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חוברת_עבודה_זו" defaultThemeVersion="124226"/>
  <mc:AlternateContent xmlns:mc="http://schemas.openxmlformats.org/markup-compatibility/2006">
    <mc:Choice Requires="x15">
      <x15ac:absPath xmlns:x15ac="http://schemas.microsoft.com/office/spreadsheetml/2010/11/ac" url="G:\Budgeting\קבצי אקסל\קבצי האקסל סגירה\"/>
    </mc:Choice>
  </mc:AlternateContent>
  <xr:revisionPtr revIDLastSave="0" documentId="8_{FF707B70-EA92-4E02-A406-83335F1A21E7}" xr6:coauthVersionLast="47" xr6:coauthVersionMax="47" xr10:uidLastSave="{00000000-0000-0000-0000-000000000000}"/>
  <bookViews>
    <workbookView xWindow="-120" yWindow="-120" windowWidth="29040" windowHeight="15840" tabRatio="826" xr2:uid="{00000000-000D-0000-FFFF-FFFF00000000}"/>
  </bookViews>
  <sheets>
    <sheet name="ראשי-פרטים כלליים וריכוז הוצאות" sheetId="1" r:id="rId1"/>
    <sheet name="כח אדם - שכר" sheetId="3" r:id="rId2"/>
    <sheet name="חומרים" sheetId="10" r:id="rId3"/>
    <sheet name="קבלני משנה" sheetId="5" r:id="rId4"/>
    <sheet name="ציוד" sheetId="12" r:id="rId5"/>
    <sheet name="ציוד - הכרה מלאה" sheetId="16" r:id="rId6"/>
    <sheet name="שונות ופטנטים" sheetId="7" r:id="rId7"/>
    <sheet name=" ציוד יעודי " sheetId="8" r:id="rId8"/>
    <sheet name="שיווק" sheetId="14" r:id="rId9"/>
    <sheet name="התאמת מוצר ותיקוף שוק" sheetId="15" r:id="rId10"/>
  </sheets>
  <externalReferences>
    <externalReference r:id="rId11"/>
  </externalReferences>
  <definedNames>
    <definedName name="_01_02">'ראשי-פרטים כלליים וריכוז הוצאות'!$B$74:$B$104</definedName>
    <definedName name="_xlnm._FilterDatabase" localSheetId="0" hidden="1">'ראשי-פרטים כלליים וריכוז הוצאות'!$A$57:$A$65</definedName>
    <definedName name="AccountId">'ראשי-פרטים כלליים וריכוז הוצאות'!$E$23</definedName>
    <definedName name="bdate">'ראשי-פרטים כלליים וריכוז הוצאות'!$C$21:$D$21</definedName>
    <definedName name="Chart_names">OFFSET('[1]ראשי-פרטים כלליים וריכוז הוצאות'!$AA$13,0,0,'[1]ראשי-פרטים כלליים וריכוז הוצאות'!$X$12,1)</definedName>
    <definedName name="Chart_values">OFFSET('[1]ראשי-פרטים כלליים וריכוז הוצאות'!$AA$13,0,1,'[1]ראשי-פרטים כלליים וריכוז הוצאות'!$X$12,1)</definedName>
    <definedName name="edate">'ראשי-פרטים כלליים וריכוז הוצאות'!$E$21:$F$21</definedName>
    <definedName name="Fund_ID">'ראשי-פרטים כלליים וריכוז הוצאות'!$F$23</definedName>
    <definedName name="homarim_takziv">חומרים!$D$3:$D$42</definedName>
    <definedName name="homarim_takziv_in">חומרים!$N$3:$N$42</definedName>
    <definedName name="homarim_takziv_req">חומרים!$C$3:$C$42</definedName>
    <definedName name="homarim_teur">חומרים!$B$3:$B$42</definedName>
    <definedName name="kablanim_takziv" localSheetId="3">'קבלני משנה'!$D$3:$D$48</definedName>
    <definedName name="kablanim_takziv_in">'קבלני משנה'!$M$3:$M$48</definedName>
    <definedName name="kablanim_takziv_req">'קבלני משנה'!$C$3:$C$48</definedName>
    <definedName name="kablanim_toar" localSheetId="3">'קבלני משנה'!$B$3:$B$48</definedName>
    <definedName name="koah_adam_code_sachar">'כח אדם - שכר'!$D$4:$D$223</definedName>
    <definedName name="koah_adam_tafkid">'כח אדם - שכר'!$C$4:$C$223</definedName>
    <definedName name="koah_adam_takziv">'כח אדם - שכר'!$OI$4:$OI$223</definedName>
    <definedName name="koah_adam_takziv_in">'כח אדם - שכר'!$OU$4:$OU$223</definedName>
    <definedName name="koah_adam_takziv_req">'כח אדם - שכר'!#REF!</definedName>
    <definedName name="koah_adam_teur">'כח אדם - שכר'!$B$4:$B$223</definedName>
    <definedName name="maslul">'ראשי-פרטים כלליים וריכוז הוצאות'!$F$104</definedName>
    <definedName name="NAME">'ראשי-פרטים כלליים וריכוז הוצאות'!$A$10</definedName>
    <definedName name="nose">'ראשי-פרטים כלליים וריכוז הוצאות'!$E$10</definedName>
    <definedName name="Product_adjustment_takziv">'התאמת מוצר ותיקוף שוק'!$D$3:$D$42</definedName>
    <definedName name="Product_adjustment_takziv_in">'התאמת מוצר ותיקוף שוק'!$M$3:$M$42</definedName>
    <definedName name="Product_adjustment_takziv_req">'התאמת מוצר ותיקוף שוק'!$C$3:$C$42</definedName>
    <definedName name="Product_adjustment_teur">'התאמת מוצר ותיקוף שוק'!$B$3:$B$42</definedName>
    <definedName name="SALERYCODE">'כח אדם - שכר'!$A$233:$G$246</definedName>
    <definedName name="shivuk_takziv">שיווק!$D$3:$D$42</definedName>
    <definedName name="shivuk_takziv_in">שיווק!$M$3:$M$42</definedName>
    <definedName name="shivuk_takziv_req">שיווק!$C$3:$C$42</definedName>
    <definedName name="shivuk_teur">שיווק!$B$3:$B$42</definedName>
    <definedName name="shonot_takziv">'שונות ופטנטים'!$H$3:$H$37</definedName>
    <definedName name="shonot_takziv_in">'שונות ופטנטים'!$P$3:$P$37</definedName>
    <definedName name="shonot_takziv_req">'שונות ופטנטים'!$C$3:$C$37</definedName>
    <definedName name="shonot_teur">'שונות ופטנטים'!$B$3:$B$37</definedName>
    <definedName name="TAKZIV">'ראשי-פרטים כלליים וריכוז הוצאות'!$A$12</definedName>
    <definedName name="TIK">'ראשי-פרטים כלליים וריכוז הוצאות'!$C$10:$D$10</definedName>
    <definedName name="_xlnm.Print_Titles" localSheetId="1">'כח אדם - שכר'!$A:$D,'כח אדם - שכר'!$1:$3</definedName>
    <definedName name="_xlnm.Print_Titles" localSheetId="6">'שונות ופטנטים'!$1:$2</definedName>
    <definedName name="yeudi_takziv">' ציוד יעודי '!$D$3:$D$42</definedName>
    <definedName name="yeudi_takziv_in">' ציוד יעודי '!$K$3:$K$42</definedName>
    <definedName name="yeudi_takziv_req">' ציוד יעודי '!$C$3:$C$42</definedName>
    <definedName name="yeudi_teur">' ציוד יעודי '!$B$3:$B$42</definedName>
    <definedName name="Z_0C0A7354_1E68_4AF0_8238_6CB67405E9AA_.wvu.Cols" localSheetId="1" hidden="1">'כח אדם - שכר'!#REF!</definedName>
    <definedName name="Z_0C0A7354_1E68_4AF0_8238_6CB67405E9AA_.wvu.Rows" localSheetId="3" hidden="1">'קבלני משנה'!#REF!</definedName>
    <definedName name="Z_18145DD3_A370_4987_B463_78475180EB1E_.wvu.Cols" localSheetId="1" hidden="1">'כח אדם - שכר'!$BY:$DH</definedName>
    <definedName name="Z_18145DD3_A370_4987_B463_78475180EB1E_.wvu.FilterData" localSheetId="0" hidden="1">'ראשי-פרטים כלליים וריכוז הוצאות'!$A$57:$A$65</definedName>
    <definedName name="Z_18145DD3_A370_4987_B463_78475180EB1E_.wvu.PrintTitles" localSheetId="1" hidden="1">'כח אדם - שכר'!$A:$D,'כח אדם - שכר'!$1:$3</definedName>
    <definedName name="Z_18145DD3_A370_4987_B463_78475180EB1E_.wvu.PrintTitles" localSheetId="3" hidden="1">'קבלני משנה'!#REF!</definedName>
    <definedName name="Z_18145DD3_A370_4987_B463_78475180EB1E_.wvu.PrintTitles" localSheetId="6" hidden="1">'שונות ופטנטים'!$1:$2</definedName>
    <definedName name="Z_18145DD3_A370_4987_B463_78475180EB1E_.wvu.Rows" localSheetId="1" hidden="1">'כח אדם - שכר'!$54:$223</definedName>
    <definedName name="Z_18145DD3_A370_4987_B463_78475180EB1E_.wvu.Rows" localSheetId="0" hidden="1">'ראשי-פרטים כלליים וריכוז הוצאות'!$54:$153</definedName>
    <definedName name="ziyud_takziv">ציוד!$J$3:$J$52</definedName>
    <definedName name="ziyud_takziv_in">ציוד!$P$3:$P$52</definedName>
    <definedName name="ziyud_takziv_req">ציוד!$I$3:$I$52</definedName>
    <definedName name="ziyud_teur">ציוד!$B$3:$B$52</definedName>
    <definedName name="חומרים">חומרים!$H$1:$M$45</definedName>
    <definedName name="טקסט1" localSheetId="1">'כח אדם - שכר'!$A$4</definedName>
    <definedName name="כח_אדם_שכר">'כח אדם - שכר'!$OM$1:$OU$226</definedName>
    <definedName name="עדתאריך">'ראשי-פרטים כלליים וריכוז הוצאות'!$B$74:$B$104</definedName>
    <definedName name="ציוד">ציוד!$K$1:$P$53</definedName>
    <definedName name="ציוד_יעודי">' ציוד יעודי '!$F$1:$K$43</definedName>
    <definedName name="קבלני_משנה">'קבלני משנה'!$G$1:$M$49</definedName>
    <definedName name="קוד_שכר">'ראשי-פרטים כלליים וריכוז הוצאות'!$A$49:$A$54</definedName>
    <definedName name="רבעון">'ראשי-פרטים כלליים וריכוז הוצאות'!$A$57:$A$61</definedName>
    <definedName name="רבעון_ראשון">'ראשי-פרטים כלליים וריכוז הוצאות'!$A$58:$A$61</definedName>
    <definedName name="שונות_ופטנטים">'שונות ופטנטים'!$I$1:$P$38</definedName>
    <definedName name="תאריך">'ראשי-פרטים כלליים וריכוז הוצאות'!$A$74:$A$104</definedName>
  </definedNames>
  <calcPr calcId="191029" forceFullCalc="1"/>
  <customWorkbookViews>
    <customWorkbookView name="BAKARA4 - תצוגה אישית" guid="{0C0A7354-1E68-4AF0-8238-6CB67405E9AA}" mergeInterval="0" personalView="1" maximized="1" windowWidth="796" windowHeight="397" tabRatio="691" activeSheetId="1"/>
    <customWorkbookView name="eitan.r - Personal View" guid="{18145DD3-A370-4987-B463-78475180EB1E}" autoUpdate="1" mergeInterval="5" personalView="1" maximized="1" windowWidth="1020" windowHeight="618" tabRatio="804" activeSheetId="1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 i="1" l="1"/>
  <c r="N845" i="8" l="1"/>
  <c r="N825" i="8"/>
  <c r="N805" i="8"/>
  <c r="N785" i="8"/>
  <c r="N765" i="8"/>
  <c r="N745" i="8"/>
  <c r="N725" i="8"/>
  <c r="N705" i="8"/>
  <c r="N685" i="8"/>
  <c r="N665" i="8"/>
  <c r="N645" i="8"/>
  <c r="N625" i="8"/>
  <c r="N605" i="8"/>
  <c r="N585" i="8"/>
  <c r="N565" i="8"/>
  <c r="N545" i="8"/>
  <c r="N525" i="8"/>
  <c r="N505" i="8"/>
  <c r="N485" i="8"/>
  <c r="N465" i="8"/>
  <c r="N445" i="8"/>
  <c r="N425" i="8"/>
  <c r="N405" i="8"/>
  <c r="N385" i="8"/>
  <c r="N365" i="8"/>
  <c r="N345" i="8"/>
  <c r="N325" i="8"/>
  <c r="N305" i="8"/>
  <c r="N285" i="8"/>
  <c r="N265" i="8"/>
  <c r="N245" i="8"/>
  <c r="N225" i="8"/>
  <c r="N205" i="8"/>
  <c r="N185" i="8"/>
  <c r="N165" i="8"/>
  <c r="N145" i="8"/>
  <c r="N125" i="8"/>
  <c r="N105" i="8"/>
  <c r="N85" i="8"/>
  <c r="N65" i="8"/>
  <c r="U845" i="8"/>
  <c r="U825" i="8"/>
  <c r="U805" i="8"/>
  <c r="U785" i="8"/>
  <c r="U765" i="8"/>
  <c r="U745" i="8"/>
  <c r="U725" i="8"/>
  <c r="U705" i="8"/>
  <c r="U685" i="8"/>
  <c r="U665" i="8"/>
  <c r="U645" i="8"/>
  <c r="U625" i="8"/>
  <c r="U605" i="8"/>
  <c r="U585" i="8"/>
  <c r="U565" i="8"/>
  <c r="U545" i="8"/>
  <c r="U525" i="8"/>
  <c r="U505" i="8"/>
  <c r="U485" i="8"/>
  <c r="U465" i="8"/>
  <c r="U445" i="8"/>
  <c r="U425" i="8"/>
  <c r="U405" i="8"/>
  <c r="U385" i="8"/>
  <c r="U365" i="8"/>
  <c r="U345" i="8"/>
  <c r="U325" i="8"/>
  <c r="U305" i="8"/>
  <c r="U285" i="8"/>
  <c r="U265" i="8"/>
  <c r="U245" i="8"/>
  <c r="U225" i="8"/>
  <c r="U205" i="8"/>
  <c r="U185" i="8"/>
  <c r="U165" i="8"/>
  <c r="U145" i="8"/>
  <c r="U125" i="8"/>
  <c r="U105" i="8"/>
  <c r="U85" i="8"/>
  <c r="B85" i="8"/>
  <c r="AC85" i="8"/>
  <c r="U65" i="8"/>
  <c r="AA65" i="10"/>
  <c r="AA85" i="10"/>
  <c r="AA105" i="10"/>
  <c r="AA125" i="10"/>
  <c r="AA145" i="10"/>
  <c r="AA165" i="10"/>
  <c r="AA185" i="10"/>
  <c r="AA205" i="10"/>
  <c r="AA225" i="10"/>
  <c r="AA245" i="10"/>
  <c r="AA265" i="10"/>
  <c r="AA285" i="10"/>
  <c r="AA305" i="10"/>
  <c r="AA325" i="10"/>
  <c r="AA345" i="10"/>
  <c r="AA365" i="10"/>
  <c r="AA385" i="10"/>
  <c r="AA405" i="10"/>
  <c r="AA425" i="10"/>
  <c r="AA445" i="10"/>
  <c r="AA465" i="10"/>
  <c r="AA485" i="10"/>
  <c r="AA505" i="10"/>
  <c r="AA525" i="10"/>
  <c r="AA545" i="10"/>
  <c r="AA565" i="10"/>
  <c r="AA585" i="10"/>
  <c r="AA605" i="10"/>
  <c r="AA625" i="10"/>
  <c r="AA645" i="10"/>
  <c r="AA665" i="10"/>
  <c r="AA685" i="10"/>
  <c r="AA705" i="10"/>
  <c r="AA725" i="10"/>
  <c r="AA745" i="10"/>
  <c r="AA765" i="10"/>
  <c r="AA785" i="10"/>
  <c r="AA805" i="10"/>
  <c r="AA825" i="10"/>
  <c r="B3" i="16"/>
  <c r="I53" i="16"/>
  <c r="I54" i="16" s="1"/>
  <c r="J53" i="16"/>
  <c r="J54" i="16" s="1"/>
  <c r="K53" i="16"/>
  <c r="K54" i="16" s="1"/>
  <c r="J55" i="16" l="1"/>
  <c r="I55" i="16"/>
  <c r="K55" i="16"/>
  <c r="E62" i="16" l="1"/>
  <c r="C62" i="16"/>
  <c r="B4" i="16" l="1"/>
  <c r="B5" i="16"/>
  <c r="B6" i="16"/>
  <c r="B7" i="16"/>
  <c r="B8" i="16"/>
  <c r="B9" i="16"/>
  <c r="B10" i="16"/>
  <c r="B11" i="16"/>
  <c r="B12" i="16"/>
  <c r="B13" i="16"/>
  <c r="B14" i="16"/>
  <c r="B15" i="16"/>
  <c r="B16" i="16"/>
  <c r="B17" i="16"/>
  <c r="B18" i="16"/>
  <c r="B19" i="16"/>
  <c r="B20" i="16"/>
  <c r="B21" i="16"/>
  <c r="B22" i="16"/>
  <c r="B23" i="16"/>
  <c r="B24" i="16"/>
  <c r="B25" i="16"/>
  <c r="B26" i="16"/>
  <c r="B27" i="16"/>
  <c r="B28" i="16"/>
  <c r="B29" i="16"/>
  <c r="B30" i="16"/>
  <c r="B31" i="16"/>
  <c r="B32" i="16"/>
  <c r="B33" i="16"/>
  <c r="B34" i="16"/>
  <c r="B35" i="16"/>
  <c r="B36" i="16"/>
  <c r="B37" i="16"/>
  <c r="B38" i="16"/>
  <c r="B39" i="16"/>
  <c r="B40" i="16"/>
  <c r="B41" i="16"/>
  <c r="B42" i="16"/>
  <c r="B43" i="16"/>
  <c r="B44" i="16"/>
  <c r="B45" i="16"/>
  <c r="B46" i="16"/>
  <c r="B47" i="16"/>
  <c r="B48" i="16"/>
  <c r="B49" i="16"/>
  <c r="B50" i="16"/>
  <c r="B52" i="16"/>
  <c r="F3" i="16"/>
  <c r="D4" i="16" l="1"/>
  <c r="G4" i="16" s="1"/>
  <c r="D5" i="16"/>
  <c r="G5" i="16" s="1"/>
  <c r="D6" i="16"/>
  <c r="G6" i="16" s="1"/>
  <c r="D7" i="16"/>
  <c r="G7" i="16" s="1"/>
  <c r="D8" i="16"/>
  <c r="G8" i="16" s="1"/>
  <c r="D9" i="16"/>
  <c r="G9" i="16" s="1"/>
  <c r="D10" i="16"/>
  <c r="G10" i="16" s="1"/>
  <c r="D11" i="16"/>
  <c r="G11" i="16" s="1"/>
  <c r="D12" i="16"/>
  <c r="G12" i="16" s="1"/>
  <c r="D13" i="16"/>
  <c r="G13" i="16" s="1"/>
  <c r="D14" i="16"/>
  <c r="G14" i="16" s="1"/>
  <c r="D15" i="16"/>
  <c r="G15" i="16" s="1"/>
  <c r="D16" i="16"/>
  <c r="G16" i="16" s="1"/>
  <c r="D17" i="16"/>
  <c r="G17" i="16" s="1"/>
  <c r="D18" i="16"/>
  <c r="G18" i="16" s="1"/>
  <c r="D19" i="16"/>
  <c r="G19" i="16" s="1"/>
  <c r="D20" i="16"/>
  <c r="G20" i="16" s="1"/>
  <c r="D21" i="16"/>
  <c r="G21" i="16" s="1"/>
  <c r="D22" i="16"/>
  <c r="G22" i="16" s="1"/>
  <c r="D23" i="16"/>
  <c r="G23" i="16" s="1"/>
  <c r="D24" i="16"/>
  <c r="G24" i="16" s="1"/>
  <c r="D25" i="16"/>
  <c r="G25" i="16" s="1"/>
  <c r="D26" i="16"/>
  <c r="G26" i="16" s="1"/>
  <c r="D27" i="16"/>
  <c r="G27" i="16" s="1"/>
  <c r="D28" i="16"/>
  <c r="G28" i="16" s="1"/>
  <c r="D29" i="16"/>
  <c r="G29" i="16" s="1"/>
  <c r="D30" i="16"/>
  <c r="G30" i="16" s="1"/>
  <c r="D31" i="16"/>
  <c r="G31" i="16" s="1"/>
  <c r="D32" i="16"/>
  <c r="G32" i="16" s="1"/>
  <c r="D33" i="16"/>
  <c r="G33" i="16" s="1"/>
  <c r="D34" i="16"/>
  <c r="G34" i="16" s="1"/>
  <c r="D35" i="16"/>
  <c r="G35" i="16" s="1"/>
  <c r="D36" i="16"/>
  <c r="G36" i="16" s="1"/>
  <c r="D37" i="16"/>
  <c r="G37" i="16" s="1"/>
  <c r="D38" i="16"/>
  <c r="G38" i="16" s="1"/>
  <c r="D39" i="16"/>
  <c r="G39" i="16" s="1"/>
  <c r="D40" i="16"/>
  <c r="G40" i="16" s="1"/>
  <c r="D41" i="16"/>
  <c r="G41" i="16" s="1"/>
  <c r="D42" i="16"/>
  <c r="G42" i="16" s="1"/>
  <c r="D43" i="16"/>
  <c r="G43" i="16" s="1"/>
  <c r="D44" i="16"/>
  <c r="G44" i="16" s="1"/>
  <c r="D45" i="16"/>
  <c r="G45" i="16" s="1"/>
  <c r="D46" i="16"/>
  <c r="G46" i="16" s="1"/>
  <c r="D47" i="16"/>
  <c r="G47" i="16" s="1"/>
  <c r="D48" i="16"/>
  <c r="G48" i="16" s="1"/>
  <c r="D49" i="16"/>
  <c r="G49" i="16" s="1"/>
  <c r="D50" i="16"/>
  <c r="G50" i="16" s="1"/>
  <c r="D51" i="16"/>
  <c r="G51" i="16" s="1"/>
  <c r="D52" i="16"/>
  <c r="G52" i="16" s="1"/>
  <c r="D3" i="16"/>
  <c r="G3" i="16" s="1"/>
  <c r="D1" i="16" l="1"/>
  <c r="AC1056" i="16"/>
  <c r="C52" i="16" s="1"/>
  <c r="Z1044" i="16"/>
  <c r="T1044" i="16"/>
  <c r="AC1036" i="16"/>
  <c r="C51" i="16" s="1"/>
  <c r="AC1016" i="16"/>
  <c r="C50" i="16" s="1"/>
  <c r="AC996" i="16"/>
  <c r="C49" i="16" s="1"/>
  <c r="AC976" i="16"/>
  <c r="C48" i="16" s="1"/>
  <c r="AC956" i="16"/>
  <c r="C47" i="16" s="1"/>
  <c r="AC936" i="16"/>
  <c r="C46" i="16" s="1"/>
  <c r="AC916" i="16"/>
  <c r="C45" i="16" s="1"/>
  <c r="AC896" i="16"/>
  <c r="C44" i="16" s="1"/>
  <c r="AC876" i="16"/>
  <c r="C43" i="16" s="1"/>
  <c r="AC856" i="16"/>
  <c r="C42" i="16" s="1"/>
  <c r="AC836" i="16"/>
  <c r="C41" i="16" s="1"/>
  <c r="AC816" i="16"/>
  <c r="C40" i="16" s="1"/>
  <c r="AC796" i="16"/>
  <c r="C39" i="16" s="1"/>
  <c r="AC776" i="16"/>
  <c r="C38" i="16" s="1"/>
  <c r="AC756" i="16"/>
  <c r="C37" i="16" s="1"/>
  <c r="AC736" i="16"/>
  <c r="C36" i="16" s="1"/>
  <c r="AC716" i="16"/>
  <c r="C35" i="16" s="1"/>
  <c r="AC696" i="16"/>
  <c r="C34" i="16" s="1"/>
  <c r="AC676" i="16"/>
  <c r="C33" i="16" s="1"/>
  <c r="AC656" i="16"/>
  <c r="C32" i="16" s="1"/>
  <c r="AC636" i="16"/>
  <c r="C31" i="16" s="1"/>
  <c r="AC616" i="16"/>
  <c r="C30" i="16" s="1"/>
  <c r="AC596" i="16"/>
  <c r="C29" i="16" s="1"/>
  <c r="AC576" i="16"/>
  <c r="C28" i="16" s="1"/>
  <c r="AC556" i="16"/>
  <c r="C27" i="16" s="1"/>
  <c r="AC536" i="16"/>
  <c r="C26" i="16" s="1"/>
  <c r="AC516" i="16"/>
  <c r="C25" i="16" s="1"/>
  <c r="AC496" i="16"/>
  <c r="C24" i="16" s="1"/>
  <c r="AC476" i="16"/>
  <c r="C23" i="16" s="1"/>
  <c r="AC456" i="16"/>
  <c r="C22" i="16" s="1"/>
  <c r="AC436" i="16"/>
  <c r="C21" i="16" s="1"/>
  <c r="AC416" i="16"/>
  <c r="C20" i="16" s="1"/>
  <c r="AC396" i="16"/>
  <c r="C19" i="16" s="1"/>
  <c r="AC376" i="16"/>
  <c r="C18" i="16" s="1"/>
  <c r="AC356" i="16"/>
  <c r="C17" i="16" s="1"/>
  <c r="AC336" i="16"/>
  <c r="C16" i="16" s="1"/>
  <c r="AC316" i="16"/>
  <c r="C15" i="16" s="1"/>
  <c r="AC296" i="16"/>
  <c r="C14" i="16" s="1"/>
  <c r="AC276" i="16"/>
  <c r="C13" i="16" s="1"/>
  <c r="AC256" i="16"/>
  <c r="C12" i="16" s="1"/>
  <c r="AC236" i="16"/>
  <c r="C11" i="16" s="1"/>
  <c r="AC216" i="16"/>
  <c r="C10" i="16" s="1"/>
  <c r="AC196" i="16"/>
  <c r="C9" i="16" s="1"/>
  <c r="AC176" i="16"/>
  <c r="C8" i="16" s="1"/>
  <c r="AC156" i="16"/>
  <c r="C7" i="16" s="1"/>
  <c r="AC136" i="16"/>
  <c r="C6" i="16" s="1"/>
  <c r="AC116" i="16"/>
  <c r="C5" i="16" s="1"/>
  <c r="AC96" i="16"/>
  <c r="C4" i="16" s="1"/>
  <c r="AC76" i="16"/>
  <c r="C3" i="16" s="1"/>
  <c r="B1044" i="16"/>
  <c r="N984" i="16"/>
  <c r="B964" i="16"/>
  <c r="N944" i="16"/>
  <c r="B924" i="16"/>
  <c r="N904" i="16"/>
  <c r="B884" i="16"/>
  <c r="N864" i="16"/>
  <c r="N824" i="16"/>
  <c r="N804" i="16"/>
  <c r="N744" i="16"/>
  <c r="N724" i="16"/>
  <c r="B684" i="16"/>
  <c r="N664" i="16"/>
  <c r="T644" i="16"/>
  <c r="Z624" i="16"/>
  <c r="B604" i="16"/>
  <c r="N584" i="16"/>
  <c r="T564" i="16"/>
  <c r="T544" i="16"/>
  <c r="B524" i="16"/>
  <c r="N504" i="16"/>
  <c r="T484" i="16"/>
  <c r="Z464" i="16"/>
  <c r="B444" i="16"/>
  <c r="N424" i="16"/>
  <c r="T404" i="16"/>
  <c r="T384" i="16"/>
  <c r="B364" i="16"/>
  <c r="N344" i="16"/>
  <c r="T324" i="16"/>
  <c r="Z304" i="16"/>
  <c r="B284" i="16"/>
  <c r="N264" i="16"/>
  <c r="T244" i="16"/>
  <c r="T224" i="16"/>
  <c r="B204" i="16"/>
  <c r="N184" i="16"/>
  <c r="T164" i="16"/>
  <c r="Z144" i="16"/>
  <c r="B124" i="16"/>
  <c r="N104" i="16"/>
  <c r="T84" i="16"/>
  <c r="T64" i="16"/>
  <c r="T724" i="16" l="1"/>
  <c r="Z544" i="16"/>
  <c r="Z384" i="16"/>
  <c r="T804" i="16"/>
  <c r="T864" i="16"/>
  <c r="Z224" i="16"/>
  <c r="Z64" i="16"/>
  <c r="N884" i="16"/>
  <c r="Z944" i="16"/>
  <c r="N164" i="16"/>
  <c r="N324" i="16"/>
  <c r="N484" i="16"/>
  <c r="N644" i="16"/>
  <c r="T144" i="16"/>
  <c r="T304" i="16"/>
  <c r="T464" i="16"/>
  <c r="T624" i="16"/>
  <c r="T884" i="16"/>
  <c r="N84" i="16"/>
  <c r="N244" i="16"/>
  <c r="N404" i="16"/>
  <c r="N564" i="16"/>
  <c r="Z864" i="16"/>
  <c r="N964" i="16"/>
  <c r="D53" i="16"/>
  <c r="T944" i="16"/>
  <c r="T964" i="16"/>
  <c r="N1044" i="16"/>
  <c r="C53" i="16"/>
  <c r="C55" i="16" s="1"/>
  <c r="T764" i="16"/>
  <c r="N764" i="16"/>
  <c r="T844" i="16"/>
  <c r="N844" i="16"/>
  <c r="N704" i="16"/>
  <c r="B704" i="16"/>
  <c r="N784" i="16"/>
  <c r="B784" i="16"/>
  <c r="T704" i="16"/>
  <c r="T784" i="16"/>
  <c r="B804" i="16"/>
  <c r="Z804" i="16"/>
  <c r="T1004" i="16"/>
  <c r="N1004" i="16"/>
  <c r="Z704" i="16"/>
  <c r="B764" i="16"/>
  <c r="Z784" i="16"/>
  <c r="B844" i="16"/>
  <c r="B1004" i="16"/>
  <c r="Z664" i="16"/>
  <c r="T664" i="16"/>
  <c r="B724" i="16"/>
  <c r="Z724" i="16"/>
  <c r="Z984" i="16"/>
  <c r="T984" i="16"/>
  <c r="N64" i="16"/>
  <c r="B64" i="16"/>
  <c r="B84" i="16"/>
  <c r="Z84" i="16"/>
  <c r="Z104" i="16"/>
  <c r="T104" i="16"/>
  <c r="T124" i="16"/>
  <c r="N124" i="16"/>
  <c r="N144" i="16"/>
  <c r="B144" i="16"/>
  <c r="B164" i="16"/>
  <c r="Z164" i="16"/>
  <c r="Z184" i="16"/>
  <c r="T184" i="16"/>
  <c r="T204" i="16"/>
  <c r="N204" i="16"/>
  <c r="N224" i="16"/>
  <c r="B224" i="16"/>
  <c r="B244" i="16"/>
  <c r="Z244" i="16"/>
  <c r="Z264" i="16"/>
  <c r="T264" i="16"/>
  <c r="T284" i="16"/>
  <c r="N284" i="16"/>
  <c r="N304" i="16"/>
  <c r="B304" i="16"/>
  <c r="B324" i="16"/>
  <c r="Z324" i="16"/>
  <c r="Z344" i="16"/>
  <c r="T344" i="16"/>
  <c r="T364" i="16"/>
  <c r="N364" i="16"/>
  <c r="N384" i="16"/>
  <c r="B384" i="16"/>
  <c r="B404" i="16"/>
  <c r="Z404" i="16"/>
  <c r="Z424" i="16"/>
  <c r="T424" i="16"/>
  <c r="T444" i="16"/>
  <c r="N444" i="16"/>
  <c r="N464" i="16"/>
  <c r="B464" i="16"/>
  <c r="B484" i="16"/>
  <c r="Z484" i="16"/>
  <c r="Z504" i="16"/>
  <c r="T504" i="16"/>
  <c r="T524" i="16"/>
  <c r="N524" i="16"/>
  <c r="N544" i="16"/>
  <c r="B544" i="16"/>
  <c r="B564" i="16"/>
  <c r="Z564" i="16"/>
  <c r="Z584" i="16"/>
  <c r="T584" i="16"/>
  <c r="T604" i="16"/>
  <c r="N604" i="16"/>
  <c r="N624" i="16"/>
  <c r="B624" i="16"/>
  <c r="B644" i="16"/>
  <c r="Z644" i="16"/>
  <c r="T684" i="16"/>
  <c r="N684" i="16"/>
  <c r="Z744" i="16"/>
  <c r="T744" i="16"/>
  <c r="Z824" i="16"/>
  <c r="T824" i="16"/>
  <c r="Z904" i="16"/>
  <c r="T904" i="16"/>
  <c r="T924" i="16"/>
  <c r="N924" i="16"/>
  <c r="B104" i="16"/>
  <c r="Z124" i="16"/>
  <c r="B184" i="16"/>
  <c r="Z204" i="16"/>
  <c r="B264" i="16"/>
  <c r="Z284" i="16"/>
  <c r="B344" i="16"/>
  <c r="Z364" i="16"/>
  <c r="B424" i="16"/>
  <c r="Z444" i="16"/>
  <c r="B504" i="16"/>
  <c r="Z524" i="16"/>
  <c r="B584" i="16"/>
  <c r="Z604" i="16"/>
  <c r="B664" i="16"/>
  <c r="Z684" i="16"/>
  <c r="B744" i="16"/>
  <c r="Z764" i="16"/>
  <c r="B824" i="16"/>
  <c r="Z844" i="16"/>
  <c r="B904" i="16"/>
  <c r="Z924" i="16"/>
  <c r="B984" i="16"/>
  <c r="Z1004" i="16"/>
  <c r="B864" i="16"/>
  <c r="Z884" i="16"/>
  <c r="B944" i="16"/>
  <c r="Z964" i="16"/>
  <c r="E3" i="16" l="1"/>
  <c r="H3" i="16" s="1"/>
  <c r="E4" i="16"/>
  <c r="H4" i="16" s="1"/>
  <c r="E8" i="16"/>
  <c r="E12" i="16"/>
  <c r="E16" i="16"/>
  <c r="H16" i="16" s="1"/>
  <c r="E20" i="16"/>
  <c r="H20" i="16" s="1"/>
  <c r="E24" i="16"/>
  <c r="E28" i="16"/>
  <c r="E32" i="16"/>
  <c r="E36" i="16"/>
  <c r="E40" i="16"/>
  <c r="E44" i="16"/>
  <c r="E48" i="16"/>
  <c r="H48" i="16" s="1"/>
  <c r="E52" i="16"/>
  <c r="H52" i="16" s="1"/>
  <c r="E5" i="16"/>
  <c r="E9" i="16"/>
  <c r="E13" i="16"/>
  <c r="E17" i="16"/>
  <c r="H17" i="16" s="1"/>
  <c r="E21" i="16"/>
  <c r="E25" i="16"/>
  <c r="E29" i="16"/>
  <c r="H29" i="16" s="1"/>
  <c r="E33" i="16"/>
  <c r="E37" i="16"/>
  <c r="E41" i="16"/>
  <c r="E45" i="16"/>
  <c r="H45" i="16" s="1"/>
  <c r="E49" i="16"/>
  <c r="E11" i="16"/>
  <c r="E6" i="16"/>
  <c r="E10" i="16"/>
  <c r="E14" i="16"/>
  <c r="E18" i="16"/>
  <c r="E22" i="16"/>
  <c r="E26" i="16"/>
  <c r="E30" i="16"/>
  <c r="E34" i="16"/>
  <c r="E38" i="16"/>
  <c r="E42" i="16"/>
  <c r="E46" i="16"/>
  <c r="E50" i="16"/>
  <c r="E7" i="16"/>
  <c r="E15" i="16"/>
  <c r="E19" i="16"/>
  <c r="H19" i="16" s="1"/>
  <c r="E23" i="16"/>
  <c r="E27" i="16"/>
  <c r="E31" i="16"/>
  <c r="E35" i="16"/>
  <c r="E39" i="16"/>
  <c r="E43" i="16"/>
  <c r="E47" i="16"/>
  <c r="H47" i="16" s="1"/>
  <c r="E51" i="16"/>
  <c r="H51" i="16" s="1"/>
  <c r="D55" i="16"/>
  <c r="F47" i="16" l="1"/>
  <c r="F20" i="16"/>
  <c r="F52" i="16"/>
  <c r="F48" i="16"/>
  <c r="F4" i="16"/>
  <c r="F16" i="16"/>
  <c r="F17" i="16"/>
  <c r="F19" i="16"/>
  <c r="F51" i="16"/>
  <c r="F43" i="16"/>
  <c r="H43" i="16"/>
  <c r="F27" i="16"/>
  <c r="H27" i="16"/>
  <c r="F7" i="16"/>
  <c r="H7" i="16"/>
  <c r="F38" i="16"/>
  <c r="H38" i="16"/>
  <c r="F22" i="16"/>
  <c r="H22" i="16"/>
  <c r="F6" i="16"/>
  <c r="H6" i="16"/>
  <c r="F41" i="16"/>
  <c r="H41" i="16"/>
  <c r="F25" i="16"/>
  <c r="H25" i="16"/>
  <c r="F9" i="16"/>
  <c r="H9" i="16"/>
  <c r="F44" i="16"/>
  <c r="H44" i="16"/>
  <c r="F28" i="16"/>
  <c r="H28" i="16"/>
  <c r="F12" i="16"/>
  <c r="H12" i="16"/>
  <c r="F15" i="16"/>
  <c r="H15" i="16"/>
  <c r="F26" i="16"/>
  <c r="H26" i="16"/>
  <c r="F45" i="16"/>
  <c r="F29" i="16"/>
  <c r="F39" i="16"/>
  <c r="H39" i="16"/>
  <c r="F23" i="16"/>
  <c r="H23" i="16"/>
  <c r="F50" i="16"/>
  <c r="H50" i="16"/>
  <c r="F34" i="16"/>
  <c r="H34" i="16"/>
  <c r="F18" i="16"/>
  <c r="H18" i="16"/>
  <c r="F11" i="16"/>
  <c r="H11" i="16"/>
  <c r="F37" i="16"/>
  <c r="H37" i="16"/>
  <c r="F21" i="16"/>
  <c r="H21" i="16"/>
  <c r="F5" i="16"/>
  <c r="H5" i="16"/>
  <c r="F40" i="16"/>
  <c r="H40" i="16"/>
  <c r="F24" i="16"/>
  <c r="H24" i="16"/>
  <c r="F8" i="16"/>
  <c r="H8" i="16"/>
  <c r="F35" i="16"/>
  <c r="H35" i="16"/>
  <c r="F46" i="16"/>
  <c r="H46" i="16"/>
  <c r="F30" i="16"/>
  <c r="H30" i="16"/>
  <c r="F14" i="16"/>
  <c r="H14" i="16"/>
  <c r="F49" i="16"/>
  <c r="H49" i="16"/>
  <c r="F33" i="16"/>
  <c r="H33" i="16"/>
  <c r="F36" i="16"/>
  <c r="H36" i="16"/>
  <c r="F31" i="16"/>
  <c r="H31" i="16"/>
  <c r="F42" i="16"/>
  <c r="H42" i="16"/>
  <c r="F10" i="16"/>
  <c r="H10" i="16"/>
  <c r="F13" i="16"/>
  <c r="H13" i="16"/>
  <c r="F32" i="16"/>
  <c r="H32" i="16"/>
  <c r="E53" i="16"/>
  <c r="E55" i="16" s="1"/>
  <c r="G53" i="16"/>
  <c r="G54" i="16" s="1"/>
  <c r="H53" i="16" l="1"/>
  <c r="H54" i="16" s="1"/>
  <c r="F53" i="16"/>
  <c r="F54" i="16" s="1"/>
  <c r="F55" i="16" s="1"/>
  <c r="G55" i="16"/>
  <c r="H55" i="16" l="1"/>
  <c r="Y88" i="7"/>
  <c r="Y89" i="7" s="1"/>
  <c r="Y90" i="7" s="1"/>
  <c r="Y91" i="7" s="1"/>
  <c r="Y92" i="7" s="1"/>
  <c r="Y93" i="7" s="1"/>
  <c r="Y94" i="7" s="1"/>
  <c r="Y95" i="7" s="1"/>
  <c r="Y96" i="7" s="1"/>
  <c r="Y97" i="7" s="1"/>
  <c r="Y98" i="7" s="1"/>
  <c r="AG88" i="7" s="1"/>
  <c r="AG89" i="7" s="1"/>
  <c r="AG90" i="7" s="1"/>
  <c r="AG91" i="7" s="1"/>
  <c r="AG92" i="7" s="1"/>
  <c r="AG93" i="7" s="1"/>
  <c r="AG94" i="7" s="1"/>
  <c r="AG95" i="7" s="1"/>
  <c r="AG96" i="7" s="1"/>
  <c r="AG97" i="7" s="1"/>
  <c r="Y108" i="7"/>
  <c r="Y109" i="7" s="1"/>
  <c r="Y110" i="7" s="1"/>
  <c r="Y111" i="7" s="1"/>
  <c r="Y112" i="7" s="1"/>
  <c r="Y113" i="7" s="1"/>
  <c r="Y114" i="7" s="1"/>
  <c r="Y115" i="7" s="1"/>
  <c r="Y116" i="7" s="1"/>
  <c r="Y117" i="7" s="1"/>
  <c r="Y118" i="7" s="1"/>
  <c r="AG108" i="7" s="1"/>
  <c r="AG109" i="7" s="1"/>
  <c r="AG110" i="7" s="1"/>
  <c r="AG111" i="7" s="1"/>
  <c r="AG112" i="7" s="1"/>
  <c r="AG113" i="7" s="1"/>
  <c r="AG114" i="7" s="1"/>
  <c r="AG115" i="7" s="1"/>
  <c r="AG116" i="7" s="1"/>
  <c r="AG117" i="7" s="1"/>
  <c r="Y128" i="7"/>
  <c r="Y129" i="7" s="1"/>
  <c r="Y130" i="7" s="1"/>
  <c r="Y131" i="7" s="1"/>
  <c r="Y132" i="7" s="1"/>
  <c r="Y133" i="7" s="1"/>
  <c r="Y134" i="7" s="1"/>
  <c r="Y135" i="7" s="1"/>
  <c r="Y136" i="7" s="1"/>
  <c r="Y137" i="7" s="1"/>
  <c r="Y138" i="7" s="1"/>
  <c r="AG128" i="7" s="1"/>
  <c r="AG129" i="7" s="1"/>
  <c r="AG130" i="7" s="1"/>
  <c r="AG131" i="7" s="1"/>
  <c r="AG132" i="7" s="1"/>
  <c r="AG133" i="7" s="1"/>
  <c r="AG134" i="7" s="1"/>
  <c r="AG135" i="7" s="1"/>
  <c r="AG136" i="7" s="1"/>
  <c r="AG137" i="7" s="1"/>
  <c r="Y148" i="7"/>
  <c r="Y149" i="7" s="1"/>
  <c r="Y150" i="7" s="1"/>
  <c r="Y151" i="7" s="1"/>
  <c r="Y152" i="7" s="1"/>
  <c r="Y153" i="7" s="1"/>
  <c r="Y154" i="7" s="1"/>
  <c r="Y155" i="7" s="1"/>
  <c r="Y156" i="7" s="1"/>
  <c r="Y157" i="7" s="1"/>
  <c r="Y158" i="7" s="1"/>
  <c r="AG148" i="7" s="1"/>
  <c r="AG149" i="7" s="1"/>
  <c r="AG150" i="7" s="1"/>
  <c r="AG151" i="7" s="1"/>
  <c r="AG152" i="7" s="1"/>
  <c r="AG153" i="7" s="1"/>
  <c r="AG154" i="7" s="1"/>
  <c r="AG155" i="7" s="1"/>
  <c r="AG156" i="7" s="1"/>
  <c r="AG157" i="7" s="1"/>
  <c r="Y168" i="7"/>
  <c r="Y169" i="7" s="1"/>
  <c r="Y170" i="7" s="1"/>
  <c r="Y171" i="7" s="1"/>
  <c r="Y172" i="7" s="1"/>
  <c r="Y173" i="7" s="1"/>
  <c r="Y174" i="7" s="1"/>
  <c r="Y175" i="7" s="1"/>
  <c r="Y176" i="7" s="1"/>
  <c r="Y177" i="7" s="1"/>
  <c r="Y178" i="7" s="1"/>
  <c r="AG168" i="7" s="1"/>
  <c r="AG169" i="7" s="1"/>
  <c r="AG170" i="7" s="1"/>
  <c r="AG171" i="7" s="1"/>
  <c r="AG172" i="7" s="1"/>
  <c r="AG173" i="7" s="1"/>
  <c r="AG174" i="7" s="1"/>
  <c r="AG175" i="7" s="1"/>
  <c r="AG176" i="7" s="1"/>
  <c r="AG177" i="7" s="1"/>
  <c r="Y188" i="7"/>
  <c r="Y189" i="7" s="1"/>
  <c r="Y190" i="7" s="1"/>
  <c r="Y191" i="7" s="1"/>
  <c r="Y192" i="7" s="1"/>
  <c r="Y193" i="7" s="1"/>
  <c r="Y194" i="7" s="1"/>
  <c r="Y195" i="7" s="1"/>
  <c r="Y196" i="7" s="1"/>
  <c r="Y197" i="7" s="1"/>
  <c r="Y198" i="7" s="1"/>
  <c r="AG188" i="7" s="1"/>
  <c r="AG189" i="7" s="1"/>
  <c r="AG190" i="7" s="1"/>
  <c r="AG191" i="7" s="1"/>
  <c r="AG192" i="7" s="1"/>
  <c r="AG193" i="7" s="1"/>
  <c r="AG194" i="7" s="1"/>
  <c r="AG195" i="7" s="1"/>
  <c r="AG196" i="7" s="1"/>
  <c r="AG197" i="7" s="1"/>
  <c r="Y208" i="7"/>
  <c r="Y209" i="7" s="1"/>
  <c r="Y210" i="7" s="1"/>
  <c r="Y211" i="7" s="1"/>
  <c r="Y212" i="7" s="1"/>
  <c r="Y213" i="7" s="1"/>
  <c r="Y214" i="7" s="1"/>
  <c r="Y215" i="7" s="1"/>
  <c r="Y216" i="7" s="1"/>
  <c r="Y217" i="7" s="1"/>
  <c r="Y218" i="7" s="1"/>
  <c r="AG208" i="7" s="1"/>
  <c r="AG209" i="7" s="1"/>
  <c r="AG210" i="7" s="1"/>
  <c r="AG211" i="7" s="1"/>
  <c r="AG212" i="7" s="1"/>
  <c r="AG213" i="7" s="1"/>
  <c r="AG214" i="7" s="1"/>
  <c r="AG215" i="7" s="1"/>
  <c r="AG216" i="7" s="1"/>
  <c r="AG217" i="7" s="1"/>
  <c r="Y228" i="7"/>
  <c r="Y229" i="7" s="1"/>
  <c r="Y230" i="7" s="1"/>
  <c r="Y231" i="7" s="1"/>
  <c r="Y232" i="7" s="1"/>
  <c r="Y233" i="7" s="1"/>
  <c r="Y234" i="7" s="1"/>
  <c r="Y235" i="7" s="1"/>
  <c r="Y236" i="7" s="1"/>
  <c r="Y237" i="7" s="1"/>
  <c r="Y238" i="7" s="1"/>
  <c r="AG228" i="7" s="1"/>
  <c r="AG229" i="7" s="1"/>
  <c r="AG230" i="7" s="1"/>
  <c r="AG231" i="7" s="1"/>
  <c r="AG232" i="7" s="1"/>
  <c r="AG233" i="7" s="1"/>
  <c r="AG234" i="7" s="1"/>
  <c r="AG235" i="7" s="1"/>
  <c r="AG236" i="7" s="1"/>
  <c r="AG237" i="7" s="1"/>
  <c r="Y248" i="7"/>
  <c r="Y249" i="7" s="1"/>
  <c r="Y250" i="7" s="1"/>
  <c r="Y251" i="7" s="1"/>
  <c r="Y252" i="7" s="1"/>
  <c r="Y253" i="7" s="1"/>
  <c r="Y254" i="7" s="1"/>
  <c r="Y255" i="7" s="1"/>
  <c r="Y256" i="7" s="1"/>
  <c r="Y257" i="7" s="1"/>
  <c r="Y258" i="7" s="1"/>
  <c r="AG248" i="7" s="1"/>
  <c r="AG249" i="7" s="1"/>
  <c r="AG250" i="7" s="1"/>
  <c r="AG251" i="7" s="1"/>
  <c r="AG252" i="7" s="1"/>
  <c r="AG253" i="7" s="1"/>
  <c r="AG254" i="7" s="1"/>
  <c r="AG255" i="7" s="1"/>
  <c r="AG256" i="7" s="1"/>
  <c r="AG257" i="7" s="1"/>
  <c r="Y268" i="7"/>
  <c r="Y269" i="7" s="1"/>
  <c r="Y270" i="7" s="1"/>
  <c r="Y271" i="7" s="1"/>
  <c r="Y272" i="7" s="1"/>
  <c r="Y273" i="7" s="1"/>
  <c r="Y274" i="7" s="1"/>
  <c r="Y275" i="7" s="1"/>
  <c r="Y276" i="7" s="1"/>
  <c r="Y277" i="7" s="1"/>
  <c r="Y278" i="7" s="1"/>
  <c r="AG268" i="7" s="1"/>
  <c r="AG269" i="7" s="1"/>
  <c r="AG270" i="7" s="1"/>
  <c r="AG271" i="7" s="1"/>
  <c r="AG272" i="7" s="1"/>
  <c r="AG273" i="7" s="1"/>
  <c r="AG274" i="7" s="1"/>
  <c r="AG275" i="7" s="1"/>
  <c r="AG276" i="7" s="1"/>
  <c r="AG277" i="7" s="1"/>
  <c r="Y288" i="7"/>
  <c r="Y289" i="7" s="1"/>
  <c r="Y290" i="7" s="1"/>
  <c r="Y291" i="7" s="1"/>
  <c r="Y292" i="7" s="1"/>
  <c r="Y293" i="7" s="1"/>
  <c r="Y294" i="7" s="1"/>
  <c r="Y295" i="7" s="1"/>
  <c r="Y296" i="7" s="1"/>
  <c r="Y297" i="7" s="1"/>
  <c r="Y298" i="7" s="1"/>
  <c r="AG288" i="7" s="1"/>
  <c r="AG289" i="7" s="1"/>
  <c r="AG290" i="7" s="1"/>
  <c r="AG291" i="7" s="1"/>
  <c r="AG292" i="7" s="1"/>
  <c r="AG293" i="7" s="1"/>
  <c r="AG294" i="7" s="1"/>
  <c r="AG295" i="7" s="1"/>
  <c r="AG296" i="7" s="1"/>
  <c r="AG297" i="7" s="1"/>
  <c r="Y308" i="7"/>
  <c r="Y309" i="7" s="1"/>
  <c r="Y310" i="7" s="1"/>
  <c r="Y311" i="7" s="1"/>
  <c r="Y312" i="7" s="1"/>
  <c r="Y313" i="7" s="1"/>
  <c r="Y314" i="7" s="1"/>
  <c r="Y315" i="7" s="1"/>
  <c r="Y316" i="7" s="1"/>
  <c r="Y317" i="7" s="1"/>
  <c r="Y318" i="7" s="1"/>
  <c r="AG308" i="7" s="1"/>
  <c r="AG309" i="7" s="1"/>
  <c r="AG310" i="7" s="1"/>
  <c r="AG311" i="7" s="1"/>
  <c r="AG312" i="7" s="1"/>
  <c r="AG313" i="7" s="1"/>
  <c r="AG314" i="7" s="1"/>
  <c r="AG315" i="7" s="1"/>
  <c r="AG316" i="7" s="1"/>
  <c r="AG317" i="7" s="1"/>
  <c r="Y328" i="7"/>
  <c r="Y329" i="7" s="1"/>
  <c r="Y330" i="7" s="1"/>
  <c r="Y331" i="7" s="1"/>
  <c r="Y332" i="7" s="1"/>
  <c r="Y333" i="7" s="1"/>
  <c r="Y334" i="7" s="1"/>
  <c r="Y335" i="7" s="1"/>
  <c r="Y336" i="7" s="1"/>
  <c r="Y337" i="7" s="1"/>
  <c r="Y338" i="7" s="1"/>
  <c r="AG328" i="7" s="1"/>
  <c r="AG329" i="7" s="1"/>
  <c r="AG330" i="7" s="1"/>
  <c r="AG331" i="7" s="1"/>
  <c r="AG332" i="7" s="1"/>
  <c r="AG333" i="7" s="1"/>
  <c r="AG334" i="7" s="1"/>
  <c r="AG335" i="7" s="1"/>
  <c r="AG336" i="7" s="1"/>
  <c r="AG337" i="7" s="1"/>
  <c r="Y348" i="7"/>
  <c r="Y349" i="7" s="1"/>
  <c r="Y350" i="7" s="1"/>
  <c r="Y351" i="7" s="1"/>
  <c r="Y352" i="7" s="1"/>
  <c r="Y353" i="7" s="1"/>
  <c r="Y354" i="7" s="1"/>
  <c r="Y355" i="7" s="1"/>
  <c r="Y356" i="7" s="1"/>
  <c r="Y357" i="7" s="1"/>
  <c r="Y358" i="7" s="1"/>
  <c r="AG348" i="7" s="1"/>
  <c r="AG349" i="7" s="1"/>
  <c r="AG350" i="7" s="1"/>
  <c r="AG351" i="7" s="1"/>
  <c r="AG352" i="7" s="1"/>
  <c r="AG353" i="7" s="1"/>
  <c r="AG354" i="7" s="1"/>
  <c r="AG355" i="7" s="1"/>
  <c r="AG356" i="7" s="1"/>
  <c r="AG357" i="7" s="1"/>
  <c r="Y368" i="7"/>
  <c r="Y369" i="7" s="1"/>
  <c r="Y370" i="7" s="1"/>
  <c r="Y371" i="7" s="1"/>
  <c r="Y372" i="7" s="1"/>
  <c r="Y373" i="7" s="1"/>
  <c r="Y374" i="7" s="1"/>
  <c r="Y375" i="7" s="1"/>
  <c r="Y376" i="7" s="1"/>
  <c r="Y377" i="7" s="1"/>
  <c r="Y378" i="7" s="1"/>
  <c r="AG368" i="7" s="1"/>
  <c r="AG369" i="7" s="1"/>
  <c r="AG370" i="7" s="1"/>
  <c r="AG371" i="7" s="1"/>
  <c r="AG372" i="7" s="1"/>
  <c r="AG373" i="7" s="1"/>
  <c r="AG374" i="7" s="1"/>
  <c r="AG375" i="7" s="1"/>
  <c r="AG376" i="7" s="1"/>
  <c r="AG377" i="7" s="1"/>
  <c r="Y388" i="7"/>
  <c r="Y389" i="7" s="1"/>
  <c r="Y390" i="7" s="1"/>
  <c r="Y391" i="7" s="1"/>
  <c r="Y392" i="7" s="1"/>
  <c r="Y393" i="7" s="1"/>
  <c r="Y394" i="7" s="1"/>
  <c r="Y395" i="7" s="1"/>
  <c r="Y396" i="7" s="1"/>
  <c r="Y397" i="7" s="1"/>
  <c r="Y398" i="7" s="1"/>
  <c r="AG388" i="7" s="1"/>
  <c r="AG389" i="7" s="1"/>
  <c r="AG390" i="7" s="1"/>
  <c r="AG391" i="7" s="1"/>
  <c r="AG392" i="7" s="1"/>
  <c r="AG393" i="7" s="1"/>
  <c r="AG394" i="7" s="1"/>
  <c r="AG395" i="7" s="1"/>
  <c r="AG396" i="7" s="1"/>
  <c r="AG397" i="7" s="1"/>
  <c r="Y408" i="7"/>
  <c r="Y409" i="7" s="1"/>
  <c r="Y410" i="7" s="1"/>
  <c r="Y411" i="7" s="1"/>
  <c r="Y412" i="7" s="1"/>
  <c r="Y413" i="7" s="1"/>
  <c r="Y414" i="7" s="1"/>
  <c r="Y415" i="7" s="1"/>
  <c r="Y416" i="7" s="1"/>
  <c r="Y417" i="7" s="1"/>
  <c r="Y418" i="7" s="1"/>
  <c r="AG408" i="7" s="1"/>
  <c r="AG409" i="7" s="1"/>
  <c r="AG410" i="7" s="1"/>
  <c r="AG411" i="7" s="1"/>
  <c r="AG412" i="7" s="1"/>
  <c r="AG413" i="7" s="1"/>
  <c r="AG414" i="7" s="1"/>
  <c r="AG415" i="7" s="1"/>
  <c r="AG416" i="7" s="1"/>
  <c r="AG417" i="7" s="1"/>
  <c r="Y428" i="7"/>
  <c r="Y429" i="7" s="1"/>
  <c r="Y430" i="7" s="1"/>
  <c r="Y431" i="7" s="1"/>
  <c r="Y432" i="7" s="1"/>
  <c r="Y433" i="7" s="1"/>
  <c r="Y434" i="7" s="1"/>
  <c r="Y435" i="7" s="1"/>
  <c r="Y436" i="7" s="1"/>
  <c r="Y437" i="7" s="1"/>
  <c r="Y438" i="7" s="1"/>
  <c r="AG428" i="7" s="1"/>
  <c r="AG429" i="7" s="1"/>
  <c r="AG430" i="7" s="1"/>
  <c r="AG431" i="7" s="1"/>
  <c r="AG432" i="7" s="1"/>
  <c r="AG433" i="7" s="1"/>
  <c r="AG434" i="7" s="1"/>
  <c r="AG435" i="7" s="1"/>
  <c r="AG436" i="7" s="1"/>
  <c r="AG437" i="7" s="1"/>
  <c r="Y448" i="7"/>
  <c r="Y449" i="7" s="1"/>
  <c r="Y450" i="7" s="1"/>
  <c r="Y451" i="7" s="1"/>
  <c r="Y452" i="7" s="1"/>
  <c r="Y453" i="7" s="1"/>
  <c r="Y454" i="7" s="1"/>
  <c r="Y455" i="7" s="1"/>
  <c r="Y456" i="7" s="1"/>
  <c r="Y457" i="7" s="1"/>
  <c r="Y458" i="7" s="1"/>
  <c r="AG448" i="7" s="1"/>
  <c r="AG449" i="7" s="1"/>
  <c r="AG450" i="7" s="1"/>
  <c r="AG451" i="7" s="1"/>
  <c r="AG452" i="7" s="1"/>
  <c r="AG453" i="7" s="1"/>
  <c r="AG454" i="7" s="1"/>
  <c r="AG455" i="7" s="1"/>
  <c r="AG456" i="7" s="1"/>
  <c r="AG457" i="7" s="1"/>
  <c r="Y468" i="7"/>
  <c r="Y469" i="7" s="1"/>
  <c r="Y470" i="7" s="1"/>
  <c r="Y471" i="7" s="1"/>
  <c r="Y472" i="7" s="1"/>
  <c r="Y473" i="7" s="1"/>
  <c r="Y474" i="7" s="1"/>
  <c r="Y475" i="7" s="1"/>
  <c r="Y476" i="7" s="1"/>
  <c r="Y477" i="7" s="1"/>
  <c r="Y478" i="7" s="1"/>
  <c r="AG468" i="7" s="1"/>
  <c r="AG469" i="7" s="1"/>
  <c r="AG470" i="7" s="1"/>
  <c r="AG471" i="7" s="1"/>
  <c r="AG472" i="7" s="1"/>
  <c r="AG473" i="7" s="1"/>
  <c r="AG474" i="7" s="1"/>
  <c r="AG475" i="7" s="1"/>
  <c r="AG476" i="7" s="1"/>
  <c r="AG477" i="7" s="1"/>
  <c r="Y488" i="7"/>
  <c r="Y489" i="7" s="1"/>
  <c r="Y490" i="7" s="1"/>
  <c r="Y491" i="7" s="1"/>
  <c r="Y492" i="7" s="1"/>
  <c r="Y493" i="7" s="1"/>
  <c r="Y494" i="7" s="1"/>
  <c r="Y495" i="7" s="1"/>
  <c r="Y496" i="7" s="1"/>
  <c r="Y497" i="7" s="1"/>
  <c r="Y498" i="7" s="1"/>
  <c r="AG488" i="7" s="1"/>
  <c r="AG489" i="7" s="1"/>
  <c r="AG490" i="7" s="1"/>
  <c r="AG491" i="7" s="1"/>
  <c r="AG492" i="7" s="1"/>
  <c r="AG493" i="7" s="1"/>
  <c r="AG494" i="7" s="1"/>
  <c r="AG495" i="7" s="1"/>
  <c r="AG496" i="7" s="1"/>
  <c r="AG497" i="7" s="1"/>
  <c r="Y508" i="7"/>
  <c r="Y509" i="7" s="1"/>
  <c r="Y510" i="7" s="1"/>
  <c r="Y511" i="7" s="1"/>
  <c r="Y512" i="7" s="1"/>
  <c r="Y513" i="7" s="1"/>
  <c r="Y514" i="7" s="1"/>
  <c r="Y515" i="7" s="1"/>
  <c r="Y516" i="7" s="1"/>
  <c r="Y517" i="7" s="1"/>
  <c r="Y518" i="7" s="1"/>
  <c r="AG508" i="7" s="1"/>
  <c r="AG509" i="7" s="1"/>
  <c r="AG510" i="7" s="1"/>
  <c r="AG511" i="7" s="1"/>
  <c r="AG512" i="7" s="1"/>
  <c r="AG513" i="7" s="1"/>
  <c r="AG514" i="7" s="1"/>
  <c r="AG515" i="7" s="1"/>
  <c r="AG516" i="7" s="1"/>
  <c r="AG517" i="7" s="1"/>
  <c r="Y528" i="7"/>
  <c r="Y529" i="7" s="1"/>
  <c r="Y530" i="7" s="1"/>
  <c r="Y531" i="7" s="1"/>
  <c r="Y532" i="7" s="1"/>
  <c r="Y533" i="7" s="1"/>
  <c r="Y534" i="7" s="1"/>
  <c r="Y535" i="7" s="1"/>
  <c r="Y536" i="7" s="1"/>
  <c r="Y537" i="7" s="1"/>
  <c r="Y538" i="7" s="1"/>
  <c r="AG528" i="7" s="1"/>
  <c r="AG529" i="7" s="1"/>
  <c r="AG530" i="7" s="1"/>
  <c r="AG531" i="7" s="1"/>
  <c r="AG532" i="7" s="1"/>
  <c r="AG533" i="7" s="1"/>
  <c r="AG534" i="7" s="1"/>
  <c r="AG535" i="7" s="1"/>
  <c r="AG536" i="7" s="1"/>
  <c r="AG537" i="7" s="1"/>
  <c r="Y548" i="7"/>
  <c r="Y549" i="7" s="1"/>
  <c r="Y550" i="7" s="1"/>
  <c r="Y551" i="7" s="1"/>
  <c r="Y552" i="7" s="1"/>
  <c r="Y553" i="7" s="1"/>
  <c r="Y554" i="7" s="1"/>
  <c r="Y555" i="7" s="1"/>
  <c r="Y556" i="7" s="1"/>
  <c r="Y557" i="7" s="1"/>
  <c r="Y558" i="7" s="1"/>
  <c r="AG548" i="7" s="1"/>
  <c r="AG549" i="7" s="1"/>
  <c r="AG550" i="7" s="1"/>
  <c r="AG551" i="7" s="1"/>
  <c r="AG552" i="7" s="1"/>
  <c r="AG553" i="7" s="1"/>
  <c r="AG554" i="7" s="1"/>
  <c r="AG555" i="7" s="1"/>
  <c r="AG556" i="7" s="1"/>
  <c r="AG557" i="7" s="1"/>
  <c r="Y568" i="7"/>
  <c r="Y569" i="7" s="1"/>
  <c r="Y570" i="7" s="1"/>
  <c r="Y571" i="7" s="1"/>
  <c r="Y572" i="7" s="1"/>
  <c r="Y573" i="7" s="1"/>
  <c r="Y574" i="7" s="1"/>
  <c r="Y575" i="7" s="1"/>
  <c r="Y576" i="7" s="1"/>
  <c r="Y577" i="7" s="1"/>
  <c r="Y578" i="7" s="1"/>
  <c r="AG568" i="7" s="1"/>
  <c r="AG569" i="7" s="1"/>
  <c r="AG570" i="7" s="1"/>
  <c r="AG571" i="7" s="1"/>
  <c r="AG572" i="7" s="1"/>
  <c r="AG573" i="7" s="1"/>
  <c r="AG574" i="7" s="1"/>
  <c r="AG575" i="7" s="1"/>
  <c r="AG576" i="7" s="1"/>
  <c r="AG577" i="7" s="1"/>
  <c r="Y588" i="7"/>
  <c r="Y589" i="7" s="1"/>
  <c r="Y590" i="7" s="1"/>
  <c r="Y591" i="7" s="1"/>
  <c r="Y592" i="7" s="1"/>
  <c r="Y593" i="7" s="1"/>
  <c r="Y594" i="7" s="1"/>
  <c r="Y595" i="7" s="1"/>
  <c r="Y596" i="7" s="1"/>
  <c r="Y597" i="7" s="1"/>
  <c r="Y598" i="7" s="1"/>
  <c r="AG588" i="7" s="1"/>
  <c r="AG589" i="7" s="1"/>
  <c r="AG590" i="7" s="1"/>
  <c r="AG591" i="7" s="1"/>
  <c r="AG592" i="7" s="1"/>
  <c r="AG593" i="7" s="1"/>
  <c r="AG594" i="7" s="1"/>
  <c r="AG595" i="7" s="1"/>
  <c r="AG596" i="7" s="1"/>
  <c r="AG597" i="7" s="1"/>
  <c r="Y608" i="7"/>
  <c r="Y609" i="7" s="1"/>
  <c r="Y610" i="7" s="1"/>
  <c r="Y611" i="7" s="1"/>
  <c r="Y612" i="7" s="1"/>
  <c r="Y613" i="7" s="1"/>
  <c r="Y614" i="7" s="1"/>
  <c r="Y615" i="7" s="1"/>
  <c r="Y616" i="7" s="1"/>
  <c r="Y617" i="7" s="1"/>
  <c r="Y618" i="7" s="1"/>
  <c r="AG608" i="7" s="1"/>
  <c r="AG609" i="7" s="1"/>
  <c r="AG610" i="7" s="1"/>
  <c r="AG611" i="7" s="1"/>
  <c r="AG612" i="7" s="1"/>
  <c r="AG613" i="7" s="1"/>
  <c r="AG614" i="7" s="1"/>
  <c r="AG615" i="7" s="1"/>
  <c r="AG616" i="7" s="1"/>
  <c r="AG617" i="7" s="1"/>
  <c r="Y628" i="7"/>
  <c r="Y629" i="7" s="1"/>
  <c r="Y630" i="7" s="1"/>
  <c r="Y631" i="7" s="1"/>
  <c r="Y632" i="7" s="1"/>
  <c r="Y633" i="7" s="1"/>
  <c r="Y634" i="7" s="1"/>
  <c r="Y635" i="7" s="1"/>
  <c r="Y636" i="7" s="1"/>
  <c r="Y637" i="7" s="1"/>
  <c r="Y638" i="7" s="1"/>
  <c r="AG628" i="7" s="1"/>
  <c r="AG629" i="7" s="1"/>
  <c r="AG630" i="7" s="1"/>
  <c r="AG631" i="7" s="1"/>
  <c r="AG632" i="7" s="1"/>
  <c r="AG633" i="7" s="1"/>
  <c r="AG634" i="7" s="1"/>
  <c r="AG635" i="7" s="1"/>
  <c r="AG636" i="7" s="1"/>
  <c r="AG637" i="7" s="1"/>
  <c r="Y648" i="7"/>
  <c r="Y649" i="7" s="1"/>
  <c r="Y650" i="7" s="1"/>
  <c r="Y651" i="7" s="1"/>
  <c r="Y652" i="7" s="1"/>
  <c r="Y653" i="7" s="1"/>
  <c r="Y654" i="7" s="1"/>
  <c r="Y655" i="7" s="1"/>
  <c r="Y656" i="7" s="1"/>
  <c r="Y657" i="7" s="1"/>
  <c r="Y658" i="7" s="1"/>
  <c r="AG648" i="7" s="1"/>
  <c r="AG649" i="7" s="1"/>
  <c r="AG650" i="7" s="1"/>
  <c r="AG651" i="7" s="1"/>
  <c r="AG652" i="7" s="1"/>
  <c r="AG653" i="7" s="1"/>
  <c r="AG654" i="7" s="1"/>
  <c r="AG655" i="7" s="1"/>
  <c r="AG656" i="7" s="1"/>
  <c r="AG657" i="7" s="1"/>
  <c r="Y668" i="7"/>
  <c r="Y669" i="7" s="1"/>
  <c r="Y670" i="7" s="1"/>
  <c r="Y671" i="7" s="1"/>
  <c r="Y672" i="7" s="1"/>
  <c r="Y673" i="7" s="1"/>
  <c r="Y674" i="7" s="1"/>
  <c r="Y675" i="7" s="1"/>
  <c r="Y676" i="7" s="1"/>
  <c r="Y677" i="7" s="1"/>
  <c r="Y678" i="7" s="1"/>
  <c r="AG668" i="7" s="1"/>
  <c r="AG669" i="7" s="1"/>
  <c r="AG670" i="7" s="1"/>
  <c r="AG671" i="7" s="1"/>
  <c r="AG672" i="7" s="1"/>
  <c r="AG673" i="7" s="1"/>
  <c r="AG674" i="7" s="1"/>
  <c r="AG675" i="7" s="1"/>
  <c r="AG676" i="7" s="1"/>
  <c r="AG677" i="7" s="1"/>
  <c r="Y688" i="7"/>
  <c r="Y689" i="7" s="1"/>
  <c r="Y690" i="7" s="1"/>
  <c r="Y691" i="7" s="1"/>
  <c r="Y692" i="7" s="1"/>
  <c r="Y693" i="7" s="1"/>
  <c r="Y694" i="7" s="1"/>
  <c r="Y695" i="7" s="1"/>
  <c r="Y696" i="7" s="1"/>
  <c r="Y697" i="7" s="1"/>
  <c r="Y698" i="7" s="1"/>
  <c r="AG688" i="7" s="1"/>
  <c r="AG689" i="7" s="1"/>
  <c r="AG690" i="7" s="1"/>
  <c r="AG691" i="7" s="1"/>
  <c r="AG692" i="7" s="1"/>
  <c r="AG693" i="7" s="1"/>
  <c r="AG694" i="7" s="1"/>
  <c r="AG695" i="7" s="1"/>
  <c r="AG696" i="7" s="1"/>
  <c r="AG697" i="7" s="1"/>
  <c r="Y708" i="7"/>
  <c r="Y709" i="7" s="1"/>
  <c r="Y710" i="7" s="1"/>
  <c r="Y711" i="7" s="1"/>
  <c r="Y712" i="7" s="1"/>
  <c r="Y713" i="7" s="1"/>
  <c r="Y714" i="7" s="1"/>
  <c r="Y715" i="7" s="1"/>
  <c r="Y716" i="7" s="1"/>
  <c r="Y717" i="7" s="1"/>
  <c r="Y718" i="7" s="1"/>
  <c r="AG708" i="7" s="1"/>
  <c r="AG709" i="7" s="1"/>
  <c r="AG710" i="7" s="1"/>
  <c r="AG711" i="7" s="1"/>
  <c r="AG712" i="7" s="1"/>
  <c r="AG713" i="7" s="1"/>
  <c r="AG714" i="7" s="1"/>
  <c r="AG715" i="7" s="1"/>
  <c r="AG716" i="7" s="1"/>
  <c r="AG717" i="7" s="1"/>
  <c r="Y728" i="7"/>
  <c r="Y729" i="7" s="1"/>
  <c r="Y730" i="7" s="1"/>
  <c r="Y731" i="7" s="1"/>
  <c r="Y732" i="7" s="1"/>
  <c r="Y733" i="7" s="1"/>
  <c r="Y734" i="7" s="1"/>
  <c r="Y735" i="7" s="1"/>
  <c r="Y736" i="7" s="1"/>
  <c r="Y737" i="7" s="1"/>
  <c r="Y738" i="7" s="1"/>
  <c r="AG728" i="7" s="1"/>
  <c r="AG729" i="7" s="1"/>
  <c r="AG730" i="7" s="1"/>
  <c r="AG731" i="7" s="1"/>
  <c r="AG732" i="7" s="1"/>
  <c r="AG733" i="7" s="1"/>
  <c r="AG734" i="7" s="1"/>
  <c r="AG735" i="7" s="1"/>
  <c r="AG736" i="7" s="1"/>
  <c r="AG737" i="7" s="1"/>
  <c r="Y748" i="7"/>
  <c r="Y749" i="7" s="1"/>
  <c r="Y750" i="7" s="1"/>
  <c r="Y751" i="7" s="1"/>
  <c r="Y752" i="7" s="1"/>
  <c r="Y753" i="7" s="1"/>
  <c r="Y754" i="7" s="1"/>
  <c r="Y755" i="7" s="1"/>
  <c r="Y756" i="7" s="1"/>
  <c r="Y757" i="7" s="1"/>
  <c r="Y758" i="7" s="1"/>
  <c r="AG748" i="7" s="1"/>
  <c r="AG749" i="7" s="1"/>
  <c r="AG750" i="7" s="1"/>
  <c r="AG751" i="7" s="1"/>
  <c r="AG752" i="7" s="1"/>
  <c r="AG753" i="7" s="1"/>
  <c r="AG754" i="7" s="1"/>
  <c r="AG755" i="7" s="1"/>
  <c r="AG756" i="7" s="1"/>
  <c r="AG757" i="7" s="1"/>
  <c r="Y68" i="7"/>
  <c r="Y69" i="7" s="1"/>
  <c r="Y70" i="7" s="1"/>
  <c r="Y71" i="7" s="1"/>
  <c r="Y72" i="7" s="1"/>
  <c r="Y73" i="7" s="1"/>
  <c r="Y74" i="7" s="1"/>
  <c r="Y75" i="7" s="1"/>
  <c r="Y76" i="7" s="1"/>
  <c r="Y77" i="7" s="1"/>
  <c r="Y78" i="7" s="1"/>
  <c r="AG68" i="7" s="1"/>
  <c r="AG69" i="7" s="1"/>
  <c r="AG70" i="7" s="1"/>
  <c r="AG71" i="7" s="1"/>
  <c r="AG72" i="7" s="1"/>
  <c r="AG73" i="7" s="1"/>
  <c r="AG74" i="7" s="1"/>
  <c r="AG75" i="7" s="1"/>
  <c r="AG76" i="7" s="1"/>
  <c r="AG77" i="7" s="1"/>
  <c r="B244" i="3"/>
  <c r="OE5" i="3"/>
  <c r="OF5" i="3" s="1"/>
  <c r="OH5" i="3"/>
  <c r="OE6" i="3"/>
  <c r="OF6" i="3" s="1"/>
  <c r="OH6" i="3"/>
  <c r="OE7" i="3"/>
  <c r="OF7" i="3" s="1"/>
  <c r="OH7" i="3"/>
  <c r="OE8" i="3"/>
  <c r="OF8" i="3" s="1"/>
  <c r="OH8" i="3"/>
  <c r="OE9" i="3"/>
  <c r="OF9" i="3" s="1"/>
  <c r="OH9" i="3"/>
  <c r="OE10" i="3"/>
  <c r="OF10" i="3" s="1"/>
  <c r="OH10" i="3"/>
  <c r="OE11" i="3"/>
  <c r="OF11" i="3" s="1"/>
  <c r="OH11" i="3"/>
  <c r="OE12" i="3"/>
  <c r="OF12" i="3" s="1"/>
  <c r="OH12" i="3"/>
  <c r="OE13" i="3"/>
  <c r="OF13" i="3" s="1"/>
  <c r="OH13" i="3"/>
  <c r="OE14" i="3"/>
  <c r="OF14" i="3" s="1"/>
  <c r="OH14" i="3"/>
  <c r="OE15" i="3"/>
  <c r="OF15" i="3" s="1"/>
  <c r="OH15" i="3"/>
  <c r="OE16" i="3"/>
  <c r="OF16" i="3" s="1"/>
  <c r="OH16" i="3"/>
  <c r="OE17" i="3"/>
  <c r="OF17" i="3" s="1"/>
  <c r="OH17" i="3"/>
  <c r="OE18" i="3"/>
  <c r="OF18" i="3" s="1"/>
  <c r="OH18" i="3"/>
  <c r="OE19" i="3"/>
  <c r="OF19" i="3" s="1"/>
  <c r="OH19" i="3"/>
  <c r="OE20" i="3"/>
  <c r="OF20" i="3" s="1"/>
  <c r="OH20" i="3"/>
  <c r="OE21" i="3"/>
  <c r="OF21" i="3" s="1"/>
  <c r="OH21" i="3"/>
  <c r="OE22" i="3"/>
  <c r="OF22" i="3" s="1"/>
  <c r="OH22" i="3"/>
  <c r="OE23" i="3"/>
  <c r="OF23" i="3" s="1"/>
  <c r="OH23" i="3"/>
  <c r="OE24" i="3"/>
  <c r="OF24" i="3" s="1"/>
  <c r="OH24" i="3"/>
  <c r="OE25" i="3"/>
  <c r="OF25" i="3" s="1"/>
  <c r="OH25" i="3"/>
  <c r="OE26" i="3"/>
  <c r="OF26" i="3" s="1"/>
  <c r="OH26" i="3"/>
  <c r="OE27" i="3"/>
  <c r="OF27" i="3" s="1"/>
  <c r="OH27" i="3"/>
  <c r="OE28" i="3"/>
  <c r="OF28" i="3" s="1"/>
  <c r="OH28" i="3"/>
  <c r="OE29" i="3"/>
  <c r="OF29" i="3" s="1"/>
  <c r="OH29" i="3"/>
  <c r="OE30" i="3"/>
  <c r="OF30" i="3" s="1"/>
  <c r="OH30" i="3"/>
  <c r="OE31" i="3"/>
  <c r="OF31" i="3" s="1"/>
  <c r="OH31" i="3"/>
  <c r="OE32" i="3"/>
  <c r="OF32" i="3" s="1"/>
  <c r="OH32" i="3"/>
  <c r="OE33" i="3"/>
  <c r="OF33" i="3" s="1"/>
  <c r="OH33" i="3"/>
  <c r="OE34" i="3"/>
  <c r="OF34" i="3" s="1"/>
  <c r="OH34" i="3"/>
  <c r="OE35" i="3"/>
  <c r="OF35" i="3" s="1"/>
  <c r="OH35" i="3"/>
  <c r="OE36" i="3"/>
  <c r="OF36" i="3" s="1"/>
  <c r="OH36" i="3"/>
  <c r="OE37" i="3"/>
  <c r="OF37" i="3" s="1"/>
  <c r="OH37" i="3"/>
  <c r="OE38" i="3"/>
  <c r="OF38" i="3" s="1"/>
  <c r="OH38" i="3"/>
  <c r="OE39" i="3"/>
  <c r="OF39" i="3" s="1"/>
  <c r="OH39" i="3"/>
  <c r="OE40" i="3"/>
  <c r="OF40" i="3" s="1"/>
  <c r="OH40" i="3"/>
  <c r="OE41" i="3"/>
  <c r="OF41" i="3" s="1"/>
  <c r="OH41" i="3"/>
  <c r="OE42" i="3"/>
  <c r="OF42" i="3" s="1"/>
  <c r="OH42" i="3"/>
  <c r="OE43" i="3"/>
  <c r="OF43" i="3" s="1"/>
  <c r="OH43" i="3"/>
  <c r="OE44" i="3"/>
  <c r="OF44" i="3" s="1"/>
  <c r="OH44" i="3"/>
  <c r="OE45" i="3"/>
  <c r="OF45" i="3" s="1"/>
  <c r="OH45" i="3"/>
  <c r="OE46" i="3"/>
  <c r="OF46" i="3" s="1"/>
  <c r="OH46" i="3"/>
  <c r="OE47" i="3"/>
  <c r="OF47" i="3" s="1"/>
  <c r="OH47" i="3"/>
  <c r="OE48" i="3"/>
  <c r="OF48" i="3" s="1"/>
  <c r="OH48" i="3"/>
  <c r="OE49" i="3"/>
  <c r="OF49" i="3" s="1"/>
  <c r="OH49" i="3"/>
  <c r="OE50" i="3"/>
  <c r="OF50" i="3" s="1"/>
  <c r="OH50" i="3"/>
  <c r="OE51" i="3"/>
  <c r="OF51" i="3" s="1"/>
  <c r="OH51" i="3"/>
  <c r="OE52" i="3"/>
  <c r="OF52" i="3" s="1"/>
  <c r="OH52" i="3"/>
  <c r="OE53" i="3"/>
  <c r="OF53" i="3" s="1"/>
  <c r="OH53" i="3"/>
  <c r="OE54" i="3"/>
  <c r="OF54" i="3" s="1"/>
  <c r="OH54" i="3"/>
  <c r="OE55" i="3"/>
  <c r="OF55" i="3" s="1"/>
  <c r="OH55" i="3"/>
  <c r="OE56" i="3"/>
  <c r="OF56" i="3" s="1"/>
  <c r="OH56" i="3"/>
  <c r="OE57" i="3"/>
  <c r="OF57" i="3" s="1"/>
  <c r="OH57" i="3"/>
  <c r="OE58" i="3"/>
  <c r="OF58" i="3" s="1"/>
  <c r="OH58" i="3"/>
  <c r="OE59" i="3"/>
  <c r="OF59" i="3" s="1"/>
  <c r="OH59" i="3"/>
  <c r="OE60" i="3"/>
  <c r="OF60" i="3" s="1"/>
  <c r="OH60" i="3"/>
  <c r="OE61" i="3"/>
  <c r="OF61" i="3" s="1"/>
  <c r="OH61" i="3"/>
  <c r="OE62" i="3"/>
  <c r="OF62" i="3" s="1"/>
  <c r="OH62" i="3"/>
  <c r="OE63" i="3"/>
  <c r="OF63" i="3" s="1"/>
  <c r="OH63" i="3"/>
  <c r="OE64" i="3"/>
  <c r="OF64" i="3" s="1"/>
  <c r="OH64" i="3"/>
  <c r="OE65" i="3"/>
  <c r="OF65" i="3" s="1"/>
  <c r="OH65" i="3"/>
  <c r="OE66" i="3"/>
  <c r="OF66" i="3" s="1"/>
  <c r="OH66" i="3"/>
  <c r="OE67" i="3"/>
  <c r="OF67" i="3" s="1"/>
  <c r="OH67" i="3"/>
  <c r="OE68" i="3"/>
  <c r="OF68" i="3" s="1"/>
  <c r="OH68" i="3"/>
  <c r="OE69" i="3"/>
  <c r="OF69" i="3" s="1"/>
  <c r="OH69" i="3"/>
  <c r="OE70" i="3"/>
  <c r="OF70" i="3" s="1"/>
  <c r="OH70" i="3"/>
  <c r="OE71" i="3"/>
  <c r="OF71" i="3" s="1"/>
  <c r="OH71" i="3"/>
  <c r="OE72" i="3"/>
  <c r="OF72" i="3" s="1"/>
  <c r="OH72" i="3"/>
  <c r="OE73" i="3"/>
  <c r="OF73" i="3" s="1"/>
  <c r="OH73" i="3"/>
  <c r="OH4" i="3"/>
  <c r="OE4" i="3"/>
  <c r="OF4" i="3" s="1"/>
  <c r="OC4" i="3"/>
  <c r="OC5" i="3"/>
  <c r="OC6" i="3"/>
  <c r="OC7" i="3"/>
  <c r="OC8" i="3"/>
  <c r="OC9" i="3"/>
  <c r="OC10" i="3"/>
  <c r="OC11" i="3"/>
  <c r="OC12" i="3"/>
  <c r="OC13" i="3"/>
  <c r="OC14" i="3"/>
  <c r="OC15" i="3"/>
  <c r="OC16" i="3"/>
  <c r="OC17" i="3"/>
  <c r="OC18" i="3"/>
  <c r="OC19" i="3"/>
  <c r="OC20" i="3"/>
  <c r="OC21" i="3"/>
  <c r="OC22" i="3"/>
  <c r="OC23" i="3"/>
  <c r="OC24" i="3"/>
  <c r="OC25" i="3"/>
  <c r="OC26" i="3"/>
  <c r="OC27" i="3"/>
  <c r="OC28" i="3"/>
  <c r="OC29" i="3"/>
  <c r="OC30" i="3"/>
  <c r="OC31" i="3"/>
  <c r="OC32" i="3"/>
  <c r="OC33" i="3"/>
  <c r="OC34" i="3"/>
  <c r="OC35" i="3"/>
  <c r="OC36" i="3"/>
  <c r="OC37" i="3"/>
  <c r="OC38" i="3"/>
  <c r="OC39" i="3"/>
  <c r="OC40" i="3"/>
  <c r="OC41" i="3"/>
  <c r="OC42" i="3"/>
  <c r="OC43" i="3"/>
  <c r="OC44" i="3"/>
  <c r="OC45" i="3"/>
  <c r="OC46" i="3"/>
  <c r="OC47" i="3"/>
  <c r="OC48" i="3"/>
  <c r="OC49" i="3"/>
  <c r="OC50" i="3"/>
  <c r="OC51" i="3"/>
  <c r="OC52" i="3"/>
  <c r="OC53" i="3"/>
  <c r="OC54" i="3"/>
  <c r="OC55" i="3"/>
  <c r="OC56" i="3"/>
  <c r="OC57" i="3"/>
  <c r="OC58" i="3"/>
  <c r="OC59" i="3"/>
  <c r="OC60" i="3"/>
  <c r="OC61" i="3"/>
  <c r="OC62" i="3"/>
  <c r="OC63" i="3"/>
  <c r="OC64" i="3"/>
  <c r="OC65" i="3"/>
  <c r="OC66" i="3"/>
  <c r="OC67" i="3"/>
  <c r="OC68" i="3"/>
  <c r="OC69" i="3"/>
  <c r="OC70" i="3"/>
  <c r="OC71" i="3"/>
  <c r="OC72" i="3"/>
  <c r="OC73" i="3"/>
  <c r="OC74" i="3"/>
  <c r="OC75" i="3"/>
  <c r="OC76" i="3"/>
  <c r="OC77" i="3"/>
  <c r="OC78" i="3"/>
  <c r="OC79" i="3"/>
  <c r="OC80" i="3"/>
  <c r="OC81" i="3"/>
  <c r="OC82" i="3"/>
  <c r="OC83" i="3"/>
  <c r="OC84" i="3"/>
  <c r="OC85" i="3"/>
  <c r="OC86" i="3"/>
  <c r="OC87" i="3"/>
  <c r="OC88" i="3"/>
  <c r="OC89" i="3"/>
  <c r="OC90" i="3"/>
  <c r="OC91" i="3"/>
  <c r="OC92" i="3"/>
  <c r="OC93" i="3"/>
  <c r="OC94" i="3"/>
  <c r="OC95" i="3"/>
  <c r="OC96" i="3"/>
  <c r="OC97" i="3"/>
  <c r="OC98" i="3"/>
  <c r="OC99" i="3"/>
  <c r="OC100" i="3"/>
  <c r="OC101" i="3"/>
  <c r="OC102" i="3"/>
  <c r="OC103" i="3"/>
  <c r="OC104" i="3"/>
  <c r="OC105" i="3"/>
  <c r="OC106" i="3"/>
  <c r="OC107" i="3"/>
  <c r="OC108" i="3"/>
  <c r="OC109" i="3"/>
  <c r="OC110" i="3"/>
  <c r="OC111" i="3"/>
  <c r="OC112" i="3"/>
  <c r="OC113" i="3"/>
  <c r="OC114" i="3"/>
  <c r="OC115" i="3"/>
  <c r="OC116" i="3"/>
  <c r="OC117" i="3"/>
  <c r="OC118" i="3"/>
  <c r="OC119" i="3"/>
  <c r="OC120" i="3"/>
  <c r="OC121" i="3"/>
  <c r="OC122" i="3"/>
  <c r="OC123" i="3"/>
  <c r="OC124" i="3"/>
  <c r="OC125" i="3"/>
  <c r="OC126" i="3"/>
  <c r="OC127" i="3"/>
  <c r="OC128" i="3"/>
  <c r="OC129" i="3"/>
  <c r="OC130" i="3"/>
  <c r="OC131" i="3"/>
  <c r="OC132" i="3"/>
  <c r="OC133" i="3"/>
  <c r="OC134" i="3"/>
  <c r="OC135" i="3"/>
  <c r="OC136" i="3"/>
  <c r="OC137" i="3"/>
  <c r="OC138" i="3"/>
  <c r="OC139" i="3"/>
  <c r="OC140" i="3"/>
  <c r="OC141" i="3"/>
  <c r="OC142" i="3"/>
  <c r="OC143" i="3"/>
  <c r="OC144" i="3"/>
  <c r="OC145" i="3"/>
  <c r="OC146" i="3"/>
  <c r="OC147" i="3"/>
  <c r="OC148" i="3"/>
  <c r="OC149" i="3"/>
  <c r="OC150" i="3"/>
  <c r="OC151" i="3"/>
  <c r="OC152" i="3"/>
  <c r="OC153" i="3"/>
  <c r="OC154" i="3"/>
  <c r="OC155" i="3"/>
  <c r="OC156" i="3"/>
  <c r="OC157" i="3"/>
  <c r="OC158" i="3"/>
  <c r="OC159" i="3"/>
  <c r="OC160" i="3"/>
  <c r="OC161" i="3"/>
  <c r="OC162" i="3"/>
  <c r="OC163" i="3"/>
  <c r="OC164" i="3"/>
  <c r="OC165" i="3"/>
  <c r="OC166" i="3"/>
  <c r="OC167" i="3"/>
  <c r="OC168" i="3"/>
  <c r="OC169" i="3"/>
  <c r="OC170" i="3"/>
  <c r="OC171" i="3"/>
  <c r="OC172" i="3"/>
  <c r="OC173" i="3"/>
  <c r="OC174" i="3"/>
  <c r="OC175" i="3"/>
  <c r="OC176" i="3"/>
  <c r="OC177" i="3"/>
  <c r="OC178" i="3"/>
  <c r="OC179" i="3"/>
  <c r="OC180" i="3"/>
  <c r="OC181" i="3"/>
  <c r="OC182" i="3"/>
  <c r="OC183" i="3"/>
  <c r="OC184" i="3"/>
  <c r="OC185" i="3"/>
  <c r="OC186" i="3"/>
  <c r="OC187" i="3"/>
  <c r="OC188" i="3"/>
  <c r="OC189" i="3"/>
  <c r="OC190" i="3"/>
  <c r="OC191" i="3"/>
  <c r="OC192" i="3"/>
  <c r="OC193" i="3"/>
  <c r="OC194" i="3"/>
  <c r="OC195" i="3"/>
  <c r="OC196" i="3"/>
  <c r="OC197" i="3"/>
  <c r="OC198" i="3"/>
  <c r="OC199" i="3"/>
  <c r="OC200" i="3"/>
  <c r="OC201" i="3"/>
  <c r="OC202" i="3"/>
  <c r="OC203" i="3"/>
  <c r="OC204" i="3"/>
  <c r="OC205" i="3"/>
  <c r="OC206" i="3"/>
  <c r="OC207" i="3"/>
  <c r="OC208" i="3"/>
  <c r="OC209" i="3"/>
  <c r="OC210" i="3"/>
  <c r="OC211" i="3"/>
  <c r="OC212" i="3"/>
  <c r="OC213" i="3"/>
  <c r="OC214" i="3"/>
  <c r="OC215" i="3"/>
  <c r="OC216" i="3"/>
  <c r="OC217" i="3"/>
  <c r="OC218" i="3"/>
  <c r="OC219" i="3"/>
  <c r="OC220" i="3"/>
  <c r="OC221" i="3"/>
  <c r="OC222" i="3"/>
  <c r="OC223" i="3"/>
  <c r="NY224" i="3"/>
  <c r="NZ224" i="3"/>
  <c r="EW4" i="3"/>
  <c r="FC4" i="3"/>
  <c r="FI4" i="3"/>
  <c r="FO4" i="3"/>
  <c r="FU4" i="3"/>
  <c r="GA4" i="3"/>
  <c r="GG4" i="3"/>
  <c r="GM4" i="3"/>
  <c r="GS4" i="3"/>
  <c r="GY4" i="3"/>
  <c r="HE4" i="3"/>
  <c r="HK4" i="3"/>
  <c r="HQ4" i="3"/>
  <c r="HW4" i="3"/>
  <c r="IC4" i="3"/>
  <c r="II4" i="3"/>
  <c r="IO4" i="3"/>
  <c r="IU4" i="3"/>
  <c r="JA4" i="3"/>
  <c r="JG4" i="3"/>
  <c r="JM4" i="3"/>
  <c r="JS4" i="3"/>
  <c r="JY4" i="3"/>
  <c r="KE4" i="3"/>
  <c r="KK4" i="3"/>
  <c r="KQ4" i="3"/>
  <c r="KW4" i="3"/>
  <c r="LC4" i="3"/>
  <c r="LI4" i="3"/>
  <c r="LO4" i="3"/>
  <c r="LU4" i="3"/>
  <c r="MA4" i="3"/>
  <c r="MG4" i="3"/>
  <c r="MM4" i="3"/>
  <c r="MS4" i="3"/>
  <c r="MY4" i="3"/>
  <c r="NE4" i="3"/>
  <c r="NK4" i="3"/>
  <c r="NQ4" i="3"/>
  <c r="NW4" i="3"/>
  <c r="EW5" i="3"/>
  <c r="FC5" i="3"/>
  <c r="FI5" i="3"/>
  <c r="FO5" i="3"/>
  <c r="FU5" i="3"/>
  <c r="GA5" i="3"/>
  <c r="GG5" i="3"/>
  <c r="GM5" i="3"/>
  <c r="GS5" i="3"/>
  <c r="GY5" i="3"/>
  <c r="HE5" i="3"/>
  <c r="HK5" i="3"/>
  <c r="HQ5" i="3"/>
  <c r="HW5" i="3"/>
  <c r="IC5" i="3"/>
  <c r="II5" i="3"/>
  <c r="IO5" i="3"/>
  <c r="IU5" i="3"/>
  <c r="JA5" i="3"/>
  <c r="JG5" i="3"/>
  <c r="JM5" i="3"/>
  <c r="JS5" i="3"/>
  <c r="JY5" i="3"/>
  <c r="KE5" i="3"/>
  <c r="KK5" i="3"/>
  <c r="KQ5" i="3"/>
  <c r="KW5" i="3"/>
  <c r="LC5" i="3"/>
  <c r="LI5" i="3"/>
  <c r="LO5" i="3"/>
  <c r="LU5" i="3"/>
  <c r="MA5" i="3"/>
  <c r="MG5" i="3"/>
  <c r="MM5" i="3"/>
  <c r="MS5" i="3"/>
  <c r="MY5" i="3"/>
  <c r="NE5" i="3"/>
  <c r="NK5" i="3"/>
  <c r="NQ5" i="3"/>
  <c r="NW5" i="3"/>
  <c r="EW6" i="3"/>
  <c r="FC6" i="3"/>
  <c r="FI6" i="3"/>
  <c r="FO6" i="3"/>
  <c r="FU6" i="3"/>
  <c r="GA6" i="3"/>
  <c r="GG6" i="3"/>
  <c r="GM6" i="3"/>
  <c r="GS6" i="3"/>
  <c r="GY6" i="3"/>
  <c r="HE6" i="3"/>
  <c r="HK6" i="3"/>
  <c r="HQ6" i="3"/>
  <c r="HW6" i="3"/>
  <c r="IC6" i="3"/>
  <c r="II6" i="3"/>
  <c r="IO6" i="3"/>
  <c r="IU6" i="3"/>
  <c r="JA6" i="3"/>
  <c r="JG6" i="3"/>
  <c r="JM6" i="3"/>
  <c r="JS6" i="3"/>
  <c r="JY6" i="3"/>
  <c r="KE6" i="3"/>
  <c r="KK6" i="3"/>
  <c r="KQ6" i="3"/>
  <c r="KW6" i="3"/>
  <c r="LC6" i="3"/>
  <c r="LI6" i="3"/>
  <c r="LO6" i="3"/>
  <c r="LU6" i="3"/>
  <c r="MA6" i="3"/>
  <c r="MG6" i="3"/>
  <c r="MM6" i="3"/>
  <c r="MS6" i="3"/>
  <c r="MY6" i="3"/>
  <c r="NE6" i="3"/>
  <c r="NK6" i="3"/>
  <c r="NQ6" i="3"/>
  <c r="NW6" i="3"/>
  <c r="EW7" i="3"/>
  <c r="FC7" i="3"/>
  <c r="FI7" i="3"/>
  <c r="FO7" i="3"/>
  <c r="FU7" i="3"/>
  <c r="GA7" i="3"/>
  <c r="GG7" i="3"/>
  <c r="GM7" i="3"/>
  <c r="GS7" i="3"/>
  <c r="GY7" i="3"/>
  <c r="HE7" i="3"/>
  <c r="HK7" i="3"/>
  <c r="HQ7" i="3"/>
  <c r="HW7" i="3"/>
  <c r="IC7" i="3"/>
  <c r="II7" i="3"/>
  <c r="IO7" i="3"/>
  <c r="IU7" i="3"/>
  <c r="JA7" i="3"/>
  <c r="JG7" i="3"/>
  <c r="JM7" i="3"/>
  <c r="JS7" i="3"/>
  <c r="JY7" i="3"/>
  <c r="KE7" i="3"/>
  <c r="KK7" i="3"/>
  <c r="KQ7" i="3"/>
  <c r="KW7" i="3"/>
  <c r="LC7" i="3"/>
  <c r="LI7" i="3"/>
  <c r="LO7" i="3"/>
  <c r="LU7" i="3"/>
  <c r="MA7" i="3"/>
  <c r="MG7" i="3"/>
  <c r="MM7" i="3"/>
  <c r="MS7" i="3"/>
  <c r="MY7" i="3"/>
  <c r="NE7" i="3"/>
  <c r="NK7" i="3"/>
  <c r="NQ7" i="3"/>
  <c r="NW7" i="3"/>
  <c r="EW8" i="3"/>
  <c r="FC8" i="3"/>
  <c r="FI8" i="3"/>
  <c r="FO8" i="3"/>
  <c r="FU8" i="3"/>
  <c r="GA8" i="3"/>
  <c r="GG8" i="3"/>
  <c r="GM8" i="3"/>
  <c r="GS8" i="3"/>
  <c r="GY8" i="3"/>
  <c r="HE8" i="3"/>
  <c r="HK8" i="3"/>
  <c r="HQ8" i="3"/>
  <c r="HW8" i="3"/>
  <c r="IC8" i="3"/>
  <c r="II8" i="3"/>
  <c r="IO8" i="3"/>
  <c r="IU8" i="3"/>
  <c r="JA8" i="3"/>
  <c r="JG8" i="3"/>
  <c r="JM8" i="3"/>
  <c r="JS8" i="3"/>
  <c r="JY8" i="3"/>
  <c r="KE8" i="3"/>
  <c r="KK8" i="3"/>
  <c r="KQ8" i="3"/>
  <c r="KW8" i="3"/>
  <c r="LC8" i="3"/>
  <c r="LI8" i="3"/>
  <c r="LO8" i="3"/>
  <c r="LU8" i="3"/>
  <c r="MA8" i="3"/>
  <c r="MG8" i="3"/>
  <c r="MM8" i="3"/>
  <c r="MS8" i="3"/>
  <c r="MY8" i="3"/>
  <c r="NE8" i="3"/>
  <c r="NK8" i="3"/>
  <c r="NQ8" i="3"/>
  <c r="NW8" i="3"/>
  <c r="EW9" i="3"/>
  <c r="FC9" i="3"/>
  <c r="FI9" i="3"/>
  <c r="FO9" i="3"/>
  <c r="FU9" i="3"/>
  <c r="GA9" i="3"/>
  <c r="GG9" i="3"/>
  <c r="GM9" i="3"/>
  <c r="GS9" i="3"/>
  <c r="GY9" i="3"/>
  <c r="HE9" i="3"/>
  <c r="HK9" i="3"/>
  <c r="HQ9" i="3"/>
  <c r="HW9" i="3"/>
  <c r="IC9" i="3"/>
  <c r="II9" i="3"/>
  <c r="IO9" i="3"/>
  <c r="IU9" i="3"/>
  <c r="JA9" i="3"/>
  <c r="JG9" i="3"/>
  <c r="JM9" i="3"/>
  <c r="JS9" i="3"/>
  <c r="JY9" i="3"/>
  <c r="KE9" i="3"/>
  <c r="KK9" i="3"/>
  <c r="KQ9" i="3"/>
  <c r="KW9" i="3"/>
  <c r="LC9" i="3"/>
  <c r="LI9" i="3"/>
  <c r="LO9" i="3"/>
  <c r="LU9" i="3"/>
  <c r="MA9" i="3"/>
  <c r="MG9" i="3"/>
  <c r="MM9" i="3"/>
  <c r="MS9" i="3"/>
  <c r="MY9" i="3"/>
  <c r="NE9" i="3"/>
  <c r="NK9" i="3"/>
  <c r="NQ9" i="3"/>
  <c r="NW9" i="3"/>
  <c r="EW10" i="3"/>
  <c r="FC10" i="3"/>
  <c r="FI10" i="3"/>
  <c r="FO10" i="3"/>
  <c r="FU10" i="3"/>
  <c r="GA10" i="3"/>
  <c r="GG10" i="3"/>
  <c r="GM10" i="3"/>
  <c r="GS10" i="3"/>
  <c r="GY10" i="3"/>
  <c r="HE10" i="3"/>
  <c r="HK10" i="3"/>
  <c r="HQ10" i="3"/>
  <c r="HW10" i="3"/>
  <c r="IC10" i="3"/>
  <c r="II10" i="3"/>
  <c r="IO10" i="3"/>
  <c r="IU10" i="3"/>
  <c r="JA10" i="3"/>
  <c r="JG10" i="3"/>
  <c r="JM10" i="3"/>
  <c r="JS10" i="3"/>
  <c r="JY10" i="3"/>
  <c r="KE10" i="3"/>
  <c r="KK10" i="3"/>
  <c r="KQ10" i="3"/>
  <c r="KW10" i="3"/>
  <c r="LC10" i="3"/>
  <c r="LI10" i="3"/>
  <c r="LO10" i="3"/>
  <c r="LU10" i="3"/>
  <c r="MA10" i="3"/>
  <c r="MG10" i="3"/>
  <c r="MM10" i="3"/>
  <c r="MS10" i="3"/>
  <c r="MY10" i="3"/>
  <c r="NE10" i="3"/>
  <c r="NK10" i="3"/>
  <c r="NQ10" i="3"/>
  <c r="NW10" i="3"/>
  <c r="EW11" i="3"/>
  <c r="FC11" i="3"/>
  <c r="FI11" i="3"/>
  <c r="FO11" i="3"/>
  <c r="FU11" i="3"/>
  <c r="GA11" i="3"/>
  <c r="GG11" i="3"/>
  <c r="GM11" i="3"/>
  <c r="GS11" i="3"/>
  <c r="GY11" i="3"/>
  <c r="HE11" i="3"/>
  <c r="HK11" i="3"/>
  <c r="HQ11" i="3"/>
  <c r="HW11" i="3"/>
  <c r="IC11" i="3"/>
  <c r="II11" i="3"/>
  <c r="IO11" i="3"/>
  <c r="IU11" i="3"/>
  <c r="JA11" i="3"/>
  <c r="JG11" i="3"/>
  <c r="JM11" i="3"/>
  <c r="JS11" i="3"/>
  <c r="JY11" i="3"/>
  <c r="KE11" i="3"/>
  <c r="KK11" i="3"/>
  <c r="KQ11" i="3"/>
  <c r="KW11" i="3"/>
  <c r="LC11" i="3"/>
  <c r="LI11" i="3"/>
  <c r="LO11" i="3"/>
  <c r="LU11" i="3"/>
  <c r="MA11" i="3"/>
  <c r="MG11" i="3"/>
  <c r="MM11" i="3"/>
  <c r="MS11" i="3"/>
  <c r="MY11" i="3"/>
  <c r="NE11" i="3"/>
  <c r="NK11" i="3"/>
  <c r="NQ11" i="3"/>
  <c r="NW11" i="3"/>
  <c r="EW12" i="3"/>
  <c r="FC12" i="3"/>
  <c r="FI12" i="3"/>
  <c r="FO12" i="3"/>
  <c r="FU12" i="3"/>
  <c r="GA12" i="3"/>
  <c r="GG12" i="3"/>
  <c r="GM12" i="3"/>
  <c r="GS12" i="3"/>
  <c r="GY12" i="3"/>
  <c r="HE12" i="3"/>
  <c r="HK12" i="3"/>
  <c r="HQ12" i="3"/>
  <c r="HW12" i="3"/>
  <c r="IC12" i="3"/>
  <c r="II12" i="3"/>
  <c r="IO12" i="3"/>
  <c r="IU12" i="3"/>
  <c r="JA12" i="3"/>
  <c r="JG12" i="3"/>
  <c r="JM12" i="3"/>
  <c r="JS12" i="3"/>
  <c r="JY12" i="3"/>
  <c r="KE12" i="3"/>
  <c r="KK12" i="3"/>
  <c r="KQ12" i="3"/>
  <c r="KW12" i="3"/>
  <c r="LC12" i="3"/>
  <c r="LI12" i="3"/>
  <c r="LO12" i="3"/>
  <c r="LU12" i="3"/>
  <c r="MA12" i="3"/>
  <c r="MG12" i="3"/>
  <c r="MM12" i="3"/>
  <c r="MS12" i="3"/>
  <c r="MY12" i="3"/>
  <c r="NE12" i="3"/>
  <c r="NK12" i="3"/>
  <c r="NQ12" i="3"/>
  <c r="NW12" i="3"/>
  <c r="EW13" i="3"/>
  <c r="FC13" i="3"/>
  <c r="FI13" i="3"/>
  <c r="FO13" i="3"/>
  <c r="FU13" i="3"/>
  <c r="GA13" i="3"/>
  <c r="GG13" i="3"/>
  <c r="GM13" i="3"/>
  <c r="GS13" i="3"/>
  <c r="GY13" i="3"/>
  <c r="HE13" i="3"/>
  <c r="HK13" i="3"/>
  <c r="HQ13" i="3"/>
  <c r="HW13" i="3"/>
  <c r="IC13" i="3"/>
  <c r="II13" i="3"/>
  <c r="IO13" i="3"/>
  <c r="IU13" i="3"/>
  <c r="JA13" i="3"/>
  <c r="JG13" i="3"/>
  <c r="JM13" i="3"/>
  <c r="JS13" i="3"/>
  <c r="JY13" i="3"/>
  <c r="KE13" i="3"/>
  <c r="KK13" i="3"/>
  <c r="KQ13" i="3"/>
  <c r="KW13" i="3"/>
  <c r="LC13" i="3"/>
  <c r="LI13" i="3"/>
  <c r="LO13" i="3"/>
  <c r="LU13" i="3"/>
  <c r="MA13" i="3"/>
  <c r="MG13" i="3"/>
  <c r="MM13" i="3"/>
  <c r="MS13" i="3"/>
  <c r="MY13" i="3"/>
  <c r="NE13" i="3"/>
  <c r="NK13" i="3"/>
  <c r="NQ13" i="3"/>
  <c r="NW13" i="3"/>
  <c r="EW14" i="3"/>
  <c r="FC14" i="3"/>
  <c r="FI14" i="3"/>
  <c r="FO14" i="3"/>
  <c r="FU14" i="3"/>
  <c r="GA14" i="3"/>
  <c r="GG14" i="3"/>
  <c r="GM14" i="3"/>
  <c r="GS14" i="3"/>
  <c r="GY14" i="3"/>
  <c r="HE14" i="3"/>
  <c r="HK14" i="3"/>
  <c r="HQ14" i="3"/>
  <c r="HW14" i="3"/>
  <c r="IC14" i="3"/>
  <c r="II14" i="3"/>
  <c r="IO14" i="3"/>
  <c r="IU14" i="3"/>
  <c r="JA14" i="3"/>
  <c r="JG14" i="3"/>
  <c r="JM14" i="3"/>
  <c r="JS14" i="3"/>
  <c r="JY14" i="3"/>
  <c r="KE14" i="3"/>
  <c r="KK14" i="3"/>
  <c r="KQ14" i="3"/>
  <c r="KW14" i="3"/>
  <c r="LC14" i="3"/>
  <c r="LI14" i="3"/>
  <c r="LO14" i="3"/>
  <c r="LU14" i="3"/>
  <c r="MA14" i="3"/>
  <c r="MG14" i="3"/>
  <c r="MM14" i="3"/>
  <c r="MS14" i="3"/>
  <c r="MY14" i="3"/>
  <c r="NE14" i="3"/>
  <c r="NK14" i="3"/>
  <c r="NQ14" i="3"/>
  <c r="NW14" i="3"/>
  <c r="EW15" i="3"/>
  <c r="FC15" i="3"/>
  <c r="FI15" i="3"/>
  <c r="FO15" i="3"/>
  <c r="FU15" i="3"/>
  <c r="GA15" i="3"/>
  <c r="GG15" i="3"/>
  <c r="GM15" i="3"/>
  <c r="GS15" i="3"/>
  <c r="GY15" i="3"/>
  <c r="HE15" i="3"/>
  <c r="HK15" i="3"/>
  <c r="HQ15" i="3"/>
  <c r="HW15" i="3"/>
  <c r="IC15" i="3"/>
  <c r="II15" i="3"/>
  <c r="IO15" i="3"/>
  <c r="IU15" i="3"/>
  <c r="JA15" i="3"/>
  <c r="JG15" i="3"/>
  <c r="JM15" i="3"/>
  <c r="JS15" i="3"/>
  <c r="JY15" i="3"/>
  <c r="KE15" i="3"/>
  <c r="KK15" i="3"/>
  <c r="KQ15" i="3"/>
  <c r="KW15" i="3"/>
  <c r="LC15" i="3"/>
  <c r="LI15" i="3"/>
  <c r="LO15" i="3"/>
  <c r="LU15" i="3"/>
  <c r="MA15" i="3"/>
  <c r="MG15" i="3"/>
  <c r="MM15" i="3"/>
  <c r="MS15" i="3"/>
  <c r="MY15" i="3"/>
  <c r="NE15" i="3"/>
  <c r="NK15" i="3"/>
  <c r="NQ15" i="3"/>
  <c r="NW15" i="3"/>
  <c r="EW16" i="3"/>
  <c r="FC16" i="3"/>
  <c r="FI16" i="3"/>
  <c r="FO16" i="3"/>
  <c r="FU16" i="3"/>
  <c r="GA16" i="3"/>
  <c r="GG16" i="3"/>
  <c r="GM16" i="3"/>
  <c r="GS16" i="3"/>
  <c r="GY16" i="3"/>
  <c r="HE16" i="3"/>
  <c r="HK16" i="3"/>
  <c r="HQ16" i="3"/>
  <c r="HW16" i="3"/>
  <c r="IC16" i="3"/>
  <c r="II16" i="3"/>
  <c r="IO16" i="3"/>
  <c r="IU16" i="3"/>
  <c r="JA16" i="3"/>
  <c r="JG16" i="3"/>
  <c r="JM16" i="3"/>
  <c r="JS16" i="3"/>
  <c r="JY16" i="3"/>
  <c r="KE16" i="3"/>
  <c r="KK16" i="3"/>
  <c r="KQ16" i="3"/>
  <c r="KW16" i="3"/>
  <c r="LC16" i="3"/>
  <c r="LI16" i="3"/>
  <c r="LO16" i="3"/>
  <c r="LU16" i="3"/>
  <c r="MA16" i="3"/>
  <c r="MG16" i="3"/>
  <c r="MM16" i="3"/>
  <c r="MS16" i="3"/>
  <c r="MY16" i="3"/>
  <c r="NE16" i="3"/>
  <c r="NK16" i="3"/>
  <c r="NQ16" i="3"/>
  <c r="NW16" i="3"/>
  <c r="EW17" i="3"/>
  <c r="FC17" i="3"/>
  <c r="FI17" i="3"/>
  <c r="FO17" i="3"/>
  <c r="FU17" i="3"/>
  <c r="GA17" i="3"/>
  <c r="GG17" i="3"/>
  <c r="GM17" i="3"/>
  <c r="GS17" i="3"/>
  <c r="GY17" i="3"/>
  <c r="HE17" i="3"/>
  <c r="HK17" i="3"/>
  <c r="HQ17" i="3"/>
  <c r="HW17" i="3"/>
  <c r="IC17" i="3"/>
  <c r="II17" i="3"/>
  <c r="IO17" i="3"/>
  <c r="IU17" i="3"/>
  <c r="JA17" i="3"/>
  <c r="JG17" i="3"/>
  <c r="JM17" i="3"/>
  <c r="JS17" i="3"/>
  <c r="JY17" i="3"/>
  <c r="KE17" i="3"/>
  <c r="KK17" i="3"/>
  <c r="KQ17" i="3"/>
  <c r="KW17" i="3"/>
  <c r="LC17" i="3"/>
  <c r="LI17" i="3"/>
  <c r="LO17" i="3"/>
  <c r="LU17" i="3"/>
  <c r="MA17" i="3"/>
  <c r="MG17" i="3"/>
  <c r="MM17" i="3"/>
  <c r="MS17" i="3"/>
  <c r="MY17" i="3"/>
  <c r="NE17" i="3"/>
  <c r="NK17" i="3"/>
  <c r="NQ17" i="3"/>
  <c r="NW17" i="3"/>
  <c r="EW18" i="3"/>
  <c r="FC18" i="3"/>
  <c r="FI18" i="3"/>
  <c r="FO18" i="3"/>
  <c r="FU18" i="3"/>
  <c r="GA18" i="3"/>
  <c r="GG18" i="3"/>
  <c r="GM18" i="3"/>
  <c r="GS18" i="3"/>
  <c r="GY18" i="3"/>
  <c r="HE18" i="3"/>
  <c r="HK18" i="3"/>
  <c r="HQ18" i="3"/>
  <c r="HW18" i="3"/>
  <c r="IC18" i="3"/>
  <c r="II18" i="3"/>
  <c r="IO18" i="3"/>
  <c r="IU18" i="3"/>
  <c r="JA18" i="3"/>
  <c r="JG18" i="3"/>
  <c r="JM18" i="3"/>
  <c r="JS18" i="3"/>
  <c r="JY18" i="3"/>
  <c r="KE18" i="3"/>
  <c r="KK18" i="3"/>
  <c r="KQ18" i="3"/>
  <c r="KW18" i="3"/>
  <c r="LC18" i="3"/>
  <c r="LI18" i="3"/>
  <c r="LO18" i="3"/>
  <c r="LU18" i="3"/>
  <c r="MA18" i="3"/>
  <c r="MG18" i="3"/>
  <c r="MM18" i="3"/>
  <c r="MS18" i="3"/>
  <c r="MY18" i="3"/>
  <c r="NE18" i="3"/>
  <c r="NK18" i="3"/>
  <c r="NQ18" i="3"/>
  <c r="NW18" i="3"/>
  <c r="EW19" i="3"/>
  <c r="FC19" i="3"/>
  <c r="FI19" i="3"/>
  <c r="FO19" i="3"/>
  <c r="FU19" i="3"/>
  <c r="GA19" i="3"/>
  <c r="GG19" i="3"/>
  <c r="GM19" i="3"/>
  <c r="GS19" i="3"/>
  <c r="GY19" i="3"/>
  <c r="HE19" i="3"/>
  <c r="HK19" i="3"/>
  <c r="HQ19" i="3"/>
  <c r="HW19" i="3"/>
  <c r="IC19" i="3"/>
  <c r="II19" i="3"/>
  <c r="IO19" i="3"/>
  <c r="IU19" i="3"/>
  <c r="JA19" i="3"/>
  <c r="JG19" i="3"/>
  <c r="JM19" i="3"/>
  <c r="JS19" i="3"/>
  <c r="JY19" i="3"/>
  <c r="KE19" i="3"/>
  <c r="KK19" i="3"/>
  <c r="KQ19" i="3"/>
  <c r="KW19" i="3"/>
  <c r="LC19" i="3"/>
  <c r="LI19" i="3"/>
  <c r="LO19" i="3"/>
  <c r="LU19" i="3"/>
  <c r="MA19" i="3"/>
  <c r="MG19" i="3"/>
  <c r="MM19" i="3"/>
  <c r="MS19" i="3"/>
  <c r="MY19" i="3"/>
  <c r="NE19" i="3"/>
  <c r="NK19" i="3"/>
  <c r="NQ19" i="3"/>
  <c r="NW19" i="3"/>
  <c r="EW20" i="3"/>
  <c r="FC20" i="3"/>
  <c r="FI20" i="3"/>
  <c r="FO20" i="3"/>
  <c r="FU20" i="3"/>
  <c r="GA20" i="3"/>
  <c r="GG20" i="3"/>
  <c r="GM20" i="3"/>
  <c r="GS20" i="3"/>
  <c r="GY20" i="3"/>
  <c r="HE20" i="3"/>
  <c r="HK20" i="3"/>
  <c r="HQ20" i="3"/>
  <c r="HW20" i="3"/>
  <c r="IC20" i="3"/>
  <c r="II20" i="3"/>
  <c r="IO20" i="3"/>
  <c r="IU20" i="3"/>
  <c r="JA20" i="3"/>
  <c r="JG20" i="3"/>
  <c r="JM20" i="3"/>
  <c r="JS20" i="3"/>
  <c r="JY20" i="3"/>
  <c r="KE20" i="3"/>
  <c r="KK20" i="3"/>
  <c r="KQ20" i="3"/>
  <c r="KW20" i="3"/>
  <c r="LC20" i="3"/>
  <c r="LI20" i="3"/>
  <c r="LO20" i="3"/>
  <c r="LU20" i="3"/>
  <c r="MA20" i="3"/>
  <c r="MG20" i="3"/>
  <c r="MM20" i="3"/>
  <c r="MS20" i="3"/>
  <c r="MY20" i="3"/>
  <c r="NE20" i="3"/>
  <c r="NK20" i="3"/>
  <c r="NQ20" i="3"/>
  <c r="NW20" i="3"/>
  <c r="EW21" i="3"/>
  <c r="FC21" i="3"/>
  <c r="FI21" i="3"/>
  <c r="FO21" i="3"/>
  <c r="FU21" i="3"/>
  <c r="GA21" i="3"/>
  <c r="GG21" i="3"/>
  <c r="GM21" i="3"/>
  <c r="GS21" i="3"/>
  <c r="GY21" i="3"/>
  <c r="HE21" i="3"/>
  <c r="HK21" i="3"/>
  <c r="HQ21" i="3"/>
  <c r="HW21" i="3"/>
  <c r="IC21" i="3"/>
  <c r="II21" i="3"/>
  <c r="IO21" i="3"/>
  <c r="IU21" i="3"/>
  <c r="JA21" i="3"/>
  <c r="JG21" i="3"/>
  <c r="JM21" i="3"/>
  <c r="JS21" i="3"/>
  <c r="JY21" i="3"/>
  <c r="KE21" i="3"/>
  <c r="KK21" i="3"/>
  <c r="KQ21" i="3"/>
  <c r="KW21" i="3"/>
  <c r="LC21" i="3"/>
  <c r="LI21" i="3"/>
  <c r="LO21" i="3"/>
  <c r="LU21" i="3"/>
  <c r="MA21" i="3"/>
  <c r="MG21" i="3"/>
  <c r="MM21" i="3"/>
  <c r="MS21" i="3"/>
  <c r="MY21" i="3"/>
  <c r="NE21" i="3"/>
  <c r="NK21" i="3"/>
  <c r="NQ21" i="3"/>
  <c r="NW21" i="3"/>
  <c r="EW22" i="3"/>
  <c r="FC22" i="3"/>
  <c r="FI22" i="3"/>
  <c r="FO22" i="3"/>
  <c r="FU22" i="3"/>
  <c r="GA22" i="3"/>
  <c r="GG22" i="3"/>
  <c r="GM22" i="3"/>
  <c r="GS22" i="3"/>
  <c r="GY22" i="3"/>
  <c r="HE22" i="3"/>
  <c r="HK22" i="3"/>
  <c r="HQ22" i="3"/>
  <c r="HW22" i="3"/>
  <c r="IC22" i="3"/>
  <c r="II22" i="3"/>
  <c r="IO22" i="3"/>
  <c r="IU22" i="3"/>
  <c r="JA22" i="3"/>
  <c r="JG22" i="3"/>
  <c r="JM22" i="3"/>
  <c r="JS22" i="3"/>
  <c r="JY22" i="3"/>
  <c r="KE22" i="3"/>
  <c r="KK22" i="3"/>
  <c r="KQ22" i="3"/>
  <c r="KW22" i="3"/>
  <c r="LC22" i="3"/>
  <c r="LI22" i="3"/>
  <c r="LO22" i="3"/>
  <c r="LU22" i="3"/>
  <c r="MA22" i="3"/>
  <c r="MG22" i="3"/>
  <c r="MM22" i="3"/>
  <c r="MS22" i="3"/>
  <c r="MY22" i="3"/>
  <c r="NE22" i="3"/>
  <c r="NK22" i="3"/>
  <c r="NQ22" i="3"/>
  <c r="NW22" i="3"/>
  <c r="EW23" i="3"/>
  <c r="FC23" i="3"/>
  <c r="FI23" i="3"/>
  <c r="FO23" i="3"/>
  <c r="FU23" i="3"/>
  <c r="GA23" i="3"/>
  <c r="GG23" i="3"/>
  <c r="GM23" i="3"/>
  <c r="GS23" i="3"/>
  <c r="GY23" i="3"/>
  <c r="HE23" i="3"/>
  <c r="HK23" i="3"/>
  <c r="HQ23" i="3"/>
  <c r="HW23" i="3"/>
  <c r="IC23" i="3"/>
  <c r="II23" i="3"/>
  <c r="IO23" i="3"/>
  <c r="IU23" i="3"/>
  <c r="JA23" i="3"/>
  <c r="JG23" i="3"/>
  <c r="JM23" i="3"/>
  <c r="JS23" i="3"/>
  <c r="JY23" i="3"/>
  <c r="KE23" i="3"/>
  <c r="KK23" i="3"/>
  <c r="KQ23" i="3"/>
  <c r="KW23" i="3"/>
  <c r="LC23" i="3"/>
  <c r="LI23" i="3"/>
  <c r="LO23" i="3"/>
  <c r="LU23" i="3"/>
  <c r="MA23" i="3"/>
  <c r="MG23" i="3"/>
  <c r="MM23" i="3"/>
  <c r="MS23" i="3"/>
  <c r="MY23" i="3"/>
  <c r="NE23" i="3"/>
  <c r="NK23" i="3"/>
  <c r="NQ23" i="3"/>
  <c r="NW23" i="3"/>
  <c r="EW24" i="3"/>
  <c r="FC24" i="3"/>
  <c r="FI24" i="3"/>
  <c r="FO24" i="3"/>
  <c r="FU24" i="3"/>
  <c r="GA24" i="3"/>
  <c r="GG24" i="3"/>
  <c r="GM24" i="3"/>
  <c r="GS24" i="3"/>
  <c r="GY24" i="3"/>
  <c r="HE24" i="3"/>
  <c r="HK24" i="3"/>
  <c r="HQ24" i="3"/>
  <c r="HW24" i="3"/>
  <c r="IC24" i="3"/>
  <c r="II24" i="3"/>
  <c r="IO24" i="3"/>
  <c r="IU24" i="3"/>
  <c r="JA24" i="3"/>
  <c r="JG24" i="3"/>
  <c r="JM24" i="3"/>
  <c r="JS24" i="3"/>
  <c r="JY24" i="3"/>
  <c r="KE24" i="3"/>
  <c r="KK24" i="3"/>
  <c r="KQ24" i="3"/>
  <c r="KW24" i="3"/>
  <c r="LC24" i="3"/>
  <c r="LI24" i="3"/>
  <c r="LO24" i="3"/>
  <c r="LU24" i="3"/>
  <c r="MA24" i="3"/>
  <c r="MG24" i="3"/>
  <c r="MM24" i="3"/>
  <c r="MS24" i="3"/>
  <c r="MY24" i="3"/>
  <c r="NE24" i="3"/>
  <c r="NK24" i="3"/>
  <c r="NQ24" i="3"/>
  <c r="NW24" i="3"/>
  <c r="EW25" i="3"/>
  <c r="FC25" i="3"/>
  <c r="FI25" i="3"/>
  <c r="FO25" i="3"/>
  <c r="FU25" i="3"/>
  <c r="GA25" i="3"/>
  <c r="GG25" i="3"/>
  <c r="GM25" i="3"/>
  <c r="GS25" i="3"/>
  <c r="GY25" i="3"/>
  <c r="HE25" i="3"/>
  <c r="HK25" i="3"/>
  <c r="HQ25" i="3"/>
  <c r="HW25" i="3"/>
  <c r="IC25" i="3"/>
  <c r="II25" i="3"/>
  <c r="IO25" i="3"/>
  <c r="IU25" i="3"/>
  <c r="JA25" i="3"/>
  <c r="JG25" i="3"/>
  <c r="JM25" i="3"/>
  <c r="JS25" i="3"/>
  <c r="JY25" i="3"/>
  <c r="KE25" i="3"/>
  <c r="KK25" i="3"/>
  <c r="KQ25" i="3"/>
  <c r="KW25" i="3"/>
  <c r="LC25" i="3"/>
  <c r="LI25" i="3"/>
  <c r="LO25" i="3"/>
  <c r="LU25" i="3"/>
  <c r="MA25" i="3"/>
  <c r="MG25" i="3"/>
  <c r="MM25" i="3"/>
  <c r="MS25" i="3"/>
  <c r="MY25" i="3"/>
  <c r="NE25" i="3"/>
  <c r="NK25" i="3"/>
  <c r="NQ25" i="3"/>
  <c r="NW25" i="3"/>
  <c r="EW26" i="3"/>
  <c r="FC26" i="3"/>
  <c r="FI26" i="3"/>
  <c r="FO26" i="3"/>
  <c r="FU26" i="3"/>
  <c r="GA26" i="3"/>
  <c r="GG26" i="3"/>
  <c r="GM26" i="3"/>
  <c r="GS26" i="3"/>
  <c r="GY26" i="3"/>
  <c r="HE26" i="3"/>
  <c r="HK26" i="3"/>
  <c r="HQ26" i="3"/>
  <c r="HW26" i="3"/>
  <c r="IC26" i="3"/>
  <c r="II26" i="3"/>
  <c r="IO26" i="3"/>
  <c r="IU26" i="3"/>
  <c r="JA26" i="3"/>
  <c r="JG26" i="3"/>
  <c r="JM26" i="3"/>
  <c r="JS26" i="3"/>
  <c r="JY26" i="3"/>
  <c r="KE26" i="3"/>
  <c r="KK26" i="3"/>
  <c r="KQ26" i="3"/>
  <c r="KW26" i="3"/>
  <c r="LC26" i="3"/>
  <c r="LI26" i="3"/>
  <c r="LO26" i="3"/>
  <c r="LU26" i="3"/>
  <c r="MA26" i="3"/>
  <c r="MG26" i="3"/>
  <c r="MM26" i="3"/>
  <c r="MS26" i="3"/>
  <c r="MY26" i="3"/>
  <c r="NE26" i="3"/>
  <c r="NK26" i="3"/>
  <c r="NQ26" i="3"/>
  <c r="NW26" i="3"/>
  <c r="EW27" i="3"/>
  <c r="FC27" i="3"/>
  <c r="FI27" i="3"/>
  <c r="FO27" i="3"/>
  <c r="FU27" i="3"/>
  <c r="GA27" i="3"/>
  <c r="GG27" i="3"/>
  <c r="GM27" i="3"/>
  <c r="GS27" i="3"/>
  <c r="GY27" i="3"/>
  <c r="HE27" i="3"/>
  <c r="HK27" i="3"/>
  <c r="HQ27" i="3"/>
  <c r="HW27" i="3"/>
  <c r="IC27" i="3"/>
  <c r="II27" i="3"/>
  <c r="IO27" i="3"/>
  <c r="IU27" i="3"/>
  <c r="JA27" i="3"/>
  <c r="JG27" i="3"/>
  <c r="JM27" i="3"/>
  <c r="JS27" i="3"/>
  <c r="JY27" i="3"/>
  <c r="KE27" i="3"/>
  <c r="KK27" i="3"/>
  <c r="KQ27" i="3"/>
  <c r="KW27" i="3"/>
  <c r="LC27" i="3"/>
  <c r="LI27" i="3"/>
  <c r="LO27" i="3"/>
  <c r="LU27" i="3"/>
  <c r="MA27" i="3"/>
  <c r="MG27" i="3"/>
  <c r="MM27" i="3"/>
  <c r="MS27" i="3"/>
  <c r="MY27" i="3"/>
  <c r="NE27" i="3"/>
  <c r="NK27" i="3"/>
  <c r="NQ27" i="3"/>
  <c r="NW27" i="3"/>
  <c r="EW28" i="3"/>
  <c r="FC28" i="3"/>
  <c r="FI28" i="3"/>
  <c r="FO28" i="3"/>
  <c r="FU28" i="3"/>
  <c r="GA28" i="3"/>
  <c r="GG28" i="3"/>
  <c r="GM28" i="3"/>
  <c r="GS28" i="3"/>
  <c r="GY28" i="3"/>
  <c r="HE28" i="3"/>
  <c r="HK28" i="3"/>
  <c r="HQ28" i="3"/>
  <c r="HW28" i="3"/>
  <c r="IC28" i="3"/>
  <c r="II28" i="3"/>
  <c r="IO28" i="3"/>
  <c r="IU28" i="3"/>
  <c r="JA28" i="3"/>
  <c r="JG28" i="3"/>
  <c r="JM28" i="3"/>
  <c r="JS28" i="3"/>
  <c r="JY28" i="3"/>
  <c r="KE28" i="3"/>
  <c r="KK28" i="3"/>
  <c r="KQ28" i="3"/>
  <c r="KW28" i="3"/>
  <c r="LC28" i="3"/>
  <c r="LI28" i="3"/>
  <c r="LO28" i="3"/>
  <c r="LU28" i="3"/>
  <c r="MA28" i="3"/>
  <c r="MG28" i="3"/>
  <c r="MM28" i="3"/>
  <c r="MS28" i="3"/>
  <c r="MY28" i="3"/>
  <c r="NE28" i="3"/>
  <c r="NK28" i="3"/>
  <c r="NQ28" i="3"/>
  <c r="NW28" i="3"/>
  <c r="EW29" i="3"/>
  <c r="FC29" i="3"/>
  <c r="FI29" i="3"/>
  <c r="FO29" i="3"/>
  <c r="FU29" i="3"/>
  <c r="GA29" i="3"/>
  <c r="GG29" i="3"/>
  <c r="GM29" i="3"/>
  <c r="GS29" i="3"/>
  <c r="GY29" i="3"/>
  <c r="HE29" i="3"/>
  <c r="HK29" i="3"/>
  <c r="HQ29" i="3"/>
  <c r="HW29" i="3"/>
  <c r="IC29" i="3"/>
  <c r="II29" i="3"/>
  <c r="IO29" i="3"/>
  <c r="IU29" i="3"/>
  <c r="JA29" i="3"/>
  <c r="JG29" i="3"/>
  <c r="JM29" i="3"/>
  <c r="JS29" i="3"/>
  <c r="JY29" i="3"/>
  <c r="KE29" i="3"/>
  <c r="KK29" i="3"/>
  <c r="KQ29" i="3"/>
  <c r="KW29" i="3"/>
  <c r="LC29" i="3"/>
  <c r="LI29" i="3"/>
  <c r="LO29" i="3"/>
  <c r="LU29" i="3"/>
  <c r="MA29" i="3"/>
  <c r="MG29" i="3"/>
  <c r="MM29" i="3"/>
  <c r="MS29" i="3"/>
  <c r="MY29" i="3"/>
  <c r="NE29" i="3"/>
  <c r="NK29" i="3"/>
  <c r="NQ29" i="3"/>
  <c r="NW29" i="3"/>
  <c r="EW30" i="3"/>
  <c r="FC30" i="3"/>
  <c r="FI30" i="3"/>
  <c r="FO30" i="3"/>
  <c r="FU30" i="3"/>
  <c r="GA30" i="3"/>
  <c r="GG30" i="3"/>
  <c r="GM30" i="3"/>
  <c r="GS30" i="3"/>
  <c r="GY30" i="3"/>
  <c r="HE30" i="3"/>
  <c r="HK30" i="3"/>
  <c r="HQ30" i="3"/>
  <c r="HW30" i="3"/>
  <c r="IC30" i="3"/>
  <c r="II30" i="3"/>
  <c r="IO30" i="3"/>
  <c r="IU30" i="3"/>
  <c r="JA30" i="3"/>
  <c r="JG30" i="3"/>
  <c r="JM30" i="3"/>
  <c r="JS30" i="3"/>
  <c r="JY30" i="3"/>
  <c r="KE30" i="3"/>
  <c r="KK30" i="3"/>
  <c r="KQ30" i="3"/>
  <c r="KW30" i="3"/>
  <c r="LC30" i="3"/>
  <c r="LI30" i="3"/>
  <c r="LO30" i="3"/>
  <c r="LU30" i="3"/>
  <c r="MA30" i="3"/>
  <c r="MG30" i="3"/>
  <c r="MM30" i="3"/>
  <c r="MS30" i="3"/>
  <c r="MY30" i="3"/>
  <c r="NE30" i="3"/>
  <c r="NK30" i="3"/>
  <c r="NQ30" i="3"/>
  <c r="NW30" i="3"/>
  <c r="EW31" i="3"/>
  <c r="FC31" i="3"/>
  <c r="FI31" i="3"/>
  <c r="FO31" i="3"/>
  <c r="FU31" i="3"/>
  <c r="GA31" i="3"/>
  <c r="GG31" i="3"/>
  <c r="GM31" i="3"/>
  <c r="GS31" i="3"/>
  <c r="GY31" i="3"/>
  <c r="HE31" i="3"/>
  <c r="HK31" i="3"/>
  <c r="HQ31" i="3"/>
  <c r="HW31" i="3"/>
  <c r="IC31" i="3"/>
  <c r="II31" i="3"/>
  <c r="IO31" i="3"/>
  <c r="IU31" i="3"/>
  <c r="JA31" i="3"/>
  <c r="JG31" i="3"/>
  <c r="JM31" i="3"/>
  <c r="JS31" i="3"/>
  <c r="JY31" i="3"/>
  <c r="KE31" i="3"/>
  <c r="KK31" i="3"/>
  <c r="KQ31" i="3"/>
  <c r="KW31" i="3"/>
  <c r="LC31" i="3"/>
  <c r="LI31" i="3"/>
  <c r="LO31" i="3"/>
  <c r="LU31" i="3"/>
  <c r="MA31" i="3"/>
  <c r="MG31" i="3"/>
  <c r="MM31" i="3"/>
  <c r="MS31" i="3"/>
  <c r="MY31" i="3"/>
  <c r="NE31" i="3"/>
  <c r="NK31" i="3"/>
  <c r="NQ31" i="3"/>
  <c r="NW31" i="3"/>
  <c r="EW32" i="3"/>
  <c r="FC32" i="3"/>
  <c r="FI32" i="3"/>
  <c r="FO32" i="3"/>
  <c r="FU32" i="3"/>
  <c r="GA32" i="3"/>
  <c r="GG32" i="3"/>
  <c r="GM32" i="3"/>
  <c r="GS32" i="3"/>
  <c r="GY32" i="3"/>
  <c r="HE32" i="3"/>
  <c r="HK32" i="3"/>
  <c r="HQ32" i="3"/>
  <c r="HW32" i="3"/>
  <c r="IC32" i="3"/>
  <c r="II32" i="3"/>
  <c r="IO32" i="3"/>
  <c r="IU32" i="3"/>
  <c r="JA32" i="3"/>
  <c r="JG32" i="3"/>
  <c r="JM32" i="3"/>
  <c r="JS32" i="3"/>
  <c r="JY32" i="3"/>
  <c r="KE32" i="3"/>
  <c r="KK32" i="3"/>
  <c r="KQ32" i="3"/>
  <c r="KW32" i="3"/>
  <c r="LC32" i="3"/>
  <c r="LI32" i="3"/>
  <c r="LO32" i="3"/>
  <c r="LU32" i="3"/>
  <c r="MA32" i="3"/>
  <c r="MG32" i="3"/>
  <c r="MM32" i="3"/>
  <c r="MS32" i="3"/>
  <c r="MY32" i="3"/>
  <c r="NE32" i="3"/>
  <c r="NK32" i="3"/>
  <c r="NQ32" i="3"/>
  <c r="NW32" i="3"/>
  <c r="EW33" i="3"/>
  <c r="FC33" i="3"/>
  <c r="FI33" i="3"/>
  <c r="FO33" i="3"/>
  <c r="FU33" i="3"/>
  <c r="GA33" i="3"/>
  <c r="GG33" i="3"/>
  <c r="GM33" i="3"/>
  <c r="GS33" i="3"/>
  <c r="GY33" i="3"/>
  <c r="HE33" i="3"/>
  <c r="HK33" i="3"/>
  <c r="HQ33" i="3"/>
  <c r="HW33" i="3"/>
  <c r="IC33" i="3"/>
  <c r="II33" i="3"/>
  <c r="IO33" i="3"/>
  <c r="IU33" i="3"/>
  <c r="JA33" i="3"/>
  <c r="JG33" i="3"/>
  <c r="JM33" i="3"/>
  <c r="JS33" i="3"/>
  <c r="JY33" i="3"/>
  <c r="KE33" i="3"/>
  <c r="KK33" i="3"/>
  <c r="KQ33" i="3"/>
  <c r="KW33" i="3"/>
  <c r="LC33" i="3"/>
  <c r="LI33" i="3"/>
  <c r="LO33" i="3"/>
  <c r="LU33" i="3"/>
  <c r="MA33" i="3"/>
  <c r="MG33" i="3"/>
  <c r="MM33" i="3"/>
  <c r="MS33" i="3"/>
  <c r="MY33" i="3"/>
  <c r="NE33" i="3"/>
  <c r="NK33" i="3"/>
  <c r="NQ33" i="3"/>
  <c r="NW33" i="3"/>
  <c r="EW34" i="3"/>
  <c r="FC34" i="3"/>
  <c r="FI34" i="3"/>
  <c r="FO34" i="3"/>
  <c r="FU34" i="3"/>
  <c r="GA34" i="3"/>
  <c r="GG34" i="3"/>
  <c r="GM34" i="3"/>
  <c r="GS34" i="3"/>
  <c r="GY34" i="3"/>
  <c r="HE34" i="3"/>
  <c r="HK34" i="3"/>
  <c r="HQ34" i="3"/>
  <c r="HW34" i="3"/>
  <c r="IC34" i="3"/>
  <c r="II34" i="3"/>
  <c r="IO34" i="3"/>
  <c r="IU34" i="3"/>
  <c r="JA34" i="3"/>
  <c r="JG34" i="3"/>
  <c r="JM34" i="3"/>
  <c r="JS34" i="3"/>
  <c r="JY34" i="3"/>
  <c r="KE34" i="3"/>
  <c r="KK34" i="3"/>
  <c r="KQ34" i="3"/>
  <c r="KW34" i="3"/>
  <c r="LC34" i="3"/>
  <c r="LI34" i="3"/>
  <c r="LO34" i="3"/>
  <c r="LU34" i="3"/>
  <c r="MA34" i="3"/>
  <c r="MG34" i="3"/>
  <c r="MM34" i="3"/>
  <c r="MS34" i="3"/>
  <c r="MY34" i="3"/>
  <c r="NE34" i="3"/>
  <c r="NK34" i="3"/>
  <c r="NQ34" i="3"/>
  <c r="NW34" i="3"/>
  <c r="EW35" i="3"/>
  <c r="FC35" i="3"/>
  <c r="FI35" i="3"/>
  <c r="FO35" i="3"/>
  <c r="FU35" i="3"/>
  <c r="GA35" i="3"/>
  <c r="GG35" i="3"/>
  <c r="GM35" i="3"/>
  <c r="GS35" i="3"/>
  <c r="GY35" i="3"/>
  <c r="HE35" i="3"/>
  <c r="HK35" i="3"/>
  <c r="HQ35" i="3"/>
  <c r="HW35" i="3"/>
  <c r="IC35" i="3"/>
  <c r="II35" i="3"/>
  <c r="IO35" i="3"/>
  <c r="IU35" i="3"/>
  <c r="JA35" i="3"/>
  <c r="JG35" i="3"/>
  <c r="JM35" i="3"/>
  <c r="JS35" i="3"/>
  <c r="JY35" i="3"/>
  <c r="KE35" i="3"/>
  <c r="KK35" i="3"/>
  <c r="KQ35" i="3"/>
  <c r="KW35" i="3"/>
  <c r="LC35" i="3"/>
  <c r="LI35" i="3"/>
  <c r="LO35" i="3"/>
  <c r="LU35" i="3"/>
  <c r="MA35" i="3"/>
  <c r="MG35" i="3"/>
  <c r="MM35" i="3"/>
  <c r="MS35" i="3"/>
  <c r="MY35" i="3"/>
  <c r="NE35" i="3"/>
  <c r="NK35" i="3"/>
  <c r="NQ35" i="3"/>
  <c r="NW35" i="3"/>
  <c r="EW36" i="3"/>
  <c r="FC36" i="3"/>
  <c r="FI36" i="3"/>
  <c r="FO36" i="3"/>
  <c r="FU36" i="3"/>
  <c r="GA36" i="3"/>
  <c r="GG36" i="3"/>
  <c r="GM36" i="3"/>
  <c r="GS36" i="3"/>
  <c r="GY36" i="3"/>
  <c r="HE36" i="3"/>
  <c r="HK36" i="3"/>
  <c r="HQ36" i="3"/>
  <c r="HW36" i="3"/>
  <c r="IC36" i="3"/>
  <c r="II36" i="3"/>
  <c r="IO36" i="3"/>
  <c r="IU36" i="3"/>
  <c r="JA36" i="3"/>
  <c r="JG36" i="3"/>
  <c r="JM36" i="3"/>
  <c r="JS36" i="3"/>
  <c r="JY36" i="3"/>
  <c r="KE36" i="3"/>
  <c r="KK36" i="3"/>
  <c r="KQ36" i="3"/>
  <c r="KW36" i="3"/>
  <c r="LC36" i="3"/>
  <c r="LI36" i="3"/>
  <c r="LO36" i="3"/>
  <c r="LU36" i="3"/>
  <c r="MA36" i="3"/>
  <c r="MG36" i="3"/>
  <c r="MM36" i="3"/>
  <c r="MS36" i="3"/>
  <c r="MY36" i="3"/>
  <c r="NE36" i="3"/>
  <c r="NK36" i="3"/>
  <c r="NQ36" i="3"/>
  <c r="NW36" i="3"/>
  <c r="EW37" i="3"/>
  <c r="FC37" i="3"/>
  <c r="FI37" i="3"/>
  <c r="FO37" i="3"/>
  <c r="FU37" i="3"/>
  <c r="GA37" i="3"/>
  <c r="GG37" i="3"/>
  <c r="GM37" i="3"/>
  <c r="GS37" i="3"/>
  <c r="GY37" i="3"/>
  <c r="HE37" i="3"/>
  <c r="HK37" i="3"/>
  <c r="HQ37" i="3"/>
  <c r="HW37" i="3"/>
  <c r="IC37" i="3"/>
  <c r="II37" i="3"/>
  <c r="IO37" i="3"/>
  <c r="IU37" i="3"/>
  <c r="JA37" i="3"/>
  <c r="JG37" i="3"/>
  <c r="JM37" i="3"/>
  <c r="JS37" i="3"/>
  <c r="JY37" i="3"/>
  <c r="KE37" i="3"/>
  <c r="KK37" i="3"/>
  <c r="KQ37" i="3"/>
  <c r="KW37" i="3"/>
  <c r="LC37" i="3"/>
  <c r="LI37" i="3"/>
  <c r="LO37" i="3"/>
  <c r="LU37" i="3"/>
  <c r="MA37" i="3"/>
  <c r="MG37" i="3"/>
  <c r="MM37" i="3"/>
  <c r="MS37" i="3"/>
  <c r="MY37" i="3"/>
  <c r="NE37" i="3"/>
  <c r="NK37" i="3"/>
  <c r="NQ37" i="3"/>
  <c r="NW37" i="3"/>
  <c r="EW38" i="3"/>
  <c r="FC38" i="3"/>
  <c r="FI38" i="3"/>
  <c r="FO38" i="3"/>
  <c r="FU38" i="3"/>
  <c r="GA38" i="3"/>
  <c r="GG38" i="3"/>
  <c r="GM38" i="3"/>
  <c r="GS38" i="3"/>
  <c r="GY38" i="3"/>
  <c r="HE38" i="3"/>
  <c r="HK38" i="3"/>
  <c r="HQ38" i="3"/>
  <c r="HW38" i="3"/>
  <c r="IC38" i="3"/>
  <c r="II38" i="3"/>
  <c r="IO38" i="3"/>
  <c r="IU38" i="3"/>
  <c r="JA38" i="3"/>
  <c r="JG38" i="3"/>
  <c r="JM38" i="3"/>
  <c r="JS38" i="3"/>
  <c r="JY38" i="3"/>
  <c r="KE38" i="3"/>
  <c r="KK38" i="3"/>
  <c r="KQ38" i="3"/>
  <c r="KW38" i="3"/>
  <c r="LC38" i="3"/>
  <c r="LI38" i="3"/>
  <c r="LO38" i="3"/>
  <c r="LU38" i="3"/>
  <c r="MA38" i="3"/>
  <c r="MG38" i="3"/>
  <c r="MM38" i="3"/>
  <c r="MS38" i="3"/>
  <c r="MY38" i="3"/>
  <c r="NE38" i="3"/>
  <c r="NK38" i="3"/>
  <c r="NQ38" i="3"/>
  <c r="NW38" i="3"/>
  <c r="EW39" i="3"/>
  <c r="FC39" i="3"/>
  <c r="FI39" i="3"/>
  <c r="FO39" i="3"/>
  <c r="FU39" i="3"/>
  <c r="GA39" i="3"/>
  <c r="GG39" i="3"/>
  <c r="GM39" i="3"/>
  <c r="GS39" i="3"/>
  <c r="GY39" i="3"/>
  <c r="HE39" i="3"/>
  <c r="HK39" i="3"/>
  <c r="HQ39" i="3"/>
  <c r="HW39" i="3"/>
  <c r="IC39" i="3"/>
  <c r="II39" i="3"/>
  <c r="IO39" i="3"/>
  <c r="IU39" i="3"/>
  <c r="JA39" i="3"/>
  <c r="JG39" i="3"/>
  <c r="JM39" i="3"/>
  <c r="JS39" i="3"/>
  <c r="JY39" i="3"/>
  <c r="KE39" i="3"/>
  <c r="KK39" i="3"/>
  <c r="KQ39" i="3"/>
  <c r="KW39" i="3"/>
  <c r="LC39" i="3"/>
  <c r="LI39" i="3"/>
  <c r="LO39" i="3"/>
  <c r="LU39" i="3"/>
  <c r="MA39" i="3"/>
  <c r="MG39" i="3"/>
  <c r="MM39" i="3"/>
  <c r="MS39" i="3"/>
  <c r="MY39" i="3"/>
  <c r="NE39" i="3"/>
  <c r="NK39" i="3"/>
  <c r="NQ39" i="3"/>
  <c r="NW39" i="3"/>
  <c r="EW40" i="3"/>
  <c r="FC40" i="3"/>
  <c r="FI40" i="3"/>
  <c r="FO40" i="3"/>
  <c r="FU40" i="3"/>
  <c r="GA40" i="3"/>
  <c r="GG40" i="3"/>
  <c r="GM40" i="3"/>
  <c r="GS40" i="3"/>
  <c r="GY40" i="3"/>
  <c r="HE40" i="3"/>
  <c r="HK40" i="3"/>
  <c r="HQ40" i="3"/>
  <c r="HW40" i="3"/>
  <c r="IC40" i="3"/>
  <c r="II40" i="3"/>
  <c r="IO40" i="3"/>
  <c r="IU40" i="3"/>
  <c r="JA40" i="3"/>
  <c r="JG40" i="3"/>
  <c r="JM40" i="3"/>
  <c r="JS40" i="3"/>
  <c r="JY40" i="3"/>
  <c r="KE40" i="3"/>
  <c r="KK40" i="3"/>
  <c r="KQ40" i="3"/>
  <c r="KW40" i="3"/>
  <c r="LC40" i="3"/>
  <c r="LI40" i="3"/>
  <c r="LO40" i="3"/>
  <c r="LU40" i="3"/>
  <c r="MA40" i="3"/>
  <c r="MG40" i="3"/>
  <c r="MM40" i="3"/>
  <c r="MS40" i="3"/>
  <c r="MY40" i="3"/>
  <c r="NE40" i="3"/>
  <c r="NK40" i="3"/>
  <c r="NQ40" i="3"/>
  <c r="NW40" i="3"/>
  <c r="EW41" i="3"/>
  <c r="FC41" i="3"/>
  <c r="FI41" i="3"/>
  <c r="FO41" i="3"/>
  <c r="FU41" i="3"/>
  <c r="GA41" i="3"/>
  <c r="GG41" i="3"/>
  <c r="GM41" i="3"/>
  <c r="GS41" i="3"/>
  <c r="GY41" i="3"/>
  <c r="HE41" i="3"/>
  <c r="HK41" i="3"/>
  <c r="HQ41" i="3"/>
  <c r="HW41" i="3"/>
  <c r="IC41" i="3"/>
  <c r="II41" i="3"/>
  <c r="IO41" i="3"/>
  <c r="IU41" i="3"/>
  <c r="JA41" i="3"/>
  <c r="JG41" i="3"/>
  <c r="JM41" i="3"/>
  <c r="JS41" i="3"/>
  <c r="JY41" i="3"/>
  <c r="KE41" i="3"/>
  <c r="KK41" i="3"/>
  <c r="KQ41" i="3"/>
  <c r="KW41" i="3"/>
  <c r="LC41" i="3"/>
  <c r="LI41" i="3"/>
  <c r="LO41" i="3"/>
  <c r="LU41" i="3"/>
  <c r="MA41" i="3"/>
  <c r="MG41" i="3"/>
  <c r="MM41" i="3"/>
  <c r="MS41" i="3"/>
  <c r="MY41" i="3"/>
  <c r="NE41" i="3"/>
  <c r="NK41" i="3"/>
  <c r="NQ41" i="3"/>
  <c r="NW41" i="3"/>
  <c r="EW42" i="3"/>
  <c r="FC42" i="3"/>
  <c r="FI42" i="3"/>
  <c r="FO42" i="3"/>
  <c r="FU42" i="3"/>
  <c r="GA42" i="3"/>
  <c r="GG42" i="3"/>
  <c r="GM42" i="3"/>
  <c r="GS42" i="3"/>
  <c r="GY42" i="3"/>
  <c r="HE42" i="3"/>
  <c r="HK42" i="3"/>
  <c r="HQ42" i="3"/>
  <c r="HW42" i="3"/>
  <c r="IC42" i="3"/>
  <c r="II42" i="3"/>
  <c r="IO42" i="3"/>
  <c r="IU42" i="3"/>
  <c r="JA42" i="3"/>
  <c r="JG42" i="3"/>
  <c r="JM42" i="3"/>
  <c r="JS42" i="3"/>
  <c r="JY42" i="3"/>
  <c r="KE42" i="3"/>
  <c r="KK42" i="3"/>
  <c r="KQ42" i="3"/>
  <c r="KW42" i="3"/>
  <c r="LC42" i="3"/>
  <c r="LI42" i="3"/>
  <c r="LO42" i="3"/>
  <c r="LU42" i="3"/>
  <c r="MA42" i="3"/>
  <c r="MG42" i="3"/>
  <c r="MM42" i="3"/>
  <c r="MS42" i="3"/>
  <c r="MY42" i="3"/>
  <c r="NE42" i="3"/>
  <c r="NK42" i="3"/>
  <c r="NQ42" i="3"/>
  <c r="NW42" i="3"/>
  <c r="EW43" i="3"/>
  <c r="FC43" i="3"/>
  <c r="FI43" i="3"/>
  <c r="FO43" i="3"/>
  <c r="FU43" i="3"/>
  <c r="GA43" i="3"/>
  <c r="GG43" i="3"/>
  <c r="GM43" i="3"/>
  <c r="GS43" i="3"/>
  <c r="GY43" i="3"/>
  <c r="HE43" i="3"/>
  <c r="HK43" i="3"/>
  <c r="HQ43" i="3"/>
  <c r="HW43" i="3"/>
  <c r="IC43" i="3"/>
  <c r="II43" i="3"/>
  <c r="IO43" i="3"/>
  <c r="IU43" i="3"/>
  <c r="JA43" i="3"/>
  <c r="JG43" i="3"/>
  <c r="JM43" i="3"/>
  <c r="JS43" i="3"/>
  <c r="JY43" i="3"/>
  <c r="KE43" i="3"/>
  <c r="KK43" i="3"/>
  <c r="KQ43" i="3"/>
  <c r="KW43" i="3"/>
  <c r="LC43" i="3"/>
  <c r="LI43" i="3"/>
  <c r="LO43" i="3"/>
  <c r="LU43" i="3"/>
  <c r="MA43" i="3"/>
  <c r="MG43" i="3"/>
  <c r="MM43" i="3"/>
  <c r="MS43" i="3"/>
  <c r="MY43" i="3"/>
  <c r="NE43" i="3"/>
  <c r="NK43" i="3"/>
  <c r="NQ43" i="3"/>
  <c r="NW43" i="3"/>
  <c r="EW44" i="3"/>
  <c r="FC44" i="3"/>
  <c r="FI44" i="3"/>
  <c r="FO44" i="3"/>
  <c r="FU44" i="3"/>
  <c r="GA44" i="3"/>
  <c r="GG44" i="3"/>
  <c r="GM44" i="3"/>
  <c r="GS44" i="3"/>
  <c r="GY44" i="3"/>
  <c r="HE44" i="3"/>
  <c r="HK44" i="3"/>
  <c r="HQ44" i="3"/>
  <c r="HW44" i="3"/>
  <c r="IC44" i="3"/>
  <c r="II44" i="3"/>
  <c r="IO44" i="3"/>
  <c r="IU44" i="3"/>
  <c r="JA44" i="3"/>
  <c r="JG44" i="3"/>
  <c r="JM44" i="3"/>
  <c r="JS44" i="3"/>
  <c r="JY44" i="3"/>
  <c r="KE44" i="3"/>
  <c r="KK44" i="3"/>
  <c r="KQ44" i="3"/>
  <c r="KW44" i="3"/>
  <c r="LC44" i="3"/>
  <c r="LI44" i="3"/>
  <c r="LO44" i="3"/>
  <c r="LU44" i="3"/>
  <c r="MA44" i="3"/>
  <c r="MG44" i="3"/>
  <c r="MM44" i="3"/>
  <c r="MS44" i="3"/>
  <c r="MY44" i="3"/>
  <c r="NE44" i="3"/>
  <c r="NK44" i="3"/>
  <c r="NQ44" i="3"/>
  <c r="NW44" i="3"/>
  <c r="EW45" i="3"/>
  <c r="FC45" i="3"/>
  <c r="FI45" i="3"/>
  <c r="FO45" i="3"/>
  <c r="FU45" i="3"/>
  <c r="GA45" i="3"/>
  <c r="GG45" i="3"/>
  <c r="GM45" i="3"/>
  <c r="GS45" i="3"/>
  <c r="GY45" i="3"/>
  <c r="HE45" i="3"/>
  <c r="HK45" i="3"/>
  <c r="HQ45" i="3"/>
  <c r="HW45" i="3"/>
  <c r="IC45" i="3"/>
  <c r="II45" i="3"/>
  <c r="IO45" i="3"/>
  <c r="IU45" i="3"/>
  <c r="JA45" i="3"/>
  <c r="JG45" i="3"/>
  <c r="JM45" i="3"/>
  <c r="JS45" i="3"/>
  <c r="JY45" i="3"/>
  <c r="KE45" i="3"/>
  <c r="KK45" i="3"/>
  <c r="KQ45" i="3"/>
  <c r="KW45" i="3"/>
  <c r="LC45" i="3"/>
  <c r="LI45" i="3"/>
  <c r="LO45" i="3"/>
  <c r="LU45" i="3"/>
  <c r="MA45" i="3"/>
  <c r="MG45" i="3"/>
  <c r="MM45" i="3"/>
  <c r="MS45" i="3"/>
  <c r="MY45" i="3"/>
  <c r="NE45" i="3"/>
  <c r="NK45" i="3"/>
  <c r="NQ45" i="3"/>
  <c r="NW45" i="3"/>
  <c r="EW46" i="3"/>
  <c r="FC46" i="3"/>
  <c r="FI46" i="3"/>
  <c r="FO46" i="3"/>
  <c r="FU46" i="3"/>
  <c r="GA46" i="3"/>
  <c r="GG46" i="3"/>
  <c r="GM46" i="3"/>
  <c r="GS46" i="3"/>
  <c r="GY46" i="3"/>
  <c r="HE46" i="3"/>
  <c r="HK46" i="3"/>
  <c r="HQ46" i="3"/>
  <c r="HW46" i="3"/>
  <c r="IC46" i="3"/>
  <c r="II46" i="3"/>
  <c r="IO46" i="3"/>
  <c r="IU46" i="3"/>
  <c r="JA46" i="3"/>
  <c r="JG46" i="3"/>
  <c r="JM46" i="3"/>
  <c r="JS46" i="3"/>
  <c r="JY46" i="3"/>
  <c r="KE46" i="3"/>
  <c r="KK46" i="3"/>
  <c r="KQ46" i="3"/>
  <c r="KW46" i="3"/>
  <c r="LC46" i="3"/>
  <c r="LI46" i="3"/>
  <c r="LO46" i="3"/>
  <c r="LU46" i="3"/>
  <c r="MA46" i="3"/>
  <c r="MG46" i="3"/>
  <c r="MM46" i="3"/>
  <c r="MS46" i="3"/>
  <c r="MY46" i="3"/>
  <c r="NE46" i="3"/>
  <c r="NK46" i="3"/>
  <c r="NQ46" i="3"/>
  <c r="NW46" i="3"/>
  <c r="EW47" i="3"/>
  <c r="FC47" i="3"/>
  <c r="FI47" i="3"/>
  <c r="FO47" i="3"/>
  <c r="FU47" i="3"/>
  <c r="GA47" i="3"/>
  <c r="GG47" i="3"/>
  <c r="GM47" i="3"/>
  <c r="GS47" i="3"/>
  <c r="GY47" i="3"/>
  <c r="HE47" i="3"/>
  <c r="HK47" i="3"/>
  <c r="HQ47" i="3"/>
  <c r="HW47" i="3"/>
  <c r="IC47" i="3"/>
  <c r="II47" i="3"/>
  <c r="IO47" i="3"/>
  <c r="IU47" i="3"/>
  <c r="JA47" i="3"/>
  <c r="JG47" i="3"/>
  <c r="JM47" i="3"/>
  <c r="JS47" i="3"/>
  <c r="JY47" i="3"/>
  <c r="KE47" i="3"/>
  <c r="KK47" i="3"/>
  <c r="KQ47" i="3"/>
  <c r="KW47" i="3"/>
  <c r="LC47" i="3"/>
  <c r="LI47" i="3"/>
  <c r="LO47" i="3"/>
  <c r="LU47" i="3"/>
  <c r="MA47" i="3"/>
  <c r="MG47" i="3"/>
  <c r="MM47" i="3"/>
  <c r="MS47" i="3"/>
  <c r="MY47" i="3"/>
  <c r="NE47" i="3"/>
  <c r="NK47" i="3"/>
  <c r="NQ47" i="3"/>
  <c r="NW47" i="3"/>
  <c r="EW48" i="3"/>
  <c r="FC48" i="3"/>
  <c r="FI48" i="3"/>
  <c r="FO48" i="3"/>
  <c r="FU48" i="3"/>
  <c r="GA48" i="3"/>
  <c r="GG48" i="3"/>
  <c r="GM48" i="3"/>
  <c r="GS48" i="3"/>
  <c r="GY48" i="3"/>
  <c r="HE48" i="3"/>
  <c r="HK48" i="3"/>
  <c r="HQ48" i="3"/>
  <c r="HW48" i="3"/>
  <c r="IC48" i="3"/>
  <c r="II48" i="3"/>
  <c r="IO48" i="3"/>
  <c r="IU48" i="3"/>
  <c r="JA48" i="3"/>
  <c r="JG48" i="3"/>
  <c r="JM48" i="3"/>
  <c r="JS48" i="3"/>
  <c r="JY48" i="3"/>
  <c r="KE48" i="3"/>
  <c r="KK48" i="3"/>
  <c r="KQ48" i="3"/>
  <c r="KW48" i="3"/>
  <c r="LC48" i="3"/>
  <c r="LI48" i="3"/>
  <c r="LO48" i="3"/>
  <c r="LU48" i="3"/>
  <c r="MA48" i="3"/>
  <c r="MG48" i="3"/>
  <c r="MM48" i="3"/>
  <c r="MS48" i="3"/>
  <c r="MY48" i="3"/>
  <c r="NE48" i="3"/>
  <c r="NK48" i="3"/>
  <c r="NQ48" i="3"/>
  <c r="NW48" i="3"/>
  <c r="EW49" i="3"/>
  <c r="FC49" i="3"/>
  <c r="FI49" i="3"/>
  <c r="FO49" i="3"/>
  <c r="FU49" i="3"/>
  <c r="GA49" i="3"/>
  <c r="GG49" i="3"/>
  <c r="GM49" i="3"/>
  <c r="GS49" i="3"/>
  <c r="GY49" i="3"/>
  <c r="HE49" i="3"/>
  <c r="HK49" i="3"/>
  <c r="HQ49" i="3"/>
  <c r="HW49" i="3"/>
  <c r="IC49" i="3"/>
  <c r="II49" i="3"/>
  <c r="IO49" i="3"/>
  <c r="IU49" i="3"/>
  <c r="JA49" i="3"/>
  <c r="JG49" i="3"/>
  <c r="JM49" i="3"/>
  <c r="JS49" i="3"/>
  <c r="JY49" i="3"/>
  <c r="KE49" i="3"/>
  <c r="KK49" i="3"/>
  <c r="KQ49" i="3"/>
  <c r="KW49" i="3"/>
  <c r="LC49" i="3"/>
  <c r="LI49" i="3"/>
  <c r="LO49" i="3"/>
  <c r="LU49" i="3"/>
  <c r="MA49" i="3"/>
  <c r="MG49" i="3"/>
  <c r="MM49" i="3"/>
  <c r="MS49" i="3"/>
  <c r="MY49" i="3"/>
  <c r="NE49" i="3"/>
  <c r="NK49" i="3"/>
  <c r="NQ49" i="3"/>
  <c r="NW49" i="3"/>
  <c r="EW50" i="3"/>
  <c r="FC50" i="3"/>
  <c r="FI50" i="3"/>
  <c r="FO50" i="3"/>
  <c r="FU50" i="3"/>
  <c r="GA50" i="3"/>
  <c r="GG50" i="3"/>
  <c r="GM50" i="3"/>
  <c r="GS50" i="3"/>
  <c r="GY50" i="3"/>
  <c r="HE50" i="3"/>
  <c r="HK50" i="3"/>
  <c r="HQ50" i="3"/>
  <c r="HW50" i="3"/>
  <c r="IC50" i="3"/>
  <c r="II50" i="3"/>
  <c r="IO50" i="3"/>
  <c r="IU50" i="3"/>
  <c r="JA50" i="3"/>
  <c r="JG50" i="3"/>
  <c r="JM50" i="3"/>
  <c r="JS50" i="3"/>
  <c r="JY50" i="3"/>
  <c r="KE50" i="3"/>
  <c r="KK50" i="3"/>
  <c r="KQ50" i="3"/>
  <c r="KW50" i="3"/>
  <c r="LC50" i="3"/>
  <c r="LI50" i="3"/>
  <c r="LO50" i="3"/>
  <c r="LU50" i="3"/>
  <c r="MA50" i="3"/>
  <c r="MG50" i="3"/>
  <c r="MM50" i="3"/>
  <c r="MS50" i="3"/>
  <c r="MY50" i="3"/>
  <c r="NE50" i="3"/>
  <c r="NK50" i="3"/>
  <c r="NQ50" i="3"/>
  <c r="NW50" i="3"/>
  <c r="EW51" i="3"/>
  <c r="FC51" i="3"/>
  <c r="FI51" i="3"/>
  <c r="FO51" i="3"/>
  <c r="FU51" i="3"/>
  <c r="GA51" i="3"/>
  <c r="GG51" i="3"/>
  <c r="GM51" i="3"/>
  <c r="GS51" i="3"/>
  <c r="GY51" i="3"/>
  <c r="HE51" i="3"/>
  <c r="HK51" i="3"/>
  <c r="HQ51" i="3"/>
  <c r="HW51" i="3"/>
  <c r="IC51" i="3"/>
  <c r="II51" i="3"/>
  <c r="IO51" i="3"/>
  <c r="IU51" i="3"/>
  <c r="JA51" i="3"/>
  <c r="JG51" i="3"/>
  <c r="JM51" i="3"/>
  <c r="JS51" i="3"/>
  <c r="JY51" i="3"/>
  <c r="KE51" i="3"/>
  <c r="KK51" i="3"/>
  <c r="KQ51" i="3"/>
  <c r="KW51" i="3"/>
  <c r="LC51" i="3"/>
  <c r="LI51" i="3"/>
  <c r="LO51" i="3"/>
  <c r="LU51" i="3"/>
  <c r="MA51" i="3"/>
  <c r="MG51" i="3"/>
  <c r="MM51" i="3"/>
  <c r="MS51" i="3"/>
  <c r="MY51" i="3"/>
  <c r="NE51" i="3"/>
  <c r="NK51" i="3"/>
  <c r="NQ51" i="3"/>
  <c r="NW51" i="3"/>
  <c r="EW52" i="3"/>
  <c r="FC52" i="3"/>
  <c r="FI52" i="3"/>
  <c r="FO52" i="3"/>
  <c r="FU52" i="3"/>
  <c r="GA52" i="3"/>
  <c r="GG52" i="3"/>
  <c r="GM52" i="3"/>
  <c r="GS52" i="3"/>
  <c r="GY52" i="3"/>
  <c r="HE52" i="3"/>
  <c r="HK52" i="3"/>
  <c r="HQ52" i="3"/>
  <c r="HW52" i="3"/>
  <c r="IC52" i="3"/>
  <c r="II52" i="3"/>
  <c r="IO52" i="3"/>
  <c r="IU52" i="3"/>
  <c r="JA52" i="3"/>
  <c r="JG52" i="3"/>
  <c r="JM52" i="3"/>
  <c r="JS52" i="3"/>
  <c r="JY52" i="3"/>
  <c r="KE52" i="3"/>
  <c r="KK52" i="3"/>
  <c r="KQ52" i="3"/>
  <c r="KW52" i="3"/>
  <c r="LC52" i="3"/>
  <c r="LI52" i="3"/>
  <c r="LO52" i="3"/>
  <c r="LU52" i="3"/>
  <c r="MA52" i="3"/>
  <c r="MG52" i="3"/>
  <c r="MM52" i="3"/>
  <c r="MS52" i="3"/>
  <c r="MY52" i="3"/>
  <c r="NE52" i="3"/>
  <c r="NK52" i="3"/>
  <c r="NQ52" i="3"/>
  <c r="NW52" i="3"/>
  <c r="EW53" i="3"/>
  <c r="FC53" i="3"/>
  <c r="FI53" i="3"/>
  <c r="FO53" i="3"/>
  <c r="FU53" i="3"/>
  <c r="GA53" i="3"/>
  <c r="GG53" i="3"/>
  <c r="GM53" i="3"/>
  <c r="GS53" i="3"/>
  <c r="GY53" i="3"/>
  <c r="HE53" i="3"/>
  <c r="HK53" i="3"/>
  <c r="HQ53" i="3"/>
  <c r="HW53" i="3"/>
  <c r="IC53" i="3"/>
  <c r="II53" i="3"/>
  <c r="IO53" i="3"/>
  <c r="IU53" i="3"/>
  <c r="JA53" i="3"/>
  <c r="JG53" i="3"/>
  <c r="JM53" i="3"/>
  <c r="JS53" i="3"/>
  <c r="JY53" i="3"/>
  <c r="KE53" i="3"/>
  <c r="KK53" i="3"/>
  <c r="KQ53" i="3"/>
  <c r="KW53" i="3"/>
  <c r="LC53" i="3"/>
  <c r="LI53" i="3"/>
  <c r="LO53" i="3"/>
  <c r="LU53" i="3"/>
  <c r="MA53" i="3"/>
  <c r="MG53" i="3"/>
  <c r="MM53" i="3"/>
  <c r="MS53" i="3"/>
  <c r="MY53" i="3"/>
  <c r="NE53" i="3"/>
  <c r="NK53" i="3"/>
  <c r="NQ53" i="3"/>
  <c r="NW53" i="3"/>
  <c r="EW54" i="3"/>
  <c r="FC54" i="3"/>
  <c r="FI54" i="3"/>
  <c r="FO54" i="3"/>
  <c r="FU54" i="3"/>
  <c r="GA54" i="3"/>
  <c r="GG54" i="3"/>
  <c r="GM54" i="3"/>
  <c r="GS54" i="3"/>
  <c r="GY54" i="3"/>
  <c r="HE54" i="3"/>
  <c r="HK54" i="3"/>
  <c r="HQ54" i="3"/>
  <c r="HW54" i="3"/>
  <c r="IC54" i="3"/>
  <c r="II54" i="3"/>
  <c r="IO54" i="3"/>
  <c r="IU54" i="3"/>
  <c r="JA54" i="3"/>
  <c r="JG54" i="3"/>
  <c r="JM54" i="3"/>
  <c r="JS54" i="3"/>
  <c r="JY54" i="3"/>
  <c r="KE54" i="3"/>
  <c r="KK54" i="3"/>
  <c r="KQ54" i="3"/>
  <c r="KW54" i="3"/>
  <c r="LC54" i="3"/>
  <c r="LI54" i="3"/>
  <c r="LO54" i="3"/>
  <c r="LU54" i="3"/>
  <c r="MA54" i="3"/>
  <c r="MG54" i="3"/>
  <c r="MM54" i="3"/>
  <c r="MS54" i="3"/>
  <c r="MY54" i="3"/>
  <c r="NE54" i="3"/>
  <c r="NK54" i="3"/>
  <c r="NQ54" i="3"/>
  <c r="NW54" i="3"/>
  <c r="EW55" i="3"/>
  <c r="FC55" i="3"/>
  <c r="FI55" i="3"/>
  <c r="FO55" i="3"/>
  <c r="FU55" i="3"/>
  <c r="GA55" i="3"/>
  <c r="GG55" i="3"/>
  <c r="GM55" i="3"/>
  <c r="GS55" i="3"/>
  <c r="GY55" i="3"/>
  <c r="HE55" i="3"/>
  <c r="HK55" i="3"/>
  <c r="HQ55" i="3"/>
  <c r="HW55" i="3"/>
  <c r="IC55" i="3"/>
  <c r="II55" i="3"/>
  <c r="IO55" i="3"/>
  <c r="IU55" i="3"/>
  <c r="JA55" i="3"/>
  <c r="JG55" i="3"/>
  <c r="JM55" i="3"/>
  <c r="JS55" i="3"/>
  <c r="JY55" i="3"/>
  <c r="KE55" i="3"/>
  <c r="KK55" i="3"/>
  <c r="KQ55" i="3"/>
  <c r="KW55" i="3"/>
  <c r="LC55" i="3"/>
  <c r="LI55" i="3"/>
  <c r="LO55" i="3"/>
  <c r="LU55" i="3"/>
  <c r="MA55" i="3"/>
  <c r="MG55" i="3"/>
  <c r="MM55" i="3"/>
  <c r="MS55" i="3"/>
  <c r="MY55" i="3"/>
  <c r="NE55" i="3"/>
  <c r="NK55" i="3"/>
  <c r="NQ55" i="3"/>
  <c r="NW55" i="3"/>
  <c r="EW56" i="3"/>
  <c r="FC56" i="3"/>
  <c r="FI56" i="3"/>
  <c r="FO56" i="3"/>
  <c r="FU56" i="3"/>
  <c r="GA56" i="3"/>
  <c r="GG56" i="3"/>
  <c r="GM56" i="3"/>
  <c r="GS56" i="3"/>
  <c r="GY56" i="3"/>
  <c r="HE56" i="3"/>
  <c r="HK56" i="3"/>
  <c r="HQ56" i="3"/>
  <c r="HW56" i="3"/>
  <c r="IC56" i="3"/>
  <c r="II56" i="3"/>
  <c r="IO56" i="3"/>
  <c r="IU56" i="3"/>
  <c r="JA56" i="3"/>
  <c r="JG56" i="3"/>
  <c r="JM56" i="3"/>
  <c r="JS56" i="3"/>
  <c r="JY56" i="3"/>
  <c r="KE56" i="3"/>
  <c r="KK56" i="3"/>
  <c r="KQ56" i="3"/>
  <c r="KW56" i="3"/>
  <c r="LC56" i="3"/>
  <c r="LI56" i="3"/>
  <c r="LO56" i="3"/>
  <c r="LU56" i="3"/>
  <c r="MA56" i="3"/>
  <c r="MG56" i="3"/>
  <c r="MM56" i="3"/>
  <c r="MS56" i="3"/>
  <c r="MY56" i="3"/>
  <c r="NE56" i="3"/>
  <c r="NK56" i="3"/>
  <c r="NQ56" i="3"/>
  <c r="NW56" i="3"/>
  <c r="EW57" i="3"/>
  <c r="FC57" i="3"/>
  <c r="FI57" i="3"/>
  <c r="FO57" i="3"/>
  <c r="FU57" i="3"/>
  <c r="GA57" i="3"/>
  <c r="GG57" i="3"/>
  <c r="GM57" i="3"/>
  <c r="GS57" i="3"/>
  <c r="GY57" i="3"/>
  <c r="HE57" i="3"/>
  <c r="HK57" i="3"/>
  <c r="HQ57" i="3"/>
  <c r="HW57" i="3"/>
  <c r="IC57" i="3"/>
  <c r="II57" i="3"/>
  <c r="IO57" i="3"/>
  <c r="IU57" i="3"/>
  <c r="JA57" i="3"/>
  <c r="JG57" i="3"/>
  <c r="JM57" i="3"/>
  <c r="JS57" i="3"/>
  <c r="JY57" i="3"/>
  <c r="KE57" i="3"/>
  <c r="KK57" i="3"/>
  <c r="KQ57" i="3"/>
  <c r="KW57" i="3"/>
  <c r="LC57" i="3"/>
  <c r="LI57" i="3"/>
  <c r="LO57" i="3"/>
  <c r="LU57" i="3"/>
  <c r="MA57" i="3"/>
  <c r="MG57" i="3"/>
  <c r="MM57" i="3"/>
  <c r="MS57" i="3"/>
  <c r="MY57" i="3"/>
  <c r="NE57" i="3"/>
  <c r="NK57" i="3"/>
  <c r="NQ57" i="3"/>
  <c r="NW57" i="3"/>
  <c r="EW58" i="3"/>
  <c r="FC58" i="3"/>
  <c r="FI58" i="3"/>
  <c r="FO58" i="3"/>
  <c r="FU58" i="3"/>
  <c r="GA58" i="3"/>
  <c r="GG58" i="3"/>
  <c r="GM58" i="3"/>
  <c r="GS58" i="3"/>
  <c r="GY58" i="3"/>
  <c r="HE58" i="3"/>
  <c r="HK58" i="3"/>
  <c r="HQ58" i="3"/>
  <c r="HW58" i="3"/>
  <c r="IC58" i="3"/>
  <c r="II58" i="3"/>
  <c r="IO58" i="3"/>
  <c r="IU58" i="3"/>
  <c r="JA58" i="3"/>
  <c r="JG58" i="3"/>
  <c r="JM58" i="3"/>
  <c r="JS58" i="3"/>
  <c r="JY58" i="3"/>
  <c r="KE58" i="3"/>
  <c r="KK58" i="3"/>
  <c r="KQ58" i="3"/>
  <c r="KW58" i="3"/>
  <c r="LC58" i="3"/>
  <c r="LI58" i="3"/>
  <c r="LO58" i="3"/>
  <c r="LU58" i="3"/>
  <c r="MA58" i="3"/>
  <c r="MG58" i="3"/>
  <c r="MM58" i="3"/>
  <c r="MS58" i="3"/>
  <c r="MY58" i="3"/>
  <c r="NE58" i="3"/>
  <c r="NK58" i="3"/>
  <c r="NQ58" i="3"/>
  <c r="NW58" i="3"/>
  <c r="EW59" i="3"/>
  <c r="FC59" i="3"/>
  <c r="FI59" i="3"/>
  <c r="FO59" i="3"/>
  <c r="FU59" i="3"/>
  <c r="GA59" i="3"/>
  <c r="GG59" i="3"/>
  <c r="GM59" i="3"/>
  <c r="GS59" i="3"/>
  <c r="GY59" i="3"/>
  <c r="HE59" i="3"/>
  <c r="HK59" i="3"/>
  <c r="HQ59" i="3"/>
  <c r="HW59" i="3"/>
  <c r="IC59" i="3"/>
  <c r="II59" i="3"/>
  <c r="IO59" i="3"/>
  <c r="IU59" i="3"/>
  <c r="JA59" i="3"/>
  <c r="JG59" i="3"/>
  <c r="JM59" i="3"/>
  <c r="JS59" i="3"/>
  <c r="JY59" i="3"/>
  <c r="KE59" i="3"/>
  <c r="KK59" i="3"/>
  <c r="KQ59" i="3"/>
  <c r="KW59" i="3"/>
  <c r="LC59" i="3"/>
  <c r="LI59" i="3"/>
  <c r="LO59" i="3"/>
  <c r="LU59" i="3"/>
  <c r="MA59" i="3"/>
  <c r="MG59" i="3"/>
  <c r="MM59" i="3"/>
  <c r="MS59" i="3"/>
  <c r="MY59" i="3"/>
  <c r="NE59" i="3"/>
  <c r="NK59" i="3"/>
  <c r="NQ59" i="3"/>
  <c r="NW59" i="3"/>
  <c r="EW60" i="3"/>
  <c r="FC60" i="3"/>
  <c r="FI60" i="3"/>
  <c r="FO60" i="3"/>
  <c r="FU60" i="3"/>
  <c r="GA60" i="3"/>
  <c r="GG60" i="3"/>
  <c r="GM60" i="3"/>
  <c r="GS60" i="3"/>
  <c r="GY60" i="3"/>
  <c r="HE60" i="3"/>
  <c r="HK60" i="3"/>
  <c r="HQ60" i="3"/>
  <c r="HW60" i="3"/>
  <c r="IC60" i="3"/>
  <c r="II60" i="3"/>
  <c r="IO60" i="3"/>
  <c r="IU60" i="3"/>
  <c r="JA60" i="3"/>
  <c r="JG60" i="3"/>
  <c r="JM60" i="3"/>
  <c r="JS60" i="3"/>
  <c r="JY60" i="3"/>
  <c r="KE60" i="3"/>
  <c r="KK60" i="3"/>
  <c r="KQ60" i="3"/>
  <c r="KW60" i="3"/>
  <c r="LC60" i="3"/>
  <c r="LI60" i="3"/>
  <c r="LO60" i="3"/>
  <c r="LU60" i="3"/>
  <c r="MA60" i="3"/>
  <c r="MG60" i="3"/>
  <c r="MM60" i="3"/>
  <c r="MS60" i="3"/>
  <c r="MY60" i="3"/>
  <c r="NE60" i="3"/>
  <c r="NK60" i="3"/>
  <c r="NQ60" i="3"/>
  <c r="NW60" i="3"/>
  <c r="EW61" i="3"/>
  <c r="FC61" i="3"/>
  <c r="FI61" i="3"/>
  <c r="FO61" i="3"/>
  <c r="FU61" i="3"/>
  <c r="GA61" i="3"/>
  <c r="GG61" i="3"/>
  <c r="GM61" i="3"/>
  <c r="GS61" i="3"/>
  <c r="GY61" i="3"/>
  <c r="HE61" i="3"/>
  <c r="HK61" i="3"/>
  <c r="HQ61" i="3"/>
  <c r="HW61" i="3"/>
  <c r="IC61" i="3"/>
  <c r="II61" i="3"/>
  <c r="IO61" i="3"/>
  <c r="IU61" i="3"/>
  <c r="JA61" i="3"/>
  <c r="JG61" i="3"/>
  <c r="JM61" i="3"/>
  <c r="JS61" i="3"/>
  <c r="JY61" i="3"/>
  <c r="KE61" i="3"/>
  <c r="KK61" i="3"/>
  <c r="KQ61" i="3"/>
  <c r="KW61" i="3"/>
  <c r="LC61" i="3"/>
  <c r="LI61" i="3"/>
  <c r="LO61" i="3"/>
  <c r="LU61" i="3"/>
  <c r="MA61" i="3"/>
  <c r="MG61" i="3"/>
  <c r="MM61" i="3"/>
  <c r="MS61" i="3"/>
  <c r="MY61" i="3"/>
  <c r="NE61" i="3"/>
  <c r="NK61" i="3"/>
  <c r="NQ61" i="3"/>
  <c r="NW61" i="3"/>
  <c r="EW62" i="3"/>
  <c r="FC62" i="3"/>
  <c r="FI62" i="3"/>
  <c r="FO62" i="3"/>
  <c r="FU62" i="3"/>
  <c r="GA62" i="3"/>
  <c r="GG62" i="3"/>
  <c r="GM62" i="3"/>
  <c r="GS62" i="3"/>
  <c r="GY62" i="3"/>
  <c r="HE62" i="3"/>
  <c r="HK62" i="3"/>
  <c r="HQ62" i="3"/>
  <c r="HW62" i="3"/>
  <c r="IC62" i="3"/>
  <c r="II62" i="3"/>
  <c r="IO62" i="3"/>
  <c r="IU62" i="3"/>
  <c r="JA62" i="3"/>
  <c r="JG62" i="3"/>
  <c r="JM62" i="3"/>
  <c r="JS62" i="3"/>
  <c r="JY62" i="3"/>
  <c r="KE62" i="3"/>
  <c r="KK62" i="3"/>
  <c r="KQ62" i="3"/>
  <c r="KW62" i="3"/>
  <c r="LC62" i="3"/>
  <c r="LI62" i="3"/>
  <c r="LO62" i="3"/>
  <c r="LU62" i="3"/>
  <c r="MA62" i="3"/>
  <c r="MG62" i="3"/>
  <c r="MM62" i="3"/>
  <c r="MS62" i="3"/>
  <c r="MY62" i="3"/>
  <c r="NE62" i="3"/>
  <c r="NK62" i="3"/>
  <c r="NQ62" i="3"/>
  <c r="NW62" i="3"/>
  <c r="EW63" i="3"/>
  <c r="FC63" i="3"/>
  <c r="FI63" i="3"/>
  <c r="FO63" i="3"/>
  <c r="FU63" i="3"/>
  <c r="GA63" i="3"/>
  <c r="GG63" i="3"/>
  <c r="GM63" i="3"/>
  <c r="GS63" i="3"/>
  <c r="GY63" i="3"/>
  <c r="HE63" i="3"/>
  <c r="HK63" i="3"/>
  <c r="HQ63" i="3"/>
  <c r="HW63" i="3"/>
  <c r="IC63" i="3"/>
  <c r="II63" i="3"/>
  <c r="IO63" i="3"/>
  <c r="IU63" i="3"/>
  <c r="JA63" i="3"/>
  <c r="JG63" i="3"/>
  <c r="JM63" i="3"/>
  <c r="JS63" i="3"/>
  <c r="JY63" i="3"/>
  <c r="KE63" i="3"/>
  <c r="KK63" i="3"/>
  <c r="KQ63" i="3"/>
  <c r="KW63" i="3"/>
  <c r="LC63" i="3"/>
  <c r="LI63" i="3"/>
  <c r="LO63" i="3"/>
  <c r="LU63" i="3"/>
  <c r="MA63" i="3"/>
  <c r="MG63" i="3"/>
  <c r="MM63" i="3"/>
  <c r="MS63" i="3"/>
  <c r="MY63" i="3"/>
  <c r="NE63" i="3"/>
  <c r="NK63" i="3"/>
  <c r="NQ63" i="3"/>
  <c r="NW63" i="3"/>
  <c r="EW64" i="3"/>
  <c r="FC64" i="3"/>
  <c r="FI64" i="3"/>
  <c r="FO64" i="3"/>
  <c r="FU64" i="3"/>
  <c r="GA64" i="3"/>
  <c r="GG64" i="3"/>
  <c r="GM64" i="3"/>
  <c r="GS64" i="3"/>
  <c r="GY64" i="3"/>
  <c r="HE64" i="3"/>
  <c r="HK64" i="3"/>
  <c r="HQ64" i="3"/>
  <c r="HW64" i="3"/>
  <c r="IC64" i="3"/>
  <c r="II64" i="3"/>
  <c r="IO64" i="3"/>
  <c r="IU64" i="3"/>
  <c r="JA64" i="3"/>
  <c r="JG64" i="3"/>
  <c r="JM64" i="3"/>
  <c r="JS64" i="3"/>
  <c r="JY64" i="3"/>
  <c r="KE64" i="3"/>
  <c r="KK64" i="3"/>
  <c r="KQ64" i="3"/>
  <c r="KW64" i="3"/>
  <c r="LC64" i="3"/>
  <c r="LI64" i="3"/>
  <c r="LO64" i="3"/>
  <c r="LU64" i="3"/>
  <c r="MA64" i="3"/>
  <c r="MG64" i="3"/>
  <c r="MM64" i="3"/>
  <c r="MS64" i="3"/>
  <c r="MY64" i="3"/>
  <c r="NE64" i="3"/>
  <c r="NK64" i="3"/>
  <c r="NQ64" i="3"/>
  <c r="NW64" i="3"/>
  <c r="EW65" i="3"/>
  <c r="FC65" i="3"/>
  <c r="FI65" i="3"/>
  <c r="FO65" i="3"/>
  <c r="FU65" i="3"/>
  <c r="GA65" i="3"/>
  <c r="GG65" i="3"/>
  <c r="GM65" i="3"/>
  <c r="GS65" i="3"/>
  <c r="GY65" i="3"/>
  <c r="HE65" i="3"/>
  <c r="HK65" i="3"/>
  <c r="HQ65" i="3"/>
  <c r="HW65" i="3"/>
  <c r="IC65" i="3"/>
  <c r="II65" i="3"/>
  <c r="IO65" i="3"/>
  <c r="IU65" i="3"/>
  <c r="JA65" i="3"/>
  <c r="JG65" i="3"/>
  <c r="JM65" i="3"/>
  <c r="JS65" i="3"/>
  <c r="JY65" i="3"/>
  <c r="KE65" i="3"/>
  <c r="KK65" i="3"/>
  <c r="KQ65" i="3"/>
  <c r="KW65" i="3"/>
  <c r="LC65" i="3"/>
  <c r="LI65" i="3"/>
  <c r="LO65" i="3"/>
  <c r="LU65" i="3"/>
  <c r="MA65" i="3"/>
  <c r="MG65" i="3"/>
  <c r="MM65" i="3"/>
  <c r="MS65" i="3"/>
  <c r="MY65" i="3"/>
  <c r="NE65" i="3"/>
  <c r="NK65" i="3"/>
  <c r="NQ65" i="3"/>
  <c r="NW65" i="3"/>
  <c r="EW66" i="3"/>
  <c r="FC66" i="3"/>
  <c r="FI66" i="3"/>
  <c r="FO66" i="3"/>
  <c r="FU66" i="3"/>
  <c r="GA66" i="3"/>
  <c r="GG66" i="3"/>
  <c r="GM66" i="3"/>
  <c r="GS66" i="3"/>
  <c r="GY66" i="3"/>
  <c r="HE66" i="3"/>
  <c r="HK66" i="3"/>
  <c r="HQ66" i="3"/>
  <c r="HW66" i="3"/>
  <c r="IC66" i="3"/>
  <c r="II66" i="3"/>
  <c r="IO66" i="3"/>
  <c r="IU66" i="3"/>
  <c r="JA66" i="3"/>
  <c r="JG66" i="3"/>
  <c r="JM66" i="3"/>
  <c r="JS66" i="3"/>
  <c r="JY66" i="3"/>
  <c r="KE66" i="3"/>
  <c r="KK66" i="3"/>
  <c r="KQ66" i="3"/>
  <c r="KW66" i="3"/>
  <c r="LC66" i="3"/>
  <c r="LI66" i="3"/>
  <c r="LO66" i="3"/>
  <c r="LU66" i="3"/>
  <c r="MA66" i="3"/>
  <c r="MG66" i="3"/>
  <c r="MM66" i="3"/>
  <c r="MS66" i="3"/>
  <c r="MY66" i="3"/>
  <c r="NE66" i="3"/>
  <c r="NK66" i="3"/>
  <c r="NQ66" i="3"/>
  <c r="NW66" i="3"/>
  <c r="EW67" i="3"/>
  <c r="FC67" i="3"/>
  <c r="FI67" i="3"/>
  <c r="FO67" i="3"/>
  <c r="FU67" i="3"/>
  <c r="GA67" i="3"/>
  <c r="GG67" i="3"/>
  <c r="GM67" i="3"/>
  <c r="GS67" i="3"/>
  <c r="GY67" i="3"/>
  <c r="HE67" i="3"/>
  <c r="HK67" i="3"/>
  <c r="HQ67" i="3"/>
  <c r="HW67" i="3"/>
  <c r="IC67" i="3"/>
  <c r="II67" i="3"/>
  <c r="IO67" i="3"/>
  <c r="IU67" i="3"/>
  <c r="JA67" i="3"/>
  <c r="JG67" i="3"/>
  <c r="JM67" i="3"/>
  <c r="JS67" i="3"/>
  <c r="JY67" i="3"/>
  <c r="KE67" i="3"/>
  <c r="KK67" i="3"/>
  <c r="KQ67" i="3"/>
  <c r="KW67" i="3"/>
  <c r="LC67" i="3"/>
  <c r="LI67" i="3"/>
  <c r="LO67" i="3"/>
  <c r="LU67" i="3"/>
  <c r="MA67" i="3"/>
  <c r="MG67" i="3"/>
  <c r="MM67" i="3"/>
  <c r="MS67" i="3"/>
  <c r="MY67" i="3"/>
  <c r="NE67" i="3"/>
  <c r="NK67" i="3"/>
  <c r="NQ67" i="3"/>
  <c r="NW67" i="3"/>
  <c r="EW68" i="3"/>
  <c r="FC68" i="3"/>
  <c r="FI68" i="3"/>
  <c r="FO68" i="3"/>
  <c r="FU68" i="3"/>
  <c r="GA68" i="3"/>
  <c r="GG68" i="3"/>
  <c r="GM68" i="3"/>
  <c r="GS68" i="3"/>
  <c r="GY68" i="3"/>
  <c r="HE68" i="3"/>
  <c r="HK68" i="3"/>
  <c r="HQ68" i="3"/>
  <c r="HW68" i="3"/>
  <c r="IC68" i="3"/>
  <c r="II68" i="3"/>
  <c r="IO68" i="3"/>
  <c r="IU68" i="3"/>
  <c r="JA68" i="3"/>
  <c r="JG68" i="3"/>
  <c r="JM68" i="3"/>
  <c r="JS68" i="3"/>
  <c r="JY68" i="3"/>
  <c r="KE68" i="3"/>
  <c r="KK68" i="3"/>
  <c r="KQ68" i="3"/>
  <c r="KW68" i="3"/>
  <c r="LC68" i="3"/>
  <c r="LI68" i="3"/>
  <c r="LO68" i="3"/>
  <c r="LU68" i="3"/>
  <c r="MA68" i="3"/>
  <c r="MG68" i="3"/>
  <c r="MM68" i="3"/>
  <c r="MS68" i="3"/>
  <c r="MY68" i="3"/>
  <c r="NE68" i="3"/>
  <c r="NK68" i="3"/>
  <c r="NQ68" i="3"/>
  <c r="NW68" i="3"/>
  <c r="EW69" i="3"/>
  <c r="FC69" i="3"/>
  <c r="FI69" i="3"/>
  <c r="FO69" i="3"/>
  <c r="FU69" i="3"/>
  <c r="GA69" i="3"/>
  <c r="GG69" i="3"/>
  <c r="GM69" i="3"/>
  <c r="GS69" i="3"/>
  <c r="GY69" i="3"/>
  <c r="HE69" i="3"/>
  <c r="HK69" i="3"/>
  <c r="HQ69" i="3"/>
  <c r="HW69" i="3"/>
  <c r="IC69" i="3"/>
  <c r="II69" i="3"/>
  <c r="IO69" i="3"/>
  <c r="IU69" i="3"/>
  <c r="JA69" i="3"/>
  <c r="JG69" i="3"/>
  <c r="JM69" i="3"/>
  <c r="JS69" i="3"/>
  <c r="JY69" i="3"/>
  <c r="KE69" i="3"/>
  <c r="KK69" i="3"/>
  <c r="KQ69" i="3"/>
  <c r="KW69" i="3"/>
  <c r="LC69" i="3"/>
  <c r="LI69" i="3"/>
  <c r="LO69" i="3"/>
  <c r="LU69" i="3"/>
  <c r="MA69" i="3"/>
  <c r="MG69" i="3"/>
  <c r="MM69" i="3"/>
  <c r="MS69" i="3"/>
  <c r="MY69" i="3"/>
  <c r="NE69" i="3"/>
  <c r="NK69" i="3"/>
  <c r="NQ69" i="3"/>
  <c r="NW69" i="3"/>
  <c r="EW70" i="3"/>
  <c r="FC70" i="3"/>
  <c r="FI70" i="3"/>
  <c r="FO70" i="3"/>
  <c r="FU70" i="3"/>
  <c r="GA70" i="3"/>
  <c r="GG70" i="3"/>
  <c r="GM70" i="3"/>
  <c r="GS70" i="3"/>
  <c r="GY70" i="3"/>
  <c r="HE70" i="3"/>
  <c r="HK70" i="3"/>
  <c r="HQ70" i="3"/>
  <c r="HW70" i="3"/>
  <c r="IC70" i="3"/>
  <c r="II70" i="3"/>
  <c r="IO70" i="3"/>
  <c r="IU70" i="3"/>
  <c r="JA70" i="3"/>
  <c r="JG70" i="3"/>
  <c r="JM70" i="3"/>
  <c r="JS70" i="3"/>
  <c r="JY70" i="3"/>
  <c r="KE70" i="3"/>
  <c r="KK70" i="3"/>
  <c r="KQ70" i="3"/>
  <c r="KW70" i="3"/>
  <c r="LC70" i="3"/>
  <c r="LI70" i="3"/>
  <c r="LO70" i="3"/>
  <c r="LU70" i="3"/>
  <c r="MA70" i="3"/>
  <c r="MG70" i="3"/>
  <c r="MM70" i="3"/>
  <c r="MS70" i="3"/>
  <c r="MY70" i="3"/>
  <c r="NE70" i="3"/>
  <c r="NK70" i="3"/>
  <c r="NQ70" i="3"/>
  <c r="NW70" i="3"/>
  <c r="EW71" i="3"/>
  <c r="FC71" i="3"/>
  <c r="FI71" i="3"/>
  <c r="FO71" i="3"/>
  <c r="FU71" i="3"/>
  <c r="GA71" i="3"/>
  <c r="GG71" i="3"/>
  <c r="GM71" i="3"/>
  <c r="GS71" i="3"/>
  <c r="GY71" i="3"/>
  <c r="HE71" i="3"/>
  <c r="HK71" i="3"/>
  <c r="HQ71" i="3"/>
  <c r="HW71" i="3"/>
  <c r="IC71" i="3"/>
  <c r="II71" i="3"/>
  <c r="IO71" i="3"/>
  <c r="IU71" i="3"/>
  <c r="JA71" i="3"/>
  <c r="JG71" i="3"/>
  <c r="JM71" i="3"/>
  <c r="JS71" i="3"/>
  <c r="JY71" i="3"/>
  <c r="KE71" i="3"/>
  <c r="KK71" i="3"/>
  <c r="KQ71" i="3"/>
  <c r="KW71" i="3"/>
  <c r="LC71" i="3"/>
  <c r="LI71" i="3"/>
  <c r="LO71" i="3"/>
  <c r="LU71" i="3"/>
  <c r="MA71" i="3"/>
  <c r="MG71" i="3"/>
  <c r="MM71" i="3"/>
  <c r="MS71" i="3"/>
  <c r="MY71" i="3"/>
  <c r="NE71" i="3"/>
  <c r="NK71" i="3"/>
  <c r="NQ71" i="3"/>
  <c r="NW71" i="3"/>
  <c r="EW72" i="3"/>
  <c r="FC72" i="3"/>
  <c r="FI72" i="3"/>
  <c r="FO72" i="3"/>
  <c r="FU72" i="3"/>
  <c r="GA72" i="3"/>
  <c r="GG72" i="3"/>
  <c r="GM72" i="3"/>
  <c r="GS72" i="3"/>
  <c r="GY72" i="3"/>
  <c r="HE72" i="3"/>
  <c r="HK72" i="3"/>
  <c r="HQ72" i="3"/>
  <c r="HW72" i="3"/>
  <c r="IC72" i="3"/>
  <c r="II72" i="3"/>
  <c r="IO72" i="3"/>
  <c r="IU72" i="3"/>
  <c r="JA72" i="3"/>
  <c r="JG72" i="3"/>
  <c r="JM72" i="3"/>
  <c r="JS72" i="3"/>
  <c r="JY72" i="3"/>
  <c r="KE72" i="3"/>
  <c r="KK72" i="3"/>
  <c r="KQ72" i="3"/>
  <c r="KW72" i="3"/>
  <c r="LC72" i="3"/>
  <c r="LI72" i="3"/>
  <c r="LO72" i="3"/>
  <c r="LU72" i="3"/>
  <c r="MA72" i="3"/>
  <c r="MG72" i="3"/>
  <c r="MM72" i="3"/>
  <c r="MS72" i="3"/>
  <c r="MY72" i="3"/>
  <c r="NE72" i="3"/>
  <c r="NK72" i="3"/>
  <c r="NQ72" i="3"/>
  <c r="NW72" i="3"/>
  <c r="EW73" i="3"/>
  <c r="FC73" i="3"/>
  <c r="FI73" i="3"/>
  <c r="FO73" i="3"/>
  <c r="FU73" i="3"/>
  <c r="GA73" i="3"/>
  <c r="GG73" i="3"/>
  <c r="GM73" i="3"/>
  <c r="GS73" i="3"/>
  <c r="GY73" i="3"/>
  <c r="HE73" i="3"/>
  <c r="HK73" i="3"/>
  <c r="HQ73" i="3"/>
  <c r="HW73" i="3"/>
  <c r="IC73" i="3"/>
  <c r="II73" i="3"/>
  <c r="IO73" i="3"/>
  <c r="IU73" i="3"/>
  <c r="JA73" i="3"/>
  <c r="JG73" i="3"/>
  <c r="JM73" i="3"/>
  <c r="JS73" i="3"/>
  <c r="JY73" i="3"/>
  <c r="KE73" i="3"/>
  <c r="KK73" i="3"/>
  <c r="KQ73" i="3"/>
  <c r="KW73" i="3"/>
  <c r="LC73" i="3"/>
  <c r="LI73" i="3"/>
  <c r="LO73" i="3"/>
  <c r="LU73" i="3"/>
  <c r="MA73" i="3"/>
  <c r="MG73" i="3"/>
  <c r="MM73" i="3"/>
  <c r="MS73" i="3"/>
  <c r="MY73" i="3"/>
  <c r="NE73" i="3"/>
  <c r="NK73" i="3"/>
  <c r="NQ73" i="3"/>
  <c r="NW73" i="3"/>
  <c r="EW74" i="3"/>
  <c r="FC74" i="3"/>
  <c r="FI74" i="3"/>
  <c r="FO74" i="3"/>
  <c r="FU74" i="3"/>
  <c r="GA74" i="3"/>
  <c r="GG74" i="3"/>
  <c r="GM74" i="3"/>
  <c r="GS74" i="3"/>
  <c r="GY74" i="3"/>
  <c r="HE74" i="3"/>
  <c r="HK74" i="3"/>
  <c r="HQ74" i="3"/>
  <c r="HW74" i="3"/>
  <c r="IC74" i="3"/>
  <c r="II74" i="3"/>
  <c r="IO74" i="3"/>
  <c r="IU74" i="3"/>
  <c r="JA74" i="3"/>
  <c r="JG74" i="3"/>
  <c r="JM74" i="3"/>
  <c r="JS74" i="3"/>
  <c r="JY74" i="3"/>
  <c r="KE74" i="3"/>
  <c r="KK74" i="3"/>
  <c r="KQ74" i="3"/>
  <c r="KW74" i="3"/>
  <c r="LC74" i="3"/>
  <c r="LI74" i="3"/>
  <c r="LO74" i="3"/>
  <c r="LU74" i="3"/>
  <c r="MA74" i="3"/>
  <c r="MG74" i="3"/>
  <c r="MM74" i="3"/>
  <c r="MS74" i="3"/>
  <c r="MY74" i="3"/>
  <c r="NE74" i="3"/>
  <c r="NK74" i="3"/>
  <c r="NQ74" i="3"/>
  <c r="NW74" i="3"/>
  <c r="EW75" i="3"/>
  <c r="FC75" i="3"/>
  <c r="FI75" i="3"/>
  <c r="FO75" i="3"/>
  <c r="FU75" i="3"/>
  <c r="GA75" i="3"/>
  <c r="GG75" i="3"/>
  <c r="GM75" i="3"/>
  <c r="GS75" i="3"/>
  <c r="GY75" i="3"/>
  <c r="HE75" i="3"/>
  <c r="HK75" i="3"/>
  <c r="HQ75" i="3"/>
  <c r="HW75" i="3"/>
  <c r="IC75" i="3"/>
  <c r="II75" i="3"/>
  <c r="IO75" i="3"/>
  <c r="IU75" i="3"/>
  <c r="JA75" i="3"/>
  <c r="JG75" i="3"/>
  <c r="JM75" i="3"/>
  <c r="JS75" i="3"/>
  <c r="JY75" i="3"/>
  <c r="KE75" i="3"/>
  <c r="KK75" i="3"/>
  <c r="KQ75" i="3"/>
  <c r="KW75" i="3"/>
  <c r="LC75" i="3"/>
  <c r="LI75" i="3"/>
  <c r="LO75" i="3"/>
  <c r="LU75" i="3"/>
  <c r="MA75" i="3"/>
  <c r="MG75" i="3"/>
  <c r="MM75" i="3"/>
  <c r="MS75" i="3"/>
  <c r="MY75" i="3"/>
  <c r="NE75" i="3"/>
  <c r="NK75" i="3"/>
  <c r="NQ75" i="3"/>
  <c r="NW75" i="3"/>
  <c r="EW76" i="3"/>
  <c r="FC76" i="3"/>
  <c r="FI76" i="3"/>
  <c r="FO76" i="3"/>
  <c r="FU76" i="3"/>
  <c r="GA76" i="3"/>
  <c r="GG76" i="3"/>
  <c r="GM76" i="3"/>
  <c r="GS76" i="3"/>
  <c r="GY76" i="3"/>
  <c r="HE76" i="3"/>
  <c r="HK76" i="3"/>
  <c r="HQ76" i="3"/>
  <c r="HW76" i="3"/>
  <c r="IC76" i="3"/>
  <c r="II76" i="3"/>
  <c r="IO76" i="3"/>
  <c r="IU76" i="3"/>
  <c r="JA76" i="3"/>
  <c r="JG76" i="3"/>
  <c r="JM76" i="3"/>
  <c r="JS76" i="3"/>
  <c r="JY76" i="3"/>
  <c r="KE76" i="3"/>
  <c r="KK76" i="3"/>
  <c r="KQ76" i="3"/>
  <c r="KW76" i="3"/>
  <c r="LC76" i="3"/>
  <c r="LI76" i="3"/>
  <c r="LO76" i="3"/>
  <c r="LU76" i="3"/>
  <c r="MA76" i="3"/>
  <c r="MG76" i="3"/>
  <c r="MM76" i="3"/>
  <c r="MS76" i="3"/>
  <c r="MY76" i="3"/>
  <c r="NE76" i="3"/>
  <c r="NK76" i="3"/>
  <c r="NQ76" i="3"/>
  <c r="NW76" i="3"/>
  <c r="EW77" i="3"/>
  <c r="FC77" i="3"/>
  <c r="FI77" i="3"/>
  <c r="FO77" i="3"/>
  <c r="FU77" i="3"/>
  <c r="GA77" i="3"/>
  <c r="GG77" i="3"/>
  <c r="GM77" i="3"/>
  <c r="GS77" i="3"/>
  <c r="GY77" i="3"/>
  <c r="HE77" i="3"/>
  <c r="HK77" i="3"/>
  <c r="HQ77" i="3"/>
  <c r="HW77" i="3"/>
  <c r="IC77" i="3"/>
  <c r="II77" i="3"/>
  <c r="IO77" i="3"/>
  <c r="IU77" i="3"/>
  <c r="JA77" i="3"/>
  <c r="JG77" i="3"/>
  <c r="JM77" i="3"/>
  <c r="JS77" i="3"/>
  <c r="JY77" i="3"/>
  <c r="KE77" i="3"/>
  <c r="KK77" i="3"/>
  <c r="KQ77" i="3"/>
  <c r="KW77" i="3"/>
  <c r="LC77" i="3"/>
  <c r="LI77" i="3"/>
  <c r="LO77" i="3"/>
  <c r="LU77" i="3"/>
  <c r="MA77" i="3"/>
  <c r="MG77" i="3"/>
  <c r="MM77" i="3"/>
  <c r="MS77" i="3"/>
  <c r="MY77" i="3"/>
  <c r="NE77" i="3"/>
  <c r="NK77" i="3"/>
  <c r="NQ77" i="3"/>
  <c r="NW77" i="3"/>
  <c r="EW78" i="3"/>
  <c r="FC78" i="3"/>
  <c r="FI78" i="3"/>
  <c r="FO78" i="3"/>
  <c r="FU78" i="3"/>
  <c r="GA78" i="3"/>
  <c r="GG78" i="3"/>
  <c r="GM78" i="3"/>
  <c r="GS78" i="3"/>
  <c r="GY78" i="3"/>
  <c r="HE78" i="3"/>
  <c r="HK78" i="3"/>
  <c r="HQ78" i="3"/>
  <c r="HW78" i="3"/>
  <c r="IC78" i="3"/>
  <c r="II78" i="3"/>
  <c r="IO78" i="3"/>
  <c r="IU78" i="3"/>
  <c r="JA78" i="3"/>
  <c r="JG78" i="3"/>
  <c r="JM78" i="3"/>
  <c r="JS78" i="3"/>
  <c r="JY78" i="3"/>
  <c r="KE78" i="3"/>
  <c r="KK78" i="3"/>
  <c r="KQ78" i="3"/>
  <c r="KW78" i="3"/>
  <c r="LC78" i="3"/>
  <c r="LI78" i="3"/>
  <c r="LO78" i="3"/>
  <c r="LU78" i="3"/>
  <c r="MA78" i="3"/>
  <c r="MG78" i="3"/>
  <c r="MM78" i="3"/>
  <c r="MS78" i="3"/>
  <c r="MY78" i="3"/>
  <c r="NE78" i="3"/>
  <c r="NK78" i="3"/>
  <c r="NQ78" i="3"/>
  <c r="NW78" i="3"/>
  <c r="EW79" i="3"/>
  <c r="FC79" i="3"/>
  <c r="FI79" i="3"/>
  <c r="FO79" i="3"/>
  <c r="FU79" i="3"/>
  <c r="GA79" i="3"/>
  <c r="GG79" i="3"/>
  <c r="GM79" i="3"/>
  <c r="GS79" i="3"/>
  <c r="GY79" i="3"/>
  <c r="HE79" i="3"/>
  <c r="HK79" i="3"/>
  <c r="HQ79" i="3"/>
  <c r="HW79" i="3"/>
  <c r="IC79" i="3"/>
  <c r="II79" i="3"/>
  <c r="IO79" i="3"/>
  <c r="IU79" i="3"/>
  <c r="JA79" i="3"/>
  <c r="JG79" i="3"/>
  <c r="JM79" i="3"/>
  <c r="JS79" i="3"/>
  <c r="JY79" i="3"/>
  <c r="KE79" i="3"/>
  <c r="KK79" i="3"/>
  <c r="KQ79" i="3"/>
  <c r="KW79" i="3"/>
  <c r="LC79" i="3"/>
  <c r="LI79" i="3"/>
  <c r="LO79" i="3"/>
  <c r="LU79" i="3"/>
  <c r="MA79" i="3"/>
  <c r="MG79" i="3"/>
  <c r="MM79" i="3"/>
  <c r="MS79" i="3"/>
  <c r="MY79" i="3"/>
  <c r="NE79" i="3"/>
  <c r="NK79" i="3"/>
  <c r="NQ79" i="3"/>
  <c r="NW79" i="3"/>
  <c r="EW80" i="3"/>
  <c r="FC80" i="3"/>
  <c r="FI80" i="3"/>
  <c r="FO80" i="3"/>
  <c r="FU80" i="3"/>
  <c r="GA80" i="3"/>
  <c r="GG80" i="3"/>
  <c r="GM80" i="3"/>
  <c r="GS80" i="3"/>
  <c r="GY80" i="3"/>
  <c r="HE80" i="3"/>
  <c r="HK80" i="3"/>
  <c r="HQ80" i="3"/>
  <c r="HW80" i="3"/>
  <c r="IC80" i="3"/>
  <c r="II80" i="3"/>
  <c r="IO80" i="3"/>
  <c r="IU80" i="3"/>
  <c r="JA80" i="3"/>
  <c r="JG80" i="3"/>
  <c r="JM80" i="3"/>
  <c r="JS80" i="3"/>
  <c r="JY80" i="3"/>
  <c r="KE80" i="3"/>
  <c r="KK80" i="3"/>
  <c r="KQ80" i="3"/>
  <c r="KW80" i="3"/>
  <c r="LC80" i="3"/>
  <c r="LI80" i="3"/>
  <c r="LO80" i="3"/>
  <c r="LU80" i="3"/>
  <c r="MA80" i="3"/>
  <c r="MG80" i="3"/>
  <c r="MM80" i="3"/>
  <c r="MS80" i="3"/>
  <c r="MY80" i="3"/>
  <c r="NE80" i="3"/>
  <c r="NK80" i="3"/>
  <c r="NQ80" i="3"/>
  <c r="NW80" i="3"/>
  <c r="EW81" i="3"/>
  <c r="FC81" i="3"/>
  <c r="FI81" i="3"/>
  <c r="FO81" i="3"/>
  <c r="FU81" i="3"/>
  <c r="GA81" i="3"/>
  <c r="GG81" i="3"/>
  <c r="GM81" i="3"/>
  <c r="GS81" i="3"/>
  <c r="GY81" i="3"/>
  <c r="HE81" i="3"/>
  <c r="HK81" i="3"/>
  <c r="HQ81" i="3"/>
  <c r="HW81" i="3"/>
  <c r="IC81" i="3"/>
  <c r="II81" i="3"/>
  <c r="IO81" i="3"/>
  <c r="IU81" i="3"/>
  <c r="JA81" i="3"/>
  <c r="JG81" i="3"/>
  <c r="JM81" i="3"/>
  <c r="JS81" i="3"/>
  <c r="JY81" i="3"/>
  <c r="KE81" i="3"/>
  <c r="KK81" i="3"/>
  <c r="KQ81" i="3"/>
  <c r="KW81" i="3"/>
  <c r="LC81" i="3"/>
  <c r="LI81" i="3"/>
  <c r="LO81" i="3"/>
  <c r="LU81" i="3"/>
  <c r="MA81" i="3"/>
  <c r="MG81" i="3"/>
  <c r="MM81" i="3"/>
  <c r="MS81" i="3"/>
  <c r="MY81" i="3"/>
  <c r="NE81" i="3"/>
  <c r="NK81" i="3"/>
  <c r="NQ81" i="3"/>
  <c r="NW81" i="3"/>
  <c r="EW82" i="3"/>
  <c r="FC82" i="3"/>
  <c r="FI82" i="3"/>
  <c r="FO82" i="3"/>
  <c r="FU82" i="3"/>
  <c r="GA82" i="3"/>
  <c r="GG82" i="3"/>
  <c r="GM82" i="3"/>
  <c r="GS82" i="3"/>
  <c r="GY82" i="3"/>
  <c r="HE82" i="3"/>
  <c r="HK82" i="3"/>
  <c r="HQ82" i="3"/>
  <c r="HW82" i="3"/>
  <c r="IC82" i="3"/>
  <c r="II82" i="3"/>
  <c r="IO82" i="3"/>
  <c r="IU82" i="3"/>
  <c r="JA82" i="3"/>
  <c r="JG82" i="3"/>
  <c r="JM82" i="3"/>
  <c r="JS82" i="3"/>
  <c r="JY82" i="3"/>
  <c r="KE82" i="3"/>
  <c r="KK82" i="3"/>
  <c r="KQ82" i="3"/>
  <c r="KW82" i="3"/>
  <c r="LC82" i="3"/>
  <c r="LI82" i="3"/>
  <c r="LO82" i="3"/>
  <c r="LU82" i="3"/>
  <c r="MA82" i="3"/>
  <c r="MG82" i="3"/>
  <c r="MM82" i="3"/>
  <c r="MS82" i="3"/>
  <c r="MY82" i="3"/>
  <c r="NE82" i="3"/>
  <c r="NK82" i="3"/>
  <c r="NQ82" i="3"/>
  <c r="NW82" i="3"/>
  <c r="EW83" i="3"/>
  <c r="FC83" i="3"/>
  <c r="FI83" i="3"/>
  <c r="FO83" i="3"/>
  <c r="FU83" i="3"/>
  <c r="GA83" i="3"/>
  <c r="GG83" i="3"/>
  <c r="GM83" i="3"/>
  <c r="GS83" i="3"/>
  <c r="GY83" i="3"/>
  <c r="HE83" i="3"/>
  <c r="HK83" i="3"/>
  <c r="HQ83" i="3"/>
  <c r="HW83" i="3"/>
  <c r="IC83" i="3"/>
  <c r="II83" i="3"/>
  <c r="IO83" i="3"/>
  <c r="IU83" i="3"/>
  <c r="JA83" i="3"/>
  <c r="JG83" i="3"/>
  <c r="JM83" i="3"/>
  <c r="JS83" i="3"/>
  <c r="JY83" i="3"/>
  <c r="KE83" i="3"/>
  <c r="KK83" i="3"/>
  <c r="KQ83" i="3"/>
  <c r="KW83" i="3"/>
  <c r="LC83" i="3"/>
  <c r="LI83" i="3"/>
  <c r="LO83" i="3"/>
  <c r="LU83" i="3"/>
  <c r="MA83" i="3"/>
  <c r="MG83" i="3"/>
  <c r="MM83" i="3"/>
  <c r="MS83" i="3"/>
  <c r="MY83" i="3"/>
  <c r="NE83" i="3"/>
  <c r="NK83" i="3"/>
  <c r="NQ83" i="3"/>
  <c r="NW83" i="3"/>
  <c r="EW84" i="3"/>
  <c r="FC84" i="3"/>
  <c r="FI84" i="3"/>
  <c r="FO84" i="3"/>
  <c r="FU84" i="3"/>
  <c r="GA84" i="3"/>
  <c r="GG84" i="3"/>
  <c r="GM84" i="3"/>
  <c r="GS84" i="3"/>
  <c r="GY84" i="3"/>
  <c r="HE84" i="3"/>
  <c r="HK84" i="3"/>
  <c r="HQ84" i="3"/>
  <c r="HW84" i="3"/>
  <c r="IC84" i="3"/>
  <c r="II84" i="3"/>
  <c r="IO84" i="3"/>
  <c r="IU84" i="3"/>
  <c r="JA84" i="3"/>
  <c r="JG84" i="3"/>
  <c r="JM84" i="3"/>
  <c r="JS84" i="3"/>
  <c r="JY84" i="3"/>
  <c r="KE84" i="3"/>
  <c r="KK84" i="3"/>
  <c r="KQ84" i="3"/>
  <c r="KW84" i="3"/>
  <c r="LC84" i="3"/>
  <c r="LI84" i="3"/>
  <c r="LO84" i="3"/>
  <c r="LU84" i="3"/>
  <c r="MA84" i="3"/>
  <c r="MG84" i="3"/>
  <c r="MM84" i="3"/>
  <c r="MS84" i="3"/>
  <c r="MY84" i="3"/>
  <c r="NE84" i="3"/>
  <c r="NK84" i="3"/>
  <c r="NQ84" i="3"/>
  <c r="NW84" i="3"/>
  <c r="EW85" i="3"/>
  <c r="FC85" i="3"/>
  <c r="FI85" i="3"/>
  <c r="FO85" i="3"/>
  <c r="FU85" i="3"/>
  <c r="GA85" i="3"/>
  <c r="GG85" i="3"/>
  <c r="GM85" i="3"/>
  <c r="GS85" i="3"/>
  <c r="GY85" i="3"/>
  <c r="HE85" i="3"/>
  <c r="HK85" i="3"/>
  <c r="HQ85" i="3"/>
  <c r="HW85" i="3"/>
  <c r="IC85" i="3"/>
  <c r="II85" i="3"/>
  <c r="IO85" i="3"/>
  <c r="IU85" i="3"/>
  <c r="JA85" i="3"/>
  <c r="JG85" i="3"/>
  <c r="JM85" i="3"/>
  <c r="JS85" i="3"/>
  <c r="JY85" i="3"/>
  <c r="KE85" i="3"/>
  <c r="KK85" i="3"/>
  <c r="KQ85" i="3"/>
  <c r="KW85" i="3"/>
  <c r="LC85" i="3"/>
  <c r="LI85" i="3"/>
  <c r="LO85" i="3"/>
  <c r="LU85" i="3"/>
  <c r="MA85" i="3"/>
  <c r="MG85" i="3"/>
  <c r="MM85" i="3"/>
  <c r="MS85" i="3"/>
  <c r="MY85" i="3"/>
  <c r="NE85" i="3"/>
  <c r="NK85" i="3"/>
  <c r="NQ85" i="3"/>
  <c r="NW85" i="3"/>
  <c r="EW86" i="3"/>
  <c r="FC86" i="3"/>
  <c r="FI86" i="3"/>
  <c r="FO86" i="3"/>
  <c r="FU86" i="3"/>
  <c r="GA86" i="3"/>
  <c r="GG86" i="3"/>
  <c r="GM86" i="3"/>
  <c r="GS86" i="3"/>
  <c r="GY86" i="3"/>
  <c r="HE86" i="3"/>
  <c r="HK86" i="3"/>
  <c r="HQ86" i="3"/>
  <c r="HW86" i="3"/>
  <c r="IC86" i="3"/>
  <c r="II86" i="3"/>
  <c r="IO86" i="3"/>
  <c r="IU86" i="3"/>
  <c r="JA86" i="3"/>
  <c r="JG86" i="3"/>
  <c r="JM86" i="3"/>
  <c r="JS86" i="3"/>
  <c r="JY86" i="3"/>
  <c r="KE86" i="3"/>
  <c r="KK86" i="3"/>
  <c r="KQ86" i="3"/>
  <c r="KW86" i="3"/>
  <c r="LC86" i="3"/>
  <c r="LI86" i="3"/>
  <c r="LO86" i="3"/>
  <c r="LU86" i="3"/>
  <c r="MA86" i="3"/>
  <c r="MG86" i="3"/>
  <c r="MM86" i="3"/>
  <c r="MS86" i="3"/>
  <c r="MY86" i="3"/>
  <c r="NE86" i="3"/>
  <c r="NK86" i="3"/>
  <c r="NQ86" i="3"/>
  <c r="NW86" i="3"/>
  <c r="EW87" i="3"/>
  <c r="FC87" i="3"/>
  <c r="FI87" i="3"/>
  <c r="FO87" i="3"/>
  <c r="FU87" i="3"/>
  <c r="GA87" i="3"/>
  <c r="GG87" i="3"/>
  <c r="GM87" i="3"/>
  <c r="GS87" i="3"/>
  <c r="GY87" i="3"/>
  <c r="HE87" i="3"/>
  <c r="HK87" i="3"/>
  <c r="HQ87" i="3"/>
  <c r="HW87" i="3"/>
  <c r="IC87" i="3"/>
  <c r="II87" i="3"/>
  <c r="IO87" i="3"/>
  <c r="IU87" i="3"/>
  <c r="JA87" i="3"/>
  <c r="JG87" i="3"/>
  <c r="JM87" i="3"/>
  <c r="JS87" i="3"/>
  <c r="JY87" i="3"/>
  <c r="KE87" i="3"/>
  <c r="KK87" i="3"/>
  <c r="KQ87" i="3"/>
  <c r="KW87" i="3"/>
  <c r="LC87" i="3"/>
  <c r="LI87" i="3"/>
  <c r="LO87" i="3"/>
  <c r="LU87" i="3"/>
  <c r="MA87" i="3"/>
  <c r="MG87" i="3"/>
  <c r="MM87" i="3"/>
  <c r="MS87" i="3"/>
  <c r="MY87" i="3"/>
  <c r="NE87" i="3"/>
  <c r="NK87" i="3"/>
  <c r="NQ87" i="3"/>
  <c r="NW87" i="3"/>
  <c r="EW88" i="3"/>
  <c r="FC88" i="3"/>
  <c r="FI88" i="3"/>
  <c r="FO88" i="3"/>
  <c r="FU88" i="3"/>
  <c r="GA88" i="3"/>
  <c r="GG88" i="3"/>
  <c r="GM88" i="3"/>
  <c r="GS88" i="3"/>
  <c r="GY88" i="3"/>
  <c r="HE88" i="3"/>
  <c r="HK88" i="3"/>
  <c r="HQ88" i="3"/>
  <c r="HW88" i="3"/>
  <c r="IC88" i="3"/>
  <c r="II88" i="3"/>
  <c r="IO88" i="3"/>
  <c r="IU88" i="3"/>
  <c r="JA88" i="3"/>
  <c r="JG88" i="3"/>
  <c r="JM88" i="3"/>
  <c r="JS88" i="3"/>
  <c r="JY88" i="3"/>
  <c r="KE88" i="3"/>
  <c r="KK88" i="3"/>
  <c r="KQ88" i="3"/>
  <c r="KW88" i="3"/>
  <c r="LC88" i="3"/>
  <c r="LI88" i="3"/>
  <c r="LO88" i="3"/>
  <c r="LU88" i="3"/>
  <c r="MA88" i="3"/>
  <c r="MG88" i="3"/>
  <c r="MM88" i="3"/>
  <c r="MS88" i="3"/>
  <c r="MY88" i="3"/>
  <c r="NE88" i="3"/>
  <c r="NK88" i="3"/>
  <c r="NQ88" i="3"/>
  <c r="NW88" i="3"/>
  <c r="EW89" i="3"/>
  <c r="FC89" i="3"/>
  <c r="FI89" i="3"/>
  <c r="FO89" i="3"/>
  <c r="FU89" i="3"/>
  <c r="GA89" i="3"/>
  <c r="GG89" i="3"/>
  <c r="GM89" i="3"/>
  <c r="GS89" i="3"/>
  <c r="GY89" i="3"/>
  <c r="HE89" i="3"/>
  <c r="HK89" i="3"/>
  <c r="HQ89" i="3"/>
  <c r="HW89" i="3"/>
  <c r="IC89" i="3"/>
  <c r="II89" i="3"/>
  <c r="IO89" i="3"/>
  <c r="IU89" i="3"/>
  <c r="JA89" i="3"/>
  <c r="JG89" i="3"/>
  <c r="JM89" i="3"/>
  <c r="JS89" i="3"/>
  <c r="JY89" i="3"/>
  <c r="KE89" i="3"/>
  <c r="KK89" i="3"/>
  <c r="KQ89" i="3"/>
  <c r="KW89" i="3"/>
  <c r="LC89" i="3"/>
  <c r="LI89" i="3"/>
  <c r="LO89" i="3"/>
  <c r="LU89" i="3"/>
  <c r="MA89" i="3"/>
  <c r="MG89" i="3"/>
  <c r="MM89" i="3"/>
  <c r="MS89" i="3"/>
  <c r="MY89" i="3"/>
  <c r="NE89" i="3"/>
  <c r="NK89" i="3"/>
  <c r="NQ89" i="3"/>
  <c r="NW89" i="3"/>
  <c r="EW90" i="3"/>
  <c r="FC90" i="3"/>
  <c r="FI90" i="3"/>
  <c r="FO90" i="3"/>
  <c r="FU90" i="3"/>
  <c r="GA90" i="3"/>
  <c r="GG90" i="3"/>
  <c r="GM90" i="3"/>
  <c r="GS90" i="3"/>
  <c r="GY90" i="3"/>
  <c r="HE90" i="3"/>
  <c r="HK90" i="3"/>
  <c r="HQ90" i="3"/>
  <c r="HW90" i="3"/>
  <c r="IC90" i="3"/>
  <c r="II90" i="3"/>
  <c r="IO90" i="3"/>
  <c r="IU90" i="3"/>
  <c r="JA90" i="3"/>
  <c r="JG90" i="3"/>
  <c r="JM90" i="3"/>
  <c r="JS90" i="3"/>
  <c r="JY90" i="3"/>
  <c r="KE90" i="3"/>
  <c r="KK90" i="3"/>
  <c r="KQ90" i="3"/>
  <c r="KW90" i="3"/>
  <c r="LC90" i="3"/>
  <c r="LI90" i="3"/>
  <c r="LO90" i="3"/>
  <c r="LU90" i="3"/>
  <c r="MA90" i="3"/>
  <c r="MG90" i="3"/>
  <c r="MM90" i="3"/>
  <c r="MS90" i="3"/>
  <c r="MY90" i="3"/>
  <c r="NE90" i="3"/>
  <c r="NK90" i="3"/>
  <c r="NQ90" i="3"/>
  <c r="NW90" i="3"/>
  <c r="EW91" i="3"/>
  <c r="FC91" i="3"/>
  <c r="FI91" i="3"/>
  <c r="FO91" i="3"/>
  <c r="FU91" i="3"/>
  <c r="GA91" i="3"/>
  <c r="GG91" i="3"/>
  <c r="GM91" i="3"/>
  <c r="GS91" i="3"/>
  <c r="GY91" i="3"/>
  <c r="HE91" i="3"/>
  <c r="HK91" i="3"/>
  <c r="HQ91" i="3"/>
  <c r="HW91" i="3"/>
  <c r="IC91" i="3"/>
  <c r="II91" i="3"/>
  <c r="IO91" i="3"/>
  <c r="IU91" i="3"/>
  <c r="JA91" i="3"/>
  <c r="JG91" i="3"/>
  <c r="JM91" i="3"/>
  <c r="JS91" i="3"/>
  <c r="JY91" i="3"/>
  <c r="KE91" i="3"/>
  <c r="KK91" i="3"/>
  <c r="KQ91" i="3"/>
  <c r="KW91" i="3"/>
  <c r="LC91" i="3"/>
  <c r="LI91" i="3"/>
  <c r="LO91" i="3"/>
  <c r="LU91" i="3"/>
  <c r="MA91" i="3"/>
  <c r="MG91" i="3"/>
  <c r="MM91" i="3"/>
  <c r="MS91" i="3"/>
  <c r="MY91" i="3"/>
  <c r="NE91" i="3"/>
  <c r="NK91" i="3"/>
  <c r="NQ91" i="3"/>
  <c r="NW91" i="3"/>
  <c r="EW92" i="3"/>
  <c r="FC92" i="3"/>
  <c r="FI92" i="3"/>
  <c r="FO92" i="3"/>
  <c r="FU92" i="3"/>
  <c r="GA92" i="3"/>
  <c r="GG92" i="3"/>
  <c r="GM92" i="3"/>
  <c r="GS92" i="3"/>
  <c r="GY92" i="3"/>
  <c r="HE92" i="3"/>
  <c r="HK92" i="3"/>
  <c r="HQ92" i="3"/>
  <c r="HW92" i="3"/>
  <c r="IC92" i="3"/>
  <c r="II92" i="3"/>
  <c r="IO92" i="3"/>
  <c r="IU92" i="3"/>
  <c r="JA92" i="3"/>
  <c r="JG92" i="3"/>
  <c r="JM92" i="3"/>
  <c r="JS92" i="3"/>
  <c r="JY92" i="3"/>
  <c r="KE92" i="3"/>
  <c r="KK92" i="3"/>
  <c r="KQ92" i="3"/>
  <c r="KW92" i="3"/>
  <c r="LC92" i="3"/>
  <c r="LI92" i="3"/>
  <c r="LO92" i="3"/>
  <c r="LU92" i="3"/>
  <c r="MA92" i="3"/>
  <c r="MG92" i="3"/>
  <c r="MM92" i="3"/>
  <c r="MS92" i="3"/>
  <c r="MY92" i="3"/>
  <c r="NE92" i="3"/>
  <c r="NK92" i="3"/>
  <c r="NQ92" i="3"/>
  <c r="NW92" i="3"/>
  <c r="EW93" i="3"/>
  <c r="FC93" i="3"/>
  <c r="FI93" i="3"/>
  <c r="FO93" i="3"/>
  <c r="FU93" i="3"/>
  <c r="GA93" i="3"/>
  <c r="GG93" i="3"/>
  <c r="GM93" i="3"/>
  <c r="GS93" i="3"/>
  <c r="GY93" i="3"/>
  <c r="HE93" i="3"/>
  <c r="HK93" i="3"/>
  <c r="HQ93" i="3"/>
  <c r="HW93" i="3"/>
  <c r="IC93" i="3"/>
  <c r="II93" i="3"/>
  <c r="IO93" i="3"/>
  <c r="IU93" i="3"/>
  <c r="JA93" i="3"/>
  <c r="JG93" i="3"/>
  <c r="JM93" i="3"/>
  <c r="JS93" i="3"/>
  <c r="JY93" i="3"/>
  <c r="KE93" i="3"/>
  <c r="KK93" i="3"/>
  <c r="KQ93" i="3"/>
  <c r="KW93" i="3"/>
  <c r="LC93" i="3"/>
  <c r="LI93" i="3"/>
  <c r="LO93" i="3"/>
  <c r="LU93" i="3"/>
  <c r="MA93" i="3"/>
  <c r="MG93" i="3"/>
  <c r="MM93" i="3"/>
  <c r="MS93" i="3"/>
  <c r="MY93" i="3"/>
  <c r="NE93" i="3"/>
  <c r="NK93" i="3"/>
  <c r="NQ93" i="3"/>
  <c r="NW93" i="3"/>
  <c r="EW94" i="3"/>
  <c r="FC94" i="3"/>
  <c r="FI94" i="3"/>
  <c r="FO94" i="3"/>
  <c r="FU94" i="3"/>
  <c r="GA94" i="3"/>
  <c r="GG94" i="3"/>
  <c r="GM94" i="3"/>
  <c r="GS94" i="3"/>
  <c r="GY94" i="3"/>
  <c r="HE94" i="3"/>
  <c r="HK94" i="3"/>
  <c r="HQ94" i="3"/>
  <c r="HW94" i="3"/>
  <c r="IC94" i="3"/>
  <c r="II94" i="3"/>
  <c r="IO94" i="3"/>
  <c r="IU94" i="3"/>
  <c r="JA94" i="3"/>
  <c r="JG94" i="3"/>
  <c r="JM94" i="3"/>
  <c r="JS94" i="3"/>
  <c r="JY94" i="3"/>
  <c r="KE94" i="3"/>
  <c r="KK94" i="3"/>
  <c r="KQ94" i="3"/>
  <c r="KW94" i="3"/>
  <c r="LC94" i="3"/>
  <c r="LI94" i="3"/>
  <c r="LO94" i="3"/>
  <c r="LU94" i="3"/>
  <c r="MA94" i="3"/>
  <c r="MG94" i="3"/>
  <c r="MM94" i="3"/>
  <c r="MS94" i="3"/>
  <c r="MY94" i="3"/>
  <c r="NE94" i="3"/>
  <c r="NK94" i="3"/>
  <c r="NQ94" i="3"/>
  <c r="NW94" i="3"/>
  <c r="EW95" i="3"/>
  <c r="FC95" i="3"/>
  <c r="FI95" i="3"/>
  <c r="FO95" i="3"/>
  <c r="FU95" i="3"/>
  <c r="GA95" i="3"/>
  <c r="GG95" i="3"/>
  <c r="GM95" i="3"/>
  <c r="GS95" i="3"/>
  <c r="GY95" i="3"/>
  <c r="HE95" i="3"/>
  <c r="HK95" i="3"/>
  <c r="HQ95" i="3"/>
  <c r="HW95" i="3"/>
  <c r="IC95" i="3"/>
  <c r="II95" i="3"/>
  <c r="IO95" i="3"/>
  <c r="IU95" i="3"/>
  <c r="JA95" i="3"/>
  <c r="JG95" i="3"/>
  <c r="JM95" i="3"/>
  <c r="JS95" i="3"/>
  <c r="JY95" i="3"/>
  <c r="KE95" i="3"/>
  <c r="KK95" i="3"/>
  <c r="KQ95" i="3"/>
  <c r="KW95" i="3"/>
  <c r="LC95" i="3"/>
  <c r="LI95" i="3"/>
  <c r="LO95" i="3"/>
  <c r="LU95" i="3"/>
  <c r="MA95" i="3"/>
  <c r="MG95" i="3"/>
  <c r="MM95" i="3"/>
  <c r="MS95" i="3"/>
  <c r="MY95" i="3"/>
  <c r="NE95" i="3"/>
  <c r="NK95" i="3"/>
  <c r="NQ95" i="3"/>
  <c r="NW95" i="3"/>
  <c r="EW96" i="3"/>
  <c r="FC96" i="3"/>
  <c r="FI96" i="3"/>
  <c r="FO96" i="3"/>
  <c r="FU96" i="3"/>
  <c r="GA96" i="3"/>
  <c r="GG96" i="3"/>
  <c r="GM96" i="3"/>
  <c r="GS96" i="3"/>
  <c r="GY96" i="3"/>
  <c r="HE96" i="3"/>
  <c r="HK96" i="3"/>
  <c r="HQ96" i="3"/>
  <c r="HW96" i="3"/>
  <c r="IC96" i="3"/>
  <c r="II96" i="3"/>
  <c r="IO96" i="3"/>
  <c r="IU96" i="3"/>
  <c r="JA96" i="3"/>
  <c r="JG96" i="3"/>
  <c r="JM96" i="3"/>
  <c r="JS96" i="3"/>
  <c r="JY96" i="3"/>
  <c r="KE96" i="3"/>
  <c r="KK96" i="3"/>
  <c r="KQ96" i="3"/>
  <c r="KW96" i="3"/>
  <c r="LC96" i="3"/>
  <c r="LI96" i="3"/>
  <c r="LO96" i="3"/>
  <c r="LU96" i="3"/>
  <c r="MA96" i="3"/>
  <c r="MG96" i="3"/>
  <c r="MM96" i="3"/>
  <c r="MS96" i="3"/>
  <c r="MY96" i="3"/>
  <c r="NE96" i="3"/>
  <c r="NK96" i="3"/>
  <c r="NQ96" i="3"/>
  <c r="NW96" i="3"/>
  <c r="EW97" i="3"/>
  <c r="FC97" i="3"/>
  <c r="FI97" i="3"/>
  <c r="FO97" i="3"/>
  <c r="FU97" i="3"/>
  <c r="GA97" i="3"/>
  <c r="GG97" i="3"/>
  <c r="GM97" i="3"/>
  <c r="GS97" i="3"/>
  <c r="GY97" i="3"/>
  <c r="HE97" i="3"/>
  <c r="HK97" i="3"/>
  <c r="HQ97" i="3"/>
  <c r="HW97" i="3"/>
  <c r="IC97" i="3"/>
  <c r="II97" i="3"/>
  <c r="IO97" i="3"/>
  <c r="IU97" i="3"/>
  <c r="JA97" i="3"/>
  <c r="JG97" i="3"/>
  <c r="JM97" i="3"/>
  <c r="JS97" i="3"/>
  <c r="JY97" i="3"/>
  <c r="KE97" i="3"/>
  <c r="KK97" i="3"/>
  <c r="KQ97" i="3"/>
  <c r="KW97" i="3"/>
  <c r="LC97" i="3"/>
  <c r="LI97" i="3"/>
  <c r="LO97" i="3"/>
  <c r="LU97" i="3"/>
  <c r="MA97" i="3"/>
  <c r="MG97" i="3"/>
  <c r="MM97" i="3"/>
  <c r="MS97" i="3"/>
  <c r="MY97" i="3"/>
  <c r="NE97" i="3"/>
  <c r="NK97" i="3"/>
  <c r="NQ97" i="3"/>
  <c r="NW97" i="3"/>
  <c r="EW98" i="3"/>
  <c r="FC98" i="3"/>
  <c r="FI98" i="3"/>
  <c r="FO98" i="3"/>
  <c r="FU98" i="3"/>
  <c r="GA98" i="3"/>
  <c r="GG98" i="3"/>
  <c r="GM98" i="3"/>
  <c r="GS98" i="3"/>
  <c r="GY98" i="3"/>
  <c r="HE98" i="3"/>
  <c r="HK98" i="3"/>
  <c r="HQ98" i="3"/>
  <c r="HW98" i="3"/>
  <c r="IC98" i="3"/>
  <c r="II98" i="3"/>
  <c r="IO98" i="3"/>
  <c r="IU98" i="3"/>
  <c r="JA98" i="3"/>
  <c r="JG98" i="3"/>
  <c r="JM98" i="3"/>
  <c r="JS98" i="3"/>
  <c r="JY98" i="3"/>
  <c r="KE98" i="3"/>
  <c r="KK98" i="3"/>
  <c r="KQ98" i="3"/>
  <c r="KW98" i="3"/>
  <c r="LC98" i="3"/>
  <c r="LI98" i="3"/>
  <c r="LO98" i="3"/>
  <c r="LU98" i="3"/>
  <c r="MA98" i="3"/>
  <c r="MG98" i="3"/>
  <c r="MM98" i="3"/>
  <c r="MS98" i="3"/>
  <c r="MY98" i="3"/>
  <c r="NE98" i="3"/>
  <c r="NK98" i="3"/>
  <c r="NQ98" i="3"/>
  <c r="NW98" i="3"/>
  <c r="EW99" i="3"/>
  <c r="FC99" i="3"/>
  <c r="FI99" i="3"/>
  <c r="FO99" i="3"/>
  <c r="FU99" i="3"/>
  <c r="GA99" i="3"/>
  <c r="GG99" i="3"/>
  <c r="GM99" i="3"/>
  <c r="GS99" i="3"/>
  <c r="GY99" i="3"/>
  <c r="HE99" i="3"/>
  <c r="HK99" i="3"/>
  <c r="HQ99" i="3"/>
  <c r="HW99" i="3"/>
  <c r="IC99" i="3"/>
  <c r="II99" i="3"/>
  <c r="IO99" i="3"/>
  <c r="IU99" i="3"/>
  <c r="JA99" i="3"/>
  <c r="JG99" i="3"/>
  <c r="JM99" i="3"/>
  <c r="JS99" i="3"/>
  <c r="JY99" i="3"/>
  <c r="KE99" i="3"/>
  <c r="KK99" i="3"/>
  <c r="KQ99" i="3"/>
  <c r="KW99" i="3"/>
  <c r="LC99" i="3"/>
  <c r="LI99" i="3"/>
  <c r="LO99" i="3"/>
  <c r="LU99" i="3"/>
  <c r="MA99" i="3"/>
  <c r="MG99" i="3"/>
  <c r="MM99" i="3"/>
  <c r="MS99" i="3"/>
  <c r="MY99" i="3"/>
  <c r="NE99" i="3"/>
  <c r="NK99" i="3"/>
  <c r="NQ99" i="3"/>
  <c r="NW99" i="3"/>
  <c r="EW100" i="3"/>
  <c r="FC100" i="3"/>
  <c r="FI100" i="3"/>
  <c r="FO100" i="3"/>
  <c r="FU100" i="3"/>
  <c r="GA100" i="3"/>
  <c r="GG100" i="3"/>
  <c r="GM100" i="3"/>
  <c r="GS100" i="3"/>
  <c r="GY100" i="3"/>
  <c r="HE100" i="3"/>
  <c r="HK100" i="3"/>
  <c r="HQ100" i="3"/>
  <c r="HW100" i="3"/>
  <c r="IC100" i="3"/>
  <c r="II100" i="3"/>
  <c r="IO100" i="3"/>
  <c r="IU100" i="3"/>
  <c r="JA100" i="3"/>
  <c r="JG100" i="3"/>
  <c r="JM100" i="3"/>
  <c r="JS100" i="3"/>
  <c r="JY100" i="3"/>
  <c r="KE100" i="3"/>
  <c r="KK100" i="3"/>
  <c r="KQ100" i="3"/>
  <c r="KW100" i="3"/>
  <c r="LC100" i="3"/>
  <c r="LI100" i="3"/>
  <c r="LO100" i="3"/>
  <c r="LU100" i="3"/>
  <c r="MA100" i="3"/>
  <c r="MG100" i="3"/>
  <c r="MM100" i="3"/>
  <c r="MS100" i="3"/>
  <c r="MY100" i="3"/>
  <c r="NE100" i="3"/>
  <c r="NK100" i="3"/>
  <c r="NQ100" i="3"/>
  <c r="NW100" i="3"/>
  <c r="EW101" i="3"/>
  <c r="FC101" i="3"/>
  <c r="FI101" i="3"/>
  <c r="FO101" i="3"/>
  <c r="FU101" i="3"/>
  <c r="GA101" i="3"/>
  <c r="GG101" i="3"/>
  <c r="GM101" i="3"/>
  <c r="GS101" i="3"/>
  <c r="GY101" i="3"/>
  <c r="HE101" i="3"/>
  <c r="HK101" i="3"/>
  <c r="HQ101" i="3"/>
  <c r="HW101" i="3"/>
  <c r="IC101" i="3"/>
  <c r="II101" i="3"/>
  <c r="IO101" i="3"/>
  <c r="IU101" i="3"/>
  <c r="JA101" i="3"/>
  <c r="JG101" i="3"/>
  <c r="JM101" i="3"/>
  <c r="JS101" i="3"/>
  <c r="JY101" i="3"/>
  <c r="KE101" i="3"/>
  <c r="KK101" i="3"/>
  <c r="KQ101" i="3"/>
  <c r="KW101" i="3"/>
  <c r="LC101" i="3"/>
  <c r="LI101" i="3"/>
  <c r="LO101" i="3"/>
  <c r="LU101" i="3"/>
  <c r="MA101" i="3"/>
  <c r="MG101" i="3"/>
  <c r="MM101" i="3"/>
  <c r="MS101" i="3"/>
  <c r="MY101" i="3"/>
  <c r="NE101" i="3"/>
  <c r="NK101" i="3"/>
  <c r="NQ101" i="3"/>
  <c r="NW101" i="3"/>
  <c r="EW102" i="3"/>
  <c r="FC102" i="3"/>
  <c r="FI102" i="3"/>
  <c r="FO102" i="3"/>
  <c r="FU102" i="3"/>
  <c r="GA102" i="3"/>
  <c r="GG102" i="3"/>
  <c r="GM102" i="3"/>
  <c r="GS102" i="3"/>
  <c r="GY102" i="3"/>
  <c r="HE102" i="3"/>
  <c r="HK102" i="3"/>
  <c r="HQ102" i="3"/>
  <c r="HW102" i="3"/>
  <c r="IC102" i="3"/>
  <c r="II102" i="3"/>
  <c r="IO102" i="3"/>
  <c r="IU102" i="3"/>
  <c r="JA102" i="3"/>
  <c r="JG102" i="3"/>
  <c r="JM102" i="3"/>
  <c r="JS102" i="3"/>
  <c r="JY102" i="3"/>
  <c r="KE102" i="3"/>
  <c r="KK102" i="3"/>
  <c r="KQ102" i="3"/>
  <c r="KW102" i="3"/>
  <c r="LC102" i="3"/>
  <c r="LI102" i="3"/>
  <c r="LO102" i="3"/>
  <c r="LU102" i="3"/>
  <c r="MA102" i="3"/>
  <c r="MG102" i="3"/>
  <c r="MM102" i="3"/>
  <c r="MS102" i="3"/>
  <c r="MY102" i="3"/>
  <c r="NE102" i="3"/>
  <c r="NK102" i="3"/>
  <c r="NQ102" i="3"/>
  <c r="NW102" i="3"/>
  <c r="EW103" i="3"/>
  <c r="FC103" i="3"/>
  <c r="FI103" i="3"/>
  <c r="FO103" i="3"/>
  <c r="FU103" i="3"/>
  <c r="GA103" i="3"/>
  <c r="GG103" i="3"/>
  <c r="GM103" i="3"/>
  <c r="GS103" i="3"/>
  <c r="GY103" i="3"/>
  <c r="HE103" i="3"/>
  <c r="HK103" i="3"/>
  <c r="HQ103" i="3"/>
  <c r="HW103" i="3"/>
  <c r="IC103" i="3"/>
  <c r="II103" i="3"/>
  <c r="IO103" i="3"/>
  <c r="IU103" i="3"/>
  <c r="JA103" i="3"/>
  <c r="JG103" i="3"/>
  <c r="JM103" i="3"/>
  <c r="JS103" i="3"/>
  <c r="JY103" i="3"/>
  <c r="KE103" i="3"/>
  <c r="KK103" i="3"/>
  <c r="KQ103" i="3"/>
  <c r="KW103" i="3"/>
  <c r="LC103" i="3"/>
  <c r="LI103" i="3"/>
  <c r="LO103" i="3"/>
  <c r="LU103" i="3"/>
  <c r="MA103" i="3"/>
  <c r="MG103" i="3"/>
  <c r="MM103" i="3"/>
  <c r="MS103" i="3"/>
  <c r="MY103" i="3"/>
  <c r="NE103" i="3"/>
  <c r="NK103" i="3"/>
  <c r="NQ103" i="3"/>
  <c r="NW103" i="3"/>
  <c r="EW104" i="3"/>
  <c r="FC104" i="3"/>
  <c r="FI104" i="3"/>
  <c r="FO104" i="3"/>
  <c r="FU104" i="3"/>
  <c r="GA104" i="3"/>
  <c r="GG104" i="3"/>
  <c r="GM104" i="3"/>
  <c r="GS104" i="3"/>
  <c r="GY104" i="3"/>
  <c r="HE104" i="3"/>
  <c r="HK104" i="3"/>
  <c r="HQ104" i="3"/>
  <c r="HW104" i="3"/>
  <c r="IC104" i="3"/>
  <c r="II104" i="3"/>
  <c r="IO104" i="3"/>
  <c r="IU104" i="3"/>
  <c r="JA104" i="3"/>
  <c r="JG104" i="3"/>
  <c r="JM104" i="3"/>
  <c r="JS104" i="3"/>
  <c r="JY104" i="3"/>
  <c r="KE104" i="3"/>
  <c r="KK104" i="3"/>
  <c r="KQ104" i="3"/>
  <c r="KW104" i="3"/>
  <c r="LC104" i="3"/>
  <c r="LI104" i="3"/>
  <c r="LO104" i="3"/>
  <c r="LU104" i="3"/>
  <c r="MA104" i="3"/>
  <c r="MG104" i="3"/>
  <c r="MM104" i="3"/>
  <c r="MS104" i="3"/>
  <c r="MY104" i="3"/>
  <c r="NE104" i="3"/>
  <c r="NK104" i="3"/>
  <c r="NQ104" i="3"/>
  <c r="NW104" i="3"/>
  <c r="EW105" i="3"/>
  <c r="FC105" i="3"/>
  <c r="FI105" i="3"/>
  <c r="FO105" i="3"/>
  <c r="FU105" i="3"/>
  <c r="GA105" i="3"/>
  <c r="GG105" i="3"/>
  <c r="GM105" i="3"/>
  <c r="GS105" i="3"/>
  <c r="GY105" i="3"/>
  <c r="HE105" i="3"/>
  <c r="HK105" i="3"/>
  <c r="HQ105" i="3"/>
  <c r="HW105" i="3"/>
  <c r="IC105" i="3"/>
  <c r="II105" i="3"/>
  <c r="IO105" i="3"/>
  <c r="IU105" i="3"/>
  <c r="JA105" i="3"/>
  <c r="JG105" i="3"/>
  <c r="JM105" i="3"/>
  <c r="JS105" i="3"/>
  <c r="JY105" i="3"/>
  <c r="KE105" i="3"/>
  <c r="KK105" i="3"/>
  <c r="KQ105" i="3"/>
  <c r="KW105" i="3"/>
  <c r="LC105" i="3"/>
  <c r="LI105" i="3"/>
  <c r="LO105" i="3"/>
  <c r="LU105" i="3"/>
  <c r="MA105" i="3"/>
  <c r="MG105" i="3"/>
  <c r="MM105" i="3"/>
  <c r="MS105" i="3"/>
  <c r="MY105" i="3"/>
  <c r="NE105" i="3"/>
  <c r="NK105" i="3"/>
  <c r="NQ105" i="3"/>
  <c r="NW105" i="3"/>
  <c r="EW106" i="3"/>
  <c r="FC106" i="3"/>
  <c r="FI106" i="3"/>
  <c r="FO106" i="3"/>
  <c r="FU106" i="3"/>
  <c r="GA106" i="3"/>
  <c r="GG106" i="3"/>
  <c r="GM106" i="3"/>
  <c r="GS106" i="3"/>
  <c r="GY106" i="3"/>
  <c r="HE106" i="3"/>
  <c r="HK106" i="3"/>
  <c r="HQ106" i="3"/>
  <c r="HW106" i="3"/>
  <c r="IC106" i="3"/>
  <c r="II106" i="3"/>
  <c r="IO106" i="3"/>
  <c r="IU106" i="3"/>
  <c r="JA106" i="3"/>
  <c r="JG106" i="3"/>
  <c r="JM106" i="3"/>
  <c r="JS106" i="3"/>
  <c r="JY106" i="3"/>
  <c r="KE106" i="3"/>
  <c r="KK106" i="3"/>
  <c r="KQ106" i="3"/>
  <c r="KW106" i="3"/>
  <c r="LC106" i="3"/>
  <c r="LI106" i="3"/>
  <c r="LO106" i="3"/>
  <c r="LU106" i="3"/>
  <c r="MA106" i="3"/>
  <c r="MG106" i="3"/>
  <c r="MM106" i="3"/>
  <c r="MS106" i="3"/>
  <c r="MY106" i="3"/>
  <c r="NE106" i="3"/>
  <c r="NK106" i="3"/>
  <c r="NQ106" i="3"/>
  <c r="NW106" i="3"/>
  <c r="EW107" i="3"/>
  <c r="FC107" i="3"/>
  <c r="FI107" i="3"/>
  <c r="FO107" i="3"/>
  <c r="FU107" i="3"/>
  <c r="GA107" i="3"/>
  <c r="GG107" i="3"/>
  <c r="GM107" i="3"/>
  <c r="GS107" i="3"/>
  <c r="GY107" i="3"/>
  <c r="HE107" i="3"/>
  <c r="HK107" i="3"/>
  <c r="HQ107" i="3"/>
  <c r="HW107" i="3"/>
  <c r="IC107" i="3"/>
  <c r="II107" i="3"/>
  <c r="IO107" i="3"/>
  <c r="IU107" i="3"/>
  <c r="JA107" i="3"/>
  <c r="JG107" i="3"/>
  <c r="JM107" i="3"/>
  <c r="JS107" i="3"/>
  <c r="JY107" i="3"/>
  <c r="KE107" i="3"/>
  <c r="KK107" i="3"/>
  <c r="KQ107" i="3"/>
  <c r="KW107" i="3"/>
  <c r="LC107" i="3"/>
  <c r="LI107" i="3"/>
  <c r="LO107" i="3"/>
  <c r="LU107" i="3"/>
  <c r="MA107" i="3"/>
  <c r="MG107" i="3"/>
  <c r="MM107" i="3"/>
  <c r="MS107" i="3"/>
  <c r="MY107" i="3"/>
  <c r="NE107" i="3"/>
  <c r="NK107" i="3"/>
  <c r="NQ107" i="3"/>
  <c r="NW107" i="3"/>
  <c r="EW108" i="3"/>
  <c r="FC108" i="3"/>
  <c r="FI108" i="3"/>
  <c r="FO108" i="3"/>
  <c r="FU108" i="3"/>
  <c r="GA108" i="3"/>
  <c r="GG108" i="3"/>
  <c r="GM108" i="3"/>
  <c r="GS108" i="3"/>
  <c r="GY108" i="3"/>
  <c r="HE108" i="3"/>
  <c r="HK108" i="3"/>
  <c r="HQ108" i="3"/>
  <c r="HW108" i="3"/>
  <c r="IC108" i="3"/>
  <c r="II108" i="3"/>
  <c r="IO108" i="3"/>
  <c r="IU108" i="3"/>
  <c r="JA108" i="3"/>
  <c r="JG108" i="3"/>
  <c r="JM108" i="3"/>
  <c r="JS108" i="3"/>
  <c r="JY108" i="3"/>
  <c r="KE108" i="3"/>
  <c r="KK108" i="3"/>
  <c r="KQ108" i="3"/>
  <c r="KW108" i="3"/>
  <c r="LC108" i="3"/>
  <c r="LI108" i="3"/>
  <c r="LO108" i="3"/>
  <c r="LU108" i="3"/>
  <c r="MA108" i="3"/>
  <c r="MG108" i="3"/>
  <c r="MM108" i="3"/>
  <c r="MS108" i="3"/>
  <c r="MY108" i="3"/>
  <c r="NE108" i="3"/>
  <c r="NK108" i="3"/>
  <c r="NQ108" i="3"/>
  <c r="NW108" i="3"/>
  <c r="EW109" i="3"/>
  <c r="FC109" i="3"/>
  <c r="FI109" i="3"/>
  <c r="FO109" i="3"/>
  <c r="FU109" i="3"/>
  <c r="GA109" i="3"/>
  <c r="GG109" i="3"/>
  <c r="GM109" i="3"/>
  <c r="GS109" i="3"/>
  <c r="GY109" i="3"/>
  <c r="HE109" i="3"/>
  <c r="HK109" i="3"/>
  <c r="HQ109" i="3"/>
  <c r="HW109" i="3"/>
  <c r="IC109" i="3"/>
  <c r="II109" i="3"/>
  <c r="IO109" i="3"/>
  <c r="IU109" i="3"/>
  <c r="JA109" i="3"/>
  <c r="JG109" i="3"/>
  <c r="JM109" i="3"/>
  <c r="JS109" i="3"/>
  <c r="JY109" i="3"/>
  <c r="KE109" i="3"/>
  <c r="KK109" i="3"/>
  <c r="KQ109" i="3"/>
  <c r="KW109" i="3"/>
  <c r="LC109" i="3"/>
  <c r="LI109" i="3"/>
  <c r="LO109" i="3"/>
  <c r="LU109" i="3"/>
  <c r="MA109" i="3"/>
  <c r="MG109" i="3"/>
  <c r="MM109" i="3"/>
  <c r="MS109" i="3"/>
  <c r="MY109" i="3"/>
  <c r="NE109" i="3"/>
  <c r="NK109" i="3"/>
  <c r="NQ109" i="3"/>
  <c r="NW109" i="3"/>
  <c r="EW110" i="3"/>
  <c r="FC110" i="3"/>
  <c r="FI110" i="3"/>
  <c r="FO110" i="3"/>
  <c r="FU110" i="3"/>
  <c r="GA110" i="3"/>
  <c r="GG110" i="3"/>
  <c r="GM110" i="3"/>
  <c r="GS110" i="3"/>
  <c r="GY110" i="3"/>
  <c r="HE110" i="3"/>
  <c r="HK110" i="3"/>
  <c r="HQ110" i="3"/>
  <c r="HW110" i="3"/>
  <c r="IC110" i="3"/>
  <c r="II110" i="3"/>
  <c r="IO110" i="3"/>
  <c r="IU110" i="3"/>
  <c r="JA110" i="3"/>
  <c r="JG110" i="3"/>
  <c r="JM110" i="3"/>
  <c r="JS110" i="3"/>
  <c r="JY110" i="3"/>
  <c r="KE110" i="3"/>
  <c r="KK110" i="3"/>
  <c r="KQ110" i="3"/>
  <c r="KW110" i="3"/>
  <c r="LC110" i="3"/>
  <c r="LI110" i="3"/>
  <c r="LO110" i="3"/>
  <c r="LU110" i="3"/>
  <c r="MA110" i="3"/>
  <c r="MG110" i="3"/>
  <c r="MM110" i="3"/>
  <c r="MS110" i="3"/>
  <c r="MY110" i="3"/>
  <c r="NE110" i="3"/>
  <c r="NK110" i="3"/>
  <c r="NQ110" i="3"/>
  <c r="NW110" i="3"/>
  <c r="EW111" i="3"/>
  <c r="FC111" i="3"/>
  <c r="FI111" i="3"/>
  <c r="FO111" i="3"/>
  <c r="FU111" i="3"/>
  <c r="GA111" i="3"/>
  <c r="GG111" i="3"/>
  <c r="GM111" i="3"/>
  <c r="GS111" i="3"/>
  <c r="GY111" i="3"/>
  <c r="HE111" i="3"/>
  <c r="HK111" i="3"/>
  <c r="HQ111" i="3"/>
  <c r="HW111" i="3"/>
  <c r="IC111" i="3"/>
  <c r="II111" i="3"/>
  <c r="IO111" i="3"/>
  <c r="IU111" i="3"/>
  <c r="JA111" i="3"/>
  <c r="JG111" i="3"/>
  <c r="JM111" i="3"/>
  <c r="JS111" i="3"/>
  <c r="JY111" i="3"/>
  <c r="KE111" i="3"/>
  <c r="KK111" i="3"/>
  <c r="KQ111" i="3"/>
  <c r="KW111" i="3"/>
  <c r="LC111" i="3"/>
  <c r="LI111" i="3"/>
  <c r="LO111" i="3"/>
  <c r="LU111" i="3"/>
  <c r="MA111" i="3"/>
  <c r="MG111" i="3"/>
  <c r="MM111" i="3"/>
  <c r="MS111" i="3"/>
  <c r="MY111" i="3"/>
  <c r="NE111" i="3"/>
  <c r="NK111" i="3"/>
  <c r="NQ111" i="3"/>
  <c r="NW111" i="3"/>
  <c r="EW112" i="3"/>
  <c r="FC112" i="3"/>
  <c r="FI112" i="3"/>
  <c r="FO112" i="3"/>
  <c r="FU112" i="3"/>
  <c r="GA112" i="3"/>
  <c r="GG112" i="3"/>
  <c r="GM112" i="3"/>
  <c r="GS112" i="3"/>
  <c r="GY112" i="3"/>
  <c r="HE112" i="3"/>
  <c r="HK112" i="3"/>
  <c r="HQ112" i="3"/>
  <c r="HW112" i="3"/>
  <c r="IC112" i="3"/>
  <c r="II112" i="3"/>
  <c r="IO112" i="3"/>
  <c r="IU112" i="3"/>
  <c r="JA112" i="3"/>
  <c r="JG112" i="3"/>
  <c r="JM112" i="3"/>
  <c r="JS112" i="3"/>
  <c r="JY112" i="3"/>
  <c r="KE112" i="3"/>
  <c r="KK112" i="3"/>
  <c r="KQ112" i="3"/>
  <c r="KW112" i="3"/>
  <c r="LC112" i="3"/>
  <c r="LI112" i="3"/>
  <c r="LO112" i="3"/>
  <c r="LU112" i="3"/>
  <c r="MA112" i="3"/>
  <c r="MG112" i="3"/>
  <c r="MM112" i="3"/>
  <c r="MS112" i="3"/>
  <c r="MY112" i="3"/>
  <c r="NE112" i="3"/>
  <c r="NK112" i="3"/>
  <c r="NQ112" i="3"/>
  <c r="NW112" i="3"/>
  <c r="EW113" i="3"/>
  <c r="FC113" i="3"/>
  <c r="FI113" i="3"/>
  <c r="FO113" i="3"/>
  <c r="FU113" i="3"/>
  <c r="GA113" i="3"/>
  <c r="GG113" i="3"/>
  <c r="GM113" i="3"/>
  <c r="GS113" i="3"/>
  <c r="GY113" i="3"/>
  <c r="HE113" i="3"/>
  <c r="HK113" i="3"/>
  <c r="HQ113" i="3"/>
  <c r="HW113" i="3"/>
  <c r="IC113" i="3"/>
  <c r="II113" i="3"/>
  <c r="IO113" i="3"/>
  <c r="IU113" i="3"/>
  <c r="JA113" i="3"/>
  <c r="JG113" i="3"/>
  <c r="JM113" i="3"/>
  <c r="JS113" i="3"/>
  <c r="JY113" i="3"/>
  <c r="KE113" i="3"/>
  <c r="KK113" i="3"/>
  <c r="KQ113" i="3"/>
  <c r="KW113" i="3"/>
  <c r="LC113" i="3"/>
  <c r="LI113" i="3"/>
  <c r="LO113" i="3"/>
  <c r="LU113" i="3"/>
  <c r="MA113" i="3"/>
  <c r="MG113" i="3"/>
  <c r="MM113" i="3"/>
  <c r="MS113" i="3"/>
  <c r="MY113" i="3"/>
  <c r="NE113" i="3"/>
  <c r="NK113" i="3"/>
  <c r="NQ113" i="3"/>
  <c r="NW113" i="3"/>
  <c r="EW114" i="3"/>
  <c r="FC114" i="3"/>
  <c r="FI114" i="3"/>
  <c r="FO114" i="3"/>
  <c r="FU114" i="3"/>
  <c r="GA114" i="3"/>
  <c r="GG114" i="3"/>
  <c r="GM114" i="3"/>
  <c r="GS114" i="3"/>
  <c r="GY114" i="3"/>
  <c r="HE114" i="3"/>
  <c r="HK114" i="3"/>
  <c r="HQ114" i="3"/>
  <c r="HW114" i="3"/>
  <c r="IC114" i="3"/>
  <c r="II114" i="3"/>
  <c r="IO114" i="3"/>
  <c r="IU114" i="3"/>
  <c r="JA114" i="3"/>
  <c r="JG114" i="3"/>
  <c r="JM114" i="3"/>
  <c r="JS114" i="3"/>
  <c r="JY114" i="3"/>
  <c r="KE114" i="3"/>
  <c r="KK114" i="3"/>
  <c r="KQ114" i="3"/>
  <c r="KW114" i="3"/>
  <c r="LC114" i="3"/>
  <c r="LI114" i="3"/>
  <c r="LO114" i="3"/>
  <c r="LU114" i="3"/>
  <c r="MA114" i="3"/>
  <c r="MG114" i="3"/>
  <c r="MM114" i="3"/>
  <c r="MS114" i="3"/>
  <c r="MY114" i="3"/>
  <c r="NE114" i="3"/>
  <c r="NK114" i="3"/>
  <c r="NQ114" i="3"/>
  <c r="NW114" i="3"/>
  <c r="EW115" i="3"/>
  <c r="FC115" i="3"/>
  <c r="FI115" i="3"/>
  <c r="FO115" i="3"/>
  <c r="FU115" i="3"/>
  <c r="GA115" i="3"/>
  <c r="GG115" i="3"/>
  <c r="GM115" i="3"/>
  <c r="GS115" i="3"/>
  <c r="GY115" i="3"/>
  <c r="HE115" i="3"/>
  <c r="HK115" i="3"/>
  <c r="HQ115" i="3"/>
  <c r="HW115" i="3"/>
  <c r="IC115" i="3"/>
  <c r="II115" i="3"/>
  <c r="IO115" i="3"/>
  <c r="IU115" i="3"/>
  <c r="JA115" i="3"/>
  <c r="JG115" i="3"/>
  <c r="JM115" i="3"/>
  <c r="JS115" i="3"/>
  <c r="JY115" i="3"/>
  <c r="KE115" i="3"/>
  <c r="KK115" i="3"/>
  <c r="KQ115" i="3"/>
  <c r="KW115" i="3"/>
  <c r="LC115" i="3"/>
  <c r="LI115" i="3"/>
  <c r="LO115" i="3"/>
  <c r="LU115" i="3"/>
  <c r="MA115" i="3"/>
  <c r="MG115" i="3"/>
  <c r="MM115" i="3"/>
  <c r="MS115" i="3"/>
  <c r="MY115" i="3"/>
  <c r="NE115" i="3"/>
  <c r="NK115" i="3"/>
  <c r="NQ115" i="3"/>
  <c r="NW115" i="3"/>
  <c r="EW116" i="3"/>
  <c r="FC116" i="3"/>
  <c r="FI116" i="3"/>
  <c r="FO116" i="3"/>
  <c r="FU116" i="3"/>
  <c r="GA116" i="3"/>
  <c r="GG116" i="3"/>
  <c r="GM116" i="3"/>
  <c r="GS116" i="3"/>
  <c r="GY116" i="3"/>
  <c r="HE116" i="3"/>
  <c r="HK116" i="3"/>
  <c r="HQ116" i="3"/>
  <c r="HW116" i="3"/>
  <c r="IC116" i="3"/>
  <c r="II116" i="3"/>
  <c r="IO116" i="3"/>
  <c r="IU116" i="3"/>
  <c r="JA116" i="3"/>
  <c r="JG116" i="3"/>
  <c r="JM116" i="3"/>
  <c r="JS116" i="3"/>
  <c r="JY116" i="3"/>
  <c r="KE116" i="3"/>
  <c r="KK116" i="3"/>
  <c r="KQ116" i="3"/>
  <c r="KW116" i="3"/>
  <c r="LC116" i="3"/>
  <c r="LI116" i="3"/>
  <c r="LO116" i="3"/>
  <c r="LU116" i="3"/>
  <c r="MA116" i="3"/>
  <c r="MG116" i="3"/>
  <c r="MM116" i="3"/>
  <c r="MS116" i="3"/>
  <c r="MY116" i="3"/>
  <c r="NE116" i="3"/>
  <c r="NK116" i="3"/>
  <c r="NQ116" i="3"/>
  <c r="NW116" i="3"/>
  <c r="EW117" i="3"/>
  <c r="FC117" i="3"/>
  <c r="FI117" i="3"/>
  <c r="FO117" i="3"/>
  <c r="FU117" i="3"/>
  <c r="GA117" i="3"/>
  <c r="GG117" i="3"/>
  <c r="GM117" i="3"/>
  <c r="GS117" i="3"/>
  <c r="GY117" i="3"/>
  <c r="HE117" i="3"/>
  <c r="HK117" i="3"/>
  <c r="HQ117" i="3"/>
  <c r="HW117" i="3"/>
  <c r="IC117" i="3"/>
  <c r="II117" i="3"/>
  <c r="IO117" i="3"/>
  <c r="IU117" i="3"/>
  <c r="JA117" i="3"/>
  <c r="JG117" i="3"/>
  <c r="JM117" i="3"/>
  <c r="JS117" i="3"/>
  <c r="JY117" i="3"/>
  <c r="KE117" i="3"/>
  <c r="KK117" i="3"/>
  <c r="KQ117" i="3"/>
  <c r="KW117" i="3"/>
  <c r="LC117" i="3"/>
  <c r="LI117" i="3"/>
  <c r="LO117" i="3"/>
  <c r="LU117" i="3"/>
  <c r="MA117" i="3"/>
  <c r="MG117" i="3"/>
  <c r="MM117" i="3"/>
  <c r="MS117" i="3"/>
  <c r="MY117" i="3"/>
  <c r="NE117" i="3"/>
  <c r="NK117" i="3"/>
  <c r="NQ117" i="3"/>
  <c r="NW117" i="3"/>
  <c r="EW118" i="3"/>
  <c r="FC118" i="3"/>
  <c r="FI118" i="3"/>
  <c r="FO118" i="3"/>
  <c r="FU118" i="3"/>
  <c r="GA118" i="3"/>
  <c r="GG118" i="3"/>
  <c r="GM118" i="3"/>
  <c r="GS118" i="3"/>
  <c r="GY118" i="3"/>
  <c r="HE118" i="3"/>
  <c r="HK118" i="3"/>
  <c r="HQ118" i="3"/>
  <c r="HW118" i="3"/>
  <c r="IC118" i="3"/>
  <c r="II118" i="3"/>
  <c r="IO118" i="3"/>
  <c r="IU118" i="3"/>
  <c r="JA118" i="3"/>
  <c r="JG118" i="3"/>
  <c r="JM118" i="3"/>
  <c r="JS118" i="3"/>
  <c r="JY118" i="3"/>
  <c r="KE118" i="3"/>
  <c r="KK118" i="3"/>
  <c r="KQ118" i="3"/>
  <c r="KW118" i="3"/>
  <c r="LC118" i="3"/>
  <c r="LI118" i="3"/>
  <c r="LO118" i="3"/>
  <c r="LU118" i="3"/>
  <c r="MA118" i="3"/>
  <c r="MG118" i="3"/>
  <c r="MM118" i="3"/>
  <c r="MS118" i="3"/>
  <c r="MY118" i="3"/>
  <c r="NE118" i="3"/>
  <c r="NK118" i="3"/>
  <c r="NQ118" i="3"/>
  <c r="NW118" i="3"/>
  <c r="EW119" i="3"/>
  <c r="FC119" i="3"/>
  <c r="FI119" i="3"/>
  <c r="FO119" i="3"/>
  <c r="FU119" i="3"/>
  <c r="GA119" i="3"/>
  <c r="GG119" i="3"/>
  <c r="GM119" i="3"/>
  <c r="GS119" i="3"/>
  <c r="GY119" i="3"/>
  <c r="HE119" i="3"/>
  <c r="HK119" i="3"/>
  <c r="HQ119" i="3"/>
  <c r="HW119" i="3"/>
  <c r="IC119" i="3"/>
  <c r="II119" i="3"/>
  <c r="IO119" i="3"/>
  <c r="IU119" i="3"/>
  <c r="JA119" i="3"/>
  <c r="JG119" i="3"/>
  <c r="JM119" i="3"/>
  <c r="JS119" i="3"/>
  <c r="JY119" i="3"/>
  <c r="KE119" i="3"/>
  <c r="KK119" i="3"/>
  <c r="KQ119" i="3"/>
  <c r="KW119" i="3"/>
  <c r="LC119" i="3"/>
  <c r="LI119" i="3"/>
  <c r="LO119" i="3"/>
  <c r="LU119" i="3"/>
  <c r="MA119" i="3"/>
  <c r="MG119" i="3"/>
  <c r="MM119" i="3"/>
  <c r="MS119" i="3"/>
  <c r="MY119" i="3"/>
  <c r="NE119" i="3"/>
  <c r="NK119" i="3"/>
  <c r="NQ119" i="3"/>
  <c r="NW119" i="3"/>
  <c r="EW120" i="3"/>
  <c r="FC120" i="3"/>
  <c r="FI120" i="3"/>
  <c r="FO120" i="3"/>
  <c r="FU120" i="3"/>
  <c r="GA120" i="3"/>
  <c r="GG120" i="3"/>
  <c r="GM120" i="3"/>
  <c r="GS120" i="3"/>
  <c r="GY120" i="3"/>
  <c r="HE120" i="3"/>
  <c r="HK120" i="3"/>
  <c r="HQ120" i="3"/>
  <c r="HW120" i="3"/>
  <c r="IC120" i="3"/>
  <c r="II120" i="3"/>
  <c r="IO120" i="3"/>
  <c r="IU120" i="3"/>
  <c r="JA120" i="3"/>
  <c r="JG120" i="3"/>
  <c r="JM120" i="3"/>
  <c r="JS120" i="3"/>
  <c r="JY120" i="3"/>
  <c r="KE120" i="3"/>
  <c r="KK120" i="3"/>
  <c r="KQ120" i="3"/>
  <c r="KW120" i="3"/>
  <c r="LC120" i="3"/>
  <c r="LI120" i="3"/>
  <c r="LO120" i="3"/>
  <c r="LU120" i="3"/>
  <c r="MA120" i="3"/>
  <c r="MG120" i="3"/>
  <c r="MM120" i="3"/>
  <c r="MS120" i="3"/>
  <c r="MY120" i="3"/>
  <c r="NE120" i="3"/>
  <c r="NK120" i="3"/>
  <c r="NQ120" i="3"/>
  <c r="NW120" i="3"/>
  <c r="EW121" i="3"/>
  <c r="FC121" i="3"/>
  <c r="FI121" i="3"/>
  <c r="FO121" i="3"/>
  <c r="FU121" i="3"/>
  <c r="GA121" i="3"/>
  <c r="GG121" i="3"/>
  <c r="GM121" i="3"/>
  <c r="GS121" i="3"/>
  <c r="GY121" i="3"/>
  <c r="HE121" i="3"/>
  <c r="HK121" i="3"/>
  <c r="HQ121" i="3"/>
  <c r="HW121" i="3"/>
  <c r="IC121" i="3"/>
  <c r="II121" i="3"/>
  <c r="IO121" i="3"/>
  <c r="IU121" i="3"/>
  <c r="JA121" i="3"/>
  <c r="JG121" i="3"/>
  <c r="JM121" i="3"/>
  <c r="JS121" i="3"/>
  <c r="JY121" i="3"/>
  <c r="KE121" i="3"/>
  <c r="KK121" i="3"/>
  <c r="KQ121" i="3"/>
  <c r="KW121" i="3"/>
  <c r="LC121" i="3"/>
  <c r="LI121" i="3"/>
  <c r="LO121" i="3"/>
  <c r="LU121" i="3"/>
  <c r="MA121" i="3"/>
  <c r="MG121" i="3"/>
  <c r="MM121" i="3"/>
  <c r="MS121" i="3"/>
  <c r="MY121" i="3"/>
  <c r="NE121" i="3"/>
  <c r="NK121" i="3"/>
  <c r="NQ121" i="3"/>
  <c r="NW121" i="3"/>
  <c r="EW122" i="3"/>
  <c r="FC122" i="3"/>
  <c r="FI122" i="3"/>
  <c r="FO122" i="3"/>
  <c r="FU122" i="3"/>
  <c r="GA122" i="3"/>
  <c r="GG122" i="3"/>
  <c r="GM122" i="3"/>
  <c r="GS122" i="3"/>
  <c r="GY122" i="3"/>
  <c r="HE122" i="3"/>
  <c r="HK122" i="3"/>
  <c r="HQ122" i="3"/>
  <c r="HW122" i="3"/>
  <c r="IC122" i="3"/>
  <c r="II122" i="3"/>
  <c r="IO122" i="3"/>
  <c r="IU122" i="3"/>
  <c r="JA122" i="3"/>
  <c r="JG122" i="3"/>
  <c r="JM122" i="3"/>
  <c r="JS122" i="3"/>
  <c r="JY122" i="3"/>
  <c r="KE122" i="3"/>
  <c r="KK122" i="3"/>
  <c r="KQ122" i="3"/>
  <c r="KW122" i="3"/>
  <c r="LC122" i="3"/>
  <c r="LI122" i="3"/>
  <c r="LO122" i="3"/>
  <c r="LU122" i="3"/>
  <c r="MA122" i="3"/>
  <c r="MG122" i="3"/>
  <c r="MM122" i="3"/>
  <c r="MS122" i="3"/>
  <c r="MY122" i="3"/>
  <c r="NE122" i="3"/>
  <c r="NK122" i="3"/>
  <c r="NQ122" i="3"/>
  <c r="NW122" i="3"/>
  <c r="EW123" i="3"/>
  <c r="FC123" i="3"/>
  <c r="FI123" i="3"/>
  <c r="FO123" i="3"/>
  <c r="FU123" i="3"/>
  <c r="GA123" i="3"/>
  <c r="GG123" i="3"/>
  <c r="GM123" i="3"/>
  <c r="GS123" i="3"/>
  <c r="GY123" i="3"/>
  <c r="HE123" i="3"/>
  <c r="HK123" i="3"/>
  <c r="HQ123" i="3"/>
  <c r="HW123" i="3"/>
  <c r="IC123" i="3"/>
  <c r="II123" i="3"/>
  <c r="IO123" i="3"/>
  <c r="IU123" i="3"/>
  <c r="JA123" i="3"/>
  <c r="JG123" i="3"/>
  <c r="JM123" i="3"/>
  <c r="JS123" i="3"/>
  <c r="JY123" i="3"/>
  <c r="KE123" i="3"/>
  <c r="KK123" i="3"/>
  <c r="KQ123" i="3"/>
  <c r="KW123" i="3"/>
  <c r="LC123" i="3"/>
  <c r="LI123" i="3"/>
  <c r="LO123" i="3"/>
  <c r="LU123" i="3"/>
  <c r="MA123" i="3"/>
  <c r="MG123" i="3"/>
  <c r="MM123" i="3"/>
  <c r="MS123" i="3"/>
  <c r="MY123" i="3"/>
  <c r="NE123" i="3"/>
  <c r="NK123" i="3"/>
  <c r="NQ123" i="3"/>
  <c r="NW123" i="3"/>
  <c r="EW124" i="3"/>
  <c r="FC124" i="3"/>
  <c r="FI124" i="3"/>
  <c r="FO124" i="3"/>
  <c r="FU124" i="3"/>
  <c r="GA124" i="3"/>
  <c r="GG124" i="3"/>
  <c r="GM124" i="3"/>
  <c r="GS124" i="3"/>
  <c r="GY124" i="3"/>
  <c r="HE124" i="3"/>
  <c r="HK124" i="3"/>
  <c r="HQ124" i="3"/>
  <c r="HW124" i="3"/>
  <c r="IC124" i="3"/>
  <c r="II124" i="3"/>
  <c r="IO124" i="3"/>
  <c r="IU124" i="3"/>
  <c r="JA124" i="3"/>
  <c r="JG124" i="3"/>
  <c r="JM124" i="3"/>
  <c r="JS124" i="3"/>
  <c r="JY124" i="3"/>
  <c r="KE124" i="3"/>
  <c r="KK124" i="3"/>
  <c r="KQ124" i="3"/>
  <c r="KW124" i="3"/>
  <c r="LC124" i="3"/>
  <c r="LI124" i="3"/>
  <c r="LO124" i="3"/>
  <c r="LU124" i="3"/>
  <c r="MA124" i="3"/>
  <c r="MG124" i="3"/>
  <c r="MM124" i="3"/>
  <c r="MS124" i="3"/>
  <c r="MY124" i="3"/>
  <c r="NE124" i="3"/>
  <c r="NK124" i="3"/>
  <c r="NQ124" i="3"/>
  <c r="NW124" i="3"/>
  <c r="EW125" i="3"/>
  <c r="FC125" i="3"/>
  <c r="FI125" i="3"/>
  <c r="FO125" i="3"/>
  <c r="FU125" i="3"/>
  <c r="GA125" i="3"/>
  <c r="GG125" i="3"/>
  <c r="GM125" i="3"/>
  <c r="GS125" i="3"/>
  <c r="GY125" i="3"/>
  <c r="HE125" i="3"/>
  <c r="HK125" i="3"/>
  <c r="HQ125" i="3"/>
  <c r="HW125" i="3"/>
  <c r="IC125" i="3"/>
  <c r="II125" i="3"/>
  <c r="IO125" i="3"/>
  <c r="IU125" i="3"/>
  <c r="JA125" i="3"/>
  <c r="JG125" i="3"/>
  <c r="JM125" i="3"/>
  <c r="JS125" i="3"/>
  <c r="JY125" i="3"/>
  <c r="KE125" i="3"/>
  <c r="KK125" i="3"/>
  <c r="KQ125" i="3"/>
  <c r="KW125" i="3"/>
  <c r="LC125" i="3"/>
  <c r="LI125" i="3"/>
  <c r="LO125" i="3"/>
  <c r="LU125" i="3"/>
  <c r="MA125" i="3"/>
  <c r="MG125" i="3"/>
  <c r="MM125" i="3"/>
  <c r="MS125" i="3"/>
  <c r="MY125" i="3"/>
  <c r="NE125" i="3"/>
  <c r="NK125" i="3"/>
  <c r="NQ125" i="3"/>
  <c r="NW125" i="3"/>
  <c r="EW126" i="3"/>
  <c r="FC126" i="3"/>
  <c r="FI126" i="3"/>
  <c r="FO126" i="3"/>
  <c r="FU126" i="3"/>
  <c r="GA126" i="3"/>
  <c r="GG126" i="3"/>
  <c r="GM126" i="3"/>
  <c r="GS126" i="3"/>
  <c r="GY126" i="3"/>
  <c r="HE126" i="3"/>
  <c r="HK126" i="3"/>
  <c r="HQ126" i="3"/>
  <c r="HW126" i="3"/>
  <c r="IC126" i="3"/>
  <c r="II126" i="3"/>
  <c r="IO126" i="3"/>
  <c r="IU126" i="3"/>
  <c r="JA126" i="3"/>
  <c r="JG126" i="3"/>
  <c r="JM126" i="3"/>
  <c r="JS126" i="3"/>
  <c r="JY126" i="3"/>
  <c r="KE126" i="3"/>
  <c r="KK126" i="3"/>
  <c r="KQ126" i="3"/>
  <c r="KW126" i="3"/>
  <c r="LC126" i="3"/>
  <c r="LI126" i="3"/>
  <c r="LO126" i="3"/>
  <c r="LU126" i="3"/>
  <c r="MA126" i="3"/>
  <c r="MG126" i="3"/>
  <c r="MM126" i="3"/>
  <c r="MS126" i="3"/>
  <c r="MY126" i="3"/>
  <c r="NE126" i="3"/>
  <c r="NK126" i="3"/>
  <c r="NQ126" i="3"/>
  <c r="NW126" i="3"/>
  <c r="EW127" i="3"/>
  <c r="FC127" i="3"/>
  <c r="FI127" i="3"/>
  <c r="FO127" i="3"/>
  <c r="FU127" i="3"/>
  <c r="GA127" i="3"/>
  <c r="GG127" i="3"/>
  <c r="GM127" i="3"/>
  <c r="GS127" i="3"/>
  <c r="GY127" i="3"/>
  <c r="HE127" i="3"/>
  <c r="HK127" i="3"/>
  <c r="HQ127" i="3"/>
  <c r="HW127" i="3"/>
  <c r="IC127" i="3"/>
  <c r="II127" i="3"/>
  <c r="IO127" i="3"/>
  <c r="IU127" i="3"/>
  <c r="JA127" i="3"/>
  <c r="JG127" i="3"/>
  <c r="JM127" i="3"/>
  <c r="JS127" i="3"/>
  <c r="JY127" i="3"/>
  <c r="KE127" i="3"/>
  <c r="KK127" i="3"/>
  <c r="KQ127" i="3"/>
  <c r="KW127" i="3"/>
  <c r="LC127" i="3"/>
  <c r="LI127" i="3"/>
  <c r="LO127" i="3"/>
  <c r="LU127" i="3"/>
  <c r="MA127" i="3"/>
  <c r="MG127" i="3"/>
  <c r="MM127" i="3"/>
  <c r="MS127" i="3"/>
  <c r="MY127" i="3"/>
  <c r="NE127" i="3"/>
  <c r="NK127" i="3"/>
  <c r="NQ127" i="3"/>
  <c r="NW127" i="3"/>
  <c r="EW128" i="3"/>
  <c r="FC128" i="3"/>
  <c r="FI128" i="3"/>
  <c r="FO128" i="3"/>
  <c r="FU128" i="3"/>
  <c r="GA128" i="3"/>
  <c r="GG128" i="3"/>
  <c r="GM128" i="3"/>
  <c r="GS128" i="3"/>
  <c r="GY128" i="3"/>
  <c r="HE128" i="3"/>
  <c r="HK128" i="3"/>
  <c r="HQ128" i="3"/>
  <c r="HW128" i="3"/>
  <c r="IC128" i="3"/>
  <c r="II128" i="3"/>
  <c r="IO128" i="3"/>
  <c r="IU128" i="3"/>
  <c r="JA128" i="3"/>
  <c r="JG128" i="3"/>
  <c r="JM128" i="3"/>
  <c r="JS128" i="3"/>
  <c r="JY128" i="3"/>
  <c r="KE128" i="3"/>
  <c r="KK128" i="3"/>
  <c r="KQ128" i="3"/>
  <c r="KW128" i="3"/>
  <c r="LC128" i="3"/>
  <c r="LI128" i="3"/>
  <c r="LO128" i="3"/>
  <c r="LU128" i="3"/>
  <c r="MA128" i="3"/>
  <c r="MG128" i="3"/>
  <c r="MM128" i="3"/>
  <c r="MS128" i="3"/>
  <c r="MY128" i="3"/>
  <c r="NE128" i="3"/>
  <c r="NK128" i="3"/>
  <c r="NQ128" i="3"/>
  <c r="NW128" i="3"/>
  <c r="EW129" i="3"/>
  <c r="FC129" i="3"/>
  <c r="FI129" i="3"/>
  <c r="FO129" i="3"/>
  <c r="FU129" i="3"/>
  <c r="GA129" i="3"/>
  <c r="GG129" i="3"/>
  <c r="GM129" i="3"/>
  <c r="GS129" i="3"/>
  <c r="GY129" i="3"/>
  <c r="HE129" i="3"/>
  <c r="HK129" i="3"/>
  <c r="HQ129" i="3"/>
  <c r="HW129" i="3"/>
  <c r="IC129" i="3"/>
  <c r="II129" i="3"/>
  <c r="IO129" i="3"/>
  <c r="IU129" i="3"/>
  <c r="JA129" i="3"/>
  <c r="JG129" i="3"/>
  <c r="JM129" i="3"/>
  <c r="JS129" i="3"/>
  <c r="JY129" i="3"/>
  <c r="KE129" i="3"/>
  <c r="KK129" i="3"/>
  <c r="KQ129" i="3"/>
  <c r="KW129" i="3"/>
  <c r="LC129" i="3"/>
  <c r="LI129" i="3"/>
  <c r="LO129" i="3"/>
  <c r="LU129" i="3"/>
  <c r="MA129" i="3"/>
  <c r="MG129" i="3"/>
  <c r="MM129" i="3"/>
  <c r="MS129" i="3"/>
  <c r="MY129" i="3"/>
  <c r="NE129" i="3"/>
  <c r="NK129" i="3"/>
  <c r="NQ129" i="3"/>
  <c r="NW129" i="3"/>
  <c r="EW130" i="3"/>
  <c r="FC130" i="3"/>
  <c r="FI130" i="3"/>
  <c r="FO130" i="3"/>
  <c r="FU130" i="3"/>
  <c r="GA130" i="3"/>
  <c r="GG130" i="3"/>
  <c r="GM130" i="3"/>
  <c r="GS130" i="3"/>
  <c r="GY130" i="3"/>
  <c r="HE130" i="3"/>
  <c r="HK130" i="3"/>
  <c r="HQ130" i="3"/>
  <c r="HW130" i="3"/>
  <c r="IC130" i="3"/>
  <c r="II130" i="3"/>
  <c r="IO130" i="3"/>
  <c r="IU130" i="3"/>
  <c r="JA130" i="3"/>
  <c r="JG130" i="3"/>
  <c r="JM130" i="3"/>
  <c r="JS130" i="3"/>
  <c r="JY130" i="3"/>
  <c r="KE130" i="3"/>
  <c r="KK130" i="3"/>
  <c r="KQ130" i="3"/>
  <c r="KW130" i="3"/>
  <c r="LC130" i="3"/>
  <c r="LI130" i="3"/>
  <c r="LO130" i="3"/>
  <c r="LU130" i="3"/>
  <c r="MA130" i="3"/>
  <c r="MG130" i="3"/>
  <c r="MM130" i="3"/>
  <c r="MS130" i="3"/>
  <c r="MY130" i="3"/>
  <c r="NE130" i="3"/>
  <c r="NK130" i="3"/>
  <c r="NQ130" i="3"/>
  <c r="NW130" i="3"/>
  <c r="EW131" i="3"/>
  <c r="FC131" i="3"/>
  <c r="FI131" i="3"/>
  <c r="FO131" i="3"/>
  <c r="FU131" i="3"/>
  <c r="GA131" i="3"/>
  <c r="GG131" i="3"/>
  <c r="GM131" i="3"/>
  <c r="GS131" i="3"/>
  <c r="GY131" i="3"/>
  <c r="HE131" i="3"/>
  <c r="HK131" i="3"/>
  <c r="HQ131" i="3"/>
  <c r="HW131" i="3"/>
  <c r="IC131" i="3"/>
  <c r="II131" i="3"/>
  <c r="IO131" i="3"/>
  <c r="IU131" i="3"/>
  <c r="JA131" i="3"/>
  <c r="JG131" i="3"/>
  <c r="JM131" i="3"/>
  <c r="JS131" i="3"/>
  <c r="JY131" i="3"/>
  <c r="KE131" i="3"/>
  <c r="KK131" i="3"/>
  <c r="KQ131" i="3"/>
  <c r="KW131" i="3"/>
  <c r="LC131" i="3"/>
  <c r="LI131" i="3"/>
  <c r="LO131" i="3"/>
  <c r="LU131" i="3"/>
  <c r="MA131" i="3"/>
  <c r="MG131" i="3"/>
  <c r="MM131" i="3"/>
  <c r="MS131" i="3"/>
  <c r="MY131" i="3"/>
  <c r="NE131" i="3"/>
  <c r="NK131" i="3"/>
  <c r="NQ131" i="3"/>
  <c r="NW131" i="3"/>
  <c r="EW132" i="3"/>
  <c r="FC132" i="3"/>
  <c r="FI132" i="3"/>
  <c r="FO132" i="3"/>
  <c r="FU132" i="3"/>
  <c r="GA132" i="3"/>
  <c r="GG132" i="3"/>
  <c r="GM132" i="3"/>
  <c r="GS132" i="3"/>
  <c r="GY132" i="3"/>
  <c r="HE132" i="3"/>
  <c r="HK132" i="3"/>
  <c r="HQ132" i="3"/>
  <c r="HW132" i="3"/>
  <c r="IC132" i="3"/>
  <c r="II132" i="3"/>
  <c r="IO132" i="3"/>
  <c r="IU132" i="3"/>
  <c r="JA132" i="3"/>
  <c r="JG132" i="3"/>
  <c r="JM132" i="3"/>
  <c r="JS132" i="3"/>
  <c r="JY132" i="3"/>
  <c r="KE132" i="3"/>
  <c r="KK132" i="3"/>
  <c r="KQ132" i="3"/>
  <c r="KW132" i="3"/>
  <c r="LC132" i="3"/>
  <c r="LI132" i="3"/>
  <c r="LO132" i="3"/>
  <c r="LU132" i="3"/>
  <c r="MA132" i="3"/>
  <c r="MG132" i="3"/>
  <c r="MM132" i="3"/>
  <c r="MS132" i="3"/>
  <c r="MY132" i="3"/>
  <c r="NE132" i="3"/>
  <c r="NK132" i="3"/>
  <c r="NQ132" i="3"/>
  <c r="NW132" i="3"/>
  <c r="EW133" i="3"/>
  <c r="FC133" i="3"/>
  <c r="FI133" i="3"/>
  <c r="FO133" i="3"/>
  <c r="FU133" i="3"/>
  <c r="GA133" i="3"/>
  <c r="GG133" i="3"/>
  <c r="GM133" i="3"/>
  <c r="GS133" i="3"/>
  <c r="GY133" i="3"/>
  <c r="HE133" i="3"/>
  <c r="HK133" i="3"/>
  <c r="HQ133" i="3"/>
  <c r="HW133" i="3"/>
  <c r="IC133" i="3"/>
  <c r="II133" i="3"/>
  <c r="IO133" i="3"/>
  <c r="IU133" i="3"/>
  <c r="JA133" i="3"/>
  <c r="JG133" i="3"/>
  <c r="JM133" i="3"/>
  <c r="JS133" i="3"/>
  <c r="JY133" i="3"/>
  <c r="KE133" i="3"/>
  <c r="KK133" i="3"/>
  <c r="KQ133" i="3"/>
  <c r="KW133" i="3"/>
  <c r="LC133" i="3"/>
  <c r="LI133" i="3"/>
  <c r="LO133" i="3"/>
  <c r="LU133" i="3"/>
  <c r="MA133" i="3"/>
  <c r="MG133" i="3"/>
  <c r="MM133" i="3"/>
  <c r="MS133" i="3"/>
  <c r="MY133" i="3"/>
  <c r="NE133" i="3"/>
  <c r="NK133" i="3"/>
  <c r="NQ133" i="3"/>
  <c r="NW133" i="3"/>
  <c r="EW134" i="3"/>
  <c r="FC134" i="3"/>
  <c r="FI134" i="3"/>
  <c r="FO134" i="3"/>
  <c r="FU134" i="3"/>
  <c r="GA134" i="3"/>
  <c r="GG134" i="3"/>
  <c r="GM134" i="3"/>
  <c r="GS134" i="3"/>
  <c r="GY134" i="3"/>
  <c r="HE134" i="3"/>
  <c r="HK134" i="3"/>
  <c r="HQ134" i="3"/>
  <c r="HW134" i="3"/>
  <c r="IC134" i="3"/>
  <c r="II134" i="3"/>
  <c r="IO134" i="3"/>
  <c r="IU134" i="3"/>
  <c r="JA134" i="3"/>
  <c r="JG134" i="3"/>
  <c r="JM134" i="3"/>
  <c r="JS134" i="3"/>
  <c r="JY134" i="3"/>
  <c r="KE134" i="3"/>
  <c r="KK134" i="3"/>
  <c r="KQ134" i="3"/>
  <c r="KW134" i="3"/>
  <c r="LC134" i="3"/>
  <c r="LI134" i="3"/>
  <c r="LO134" i="3"/>
  <c r="LU134" i="3"/>
  <c r="MA134" i="3"/>
  <c r="MG134" i="3"/>
  <c r="MM134" i="3"/>
  <c r="MS134" i="3"/>
  <c r="MY134" i="3"/>
  <c r="NE134" i="3"/>
  <c r="NK134" i="3"/>
  <c r="NQ134" i="3"/>
  <c r="NW134" i="3"/>
  <c r="EW135" i="3"/>
  <c r="FC135" i="3"/>
  <c r="FI135" i="3"/>
  <c r="FO135" i="3"/>
  <c r="FU135" i="3"/>
  <c r="GA135" i="3"/>
  <c r="GG135" i="3"/>
  <c r="GM135" i="3"/>
  <c r="GS135" i="3"/>
  <c r="GY135" i="3"/>
  <c r="HE135" i="3"/>
  <c r="HK135" i="3"/>
  <c r="HQ135" i="3"/>
  <c r="HW135" i="3"/>
  <c r="IC135" i="3"/>
  <c r="II135" i="3"/>
  <c r="IO135" i="3"/>
  <c r="IU135" i="3"/>
  <c r="JA135" i="3"/>
  <c r="JG135" i="3"/>
  <c r="JM135" i="3"/>
  <c r="JS135" i="3"/>
  <c r="JY135" i="3"/>
  <c r="KE135" i="3"/>
  <c r="KK135" i="3"/>
  <c r="KQ135" i="3"/>
  <c r="KW135" i="3"/>
  <c r="LC135" i="3"/>
  <c r="LI135" i="3"/>
  <c r="LO135" i="3"/>
  <c r="LU135" i="3"/>
  <c r="MA135" i="3"/>
  <c r="MG135" i="3"/>
  <c r="MM135" i="3"/>
  <c r="MS135" i="3"/>
  <c r="MY135" i="3"/>
  <c r="NE135" i="3"/>
  <c r="NK135" i="3"/>
  <c r="NQ135" i="3"/>
  <c r="NW135" i="3"/>
  <c r="EW136" i="3"/>
  <c r="FC136" i="3"/>
  <c r="FI136" i="3"/>
  <c r="FO136" i="3"/>
  <c r="FU136" i="3"/>
  <c r="GA136" i="3"/>
  <c r="GG136" i="3"/>
  <c r="GM136" i="3"/>
  <c r="GS136" i="3"/>
  <c r="GY136" i="3"/>
  <c r="HE136" i="3"/>
  <c r="HK136" i="3"/>
  <c r="HQ136" i="3"/>
  <c r="HW136" i="3"/>
  <c r="IC136" i="3"/>
  <c r="II136" i="3"/>
  <c r="IO136" i="3"/>
  <c r="IU136" i="3"/>
  <c r="JA136" i="3"/>
  <c r="JG136" i="3"/>
  <c r="JM136" i="3"/>
  <c r="JS136" i="3"/>
  <c r="JY136" i="3"/>
  <c r="KE136" i="3"/>
  <c r="KK136" i="3"/>
  <c r="KQ136" i="3"/>
  <c r="KW136" i="3"/>
  <c r="LC136" i="3"/>
  <c r="LI136" i="3"/>
  <c r="LO136" i="3"/>
  <c r="LU136" i="3"/>
  <c r="MA136" i="3"/>
  <c r="MG136" i="3"/>
  <c r="MM136" i="3"/>
  <c r="MS136" i="3"/>
  <c r="MY136" i="3"/>
  <c r="NE136" i="3"/>
  <c r="NK136" i="3"/>
  <c r="NQ136" i="3"/>
  <c r="NW136" i="3"/>
  <c r="EW137" i="3"/>
  <c r="FC137" i="3"/>
  <c r="FI137" i="3"/>
  <c r="FO137" i="3"/>
  <c r="FU137" i="3"/>
  <c r="GA137" i="3"/>
  <c r="GG137" i="3"/>
  <c r="GM137" i="3"/>
  <c r="GS137" i="3"/>
  <c r="GY137" i="3"/>
  <c r="HE137" i="3"/>
  <c r="HK137" i="3"/>
  <c r="HQ137" i="3"/>
  <c r="HW137" i="3"/>
  <c r="IC137" i="3"/>
  <c r="II137" i="3"/>
  <c r="IO137" i="3"/>
  <c r="IU137" i="3"/>
  <c r="JA137" i="3"/>
  <c r="JG137" i="3"/>
  <c r="JM137" i="3"/>
  <c r="JS137" i="3"/>
  <c r="JY137" i="3"/>
  <c r="KE137" i="3"/>
  <c r="KK137" i="3"/>
  <c r="KQ137" i="3"/>
  <c r="KW137" i="3"/>
  <c r="LC137" i="3"/>
  <c r="LI137" i="3"/>
  <c r="LO137" i="3"/>
  <c r="LU137" i="3"/>
  <c r="MA137" i="3"/>
  <c r="MG137" i="3"/>
  <c r="MM137" i="3"/>
  <c r="MS137" i="3"/>
  <c r="MY137" i="3"/>
  <c r="NE137" i="3"/>
  <c r="NK137" i="3"/>
  <c r="NQ137" i="3"/>
  <c r="NW137" i="3"/>
  <c r="EW138" i="3"/>
  <c r="FC138" i="3"/>
  <c r="FI138" i="3"/>
  <c r="FO138" i="3"/>
  <c r="FU138" i="3"/>
  <c r="GA138" i="3"/>
  <c r="GG138" i="3"/>
  <c r="GM138" i="3"/>
  <c r="GS138" i="3"/>
  <c r="GY138" i="3"/>
  <c r="HE138" i="3"/>
  <c r="HK138" i="3"/>
  <c r="HQ138" i="3"/>
  <c r="HW138" i="3"/>
  <c r="IC138" i="3"/>
  <c r="II138" i="3"/>
  <c r="IO138" i="3"/>
  <c r="IU138" i="3"/>
  <c r="JA138" i="3"/>
  <c r="JG138" i="3"/>
  <c r="JM138" i="3"/>
  <c r="JS138" i="3"/>
  <c r="JY138" i="3"/>
  <c r="KE138" i="3"/>
  <c r="KK138" i="3"/>
  <c r="KQ138" i="3"/>
  <c r="KW138" i="3"/>
  <c r="LC138" i="3"/>
  <c r="LI138" i="3"/>
  <c r="LO138" i="3"/>
  <c r="LU138" i="3"/>
  <c r="MA138" i="3"/>
  <c r="MG138" i="3"/>
  <c r="MM138" i="3"/>
  <c r="MS138" i="3"/>
  <c r="MY138" i="3"/>
  <c r="NE138" i="3"/>
  <c r="NK138" i="3"/>
  <c r="NQ138" i="3"/>
  <c r="NW138" i="3"/>
  <c r="EW139" i="3"/>
  <c r="FC139" i="3"/>
  <c r="FI139" i="3"/>
  <c r="FO139" i="3"/>
  <c r="FU139" i="3"/>
  <c r="GA139" i="3"/>
  <c r="GG139" i="3"/>
  <c r="GM139" i="3"/>
  <c r="GS139" i="3"/>
  <c r="GY139" i="3"/>
  <c r="HE139" i="3"/>
  <c r="HK139" i="3"/>
  <c r="HQ139" i="3"/>
  <c r="HW139" i="3"/>
  <c r="IC139" i="3"/>
  <c r="II139" i="3"/>
  <c r="IO139" i="3"/>
  <c r="IU139" i="3"/>
  <c r="JA139" i="3"/>
  <c r="JG139" i="3"/>
  <c r="JM139" i="3"/>
  <c r="JS139" i="3"/>
  <c r="JY139" i="3"/>
  <c r="KE139" i="3"/>
  <c r="KK139" i="3"/>
  <c r="KQ139" i="3"/>
  <c r="KW139" i="3"/>
  <c r="LC139" i="3"/>
  <c r="LI139" i="3"/>
  <c r="LO139" i="3"/>
  <c r="LU139" i="3"/>
  <c r="MA139" i="3"/>
  <c r="MG139" i="3"/>
  <c r="MM139" i="3"/>
  <c r="MS139" i="3"/>
  <c r="MY139" i="3"/>
  <c r="NE139" i="3"/>
  <c r="NK139" i="3"/>
  <c r="NQ139" i="3"/>
  <c r="NW139" i="3"/>
  <c r="EW140" i="3"/>
  <c r="FC140" i="3"/>
  <c r="FI140" i="3"/>
  <c r="FO140" i="3"/>
  <c r="FU140" i="3"/>
  <c r="GA140" i="3"/>
  <c r="GG140" i="3"/>
  <c r="GM140" i="3"/>
  <c r="GS140" i="3"/>
  <c r="GY140" i="3"/>
  <c r="HE140" i="3"/>
  <c r="HK140" i="3"/>
  <c r="HQ140" i="3"/>
  <c r="HW140" i="3"/>
  <c r="IC140" i="3"/>
  <c r="II140" i="3"/>
  <c r="IO140" i="3"/>
  <c r="IU140" i="3"/>
  <c r="JA140" i="3"/>
  <c r="JG140" i="3"/>
  <c r="JM140" i="3"/>
  <c r="JS140" i="3"/>
  <c r="JY140" i="3"/>
  <c r="KE140" i="3"/>
  <c r="KK140" i="3"/>
  <c r="KQ140" i="3"/>
  <c r="KW140" i="3"/>
  <c r="LC140" i="3"/>
  <c r="LI140" i="3"/>
  <c r="LO140" i="3"/>
  <c r="LU140" i="3"/>
  <c r="MA140" i="3"/>
  <c r="MG140" i="3"/>
  <c r="MM140" i="3"/>
  <c r="MS140" i="3"/>
  <c r="MY140" i="3"/>
  <c r="NE140" i="3"/>
  <c r="NK140" i="3"/>
  <c r="NQ140" i="3"/>
  <c r="NW140" i="3"/>
  <c r="EW141" i="3"/>
  <c r="FC141" i="3"/>
  <c r="FI141" i="3"/>
  <c r="FO141" i="3"/>
  <c r="FU141" i="3"/>
  <c r="GA141" i="3"/>
  <c r="GG141" i="3"/>
  <c r="GM141" i="3"/>
  <c r="GS141" i="3"/>
  <c r="GY141" i="3"/>
  <c r="HE141" i="3"/>
  <c r="HK141" i="3"/>
  <c r="HQ141" i="3"/>
  <c r="HW141" i="3"/>
  <c r="IC141" i="3"/>
  <c r="II141" i="3"/>
  <c r="IO141" i="3"/>
  <c r="IU141" i="3"/>
  <c r="JA141" i="3"/>
  <c r="JG141" i="3"/>
  <c r="JM141" i="3"/>
  <c r="JS141" i="3"/>
  <c r="JY141" i="3"/>
  <c r="KE141" i="3"/>
  <c r="KK141" i="3"/>
  <c r="KQ141" i="3"/>
  <c r="KW141" i="3"/>
  <c r="LC141" i="3"/>
  <c r="LI141" i="3"/>
  <c r="LO141" i="3"/>
  <c r="LU141" i="3"/>
  <c r="MA141" i="3"/>
  <c r="MG141" i="3"/>
  <c r="MM141" i="3"/>
  <c r="MS141" i="3"/>
  <c r="MY141" i="3"/>
  <c r="NE141" i="3"/>
  <c r="NK141" i="3"/>
  <c r="NQ141" i="3"/>
  <c r="NW141" i="3"/>
  <c r="EW142" i="3"/>
  <c r="FC142" i="3"/>
  <c r="FI142" i="3"/>
  <c r="FO142" i="3"/>
  <c r="FU142" i="3"/>
  <c r="GA142" i="3"/>
  <c r="GG142" i="3"/>
  <c r="GM142" i="3"/>
  <c r="GS142" i="3"/>
  <c r="GY142" i="3"/>
  <c r="HE142" i="3"/>
  <c r="HK142" i="3"/>
  <c r="HQ142" i="3"/>
  <c r="HW142" i="3"/>
  <c r="IC142" i="3"/>
  <c r="II142" i="3"/>
  <c r="IO142" i="3"/>
  <c r="IU142" i="3"/>
  <c r="JA142" i="3"/>
  <c r="JG142" i="3"/>
  <c r="JM142" i="3"/>
  <c r="JS142" i="3"/>
  <c r="JY142" i="3"/>
  <c r="KE142" i="3"/>
  <c r="KK142" i="3"/>
  <c r="KQ142" i="3"/>
  <c r="KW142" i="3"/>
  <c r="LC142" i="3"/>
  <c r="LI142" i="3"/>
  <c r="LO142" i="3"/>
  <c r="LU142" i="3"/>
  <c r="MA142" i="3"/>
  <c r="MG142" i="3"/>
  <c r="MM142" i="3"/>
  <c r="MS142" i="3"/>
  <c r="MY142" i="3"/>
  <c r="NE142" i="3"/>
  <c r="NK142" i="3"/>
  <c r="NQ142" i="3"/>
  <c r="NW142" i="3"/>
  <c r="EW143" i="3"/>
  <c r="FC143" i="3"/>
  <c r="FI143" i="3"/>
  <c r="FO143" i="3"/>
  <c r="FU143" i="3"/>
  <c r="GA143" i="3"/>
  <c r="GG143" i="3"/>
  <c r="GM143" i="3"/>
  <c r="GS143" i="3"/>
  <c r="GY143" i="3"/>
  <c r="HE143" i="3"/>
  <c r="HK143" i="3"/>
  <c r="HQ143" i="3"/>
  <c r="HW143" i="3"/>
  <c r="IC143" i="3"/>
  <c r="II143" i="3"/>
  <c r="IO143" i="3"/>
  <c r="IU143" i="3"/>
  <c r="JA143" i="3"/>
  <c r="JG143" i="3"/>
  <c r="JM143" i="3"/>
  <c r="JS143" i="3"/>
  <c r="JY143" i="3"/>
  <c r="KE143" i="3"/>
  <c r="KK143" i="3"/>
  <c r="KQ143" i="3"/>
  <c r="KW143" i="3"/>
  <c r="LC143" i="3"/>
  <c r="LI143" i="3"/>
  <c r="LO143" i="3"/>
  <c r="LU143" i="3"/>
  <c r="MA143" i="3"/>
  <c r="MG143" i="3"/>
  <c r="MM143" i="3"/>
  <c r="MS143" i="3"/>
  <c r="MY143" i="3"/>
  <c r="NE143" i="3"/>
  <c r="NK143" i="3"/>
  <c r="NQ143" i="3"/>
  <c r="NW143" i="3"/>
  <c r="EW144" i="3"/>
  <c r="FC144" i="3"/>
  <c r="FI144" i="3"/>
  <c r="FO144" i="3"/>
  <c r="FU144" i="3"/>
  <c r="GA144" i="3"/>
  <c r="GG144" i="3"/>
  <c r="GM144" i="3"/>
  <c r="GS144" i="3"/>
  <c r="GY144" i="3"/>
  <c r="HE144" i="3"/>
  <c r="HK144" i="3"/>
  <c r="HQ144" i="3"/>
  <c r="HW144" i="3"/>
  <c r="IC144" i="3"/>
  <c r="II144" i="3"/>
  <c r="IO144" i="3"/>
  <c r="IU144" i="3"/>
  <c r="JA144" i="3"/>
  <c r="JG144" i="3"/>
  <c r="JM144" i="3"/>
  <c r="JS144" i="3"/>
  <c r="JY144" i="3"/>
  <c r="KE144" i="3"/>
  <c r="KK144" i="3"/>
  <c r="KQ144" i="3"/>
  <c r="KW144" i="3"/>
  <c r="LC144" i="3"/>
  <c r="LI144" i="3"/>
  <c r="LO144" i="3"/>
  <c r="LU144" i="3"/>
  <c r="MA144" i="3"/>
  <c r="MG144" i="3"/>
  <c r="MM144" i="3"/>
  <c r="MS144" i="3"/>
  <c r="MY144" i="3"/>
  <c r="NE144" i="3"/>
  <c r="NK144" i="3"/>
  <c r="NQ144" i="3"/>
  <c r="NW144" i="3"/>
  <c r="EW145" i="3"/>
  <c r="FC145" i="3"/>
  <c r="FI145" i="3"/>
  <c r="FO145" i="3"/>
  <c r="FU145" i="3"/>
  <c r="GA145" i="3"/>
  <c r="GG145" i="3"/>
  <c r="GM145" i="3"/>
  <c r="GS145" i="3"/>
  <c r="GY145" i="3"/>
  <c r="HE145" i="3"/>
  <c r="HK145" i="3"/>
  <c r="HQ145" i="3"/>
  <c r="HW145" i="3"/>
  <c r="IC145" i="3"/>
  <c r="II145" i="3"/>
  <c r="IO145" i="3"/>
  <c r="IU145" i="3"/>
  <c r="JA145" i="3"/>
  <c r="JG145" i="3"/>
  <c r="JM145" i="3"/>
  <c r="JS145" i="3"/>
  <c r="JY145" i="3"/>
  <c r="KE145" i="3"/>
  <c r="KK145" i="3"/>
  <c r="KQ145" i="3"/>
  <c r="KW145" i="3"/>
  <c r="LC145" i="3"/>
  <c r="LI145" i="3"/>
  <c r="LO145" i="3"/>
  <c r="LU145" i="3"/>
  <c r="MA145" i="3"/>
  <c r="MG145" i="3"/>
  <c r="MM145" i="3"/>
  <c r="MS145" i="3"/>
  <c r="MY145" i="3"/>
  <c r="NE145" i="3"/>
  <c r="NK145" i="3"/>
  <c r="NQ145" i="3"/>
  <c r="NW145" i="3"/>
  <c r="EW146" i="3"/>
  <c r="FC146" i="3"/>
  <c r="FI146" i="3"/>
  <c r="FO146" i="3"/>
  <c r="FU146" i="3"/>
  <c r="GA146" i="3"/>
  <c r="GG146" i="3"/>
  <c r="GM146" i="3"/>
  <c r="GS146" i="3"/>
  <c r="GY146" i="3"/>
  <c r="HE146" i="3"/>
  <c r="HK146" i="3"/>
  <c r="HQ146" i="3"/>
  <c r="HW146" i="3"/>
  <c r="IC146" i="3"/>
  <c r="II146" i="3"/>
  <c r="IO146" i="3"/>
  <c r="IU146" i="3"/>
  <c r="JA146" i="3"/>
  <c r="JG146" i="3"/>
  <c r="JM146" i="3"/>
  <c r="JS146" i="3"/>
  <c r="JY146" i="3"/>
  <c r="KE146" i="3"/>
  <c r="KK146" i="3"/>
  <c r="KQ146" i="3"/>
  <c r="KW146" i="3"/>
  <c r="LC146" i="3"/>
  <c r="LI146" i="3"/>
  <c r="LO146" i="3"/>
  <c r="LU146" i="3"/>
  <c r="MA146" i="3"/>
  <c r="MG146" i="3"/>
  <c r="MM146" i="3"/>
  <c r="MS146" i="3"/>
  <c r="MY146" i="3"/>
  <c r="NE146" i="3"/>
  <c r="NK146" i="3"/>
  <c r="NQ146" i="3"/>
  <c r="NW146" i="3"/>
  <c r="EW147" i="3"/>
  <c r="FC147" i="3"/>
  <c r="FI147" i="3"/>
  <c r="FO147" i="3"/>
  <c r="FU147" i="3"/>
  <c r="GA147" i="3"/>
  <c r="GG147" i="3"/>
  <c r="GM147" i="3"/>
  <c r="GS147" i="3"/>
  <c r="GY147" i="3"/>
  <c r="HE147" i="3"/>
  <c r="HK147" i="3"/>
  <c r="HQ147" i="3"/>
  <c r="HW147" i="3"/>
  <c r="IC147" i="3"/>
  <c r="II147" i="3"/>
  <c r="IO147" i="3"/>
  <c r="IU147" i="3"/>
  <c r="JA147" i="3"/>
  <c r="JG147" i="3"/>
  <c r="JM147" i="3"/>
  <c r="JS147" i="3"/>
  <c r="JY147" i="3"/>
  <c r="KE147" i="3"/>
  <c r="KK147" i="3"/>
  <c r="KQ147" i="3"/>
  <c r="KW147" i="3"/>
  <c r="LC147" i="3"/>
  <c r="LI147" i="3"/>
  <c r="LO147" i="3"/>
  <c r="LU147" i="3"/>
  <c r="MA147" i="3"/>
  <c r="MG147" i="3"/>
  <c r="MM147" i="3"/>
  <c r="MS147" i="3"/>
  <c r="MY147" i="3"/>
  <c r="NE147" i="3"/>
  <c r="NK147" i="3"/>
  <c r="NQ147" i="3"/>
  <c r="NW147" i="3"/>
  <c r="EW148" i="3"/>
  <c r="FC148" i="3"/>
  <c r="FI148" i="3"/>
  <c r="FO148" i="3"/>
  <c r="FU148" i="3"/>
  <c r="GA148" i="3"/>
  <c r="GG148" i="3"/>
  <c r="GM148" i="3"/>
  <c r="GS148" i="3"/>
  <c r="GY148" i="3"/>
  <c r="HE148" i="3"/>
  <c r="HK148" i="3"/>
  <c r="HQ148" i="3"/>
  <c r="HW148" i="3"/>
  <c r="IC148" i="3"/>
  <c r="II148" i="3"/>
  <c r="IO148" i="3"/>
  <c r="IU148" i="3"/>
  <c r="JA148" i="3"/>
  <c r="JG148" i="3"/>
  <c r="JM148" i="3"/>
  <c r="JS148" i="3"/>
  <c r="JY148" i="3"/>
  <c r="KE148" i="3"/>
  <c r="KK148" i="3"/>
  <c r="KQ148" i="3"/>
  <c r="KW148" i="3"/>
  <c r="LC148" i="3"/>
  <c r="LI148" i="3"/>
  <c r="LO148" i="3"/>
  <c r="LU148" i="3"/>
  <c r="MA148" i="3"/>
  <c r="MG148" i="3"/>
  <c r="MM148" i="3"/>
  <c r="MS148" i="3"/>
  <c r="MY148" i="3"/>
  <c r="NE148" i="3"/>
  <c r="NK148" i="3"/>
  <c r="NQ148" i="3"/>
  <c r="NW148" i="3"/>
  <c r="EW149" i="3"/>
  <c r="FC149" i="3"/>
  <c r="FI149" i="3"/>
  <c r="FO149" i="3"/>
  <c r="FU149" i="3"/>
  <c r="GA149" i="3"/>
  <c r="GG149" i="3"/>
  <c r="GM149" i="3"/>
  <c r="GS149" i="3"/>
  <c r="GY149" i="3"/>
  <c r="HE149" i="3"/>
  <c r="HK149" i="3"/>
  <c r="HQ149" i="3"/>
  <c r="HW149" i="3"/>
  <c r="IC149" i="3"/>
  <c r="II149" i="3"/>
  <c r="IO149" i="3"/>
  <c r="IU149" i="3"/>
  <c r="JA149" i="3"/>
  <c r="JG149" i="3"/>
  <c r="JM149" i="3"/>
  <c r="JS149" i="3"/>
  <c r="JY149" i="3"/>
  <c r="KE149" i="3"/>
  <c r="KK149" i="3"/>
  <c r="KQ149" i="3"/>
  <c r="KW149" i="3"/>
  <c r="LC149" i="3"/>
  <c r="LI149" i="3"/>
  <c r="LO149" i="3"/>
  <c r="LU149" i="3"/>
  <c r="MA149" i="3"/>
  <c r="MG149" i="3"/>
  <c r="MM149" i="3"/>
  <c r="MS149" i="3"/>
  <c r="MY149" i="3"/>
  <c r="NE149" i="3"/>
  <c r="NK149" i="3"/>
  <c r="NQ149" i="3"/>
  <c r="NW149" i="3"/>
  <c r="EW150" i="3"/>
  <c r="FC150" i="3"/>
  <c r="FI150" i="3"/>
  <c r="FO150" i="3"/>
  <c r="FU150" i="3"/>
  <c r="GA150" i="3"/>
  <c r="GG150" i="3"/>
  <c r="GM150" i="3"/>
  <c r="GS150" i="3"/>
  <c r="GY150" i="3"/>
  <c r="HE150" i="3"/>
  <c r="HK150" i="3"/>
  <c r="HQ150" i="3"/>
  <c r="HW150" i="3"/>
  <c r="IC150" i="3"/>
  <c r="II150" i="3"/>
  <c r="IO150" i="3"/>
  <c r="IU150" i="3"/>
  <c r="JA150" i="3"/>
  <c r="JG150" i="3"/>
  <c r="JM150" i="3"/>
  <c r="JS150" i="3"/>
  <c r="JY150" i="3"/>
  <c r="KE150" i="3"/>
  <c r="KK150" i="3"/>
  <c r="KQ150" i="3"/>
  <c r="KW150" i="3"/>
  <c r="LC150" i="3"/>
  <c r="LI150" i="3"/>
  <c r="LO150" i="3"/>
  <c r="LU150" i="3"/>
  <c r="MA150" i="3"/>
  <c r="MG150" i="3"/>
  <c r="MM150" i="3"/>
  <c r="MS150" i="3"/>
  <c r="MY150" i="3"/>
  <c r="NE150" i="3"/>
  <c r="NK150" i="3"/>
  <c r="NQ150" i="3"/>
  <c r="NW150" i="3"/>
  <c r="EW151" i="3"/>
  <c r="FC151" i="3"/>
  <c r="FI151" i="3"/>
  <c r="FO151" i="3"/>
  <c r="FU151" i="3"/>
  <c r="GA151" i="3"/>
  <c r="GG151" i="3"/>
  <c r="GM151" i="3"/>
  <c r="GS151" i="3"/>
  <c r="GY151" i="3"/>
  <c r="HE151" i="3"/>
  <c r="HK151" i="3"/>
  <c r="HQ151" i="3"/>
  <c r="HW151" i="3"/>
  <c r="IC151" i="3"/>
  <c r="II151" i="3"/>
  <c r="IO151" i="3"/>
  <c r="IU151" i="3"/>
  <c r="JA151" i="3"/>
  <c r="JG151" i="3"/>
  <c r="JM151" i="3"/>
  <c r="JS151" i="3"/>
  <c r="JY151" i="3"/>
  <c r="KE151" i="3"/>
  <c r="KK151" i="3"/>
  <c r="KQ151" i="3"/>
  <c r="KW151" i="3"/>
  <c r="LC151" i="3"/>
  <c r="LI151" i="3"/>
  <c r="LO151" i="3"/>
  <c r="LU151" i="3"/>
  <c r="MA151" i="3"/>
  <c r="MG151" i="3"/>
  <c r="MM151" i="3"/>
  <c r="MS151" i="3"/>
  <c r="MY151" i="3"/>
  <c r="NE151" i="3"/>
  <c r="NK151" i="3"/>
  <c r="NQ151" i="3"/>
  <c r="NW151" i="3"/>
  <c r="EW152" i="3"/>
  <c r="FC152" i="3"/>
  <c r="FI152" i="3"/>
  <c r="FO152" i="3"/>
  <c r="FU152" i="3"/>
  <c r="GA152" i="3"/>
  <c r="GG152" i="3"/>
  <c r="GM152" i="3"/>
  <c r="GS152" i="3"/>
  <c r="GY152" i="3"/>
  <c r="HE152" i="3"/>
  <c r="HK152" i="3"/>
  <c r="HQ152" i="3"/>
  <c r="HW152" i="3"/>
  <c r="IC152" i="3"/>
  <c r="II152" i="3"/>
  <c r="IO152" i="3"/>
  <c r="IU152" i="3"/>
  <c r="JA152" i="3"/>
  <c r="JG152" i="3"/>
  <c r="JM152" i="3"/>
  <c r="JS152" i="3"/>
  <c r="JY152" i="3"/>
  <c r="KE152" i="3"/>
  <c r="KK152" i="3"/>
  <c r="KQ152" i="3"/>
  <c r="KW152" i="3"/>
  <c r="LC152" i="3"/>
  <c r="LI152" i="3"/>
  <c r="LO152" i="3"/>
  <c r="LU152" i="3"/>
  <c r="MA152" i="3"/>
  <c r="MG152" i="3"/>
  <c r="MM152" i="3"/>
  <c r="MS152" i="3"/>
  <c r="MY152" i="3"/>
  <c r="NE152" i="3"/>
  <c r="NK152" i="3"/>
  <c r="NQ152" i="3"/>
  <c r="NW152" i="3"/>
  <c r="EW153" i="3"/>
  <c r="FC153" i="3"/>
  <c r="FI153" i="3"/>
  <c r="FO153" i="3"/>
  <c r="FU153" i="3"/>
  <c r="GA153" i="3"/>
  <c r="GG153" i="3"/>
  <c r="GM153" i="3"/>
  <c r="GS153" i="3"/>
  <c r="GY153" i="3"/>
  <c r="HE153" i="3"/>
  <c r="HK153" i="3"/>
  <c r="HQ153" i="3"/>
  <c r="HW153" i="3"/>
  <c r="IC153" i="3"/>
  <c r="II153" i="3"/>
  <c r="IO153" i="3"/>
  <c r="IU153" i="3"/>
  <c r="JA153" i="3"/>
  <c r="JG153" i="3"/>
  <c r="JM153" i="3"/>
  <c r="JS153" i="3"/>
  <c r="JY153" i="3"/>
  <c r="KE153" i="3"/>
  <c r="KK153" i="3"/>
  <c r="KQ153" i="3"/>
  <c r="KW153" i="3"/>
  <c r="LC153" i="3"/>
  <c r="LI153" i="3"/>
  <c r="LO153" i="3"/>
  <c r="LU153" i="3"/>
  <c r="MA153" i="3"/>
  <c r="MG153" i="3"/>
  <c r="MM153" i="3"/>
  <c r="MS153" i="3"/>
  <c r="MY153" i="3"/>
  <c r="NE153" i="3"/>
  <c r="NK153" i="3"/>
  <c r="NQ153" i="3"/>
  <c r="NW153" i="3"/>
  <c r="EW154" i="3"/>
  <c r="FC154" i="3"/>
  <c r="FI154" i="3"/>
  <c r="FO154" i="3"/>
  <c r="FU154" i="3"/>
  <c r="GA154" i="3"/>
  <c r="GG154" i="3"/>
  <c r="GM154" i="3"/>
  <c r="GS154" i="3"/>
  <c r="GY154" i="3"/>
  <c r="HE154" i="3"/>
  <c r="HK154" i="3"/>
  <c r="HQ154" i="3"/>
  <c r="HW154" i="3"/>
  <c r="IC154" i="3"/>
  <c r="II154" i="3"/>
  <c r="IO154" i="3"/>
  <c r="IU154" i="3"/>
  <c r="JA154" i="3"/>
  <c r="JG154" i="3"/>
  <c r="JM154" i="3"/>
  <c r="JS154" i="3"/>
  <c r="JY154" i="3"/>
  <c r="KE154" i="3"/>
  <c r="KK154" i="3"/>
  <c r="KQ154" i="3"/>
  <c r="KW154" i="3"/>
  <c r="LC154" i="3"/>
  <c r="LI154" i="3"/>
  <c r="LO154" i="3"/>
  <c r="LU154" i="3"/>
  <c r="MA154" i="3"/>
  <c r="MG154" i="3"/>
  <c r="MM154" i="3"/>
  <c r="MS154" i="3"/>
  <c r="MY154" i="3"/>
  <c r="NE154" i="3"/>
  <c r="NK154" i="3"/>
  <c r="NQ154" i="3"/>
  <c r="NW154" i="3"/>
  <c r="EW155" i="3"/>
  <c r="FC155" i="3"/>
  <c r="FI155" i="3"/>
  <c r="FO155" i="3"/>
  <c r="FU155" i="3"/>
  <c r="GA155" i="3"/>
  <c r="GG155" i="3"/>
  <c r="GM155" i="3"/>
  <c r="GS155" i="3"/>
  <c r="GY155" i="3"/>
  <c r="HE155" i="3"/>
  <c r="HK155" i="3"/>
  <c r="HQ155" i="3"/>
  <c r="HW155" i="3"/>
  <c r="IC155" i="3"/>
  <c r="II155" i="3"/>
  <c r="IO155" i="3"/>
  <c r="IU155" i="3"/>
  <c r="JA155" i="3"/>
  <c r="JG155" i="3"/>
  <c r="JM155" i="3"/>
  <c r="JS155" i="3"/>
  <c r="JY155" i="3"/>
  <c r="KE155" i="3"/>
  <c r="KK155" i="3"/>
  <c r="KQ155" i="3"/>
  <c r="KW155" i="3"/>
  <c r="LC155" i="3"/>
  <c r="LI155" i="3"/>
  <c r="LO155" i="3"/>
  <c r="LU155" i="3"/>
  <c r="MA155" i="3"/>
  <c r="MG155" i="3"/>
  <c r="MM155" i="3"/>
  <c r="MS155" i="3"/>
  <c r="MY155" i="3"/>
  <c r="NE155" i="3"/>
  <c r="NK155" i="3"/>
  <c r="NQ155" i="3"/>
  <c r="NW155" i="3"/>
  <c r="EW156" i="3"/>
  <c r="FC156" i="3"/>
  <c r="FI156" i="3"/>
  <c r="FO156" i="3"/>
  <c r="FU156" i="3"/>
  <c r="GA156" i="3"/>
  <c r="GG156" i="3"/>
  <c r="GM156" i="3"/>
  <c r="GS156" i="3"/>
  <c r="GY156" i="3"/>
  <c r="HE156" i="3"/>
  <c r="HK156" i="3"/>
  <c r="HQ156" i="3"/>
  <c r="HW156" i="3"/>
  <c r="IC156" i="3"/>
  <c r="II156" i="3"/>
  <c r="IO156" i="3"/>
  <c r="IU156" i="3"/>
  <c r="JA156" i="3"/>
  <c r="JG156" i="3"/>
  <c r="JM156" i="3"/>
  <c r="JS156" i="3"/>
  <c r="JY156" i="3"/>
  <c r="KE156" i="3"/>
  <c r="KK156" i="3"/>
  <c r="KQ156" i="3"/>
  <c r="KW156" i="3"/>
  <c r="LC156" i="3"/>
  <c r="LI156" i="3"/>
  <c r="LO156" i="3"/>
  <c r="LU156" i="3"/>
  <c r="MA156" i="3"/>
  <c r="MG156" i="3"/>
  <c r="MM156" i="3"/>
  <c r="MS156" i="3"/>
  <c r="MY156" i="3"/>
  <c r="NE156" i="3"/>
  <c r="NK156" i="3"/>
  <c r="NQ156" i="3"/>
  <c r="NW156" i="3"/>
  <c r="EW157" i="3"/>
  <c r="FC157" i="3"/>
  <c r="FI157" i="3"/>
  <c r="FO157" i="3"/>
  <c r="FU157" i="3"/>
  <c r="GA157" i="3"/>
  <c r="GG157" i="3"/>
  <c r="GM157" i="3"/>
  <c r="GS157" i="3"/>
  <c r="GY157" i="3"/>
  <c r="HE157" i="3"/>
  <c r="HK157" i="3"/>
  <c r="HQ157" i="3"/>
  <c r="HW157" i="3"/>
  <c r="IC157" i="3"/>
  <c r="II157" i="3"/>
  <c r="IO157" i="3"/>
  <c r="IU157" i="3"/>
  <c r="JA157" i="3"/>
  <c r="JG157" i="3"/>
  <c r="JM157" i="3"/>
  <c r="JS157" i="3"/>
  <c r="JY157" i="3"/>
  <c r="KE157" i="3"/>
  <c r="KK157" i="3"/>
  <c r="KQ157" i="3"/>
  <c r="KW157" i="3"/>
  <c r="LC157" i="3"/>
  <c r="LI157" i="3"/>
  <c r="LO157" i="3"/>
  <c r="LU157" i="3"/>
  <c r="MA157" i="3"/>
  <c r="MG157" i="3"/>
  <c r="MM157" i="3"/>
  <c r="MS157" i="3"/>
  <c r="MY157" i="3"/>
  <c r="NE157" i="3"/>
  <c r="NK157" i="3"/>
  <c r="NQ157" i="3"/>
  <c r="NW157" i="3"/>
  <c r="EW158" i="3"/>
  <c r="FC158" i="3"/>
  <c r="FI158" i="3"/>
  <c r="FO158" i="3"/>
  <c r="FU158" i="3"/>
  <c r="GA158" i="3"/>
  <c r="GG158" i="3"/>
  <c r="GM158" i="3"/>
  <c r="GS158" i="3"/>
  <c r="GY158" i="3"/>
  <c r="HE158" i="3"/>
  <c r="HK158" i="3"/>
  <c r="HQ158" i="3"/>
  <c r="HW158" i="3"/>
  <c r="IC158" i="3"/>
  <c r="II158" i="3"/>
  <c r="IO158" i="3"/>
  <c r="IU158" i="3"/>
  <c r="JA158" i="3"/>
  <c r="JG158" i="3"/>
  <c r="JM158" i="3"/>
  <c r="JS158" i="3"/>
  <c r="JY158" i="3"/>
  <c r="KE158" i="3"/>
  <c r="KK158" i="3"/>
  <c r="KQ158" i="3"/>
  <c r="KW158" i="3"/>
  <c r="LC158" i="3"/>
  <c r="LI158" i="3"/>
  <c r="LO158" i="3"/>
  <c r="LU158" i="3"/>
  <c r="MA158" i="3"/>
  <c r="MG158" i="3"/>
  <c r="MM158" i="3"/>
  <c r="MS158" i="3"/>
  <c r="MY158" i="3"/>
  <c r="NE158" i="3"/>
  <c r="NK158" i="3"/>
  <c r="NQ158" i="3"/>
  <c r="NW158" i="3"/>
  <c r="EW159" i="3"/>
  <c r="FC159" i="3"/>
  <c r="FI159" i="3"/>
  <c r="FO159" i="3"/>
  <c r="FU159" i="3"/>
  <c r="GA159" i="3"/>
  <c r="GG159" i="3"/>
  <c r="GM159" i="3"/>
  <c r="GS159" i="3"/>
  <c r="GY159" i="3"/>
  <c r="HE159" i="3"/>
  <c r="HK159" i="3"/>
  <c r="HQ159" i="3"/>
  <c r="HW159" i="3"/>
  <c r="IC159" i="3"/>
  <c r="II159" i="3"/>
  <c r="IO159" i="3"/>
  <c r="IU159" i="3"/>
  <c r="JA159" i="3"/>
  <c r="JG159" i="3"/>
  <c r="JM159" i="3"/>
  <c r="JS159" i="3"/>
  <c r="JY159" i="3"/>
  <c r="KE159" i="3"/>
  <c r="KK159" i="3"/>
  <c r="KQ159" i="3"/>
  <c r="KW159" i="3"/>
  <c r="LC159" i="3"/>
  <c r="LI159" i="3"/>
  <c r="LO159" i="3"/>
  <c r="LU159" i="3"/>
  <c r="MA159" i="3"/>
  <c r="MG159" i="3"/>
  <c r="MM159" i="3"/>
  <c r="MS159" i="3"/>
  <c r="MY159" i="3"/>
  <c r="NE159" i="3"/>
  <c r="NK159" i="3"/>
  <c r="NQ159" i="3"/>
  <c r="NW159" i="3"/>
  <c r="EW160" i="3"/>
  <c r="FC160" i="3"/>
  <c r="FI160" i="3"/>
  <c r="FO160" i="3"/>
  <c r="FU160" i="3"/>
  <c r="GA160" i="3"/>
  <c r="GG160" i="3"/>
  <c r="GM160" i="3"/>
  <c r="GS160" i="3"/>
  <c r="GY160" i="3"/>
  <c r="HE160" i="3"/>
  <c r="HK160" i="3"/>
  <c r="HQ160" i="3"/>
  <c r="HW160" i="3"/>
  <c r="IC160" i="3"/>
  <c r="II160" i="3"/>
  <c r="IO160" i="3"/>
  <c r="IU160" i="3"/>
  <c r="JA160" i="3"/>
  <c r="JG160" i="3"/>
  <c r="JM160" i="3"/>
  <c r="JS160" i="3"/>
  <c r="JY160" i="3"/>
  <c r="KE160" i="3"/>
  <c r="KK160" i="3"/>
  <c r="KQ160" i="3"/>
  <c r="KW160" i="3"/>
  <c r="LC160" i="3"/>
  <c r="LI160" i="3"/>
  <c r="LO160" i="3"/>
  <c r="LU160" i="3"/>
  <c r="MA160" i="3"/>
  <c r="MG160" i="3"/>
  <c r="MM160" i="3"/>
  <c r="MS160" i="3"/>
  <c r="MY160" i="3"/>
  <c r="NE160" i="3"/>
  <c r="NK160" i="3"/>
  <c r="NQ160" i="3"/>
  <c r="NW160" i="3"/>
  <c r="EW161" i="3"/>
  <c r="FC161" i="3"/>
  <c r="FI161" i="3"/>
  <c r="FO161" i="3"/>
  <c r="FU161" i="3"/>
  <c r="GA161" i="3"/>
  <c r="GG161" i="3"/>
  <c r="GM161" i="3"/>
  <c r="GS161" i="3"/>
  <c r="GY161" i="3"/>
  <c r="HE161" i="3"/>
  <c r="HK161" i="3"/>
  <c r="HQ161" i="3"/>
  <c r="HW161" i="3"/>
  <c r="IC161" i="3"/>
  <c r="II161" i="3"/>
  <c r="IO161" i="3"/>
  <c r="IU161" i="3"/>
  <c r="JA161" i="3"/>
  <c r="JG161" i="3"/>
  <c r="JM161" i="3"/>
  <c r="JS161" i="3"/>
  <c r="JY161" i="3"/>
  <c r="KE161" i="3"/>
  <c r="KK161" i="3"/>
  <c r="KQ161" i="3"/>
  <c r="KW161" i="3"/>
  <c r="LC161" i="3"/>
  <c r="LI161" i="3"/>
  <c r="LO161" i="3"/>
  <c r="LU161" i="3"/>
  <c r="MA161" i="3"/>
  <c r="MG161" i="3"/>
  <c r="MM161" i="3"/>
  <c r="MS161" i="3"/>
  <c r="MY161" i="3"/>
  <c r="NE161" i="3"/>
  <c r="NK161" i="3"/>
  <c r="NQ161" i="3"/>
  <c r="NW161" i="3"/>
  <c r="EW162" i="3"/>
  <c r="FC162" i="3"/>
  <c r="FI162" i="3"/>
  <c r="FO162" i="3"/>
  <c r="FU162" i="3"/>
  <c r="GA162" i="3"/>
  <c r="GG162" i="3"/>
  <c r="GM162" i="3"/>
  <c r="GS162" i="3"/>
  <c r="GY162" i="3"/>
  <c r="HE162" i="3"/>
  <c r="HK162" i="3"/>
  <c r="HQ162" i="3"/>
  <c r="HW162" i="3"/>
  <c r="IC162" i="3"/>
  <c r="II162" i="3"/>
  <c r="IO162" i="3"/>
  <c r="IU162" i="3"/>
  <c r="JA162" i="3"/>
  <c r="JG162" i="3"/>
  <c r="JM162" i="3"/>
  <c r="JS162" i="3"/>
  <c r="JY162" i="3"/>
  <c r="KE162" i="3"/>
  <c r="KK162" i="3"/>
  <c r="KQ162" i="3"/>
  <c r="KW162" i="3"/>
  <c r="LC162" i="3"/>
  <c r="LI162" i="3"/>
  <c r="LO162" i="3"/>
  <c r="LU162" i="3"/>
  <c r="MA162" i="3"/>
  <c r="MG162" i="3"/>
  <c r="MM162" i="3"/>
  <c r="MS162" i="3"/>
  <c r="MY162" i="3"/>
  <c r="NE162" i="3"/>
  <c r="NK162" i="3"/>
  <c r="NQ162" i="3"/>
  <c r="NW162" i="3"/>
  <c r="EW163" i="3"/>
  <c r="FC163" i="3"/>
  <c r="FI163" i="3"/>
  <c r="FO163" i="3"/>
  <c r="FU163" i="3"/>
  <c r="GA163" i="3"/>
  <c r="GG163" i="3"/>
  <c r="GM163" i="3"/>
  <c r="GS163" i="3"/>
  <c r="GY163" i="3"/>
  <c r="HE163" i="3"/>
  <c r="HK163" i="3"/>
  <c r="HQ163" i="3"/>
  <c r="HW163" i="3"/>
  <c r="IC163" i="3"/>
  <c r="II163" i="3"/>
  <c r="IO163" i="3"/>
  <c r="IU163" i="3"/>
  <c r="JA163" i="3"/>
  <c r="JG163" i="3"/>
  <c r="JM163" i="3"/>
  <c r="JS163" i="3"/>
  <c r="JY163" i="3"/>
  <c r="KE163" i="3"/>
  <c r="KK163" i="3"/>
  <c r="KQ163" i="3"/>
  <c r="KW163" i="3"/>
  <c r="LC163" i="3"/>
  <c r="LI163" i="3"/>
  <c r="LO163" i="3"/>
  <c r="LU163" i="3"/>
  <c r="MA163" i="3"/>
  <c r="MG163" i="3"/>
  <c r="MM163" i="3"/>
  <c r="MS163" i="3"/>
  <c r="MY163" i="3"/>
  <c r="NE163" i="3"/>
  <c r="NK163" i="3"/>
  <c r="NQ163" i="3"/>
  <c r="NW163" i="3"/>
  <c r="EW164" i="3"/>
  <c r="FC164" i="3"/>
  <c r="FI164" i="3"/>
  <c r="FO164" i="3"/>
  <c r="FU164" i="3"/>
  <c r="GA164" i="3"/>
  <c r="GG164" i="3"/>
  <c r="GM164" i="3"/>
  <c r="GS164" i="3"/>
  <c r="GY164" i="3"/>
  <c r="HE164" i="3"/>
  <c r="HK164" i="3"/>
  <c r="HQ164" i="3"/>
  <c r="HW164" i="3"/>
  <c r="IC164" i="3"/>
  <c r="II164" i="3"/>
  <c r="IO164" i="3"/>
  <c r="IU164" i="3"/>
  <c r="JA164" i="3"/>
  <c r="JG164" i="3"/>
  <c r="JM164" i="3"/>
  <c r="JS164" i="3"/>
  <c r="JY164" i="3"/>
  <c r="KE164" i="3"/>
  <c r="KK164" i="3"/>
  <c r="KQ164" i="3"/>
  <c r="KW164" i="3"/>
  <c r="LC164" i="3"/>
  <c r="LI164" i="3"/>
  <c r="LO164" i="3"/>
  <c r="LU164" i="3"/>
  <c r="MA164" i="3"/>
  <c r="MG164" i="3"/>
  <c r="MM164" i="3"/>
  <c r="MS164" i="3"/>
  <c r="MY164" i="3"/>
  <c r="NE164" i="3"/>
  <c r="NK164" i="3"/>
  <c r="NQ164" i="3"/>
  <c r="NW164" i="3"/>
  <c r="EW165" i="3"/>
  <c r="FC165" i="3"/>
  <c r="FI165" i="3"/>
  <c r="FO165" i="3"/>
  <c r="FU165" i="3"/>
  <c r="GA165" i="3"/>
  <c r="GG165" i="3"/>
  <c r="GM165" i="3"/>
  <c r="GS165" i="3"/>
  <c r="GY165" i="3"/>
  <c r="HE165" i="3"/>
  <c r="HK165" i="3"/>
  <c r="HQ165" i="3"/>
  <c r="HW165" i="3"/>
  <c r="IC165" i="3"/>
  <c r="II165" i="3"/>
  <c r="IO165" i="3"/>
  <c r="IU165" i="3"/>
  <c r="JA165" i="3"/>
  <c r="JG165" i="3"/>
  <c r="JM165" i="3"/>
  <c r="JS165" i="3"/>
  <c r="JY165" i="3"/>
  <c r="KE165" i="3"/>
  <c r="KK165" i="3"/>
  <c r="KQ165" i="3"/>
  <c r="KW165" i="3"/>
  <c r="LC165" i="3"/>
  <c r="LI165" i="3"/>
  <c r="LO165" i="3"/>
  <c r="LU165" i="3"/>
  <c r="MA165" i="3"/>
  <c r="MG165" i="3"/>
  <c r="MM165" i="3"/>
  <c r="MS165" i="3"/>
  <c r="MY165" i="3"/>
  <c r="NE165" i="3"/>
  <c r="NK165" i="3"/>
  <c r="NQ165" i="3"/>
  <c r="NW165" i="3"/>
  <c r="EW166" i="3"/>
  <c r="FC166" i="3"/>
  <c r="FI166" i="3"/>
  <c r="FO166" i="3"/>
  <c r="FU166" i="3"/>
  <c r="GA166" i="3"/>
  <c r="GG166" i="3"/>
  <c r="GM166" i="3"/>
  <c r="GS166" i="3"/>
  <c r="GY166" i="3"/>
  <c r="HE166" i="3"/>
  <c r="HK166" i="3"/>
  <c r="HQ166" i="3"/>
  <c r="HW166" i="3"/>
  <c r="IC166" i="3"/>
  <c r="II166" i="3"/>
  <c r="IO166" i="3"/>
  <c r="IU166" i="3"/>
  <c r="JA166" i="3"/>
  <c r="JG166" i="3"/>
  <c r="JM166" i="3"/>
  <c r="JS166" i="3"/>
  <c r="JY166" i="3"/>
  <c r="KE166" i="3"/>
  <c r="KK166" i="3"/>
  <c r="KQ166" i="3"/>
  <c r="KW166" i="3"/>
  <c r="LC166" i="3"/>
  <c r="LI166" i="3"/>
  <c r="LO166" i="3"/>
  <c r="LU166" i="3"/>
  <c r="MA166" i="3"/>
  <c r="MG166" i="3"/>
  <c r="MM166" i="3"/>
  <c r="MS166" i="3"/>
  <c r="MY166" i="3"/>
  <c r="NE166" i="3"/>
  <c r="NK166" i="3"/>
  <c r="NQ166" i="3"/>
  <c r="NW166" i="3"/>
  <c r="EW167" i="3"/>
  <c r="FC167" i="3"/>
  <c r="FI167" i="3"/>
  <c r="FO167" i="3"/>
  <c r="FU167" i="3"/>
  <c r="GA167" i="3"/>
  <c r="GG167" i="3"/>
  <c r="GM167" i="3"/>
  <c r="GS167" i="3"/>
  <c r="GY167" i="3"/>
  <c r="HE167" i="3"/>
  <c r="HK167" i="3"/>
  <c r="HQ167" i="3"/>
  <c r="HW167" i="3"/>
  <c r="IC167" i="3"/>
  <c r="II167" i="3"/>
  <c r="IO167" i="3"/>
  <c r="IU167" i="3"/>
  <c r="JA167" i="3"/>
  <c r="JG167" i="3"/>
  <c r="JM167" i="3"/>
  <c r="JS167" i="3"/>
  <c r="JY167" i="3"/>
  <c r="KE167" i="3"/>
  <c r="KK167" i="3"/>
  <c r="KQ167" i="3"/>
  <c r="KW167" i="3"/>
  <c r="LC167" i="3"/>
  <c r="LI167" i="3"/>
  <c r="LO167" i="3"/>
  <c r="LU167" i="3"/>
  <c r="MA167" i="3"/>
  <c r="MG167" i="3"/>
  <c r="MM167" i="3"/>
  <c r="MS167" i="3"/>
  <c r="MY167" i="3"/>
  <c r="NE167" i="3"/>
  <c r="NK167" i="3"/>
  <c r="NQ167" i="3"/>
  <c r="NW167" i="3"/>
  <c r="EW168" i="3"/>
  <c r="FC168" i="3"/>
  <c r="FI168" i="3"/>
  <c r="FO168" i="3"/>
  <c r="FU168" i="3"/>
  <c r="GA168" i="3"/>
  <c r="GG168" i="3"/>
  <c r="GM168" i="3"/>
  <c r="GS168" i="3"/>
  <c r="GY168" i="3"/>
  <c r="HE168" i="3"/>
  <c r="HK168" i="3"/>
  <c r="HQ168" i="3"/>
  <c r="HW168" i="3"/>
  <c r="IC168" i="3"/>
  <c r="II168" i="3"/>
  <c r="IO168" i="3"/>
  <c r="IU168" i="3"/>
  <c r="JA168" i="3"/>
  <c r="JG168" i="3"/>
  <c r="JM168" i="3"/>
  <c r="JS168" i="3"/>
  <c r="JY168" i="3"/>
  <c r="KE168" i="3"/>
  <c r="KK168" i="3"/>
  <c r="KQ168" i="3"/>
  <c r="KW168" i="3"/>
  <c r="LC168" i="3"/>
  <c r="LI168" i="3"/>
  <c r="LO168" i="3"/>
  <c r="LU168" i="3"/>
  <c r="MA168" i="3"/>
  <c r="MG168" i="3"/>
  <c r="MM168" i="3"/>
  <c r="MS168" i="3"/>
  <c r="MY168" i="3"/>
  <c r="NE168" i="3"/>
  <c r="NK168" i="3"/>
  <c r="NQ168" i="3"/>
  <c r="NW168" i="3"/>
  <c r="EW169" i="3"/>
  <c r="FC169" i="3"/>
  <c r="FI169" i="3"/>
  <c r="FO169" i="3"/>
  <c r="FU169" i="3"/>
  <c r="GA169" i="3"/>
  <c r="GG169" i="3"/>
  <c r="GM169" i="3"/>
  <c r="GS169" i="3"/>
  <c r="GY169" i="3"/>
  <c r="HE169" i="3"/>
  <c r="HK169" i="3"/>
  <c r="HQ169" i="3"/>
  <c r="HW169" i="3"/>
  <c r="IC169" i="3"/>
  <c r="II169" i="3"/>
  <c r="IO169" i="3"/>
  <c r="IU169" i="3"/>
  <c r="JA169" i="3"/>
  <c r="JG169" i="3"/>
  <c r="JM169" i="3"/>
  <c r="JS169" i="3"/>
  <c r="JY169" i="3"/>
  <c r="KE169" i="3"/>
  <c r="KK169" i="3"/>
  <c r="KQ169" i="3"/>
  <c r="KW169" i="3"/>
  <c r="LC169" i="3"/>
  <c r="LI169" i="3"/>
  <c r="LO169" i="3"/>
  <c r="LU169" i="3"/>
  <c r="MA169" i="3"/>
  <c r="MG169" i="3"/>
  <c r="MM169" i="3"/>
  <c r="MS169" i="3"/>
  <c r="MY169" i="3"/>
  <c r="NE169" i="3"/>
  <c r="NK169" i="3"/>
  <c r="NQ169" i="3"/>
  <c r="NW169" i="3"/>
  <c r="EW170" i="3"/>
  <c r="FC170" i="3"/>
  <c r="FI170" i="3"/>
  <c r="FO170" i="3"/>
  <c r="FU170" i="3"/>
  <c r="GA170" i="3"/>
  <c r="GG170" i="3"/>
  <c r="GM170" i="3"/>
  <c r="GS170" i="3"/>
  <c r="GY170" i="3"/>
  <c r="HE170" i="3"/>
  <c r="HK170" i="3"/>
  <c r="HQ170" i="3"/>
  <c r="HW170" i="3"/>
  <c r="IC170" i="3"/>
  <c r="II170" i="3"/>
  <c r="IO170" i="3"/>
  <c r="IU170" i="3"/>
  <c r="JA170" i="3"/>
  <c r="JG170" i="3"/>
  <c r="JM170" i="3"/>
  <c r="JS170" i="3"/>
  <c r="JY170" i="3"/>
  <c r="KE170" i="3"/>
  <c r="KK170" i="3"/>
  <c r="KQ170" i="3"/>
  <c r="KW170" i="3"/>
  <c r="LC170" i="3"/>
  <c r="LI170" i="3"/>
  <c r="LO170" i="3"/>
  <c r="LU170" i="3"/>
  <c r="MA170" i="3"/>
  <c r="MG170" i="3"/>
  <c r="MM170" i="3"/>
  <c r="MS170" i="3"/>
  <c r="MY170" i="3"/>
  <c r="NE170" i="3"/>
  <c r="NK170" i="3"/>
  <c r="NQ170" i="3"/>
  <c r="NW170" i="3"/>
  <c r="EW171" i="3"/>
  <c r="FC171" i="3"/>
  <c r="FI171" i="3"/>
  <c r="FO171" i="3"/>
  <c r="FU171" i="3"/>
  <c r="GA171" i="3"/>
  <c r="GG171" i="3"/>
  <c r="GM171" i="3"/>
  <c r="GS171" i="3"/>
  <c r="GY171" i="3"/>
  <c r="HE171" i="3"/>
  <c r="HK171" i="3"/>
  <c r="HQ171" i="3"/>
  <c r="HW171" i="3"/>
  <c r="IC171" i="3"/>
  <c r="II171" i="3"/>
  <c r="IO171" i="3"/>
  <c r="IU171" i="3"/>
  <c r="JA171" i="3"/>
  <c r="JG171" i="3"/>
  <c r="JM171" i="3"/>
  <c r="JS171" i="3"/>
  <c r="JY171" i="3"/>
  <c r="KE171" i="3"/>
  <c r="KK171" i="3"/>
  <c r="KQ171" i="3"/>
  <c r="KW171" i="3"/>
  <c r="LC171" i="3"/>
  <c r="LI171" i="3"/>
  <c r="LO171" i="3"/>
  <c r="LU171" i="3"/>
  <c r="MA171" i="3"/>
  <c r="MG171" i="3"/>
  <c r="MM171" i="3"/>
  <c r="MS171" i="3"/>
  <c r="MY171" i="3"/>
  <c r="NE171" i="3"/>
  <c r="NK171" i="3"/>
  <c r="NQ171" i="3"/>
  <c r="NW171" i="3"/>
  <c r="EW172" i="3"/>
  <c r="FC172" i="3"/>
  <c r="FI172" i="3"/>
  <c r="FO172" i="3"/>
  <c r="FU172" i="3"/>
  <c r="GA172" i="3"/>
  <c r="GG172" i="3"/>
  <c r="GM172" i="3"/>
  <c r="GS172" i="3"/>
  <c r="GY172" i="3"/>
  <c r="HE172" i="3"/>
  <c r="HK172" i="3"/>
  <c r="HQ172" i="3"/>
  <c r="HW172" i="3"/>
  <c r="IC172" i="3"/>
  <c r="II172" i="3"/>
  <c r="IO172" i="3"/>
  <c r="IU172" i="3"/>
  <c r="JA172" i="3"/>
  <c r="JG172" i="3"/>
  <c r="JM172" i="3"/>
  <c r="JS172" i="3"/>
  <c r="JY172" i="3"/>
  <c r="KE172" i="3"/>
  <c r="KK172" i="3"/>
  <c r="KQ172" i="3"/>
  <c r="KW172" i="3"/>
  <c r="LC172" i="3"/>
  <c r="LI172" i="3"/>
  <c r="LO172" i="3"/>
  <c r="LU172" i="3"/>
  <c r="MA172" i="3"/>
  <c r="MG172" i="3"/>
  <c r="MM172" i="3"/>
  <c r="MS172" i="3"/>
  <c r="MY172" i="3"/>
  <c r="NE172" i="3"/>
  <c r="NK172" i="3"/>
  <c r="NQ172" i="3"/>
  <c r="NW172" i="3"/>
  <c r="EW173" i="3"/>
  <c r="FC173" i="3"/>
  <c r="FI173" i="3"/>
  <c r="FO173" i="3"/>
  <c r="FU173" i="3"/>
  <c r="GA173" i="3"/>
  <c r="GG173" i="3"/>
  <c r="GM173" i="3"/>
  <c r="GS173" i="3"/>
  <c r="GY173" i="3"/>
  <c r="HE173" i="3"/>
  <c r="HK173" i="3"/>
  <c r="HQ173" i="3"/>
  <c r="HW173" i="3"/>
  <c r="IC173" i="3"/>
  <c r="II173" i="3"/>
  <c r="IO173" i="3"/>
  <c r="IU173" i="3"/>
  <c r="JA173" i="3"/>
  <c r="JG173" i="3"/>
  <c r="JM173" i="3"/>
  <c r="JS173" i="3"/>
  <c r="JY173" i="3"/>
  <c r="KE173" i="3"/>
  <c r="KK173" i="3"/>
  <c r="KQ173" i="3"/>
  <c r="KW173" i="3"/>
  <c r="LC173" i="3"/>
  <c r="LI173" i="3"/>
  <c r="LO173" i="3"/>
  <c r="LU173" i="3"/>
  <c r="MA173" i="3"/>
  <c r="MG173" i="3"/>
  <c r="MM173" i="3"/>
  <c r="MS173" i="3"/>
  <c r="MY173" i="3"/>
  <c r="NE173" i="3"/>
  <c r="NK173" i="3"/>
  <c r="NQ173" i="3"/>
  <c r="NW173" i="3"/>
  <c r="EW174" i="3"/>
  <c r="FC174" i="3"/>
  <c r="FI174" i="3"/>
  <c r="FO174" i="3"/>
  <c r="FU174" i="3"/>
  <c r="GA174" i="3"/>
  <c r="GG174" i="3"/>
  <c r="GM174" i="3"/>
  <c r="GS174" i="3"/>
  <c r="GY174" i="3"/>
  <c r="HE174" i="3"/>
  <c r="HK174" i="3"/>
  <c r="HQ174" i="3"/>
  <c r="HW174" i="3"/>
  <c r="IC174" i="3"/>
  <c r="II174" i="3"/>
  <c r="IO174" i="3"/>
  <c r="IU174" i="3"/>
  <c r="JA174" i="3"/>
  <c r="JG174" i="3"/>
  <c r="JM174" i="3"/>
  <c r="JS174" i="3"/>
  <c r="JY174" i="3"/>
  <c r="KE174" i="3"/>
  <c r="KK174" i="3"/>
  <c r="KQ174" i="3"/>
  <c r="KW174" i="3"/>
  <c r="LC174" i="3"/>
  <c r="LI174" i="3"/>
  <c r="LO174" i="3"/>
  <c r="LU174" i="3"/>
  <c r="MA174" i="3"/>
  <c r="MG174" i="3"/>
  <c r="MM174" i="3"/>
  <c r="MS174" i="3"/>
  <c r="MY174" i="3"/>
  <c r="NE174" i="3"/>
  <c r="NK174" i="3"/>
  <c r="NQ174" i="3"/>
  <c r="NW174" i="3"/>
  <c r="EW175" i="3"/>
  <c r="FC175" i="3"/>
  <c r="FI175" i="3"/>
  <c r="FO175" i="3"/>
  <c r="FU175" i="3"/>
  <c r="GA175" i="3"/>
  <c r="GG175" i="3"/>
  <c r="GM175" i="3"/>
  <c r="GS175" i="3"/>
  <c r="GY175" i="3"/>
  <c r="HE175" i="3"/>
  <c r="HK175" i="3"/>
  <c r="HQ175" i="3"/>
  <c r="HW175" i="3"/>
  <c r="IC175" i="3"/>
  <c r="II175" i="3"/>
  <c r="IO175" i="3"/>
  <c r="IU175" i="3"/>
  <c r="JA175" i="3"/>
  <c r="JG175" i="3"/>
  <c r="JM175" i="3"/>
  <c r="JS175" i="3"/>
  <c r="JY175" i="3"/>
  <c r="KE175" i="3"/>
  <c r="KK175" i="3"/>
  <c r="KQ175" i="3"/>
  <c r="KW175" i="3"/>
  <c r="LC175" i="3"/>
  <c r="LI175" i="3"/>
  <c r="LO175" i="3"/>
  <c r="LU175" i="3"/>
  <c r="MA175" i="3"/>
  <c r="MG175" i="3"/>
  <c r="MM175" i="3"/>
  <c r="MS175" i="3"/>
  <c r="MY175" i="3"/>
  <c r="NE175" i="3"/>
  <c r="NK175" i="3"/>
  <c r="NQ175" i="3"/>
  <c r="NW175" i="3"/>
  <c r="EW176" i="3"/>
  <c r="FC176" i="3"/>
  <c r="FI176" i="3"/>
  <c r="FO176" i="3"/>
  <c r="FU176" i="3"/>
  <c r="GA176" i="3"/>
  <c r="GG176" i="3"/>
  <c r="GM176" i="3"/>
  <c r="GS176" i="3"/>
  <c r="GY176" i="3"/>
  <c r="HE176" i="3"/>
  <c r="HK176" i="3"/>
  <c r="HQ176" i="3"/>
  <c r="HW176" i="3"/>
  <c r="IC176" i="3"/>
  <c r="II176" i="3"/>
  <c r="IO176" i="3"/>
  <c r="IU176" i="3"/>
  <c r="JA176" i="3"/>
  <c r="JG176" i="3"/>
  <c r="JM176" i="3"/>
  <c r="JS176" i="3"/>
  <c r="JY176" i="3"/>
  <c r="KE176" i="3"/>
  <c r="KK176" i="3"/>
  <c r="KQ176" i="3"/>
  <c r="KW176" i="3"/>
  <c r="LC176" i="3"/>
  <c r="LI176" i="3"/>
  <c r="LO176" i="3"/>
  <c r="LU176" i="3"/>
  <c r="MA176" i="3"/>
  <c r="MG176" i="3"/>
  <c r="MM176" i="3"/>
  <c r="MS176" i="3"/>
  <c r="MY176" i="3"/>
  <c r="NE176" i="3"/>
  <c r="NK176" i="3"/>
  <c r="NQ176" i="3"/>
  <c r="NW176" i="3"/>
  <c r="EW177" i="3"/>
  <c r="FC177" i="3"/>
  <c r="FI177" i="3"/>
  <c r="FO177" i="3"/>
  <c r="FU177" i="3"/>
  <c r="GA177" i="3"/>
  <c r="GG177" i="3"/>
  <c r="GM177" i="3"/>
  <c r="GS177" i="3"/>
  <c r="GY177" i="3"/>
  <c r="HE177" i="3"/>
  <c r="HK177" i="3"/>
  <c r="HQ177" i="3"/>
  <c r="HW177" i="3"/>
  <c r="IC177" i="3"/>
  <c r="II177" i="3"/>
  <c r="IO177" i="3"/>
  <c r="IU177" i="3"/>
  <c r="JA177" i="3"/>
  <c r="JG177" i="3"/>
  <c r="JM177" i="3"/>
  <c r="JS177" i="3"/>
  <c r="JY177" i="3"/>
  <c r="KE177" i="3"/>
  <c r="KK177" i="3"/>
  <c r="KQ177" i="3"/>
  <c r="KW177" i="3"/>
  <c r="LC177" i="3"/>
  <c r="LI177" i="3"/>
  <c r="LO177" i="3"/>
  <c r="LU177" i="3"/>
  <c r="MA177" i="3"/>
  <c r="MG177" i="3"/>
  <c r="MM177" i="3"/>
  <c r="MS177" i="3"/>
  <c r="MY177" i="3"/>
  <c r="NE177" i="3"/>
  <c r="NK177" i="3"/>
  <c r="NQ177" i="3"/>
  <c r="NW177" i="3"/>
  <c r="EW178" i="3"/>
  <c r="FC178" i="3"/>
  <c r="FI178" i="3"/>
  <c r="FO178" i="3"/>
  <c r="FU178" i="3"/>
  <c r="GA178" i="3"/>
  <c r="GG178" i="3"/>
  <c r="GM178" i="3"/>
  <c r="GS178" i="3"/>
  <c r="GY178" i="3"/>
  <c r="HE178" i="3"/>
  <c r="HK178" i="3"/>
  <c r="HQ178" i="3"/>
  <c r="HW178" i="3"/>
  <c r="IC178" i="3"/>
  <c r="II178" i="3"/>
  <c r="IO178" i="3"/>
  <c r="IU178" i="3"/>
  <c r="JA178" i="3"/>
  <c r="JG178" i="3"/>
  <c r="JM178" i="3"/>
  <c r="JS178" i="3"/>
  <c r="JY178" i="3"/>
  <c r="KE178" i="3"/>
  <c r="KK178" i="3"/>
  <c r="KQ178" i="3"/>
  <c r="KW178" i="3"/>
  <c r="LC178" i="3"/>
  <c r="LI178" i="3"/>
  <c r="LO178" i="3"/>
  <c r="LU178" i="3"/>
  <c r="MA178" i="3"/>
  <c r="MG178" i="3"/>
  <c r="MM178" i="3"/>
  <c r="MS178" i="3"/>
  <c r="MY178" i="3"/>
  <c r="NE178" i="3"/>
  <c r="NK178" i="3"/>
  <c r="NQ178" i="3"/>
  <c r="NW178" i="3"/>
  <c r="EW179" i="3"/>
  <c r="FC179" i="3"/>
  <c r="FI179" i="3"/>
  <c r="FO179" i="3"/>
  <c r="FU179" i="3"/>
  <c r="GA179" i="3"/>
  <c r="GG179" i="3"/>
  <c r="GM179" i="3"/>
  <c r="GS179" i="3"/>
  <c r="GY179" i="3"/>
  <c r="HE179" i="3"/>
  <c r="HK179" i="3"/>
  <c r="HQ179" i="3"/>
  <c r="HW179" i="3"/>
  <c r="IC179" i="3"/>
  <c r="II179" i="3"/>
  <c r="IO179" i="3"/>
  <c r="IU179" i="3"/>
  <c r="JA179" i="3"/>
  <c r="JG179" i="3"/>
  <c r="JM179" i="3"/>
  <c r="JS179" i="3"/>
  <c r="JY179" i="3"/>
  <c r="KE179" i="3"/>
  <c r="KK179" i="3"/>
  <c r="KQ179" i="3"/>
  <c r="KW179" i="3"/>
  <c r="LC179" i="3"/>
  <c r="LI179" i="3"/>
  <c r="LO179" i="3"/>
  <c r="LU179" i="3"/>
  <c r="MA179" i="3"/>
  <c r="MG179" i="3"/>
  <c r="MM179" i="3"/>
  <c r="MS179" i="3"/>
  <c r="MY179" i="3"/>
  <c r="NE179" i="3"/>
  <c r="NK179" i="3"/>
  <c r="NQ179" i="3"/>
  <c r="NW179" i="3"/>
  <c r="EW180" i="3"/>
  <c r="FC180" i="3"/>
  <c r="FI180" i="3"/>
  <c r="FO180" i="3"/>
  <c r="FU180" i="3"/>
  <c r="GA180" i="3"/>
  <c r="GG180" i="3"/>
  <c r="GM180" i="3"/>
  <c r="GS180" i="3"/>
  <c r="GY180" i="3"/>
  <c r="HE180" i="3"/>
  <c r="HK180" i="3"/>
  <c r="HQ180" i="3"/>
  <c r="HW180" i="3"/>
  <c r="IC180" i="3"/>
  <c r="II180" i="3"/>
  <c r="IO180" i="3"/>
  <c r="IU180" i="3"/>
  <c r="JA180" i="3"/>
  <c r="JG180" i="3"/>
  <c r="JM180" i="3"/>
  <c r="JS180" i="3"/>
  <c r="JY180" i="3"/>
  <c r="KE180" i="3"/>
  <c r="KK180" i="3"/>
  <c r="KQ180" i="3"/>
  <c r="KW180" i="3"/>
  <c r="LC180" i="3"/>
  <c r="LI180" i="3"/>
  <c r="LO180" i="3"/>
  <c r="LU180" i="3"/>
  <c r="MA180" i="3"/>
  <c r="MG180" i="3"/>
  <c r="MM180" i="3"/>
  <c r="MS180" i="3"/>
  <c r="MY180" i="3"/>
  <c r="NE180" i="3"/>
  <c r="NK180" i="3"/>
  <c r="NQ180" i="3"/>
  <c r="NW180" i="3"/>
  <c r="EW181" i="3"/>
  <c r="FC181" i="3"/>
  <c r="FI181" i="3"/>
  <c r="FO181" i="3"/>
  <c r="FU181" i="3"/>
  <c r="GA181" i="3"/>
  <c r="GG181" i="3"/>
  <c r="GM181" i="3"/>
  <c r="GS181" i="3"/>
  <c r="GY181" i="3"/>
  <c r="HE181" i="3"/>
  <c r="HK181" i="3"/>
  <c r="HQ181" i="3"/>
  <c r="HW181" i="3"/>
  <c r="IC181" i="3"/>
  <c r="II181" i="3"/>
  <c r="IO181" i="3"/>
  <c r="IU181" i="3"/>
  <c r="JA181" i="3"/>
  <c r="JG181" i="3"/>
  <c r="JM181" i="3"/>
  <c r="JS181" i="3"/>
  <c r="JY181" i="3"/>
  <c r="KE181" i="3"/>
  <c r="KK181" i="3"/>
  <c r="KQ181" i="3"/>
  <c r="KW181" i="3"/>
  <c r="LC181" i="3"/>
  <c r="LI181" i="3"/>
  <c r="LO181" i="3"/>
  <c r="LU181" i="3"/>
  <c r="MA181" i="3"/>
  <c r="MG181" i="3"/>
  <c r="MM181" i="3"/>
  <c r="MS181" i="3"/>
  <c r="MY181" i="3"/>
  <c r="NE181" i="3"/>
  <c r="NK181" i="3"/>
  <c r="NQ181" i="3"/>
  <c r="NW181" i="3"/>
  <c r="EW182" i="3"/>
  <c r="FC182" i="3"/>
  <c r="FI182" i="3"/>
  <c r="FO182" i="3"/>
  <c r="FU182" i="3"/>
  <c r="GA182" i="3"/>
  <c r="GG182" i="3"/>
  <c r="GM182" i="3"/>
  <c r="GS182" i="3"/>
  <c r="GY182" i="3"/>
  <c r="HE182" i="3"/>
  <c r="HK182" i="3"/>
  <c r="HQ182" i="3"/>
  <c r="HW182" i="3"/>
  <c r="IC182" i="3"/>
  <c r="II182" i="3"/>
  <c r="IO182" i="3"/>
  <c r="IU182" i="3"/>
  <c r="JA182" i="3"/>
  <c r="JG182" i="3"/>
  <c r="JM182" i="3"/>
  <c r="JS182" i="3"/>
  <c r="JY182" i="3"/>
  <c r="KE182" i="3"/>
  <c r="KK182" i="3"/>
  <c r="KQ182" i="3"/>
  <c r="KW182" i="3"/>
  <c r="LC182" i="3"/>
  <c r="LI182" i="3"/>
  <c r="LO182" i="3"/>
  <c r="LU182" i="3"/>
  <c r="MA182" i="3"/>
  <c r="MG182" i="3"/>
  <c r="MM182" i="3"/>
  <c r="MS182" i="3"/>
  <c r="MY182" i="3"/>
  <c r="NE182" i="3"/>
  <c r="NK182" i="3"/>
  <c r="NQ182" i="3"/>
  <c r="NW182" i="3"/>
  <c r="EW183" i="3"/>
  <c r="FC183" i="3"/>
  <c r="FI183" i="3"/>
  <c r="FO183" i="3"/>
  <c r="FU183" i="3"/>
  <c r="GA183" i="3"/>
  <c r="GG183" i="3"/>
  <c r="GM183" i="3"/>
  <c r="GS183" i="3"/>
  <c r="GY183" i="3"/>
  <c r="HE183" i="3"/>
  <c r="HK183" i="3"/>
  <c r="HQ183" i="3"/>
  <c r="HW183" i="3"/>
  <c r="IC183" i="3"/>
  <c r="II183" i="3"/>
  <c r="IO183" i="3"/>
  <c r="IU183" i="3"/>
  <c r="JA183" i="3"/>
  <c r="JG183" i="3"/>
  <c r="JM183" i="3"/>
  <c r="JS183" i="3"/>
  <c r="JY183" i="3"/>
  <c r="KE183" i="3"/>
  <c r="KK183" i="3"/>
  <c r="KQ183" i="3"/>
  <c r="KW183" i="3"/>
  <c r="LC183" i="3"/>
  <c r="LI183" i="3"/>
  <c r="LO183" i="3"/>
  <c r="LU183" i="3"/>
  <c r="MA183" i="3"/>
  <c r="MG183" i="3"/>
  <c r="MM183" i="3"/>
  <c r="MS183" i="3"/>
  <c r="MY183" i="3"/>
  <c r="NE183" i="3"/>
  <c r="NK183" i="3"/>
  <c r="NQ183" i="3"/>
  <c r="NW183" i="3"/>
  <c r="EW184" i="3"/>
  <c r="FC184" i="3"/>
  <c r="FI184" i="3"/>
  <c r="FO184" i="3"/>
  <c r="FU184" i="3"/>
  <c r="GA184" i="3"/>
  <c r="GG184" i="3"/>
  <c r="GM184" i="3"/>
  <c r="GS184" i="3"/>
  <c r="GY184" i="3"/>
  <c r="HE184" i="3"/>
  <c r="HK184" i="3"/>
  <c r="HQ184" i="3"/>
  <c r="HW184" i="3"/>
  <c r="IC184" i="3"/>
  <c r="II184" i="3"/>
  <c r="IO184" i="3"/>
  <c r="IU184" i="3"/>
  <c r="JA184" i="3"/>
  <c r="JG184" i="3"/>
  <c r="JM184" i="3"/>
  <c r="JS184" i="3"/>
  <c r="JY184" i="3"/>
  <c r="KE184" i="3"/>
  <c r="KK184" i="3"/>
  <c r="KQ184" i="3"/>
  <c r="KW184" i="3"/>
  <c r="LC184" i="3"/>
  <c r="LI184" i="3"/>
  <c r="LO184" i="3"/>
  <c r="LU184" i="3"/>
  <c r="MA184" i="3"/>
  <c r="MG184" i="3"/>
  <c r="MM184" i="3"/>
  <c r="MS184" i="3"/>
  <c r="MY184" i="3"/>
  <c r="NE184" i="3"/>
  <c r="NK184" i="3"/>
  <c r="NQ184" i="3"/>
  <c r="NW184" i="3"/>
  <c r="EW185" i="3"/>
  <c r="FC185" i="3"/>
  <c r="FI185" i="3"/>
  <c r="FO185" i="3"/>
  <c r="FU185" i="3"/>
  <c r="GA185" i="3"/>
  <c r="GG185" i="3"/>
  <c r="GM185" i="3"/>
  <c r="GS185" i="3"/>
  <c r="GY185" i="3"/>
  <c r="HE185" i="3"/>
  <c r="HK185" i="3"/>
  <c r="HQ185" i="3"/>
  <c r="HW185" i="3"/>
  <c r="IC185" i="3"/>
  <c r="II185" i="3"/>
  <c r="IO185" i="3"/>
  <c r="IU185" i="3"/>
  <c r="JA185" i="3"/>
  <c r="JG185" i="3"/>
  <c r="JM185" i="3"/>
  <c r="JS185" i="3"/>
  <c r="JY185" i="3"/>
  <c r="KE185" i="3"/>
  <c r="KK185" i="3"/>
  <c r="KQ185" i="3"/>
  <c r="KW185" i="3"/>
  <c r="LC185" i="3"/>
  <c r="LI185" i="3"/>
  <c r="LO185" i="3"/>
  <c r="LU185" i="3"/>
  <c r="MA185" i="3"/>
  <c r="MG185" i="3"/>
  <c r="MM185" i="3"/>
  <c r="MS185" i="3"/>
  <c r="MY185" i="3"/>
  <c r="NE185" i="3"/>
  <c r="NK185" i="3"/>
  <c r="NQ185" i="3"/>
  <c r="NW185" i="3"/>
  <c r="EW186" i="3"/>
  <c r="FC186" i="3"/>
  <c r="FI186" i="3"/>
  <c r="FO186" i="3"/>
  <c r="FU186" i="3"/>
  <c r="GA186" i="3"/>
  <c r="GG186" i="3"/>
  <c r="GM186" i="3"/>
  <c r="GS186" i="3"/>
  <c r="GY186" i="3"/>
  <c r="HE186" i="3"/>
  <c r="HK186" i="3"/>
  <c r="HQ186" i="3"/>
  <c r="HW186" i="3"/>
  <c r="IC186" i="3"/>
  <c r="II186" i="3"/>
  <c r="IO186" i="3"/>
  <c r="IU186" i="3"/>
  <c r="JA186" i="3"/>
  <c r="JG186" i="3"/>
  <c r="JM186" i="3"/>
  <c r="JS186" i="3"/>
  <c r="JY186" i="3"/>
  <c r="KE186" i="3"/>
  <c r="KK186" i="3"/>
  <c r="KQ186" i="3"/>
  <c r="KW186" i="3"/>
  <c r="LC186" i="3"/>
  <c r="LI186" i="3"/>
  <c r="LO186" i="3"/>
  <c r="LU186" i="3"/>
  <c r="MA186" i="3"/>
  <c r="MG186" i="3"/>
  <c r="MM186" i="3"/>
  <c r="MS186" i="3"/>
  <c r="MY186" i="3"/>
  <c r="NE186" i="3"/>
  <c r="NK186" i="3"/>
  <c r="NQ186" i="3"/>
  <c r="NW186" i="3"/>
  <c r="EW187" i="3"/>
  <c r="FC187" i="3"/>
  <c r="FI187" i="3"/>
  <c r="FO187" i="3"/>
  <c r="FU187" i="3"/>
  <c r="GA187" i="3"/>
  <c r="GG187" i="3"/>
  <c r="GM187" i="3"/>
  <c r="GS187" i="3"/>
  <c r="GY187" i="3"/>
  <c r="HE187" i="3"/>
  <c r="HK187" i="3"/>
  <c r="HQ187" i="3"/>
  <c r="HW187" i="3"/>
  <c r="IC187" i="3"/>
  <c r="II187" i="3"/>
  <c r="IO187" i="3"/>
  <c r="IU187" i="3"/>
  <c r="JA187" i="3"/>
  <c r="JG187" i="3"/>
  <c r="JM187" i="3"/>
  <c r="JS187" i="3"/>
  <c r="JY187" i="3"/>
  <c r="KE187" i="3"/>
  <c r="KK187" i="3"/>
  <c r="KQ187" i="3"/>
  <c r="KW187" i="3"/>
  <c r="LC187" i="3"/>
  <c r="LI187" i="3"/>
  <c r="LO187" i="3"/>
  <c r="LU187" i="3"/>
  <c r="MA187" i="3"/>
  <c r="MG187" i="3"/>
  <c r="MM187" i="3"/>
  <c r="MS187" i="3"/>
  <c r="MY187" i="3"/>
  <c r="NE187" i="3"/>
  <c r="NK187" i="3"/>
  <c r="NQ187" i="3"/>
  <c r="NW187" i="3"/>
  <c r="EW188" i="3"/>
  <c r="FC188" i="3"/>
  <c r="FI188" i="3"/>
  <c r="FO188" i="3"/>
  <c r="FU188" i="3"/>
  <c r="GA188" i="3"/>
  <c r="GG188" i="3"/>
  <c r="GM188" i="3"/>
  <c r="GS188" i="3"/>
  <c r="GY188" i="3"/>
  <c r="HE188" i="3"/>
  <c r="HK188" i="3"/>
  <c r="HQ188" i="3"/>
  <c r="HW188" i="3"/>
  <c r="IC188" i="3"/>
  <c r="II188" i="3"/>
  <c r="IO188" i="3"/>
  <c r="IU188" i="3"/>
  <c r="JA188" i="3"/>
  <c r="JG188" i="3"/>
  <c r="JM188" i="3"/>
  <c r="JS188" i="3"/>
  <c r="JY188" i="3"/>
  <c r="KE188" i="3"/>
  <c r="KK188" i="3"/>
  <c r="KQ188" i="3"/>
  <c r="KW188" i="3"/>
  <c r="LC188" i="3"/>
  <c r="LI188" i="3"/>
  <c r="LO188" i="3"/>
  <c r="LU188" i="3"/>
  <c r="MA188" i="3"/>
  <c r="MG188" i="3"/>
  <c r="MM188" i="3"/>
  <c r="MS188" i="3"/>
  <c r="MY188" i="3"/>
  <c r="NE188" i="3"/>
  <c r="NK188" i="3"/>
  <c r="NQ188" i="3"/>
  <c r="NW188" i="3"/>
  <c r="EW189" i="3"/>
  <c r="FC189" i="3"/>
  <c r="FI189" i="3"/>
  <c r="FO189" i="3"/>
  <c r="FU189" i="3"/>
  <c r="GA189" i="3"/>
  <c r="GG189" i="3"/>
  <c r="GM189" i="3"/>
  <c r="GS189" i="3"/>
  <c r="GY189" i="3"/>
  <c r="HE189" i="3"/>
  <c r="HK189" i="3"/>
  <c r="HQ189" i="3"/>
  <c r="HW189" i="3"/>
  <c r="IC189" i="3"/>
  <c r="II189" i="3"/>
  <c r="IO189" i="3"/>
  <c r="IU189" i="3"/>
  <c r="JA189" i="3"/>
  <c r="JG189" i="3"/>
  <c r="JM189" i="3"/>
  <c r="JS189" i="3"/>
  <c r="JY189" i="3"/>
  <c r="KE189" i="3"/>
  <c r="KK189" i="3"/>
  <c r="KQ189" i="3"/>
  <c r="KW189" i="3"/>
  <c r="LC189" i="3"/>
  <c r="LI189" i="3"/>
  <c r="LO189" i="3"/>
  <c r="LU189" i="3"/>
  <c r="MA189" i="3"/>
  <c r="MG189" i="3"/>
  <c r="MM189" i="3"/>
  <c r="MS189" i="3"/>
  <c r="MY189" i="3"/>
  <c r="NE189" i="3"/>
  <c r="NK189" i="3"/>
  <c r="NQ189" i="3"/>
  <c r="NW189" i="3"/>
  <c r="EW190" i="3"/>
  <c r="FC190" i="3"/>
  <c r="FI190" i="3"/>
  <c r="FO190" i="3"/>
  <c r="FU190" i="3"/>
  <c r="GA190" i="3"/>
  <c r="GG190" i="3"/>
  <c r="GM190" i="3"/>
  <c r="GS190" i="3"/>
  <c r="GY190" i="3"/>
  <c r="HE190" i="3"/>
  <c r="HK190" i="3"/>
  <c r="HQ190" i="3"/>
  <c r="HW190" i="3"/>
  <c r="IC190" i="3"/>
  <c r="II190" i="3"/>
  <c r="IO190" i="3"/>
  <c r="IU190" i="3"/>
  <c r="JA190" i="3"/>
  <c r="JG190" i="3"/>
  <c r="JM190" i="3"/>
  <c r="JS190" i="3"/>
  <c r="JY190" i="3"/>
  <c r="KE190" i="3"/>
  <c r="KK190" i="3"/>
  <c r="KQ190" i="3"/>
  <c r="KW190" i="3"/>
  <c r="LC190" i="3"/>
  <c r="LI190" i="3"/>
  <c r="LO190" i="3"/>
  <c r="LU190" i="3"/>
  <c r="MA190" i="3"/>
  <c r="MG190" i="3"/>
  <c r="MM190" i="3"/>
  <c r="MS190" i="3"/>
  <c r="MY190" i="3"/>
  <c r="NE190" i="3"/>
  <c r="NK190" i="3"/>
  <c r="NQ190" i="3"/>
  <c r="NW190" i="3"/>
  <c r="EW191" i="3"/>
  <c r="FC191" i="3"/>
  <c r="FI191" i="3"/>
  <c r="FO191" i="3"/>
  <c r="FU191" i="3"/>
  <c r="GA191" i="3"/>
  <c r="GG191" i="3"/>
  <c r="GM191" i="3"/>
  <c r="GS191" i="3"/>
  <c r="GY191" i="3"/>
  <c r="HE191" i="3"/>
  <c r="HK191" i="3"/>
  <c r="HQ191" i="3"/>
  <c r="HW191" i="3"/>
  <c r="IC191" i="3"/>
  <c r="II191" i="3"/>
  <c r="IO191" i="3"/>
  <c r="IU191" i="3"/>
  <c r="JA191" i="3"/>
  <c r="JG191" i="3"/>
  <c r="JM191" i="3"/>
  <c r="JS191" i="3"/>
  <c r="JY191" i="3"/>
  <c r="KE191" i="3"/>
  <c r="KK191" i="3"/>
  <c r="KQ191" i="3"/>
  <c r="KW191" i="3"/>
  <c r="LC191" i="3"/>
  <c r="LI191" i="3"/>
  <c r="LO191" i="3"/>
  <c r="LU191" i="3"/>
  <c r="MA191" i="3"/>
  <c r="MG191" i="3"/>
  <c r="MM191" i="3"/>
  <c r="MS191" i="3"/>
  <c r="MY191" i="3"/>
  <c r="NE191" i="3"/>
  <c r="NK191" i="3"/>
  <c r="NQ191" i="3"/>
  <c r="NW191" i="3"/>
  <c r="EW192" i="3"/>
  <c r="FC192" i="3"/>
  <c r="FI192" i="3"/>
  <c r="FO192" i="3"/>
  <c r="FU192" i="3"/>
  <c r="GA192" i="3"/>
  <c r="GG192" i="3"/>
  <c r="GM192" i="3"/>
  <c r="GS192" i="3"/>
  <c r="GY192" i="3"/>
  <c r="HE192" i="3"/>
  <c r="HK192" i="3"/>
  <c r="HQ192" i="3"/>
  <c r="HW192" i="3"/>
  <c r="IC192" i="3"/>
  <c r="II192" i="3"/>
  <c r="IO192" i="3"/>
  <c r="IU192" i="3"/>
  <c r="JA192" i="3"/>
  <c r="JG192" i="3"/>
  <c r="JM192" i="3"/>
  <c r="JS192" i="3"/>
  <c r="JY192" i="3"/>
  <c r="KE192" i="3"/>
  <c r="KK192" i="3"/>
  <c r="KQ192" i="3"/>
  <c r="KW192" i="3"/>
  <c r="LC192" i="3"/>
  <c r="LI192" i="3"/>
  <c r="LO192" i="3"/>
  <c r="LU192" i="3"/>
  <c r="MA192" i="3"/>
  <c r="MG192" i="3"/>
  <c r="MM192" i="3"/>
  <c r="MS192" i="3"/>
  <c r="MY192" i="3"/>
  <c r="NE192" i="3"/>
  <c r="NK192" i="3"/>
  <c r="NQ192" i="3"/>
  <c r="NW192" i="3"/>
  <c r="EW193" i="3"/>
  <c r="FC193" i="3"/>
  <c r="FI193" i="3"/>
  <c r="FO193" i="3"/>
  <c r="FU193" i="3"/>
  <c r="GA193" i="3"/>
  <c r="GG193" i="3"/>
  <c r="GM193" i="3"/>
  <c r="GS193" i="3"/>
  <c r="GY193" i="3"/>
  <c r="HE193" i="3"/>
  <c r="HK193" i="3"/>
  <c r="HQ193" i="3"/>
  <c r="HW193" i="3"/>
  <c r="IC193" i="3"/>
  <c r="II193" i="3"/>
  <c r="IO193" i="3"/>
  <c r="IU193" i="3"/>
  <c r="JA193" i="3"/>
  <c r="JG193" i="3"/>
  <c r="JM193" i="3"/>
  <c r="JS193" i="3"/>
  <c r="JY193" i="3"/>
  <c r="KE193" i="3"/>
  <c r="KK193" i="3"/>
  <c r="KQ193" i="3"/>
  <c r="KW193" i="3"/>
  <c r="LC193" i="3"/>
  <c r="LI193" i="3"/>
  <c r="LO193" i="3"/>
  <c r="LU193" i="3"/>
  <c r="MA193" i="3"/>
  <c r="MG193" i="3"/>
  <c r="MM193" i="3"/>
  <c r="MS193" i="3"/>
  <c r="MY193" i="3"/>
  <c r="NE193" i="3"/>
  <c r="NK193" i="3"/>
  <c r="NQ193" i="3"/>
  <c r="NW193" i="3"/>
  <c r="EW194" i="3"/>
  <c r="FC194" i="3"/>
  <c r="FI194" i="3"/>
  <c r="FO194" i="3"/>
  <c r="FU194" i="3"/>
  <c r="GA194" i="3"/>
  <c r="GG194" i="3"/>
  <c r="GM194" i="3"/>
  <c r="GS194" i="3"/>
  <c r="GY194" i="3"/>
  <c r="HE194" i="3"/>
  <c r="HK194" i="3"/>
  <c r="HQ194" i="3"/>
  <c r="HW194" i="3"/>
  <c r="IC194" i="3"/>
  <c r="II194" i="3"/>
  <c r="IO194" i="3"/>
  <c r="IU194" i="3"/>
  <c r="JA194" i="3"/>
  <c r="JG194" i="3"/>
  <c r="JM194" i="3"/>
  <c r="JS194" i="3"/>
  <c r="JY194" i="3"/>
  <c r="KE194" i="3"/>
  <c r="KK194" i="3"/>
  <c r="KQ194" i="3"/>
  <c r="KW194" i="3"/>
  <c r="LC194" i="3"/>
  <c r="LI194" i="3"/>
  <c r="LO194" i="3"/>
  <c r="LU194" i="3"/>
  <c r="MA194" i="3"/>
  <c r="MG194" i="3"/>
  <c r="MM194" i="3"/>
  <c r="MS194" i="3"/>
  <c r="MY194" i="3"/>
  <c r="NE194" i="3"/>
  <c r="NK194" i="3"/>
  <c r="NQ194" i="3"/>
  <c r="NW194" i="3"/>
  <c r="EW195" i="3"/>
  <c r="FC195" i="3"/>
  <c r="FI195" i="3"/>
  <c r="FO195" i="3"/>
  <c r="FU195" i="3"/>
  <c r="GA195" i="3"/>
  <c r="GG195" i="3"/>
  <c r="GM195" i="3"/>
  <c r="GS195" i="3"/>
  <c r="GY195" i="3"/>
  <c r="HE195" i="3"/>
  <c r="HK195" i="3"/>
  <c r="HQ195" i="3"/>
  <c r="HW195" i="3"/>
  <c r="IC195" i="3"/>
  <c r="II195" i="3"/>
  <c r="IO195" i="3"/>
  <c r="IU195" i="3"/>
  <c r="JA195" i="3"/>
  <c r="JG195" i="3"/>
  <c r="JM195" i="3"/>
  <c r="JS195" i="3"/>
  <c r="JY195" i="3"/>
  <c r="KE195" i="3"/>
  <c r="KK195" i="3"/>
  <c r="KQ195" i="3"/>
  <c r="KW195" i="3"/>
  <c r="LC195" i="3"/>
  <c r="LI195" i="3"/>
  <c r="LO195" i="3"/>
  <c r="LU195" i="3"/>
  <c r="MA195" i="3"/>
  <c r="MG195" i="3"/>
  <c r="MM195" i="3"/>
  <c r="MS195" i="3"/>
  <c r="MY195" i="3"/>
  <c r="NE195" i="3"/>
  <c r="NK195" i="3"/>
  <c r="NQ195" i="3"/>
  <c r="NW195" i="3"/>
  <c r="EW196" i="3"/>
  <c r="FC196" i="3"/>
  <c r="FI196" i="3"/>
  <c r="FO196" i="3"/>
  <c r="FU196" i="3"/>
  <c r="GA196" i="3"/>
  <c r="GG196" i="3"/>
  <c r="GM196" i="3"/>
  <c r="GS196" i="3"/>
  <c r="GY196" i="3"/>
  <c r="HE196" i="3"/>
  <c r="HK196" i="3"/>
  <c r="HQ196" i="3"/>
  <c r="HW196" i="3"/>
  <c r="IC196" i="3"/>
  <c r="II196" i="3"/>
  <c r="IO196" i="3"/>
  <c r="IU196" i="3"/>
  <c r="JA196" i="3"/>
  <c r="JG196" i="3"/>
  <c r="JM196" i="3"/>
  <c r="JS196" i="3"/>
  <c r="JY196" i="3"/>
  <c r="KE196" i="3"/>
  <c r="KK196" i="3"/>
  <c r="KQ196" i="3"/>
  <c r="KW196" i="3"/>
  <c r="LC196" i="3"/>
  <c r="LI196" i="3"/>
  <c r="LO196" i="3"/>
  <c r="LU196" i="3"/>
  <c r="MA196" i="3"/>
  <c r="MG196" i="3"/>
  <c r="MM196" i="3"/>
  <c r="MS196" i="3"/>
  <c r="MY196" i="3"/>
  <c r="NE196" i="3"/>
  <c r="NK196" i="3"/>
  <c r="NQ196" i="3"/>
  <c r="NW196" i="3"/>
  <c r="EW197" i="3"/>
  <c r="FC197" i="3"/>
  <c r="FI197" i="3"/>
  <c r="FO197" i="3"/>
  <c r="FU197" i="3"/>
  <c r="GA197" i="3"/>
  <c r="GG197" i="3"/>
  <c r="GM197" i="3"/>
  <c r="GS197" i="3"/>
  <c r="GY197" i="3"/>
  <c r="HE197" i="3"/>
  <c r="HK197" i="3"/>
  <c r="HQ197" i="3"/>
  <c r="HW197" i="3"/>
  <c r="IC197" i="3"/>
  <c r="II197" i="3"/>
  <c r="IO197" i="3"/>
  <c r="IU197" i="3"/>
  <c r="JA197" i="3"/>
  <c r="JG197" i="3"/>
  <c r="JM197" i="3"/>
  <c r="JS197" i="3"/>
  <c r="JY197" i="3"/>
  <c r="KE197" i="3"/>
  <c r="KK197" i="3"/>
  <c r="KQ197" i="3"/>
  <c r="KW197" i="3"/>
  <c r="LC197" i="3"/>
  <c r="LI197" i="3"/>
  <c r="LO197" i="3"/>
  <c r="LU197" i="3"/>
  <c r="MA197" i="3"/>
  <c r="MG197" i="3"/>
  <c r="MM197" i="3"/>
  <c r="MS197" i="3"/>
  <c r="MY197" i="3"/>
  <c r="NE197" i="3"/>
  <c r="NK197" i="3"/>
  <c r="NQ197" i="3"/>
  <c r="NW197" i="3"/>
  <c r="EW198" i="3"/>
  <c r="FC198" i="3"/>
  <c r="FI198" i="3"/>
  <c r="FO198" i="3"/>
  <c r="FU198" i="3"/>
  <c r="GA198" i="3"/>
  <c r="GG198" i="3"/>
  <c r="GM198" i="3"/>
  <c r="GS198" i="3"/>
  <c r="GY198" i="3"/>
  <c r="HE198" i="3"/>
  <c r="HK198" i="3"/>
  <c r="HQ198" i="3"/>
  <c r="HW198" i="3"/>
  <c r="IC198" i="3"/>
  <c r="II198" i="3"/>
  <c r="IO198" i="3"/>
  <c r="IU198" i="3"/>
  <c r="JA198" i="3"/>
  <c r="JG198" i="3"/>
  <c r="JM198" i="3"/>
  <c r="JS198" i="3"/>
  <c r="JY198" i="3"/>
  <c r="KE198" i="3"/>
  <c r="KK198" i="3"/>
  <c r="KQ198" i="3"/>
  <c r="KW198" i="3"/>
  <c r="LC198" i="3"/>
  <c r="LI198" i="3"/>
  <c r="LO198" i="3"/>
  <c r="LU198" i="3"/>
  <c r="MA198" i="3"/>
  <c r="MG198" i="3"/>
  <c r="MM198" i="3"/>
  <c r="MS198" i="3"/>
  <c r="MY198" i="3"/>
  <c r="NE198" i="3"/>
  <c r="NK198" i="3"/>
  <c r="NQ198" i="3"/>
  <c r="NW198" i="3"/>
  <c r="EW199" i="3"/>
  <c r="FC199" i="3"/>
  <c r="FI199" i="3"/>
  <c r="FO199" i="3"/>
  <c r="FU199" i="3"/>
  <c r="GA199" i="3"/>
  <c r="GG199" i="3"/>
  <c r="GM199" i="3"/>
  <c r="GS199" i="3"/>
  <c r="GY199" i="3"/>
  <c r="HE199" i="3"/>
  <c r="HK199" i="3"/>
  <c r="HQ199" i="3"/>
  <c r="HW199" i="3"/>
  <c r="IC199" i="3"/>
  <c r="II199" i="3"/>
  <c r="IO199" i="3"/>
  <c r="IU199" i="3"/>
  <c r="JA199" i="3"/>
  <c r="JG199" i="3"/>
  <c r="JM199" i="3"/>
  <c r="JS199" i="3"/>
  <c r="JY199" i="3"/>
  <c r="KE199" i="3"/>
  <c r="KK199" i="3"/>
  <c r="KQ199" i="3"/>
  <c r="KW199" i="3"/>
  <c r="LC199" i="3"/>
  <c r="LI199" i="3"/>
  <c r="LO199" i="3"/>
  <c r="LU199" i="3"/>
  <c r="MA199" i="3"/>
  <c r="MG199" i="3"/>
  <c r="MM199" i="3"/>
  <c r="MS199" i="3"/>
  <c r="MY199" i="3"/>
  <c r="NE199" i="3"/>
  <c r="NK199" i="3"/>
  <c r="NQ199" i="3"/>
  <c r="NW199" i="3"/>
  <c r="EW200" i="3"/>
  <c r="FC200" i="3"/>
  <c r="FI200" i="3"/>
  <c r="FO200" i="3"/>
  <c r="FU200" i="3"/>
  <c r="GA200" i="3"/>
  <c r="GG200" i="3"/>
  <c r="GM200" i="3"/>
  <c r="GS200" i="3"/>
  <c r="GY200" i="3"/>
  <c r="HE200" i="3"/>
  <c r="HK200" i="3"/>
  <c r="HQ200" i="3"/>
  <c r="HW200" i="3"/>
  <c r="IC200" i="3"/>
  <c r="II200" i="3"/>
  <c r="IO200" i="3"/>
  <c r="IU200" i="3"/>
  <c r="JA200" i="3"/>
  <c r="JG200" i="3"/>
  <c r="JM200" i="3"/>
  <c r="JS200" i="3"/>
  <c r="JY200" i="3"/>
  <c r="KE200" i="3"/>
  <c r="KK200" i="3"/>
  <c r="KQ200" i="3"/>
  <c r="KW200" i="3"/>
  <c r="LC200" i="3"/>
  <c r="LI200" i="3"/>
  <c r="LO200" i="3"/>
  <c r="LU200" i="3"/>
  <c r="MA200" i="3"/>
  <c r="MG200" i="3"/>
  <c r="MM200" i="3"/>
  <c r="MS200" i="3"/>
  <c r="MY200" i="3"/>
  <c r="NE200" i="3"/>
  <c r="NK200" i="3"/>
  <c r="NQ200" i="3"/>
  <c r="NW200" i="3"/>
  <c r="EW201" i="3"/>
  <c r="FC201" i="3"/>
  <c r="FI201" i="3"/>
  <c r="FO201" i="3"/>
  <c r="FU201" i="3"/>
  <c r="GA201" i="3"/>
  <c r="GG201" i="3"/>
  <c r="GM201" i="3"/>
  <c r="GS201" i="3"/>
  <c r="GY201" i="3"/>
  <c r="HE201" i="3"/>
  <c r="HK201" i="3"/>
  <c r="HQ201" i="3"/>
  <c r="HW201" i="3"/>
  <c r="IC201" i="3"/>
  <c r="II201" i="3"/>
  <c r="IO201" i="3"/>
  <c r="IU201" i="3"/>
  <c r="JA201" i="3"/>
  <c r="JG201" i="3"/>
  <c r="JM201" i="3"/>
  <c r="JS201" i="3"/>
  <c r="JY201" i="3"/>
  <c r="KE201" i="3"/>
  <c r="KK201" i="3"/>
  <c r="KQ201" i="3"/>
  <c r="KW201" i="3"/>
  <c r="LC201" i="3"/>
  <c r="LI201" i="3"/>
  <c r="LO201" i="3"/>
  <c r="LU201" i="3"/>
  <c r="MA201" i="3"/>
  <c r="MG201" i="3"/>
  <c r="MM201" i="3"/>
  <c r="MS201" i="3"/>
  <c r="MY201" i="3"/>
  <c r="NE201" i="3"/>
  <c r="NK201" i="3"/>
  <c r="NQ201" i="3"/>
  <c r="NW201" i="3"/>
  <c r="EW202" i="3"/>
  <c r="FC202" i="3"/>
  <c r="FI202" i="3"/>
  <c r="FO202" i="3"/>
  <c r="FU202" i="3"/>
  <c r="GA202" i="3"/>
  <c r="GG202" i="3"/>
  <c r="GM202" i="3"/>
  <c r="GS202" i="3"/>
  <c r="GY202" i="3"/>
  <c r="HE202" i="3"/>
  <c r="HK202" i="3"/>
  <c r="HQ202" i="3"/>
  <c r="HW202" i="3"/>
  <c r="IC202" i="3"/>
  <c r="II202" i="3"/>
  <c r="IO202" i="3"/>
  <c r="IU202" i="3"/>
  <c r="JA202" i="3"/>
  <c r="JG202" i="3"/>
  <c r="JM202" i="3"/>
  <c r="JS202" i="3"/>
  <c r="JY202" i="3"/>
  <c r="KE202" i="3"/>
  <c r="KK202" i="3"/>
  <c r="KQ202" i="3"/>
  <c r="KW202" i="3"/>
  <c r="LC202" i="3"/>
  <c r="LI202" i="3"/>
  <c r="LO202" i="3"/>
  <c r="LU202" i="3"/>
  <c r="MA202" i="3"/>
  <c r="MG202" i="3"/>
  <c r="MM202" i="3"/>
  <c r="MS202" i="3"/>
  <c r="MY202" i="3"/>
  <c r="NE202" i="3"/>
  <c r="NK202" i="3"/>
  <c r="NQ202" i="3"/>
  <c r="NW202" i="3"/>
  <c r="EW203" i="3"/>
  <c r="FC203" i="3"/>
  <c r="FI203" i="3"/>
  <c r="FO203" i="3"/>
  <c r="FU203" i="3"/>
  <c r="GA203" i="3"/>
  <c r="GG203" i="3"/>
  <c r="GM203" i="3"/>
  <c r="GS203" i="3"/>
  <c r="GY203" i="3"/>
  <c r="HE203" i="3"/>
  <c r="HK203" i="3"/>
  <c r="HQ203" i="3"/>
  <c r="HW203" i="3"/>
  <c r="IC203" i="3"/>
  <c r="II203" i="3"/>
  <c r="IO203" i="3"/>
  <c r="IU203" i="3"/>
  <c r="JA203" i="3"/>
  <c r="JG203" i="3"/>
  <c r="JM203" i="3"/>
  <c r="JS203" i="3"/>
  <c r="JY203" i="3"/>
  <c r="KE203" i="3"/>
  <c r="KK203" i="3"/>
  <c r="KQ203" i="3"/>
  <c r="KW203" i="3"/>
  <c r="LC203" i="3"/>
  <c r="LI203" i="3"/>
  <c r="LO203" i="3"/>
  <c r="LU203" i="3"/>
  <c r="MA203" i="3"/>
  <c r="MG203" i="3"/>
  <c r="MM203" i="3"/>
  <c r="MS203" i="3"/>
  <c r="MY203" i="3"/>
  <c r="NE203" i="3"/>
  <c r="NK203" i="3"/>
  <c r="NQ203" i="3"/>
  <c r="NW203" i="3"/>
  <c r="EW204" i="3"/>
  <c r="FC204" i="3"/>
  <c r="FI204" i="3"/>
  <c r="FO204" i="3"/>
  <c r="FU204" i="3"/>
  <c r="GA204" i="3"/>
  <c r="GG204" i="3"/>
  <c r="GM204" i="3"/>
  <c r="GS204" i="3"/>
  <c r="GY204" i="3"/>
  <c r="HE204" i="3"/>
  <c r="HK204" i="3"/>
  <c r="HQ204" i="3"/>
  <c r="HW204" i="3"/>
  <c r="IC204" i="3"/>
  <c r="II204" i="3"/>
  <c r="IO204" i="3"/>
  <c r="IU204" i="3"/>
  <c r="JA204" i="3"/>
  <c r="JG204" i="3"/>
  <c r="JM204" i="3"/>
  <c r="JS204" i="3"/>
  <c r="JY204" i="3"/>
  <c r="KE204" i="3"/>
  <c r="KK204" i="3"/>
  <c r="KQ204" i="3"/>
  <c r="KW204" i="3"/>
  <c r="LC204" i="3"/>
  <c r="LI204" i="3"/>
  <c r="LO204" i="3"/>
  <c r="LU204" i="3"/>
  <c r="MA204" i="3"/>
  <c r="MG204" i="3"/>
  <c r="MM204" i="3"/>
  <c r="MS204" i="3"/>
  <c r="MY204" i="3"/>
  <c r="NE204" i="3"/>
  <c r="NK204" i="3"/>
  <c r="NQ204" i="3"/>
  <c r="NW204" i="3"/>
  <c r="EW205" i="3"/>
  <c r="FC205" i="3"/>
  <c r="FI205" i="3"/>
  <c r="FO205" i="3"/>
  <c r="FU205" i="3"/>
  <c r="GA205" i="3"/>
  <c r="GG205" i="3"/>
  <c r="GM205" i="3"/>
  <c r="GS205" i="3"/>
  <c r="GY205" i="3"/>
  <c r="HE205" i="3"/>
  <c r="HK205" i="3"/>
  <c r="HQ205" i="3"/>
  <c r="HW205" i="3"/>
  <c r="IC205" i="3"/>
  <c r="II205" i="3"/>
  <c r="IO205" i="3"/>
  <c r="IU205" i="3"/>
  <c r="JA205" i="3"/>
  <c r="JG205" i="3"/>
  <c r="JM205" i="3"/>
  <c r="JS205" i="3"/>
  <c r="JY205" i="3"/>
  <c r="KE205" i="3"/>
  <c r="KK205" i="3"/>
  <c r="KQ205" i="3"/>
  <c r="KW205" i="3"/>
  <c r="LC205" i="3"/>
  <c r="LI205" i="3"/>
  <c r="LO205" i="3"/>
  <c r="LU205" i="3"/>
  <c r="MA205" i="3"/>
  <c r="MG205" i="3"/>
  <c r="MM205" i="3"/>
  <c r="MS205" i="3"/>
  <c r="MY205" i="3"/>
  <c r="NE205" i="3"/>
  <c r="NK205" i="3"/>
  <c r="NQ205" i="3"/>
  <c r="NW205" i="3"/>
  <c r="EW206" i="3"/>
  <c r="FC206" i="3"/>
  <c r="FI206" i="3"/>
  <c r="FO206" i="3"/>
  <c r="FU206" i="3"/>
  <c r="GA206" i="3"/>
  <c r="GG206" i="3"/>
  <c r="GM206" i="3"/>
  <c r="GS206" i="3"/>
  <c r="GY206" i="3"/>
  <c r="HE206" i="3"/>
  <c r="HK206" i="3"/>
  <c r="HQ206" i="3"/>
  <c r="HW206" i="3"/>
  <c r="IC206" i="3"/>
  <c r="II206" i="3"/>
  <c r="IO206" i="3"/>
  <c r="IU206" i="3"/>
  <c r="JA206" i="3"/>
  <c r="JG206" i="3"/>
  <c r="JM206" i="3"/>
  <c r="JS206" i="3"/>
  <c r="JY206" i="3"/>
  <c r="KE206" i="3"/>
  <c r="KK206" i="3"/>
  <c r="KQ206" i="3"/>
  <c r="KW206" i="3"/>
  <c r="LC206" i="3"/>
  <c r="LI206" i="3"/>
  <c r="LO206" i="3"/>
  <c r="LU206" i="3"/>
  <c r="MA206" i="3"/>
  <c r="MG206" i="3"/>
  <c r="MM206" i="3"/>
  <c r="MS206" i="3"/>
  <c r="MY206" i="3"/>
  <c r="NE206" i="3"/>
  <c r="NK206" i="3"/>
  <c r="NQ206" i="3"/>
  <c r="NW206" i="3"/>
  <c r="EW207" i="3"/>
  <c r="FC207" i="3"/>
  <c r="FI207" i="3"/>
  <c r="FO207" i="3"/>
  <c r="FU207" i="3"/>
  <c r="GA207" i="3"/>
  <c r="GG207" i="3"/>
  <c r="GM207" i="3"/>
  <c r="GS207" i="3"/>
  <c r="GY207" i="3"/>
  <c r="HE207" i="3"/>
  <c r="HK207" i="3"/>
  <c r="HQ207" i="3"/>
  <c r="HW207" i="3"/>
  <c r="IC207" i="3"/>
  <c r="II207" i="3"/>
  <c r="IO207" i="3"/>
  <c r="IU207" i="3"/>
  <c r="JA207" i="3"/>
  <c r="JG207" i="3"/>
  <c r="JM207" i="3"/>
  <c r="JS207" i="3"/>
  <c r="JY207" i="3"/>
  <c r="KE207" i="3"/>
  <c r="KK207" i="3"/>
  <c r="KQ207" i="3"/>
  <c r="KW207" i="3"/>
  <c r="LC207" i="3"/>
  <c r="LI207" i="3"/>
  <c r="LO207" i="3"/>
  <c r="LU207" i="3"/>
  <c r="MA207" i="3"/>
  <c r="MG207" i="3"/>
  <c r="MM207" i="3"/>
  <c r="MS207" i="3"/>
  <c r="MY207" i="3"/>
  <c r="NE207" i="3"/>
  <c r="NK207" i="3"/>
  <c r="NQ207" i="3"/>
  <c r="NW207" i="3"/>
  <c r="EW208" i="3"/>
  <c r="FC208" i="3"/>
  <c r="FI208" i="3"/>
  <c r="FO208" i="3"/>
  <c r="FU208" i="3"/>
  <c r="GA208" i="3"/>
  <c r="GG208" i="3"/>
  <c r="GM208" i="3"/>
  <c r="GS208" i="3"/>
  <c r="GY208" i="3"/>
  <c r="HE208" i="3"/>
  <c r="HK208" i="3"/>
  <c r="HQ208" i="3"/>
  <c r="HW208" i="3"/>
  <c r="IC208" i="3"/>
  <c r="II208" i="3"/>
  <c r="IO208" i="3"/>
  <c r="IU208" i="3"/>
  <c r="JA208" i="3"/>
  <c r="JG208" i="3"/>
  <c r="JM208" i="3"/>
  <c r="JS208" i="3"/>
  <c r="JY208" i="3"/>
  <c r="KE208" i="3"/>
  <c r="KK208" i="3"/>
  <c r="KQ208" i="3"/>
  <c r="KW208" i="3"/>
  <c r="LC208" i="3"/>
  <c r="LI208" i="3"/>
  <c r="LO208" i="3"/>
  <c r="LU208" i="3"/>
  <c r="MA208" i="3"/>
  <c r="MG208" i="3"/>
  <c r="MM208" i="3"/>
  <c r="MS208" i="3"/>
  <c r="MY208" i="3"/>
  <c r="NE208" i="3"/>
  <c r="NK208" i="3"/>
  <c r="NQ208" i="3"/>
  <c r="NW208" i="3"/>
  <c r="EW209" i="3"/>
  <c r="FC209" i="3"/>
  <c r="FI209" i="3"/>
  <c r="FO209" i="3"/>
  <c r="FU209" i="3"/>
  <c r="GA209" i="3"/>
  <c r="GG209" i="3"/>
  <c r="GM209" i="3"/>
  <c r="GS209" i="3"/>
  <c r="GY209" i="3"/>
  <c r="HE209" i="3"/>
  <c r="HK209" i="3"/>
  <c r="HQ209" i="3"/>
  <c r="HW209" i="3"/>
  <c r="IC209" i="3"/>
  <c r="II209" i="3"/>
  <c r="IO209" i="3"/>
  <c r="IU209" i="3"/>
  <c r="JA209" i="3"/>
  <c r="JG209" i="3"/>
  <c r="JM209" i="3"/>
  <c r="JS209" i="3"/>
  <c r="JY209" i="3"/>
  <c r="KE209" i="3"/>
  <c r="KK209" i="3"/>
  <c r="KQ209" i="3"/>
  <c r="KW209" i="3"/>
  <c r="LC209" i="3"/>
  <c r="LI209" i="3"/>
  <c r="LO209" i="3"/>
  <c r="LU209" i="3"/>
  <c r="MA209" i="3"/>
  <c r="MG209" i="3"/>
  <c r="MM209" i="3"/>
  <c r="MS209" i="3"/>
  <c r="MY209" i="3"/>
  <c r="NE209" i="3"/>
  <c r="NK209" i="3"/>
  <c r="NQ209" i="3"/>
  <c r="NW209" i="3"/>
  <c r="EW210" i="3"/>
  <c r="FC210" i="3"/>
  <c r="FI210" i="3"/>
  <c r="FO210" i="3"/>
  <c r="FU210" i="3"/>
  <c r="GA210" i="3"/>
  <c r="GG210" i="3"/>
  <c r="GM210" i="3"/>
  <c r="GS210" i="3"/>
  <c r="GY210" i="3"/>
  <c r="HE210" i="3"/>
  <c r="HK210" i="3"/>
  <c r="HQ210" i="3"/>
  <c r="HW210" i="3"/>
  <c r="IC210" i="3"/>
  <c r="II210" i="3"/>
  <c r="IO210" i="3"/>
  <c r="IU210" i="3"/>
  <c r="JA210" i="3"/>
  <c r="JG210" i="3"/>
  <c r="JM210" i="3"/>
  <c r="JS210" i="3"/>
  <c r="JY210" i="3"/>
  <c r="KE210" i="3"/>
  <c r="KK210" i="3"/>
  <c r="KQ210" i="3"/>
  <c r="KW210" i="3"/>
  <c r="LC210" i="3"/>
  <c r="LI210" i="3"/>
  <c r="LO210" i="3"/>
  <c r="LU210" i="3"/>
  <c r="MA210" i="3"/>
  <c r="MG210" i="3"/>
  <c r="MM210" i="3"/>
  <c r="MS210" i="3"/>
  <c r="MY210" i="3"/>
  <c r="NE210" i="3"/>
  <c r="NK210" i="3"/>
  <c r="NQ210" i="3"/>
  <c r="NW210" i="3"/>
  <c r="EW211" i="3"/>
  <c r="FC211" i="3"/>
  <c r="FI211" i="3"/>
  <c r="FO211" i="3"/>
  <c r="FU211" i="3"/>
  <c r="GA211" i="3"/>
  <c r="GG211" i="3"/>
  <c r="GM211" i="3"/>
  <c r="GS211" i="3"/>
  <c r="GY211" i="3"/>
  <c r="HE211" i="3"/>
  <c r="HK211" i="3"/>
  <c r="HQ211" i="3"/>
  <c r="HW211" i="3"/>
  <c r="IC211" i="3"/>
  <c r="II211" i="3"/>
  <c r="IO211" i="3"/>
  <c r="IU211" i="3"/>
  <c r="JA211" i="3"/>
  <c r="JG211" i="3"/>
  <c r="JM211" i="3"/>
  <c r="JS211" i="3"/>
  <c r="JY211" i="3"/>
  <c r="KE211" i="3"/>
  <c r="KK211" i="3"/>
  <c r="KQ211" i="3"/>
  <c r="KW211" i="3"/>
  <c r="LC211" i="3"/>
  <c r="LI211" i="3"/>
  <c r="LO211" i="3"/>
  <c r="LU211" i="3"/>
  <c r="MA211" i="3"/>
  <c r="MG211" i="3"/>
  <c r="MM211" i="3"/>
  <c r="MS211" i="3"/>
  <c r="MY211" i="3"/>
  <c r="NE211" i="3"/>
  <c r="NK211" i="3"/>
  <c r="NQ211" i="3"/>
  <c r="NW211" i="3"/>
  <c r="EW212" i="3"/>
  <c r="FC212" i="3"/>
  <c r="FI212" i="3"/>
  <c r="FO212" i="3"/>
  <c r="FU212" i="3"/>
  <c r="GA212" i="3"/>
  <c r="GG212" i="3"/>
  <c r="GM212" i="3"/>
  <c r="GS212" i="3"/>
  <c r="GY212" i="3"/>
  <c r="HE212" i="3"/>
  <c r="HK212" i="3"/>
  <c r="HQ212" i="3"/>
  <c r="HW212" i="3"/>
  <c r="IC212" i="3"/>
  <c r="II212" i="3"/>
  <c r="IO212" i="3"/>
  <c r="IU212" i="3"/>
  <c r="JA212" i="3"/>
  <c r="JG212" i="3"/>
  <c r="JM212" i="3"/>
  <c r="JS212" i="3"/>
  <c r="JY212" i="3"/>
  <c r="KE212" i="3"/>
  <c r="KK212" i="3"/>
  <c r="KQ212" i="3"/>
  <c r="KW212" i="3"/>
  <c r="LC212" i="3"/>
  <c r="LI212" i="3"/>
  <c r="LO212" i="3"/>
  <c r="LU212" i="3"/>
  <c r="MA212" i="3"/>
  <c r="MG212" i="3"/>
  <c r="MM212" i="3"/>
  <c r="MS212" i="3"/>
  <c r="MY212" i="3"/>
  <c r="NE212" i="3"/>
  <c r="NK212" i="3"/>
  <c r="NQ212" i="3"/>
  <c r="NW212" i="3"/>
  <c r="EW213" i="3"/>
  <c r="FC213" i="3"/>
  <c r="FI213" i="3"/>
  <c r="FO213" i="3"/>
  <c r="FU213" i="3"/>
  <c r="GA213" i="3"/>
  <c r="GG213" i="3"/>
  <c r="GM213" i="3"/>
  <c r="GS213" i="3"/>
  <c r="GY213" i="3"/>
  <c r="HE213" i="3"/>
  <c r="HK213" i="3"/>
  <c r="HQ213" i="3"/>
  <c r="HW213" i="3"/>
  <c r="IC213" i="3"/>
  <c r="II213" i="3"/>
  <c r="IO213" i="3"/>
  <c r="IU213" i="3"/>
  <c r="JA213" i="3"/>
  <c r="JG213" i="3"/>
  <c r="JM213" i="3"/>
  <c r="JS213" i="3"/>
  <c r="JY213" i="3"/>
  <c r="KE213" i="3"/>
  <c r="KK213" i="3"/>
  <c r="KQ213" i="3"/>
  <c r="KW213" i="3"/>
  <c r="LC213" i="3"/>
  <c r="LI213" i="3"/>
  <c r="LO213" i="3"/>
  <c r="LU213" i="3"/>
  <c r="MA213" i="3"/>
  <c r="MG213" i="3"/>
  <c r="MM213" i="3"/>
  <c r="MS213" i="3"/>
  <c r="MY213" i="3"/>
  <c r="NE213" i="3"/>
  <c r="NK213" i="3"/>
  <c r="NQ213" i="3"/>
  <c r="NW213" i="3"/>
  <c r="EW214" i="3"/>
  <c r="FC214" i="3"/>
  <c r="FI214" i="3"/>
  <c r="FO214" i="3"/>
  <c r="FU214" i="3"/>
  <c r="GA214" i="3"/>
  <c r="GG214" i="3"/>
  <c r="GM214" i="3"/>
  <c r="GS214" i="3"/>
  <c r="GY214" i="3"/>
  <c r="HE214" i="3"/>
  <c r="HK214" i="3"/>
  <c r="HQ214" i="3"/>
  <c r="HW214" i="3"/>
  <c r="IC214" i="3"/>
  <c r="II214" i="3"/>
  <c r="IO214" i="3"/>
  <c r="IU214" i="3"/>
  <c r="JA214" i="3"/>
  <c r="JG214" i="3"/>
  <c r="JM214" i="3"/>
  <c r="JS214" i="3"/>
  <c r="JY214" i="3"/>
  <c r="KE214" i="3"/>
  <c r="KK214" i="3"/>
  <c r="KQ214" i="3"/>
  <c r="KW214" i="3"/>
  <c r="LC214" i="3"/>
  <c r="LI214" i="3"/>
  <c r="LO214" i="3"/>
  <c r="LU214" i="3"/>
  <c r="MA214" i="3"/>
  <c r="MG214" i="3"/>
  <c r="MM214" i="3"/>
  <c r="MS214" i="3"/>
  <c r="MY214" i="3"/>
  <c r="NE214" i="3"/>
  <c r="NK214" i="3"/>
  <c r="NQ214" i="3"/>
  <c r="NW214" i="3"/>
  <c r="EW215" i="3"/>
  <c r="FC215" i="3"/>
  <c r="FI215" i="3"/>
  <c r="FO215" i="3"/>
  <c r="FU215" i="3"/>
  <c r="GA215" i="3"/>
  <c r="GG215" i="3"/>
  <c r="GM215" i="3"/>
  <c r="GS215" i="3"/>
  <c r="GY215" i="3"/>
  <c r="HE215" i="3"/>
  <c r="HK215" i="3"/>
  <c r="HQ215" i="3"/>
  <c r="HW215" i="3"/>
  <c r="IC215" i="3"/>
  <c r="II215" i="3"/>
  <c r="IO215" i="3"/>
  <c r="IU215" i="3"/>
  <c r="JA215" i="3"/>
  <c r="JG215" i="3"/>
  <c r="JM215" i="3"/>
  <c r="JS215" i="3"/>
  <c r="JY215" i="3"/>
  <c r="KE215" i="3"/>
  <c r="KK215" i="3"/>
  <c r="KQ215" i="3"/>
  <c r="KW215" i="3"/>
  <c r="LC215" i="3"/>
  <c r="LI215" i="3"/>
  <c r="LO215" i="3"/>
  <c r="LU215" i="3"/>
  <c r="MA215" i="3"/>
  <c r="MG215" i="3"/>
  <c r="MM215" i="3"/>
  <c r="MS215" i="3"/>
  <c r="MY215" i="3"/>
  <c r="NE215" i="3"/>
  <c r="NK215" i="3"/>
  <c r="NQ215" i="3"/>
  <c r="NW215" i="3"/>
  <c r="EW216" i="3"/>
  <c r="FC216" i="3"/>
  <c r="FI216" i="3"/>
  <c r="FO216" i="3"/>
  <c r="FU216" i="3"/>
  <c r="GA216" i="3"/>
  <c r="GG216" i="3"/>
  <c r="GM216" i="3"/>
  <c r="GS216" i="3"/>
  <c r="GY216" i="3"/>
  <c r="HE216" i="3"/>
  <c r="HK216" i="3"/>
  <c r="HQ216" i="3"/>
  <c r="HW216" i="3"/>
  <c r="IC216" i="3"/>
  <c r="II216" i="3"/>
  <c r="IO216" i="3"/>
  <c r="IU216" i="3"/>
  <c r="JA216" i="3"/>
  <c r="JG216" i="3"/>
  <c r="JM216" i="3"/>
  <c r="JS216" i="3"/>
  <c r="JY216" i="3"/>
  <c r="KE216" i="3"/>
  <c r="KK216" i="3"/>
  <c r="KQ216" i="3"/>
  <c r="KW216" i="3"/>
  <c r="LC216" i="3"/>
  <c r="LI216" i="3"/>
  <c r="LO216" i="3"/>
  <c r="LU216" i="3"/>
  <c r="MA216" i="3"/>
  <c r="MG216" i="3"/>
  <c r="MM216" i="3"/>
  <c r="MS216" i="3"/>
  <c r="MY216" i="3"/>
  <c r="NE216" i="3"/>
  <c r="NK216" i="3"/>
  <c r="NQ216" i="3"/>
  <c r="NW216" i="3"/>
  <c r="EW217" i="3"/>
  <c r="FC217" i="3"/>
  <c r="FI217" i="3"/>
  <c r="FO217" i="3"/>
  <c r="FU217" i="3"/>
  <c r="GA217" i="3"/>
  <c r="GG217" i="3"/>
  <c r="GM217" i="3"/>
  <c r="GS217" i="3"/>
  <c r="GY217" i="3"/>
  <c r="HE217" i="3"/>
  <c r="HK217" i="3"/>
  <c r="HQ217" i="3"/>
  <c r="HW217" i="3"/>
  <c r="IC217" i="3"/>
  <c r="II217" i="3"/>
  <c r="IO217" i="3"/>
  <c r="IU217" i="3"/>
  <c r="JA217" i="3"/>
  <c r="JG217" i="3"/>
  <c r="JM217" i="3"/>
  <c r="JS217" i="3"/>
  <c r="JY217" i="3"/>
  <c r="KE217" i="3"/>
  <c r="KK217" i="3"/>
  <c r="KQ217" i="3"/>
  <c r="KW217" i="3"/>
  <c r="LC217" i="3"/>
  <c r="LI217" i="3"/>
  <c r="LO217" i="3"/>
  <c r="LU217" i="3"/>
  <c r="MA217" i="3"/>
  <c r="MG217" i="3"/>
  <c r="MM217" i="3"/>
  <c r="MS217" i="3"/>
  <c r="MY217" i="3"/>
  <c r="NE217" i="3"/>
  <c r="NK217" i="3"/>
  <c r="NQ217" i="3"/>
  <c r="NW217" i="3"/>
  <c r="EW218" i="3"/>
  <c r="FC218" i="3"/>
  <c r="FI218" i="3"/>
  <c r="FO218" i="3"/>
  <c r="FU218" i="3"/>
  <c r="GA218" i="3"/>
  <c r="GG218" i="3"/>
  <c r="GM218" i="3"/>
  <c r="GS218" i="3"/>
  <c r="GY218" i="3"/>
  <c r="HE218" i="3"/>
  <c r="HK218" i="3"/>
  <c r="HQ218" i="3"/>
  <c r="HW218" i="3"/>
  <c r="IC218" i="3"/>
  <c r="II218" i="3"/>
  <c r="IO218" i="3"/>
  <c r="IU218" i="3"/>
  <c r="JA218" i="3"/>
  <c r="JG218" i="3"/>
  <c r="JM218" i="3"/>
  <c r="JS218" i="3"/>
  <c r="JY218" i="3"/>
  <c r="KE218" i="3"/>
  <c r="KK218" i="3"/>
  <c r="KQ218" i="3"/>
  <c r="KW218" i="3"/>
  <c r="LC218" i="3"/>
  <c r="LI218" i="3"/>
  <c r="LO218" i="3"/>
  <c r="LU218" i="3"/>
  <c r="MA218" i="3"/>
  <c r="MG218" i="3"/>
  <c r="MM218" i="3"/>
  <c r="MS218" i="3"/>
  <c r="MY218" i="3"/>
  <c r="NE218" i="3"/>
  <c r="NK218" i="3"/>
  <c r="NQ218" i="3"/>
  <c r="NW218" i="3"/>
  <c r="EW219" i="3"/>
  <c r="FC219" i="3"/>
  <c r="FI219" i="3"/>
  <c r="FO219" i="3"/>
  <c r="FU219" i="3"/>
  <c r="GA219" i="3"/>
  <c r="GG219" i="3"/>
  <c r="GM219" i="3"/>
  <c r="GS219" i="3"/>
  <c r="GY219" i="3"/>
  <c r="HE219" i="3"/>
  <c r="HK219" i="3"/>
  <c r="HQ219" i="3"/>
  <c r="HW219" i="3"/>
  <c r="IC219" i="3"/>
  <c r="II219" i="3"/>
  <c r="IO219" i="3"/>
  <c r="IU219" i="3"/>
  <c r="JA219" i="3"/>
  <c r="JG219" i="3"/>
  <c r="JM219" i="3"/>
  <c r="JS219" i="3"/>
  <c r="JY219" i="3"/>
  <c r="KE219" i="3"/>
  <c r="KK219" i="3"/>
  <c r="KQ219" i="3"/>
  <c r="KW219" i="3"/>
  <c r="LC219" i="3"/>
  <c r="LI219" i="3"/>
  <c r="LO219" i="3"/>
  <c r="LU219" i="3"/>
  <c r="MA219" i="3"/>
  <c r="MG219" i="3"/>
  <c r="MM219" i="3"/>
  <c r="MS219" i="3"/>
  <c r="MY219" i="3"/>
  <c r="NE219" i="3"/>
  <c r="NK219" i="3"/>
  <c r="NQ219" i="3"/>
  <c r="NW219" i="3"/>
  <c r="EW220" i="3"/>
  <c r="FC220" i="3"/>
  <c r="FI220" i="3"/>
  <c r="FO220" i="3"/>
  <c r="FU220" i="3"/>
  <c r="GA220" i="3"/>
  <c r="GG220" i="3"/>
  <c r="GM220" i="3"/>
  <c r="GS220" i="3"/>
  <c r="GY220" i="3"/>
  <c r="HE220" i="3"/>
  <c r="HK220" i="3"/>
  <c r="HQ220" i="3"/>
  <c r="HW220" i="3"/>
  <c r="IC220" i="3"/>
  <c r="II220" i="3"/>
  <c r="IO220" i="3"/>
  <c r="IU220" i="3"/>
  <c r="JA220" i="3"/>
  <c r="JG220" i="3"/>
  <c r="JM220" i="3"/>
  <c r="JS220" i="3"/>
  <c r="JY220" i="3"/>
  <c r="KE220" i="3"/>
  <c r="KK220" i="3"/>
  <c r="KQ220" i="3"/>
  <c r="KW220" i="3"/>
  <c r="LC220" i="3"/>
  <c r="LI220" i="3"/>
  <c r="LO220" i="3"/>
  <c r="LU220" i="3"/>
  <c r="MA220" i="3"/>
  <c r="MG220" i="3"/>
  <c r="MM220" i="3"/>
  <c r="MS220" i="3"/>
  <c r="MY220" i="3"/>
  <c r="NE220" i="3"/>
  <c r="NK220" i="3"/>
  <c r="NQ220" i="3"/>
  <c r="NW220" i="3"/>
  <c r="EW221" i="3"/>
  <c r="FC221" i="3"/>
  <c r="FI221" i="3"/>
  <c r="FO221" i="3"/>
  <c r="FU221" i="3"/>
  <c r="GA221" i="3"/>
  <c r="GG221" i="3"/>
  <c r="GM221" i="3"/>
  <c r="GS221" i="3"/>
  <c r="GY221" i="3"/>
  <c r="HE221" i="3"/>
  <c r="HK221" i="3"/>
  <c r="HQ221" i="3"/>
  <c r="HW221" i="3"/>
  <c r="IC221" i="3"/>
  <c r="II221" i="3"/>
  <c r="IO221" i="3"/>
  <c r="IU221" i="3"/>
  <c r="JA221" i="3"/>
  <c r="JG221" i="3"/>
  <c r="JM221" i="3"/>
  <c r="JS221" i="3"/>
  <c r="JY221" i="3"/>
  <c r="KE221" i="3"/>
  <c r="KK221" i="3"/>
  <c r="KQ221" i="3"/>
  <c r="KW221" i="3"/>
  <c r="LC221" i="3"/>
  <c r="LI221" i="3"/>
  <c r="LO221" i="3"/>
  <c r="LU221" i="3"/>
  <c r="MA221" i="3"/>
  <c r="MG221" i="3"/>
  <c r="MM221" i="3"/>
  <c r="MS221" i="3"/>
  <c r="MY221" i="3"/>
  <c r="NE221" i="3"/>
  <c r="NK221" i="3"/>
  <c r="NQ221" i="3"/>
  <c r="NW221" i="3"/>
  <c r="EW222" i="3"/>
  <c r="FC222" i="3"/>
  <c r="FI222" i="3"/>
  <c r="FO222" i="3"/>
  <c r="FU222" i="3"/>
  <c r="GA222" i="3"/>
  <c r="GG222" i="3"/>
  <c r="GM222" i="3"/>
  <c r="GS222" i="3"/>
  <c r="GY222" i="3"/>
  <c r="HE222" i="3"/>
  <c r="HK222" i="3"/>
  <c r="HQ222" i="3"/>
  <c r="HW222" i="3"/>
  <c r="IC222" i="3"/>
  <c r="II222" i="3"/>
  <c r="IO222" i="3"/>
  <c r="IU222" i="3"/>
  <c r="JA222" i="3"/>
  <c r="JG222" i="3"/>
  <c r="JM222" i="3"/>
  <c r="JS222" i="3"/>
  <c r="JY222" i="3"/>
  <c r="KE222" i="3"/>
  <c r="KK222" i="3"/>
  <c r="KQ222" i="3"/>
  <c r="KW222" i="3"/>
  <c r="LC222" i="3"/>
  <c r="LI222" i="3"/>
  <c r="LO222" i="3"/>
  <c r="LU222" i="3"/>
  <c r="MA222" i="3"/>
  <c r="MG222" i="3"/>
  <c r="MM222" i="3"/>
  <c r="MS222" i="3"/>
  <c r="MY222" i="3"/>
  <c r="NE222" i="3"/>
  <c r="NK222" i="3"/>
  <c r="NQ222" i="3"/>
  <c r="NW222" i="3"/>
  <c r="EW223" i="3"/>
  <c r="FC223" i="3"/>
  <c r="FI223" i="3"/>
  <c r="FO223" i="3"/>
  <c r="FU223" i="3"/>
  <c r="GA223" i="3"/>
  <c r="GG223" i="3"/>
  <c r="GM223" i="3"/>
  <c r="GS223" i="3"/>
  <c r="GY223" i="3"/>
  <c r="HE223" i="3"/>
  <c r="HK223" i="3"/>
  <c r="HQ223" i="3"/>
  <c r="HW223" i="3"/>
  <c r="IC223" i="3"/>
  <c r="II223" i="3"/>
  <c r="IO223" i="3"/>
  <c r="IU223" i="3"/>
  <c r="JA223" i="3"/>
  <c r="JG223" i="3"/>
  <c r="JM223" i="3"/>
  <c r="JS223" i="3"/>
  <c r="JY223" i="3"/>
  <c r="KE223" i="3"/>
  <c r="KK223" i="3"/>
  <c r="KQ223" i="3"/>
  <c r="KW223" i="3"/>
  <c r="LC223" i="3"/>
  <c r="LI223" i="3"/>
  <c r="LO223" i="3"/>
  <c r="LU223" i="3"/>
  <c r="MA223" i="3"/>
  <c r="MG223" i="3"/>
  <c r="MM223" i="3"/>
  <c r="MS223" i="3"/>
  <c r="MY223" i="3"/>
  <c r="NE223" i="3"/>
  <c r="NK223" i="3"/>
  <c r="NQ223" i="3"/>
  <c r="NW223" i="3"/>
  <c r="ES224" i="3"/>
  <c r="ET224" i="3"/>
  <c r="EY224" i="3"/>
  <c r="EZ224" i="3"/>
  <c r="FE224" i="3"/>
  <c r="FF224" i="3"/>
  <c r="FK224" i="3"/>
  <c r="FL224" i="3"/>
  <c r="FQ224" i="3"/>
  <c r="FR224" i="3"/>
  <c r="FW224" i="3"/>
  <c r="FX224" i="3"/>
  <c r="GC224" i="3"/>
  <c r="GD224" i="3"/>
  <c r="GI224" i="3"/>
  <c r="GJ224" i="3"/>
  <c r="GO224" i="3"/>
  <c r="GP224" i="3"/>
  <c r="GU224" i="3"/>
  <c r="GV224" i="3"/>
  <c r="HA224" i="3"/>
  <c r="HB224" i="3"/>
  <c r="HG224" i="3"/>
  <c r="HH224" i="3"/>
  <c r="HM224" i="3"/>
  <c r="HN224" i="3"/>
  <c r="HS224" i="3"/>
  <c r="HT224" i="3"/>
  <c r="HY224" i="3"/>
  <c r="HZ224" i="3"/>
  <c r="IE224" i="3"/>
  <c r="IF224" i="3"/>
  <c r="IK224" i="3"/>
  <c r="IL224" i="3"/>
  <c r="IQ224" i="3"/>
  <c r="IR224" i="3"/>
  <c r="IW224" i="3"/>
  <c r="IX224" i="3"/>
  <c r="JC224" i="3"/>
  <c r="JD224" i="3"/>
  <c r="JI224" i="3"/>
  <c r="JJ224" i="3"/>
  <c r="JO224" i="3"/>
  <c r="JP224" i="3"/>
  <c r="JU224" i="3"/>
  <c r="JV224" i="3"/>
  <c r="KA224" i="3"/>
  <c r="KB224" i="3"/>
  <c r="KG224" i="3"/>
  <c r="KH224" i="3"/>
  <c r="KM224" i="3"/>
  <c r="KN224" i="3"/>
  <c r="KS224" i="3"/>
  <c r="KT224" i="3"/>
  <c r="KY224" i="3"/>
  <c r="KZ224" i="3"/>
  <c r="LE224" i="3"/>
  <c r="LF224" i="3"/>
  <c r="LK224" i="3"/>
  <c r="LL224" i="3"/>
  <c r="LQ224" i="3"/>
  <c r="LR224" i="3"/>
  <c r="LW224" i="3"/>
  <c r="LX224" i="3"/>
  <c r="MC224" i="3"/>
  <c r="MD224" i="3"/>
  <c r="MI224" i="3"/>
  <c r="MJ224" i="3"/>
  <c r="MO224" i="3"/>
  <c r="MP224" i="3"/>
  <c r="MU224" i="3"/>
  <c r="MV224" i="3"/>
  <c r="NA224" i="3"/>
  <c r="NB224" i="3"/>
  <c r="NG224" i="3"/>
  <c r="NH224" i="3"/>
  <c r="NM224" i="3"/>
  <c r="NN224" i="3"/>
  <c r="NS224" i="3"/>
  <c r="NT224" i="3"/>
  <c r="D68" i="1"/>
  <c r="MM224" i="3" l="1"/>
  <c r="FC224" i="3"/>
  <c r="OC224" i="3"/>
  <c r="II224" i="3"/>
  <c r="KE224" i="3"/>
  <c r="MA224" i="3"/>
  <c r="GM224" i="3"/>
  <c r="NW224" i="3"/>
  <c r="GY224" i="3"/>
  <c r="KQ224" i="3"/>
  <c r="IU224" i="3"/>
  <c r="GA224" i="3"/>
  <c r="LO224" i="3"/>
  <c r="MS224" i="3"/>
  <c r="LC224" i="3"/>
  <c r="LI224" i="3"/>
  <c r="JM224" i="3"/>
  <c r="HQ224" i="3"/>
  <c r="FU224" i="3"/>
  <c r="NE224" i="3"/>
  <c r="MG224" i="3"/>
  <c r="IO224" i="3"/>
  <c r="KW224" i="3"/>
  <c r="FI224" i="3"/>
  <c r="FO224" i="3"/>
  <c r="JY224" i="3"/>
  <c r="IC224" i="3"/>
  <c r="GG224" i="3"/>
  <c r="NQ224" i="3"/>
  <c r="LU224" i="3"/>
  <c r="MY224" i="3"/>
  <c r="HK224" i="3"/>
  <c r="NK224" i="3"/>
  <c r="HW224" i="3"/>
  <c r="JS224" i="3"/>
  <c r="EW224" i="3"/>
  <c r="GS224" i="3"/>
  <c r="JA224" i="3"/>
  <c r="HE224" i="3"/>
  <c r="JG224" i="3"/>
  <c r="KK224" i="3"/>
  <c r="F103" i="1" l="1"/>
  <c r="A61" i="12" s="1"/>
  <c r="A62" i="12" l="1"/>
  <c r="J28" i="1"/>
  <c r="A58" i="16"/>
  <c r="B51" i="16"/>
  <c r="E104" i="1"/>
  <c r="A270" i="1"/>
  <c r="A59" i="16" l="1"/>
  <c r="N1024" i="16"/>
  <c r="T1024" i="16"/>
  <c r="B1024" i="16"/>
  <c r="Z1024" i="16"/>
  <c r="K4" i="7"/>
  <c r="K5" i="7"/>
  <c r="K6" i="7"/>
  <c r="K7" i="7"/>
  <c r="K8" i="7"/>
  <c r="K9" i="7"/>
  <c r="K10" i="7"/>
  <c r="K11" i="7"/>
  <c r="K12" i="7"/>
  <c r="K13" i="7"/>
  <c r="K14" i="7"/>
  <c r="K15" i="7"/>
  <c r="K16" i="7"/>
  <c r="K17" i="7"/>
  <c r="K18" i="7"/>
  <c r="K19" i="7"/>
  <c r="K20" i="7"/>
  <c r="K21" i="7"/>
  <c r="K22" i="7"/>
  <c r="K23" i="7"/>
  <c r="K24" i="7"/>
  <c r="K25" i="7"/>
  <c r="K26" i="7"/>
  <c r="K27" i="7"/>
  <c r="K28" i="7"/>
  <c r="K29" i="7"/>
  <c r="K30" i="7"/>
  <c r="K31" i="7"/>
  <c r="K32" i="7"/>
  <c r="K33" i="7"/>
  <c r="K34" i="7"/>
  <c r="K35" i="7"/>
  <c r="K36" i="7"/>
  <c r="K37" i="7"/>
  <c r="K3" i="7"/>
  <c r="OM74" i="3" l="1"/>
  <c r="ON74" i="3"/>
  <c r="OO74" i="3"/>
  <c r="OQ74" i="3"/>
  <c r="OM75" i="3"/>
  <c r="ON75" i="3"/>
  <c r="OO75" i="3"/>
  <c r="OQ75" i="3"/>
  <c r="OM76" i="3"/>
  <c r="ON76" i="3"/>
  <c r="OO76" i="3"/>
  <c r="OQ76" i="3"/>
  <c r="OM77" i="3"/>
  <c r="ON77" i="3"/>
  <c r="OO77" i="3"/>
  <c r="OQ77" i="3"/>
  <c r="OM78" i="3"/>
  <c r="ON78" i="3"/>
  <c r="OO78" i="3"/>
  <c r="OQ78" i="3"/>
  <c r="OM79" i="3"/>
  <c r="ON79" i="3"/>
  <c r="OO79" i="3"/>
  <c r="OQ79" i="3"/>
  <c r="OM80" i="3"/>
  <c r="ON80" i="3"/>
  <c r="OO80" i="3"/>
  <c r="OQ80" i="3"/>
  <c r="OM81" i="3"/>
  <c r="ON81" i="3"/>
  <c r="OO81" i="3"/>
  <c r="OQ81" i="3"/>
  <c r="OM82" i="3"/>
  <c r="ON82" i="3"/>
  <c r="OO82" i="3"/>
  <c r="OQ82" i="3"/>
  <c r="OM83" i="3"/>
  <c r="ON83" i="3"/>
  <c r="OO83" i="3"/>
  <c r="OQ83" i="3"/>
  <c r="OM84" i="3"/>
  <c r="ON84" i="3"/>
  <c r="OO84" i="3"/>
  <c r="OQ84" i="3"/>
  <c r="OM85" i="3"/>
  <c r="ON85" i="3"/>
  <c r="OO85" i="3"/>
  <c r="OQ85" i="3"/>
  <c r="OM86" i="3"/>
  <c r="ON86" i="3"/>
  <c r="OO86" i="3"/>
  <c r="OQ86" i="3"/>
  <c r="OM87" i="3"/>
  <c r="ON87" i="3"/>
  <c r="OO87" i="3"/>
  <c r="OQ87" i="3"/>
  <c r="OM88" i="3"/>
  <c r="ON88" i="3"/>
  <c r="OO88" i="3"/>
  <c r="OQ88" i="3"/>
  <c r="OM89" i="3"/>
  <c r="ON89" i="3"/>
  <c r="OO89" i="3"/>
  <c r="OQ89" i="3"/>
  <c r="OM90" i="3"/>
  <c r="ON90" i="3"/>
  <c r="OO90" i="3"/>
  <c r="OQ90" i="3"/>
  <c r="OM91" i="3"/>
  <c r="ON91" i="3"/>
  <c r="OO91" i="3"/>
  <c r="OQ91" i="3"/>
  <c r="OM92" i="3"/>
  <c r="ON92" i="3"/>
  <c r="OO92" i="3"/>
  <c r="OQ92" i="3"/>
  <c r="OM93" i="3"/>
  <c r="ON93" i="3"/>
  <c r="OO93" i="3"/>
  <c r="OQ93" i="3"/>
  <c r="OM94" i="3"/>
  <c r="ON94" i="3"/>
  <c r="OO94" i="3"/>
  <c r="OQ94" i="3"/>
  <c r="OM95" i="3"/>
  <c r="ON95" i="3"/>
  <c r="OO95" i="3"/>
  <c r="OQ95" i="3"/>
  <c r="OM96" i="3"/>
  <c r="ON96" i="3"/>
  <c r="OO96" i="3"/>
  <c r="OQ96" i="3"/>
  <c r="OM97" i="3"/>
  <c r="ON97" i="3"/>
  <c r="OO97" i="3"/>
  <c r="OQ97" i="3"/>
  <c r="OM98" i="3"/>
  <c r="ON98" i="3"/>
  <c r="OO98" i="3"/>
  <c r="OQ98" i="3"/>
  <c r="OM99" i="3"/>
  <c r="ON99" i="3"/>
  <c r="OO99" i="3"/>
  <c r="OQ99" i="3"/>
  <c r="OM100" i="3"/>
  <c r="ON100" i="3"/>
  <c r="OO100" i="3"/>
  <c r="OQ100" i="3"/>
  <c r="OM101" i="3"/>
  <c r="ON101" i="3"/>
  <c r="OO101" i="3"/>
  <c r="OQ101" i="3"/>
  <c r="OM102" i="3"/>
  <c r="ON102" i="3"/>
  <c r="OO102" i="3"/>
  <c r="OQ102" i="3"/>
  <c r="OM103" i="3"/>
  <c r="ON103" i="3"/>
  <c r="OO103" i="3"/>
  <c r="OQ103" i="3"/>
  <c r="OM104" i="3"/>
  <c r="ON104" i="3"/>
  <c r="OO104" i="3"/>
  <c r="OQ104" i="3"/>
  <c r="OM105" i="3"/>
  <c r="ON105" i="3"/>
  <c r="OO105" i="3"/>
  <c r="OQ105" i="3"/>
  <c r="OM106" i="3"/>
  <c r="ON106" i="3"/>
  <c r="OO106" i="3"/>
  <c r="OQ106" i="3"/>
  <c r="OM107" i="3"/>
  <c r="ON107" i="3"/>
  <c r="OO107" i="3"/>
  <c r="OQ107" i="3"/>
  <c r="OM108" i="3"/>
  <c r="ON108" i="3"/>
  <c r="OO108" i="3"/>
  <c r="OQ108" i="3"/>
  <c r="OM109" i="3"/>
  <c r="ON109" i="3"/>
  <c r="OO109" i="3"/>
  <c r="OQ109" i="3"/>
  <c r="OM110" i="3"/>
  <c r="ON110" i="3"/>
  <c r="OO110" i="3"/>
  <c r="OQ110" i="3"/>
  <c r="OM111" i="3"/>
  <c r="ON111" i="3"/>
  <c r="OO111" i="3"/>
  <c r="OQ111" i="3"/>
  <c r="OM112" i="3"/>
  <c r="ON112" i="3"/>
  <c r="OO112" i="3"/>
  <c r="OQ112" i="3"/>
  <c r="OM113" i="3"/>
  <c r="ON113" i="3"/>
  <c r="OO113" i="3"/>
  <c r="OQ113" i="3"/>
  <c r="OM114" i="3"/>
  <c r="ON114" i="3"/>
  <c r="OO114" i="3"/>
  <c r="OQ114" i="3"/>
  <c r="OM115" i="3"/>
  <c r="ON115" i="3"/>
  <c r="OO115" i="3"/>
  <c r="OQ115" i="3"/>
  <c r="OM116" i="3"/>
  <c r="ON116" i="3"/>
  <c r="OO116" i="3"/>
  <c r="OQ116" i="3"/>
  <c r="OM117" i="3"/>
  <c r="ON117" i="3"/>
  <c r="OO117" i="3"/>
  <c r="OQ117" i="3"/>
  <c r="OM118" i="3"/>
  <c r="ON118" i="3"/>
  <c r="OO118" i="3"/>
  <c r="OQ118" i="3"/>
  <c r="OM119" i="3"/>
  <c r="ON119" i="3"/>
  <c r="OO119" i="3"/>
  <c r="OQ119" i="3"/>
  <c r="OM120" i="3"/>
  <c r="ON120" i="3"/>
  <c r="OO120" i="3"/>
  <c r="OQ120" i="3"/>
  <c r="OM121" i="3"/>
  <c r="ON121" i="3"/>
  <c r="OO121" i="3"/>
  <c r="OQ121" i="3"/>
  <c r="OM122" i="3"/>
  <c r="ON122" i="3"/>
  <c r="OO122" i="3"/>
  <c r="OQ122" i="3"/>
  <c r="OM123" i="3"/>
  <c r="ON123" i="3"/>
  <c r="OO123" i="3"/>
  <c r="OQ123" i="3"/>
  <c r="OM124" i="3"/>
  <c r="ON124" i="3"/>
  <c r="OO124" i="3"/>
  <c r="OQ124" i="3"/>
  <c r="OM125" i="3"/>
  <c r="ON125" i="3"/>
  <c r="OO125" i="3"/>
  <c r="OQ125" i="3"/>
  <c r="OM126" i="3"/>
  <c r="ON126" i="3"/>
  <c r="OO126" i="3"/>
  <c r="OQ126" i="3"/>
  <c r="OM127" i="3"/>
  <c r="ON127" i="3"/>
  <c r="OO127" i="3"/>
  <c r="OQ127" i="3"/>
  <c r="OM128" i="3"/>
  <c r="ON128" i="3"/>
  <c r="OO128" i="3"/>
  <c r="OQ128" i="3"/>
  <c r="OM129" i="3"/>
  <c r="ON129" i="3"/>
  <c r="OO129" i="3"/>
  <c r="OQ129" i="3"/>
  <c r="OM130" i="3"/>
  <c r="ON130" i="3"/>
  <c r="OO130" i="3"/>
  <c r="OQ130" i="3"/>
  <c r="OM131" i="3"/>
  <c r="ON131" i="3"/>
  <c r="OO131" i="3"/>
  <c r="OQ131" i="3"/>
  <c r="OM132" i="3"/>
  <c r="ON132" i="3"/>
  <c r="OO132" i="3"/>
  <c r="OQ132" i="3"/>
  <c r="OM133" i="3"/>
  <c r="ON133" i="3"/>
  <c r="OO133" i="3"/>
  <c r="OQ133" i="3"/>
  <c r="OM134" i="3"/>
  <c r="ON134" i="3"/>
  <c r="OO134" i="3"/>
  <c r="OQ134" i="3"/>
  <c r="OM135" i="3"/>
  <c r="ON135" i="3"/>
  <c r="OO135" i="3"/>
  <c r="OQ135" i="3"/>
  <c r="OM136" i="3"/>
  <c r="ON136" i="3"/>
  <c r="OO136" i="3"/>
  <c r="OQ136" i="3"/>
  <c r="OM137" i="3"/>
  <c r="ON137" i="3"/>
  <c r="OO137" i="3"/>
  <c r="OQ137" i="3"/>
  <c r="OM138" i="3"/>
  <c r="ON138" i="3"/>
  <c r="OO138" i="3"/>
  <c r="OQ138" i="3"/>
  <c r="OM139" i="3"/>
  <c r="ON139" i="3"/>
  <c r="OO139" i="3"/>
  <c r="OQ139" i="3"/>
  <c r="OM140" i="3"/>
  <c r="ON140" i="3"/>
  <c r="OO140" i="3"/>
  <c r="OQ140" i="3"/>
  <c r="OM141" i="3"/>
  <c r="ON141" i="3"/>
  <c r="OO141" i="3"/>
  <c r="OQ141" i="3"/>
  <c r="OM142" i="3"/>
  <c r="ON142" i="3"/>
  <c r="OO142" i="3"/>
  <c r="OQ142" i="3"/>
  <c r="OM143" i="3"/>
  <c r="ON143" i="3"/>
  <c r="OO143" i="3"/>
  <c r="OQ143" i="3"/>
  <c r="OM144" i="3"/>
  <c r="ON144" i="3"/>
  <c r="OO144" i="3"/>
  <c r="OQ144" i="3"/>
  <c r="OM145" i="3"/>
  <c r="ON145" i="3"/>
  <c r="OO145" i="3"/>
  <c r="OQ145" i="3"/>
  <c r="OM146" i="3"/>
  <c r="ON146" i="3"/>
  <c r="OO146" i="3"/>
  <c r="OQ146" i="3"/>
  <c r="OM147" i="3"/>
  <c r="ON147" i="3"/>
  <c r="OO147" i="3"/>
  <c r="OQ147" i="3"/>
  <c r="OM148" i="3"/>
  <c r="ON148" i="3"/>
  <c r="OO148" i="3"/>
  <c r="OQ148" i="3"/>
  <c r="OM149" i="3"/>
  <c r="ON149" i="3"/>
  <c r="OO149" i="3"/>
  <c r="OQ149" i="3"/>
  <c r="OM150" i="3"/>
  <c r="ON150" i="3"/>
  <c r="OO150" i="3"/>
  <c r="OQ150" i="3"/>
  <c r="OM151" i="3"/>
  <c r="ON151" i="3"/>
  <c r="OO151" i="3"/>
  <c r="OQ151" i="3"/>
  <c r="OM152" i="3"/>
  <c r="ON152" i="3"/>
  <c r="OO152" i="3"/>
  <c r="OQ152" i="3"/>
  <c r="OM153" i="3"/>
  <c r="ON153" i="3"/>
  <c r="OO153" i="3"/>
  <c r="OQ153" i="3"/>
  <c r="OM154" i="3"/>
  <c r="ON154" i="3"/>
  <c r="OO154" i="3"/>
  <c r="OQ154" i="3"/>
  <c r="OM155" i="3"/>
  <c r="ON155" i="3"/>
  <c r="OO155" i="3"/>
  <c r="OQ155" i="3"/>
  <c r="OM156" i="3"/>
  <c r="ON156" i="3"/>
  <c r="OO156" i="3"/>
  <c r="OQ156" i="3"/>
  <c r="OM157" i="3"/>
  <c r="ON157" i="3"/>
  <c r="OO157" i="3"/>
  <c r="OQ157" i="3"/>
  <c r="OM158" i="3"/>
  <c r="ON158" i="3"/>
  <c r="OO158" i="3"/>
  <c r="OQ158" i="3"/>
  <c r="OM159" i="3"/>
  <c r="ON159" i="3"/>
  <c r="OO159" i="3"/>
  <c r="OQ159" i="3"/>
  <c r="OM160" i="3"/>
  <c r="ON160" i="3"/>
  <c r="OO160" i="3"/>
  <c r="OQ160" i="3"/>
  <c r="OM161" i="3"/>
  <c r="ON161" i="3"/>
  <c r="OO161" i="3"/>
  <c r="OQ161" i="3"/>
  <c r="OM162" i="3"/>
  <c r="ON162" i="3"/>
  <c r="OO162" i="3"/>
  <c r="OQ162" i="3"/>
  <c r="OM163" i="3"/>
  <c r="ON163" i="3"/>
  <c r="OO163" i="3"/>
  <c r="OQ163" i="3"/>
  <c r="OM164" i="3"/>
  <c r="ON164" i="3"/>
  <c r="OO164" i="3"/>
  <c r="OQ164" i="3"/>
  <c r="OM165" i="3"/>
  <c r="ON165" i="3"/>
  <c r="OO165" i="3"/>
  <c r="OQ165" i="3"/>
  <c r="OM166" i="3"/>
  <c r="ON166" i="3"/>
  <c r="OO166" i="3"/>
  <c r="OQ166" i="3"/>
  <c r="OM167" i="3"/>
  <c r="ON167" i="3"/>
  <c r="OO167" i="3"/>
  <c r="OQ167" i="3"/>
  <c r="OM168" i="3"/>
  <c r="ON168" i="3"/>
  <c r="OO168" i="3"/>
  <c r="OQ168" i="3"/>
  <c r="OM169" i="3"/>
  <c r="ON169" i="3"/>
  <c r="OO169" i="3"/>
  <c r="OQ169" i="3"/>
  <c r="OM170" i="3"/>
  <c r="ON170" i="3"/>
  <c r="OO170" i="3"/>
  <c r="OQ170" i="3"/>
  <c r="OM171" i="3"/>
  <c r="ON171" i="3"/>
  <c r="OO171" i="3"/>
  <c r="OQ171" i="3"/>
  <c r="OM172" i="3"/>
  <c r="ON172" i="3"/>
  <c r="OO172" i="3"/>
  <c r="OQ172" i="3"/>
  <c r="OM173" i="3"/>
  <c r="ON173" i="3"/>
  <c r="OO173" i="3"/>
  <c r="OQ173" i="3"/>
  <c r="OM174" i="3"/>
  <c r="ON174" i="3"/>
  <c r="OO174" i="3"/>
  <c r="OQ174" i="3"/>
  <c r="OM175" i="3"/>
  <c r="ON175" i="3"/>
  <c r="OO175" i="3"/>
  <c r="OQ175" i="3"/>
  <c r="OM176" i="3"/>
  <c r="ON176" i="3"/>
  <c r="OO176" i="3"/>
  <c r="OQ176" i="3"/>
  <c r="OM177" i="3"/>
  <c r="ON177" i="3"/>
  <c r="OO177" i="3"/>
  <c r="OQ177" i="3"/>
  <c r="OM178" i="3"/>
  <c r="ON178" i="3"/>
  <c r="OO178" i="3"/>
  <c r="OQ178" i="3"/>
  <c r="OM179" i="3"/>
  <c r="ON179" i="3"/>
  <c r="OO179" i="3"/>
  <c r="OQ179" i="3"/>
  <c r="OM180" i="3"/>
  <c r="ON180" i="3"/>
  <c r="OO180" i="3"/>
  <c r="OQ180" i="3"/>
  <c r="OM181" i="3"/>
  <c r="ON181" i="3"/>
  <c r="OO181" i="3"/>
  <c r="OQ181" i="3"/>
  <c r="OM182" i="3"/>
  <c r="ON182" i="3"/>
  <c r="OO182" i="3"/>
  <c r="OQ182" i="3"/>
  <c r="OM183" i="3"/>
  <c r="ON183" i="3"/>
  <c r="OO183" i="3"/>
  <c r="OQ183" i="3"/>
  <c r="OM184" i="3"/>
  <c r="ON184" i="3"/>
  <c r="OO184" i="3"/>
  <c r="OQ184" i="3"/>
  <c r="OM185" i="3"/>
  <c r="ON185" i="3"/>
  <c r="OO185" i="3"/>
  <c r="OQ185" i="3"/>
  <c r="OM186" i="3"/>
  <c r="ON186" i="3"/>
  <c r="OO186" i="3"/>
  <c r="OQ186" i="3"/>
  <c r="OM187" i="3"/>
  <c r="ON187" i="3"/>
  <c r="OO187" i="3"/>
  <c r="OQ187" i="3"/>
  <c r="OM188" i="3"/>
  <c r="ON188" i="3"/>
  <c r="OO188" i="3"/>
  <c r="OQ188" i="3"/>
  <c r="OM189" i="3"/>
  <c r="ON189" i="3"/>
  <c r="OO189" i="3"/>
  <c r="OQ189" i="3"/>
  <c r="OM190" i="3"/>
  <c r="ON190" i="3"/>
  <c r="OO190" i="3"/>
  <c r="OQ190" i="3"/>
  <c r="OM191" i="3"/>
  <c r="ON191" i="3"/>
  <c r="OO191" i="3"/>
  <c r="OQ191" i="3"/>
  <c r="OM192" i="3"/>
  <c r="ON192" i="3"/>
  <c r="OO192" i="3"/>
  <c r="OQ192" i="3"/>
  <c r="OM193" i="3"/>
  <c r="ON193" i="3"/>
  <c r="OO193" i="3"/>
  <c r="OQ193" i="3"/>
  <c r="OM194" i="3"/>
  <c r="ON194" i="3"/>
  <c r="OO194" i="3"/>
  <c r="OQ194" i="3"/>
  <c r="OM195" i="3"/>
  <c r="ON195" i="3"/>
  <c r="OO195" i="3"/>
  <c r="OQ195" i="3"/>
  <c r="OM196" i="3"/>
  <c r="ON196" i="3"/>
  <c r="OO196" i="3"/>
  <c r="OQ196" i="3"/>
  <c r="OM197" i="3"/>
  <c r="ON197" i="3"/>
  <c r="OO197" i="3"/>
  <c r="OQ197" i="3"/>
  <c r="OM198" i="3"/>
  <c r="ON198" i="3"/>
  <c r="OO198" i="3"/>
  <c r="OQ198" i="3"/>
  <c r="OM199" i="3"/>
  <c r="ON199" i="3"/>
  <c r="OO199" i="3"/>
  <c r="OQ199" i="3"/>
  <c r="OM200" i="3"/>
  <c r="ON200" i="3"/>
  <c r="OO200" i="3"/>
  <c r="OQ200" i="3"/>
  <c r="OM201" i="3"/>
  <c r="ON201" i="3"/>
  <c r="OO201" i="3"/>
  <c r="OQ201" i="3"/>
  <c r="OM202" i="3"/>
  <c r="ON202" i="3"/>
  <c r="OO202" i="3"/>
  <c r="OQ202" i="3"/>
  <c r="OM203" i="3"/>
  <c r="ON203" i="3"/>
  <c r="OO203" i="3"/>
  <c r="OQ203" i="3"/>
  <c r="OM204" i="3"/>
  <c r="ON204" i="3"/>
  <c r="OO204" i="3"/>
  <c r="OQ204" i="3"/>
  <c r="OM205" i="3"/>
  <c r="ON205" i="3"/>
  <c r="OO205" i="3"/>
  <c r="OQ205" i="3"/>
  <c r="OM206" i="3"/>
  <c r="ON206" i="3"/>
  <c r="OO206" i="3"/>
  <c r="OQ206" i="3"/>
  <c r="OM207" i="3"/>
  <c r="ON207" i="3"/>
  <c r="OO207" i="3"/>
  <c r="OQ207" i="3"/>
  <c r="OM208" i="3"/>
  <c r="ON208" i="3"/>
  <c r="OO208" i="3"/>
  <c r="OQ208" i="3"/>
  <c r="OM209" i="3"/>
  <c r="ON209" i="3"/>
  <c r="OO209" i="3"/>
  <c r="OQ209" i="3"/>
  <c r="OM210" i="3"/>
  <c r="ON210" i="3"/>
  <c r="OO210" i="3"/>
  <c r="OQ210" i="3"/>
  <c r="OM211" i="3"/>
  <c r="ON211" i="3"/>
  <c r="OO211" i="3"/>
  <c r="OQ211" i="3"/>
  <c r="OM212" i="3"/>
  <c r="ON212" i="3"/>
  <c r="OO212" i="3"/>
  <c r="OQ212" i="3"/>
  <c r="OM213" i="3"/>
  <c r="ON213" i="3"/>
  <c r="OO213" i="3"/>
  <c r="OQ213" i="3"/>
  <c r="OM214" i="3"/>
  <c r="ON214" i="3"/>
  <c r="OO214" i="3"/>
  <c r="OQ214" i="3"/>
  <c r="OM215" i="3"/>
  <c r="ON215" i="3"/>
  <c r="OO215" i="3"/>
  <c r="OQ215" i="3"/>
  <c r="OM216" i="3"/>
  <c r="ON216" i="3"/>
  <c r="OO216" i="3"/>
  <c r="OQ216" i="3"/>
  <c r="OM217" i="3"/>
  <c r="ON217" i="3"/>
  <c r="OO217" i="3"/>
  <c r="OQ217" i="3"/>
  <c r="OM218" i="3"/>
  <c r="ON218" i="3"/>
  <c r="OO218" i="3"/>
  <c r="OQ218" i="3"/>
  <c r="OM219" i="3"/>
  <c r="ON219" i="3"/>
  <c r="OO219" i="3"/>
  <c r="OQ219" i="3"/>
  <c r="OM220" i="3"/>
  <c r="ON220" i="3"/>
  <c r="OO220" i="3"/>
  <c r="OQ220" i="3"/>
  <c r="OM221" i="3"/>
  <c r="ON221" i="3"/>
  <c r="OO221" i="3"/>
  <c r="OQ221" i="3"/>
  <c r="OM222" i="3"/>
  <c r="ON222" i="3"/>
  <c r="OO222" i="3"/>
  <c r="OQ222" i="3"/>
  <c r="OM223" i="3"/>
  <c r="ON223" i="3"/>
  <c r="OO223" i="3"/>
  <c r="OQ223" i="3"/>
  <c r="E156" i="1" l="1"/>
  <c r="L3" i="12" l="1"/>
  <c r="E62" i="15" l="1"/>
  <c r="C62" i="15"/>
  <c r="E62" i="10"/>
  <c r="C62" i="10"/>
  <c r="EQ4" i="3" l="1"/>
  <c r="I4" i="3"/>
  <c r="EQ223" i="3"/>
  <c r="EK223" i="3"/>
  <c r="EE223" i="3"/>
  <c r="DY223" i="3"/>
  <c r="DS223" i="3"/>
  <c r="DM223" i="3"/>
  <c r="DG223" i="3"/>
  <c r="DA223" i="3"/>
  <c r="CU223" i="3"/>
  <c r="CO223" i="3"/>
  <c r="CI223" i="3"/>
  <c r="CC223" i="3"/>
  <c r="BW223" i="3"/>
  <c r="BQ223" i="3"/>
  <c r="BK223" i="3"/>
  <c r="BE223" i="3"/>
  <c r="AY223" i="3"/>
  <c r="AS223" i="3"/>
  <c r="AM223" i="3"/>
  <c r="AG223" i="3"/>
  <c r="AA223" i="3"/>
  <c r="U223" i="3"/>
  <c r="O223" i="3"/>
  <c r="I223" i="3"/>
  <c r="EQ222" i="3"/>
  <c r="EK222" i="3"/>
  <c r="EE222" i="3"/>
  <c r="DY222" i="3"/>
  <c r="DS222" i="3"/>
  <c r="DM222" i="3"/>
  <c r="DG222" i="3"/>
  <c r="DA222" i="3"/>
  <c r="CU222" i="3"/>
  <c r="CO222" i="3"/>
  <c r="CI222" i="3"/>
  <c r="CC222" i="3"/>
  <c r="BW222" i="3"/>
  <c r="BQ222" i="3"/>
  <c r="BK222" i="3"/>
  <c r="BE222" i="3"/>
  <c r="AY222" i="3"/>
  <c r="AS222" i="3"/>
  <c r="AM222" i="3"/>
  <c r="AG222" i="3"/>
  <c r="AA222" i="3"/>
  <c r="U222" i="3"/>
  <c r="O222" i="3"/>
  <c r="I222" i="3"/>
  <c r="EQ221" i="3"/>
  <c r="EK221" i="3"/>
  <c r="EE221" i="3"/>
  <c r="DY221" i="3"/>
  <c r="DS221" i="3"/>
  <c r="DM221" i="3"/>
  <c r="DG221" i="3"/>
  <c r="DA221" i="3"/>
  <c r="CU221" i="3"/>
  <c r="CO221" i="3"/>
  <c r="CI221" i="3"/>
  <c r="CC221" i="3"/>
  <c r="BW221" i="3"/>
  <c r="BQ221" i="3"/>
  <c r="BK221" i="3"/>
  <c r="BE221" i="3"/>
  <c r="AY221" i="3"/>
  <c r="AS221" i="3"/>
  <c r="AM221" i="3"/>
  <c r="AG221" i="3"/>
  <c r="AA221" i="3"/>
  <c r="U221" i="3"/>
  <c r="O221" i="3"/>
  <c r="I221" i="3"/>
  <c r="EQ220" i="3"/>
  <c r="EK220" i="3"/>
  <c r="EE220" i="3"/>
  <c r="DY220" i="3"/>
  <c r="DS220" i="3"/>
  <c r="DM220" i="3"/>
  <c r="DG220" i="3"/>
  <c r="DA220" i="3"/>
  <c r="CU220" i="3"/>
  <c r="CO220" i="3"/>
  <c r="CI220" i="3"/>
  <c r="CC220" i="3"/>
  <c r="BW220" i="3"/>
  <c r="BQ220" i="3"/>
  <c r="BK220" i="3"/>
  <c r="BE220" i="3"/>
  <c r="AY220" i="3"/>
  <c r="AS220" i="3"/>
  <c r="AM220" i="3"/>
  <c r="AG220" i="3"/>
  <c r="AA220" i="3"/>
  <c r="U220" i="3"/>
  <c r="O220" i="3"/>
  <c r="I220" i="3"/>
  <c r="EQ219" i="3"/>
  <c r="EK219" i="3"/>
  <c r="EE219" i="3"/>
  <c r="DY219" i="3"/>
  <c r="DS219" i="3"/>
  <c r="DM219" i="3"/>
  <c r="DG219" i="3"/>
  <c r="DA219" i="3"/>
  <c r="CU219" i="3"/>
  <c r="CO219" i="3"/>
  <c r="CI219" i="3"/>
  <c r="CC219" i="3"/>
  <c r="BW219" i="3"/>
  <c r="BQ219" i="3"/>
  <c r="BK219" i="3"/>
  <c r="BE219" i="3"/>
  <c r="AY219" i="3"/>
  <c r="AS219" i="3"/>
  <c r="AM219" i="3"/>
  <c r="AG219" i="3"/>
  <c r="AA219" i="3"/>
  <c r="U219" i="3"/>
  <c r="O219" i="3"/>
  <c r="I219" i="3"/>
  <c r="EQ218" i="3"/>
  <c r="EK218" i="3"/>
  <c r="EE218" i="3"/>
  <c r="DY218" i="3"/>
  <c r="DS218" i="3"/>
  <c r="DM218" i="3"/>
  <c r="DG218" i="3"/>
  <c r="DA218" i="3"/>
  <c r="CU218" i="3"/>
  <c r="CO218" i="3"/>
  <c r="CI218" i="3"/>
  <c r="CC218" i="3"/>
  <c r="BW218" i="3"/>
  <c r="BQ218" i="3"/>
  <c r="BK218" i="3"/>
  <c r="BE218" i="3"/>
  <c r="AY218" i="3"/>
  <c r="AS218" i="3"/>
  <c r="AM218" i="3"/>
  <c r="AG218" i="3"/>
  <c r="AA218" i="3"/>
  <c r="U218" i="3"/>
  <c r="O218" i="3"/>
  <c r="I218" i="3"/>
  <c r="EQ217" i="3"/>
  <c r="EK217" i="3"/>
  <c r="EE217" i="3"/>
  <c r="DY217" i="3"/>
  <c r="DS217" i="3"/>
  <c r="DM217" i="3"/>
  <c r="DG217" i="3"/>
  <c r="DA217" i="3"/>
  <c r="CU217" i="3"/>
  <c r="CO217" i="3"/>
  <c r="CI217" i="3"/>
  <c r="CC217" i="3"/>
  <c r="BW217" i="3"/>
  <c r="BQ217" i="3"/>
  <c r="BK217" i="3"/>
  <c r="BE217" i="3"/>
  <c r="AY217" i="3"/>
  <c r="AS217" i="3"/>
  <c r="AM217" i="3"/>
  <c r="AG217" i="3"/>
  <c r="AA217" i="3"/>
  <c r="U217" i="3"/>
  <c r="O217" i="3"/>
  <c r="I217" i="3"/>
  <c r="EQ216" i="3"/>
  <c r="EK216" i="3"/>
  <c r="EE216" i="3"/>
  <c r="DY216" i="3"/>
  <c r="DS216" i="3"/>
  <c r="DM216" i="3"/>
  <c r="DG216" i="3"/>
  <c r="DA216" i="3"/>
  <c r="CU216" i="3"/>
  <c r="CO216" i="3"/>
  <c r="CI216" i="3"/>
  <c r="CC216" i="3"/>
  <c r="BW216" i="3"/>
  <c r="BQ216" i="3"/>
  <c r="BK216" i="3"/>
  <c r="BE216" i="3"/>
  <c r="AY216" i="3"/>
  <c r="AS216" i="3"/>
  <c r="AM216" i="3"/>
  <c r="AG216" i="3"/>
  <c r="AA216" i="3"/>
  <c r="U216" i="3"/>
  <c r="O216" i="3"/>
  <c r="I216" i="3"/>
  <c r="EQ215" i="3"/>
  <c r="EK215" i="3"/>
  <c r="EE215" i="3"/>
  <c r="DY215" i="3"/>
  <c r="DS215" i="3"/>
  <c r="DM215" i="3"/>
  <c r="DG215" i="3"/>
  <c r="DA215" i="3"/>
  <c r="CU215" i="3"/>
  <c r="CO215" i="3"/>
  <c r="CI215" i="3"/>
  <c r="CC215" i="3"/>
  <c r="BW215" i="3"/>
  <c r="BQ215" i="3"/>
  <c r="BK215" i="3"/>
  <c r="BE215" i="3"/>
  <c r="AY215" i="3"/>
  <c r="AS215" i="3"/>
  <c r="AM215" i="3"/>
  <c r="AG215" i="3"/>
  <c r="AA215" i="3"/>
  <c r="U215" i="3"/>
  <c r="O215" i="3"/>
  <c r="I215" i="3"/>
  <c r="EQ214" i="3"/>
  <c r="EK214" i="3"/>
  <c r="EE214" i="3"/>
  <c r="DY214" i="3"/>
  <c r="DS214" i="3"/>
  <c r="DM214" i="3"/>
  <c r="DG214" i="3"/>
  <c r="DA214" i="3"/>
  <c r="CU214" i="3"/>
  <c r="CO214" i="3"/>
  <c r="CI214" i="3"/>
  <c r="CC214" i="3"/>
  <c r="BW214" i="3"/>
  <c r="BQ214" i="3"/>
  <c r="BK214" i="3"/>
  <c r="BE214" i="3"/>
  <c r="AY214" i="3"/>
  <c r="AS214" i="3"/>
  <c r="AM214" i="3"/>
  <c r="AG214" i="3"/>
  <c r="AA214" i="3"/>
  <c r="U214" i="3"/>
  <c r="O214" i="3"/>
  <c r="I214" i="3"/>
  <c r="EQ213" i="3"/>
  <c r="EK213" i="3"/>
  <c r="EE213" i="3"/>
  <c r="DY213" i="3"/>
  <c r="DS213" i="3"/>
  <c r="DM213" i="3"/>
  <c r="DG213" i="3"/>
  <c r="DA213" i="3"/>
  <c r="CU213" i="3"/>
  <c r="CO213" i="3"/>
  <c r="CI213" i="3"/>
  <c r="CC213" i="3"/>
  <c r="BW213" i="3"/>
  <c r="BQ213" i="3"/>
  <c r="BK213" i="3"/>
  <c r="BE213" i="3"/>
  <c r="AY213" i="3"/>
  <c r="AS213" i="3"/>
  <c r="AM213" i="3"/>
  <c r="AG213" i="3"/>
  <c r="AA213" i="3"/>
  <c r="U213" i="3"/>
  <c r="O213" i="3"/>
  <c r="I213" i="3"/>
  <c r="EQ212" i="3"/>
  <c r="EK212" i="3"/>
  <c r="EE212" i="3"/>
  <c r="DY212" i="3"/>
  <c r="DS212" i="3"/>
  <c r="DM212" i="3"/>
  <c r="DG212" i="3"/>
  <c r="DA212" i="3"/>
  <c r="CU212" i="3"/>
  <c r="CO212" i="3"/>
  <c r="CI212" i="3"/>
  <c r="CC212" i="3"/>
  <c r="BW212" i="3"/>
  <c r="BQ212" i="3"/>
  <c r="BK212" i="3"/>
  <c r="BE212" i="3"/>
  <c r="AY212" i="3"/>
  <c r="AS212" i="3"/>
  <c r="AM212" i="3"/>
  <c r="AG212" i="3"/>
  <c r="AA212" i="3"/>
  <c r="U212" i="3"/>
  <c r="O212" i="3"/>
  <c r="I212" i="3"/>
  <c r="EQ211" i="3"/>
  <c r="EK211" i="3"/>
  <c r="EE211" i="3"/>
  <c r="DY211" i="3"/>
  <c r="DS211" i="3"/>
  <c r="DM211" i="3"/>
  <c r="DG211" i="3"/>
  <c r="DA211" i="3"/>
  <c r="CU211" i="3"/>
  <c r="CO211" i="3"/>
  <c r="CI211" i="3"/>
  <c r="CC211" i="3"/>
  <c r="BW211" i="3"/>
  <c r="BQ211" i="3"/>
  <c r="BK211" i="3"/>
  <c r="BE211" i="3"/>
  <c r="AY211" i="3"/>
  <c r="AS211" i="3"/>
  <c r="AM211" i="3"/>
  <c r="AG211" i="3"/>
  <c r="AA211" i="3"/>
  <c r="U211" i="3"/>
  <c r="O211" i="3"/>
  <c r="I211" i="3"/>
  <c r="EQ210" i="3"/>
  <c r="EK210" i="3"/>
  <c r="EE210" i="3"/>
  <c r="DY210" i="3"/>
  <c r="DS210" i="3"/>
  <c r="DM210" i="3"/>
  <c r="DG210" i="3"/>
  <c r="DA210" i="3"/>
  <c r="CU210" i="3"/>
  <c r="CO210" i="3"/>
  <c r="CI210" i="3"/>
  <c r="CC210" i="3"/>
  <c r="BW210" i="3"/>
  <c r="BQ210" i="3"/>
  <c r="BK210" i="3"/>
  <c r="BE210" i="3"/>
  <c r="AY210" i="3"/>
  <c r="AS210" i="3"/>
  <c r="AM210" i="3"/>
  <c r="AG210" i="3"/>
  <c r="AA210" i="3"/>
  <c r="U210" i="3"/>
  <c r="O210" i="3"/>
  <c r="I210" i="3"/>
  <c r="EQ209" i="3"/>
  <c r="EK209" i="3"/>
  <c r="EE209" i="3"/>
  <c r="DY209" i="3"/>
  <c r="DS209" i="3"/>
  <c r="DM209" i="3"/>
  <c r="DG209" i="3"/>
  <c r="DA209" i="3"/>
  <c r="CU209" i="3"/>
  <c r="CO209" i="3"/>
  <c r="CI209" i="3"/>
  <c r="CC209" i="3"/>
  <c r="BW209" i="3"/>
  <c r="BQ209" i="3"/>
  <c r="BK209" i="3"/>
  <c r="BE209" i="3"/>
  <c r="AY209" i="3"/>
  <c r="AS209" i="3"/>
  <c r="AM209" i="3"/>
  <c r="AG209" i="3"/>
  <c r="AA209" i="3"/>
  <c r="U209" i="3"/>
  <c r="O209" i="3"/>
  <c r="I209" i="3"/>
  <c r="EQ208" i="3"/>
  <c r="EK208" i="3"/>
  <c r="EE208" i="3"/>
  <c r="DY208" i="3"/>
  <c r="DS208" i="3"/>
  <c r="DM208" i="3"/>
  <c r="DG208" i="3"/>
  <c r="DA208" i="3"/>
  <c r="CU208" i="3"/>
  <c r="CO208" i="3"/>
  <c r="CI208" i="3"/>
  <c r="CC208" i="3"/>
  <c r="BW208" i="3"/>
  <c r="BQ208" i="3"/>
  <c r="BK208" i="3"/>
  <c r="BE208" i="3"/>
  <c r="AY208" i="3"/>
  <c r="AS208" i="3"/>
  <c r="AM208" i="3"/>
  <c r="AG208" i="3"/>
  <c r="AA208" i="3"/>
  <c r="U208" i="3"/>
  <c r="O208" i="3"/>
  <c r="I208" i="3"/>
  <c r="EQ207" i="3"/>
  <c r="EK207" i="3"/>
  <c r="EE207" i="3"/>
  <c r="DY207" i="3"/>
  <c r="DS207" i="3"/>
  <c r="DM207" i="3"/>
  <c r="DG207" i="3"/>
  <c r="DA207" i="3"/>
  <c r="CU207" i="3"/>
  <c r="CO207" i="3"/>
  <c r="CI207" i="3"/>
  <c r="CC207" i="3"/>
  <c r="BW207" i="3"/>
  <c r="BQ207" i="3"/>
  <c r="BK207" i="3"/>
  <c r="BE207" i="3"/>
  <c r="AY207" i="3"/>
  <c r="AS207" i="3"/>
  <c r="AM207" i="3"/>
  <c r="AG207" i="3"/>
  <c r="AA207" i="3"/>
  <c r="U207" i="3"/>
  <c r="O207" i="3"/>
  <c r="I207" i="3"/>
  <c r="EQ206" i="3"/>
  <c r="EK206" i="3"/>
  <c r="EE206" i="3"/>
  <c r="DY206" i="3"/>
  <c r="DS206" i="3"/>
  <c r="DM206" i="3"/>
  <c r="DG206" i="3"/>
  <c r="DA206" i="3"/>
  <c r="CU206" i="3"/>
  <c r="CO206" i="3"/>
  <c r="CI206" i="3"/>
  <c r="CC206" i="3"/>
  <c r="BW206" i="3"/>
  <c r="BQ206" i="3"/>
  <c r="BK206" i="3"/>
  <c r="BE206" i="3"/>
  <c r="AY206" i="3"/>
  <c r="AS206" i="3"/>
  <c r="AM206" i="3"/>
  <c r="AG206" i="3"/>
  <c r="AA206" i="3"/>
  <c r="U206" i="3"/>
  <c r="O206" i="3"/>
  <c r="I206" i="3"/>
  <c r="EQ205" i="3"/>
  <c r="EK205" i="3"/>
  <c r="EE205" i="3"/>
  <c r="DY205" i="3"/>
  <c r="DS205" i="3"/>
  <c r="DM205" i="3"/>
  <c r="DG205" i="3"/>
  <c r="DA205" i="3"/>
  <c r="CU205" i="3"/>
  <c r="CO205" i="3"/>
  <c r="CI205" i="3"/>
  <c r="CC205" i="3"/>
  <c r="BW205" i="3"/>
  <c r="BQ205" i="3"/>
  <c r="BK205" i="3"/>
  <c r="BE205" i="3"/>
  <c r="AY205" i="3"/>
  <c r="AS205" i="3"/>
  <c r="AM205" i="3"/>
  <c r="AG205" i="3"/>
  <c r="AA205" i="3"/>
  <c r="U205" i="3"/>
  <c r="O205" i="3"/>
  <c r="I205" i="3"/>
  <c r="EQ204" i="3"/>
  <c r="EK204" i="3"/>
  <c r="EE204" i="3"/>
  <c r="DY204" i="3"/>
  <c r="DS204" i="3"/>
  <c r="DM204" i="3"/>
  <c r="DG204" i="3"/>
  <c r="DA204" i="3"/>
  <c r="CU204" i="3"/>
  <c r="CO204" i="3"/>
  <c r="CI204" i="3"/>
  <c r="CC204" i="3"/>
  <c r="BW204" i="3"/>
  <c r="BQ204" i="3"/>
  <c r="BK204" i="3"/>
  <c r="BE204" i="3"/>
  <c r="AY204" i="3"/>
  <c r="AS204" i="3"/>
  <c r="AM204" i="3"/>
  <c r="AG204" i="3"/>
  <c r="AA204" i="3"/>
  <c r="U204" i="3"/>
  <c r="O204" i="3"/>
  <c r="I204" i="3"/>
  <c r="EQ203" i="3"/>
  <c r="EK203" i="3"/>
  <c r="EE203" i="3"/>
  <c r="DY203" i="3"/>
  <c r="DS203" i="3"/>
  <c r="DM203" i="3"/>
  <c r="DG203" i="3"/>
  <c r="DA203" i="3"/>
  <c r="CU203" i="3"/>
  <c r="CO203" i="3"/>
  <c r="CI203" i="3"/>
  <c r="CC203" i="3"/>
  <c r="BW203" i="3"/>
  <c r="BQ203" i="3"/>
  <c r="BK203" i="3"/>
  <c r="BE203" i="3"/>
  <c r="AY203" i="3"/>
  <c r="AS203" i="3"/>
  <c r="AM203" i="3"/>
  <c r="AG203" i="3"/>
  <c r="AA203" i="3"/>
  <c r="U203" i="3"/>
  <c r="O203" i="3"/>
  <c r="I203" i="3"/>
  <c r="EQ202" i="3"/>
  <c r="EK202" i="3"/>
  <c r="EE202" i="3"/>
  <c r="DY202" i="3"/>
  <c r="DS202" i="3"/>
  <c r="DM202" i="3"/>
  <c r="DG202" i="3"/>
  <c r="DA202" i="3"/>
  <c r="CU202" i="3"/>
  <c r="CO202" i="3"/>
  <c r="CI202" i="3"/>
  <c r="CC202" i="3"/>
  <c r="BW202" i="3"/>
  <c r="BQ202" i="3"/>
  <c r="BK202" i="3"/>
  <c r="BE202" i="3"/>
  <c r="AY202" i="3"/>
  <c r="AS202" i="3"/>
  <c r="AM202" i="3"/>
  <c r="AG202" i="3"/>
  <c r="AA202" i="3"/>
  <c r="U202" i="3"/>
  <c r="O202" i="3"/>
  <c r="I202" i="3"/>
  <c r="EQ201" i="3"/>
  <c r="EK201" i="3"/>
  <c r="EE201" i="3"/>
  <c r="DY201" i="3"/>
  <c r="DS201" i="3"/>
  <c r="DM201" i="3"/>
  <c r="DG201" i="3"/>
  <c r="DA201" i="3"/>
  <c r="CU201" i="3"/>
  <c r="CO201" i="3"/>
  <c r="CI201" i="3"/>
  <c r="CC201" i="3"/>
  <c r="BW201" i="3"/>
  <c r="BQ201" i="3"/>
  <c r="BK201" i="3"/>
  <c r="BE201" i="3"/>
  <c r="AY201" i="3"/>
  <c r="AS201" i="3"/>
  <c r="AM201" i="3"/>
  <c r="AG201" i="3"/>
  <c r="AA201" i="3"/>
  <c r="U201" i="3"/>
  <c r="O201" i="3"/>
  <c r="I201" i="3"/>
  <c r="EQ200" i="3"/>
  <c r="EK200" i="3"/>
  <c r="EE200" i="3"/>
  <c r="DY200" i="3"/>
  <c r="DS200" i="3"/>
  <c r="DM200" i="3"/>
  <c r="DG200" i="3"/>
  <c r="DA200" i="3"/>
  <c r="CU200" i="3"/>
  <c r="CO200" i="3"/>
  <c r="CI200" i="3"/>
  <c r="CC200" i="3"/>
  <c r="BW200" i="3"/>
  <c r="BQ200" i="3"/>
  <c r="BK200" i="3"/>
  <c r="BE200" i="3"/>
  <c r="AY200" i="3"/>
  <c r="AS200" i="3"/>
  <c r="AM200" i="3"/>
  <c r="AG200" i="3"/>
  <c r="AA200" i="3"/>
  <c r="U200" i="3"/>
  <c r="O200" i="3"/>
  <c r="I200" i="3"/>
  <c r="EQ199" i="3"/>
  <c r="EK199" i="3"/>
  <c r="EE199" i="3"/>
  <c r="DY199" i="3"/>
  <c r="DS199" i="3"/>
  <c r="DM199" i="3"/>
  <c r="DG199" i="3"/>
  <c r="DA199" i="3"/>
  <c r="CU199" i="3"/>
  <c r="CO199" i="3"/>
  <c r="CI199" i="3"/>
  <c r="CC199" i="3"/>
  <c r="BW199" i="3"/>
  <c r="BQ199" i="3"/>
  <c r="BK199" i="3"/>
  <c r="BE199" i="3"/>
  <c r="AY199" i="3"/>
  <c r="AS199" i="3"/>
  <c r="AM199" i="3"/>
  <c r="AG199" i="3"/>
  <c r="AA199" i="3"/>
  <c r="U199" i="3"/>
  <c r="O199" i="3"/>
  <c r="I199" i="3"/>
  <c r="EQ198" i="3"/>
  <c r="EK198" i="3"/>
  <c r="EE198" i="3"/>
  <c r="DY198" i="3"/>
  <c r="DS198" i="3"/>
  <c r="DM198" i="3"/>
  <c r="DG198" i="3"/>
  <c r="DA198" i="3"/>
  <c r="CU198" i="3"/>
  <c r="CO198" i="3"/>
  <c r="CI198" i="3"/>
  <c r="CC198" i="3"/>
  <c r="BW198" i="3"/>
  <c r="BQ198" i="3"/>
  <c r="BK198" i="3"/>
  <c r="BE198" i="3"/>
  <c r="AY198" i="3"/>
  <c r="AS198" i="3"/>
  <c r="AM198" i="3"/>
  <c r="AG198" i="3"/>
  <c r="AA198" i="3"/>
  <c r="U198" i="3"/>
  <c r="O198" i="3"/>
  <c r="I198" i="3"/>
  <c r="EQ197" i="3"/>
  <c r="EK197" i="3"/>
  <c r="EE197" i="3"/>
  <c r="DY197" i="3"/>
  <c r="DS197" i="3"/>
  <c r="DM197" i="3"/>
  <c r="DG197" i="3"/>
  <c r="DA197" i="3"/>
  <c r="CU197" i="3"/>
  <c r="CO197" i="3"/>
  <c r="CI197" i="3"/>
  <c r="CC197" i="3"/>
  <c r="BW197" i="3"/>
  <c r="BQ197" i="3"/>
  <c r="BK197" i="3"/>
  <c r="BE197" i="3"/>
  <c r="AY197" i="3"/>
  <c r="AS197" i="3"/>
  <c r="AM197" i="3"/>
  <c r="AG197" i="3"/>
  <c r="AA197" i="3"/>
  <c r="U197" i="3"/>
  <c r="O197" i="3"/>
  <c r="I197" i="3"/>
  <c r="EQ196" i="3"/>
  <c r="EK196" i="3"/>
  <c r="EE196" i="3"/>
  <c r="DY196" i="3"/>
  <c r="DS196" i="3"/>
  <c r="DM196" i="3"/>
  <c r="DG196" i="3"/>
  <c r="DA196" i="3"/>
  <c r="CU196" i="3"/>
  <c r="CO196" i="3"/>
  <c r="CI196" i="3"/>
  <c r="CC196" i="3"/>
  <c r="BW196" i="3"/>
  <c r="BQ196" i="3"/>
  <c r="BK196" i="3"/>
  <c r="BE196" i="3"/>
  <c r="AY196" i="3"/>
  <c r="AS196" i="3"/>
  <c r="AM196" i="3"/>
  <c r="AG196" i="3"/>
  <c r="AA196" i="3"/>
  <c r="U196" i="3"/>
  <c r="O196" i="3"/>
  <c r="I196" i="3"/>
  <c r="EQ195" i="3"/>
  <c r="EK195" i="3"/>
  <c r="EE195" i="3"/>
  <c r="DY195" i="3"/>
  <c r="DS195" i="3"/>
  <c r="DM195" i="3"/>
  <c r="DG195" i="3"/>
  <c r="DA195" i="3"/>
  <c r="CU195" i="3"/>
  <c r="CO195" i="3"/>
  <c r="CI195" i="3"/>
  <c r="CC195" i="3"/>
  <c r="BW195" i="3"/>
  <c r="BQ195" i="3"/>
  <c r="BK195" i="3"/>
  <c r="BE195" i="3"/>
  <c r="AY195" i="3"/>
  <c r="AS195" i="3"/>
  <c r="AM195" i="3"/>
  <c r="AG195" i="3"/>
  <c r="AA195" i="3"/>
  <c r="U195" i="3"/>
  <c r="O195" i="3"/>
  <c r="I195" i="3"/>
  <c r="EQ194" i="3"/>
  <c r="EK194" i="3"/>
  <c r="EE194" i="3"/>
  <c r="DY194" i="3"/>
  <c r="DS194" i="3"/>
  <c r="DM194" i="3"/>
  <c r="DG194" i="3"/>
  <c r="DA194" i="3"/>
  <c r="CU194" i="3"/>
  <c r="CO194" i="3"/>
  <c r="CI194" i="3"/>
  <c r="CC194" i="3"/>
  <c r="BW194" i="3"/>
  <c r="BQ194" i="3"/>
  <c r="BK194" i="3"/>
  <c r="BE194" i="3"/>
  <c r="AY194" i="3"/>
  <c r="AS194" i="3"/>
  <c r="AM194" i="3"/>
  <c r="AG194" i="3"/>
  <c r="AA194" i="3"/>
  <c r="U194" i="3"/>
  <c r="O194" i="3"/>
  <c r="I194" i="3"/>
  <c r="EQ193" i="3"/>
  <c r="EK193" i="3"/>
  <c r="EE193" i="3"/>
  <c r="DY193" i="3"/>
  <c r="DS193" i="3"/>
  <c r="DM193" i="3"/>
  <c r="DG193" i="3"/>
  <c r="DA193" i="3"/>
  <c r="CU193" i="3"/>
  <c r="CO193" i="3"/>
  <c r="CI193" i="3"/>
  <c r="CC193" i="3"/>
  <c r="BW193" i="3"/>
  <c r="BQ193" i="3"/>
  <c r="BK193" i="3"/>
  <c r="BE193" i="3"/>
  <c r="AY193" i="3"/>
  <c r="AS193" i="3"/>
  <c r="AM193" i="3"/>
  <c r="AG193" i="3"/>
  <c r="AA193" i="3"/>
  <c r="U193" i="3"/>
  <c r="O193" i="3"/>
  <c r="I193" i="3"/>
  <c r="EQ192" i="3"/>
  <c r="EK192" i="3"/>
  <c r="EE192" i="3"/>
  <c r="DY192" i="3"/>
  <c r="DS192" i="3"/>
  <c r="DM192" i="3"/>
  <c r="DG192" i="3"/>
  <c r="DA192" i="3"/>
  <c r="CU192" i="3"/>
  <c r="CO192" i="3"/>
  <c r="CI192" i="3"/>
  <c r="CC192" i="3"/>
  <c r="BW192" i="3"/>
  <c r="BQ192" i="3"/>
  <c r="BK192" i="3"/>
  <c r="BE192" i="3"/>
  <c r="AY192" i="3"/>
  <c r="AS192" i="3"/>
  <c r="AM192" i="3"/>
  <c r="AG192" i="3"/>
  <c r="AA192" i="3"/>
  <c r="U192" i="3"/>
  <c r="O192" i="3"/>
  <c r="I192" i="3"/>
  <c r="EQ191" i="3"/>
  <c r="EK191" i="3"/>
  <c r="EE191" i="3"/>
  <c r="DY191" i="3"/>
  <c r="DS191" i="3"/>
  <c r="DM191" i="3"/>
  <c r="DG191" i="3"/>
  <c r="DA191" i="3"/>
  <c r="CU191" i="3"/>
  <c r="CO191" i="3"/>
  <c r="CI191" i="3"/>
  <c r="CC191" i="3"/>
  <c r="BW191" i="3"/>
  <c r="BQ191" i="3"/>
  <c r="BK191" i="3"/>
  <c r="BE191" i="3"/>
  <c r="AY191" i="3"/>
  <c r="AS191" i="3"/>
  <c r="AM191" i="3"/>
  <c r="AG191" i="3"/>
  <c r="AA191" i="3"/>
  <c r="U191" i="3"/>
  <c r="O191" i="3"/>
  <c r="I191" i="3"/>
  <c r="EQ190" i="3"/>
  <c r="EK190" i="3"/>
  <c r="EE190" i="3"/>
  <c r="DY190" i="3"/>
  <c r="DS190" i="3"/>
  <c r="DM190" i="3"/>
  <c r="DG190" i="3"/>
  <c r="DA190" i="3"/>
  <c r="CU190" i="3"/>
  <c r="CO190" i="3"/>
  <c r="CI190" i="3"/>
  <c r="CC190" i="3"/>
  <c r="BW190" i="3"/>
  <c r="BQ190" i="3"/>
  <c r="BK190" i="3"/>
  <c r="BE190" i="3"/>
  <c r="AY190" i="3"/>
  <c r="AS190" i="3"/>
  <c r="AM190" i="3"/>
  <c r="AG190" i="3"/>
  <c r="AA190" i="3"/>
  <c r="U190" i="3"/>
  <c r="O190" i="3"/>
  <c r="I190" i="3"/>
  <c r="EQ189" i="3"/>
  <c r="EK189" i="3"/>
  <c r="EE189" i="3"/>
  <c r="DY189" i="3"/>
  <c r="DS189" i="3"/>
  <c r="DM189" i="3"/>
  <c r="DG189" i="3"/>
  <c r="DA189" i="3"/>
  <c r="CU189" i="3"/>
  <c r="CO189" i="3"/>
  <c r="CI189" i="3"/>
  <c r="CC189" i="3"/>
  <c r="BW189" i="3"/>
  <c r="BQ189" i="3"/>
  <c r="BK189" i="3"/>
  <c r="BE189" i="3"/>
  <c r="AY189" i="3"/>
  <c r="AS189" i="3"/>
  <c r="AM189" i="3"/>
  <c r="AG189" i="3"/>
  <c r="AA189" i="3"/>
  <c r="U189" i="3"/>
  <c r="O189" i="3"/>
  <c r="I189" i="3"/>
  <c r="EQ188" i="3"/>
  <c r="EK188" i="3"/>
  <c r="EE188" i="3"/>
  <c r="DY188" i="3"/>
  <c r="DS188" i="3"/>
  <c r="DM188" i="3"/>
  <c r="DG188" i="3"/>
  <c r="DA188" i="3"/>
  <c r="CU188" i="3"/>
  <c r="CO188" i="3"/>
  <c r="CI188" i="3"/>
  <c r="CC188" i="3"/>
  <c r="BW188" i="3"/>
  <c r="BQ188" i="3"/>
  <c r="BK188" i="3"/>
  <c r="BE188" i="3"/>
  <c r="AY188" i="3"/>
  <c r="AS188" i="3"/>
  <c r="AM188" i="3"/>
  <c r="AG188" i="3"/>
  <c r="AA188" i="3"/>
  <c r="U188" i="3"/>
  <c r="O188" i="3"/>
  <c r="I188" i="3"/>
  <c r="EQ187" i="3"/>
  <c r="EK187" i="3"/>
  <c r="EE187" i="3"/>
  <c r="DY187" i="3"/>
  <c r="DS187" i="3"/>
  <c r="DM187" i="3"/>
  <c r="DG187" i="3"/>
  <c r="DA187" i="3"/>
  <c r="CU187" i="3"/>
  <c r="CO187" i="3"/>
  <c r="CI187" i="3"/>
  <c r="CC187" i="3"/>
  <c r="BW187" i="3"/>
  <c r="BQ187" i="3"/>
  <c r="BK187" i="3"/>
  <c r="BE187" i="3"/>
  <c r="AY187" i="3"/>
  <c r="AS187" i="3"/>
  <c r="AM187" i="3"/>
  <c r="AG187" i="3"/>
  <c r="AA187" i="3"/>
  <c r="U187" i="3"/>
  <c r="O187" i="3"/>
  <c r="I187" i="3"/>
  <c r="EQ186" i="3"/>
  <c r="EK186" i="3"/>
  <c r="EE186" i="3"/>
  <c r="DY186" i="3"/>
  <c r="DS186" i="3"/>
  <c r="DM186" i="3"/>
  <c r="DG186" i="3"/>
  <c r="DA186" i="3"/>
  <c r="CU186" i="3"/>
  <c r="CO186" i="3"/>
  <c r="CI186" i="3"/>
  <c r="CC186" i="3"/>
  <c r="BW186" i="3"/>
  <c r="BQ186" i="3"/>
  <c r="BK186" i="3"/>
  <c r="BE186" i="3"/>
  <c r="AY186" i="3"/>
  <c r="AS186" i="3"/>
  <c r="AM186" i="3"/>
  <c r="AG186" i="3"/>
  <c r="AA186" i="3"/>
  <c r="U186" i="3"/>
  <c r="O186" i="3"/>
  <c r="I186" i="3"/>
  <c r="EQ185" i="3"/>
  <c r="EK185" i="3"/>
  <c r="EE185" i="3"/>
  <c r="DY185" i="3"/>
  <c r="DS185" i="3"/>
  <c r="DM185" i="3"/>
  <c r="DG185" i="3"/>
  <c r="DA185" i="3"/>
  <c r="CU185" i="3"/>
  <c r="CO185" i="3"/>
  <c r="CI185" i="3"/>
  <c r="CC185" i="3"/>
  <c r="BW185" i="3"/>
  <c r="BQ185" i="3"/>
  <c r="BK185" i="3"/>
  <c r="BE185" i="3"/>
  <c r="AY185" i="3"/>
  <c r="AS185" i="3"/>
  <c r="AM185" i="3"/>
  <c r="AG185" i="3"/>
  <c r="AA185" i="3"/>
  <c r="U185" i="3"/>
  <c r="O185" i="3"/>
  <c r="I185" i="3"/>
  <c r="EQ184" i="3"/>
  <c r="EK184" i="3"/>
  <c r="EE184" i="3"/>
  <c r="DY184" i="3"/>
  <c r="DS184" i="3"/>
  <c r="DM184" i="3"/>
  <c r="DG184" i="3"/>
  <c r="DA184" i="3"/>
  <c r="CU184" i="3"/>
  <c r="CO184" i="3"/>
  <c r="CI184" i="3"/>
  <c r="CC184" i="3"/>
  <c r="BW184" i="3"/>
  <c r="BQ184" i="3"/>
  <c r="BK184" i="3"/>
  <c r="BE184" i="3"/>
  <c r="AY184" i="3"/>
  <c r="AS184" i="3"/>
  <c r="AM184" i="3"/>
  <c r="AG184" i="3"/>
  <c r="AA184" i="3"/>
  <c r="U184" i="3"/>
  <c r="O184" i="3"/>
  <c r="I184" i="3"/>
  <c r="EQ183" i="3"/>
  <c r="EK183" i="3"/>
  <c r="EE183" i="3"/>
  <c r="DY183" i="3"/>
  <c r="DS183" i="3"/>
  <c r="DM183" i="3"/>
  <c r="DG183" i="3"/>
  <c r="DA183" i="3"/>
  <c r="CU183" i="3"/>
  <c r="CO183" i="3"/>
  <c r="CI183" i="3"/>
  <c r="CC183" i="3"/>
  <c r="BW183" i="3"/>
  <c r="BQ183" i="3"/>
  <c r="BK183" i="3"/>
  <c r="BE183" i="3"/>
  <c r="AY183" i="3"/>
  <c r="AS183" i="3"/>
  <c r="AM183" i="3"/>
  <c r="AG183" i="3"/>
  <c r="AA183" i="3"/>
  <c r="U183" i="3"/>
  <c r="O183" i="3"/>
  <c r="I183" i="3"/>
  <c r="EQ182" i="3"/>
  <c r="EK182" i="3"/>
  <c r="EE182" i="3"/>
  <c r="DY182" i="3"/>
  <c r="DS182" i="3"/>
  <c r="DM182" i="3"/>
  <c r="DG182" i="3"/>
  <c r="DA182" i="3"/>
  <c r="CU182" i="3"/>
  <c r="CO182" i="3"/>
  <c r="CI182" i="3"/>
  <c r="CC182" i="3"/>
  <c r="BW182" i="3"/>
  <c r="BQ182" i="3"/>
  <c r="BK182" i="3"/>
  <c r="BE182" i="3"/>
  <c r="AY182" i="3"/>
  <c r="AS182" i="3"/>
  <c r="AM182" i="3"/>
  <c r="AG182" i="3"/>
  <c r="AA182" i="3"/>
  <c r="U182" i="3"/>
  <c r="O182" i="3"/>
  <c r="I182" i="3"/>
  <c r="EQ181" i="3"/>
  <c r="EK181" i="3"/>
  <c r="EE181" i="3"/>
  <c r="DY181" i="3"/>
  <c r="DS181" i="3"/>
  <c r="DM181" i="3"/>
  <c r="DG181" i="3"/>
  <c r="DA181" i="3"/>
  <c r="CU181" i="3"/>
  <c r="CO181" i="3"/>
  <c r="CI181" i="3"/>
  <c r="CC181" i="3"/>
  <c r="BW181" i="3"/>
  <c r="BQ181" i="3"/>
  <c r="BK181" i="3"/>
  <c r="BE181" i="3"/>
  <c r="AY181" i="3"/>
  <c r="AS181" i="3"/>
  <c r="AM181" i="3"/>
  <c r="AG181" i="3"/>
  <c r="AA181" i="3"/>
  <c r="U181" i="3"/>
  <c r="O181" i="3"/>
  <c r="I181" i="3"/>
  <c r="EQ180" i="3"/>
  <c r="EK180" i="3"/>
  <c r="EE180" i="3"/>
  <c r="DY180" i="3"/>
  <c r="DS180" i="3"/>
  <c r="DM180" i="3"/>
  <c r="DG180" i="3"/>
  <c r="DA180" i="3"/>
  <c r="CU180" i="3"/>
  <c r="CO180" i="3"/>
  <c r="CI180" i="3"/>
  <c r="CC180" i="3"/>
  <c r="BW180" i="3"/>
  <c r="BQ180" i="3"/>
  <c r="BK180" i="3"/>
  <c r="BE180" i="3"/>
  <c r="AY180" i="3"/>
  <c r="AS180" i="3"/>
  <c r="AM180" i="3"/>
  <c r="AG180" i="3"/>
  <c r="AA180" i="3"/>
  <c r="U180" i="3"/>
  <c r="O180" i="3"/>
  <c r="I180" i="3"/>
  <c r="EQ179" i="3"/>
  <c r="EK179" i="3"/>
  <c r="EE179" i="3"/>
  <c r="DY179" i="3"/>
  <c r="DS179" i="3"/>
  <c r="DM179" i="3"/>
  <c r="DG179" i="3"/>
  <c r="DA179" i="3"/>
  <c r="CU179" i="3"/>
  <c r="CO179" i="3"/>
  <c r="CI179" i="3"/>
  <c r="CC179" i="3"/>
  <c r="BW179" i="3"/>
  <c r="BQ179" i="3"/>
  <c r="BK179" i="3"/>
  <c r="BE179" i="3"/>
  <c r="AY179" i="3"/>
  <c r="AS179" i="3"/>
  <c r="AM179" i="3"/>
  <c r="AG179" i="3"/>
  <c r="AA179" i="3"/>
  <c r="U179" i="3"/>
  <c r="O179" i="3"/>
  <c r="I179" i="3"/>
  <c r="EQ178" i="3"/>
  <c r="EK178" i="3"/>
  <c r="EE178" i="3"/>
  <c r="DY178" i="3"/>
  <c r="DS178" i="3"/>
  <c r="DM178" i="3"/>
  <c r="DG178" i="3"/>
  <c r="DA178" i="3"/>
  <c r="CU178" i="3"/>
  <c r="CO178" i="3"/>
  <c r="CI178" i="3"/>
  <c r="CC178" i="3"/>
  <c r="BW178" i="3"/>
  <c r="BQ178" i="3"/>
  <c r="BK178" i="3"/>
  <c r="BE178" i="3"/>
  <c r="AY178" i="3"/>
  <c r="AS178" i="3"/>
  <c r="AM178" i="3"/>
  <c r="AG178" i="3"/>
  <c r="AA178" i="3"/>
  <c r="U178" i="3"/>
  <c r="O178" i="3"/>
  <c r="I178" i="3"/>
  <c r="EQ177" i="3"/>
  <c r="EK177" i="3"/>
  <c r="EE177" i="3"/>
  <c r="DY177" i="3"/>
  <c r="DS177" i="3"/>
  <c r="DM177" i="3"/>
  <c r="DG177" i="3"/>
  <c r="DA177" i="3"/>
  <c r="CU177" i="3"/>
  <c r="CO177" i="3"/>
  <c r="CI177" i="3"/>
  <c r="CC177" i="3"/>
  <c r="BW177" i="3"/>
  <c r="BQ177" i="3"/>
  <c r="BK177" i="3"/>
  <c r="BE177" i="3"/>
  <c r="AY177" i="3"/>
  <c r="AS177" i="3"/>
  <c r="AM177" i="3"/>
  <c r="AG177" i="3"/>
  <c r="AA177" i="3"/>
  <c r="U177" i="3"/>
  <c r="O177" i="3"/>
  <c r="I177" i="3"/>
  <c r="EQ176" i="3"/>
  <c r="EK176" i="3"/>
  <c r="EE176" i="3"/>
  <c r="DY176" i="3"/>
  <c r="DS176" i="3"/>
  <c r="DM176" i="3"/>
  <c r="DG176" i="3"/>
  <c r="DA176" i="3"/>
  <c r="CU176" i="3"/>
  <c r="CO176" i="3"/>
  <c r="CI176" i="3"/>
  <c r="CC176" i="3"/>
  <c r="BW176" i="3"/>
  <c r="BQ176" i="3"/>
  <c r="BK176" i="3"/>
  <c r="BE176" i="3"/>
  <c r="AY176" i="3"/>
  <c r="AS176" i="3"/>
  <c r="AM176" i="3"/>
  <c r="AG176" i="3"/>
  <c r="AA176" i="3"/>
  <c r="U176" i="3"/>
  <c r="O176" i="3"/>
  <c r="I176" i="3"/>
  <c r="EQ175" i="3"/>
  <c r="EK175" i="3"/>
  <c r="EE175" i="3"/>
  <c r="DY175" i="3"/>
  <c r="DS175" i="3"/>
  <c r="DM175" i="3"/>
  <c r="DG175" i="3"/>
  <c r="DA175" i="3"/>
  <c r="CU175" i="3"/>
  <c r="CO175" i="3"/>
  <c r="CI175" i="3"/>
  <c r="CC175" i="3"/>
  <c r="BW175" i="3"/>
  <c r="BQ175" i="3"/>
  <c r="BK175" i="3"/>
  <c r="BE175" i="3"/>
  <c r="AY175" i="3"/>
  <c r="AS175" i="3"/>
  <c r="AM175" i="3"/>
  <c r="AG175" i="3"/>
  <c r="AA175" i="3"/>
  <c r="U175" i="3"/>
  <c r="O175" i="3"/>
  <c r="I175" i="3"/>
  <c r="EQ174" i="3"/>
  <c r="EK174" i="3"/>
  <c r="EE174" i="3"/>
  <c r="DY174" i="3"/>
  <c r="DS174" i="3"/>
  <c r="DM174" i="3"/>
  <c r="DG174" i="3"/>
  <c r="DA174" i="3"/>
  <c r="CU174" i="3"/>
  <c r="CO174" i="3"/>
  <c r="CI174" i="3"/>
  <c r="CC174" i="3"/>
  <c r="BW174" i="3"/>
  <c r="BQ174" i="3"/>
  <c r="BK174" i="3"/>
  <c r="BE174" i="3"/>
  <c r="AY174" i="3"/>
  <c r="AS174" i="3"/>
  <c r="AM174" i="3"/>
  <c r="AG174" i="3"/>
  <c r="AA174" i="3"/>
  <c r="U174" i="3"/>
  <c r="O174" i="3"/>
  <c r="I174" i="3"/>
  <c r="EQ173" i="3"/>
  <c r="EK173" i="3"/>
  <c r="EE173" i="3"/>
  <c r="DY173" i="3"/>
  <c r="DS173" i="3"/>
  <c r="DM173" i="3"/>
  <c r="DG173" i="3"/>
  <c r="DA173" i="3"/>
  <c r="CU173" i="3"/>
  <c r="CO173" i="3"/>
  <c r="CI173" i="3"/>
  <c r="CC173" i="3"/>
  <c r="BW173" i="3"/>
  <c r="BQ173" i="3"/>
  <c r="BK173" i="3"/>
  <c r="BE173" i="3"/>
  <c r="AY173" i="3"/>
  <c r="AS173" i="3"/>
  <c r="AM173" i="3"/>
  <c r="AG173" i="3"/>
  <c r="AA173" i="3"/>
  <c r="U173" i="3"/>
  <c r="O173" i="3"/>
  <c r="I173" i="3"/>
  <c r="EQ172" i="3"/>
  <c r="EK172" i="3"/>
  <c r="EE172" i="3"/>
  <c r="DY172" i="3"/>
  <c r="DS172" i="3"/>
  <c r="DM172" i="3"/>
  <c r="DG172" i="3"/>
  <c r="DA172" i="3"/>
  <c r="CU172" i="3"/>
  <c r="CO172" i="3"/>
  <c r="CI172" i="3"/>
  <c r="CC172" i="3"/>
  <c r="BW172" i="3"/>
  <c r="BQ172" i="3"/>
  <c r="BK172" i="3"/>
  <c r="BE172" i="3"/>
  <c r="AY172" i="3"/>
  <c r="AS172" i="3"/>
  <c r="AM172" i="3"/>
  <c r="AG172" i="3"/>
  <c r="AA172" i="3"/>
  <c r="U172" i="3"/>
  <c r="O172" i="3"/>
  <c r="I172" i="3"/>
  <c r="EQ171" i="3"/>
  <c r="EK171" i="3"/>
  <c r="EE171" i="3"/>
  <c r="DY171" i="3"/>
  <c r="DS171" i="3"/>
  <c r="DM171" i="3"/>
  <c r="DG171" i="3"/>
  <c r="DA171" i="3"/>
  <c r="CU171" i="3"/>
  <c r="CO171" i="3"/>
  <c r="CI171" i="3"/>
  <c r="CC171" i="3"/>
  <c r="BW171" i="3"/>
  <c r="BQ171" i="3"/>
  <c r="BK171" i="3"/>
  <c r="BE171" i="3"/>
  <c r="AY171" i="3"/>
  <c r="AS171" i="3"/>
  <c r="AM171" i="3"/>
  <c r="AG171" i="3"/>
  <c r="AA171" i="3"/>
  <c r="U171" i="3"/>
  <c r="O171" i="3"/>
  <c r="I171" i="3"/>
  <c r="EQ170" i="3"/>
  <c r="EK170" i="3"/>
  <c r="EE170" i="3"/>
  <c r="DY170" i="3"/>
  <c r="DS170" i="3"/>
  <c r="DM170" i="3"/>
  <c r="DG170" i="3"/>
  <c r="DA170" i="3"/>
  <c r="CU170" i="3"/>
  <c r="CO170" i="3"/>
  <c r="CI170" i="3"/>
  <c r="CC170" i="3"/>
  <c r="BW170" i="3"/>
  <c r="BQ170" i="3"/>
  <c r="BK170" i="3"/>
  <c r="BE170" i="3"/>
  <c r="AY170" i="3"/>
  <c r="AS170" i="3"/>
  <c r="AM170" i="3"/>
  <c r="AG170" i="3"/>
  <c r="AA170" i="3"/>
  <c r="U170" i="3"/>
  <c r="O170" i="3"/>
  <c r="I170" i="3"/>
  <c r="EQ169" i="3"/>
  <c r="EK169" i="3"/>
  <c r="EE169" i="3"/>
  <c r="DY169" i="3"/>
  <c r="DS169" i="3"/>
  <c r="DM169" i="3"/>
  <c r="DG169" i="3"/>
  <c r="DA169" i="3"/>
  <c r="CU169" i="3"/>
  <c r="CO169" i="3"/>
  <c r="CI169" i="3"/>
  <c r="CC169" i="3"/>
  <c r="BW169" i="3"/>
  <c r="BQ169" i="3"/>
  <c r="BK169" i="3"/>
  <c r="BE169" i="3"/>
  <c r="AY169" i="3"/>
  <c r="AS169" i="3"/>
  <c r="AM169" i="3"/>
  <c r="AG169" i="3"/>
  <c r="AA169" i="3"/>
  <c r="U169" i="3"/>
  <c r="O169" i="3"/>
  <c r="I169" i="3"/>
  <c r="EQ168" i="3"/>
  <c r="EK168" i="3"/>
  <c r="EE168" i="3"/>
  <c r="DY168" i="3"/>
  <c r="DS168" i="3"/>
  <c r="DM168" i="3"/>
  <c r="DG168" i="3"/>
  <c r="DA168" i="3"/>
  <c r="CU168" i="3"/>
  <c r="CO168" i="3"/>
  <c r="CI168" i="3"/>
  <c r="CC168" i="3"/>
  <c r="BW168" i="3"/>
  <c r="BQ168" i="3"/>
  <c r="BK168" i="3"/>
  <c r="BE168" i="3"/>
  <c r="AY168" i="3"/>
  <c r="AS168" i="3"/>
  <c r="AM168" i="3"/>
  <c r="AG168" i="3"/>
  <c r="AA168" i="3"/>
  <c r="U168" i="3"/>
  <c r="O168" i="3"/>
  <c r="I168" i="3"/>
  <c r="EQ167" i="3"/>
  <c r="EK167" i="3"/>
  <c r="EE167" i="3"/>
  <c r="DY167" i="3"/>
  <c r="DS167" i="3"/>
  <c r="DM167" i="3"/>
  <c r="DG167" i="3"/>
  <c r="DA167" i="3"/>
  <c r="CU167" i="3"/>
  <c r="CO167" i="3"/>
  <c r="CI167" i="3"/>
  <c r="CC167" i="3"/>
  <c r="BW167" i="3"/>
  <c r="BQ167" i="3"/>
  <c r="BK167" i="3"/>
  <c r="BE167" i="3"/>
  <c r="AY167" i="3"/>
  <c r="AS167" i="3"/>
  <c r="AM167" i="3"/>
  <c r="AG167" i="3"/>
  <c r="AA167" i="3"/>
  <c r="U167" i="3"/>
  <c r="O167" i="3"/>
  <c r="I167" i="3"/>
  <c r="EQ166" i="3"/>
  <c r="EK166" i="3"/>
  <c r="EE166" i="3"/>
  <c r="DY166" i="3"/>
  <c r="DS166" i="3"/>
  <c r="DM166" i="3"/>
  <c r="DG166" i="3"/>
  <c r="DA166" i="3"/>
  <c r="CU166" i="3"/>
  <c r="CO166" i="3"/>
  <c r="CI166" i="3"/>
  <c r="CC166" i="3"/>
  <c r="BW166" i="3"/>
  <c r="BQ166" i="3"/>
  <c r="BK166" i="3"/>
  <c r="BE166" i="3"/>
  <c r="AY166" i="3"/>
  <c r="AS166" i="3"/>
  <c r="AM166" i="3"/>
  <c r="AG166" i="3"/>
  <c r="AA166" i="3"/>
  <c r="U166" i="3"/>
  <c r="O166" i="3"/>
  <c r="I166" i="3"/>
  <c r="EQ165" i="3"/>
  <c r="EK165" i="3"/>
  <c r="EE165" i="3"/>
  <c r="DY165" i="3"/>
  <c r="DS165" i="3"/>
  <c r="DM165" i="3"/>
  <c r="DG165" i="3"/>
  <c r="DA165" i="3"/>
  <c r="CU165" i="3"/>
  <c r="CO165" i="3"/>
  <c r="CI165" i="3"/>
  <c r="CC165" i="3"/>
  <c r="BW165" i="3"/>
  <c r="BQ165" i="3"/>
  <c r="BK165" i="3"/>
  <c r="BE165" i="3"/>
  <c r="AY165" i="3"/>
  <c r="AS165" i="3"/>
  <c r="AM165" i="3"/>
  <c r="AG165" i="3"/>
  <c r="AA165" i="3"/>
  <c r="U165" i="3"/>
  <c r="O165" i="3"/>
  <c r="I165" i="3"/>
  <c r="EQ164" i="3"/>
  <c r="EK164" i="3"/>
  <c r="EE164" i="3"/>
  <c r="DY164" i="3"/>
  <c r="DS164" i="3"/>
  <c r="DM164" i="3"/>
  <c r="DG164" i="3"/>
  <c r="DA164" i="3"/>
  <c r="CU164" i="3"/>
  <c r="CO164" i="3"/>
  <c r="CI164" i="3"/>
  <c r="CC164" i="3"/>
  <c r="BW164" i="3"/>
  <c r="BQ164" i="3"/>
  <c r="BK164" i="3"/>
  <c r="BE164" i="3"/>
  <c r="AY164" i="3"/>
  <c r="AS164" i="3"/>
  <c r="AM164" i="3"/>
  <c r="AG164" i="3"/>
  <c r="AA164" i="3"/>
  <c r="U164" i="3"/>
  <c r="O164" i="3"/>
  <c r="I164" i="3"/>
  <c r="EQ163" i="3"/>
  <c r="EK163" i="3"/>
  <c r="EE163" i="3"/>
  <c r="DY163" i="3"/>
  <c r="DS163" i="3"/>
  <c r="DM163" i="3"/>
  <c r="DG163" i="3"/>
  <c r="DA163" i="3"/>
  <c r="CU163" i="3"/>
  <c r="CO163" i="3"/>
  <c r="CI163" i="3"/>
  <c r="CC163" i="3"/>
  <c r="BW163" i="3"/>
  <c r="BQ163" i="3"/>
  <c r="BK163" i="3"/>
  <c r="BE163" i="3"/>
  <c r="AY163" i="3"/>
  <c r="AS163" i="3"/>
  <c r="AM163" i="3"/>
  <c r="AG163" i="3"/>
  <c r="AA163" i="3"/>
  <c r="U163" i="3"/>
  <c r="O163" i="3"/>
  <c r="I163" i="3"/>
  <c r="EQ162" i="3"/>
  <c r="EK162" i="3"/>
  <c r="EE162" i="3"/>
  <c r="DY162" i="3"/>
  <c r="DS162" i="3"/>
  <c r="DM162" i="3"/>
  <c r="DG162" i="3"/>
  <c r="DA162" i="3"/>
  <c r="CU162" i="3"/>
  <c r="CO162" i="3"/>
  <c r="CI162" i="3"/>
  <c r="CC162" i="3"/>
  <c r="BW162" i="3"/>
  <c r="BQ162" i="3"/>
  <c r="BK162" i="3"/>
  <c r="BE162" i="3"/>
  <c r="AY162" i="3"/>
  <c r="AS162" i="3"/>
  <c r="AM162" i="3"/>
  <c r="AG162" i="3"/>
  <c r="AA162" i="3"/>
  <c r="U162" i="3"/>
  <c r="O162" i="3"/>
  <c r="I162" i="3"/>
  <c r="EQ161" i="3"/>
  <c r="EK161" i="3"/>
  <c r="EE161" i="3"/>
  <c r="DY161" i="3"/>
  <c r="DS161" i="3"/>
  <c r="DM161" i="3"/>
  <c r="DG161" i="3"/>
  <c r="DA161" i="3"/>
  <c r="CU161" i="3"/>
  <c r="CO161" i="3"/>
  <c r="CI161" i="3"/>
  <c r="CC161" i="3"/>
  <c r="BW161" i="3"/>
  <c r="BQ161" i="3"/>
  <c r="BK161" i="3"/>
  <c r="BE161" i="3"/>
  <c r="AY161" i="3"/>
  <c r="AS161" i="3"/>
  <c r="AM161" i="3"/>
  <c r="AG161" i="3"/>
  <c r="AA161" i="3"/>
  <c r="U161" i="3"/>
  <c r="O161" i="3"/>
  <c r="I161" i="3"/>
  <c r="EQ160" i="3"/>
  <c r="EK160" i="3"/>
  <c r="EE160" i="3"/>
  <c r="DY160" i="3"/>
  <c r="DS160" i="3"/>
  <c r="DM160" i="3"/>
  <c r="DG160" i="3"/>
  <c r="DA160" i="3"/>
  <c r="CU160" i="3"/>
  <c r="CO160" i="3"/>
  <c r="CI160" i="3"/>
  <c r="CC160" i="3"/>
  <c r="BW160" i="3"/>
  <c r="BQ160" i="3"/>
  <c r="BK160" i="3"/>
  <c r="BE160" i="3"/>
  <c r="AY160" i="3"/>
  <c r="AS160" i="3"/>
  <c r="AM160" i="3"/>
  <c r="AG160" i="3"/>
  <c r="AA160" i="3"/>
  <c r="U160" i="3"/>
  <c r="O160" i="3"/>
  <c r="I160" i="3"/>
  <c r="EQ159" i="3"/>
  <c r="EK159" i="3"/>
  <c r="EE159" i="3"/>
  <c r="DY159" i="3"/>
  <c r="DS159" i="3"/>
  <c r="DM159" i="3"/>
  <c r="DG159" i="3"/>
  <c r="DA159" i="3"/>
  <c r="CU159" i="3"/>
  <c r="CO159" i="3"/>
  <c r="CI159" i="3"/>
  <c r="CC159" i="3"/>
  <c r="BW159" i="3"/>
  <c r="BQ159" i="3"/>
  <c r="BK159" i="3"/>
  <c r="BE159" i="3"/>
  <c r="AY159" i="3"/>
  <c r="AS159" i="3"/>
  <c r="AM159" i="3"/>
  <c r="AG159" i="3"/>
  <c r="AA159" i="3"/>
  <c r="U159" i="3"/>
  <c r="O159" i="3"/>
  <c r="I159" i="3"/>
  <c r="EQ158" i="3"/>
  <c r="EK158" i="3"/>
  <c r="EE158" i="3"/>
  <c r="DY158" i="3"/>
  <c r="DS158" i="3"/>
  <c r="DM158" i="3"/>
  <c r="DG158" i="3"/>
  <c r="DA158" i="3"/>
  <c r="CU158" i="3"/>
  <c r="CO158" i="3"/>
  <c r="CI158" i="3"/>
  <c r="CC158" i="3"/>
  <c r="BW158" i="3"/>
  <c r="BQ158" i="3"/>
  <c r="BK158" i="3"/>
  <c r="BE158" i="3"/>
  <c r="AY158" i="3"/>
  <c r="AS158" i="3"/>
  <c r="AM158" i="3"/>
  <c r="AG158" i="3"/>
  <c r="AA158" i="3"/>
  <c r="U158" i="3"/>
  <c r="O158" i="3"/>
  <c r="I158" i="3"/>
  <c r="EQ157" i="3"/>
  <c r="EK157" i="3"/>
  <c r="EE157" i="3"/>
  <c r="DY157" i="3"/>
  <c r="DS157" i="3"/>
  <c r="DM157" i="3"/>
  <c r="DG157" i="3"/>
  <c r="DA157" i="3"/>
  <c r="CU157" i="3"/>
  <c r="CO157" i="3"/>
  <c r="CI157" i="3"/>
  <c r="CC157" i="3"/>
  <c r="BW157" i="3"/>
  <c r="BQ157" i="3"/>
  <c r="BK157" i="3"/>
  <c r="BE157" i="3"/>
  <c r="AY157" i="3"/>
  <c r="AS157" i="3"/>
  <c r="AM157" i="3"/>
  <c r="AG157" i="3"/>
  <c r="AA157" i="3"/>
  <c r="U157" i="3"/>
  <c r="O157" i="3"/>
  <c r="I157" i="3"/>
  <c r="EQ156" i="3"/>
  <c r="EK156" i="3"/>
  <c r="EE156" i="3"/>
  <c r="DY156" i="3"/>
  <c r="DS156" i="3"/>
  <c r="DM156" i="3"/>
  <c r="DG156" i="3"/>
  <c r="DA156" i="3"/>
  <c r="CU156" i="3"/>
  <c r="CO156" i="3"/>
  <c r="CI156" i="3"/>
  <c r="CC156" i="3"/>
  <c r="BW156" i="3"/>
  <c r="BQ156" i="3"/>
  <c r="BK156" i="3"/>
  <c r="BE156" i="3"/>
  <c r="AY156" i="3"/>
  <c r="AS156" i="3"/>
  <c r="AM156" i="3"/>
  <c r="AG156" i="3"/>
  <c r="AA156" i="3"/>
  <c r="U156" i="3"/>
  <c r="O156" i="3"/>
  <c r="I156" i="3"/>
  <c r="EQ155" i="3"/>
  <c r="EK155" i="3"/>
  <c r="EE155" i="3"/>
  <c r="DY155" i="3"/>
  <c r="DS155" i="3"/>
  <c r="DM155" i="3"/>
  <c r="DG155" i="3"/>
  <c r="DA155" i="3"/>
  <c r="CU155" i="3"/>
  <c r="CO155" i="3"/>
  <c r="CI155" i="3"/>
  <c r="CC155" i="3"/>
  <c r="BW155" i="3"/>
  <c r="BQ155" i="3"/>
  <c r="BK155" i="3"/>
  <c r="BE155" i="3"/>
  <c r="AY155" i="3"/>
  <c r="AS155" i="3"/>
  <c r="AM155" i="3"/>
  <c r="AG155" i="3"/>
  <c r="AA155" i="3"/>
  <c r="U155" i="3"/>
  <c r="O155" i="3"/>
  <c r="I155" i="3"/>
  <c r="EQ154" i="3"/>
  <c r="EK154" i="3"/>
  <c r="EE154" i="3"/>
  <c r="DY154" i="3"/>
  <c r="DS154" i="3"/>
  <c r="DM154" i="3"/>
  <c r="DG154" i="3"/>
  <c r="DA154" i="3"/>
  <c r="CU154" i="3"/>
  <c r="CO154" i="3"/>
  <c r="CI154" i="3"/>
  <c r="CC154" i="3"/>
  <c r="BW154" i="3"/>
  <c r="BQ154" i="3"/>
  <c r="BK154" i="3"/>
  <c r="BE154" i="3"/>
  <c r="AY154" i="3"/>
  <c r="AS154" i="3"/>
  <c r="AM154" i="3"/>
  <c r="AG154" i="3"/>
  <c r="AA154" i="3"/>
  <c r="U154" i="3"/>
  <c r="O154" i="3"/>
  <c r="I154" i="3"/>
  <c r="EQ153" i="3"/>
  <c r="EK153" i="3"/>
  <c r="EE153" i="3"/>
  <c r="DY153" i="3"/>
  <c r="DS153" i="3"/>
  <c r="DM153" i="3"/>
  <c r="DG153" i="3"/>
  <c r="DA153" i="3"/>
  <c r="CU153" i="3"/>
  <c r="CO153" i="3"/>
  <c r="CI153" i="3"/>
  <c r="CC153" i="3"/>
  <c r="BW153" i="3"/>
  <c r="BQ153" i="3"/>
  <c r="BK153" i="3"/>
  <c r="BE153" i="3"/>
  <c r="AY153" i="3"/>
  <c r="AS153" i="3"/>
  <c r="AM153" i="3"/>
  <c r="AG153" i="3"/>
  <c r="AA153" i="3"/>
  <c r="U153" i="3"/>
  <c r="O153" i="3"/>
  <c r="I153" i="3"/>
  <c r="EQ152" i="3"/>
  <c r="EK152" i="3"/>
  <c r="EE152" i="3"/>
  <c r="DY152" i="3"/>
  <c r="DS152" i="3"/>
  <c r="DM152" i="3"/>
  <c r="DG152" i="3"/>
  <c r="DA152" i="3"/>
  <c r="CU152" i="3"/>
  <c r="CO152" i="3"/>
  <c r="CI152" i="3"/>
  <c r="CC152" i="3"/>
  <c r="BW152" i="3"/>
  <c r="BQ152" i="3"/>
  <c r="BK152" i="3"/>
  <c r="BE152" i="3"/>
  <c r="AY152" i="3"/>
  <c r="AS152" i="3"/>
  <c r="AM152" i="3"/>
  <c r="AG152" i="3"/>
  <c r="AA152" i="3"/>
  <c r="U152" i="3"/>
  <c r="O152" i="3"/>
  <c r="I152" i="3"/>
  <c r="EQ151" i="3"/>
  <c r="EK151" i="3"/>
  <c r="EE151" i="3"/>
  <c r="DY151" i="3"/>
  <c r="DS151" i="3"/>
  <c r="DM151" i="3"/>
  <c r="DG151" i="3"/>
  <c r="DA151" i="3"/>
  <c r="CU151" i="3"/>
  <c r="CO151" i="3"/>
  <c r="CI151" i="3"/>
  <c r="CC151" i="3"/>
  <c r="BW151" i="3"/>
  <c r="BQ151" i="3"/>
  <c r="BK151" i="3"/>
  <c r="BE151" i="3"/>
  <c r="AY151" i="3"/>
  <c r="AS151" i="3"/>
  <c r="AM151" i="3"/>
  <c r="AG151" i="3"/>
  <c r="AA151" i="3"/>
  <c r="U151" i="3"/>
  <c r="O151" i="3"/>
  <c r="I151" i="3"/>
  <c r="EQ150" i="3"/>
  <c r="EK150" i="3"/>
  <c r="EE150" i="3"/>
  <c r="DY150" i="3"/>
  <c r="DS150" i="3"/>
  <c r="DM150" i="3"/>
  <c r="DG150" i="3"/>
  <c r="DA150" i="3"/>
  <c r="CU150" i="3"/>
  <c r="CO150" i="3"/>
  <c r="CI150" i="3"/>
  <c r="CC150" i="3"/>
  <c r="BW150" i="3"/>
  <c r="BQ150" i="3"/>
  <c r="BK150" i="3"/>
  <c r="BE150" i="3"/>
  <c r="AY150" i="3"/>
  <c r="AS150" i="3"/>
  <c r="AM150" i="3"/>
  <c r="AG150" i="3"/>
  <c r="AA150" i="3"/>
  <c r="U150" i="3"/>
  <c r="O150" i="3"/>
  <c r="I150" i="3"/>
  <c r="EQ149" i="3"/>
  <c r="EK149" i="3"/>
  <c r="EE149" i="3"/>
  <c r="DY149" i="3"/>
  <c r="DS149" i="3"/>
  <c r="DM149" i="3"/>
  <c r="DG149" i="3"/>
  <c r="DA149" i="3"/>
  <c r="CU149" i="3"/>
  <c r="CO149" i="3"/>
  <c r="CI149" i="3"/>
  <c r="CC149" i="3"/>
  <c r="BW149" i="3"/>
  <c r="BQ149" i="3"/>
  <c r="BK149" i="3"/>
  <c r="BE149" i="3"/>
  <c r="AY149" i="3"/>
  <c r="AS149" i="3"/>
  <c r="AM149" i="3"/>
  <c r="AG149" i="3"/>
  <c r="AA149" i="3"/>
  <c r="U149" i="3"/>
  <c r="O149" i="3"/>
  <c r="I149" i="3"/>
  <c r="EQ148" i="3"/>
  <c r="EK148" i="3"/>
  <c r="EE148" i="3"/>
  <c r="DY148" i="3"/>
  <c r="DS148" i="3"/>
  <c r="DM148" i="3"/>
  <c r="DG148" i="3"/>
  <c r="DA148" i="3"/>
  <c r="CU148" i="3"/>
  <c r="CO148" i="3"/>
  <c r="CI148" i="3"/>
  <c r="CC148" i="3"/>
  <c r="BW148" i="3"/>
  <c r="BQ148" i="3"/>
  <c r="BK148" i="3"/>
  <c r="BE148" i="3"/>
  <c r="AY148" i="3"/>
  <c r="AS148" i="3"/>
  <c r="AM148" i="3"/>
  <c r="AG148" i="3"/>
  <c r="AA148" i="3"/>
  <c r="U148" i="3"/>
  <c r="O148" i="3"/>
  <c r="I148" i="3"/>
  <c r="EQ147" i="3"/>
  <c r="EK147" i="3"/>
  <c r="EE147" i="3"/>
  <c r="DY147" i="3"/>
  <c r="DS147" i="3"/>
  <c r="DM147" i="3"/>
  <c r="DG147" i="3"/>
  <c r="DA147" i="3"/>
  <c r="CU147" i="3"/>
  <c r="CO147" i="3"/>
  <c r="CI147" i="3"/>
  <c r="CC147" i="3"/>
  <c r="BW147" i="3"/>
  <c r="BQ147" i="3"/>
  <c r="BK147" i="3"/>
  <c r="BE147" i="3"/>
  <c r="AY147" i="3"/>
  <c r="AS147" i="3"/>
  <c r="AM147" i="3"/>
  <c r="AG147" i="3"/>
  <c r="AA147" i="3"/>
  <c r="U147" i="3"/>
  <c r="O147" i="3"/>
  <c r="I147" i="3"/>
  <c r="EQ146" i="3"/>
  <c r="EK146" i="3"/>
  <c r="EE146" i="3"/>
  <c r="DY146" i="3"/>
  <c r="DS146" i="3"/>
  <c r="DM146" i="3"/>
  <c r="DG146" i="3"/>
  <c r="DA146" i="3"/>
  <c r="CU146" i="3"/>
  <c r="CO146" i="3"/>
  <c r="CI146" i="3"/>
  <c r="CC146" i="3"/>
  <c r="BW146" i="3"/>
  <c r="BQ146" i="3"/>
  <c r="BK146" i="3"/>
  <c r="BE146" i="3"/>
  <c r="AY146" i="3"/>
  <c r="AS146" i="3"/>
  <c r="AM146" i="3"/>
  <c r="AG146" i="3"/>
  <c r="AA146" i="3"/>
  <c r="U146" i="3"/>
  <c r="O146" i="3"/>
  <c r="I146" i="3"/>
  <c r="EQ145" i="3"/>
  <c r="EK145" i="3"/>
  <c r="EE145" i="3"/>
  <c r="DY145" i="3"/>
  <c r="DS145" i="3"/>
  <c r="DM145" i="3"/>
  <c r="DG145" i="3"/>
  <c r="DA145" i="3"/>
  <c r="CU145" i="3"/>
  <c r="CO145" i="3"/>
  <c r="CI145" i="3"/>
  <c r="CC145" i="3"/>
  <c r="BW145" i="3"/>
  <c r="BQ145" i="3"/>
  <c r="BK145" i="3"/>
  <c r="BE145" i="3"/>
  <c r="AY145" i="3"/>
  <c r="AS145" i="3"/>
  <c r="AM145" i="3"/>
  <c r="AG145" i="3"/>
  <c r="AA145" i="3"/>
  <c r="U145" i="3"/>
  <c r="O145" i="3"/>
  <c r="I145" i="3"/>
  <c r="EQ144" i="3"/>
  <c r="EK144" i="3"/>
  <c r="EE144" i="3"/>
  <c r="DY144" i="3"/>
  <c r="DS144" i="3"/>
  <c r="DM144" i="3"/>
  <c r="DG144" i="3"/>
  <c r="DA144" i="3"/>
  <c r="CU144" i="3"/>
  <c r="CO144" i="3"/>
  <c r="CI144" i="3"/>
  <c r="CC144" i="3"/>
  <c r="BW144" i="3"/>
  <c r="BQ144" i="3"/>
  <c r="BK144" i="3"/>
  <c r="BE144" i="3"/>
  <c r="AY144" i="3"/>
  <c r="AS144" i="3"/>
  <c r="AM144" i="3"/>
  <c r="AG144" i="3"/>
  <c r="AA144" i="3"/>
  <c r="U144" i="3"/>
  <c r="O144" i="3"/>
  <c r="I144" i="3"/>
  <c r="EQ143" i="3"/>
  <c r="EK143" i="3"/>
  <c r="EE143" i="3"/>
  <c r="DY143" i="3"/>
  <c r="DS143" i="3"/>
  <c r="DM143" i="3"/>
  <c r="DG143" i="3"/>
  <c r="DA143" i="3"/>
  <c r="CU143" i="3"/>
  <c r="CO143" i="3"/>
  <c r="CI143" i="3"/>
  <c r="CC143" i="3"/>
  <c r="BW143" i="3"/>
  <c r="BQ143" i="3"/>
  <c r="BK143" i="3"/>
  <c r="BE143" i="3"/>
  <c r="AY143" i="3"/>
  <c r="AS143" i="3"/>
  <c r="AM143" i="3"/>
  <c r="AG143" i="3"/>
  <c r="AA143" i="3"/>
  <c r="U143" i="3"/>
  <c r="O143" i="3"/>
  <c r="I143" i="3"/>
  <c r="EQ142" i="3"/>
  <c r="EK142" i="3"/>
  <c r="EE142" i="3"/>
  <c r="DY142" i="3"/>
  <c r="DS142" i="3"/>
  <c r="DM142" i="3"/>
  <c r="DG142" i="3"/>
  <c r="DA142" i="3"/>
  <c r="CU142" i="3"/>
  <c r="CO142" i="3"/>
  <c r="CI142" i="3"/>
  <c r="CC142" i="3"/>
  <c r="BW142" i="3"/>
  <c r="BQ142" i="3"/>
  <c r="BK142" i="3"/>
  <c r="BE142" i="3"/>
  <c r="AY142" i="3"/>
  <c r="AS142" i="3"/>
  <c r="AM142" i="3"/>
  <c r="AG142" i="3"/>
  <c r="AA142" i="3"/>
  <c r="U142" i="3"/>
  <c r="O142" i="3"/>
  <c r="I142" i="3"/>
  <c r="EQ141" i="3"/>
  <c r="EK141" i="3"/>
  <c r="EE141" i="3"/>
  <c r="DY141" i="3"/>
  <c r="DS141" i="3"/>
  <c r="DM141" i="3"/>
  <c r="DG141" i="3"/>
  <c r="DA141" i="3"/>
  <c r="CU141" i="3"/>
  <c r="CO141" i="3"/>
  <c r="CI141" i="3"/>
  <c r="CC141" i="3"/>
  <c r="BW141" i="3"/>
  <c r="BQ141" i="3"/>
  <c r="BK141" i="3"/>
  <c r="BE141" i="3"/>
  <c r="AY141" i="3"/>
  <c r="AS141" i="3"/>
  <c r="AM141" i="3"/>
  <c r="AG141" i="3"/>
  <c r="AA141" i="3"/>
  <c r="U141" i="3"/>
  <c r="O141" i="3"/>
  <c r="I141" i="3"/>
  <c r="EQ140" i="3"/>
  <c r="EK140" i="3"/>
  <c r="EE140" i="3"/>
  <c r="DY140" i="3"/>
  <c r="DS140" i="3"/>
  <c r="DM140" i="3"/>
  <c r="DG140" i="3"/>
  <c r="DA140" i="3"/>
  <c r="CU140" i="3"/>
  <c r="CO140" i="3"/>
  <c r="CI140" i="3"/>
  <c r="CC140" i="3"/>
  <c r="BW140" i="3"/>
  <c r="BQ140" i="3"/>
  <c r="BK140" i="3"/>
  <c r="BE140" i="3"/>
  <c r="AY140" i="3"/>
  <c r="AS140" i="3"/>
  <c r="AM140" i="3"/>
  <c r="AG140" i="3"/>
  <c r="AA140" i="3"/>
  <c r="U140" i="3"/>
  <c r="O140" i="3"/>
  <c r="I140" i="3"/>
  <c r="EQ139" i="3"/>
  <c r="EK139" i="3"/>
  <c r="EE139" i="3"/>
  <c r="DY139" i="3"/>
  <c r="DS139" i="3"/>
  <c r="DM139" i="3"/>
  <c r="DG139" i="3"/>
  <c r="DA139" i="3"/>
  <c r="CU139" i="3"/>
  <c r="CO139" i="3"/>
  <c r="CI139" i="3"/>
  <c r="CC139" i="3"/>
  <c r="BW139" i="3"/>
  <c r="BQ139" i="3"/>
  <c r="BK139" i="3"/>
  <c r="BE139" i="3"/>
  <c r="AY139" i="3"/>
  <c r="AS139" i="3"/>
  <c r="AM139" i="3"/>
  <c r="AG139" i="3"/>
  <c r="AA139" i="3"/>
  <c r="U139" i="3"/>
  <c r="O139" i="3"/>
  <c r="I139" i="3"/>
  <c r="EQ138" i="3"/>
  <c r="EK138" i="3"/>
  <c r="EE138" i="3"/>
  <c r="DY138" i="3"/>
  <c r="DS138" i="3"/>
  <c r="DM138" i="3"/>
  <c r="DG138" i="3"/>
  <c r="DA138" i="3"/>
  <c r="CU138" i="3"/>
  <c r="CO138" i="3"/>
  <c r="CI138" i="3"/>
  <c r="CC138" i="3"/>
  <c r="BW138" i="3"/>
  <c r="BQ138" i="3"/>
  <c r="BK138" i="3"/>
  <c r="BE138" i="3"/>
  <c r="AY138" i="3"/>
  <c r="AS138" i="3"/>
  <c r="AM138" i="3"/>
  <c r="AG138" i="3"/>
  <c r="AA138" i="3"/>
  <c r="U138" i="3"/>
  <c r="O138" i="3"/>
  <c r="I138" i="3"/>
  <c r="EQ137" i="3"/>
  <c r="EK137" i="3"/>
  <c r="EE137" i="3"/>
  <c r="DY137" i="3"/>
  <c r="DS137" i="3"/>
  <c r="DM137" i="3"/>
  <c r="DG137" i="3"/>
  <c r="DA137" i="3"/>
  <c r="CU137" i="3"/>
  <c r="CO137" i="3"/>
  <c r="CI137" i="3"/>
  <c r="CC137" i="3"/>
  <c r="BW137" i="3"/>
  <c r="BQ137" i="3"/>
  <c r="BK137" i="3"/>
  <c r="BE137" i="3"/>
  <c r="AY137" i="3"/>
  <c r="AS137" i="3"/>
  <c r="AM137" i="3"/>
  <c r="AG137" i="3"/>
  <c r="AA137" i="3"/>
  <c r="U137" i="3"/>
  <c r="O137" i="3"/>
  <c r="I137" i="3"/>
  <c r="EQ136" i="3"/>
  <c r="EK136" i="3"/>
  <c r="EE136" i="3"/>
  <c r="DY136" i="3"/>
  <c r="DS136" i="3"/>
  <c r="DM136" i="3"/>
  <c r="DG136" i="3"/>
  <c r="DA136" i="3"/>
  <c r="CU136" i="3"/>
  <c r="CO136" i="3"/>
  <c r="CI136" i="3"/>
  <c r="CC136" i="3"/>
  <c r="BW136" i="3"/>
  <c r="BQ136" i="3"/>
  <c r="BK136" i="3"/>
  <c r="BE136" i="3"/>
  <c r="AY136" i="3"/>
  <c r="AS136" i="3"/>
  <c r="AM136" i="3"/>
  <c r="AG136" i="3"/>
  <c r="AA136" i="3"/>
  <c r="U136" i="3"/>
  <c r="O136" i="3"/>
  <c r="I136" i="3"/>
  <c r="EQ135" i="3"/>
  <c r="EK135" i="3"/>
  <c r="EE135" i="3"/>
  <c r="DY135" i="3"/>
  <c r="DS135" i="3"/>
  <c r="DM135" i="3"/>
  <c r="DG135" i="3"/>
  <c r="DA135" i="3"/>
  <c r="CU135" i="3"/>
  <c r="CO135" i="3"/>
  <c r="CI135" i="3"/>
  <c r="CC135" i="3"/>
  <c r="BW135" i="3"/>
  <c r="BQ135" i="3"/>
  <c r="BK135" i="3"/>
  <c r="BE135" i="3"/>
  <c r="AY135" i="3"/>
  <c r="AS135" i="3"/>
  <c r="AM135" i="3"/>
  <c r="AG135" i="3"/>
  <c r="AA135" i="3"/>
  <c r="U135" i="3"/>
  <c r="O135" i="3"/>
  <c r="I135" i="3"/>
  <c r="EQ134" i="3"/>
  <c r="EK134" i="3"/>
  <c r="EE134" i="3"/>
  <c r="DY134" i="3"/>
  <c r="DS134" i="3"/>
  <c r="DM134" i="3"/>
  <c r="DG134" i="3"/>
  <c r="DA134" i="3"/>
  <c r="CU134" i="3"/>
  <c r="CO134" i="3"/>
  <c r="CI134" i="3"/>
  <c r="CC134" i="3"/>
  <c r="BW134" i="3"/>
  <c r="BQ134" i="3"/>
  <c r="BK134" i="3"/>
  <c r="BE134" i="3"/>
  <c r="AY134" i="3"/>
  <c r="AS134" i="3"/>
  <c r="AM134" i="3"/>
  <c r="AG134" i="3"/>
  <c r="AA134" i="3"/>
  <c r="U134" i="3"/>
  <c r="O134" i="3"/>
  <c r="I134" i="3"/>
  <c r="EQ133" i="3"/>
  <c r="EK133" i="3"/>
  <c r="EE133" i="3"/>
  <c r="DY133" i="3"/>
  <c r="DS133" i="3"/>
  <c r="DM133" i="3"/>
  <c r="DG133" i="3"/>
  <c r="DA133" i="3"/>
  <c r="CU133" i="3"/>
  <c r="CO133" i="3"/>
  <c r="CI133" i="3"/>
  <c r="CC133" i="3"/>
  <c r="BW133" i="3"/>
  <c r="BQ133" i="3"/>
  <c r="BK133" i="3"/>
  <c r="BE133" i="3"/>
  <c r="AY133" i="3"/>
  <c r="AS133" i="3"/>
  <c r="AM133" i="3"/>
  <c r="AG133" i="3"/>
  <c r="AA133" i="3"/>
  <c r="U133" i="3"/>
  <c r="O133" i="3"/>
  <c r="I133" i="3"/>
  <c r="EQ132" i="3"/>
  <c r="EK132" i="3"/>
  <c r="EE132" i="3"/>
  <c r="DY132" i="3"/>
  <c r="DS132" i="3"/>
  <c r="DM132" i="3"/>
  <c r="DG132" i="3"/>
  <c r="DA132" i="3"/>
  <c r="CU132" i="3"/>
  <c r="CO132" i="3"/>
  <c r="CI132" i="3"/>
  <c r="CC132" i="3"/>
  <c r="BW132" i="3"/>
  <c r="BQ132" i="3"/>
  <c r="BK132" i="3"/>
  <c r="BE132" i="3"/>
  <c r="AY132" i="3"/>
  <c r="AS132" i="3"/>
  <c r="AM132" i="3"/>
  <c r="AG132" i="3"/>
  <c r="AA132" i="3"/>
  <c r="U132" i="3"/>
  <c r="O132" i="3"/>
  <c r="I132" i="3"/>
  <c r="EQ131" i="3"/>
  <c r="EK131" i="3"/>
  <c r="EE131" i="3"/>
  <c r="DY131" i="3"/>
  <c r="DS131" i="3"/>
  <c r="DM131" i="3"/>
  <c r="DG131" i="3"/>
  <c r="DA131" i="3"/>
  <c r="CU131" i="3"/>
  <c r="CO131" i="3"/>
  <c r="CI131" i="3"/>
  <c r="CC131" i="3"/>
  <c r="BW131" i="3"/>
  <c r="BQ131" i="3"/>
  <c r="BK131" i="3"/>
  <c r="BE131" i="3"/>
  <c r="AY131" i="3"/>
  <c r="AS131" i="3"/>
  <c r="AM131" i="3"/>
  <c r="AG131" i="3"/>
  <c r="AA131" i="3"/>
  <c r="U131" i="3"/>
  <c r="O131" i="3"/>
  <c r="I131" i="3"/>
  <c r="EQ130" i="3"/>
  <c r="EK130" i="3"/>
  <c r="EE130" i="3"/>
  <c r="DY130" i="3"/>
  <c r="DS130" i="3"/>
  <c r="DM130" i="3"/>
  <c r="DG130" i="3"/>
  <c r="DA130" i="3"/>
  <c r="CU130" i="3"/>
  <c r="CO130" i="3"/>
  <c r="CI130" i="3"/>
  <c r="CC130" i="3"/>
  <c r="BW130" i="3"/>
  <c r="BQ130" i="3"/>
  <c r="BK130" i="3"/>
  <c r="BE130" i="3"/>
  <c r="AY130" i="3"/>
  <c r="AS130" i="3"/>
  <c r="AM130" i="3"/>
  <c r="AG130" i="3"/>
  <c r="AA130" i="3"/>
  <c r="U130" i="3"/>
  <c r="O130" i="3"/>
  <c r="I130" i="3"/>
  <c r="EQ129" i="3"/>
  <c r="EK129" i="3"/>
  <c r="EE129" i="3"/>
  <c r="DY129" i="3"/>
  <c r="DS129" i="3"/>
  <c r="DM129" i="3"/>
  <c r="DG129" i="3"/>
  <c r="DA129" i="3"/>
  <c r="CU129" i="3"/>
  <c r="CO129" i="3"/>
  <c r="CI129" i="3"/>
  <c r="CC129" i="3"/>
  <c r="BW129" i="3"/>
  <c r="BQ129" i="3"/>
  <c r="BK129" i="3"/>
  <c r="BE129" i="3"/>
  <c r="AY129" i="3"/>
  <c r="AS129" i="3"/>
  <c r="AM129" i="3"/>
  <c r="AG129" i="3"/>
  <c r="AA129" i="3"/>
  <c r="U129" i="3"/>
  <c r="O129" i="3"/>
  <c r="I129" i="3"/>
  <c r="EQ128" i="3"/>
  <c r="EK128" i="3"/>
  <c r="EE128" i="3"/>
  <c r="DY128" i="3"/>
  <c r="DS128" i="3"/>
  <c r="DM128" i="3"/>
  <c r="DG128" i="3"/>
  <c r="DA128" i="3"/>
  <c r="CU128" i="3"/>
  <c r="CO128" i="3"/>
  <c r="CI128" i="3"/>
  <c r="CC128" i="3"/>
  <c r="BW128" i="3"/>
  <c r="BQ128" i="3"/>
  <c r="BK128" i="3"/>
  <c r="BE128" i="3"/>
  <c r="AY128" i="3"/>
  <c r="AS128" i="3"/>
  <c r="AM128" i="3"/>
  <c r="AG128" i="3"/>
  <c r="AA128" i="3"/>
  <c r="U128" i="3"/>
  <c r="O128" i="3"/>
  <c r="I128" i="3"/>
  <c r="EQ127" i="3"/>
  <c r="EK127" i="3"/>
  <c r="EE127" i="3"/>
  <c r="DY127" i="3"/>
  <c r="DS127" i="3"/>
  <c r="DM127" i="3"/>
  <c r="DG127" i="3"/>
  <c r="DA127" i="3"/>
  <c r="CU127" i="3"/>
  <c r="CO127" i="3"/>
  <c r="CI127" i="3"/>
  <c r="CC127" i="3"/>
  <c r="BW127" i="3"/>
  <c r="BQ127" i="3"/>
  <c r="BK127" i="3"/>
  <c r="BE127" i="3"/>
  <c r="AY127" i="3"/>
  <c r="AS127" i="3"/>
  <c r="AM127" i="3"/>
  <c r="AG127" i="3"/>
  <c r="AA127" i="3"/>
  <c r="U127" i="3"/>
  <c r="O127" i="3"/>
  <c r="I127" i="3"/>
  <c r="EQ126" i="3"/>
  <c r="EK126" i="3"/>
  <c r="EE126" i="3"/>
  <c r="DY126" i="3"/>
  <c r="DS126" i="3"/>
  <c r="DM126" i="3"/>
  <c r="DG126" i="3"/>
  <c r="DA126" i="3"/>
  <c r="CU126" i="3"/>
  <c r="CO126" i="3"/>
  <c r="CI126" i="3"/>
  <c r="CC126" i="3"/>
  <c r="BW126" i="3"/>
  <c r="BQ126" i="3"/>
  <c r="BK126" i="3"/>
  <c r="BE126" i="3"/>
  <c r="AY126" i="3"/>
  <c r="AS126" i="3"/>
  <c r="AM126" i="3"/>
  <c r="AG126" i="3"/>
  <c r="AA126" i="3"/>
  <c r="U126" i="3"/>
  <c r="O126" i="3"/>
  <c r="I126" i="3"/>
  <c r="EQ125" i="3"/>
  <c r="EK125" i="3"/>
  <c r="EE125" i="3"/>
  <c r="DY125" i="3"/>
  <c r="DS125" i="3"/>
  <c r="DM125" i="3"/>
  <c r="DG125" i="3"/>
  <c r="DA125" i="3"/>
  <c r="CU125" i="3"/>
  <c r="CO125" i="3"/>
  <c r="CI125" i="3"/>
  <c r="CC125" i="3"/>
  <c r="BW125" i="3"/>
  <c r="BQ125" i="3"/>
  <c r="BK125" i="3"/>
  <c r="BE125" i="3"/>
  <c r="AY125" i="3"/>
  <c r="AS125" i="3"/>
  <c r="AM125" i="3"/>
  <c r="AG125" i="3"/>
  <c r="AA125" i="3"/>
  <c r="U125" i="3"/>
  <c r="O125" i="3"/>
  <c r="I125" i="3"/>
  <c r="EQ124" i="3"/>
  <c r="EK124" i="3"/>
  <c r="EE124" i="3"/>
  <c r="DY124" i="3"/>
  <c r="DS124" i="3"/>
  <c r="DM124" i="3"/>
  <c r="DG124" i="3"/>
  <c r="DA124" i="3"/>
  <c r="CU124" i="3"/>
  <c r="CO124" i="3"/>
  <c r="CI124" i="3"/>
  <c r="CC124" i="3"/>
  <c r="BW124" i="3"/>
  <c r="BQ124" i="3"/>
  <c r="BK124" i="3"/>
  <c r="BE124" i="3"/>
  <c r="AY124" i="3"/>
  <c r="AS124" i="3"/>
  <c r="AM124" i="3"/>
  <c r="AG124" i="3"/>
  <c r="AA124" i="3"/>
  <c r="U124" i="3"/>
  <c r="O124" i="3"/>
  <c r="I124" i="3"/>
  <c r="EQ123" i="3"/>
  <c r="EK123" i="3"/>
  <c r="EE123" i="3"/>
  <c r="DY123" i="3"/>
  <c r="DS123" i="3"/>
  <c r="DM123" i="3"/>
  <c r="DG123" i="3"/>
  <c r="DA123" i="3"/>
  <c r="CU123" i="3"/>
  <c r="CO123" i="3"/>
  <c r="CI123" i="3"/>
  <c r="CC123" i="3"/>
  <c r="BW123" i="3"/>
  <c r="BQ123" i="3"/>
  <c r="BK123" i="3"/>
  <c r="BE123" i="3"/>
  <c r="AY123" i="3"/>
  <c r="AS123" i="3"/>
  <c r="AM123" i="3"/>
  <c r="AG123" i="3"/>
  <c r="AA123" i="3"/>
  <c r="U123" i="3"/>
  <c r="O123" i="3"/>
  <c r="I123" i="3"/>
  <c r="EQ122" i="3"/>
  <c r="EK122" i="3"/>
  <c r="EE122" i="3"/>
  <c r="DY122" i="3"/>
  <c r="DS122" i="3"/>
  <c r="DM122" i="3"/>
  <c r="DG122" i="3"/>
  <c r="DA122" i="3"/>
  <c r="CU122" i="3"/>
  <c r="CO122" i="3"/>
  <c r="CI122" i="3"/>
  <c r="CC122" i="3"/>
  <c r="BW122" i="3"/>
  <c r="BQ122" i="3"/>
  <c r="BK122" i="3"/>
  <c r="BE122" i="3"/>
  <c r="AY122" i="3"/>
  <c r="AS122" i="3"/>
  <c r="AM122" i="3"/>
  <c r="AG122" i="3"/>
  <c r="AA122" i="3"/>
  <c r="U122" i="3"/>
  <c r="O122" i="3"/>
  <c r="I122" i="3"/>
  <c r="EQ121" i="3"/>
  <c r="EK121" i="3"/>
  <c r="EE121" i="3"/>
  <c r="DY121" i="3"/>
  <c r="DS121" i="3"/>
  <c r="DM121" i="3"/>
  <c r="DG121" i="3"/>
  <c r="DA121" i="3"/>
  <c r="CU121" i="3"/>
  <c r="CO121" i="3"/>
  <c r="CI121" i="3"/>
  <c r="CC121" i="3"/>
  <c r="BW121" i="3"/>
  <c r="BQ121" i="3"/>
  <c r="BK121" i="3"/>
  <c r="BE121" i="3"/>
  <c r="AY121" i="3"/>
  <c r="AS121" i="3"/>
  <c r="AM121" i="3"/>
  <c r="AG121" i="3"/>
  <c r="AA121" i="3"/>
  <c r="U121" i="3"/>
  <c r="O121" i="3"/>
  <c r="I121" i="3"/>
  <c r="EQ120" i="3"/>
  <c r="EK120" i="3"/>
  <c r="EE120" i="3"/>
  <c r="DY120" i="3"/>
  <c r="DS120" i="3"/>
  <c r="DM120" i="3"/>
  <c r="DG120" i="3"/>
  <c r="DA120" i="3"/>
  <c r="CU120" i="3"/>
  <c r="CO120" i="3"/>
  <c r="CI120" i="3"/>
  <c r="CC120" i="3"/>
  <c r="BW120" i="3"/>
  <c r="BQ120" i="3"/>
  <c r="BK120" i="3"/>
  <c r="BE120" i="3"/>
  <c r="AY120" i="3"/>
  <c r="AS120" i="3"/>
  <c r="AM120" i="3"/>
  <c r="AG120" i="3"/>
  <c r="AA120" i="3"/>
  <c r="U120" i="3"/>
  <c r="O120" i="3"/>
  <c r="I120" i="3"/>
  <c r="EQ119" i="3"/>
  <c r="EK119" i="3"/>
  <c r="EE119" i="3"/>
  <c r="DY119" i="3"/>
  <c r="DS119" i="3"/>
  <c r="DM119" i="3"/>
  <c r="DG119" i="3"/>
  <c r="DA119" i="3"/>
  <c r="CU119" i="3"/>
  <c r="CO119" i="3"/>
  <c r="CI119" i="3"/>
  <c r="CC119" i="3"/>
  <c r="BW119" i="3"/>
  <c r="BQ119" i="3"/>
  <c r="BK119" i="3"/>
  <c r="BE119" i="3"/>
  <c r="AY119" i="3"/>
  <c r="AS119" i="3"/>
  <c r="AM119" i="3"/>
  <c r="AG119" i="3"/>
  <c r="AA119" i="3"/>
  <c r="U119" i="3"/>
  <c r="O119" i="3"/>
  <c r="I119" i="3"/>
  <c r="EQ118" i="3"/>
  <c r="EK118" i="3"/>
  <c r="EE118" i="3"/>
  <c r="DY118" i="3"/>
  <c r="DS118" i="3"/>
  <c r="DM118" i="3"/>
  <c r="DG118" i="3"/>
  <c r="DA118" i="3"/>
  <c r="CU118" i="3"/>
  <c r="CO118" i="3"/>
  <c r="CI118" i="3"/>
  <c r="CC118" i="3"/>
  <c r="BW118" i="3"/>
  <c r="BQ118" i="3"/>
  <c r="BK118" i="3"/>
  <c r="BE118" i="3"/>
  <c r="AY118" i="3"/>
  <c r="AS118" i="3"/>
  <c r="AM118" i="3"/>
  <c r="AG118" i="3"/>
  <c r="AA118" i="3"/>
  <c r="U118" i="3"/>
  <c r="O118" i="3"/>
  <c r="I118" i="3"/>
  <c r="EQ117" i="3"/>
  <c r="EK117" i="3"/>
  <c r="EE117" i="3"/>
  <c r="DY117" i="3"/>
  <c r="DS117" i="3"/>
  <c r="DM117" i="3"/>
  <c r="DG117" i="3"/>
  <c r="DA117" i="3"/>
  <c r="CU117" i="3"/>
  <c r="CO117" i="3"/>
  <c r="CI117" i="3"/>
  <c r="CC117" i="3"/>
  <c r="BW117" i="3"/>
  <c r="BQ117" i="3"/>
  <c r="BK117" i="3"/>
  <c r="BE117" i="3"/>
  <c r="AY117" i="3"/>
  <c r="AS117" i="3"/>
  <c r="AM117" i="3"/>
  <c r="AG117" i="3"/>
  <c r="AA117" i="3"/>
  <c r="U117" i="3"/>
  <c r="O117" i="3"/>
  <c r="I117" i="3"/>
  <c r="EQ116" i="3"/>
  <c r="EK116" i="3"/>
  <c r="EE116" i="3"/>
  <c r="DY116" i="3"/>
  <c r="DS116" i="3"/>
  <c r="DM116" i="3"/>
  <c r="DG116" i="3"/>
  <c r="DA116" i="3"/>
  <c r="CU116" i="3"/>
  <c r="CO116" i="3"/>
  <c r="CI116" i="3"/>
  <c r="CC116" i="3"/>
  <c r="BW116" i="3"/>
  <c r="BQ116" i="3"/>
  <c r="BK116" i="3"/>
  <c r="BE116" i="3"/>
  <c r="AY116" i="3"/>
  <c r="AS116" i="3"/>
  <c r="AM116" i="3"/>
  <c r="AG116" i="3"/>
  <c r="AA116" i="3"/>
  <c r="U116" i="3"/>
  <c r="O116" i="3"/>
  <c r="I116" i="3"/>
  <c r="EQ115" i="3"/>
  <c r="EK115" i="3"/>
  <c r="EE115" i="3"/>
  <c r="DY115" i="3"/>
  <c r="DS115" i="3"/>
  <c r="DM115" i="3"/>
  <c r="DG115" i="3"/>
  <c r="DA115" i="3"/>
  <c r="CU115" i="3"/>
  <c r="CO115" i="3"/>
  <c r="CI115" i="3"/>
  <c r="CC115" i="3"/>
  <c r="BW115" i="3"/>
  <c r="BQ115" i="3"/>
  <c r="BK115" i="3"/>
  <c r="BE115" i="3"/>
  <c r="AY115" i="3"/>
  <c r="AS115" i="3"/>
  <c r="AM115" i="3"/>
  <c r="AG115" i="3"/>
  <c r="AA115" i="3"/>
  <c r="U115" i="3"/>
  <c r="O115" i="3"/>
  <c r="I115" i="3"/>
  <c r="EQ114" i="3"/>
  <c r="EK114" i="3"/>
  <c r="EE114" i="3"/>
  <c r="DY114" i="3"/>
  <c r="DS114" i="3"/>
  <c r="DM114" i="3"/>
  <c r="DG114" i="3"/>
  <c r="DA114" i="3"/>
  <c r="CU114" i="3"/>
  <c r="CO114" i="3"/>
  <c r="CI114" i="3"/>
  <c r="CC114" i="3"/>
  <c r="BW114" i="3"/>
  <c r="BQ114" i="3"/>
  <c r="BK114" i="3"/>
  <c r="BE114" i="3"/>
  <c r="AY114" i="3"/>
  <c r="AS114" i="3"/>
  <c r="AM114" i="3"/>
  <c r="AG114" i="3"/>
  <c r="AA114" i="3"/>
  <c r="U114" i="3"/>
  <c r="O114" i="3"/>
  <c r="I114" i="3"/>
  <c r="EQ113" i="3"/>
  <c r="EK113" i="3"/>
  <c r="EE113" i="3"/>
  <c r="DY113" i="3"/>
  <c r="DS113" i="3"/>
  <c r="DM113" i="3"/>
  <c r="DG113" i="3"/>
  <c r="DA113" i="3"/>
  <c r="CU113" i="3"/>
  <c r="CO113" i="3"/>
  <c r="CI113" i="3"/>
  <c r="CC113" i="3"/>
  <c r="BW113" i="3"/>
  <c r="BQ113" i="3"/>
  <c r="BK113" i="3"/>
  <c r="BE113" i="3"/>
  <c r="AY113" i="3"/>
  <c r="AS113" i="3"/>
  <c r="AM113" i="3"/>
  <c r="AG113" i="3"/>
  <c r="AA113" i="3"/>
  <c r="U113" i="3"/>
  <c r="O113" i="3"/>
  <c r="I113" i="3"/>
  <c r="EQ112" i="3"/>
  <c r="EK112" i="3"/>
  <c r="EE112" i="3"/>
  <c r="DY112" i="3"/>
  <c r="DS112" i="3"/>
  <c r="DM112" i="3"/>
  <c r="DG112" i="3"/>
  <c r="DA112" i="3"/>
  <c r="CU112" i="3"/>
  <c r="CO112" i="3"/>
  <c r="CI112" i="3"/>
  <c r="CC112" i="3"/>
  <c r="BW112" i="3"/>
  <c r="BQ112" i="3"/>
  <c r="BK112" i="3"/>
  <c r="BE112" i="3"/>
  <c r="AY112" i="3"/>
  <c r="AS112" i="3"/>
  <c r="AM112" i="3"/>
  <c r="AG112" i="3"/>
  <c r="AA112" i="3"/>
  <c r="U112" i="3"/>
  <c r="O112" i="3"/>
  <c r="I112" i="3"/>
  <c r="EQ111" i="3"/>
  <c r="EK111" i="3"/>
  <c r="EE111" i="3"/>
  <c r="DY111" i="3"/>
  <c r="DS111" i="3"/>
  <c r="DM111" i="3"/>
  <c r="DG111" i="3"/>
  <c r="DA111" i="3"/>
  <c r="CU111" i="3"/>
  <c r="CO111" i="3"/>
  <c r="CI111" i="3"/>
  <c r="CC111" i="3"/>
  <c r="BW111" i="3"/>
  <c r="BQ111" i="3"/>
  <c r="BK111" i="3"/>
  <c r="BE111" i="3"/>
  <c r="AY111" i="3"/>
  <c r="AS111" i="3"/>
  <c r="AM111" i="3"/>
  <c r="AG111" i="3"/>
  <c r="AA111" i="3"/>
  <c r="U111" i="3"/>
  <c r="O111" i="3"/>
  <c r="I111" i="3"/>
  <c r="EQ110" i="3"/>
  <c r="EK110" i="3"/>
  <c r="EE110" i="3"/>
  <c r="DY110" i="3"/>
  <c r="DS110" i="3"/>
  <c r="DM110" i="3"/>
  <c r="DG110" i="3"/>
  <c r="DA110" i="3"/>
  <c r="CU110" i="3"/>
  <c r="CO110" i="3"/>
  <c r="CI110" i="3"/>
  <c r="CC110" i="3"/>
  <c r="BW110" i="3"/>
  <c r="BQ110" i="3"/>
  <c r="BK110" i="3"/>
  <c r="BE110" i="3"/>
  <c r="AY110" i="3"/>
  <c r="AS110" i="3"/>
  <c r="AM110" i="3"/>
  <c r="AG110" i="3"/>
  <c r="AA110" i="3"/>
  <c r="U110" i="3"/>
  <c r="O110" i="3"/>
  <c r="I110" i="3"/>
  <c r="EQ109" i="3"/>
  <c r="EK109" i="3"/>
  <c r="EE109" i="3"/>
  <c r="DY109" i="3"/>
  <c r="DS109" i="3"/>
  <c r="DM109" i="3"/>
  <c r="DG109" i="3"/>
  <c r="DA109" i="3"/>
  <c r="CU109" i="3"/>
  <c r="CO109" i="3"/>
  <c r="CI109" i="3"/>
  <c r="CC109" i="3"/>
  <c r="BW109" i="3"/>
  <c r="BQ109" i="3"/>
  <c r="BK109" i="3"/>
  <c r="BE109" i="3"/>
  <c r="AY109" i="3"/>
  <c r="AS109" i="3"/>
  <c r="AM109" i="3"/>
  <c r="AG109" i="3"/>
  <c r="AA109" i="3"/>
  <c r="U109" i="3"/>
  <c r="O109" i="3"/>
  <c r="I109" i="3"/>
  <c r="EQ108" i="3"/>
  <c r="EK108" i="3"/>
  <c r="EE108" i="3"/>
  <c r="DY108" i="3"/>
  <c r="DS108" i="3"/>
  <c r="DM108" i="3"/>
  <c r="DG108" i="3"/>
  <c r="DA108" i="3"/>
  <c r="CU108" i="3"/>
  <c r="CO108" i="3"/>
  <c r="CI108" i="3"/>
  <c r="CC108" i="3"/>
  <c r="BW108" i="3"/>
  <c r="BQ108" i="3"/>
  <c r="BK108" i="3"/>
  <c r="BE108" i="3"/>
  <c r="AY108" i="3"/>
  <c r="AS108" i="3"/>
  <c r="AM108" i="3"/>
  <c r="AG108" i="3"/>
  <c r="AA108" i="3"/>
  <c r="U108" i="3"/>
  <c r="O108" i="3"/>
  <c r="I108" i="3"/>
  <c r="EQ107" i="3"/>
  <c r="EK107" i="3"/>
  <c r="EE107" i="3"/>
  <c r="DY107" i="3"/>
  <c r="DS107" i="3"/>
  <c r="DM107" i="3"/>
  <c r="DG107" i="3"/>
  <c r="DA107" i="3"/>
  <c r="CU107" i="3"/>
  <c r="CO107" i="3"/>
  <c r="CI107" i="3"/>
  <c r="CC107" i="3"/>
  <c r="BW107" i="3"/>
  <c r="BQ107" i="3"/>
  <c r="BK107" i="3"/>
  <c r="BE107" i="3"/>
  <c r="AY107" i="3"/>
  <c r="AS107" i="3"/>
  <c r="AM107" i="3"/>
  <c r="AG107" i="3"/>
  <c r="AA107" i="3"/>
  <c r="U107" i="3"/>
  <c r="O107" i="3"/>
  <c r="I107" i="3"/>
  <c r="EQ106" i="3"/>
  <c r="EK106" i="3"/>
  <c r="EE106" i="3"/>
  <c r="DY106" i="3"/>
  <c r="DS106" i="3"/>
  <c r="DM106" i="3"/>
  <c r="DG106" i="3"/>
  <c r="DA106" i="3"/>
  <c r="CU106" i="3"/>
  <c r="CO106" i="3"/>
  <c r="CI106" i="3"/>
  <c r="CC106" i="3"/>
  <c r="BW106" i="3"/>
  <c r="BQ106" i="3"/>
  <c r="BK106" i="3"/>
  <c r="BE106" i="3"/>
  <c r="AY106" i="3"/>
  <c r="AS106" i="3"/>
  <c r="AM106" i="3"/>
  <c r="AG106" i="3"/>
  <c r="AA106" i="3"/>
  <c r="U106" i="3"/>
  <c r="O106" i="3"/>
  <c r="I106" i="3"/>
  <c r="EQ105" i="3"/>
  <c r="EK105" i="3"/>
  <c r="EE105" i="3"/>
  <c r="DY105" i="3"/>
  <c r="DS105" i="3"/>
  <c r="DM105" i="3"/>
  <c r="DG105" i="3"/>
  <c r="DA105" i="3"/>
  <c r="CU105" i="3"/>
  <c r="CO105" i="3"/>
  <c r="CI105" i="3"/>
  <c r="CC105" i="3"/>
  <c r="BW105" i="3"/>
  <c r="BQ105" i="3"/>
  <c r="BK105" i="3"/>
  <c r="BE105" i="3"/>
  <c r="AY105" i="3"/>
  <c r="AS105" i="3"/>
  <c r="AM105" i="3"/>
  <c r="AG105" i="3"/>
  <c r="AA105" i="3"/>
  <c r="U105" i="3"/>
  <c r="O105" i="3"/>
  <c r="I105" i="3"/>
  <c r="EQ104" i="3"/>
  <c r="EK104" i="3"/>
  <c r="EE104" i="3"/>
  <c r="DY104" i="3"/>
  <c r="DS104" i="3"/>
  <c r="DM104" i="3"/>
  <c r="DG104" i="3"/>
  <c r="DA104" i="3"/>
  <c r="CU104" i="3"/>
  <c r="CO104" i="3"/>
  <c r="CI104" i="3"/>
  <c r="CC104" i="3"/>
  <c r="BW104" i="3"/>
  <c r="BQ104" i="3"/>
  <c r="BK104" i="3"/>
  <c r="BE104" i="3"/>
  <c r="AY104" i="3"/>
  <c r="AS104" i="3"/>
  <c r="AM104" i="3"/>
  <c r="AG104" i="3"/>
  <c r="AA104" i="3"/>
  <c r="U104" i="3"/>
  <c r="O104" i="3"/>
  <c r="I104" i="3"/>
  <c r="EQ103" i="3"/>
  <c r="EK103" i="3"/>
  <c r="EE103" i="3"/>
  <c r="DY103" i="3"/>
  <c r="DS103" i="3"/>
  <c r="DM103" i="3"/>
  <c r="DG103" i="3"/>
  <c r="DA103" i="3"/>
  <c r="CU103" i="3"/>
  <c r="CO103" i="3"/>
  <c r="CI103" i="3"/>
  <c r="CC103" i="3"/>
  <c r="BW103" i="3"/>
  <c r="BQ103" i="3"/>
  <c r="BK103" i="3"/>
  <c r="BE103" i="3"/>
  <c r="AY103" i="3"/>
  <c r="AS103" i="3"/>
  <c r="AM103" i="3"/>
  <c r="AG103" i="3"/>
  <c r="AA103" i="3"/>
  <c r="U103" i="3"/>
  <c r="O103" i="3"/>
  <c r="I103" i="3"/>
  <c r="EQ102" i="3"/>
  <c r="EK102" i="3"/>
  <c r="EE102" i="3"/>
  <c r="DY102" i="3"/>
  <c r="DS102" i="3"/>
  <c r="DM102" i="3"/>
  <c r="DG102" i="3"/>
  <c r="DA102" i="3"/>
  <c r="CU102" i="3"/>
  <c r="CO102" i="3"/>
  <c r="CI102" i="3"/>
  <c r="CC102" i="3"/>
  <c r="BW102" i="3"/>
  <c r="BQ102" i="3"/>
  <c r="BK102" i="3"/>
  <c r="BE102" i="3"/>
  <c r="AY102" i="3"/>
  <c r="AS102" i="3"/>
  <c r="AM102" i="3"/>
  <c r="AG102" i="3"/>
  <c r="AA102" i="3"/>
  <c r="U102" i="3"/>
  <c r="O102" i="3"/>
  <c r="I102" i="3"/>
  <c r="EQ101" i="3"/>
  <c r="EK101" i="3"/>
  <c r="EE101" i="3"/>
  <c r="DY101" i="3"/>
  <c r="DS101" i="3"/>
  <c r="DM101" i="3"/>
  <c r="DG101" i="3"/>
  <c r="DA101" i="3"/>
  <c r="CU101" i="3"/>
  <c r="CO101" i="3"/>
  <c r="CI101" i="3"/>
  <c r="CC101" i="3"/>
  <c r="BW101" i="3"/>
  <c r="BQ101" i="3"/>
  <c r="BK101" i="3"/>
  <c r="BE101" i="3"/>
  <c r="AY101" i="3"/>
  <c r="AS101" i="3"/>
  <c r="AM101" i="3"/>
  <c r="AG101" i="3"/>
  <c r="AA101" i="3"/>
  <c r="U101" i="3"/>
  <c r="O101" i="3"/>
  <c r="I101" i="3"/>
  <c r="EQ100" i="3"/>
  <c r="EK100" i="3"/>
  <c r="EE100" i="3"/>
  <c r="DY100" i="3"/>
  <c r="DS100" i="3"/>
  <c r="DM100" i="3"/>
  <c r="DG100" i="3"/>
  <c r="DA100" i="3"/>
  <c r="CU100" i="3"/>
  <c r="CO100" i="3"/>
  <c r="CI100" i="3"/>
  <c r="CC100" i="3"/>
  <c r="BW100" i="3"/>
  <c r="BQ100" i="3"/>
  <c r="BK100" i="3"/>
  <c r="BE100" i="3"/>
  <c r="AY100" i="3"/>
  <c r="AS100" i="3"/>
  <c r="AM100" i="3"/>
  <c r="AG100" i="3"/>
  <c r="AA100" i="3"/>
  <c r="U100" i="3"/>
  <c r="O100" i="3"/>
  <c r="I100" i="3"/>
  <c r="EQ99" i="3"/>
  <c r="EK99" i="3"/>
  <c r="EE99" i="3"/>
  <c r="DY99" i="3"/>
  <c r="DS99" i="3"/>
  <c r="DM99" i="3"/>
  <c r="DG99" i="3"/>
  <c r="DA99" i="3"/>
  <c r="CU99" i="3"/>
  <c r="CO99" i="3"/>
  <c r="CI99" i="3"/>
  <c r="CC99" i="3"/>
  <c r="BW99" i="3"/>
  <c r="BQ99" i="3"/>
  <c r="BK99" i="3"/>
  <c r="BE99" i="3"/>
  <c r="AY99" i="3"/>
  <c r="AS99" i="3"/>
  <c r="AM99" i="3"/>
  <c r="AG99" i="3"/>
  <c r="AA99" i="3"/>
  <c r="U99" i="3"/>
  <c r="O99" i="3"/>
  <c r="I99" i="3"/>
  <c r="EQ98" i="3"/>
  <c r="EK98" i="3"/>
  <c r="EE98" i="3"/>
  <c r="DY98" i="3"/>
  <c r="DS98" i="3"/>
  <c r="DM98" i="3"/>
  <c r="DG98" i="3"/>
  <c r="DA98" i="3"/>
  <c r="CU98" i="3"/>
  <c r="CO98" i="3"/>
  <c r="CI98" i="3"/>
  <c r="CC98" i="3"/>
  <c r="BW98" i="3"/>
  <c r="BQ98" i="3"/>
  <c r="BK98" i="3"/>
  <c r="BE98" i="3"/>
  <c r="AY98" i="3"/>
  <c r="AS98" i="3"/>
  <c r="AM98" i="3"/>
  <c r="AG98" i="3"/>
  <c r="AA98" i="3"/>
  <c r="U98" i="3"/>
  <c r="O98" i="3"/>
  <c r="I98" i="3"/>
  <c r="EQ97" i="3"/>
  <c r="EK97" i="3"/>
  <c r="EE97" i="3"/>
  <c r="DY97" i="3"/>
  <c r="DS97" i="3"/>
  <c r="DM97" i="3"/>
  <c r="DG97" i="3"/>
  <c r="DA97" i="3"/>
  <c r="CU97" i="3"/>
  <c r="CO97" i="3"/>
  <c r="CI97" i="3"/>
  <c r="CC97" i="3"/>
  <c r="BW97" i="3"/>
  <c r="BQ97" i="3"/>
  <c r="BK97" i="3"/>
  <c r="BE97" i="3"/>
  <c r="AY97" i="3"/>
  <c r="AS97" i="3"/>
  <c r="AM97" i="3"/>
  <c r="AG97" i="3"/>
  <c r="AA97" i="3"/>
  <c r="U97" i="3"/>
  <c r="O97" i="3"/>
  <c r="I97" i="3"/>
  <c r="EQ96" i="3"/>
  <c r="EK96" i="3"/>
  <c r="EE96" i="3"/>
  <c r="DY96" i="3"/>
  <c r="DS96" i="3"/>
  <c r="DM96" i="3"/>
  <c r="DG96" i="3"/>
  <c r="DA96" i="3"/>
  <c r="CU96" i="3"/>
  <c r="CO96" i="3"/>
  <c r="CI96" i="3"/>
  <c r="CC96" i="3"/>
  <c r="BW96" i="3"/>
  <c r="BQ96" i="3"/>
  <c r="BK96" i="3"/>
  <c r="BE96" i="3"/>
  <c r="AY96" i="3"/>
  <c r="AS96" i="3"/>
  <c r="AM96" i="3"/>
  <c r="AG96" i="3"/>
  <c r="AA96" i="3"/>
  <c r="U96" i="3"/>
  <c r="O96" i="3"/>
  <c r="I96" i="3"/>
  <c r="EQ95" i="3"/>
  <c r="EK95" i="3"/>
  <c r="EE95" i="3"/>
  <c r="DY95" i="3"/>
  <c r="DS95" i="3"/>
  <c r="DM95" i="3"/>
  <c r="DG95" i="3"/>
  <c r="DA95" i="3"/>
  <c r="CU95" i="3"/>
  <c r="CO95" i="3"/>
  <c r="CI95" i="3"/>
  <c r="CC95" i="3"/>
  <c r="BW95" i="3"/>
  <c r="BQ95" i="3"/>
  <c r="BK95" i="3"/>
  <c r="BE95" i="3"/>
  <c r="AY95" i="3"/>
  <c r="AS95" i="3"/>
  <c r="AM95" i="3"/>
  <c r="AG95" i="3"/>
  <c r="AA95" i="3"/>
  <c r="U95" i="3"/>
  <c r="O95" i="3"/>
  <c r="I95" i="3"/>
  <c r="EQ94" i="3"/>
  <c r="EK94" i="3"/>
  <c r="EE94" i="3"/>
  <c r="DY94" i="3"/>
  <c r="DS94" i="3"/>
  <c r="DM94" i="3"/>
  <c r="DG94" i="3"/>
  <c r="DA94" i="3"/>
  <c r="CU94" i="3"/>
  <c r="CO94" i="3"/>
  <c r="CI94" i="3"/>
  <c r="CC94" i="3"/>
  <c r="BW94" i="3"/>
  <c r="BQ94" i="3"/>
  <c r="BK94" i="3"/>
  <c r="BE94" i="3"/>
  <c r="AY94" i="3"/>
  <c r="AS94" i="3"/>
  <c r="AM94" i="3"/>
  <c r="AG94" i="3"/>
  <c r="AA94" i="3"/>
  <c r="U94" i="3"/>
  <c r="O94" i="3"/>
  <c r="I94" i="3"/>
  <c r="EQ93" i="3"/>
  <c r="EK93" i="3"/>
  <c r="EE93" i="3"/>
  <c r="DY93" i="3"/>
  <c r="DS93" i="3"/>
  <c r="DM93" i="3"/>
  <c r="DG93" i="3"/>
  <c r="DA93" i="3"/>
  <c r="CU93" i="3"/>
  <c r="CO93" i="3"/>
  <c r="CI93" i="3"/>
  <c r="CC93" i="3"/>
  <c r="BW93" i="3"/>
  <c r="BQ93" i="3"/>
  <c r="BK93" i="3"/>
  <c r="BE93" i="3"/>
  <c r="AY93" i="3"/>
  <c r="AS93" i="3"/>
  <c r="AM93" i="3"/>
  <c r="AG93" i="3"/>
  <c r="AA93" i="3"/>
  <c r="U93" i="3"/>
  <c r="O93" i="3"/>
  <c r="I93" i="3"/>
  <c r="EQ92" i="3"/>
  <c r="EK92" i="3"/>
  <c r="EE92" i="3"/>
  <c r="DY92" i="3"/>
  <c r="DS92" i="3"/>
  <c r="DM92" i="3"/>
  <c r="DG92" i="3"/>
  <c r="DA92" i="3"/>
  <c r="CU92" i="3"/>
  <c r="CO92" i="3"/>
  <c r="CI92" i="3"/>
  <c r="CC92" i="3"/>
  <c r="BW92" i="3"/>
  <c r="BQ92" i="3"/>
  <c r="BK92" i="3"/>
  <c r="BE92" i="3"/>
  <c r="AY92" i="3"/>
  <c r="AS92" i="3"/>
  <c r="AM92" i="3"/>
  <c r="AG92" i="3"/>
  <c r="AA92" i="3"/>
  <c r="U92" i="3"/>
  <c r="O92" i="3"/>
  <c r="I92" i="3"/>
  <c r="EQ91" i="3"/>
  <c r="EK91" i="3"/>
  <c r="EE91" i="3"/>
  <c r="DY91" i="3"/>
  <c r="DS91" i="3"/>
  <c r="DM91" i="3"/>
  <c r="DG91" i="3"/>
  <c r="DA91" i="3"/>
  <c r="CU91" i="3"/>
  <c r="CO91" i="3"/>
  <c r="CI91" i="3"/>
  <c r="CC91" i="3"/>
  <c r="BW91" i="3"/>
  <c r="BQ91" i="3"/>
  <c r="BK91" i="3"/>
  <c r="BE91" i="3"/>
  <c r="AY91" i="3"/>
  <c r="AS91" i="3"/>
  <c r="AM91" i="3"/>
  <c r="AG91" i="3"/>
  <c r="AA91" i="3"/>
  <c r="U91" i="3"/>
  <c r="O91" i="3"/>
  <c r="I91" i="3"/>
  <c r="EQ90" i="3"/>
  <c r="EK90" i="3"/>
  <c r="EE90" i="3"/>
  <c r="DY90" i="3"/>
  <c r="DS90" i="3"/>
  <c r="DM90" i="3"/>
  <c r="DG90" i="3"/>
  <c r="DA90" i="3"/>
  <c r="CU90" i="3"/>
  <c r="CO90" i="3"/>
  <c r="CI90" i="3"/>
  <c r="CC90" i="3"/>
  <c r="BW90" i="3"/>
  <c r="BQ90" i="3"/>
  <c r="BK90" i="3"/>
  <c r="BE90" i="3"/>
  <c r="AY90" i="3"/>
  <c r="AS90" i="3"/>
  <c r="AM90" i="3"/>
  <c r="AG90" i="3"/>
  <c r="AA90" i="3"/>
  <c r="U90" i="3"/>
  <c r="O90" i="3"/>
  <c r="I90" i="3"/>
  <c r="EQ89" i="3"/>
  <c r="EK89" i="3"/>
  <c r="EE89" i="3"/>
  <c r="DY89" i="3"/>
  <c r="DS89" i="3"/>
  <c r="DM89" i="3"/>
  <c r="DG89" i="3"/>
  <c r="DA89" i="3"/>
  <c r="CU89" i="3"/>
  <c r="CO89" i="3"/>
  <c r="CI89" i="3"/>
  <c r="CC89" i="3"/>
  <c r="BW89" i="3"/>
  <c r="BQ89" i="3"/>
  <c r="BK89" i="3"/>
  <c r="BE89" i="3"/>
  <c r="AY89" i="3"/>
  <c r="AS89" i="3"/>
  <c r="AM89" i="3"/>
  <c r="AG89" i="3"/>
  <c r="AA89" i="3"/>
  <c r="U89" i="3"/>
  <c r="O89" i="3"/>
  <c r="I89" i="3"/>
  <c r="EQ88" i="3"/>
  <c r="EK88" i="3"/>
  <c r="EE88" i="3"/>
  <c r="DY88" i="3"/>
  <c r="DS88" i="3"/>
  <c r="DM88" i="3"/>
  <c r="DG88" i="3"/>
  <c r="DA88" i="3"/>
  <c r="CU88" i="3"/>
  <c r="CO88" i="3"/>
  <c r="CI88" i="3"/>
  <c r="CC88" i="3"/>
  <c r="BW88" i="3"/>
  <c r="BQ88" i="3"/>
  <c r="BK88" i="3"/>
  <c r="BE88" i="3"/>
  <c r="AY88" i="3"/>
  <c r="AS88" i="3"/>
  <c r="AM88" i="3"/>
  <c r="AG88" i="3"/>
  <c r="AA88" i="3"/>
  <c r="U88" i="3"/>
  <c r="O88" i="3"/>
  <c r="I88" i="3"/>
  <c r="EQ87" i="3"/>
  <c r="EK87" i="3"/>
  <c r="EE87" i="3"/>
  <c r="DY87" i="3"/>
  <c r="DS87" i="3"/>
  <c r="DM87" i="3"/>
  <c r="DG87" i="3"/>
  <c r="DA87" i="3"/>
  <c r="CU87" i="3"/>
  <c r="CO87" i="3"/>
  <c r="CI87" i="3"/>
  <c r="CC87" i="3"/>
  <c r="BW87" i="3"/>
  <c r="BQ87" i="3"/>
  <c r="BK87" i="3"/>
  <c r="BE87" i="3"/>
  <c r="AY87" i="3"/>
  <c r="AS87" i="3"/>
  <c r="AM87" i="3"/>
  <c r="AG87" i="3"/>
  <c r="AA87" i="3"/>
  <c r="U87" i="3"/>
  <c r="O87" i="3"/>
  <c r="I87" i="3"/>
  <c r="EQ86" i="3"/>
  <c r="EK86" i="3"/>
  <c r="EE86" i="3"/>
  <c r="DY86" i="3"/>
  <c r="DS86" i="3"/>
  <c r="DM86" i="3"/>
  <c r="DG86" i="3"/>
  <c r="DA86" i="3"/>
  <c r="CU86" i="3"/>
  <c r="CO86" i="3"/>
  <c r="CI86" i="3"/>
  <c r="CC86" i="3"/>
  <c r="BW86" i="3"/>
  <c r="BQ86" i="3"/>
  <c r="BK86" i="3"/>
  <c r="BE86" i="3"/>
  <c r="AY86" i="3"/>
  <c r="AS86" i="3"/>
  <c r="AM86" i="3"/>
  <c r="AG86" i="3"/>
  <c r="AA86" i="3"/>
  <c r="U86" i="3"/>
  <c r="O86" i="3"/>
  <c r="I86" i="3"/>
  <c r="EQ85" i="3"/>
  <c r="EK85" i="3"/>
  <c r="EE85" i="3"/>
  <c r="DY85" i="3"/>
  <c r="DS85" i="3"/>
  <c r="DM85" i="3"/>
  <c r="DG85" i="3"/>
  <c r="DA85" i="3"/>
  <c r="CU85" i="3"/>
  <c r="CO85" i="3"/>
  <c r="CI85" i="3"/>
  <c r="CC85" i="3"/>
  <c r="BW85" i="3"/>
  <c r="BQ85" i="3"/>
  <c r="BK85" i="3"/>
  <c r="BE85" i="3"/>
  <c r="AY85" i="3"/>
  <c r="AS85" i="3"/>
  <c r="AM85" i="3"/>
  <c r="AG85" i="3"/>
  <c r="AA85" i="3"/>
  <c r="U85" i="3"/>
  <c r="O85" i="3"/>
  <c r="I85" i="3"/>
  <c r="EQ84" i="3"/>
  <c r="EK84" i="3"/>
  <c r="EE84" i="3"/>
  <c r="DY84" i="3"/>
  <c r="DS84" i="3"/>
  <c r="DM84" i="3"/>
  <c r="DG84" i="3"/>
  <c r="DA84" i="3"/>
  <c r="CU84" i="3"/>
  <c r="CO84" i="3"/>
  <c r="CI84" i="3"/>
  <c r="CC84" i="3"/>
  <c r="BW84" i="3"/>
  <c r="BQ84" i="3"/>
  <c r="BK84" i="3"/>
  <c r="BE84" i="3"/>
  <c r="AY84" i="3"/>
  <c r="AS84" i="3"/>
  <c r="AM84" i="3"/>
  <c r="AG84" i="3"/>
  <c r="AA84" i="3"/>
  <c r="U84" i="3"/>
  <c r="O84" i="3"/>
  <c r="I84" i="3"/>
  <c r="EQ83" i="3"/>
  <c r="EK83" i="3"/>
  <c r="EE83" i="3"/>
  <c r="DY83" i="3"/>
  <c r="DS83" i="3"/>
  <c r="DM83" i="3"/>
  <c r="DG83" i="3"/>
  <c r="DA83" i="3"/>
  <c r="CU83" i="3"/>
  <c r="CO83" i="3"/>
  <c r="CI83" i="3"/>
  <c r="CC83" i="3"/>
  <c r="BW83" i="3"/>
  <c r="BQ83" i="3"/>
  <c r="BK83" i="3"/>
  <c r="BE83" i="3"/>
  <c r="AY83" i="3"/>
  <c r="AS83" i="3"/>
  <c r="AM83" i="3"/>
  <c r="AG83" i="3"/>
  <c r="AA83" i="3"/>
  <c r="U83" i="3"/>
  <c r="O83" i="3"/>
  <c r="I83" i="3"/>
  <c r="EQ82" i="3"/>
  <c r="EK82" i="3"/>
  <c r="EE82" i="3"/>
  <c r="DY82" i="3"/>
  <c r="DS82" i="3"/>
  <c r="DM82" i="3"/>
  <c r="DG82" i="3"/>
  <c r="DA82" i="3"/>
  <c r="CU82" i="3"/>
  <c r="CO82" i="3"/>
  <c r="CI82" i="3"/>
  <c r="CC82" i="3"/>
  <c r="BW82" i="3"/>
  <c r="BQ82" i="3"/>
  <c r="BK82" i="3"/>
  <c r="BE82" i="3"/>
  <c r="AY82" i="3"/>
  <c r="AS82" i="3"/>
  <c r="AM82" i="3"/>
  <c r="AG82" i="3"/>
  <c r="AA82" i="3"/>
  <c r="U82" i="3"/>
  <c r="O82" i="3"/>
  <c r="I82" i="3"/>
  <c r="EQ81" i="3"/>
  <c r="EK81" i="3"/>
  <c r="EE81" i="3"/>
  <c r="DY81" i="3"/>
  <c r="DS81" i="3"/>
  <c r="DM81" i="3"/>
  <c r="DG81" i="3"/>
  <c r="DA81" i="3"/>
  <c r="CU81" i="3"/>
  <c r="CO81" i="3"/>
  <c r="CI81" i="3"/>
  <c r="CC81" i="3"/>
  <c r="BW81" i="3"/>
  <c r="BQ81" i="3"/>
  <c r="BK81" i="3"/>
  <c r="BE81" i="3"/>
  <c r="AY81" i="3"/>
  <c r="AS81" i="3"/>
  <c r="AM81" i="3"/>
  <c r="AG81" i="3"/>
  <c r="AA81" i="3"/>
  <c r="U81" i="3"/>
  <c r="O81" i="3"/>
  <c r="I81" i="3"/>
  <c r="EQ80" i="3"/>
  <c r="EK80" i="3"/>
  <c r="EE80" i="3"/>
  <c r="DY80" i="3"/>
  <c r="DS80" i="3"/>
  <c r="DM80" i="3"/>
  <c r="DG80" i="3"/>
  <c r="DA80" i="3"/>
  <c r="CU80" i="3"/>
  <c r="CO80" i="3"/>
  <c r="CI80" i="3"/>
  <c r="CC80" i="3"/>
  <c r="BW80" i="3"/>
  <c r="BQ80" i="3"/>
  <c r="BK80" i="3"/>
  <c r="BE80" i="3"/>
  <c r="AY80" i="3"/>
  <c r="AS80" i="3"/>
  <c r="AM80" i="3"/>
  <c r="AG80" i="3"/>
  <c r="AA80" i="3"/>
  <c r="U80" i="3"/>
  <c r="O80" i="3"/>
  <c r="I80" i="3"/>
  <c r="EQ79" i="3"/>
  <c r="EK79" i="3"/>
  <c r="EE79" i="3"/>
  <c r="DY79" i="3"/>
  <c r="DS79" i="3"/>
  <c r="DM79" i="3"/>
  <c r="DG79" i="3"/>
  <c r="DA79" i="3"/>
  <c r="CU79" i="3"/>
  <c r="CO79" i="3"/>
  <c r="CI79" i="3"/>
  <c r="CC79" i="3"/>
  <c r="BW79" i="3"/>
  <c r="BQ79" i="3"/>
  <c r="BK79" i="3"/>
  <c r="BE79" i="3"/>
  <c r="AY79" i="3"/>
  <c r="AS79" i="3"/>
  <c r="AM79" i="3"/>
  <c r="AG79" i="3"/>
  <c r="AA79" i="3"/>
  <c r="U79" i="3"/>
  <c r="O79" i="3"/>
  <c r="I79" i="3"/>
  <c r="EQ78" i="3"/>
  <c r="EK78" i="3"/>
  <c r="EE78" i="3"/>
  <c r="DY78" i="3"/>
  <c r="DS78" i="3"/>
  <c r="DM78" i="3"/>
  <c r="DG78" i="3"/>
  <c r="DA78" i="3"/>
  <c r="CU78" i="3"/>
  <c r="CO78" i="3"/>
  <c r="CI78" i="3"/>
  <c r="CC78" i="3"/>
  <c r="BW78" i="3"/>
  <c r="BQ78" i="3"/>
  <c r="BK78" i="3"/>
  <c r="BE78" i="3"/>
  <c r="AY78" i="3"/>
  <c r="AS78" i="3"/>
  <c r="AM78" i="3"/>
  <c r="AG78" i="3"/>
  <c r="AA78" i="3"/>
  <c r="U78" i="3"/>
  <c r="O78" i="3"/>
  <c r="I78" i="3"/>
  <c r="EQ77" i="3"/>
  <c r="EK77" i="3"/>
  <c r="EE77" i="3"/>
  <c r="DY77" i="3"/>
  <c r="DS77" i="3"/>
  <c r="DM77" i="3"/>
  <c r="DG77" i="3"/>
  <c r="DA77" i="3"/>
  <c r="CU77" i="3"/>
  <c r="CO77" i="3"/>
  <c r="CI77" i="3"/>
  <c r="CC77" i="3"/>
  <c r="BW77" i="3"/>
  <c r="BQ77" i="3"/>
  <c r="BK77" i="3"/>
  <c r="BE77" i="3"/>
  <c r="AY77" i="3"/>
  <c r="AS77" i="3"/>
  <c r="AM77" i="3"/>
  <c r="AG77" i="3"/>
  <c r="AA77" i="3"/>
  <c r="U77" i="3"/>
  <c r="O77" i="3"/>
  <c r="I77" i="3"/>
  <c r="EQ76" i="3"/>
  <c r="EK76" i="3"/>
  <c r="EE76" i="3"/>
  <c r="DY76" i="3"/>
  <c r="DS76" i="3"/>
  <c r="DM76" i="3"/>
  <c r="DG76" i="3"/>
  <c r="DA76" i="3"/>
  <c r="CU76" i="3"/>
  <c r="CO76" i="3"/>
  <c r="CI76" i="3"/>
  <c r="CC76" i="3"/>
  <c r="BW76" i="3"/>
  <c r="BQ76" i="3"/>
  <c r="BK76" i="3"/>
  <c r="BE76" i="3"/>
  <c r="AY76" i="3"/>
  <c r="AS76" i="3"/>
  <c r="AM76" i="3"/>
  <c r="AG76" i="3"/>
  <c r="AA76" i="3"/>
  <c r="U76" i="3"/>
  <c r="O76" i="3"/>
  <c r="I76" i="3"/>
  <c r="EQ75" i="3"/>
  <c r="EK75" i="3"/>
  <c r="EE75" i="3"/>
  <c r="DY75" i="3"/>
  <c r="DS75" i="3"/>
  <c r="DM75" i="3"/>
  <c r="DG75" i="3"/>
  <c r="DA75" i="3"/>
  <c r="CU75" i="3"/>
  <c r="CO75" i="3"/>
  <c r="CI75" i="3"/>
  <c r="CC75" i="3"/>
  <c r="BW75" i="3"/>
  <c r="BQ75" i="3"/>
  <c r="BK75" i="3"/>
  <c r="BE75" i="3"/>
  <c r="AY75" i="3"/>
  <c r="AS75" i="3"/>
  <c r="AM75" i="3"/>
  <c r="AG75" i="3"/>
  <c r="AA75" i="3"/>
  <c r="U75" i="3"/>
  <c r="O75" i="3"/>
  <c r="I75" i="3"/>
  <c r="EQ74" i="3"/>
  <c r="EK74" i="3"/>
  <c r="EE74" i="3"/>
  <c r="DY74" i="3"/>
  <c r="DS74" i="3"/>
  <c r="DM74" i="3"/>
  <c r="DG74" i="3"/>
  <c r="DA74" i="3"/>
  <c r="CU74" i="3"/>
  <c r="CO74" i="3"/>
  <c r="CI74" i="3"/>
  <c r="CC74" i="3"/>
  <c r="BW74" i="3"/>
  <c r="BQ74" i="3"/>
  <c r="BK74" i="3"/>
  <c r="BE74" i="3"/>
  <c r="AY74" i="3"/>
  <c r="AS74" i="3"/>
  <c r="AM74" i="3"/>
  <c r="AG74" i="3"/>
  <c r="AA74" i="3"/>
  <c r="U74" i="3"/>
  <c r="O74" i="3"/>
  <c r="I74" i="3"/>
  <c r="EQ73" i="3"/>
  <c r="EK73" i="3"/>
  <c r="EE73" i="3"/>
  <c r="DY73" i="3"/>
  <c r="DS73" i="3"/>
  <c r="DM73" i="3"/>
  <c r="DG73" i="3"/>
  <c r="DA73" i="3"/>
  <c r="CU73" i="3"/>
  <c r="CO73" i="3"/>
  <c r="CI73" i="3"/>
  <c r="CC73" i="3"/>
  <c r="BW73" i="3"/>
  <c r="BQ73" i="3"/>
  <c r="BK73" i="3"/>
  <c r="BE73" i="3"/>
  <c r="AY73" i="3"/>
  <c r="AS73" i="3"/>
  <c r="AM73" i="3"/>
  <c r="AG73" i="3"/>
  <c r="AA73" i="3"/>
  <c r="U73" i="3"/>
  <c r="O73" i="3"/>
  <c r="I73" i="3"/>
  <c r="EQ72" i="3"/>
  <c r="EK72" i="3"/>
  <c r="EE72" i="3"/>
  <c r="DY72" i="3"/>
  <c r="DS72" i="3"/>
  <c r="DM72" i="3"/>
  <c r="DG72" i="3"/>
  <c r="DA72" i="3"/>
  <c r="CU72" i="3"/>
  <c r="CO72" i="3"/>
  <c r="CI72" i="3"/>
  <c r="CC72" i="3"/>
  <c r="BW72" i="3"/>
  <c r="BQ72" i="3"/>
  <c r="BK72" i="3"/>
  <c r="BE72" i="3"/>
  <c r="AY72" i="3"/>
  <c r="AS72" i="3"/>
  <c r="AM72" i="3"/>
  <c r="AG72" i="3"/>
  <c r="AA72" i="3"/>
  <c r="U72" i="3"/>
  <c r="O72" i="3"/>
  <c r="I72" i="3"/>
  <c r="EQ71" i="3"/>
  <c r="EK71" i="3"/>
  <c r="EE71" i="3"/>
  <c r="DY71" i="3"/>
  <c r="DS71" i="3"/>
  <c r="DM71" i="3"/>
  <c r="DG71" i="3"/>
  <c r="DA71" i="3"/>
  <c r="CU71" i="3"/>
  <c r="CO71" i="3"/>
  <c r="CI71" i="3"/>
  <c r="CC71" i="3"/>
  <c r="BW71" i="3"/>
  <c r="BQ71" i="3"/>
  <c r="BK71" i="3"/>
  <c r="BE71" i="3"/>
  <c r="AY71" i="3"/>
  <c r="AS71" i="3"/>
  <c r="AM71" i="3"/>
  <c r="AG71" i="3"/>
  <c r="AA71" i="3"/>
  <c r="U71" i="3"/>
  <c r="O71" i="3"/>
  <c r="I71" i="3"/>
  <c r="EQ70" i="3"/>
  <c r="EK70" i="3"/>
  <c r="EE70" i="3"/>
  <c r="DY70" i="3"/>
  <c r="DS70" i="3"/>
  <c r="DM70" i="3"/>
  <c r="DG70" i="3"/>
  <c r="DA70" i="3"/>
  <c r="CU70" i="3"/>
  <c r="CO70" i="3"/>
  <c r="CI70" i="3"/>
  <c r="CC70" i="3"/>
  <c r="BW70" i="3"/>
  <c r="BQ70" i="3"/>
  <c r="BK70" i="3"/>
  <c r="BE70" i="3"/>
  <c r="AY70" i="3"/>
  <c r="AS70" i="3"/>
  <c r="AM70" i="3"/>
  <c r="AG70" i="3"/>
  <c r="AA70" i="3"/>
  <c r="U70" i="3"/>
  <c r="O70" i="3"/>
  <c r="I70" i="3"/>
  <c r="EQ69" i="3"/>
  <c r="EK69" i="3"/>
  <c r="EE69" i="3"/>
  <c r="DY69" i="3"/>
  <c r="DS69" i="3"/>
  <c r="DM69" i="3"/>
  <c r="DG69" i="3"/>
  <c r="DA69" i="3"/>
  <c r="CU69" i="3"/>
  <c r="CO69" i="3"/>
  <c r="CI69" i="3"/>
  <c r="CC69" i="3"/>
  <c r="BW69" i="3"/>
  <c r="BQ69" i="3"/>
  <c r="BK69" i="3"/>
  <c r="BE69" i="3"/>
  <c r="AY69" i="3"/>
  <c r="AS69" i="3"/>
  <c r="AM69" i="3"/>
  <c r="AG69" i="3"/>
  <c r="AA69" i="3"/>
  <c r="U69" i="3"/>
  <c r="O69" i="3"/>
  <c r="I69" i="3"/>
  <c r="EQ68" i="3"/>
  <c r="EK68" i="3"/>
  <c r="EE68" i="3"/>
  <c r="DY68" i="3"/>
  <c r="DS68" i="3"/>
  <c r="DM68" i="3"/>
  <c r="DG68" i="3"/>
  <c r="DA68" i="3"/>
  <c r="CU68" i="3"/>
  <c r="CO68" i="3"/>
  <c r="CI68" i="3"/>
  <c r="CC68" i="3"/>
  <c r="BW68" i="3"/>
  <c r="BQ68" i="3"/>
  <c r="BK68" i="3"/>
  <c r="BE68" i="3"/>
  <c r="AY68" i="3"/>
  <c r="AS68" i="3"/>
  <c r="AM68" i="3"/>
  <c r="AG68" i="3"/>
  <c r="AA68" i="3"/>
  <c r="U68" i="3"/>
  <c r="O68" i="3"/>
  <c r="I68" i="3"/>
  <c r="EQ67" i="3"/>
  <c r="EK67" i="3"/>
  <c r="EE67" i="3"/>
  <c r="DY67" i="3"/>
  <c r="DS67" i="3"/>
  <c r="DM67" i="3"/>
  <c r="DG67" i="3"/>
  <c r="DA67" i="3"/>
  <c r="CU67" i="3"/>
  <c r="CO67" i="3"/>
  <c r="CI67" i="3"/>
  <c r="CC67" i="3"/>
  <c r="BW67" i="3"/>
  <c r="BQ67" i="3"/>
  <c r="BK67" i="3"/>
  <c r="BE67" i="3"/>
  <c r="AY67" i="3"/>
  <c r="AS67" i="3"/>
  <c r="AM67" i="3"/>
  <c r="AG67" i="3"/>
  <c r="AA67" i="3"/>
  <c r="U67" i="3"/>
  <c r="O67" i="3"/>
  <c r="I67" i="3"/>
  <c r="EQ66" i="3"/>
  <c r="EK66" i="3"/>
  <c r="EE66" i="3"/>
  <c r="DY66" i="3"/>
  <c r="DS66" i="3"/>
  <c r="DM66" i="3"/>
  <c r="DG66" i="3"/>
  <c r="DA66" i="3"/>
  <c r="CU66" i="3"/>
  <c r="CO66" i="3"/>
  <c r="CI66" i="3"/>
  <c r="CC66" i="3"/>
  <c r="BW66" i="3"/>
  <c r="BQ66" i="3"/>
  <c r="BK66" i="3"/>
  <c r="BE66" i="3"/>
  <c r="AY66" i="3"/>
  <c r="AS66" i="3"/>
  <c r="AM66" i="3"/>
  <c r="AG66" i="3"/>
  <c r="AA66" i="3"/>
  <c r="U66" i="3"/>
  <c r="O66" i="3"/>
  <c r="I66" i="3"/>
  <c r="EQ65" i="3"/>
  <c r="EK65" i="3"/>
  <c r="EE65" i="3"/>
  <c r="DY65" i="3"/>
  <c r="DS65" i="3"/>
  <c r="DM65" i="3"/>
  <c r="DG65" i="3"/>
  <c r="DA65" i="3"/>
  <c r="CU65" i="3"/>
  <c r="CO65" i="3"/>
  <c r="CI65" i="3"/>
  <c r="CC65" i="3"/>
  <c r="BW65" i="3"/>
  <c r="BQ65" i="3"/>
  <c r="BK65" i="3"/>
  <c r="BE65" i="3"/>
  <c r="AY65" i="3"/>
  <c r="AS65" i="3"/>
  <c r="AM65" i="3"/>
  <c r="AG65" i="3"/>
  <c r="AA65" i="3"/>
  <c r="U65" i="3"/>
  <c r="O65" i="3"/>
  <c r="I65" i="3"/>
  <c r="EQ64" i="3"/>
  <c r="EK64" i="3"/>
  <c r="EE64" i="3"/>
  <c r="DY64" i="3"/>
  <c r="DS64" i="3"/>
  <c r="DM64" i="3"/>
  <c r="DG64" i="3"/>
  <c r="DA64" i="3"/>
  <c r="CU64" i="3"/>
  <c r="CO64" i="3"/>
  <c r="CI64" i="3"/>
  <c r="CC64" i="3"/>
  <c r="BW64" i="3"/>
  <c r="BQ64" i="3"/>
  <c r="BK64" i="3"/>
  <c r="BE64" i="3"/>
  <c r="AY64" i="3"/>
  <c r="AS64" i="3"/>
  <c r="AM64" i="3"/>
  <c r="AG64" i="3"/>
  <c r="AA64" i="3"/>
  <c r="U64" i="3"/>
  <c r="O64" i="3"/>
  <c r="I64" i="3"/>
  <c r="EQ63" i="3"/>
  <c r="EK63" i="3"/>
  <c r="EE63" i="3"/>
  <c r="DY63" i="3"/>
  <c r="DS63" i="3"/>
  <c r="DM63" i="3"/>
  <c r="DG63" i="3"/>
  <c r="DA63" i="3"/>
  <c r="CU63" i="3"/>
  <c r="CO63" i="3"/>
  <c r="CI63" i="3"/>
  <c r="CC63" i="3"/>
  <c r="BW63" i="3"/>
  <c r="BQ63" i="3"/>
  <c r="BK63" i="3"/>
  <c r="BE63" i="3"/>
  <c r="AY63" i="3"/>
  <c r="AS63" i="3"/>
  <c r="AM63" i="3"/>
  <c r="AG63" i="3"/>
  <c r="AA63" i="3"/>
  <c r="U63" i="3"/>
  <c r="O63" i="3"/>
  <c r="I63" i="3"/>
  <c r="EQ62" i="3"/>
  <c r="EK62" i="3"/>
  <c r="EE62" i="3"/>
  <c r="DY62" i="3"/>
  <c r="DS62" i="3"/>
  <c r="DM62" i="3"/>
  <c r="DG62" i="3"/>
  <c r="DA62" i="3"/>
  <c r="CU62" i="3"/>
  <c r="CO62" i="3"/>
  <c r="CI62" i="3"/>
  <c r="CC62" i="3"/>
  <c r="BW62" i="3"/>
  <c r="BQ62" i="3"/>
  <c r="BK62" i="3"/>
  <c r="BE62" i="3"/>
  <c r="AY62" i="3"/>
  <c r="AS62" i="3"/>
  <c r="AM62" i="3"/>
  <c r="AG62" i="3"/>
  <c r="AA62" i="3"/>
  <c r="U62" i="3"/>
  <c r="O62" i="3"/>
  <c r="I62" i="3"/>
  <c r="EQ61" i="3"/>
  <c r="EK61" i="3"/>
  <c r="EE61" i="3"/>
  <c r="DY61" i="3"/>
  <c r="DS61" i="3"/>
  <c r="DM61" i="3"/>
  <c r="DG61" i="3"/>
  <c r="DA61" i="3"/>
  <c r="CU61" i="3"/>
  <c r="CO61" i="3"/>
  <c r="CI61" i="3"/>
  <c r="CC61" i="3"/>
  <c r="BW61" i="3"/>
  <c r="BQ61" i="3"/>
  <c r="BK61" i="3"/>
  <c r="BE61" i="3"/>
  <c r="AY61" i="3"/>
  <c r="AS61" i="3"/>
  <c r="AM61" i="3"/>
  <c r="AG61" i="3"/>
  <c r="AA61" i="3"/>
  <c r="U61" i="3"/>
  <c r="O61" i="3"/>
  <c r="I61" i="3"/>
  <c r="EQ60" i="3"/>
  <c r="EK60" i="3"/>
  <c r="EE60" i="3"/>
  <c r="DY60" i="3"/>
  <c r="DS60" i="3"/>
  <c r="DM60" i="3"/>
  <c r="DG60" i="3"/>
  <c r="DA60" i="3"/>
  <c r="CU60" i="3"/>
  <c r="CO60" i="3"/>
  <c r="CI60" i="3"/>
  <c r="CC60" i="3"/>
  <c r="BW60" i="3"/>
  <c r="BQ60" i="3"/>
  <c r="BK60" i="3"/>
  <c r="BE60" i="3"/>
  <c r="AY60" i="3"/>
  <c r="AS60" i="3"/>
  <c r="AM60" i="3"/>
  <c r="AG60" i="3"/>
  <c r="AA60" i="3"/>
  <c r="U60" i="3"/>
  <c r="O60" i="3"/>
  <c r="I60" i="3"/>
  <c r="EQ59" i="3"/>
  <c r="EK59" i="3"/>
  <c r="EE59" i="3"/>
  <c r="DY59" i="3"/>
  <c r="DS59" i="3"/>
  <c r="DM59" i="3"/>
  <c r="DG59" i="3"/>
  <c r="DA59" i="3"/>
  <c r="CU59" i="3"/>
  <c r="CO59" i="3"/>
  <c r="CI59" i="3"/>
  <c r="CC59" i="3"/>
  <c r="BW59" i="3"/>
  <c r="BQ59" i="3"/>
  <c r="BK59" i="3"/>
  <c r="BE59" i="3"/>
  <c r="AY59" i="3"/>
  <c r="AS59" i="3"/>
  <c r="AM59" i="3"/>
  <c r="AG59" i="3"/>
  <c r="AA59" i="3"/>
  <c r="U59" i="3"/>
  <c r="O59" i="3"/>
  <c r="I59" i="3"/>
  <c r="EQ58" i="3"/>
  <c r="EK58" i="3"/>
  <c r="EE58" i="3"/>
  <c r="DY58" i="3"/>
  <c r="DS58" i="3"/>
  <c r="DM58" i="3"/>
  <c r="DG58" i="3"/>
  <c r="DA58" i="3"/>
  <c r="CU58" i="3"/>
  <c r="CO58" i="3"/>
  <c r="CI58" i="3"/>
  <c r="CC58" i="3"/>
  <c r="BW58" i="3"/>
  <c r="BQ58" i="3"/>
  <c r="BK58" i="3"/>
  <c r="BE58" i="3"/>
  <c r="AY58" i="3"/>
  <c r="AS58" i="3"/>
  <c r="AM58" i="3"/>
  <c r="AG58" i="3"/>
  <c r="AA58" i="3"/>
  <c r="U58" i="3"/>
  <c r="O58" i="3"/>
  <c r="I58" i="3"/>
  <c r="EQ57" i="3"/>
  <c r="EK57" i="3"/>
  <c r="EE57" i="3"/>
  <c r="DY57" i="3"/>
  <c r="DS57" i="3"/>
  <c r="DM57" i="3"/>
  <c r="DG57" i="3"/>
  <c r="DA57" i="3"/>
  <c r="CU57" i="3"/>
  <c r="CO57" i="3"/>
  <c r="CI57" i="3"/>
  <c r="CC57" i="3"/>
  <c r="BW57" i="3"/>
  <c r="BQ57" i="3"/>
  <c r="BK57" i="3"/>
  <c r="BE57" i="3"/>
  <c r="AY57" i="3"/>
  <c r="AS57" i="3"/>
  <c r="AM57" i="3"/>
  <c r="AG57" i="3"/>
  <c r="AA57" i="3"/>
  <c r="U57" i="3"/>
  <c r="O57" i="3"/>
  <c r="I57" i="3"/>
  <c r="EQ56" i="3"/>
  <c r="EK56" i="3"/>
  <c r="EE56" i="3"/>
  <c r="DY56" i="3"/>
  <c r="DS56" i="3"/>
  <c r="DM56" i="3"/>
  <c r="DG56" i="3"/>
  <c r="DA56" i="3"/>
  <c r="CU56" i="3"/>
  <c r="CO56" i="3"/>
  <c r="CI56" i="3"/>
  <c r="CC56" i="3"/>
  <c r="BW56" i="3"/>
  <c r="BQ56" i="3"/>
  <c r="BK56" i="3"/>
  <c r="BE56" i="3"/>
  <c r="AY56" i="3"/>
  <c r="AS56" i="3"/>
  <c r="AM56" i="3"/>
  <c r="AG56" i="3"/>
  <c r="AA56" i="3"/>
  <c r="U56" i="3"/>
  <c r="O56" i="3"/>
  <c r="I56" i="3"/>
  <c r="EQ55" i="3"/>
  <c r="EK55" i="3"/>
  <c r="EE55" i="3"/>
  <c r="DY55" i="3"/>
  <c r="DS55" i="3"/>
  <c r="DM55" i="3"/>
  <c r="DG55" i="3"/>
  <c r="DA55" i="3"/>
  <c r="CU55" i="3"/>
  <c r="CO55" i="3"/>
  <c r="CI55" i="3"/>
  <c r="CC55" i="3"/>
  <c r="BW55" i="3"/>
  <c r="BQ55" i="3"/>
  <c r="BK55" i="3"/>
  <c r="BE55" i="3"/>
  <c r="AY55" i="3"/>
  <c r="AS55" i="3"/>
  <c r="AM55" i="3"/>
  <c r="AG55" i="3"/>
  <c r="AA55" i="3"/>
  <c r="U55" i="3"/>
  <c r="O55" i="3"/>
  <c r="I55" i="3"/>
  <c r="EQ54" i="3"/>
  <c r="EK54" i="3"/>
  <c r="EE54" i="3"/>
  <c r="DY54" i="3"/>
  <c r="DS54" i="3"/>
  <c r="DM54" i="3"/>
  <c r="DG54" i="3"/>
  <c r="DA54" i="3"/>
  <c r="CU54" i="3"/>
  <c r="CO54" i="3"/>
  <c r="CI54" i="3"/>
  <c r="CC54" i="3"/>
  <c r="BW54" i="3"/>
  <c r="BQ54" i="3"/>
  <c r="BK54" i="3"/>
  <c r="BE54" i="3"/>
  <c r="AY54" i="3"/>
  <c r="AS54" i="3"/>
  <c r="AM54" i="3"/>
  <c r="AG54" i="3"/>
  <c r="AA54" i="3"/>
  <c r="U54" i="3"/>
  <c r="O54" i="3"/>
  <c r="I54" i="3"/>
  <c r="EQ53" i="3"/>
  <c r="EK53" i="3"/>
  <c r="EE53" i="3"/>
  <c r="DY53" i="3"/>
  <c r="DS53" i="3"/>
  <c r="DM53" i="3"/>
  <c r="DG53" i="3"/>
  <c r="DA53" i="3"/>
  <c r="CU53" i="3"/>
  <c r="CO53" i="3"/>
  <c r="CI53" i="3"/>
  <c r="CC53" i="3"/>
  <c r="BW53" i="3"/>
  <c r="BQ53" i="3"/>
  <c r="BK53" i="3"/>
  <c r="BE53" i="3"/>
  <c r="AY53" i="3"/>
  <c r="AS53" i="3"/>
  <c r="AM53" i="3"/>
  <c r="AG53" i="3"/>
  <c r="AA53" i="3"/>
  <c r="U53" i="3"/>
  <c r="O53" i="3"/>
  <c r="I53" i="3"/>
  <c r="EQ52" i="3"/>
  <c r="EK52" i="3"/>
  <c r="EE52" i="3"/>
  <c r="DY52" i="3"/>
  <c r="DS52" i="3"/>
  <c r="DM52" i="3"/>
  <c r="DG52" i="3"/>
  <c r="DA52" i="3"/>
  <c r="CU52" i="3"/>
  <c r="CO52" i="3"/>
  <c r="CI52" i="3"/>
  <c r="CC52" i="3"/>
  <c r="BW52" i="3"/>
  <c r="BQ52" i="3"/>
  <c r="BK52" i="3"/>
  <c r="BE52" i="3"/>
  <c r="AY52" i="3"/>
  <c r="AS52" i="3"/>
  <c r="AM52" i="3"/>
  <c r="AG52" i="3"/>
  <c r="AA52" i="3"/>
  <c r="U52" i="3"/>
  <c r="O52" i="3"/>
  <c r="I52" i="3"/>
  <c r="EQ51" i="3"/>
  <c r="EK51" i="3"/>
  <c r="EE51" i="3"/>
  <c r="DY51" i="3"/>
  <c r="DS51" i="3"/>
  <c r="DM51" i="3"/>
  <c r="DG51" i="3"/>
  <c r="DA51" i="3"/>
  <c r="CU51" i="3"/>
  <c r="CO51" i="3"/>
  <c r="CI51" i="3"/>
  <c r="CC51" i="3"/>
  <c r="BW51" i="3"/>
  <c r="BQ51" i="3"/>
  <c r="BK51" i="3"/>
  <c r="BE51" i="3"/>
  <c r="AY51" i="3"/>
  <c r="AS51" i="3"/>
  <c r="AM51" i="3"/>
  <c r="AG51" i="3"/>
  <c r="AA51" i="3"/>
  <c r="U51" i="3"/>
  <c r="O51" i="3"/>
  <c r="I51" i="3"/>
  <c r="EQ50" i="3"/>
  <c r="EK50" i="3"/>
  <c r="EE50" i="3"/>
  <c r="DY50" i="3"/>
  <c r="DS50" i="3"/>
  <c r="DM50" i="3"/>
  <c r="DG50" i="3"/>
  <c r="DA50" i="3"/>
  <c r="CU50" i="3"/>
  <c r="CO50" i="3"/>
  <c r="CI50" i="3"/>
  <c r="CC50" i="3"/>
  <c r="BW50" i="3"/>
  <c r="BQ50" i="3"/>
  <c r="BK50" i="3"/>
  <c r="BE50" i="3"/>
  <c r="AY50" i="3"/>
  <c r="AS50" i="3"/>
  <c r="AM50" i="3"/>
  <c r="AG50" i="3"/>
  <c r="AA50" i="3"/>
  <c r="U50" i="3"/>
  <c r="O50" i="3"/>
  <c r="I50" i="3"/>
  <c r="EQ49" i="3"/>
  <c r="EK49" i="3"/>
  <c r="EE49" i="3"/>
  <c r="DY49" i="3"/>
  <c r="DS49" i="3"/>
  <c r="DM49" i="3"/>
  <c r="DG49" i="3"/>
  <c r="DA49" i="3"/>
  <c r="CU49" i="3"/>
  <c r="CO49" i="3"/>
  <c r="CI49" i="3"/>
  <c r="CC49" i="3"/>
  <c r="BW49" i="3"/>
  <c r="BQ49" i="3"/>
  <c r="BK49" i="3"/>
  <c r="BE49" i="3"/>
  <c r="AY49" i="3"/>
  <c r="AS49" i="3"/>
  <c r="AM49" i="3"/>
  <c r="AG49" i="3"/>
  <c r="AA49" i="3"/>
  <c r="U49" i="3"/>
  <c r="O49" i="3"/>
  <c r="I49" i="3"/>
  <c r="EQ48" i="3"/>
  <c r="EK48" i="3"/>
  <c r="EE48" i="3"/>
  <c r="DY48" i="3"/>
  <c r="DS48" i="3"/>
  <c r="DM48" i="3"/>
  <c r="DG48" i="3"/>
  <c r="DA48" i="3"/>
  <c r="CU48" i="3"/>
  <c r="CO48" i="3"/>
  <c r="CI48" i="3"/>
  <c r="CC48" i="3"/>
  <c r="BW48" i="3"/>
  <c r="BQ48" i="3"/>
  <c r="BK48" i="3"/>
  <c r="BE48" i="3"/>
  <c r="AY48" i="3"/>
  <c r="AS48" i="3"/>
  <c r="AM48" i="3"/>
  <c r="AG48" i="3"/>
  <c r="AA48" i="3"/>
  <c r="U48" i="3"/>
  <c r="O48" i="3"/>
  <c r="I48" i="3"/>
  <c r="EQ47" i="3"/>
  <c r="EK47" i="3"/>
  <c r="EE47" i="3"/>
  <c r="DY47" i="3"/>
  <c r="DS47" i="3"/>
  <c r="DM47" i="3"/>
  <c r="DG47" i="3"/>
  <c r="DA47" i="3"/>
  <c r="CU47" i="3"/>
  <c r="CO47" i="3"/>
  <c r="CI47" i="3"/>
  <c r="CC47" i="3"/>
  <c r="BW47" i="3"/>
  <c r="BQ47" i="3"/>
  <c r="BK47" i="3"/>
  <c r="BE47" i="3"/>
  <c r="AY47" i="3"/>
  <c r="AS47" i="3"/>
  <c r="AM47" i="3"/>
  <c r="AG47" i="3"/>
  <c r="AA47" i="3"/>
  <c r="U47" i="3"/>
  <c r="O47" i="3"/>
  <c r="I47" i="3"/>
  <c r="EQ46" i="3"/>
  <c r="EK46" i="3"/>
  <c r="EE46" i="3"/>
  <c r="DY46" i="3"/>
  <c r="DS46" i="3"/>
  <c r="DM46" i="3"/>
  <c r="DG46" i="3"/>
  <c r="DA46" i="3"/>
  <c r="CU46" i="3"/>
  <c r="CO46" i="3"/>
  <c r="CI46" i="3"/>
  <c r="CC46" i="3"/>
  <c r="BW46" i="3"/>
  <c r="BQ46" i="3"/>
  <c r="BK46" i="3"/>
  <c r="BE46" i="3"/>
  <c r="AY46" i="3"/>
  <c r="AS46" i="3"/>
  <c r="AM46" i="3"/>
  <c r="AG46" i="3"/>
  <c r="AA46" i="3"/>
  <c r="U46" i="3"/>
  <c r="O46" i="3"/>
  <c r="I46" i="3"/>
  <c r="EQ45" i="3"/>
  <c r="EK45" i="3"/>
  <c r="EE45" i="3"/>
  <c r="DY45" i="3"/>
  <c r="DS45" i="3"/>
  <c r="DM45" i="3"/>
  <c r="DG45" i="3"/>
  <c r="DA45" i="3"/>
  <c r="CU45" i="3"/>
  <c r="CO45" i="3"/>
  <c r="CI45" i="3"/>
  <c r="CC45" i="3"/>
  <c r="BW45" i="3"/>
  <c r="BQ45" i="3"/>
  <c r="BK45" i="3"/>
  <c r="BE45" i="3"/>
  <c r="AY45" i="3"/>
  <c r="AS45" i="3"/>
  <c r="AM45" i="3"/>
  <c r="AG45" i="3"/>
  <c r="AA45" i="3"/>
  <c r="U45" i="3"/>
  <c r="O45" i="3"/>
  <c r="I45" i="3"/>
  <c r="EQ44" i="3"/>
  <c r="EK44" i="3"/>
  <c r="EE44" i="3"/>
  <c r="DY44" i="3"/>
  <c r="DS44" i="3"/>
  <c r="DM44" i="3"/>
  <c r="DG44" i="3"/>
  <c r="DA44" i="3"/>
  <c r="CU44" i="3"/>
  <c r="CO44" i="3"/>
  <c r="CI44" i="3"/>
  <c r="CC44" i="3"/>
  <c r="BW44" i="3"/>
  <c r="BQ44" i="3"/>
  <c r="BK44" i="3"/>
  <c r="BE44" i="3"/>
  <c r="AY44" i="3"/>
  <c r="AS44" i="3"/>
  <c r="AM44" i="3"/>
  <c r="AG44" i="3"/>
  <c r="AA44" i="3"/>
  <c r="U44" i="3"/>
  <c r="O44" i="3"/>
  <c r="I44" i="3"/>
  <c r="EQ43" i="3"/>
  <c r="EK43" i="3"/>
  <c r="EE43" i="3"/>
  <c r="DY43" i="3"/>
  <c r="DS43" i="3"/>
  <c r="DM43" i="3"/>
  <c r="DG43" i="3"/>
  <c r="DA43" i="3"/>
  <c r="CU43" i="3"/>
  <c r="CO43" i="3"/>
  <c r="CI43" i="3"/>
  <c r="CC43" i="3"/>
  <c r="BW43" i="3"/>
  <c r="BQ43" i="3"/>
  <c r="BK43" i="3"/>
  <c r="BE43" i="3"/>
  <c r="AY43" i="3"/>
  <c r="AS43" i="3"/>
  <c r="AM43" i="3"/>
  <c r="AG43" i="3"/>
  <c r="AA43" i="3"/>
  <c r="U43" i="3"/>
  <c r="O43" i="3"/>
  <c r="I43" i="3"/>
  <c r="EQ42" i="3"/>
  <c r="EK42" i="3"/>
  <c r="EE42" i="3"/>
  <c r="DY42" i="3"/>
  <c r="DS42" i="3"/>
  <c r="DM42" i="3"/>
  <c r="DG42" i="3"/>
  <c r="DA42" i="3"/>
  <c r="CU42" i="3"/>
  <c r="CO42" i="3"/>
  <c r="CI42" i="3"/>
  <c r="CC42" i="3"/>
  <c r="BW42" i="3"/>
  <c r="BQ42" i="3"/>
  <c r="BK42" i="3"/>
  <c r="BE42" i="3"/>
  <c r="AY42" i="3"/>
  <c r="AS42" i="3"/>
  <c r="AM42" i="3"/>
  <c r="AG42" i="3"/>
  <c r="AA42" i="3"/>
  <c r="U42" i="3"/>
  <c r="O42" i="3"/>
  <c r="I42" i="3"/>
  <c r="EQ41" i="3"/>
  <c r="EK41" i="3"/>
  <c r="EE41" i="3"/>
  <c r="DY41" i="3"/>
  <c r="DS41" i="3"/>
  <c r="DM41" i="3"/>
  <c r="DG41" i="3"/>
  <c r="DA41" i="3"/>
  <c r="CU41" i="3"/>
  <c r="CO41" i="3"/>
  <c r="CI41" i="3"/>
  <c r="CC41" i="3"/>
  <c r="BW41" i="3"/>
  <c r="BQ41" i="3"/>
  <c r="BK41" i="3"/>
  <c r="BE41" i="3"/>
  <c r="AY41" i="3"/>
  <c r="AS41" i="3"/>
  <c r="AM41" i="3"/>
  <c r="AG41" i="3"/>
  <c r="AA41" i="3"/>
  <c r="U41" i="3"/>
  <c r="O41" i="3"/>
  <c r="I41" i="3"/>
  <c r="EQ40" i="3"/>
  <c r="EK40" i="3"/>
  <c r="EE40" i="3"/>
  <c r="DY40" i="3"/>
  <c r="DS40" i="3"/>
  <c r="DM40" i="3"/>
  <c r="DG40" i="3"/>
  <c r="DA40" i="3"/>
  <c r="CU40" i="3"/>
  <c r="CO40" i="3"/>
  <c r="CI40" i="3"/>
  <c r="CC40" i="3"/>
  <c r="BW40" i="3"/>
  <c r="BQ40" i="3"/>
  <c r="BK40" i="3"/>
  <c r="BE40" i="3"/>
  <c r="AY40" i="3"/>
  <c r="AS40" i="3"/>
  <c r="AM40" i="3"/>
  <c r="AG40" i="3"/>
  <c r="AA40" i="3"/>
  <c r="U40" i="3"/>
  <c r="O40" i="3"/>
  <c r="I40" i="3"/>
  <c r="EQ39" i="3"/>
  <c r="EK39" i="3"/>
  <c r="EE39" i="3"/>
  <c r="DY39" i="3"/>
  <c r="DS39" i="3"/>
  <c r="DM39" i="3"/>
  <c r="DG39" i="3"/>
  <c r="DA39" i="3"/>
  <c r="CU39" i="3"/>
  <c r="CO39" i="3"/>
  <c r="CI39" i="3"/>
  <c r="CC39" i="3"/>
  <c r="BW39" i="3"/>
  <c r="BQ39" i="3"/>
  <c r="BK39" i="3"/>
  <c r="BE39" i="3"/>
  <c r="AY39" i="3"/>
  <c r="AS39" i="3"/>
  <c r="AM39" i="3"/>
  <c r="AG39" i="3"/>
  <c r="AA39" i="3"/>
  <c r="U39" i="3"/>
  <c r="O39" i="3"/>
  <c r="I39" i="3"/>
  <c r="EQ38" i="3"/>
  <c r="EK38" i="3"/>
  <c r="EE38" i="3"/>
  <c r="DY38" i="3"/>
  <c r="DS38" i="3"/>
  <c r="DM38" i="3"/>
  <c r="DG38" i="3"/>
  <c r="DA38" i="3"/>
  <c r="CU38" i="3"/>
  <c r="CO38" i="3"/>
  <c r="CI38" i="3"/>
  <c r="CC38" i="3"/>
  <c r="BW38" i="3"/>
  <c r="BQ38" i="3"/>
  <c r="BK38" i="3"/>
  <c r="BE38" i="3"/>
  <c r="AY38" i="3"/>
  <c r="AS38" i="3"/>
  <c r="AM38" i="3"/>
  <c r="AG38" i="3"/>
  <c r="AA38" i="3"/>
  <c r="U38" i="3"/>
  <c r="O38" i="3"/>
  <c r="I38" i="3"/>
  <c r="EQ37" i="3"/>
  <c r="EK37" i="3"/>
  <c r="EE37" i="3"/>
  <c r="DY37" i="3"/>
  <c r="DS37" i="3"/>
  <c r="DM37" i="3"/>
  <c r="DG37" i="3"/>
  <c r="DA37" i="3"/>
  <c r="CU37" i="3"/>
  <c r="CO37" i="3"/>
  <c r="CI37" i="3"/>
  <c r="CC37" i="3"/>
  <c r="BW37" i="3"/>
  <c r="BQ37" i="3"/>
  <c r="BK37" i="3"/>
  <c r="BE37" i="3"/>
  <c r="AY37" i="3"/>
  <c r="AS37" i="3"/>
  <c r="AM37" i="3"/>
  <c r="AG37" i="3"/>
  <c r="AA37" i="3"/>
  <c r="U37" i="3"/>
  <c r="O37" i="3"/>
  <c r="I37" i="3"/>
  <c r="EQ36" i="3"/>
  <c r="EK36" i="3"/>
  <c r="EE36" i="3"/>
  <c r="DY36" i="3"/>
  <c r="DS36" i="3"/>
  <c r="DM36" i="3"/>
  <c r="DG36" i="3"/>
  <c r="DA36" i="3"/>
  <c r="CU36" i="3"/>
  <c r="CO36" i="3"/>
  <c r="CI36" i="3"/>
  <c r="CC36" i="3"/>
  <c r="BW36" i="3"/>
  <c r="BQ36" i="3"/>
  <c r="BK36" i="3"/>
  <c r="BE36" i="3"/>
  <c r="AY36" i="3"/>
  <c r="AS36" i="3"/>
  <c r="AM36" i="3"/>
  <c r="AG36" i="3"/>
  <c r="AA36" i="3"/>
  <c r="U36" i="3"/>
  <c r="O36" i="3"/>
  <c r="I36" i="3"/>
  <c r="EQ35" i="3"/>
  <c r="EK35" i="3"/>
  <c r="EE35" i="3"/>
  <c r="DY35" i="3"/>
  <c r="DS35" i="3"/>
  <c r="DM35" i="3"/>
  <c r="DG35" i="3"/>
  <c r="DA35" i="3"/>
  <c r="CU35" i="3"/>
  <c r="CO35" i="3"/>
  <c r="CI35" i="3"/>
  <c r="CC35" i="3"/>
  <c r="BW35" i="3"/>
  <c r="BQ35" i="3"/>
  <c r="BK35" i="3"/>
  <c r="BE35" i="3"/>
  <c r="AY35" i="3"/>
  <c r="AS35" i="3"/>
  <c r="AM35" i="3"/>
  <c r="AG35" i="3"/>
  <c r="AA35" i="3"/>
  <c r="U35" i="3"/>
  <c r="O35" i="3"/>
  <c r="I35" i="3"/>
  <c r="EQ34" i="3"/>
  <c r="EK34" i="3"/>
  <c r="EE34" i="3"/>
  <c r="DY34" i="3"/>
  <c r="DS34" i="3"/>
  <c r="DM34" i="3"/>
  <c r="DG34" i="3"/>
  <c r="DA34" i="3"/>
  <c r="CU34" i="3"/>
  <c r="CO34" i="3"/>
  <c r="CI34" i="3"/>
  <c r="CC34" i="3"/>
  <c r="BW34" i="3"/>
  <c r="BQ34" i="3"/>
  <c r="BK34" i="3"/>
  <c r="BE34" i="3"/>
  <c r="AY34" i="3"/>
  <c r="AS34" i="3"/>
  <c r="AM34" i="3"/>
  <c r="AG34" i="3"/>
  <c r="AA34" i="3"/>
  <c r="U34" i="3"/>
  <c r="O34" i="3"/>
  <c r="I34" i="3"/>
  <c r="EQ33" i="3"/>
  <c r="EK33" i="3"/>
  <c r="EE33" i="3"/>
  <c r="DY33" i="3"/>
  <c r="DS33" i="3"/>
  <c r="DM33" i="3"/>
  <c r="DG33" i="3"/>
  <c r="DA33" i="3"/>
  <c r="CU33" i="3"/>
  <c r="CO33" i="3"/>
  <c r="CI33" i="3"/>
  <c r="CC33" i="3"/>
  <c r="BW33" i="3"/>
  <c r="BQ33" i="3"/>
  <c r="BK33" i="3"/>
  <c r="BE33" i="3"/>
  <c r="AY33" i="3"/>
  <c r="AS33" i="3"/>
  <c r="AM33" i="3"/>
  <c r="AG33" i="3"/>
  <c r="AA33" i="3"/>
  <c r="U33" i="3"/>
  <c r="O33" i="3"/>
  <c r="I33" i="3"/>
  <c r="EQ32" i="3"/>
  <c r="EK32" i="3"/>
  <c r="EE32" i="3"/>
  <c r="DY32" i="3"/>
  <c r="DS32" i="3"/>
  <c r="DM32" i="3"/>
  <c r="DG32" i="3"/>
  <c r="DA32" i="3"/>
  <c r="CU32" i="3"/>
  <c r="CO32" i="3"/>
  <c r="CI32" i="3"/>
  <c r="CC32" i="3"/>
  <c r="BW32" i="3"/>
  <c r="BQ32" i="3"/>
  <c r="BK32" i="3"/>
  <c r="BE32" i="3"/>
  <c r="AY32" i="3"/>
  <c r="AS32" i="3"/>
  <c r="AM32" i="3"/>
  <c r="AG32" i="3"/>
  <c r="AA32" i="3"/>
  <c r="U32" i="3"/>
  <c r="O32" i="3"/>
  <c r="I32" i="3"/>
  <c r="EQ31" i="3"/>
  <c r="EK31" i="3"/>
  <c r="EE31" i="3"/>
  <c r="DY31" i="3"/>
  <c r="DS31" i="3"/>
  <c r="DM31" i="3"/>
  <c r="DG31" i="3"/>
  <c r="DA31" i="3"/>
  <c r="CU31" i="3"/>
  <c r="CO31" i="3"/>
  <c r="CI31" i="3"/>
  <c r="CC31" i="3"/>
  <c r="BW31" i="3"/>
  <c r="BQ31" i="3"/>
  <c r="BK31" i="3"/>
  <c r="BE31" i="3"/>
  <c r="AY31" i="3"/>
  <c r="AS31" i="3"/>
  <c r="AM31" i="3"/>
  <c r="AG31" i="3"/>
  <c r="AA31" i="3"/>
  <c r="U31" i="3"/>
  <c r="O31" i="3"/>
  <c r="I31" i="3"/>
  <c r="EQ30" i="3"/>
  <c r="EK30" i="3"/>
  <c r="EE30" i="3"/>
  <c r="DY30" i="3"/>
  <c r="DS30" i="3"/>
  <c r="DM30" i="3"/>
  <c r="DG30" i="3"/>
  <c r="DA30" i="3"/>
  <c r="CU30" i="3"/>
  <c r="CO30" i="3"/>
  <c r="CI30" i="3"/>
  <c r="CC30" i="3"/>
  <c r="BW30" i="3"/>
  <c r="BQ30" i="3"/>
  <c r="BK30" i="3"/>
  <c r="BE30" i="3"/>
  <c r="AY30" i="3"/>
  <c r="AS30" i="3"/>
  <c r="AM30" i="3"/>
  <c r="AG30" i="3"/>
  <c r="AA30" i="3"/>
  <c r="U30" i="3"/>
  <c r="O30" i="3"/>
  <c r="I30" i="3"/>
  <c r="EQ29" i="3"/>
  <c r="EK29" i="3"/>
  <c r="EE29" i="3"/>
  <c r="DY29" i="3"/>
  <c r="DS29" i="3"/>
  <c r="DM29" i="3"/>
  <c r="DG29" i="3"/>
  <c r="DA29" i="3"/>
  <c r="CU29" i="3"/>
  <c r="CO29" i="3"/>
  <c r="CI29" i="3"/>
  <c r="CC29" i="3"/>
  <c r="BW29" i="3"/>
  <c r="BQ29" i="3"/>
  <c r="BK29" i="3"/>
  <c r="BE29" i="3"/>
  <c r="AY29" i="3"/>
  <c r="AS29" i="3"/>
  <c r="AM29" i="3"/>
  <c r="AG29" i="3"/>
  <c r="AA29" i="3"/>
  <c r="U29" i="3"/>
  <c r="O29" i="3"/>
  <c r="I29" i="3"/>
  <c r="EQ28" i="3"/>
  <c r="EK28" i="3"/>
  <c r="EE28" i="3"/>
  <c r="DY28" i="3"/>
  <c r="DS28" i="3"/>
  <c r="DM28" i="3"/>
  <c r="DG28" i="3"/>
  <c r="DA28" i="3"/>
  <c r="CU28" i="3"/>
  <c r="CO28" i="3"/>
  <c r="CI28" i="3"/>
  <c r="CC28" i="3"/>
  <c r="BW28" i="3"/>
  <c r="BQ28" i="3"/>
  <c r="BK28" i="3"/>
  <c r="BE28" i="3"/>
  <c r="AY28" i="3"/>
  <c r="AS28" i="3"/>
  <c r="AM28" i="3"/>
  <c r="AG28" i="3"/>
  <c r="AA28" i="3"/>
  <c r="U28" i="3"/>
  <c r="O28" i="3"/>
  <c r="I28" i="3"/>
  <c r="EQ27" i="3"/>
  <c r="EK27" i="3"/>
  <c r="EE27" i="3"/>
  <c r="DY27" i="3"/>
  <c r="DS27" i="3"/>
  <c r="DM27" i="3"/>
  <c r="DG27" i="3"/>
  <c r="DA27" i="3"/>
  <c r="CU27" i="3"/>
  <c r="CO27" i="3"/>
  <c r="CI27" i="3"/>
  <c r="CC27" i="3"/>
  <c r="BW27" i="3"/>
  <c r="BQ27" i="3"/>
  <c r="BK27" i="3"/>
  <c r="BE27" i="3"/>
  <c r="AY27" i="3"/>
  <c r="AS27" i="3"/>
  <c r="AM27" i="3"/>
  <c r="AG27" i="3"/>
  <c r="AA27" i="3"/>
  <c r="U27" i="3"/>
  <c r="O27" i="3"/>
  <c r="I27" i="3"/>
  <c r="EQ26" i="3"/>
  <c r="EK26" i="3"/>
  <c r="EE26" i="3"/>
  <c r="DY26" i="3"/>
  <c r="DS26" i="3"/>
  <c r="DM26" i="3"/>
  <c r="DG26" i="3"/>
  <c r="DA26" i="3"/>
  <c r="CU26" i="3"/>
  <c r="CO26" i="3"/>
  <c r="CI26" i="3"/>
  <c r="CC26" i="3"/>
  <c r="BW26" i="3"/>
  <c r="BQ26" i="3"/>
  <c r="BK26" i="3"/>
  <c r="BE26" i="3"/>
  <c r="AY26" i="3"/>
  <c r="AS26" i="3"/>
  <c r="AM26" i="3"/>
  <c r="AG26" i="3"/>
  <c r="AA26" i="3"/>
  <c r="U26" i="3"/>
  <c r="O26" i="3"/>
  <c r="I26" i="3"/>
  <c r="EQ25" i="3"/>
  <c r="EK25" i="3"/>
  <c r="EE25" i="3"/>
  <c r="DY25" i="3"/>
  <c r="DS25" i="3"/>
  <c r="DM25" i="3"/>
  <c r="DG25" i="3"/>
  <c r="DA25" i="3"/>
  <c r="CU25" i="3"/>
  <c r="CO25" i="3"/>
  <c r="CI25" i="3"/>
  <c r="CC25" i="3"/>
  <c r="BW25" i="3"/>
  <c r="BQ25" i="3"/>
  <c r="BK25" i="3"/>
  <c r="BE25" i="3"/>
  <c r="AY25" i="3"/>
  <c r="AS25" i="3"/>
  <c r="AM25" i="3"/>
  <c r="AG25" i="3"/>
  <c r="AA25" i="3"/>
  <c r="U25" i="3"/>
  <c r="O25" i="3"/>
  <c r="I25" i="3"/>
  <c r="EQ24" i="3"/>
  <c r="EK24" i="3"/>
  <c r="EE24" i="3"/>
  <c r="DY24" i="3"/>
  <c r="DS24" i="3"/>
  <c r="DM24" i="3"/>
  <c r="DG24" i="3"/>
  <c r="DA24" i="3"/>
  <c r="CU24" i="3"/>
  <c r="CO24" i="3"/>
  <c r="CI24" i="3"/>
  <c r="CC24" i="3"/>
  <c r="BW24" i="3"/>
  <c r="BQ24" i="3"/>
  <c r="BK24" i="3"/>
  <c r="BE24" i="3"/>
  <c r="AY24" i="3"/>
  <c r="AS24" i="3"/>
  <c r="AM24" i="3"/>
  <c r="AG24" i="3"/>
  <c r="AA24" i="3"/>
  <c r="U24" i="3"/>
  <c r="O24" i="3"/>
  <c r="I24" i="3"/>
  <c r="EQ23" i="3"/>
  <c r="EK23" i="3"/>
  <c r="EE23" i="3"/>
  <c r="DY23" i="3"/>
  <c r="DS23" i="3"/>
  <c r="DM23" i="3"/>
  <c r="DG23" i="3"/>
  <c r="DA23" i="3"/>
  <c r="CU23" i="3"/>
  <c r="CO23" i="3"/>
  <c r="CI23" i="3"/>
  <c r="CC23" i="3"/>
  <c r="BW23" i="3"/>
  <c r="BQ23" i="3"/>
  <c r="BK23" i="3"/>
  <c r="BE23" i="3"/>
  <c r="AY23" i="3"/>
  <c r="AS23" i="3"/>
  <c r="AM23" i="3"/>
  <c r="AG23" i="3"/>
  <c r="AA23" i="3"/>
  <c r="U23" i="3"/>
  <c r="O23" i="3"/>
  <c r="I23" i="3"/>
  <c r="EQ22" i="3"/>
  <c r="EK22" i="3"/>
  <c r="EE22" i="3"/>
  <c r="DY22" i="3"/>
  <c r="DS22" i="3"/>
  <c r="DM22" i="3"/>
  <c r="DG22" i="3"/>
  <c r="DA22" i="3"/>
  <c r="CU22" i="3"/>
  <c r="CO22" i="3"/>
  <c r="CI22" i="3"/>
  <c r="CC22" i="3"/>
  <c r="BW22" i="3"/>
  <c r="BQ22" i="3"/>
  <c r="BK22" i="3"/>
  <c r="BE22" i="3"/>
  <c r="AY22" i="3"/>
  <c r="AS22" i="3"/>
  <c r="AM22" i="3"/>
  <c r="AG22" i="3"/>
  <c r="AA22" i="3"/>
  <c r="U22" i="3"/>
  <c r="O22" i="3"/>
  <c r="I22" i="3"/>
  <c r="EQ21" i="3"/>
  <c r="EK21" i="3"/>
  <c r="EE21" i="3"/>
  <c r="DY21" i="3"/>
  <c r="DS21" i="3"/>
  <c r="DM21" i="3"/>
  <c r="DG21" i="3"/>
  <c r="DA21" i="3"/>
  <c r="CU21" i="3"/>
  <c r="CO21" i="3"/>
  <c r="CI21" i="3"/>
  <c r="CC21" i="3"/>
  <c r="BW21" i="3"/>
  <c r="BQ21" i="3"/>
  <c r="BK21" i="3"/>
  <c r="BE21" i="3"/>
  <c r="AY21" i="3"/>
  <c r="AS21" i="3"/>
  <c r="AM21" i="3"/>
  <c r="AG21" i="3"/>
  <c r="AA21" i="3"/>
  <c r="U21" i="3"/>
  <c r="O21" i="3"/>
  <c r="I21" i="3"/>
  <c r="EQ20" i="3"/>
  <c r="EK20" i="3"/>
  <c r="EE20" i="3"/>
  <c r="DY20" i="3"/>
  <c r="DS20" i="3"/>
  <c r="DM20" i="3"/>
  <c r="DG20" i="3"/>
  <c r="DA20" i="3"/>
  <c r="CU20" i="3"/>
  <c r="CO20" i="3"/>
  <c r="CI20" i="3"/>
  <c r="CC20" i="3"/>
  <c r="BW20" i="3"/>
  <c r="BQ20" i="3"/>
  <c r="BK20" i="3"/>
  <c r="BE20" i="3"/>
  <c r="AY20" i="3"/>
  <c r="AS20" i="3"/>
  <c r="AM20" i="3"/>
  <c r="AG20" i="3"/>
  <c r="AA20" i="3"/>
  <c r="U20" i="3"/>
  <c r="O20" i="3"/>
  <c r="I20" i="3"/>
  <c r="EQ19" i="3"/>
  <c r="EK19" i="3"/>
  <c r="EE19" i="3"/>
  <c r="DY19" i="3"/>
  <c r="DS19" i="3"/>
  <c r="DM19" i="3"/>
  <c r="DG19" i="3"/>
  <c r="DA19" i="3"/>
  <c r="CU19" i="3"/>
  <c r="CO19" i="3"/>
  <c r="CI19" i="3"/>
  <c r="CC19" i="3"/>
  <c r="BW19" i="3"/>
  <c r="BQ19" i="3"/>
  <c r="BK19" i="3"/>
  <c r="BE19" i="3"/>
  <c r="AY19" i="3"/>
  <c r="AS19" i="3"/>
  <c r="AM19" i="3"/>
  <c r="AG19" i="3"/>
  <c r="AA19" i="3"/>
  <c r="U19" i="3"/>
  <c r="O19" i="3"/>
  <c r="I19" i="3"/>
  <c r="EQ18" i="3"/>
  <c r="EK18" i="3"/>
  <c r="EE18" i="3"/>
  <c r="DY18" i="3"/>
  <c r="DS18" i="3"/>
  <c r="DM18" i="3"/>
  <c r="DG18" i="3"/>
  <c r="DA18" i="3"/>
  <c r="CU18" i="3"/>
  <c r="CO18" i="3"/>
  <c r="CI18" i="3"/>
  <c r="CC18" i="3"/>
  <c r="BW18" i="3"/>
  <c r="BQ18" i="3"/>
  <c r="BK18" i="3"/>
  <c r="BE18" i="3"/>
  <c r="AY18" i="3"/>
  <c r="AS18" i="3"/>
  <c r="AM18" i="3"/>
  <c r="AG18" i="3"/>
  <c r="AA18" i="3"/>
  <c r="U18" i="3"/>
  <c r="O18" i="3"/>
  <c r="I18" i="3"/>
  <c r="EQ17" i="3"/>
  <c r="EK17" i="3"/>
  <c r="EE17" i="3"/>
  <c r="DY17" i="3"/>
  <c r="DS17" i="3"/>
  <c r="DM17" i="3"/>
  <c r="DG17" i="3"/>
  <c r="DA17" i="3"/>
  <c r="CU17" i="3"/>
  <c r="CO17" i="3"/>
  <c r="CI17" i="3"/>
  <c r="CC17" i="3"/>
  <c r="BW17" i="3"/>
  <c r="BQ17" i="3"/>
  <c r="BK17" i="3"/>
  <c r="BE17" i="3"/>
  <c r="AY17" i="3"/>
  <c r="AS17" i="3"/>
  <c r="AM17" i="3"/>
  <c r="AG17" i="3"/>
  <c r="AA17" i="3"/>
  <c r="U17" i="3"/>
  <c r="O17" i="3"/>
  <c r="I17" i="3"/>
  <c r="EQ16" i="3"/>
  <c r="EK16" i="3"/>
  <c r="EE16" i="3"/>
  <c r="DY16" i="3"/>
  <c r="DS16" i="3"/>
  <c r="DM16" i="3"/>
  <c r="DG16" i="3"/>
  <c r="DA16" i="3"/>
  <c r="CU16" i="3"/>
  <c r="CO16" i="3"/>
  <c r="CI16" i="3"/>
  <c r="CC16" i="3"/>
  <c r="BW16" i="3"/>
  <c r="BQ16" i="3"/>
  <c r="BK16" i="3"/>
  <c r="BE16" i="3"/>
  <c r="AY16" i="3"/>
  <c r="AS16" i="3"/>
  <c r="AM16" i="3"/>
  <c r="AG16" i="3"/>
  <c r="AA16" i="3"/>
  <c r="U16" i="3"/>
  <c r="O16" i="3"/>
  <c r="I16" i="3"/>
  <c r="EQ15" i="3"/>
  <c r="EK15" i="3"/>
  <c r="EE15" i="3"/>
  <c r="DY15" i="3"/>
  <c r="DS15" i="3"/>
  <c r="DM15" i="3"/>
  <c r="DG15" i="3"/>
  <c r="DA15" i="3"/>
  <c r="CU15" i="3"/>
  <c r="CO15" i="3"/>
  <c r="CI15" i="3"/>
  <c r="CC15" i="3"/>
  <c r="BW15" i="3"/>
  <c r="BQ15" i="3"/>
  <c r="BK15" i="3"/>
  <c r="BE15" i="3"/>
  <c r="AY15" i="3"/>
  <c r="AS15" i="3"/>
  <c r="AM15" i="3"/>
  <c r="AG15" i="3"/>
  <c r="AA15" i="3"/>
  <c r="U15" i="3"/>
  <c r="O15" i="3"/>
  <c r="I15" i="3"/>
  <c r="EQ14" i="3"/>
  <c r="EK14" i="3"/>
  <c r="EE14" i="3"/>
  <c r="DY14" i="3"/>
  <c r="DS14" i="3"/>
  <c r="DM14" i="3"/>
  <c r="DG14" i="3"/>
  <c r="DA14" i="3"/>
  <c r="CU14" i="3"/>
  <c r="CO14" i="3"/>
  <c r="CI14" i="3"/>
  <c r="CC14" i="3"/>
  <c r="BW14" i="3"/>
  <c r="BQ14" i="3"/>
  <c r="BK14" i="3"/>
  <c r="BE14" i="3"/>
  <c r="AY14" i="3"/>
  <c r="AS14" i="3"/>
  <c r="AM14" i="3"/>
  <c r="AG14" i="3"/>
  <c r="AA14" i="3"/>
  <c r="U14" i="3"/>
  <c r="O14" i="3"/>
  <c r="I14" i="3"/>
  <c r="EQ13" i="3"/>
  <c r="EK13" i="3"/>
  <c r="EE13" i="3"/>
  <c r="DY13" i="3"/>
  <c r="DS13" i="3"/>
  <c r="DM13" i="3"/>
  <c r="DG13" i="3"/>
  <c r="DA13" i="3"/>
  <c r="CU13" i="3"/>
  <c r="CO13" i="3"/>
  <c r="CI13" i="3"/>
  <c r="CC13" i="3"/>
  <c r="BW13" i="3"/>
  <c r="BQ13" i="3"/>
  <c r="BK13" i="3"/>
  <c r="BE13" i="3"/>
  <c r="AY13" i="3"/>
  <c r="AS13" i="3"/>
  <c r="AM13" i="3"/>
  <c r="AG13" i="3"/>
  <c r="AA13" i="3"/>
  <c r="U13" i="3"/>
  <c r="O13" i="3"/>
  <c r="I13" i="3"/>
  <c r="EQ12" i="3"/>
  <c r="EK12" i="3"/>
  <c r="EE12" i="3"/>
  <c r="DY12" i="3"/>
  <c r="DS12" i="3"/>
  <c r="DM12" i="3"/>
  <c r="DG12" i="3"/>
  <c r="DA12" i="3"/>
  <c r="CU12" i="3"/>
  <c r="CO12" i="3"/>
  <c r="CI12" i="3"/>
  <c r="CC12" i="3"/>
  <c r="BW12" i="3"/>
  <c r="BQ12" i="3"/>
  <c r="BK12" i="3"/>
  <c r="BE12" i="3"/>
  <c r="AY12" i="3"/>
  <c r="AS12" i="3"/>
  <c r="AM12" i="3"/>
  <c r="AG12" i="3"/>
  <c r="AA12" i="3"/>
  <c r="U12" i="3"/>
  <c r="O12" i="3"/>
  <c r="I12" i="3"/>
  <c r="EQ11" i="3"/>
  <c r="EK11" i="3"/>
  <c r="EE11" i="3"/>
  <c r="DY11" i="3"/>
  <c r="DS11" i="3"/>
  <c r="DM11" i="3"/>
  <c r="DG11" i="3"/>
  <c r="DA11" i="3"/>
  <c r="CU11" i="3"/>
  <c r="CO11" i="3"/>
  <c r="CI11" i="3"/>
  <c r="CC11" i="3"/>
  <c r="BW11" i="3"/>
  <c r="BQ11" i="3"/>
  <c r="BK11" i="3"/>
  <c r="BE11" i="3"/>
  <c r="AY11" i="3"/>
  <c r="AS11" i="3"/>
  <c r="AM11" i="3"/>
  <c r="AG11" i="3"/>
  <c r="AA11" i="3"/>
  <c r="U11" i="3"/>
  <c r="O11" i="3"/>
  <c r="I11" i="3"/>
  <c r="EQ10" i="3"/>
  <c r="EK10" i="3"/>
  <c r="EE10" i="3"/>
  <c r="DY10" i="3"/>
  <c r="DS10" i="3"/>
  <c r="DM10" i="3"/>
  <c r="DG10" i="3"/>
  <c r="DA10" i="3"/>
  <c r="CU10" i="3"/>
  <c r="CO10" i="3"/>
  <c r="CI10" i="3"/>
  <c r="CC10" i="3"/>
  <c r="BW10" i="3"/>
  <c r="BQ10" i="3"/>
  <c r="BK10" i="3"/>
  <c r="BE10" i="3"/>
  <c r="AY10" i="3"/>
  <c r="AS10" i="3"/>
  <c r="AM10" i="3"/>
  <c r="AG10" i="3"/>
  <c r="AA10" i="3"/>
  <c r="U10" i="3"/>
  <c r="O10" i="3"/>
  <c r="I10" i="3"/>
  <c r="EQ9" i="3"/>
  <c r="EK9" i="3"/>
  <c r="EE9" i="3"/>
  <c r="DY9" i="3"/>
  <c r="DS9" i="3"/>
  <c r="DM9" i="3"/>
  <c r="DG9" i="3"/>
  <c r="DA9" i="3"/>
  <c r="CU9" i="3"/>
  <c r="CO9" i="3"/>
  <c r="CI9" i="3"/>
  <c r="CC9" i="3"/>
  <c r="BW9" i="3"/>
  <c r="BQ9" i="3"/>
  <c r="BK9" i="3"/>
  <c r="BE9" i="3"/>
  <c r="AY9" i="3"/>
  <c r="AS9" i="3"/>
  <c r="AM9" i="3"/>
  <c r="AG9" i="3"/>
  <c r="AA9" i="3"/>
  <c r="U9" i="3"/>
  <c r="O9" i="3"/>
  <c r="I9" i="3"/>
  <c r="EQ8" i="3"/>
  <c r="EK8" i="3"/>
  <c r="EE8" i="3"/>
  <c r="DY8" i="3"/>
  <c r="DS8" i="3"/>
  <c r="DM8" i="3"/>
  <c r="DG8" i="3"/>
  <c r="DA8" i="3"/>
  <c r="CU8" i="3"/>
  <c r="CO8" i="3"/>
  <c r="CI8" i="3"/>
  <c r="CC8" i="3"/>
  <c r="BW8" i="3"/>
  <c r="BQ8" i="3"/>
  <c r="BK8" i="3"/>
  <c r="BE8" i="3"/>
  <c r="AY8" i="3"/>
  <c r="AS8" i="3"/>
  <c r="AM8" i="3"/>
  <c r="AG8" i="3"/>
  <c r="AA8" i="3"/>
  <c r="U8" i="3"/>
  <c r="O8" i="3"/>
  <c r="I8" i="3"/>
  <c r="EQ7" i="3"/>
  <c r="EK7" i="3"/>
  <c r="EE7" i="3"/>
  <c r="DY7" i="3"/>
  <c r="DS7" i="3"/>
  <c r="DM7" i="3"/>
  <c r="DG7" i="3"/>
  <c r="DA7" i="3"/>
  <c r="CU7" i="3"/>
  <c r="CO7" i="3"/>
  <c r="CI7" i="3"/>
  <c r="CC7" i="3"/>
  <c r="BW7" i="3"/>
  <c r="BQ7" i="3"/>
  <c r="BK7" i="3"/>
  <c r="BE7" i="3"/>
  <c r="AY7" i="3"/>
  <c r="AS7" i="3"/>
  <c r="AM7" i="3"/>
  <c r="AG7" i="3"/>
  <c r="AA7" i="3"/>
  <c r="U7" i="3"/>
  <c r="O7" i="3"/>
  <c r="I7" i="3"/>
  <c r="EQ6" i="3"/>
  <c r="EK6" i="3"/>
  <c r="EE6" i="3"/>
  <c r="DY6" i="3"/>
  <c r="DS6" i="3"/>
  <c r="DM6" i="3"/>
  <c r="DG6" i="3"/>
  <c r="DA6" i="3"/>
  <c r="CU6" i="3"/>
  <c r="CO6" i="3"/>
  <c r="CI6" i="3"/>
  <c r="CC6" i="3"/>
  <c r="BW6" i="3"/>
  <c r="BQ6" i="3"/>
  <c r="BK6" i="3"/>
  <c r="BE6" i="3"/>
  <c r="AY6" i="3"/>
  <c r="AS6" i="3"/>
  <c r="AM6" i="3"/>
  <c r="AG6" i="3"/>
  <c r="AA6" i="3"/>
  <c r="U6" i="3"/>
  <c r="O6" i="3"/>
  <c r="I6" i="3"/>
  <c r="EQ5" i="3"/>
  <c r="EK5" i="3"/>
  <c r="EE5" i="3"/>
  <c r="DY5" i="3"/>
  <c r="DS5" i="3"/>
  <c r="DM5" i="3"/>
  <c r="DG5" i="3"/>
  <c r="DA5" i="3"/>
  <c r="CU5" i="3"/>
  <c r="CO5" i="3"/>
  <c r="CI5" i="3"/>
  <c r="CC5" i="3"/>
  <c r="BW5" i="3"/>
  <c r="BQ5" i="3"/>
  <c r="BK5" i="3"/>
  <c r="BE5" i="3"/>
  <c r="AY5" i="3"/>
  <c r="AS5" i="3"/>
  <c r="AM5" i="3"/>
  <c r="AG5" i="3"/>
  <c r="AA5" i="3"/>
  <c r="U5" i="3"/>
  <c r="O5" i="3"/>
  <c r="I5" i="3"/>
  <c r="EK4" i="3"/>
  <c r="EE4" i="3"/>
  <c r="DY4" i="3"/>
  <c r="DS4" i="3"/>
  <c r="DM4" i="3"/>
  <c r="DG4" i="3"/>
  <c r="DA4" i="3"/>
  <c r="CU4" i="3"/>
  <c r="CO4" i="3"/>
  <c r="CI4" i="3"/>
  <c r="CC4" i="3"/>
  <c r="BW4" i="3"/>
  <c r="BQ4" i="3"/>
  <c r="BK4" i="3"/>
  <c r="BE4" i="3"/>
  <c r="AY4" i="3"/>
  <c r="AS4" i="3"/>
  <c r="AM4" i="3"/>
  <c r="AG4" i="3"/>
  <c r="AA4" i="3"/>
  <c r="U4" i="3"/>
  <c r="O4" i="3"/>
  <c r="AK856" i="15"/>
  <c r="AC844" i="15" s="1"/>
  <c r="AH845" i="15"/>
  <c r="Y845" i="15"/>
  <c r="P845" i="15"/>
  <c r="B845" i="15"/>
  <c r="AK836" i="15"/>
  <c r="AC824" i="15" s="1"/>
  <c r="AH825" i="15"/>
  <c r="Y825" i="15"/>
  <c r="P825" i="15"/>
  <c r="B825" i="15"/>
  <c r="AK816" i="15"/>
  <c r="AC804" i="15" s="1"/>
  <c r="AH805" i="15"/>
  <c r="Y805" i="15"/>
  <c r="P805" i="15"/>
  <c r="B805" i="15"/>
  <c r="AK796" i="15"/>
  <c r="AC784" i="15" s="1"/>
  <c r="AH785" i="15"/>
  <c r="Y785" i="15"/>
  <c r="P785" i="15"/>
  <c r="B785" i="15"/>
  <c r="AK776" i="15"/>
  <c r="AC764" i="15" s="1"/>
  <c r="AH765" i="15"/>
  <c r="Y765" i="15"/>
  <c r="P765" i="15"/>
  <c r="B765" i="15"/>
  <c r="AK756" i="15"/>
  <c r="AC744" i="15" s="1"/>
  <c r="AH745" i="15"/>
  <c r="Y745" i="15"/>
  <c r="P745" i="15"/>
  <c r="B745" i="15"/>
  <c r="AK736" i="15"/>
  <c r="AC724" i="15" s="1"/>
  <c r="AH725" i="15"/>
  <c r="Y725" i="15"/>
  <c r="P725" i="15"/>
  <c r="B725" i="15"/>
  <c r="AK716" i="15"/>
  <c r="AC704" i="15" s="1"/>
  <c r="AH705" i="15"/>
  <c r="Y705" i="15"/>
  <c r="P705" i="15"/>
  <c r="B705" i="15"/>
  <c r="AK696" i="15"/>
  <c r="AC684" i="15" s="1"/>
  <c r="AH685" i="15"/>
  <c r="Y685" i="15"/>
  <c r="P685" i="15"/>
  <c r="B685" i="15"/>
  <c r="AK676" i="15"/>
  <c r="AC664" i="15" s="1"/>
  <c r="AH665" i="15"/>
  <c r="Y665" i="15"/>
  <c r="P665" i="15"/>
  <c r="B665" i="15"/>
  <c r="AK656" i="15"/>
  <c r="AC644" i="15" s="1"/>
  <c r="AH645" i="15"/>
  <c r="Y645" i="15"/>
  <c r="P645" i="15"/>
  <c r="B645" i="15"/>
  <c r="AK636" i="15"/>
  <c r="AC624" i="15" s="1"/>
  <c r="AH625" i="15"/>
  <c r="Y625" i="15"/>
  <c r="P625" i="15"/>
  <c r="B625" i="15"/>
  <c r="AK616" i="15"/>
  <c r="AC604" i="15" s="1"/>
  <c r="AH605" i="15"/>
  <c r="Y605" i="15"/>
  <c r="P605" i="15"/>
  <c r="B605" i="15"/>
  <c r="AK596" i="15"/>
  <c r="AC584" i="15" s="1"/>
  <c r="AH585" i="15"/>
  <c r="Y585" i="15"/>
  <c r="P585" i="15"/>
  <c r="B585" i="15"/>
  <c r="AK576" i="15"/>
  <c r="AC564" i="15" s="1"/>
  <c r="AH565" i="15"/>
  <c r="Y565" i="15"/>
  <c r="P565" i="15"/>
  <c r="B565" i="15"/>
  <c r="AK556" i="15"/>
  <c r="AC544" i="15" s="1"/>
  <c r="AH545" i="15"/>
  <c r="Y545" i="15"/>
  <c r="P545" i="15"/>
  <c r="B545" i="15"/>
  <c r="AK536" i="15"/>
  <c r="AC524" i="15" s="1"/>
  <c r="AH525" i="15"/>
  <c r="Y525" i="15"/>
  <c r="P525" i="15"/>
  <c r="B525" i="15"/>
  <c r="AK516" i="15"/>
  <c r="AC504" i="15" s="1"/>
  <c r="AH505" i="15"/>
  <c r="Y505" i="15"/>
  <c r="P505" i="15"/>
  <c r="B505" i="15"/>
  <c r="AK496" i="15"/>
  <c r="AC484" i="15" s="1"/>
  <c r="AH485" i="15"/>
  <c r="Y485" i="15"/>
  <c r="P485" i="15"/>
  <c r="B485" i="15"/>
  <c r="AK476" i="15"/>
  <c r="AC464" i="15" s="1"/>
  <c r="AH465" i="15"/>
  <c r="Y465" i="15"/>
  <c r="P465" i="15"/>
  <c r="B465" i="15"/>
  <c r="AK456" i="15"/>
  <c r="AC444" i="15" s="1"/>
  <c r="AH445" i="15"/>
  <c r="Y445" i="15"/>
  <c r="P445" i="15"/>
  <c r="B445" i="15"/>
  <c r="AK436" i="15"/>
  <c r="AC424" i="15" s="1"/>
  <c r="AH425" i="15"/>
  <c r="Y425" i="15"/>
  <c r="P425" i="15"/>
  <c r="B425" i="15"/>
  <c r="AK416" i="15"/>
  <c r="AC404" i="15" s="1"/>
  <c r="AH405" i="15"/>
  <c r="Y405" i="15"/>
  <c r="P405" i="15"/>
  <c r="B405" i="15"/>
  <c r="AK396" i="15"/>
  <c r="AC384" i="15" s="1"/>
  <c r="AH385" i="15"/>
  <c r="Y385" i="15"/>
  <c r="P385" i="15"/>
  <c r="B385" i="15"/>
  <c r="AK376" i="15"/>
  <c r="AC364" i="15" s="1"/>
  <c r="AH365" i="15"/>
  <c r="Y365" i="15"/>
  <c r="P365" i="15"/>
  <c r="B365" i="15"/>
  <c r="AK356" i="15"/>
  <c r="AC344" i="15" s="1"/>
  <c r="AH345" i="15"/>
  <c r="Y345" i="15"/>
  <c r="P345" i="15"/>
  <c r="B345" i="15"/>
  <c r="AK336" i="15"/>
  <c r="AC324" i="15" s="1"/>
  <c r="AH325" i="15"/>
  <c r="Y325" i="15"/>
  <c r="P325" i="15"/>
  <c r="B325" i="15"/>
  <c r="AK316" i="15"/>
  <c r="AC304" i="15" s="1"/>
  <c r="AH305" i="15"/>
  <c r="Y305" i="15"/>
  <c r="P305" i="15"/>
  <c r="B305" i="15"/>
  <c r="AK296" i="15"/>
  <c r="AC284" i="15" s="1"/>
  <c r="AH285" i="15"/>
  <c r="Y285" i="15"/>
  <c r="P285" i="15"/>
  <c r="B285" i="15"/>
  <c r="AK276" i="15"/>
  <c r="AC264" i="15" s="1"/>
  <c r="AH265" i="15"/>
  <c r="Y265" i="15"/>
  <c r="P265" i="15"/>
  <c r="B265" i="15"/>
  <c r="AK256" i="15"/>
  <c r="AC244" i="15" s="1"/>
  <c r="AH245" i="15"/>
  <c r="Y245" i="15"/>
  <c r="P245" i="15"/>
  <c r="B245" i="15"/>
  <c r="AK236" i="15"/>
  <c r="AC224" i="15" s="1"/>
  <c r="AH225" i="15"/>
  <c r="Y225" i="15"/>
  <c r="P225" i="15"/>
  <c r="B225" i="15"/>
  <c r="AK216" i="15"/>
  <c r="AC204" i="15" s="1"/>
  <c r="AH205" i="15"/>
  <c r="Y205" i="15"/>
  <c r="P205" i="15"/>
  <c r="B205" i="15"/>
  <c r="AK196" i="15"/>
  <c r="AC184" i="15" s="1"/>
  <c r="AH185" i="15"/>
  <c r="Y185" i="15"/>
  <c r="P185" i="15"/>
  <c r="B185" i="15"/>
  <c r="AK176" i="15"/>
  <c r="AC164" i="15" s="1"/>
  <c r="AH165" i="15"/>
  <c r="Y165" i="15"/>
  <c r="P165" i="15"/>
  <c r="B165" i="15"/>
  <c r="AK156" i="15"/>
  <c r="AC144" i="15" s="1"/>
  <c r="AH145" i="15"/>
  <c r="Y145" i="15"/>
  <c r="P145" i="15"/>
  <c r="B145" i="15"/>
  <c r="AK136" i="15"/>
  <c r="AC124" i="15" s="1"/>
  <c r="AH125" i="15"/>
  <c r="Y125" i="15"/>
  <c r="P125" i="15"/>
  <c r="B125" i="15"/>
  <c r="AK116" i="15"/>
  <c r="AC104" i="15" s="1"/>
  <c r="AH105" i="15"/>
  <c r="Y105" i="15"/>
  <c r="P105" i="15"/>
  <c r="B105" i="15"/>
  <c r="AK96" i="15"/>
  <c r="AC84" i="15" s="1"/>
  <c r="AH85" i="15"/>
  <c r="Y85" i="15"/>
  <c r="P85" i="15"/>
  <c r="B85" i="15"/>
  <c r="AK76" i="15"/>
  <c r="AC64" i="15" s="1"/>
  <c r="AH65" i="15"/>
  <c r="Y65" i="15"/>
  <c r="P65" i="15"/>
  <c r="B65" i="15"/>
  <c r="M43" i="15"/>
  <c r="H32" i="1" s="1"/>
  <c r="L43" i="15"/>
  <c r="G32" i="1" s="1"/>
  <c r="K43" i="15"/>
  <c r="D43" i="15"/>
  <c r="E32" i="1" s="1"/>
  <c r="J42" i="15"/>
  <c r="G42" i="15"/>
  <c r="I42" i="15"/>
  <c r="J41" i="15"/>
  <c r="G41" i="15"/>
  <c r="J40" i="15"/>
  <c r="G40" i="15"/>
  <c r="J39" i="15"/>
  <c r="G39" i="15"/>
  <c r="J38" i="15"/>
  <c r="G38" i="15"/>
  <c r="J37" i="15"/>
  <c r="G37" i="15"/>
  <c r="J36" i="15"/>
  <c r="G36" i="15"/>
  <c r="J35" i="15"/>
  <c r="G35" i="15"/>
  <c r="J34" i="15"/>
  <c r="G34" i="15"/>
  <c r="J33" i="15"/>
  <c r="G33" i="15"/>
  <c r="J32" i="15"/>
  <c r="G32" i="15"/>
  <c r="J31" i="15"/>
  <c r="G31" i="15"/>
  <c r="J30" i="15"/>
  <c r="G30" i="15"/>
  <c r="J29" i="15"/>
  <c r="G29" i="15"/>
  <c r="J28" i="15"/>
  <c r="G28" i="15"/>
  <c r="J27" i="15"/>
  <c r="G27" i="15"/>
  <c r="J26" i="15"/>
  <c r="G26" i="15"/>
  <c r="J25" i="15"/>
  <c r="G25" i="15"/>
  <c r="J24" i="15"/>
  <c r="G24" i="15"/>
  <c r="J23" i="15"/>
  <c r="G23" i="15"/>
  <c r="J22" i="15"/>
  <c r="G22" i="15"/>
  <c r="J21" i="15"/>
  <c r="G21" i="15"/>
  <c r="J20" i="15"/>
  <c r="G20" i="15"/>
  <c r="J19" i="15"/>
  <c r="G19" i="15"/>
  <c r="J18" i="15"/>
  <c r="G18" i="15"/>
  <c r="J17" i="15"/>
  <c r="G17" i="15"/>
  <c r="J16" i="15"/>
  <c r="G16" i="15"/>
  <c r="J15" i="15"/>
  <c r="G15" i="15"/>
  <c r="J14" i="15"/>
  <c r="G14" i="15"/>
  <c r="J13" i="15"/>
  <c r="G13" i="15"/>
  <c r="J12" i="15"/>
  <c r="G12" i="15"/>
  <c r="J11" i="15"/>
  <c r="G11" i="15"/>
  <c r="J10" i="15"/>
  <c r="G10" i="15"/>
  <c r="J9" i="15"/>
  <c r="G9" i="15"/>
  <c r="J8" i="15"/>
  <c r="G8" i="15"/>
  <c r="J7" i="15"/>
  <c r="G7" i="15"/>
  <c r="J6" i="15"/>
  <c r="G6" i="15"/>
  <c r="J5" i="15"/>
  <c r="G5" i="15"/>
  <c r="J4" i="15"/>
  <c r="G4" i="15"/>
  <c r="J3" i="15"/>
  <c r="G3" i="15"/>
  <c r="OG5" i="3" l="1"/>
  <c r="OG6" i="3"/>
  <c r="OG7" i="3"/>
  <c r="OG8" i="3"/>
  <c r="OG9" i="3"/>
  <c r="OG10" i="3"/>
  <c r="OG11" i="3"/>
  <c r="OG12" i="3"/>
  <c r="OG13" i="3"/>
  <c r="OG14" i="3"/>
  <c r="OG15" i="3"/>
  <c r="OG16" i="3"/>
  <c r="OG17" i="3"/>
  <c r="OG18" i="3"/>
  <c r="OG19" i="3"/>
  <c r="OG20" i="3"/>
  <c r="OG21" i="3"/>
  <c r="OG22" i="3"/>
  <c r="OG23" i="3"/>
  <c r="OG24" i="3"/>
  <c r="OG25" i="3"/>
  <c r="OG26" i="3"/>
  <c r="OG27" i="3"/>
  <c r="OG28" i="3"/>
  <c r="OG29" i="3"/>
  <c r="OG30" i="3"/>
  <c r="OG31" i="3"/>
  <c r="OG32" i="3"/>
  <c r="OG33" i="3"/>
  <c r="OG34" i="3"/>
  <c r="OG35" i="3"/>
  <c r="OG36" i="3"/>
  <c r="OG37" i="3"/>
  <c r="OG38" i="3"/>
  <c r="OG39" i="3"/>
  <c r="OG40" i="3"/>
  <c r="OG41" i="3"/>
  <c r="OG42" i="3"/>
  <c r="OG43" i="3"/>
  <c r="OG44" i="3"/>
  <c r="OG45" i="3"/>
  <c r="OG46" i="3"/>
  <c r="OG47" i="3"/>
  <c r="OG48" i="3"/>
  <c r="OG49" i="3"/>
  <c r="OG50" i="3"/>
  <c r="OG51" i="3"/>
  <c r="OG52" i="3"/>
  <c r="OG53" i="3"/>
  <c r="OG54" i="3"/>
  <c r="OG55" i="3"/>
  <c r="OG56" i="3"/>
  <c r="OG57" i="3"/>
  <c r="OG58" i="3"/>
  <c r="OG59" i="3"/>
  <c r="OG60" i="3"/>
  <c r="OG61" i="3"/>
  <c r="OG62" i="3"/>
  <c r="OG63" i="3"/>
  <c r="OG64" i="3"/>
  <c r="OG65" i="3"/>
  <c r="OG66" i="3"/>
  <c r="OG67" i="3"/>
  <c r="OG68" i="3"/>
  <c r="OG69" i="3"/>
  <c r="OG70" i="3"/>
  <c r="OG71" i="3"/>
  <c r="OG72" i="3"/>
  <c r="OG73" i="3"/>
  <c r="OG4" i="3"/>
  <c r="C26" i="15"/>
  <c r="AL535" i="15" s="1"/>
  <c r="C34" i="15"/>
  <c r="AM694" i="15" s="1"/>
  <c r="C18" i="15"/>
  <c r="AL366" i="15" s="1"/>
  <c r="C10" i="15"/>
  <c r="AM209" i="15" s="1"/>
  <c r="C21" i="15"/>
  <c r="AM434" i="15" s="1"/>
  <c r="C24" i="15"/>
  <c r="AM487" i="15" s="1"/>
  <c r="C40" i="15"/>
  <c r="AL811" i="15" s="1"/>
  <c r="C23" i="15"/>
  <c r="AM469" i="15" s="1"/>
  <c r="C9" i="15"/>
  <c r="AM195" i="15" s="1"/>
  <c r="C12" i="15"/>
  <c r="AE248" i="15" s="1"/>
  <c r="C15" i="15"/>
  <c r="AM315" i="15" s="1"/>
  <c r="C31" i="15"/>
  <c r="AL634" i="15" s="1"/>
  <c r="C37" i="15"/>
  <c r="AL746" i="15" s="1"/>
  <c r="C6" i="15"/>
  <c r="H130" i="15" s="1"/>
  <c r="C39" i="15"/>
  <c r="AL789" i="15" s="1"/>
  <c r="C13" i="15"/>
  <c r="AL268" i="15" s="1"/>
  <c r="C16" i="15"/>
  <c r="AL331" i="15" s="1"/>
  <c r="C29" i="15"/>
  <c r="AD591" i="15" s="1"/>
  <c r="C32" i="15"/>
  <c r="AM651" i="15" s="1"/>
  <c r="C35" i="15"/>
  <c r="AM708" i="15" s="1"/>
  <c r="C27" i="15"/>
  <c r="AM553" i="15" s="1"/>
  <c r="C38" i="15"/>
  <c r="AD775" i="15" s="1"/>
  <c r="C8" i="15"/>
  <c r="AE176" i="15" s="1"/>
  <c r="C30" i="15"/>
  <c r="G615" i="15" s="1"/>
  <c r="C41" i="15"/>
  <c r="U835" i="15" s="1"/>
  <c r="C14" i="15"/>
  <c r="H296" i="15" s="1"/>
  <c r="C36" i="15"/>
  <c r="V733" i="15" s="1"/>
  <c r="C4" i="15"/>
  <c r="AL94" i="15" s="1"/>
  <c r="C22" i="15"/>
  <c r="AL452" i="15" s="1"/>
  <c r="T824" i="15"/>
  <c r="C25" i="15"/>
  <c r="V514" i="15" s="1"/>
  <c r="C17" i="15"/>
  <c r="G346" i="15" s="1"/>
  <c r="C20" i="15"/>
  <c r="G408" i="15" s="1"/>
  <c r="C28" i="15"/>
  <c r="V567" i="15" s="1"/>
  <c r="T764" i="15"/>
  <c r="T544" i="15"/>
  <c r="C11" i="15"/>
  <c r="U226" i="15" s="1"/>
  <c r="C19" i="15"/>
  <c r="U393" i="15" s="1"/>
  <c r="C33" i="15"/>
  <c r="G670" i="15" s="1"/>
  <c r="T524" i="15"/>
  <c r="AM855" i="15"/>
  <c r="AM851" i="15"/>
  <c r="AM847" i="15"/>
  <c r="AL855" i="15"/>
  <c r="AL851" i="15"/>
  <c r="AL847" i="15"/>
  <c r="AM854" i="15"/>
  <c r="AM850" i="15"/>
  <c r="AM846" i="15"/>
  <c r="AL854" i="15"/>
  <c r="AL850" i="15"/>
  <c r="AL846" i="15"/>
  <c r="AM853" i="15"/>
  <c r="AM849" i="15"/>
  <c r="AL853" i="15"/>
  <c r="AL849" i="15"/>
  <c r="AM852" i="15"/>
  <c r="AM848" i="15"/>
  <c r="AL852" i="15"/>
  <c r="AL848" i="15"/>
  <c r="AE854" i="15"/>
  <c r="AE850" i="15"/>
  <c r="AE846" i="15"/>
  <c r="AE856" i="15"/>
  <c r="AE852" i="15"/>
  <c r="AE848" i="15"/>
  <c r="AD856" i="15"/>
  <c r="AD852" i="15"/>
  <c r="AD848" i="15"/>
  <c r="AD855" i="15"/>
  <c r="AD851" i="15"/>
  <c r="AD847" i="15"/>
  <c r="AE851" i="15"/>
  <c r="AD849" i="15"/>
  <c r="AE855" i="15"/>
  <c r="AE847" i="15"/>
  <c r="AD854" i="15"/>
  <c r="AD846" i="15"/>
  <c r="AE849" i="15"/>
  <c r="AD850" i="15"/>
  <c r="AE853" i="15"/>
  <c r="AD853" i="15"/>
  <c r="V856" i="15"/>
  <c r="V852" i="15"/>
  <c r="V848" i="15"/>
  <c r="V854" i="15"/>
  <c r="V850" i="15"/>
  <c r="V846" i="15"/>
  <c r="U854" i="15"/>
  <c r="U850" i="15"/>
  <c r="U846" i="15"/>
  <c r="U853" i="15"/>
  <c r="U849" i="15"/>
  <c r="U856" i="15"/>
  <c r="U848" i="15"/>
  <c r="V855" i="15"/>
  <c r="V847" i="15"/>
  <c r="U855" i="15"/>
  <c r="U847" i="15"/>
  <c r="V853" i="15"/>
  <c r="U852" i="15"/>
  <c r="V851" i="15"/>
  <c r="U851" i="15"/>
  <c r="V849" i="15"/>
  <c r="H856" i="15"/>
  <c r="H852" i="15"/>
  <c r="H848" i="15"/>
  <c r="G855" i="15"/>
  <c r="G851" i="15"/>
  <c r="G847" i="15"/>
  <c r="H853" i="15"/>
  <c r="G848" i="15"/>
  <c r="G853" i="15"/>
  <c r="H847" i="15"/>
  <c r="G852" i="15"/>
  <c r="H846" i="15"/>
  <c r="H851" i="15"/>
  <c r="G846" i="15"/>
  <c r="G856" i="15"/>
  <c r="H850" i="15"/>
  <c r="H855" i="15"/>
  <c r="G850" i="15"/>
  <c r="G854" i="15"/>
  <c r="G849" i="15"/>
  <c r="H854" i="15"/>
  <c r="H849" i="15"/>
  <c r="T564" i="15"/>
  <c r="T804" i="15"/>
  <c r="T784" i="15"/>
  <c r="T604" i="15"/>
  <c r="T684" i="15"/>
  <c r="T844" i="15"/>
  <c r="T664" i="15"/>
  <c r="T744" i="15"/>
  <c r="T644" i="15"/>
  <c r="T724" i="15"/>
  <c r="T624" i="15"/>
  <c r="T704" i="15"/>
  <c r="F64" i="15"/>
  <c r="F84" i="15"/>
  <c r="F104" i="15"/>
  <c r="F124" i="15"/>
  <c r="F144" i="15"/>
  <c r="F164" i="15"/>
  <c r="F184" i="15"/>
  <c r="F204" i="15"/>
  <c r="F224" i="15"/>
  <c r="F244" i="15"/>
  <c r="F264" i="15"/>
  <c r="F284" i="15"/>
  <c r="F304" i="15"/>
  <c r="F324" i="15"/>
  <c r="F344" i="15"/>
  <c r="F364" i="15"/>
  <c r="F384" i="15"/>
  <c r="F404" i="15"/>
  <c r="F424" i="15"/>
  <c r="F444" i="15"/>
  <c r="F464" i="15"/>
  <c r="F484" i="15"/>
  <c r="F504" i="15"/>
  <c r="F524" i="15"/>
  <c r="F544" i="15"/>
  <c r="F564" i="15"/>
  <c r="F584" i="15"/>
  <c r="F604" i="15"/>
  <c r="F624" i="15"/>
  <c r="F644" i="15"/>
  <c r="F664" i="15"/>
  <c r="F684" i="15"/>
  <c r="F704" i="15"/>
  <c r="F724" i="15"/>
  <c r="F744" i="15"/>
  <c r="F764" i="15"/>
  <c r="F784" i="15"/>
  <c r="F804" i="15"/>
  <c r="F824" i="15"/>
  <c r="F844" i="15"/>
  <c r="C3" i="15"/>
  <c r="C7" i="15"/>
  <c r="T84" i="15"/>
  <c r="T124" i="15"/>
  <c r="T164" i="15"/>
  <c r="T204" i="15"/>
  <c r="T224" i="15"/>
  <c r="T244" i="15"/>
  <c r="T284" i="15"/>
  <c r="T304" i="15"/>
  <c r="T324" i="15"/>
  <c r="T344" i="15"/>
  <c r="T364" i="15"/>
  <c r="T384" i="15"/>
  <c r="T404" i="15"/>
  <c r="T424" i="15"/>
  <c r="T444" i="15"/>
  <c r="T464" i="15"/>
  <c r="T484" i="15"/>
  <c r="T504" i="15"/>
  <c r="T584" i="15"/>
  <c r="C5" i="15"/>
  <c r="T64" i="15"/>
  <c r="T104" i="15"/>
  <c r="T144" i="15"/>
  <c r="T184" i="15"/>
  <c r="T264" i="15"/>
  <c r="AM433" i="15" l="1"/>
  <c r="V535" i="15"/>
  <c r="H532" i="15"/>
  <c r="AE535" i="15"/>
  <c r="AE533" i="15"/>
  <c r="V526" i="15"/>
  <c r="H529" i="15"/>
  <c r="AE536" i="15"/>
  <c r="H530" i="15"/>
  <c r="V529" i="15"/>
  <c r="AL534" i="15"/>
  <c r="G688" i="15"/>
  <c r="H531" i="15"/>
  <c r="U531" i="15"/>
  <c r="V530" i="15"/>
  <c r="AE526" i="15"/>
  <c r="AM526" i="15"/>
  <c r="V531" i="15"/>
  <c r="V534" i="15"/>
  <c r="AD534" i="15"/>
  <c r="G533" i="15"/>
  <c r="H533" i="15"/>
  <c r="AD530" i="15"/>
  <c r="AM532" i="15"/>
  <c r="H534" i="15"/>
  <c r="G529" i="15"/>
  <c r="G527" i="15"/>
  <c r="V533" i="15"/>
  <c r="U533" i="15"/>
  <c r="V532" i="15"/>
  <c r="AE531" i="15"/>
  <c r="AD527" i="15"/>
  <c r="AL529" i="15"/>
  <c r="AL527" i="15"/>
  <c r="U528" i="15"/>
  <c r="AD529" i="15"/>
  <c r="I26" i="15"/>
  <c r="G532" i="15"/>
  <c r="G528" i="15"/>
  <c r="AE529" i="15"/>
  <c r="AM530" i="15"/>
  <c r="U532" i="15"/>
  <c r="U529" i="15"/>
  <c r="V528" i="15"/>
  <c r="AD536" i="15"/>
  <c r="AM534" i="15"/>
  <c r="G526" i="15"/>
  <c r="G534" i="15"/>
  <c r="G531" i="15"/>
  <c r="U527" i="15"/>
  <c r="U526" i="15"/>
  <c r="V536" i="15"/>
  <c r="AE534" i="15"/>
  <c r="AD531" i="15"/>
  <c r="AL533" i="15"/>
  <c r="AM527" i="15"/>
  <c r="H536" i="15"/>
  <c r="U536" i="15"/>
  <c r="AM528" i="15"/>
  <c r="H526" i="15"/>
  <c r="G530" i="15"/>
  <c r="G535" i="15"/>
  <c r="U535" i="15"/>
  <c r="U530" i="15"/>
  <c r="AE527" i="15"/>
  <c r="AD535" i="15"/>
  <c r="AM533" i="15"/>
  <c r="AM531" i="15"/>
  <c r="G536" i="15"/>
  <c r="AL532" i="15"/>
  <c r="H527" i="15"/>
  <c r="H535" i="15"/>
  <c r="H528" i="15"/>
  <c r="V527" i="15"/>
  <c r="U534" i="15"/>
  <c r="AD533" i="15"/>
  <c r="AE532" i="15"/>
  <c r="AL530" i="15"/>
  <c r="AM535" i="15"/>
  <c r="AD526" i="15"/>
  <c r="AD528" i="15"/>
  <c r="AE528" i="15"/>
  <c r="AM529" i="15"/>
  <c r="AL531" i="15"/>
  <c r="AD532" i="15"/>
  <c r="AE530" i="15"/>
  <c r="AL528" i="15"/>
  <c r="AL526" i="15"/>
  <c r="U696" i="15"/>
  <c r="V694" i="15"/>
  <c r="H686" i="15"/>
  <c r="AM213" i="15"/>
  <c r="AM689" i="15"/>
  <c r="AE687" i="15"/>
  <c r="AE692" i="15"/>
  <c r="AL687" i="15"/>
  <c r="H692" i="15"/>
  <c r="AD686" i="15"/>
  <c r="V691" i="15"/>
  <c r="G689" i="15"/>
  <c r="U692" i="15"/>
  <c r="AD689" i="15"/>
  <c r="AE696" i="15"/>
  <c r="AL691" i="15"/>
  <c r="H690" i="15"/>
  <c r="G692" i="15"/>
  <c r="G686" i="15"/>
  <c r="G687" i="15"/>
  <c r="U695" i="15"/>
  <c r="U690" i="15"/>
  <c r="AD693" i="15"/>
  <c r="AD690" i="15"/>
  <c r="AD687" i="15"/>
  <c r="AM688" i="15"/>
  <c r="AL694" i="15"/>
  <c r="AM691" i="15"/>
  <c r="H696" i="15"/>
  <c r="U689" i="15"/>
  <c r="AE691" i="15"/>
  <c r="H689" i="15"/>
  <c r="V693" i="15"/>
  <c r="V692" i="15"/>
  <c r="AL688" i="15"/>
  <c r="U686" i="15"/>
  <c r="AD692" i="15"/>
  <c r="AL692" i="15"/>
  <c r="AM687" i="15"/>
  <c r="G694" i="15"/>
  <c r="H691" i="15"/>
  <c r="G691" i="15"/>
  <c r="V687" i="15"/>
  <c r="U694" i="15"/>
  <c r="AD694" i="15"/>
  <c r="AE695" i="15"/>
  <c r="AD691" i="15"/>
  <c r="AM692" i="15"/>
  <c r="AM686" i="15"/>
  <c r="AM695" i="15"/>
  <c r="V688" i="15"/>
  <c r="AM693" i="15"/>
  <c r="U693" i="15"/>
  <c r="AE689" i="15"/>
  <c r="AL686" i="15"/>
  <c r="G696" i="15"/>
  <c r="H694" i="15"/>
  <c r="H687" i="15"/>
  <c r="G695" i="15"/>
  <c r="V689" i="15"/>
  <c r="V695" i="15"/>
  <c r="V686" i="15"/>
  <c r="AE694" i="15"/>
  <c r="AE690" i="15"/>
  <c r="AD695" i="15"/>
  <c r="AL689" i="15"/>
  <c r="AM690" i="15"/>
  <c r="H693" i="15"/>
  <c r="AD688" i="15"/>
  <c r="AL695" i="15"/>
  <c r="G690" i="15"/>
  <c r="U687" i="15"/>
  <c r="V696" i="15"/>
  <c r="AE693" i="15"/>
  <c r="AL690" i="15"/>
  <c r="I34" i="15"/>
  <c r="H695" i="15"/>
  <c r="G693" i="15"/>
  <c r="H688" i="15"/>
  <c r="U691" i="15"/>
  <c r="U688" i="15"/>
  <c r="V690" i="15"/>
  <c r="AE686" i="15"/>
  <c r="AD696" i="15"/>
  <c r="AE688" i="15"/>
  <c r="AL693" i="15"/>
  <c r="U370" i="15"/>
  <c r="H368" i="15"/>
  <c r="AD810" i="15"/>
  <c r="AM810" i="15"/>
  <c r="I18" i="15"/>
  <c r="G372" i="15"/>
  <c r="G373" i="15"/>
  <c r="H372" i="15"/>
  <c r="G368" i="15"/>
  <c r="G370" i="15"/>
  <c r="H452" i="15"/>
  <c r="G792" i="15"/>
  <c r="U815" i="15"/>
  <c r="V373" i="15"/>
  <c r="U374" i="15"/>
  <c r="AL367" i="15"/>
  <c r="G812" i="15"/>
  <c r="V813" i="15"/>
  <c r="AD368" i="15"/>
  <c r="AL369" i="15"/>
  <c r="AE373" i="15"/>
  <c r="G629" i="15"/>
  <c r="AE370" i="15"/>
  <c r="U367" i="15"/>
  <c r="AE374" i="15"/>
  <c r="H715" i="15"/>
  <c r="V370" i="15"/>
  <c r="H374" i="15"/>
  <c r="H375" i="15"/>
  <c r="G376" i="15"/>
  <c r="U368" i="15"/>
  <c r="H213" i="15"/>
  <c r="H366" i="15"/>
  <c r="G366" i="15"/>
  <c r="G367" i="15"/>
  <c r="U371" i="15"/>
  <c r="U376" i="15"/>
  <c r="V372" i="15"/>
  <c r="AE369" i="15"/>
  <c r="AL371" i="15"/>
  <c r="AM373" i="15"/>
  <c r="H634" i="15"/>
  <c r="G374" i="15"/>
  <c r="H373" i="15"/>
  <c r="H376" i="15"/>
  <c r="U375" i="15"/>
  <c r="H206" i="15"/>
  <c r="H370" i="15"/>
  <c r="V367" i="15"/>
  <c r="V374" i="15"/>
  <c r="AD367" i="15"/>
  <c r="AE367" i="15"/>
  <c r="AL372" i="15"/>
  <c r="H216" i="15"/>
  <c r="G209" i="15"/>
  <c r="G369" i="15"/>
  <c r="H371" i="15"/>
  <c r="G371" i="15"/>
  <c r="V371" i="15"/>
  <c r="U369" i="15"/>
  <c r="U212" i="15"/>
  <c r="AD366" i="15"/>
  <c r="AL373" i="15"/>
  <c r="AM371" i="15"/>
  <c r="U710" i="15"/>
  <c r="AD374" i="15"/>
  <c r="AM372" i="15"/>
  <c r="AL368" i="15"/>
  <c r="V368" i="15"/>
  <c r="AD371" i="15"/>
  <c r="AD373" i="15"/>
  <c r="AM369" i="15"/>
  <c r="H716" i="15"/>
  <c r="H369" i="15"/>
  <c r="H367" i="15"/>
  <c r="G375" i="15"/>
  <c r="U372" i="15"/>
  <c r="U373" i="15"/>
  <c r="V209" i="15"/>
  <c r="AE366" i="15"/>
  <c r="AM366" i="15"/>
  <c r="AE208" i="15"/>
  <c r="AM367" i="15"/>
  <c r="H431" i="15"/>
  <c r="AE211" i="15"/>
  <c r="V426" i="15"/>
  <c r="G213" i="15"/>
  <c r="U366" i="15"/>
  <c r="V376" i="15"/>
  <c r="AD370" i="15"/>
  <c r="AD375" i="15"/>
  <c r="AM374" i="15"/>
  <c r="AL370" i="15"/>
  <c r="G712" i="15"/>
  <c r="V369" i="15"/>
  <c r="V375" i="15"/>
  <c r="V366" i="15"/>
  <c r="V206" i="15"/>
  <c r="AD372" i="15"/>
  <c r="AD369" i="15"/>
  <c r="AM370" i="15"/>
  <c r="AM375" i="15"/>
  <c r="V709" i="15"/>
  <c r="AD207" i="15"/>
  <c r="U208" i="15"/>
  <c r="AL206" i="15"/>
  <c r="U216" i="15"/>
  <c r="G210" i="15"/>
  <c r="V713" i="15"/>
  <c r="U206" i="15"/>
  <c r="AL209" i="15"/>
  <c r="H815" i="15"/>
  <c r="G206" i="15"/>
  <c r="V166" i="15"/>
  <c r="U210" i="15"/>
  <c r="AM210" i="15"/>
  <c r="G809" i="15"/>
  <c r="G211" i="15"/>
  <c r="G627" i="15"/>
  <c r="V207" i="15"/>
  <c r="V636" i="15"/>
  <c r="AE368" i="15"/>
  <c r="AE376" i="15"/>
  <c r="AE371" i="15"/>
  <c r="AM368" i="15"/>
  <c r="AL374" i="15"/>
  <c r="AL213" i="15"/>
  <c r="H89" i="15"/>
  <c r="G207" i="15"/>
  <c r="G214" i="15"/>
  <c r="H626" i="15"/>
  <c r="V208" i="15"/>
  <c r="V210" i="15"/>
  <c r="AD212" i="15"/>
  <c r="AM215" i="15"/>
  <c r="AD711" i="15"/>
  <c r="H706" i="15"/>
  <c r="H207" i="15"/>
  <c r="H215" i="15"/>
  <c r="V706" i="15"/>
  <c r="U207" i="15"/>
  <c r="V216" i="15"/>
  <c r="V632" i="15"/>
  <c r="AD215" i="15"/>
  <c r="AE629" i="15"/>
  <c r="G711" i="15"/>
  <c r="H209" i="15"/>
  <c r="H212" i="15"/>
  <c r="V714" i="15"/>
  <c r="U211" i="15"/>
  <c r="U209" i="15"/>
  <c r="V628" i="15"/>
  <c r="AE209" i="15"/>
  <c r="AM206" i="15"/>
  <c r="AM626" i="15"/>
  <c r="G707" i="15"/>
  <c r="H210" i="15"/>
  <c r="H208" i="15"/>
  <c r="G633" i="15"/>
  <c r="U714" i="15"/>
  <c r="V211" i="15"/>
  <c r="V213" i="15"/>
  <c r="U635" i="15"/>
  <c r="AE206" i="15"/>
  <c r="AM208" i="15"/>
  <c r="AD210" i="15"/>
  <c r="AD208" i="15"/>
  <c r="AE630" i="15"/>
  <c r="H434" i="15"/>
  <c r="G807" i="15"/>
  <c r="H710" i="15"/>
  <c r="G215" i="15"/>
  <c r="G212" i="15"/>
  <c r="H214" i="15"/>
  <c r="H430" i="15"/>
  <c r="H508" i="15"/>
  <c r="V173" i="15"/>
  <c r="U434" i="15"/>
  <c r="U215" i="15"/>
  <c r="V212" i="15"/>
  <c r="U214" i="15"/>
  <c r="U810" i="15"/>
  <c r="AE213" i="15"/>
  <c r="AM212" i="15"/>
  <c r="AL210" i="15"/>
  <c r="AM429" i="15"/>
  <c r="U432" i="15"/>
  <c r="I10" i="15"/>
  <c r="G715" i="15"/>
  <c r="I35" i="15"/>
  <c r="G216" i="15"/>
  <c r="G208" i="15"/>
  <c r="H211" i="15"/>
  <c r="G755" i="15"/>
  <c r="H627" i="15"/>
  <c r="V708" i="15"/>
  <c r="V431" i="15"/>
  <c r="V215" i="15"/>
  <c r="U213" i="15"/>
  <c r="V214" i="15"/>
  <c r="AD211" i="15"/>
  <c r="AD213" i="15"/>
  <c r="AL214" i="15"/>
  <c r="AE814" i="15"/>
  <c r="AE215" i="15"/>
  <c r="AD209" i="15"/>
  <c r="AL212" i="15"/>
  <c r="AM632" i="15"/>
  <c r="AD88" i="15"/>
  <c r="U433" i="15"/>
  <c r="AD206" i="15"/>
  <c r="AE216" i="15"/>
  <c r="AL207" i="15"/>
  <c r="AM211" i="15"/>
  <c r="AE431" i="15"/>
  <c r="H455" i="15"/>
  <c r="G427" i="15"/>
  <c r="H448" i="15"/>
  <c r="G747" i="15"/>
  <c r="G430" i="15"/>
  <c r="V428" i="15"/>
  <c r="AE706" i="15"/>
  <c r="AE214" i="15"/>
  <c r="AE207" i="15"/>
  <c r="AL211" i="15"/>
  <c r="AL208" i="15"/>
  <c r="AE632" i="15"/>
  <c r="AD432" i="15"/>
  <c r="AL633" i="15"/>
  <c r="AE716" i="15"/>
  <c r="AD376" i="15"/>
  <c r="AE372" i="15"/>
  <c r="AE375" i="15"/>
  <c r="AL375" i="15"/>
  <c r="AE210" i="15"/>
  <c r="AL215" i="15"/>
  <c r="AM207" i="15"/>
  <c r="AL627" i="15"/>
  <c r="AE714" i="15"/>
  <c r="AM428" i="15"/>
  <c r="AD214" i="15"/>
  <c r="AD216" i="15"/>
  <c r="AE212" i="15"/>
  <c r="AM214" i="15"/>
  <c r="AD633" i="15"/>
  <c r="H432" i="15"/>
  <c r="U429" i="15"/>
  <c r="AD631" i="15"/>
  <c r="AD712" i="15"/>
  <c r="AL434" i="15"/>
  <c r="H436" i="15"/>
  <c r="H435" i="15"/>
  <c r="V436" i="15"/>
  <c r="V435" i="15"/>
  <c r="AM492" i="15"/>
  <c r="G433" i="15"/>
  <c r="U431" i="15"/>
  <c r="AD429" i="15"/>
  <c r="AE432" i="15"/>
  <c r="AM430" i="15"/>
  <c r="U469" i="15"/>
  <c r="AE470" i="15"/>
  <c r="G472" i="15"/>
  <c r="AE433" i="15"/>
  <c r="G492" i="15"/>
  <c r="AD434" i="15"/>
  <c r="G193" i="15"/>
  <c r="H496" i="15"/>
  <c r="V234" i="15"/>
  <c r="AM473" i="15"/>
  <c r="H228" i="15"/>
  <c r="V386" i="15"/>
  <c r="AD433" i="15"/>
  <c r="AE434" i="15"/>
  <c r="AM427" i="15"/>
  <c r="G236" i="15"/>
  <c r="G489" i="15"/>
  <c r="G436" i="15"/>
  <c r="V236" i="15"/>
  <c r="V432" i="15"/>
  <c r="V429" i="15"/>
  <c r="V466" i="15"/>
  <c r="AL629" i="15"/>
  <c r="AL709" i="15"/>
  <c r="AE428" i="15"/>
  <c r="AD428" i="15"/>
  <c r="AM435" i="15"/>
  <c r="V487" i="15"/>
  <c r="H552" i="15"/>
  <c r="H390" i="15"/>
  <c r="G428" i="15"/>
  <c r="G435" i="15"/>
  <c r="U492" i="15"/>
  <c r="V434" i="15"/>
  <c r="U186" i="15"/>
  <c r="AD468" i="15"/>
  <c r="AD486" i="15"/>
  <c r="AD427" i="15"/>
  <c r="AL431" i="15"/>
  <c r="G395" i="15"/>
  <c r="G548" i="15"/>
  <c r="G431" i="15"/>
  <c r="G426" i="15"/>
  <c r="U594" i="15"/>
  <c r="U428" i="15"/>
  <c r="AL466" i="15"/>
  <c r="AE493" i="15"/>
  <c r="AE429" i="15"/>
  <c r="AM432" i="15"/>
  <c r="AL806" i="15"/>
  <c r="H813" i="15"/>
  <c r="G169" i="15"/>
  <c r="AM806" i="15"/>
  <c r="AM714" i="15"/>
  <c r="AL486" i="15"/>
  <c r="AE435" i="15"/>
  <c r="AL427" i="15"/>
  <c r="AM431" i="15"/>
  <c r="AM815" i="15"/>
  <c r="AD553" i="15"/>
  <c r="AD815" i="15"/>
  <c r="V807" i="15"/>
  <c r="AE809" i="15"/>
  <c r="AE436" i="15"/>
  <c r="AE426" i="15"/>
  <c r="AL433" i="15"/>
  <c r="H808" i="15"/>
  <c r="H513" i="15"/>
  <c r="U806" i="15"/>
  <c r="AL193" i="15"/>
  <c r="AE810" i="15"/>
  <c r="AL815" i="15"/>
  <c r="AL708" i="15"/>
  <c r="AL248" i="15"/>
  <c r="H809" i="15"/>
  <c r="G813" i="15"/>
  <c r="U816" i="15"/>
  <c r="AD808" i="15"/>
  <c r="AL808" i="15"/>
  <c r="G247" i="15"/>
  <c r="G806" i="15"/>
  <c r="I40" i="15"/>
  <c r="H327" i="15"/>
  <c r="V808" i="15"/>
  <c r="AD811" i="15"/>
  <c r="AM812" i="15"/>
  <c r="H811" i="15"/>
  <c r="H192" i="15"/>
  <c r="H176" i="15"/>
  <c r="G788" i="15"/>
  <c r="V675" i="15"/>
  <c r="V810" i="15"/>
  <c r="AD812" i="15"/>
  <c r="AL809" i="15"/>
  <c r="U490" i="15"/>
  <c r="V129" i="15"/>
  <c r="AE489" i="15"/>
  <c r="AM494" i="15"/>
  <c r="G493" i="15"/>
  <c r="G128" i="15"/>
  <c r="H487" i="15"/>
  <c r="H494" i="15"/>
  <c r="H428" i="15"/>
  <c r="H426" i="15"/>
  <c r="G434" i="15"/>
  <c r="U396" i="15"/>
  <c r="U491" i="15"/>
  <c r="U430" i="15"/>
  <c r="U427" i="15"/>
  <c r="V433" i="15"/>
  <c r="AE491" i="15"/>
  <c r="AM495" i="15"/>
  <c r="AE427" i="15"/>
  <c r="AD426" i="15"/>
  <c r="AD436" i="15"/>
  <c r="AL426" i="15"/>
  <c r="AL428" i="15"/>
  <c r="G487" i="15"/>
  <c r="G256" i="15"/>
  <c r="U486" i="15"/>
  <c r="AD494" i="15"/>
  <c r="AM491" i="15"/>
  <c r="G490" i="15"/>
  <c r="G429" i="15"/>
  <c r="G432" i="15"/>
  <c r="H427" i="15"/>
  <c r="U386" i="15"/>
  <c r="U495" i="15"/>
  <c r="V430" i="15"/>
  <c r="U435" i="15"/>
  <c r="V427" i="15"/>
  <c r="AM653" i="15"/>
  <c r="AD493" i="15"/>
  <c r="AL328" i="15"/>
  <c r="AD431" i="15"/>
  <c r="AD430" i="15"/>
  <c r="AL435" i="15"/>
  <c r="AL430" i="15"/>
  <c r="AL432" i="15"/>
  <c r="G495" i="15"/>
  <c r="V488" i="15"/>
  <c r="AE130" i="15"/>
  <c r="AE487" i="15"/>
  <c r="AL493" i="15"/>
  <c r="G552" i="15"/>
  <c r="H393" i="15"/>
  <c r="H491" i="15"/>
  <c r="H433" i="15"/>
  <c r="H429" i="15"/>
  <c r="I21" i="15"/>
  <c r="U335" i="15"/>
  <c r="V590" i="15"/>
  <c r="U426" i="15"/>
  <c r="U436" i="15"/>
  <c r="V828" i="15"/>
  <c r="V767" i="15"/>
  <c r="AL446" i="15"/>
  <c r="AD488" i="15"/>
  <c r="AM493" i="15"/>
  <c r="AD435" i="15"/>
  <c r="AM426" i="15"/>
  <c r="AE430" i="15"/>
  <c r="AL429" i="15"/>
  <c r="H311" i="15"/>
  <c r="G308" i="15"/>
  <c r="I9" i="15"/>
  <c r="V310" i="15"/>
  <c r="AD736" i="15"/>
  <c r="H191" i="15"/>
  <c r="H492" i="15"/>
  <c r="H490" i="15"/>
  <c r="G591" i="15"/>
  <c r="V387" i="15"/>
  <c r="V489" i="15"/>
  <c r="U496" i="15"/>
  <c r="V308" i="15"/>
  <c r="V471" i="15"/>
  <c r="AE315" i="15"/>
  <c r="AD610" i="15"/>
  <c r="AE495" i="15"/>
  <c r="AE496" i="15"/>
  <c r="AL494" i="15"/>
  <c r="AM595" i="15"/>
  <c r="AM655" i="15"/>
  <c r="V652" i="15"/>
  <c r="H194" i="15"/>
  <c r="G650" i="15"/>
  <c r="G571" i="15"/>
  <c r="V313" i="15"/>
  <c r="AD308" i="15"/>
  <c r="AD655" i="15"/>
  <c r="I24" i="15"/>
  <c r="H653" i="15"/>
  <c r="G491" i="15"/>
  <c r="G594" i="15"/>
  <c r="H830" i="15"/>
  <c r="H472" i="15"/>
  <c r="G416" i="15"/>
  <c r="U493" i="15"/>
  <c r="V486" i="15"/>
  <c r="AL315" i="15"/>
  <c r="AD288" i="15"/>
  <c r="AM710" i="15"/>
  <c r="AD651" i="15"/>
  <c r="AD492" i="15"/>
  <c r="AE494" i="15"/>
  <c r="AL487" i="15"/>
  <c r="U647" i="15"/>
  <c r="U589" i="15"/>
  <c r="G589" i="15"/>
  <c r="V728" i="15"/>
  <c r="I29" i="15"/>
  <c r="G390" i="15"/>
  <c r="G646" i="15"/>
  <c r="G486" i="15"/>
  <c r="G331" i="15"/>
  <c r="H466" i="15"/>
  <c r="H255" i="15"/>
  <c r="V333" i="15"/>
  <c r="V493" i="15"/>
  <c r="V490" i="15"/>
  <c r="U416" i="15"/>
  <c r="AL308" i="15"/>
  <c r="AE253" i="15"/>
  <c r="AE654" i="15"/>
  <c r="AE492" i="15"/>
  <c r="AL489" i="15"/>
  <c r="AL495" i="15"/>
  <c r="AL467" i="15"/>
  <c r="AD474" i="15"/>
  <c r="AM475" i="15"/>
  <c r="I32" i="15"/>
  <c r="G652" i="15"/>
  <c r="H467" i="15"/>
  <c r="H471" i="15"/>
  <c r="G306" i="15"/>
  <c r="U651" i="15"/>
  <c r="U312" i="15"/>
  <c r="U476" i="15"/>
  <c r="V475" i="15"/>
  <c r="V811" i="15"/>
  <c r="U808" i="15"/>
  <c r="V814" i="15"/>
  <c r="AE471" i="15"/>
  <c r="AL471" i="15"/>
  <c r="AL468" i="15"/>
  <c r="AD316" i="15"/>
  <c r="AL310" i="15"/>
  <c r="AE813" i="15"/>
  <c r="AD814" i="15"/>
  <c r="AL812" i="15"/>
  <c r="AL810" i="15"/>
  <c r="AM807" i="15"/>
  <c r="AE649" i="15"/>
  <c r="AM648" i="15"/>
  <c r="AM729" i="15"/>
  <c r="G810" i="15"/>
  <c r="H816" i="15"/>
  <c r="G814" i="15"/>
  <c r="G648" i="15"/>
  <c r="G488" i="15"/>
  <c r="G496" i="15"/>
  <c r="H486" i="15"/>
  <c r="H468" i="15"/>
  <c r="G469" i="15"/>
  <c r="G311" i="15"/>
  <c r="U656" i="15"/>
  <c r="V491" i="15"/>
  <c r="U488" i="15"/>
  <c r="V494" i="15"/>
  <c r="V314" i="15"/>
  <c r="V468" i="15"/>
  <c r="V469" i="15"/>
  <c r="U813" i="15"/>
  <c r="U812" i="15"/>
  <c r="U296" i="15"/>
  <c r="AD467" i="15"/>
  <c r="AE475" i="15"/>
  <c r="AL473" i="15"/>
  <c r="AL472" i="15"/>
  <c r="AE316" i="15"/>
  <c r="AL314" i="15"/>
  <c r="AE807" i="15"/>
  <c r="AD807" i="15"/>
  <c r="AE806" i="15"/>
  <c r="AM808" i="15"/>
  <c r="AL814" i="15"/>
  <c r="AM811" i="15"/>
  <c r="AE653" i="15"/>
  <c r="AM652" i="15"/>
  <c r="AE486" i="15"/>
  <c r="AE488" i="15"/>
  <c r="AD489" i="15"/>
  <c r="AM489" i="15"/>
  <c r="AL491" i="15"/>
  <c r="G473" i="15"/>
  <c r="H308" i="15"/>
  <c r="V316" i="15"/>
  <c r="AD471" i="15"/>
  <c r="AL470" i="15"/>
  <c r="AD314" i="15"/>
  <c r="AE656" i="15"/>
  <c r="G815" i="15"/>
  <c r="H807" i="15"/>
  <c r="H806" i="15"/>
  <c r="H651" i="15"/>
  <c r="G474" i="15"/>
  <c r="U314" i="15"/>
  <c r="V470" i="15"/>
  <c r="U470" i="15"/>
  <c r="V815" i="15"/>
  <c r="U814" i="15"/>
  <c r="V812" i="15"/>
  <c r="AE472" i="15"/>
  <c r="AL474" i="15"/>
  <c r="AE314" i="15"/>
  <c r="AM310" i="15"/>
  <c r="AE811" i="15"/>
  <c r="AE808" i="15"/>
  <c r="AM814" i="15"/>
  <c r="AD647" i="15"/>
  <c r="AM646" i="15"/>
  <c r="G811" i="15"/>
  <c r="H812" i="15"/>
  <c r="H810" i="15"/>
  <c r="G655" i="15"/>
  <c r="G653" i="15"/>
  <c r="H493" i="15"/>
  <c r="H488" i="15"/>
  <c r="I23" i="15"/>
  <c r="G270" i="15"/>
  <c r="H736" i="15"/>
  <c r="G466" i="15"/>
  <c r="G309" i="15"/>
  <c r="H310" i="15"/>
  <c r="V649" i="15"/>
  <c r="V495" i="15"/>
  <c r="U494" i="15"/>
  <c r="V492" i="15"/>
  <c r="U787" i="15"/>
  <c r="U307" i="15"/>
  <c r="V472" i="15"/>
  <c r="U471" i="15"/>
  <c r="V255" i="15"/>
  <c r="U809" i="15"/>
  <c r="U807" i="15"/>
  <c r="V816" i="15"/>
  <c r="AE787" i="15"/>
  <c r="AD469" i="15"/>
  <c r="AD466" i="15"/>
  <c r="AM474" i="15"/>
  <c r="AE309" i="15"/>
  <c r="AM312" i="15"/>
  <c r="AD254" i="15"/>
  <c r="AE815" i="15"/>
  <c r="AD813" i="15"/>
  <c r="AE812" i="15"/>
  <c r="AM809" i="15"/>
  <c r="AL807" i="15"/>
  <c r="AD654" i="15"/>
  <c r="AL651" i="15"/>
  <c r="AD496" i="15"/>
  <c r="AD490" i="15"/>
  <c r="AL492" i="15"/>
  <c r="AM486" i="15"/>
  <c r="AD268" i="15"/>
  <c r="G476" i="15"/>
  <c r="V646" i="15"/>
  <c r="U466" i="15"/>
  <c r="AE468" i="15"/>
  <c r="AD313" i="15"/>
  <c r="AM313" i="15"/>
  <c r="AL654" i="15"/>
  <c r="H473" i="15"/>
  <c r="H306" i="15"/>
  <c r="U649" i="15"/>
  <c r="AD473" i="15"/>
  <c r="AD809" i="15"/>
  <c r="AL813" i="15"/>
  <c r="G816" i="15"/>
  <c r="G808" i="15"/>
  <c r="H814" i="15"/>
  <c r="H655" i="15"/>
  <c r="H495" i="15"/>
  <c r="H489" i="15"/>
  <c r="G494" i="15"/>
  <c r="H735" i="15"/>
  <c r="G471" i="15"/>
  <c r="H315" i="15"/>
  <c r="V653" i="15"/>
  <c r="U489" i="15"/>
  <c r="U487" i="15"/>
  <c r="V496" i="15"/>
  <c r="U791" i="15"/>
  <c r="V307" i="15"/>
  <c r="U473" i="15"/>
  <c r="U475" i="15"/>
  <c r="U247" i="15"/>
  <c r="V809" i="15"/>
  <c r="U811" i="15"/>
  <c r="V806" i="15"/>
  <c r="AL794" i="15"/>
  <c r="AD475" i="15"/>
  <c r="AD470" i="15"/>
  <c r="AM467" i="15"/>
  <c r="AD311" i="15"/>
  <c r="AL307" i="15"/>
  <c r="AE355" i="15"/>
  <c r="AD816" i="15"/>
  <c r="AD806" i="15"/>
  <c r="AE816" i="15"/>
  <c r="AM813" i="15"/>
  <c r="AE650" i="15"/>
  <c r="AM647" i="15"/>
  <c r="AE490" i="15"/>
  <c r="AD487" i="15"/>
  <c r="AM488" i="15"/>
  <c r="AM490" i="15"/>
  <c r="AE576" i="15"/>
  <c r="AM570" i="15"/>
  <c r="AD566" i="15"/>
  <c r="H566" i="15"/>
  <c r="AL568" i="15"/>
  <c r="AE575" i="15"/>
  <c r="H574" i="15"/>
  <c r="V574" i="15"/>
  <c r="H568" i="15"/>
  <c r="U571" i="15"/>
  <c r="AL575" i="15"/>
  <c r="V295" i="15"/>
  <c r="AL290" i="15"/>
  <c r="H289" i="15"/>
  <c r="AM286" i="15"/>
  <c r="H295" i="15"/>
  <c r="AE290" i="15"/>
  <c r="V288" i="15"/>
  <c r="H288" i="15"/>
  <c r="AD287" i="15"/>
  <c r="V294" i="15"/>
  <c r="G296" i="15"/>
  <c r="AL589" i="15"/>
  <c r="AM590" i="15"/>
  <c r="AD593" i="15"/>
  <c r="AE594" i="15"/>
  <c r="U596" i="15"/>
  <c r="U590" i="15"/>
  <c r="G590" i="15"/>
  <c r="H586" i="15"/>
  <c r="U595" i="15"/>
  <c r="U587" i="15"/>
  <c r="H594" i="15"/>
  <c r="AM592" i="15"/>
  <c r="AM586" i="15"/>
  <c r="AD588" i="15"/>
  <c r="U592" i="15"/>
  <c r="H592" i="15"/>
  <c r="H596" i="15"/>
  <c r="AM588" i="15"/>
  <c r="AL586" i="15"/>
  <c r="AD587" i="15"/>
  <c r="G587" i="15"/>
  <c r="G596" i="15"/>
  <c r="AL588" i="15"/>
  <c r="AE595" i="15"/>
  <c r="AD592" i="15"/>
  <c r="AL595" i="15"/>
  <c r="AD594" i="15"/>
  <c r="AE590" i="15"/>
  <c r="V587" i="15"/>
  <c r="U586" i="15"/>
  <c r="G593" i="15"/>
  <c r="AL591" i="15"/>
  <c r="AD590" i="15"/>
  <c r="AD589" i="15"/>
  <c r="V593" i="15"/>
  <c r="V592" i="15"/>
  <c r="H587" i="15"/>
  <c r="G592" i="15"/>
  <c r="AM593" i="15"/>
  <c r="AL587" i="15"/>
  <c r="AE589" i="15"/>
  <c r="AE596" i="15"/>
  <c r="AL254" i="15"/>
  <c r="AL249" i="15"/>
  <c r="AE246" i="15"/>
  <c r="AE250" i="15"/>
  <c r="V252" i="15"/>
  <c r="V247" i="15"/>
  <c r="G248" i="15"/>
  <c r="H250" i="15"/>
  <c r="AM249" i="15"/>
  <c r="AD255" i="15"/>
  <c r="H247" i="15"/>
  <c r="H254" i="15"/>
  <c r="AL252" i="15"/>
  <c r="AD251" i="15"/>
  <c r="AD252" i="15"/>
  <c r="U248" i="15"/>
  <c r="U253" i="15"/>
  <c r="AL250" i="15"/>
  <c r="AL255" i="15"/>
  <c r="AE251" i="15"/>
  <c r="V248" i="15"/>
  <c r="V253" i="15"/>
  <c r="G254" i="15"/>
  <c r="G255" i="15"/>
  <c r="AE256" i="15"/>
  <c r="U252" i="15"/>
  <c r="U246" i="15"/>
  <c r="H252" i="15"/>
  <c r="G249" i="15"/>
  <c r="AM246" i="15"/>
  <c r="AD249" i="15"/>
  <c r="AE255" i="15"/>
  <c r="U250" i="15"/>
  <c r="H253" i="15"/>
  <c r="H246" i="15"/>
  <c r="I12" i="15"/>
  <c r="AM255" i="15"/>
  <c r="AL253" i="15"/>
  <c r="AD256" i="15"/>
  <c r="AE254" i="15"/>
  <c r="V249" i="15"/>
  <c r="H249" i="15"/>
  <c r="H256" i="15"/>
  <c r="AM251" i="15"/>
  <c r="AM250" i="15"/>
  <c r="V595" i="15"/>
  <c r="AE591" i="15"/>
  <c r="H670" i="15"/>
  <c r="H672" i="15"/>
  <c r="H669" i="15"/>
  <c r="U666" i="15"/>
  <c r="V256" i="15"/>
  <c r="AD246" i="15"/>
  <c r="H548" i="15"/>
  <c r="H446" i="15"/>
  <c r="G394" i="15"/>
  <c r="H395" i="15"/>
  <c r="V394" i="15"/>
  <c r="U394" i="15"/>
  <c r="G194" i="15"/>
  <c r="G706" i="15"/>
  <c r="G708" i="15"/>
  <c r="H547" i="15"/>
  <c r="G451" i="15"/>
  <c r="H394" i="15"/>
  <c r="G396" i="15"/>
  <c r="G752" i="15"/>
  <c r="G327" i="15"/>
  <c r="H632" i="15"/>
  <c r="H470" i="15"/>
  <c r="H476" i="15"/>
  <c r="H469" i="15"/>
  <c r="U707" i="15"/>
  <c r="U388" i="15"/>
  <c r="U387" i="15"/>
  <c r="V235" i="15"/>
  <c r="V266" i="15"/>
  <c r="U472" i="15"/>
  <c r="V476" i="15"/>
  <c r="V467" i="15"/>
  <c r="AD626" i="15"/>
  <c r="AM628" i="15"/>
  <c r="AE469" i="15"/>
  <c r="AE467" i="15"/>
  <c r="AE476" i="15"/>
  <c r="AL475" i="15"/>
  <c r="AM471" i="15"/>
  <c r="AE707" i="15"/>
  <c r="AL713" i="15"/>
  <c r="AD491" i="15"/>
  <c r="AD495" i="15"/>
  <c r="AL488" i="15"/>
  <c r="AL490" i="15"/>
  <c r="H396" i="15"/>
  <c r="V396" i="15"/>
  <c r="V391" i="15"/>
  <c r="V754" i="15"/>
  <c r="AD448" i="15"/>
  <c r="AE548" i="15"/>
  <c r="G192" i="15"/>
  <c r="G387" i="15"/>
  <c r="U392" i="15"/>
  <c r="V330" i="15"/>
  <c r="U195" i="15"/>
  <c r="AE451" i="15"/>
  <c r="AM550" i="15"/>
  <c r="AD336" i="15"/>
  <c r="H712" i="15"/>
  <c r="H556" i="15"/>
  <c r="G448" i="15"/>
  <c r="G232" i="15"/>
  <c r="H388" i="15"/>
  <c r="H387" i="15"/>
  <c r="G635" i="15"/>
  <c r="H633" i="15"/>
  <c r="H475" i="15"/>
  <c r="G470" i="15"/>
  <c r="H474" i="15"/>
  <c r="U712" i="15"/>
  <c r="U552" i="15"/>
  <c r="V392" i="15"/>
  <c r="V393" i="15"/>
  <c r="V747" i="15"/>
  <c r="U192" i="15"/>
  <c r="U627" i="15"/>
  <c r="V474" i="15"/>
  <c r="U474" i="15"/>
  <c r="V473" i="15"/>
  <c r="V448" i="15"/>
  <c r="AE633" i="15"/>
  <c r="AM629" i="15"/>
  <c r="AE473" i="15"/>
  <c r="AD472" i="15"/>
  <c r="AM468" i="15"/>
  <c r="AM466" i="15"/>
  <c r="AM472" i="15"/>
  <c r="AE189" i="15"/>
  <c r="AE455" i="15"/>
  <c r="AD833" i="15"/>
  <c r="AD707" i="15"/>
  <c r="AL707" i="15"/>
  <c r="AM549" i="15"/>
  <c r="AE334" i="15"/>
  <c r="AL747" i="15"/>
  <c r="I19" i="15"/>
  <c r="V449" i="15"/>
  <c r="AE750" i="15"/>
  <c r="I22" i="15"/>
  <c r="G546" i="15"/>
  <c r="H447" i="15"/>
  <c r="V546" i="15"/>
  <c r="V395" i="15"/>
  <c r="V753" i="15"/>
  <c r="V450" i="15"/>
  <c r="AD195" i="15"/>
  <c r="H714" i="15"/>
  <c r="G714" i="15"/>
  <c r="H551" i="15"/>
  <c r="G449" i="15"/>
  <c r="G234" i="15"/>
  <c r="G389" i="15"/>
  <c r="G393" i="15"/>
  <c r="H635" i="15"/>
  <c r="I31" i="15"/>
  <c r="G467" i="15"/>
  <c r="G475" i="15"/>
  <c r="G468" i="15"/>
  <c r="V712" i="15"/>
  <c r="U553" i="15"/>
  <c r="U232" i="15"/>
  <c r="V193" i="15"/>
  <c r="U631" i="15"/>
  <c r="U468" i="15"/>
  <c r="U467" i="15"/>
  <c r="AE466" i="15"/>
  <c r="AE474" i="15"/>
  <c r="AD476" i="15"/>
  <c r="AL469" i="15"/>
  <c r="AM470" i="15"/>
  <c r="AM190" i="15"/>
  <c r="AD706" i="15"/>
  <c r="AL711" i="15"/>
  <c r="AD327" i="15"/>
  <c r="AL326" i="15"/>
  <c r="H770" i="15"/>
  <c r="H769" i="15"/>
  <c r="G187" i="15"/>
  <c r="G196" i="15"/>
  <c r="H227" i="15"/>
  <c r="H236" i="15"/>
  <c r="G326" i="15"/>
  <c r="G328" i="15"/>
  <c r="G828" i="15"/>
  <c r="V233" i="15"/>
  <c r="V327" i="15"/>
  <c r="U328" i="15"/>
  <c r="U190" i="15"/>
  <c r="U196" i="15"/>
  <c r="V408" i="15"/>
  <c r="AD186" i="15"/>
  <c r="AD194" i="15"/>
  <c r="AL188" i="15"/>
  <c r="AD768" i="15"/>
  <c r="AD834" i="15"/>
  <c r="AD328" i="15"/>
  <c r="AD331" i="15"/>
  <c r="AL330" i="15"/>
  <c r="AM412" i="15"/>
  <c r="AL448" i="15"/>
  <c r="AD454" i="15"/>
  <c r="U447" i="15"/>
  <c r="AD453" i="15"/>
  <c r="V452" i="15"/>
  <c r="AL450" i="15"/>
  <c r="AE452" i="15"/>
  <c r="U451" i="15"/>
  <c r="G446" i="15"/>
  <c r="AL551" i="15"/>
  <c r="AD555" i="15"/>
  <c r="V551" i="15"/>
  <c r="AL547" i="15"/>
  <c r="AE546" i="15"/>
  <c r="U546" i="15"/>
  <c r="AE555" i="15"/>
  <c r="V554" i="15"/>
  <c r="AL748" i="15"/>
  <c r="AD750" i="15"/>
  <c r="V752" i="15"/>
  <c r="H754" i="15"/>
  <c r="AL753" i="15"/>
  <c r="AD746" i="15"/>
  <c r="U751" i="15"/>
  <c r="I37" i="15"/>
  <c r="G749" i="15"/>
  <c r="AL750" i="15"/>
  <c r="U756" i="15"/>
  <c r="G756" i="15"/>
  <c r="I11" i="15"/>
  <c r="H193" i="15"/>
  <c r="G191" i="15"/>
  <c r="G554" i="15"/>
  <c r="H450" i="15"/>
  <c r="H234" i="15"/>
  <c r="G228" i="15"/>
  <c r="G656" i="15"/>
  <c r="G649" i="15"/>
  <c r="H749" i="15"/>
  <c r="G334" i="15"/>
  <c r="G332" i="15"/>
  <c r="G830" i="15"/>
  <c r="G314" i="15"/>
  <c r="H314" i="15"/>
  <c r="V552" i="15"/>
  <c r="V335" i="15"/>
  <c r="U336" i="15"/>
  <c r="U653" i="15"/>
  <c r="V656" i="15"/>
  <c r="U746" i="15"/>
  <c r="U194" i="15"/>
  <c r="V192" i="15"/>
  <c r="V312" i="15"/>
  <c r="U315" i="15"/>
  <c r="AE310" i="15"/>
  <c r="AL311" i="15"/>
  <c r="AE186" i="15"/>
  <c r="AD190" i="15"/>
  <c r="AL194" i="15"/>
  <c r="AE835" i="15"/>
  <c r="AD548" i="15"/>
  <c r="AE655" i="15"/>
  <c r="AE648" i="15"/>
  <c r="AM649" i="15"/>
  <c r="AE331" i="15"/>
  <c r="AL329" i="15"/>
  <c r="AL751" i="15"/>
  <c r="V230" i="15"/>
  <c r="U231" i="15"/>
  <c r="V229" i="15"/>
  <c r="U227" i="15"/>
  <c r="U233" i="15"/>
  <c r="V231" i="15"/>
  <c r="U230" i="15"/>
  <c r="U236" i="15"/>
  <c r="H232" i="15"/>
  <c r="G233" i="15"/>
  <c r="G230" i="15"/>
  <c r="AL415" i="15"/>
  <c r="U133" i="15"/>
  <c r="U129" i="15"/>
  <c r="AL133" i="15"/>
  <c r="I16" i="15"/>
  <c r="H189" i="15"/>
  <c r="G186" i="15"/>
  <c r="G195" i="15"/>
  <c r="H131" i="15"/>
  <c r="H235" i="15"/>
  <c r="H233" i="15"/>
  <c r="H326" i="15"/>
  <c r="G333" i="15"/>
  <c r="G834" i="15"/>
  <c r="G770" i="15"/>
  <c r="G406" i="15"/>
  <c r="U234" i="15"/>
  <c r="U330" i="15"/>
  <c r="V328" i="15"/>
  <c r="U827" i="15"/>
  <c r="V194" i="15"/>
  <c r="V196" i="15"/>
  <c r="AE196" i="15"/>
  <c r="AL189" i="15"/>
  <c r="AM191" i="15"/>
  <c r="AM827" i="15"/>
  <c r="AD334" i="15"/>
  <c r="AM330" i="15"/>
  <c r="AL749" i="15"/>
  <c r="U736" i="15"/>
  <c r="U726" i="15"/>
  <c r="AD731" i="15"/>
  <c r="G730" i="15"/>
  <c r="AM654" i="15"/>
  <c r="AL653" i="15"/>
  <c r="AE646" i="15"/>
  <c r="AE651" i="15"/>
  <c r="AD648" i="15"/>
  <c r="V654" i="15"/>
  <c r="U648" i="15"/>
  <c r="V651" i="15"/>
  <c r="H654" i="15"/>
  <c r="G654" i="15"/>
  <c r="H649" i="15"/>
  <c r="AM650" i="15"/>
  <c r="AL649" i="15"/>
  <c r="AD653" i="15"/>
  <c r="AD646" i="15"/>
  <c r="AE647" i="15"/>
  <c r="V650" i="15"/>
  <c r="U655" i="15"/>
  <c r="U650" i="15"/>
  <c r="H650" i="15"/>
  <c r="H648" i="15"/>
  <c r="H647" i="15"/>
  <c r="AL655" i="15"/>
  <c r="AL646" i="15"/>
  <c r="AL648" i="15"/>
  <c r="AD652" i="15"/>
  <c r="AE652" i="15"/>
  <c r="V648" i="15"/>
  <c r="U646" i="15"/>
  <c r="V647" i="15"/>
  <c r="H656" i="15"/>
  <c r="G647" i="15"/>
  <c r="H652" i="15"/>
  <c r="AM311" i="15"/>
  <c r="AM314" i="15"/>
  <c r="AD310" i="15"/>
  <c r="AE311" i="15"/>
  <c r="AD309" i="15"/>
  <c r="V309" i="15"/>
  <c r="U310" i="15"/>
  <c r="V306" i="15"/>
  <c r="G316" i="15"/>
  <c r="H313" i="15"/>
  <c r="AM307" i="15"/>
  <c r="AM306" i="15"/>
  <c r="AD306" i="15"/>
  <c r="AD307" i="15"/>
  <c r="AE308" i="15"/>
  <c r="V315" i="15"/>
  <c r="U306" i="15"/>
  <c r="U313" i="15"/>
  <c r="I15" i="15"/>
  <c r="G312" i="15"/>
  <c r="G313" i="15"/>
  <c r="AL312" i="15"/>
  <c r="AM308" i="15"/>
  <c r="AL309" i="15"/>
  <c r="AD312" i="15"/>
  <c r="AE306" i="15"/>
  <c r="U311" i="15"/>
  <c r="U316" i="15"/>
  <c r="H316" i="15"/>
  <c r="G307" i="15"/>
  <c r="H309" i="15"/>
  <c r="H188" i="15"/>
  <c r="G190" i="15"/>
  <c r="H187" i="15"/>
  <c r="H135" i="15"/>
  <c r="H554" i="15"/>
  <c r="G553" i="15"/>
  <c r="H451" i="15"/>
  <c r="H230" i="15"/>
  <c r="G229" i="15"/>
  <c r="G651" i="15"/>
  <c r="H646" i="15"/>
  <c r="H334" i="15"/>
  <c r="H329" i="15"/>
  <c r="H307" i="15"/>
  <c r="G315" i="15"/>
  <c r="H775" i="15"/>
  <c r="V555" i="15"/>
  <c r="U228" i="15"/>
  <c r="V226" i="15"/>
  <c r="V331" i="15"/>
  <c r="V332" i="15"/>
  <c r="U654" i="15"/>
  <c r="V749" i="15"/>
  <c r="U187" i="15"/>
  <c r="U189" i="15"/>
  <c r="U308" i="15"/>
  <c r="V311" i="15"/>
  <c r="U135" i="15"/>
  <c r="U455" i="15"/>
  <c r="AE313" i="15"/>
  <c r="AE307" i="15"/>
  <c r="AL313" i="15"/>
  <c r="AM309" i="15"/>
  <c r="AE191" i="15"/>
  <c r="AM188" i="15"/>
  <c r="AD456" i="15"/>
  <c r="AM554" i="15"/>
  <c r="AD650" i="15"/>
  <c r="AD649" i="15"/>
  <c r="AL650" i="15"/>
  <c r="AE328" i="15"/>
  <c r="AL733" i="15"/>
  <c r="AD570" i="15"/>
  <c r="G573" i="15"/>
  <c r="AD575" i="15"/>
  <c r="G568" i="15"/>
  <c r="AM566" i="15"/>
  <c r="V569" i="15"/>
  <c r="AM289" i="15"/>
  <c r="AL293" i="15"/>
  <c r="U287" i="15"/>
  <c r="AL291" i="15"/>
  <c r="AL294" i="15"/>
  <c r="V286" i="15"/>
  <c r="AM589" i="15"/>
  <c r="AM591" i="15"/>
  <c r="AL594" i="15"/>
  <c r="AD586" i="15"/>
  <c r="AE586" i="15"/>
  <c r="AD596" i="15"/>
  <c r="V589" i="15"/>
  <c r="V594" i="15"/>
  <c r="V596" i="15"/>
  <c r="H595" i="15"/>
  <c r="G595" i="15"/>
  <c r="H590" i="15"/>
  <c r="AL593" i="15"/>
  <c r="AM587" i="15"/>
  <c r="AL590" i="15"/>
  <c r="AD595" i="15"/>
  <c r="AE593" i="15"/>
  <c r="U593" i="15"/>
  <c r="V586" i="15"/>
  <c r="V588" i="15"/>
  <c r="H591" i="15"/>
  <c r="H589" i="15"/>
  <c r="H588" i="15"/>
  <c r="AL592" i="15"/>
  <c r="AM594" i="15"/>
  <c r="AE587" i="15"/>
  <c r="AE592" i="15"/>
  <c r="AE588" i="15"/>
  <c r="V591" i="15"/>
  <c r="U588" i="15"/>
  <c r="U591" i="15"/>
  <c r="G586" i="15"/>
  <c r="G588" i="15"/>
  <c r="H593" i="15"/>
  <c r="AL246" i="15"/>
  <c r="AM252" i="15"/>
  <c r="AD247" i="15"/>
  <c r="AE252" i="15"/>
  <c r="AD250" i="15"/>
  <c r="V254" i="15"/>
  <c r="U255" i="15"/>
  <c r="U254" i="15"/>
  <c r="H248" i="15"/>
  <c r="G251" i="15"/>
  <c r="AM253" i="15"/>
  <c r="AL251" i="15"/>
  <c r="AM248" i="15"/>
  <c r="AD248" i="15"/>
  <c r="AE249" i="15"/>
  <c r="V250" i="15"/>
  <c r="U251" i="15"/>
  <c r="V246" i="15"/>
  <c r="G253" i="15"/>
  <c r="G246" i="15"/>
  <c r="AM247" i="15"/>
  <c r="AM254" i="15"/>
  <c r="AL247" i="15"/>
  <c r="AD253" i="15"/>
  <c r="AE247" i="15"/>
  <c r="U256" i="15"/>
  <c r="U249" i="15"/>
  <c r="V251" i="15"/>
  <c r="G252" i="15"/>
  <c r="H251" i="15"/>
  <c r="G250" i="15"/>
  <c r="AL407" i="15"/>
  <c r="U412" i="15"/>
  <c r="H415" i="15"/>
  <c r="AE406" i="15"/>
  <c r="U408" i="15"/>
  <c r="G410" i="15"/>
  <c r="H416" i="15"/>
  <c r="AE831" i="15"/>
  <c r="U833" i="15"/>
  <c r="H834" i="15"/>
  <c r="AD827" i="15"/>
  <c r="V836" i="15"/>
  <c r="G829" i="15"/>
  <c r="AM831" i="15"/>
  <c r="V831" i="15"/>
  <c r="G833" i="15"/>
  <c r="AM335" i="15"/>
  <c r="AL333" i="15"/>
  <c r="AE336" i="15"/>
  <c r="AE329" i="15"/>
  <c r="V326" i="15"/>
  <c r="U331" i="15"/>
  <c r="U329" i="15"/>
  <c r="G329" i="15"/>
  <c r="H328" i="15"/>
  <c r="AM331" i="15"/>
  <c r="AM332" i="15"/>
  <c r="AM328" i="15"/>
  <c r="AE333" i="15"/>
  <c r="V336" i="15"/>
  <c r="U327" i="15"/>
  <c r="V329" i="15"/>
  <c r="G336" i="15"/>
  <c r="G335" i="15"/>
  <c r="AM329" i="15"/>
  <c r="AL335" i="15"/>
  <c r="AD330" i="15"/>
  <c r="AE332" i="15"/>
  <c r="U332" i="15"/>
  <c r="U333" i="15"/>
  <c r="H333" i="15"/>
  <c r="H330" i="15"/>
  <c r="H332" i="15"/>
  <c r="AM193" i="15"/>
  <c r="AM187" i="15"/>
  <c r="AD196" i="15"/>
  <c r="AE188" i="15"/>
  <c r="V189" i="15"/>
  <c r="U188" i="15"/>
  <c r="V190" i="15"/>
  <c r="AM189" i="15"/>
  <c r="AM192" i="15"/>
  <c r="AD192" i="15"/>
  <c r="AE195" i="15"/>
  <c r="U193" i="15"/>
  <c r="V195" i="15"/>
  <c r="V186" i="15"/>
  <c r="AL190" i="15"/>
  <c r="AL195" i="15"/>
  <c r="AE192" i="15"/>
  <c r="AD191" i="15"/>
  <c r="V188" i="15"/>
  <c r="U191" i="15"/>
  <c r="H196" i="15"/>
  <c r="H186" i="15"/>
  <c r="H195" i="15"/>
  <c r="G226" i="15"/>
  <c r="G231" i="15"/>
  <c r="H336" i="15"/>
  <c r="H331" i="15"/>
  <c r="G407" i="15"/>
  <c r="V228" i="15"/>
  <c r="U235" i="15"/>
  <c r="U326" i="15"/>
  <c r="V334" i="15"/>
  <c r="V829" i="15"/>
  <c r="V187" i="15"/>
  <c r="AD189" i="15"/>
  <c r="AL192" i="15"/>
  <c r="AE134" i="15"/>
  <c r="AE326" i="15"/>
  <c r="AE330" i="15"/>
  <c r="AL332" i="15"/>
  <c r="G189" i="15"/>
  <c r="H190" i="15"/>
  <c r="G188" i="15"/>
  <c r="G455" i="15"/>
  <c r="H231" i="15"/>
  <c r="G235" i="15"/>
  <c r="H746" i="15"/>
  <c r="G330" i="15"/>
  <c r="H335" i="15"/>
  <c r="G835" i="15"/>
  <c r="G734" i="15"/>
  <c r="G310" i="15"/>
  <c r="H312" i="15"/>
  <c r="V232" i="15"/>
  <c r="V227" i="15"/>
  <c r="U334" i="15"/>
  <c r="V655" i="15"/>
  <c r="U652" i="15"/>
  <c r="V827" i="15"/>
  <c r="V191" i="15"/>
  <c r="U309" i="15"/>
  <c r="U414" i="15"/>
  <c r="U775" i="15"/>
  <c r="V454" i="15"/>
  <c r="AD315" i="15"/>
  <c r="AE312" i="15"/>
  <c r="AL306" i="15"/>
  <c r="AE193" i="15"/>
  <c r="AL187" i="15"/>
  <c r="AD771" i="15"/>
  <c r="AD449" i="15"/>
  <c r="AE832" i="15"/>
  <c r="AD656" i="15"/>
  <c r="AL652" i="15"/>
  <c r="AL647" i="15"/>
  <c r="AE327" i="15"/>
  <c r="AE335" i="15"/>
  <c r="AM333" i="15"/>
  <c r="AD754" i="15"/>
  <c r="AD406" i="15"/>
  <c r="AE616" i="15"/>
  <c r="U614" i="15"/>
  <c r="AD615" i="15"/>
  <c r="U610" i="15"/>
  <c r="AD611" i="15"/>
  <c r="V609" i="15"/>
  <c r="AD606" i="15"/>
  <c r="AM615" i="15"/>
  <c r="AD609" i="15"/>
  <c r="G609" i="15"/>
  <c r="AM606" i="15"/>
  <c r="G616" i="15"/>
  <c r="AM611" i="15"/>
  <c r="AD608" i="15"/>
  <c r="V616" i="15"/>
  <c r="G613" i="15"/>
  <c r="AM610" i="15"/>
  <c r="U609" i="15"/>
  <c r="H607" i="15"/>
  <c r="U611" i="15"/>
  <c r="H616" i="15"/>
  <c r="V274" i="15"/>
  <c r="AE350" i="15"/>
  <c r="AL510" i="15"/>
  <c r="AE510" i="15"/>
  <c r="V511" i="15"/>
  <c r="U514" i="15"/>
  <c r="AE515" i="15"/>
  <c r="AD515" i="15"/>
  <c r="U513" i="15"/>
  <c r="V512" i="15"/>
  <c r="AL512" i="15"/>
  <c r="AE508" i="15"/>
  <c r="V510" i="15"/>
  <c r="H514" i="15"/>
  <c r="AL508" i="15"/>
  <c r="AD512" i="15"/>
  <c r="U515" i="15"/>
  <c r="H509" i="15"/>
  <c r="AE516" i="15"/>
  <c r="G511" i="15"/>
  <c r="G507" i="15"/>
  <c r="AM508" i="15"/>
  <c r="AD511" i="15"/>
  <c r="H510" i="15"/>
  <c r="AM512" i="15"/>
  <c r="AD507" i="15"/>
  <c r="AE506" i="15"/>
  <c r="U509" i="15"/>
  <c r="H506" i="15"/>
  <c r="AL168" i="15"/>
  <c r="AE171" i="15"/>
  <c r="AM175" i="15"/>
  <c r="AE167" i="15"/>
  <c r="AM173" i="15"/>
  <c r="AD171" i="15"/>
  <c r="U176" i="15"/>
  <c r="V169" i="15"/>
  <c r="H169" i="15"/>
  <c r="AM169" i="15"/>
  <c r="AD167" i="15"/>
  <c r="U172" i="15"/>
  <c r="U173" i="15"/>
  <c r="G173" i="15"/>
  <c r="AL166" i="15"/>
  <c r="U169" i="15"/>
  <c r="G176" i="15"/>
  <c r="H171" i="15"/>
  <c r="AM168" i="15"/>
  <c r="U175" i="15"/>
  <c r="AM170" i="15"/>
  <c r="V168" i="15"/>
  <c r="G175" i="15"/>
  <c r="H175" i="15"/>
  <c r="AL169" i="15"/>
  <c r="U168" i="15"/>
  <c r="G167" i="15"/>
  <c r="H174" i="15"/>
  <c r="H167" i="15"/>
  <c r="H355" i="15"/>
  <c r="G166" i="15"/>
  <c r="G791" i="15"/>
  <c r="H267" i="15"/>
  <c r="H515" i="15"/>
  <c r="V170" i="15"/>
  <c r="U267" i="15"/>
  <c r="U795" i="15"/>
  <c r="U507" i="15"/>
  <c r="AM786" i="15"/>
  <c r="AL350" i="15"/>
  <c r="AL608" i="15"/>
  <c r="AL267" i="15"/>
  <c r="AM771" i="15"/>
  <c r="AL766" i="15"/>
  <c r="AE770" i="15"/>
  <c r="AD767" i="15"/>
  <c r="V766" i="15"/>
  <c r="U776" i="15"/>
  <c r="AM767" i="15"/>
  <c r="AM773" i="15"/>
  <c r="AE766" i="15"/>
  <c r="AE767" i="15"/>
  <c r="U774" i="15"/>
  <c r="V775" i="15"/>
  <c r="AL767" i="15"/>
  <c r="AL768" i="15"/>
  <c r="AE771" i="15"/>
  <c r="U770" i="15"/>
  <c r="V773" i="15"/>
  <c r="G767" i="15"/>
  <c r="G772" i="15"/>
  <c r="AM770" i="15"/>
  <c r="AE774" i="15"/>
  <c r="AD770" i="15"/>
  <c r="U773" i="15"/>
  <c r="H774" i="15"/>
  <c r="H766" i="15"/>
  <c r="AM768" i="15"/>
  <c r="AD766" i="15"/>
  <c r="V770" i="15"/>
  <c r="H776" i="15"/>
  <c r="G768" i="15"/>
  <c r="V771" i="15"/>
  <c r="H768" i="15"/>
  <c r="AD776" i="15"/>
  <c r="U771" i="15"/>
  <c r="AL772" i="15"/>
  <c r="AD774" i="15"/>
  <c r="U769" i="15"/>
  <c r="H772" i="15"/>
  <c r="H767" i="15"/>
  <c r="AL775" i="15"/>
  <c r="AE776" i="15"/>
  <c r="AE773" i="15"/>
  <c r="H771" i="15"/>
  <c r="AL771" i="15"/>
  <c r="AD769" i="15"/>
  <c r="G775" i="15"/>
  <c r="G766" i="15"/>
  <c r="AM133" i="15"/>
  <c r="AL131" i="15"/>
  <c r="AM126" i="15"/>
  <c r="AD134" i="15"/>
  <c r="AE136" i="15"/>
  <c r="AE127" i="15"/>
  <c r="U126" i="15"/>
  <c r="U136" i="15"/>
  <c r="U127" i="15"/>
  <c r="AM129" i="15"/>
  <c r="AL127" i="15"/>
  <c r="AE132" i="15"/>
  <c r="AD130" i="15"/>
  <c r="AE135" i="15"/>
  <c r="AD136" i="15"/>
  <c r="V133" i="15"/>
  <c r="U132" i="15"/>
  <c r="AM135" i="15"/>
  <c r="AL129" i="15"/>
  <c r="AD126" i="15"/>
  <c r="AD128" i="15"/>
  <c r="V130" i="15"/>
  <c r="V132" i="15"/>
  <c r="AM131" i="15"/>
  <c r="AM128" i="15"/>
  <c r="AE128" i="15"/>
  <c r="AD127" i="15"/>
  <c r="V126" i="15"/>
  <c r="V128" i="15"/>
  <c r="AL134" i="15"/>
  <c r="AE126" i="15"/>
  <c r="AE131" i="15"/>
  <c r="V136" i="15"/>
  <c r="H136" i="15"/>
  <c r="H127" i="15"/>
  <c r="G130" i="15"/>
  <c r="V135" i="15"/>
  <c r="H128" i="15"/>
  <c r="H133" i="15"/>
  <c r="AM132" i="15"/>
  <c r="U134" i="15"/>
  <c r="V131" i="15"/>
  <c r="G136" i="15"/>
  <c r="G127" i="15"/>
  <c r="H129" i="15"/>
  <c r="I6" i="15"/>
  <c r="AL130" i="15"/>
  <c r="AM130" i="15"/>
  <c r="AD131" i="15"/>
  <c r="U128" i="15"/>
  <c r="H132" i="15"/>
  <c r="G135" i="15"/>
  <c r="G126" i="15"/>
  <c r="AL126" i="15"/>
  <c r="AE133" i="15"/>
  <c r="V134" i="15"/>
  <c r="G131" i="15"/>
  <c r="AE129" i="15"/>
  <c r="G349" i="15"/>
  <c r="G132" i="15"/>
  <c r="G170" i="15"/>
  <c r="H796" i="15"/>
  <c r="H272" i="15"/>
  <c r="H773" i="15"/>
  <c r="U171" i="15"/>
  <c r="U275" i="15"/>
  <c r="V787" i="15"/>
  <c r="V769" i="15"/>
  <c r="U516" i="15"/>
  <c r="U130" i="15"/>
  <c r="AD787" i="15"/>
  <c r="AL788" i="15"/>
  <c r="V673" i="15"/>
  <c r="V676" i="15"/>
  <c r="U667" i="15"/>
  <c r="U668" i="15"/>
  <c r="G666" i="15"/>
  <c r="G669" i="15"/>
  <c r="U671" i="15"/>
  <c r="H676" i="15"/>
  <c r="H674" i="15"/>
  <c r="V669" i="15"/>
  <c r="G671" i="15"/>
  <c r="V666" i="15"/>
  <c r="H666" i="15"/>
  <c r="U676" i="15"/>
  <c r="G673" i="15"/>
  <c r="U672" i="15"/>
  <c r="G672" i="15"/>
  <c r="AL348" i="15"/>
  <c r="AM134" i="15"/>
  <c r="AD772" i="15"/>
  <c r="AL609" i="15"/>
  <c r="AD274" i="15"/>
  <c r="AM271" i="15"/>
  <c r="I25" i="15"/>
  <c r="H613" i="15"/>
  <c r="G353" i="15"/>
  <c r="G134" i="15"/>
  <c r="G129" i="15"/>
  <c r="H786" i="15"/>
  <c r="G268" i="15"/>
  <c r="G769" i="15"/>
  <c r="H667" i="15"/>
  <c r="V273" i="15"/>
  <c r="V774" i="15"/>
  <c r="V350" i="15"/>
  <c r="AD795" i="15"/>
  <c r="AL792" i="15"/>
  <c r="AD506" i="15"/>
  <c r="AD132" i="15"/>
  <c r="AL135" i="15"/>
  <c r="AL773" i="15"/>
  <c r="AD270" i="15"/>
  <c r="AM275" i="15"/>
  <c r="I13" i="15"/>
  <c r="H615" i="15"/>
  <c r="H126" i="15"/>
  <c r="G133" i="15"/>
  <c r="H791" i="15"/>
  <c r="H276" i="15"/>
  <c r="G774" i="15"/>
  <c r="H671" i="15"/>
  <c r="V267" i="15"/>
  <c r="V790" i="15"/>
  <c r="V772" i="15"/>
  <c r="U131" i="15"/>
  <c r="AE788" i="15"/>
  <c r="AE511" i="15"/>
  <c r="AD135" i="15"/>
  <c r="AM127" i="15"/>
  <c r="AM769" i="15"/>
  <c r="AD166" i="15"/>
  <c r="AE274" i="15"/>
  <c r="AL351" i="15"/>
  <c r="AL349" i="15"/>
  <c r="AD353" i="15"/>
  <c r="AM348" i="15"/>
  <c r="AE352" i="15"/>
  <c r="V355" i="15"/>
  <c r="AD348" i="15"/>
  <c r="U352" i="15"/>
  <c r="AE354" i="15"/>
  <c r="U348" i="15"/>
  <c r="AD349" i="15"/>
  <c r="U350" i="15"/>
  <c r="H347" i="15"/>
  <c r="V352" i="15"/>
  <c r="H349" i="15"/>
  <c r="H352" i="15"/>
  <c r="AD354" i="15"/>
  <c r="U347" i="15"/>
  <c r="H351" i="15"/>
  <c r="AM353" i="15"/>
  <c r="H356" i="15"/>
  <c r="AM349" i="15"/>
  <c r="AM267" i="15"/>
  <c r="AM268" i="15"/>
  <c r="AM266" i="15"/>
  <c r="AE270" i="15"/>
  <c r="AE273" i="15"/>
  <c r="AL274" i="15"/>
  <c r="AL275" i="15"/>
  <c r="AE276" i="15"/>
  <c r="AD266" i="15"/>
  <c r="AD273" i="15"/>
  <c r="AL270" i="15"/>
  <c r="AD276" i="15"/>
  <c r="AE266" i="15"/>
  <c r="AE272" i="15"/>
  <c r="U276" i="15"/>
  <c r="U266" i="15"/>
  <c r="H266" i="15"/>
  <c r="G267" i="15"/>
  <c r="H269" i="15"/>
  <c r="AL266" i="15"/>
  <c r="AD272" i="15"/>
  <c r="AD275" i="15"/>
  <c r="AD269" i="15"/>
  <c r="V275" i="15"/>
  <c r="U272" i="15"/>
  <c r="V272" i="15"/>
  <c r="G273" i="15"/>
  <c r="H271" i="15"/>
  <c r="G274" i="15"/>
  <c r="AM272" i="15"/>
  <c r="AE271" i="15"/>
  <c r="AE268" i="15"/>
  <c r="V269" i="15"/>
  <c r="U274" i="15"/>
  <c r="H274" i="15"/>
  <c r="G266" i="15"/>
  <c r="G269" i="15"/>
  <c r="G271" i="15"/>
  <c r="AL271" i="15"/>
  <c r="AD267" i="15"/>
  <c r="AE267" i="15"/>
  <c r="U273" i="15"/>
  <c r="U271" i="15"/>
  <c r="H270" i="15"/>
  <c r="G276" i="15"/>
  <c r="AM273" i="15"/>
  <c r="AM270" i="15"/>
  <c r="AE275" i="15"/>
  <c r="U269" i="15"/>
  <c r="V270" i="15"/>
  <c r="AM269" i="15"/>
  <c r="AL269" i="15"/>
  <c r="AD271" i="15"/>
  <c r="U268" i="15"/>
  <c r="U270" i="15"/>
  <c r="H273" i="15"/>
  <c r="H275" i="15"/>
  <c r="AL272" i="15"/>
  <c r="H608" i="15"/>
  <c r="G272" i="15"/>
  <c r="AE610" i="15"/>
  <c r="AL273" i="15"/>
  <c r="I39" i="15"/>
  <c r="AM792" i="15"/>
  <c r="AL791" i="15"/>
  <c r="AE795" i="15"/>
  <c r="AD792" i="15"/>
  <c r="AE790" i="15"/>
  <c r="V795" i="15"/>
  <c r="U786" i="15"/>
  <c r="AM788" i="15"/>
  <c r="AL787" i="15"/>
  <c r="AE791" i="15"/>
  <c r="AD788" i="15"/>
  <c r="AE786" i="15"/>
  <c r="V791" i="15"/>
  <c r="U789" i="15"/>
  <c r="V792" i="15"/>
  <c r="AM795" i="15"/>
  <c r="AL790" i="15"/>
  <c r="AE792" i="15"/>
  <c r="AD794" i="15"/>
  <c r="U794" i="15"/>
  <c r="U793" i="15"/>
  <c r="H789" i="15"/>
  <c r="G793" i="15"/>
  <c r="G786" i="15"/>
  <c r="AM791" i="15"/>
  <c r="AL786" i="15"/>
  <c r="AD790" i="15"/>
  <c r="AD791" i="15"/>
  <c r="U790" i="15"/>
  <c r="U792" i="15"/>
  <c r="G796" i="15"/>
  <c r="H787" i="15"/>
  <c r="G795" i="15"/>
  <c r="AM787" i="15"/>
  <c r="AE789" i="15"/>
  <c r="AD786" i="15"/>
  <c r="V796" i="15"/>
  <c r="G794" i="15"/>
  <c r="G790" i="15"/>
  <c r="H790" i="15"/>
  <c r="H793" i="15"/>
  <c r="G787" i="15"/>
  <c r="AL795" i="15"/>
  <c r="AD793" i="15"/>
  <c r="AE794" i="15"/>
  <c r="V788" i="15"/>
  <c r="H788" i="15"/>
  <c r="H795" i="15"/>
  <c r="AM793" i="15"/>
  <c r="AM794" i="15"/>
  <c r="AD789" i="15"/>
  <c r="V793" i="15"/>
  <c r="U796" i="15"/>
  <c r="H792" i="15"/>
  <c r="AM789" i="15"/>
  <c r="AM790" i="15"/>
  <c r="AD796" i="15"/>
  <c r="V789" i="15"/>
  <c r="U788" i="15"/>
  <c r="G614" i="15"/>
  <c r="G789" i="15"/>
  <c r="H268" i="15"/>
  <c r="G515" i="15"/>
  <c r="V268" i="15"/>
  <c r="V271" i="15"/>
  <c r="V786" i="15"/>
  <c r="AE796" i="15"/>
  <c r="AL793" i="15"/>
  <c r="AM514" i="15"/>
  <c r="AD129" i="15"/>
  <c r="AL128" i="15"/>
  <c r="AL770" i="15"/>
  <c r="AD173" i="15"/>
  <c r="AE269" i="15"/>
  <c r="H614" i="15"/>
  <c r="H134" i="15"/>
  <c r="H794" i="15"/>
  <c r="G275" i="15"/>
  <c r="I38" i="15"/>
  <c r="H516" i="15"/>
  <c r="V276" i="15"/>
  <c r="V794" i="15"/>
  <c r="U674" i="15"/>
  <c r="V127" i="15"/>
  <c r="AE793" i="15"/>
  <c r="AM511" i="15"/>
  <c r="AD133" i="15"/>
  <c r="AL132" i="15"/>
  <c r="AL774" i="15"/>
  <c r="AE172" i="15"/>
  <c r="AM274" i="15"/>
  <c r="AM455" i="15"/>
  <c r="AM452" i="15"/>
  <c r="AL449" i="15"/>
  <c r="AE447" i="15"/>
  <c r="AE456" i="15"/>
  <c r="AD450" i="15"/>
  <c r="U450" i="15"/>
  <c r="U456" i="15"/>
  <c r="AM451" i="15"/>
  <c r="AM448" i="15"/>
  <c r="AL447" i="15"/>
  <c r="AD455" i="15"/>
  <c r="AE448" i="15"/>
  <c r="AE449" i="15"/>
  <c r="V456" i="15"/>
  <c r="U446" i="15"/>
  <c r="U448" i="15"/>
  <c r="AM453" i="15"/>
  <c r="AL455" i="15"/>
  <c r="AE454" i="15"/>
  <c r="AD446" i="15"/>
  <c r="V446" i="15"/>
  <c r="V455" i="15"/>
  <c r="AM449" i="15"/>
  <c r="AM446" i="15"/>
  <c r="AE450" i="15"/>
  <c r="AE453" i="15"/>
  <c r="U454" i="15"/>
  <c r="V447" i="15"/>
  <c r="AL553" i="15"/>
  <c r="AM547" i="15"/>
  <c r="AL550" i="15"/>
  <c r="AE550" i="15"/>
  <c r="AE551" i="15"/>
  <c r="AL549" i="15"/>
  <c r="AL555" i="15"/>
  <c r="AL546" i="15"/>
  <c r="AD554" i="15"/>
  <c r="AD551" i="15"/>
  <c r="AM555" i="15"/>
  <c r="AE553" i="15"/>
  <c r="AE547" i="15"/>
  <c r="AE556" i="15"/>
  <c r="V553" i="15"/>
  <c r="U554" i="15"/>
  <c r="V556" i="15"/>
  <c r="AM551" i="15"/>
  <c r="AE549" i="15"/>
  <c r="AE552" i="15"/>
  <c r="AD546" i="15"/>
  <c r="V549" i="15"/>
  <c r="U550" i="15"/>
  <c r="V548" i="15"/>
  <c r="G550" i="15"/>
  <c r="G556" i="15"/>
  <c r="G452" i="15"/>
  <c r="H456" i="15"/>
  <c r="U548" i="15"/>
  <c r="U547" i="15"/>
  <c r="AD452" i="15"/>
  <c r="AM450" i="15"/>
  <c r="AD752" i="15"/>
  <c r="AE751" i="15"/>
  <c r="AL755" i="15"/>
  <c r="AL632" i="15"/>
  <c r="AM634" i="15"/>
  <c r="AD636" i="15"/>
  <c r="AE626" i="15"/>
  <c r="AE627" i="15"/>
  <c r="V633" i="15"/>
  <c r="U634" i="15"/>
  <c r="V634" i="15"/>
  <c r="AL628" i="15"/>
  <c r="AM630" i="15"/>
  <c r="AD632" i="15"/>
  <c r="AE636" i="15"/>
  <c r="AD634" i="15"/>
  <c r="V629" i="15"/>
  <c r="U630" i="15"/>
  <c r="V626" i="15"/>
  <c r="AM635" i="15"/>
  <c r="AL630" i="15"/>
  <c r="AD627" i="15"/>
  <c r="AE635" i="15"/>
  <c r="U626" i="15"/>
  <c r="U632" i="15"/>
  <c r="H629" i="15"/>
  <c r="G634" i="15"/>
  <c r="H636" i="15"/>
  <c r="AM631" i="15"/>
  <c r="AL626" i="15"/>
  <c r="AE631" i="15"/>
  <c r="AD635" i="15"/>
  <c r="U629" i="15"/>
  <c r="V630" i="15"/>
  <c r="G636" i="15"/>
  <c r="H628" i="15"/>
  <c r="G626" i="15"/>
  <c r="I27" i="15"/>
  <c r="H707" i="15"/>
  <c r="G555" i="15"/>
  <c r="U711" i="15"/>
  <c r="U551" i="15"/>
  <c r="U755" i="15"/>
  <c r="V755" i="15"/>
  <c r="U633" i="15"/>
  <c r="U452" i="15"/>
  <c r="AD629" i="15"/>
  <c r="AL631" i="15"/>
  <c r="AM633" i="15"/>
  <c r="AE446" i="15"/>
  <c r="AL451" i="15"/>
  <c r="AM447" i="15"/>
  <c r="AE708" i="15"/>
  <c r="AD716" i="15"/>
  <c r="AL712" i="15"/>
  <c r="AD550" i="15"/>
  <c r="AD556" i="15"/>
  <c r="AL552" i="15"/>
  <c r="AE752" i="15"/>
  <c r="AE755" i="15"/>
  <c r="AM747" i="15"/>
  <c r="G710" i="15"/>
  <c r="G713" i="15"/>
  <c r="H709" i="15"/>
  <c r="G549" i="15"/>
  <c r="H550" i="15"/>
  <c r="H553" i="15"/>
  <c r="G454" i="15"/>
  <c r="H454" i="15"/>
  <c r="H756" i="15"/>
  <c r="H748" i="15"/>
  <c r="H751" i="15"/>
  <c r="H630" i="15"/>
  <c r="G628" i="15"/>
  <c r="U709" i="15"/>
  <c r="U715" i="15"/>
  <c r="U549" i="15"/>
  <c r="U555" i="15"/>
  <c r="U750" i="15"/>
  <c r="U748" i="15"/>
  <c r="U628" i="15"/>
  <c r="V631" i="15"/>
  <c r="U449" i="15"/>
  <c r="AE628" i="15"/>
  <c r="AE634" i="15"/>
  <c r="AL635" i="15"/>
  <c r="AD447" i="15"/>
  <c r="AL453" i="15"/>
  <c r="AD709" i="15"/>
  <c r="AL706" i="15"/>
  <c r="AE554" i="15"/>
  <c r="AL554" i="15"/>
  <c r="AM548" i="15"/>
  <c r="AE746" i="15"/>
  <c r="AE749" i="15"/>
  <c r="AM753" i="15"/>
  <c r="AM755" i="15"/>
  <c r="AM746" i="15"/>
  <c r="AE747" i="15"/>
  <c r="AD756" i="15"/>
  <c r="AD749" i="15"/>
  <c r="AM749" i="15"/>
  <c r="AM751" i="15"/>
  <c r="AL754" i="15"/>
  <c r="AD755" i="15"/>
  <c r="AD748" i="15"/>
  <c r="AE748" i="15"/>
  <c r="AM752" i="15"/>
  <c r="AM754" i="15"/>
  <c r="AD751" i="15"/>
  <c r="AD753" i="15"/>
  <c r="U753" i="15"/>
  <c r="V746" i="15"/>
  <c r="V748" i="15"/>
  <c r="G750" i="15"/>
  <c r="AM748" i="15"/>
  <c r="AM750" i="15"/>
  <c r="AD747" i="15"/>
  <c r="AE756" i="15"/>
  <c r="U749" i="15"/>
  <c r="U754" i="15"/>
  <c r="G746" i="15"/>
  <c r="G748" i="15"/>
  <c r="G751" i="15"/>
  <c r="H546" i="15"/>
  <c r="G453" i="15"/>
  <c r="H752" i="15"/>
  <c r="G754" i="15"/>
  <c r="U747" i="15"/>
  <c r="V751" i="15"/>
  <c r="V451" i="15"/>
  <c r="AL454" i="15"/>
  <c r="AD549" i="15"/>
  <c r="AD552" i="15"/>
  <c r="AL548" i="15"/>
  <c r="AM90" i="15"/>
  <c r="AE89" i="15"/>
  <c r="U95" i="15"/>
  <c r="U93" i="15"/>
  <c r="AM713" i="15"/>
  <c r="AM715" i="15"/>
  <c r="AM706" i="15"/>
  <c r="AD708" i="15"/>
  <c r="AD715" i="15"/>
  <c r="AE712" i="15"/>
  <c r="AM709" i="15"/>
  <c r="AM711" i="15"/>
  <c r="AL714" i="15"/>
  <c r="AD713" i="15"/>
  <c r="AD710" i="15"/>
  <c r="AD714" i="15"/>
  <c r="AM707" i="15"/>
  <c r="AE713" i="15"/>
  <c r="AE715" i="15"/>
  <c r="V715" i="15"/>
  <c r="U706" i="15"/>
  <c r="U716" i="15"/>
  <c r="AL715" i="15"/>
  <c r="AE709" i="15"/>
  <c r="AE710" i="15"/>
  <c r="V711" i="15"/>
  <c r="U713" i="15"/>
  <c r="U708" i="15"/>
  <c r="G709" i="15"/>
  <c r="G716" i="15"/>
  <c r="G547" i="15"/>
  <c r="H549" i="15"/>
  <c r="H453" i="15"/>
  <c r="H449" i="15"/>
  <c r="G753" i="15"/>
  <c r="H747" i="15"/>
  <c r="G630" i="15"/>
  <c r="H631" i="15"/>
  <c r="V716" i="15"/>
  <c r="U556" i="15"/>
  <c r="V756" i="15"/>
  <c r="V627" i="15"/>
  <c r="H711" i="15"/>
  <c r="H708" i="15"/>
  <c r="H713" i="15"/>
  <c r="G551" i="15"/>
  <c r="H555" i="15"/>
  <c r="G456" i="15"/>
  <c r="G450" i="15"/>
  <c r="G447" i="15"/>
  <c r="H750" i="15"/>
  <c r="H753" i="15"/>
  <c r="H755" i="15"/>
  <c r="G631" i="15"/>
  <c r="G632" i="15"/>
  <c r="V710" i="15"/>
  <c r="V707" i="15"/>
  <c r="V550" i="15"/>
  <c r="V547" i="15"/>
  <c r="V750" i="15"/>
  <c r="U752" i="15"/>
  <c r="U636" i="15"/>
  <c r="V635" i="15"/>
  <c r="V453" i="15"/>
  <c r="U453" i="15"/>
  <c r="AD630" i="15"/>
  <c r="AD628" i="15"/>
  <c r="AM627" i="15"/>
  <c r="AD451" i="15"/>
  <c r="AM454" i="15"/>
  <c r="AE711" i="15"/>
  <c r="AL710" i="15"/>
  <c r="AM712" i="15"/>
  <c r="AD547" i="15"/>
  <c r="AM546" i="15"/>
  <c r="AM552" i="15"/>
  <c r="AE754" i="15"/>
  <c r="AE753" i="15"/>
  <c r="AL752" i="15"/>
  <c r="AM413" i="15"/>
  <c r="AD412" i="15"/>
  <c r="V413" i="15"/>
  <c r="V411" i="15"/>
  <c r="AL835" i="15"/>
  <c r="AL831" i="15"/>
  <c r="AM327" i="15"/>
  <c r="AM334" i="15"/>
  <c r="AL327" i="15"/>
  <c r="AD326" i="15"/>
  <c r="AD329" i="15"/>
  <c r="AL334" i="15"/>
  <c r="AM326" i="15"/>
  <c r="AD335" i="15"/>
  <c r="AD333" i="15"/>
  <c r="AD332" i="15"/>
  <c r="AL186" i="15"/>
  <c r="AM186" i="15"/>
  <c r="AD188" i="15"/>
  <c r="AE187" i="15"/>
  <c r="AE190" i="15"/>
  <c r="AM194" i="15"/>
  <c r="AL191" i="15"/>
  <c r="AE194" i="15"/>
  <c r="AD193" i="15"/>
  <c r="AD187" i="15"/>
  <c r="H93" i="15"/>
  <c r="V89" i="15"/>
  <c r="AD92" i="15"/>
  <c r="AL731" i="15"/>
  <c r="AM733" i="15"/>
  <c r="AE736" i="15"/>
  <c r="AD734" i="15"/>
  <c r="AD728" i="15"/>
  <c r="V734" i="15"/>
  <c r="U728" i="15"/>
  <c r="V727" i="15"/>
  <c r="AM726" i="15"/>
  <c r="AM728" i="15"/>
  <c r="AD733" i="15"/>
  <c r="AE729" i="15"/>
  <c r="V726" i="15"/>
  <c r="U727" i="15"/>
  <c r="U733" i="15"/>
  <c r="G733" i="15"/>
  <c r="H727" i="15"/>
  <c r="H729" i="15"/>
  <c r="I36" i="15"/>
  <c r="AM735" i="15"/>
  <c r="AL734" i="15"/>
  <c r="AL732" i="15"/>
  <c r="AD729" i="15"/>
  <c r="AD727" i="15"/>
  <c r="AL735" i="15"/>
  <c r="AL729" i="15"/>
  <c r="AE727" i="15"/>
  <c r="AE735" i="15"/>
  <c r="U731" i="15"/>
  <c r="V731" i="15"/>
  <c r="H734" i="15"/>
  <c r="G728" i="15"/>
  <c r="H731" i="15"/>
  <c r="AL727" i="15"/>
  <c r="AM732" i="15"/>
  <c r="AE731" i="15"/>
  <c r="AD735" i="15"/>
  <c r="V730" i="15"/>
  <c r="U730" i="15"/>
  <c r="H730" i="15"/>
  <c r="H732" i="15"/>
  <c r="H728" i="15"/>
  <c r="G88" i="15"/>
  <c r="G94" i="15"/>
  <c r="G731" i="15"/>
  <c r="G729" i="15"/>
  <c r="AD87" i="15"/>
  <c r="AM574" i="15"/>
  <c r="AL573" i="15"/>
  <c r="AE566" i="15"/>
  <c r="AE567" i="15"/>
  <c r="AE568" i="15"/>
  <c r="U576" i="15"/>
  <c r="U569" i="15"/>
  <c r="AL571" i="15"/>
  <c r="AM569" i="15"/>
  <c r="AD573" i="15"/>
  <c r="AD567" i="15"/>
  <c r="AD576" i="15"/>
  <c r="V568" i="15"/>
  <c r="V575" i="15"/>
  <c r="H570" i="15"/>
  <c r="G575" i="15"/>
  <c r="G567" i="15"/>
  <c r="AL567" i="15"/>
  <c r="AL569" i="15"/>
  <c r="AD569" i="15"/>
  <c r="AD574" i="15"/>
  <c r="AL574" i="15"/>
  <c r="AE574" i="15"/>
  <c r="AE571" i="15"/>
  <c r="V570" i="15"/>
  <c r="U567" i="15"/>
  <c r="V571" i="15"/>
  <c r="G569" i="15"/>
  <c r="G572" i="15"/>
  <c r="AL570" i="15"/>
  <c r="AE570" i="15"/>
  <c r="AD571" i="15"/>
  <c r="V566" i="15"/>
  <c r="U570" i="15"/>
  <c r="H572" i="15"/>
  <c r="H571" i="15"/>
  <c r="G92" i="15"/>
  <c r="G736" i="15"/>
  <c r="V289" i="15"/>
  <c r="V292" i="15"/>
  <c r="AD91" i="15"/>
  <c r="AL95" i="15"/>
  <c r="AM294" i="15"/>
  <c r="AE730" i="15"/>
  <c r="AE569" i="15"/>
  <c r="AM567" i="15"/>
  <c r="AE414" i="15"/>
  <c r="AL413" i="15"/>
  <c r="AM833" i="15"/>
  <c r="AM835" i="15"/>
  <c r="AM826" i="15"/>
  <c r="AE827" i="15"/>
  <c r="AE826" i="15"/>
  <c r="AE828" i="15"/>
  <c r="AL832" i="15"/>
  <c r="AM830" i="15"/>
  <c r="AD835" i="15"/>
  <c r="AE830" i="15"/>
  <c r="V833" i="15"/>
  <c r="V830" i="15"/>
  <c r="U834" i="15"/>
  <c r="G826" i="15"/>
  <c r="H826" i="15"/>
  <c r="H829" i="15"/>
  <c r="AL828" i="15"/>
  <c r="AL834" i="15"/>
  <c r="AD831" i="15"/>
  <c r="AD829" i="15"/>
  <c r="AM832" i="15"/>
  <c r="AL830" i="15"/>
  <c r="AD830" i="15"/>
  <c r="AD828" i="15"/>
  <c r="U832" i="15"/>
  <c r="V834" i="15"/>
  <c r="H833" i="15"/>
  <c r="G831" i="15"/>
  <c r="AM828" i="15"/>
  <c r="AL826" i="15"/>
  <c r="AD826" i="15"/>
  <c r="V835" i="15"/>
  <c r="U828" i="15"/>
  <c r="V826" i="15"/>
  <c r="H828" i="15"/>
  <c r="G836" i="15"/>
  <c r="I28" i="15"/>
  <c r="G287" i="15"/>
  <c r="H90" i="15"/>
  <c r="G574" i="15"/>
  <c r="U830" i="15"/>
  <c r="V86" i="15"/>
  <c r="U573" i="15"/>
  <c r="V407" i="15"/>
  <c r="V291" i="15"/>
  <c r="AE87" i="15"/>
  <c r="AL288" i="15"/>
  <c r="AE829" i="15"/>
  <c r="AE733" i="15"/>
  <c r="AM730" i="15"/>
  <c r="AD572" i="15"/>
  <c r="AM568" i="15"/>
  <c r="AD413" i="15"/>
  <c r="AL408" i="15"/>
  <c r="AM607" i="15"/>
  <c r="AL610" i="15"/>
  <c r="AL612" i="15"/>
  <c r="AE614" i="15"/>
  <c r="AE613" i="15"/>
  <c r="V610" i="15"/>
  <c r="V611" i="15"/>
  <c r="U607" i="15"/>
  <c r="AL615" i="15"/>
  <c r="AM613" i="15"/>
  <c r="AE612" i="15"/>
  <c r="AD612" i="15"/>
  <c r="AD616" i="15"/>
  <c r="V608" i="15"/>
  <c r="U612" i="15"/>
  <c r="V613" i="15"/>
  <c r="H612" i="15"/>
  <c r="H609" i="15"/>
  <c r="G608" i="15"/>
  <c r="AL611" i="15"/>
  <c r="AM609" i="15"/>
  <c r="AE608" i="15"/>
  <c r="AE606" i="15"/>
  <c r="AE615" i="15"/>
  <c r="AL607" i="15"/>
  <c r="AM612" i="15"/>
  <c r="AD613" i="15"/>
  <c r="AD614" i="15"/>
  <c r="U606" i="15"/>
  <c r="V607" i="15"/>
  <c r="H606" i="15"/>
  <c r="G610" i="15"/>
  <c r="I30" i="15"/>
  <c r="AM614" i="15"/>
  <c r="AM608" i="15"/>
  <c r="AE607" i="15"/>
  <c r="U613" i="15"/>
  <c r="U615" i="15"/>
  <c r="G606" i="15"/>
  <c r="G352" i="15"/>
  <c r="G832" i="15"/>
  <c r="H831" i="15"/>
  <c r="G732" i="15"/>
  <c r="G570" i="15"/>
  <c r="V94" i="15"/>
  <c r="V573" i="15"/>
  <c r="U354" i="15"/>
  <c r="V615" i="15"/>
  <c r="AM350" i="15"/>
  <c r="AE611" i="15"/>
  <c r="AD294" i="15"/>
  <c r="AL292" i="15"/>
  <c r="AE836" i="15"/>
  <c r="AE833" i="15"/>
  <c r="AL833" i="15"/>
  <c r="AD726" i="15"/>
  <c r="AE728" i="15"/>
  <c r="AM734" i="15"/>
  <c r="AE572" i="15"/>
  <c r="AM572" i="15"/>
  <c r="AM575" i="15"/>
  <c r="AE413" i="15"/>
  <c r="AM409" i="15"/>
  <c r="AM513" i="15"/>
  <c r="AM515" i="15"/>
  <c r="AM506" i="15"/>
  <c r="AD510" i="15"/>
  <c r="AD513" i="15"/>
  <c r="AD516" i="15"/>
  <c r="V509" i="15"/>
  <c r="U510" i="15"/>
  <c r="U506" i="15"/>
  <c r="AM509" i="15"/>
  <c r="AM507" i="15"/>
  <c r="AL506" i="15"/>
  <c r="AE514" i="15"/>
  <c r="AE509" i="15"/>
  <c r="V515" i="15"/>
  <c r="U508" i="15"/>
  <c r="V506" i="15"/>
  <c r="H507" i="15"/>
  <c r="G516" i="15"/>
  <c r="G508" i="15"/>
  <c r="AL513" i="15"/>
  <c r="AL515" i="15"/>
  <c r="AL511" i="15"/>
  <c r="AE507" i="15"/>
  <c r="AD508" i="15"/>
  <c r="V507" i="15"/>
  <c r="V516" i="15"/>
  <c r="G510" i="15"/>
  <c r="G509" i="15"/>
  <c r="AL507" i="15"/>
  <c r="AD514" i="15"/>
  <c r="AE512" i="15"/>
  <c r="V513" i="15"/>
  <c r="V508" i="15"/>
  <c r="G506" i="15"/>
  <c r="G513" i="15"/>
  <c r="AL173" i="15"/>
  <c r="AL171" i="15"/>
  <c r="AM166" i="15"/>
  <c r="AE166" i="15"/>
  <c r="AE170" i="15"/>
  <c r="AM172" i="15"/>
  <c r="AL174" i="15"/>
  <c r="AE168" i="15"/>
  <c r="AM174" i="15"/>
  <c r="AD170" i="15"/>
  <c r="V171" i="15"/>
  <c r="U174" i="15"/>
  <c r="G171" i="15"/>
  <c r="H173" i="15"/>
  <c r="G172" i="15"/>
  <c r="AL172" i="15"/>
  <c r="AL170" i="15"/>
  <c r="AE174" i="15"/>
  <c r="AD175" i="15"/>
  <c r="AE169" i="15"/>
  <c r="AL175" i="15"/>
  <c r="AD176" i="15"/>
  <c r="AD174" i="15"/>
  <c r="V175" i="15"/>
  <c r="U170" i="15"/>
  <c r="H166" i="15"/>
  <c r="H172" i="15"/>
  <c r="I8" i="15"/>
  <c r="AL167" i="15"/>
  <c r="AD172" i="15"/>
  <c r="AE173" i="15"/>
  <c r="V167" i="15"/>
  <c r="U166" i="15"/>
  <c r="G174" i="15"/>
  <c r="H168" i="15"/>
  <c r="I4" i="15"/>
  <c r="H610" i="15"/>
  <c r="G607" i="15"/>
  <c r="H353" i="15"/>
  <c r="H346" i="15"/>
  <c r="H294" i="15"/>
  <c r="G295" i="15"/>
  <c r="G93" i="15"/>
  <c r="G87" i="15"/>
  <c r="G168" i="15"/>
  <c r="H170" i="15"/>
  <c r="G827" i="15"/>
  <c r="H835" i="15"/>
  <c r="H733" i="15"/>
  <c r="G566" i="15"/>
  <c r="H575" i="15"/>
  <c r="G512" i="15"/>
  <c r="G514" i="15"/>
  <c r="G415" i="15"/>
  <c r="H406" i="15"/>
  <c r="V174" i="15"/>
  <c r="V172" i="15"/>
  <c r="V832" i="15"/>
  <c r="U836" i="15"/>
  <c r="U87" i="15"/>
  <c r="U735" i="15"/>
  <c r="U566" i="15"/>
  <c r="V572" i="15"/>
  <c r="U407" i="15"/>
  <c r="V674" i="15"/>
  <c r="U511" i="15"/>
  <c r="U346" i="15"/>
  <c r="U349" i="15"/>
  <c r="U608" i="15"/>
  <c r="V614" i="15"/>
  <c r="U289" i="15"/>
  <c r="AD90" i="15"/>
  <c r="AM88" i="15"/>
  <c r="AE513" i="15"/>
  <c r="AL514" i="15"/>
  <c r="AL509" i="15"/>
  <c r="AM346" i="15"/>
  <c r="AE609" i="15"/>
  <c r="AL606" i="15"/>
  <c r="AD295" i="15"/>
  <c r="AE294" i="15"/>
  <c r="AD832" i="15"/>
  <c r="AM834" i="15"/>
  <c r="AM829" i="15"/>
  <c r="AE175" i="15"/>
  <c r="AM167" i="15"/>
  <c r="AD732" i="15"/>
  <c r="AE732" i="15"/>
  <c r="AM727" i="15"/>
  <c r="AD568" i="15"/>
  <c r="AM573" i="15"/>
  <c r="AE410" i="15"/>
  <c r="AM408" i="15"/>
  <c r="AM87" i="15"/>
  <c r="AM86" i="15"/>
  <c r="AE86" i="15"/>
  <c r="AE91" i="15"/>
  <c r="AE93" i="15"/>
  <c r="V96" i="15"/>
  <c r="AM95" i="15"/>
  <c r="AM94" i="15"/>
  <c r="AM92" i="15"/>
  <c r="AE94" i="15"/>
  <c r="AD93" i="15"/>
  <c r="U88" i="15"/>
  <c r="V90" i="15"/>
  <c r="U89" i="15"/>
  <c r="G95" i="15"/>
  <c r="G86" i="15"/>
  <c r="H92" i="15"/>
  <c r="AL90" i="15"/>
  <c r="AE88" i="15"/>
  <c r="AL88" i="15"/>
  <c r="AD89" i="15"/>
  <c r="V91" i="15"/>
  <c r="U90" i="15"/>
  <c r="G90" i="15"/>
  <c r="H88" i="15"/>
  <c r="AM93" i="15"/>
  <c r="AL86" i="15"/>
  <c r="AD96" i="15"/>
  <c r="AD95" i="15"/>
  <c r="V87" i="15"/>
  <c r="U86" i="15"/>
  <c r="H95" i="15"/>
  <c r="G96" i="15"/>
  <c r="H91" i="15"/>
  <c r="V95" i="15"/>
  <c r="AD94" i="15"/>
  <c r="AL87" i="15"/>
  <c r="V93" i="15"/>
  <c r="U92" i="15"/>
  <c r="U734" i="15"/>
  <c r="V732" i="15"/>
  <c r="AE92" i="15"/>
  <c r="AL91" i="15"/>
  <c r="AE726" i="15"/>
  <c r="AL726" i="15"/>
  <c r="AM293" i="15"/>
  <c r="AL287" i="15"/>
  <c r="AM292" i="15"/>
  <c r="AE288" i="15"/>
  <c r="AD296" i="15"/>
  <c r="V296" i="15"/>
  <c r="U286" i="15"/>
  <c r="U288" i="15"/>
  <c r="AM291" i="15"/>
  <c r="AM290" i="15"/>
  <c r="AD293" i="15"/>
  <c r="AE287" i="15"/>
  <c r="AD291" i="15"/>
  <c r="V290" i="15"/>
  <c r="U291" i="15"/>
  <c r="H291" i="15"/>
  <c r="G289" i="15"/>
  <c r="H292" i="15"/>
  <c r="I14" i="15"/>
  <c r="AM287" i="15"/>
  <c r="AL289" i="15"/>
  <c r="AD289" i="15"/>
  <c r="AE293" i="15"/>
  <c r="AD286" i="15"/>
  <c r="AM288" i="15"/>
  <c r="AD290" i="15"/>
  <c r="AE286" i="15"/>
  <c r="U290" i="15"/>
  <c r="V287" i="15"/>
  <c r="G294" i="15"/>
  <c r="H286" i="15"/>
  <c r="AM295" i="15"/>
  <c r="AL295" i="15"/>
  <c r="AD292" i="15"/>
  <c r="AE291" i="15"/>
  <c r="U293" i="15"/>
  <c r="U295" i="15"/>
  <c r="H293" i="15"/>
  <c r="G290" i="15"/>
  <c r="G293" i="15"/>
  <c r="G286" i="15"/>
  <c r="H86" i="15"/>
  <c r="H726" i="15"/>
  <c r="H573" i="15"/>
  <c r="U94" i="15"/>
  <c r="U96" i="15"/>
  <c r="V735" i="15"/>
  <c r="V736" i="15"/>
  <c r="U575" i="15"/>
  <c r="AE96" i="15"/>
  <c r="AE292" i="15"/>
  <c r="AL730" i="15"/>
  <c r="AL572" i="15"/>
  <c r="AM415" i="15"/>
  <c r="AL412" i="15"/>
  <c r="AL409" i="15"/>
  <c r="AE409" i="15"/>
  <c r="AD414" i="15"/>
  <c r="AD410" i="15"/>
  <c r="V412" i="15"/>
  <c r="U410" i="15"/>
  <c r="U413" i="15"/>
  <c r="AM411" i="15"/>
  <c r="AM414" i="15"/>
  <c r="AD415" i="15"/>
  <c r="AE412" i="15"/>
  <c r="AE407" i="15"/>
  <c r="V414" i="15"/>
  <c r="U415" i="15"/>
  <c r="U406" i="15"/>
  <c r="H414" i="15"/>
  <c r="H407" i="15"/>
  <c r="H411" i="15"/>
  <c r="AM407" i="15"/>
  <c r="AM406" i="15"/>
  <c r="AD411" i="15"/>
  <c r="AE408" i="15"/>
  <c r="AD416" i="15"/>
  <c r="AL414" i="15"/>
  <c r="AL411" i="15"/>
  <c r="AD409" i="15"/>
  <c r="AE415" i="15"/>
  <c r="V406" i="15"/>
  <c r="V409" i="15"/>
  <c r="H412" i="15"/>
  <c r="H409" i="15"/>
  <c r="AL410" i="15"/>
  <c r="AM410" i="15"/>
  <c r="AE416" i="15"/>
  <c r="AD408" i="15"/>
  <c r="V416" i="15"/>
  <c r="U409" i="15"/>
  <c r="G412" i="15"/>
  <c r="H408" i="15"/>
  <c r="H290" i="15"/>
  <c r="H96" i="15"/>
  <c r="H836" i="15"/>
  <c r="H827" i="15"/>
  <c r="G727" i="15"/>
  <c r="H569" i="15"/>
  <c r="H413" i="15"/>
  <c r="G409" i="15"/>
  <c r="V88" i="15"/>
  <c r="U729" i="15"/>
  <c r="U568" i="15"/>
  <c r="V410" i="15"/>
  <c r="AL93" i="15"/>
  <c r="AM91" i="15"/>
  <c r="AE289" i="15"/>
  <c r="AD836" i="15"/>
  <c r="AL829" i="15"/>
  <c r="AE734" i="15"/>
  <c r="AM571" i="15"/>
  <c r="AL352" i="15"/>
  <c r="AM352" i="15"/>
  <c r="AD356" i="15"/>
  <c r="AE349" i="15"/>
  <c r="AD355" i="15"/>
  <c r="V347" i="15"/>
  <c r="U351" i="15"/>
  <c r="V346" i="15"/>
  <c r="AM347" i="15"/>
  <c r="AL355" i="15"/>
  <c r="AM354" i="15"/>
  <c r="AE347" i="15"/>
  <c r="V349" i="15"/>
  <c r="V356" i="15"/>
  <c r="I17" i="15"/>
  <c r="G350" i="15"/>
  <c r="G355" i="15"/>
  <c r="AL354" i="15"/>
  <c r="AL347" i="15"/>
  <c r="AE353" i="15"/>
  <c r="AE348" i="15"/>
  <c r="AM355" i="15"/>
  <c r="AL353" i="15"/>
  <c r="AE356" i="15"/>
  <c r="AD347" i="15"/>
  <c r="V353" i="15"/>
  <c r="V348" i="15"/>
  <c r="H348" i="15"/>
  <c r="G356" i="15"/>
  <c r="G351" i="15"/>
  <c r="AM351" i="15"/>
  <c r="AD352" i="15"/>
  <c r="AD350" i="15"/>
  <c r="AD346" i="15"/>
  <c r="U353" i="15"/>
  <c r="U355" i="15"/>
  <c r="H354" i="15"/>
  <c r="G348" i="15"/>
  <c r="G612" i="15"/>
  <c r="G354" i="15"/>
  <c r="G292" i="15"/>
  <c r="G291" i="15"/>
  <c r="G89" i="15"/>
  <c r="H94" i="15"/>
  <c r="G576" i="15"/>
  <c r="G414" i="15"/>
  <c r="G413" i="15"/>
  <c r="U831" i="15"/>
  <c r="V92" i="15"/>
  <c r="V729" i="15"/>
  <c r="U572" i="15"/>
  <c r="V415" i="15"/>
  <c r="U356" i="15"/>
  <c r="V606" i="15"/>
  <c r="U292" i="15"/>
  <c r="AE95" i="15"/>
  <c r="AL89" i="15"/>
  <c r="AM89" i="15"/>
  <c r="AD351" i="15"/>
  <c r="AL613" i="15"/>
  <c r="I20" i="15"/>
  <c r="H611" i="15"/>
  <c r="G611" i="15"/>
  <c r="G347" i="15"/>
  <c r="H350" i="15"/>
  <c r="G288" i="15"/>
  <c r="H287" i="15"/>
  <c r="H87" i="15"/>
  <c r="G91" i="15"/>
  <c r="H832" i="15"/>
  <c r="I41" i="15"/>
  <c r="G726" i="15"/>
  <c r="G735" i="15"/>
  <c r="H576" i="15"/>
  <c r="H567" i="15"/>
  <c r="H512" i="15"/>
  <c r="H511" i="15"/>
  <c r="G411" i="15"/>
  <c r="H410" i="15"/>
  <c r="U167" i="15"/>
  <c r="V176" i="15"/>
  <c r="U826" i="15"/>
  <c r="U829" i="15"/>
  <c r="U91" i="15"/>
  <c r="U732" i="15"/>
  <c r="U574" i="15"/>
  <c r="V576" i="15"/>
  <c r="U411" i="15"/>
  <c r="U512" i="15"/>
  <c r="V354" i="15"/>
  <c r="V351" i="15"/>
  <c r="U616" i="15"/>
  <c r="V612" i="15"/>
  <c r="V293" i="15"/>
  <c r="U294" i="15"/>
  <c r="AD86" i="15"/>
  <c r="AE90" i="15"/>
  <c r="AL92" i="15"/>
  <c r="U669" i="15"/>
  <c r="V668" i="15"/>
  <c r="U673" i="15"/>
  <c r="U675" i="15"/>
  <c r="G674" i="15"/>
  <c r="G668" i="15"/>
  <c r="G675" i="15"/>
  <c r="V671" i="15"/>
  <c r="V670" i="15"/>
  <c r="V672" i="15"/>
  <c r="I33" i="15"/>
  <c r="H673" i="15"/>
  <c r="G667" i="15"/>
  <c r="V667" i="15"/>
  <c r="U670" i="15"/>
  <c r="H675" i="15"/>
  <c r="H668" i="15"/>
  <c r="G676" i="15"/>
  <c r="AD509" i="15"/>
  <c r="AM510" i="15"/>
  <c r="AE351" i="15"/>
  <c r="AE346" i="15"/>
  <c r="AL346" i="15"/>
  <c r="AD607" i="15"/>
  <c r="AL614" i="15"/>
  <c r="AE295" i="15"/>
  <c r="AE296" i="15"/>
  <c r="AL286" i="15"/>
  <c r="AE834" i="15"/>
  <c r="AL827" i="15"/>
  <c r="V389" i="15"/>
  <c r="U390" i="15"/>
  <c r="V388" i="15"/>
  <c r="H389" i="15"/>
  <c r="H392" i="15"/>
  <c r="H391" i="15"/>
  <c r="U395" i="15"/>
  <c r="V390" i="15"/>
  <c r="G392" i="15"/>
  <c r="G391" i="15"/>
  <c r="H386" i="15"/>
  <c r="U391" i="15"/>
  <c r="U389" i="15"/>
  <c r="G388" i="15"/>
  <c r="G386" i="15"/>
  <c r="AD169" i="15"/>
  <c r="AD168" i="15"/>
  <c r="AM171" i="15"/>
  <c r="AD730" i="15"/>
  <c r="AL728" i="15"/>
  <c r="AM731" i="15"/>
  <c r="AE573" i="15"/>
  <c r="AL566" i="15"/>
  <c r="AE411" i="15"/>
  <c r="AD407" i="15"/>
  <c r="AL406" i="15"/>
  <c r="AM775" i="15"/>
  <c r="AM766" i="15"/>
  <c r="AM772" i="15"/>
  <c r="AE772" i="15"/>
  <c r="AE775" i="15"/>
  <c r="AE769" i="15"/>
  <c r="V776" i="15"/>
  <c r="U766" i="15"/>
  <c r="U768" i="15"/>
  <c r="H229" i="15"/>
  <c r="H226" i="15"/>
  <c r="G227" i="15"/>
  <c r="G776" i="15"/>
  <c r="G773" i="15"/>
  <c r="G771" i="15"/>
  <c r="U229" i="15"/>
  <c r="U767" i="15"/>
  <c r="U772" i="15"/>
  <c r="V768" i="15"/>
  <c r="AD773" i="15"/>
  <c r="AE768" i="15"/>
  <c r="AL769" i="15"/>
  <c r="AM774" i="15"/>
  <c r="AM393" i="15"/>
  <c r="AM389" i="15"/>
  <c r="AL392" i="15"/>
  <c r="AL388" i="15"/>
  <c r="AM395" i="15"/>
  <c r="AM391" i="15"/>
  <c r="AM387" i="15"/>
  <c r="AL394" i="15"/>
  <c r="AL390" i="15"/>
  <c r="AL386" i="15"/>
  <c r="AM388" i="15"/>
  <c r="AL395" i="15"/>
  <c r="AL387" i="15"/>
  <c r="AM394" i="15"/>
  <c r="AM386" i="15"/>
  <c r="AL393" i="15"/>
  <c r="AM392" i="15"/>
  <c r="AL391" i="15"/>
  <c r="AL389" i="15"/>
  <c r="AD394" i="15"/>
  <c r="AD390" i="15"/>
  <c r="AD386" i="15"/>
  <c r="AM390" i="15"/>
  <c r="AE396" i="15"/>
  <c r="AE392" i="15"/>
  <c r="AE388" i="15"/>
  <c r="AD396" i="15"/>
  <c r="AD392" i="15"/>
  <c r="AD388" i="15"/>
  <c r="AE395" i="15"/>
  <c r="AE391" i="15"/>
  <c r="AE387" i="15"/>
  <c r="AE389" i="15"/>
  <c r="AD389" i="15"/>
  <c r="AD395" i="15"/>
  <c r="AD387" i="15"/>
  <c r="AE393" i="15"/>
  <c r="AE394" i="15"/>
  <c r="AE386" i="15"/>
  <c r="AD393" i="15"/>
  <c r="AD391" i="15"/>
  <c r="AE390" i="15"/>
  <c r="AM233" i="15"/>
  <c r="AM229" i="15"/>
  <c r="AL232" i="15"/>
  <c r="AL228" i="15"/>
  <c r="AM235" i="15"/>
  <c r="AM231" i="15"/>
  <c r="AM227" i="15"/>
  <c r="AL234" i="15"/>
  <c r="AL230" i="15"/>
  <c r="AL226" i="15"/>
  <c r="AM228" i="15"/>
  <c r="AL235" i="15"/>
  <c r="AL227" i="15"/>
  <c r="AM234" i="15"/>
  <c r="AM226" i="15"/>
  <c r="AL233" i="15"/>
  <c r="AM232" i="15"/>
  <c r="AL231" i="15"/>
  <c r="AL229" i="15"/>
  <c r="AD234" i="15"/>
  <c r="AD230" i="15"/>
  <c r="AD226" i="15"/>
  <c r="AM230" i="15"/>
  <c r="AE235" i="15"/>
  <c r="AD231" i="15"/>
  <c r="AE226" i="15"/>
  <c r="AD235" i="15"/>
  <c r="AE230" i="15"/>
  <c r="AE234" i="15"/>
  <c r="AE229" i="15"/>
  <c r="AE228" i="15"/>
  <c r="AE233" i="15"/>
  <c r="AD229" i="15"/>
  <c r="AD233" i="15"/>
  <c r="AD227" i="15"/>
  <c r="AE236" i="15"/>
  <c r="AD236" i="15"/>
  <c r="AE232" i="15"/>
  <c r="AD232" i="15"/>
  <c r="AE231" i="15"/>
  <c r="AD228" i="15"/>
  <c r="AE227" i="15"/>
  <c r="AM155" i="15"/>
  <c r="AM151" i="15"/>
  <c r="AM147" i="15"/>
  <c r="AL154" i="15"/>
  <c r="AL150" i="15"/>
  <c r="AL146" i="15"/>
  <c r="AM153" i="15"/>
  <c r="AM149" i="15"/>
  <c r="AL153" i="15"/>
  <c r="AL149" i="15"/>
  <c r="AL152" i="15"/>
  <c r="AL148" i="15"/>
  <c r="AM152" i="15"/>
  <c r="AM150" i="15"/>
  <c r="AM148" i="15"/>
  <c r="AL147" i="15"/>
  <c r="AM146" i="15"/>
  <c r="AM154" i="15"/>
  <c r="AL151" i="15"/>
  <c r="AE155" i="15"/>
  <c r="AE151" i="15"/>
  <c r="AE147" i="15"/>
  <c r="AE149" i="15"/>
  <c r="AD155" i="15"/>
  <c r="AD151" i="15"/>
  <c r="AD147" i="15"/>
  <c r="AE154" i="15"/>
  <c r="AE150" i="15"/>
  <c r="AE146" i="15"/>
  <c r="AE153" i="15"/>
  <c r="AD154" i="15"/>
  <c r="AD150" i="15"/>
  <c r="AD146" i="15"/>
  <c r="AL155" i="15"/>
  <c r="AD156" i="15"/>
  <c r="AD153" i="15"/>
  <c r="AE152" i="15"/>
  <c r="AE156" i="15"/>
  <c r="AD152" i="15"/>
  <c r="AD149" i="15"/>
  <c r="AE148" i="15"/>
  <c r="AD148" i="15"/>
  <c r="AM75" i="15"/>
  <c r="AM71" i="15"/>
  <c r="AM67" i="15"/>
  <c r="AM73" i="15"/>
  <c r="AM69" i="15"/>
  <c r="AL73" i="15"/>
  <c r="AL69" i="15"/>
  <c r="AL72" i="15"/>
  <c r="AL68" i="15"/>
  <c r="AM68" i="15"/>
  <c r="AL74" i="15"/>
  <c r="AL66" i="15"/>
  <c r="AM72" i="15"/>
  <c r="AL71" i="15"/>
  <c r="AM74" i="15"/>
  <c r="AM70" i="15"/>
  <c r="AL70" i="15"/>
  <c r="AL67" i="15"/>
  <c r="AE75" i="15"/>
  <c r="AE71" i="15"/>
  <c r="AE67" i="15"/>
  <c r="AM66" i="15"/>
  <c r="AD75" i="15"/>
  <c r="AD71" i="15"/>
  <c r="AD67" i="15"/>
  <c r="AL75" i="15"/>
  <c r="AE74" i="15"/>
  <c r="AE70" i="15"/>
  <c r="AE66" i="15"/>
  <c r="AE69" i="15"/>
  <c r="AD74" i="15"/>
  <c r="AD70" i="15"/>
  <c r="AD66" i="15"/>
  <c r="AE73" i="15"/>
  <c r="AE76" i="15"/>
  <c r="AD76" i="15"/>
  <c r="AD73" i="15"/>
  <c r="AE68" i="15"/>
  <c r="AD68" i="15"/>
  <c r="AE72" i="15"/>
  <c r="AD72" i="15"/>
  <c r="AD69" i="15"/>
  <c r="AM673" i="15"/>
  <c r="AM669" i="15"/>
  <c r="AL673" i="15"/>
  <c r="AL669" i="15"/>
  <c r="AM672" i="15"/>
  <c r="AM668" i="15"/>
  <c r="AL672" i="15"/>
  <c r="AL668" i="15"/>
  <c r="AM675" i="15"/>
  <c r="AM671" i="15"/>
  <c r="AM667" i="15"/>
  <c r="AL675" i="15"/>
  <c r="AL671" i="15"/>
  <c r="AL667" i="15"/>
  <c r="AM674" i="15"/>
  <c r="AM670" i="15"/>
  <c r="AM666" i="15"/>
  <c r="AL674" i="15"/>
  <c r="AL670" i="15"/>
  <c r="AL666" i="15"/>
  <c r="AE675" i="15"/>
  <c r="AE671" i="15"/>
  <c r="AE667" i="15"/>
  <c r="AD674" i="15"/>
  <c r="AD670" i="15"/>
  <c r="AD666" i="15"/>
  <c r="AE673" i="15"/>
  <c r="AE668" i="15"/>
  <c r="AD672" i="15"/>
  <c r="AE666" i="15"/>
  <c r="AE676" i="15"/>
  <c r="AD671" i="15"/>
  <c r="AD676" i="15"/>
  <c r="AE670" i="15"/>
  <c r="AE672" i="15"/>
  <c r="AE669" i="15"/>
  <c r="AD669" i="15"/>
  <c r="AD668" i="15"/>
  <c r="AD667" i="15"/>
  <c r="AD675" i="15"/>
  <c r="AD673" i="15"/>
  <c r="AE674" i="15"/>
  <c r="AM115" i="15"/>
  <c r="AM111" i="15"/>
  <c r="AM107" i="15"/>
  <c r="AM113" i="15"/>
  <c r="AM109" i="15"/>
  <c r="AL113" i="15"/>
  <c r="AL109" i="15"/>
  <c r="AL112" i="15"/>
  <c r="AL108" i="15"/>
  <c r="AM112" i="15"/>
  <c r="AL110" i="15"/>
  <c r="AM108" i="15"/>
  <c r="AL115" i="15"/>
  <c r="AL107" i="15"/>
  <c r="AM110" i="15"/>
  <c r="AM106" i="15"/>
  <c r="AL106" i="15"/>
  <c r="AE113" i="15"/>
  <c r="AE109" i="15"/>
  <c r="AE111" i="15"/>
  <c r="AD113" i="15"/>
  <c r="AD109" i="15"/>
  <c r="AM114" i="15"/>
  <c r="AE116" i="15"/>
  <c r="AE112" i="15"/>
  <c r="AE108" i="15"/>
  <c r="AL111" i="15"/>
  <c r="AE115" i="15"/>
  <c r="AL114" i="15"/>
  <c r="AD116" i="15"/>
  <c r="AD112" i="15"/>
  <c r="AD108" i="15"/>
  <c r="AE107" i="15"/>
  <c r="AD115" i="15"/>
  <c r="AD106" i="15"/>
  <c r="AE114" i="15"/>
  <c r="AD114" i="15"/>
  <c r="AD107" i="15"/>
  <c r="AD111" i="15"/>
  <c r="AE110" i="15"/>
  <c r="AD110" i="15"/>
  <c r="AE106" i="15"/>
  <c r="V155" i="15"/>
  <c r="V151" i="15"/>
  <c r="V147" i="15"/>
  <c r="U155" i="15"/>
  <c r="U151" i="15"/>
  <c r="U147" i="15"/>
  <c r="V154" i="15"/>
  <c r="V150" i="15"/>
  <c r="V146" i="15"/>
  <c r="U154" i="15"/>
  <c r="U150" i="15"/>
  <c r="U146" i="15"/>
  <c r="V153" i="15"/>
  <c r="V149" i="15"/>
  <c r="U153" i="15"/>
  <c r="U149" i="15"/>
  <c r="V156" i="15"/>
  <c r="V152" i="15"/>
  <c r="V148" i="15"/>
  <c r="U156" i="15"/>
  <c r="U152" i="15"/>
  <c r="U148" i="15"/>
  <c r="V75" i="15"/>
  <c r="V71" i="15"/>
  <c r="V67" i="15"/>
  <c r="U75" i="15"/>
  <c r="U71" i="15"/>
  <c r="U67" i="15"/>
  <c r="V74" i="15"/>
  <c r="V70" i="15"/>
  <c r="V66" i="15"/>
  <c r="V72" i="15"/>
  <c r="U74" i="15"/>
  <c r="U70" i="15"/>
  <c r="U66" i="15"/>
  <c r="V73" i="15"/>
  <c r="V69" i="15"/>
  <c r="U73" i="15"/>
  <c r="U69" i="15"/>
  <c r="V76" i="15"/>
  <c r="V68" i="15"/>
  <c r="U76" i="15"/>
  <c r="U72" i="15"/>
  <c r="U68" i="15"/>
  <c r="V113" i="15"/>
  <c r="V109" i="15"/>
  <c r="U113" i="15"/>
  <c r="U109" i="15"/>
  <c r="V116" i="15"/>
  <c r="V112" i="15"/>
  <c r="V108" i="15"/>
  <c r="U116" i="15"/>
  <c r="U112" i="15"/>
  <c r="U108" i="15"/>
  <c r="V115" i="15"/>
  <c r="V111" i="15"/>
  <c r="V107" i="15"/>
  <c r="U115" i="15"/>
  <c r="U111" i="15"/>
  <c r="U107" i="15"/>
  <c r="V114" i="15"/>
  <c r="V110" i="15"/>
  <c r="V106" i="15"/>
  <c r="U114" i="15"/>
  <c r="U110" i="15"/>
  <c r="U106" i="15"/>
  <c r="G116" i="15"/>
  <c r="G112" i="15"/>
  <c r="G108" i="15"/>
  <c r="H108" i="15"/>
  <c r="H115" i="15"/>
  <c r="H111" i="15"/>
  <c r="H107" i="15"/>
  <c r="H112" i="15"/>
  <c r="G115" i="15"/>
  <c r="G111" i="15"/>
  <c r="G107" i="15"/>
  <c r="H114" i="15"/>
  <c r="H110" i="15"/>
  <c r="H106" i="15"/>
  <c r="G114" i="15"/>
  <c r="G110" i="15"/>
  <c r="G106" i="15"/>
  <c r="H113" i="15"/>
  <c r="H109" i="15"/>
  <c r="G113" i="15"/>
  <c r="G109" i="15"/>
  <c r="H116" i="15"/>
  <c r="G154" i="15"/>
  <c r="G150" i="15"/>
  <c r="G146" i="15"/>
  <c r="H153" i="15"/>
  <c r="H149" i="15"/>
  <c r="G153" i="15"/>
  <c r="G149" i="15"/>
  <c r="H156" i="15"/>
  <c r="H152" i="15"/>
  <c r="H148" i="15"/>
  <c r="G156" i="15"/>
  <c r="G152" i="15"/>
  <c r="G148" i="15"/>
  <c r="H155" i="15"/>
  <c r="H151" i="15"/>
  <c r="H147" i="15"/>
  <c r="G155" i="15"/>
  <c r="G151" i="15"/>
  <c r="G147" i="15"/>
  <c r="H154" i="15"/>
  <c r="H150" i="15"/>
  <c r="H146" i="15"/>
  <c r="G74" i="15"/>
  <c r="G70" i="15"/>
  <c r="G66" i="15"/>
  <c r="H73" i="15"/>
  <c r="H69" i="15"/>
  <c r="G73" i="15"/>
  <c r="G69" i="15"/>
  <c r="H76" i="15"/>
  <c r="H72" i="15"/>
  <c r="H68" i="15"/>
  <c r="G76" i="15"/>
  <c r="G72" i="15"/>
  <c r="G68" i="15"/>
  <c r="H75" i="15"/>
  <c r="H71" i="15"/>
  <c r="H67" i="15"/>
  <c r="G75" i="15"/>
  <c r="G71" i="15"/>
  <c r="G67" i="15"/>
  <c r="H74" i="15"/>
  <c r="H70" i="15"/>
  <c r="H66" i="15"/>
  <c r="I5" i="15"/>
  <c r="I7" i="15"/>
  <c r="I3" i="15"/>
  <c r="C43" i="15"/>
  <c r="C32" i="1" l="1"/>
  <c r="AL856" i="14"/>
  <c r="AC844" i="14" s="1"/>
  <c r="AH845" i="14"/>
  <c r="Y845" i="14"/>
  <c r="P845" i="14"/>
  <c r="B845" i="14"/>
  <c r="AL836" i="14"/>
  <c r="AC824" i="14" s="1"/>
  <c r="AH825" i="14"/>
  <c r="Y825" i="14"/>
  <c r="P825" i="14"/>
  <c r="B825" i="14"/>
  <c r="AL816" i="14"/>
  <c r="AC804" i="14" s="1"/>
  <c r="AH805" i="14"/>
  <c r="Y805" i="14"/>
  <c r="P805" i="14"/>
  <c r="B805" i="14"/>
  <c r="AL796" i="14"/>
  <c r="AC784" i="14" s="1"/>
  <c r="AH785" i="14"/>
  <c r="Y785" i="14"/>
  <c r="P785" i="14"/>
  <c r="B785" i="14"/>
  <c r="AL776" i="14"/>
  <c r="AC764" i="14" s="1"/>
  <c r="AH765" i="14"/>
  <c r="Y765" i="14"/>
  <c r="P765" i="14"/>
  <c r="B765" i="14"/>
  <c r="AL756" i="14"/>
  <c r="AC744" i="14" s="1"/>
  <c r="AH745" i="14"/>
  <c r="Y745" i="14"/>
  <c r="P745" i="14"/>
  <c r="B745" i="14"/>
  <c r="AL736" i="14"/>
  <c r="AC724" i="14" s="1"/>
  <c r="AH725" i="14"/>
  <c r="Y725" i="14"/>
  <c r="P725" i="14"/>
  <c r="B725" i="14"/>
  <c r="AL716" i="14"/>
  <c r="AC704" i="14" s="1"/>
  <c r="AH705" i="14"/>
  <c r="Y705" i="14"/>
  <c r="P705" i="14"/>
  <c r="B705" i="14"/>
  <c r="AL696" i="14"/>
  <c r="AC684" i="14" s="1"/>
  <c r="AH685" i="14"/>
  <c r="Y685" i="14"/>
  <c r="P685" i="14"/>
  <c r="B685" i="14"/>
  <c r="AL676" i="14"/>
  <c r="AC664" i="14" s="1"/>
  <c r="AH665" i="14"/>
  <c r="Y665" i="14"/>
  <c r="P665" i="14"/>
  <c r="B665" i="14"/>
  <c r="AL656" i="14"/>
  <c r="AC644" i="14" s="1"/>
  <c r="AH645" i="14"/>
  <c r="Y645" i="14"/>
  <c r="P645" i="14"/>
  <c r="B645" i="14"/>
  <c r="AL636" i="14"/>
  <c r="AC624" i="14" s="1"/>
  <c r="AH625" i="14"/>
  <c r="Y625" i="14"/>
  <c r="P625" i="14"/>
  <c r="B625" i="14"/>
  <c r="AL616" i="14"/>
  <c r="AC604" i="14" s="1"/>
  <c r="AH605" i="14"/>
  <c r="Y605" i="14"/>
  <c r="P605" i="14"/>
  <c r="B605" i="14"/>
  <c r="AL596" i="14"/>
  <c r="AC584" i="14" s="1"/>
  <c r="AH585" i="14"/>
  <c r="Y585" i="14"/>
  <c r="P585" i="14"/>
  <c r="B585" i="14"/>
  <c r="AL576" i="14"/>
  <c r="AC564" i="14" s="1"/>
  <c r="AH565" i="14"/>
  <c r="Y565" i="14"/>
  <c r="P565" i="14"/>
  <c r="B565" i="14"/>
  <c r="AL556" i="14"/>
  <c r="AC544" i="14" s="1"/>
  <c r="AH545" i="14"/>
  <c r="Y545" i="14"/>
  <c r="P545" i="14"/>
  <c r="B545" i="14"/>
  <c r="AL536" i="14"/>
  <c r="AC524" i="14" s="1"/>
  <c r="AH525" i="14"/>
  <c r="Y525" i="14"/>
  <c r="P525" i="14"/>
  <c r="B525" i="14"/>
  <c r="AL516" i="14"/>
  <c r="AC504" i="14" s="1"/>
  <c r="AH505" i="14"/>
  <c r="Y505" i="14"/>
  <c r="P505" i="14"/>
  <c r="B505" i="14"/>
  <c r="AL496" i="14"/>
  <c r="AC484" i="14" s="1"/>
  <c r="AH485" i="14"/>
  <c r="Y485" i="14"/>
  <c r="P485" i="14"/>
  <c r="B485" i="14"/>
  <c r="AL476" i="14"/>
  <c r="AC464" i="14" s="1"/>
  <c r="AH465" i="14"/>
  <c r="Y465" i="14"/>
  <c r="P465" i="14"/>
  <c r="B465" i="14"/>
  <c r="AL456" i="14"/>
  <c r="AC444" i="14" s="1"/>
  <c r="AH445" i="14"/>
  <c r="Y445" i="14"/>
  <c r="P445" i="14"/>
  <c r="B445" i="14"/>
  <c r="AL436" i="14"/>
  <c r="AC424" i="14" s="1"/>
  <c r="AH425" i="14"/>
  <c r="Y425" i="14"/>
  <c r="P425" i="14"/>
  <c r="B425" i="14"/>
  <c r="AL416" i="14"/>
  <c r="AC404" i="14" s="1"/>
  <c r="AH405" i="14"/>
  <c r="Y405" i="14"/>
  <c r="P405" i="14"/>
  <c r="B405" i="14"/>
  <c r="AL396" i="14"/>
  <c r="AC384" i="14" s="1"/>
  <c r="AH385" i="14"/>
  <c r="Y385" i="14"/>
  <c r="P385" i="14"/>
  <c r="B385" i="14"/>
  <c r="AL376" i="14"/>
  <c r="AC364" i="14" s="1"/>
  <c r="AH365" i="14"/>
  <c r="Y365" i="14"/>
  <c r="P365" i="14"/>
  <c r="B365" i="14"/>
  <c r="AL356" i="14"/>
  <c r="AC344" i="14" s="1"/>
  <c r="AH345" i="14"/>
  <c r="Y345" i="14"/>
  <c r="P345" i="14"/>
  <c r="B345" i="14"/>
  <c r="AL336" i="14"/>
  <c r="AC324" i="14" s="1"/>
  <c r="AH325" i="14"/>
  <c r="Y325" i="14"/>
  <c r="P325" i="14"/>
  <c r="B325" i="14"/>
  <c r="AL316" i="14"/>
  <c r="AC304" i="14" s="1"/>
  <c r="AH305" i="14"/>
  <c r="Y305" i="14"/>
  <c r="P305" i="14"/>
  <c r="B305" i="14"/>
  <c r="AL296" i="14"/>
  <c r="AC284" i="14" s="1"/>
  <c r="AH285" i="14"/>
  <c r="Y285" i="14"/>
  <c r="P285" i="14"/>
  <c r="B285" i="14"/>
  <c r="AL276" i="14"/>
  <c r="AC264" i="14" s="1"/>
  <c r="AH265" i="14"/>
  <c r="Y265" i="14"/>
  <c r="P265" i="14"/>
  <c r="B265" i="14"/>
  <c r="AL256" i="14"/>
  <c r="AC244" i="14" s="1"/>
  <c r="AH245" i="14"/>
  <c r="Y245" i="14"/>
  <c r="P245" i="14"/>
  <c r="B245" i="14"/>
  <c r="AL236" i="14"/>
  <c r="AC224" i="14" s="1"/>
  <c r="AH225" i="14"/>
  <c r="Y225" i="14"/>
  <c r="P225" i="14"/>
  <c r="B225" i="14"/>
  <c r="AL216" i="14"/>
  <c r="AC204" i="14" s="1"/>
  <c r="AH205" i="14"/>
  <c r="Y205" i="14"/>
  <c r="P205" i="14"/>
  <c r="B205" i="14"/>
  <c r="AL196" i="14"/>
  <c r="AC184" i="14" s="1"/>
  <c r="AH185" i="14"/>
  <c r="Y185" i="14"/>
  <c r="P185" i="14"/>
  <c r="B185" i="14"/>
  <c r="AL176" i="14"/>
  <c r="AC164" i="14" s="1"/>
  <c r="AH165" i="14"/>
  <c r="Y165" i="14"/>
  <c r="P165" i="14"/>
  <c r="B165" i="14"/>
  <c r="AL156" i="14"/>
  <c r="AC144" i="14" s="1"/>
  <c r="AH145" i="14"/>
  <c r="Y145" i="14"/>
  <c r="P145" i="14"/>
  <c r="B145" i="14"/>
  <c r="AL136" i="14"/>
  <c r="AC124" i="14" s="1"/>
  <c r="AH125" i="14"/>
  <c r="Y125" i="14"/>
  <c r="P125" i="14"/>
  <c r="B125" i="14"/>
  <c r="AL116" i="14"/>
  <c r="AC104" i="14" s="1"/>
  <c r="AH105" i="14"/>
  <c r="Y105" i="14"/>
  <c r="P105" i="14"/>
  <c r="B105" i="14"/>
  <c r="AL96" i="14"/>
  <c r="AC84" i="14" s="1"/>
  <c r="AH85" i="14"/>
  <c r="Y85" i="14"/>
  <c r="P85" i="14"/>
  <c r="B85" i="14"/>
  <c r="AL76" i="14"/>
  <c r="AC64" i="14" s="1"/>
  <c r="AH65" i="14"/>
  <c r="Y65" i="14"/>
  <c r="P65" i="14"/>
  <c r="B65" i="14"/>
  <c r="M43" i="14"/>
  <c r="H31" i="1" s="1"/>
  <c r="L43" i="14"/>
  <c r="G31" i="1" s="1"/>
  <c r="K43" i="14"/>
  <c r="D43" i="14"/>
  <c r="E31" i="1" s="1"/>
  <c r="J42" i="14"/>
  <c r="G42" i="14"/>
  <c r="J41" i="14"/>
  <c r="G41" i="14"/>
  <c r="J40" i="14"/>
  <c r="G40" i="14"/>
  <c r="J39" i="14"/>
  <c r="G39" i="14"/>
  <c r="J38" i="14"/>
  <c r="G38" i="14"/>
  <c r="J37" i="14"/>
  <c r="G37" i="14"/>
  <c r="J36" i="14"/>
  <c r="G36" i="14"/>
  <c r="J35" i="14"/>
  <c r="G35" i="14"/>
  <c r="J34" i="14"/>
  <c r="G34" i="14"/>
  <c r="J33" i="14"/>
  <c r="G33" i="14"/>
  <c r="J32" i="14"/>
  <c r="G32" i="14"/>
  <c r="J31" i="14"/>
  <c r="G31" i="14"/>
  <c r="J30" i="14"/>
  <c r="G30" i="14"/>
  <c r="J29" i="14"/>
  <c r="G29" i="14"/>
  <c r="J28" i="14"/>
  <c r="G28" i="14"/>
  <c r="J27" i="14"/>
  <c r="G27" i="14"/>
  <c r="J26" i="14"/>
  <c r="G26" i="14"/>
  <c r="J25" i="14"/>
  <c r="G25" i="14"/>
  <c r="J24" i="14"/>
  <c r="G24" i="14"/>
  <c r="J23" i="14"/>
  <c r="G23" i="14"/>
  <c r="J22" i="14"/>
  <c r="G22" i="14"/>
  <c r="J21" i="14"/>
  <c r="G21" i="14"/>
  <c r="J20" i="14"/>
  <c r="G20" i="14"/>
  <c r="J19" i="14"/>
  <c r="G19" i="14"/>
  <c r="J18" i="14"/>
  <c r="G18" i="14"/>
  <c r="J17" i="14"/>
  <c r="G17" i="14"/>
  <c r="J16" i="14"/>
  <c r="G16" i="14"/>
  <c r="J15" i="14"/>
  <c r="G15" i="14"/>
  <c r="J14" i="14"/>
  <c r="G14" i="14"/>
  <c r="J13" i="14"/>
  <c r="G13" i="14"/>
  <c r="J12" i="14"/>
  <c r="G12" i="14"/>
  <c r="J11" i="14"/>
  <c r="G11" i="14"/>
  <c r="J10" i="14"/>
  <c r="G10" i="14"/>
  <c r="J9" i="14"/>
  <c r="G9" i="14"/>
  <c r="J8" i="14"/>
  <c r="G8" i="14"/>
  <c r="J7" i="14"/>
  <c r="G7" i="14"/>
  <c r="J6" i="14"/>
  <c r="G6" i="14"/>
  <c r="J5" i="14"/>
  <c r="G5" i="14"/>
  <c r="J4" i="14"/>
  <c r="G4" i="14"/>
  <c r="J3" i="14"/>
  <c r="G3" i="14"/>
  <c r="C20" i="14" l="1"/>
  <c r="AM408" i="14" s="1"/>
  <c r="C6" i="14"/>
  <c r="AN128" i="14" s="1"/>
  <c r="C30" i="14"/>
  <c r="AM614" i="14" s="1"/>
  <c r="C27" i="14"/>
  <c r="AM547" i="14" s="1"/>
  <c r="C18" i="14"/>
  <c r="AE368" i="14" s="1"/>
  <c r="C21" i="14"/>
  <c r="AM428" i="14" s="1"/>
  <c r="C37" i="14"/>
  <c r="AM752" i="14" s="1"/>
  <c r="F704" i="14"/>
  <c r="T604" i="14"/>
  <c r="AN129" i="14"/>
  <c r="C14" i="14"/>
  <c r="V294" i="14" s="1"/>
  <c r="F724" i="14"/>
  <c r="C36" i="14"/>
  <c r="U730" i="14" s="1"/>
  <c r="T784" i="14"/>
  <c r="C12" i="14"/>
  <c r="AM251" i="14" s="1"/>
  <c r="F564" i="14"/>
  <c r="C23" i="14"/>
  <c r="V473" i="14" s="1"/>
  <c r="C4" i="14"/>
  <c r="U94" i="14" s="1"/>
  <c r="T724" i="14"/>
  <c r="T704" i="14"/>
  <c r="C22" i="14"/>
  <c r="U454" i="14" s="1"/>
  <c r="C28" i="14"/>
  <c r="V574" i="14" s="1"/>
  <c r="C35" i="14"/>
  <c r="V713" i="14" s="1"/>
  <c r="T564" i="14"/>
  <c r="F764" i="14"/>
  <c r="C38" i="14"/>
  <c r="U776" i="14" s="1"/>
  <c r="U615" i="14"/>
  <c r="T624" i="14"/>
  <c r="F784" i="14"/>
  <c r="C31" i="14"/>
  <c r="G636" i="14" s="1"/>
  <c r="T764" i="14"/>
  <c r="C26" i="14"/>
  <c r="H536" i="14" s="1"/>
  <c r="T584" i="14"/>
  <c r="T744" i="14"/>
  <c r="C39" i="14"/>
  <c r="H787" i="14" s="1"/>
  <c r="F624" i="14"/>
  <c r="T804" i="14"/>
  <c r="C33" i="14"/>
  <c r="C42" i="14"/>
  <c r="F844" i="14"/>
  <c r="C10" i="14"/>
  <c r="C29" i="14"/>
  <c r="F644" i="14"/>
  <c r="T664" i="14"/>
  <c r="F804" i="14"/>
  <c r="T824" i="14"/>
  <c r="C25" i="14"/>
  <c r="C34" i="14"/>
  <c r="C41" i="14"/>
  <c r="F604" i="14"/>
  <c r="T644" i="14"/>
  <c r="C8" i="14"/>
  <c r="AN172" i="14" s="1"/>
  <c r="C32" i="14"/>
  <c r="F584" i="14"/>
  <c r="F744" i="14"/>
  <c r="F684" i="14"/>
  <c r="C16" i="14"/>
  <c r="C24" i="14"/>
  <c r="C40" i="14"/>
  <c r="F664" i="14"/>
  <c r="T684" i="14"/>
  <c r="F824" i="14"/>
  <c r="T844" i="14"/>
  <c r="F64" i="14"/>
  <c r="F84" i="14"/>
  <c r="F104" i="14"/>
  <c r="F124" i="14"/>
  <c r="F144" i="14"/>
  <c r="F164" i="14"/>
  <c r="F184" i="14"/>
  <c r="F204" i="14"/>
  <c r="F224" i="14"/>
  <c r="F244" i="14"/>
  <c r="F264" i="14"/>
  <c r="F284" i="14"/>
  <c r="F304" i="14"/>
  <c r="F324" i="14"/>
  <c r="F344" i="14"/>
  <c r="F364" i="14"/>
  <c r="F384" i="14"/>
  <c r="F404" i="14"/>
  <c r="F424" i="14"/>
  <c r="F444" i="14"/>
  <c r="F464" i="14"/>
  <c r="F484" i="14"/>
  <c r="F504" i="14"/>
  <c r="F524" i="14"/>
  <c r="F544" i="14"/>
  <c r="C3" i="14"/>
  <c r="AN70" i="14" s="1"/>
  <c r="C7" i="14"/>
  <c r="C11" i="14"/>
  <c r="C17" i="14"/>
  <c r="T104" i="14"/>
  <c r="T144" i="14"/>
  <c r="T204" i="14"/>
  <c r="T244" i="14"/>
  <c r="T304" i="14"/>
  <c r="T364" i="14"/>
  <c r="T404" i="14"/>
  <c r="T444" i="14"/>
  <c r="T484" i="14"/>
  <c r="T524" i="14"/>
  <c r="T544" i="14"/>
  <c r="C5" i="14"/>
  <c r="AN107" i="14" s="1"/>
  <c r="C9" i="14"/>
  <c r="AN195" i="14" s="1"/>
  <c r="C13" i="14"/>
  <c r="AN267" i="14" s="1"/>
  <c r="C15" i="14"/>
  <c r="C19" i="14"/>
  <c r="T64" i="14"/>
  <c r="T84" i="14"/>
  <c r="T124" i="14"/>
  <c r="T164" i="14"/>
  <c r="T184" i="14"/>
  <c r="T224" i="14"/>
  <c r="T264" i="14"/>
  <c r="T284" i="14"/>
  <c r="T324" i="14"/>
  <c r="T344" i="14"/>
  <c r="T384" i="14"/>
  <c r="T424" i="14"/>
  <c r="T464" i="14"/>
  <c r="T504" i="14"/>
  <c r="G416" i="14" l="1"/>
  <c r="V412" i="14"/>
  <c r="V414" i="14"/>
  <c r="V135" i="14"/>
  <c r="G408" i="14"/>
  <c r="G136" i="14"/>
  <c r="H407" i="14"/>
  <c r="H415" i="14"/>
  <c r="AD407" i="14"/>
  <c r="G129" i="14"/>
  <c r="H136" i="14"/>
  <c r="H408" i="14"/>
  <c r="H129" i="14"/>
  <c r="H416" i="14"/>
  <c r="U413" i="14"/>
  <c r="AE409" i="14"/>
  <c r="AE136" i="14"/>
  <c r="G407" i="14"/>
  <c r="H410" i="14"/>
  <c r="G127" i="14"/>
  <c r="U414" i="14"/>
  <c r="V134" i="14"/>
  <c r="AE414" i="14"/>
  <c r="AD132" i="14"/>
  <c r="AM129" i="14"/>
  <c r="V132" i="14"/>
  <c r="AE126" i="14"/>
  <c r="G409" i="14"/>
  <c r="AD133" i="14"/>
  <c r="G410" i="14"/>
  <c r="G130" i="14"/>
  <c r="U410" i="14"/>
  <c r="AE134" i="14"/>
  <c r="AN126" i="14"/>
  <c r="H406" i="14"/>
  <c r="H413" i="14"/>
  <c r="G411" i="14"/>
  <c r="H414" i="14"/>
  <c r="G135" i="14"/>
  <c r="U407" i="14"/>
  <c r="U135" i="14"/>
  <c r="AD412" i="14"/>
  <c r="AD136" i="14"/>
  <c r="AM128" i="14"/>
  <c r="G133" i="14"/>
  <c r="I6" i="14"/>
  <c r="V411" i="14"/>
  <c r="U129" i="14"/>
  <c r="AM133" i="14"/>
  <c r="U130" i="14"/>
  <c r="H411" i="14"/>
  <c r="H130" i="14"/>
  <c r="U134" i="14"/>
  <c r="AN132" i="14"/>
  <c r="G414" i="14"/>
  <c r="G415" i="14"/>
  <c r="H127" i="14"/>
  <c r="U408" i="14"/>
  <c r="V127" i="14"/>
  <c r="AE407" i="14"/>
  <c r="AE133" i="14"/>
  <c r="AM132" i="14"/>
  <c r="AD411" i="14"/>
  <c r="AM411" i="14"/>
  <c r="G615" i="14"/>
  <c r="H409" i="14"/>
  <c r="G412" i="14"/>
  <c r="I20" i="14"/>
  <c r="V415" i="14"/>
  <c r="AE411" i="14"/>
  <c r="AE408" i="14"/>
  <c r="G406" i="14"/>
  <c r="G413" i="14"/>
  <c r="H412" i="14"/>
  <c r="V408" i="14"/>
  <c r="AE410" i="14"/>
  <c r="AN413" i="14"/>
  <c r="AM412" i="14"/>
  <c r="H612" i="14"/>
  <c r="U406" i="14"/>
  <c r="V410" i="14"/>
  <c r="AD410" i="14"/>
  <c r="AE416" i="14"/>
  <c r="V409" i="14"/>
  <c r="U415" i="14"/>
  <c r="AD406" i="14"/>
  <c r="AD408" i="14"/>
  <c r="AN408" i="14"/>
  <c r="AM369" i="14"/>
  <c r="G126" i="14"/>
  <c r="H131" i="14"/>
  <c r="V129" i="14"/>
  <c r="U132" i="14"/>
  <c r="AE127" i="14"/>
  <c r="AD127" i="14"/>
  <c r="AM131" i="14"/>
  <c r="AM126" i="14"/>
  <c r="G128" i="14"/>
  <c r="V133" i="14"/>
  <c r="U136" i="14"/>
  <c r="AD129" i="14"/>
  <c r="AN131" i="14"/>
  <c r="G134" i="14"/>
  <c r="G132" i="14"/>
  <c r="V130" i="14"/>
  <c r="V131" i="14"/>
  <c r="AD130" i="14"/>
  <c r="AN135" i="14"/>
  <c r="H134" i="14"/>
  <c r="H132" i="14"/>
  <c r="U126" i="14"/>
  <c r="U127" i="14"/>
  <c r="V136" i="14"/>
  <c r="AD126" i="14"/>
  <c r="AD128" i="14"/>
  <c r="AM135" i="14"/>
  <c r="AD608" i="14"/>
  <c r="AD134" i="14"/>
  <c r="AE130" i="14"/>
  <c r="AD131" i="14"/>
  <c r="AN130" i="14"/>
  <c r="AM130" i="14"/>
  <c r="H126" i="14"/>
  <c r="H135" i="14"/>
  <c r="U133" i="14"/>
  <c r="U131" i="14"/>
  <c r="V128" i="14"/>
  <c r="AE128" i="14"/>
  <c r="AE131" i="14"/>
  <c r="AD135" i="14"/>
  <c r="AN134" i="14"/>
  <c r="AM127" i="14"/>
  <c r="AM134" i="14"/>
  <c r="H133" i="14"/>
  <c r="G131" i="14"/>
  <c r="H128" i="14"/>
  <c r="V126" i="14"/>
  <c r="U128" i="14"/>
  <c r="AE132" i="14"/>
  <c r="AE135" i="14"/>
  <c r="AE129" i="14"/>
  <c r="AN133" i="14"/>
  <c r="AN127" i="14"/>
  <c r="AE549" i="14"/>
  <c r="V413" i="14"/>
  <c r="U416" i="14"/>
  <c r="U612" i="14"/>
  <c r="AD416" i="14"/>
  <c r="AE412" i="14"/>
  <c r="AN406" i="14"/>
  <c r="U409" i="14"/>
  <c r="V407" i="14"/>
  <c r="V416" i="14"/>
  <c r="AD414" i="14"/>
  <c r="AD413" i="14"/>
  <c r="AD612" i="14"/>
  <c r="AM611" i="14"/>
  <c r="H555" i="14"/>
  <c r="AE556" i="14"/>
  <c r="U556" i="14"/>
  <c r="U411" i="14"/>
  <c r="V406" i="14"/>
  <c r="AE615" i="14"/>
  <c r="AE415" i="14"/>
  <c r="AE413" i="14"/>
  <c r="AN415" i="14"/>
  <c r="U412" i="14"/>
  <c r="AD409" i="14"/>
  <c r="AE406" i="14"/>
  <c r="AD415" i="14"/>
  <c r="AN409" i="14"/>
  <c r="G790" i="14"/>
  <c r="G550" i="14"/>
  <c r="G610" i="14"/>
  <c r="V609" i="14"/>
  <c r="AE607" i="14"/>
  <c r="AM608" i="14"/>
  <c r="H610" i="14"/>
  <c r="U606" i="14"/>
  <c r="AE608" i="14"/>
  <c r="AM612" i="14"/>
  <c r="AN610" i="14"/>
  <c r="H615" i="14"/>
  <c r="V607" i="14"/>
  <c r="AD613" i="14"/>
  <c r="AN614" i="14"/>
  <c r="H632" i="14"/>
  <c r="G608" i="14"/>
  <c r="V611" i="14"/>
  <c r="AM607" i="14"/>
  <c r="G711" i="14"/>
  <c r="G609" i="14"/>
  <c r="G612" i="14"/>
  <c r="V613" i="14"/>
  <c r="V608" i="14"/>
  <c r="AD609" i="14"/>
  <c r="AN411" i="14"/>
  <c r="AN608" i="14"/>
  <c r="G614" i="14"/>
  <c r="I30" i="14"/>
  <c r="U610" i="14"/>
  <c r="AD606" i="14"/>
  <c r="AE606" i="14"/>
  <c r="AM415" i="14"/>
  <c r="AN607" i="14"/>
  <c r="AM409" i="14"/>
  <c r="I35" i="14"/>
  <c r="H606" i="14"/>
  <c r="V366" i="14"/>
  <c r="V614" i="14"/>
  <c r="AE611" i="14"/>
  <c r="AE614" i="14"/>
  <c r="AE375" i="14"/>
  <c r="AN615" i="14"/>
  <c r="H554" i="14"/>
  <c r="V552" i="14"/>
  <c r="AD428" i="14"/>
  <c r="G548" i="14"/>
  <c r="U547" i="14"/>
  <c r="U431" i="14"/>
  <c r="AM550" i="14"/>
  <c r="AN551" i="14"/>
  <c r="U551" i="14"/>
  <c r="V429" i="14"/>
  <c r="AM554" i="14"/>
  <c r="AM406" i="14"/>
  <c r="G776" i="14"/>
  <c r="G429" i="14"/>
  <c r="H530" i="14"/>
  <c r="V433" i="14"/>
  <c r="U89" i="14"/>
  <c r="H96" i="14"/>
  <c r="H547" i="14"/>
  <c r="V548" i="14"/>
  <c r="U93" i="14"/>
  <c r="AD546" i="14"/>
  <c r="AN547" i="14"/>
  <c r="G468" i="14"/>
  <c r="G553" i="14"/>
  <c r="H768" i="14"/>
  <c r="V547" i="14"/>
  <c r="AE554" i="14"/>
  <c r="AM407" i="14"/>
  <c r="AN410" i="14"/>
  <c r="AN412" i="14"/>
  <c r="AM410" i="14"/>
  <c r="G92" i="14"/>
  <c r="H476" i="14"/>
  <c r="H549" i="14"/>
  <c r="H569" i="14"/>
  <c r="V551" i="14"/>
  <c r="U575" i="14"/>
  <c r="AE546" i="14"/>
  <c r="AN414" i="14"/>
  <c r="AN554" i="14"/>
  <c r="AM414" i="14"/>
  <c r="H475" i="14"/>
  <c r="G375" i="14"/>
  <c r="U552" i="14"/>
  <c r="U374" i="14"/>
  <c r="AE553" i="14"/>
  <c r="H289" i="14"/>
  <c r="G254" i="14"/>
  <c r="AD373" i="14"/>
  <c r="G286" i="14"/>
  <c r="H551" i="14"/>
  <c r="H553" i="14"/>
  <c r="I38" i="14"/>
  <c r="G251" i="14"/>
  <c r="U553" i="14"/>
  <c r="U555" i="14"/>
  <c r="AD549" i="14"/>
  <c r="AD551" i="14"/>
  <c r="AM367" i="14"/>
  <c r="G773" i="14"/>
  <c r="I27" i="14"/>
  <c r="G554" i="14"/>
  <c r="G552" i="14"/>
  <c r="H374" i="14"/>
  <c r="H769" i="14"/>
  <c r="V556" i="14"/>
  <c r="U367" i="14"/>
  <c r="V767" i="14"/>
  <c r="AD548" i="14"/>
  <c r="AD550" i="14"/>
  <c r="AM413" i="14"/>
  <c r="AM548" i="14"/>
  <c r="H546" i="14"/>
  <c r="H556" i="14"/>
  <c r="H368" i="14"/>
  <c r="G766" i="14"/>
  <c r="U256" i="14"/>
  <c r="U549" i="14"/>
  <c r="U376" i="14"/>
  <c r="V768" i="14"/>
  <c r="AD553" i="14"/>
  <c r="AD554" i="14"/>
  <c r="AN548" i="14"/>
  <c r="AN549" i="14"/>
  <c r="AM551" i="14"/>
  <c r="AM552" i="14"/>
  <c r="H296" i="14"/>
  <c r="H370" i="14"/>
  <c r="U775" i="14"/>
  <c r="H550" i="14"/>
  <c r="G549" i="14"/>
  <c r="H372" i="14"/>
  <c r="G774" i="14"/>
  <c r="V250" i="14"/>
  <c r="V550" i="14"/>
  <c r="U370" i="14"/>
  <c r="V772" i="14"/>
  <c r="AE548" i="14"/>
  <c r="AE369" i="14"/>
  <c r="AN552" i="14"/>
  <c r="AN553" i="14"/>
  <c r="AM555" i="14"/>
  <c r="H574" i="14"/>
  <c r="G753" i="14"/>
  <c r="H469" i="14"/>
  <c r="V568" i="14"/>
  <c r="H614" i="14"/>
  <c r="H616" i="14"/>
  <c r="G787" i="14"/>
  <c r="G94" i="14"/>
  <c r="G567" i="14"/>
  <c r="G367" i="14"/>
  <c r="H766" i="14"/>
  <c r="V370" i="14"/>
  <c r="U770" i="14"/>
  <c r="V566" i="14"/>
  <c r="U614" i="14"/>
  <c r="U616" i="14"/>
  <c r="AD746" i="14"/>
  <c r="AE613" i="14"/>
  <c r="AE612" i="14"/>
  <c r="AE610" i="14"/>
  <c r="AD375" i="14"/>
  <c r="AM615" i="14"/>
  <c r="AN611" i="14"/>
  <c r="G89" i="14"/>
  <c r="U86" i="14"/>
  <c r="U576" i="14"/>
  <c r="V750" i="14"/>
  <c r="G93" i="14"/>
  <c r="V94" i="14"/>
  <c r="G731" i="14"/>
  <c r="H774" i="14"/>
  <c r="H749" i="14"/>
  <c r="H576" i="14"/>
  <c r="U87" i="14"/>
  <c r="U774" i="14"/>
  <c r="AN371" i="14"/>
  <c r="G613" i="14"/>
  <c r="H607" i="14"/>
  <c r="H428" i="14"/>
  <c r="H86" i="14"/>
  <c r="G569" i="14"/>
  <c r="G376" i="14"/>
  <c r="H775" i="14"/>
  <c r="U375" i="14"/>
  <c r="U88" i="14"/>
  <c r="V770" i="14"/>
  <c r="U607" i="14"/>
  <c r="V612" i="14"/>
  <c r="AD611" i="14"/>
  <c r="AD614" i="14"/>
  <c r="AD435" i="14"/>
  <c r="AD371" i="14"/>
  <c r="AN407" i="14"/>
  <c r="AN550" i="14"/>
  <c r="AM613" i="14"/>
  <c r="AM606" i="14"/>
  <c r="U568" i="14"/>
  <c r="I37" i="14"/>
  <c r="H94" i="14"/>
  <c r="G606" i="14"/>
  <c r="H611" i="14"/>
  <c r="H436" i="14"/>
  <c r="H474" i="14"/>
  <c r="H87" i="14"/>
  <c r="G573" i="14"/>
  <c r="H369" i="14"/>
  <c r="G772" i="14"/>
  <c r="V367" i="14"/>
  <c r="V96" i="14"/>
  <c r="V774" i="14"/>
  <c r="V471" i="14"/>
  <c r="U613" i="14"/>
  <c r="U611" i="14"/>
  <c r="V616" i="14"/>
  <c r="AD616" i="14"/>
  <c r="AE609" i="14"/>
  <c r="AE430" i="14"/>
  <c r="AD369" i="14"/>
  <c r="AN606" i="14"/>
  <c r="G290" i="14"/>
  <c r="V254" i="14"/>
  <c r="G791" i="14"/>
  <c r="H291" i="14"/>
  <c r="H750" i="14"/>
  <c r="G252" i="14"/>
  <c r="H430" i="14"/>
  <c r="G433" i="14"/>
  <c r="H286" i="14"/>
  <c r="H754" i="14"/>
  <c r="H249" i="14"/>
  <c r="V247" i="14"/>
  <c r="V246" i="14"/>
  <c r="V427" i="14"/>
  <c r="AD436" i="14"/>
  <c r="G626" i="14"/>
  <c r="G431" i="14"/>
  <c r="H287" i="14"/>
  <c r="G747" i="14"/>
  <c r="G371" i="14"/>
  <c r="G250" i="14"/>
  <c r="U248" i="14"/>
  <c r="U252" i="14"/>
  <c r="V431" i="14"/>
  <c r="AE429" i="14"/>
  <c r="G631" i="14"/>
  <c r="G295" i="14"/>
  <c r="H294" i="14"/>
  <c r="I28" i="14"/>
  <c r="H371" i="14"/>
  <c r="G369" i="14"/>
  <c r="G246" i="14"/>
  <c r="H250" i="14"/>
  <c r="V546" i="14"/>
  <c r="AD552" i="14"/>
  <c r="AD555" i="14"/>
  <c r="AE547" i="14"/>
  <c r="AD368" i="14"/>
  <c r="AN555" i="14"/>
  <c r="G635" i="14"/>
  <c r="H609" i="14"/>
  <c r="G607" i="14"/>
  <c r="G616" i="14"/>
  <c r="G427" i="14"/>
  <c r="H91" i="14"/>
  <c r="I4" i="14"/>
  <c r="G288" i="14"/>
  <c r="G289" i="14"/>
  <c r="H288" i="14"/>
  <c r="H734" i="14"/>
  <c r="G551" i="14"/>
  <c r="H548" i="14"/>
  <c r="H567" i="14"/>
  <c r="G748" i="14"/>
  <c r="G372" i="14"/>
  <c r="G373" i="14"/>
  <c r="G771" i="14"/>
  <c r="H452" i="14"/>
  <c r="H247" i="14"/>
  <c r="H246" i="14"/>
  <c r="I12" i="14"/>
  <c r="U249" i="14"/>
  <c r="U255" i="14"/>
  <c r="V554" i="14"/>
  <c r="U550" i="14"/>
  <c r="V549" i="14"/>
  <c r="U372" i="14"/>
  <c r="U92" i="14"/>
  <c r="U773" i="14"/>
  <c r="U768" i="14"/>
  <c r="U570" i="14"/>
  <c r="U754" i="14"/>
  <c r="V606" i="14"/>
  <c r="V615" i="14"/>
  <c r="U435" i="14"/>
  <c r="AD755" i="14"/>
  <c r="AE616" i="14"/>
  <c r="AD615" i="14"/>
  <c r="AD429" i="14"/>
  <c r="AD547" i="14"/>
  <c r="AE550" i="14"/>
  <c r="AE551" i="14"/>
  <c r="AE373" i="14"/>
  <c r="AM549" i="14"/>
  <c r="AN609" i="14"/>
  <c r="AM610" i="14"/>
  <c r="G291" i="14"/>
  <c r="I14" i="14"/>
  <c r="H248" i="14"/>
  <c r="G255" i="14"/>
  <c r="U246" i="14"/>
  <c r="G294" i="14"/>
  <c r="H255" i="14"/>
  <c r="V248" i="14"/>
  <c r="U250" i="14"/>
  <c r="G287" i="14"/>
  <c r="G292" i="14"/>
  <c r="H735" i="14"/>
  <c r="G256" i="14"/>
  <c r="U752" i="14"/>
  <c r="V287" i="14"/>
  <c r="H429" i="14"/>
  <c r="H293" i="14"/>
  <c r="H290" i="14"/>
  <c r="H728" i="14"/>
  <c r="G715" i="14"/>
  <c r="H256" i="14"/>
  <c r="U371" i="14"/>
  <c r="V374" i="14"/>
  <c r="V748" i="14"/>
  <c r="U294" i="14"/>
  <c r="AD366" i="14"/>
  <c r="AM371" i="14"/>
  <c r="AN366" i="14"/>
  <c r="AN375" i="14"/>
  <c r="AN368" i="14"/>
  <c r="AM373" i="14"/>
  <c r="H432" i="14"/>
  <c r="H433" i="14"/>
  <c r="H295" i="14"/>
  <c r="G733" i="14"/>
  <c r="G547" i="14"/>
  <c r="G556" i="14"/>
  <c r="G571" i="14"/>
  <c r="H711" i="14"/>
  <c r="V253" i="14"/>
  <c r="U247" i="14"/>
  <c r="U546" i="14"/>
  <c r="V555" i="14"/>
  <c r="V371" i="14"/>
  <c r="V570" i="14"/>
  <c r="V752" i="14"/>
  <c r="V436" i="14"/>
  <c r="AN374" i="14"/>
  <c r="H628" i="14"/>
  <c r="H613" i="14"/>
  <c r="G611" i="14"/>
  <c r="H608" i="14"/>
  <c r="G435" i="14"/>
  <c r="H95" i="14"/>
  <c r="G296" i="14"/>
  <c r="G293" i="14"/>
  <c r="H292" i="14"/>
  <c r="G546" i="14"/>
  <c r="G555" i="14"/>
  <c r="H552" i="14"/>
  <c r="H571" i="14"/>
  <c r="G749" i="14"/>
  <c r="H373" i="14"/>
  <c r="H366" i="14"/>
  <c r="G775" i="14"/>
  <c r="H253" i="14"/>
  <c r="G253" i="14"/>
  <c r="V255" i="14"/>
  <c r="V252" i="14"/>
  <c r="U548" i="14"/>
  <c r="U554" i="14"/>
  <c r="V553" i="14"/>
  <c r="V373" i="14"/>
  <c r="U95" i="14"/>
  <c r="V773" i="14"/>
  <c r="U772" i="14"/>
  <c r="V571" i="14"/>
  <c r="V746" i="14"/>
  <c r="U609" i="14"/>
  <c r="V610" i="14"/>
  <c r="U608" i="14"/>
  <c r="V430" i="14"/>
  <c r="AE750" i="14"/>
  <c r="AD607" i="14"/>
  <c r="AD610" i="14"/>
  <c r="AD430" i="14"/>
  <c r="AE552" i="14"/>
  <c r="AD556" i="14"/>
  <c r="AE555" i="14"/>
  <c r="AD374" i="14"/>
  <c r="AM553" i="14"/>
  <c r="AM546" i="14"/>
  <c r="AN546" i="14"/>
  <c r="AN613" i="14"/>
  <c r="H631" i="14"/>
  <c r="G752" i="14"/>
  <c r="H753" i="14"/>
  <c r="G751" i="14"/>
  <c r="H531" i="14"/>
  <c r="U747" i="14"/>
  <c r="AE746" i="14"/>
  <c r="H626" i="14"/>
  <c r="G633" i="14"/>
  <c r="G430" i="14"/>
  <c r="G788" i="14"/>
  <c r="H89" i="14"/>
  <c r="H708" i="14"/>
  <c r="U96" i="14"/>
  <c r="U90" i="14"/>
  <c r="U574" i="14"/>
  <c r="AE752" i="14"/>
  <c r="H630" i="14"/>
  <c r="G628" i="14"/>
  <c r="G434" i="14"/>
  <c r="G428" i="14"/>
  <c r="H431" i="14"/>
  <c r="G796" i="14"/>
  <c r="G466" i="14"/>
  <c r="G87" i="14"/>
  <c r="G88" i="14"/>
  <c r="H93" i="14"/>
  <c r="G568" i="14"/>
  <c r="G570" i="14"/>
  <c r="H748" i="14"/>
  <c r="G750" i="14"/>
  <c r="H747" i="14"/>
  <c r="H367" i="14"/>
  <c r="G366" i="14"/>
  <c r="H376" i="14"/>
  <c r="H532" i="14"/>
  <c r="G706" i="14"/>
  <c r="H712" i="14"/>
  <c r="V375" i="14"/>
  <c r="U369" i="14"/>
  <c r="V368" i="14"/>
  <c r="V91" i="14"/>
  <c r="V93" i="14"/>
  <c r="U566" i="14"/>
  <c r="U569" i="14"/>
  <c r="V749" i="14"/>
  <c r="V747" i="14"/>
  <c r="V426" i="14"/>
  <c r="U428" i="14"/>
  <c r="AE747" i="14"/>
  <c r="AD426" i="14"/>
  <c r="AD427" i="14"/>
  <c r="AE371" i="14"/>
  <c r="AE366" i="14"/>
  <c r="AN752" i="14"/>
  <c r="AM368" i="14"/>
  <c r="G630" i="14"/>
  <c r="H636" i="14"/>
  <c r="G531" i="14"/>
  <c r="G634" i="14"/>
  <c r="G712" i="14"/>
  <c r="H635" i="14"/>
  <c r="G426" i="14"/>
  <c r="H427" i="14"/>
  <c r="H90" i="14"/>
  <c r="H575" i="14"/>
  <c r="G756" i="14"/>
  <c r="G746" i="14"/>
  <c r="G755" i="14"/>
  <c r="V432" i="14"/>
  <c r="I21" i="14"/>
  <c r="G632" i="14"/>
  <c r="H633" i="14"/>
  <c r="H435" i="14"/>
  <c r="G470" i="14"/>
  <c r="G91" i="14"/>
  <c r="H88" i="14"/>
  <c r="G86" i="14"/>
  <c r="G576" i="14"/>
  <c r="H566" i="14"/>
  <c r="H752" i="14"/>
  <c r="G754" i="14"/>
  <c r="H751" i="14"/>
  <c r="H375" i="14"/>
  <c r="G370" i="14"/>
  <c r="I18" i="14"/>
  <c r="H529" i="14"/>
  <c r="G714" i="14"/>
  <c r="G709" i="14"/>
  <c r="U368" i="14"/>
  <c r="U373" i="14"/>
  <c r="V372" i="14"/>
  <c r="V95" i="14"/>
  <c r="V86" i="14"/>
  <c r="U567" i="14"/>
  <c r="U573" i="14"/>
  <c r="V753" i="14"/>
  <c r="V751" i="14"/>
  <c r="V434" i="14"/>
  <c r="U436" i="14"/>
  <c r="AD749" i="14"/>
  <c r="AD753" i="14"/>
  <c r="AD431" i="14"/>
  <c r="AE432" i="14"/>
  <c r="AD367" i="14"/>
  <c r="AE376" i="14"/>
  <c r="AE374" i="14"/>
  <c r="AN373" i="14"/>
  <c r="AM372" i="14"/>
  <c r="AM746" i="14"/>
  <c r="AM370" i="14"/>
  <c r="H534" i="14"/>
  <c r="H627" i="14"/>
  <c r="G629" i="14"/>
  <c r="V756" i="14"/>
  <c r="G96" i="14"/>
  <c r="G566" i="14"/>
  <c r="H528" i="14"/>
  <c r="V576" i="14"/>
  <c r="U749" i="14"/>
  <c r="U751" i="14"/>
  <c r="U434" i="14"/>
  <c r="AE426" i="14"/>
  <c r="H629" i="14"/>
  <c r="H634" i="14"/>
  <c r="H426" i="14"/>
  <c r="G432" i="14"/>
  <c r="H788" i="14"/>
  <c r="G627" i="14"/>
  <c r="H434" i="14"/>
  <c r="G436" i="14"/>
  <c r="H796" i="14"/>
  <c r="G471" i="14"/>
  <c r="G95" i="14"/>
  <c r="H92" i="14"/>
  <c r="G90" i="14"/>
  <c r="H568" i="14"/>
  <c r="H570" i="14"/>
  <c r="H756" i="14"/>
  <c r="H746" i="14"/>
  <c r="H755" i="14"/>
  <c r="G368" i="14"/>
  <c r="G374" i="14"/>
  <c r="H533" i="14"/>
  <c r="H714" i="14"/>
  <c r="H713" i="14"/>
  <c r="V369" i="14"/>
  <c r="U366" i="14"/>
  <c r="V376" i="14"/>
  <c r="V92" i="14"/>
  <c r="V90" i="14"/>
  <c r="U709" i="14"/>
  <c r="U571" i="14"/>
  <c r="V569" i="14"/>
  <c r="U748" i="14"/>
  <c r="U750" i="14"/>
  <c r="V755" i="14"/>
  <c r="U427" i="14"/>
  <c r="U429" i="14"/>
  <c r="AE754" i="14"/>
  <c r="AD752" i="14"/>
  <c r="AD434" i="14"/>
  <c r="AD433" i="14"/>
  <c r="AD372" i="14"/>
  <c r="AE367" i="14"/>
  <c r="AM375" i="14"/>
  <c r="AM750" i="14"/>
  <c r="AN612" i="14"/>
  <c r="AM609" i="14"/>
  <c r="AM374" i="14"/>
  <c r="H790" i="14"/>
  <c r="H789" i="14"/>
  <c r="G572" i="14"/>
  <c r="H573" i="14"/>
  <c r="G767" i="14"/>
  <c r="H772" i="14"/>
  <c r="H535" i="14"/>
  <c r="G248" i="14"/>
  <c r="H251" i="14"/>
  <c r="H252" i="14"/>
  <c r="U254" i="14"/>
  <c r="V249" i="14"/>
  <c r="U251" i="14"/>
  <c r="V87" i="14"/>
  <c r="V89" i="14"/>
  <c r="U769" i="14"/>
  <c r="U771" i="14"/>
  <c r="V776" i="14"/>
  <c r="V575" i="14"/>
  <c r="U572" i="14"/>
  <c r="V573" i="14"/>
  <c r="U753" i="14"/>
  <c r="V754" i="14"/>
  <c r="V428" i="14"/>
  <c r="U432" i="14"/>
  <c r="V435" i="14"/>
  <c r="AE755" i="14"/>
  <c r="AD756" i="14"/>
  <c r="AE428" i="14"/>
  <c r="AE431" i="14"/>
  <c r="AE433" i="14"/>
  <c r="AD370" i="14"/>
  <c r="AE372" i="14"/>
  <c r="AE370" i="14"/>
  <c r="AN369" i="14"/>
  <c r="AN370" i="14"/>
  <c r="AN367" i="14"/>
  <c r="AN372" i="14"/>
  <c r="AN754" i="14"/>
  <c r="AM366" i="14"/>
  <c r="AM755" i="14"/>
  <c r="G575" i="14"/>
  <c r="H572" i="14"/>
  <c r="G574" i="14"/>
  <c r="H773" i="14"/>
  <c r="H771" i="14"/>
  <c r="G455" i="14"/>
  <c r="G526" i="14"/>
  <c r="I26" i="14"/>
  <c r="G249" i="14"/>
  <c r="G247" i="14"/>
  <c r="H254" i="14"/>
  <c r="U253" i="14"/>
  <c r="V251" i="14"/>
  <c r="V256" i="14"/>
  <c r="U91" i="14"/>
  <c r="V88" i="14"/>
  <c r="U766" i="14"/>
  <c r="V771" i="14"/>
  <c r="V567" i="14"/>
  <c r="V572" i="14"/>
  <c r="U756" i="14"/>
  <c r="U746" i="14"/>
  <c r="U755" i="14"/>
  <c r="U426" i="14"/>
  <c r="U430" i="14"/>
  <c r="U433" i="14"/>
  <c r="AE748" i="14"/>
  <c r="AD747" i="14"/>
  <c r="AE434" i="14"/>
  <c r="AE427" i="14"/>
  <c r="AD376" i="14"/>
  <c r="AN753" i="14"/>
  <c r="AN434" i="14"/>
  <c r="U706" i="14"/>
  <c r="AM426" i="14"/>
  <c r="U711" i="14"/>
  <c r="AM430" i="14"/>
  <c r="AM427" i="14"/>
  <c r="U715" i="14"/>
  <c r="U292" i="14"/>
  <c r="AN428" i="14"/>
  <c r="V712" i="14"/>
  <c r="U287" i="14"/>
  <c r="AN432" i="14"/>
  <c r="AM432" i="14"/>
  <c r="U296" i="14"/>
  <c r="AM433" i="14"/>
  <c r="AN429" i="14"/>
  <c r="AN430" i="14"/>
  <c r="G476" i="14"/>
  <c r="H473" i="14"/>
  <c r="H736" i="14"/>
  <c r="H726" i="14"/>
  <c r="H468" i="14"/>
  <c r="G467" i="14"/>
  <c r="H731" i="14"/>
  <c r="G729" i="14"/>
  <c r="H730" i="14"/>
  <c r="G447" i="14"/>
  <c r="H448" i="14"/>
  <c r="G529" i="14"/>
  <c r="G535" i="14"/>
  <c r="U714" i="14"/>
  <c r="V468" i="14"/>
  <c r="V295" i="14"/>
  <c r="AN749" i="14"/>
  <c r="AM434" i="14"/>
  <c r="AM754" i="14"/>
  <c r="I36" i="14"/>
  <c r="H455" i="14"/>
  <c r="H472" i="14"/>
  <c r="G475" i="14"/>
  <c r="H729" i="14"/>
  <c r="G449" i="14"/>
  <c r="G473" i="14"/>
  <c r="H470" i="14"/>
  <c r="H467" i="14"/>
  <c r="G732" i="14"/>
  <c r="H733" i="14"/>
  <c r="G448" i="14"/>
  <c r="G453" i="14"/>
  <c r="G534" i="14"/>
  <c r="G528" i="14"/>
  <c r="V711" i="14"/>
  <c r="V286" i="14"/>
  <c r="AM749" i="14"/>
  <c r="AM435" i="14"/>
  <c r="G469" i="14"/>
  <c r="G728" i="14"/>
  <c r="I22" i="14"/>
  <c r="H466" i="14"/>
  <c r="G472" i="14"/>
  <c r="H471" i="14"/>
  <c r="G727" i="14"/>
  <c r="G736" i="14"/>
  <c r="G726" i="14"/>
  <c r="G456" i="14"/>
  <c r="G450" i="14"/>
  <c r="H526" i="14"/>
  <c r="G532" i="14"/>
  <c r="U712" i="14"/>
  <c r="V296" i="14"/>
  <c r="AE756" i="14"/>
  <c r="AE753" i="14"/>
  <c r="AE436" i="14"/>
  <c r="AE435" i="14"/>
  <c r="AD432" i="14"/>
  <c r="AM429" i="14"/>
  <c r="AN750" i="14"/>
  <c r="G730" i="14"/>
  <c r="H449" i="14"/>
  <c r="G454" i="14"/>
  <c r="G735" i="14"/>
  <c r="H732" i="14"/>
  <c r="H451" i="14"/>
  <c r="H450" i="14"/>
  <c r="G734" i="14"/>
  <c r="G474" i="14"/>
  <c r="H727" i="14"/>
  <c r="G452" i="14"/>
  <c r="H454" i="14"/>
  <c r="AN755" i="14"/>
  <c r="G770" i="14"/>
  <c r="H767" i="14"/>
  <c r="H776" i="14"/>
  <c r="G451" i="14"/>
  <c r="G446" i="14"/>
  <c r="H456" i="14"/>
  <c r="G533" i="14"/>
  <c r="G527" i="14"/>
  <c r="G536" i="14"/>
  <c r="V766" i="14"/>
  <c r="V775" i="14"/>
  <c r="V708" i="14"/>
  <c r="U293" i="14"/>
  <c r="U728" i="14"/>
  <c r="AD754" i="14"/>
  <c r="AD751" i="14"/>
  <c r="AD748" i="14"/>
  <c r="AN435" i="14"/>
  <c r="AN427" i="14"/>
  <c r="AN748" i="14"/>
  <c r="AM753" i="14"/>
  <c r="AN433" i="14"/>
  <c r="AM747" i="14"/>
  <c r="AN747" i="14"/>
  <c r="AM748" i="14"/>
  <c r="G769" i="14"/>
  <c r="H770" i="14"/>
  <c r="G768" i="14"/>
  <c r="H447" i="14"/>
  <c r="H453" i="14"/>
  <c r="H446" i="14"/>
  <c r="G530" i="14"/>
  <c r="H527" i="14"/>
  <c r="V769" i="14"/>
  <c r="U767" i="14"/>
  <c r="V714" i="14"/>
  <c r="V291" i="14"/>
  <c r="AD750" i="14"/>
  <c r="AE751" i="14"/>
  <c r="AE749" i="14"/>
  <c r="AN431" i="14"/>
  <c r="AN426" i="14"/>
  <c r="AN746" i="14"/>
  <c r="AM431" i="14"/>
  <c r="AM751" i="14"/>
  <c r="AN751" i="14"/>
  <c r="U453" i="14"/>
  <c r="U451" i="14"/>
  <c r="V732" i="14"/>
  <c r="U447" i="14"/>
  <c r="V729" i="14"/>
  <c r="U448" i="14"/>
  <c r="U734" i="14"/>
  <c r="U472" i="14"/>
  <c r="V446" i="14"/>
  <c r="V474" i="14"/>
  <c r="V452" i="14"/>
  <c r="U467" i="14"/>
  <c r="U735" i="14"/>
  <c r="V472" i="14"/>
  <c r="U471" i="14"/>
  <c r="V451" i="14"/>
  <c r="U456" i="14"/>
  <c r="V450" i="14"/>
  <c r="V727" i="14"/>
  <c r="V736" i="14"/>
  <c r="V726" i="14"/>
  <c r="U468" i="14"/>
  <c r="U473" i="14"/>
  <c r="U475" i="14"/>
  <c r="U452" i="14"/>
  <c r="V449" i="14"/>
  <c r="V454" i="14"/>
  <c r="V731" i="14"/>
  <c r="U729" i="14"/>
  <c r="V730" i="14"/>
  <c r="U476" i="14"/>
  <c r="V466" i="14"/>
  <c r="V467" i="14"/>
  <c r="V453" i="14"/>
  <c r="U449" i="14"/>
  <c r="V448" i="14"/>
  <c r="V735" i="14"/>
  <c r="U733" i="14"/>
  <c r="V734" i="14"/>
  <c r="V476" i="14"/>
  <c r="U466" i="14"/>
  <c r="V475" i="14"/>
  <c r="U455" i="14"/>
  <c r="U446" i="14"/>
  <c r="V456" i="14"/>
  <c r="U732" i="14"/>
  <c r="V733" i="14"/>
  <c r="V470" i="14"/>
  <c r="U470" i="14"/>
  <c r="V469" i="14"/>
  <c r="V447" i="14"/>
  <c r="U450" i="14"/>
  <c r="U727" i="14"/>
  <c r="U736" i="14"/>
  <c r="U726" i="14"/>
  <c r="U469" i="14"/>
  <c r="U474" i="14"/>
  <c r="V455" i="14"/>
  <c r="U731" i="14"/>
  <c r="V728" i="14"/>
  <c r="AN835" i="14"/>
  <c r="AM826" i="14"/>
  <c r="AN828" i="14"/>
  <c r="AN831" i="14"/>
  <c r="AM833" i="14"/>
  <c r="AN827" i="14"/>
  <c r="AN834" i="14"/>
  <c r="AM829" i="14"/>
  <c r="AN830" i="14"/>
  <c r="AM832" i="14"/>
  <c r="AN826" i="14"/>
  <c r="AN833" i="14"/>
  <c r="AM828" i="14"/>
  <c r="AM835" i="14"/>
  <c r="AN829" i="14"/>
  <c r="AM831" i="14"/>
  <c r="AM834" i="14"/>
  <c r="AM827" i="14"/>
  <c r="AM830" i="14"/>
  <c r="AN832" i="14"/>
  <c r="AM672" i="14"/>
  <c r="AN666" i="14"/>
  <c r="AN673" i="14"/>
  <c r="AM668" i="14"/>
  <c r="AM675" i="14"/>
  <c r="AN669" i="14"/>
  <c r="AM671" i="14"/>
  <c r="AM674" i="14"/>
  <c r="AM667" i="14"/>
  <c r="AM670" i="14"/>
  <c r="AN672" i="14"/>
  <c r="AN675" i="14"/>
  <c r="AM666" i="14"/>
  <c r="AN668" i="14"/>
  <c r="AN671" i="14"/>
  <c r="AM673" i="14"/>
  <c r="AN667" i="14"/>
  <c r="AN674" i="14"/>
  <c r="AM669" i="14"/>
  <c r="AN670" i="14"/>
  <c r="AM627" i="14"/>
  <c r="AM630" i="14"/>
  <c r="AN632" i="14"/>
  <c r="AN635" i="14"/>
  <c r="AM626" i="14"/>
  <c r="AN628" i="14"/>
  <c r="AN631" i="14"/>
  <c r="AM633" i="14"/>
  <c r="AN627" i="14"/>
  <c r="AN634" i="14"/>
  <c r="AM629" i="14"/>
  <c r="AN630" i="14"/>
  <c r="AM632" i="14"/>
  <c r="AN626" i="14"/>
  <c r="AN633" i="14"/>
  <c r="AM628" i="14"/>
  <c r="AM635" i="14"/>
  <c r="AN629" i="14"/>
  <c r="AM631" i="14"/>
  <c r="AM634" i="14"/>
  <c r="V716" i="14"/>
  <c r="AN711" i="14"/>
  <c r="AM713" i="14"/>
  <c r="AN707" i="14"/>
  <c r="AN714" i="14"/>
  <c r="AM709" i="14"/>
  <c r="AN710" i="14"/>
  <c r="AM712" i="14"/>
  <c r="AN706" i="14"/>
  <c r="AN713" i="14"/>
  <c r="AM708" i="14"/>
  <c r="AM715" i="14"/>
  <c r="AN709" i="14"/>
  <c r="AM711" i="14"/>
  <c r="AM714" i="14"/>
  <c r="AM707" i="14"/>
  <c r="AM710" i="14"/>
  <c r="AN712" i="14"/>
  <c r="AN715" i="14"/>
  <c r="AM706" i="14"/>
  <c r="AN708" i="14"/>
  <c r="V290" i="14"/>
  <c r="AM290" i="14"/>
  <c r="AN291" i="14"/>
  <c r="AM286" i="14"/>
  <c r="AM293" i="14"/>
  <c r="AN287" i="14"/>
  <c r="AM289" i="14"/>
  <c r="AM292" i="14"/>
  <c r="AN294" i="14"/>
  <c r="AM295" i="14"/>
  <c r="AM288" i="14"/>
  <c r="AN290" i="14"/>
  <c r="AN286" i="14"/>
  <c r="AM287" i="14"/>
  <c r="AN292" i="14"/>
  <c r="AN293" i="14"/>
  <c r="AM294" i="14"/>
  <c r="AN288" i="14"/>
  <c r="AN295" i="14"/>
  <c r="AM291" i="14"/>
  <c r="AM107" i="14"/>
  <c r="AN72" i="14"/>
  <c r="AM106" i="14"/>
  <c r="AM109" i="14"/>
  <c r="AM113" i="14"/>
  <c r="AN113" i="14"/>
  <c r="AN109" i="14"/>
  <c r="AM112" i="14"/>
  <c r="AM108" i="14"/>
  <c r="AN111" i="14"/>
  <c r="AM115" i="14"/>
  <c r="AN114" i="14"/>
  <c r="AM114" i="14"/>
  <c r="AN106" i="14"/>
  <c r="AM110" i="14"/>
  <c r="AM111" i="14"/>
  <c r="AM393" i="14"/>
  <c r="AN394" i="14"/>
  <c r="AN390" i="14"/>
  <c r="AN395" i="14"/>
  <c r="AM392" i="14"/>
  <c r="AN386" i="14"/>
  <c r="AN393" i="14"/>
  <c r="AN391" i="14"/>
  <c r="AM388" i="14"/>
  <c r="AM395" i="14"/>
  <c r="AN389" i="14"/>
  <c r="AM389" i="14"/>
  <c r="AN387" i="14"/>
  <c r="AM391" i="14"/>
  <c r="AM394" i="14"/>
  <c r="AM387" i="14"/>
  <c r="AM390" i="14"/>
  <c r="AN392" i="14"/>
  <c r="AM386" i="14"/>
  <c r="AN388" i="14"/>
  <c r="AM352" i="14"/>
  <c r="AN346" i="14"/>
  <c r="AN353" i="14"/>
  <c r="AM348" i="14"/>
  <c r="AM355" i="14"/>
  <c r="AN349" i="14"/>
  <c r="AM351" i="14"/>
  <c r="AM354" i="14"/>
  <c r="AM347" i="14"/>
  <c r="AM350" i="14"/>
  <c r="AN352" i="14"/>
  <c r="AM346" i="14"/>
  <c r="AN348" i="14"/>
  <c r="AM349" i="14"/>
  <c r="AN355" i="14"/>
  <c r="AM353" i="14"/>
  <c r="AN354" i="14"/>
  <c r="AN350" i="14"/>
  <c r="AN347" i="14"/>
  <c r="AM689" i="14"/>
  <c r="AM692" i="14"/>
  <c r="AN694" i="14"/>
  <c r="AM688" i="14"/>
  <c r="AN690" i="14"/>
  <c r="AN693" i="14"/>
  <c r="AM695" i="14"/>
  <c r="AN686" i="14"/>
  <c r="AN689" i="14"/>
  <c r="AM691" i="14"/>
  <c r="AN692" i="14"/>
  <c r="AM687" i="14"/>
  <c r="AM694" i="14"/>
  <c r="AN688" i="14"/>
  <c r="AN695" i="14"/>
  <c r="AM690" i="14"/>
  <c r="AN691" i="14"/>
  <c r="AM686" i="14"/>
  <c r="AM693" i="14"/>
  <c r="AN687" i="14"/>
  <c r="AM568" i="14"/>
  <c r="AN570" i="14"/>
  <c r="AN573" i="14"/>
  <c r="AM575" i="14"/>
  <c r="AN566" i="14"/>
  <c r="AN569" i="14"/>
  <c r="AM571" i="14"/>
  <c r="AN572" i="14"/>
  <c r="AM567" i="14"/>
  <c r="AM574" i="14"/>
  <c r="AN568" i="14"/>
  <c r="AN575" i="14"/>
  <c r="AM570" i="14"/>
  <c r="AN571" i="14"/>
  <c r="AM566" i="14"/>
  <c r="AM573" i="14"/>
  <c r="AN567" i="14"/>
  <c r="AM569" i="14"/>
  <c r="AM572" i="14"/>
  <c r="AN574" i="14"/>
  <c r="AM93" i="14"/>
  <c r="AM92" i="14"/>
  <c r="AM91" i="14"/>
  <c r="AM95" i="14"/>
  <c r="AM88" i="14"/>
  <c r="AM87" i="14"/>
  <c r="AN92" i="14"/>
  <c r="AN95" i="14"/>
  <c r="AN91" i="14"/>
  <c r="AN94" i="14"/>
  <c r="AM94" i="14"/>
  <c r="AN93" i="14"/>
  <c r="AM89" i="14"/>
  <c r="AN87" i="14"/>
  <c r="AN90" i="14"/>
  <c r="AM90" i="14"/>
  <c r="AN88" i="14"/>
  <c r="AM86" i="14"/>
  <c r="AN74" i="14"/>
  <c r="AN115" i="14"/>
  <c r="AN86" i="14"/>
  <c r="AM307" i="14"/>
  <c r="AM310" i="14"/>
  <c r="AN312" i="14"/>
  <c r="AM306" i="14"/>
  <c r="AN308" i="14"/>
  <c r="AM313" i="14"/>
  <c r="AM309" i="14"/>
  <c r="AN311" i="14"/>
  <c r="AN314" i="14"/>
  <c r="AN310" i="14"/>
  <c r="AM312" i="14"/>
  <c r="AN306" i="14"/>
  <c r="AN313" i="14"/>
  <c r="AN315" i="14"/>
  <c r="AN307" i="14"/>
  <c r="AM308" i="14"/>
  <c r="AM315" i="14"/>
  <c r="AN309" i="14"/>
  <c r="AM311" i="14"/>
  <c r="AM314" i="14"/>
  <c r="AM228" i="14"/>
  <c r="AM235" i="14"/>
  <c r="AN229" i="14"/>
  <c r="AN231" i="14"/>
  <c r="AM231" i="14"/>
  <c r="AM234" i="14"/>
  <c r="AM229" i="14"/>
  <c r="AM227" i="14"/>
  <c r="AM230" i="14"/>
  <c r="AN232" i="14"/>
  <c r="AM226" i="14"/>
  <c r="AN228" i="14"/>
  <c r="AM233" i="14"/>
  <c r="AN234" i="14"/>
  <c r="AN230" i="14"/>
  <c r="AM232" i="14"/>
  <c r="AN226" i="14"/>
  <c r="AN233" i="14"/>
  <c r="AN235" i="14"/>
  <c r="AM806" i="14"/>
  <c r="AM813" i="14"/>
  <c r="AN807" i="14"/>
  <c r="AM809" i="14"/>
  <c r="AM812" i="14"/>
  <c r="AN814" i="14"/>
  <c r="AM808" i="14"/>
  <c r="AN810" i="14"/>
  <c r="AN813" i="14"/>
  <c r="AM815" i="14"/>
  <c r="AN806" i="14"/>
  <c r="AN809" i="14"/>
  <c r="AM811" i="14"/>
  <c r="AN812" i="14"/>
  <c r="AM807" i="14"/>
  <c r="AM814" i="14"/>
  <c r="AN808" i="14"/>
  <c r="AN815" i="14"/>
  <c r="AM810" i="14"/>
  <c r="AN811" i="14"/>
  <c r="AM486" i="14"/>
  <c r="AM493" i="14"/>
  <c r="AN487" i="14"/>
  <c r="AN489" i="14"/>
  <c r="AM489" i="14"/>
  <c r="AM492" i="14"/>
  <c r="AN494" i="14"/>
  <c r="AM487" i="14"/>
  <c r="AM488" i="14"/>
  <c r="AN490" i="14"/>
  <c r="AM495" i="14"/>
  <c r="AN486" i="14"/>
  <c r="AN492" i="14"/>
  <c r="AM494" i="14"/>
  <c r="AN488" i="14"/>
  <c r="AN495" i="14"/>
  <c r="AM490" i="14"/>
  <c r="AN491" i="14"/>
  <c r="AN493" i="14"/>
  <c r="AM491" i="14"/>
  <c r="AN515" i="14"/>
  <c r="AM506" i="14"/>
  <c r="AN508" i="14"/>
  <c r="AN511" i="14"/>
  <c r="AM513" i="14"/>
  <c r="AN507" i="14"/>
  <c r="AN514" i="14"/>
  <c r="AM509" i="14"/>
  <c r="AN510" i="14"/>
  <c r="AM512" i="14"/>
  <c r="AN506" i="14"/>
  <c r="AN513" i="14"/>
  <c r="AM508" i="14"/>
  <c r="AM515" i="14"/>
  <c r="AN509" i="14"/>
  <c r="AM511" i="14"/>
  <c r="AM514" i="14"/>
  <c r="AM507" i="14"/>
  <c r="AM510" i="14"/>
  <c r="AN512" i="14"/>
  <c r="AN446" i="14"/>
  <c r="AN453" i="14"/>
  <c r="AN452" i="14"/>
  <c r="AM451" i="14"/>
  <c r="AM454" i="14"/>
  <c r="AN448" i="14"/>
  <c r="AN455" i="14"/>
  <c r="AN449" i="14"/>
  <c r="AM450" i="14"/>
  <c r="AN451" i="14"/>
  <c r="AM446" i="14"/>
  <c r="AM453" i="14"/>
  <c r="AN447" i="14"/>
  <c r="AM449" i="14"/>
  <c r="AM452" i="14"/>
  <c r="AN454" i="14"/>
  <c r="AM448" i="14"/>
  <c r="AN450" i="14"/>
  <c r="AM455" i="14"/>
  <c r="AN470" i="14"/>
  <c r="AM473" i="14"/>
  <c r="AN467" i="14"/>
  <c r="AM472" i="14"/>
  <c r="AN466" i="14"/>
  <c r="AN473" i="14"/>
  <c r="AM468" i="14"/>
  <c r="AM475" i="14"/>
  <c r="AN469" i="14"/>
  <c r="AN475" i="14"/>
  <c r="AM471" i="14"/>
  <c r="AM474" i="14"/>
  <c r="AM467" i="14"/>
  <c r="AM470" i="14"/>
  <c r="AN472" i="14"/>
  <c r="AM466" i="14"/>
  <c r="AN468" i="14"/>
  <c r="AM469" i="14"/>
  <c r="AN471" i="14"/>
  <c r="AN474" i="14"/>
  <c r="AM734" i="14"/>
  <c r="AN728" i="14"/>
  <c r="AN735" i="14"/>
  <c r="AM730" i="14"/>
  <c r="AN731" i="14"/>
  <c r="AM726" i="14"/>
  <c r="AM733" i="14"/>
  <c r="AN727" i="14"/>
  <c r="AM729" i="14"/>
  <c r="AM732" i="14"/>
  <c r="AN734" i="14"/>
  <c r="AM728" i="14"/>
  <c r="AN730" i="14"/>
  <c r="AN733" i="14"/>
  <c r="AM735" i="14"/>
  <c r="AN726" i="14"/>
  <c r="AN729" i="14"/>
  <c r="AM731" i="14"/>
  <c r="AN732" i="14"/>
  <c r="AM727" i="14"/>
  <c r="AN110" i="14"/>
  <c r="AM169" i="14"/>
  <c r="AN108" i="14"/>
  <c r="AM186" i="14"/>
  <c r="AN188" i="14"/>
  <c r="AN194" i="14"/>
  <c r="AM193" i="14"/>
  <c r="AM189" i="14"/>
  <c r="AN190" i="14"/>
  <c r="AN187" i="14"/>
  <c r="AM192" i="14"/>
  <c r="AN193" i="14"/>
  <c r="AM188" i="14"/>
  <c r="AM195" i="14"/>
  <c r="AN189" i="14"/>
  <c r="AM191" i="14"/>
  <c r="AM194" i="14"/>
  <c r="AN186" i="14"/>
  <c r="AM187" i="14"/>
  <c r="AM190" i="14"/>
  <c r="AN192" i="14"/>
  <c r="AN191" i="14"/>
  <c r="AN274" i="14"/>
  <c r="AN270" i="14"/>
  <c r="AM272" i="14"/>
  <c r="AN266" i="14"/>
  <c r="AN273" i="14"/>
  <c r="AM269" i="14"/>
  <c r="AM268" i="14"/>
  <c r="AM275" i="14"/>
  <c r="AN269" i="14"/>
  <c r="AM273" i="14"/>
  <c r="AM271" i="14"/>
  <c r="AM274" i="14"/>
  <c r="AM267" i="14"/>
  <c r="AM270" i="14"/>
  <c r="AN272" i="14"/>
  <c r="AM266" i="14"/>
  <c r="AN268" i="14"/>
  <c r="AN271" i="14"/>
  <c r="AN151" i="14"/>
  <c r="AN154" i="14"/>
  <c r="AM154" i="14"/>
  <c r="AN147" i="14"/>
  <c r="AM150" i="14"/>
  <c r="AM151" i="14"/>
  <c r="AM146" i="14"/>
  <c r="AN150" i="14"/>
  <c r="AN153" i="14"/>
  <c r="AM153" i="14"/>
  <c r="AN149" i="14"/>
  <c r="AN152" i="14"/>
  <c r="AM152" i="14"/>
  <c r="AM147" i="14"/>
  <c r="AM149" i="14"/>
  <c r="AM155" i="14"/>
  <c r="AN148" i="14"/>
  <c r="AM148" i="14"/>
  <c r="AN332" i="14"/>
  <c r="AM335" i="14"/>
  <c r="AM331" i="14"/>
  <c r="AM334" i="14"/>
  <c r="AN328" i="14"/>
  <c r="AN335" i="14"/>
  <c r="AM330" i="14"/>
  <c r="AN331" i="14"/>
  <c r="AM326" i="14"/>
  <c r="AM333" i="14"/>
  <c r="AN327" i="14"/>
  <c r="AN333" i="14"/>
  <c r="AM329" i="14"/>
  <c r="AM332" i="14"/>
  <c r="AN334" i="14"/>
  <c r="AN329" i="14"/>
  <c r="AM328" i="14"/>
  <c r="AN330" i="14"/>
  <c r="AM327" i="14"/>
  <c r="AN326" i="14"/>
  <c r="H793" i="14"/>
  <c r="AN790" i="14"/>
  <c r="AM792" i="14"/>
  <c r="AN786" i="14"/>
  <c r="AN793" i="14"/>
  <c r="AM788" i="14"/>
  <c r="AM795" i="14"/>
  <c r="AN789" i="14"/>
  <c r="AM791" i="14"/>
  <c r="AM794" i="14"/>
  <c r="AM787" i="14"/>
  <c r="AM790" i="14"/>
  <c r="AN792" i="14"/>
  <c r="AN795" i="14"/>
  <c r="AM786" i="14"/>
  <c r="AN788" i="14"/>
  <c r="AN791" i="14"/>
  <c r="AM793" i="14"/>
  <c r="AN787" i="14"/>
  <c r="AN794" i="14"/>
  <c r="AM789" i="14"/>
  <c r="AN146" i="14"/>
  <c r="AN155" i="14"/>
  <c r="AN112" i="14"/>
  <c r="AM72" i="14"/>
  <c r="AM75" i="14"/>
  <c r="AN68" i="14"/>
  <c r="AM68" i="14"/>
  <c r="AM67" i="14"/>
  <c r="AM73" i="14"/>
  <c r="AM74" i="14"/>
  <c r="AM69" i="14"/>
  <c r="AN66" i="14"/>
  <c r="AM70" i="14"/>
  <c r="AM66" i="14"/>
  <c r="AN75" i="14"/>
  <c r="AN69" i="14"/>
  <c r="AN73" i="14"/>
  <c r="AN67" i="14"/>
  <c r="AM248" i="14"/>
  <c r="AN250" i="14"/>
  <c r="AM255" i="14"/>
  <c r="AN246" i="14"/>
  <c r="AN252" i="14"/>
  <c r="AN249" i="14"/>
  <c r="AM254" i="14"/>
  <c r="AN248" i="14"/>
  <c r="AN255" i="14"/>
  <c r="AM247" i="14"/>
  <c r="AM250" i="14"/>
  <c r="AN251" i="14"/>
  <c r="AM246" i="14"/>
  <c r="AM253" i="14"/>
  <c r="AN247" i="14"/>
  <c r="AN253" i="14"/>
  <c r="AM249" i="14"/>
  <c r="AM252" i="14"/>
  <c r="AN254" i="14"/>
  <c r="AN227" i="14"/>
  <c r="AN587" i="14"/>
  <c r="AN594" i="14"/>
  <c r="AM589" i="14"/>
  <c r="AN590" i="14"/>
  <c r="AM592" i="14"/>
  <c r="AN586" i="14"/>
  <c r="AN593" i="14"/>
  <c r="AM588" i="14"/>
  <c r="AM595" i="14"/>
  <c r="AN589" i="14"/>
  <c r="AM591" i="14"/>
  <c r="AM594" i="14"/>
  <c r="AM587" i="14"/>
  <c r="AM590" i="14"/>
  <c r="AN592" i="14"/>
  <c r="AN595" i="14"/>
  <c r="AM586" i="14"/>
  <c r="AN588" i="14"/>
  <c r="AN591" i="14"/>
  <c r="AM593" i="14"/>
  <c r="AN212" i="14"/>
  <c r="AN213" i="14"/>
  <c r="AN209" i="14"/>
  <c r="AM214" i="14"/>
  <c r="AN208" i="14"/>
  <c r="AN215" i="14"/>
  <c r="AM210" i="14"/>
  <c r="AN211" i="14"/>
  <c r="AM206" i="14"/>
  <c r="AM213" i="14"/>
  <c r="AN207" i="14"/>
  <c r="AM207" i="14"/>
  <c r="AM209" i="14"/>
  <c r="AM212" i="14"/>
  <c r="AN214" i="14"/>
  <c r="AM208" i="14"/>
  <c r="AN210" i="14"/>
  <c r="AM211" i="14"/>
  <c r="AM215" i="14"/>
  <c r="AN206" i="14"/>
  <c r="AN275" i="14"/>
  <c r="AM447" i="14"/>
  <c r="AN289" i="14"/>
  <c r="AN649" i="14"/>
  <c r="AM651" i="14"/>
  <c r="AN652" i="14"/>
  <c r="AM647" i="14"/>
  <c r="AM654" i="14"/>
  <c r="AN648" i="14"/>
  <c r="AN655" i="14"/>
  <c r="AM650" i="14"/>
  <c r="AN651" i="14"/>
  <c r="AM646" i="14"/>
  <c r="AM653" i="14"/>
  <c r="AN647" i="14"/>
  <c r="AM649" i="14"/>
  <c r="AM652" i="14"/>
  <c r="AN654" i="14"/>
  <c r="AM648" i="14"/>
  <c r="AN650" i="14"/>
  <c r="AN653" i="14"/>
  <c r="AM655" i="14"/>
  <c r="AN646" i="14"/>
  <c r="AN169" i="14"/>
  <c r="AM168" i="14"/>
  <c r="AN175" i="14"/>
  <c r="AN171" i="14"/>
  <c r="AM174" i="14"/>
  <c r="AN167" i="14"/>
  <c r="AN170" i="14"/>
  <c r="AM170" i="14"/>
  <c r="AM171" i="14"/>
  <c r="AM175" i="14"/>
  <c r="AN168" i="14"/>
  <c r="AN166" i="14"/>
  <c r="AM166" i="14"/>
  <c r="AM173" i="14"/>
  <c r="AM167" i="14"/>
  <c r="AN173" i="14"/>
  <c r="AM172" i="14"/>
  <c r="AN71" i="14"/>
  <c r="AN351" i="14"/>
  <c r="AN852" i="14"/>
  <c r="AM847" i="14"/>
  <c r="AM854" i="14"/>
  <c r="AN848" i="14"/>
  <c r="AN855" i="14"/>
  <c r="AM850" i="14"/>
  <c r="AN851" i="14"/>
  <c r="AM846" i="14"/>
  <c r="AM853" i="14"/>
  <c r="AN847" i="14"/>
  <c r="AM849" i="14"/>
  <c r="AM852" i="14"/>
  <c r="AN854" i="14"/>
  <c r="AM848" i="14"/>
  <c r="AN850" i="14"/>
  <c r="AN853" i="14"/>
  <c r="AM855" i="14"/>
  <c r="AN846" i="14"/>
  <c r="AN849" i="14"/>
  <c r="AM851" i="14"/>
  <c r="AN532" i="14"/>
  <c r="AM527" i="14"/>
  <c r="AM534" i="14"/>
  <c r="AN528" i="14"/>
  <c r="AN535" i="14"/>
  <c r="AM530" i="14"/>
  <c r="AN531" i="14"/>
  <c r="AM526" i="14"/>
  <c r="AM533" i="14"/>
  <c r="AN527" i="14"/>
  <c r="AM529" i="14"/>
  <c r="AM532" i="14"/>
  <c r="AN534" i="14"/>
  <c r="AM528" i="14"/>
  <c r="AN530" i="14"/>
  <c r="AN533" i="14"/>
  <c r="AM535" i="14"/>
  <c r="AN526" i="14"/>
  <c r="AN529" i="14"/>
  <c r="AM531" i="14"/>
  <c r="AN773" i="14"/>
  <c r="AM775" i="14"/>
  <c r="AN766" i="14"/>
  <c r="AN769" i="14"/>
  <c r="AM771" i="14"/>
  <c r="AN772" i="14"/>
  <c r="AM767" i="14"/>
  <c r="AM774" i="14"/>
  <c r="AN768" i="14"/>
  <c r="AN775" i="14"/>
  <c r="AM770" i="14"/>
  <c r="AN771" i="14"/>
  <c r="AM766" i="14"/>
  <c r="AM773" i="14"/>
  <c r="AN767" i="14"/>
  <c r="AM769" i="14"/>
  <c r="AM772" i="14"/>
  <c r="AN774" i="14"/>
  <c r="AM768" i="14"/>
  <c r="AN770" i="14"/>
  <c r="AM71" i="14"/>
  <c r="AN89" i="14"/>
  <c r="AN174" i="14"/>
  <c r="G794" i="14"/>
  <c r="H791" i="14"/>
  <c r="G789" i="14"/>
  <c r="AE513" i="14"/>
  <c r="AE509" i="14"/>
  <c r="AD516" i="14"/>
  <c r="AD512" i="14"/>
  <c r="AD508" i="14"/>
  <c r="AE511" i="14"/>
  <c r="AE506" i="14"/>
  <c r="AE516" i="14"/>
  <c r="AD511" i="14"/>
  <c r="AD506" i="14"/>
  <c r="AE515" i="14"/>
  <c r="AE510" i="14"/>
  <c r="AE514" i="14"/>
  <c r="AD509" i="14"/>
  <c r="AD514" i="14"/>
  <c r="AE508" i="14"/>
  <c r="AD513" i="14"/>
  <c r="AE507" i="14"/>
  <c r="AE512" i="14"/>
  <c r="AD507" i="14"/>
  <c r="AD515" i="14"/>
  <c r="AD510" i="14"/>
  <c r="H706" i="14"/>
  <c r="H715" i="14"/>
  <c r="G713" i="14"/>
  <c r="V706" i="14"/>
  <c r="V715" i="14"/>
  <c r="U713" i="14"/>
  <c r="U286" i="14"/>
  <c r="V289" i="14"/>
  <c r="V288" i="14"/>
  <c r="AE576" i="14"/>
  <c r="AE572" i="14"/>
  <c r="AE568" i="14"/>
  <c r="AD575" i="14"/>
  <c r="AD571" i="14"/>
  <c r="AD567" i="14"/>
  <c r="AD576" i="14"/>
  <c r="AE570" i="14"/>
  <c r="AE575" i="14"/>
  <c r="AD570" i="14"/>
  <c r="AE574" i="14"/>
  <c r="AE569" i="14"/>
  <c r="AE573" i="14"/>
  <c r="AD568" i="14"/>
  <c r="AD573" i="14"/>
  <c r="AE567" i="14"/>
  <c r="AD572" i="14"/>
  <c r="AE566" i="14"/>
  <c r="AE571" i="14"/>
  <c r="AD566" i="14"/>
  <c r="AD574" i="14"/>
  <c r="AD569" i="14"/>
  <c r="AE95" i="14"/>
  <c r="AE91" i="14"/>
  <c r="AE87" i="14"/>
  <c r="AD94" i="14"/>
  <c r="AD90" i="14"/>
  <c r="AE94" i="14"/>
  <c r="AD89" i="14"/>
  <c r="AE93" i="14"/>
  <c r="AE88" i="14"/>
  <c r="AD93" i="14"/>
  <c r="AD88" i="14"/>
  <c r="AE92" i="14"/>
  <c r="AD87" i="14"/>
  <c r="AE96" i="14"/>
  <c r="AD86" i="14"/>
  <c r="AD92" i="14"/>
  <c r="AE86" i="14"/>
  <c r="AD91" i="14"/>
  <c r="AD96" i="14"/>
  <c r="AE90" i="14"/>
  <c r="AD95" i="14"/>
  <c r="AE89" i="14"/>
  <c r="AE273" i="14"/>
  <c r="AE269" i="14"/>
  <c r="AD276" i="14"/>
  <c r="AD272" i="14"/>
  <c r="AD268" i="14"/>
  <c r="AE275" i="14"/>
  <c r="AE270" i="14"/>
  <c r="AD275" i="14"/>
  <c r="AD270" i="14"/>
  <c r="AE274" i="14"/>
  <c r="AD269" i="14"/>
  <c r="AD273" i="14"/>
  <c r="AE267" i="14"/>
  <c r="AE276" i="14"/>
  <c r="AD271" i="14"/>
  <c r="AD266" i="14"/>
  <c r="AE271" i="14"/>
  <c r="AE268" i="14"/>
  <c r="AD267" i="14"/>
  <c r="AE266" i="14"/>
  <c r="AD274" i="14"/>
  <c r="AE272" i="14"/>
  <c r="H786" i="14"/>
  <c r="H795" i="14"/>
  <c r="G793" i="14"/>
  <c r="H710" i="14"/>
  <c r="G708" i="14"/>
  <c r="H709" i="14"/>
  <c r="V710" i="14"/>
  <c r="U708" i="14"/>
  <c r="V709" i="14"/>
  <c r="V293" i="14"/>
  <c r="U289" i="14"/>
  <c r="V292" i="14"/>
  <c r="AE454" i="14"/>
  <c r="AE450" i="14"/>
  <c r="AE446" i="14"/>
  <c r="AD453" i="14"/>
  <c r="AD449" i="14"/>
  <c r="AE452" i="14"/>
  <c r="AE447" i="14"/>
  <c r="AD452" i="14"/>
  <c r="AD447" i="14"/>
  <c r="AE456" i="14"/>
  <c r="AE451" i="14"/>
  <c r="AD446" i="14"/>
  <c r="AE455" i="14"/>
  <c r="AD450" i="14"/>
  <c r="AD455" i="14"/>
  <c r="AE449" i="14"/>
  <c r="AD454" i="14"/>
  <c r="AE448" i="14"/>
  <c r="AE453" i="14"/>
  <c r="AD448" i="14"/>
  <c r="AD451" i="14"/>
  <c r="AD456" i="14"/>
  <c r="AE475" i="14"/>
  <c r="AE471" i="14"/>
  <c r="AE467" i="14"/>
  <c r="AD474" i="14"/>
  <c r="AD470" i="14"/>
  <c r="AD466" i="14"/>
  <c r="AE472" i="14"/>
  <c r="AD467" i="14"/>
  <c r="AD472" i="14"/>
  <c r="AE466" i="14"/>
  <c r="AE476" i="14"/>
  <c r="AD471" i="14"/>
  <c r="AD475" i="14"/>
  <c r="AE469" i="14"/>
  <c r="AE474" i="14"/>
  <c r="AD469" i="14"/>
  <c r="AE473" i="14"/>
  <c r="AE468" i="14"/>
  <c r="AD473" i="14"/>
  <c r="AD468" i="14"/>
  <c r="AD476" i="14"/>
  <c r="AE470" i="14"/>
  <c r="I23" i="14"/>
  <c r="AE736" i="14"/>
  <c r="AE732" i="14"/>
  <c r="AE728" i="14"/>
  <c r="AD735" i="14"/>
  <c r="AD731" i="14"/>
  <c r="AD727" i="14"/>
  <c r="AE733" i="14"/>
  <c r="AD728" i="14"/>
  <c r="AD733" i="14"/>
  <c r="AE727" i="14"/>
  <c r="AD732" i="14"/>
  <c r="AE726" i="14"/>
  <c r="AE731" i="14"/>
  <c r="AD726" i="14"/>
  <c r="AD736" i="14"/>
  <c r="AE730" i="14"/>
  <c r="AE735" i="14"/>
  <c r="AD730" i="14"/>
  <c r="AE734" i="14"/>
  <c r="AE729" i="14"/>
  <c r="AD734" i="14"/>
  <c r="AD729" i="14"/>
  <c r="AE854" i="14"/>
  <c r="AE850" i="14"/>
  <c r="AE846" i="14"/>
  <c r="AD853" i="14"/>
  <c r="AD849" i="14"/>
  <c r="AE856" i="14"/>
  <c r="AE851" i="14"/>
  <c r="AD846" i="14"/>
  <c r="AD856" i="14"/>
  <c r="AD851" i="14"/>
  <c r="AE855" i="14"/>
  <c r="AD850" i="14"/>
  <c r="AD855" i="14"/>
  <c r="AE849" i="14"/>
  <c r="AD854" i="14"/>
  <c r="AE848" i="14"/>
  <c r="AE853" i="14"/>
  <c r="AD848" i="14"/>
  <c r="AE852" i="14"/>
  <c r="AE847" i="14"/>
  <c r="AD852" i="14"/>
  <c r="AD847" i="14"/>
  <c r="AE395" i="14"/>
  <c r="AE391" i="14"/>
  <c r="AE387" i="14"/>
  <c r="AD394" i="14"/>
  <c r="AD390" i="14"/>
  <c r="AD386" i="14"/>
  <c r="AE393" i="14"/>
  <c r="AE388" i="14"/>
  <c r="AD393" i="14"/>
  <c r="AD388" i="14"/>
  <c r="AE392" i="14"/>
  <c r="AD387" i="14"/>
  <c r="AE396" i="14"/>
  <c r="AD391" i="14"/>
  <c r="AD396" i="14"/>
  <c r="AE390" i="14"/>
  <c r="AD395" i="14"/>
  <c r="AE389" i="14"/>
  <c r="AE394" i="14"/>
  <c r="AD389" i="14"/>
  <c r="AD392" i="14"/>
  <c r="AE386" i="14"/>
  <c r="AE353" i="14"/>
  <c r="AE349" i="14"/>
  <c r="AD356" i="14"/>
  <c r="AD352" i="14"/>
  <c r="AD348" i="14"/>
  <c r="AE354" i="14"/>
  <c r="AD349" i="14"/>
  <c r="AD354" i="14"/>
  <c r="AE348" i="14"/>
  <c r="AD353" i="14"/>
  <c r="AE347" i="14"/>
  <c r="AE351" i="14"/>
  <c r="AE346" i="14"/>
  <c r="AE356" i="14"/>
  <c r="AD351" i="14"/>
  <c r="AD346" i="14"/>
  <c r="AE355" i="14"/>
  <c r="AD355" i="14"/>
  <c r="AD350" i="14"/>
  <c r="AE352" i="14"/>
  <c r="AE350" i="14"/>
  <c r="AD347" i="14"/>
  <c r="H794" i="14"/>
  <c r="G792" i="14"/>
  <c r="AE593" i="14"/>
  <c r="AE589" i="14"/>
  <c r="AD596" i="14"/>
  <c r="AD592" i="14"/>
  <c r="AD588" i="14"/>
  <c r="AE595" i="14"/>
  <c r="AE590" i="14"/>
  <c r="AD595" i="14"/>
  <c r="AD590" i="14"/>
  <c r="AE594" i="14"/>
  <c r="AD589" i="14"/>
  <c r="AD593" i="14"/>
  <c r="AE587" i="14"/>
  <c r="AE592" i="14"/>
  <c r="AD587" i="14"/>
  <c r="AE591" i="14"/>
  <c r="AE586" i="14"/>
  <c r="AE596" i="14"/>
  <c r="AD591" i="14"/>
  <c r="AD586" i="14"/>
  <c r="AD594" i="14"/>
  <c r="AE588" i="14"/>
  <c r="AD215" i="14"/>
  <c r="AD211" i="14"/>
  <c r="AD207" i="14"/>
  <c r="AE213" i="14"/>
  <c r="AE209" i="14"/>
  <c r="AD216" i="14"/>
  <c r="AD212" i="14"/>
  <c r="AD208" i="14"/>
  <c r="AE212" i="14"/>
  <c r="AD206" i="14"/>
  <c r="AE211" i="14"/>
  <c r="AE210" i="14"/>
  <c r="AE216" i="14"/>
  <c r="AD210" i="14"/>
  <c r="AE214" i="14"/>
  <c r="AE215" i="14"/>
  <c r="AD209" i="14"/>
  <c r="AE208" i="14"/>
  <c r="AD214" i="14"/>
  <c r="AE207" i="14"/>
  <c r="AD213" i="14"/>
  <c r="AE206" i="14"/>
  <c r="G707" i="14"/>
  <c r="G716" i="14"/>
  <c r="U707" i="14"/>
  <c r="U716" i="14"/>
  <c r="AE534" i="14"/>
  <c r="AE530" i="14"/>
  <c r="AE526" i="14"/>
  <c r="AD533" i="14"/>
  <c r="AD529" i="14"/>
  <c r="AE536" i="14"/>
  <c r="AE531" i="14"/>
  <c r="AD526" i="14"/>
  <c r="AD536" i="14"/>
  <c r="AD531" i="14"/>
  <c r="AE535" i="14"/>
  <c r="AD530" i="14"/>
  <c r="AD534" i="14"/>
  <c r="AE528" i="14"/>
  <c r="AE533" i="14"/>
  <c r="AD528" i="14"/>
  <c r="AE532" i="14"/>
  <c r="AE527" i="14"/>
  <c r="AD532" i="14"/>
  <c r="AD527" i="14"/>
  <c r="AE529" i="14"/>
  <c r="AD535" i="14"/>
  <c r="U295" i="14"/>
  <c r="U290" i="14"/>
  <c r="AE256" i="14"/>
  <c r="AE252" i="14"/>
  <c r="AE248" i="14"/>
  <c r="AD255" i="14"/>
  <c r="AD251" i="14"/>
  <c r="AD247" i="14"/>
  <c r="AD256" i="14"/>
  <c r="AE255" i="14"/>
  <c r="AD250" i="14"/>
  <c r="AE253" i="14"/>
  <c r="AD248" i="14"/>
  <c r="AE251" i="14"/>
  <c r="AD246" i="14"/>
  <c r="AE250" i="14"/>
  <c r="AE249" i="14"/>
  <c r="AD249" i="14"/>
  <c r="AE247" i="14"/>
  <c r="AE254" i="14"/>
  <c r="AE246" i="14"/>
  <c r="AD254" i="14"/>
  <c r="AD253" i="14"/>
  <c r="AD252" i="14"/>
  <c r="AD156" i="14"/>
  <c r="AD152" i="14"/>
  <c r="AD148" i="14"/>
  <c r="AE154" i="14"/>
  <c r="AE150" i="14"/>
  <c r="AE146" i="14"/>
  <c r="AD153" i="14"/>
  <c r="AD149" i="14"/>
  <c r="AE153" i="14"/>
  <c r="AD147" i="14"/>
  <c r="AE152" i="14"/>
  <c r="AD146" i="14"/>
  <c r="AE151" i="14"/>
  <c r="AD151" i="14"/>
  <c r="AE149" i="14"/>
  <c r="AE156" i="14"/>
  <c r="AD150" i="14"/>
  <c r="AE155" i="14"/>
  <c r="AD155" i="14"/>
  <c r="AE148" i="14"/>
  <c r="AD154" i="14"/>
  <c r="AE147" i="14"/>
  <c r="AE336" i="14"/>
  <c r="AE332" i="14"/>
  <c r="AE328" i="14"/>
  <c r="AD335" i="14"/>
  <c r="AD331" i="14"/>
  <c r="AD327" i="14"/>
  <c r="AE334" i="14"/>
  <c r="AE329" i="14"/>
  <c r="AD334" i="14"/>
  <c r="AD329" i="14"/>
  <c r="AE333" i="14"/>
  <c r="AD328" i="14"/>
  <c r="AD332" i="14"/>
  <c r="AE326" i="14"/>
  <c r="AE331" i="14"/>
  <c r="AD326" i="14"/>
  <c r="AE335" i="14"/>
  <c r="AD330" i="14"/>
  <c r="AE327" i="14"/>
  <c r="AD336" i="14"/>
  <c r="AD333" i="14"/>
  <c r="AE330" i="14"/>
  <c r="AE315" i="14"/>
  <c r="AE311" i="14"/>
  <c r="AE307" i="14"/>
  <c r="AD314" i="14"/>
  <c r="AD310" i="14"/>
  <c r="AD306" i="14"/>
  <c r="AD315" i="14"/>
  <c r="AE309" i="14"/>
  <c r="AE314" i="14"/>
  <c r="AD309" i="14"/>
  <c r="AE313" i="14"/>
  <c r="AE308" i="14"/>
  <c r="AE312" i="14"/>
  <c r="AD307" i="14"/>
  <c r="AD316" i="14"/>
  <c r="AE310" i="14"/>
  <c r="AE316" i="14"/>
  <c r="AD313" i="14"/>
  <c r="AD312" i="14"/>
  <c r="AD311" i="14"/>
  <c r="AD308" i="14"/>
  <c r="AE306" i="14"/>
  <c r="AD236" i="14"/>
  <c r="AD232" i="14"/>
  <c r="AD228" i="14"/>
  <c r="AE234" i="14"/>
  <c r="AE230" i="14"/>
  <c r="AE226" i="14"/>
  <c r="AD233" i="14"/>
  <c r="AD229" i="14"/>
  <c r="AD234" i="14"/>
  <c r="AE227" i="14"/>
  <c r="AE233" i="14"/>
  <c r="AD227" i="14"/>
  <c r="AE232" i="14"/>
  <c r="AD226" i="14"/>
  <c r="AE231" i="14"/>
  <c r="AE236" i="14"/>
  <c r="AD231" i="14"/>
  <c r="AD230" i="14"/>
  <c r="AE235" i="14"/>
  <c r="AE229" i="14"/>
  <c r="AD235" i="14"/>
  <c r="AE228" i="14"/>
  <c r="AE816" i="14"/>
  <c r="AE812" i="14"/>
  <c r="AE808" i="14"/>
  <c r="AD815" i="14"/>
  <c r="AD811" i="14"/>
  <c r="AD807" i="14"/>
  <c r="AD812" i="14"/>
  <c r="AE806" i="14"/>
  <c r="AE811" i="14"/>
  <c r="AD806" i="14"/>
  <c r="AD816" i="14"/>
  <c r="AE810" i="14"/>
  <c r="AE815" i="14"/>
  <c r="AD810" i="14"/>
  <c r="AE814" i="14"/>
  <c r="AE809" i="14"/>
  <c r="AD814" i="14"/>
  <c r="AD809" i="14"/>
  <c r="AE813" i="14"/>
  <c r="AD808" i="14"/>
  <c r="AD813" i="14"/>
  <c r="AE807" i="14"/>
  <c r="AE496" i="14"/>
  <c r="AE492" i="14"/>
  <c r="AE488" i="14"/>
  <c r="AD495" i="14"/>
  <c r="AD491" i="14"/>
  <c r="AD487" i="14"/>
  <c r="AD492" i="14"/>
  <c r="AE486" i="14"/>
  <c r="AE491" i="14"/>
  <c r="AD486" i="14"/>
  <c r="AD496" i="14"/>
  <c r="AE490" i="14"/>
  <c r="AE494" i="14"/>
  <c r="AE489" i="14"/>
  <c r="AD494" i="14"/>
  <c r="AD489" i="14"/>
  <c r="AE493" i="14"/>
  <c r="AD488" i="14"/>
  <c r="AD493" i="14"/>
  <c r="AE487" i="14"/>
  <c r="AE495" i="14"/>
  <c r="AD490" i="14"/>
  <c r="AE656" i="14"/>
  <c r="AE652" i="14"/>
  <c r="AE648" i="14"/>
  <c r="AD655" i="14"/>
  <c r="AD651" i="14"/>
  <c r="AD647" i="14"/>
  <c r="AE654" i="14"/>
  <c r="AE649" i="14"/>
  <c r="AD654" i="14"/>
  <c r="AD649" i="14"/>
  <c r="AE653" i="14"/>
  <c r="AD648" i="14"/>
  <c r="AD652" i="14"/>
  <c r="AE646" i="14"/>
  <c r="AE651" i="14"/>
  <c r="AD646" i="14"/>
  <c r="AD656" i="14"/>
  <c r="AE650" i="14"/>
  <c r="AE655" i="14"/>
  <c r="AD650" i="14"/>
  <c r="AD653" i="14"/>
  <c r="AE647" i="14"/>
  <c r="AD173" i="14"/>
  <c r="AD169" i="14"/>
  <c r="AE175" i="14"/>
  <c r="AE171" i="14"/>
  <c r="AE167" i="14"/>
  <c r="AD174" i="14"/>
  <c r="AD170" i="14"/>
  <c r="AD166" i="14"/>
  <c r="AD175" i="14"/>
  <c r="AE168" i="14"/>
  <c r="AE174" i="14"/>
  <c r="AD168" i="14"/>
  <c r="AE173" i="14"/>
  <c r="AD167" i="14"/>
  <c r="AE172" i="14"/>
  <c r="AE166" i="14"/>
  <c r="AD171" i="14"/>
  <c r="AD172" i="14"/>
  <c r="AE176" i="14"/>
  <c r="AE170" i="14"/>
  <c r="AD176" i="14"/>
  <c r="AE169" i="14"/>
  <c r="AE795" i="14"/>
  <c r="AE791" i="14"/>
  <c r="AE787" i="14"/>
  <c r="AD794" i="14"/>
  <c r="AD790" i="14"/>
  <c r="AD786" i="14"/>
  <c r="AE792" i="14"/>
  <c r="AD787" i="14"/>
  <c r="AD792" i="14"/>
  <c r="AE786" i="14"/>
  <c r="AE796" i="14"/>
  <c r="AD791" i="14"/>
  <c r="AD796" i="14"/>
  <c r="AE790" i="14"/>
  <c r="AD795" i="14"/>
  <c r="AE789" i="14"/>
  <c r="AE794" i="14"/>
  <c r="AD789" i="14"/>
  <c r="AE793" i="14"/>
  <c r="AE788" i="14"/>
  <c r="AD793" i="14"/>
  <c r="AD788" i="14"/>
  <c r="AE635" i="14"/>
  <c r="AE631" i="14"/>
  <c r="AE627" i="14"/>
  <c r="AD634" i="14"/>
  <c r="AD630" i="14"/>
  <c r="AD626" i="14"/>
  <c r="AD635" i="14"/>
  <c r="AE629" i="14"/>
  <c r="AE634" i="14"/>
  <c r="AD629" i="14"/>
  <c r="AE633" i="14"/>
  <c r="AE628" i="14"/>
  <c r="AE632" i="14"/>
  <c r="AD627" i="14"/>
  <c r="AD632" i="14"/>
  <c r="AE626" i="14"/>
  <c r="AE636" i="14"/>
  <c r="AD631" i="14"/>
  <c r="AD636" i="14"/>
  <c r="AE630" i="14"/>
  <c r="AD633" i="14"/>
  <c r="AD628" i="14"/>
  <c r="AD194" i="14"/>
  <c r="AD190" i="14"/>
  <c r="AD186" i="14"/>
  <c r="AE196" i="14"/>
  <c r="AE192" i="14"/>
  <c r="AE188" i="14"/>
  <c r="AD195" i="14"/>
  <c r="AD191" i="14"/>
  <c r="AD187" i="14"/>
  <c r="AE190" i="14"/>
  <c r="AD196" i="14"/>
  <c r="AE189" i="14"/>
  <c r="AE195" i="14"/>
  <c r="AD189" i="14"/>
  <c r="AE194" i="14"/>
  <c r="AD188" i="14"/>
  <c r="AD193" i="14"/>
  <c r="AE193" i="14"/>
  <c r="AE187" i="14"/>
  <c r="AE186" i="14"/>
  <c r="AD192" i="14"/>
  <c r="AE191" i="14"/>
  <c r="AE75" i="14"/>
  <c r="AE71" i="14"/>
  <c r="AE67" i="14"/>
  <c r="AD75" i="14"/>
  <c r="AD71" i="14"/>
  <c r="AD67" i="14"/>
  <c r="AE74" i="14"/>
  <c r="AE70" i="14"/>
  <c r="AE66" i="14"/>
  <c r="AD74" i="14"/>
  <c r="AD70" i="14"/>
  <c r="AD66" i="14"/>
  <c r="AD69" i="14"/>
  <c r="AE73" i="14"/>
  <c r="AE69" i="14"/>
  <c r="AD73" i="14"/>
  <c r="AE76" i="14"/>
  <c r="AE72" i="14"/>
  <c r="AE68" i="14"/>
  <c r="AD76" i="14"/>
  <c r="AD72" i="14"/>
  <c r="AD68" i="14"/>
  <c r="G786" i="14"/>
  <c r="G795" i="14"/>
  <c r="H792" i="14"/>
  <c r="AE833" i="14"/>
  <c r="AE829" i="14"/>
  <c r="AD836" i="14"/>
  <c r="AD832" i="14"/>
  <c r="AD828" i="14"/>
  <c r="AE831" i="14"/>
  <c r="AE826" i="14"/>
  <c r="AE836" i="14"/>
  <c r="AD831" i="14"/>
  <c r="AD826" i="14"/>
  <c r="AE835" i="14"/>
  <c r="AE830" i="14"/>
  <c r="AD835" i="14"/>
  <c r="AD830" i="14"/>
  <c r="AE834" i="14"/>
  <c r="AD829" i="14"/>
  <c r="AD834" i="14"/>
  <c r="AE828" i="14"/>
  <c r="AD833" i="14"/>
  <c r="AE827" i="14"/>
  <c r="AE832" i="14"/>
  <c r="AD827" i="14"/>
  <c r="AE673" i="14"/>
  <c r="AE669" i="14"/>
  <c r="AD676" i="14"/>
  <c r="AD672" i="14"/>
  <c r="AD668" i="14"/>
  <c r="AE674" i="14"/>
  <c r="AD669" i="14"/>
  <c r="AD674" i="14"/>
  <c r="AE668" i="14"/>
  <c r="AD673" i="14"/>
  <c r="AE667" i="14"/>
  <c r="AE671" i="14"/>
  <c r="AE666" i="14"/>
  <c r="AE676" i="14"/>
  <c r="AD671" i="14"/>
  <c r="AD666" i="14"/>
  <c r="AE675" i="14"/>
  <c r="AE670" i="14"/>
  <c r="AD675" i="14"/>
  <c r="AD670" i="14"/>
  <c r="AE672" i="14"/>
  <c r="AD667" i="14"/>
  <c r="G710" i="14"/>
  <c r="H707" i="14"/>
  <c r="H716" i="14"/>
  <c r="U710" i="14"/>
  <c r="V707" i="14"/>
  <c r="U291" i="14"/>
  <c r="U288" i="14"/>
  <c r="AE774" i="14"/>
  <c r="AE770" i="14"/>
  <c r="AE766" i="14"/>
  <c r="AD773" i="14"/>
  <c r="AD769" i="14"/>
  <c r="AE772" i="14"/>
  <c r="AE767" i="14"/>
  <c r="AD772" i="14"/>
  <c r="AD767" i="14"/>
  <c r="AE776" i="14"/>
  <c r="AE771" i="14"/>
  <c r="AD766" i="14"/>
  <c r="AD776" i="14"/>
  <c r="AD771" i="14"/>
  <c r="AE775" i="14"/>
  <c r="AD770" i="14"/>
  <c r="AD775" i="14"/>
  <c r="AE769" i="14"/>
  <c r="AD774" i="14"/>
  <c r="AE768" i="14"/>
  <c r="AE773" i="14"/>
  <c r="AD768" i="14"/>
  <c r="AD114" i="14"/>
  <c r="AD110" i="14"/>
  <c r="AD106" i="14"/>
  <c r="AE116" i="14"/>
  <c r="AE112" i="14"/>
  <c r="AE108" i="14"/>
  <c r="AD115" i="14"/>
  <c r="AD111" i="14"/>
  <c r="AD107" i="14"/>
  <c r="AD116" i="14"/>
  <c r="AE109" i="14"/>
  <c r="AE115" i="14"/>
  <c r="AD109" i="14"/>
  <c r="AE114" i="14"/>
  <c r="AD108" i="14"/>
  <c r="AE113" i="14"/>
  <c r="AE107" i="14"/>
  <c r="AD113" i="14"/>
  <c r="AE106" i="14"/>
  <c r="AD112" i="14"/>
  <c r="AE111" i="14"/>
  <c r="AE110" i="14"/>
  <c r="AE694" i="14"/>
  <c r="AE690" i="14"/>
  <c r="AE686" i="14"/>
  <c r="AD693" i="14"/>
  <c r="AD689" i="14"/>
  <c r="AD694" i="14"/>
  <c r="AE688" i="14"/>
  <c r="AE693" i="14"/>
  <c r="AD688" i="14"/>
  <c r="AE692" i="14"/>
  <c r="AE687" i="14"/>
  <c r="AE696" i="14"/>
  <c r="AE691" i="14"/>
  <c r="AD686" i="14"/>
  <c r="AD696" i="14"/>
  <c r="AD691" i="14"/>
  <c r="AE695" i="14"/>
  <c r="AD690" i="14"/>
  <c r="AD695" i="14"/>
  <c r="AE689" i="14"/>
  <c r="AD687" i="14"/>
  <c r="AD692" i="14"/>
  <c r="AE715" i="14"/>
  <c r="AE711" i="14"/>
  <c r="AE707" i="14"/>
  <c r="AD714" i="14"/>
  <c r="AD710" i="14"/>
  <c r="AD706" i="14"/>
  <c r="AE713" i="14"/>
  <c r="AE708" i="14"/>
  <c r="AD713" i="14"/>
  <c r="AD708" i="14"/>
  <c r="AE712" i="14"/>
  <c r="AD707" i="14"/>
  <c r="AD712" i="14"/>
  <c r="AE706" i="14"/>
  <c r="AE716" i="14"/>
  <c r="AD711" i="14"/>
  <c r="AD716" i="14"/>
  <c r="AE710" i="14"/>
  <c r="AD715" i="14"/>
  <c r="AE709" i="14"/>
  <c r="AE714" i="14"/>
  <c r="AD709" i="14"/>
  <c r="AE294" i="14"/>
  <c r="AE290" i="14"/>
  <c r="AE286" i="14"/>
  <c r="AD293" i="14"/>
  <c r="AD289" i="14"/>
  <c r="AE295" i="14"/>
  <c r="AD290" i="14"/>
  <c r="AD295" i="14"/>
  <c r="AE289" i="14"/>
  <c r="AD294" i="14"/>
  <c r="AE288" i="14"/>
  <c r="AE292" i="14"/>
  <c r="AE287" i="14"/>
  <c r="AD296" i="14"/>
  <c r="AD291" i="14"/>
  <c r="AE293" i="14"/>
  <c r="AD292" i="14"/>
  <c r="AE291" i="14"/>
  <c r="AD288" i="14"/>
  <c r="AD286" i="14"/>
  <c r="AD287" i="14"/>
  <c r="AE296" i="14"/>
  <c r="V313" i="14"/>
  <c r="V309" i="14"/>
  <c r="V315" i="14"/>
  <c r="V311" i="14"/>
  <c r="V307" i="14"/>
  <c r="U315" i="14"/>
  <c r="U311" i="14"/>
  <c r="U307" i="14"/>
  <c r="U314" i="14"/>
  <c r="U310" i="14"/>
  <c r="U306" i="14"/>
  <c r="V314" i="14"/>
  <c r="V306" i="14"/>
  <c r="U313" i="14"/>
  <c r="V312" i="14"/>
  <c r="U312" i="14"/>
  <c r="V310" i="14"/>
  <c r="V316" i="14"/>
  <c r="V308" i="14"/>
  <c r="U316" i="14"/>
  <c r="U308" i="14"/>
  <c r="U309" i="14"/>
  <c r="V233" i="14"/>
  <c r="V229" i="14"/>
  <c r="V236" i="14"/>
  <c r="V232" i="14"/>
  <c r="V228" i="14"/>
  <c r="U233" i="14"/>
  <c r="U229" i="14"/>
  <c r="U236" i="14"/>
  <c r="U232" i="14"/>
  <c r="U228" i="14"/>
  <c r="V235" i="14"/>
  <c r="V231" i="14"/>
  <c r="V227" i="14"/>
  <c r="V234" i="14"/>
  <c r="V230" i="14"/>
  <c r="V226" i="14"/>
  <c r="U234" i="14"/>
  <c r="U230" i="14"/>
  <c r="U226" i="14"/>
  <c r="U231" i="14"/>
  <c r="U227" i="14"/>
  <c r="U235" i="14"/>
  <c r="V494" i="14"/>
  <c r="V490" i="14"/>
  <c r="V486" i="14"/>
  <c r="V496" i="14"/>
  <c r="V492" i="14"/>
  <c r="V488" i="14"/>
  <c r="U496" i="14"/>
  <c r="U492" i="14"/>
  <c r="U488" i="14"/>
  <c r="U495" i="14"/>
  <c r="U491" i="14"/>
  <c r="U487" i="14"/>
  <c r="V491" i="14"/>
  <c r="U490" i="14"/>
  <c r="V489" i="14"/>
  <c r="U489" i="14"/>
  <c r="U494" i="14"/>
  <c r="V495" i="14"/>
  <c r="V487" i="14"/>
  <c r="U486" i="14"/>
  <c r="V493" i="14"/>
  <c r="U493" i="14"/>
  <c r="V195" i="14"/>
  <c r="V191" i="14"/>
  <c r="V187" i="14"/>
  <c r="V190" i="14"/>
  <c r="U195" i="14"/>
  <c r="U191" i="14"/>
  <c r="U187" i="14"/>
  <c r="V194" i="14"/>
  <c r="V186" i="14"/>
  <c r="U194" i="14"/>
  <c r="U190" i="14"/>
  <c r="U186" i="14"/>
  <c r="V193" i="14"/>
  <c r="V189" i="14"/>
  <c r="V196" i="14"/>
  <c r="V192" i="14"/>
  <c r="V188" i="14"/>
  <c r="U196" i="14"/>
  <c r="U192" i="14"/>
  <c r="U188" i="14"/>
  <c r="U193" i="14"/>
  <c r="U189" i="14"/>
  <c r="V73" i="14"/>
  <c r="V69" i="14"/>
  <c r="V76" i="14"/>
  <c r="V68" i="14"/>
  <c r="U73" i="14"/>
  <c r="U69" i="14"/>
  <c r="V72" i="14"/>
  <c r="U76" i="14"/>
  <c r="U72" i="14"/>
  <c r="U68" i="14"/>
  <c r="V75" i="14"/>
  <c r="V71" i="14"/>
  <c r="V67" i="14"/>
  <c r="V74" i="14"/>
  <c r="V70" i="14"/>
  <c r="V66" i="14"/>
  <c r="U75" i="14"/>
  <c r="U74" i="14"/>
  <c r="U71" i="14"/>
  <c r="U70" i="14"/>
  <c r="U66" i="14"/>
  <c r="U67" i="14"/>
  <c r="V835" i="14"/>
  <c r="V831" i="14"/>
  <c r="V827" i="14"/>
  <c r="U835" i="14"/>
  <c r="U831" i="14"/>
  <c r="U827" i="14"/>
  <c r="V834" i="14"/>
  <c r="V830" i="14"/>
  <c r="V826" i="14"/>
  <c r="U834" i="14"/>
  <c r="U830" i="14"/>
  <c r="U826" i="14"/>
  <c r="V833" i="14"/>
  <c r="V829" i="14"/>
  <c r="U833" i="14"/>
  <c r="U829" i="14"/>
  <c r="V836" i="14"/>
  <c r="V832" i="14"/>
  <c r="V828" i="14"/>
  <c r="U836" i="14"/>
  <c r="U832" i="14"/>
  <c r="U828" i="14"/>
  <c r="V675" i="14"/>
  <c r="V671" i="14"/>
  <c r="V667" i="14"/>
  <c r="U675" i="14"/>
  <c r="U671" i="14"/>
  <c r="U667" i="14"/>
  <c r="V674" i="14"/>
  <c r="V670" i="14"/>
  <c r="V666" i="14"/>
  <c r="U674" i="14"/>
  <c r="U670" i="14"/>
  <c r="U666" i="14"/>
  <c r="V673" i="14"/>
  <c r="V669" i="14"/>
  <c r="U673" i="14"/>
  <c r="U669" i="14"/>
  <c r="V676" i="14"/>
  <c r="V672" i="14"/>
  <c r="V668" i="14"/>
  <c r="U676" i="14"/>
  <c r="U672" i="14"/>
  <c r="U668" i="14"/>
  <c r="V696" i="14"/>
  <c r="V692" i="14"/>
  <c r="V688" i="14"/>
  <c r="U696" i="14"/>
  <c r="U692" i="14"/>
  <c r="U688" i="14"/>
  <c r="V695" i="14"/>
  <c r="V691" i="14"/>
  <c r="V687" i="14"/>
  <c r="U695" i="14"/>
  <c r="U691" i="14"/>
  <c r="U687" i="14"/>
  <c r="V694" i="14"/>
  <c r="V690" i="14"/>
  <c r="V686" i="14"/>
  <c r="U694" i="14"/>
  <c r="U690" i="14"/>
  <c r="U686" i="14"/>
  <c r="V693" i="14"/>
  <c r="V689" i="14"/>
  <c r="U693" i="14"/>
  <c r="U689" i="14"/>
  <c r="V115" i="14"/>
  <c r="V111" i="14"/>
  <c r="V107" i="14"/>
  <c r="V110" i="14"/>
  <c r="U115" i="14"/>
  <c r="U111" i="14"/>
  <c r="U107" i="14"/>
  <c r="V114" i="14"/>
  <c r="V106" i="14"/>
  <c r="U114" i="14"/>
  <c r="U110" i="14"/>
  <c r="U106" i="14"/>
  <c r="V113" i="14"/>
  <c r="V109" i="14"/>
  <c r="V116" i="14"/>
  <c r="V112" i="14"/>
  <c r="V108" i="14"/>
  <c r="U109" i="14"/>
  <c r="U108" i="14"/>
  <c r="U116" i="14"/>
  <c r="U113" i="14"/>
  <c r="U112" i="14"/>
  <c r="V515" i="14"/>
  <c r="V511" i="14"/>
  <c r="V507" i="14"/>
  <c r="V513" i="14"/>
  <c r="V509" i="14"/>
  <c r="U513" i="14"/>
  <c r="U509" i="14"/>
  <c r="U516" i="14"/>
  <c r="U512" i="14"/>
  <c r="U508" i="14"/>
  <c r="V516" i="14"/>
  <c r="V508" i="14"/>
  <c r="U515" i="14"/>
  <c r="U507" i="14"/>
  <c r="V514" i="14"/>
  <c r="V506" i="14"/>
  <c r="U514" i="14"/>
  <c r="U506" i="14"/>
  <c r="V512" i="14"/>
  <c r="U511" i="14"/>
  <c r="V510" i="14"/>
  <c r="U510" i="14"/>
  <c r="V393" i="14"/>
  <c r="V389" i="14"/>
  <c r="V395" i="14"/>
  <c r="V391" i="14"/>
  <c r="V387" i="14"/>
  <c r="U395" i="14"/>
  <c r="U391" i="14"/>
  <c r="U387" i="14"/>
  <c r="U394" i="14"/>
  <c r="U390" i="14"/>
  <c r="U386" i="14"/>
  <c r="V390" i="14"/>
  <c r="U389" i="14"/>
  <c r="V396" i="14"/>
  <c r="V388" i="14"/>
  <c r="U396" i="14"/>
  <c r="U388" i="14"/>
  <c r="V394" i="14"/>
  <c r="V386" i="14"/>
  <c r="U393" i="14"/>
  <c r="V392" i="14"/>
  <c r="U392" i="14"/>
  <c r="V595" i="14"/>
  <c r="V591" i="14"/>
  <c r="V587" i="14"/>
  <c r="U595" i="14"/>
  <c r="V594" i="14"/>
  <c r="V590" i="14"/>
  <c r="V586" i="14"/>
  <c r="U594" i="14"/>
  <c r="U590" i="14"/>
  <c r="U586" i="14"/>
  <c r="V593" i="14"/>
  <c r="V589" i="14"/>
  <c r="U593" i="14"/>
  <c r="U589" i="14"/>
  <c r="U596" i="14"/>
  <c r="U592" i="14"/>
  <c r="U588" i="14"/>
  <c r="V592" i="14"/>
  <c r="U591" i="14"/>
  <c r="V588" i="14"/>
  <c r="U587" i="14"/>
  <c r="V596" i="14"/>
  <c r="V216" i="14"/>
  <c r="V212" i="14"/>
  <c r="V208" i="14"/>
  <c r="V215" i="14"/>
  <c r="V207" i="14"/>
  <c r="U216" i="14"/>
  <c r="U212" i="14"/>
  <c r="U208" i="14"/>
  <c r="V211" i="14"/>
  <c r="U215" i="14"/>
  <c r="U211" i="14"/>
  <c r="U207" i="14"/>
  <c r="V214" i="14"/>
  <c r="V210" i="14"/>
  <c r="V206" i="14"/>
  <c r="V213" i="14"/>
  <c r="V209" i="14"/>
  <c r="U213" i="14"/>
  <c r="U209" i="14"/>
  <c r="U214" i="14"/>
  <c r="U210" i="14"/>
  <c r="U206" i="14"/>
  <c r="V536" i="14"/>
  <c r="V532" i="14"/>
  <c r="V528" i="14"/>
  <c r="V534" i="14"/>
  <c r="V530" i="14"/>
  <c r="V526" i="14"/>
  <c r="U534" i="14"/>
  <c r="U530" i="14"/>
  <c r="U526" i="14"/>
  <c r="U533" i="14"/>
  <c r="U529" i="14"/>
  <c r="V533" i="14"/>
  <c r="U532" i="14"/>
  <c r="V531" i="14"/>
  <c r="U531" i="14"/>
  <c r="U528" i="14"/>
  <c r="V529" i="14"/>
  <c r="U536" i="14"/>
  <c r="V535" i="14"/>
  <c r="V527" i="14"/>
  <c r="U535" i="14"/>
  <c r="U527" i="14"/>
  <c r="V814" i="14"/>
  <c r="V810" i="14"/>
  <c r="V806" i="14"/>
  <c r="U814" i="14"/>
  <c r="U810" i="14"/>
  <c r="U806" i="14"/>
  <c r="V813" i="14"/>
  <c r="V809" i="14"/>
  <c r="U813" i="14"/>
  <c r="U809" i="14"/>
  <c r="V816" i="14"/>
  <c r="V812" i="14"/>
  <c r="V808" i="14"/>
  <c r="U816" i="14"/>
  <c r="U812" i="14"/>
  <c r="U808" i="14"/>
  <c r="V815" i="14"/>
  <c r="V811" i="14"/>
  <c r="V807" i="14"/>
  <c r="U815" i="14"/>
  <c r="U811" i="14"/>
  <c r="U807" i="14"/>
  <c r="V654" i="14"/>
  <c r="V650" i="14"/>
  <c r="V646" i="14"/>
  <c r="U654" i="14"/>
  <c r="U650" i="14"/>
  <c r="U646" i="14"/>
  <c r="V653" i="14"/>
  <c r="V649" i="14"/>
  <c r="U653" i="14"/>
  <c r="U649" i="14"/>
  <c r="V656" i="14"/>
  <c r="V652" i="14"/>
  <c r="V648" i="14"/>
  <c r="U656" i="14"/>
  <c r="U652" i="14"/>
  <c r="U648" i="14"/>
  <c r="V655" i="14"/>
  <c r="V651" i="14"/>
  <c r="V647" i="14"/>
  <c r="U655" i="14"/>
  <c r="U651" i="14"/>
  <c r="U647" i="14"/>
  <c r="V174" i="14"/>
  <c r="V170" i="14"/>
  <c r="V166" i="14"/>
  <c r="V173" i="14"/>
  <c r="U174" i="14"/>
  <c r="U170" i="14"/>
  <c r="U166" i="14"/>
  <c r="V169" i="14"/>
  <c r="U173" i="14"/>
  <c r="U169" i="14"/>
  <c r="V176" i="14"/>
  <c r="V172" i="14"/>
  <c r="V168" i="14"/>
  <c r="V175" i="14"/>
  <c r="V171" i="14"/>
  <c r="V167" i="14"/>
  <c r="U175" i="14"/>
  <c r="U171" i="14"/>
  <c r="U167" i="14"/>
  <c r="U172" i="14"/>
  <c r="U168" i="14"/>
  <c r="U176" i="14"/>
  <c r="V793" i="14"/>
  <c r="V789" i="14"/>
  <c r="U793" i="14"/>
  <c r="U789" i="14"/>
  <c r="V796" i="14"/>
  <c r="V792" i="14"/>
  <c r="V788" i="14"/>
  <c r="U796" i="14"/>
  <c r="U792" i="14"/>
  <c r="U788" i="14"/>
  <c r="V795" i="14"/>
  <c r="V791" i="14"/>
  <c r="V787" i="14"/>
  <c r="U795" i="14"/>
  <c r="U791" i="14"/>
  <c r="U787" i="14"/>
  <c r="V794" i="14"/>
  <c r="V790" i="14"/>
  <c r="V786" i="14"/>
  <c r="U794" i="14"/>
  <c r="U790" i="14"/>
  <c r="U786" i="14"/>
  <c r="I39" i="14"/>
  <c r="V633" i="14"/>
  <c r="V629" i="14"/>
  <c r="U633" i="14"/>
  <c r="U629" i="14"/>
  <c r="V636" i="14"/>
  <c r="V632" i="14"/>
  <c r="V628" i="14"/>
  <c r="U636" i="14"/>
  <c r="U632" i="14"/>
  <c r="U628" i="14"/>
  <c r="V635" i="14"/>
  <c r="V631" i="14"/>
  <c r="V627" i="14"/>
  <c r="U635" i="14"/>
  <c r="U631" i="14"/>
  <c r="U627" i="14"/>
  <c r="V634" i="14"/>
  <c r="V630" i="14"/>
  <c r="V626" i="14"/>
  <c r="U634" i="14"/>
  <c r="U630" i="14"/>
  <c r="U626" i="14"/>
  <c r="I31" i="14"/>
  <c r="V355" i="14"/>
  <c r="V351" i="14"/>
  <c r="V347" i="14"/>
  <c r="V353" i="14"/>
  <c r="V349" i="14"/>
  <c r="U353" i="14"/>
  <c r="U349" i="14"/>
  <c r="U356" i="14"/>
  <c r="U352" i="14"/>
  <c r="U348" i="14"/>
  <c r="V356" i="14"/>
  <c r="V348" i="14"/>
  <c r="U355" i="14"/>
  <c r="U347" i="14"/>
  <c r="V354" i="14"/>
  <c r="V346" i="14"/>
  <c r="U354" i="14"/>
  <c r="U346" i="14"/>
  <c r="V352" i="14"/>
  <c r="U351" i="14"/>
  <c r="V350" i="14"/>
  <c r="U350" i="14"/>
  <c r="V275" i="14"/>
  <c r="V271" i="14"/>
  <c r="V267" i="14"/>
  <c r="V273" i="14"/>
  <c r="V269" i="14"/>
  <c r="U276" i="14"/>
  <c r="U272" i="14"/>
  <c r="U268" i="14"/>
  <c r="U274" i="14"/>
  <c r="U267" i="14"/>
  <c r="U273" i="14"/>
  <c r="V266" i="14"/>
  <c r="U266" i="14"/>
  <c r="V272" i="14"/>
  <c r="U271" i="14"/>
  <c r="V270" i="14"/>
  <c r="U275" i="14"/>
  <c r="U269" i="14"/>
  <c r="V274" i="14"/>
  <c r="V268" i="14"/>
  <c r="V276" i="14"/>
  <c r="U270" i="14"/>
  <c r="V153" i="14"/>
  <c r="V149" i="14"/>
  <c r="V156" i="14"/>
  <c r="V148" i="14"/>
  <c r="U153" i="14"/>
  <c r="U149" i="14"/>
  <c r="V152" i="14"/>
  <c r="U156" i="14"/>
  <c r="U152" i="14"/>
  <c r="U148" i="14"/>
  <c r="V155" i="14"/>
  <c r="V151" i="14"/>
  <c r="V147" i="14"/>
  <c r="V154" i="14"/>
  <c r="V150" i="14"/>
  <c r="V146" i="14"/>
  <c r="U155" i="14"/>
  <c r="U150" i="14"/>
  <c r="U154" i="14"/>
  <c r="U151" i="14"/>
  <c r="U147" i="14"/>
  <c r="U146" i="14"/>
  <c r="V334" i="14"/>
  <c r="V330" i="14"/>
  <c r="V326" i="14"/>
  <c r="V336" i="14"/>
  <c r="V332" i="14"/>
  <c r="V328" i="14"/>
  <c r="U336" i="14"/>
  <c r="U332" i="14"/>
  <c r="U328" i="14"/>
  <c r="U335" i="14"/>
  <c r="U331" i="14"/>
  <c r="U327" i="14"/>
  <c r="V331" i="14"/>
  <c r="U330" i="14"/>
  <c r="V329" i="14"/>
  <c r="U329" i="14"/>
  <c r="U334" i="14"/>
  <c r="V335" i="14"/>
  <c r="V327" i="14"/>
  <c r="V333" i="14"/>
  <c r="U333" i="14"/>
  <c r="U326" i="14"/>
  <c r="V856" i="14"/>
  <c r="V852" i="14"/>
  <c r="V848" i="14"/>
  <c r="U856" i="14"/>
  <c r="U852" i="14"/>
  <c r="U848" i="14"/>
  <c r="V855" i="14"/>
  <c r="V851" i="14"/>
  <c r="V847" i="14"/>
  <c r="U855" i="14"/>
  <c r="U851" i="14"/>
  <c r="U847" i="14"/>
  <c r="V854" i="14"/>
  <c r="V850" i="14"/>
  <c r="V846" i="14"/>
  <c r="U854" i="14"/>
  <c r="U850" i="14"/>
  <c r="U846" i="14"/>
  <c r="V853" i="14"/>
  <c r="V849" i="14"/>
  <c r="U853" i="14"/>
  <c r="U849" i="14"/>
  <c r="I5" i="14"/>
  <c r="H115" i="14"/>
  <c r="H111" i="14"/>
  <c r="H107" i="14"/>
  <c r="G115" i="14"/>
  <c r="G111" i="14"/>
  <c r="G107" i="14"/>
  <c r="H114" i="14"/>
  <c r="H110" i="14"/>
  <c r="H106" i="14"/>
  <c r="G114" i="14"/>
  <c r="G110" i="14"/>
  <c r="G106" i="14"/>
  <c r="H113" i="14"/>
  <c r="H109" i="14"/>
  <c r="G113" i="14"/>
  <c r="G109" i="14"/>
  <c r="H116" i="14"/>
  <c r="H112" i="14"/>
  <c r="H108" i="14"/>
  <c r="G116" i="14"/>
  <c r="G112" i="14"/>
  <c r="G108" i="14"/>
  <c r="I19" i="14"/>
  <c r="H393" i="14"/>
  <c r="H389" i="14"/>
  <c r="H395" i="14"/>
  <c r="H391" i="14"/>
  <c r="H387" i="14"/>
  <c r="G395" i="14"/>
  <c r="G391" i="14"/>
  <c r="G387" i="14"/>
  <c r="G394" i="14"/>
  <c r="G390" i="14"/>
  <c r="G386" i="14"/>
  <c r="G396" i="14"/>
  <c r="G388" i="14"/>
  <c r="H394" i="14"/>
  <c r="H386" i="14"/>
  <c r="G393" i="14"/>
  <c r="H392" i="14"/>
  <c r="G392" i="14"/>
  <c r="H390" i="14"/>
  <c r="G389" i="14"/>
  <c r="H396" i="14"/>
  <c r="H388" i="14"/>
  <c r="I17" i="14"/>
  <c r="H355" i="14"/>
  <c r="H351" i="14"/>
  <c r="H347" i="14"/>
  <c r="H353" i="14"/>
  <c r="H349" i="14"/>
  <c r="G353" i="14"/>
  <c r="G349" i="14"/>
  <c r="G356" i="14"/>
  <c r="G352" i="14"/>
  <c r="G348" i="14"/>
  <c r="G354" i="14"/>
  <c r="G346" i="14"/>
  <c r="H352" i="14"/>
  <c r="G351" i="14"/>
  <c r="H350" i="14"/>
  <c r="G350" i="14"/>
  <c r="H356" i="14"/>
  <c r="H348" i="14"/>
  <c r="G355" i="14"/>
  <c r="G347" i="14"/>
  <c r="H354" i="14"/>
  <c r="H346" i="14"/>
  <c r="H595" i="14"/>
  <c r="H591" i="14"/>
  <c r="H587" i="14"/>
  <c r="G595" i="14"/>
  <c r="G591" i="14"/>
  <c r="G587" i="14"/>
  <c r="H594" i="14"/>
  <c r="H590" i="14"/>
  <c r="H586" i="14"/>
  <c r="G594" i="14"/>
  <c r="G590" i="14"/>
  <c r="G586" i="14"/>
  <c r="H593" i="14"/>
  <c r="H589" i="14"/>
  <c r="G593" i="14"/>
  <c r="G589" i="14"/>
  <c r="H596" i="14"/>
  <c r="H592" i="14"/>
  <c r="H588" i="14"/>
  <c r="G596" i="14"/>
  <c r="G592" i="14"/>
  <c r="G588" i="14"/>
  <c r="I29" i="14"/>
  <c r="I10" i="14"/>
  <c r="H216" i="14"/>
  <c r="H212" i="14"/>
  <c r="H208" i="14"/>
  <c r="G216" i="14"/>
  <c r="G212" i="14"/>
  <c r="G208" i="14"/>
  <c r="H215" i="14"/>
  <c r="H211" i="14"/>
  <c r="H207" i="14"/>
  <c r="G215" i="14"/>
  <c r="G211" i="14"/>
  <c r="G207" i="14"/>
  <c r="H214" i="14"/>
  <c r="H210" i="14"/>
  <c r="H206" i="14"/>
  <c r="G214" i="14"/>
  <c r="G210" i="14"/>
  <c r="G206" i="14"/>
  <c r="H213" i="14"/>
  <c r="H209" i="14"/>
  <c r="G213" i="14"/>
  <c r="G209" i="14"/>
  <c r="I24" i="14"/>
  <c r="H494" i="14"/>
  <c r="H490" i="14"/>
  <c r="H486" i="14"/>
  <c r="H496" i="14"/>
  <c r="H492" i="14"/>
  <c r="H488" i="14"/>
  <c r="G496" i="14"/>
  <c r="G492" i="14"/>
  <c r="G488" i="14"/>
  <c r="G495" i="14"/>
  <c r="G491" i="14"/>
  <c r="G487" i="14"/>
  <c r="G489" i="14"/>
  <c r="H495" i="14"/>
  <c r="H487" i="14"/>
  <c r="G494" i="14"/>
  <c r="G486" i="14"/>
  <c r="H493" i="14"/>
  <c r="G493" i="14"/>
  <c r="H491" i="14"/>
  <c r="G490" i="14"/>
  <c r="H489" i="14"/>
  <c r="I15" i="14"/>
  <c r="H313" i="14"/>
  <c r="H309" i="14"/>
  <c r="H315" i="14"/>
  <c r="H311" i="14"/>
  <c r="H307" i="14"/>
  <c r="G315" i="14"/>
  <c r="G311" i="14"/>
  <c r="G307" i="14"/>
  <c r="G314" i="14"/>
  <c r="G310" i="14"/>
  <c r="G306" i="14"/>
  <c r="G312" i="14"/>
  <c r="H310" i="14"/>
  <c r="G309" i="14"/>
  <c r="H316" i="14"/>
  <c r="H308" i="14"/>
  <c r="G316" i="14"/>
  <c r="G308" i="14"/>
  <c r="H314" i="14"/>
  <c r="H306" i="14"/>
  <c r="G313" i="14"/>
  <c r="H312" i="14"/>
  <c r="I11" i="14"/>
  <c r="H233" i="14"/>
  <c r="H229" i="14"/>
  <c r="G233" i="14"/>
  <c r="G229" i="14"/>
  <c r="H236" i="14"/>
  <c r="H232" i="14"/>
  <c r="H228" i="14"/>
  <c r="G236" i="14"/>
  <c r="G232" i="14"/>
  <c r="G228" i="14"/>
  <c r="H235" i="14"/>
  <c r="H231" i="14"/>
  <c r="H227" i="14"/>
  <c r="G235" i="14"/>
  <c r="G231" i="14"/>
  <c r="G227" i="14"/>
  <c r="H234" i="14"/>
  <c r="H230" i="14"/>
  <c r="H226" i="14"/>
  <c r="G234" i="14"/>
  <c r="G230" i="14"/>
  <c r="G226" i="14"/>
  <c r="I40" i="14"/>
  <c r="H814" i="14"/>
  <c r="H810" i="14"/>
  <c r="H806" i="14"/>
  <c r="G814" i="14"/>
  <c r="G810" i="14"/>
  <c r="G806" i="14"/>
  <c r="H813" i="14"/>
  <c r="H809" i="14"/>
  <c r="G813" i="14"/>
  <c r="G809" i="14"/>
  <c r="H816" i="14"/>
  <c r="H812" i="14"/>
  <c r="H808" i="14"/>
  <c r="G816" i="14"/>
  <c r="G812" i="14"/>
  <c r="G808" i="14"/>
  <c r="H815" i="14"/>
  <c r="H811" i="14"/>
  <c r="H807" i="14"/>
  <c r="G815" i="14"/>
  <c r="G811" i="14"/>
  <c r="G807" i="14"/>
  <c r="I32" i="14"/>
  <c r="H654" i="14"/>
  <c r="H650" i="14"/>
  <c r="H646" i="14"/>
  <c r="G654" i="14"/>
  <c r="G650" i="14"/>
  <c r="G646" i="14"/>
  <c r="H653" i="14"/>
  <c r="H649" i="14"/>
  <c r="G653" i="14"/>
  <c r="G649" i="14"/>
  <c r="H656" i="14"/>
  <c r="H652" i="14"/>
  <c r="H648" i="14"/>
  <c r="G656" i="14"/>
  <c r="G652" i="14"/>
  <c r="G648" i="14"/>
  <c r="H655" i="14"/>
  <c r="H651" i="14"/>
  <c r="H647" i="14"/>
  <c r="G655" i="14"/>
  <c r="G651" i="14"/>
  <c r="G647" i="14"/>
  <c r="I8" i="14"/>
  <c r="H174" i="14"/>
  <c r="H170" i="14"/>
  <c r="H166" i="14"/>
  <c r="G174" i="14"/>
  <c r="G170" i="14"/>
  <c r="G166" i="14"/>
  <c r="H173" i="14"/>
  <c r="H169" i="14"/>
  <c r="G173" i="14"/>
  <c r="G169" i="14"/>
  <c r="H176" i="14"/>
  <c r="H172" i="14"/>
  <c r="H168" i="14"/>
  <c r="G176" i="14"/>
  <c r="G172" i="14"/>
  <c r="G168" i="14"/>
  <c r="H175" i="14"/>
  <c r="H171" i="14"/>
  <c r="H167" i="14"/>
  <c r="G175" i="14"/>
  <c r="G171" i="14"/>
  <c r="G167" i="14"/>
  <c r="I13" i="14"/>
  <c r="H275" i="14"/>
  <c r="H271" i="14"/>
  <c r="H267" i="14"/>
  <c r="H273" i="14"/>
  <c r="H269" i="14"/>
  <c r="G273" i="14"/>
  <c r="G269" i="14"/>
  <c r="G276" i="14"/>
  <c r="G272" i="14"/>
  <c r="G268" i="14"/>
  <c r="H276" i="14"/>
  <c r="H268" i="14"/>
  <c r="G275" i="14"/>
  <c r="G267" i="14"/>
  <c r="H274" i="14"/>
  <c r="H266" i="14"/>
  <c r="G274" i="14"/>
  <c r="G266" i="14"/>
  <c r="H272" i="14"/>
  <c r="G271" i="14"/>
  <c r="G270" i="14"/>
  <c r="H270" i="14"/>
  <c r="I7" i="14"/>
  <c r="H153" i="14"/>
  <c r="H149" i="14"/>
  <c r="G153" i="14"/>
  <c r="G149" i="14"/>
  <c r="H156" i="14"/>
  <c r="H152" i="14"/>
  <c r="H148" i="14"/>
  <c r="G156" i="14"/>
  <c r="G152" i="14"/>
  <c r="G148" i="14"/>
  <c r="H155" i="14"/>
  <c r="H151" i="14"/>
  <c r="H147" i="14"/>
  <c r="G155" i="14"/>
  <c r="G151" i="14"/>
  <c r="G147" i="14"/>
  <c r="H154" i="14"/>
  <c r="H150" i="14"/>
  <c r="H146" i="14"/>
  <c r="G154" i="14"/>
  <c r="G150" i="14"/>
  <c r="G146" i="14"/>
  <c r="I16" i="14"/>
  <c r="H334" i="14"/>
  <c r="H330" i="14"/>
  <c r="H326" i="14"/>
  <c r="H336" i="14"/>
  <c r="H332" i="14"/>
  <c r="H328" i="14"/>
  <c r="G336" i="14"/>
  <c r="G332" i="14"/>
  <c r="G328" i="14"/>
  <c r="G335" i="14"/>
  <c r="G331" i="14"/>
  <c r="G327" i="14"/>
  <c r="G329" i="14"/>
  <c r="H335" i="14"/>
  <c r="H327" i="14"/>
  <c r="G334" i="14"/>
  <c r="G326" i="14"/>
  <c r="H333" i="14"/>
  <c r="G333" i="14"/>
  <c r="H331" i="14"/>
  <c r="G330" i="14"/>
  <c r="H329" i="14"/>
  <c r="I42" i="14"/>
  <c r="H856" i="14"/>
  <c r="H852" i="14"/>
  <c r="H848" i="14"/>
  <c r="G856" i="14"/>
  <c r="G852" i="14"/>
  <c r="G848" i="14"/>
  <c r="H855" i="14"/>
  <c r="H851" i="14"/>
  <c r="H847" i="14"/>
  <c r="G855" i="14"/>
  <c r="G851" i="14"/>
  <c r="G847" i="14"/>
  <c r="H854" i="14"/>
  <c r="H850" i="14"/>
  <c r="H846" i="14"/>
  <c r="G854" i="14"/>
  <c r="G850" i="14"/>
  <c r="G846" i="14"/>
  <c r="H853" i="14"/>
  <c r="H849" i="14"/>
  <c r="G853" i="14"/>
  <c r="G849" i="14"/>
  <c r="H835" i="14"/>
  <c r="H831" i="14"/>
  <c r="H827" i="14"/>
  <c r="G835" i="14"/>
  <c r="G831" i="14"/>
  <c r="G827" i="14"/>
  <c r="H834" i="14"/>
  <c r="H830" i="14"/>
  <c r="H826" i="14"/>
  <c r="G834" i="14"/>
  <c r="G830" i="14"/>
  <c r="G826" i="14"/>
  <c r="H833" i="14"/>
  <c r="H829" i="14"/>
  <c r="G833" i="14"/>
  <c r="G829" i="14"/>
  <c r="H836" i="14"/>
  <c r="H832" i="14"/>
  <c r="H828" i="14"/>
  <c r="G836" i="14"/>
  <c r="G832" i="14"/>
  <c r="G828" i="14"/>
  <c r="I41" i="14"/>
  <c r="H675" i="14"/>
  <c r="H671" i="14"/>
  <c r="H667" i="14"/>
  <c r="G675" i="14"/>
  <c r="G671" i="14"/>
  <c r="G667" i="14"/>
  <c r="H674" i="14"/>
  <c r="H670" i="14"/>
  <c r="H666" i="14"/>
  <c r="G674" i="14"/>
  <c r="G670" i="14"/>
  <c r="G666" i="14"/>
  <c r="H673" i="14"/>
  <c r="H669" i="14"/>
  <c r="G673" i="14"/>
  <c r="G669" i="14"/>
  <c r="H676" i="14"/>
  <c r="H672" i="14"/>
  <c r="H668" i="14"/>
  <c r="G676" i="14"/>
  <c r="G672" i="14"/>
  <c r="G668" i="14"/>
  <c r="I33" i="14"/>
  <c r="I9" i="14"/>
  <c r="H195" i="14"/>
  <c r="H191" i="14"/>
  <c r="H187" i="14"/>
  <c r="G195" i="14"/>
  <c r="G191" i="14"/>
  <c r="G187" i="14"/>
  <c r="H194" i="14"/>
  <c r="H190" i="14"/>
  <c r="H186" i="14"/>
  <c r="G194" i="14"/>
  <c r="G190" i="14"/>
  <c r="G186" i="14"/>
  <c r="H193" i="14"/>
  <c r="H189" i="14"/>
  <c r="G193" i="14"/>
  <c r="G189" i="14"/>
  <c r="H196" i="14"/>
  <c r="H192" i="14"/>
  <c r="H188" i="14"/>
  <c r="G196" i="14"/>
  <c r="G192" i="14"/>
  <c r="G188" i="14"/>
  <c r="H73" i="14"/>
  <c r="H69" i="14"/>
  <c r="G73" i="14"/>
  <c r="G69" i="14"/>
  <c r="H76" i="14"/>
  <c r="H72" i="14"/>
  <c r="H68" i="14"/>
  <c r="G76" i="14"/>
  <c r="G72" i="14"/>
  <c r="G68" i="14"/>
  <c r="G67" i="14"/>
  <c r="H75" i="14"/>
  <c r="H71" i="14"/>
  <c r="H67" i="14"/>
  <c r="G75" i="14"/>
  <c r="G71" i="14"/>
  <c r="H74" i="14"/>
  <c r="H70" i="14"/>
  <c r="H66" i="14"/>
  <c r="G74" i="14"/>
  <c r="G70" i="14"/>
  <c r="G66" i="14"/>
  <c r="I34" i="14"/>
  <c r="H696" i="14"/>
  <c r="H692" i="14"/>
  <c r="H688" i="14"/>
  <c r="G696" i="14"/>
  <c r="G692" i="14"/>
  <c r="G688" i="14"/>
  <c r="H695" i="14"/>
  <c r="H691" i="14"/>
  <c r="H687" i="14"/>
  <c r="G695" i="14"/>
  <c r="G691" i="14"/>
  <c r="G687" i="14"/>
  <c r="H694" i="14"/>
  <c r="H690" i="14"/>
  <c r="H686" i="14"/>
  <c r="G694" i="14"/>
  <c r="G690" i="14"/>
  <c r="G686" i="14"/>
  <c r="H693" i="14"/>
  <c r="H689" i="14"/>
  <c r="G693" i="14"/>
  <c r="G689" i="14"/>
  <c r="H515" i="14"/>
  <c r="H511" i="14"/>
  <c r="H507" i="14"/>
  <c r="G515" i="14"/>
  <c r="H514" i="14"/>
  <c r="G514" i="14"/>
  <c r="G510" i="14"/>
  <c r="H513" i="14"/>
  <c r="H509" i="14"/>
  <c r="G513" i="14"/>
  <c r="G509" i="14"/>
  <c r="G516" i="14"/>
  <c r="G512" i="14"/>
  <c r="G508" i="14"/>
  <c r="G506" i="14"/>
  <c r="H516" i="14"/>
  <c r="H512" i="14"/>
  <c r="G511" i="14"/>
  <c r="H510" i="14"/>
  <c r="H508" i="14"/>
  <c r="G507" i="14"/>
  <c r="H506" i="14"/>
  <c r="I25" i="14"/>
  <c r="I3" i="14"/>
  <c r="C43" i="14"/>
  <c r="C31" i="1" s="1"/>
  <c r="D1" i="5" l="1"/>
  <c r="K49" i="5" l="1"/>
  <c r="L49" i="5"/>
  <c r="G27" i="1" s="1"/>
  <c r="M49" i="5"/>
  <c r="H27" i="1" s="1"/>
  <c r="OM54" i="3"/>
  <c r="ON54" i="3"/>
  <c r="OO54" i="3"/>
  <c r="OQ54" i="3"/>
  <c r="OM55" i="3"/>
  <c r="ON55" i="3"/>
  <c r="OO55" i="3"/>
  <c r="OQ55" i="3"/>
  <c r="OM56" i="3"/>
  <c r="ON56" i="3"/>
  <c r="OO56" i="3"/>
  <c r="OQ56" i="3"/>
  <c r="OM57" i="3"/>
  <c r="ON57" i="3"/>
  <c r="OO57" i="3"/>
  <c r="OQ57" i="3"/>
  <c r="OM58" i="3"/>
  <c r="ON58" i="3"/>
  <c r="OO58" i="3"/>
  <c r="OQ58" i="3"/>
  <c r="OM59" i="3"/>
  <c r="ON59" i="3"/>
  <c r="OO59" i="3"/>
  <c r="OQ59" i="3"/>
  <c r="OM60" i="3"/>
  <c r="ON60" i="3"/>
  <c r="OO60" i="3"/>
  <c r="OQ60" i="3"/>
  <c r="OM61" i="3"/>
  <c r="ON61" i="3"/>
  <c r="OO61" i="3"/>
  <c r="OQ61" i="3"/>
  <c r="OM62" i="3"/>
  <c r="ON62" i="3"/>
  <c r="OO62" i="3"/>
  <c r="OQ62" i="3"/>
  <c r="OM63" i="3"/>
  <c r="ON63" i="3"/>
  <c r="OO63" i="3"/>
  <c r="OQ63" i="3"/>
  <c r="OM64" i="3"/>
  <c r="ON64" i="3"/>
  <c r="OO64" i="3"/>
  <c r="OQ64" i="3"/>
  <c r="OM65" i="3"/>
  <c r="ON65" i="3"/>
  <c r="OO65" i="3"/>
  <c r="OQ65" i="3"/>
  <c r="OM66" i="3"/>
  <c r="ON66" i="3"/>
  <c r="OO66" i="3"/>
  <c r="OQ66" i="3"/>
  <c r="OM67" i="3"/>
  <c r="ON67" i="3"/>
  <c r="OO67" i="3"/>
  <c r="OQ67" i="3"/>
  <c r="OM68" i="3"/>
  <c r="ON68" i="3"/>
  <c r="OO68" i="3"/>
  <c r="OQ68" i="3"/>
  <c r="OM69" i="3"/>
  <c r="ON69" i="3"/>
  <c r="OO69" i="3"/>
  <c r="OQ69" i="3"/>
  <c r="OM70" i="3"/>
  <c r="ON70" i="3"/>
  <c r="OO70" i="3"/>
  <c r="OQ70" i="3"/>
  <c r="OM71" i="3"/>
  <c r="ON71" i="3"/>
  <c r="OO71" i="3"/>
  <c r="OQ71" i="3"/>
  <c r="OM72" i="3"/>
  <c r="ON72" i="3"/>
  <c r="OO72" i="3"/>
  <c r="OQ72" i="3"/>
  <c r="OM73" i="3"/>
  <c r="ON73" i="3"/>
  <c r="OO73" i="3"/>
  <c r="OQ73" i="3"/>
  <c r="F3" i="8"/>
  <c r="G3" i="8"/>
  <c r="F4" i="8"/>
  <c r="G4" i="8"/>
  <c r="F5" i="8"/>
  <c r="G5" i="8"/>
  <c r="F6" i="8"/>
  <c r="G6" i="8"/>
  <c r="F7" i="8"/>
  <c r="G7" i="8"/>
  <c r="F8" i="8"/>
  <c r="G8" i="8"/>
  <c r="F9" i="8"/>
  <c r="G9" i="8"/>
  <c r="F10" i="8"/>
  <c r="G10" i="8"/>
  <c r="F11" i="8"/>
  <c r="G11" i="8"/>
  <c r="F12" i="8"/>
  <c r="G12" i="8"/>
  <c r="F13" i="8"/>
  <c r="G13" i="8"/>
  <c r="F14" i="8"/>
  <c r="G14" i="8"/>
  <c r="F15" i="8"/>
  <c r="G15" i="8"/>
  <c r="F16" i="8"/>
  <c r="G16" i="8"/>
  <c r="F17" i="8"/>
  <c r="G17" i="8"/>
  <c r="F18" i="8"/>
  <c r="G18" i="8"/>
  <c r="F19" i="8"/>
  <c r="G19" i="8"/>
  <c r="F20" i="8"/>
  <c r="G20" i="8"/>
  <c r="F21" i="8"/>
  <c r="G21" i="8"/>
  <c r="OM5" i="3"/>
  <c r="ON5" i="3"/>
  <c r="OO5" i="3"/>
  <c r="OQ5" i="3"/>
  <c r="OM6" i="3"/>
  <c r="ON6" i="3"/>
  <c r="OO6" i="3"/>
  <c r="OQ6" i="3"/>
  <c r="OM7" i="3"/>
  <c r="ON7" i="3"/>
  <c r="OO7" i="3"/>
  <c r="OQ7" i="3"/>
  <c r="OM8" i="3"/>
  <c r="ON8" i="3"/>
  <c r="OO8" i="3"/>
  <c r="OQ8" i="3"/>
  <c r="OM9" i="3"/>
  <c r="ON9" i="3"/>
  <c r="OO9" i="3"/>
  <c r="OQ9" i="3"/>
  <c r="OM10" i="3"/>
  <c r="ON10" i="3"/>
  <c r="OO10" i="3"/>
  <c r="OQ10" i="3"/>
  <c r="OM11" i="3"/>
  <c r="ON11" i="3"/>
  <c r="OO11" i="3"/>
  <c r="OQ11" i="3"/>
  <c r="OM12" i="3"/>
  <c r="ON12" i="3"/>
  <c r="OO12" i="3"/>
  <c r="OQ12" i="3"/>
  <c r="OM13" i="3"/>
  <c r="ON13" i="3"/>
  <c r="OO13" i="3"/>
  <c r="OQ13" i="3"/>
  <c r="OM14" i="3"/>
  <c r="ON14" i="3"/>
  <c r="OO14" i="3"/>
  <c r="OQ14" i="3"/>
  <c r="OM15" i="3"/>
  <c r="ON15" i="3"/>
  <c r="OO15" i="3"/>
  <c r="OQ15" i="3"/>
  <c r="OM16" i="3"/>
  <c r="ON16" i="3"/>
  <c r="OO16" i="3"/>
  <c r="OQ16" i="3"/>
  <c r="OM17" i="3"/>
  <c r="ON17" i="3"/>
  <c r="OO17" i="3"/>
  <c r="OQ17" i="3"/>
  <c r="OM18" i="3"/>
  <c r="ON18" i="3"/>
  <c r="OO18" i="3"/>
  <c r="OQ18" i="3"/>
  <c r="OM19" i="3"/>
  <c r="ON19" i="3"/>
  <c r="OO19" i="3"/>
  <c r="OQ19" i="3"/>
  <c r="OM20" i="3"/>
  <c r="ON20" i="3"/>
  <c r="OO20" i="3"/>
  <c r="OQ20" i="3"/>
  <c r="OM21" i="3"/>
  <c r="ON21" i="3"/>
  <c r="OO21" i="3"/>
  <c r="OQ21" i="3"/>
  <c r="OM22" i="3"/>
  <c r="ON22" i="3"/>
  <c r="OO22" i="3"/>
  <c r="OQ22" i="3"/>
  <c r="OM23" i="3"/>
  <c r="ON23" i="3"/>
  <c r="OO23" i="3"/>
  <c r="OQ23" i="3"/>
  <c r="OM24" i="3"/>
  <c r="ON24" i="3"/>
  <c r="OO24" i="3"/>
  <c r="OQ24" i="3"/>
  <c r="OM25" i="3"/>
  <c r="ON25" i="3"/>
  <c r="OO25" i="3"/>
  <c r="OQ25" i="3"/>
  <c r="OM26" i="3"/>
  <c r="ON26" i="3"/>
  <c r="OO26" i="3"/>
  <c r="OQ26" i="3"/>
  <c r="OM27" i="3"/>
  <c r="ON27" i="3"/>
  <c r="OO27" i="3"/>
  <c r="OQ27" i="3"/>
  <c r="OM28" i="3"/>
  <c r="ON28" i="3"/>
  <c r="OO28" i="3"/>
  <c r="OQ28" i="3"/>
  <c r="OM29" i="3"/>
  <c r="ON29" i="3"/>
  <c r="OO29" i="3"/>
  <c r="OQ29" i="3"/>
  <c r="OM30" i="3"/>
  <c r="ON30" i="3"/>
  <c r="OO30" i="3"/>
  <c r="OQ30" i="3"/>
  <c r="OM31" i="3"/>
  <c r="ON31" i="3"/>
  <c r="OO31" i="3"/>
  <c r="OQ31" i="3"/>
  <c r="OM32" i="3"/>
  <c r="ON32" i="3"/>
  <c r="OO32" i="3"/>
  <c r="OQ32" i="3"/>
  <c r="OM33" i="3"/>
  <c r="ON33" i="3"/>
  <c r="OO33" i="3"/>
  <c r="OQ33" i="3"/>
  <c r="OM34" i="3"/>
  <c r="ON34" i="3"/>
  <c r="OO34" i="3"/>
  <c r="OQ34" i="3"/>
  <c r="OM35" i="3"/>
  <c r="ON35" i="3"/>
  <c r="OO35" i="3"/>
  <c r="OQ35" i="3"/>
  <c r="OM36" i="3"/>
  <c r="ON36" i="3"/>
  <c r="OO36" i="3"/>
  <c r="OQ36" i="3"/>
  <c r="OM37" i="3"/>
  <c r="ON37" i="3"/>
  <c r="OO37" i="3"/>
  <c r="OQ37" i="3"/>
  <c r="OM38" i="3"/>
  <c r="ON38" i="3"/>
  <c r="OO38" i="3"/>
  <c r="OQ38" i="3"/>
  <c r="OM39" i="3"/>
  <c r="ON39" i="3"/>
  <c r="OO39" i="3"/>
  <c r="OQ39" i="3"/>
  <c r="OM40" i="3"/>
  <c r="ON40" i="3"/>
  <c r="OO40" i="3"/>
  <c r="OQ40" i="3"/>
  <c r="OM41" i="3"/>
  <c r="ON41" i="3"/>
  <c r="OO41" i="3"/>
  <c r="OQ41" i="3"/>
  <c r="OM42" i="3"/>
  <c r="ON42" i="3"/>
  <c r="OO42" i="3"/>
  <c r="OQ42" i="3"/>
  <c r="OM43" i="3"/>
  <c r="ON43" i="3"/>
  <c r="OO43" i="3"/>
  <c r="OQ43" i="3"/>
  <c r="OM44" i="3"/>
  <c r="ON44" i="3"/>
  <c r="OO44" i="3"/>
  <c r="OQ44" i="3"/>
  <c r="OM45" i="3"/>
  <c r="ON45" i="3"/>
  <c r="OO45" i="3"/>
  <c r="OQ45" i="3"/>
  <c r="OM46" i="3"/>
  <c r="ON46" i="3"/>
  <c r="OO46" i="3"/>
  <c r="OQ46" i="3"/>
  <c r="OM47" i="3"/>
  <c r="ON47" i="3"/>
  <c r="OO47" i="3"/>
  <c r="OQ47" i="3"/>
  <c r="OM48" i="3"/>
  <c r="ON48" i="3"/>
  <c r="OO48" i="3"/>
  <c r="OQ48" i="3"/>
  <c r="OM49" i="3"/>
  <c r="ON49" i="3"/>
  <c r="OO49" i="3"/>
  <c r="OQ49" i="3"/>
  <c r="OM50" i="3"/>
  <c r="ON50" i="3"/>
  <c r="OO50" i="3"/>
  <c r="OQ50" i="3"/>
  <c r="OM51" i="3"/>
  <c r="ON51" i="3"/>
  <c r="OO51" i="3"/>
  <c r="OQ51" i="3"/>
  <c r="OM52" i="3"/>
  <c r="ON52" i="3"/>
  <c r="OO52" i="3"/>
  <c r="OQ52" i="3"/>
  <c r="OM53" i="3"/>
  <c r="ON53" i="3"/>
  <c r="OO53" i="3"/>
  <c r="OQ53" i="3"/>
  <c r="OQ4" i="3"/>
  <c r="OO4" i="3"/>
  <c r="ON4" i="3"/>
  <c r="OM4" i="3"/>
  <c r="L37" i="7"/>
  <c r="I4" i="7"/>
  <c r="L4" i="7"/>
  <c r="I5" i="7"/>
  <c r="L5" i="7"/>
  <c r="I6" i="7"/>
  <c r="L6" i="7"/>
  <c r="I7" i="7"/>
  <c r="L7" i="7"/>
  <c r="I8" i="7"/>
  <c r="L8" i="7"/>
  <c r="I9" i="7"/>
  <c r="L9" i="7"/>
  <c r="I10" i="7"/>
  <c r="L10" i="7"/>
  <c r="I11" i="7"/>
  <c r="L11" i="7"/>
  <c r="I12" i="7"/>
  <c r="L12" i="7"/>
  <c r="I13" i="7"/>
  <c r="L13" i="7"/>
  <c r="I14" i="7"/>
  <c r="L14" i="7"/>
  <c r="I15" i="7"/>
  <c r="L15" i="7"/>
  <c r="I16" i="7"/>
  <c r="L16" i="7"/>
  <c r="I17" i="7"/>
  <c r="L17" i="7"/>
  <c r="I18" i="7"/>
  <c r="L18" i="7"/>
  <c r="I19" i="7"/>
  <c r="L19" i="7"/>
  <c r="I20" i="7"/>
  <c r="L20" i="7"/>
  <c r="I21" i="7"/>
  <c r="L21" i="7"/>
  <c r="I22" i="7"/>
  <c r="L22" i="7"/>
  <c r="I23" i="7"/>
  <c r="L23" i="7"/>
  <c r="I24" i="7"/>
  <c r="L24" i="7"/>
  <c r="I25" i="7"/>
  <c r="L25" i="7"/>
  <c r="I26" i="7"/>
  <c r="L26" i="7"/>
  <c r="I27" i="7"/>
  <c r="L27" i="7"/>
  <c r="I28" i="7"/>
  <c r="L28" i="7"/>
  <c r="I29" i="7"/>
  <c r="L29" i="7"/>
  <c r="I30" i="7"/>
  <c r="L30" i="7"/>
  <c r="I31" i="7"/>
  <c r="L31" i="7"/>
  <c r="I32" i="7"/>
  <c r="L32" i="7"/>
  <c r="I33" i="7"/>
  <c r="L33" i="7"/>
  <c r="I34" i="7"/>
  <c r="L34" i="7"/>
  <c r="I35" i="7"/>
  <c r="L35" i="7"/>
  <c r="I36" i="7"/>
  <c r="L36" i="7"/>
  <c r="I37" i="7"/>
  <c r="I3" i="7"/>
  <c r="L3" i="7"/>
  <c r="F23" i="8"/>
  <c r="G23" i="8"/>
  <c r="F24" i="8"/>
  <c r="G24" i="8"/>
  <c r="F25" i="8"/>
  <c r="G25" i="8"/>
  <c r="F26" i="8"/>
  <c r="G26" i="8"/>
  <c r="F27" i="8"/>
  <c r="G27" i="8"/>
  <c r="F28" i="8"/>
  <c r="G28" i="8"/>
  <c r="F29" i="8"/>
  <c r="G29" i="8"/>
  <c r="F30" i="8"/>
  <c r="G30" i="8"/>
  <c r="F31" i="8"/>
  <c r="G31" i="8"/>
  <c r="F32" i="8"/>
  <c r="G32" i="8"/>
  <c r="F33" i="8"/>
  <c r="G33" i="8"/>
  <c r="F34" i="8"/>
  <c r="G34" i="8"/>
  <c r="F35" i="8"/>
  <c r="G35" i="8"/>
  <c r="F36" i="8"/>
  <c r="G36" i="8"/>
  <c r="F37" i="8"/>
  <c r="G37" i="8"/>
  <c r="F38" i="8"/>
  <c r="G38" i="8"/>
  <c r="F39" i="8"/>
  <c r="G39" i="8"/>
  <c r="F40" i="8"/>
  <c r="G40" i="8"/>
  <c r="F41" i="8"/>
  <c r="G41" i="8"/>
  <c r="F42" i="8"/>
  <c r="G42" i="8"/>
  <c r="G22" i="8"/>
  <c r="F22" i="8"/>
  <c r="K4" i="12"/>
  <c r="L4" i="12"/>
  <c r="K5" i="12"/>
  <c r="L5" i="12"/>
  <c r="K6" i="12"/>
  <c r="L6" i="12"/>
  <c r="K7" i="12"/>
  <c r="L7" i="12"/>
  <c r="K8" i="12"/>
  <c r="L8" i="12"/>
  <c r="K9" i="12"/>
  <c r="L9" i="12"/>
  <c r="K10" i="12"/>
  <c r="L10" i="12"/>
  <c r="K11" i="12"/>
  <c r="L11" i="12"/>
  <c r="K12" i="12"/>
  <c r="L12" i="12"/>
  <c r="K13" i="12"/>
  <c r="L13" i="12"/>
  <c r="K14" i="12"/>
  <c r="L14" i="12"/>
  <c r="K15" i="12"/>
  <c r="L15" i="12"/>
  <c r="K16" i="12"/>
  <c r="L16" i="12"/>
  <c r="K17" i="12"/>
  <c r="L17" i="12"/>
  <c r="K18" i="12"/>
  <c r="L18" i="12"/>
  <c r="K19" i="12"/>
  <c r="L19" i="12"/>
  <c r="K20" i="12"/>
  <c r="L20" i="12"/>
  <c r="K21" i="12"/>
  <c r="L21" i="12"/>
  <c r="K22" i="12"/>
  <c r="L22" i="12"/>
  <c r="K23" i="12"/>
  <c r="L23" i="12"/>
  <c r="K24" i="12"/>
  <c r="L24" i="12"/>
  <c r="K25" i="12"/>
  <c r="L25" i="12"/>
  <c r="K26" i="12"/>
  <c r="L26" i="12"/>
  <c r="K27" i="12"/>
  <c r="L27" i="12"/>
  <c r="K28" i="12"/>
  <c r="L28" i="12"/>
  <c r="K29" i="12"/>
  <c r="L29" i="12"/>
  <c r="K30" i="12"/>
  <c r="L30" i="12"/>
  <c r="K31" i="12"/>
  <c r="L31" i="12"/>
  <c r="K32" i="12"/>
  <c r="L32" i="12"/>
  <c r="K33" i="12"/>
  <c r="L33" i="12"/>
  <c r="K34" i="12"/>
  <c r="L34" i="12"/>
  <c r="K35" i="12"/>
  <c r="L35" i="12"/>
  <c r="K36" i="12"/>
  <c r="L36" i="12"/>
  <c r="K37" i="12"/>
  <c r="L37" i="12"/>
  <c r="K38" i="12"/>
  <c r="L38" i="12"/>
  <c r="K39" i="12"/>
  <c r="L39" i="12"/>
  <c r="K40" i="12"/>
  <c r="L40" i="12"/>
  <c r="K41" i="12"/>
  <c r="L41" i="12"/>
  <c r="K42" i="12"/>
  <c r="L42" i="12"/>
  <c r="K43" i="12"/>
  <c r="L43" i="12"/>
  <c r="K44" i="12"/>
  <c r="L44" i="12"/>
  <c r="K45" i="12"/>
  <c r="L45" i="12"/>
  <c r="K46" i="12"/>
  <c r="L46" i="12"/>
  <c r="K47" i="12"/>
  <c r="L47" i="12"/>
  <c r="K48" i="12"/>
  <c r="L48" i="12"/>
  <c r="K49" i="12"/>
  <c r="L49" i="12"/>
  <c r="K50" i="12"/>
  <c r="L50" i="12"/>
  <c r="K51" i="12"/>
  <c r="L51" i="12"/>
  <c r="K52" i="12"/>
  <c r="L52" i="12"/>
  <c r="K3" i="12"/>
  <c r="J4" i="5"/>
  <c r="J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3" i="5"/>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3" i="5"/>
  <c r="H4" i="10"/>
  <c r="H5" i="10"/>
  <c r="H6" i="10"/>
  <c r="H7" i="10"/>
  <c r="H8" i="10"/>
  <c r="H9" i="10"/>
  <c r="H10" i="10"/>
  <c r="H11" i="10"/>
  <c r="H12" i="10"/>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38" i="10"/>
  <c r="H39" i="10"/>
  <c r="H40" i="10"/>
  <c r="H41" i="10"/>
  <c r="H42" i="10"/>
  <c r="K4" i="10"/>
  <c r="K5" i="10"/>
  <c r="K6" i="10"/>
  <c r="K7" i="10"/>
  <c r="K8" i="10"/>
  <c r="K9" i="10"/>
  <c r="K10"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3" i="10"/>
  <c r="H3" i="10"/>
  <c r="N43" i="10"/>
  <c r="P53" i="12"/>
  <c r="H28" i="1" s="1"/>
  <c r="P38" i="7"/>
  <c r="H29" i="1" s="1"/>
  <c r="K43" i="8"/>
  <c r="H33" i="1" s="1"/>
  <c r="D1" i="8"/>
  <c r="E1" i="8"/>
  <c r="I43" i="8"/>
  <c r="J43" i="8"/>
  <c r="G33" i="1" s="1"/>
  <c r="C62" i="8"/>
  <c r="E62" i="8"/>
  <c r="B65" i="8"/>
  <c r="AC65" i="8"/>
  <c r="AF76" i="8"/>
  <c r="Q64" i="8" s="1"/>
  <c r="AF96" i="8"/>
  <c r="E84" i="8" s="1"/>
  <c r="B105" i="8"/>
  <c r="AC105" i="8"/>
  <c r="AF116" i="8"/>
  <c r="Q104" i="8" s="1"/>
  <c r="B125" i="8"/>
  <c r="AC125" i="8"/>
  <c r="AF136" i="8"/>
  <c r="X124" i="8" s="1"/>
  <c r="B145" i="8"/>
  <c r="AC145" i="8"/>
  <c r="AF156" i="8"/>
  <c r="C7" i="8" s="1"/>
  <c r="B165" i="8"/>
  <c r="AC165" i="8"/>
  <c r="AF176" i="8"/>
  <c r="X164" i="8" s="1"/>
  <c r="B185" i="8"/>
  <c r="AC185" i="8"/>
  <c r="AF196" i="8"/>
  <c r="E184" i="8" s="1"/>
  <c r="B205" i="8"/>
  <c r="AC205" i="8"/>
  <c r="AF216" i="8"/>
  <c r="Q204" i="8" s="1"/>
  <c r="B225" i="8"/>
  <c r="AC225" i="8"/>
  <c r="AF236" i="8"/>
  <c r="E224" i="8" s="1"/>
  <c r="B245" i="8"/>
  <c r="AC245" i="8"/>
  <c r="AF256" i="8"/>
  <c r="E244" i="8" s="1"/>
  <c r="B265" i="8"/>
  <c r="AC265" i="8"/>
  <c r="AF276" i="8"/>
  <c r="E264" i="8" s="1"/>
  <c r="B285" i="8"/>
  <c r="AC285" i="8"/>
  <c r="AF296" i="8"/>
  <c r="C14" i="8" s="1"/>
  <c r="B305" i="8"/>
  <c r="AC305" i="8"/>
  <c r="AF316" i="8"/>
  <c r="E304" i="8" s="1"/>
  <c r="B325" i="8"/>
  <c r="AC325" i="8"/>
  <c r="AF336" i="8"/>
  <c r="Q324" i="8" s="1"/>
  <c r="B345" i="8"/>
  <c r="AC345" i="8"/>
  <c r="AF356" i="8"/>
  <c r="X344" i="8" s="1"/>
  <c r="B365" i="8"/>
  <c r="AC365" i="8"/>
  <c r="AF376" i="8"/>
  <c r="X364" i="8" s="1"/>
  <c r="B385" i="8"/>
  <c r="AC385" i="8"/>
  <c r="AF396" i="8"/>
  <c r="E384" i="8" s="1"/>
  <c r="B405" i="8"/>
  <c r="AC405" i="8"/>
  <c r="AF416" i="8"/>
  <c r="Q404" i="8" s="1"/>
  <c r="B425" i="8"/>
  <c r="AC425" i="8"/>
  <c r="AF436" i="8"/>
  <c r="C21" i="8" s="1"/>
  <c r="B445" i="8"/>
  <c r="AC445" i="8"/>
  <c r="AF456" i="8"/>
  <c r="E444" i="8" s="1"/>
  <c r="B465" i="8"/>
  <c r="AC465" i="8"/>
  <c r="AF476" i="8"/>
  <c r="E464" i="8" s="1"/>
  <c r="B485" i="8"/>
  <c r="AC485" i="8"/>
  <c r="AF496" i="8"/>
  <c r="X484" i="8" s="1"/>
  <c r="B505" i="8"/>
  <c r="AC505" i="8"/>
  <c r="AF516" i="8"/>
  <c r="X504" i="8" s="1"/>
  <c r="B525" i="8"/>
  <c r="AC525" i="8"/>
  <c r="AF536" i="8"/>
  <c r="E524" i="8" s="1"/>
  <c r="B545" i="8"/>
  <c r="AC545" i="8"/>
  <c r="AF556" i="8"/>
  <c r="Q544" i="8" s="1"/>
  <c r="B565" i="8"/>
  <c r="AC565" i="8"/>
  <c r="AF576" i="8"/>
  <c r="Q564" i="8" s="1"/>
  <c r="B585" i="8"/>
  <c r="AC585" i="8"/>
  <c r="AF596" i="8"/>
  <c r="Q584" i="8" s="1"/>
  <c r="B605" i="8"/>
  <c r="AC605" i="8"/>
  <c r="AF616" i="8"/>
  <c r="E604" i="8" s="1"/>
  <c r="B625" i="8"/>
  <c r="AC625" i="8"/>
  <c r="AF636" i="8"/>
  <c r="E624" i="8" s="1"/>
  <c r="B645" i="8"/>
  <c r="AC645" i="8"/>
  <c r="AF656" i="8"/>
  <c r="X644" i="8" s="1"/>
  <c r="B665" i="8"/>
  <c r="AC665" i="8"/>
  <c r="AF676" i="8"/>
  <c r="C33" i="8" s="1"/>
  <c r="B685" i="8"/>
  <c r="AC685" i="8"/>
  <c r="AF696" i="8"/>
  <c r="E684" i="8" s="1"/>
  <c r="B705" i="8"/>
  <c r="AC705" i="8"/>
  <c r="AF716" i="8"/>
  <c r="Q704" i="8" s="1"/>
  <c r="B725" i="8"/>
  <c r="AC725" i="8"/>
  <c r="AF736" i="8"/>
  <c r="E724" i="8" s="1"/>
  <c r="B745" i="8"/>
  <c r="AC745" i="8"/>
  <c r="AF756" i="8"/>
  <c r="C37" i="8" s="1"/>
  <c r="B765" i="8"/>
  <c r="AC765" i="8"/>
  <c r="AF776" i="8"/>
  <c r="C38" i="8" s="1"/>
  <c r="B785" i="8"/>
  <c r="AC785" i="8"/>
  <c r="AF796" i="8"/>
  <c r="Q784" i="8" s="1"/>
  <c r="B805" i="8"/>
  <c r="AC805" i="8"/>
  <c r="AF816" i="8"/>
  <c r="X804" i="8" s="1"/>
  <c r="B825" i="8"/>
  <c r="AC825" i="8"/>
  <c r="AF836" i="8"/>
  <c r="X824" i="8" s="1"/>
  <c r="B845" i="8"/>
  <c r="AC845" i="8"/>
  <c r="AF856" i="8"/>
  <c r="C42" i="8" s="1"/>
  <c r="F1" i="7"/>
  <c r="H1" i="7"/>
  <c r="F38" i="7"/>
  <c r="H38" i="7"/>
  <c r="E29" i="1" s="1"/>
  <c r="N38" i="7"/>
  <c r="O38" i="7"/>
  <c r="G29" i="1" s="1"/>
  <c r="C62" i="7"/>
  <c r="E62" i="7"/>
  <c r="B67" i="7"/>
  <c r="R67" i="7"/>
  <c r="Z67" i="7"/>
  <c r="AH67" i="7"/>
  <c r="AL78" i="7"/>
  <c r="AD66" i="7" s="1"/>
  <c r="B87" i="7"/>
  <c r="R87" i="7"/>
  <c r="Z87" i="7"/>
  <c r="AH87" i="7"/>
  <c r="AL98" i="7"/>
  <c r="F86" i="7" s="1"/>
  <c r="B107" i="7"/>
  <c r="R107" i="7"/>
  <c r="Z107" i="7"/>
  <c r="AH107" i="7"/>
  <c r="AL118" i="7"/>
  <c r="B127" i="7"/>
  <c r="R127" i="7"/>
  <c r="Z127" i="7"/>
  <c r="AH127" i="7"/>
  <c r="AL138" i="7"/>
  <c r="F126" i="7" s="1"/>
  <c r="B147" i="7"/>
  <c r="R147" i="7"/>
  <c r="Z147" i="7"/>
  <c r="AH147" i="7"/>
  <c r="AL158" i="7"/>
  <c r="AD146" i="7" s="1"/>
  <c r="B167" i="7"/>
  <c r="R167" i="7"/>
  <c r="Z167" i="7"/>
  <c r="AH167" i="7"/>
  <c r="AL178" i="7"/>
  <c r="AD166" i="7" s="1"/>
  <c r="B187" i="7"/>
  <c r="R187" i="7"/>
  <c r="Z187" i="7"/>
  <c r="AH187" i="7"/>
  <c r="AL198" i="7"/>
  <c r="V186" i="7" s="1"/>
  <c r="B207" i="7"/>
  <c r="R207" i="7"/>
  <c r="Z207" i="7"/>
  <c r="AH207" i="7"/>
  <c r="AL218" i="7"/>
  <c r="C10" i="7" s="1"/>
  <c r="B227" i="7"/>
  <c r="R227" i="7"/>
  <c r="Z227" i="7"/>
  <c r="AH227" i="7"/>
  <c r="AL238" i="7"/>
  <c r="F226" i="7" s="1"/>
  <c r="B247" i="7"/>
  <c r="R247" i="7"/>
  <c r="Z247" i="7"/>
  <c r="AH247" i="7"/>
  <c r="AL258" i="7"/>
  <c r="V246" i="7" s="1"/>
  <c r="B267" i="7"/>
  <c r="R267" i="7"/>
  <c r="Z267" i="7"/>
  <c r="AH267" i="7"/>
  <c r="AL278" i="7"/>
  <c r="V266" i="7" s="1"/>
  <c r="B287" i="7"/>
  <c r="R287" i="7"/>
  <c r="Z287" i="7"/>
  <c r="AH287" i="7"/>
  <c r="AL298" i="7"/>
  <c r="B307" i="7"/>
  <c r="R307" i="7"/>
  <c r="Z307" i="7"/>
  <c r="AH307" i="7"/>
  <c r="AL318" i="7"/>
  <c r="V306" i="7" s="1"/>
  <c r="B327" i="7"/>
  <c r="R327" i="7"/>
  <c r="Z327" i="7"/>
  <c r="AH327" i="7"/>
  <c r="AL338" i="7"/>
  <c r="AD326" i="7" s="1"/>
  <c r="B347" i="7"/>
  <c r="R347" i="7"/>
  <c r="Z347" i="7"/>
  <c r="AH347" i="7"/>
  <c r="AL358" i="7"/>
  <c r="F346" i="7" s="1"/>
  <c r="B367" i="7"/>
  <c r="R367" i="7"/>
  <c r="Z367" i="7"/>
  <c r="AH367" i="7"/>
  <c r="AL378" i="7"/>
  <c r="C18" i="7" s="1"/>
  <c r="B387" i="7"/>
  <c r="R387" i="7"/>
  <c r="Z387" i="7"/>
  <c r="AH387" i="7"/>
  <c r="AL398" i="7"/>
  <c r="V386" i="7" s="1"/>
  <c r="B407" i="7"/>
  <c r="R407" i="7"/>
  <c r="Z407" i="7"/>
  <c r="AH407" i="7"/>
  <c r="AL418" i="7"/>
  <c r="F406" i="7" s="1"/>
  <c r="B427" i="7"/>
  <c r="R427" i="7"/>
  <c r="Z427" i="7"/>
  <c r="AH427" i="7"/>
  <c r="AL438" i="7"/>
  <c r="V426" i="7" s="1"/>
  <c r="B447" i="7"/>
  <c r="R447" i="7"/>
  <c r="Z447" i="7"/>
  <c r="AH447" i="7"/>
  <c r="AL458" i="7"/>
  <c r="V446" i="7" s="1"/>
  <c r="B467" i="7"/>
  <c r="R467" i="7"/>
  <c r="Z467" i="7"/>
  <c r="AH467" i="7"/>
  <c r="AL478" i="7"/>
  <c r="V466" i="7" s="1"/>
  <c r="B487" i="7"/>
  <c r="R487" i="7"/>
  <c r="Z487" i="7"/>
  <c r="AH487" i="7"/>
  <c r="AL498" i="7"/>
  <c r="C24" i="7" s="1"/>
  <c r="B507" i="7"/>
  <c r="R507" i="7"/>
  <c r="Z507" i="7"/>
  <c r="AH507" i="7"/>
  <c r="AL518" i="7"/>
  <c r="F506" i="7" s="1"/>
  <c r="B527" i="7"/>
  <c r="R527" i="7"/>
  <c r="Z527" i="7"/>
  <c r="AH527" i="7"/>
  <c r="AL538" i="7"/>
  <c r="AD526" i="7" s="1"/>
  <c r="B547" i="7"/>
  <c r="R547" i="7"/>
  <c r="Z547" i="7"/>
  <c r="AH547" i="7"/>
  <c r="AL558" i="7"/>
  <c r="F546" i="7" s="1"/>
  <c r="B567" i="7"/>
  <c r="R567" i="7"/>
  <c r="Z567" i="7"/>
  <c r="AH567" i="7"/>
  <c r="AL578" i="7"/>
  <c r="F566" i="7" s="1"/>
  <c r="B587" i="7"/>
  <c r="R587" i="7"/>
  <c r="Z587" i="7"/>
  <c r="AH587" i="7"/>
  <c r="AL598" i="7"/>
  <c r="F586" i="7" s="1"/>
  <c r="B607" i="7"/>
  <c r="R607" i="7"/>
  <c r="Z607" i="7"/>
  <c r="AH607" i="7"/>
  <c r="AL618" i="7"/>
  <c r="B627" i="7"/>
  <c r="R627" i="7"/>
  <c r="Z627" i="7"/>
  <c r="AH627" i="7"/>
  <c r="AL638" i="7"/>
  <c r="AD626" i="7" s="1"/>
  <c r="B647" i="7"/>
  <c r="R647" i="7"/>
  <c r="Z647" i="7"/>
  <c r="AH647" i="7"/>
  <c r="AL658" i="7"/>
  <c r="C32" i="7" s="1"/>
  <c r="B667" i="7"/>
  <c r="R667" i="7"/>
  <c r="Z667" i="7"/>
  <c r="AH667" i="7"/>
  <c r="AL678" i="7"/>
  <c r="AD666" i="7" s="1"/>
  <c r="B687" i="7"/>
  <c r="R687" i="7"/>
  <c r="Z687" i="7"/>
  <c r="AH687" i="7"/>
  <c r="AL698" i="7"/>
  <c r="V686" i="7" s="1"/>
  <c r="B707" i="7"/>
  <c r="R707" i="7"/>
  <c r="Z707" i="7"/>
  <c r="AH707" i="7"/>
  <c r="AL718" i="7"/>
  <c r="V706" i="7" s="1"/>
  <c r="B727" i="7"/>
  <c r="R727" i="7"/>
  <c r="Z727" i="7"/>
  <c r="AH727" i="7"/>
  <c r="AL738" i="7"/>
  <c r="F726" i="7" s="1"/>
  <c r="B747" i="7"/>
  <c r="R747" i="7"/>
  <c r="Z747" i="7"/>
  <c r="AH747" i="7"/>
  <c r="AL758" i="7"/>
  <c r="V746" i="7" s="1"/>
  <c r="H1" i="12"/>
  <c r="J1" i="12"/>
  <c r="H53" i="12"/>
  <c r="J53" i="12"/>
  <c r="E28" i="1" s="1"/>
  <c r="N53" i="12"/>
  <c r="O53" i="12"/>
  <c r="G28" i="1" s="1"/>
  <c r="D49" i="5"/>
  <c r="E27" i="1" s="1"/>
  <c r="C73" i="5"/>
  <c r="C62" i="5" s="1"/>
  <c r="E73" i="5"/>
  <c r="E62" i="5" s="1"/>
  <c r="B76" i="5"/>
  <c r="P76" i="5"/>
  <c r="X76" i="5"/>
  <c r="AF76" i="5"/>
  <c r="AJ87" i="5"/>
  <c r="C3" i="5" s="1"/>
  <c r="B96" i="5"/>
  <c r="P96" i="5"/>
  <c r="X96" i="5"/>
  <c r="AF96" i="5"/>
  <c r="AJ107" i="5"/>
  <c r="C4" i="5" s="1"/>
  <c r="B116" i="5"/>
  <c r="P116" i="5"/>
  <c r="X116" i="5"/>
  <c r="AF116" i="5"/>
  <c r="AJ127" i="5"/>
  <c r="C5" i="5" s="1"/>
  <c r="B136" i="5"/>
  <c r="P136" i="5"/>
  <c r="X136" i="5"/>
  <c r="AF136" i="5"/>
  <c r="AJ147" i="5"/>
  <c r="C6" i="5" s="1"/>
  <c r="B156" i="5"/>
  <c r="P156" i="5"/>
  <c r="X156" i="5"/>
  <c r="AF156" i="5"/>
  <c r="AJ167" i="5"/>
  <c r="C7" i="5" s="1"/>
  <c r="B176" i="5"/>
  <c r="P176" i="5"/>
  <c r="X176" i="5"/>
  <c r="AF176" i="5"/>
  <c r="AJ187" i="5"/>
  <c r="C8" i="5" s="1"/>
  <c r="B196" i="5"/>
  <c r="P196" i="5"/>
  <c r="X196" i="5"/>
  <c r="AF196" i="5"/>
  <c r="AJ207" i="5"/>
  <c r="F195" i="5" s="1"/>
  <c r="B216" i="5"/>
  <c r="P216" i="5"/>
  <c r="X216" i="5"/>
  <c r="AF216" i="5"/>
  <c r="AJ227" i="5"/>
  <c r="F215" i="5" s="1"/>
  <c r="B236" i="5"/>
  <c r="P236" i="5"/>
  <c r="X236" i="5"/>
  <c r="AF236" i="5"/>
  <c r="AJ247" i="5"/>
  <c r="C11" i="5" s="1"/>
  <c r="B256" i="5"/>
  <c r="P256" i="5"/>
  <c r="X256" i="5"/>
  <c r="AF256" i="5"/>
  <c r="AJ267" i="5"/>
  <c r="F255" i="5" s="1"/>
  <c r="B276" i="5"/>
  <c r="P276" i="5"/>
  <c r="X276" i="5"/>
  <c r="AF276" i="5"/>
  <c r="AJ287" i="5"/>
  <c r="F275" i="5" s="1"/>
  <c r="B296" i="5"/>
  <c r="P296" i="5"/>
  <c r="X296" i="5"/>
  <c r="AF296" i="5"/>
  <c r="AJ307" i="5"/>
  <c r="F295" i="5" s="1"/>
  <c r="B316" i="5"/>
  <c r="P316" i="5"/>
  <c r="X316" i="5"/>
  <c r="AF316" i="5"/>
  <c r="AJ327" i="5"/>
  <c r="C15" i="5" s="1"/>
  <c r="B336" i="5"/>
  <c r="P336" i="5"/>
  <c r="X336" i="5"/>
  <c r="AF336" i="5"/>
  <c r="AJ347" i="5"/>
  <c r="F335" i="5" s="1"/>
  <c r="B356" i="5"/>
  <c r="P356" i="5"/>
  <c r="X356" i="5"/>
  <c r="AF356" i="5"/>
  <c r="AJ367" i="5"/>
  <c r="F355" i="5" s="1"/>
  <c r="B376" i="5"/>
  <c r="P376" i="5"/>
  <c r="X376" i="5"/>
  <c r="AF376" i="5"/>
  <c r="AJ387" i="5"/>
  <c r="F375" i="5" s="1"/>
  <c r="B396" i="5"/>
  <c r="P396" i="5"/>
  <c r="X396" i="5"/>
  <c r="AF396" i="5"/>
  <c r="AJ407" i="5"/>
  <c r="C19" i="5" s="1"/>
  <c r="B416" i="5"/>
  <c r="P416" i="5"/>
  <c r="X416" i="5"/>
  <c r="AF416" i="5"/>
  <c r="AJ427" i="5"/>
  <c r="C20" i="5" s="1"/>
  <c r="B436" i="5"/>
  <c r="P436" i="5"/>
  <c r="X436" i="5"/>
  <c r="AF436" i="5"/>
  <c r="AJ447" i="5"/>
  <c r="F435" i="5" s="1"/>
  <c r="B456" i="5"/>
  <c r="P456" i="5"/>
  <c r="X456" i="5"/>
  <c r="AF456" i="5"/>
  <c r="AJ467" i="5"/>
  <c r="F455" i="5" s="1"/>
  <c r="B476" i="5"/>
  <c r="P476" i="5"/>
  <c r="X476" i="5"/>
  <c r="AF476" i="5"/>
  <c r="AJ487" i="5"/>
  <c r="C23" i="5" s="1"/>
  <c r="B496" i="5"/>
  <c r="P496" i="5"/>
  <c r="X496" i="5"/>
  <c r="AF496" i="5"/>
  <c r="AJ507" i="5"/>
  <c r="F495" i="5" s="1"/>
  <c r="B516" i="5"/>
  <c r="P516" i="5"/>
  <c r="X516" i="5"/>
  <c r="AF516" i="5"/>
  <c r="AJ527" i="5"/>
  <c r="F515" i="5" s="1"/>
  <c r="B536" i="5"/>
  <c r="P536" i="5"/>
  <c r="X536" i="5"/>
  <c r="AF536" i="5"/>
  <c r="AJ547" i="5"/>
  <c r="F535" i="5" s="1"/>
  <c r="B556" i="5"/>
  <c r="P556" i="5"/>
  <c r="X556" i="5"/>
  <c r="AF556" i="5"/>
  <c r="AJ567" i="5"/>
  <c r="F555" i="5" s="1"/>
  <c r="B576" i="5"/>
  <c r="P576" i="5"/>
  <c r="X576" i="5"/>
  <c r="AF576" i="5"/>
  <c r="AJ587" i="5"/>
  <c r="F575" i="5" s="1"/>
  <c r="B596" i="5"/>
  <c r="P596" i="5"/>
  <c r="X596" i="5"/>
  <c r="AF596" i="5"/>
  <c r="AJ607" i="5"/>
  <c r="T595" i="5" s="1"/>
  <c r="B616" i="5"/>
  <c r="P616" i="5"/>
  <c r="X616" i="5"/>
  <c r="AF616" i="5"/>
  <c r="AJ627" i="5"/>
  <c r="F615" i="5" s="1"/>
  <c r="B636" i="5"/>
  <c r="P636" i="5"/>
  <c r="X636" i="5"/>
  <c r="AF636" i="5"/>
  <c r="AJ647" i="5"/>
  <c r="T635" i="5" s="1"/>
  <c r="B656" i="5"/>
  <c r="P656" i="5"/>
  <c r="X656" i="5"/>
  <c r="AF656" i="5"/>
  <c r="AJ667" i="5"/>
  <c r="C32" i="5" s="1"/>
  <c r="B676" i="5"/>
  <c r="P676" i="5"/>
  <c r="X676" i="5"/>
  <c r="AF676" i="5"/>
  <c r="AJ687" i="5"/>
  <c r="T675" i="5" s="1"/>
  <c r="B696" i="5"/>
  <c r="P696" i="5"/>
  <c r="X696" i="5"/>
  <c r="AF696" i="5"/>
  <c r="AJ707" i="5"/>
  <c r="F695" i="5" s="1"/>
  <c r="B716" i="5"/>
  <c r="P716" i="5"/>
  <c r="X716" i="5"/>
  <c r="AF716" i="5"/>
  <c r="AJ727" i="5"/>
  <c r="T715" i="5" s="1"/>
  <c r="B736" i="5"/>
  <c r="P736" i="5"/>
  <c r="X736" i="5"/>
  <c r="AF736" i="5"/>
  <c r="AJ747" i="5"/>
  <c r="AB735" i="5" s="1"/>
  <c r="B756" i="5"/>
  <c r="P756" i="5"/>
  <c r="X756" i="5"/>
  <c r="AF756" i="5"/>
  <c r="AJ767" i="5"/>
  <c r="AB755" i="5" s="1"/>
  <c r="B776" i="5"/>
  <c r="P776" i="5"/>
  <c r="X776" i="5"/>
  <c r="AF776" i="5"/>
  <c r="AJ787" i="5"/>
  <c r="C38" i="5" s="1"/>
  <c r="B796" i="5"/>
  <c r="P796" i="5"/>
  <c r="X796" i="5"/>
  <c r="AF796" i="5"/>
  <c r="AJ807" i="5"/>
  <c r="F795" i="5" s="1"/>
  <c r="B816" i="5"/>
  <c r="P816" i="5"/>
  <c r="X816" i="5"/>
  <c r="AF816" i="5"/>
  <c r="AJ827" i="5"/>
  <c r="F815" i="5" s="1"/>
  <c r="B836" i="5"/>
  <c r="P836" i="5"/>
  <c r="X836" i="5"/>
  <c r="AF836" i="5"/>
  <c r="AJ847" i="5"/>
  <c r="T835" i="5" s="1"/>
  <c r="B856" i="5"/>
  <c r="P856" i="5"/>
  <c r="X856" i="5"/>
  <c r="AF856" i="5"/>
  <c r="AJ867" i="5"/>
  <c r="C42" i="5" s="1"/>
  <c r="B876" i="5"/>
  <c r="P876" i="5"/>
  <c r="X876" i="5"/>
  <c r="AF876" i="5"/>
  <c r="AJ887" i="5"/>
  <c r="C43" i="5" s="1"/>
  <c r="B896" i="5"/>
  <c r="P896" i="5"/>
  <c r="X896" i="5"/>
  <c r="AF896" i="5"/>
  <c r="AJ907" i="5"/>
  <c r="F895" i="5" s="1"/>
  <c r="B916" i="5"/>
  <c r="P916" i="5"/>
  <c r="X916" i="5"/>
  <c r="AF916" i="5"/>
  <c r="AJ927" i="5"/>
  <c r="F915" i="5" s="1"/>
  <c r="B936" i="5"/>
  <c r="P936" i="5"/>
  <c r="X936" i="5"/>
  <c r="AF936" i="5"/>
  <c r="AJ947" i="5"/>
  <c r="T935" i="5" s="1"/>
  <c r="B956" i="5"/>
  <c r="P956" i="5"/>
  <c r="X956" i="5"/>
  <c r="AF956" i="5"/>
  <c r="AJ967" i="5"/>
  <c r="AB955" i="5" s="1"/>
  <c r="B976" i="5"/>
  <c r="P976" i="5"/>
  <c r="X976" i="5"/>
  <c r="AF976" i="5"/>
  <c r="AJ987" i="5"/>
  <c r="F975" i="5" s="1"/>
  <c r="D1" i="10"/>
  <c r="D43" i="10"/>
  <c r="B65" i="10"/>
  <c r="R65" i="10"/>
  <c r="AJ65" i="10"/>
  <c r="AN76" i="10"/>
  <c r="AE64" i="10" s="1"/>
  <c r="B85" i="10"/>
  <c r="R85" i="10"/>
  <c r="AJ85" i="10"/>
  <c r="AN96" i="10"/>
  <c r="B105" i="10"/>
  <c r="R105" i="10"/>
  <c r="AJ105" i="10"/>
  <c r="AN116" i="10"/>
  <c r="B125" i="10"/>
  <c r="R125" i="10"/>
  <c r="AJ125" i="10"/>
  <c r="AN136" i="10"/>
  <c r="B145" i="10"/>
  <c r="R145" i="10"/>
  <c r="AJ145" i="10"/>
  <c r="AN156" i="10"/>
  <c r="AE144" i="10" s="1"/>
  <c r="B165" i="10"/>
  <c r="R165" i="10"/>
  <c r="AJ165" i="10"/>
  <c r="AN176" i="10"/>
  <c r="AE164" i="10" s="1"/>
  <c r="B185" i="10"/>
  <c r="R185" i="10"/>
  <c r="AJ185" i="10"/>
  <c r="AN196" i="10"/>
  <c r="B205" i="10"/>
  <c r="R205" i="10"/>
  <c r="AJ205" i="10"/>
  <c r="AN216" i="10"/>
  <c r="AE204" i="10" s="1"/>
  <c r="B225" i="10"/>
  <c r="R225" i="10"/>
  <c r="AJ225" i="10"/>
  <c r="AN236" i="10"/>
  <c r="AE224" i="10" s="1"/>
  <c r="B245" i="10"/>
  <c r="R245" i="10"/>
  <c r="AJ245" i="10"/>
  <c r="AN256" i="10"/>
  <c r="B265" i="10"/>
  <c r="R265" i="10"/>
  <c r="AJ265" i="10"/>
  <c r="AN276" i="10"/>
  <c r="B285" i="10"/>
  <c r="R285" i="10"/>
  <c r="AJ285" i="10"/>
  <c r="AN296" i="10"/>
  <c r="B305" i="10"/>
  <c r="R305" i="10"/>
  <c r="AJ305" i="10"/>
  <c r="AN316" i="10"/>
  <c r="AE304" i="10" s="1"/>
  <c r="B325" i="10"/>
  <c r="R325" i="10"/>
  <c r="AJ325" i="10"/>
  <c r="AN336" i="10"/>
  <c r="AE324" i="10" s="1"/>
  <c r="B345" i="10"/>
  <c r="R345" i="10"/>
  <c r="AJ345" i="10"/>
  <c r="AN356" i="10"/>
  <c r="B365" i="10"/>
  <c r="R365" i="10"/>
  <c r="AJ365" i="10"/>
  <c r="AN376" i="10"/>
  <c r="AE364" i="10" s="1"/>
  <c r="B385" i="10"/>
  <c r="R385" i="10"/>
  <c r="AJ385" i="10"/>
  <c r="AN396" i="10"/>
  <c r="AE384" i="10" s="1"/>
  <c r="B405" i="10"/>
  <c r="R405" i="10"/>
  <c r="AJ405" i="10"/>
  <c r="AN416" i="10"/>
  <c r="AE404" i="10" s="1"/>
  <c r="B425" i="10"/>
  <c r="R425" i="10"/>
  <c r="AJ425" i="10"/>
  <c r="AN436" i="10"/>
  <c r="AE424" i="10" s="1"/>
  <c r="B445" i="10"/>
  <c r="R445" i="10"/>
  <c r="AJ445" i="10"/>
  <c r="AN456" i="10"/>
  <c r="AE444" i="10" s="1"/>
  <c r="B465" i="10"/>
  <c r="R465" i="10"/>
  <c r="AJ465" i="10"/>
  <c r="AN476" i="10"/>
  <c r="AE464" i="10" s="1"/>
  <c r="B485" i="10"/>
  <c r="R485" i="10"/>
  <c r="AJ485" i="10"/>
  <c r="AN496" i="10"/>
  <c r="AE484" i="10" s="1"/>
  <c r="B505" i="10"/>
  <c r="R505" i="10"/>
  <c r="AJ505" i="10"/>
  <c r="AN516" i="10"/>
  <c r="B525" i="10"/>
  <c r="R525" i="10"/>
  <c r="AJ525" i="10"/>
  <c r="AN536" i="10"/>
  <c r="AE524" i="10" s="1"/>
  <c r="B545" i="10"/>
  <c r="R545" i="10"/>
  <c r="AJ545" i="10"/>
  <c r="AN556" i="10"/>
  <c r="AE544" i="10" s="1"/>
  <c r="B565" i="10"/>
  <c r="R565" i="10"/>
  <c r="AJ565" i="10"/>
  <c r="AN576" i="10"/>
  <c r="AE564" i="10" s="1"/>
  <c r="B585" i="10"/>
  <c r="R585" i="10"/>
  <c r="AJ585" i="10"/>
  <c r="AN596" i="10"/>
  <c r="B605" i="10"/>
  <c r="R605" i="10"/>
  <c r="AJ605" i="10"/>
  <c r="AN616" i="10"/>
  <c r="AE604" i="10" s="1"/>
  <c r="B625" i="10"/>
  <c r="R625" i="10"/>
  <c r="AJ625" i="10"/>
  <c r="AN636" i="10"/>
  <c r="AE624" i="10" s="1"/>
  <c r="B645" i="10"/>
  <c r="R645" i="10"/>
  <c r="AJ645" i="10"/>
  <c r="AN656" i="10"/>
  <c r="AE644" i="10" s="1"/>
  <c r="B665" i="10"/>
  <c r="R665" i="10"/>
  <c r="AJ665" i="10"/>
  <c r="AN676" i="10"/>
  <c r="B685" i="10"/>
  <c r="R685" i="10"/>
  <c r="AJ685" i="10"/>
  <c r="AN696" i="10"/>
  <c r="B705" i="10"/>
  <c r="R705" i="10"/>
  <c r="AJ705" i="10"/>
  <c r="AN716" i="10"/>
  <c r="AE704" i="10" s="1"/>
  <c r="B725" i="10"/>
  <c r="R725" i="10"/>
  <c r="AJ725" i="10"/>
  <c r="AN736" i="10"/>
  <c r="B745" i="10"/>
  <c r="R745" i="10"/>
  <c r="AJ745" i="10"/>
  <c r="AN756" i="10"/>
  <c r="B765" i="10"/>
  <c r="R765" i="10"/>
  <c r="AJ765" i="10"/>
  <c r="AN776" i="10"/>
  <c r="B785" i="10"/>
  <c r="R785" i="10"/>
  <c r="AJ785" i="10"/>
  <c r="AN796" i="10"/>
  <c r="AE784" i="10" s="1"/>
  <c r="B805" i="10"/>
  <c r="R805" i="10"/>
  <c r="AJ805" i="10"/>
  <c r="AN816" i="10"/>
  <c r="B825" i="10"/>
  <c r="R825" i="10"/>
  <c r="AJ825" i="10"/>
  <c r="AN836" i="10"/>
  <c r="B845" i="10"/>
  <c r="R845" i="10"/>
  <c r="AA845" i="10"/>
  <c r="AJ845" i="10"/>
  <c r="AN856" i="10"/>
  <c r="AE844" i="10" s="1"/>
  <c r="E1" i="3"/>
  <c r="I1" i="3"/>
  <c r="S1" i="3"/>
  <c r="OE1" i="3"/>
  <c r="E2" i="3"/>
  <c r="K2" i="3" s="1"/>
  <c r="Q2" i="3" s="1"/>
  <c r="DM224" i="3"/>
  <c r="OE74" i="3"/>
  <c r="OF74" i="3" s="1"/>
  <c r="OH74" i="3"/>
  <c r="OE75" i="3"/>
  <c r="OF75" i="3" s="1"/>
  <c r="OH75" i="3"/>
  <c r="OG76" i="3"/>
  <c r="BK224" i="3"/>
  <c r="OE76" i="3"/>
  <c r="OF76" i="3" s="1"/>
  <c r="OH76" i="3"/>
  <c r="CC224" i="3"/>
  <c r="OE77" i="3"/>
  <c r="OF77" i="3" s="1"/>
  <c r="OH77" i="3"/>
  <c r="OG78" i="3"/>
  <c r="EQ224" i="3"/>
  <c r="OE78" i="3"/>
  <c r="OF78" i="3" s="1"/>
  <c r="OH78" i="3"/>
  <c r="OE79" i="3"/>
  <c r="OF79" i="3" s="1"/>
  <c r="OH79" i="3"/>
  <c r="EE224" i="3"/>
  <c r="OE80" i="3"/>
  <c r="OF80" i="3" s="1"/>
  <c r="OH80" i="3"/>
  <c r="OE81" i="3"/>
  <c r="OF81" i="3" s="1"/>
  <c r="OH81" i="3"/>
  <c r="OE82" i="3"/>
  <c r="OF82" i="3" s="1"/>
  <c r="OH82" i="3"/>
  <c r="CO224" i="3"/>
  <c r="OE83" i="3"/>
  <c r="OF83" i="3" s="1"/>
  <c r="OH83" i="3"/>
  <c r="O224" i="3"/>
  <c r="OE84" i="3"/>
  <c r="OF84" i="3" s="1"/>
  <c r="OH84" i="3"/>
  <c r="AM224" i="3"/>
  <c r="OE85" i="3"/>
  <c r="OF85" i="3" s="1"/>
  <c r="OH85" i="3"/>
  <c r="OE86" i="3"/>
  <c r="OF86" i="3" s="1"/>
  <c r="OH86" i="3"/>
  <c r="DS224" i="3"/>
  <c r="OE87" i="3"/>
  <c r="OF87" i="3" s="1"/>
  <c r="OH87" i="3"/>
  <c r="OG88" i="3"/>
  <c r="EK224" i="3"/>
  <c r="OE88" i="3"/>
  <c r="OF88" i="3" s="1"/>
  <c r="OH88" i="3"/>
  <c r="OG89" i="3"/>
  <c r="OE89" i="3"/>
  <c r="OF89" i="3" s="1"/>
  <c r="OH89" i="3"/>
  <c r="OG90" i="3"/>
  <c r="BW224" i="3"/>
  <c r="OE90" i="3"/>
  <c r="OF90" i="3" s="1"/>
  <c r="OH90" i="3"/>
  <c r="CU224" i="3"/>
  <c r="OE91" i="3"/>
  <c r="OF91" i="3" s="1"/>
  <c r="OH91" i="3"/>
  <c r="U224" i="3"/>
  <c r="BQ224" i="3"/>
  <c r="OE92" i="3"/>
  <c r="OF92" i="3" s="1"/>
  <c r="OH92" i="3"/>
  <c r="AG224" i="3"/>
  <c r="OE93" i="3"/>
  <c r="OF93" i="3" s="1"/>
  <c r="OH93" i="3"/>
  <c r="OE94" i="3"/>
  <c r="OF94" i="3" s="1"/>
  <c r="OH94" i="3"/>
  <c r="OG95" i="3"/>
  <c r="OE95" i="3"/>
  <c r="OF95" i="3" s="1"/>
  <c r="OH95" i="3"/>
  <c r="OG96" i="3"/>
  <c r="CI224" i="3"/>
  <c r="OE96" i="3"/>
  <c r="OF96" i="3" s="1"/>
  <c r="OH96" i="3"/>
  <c r="OE97" i="3"/>
  <c r="OF97" i="3" s="1"/>
  <c r="OH97" i="3"/>
  <c r="OE98" i="3"/>
  <c r="OF98" i="3" s="1"/>
  <c r="OH98" i="3"/>
  <c r="OE99" i="3"/>
  <c r="OF99" i="3" s="1"/>
  <c r="OH99" i="3"/>
  <c r="DG224" i="3"/>
  <c r="OE100" i="3"/>
  <c r="OF100" i="3" s="1"/>
  <c r="OH100" i="3"/>
  <c r="OE101" i="3"/>
  <c r="OF101" i="3" s="1"/>
  <c r="OH101" i="3"/>
  <c r="OG102" i="3"/>
  <c r="OE102" i="3"/>
  <c r="OF102" i="3" s="1"/>
  <c r="OH102" i="3"/>
  <c r="OG103" i="3"/>
  <c r="OE103" i="3"/>
  <c r="OF103" i="3" s="1"/>
  <c r="OH103" i="3"/>
  <c r="OG104" i="3"/>
  <c r="OE104" i="3"/>
  <c r="OF104" i="3" s="1"/>
  <c r="OH104" i="3"/>
  <c r="OG105" i="3"/>
  <c r="OE105" i="3"/>
  <c r="OF105" i="3" s="1"/>
  <c r="OH105" i="3"/>
  <c r="OG106" i="3"/>
  <c r="OE106" i="3"/>
  <c r="OF106" i="3" s="1"/>
  <c r="OH106" i="3"/>
  <c r="OG107" i="3"/>
  <c r="OE107" i="3"/>
  <c r="OF107" i="3" s="1"/>
  <c r="OH107" i="3"/>
  <c r="OG108" i="3"/>
  <c r="OE108" i="3"/>
  <c r="OF108" i="3" s="1"/>
  <c r="OH108" i="3"/>
  <c r="OE109" i="3"/>
  <c r="OF109" i="3" s="1"/>
  <c r="OH109" i="3"/>
  <c r="OG110" i="3"/>
  <c r="OE110" i="3"/>
  <c r="OF110" i="3" s="1"/>
  <c r="OH110" i="3"/>
  <c r="OG111" i="3"/>
  <c r="OE111" i="3"/>
  <c r="OF111" i="3" s="1"/>
  <c r="OH111" i="3"/>
  <c r="OG112" i="3"/>
  <c r="OE112" i="3"/>
  <c r="OF112" i="3" s="1"/>
  <c r="OH112" i="3"/>
  <c r="OE113" i="3"/>
  <c r="OF113" i="3" s="1"/>
  <c r="OH113" i="3"/>
  <c r="OG114" i="3"/>
  <c r="OE114" i="3"/>
  <c r="OF114" i="3" s="1"/>
  <c r="OH114" i="3"/>
  <c r="OG115" i="3"/>
  <c r="OE115" i="3"/>
  <c r="OF115" i="3" s="1"/>
  <c r="OH115" i="3"/>
  <c r="OG116" i="3"/>
  <c r="OE116" i="3"/>
  <c r="OF116" i="3" s="1"/>
  <c r="OH116" i="3"/>
  <c r="OE117" i="3"/>
  <c r="OF117" i="3" s="1"/>
  <c r="OH117" i="3"/>
  <c r="OE118" i="3"/>
  <c r="OF118" i="3" s="1"/>
  <c r="OH118" i="3"/>
  <c r="OG119" i="3"/>
  <c r="OE119" i="3"/>
  <c r="OF119" i="3" s="1"/>
  <c r="OH119" i="3"/>
  <c r="OG120" i="3"/>
  <c r="OE120" i="3"/>
  <c r="OF120" i="3" s="1"/>
  <c r="OH120" i="3"/>
  <c r="OE121" i="3"/>
  <c r="OF121" i="3" s="1"/>
  <c r="OH121" i="3"/>
  <c r="OG122" i="3"/>
  <c r="OE122" i="3"/>
  <c r="OF122" i="3" s="1"/>
  <c r="OH122" i="3"/>
  <c r="OE123" i="3"/>
  <c r="OF123" i="3" s="1"/>
  <c r="OH123" i="3"/>
  <c r="OE124" i="3"/>
  <c r="OF124" i="3" s="1"/>
  <c r="OH124" i="3"/>
  <c r="OG125" i="3"/>
  <c r="OE125" i="3"/>
  <c r="OF125" i="3" s="1"/>
  <c r="OH125" i="3"/>
  <c r="OG126" i="3"/>
  <c r="OE126" i="3"/>
  <c r="OF126" i="3" s="1"/>
  <c r="OH126" i="3"/>
  <c r="OG127" i="3"/>
  <c r="OE127" i="3"/>
  <c r="OF127" i="3" s="1"/>
  <c r="OH127" i="3"/>
  <c r="OE128" i="3"/>
  <c r="OF128" i="3" s="1"/>
  <c r="OH128" i="3"/>
  <c r="OG129" i="3"/>
  <c r="OE129" i="3"/>
  <c r="OF129" i="3" s="1"/>
  <c r="OH129" i="3"/>
  <c r="OE130" i="3"/>
  <c r="OF130" i="3" s="1"/>
  <c r="OH130" i="3"/>
  <c r="OG131" i="3"/>
  <c r="OE131" i="3"/>
  <c r="OF131" i="3" s="1"/>
  <c r="OH131" i="3"/>
  <c r="OE132" i="3"/>
  <c r="OF132" i="3" s="1"/>
  <c r="OH132" i="3"/>
  <c r="OG133" i="3"/>
  <c r="OE133" i="3"/>
  <c r="OF133" i="3" s="1"/>
  <c r="OH133" i="3"/>
  <c r="OG134" i="3"/>
  <c r="OE134" i="3"/>
  <c r="OF134" i="3" s="1"/>
  <c r="OH134" i="3"/>
  <c r="OG135" i="3"/>
  <c r="OE135" i="3"/>
  <c r="OF135" i="3" s="1"/>
  <c r="OH135" i="3"/>
  <c r="OG136" i="3"/>
  <c r="OE136" i="3"/>
  <c r="OF136" i="3" s="1"/>
  <c r="OH136" i="3"/>
  <c r="OE137" i="3"/>
  <c r="OF137" i="3" s="1"/>
  <c r="OH137" i="3"/>
  <c r="OG138" i="3"/>
  <c r="OE138" i="3"/>
  <c r="OF138" i="3" s="1"/>
  <c r="OH138" i="3"/>
  <c r="OE139" i="3"/>
  <c r="OF139" i="3" s="1"/>
  <c r="OH139" i="3"/>
  <c r="OG140" i="3"/>
  <c r="OE140" i="3"/>
  <c r="OF140" i="3" s="1"/>
  <c r="OH140" i="3"/>
  <c r="OE141" i="3"/>
  <c r="OF141" i="3" s="1"/>
  <c r="OH141" i="3"/>
  <c r="OG142" i="3"/>
  <c r="OE142" i="3"/>
  <c r="OF142" i="3" s="1"/>
  <c r="OH142" i="3"/>
  <c r="OG143" i="3"/>
  <c r="OE143" i="3"/>
  <c r="OF143" i="3" s="1"/>
  <c r="OH143" i="3"/>
  <c r="OE144" i="3"/>
  <c r="OF144" i="3" s="1"/>
  <c r="OH144" i="3"/>
  <c r="OE145" i="3"/>
  <c r="OF145" i="3" s="1"/>
  <c r="OH145" i="3"/>
  <c r="OG146" i="3"/>
  <c r="OE146" i="3"/>
  <c r="OF146" i="3" s="1"/>
  <c r="OH146" i="3"/>
  <c r="OE147" i="3"/>
  <c r="OF147" i="3" s="1"/>
  <c r="OH147" i="3"/>
  <c r="OE148" i="3"/>
  <c r="OF148" i="3" s="1"/>
  <c r="OH148" i="3"/>
  <c r="OE149" i="3"/>
  <c r="OF149" i="3" s="1"/>
  <c r="OH149" i="3"/>
  <c r="OG150" i="3"/>
  <c r="OE150" i="3"/>
  <c r="OF150" i="3" s="1"/>
  <c r="OH150" i="3"/>
  <c r="OG151" i="3"/>
  <c r="OE151" i="3"/>
  <c r="OF151" i="3" s="1"/>
  <c r="OH151" i="3"/>
  <c r="OG152" i="3"/>
  <c r="OE152" i="3"/>
  <c r="OF152" i="3" s="1"/>
  <c r="OH152" i="3"/>
  <c r="OG153" i="3"/>
  <c r="OE153" i="3"/>
  <c r="OF153" i="3" s="1"/>
  <c r="OH153" i="3"/>
  <c r="OG154" i="3"/>
  <c r="OE154" i="3"/>
  <c r="OF154" i="3" s="1"/>
  <c r="OH154" i="3"/>
  <c r="OG155" i="3"/>
  <c r="OE155" i="3"/>
  <c r="OF155" i="3" s="1"/>
  <c r="OH155" i="3"/>
  <c r="OE156" i="3"/>
  <c r="OF156" i="3" s="1"/>
  <c r="OH156" i="3"/>
  <c r="OG157" i="3"/>
  <c r="OE157" i="3"/>
  <c r="OF157" i="3" s="1"/>
  <c r="OH157" i="3"/>
  <c r="OE158" i="3"/>
  <c r="OF158" i="3" s="1"/>
  <c r="OH158" i="3"/>
  <c r="OE159" i="3"/>
  <c r="OF159" i="3" s="1"/>
  <c r="OH159" i="3"/>
  <c r="OE160" i="3"/>
  <c r="OF160" i="3" s="1"/>
  <c r="OH160" i="3"/>
  <c r="OG161" i="3"/>
  <c r="OE161" i="3"/>
  <c r="OF161" i="3" s="1"/>
  <c r="OH161" i="3"/>
  <c r="OE162" i="3"/>
  <c r="OF162" i="3" s="1"/>
  <c r="OH162" i="3"/>
  <c r="OG163" i="3"/>
  <c r="OE163" i="3"/>
  <c r="OF163" i="3" s="1"/>
  <c r="OH163" i="3"/>
  <c r="OG164" i="3"/>
  <c r="OE164" i="3"/>
  <c r="OF164" i="3" s="1"/>
  <c r="OH164" i="3"/>
  <c r="OG165" i="3"/>
  <c r="OE165" i="3"/>
  <c r="OF165" i="3" s="1"/>
  <c r="OH165" i="3"/>
  <c r="OG166" i="3"/>
  <c r="OE166" i="3"/>
  <c r="OF166" i="3" s="1"/>
  <c r="OH166" i="3"/>
  <c r="OG167" i="3"/>
  <c r="OE167" i="3"/>
  <c r="OF167" i="3" s="1"/>
  <c r="OH167" i="3"/>
  <c r="OE168" i="3"/>
  <c r="OF168" i="3" s="1"/>
  <c r="OH168" i="3"/>
  <c r="OG169" i="3"/>
  <c r="OE169" i="3"/>
  <c r="OF169" i="3" s="1"/>
  <c r="OH169" i="3"/>
  <c r="OE170" i="3"/>
  <c r="OF170" i="3" s="1"/>
  <c r="OH170" i="3"/>
  <c r="OE171" i="3"/>
  <c r="OF171" i="3" s="1"/>
  <c r="OH171" i="3"/>
  <c r="OG172" i="3"/>
  <c r="OE172" i="3"/>
  <c r="OF172" i="3" s="1"/>
  <c r="OH172" i="3"/>
  <c r="OG173" i="3"/>
  <c r="OE173" i="3"/>
  <c r="OF173" i="3" s="1"/>
  <c r="OH173" i="3"/>
  <c r="OG174" i="3"/>
  <c r="DY224" i="3"/>
  <c r="OE174" i="3"/>
  <c r="OF174" i="3" s="1"/>
  <c r="OH174" i="3"/>
  <c r="OG175" i="3"/>
  <c r="AY224" i="3"/>
  <c r="OE175" i="3"/>
  <c r="OF175" i="3" s="1"/>
  <c r="OH175" i="3"/>
  <c r="OG176" i="3"/>
  <c r="OE176" i="3"/>
  <c r="OF176" i="3" s="1"/>
  <c r="OH176" i="3"/>
  <c r="OG177" i="3"/>
  <c r="OE177" i="3"/>
  <c r="OF177" i="3" s="1"/>
  <c r="OH177" i="3"/>
  <c r="OG178" i="3"/>
  <c r="BE224" i="3"/>
  <c r="DA224" i="3"/>
  <c r="OE178" i="3"/>
  <c r="OF178" i="3" s="1"/>
  <c r="OH178" i="3"/>
  <c r="OG179" i="3"/>
  <c r="OE179" i="3"/>
  <c r="OF179" i="3" s="1"/>
  <c r="OH179" i="3"/>
  <c r="OG180" i="3"/>
  <c r="OE180" i="3"/>
  <c r="OF180" i="3" s="1"/>
  <c r="OH180" i="3"/>
  <c r="OG181" i="3"/>
  <c r="OE181" i="3"/>
  <c r="OF181" i="3" s="1"/>
  <c r="OH181" i="3"/>
  <c r="OG182" i="3"/>
  <c r="OE182" i="3"/>
  <c r="OF182" i="3" s="1"/>
  <c r="OH182" i="3"/>
  <c r="OG183" i="3"/>
  <c r="OE183" i="3"/>
  <c r="OF183" i="3" s="1"/>
  <c r="OH183" i="3"/>
  <c r="OG184" i="3"/>
  <c r="OE184" i="3"/>
  <c r="OF184" i="3" s="1"/>
  <c r="OH184" i="3"/>
  <c r="OG185" i="3"/>
  <c r="OE185" i="3"/>
  <c r="OF185" i="3" s="1"/>
  <c r="OH185" i="3"/>
  <c r="OG186" i="3"/>
  <c r="OE186" i="3"/>
  <c r="OF186" i="3" s="1"/>
  <c r="OH186" i="3"/>
  <c r="OG187" i="3"/>
  <c r="OE187" i="3"/>
  <c r="OF187" i="3" s="1"/>
  <c r="OH187" i="3"/>
  <c r="OG188" i="3"/>
  <c r="OE188" i="3"/>
  <c r="OF188" i="3" s="1"/>
  <c r="OH188" i="3"/>
  <c r="OE189" i="3"/>
  <c r="OF189" i="3" s="1"/>
  <c r="OH189" i="3"/>
  <c r="OG190" i="3"/>
  <c r="OE190" i="3"/>
  <c r="OF190" i="3" s="1"/>
  <c r="OH190" i="3"/>
  <c r="OG191" i="3"/>
  <c r="OE191" i="3"/>
  <c r="OF191" i="3" s="1"/>
  <c r="OH191" i="3"/>
  <c r="OG192" i="3"/>
  <c r="OE192" i="3"/>
  <c r="OF192" i="3" s="1"/>
  <c r="OH192" i="3"/>
  <c r="OG193" i="3"/>
  <c r="OE193" i="3"/>
  <c r="OF193" i="3" s="1"/>
  <c r="OH193" i="3"/>
  <c r="OE194" i="3"/>
  <c r="OF194" i="3" s="1"/>
  <c r="OH194" i="3"/>
  <c r="OG195" i="3"/>
  <c r="OE195" i="3"/>
  <c r="OF195" i="3" s="1"/>
  <c r="OH195" i="3"/>
  <c r="OG196" i="3"/>
  <c r="OE196" i="3"/>
  <c r="OF196" i="3" s="1"/>
  <c r="OH196" i="3"/>
  <c r="OG197" i="3"/>
  <c r="OE197" i="3"/>
  <c r="OF197" i="3" s="1"/>
  <c r="OH197" i="3"/>
  <c r="OG198" i="3"/>
  <c r="OE198" i="3"/>
  <c r="OF198" i="3" s="1"/>
  <c r="OH198" i="3"/>
  <c r="OG199" i="3"/>
  <c r="OE199" i="3"/>
  <c r="OF199" i="3" s="1"/>
  <c r="OH199" i="3"/>
  <c r="OG200" i="3"/>
  <c r="OE200" i="3"/>
  <c r="OF200" i="3" s="1"/>
  <c r="OH200" i="3"/>
  <c r="OG201" i="3"/>
  <c r="OE201" i="3"/>
  <c r="OF201" i="3" s="1"/>
  <c r="OH201" i="3"/>
  <c r="OE202" i="3"/>
  <c r="OF202" i="3" s="1"/>
  <c r="OH202" i="3"/>
  <c r="OG203" i="3"/>
  <c r="OE203" i="3"/>
  <c r="OF203" i="3" s="1"/>
  <c r="OH203" i="3"/>
  <c r="OG204" i="3"/>
  <c r="OE204" i="3"/>
  <c r="OF204" i="3" s="1"/>
  <c r="OH204" i="3"/>
  <c r="OE205" i="3"/>
  <c r="OF205" i="3" s="1"/>
  <c r="OH205" i="3"/>
  <c r="OG206" i="3"/>
  <c r="OE206" i="3"/>
  <c r="OF206" i="3" s="1"/>
  <c r="OH206" i="3"/>
  <c r="OG207" i="3"/>
  <c r="OE207" i="3"/>
  <c r="OF207" i="3" s="1"/>
  <c r="OH207" i="3"/>
  <c r="OG208" i="3"/>
  <c r="OE208" i="3"/>
  <c r="OF208" i="3" s="1"/>
  <c r="OH208" i="3"/>
  <c r="OG209" i="3"/>
  <c r="OE209" i="3"/>
  <c r="OF209" i="3" s="1"/>
  <c r="OH209" i="3"/>
  <c r="OG210" i="3"/>
  <c r="OE210" i="3"/>
  <c r="OF210" i="3" s="1"/>
  <c r="OH210" i="3"/>
  <c r="OG211" i="3"/>
  <c r="OE211" i="3"/>
  <c r="OF211" i="3" s="1"/>
  <c r="OH211" i="3"/>
  <c r="OG212" i="3"/>
  <c r="OE212" i="3"/>
  <c r="OF212" i="3" s="1"/>
  <c r="OH212" i="3"/>
  <c r="OG213" i="3"/>
  <c r="OE213" i="3"/>
  <c r="OF213" i="3" s="1"/>
  <c r="OH213" i="3"/>
  <c r="OG214" i="3"/>
  <c r="OE214" i="3"/>
  <c r="OF214" i="3" s="1"/>
  <c r="OH214" i="3"/>
  <c r="OG215" i="3"/>
  <c r="OE215" i="3"/>
  <c r="OF215" i="3" s="1"/>
  <c r="OH215" i="3"/>
  <c r="OG216" i="3"/>
  <c r="OE216" i="3"/>
  <c r="OF216" i="3" s="1"/>
  <c r="OH216" i="3"/>
  <c r="OE217" i="3"/>
  <c r="OF217" i="3" s="1"/>
  <c r="OH217" i="3"/>
  <c r="OG218" i="3"/>
  <c r="OE218" i="3"/>
  <c r="OF218" i="3" s="1"/>
  <c r="OH218" i="3"/>
  <c r="OG219" i="3"/>
  <c r="OE219" i="3"/>
  <c r="OF219" i="3" s="1"/>
  <c r="OH219" i="3"/>
  <c r="OG220" i="3"/>
  <c r="OE220" i="3"/>
  <c r="OF220" i="3" s="1"/>
  <c r="OH220" i="3"/>
  <c r="OE221" i="3"/>
  <c r="OF221" i="3" s="1"/>
  <c r="OH221" i="3"/>
  <c r="OG222" i="3"/>
  <c r="OE222" i="3"/>
  <c r="OF222" i="3" s="1"/>
  <c r="OH222" i="3"/>
  <c r="OG223" i="3"/>
  <c r="OE223" i="3"/>
  <c r="OF223" i="3" s="1"/>
  <c r="OH223" i="3"/>
  <c r="E224" i="3"/>
  <c r="F224" i="3"/>
  <c r="K224" i="3"/>
  <c r="L224" i="3"/>
  <c r="Q224" i="3"/>
  <c r="R224" i="3"/>
  <c r="W224" i="3"/>
  <c r="X224" i="3"/>
  <c r="AC224" i="3"/>
  <c r="AD224" i="3"/>
  <c r="AI224" i="3"/>
  <c r="AJ224" i="3"/>
  <c r="AO224" i="3"/>
  <c r="AP224" i="3"/>
  <c r="AU224" i="3"/>
  <c r="AV224" i="3"/>
  <c r="BA224" i="3"/>
  <c r="BB224" i="3"/>
  <c r="BG224" i="3"/>
  <c r="BH224" i="3"/>
  <c r="BM224" i="3"/>
  <c r="BN224" i="3"/>
  <c r="BS224" i="3"/>
  <c r="BT224" i="3"/>
  <c r="BY224" i="3"/>
  <c r="BZ224" i="3"/>
  <c r="CE224" i="3"/>
  <c r="CF224" i="3"/>
  <c r="CK224" i="3"/>
  <c r="CL224" i="3"/>
  <c r="CQ224" i="3"/>
  <c r="CR224" i="3"/>
  <c r="CW224" i="3"/>
  <c r="CX224" i="3"/>
  <c r="DC224" i="3"/>
  <c r="DD224" i="3"/>
  <c r="DI224" i="3"/>
  <c r="DJ224" i="3"/>
  <c r="DO224" i="3"/>
  <c r="DP224" i="3"/>
  <c r="DU224" i="3"/>
  <c r="DV224" i="3"/>
  <c r="EA224" i="3"/>
  <c r="EB224" i="3"/>
  <c r="EG224" i="3"/>
  <c r="EH224" i="3"/>
  <c r="EM224" i="3"/>
  <c r="EN224" i="3"/>
  <c r="OI224" i="3"/>
  <c r="OK224" i="3"/>
  <c r="A21" i="1"/>
  <c r="M43" i="10"/>
  <c r="L43" i="10"/>
  <c r="OG170" i="3"/>
  <c r="OG123" i="3"/>
  <c r="OP30" i="3"/>
  <c r="OP29" i="3"/>
  <c r="OP10" i="3"/>
  <c r="OG97" i="3"/>
  <c r="OP11" i="3"/>
  <c r="OP40" i="3"/>
  <c r="OP62" i="3"/>
  <c r="OP25" i="3"/>
  <c r="OP33" i="3"/>
  <c r="OP17" i="3"/>
  <c r="OP51" i="3"/>
  <c r="OP32" i="3"/>
  <c r="OP48" i="3"/>
  <c r="OP31" i="3"/>
  <c r="OP9" i="3"/>
  <c r="OG98" i="3"/>
  <c r="OP59" i="3"/>
  <c r="OG124" i="3"/>
  <c r="OG113" i="3"/>
  <c r="OG74" i="3"/>
  <c r="OG145" i="3"/>
  <c r="OG148" i="3"/>
  <c r="OP58" i="3"/>
  <c r="OG189" i="3"/>
  <c r="OG139" i="3"/>
  <c r="OG158" i="3"/>
  <c r="OG156" i="3"/>
  <c r="OG217" i="3"/>
  <c r="OG141" i="3"/>
  <c r="OG128" i="3"/>
  <c r="OP60" i="3"/>
  <c r="OG171" i="3"/>
  <c r="OG205" i="3"/>
  <c r="OG202" i="3"/>
  <c r="OG168" i="3"/>
  <c r="OG162" i="3"/>
  <c r="OG160" i="3"/>
  <c r="OP68" i="3"/>
  <c r="OG144" i="3"/>
  <c r="OP52" i="3"/>
  <c r="OG121" i="3"/>
  <c r="OG149" i="3"/>
  <c r="OG130" i="3"/>
  <c r="OG194" i="3"/>
  <c r="OP35" i="3"/>
  <c r="OG221" i="3"/>
  <c r="OG147" i="3"/>
  <c r="OG132" i="3"/>
  <c r="OG75" i="3"/>
  <c r="OG159" i="3"/>
  <c r="OG83" i="3"/>
  <c r="OG109" i="3"/>
  <c r="OP43" i="3"/>
  <c r="OG137" i="3"/>
  <c r="OG100" i="3"/>
  <c r="OG91" i="3"/>
  <c r="OG94" i="3"/>
  <c r="OG87" i="3"/>
  <c r="OP64" i="3"/>
  <c r="OG99" i="3"/>
  <c r="OG86" i="3"/>
  <c r="OP44" i="3"/>
  <c r="OG80" i="3"/>
  <c r="OP66" i="3"/>
  <c r="OP73" i="3"/>
  <c r="OG101" i="3"/>
  <c r="OG92" i="3"/>
  <c r="OP69" i="3"/>
  <c r="OP56" i="3"/>
  <c r="OP67" i="3"/>
  <c r="OG118" i="3"/>
  <c r="OG117" i="3"/>
  <c r="OG93" i="3"/>
  <c r="OG85" i="3"/>
  <c r="OG79" i="3"/>
  <c r="OP61" i="3"/>
  <c r="OG81" i="3"/>
  <c r="OG77" i="3"/>
  <c r="OP57" i="3"/>
  <c r="OP45" i="3"/>
  <c r="OP41" i="3"/>
  <c r="OP65" i="3"/>
  <c r="OP71" i="3"/>
  <c r="OP70" i="3"/>
  <c r="OP72" i="3"/>
  <c r="OP55" i="3"/>
  <c r="OP8" i="3"/>
  <c r="OG82" i="3"/>
  <c r="OP63" i="3"/>
  <c r="OP53" i="3"/>
  <c r="OP50" i="3"/>
  <c r="OP54" i="3"/>
  <c r="OP49" i="3"/>
  <c r="OP34" i="3"/>
  <c r="OP6" i="3"/>
  <c r="OP47" i="3"/>
  <c r="OP46" i="3"/>
  <c r="OP36" i="3"/>
  <c r="OP7" i="3"/>
  <c r="OP12" i="3"/>
  <c r="OP42" i="3"/>
  <c r="OP16" i="3"/>
  <c r="OP4" i="3"/>
  <c r="OP39" i="3"/>
  <c r="OP37" i="3"/>
  <c r="OP18" i="3"/>
  <c r="OP14" i="3"/>
  <c r="OP24" i="3"/>
  <c r="OP38" i="3"/>
  <c r="OP26" i="3"/>
  <c r="OP5" i="3"/>
  <c r="OP27" i="3"/>
  <c r="OP15" i="3"/>
  <c r="OP13" i="3"/>
  <c r="OP28" i="3"/>
  <c r="OP23" i="3"/>
  <c r="OP22" i="3"/>
  <c r="OP21" i="3"/>
  <c r="OP20" i="3"/>
  <c r="OP19" i="3"/>
  <c r="E1" i="12" l="1"/>
  <c r="OL1" i="3"/>
  <c r="S216" i="8"/>
  <c r="S214" i="8"/>
  <c r="S212" i="8"/>
  <c r="S210" i="8"/>
  <c r="S208" i="8"/>
  <c r="S206" i="8"/>
  <c r="S215" i="8"/>
  <c r="S211" i="8"/>
  <c r="S207" i="8"/>
  <c r="R216" i="8"/>
  <c r="R214" i="8"/>
  <c r="R212" i="8"/>
  <c r="R210" i="8"/>
  <c r="R208" i="8"/>
  <c r="R206" i="8"/>
  <c r="S213" i="8"/>
  <c r="S209" i="8"/>
  <c r="R209" i="8"/>
  <c r="R215" i="8"/>
  <c r="R207" i="8"/>
  <c r="R213" i="8"/>
  <c r="R211" i="8"/>
  <c r="S636" i="8"/>
  <c r="S634" i="8"/>
  <c r="S632" i="8"/>
  <c r="S630" i="8"/>
  <c r="S628" i="8"/>
  <c r="S626" i="8"/>
  <c r="R636" i="8"/>
  <c r="R634" i="8"/>
  <c r="R632" i="8"/>
  <c r="R630" i="8"/>
  <c r="R628" i="8"/>
  <c r="R626" i="8"/>
  <c r="S635" i="8"/>
  <c r="S633" i="8"/>
  <c r="S631" i="8"/>
  <c r="S629" i="8"/>
  <c r="S627" i="8"/>
  <c r="R635" i="8"/>
  <c r="R627" i="8"/>
  <c r="R631" i="8"/>
  <c r="R633" i="8"/>
  <c r="R629" i="8"/>
  <c r="S556" i="8"/>
  <c r="S554" i="8"/>
  <c r="S552" i="8"/>
  <c r="S550" i="8"/>
  <c r="S548" i="8"/>
  <c r="S546" i="8"/>
  <c r="R556" i="8"/>
  <c r="R554" i="8"/>
  <c r="R552" i="8"/>
  <c r="R550" i="8"/>
  <c r="R548" i="8"/>
  <c r="R546" i="8"/>
  <c r="S555" i="8"/>
  <c r="S553" i="8"/>
  <c r="S551" i="8"/>
  <c r="S549" i="8"/>
  <c r="S547" i="8"/>
  <c r="R551" i="8"/>
  <c r="R555" i="8"/>
  <c r="R547" i="8"/>
  <c r="R549" i="8"/>
  <c r="R553" i="8"/>
  <c r="S535" i="8"/>
  <c r="S533" i="8"/>
  <c r="S531" i="8"/>
  <c r="S529" i="8"/>
  <c r="S527" i="8"/>
  <c r="R535" i="8"/>
  <c r="R533" i="8"/>
  <c r="R531" i="8"/>
  <c r="R529" i="8"/>
  <c r="R527" i="8"/>
  <c r="S536" i="8"/>
  <c r="S534" i="8"/>
  <c r="S532" i="8"/>
  <c r="S530" i="8"/>
  <c r="S528" i="8"/>
  <c r="S526" i="8"/>
  <c r="R534" i="8"/>
  <c r="R526" i="8"/>
  <c r="R530" i="8"/>
  <c r="R532" i="8"/>
  <c r="R536" i="8"/>
  <c r="R528" i="8"/>
  <c r="S75" i="8"/>
  <c r="S73" i="8"/>
  <c r="S71" i="8"/>
  <c r="S69" i="8"/>
  <c r="S67" i="8"/>
  <c r="S76" i="8"/>
  <c r="S72" i="8"/>
  <c r="S68" i="8"/>
  <c r="R75" i="8"/>
  <c r="R73" i="8"/>
  <c r="R71" i="8"/>
  <c r="R69" i="8"/>
  <c r="R67" i="8"/>
  <c r="S74" i="8"/>
  <c r="S70" i="8"/>
  <c r="S66" i="8"/>
  <c r="R74" i="8"/>
  <c r="R66" i="8"/>
  <c r="R72" i="8"/>
  <c r="R70" i="8"/>
  <c r="R76" i="8"/>
  <c r="R68" i="8"/>
  <c r="S455" i="8"/>
  <c r="S453" i="8"/>
  <c r="S451" i="8"/>
  <c r="S449" i="8"/>
  <c r="S447" i="8"/>
  <c r="R455" i="8"/>
  <c r="R453" i="8"/>
  <c r="R451" i="8"/>
  <c r="R449" i="8"/>
  <c r="R447" i="8"/>
  <c r="S456" i="8"/>
  <c r="S454" i="8"/>
  <c r="S452" i="8"/>
  <c r="S450" i="8"/>
  <c r="S448" i="8"/>
  <c r="S446" i="8"/>
  <c r="R450" i="8"/>
  <c r="R446" i="8"/>
  <c r="R456" i="8"/>
  <c r="R448" i="8"/>
  <c r="R454" i="8"/>
  <c r="R452" i="8"/>
  <c r="Z216" i="8"/>
  <c r="Z214" i="8"/>
  <c r="Z212" i="8"/>
  <c r="Z210" i="8"/>
  <c r="Z208" i="8"/>
  <c r="Z206" i="8"/>
  <c r="Y215" i="8"/>
  <c r="Y212" i="8"/>
  <c r="Z209" i="8"/>
  <c r="Y207" i="8"/>
  <c r="Y214" i="8"/>
  <c r="Z211" i="8"/>
  <c r="Y209" i="8"/>
  <c r="Y206" i="8"/>
  <c r="Y216" i="8"/>
  <c r="Z213" i="8"/>
  <c r="Y211" i="8"/>
  <c r="Y208" i="8"/>
  <c r="Z215" i="8"/>
  <c r="Y213" i="8"/>
  <c r="Y210" i="8"/>
  <c r="Z207" i="8"/>
  <c r="Z556" i="8"/>
  <c r="Z554" i="8"/>
  <c r="Z552" i="8"/>
  <c r="Z550" i="8"/>
  <c r="Z548" i="8"/>
  <c r="Z546" i="8"/>
  <c r="Y556" i="8"/>
  <c r="Y554" i="8"/>
  <c r="Y552" i="8"/>
  <c r="Y550" i="8"/>
  <c r="Y548" i="8"/>
  <c r="Y546" i="8"/>
  <c r="Z555" i="8"/>
  <c r="Z551" i="8"/>
  <c r="Z547" i="8"/>
  <c r="Y555" i="8"/>
  <c r="Y551" i="8"/>
  <c r="Y547" i="8"/>
  <c r="Z549" i="8"/>
  <c r="Y549" i="8"/>
  <c r="Z553" i="8"/>
  <c r="Y553" i="8"/>
  <c r="Z535" i="8"/>
  <c r="Z533" i="8"/>
  <c r="Z531" i="8"/>
  <c r="Z529" i="8"/>
  <c r="Z527" i="8"/>
  <c r="Y535" i="8"/>
  <c r="Y533" i="8"/>
  <c r="Y531" i="8"/>
  <c r="Y529" i="8"/>
  <c r="Y527" i="8"/>
  <c r="Z534" i="8"/>
  <c r="Z530" i="8"/>
  <c r="Z526" i="8"/>
  <c r="Y534" i="8"/>
  <c r="Y530" i="8"/>
  <c r="Y526" i="8"/>
  <c r="Z532" i="8"/>
  <c r="Y532" i="8"/>
  <c r="Z536" i="8"/>
  <c r="Z528" i="8"/>
  <c r="Y536" i="8"/>
  <c r="Y528" i="8"/>
  <c r="Z75" i="8"/>
  <c r="Z73" i="8"/>
  <c r="Z71" i="8"/>
  <c r="Z69" i="8"/>
  <c r="Z67" i="8"/>
  <c r="Z74" i="8"/>
  <c r="Y72" i="8"/>
  <c r="Y69" i="8"/>
  <c r="Z66" i="8"/>
  <c r="Z76" i="8"/>
  <c r="Y74" i="8"/>
  <c r="Y71" i="8"/>
  <c r="Z68" i="8"/>
  <c r="Y66" i="8"/>
  <c r="Y76" i="8"/>
  <c r="Y73" i="8"/>
  <c r="Z70" i="8"/>
  <c r="Y68" i="8"/>
  <c r="Y75" i="8"/>
  <c r="Z72" i="8"/>
  <c r="Y70" i="8"/>
  <c r="Y67" i="8"/>
  <c r="Z636" i="8"/>
  <c r="Z634" i="8"/>
  <c r="Z632" i="8"/>
  <c r="Z630" i="8"/>
  <c r="Z628" i="8"/>
  <c r="Z626" i="8"/>
  <c r="Y636" i="8"/>
  <c r="Y634" i="8"/>
  <c r="Y632" i="8"/>
  <c r="Y630" i="8"/>
  <c r="Y628" i="8"/>
  <c r="Y626" i="8"/>
  <c r="Z635" i="8"/>
  <c r="Z631" i="8"/>
  <c r="Z627" i="8"/>
  <c r="Y635" i="8"/>
  <c r="Y631" i="8"/>
  <c r="Y627" i="8"/>
  <c r="Z633" i="8"/>
  <c r="Y633" i="8"/>
  <c r="Z629" i="8"/>
  <c r="Y629" i="8"/>
  <c r="Z455" i="8"/>
  <c r="Z453" i="8"/>
  <c r="Z451" i="8"/>
  <c r="Z449" i="8"/>
  <c r="Z447" i="8"/>
  <c r="Y455" i="8"/>
  <c r="Y453" i="8"/>
  <c r="Y451" i="8"/>
  <c r="Y449" i="8"/>
  <c r="Y447" i="8"/>
  <c r="Z454" i="8"/>
  <c r="Z450" i="8"/>
  <c r="Z446" i="8"/>
  <c r="Y454" i="8"/>
  <c r="Y450" i="8"/>
  <c r="Y446" i="8"/>
  <c r="Z456" i="8"/>
  <c r="Z448" i="8"/>
  <c r="Y456" i="8"/>
  <c r="Y448" i="8"/>
  <c r="Z452" i="8"/>
  <c r="Y452" i="8"/>
  <c r="AE378" i="7"/>
  <c r="AE376" i="7"/>
  <c r="AE374" i="7"/>
  <c r="AE372" i="7"/>
  <c r="AE370" i="7"/>
  <c r="AE368" i="7"/>
  <c r="AE377" i="7"/>
  <c r="AE373" i="7"/>
  <c r="AE369" i="7"/>
  <c r="AF377" i="7"/>
  <c r="AF375" i="7"/>
  <c r="AF373" i="7"/>
  <c r="AF371" i="7"/>
  <c r="AF369" i="7"/>
  <c r="AE375" i="7"/>
  <c r="AE371" i="7"/>
  <c r="AF378" i="7"/>
  <c r="AF370" i="7"/>
  <c r="AF376" i="7"/>
  <c r="AF368" i="7"/>
  <c r="AF374" i="7"/>
  <c r="AF372" i="7"/>
  <c r="AE218" i="7"/>
  <c r="AE216" i="7"/>
  <c r="AE214" i="7"/>
  <c r="AE212" i="7"/>
  <c r="AE210" i="7"/>
  <c r="AE208" i="7"/>
  <c r="AF217" i="7"/>
  <c r="AF215" i="7"/>
  <c r="AF213" i="7"/>
  <c r="AF211" i="7"/>
  <c r="AF209" i="7"/>
  <c r="AF218" i="7"/>
  <c r="AF214" i="7"/>
  <c r="AF210" i="7"/>
  <c r="AE217" i="7"/>
  <c r="AE213" i="7"/>
  <c r="AE209" i="7"/>
  <c r="AF216" i="7"/>
  <c r="AF212" i="7"/>
  <c r="AF208" i="7"/>
  <c r="AE215" i="7"/>
  <c r="AE211" i="7"/>
  <c r="AF657" i="7"/>
  <c r="AF655" i="7"/>
  <c r="AF653" i="7"/>
  <c r="AF651" i="7"/>
  <c r="AF649" i="7"/>
  <c r="AE657" i="7"/>
  <c r="AE655" i="7"/>
  <c r="AE653" i="7"/>
  <c r="AE651" i="7"/>
  <c r="AE649" i="7"/>
  <c r="AF658" i="7"/>
  <c r="AF656" i="7"/>
  <c r="AF654" i="7"/>
  <c r="AF652" i="7"/>
  <c r="AF650" i="7"/>
  <c r="AF648" i="7"/>
  <c r="AE656" i="7"/>
  <c r="AE648" i="7"/>
  <c r="AE654" i="7"/>
  <c r="AE652" i="7"/>
  <c r="AE658" i="7"/>
  <c r="AE650" i="7"/>
  <c r="AF497" i="7"/>
  <c r="AF495" i="7"/>
  <c r="AF493" i="7"/>
  <c r="AF491" i="7"/>
  <c r="AF489" i="7"/>
  <c r="AE497" i="7"/>
  <c r="AE495" i="7"/>
  <c r="AE493" i="7"/>
  <c r="AE491" i="7"/>
  <c r="AE489" i="7"/>
  <c r="AF498" i="7"/>
  <c r="AF496" i="7"/>
  <c r="AF494" i="7"/>
  <c r="AF492" i="7"/>
  <c r="AF490" i="7"/>
  <c r="AF488" i="7"/>
  <c r="AE496" i="7"/>
  <c r="AE488" i="7"/>
  <c r="AE494" i="7"/>
  <c r="AE492" i="7"/>
  <c r="AE498" i="7"/>
  <c r="AE490" i="7"/>
  <c r="G18" i="7"/>
  <c r="X378" i="7"/>
  <c r="X376" i="7"/>
  <c r="X374" i="7"/>
  <c r="X372" i="7"/>
  <c r="X370" i="7"/>
  <c r="X368" i="7"/>
  <c r="W378" i="7"/>
  <c r="W376" i="7"/>
  <c r="W374" i="7"/>
  <c r="W372" i="7"/>
  <c r="W370" i="7"/>
  <c r="W368" i="7"/>
  <c r="X377" i="7"/>
  <c r="X375" i="7"/>
  <c r="X373" i="7"/>
  <c r="X371" i="7"/>
  <c r="X369" i="7"/>
  <c r="W377" i="7"/>
  <c r="W369" i="7"/>
  <c r="W375" i="7"/>
  <c r="W373" i="7"/>
  <c r="W371" i="7"/>
  <c r="G10" i="7"/>
  <c r="X218" i="7"/>
  <c r="X216" i="7"/>
  <c r="X214" i="7"/>
  <c r="X212" i="7"/>
  <c r="X210" i="7"/>
  <c r="X208" i="7"/>
  <c r="W218" i="7"/>
  <c r="W216" i="7"/>
  <c r="W214" i="7"/>
  <c r="W212" i="7"/>
  <c r="W210" i="7"/>
  <c r="W208" i="7"/>
  <c r="W213" i="7"/>
  <c r="W209" i="7"/>
  <c r="X217" i="7"/>
  <c r="X215" i="7"/>
  <c r="X213" i="7"/>
  <c r="X211" i="7"/>
  <c r="X209" i="7"/>
  <c r="W217" i="7"/>
  <c r="W215" i="7"/>
  <c r="W211" i="7"/>
  <c r="G32" i="7"/>
  <c r="X657" i="7"/>
  <c r="W657" i="7"/>
  <c r="W655" i="7"/>
  <c r="W653" i="7"/>
  <c r="W651" i="7"/>
  <c r="W649" i="7"/>
  <c r="X656" i="7"/>
  <c r="W654" i="7"/>
  <c r="X651" i="7"/>
  <c r="X648" i="7"/>
  <c r="W656" i="7"/>
  <c r="X653" i="7"/>
  <c r="X650" i="7"/>
  <c r="W648" i="7"/>
  <c r="X658" i="7"/>
  <c r="X655" i="7"/>
  <c r="X652" i="7"/>
  <c r="W650" i="7"/>
  <c r="X649" i="7"/>
  <c r="W658" i="7"/>
  <c r="W652" i="7"/>
  <c r="X654" i="7"/>
  <c r="G24" i="7"/>
  <c r="W497" i="7"/>
  <c r="W495" i="7"/>
  <c r="W493" i="7"/>
  <c r="W491" i="7"/>
  <c r="W489" i="7"/>
  <c r="X496" i="7"/>
  <c r="W494" i="7"/>
  <c r="X491" i="7"/>
  <c r="X488" i="7"/>
  <c r="X498" i="7"/>
  <c r="W496" i="7"/>
  <c r="X493" i="7"/>
  <c r="X490" i="7"/>
  <c r="W488" i="7"/>
  <c r="W498" i="7"/>
  <c r="X495" i="7"/>
  <c r="X492" i="7"/>
  <c r="W490" i="7"/>
  <c r="W492" i="7"/>
  <c r="X489" i="7"/>
  <c r="X497" i="7"/>
  <c r="X494" i="7"/>
  <c r="AC486" i="5"/>
  <c r="AC484" i="5"/>
  <c r="AC482" i="5"/>
  <c r="AC480" i="5"/>
  <c r="AC478" i="5"/>
  <c r="AD487" i="5"/>
  <c r="AD485" i="5"/>
  <c r="AD483" i="5"/>
  <c r="AD481" i="5"/>
  <c r="AD479" i="5"/>
  <c r="AD477" i="5"/>
  <c r="AC485" i="5"/>
  <c r="AC481" i="5"/>
  <c r="AC477" i="5"/>
  <c r="AC487" i="5"/>
  <c r="AC483" i="5"/>
  <c r="AC479" i="5"/>
  <c r="AD484" i="5"/>
  <c r="AD480" i="5"/>
  <c r="AD486" i="5"/>
  <c r="AD482" i="5"/>
  <c r="AD478" i="5"/>
  <c r="AC406" i="5"/>
  <c r="AC404" i="5"/>
  <c r="AC402" i="5"/>
  <c r="AC400" i="5"/>
  <c r="AC398" i="5"/>
  <c r="AD407" i="5"/>
  <c r="AD405" i="5"/>
  <c r="AD403" i="5"/>
  <c r="AD401" i="5"/>
  <c r="AD399" i="5"/>
  <c r="AD397" i="5"/>
  <c r="AC405" i="5"/>
  <c r="AC401" i="5"/>
  <c r="AC397" i="5"/>
  <c r="AC407" i="5"/>
  <c r="AC403" i="5"/>
  <c r="AC399" i="5"/>
  <c r="AD404" i="5"/>
  <c r="AD400" i="5"/>
  <c r="AD402" i="5"/>
  <c r="AD406" i="5"/>
  <c r="AD398" i="5"/>
  <c r="AC246" i="5"/>
  <c r="AC244" i="5"/>
  <c r="AC242" i="5"/>
  <c r="AC240" i="5"/>
  <c r="AC238" i="5"/>
  <c r="AD247" i="5"/>
  <c r="AD245" i="5"/>
  <c r="AD243" i="5"/>
  <c r="AD241" i="5"/>
  <c r="AD239" i="5"/>
  <c r="AD237" i="5"/>
  <c r="AC245" i="5"/>
  <c r="AC241" i="5"/>
  <c r="AC237" i="5"/>
  <c r="AD244" i="5"/>
  <c r="AD240" i="5"/>
  <c r="AD246" i="5"/>
  <c r="AD238" i="5"/>
  <c r="AC239" i="5"/>
  <c r="AC243" i="5"/>
  <c r="AD242" i="5"/>
  <c r="AC247" i="5"/>
  <c r="AD87" i="5"/>
  <c r="AD85" i="5"/>
  <c r="AD83" i="5"/>
  <c r="AD81" i="5"/>
  <c r="AD79" i="5"/>
  <c r="AD77" i="5"/>
  <c r="AC87" i="5"/>
  <c r="AC85" i="5"/>
  <c r="AC83" i="5"/>
  <c r="AC81" i="5"/>
  <c r="AC79" i="5"/>
  <c r="AC77" i="5"/>
  <c r="AC86" i="5"/>
  <c r="AC82" i="5"/>
  <c r="AC78" i="5"/>
  <c r="AD82" i="5"/>
  <c r="AD84" i="5"/>
  <c r="AD80" i="5"/>
  <c r="AC84" i="5"/>
  <c r="AC80" i="5"/>
  <c r="AD86" i="5"/>
  <c r="AD78" i="5"/>
  <c r="AD867" i="5"/>
  <c r="AD865" i="5"/>
  <c r="AD863" i="5"/>
  <c r="AD861" i="5"/>
  <c r="AD859" i="5"/>
  <c r="AD857" i="5"/>
  <c r="AC866" i="5"/>
  <c r="AC863" i="5"/>
  <c r="AD860" i="5"/>
  <c r="AC858" i="5"/>
  <c r="AC865" i="5"/>
  <c r="AD862" i="5"/>
  <c r="AC860" i="5"/>
  <c r="AC857" i="5"/>
  <c r="AC867" i="5"/>
  <c r="AC862" i="5"/>
  <c r="AD866" i="5"/>
  <c r="AC861" i="5"/>
  <c r="AD864" i="5"/>
  <c r="AC859" i="5"/>
  <c r="AC864" i="5"/>
  <c r="AD858" i="5"/>
  <c r="AD787" i="5"/>
  <c r="AD785" i="5"/>
  <c r="AD783" i="5"/>
  <c r="AD781" i="5"/>
  <c r="AD779" i="5"/>
  <c r="AD777" i="5"/>
  <c r="AC787" i="5"/>
  <c r="AD784" i="5"/>
  <c r="AC782" i="5"/>
  <c r="AC779" i="5"/>
  <c r="AD786" i="5"/>
  <c r="AC784" i="5"/>
  <c r="AC781" i="5"/>
  <c r="AD778" i="5"/>
  <c r="AC783" i="5"/>
  <c r="AC778" i="5"/>
  <c r="AD782" i="5"/>
  <c r="AC777" i="5"/>
  <c r="AC786" i="5"/>
  <c r="AD780" i="5"/>
  <c r="AC785" i="5"/>
  <c r="AC780" i="5"/>
  <c r="AD146" i="5"/>
  <c r="AD144" i="5"/>
  <c r="AD142" i="5"/>
  <c r="AD145" i="5"/>
  <c r="AC143" i="5"/>
  <c r="AD140" i="5"/>
  <c r="AD138" i="5"/>
  <c r="AD147" i="5"/>
  <c r="AC145" i="5"/>
  <c r="AC142" i="5"/>
  <c r="AC140" i="5"/>
  <c r="AC138" i="5"/>
  <c r="AC146" i="5"/>
  <c r="AC141" i="5"/>
  <c r="AC137" i="5"/>
  <c r="AD141" i="5"/>
  <c r="AC144" i="5"/>
  <c r="AD139" i="5"/>
  <c r="AD143" i="5"/>
  <c r="AC139" i="5"/>
  <c r="AC147" i="5"/>
  <c r="AD137" i="5"/>
  <c r="AD127" i="5"/>
  <c r="AD125" i="5"/>
  <c r="AD123" i="5"/>
  <c r="AD121" i="5"/>
  <c r="AD119" i="5"/>
  <c r="AD117" i="5"/>
  <c r="AC127" i="5"/>
  <c r="AC125" i="5"/>
  <c r="AC123" i="5"/>
  <c r="AC121" i="5"/>
  <c r="AC119" i="5"/>
  <c r="AC117" i="5"/>
  <c r="AC124" i="5"/>
  <c r="AC120" i="5"/>
  <c r="AD124" i="5"/>
  <c r="AD126" i="5"/>
  <c r="AD122" i="5"/>
  <c r="AD118" i="5"/>
  <c r="AC126" i="5"/>
  <c r="AC122" i="5"/>
  <c r="AC118" i="5"/>
  <c r="AD120" i="5"/>
  <c r="AD886" i="5"/>
  <c r="AD884" i="5"/>
  <c r="AD882" i="5"/>
  <c r="AD880" i="5"/>
  <c r="AD878" i="5"/>
  <c r="AD885" i="5"/>
  <c r="AC883" i="5"/>
  <c r="AC880" i="5"/>
  <c r="AD877" i="5"/>
  <c r="AD887" i="5"/>
  <c r="AC885" i="5"/>
  <c r="AC882" i="5"/>
  <c r="AD879" i="5"/>
  <c r="AC877" i="5"/>
  <c r="AC887" i="5"/>
  <c r="AD881" i="5"/>
  <c r="AC886" i="5"/>
  <c r="AC881" i="5"/>
  <c r="AC884" i="5"/>
  <c r="AC879" i="5"/>
  <c r="AD883" i="5"/>
  <c r="AC878" i="5"/>
  <c r="AC326" i="5"/>
  <c r="AC324" i="5"/>
  <c r="AC322" i="5"/>
  <c r="AC320" i="5"/>
  <c r="AC318" i="5"/>
  <c r="AD327" i="5"/>
  <c r="AD325" i="5"/>
  <c r="AD323" i="5"/>
  <c r="AD321" i="5"/>
  <c r="AD319" i="5"/>
  <c r="AD317" i="5"/>
  <c r="AC325" i="5"/>
  <c r="AC321" i="5"/>
  <c r="AC317" i="5"/>
  <c r="AC327" i="5"/>
  <c r="AC323" i="5"/>
  <c r="AC319" i="5"/>
  <c r="AD324" i="5"/>
  <c r="AD320" i="5"/>
  <c r="AD318" i="5"/>
  <c r="AD326" i="5"/>
  <c r="AD322" i="5"/>
  <c r="AD167" i="5"/>
  <c r="AD165" i="5"/>
  <c r="AD163" i="5"/>
  <c r="AD161" i="5"/>
  <c r="AD159" i="5"/>
  <c r="AD157" i="5"/>
  <c r="AC165" i="5"/>
  <c r="AD162" i="5"/>
  <c r="AC160" i="5"/>
  <c r="AC157" i="5"/>
  <c r="AC167" i="5"/>
  <c r="AD164" i="5"/>
  <c r="AC162" i="5"/>
  <c r="AC159" i="5"/>
  <c r="AC166" i="5"/>
  <c r="AD160" i="5"/>
  <c r="AC161" i="5"/>
  <c r="AC164" i="5"/>
  <c r="AD158" i="5"/>
  <c r="AC163" i="5"/>
  <c r="AC158" i="5"/>
  <c r="AD166" i="5"/>
  <c r="AD666" i="5"/>
  <c r="AD664" i="5"/>
  <c r="AD662" i="5"/>
  <c r="AD660" i="5"/>
  <c r="AD658" i="5"/>
  <c r="AC666" i="5"/>
  <c r="AC664" i="5"/>
  <c r="AC662" i="5"/>
  <c r="AC660" i="5"/>
  <c r="AC658" i="5"/>
  <c r="AD667" i="5"/>
  <c r="AD663" i="5"/>
  <c r="AD659" i="5"/>
  <c r="AC667" i="5"/>
  <c r="AC663" i="5"/>
  <c r="AC659" i="5"/>
  <c r="AD661" i="5"/>
  <c r="AD665" i="5"/>
  <c r="AD657" i="5"/>
  <c r="AC661" i="5"/>
  <c r="AC665" i="5"/>
  <c r="AC657" i="5"/>
  <c r="AC427" i="5"/>
  <c r="AC425" i="5"/>
  <c r="AC423" i="5"/>
  <c r="AC421" i="5"/>
  <c r="AC419" i="5"/>
  <c r="AC417" i="5"/>
  <c r="AD426" i="5"/>
  <c r="AD424" i="5"/>
  <c r="AD422" i="5"/>
  <c r="AD420" i="5"/>
  <c r="AD418" i="5"/>
  <c r="AC426" i="5"/>
  <c r="AC422" i="5"/>
  <c r="AC418" i="5"/>
  <c r="AC424" i="5"/>
  <c r="AC420" i="5"/>
  <c r="AD425" i="5"/>
  <c r="AD421" i="5"/>
  <c r="AD417" i="5"/>
  <c r="AD427" i="5"/>
  <c r="AD423" i="5"/>
  <c r="AD419" i="5"/>
  <c r="AC187" i="5"/>
  <c r="AC185" i="5"/>
  <c r="AC183" i="5"/>
  <c r="AD186" i="5"/>
  <c r="AD184" i="5"/>
  <c r="AD182" i="5"/>
  <c r="AD180" i="5"/>
  <c r="AD178" i="5"/>
  <c r="AC186" i="5"/>
  <c r="AC182" i="5"/>
  <c r="AD179" i="5"/>
  <c r="AC177" i="5"/>
  <c r="AD185" i="5"/>
  <c r="AD181" i="5"/>
  <c r="AC179" i="5"/>
  <c r="AD187" i="5"/>
  <c r="AC180" i="5"/>
  <c r="AC181" i="5"/>
  <c r="AC184" i="5"/>
  <c r="AC178" i="5"/>
  <c r="AD183" i="5"/>
  <c r="AD177" i="5"/>
  <c r="AD106" i="5"/>
  <c r="AD104" i="5"/>
  <c r="AD102" i="5"/>
  <c r="AD100" i="5"/>
  <c r="AD98" i="5"/>
  <c r="AC106" i="5"/>
  <c r="AC104" i="5"/>
  <c r="AC102" i="5"/>
  <c r="AC100" i="5"/>
  <c r="AC98" i="5"/>
  <c r="AC107" i="5"/>
  <c r="AC103" i="5"/>
  <c r="AC99" i="5"/>
  <c r="AD107" i="5"/>
  <c r="AD99" i="5"/>
  <c r="AD105" i="5"/>
  <c r="AD101" i="5"/>
  <c r="AD97" i="5"/>
  <c r="AC105" i="5"/>
  <c r="AC101" i="5"/>
  <c r="AC97" i="5"/>
  <c r="AD103" i="5"/>
  <c r="I43" i="5"/>
  <c r="V886" i="5"/>
  <c r="V884" i="5"/>
  <c r="V882" i="5"/>
  <c r="V880" i="5"/>
  <c r="V878" i="5"/>
  <c r="U886" i="5"/>
  <c r="U884" i="5"/>
  <c r="U882" i="5"/>
  <c r="U880" i="5"/>
  <c r="U878" i="5"/>
  <c r="V887" i="5"/>
  <c r="V885" i="5"/>
  <c r="V883" i="5"/>
  <c r="V881" i="5"/>
  <c r="V879" i="5"/>
  <c r="V877" i="5"/>
  <c r="U885" i="5"/>
  <c r="U877" i="5"/>
  <c r="U883" i="5"/>
  <c r="U879" i="5"/>
  <c r="U887" i="5"/>
  <c r="U881" i="5"/>
  <c r="I19" i="5"/>
  <c r="U407" i="5"/>
  <c r="U405" i="5"/>
  <c r="U403" i="5"/>
  <c r="U401" i="5"/>
  <c r="U399" i="5"/>
  <c r="U397" i="5"/>
  <c r="V406" i="5"/>
  <c r="V404" i="5"/>
  <c r="V402" i="5"/>
  <c r="V400" i="5"/>
  <c r="V398" i="5"/>
  <c r="U406" i="5"/>
  <c r="U402" i="5"/>
  <c r="U398" i="5"/>
  <c r="V403" i="5"/>
  <c r="V405" i="5"/>
  <c r="V401" i="5"/>
  <c r="V397" i="5"/>
  <c r="U404" i="5"/>
  <c r="U400" i="5"/>
  <c r="V407" i="5"/>
  <c r="V399" i="5"/>
  <c r="I42" i="5"/>
  <c r="V867" i="5"/>
  <c r="V865" i="5"/>
  <c r="V863" i="5"/>
  <c r="V861" i="5"/>
  <c r="V859" i="5"/>
  <c r="V857" i="5"/>
  <c r="U867" i="5"/>
  <c r="U865" i="5"/>
  <c r="U863" i="5"/>
  <c r="U861" i="5"/>
  <c r="U859" i="5"/>
  <c r="U857" i="5"/>
  <c r="V866" i="5"/>
  <c r="V864" i="5"/>
  <c r="V862" i="5"/>
  <c r="V860" i="5"/>
  <c r="V858" i="5"/>
  <c r="U860" i="5"/>
  <c r="U866" i="5"/>
  <c r="U858" i="5"/>
  <c r="U864" i="5"/>
  <c r="U862" i="5"/>
  <c r="I38" i="5"/>
  <c r="V787" i="5"/>
  <c r="V785" i="5"/>
  <c r="V783" i="5"/>
  <c r="V781" i="5"/>
  <c r="V779" i="5"/>
  <c r="V777" i="5"/>
  <c r="U787" i="5"/>
  <c r="U785" i="5"/>
  <c r="U783" i="5"/>
  <c r="U781" i="5"/>
  <c r="U779" i="5"/>
  <c r="U777" i="5"/>
  <c r="V786" i="5"/>
  <c r="V784" i="5"/>
  <c r="V782" i="5"/>
  <c r="V780" i="5"/>
  <c r="V778" i="5"/>
  <c r="U784" i="5"/>
  <c r="U782" i="5"/>
  <c r="U780" i="5"/>
  <c r="U778" i="5"/>
  <c r="U786" i="5"/>
  <c r="I6" i="5"/>
  <c r="U146" i="5"/>
  <c r="U144" i="5"/>
  <c r="V147" i="5"/>
  <c r="V145" i="5"/>
  <c r="V143" i="5"/>
  <c r="U145" i="5"/>
  <c r="U142" i="5"/>
  <c r="U140" i="5"/>
  <c r="U138" i="5"/>
  <c r="V142" i="5"/>
  <c r="V138" i="5"/>
  <c r="V144" i="5"/>
  <c r="V141" i="5"/>
  <c r="V139" i="5"/>
  <c r="V137" i="5"/>
  <c r="U147" i="5"/>
  <c r="U143" i="5"/>
  <c r="U141" i="5"/>
  <c r="U139" i="5"/>
  <c r="U137" i="5"/>
  <c r="V146" i="5"/>
  <c r="V140" i="5"/>
  <c r="I23" i="5"/>
  <c r="U487" i="5"/>
  <c r="U485" i="5"/>
  <c r="U483" i="5"/>
  <c r="U481" i="5"/>
  <c r="U479" i="5"/>
  <c r="U477" i="5"/>
  <c r="V486" i="5"/>
  <c r="V484" i="5"/>
  <c r="V482" i="5"/>
  <c r="V480" i="5"/>
  <c r="V478" i="5"/>
  <c r="U486" i="5"/>
  <c r="U482" i="5"/>
  <c r="U478" i="5"/>
  <c r="V483" i="5"/>
  <c r="V485" i="5"/>
  <c r="V481" i="5"/>
  <c r="V477" i="5"/>
  <c r="U484" i="5"/>
  <c r="U480" i="5"/>
  <c r="V487" i="5"/>
  <c r="V479" i="5"/>
  <c r="I15" i="5"/>
  <c r="U327" i="5"/>
  <c r="U325" i="5"/>
  <c r="U323" i="5"/>
  <c r="U321" i="5"/>
  <c r="U319" i="5"/>
  <c r="U317" i="5"/>
  <c r="V326" i="5"/>
  <c r="V324" i="5"/>
  <c r="V322" i="5"/>
  <c r="V320" i="5"/>
  <c r="V318" i="5"/>
  <c r="U326" i="5"/>
  <c r="U322" i="5"/>
  <c r="U318" i="5"/>
  <c r="V327" i="5"/>
  <c r="V319" i="5"/>
  <c r="V325" i="5"/>
  <c r="V321" i="5"/>
  <c r="V317" i="5"/>
  <c r="U324" i="5"/>
  <c r="U320" i="5"/>
  <c r="V323" i="5"/>
  <c r="U127" i="5"/>
  <c r="U125" i="5"/>
  <c r="U123" i="5"/>
  <c r="U121" i="5"/>
  <c r="U119" i="5"/>
  <c r="U117" i="5"/>
  <c r="V125" i="5"/>
  <c r="V121" i="5"/>
  <c r="V117" i="5"/>
  <c r="V126" i="5"/>
  <c r="V124" i="5"/>
  <c r="V122" i="5"/>
  <c r="V120" i="5"/>
  <c r="V118" i="5"/>
  <c r="U126" i="5"/>
  <c r="U124" i="5"/>
  <c r="U122" i="5"/>
  <c r="U120" i="5"/>
  <c r="U118" i="5"/>
  <c r="V127" i="5"/>
  <c r="V123" i="5"/>
  <c r="V119" i="5"/>
  <c r="I11" i="5"/>
  <c r="U247" i="5"/>
  <c r="U245" i="5"/>
  <c r="U243" i="5"/>
  <c r="U241" i="5"/>
  <c r="U239" i="5"/>
  <c r="U237" i="5"/>
  <c r="V246" i="5"/>
  <c r="V244" i="5"/>
  <c r="V242" i="5"/>
  <c r="V240" i="5"/>
  <c r="V238" i="5"/>
  <c r="U246" i="5"/>
  <c r="U242" i="5"/>
  <c r="U238" i="5"/>
  <c r="V247" i="5"/>
  <c r="V239" i="5"/>
  <c r="V245" i="5"/>
  <c r="V241" i="5"/>
  <c r="V237" i="5"/>
  <c r="U244" i="5"/>
  <c r="U240" i="5"/>
  <c r="V243" i="5"/>
  <c r="U167" i="5"/>
  <c r="U165" i="5"/>
  <c r="U163" i="5"/>
  <c r="U161" i="5"/>
  <c r="U159" i="5"/>
  <c r="U157" i="5"/>
  <c r="V166" i="5"/>
  <c r="V164" i="5"/>
  <c r="V162" i="5"/>
  <c r="V160" i="5"/>
  <c r="V158" i="5"/>
  <c r="U166" i="5"/>
  <c r="U162" i="5"/>
  <c r="U158" i="5"/>
  <c r="V163" i="5"/>
  <c r="V165" i="5"/>
  <c r="V161" i="5"/>
  <c r="V157" i="5"/>
  <c r="U164" i="5"/>
  <c r="U160" i="5"/>
  <c r="V167" i="5"/>
  <c r="V159" i="5"/>
  <c r="U87" i="5"/>
  <c r="U85" i="5"/>
  <c r="U83" i="5"/>
  <c r="U81" i="5"/>
  <c r="U79" i="5"/>
  <c r="U77" i="5"/>
  <c r="V85" i="5"/>
  <c r="V81" i="5"/>
  <c r="V77" i="5"/>
  <c r="V86" i="5"/>
  <c r="V84" i="5"/>
  <c r="V82" i="5"/>
  <c r="V80" i="5"/>
  <c r="V78" i="5"/>
  <c r="U86" i="5"/>
  <c r="U84" i="5"/>
  <c r="U82" i="5"/>
  <c r="U80" i="5"/>
  <c r="U78" i="5"/>
  <c r="V87" i="5"/>
  <c r="V83" i="5"/>
  <c r="V79" i="5"/>
  <c r="U666" i="5"/>
  <c r="U664" i="5"/>
  <c r="U662" i="5"/>
  <c r="U660" i="5"/>
  <c r="U658" i="5"/>
  <c r="V667" i="5"/>
  <c r="V665" i="5"/>
  <c r="V663" i="5"/>
  <c r="V661" i="5"/>
  <c r="V659" i="5"/>
  <c r="V657" i="5"/>
  <c r="U667" i="5"/>
  <c r="U663" i="5"/>
  <c r="U659" i="5"/>
  <c r="V664" i="5"/>
  <c r="V666" i="5"/>
  <c r="V662" i="5"/>
  <c r="V658" i="5"/>
  <c r="U665" i="5"/>
  <c r="U661" i="5"/>
  <c r="U657" i="5"/>
  <c r="V660" i="5"/>
  <c r="U426" i="5"/>
  <c r="U424" i="5"/>
  <c r="U422" i="5"/>
  <c r="U420" i="5"/>
  <c r="U418" i="5"/>
  <c r="V427" i="5"/>
  <c r="V425" i="5"/>
  <c r="V423" i="5"/>
  <c r="V421" i="5"/>
  <c r="V419" i="5"/>
  <c r="V417" i="5"/>
  <c r="U427" i="5"/>
  <c r="U423" i="5"/>
  <c r="U419" i="5"/>
  <c r="V424" i="5"/>
  <c r="V426" i="5"/>
  <c r="V422" i="5"/>
  <c r="V418" i="5"/>
  <c r="U425" i="5"/>
  <c r="U421" i="5"/>
  <c r="U417" i="5"/>
  <c r="V420" i="5"/>
  <c r="I8" i="5"/>
  <c r="U186" i="5"/>
  <c r="U184" i="5"/>
  <c r="U182" i="5"/>
  <c r="U180" i="5"/>
  <c r="U178" i="5"/>
  <c r="V187" i="5"/>
  <c r="V185" i="5"/>
  <c r="V183" i="5"/>
  <c r="V181" i="5"/>
  <c r="V179" i="5"/>
  <c r="V177" i="5"/>
  <c r="U187" i="5"/>
  <c r="U183" i="5"/>
  <c r="U179" i="5"/>
  <c r="V180" i="5"/>
  <c r="V186" i="5"/>
  <c r="V182" i="5"/>
  <c r="V178" i="5"/>
  <c r="U185" i="5"/>
  <c r="U181" i="5"/>
  <c r="U177" i="5"/>
  <c r="V184" i="5"/>
  <c r="U106" i="5"/>
  <c r="U104" i="5"/>
  <c r="U102" i="5"/>
  <c r="U100" i="5"/>
  <c r="U98" i="5"/>
  <c r="V104" i="5"/>
  <c r="V98" i="5"/>
  <c r="V107" i="5"/>
  <c r="V105" i="5"/>
  <c r="V103" i="5"/>
  <c r="V101" i="5"/>
  <c r="V99" i="5"/>
  <c r="V97" i="5"/>
  <c r="U107" i="5"/>
  <c r="U105" i="5"/>
  <c r="U103" i="5"/>
  <c r="U101" i="5"/>
  <c r="U99" i="5"/>
  <c r="U97" i="5"/>
  <c r="V106" i="5"/>
  <c r="V102" i="5"/>
  <c r="V100" i="5"/>
  <c r="F824" i="10"/>
  <c r="AE824" i="10"/>
  <c r="V804" i="10"/>
  <c r="AE804" i="10"/>
  <c r="C38" i="10"/>
  <c r="J38" i="10" s="1"/>
  <c r="AE764" i="10"/>
  <c r="C37" i="10"/>
  <c r="J37" i="10" s="1"/>
  <c r="AE744" i="10"/>
  <c r="F724" i="10"/>
  <c r="AE724" i="10"/>
  <c r="F684" i="10"/>
  <c r="AE684" i="10"/>
  <c r="F664" i="10"/>
  <c r="AE664" i="10"/>
  <c r="F584" i="10"/>
  <c r="AE584" i="10"/>
  <c r="F504" i="10"/>
  <c r="AE504" i="10"/>
  <c r="F344" i="10"/>
  <c r="AE344" i="10"/>
  <c r="C14" i="10"/>
  <c r="J14" i="10" s="1"/>
  <c r="AE284" i="10"/>
  <c r="F264" i="10"/>
  <c r="AE264" i="10"/>
  <c r="F244" i="10"/>
  <c r="AE244" i="10"/>
  <c r="F184" i="10"/>
  <c r="AE184" i="10"/>
  <c r="F124" i="10"/>
  <c r="AE124" i="10"/>
  <c r="F104" i="10"/>
  <c r="AE104" i="10"/>
  <c r="C4" i="10"/>
  <c r="AE84" i="10"/>
  <c r="M32" i="7"/>
  <c r="M24" i="7"/>
  <c r="M18" i="7"/>
  <c r="M10" i="7"/>
  <c r="C28" i="8"/>
  <c r="E64" i="8"/>
  <c r="OP141" i="3"/>
  <c r="OS141" i="3" s="1"/>
  <c r="OT141" i="3" s="1"/>
  <c r="OP220" i="3"/>
  <c r="OS220" i="3" s="1"/>
  <c r="OP209" i="3"/>
  <c r="OS209" i="3" s="1"/>
  <c r="OT209" i="3" s="1"/>
  <c r="OP192" i="3"/>
  <c r="OS192" i="3" s="1"/>
  <c r="OP153" i="3"/>
  <c r="OS153" i="3" s="1"/>
  <c r="OT153" i="3" s="1"/>
  <c r="OP122" i="3"/>
  <c r="OS122" i="3" s="1"/>
  <c r="OU122" i="3" s="1"/>
  <c r="OP119" i="3"/>
  <c r="OS119" i="3" s="1"/>
  <c r="OP194" i="3"/>
  <c r="OS194" i="3" s="1"/>
  <c r="OT194" i="3" s="1"/>
  <c r="OP74" i="3"/>
  <c r="OS74" i="3" s="1"/>
  <c r="OT74" i="3" s="1"/>
  <c r="OP150" i="3"/>
  <c r="OS150" i="3" s="1"/>
  <c r="OP131" i="3"/>
  <c r="OS131" i="3" s="1"/>
  <c r="OT131" i="3" s="1"/>
  <c r="OP104" i="3"/>
  <c r="OP92" i="3"/>
  <c r="OS92" i="3" s="1"/>
  <c r="OP130" i="3"/>
  <c r="OS130" i="3" s="1"/>
  <c r="OP113" i="3"/>
  <c r="OP197" i="3"/>
  <c r="OS197" i="3" s="1"/>
  <c r="OT197" i="3" s="1"/>
  <c r="OP115" i="3"/>
  <c r="OS115" i="3" s="1"/>
  <c r="OT115" i="3" s="1"/>
  <c r="OP112" i="3"/>
  <c r="OS112" i="3" s="1"/>
  <c r="OP76" i="3"/>
  <c r="OS76" i="3" s="1"/>
  <c r="OP85" i="3"/>
  <c r="OS85" i="3" s="1"/>
  <c r="OP101" i="3"/>
  <c r="OS101" i="3" s="1"/>
  <c r="OP87" i="3"/>
  <c r="OS87" i="3" s="1"/>
  <c r="OP159" i="3"/>
  <c r="OP149" i="3"/>
  <c r="OP202" i="3"/>
  <c r="OS202" i="3" s="1"/>
  <c r="OT202" i="3" s="1"/>
  <c r="OP158" i="3"/>
  <c r="OS158" i="3" s="1"/>
  <c r="OP124" i="3"/>
  <c r="OS124" i="3" s="1"/>
  <c r="OT124" i="3" s="1"/>
  <c r="OP222" i="3"/>
  <c r="OS222" i="3" s="1"/>
  <c r="OT222" i="3" s="1"/>
  <c r="OP219" i="3"/>
  <c r="OS219" i="3" s="1"/>
  <c r="OT219" i="3" s="1"/>
  <c r="OP216" i="3"/>
  <c r="OS216" i="3" s="1"/>
  <c r="OP208" i="3"/>
  <c r="OP191" i="3"/>
  <c r="OS191" i="3" s="1"/>
  <c r="OT191" i="3" s="1"/>
  <c r="OP188" i="3"/>
  <c r="OS188" i="3" s="1"/>
  <c r="OT188" i="3" s="1"/>
  <c r="OP180" i="3"/>
  <c r="OS180" i="3" s="1"/>
  <c r="OP178" i="3"/>
  <c r="OS178" i="3" s="1"/>
  <c r="OT178" i="3" s="1"/>
  <c r="OP167" i="3"/>
  <c r="OS167" i="3" s="1"/>
  <c r="OT167" i="3" s="1"/>
  <c r="OP152" i="3"/>
  <c r="OS152" i="3" s="1"/>
  <c r="OP136" i="3"/>
  <c r="OS136" i="3" s="1"/>
  <c r="OP127" i="3"/>
  <c r="OS127" i="3" s="1"/>
  <c r="OU127" i="3" s="1"/>
  <c r="OP106" i="3"/>
  <c r="OS106" i="3" s="1"/>
  <c r="OP78" i="3"/>
  <c r="OS78" i="3" s="1"/>
  <c r="OP77" i="3"/>
  <c r="OS77" i="3" s="1"/>
  <c r="OP137" i="3"/>
  <c r="OS137" i="3" s="1"/>
  <c r="OT137" i="3" s="1"/>
  <c r="OP128" i="3"/>
  <c r="OS128" i="3" s="1"/>
  <c r="OP163" i="3"/>
  <c r="OS163" i="3" s="1"/>
  <c r="OT163" i="3" s="1"/>
  <c r="OP116" i="3"/>
  <c r="OS116" i="3" s="1"/>
  <c r="OP81" i="3"/>
  <c r="OS81" i="3" s="1"/>
  <c r="OT81" i="3" s="1"/>
  <c r="OP86" i="3"/>
  <c r="OS86" i="3" s="1"/>
  <c r="OT86" i="3" s="1"/>
  <c r="OP160" i="3"/>
  <c r="OS160" i="3" s="1"/>
  <c r="OU160" i="3" s="1"/>
  <c r="OP195" i="3"/>
  <c r="OS195" i="3" s="1"/>
  <c r="OU195" i="3" s="1"/>
  <c r="OP181" i="3"/>
  <c r="OS181" i="3" s="1"/>
  <c r="OT181" i="3" s="1"/>
  <c r="OP88" i="3"/>
  <c r="OS88" i="3" s="1"/>
  <c r="OT88" i="3" s="1"/>
  <c r="OP109" i="3"/>
  <c r="OS109" i="3" s="1"/>
  <c r="OT109" i="3" s="1"/>
  <c r="OP217" i="3"/>
  <c r="OS217" i="3" s="1"/>
  <c r="OP97" i="3"/>
  <c r="OS97" i="3" s="1"/>
  <c r="OP214" i="3"/>
  <c r="OP203" i="3"/>
  <c r="OS203" i="3" s="1"/>
  <c r="OU203" i="3" s="1"/>
  <c r="OP165" i="3"/>
  <c r="OS165" i="3" s="1"/>
  <c r="OP140" i="3"/>
  <c r="OS140" i="3" s="1"/>
  <c r="OP134" i="3"/>
  <c r="OS134" i="3" s="1"/>
  <c r="OP168" i="3"/>
  <c r="OS168" i="3" s="1"/>
  <c r="OU168" i="3" s="1"/>
  <c r="OP211" i="3"/>
  <c r="OS211" i="3" s="1"/>
  <c r="OP183" i="3"/>
  <c r="OS183" i="3" s="1"/>
  <c r="OP146" i="3"/>
  <c r="OS146" i="3" s="1"/>
  <c r="OP93" i="3"/>
  <c r="OS93" i="3" s="1"/>
  <c r="OP94" i="3"/>
  <c r="OS94" i="3" s="1"/>
  <c r="OU94" i="3" s="1"/>
  <c r="OP121" i="3"/>
  <c r="OS121" i="3" s="1"/>
  <c r="OP139" i="3"/>
  <c r="OS139" i="3" s="1"/>
  <c r="OP199" i="3"/>
  <c r="OS199" i="3" s="1"/>
  <c r="OU199" i="3" s="1"/>
  <c r="OP185" i="3"/>
  <c r="OS185" i="3" s="1"/>
  <c r="OP173" i="3"/>
  <c r="OS173" i="3" s="1"/>
  <c r="OU173" i="3" s="1"/>
  <c r="OP82" i="3"/>
  <c r="OP117" i="3"/>
  <c r="OS117" i="3" s="1"/>
  <c r="OT117" i="3" s="1"/>
  <c r="OP91" i="3"/>
  <c r="OS91" i="3" s="1"/>
  <c r="OP132" i="3"/>
  <c r="OS132" i="3" s="1"/>
  <c r="OP171" i="3"/>
  <c r="OS171" i="3" s="1"/>
  <c r="OP189" i="3"/>
  <c r="OS189" i="3" s="1"/>
  <c r="OP98" i="3"/>
  <c r="OS98" i="3" s="1"/>
  <c r="OU98" i="3" s="1"/>
  <c r="OP123" i="3"/>
  <c r="OP210" i="3"/>
  <c r="OS210" i="3" s="1"/>
  <c r="OP196" i="3"/>
  <c r="OS196" i="3" s="1"/>
  <c r="OP193" i="3"/>
  <c r="OS193" i="3" s="1"/>
  <c r="OP182" i="3"/>
  <c r="OS182" i="3" s="1"/>
  <c r="OP175" i="3"/>
  <c r="OS175" i="3" s="1"/>
  <c r="OU175" i="3" s="1"/>
  <c r="OP157" i="3"/>
  <c r="OS157" i="3" s="1"/>
  <c r="OT157" i="3" s="1"/>
  <c r="OP154" i="3"/>
  <c r="OS154" i="3" s="1"/>
  <c r="OU154" i="3" s="1"/>
  <c r="OP120" i="3"/>
  <c r="OS120" i="3" s="1"/>
  <c r="OP114" i="3"/>
  <c r="OS114" i="3" s="1"/>
  <c r="OT114" i="3" s="1"/>
  <c r="OP111" i="3"/>
  <c r="OS111" i="3" s="1"/>
  <c r="OT111" i="3" s="1"/>
  <c r="OP108" i="3"/>
  <c r="OS108" i="3" s="1"/>
  <c r="OT108" i="3" s="1"/>
  <c r="OP221" i="3"/>
  <c r="OS221" i="3" s="1"/>
  <c r="OT221" i="3" s="1"/>
  <c r="OP148" i="3"/>
  <c r="OS148" i="3" s="1"/>
  <c r="OP212" i="3"/>
  <c r="OS212" i="3" s="1"/>
  <c r="OT212" i="3" s="1"/>
  <c r="OP198" i="3"/>
  <c r="OS198" i="3" s="1"/>
  <c r="OU198" i="3" s="1"/>
  <c r="OP184" i="3"/>
  <c r="OS184" i="3" s="1"/>
  <c r="OT184" i="3" s="1"/>
  <c r="OP172" i="3"/>
  <c r="OS172" i="3" s="1"/>
  <c r="OP102" i="3"/>
  <c r="OS102" i="3" s="1"/>
  <c r="OT102" i="3" s="1"/>
  <c r="OP145" i="3"/>
  <c r="OS145" i="3" s="1"/>
  <c r="OP223" i="3"/>
  <c r="OS223" i="3" s="1"/>
  <c r="OP110" i="3"/>
  <c r="OS110" i="3" s="1"/>
  <c r="OT110" i="3" s="1"/>
  <c r="OP107" i="3"/>
  <c r="OS107" i="3" s="1"/>
  <c r="OU107" i="3" s="1"/>
  <c r="OP99" i="3"/>
  <c r="OS99" i="3" s="1"/>
  <c r="OP162" i="3"/>
  <c r="OP206" i="3"/>
  <c r="OS206" i="3" s="1"/>
  <c r="OP200" i="3"/>
  <c r="OS200" i="3" s="1"/>
  <c r="OU200" i="3" s="1"/>
  <c r="OP186" i="3"/>
  <c r="OS186" i="3" s="1"/>
  <c r="OP176" i="3"/>
  <c r="OS176" i="3" s="1"/>
  <c r="OP174" i="3"/>
  <c r="OP143" i="3"/>
  <c r="OS143" i="3" s="1"/>
  <c r="OT143" i="3" s="1"/>
  <c r="OP125" i="3"/>
  <c r="OS125" i="3" s="1"/>
  <c r="OP95" i="3"/>
  <c r="OS95" i="3" s="1"/>
  <c r="OT95" i="3" s="1"/>
  <c r="OP90" i="3"/>
  <c r="OS90" i="3" s="1"/>
  <c r="OP79" i="3"/>
  <c r="OS79" i="3" s="1"/>
  <c r="OT79" i="3" s="1"/>
  <c r="OP83" i="3"/>
  <c r="OS83" i="3" s="1"/>
  <c r="OP156" i="3"/>
  <c r="OS156" i="3" s="1"/>
  <c r="OT156" i="3" s="1"/>
  <c r="OP155" i="3"/>
  <c r="OS155" i="3" s="1"/>
  <c r="OT155" i="3" s="1"/>
  <c r="OP75" i="3"/>
  <c r="OS75" i="3" s="1"/>
  <c r="OU75" i="3" s="1"/>
  <c r="OP205" i="3"/>
  <c r="OS205" i="3" s="1"/>
  <c r="OP213" i="3"/>
  <c r="OS213" i="3" s="1"/>
  <c r="OP164" i="3"/>
  <c r="OS164" i="3" s="1"/>
  <c r="OP161" i="3"/>
  <c r="OS161" i="3" s="1"/>
  <c r="OT161" i="3" s="1"/>
  <c r="OP142" i="3"/>
  <c r="OS142" i="3" s="1"/>
  <c r="OP133" i="3"/>
  <c r="OS133" i="3" s="1"/>
  <c r="OP103" i="3"/>
  <c r="OS103" i="3" s="1"/>
  <c r="OU103" i="3" s="1"/>
  <c r="OP89" i="3"/>
  <c r="OS89" i="3" s="1"/>
  <c r="OP118" i="3"/>
  <c r="OS118" i="3" s="1"/>
  <c r="OP80" i="3"/>
  <c r="OP100" i="3"/>
  <c r="OS100" i="3" s="1"/>
  <c r="OP147" i="3"/>
  <c r="OS147" i="3" s="1"/>
  <c r="OP144" i="3"/>
  <c r="OS144" i="3" s="1"/>
  <c r="OT144" i="3" s="1"/>
  <c r="OP170" i="3"/>
  <c r="OS170" i="3" s="1"/>
  <c r="OT170" i="3" s="1"/>
  <c r="OP218" i="3"/>
  <c r="OS218" i="3" s="1"/>
  <c r="OP215" i="3"/>
  <c r="OS215" i="3" s="1"/>
  <c r="OU215" i="3" s="1"/>
  <c r="OP207" i="3"/>
  <c r="OS207" i="3" s="1"/>
  <c r="OP204" i="3"/>
  <c r="OS204" i="3" s="1"/>
  <c r="OT204" i="3" s="1"/>
  <c r="OP201" i="3"/>
  <c r="OP190" i="3"/>
  <c r="OS190" i="3" s="1"/>
  <c r="OT190" i="3" s="1"/>
  <c r="OP187" i="3"/>
  <c r="OS187" i="3" s="1"/>
  <c r="OP179" i="3"/>
  <c r="OS179" i="3" s="1"/>
  <c r="OP177" i="3"/>
  <c r="OP169" i="3"/>
  <c r="OS169" i="3" s="1"/>
  <c r="OT169" i="3" s="1"/>
  <c r="OP166" i="3"/>
  <c r="OS166" i="3" s="1"/>
  <c r="OP151" i="3"/>
  <c r="OS151" i="3" s="1"/>
  <c r="OT151" i="3" s="1"/>
  <c r="OP138" i="3"/>
  <c r="OS138" i="3" s="1"/>
  <c r="OT138" i="3" s="1"/>
  <c r="OP135" i="3"/>
  <c r="OS135" i="3" s="1"/>
  <c r="OT135" i="3" s="1"/>
  <c r="OP129" i="3"/>
  <c r="OS129" i="3" s="1"/>
  <c r="OP126" i="3"/>
  <c r="OS126" i="3" s="1"/>
  <c r="OU126" i="3" s="1"/>
  <c r="OP105" i="3"/>
  <c r="OS105" i="3" s="1"/>
  <c r="OP96" i="3"/>
  <c r="OS96" i="3" s="1"/>
  <c r="OT96" i="3" s="1"/>
  <c r="AB935" i="5"/>
  <c r="V184" i="10"/>
  <c r="T295" i="5"/>
  <c r="C14" i="5"/>
  <c r="C9" i="10"/>
  <c r="AD646" i="7"/>
  <c r="V284" i="10"/>
  <c r="X444" i="8"/>
  <c r="AD386" i="7"/>
  <c r="X684" i="8"/>
  <c r="X224" i="8"/>
  <c r="F646" i="7"/>
  <c r="Q444" i="8"/>
  <c r="AD226" i="7"/>
  <c r="AB75" i="5"/>
  <c r="E144" i="8"/>
  <c r="C11" i="8"/>
  <c r="AG236" i="8" s="1"/>
  <c r="X604" i="8"/>
  <c r="E644" i="8"/>
  <c r="C17" i="8"/>
  <c r="C31" i="5"/>
  <c r="Q764" i="8"/>
  <c r="AB795" i="5"/>
  <c r="T375" i="5"/>
  <c r="F746" i="7"/>
  <c r="C15" i="8"/>
  <c r="Q424" i="8"/>
  <c r="F635" i="5"/>
  <c r="F326" i="7"/>
  <c r="Q224" i="8"/>
  <c r="Q684" i="8"/>
  <c r="AD546" i="7"/>
  <c r="F486" i="7"/>
  <c r="F75" i="5"/>
  <c r="Q604" i="8"/>
  <c r="T175" i="5"/>
  <c r="F475" i="5"/>
  <c r="V646" i="7"/>
  <c r="C30" i="8"/>
  <c r="F715" i="5"/>
  <c r="F235" i="5"/>
  <c r="Q524" i="8"/>
  <c r="C17" i="5"/>
  <c r="AB375" i="5"/>
  <c r="C20" i="8"/>
  <c r="T255" i="5"/>
  <c r="F735" i="5"/>
  <c r="V84" i="10"/>
  <c r="E404" i="8"/>
  <c r="V126" i="7"/>
  <c r="V724" i="10"/>
  <c r="C36" i="10"/>
  <c r="F175" i="5"/>
  <c r="V404" i="10"/>
  <c r="AB355" i="5"/>
  <c r="T195" i="5"/>
  <c r="F564" i="10"/>
  <c r="F404" i="10"/>
  <c r="F84" i="10"/>
  <c r="F446" i="7"/>
  <c r="T355" i="5"/>
  <c r="C9" i="5"/>
  <c r="C28" i="10"/>
  <c r="C12" i="5"/>
  <c r="AB475" i="5"/>
  <c r="AB895" i="5"/>
  <c r="C36" i="5"/>
  <c r="X704" i="8"/>
  <c r="C28" i="5"/>
  <c r="T475" i="5"/>
  <c r="E204" i="8"/>
  <c r="C47" i="5"/>
  <c r="AB635" i="5"/>
  <c r="T735" i="5"/>
  <c r="C27" i="8"/>
  <c r="F415" i="5"/>
  <c r="T575" i="5"/>
  <c r="V204" i="10"/>
  <c r="AB415" i="5"/>
  <c r="T415" i="5"/>
  <c r="C39" i="5"/>
  <c r="AB255" i="5"/>
  <c r="T795" i="5"/>
  <c r="Q124" i="8"/>
  <c r="C25" i="8"/>
  <c r="F164" i="10"/>
  <c r="C22" i="5"/>
  <c r="C10" i="8"/>
  <c r="G209" i="8" s="1"/>
  <c r="AD306" i="7"/>
  <c r="C6" i="8"/>
  <c r="C8" i="10"/>
  <c r="C8" i="8"/>
  <c r="C13" i="10"/>
  <c r="V586" i="7"/>
  <c r="E124" i="8"/>
  <c r="C37" i="5"/>
  <c r="V164" i="10"/>
  <c r="C29" i="5"/>
  <c r="Q384" i="8"/>
  <c r="X204" i="8"/>
  <c r="X424" i="8"/>
  <c r="F755" i="5"/>
  <c r="V324" i="10"/>
  <c r="AB595" i="5"/>
  <c r="C19" i="8"/>
  <c r="AD686" i="7"/>
  <c r="X844" i="8"/>
  <c r="L53" i="12"/>
  <c r="X524" i="8"/>
  <c r="C24" i="8"/>
  <c r="E564" i="8"/>
  <c r="X144" i="8"/>
  <c r="AB815" i="5"/>
  <c r="C35" i="5"/>
  <c r="F266" i="7"/>
  <c r="Q184" i="8"/>
  <c r="X464" i="8"/>
  <c r="AB135" i="5"/>
  <c r="X764" i="8"/>
  <c r="Q144" i="8"/>
  <c r="V166" i="7"/>
  <c r="F526" i="7"/>
  <c r="C40" i="5"/>
  <c r="AB655" i="5"/>
  <c r="C41" i="5"/>
  <c r="C25" i="10"/>
  <c r="T555" i="5"/>
  <c r="V124" i="10"/>
  <c r="C34" i="8"/>
  <c r="F135" i="5"/>
  <c r="C4" i="8"/>
  <c r="Q344" i="8"/>
  <c r="X84" i="8"/>
  <c r="Q804" i="8"/>
  <c r="AB715" i="5"/>
  <c r="OQ224" i="3"/>
  <c r="C40" i="8"/>
  <c r="C17" i="10"/>
  <c r="E844" i="8"/>
  <c r="AD706" i="7"/>
  <c r="AB115" i="5"/>
  <c r="F366" i="7"/>
  <c r="C16" i="5"/>
  <c r="F384" i="10"/>
  <c r="C6" i="10"/>
  <c r="F386" i="7"/>
  <c r="Q644" i="8"/>
  <c r="C27" i="10"/>
  <c r="F706" i="7"/>
  <c r="F426" i="7"/>
  <c r="C9" i="8"/>
  <c r="AH190" i="8" s="1"/>
  <c r="T75" i="5"/>
  <c r="V486" i="7"/>
  <c r="E764" i="8"/>
  <c r="E344" i="8"/>
  <c r="AD206" i="7"/>
  <c r="T655" i="5"/>
  <c r="F835" i="5"/>
  <c r="F544" i="10"/>
  <c r="T875" i="5"/>
  <c r="AB675" i="5"/>
  <c r="V244" i="10"/>
  <c r="Q844" i="8"/>
  <c r="Q84" i="8"/>
  <c r="T815" i="5"/>
  <c r="F935" i="5"/>
  <c r="X184" i="8"/>
  <c r="T135" i="5"/>
  <c r="AD486" i="7"/>
  <c r="E504" i="8"/>
  <c r="F206" i="7"/>
  <c r="AB175" i="5"/>
  <c r="AB575" i="5"/>
  <c r="C46" i="5"/>
  <c r="AB195" i="5"/>
  <c r="C33" i="5"/>
  <c r="C12" i="10"/>
  <c r="F284" i="10"/>
  <c r="X384" i="8"/>
  <c r="F875" i="5"/>
  <c r="C22" i="8"/>
  <c r="V104" i="10"/>
  <c r="Q824" i="8"/>
  <c r="C18" i="5"/>
  <c r="V146" i="7"/>
  <c r="C18" i="8"/>
  <c r="AB435" i="5"/>
  <c r="F704" i="10"/>
  <c r="AB275" i="5"/>
  <c r="F315" i="5"/>
  <c r="E104" i="8"/>
  <c r="F306" i="7"/>
  <c r="V626" i="7"/>
  <c r="T155" i="5"/>
  <c r="AB95" i="5"/>
  <c r="Q504" i="8"/>
  <c r="T695" i="5"/>
  <c r="X404" i="8"/>
  <c r="V206" i="7"/>
  <c r="T335" i="5"/>
  <c r="T755" i="5"/>
  <c r="AB555" i="5"/>
  <c r="C40" i="10"/>
  <c r="F595" i="5"/>
  <c r="F744" i="10"/>
  <c r="E704" i="8"/>
  <c r="F644" i="10"/>
  <c r="F155" i="5"/>
  <c r="E284" i="8"/>
  <c r="C41" i="8"/>
  <c r="V424" i="10"/>
  <c r="X784" i="8"/>
  <c r="C45" i="5"/>
  <c r="F424" i="10"/>
  <c r="E824" i="8"/>
  <c r="AB215" i="5"/>
  <c r="AB495" i="5"/>
  <c r="X104" i="8"/>
  <c r="F655" i="5"/>
  <c r="T435" i="5"/>
  <c r="C5" i="10"/>
  <c r="AB315" i="5"/>
  <c r="F855" i="5"/>
  <c r="E324" i="8"/>
  <c r="E164" i="8"/>
  <c r="C34" i="5"/>
  <c r="Q284" i="8"/>
  <c r="V544" i="10"/>
  <c r="E804" i="8"/>
  <c r="F666" i="7"/>
  <c r="C23" i="8"/>
  <c r="C35" i="8"/>
  <c r="C35" i="10"/>
  <c r="T215" i="5"/>
  <c r="T535" i="5"/>
  <c r="C24" i="5"/>
  <c r="AB875" i="5"/>
  <c r="T275" i="5"/>
  <c r="F246" i="7"/>
  <c r="T95" i="5"/>
  <c r="C10" i="5"/>
  <c r="C26" i="5"/>
  <c r="AD366" i="7"/>
  <c r="C21" i="5"/>
  <c r="T495" i="5"/>
  <c r="C27" i="5"/>
  <c r="C13" i="5"/>
  <c r="V264" i="10"/>
  <c r="T315" i="5"/>
  <c r="AB855" i="5"/>
  <c r="X324" i="8"/>
  <c r="V726" i="7"/>
  <c r="V704" i="10"/>
  <c r="F324" i="10"/>
  <c r="OH224" i="3"/>
  <c r="AB155" i="5"/>
  <c r="V484" i="10"/>
  <c r="C16" i="10"/>
  <c r="AD466" i="7"/>
  <c r="E784" i="8"/>
  <c r="AB535" i="5"/>
  <c r="AB915" i="5"/>
  <c r="C21" i="10"/>
  <c r="T855" i="5"/>
  <c r="F95" i="5"/>
  <c r="J49" i="5"/>
  <c r="V366" i="7"/>
  <c r="V584" i="10"/>
  <c r="C16" i="8"/>
  <c r="C5" i="8"/>
  <c r="AB695" i="5"/>
  <c r="C29" i="8"/>
  <c r="AB335" i="5"/>
  <c r="C29" i="10"/>
  <c r="T915" i="5"/>
  <c r="Q164" i="8"/>
  <c r="C48" i="5"/>
  <c r="F484" i="10"/>
  <c r="C10" i="10"/>
  <c r="C18" i="10"/>
  <c r="V524" i="10"/>
  <c r="C26" i="10"/>
  <c r="F204" i="10"/>
  <c r="V684" i="10"/>
  <c r="F844" i="10"/>
  <c r="C34" i="10"/>
  <c r="C42" i="10"/>
  <c r="V844" i="10"/>
  <c r="F364" i="10"/>
  <c r="V364" i="10"/>
  <c r="C30" i="10"/>
  <c r="C32" i="10"/>
  <c r="C41" i="10"/>
  <c r="V644" i="10"/>
  <c r="V764" i="10"/>
  <c r="F764" i="10"/>
  <c r="V564" i="10"/>
  <c r="C20" i="10"/>
  <c r="C24" i="10"/>
  <c r="V504" i="10"/>
  <c r="V344" i="10"/>
  <c r="V144" i="10"/>
  <c r="C15" i="10"/>
  <c r="F144" i="10"/>
  <c r="V744" i="10"/>
  <c r="AB295" i="5"/>
  <c r="F675" i="5"/>
  <c r="C44" i="5"/>
  <c r="AB775" i="5"/>
  <c r="F115" i="5"/>
  <c r="C30" i="5"/>
  <c r="C25" i="5"/>
  <c r="AB835" i="5"/>
  <c r="AB235" i="5"/>
  <c r="F395" i="5"/>
  <c r="AB615" i="5"/>
  <c r="AB515" i="5"/>
  <c r="T235" i="5"/>
  <c r="AB395" i="5"/>
  <c r="T955" i="5"/>
  <c r="T615" i="5"/>
  <c r="T515" i="5"/>
  <c r="T395" i="5"/>
  <c r="F775" i="5"/>
  <c r="AB455" i="5"/>
  <c r="T775" i="5"/>
  <c r="F955" i="5"/>
  <c r="T115" i="5"/>
  <c r="T455" i="5"/>
  <c r="T895" i="5"/>
  <c r="F804" i="10"/>
  <c r="AD746" i="7"/>
  <c r="C37" i="7"/>
  <c r="AD586" i="7"/>
  <c r="C29" i="7"/>
  <c r="AD426" i="7"/>
  <c r="C21" i="7"/>
  <c r="AD266" i="7"/>
  <c r="C13" i="7"/>
  <c r="AD106" i="7"/>
  <c r="C5" i="7"/>
  <c r="V326" i="7"/>
  <c r="C16" i="7"/>
  <c r="F166" i="7"/>
  <c r="C8" i="7"/>
  <c r="C35" i="7"/>
  <c r="C27" i="7"/>
  <c r="C19" i="7"/>
  <c r="V226" i="7"/>
  <c r="C11" i="7"/>
  <c r="C3" i="7"/>
  <c r="AD606" i="7"/>
  <c r="C30" i="7"/>
  <c r="AD446" i="7"/>
  <c r="C22" i="7"/>
  <c r="AD286" i="7"/>
  <c r="C14" i="7"/>
  <c r="AD126" i="7"/>
  <c r="C6" i="7"/>
  <c r="V666" i="7"/>
  <c r="C33" i="7"/>
  <c r="AD506" i="7"/>
  <c r="C25" i="7"/>
  <c r="AD346" i="7"/>
  <c r="C17" i="7"/>
  <c r="AD186" i="7"/>
  <c r="C9" i="7"/>
  <c r="AD726" i="7"/>
  <c r="C36" i="7"/>
  <c r="AD566" i="7"/>
  <c r="C28" i="7"/>
  <c r="AD406" i="7"/>
  <c r="C20" i="7"/>
  <c r="AD246" i="7"/>
  <c r="C12" i="7"/>
  <c r="AD86" i="7"/>
  <c r="C4" i="7"/>
  <c r="C31" i="7"/>
  <c r="C23" i="7"/>
  <c r="C15" i="7"/>
  <c r="C7" i="7"/>
  <c r="F686" i="7"/>
  <c r="C34" i="7"/>
  <c r="V526" i="7"/>
  <c r="C26" i="7"/>
  <c r="OE224" i="3"/>
  <c r="OE226" i="3" s="1"/>
  <c r="AH856" i="8"/>
  <c r="AH852" i="8"/>
  <c r="AH848" i="8"/>
  <c r="AH776" i="8"/>
  <c r="AH772" i="8"/>
  <c r="AH768" i="8"/>
  <c r="AH755" i="8"/>
  <c r="AH751" i="8"/>
  <c r="AH747" i="8"/>
  <c r="AH675" i="8"/>
  <c r="AH671" i="8"/>
  <c r="AH667" i="8"/>
  <c r="AG856" i="8"/>
  <c r="AG852" i="8"/>
  <c r="AG848" i="8"/>
  <c r="AG776" i="8"/>
  <c r="AG772" i="8"/>
  <c r="AG768" i="8"/>
  <c r="AG755" i="8"/>
  <c r="AG751" i="8"/>
  <c r="AG747" i="8"/>
  <c r="AG675" i="8"/>
  <c r="AG671" i="8"/>
  <c r="AG667" i="8"/>
  <c r="AH855" i="8"/>
  <c r="AH851" i="8"/>
  <c r="AH847" i="8"/>
  <c r="AH775" i="8"/>
  <c r="AH771" i="8"/>
  <c r="AH767" i="8"/>
  <c r="AH754" i="8"/>
  <c r="AH750" i="8"/>
  <c r="AH746" i="8"/>
  <c r="AH674" i="8"/>
  <c r="AH670" i="8"/>
  <c r="AH666" i="8"/>
  <c r="AH434" i="8"/>
  <c r="AH430" i="8"/>
  <c r="AH426" i="8"/>
  <c r="AH295" i="8"/>
  <c r="AH291" i="8"/>
  <c r="AH287" i="8"/>
  <c r="AG855" i="8"/>
  <c r="AG851" i="8"/>
  <c r="AG847" i="8"/>
  <c r="AG775" i="8"/>
  <c r="AG771" i="8"/>
  <c r="AG767" i="8"/>
  <c r="AG754" i="8"/>
  <c r="AG750" i="8"/>
  <c r="AG746" i="8"/>
  <c r="AG674" i="8"/>
  <c r="AG670" i="8"/>
  <c r="AG666" i="8"/>
  <c r="AG434" i="8"/>
  <c r="AG430" i="8"/>
  <c r="AG426" i="8"/>
  <c r="AG295" i="8"/>
  <c r="AG291" i="8"/>
  <c r="AG287" i="8"/>
  <c r="AH854" i="8"/>
  <c r="AH850" i="8"/>
  <c r="AH846" i="8"/>
  <c r="AH774" i="8"/>
  <c r="AH770" i="8"/>
  <c r="AH766" i="8"/>
  <c r="AH753" i="8"/>
  <c r="AH749" i="8"/>
  <c r="AH673" i="8"/>
  <c r="AH669" i="8"/>
  <c r="AH433" i="8"/>
  <c r="AH429" i="8"/>
  <c r="AH294" i="8"/>
  <c r="AG854" i="8"/>
  <c r="AG850" i="8"/>
  <c r="AG846" i="8"/>
  <c r="AG774" i="8"/>
  <c r="AG770" i="8"/>
  <c r="AG766" i="8"/>
  <c r="AG753" i="8"/>
  <c r="AG749" i="8"/>
  <c r="AG673" i="8"/>
  <c r="AG669" i="8"/>
  <c r="AG433" i="8"/>
  <c r="AG429" i="8"/>
  <c r="AG294" i="8"/>
  <c r="AH853" i="8"/>
  <c r="AH849" i="8"/>
  <c r="AH773" i="8"/>
  <c r="AH769" i="8"/>
  <c r="AH756" i="8"/>
  <c r="AH752" i="8"/>
  <c r="AH748" i="8"/>
  <c r="AH676" i="8"/>
  <c r="AH672" i="8"/>
  <c r="AH668" i="8"/>
  <c r="AH436" i="8"/>
  <c r="AH432" i="8"/>
  <c r="AH428" i="8"/>
  <c r="AH293" i="8"/>
  <c r="AH289" i="8"/>
  <c r="AG853" i="8"/>
  <c r="AG849" i="8"/>
  <c r="AG773" i="8"/>
  <c r="AG769" i="8"/>
  <c r="AG756" i="8"/>
  <c r="AG752" i="8"/>
  <c r="AG748" i="8"/>
  <c r="AG676" i="8"/>
  <c r="AG672" i="8"/>
  <c r="AG668" i="8"/>
  <c r="AG436" i="8"/>
  <c r="AG432" i="8"/>
  <c r="AG428" i="8"/>
  <c r="AG293" i="8"/>
  <c r="AG289" i="8"/>
  <c r="AH435" i="8"/>
  <c r="AH292" i="8"/>
  <c r="AG435" i="8"/>
  <c r="AG292" i="8"/>
  <c r="AG155" i="8"/>
  <c r="AG151" i="8"/>
  <c r="AG147" i="8"/>
  <c r="AH431" i="8"/>
  <c r="AH290" i="8"/>
  <c r="AH154" i="8"/>
  <c r="AH150" i="8"/>
  <c r="AH146" i="8"/>
  <c r="AG288" i="8"/>
  <c r="AG149" i="8"/>
  <c r="AG431" i="8"/>
  <c r="AG290" i="8"/>
  <c r="AG154" i="8"/>
  <c r="AG150" i="8"/>
  <c r="AG146" i="8"/>
  <c r="AH427" i="8"/>
  <c r="AH288" i="8"/>
  <c r="AH153" i="8"/>
  <c r="AH149" i="8"/>
  <c r="AG427" i="8"/>
  <c r="AG153" i="8"/>
  <c r="AH151" i="8"/>
  <c r="AH147" i="8"/>
  <c r="AH296" i="8"/>
  <c r="AG156" i="8"/>
  <c r="AH152" i="8"/>
  <c r="AH156" i="8"/>
  <c r="AG296" i="8"/>
  <c r="AH155" i="8"/>
  <c r="AH286" i="8"/>
  <c r="AG148" i="8"/>
  <c r="AG286" i="8"/>
  <c r="AG152" i="8"/>
  <c r="AH148" i="8"/>
  <c r="Z675" i="8"/>
  <c r="Z671" i="8"/>
  <c r="Z667" i="8"/>
  <c r="Y675" i="8"/>
  <c r="Y671" i="8"/>
  <c r="Y667" i="8"/>
  <c r="Z674" i="8"/>
  <c r="Z670" i="8"/>
  <c r="Z666" i="8"/>
  <c r="Y674" i="8"/>
  <c r="Y670" i="8"/>
  <c r="Y666" i="8"/>
  <c r="Z673" i="8"/>
  <c r="Z669" i="8"/>
  <c r="Y673" i="8"/>
  <c r="Y669" i="8"/>
  <c r="Z676" i="8"/>
  <c r="Z672" i="8"/>
  <c r="Z668" i="8"/>
  <c r="Y676" i="8"/>
  <c r="Y672" i="8"/>
  <c r="Y668" i="8"/>
  <c r="Z776" i="8"/>
  <c r="Z772" i="8"/>
  <c r="Z768" i="8"/>
  <c r="Y776" i="8"/>
  <c r="Y772" i="8"/>
  <c r="Y768" i="8"/>
  <c r="Z775" i="8"/>
  <c r="Z771" i="8"/>
  <c r="Z767" i="8"/>
  <c r="Y775" i="8"/>
  <c r="Y771" i="8"/>
  <c r="Y767" i="8"/>
  <c r="Z774" i="8"/>
  <c r="Z770" i="8"/>
  <c r="Z766" i="8"/>
  <c r="Y774" i="8"/>
  <c r="Y770" i="8"/>
  <c r="Y766" i="8"/>
  <c r="Z773" i="8"/>
  <c r="Z769" i="8"/>
  <c r="Y773" i="8"/>
  <c r="Y769" i="8"/>
  <c r="Q304" i="8"/>
  <c r="Q744" i="8"/>
  <c r="Q464" i="8"/>
  <c r="X244" i="8"/>
  <c r="C31" i="8"/>
  <c r="X664" i="8"/>
  <c r="X564" i="8"/>
  <c r="Q624" i="8"/>
  <c r="Q664" i="8"/>
  <c r="X584" i="8"/>
  <c r="X304" i="8"/>
  <c r="X744" i="8"/>
  <c r="C12" i="8"/>
  <c r="C36" i="8"/>
  <c r="E664" i="8"/>
  <c r="E584" i="8"/>
  <c r="X624" i="8"/>
  <c r="Z755" i="8"/>
  <c r="Z751" i="8"/>
  <c r="Z747" i="8"/>
  <c r="Y755" i="8"/>
  <c r="Y751" i="8"/>
  <c r="Y747" i="8"/>
  <c r="Z754" i="8"/>
  <c r="Z750" i="8"/>
  <c r="Z746" i="8"/>
  <c r="Y754" i="8"/>
  <c r="Y750" i="8"/>
  <c r="Y746" i="8"/>
  <c r="Z753" i="8"/>
  <c r="Z749" i="8"/>
  <c r="Y753" i="8"/>
  <c r="Y749" i="8"/>
  <c r="Z756" i="8"/>
  <c r="Z752" i="8"/>
  <c r="Z748" i="8"/>
  <c r="Y756" i="8"/>
  <c r="Y752" i="8"/>
  <c r="Y748" i="8"/>
  <c r="Q724" i="8"/>
  <c r="E7" i="8"/>
  <c r="H7" i="8" s="1"/>
  <c r="Z856" i="8"/>
  <c r="Z852" i="8"/>
  <c r="Z848" i="8"/>
  <c r="Y856" i="8"/>
  <c r="Y852" i="8"/>
  <c r="Y848" i="8"/>
  <c r="Z855" i="8"/>
  <c r="Z851" i="8"/>
  <c r="Z847" i="8"/>
  <c r="Y855" i="8"/>
  <c r="Y851" i="8"/>
  <c r="Y847" i="8"/>
  <c r="Z854" i="8"/>
  <c r="Z850" i="8"/>
  <c r="Z846" i="8"/>
  <c r="Y854" i="8"/>
  <c r="Y850" i="8"/>
  <c r="Y846" i="8"/>
  <c r="Z853" i="8"/>
  <c r="Z849" i="8"/>
  <c r="Y853" i="8"/>
  <c r="Y849" i="8"/>
  <c r="E38" i="8"/>
  <c r="H38" i="8" s="1"/>
  <c r="E744" i="8"/>
  <c r="E484" i="8"/>
  <c r="C39" i="8"/>
  <c r="X284" i="8"/>
  <c r="E33" i="8"/>
  <c r="H33" i="8" s="1"/>
  <c r="Q364" i="8"/>
  <c r="Q244" i="8"/>
  <c r="G854" i="8"/>
  <c r="G850" i="8"/>
  <c r="G846" i="8"/>
  <c r="F853" i="8"/>
  <c r="F849" i="8"/>
  <c r="G856" i="8"/>
  <c r="G851" i="8"/>
  <c r="F846" i="8"/>
  <c r="F856" i="8"/>
  <c r="F851" i="8"/>
  <c r="G855" i="8"/>
  <c r="F850" i="8"/>
  <c r="F855" i="8"/>
  <c r="G849" i="8"/>
  <c r="F854" i="8"/>
  <c r="G848" i="8"/>
  <c r="G853" i="8"/>
  <c r="F848" i="8"/>
  <c r="F852" i="8"/>
  <c r="F847" i="8"/>
  <c r="G852" i="8"/>
  <c r="G847" i="8"/>
  <c r="E42" i="8"/>
  <c r="H42" i="8" s="1"/>
  <c r="G753" i="8"/>
  <c r="G749" i="8"/>
  <c r="F756" i="8"/>
  <c r="F752" i="8"/>
  <c r="F748" i="8"/>
  <c r="F753" i="8"/>
  <c r="G747" i="8"/>
  <c r="G752" i="8"/>
  <c r="G751" i="8"/>
  <c r="G756" i="8"/>
  <c r="F751" i="8"/>
  <c r="F746" i="8"/>
  <c r="G755" i="8"/>
  <c r="G750" i="8"/>
  <c r="F755" i="8"/>
  <c r="F750" i="8"/>
  <c r="F754" i="8"/>
  <c r="G748" i="8"/>
  <c r="G754" i="8"/>
  <c r="F749" i="8"/>
  <c r="F747" i="8"/>
  <c r="G746" i="8"/>
  <c r="E37" i="8"/>
  <c r="H37" i="8" s="1"/>
  <c r="G433" i="8"/>
  <c r="G429" i="8"/>
  <c r="F436" i="8"/>
  <c r="F432" i="8"/>
  <c r="F428" i="8"/>
  <c r="G436" i="8"/>
  <c r="F431" i="8"/>
  <c r="F426" i="8"/>
  <c r="G435" i="8"/>
  <c r="G430" i="8"/>
  <c r="F434" i="8"/>
  <c r="G428" i="8"/>
  <c r="G434" i="8"/>
  <c r="G426" i="8"/>
  <c r="F433" i="8"/>
  <c r="G432" i="8"/>
  <c r="G431" i="8"/>
  <c r="F430" i="8"/>
  <c r="F429" i="8"/>
  <c r="F427" i="8"/>
  <c r="F435" i="8"/>
  <c r="G427" i="8"/>
  <c r="E21" i="8"/>
  <c r="H21" i="8" s="1"/>
  <c r="G294" i="8"/>
  <c r="G290" i="8"/>
  <c r="G286" i="8"/>
  <c r="F293" i="8"/>
  <c r="F289" i="8"/>
  <c r="G293" i="8"/>
  <c r="F288" i="8"/>
  <c r="G292" i="8"/>
  <c r="G287" i="8"/>
  <c r="F296" i="8"/>
  <c r="F291" i="8"/>
  <c r="F295" i="8"/>
  <c r="F286" i="8"/>
  <c r="F294" i="8"/>
  <c r="F292" i="8"/>
  <c r="G289" i="8"/>
  <c r="G291" i="8"/>
  <c r="F290" i="8"/>
  <c r="G295" i="8"/>
  <c r="G288" i="8"/>
  <c r="F287" i="8"/>
  <c r="G296" i="8"/>
  <c r="E14" i="8"/>
  <c r="H14" i="8" s="1"/>
  <c r="C3" i="8"/>
  <c r="C32" i="8"/>
  <c r="G673" i="8"/>
  <c r="G669" i="8"/>
  <c r="F676" i="8"/>
  <c r="F672" i="8"/>
  <c r="F668" i="8"/>
  <c r="G672" i="8"/>
  <c r="F667" i="8"/>
  <c r="G671" i="8"/>
  <c r="G666" i="8"/>
  <c r="F675" i="8"/>
  <c r="F670" i="8"/>
  <c r="G670" i="8"/>
  <c r="F669" i="8"/>
  <c r="G676" i="8"/>
  <c r="G668" i="8"/>
  <c r="G675" i="8"/>
  <c r="G667" i="8"/>
  <c r="F674" i="8"/>
  <c r="G674" i="8"/>
  <c r="F666" i="8"/>
  <c r="F671" i="8"/>
  <c r="F673" i="8"/>
  <c r="X724" i="8"/>
  <c r="E424" i="8"/>
  <c r="E364" i="8"/>
  <c r="X264" i="8"/>
  <c r="C26" i="8"/>
  <c r="Q264" i="8"/>
  <c r="G155" i="8"/>
  <c r="G151" i="8"/>
  <c r="F155" i="8"/>
  <c r="F151" i="8"/>
  <c r="F147" i="8"/>
  <c r="G153" i="8"/>
  <c r="G149" i="8"/>
  <c r="F154" i="8"/>
  <c r="F148" i="8"/>
  <c r="F153" i="8"/>
  <c r="G147" i="8"/>
  <c r="G152" i="8"/>
  <c r="G146" i="8"/>
  <c r="F152" i="8"/>
  <c r="F146" i="8"/>
  <c r="G156" i="8"/>
  <c r="G150" i="8"/>
  <c r="F150" i="8"/>
  <c r="G148" i="8"/>
  <c r="F156" i="8"/>
  <c r="G154" i="8"/>
  <c r="F149" i="8"/>
  <c r="X544" i="8"/>
  <c r="Q484" i="8"/>
  <c r="C13" i="8"/>
  <c r="G774" i="8"/>
  <c r="G770" i="8"/>
  <c r="G766" i="8"/>
  <c r="F773" i="8"/>
  <c r="F769" i="8"/>
  <c r="G772" i="8"/>
  <c r="G767" i="8"/>
  <c r="F772" i="8"/>
  <c r="F767" i="8"/>
  <c r="G776" i="8"/>
  <c r="G771" i="8"/>
  <c r="F766" i="8"/>
  <c r="F776" i="8"/>
  <c r="F771" i="8"/>
  <c r="G775" i="8"/>
  <c r="F770" i="8"/>
  <c r="F775" i="8"/>
  <c r="G769" i="8"/>
  <c r="G773" i="8"/>
  <c r="F768" i="8"/>
  <c r="G768" i="8"/>
  <c r="F774" i="8"/>
  <c r="E544" i="8"/>
  <c r="X64" i="8"/>
  <c r="F6" i="12"/>
  <c r="G6" i="12" s="1"/>
  <c r="F11" i="12"/>
  <c r="G11" i="12" s="1"/>
  <c r="F41" i="12"/>
  <c r="G41" i="12" s="1"/>
  <c r="F19" i="12"/>
  <c r="G19" i="12" s="1"/>
  <c r="AN655" i="7"/>
  <c r="AN651" i="7"/>
  <c r="AN495" i="7"/>
  <c r="AN491" i="7"/>
  <c r="AN375" i="7"/>
  <c r="AN371" i="7"/>
  <c r="AN215" i="7"/>
  <c r="AN211" i="7"/>
  <c r="AM655" i="7"/>
  <c r="AM651" i="7"/>
  <c r="AM495" i="7"/>
  <c r="AM491" i="7"/>
  <c r="AM375" i="7"/>
  <c r="AM371" i="7"/>
  <c r="AM215" i="7"/>
  <c r="AM211" i="7"/>
  <c r="AN654" i="7"/>
  <c r="AN650" i="7"/>
  <c r="AN494" i="7"/>
  <c r="AN490" i="7"/>
  <c r="AN374" i="7"/>
  <c r="AN370" i="7"/>
  <c r="AN214" i="7"/>
  <c r="AN210" i="7"/>
  <c r="AM654" i="7"/>
  <c r="AM650" i="7"/>
  <c r="AM494" i="7"/>
  <c r="AM490" i="7"/>
  <c r="AM374" i="7"/>
  <c r="AM370" i="7"/>
  <c r="AM214" i="7"/>
  <c r="AM210" i="7"/>
  <c r="AN657" i="7"/>
  <c r="AN653" i="7"/>
  <c r="AN649" i="7"/>
  <c r="AN497" i="7"/>
  <c r="AN493" i="7"/>
  <c r="AN489" i="7"/>
  <c r="AN377" i="7"/>
  <c r="AN373" i="7"/>
  <c r="AN369" i="7"/>
  <c r="AN217" i="7"/>
  <c r="AN213" i="7"/>
  <c r="AN209" i="7"/>
  <c r="AM656" i="7"/>
  <c r="AM652" i="7"/>
  <c r="AM648" i="7"/>
  <c r="AM496" i="7"/>
  <c r="AM492" i="7"/>
  <c r="AM488" i="7"/>
  <c r="AM376" i="7"/>
  <c r="AM372" i="7"/>
  <c r="AM368" i="7"/>
  <c r="AM216" i="7"/>
  <c r="AM212" i="7"/>
  <c r="AM208" i="7"/>
  <c r="AM657" i="7"/>
  <c r="AM497" i="7"/>
  <c r="AM373" i="7"/>
  <c r="AM213" i="7"/>
  <c r="AN656" i="7"/>
  <c r="AN496" i="7"/>
  <c r="AN372" i="7"/>
  <c r="AN212" i="7"/>
  <c r="AM653" i="7"/>
  <c r="AM493" i="7"/>
  <c r="AM369" i="7"/>
  <c r="AM209" i="7"/>
  <c r="AN652" i="7"/>
  <c r="AN492" i="7"/>
  <c r="AN368" i="7"/>
  <c r="AN208" i="7"/>
  <c r="AM649" i="7"/>
  <c r="AM489" i="7"/>
  <c r="AN376" i="7"/>
  <c r="AN216" i="7"/>
  <c r="AN488" i="7"/>
  <c r="AM217" i="7"/>
  <c r="AM377" i="7"/>
  <c r="AN648" i="7"/>
  <c r="AL426" i="5"/>
  <c r="AL422" i="5"/>
  <c r="AL418" i="5"/>
  <c r="AK426" i="5"/>
  <c r="AK422" i="5"/>
  <c r="AK418" i="5"/>
  <c r="AL425" i="5"/>
  <c r="AL421" i="5"/>
  <c r="AL417" i="5"/>
  <c r="AK425" i="5"/>
  <c r="AK421" i="5"/>
  <c r="AK417" i="5"/>
  <c r="AL424" i="5"/>
  <c r="AL420" i="5"/>
  <c r="AK424" i="5"/>
  <c r="AK420" i="5"/>
  <c r="AL423" i="5"/>
  <c r="AL419" i="5"/>
  <c r="AK423" i="5"/>
  <c r="AK419" i="5"/>
  <c r="H425" i="5"/>
  <c r="H421" i="5"/>
  <c r="H417" i="5"/>
  <c r="G425" i="5"/>
  <c r="G421" i="5"/>
  <c r="G417" i="5"/>
  <c r="H424" i="5"/>
  <c r="H420" i="5"/>
  <c r="G424" i="5"/>
  <c r="G420" i="5"/>
  <c r="H427" i="5"/>
  <c r="H423" i="5"/>
  <c r="H419" i="5"/>
  <c r="G427" i="5"/>
  <c r="G423" i="5"/>
  <c r="G419" i="5"/>
  <c r="H426" i="5"/>
  <c r="H422" i="5"/>
  <c r="H418" i="5"/>
  <c r="G426" i="5"/>
  <c r="G422" i="5"/>
  <c r="G418" i="5"/>
  <c r="I20" i="5"/>
  <c r="AL84" i="5"/>
  <c r="AL80" i="5"/>
  <c r="AK84" i="5"/>
  <c r="AK80" i="5"/>
  <c r="AL83" i="5"/>
  <c r="AL79" i="5"/>
  <c r="AK83" i="5"/>
  <c r="AK79" i="5"/>
  <c r="AL86" i="5"/>
  <c r="AL82" i="5"/>
  <c r="AL78" i="5"/>
  <c r="AK86" i="5"/>
  <c r="AK82" i="5"/>
  <c r="AK78" i="5"/>
  <c r="AL85" i="5"/>
  <c r="AL81" i="5"/>
  <c r="AL77" i="5"/>
  <c r="AK85" i="5"/>
  <c r="AK81" i="5"/>
  <c r="AK77" i="5"/>
  <c r="H84" i="5"/>
  <c r="H80" i="5"/>
  <c r="G84" i="5"/>
  <c r="G80" i="5"/>
  <c r="H87" i="5"/>
  <c r="H83" i="5"/>
  <c r="H79" i="5"/>
  <c r="G87" i="5"/>
  <c r="G83" i="5"/>
  <c r="G79" i="5"/>
  <c r="H86" i="5"/>
  <c r="H82" i="5"/>
  <c r="H78" i="5"/>
  <c r="G86" i="5"/>
  <c r="G82" i="5"/>
  <c r="G78" i="5"/>
  <c r="H85" i="5"/>
  <c r="H81" i="5"/>
  <c r="H77" i="5"/>
  <c r="G85" i="5"/>
  <c r="G81" i="5"/>
  <c r="G77" i="5"/>
  <c r="I3" i="5"/>
  <c r="AL666" i="5"/>
  <c r="AL662" i="5"/>
  <c r="AL658" i="5"/>
  <c r="AK666" i="5"/>
  <c r="AK662" i="5"/>
  <c r="AK658" i="5"/>
  <c r="AL665" i="5"/>
  <c r="AL661" i="5"/>
  <c r="AL657" i="5"/>
  <c r="AK665" i="5"/>
  <c r="AK661" i="5"/>
  <c r="AK657" i="5"/>
  <c r="AL664" i="5"/>
  <c r="AL660" i="5"/>
  <c r="AK664" i="5"/>
  <c r="AK660" i="5"/>
  <c r="AL663" i="5"/>
  <c r="AL659" i="5"/>
  <c r="AK663" i="5"/>
  <c r="AK659" i="5"/>
  <c r="H665" i="5"/>
  <c r="H661" i="5"/>
  <c r="H657" i="5"/>
  <c r="G665" i="5"/>
  <c r="G661" i="5"/>
  <c r="G657" i="5"/>
  <c r="H664" i="5"/>
  <c r="H660" i="5"/>
  <c r="G664" i="5"/>
  <c r="G660" i="5"/>
  <c r="H667" i="5"/>
  <c r="H663" i="5"/>
  <c r="H659" i="5"/>
  <c r="G667" i="5"/>
  <c r="G663" i="5"/>
  <c r="G659" i="5"/>
  <c r="H666" i="5"/>
  <c r="H662" i="5"/>
  <c r="H658" i="5"/>
  <c r="G666" i="5"/>
  <c r="G662" i="5"/>
  <c r="G658" i="5"/>
  <c r="I32" i="5"/>
  <c r="AL164" i="5"/>
  <c r="AL160" i="5"/>
  <c r="AK164" i="5"/>
  <c r="AK160" i="5"/>
  <c r="AL163" i="5"/>
  <c r="AL159" i="5"/>
  <c r="AK163" i="5"/>
  <c r="AK159" i="5"/>
  <c r="AL166" i="5"/>
  <c r="AL162" i="5"/>
  <c r="AL158" i="5"/>
  <c r="AK166" i="5"/>
  <c r="AK162" i="5"/>
  <c r="AK158" i="5"/>
  <c r="AL165" i="5"/>
  <c r="AL161" i="5"/>
  <c r="AL157" i="5"/>
  <c r="AK165" i="5"/>
  <c r="AK161" i="5"/>
  <c r="AK157" i="5"/>
  <c r="H164" i="5"/>
  <c r="H160" i="5"/>
  <c r="G164" i="5"/>
  <c r="G160" i="5"/>
  <c r="H167" i="5"/>
  <c r="H163" i="5"/>
  <c r="H159" i="5"/>
  <c r="G167" i="5"/>
  <c r="G163" i="5"/>
  <c r="G159" i="5"/>
  <c r="H166" i="5"/>
  <c r="H162" i="5"/>
  <c r="H158" i="5"/>
  <c r="G166" i="5"/>
  <c r="G162" i="5"/>
  <c r="G158" i="5"/>
  <c r="H165" i="5"/>
  <c r="H161" i="5"/>
  <c r="H157" i="5"/>
  <c r="G165" i="5"/>
  <c r="G161" i="5"/>
  <c r="G157" i="5"/>
  <c r="I7" i="5"/>
  <c r="AL106" i="5"/>
  <c r="AL102" i="5"/>
  <c r="AL98" i="5"/>
  <c r="AK106" i="5"/>
  <c r="AK102" i="5"/>
  <c r="AK98" i="5"/>
  <c r="AL105" i="5"/>
  <c r="AL101" i="5"/>
  <c r="AL97" i="5"/>
  <c r="AK105" i="5"/>
  <c r="AK101" i="5"/>
  <c r="AK97" i="5"/>
  <c r="AL104" i="5"/>
  <c r="AL100" i="5"/>
  <c r="AK104" i="5"/>
  <c r="AK100" i="5"/>
  <c r="AL103" i="5"/>
  <c r="AL99" i="5"/>
  <c r="AK103" i="5"/>
  <c r="AK99" i="5"/>
  <c r="H105" i="5"/>
  <c r="H101" i="5"/>
  <c r="H97" i="5"/>
  <c r="G105" i="5"/>
  <c r="G101" i="5"/>
  <c r="G97" i="5"/>
  <c r="H104" i="5"/>
  <c r="H100" i="5"/>
  <c r="G104" i="5"/>
  <c r="G100" i="5"/>
  <c r="H107" i="5"/>
  <c r="H103" i="5"/>
  <c r="H99" i="5"/>
  <c r="G107" i="5"/>
  <c r="G103" i="5"/>
  <c r="G99" i="5"/>
  <c r="H106" i="5"/>
  <c r="H102" i="5"/>
  <c r="H98" i="5"/>
  <c r="G106" i="5"/>
  <c r="G102" i="5"/>
  <c r="G98" i="5"/>
  <c r="I4" i="5"/>
  <c r="AL124" i="5"/>
  <c r="AL120" i="5"/>
  <c r="AK124" i="5"/>
  <c r="AK120" i="5"/>
  <c r="AL123" i="5"/>
  <c r="AL119" i="5"/>
  <c r="AK123" i="5"/>
  <c r="AK119" i="5"/>
  <c r="AL126" i="5"/>
  <c r="AL122" i="5"/>
  <c r="AL118" i="5"/>
  <c r="AK126" i="5"/>
  <c r="AK122" i="5"/>
  <c r="AK118" i="5"/>
  <c r="AL125" i="5"/>
  <c r="AL121" i="5"/>
  <c r="AL117" i="5"/>
  <c r="AK125" i="5"/>
  <c r="AK121" i="5"/>
  <c r="AK117" i="5"/>
  <c r="H126" i="5"/>
  <c r="H122" i="5"/>
  <c r="H118" i="5"/>
  <c r="G126" i="5"/>
  <c r="G122" i="5"/>
  <c r="G118" i="5"/>
  <c r="H125" i="5"/>
  <c r="H121" i="5"/>
  <c r="H117" i="5"/>
  <c r="G125" i="5"/>
  <c r="G121" i="5"/>
  <c r="G117" i="5"/>
  <c r="H124" i="5"/>
  <c r="H120" i="5"/>
  <c r="G124" i="5"/>
  <c r="G120" i="5"/>
  <c r="H127" i="5"/>
  <c r="H123" i="5"/>
  <c r="H119" i="5"/>
  <c r="G127" i="5"/>
  <c r="G123" i="5"/>
  <c r="G119" i="5"/>
  <c r="I5" i="5"/>
  <c r="AL786" i="5"/>
  <c r="AL782" i="5"/>
  <c r="AL778" i="5"/>
  <c r="AK786" i="5"/>
  <c r="AK782" i="5"/>
  <c r="AK778" i="5"/>
  <c r="AL785" i="5"/>
  <c r="AL781" i="5"/>
  <c r="AL777" i="5"/>
  <c r="AK785" i="5"/>
  <c r="AK781" i="5"/>
  <c r="AK777" i="5"/>
  <c r="AL784" i="5"/>
  <c r="AL780" i="5"/>
  <c r="AK784" i="5"/>
  <c r="AK780" i="5"/>
  <c r="AL783" i="5"/>
  <c r="AL779" i="5"/>
  <c r="AK783" i="5"/>
  <c r="AK779" i="5"/>
  <c r="H787" i="5"/>
  <c r="H783" i="5"/>
  <c r="H779" i="5"/>
  <c r="G787" i="5"/>
  <c r="G783" i="5"/>
  <c r="G779" i="5"/>
  <c r="H786" i="5"/>
  <c r="H782" i="5"/>
  <c r="H778" i="5"/>
  <c r="G786" i="5"/>
  <c r="G782" i="5"/>
  <c r="G778" i="5"/>
  <c r="H785" i="5"/>
  <c r="H781" i="5"/>
  <c r="H777" i="5"/>
  <c r="G785" i="5"/>
  <c r="G781" i="5"/>
  <c r="G777" i="5"/>
  <c r="H784" i="5"/>
  <c r="H780" i="5"/>
  <c r="G784" i="5"/>
  <c r="G780" i="5"/>
  <c r="AL146" i="5"/>
  <c r="AL142" i="5"/>
  <c r="AL138" i="5"/>
  <c r="AK146" i="5"/>
  <c r="AK142" i="5"/>
  <c r="AK138" i="5"/>
  <c r="AL145" i="5"/>
  <c r="AL141" i="5"/>
  <c r="AL137" i="5"/>
  <c r="AK145" i="5"/>
  <c r="AK141" i="5"/>
  <c r="AK137" i="5"/>
  <c r="AL144" i="5"/>
  <c r="AL140" i="5"/>
  <c r="AK144" i="5"/>
  <c r="AK140" i="5"/>
  <c r="AL143" i="5"/>
  <c r="AL139" i="5"/>
  <c r="AK143" i="5"/>
  <c r="AK139" i="5"/>
  <c r="H147" i="5"/>
  <c r="H143" i="5"/>
  <c r="H139" i="5"/>
  <c r="G147" i="5"/>
  <c r="G143" i="5"/>
  <c r="G139" i="5"/>
  <c r="H146" i="5"/>
  <c r="H142" i="5"/>
  <c r="H138" i="5"/>
  <c r="G146" i="5"/>
  <c r="G142" i="5"/>
  <c r="G138" i="5"/>
  <c r="H145" i="5"/>
  <c r="H141" i="5"/>
  <c r="H137" i="5"/>
  <c r="G145" i="5"/>
  <c r="G141" i="5"/>
  <c r="G137" i="5"/>
  <c r="H144" i="5"/>
  <c r="H140" i="5"/>
  <c r="G144" i="5"/>
  <c r="G140" i="5"/>
  <c r="AL186" i="5"/>
  <c r="AL182" i="5"/>
  <c r="AL178" i="5"/>
  <c r="AK186" i="5"/>
  <c r="AK182" i="5"/>
  <c r="AK178" i="5"/>
  <c r="AL185" i="5"/>
  <c r="AL181" i="5"/>
  <c r="AL177" i="5"/>
  <c r="AK185" i="5"/>
  <c r="AK181" i="5"/>
  <c r="AK177" i="5"/>
  <c r="AL184" i="5"/>
  <c r="AL180" i="5"/>
  <c r="AK184" i="5"/>
  <c r="AK180" i="5"/>
  <c r="AL183" i="5"/>
  <c r="AL179" i="5"/>
  <c r="AK183" i="5"/>
  <c r="AK179" i="5"/>
  <c r="H185" i="5"/>
  <c r="H181" i="5"/>
  <c r="H177" i="5"/>
  <c r="G185" i="5"/>
  <c r="G181" i="5"/>
  <c r="G177" i="5"/>
  <c r="H184" i="5"/>
  <c r="H180" i="5"/>
  <c r="G184" i="5"/>
  <c r="G180" i="5"/>
  <c r="H187" i="5"/>
  <c r="H183" i="5"/>
  <c r="H179" i="5"/>
  <c r="G187" i="5"/>
  <c r="G183" i="5"/>
  <c r="G179" i="5"/>
  <c r="H186" i="5"/>
  <c r="H182" i="5"/>
  <c r="H178" i="5"/>
  <c r="G186" i="5"/>
  <c r="G182" i="5"/>
  <c r="G178" i="5"/>
  <c r="AL484" i="5"/>
  <c r="AL480" i="5"/>
  <c r="AK484" i="5"/>
  <c r="AK480" i="5"/>
  <c r="AL483" i="5"/>
  <c r="AL479" i="5"/>
  <c r="AK483" i="5"/>
  <c r="AK479" i="5"/>
  <c r="AL486" i="5"/>
  <c r="AL482" i="5"/>
  <c r="AL478" i="5"/>
  <c r="AK486" i="5"/>
  <c r="AK482" i="5"/>
  <c r="AK478" i="5"/>
  <c r="AL485" i="5"/>
  <c r="AL481" i="5"/>
  <c r="AL477" i="5"/>
  <c r="AK485" i="5"/>
  <c r="AK481" i="5"/>
  <c r="AK477" i="5"/>
  <c r="H484" i="5"/>
  <c r="H480" i="5"/>
  <c r="G484" i="5"/>
  <c r="G480" i="5"/>
  <c r="H487" i="5"/>
  <c r="H483" i="5"/>
  <c r="H479" i="5"/>
  <c r="G487" i="5"/>
  <c r="G483" i="5"/>
  <c r="G479" i="5"/>
  <c r="H486" i="5"/>
  <c r="H482" i="5"/>
  <c r="H478" i="5"/>
  <c r="G486" i="5"/>
  <c r="G482" i="5"/>
  <c r="G478" i="5"/>
  <c r="H485" i="5"/>
  <c r="H481" i="5"/>
  <c r="H477" i="5"/>
  <c r="G485" i="5"/>
  <c r="G481" i="5"/>
  <c r="G477" i="5"/>
  <c r="AL244" i="5"/>
  <c r="AL240" i="5"/>
  <c r="AK244" i="5"/>
  <c r="AK240" i="5"/>
  <c r="AL243" i="5"/>
  <c r="AL239" i="5"/>
  <c r="AK243" i="5"/>
  <c r="AK239" i="5"/>
  <c r="AL246" i="5"/>
  <c r="AL242" i="5"/>
  <c r="AL238" i="5"/>
  <c r="AK246" i="5"/>
  <c r="AK242" i="5"/>
  <c r="AK238" i="5"/>
  <c r="AL245" i="5"/>
  <c r="AL241" i="5"/>
  <c r="AL237" i="5"/>
  <c r="AK245" i="5"/>
  <c r="AK241" i="5"/>
  <c r="AK237" i="5"/>
  <c r="H244" i="5"/>
  <c r="H240" i="5"/>
  <c r="G244" i="5"/>
  <c r="G240" i="5"/>
  <c r="H247" i="5"/>
  <c r="H243" i="5"/>
  <c r="H239" i="5"/>
  <c r="G247" i="5"/>
  <c r="G243" i="5"/>
  <c r="G239" i="5"/>
  <c r="H246" i="5"/>
  <c r="H242" i="5"/>
  <c r="H238" i="5"/>
  <c r="G246" i="5"/>
  <c r="G242" i="5"/>
  <c r="G238" i="5"/>
  <c r="H245" i="5"/>
  <c r="H241" i="5"/>
  <c r="H237" i="5"/>
  <c r="G245" i="5"/>
  <c r="G241" i="5"/>
  <c r="G237" i="5"/>
  <c r="AL324" i="5"/>
  <c r="AL320" i="5"/>
  <c r="AK324" i="5"/>
  <c r="AK320" i="5"/>
  <c r="AL323" i="5"/>
  <c r="AL319" i="5"/>
  <c r="AK323" i="5"/>
  <c r="AK319" i="5"/>
  <c r="AL326" i="5"/>
  <c r="AL322" i="5"/>
  <c r="AL318" i="5"/>
  <c r="AK326" i="5"/>
  <c r="AK322" i="5"/>
  <c r="AK318" i="5"/>
  <c r="AL325" i="5"/>
  <c r="AL321" i="5"/>
  <c r="AL317" i="5"/>
  <c r="AK325" i="5"/>
  <c r="AK321" i="5"/>
  <c r="AK317" i="5"/>
  <c r="H324" i="5"/>
  <c r="H320" i="5"/>
  <c r="G324" i="5"/>
  <c r="G320" i="5"/>
  <c r="H327" i="5"/>
  <c r="H323" i="5"/>
  <c r="H319" i="5"/>
  <c r="G327" i="5"/>
  <c r="G323" i="5"/>
  <c r="G319" i="5"/>
  <c r="H326" i="5"/>
  <c r="H322" i="5"/>
  <c r="H318" i="5"/>
  <c r="G326" i="5"/>
  <c r="G322" i="5"/>
  <c r="G318" i="5"/>
  <c r="H325" i="5"/>
  <c r="H321" i="5"/>
  <c r="H317" i="5"/>
  <c r="G325" i="5"/>
  <c r="G321" i="5"/>
  <c r="G317" i="5"/>
  <c r="AB975" i="5"/>
  <c r="AL866" i="5"/>
  <c r="AL862" i="5"/>
  <c r="AL858" i="5"/>
  <c r="AK866" i="5"/>
  <c r="AK862" i="5"/>
  <c r="AK858" i="5"/>
  <c r="AL865" i="5"/>
  <c r="AL861" i="5"/>
  <c r="AL857" i="5"/>
  <c r="AK865" i="5"/>
  <c r="AK861" i="5"/>
  <c r="AK857" i="5"/>
  <c r="AL864" i="5"/>
  <c r="AL860" i="5"/>
  <c r="AK864" i="5"/>
  <c r="AK860" i="5"/>
  <c r="AL863" i="5"/>
  <c r="AL859" i="5"/>
  <c r="AK863" i="5"/>
  <c r="AK859" i="5"/>
  <c r="H867" i="5"/>
  <c r="H863" i="5"/>
  <c r="H859" i="5"/>
  <c r="G867" i="5"/>
  <c r="G863" i="5"/>
  <c r="G859" i="5"/>
  <c r="H866" i="5"/>
  <c r="H862" i="5"/>
  <c r="H858" i="5"/>
  <c r="G866" i="5"/>
  <c r="G862" i="5"/>
  <c r="G858" i="5"/>
  <c r="H865" i="5"/>
  <c r="H861" i="5"/>
  <c r="H857" i="5"/>
  <c r="G865" i="5"/>
  <c r="G861" i="5"/>
  <c r="G857" i="5"/>
  <c r="H864" i="5"/>
  <c r="H860" i="5"/>
  <c r="G864" i="5"/>
  <c r="G860" i="5"/>
  <c r="T975" i="5"/>
  <c r="AL404" i="5"/>
  <c r="AL400" i="5"/>
  <c r="AK404" i="5"/>
  <c r="AK400" i="5"/>
  <c r="AL403" i="5"/>
  <c r="AL399" i="5"/>
  <c r="AK403" i="5"/>
  <c r="AK399" i="5"/>
  <c r="AL406" i="5"/>
  <c r="AL402" i="5"/>
  <c r="AL398" i="5"/>
  <c r="AK406" i="5"/>
  <c r="AK402" i="5"/>
  <c r="AK398" i="5"/>
  <c r="AL405" i="5"/>
  <c r="AL401" i="5"/>
  <c r="AL397" i="5"/>
  <c r="AK405" i="5"/>
  <c r="AK401" i="5"/>
  <c r="AK397" i="5"/>
  <c r="H404" i="5"/>
  <c r="H400" i="5"/>
  <c r="G404" i="5"/>
  <c r="G400" i="5"/>
  <c r="H407" i="5"/>
  <c r="H403" i="5"/>
  <c r="H399" i="5"/>
  <c r="G407" i="5"/>
  <c r="G403" i="5"/>
  <c r="G399" i="5"/>
  <c r="H406" i="5"/>
  <c r="H402" i="5"/>
  <c r="H398" i="5"/>
  <c r="G406" i="5"/>
  <c r="G402" i="5"/>
  <c r="G398" i="5"/>
  <c r="H405" i="5"/>
  <c r="H401" i="5"/>
  <c r="H397" i="5"/>
  <c r="G405" i="5"/>
  <c r="G401" i="5"/>
  <c r="G397" i="5"/>
  <c r="AL884" i="5"/>
  <c r="AL880" i="5"/>
  <c r="AK884" i="5"/>
  <c r="AK880" i="5"/>
  <c r="AL883" i="5"/>
  <c r="AL879" i="5"/>
  <c r="AK883" i="5"/>
  <c r="AK879" i="5"/>
  <c r="AL886" i="5"/>
  <c r="AL882" i="5"/>
  <c r="AL878" i="5"/>
  <c r="AK886" i="5"/>
  <c r="AK882" i="5"/>
  <c r="AK878" i="5"/>
  <c r="AL885" i="5"/>
  <c r="AL881" i="5"/>
  <c r="AL877" i="5"/>
  <c r="AK885" i="5"/>
  <c r="AK881" i="5"/>
  <c r="AK877" i="5"/>
  <c r="H884" i="5"/>
  <c r="G881" i="5"/>
  <c r="H885" i="5"/>
  <c r="G882" i="5"/>
  <c r="H878" i="5"/>
  <c r="H886" i="5"/>
  <c r="G883" i="5"/>
  <c r="H879" i="5"/>
  <c r="H887" i="5"/>
  <c r="G884" i="5"/>
  <c r="H880" i="5"/>
  <c r="H877" i="5"/>
  <c r="G885" i="5"/>
  <c r="H881" i="5"/>
  <c r="G878" i="5"/>
  <c r="G886" i="5"/>
  <c r="H882" i="5"/>
  <c r="G879" i="5"/>
  <c r="G887" i="5"/>
  <c r="H883" i="5"/>
  <c r="G880" i="5"/>
  <c r="G877" i="5"/>
  <c r="H658" i="7"/>
  <c r="H654" i="7"/>
  <c r="H650" i="7"/>
  <c r="H498" i="7"/>
  <c r="H494" i="7"/>
  <c r="H490" i="7"/>
  <c r="H376" i="7"/>
  <c r="H372" i="7"/>
  <c r="G658" i="7"/>
  <c r="G654" i="7"/>
  <c r="G650" i="7"/>
  <c r="H657" i="7"/>
  <c r="H653" i="7"/>
  <c r="H649" i="7"/>
  <c r="H497" i="7"/>
  <c r="H493" i="7"/>
  <c r="G657" i="7"/>
  <c r="G653" i="7"/>
  <c r="G649" i="7"/>
  <c r="G497" i="7"/>
  <c r="G493" i="7"/>
  <c r="H656" i="7"/>
  <c r="H652" i="7"/>
  <c r="H648" i="7"/>
  <c r="H496" i="7"/>
  <c r="H492" i="7"/>
  <c r="H488" i="7"/>
  <c r="H378" i="7"/>
  <c r="H374" i="7"/>
  <c r="G656" i="7"/>
  <c r="G652" i="7"/>
  <c r="G648" i="7"/>
  <c r="G496" i="7"/>
  <c r="G492" i="7"/>
  <c r="G488" i="7"/>
  <c r="G378" i="7"/>
  <c r="G374" i="7"/>
  <c r="H655" i="7"/>
  <c r="H651" i="7"/>
  <c r="H495" i="7"/>
  <c r="G655" i="7"/>
  <c r="G651" i="7"/>
  <c r="G495" i="7"/>
  <c r="G491" i="7"/>
  <c r="G377" i="7"/>
  <c r="G373" i="7"/>
  <c r="G498" i="7"/>
  <c r="H375" i="7"/>
  <c r="H369" i="7"/>
  <c r="H217" i="7"/>
  <c r="H213" i="7"/>
  <c r="H209" i="7"/>
  <c r="G494" i="7"/>
  <c r="G375" i="7"/>
  <c r="G369" i="7"/>
  <c r="G217" i="7"/>
  <c r="G213" i="7"/>
  <c r="G209" i="7"/>
  <c r="H491" i="7"/>
  <c r="H373" i="7"/>
  <c r="H368" i="7"/>
  <c r="H216" i="7"/>
  <c r="H212" i="7"/>
  <c r="H208" i="7"/>
  <c r="G490" i="7"/>
  <c r="G372" i="7"/>
  <c r="G368" i="7"/>
  <c r="G216" i="7"/>
  <c r="G212" i="7"/>
  <c r="G208" i="7"/>
  <c r="H218" i="7"/>
  <c r="H489" i="7"/>
  <c r="H371" i="7"/>
  <c r="H215" i="7"/>
  <c r="H211" i="7"/>
  <c r="H377" i="7"/>
  <c r="H210" i="7"/>
  <c r="G489" i="7"/>
  <c r="G371" i="7"/>
  <c r="G215" i="7"/>
  <c r="G211" i="7"/>
  <c r="H370" i="7"/>
  <c r="H214" i="7"/>
  <c r="G376" i="7"/>
  <c r="G370" i="7"/>
  <c r="G218" i="7"/>
  <c r="G214" i="7"/>
  <c r="G210" i="7"/>
  <c r="F626" i="7"/>
  <c r="L38" i="7"/>
  <c r="V506" i="7"/>
  <c r="F146" i="7"/>
  <c r="V406" i="7"/>
  <c r="V566" i="7"/>
  <c r="V546" i="7"/>
  <c r="V346" i="7"/>
  <c r="V606" i="7"/>
  <c r="F186" i="7"/>
  <c r="F606" i="7"/>
  <c r="F106" i="7"/>
  <c r="F466" i="7"/>
  <c r="V86" i="7"/>
  <c r="V66" i="7"/>
  <c r="F66" i="7"/>
  <c r="V286" i="7"/>
  <c r="F286" i="7"/>
  <c r="V106" i="7"/>
  <c r="C39" i="10"/>
  <c r="C31" i="10"/>
  <c r="F624" i="10"/>
  <c r="C23" i="10"/>
  <c r="K43" i="10"/>
  <c r="F784" i="10"/>
  <c r="V784" i="10"/>
  <c r="V304" i="10"/>
  <c r="V464" i="10"/>
  <c r="F464" i="10"/>
  <c r="F304" i="10"/>
  <c r="C7" i="10"/>
  <c r="V624" i="10"/>
  <c r="W2" i="3"/>
  <c r="F604" i="10"/>
  <c r="V604" i="10"/>
  <c r="C19" i="10"/>
  <c r="V824" i="10"/>
  <c r="F444" i="10"/>
  <c r="C22" i="10"/>
  <c r="C11" i="10"/>
  <c r="F224" i="10"/>
  <c r="C33" i="10"/>
  <c r="C3" i="10"/>
  <c r="V444" i="10"/>
  <c r="F64" i="10"/>
  <c r="V224" i="10"/>
  <c r="V64" i="10"/>
  <c r="V664" i="10"/>
  <c r="V384" i="10"/>
  <c r="F524" i="10"/>
  <c r="F8" i="12"/>
  <c r="G8" i="12" s="1"/>
  <c r="F32" i="12"/>
  <c r="G32" i="12" s="1"/>
  <c r="F21" i="12"/>
  <c r="G21" i="12" s="1"/>
  <c r="F15" i="12"/>
  <c r="G15" i="12" s="1"/>
  <c r="F43" i="12"/>
  <c r="G43" i="12" s="1"/>
  <c r="F38" i="12"/>
  <c r="G38" i="12" s="1"/>
  <c r="F14" i="12"/>
  <c r="G14" i="12" s="1"/>
  <c r="F45" i="12"/>
  <c r="G45" i="12" s="1"/>
  <c r="F7" i="12"/>
  <c r="G7" i="12" s="1"/>
  <c r="F52" i="12"/>
  <c r="G52" i="12" s="1"/>
  <c r="F20" i="12"/>
  <c r="G20" i="12" s="1"/>
  <c r="F37" i="12"/>
  <c r="G37" i="12" s="1"/>
  <c r="F33" i="12"/>
  <c r="G33" i="12" s="1"/>
  <c r="F18" i="12"/>
  <c r="G18" i="12" s="1"/>
  <c r="F12" i="12"/>
  <c r="G12" i="12" s="1"/>
  <c r="F4" i="12"/>
  <c r="G4" i="12" s="1"/>
  <c r="F3" i="12"/>
  <c r="F46" i="12"/>
  <c r="G46" i="12" s="1"/>
  <c r="F34" i="12"/>
  <c r="G34" i="12" s="1"/>
  <c r="F10" i="12"/>
  <c r="G10" i="12" s="1"/>
  <c r="F16" i="12"/>
  <c r="G16" i="12" s="1"/>
  <c r="F28" i="12"/>
  <c r="G28" i="12" s="1"/>
  <c r="F49" i="12"/>
  <c r="G49" i="12" s="1"/>
  <c r="F27" i="12"/>
  <c r="G27" i="12" s="1"/>
  <c r="F44" i="12"/>
  <c r="G44" i="12" s="1"/>
  <c r="F22" i="12"/>
  <c r="G22" i="12" s="1"/>
  <c r="F40" i="12"/>
  <c r="G40" i="12" s="1"/>
  <c r="F51" i="12"/>
  <c r="G51" i="12" s="1"/>
  <c r="F13" i="12"/>
  <c r="G13" i="12" s="1"/>
  <c r="F9" i="12"/>
  <c r="G9" i="12" s="1"/>
  <c r="F42" i="12"/>
  <c r="G42" i="12" s="1"/>
  <c r="F24" i="12"/>
  <c r="G24" i="12" s="1"/>
  <c r="F25" i="12"/>
  <c r="G25" i="12" s="1"/>
  <c r="F17" i="12"/>
  <c r="G17" i="12" s="1"/>
  <c r="F31" i="12"/>
  <c r="G31" i="12" s="1"/>
  <c r="F5" i="12"/>
  <c r="G5" i="12" s="1"/>
  <c r="F39" i="12"/>
  <c r="G39" i="12" s="1"/>
  <c r="F35" i="12"/>
  <c r="G35" i="12" s="1"/>
  <c r="F26" i="12"/>
  <c r="G26" i="12" s="1"/>
  <c r="F30" i="12"/>
  <c r="G30" i="12" s="1"/>
  <c r="F48" i="12"/>
  <c r="G48" i="12" s="1"/>
  <c r="F29" i="12"/>
  <c r="G29" i="12" s="1"/>
  <c r="F36" i="12"/>
  <c r="G36" i="12" s="1"/>
  <c r="F23" i="12"/>
  <c r="G23" i="12" s="1"/>
  <c r="F47" i="12"/>
  <c r="G47" i="12" s="1"/>
  <c r="F50" i="12"/>
  <c r="G50" i="12" s="1"/>
  <c r="I224" i="3"/>
  <c r="AA224" i="3"/>
  <c r="OG84" i="3"/>
  <c r="OP84" i="3" s="1"/>
  <c r="AS224" i="3"/>
  <c r="S516" i="8" l="1"/>
  <c r="S514" i="8"/>
  <c r="S512" i="8"/>
  <c r="S510" i="8"/>
  <c r="S508" i="8"/>
  <c r="S506" i="8"/>
  <c r="R516" i="8"/>
  <c r="R514" i="8"/>
  <c r="R512" i="8"/>
  <c r="R510" i="8"/>
  <c r="R508" i="8"/>
  <c r="R506" i="8"/>
  <c r="S515" i="8"/>
  <c r="S513" i="8"/>
  <c r="S511" i="8"/>
  <c r="S509" i="8"/>
  <c r="S507" i="8"/>
  <c r="R509" i="8"/>
  <c r="R513" i="8"/>
  <c r="R515" i="8"/>
  <c r="R507" i="8"/>
  <c r="R511" i="8"/>
  <c r="S615" i="8"/>
  <c r="S613" i="8"/>
  <c r="S611" i="8"/>
  <c r="S609" i="8"/>
  <c r="S607" i="8"/>
  <c r="R615" i="8"/>
  <c r="R613" i="8"/>
  <c r="R611" i="8"/>
  <c r="R609" i="8"/>
  <c r="R607" i="8"/>
  <c r="S616" i="8"/>
  <c r="S614" i="8"/>
  <c r="S612" i="8"/>
  <c r="S610" i="8"/>
  <c r="S608" i="8"/>
  <c r="S606" i="8"/>
  <c r="R610" i="8"/>
  <c r="R606" i="8"/>
  <c r="R612" i="8"/>
  <c r="R616" i="8"/>
  <c r="R608" i="8"/>
  <c r="R614" i="8"/>
  <c r="S155" i="8"/>
  <c r="S153" i="8"/>
  <c r="S151" i="8"/>
  <c r="S149" i="8"/>
  <c r="S147" i="8"/>
  <c r="S156" i="8"/>
  <c r="S152" i="8"/>
  <c r="S148" i="8"/>
  <c r="R155" i="8"/>
  <c r="R153" i="8"/>
  <c r="R151" i="8"/>
  <c r="R149" i="8"/>
  <c r="R147" i="8"/>
  <c r="S154" i="8"/>
  <c r="S150" i="8"/>
  <c r="S146" i="8"/>
  <c r="R150" i="8"/>
  <c r="R156" i="8"/>
  <c r="R148" i="8"/>
  <c r="R154" i="8"/>
  <c r="R146" i="8"/>
  <c r="R152" i="8"/>
  <c r="S275" i="8"/>
  <c r="S273" i="8"/>
  <c r="S271" i="8"/>
  <c r="S269" i="8"/>
  <c r="S267" i="8"/>
  <c r="S274" i="8"/>
  <c r="S270" i="8"/>
  <c r="S266" i="8"/>
  <c r="R276" i="8"/>
  <c r="R270" i="8"/>
  <c r="R266" i="8"/>
  <c r="R275" i="8"/>
  <c r="R273" i="8"/>
  <c r="R271" i="8"/>
  <c r="R269" i="8"/>
  <c r="R267" i="8"/>
  <c r="S276" i="8"/>
  <c r="S272" i="8"/>
  <c r="S268" i="8"/>
  <c r="R274" i="8"/>
  <c r="R272" i="8"/>
  <c r="R268" i="8"/>
  <c r="S96" i="8"/>
  <c r="S94" i="8"/>
  <c r="S92" i="8"/>
  <c r="S90" i="8"/>
  <c r="S88" i="8"/>
  <c r="S86" i="8"/>
  <c r="S93" i="8"/>
  <c r="S89" i="8"/>
  <c r="R96" i="8"/>
  <c r="R94" i="8"/>
  <c r="R92" i="8"/>
  <c r="R90" i="8"/>
  <c r="R88" i="8"/>
  <c r="R86" i="8"/>
  <c r="S95" i="8"/>
  <c r="S91" i="8"/>
  <c r="S87" i="8"/>
  <c r="R91" i="8"/>
  <c r="R89" i="8"/>
  <c r="R95" i="8"/>
  <c r="R87" i="8"/>
  <c r="R93" i="8"/>
  <c r="S356" i="8"/>
  <c r="S354" i="8"/>
  <c r="S352" i="8"/>
  <c r="S350" i="8"/>
  <c r="S348" i="8"/>
  <c r="S346" i="8"/>
  <c r="R356" i="8"/>
  <c r="R354" i="8"/>
  <c r="R352" i="8"/>
  <c r="R350" i="8"/>
  <c r="R348" i="8"/>
  <c r="R346" i="8"/>
  <c r="S355" i="8"/>
  <c r="S353" i="8"/>
  <c r="S351" i="8"/>
  <c r="S349" i="8"/>
  <c r="S347" i="8"/>
  <c r="R349" i="8"/>
  <c r="R351" i="8"/>
  <c r="R355" i="8"/>
  <c r="R347" i="8"/>
  <c r="R353" i="8"/>
  <c r="S436" i="8"/>
  <c r="S434" i="8"/>
  <c r="S432" i="8"/>
  <c r="S430" i="8"/>
  <c r="S428" i="8"/>
  <c r="S426" i="8"/>
  <c r="R436" i="8"/>
  <c r="R434" i="8"/>
  <c r="R432" i="8"/>
  <c r="R430" i="8"/>
  <c r="R428" i="8"/>
  <c r="R426" i="8"/>
  <c r="S435" i="8"/>
  <c r="S433" i="8"/>
  <c r="S431" i="8"/>
  <c r="S429" i="8"/>
  <c r="S427" i="8"/>
  <c r="R433" i="8"/>
  <c r="R435" i="8"/>
  <c r="R431" i="8"/>
  <c r="R429" i="8"/>
  <c r="R427" i="8"/>
  <c r="S415" i="8"/>
  <c r="S413" i="8"/>
  <c r="S411" i="8"/>
  <c r="S409" i="8"/>
  <c r="S407" i="8"/>
  <c r="R415" i="8"/>
  <c r="R413" i="8"/>
  <c r="R411" i="8"/>
  <c r="R409" i="8"/>
  <c r="R407" i="8"/>
  <c r="S416" i="8"/>
  <c r="S414" i="8"/>
  <c r="S412" i="8"/>
  <c r="S410" i="8"/>
  <c r="S408" i="8"/>
  <c r="S406" i="8"/>
  <c r="R416" i="8"/>
  <c r="R408" i="8"/>
  <c r="R412" i="8"/>
  <c r="R410" i="8"/>
  <c r="R414" i="8"/>
  <c r="R406" i="8"/>
  <c r="S115" i="8"/>
  <c r="S113" i="8"/>
  <c r="S111" i="8"/>
  <c r="S109" i="8"/>
  <c r="S107" i="8"/>
  <c r="S114" i="8"/>
  <c r="S110" i="8"/>
  <c r="S106" i="8"/>
  <c r="R115" i="8"/>
  <c r="R113" i="8"/>
  <c r="R111" i="8"/>
  <c r="R109" i="8"/>
  <c r="R107" i="8"/>
  <c r="S116" i="8"/>
  <c r="S112" i="8"/>
  <c r="S108" i="8"/>
  <c r="R116" i="8"/>
  <c r="R108" i="8"/>
  <c r="R114" i="8"/>
  <c r="R106" i="8"/>
  <c r="R112" i="8"/>
  <c r="R110" i="8"/>
  <c r="S235" i="8"/>
  <c r="S233" i="8"/>
  <c r="S231" i="8"/>
  <c r="S229" i="8"/>
  <c r="S227" i="8"/>
  <c r="S236" i="8"/>
  <c r="S232" i="8"/>
  <c r="S228" i="8"/>
  <c r="R236" i="8"/>
  <c r="R232" i="8"/>
  <c r="R228" i="8"/>
  <c r="R226" i="8"/>
  <c r="R235" i="8"/>
  <c r="R233" i="8"/>
  <c r="R231" i="8"/>
  <c r="R229" i="8"/>
  <c r="R227" i="8"/>
  <c r="S234" i="8"/>
  <c r="S230" i="8"/>
  <c r="S226" i="8"/>
  <c r="R234" i="8"/>
  <c r="R230" i="8"/>
  <c r="S596" i="8"/>
  <c r="S594" i="8"/>
  <c r="S592" i="8"/>
  <c r="S590" i="8"/>
  <c r="S588" i="8"/>
  <c r="S586" i="8"/>
  <c r="R596" i="8"/>
  <c r="R594" i="8"/>
  <c r="R592" i="8"/>
  <c r="R590" i="8"/>
  <c r="R588" i="8"/>
  <c r="R586" i="8"/>
  <c r="S595" i="8"/>
  <c r="S593" i="8"/>
  <c r="S591" i="8"/>
  <c r="S589" i="8"/>
  <c r="S587" i="8"/>
  <c r="R593" i="8"/>
  <c r="R589" i="8"/>
  <c r="R591" i="8"/>
  <c r="R595" i="8"/>
  <c r="R587" i="8"/>
  <c r="S476" i="8"/>
  <c r="S474" i="8"/>
  <c r="S472" i="8"/>
  <c r="S470" i="8"/>
  <c r="S468" i="8"/>
  <c r="S466" i="8"/>
  <c r="R476" i="8"/>
  <c r="R474" i="8"/>
  <c r="R472" i="8"/>
  <c r="R470" i="8"/>
  <c r="R468" i="8"/>
  <c r="R466" i="8"/>
  <c r="S475" i="8"/>
  <c r="S473" i="8"/>
  <c r="S471" i="8"/>
  <c r="S469" i="8"/>
  <c r="S467" i="8"/>
  <c r="R475" i="8"/>
  <c r="R467" i="8"/>
  <c r="R471" i="8"/>
  <c r="R473" i="8"/>
  <c r="R469" i="8"/>
  <c r="S176" i="8"/>
  <c r="S174" i="8"/>
  <c r="S172" i="8"/>
  <c r="S170" i="8"/>
  <c r="S168" i="8"/>
  <c r="S166" i="8"/>
  <c r="S173" i="8"/>
  <c r="S169" i="8"/>
  <c r="R176" i="8"/>
  <c r="R174" i="8"/>
  <c r="R172" i="8"/>
  <c r="R170" i="8"/>
  <c r="R168" i="8"/>
  <c r="R166" i="8"/>
  <c r="S175" i="8"/>
  <c r="S171" i="8"/>
  <c r="S167" i="8"/>
  <c r="R175" i="8"/>
  <c r="R167" i="8"/>
  <c r="R173" i="8"/>
  <c r="R171" i="8"/>
  <c r="R169" i="8"/>
  <c r="S296" i="8"/>
  <c r="S294" i="8"/>
  <c r="S292" i="8"/>
  <c r="S290" i="8"/>
  <c r="S288" i="8"/>
  <c r="S286" i="8"/>
  <c r="S291" i="8"/>
  <c r="S287" i="8"/>
  <c r="R293" i="8"/>
  <c r="R289" i="8"/>
  <c r="R296" i="8"/>
  <c r="R294" i="8"/>
  <c r="R292" i="8"/>
  <c r="R290" i="8"/>
  <c r="R288" i="8"/>
  <c r="R286" i="8"/>
  <c r="S295" i="8"/>
  <c r="S293" i="8"/>
  <c r="S289" i="8"/>
  <c r="R295" i="8"/>
  <c r="R291" i="8"/>
  <c r="R287" i="8"/>
  <c r="S195" i="8"/>
  <c r="S193" i="8"/>
  <c r="S191" i="8"/>
  <c r="S189" i="8"/>
  <c r="S187" i="8"/>
  <c r="S194" i="8"/>
  <c r="S190" i="8"/>
  <c r="S186" i="8"/>
  <c r="R195" i="8"/>
  <c r="R193" i="8"/>
  <c r="R191" i="8"/>
  <c r="R189" i="8"/>
  <c r="R187" i="8"/>
  <c r="S196" i="8"/>
  <c r="S192" i="8"/>
  <c r="S188" i="8"/>
  <c r="R192" i="8"/>
  <c r="R190" i="8"/>
  <c r="R196" i="8"/>
  <c r="R188" i="8"/>
  <c r="R194" i="8"/>
  <c r="R186" i="8"/>
  <c r="S315" i="8"/>
  <c r="S313" i="8"/>
  <c r="S311" i="8"/>
  <c r="S309" i="8"/>
  <c r="S307" i="8"/>
  <c r="S316" i="8"/>
  <c r="S312" i="8"/>
  <c r="S310" i="8"/>
  <c r="S306" i="8"/>
  <c r="R314" i="8"/>
  <c r="R310" i="8"/>
  <c r="R306" i="8"/>
  <c r="R315" i="8"/>
  <c r="R313" i="8"/>
  <c r="R311" i="8"/>
  <c r="R309" i="8"/>
  <c r="R307" i="8"/>
  <c r="S314" i="8"/>
  <c r="S308" i="8"/>
  <c r="R316" i="8"/>
  <c r="R312" i="8"/>
  <c r="R308" i="8"/>
  <c r="S375" i="8"/>
  <c r="S373" i="8"/>
  <c r="S371" i="8"/>
  <c r="S369" i="8"/>
  <c r="S367" i="8"/>
  <c r="R375" i="8"/>
  <c r="R373" i="8"/>
  <c r="R371" i="8"/>
  <c r="R369" i="8"/>
  <c r="R367" i="8"/>
  <c r="S376" i="8"/>
  <c r="S374" i="8"/>
  <c r="S372" i="8"/>
  <c r="S370" i="8"/>
  <c r="S368" i="8"/>
  <c r="S366" i="8"/>
  <c r="R374" i="8"/>
  <c r="R366" i="8"/>
  <c r="R370" i="8"/>
  <c r="R376" i="8"/>
  <c r="R372" i="8"/>
  <c r="R368" i="8"/>
  <c r="S495" i="8"/>
  <c r="S493" i="8"/>
  <c r="S491" i="8"/>
  <c r="S489" i="8"/>
  <c r="S487" i="8"/>
  <c r="R495" i="8"/>
  <c r="R493" i="8"/>
  <c r="R491" i="8"/>
  <c r="R489" i="8"/>
  <c r="R487" i="8"/>
  <c r="S496" i="8"/>
  <c r="S494" i="8"/>
  <c r="S492" i="8"/>
  <c r="S490" i="8"/>
  <c r="S488" i="8"/>
  <c r="S486" i="8"/>
  <c r="R492" i="8"/>
  <c r="R488" i="8"/>
  <c r="R486" i="8"/>
  <c r="R490" i="8"/>
  <c r="R496" i="8"/>
  <c r="R494" i="8"/>
  <c r="S136" i="8"/>
  <c r="S134" i="8"/>
  <c r="S132" i="8"/>
  <c r="S130" i="8"/>
  <c r="S128" i="8"/>
  <c r="S126" i="8"/>
  <c r="S135" i="8"/>
  <c r="S131" i="8"/>
  <c r="S127" i="8"/>
  <c r="R136" i="8"/>
  <c r="R134" i="8"/>
  <c r="R132" i="8"/>
  <c r="R130" i="8"/>
  <c r="R128" i="8"/>
  <c r="R126" i="8"/>
  <c r="S133" i="8"/>
  <c r="S129" i="8"/>
  <c r="R133" i="8"/>
  <c r="R131" i="8"/>
  <c r="R129" i="8"/>
  <c r="R135" i="8"/>
  <c r="R127" i="8"/>
  <c r="S575" i="8"/>
  <c r="S573" i="8"/>
  <c r="S571" i="8"/>
  <c r="S569" i="8"/>
  <c r="S567" i="8"/>
  <c r="R575" i="8"/>
  <c r="R573" i="8"/>
  <c r="R571" i="8"/>
  <c r="R569" i="8"/>
  <c r="R567" i="8"/>
  <c r="S576" i="8"/>
  <c r="S574" i="8"/>
  <c r="S572" i="8"/>
  <c r="S570" i="8"/>
  <c r="S568" i="8"/>
  <c r="S566" i="8"/>
  <c r="R576" i="8"/>
  <c r="R568" i="8"/>
  <c r="R572" i="8"/>
  <c r="R574" i="8"/>
  <c r="R566" i="8"/>
  <c r="R570" i="8"/>
  <c r="S256" i="8"/>
  <c r="S254" i="8"/>
  <c r="S252" i="8"/>
  <c r="S250" i="8"/>
  <c r="S248" i="8"/>
  <c r="S246" i="8"/>
  <c r="S253" i="8"/>
  <c r="S249" i="8"/>
  <c r="R253" i="8"/>
  <c r="R249" i="8"/>
  <c r="R256" i="8"/>
  <c r="R254" i="8"/>
  <c r="R252" i="8"/>
  <c r="R250" i="8"/>
  <c r="R248" i="8"/>
  <c r="R246" i="8"/>
  <c r="S255" i="8"/>
  <c r="S251" i="8"/>
  <c r="S247" i="8"/>
  <c r="R255" i="8"/>
  <c r="R251" i="8"/>
  <c r="R247" i="8"/>
  <c r="S335" i="8"/>
  <c r="S333" i="8"/>
  <c r="R335" i="8"/>
  <c r="R333" i="8"/>
  <c r="S336" i="8"/>
  <c r="S334" i="8"/>
  <c r="S332" i="8"/>
  <c r="S330" i="8"/>
  <c r="S328" i="8"/>
  <c r="S326" i="8"/>
  <c r="R336" i="8"/>
  <c r="S329" i="8"/>
  <c r="R331" i="8"/>
  <c r="R327" i="8"/>
  <c r="R332" i="8"/>
  <c r="R330" i="8"/>
  <c r="R328" i="8"/>
  <c r="R326" i="8"/>
  <c r="S331" i="8"/>
  <c r="S327" i="8"/>
  <c r="R334" i="8"/>
  <c r="R329" i="8"/>
  <c r="S396" i="8"/>
  <c r="S394" i="8"/>
  <c r="S392" i="8"/>
  <c r="S390" i="8"/>
  <c r="S388" i="8"/>
  <c r="S386" i="8"/>
  <c r="R396" i="8"/>
  <c r="R394" i="8"/>
  <c r="R392" i="8"/>
  <c r="R390" i="8"/>
  <c r="R388" i="8"/>
  <c r="R386" i="8"/>
  <c r="S395" i="8"/>
  <c r="S393" i="8"/>
  <c r="S391" i="8"/>
  <c r="S389" i="8"/>
  <c r="S387" i="8"/>
  <c r="R391" i="8"/>
  <c r="R389" i="8"/>
  <c r="R395" i="8"/>
  <c r="R387" i="8"/>
  <c r="R393" i="8"/>
  <c r="AG653" i="8"/>
  <c r="Z436" i="8"/>
  <c r="Z434" i="8"/>
  <c r="Z432" i="8"/>
  <c r="Z430" i="8"/>
  <c r="Z428" i="8"/>
  <c r="Z426" i="8"/>
  <c r="Y436" i="8"/>
  <c r="Y434" i="8"/>
  <c r="Y432" i="8"/>
  <c r="Y430" i="8"/>
  <c r="Y428" i="8"/>
  <c r="Y426" i="8"/>
  <c r="Z433" i="8"/>
  <c r="Z429" i="8"/>
  <c r="Y433" i="8"/>
  <c r="Y429" i="8"/>
  <c r="Z431" i="8"/>
  <c r="Y431" i="8"/>
  <c r="Z435" i="8"/>
  <c r="Z427" i="8"/>
  <c r="Y435" i="8"/>
  <c r="Y427" i="8"/>
  <c r="Z415" i="8"/>
  <c r="Z413" i="8"/>
  <c r="Z411" i="8"/>
  <c r="Z409" i="8"/>
  <c r="Z407" i="8"/>
  <c r="Y415" i="8"/>
  <c r="Y413" i="8"/>
  <c r="Y411" i="8"/>
  <c r="Y409" i="8"/>
  <c r="Y407" i="8"/>
  <c r="Z416" i="8"/>
  <c r="Z412" i="8"/>
  <c r="Z408" i="8"/>
  <c r="Y416" i="8"/>
  <c r="Y412" i="8"/>
  <c r="Y408" i="8"/>
  <c r="Z414" i="8"/>
  <c r="Z406" i="8"/>
  <c r="Y414" i="8"/>
  <c r="Y406" i="8"/>
  <c r="Z410" i="8"/>
  <c r="Y410" i="8"/>
  <c r="G328" i="8"/>
  <c r="Z115" i="8"/>
  <c r="Z113" i="8"/>
  <c r="Z111" i="8"/>
  <c r="Z109" i="8"/>
  <c r="Z107" i="8"/>
  <c r="Z116" i="8"/>
  <c r="Y114" i="8"/>
  <c r="Y111" i="8"/>
  <c r="Z108" i="8"/>
  <c r="Y106" i="8"/>
  <c r="Y116" i="8"/>
  <c r="Y113" i="8"/>
  <c r="Z110" i="8"/>
  <c r="Y108" i="8"/>
  <c r="Y115" i="8"/>
  <c r="Z112" i="8"/>
  <c r="Y110" i="8"/>
  <c r="Y107" i="8"/>
  <c r="Z114" i="8"/>
  <c r="Y112" i="8"/>
  <c r="Y109" i="8"/>
  <c r="Z106" i="8"/>
  <c r="Z235" i="8"/>
  <c r="Z233" i="8"/>
  <c r="Z231" i="8"/>
  <c r="Z229" i="8"/>
  <c r="Z227" i="8"/>
  <c r="Z234" i="8"/>
  <c r="Y232" i="8"/>
  <c r="Y229" i="8"/>
  <c r="Z226" i="8"/>
  <c r="Z236" i="8"/>
  <c r="Y234" i="8"/>
  <c r="Y231" i="8"/>
  <c r="Z228" i="8"/>
  <c r="Y226" i="8"/>
  <c r="Y236" i="8"/>
  <c r="Y233" i="8"/>
  <c r="Z230" i="8"/>
  <c r="Y228" i="8"/>
  <c r="Y235" i="8"/>
  <c r="Z232" i="8"/>
  <c r="Y230" i="8"/>
  <c r="Y227" i="8"/>
  <c r="AG810" i="8"/>
  <c r="Z596" i="8"/>
  <c r="Z594" i="8"/>
  <c r="Z592" i="8"/>
  <c r="Z590" i="8"/>
  <c r="Z588" i="8"/>
  <c r="Z586" i="8"/>
  <c r="Y596" i="8"/>
  <c r="Y594" i="8"/>
  <c r="Y592" i="8"/>
  <c r="Y590" i="8"/>
  <c r="Y588" i="8"/>
  <c r="Y586" i="8"/>
  <c r="Z593" i="8"/>
  <c r="Z589" i="8"/>
  <c r="Y593" i="8"/>
  <c r="Y589" i="8"/>
  <c r="Z591" i="8"/>
  <c r="Y591" i="8"/>
  <c r="Z595" i="8"/>
  <c r="Z587" i="8"/>
  <c r="Y595" i="8"/>
  <c r="Y587" i="8"/>
  <c r="Z476" i="8"/>
  <c r="Z474" i="8"/>
  <c r="Z472" i="8"/>
  <c r="Z470" i="8"/>
  <c r="Z468" i="8"/>
  <c r="Z466" i="8"/>
  <c r="Y476" i="8"/>
  <c r="Y474" i="8"/>
  <c r="Y472" i="8"/>
  <c r="Y470" i="8"/>
  <c r="Y468" i="8"/>
  <c r="Y466" i="8"/>
  <c r="Z475" i="8"/>
  <c r="Z471" i="8"/>
  <c r="Z467" i="8"/>
  <c r="Y475" i="8"/>
  <c r="Y471" i="8"/>
  <c r="Y467" i="8"/>
  <c r="Z473" i="8"/>
  <c r="Y473" i="8"/>
  <c r="Z469" i="8"/>
  <c r="Y469" i="8"/>
  <c r="F396" i="8"/>
  <c r="Z176" i="8"/>
  <c r="Z174" i="8"/>
  <c r="Z172" i="8"/>
  <c r="Z170" i="8"/>
  <c r="Z168" i="8"/>
  <c r="Z166" i="8"/>
  <c r="Z175" i="8"/>
  <c r="Y173" i="8"/>
  <c r="Y170" i="8"/>
  <c r="Z167" i="8"/>
  <c r="Y175" i="8"/>
  <c r="Y172" i="8"/>
  <c r="Z169" i="8"/>
  <c r="Y167" i="8"/>
  <c r="Y174" i="8"/>
  <c r="Z171" i="8"/>
  <c r="Y169" i="8"/>
  <c r="Y166" i="8"/>
  <c r="Y176" i="8"/>
  <c r="Z173" i="8"/>
  <c r="Y171" i="8"/>
  <c r="Y168" i="8"/>
  <c r="AG515" i="8"/>
  <c r="Z296" i="8"/>
  <c r="Z294" i="8"/>
  <c r="Z292" i="8"/>
  <c r="Z290" i="8"/>
  <c r="Z288" i="8"/>
  <c r="Z286" i="8"/>
  <c r="Y296" i="8"/>
  <c r="Y294" i="8"/>
  <c r="Z293" i="8"/>
  <c r="Y291" i="8"/>
  <c r="Y288" i="8"/>
  <c r="Y293" i="8"/>
  <c r="Y290" i="8"/>
  <c r="Z287" i="8"/>
  <c r="Z295" i="8"/>
  <c r="Y292" i="8"/>
  <c r="Z289" i="8"/>
  <c r="Y287" i="8"/>
  <c r="Y295" i="8"/>
  <c r="Z291" i="8"/>
  <c r="Y289" i="8"/>
  <c r="Y286" i="8"/>
  <c r="Z195" i="8"/>
  <c r="Z193" i="8"/>
  <c r="Z191" i="8"/>
  <c r="Z189" i="8"/>
  <c r="Z187" i="8"/>
  <c r="Y195" i="8"/>
  <c r="Z192" i="8"/>
  <c r="Y190" i="8"/>
  <c r="Y187" i="8"/>
  <c r="Z194" i="8"/>
  <c r="Y192" i="8"/>
  <c r="Y189" i="8"/>
  <c r="Z186" i="8"/>
  <c r="Z196" i="8"/>
  <c r="Y194" i="8"/>
  <c r="Y191" i="8"/>
  <c r="Z188" i="8"/>
  <c r="Y186" i="8"/>
  <c r="Y196" i="8"/>
  <c r="Y193" i="8"/>
  <c r="Z190" i="8"/>
  <c r="Y188" i="8"/>
  <c r="Z516" i="8"/>
  <c r="Z514" i="8"/>
  <c r="Z512" i="8"/>
  <c r="Z510" i="8"/>
  <c r="Z508" i="8"/>
  <c r="Z506" i="8"/>
  <c r="Y516" i="8"/>
  <c r="Y514" i="8"/>
  <c r="Y512" i="8"/>
  <c r="Y510" i="8"/>
  <c r="Y508" i="8"/>
  <c r="Y506" i="8"/>
  <c r="Z513" i="8"/>
  <c r="Z509" i="8"/>
  <c r="Y513" i="8"/>
  <c r="Y509" i="8"/>
  <c r="Z515" i="8"/>
  <c r="Z507" i="8"/>
  <c r="Y515" i="8"/>
  <c r="Y507" i="8"/>
  <c r="Z511" i="8"/>
  <c r="Y511" i="8"/>
  <c r="G829" i="8"/>
  <c r="Z615" i="8"/>
  <c r="Z613" i="8"/>
  <c r="Z611" i="8"/>
  <c r="Z609" i="8"/>
  <c r="Z607" i="8"/>
  <c r="Y615" i="8"/>
  <c r="Y613" i="8"/>
  <c r="Y611" i="8"/>
  <c r="Y609" i="8"/>
  <c r="Y607" i="8"/>
  <c r="Z614" i="8"/>
  <c r="Z610" i="8"/>
  <c r="Z606" i="8"/>
  <c r="Y614" i="8"/>
  <c r="Y610" i="8"/>
  <c r="Y606" i="8"/>
  <c r="Z616" i="8"/>
  <c r="Z608" i="8"/>
  <c r="Y616" i="8"/>
  <c r="Y608" i="8"/>
  <c r="Z612" i="8"/>
  <c r="Y612" i="8"/>
  <c r="Z155" i="8"/>
  <c r="Z153" i="8"/>
  <c r="Z151" i="8"/>
  <c r="Z149" i="8"/>
  <c r="Z147" i="8"/>
  <c r="Y156" i="8"/>
  <c r="Y153" i="8"/>
  <c r="Z150" i="8"/>
  <c r="Y148" i="8"/>
  <c r="Y155" i="8"/>
  <c r="Z152" i="8"/>
  <c r="Y150" i="8"/>
  <c r="Y147" i="8"/>
  <c r="Z154" i="8"/>
  <c r="Y152" i="8"/>
  <c r="Y149" i="8"/>
  <c r="Z146" i="8"/>
  <c r="Z156" i="8"/>
  <c r="Y154" i="8"/>
  <c r="Y151" i="8"/>
  <c r="Z148" i="8"/>
  <c r="Y146" i="8"/>
  <c r="Z275" i="8"/>
  <c r="Z273" i="8"/>
  <c r="Z271" i="8"/>
  <c r="Z269" i="8"/>
  <c r="Z267" i="8"/>
  <c r="Z276" i="8"/>
  <c r="Y274" i="8"/>
  <c r="Y271" i="8"/>
  <c r="Z268" i="8"/>
  <c r="Y266" i="8"/>
  <c r="Y276" i="8"/>
  <c r="Y273" i="8"/>
  <c r="Z270" i="8"/>
  <c r="Y268" i="8"/>
  <c r="Y275" i="8"/>
  <c r="Z272" i="8"/>
  <c r="Y270" i="8"/>
  <c r="Y267" i="8"/>
  <c r="Z274" i="8"/>
  <c r="Y272" i="8"/>
  <c r="Y269" i="8"/>
  <c r="Z266" i="8"/>
  <c r="AH316" i="8"/>
  <c r="Z96" i="8"/>
  <c r="Z94" i="8"/>
  <c r="Z92" i="8"/>
  <c r="Z90" i="8"/>
  <c r="Z88" i="8"/>
  <c r="Z86" i="8"/>
  <c r="Y94" i="8"/>
  <c r="Z91" i="8"/>
  <c r="Y89" i="8"/>
  <c r="Y86" i="8"/>
  <c r="Y96" i="8"/>
  <c r="Z93" i="8"/>
  <c r="Y91" i="8"/>
  <c r="Y88" i="8"/>
  <c r="Z95" i="8"/>
  <c r="Y93" i="8"/>
  <c r="Y90" i="8"/>
  <c r="Z87" i="8"/>
  <c r="Y95" i="8"/>
  <c r="Y92" i="8"/>
  <c r="Z89" i="8"/>
  <c r="Y87" i="8"/>
  <c r="AG533" i="8"/>
  <c r="Z315" i="8"/>
  <c r="Z313" i="8"/>
  <c r="Z311" i="8"/>
  <c r="Z309" i="8"/>
  <c r="Z307" i="8"/>
  <c r="Y315" i="8"/>
  <c r="Y313" i="8"/>
  <c r="Y311" i="8"/>
  <c r="Y309" i="8"/>
  <c r="Y307" i="8"/>
  <c r="Z314" i="8"/>
  <c r="Z310" i="8"/>
  <c r="Z306" i="8"/>
  <c r="Y314" i="8"/>
  <c r="Y310" i="8"/>
  <c r="Y306" i="8"/>
  <c r="Z316" i="8"/>
  <c r="Z312" i="8"/>
  <c r="Z308" i="8"/>
  <c r="Y316" i="8"/>
  <c r="Y312" i="8"/>
  <c r="Y308" i="8"/>
  <c r="Z375" i="8"/>
  <c r="Z373" i="8"/>
  <c r="Z371" i="8"/>
  <c r="Z369" i="8"/>
  <c r="Z367" i="8"/>
  <c r="Y375" i="8"/>
  <c r="Y373" i="8"/>
  <c r="Y371" i="8"/>
  <c r="Y369" i="8"/>
  <c r="Y367" i="8"/>
  <c r="Z374" i="8"/>
  <c r="Z370" i="8"/>
  <c r="Z366" i="8"/>
  <c r="Y374" i="8"/>
  <c r="Y370" i="8"/>
  <c r="Y366" i="8"/>
  <c r="Z372" i="8"/>
  <c r="Y372" i="8"/>
  <c r="Z376" i="8"/>
  <c r="Z368" i="8"/>
  <c r="Y376" i="8"/>
  <c r="Y368" i="8"/>
  <c r="Z711" i="8"/>
  <c r="Z495" i="8"/>
  <c r="Z493" i="8"/>
  <c r="Z491" i="8"/>
  <c r="Z489" i="8"/>
  <c r="Z487" i="8"/>
  <c r="Y495" i="8"/>
  <c r="Y493" i="8"/>
  <c r="Y491" i="8"/>
  <c r="Y489" i="8"/>
  <c r="Y487" i="8"/>
  <c r="Z496" i="8"/>
  <c r="Z492" i="8"/>
  <c r="Z488" i="8"/>
  <c r="Y496" i="8"/>
  <c r="Y492" i="8"/>
  <c r="Y488" i="8"/>
  <c r="Z490" i="8"/>
  <c r="Y490" i="8"/>
  <c r="Z494" i="8"/>
  <c r="Z486" i="8"/>
  <c r="Y494" i="8"/>
  <c r="Y486" i="8"/>
  <c r="AH356" i="8"/>
  <c r="Z136" i="8"/>
  <c r="Z134" i="8"/>
  <c r="Z132" i="8"/>
  <c r="Z130" i="8"/>
  <c r="Z128" i="8"/>
  <c r="Z126" i="8"/>
  <c r="Y136" i="8"/>
  <c r="Z133" i="8"/>
  <c r="Y131" i="8"/>
  <c r="Y128" i="8"/>
  <c r="Z135" i="8"/>
  <c r="Y133" i="8"/>
  <c r="Y130" i="8"/>
  <c r="Z127" i="8"/>
  <c r="Y135" i="8"/>
  <c r="Y132" i="8"/>
  <c r="Z129" i="8"/>
  <c r="Y127" i="8"/>
  <c r="Y134" i="8"/>
  <c r="Z131" i="8"/>
  <c r="Y129" i="8"/>
  <c r="Y126" i="8"/>
  <c r="E28" i="8"/>
  <c r="H28" i="8" s="1"/>
  <c r="Z356" i="8"/>
  <c r="Z354" i="8"/>
  <c r="Z352" i="8"/>
  <c r="Z350" i="8"/>
  <c r="Z348" i="8"/>
  <c r="Z346" i="8"/>
  <c r="Y356" i="8"/>
  <c r="Y354" i="8"/>
  <c r="Y352" i="8"/>
  <c r="Y350" i="8"/>
  <c r="Y348" i="8"/>
  <c r="Y346" i="8"/>
  <c r="Z353" i="8"/>
  <c r="Z349" i="8"/>
  <c r="Y353" i="8"/>
  <c r="Y349" i="8"/>
  <c r="Z355" i="8"/>
  <c r="Z347" i="8"/>
  <c r="Y355" i="8"/>
  <c r="Y347" i="8"/>
  <c r="Z351" i="8"/>
  <c r="Y351" i="8"/>
  <c r="Z575" i="8"/>
  <c r="Z573" i="8"/>
  <c r="Z571" i="8"/>
  <c r="Z569" i="8"/>
  <c r="Z567" i="8"/>
  <c r="Y575" i="8"/>
  <c r="Y573" i="8"/>
  <c r="Y571" i="8"/>
  <c r="Y569" i="8"/>
  <c r="Y567" i="8"/>
  <c r="Z576" i="8"/>
  <c r="Z572" i="8"/>
  <c r="Z568" i="8"/>
  <c r="Y576" i="8"/>
  <c r="Y572" i="8"/>
  <c r="Y568" i="8"/>
  <c r="Z574" i="8"/>
  <c r="Z566" i="8"/>
  <c r="Y574" i="8"/>
  <c r="Y566" i="8"/>
  <c r="Z570" i="8"/>
  <c r="Y570" i="8"/>
  <c r="Z256" i="8"/>
  <c r="Z254" i="8"/>
  <c r="Z252" i="8"/>
  <c r="Z250" i="8"/>
  <c r="Z248" i="8"/>
  <c r="Z246" i="8"/>
  <c r="Y254" i="8"/>
  <c r="Z251" i="8"/>
  <c r="Y249" i="8"/>
  <c r="Y246" i="8"/>
  <c r="Y256" i="8"/>
  <c r="Z253" i="8"/>
  <c r="Y251" i="8"/>
  <c r="Y248" i="8"/>
  <c r="Z255" i="8"/>
  <c r="Y253" i="8"/>
  <c r="Y250" i="8"/>
  <c r="Z247" i="8"/>
  <c r="Y255" i="8"/>
  <c r="Y252" i="8"/>
  <c r="Z249" i="8"/>
  <c r="Y247" i="8"/>
  <c r="AG548" i="8"/>
  <c r="Z335" i="8"/>
  <c r="Z333" i="8"/>
  <c r="Y335" i="8"/>
  <c r="Y333" i="8"/>
  <c r="Z336" i="8"/>
  <c r="Z332" i="8"/>
  <c r="Z330" i="8"/>
  <c r="Z328" i="8"/>
  <c r="Z326" i="8"/>
  <c r="Y336" i="8"/>
  <c r="Y332" i="8"/>
  <c r="Y330" i="8"/>
  <c r="Y328" i="8"/>
  <c r="Y326" i="8"/>
  <c r="Z331" i="8"/>
  <c r="Z327" i="8"/>
  <c r="Y331" i="8"/>
  <c r="Y327" i="8"/>
  <c r="Z334" i="8"/>
  <c r="Z329" i="8"/>
  <c r="Y334" i="8"/>
  <c r="Y329" i="8"/>
  <c r="AG616" i="8"/>
  <c r="Z396" i="8"/>
  <c r="Z394" i="8"/>
  <c r="Z392" i="8"/>
  <c r="Z390" i="8"/>
  <c r="Z388" i="8"/>
  <c r="Z386" i="8"/>
  <c r="Y396" i="8"/>
  <c r="Y394" i="8"/>
  <c r="Y392" i="8"/>
  <c r="Y390" i="8"/>
  <c r="Y388" i="8"/>
  <c r="Y386" i="8"/>
  <c r="Z395" i="8"/>
  <c r="Z391" i="8"/>
  <c r="Z387" i="8"/>
  <c r="Y395" i="8"/>
  <c r="Y391" i="8"/>
  <c r="Y387" i="8"/>
  <c r="Z389" i="8"/>
  <c r="Y389" i="8"/>
  <c r="Z393" i="8"/>
  <c r="Y393" i="8"/>
  <c r="AF638" i="7"/>
  <c r="AF636" i="7"/>
  <c r="AF634" i="7"/>
  <c r="AF632" i="7"/>
  <c r="AF630" i="7"/>
  <c r="AF628" i="7"/>
  <c r="AE638" i="7"/>
  <c r="AE636" i="7"/>
  <c r="AE634" i="7"/>
  <c r="AE632" i="7"/>
  <c r="AE630" i="7"/>
  <c r="AE628" i="7"/>
  <c r="AF637" i="7"/>
  <c r="AF635" i="7"/>
  <c r="AF633" i="7"/>
  <c r="AF631" i="7"/>
  <c r="AF629" i="7"/>
  <c r="AE631" i="7"/>
  <c r="AE637" i="7"/>
  <c r="AE629" i="7"/>
  <c r="AE635" i="7"/>
  <c r="AE633" i="7"/>
  <c r="AE237" i="7"/>
  <c r="AE235" i="7"/>
  <c r="AE233" i="7"/>
  <c r="AE231" i="7"/>
  <c r="AE229" i="7"/>
  <c r="AF238" i="7"/>
  <c r="AF236" i="7"/>
  <c r="AF234" i="7"/>
  <c r="AF232" i="7"/>
  <c r="AF230" i="7"/>
  <c r="AF228" i="7"/>
  <c r="AF235" i="7"/>
  <c r="AF231" i="7"/>
  <c r="AE238" i="7"/>
  <c r="AE234" i="7"/>
  <c r="AE230" i="7"/>
  <c r="AF237" i="7"/>
  <c r="AF233" i="7"/>
  <c r="AF229" i="7"/>
  <c r="AE236" i="7"/>
  <c r="AE232" i="7"/>
  <c r="AE228" i="7"/>
  <c r="AF718" i="7"/>
  <c r="AF716" i="7"/>
  <c r="AF714" i="7"/>
  <c r="AF712" i="7"/>
  <c r="AF710" i="7"/>
  <c r="AF708" i="7"/>
  <c r="AE718" i="7"/>
  <c r="AE716" i="7"/>
  <c r="AE714" i="7"/>
  <c r="AE712" i="7"/>
  <c r="AE710" i="7"/>
  <c r="AE708" i="7"/>
  <c r="AF717" i="7"/>
  <c r="AF715" i="7"/>
  <c r="AF713" i="7"/>
  <c r="AF711" i="7"/>
  <c r="AF709" i="7"/>
  <c r="AE715" i="7"/>
  <c r="AE713" i="7"/>
  <c r="AE711" i="7"/>
  <c r="AE717" i="7"/>
  <c r="AE709" i="7"/>
  <c r="AF537" i="7"/>
  <c r="AF535" i="7"/>
  <c r="AF533" i="7"/>
  <c r="AF531" i="7"/>
  <c r="AF529" i="7"/>
  <c r="AE537" i="7"/>
  <c r="AE535" i="7"/>
  <c r="AE533" i="7"/>
  <c r="AE531" i="7"/>
  <c r="AE529" i="7"/>
  <c r="AF538" i="7"/>
  <c r="AF536" i="7"/>
  <c r="AF534" i="7"/>
  <c r="AF532" i="7"/>
  <c r="AF530" i="7"/>
  <c r="AF528" i="7"/>
  <c r="AE538" i="7"/>
  <c r="AE530" i="7"/>
  <c r="AE536" i="7"/>
  <c r="AE528" i="7"/>
  <c r="AE534" i="7"/>
  <c r="AE532" i="7"/>
  <c r="AE157" i="7"/>
  <c r="AE155" i="7"/>
  <c r="AE153" i="7"/>
  <c r="AE151" i="7"/>
  <c r="AE149" i="7"/>
  <c r="AF158" i="7"/>
  <c r="AF156" i="7"/>
  <c r="AF154" i="7"/>
  <c r="AF152" i="7"/>
  <c r="AF150" i="7"/>
  <c r="AF148" i="7"/>
  <c r="AF155" i="7"/>
  <c r="AF151" i="7"/>
  <c r="AE158" i="7"/>
  <c r="AE154" i="7"/>
  <c r="AE150" i="7"/>
  <c r="AF157" i="7"/>
  <c r="AF153" i="7"/>
  <c r="AF149" i="7"/>
  <c r="AE156" i="7"/>
  <c r="AE152" i="7"/>
  <c r="AE148" i="7"/>
  <c r="AE98" i="7"/>
  <c r="AE96" i="7"/>
  <c r="AE94" i="7"/>
  <c r="AE92" i="7"/>
  <c r="AE90" i="7"/>
  <c r="AE88" i="7"/>
  <c r="AF97" i="7"/>
  <c r="AF95" i="7"/>
  <c r="AF93" i="7"/>
  <c r="AF91" i="7"/>
  <c r="AF89" i="7"/>
  <c r="AF96" i="7"/>
  <c r="AF92" i="7"/>
  <c r="AF88" i="7"/>
  <c r="AE95" i="7"/>
  <c r="AE91" i="7"/>
  <c r="AF98" i="7"/>
  <c r="AF94" i="7"/>
  <c r="AF90" i="7"/>
  <c r="AE97" i="7"/>
  <c r="AE93" i="7"/>
  <c r="AE89" i="7"/>
  <c r="AE418" i="7"/>
  <c r="AE416" i="7"/>
  <c r="AE414" i="7"/>
  <c r="AE412" i="7"/>
  <c r="AE410" i="7"/>
  <c r="AE408" i="7"/>
  <c r="AE415" i="7"/>
  <c r="AE411" i="7"/>
  <c r="AF417" i="7"/>
  <c r="AF415" i="7"/>
  <c r="AF413" i="7"/>
  <c r="AF411" i="7"/>
  <c r="AF409" i="7"/>
  <c r="AE417" i="7"/>
  <c r="AE413" i="7"/>
  <c r="AE409" i="7"/>
  <c r="AF412" i="7"/>
  <c r="AF418" i="7"/>
  <c r="AF410" i="7"/>
  <c r="AF416" i="7"/>
  <c r="AF408" i="7"/>
  <c r="AF414" i="7"/>
  <c r="AF737" i="7"/>
  <c r="AF735" i="7"/>
  <c r="AF733" i="7"/>
  <c r="AF731" i="7"/>
  <c r="AF729" i="7"/>
  <c r="AE737" i="7"/>
  <c r="AE735" i="7"/>
  <c r="AE733" i="7"/>
  <c r="AE731" i="7"/>
  <c r="AE729" i="7"/>
  <c r="AF738" i="7"/>
  <c r="AF736" i="7"/>
  <c r="AF734" i="7"/>
  <c r="AF732" i="7"/>
  <c r="AF730" i="7"/>
  <c r="AF728" i="7"/>
  <c r="AE732" i="7"/>
  <c r="AE738" i="7"/>
  <c r="AE730" i="7"/>
  <c r="AE736" i="7"/>
  <c r="AE728" i="7"/>
  <c r="AE734" i="7"/>
  <c r="AE357" i="7"/>
  <c r="AE355" i="7"/>
  <c r="AE353" i="7"/>
  <c r="AE351" i="7"/>
  <c r="AE349" i="7"/>
  <c r="AE354" i="7"/>
  <c r="AE350" i="7"/>
  <c r="AF358" i="7"/>
  <c r="AF356" i="7"/>
  <c r="AF354" i="7"/>
  <c r="AF352" i="7"/>
  <c r="AF350" i="7"/>
  <c r="AF348" i="7"/>
  <c r="AE358" i="7"/>
  <c r="AE356" i="7"/>
  <c r="AE352" i="7"/>
  <c r="AE348" i="7"/>
  <c r="AF353" i="7"/>
  <c r="AF351" i="7"/>
  <c r="AF357" i="7"/>
  <c r="AF349" i="7"/>
  <c r="AF355" i="7"/>
  <c r="AF678" i="7"/>
  <c r="AF676" i="7"/>
  <c r="AF674" i="7"/>
  <c r="AF672" i="7"/>
  <c r="AF670" i="7"/>
  <c r="AF668" i="7"/>
  <c r="AE678" i="7"/>
  <c r="AE676" i="7"/>
  <c r="AE674" i="7"/>
  <c r="AE672" i="7"/>
  <c r="AE670" i="7"/>
  <c r="AE668" i="7"/>
  <c r="AF677" i="7"/>
  <c r="AF675" i="7"/>
  <c r="AF673" i="7"/>
  <c r="AF671" i="7"/>
  <c r="AF669" i="7"/>
  <c r="AE673" i="7"/>
  <c r="AE671" i="7"/>
  <c r="AE677" i="7"/>
  <c r="AE669" i="7"/>
  <c r="AE675" i="7"/>
  <c r="AE298" i="7"/>
  <c r="AE296" i="7"/>
  <c r="AE294" i="7"/>
  <c r="AE292" i="7"/>
  <c r="AE290" i="7"/>
  <c r="AE288" i="7"/>
  <c r="AE297" i="7"/>
  <c r="AE295" i="7"/>
  <c r="AE293" i="7"/>
  <c r="AF297" i="7"/>
  <c r="AF295" i="7"/>
  <c r="AF293" i="7"/>
  <c r="AF291" i="7"/>
  <c r="AF289" i="7"/>
  <c r="AF296" i="7"/>
  <c r="AF290" i="7"/>
  <c r="AF294" i="7"/>
  <c r="AE289" i="7"/>
  <c r="AF292" i="7"/>
  <c r="AF288" i="7"/>
  <c r="AF298" i="7"/>
  <c r="AE291" i="7"/>
  <c r="AF617" i="7"/>
  <c r="AF615" i="7"/>
  <c r="AF613" i="7"/>
  <c r="AF611" i="7"/>
  <c r="AF609" i="7"/>
  <c r="AE617" i="7"/>
  <c r="AE615" i="7"/>
  <c r="AE613" i="7"/>
  <c r="AE611" i="7"/>
  <c r="AE609" i="7"/>
  <c r="AF618" i="7"/>
  <c r="AF616" i="7"/>
  <c r="AF614" i="7"/>
  <c r="AF612" i="7"/>
  <c r="AF610" i="7"/>
  <c r="AF608" i="7"/>
  <c r="AE614" i="7"/>
  <c r="AE612" i="7"/>
  <c r="AE618" i="7"/>
  <c r="AE610" i="7"/>
  <c r="AE616" i="7"/>
  <c r="AE608" i="7"/>
  <c r="AE178" i="7"/>
  <c r="AE176" i="7"/>
  <c r="AE174" i="7"/>
  <c r="AE172" i="7"/>
  <c r="AE170" i="7"/>
  <c r="AE168" i="7"/>
  <c r="AF177" i="7"/>
  <c r="AF175" i="7"/>
  <c r="AF173" i="7"/>
  <c r="AF171" i="7"/>
  <c r="AF169" i="7"/>
  <c r="AF176" i="7"/>
  <c r="AF172" i="7"/>
  <c r="AF168" i="7"/>
  <c r="AE175" i="7"/>
  <c r="AE171" i="7"/>
  <c r="AF178" i="7"/>
  <c r="AF174" i="7"/>
  <c r="AF170" i="7"/>
  <c r="AE177" i="7"/>
  <c r="AE173" i="7"/>
  <c r="AE169" i="7"/>
  <c r="AE117" i="7"/>
  <c r="AE115" i="7"/>
  <c r="AE113" i="7"/>
  <c r="AE111" i="7"/>
  <c r="AE109" i="7"/>
  <c r="AF118" i="7"/>
  <c r="AF116" i="7"/>
  <c r="AF114" i="7"/>
  <c r="AF112" i="7"/>
  <c r="AF110" i="7"/>
  <c r="AF108" i="7"/>
  <c r="AF117" i="7"/>
  <c r="AF113" i="7"/>
  <c r="AF109" i="7"/>
  <c r="AE116" i="7"/>
  <c r="AE112" i="7"/>
  <c r="AE108" i="7"/>
  <c r="AF115" i="7"/>
  <c r="AF111" i="7"/>
  <c r="AE118" i="7"/>
  <c r="AE114" i="7"/>
  <c r="AE110" i="7"/>
  <c r="AE437" i="7"/>
  <c r="AE435" i="7"/>
  <c r="AE433" i="7"/>
  <c r="AE431" i="7"/>
  <c r="AE429" i="7"/>
  <c r="AE438" i="7"/>
  <c r="AE432" i="7"/>
  <c r="AE428" i="7"/>
  <c r="AF438" i="7"/>
  <c r="AF436" i="7"/>
  <c r="AF434" i="7"/>
  <c r="AF432" i="7"/>
  <c r="AF430" i="7"/>
  <c r="AF428" i="7"/>
  <c r="AE436" i="7"/>
  <c r="AE434" i="7"/>
  <c r="AE430" i="7"/>
  <c r="AF437" i="7"/>
  <c r="AF429" i="7"/>
  <c r="AF435" i="7"/>
  <c r="AF433" i="7"/>
  <c r="AF431" i="7"/>
  <c r="AF758" i="7"/>
  <c r="AF756" i="7"/>
  <c r="AF754" i="7"/>
  <c r="AF752" i="7"/>
  <c r="AF750" i="7"/>
  <c r="AF748" i="7"/>
  <c r="AE758" i="7"/>
  <c r="AE756" i="7"/>
  <c r="AE754" i="7"/>
  <c r="AE752" i="7"/>
  <c r="AE750" i="7"/>
  <c r="AE748" i="7"/>
  <c r="AF757" i="7"/>
  <c r="AF755" i="7"/>
  <c r="AF753" i="7"/>
  <c r="AF751" i="7"/>
  <c r="AF749" i="7"/>
  <c r="AE757" i="7"/>
  <c r="AE749" i="7"/>
  <c r="AE753" i="7"/>
  <c r="AE755" i="7"/>
  <c r="AE751" i="7"/>
  <c r="AE317" i="7"/>
  <c r="AE315" i="7"/>
  <c r="AE313" i="7"/>
  <c r="AE311" i="7"/>
  <c r="AE309" i="7"/>
  <c r="AE318" i="7"/>
  <c r="AE314" i="7"/>
  <c r="AE310" i="7"/>
  <c r="AF318" i="7"/>
  <c r="AF316" i="7"/>
  <c r="AF314" i="7"/>
  <c r="AF312" i="7"/>
  <c r="AF310" i="7"/>
  <c r="AF308" i="7"/>
  <c r="AE316" i="7"/>
  <c r="AE312" i="7"/>
  <c r="AF311" i="7"/>
  <c r="AF317" i="7"/>
  <c r="AF309" i="7"/>
  <c r="AF315" i="7"/>
  <c r="AE308" i="7"/>
  <c r="AF313" i="7"/>
  <c r="AE397" i="7"/>
  <c r="AE395" i="7"/>
  <c r="AE393" i="7"/>
  <c r="AE391" i="7"/>
  <c r="AE389" i="7"/>
  <c r="AE398" i="7"/>
  <c r="AE394" i="7"/>
  <c r="AE390" i="7"/>
  <c r="AF398" i="7"/>
  <c r="AF396" i="7"/>
  <c r="AF394" i="7"/>
  <c r="AF392" i="7"/>
  <c r="AF390" i="7"/>
  <c r="AF388" i="7"/>
  <c r="AE396" i="7"/>
  <c r="AE392" i="7"/>
  <c r="AE388" i="7"/>
  <c r="AF395" i="7"/>
  <c r="AF393" i="7"/>
  <c r="AF391" i="7"/>
  <c r="AF397" i="7"/>
  <c r="AF389" i="7"/>
  <c r="AF697" i="7"/>
  <c r="AF695" i="7"/>
  <c r="AF693" i="7"/>
  <c r="AF691" i="7"/>
  <c r="AF689" i="7"/>
  <c r="AE697" i="7"/>
  <c r="AE695" i="7"/>
  <c r="AE693" i="7"/>
  <c r="AE691" i="7"/>
  <c r="AE689" i="7"/>
  <c r="AF698" i="7"/>
  <c r="AF696" i="7"/>
  <c r="AF694" i="7"/>
  <c r="AF692" i="7"/>
  <c r="AF690" i="7"/>
  <c r="AF688" i="7"/>
  <c r="AE698" i="7"/>
  <c r="AE690" i="7"/>
  <c r="AE696" i="7"/>
  <c r="AE688" i="7"/>
  <c r="AE694" i="7"/>
  <c r="AE692" i="7"/>
  <c r="AF478" i="7"/>
  <c r="AF476" i="7"/>
  <c r="AF474" i="7"/>
  <c r="AF472" i="7"/>
  <c r="AF470" i="7"/>
  <c r="AF468" i="7"/>
  <c r="AE478" i="7"/>
  <c r="AE476" i="7"/>
  <c r="AE474" i="7"/>
  <c r="AE472" i="7"/>
  <c r="AE470" i="7"/>
  <c r="AE468" i="7"/>
  <c r="AF477" i="7"/>
  <c r="AF475" i="7"/>
  <c r="AF473" i="7"/>
  <c r="AF471" i="7"/>
  <c r="AF469" i="7"/>
  <c r="AE471" i="7"/>
  <c r="AE477" i="7"/>
  <c r="AE469" i="7"/>
  <c r="AE475" i="7"/>
  <c r="AE473" i="7"/>
  <c r="AE258" i="7"/>
  <c r="AE256" i="7"/>
  <c r="AE254" i="7"/>
  <c r="AE252" i="7"/>
  <c r="AE250" i="7"/>
  <c r="AE248" i="7"/>
  <c r="AF257" i="7"/>
  <c r="AF255" i="7"/>
  <c r="AF253" i="7"/>
  <c r="AF251" i="7"/>
  <c r="AF249" i="7"/>
  <c r="AF256" i="7"/>
  <c r="AF252" i="7"/>
  <c r="AF248" i="7"/>
  <c r="AE255" i="7"/>
  <c r="AE251" i="7"/>
  <c r="AF258" i="7"/>
  <c r="AF254" i="7"/>
  <c r="AF250" i="7"/>
  <c r="AE257" i="7"/>
  <c r="AE253" i="7"/>
  <c r="AE249" i="7"/>
  <c r="AF577" i="7"/>
  <c r="AF575" i="7"/>
  <c r="AF573" i="7"/>
  <c r="AF571" i="7"/>
  <c r="AF569" i="7"/>
  <c r="AE577" i="7"/>
  <c r="AE575" i="7"/>
  <c r="AE573" i="7"/>
  <c r="AE571" i="7"/>
  <c r="AE569" i="7"/>
  <c r="AF578" i="7"/>
  <c r="AF576" i="7"/>
  <c r="AF574" i="7"/>
  <c r="AF572" i="7"/>
  <c r="AF570" i="7"/>
  <c r="AF568" i="7"/>
  <c r="AE572" i="7"/>
  <c r="AE578" i="7"/>
  <c r="AE570" i="7"/>
  <c r="AE576" i="7"/>
  <c r="AE568" i="7"/>
  <c r="AE574" i="7"/>
  <c r="AE197" i="7"/>
  <c r="AE195" i="7"/>
  <c r="AE193" i="7"/>
  <c r="AE191" i="7"/>
  <c r="AE189" i="7"/>
  <c r="AF198" i="7"/>
  <c r="AF196" i="7"/>
  <c r="AF194" i="7"/>
  <c r="AF192" i="7"/>
  <c r="AF190" i="7"/>
  <c r="AF188" i="7"/>
  <c r="AF197" i="7"/>
  <c r="AF193" i="7"/>
  <c r="AF189" i="7"/>
  <c r="AE196" i="7"/>
  <c r="AE192" i="7"/>
  <c r="AE188" i="7"/>
  <c r="AF195" i="7"/>
  <c r="AF191" i="7"/>
  <c r="AE198" i="7"/>
  <c r="AE194" i="7"/>
  <c r="AE190" i="7"/>
  <c r="AF518" i="7"/>
  <c r="AF516" i="7"/>
  <c r="AF514" i="7"/>
  <c r="AF512" i="7"/>
  <c r="AF510" i="7"/>
  <c r="AF508" i="7"/>
  <c r="AE518" i="7"/>
  <c r="AE516" i="7"/>
  <c r="AE514" i="7"/>
  <c r="AE512" i="7"/>
  <c r="AE510" i="7"/>
  <c r="AE508" i="7"/>
  <c r="AF517" i="7"/>
  <c r="AF515" i="7"/>
  <c r="AF513" i="7"/>
  <c r="AF511" i="7"/>
  <c r="AF509" i="7"/>
  <c r="AE513" i="7"/>
  <c r="AE509" i="7"/>
  <c r="AE511" i="7"/>
  <c r="AE517" i="7"/>
  <c r="AE515" i="7"/>
  <c r="AE138" i="7"/>
  <c r="AE136" i="7"/>
  <c r="AE134" i="7"/>
  <c r="AE132" i="7"/>
  <c r="AE130" i="7"/>
  <c r="AE128" i="7"/>
  <c r="AF137" i="7"/>
  <c r="AF135" i="7"/>
  <c r="AF133" i="7"/>
  <c r="AF131" i="7"/>
  <c r="AF129" i="7"/>
  <c r="AF138" i="7"/>
  <c r="AF134" i="7"/>
  <c r="AF130" i="7"/>
  <c r="AE137" i="7"/>
  <c r="AE133" i="7"/>
  <c r="AE129" i="7"/>
  <c r="AF136" i="7"/>
  <c r="AF132" i="7"/>
  <c r="AF128" i="7"/>
  <c r="AE135" i="7"/>
  <c r="AE131" i="7"/>
  <c r="AF457" i="7"/>
  <c r="AF455" i="7"/>
  <c r="AE457" i="7"/>
  <c r="AE455" i="7"/>
  <c r="AF458" i="7"/>
  <c r="AF456" i="7"/>
  <c r="AF454" i="7"/>
  <c r="AE454" i="7"/>
  <c r="AE452" i="7"/>
  <c r="AE450" i="7"/>
  <c r="AE448" i="7"/>
  <c r="AE453" i="7"/>
  <c r="AF453" i="7"/>
  <c r="AF451" i="7"/>
  <c r="AF449" i="7"/>
  <c r="AE458" i="7"/>
  <c r="AE451" i="7"/>
  <c r="AE449" i="7"/>
  <c r="AE456" i="7"/>
  <c r="AF452" i="7"/>
  <c r="AF450" i="7"/>
  <c r="AF448" i="7"/>
  <c r="AE77" i="7"/>
  <c r="AE75" i="7"/>
  <c r="AE73" i="7"/>
  <c r="AE71" i="7"/>
  <c r="AE69" i="7"/>
  <c r="AF78" i="7"/>
  <c r="AF76" i="7"/>
  <c r="AF74" i="7"/>
  <c r="AF72" i="7"/>
  <c r="AF70" i="7"/>
  <c r="AF68" i="7"/>
  <c r="AF75" i="7"/>
  <c r="AF71" i="7"/>
  <c r="AE78" i="7"/>
  <c r="AE74" i="7"/>
  <c r="AE70" i="7"/>
  <c r="AF77" i="7"/>
  <c r="AF73" i="7"/>
  <c r="AF69" i="7"/>
  <c r="AE76" i="7"/>
  <c r="AE72" i="7"/>
  <c r="AE68" i="7"/>
  <c r="AF558" i="7"/>
  <c r="AF556" i="7"/>
  <c r="AF554" i="7"/>
  <c r="AF552" i="7"/>
  <c r="AF550" i="7"/>
  <c r="AF548" i="7"/>
  <c r="AE558" i="7"/>
  <c r="AE556" i="7"/>
  <c r="AE554" i="7"/>
  <c r="AE552" i="7"/>
  <c r="AE550" i="7"/>
  <c r="AE548" i="7"/>
  <c r="AF557" i="7"/>
  <c r="AF555" i="7"/>
  <c r="AF553" i="7"/>
  <c r="AF551" i="7"/>
  <c r="AF549" i="7"/>
  <c r="AE555" i="7"/>
  <c r="AE553" i="7"/>
  <c r="AE551" i="7"/>
  <c r="AE557" i="7"/>
  <c r="AE549" i="7"/>
  <c r="AE338" i="7"/>
  <c r="AE336" i="7"/>
  <c r="AE334" i="7"/>
  <c r="AE332" i="7"/>
  <c r="AE330" i="7"/>
  <c r="AE328" i="7"/>
  <c r="AE337" i="7"/>
  <c r="AE333" i="7"/>
  <c r="AF337" i="7"/>
  <c r="AF335" i="7"/>
  <c r="AF333" i="7"/>
  <c r="AF331" i="7"/>
  <c r="AF329" i="7"/>
  <c r="AE335" i="7"/>
  <c r="AE331" i="7"/>
  <c r="AE329" i="7"/>
  <c r="AF336" i="7"/>
  <c r="AF328" i="7"/>
  <c r="AF334" i="7"/>
  <c r="AF332" i="7"/>
  <c r="AF338" i="7"/>
  <c r="AF330" i="7"/>
  <c r="AE277" i="7"/>
  <c r="AE275" i="7"/>
  <c r="AE273" i="7"/>
  <c r="AE271" i="7"/>
  <c r="AE269" i="7"/>
  <c r="AF278" i="7"/>
  <c r="AF276" i="7"/>
  <c r="AF274" i="7"/>
  <c r="AF272" i="7"/>
  <c r="AF270" i="7"/>
  <c r="AF268" i="7"/>
  <c r="AF277" i="7"/>
  <c r="AF273" i="7"/>
  <c r="AF269" i="7"/>
  <c r="AE276" i="7"/>
  <c r="AE272" i="7"/>
  <c r="AE268" i="7"/>
  <c r="AF275" i="7"/>
  <c r="AF271" i="7"/>
  <c r="AE278" i="7"/>
  <c r="AE274" i="7"/>
  <c r="AE270" i="7"/>
  <c r="AF598" i="7"/>
  <c r="AF596" i="7"/>
  <c r="AF594" i="7"/>
  <c r="AF592" i="7"/>
  <c r="AF590" i="7"/>
  <c r="AF588" i="7"/>
  <c r="AE598" i="7"/>
  <c r="AE596" i="7"/>
  <c r="AE594" i="7"/>
  <c r="AE592" i="7"/>
  <c r="AE590" i="7"/>
  <c r="AE588" i="7"/>
  <c r="AF597" i="7"/>
  <c r="AF595" i="7"/>
  <c r="AF593" i="7"/>
  <c r="AF591" i="7"/>
  <c r="AF589" i="7"/>
  <c r="AE597" i="7"/>
  <c r="AE589" i="7"/>
  <c r="AE595" i="7"/>
  <c r="AE593" i="7"/>
  <c r="AE591" i="7"/>
  <c r="G31" i="7"/>
  <c r="W638" i="7"/>
  <c r="W636" i="7"/>
  <c r="W634" i="7"/>
  <c r="W632" i="7"/>
  <c r="W630" i="7"/>
  <c r="W628" i="7"/>
  <c r="W637" i="7"/>
  <c r="X634" i="7"/>
  <c r="X631" i="7"/>
  <c r="W629" i="7"/>
  <c r="X636" i="7"/>
  <c r="X633" i="7"/>
  <c r="W631" i="7"/>
  <c r="X628" i="7"/>
  <c r="X638" i="7"/>
  <c r="X635" i="7"/>
  <c r="W633" i="7"/>
  <c r="X630" i="7"/>
  <c r="X629" i="7"/>
  <c r="X637" i="7"/>
  <c r="X632" i="7"/>
  <c r="W635" i="7"/>
  <c r="G35" i="7"/>
  <c r="X718" i="7"/>
  <c r="X716" i="7"/>
  <c r="X714" i="7"/>
  <c r="X712" i="7"/>
  <c r="X710" i="7"/>
  <c r="X708" i="7"/>
  <c r="W718" i="7"/>
  <c r="W716" i="7"/>
  <c r="W714" i="7"/>
  <c r="W712" i="7"/>
  <c r="W710" i="7"/>
  <c r="W708" i="7"/>
  <c r="X715" i="7"/>
  <c r="X711" i="7"/>
  <c r="W715" i="7"/>
  <c r="W711" i="7"/>
  <c r="X717" i="7"/>
  <c r="X713" i="7"/>
  <c r="X709" i="7"/>
  <c r="W717" i="7"/>
  <c r="W713" i="7"/>
  <c r="W709" i="7"/>
  <c r="G26" i="7"/>
  <c r="W537" i="7"/>
  <c r="W535" i="7"/>
  <c r="W533" i="7"/>
  <c r="W531" i="7"/>
  <c r="W529" i="7"/>
  <c r="X538" i="7"/>
  <c r="W536" i="7"/>
  <c r="X533" i="7"/>
  <c r="X530" i="7"/>
  <c r="W528" i="7"/>
  <c r="W538" i="7"/>
  <c r="X535" i="7"/>
  <c r="X532" i="7"/>
  <c r="W530" i="7"/>
  <c r="X537" i="7"/>
  <c r="X534" i="7"/>
  <c r="W532" i="7"/>
  <c r="X529" i="7"/>
  <c r="X531" i="7"/>
  <c r="X528" i="7"/>
  <c r="W534" i="7"/>
  <c r="X536" i="7"/>
  <c r="G7" i="7"/>
  <c r="X157" i="7"/>
  <c r="X155" i="7"/>
  <c r="X153" i="7"/>
  <c r="X151" i="7"/>
  <c r="X149" i="7"/>
  <c r="W157" i="7"/>
  <c r="W155" i="7"/>
  <c r="W153" i="7"/>
  <c r="W151" i="7"/>
  <c r="W149" i="7"/>
  <c r="W158" i="7"/>
  <c r="W154" i="7"/>
  <c r="W152" i="7"/>
  <c r="W148" i="7"/>
  <c r="X158" i="7"/>
  <c r="X156" i="7"/>
  <c r="X154" i="7"/>
  <c r="X152" i="7"/>
  <c r="X150" i="7"/>
  <c r="X148" i="7"/>
  <c r="W156" i="7"/>
  <c r="W150" i="7"/>
  <c r="G4" i="7"/>
  <c r="X98" i="7"/>
  <c r="X96" i="7"/>
  <c r="X94" i="7"/>
  <c r="X92" i="7"/>
  <c r="X90" i="7"/>
  <c r="X88" i="7"/>
  <c r="W93" i="7"/>
  <c r="W98" i="7"/>
  <c r="W96" i="7"/>
  <c r="W94" i="7"/>
  <c r="W92" i="7"/>
  <c r="W90" i="7"/>
  <c r="W88" i="7"/>
  <c r="W95" i="7"/>
  <c r="W89" i="7"/>
  <c r="X97" i="7"/>
  <c r="X95" i="7"/>
  <c r="X93" i="7"/>
  <c r="X91" i="7"/>
  <c r="X89" i="7"/>
  <c r="W97" i="7"/>
  <c r="W91" i="7"/>
  <c r="G20" i="7"/>
  <c r="X418" i="7"/>
  <c r="X416" i="7"/>
  <c r="X414" i="7"/>
  <c r="X412" i="7"/>
  <c r="X410" i="7"/>
  <c r="X408" i="7"/>
  <c r="W418" i="7"/>
  <c r="W416" i="7"/>
  <c r="W414" i="7"/>
  <c r="W412" i="7"/>
  <c r="W410" i="7"/>
  <c r="W408" i="7"/>
  <c r="X417" i="7"/>
  <c r="X415" i="7"/>
  <c r="X413" i="7"/>
  <c r="X411" i="7"/>
  <c r="X409" i="7"/>
  <c r="W411" i="7"/>
  <c r="W417" i="7"/>
  <c r="W409" i="7"/>
  <c r="W413" i="7"/>
  <c r="W415" i="7"/>
  <c r="G36" i="7"/>
  <c r="X737" i="7"/>
  <c r="X735" i="7"/>
  <c r="X733" i="7"/>
  <c r="X731" i="7"/>
  <c r="X729" i="7"/>
  <c r="W737" i="7"/>
  <c r="W735" i="7"/>
  <c r="W733" i="7"/>
  <c r="W731" i="7"/>
  <c r="W729" i="7"/>
  <c r="X736" i="7"/>
  <c r="X732" i="7"/>
  <c r="X728" i="7"/>
  <c r="W736" i="7"/>
  <c r="W732" i="7"/>
  <c r="W728" i="7"/>
  <c r="X738" i="7"/>
  <c r="X734" i="7"/>
  <c r="X730" i="7"/>
  <c r="W730" i="7"/>
  <c r="W734" i="7"/>
  <c r="W738" i="7"/>
  <c r="G17" i="7"/>
  <c r="X357" i="7"/>
  <c r="X355" i="7"/>
  <c r="X353" i="7"/>
  <c r="W357" i="7"/>
  <c r="W355" i="7"/>
  <c r="W353" i="7"/>
  <c r="W351" i="7"/>
  <c r="X358" i="7"/>
  <c r="X356" i="7"/>
  <c r="X354" i="7"/>
  <c r="X352" i="7"/>
  <c r="W352" i="7"/>
  <c r="X349" i="7"/>
  <c r="W358" i="7"/>
  <c r="X351" i="7"/>
  <c r="W349" i="7"/>
  <c r="W354" i="7"/>
  <c r="W348" i="7"/>
  <c r="W356" i="7"/>
  <c r="X350" i="7"/>
  <c r="X348" i="7"/>
  <c r="W350" i="7"/>
  <c r="G33" i="7"/>
  <c r="X678" i="7"/>
  <c r="X676" i="7"/>
  <c r="X674" i="7"/>
  <c r="X672" i="7"/>
  <c r="X670" i="7"/>
  <c r="X668" i="7"/>
  <c r="W678" i="7"/>
  <c r="W676" i="7"/>
  <c r="W674" i="7"/>
  <c r="W672" i="7"/>
  <c r="W670" i="7"/>
  <c r="W668" i="7"/>
  <c r="X677" i="7"/>
  <c r="X673" i="7"/>
  <c r="X669" i="7"/>
  <c r="W677" i="7"/>
  <c r="W673" i="7"/>
  <c r="W669" i="7"/>
  <c r="X675" i="7"/>
  <c r="X671" i="7"/>
  <c r="W671" i="7"/>
  <c r="W675" i="7"/>
  <c r="G14" i="7"/>
  <c r="X298" i="7"/>
  <c r="X296" i="7"/>
  <c r="X294" i="7"/>
  <c r="X292" i="7"/>
  <c r="X290" i="7"/>
  <c r="X288" i="7"/>
  <c r="W298" i="7"/>
  <c r="W296" i="7"/>
  <c r="W294" i="7"/>
  <c r="W292" i="7"/>
  <c r="W290" i="7"/>
  <c r="W288" i="7"/>
  <c r="W297" i="7"/>
  <c r="W293" i="7"/>
  <c r="W289" i="7"/>
  <c r="X297" i="7"/>
  <c r="X295" i="7"/>
  <c r="X293" i="7"/>
  <c r="X291" i="7"/>
  <c r="X289" i="7"/>
  <c r="W295" i="7"/>
  <c r="W291" i="7"/>
  <c r="G30" i="7"/>
  <c r="W617" i="7"/>
  <c r="W615" i="7"/>
  <c r="W613" i="7"/>
  <c r="W611" i="7"/>
  <c r="W609" i="7"/>
  <c r="X617" i="7"/>
  <c r="X614" i="7"/>
  <c r="W612" i="7"/>
  <c r="X609" i="7"/>
  <c r="X616" i="7"/>
  <c r="W614" i="7"/>
  <c r="X611" i="7"/>
  <c r="X608" i="7"/>
  <c r="X618" i="7"/>
  <c r="W616" i="7"/>
  <c r="X613" i="7"/>
  <c r="X610" i="7"/>
  <c r="W608" i="7"/>
  <c r="W610" i="7"/>
  <c r="W618" i="7"/>
  <c r="X612" i="7"/>
  <c r="X615" i="7"/>
  <c r="G8" i="7"/>
  <c r="X178" i="7"/>
  <c r="X176" i="7"/>
  <c r="X174" i="7"/>
  <c r="X172" i="7"/>
  <c r="X170" i="7"/>
  <c r="X168" i="7"/>
  <c r="W175" i="7"/>
  <c r="W178" i="7"/>
  <c r="W176" i="7"/>
  <c r="W174" i="7"/>
  <c r="W172" i="7"/>
  <c r="W170" i="7"/>
  <c r="W168" i="7"/>
  <c r="W171" i="7"/>
  <c r="X177" i="7"/>
  <c r="X175" i="7"/>
  <c r="X173" i="7"/>
  <c r="X171" i="7"/>
  <c r="X169" i="7"/>
  <c r="W177" i="7"/>
  <c r="W173" i="7"/>
  <c r="W169" i="7"/>
  <c r="G5" i="7"/>
  <c r="X117" i="7"/>
  <c r="X115" i="7"/>
  <c r="X113" i="7"/>
  <c r="X111" i="7"/>
  <c r="X109" i="7"/>
  <c r="W114" i="7"/>
  <c r="W108" i="7"/>
  <c r="W117" i="7"/>
  <c r="W115" i="7"/>
  <c r="W113" i="7"/>
  <c r="W111" i="7"/>
  <c r="W109" i="7"/>
  <c r="W116" i="7"/>
  <c r="W110" i="7"/>
  <c r="X118" i="7"/>
  <c r="X116" i="7"/>
  <c r="X114" i="7"/>
  <c r="X112" i="7"/>
  <c r="X110" i="7"/>
  <c r="X108" i="7"/>
  <c r="W118" i="7"/>
  <c r="W112" i="7"/>
  <c r="G21" i="7"/>
  <c r="X437" i="7"/>
  <c r="X435" i="7"/>
  <c r="X433" i="7"/>
  <c r="X431" i="7"/>
  <c r="X429" i="7"/>
  <c r="W437" i="7"/>
  <c r="W435" i="7"/>
  <c r="W433" i="7"/>
  <c r="W431" i="7"/>
  <c r="W429" i="7"/>
  <c r="X438" i="7"/>
  <c r="X436" i="7"/>
  <c r="X434" i="7"/>
  <c r="X432" i="7"/>
  <c r="X430" i="7"/>
  <c r="X428" i="7"/>
  <c r="W436" i="7"/>
  <c r="W428" i="7"/>
  <c r="W434" i="7"/>
  <c r="W438" i="7"/>
  <c r="W432" i="7"/>
  <c r="W430" i="7"/>
  <c r="G37" i="7"/>
  <c r="X758" i="7"/>
  <c r="X756" i="7"/>
  <c r="X754" i="7"/>
  <c r="X752" i="7"/>
  <c r="X750" i="7"/>
  <c r="X748" i="7"/>
  <c r="W758" i="7"/>
  <c r="W756" i="7"/>
  <c r="W754" i="7"/>
  <c r="W752" i="7"/>
  <c r="W750" i="7"/>
  <c r="W748" i="7"/>
  <c r="X757" i="7"/>
  <c r="X753" i="7"/>
  <c r="X749" i="7"/>
  <c r="W757" i="7"/>
  <c r="W753" i="7"/>
  <c r="W749" i="7"/>
  <c r="X755" i="7"/>
  <c r="X751" i="7"/>
  <c r="W755" i="7"/>
  <c r="W751" i="7"/>
  <c r="G11" i="7"/>
  <c r="X237" i="7"/>
  <c r="X235" i="7"/>
  <c r="X233" i="7"/>
  <c r="X231" i="7"/>
  <c r="X229" i="7"/>
  <c r="W237" i="7"/>
  <c r="W235" i="7"/>
  <c r="W233" i="7"/>
  <c r="W231" i="7"/>
  <c r="W229" i="7"/>
  <c r="W236" i="7"/>
  <c r="W232" i="7"/>
  <c r="W228" i="7"/>
  <c r="X238" i="7"/>
  <c r="X236" i="7"/>
  <c r="X234" i="7"/>
  <c r="X232" i="7"/>
  <c r="X230" i="7"/>
  <c r="X228" i="7"/>
  <c r="W238" i="7"/>
  <c r="W234" i="7"/>
  <c r="W230" i="7"/>
  <c r="G15" i="7"/>
  <c r="X317" i="7"/>
  <c r="X315" i="7"/>
  <c r="X313" i="7"/>
  <c r="X311" i="7"/>
  <c r="X309" i="7"/>
  <c r="W317" i="7"/>
  <c r="W315" i="7"/>
  <c r="W313" i="7"/>
  <c r="W311" i="7"/>
  <c r="W309" i="7"/>
  <c r="W318" i="7"/>
  <c r="W314" i="7"/>
  <c r="W310" i="7"/>
  <c r="X318" i="7"/>
  <c r="X316" i="7"/>
  <c r="X314" i="7"/>
  <c r="X312" i="7"/>
  <c r="X310" i="7"/>
  <c r="X308" i="7"/>
  <c r="W316" i="7"/>
  <c r="W312" i="7"/>
  <c r="W308" i="7"/>
  <c r="G19" i="7"/>
  <c r="X397" i="7"/>
  <c r="X395" i="7"/>
  <c r="X393" i="7"/>
  <c r="X391" i="7"/>
  <c r="X389" i="7"/>
  <c r="W397" i="7"/>
  <c r="W395" i="7"/>
  <c r="W393" i="7"/>
  <c r="W391" i="7"/>
  <c r="W389" i="7"/>
  <c r="X398" i="7"/>
  <c r="X396" i="7"/>
  <c r="X394" i="7"/>
  <c r="X392" i="7"/>
  <c r="X390" i="7"/>
  <c r="X388" i="7"/>
  <c r="W394" i="7"/>
  <c r="W392" i="7"/>
  <c r="W388" i="7"/>
  <c r="W398" i="7"/>
  <c r="W390" i="7"/>
  <c r="W396" i="7"/>
  <c r="G34" i="7"/>
  <c r="X697" i="7"/>
  <c r="X695" i="7"/>
  <c r="X693" i="7"/>
  <c r="X691" i="7"/>
  <c r="X689" i="7"/>
  <c r="W697" i="7"/>
  <c r="W695" i="7"/>
  <c r="W693" i="7"/>
  <c r="W691" i="7"/>
  <c r="W689" i="7"/>
  <c r="X698" i="7"/>
  <c r="X694" i="7"/>
  <c r="X690" i="7"/>
  <c r="W698" i="7"/>
  <c r="W694" i="7"/>
  <c r="W690" i="7"/>
  <c r="X696" i="7"/>
  <c r="X692" i="7"/>
  <c r="X688" i="7"/>
  <c r="W696" i="7"/>
  <c r="W692" i="7"/>
  <c r="W688" i="7"/>
  <c r="G23" i="7"/>
  <c r="W478" i="7"/>
  <c r="W476" i="7"/>
  <c r="W474" i="7"/>
  <c r="W472" i="7"/>
  <c r="W470" i="7"/>
  <c r="W468" i="7"/>
  <c r="W477" i="7"/>
  <c r="X474" i="7"/>
  <c r="X471" i="7"/>
  <c r="W469" i="7"/>
  <c r="X476" i="7"/>
  <c r="X473" i="7"/>
  <c r="W471" i="7"/>
  <c r="X468" i="7"/>
  <c r="X478" i="7"/>
  <c r="X475" i="7"/>
  <c r="W473" i="7"/>
  <c r="X470" i="7"/>
  <c r="X472" i="7"/>
  <c r="X469" i="7"/>
  <c r="W475" i="7"/>
  <c r="X477" i="7"/>
  <c r="G12" i="7"/>
  <c r="X258" i="7"/>
  <c r="X256" i="7"/>
  <c r="X254" i="7"/>
  <c r="X252" i="7"/>
  <c r="X250" i="7"/>
  <c r="X248" i="7"/>
  <c r="W258" i="7"/>
  <c r="W256" i="7"/>
  <c r="W254" i="7"/>
  <c r="W252" i="7"/>
  <c r="W250" i="7"/>
  <c r="W248" i="7"/>
  <c r="W255" i="7"/>
  <c r="W249" i="7"/>
  <c r="X257" i="7"/>
  <c r="X255" i="7"/>
  <c r="X253" i="7"/>
  <c r="X251" i="7"/>
  <c r="X249" i="7"/>
  <c r="W257" i="7"/>
  <c r="W253" i="7"/>
  <c r="W251" i="7"/>
  <c r="G28" i="7"/>
  <c r="W577" i="7"/>
  <c r="W575" i="7"/>
  <c r="W573" i="7"/>
  <c r="W571" i="7"/>
  <c r="W569" i="7"/>
  <c r="W578" i="7"/>
  <c r="X575" i="7"/>
  <c r="X572" i="7"/>
  <c r="W570" i="7"/>
  <c r="X577" i="7"/>
  <c r="X574" i="7"/>
  <c r="W572" i="7"/>
  <c r="X569" i="7"/>
  <c r="X576" i="7"/>
  <c r="W574" i="7"/>
  <c r="X571" i="7"/>
  <c r="X568" i="7"/>
  <c r="X570" i="7"/>
  <c r="X578" i="7"/>
  <c r="W568" i="7"/>
  <c r="W576" i="7"/>
  <c r="X573" i="7"/>
  <c r="G9" i="7"/>
  <c r="X197" i="7"/>
  <c r="X195" i="7"/>
  <c r="X193" i="7"/>
  <c r="X191" i="7"/>
  <c r="X189" i="7"/>
  <c r="W197" i="7"/>
  <c r="W195" i="7"/>
  <c r="W193" i="7"/>
  <c r="W191" i="7"/>
  <c r="W189" i="7"/>
  <c r="W196" i="7"/>
  <c r="W192" i="7"/>
  <c r="W188" i="7"/>
  <c r="X198" i="7"/>
  <c r="X196" i="7"/>
  <c r="X194" i="7"/>
  <c r="X192" i="7"/>
  <c r="X190" i="7"/>
  <c r="X188" i="7"/>
  <c r="W198" i="7"/>
  <c r="W194" i="7"/>
  <c r="W190" i="7"/>
  <c r="G25" i="7"/>
  <c r="W518" i="7"/>
  <c r="W516" i="7"/>
  <c r="W514" i="7"/>
  <c r="W512" i="7"/>
  <c r="W510" i="7"/>
  <c r="W508" i="7"/>
  <c r="X516" i="7"/>
  <c r="X513" i="7"/>
  <c r="W511" i="7"/>
  <c r="X508" i="7"/>
  <c r="X518" i="7"/>
  <c r="X515" i="7"/>
  <c r="W513" i="7"/>
  <c r="X510" i="7"/>
  <c r="X517" i="7"/>
  <c r="W515" i="7"/>
  <c r="X512" i="7"/>
  <c r="X509" i="7"/>
  <c r="X511" i="7"/>
  <c r="W509" i="7"/>
  <c r="X514" i="7"/>
  <c r="W517" i="7"/>
  <c r="G6" i="7"/>
  <c r="X138" i="7"/>
  <c r="X136" i="7"/>
  <c r="X134" i="7"/>
  <c r="X132" i="7"/>
  <c r="X130" i="7"/>
  <c r="X128" i="7"/>
  <c r="W135" i="7"/>
  <c r="W129" i="7"/>
  <c r="W138" i="7"/>
  <c r="W136" i="7"/>
  <c r="W134" i="7"/>
  <c r="W132" i="7"/>
  <c r="W130" i="7"/>
  <c r="W128" i="7"/>
  <c r="W133" i="7"/>
  <c r="X137" i="7"/>
  <c r="X135" i="7"/>
  <c r="X133" i="7"/>
  <c r="X131" i="7"/>
  <c r="X129" i="7"/>
  <c r="W137" i="7"/>
  <c r="W131" i="7"/>
  <c r="G22" i="7"/>
  <c r="W457" i="7"/>
  <c r="W455" i="7"/>
  <c r="X457" i="7"/>
  <c r="X454" i="7"/>
  <c r="X452" i="7"/>
  <c r="X450" i="7"/>
  <c r="X448" i="7"/>
  <c r="X456" i="7"/>
  <c r="W454" i="7"/>
  <c r="W452" i="7"/>
  <c r="W450" i="7"/>
  <c r="W448" i="7"/>
  <c r="X458" i="7"/>
  <c r="W456" i="7"/>
  <c r="X453" i="7"/>
  <c r="X451" i="7"/>
  <c r="X449" i="7"/>
  <c r="W453" i="7"/>
  <c r="W451" i="7"/>
  <c r="W458" i="7"/>
  <c r="W449" i="7"/>
  <c r="X455" i="7"/>
  <c r="G3" i="7"/>
  <c r="X77" i="7"/>
  <c r="X75" i="7"/>
  <c r="X73" i="7"/>
  <c r="X71" i="7"/>
  <c r="X69" i="7"/>
  <c r="W78" i="7"/>
  <c r="W70" i="7"/>
  <c r="W77" i="7"/>
  <c r="W75" i="7"/>
  <c r="W73" i="7"/>
  <c r="W71" i="7"/>
  <c r="W69" i="7"/>
  <c r="W74" i="7"/>
  <c r="X78" i="7"/>
  <c r="X76" i="7"/>
  <c r="X74" i="7"/>
  <c r="X72" i="7"/>
  <c r="X70" i="7"/>
  <c r="X68" i="7"/>
  <c r="W76" i="7"/>
  <c r="W72" i="7"/>
  <c r="W68" i="7"/>
  <c r="G27" i="7"/>
  <c r="W558" i="7"/>
  <c r="W556" i="7"/>
  <c r="W554" i="7"/>
  <c r="W552" i="7"/>
  <c r="W550" i="7"/>
  <c r="W548" i="7"/>
  <c r="X558" i="7"/>
  <c r="X555" i="7"/>
  <c r="W553" i="7"/>
  <c r="X550" i="7"/>
  <c r="X557" i="7"/>
  <c r="W555" i="7"/>
  <c r="X552" i="7"/>
  <c r="X549" i="7"/>
  <c r="W557" i="7"/>
  <c r="X554" i="7"/>
  <c r="X551" i="7"/>
  <c r="W549" i="7"/>
  <c r="W551" i="7"/>
  <c r="X548" i="7"/>
  <c r="X553" i="7"/>
  <c r="X556" i="7"/>
  <c r="G16" i="7"/>
  <c r="X338" i="7"/>
  <c r="X336" i="7"/>
  <c r="X334" i="7"/>
  <c r="X332" i="7"/>
  <c r="X330" i="7"/>
  <c r="X328" i="7"/>
  <c r="W338" i="7"/>
  <c r="W336" i="7"/>
  <c r="W334" i="7"/>
  <c r="W332" i="7"/>
  <c r="W330" i="7"/>
  <c r="W328" i="7"/>
  <c r="W335" i="7"/>
  <c r="W331" i="7"/>
  <c r="X337" i="7"/>
  <c r="X335" i="7"/>
  <c r="X333" i="7"/>
  <c r="X331" i="7"/>
  <c r="X329" i="7"/>
  <c r="W337" i="7"/>
  <c r="W333" i="7"/>
  <c r="W329" i="7"/>
  <c r="G13" i="7"/>
  <c r="X277" i="7"/>
  <c r="X275" i="7"/>
  <c r="X273" i="7"/>
  <c r="X271" i="7"/>
  <c r="X269" i="7"/>
  <c r="W277" i="7"/>
  <c r="W275" i="7"/>
  <c r="W273" i="7"/>
  <c r="W271" i="7"/>
  <c r="W269" i="7"/>
  <c r="W276" i="7"/>
  <c r="W272" i="7"/>
  <c r="W268" i="7"/>
  <c r="X278" i="7"/>
  <c r="X276" i="7"/>
  <c r="X274" i="7"/>
  <c r="X272" i="7"/>
  <c r="X270" i="7"/>
  <c r="X268" i="7"/>
  <c r="W278" i="7"/>
  <c r="W274" i="7"/>
  <c r="W270" i="7"/>
  <c r="G29" i="7"/>
  <c r="W598" i="7"/>
  <c r="W596" i="7"/>
  <c r="W594" i="7"/>
  <c r="W592" i="7"/>
  <c r="W590" i="7"/>
  <c r="W588" i="7"/>
  <c r="X597" i="7"/>
  <c r="W595" i="7"/>
  <c r="X592" i="7"/>
  <c r="X589" i="7"/>
  <c r="W597" i="7"/>
  <c r="X594" i="7"/>
  <c r="X591" i="7"/>
  <c r="W589" i="7"/>
  <c r="X596" i="7"/>
  <c r="X593" i="7"/>
  <c r="W591" i="7"/>
  <c r="X588" i="7"/>
  <c r="X590" i="7"/>
  <c r="X598" i="7"/>
  <c r="W593" i="7"/>
  <c r="X595" i="7"/>
  <c r="AC206" i="5"/>
  <c r="AC204" i="5"/>
  <c r="AC202" i="5"/>
  <c r="AC200" i="5"/>
  <c r="AC198" i="5"/>
  <c r="AD207" i="5"/>
  <c r="AD205" i="5"/>
  <c r="AD203" i="5"/>
  <c r="AD201" i="5"/>
  <c r="AD199" i="5"/>
  <c r="AD197" i="5"/>
  <c r="AC207" i="5"/>
  <c r="AC203" i="5"/>
  <c r="AC199" i="5"/>
  <c r="AD206" i="5"/>
  <c r="AD202" i="5"/>
  <c r="AD198" i="5"/>
  <c r="AD204" i="5"/>
  <c r="AC205" i="5"/>
  <c r="AC201" i="5"/>
  <c r="AD200" i="5"/>
  <c r="AC197" i="5"/>
  <c r="AD987" i="5"/>
  <c r="AD985" i="5"/>
  <c r="AD983" i="5"/>
  <c r="AD981" i="5"/>
  <c r="AD979" i="5"/>
  <c r="AD977" i="5"/>
  <c r="AC987" i="5"/>
  <c r="AD986" i="5"/>
  <c r="AC984" i="5"/>
  <c r="AC981" i="5"/>
  <c r="AD978" i="5"/>
  <c r="AC986" i="5"/>
  <c r="AC983" i="5"/>
  <c r="AD980" i="5"/>
  <c r="AC978" i="5"/>
  <c r="AC985" i="5"/>
  <c r="AC980" i="5"/>
  <c r="AD984" i="5"/>
  <c r="AC979" i="5"/>
  <c r="AD982" i="5"/>
  <c r="AC977" i="5"/>
  <c r="AC982" i="5"/>
  <c r="AC227" i="5"/>
  <c r="AC225" i="5"/>
  <c r="AC223" i="5"/>
  <c r="AC221" i="5"/>
  <c r="AC219" i="5"/>
  <c r="AC217" i="5"/>
  <c r="AD226" i="5"/>
  <c r="AD224" i="5"/>
  <c r="AD222" i="5"/>
  <c r="AD220" i="5"/>
  <c r="AD218" i="5"/>
  <c r="AC224" i="5"/>
  <c r="AC220" i="5"/>
  <c r="AD227" i="5"/>
  <c r="AD223" i="5"/>
  <c r="AD219" i="5"/>
  <c r="AD221" i="5"/>
  <c r="AC226" i="5"/>
  <c r="AC218" i="5"/>
  <c r="AD225" i="5"/>
  <c r="AD217" i="5"/>
  <c r="AC222" i="5"/>
  <c r="AD926" i="5"/>
  <c r="AD924" i="5"/>
  <c r="AD922" i="5"/>
  <c r="AD920" i="5"/>
  <c r="AD918" i="5"/>
  <c r="AD927" i="5"/>
  <c r="AC925" i="5"/>
  <c r="AC922" i="5"/>
  <c r="AD919" i="5"/>
  <c r="AC917" i="5"/>
  <c r="AC927" i="5"/>
  <c r="AC924" i="5"/>
  <c r="AD921" i="5"/>
  <c r="AC919" i="5"/>
  <c r="AC926" i="5"/>
  <c r="AC921" i="5"/>
  <c r="AD925" i="5"/>
  <c r="AC920" i="5"/>
  <c r="AD923" i="5"/>
  <c r="AC918" i="5"/>
  <c r="AC923" i="5"/>
  <c r="AD917" i="5"/>
  <c r="AD846" i="5"/>
  <c r="AD844" i="5"/>
  <c r="AD842" i="5"/>
  <c r="AD840" i="5"/>
  <c r="AD838" i="5"/>
  <c r="AC846" i="5"/>
  <c r="AD843" i="5"/>
  <c r="AC841" i="5"/>
  <c r="AC838" i="5"/>
  <c r="AD845" i="5"/>
  <c r="AC843" i="5"/>
  <c r="AC840" i="5"/>
  <c r="AD837" i="5"/>
  <c r="AD847" i="5"/>
  <c r="AC842" i="5"/>
  <c r="AC837" i="5"/>
  <c r="AC847" i="5"/>
  <c r="AD841" i="5"/>
  <c r="AC845" i="5"/>
  <c r="AD839" i="5"/>
  <c r="AC844" i="5"/>
  <c r="AC839" i="5"/>
  <c r="AD806" i="5"/>
  <c r="AD804" i="5"/>
  <c r="AD802" i="5"/>
  <c r="AD800" i="5"/>
  <c r="AD798" i="5"/>
  <c r="AC807" i="5"/>
  <c r="AC804" i="5"/>
  <c r="AD801" i="5"/>
  <c r="AC799" i="5"/>
  <c r="AC806" i="5"/>
  <c r="AD803" i="5"/>
  <c r="AC801" i="5"/>
  <c r="AC798" i="5"/>
  <c r="AC803" i="5"/>
  <c r="AD797" i="5"/>
  <c r="AD807" i="5"/>
  <c r="AC802" i="5"/>
  <c r="AC797" i="5"/>
  <c r="AD805" i="5"/>
  <c r="AC800" i="5"/>
  <c r="AC805" i="5"/>
  <c r="AD799" i="5"/>
  <c r="AC587" i="5"/>
  <c r="AC585" i="5"/>
  <c r="AC583" i="5"/>
  <c r="AC581" i="5"/>
  <c r="AC579" i="5"/>
  <c r="AC577" i="5"/>
  <c r="AD586" i="5"/>
  <c r="AD584" i="5"/>
  <c r="AD582" i="5"/>
  <c r="AD580" i="5"/>
  <c r="AD578" i="5"/>
  <c r="AC586" i="5"/>
  <c r="AC582" i="5"/>
  <c r="AC578" i="5"/>
  <c r="AC584" i="5"/>
  <c r="AC580" i="5"/>
  <c r="AD585" i="5"/>
  <c r="AD581" i="5"/>
  <c r="AD577" i="5"/>
  <c r="AD579" i="5"/>
  <c r="AD587" i="5"/>
  <c r="AD583" i="5"/>
  <c r="AD647" i="5"/>
  <c r="AD645" i="5"/>
  <c r="AD643" i="5"/>
  <c r="AD641" i="5"/>
  <c r="AD639" i="5"/>
  <c r="AD637" i="5"/>
  <c r="AC647" i="5"/>
  <c r="AC645" i="5"/>
  <c r="AC643" i="5"/>
  <c r="AC641" i="5"/>
  <c r="AC639" i="5"/>
  <c r="AC637" i="5"/>
  <c r="AD646" i="5"/>
  <c r="AD642" i="5"/>
  <c r="AD638" i="5"/>
  <c r="AC646" i="5"/>
  <c r="AC642" i="5"/>
  <c r="AC638" i="5"/>
  <c r="AD644" i="5"/>
  <c r="AD640" i="5"/>
  <c r="AC644" i="5"/>
  <c r="AC640" i="5"/>
  <c r="AC566" i="5"/>
  <c r="AC564" i="5"/>
  <c r="AC562" i="5"/>
  <c r="AC560" i="5"/>
  <c r="AC558" i="5"/>
  <c r="AD567" i="5"/>
  <c r="AD565" i="5"/>
  <c r="AD563" i="5"/>
  <c r="AD561" i="5"/>
  <c r="AD559" i="5"/>
  <c r="AD557" i="5"/>
  <c r="AC565" i="5"/>
  <c r="AC561" i="5"/>
  <c r="AC557" i="5"/>
  <c r="AC567" i="5"/>
  <c r="AC563" i="5"/>
  <c r="AC559" i="5"/>
  <c r="AD564" i="5"/>
  <c r="AD560" i="5"/>
  <c r="AD558" i="5"/>
  <c r="AD566" i="5"/>
  <c r="AD562" i="5"/>
  <c r="AD726" i="5"/>
  <c r="AD724" i="5"/>
  <c r="AD722" i="5"/>
  <c r="AD720" i="5"/>
  <c r="AD718" i="5"/>
  <c r="AD725" i="5"/>
  <c r="AC723" i="5"/>
  <c r="AC720" i="5"/>
  <c r="AD717" i="5"/>
  <c r="AD727" i="5"/>
  <c r="AC725" i="5"/>
  <c r="AC722" i="5"/>
  <c r="AD719" i="5"/>
  <c r="AC717" i="5"/>
  <c r="AC724" i="5"/>
  <c r="AC719" i="5"/>
  <c r="AD723" i="5"/>
  <c r="AC718" i="5"/>
  <c r="AC727" i="5"/>
  <c r="AD721" i="5"/>
  <c r="AC726" i="5"/>
  <c r="AC721" i="5"/>
  <c r="AC526" i="5"/>
  <c r="AC524" i="5"/>
  <c r="AC522" i="5"/>
  <c r="AC520" i="5"/>
  <c r="AC518" i="5"/>
  <c r="AD527" i="5"/>
  <c r="AD525" i="5"/>
  <c r="AD523" i="5"/>
  <c r="AD521" i="5"/>
  <c r="AD519" i="5"/>
  <c r="AD517" i="5"/>
  <c r="AC527" i="5"/>
  <c r="AC523" i="5"/>
  <c r="AC519" i="5"/>
  <c r="AC525" i="5"/>
  <c r="AC521" i="5"/>
  <c r="AC517" i="5"/>
  <c r="AD526" i="5"/>
  <c r="AD522" i="5"/>
  <c r="AD518" i="5"/>
  <c r="AD520" i="5"/>
  <c r="AD524" i="5"/>
  <c r="AD907" i="5"/>
  <c r="AD905" i="5"/>
  <c r="AD903" i="5"/>
  <c r="AD901" i="5"/>
  <c r="AD899" i="5"/>
  <c r="AD897" i="5"/>
  <c r="AC905" i="5"/>
  <c r="AD902" i="5"/>
  <c r="AC900" i="5"/>
  <c r="AC897" i="5"/>
  <c r="AC907" i="5"/>
  <c r="AD904" i="5"/>
  <c r="AC902" i="5"/>
  <c r="AC899" i="5"/>
  <c r="AD906" i="5"/>
  <c r="AC901" i="5"/>
  <c r="AC906" i="5"/>
  <c r="AD900" i="5"/>
  <c r="AC904" i="5"/>
  <c r="AD898" i="5"/>
  <c r="AC903" i="5"/>
  <c r="AC898" i="5"/>
  <c r="AC446" i="5"/>
  <c r="AC444" i="5"/>
  <c r="AC442" i="5"/>
  <c r="AC440" i="5"/>
  <c r="AC438" i="5"/>
  <c r="AD447" i="5"/>
  <c r="AD445" i="5"/>
  <c r="AD443" i="5"/>
  <c r="AD441" i="5"/>
  <c r="AD439" i="5"/>
  <c r="AD437" i="5"/>
  <c r="AC447" i="5"/>
  <c r="AC443" i="5"/>
  <c r="AC439" i="5"/>
  <c r="AC445" i="5"/>
  <c r="AC441" i="5"/>
  <c r="AC437" i="5"/>
  <c r="AD446" i="5"/>
  <c r="AD442" i="5"/>
  <c r="AD438" i="5"/>
  <c r="AD444" i="5"/>
  <c r="AD440" i="5"/>
  <c r="AC507" i="5"/>
  <c r="AC505" i="5"/>
  <c r="AC503" i="5"/>
  <c r="AC501" i="5"/>
  <c r="AC499" i="5"/>
  <c r="AC497" i="5"/>
  <c r="AD506" i="5"/>
  <c r="AD504" i="5"/>
  <c r="AD502" i="5"/>
  <c r="AD500" i="5"/>
  <c r="AD498" i="5"/>
  <c r="AC506" i="5"/>
  <c r="AC502" i="5"/>
  <c r="AC498" i="5"/>
  <c r="AC504" i="5"/>
  <c r="AC500" i="5"/>
  <c r="AD505" i="5"/>
  <c r="AD501" i="5"/>
  <c r="AD497" i="5"/>
  <c r="AD499" i="5"/>
  <c r="AD507" i="5"/>
  <c r="AD503" i="5"/>
  <c r="AC387" i="5"/>
  <c r="AC385" i="5"/>
  <c r="AC383" i="5"/>
  <c r="AC381" i="5"/>
  <c r="AC379" i="5"/>
  <c r="AC377" i="5"/>
  <c r="AD386" i="5"/>
  <c r="AD384" i="5"/>
  <c r="AD382" i="5"/>
  <c r="AD380" i="5"/>
  <c r="AD378" i="5"/>
  <c r="AC384" i="5"/>
  <c r="AC380" i="5"/>
  <c r="AC386" i="5"/>
  <c r="AC382" i="5"/>
  <c r="AC378" i="5"/>
  <c r="AD387" i="5"/>
  <c r="AD383" i="5"/>
  <c r="AD379" i="5"/>
  <c r="AD377" i="5"/>
  <c r="AD385" i="5"/>
  <c r="AD381" i="5"/>
  <c r="AD686" i="5"/>
  <c r="AD684" i="5"/>
  <c r="AC686" i="5"/>
  <c r="AD683" i="5"/>
  <c r="AD681" i="5"/>
  <c r="AD679" i="5"/>
  <c r="AD677" i="5"/>
  <c r="AD685" i="5"/>
  <c r="AC683" i="5"/>
  <c r="AC681" i="5"/>
  <c r="AC679" i="5"/>
  <c r="AC677" i="5"/>
  <c r="AC685" i="5"/>
  <c r="AD680" i="5"/>
  <c r="AC684" i="5"/>
  <c r="AC680" i="5"/>
  <c r="AD687" i="5"/>
  <c r="AD678" i="5"/>
  <c r="AD682" i="5"/>
  <c r="AC687" i="5"/>
  <c r="AC678" i="5"/>
  <c r="AC682" i="5"/>
  <c r="AD766" i="5"/>
  <c r="AD764" i="5"/>
  <c r="AD762" i="5"/>
  <c r="AD760" i="5"/>
  <c r="AD758" i="5"/>
  <c r="AD767" i="5"/>
  <c r="AC765" i="5"/>
  <c r="AC762" i="5"/>
  <c r="AD759" i="5"/>
  <c r="AC757" i="5"/>
  <c r="AC767" i="5"/>
  <c r="AC764" i="5"/>
  <c r="AD761" i="5"/>
  <c r="AC759" i="5"/>
  <c r="AD763" i="5"/>
  <c r="AC758" i="5"/>
  <c r="AC763" i="5"/>
  <c r="AD757" i="5"/>
  <c r="AC766" i="5"/>
  <c r="AC761" i="5"/>
  <c r="AD765" i="5"/>
  <c r="AC760" i="5"/>
  <c r="AD966" i="5"/>
  <c r="AD964" i="5"/>
  <c r="AD962" i="5"/>
  <c r="AD960" i="5"/>
  <c r="AD958" i="5"/>
  <c r="AC967" i="5"/>
  <c r="AC964" i="5"/>
  <c r="AD961" i="5"/>
  <c r="AC959" i="5"/>
  <c r="AC966" i="5"/>
  <c r="AD963" i="5"/>
  <c r="AC961" i="5"/>
  <c r="AC958" i="5"/>
  <c r="AD965" i="5"/>
  <c r="AC960" i="5"/>
  <c r="AC965" i="5"/>
  <c r="AD959" i="5"/>
  <c r="AC963" i="5"/>
  <c r="AD957" i="5"/>
  <c r="AC962" i="5"/>
  <c r="AD967" i="5"/>
  <c r="AC957" i="5"/>
  <c r="AC267" i="5"/>
  <c r="AC265" i="5"/>
  <c r="AC263" i="5"/>
  <c r="AC261" i="5"/>
  <c r="AC259" i="5"/>
  <c r="AC257" i="5"/>
  <c r="AD266" i="5"/>
  <c r="AD264" i="5"/>
  <c r="AD262" i="5"/>
  <c r="AD260" i="5"/>
  <c r="AD258" i="5"/>
  <c r="AC266" i="5"/>
  <c r="AC262" i="5"/>
  <c r="AC258" i="5"/>
  <c r="AD265" i="5"/>
  <c r="AD261" i="5"/>
  <c r="AD257" i="5"/>
  <c r="AD263" i="5"/>
  <c r="AC264" i="5"/>
  <c r="AC260" i="5"/>
  <c r="AD267" i="5"/>
  <c r="AD259" i="5"/>
  <c r="AC307" i="5"/>
  <c r="AC305" i="5"/>
  <c r="AC303" i="5"/>
  <c r="AC301" i="5"/>
  <c r="AC299" i="5"/>
  <c r="AC297" i="5"/>
  <c r="AD306" i="5"/>
  <c r="AD304" i="5"/>
  <c r="AD302" i="5"/>
  <c r="AD300" i="5"/>
  <c r="AD298" i="5"/>
  <c r="AC304" i="5"/>
  <c r="AC300" i="5"/>
  <c r="AC306" i="5"/>
  <c r="AC302" i="5"/>
  <c r="AD307" i="5"/>
  <c r="AD303" i="5"/>
  <c r="AD299" i="5"/>
  <c r="AD297" i="5"/>
  <c r="AC298" i="5"/>
  <c r="AD305" i="5"/>
  <c r="AD301" i="5"/>
  <c r="AC547" i="5"/>
  <c r="AC545" i="5"/>
  <c r="AC543" i="5"/>
  <c r="AC541" i="5"/>
  <c r="AC539" i="5"/>
  <c r="AC537" i="5"/>
  <c r="AD546" i="5"/>
  <c r="AD544" i="5"/>
  <c r="AD542" i="5"/>
  <c r="AD540" i="5"/>
  <c r="AD538" i="5"/>
  <c r="AC544" i="5"/>
  <c r="AC540" i="5"/>
  <c r="AC546" i="5"/>
  <c r="AC542" i="5"/>
  <c r="AC538" i="5"/>
  <c r="AD547" i="5"/>
  <c r="AD543" i="5"/>
  <c r="AD539" i="5"/>
  <c r="AD545" i="5"/>
  <c r="AD541" i="5"/>
  <c r="AD537" i="5"/>
  <c r="AD707" i="5"/>
  <c r="AD705" i="5"/>
  <c r="AD703" i="5"/>
  <c r="AD701" i="5"/>
  <c r="AD699" i="5"/>
  <c r="AD697" i="5"/>
  <c r="AC706" i="5"/>
  <c r="AC703" i="5"/>
  <c r="AD700" i="5"/>
  <c r="AC698" i="5"/>
  <c r="AC705" i="5"/>
  <c r="AD702" i="5"/>
  <c r="AC700" i="5"/>
  <c r="AC697" i="5"/>
  <c r="AD704" i="5"/>
  <c r="AC699" i="5"/>
  <c r="AC704" i="5"/>
  <c r="AD698" i="5"/>
  <c r="AC707" i="5"/>
  <c r="AC702" i="5"/>
  <c r="AD706" i="5"/>
  <c r="AC701" i="5"/>
  <c r="AD947" i="5"/>
  <c r="AD945" i="5"/>
  <c r="AD943" i="5"/>
  <c r="AD941" i="5"/>
  <c r="AD939" i="5"/>
  <c r="AD937" i="5"/>
  <c r="AC947" i="5"/>
  <c r="AD944" i="5"/>
  <c r="AC942" i="5"/>
  <c r="AC939" i="5"/>
  <c r="AD946" i="5"/>
  <c r="AC944" i="5"/>
  <c r="AC941" i="5"/>
  <c r="AD938" i="5"/>
  <c r="AC946" i="5"/>
  <c r="AD940" i="5"/>
  <c r="AC945" i="5"/>
  <c r="AC940" i="5"/>
  <c r="AC943" i="5"/>
  <c r="AC938" i="5"/>
  <c r="AD942" i="5"/>
  <c r="AC937" i="5"/>
  <c r="AD607" i="5"/>
  <c r="AD605" i="5"/>
  <c r="AD603" i="5"/>
  <c r="AC607" i="5"/>
  <c r="AC605" i="5"/>
  <c r="AD604" i="5"/>
  <c r="AC602" i="5"/>
  <c r="AC600" i="5"/>
  <c r="AC598" i="5"/>
  <c r="AC604" i="5"/>
  <c r="AD601" i="5"/>
  <c r="AD599" i="5"/>
  <c r="AD597" i="5"/>
  <c r="AC603" i="5"/>
  <c r="AC599" i="5"/>
  <c r="AD606" i="5"/>
  <c r="AC601" i="5"/>
  <c r="AC597" i="5"/>
  <c r="AD602" i="5"/>
  <c r="AD598" i="5"/>
  <c r="AC606" i="5"/>
  <c r="AD600" i="5"/>
  <c r="AD626" i="5"/>
  <c r="AD624" i="5"/>
  <c r="AD622" i="5"/>
  <c r="AD620" i="5"/>
  <c r="AD618" i="5"/>
  <c r="AC626" i="5"/>
  <c r="AC624" i="5"/>
  <c r="AC622" i="5"/>
  <c r="AC620" i="5"/>
  <c r="AC618" i="5"/>
  <c r="AD625" i="5"/>
  <c r="AD621" i="5"/>
  <c r="AD617" i="5"/>
  <c r="AC625" i="5"/>
  <c r="AC621" i="5"/>
  <c r="AC617" i="5"/>
  <c r="AD627" i="5"/>
  <c r="AD619" i="5"/>
  <c r="AD623" i="5"/>
  <c r="AC627" i="5"/>
  <c r="AC619" i="5"/>
  <c r="AC623" i="5"/>
  <c r="AC286" i="5"/>
  <c r="AC284" i="5"/>
  <c r="AC282" i="5"/>
  <c r="AC280" i="5"/>
  <c r="AC278" i="5"/>
  <c r="AD287" i="5"/>
  <c r="AD285" i="5"/>
  <c r="AD283" i="5"/>
  <c r="AD281" i="5"/>
  <c r="AD279" i="5"/>
  <c r="AD277" i="5"/>
  <c r="AC287" i="5"/>
  <c r="AC283" i="5"/>
  <c r="AC279" i="5"/>
  <c r="AD286" i="5"/>
  <c r="AD282" i="5"/>
  <c r="AD278" i="5"/>
  <c r="AD280" i="5"/>
  <c r="AC285" i="5"/>
  <c r="AC277" i="5"/>
  <c r="AD284" i="5"/>
  <c r="AC281" i="5"/>
  <c r="AC347" i="5"/>
  <c r="AC345" i="5"/>
  <c r="AC343" i="5"/>
  <c r="AC341" i="5"/>
  <c r="AC339" i="5"/>
  <c r="AC337" i="5"/>
  <c r="AD346" i="5"/>
  <c r="AD344" i="5"/>
  <c r="AD342" i="5"/>
  <c r="AD340" i="5"/>
  <c r="AD338" i="5"/>
  <c r="AC346" i="5"/>
  <c r="AC342" i="5"/>
  <c r="AC338" i="5"/>
  <c r="AC344" i="5"/>
  <c r="AC340" i="5"/>
  <c r="AD345" i="5"/>
  <c r="AD341" i="5"/>
  <c r="AD337" i="5"/>
  <c r="AD343" i="5"/>
  <c r="AD347" i="5"/>
  <c r="AD339" i="5"/>
  <c r="AD827" i="5"/>
  <c r="AD825" i="5"/>
  <c r="AD823" i="5"/>
  <c r="AD821" i="5"/>
  <c r="AD819" i="5"/>
  <c r="AD817" i="5"/>
  <c r="AD826" i="5"/>
  <c r="AC824" i="5"/>
  <c r="AC821" i="5"/>
  <c r="AD818" i="5"/>
  <c r="AC826" i="5"/>
  <c r="AC823" i="5"/>
  <c r="AD820" i="5"/>
  <c r="AC818" i="5"/>
  <c r="AD822" i="5"/>
  <c r="AC817" i="5"/>
  <c r="AC827" i="5"/>
  <c r="AC822" i="5"/>
  <c r="AC825" i="5"/>
  <c r="AC820" i="5"/>
  <c r="AD824" i="5"/>
  <c r="AC819" i="5"/>
  <c r="AC467" i="5"/>
  <c r="AC465" i="5"/>
  <c r="AC463" i="5"/>
  <c r="AC461" i="5"/>
  <c r="AC459" i="5"/>
  <c r="AC457" i="5"/>
  <c r="AD466" i="5"/>
  <c r="AD464" i="5"/>
  <c r="AD462" i="5"/>
  <c r="AD460" i="5"/>
  <c r="AD458" i="5"/>
  <c r="AC464" i="5"/>
  <c r="AC460" i="5"/>
  <c r="AC466" i="5"/>
  <c r="AC462" i="5"/>
  <c r="AC458" i="5"/>
  <c r="AD467" i="5"/>
  <c r="AD463" i="5"/>
  <c r="AD459" i="5"/>
  <c r="AD461" i="5"/>
  <c r="AD457" i="5"/>
  <c r="AD465" i="5"/>
  <c r="AD747" i="5"/>
  <c r="AD745" i="5"/>
  <c r="AD743" i="5"/>
  <c r="AD741" i="5"/>
  <c r="AD739" i="5"/>
  <c r="AD737" i="5"/>
  <c r="AC745" i="5"/>
  <c r="AD742" i="5"/>
  <c r="AC740" i="5"/>
  <c r="AC737" i="5"/>
  <c r="AC747" i="5"/>
  <c r="AD744" i="5"/>
  <c r="AC742" i="5"/>
  <c r="AC739" i="5"/>
  <c r="AC744" i="5"/>
  <c r="AD738" i="5"/>
  <c r="AC743" i="5"/>
  <c r="AC738" i="5"/>
  <c r="AD746" i="5"/>
  <c r="AC741" i="5"/>
  <c r="AC746" i="5"/>
  <c r="AD740" i="5"/>
  <c r="AC366" i="5"/>
  <c r="AC364" i="5"/>
  <c r="AC362" i="5"/>
  <c r="AC360" i="5"/>
  <c r="AC358" i="5"/>
  <c r="AD367" i="5"/>
  <c r="AD365" i="5"/>
  <c r="AD363" i="5"/>
  <c r="AD361" i="5"/>
  <c r="AD359" i="5"/>
  <c r="AD357" i="5"/>
  <c r="AC367" i="5"/>
  <c r="AC363" i="5"/>
  <c r="AC359" i="5"/>
  <c r="AC365" i="5"/>
  <c r="AC361" i="5"/>
  <c r="AC357" i="5"/>
  <c r="AD366" i="5"/>
  <c r="AD362" i="5"/>
  <c r="AD358" i="5"/>
  <c r="AD364" i="5"/>
  <c r="AD360" i="5"/>
  <c r="AL526" i="5"/>
  <c r="U527" i="5"/>
  <c r="U525" i="5"/>
  <c r="U523" i="5"/>
  <c r="U521" i="5"/>
  <c r="U519" i="5"/>
  <c r="U517" i="5"/>
  <c r="V526" i="5"/>
  <c r="V524" i="5"/>
  <c r="V522" i="5"/>
  <c r="V520" i="5"/>
  <c r="V518" i="5"/>
  <c r="U524" i="5"/>
  <c r="U520" i="5"/>
  <c r="V525" i="5"/>
  <c r="V517" i="5"/>
  <c r="V527" i="5"/>
  <c r="V523" i="5"/>
  <c r="V519" i="5"/>
  <c r="U526" i="5"/>
  <c r="U522" i="5"/>
  <c r="U518" i="5"/>
  <c r="V521" i="5"/>
  <c r="H445" i="5"/>
  <c r="U447" i="5"/>
  <c r="U445" i="5"/>
  <c r="U443" i="5"/>
  <c r="U441" i="5"/>
  <c r="U439" i="5"/>
  <c r="U437" i="5"/>
  <c r="V446" i="5"/>
  <c r="V444" i="5"/>
  <c r="V442" i="5"/>
  <c r="V440" i="5"/>
  <c r="V438" i="5"/>
  <c r="U444" i="5"/>
  <c r="U440" i="5"/>
  <c r="V441" i="5"/>
  <c r="V447" i="5"/>
  <c r="V443" i="5"/>
  <c r="V439" i="5"/>
  <c r="U446" i="5"/>
  <c r="U442" i="5"/>
  <c r="U438" i="5"/>
  <c r="V445" i="5"/>
  <c r="V437" i="5"/>
  <c r="U506" i="5"/>
  <c r="U504" i="5"/>
  <c r="U502" i="5"/>
  <c r="U500" i="5"/>
  <c r="U498" i="5"/>
  <c r="V507" i="5"/>
  <c r="V505" i="5"/>
  <c r="V503" i="5"/>
  <c r="V501" i="5"/>
  <c r="V499" i="5"/>
  <c r="V497" i="5"/>
  <c r="U507" i="5"/>
  <c r="U503" i="5"/>
  <c r="U499" i="5"/>
  <c r="V500" i="5"/>
  <c r="V506" i="5"/>
  <c r="V502" i="5"/>
  <c r="V498" i="5"/>
  <c r="U505" i="5"/>
  <c r="U501" i="5"/>
  <c r="U497" i="5"/>
  <c r="V504" i="5"/>
  <c r="U386" i="5"/>
  <c r="U384" i="5"/>
  <c r="U382" i="5"/>
  <c r="U380" i="5"/>
  <c r="U378" i="5"/>
  <c r="V387" i="5"/>
  <c r="V385" i="5"/>
  <c r="V383" i="5"/>
  <c r="V381" i="5"/>
  <c r="V379" i="5"/>
  <c r="V377" i="5"/>
  <c r="U385" i="5"/>
  <c r="U381" i="5"/>
  <c r="U377" i="5"/>
  <c r="V386" i="5"/>
  <c r="V378" i="5"/>
  <c r="V384" i="5"/>
  <c r="V380" i="5"/>
  <c r="U387" i="5"/>
  <c r="U383" i="5"/>
  <c r="U379" i="5"/>
  <c r="V382" i="5"/>
  <c r="U626" i="5"/>
  <c r="U624" i="5"/>
  <c r="U622" i="5"/>
  <c r="U620" i="5"/>
  <c r="U618" i="5"/>
  <c r="V627" i="5"/>
  <c r="V625" i="5"/>
  <c r="V623" i="5"/>
  <c r="V621" i="5"/>
  <c r="V619" i="5"/>
  <c r="V617" i="5"/>
  <c r="U625" i="5"/>
  <c r="U621" i="5"/>
  <c r="U617" i="5"/>
  <c r="V622" i="5"/>
  <c r="V624" i="5"/>
  <c r="V620" i="5"/>
  <c r="U627" i="5"/>
  <c r="U623" i="5"/>
  <c r="U619" i="5"/>
  <c r="V626" i="5"/>
  <c r="V618" i="5"/>
  <c r="U287" i="5"/>
  <c r="U285" i="5"/>
  <c r="U283" i="5"/>
  <c r="U281" i="5"/>
  <c r="U279" i="5"/>
  <c r="U277" i="5"/>
  <c r="V286" i="5"/>
  <c r="V284" i="5"/>
  <c r="V282" i="5"/>
  <c r="V280" i="5"/>
  <c r="V278" i="5"/>
  <c r="U284" i="5"/>
  <c r="U280" i="5"/>
  <c r="V281" i="5"/>
  <c r="V287" i="5"/>
  <c r="V283" i="5"/>
  <c r="V279" i="5"/>
  <c r="U286" i="5"/>
  <c r="U282" i="5"/>
  <c r="U278" i="5"/>
  <c r="V285" i="5"/>
  <c r="V277" i="5"/>
  <c r="U346" i="5"/>
  <c r="U344" i="5"/>
  <c r="U342" i="5"/>
  <c r="U340" i="5"/>
  <c r="U338" i="5"/>
  <c r="V347" i="5"/>
  <c r="V345" i="5"/>
  <c r="V343" i="5"/>
  <c r="V341" i="5"/>
  <c r="V339" i="5"/>
  <c r="V337" i="5"/>
  <c r="U347" i="5"/>
  <c r="U343" i="5"/>
  <c r="U339" i="5"/>
  <c r="V344" i="5"/>
  <c r="V346" i="5"/>
  <c r="V342" i="5"/>
  <c r="V338" i="5"/>
  <c r="U345" i="5"/>
  <c r="U341" i="5"/>
  <c r="U337" i="5"/>
  <c r="V340" i="5"/>
  <c r="AK817" i="5"/>
  <c r="V827" i="5"/>
  <c r="V825" i="5"/>
  <c r="V823" i="5"/>
  <c r="V821" i="5"/>
  <c r="V819" i="5"/>
  <c r="V817" i="5"/>
  <c r="U827" i="5"/>
  <c r="U825" i="5"/>
  <c r="U823" i="5"/>
  <c r="U821" i="5"/>
  <c r="U819" i="5"/>
  <c r="U817" i="5"/>
  <c r="V826" i="5"/>
  <c r="V824" i="5"/>
  <c r="V822" i="5"/>
  <c r="V820" i="5"/>
  <c r="V818" i="5"/>
  <c r="U826" i="5"/>
  <c r="U818" i="5"/>
  <c r="U824" i="5"/>
  <c r="U820" i="5"/>
  <c r="U822" i="5"/>
  <c r="U466" i="5"/>
  <c r="U464" i="5"/>
  <c r="U462" i="5"/>
  <c r="U460" i="5"/>
  <c r="U458" i="5"/>
  <c r="V467" i="5"/>
  <c r="V465" i="5"/>
  <c r="V463" i="5"/>
  <c r="V461" i="5"/>
  <c r="V459" i="5"/>
  <c r="V457" i="5"/>
  <c r="U465" i="5"/>
  <c r="U461" i="5"/>
  <c r="U457" i="5"/>
  <c r="V466" i="5"/>
  <c r="V458" i="5"/>
  <c r="V464" i="5"/>
  <c r="V460" i="5"/>
  <c r="U467" i="5"/>
  <c r="U463" i="5"/>
  <c r="U459" i="5"/>
  <c r="V462" i="5"/>
  <c r="V747" i="5"/>
  <c r="V745" i="5"/>
  <c r="V743" i="5"/>
  <c r="V741" i="5"/>
  <c r="V739" i="5"/>
  <c r="V737" i="5"/>
  <c r="U747" i="5"/>
  <c r="U745" i="5"/>
  <c r="U743" i="5"/>
  <c r="U741" i="5"/>
  <c r="U739" i="5"/>
  <c r="U737" i="5"/>
  <c r="V746" i="5"/>
  <c r="V744" i="5"/>
  <c r="V742" i="5"/>
  <c r="V740" i="5"/>
  <c r="V738" i="5"/>
  <c r="U742" i="5"/>
  <c r="U740" i="5"/>
  <c r="U746" i="5"/>
  <c r="U744" i="5"/>
  <c r="U738" i="5"/>
  <c r="AL366" i="5"/>
  <c r="U367" i="5"/>
  <c r="U365" i="5"/>
  <c r="U363" i="5"/>
  <c r="U361" i="5"/>
  <c r="U359" i="5"/>
  <c r="U357" i="5"/>
  <c r="V366" i="5"/>
  <c r="V364" i="5"/>
  <c r="V362" i="5"/>
  <c r="V360" i="5"/>
  <c r="V358" i="5"/>
  <c r="U364" i="5"/>
  <c r="U360" i="5"/>
  <c r="V361" i="5"/>
  <c r="V367" i="5"/>
  <c r="V363" i="5"/>
  <c r="V359" i="5"/>
  <c r="U366" i="5"/>
  <c r="U362" i="5"/>
  <c r="U358" i="5"/>
  <c r="V365" i="5"/>
  <c r="V357" i="5"/>
  <c r="H906" i="5"/>
  <c r="V907" i="5"/>
  <c r="V905" i="5"/>
  <c r="V903" i="5"/>
  <c r="V901" i="5"/>
  <c r="V899" i="5"/>
  <c r="V897" i="5"/>
  <c r="U907" i="5"/>
  <c r="U905" i="5"/>
  <c r="U903" i="5"/>
  <c r="U901" i="5"/>
  <c r="U899" i="5"/>
  <c r="U897" i="5"/>
  <c r="V906" i="5"/>
  <c r="V904" i="5"/>
  <c r="V902" i="5"/>
  <c r="V900" i="5"/>
  <c r="V898" i="5"/>
  <c r="U902" i="5"/>
  <c r="U900" i="5"/>
  <c r="U898" i="5"/>
  <c r="U906" i="5"/>
  <c r="U904" i="5"/>
  <c r="AK758" i="5"/>
  <c r="V766" i="5"/>
  <c r="V764" i="5"/>
  <c r="V762" i="5"/>
  <c r="V760" i="5"/>
  <c r="V758" i="5"/>
  <c r="U766" i="5"/>
  <c r="U764" i="5"/>
  <c r="U762" i="5"/>
  <c r="U760" i="5"/>
  <c r="U758" i="5"/>
  <c r="V767" i="5"/>
  <c r="V765" i="5"/>
  <c r="V763" i="5"/>
  <c r="V761" i="5"/>
  <c r="V759" i="5"/>
  <c r="V757" i="5"/>
  <c r="U767" i="5"/>
  <c r="U759" i="5"/>
  <c r="U765" i="5"/>
  <c r="U757" i="5"/>
  <c r="U761" i="5"/>
  <c r="U763" i="5"/>
  <c r="I12" i="5"/>
  <c r="U266" i="5"/>
  <c r="U264" i="5"/>
  <c r="U262" i="5"/>
  <c r="U260" i="5"/>
  <c r="U258" i="5"/>
  <c r="V267" i="5"/>
  <c r="V265" i="5"/>
  <c r="V263" i="5"/>
  <c r="V261" i="5"/>
  <c r="V259" i="5"/>
  <c r="V257" i="5"/>
  <c r="U267" i="5"/>
  <c r="U263" i="5"/>
  <c r="U259" i="5"/>
  <c r="V264" i="5"/>
  <c r="V266" i="5"/>
  <c r="V262" i="5"/>
  <c r="V258" i="5"/>
  <c r="U265" i="5"/>
  <c r="U261" i="5"/>
  <c r="U257" i="5"/>
  <c r="V260" i="5"/>
  <c r="I14" i="5"/>
  <c r="U306" i="5"/>
  <c r="U304" i="5"/>
  <c r="U302" i="5"/>
  <c r="U300" i="5"/>
  <c r="U298" i="5"/>
  <c r="V307" i="5"/>
  <c r="V305" i="5"/>
  <c r="V303" i="5"/>
  <c r="V301" i="5"/>
  <c r="V299" i="5"/>
  <c r="V297" i="5"/>
  <c r="U305" i="5"/>
  <c r="U301" i="5"/>
  <c r="U297" i="5"/>
  <c r="V298" i="5"/>
  <c r="V304" i="5"/>
  <c r="V300" i="5"/>
  <c r="U307" i="5"/>
  <c r="U303" i="5"/>
  <c r="U299" i="5"/>
  <c r="V306" i="5"/>
  <c r="V302" i="5"/>
  <c r="U567" i="5"/>
  <c r="U565" i="5"/>
  <c r="U563" i="5"/>
  <c r="U561" i="5"/>
  <c r="U559" i="5"/>
  <c r="U557" i="5"/>
  <c r="V566" i="5"/>
  <c r="V564" i="5"/>
  <c r="V562" i="5"/>
  <c r="V560" i="5"/>
  <c r="V558" i="5"/>
  <c r="U566" i="5"/>
  <c r="U562" i="5"/>
  <c r="U558" i="5"/>
  <c r="V563" i="5"/>
  <c r="V565" i="5"/>
  <c r="V561" i="5"/>
  <c r="V557" i="5"/>
  <c r="U564" i="5"/>
  <c r="U560" i="5"/>
  <c r="V567" i="5"/>
  <c r="V559" i="5"/>
  <c r="U546" i="5"/>
  <c r="U544" i="5"/>
  <c r="U542" i="5"/>
  <c r="U540" i="5"/>
  <c r="U538" i="5"/>
  <c r="V547" i="5"/>
  <c r="V545" i="5"/>
  <c r="V543" i="5"/>
  <c r="V541" i="5"/>
  <c r="V539" i="5"/>
  <c r="V537" i="5"/>
  <c r="U545" i="5"/>
  <c r="U541" i="5"/>
  <c r="U537" i="5"/>
  <c r="V542" i="5"/>
  <c r="V544" i="5"/>
  <c r="V540" i="5"/>
  <c r="U547" i="5"/>
  <c r="U543" i="5"/>
  <c r="U539" i="5"/>
  <c r="V546" i="5"/>
  <c r="V538" i="5"/>
  <c r="V707" i="5"/>
  <c r="V705" i="5"/>
  <c r="V703" i="5"/>
  <c r="V701" i="5"/>
  <c r="V699" i="5"/>
  <c r="V697" i="5"/>
  <c r="U707" i="5"/>
  <c r="U705" i="5"/>
  <c r="U703" i="5"/>
  <c r="U701" i="5"/>
  <c r="U699" i="5"/>
  <c r="U697" i="5"/>
  <c r="V706" i="5"/>
  <c r="V704" i="5"/>
  <c r="V702" i="5"/>
  <c r="V700" i="5"/>
  <c r="V698" i="5"/>
  <c r="U700" i="5"/>
  <c r="U706" i="5"/>
  <c r="U698" i="5"/>
  <c r="U702" i="5"/>
  <c r="U704" i="5"/>
  <c r="V947" i="5"/>
  <c r="V945" i="5"/>
  <c r="V943" i="5"/>
  <c r="V941" i="5"/>
  <c r="V939" i="5"/>
  <c r="V937" i="5"/>
  <c r="U947" i="5"/>
  <c r="U945" i="5"/>
  <c r="U943" i="5"/>
  <c r="U941" i="5"/>
  <c r="U939" i="5"/>
  <c r="U937" i="5"/>
  <c r="V946" i="5"/>
  <c r="V944" i="5"/>
  <c r="V942" i="5"/>
  <c r="V940" i="5"/>
  <c r="V938" i="5"/>
  <c r="U944" i="5"/>
  <c r="U942" i="5"/>
  <c r="U938" i="5"/>
  <c r="U946" i="5"/>
  <c r="U940" i="5"/>
  <c r="V726" i="5"/>
  <c r="V724" i="5"/>
  <c r="V722" i="5"/>
  <c r="V720" i="5"/>
  <c r="V718" i="5"/>
  <c r="U726" i="5"/>
  <c r="U724" i="5"/>
  <c r="U722" i="5"/>
  <c r="U720" i="5"/>
  <c r="U718" i="5"/>
  <c r="V727" i="5"/>
  <c r="V725" i="5"/>
  <c r="V723" i="5"/>
  <c r="V721" i="5"/>
  <c r="V719" i="5"/>
  <c r="V717" i="5"/>
  <c r="U725" i="5"/>
  <c r="U717" i="5"/>
  <c r="U723" i="5"/>
  <c r="U721" i="5"/>
  <c r="U719" i="5"/>
  <c r="U727" i="5"/>
  <c r="U607" i="5"/>
  <c r="U605" i="5"/>
  <c r="U603" i="5"/>
  <c r="U601" i="5"/>
  <c r="U599" i="5"/>
  <c r="U597" i="5"/>
  <c r="V606" i="5"/>
  <c r="V604" i="5"/>
  <c r="V602" i="5"/>
  <c r="V600" i="5"/>
  <c r="V598" i="5"/>
  <c r="U604" i="5"/>
  <c r="U600" i="5"/>
  <c r="V605" i="5"/>
  <c r="V597" i="5"/>
  <c r="V607" i="5"/>
  <c r="V603" i="5"/>
  <c r="V599" i="5"/>
  <c r="U606" i="5"/>
  <c r="U602" i="5"/>
  <c r="U598" i="5"/>
  <c r="V601" i="5"/>
  <c r="U207" i="5"/>
  <c r="U205" i="5"/>
  <c r="U203" i="5"/>
  <c r="U201" i="5"/>
  <c r="U199" i="5"/>
  <c r="U197" i="5"/>
  <c r="V206" i="5"/>
  <c r="V204" i="5"/>
  <c r="V202" i="5"/>
  <c r="V200" i="5"/>
  <c r="V198" i="5"/>
  <c r="U204" i="5"/>
  <c r="U200" i="5"/>
  <c r="V205" i="5"/>
  <c r="V197" i="5"/>
  <c r="V207" i="5"/>
  <c r="V203" i="5"/>
  <c r="V199" i="5"/>
  <c r="U206" i="5"/>
  <c r="U202" i="5"/>
  <c r="U198" i="5"/>
  <c r="V201" i="5"/>
  <c r="G678" i="5"/>
  <c r="V686" i="5"/>
  <c r="V684" i="5"/>
  <c r="U686" i="5"/>
  <c r="U684" i="5"/>
  <c r="V687" i="5"/>
  <c r="V685" i="5"/>
  <c r="V683" i="5"/>
  <c r="U683" i="5"/>
  <c r="U681" i="5"/>
  <c r="U679" i="5"/>
  <c r="U677" i="5"/>
  <c r="V682" i="5"/>
  <c r="V680" i="5"/>
  <c r="V678" i="5"/>
  <c r="U687" i="5"/>
  <c r="U680" i="5"/>
  <c r="V681" i="5"/>
  <c r="U685" i="5"/>
  <c r="V679" i="5"/>
  <c r="U682" i="5"/>
  <c r="U678" i="5"/>
  <c r="V677" i="5"/>
  <c r="H958" i="5"/>
  <c r="V966" i="5"/>
  <c r="V964" i="5"/>
  <c r="V962" i="5"/>
  <c r="V960" i="5"/>
  <c r="V958" i="5"/>
  <c r="U966" i="5"/>
  <c r="U964" i="5"/>
  <c r="U962" i="5"/>
  <c r="U960" i="5"/>
  <c r="U958" i="5"/>
  <c r="V967" i="5"/>
  <c r="V965" i="5"/>
  <c r="V963" i="5"/>
  <c r="V961" i="5"/>
  <c r="V959" i="5"/>
  <c r="V957" i="5"/>
  <c r="U961" i="5"/>
  <c r="U967" i="5"/>
  <c r="U959" i="5"/>
  <c r="U957" i="5"/>
  <c r="U965" i="5"/>
  <c r="U963" i="5"/>
  <c r="V987" i="5"/>
  <c r="V985" i="5"/>
  <c r="V983" i="5"/>
  <c r="V981" i="5"/>
  <c r="V979" i="5"/>
  <c r="V977" i="5"/>
  <c r="U987" i="5"/>
  <c r="U985" i="5"/>
  <c r="U983" i="5"/>
  <c r="U981" i="5"/>
  <c r="U979" i="5"/>
  <c r="U977" i="5"/>
  <c r="V986" i="5"/>
  <c r="V984" i="5"/>
  <c r="V982" i="5"/>
  <c r="V980" i="5"/>
  <c r="V978" i="5"/>
  <c r="U986" i="5"/>
  <c r="U978" i="5"/>
  <c r="U984" i="5"/>
  <c r="U982" i="5"/>
  <c r="U980" i="5"/>
  <c r="U226" i="5"/>
  <c r="U224" i="5"/>
  <c r="U222" i="5"/>
  <c r="U220" i="5"/>
  <c r="U218" i="5"/>
  <c r="V227" i="5"/>
  <c r="V225" i="5"/>
  <c r="V223" i="5"/>
  <c r="V221" i="5"/>
  <c r="V219" i="5"/>
  <c r="V217" i="5"/>
  <c r="U225" i="5"/>
  <c r="U221" i="5"/>
  <c r="U217" i="5"/>
  <c r="V222" i="5"/>
  <c r="V224" i="5"/>
  <c r="V220" i="5"/>
  <c r="U227" i="5"/>
  <c r="U223" i="5"/>
  <c r="U219" i="5"/>
  <c r="V226" i="5"/>
  <c r="V218" i="5"/>
  <c r="V926" i="5"/>
  <c r="V924" i="5"/>
  <c r="V922" i="5"/>
  <c r="V920" i="5"/>
  <c r="V918" i="5"/>
  <c r="U926" i="5"/>
  <c r="U924" i="5"/>
  <c r="U922" i="5"/>
  <c r="U920" i="5"/>
  <c r="U918" i="5"/>
  <c r="V927" i="5"/>
  <c r="V925" i="5"/>
  <c r="V923" i="5"/>
  <c r="V921" i="5"/>
  <c r="V919" i="5"/>
  <c r="V917" i="5"/>
  <c r="U927" i="5"/>
  <c r="U919" i="5"/>
  <c r="U925" i="5"/>
  <c r="U917" i="5"/>
  <c r="U923" i="5"/>
  <c r="U921" i="5"/>
  <c r="H839" i="5"/>
  <c r="V846" i="5"/>
  <c r="V844" i="5"/>
  <c r="V842" i="5"/>
  <c r="V840" i="5"/>
  <c r="V838" i="5"/>
  <c r="U846" i="5"/>
  <c r="U844" i="5"/>
  <c r="U842" i="5"/>
  <c r="U840" i="5"/>
  <c r="U838" i="5"/>
  <c r="V847" i="5"/>
  <c r="V845" i="5"/>
  <c r="V843" i="5"/>
  <c r="V841" i="5"/>
  <c r="V839" i="5"/>
  <c r="V837" i="5"/>
  <c r="U843" i="5"/>
  <c r="U841" i="5"/>
  <c r="U839" i="5"/>
  <c r="U837" i="5"/>
  <c r="U847" i="5"/>
  <c r="U845" i="5"/>
  <c r="V806" i="5"/>
  <c r="V804" i="5"/>
  <c r="V802" i="5"/>
  <c r="V800" i="5"/>
  <c r="V798" i="5"/>
  <c r="U806" i="5"/>
  <c r="U804" i="5"/>
  <c r="U802" i="5"/>
  <c r="U800" i="5"/>
  <c r="U798" i="5"/>
  <c r="V807" i="5"/>
  <c r="V805" i="5"/>
  <c r="V803" i="5"/>
  <c r="V801" i="5"/>
  <c r="V799" i="5"/>
  <c r="V797" i="5"/>
  <c r="U801" i="5"/>
  <c r="U807" i="5"/>
  <c r="U799" i="5"/>
  <c r="U805" i="5"/>
  <c r="U803" i="5"/>
  <c r="U797" i="5"/>
  <c r="H580" i="5"/>
  <c r="U586" i="5"/>
  <c r="U584" i="5"/>
  <c r="U582" i="5"/>
  <c r="U580" i="5"/>
  <c r="U578" i="5"/>
  <c r="V587" i="5"/>
  <c r="V585" i="5"/>
  <c r="V583" i="5"/>
  <c r="V581" i="5"/>
  <c r="V579" i="5"/>
  <c r="V577" i="5"/>
  <c r="U587" i="5"/>
  <c r="U583" i="5"/>
  <c r="U579" i="5"/>
  <c r="V580" i="5"/>
  <c r="V586" i="5"/>
  <c r="V582" i="5"/>
  <c r="V578" i="5"/>
  <c r="U585" i="5"/>
  <c r="U581" i="5"/>
  <c r="U577" i="5"/>
  <c r="V584" i="5"/>
  <c r="I31" i="5"/>
  <c r="U647" i="5"/>
  <c r="U645" i="5"/>
  <c r="U643" i="5"/>
  <c r="U641" i="5"/>
  <c r="U639" i="5"/>
  <c r="U637" i="5"/>
  <c r="V646" i="5"/>
  <c r="V644" i="5"/>
  <c r="V642" i="5"/>
  <c r="V640" i="5"/>
  <c r="V638" i="5"/>
  <c r="U646" i="5"/>
  <c r="U642" i="5"/>
  <c r="U638" i="5"/>
  <c r="V647" i="5"/>
  <c r="V639" i="5"/>
  <c r="V645" i="5"/>
  <c r="V641" i="5"/>
  <c r="V637" i="5"/>
  <c r="U644" i="5"/>
  <c r="U640" i="5"/>
  <c r="V643" i="5"/>
  <c r="AP856" i="10"/>
  <c r="AP854" i="10"/>
  <c r="AP852" i="10"/>
  <c r="AP850" i="10"/>
  <c r="AP848" i="10"/>
  <c r="AP846" i="10"/>
  <c r="AO856" i="10"/>
  <c r="AO854" i="10"/>
  <c r="AO852" i="10"/>
  <c r="AO850" i="10"/>
  <c r="AO848" i="10"/>
  <c r="AO846" i="10"/>
  <c r="AP855" i="10"/>
  <c r="AP851" i="10"/>
  <c r="AP847" i="10"/>
  <c r="AO855" i="10"/>
  <c r="AO851" i="10"/>
  <c r="AO847" i="10"/>
  <c r="AP853" i="10"/>
  <c r="AP849" i="10"/>
  <c r="AO853" i="10"/>
  <c r="AO849" i="10"/>
  <c r="AP835" i="10"/>
  <c r="AP833" i="10"/>
  <c r="AP831" i="10"/>
  <c r="AP829" i="10"/>
  <c r="AP827" i="10"/>
  <c r="AP816" i="10"/>
  <c r="AP814" i="10"/>
  <c r="AP812" i="10"/>
  <c r="AP810" i="10"/>
  <c r="AP808" i="10"/>
  <c r="AP806" i="10"/>
  <c r="AP795" i="10"/>
  <c r="AP793" i="10"/>
  <c r="AP791" i="10"/>
  <c r="AP789" i="10"/>
  <c r="AP787" i="10"/>
  <c r="AP776" i="10"/>
  <c r="AP774" i="10"/>
  <c r="AP772" i="10"/>
  <c r="AP770" i="10"/>
  <c r="AP768" i="10"/>
  <c r="AP766" i="10"/>
  <c r="AP755" i="10"/>
  <c r="AP753" i="10"/>
  <c r="AP751" i="10"/>
  <c r="AP749" i="10"/>
  <c r="AP747" i="10"/>
  <c r="AP736" i="10"/>
  <c r="AP734" i="10"/>
  <c r="AP732" i="10"/>
  <c r="AP730" i="10"/>
  <c r="AP728" i="10"/>
  <c r="AP726" i="10"/>
  <c r="AP715" i="10"/>
  <c r="AP713" i="10"/>
  <c r="AP711" i="10"/>
  <c r="AP709" i="10"/>
  <c r="AP707" i="10"/>
  <c r="AP696" i="10"/>
  <c r="AP694" i="10"/>
  <c r="AP692" i="10"/>
  <c r="AP690" i="10"/>
  <c r="AP688" i="10"/>
  <c r="AP686" i="10"/>
  <c r="AP675" i="10"/>
  <c r="AP673" i="10"/>
  <c r="AP671" i="10"/>
  <c r="AP669" i="10"/>
  <c r="AP667" i="10"/>
  <c r="AP656" i="10"/>
  <c r="AP654" i="10"/>
  <c r="AP652" i="10"/>
  <c r="AP650" i="10"/>
  <c r="AP648" i="10"/>
  <c r="AP646" i="10"/>
  <c r="AP635" i="10"/>
  <c r="AP633" i="10"/>
  <c r="AP631" i="10"/>
  <c r="AP629" i="10"/>
  <c r="AP627" i="10"/>
  <c r="AP616" i="10"/>
  <c r="AP614" i="10"/>
  <c r="AP612" i="10"/>
  <c r="AP610" i="10"/>
  <c r="AP608" i="10"/>
  <c r="AP606" i="10"/>
  <c r="AP595" i="10"/>
  <c r="AP593" i="10"/>
  <c r="AP591" i="10"/>
  <c r="AP589" i="10"/>
  <c r="AP587" i="10"/>
  <c r="AP576" i="10"/>
  <c r="AP574" i="10"/>
  <c r="AP572" i="10"/>
  <c r="AP570" i="10"/>
  <c r="AP568" i="10"/>
  <c r="AO835" i="10"/>
  <c r="AO833" i="10"/>
  <c r="AO831" i="10"/>
  <c r="AO829" i="10"/>
  <c r="AO827" i="10"/>
  <c r="AO816" i="10"/>
  <c r="AO814" i="10"/>
  <c r="AO812" i="10"/>
  <c r="AO810" i="10"/>
  <c r="AO808" i="10"/>
  <c r="AO806" i="10"/>
  <c r="AO795" i="10"/>
  <c r="AO793" i="10"/>
  <c r="AO791" i="10"/>
  <c r="AO789" i="10"/>
  <c r="AO787" i="10"/>
  <c r="AO776" i="10"/>
  <c r="AO774" i="10"/>
  <c r="AO772" i="10"/>
  <c r="AO770" i="10"/>
  <c r="AO768" i="10"/>
  <c r="AO766" i="10"/>
  <c r="AO755" i="10"/>
  <c r="AO753" i="10"/>
  <c r="AO751" i="10"/>
  <c r="AO749" i="10"/>
  <c r="AO747" i="10"/>
  <c r="AO736" i="10"/>
  <c r="AO734" i="10"/>
  <c r="AO732" i="10"/>
  <c r="AO730" i="10"/>
  <c r="AO728" i="10"/>
  <c r="AO726" i="10"/>
  <c r="AO715" i="10"/>
  <c r="AO713" i="10"/>
  <c r="AO711" i="10"/>
  <c r="AO709" i="10"/>
  <c r="AO707" i="10"/>
  <c r="AO696" i="10"/>
  <c r="AO694" i="10"/>
  <c r="AO692" i="10"/>
  <c r="AO690" i="10"/>
  <c r="AO688" i="10"/>
  <c r="AO686" i="10"/>
  <c r="AO675" i="10"/>
  <c r="AO673" i="10"/>
  <c r="AO671" i="10"/>
  <c r="AO669" i="10"/>
  <c r="AO667" i="10"/>
  <c r="AO656" i="10"/>
  <c r="AO654" i="10"/>
  <c r="AO652" i="10"/>
  <c r="AO650" i="10"/>
  <c r="AO648" i="10"/>
  <c r="AO646" i="10"/>
  <c r="AO635" i="10"/>
  <c r="AO633" i="10"/>
  <c r="AO631" i="10"/>
  <c r="AO629" i="10"/>
  <c r="AO627" i="10"/>
  <c r="AO616" i="10"/>
  <c r="AO614" i="10"/>
  <c r="AO612" i="10"/>
  <c r="AO610" i="10"/>
  <c r="AO608" i="10"/>
  <c r="AO606" i="10"/>
  <c r="AO595" i="10"/>
  <c r="AO593" i="10"/>
  <c r="AO591" i="10"/>
  <c r="AO589" i="10"/>
  <c r="AO587" i="10"/>
  <c r="AO576" i="10"/>
  <c r="AO574" i="10"/>
  <c r="AO572" i="10"/>
  <c r="AO570" i="10"/>
  <c r="AO568" i="10"/>
  <c r="AO566" i="10"/>
  <c r="AO555" i="10"/>
  <c r="AO553" i="10"/>
  <c r="AP834" i="10"/>
  <c r="AP830" i="10"/>
  <c r="AP826" i="10"/>
  <c r="AP813" i="10"/>
  <c r="AP809" i="10"/>
  <c r="AP796" i="10"/>
  <c r="AP792" i="10"/>
  <c r="AP788" i="10"/>
  <c r="AP775" i="10"/>
  <c r="AP771" i="10"/>
  <c r="AP767" i="10"/>
  <c r="AP754" i="10"/>
  <c r="AP750" i="10"/>
  <c r="AP746" i="10"/>
  <c r="AP733" i="10"/>
  <c r="AP729" i="10"/>
  <c r="AP716" i="10"/>
  <c r="AP712" i="10"/>
  <c r="AP708" i="10"/>
  <c r="AP695" i="10"/>
  <c r="AP691" i="10"/>
  <c r="AP687" i="10"/>
  <c r="AP674" i="10"/>
  <c r="AP670" i="10"/>
  <c r="AP666" i="10"/>
  <c r="AP653" i="10"/>
  <c r="AP649" i="10"/>
  <c r="AP636" i="10"/>
  <c r="AP632" i="10"/>
  <c r="AP628" i="10"/>
  <c r="AP615" i="10"/>
  <c r="AP611" i="10"/>
  <c r="AP607" i="10"/>
  <c r="AP594" i="10"/>
  <c r="AP590" i="10"/>
  <c r="AP586" i="10"/>
  <c r="AP573" i="10"/>
  <c r="AP569" i="10"/>
  <c r="AP566" i="10"/>
  <c r="AP554" i="10"/>
  <c r="AO552" i="10"/>
  <c r="AO550" i="10"/>
  <c r="AO548" i="10"/>
  <c r="AO546" i="10"/>
  <c r="AO535" i="10"/>
  <c r="AO533" i="10"/>
  <c r="AO531" i="10"/>
  <c r="AO529" i="10"/>
  <c r="AO527" i="10"/>
  <c r="AO516" i="10"/>
  <c r="AO514" i="10"/>
  <c r="AO512" i="10"/>
  <c r="AO510" i="10"/>
  <c r="AO508" i="10"/>
  <c r="AO506" i="10"/>
  <c r="AO495" i="10"/>
  <c r="AO493" i="10"/>
  <c r="AO491" i="10"/>
  <c r="AO489" i="10"/>
  <c r="AO487" i="10"/>
  <c r="AO476" i="10"/>
  <c r="AO474" i="10"/>
  <c r="AO472" i="10"/>
  <c r="AO470" i="10"/>
  <c r="AO468" i="10"/>
  <c r="AO466" i="10"/>
  <c r="AO455" i="10"/>
  <c r="AO453" i="10"/>
  <c r="AO451" i="10"/>
  <c r="AO449" i="10"/>
  <c r="AO447" i="10"/>
  <c r="AO436" i="10"/>
  <c r="AO434" i="10"/>
  <c r="AO432" i="10"/>
  <c r="AO430" i="10"/>
  <c r="AO428" i="10"/>
  <c r="AO426" i="10"/>
  <c r="AO415" i="10"/>
  <c r="AO413" i="10"/>
  <c r="AO411" i="10"/>
  <c r="AO409" i="10"/>
  <c r="AO407" i="10"/>
  <c r="AO834" i="10"/>
  <c r="AO830" i="10"/>
  <c r="AO826" i="10"/>
  <c r="AO813" i="10"/>
  <c r="AO809" i="10"/>
  <c r="AO796" i="10"/>
  <c r="AO792" i="10"/>
  <c r="AO788" i="10"/>
  <c r="AO775" i="10"/>
  <c r="AO771" i="10"/>
  <c r="AO767" i="10"/>
  <c r="AO754" i="10"/>
  <c r="AO750" i="10"/>
  <c r="AO746" i="10"/>
  <c r="AO733" i="10"/>
  <c r="AO729" i="10"/>
  <c r="AO716" i="10"/>
  <c r="AO712" i="10"/>
  <c r="AO708" i="10"/>
  <c r="AO695" i="10"/>
  <c r="AO691" i="10"/>
  <c r="AO687" i="10"/>
  <c r="AO674" i="10"/>
  <c r="AO670" i="10"/>
  <c r="AO666" i="10"/>
  <c r="AO653" i="10"/>
  <c r="AO649" i="10"/>
  <c r="AO636" i="10"/>
  <c r="AO632" i="10"/>
  <c r="AO628" i="10"/>
  <c r="AO615" i="10"/>
  <c r="AO611" i="10"/>
  <c r="AO607" i="10"/>
  <c r="AO594" i="10"/>
  <c r="AO590" i="10"/>
  <c r="AO586" i="10"/>
  <c r="AO573" i="10"/>
  <c r="AO569" i="10"/>
  <c r="AP556" i="10"/>
  <c r="AO554" i="10"/>
  <c r="AP551" i="10"/>
  <c r="AP549" i="10"/>
  <c r="AP547" i="10"/>
  <c r="AP536" i="10"/>
  <c r="AP534" i="10"/>
  <c r="AP532" i="10"/>
  <c r="AP530" i="10"/>
  <c r="AP528" i="10"/>
  <c r="AP526" i="10"/>
  <c r="AP515" i="10"/>
  <c r="AP513" i="10"/>
  <c r="AP511" i="10"/>
  <c r="AP509" i="10"/>
  <c r="AP507" i="10"/>
  <c r="AP496" i="10"/>
  <c r="AP494" i="10"/>
  <c r="AP492" i="10"/>
  <c r="AP490" i="10"/>
  <c r="AP488" i="10"/>
  <c r="AP486" i="10"/>
  <c r="AP475" i="10"/>
  <c r="AP473" i="10"/>
  <c r="AP471" i="10"/>
  <c r="AP469" i="10"/>
  <c r="AP467" i="10"/>
  <c r="AP456" i="10"/>
  <c r="AP454" i="10"/>
  <c r="AP452" i="10"/>
  <c r="AP450" i="10"/>
  <c r="AP448" i="10"/>
  <c r="AP446" i="10"/>
  <c r="AP435" i="10"/>
  <c r="AP433" i="10"/>
  <c r="AP431" i="10"/>
  <c r="AP429" i="10"/>
  <c r="AP427" i="10"/>
  <c r="AP416" i="10"/>
  <c r="AP414" i="10"/>
  <c r="AP412" i="10"/>
  <c r="AP410" i="10"/>
  <c r="AP408" i="10"/>
  <c r="AP406" i="10"/>
  <c r="AP395" i="10"/>
  <c r="AP393" i="10"/>
  <c r="AP836" i="10"/>
  <c r="AP832" i="10"/>
  <c r="AP828" i="10"/>
  <c r="AP815" i="10"/>
  <c r="AP811" i="10"/>
  <c r="AP807" i="10"/>
  <c r="AP794" i="10"/>
  <c r="AP790" i="10"/>
  <c r="AP786" i="10"/>
  <c r="AP773" i="10"/>
  <c r="AP769" i="10"/>
  <c r="AP756" i="10"/>
  <c r="AP752" i="10"/>
  <c r="AP748" i="10"/>
  <c r="AP735" i="10"/>
  <c r="AP731" i="10"/>
  <c r="AP727" i="10"/>
  <c r="AP714" i="10"/>
  <c r="AP710" i="10"/>
  <c r="AP706" i="10"/>
  <c r="AP693" i="10"/>
  <c r="AP689" i="10"/>
  <c r="AP676" i="10"/>
  <c r="AP672" i="10"/>
  <c r="AP668" i="10"/>
  <c r="AP655" i="10"/>
  <c r="AP651" i="10"/>
  <c r="AP647" i="10"/>
  <c r="AP634" i="10"/>
  <c r="AP630" i="10"/>
  <c r="AP626" i="10"/>
  <c r="AP613" i="10"/>
  <c r="AP609" i="10"/>
  <c r="AP596" i="10"/>
  <c r="AP592" i="10"/>
  <c r="AP588" i="10"/>
  <c r="AP575" i="10"/>
  <c r="AP571" i="10"/>
  <c r="AP567" i="10"/>
  <c r="AO556" i="10"/>
  <c r="AP553" i="10"/>
  <c r="AO551" i="10"/>
  <c r="AO549" i="10"/>
  <c r="AO547" i="10"/>
  <c r="AO536" i="10"/>
  <c r="AO534" i="10"/>
  <c r="AO532" i="10"/>
  <c r="AO530" i="10"/>
  <c r="AO528" i="10"/>
  <c r="AO526" i="10"/>
  <c r="AO515" i="10"/>
  <c r="AO513" i="10"/>
  <c r="AO511" i="10"/>
  <c r="AO509" i="10"/>
  <c r="AO507" i="10"/>
  <c r="AO496" i="10"/>
  <c r="AO828" i="10"/>
  <c r="AO794" i="10"/>
  <c r="AO769" i="10"/>
  <c r="AO735" i="10"/>
  <c r="AO710" i="10"/>
  <c r="AO676" i="10"/>
  <c r="AO651" i="10"/>
  <c r="AO626" i="10"/>
  <c r="AO592" i="10"/>
  <c r="AO567" i="10"/>
  <c r="AP548" i="10"/>
  <c r="AP531" i="10"/>
  <c r="AP514" i="10"/>
  <c r="AP506" i="10"/>
  <c r="AO492" i="10"/>
  <c r="AO488" i="10"/>
  <c r="AO475" i="10"/>
  <c r="AO471" i="10"/>
  <c r="AO467" i="10"/>
  <c r="AO454" i="10"/>
  <c r="AO450" i="10"/>
  <c r="AO446" i="10"/>
  <c r="AO433" i="10"/>
  <c r="AO429" i="10"/>
  <c r="AO416" i="10"/>
  <c r="AO412" i="10"/>
  <c r="AO408" i="10"/>
  <c r="AO396" i="10"/>
  <c r="AO393" i="10"/>
  <c r="AO391" i="10"/>
  <c r="AO389" i="10"/>
  <c r="AO387" i="10"/>
  <c r="AO376" i="10"/>
  <c r="AO374" i="10"/>
  <c r="AO372" i="10"/>
  <c r="AO370" i="10"/>
  <c r="AO368" i="10"/>
  <c r="AO366" i="10"/>
  <c r="AO355" i="10"/>
  <c r="AO353" i="10"/>
  <c r="AO351" i="10"/>
  <c r="AO349" i="10"/>
  <c r="AO347" i="10"/>
  <c r="AO336" i="10"/>
  <c r="AO334" i="10"/>
  <c r="AO332" i="10"/>
  <c r="AO330" i="10"/>
  <c r="AO328" i="10"/>
  <c r="AO326" i="10"/>
  <c r="AO315" i="10"/>
  <c r="AO313" i="10"/>
  <c r="AO311" i="10"/>
  <c r="AO309" i="10"/>
  <c r="AO307" i="10"/>
  <c r="AO296" i="10"/>
  <c r="AO294" i="10"/>
  <c r="AO292" i="10"/>
  <c r="AO290" i="10"/>
  <c r="AO288" i="10"/>
  <c r="AO286" i="10"/>
  <c r="AO275" i="10"/>
  <c r="AO273" i="10"/>
  <c r="AO271" i="10"/>
  <c r="AO269" i="10"/>
  <c r="AO267" i="10"/>
  <c r="AO256" i="10"/>
  <c r="AO254" i="10"/>
  <c r="AO252" i="10"/>
  <c r="AO250" i="10"/>
  <c r="AO248" i="10"/>
  <c r="AO246" i="10"/>
  <c r="AO235" i="10"/>
  <c r="AO233" i="10"/>
  <c r="AO231" i="10"/>
  <c r="AO229" i="10"/>
  <c r="AO227" i="10"/>
  <c r="AO216" i="10"/>
  <c r="AO214" i="10"/>
  <c r="AO212" i="10"/>
  <c r="AO210" i="10"/>
  <c r="AO208" i="10"/>
  <c r="AO206" i="10"/>
  <c r="AO195" i="10"/>
  <c r="AO193" i="10"/>
  <c r="AO191" i="10"/>
  <c r="AO189" i="10"/>
  <c r="AO187" i="10"/>
  <c r="AO176" i="10"/>
  <c r="AO174" i="10"/>
  <c r="AO172" i="10"/>
  <c r="AO170" i="10"/>
  <c r="AO168" i="10"/>
  <c r="AO166" i="10"/>
  <c r="AO155" i="10"/>
  <c r="AO153" i="10"/>
  <c r="AO151" i="10"/>
  <c r="AO149" i="10"/>
  <c r="AO147" i="10"/>
  <c r="AO136" i="10"/>
  <c r="AO134" i="10"/>
  <c r="AO132" i="10"/>
  <c r="AO130" i="10"/>
  <c r="AO128" i="10"/>
  <c r="AO126" i="10"/>
  <c r="AO115" i="10"/>
  <c r="AO113" i="10"/>
  <c r="AO111" i="10"/>
  <c r="AO109" i="10"/>
  <c r="AO107" i="10"/>
  <c r="AO96" i="10"/>
  <c r="AO94" i="10"/>
  <c r="AO92" i="10"/>
  <c r="AO90" i="10"/>
  <c r="AO88" i="10"/>
  <c r="AO86" i="10"/>
  <c r="AO75" i="10"/>
  <c r="AO73" i="10"/>
  <c r="AO71" i="10"/>
  <c r="AO69" i="10"/>
  <c r="AO67" i="10"/>
  <c r="AO815" i="10"/>
  <c r="AO790" i="10"/>
  <c r="AO756" i="10"/>
  <c r="AO731" i="10"/>
  <c r="AO706" i="10"/>
  <c r="AO672" i="10"/>
  <c r="AO647" i="10"/>
  <c r="AO613" i="10"/>
  <c r="AO588" i="10"/>
  <c r="AP555" i="10"/>
  <c r="AP546" i="10"/>
  <c r="AP529" i="10"/>
  <c r="AP512" i="10"/>
  <c r="AP495" i="10"/>
  <c r="AP491" i="10"/>
  <c r="AP487" i="10"/>
  <c r="AP474" i="10"/>
  <c r="AP470" i="10"/>
  <c r="AP466" i="10"/>
  <c r="AP453" i="10"/>
  <c r="AP449" i="10"/>
  <c r="AP436" i="10"/>
  <c r="AP432" i="10"/>
  <c r="AP428" i="10"/>
  <c r="AP415" i="10"/>
  <c r="AP411" i="10"/>
  <c r="AP407" i="10"/>
  <c r="AO395" i="10"/>
  <c r="AP392" i="10"/>
  <c r="AP390" i="10"/>
  <c r="AP388" i="10"/>
  <c r="AP386" i="10"/>
  <c r="AP375" i="10"/>
  <c r="AP373" i="10"/>
  <c r="AP371" i="10"/>
  <c r="AP369" i="10"/>
  <c r="AP367" i="10"/>
  <c r="AP356" i="10"/>
  <c r="AP354" i="10"/>
  <c r="AP352" i="10"/>
  <c r="AP350" i="10"/>
  <c r="AP348" i="10"/>
  <c r="AP346" i="10"/>
  <c r="AP335" i="10"/>
  <c r="AP333" i="10"/>
  <c r="AP331" i="10"/>
  <c r="AP329" i="10"/>
  <c r="AP327" i="10"/>
  <c r="AP316" i="10"/>
  <c r="AP314" i="10"/>
  <c r="AP312" i="10"/>
  <c r="AP310" i="10"/>
  <c r="AP308" i="10"/>
  <c r="AP306" i="10"/>
  <c r="AP295" i="10"/>
  <c r="AP293" i="10"/>
  <c r="AP291" i="10"/>
  <c r="AP289" i="10"/>
  <c r="AP287" i="10"/>
  <c r="AP276" i="10"/>
  <c r="AP274" i="10"/>
  <c r="AP272" i="10"/>
  <c r="AP270" i="10"/>
  <c r="AP268" i="10"/>
  <c r="AP266" i="10"/>
  <c r="AP255" i="10"/>
  <c r="AP253" i="10"/>
  <c r="AP251" i="10"/>
  <c r="AP249" i="10"/>
  <c r="AP247" i="10"/>
  <c r="AP236" i="10"/>
  <c r="AP234" i="10"/>
  <c r="AP232" i="10"/>
  <c r="AP230" i="10"/>
  <c r="AP228" i="10"/>
  <c r="AP226" i="10"/>
  <c r="AP215" i="10"/>
  <c r="AP213" i="10"/>
  <c r="AP211" i="10"/>
  <c r="AP209" i="10"/>
  <c r="AP207" i="10"/>
  <c r="AP196" i="10"/>
  <c r="AP194" i="10"/>
  <c r="AP192" i="10"/>
  <c r="AP190" i="10"/>
  <c r="AP188" i="10"/>
  <c r="AP186" i="10"/>
  <c r="AP175" i="10"/>
  <c r="AP173" i="10"/>
  <c r="AP171" i="10"/>
  <c r="AP169" i="10"/>
  <c r="AP167" i="10"/>
  <c r="AP156" i="10"/>
  <c r="AP154" i="10"/>
  <c r="AP152" i="10"/>
  <c r="AP150" i="10"/>
  <c r="AP148" i="10"/>
  <c r="AP146" i="10"/>
  <c r="AP135" i="10"/>
  <c r="AP133" i="10"/>
  <c r="AP131" i="10"/>
  <c r="AP129" i="10"/>
  <c r="AP127" i="10"/>
  <c r="AP116" i="10"/>
  <c r="AP114" i="10"/>
  <c r="AP112" i="10"/>
  <c r="AP110" i="10"/>
  <c r="AP108" i="10"/>
  <c r="AP106" i="10"/>
  <c r="AP95" i="10"/>
  <c r="AP93" i="10"/>
  <c r="AP91" i="10"/>
  <c r="AP89" i="10"/>
  <c r="AP87" i="10"/>
  <c r="AP76" i="10"/>
  <c r="AP74" i="10"/>
  <c r="AP72" i="10"/>
  <c r="AP70" i="10"/>
  <c r="AP68" i="10"/>
  <c r="AP66" i="10"/>
  <c r="AO836" i="10"/>
  <c r="AO811" i="10"/>
  <c r="AO786" i="10"/>
  <c r="AO752" i="10"/>
  <c r="AO727" i="10"/>
  <c r="AO693" i="10"/>
  <c r="AO668" i="10"/>
  <c r="AO634" i="10"/>
  <c r="AO575" i="10"/>
  <c r="AP527" i="10"/>
  <c r="AP510" i="10"/>
  <c r="AO490" i="10"/>
  <c r="AO473" i="10"/>
  <c r="AO456" i="10"/>
  <c r="AO448" i="10"/>
  <c r="AO435" i="10"/>
  <c r="AO410" i="10"/>
  <c r="AP394" i="10"/>
  <c r="AO390" i="10"/>
  <c r="AO386" i="10"/>
  <c r="AO373" i="10"/>
  <c r="AO369" i="10"/>
  <c r="AO367" i="10"/>
  <c r="AO356" i="10"/>
  <c r="AO350" i="10"/>
  <c r="AO346" i="10"/>
  <c r="AO333" i="10"/>
  <c r="AO329" i="10"/>
  <c r="AO316" i="10"/>
  <c r="AO312" i="10"/>
  <c r="AO308" i="10"/>
  <c r="AO293" i="10"/>
  <c r="AO289" i="10"/>
  <c r="AO287" i="10"/>
  <c r="AO274" i="10"/>
  <c r="AO270" i="10"/>
  <c r="AO266" i="10"/>
  <c r="AO253" i="10"/>
  <c r="AO247" i="10"/>
  <c r="AO234" i="10"/>
  <c r="AO230" i="10"/>
  <c r="AO215" i="10"/>
  <c r="AO213" i="10"/>
  <c r="AO209" i="10"/>
  <c r="AO207" i="10"/>
  <c r="AO194" i="10"/>
  <c r="AO188" i="10"/>
  <c r="AO175" i="10"/>
  <c r="AO171" i="10"/>
  <c r="AO609" i="10"/>
  <c r="AP552" i="10"/>
  <c r="AP535" i="10"/>
  <c r="AO494" i="10"/>
  <c r="AO486" i="10"/>
  <c r="AO469" i="10"/>
  <c r="AO452" i="10"/>
  <c r="AO431" i="10"/>
  <c r="AO427" i="10"/>
  <c r="AO414" i="10"/>
  <c r="AO406" i="10"/>
  <c r="AO392" i="10"/>
  <c r="AO388" i="10"/>
  <c r="AO375" i="10"/>
  <c r="AO371" i="10"/>
  <c r="AO354" i="10"/>
  <c r="AO352" i="10"/>
  <c r="AO348" i="10"/>
  <c r="AO335" i="10"/>
  <c r="AO331" i="10"/>
  <c r="AO327" i="10"/>
  <c r="AO314" i="10"/>
  <c r="AO310" i="10"/>
  <c r="AO306" i="10"/>
  <c r="AO295" i="10"/>
  <c r="AO291" i="10"/>
  <c r="AO276" i="10"/>
  <c r="AO272" i="10"/>
  <c r="AO268" i="10"/>
  <c r="AO255" i="10"/>
  <c r="AO251" i="10"/>
  <c r="AO249" i="10"/>
  <c r="AO236" i="10"/>
  <c r="AO232" i="10"/>
  <c r="AO228" i="10"/>
  <c r="AO226" i="10"/>
  <c r="AO211" i="10"/>
  <c r="AO196" i="10"/>
  <c r="AO192" i="10"/>
  <c r="AO190" i="10"/>
  <c r="AO186" i="10"/>
  <c r="AO173" i="10"/>
  <c r="AO169" i="10"/>
  <c r="AO167" i="10"/>
  <c r="AO832" i="10"/>
  <c r="AO714" i="10"/>
  <c r="AO596" i="10"/>
  <c r="AP516" i="10"/>
  <c r="AP476" i="10"/>
  <c r="AP451" i="10"/>
  <c r="AP426" i="10"/>
  <c r="AO394" i="10"/>
  <c r="AP376" i="10"/>
  <c r="AP368" i="10"/>
  <c r="AP351" i="10"/>
  <c r="AP334" i="10"/>
  <c r="AP326" i="10"/>
  <c r="AP309" i="10"/>
  <c r="AP292" i="10"/>
  <c r="AP275" i="10"/>
  <c r="AP267" i="10"/>
  <c r="AP250" i="10"/>
  <c r="AP233" i="10"/>
  <c r="AP216" i="10"/>
  <c r="AP208" i="10"/>
  <c r="AP191" i="10"/>
  <c r="AP174" i="10"/>
  <c r="AP166" i="10"/>
  <c r="AP153" i="10"/>
  <c r="AP149" i="10"/>
  <c r="AP136" i="10"/>
  <c r="AP132" i="10"/>
  <c r="AP128" i="10"/>
  <c r="AP115" i="10"/>
  <c r="AP111" i="10"/>
  <c r="AP107" i="10"/>
  <c r="AP94" i="10"/>
  <c r="AP90" i="10"/>
  <c r="AP86" i="10"/>
  <c r="AP73" i="10"/>
  <c r="AP69" i="10"/>
  <c r="AP273" i="10"/>
  <c r="AO152" i="10"/>
  <c r="AO135" i="10"/>
  <c r="AO127" i="10"/>
  <c r="AO110" i="10"/>
  <c r="AO106" i="10"/>
  <c r="AO89" i="10"/>
  <c r="AO72" i="10"/>
  <c r="AO807" i="10"/>
  <c r="AO689" i="10"/>
  <c r="AO571" i="10"/>
  <c r="AP508" i="10"/>
  <c r="AP472" i="10"/>
  <c r="AP447" i="10"/>
  <c r="AP413" i="10"/>
  <c r="AP391" i="10"/>
  <c r="AP374" i="10"/>
  <c r="AP366" i="10"/>
  <c r="AP349" i="10"/>
  <c r="AP332" i="10"/>
  <c r="AP315" i="10"/>
  <c r="AP307" i="10"/>
  <c r="AP290" i="10"/>
  <c r="AP256" i="10"/>
  <c r="AP248" i="10"/>
  <c r="AP231" i="10"/>
  <c r="AP214" i="10"/>
  <c r="AP206" i="10"/>
  <c r="AP189" i="10"/>
  <c r="AP172" i="10"/>
  <c r="AO156" i="10"/>
  <c r="AO148" i="10"/>
  <c r="AO131" i="10"/>
  <c r="AO114" i="10"/>
  <c r="AO93" i="10"/>
  <c r="AO76" i="10"/>
  <c r="AO68" i="10"/>
  <c r="AO773" i="10"/>
  <c r="AO655" i="10"/>
  <c r="AP550" i="10"/>
  <c r="AP493" i="10"/>
  <c r="AP468" i="10"/>
  <c r="AP434" i="10"/>
  <c r="AP409" i="10"/>
  <c r="AP389" i="10"/>
  <c r="AP372" i="10"/>
  <c r="AP355" i="10"/>
  <c r="AP347" i="10"/>
  <c r="AP330" i="10"/>
  <c r="AP313" i="10"/>
  <c r="AP296" i="10"/>
  <c r="AP288" i="10"/>
  <c r="AP271" i="10"/>
  <c r="AP254" i="10"/>
  <c r="AP246" i="10"/>
  <c r="AP229" i="10"/>
  <c r="AP212" i="10"/>
  <c r="AP195" i="10"/>
  <c r="AP187" i="10"/>
  <c r="AP170" i="10"/>
  <c r="AP155" i="10"/>
  <c r="AP151" i="10"/>
  <c r="AP147" i="10"/>
  <c r="AP134" i="10"/>
  <c r="AP130" i="10"/>
  <c r="AP126" i="10"/>
  <c r="AP113" i="10"/>
  <c r="AP109" i="10"/>
  <c r="AP96" i="10"/>
  <c r="AP92" i="10"/>
  <c r="AP88" i="10"/>
  <c r="AP75" i="10"/>
  <c r="AP71" i="10"/>
  <c r="AP67" i="10"/>
  <c r="AO748" i="10"/>
  <c r="AO630" i="10"/>
  <c r="AP533" i="10"/>
  <c r="AP489" i="10"/>
  <c r="AP455" i="10"/>
  <c r="AP430" i="10"/>
  <c r="AP396" i="10"/>
  <c r="AP387" i="10"/>
  <c r="AP370" i="10"/>
  <c r="AP353" i="10"/>
  <c r="AP336" i="10"/>
  <c r="AP328" i="10"/>
  <c r="AP311" i="10"/>
  <c r="AP294" i="10"/>
  <c r="AP286" i="10"/>
  <c r="AP269" i="10"/>
  <c r="AP252" i="10"/>
  <c r="AP235" i="10"/>
  <c r="AP227" i="10"/>
  <c r="AP210" i="10"/>
  <c r="AP193" i="10"/>
  <c r="AP176" i="10"/>
  <c r="AP168" i="10"/>
  <c r="AO154" i="10"/>
  <c r="AO150" i="10"/>
  <c r="AO146" i="10"/>
  <c r="AO133" i="10"/>
  <c r="AO129" i="10"/>
  <c r="AO116" i="10"/>
  <c r="AO112" i="10"/>
  <c r="AO108" i="10"/>
  <c r="AO95" i="10"/>
  <c r="AO91" i="10"/>
  <c r="AO87" i="10"/>
  <c r="AO74" i="10"/>
  <c r="AO70" i="10"/>
  <c r="AO66" i="10"/>
  <c r="AG835" i="10"/>
  <c r="AG833" i="10"/>
  <c r="AG831" i="10"/>
  <c r="AG829" i="10"/>
  <c r="AG827" i="10"/>
  <c r="AG816" i="10"/>
  <c r="AG814" i="10"/>
  <c r="AG812" i="10"/>
  <c r="AG810" i="10"/>
  <c r="AG808" i="10"/>
  <c r="AG806" i="10"/>
  <c r="AG795" i="10"/>
  <c r="AG793" i="10"/>
  <c r="AG791" i="10"/>
  <c r="AG789" i="10"/>
  <c r="AG787" i="10"/>
  <c r="AG776" i="10"/>
  <c r="AG774" i="10"/>
  <c r="AG772" i="10"/>
  <c r="AG770" i="10"/>
  <c r="AG768" i="10"/>
  <c r="AG766" i="10"/>
  <c r="AG755" i="10"/>
  <c r="AG753" i="10"/>
  <c r="AG751" i="10"/>
  <c r="AG749" i="10"/>
  <c r="AG747" i="10"/>
  <c r="AG736" i="10"/>
  <c r="AG734" i="10"/>
  <c r="AG732" i="10"/>
  <c r="AG730" i="10"/>
  <c r="AG728" i="10"/>
  <c r="AG726" i="10"/>
  <c r="AG715" i="10"/>
  <c r="AG713" i="10"/>
  <c r="AG711" i="10"/>
  <c r="AG709" i="10"/>
  <c r="AG707" i="10"/>
  <c r="AG696" i="10"/>
  <c r="AG694" i="10"/>
  <c r="AG692" i="10"/>
  <c r="AG690" i="10"/>
  <c r="AG688" i="10"/>
  <c r="AG686" i="10"/>
  <c r="AG675" i="10"/>
  <c r="AG673" i="10"/>
  <c r="AG671" i="10"/>
  <c r="AG669" i="10"/>
  <c r="AG667" i="10"/>
  <c r="AG656" i="10"/>
  <c r="AG654" i="10"/>
  <c r="AG652" i="10"/>
  <c r="AG650" i="10"/>
  <c r="AG648" i="10"/>
  <c r="AG646" i="10"/>
  <c r="AG635" i="10"/>
  <c r="AG633" i="10"/>
  <c r="AG631" i="10"/>
  <c r="AG629" i="10"/>
  <c r="AG627" i="10"/>
  <c r="AG616" i="10"/>
  <c r="AG614" i="10"/>
  <c r="AG612" i="10"/>
  <c r="AG610" i="10"/>
  <c r="AG608" i="10"/>
  <c r="AG606" i="10"/>
  <c r="AG595" i="10"/>
  <c r="AG593" i="10"/>
  <c r="AG591" i="10"/>
  <c r="AG589" i="10"/>
  <c r="AG587" i="10"/>
  <c r="AG576" i="10"/>
  <c r="AG574" i="10"/>
  <c r="AG572" i="10"/>
  <c r="AG570" i="10"/>
  <c r="AG568" i="10"/>
  <c r="AG566" i="10"/>
  <c r="AG555" i="10"/>
  <c r="AG553" i="10"/>
  <c r="AF835" i="10"/>
  <c r="AF833" i="10"/>
  <c r="AF831" i="10"/>
  <c r="AF829" i="10"/>
  <c r="AF827" i="10"/>
  <c r="AF816" i="10"/>
  <c r="AF814" i="10"/>
  <c r="AF812" i="10"/>
  <c r="AF810" i="10"/>
  <c r="AF808" i="10"/>
  <c r="AF806" i="10"/>
  <c r="AF795" i="10"/>
  <c r="AF793" i="10"/>
  <c r="AF791" i="10"/>
  <c r="AF789" i="10"/>
  <c r="AF787" i="10"/>
  <c r="AF776" i="10"/>
  <c r="AF774" i="10"/>
  <c r="AF772" i="10"/>
  <c r="AF770" i="10"/>
  <c r="AF768" i="10"/>
  <c r="AF766" i="10"/>
  <c r="AF755" i="10"/>
  <c r="AF753" i="10"/>
  <c r="AF751" i="10"/>
  <c r="AF749" i="10"/>
  <c r="AF747" i="10"/>
  <c r="AF736" i="10"/>
  <c r="AF734" i="10"/>
  <c r="AF732" i="10"/>
  <c r="AF730" i="10"/>
  <c r="AF728" i="10"/>
  <c r="AF726" i="10"/>
  <c r="AF715" i="10"/>
  <c r="AF713" i="10"/>
  <c r="AF711" i="10"/>
  <c r="AF709" i="10"/>
  <c r="AF707" i="10"/>
  <c r="AF696" i="10"/>
  <c r="AF694" i="10"/>
  <c r="AF692" i="10"/>
  <c r="AF690" i="10"/>
  <c r="AF688" i="10"/>
  <c r="AF686" i="10"/>
  <c r="AF675" i="10"/>
  <c r="AF673" i="10"/>
  <c r="AF671" i="10"/>
  <c r="AF669" i="10"/>
  <c r="AF667" i="10"/>
  <c r="AF656" i="10"/>
  <c r="AF654" i="10"/>
  <c r="AF652" i="10"/>
  <c r="AF650" i="10"/>
  <c r="AF648" i="10"/>
  <c r="AF646" i="10"/>
  <c r="AF635" i="10"/>
  <c r="AF633" i="10"/>
  <c r="AF631" i="10"/>
  <c r="AF629" i="10"/>
  <c r="AF627" i="10"/>
  <c r="AF616" i="10"/>
  <c r="AF614" i="10"/>
  <c r="AF612" i="10"/>
  <c r="AF610" i="10"/>
  <c r="AF608" i="10"/>
  <c r="AF606" i="10"/>
  <c r="AF595" i="10"/>
  <c r="AF593" i="10"/>
  <c r="AF591" i="10"/>
  <c r="AF589" i="10"/>
  <c r="AF587" i="10"/>
  <c r="AF576" i="10"/>
  <c r="AF574" i="10"/>
  <c r="AF572" i="10"/>
  <c r="AF570" i="10"/>
  <c r="AF568" i="10"/>
  <c r="AF566" i="10"/>
  <c r="AF555" i="10"/>
  <c r="AF553" i="10"/>
  <c r="AG834" i="10"/>
  <c r="AG830" i="10"/>
  <c r="AG826" i="10"/>
  <c r="AG813" i="10"/>
  <c r="AG809" i="10"/>
  <c r="AG796" i="10"/>
  <c r="AG792" i="10"/>
  <c r="AG788" i="10"/>
  <c r="AG775" i="10"/>
  <c r="AG771" i="10"/>
  <c r="AG767" i="10"/>
  <c r="AG754" i="10"/>
  <c r="AG750" i="10"/>
  <c r="AG746" i="10"/>
  <c r="AG733" i="10"/>
  <c r="AG729" i="10"/>
  <c r="AG716" i="10"/>
  <c r="AG712" i="10"/>
  <c r="AG708" i="10"/>
  <c r="AG695" i="10"/>
  <c r="AG691" i="10"/>
  <c r="AG687" i="10"/>
  <c r="AG674" i="10"/>
  <c r="AG670" i="10"/>
  <c r="AG666" i="10"/>
  <c r="AG653" i="10"/>
  <c r="AG649" i="10"/>
  <c r="AG636" i="10"/>
  <c r="AG632" i="10"/>
  <c r="AG628" i="10"/>
  <c r="AG615" i="10"/>
  <c r="AG611" i="10"/>
  <c r="AG607" i="10"/>
  <c r="AG594" i="10"/>
  <c r="AG590" i="10"/>
  <c r="AG586" i="10"/>
  <c r="AG573" i="10"/>
  <c r="AG569" i="10"/>
  <c r="AG556" i="10"/>
  <c r="AG552" i="10"/>
  <c r="AG550" i="10"/>
  <c r="AG548" i="10"/>
  <c r="AG546" i="10"/>
  <c r="AG535" i="10"/>
  <c r="AG533" i="10"/>
  <c r="AG531" i="10"/>
  <c r="AG529" i="10"/>
  <c r="AG527" i="10"/>
  <c r="AG516" i="10"/>
  <c r="AG514" i="10"/>
  <c r="AG512" i="10"/>
  <c r="AG510" i="10"/>
  <c r="AG508" i="10"/>
  <c r="AG506" i="10"/>
  <c r="AG495" i="10"/>
  <c r="AG493" i="10"/>
  <c r="AG491" i="10"/>
  <c r="AG489" i="10"/>
  <c r="AG487" i="10"/>
  <c r="AG476" i="10"/>
  <c r="AG474" i="10"/>
  <c r="AG472" i="10"/>
  <c r="AG470" i="10"/>
  <c r="AG468" i="10"/>
  <c r="AG466" i="10"/>
  <c r="AG455" i="10"/>
  <c r="AG453" i="10"/>
  <c r="AG451" i="10"/>
  <c r="AG449" i="10"/>
  <c r="AG447" i="10"/>
  <c r="AG436" i="10"/>
  <c r="AG434" i="10"/>
  <c r="AG432" i="10"/>
  <c r="AG430" i="10"/>
  <c r="AG428" i="10"/>
  <c r="AG426" i="10"/>
  <c r="AG415" i="10"/>
  <c r="AG413" i="10"/>
  <c r="AG411" i="10"/>
  <c r="AG409" i="10"/>
  <c r="AG407" i="10"/>
  <c r="AG396" i="10"/>
  <c r="AG394" i="10"/>
  <c r="AG392" i="10"/>
  <c r="AG390" i="10"/>
  <c r="AG388" i="10"/>
  <c r="AG386" i="10"/>
  <c r="AG375" i="10"/>
  <c r="AG373" i="10"/>
  <c r="AG371" i="10"/>
  <c r="AG369" i="10"/>
  <c r="AG367" i="10"/>
  <c r="AG356" i="10"/>
  <c r="AG354" i="10"/>
  <c r="AG352" i="10"/>
  <c r="AG350" i="10"/>
  <c r="AG348" i="10"/>
  <c r="AG346" i="10"/>
  <c r="AG335" i="10"/>
  <c r="AG333" i="10"/>
  <c r="AG331" i="10"/>
  <c r="AG329" i="10"/>
  <c r="AG327" i="10"/>
  <c r="AG316" i="10"/>
  <c r="AG314" i="10"/>
  <c r="AG312" i="10"/>
  <c r="AG310" i="10"/>
  <c r="AG308" i="10"/>
  <c r="AG306" i="10"/>
  <c r="AG295" i="10"/>
  <c r="AG293" i="10"/>
  <c r="AG291" i="10"/>
  <c r="AG289" i="10"/>
  <c r="AG287" i="10"/>
  <c r="AG276" i="10"/>
  <c r="AG274" i="10"/>
  <c r="AG272" i="10"/>
  <c r="AG270" i="10"/>
  <c r="AG268" i="10"/>
  <c r="AG266" i="10"/>
  <c r="AG255" i="10"/>
  <c r="AG253" i="10"/>
  <c r="AG251" i="10"/>
  <c r="AG249" i="10"/>
  <c r="AG247" i="10"/>
  <c r="AG236" i="10"/>
  <c r="AG234" i="10"/>
  <c r="AG232" i="10"/>
  <c r="AG230" i="10"/>
  <c r="AG228" i="10"/>
  <c r="AG226" i="10"/>
  <c r="AG215" i="10"/>
  <c r="AG213" i="10"/>
  <c r="AG211" i="10"/>
  <c r="AG209" i="10"/>
  <c r="AG207" i="10"/>
  <c r="AG196" i="10"/>
  <c r="AG194" i="10"/>
  <c r="AG192" i="10"/>
  <c r="AG190" i="10"/>
  <c r="AG188" i="10"/>
  <c r="AG186" i="10"/>
  <c r="AG175" i="10"/>
  <c r="AG173" i="10"/>
  <c r="AG171" i="10"/>
  <c r="AG169" i="10"/>
  <c r="AG167" i="10"/>
  <c r="AG156" i="10"/>
  <c r="AG154" i="10"/>
  <c r="AG152" i="10"/>
  <c r="AG150" i="10"/>
  <c r="AG148" i="10"/>
  <c r="AG146" i="10"/>
  <c r="AG135" i="10"/>
  <c r="AG133" i="10"/>
  <c r="AG131" i="10"/>
  <c r="AG129" i="10"/>
  <c r="AG127" i="10"/>
  <c r="AG116" i="10"/>
  <c r="AG114" i="10"/>
  <c r="AG112" i="10"/>
  <c r="AG110" i="10"/>
  <c r="AG108" i="10"/>
  <c r="AG106" i="10"/>
  <c r="AG95" i="10"/>
  <c r="AG93" i="10"/>
  <c r="AG91" i="10"/>
  <c r="AF836" i="10"/>
  <c r="AF830" i="10"/>
  <c r="AG815" i="10"/>
  <c r="AF811" i="10"/>
  <c r="AF796" i="10"/>
  <c r="AG790" i="10"/>
  <c r="AF786" i="10"/>
  <c r="AF771" i="10"/>
  <c r="AG756" i="10"/>
  <c r="AF752" i="10"/>
  <c r="AF746" i="10"/>
  <c r="AG731" i="10"/>
  <c r="AF727" i="10"/>
  <c r="AF712" i="10"/>
  <c r="AG706" i="10"/>
  <c r="AF693" i="10"/>
  <c r="AF687" i="10"/>
  <c r="AG672" i="10"/>
  <c r="AF668" i="10"/>
  <c r="AF653" i="10"/>
  <c r="AG647" i="10"/>
  <c r="AF634" i="10"/>
  <c r="AF628" i="10"/>
  <c r="AG613" i="10"/>
  <c r="AF609" i="10"/>
  <c r="AF594" i="10"/>
  <c r="AG588" i="10"/>
  <c r="AF575" i="10"/>
  <c r="AF569" i="10"/>
  <c r="AG554" i="10"/>
  <c r="AF551" i="10"/>
  <c r="AF548" i="10"/>
  <c r="AG536" i="10"/>
  <c r="AF534" i="10"/>
  <c r="AF531" i="10"/>
  <c r="AG528" i="10"/>
  <c r="AF526" i="10"/>
  <c r="AF514" i="10"/>
  <c r="AG511" i="10"/>
  <c r="AF509" i="10"/>
  <c r="AF506" i="10"/>
  <c r="AG494" i="10"/>
  <c r="AF492" i="10"/>
  <c r="AF489" i="10"/>
  <c r="AG486" i="10"/>
  <c r="AF475" i="10"/>
  <c r="AF472" i="10"/>
  <c r="AG469" i="10"/>
  <c r="AF467" i="10"/>
  <c r="AF455" i="10"/>
  <c r="AG452" i="10"/>
  <c r="AF450" i="10"/>
  <c r="AF447" i="10"/>
  <c r="AG435" i="10"/>
  <c r="AF433" i="10"/>
  <c r="AF430" i="10"/>
  <c r="AG427" i="10"/>
  <c r="AF416" i="10"/>
  <c r="AF413" i="10"/>
  <c r="AG410" i="10"/>
  <c r="AF408" i="10"/>
  <c r="AF396" i="10"/>
  <c r="AG393" i="10"/>
  <c r="AF391" i="10"/>
  <c r="AF388" i="10"/>
  <c r="AG376" i="10"/>
  <c r="AF374" i="10"/>
  <c r="AF371" i="10"/>
  <c r="AG368" i="10"/>
  <c r="AF366" i="10"/>
  <c r="AF354" i="10"/>
  <c r="AG351" i="10"/>
  <c r="AF349" i="10"/>
  <c r="AF346" i="10"/>
  <c r="AG334" i="10"/>
  <c r="AF332" i="10"/>
  <c r="AF329" i="10"/>
  <c r="AG326" i="10"/>
  <c r="AF315" i="10"/>
  <c r="AF312" i="10"/>
  <c r="AG309" i="10"/>
  <c r="AF307" i="10"/>
  <c r="AF295" i="10"/>
  <c r="AG292" i="10"/>
  <c r="AF290" i="10"/>
  <c r="AF287" i="10"/>
  <c r="AG275" i="10"/>
  <c r="AF273" i="10"/>
  <c r="AF270" i="10"/>
  <c r="AG267" i="10"/>
  <c r="AF256" i="10"/>
  <c r="AF253" i="10"/>
  <c r="AG250" i="10"/>
  <c r="AF248" i="10"/>
  <c r="AF236" i="10"/>
  <c r="AG233" i="10"/>
  <c r="AF231" i="10"/>
  <c r="AF228" i="10"/>
  <c r="AG216" i="10"/>
  <c r="AF214" i="10"/>
  <c r="AF211" i="10"/>
  <c r="AG208" i="10"/>
  <c r="AF206" i="10"/>
  <c r="AF194" i="10"/>
  <c r="AG191" i="10"/>
  <c r="AF189" i="10"/>
  <c r="AF186" i="10"/>
  <c r="AG174" i="10"/>
  <c r="AF172" i="10"/>
  <c r="AF169" i="10"/>
  <c r="AG166" i="10"/>
  <c r="AF155" i="10"/>
  <c r="AF152" i="10"/>
  <c r="AG149" i="10"/>
  <c r="AF147" i="10"/>
  <c r="AF135" i="10"/>
  <c r="AG132" i="10"/>
  <c r="AF130" i="10"/>
  <c r="AF127" i="10"/>
  <c r="AG115" i="10"/>
  <c r="AF113" i="10"/>
  <c r="AF110" i="10"/>
  <c r="AG107" i="10"/>
  <c r="AF96" i="10"/>
  <c r="AF93" i="10"/>
  <c r="AG90" i="10"/>
  <c r="AG88" i="10"/>
  <c r="AG86" i="10"/>
  <c r="AG75" i="10"/>
  <c r="AG73" i="10"/>
  <c r="AG71" i="10"/>
  <c r="AG69" i="10"/>
  <c r="AG67" i="10"/>
  <c r="AF834" i="10"/>
  <c r="AG828" i="10"/>
  <c r="AF815" i="10"/>
  <c r="AF809" i="10"/>
  <c r="AG794" i="10"/>
  <c r="AF790" i="10"/>
  <c r="AF775" i="10"/>
  <c r="AG769" i="10"/>
  <c r="AF756" i="10"/>
  <c r="AF750" i="10"/>
  <c r="AG735" i="10"/>
  <c r="AF731" i="10"/>
  <c r="AF716" i="10"/>
  <c r="AG710" i="10"/>
  <c r="AF706" i="10"/>
  <c r="AF691" i="10"/>
  <c r="AG676" i="10"/>
  <c r="AF672" i="10"/>
  <c r="AF666" i="10"/>
  <c r="AG651" i="10"/>
  <c r="AF647" i="10"/>
  <c r="AF632" i="10"/>
  <c r="AG626" i="10"/>
  <c r="AF613" i="10"/>
  <c r="AF607" i="10"/>
  <c r="AG592" i="10"/>
  <c r="AF588" i="10"/>
  <c r="AF573" i="10"/>
  <c r="AG567" i="10"/>
  <c r="AF554" i="10"/>
  <c r="AF550" i="10"/>
  <c r="AG547" i="10"/>
  <c r="AF536" i="10"/>
  <c r="AF533" i="10"/>
  <c r="AG530" i="10"/>
  <c r="AF528" i="10"/>
  <c r="AF516" i="10"/>
  <c r="AG513" i="10"/>
  <c r="AF511" i="10"/>
  <c r="AF508" i="10"/>
  <c r="AG496" i="10"/>
  <c r="AF494" i="10"/>
  <c r="AF491" i="10"/>
  <c r="AG488" i="10"/>
  <c r="AF486" i="10"/>
  <c r="AF474" i="10"/>
  <c r="AG471" i="10"/>
  <c r="AF469" i="10"/>
  <c r="AF466" i="10"/>
  <c r="AG454" i="10"/>
  <c r="AF452" i="10"/>
  <c r="AF449" i="10"/>
  <c r="AG446" i="10"/>
  <c r="AF435" i="10"/>
  <c r="AF432" i="10"/>
  <c r="AG429" i="10"/>
  <c r="AF427" i="10"/>
  <c r="AF415" i="10"/>
  <c r="AG412" i="10"/>
  <c r="AF410" i="10"/>
  <c r="AF407" i="10"/>
  <c r="AG395" i="10"/>
  <c r="AF393" i="10"/>
  <c r="AF390" i="10"/>
  <c r="AG387" i="10"/>
  <c r="AF376" i="10"/>
  <c r="AF373" i="10"/>
  <c r="AG370" i="10"/>
  <c r="AF368" i="10"/>
  <c r="AF356" i="10"/>
  <c r="AG353" i="10"/>
  <c r="AF351" i="10"/>
  <c r="AF348" i="10"/>
  <c r="AG336" i="10"/>
  <c r="AF334" i="10"/>
  <c r="AF331" i="10"/>
  <c r="AG328" i="10"/>
  <c r="AF326" i="10"/>
  <c r="AF314" i="10"/>
  <c r="AG311" i="10"/>
  <c r="AF309" i="10"/>
  <c r="AF306" i="10"/>
  <c r="AG294" i="10"/>
  <c r="AF292" i="10"/>
  <c r="AF289" i="10"/>
  <c r="AG286" i="10"/>
  <c r="AF275" i="10"/>
  <c r="AF272" i="10"/>
  <c r="AG269" i="10"/>
  <c r="AF267" i="10"/>
  <c r="AF255" i="10"/>
  <c r="AG252" i="10"/>
  <c r="AF250" i="10"/>
  <c r="AF247" i="10"/>
  <c r="AG235" i="10"/>
  <c r="AF233" i="10"/>
  <c r="AF230" i="10"/>
  <c r="AG227" i="10"/>
  <c r="AF216" i="10"/>
  <c r="AF213" i="10"/>
  <c r="AG210" i="10"/>
  <c r="AF208" i="10"/>
  <c r="AF196" i="10"/>
  <c r="AG193" i="10"/>
  <c r="AF191" i="10"/>
  <c r="AF188" i="10"/>
  <c r="AG176" i="10"/>
  <c r="AF174" i="10"/>
  <c r="AF171" i="10"/>
  <c r="AG168" i="10"/>
  <c r="AF166" i="10"/>
  <c r="AF154" i="10"/>
  <c r="AG151" i="10"/>
  <c r="AF149" i="10"/>
  <c r="AF146" i="10"/>
  <c r="AG134" i="10"/>
  <c r="AF132" i="10"/>
  <c r="AF129" i="10"/>
  <c r="AG126" i="10"/>
  <c r="AF115" i="10"/>
  <c r="AF112" i="10"/>
  <c r="AG109" i="10"/>
  <c r="AF107" i="10"/>
  <c r="AF95" i="10"/>
  <c r="AG92" i="10"/>
  <c r="AF90" i="10"/>
  <c r="AF88" i="10"/>
  <c r="AF86" i="10"/>
  <c r="AF75" i="10"/>
  <c r="AF73" i="10"/>
  <c r="AF71" i="10"/>
  <c r="AF69" i="10"/>
  <c r="AF67" i="10"/>
  <c r="AG832" i="10"/>
  <c r="AF828" i="10"/>
  <c r="AF813" i="10"/>
  <c r="AG807" i="10"/>
  <c r="AF794" i="10"/>
  <c r="AF788" i="10"/>
  <c r="AG773" i="10"/>
  <c r="AF769" i="10"/>
  <c r="AF754" i="10"/>
  <c r="AG748" i="10"/>
  <c r="AF735" i="10"/>
  <c r="AF729" i="10"/>
  <c r="AG714" i="10"/>
  <c r="AF710" i="10"/>
  <c r="AF695" i="10"/>
  <c r="AG689" i="10"/>
  <c r="AF676" i="10"/>
  <c r="AF670" i="10"/>
  <c r="AG655" i="10"/>
  <c r="AF651" i="10"/>
  <c r="AF636" i="10"/>
  <c r="AG630" i="10"/>
  <c r="AF626" i="10"/>
  <c r="AF611" i="10"/>
  <c r="AG596" i="10"/>
  <c r="AF592" i="10"/>
  <c r="AF586" i="10"/>
  <c r="AG571" i="10"/>
  <c r="AF567" i="10"/>
  <c r="AF552" i="10"/>
  <c r="AG549" i="10"/>
  <c r="AF547" i="10"/>
  <c r="AF535" i="10"/>
  <c r="AG532" i="10"/>
  <c r="AF530" i="10"/>
  <c r="AF527" i="10"/>
  <c r="AG515" i="10"/>
  <c r="AF513" i="10"/>
  <c r="AF510" i="10"/>
  <c r="AG507" i="10"/>
  <c r="AF496" i="10"/>
  <c r="AF493" i="10"/>
  <c r="AG490" i="10"/>
  <c r="AF488" i="10"/>
  <c r="AF476" i="10"/>
  <c r="AG473" i="10"/>
  <c r="AF471" i="10"/>
  <c r="AF468" i="10"/>
  <c r="AG456" i="10"/>
  <c r="AF454" i="10"/>
  <c r="AF451" i="10"/>
  <c r="AG448" i="10"/>
  <c r="AF446" i="10"/>
  <c r="AF434" i="10"/>
  <c r="AG431" i="10"/>
  <c r="AF429" i="10"/>
  <c r="AF426" i="10"/>
  <c r="AG414" i="10"/>
  <c r="AF412" i="10"/>
  <c r="AF409" i="10"/>
  <c r="AG406" i="10"/>
  <c r="AF395" i="10"/>
  <c r="AF392" i="10"/>
  <c r="AG389" i="10"/>
  <c r="AF387" i="10"/>
  <c r="AF375" i="10"/>
  <c r="AG372" i="10"/>
  <c r="AF370" i="10"/>
  <c r="AF367" i="10"/>
  <c r="AG811" i="10"/>
  <c r="AF773" i="10"/>
  <c r="AF733" i="10"/>
  <c r="AG693" i="10"/>
  <c r="AF655" i="10"/>
  <c r="AF615" i="10"/>
  <c r="AG575" i="10"/>
  <c r="AF549" i="10"/>
  <c r="AF529" i="10"/>
  <c r="AG509" i="10"/>
  <c r="AF490" i="10"/>
  <c r="AF470" i="10"/>
  <c r="AG450" i="10"/>
  <c r="AF431" i="10"/>
  <c r="AF411" i="10"/>
  <c r="AG391" i="10"/>
  <c r="AF372" i="10"/>
  <c r="AF355" i="10"/>
  <c r="AG349" i="10"/>
  <c r="AF335" i="10"/>
  <c r="AF330" i="10"/>
  <c r="AG315" i="10"/>
  <c r="AF310" i="10"/>
  <c r="AF296" i="10"/>
  <c r="AG290" i="10"/>
  <c r="AF276" i="10"/>
  <c r="AF271" i="10"/>
  <c r="AG256" i="10"/>
  <c r="AF251" i="10"/>
  <c r="AF246" i="10"/>
  <c r="AG231" i="10"/>
  <c r="AF226" i="10"/>
  <c r="AF212" i="10"/>
  <c r="AG206" i="10"/>
  <c r="AF192" i="10"/>
  <c r="AF187" i="10"/>
  <c r="AG172" i="10"/>
  <c r="AF167" i="10"/>
  <c r="AF153" i="10"/>
  <c r="AG147" i="10"/>
  <c r="AF133" i="10"/>
  <c r="AF128" i="10"/>
  <c r="AG113" i="10"/>
  <c r="AF108" i="10"/>
  <c r="AF94" i="10"/>
  <c r="AF89" i="10"/>
  <c r="AF76" i="10"/>
  <c r="AF72" i="10"/>
  <c r="AF68" i="10"/>
  <c r="AG836" i="10"/>
  <c r="AF807" i="10"/>
  <c r="AF767" i="10"/>
  <c r="AG727" i="10"/>
  <c r="AF689" i="10"/>
  <c r="AF649" i="10"/>
  <c r="AG609" i="10"/>
  <c r="AF571" i="10"/>
  <c r="AF546" i="10"/>
  <c r="AG526" i="10"/>
  <c r="AF507" i="10"/>
  <c r="AF487" i="10"/>
  <c r="AG467" i="10"/>
  <c r="AF448" i="10"/>
  <c r="AF428" i="10"/>
  <c r="AG408" i="10"/>
  <c r="AF389" i="10"/>
  <c r="AF369" i="10"/>
  <c r="AF353" i="10"/>
  <c r="AG347" i="10"/>
  <c r="AF333" i="10"/>
  <c r="AF328" i="10"/>
  <c r="AG313" i="10"/>
  <c r="AF308" i="10"/>
  <c r="AF294" i="10"/>
  <c r="AG288" i="10"/>
  <c r="AF274" i="10"/>
  <c r="AF269" i="10"/>
  <c r="AG254" i="10"/>
  <c r="AF249" i="10"/>
  <c r="AF235" i="10"/>
  <c r="AG229" i="10"/>
  <c r="AF215" i="10"/>
  <c r="AF210" i="10"/>
  <c r="AG195" i="10"/>
  <c r="AF190" i="10"/>
  <c r="AF176" i="10"/>
  <c r="AG170" i="10"/>
  <c r="AF156" i="10"/>
  <c r="AF151" i="10"/>
  <c r="AG136" i="10"/>
  <c r="AF131" i="10"/>
  <c r="AF126" i="10"/>
  <c r="AG111" i="10"/>
  <c r="AF106" i="10"/>
  <c r="AF92" i="10"/>
  <c r="AG87" i="10"/>
  <c r="AG74" i="10"/>
  <c r="AG70" i="10"/>
  <c r="AG66" i="10"/>
  <c r="AF832" i="10"/>
  <c r="AF792" i="10"/>
  <c r="AG752" i="10"/>
  <c r="AF714" i="10"/>
  <c r="AF674" i="10"/>
  <c r="AG634" i="10"/>
  <c r="AF596" i="10"/>
  <c r="AF556" i="10"/>
  <c r="AG534" i="10"/>
  <c r="AF515" i="10"/>
  <c r="AF495" i="10"/>
  <c r="AG475" i="10"/>
  <c r="AF456" i="10"/>
  <c r="AF436" i="10"/>
  <c r="AG416" i="10"/>
  <c r="AF406" i="10"/>
  <c r="AF386" i="10"/>
  <c r="AG366" i="10"/>
  <c r="AF352" i="10"/>
  <c r="AF347" i="10"/>
  <c r="AG332" i="10"/>
  <c r="AF327" i="10"/>
  <c r="AF313" i="10"/>
  <c r="AG307" i="10"/>
  <c r="AF293" i="10"/>
  <c r="AF288" i="10"/>
  <c r="AG273" i="10"/>
  <c r="AF268" i="10"/>
  <c r="AF254" i="10"/>
  <c r="AG248" i="10"/>
  <c r="AF234" i="10"/>
  <c r="AF229" i="10"/>
  <c r="AG214" i="10"/>
  <c r="AF209" i="10"/>
  <c r="AF195" i="10"/>
  <c r="AG189" i="10"/>
  <c r="AF175" i="10"/>
  <c r="AF170" i="10"/>
  <c r="AG155" i="10"/>
  <c r="AF150" i="10"/>
  <c r="AF136" i="10"/>
  <c r="AG130" i="10"/>
  <c r="AF116" i="10"/>
  <c r="AF111" i="10"/>
  <c r="AG96" i="10"/>
  <c r="AF91" i="10"/>
  <c r="AF87" i="10"/>
  <c r="AF74" i="10"/>
  <c r="AF70" i="10"/>
  <c r="AF66" i="10"/>
  <c r="AF826" i="10"/>
  <c r="AG786" i="10"/>
  <c r="AF748" i="10"/>
  <c r="AF708" i="10"/>
  <c r="AG668" i="10"/>
  <c r="AF630" i="10"/>
  <c r="AF590" i="10"/>
  <c r="AG551" i="10"/>
  <c r="AF532" i="10"/>
  <c r="AF512" i="10"/>
  <c r="AG492" i="10"/>
  <c r="AF473" i="10"/>
  <c r="AF453" i="10"/>
  <c r="AG433" i="10"/>
  <c r="AF414" i="10"/>
  <c r="AF394" i="10"/>
  <c r="AG374" i="10"/>
  <c r="AG355" i="10"/>
  <c r="AF350" i="10"/>
  <c r="AF336" i="10"/>
  <c r="AG330" i="10"/>
  <c r="AF316" i="10"/>
  <c r="AF311" i="10"/>
  <c r="AG296" i="10"/>
  <c r="AF291" i="10"/>
  <c r="AF286" i="10"/>
  <c r="AG271" i="10"/>
  <c r="AF266" i="10"/>
  <c r="AF252" i="10"/>
  <c r="AG246" i="10"/>
  <c r="AF232" i="10"/>
  <c r="AF227" i="10"/>
  <c r="AG212" i="10"/>
  <c r="AF207" i="10"/>
  <c r="AF193" i="10"/>
  <c r="AG187" i="10"/>
  <c r="AF173" i="10"/>
  <c r="AF168" i="10"/>
  <c r="AG153" i="10"/>
  <c r="AF148" i="10"/>
  <c r="AF134" i="10"/>
  <c r="AG128" i="10"/>
  <c r="AF114" i="10"/>
  <c r="AF109" i="10"/>
  <c r="AG94" i="10"/>
  <c r="AG89" i="10"/>
  <c r="AG76" i="10"/>
  <c r="AG72" i="10"/>
  <c r="AG68" i="10"/>
  <c r="AG856" i="10"/>
  <c r="AG854" i="10"/>
  <c r="AG852" i="10"/>
  <c r="AG850" i="10"/>
  <c r="AG848" i="10"/>
  <c r="AG846" i="10"/>
  <c r="AF856" i="10"/>
  <c r="AF854" i="10"/>
  <c r="AF852" i="10"/>
  <c r="AF850" i="10"/>
  <c r="AF848" i="10"/>
  <c r="AF846" i="10"/>
  <c r="AG855" i="10"/>
  <c r="AG851" i="10"/>
  <c r="AG847" i="10"/>
  <c r="AF855" i="10"/>
  <c r="AG849" i="10"/>
  <c r="AG853" i="10"/>
  <c r="AF849" i="10"/>
  <c r="AF853" i="10"/>
  <c r="AF847" i="10"/>
  <c r="AF851" i="10"/>
  <c r="X856" i="10"/>
  <c r="X854" i="10"/>
  <c r="X852" i="10"/>
  <c r="X850" i="10"/>
  <c r="X848" i="10"/>
  <c r="X846" i="10"/>
  <c r="W856" i="10"/>
  <c r="W854" i="10"/>
  <c r="W852" i="10"/>
  <c r="W850" i="10"/>
  <c r="W848" i="10"/>
  <c r="W846" i="10"/>
  <c r="X855" i="10"/>
  <c r="X851" i="10"/>
  <c r="X847" i="10"/>
  <c r="W855" i="10"/>
  <c r="W851" i="10"/>
  <c r="W847" i="10"/>
  <c r="X853" i="10"/>
  <c r="X849" i="10"/>
  <c r="W853" i="10"/>
  <c r="W849" i="10"/>
  <c r="X835" i="10"/>
  <c r="X833" i="10"/>
  <c r="X831" i="10"/>
  <c r="X829" i="10"/>
  <c r="X827" i="10"/>
  <c r="X816" i="10"/>
  <c r="X814" i="10"/>
  <c r="X812" i="10"/>
  <c r="X810" i="10"/>
  <c r="X808" i="10"/>
  <c r="X806" i="10"/>
  <c r="X795" i="10"/>
  <c r="X793" i="10"/>
  <c r="X791" i="10"/>
  <c r="X789" i="10"/>
  <c r="X787" i="10"/>
  <c r="X776" i="10"/>
  <c r="X774" i="10"/>
  <c r="X772" i="10"/>
  <c r="X770" i="10"/>
  <c r="X768" i="10"/>
  <c r="X766" i="10"/>
  <c r="X755" i="10"/>
  <c r="X753" i="10"/>
  <c r="X751" i="10"/>
  <c r="X749" i="10"/>
  <c r="X747" i="10"/>
  <c r="X736" i="10"/>
  <c r="X734" i="10"/>
  <c r="X732" i="10"/>
  <c r="X730" i="10"/>
  <c r="X728" i="10"/>
  <c r="X726" i="10"/>
  <c r="X715" i="10"/>
  <c r="X713" i="10"/>
  <c r="X711" i="10"/>
  <c r="X709" i="10"/>
  <c r="X707" i="10"/>
  <c r="X696" i="10"/>
  <c r="X694" i="10"/>
  <c r="X692" i="10"/>
  <c r="X690" i="10"/>
  <c r="X688" i="10"/>
  <c r="X686" i="10"/>
  <c r="X675" i="10"/>
  <c r="X673" i="10"/>
  <c r="X671" i="10"/>
  <c r="X669" i="10"/>
  <c r="X667" i="10"/>
  <c r="X656" i="10"/>
  <c r="X654" i="10"/>
  <c r="X652" i="10"/>
  <c r="X650" i="10"/>
  <c r="X648" i="10"/>
  <c r="X646" i="10"/>
  <c r="X635" i="10"/>
  <c r="X633" i="10"/>
  <c r="X631" i="10"/>
  <c r="X629" i="10"/>
  <c r="X627" i="10"/>
  <c r="X616" i="10"/>
  <c r="X614" i="10"/>
  <c r="X612" i="10"/>
  <c r="X610" i="10"/>
  <c r="X608" i="10"/>
  <c r="X606" i="10"/>
  <c r="X595" i="10"/>
  <c r="X593" i="10"/>
  <c r="X591" i="10"/>
  <c r="X589" i="10"/>
  <c r="X587" i="10"/>
  <c r="X576" i="10"/>
  <c r="X574" i="10"/>
  <c r="X572" i="10"/>
  <c r="X570" i="10"/>
  <c r="X568" i="10"/>
  <c r="X566" i="10"/>
  <c r="X555" i="10"/>
  <c r="X553" i="10"/>
  <c r="W835" i="10"/>
  <c r="W833" i="10"/>
  <c r="W831" i="10"/>
  <c r="W829" i="10"/>
  <c r="W827" i="10"/>
  <c r="W816" i="10"/>
  <c r="W814" i="10"/>
  <c r="W812" i="10"/>
  <c r="W810" i="10"/>
  <c r="W808" i="10"/>
  <c r="W806" i="10"/>
  <c r="W795" i="10"/>
  <c r="W793" i="10"/>
  <c r="W791" i="10"/>
  <c r="W789" i="10"/>
  <c r="W787" i="10"/>
  <c r="W776" i="10"/>
  <c r="W774" i="10"/>
  <c r="W772" i="10"/>
  <c r="W770" i="10"/>
  <c r="W768" i="10"/>
  <c r="W766" i="10"/>
  <c r="W755" i="10"/>
  <c r="W753" i="10"/>
  <c r="W751" i="10"/>
  <c r="W749" i="10"/>
  <c r="W747" i="10"/>
  <c r="W736" i="10"/>
  <c r="W734" i="10"/>
  <c r="W732" i="10"/>
  <c r="W730" i="10"/>
  <c r="W728" i="10"/>
  <c r="W726" i="10"/>
  <c r="W715" i="10"/>
  <c r="W713" i="10"/>
  <c r="W711" i="10"/>
  <c r="W709" i="10"/>
  <c r="W707" i="10"/>
  <c r="W696" i="10"/>
  <c r="W694" i="10"/>
  <c r="W692" i="10"/>
  <c r="W690" i="10"/>
  <c r="W688" i="10"/>
  <c r="W686" i="10"/>
  <c r="W675" i="10"/>
  <c r="W673" i="10"/>
  <c r="W671" i="10"/>
  <c r="W669" i="10"/>
  <c r="W667" i="10"/>
  <c r="W656" i="10"/>
  <c r="W654" i="10"/>
  <c r="W652" i="10"/>
  <c r="W650" i="10"/>
  <c r="W648" i="10"/>
  <c r="W646" i="10"/>
  <c r="W635" i="10"/>
  <c r="W633" i="10"/>
  <c r="W631" i="10"/>
  <c r="W629" i="10"/>
  <c r="W627" i="10"/>
  <c r="W616" i="10"/>
  <c r="W614" i="10"/>
  <c r="W612" i="10"/>
  <c r="W610" i="10"/>
  <c r="W608" i="10"/>
  <c r="X834" i="10"/>
  <c r="X830" i="10"/>
  <c r="X826" i="10"/>
  <c r="X813" i="10"/>
  <c r="X809" i="10"/>
  <c r="X796" i="10"/>
  <c r="X792" i="10"/>
  <c r="X788" i="10"/>
  <c r="X775" i="10"/>
  <c r="X771" i="10"/>
  <c r="X767" i="10"/>
  <c r="X754" i="10"/>
  <c r="X750" i="10"/>
  <c r="X746" i="10"/>
  <c r="X733" i="10"/>
  <c r="X729" i="10"/>
  <c r="X716" i="10"/>
  <c r="X712" i="10"/>
  <c r="X708" i="10"/>
  <c r="X695" i="10"/>
  <c r="X691" i="10"/>
  <c r="X687" i="10"/>
  <c r="X674" i="10"/>
  <c r="X670" i="10"/>
  <c r="X666" i="10"/>
  <c r="X653" i="10"/>
  <c r="X649" i="10"/>
  <c r="X636" i="10"/>
  <c r="X632" i="10"/>
  <c r="X628" i="10"/>
  <c r="X615" i="10"/>
  <c r="X611" i="10"/>
  <c r="X607" i="10"/>
  <c r="W596" i="10"/>
  <c r="W593" i="10"/>
  <c r="X590" i="10"/>
  <c r="W588" i="10"/>
  <c r="W576" i="10"/>
  <c r="X573" i="10"/>
  <c r="W571" i="10"/>
  <c r="W568" i="10"/>
  <c r="X556" i="10"/>
  <c r="W554" i="10"/>
  <c r="X551" i="10"/>
  <c r="X549" i="10"/>
  <c r="X547" i="10"/>
  <c r="X536" i="10"/>
  <c r="X534" i="10"/>
  <c r="X532" i="10"/>
  <c r="X530" i="10"/>
  <c r="X528" i="10"/>
  <c r="X526" i="10"/>
  <c r="X515" i="10"/>
  <c r="X513" i="10"/>
  <c r="X511" i="10"/>
  <c r="X509" i="10"/>
  <c r="X507" i="10"/>
  <c r="X496" i="10"/>
  <c r="X494" i="10"/>
  <c r="X492" i="10"/>
  <c r="X490" i="10"/>
  <c r="X488" i="10"/>
  <c r="X486" i="10"/>
  <c r="X475" i="10"/>
  <c r="X473" i="10"/>
  <c r="X471" i="10"/>
  <c r="X469" i="10"/>
  <c r="X467" i="10"/>
  <c r="X456" i="10"/>
  <c r="X454" i="10"/>
  <c r="X452" i="10"/>
  <c r="X450" i="10"/>
  <c r="X448" i="10"/>
  <c r="X446" i="10"/>
  <c r="X435" i="10"/>
  <c r="X433" i="10"/>
  <c r="X431" i="10"/>
  <c r="X429" i="10"/>
  <c r="W834" i="10"/>
  <c r="W830" i="10"/>
  <c r="W826" i="10"/>
  <c r="W813" i="10"/>
  <c r="W809" i="10"/>
  <c r="W796" i="10"/>
  <c r="W792" i="10"/>
  <c r="W788" i="10"/>
  <c r="W775" i="10"/>
  <c r="W771" i="10"/>
  <c r="W767" i="10"/>
  <c r="W754" i="10"/>
  <c r="W750" i="10"/>
  <c r="W746" i="10"/>
  <c r="W733" i="10"/>
  <c r="W729" i="10"/>
  <c r="W716" i="10"/>
  <c r="W712" i="10"/>
  <c r="W708" i="10"/>
  <c r="W695" i="10"/>
  <c r="W691" i="10"/>
  <c r="W687" i="10"/>
  <c r="W674" i="10"/>
  <c r="W670" i="10"/>
  <c r="W666" i="10"/>
  <c r="W653" i="10"/>
  <c r="W649" i="10"/>
  <c r="W636" i="10"/>
  <c r="W632" i="10"/>
  <c r="W628" i="10"/>
  <c r="W615" i="10"/>
  <c r="W611" i="10"/>
  <c r="W607" i="10"/>
  <c r="W595" i="10"/>
  <c r="X592" i="10"/>
  <c r="W590" i="10"/>
  <c r="W587" i="10"/>
  <c r="X575" i="10"/>
  <c r="W573" i="10"/>
  <c r="W570" i="10"/>
  <c r="X567" i="10"/>
  <c r="W556" i="10"/>
  <c r="W553" i="10"/>
  <c r="W551" i="10"/>
  <c r="W549" i="10"/>
  <c r="W547" i="10"/>
  <c r="W536" i="10"/>
  <c r="W534" i="10"/>
  <c r="W532" i="10"/>
  <c r="W530" i="10"/>
  <c r="W528" i="10"/>
  <c r="W526" i="10"/>
  <c r="W515" i="10"/>
  <c r="W513" i="10"/>
  <c r="W511" i="10"/>
  <c r="W509" i="10"/>
  <c r="W507" i="10"/>
  <c r="W496" i="10"/>
  <c r="W494" i="10"/>
  <c r="W492" i="10"/>
  <c r="W490" i="10"/>
  <c r="W488" i="10"/>
  <c r="W486" i="10"/>
  <c r="W475" i="10"/>
  <c r="W473" i="10"/>
  <c r="W471" i="10"/>
  <c r="W469" i="10"/>
  <c r="W467" i="10"/>
  <c r="W456" i="10"/>
  <c r="W454" i="10"/>
  <c r="W452" i="10"/>
  <c r="W450" i="10"/>
  <c r="W448" i="10"/>
  <c r="W446" i="10"/>
  <c r="W435" i="10"/>
  <c r="W433" i="10"/>
  <c r="W431" i="10"/>
  <c r="W429" i="10"/>
  <c r="W427" i="10"/>
  <c r="W416" i="10"/>
  <c r="W414" i="10"/>
  <c r="W412" i="10"/>
  <c r="X836" i="10"/>
  <c r="X832" i="10"/>
  <c r="X828" i="10"/>
  <c r="X815" i="10"/>
  <c r="X811" i="10"/>
  <c r="X807" i="10"/>
  <c r="X794" i="10"/>
  <c r="X790" i="10"/>
  <c r="X786" i="10"/>
  <c r="X773" i="10"/>
  <c r="X769" i="10"/>
  <c r="X756" i="10"/>
  <c r="X752" i="10"/>
  <c r="X748" i="10"/>
  <c r="X735" i="10"/>
  <c r="X731" i="10"/>
  <c r="X727" i="10"/>
  <c r="X714" i="10"/>
  <c r="X710" i="10"/>
  <c r="X706" i="10"/>
  <c r="X693" i="10"/>
  <c r="X689" i="10"/>
  <c r="X676" i="10"/>
  <c r="X672" i="10"/>
  <c r="X668" i="10"/>
  <c r="X655" i="10"/>
  <c r="X651" i="10"/>
  <c r="X647" i="10"/>
  <c r="X634" i="10"/>
  <c r="X630" i="10"/>
  <c r="X626" i="10"/>
  <c r="X613" i="10"/>
  <c r="X609" i="10"/>
  <c r="W606" i="10"/>
  <c r="X594" i="10"/>
  <c r="W592" i="10"/>
  <c r="W589" i="10"/>
  <c r="X586" i="10"/>
  <c r="W575" i="10"/>
  <c r="W572" i="10"/>
  <c r="X569" i="10"/>
  <c r="W567" i="10"/>
  <c r="W828" i="10"/>
  <c r="W794" i="10"/>
  <c r="W769" i="10"/>
  <c r="W735" i="10"/>
  <c r="W710" i="10"/>
  <c r="W676" i="10"/>
  <c r="W651" i="10"/>
  <c r="W626" i="10"/>
  <c r="W594" i="10"/>
  <c r="W574" i="10"/>
  <c r="W555" i="10"/>
  <c r="X550" i="10"/>
  <c r="X546" i="10"/>
  <c r="X533" i="10"/>
  <c r="X529" i="10"/>
  <c r="X516" i="10"/>
  <c r="X512" i="10"/>
  <c r="X508" i="10"/>
  <c r="X495" i="10"/>
  <c r="X491" i="10"/>
  <c r="X487" i="10"/>
  <c r="X474" i="10"/>
  <c r="X470" i="10"/>
  <c r="X466" i="10"/>
  <c r="X453" i="10"/>
  <c r="X449" i="10"/>
  <c r="X436" i="10"/>
  <c r="X432" i="10"/>
  <c r="X428" i="10"/>
  <c r="W426" i="10"/>
  <c r="X414" i="10"/>
  <c r="X411" i="10"/>
  <c r="X409" i="10"/>
  <c r="X407" i="10"/>
  <c r="X396" i="10"/>
  <c r="X394" i="10"/>
  <c r="X392" i="10"/>
  <c r="X390" i="10"/>
  <c r="X388" i="10"/>
  <c r="X386" i="10"/>
  <c r="X375" i="10"/>
  <c r="X373" i="10"/>
  <c r="X371" i="10"/>
  <c r="X369" i="10"/>
  <c r="X367" i="10"/>
  <c r="X356" i="10"/>
  <c r="X354" i="10"/>
  <c r="X352" i="10"/>
  <c r="X350" i="10"/>
  <c r="X348" i="10"/>
  <c r="X346" i="10"/>
  <c r="X335" i="10"/>
  <c r="X333" i="10"/>
  <c r="X331" i="10"/>
  <c r="X329" i="10"/>
  <c r="X327" i="10"/>
  <c r="X316" i="10"/>
  <c r="X314" i="10"/>
  <c r="X312" i="10"/>
  <c r="X310" i="10"/>
  <c r="X308" i="10"/>
  <c r="X306" i="10"/>
  <c r="X295" i="10"/>
  <c r="X293" i="10"/>
  <c r="X291" i="10"/>
  <c r="X289" i="10"/>
  <c r="X287" i="10"/>
  <c r="X276" i="10"/>
  <c r="X274" i="10"/>
  <c r="X272" i="10"/>
  <c r="X270" i="10"/>
  <c r="X268" i="10"/>
  <c r="X266" i="10"/>
  <c r="X255" i="10"/>
  <c r="X253" i="10"/>
  <c r="X251" i="10"/>
  <c r="X249" i="10"/>
  <c r="X247" i="10"/>
  <c r="X236" i="10"/>
  <c r="X234" i="10"/>
  <c r="X232" i="10"/>
  <c r="X230" i="10"/>
  <c r="X228" i="10"/>
  <c r="X226" i="10"/>
  <c r="X215" i="10"/>
  <c r="X213" i="10"/>
  <c r="X211" i="10"/>
  <c r="X209" i="10"/>
  <c r="X207" i="10"/>
  <c r="X196" i="10"/>
  <c r="X194" i="10"/>
  <c r="X192" i="10"/>
  <c r="X190" i="10"/>
  <c r="X188" i="10"/>
  <c r="X186" i="10"/>
  <c r="X175" i="10"/>
  <c r="X173" i="10"/>
  <c r="X171" i="10"/>
  <c r="X169" i="10"/>
  <c r="X167" i="10"/>
  <c r="X156" i="10"/>
  <c r="X154" i="10"/>
  <c r="X152" i="10"/>
  <c r="X150" i="10"/>
  <c r="X148" i="10"/>
  <c r="X146" i="10"/>
  <c r="X135" i="10"/>
  <c r="X133" i="10"/>
  <c r="X131" i="10"/>
  <c r="X129" i="10"/>
  <c r="X127" i="10"/>
  <c r="X116" i="10"/>
  <c r="X114" i="10"/>
  <c r="X112" i="10"/>
  <c r="X110" i="10"/>
  <c r="X108" i="10"/>
  <c r="X106" i="10"/>
  <c r="X95" i="10"/>
  <c r="X93" i="10"/>
  <c r="X91" i="10"/>
  <c r="X89" i="10"/>
  <c r="X87" i="10"/>
  <c r="X76" i="10"/>
  <c r="X74" i="10"/>
  <c r="X72" i="10"/>
  <c r="X70" i="10"/>
  <c r="X68" i="10"/>
  <c r="X66" i="10"/>
  <c r="W815" i="10"/>
  <c r="W790" i="10"/>
  <c r="W756" i="10"/>
  <c r="W731" i="10"/>
  <c r="W706" i="10"/>
  <c r="W672" i="10"/>
  <c r="W647" i="10"/>
  <c r="W613" i="10"/>
  <c r="W591" i="10"/>
  <c r="X571" i="10"/>
  <c r="X554" i="10"/>
  <c r="W550" i="10"/>
  <c r="W546" i="10"/>
  <c r="W533" i="10"/>
  <c r="W529" i="10"/>
  <c r="W516" i="10"/>
  <c r="W512" i="10"/>
  <c r="W508" i="10"/>
  <c r="W495" i="10"/>
  <c r="W491" i="10"/>
  <c r="W487" i="10"/>
  <c r="W474" i="10"/>
  <c r="W470" i="10"/>
  <c r="W466" i="10"/>
  <c r="W453" i="10"/>
  <c r="W449" i="10"/>
  <c r="W436" i="10"/>
  <c r="W432" i="10"/>
  <c r="W428" i="10"/>
  <c r="X416" i="10"/>
  <c r="X413" i="10"/>
  <c r="W411" i="10"/>
  <c r="W409" i="10"/>
  <c r="W407" i="10"/>
  <c r="W396" i="10"/>
  <c r="W394" i="10"/>
  <c r="W392" i="10"/>
  <c r="W390" i="10"/>
  <c r="W388" i="10"/>
  <c r="W386" i="10"/>
  <c r="W375" i="10"/>
  <c r="W373" i="10"/>
  <c r="W371" i="10"/>
  <c r="W369" i="10"/>
  <c r="W367" i="10"/>
  <c r="W356" i="10"/>
  <c r="W354" i="10"/>
  <c r="W352" i="10"/>
  <c r="W350" i="10"/>
  <c r="W348" i="10"/>
  <c r="W346" i="10"/>
  <c r="W335" i="10"/>
  <c r="W333" i="10"/>
  <c r="W331" i="10"/>
  <c r="W329" i="10"/>
  <c r="W327" i="10"/>
  <c r="W316" i="10"/>
  <c r="W314" i="10"/>
  <c r="W312" i="10"/>
  <c r="W310" i="10"/>
  <c r="W308" i="10"/>
  <c r="W306" i="10"/>
  <c r="W295" i="10"/>
  <c r="W293" i="10"/>
  <c r="W291" i="10"/>
  <c r="W289" i="10"/>
  <c r="W287" i="10"/>
  <c r="W276" i="10"/>
  <c r="W274" i="10"/>
  <c r="W272" i="10"/>
  <c r="W270" i="10"/>
  <c r="W268" i="10"/>
  <c r="W266" i="10"/>
  <c r="W255" i="10"/>
  <c r="W253" i="10"/>
  <c r="W251" i="10"/>
  <c r="W249" i="10"/>
  <c r="W247" i="10"/>
  <c r="W236" i="10"/>
  <c r="W234" i="10"/>
  <c r="W232" i="10"/>
  <c r="W230" i="10"/>
  <c r="W228" i="10"/>
  <c r="W226" i="10"/>
  <c r="W215" i="10"/>
  <c r="W213" i="10"/>
  <c r="W211" i="10"/>
  <c r="W209" i="10"/>
  <c r="W207" i="10"/>
  <c r="W196" i="10"/>
  <c r="W194" i="10"/>
  <c r="W192" i="10"/>
  <c r="W190" i="10"/>
  <c r="W188" i="10"/>
  <c r="W186" i="10"/>
  <c r="W175" i="10"/>
  <c r="W173" i="10"/>
  <c r="W171" i="10"/>
  <c r="W169" i="10"/>
  <c r="W167" i="10"/>
  <c r="W156" i="10"/>
  <c r="W154" i="10"/>
  <c r="W152" i="10"/>
  <c r="W150" i="10"/>
  <c r="W148" i="10"/>
  <c r="W146" i="10"/>
  <c r="W135" i="10"/>
  <c r="W133" i="10"/>
  <c r="W131" i="10"/>
  <c r="W129" i="10"/>
  <c r="W127" i="10"/>
  <c r="W116" i="10"/>
  <c r="W114" i="10"/>
  <c r="W112" i="10"/>
  <c r="W110" i="10"/>
  <c r="W108" i="10"/>
  <c r="W106" i="10"/>
  <c r="W95" i="10"/>
  <c r="W93" i="10"/>
  <c r="W91" i="10"/>
  <c r="W89" i="10"/>
  <c r="W87" i="10"/>
  <c r="W76" i="10"/>
  <c r="W74" i="10"/>
  <c r="W72" i="10"/>
  <c r="W70" i="10"/>
  <c r="W68" i="10"/>
  <c r="W66" i="10"/>
  <c r="W836" i="10"/>
  <c r="W811" i="10"/>
  <c r="W786" i="10"/>
  <c r="W752" i="10"/>
  <c r="W727" i="10"/>
  <c r="W693" i="10"/>
  <c r="W668" i="10"/>
  <c r="W634" i="10"/>
  <c r="W609" i="10"/>
  <c r="X588" i="10"/>
  <c r="W569" i="10"/>
  <c r="X552" i="10"/>
  <c r="X548" i="10"/>
  <c r="X535" i="10"/>
  <c r="X531" i="10"/>
  <c r="X527" i="10"/>
  <c r="X514" i="10"/>
  <c r="X510" i="10"/>
  <c r="X506" i="10"/>
  <c r="X493" i="10"/>
  <c r="X489" i="10"/>
  <c r="X476" i="10"/>
  <c r="X472" i="10"/>
  <c r="X468" i="10"/>
  <c r="X455" i="10"/>
  <c r="X451" i="10"/>
  <c r="X447" i="10"/>
  <c r="X434" i="10"/>
  <c r="X430" i="10"/>
  <c r="X427" i="10"/>
  <c r="X415" i="10"/>
  <c r="W413" i="10"/>
  <c r="X410" i="10"/>
  <c r="X408" i="10"/>
  <c r="X406" i="10"/>
  <c r="X395" i="10"/>
  <c r="X393" i="10"/>
  <c r="X391" i="10"/>
  <c r="X389" i="10"/>
  <c r="X387" i="10"/>
  <c r="X376" i="10"/>
  <c r="X374" i="10"/>
  <c r="X372" i="10"/>
  <c r="X370" i="10"/>
  <c r="X368" i="10"/>
  <c r="X366" i="10"/>
  <c r="X355" i="10"/>
  <c r="X353" i="10"/>
  <c r="X351" i="10"/>
  <c r="X349" i="10"/>
  <c r="X347" i="10"/>
  <c r="X336" i="10"/>
  <c r="X334" i="10"/>
  <c r="X332" i="10"/>
  <c r="X330" i="10"/>
  <c r="X328" i="10"/>
  <c r="X326" i="10"/>
  <c r="X315" i="10"/>
  <c r="X313" i="10"/>
  <c r="X311" i="10"/>
  <c r="X309" i="10"/>
  <c r="X307" i="10"/>
  <c r="X296" i="10"/>
  <c r="X294" i="10"/>
  <c r="X292" i="10"/>
  <c r="X290" i="10"/>
  <c r="X288" i="10"/>
  <c r="X286" i="10"/>
  <c r="X275" i="10"/>
  <c r="X273" i="10"/>
  <c r="X271" i="10"/>
  <c r="X269" i="10"/>
  <c r="X267" i="10"/>
  <c r="X256" i="10"/>
  <c r="X254" i="10"/>
  <c r="X252" i="10"/>
  <c r="X250" i="10"/>
  <c r="X248" i="10"/>
  <c r="X246" i="10"/>
  <c r="X235" i="10"/>
  <c r="X233" i="10"/>
  <c r="X231" i="10"/>
  <c r="X229" i="10"/>
  <c r="X227" i="10"/>
  <c r="X216" i="10"/>
  <c r="W832" i="10"/>
  <c r="W714" i="10"/>
  <c r="X596" i="10"/>
  <c r="W548" i="10"/>
  <c r="W514" i="10"/>
  <c r="W489" i="10"/>
  <c r="W455" i="10"/>
  <c r="W430" i="10"/>
  <c r="W410" i="10"/>
  <c r="W393" i="10"/>
  <c r="W376" i="10"/>
  <c r="W368" i="10"/>
  <c r="W351" i="10"/>
  <c r="W334" i="10"/>
  <c r="W326" i="10"/>
  <c r="W309" i="10"/>
  <c r="W292" i="10"/>
  <c r="W275" i="10"/>
  <c r="W267" i="10"/>
  <c r="W250" i="10"/>
  <c r="W233" i="10"/>
  <c r="W216" i="10"/>
  <c r="W212" i="10"/>
  <c r="W208" i="10"/>
  <c r="W195" i="10"/>
  <c r="W191" i="10"/>
  <c r="W187" i="10"/>
  <c r="W174" i="10"/>
  <c r="W170" i="10"/>
  <c r="W166" i="10"/>
  <c r="W153" i="10"/>
  <c r="W149" i="10"/>
  <c r="W136" i="10"/>
  <c r="W132" i="10"/>
  <c r="W128" i="10"/>
  <c r="W115" i="10"/>
  <c r="W111" i="10"/>
  <c r="W107" i="10"/>
  <c r="W94" i="10"/>
  <c r="W90" i="10"/>
  <c r="W86" i="10"/>
  <c r="W73" i="10"/>
  <c r="W69" i="10"/>
  <c r="W748" i="10"/>
  <c r="W468" i="10"/>
  <c r="X412" i="10"/>
  <c r="W395" i="10"/>
  <c r="W370" i="10"/>
  <c r="W336" i="10"/>
  <c r="W294" i="10"/>
  <c r="W286" i="10"/>
  <c r="W252" i="10"/>
  <c r="W227" i="10"/>
  <c r="X195" i="10"/>
  <c r="X191" i="10"/>
  <c r="X187" i="10"/>
  <c r="X170" i="10"/>
  <c r="X149" i="10"/>
  <c r="X136" i="10"/>
  <c r="X128" i="10"/>
  <c r="X111" i="10"/>
  <c r="X94" i="10"/>
  <c r="X90" i="10"/>
  <c r="X73" i="10"/>
  <c r="W807" i="10"/>
  <c r="W689" i="10"/>
  <c r="W586" i="10"/>
  <c r="W535" i="10"/>
  <c r="W510" i="10"/>
  <c r="W476" i="10"/>
  <c r="W451" i="10"/>
  <c r="X426" i="10"/>
  <c r="W408" i="10"/>
  <c r="W391" i="10"/>
  <c r="W374" i="10"/>
  <c r="W366" i="10"/>
  <c r="W349" i="10"/>
  <c r="W332" i="10"/>
  <c r="W315" i="10"/>
  <c r="W307" i="10"/>
  <c r="W290" i="10"/>
  <c r="W273" i="10"/>
  <c r="W256" i="10"/>
  <c r="W248" i="10"/>
  <c r="W231" i="10"/>
  <c r="X214" i="10"/>
  <c r="X210" i="10"/>
  <c r="X206" i="10"/>
  <c r="X193" i="10"/>
  <c r="X189" i="10"/>
  <c r="X176" i="10"/>
  <c r="X172" i="10"/>
  <c r="X168" i="10"/>
  <c r="X155" i="10"/>
  <c r="X151" i="10"/>
  <c r="X147" i="10"/>
  <c r="X134" i="10"/>
  <c r="X130" i="10"/>
  <c r="X126" i="10"/>
  <c r="X113" i="10"/>
  <c r="X109" i="10"/>
  <c r="X96" i="10"/>
  <c r="X92" i="10"/>
  <c r="X88" i="10"/>
  <c r="X75" i="10"/>
  <c r="X71" i="10"/>
  <c r="X67" i="10"/>
  <c r="W773" i="10"/>
  <c r="W655" i="10"/>
  <c r="W566" i="10"/>
  <c r="W531" i="10"/>
  <c r="W506" i="10"/>
  <c r="W472" i="10"/>
  <c r="W447" i="10"/>
  <c r="W415" i="10"/>
  <c r="W406" i="10"/>
  <c r="W389" i="10"/>
  <c r="W372" i="10"/>
  <c r="W355" i="10"/>
  <c r="W347" i="10"/>
  <c r="W330" i="10"/>
  <c r="W313" i="10"/>
  <c r="W296" i="10"/>
  <c r="W288" i="10"/>
  <c r="W271" i="10"/>
  <c r="W254" i="10"/>
  <c r="W246" i="10"/>
  <c r="W229" i="10"/>
  <c r="W214" i="10"/>
  <c r="W210" i="10"/>
  <c r="W206" i="10"/>
  <c r="W193" i="10"/>
  <c r="W189" i="10"/>
  <c r="W176" i="10"/>
  <c r="W172" i="10"/>
  <c r="W168" i="10"/>
  <c r="W155" i="10"/>
  <c r="W151" i="10"/>
  <c r="W147" i="10"/>
  <c r="W134" i="10"/>
  <c r="W130" i="10"/>
  <c r="W126" i="10"/>
  <c r="W113" i="10"/>
  <c r="W109" i="10"/>
  <c r="W96" i="10"/>
  <c r="W92" i="10"/>
  <c r="W88" i="10"/>
  <c r="W75" i="10"/>
  <c r="W71" i="10"/>
  <c r="W67" i="10"/>
  <c r="W630" i="10"/>
  <c r="W552" i="10"/>
  <c r="W527" i="10"/>
  <c r="W493" i="10"/>
  <c r="W434" i="10"/>
  <c r="W387" i="10"/>
  <c r="W353" i="10"/>
  <c r="W328" i="10"/>
  <c r="W311" i="10"/>
  <c r="W269" i="10"/>
  <c r="W235" i="10"/>
  <c r="X212" i="10"/>
  <c r="X208" i="10"/>
  <c r="X174" i="10"/>
  <c r="X166" i="10"/>
  <c r="X153" i="10"/>
  <c r="X132" i="10"/>
  <c r="X115" i="10"/>
  <c r="X107" i="10"/>
  <c r="X86" i="10"/>
  <c r="X69" i="10"/>
  <c r="H76" i="10"/>
  <c r="H74" i="10"/>
  <c r="H72" i="10"/>
  <c r="H70" i="10"/>
  <c r="H68" i="10"/>
  <c r="H66" i="10"/>
  <c r="H75" i="10"/>
  <c r="H73" i="10"/>
  <c r="H71" i="10"/>
  <c r="H69" i="10"/>
  <c r="H67" i="10"/>
  <c r="G75" i="10"/>
  <c r="G73" i="10"/>
  <c r="G71" i="10"/>
  <c r="G69" i="10"/>
  <c r="G67" i="10"/>
  <c r="G76" i="10"/>
  <c r="G74" i="10"/>
  <c r="G72" i="10"/>
  <c r="G70" i="10"/>
  <c r="G68" i="10"/>
  <c r="G66" i="10"/>
  <c r="G548" i="10"/>
  <c r="H549" i="10"/>
  <c r="G552" i="10"/>
  <c r="H553" i="10"/>
  <c r="G556" i="10"/>
  <c r="H566" i="10"/>
  <c r="G569" i="10"/>
  <c r="H570" i="10"/>
  <c r="G573" i="10"/>
  <c r="H574" i="10"/>
  <c r="G586" i="10"/>
  <c r="H587" i="10"/>
  <c r="G590" i="10"/>
  <c r="H591" i="10"/>
  <c r="G594" i="10"/>
  <c r="H595" i="10"/>
  <c r="G607" i="10"/>
  <c r="H608" i="10"/>
  <c r="G611" i="10"/>
  <c r="H612" i="10"/>
  <c r="G615" i="10"/>
  <c r="H616" i="10"/>
  <c r="G628" i="10"/>
  <c r="H629" i="10"/>
  <c r="G632" i="10"/>
  <c r="H633" i="10"/>
  <c r="G636" i="10"/>
  <c r="H646" i="10"/>
  <c r="G649" i="10"/>
  <c r="H650" i="10"/>
  <c r="G653" i="10"/>
  <c r="H654" i="10"/>
  <c r="G666" i="10"/>
  <c r="H667" i="10"/>
  <c r="G670" i="10"/>
  <c r="H671" i="10"/>
  <c r="G674" i="10"/>
  <c r="H675" i="10"/>
  <c r="G687" i="10"/>
  <c r="H688" i="10"/>
  <c r="G691" i="10"/>
  <c r="H692" i="10"/>
  <c r="G695" i="10"/>
  <c r="H696" i="10"/>
  <c r="G708" i="10"/>
  <c r="H709" i="10"/>
  <c r="G712" i="10"/>
  <c r="H713" i="10"/>
  <c r="G716" i="10"/>
  <c r="H726" i="10"/>
  <c r="G729" i="10"/>
  <c r="H730" i="10"/>
  <c r="G733" i="10"/>
  <c r="H734" i="10"/>
  <c r="G746" i="10"/>
  <c r="H747" i="10"/>
  <c r="G750" i="10"/>
  <c r="H751" i="10"/>
  <c r="G754" i="10"/>
  <c r="H755" i="10"/>
  <c r="G767" i="10"/>
  <c r="H768" i="10"/>
  <c r="G771" i="10"/>
  <c r="H772" i="10"/>
  <c r="G775" i="10"/>
  <c r="H776" i="10"/>
  <c r="G788" i="10"/>
  <c r="H789" i="10"/>
  <c r="G792" i="10"/>
  <c r="H793" i="10"/>
  <c r="G796" i="10"/>
  <c r="H806" i="10"/>
  <c r="G809" i="10"/>
  <c r="H810" i="10"/>
  <c r="G813" i="10"/>
  <c r="H814" i="10"/>
  <c r="G826" i="10"/>
  <c r="H827" i="10"/>
  <c r="G830" i="10"/>
  <c r="H831" i="10"/>
  <c r="G834" i="10"/>
  <c r="H835" i="10"/>
  <c r="G527" i="10"/>
  <c r="H528" i="10"/>
  <c r="G531" i="10"/>
  <c r="H532" i="10"/>
  <c r="G535" i="10"/>
  <c r="H536" i="10"/>
  <c r="G508" i="10"/>
  <c r="H509" i="10"/>
  <c r="G512" i="10"/>
  <c r="H513" i="10"/>
  <c r="G547" i="10"/>
  <c r="H548" i="10"/>
  <c r="G551" i="10"/>
  <c r="G546" i="10"/>
  <c r="H551" i="10"/>
  <c r="G553" i="10"/>
  <c r="G555" i="10"/>
  <c r="H567" i="10"/>
  <c r="H569" i="10"/>
  <c r="G571" i="10"/>
  <c r="H576" i="10"/>
  <c r="G587" i="10"/>
  <c r="G589" i="10"/>
  <c r="H592" i="10"/>
  <c r="H594" i="10"/>
  <c r="G596" i="10"/>
  <c r="H610" i="10"/>
  <c r="G612" i="10"/>
  <c r="G614" i="10"/>
  <c r="H626" i="10"/>
  <c r="H628" i="10"/>
  <c r="G630" i="10"/>
  <c r="H635" i="10"/>
  <c r="G646" i="10"/>
  <c r="G648" i="10"/>
  <c r="H651" i="10"/>
  <c r="H653" i="10"/>
  <c r="G655" i="10"/>
  <c r="H669" i="10"/>
  <c r="G671" i="10"/>
  <c r="G673" i="10"/>
  <c r="H676" i="10"/>
  <c r="H687" i="10"/>
  <c r="G689" i="10"/>
  <c r="H694" i="10"/>
  <c r="G696" i="10"/>
  <c r="G707" i="10"/>
  <c r="H710" i="10"/>
  <c r="H712" i="10"/>
  <c r="G714" i="10"/>
  <c r="H728" i="10"/>
  <c r="G730" i="10"/>
  <c r="G732" i="10"/>
  <c r="H735" i="10"/>
  <c r="H746" i="10"/>
  <c r="G748" i="10"/>
  <c r="H753" i="10"/>
  <c r="G755" i="10"/>
  <c r="G766" i="10"/>
  <c r="H769" i="10"/>
  <c r="H771" i="10"/>
  <c r="G773" i="10"/>
  <c r="H787" i="10"/>
  <c r="G789" i="10"/>
  <c r="G791" i="10"/>
  <c r="H794" i="10"/>
  <c r="H796" i="10"/>
  <c r="G807" i="10"/>
  <c r="H812" i="10"/>
  <c r="G814" i="10"/>
  <c r="G816" i="10"/>
  <c r="H828" i="10"/>
  <c r="H830" i="10"/>
  <c r="G832" i="10"/>
  <c r="H526" i="10"/>
  <c r="G528" i="10"/>
  <c r="G530" i="10"/>
  <c r="H533" i="10"/>
  <c r="H535" i="10"/>
  <c r="G506" i="10"/>
  <c r="H511" i="10"/>
  <c r="G513" i="10"/>
  <c r="G515" i="10"/>
  <c r="H516" i="10"/>
  <c r="G488" i="10"/>
  <c r="H489" i="10"/>
  <c r="G492" i="10"/>
  <c r="H493" i="10"/>
  <c r="G496" i="10"/>
  <c r="H466" i="10"/>
  <c r="G469" i="10"/>
  <c r="H470" i="10"/>
  <c r="G473" i="10"/>
  <c r="H474" i="10"/>
  <c r="G446" i="10"/>
  <c r="H447" i="10"/>
  <c r="G450" i="10"/>
  <c r="H451" i="10"/>
  <c r="G454" i="10"/>
  <c r="H455" i="10"/>
  <c r="G427" i="10"/>
  <c r="H428" i="10"/>
  <c r="G431" i="10"/>
  <c r="H432" i="10"/>
  <c r="G435" i="10"/>
  <c r="H436" i="10"/>
  <c r="G408" i="10"/>
  <c r="H409" i="10"/>
  <c r="G412" i="10"/>
  <c r="H413" i="10"/>
  <c r="G416" i="10"/>
  <c r="H386" i="10"/>
  <c r="G389" i="10"/>
  <c r="H390" i="10"/>
  <c r="G393" i="10"/>
  <c r="H394" i="10"/>
  <c r="G366" i="10"/>
  <c r="H367" i="10"/>
  <c r="G370" i="10"/>
  <c r="H371" i="10"/>
  <c r="G374" i="10"/>
  <c r="H375" i="10"/>
  <c r="G347" i="10"/>
  <c r="H348" i="10"/>
  <c r="G351" i="10"/>
  <c r="H352" i="10"/>
  <c r="G355" i="10"/>
  <c r="H356" i="10"/>
  <c r="G328" i="10"/>
  <c r="H329" i="10"/>
  <c r="G332" i="10"/>
  <c r="H333" i="10"/>
  <c r="G336" i="10"/>
  <c r="H306" i="10"/>
  <c r="G309" i="10"/>
  <c r="H310" i="10"/>
  <c r="G313" i="10"/>
  <c r="H314" i="10"/>
  <c r="G286" i="10"/>
  <c r="H287" i="10"/>
  <c r="G290" i="10"/>
  <c r="H291" i="10"/>
  <c r="G294" i="10"/>
  <c r="H295" i="10"/>
  <c r="G267" i="10"/>
  <c r="H268" i="10"/>
  <c r="G271" i="10"/>
  <c r="H272" i="10"/>
  <c r="G275" i="10"/>
  <c r="H276" i="10"/>
  <c r="G248" i="10"/>
  <c r="H249" i="10"/>
  <c r="G252" i="10"/>
  <c r="H253" i="10"/>
  <c r="G256" i="10"/>
  <c r="H226" i="10"/>
  <c r="G229" i="10"/>
  <c r="H230" i="10"/>
  <c r="G233" i="10"/>
  <c r="H234" i="10"/>
  <c r="G206" i="10"/>
  <c r="H207" i="10"/>
  <c r="H546" i="10"/>
  <c r="G549" i="10"/>
  <c r="H555" i="10"/>
  <c r="G566" i="10"/>
  <c r="G568" i="10"/>
  <c r="H571" i="10"/>
  <c r="H573" i="10"/>
  <c r="G575" i="10"/>
  <c r="H589" i="10"/>
  <c r="G591" i="10"/>
  <c r="G593" i="10"/>
  <c r="H596" i="10"/>
  <c r="H607" i="10"/>
  <c r="G609" i="10"/>
  <c r="H614" i="10"/>
  <c r="G616" i="10"/>
  <c r="G627" i="10"/>
  <c r="H630" i="10"/>
  <c r="H632" i="10"/>
  <c r="G634" i="10"/>
  <c r="H648" i="10"/>
  <c r="G650" i="10"/>
  <c r="G652" i="10"/>
  <c r="H655" i="10"/>
  <c r="H666" i="10"/>
  <c r="G668" i="10"/>
  <c r="H673" i="10"/>
  <c r="G675" i="10"/>
  <c r="G686" i="10"/>
  <c r="H689" i="10"/>
  <c r="H691" i="10"/>
  <c r="G693" i="10"/>
  <c r="H707" i="10"/>
  <c r="G709" i="10"/>
  <c r="G711" i="10"/>
  <c r="H714" i="10"/>
  <c r="H716" i="10"/>
  <c r="G727" i="10"/>
  <c r="H732" i="10"/>
  <c r="G734" i="10"/>
  <c r="G736" i="10"/>
  <c r="H748" i="10"/>
  <c r="H750" i="10"/>
  <c r="G752" i="10"/>
  <c r="H766" i="10"/>
  <c r="G768" i="10"/>
  <c r="G770" i="10"/>
  <c r="H773" i="10"/>
  <c r="H775" i="10"/>
  <c r="G786" i="10"/>
  <c r="H791" i="10"/>
  <c r="G793" i="10"/>
  <c r="G795" i="10"/>
  <c r="H807" i="10"/>
  <c r="H809" i="10"/>
  <c r="G811" i="10"/>
  <c r="H816" i="10"/>
  <c r="G827" i="10"/>
  <c r="G829" i="10"/>
  <c r="H832" i="10"/>
  <c r="H834" i="10"/>
  <c r="G836" i="10"/>
  <c r="H530" i="10"/>
  <c r="G532" i="10"/>
  <c r="G534" i="10"/>
  <c r="H506" i="10"/>
  <c r="H508" i="10"/>
  <c r="G510" i="10"/>
  <c r="H515" i="10"/>
  <c r="G487" i="10"/>
  <c r="H488" i="10"/>
  <c r="G491" i="10"/>
  <c r="H492" i="10"/>
  <c r="G495" i="10"/>
  <c r="H496" i="10"/>
  <c r="G468" i="10"/>
  <c r="H469" i="10"/>
  <c r="G472" i="10"/>
  <c r="H473" i="10"/>
  <c r="G476" i="10"/>
  <c r="H446" i="10"/>
  <c r="G449" i="10"/>
  <c r="H450" i="10"/>
  <c r="G453" i="10"/>
  <c r="H454" i="10"/>
  <c r="G426" i="10"/>
  <c r="H427" i="10"/>
  <c r="G430" i="10"/>
  <c r="H431" i="10"/>
  <c r="G434" i="10"/>
  <c r="H435" i="10"/>
  <c r="G407" i="10"/>
  <c r="H408" i="10"/>
  <c r="G411" i="10"/>
  <c r="H412" i="10"/>
  <c r="G415" i="10"/>
  <c r="H416" i="10"/>
  <c r="G388" i="10"/>
  <c r="H389" i="10"/>
  <c r="G392" i="10"/>
  <c r="H393" i="10"/>
  <c r="G396" i="10"/>
  <c r="H366" i="10"/>
  <c r="G369" i="10"/>
  <c r="H370" i="10"/>
  <c r="G373" i="10"/>
  <c r="H374" i="10"/>
  <c r="G346" i="10"/>
  <c r="H347" i="10"/>
  <c r="G350" i="10"/>
  <c r="H351" i="10"/>
  <c r="G354" i="10"/>
  <c r="H355" i="10"/>
  <c r="G327" i="10"/>
  <c r="H328" i="10"/>
  <c r="G331" i="10"/>
  <c r="H332" i="10"/>
  <c r="G335" i="10"/>
  <c r="H336" i="10"/>
  <c r="G308" i="10"/>
  <c r="H309" i="10"/>
  <c r="G312" i="10"/>
  <c r="H313" i="10"/>
  <c r="G316" i="10"/>
  <c r="H286" i="10"/>
  <c r="G289" i="10"/>
  <c r="H290" i="10"/>
  <c r="G293" i="10"/>
  <c r="H294" i="10"/>
  <c r="G266" i="10"/>
  <c r="H267" i="10"/>
  <c r="G270" i="10"/>
  <c r="H271" i="10"/>
  <c r="G274" i="10"/>
  <c r="H275" i="10"/>
  <c r="G247" i="10"/>
  <c r="H248" i="10"/>
  <c r="G251" i="10"/>
  <c r="H252" i="10"/>
  <c r="G255" i="10"/>
  <c r="H256" i="10"/>
  <c r="G228" i="10"/>
  <c r="H229" i="10"/>
  <c r="G232" i="10"/>
  <c r="H233" i="10"/>
  <c r="G236" i="10"/>
  <c r="H206" i="10"/>
  <c r="G209" i="10"/>
  <c r="H210" i="10"/>
  <c r="G213" i="10"/>
  <c r="H214" i="10"/>
  <c r="G186" i="10"/>
  <c r="H187" i="10"/>
  <c r="G190" i="10"/>
  <c r="H191" i="10"/>
  <c r="G194" i="10"/>
  <c r="H195" i="10"/>
  <c r="G167" i="10"/>
  <c r="H168" i="10"/>
  <c r="G171" i="10"/>
  <c r="H172" i="10"/>
  <c r="G550" i="10"/>
  <c r="G554" i="10"/>
  <c r="G570" i="10"/>
  <c r="H586" i="10"/>
  <c r="H593" i="10"/>
  <c r="G606" i="10"/>
  <c r="H609" i="10"/>
  <c r="G613" i="10"/>
  <c r="G629" i="10"/>
  <c r="H636" i="10"/>
  <c r="H652" i="10"/>
  <c r="G656" i="10"/>
  <c r="H668" i="10"/>
  <c r="G672" i="10"/>
  <c r="G688" i="10"/>
  <c r="H695" i="10"/>
  <c r="H711" i="10"/>
  <c r="G715" i="10"/>
  <c r="H727" i="10"/>
  <c r="G731" i="10"/>
  <c r="G747" i="10"/>
  <c r="H754" i="10"/>
  <c r="H770" i="10"/>
  <c r="G774" i="10"/>
  <c r="H786" i="10"/>
  <c r="G790" i="10"/>
  <c r="G806" i="10"/>
  <c r="H813" i="10"/>
  <c r="H829" i="10"/>
  <c r="G833" i="10"/>
  <c r="H836" i="10"/>
  <c r="G529" i="10"/>
  <c r="G536" i="10"/>
  <c r="H512" i="10"/>
  <c r="H487" i="10"/>
  <c r="G490" i="10"/>
  <c r="H495" i="10"/>
  <c r="G467" i="10"/>
  <c r="H472" i="10"/>
  <c r="G475" i="10"/>
  <c r="H449" i="10"/>
  <c r="G452" i="10"/>
  <c r="H426" i="10"/>
  <c r="G429" i="10"/>
  <c r="H434" i="10"/>
  <c r="G406" i="10"/>
  <c r="H411" i="10"/>
  <c r="G414" i="10"/>
  <c r="H388" i="10"/>
  <c r="G391" i="10"/>
  <c r="H396" i="10"/>
  <c r="G368" i="10"/>
  <c r="H373" i="10"/>
  <c r="G376" i="10"/>
  <c r="H350" i="10"/>
  <c r="G353" i="10"/>
  <c r="H327" i="10"/>
  <c r="G330" i="10"/>
  <c r="H335" i="10"/>
  <c r="G307" i="10"/>
  <c r="H312" i="10"/>
  <c r="G315" i="10"/>
  <c r="H289" i="10"/>
  <c r="G292" i="10"/>
  <c r="H266" i="10"/>
  <c r="G269" i="10"/>
  <c r="H274" i="10"/>
  <c r="G246" i="10"/>
  <c r="H251" i="10"/>
  <c r="G254" i="10"/>
  <c r="H228" i="10"/>
  <c r="G231" i="10"/>
  <c r="H236" i="10"/>
  <c r="G208" i="10"/>
  <c r="G210" i="10"/>
  <c r="G212" i="10"/>
  <c r="H215" i="10"/>
  <c r="H186" i="10"/>
  <c r="G188" i="10"/>
  <c r="H193" i="10"/>
  <c r="G195" i="10"/>
  <c r="G166" i="10"/>
  <c r="H169" i="10"/>
  <c r="H171" i="10"/>
  <c r="G173" i="10"/>
  <c r="H174" i="10"/>
  <c r="G146" i="10"/>
  <c r="H147" i="10"/>
  <c r="G150" i="10"/>
  <c r="H151" i="10"/>
  <c r="G154" i="10"/>
  <c r="H155" i="10"/>
  <c r="G127" i="10"/>
  <c r="H128" i="10"/>
  <c r="G131" i="10"/>
  <c r="H132" i="10"/>
  <c r="G135" i="10"/>
  <c r="H136" i="10"/>
  <c r="G108" i="10"/>
  <c r="H109" i="10"/>
  <c r="G112" i="10"/>
  <c r="H113" i="10"/>
  <c r="G116" i="10"/>
  <c r="H86" i="10"/>
  <c r="G89" i="10"/>
  <c r="H90" i="10"/>
  <c r="G93" i="10"/>
  <c r="H94" i="10"/>
  <c r="G471" i="10"/>
  <c r="G395" i="10"/>
  <c r="H369" i="10"/>
  <c r="G349" i="10"/>
  <c r="H354" i="10"/>
  <c r="H331" i="10"/>
  <c r="H308" i="10"/>
  <c r="G288" i="10"/>
  <c r="H293" i="10"/>
  <c r="G273" i="10"/>
  <c r="H247" i="10"/>
  <c r="G235" i="10"/>
  <c r="H209" i="10"/>
  <c r="G189" i="10"/>
  <c r="H192" i="10"/>
  <c r="G196" i="10"/>
  <c r="G172" i="10"/>
  <c r="G175" i="10"/>
  <c r="H149" i="10"/>
  <c r="G152" i="10"/>
  <c r="H126" i="10"/>
  <c r="G129" i="10"/>
  <c r="H134" i="10"/>
  <c r="G106" i="10"/>
  <c r="G114" i="10"/>
  <c r="H88" i="10"/>
  <c r="G91" i="10"/>
  <c r="H96" i="10"/>
  <c r="H572" i="10"/>
  <c r="H588" i="10"/>
  <c r="H615" i="10"/>
  <c r="H631" i="10"/>
  <c r="H647" i="10"/>
  <c r="G667" i="10"/>
  <c r="H674" i="10"/>
  <c r="H690" i="10"/>
  <c r="H706" i="10"/>
  <c r="G753" i="10"/>
  <c r="G769" i="10"/>
  <c r="G776" i="10"/>
  <c r="H792" i="10"/>
  <c r="H808" i="10"/>
  <c r="H815" i="10"/>
  <c r="H514" i="10"/>
  <c r="G489" i="10"/>
  <c r="H494" i="10"/>
  <c r="G474" i="10"/>
  <c r="H448" i="10"/>
  <c r="G428" i="10"/>
  <c r="H433" i="10"/>
  <c r="G413" i="10"/>
  <c r="H387" i="10"/>
  <c r="G367" i="10"/>
  <c r="H372" i="10"/>
  <c r="G352" i="10"/>
  <c r="G329" i="10"/>
  <c r="H334" i="10"/>
  <c r="G314" i="10"/>
  <c r="G291" i="10"/>
  <c r="H296" i="10"/>
  <c r="G276" i="10"/>
  <c r="H250" i="10"/>
  <c r="H227" i="10"/>
  <c r="G230" i="10"/>
  <c r="H235" i="10"/>
  <c r="H213" i="10"/>
  <c r="H189" i="10"/>
  <c r="H167" i="10"/>
  <c r="G174" i="10"/>
  <c r="G147" i="10"/>
  <c r="H152" i="10"/>
  <c r="G155" i="10"/>
  <c r="H133" i="10"/>
  <c r="G136" i="10"/>
  <c r="H110" i="10"/>
  <c r="G113" i="10"/>
  <c r="H87" i="10"/>
  <c r="H91" i="10"/>
  <c r="G94" i="10"/>
  <c r="H550" i="10"/>
  <c r="H554" i="10"/>
  <c r="G567" i="10"/>
  <c r="G574" i="10"/>
  <c r="H590" i="10"/>
  <c r="H606" i="10"/>
  <c r="G610" i="10"/>
  <c r="H613" i="10"/>
  <c r="G626" i="10"/>
  <c r="G633" i="10"/>
  <c r="H649" i="10"/>
  <c r="H656" i="10"/>
  <c r="G669" i="10"/>
  <c r="H672" i="10"/>
  <c r="G676" i="10"/>
  <c r="G692" i="10"/>
  <c r="H708" i="10"/>
  <c r="H715" i="10"/>
  <c r="G728" i="10"/>
  <c r="H731" i="10"/>
  <c r="G735" i="10"/>
  <c r="G751" i="10"/>
  <c r="H767" i="10"/>
  <c r="H774" i="10"/>
  <c r="G787" i="10"/>
  <c r="H790" i="10"/>
  <c r="G794" i="10"/>
  <c r="G810" i="10"/>
  <c r="H826" i="10"/>
  <c r="H833" i="10"/>
  <c r="G526" i="10"/>
  <c r="H529" i="10"/>
  <c r="G533" i="10"/>
  <c r="G509" i="10"/>
  <c r="G516" i="10"/>
  <c r="H490" i="10"/>
  <c r="G493" i="10"/>
  <c r="H467" i="10"/>
  <c r="G470" i="10"/>
  <c r="H475" i="10"/>
  <c r="G447" i="10"/>
  <c r="H452" i="10"/>
  <c r="G455" i="10"/>
  <c r="H429" i="10"/>
  <c r="G432" i="10"/>
  <c r="H406" i="10"/>
  <c r="G409" i="10"/>
  <c r="H414" i="10"/>
  <c r="G386" i="10"/>
  <c r="H391" i="10"/>
  <c r="G394" i="10"/>
  <c r="H368" i="10"/>
  <c r="G371" i="10"/>
  <c r="H376" i="10"/>
  <c r="G348" i="10"/>
  <c r="H353" i="10"/>
  <c r="G356" i="10"/>
  <c r="H330" i="10"/>
  <c r="G333" i="10"/>
  <c r="H307" i="10"/>
  <c r="G310" i="10"/>
  <c r="H315" i="10"/>
  <c r="G287" i="10"/>
  <c r="H292" i="10"/>
  <c r="G295" i="10"/>
  <c r="H269" i="10"/>
  <c r="G272" i="10"/>
  <c r="H246" i="10"/>
  <c r="G249" i="10"/>
  <c r="H254" i="10"/>
  <c r="G226" i="10"/>
  <c r="H231" i="10"/>
  <c r="G234" i="10"/>
  <c r="H208" i="10"/>
  <c r="H212" i="10"/>
  <c r="G214" i="10"/>
  <c r="G216" i="10"/>
  <c r="H188" i="10"/>
  <c r="H190" i="10"/>
  <c r="G192" i="10"/>
  <c r="H166" i="10"/>
  <c r="G168" i="10"/>
  <c r="G170" i="10"/>
  <c r="H173" i="10"/>
  <c r="G176" i="10"/>
  <c r="H146" i="10"/>
  <c r="G149" i="10"/>
  <c r="H150" i="10"/>
  <c r="G153" i="10"/>
  <c r="H154" i="10"/>
  <c r="G126" i="10"/>
  <c r="H127" i="10"/>
  <c r="G130" i="10"/>
  <c r="H131" i="10"/>
  <c r="G134" i="10"/>
  <c r="H135" i="10"/>
  <c r="G107" i="10"/>
  <c r="H108" i="10"/>
  <c r="G111" i="10"/>
  <c r="H112" i="10"/>
  <c r="G115" i="10"/>
  <c r="H116" i="10"/>
  <c r="G88" i="10"/>
  <c r="H89" i="10"/>
  <c r="G92" i="10"/>
  <c r="H93" i="10"/>
  <c r="G96" i="10"/>
  <c r="H547" i="10"/>
  <c r="H552" i="10"/>
  <c r="H568" i="10"/>
  <c r="G572" i="10"/>
  <c r="H575" i="10"/>
  <c r="G588" i="10"/>
  <c r="G595" i="10"/>
  <c r="H611" i="10"/>
  <c r="H627" i="10"/>
  <c r="G631" i="10"/>
  <c r="H634" i="10"/>
  <c r="G647" i="10"/>
  <c r="G654" i="10"/>
  <c r="H670" i="10"/>
  <c r="H686" i="10"/>
  <c r="G690" i="10"/>
  <c r="H693" i="10"/>
  <c r="G706" i="10"/>
  <c r="G713" i="10"/>
  <c r="H729" i="10"/>
  <c r="H736" i="10"/>
  <c r="G749" i="10"/>
  <c r="H752" i="10"/>
  <c r="G756" i="10"/>
  <c r="G772" i="10"/>
  <c r="H788" i="10"/>
  <c r="H795" i="10"/>
  <c r="G808" i="10"/>
  <c r="H811" i="10"/>
  <c r="G815" i="10"/>
  <c r="G831" i="10"/>
  <c r="H527" i="10"/>
  <c r="H534" i="10"/>
  <c r="G507" i="10"/>
  <c r="H510" i="10"/>
  <c r="G514" i="10"/>
  <c r="G486" i="10"/>
  <c r="H491" i="10"/>
  <c r="G494" i="10"/>
  <c r="H468" i="10"/>
  <c r="H476" i="10"/>
  <c r="G448" i="10"/>
  <c r="H453" i="10"/>
  <c r="G456" i="10"/>
  <c r="H430" i="10"/>
  <c r="G433" i="10"/>
  <c r="H407" i="10"/>
  <c r="G410" i="10"/>
  <c r="H415" i="10"/>
  <c r="G387" i="10"/>
  <c r="H392" i="10"/>
  <c r="G372" i="10"/>
  <c r="H346" i="10"/>
  <c r="G326" i="10"/>
  <c r="G334" i="10"/>
  <c r="G311" i="10"/>
  <c r="H316" i="10"/>
  <c r="G296" i="10"/>
  <c r="H270" i="10"/>
  <c r="G250" i="10"/>
  <c r="H255" i="10"/>
  <c r="G227" i="10"/>
  <c r="H232" i="10"/>
  <c r="G211" i="10"/>
  <c r="H216" i="10"/>
  <c r="G187" i="10"/>
  <c r="H194" i="10"/>
  <c r="H170" i="10"/>
  <c r="H176" i="10"/>
  <c r="G148" i="10"/>
  <c r="H153" i="10"/>
  <c r="G156" i="10"/>
  <c r="H130" i="10"/>
  <c r="G133" i="10"/>
  <c r="H107" i="10"/>
  <c r="G110" i="10"/>
  <c r="H111" i="10"/>
  <c r="H115" i="10"/>
  <c r="G87" i="10"/>
  <c r="H92" i="10"/>
  <c r="G95" i="10"/>
  <c r="H556" i="10"/>
  <c r="G576" i="10"/>
  <c r="G592" i="10"/>
  <c r="G608" i="10"/>
  <c r="G635" i="10"/>
  <c r="G651" i="10"/>
  <c r="G694" i="10"/>
  <c r="G710" i="10"/>
  <c r="G726" i="10"/>
  <c r="H733" i="10"/>
  <c r="H749" i="10"/>
  <c r="H756" i="10"/>
  <c r="G812" i="10"/>
  <c r="G828" i="10"/>
  <c r="G835" i="10"/>
  <c r="H531" i="10"/>
  <c r="H507" i="10"/>
  <c r="G511" i="10"/>
  <c r="H486" i="10"/>
  <c r="G466" i="10"/>
  <c r="H471" i="10"/>
  <c r="G451" i="10"/>
  <c r="H456" i="10"/>
  <c r="G436" i="10"/>
  <c r="H410" i="10"/>
  <c r="G390" i="10"/>
  <c r="H395" i="10"/>
  <c r="G375" i="10"/>
  <c r="H349" i="10"/>
  <c r="H326" i="10"/>
  <c r="G306" i="10"/>
  <c r="H311" i="10"/>
  <c r="H288" i="10"/>
  <c r="G268" i="10"/>
  <c r="H273" i="10"/>
  <c r="G253" i="10"/>
  <c r="G207" i="10"/>
  <c r="H211" i="10"/>
  <c r="G215" i="10"/>
  <c r="G191" i="10"/>
  <c r="G193" i="10"/>
  <c r="H196" i="10"/>
  <c r="G169" i="10"/>
  <c r="H175" i="10"/>
  <c r="H148" i="10"/>
  <c r="G151" i="10"/>
  <c r="H156" i="10"/>
  <c r="G128" i="10"/>
  <c r="H129" i="10"/>
  <c r="G132" i="10"/>
  <c r="H106" i="10"/>
  <c r="G109" i="10"/>
  <c r="H114" i="10"/>
  <c r="G86" i="10"/>
  <c r="G90" i="10"/>
  <c r="H95" i="10"/>
  <c r="J9" i="10"/>
  <c r="J4" i="10"/>
  <c r="F571" i="8"/>
  <c r="AH576" i="8"/>
  <c r="AG568" i="8"/>
  <c r="G566" i="8"/>
  <c r="G567" i="8"/>
  <c r="AH568" i="8"/>
  <c r="F567" i="8"/>
  <c r="AG567" i="8"/>
  <c r="AG571" i="8"/>
  <c r="M8" i="7"/>
  <c r="M9" i="7"/>
  <c r="M35" i="7"/>
  <c r="M17" i="7"/>
  <c r="M33" i="7"/>
  <c r="M26" i="7"/>
  <c r="M30" i="7"/>
  <c r="M23" i="7"/>
  <c r="M28" i="7"/>
  <c r="M25" i="7"/>
  <c r="G575" i="8"/>
  <c r="AG575" i="8"/>
  <c r="AH567" i="8"/>
  <c r="F572" i="8"/>
  <c r="F573" i="8"/>
  <c r="AH573" i="8"/>
  <c r="F566" i="8"/>
  <c r="F575" i="8"/>
  <c r="AG572" i="8"/>
  <c r="AH571" i="8"/>
  <c r="AH569" i="8"/>
  <c r="G574" i="8"/>
  <c r="F574" i="8"/>
  <c r="M3" i="7"/>
  <c r="AH575" i="8"/>
  <c r="AG576" i="8"/>
  <c r="AH566" i="8"/>
  <c r="F570" i="8"/>
  <c r="F568" i="8"/>
  <c r="G572" i="8"/>
  <c r="AG573" i="8"/>
  <c r="AH570" i="8"/>
  <c r="G571" i="8"/>
  <c r="AG569" i="8"/>
  <c r="G569" i="8"/>
  <c r="G573" i="8"/>
  <c r="G576" i="8"/>
  <c r="AG566" i="8"/>
  <c r="F576" i="8"/>
  <c r="G568" i="8"/>
  <c r="G570" i="8"/>
  <c r="F569" i="8"/>
  <c r="AG574" i="8"/>
  <c r="AG570" i="8"/>
  <c r="AH574" i="8"/>
  <c r="AH572" i="8"/>
  <c r="AH66" i="8"/>
  <c r="OU124" i="3"/>
  <c r="M34" i="7"/>
  <c r="M12" i="7"/>
  <c r="M6" i="7"/>
  <c r="H330" i="7"/>
  <c r="M16" i="7"/>
  <c r="M29" i="7"/>
  <c r="M31" i="7"/>
  <c r="G93" i="7"/>
  <c r="M4" i="7"/>
  <c r="M21" i="7"/>
  <c r="G231" i="7"/>
  <c r="M11" i="7"/>
  <c r="H151" i="7"/>
  <c r="M7" i="7"/>
  <c r="G416" i="7"/>
  <c r="M20" i="7"/>
  <c r="H291" i="7"/>
  <c r="M14" i="7"/>
  <c r="G113" i="7"/>
  <c r="M5" i="7"/>
  <c r="H748" i="7"/>
  <c r="M37" i="7"/>
  <c r="H317" i="7"/>
  <c r="M15" i="7"/>
  <c r="G393" i="7"/>
  <c r="M19" i="7"/>
  <c r="H728" i="7"/>
  <c r="M36" i="7"/>
  <c r="M22" i="7"/>
  <c r="AN548" i="7"/>
  <c r="M27" i="7"/>
  <c r="G269" i="7"/>
  <c r="M13" i="7"/>
  <c r="OU137" i="3"/>
  <c r="OU221" i="3"/>
  <c r="OT200" i="3"/>
  <c r="OT122" i="3"/>
  <c r="OU144" i="3"/>
  <c r="OU102" i="3"/>
  <c r="OT160" i="3"/>
  <c r="OU74" i="3"/>
  <c r="OU204" i="3"/>
  <c r="OU151" i="3"/>
  <c r="OU131" i="3"/>
  <c r="OU209" i="3"/>
  <c r="OT168" i="3"/>
  <c r="OU81" i="3"/>
  <c r="OT98" i="3"/>
  <c r="OU178" i="3"/>
  <c r="OT154" i="3"/>
  <c r="OT75" i="3"/>
  <c r="OU219" i="3"/>
  <c r="OU156" i="3"/>
  <c r="OU86" i="3"/>
  <c r="OU170" i="3"/>
  <c r="OT198" i="3"/>
  <c r="OU172" i="3"/>
  <c r="OT172" i="3"/>
  <c r="OU146" i="3"/>
  <c r="OT146" i="3"/>
  <c r="OU192" i="3"/>
  <c r="OT192" i="3"/>
  <c r="OU206" i="3"/>
  <c r="OT206" i="3"/>
  <c r="OU128" i="3"/>
  <c r="OT128" i="3"/>
  <c r="OU210" i="3"/>
  <c r="OT210" i="3"/>
  <c r="OU100" i="3"/>
  <c r="OT100" i="3"/>
  <c r="OU106" i="3"/>
  <c r="OT106" i="3"/>
  <c r="OU218" i="3"/>
  <c r="OT218" i="3"/>
  <c r="OU164" i="3"/>
  <c r="OT164" i="3"/>
  <c r="OU171" i="3"/>
  <c r="OT171" i="3"/>
  <c r="OU139" i="3"/>
  <c r="OT139" i="3"/>
  <c r="OU105" i="3"/>
  <c r="OT105" i="3"/>
  <c r="OU85" i="3"/>
  <c r="OT85" i="3"/>
  <c r="OU182" i="3"/>
  <c r="OT182" i="3"/>
  <c r="OU183" i="3"/>
  <c r="OT183" i="3"/>
  <c r="OT94" i="3"/>
  <c r="OU202" i="3"/>
  <c r="OU222" i="3"/>
  <c r="OT118" i="3"/>
  <c r="OU118" i="3"/>
  <c r="OU132" i="3"/>
  <c r="OT132" i="3"/>
  <c r="OT211" i="3"/>
  <c r="OU211" i="3"/>
  <c r="OS214" i="3"/>
  <c r="OT214" i="3" s="1"/>
  <c r="OT216" i="3"/>
  <c r="OU216" i="3"/>
  <c r="OU191" i="3"/>
  <c r="OT215" i="3"/>
  <c r="OU161" i="3"/>
  <c r="OT203" i="3"/>
  <c r="OT107" i="3"/>
  <c r="OU138" i="3"/>
  <c r="OT187" i="3"/>
  <c r="OU187" i="3"/>
  <c r="OT89" i="3"/>
  <c r="OU89" i="3"/>
  <c r="OU213" i="3"/>
  <c r="OT213" i="3"/>
  <c r="OU186" i="3"/>
  <c r="OT186" i="3"/>
  <c r="OU120" i="3"/>
  <c r="OT120" i="3"/>
  <c r="OT91" i="3"/>
  <c r="OU91" i="3"/>
  <c r="OU97" i="3"/>
  <c r="OT97" i="3"/>
  <c r="OT77" i="3"/>
  <c r="OU77" i="3"/>
  <c r="OS159" i="3"/>
  <c r="OT159" i="3" s="1"/>
  <c r="OU197" i="3"/>
  <c r="OU150" i="3"/>
  <c r="OT150" i="3"/>
  <c r="OU142" i="3"/>
  <c r="OT142" i="3"/>
  <c r="OU189" i="3"/>
  <c r="OT189" i="3"/>
  <c r="OU158" i="3"/>
  <c r="OT158" i="3"/>
  <c r="OT92" i="3"/>
  <c r="OU92" i="3"/>
  <c r="OU136" i="3"/>
  <c r="OT136" i="3"/>
  <c r="OT129" i="3"/>
  <c r="OU129" i="3"/>
  <c r="OS177" i="3"/>
  <c r="OT177" i="3" s="1"/>
  <c r="OS80" i="3"/>
  <c r="OT80" i="3" s="1"/>
  <c r="OT83" i="3"/>
  <c r="OU83" i="3"/>
  <c r="OS174" i="3"/>
  <c r="OT174" i="3" s="1"/>
  <c r="OU114" i="3"/>
  <c r="OU193" i="3"/>
  <c r="OT193" i="3"/>
  <c r="OT152" i="3"/>
  <c r="OU152" i="3"/>
  <c r="OS208" i="3"/>
  <c r="OT208" i="3" s="1"/>
  <c r="OS104" i="3"/>
  <c r="OT104" i="3" s="1"/>
  <c r="OU95" i="3"/>
  <c r="OU179" i="3"/>
  <c r="OT179" i="3"/>
  <c r="OU176" i="3"/>
  <c r="OT176" i="3"/>
  <c r="OU110" i="3"/>
  <c r="OU196" i="3"/>
  <c r="OT196" i="3"/>
  <c r="OU167" i="3"/>
  <c r="OS149" i="3"/>
  <c r="OT149" i="3" s="1"/>
  <c r="OU181" i="3"/>
  <c r="OT126" i="3"/>
  <c r="OT103" i="3"/>
  <c r="OT199" i="3"/>
  <c r="OT205" i="3"/>
  <c r="OU205" i="3"/>
  <c r="OU90" i="3"/>
  <c r="OT90" i="3"/>
  <c r="OU223" i="3"/>
  <c r="OT223" i="3"/>
  <c r="OU121" i="3"/>
  <c r="OT121" i="3"/>
  <c r="OU217" i="3"/>
  <c r="OT217" i="3"/>
  <c r="OU78" i="3"/>
  <c r="OT78" i="3"/>
  <c r="OU87" i="3"/>
  <c r="OT87" i="3"/>
  <c r="OS162" i="3"/>
  <c r="OT162" i="3" s="1"/>
  <c r="OT165" i="3"/>
  <c r="OU165" i="3"/>
  <c r="OU119" i="3"/>
  <c r="OT119" i="3"/>
  <c r="OT207" i="3"/>
  <c r="OU207" i="3"/>
  <c r="OU99" i="3"/>
  <c r="OT99" i="3"/>
  <c r="OT185" i="3"/>
  <c r="OU185" i="3"/>
  <c r="OU76" i="3"/>
  <c r="OT76" i="3"/>
  <c r="OU88" i="3"/>
  <c r="OT112" i="3"/>
  <c r="OU112" i="3"/>
  <c r="OU108" i="3"/>
  <c r="OT127" i="3"/>
  <c r="OT175" i="3"/>
  <c r="OU145" i="3"/>
  <c r="OT145" i="3"/>
  <c r="OU148" i="3"/>
  <c r="OT148" i="3"/>
  <c r="OS123" i="3"/>
  <c r="OT123" i="3" s="1"/>
  <c r="OU134" i="3"/>
  <c r="OT134" i="3"/>
  <c r="OU180" i="3"/>
  <c r="OT180" i="3"/>
  <c r="OU101" i="3"/>
  <c r="OT101" i="3"/>
  <c r="OS113" i="3"/>
  <c r="OT113" i="3" s="1"/>
  <c r="OU220" i="3"/>
  <c r="OT220" i="3"/>
  <c r="OU194" i="3"/>
  <c r="OU184" i="3"/>
  <c r="OT173" i="3"/>
  <c r="OT195" i="3"/>
  <c r="OU115" i="3"/>
  <c r="OU166" i="3"/>
  <c r="OT166" i="3"/>
  <c r="OS201" i="3"/>
  <c r="OT201" i="3" s="1"/>
  <c r="OT147" i="3"/>
  <c r="OU147" i="3"/>
  <c r="OU133" i="3"/>
  <c r="OT133" i="3"/>
  <c r="OU155" i="3"/>
  <c r="OT125" i="3"/>
  <c r="OU125" i="3"/>
  <c r="OS82" i="3"/>
  <c r="OT82" i="3" s="1"/>
  <c r="OU93" i="3"/>
  <c r="OT93" i="3"/>
  <c r="OU140" i="3"/>
  <c r="OT140" i="3"/>
  <c r="OT116" i="3"/>
  <c r="OU116" i="3"/>
  <c r="OU130" i="3"/>
  <c r="OT130" i="3"/>
  <c r="OU190" i="3"/>
  <c r="OU111" i="3"/>
  <c r="OU188" i="3"/>
  <c r="OU109" i="3"/>
  <c r="OU135" i="3"/>
  <c r="OU117" i="3"/>
  <c r="OU141" i="3"/>
  <c r="OU143" i="3"/>
  <c r="OU79" i="3"/>
  <c r="OU163" i="3"/>
  <c r="OU153" i="3"/>
  <c r="OU96" i="3"/>
  <c r="OU157" i="3"/>
  <c r="OU212" i="3"/>
  <c r="OU169" i="3"/>
  <c r="AH616" i="8"/>
  <c r="OG224" i="3"/>
  <c r="OG226" i="3" s="1"/>
  <c r="AK299" i="5"/>
  <c r="AK306" i="5"/>
  <c r="AK302" i="5"/>
  <c r="H305" i="5"/>
  <c r="H301" i="5"/>
  <c r="G302" i="5"/>
  <c r="AL302" i="5"/>
  <c r="G306" i="5"/>
  <c r="AL306" i="5"/>
  <c r="AK303" i="5"/>
  <c r="G303" i="5"/>
  <c r="AL300" i="5"/>
  <c r="G300" i="5"/>
  <c r="G307" i="5"/>
  <c r="AL304" i="5"/>
  <c r="H300" i="5"/>
  <c r="H303" i="5"/>
  <c r="AK301" i="5"/>
  <c r="H304" i="5"/>
  <c r="H307" i="5"/>
  <c r="AK305" i="5"/>
  <c r="G305" i="5"/>
  <c r="G299" i="5"/>
  <c r="AK300" i="5"/>
  <c r="AK298" i="5"/>
  <c r="G304" i="5"/>
  <c r="G298" i="5"/>
  <c r="H299" i="5"/>
  <c r="AK297" i="5"/>
  <c r="AL298" i="5"/>
  <c r="G297" i="5"/>
  <c r="H298" i="5"/>
  <c r="AL299" i="5"/>
  <c r="AL297" i="5"/>
  <c r="G301" i="5"/>
  <c r="H302" i="5"/>
  <c r="AL303" i="5"/>
  <c r="AL301" i="5"/>
  <c r="H297" i="5"/>
  <c r="H306" i="5"/>
  <c r="AK304" i="5"/>
  <c r="AL305" i="5"/>
  <c r="G646" i="5"/>
  <c r="AG355" i="8"/>
  <c r="AK638" i="5"/>
  <c r="H641" i="5"/>
  <c r="H640" i="5"/>
  <c r="AK645" i="5"/>
  <c r="F226" i="8"/>
  <c r="AG414" i="8"/>
  <c r="AH230" i="8"/>
  <c r="AL640" i="5"/>
  <c r="AH231" i="8"/>
  <c r="AG408" i="8"/>
  <c r="F410" i="8"/>
  <c r="AG409" i="8"/>
  <c r="G230" i="8"/>
  <c r="AG233" i="8"/>
  <c r="AH226" i="8"/>
  <c r="G411" i="8"/>
  <c r="G234" i="8"/>
  <c r="AH408" i="8"/>
  <c r="F411" i="8"/>
  <c r="G229" i="8"/>
  <c r="AH412" i="8"/>
  <c r="G235" i="8"/>
  <c r="AH227" i="8"/>
  <c r="F346" i="8"/>
  <c r="F347" i="8"/>
  <c r="AG348" i="8"/>
  <c r="AH309" i="8"/>
  <c r="AH347" i="8"/>
  <c r="AG349" i="8"/>
  <c r="AH355" i="8"/>
  <c r="E17" i="8"/>
  <c r="H17" i="8" s="1"/>
  <c r="G356" i="8"/>
  <c r="G355" i="8"/>
  <c r="F352" i="8"/>
  <c r="AH351" i="8"/>
  <c r="AG308" i="8"/>
  <c r="AG352" i="8"/>
  <c r="F349" i="8"/>
  <c r="F348" i="8"/>
  <c r="AG353" i="8"/>
  <c r="G306" i="8"/>
  <c r="F351" i="8"/>
  <c r="F350" i="8"/>
  <c r="F356" i="8"/>
  <c r="AH315" i="8"/>
  <c r="AG346" i="8"/>
  <c r="AH346" i="8"/>
  <c r="G348" i="8"/>
  <c r="G354" i="8"/>
  <c r="G352" i="8"/>
  <c r="G347" i="8"/>
  <c r="AG356" i="8"/>
  <c r="F307" i="8"/>
  <c r="F353" i="8"/>
  <c r="F355" i="8"/>
  <c r="G349" i="8"/>
  <c r="AH348" i="8"/>
  <c r="AH349" i="8"/>
  <c r="AG350" i="8"/>
  <c r="AH350" i="8"/>
  <c r="G311" i="8"/>
  <c r="G350" i="8"/>
  <c r="G346" i="8"/>
  <c r="G353" i="8"/>
  <c r="AH352" i="8"/>
  <c r="AH353" i="8"/>
  <c r="AG354" i="8"/>
  <c r="AH354" i="8"/>
  <c r="F354" i="8"/>
  <c r="G351" i="8"/>
  <c r="AG347" i="8"/>
  <c r="AG351" i="8"/>
  <c r="AG314" i="8"/>
  <c r="G645" i="5"/>
  <c r="AK637" i="5"/>
  <c r="H642" i="5"/>
  <c r="AK646" i="5"/>
  <c r="AH611" i="8"/>
  <c r="H395" i="7"/>
  <c r="G640" i="5"/>
  <c r="AK640" i="5"/>
  <c r="AG412" i="8"/>
  <c r="AH416" i="8"/>
  <c r="G414" i="8"/>
  <c r="AG231" i="8"/>
  <c r="G407" i="8"/>
  <c r="F229" i="8"/>
  <c r="F233" i="8"/>
  <c r="F231" i="8"/>
  <c r="AH232" i="8"/>
  <c r="AH229" i="8"/>
  <c r="AG226" i="8"/>
  <c r="AG235" i="8"/>
  <c r="AH407" i="8"/>
  <c r="AG232" i="8"/>
  <c r="AH235" i="8"/>
  <c r="G226" i="8"/>
  <c r="AG416" i="8"/>
  <c r="AL762" i="5"/>
  <c r="F408" i="8"/>
  <c r="F230" i="8"/>
  <c r="F228" i="8"/>
  <c r="F235" i="8"/>
  <c r="E11" i="8"/>
  <c r="H11" i="8" s="1"/>
  <c r="AH228" i="8"/>
  <c r="AH233" i="8"/>
  <c r="AG230" i="8"/>
  <c r="AH406" i="8"/>
  <c r="AH410" i="8"/>
  <c r="AG407" i="8"/>
  <c r="AH415" i="8"/>
  <c r="AG610" i="8"/>
  <c r="G406" i="8"/>
  <c r="G233" i="8"/>
  <c r="AG228" i="8"/>
  <c r="AH234" i="8"/>
  <c r="AG413" i="8"/>
  <c r="AH409" i="8"/>
  <c r="G585" i="5"/>
  <c r="F416" i="8"/>
  <c r="F236" i="8"/>
  <c r="F234" i="8"/>
  <c r="G227" i="8"/>
  <c r="E20" i="8"/>
  <c r="H20" i="8" s="1"/>
  <c r="AH236" i="8"/>
  <c r="AG234" i="8"/>
  <c r="AG415" i="8"/>
  <c r="G416" i="8"/>
  <c r="G232" i="8"/>
  <c r="AG227" i="8"/>
  <c r="G236" i="8"/>
  <c r="F227" i="8"/>
  <c r="AG229" i="8"/>
  <c r="H577" i="5"/>
  <c r="F406" i="8"/>
  <c r="F232" i="8"/>
  <c r="G228" i="8"/>
  <c r="G231" i="8"/>
  <c r="AG410" i="8"/>
  <c r="AH612" i="8"/>
  <c r="H638" i="5"/>
  <c r="AK642" i="5"/>
  <c r="G639" i="5"/>
  <c r="AL642" i="5"/>
  <c r="G637" i="5"/>
  <c r="H643" i="5"/>
  <c r="AL639" i="5"/>
  <c r="H432" i="7"/>
  <c r="G641" i="5"/>
  <c r="H647" i="5"/>
  <c r="AL643" i="5"/>
  <c r="H637" i="5"/>
  <c r="H646" i="5"/>
  <c r="G644" i="5"/>
  <c r="AK641" i="5"/>
  <c r="AL638" i="5"/>
  <c r="AK644" i="5"/>
  <c r="H645" i="5"/>
  <c r="G643" i="5"/>
  <c r="H644" i="5"/>
  <c r="AL637" i="5"/>
  <c r="AL646" i="5"/>
  <c r="AL644" i="5"/>
  <c r="F246" i="8"/>
  <c r="G638" i="5"/>
  <c r="G647" i="5"/>
  <c r="AL641" i="5"/>
  <c r="AK639" i="5"/>
  <c r="H393" i="7"/>
  <c r="G642" i="5"/>
  <c r="H639" i="5"/>
  <c r="AL645" i="5"/>
  <c r="AK643" i="5"/>
  <c r="AG614" i="8"/>
  <c r="F615" i="8"/>
  <c r="G409" i="8"/>
  <c r="G415" i="8"/>
  <c r="F407" i="8"/>
  <c r="F616" i="8"/>
  <c r="AH414" i="8"/>
  <c r="AG411" i="8"/>
  <c r="AH411" i="8"/>
  <c r="AH413" i="8"/>
  <c r="F413" i="8"/>
  <c r="F409" i="8"/>
  <c r="F415" i="8"/>
  <c r="G730" i="8"/>
  <c r="G614" i="8"/>
  <c r="AG406" i="8"/>
  <c r="AL583" i="5"/>
  <c r="F412" i="8"/>
  <c r="F414" i="8"/>
  <c r="G408" i="8"/>
  <c r="G731" i="8"/>
  <c r="G607" i="8"/>
  <c r="G413" i="8"/>
  <c r="G410" i="8"/>
  <c r="G412" i="8"/>
  <c r="AG313" i="8"/>
  <c r="F315" i="8"/>
  <c r="F308" i="8"/>
  <c r="AG546" i="8"/>
  <c r="AH306" i="8"/>
  <c r="AG316" i="8"/>
  <c r="G309" i="8"/>
  <c r="F313" i="8"/>
  <c r="G610" i="8"/>
  <c r="G550" i="8"/>
  <c r="E15" i="8"/>
  <c r="H15" i="8" s="1"/>
  <c r="AG309" i="8"/>
  <c r="AH310" i="8"/>
  <c r="AG307" i="8"/>
  <c r="G314" i="8"/>
  <c r="F312" i="8"/>
  <c r="F310" i="8"/>
  <c r="AG311" i="8"/>
  <c r="AG607" i="8"/>
  <c r="AH308" i="8"/>
  <c r="F309" i="8"/>
  <c r="G315" i="8"/>
  <c r="G313" i="8"/>
  <c r="AH314" i="8"/>
  <c r="G359" i="5"/>
  <c r="G308" i="8"/>
  <c r="G310" i="8"/>
  <c r="F314" i="8"/>
  <c r="AG306" i="8"/>
  <c r="AG315" i="8"/>
  <c r="AH307" i="8"/>
  <c r="AH312" i="8"/>
  <c r="G312" i="8"/>
  <c r="AG312" i="8"/>
  <c r="H524" i="5"/>
  <c r="F311" i="8"/>
  <c r="F306" i="8"/>
  <c r="G316" i="8"/>
  <c r="F316" i="8"/>
  <c r="G307" i="8"/>
  <c r="F606" i="8"/>
  <c r="AH313" i="8"/>
  <c r="AG310" i="8"/>
  <c r="AH311" i="8"/>
  <c r="J8" i="10"/>
  <c r="H232" i="7"/>
  <c r="G553" i="8"/>
  <c r="AH556" i="8"/>
  <c r="G262" i="5"/>
  <c r="G615" i="8"/>
  <c r="F546" i="8"/>
  <c r="AH610" i="8"/>
  <c r="H276" i="7"/>
  <c r="G266" i="5"/>
  <c r="AK959" i="5"/>
  <c r="G502" i="5"/>
  <c r="G247" i="8"/>
  <c r="F611" i="8"/>
  <c r="AH608" i="8"/>
  <c r="H267" i="5"/>
  <c r="G707" i="5"/>
  <c r="G551" i="7"/>
  <c r="G257" i="5"/>
  <c r="AK265" i="5"/>
  <c r="G899" i="5"/>
  <c r="F608" i="8"/>
  <c r="AG615" i="8"/>
  <c r="AK259" i="5"/>
  <c r="AK342" i="5"/>
  <c r="G261" i="5"/>
  <c r="AL265" i="5"/>
  <c r="F612" i="8"/>
  <c r="G606" i="8"/>
  <c r="AH613" i="8"/>
  <c r="J27" i="10"/>
  <c r="G552" i="8"/>
  <c r="F554" i="8"/>
  <c r="AG547" i="8"/>
  <c r="H258" i="5"/>
  <c r="G260" i="5"/>
  <c r="H257" i="5"/>
  <c r="AL259" i="5"/>
  <c r="AK266" i="5"/>
  <c r="F607" i="8"/>
  <c r="G612" i="8"/>
  <c r="F553" i="8"/>
  <c r="G547" i="8"/>
  <c r="E30" i="8"/>
  <c r="H30" i="8" s="1"/>
  <c r="AH609" i="8"/>
  <c r="AG551" i="8"/>
  <c r="AH606" i="8"/>
  <c r="AG611" i="8"/>
  <c r="AH607" i="8"/>
  <c r="H517" i="5"/>
  <c r="H265" i="5"/>
  <c r="AK264" i="5"/>
  <c r="G555" i="8"/>
  <c r="AH549" i="8"/>
  <c r="G765" i="5"/>
  <c r="G263" i="5"/>
  <c r="AL264" i="5"/>
  <c r="AL262" i="5"/>
  <c r="H363" i="5"/>
  <c r="AK365" i="5"/>
  <c r="G611" i="8"/>
  <c r="G608" i="8"/>
  <c r="G613" i="8"/>
  <c r="F548" i="8"/>
  <c r="AG609" i="8"/>
  <c r="AH614" i="8"/>
  <c r="AH615" i="8"/>
  <c r="AG608" i="8"/>
  <c r="AK263" i="5"/>
  <c r="G264" i="5"/>
  <c r="AL258" i="5"/>
  <c r="J36" i="10"/>
  <c r="H598" i="7"/>
  <c r="G267" i="5"/>
  <c r="H264" i="5"/>
  <c r="AK257" i="5"/>
  <c r="G820" i="5"/>
  <c r="H362" i="5"/>
  <c r="AL360" i="5"/>
  <c r="G727" i="8"/>
  <c r="F610" i="8"/>
  <c r="G616" i="8"/>
  <c r="F609" i="8"/>
  <c r="G546" i="8"/>
  <c r="AG613" i="8"/>
  <c r="AG552" i="8"/>
  <c r="AG612" i="8"/>
  <c r="G265" i="5"/>
  <c r="AK262" i="5"/>
  <c r="F555" i="8"/>
  <c r="AK261" i="5"/>
  <c r="E27" i="8"/>
  <c r="H27" i="8" s="1"/>
  <c r="G735" i="8"/>
  <c r="F614" i="8"/>
  <c r="G609" i="8"/>
  <c r="F613" i="8"/>
  <c r="F552" i="8"/>
  <c r="AH546" i="8"/>
  <c r="AG606" i="8"/>
  <c r="AH555" i="8"/>
  <c r="AG556" i="8"/>
  <c r="AH548" i="8"/>
  <c r="G848" i="10"/>
  <c r="J6" i="10"/>
  <c r="H398" i="7"/>
  <c r="G434" i="7"/>
  <c r="G526" i="5"/>
  <c r="AM388" i="7"/>
  <c r="F551" i="8"/>
  <c r="G548" i="8"/>
  <c r="G551" i="8"/>
  <c r="AG555" i="8"/>
  <c r="AH552" i="8"/>
  <c r="H338" i="5"/>
  <c r="G813" i="8"/>
  <c r="G736" i="8"/>
  <c r="F556" i="8"/>
  <c r="F549" i="8"/>
  <c r="E36" i="8"/>
  <c r="H36" i="8" s="1"/>
  <c r="AG213" i="8"/>
  <c r="AG550" i="8"/>
  <c r="AH550" i="8"/>
  <c r="AH553" i="8"/>
  <c r="AH806" i="8"/>
  <c r="AH209" i="8"/>
  <c r="H262" i="5"/>
  <c r="H259" i="5"/>
  <c r="AL263" i="5"/>
  <c r="AL257" i="5"/>
  <c r="AL266" i="5"/>
  <c r="H266" i="5"/>
  <c r="H263" i="5"/>
  <c r="H260" i="5"/>
  <c r="AK260" i="5"/>
  <c r="AL261" i="5"/>
  <c r="AM552" i="7"/>
  <c r="G810" i="8"/>
  <c r="F547" i="8"/>
  <c r="G554" i="8"/>
  <c r="AG554" i="8"/>
  <c r="AH554" i="8"/>
  <c r="AG549" i="8"/>
  <c r="AH810" i="8"/>
  <c r="AH547" i="8"/>
  <c r="AG553" i="8"/>
  <c r="AG806" i="8"/>
  <c r="J30" i="10"/>
  <c r="H760" i="5"/>
  <c r="G258" i="5"/>
  <c r="G259" i="5"/>
  <c r="H261" i="5"/>
  <c r="AL260" i="5"/>
  <c r="AK258" i="5"/>
  <c r="G549" i="8"/>
  <c r="G556" i="8"/>
  <c r="F550" i="8"/>
  <c r="AH551" i="8"/>
  <c r="H535" i="7"/>
  <c r="G535" i="7"/>
  <c r="H536" i="7"/>
  <c r="H531" i="7"/>
  <c r="G531" i="7"/>
  <c r="H538" i="7"/>
  <c r="H532" i="7"/>
  <c r="G536" i="7"/>
  <c r="H534" i="7"/>
  <c r="G534" i="7"/>
  <c r="G532" i="7"/>
  <c r="H530" i="7"/>
  <c r="G537" i="7"/>
  <c r="H533" i="7"/>
  <c r="H529" i="7"/>
  <c r="G538" i="7"/>
  <c r="G529" i="7"/>
  <c r="H528" i="7"/>
  <c r="H469" i="7"/>
  <c r="G475" i="7"/>
  <c r="G478" i="7"/>
  <c r="G470" i="7"/>
  <c r="H476" i="7"/>
  <c r="G468" i="7"/>
  <c r="H475" i="7"/>
  <c r="H472" i="7"/>
  <c r="H477" i="7"/>
  <c r="H474" i="7"/>
  <c r="G477" i="7"/>
  <c r="H468" i="7"/>
  <c r="G469" i="7"/>
  <c r="G472" i="7"/>
  <c r="G473" i="7"/>
  <c r="H537" i="7"/>
  <c r="H470" i="7"/>
  <c r="AN417" i="7"/>
  <c r="AM409" i="7"/>
  <c r="AM411" i="7"/>
  <c r="H418" i="7"/>
  <c r="H416" i="7"/>
  <c r="H410" i="7"/>
  <c r="H408" i="7"/>
  <c r="G412" i="7"/>
  <c r="G415" i="7"/>
  <c r="G409" i="7"/>
  <c r="G418" i="7"/>
  <c r="G410" i="7"/>
  <c r="H356" i="7"/>
  <c r="H352" i="7"/>
  <c r="AN357" i="7"/>
  <c r="H348" i="7"/>
  <c r="G352" i="7"/>
  <c r="G355" i="7"/>
  <c r="H358" i="7"/>
  <c r="G354" i="7"/>
  <c r="G349" i="7"/>
  <c r="G351" i="7"/>
  <c r="H354" i="7"/>
  <c r="G350" i="7"/>
  <c r="H351" i="7"/>
  <c r="AN288" i="7"/>
  <c r="H297" i="7"/>
  <c r="H289" i="7"/>
  <c r="H294" i="7"/>
  <c r="H298" i="7"/>
  <c r="G296" i="7"/>
  <c r="H295" i="7"/>
  <c r="G295" i="7"/>
  <c r="G849" i="10"/>
  <c r="H851" i="10"/>
  <c r="G854" i="10"/>
  <c r="H856" i="10"/>
  <c r="H847" i="10"/>
  <c r="G850" i="10"/>
  <c r="H852" i="10"/>
  <c r="G846" i="10"/>
  <c r="G855" i="10"/>
  <c r="J18" i="10"/>
  <c r="AL917" i="5"/>
  <c r="G918" i="5"/>
  <c r="AL924" i="5"/>
  <c r="G919" i="5"/>
  <c r="AL926" i="5"/>
  <c r="H917" i="5"/>
  <c r="AH835" i="8"/>
  <c r="AL377" i="5"/>
  <c r="H378" i="5"/>
  <c r="AK377" i="5"/>
  <c r="G378" i="5"/>
  <c r="AL384" i="5"/>
  <c r="H385" i="5"/>
  <c r="AL686" i="5"/>
  <c r="AK682" i="5"/>
  <c r="H686" i="5"/>
  <c r="AL681" i="5"/>
  <c r="G682" i="5"/>
  <c r="H684" i="5"/>
  <c r="H680" i="5"/>
  <c r="AH195" i="8"/>
  <c r="F194" i="8"/>
  <c r="AH393" i="8"/>
  <c r="AK798" i="5"/>
  <c r="G806" i="5"/>
  <c r="AL801" i="5"/>
  <c r="G798" i="5"/>
  <c r="AL804" i="5"/>
  <c r="AL797" i="5"/>
  <c r="H804" i="5"/>
  <c r="H805" i="5"/>
  <c r="AL799" i="5"/>
  <c r="H803" i="5"/>
  <c r="G797" i="5"/>
  <c r="AL806" i="5"/>
  <c r="G803" i="5"/>
  <c r="J28" i="10"/>
  <c r="G852" i="10"/>
  <c r="H409" i="7"/>
  <c r="G384" i="5"/>
  <c r="AL921" i="5"/>
  <c r="G393" i="8"/>
  <c r="H390" i="7"/>
  <c r="H389" i="7"/>
  <c r="AM391" i="7"/>
  <c r="G398" i="7"/>
  <c r="H394" i="7"/>
  <c r="G392" i="7"/>
  <c r="AM394" i="7"/>
  <c r="AN336" i="7"/>
  <c r="AM333" i="7"/>
  <c r="AM328" i="7"/>
  <c r="AM337" i="7"/>
  <c r="AN337" i="7"/>
  <c r="G331" i="7"/>
  <c r="H338" i="7"/>
  <c r="H335" i="7"/>
  <c r="H328" i="7"/>
  <c r="G332" i="7"/>
  <c r="H336" i="7"/>
  <c r="G328" i="7"/>
  <c r="AM433" i="7"/>
  <c r="AN430" i="7"/>
  <c r="H433" i="7"/>
  <c r="G437" i="7"/>
  <c r="AN432" i="7"/>
  <c r="G433" i="7"/>
  <c r="H434" i="7"/>
  <c r="G435" i="7"/>
  <c r="AH211" i="8"/>
  <c r="G214" i="8"/>
  <c r="G208" i="8"/>
  <c r="AG207" i="8"/>
  <c r="AH215" i="8"/>
  <c r="G211" i="8"/>
  <c r="AG208" i="8"/>
  <c r="AH206" i="8"/>
  <c r="AG209" i="8"/>
  <c r="F212" i="8"/>
  <c r="AK199" i="5"/>
  <c r="G201" i="5"/>
  <c r="AK203" i="5"/>
  <c r="AK202" i="5"/>
  <c r="H206" i="5"/>
  <c r="AK206" i="5"/>
  <c r="AL205" i="5"/>
  <c r="H203" i="5"/>
  <c r="H198" i="5"/>
  <c r="H846" i="10"/>
  <c r="G856" i="10"/>
  <c r="G290" i="7"/>
  <c r="H396" i="7"/>
  <c r="H823" i="5"/>
  <c r="G383" i="5"/>
  <c r="AK922" i="5"/>
  <c r="H848" i="10"/>
  <c r="G801" i="5"/>
  <c r="G853" i="10"/>
  <c r="J42" i="10"/>
  <c r="H798" i="5"/>
  <c r="G95" i="7"/>
  <c r="H95" i="7"/>
  <c r="G98" i="7"/>
  <c r="G599" i="5"/>
  <c r="AK598" i="5"/>
  <c r="H600" i="5"/>
  <c r="G847" i="10"/>
  <c r="H849" i="10"/>
  <c r="G353" i="7"/>
  <c r="H288" i="7"/>
  <c r="G297" i="7"/>
  <c r="G807" i="5"/>
  <c r="AK799" i="5"/>
  <c r="AL684" i="5"/>
  <c r="H925" i="5"/>
  <c r="G365" i="5"/>
  <c r="AL362" i="5"/>
  <c r="G294" i="7"/>
  <c r="H413" i="7"/>
  <c r="G289" i="7"/>
  <c r="G298" i="7"/>
  <c r="G293" i="7"/>
  <c r="AL677" i="5"/>
  <c r="G148" i="7"/>
  <c r="H157" i="7"/>
  <c r="H149" i="7"/>
  <c r="H735" i="7"/>
  <c r="H736" i="7"/>
  <c r="G618" i="7"/>
  <c r="G609" i="7"/>
  <c r="G617" i="7"/>
  <c r="G851" i="10"/>
  <c r="H853" i="10"/>
  <c r="J13" i="10"/>
  <c r="G357" i="7"/>
  <c r="H290" i="7"/>
  <c r="G396" i="7"/>
  <c r="G389" i="7"/>
  <c r="H292" i="7"/>
  <c r="G348" i="7"/>
  <c r="G411" i="7"/>
  <c r="G391" i="7"/>
  <c r="H807" i="5"/>
  <c r="AL803" i="5"/>
  <c r="H679" i="5"/>
  <c r="AK382" i="5"/>
  <c r="G921" i="5"/>
  <c r="H357" i="5"/>
  <c r="Y834" i="8"/>
  <c r="H850" i="10"/>
  <c r="G292" i="7"/>
  <c r="H854" i="10"/>
  <c r="G291" i="7"/>
  <c r="H411" i="7"/>
  <c r="AK802" i="5"/>
  <c r="AN356" i="7"/>
  <c r="G678" i="7"/>
  <c r="G673" i="7"/>
  <c r="AK825" i="5"/>
  <c r="I17" i="5"/>
  <c r="AK364" i="5"/>
  <c r="AL358" i="5"/>
  <c r="AK361" i="5"/>
  <c r="H358" i="5"/>
  <c r="G361" i="5"/>
  <c r="H359" i="5"/>
  <c r="AK360" i="5"/>
  <c r="AK366" i="5"/>
  <c r="AK357" i="5"/>
  <c r="G366" i="5"/>
  <c r="G357" i="5"/>
  <c r="G367" i="5"/>
  <c r="AL363" i="5"/>
  <c r="AK362" i="5"/>
  <c r="G362" i="5"/>
  <c r="H364" i="5"/>
  <c r="G363" i="5"/>
  <c r="AK363" i="5"/>
  <c r="AL365" i="5"/>
  <c r="H365" i="5"/>
  <c r="G364" i="5"/>
  <c r="AK358" i="5"/>
  <c r="H360" i="5"/>
  <c r="AL361" i="5"/>
  <c r="G360" i="5"/>
  <c r="AL364" i="5"/>
  <c r="AL357" i="5"/>
  <c r="H366" i="5"/>
  <c r="H367" i="5"/>
  <c r="AK359" i="5"/>
  <c r="H361" i="5"/>
  <c r="J5" i="10"/>
  <c r="H855" i="10"/>
  <c r="G413" i="7"/>
  <c r="G149" i="7"/>
  <c r="G414" i="7"/>
  <c r="H296" i="7"/>
  <c r="H353" i="7"/>
  <c r="G432" i="7"/>
  <c r="G408" i="7"/>
  <c r="H687" i="5"/>
  <c r="G358" i="5"/>
  <c r="AL359" i="5"/>
  <c r="AN390" i="7"/>
  <c r="AG732" i="8"/>
  <c r="G732" i="8"/>
  <c r="G726" i="8"/>
  <c r="F735" i="8"/>
  <c r="G734" i="8"/>
  <c r="F731" i="8"/>
  <c r="F732" i="8"/>
  <c r="F726" i="8"/>
  <c r="AM76" i="7"/>
  <c r="I37" i="5"/>
  <c r="AK764" i="5"/>
  <c r="AL758" i="5"/>
  <c r="AK761" i="5"/>
  <c r="H758" i="5"/>
  <c r="G761" i="5"/>
  <c r="H759" i="5"/>
  <c r="AK760" i="5"/>
  <c r="AK766" i="5"/>
  <c r="AK757" i="5"/>
  <c r="G766" i="5"/>
  <c r="G757" i="5"/>
  <c r="G767" i="5"/>
  <c r="AL763" i="5"/>
  <c r="AK762" i="5"/>
  <c r="G762" i="5"/>
  <c r="H764" i="5"/>
  <c r="G763" i="5"/>
  <c r="AK759" i="5"/>
  <c r="AL761" i="5"/>
  <c r="H761" i="5"/>
  <c r="G760" i="5"/>
  <c r="AL766" i="5"/>
  <c r="AL903" i="5"/>
  <c r="H903" i="5"/>
  <c r="F596" i="8"/>
  <c r="AG595" i="8"/>
  <c r="F592" i="8"/>
  <c r="AK444" i="5"/>
  <c r="H438" i="5"/>
  <c r="AL439" i="5"/>
  <c r="G438" i="5"/>
  <c r="AL506" i="5"/>
  <c r="AK498" i="5"/>
  <c r="G497" i="5"/>
  <c r="AL501" i="5"/>
  <c r="H500" i="5"/>
  <c r="AK500" i="5"/>
  <c r="G499" i="5"/>
  <c r="AK704" i="5"/>
  <c r="G698" i="5"/>
  <c r="H697" i="5"/>
  <c r="G701" i="5"/>
  <c r="AL702" i="5"/>
  <c r="AG692" i="8"/>
  <c r="Y691" i="8"/>
  <c r="AK960" i="5"/>
  <c r="AL958" i="5"/>
  <c r="G959" i="5"/>
  <c r="AK966" i="5"/>
  <c r="G963" i="5"/>
  <c r="AL961" i="5"/>
  <c r="H967" i="5"/>
  <c r="AK745" i="5"/>
  <c r="AL737" i="5"/>
  <c r="G744" i="5"/>
  <c r="AL740" i="5"/>
  <c r="G747" i="5"/>
  <c r="AK744" i="5"/>
  <c r="G743" i="5"/>
  <c r="G336" i="7"/>
  <c r="G388" i="7"/>
  <c r="H273" i="7"/>
  <c r="H388" i="7"/>
  <c r="H334" i="7"/>
  <c r="G428" i="7"/>
  <c r="G395" i="7"/>
  <c r="H429" i="7"/>
  <c r="H397" i="7"/>
  <c r="H765" i="5"/>
  <c r="AK763" i="5"/>
  <c r="G498" i="5"/>
  <c r="H205" i="5"/>
  <c r="F213" i="8"/>
  <c r="G194" i="7"/>
  <c r="G376" i="8"/>
  <c r="G371" i="8"/>
  <c r="AL759" i="5"/>
  <c r="AN397" i="7"/>
  <c r="AN394" i="7"/>
  <c r="AN393" i="7"/>
  <c r="AN395" i="7"/>
  <c r="AN389" i="7"/>
  <c r="AM393" i="7"/>
  <c r="AM392" i="7"/>
  <c r="AN391" i="7"/>
  <c r="AM395" i="7"/>
  <c r="AN396" i="7"/>
  <c r="AM390" i="7"/>
  <c r="AL543" i="5"/>
  <c r="G540" i="5"/>
  <c r="AG210" i="8"/>
  <c r="F206" i="8"/>
  <c r="F209" i="8"/>
  <c r="G207" i="8"/>
  <c r="AG212" i="8"/>
  <c r="AG206" i="8"/>
  <c r="AH216" i="8"/>
  <c r="AG216" i="8"/>
  <c r="AH207" i="8"/>
  <c r="AG215" i="8"/>
  <c r="AH214" i="8"/>
  <c r="AG211" i="8"/>
  <c r="G216" i="8"/>
  <c r="F211" i="8"/>
  <c r="AH212" i="8"/>
  <c r="G212" i="8"/>
  <c r="F216" i="8"/>
  <c r="AH213" i="8"/>
  <c r="AH210" i="8"/>
  <c r="G206" i="8"/>
  <c r="F207" i="8"/>
  <c r="F215" i="8"/>
  <c r="E10" i="8"/>
  <c r="H10" i="8" s="1"/>
  <c r="I9" i="5"/>
  <c r="AL204" i="5"/>
  <c r="AL206" i="5"/>
  <c r="AL197" i="5"/>
  <c r="H201" i="5"/>
  <c r="G204" i="5"/>
  <c r="AL200" i="5"/>
  <c r="AL202" i="5"/>
  <c r="AK205" i="5"/>
  <c r="G206" i="5"/>
  <c r="H197" i="5"/>
  <c r="G200" i="5"/>
  <c r="AK204" i="5"/>
  <c r="AL198" i="5"/>
  <c r="AK201" i="5"/>
  <c r="G202" i="5"/>
  <c r="AL199" i="5"/>
  <c r="AK198" i="5"/>
  <c r="H202" i="5"/>
  <c r="G205" i="5"/>
  <c r="H207" i="5"/>
  <c r="G199" i="5"/>
  <c r="H428" i="7"/>
  <c r="G329" i="7"/>
  <c r="H329" i="7"/>
  <c r="G330" i="7"/>
  <c r="G397" i="7"/>
  <c r="G335" i="7"/>
  <c r="G436" i="7"/>
  <c r="H437" i="7"/>
  <c r="H763" i="5"/>
  <c r="H762" i="5"/>
  <c r="AK765" i="5"/>
  <c r="AL760" i="5"/>
  <c r="G501" i="5"/>
  <c r="AK502" i="5"/>
  <c r="AK443" i="5"/>
  <c r="G203" i="5"/>
  <c r="H200" i="5"/>
  <c r="AL203" i="5"/>
  <c r="AM430" i="7"/>
  <c r="AN431" i="7"/>
  <c r="F208" i="8"/>
  <c r="F210" i="8"/>
  <c r="G463" i="5"/>
  <c r="G464" i="5"/>
  <c r="AK462" i="5"/>
  <c r="G758" i="5"/>
  <c r="AN329" i="7"/>
  <c r="AN334" i="7"/>
  <c r="AM336" i="7"/>
  <c r="AN328" i="7"/>
  <c r="AM332" i="7"/>
  <c r="AN332" i="7"/>
  <c r="AM331" i="7"/>
  <c r="J12" i="10"/>
  <c r="H436" i="7"/>
  <c r="G333" i="7"/>
  <c r="G430" i="7"/>
  <c r="H333" i="7"/>
  <c r="H430" i="7"/>
  <c r="G334" i="7"/>
  <c r="H392" i="7"/>
  <c r="G390" i="7"/>
  <c r="H431" i="7"/>
  <c r="H767" i="5"/>
  <c r="H766" i="5"/>
  <c r="AL757" i="5"/>
  <c r="AL764" i="5"/>
  <c r="H746" i="5"/>
  <c r="AL743" i="5"/>
  <c r="AL703" i="5"/>
  <c r="G207" i="5"/>
  <c r="H204" i="5"/>
  <c r="G198" i="5"/>
  <c r="AK197" i="5"/>
  <c r="AK200" i="5"/>
  <c r="AM330" i="7"/>
  <c r="AN331" i="7"/>
  <c r="G213" i="8"/>
  <c r="F214" i="8"/>
  <c r="AG214" i="8"/>
  <c r="AH693" i="8"/>
  <c r="H757" i="5"/>
  <c r="H308" i="7"/>
  <c r="G759" i="5"/>
  <c r="AM429" i="7"/>
  <c r="AM436" i="7"/>
  <c r="AM435" i="7"/>
  <c r="AM431" i="7"/>
  <c r="AM434" i="7"/>
  <c r="AN434" i="7"/>
  <c r="AH491" i="8"/>
  <c r="G488" i="8"/>
  <c r="G337" i="7"/>
  <c r="G438" i="7"/>
  <c r="H337" i="7"/>
  <c r="H438" i="7"/>
  <c r="G191" i="7"/>
  <c r="G338" i="7"/>
  <c r="G431" i="7"/>
  <c r="H332" i="7"/>
  <c r="H331" i="7"/>
  <c r="G394" i="7"/>
  <c r="G429" i="7"/>
  <c r="H391" i="7"/>
  <c r="H435" i="7"/>
  <c r="G764" i="5"/>
  <c r="AL765" i="5"/>
  <c r="H745" i="5"/>
  <c r="AL746" i="5"/>
  <c r="AK706" i="5"/>
  <c r="H199" i="5"/>
  <c r="G197" i="5"/>
  <c r="AL201" i="5"/>
  <c r="AM329" i="7"/>
  <c r="AN333" i="7"/>
  <c r="AM437" i="7"/>
  <c r="AN335" i="7"/>
  <c r="G215" i="8"/>
  <c r="G210" i="8"/>
  <c r="AH208" i="8"/>
  <c r="AH734" i="8"/>
  <c r="AG734" i="8"/>
  <c r="AM731" i="7"/>
  <c r="H734" i="7"/>
  <c r="G730" i="7"/>
  <c r="G733" i="7"/>
  <c r="I40" i="5"/>
  <c r="AK818" i="5"/>
  <c r="AL820" i="5"/>
  <c r="G817" i="5"/>
  <c r="G827" i="5"/>
  <c r="G818" i="5"/>
  <c r="AL825" i="5"/>
  <c r="AK824" i="5"/>
  <c r="H824" i="5"/>
  <c r="G823" i="5"/>
  <c r="AL821" i="5"/>
  <c r="AK820" i="5"/>
  <c r="H820" i="5"/>
  <c r="G819" i="5"/>
  <c r="AL818" i="5"/>
  <c r="AK821" i="5"/>
  <c r="AK823" i="5"/>
  <c r="H817" i="5"/>
  <c r="H827" i="5"/>
  <c r="H818" i="5"/>
  <c r="AL605" i="5"/>
  <c r="G604" i="5"/>
  <c r="AK600" i="5"/>
  <c r="AK597" i="5"/>
  <c r="G606" i="5"/>
  <c r="G607" i="5"/>
  <c r="AL603" i="5"/>
  <c r="G602" i="5"/>
  <c r="G603" i="5"/>
  <c r="AK606" i="5"/>
  <c r="G597" i="5"/>
  <c r="G97" i="7"/>
  <c r="G824" i="5"/>
  <c r="AL817" i="5"/>
  <c r="H604" i="5"/>
  <c r="AK602" i="5"/>
  <c r="G285" i="5"/>
  <c r="H708" i="7"/>
  <c r="AM751" i="7"/>
  <c r="H752" i="7"/>
  <c r="AK724" i="5"/>
  <c r="H718" i="5"/>
  <c r="AL719" i="5"/>
  <c r="G717" i="5"/>
  <c r="AK722" i="5"/>
  <c r="H723" i="5"/>
  <c r="AG171" i="8"/>
  <c r="G173" i="8"/>
  <c r="G176" i="8"/>
  <c r="G175" i="8"/>
  <c r="AG172" i="8"/>
  <c r="AG126" i="8"/>
  <c r="AG132" i="8"/>
  <c r="AH136" i="8"/>
  <c r="F126" i="8"/>
  <c r="F127" i="8"/>
  <c r="F135" i="8"/>
  <c r="I28" i="5"/>
  <c r="AK582" i="5"/>
  <c r="AL584" i="5"/>
  <c r="G581" i="5"/>
  <c r="H579" i="5"/>
  <c r="G582" i="5"/>
  <c r="AL577" i="5"/>
  <c r="AL579" i="5"/>
  <c r="G584" i="5"/>
  <c r="H582" i="5"/>
  <c r="AL586" i="5"/>
  <c r="AK585" i="5"/>
  <c r="AK583" i="5"/>
  <c r="H585" i="5"/>
  <c r="G580" i="5"/>
  <c r="H578" i="5"/>
  <c r="AL582" i="5"/>
  <c r="AK581" i="5"/>
  <c r="AK579" i="5"/>
  <c r="H581" i="5"/>
  <c r="H587" i="5"/>
  <c r="G586" i="5"/>
  <c r="AK578" i="5"/>
  <c r="AK584" i="5"/>
  <c r="G577" i="5"/>
  <c r="G583" i="5"/>
  <c r="AK586" i="5"/>
  <c r="G587" i="5"/>
  <c r="AL585" i="5"/>
  <c r="G579" i="5"/>
  <c r="AL581" i="5"/>
  <c r="H586" i="5"/>
  <c r="AK580" i="5"/>
  <c r="H584" i="5"/>
  <c r="H96" i="7"/>
  <c r="H613" i="7"/>
  <c r="G610" i="7"/>
  <c r="G732" i="7"/>
  <c r="G737" i="7"/>
  <c r="G671" i="7"/>
  <c r="G822" i="5"/>
  <c r="G821" i="5"/>
  <c r="AK822" i="5"/>
  <c r="G740" i="5"/>
  <c r="H962" i="5"/>
  <c r="AL966" i="5"/>
  <c r="H605" i="5"/>
  <c r="AK603" i="5"/>
  <c r="H506" i="5"/>
  <c r="H505" i="5"/>
  <c r="AL503" i="5"/>
  <c r="G706" i="5"/>
  <c r="H904" i="5"/>
  <c r="AN616" i="7"/>
  <c r="F587" i="8"/>
  <c r="AM152" i="7"/>
  <c r="AM148" i="7"/>
  <c r="H154" i="7"/>
  <c r="G158" i="7"/>
  <c r="H156" i="7"/>
  <c r="G677" i="7"/>
  <c r="H672" i="7"/>
  <c r="G672" i="7"/>
  <c r="G284" i="5"/>
  <c r="AL282" i="5"/>
  <c r="AL285" i="5"/>
  <c r="G729" i="7"/>
  <c r="G156" i="7"/>
  <c r="H155" i="7"/>
  <c r="G91" i="7"/>
  <c r="G668" i="7"/>
  <c r="G826" i="5"/>
  <c r="AK826" i="5"/>
  <c r="AL599" i="5"/>
  <c r="AM271" i="7"/>
  <c r="AN272" i="7"/>
  <c r="H271" i="7"/>
  <c r="I24" i="5"/>
  <c r="AL502" i="5"/>
  <c r="AK505" i="5"/>
  <c r="AL499" i="5"/>
  <c r="H501" i="5"/>
  <c r="G500" i="5"/>
  <c r="H502" i="5"/>
  <c r="AL498" i="5"/>
  <c r="AK501" i="5"/>
  <c r="AK503" i="5"/>
  <c r="H497" i="5"/>
  <c r="H507" i="5"/>
  <c r="H498" i="5"/>
  <c r="AK506" i="5"/>
  <c r="AK497" i="5"/>
  <c r="AK499" i="5"/>
  <c r="G505" i="5"/>
  <c r="H503" i="5"/>
  <c r="G506" i="5"/>
  <c r="AL505" i="5"/>
  <c r="AK504" i="5"/>
  <c r="H504" i="5"/>
  <c r="G503" i="5"/>
  <c r="E34" i="8"/>
  <c r="H34" i="8" s="1"/>
  <c r="AG695" i="8"/>
  <c r="AH686" i="8"/>
  <c r="AG690" i="8"/>
  <c r="AH689" i="8"/>
  <c r="Y692" i="8"/>
  <c r="Z694" i="8"/>
  <c r="Y693" i="8"/>
  <c r="G696" i="8"/>
  <c r="G687" i="8"/>
  <c r="AH692" i="8"/>
  <c r="AG691" i="8"/>
  <c r="AG686" i="8"/>
  <c r="Y688" i="8"/>
  <c r="Z690" i="8"/>
  <c r="Y689" i="8"/>
  <c r="G694" i="8"/>
  <c r="G691" i="8"/>
  <c r="F694" i="8"/>
  <c r="AH688" i="8"/>
  <c r="AG687" i="8"/>
  <c r="AG693" i="8"/>
  <c r="Z695" i="8"/>
  <c r="Z686" i="8"/>
  <c r="G690" i="8"/>
  <c r="F686" i="8"/>
  <c r="G693" i="8"/>
  <c r="AH687" i="8"/>
  <c r="Z692" i="8"/>
  <c r="Y695" i="8"/>
  <c r="Y686" i="8"/>
  <c r="F689" i="8"/>
  <c r="F696" i="8"/>
  <c r="F690" i="8"/>
  <c r="AG688" i="8"/>
  <c r="AH695" i="8"/>
  <c r="AG689" i="8"/>
  <c r="Y694" i="8"/>
  <c r="F695" i="8"/>
  <c r="AH691" i="8"/>
  <c r="Z696" i="8"/>
  <c r="Y690" i="8"/>
  <c r="G689" i="8"/>
  <c r="AG694" i="8"/>
  <c r="Z688" i="8"/>
  <c r="Z693" i="8"/>
  <c r="F688" i="8"/>
  <c r="Z687" i="8"/>
  <c r="F693" i="8"/>
  <c r="F691" i="8"/>
  <c r="G686" i="8"/>
  <c r="F692" i="8"/>
  <c r="Y696" i="8"/>
  <c r="F687" i="8"/>
  <c r="Y687" i="8"/>
  <c r="G688" i="8"/>
  <c r="AH694" i="8"/>
  <c r="G695" i="8"/>
  <c r="AH690" i="8"/>
  <c r="G692" i="8"/>
  <c r="Z691" i="8"/>
  <c r="AH515" i="8"/>
  <c r="AG514" i="8"/>
  <c r="AG509" i="8"/>
  <c r="AH512" i="8"/>
  <c r="G513" i="8"/>
  <c r="F509" i="8"/>
  <c r="G516" i="8"/>
  <c r="AG510" i="8"/>
  <c r="AH508" i="8"/>
  <c r="AH507" i="8"/>
  <c r="AG511" i="8"/>
  <c r="G509" i="8"/>
  <c r="G512" i="8"/>
  <c r="G508" i="8"/>
  <c r="AG506" i="8"/>
  <c r="AG516" i="8"/>
  <c r="AG507" i="8"/>
  <c r="F516" i="8"/>
  <c r="F507" i="8"/>
  <c r="G515" i="8"/>
  <c r="AH506" i="8"/>
  <c r="AH511" i="8"/>
  <c r="F515" i="8"/>
  <c r="F511" i="8"/>
  <c r="F506" i="8"/>
  <c r="F513" i="8"/>
  <c r="G511" i="8"/>
  <c r="AH513" i="8"/>
  <c r="AH516" i="8"/>
  <c r="G507" i="8"/>
  <c r="AG512" i="8"/>
  <c r="F508" i="8"/>
  <c r="G506" i="8"/>
  <c r="AG513" i="8"/>
  <c r="F512" i="8"/>
  <c r="AH514" i="8"/>
  <c r="AH509" i="8"/>
  <c r="E25" i="8"/>
  <c r="H25" i="8" s="1"/>
  <c r="F510" i="8"/>
  <c r="AH510" i="8"/>
  <c r="AG508" i="8"/>
  <c r="G514" i="8"/>
  <c r="G510" i="8"/>
  <c r="I36" i="5"/>
  <c r="AL738" i="5"/>
  <c r="AK741" i="5"/>
  <c r="AK743" i="5"/>
  <c r="H737" i="5"/>
  <c r="H747" i="5"/>
  <c r="H738" i="5"/>
  <c r="AK746" i="5"/>
  <c r="AK737" i="5"/>
  <c r="AK739" i="5"/>
  <c r="G745" i="5"/>
  <c r="H743" i="5"/>
  <c r="G746" i="5"/>
  <c r="AK742" i="5"/>
  <c r="AL744" i="5"/>
  <c r="G741" i="5"/>
  <c r="H739" i="5"/>
  <c r="G742" i="5"/>
  <c r="AL741" i="5"/>
  <c r="AK740" i="5"/>
  <c r="H740" i="5"/>
  <c r="G739" i="5"/>
  <c r="G96" i="7"/>
  <c r="H93" i="7"/>
  <c r="G676" i="7"/>
  <c r="H822" i="5"/>
  <c r="H821" i="5"/>
  <c r="AL819" i="5"/>
  <c r="AL822" i="5"/>
  <c r="H744" i="5"/>
  <c r="AL745" i="5"/>
  <c r="H960" i="5"/>
  <c r="H965" i="5"/>
  <c r="AK957" i="5"/>
  <c r="G507" i="5"/>
  <c r="AL500" i="5"/>
  <c r="H703" i="5"/>
  <c r="G439" i="5"/>
  <c r="AL580" i="5"/>
  <c r="AM535" i="7"/>
  <c r="AN532" i="7"/>
  <c r="AM531" i="7"/>
  <c r="AN534" i="7"/>
  <c r="AN530" i="7"/>
  <c r="AM534" i="7"/>
  <c r="AN536" i="7"/>
  <c r="AN535" i="7"/>
  <c r="AN537" i="7"/>
  <c r="AM536" i="7"/>
  <c r="AM529" i="7"/>
  <c r="AM528" i="7"/>
  <c r="AM533" i="7"/>
  <c r="AN531" i="7"/>
  <c r="AM530" i="7"/>
  <c r="AN533" i="7"/>
  <c r="AM532" i="7"/>
  <c r="AN528" i="7"/>
  <c r="AM537" i="7"/>
  <c r="AN529" i="7"/>
  <c r="G528" i="7"/>
  <c r="G530" i="7"/>
  <c r="G533" i="7"/>
  <c r="AM468" i="7"/>
  <c r="AN477" i="7"/>
  <c r="AN473" i="7"/>
  <c r="AN470" i="7"/>
  <c r="AM473" i="7"/>
  <c r="AN476" i="7"/>
  <c r="AM471" i="7"/>
  <c r="AN475" i="7"/>
  <c r="AN472" i="7"/>
  <c r="AN471" i="7"/>
  <c r="AN468" i="7"/>
  <c r="AM472" i="7"/>
  <c r="AM470" i="7"/>
  <c r="AM476" i="7"/>
  <c r="AN469" i="7"/>
  <c r="AM477" i="7"/>
  <c r="AM474" i="7"/>
  <c r="AN474" i="7"/>
  <c r="AM469" i="7"/>
  <c r="AM475" i="7"/>
  <c r="G471" i="7"/>
  <c r="G474" i="7"/>
  <c r="G476" i="7"/>
  <c r="H478" i="7"/>
  <c r="H473" i="7"/>
  <c r="H471" i="7"/>
  <c r="AN409" i="7"/>
  <c r="AM412" i="7"/>
  <c r="AM417" i="7"/>
  <c r="AN414" i="7"/>
  <c r="AM408" i="7"/>
  <c r="AM415" i="7"/>
  <c r="AN410" i="7"/>
  <c r="AM414" i="7"/>
  <c r="AN411" i="7"/>
  <c r="AM416" i="7"/>
  <c r="AN408" i="7"/>
  <c r="AN412" i="7"/>
  <c r="AN415" i="7"/>
  <c r="AM410" i="7"/>
  <c r="AN413" i="7"/>
  <c r="AN416" i="7"/>
  <c r="AM413" i="7"/>
  <c r="H414" i="7"/>
  <c r="H412" i="7"/>
  <c r="H417" i="7"/>
  <c r="G417" i="7"/>
  <c r="H415" i="7"/>
  <c r="AM353" i="7"/>
  <c r="AN348" i="7"/>
  <c r="AM356" i="7"/>
  <c r="AM350" i="7"/>
  <c r="AM349" i="7"/>
  <c r="AM352" i="7"/>
  <c r="AM348" i="7"/>
  <c r="AM355" i="7"/>
  <c r="AN349" i="7"/>
  <c r="AN352" i="7"/>
  <c r="AN355" i="7"/>
  <c r="AN350" i="7"/>
  <c r="AN354" i="7"/>
  <c r="AM351" i="7"/>
  <c r="AN353" i="7"/>
  <c r="AM354" i="7"/>
  <c r="AM357" i="7"/>
  <c r="AN351" i="7"/>
  <c r="G356" i="7"/>
  <c r="H355" i="7"/>
  <c r="H357" i="7"/>
  <c r="H350" i="7"/>
  <c r="G358" i="7"/>
  <c r="H349" i="7"/>
  <c r="AN295" i="7"/>
  <c r="AN291" i="7"/>
  <c r="AN294" i="7"/>
  <c r="AN296" i="7"/>
  <c r="AM290" i="7"/>
  <c r="AN289" i="7"/>
  <c r="AM292" i="7"/>
  <c r="AN293" i="7"/>
  <c r="AM295" i="7"/>
  <c r="AM297" i="7"/>
  <c r="AM291" i="7"/>
  <c r="AN290" i="7"/>
  <c r="AM296" i="7"/>
  <c r="AM294" i="7"/>
  <c r="AN292" i="7"/>
  <c r="AM293" i="7"/>
  <c r="AM288" i="7"/>
  <c r="AN297" i="7"/>
  <c r="AM289" i="7"/>
  <c r="G288" i="7"/>
  <c r="H293" i="7"/>
  <c r="I45" i="5"/>
  <c r="AL920" i="5"/>
  <c r="AL922" i="5"/>
  <c r="AK925" i="5"/>
  <c r="G923" i="5"/>
  <c r="H920" i="5"/>
  <c r="G922" i="5"/>
  <c r="AK924" i="5"/>
  <c r="AL918" i="5"/>
  <c r="AK921" i="5"/>
  <c r="G927" i="5"/>
  <c r="H924" i="5"/>
  <c r="G926" i="5"/>
  <c r="AK920" i="5"/>
  <c r="AK926" i="5"/>
  <c r="AK917" i="5"/>
  <c r="H919" i="5"/>
  <c r="G917" i="5"/>
  <c r="H918" i="5"/>
  <c r="AK923" i="5"/>
  <c r="AL925" i="5"/>
  <c r="G920" i="5"/>
  <c r="H921" i="5"/>
  <c r="AL923" i="5"/>
  <c r="H923" i="5"/>
  <c r="H922" i="5"/>
  <c r="AL919" i="5"/>
  <c r="H927" i="5"/>
  <c r="H926" i="5"/>
  <c r="AK919" i="5"/>
  <c r="G924" i="5"/>
  <c r="AK918" i="5"/>
  <c r="G925" i="5"/>
  <c r="AG830" i="8"/>
  <c r="AG826" i="8"/>
  <c r="Y829" i="8"/>
  <c r="F836" i="8"/>
  <c r="G832" i="8"/>
  <c r="AH832" i="8"/>
  <c r="Y828" i="8"/>
  <c r="G826" i="8"/>
  <c r="AH834" i="8"/>
  <c r="F831" i="8"/>
  <c r="Z826" i="8"/>
  <c r="G834" i="8"/>
  <c r="F826" i="8"/>
  <c r="Y827" i="8"/>
  <c r="G835" i="8"/>
  <c r="Z830" i="8"/>
  <c r="F834" i="8"/>
  <c r="Z829" i="8"/>
  <c r="G833" i="8"/>
  <c r="G828" i="8"/>
  <c r="I18" i="5"/>
  <c r="AK378" i="5"/>
  <c r="AL380" i="5"/>
  <c r="G379" i="5"/>
  <c r="H381" i="5"/>
  <c r="G380" i="5"/>
  <c r="AL385" i="5"/>
  <c r="AK384" i="5"/>
  <c r="H386" i="5"/>
  <c r="H377" i="5"/>
  <c r="AL381" i="5"/>
  <c r="AK380" i="5"/>
  <c r="H382" i="5"/>
  <c r="G385" i="5"/>
  <c r="AL378" i="5"/>
  <c r="AK381" i="5"/>
  <c r="AK383" i="5"/>
  <c r="H379" i="5"/>
  <c r="G382" i="5"/>
  <c r="H384" i="5"/>
  <c r="AL386" i="5"/>
  <c r="AL383" i="5"/>
  <c r="H387" i="5"/>
  <c r="G381" i="5"/>
  <c r="AL382" i="5"/>
  <c r="AL379" i="5"/>
  <c r="H383" i="5"/>
  <c r="G377" i="5"/>
  <c r="AK386" i="5"/>
  <c r="AK379" i="5"/>
  <c r="G387" i="5"/>
  <c r="H380" i="5"/>
  <c r="AK385" i="5"/>
  <c r="G386" i="5"/>
  <c r="I33" i="5"/>
  <c r="AL680" i="5"/>
  <c r="AL682" i="5"/>
  <c r="AK685" i="5"/>
  <c r="H682" i="5"/>
  <c r="G685" i="5"/>
  <c r="H683" i="5"/>
  <c r="AK684" i="5"/>
  <c r="AL678" i="5"/>
  <c r="AK681" i="5"/>
  <c r="AK680" i="5"/>
  <c r="AK686" i="5"/>
  <c r="AK677" i="5"/>
  <c r="G686" i="5"/>
  <c r="G677" i="5"/>
  <c r="G687" i="5"/>
  <c r="AK683" i="5"/>
  <c r="AL685" i="5"/>
  <c r="H685" i="5"/>
  <c r="G684" i="5"/>
  <c r="AL683" i="5"/>
  <c r="H681" i="5"/>
  <c r="G683" i="5"/>
  <c r="AL679" i="5"/>
  <c r="H677" i="5"/>
  <c r="G679" i="5"/>
  <c r="AK679" i="5"/>
  <c r="G681" i="5"/>
  <c r="AK678" i="5"/>
  <c r="H678" i="5"/>
  <c r="G680" i="5"/>
  <c r="AG191" i="8"/>
  <c r="F191" i="8"/>
  <c r="G194" i="8"/>
  <c r="AG196" i="8"/>
  <c r="AH189" i="8"/>
  <c r="G193" i="8"/>
  <c r="G196" i="8"/>
  <c r="F188" i="8"/>
  <c r="AH194" i="8"/>
  <c r="G189" i="8"/>
  <c r="G190" i="8"/>
  <c r="F187" i="8"/>
  <c r="AH188" i="8"/>
  <c r="AG187" i="8"/>
  <c r="AH193" i="8"/>
  <c r="G195" i="8"/>
  <c r="F195" i="8"/>
  <c r="F186" i="8"/>
  <c r="AH196" i="8"/>
  <c r="F193" i="8"/>
  <c r="F192" i="8"/>
  <c r="AG193" i="8"/>
  <c r="AH192" i="8"/>
  <c r="F189" i="8"/>
  <c r="G186" i="8"/>
  <c r="AG190" i="8"/>
  <c r="AH186" i="8"/>
  <c r="G191" i="8"/>
  <c r="G192" i="8"/>
  <c r="AG195" i="8"/>
  <c r="F190" i="8"/>
  <c r="G188" i="8"/>
  <c r="G187" i="8"/>
  <c r="F196" i="8"/>
  <c r="AG396" i="8"/>
  <c r="AG387" i="8"/>
  <c r="AH386" i="8"/>
  <c r="F390" i="8"/>
  <c r="G390" i="8"/>
  <c r="F393" i="8"/>
  <c r="AG392" i="8"/>
  <c r="F386" i="8"/>
  <c r="G389" i="8"/>
  <c r="G392" i="8"/>
  <c r="AG388" i="8"/>
  <c r="F392" i="8"/>
  <c r="G388" i="8"/>
  <c r="AH395" i="8"/>
  <c r="AG393" i="8"/>
  <c r="G391" i="8"/>
  <c r="F391" i="8"/>
  <c r="F388" i="8"/>
  <c r="G387" i="8"/>
  <c r="F395" i="8"/>
  <c r="AH391" i="8"/>
  <c r="F394" i="8"/>
  <c r="F387" i="8"/>
  <c r="AH387" i="8"/>
  <c r="G386" i="8"/>
  <c r="AH388" i="8"/>
  <c r="AG395" i="8"/>
  <c r="AG394" i="8"/>
  <c r="F389" i="8"/>
  <c r="G395" i="8"/>
  <c r="AG390" i="8"/>
  <c r="G396" i="8"/>
  <c r="G394" i="8"/>
  <c r="AG391" i="8"/>
  <c r="I39" i="5"/>
  <c r="AL800" i="5"/>
  <c r="AL802" i="5"/>
  <c r="AK805" i="5"/>
  <c r="H800" i="5"/>
  <c r="G799" i="5"/>
  <c r="H801" i="5"/>
  <c r="AK804" i="5"/>
  <c r="AL798" i="5"/>
  <c r="AK801" i="5"/>
  <c r="G804" i="5"/>
  <c r="H806" i="5"/>
  <c r="H797" i="5"/>
  <c r="AK800" i="5"/>
  <c r="AK806" i="5"/>
  <c r="AK797" i="5"/>
  <c r="G800" i="5"/>
  <c r="H802" i="5"/>
  <c r="G805" i="5"/>
  <c r="AK803" i="5"/>
  <c r="AL805" i="5"/>
  <c r="H799" i="5"/>
  <c r="G802" i="5"/>
  <c r="AN93" i="7"/>
  <c r="AN95" i="7"/>
  <c r="AM93" i="7"/>
  <c r="G90" i="7"/>
  <c r="G619" i="5"/>
  <c r="G88" i="7"/>
  <c r="G734" i="7"/>
  <c r="G825" i="5"/>
  <c r="AK819" i="5"/>
  <c r="AM235" i="7"/>
  <c r="H228" i="7"/>
  <c r="I44" i="5"/>
  <c r="AK898" i="5"/>
  <c r="AL900" i="5"/>
  <c r="G897" i="5"/>
  <c r="H898" i="5"/>
  <c r="AL898" i="5"/>
  <c r="AK901" i="5"/>
  <c r="AK903" i="5"/>
  <c r="H897" i="5"/>
  <c r="G898" i="5"/>
  <c r="G907" i="5"/>
  <c r="AL906" i="5"/>
  <c r="AK897" i="5"/>
  <c r="G900" i="5"/>
  <c r="G902" i="5"/>
  <c r="H907" i="5"/>
  <c r="AL902" i="5"/>
  <c r="AL904" i="5"/>
  <c r="G904" i="5"/>
  <c r="G906" i="5"/>
  <c r="AK906" i="5"/>
  <c r="AK904" i="5"/>
  <c r="H900" i="5"/>
  <c r="H902" i="5"/>
  <c r="AL901" i="5"/>
  <c r="AL899" i="5"/>
  <c r="G905" i="5"/>
  <c r="G903" i="5"/>
  <c r="AL905" i="5"/>
  <c r="G901" i="5"/>
  <c r="AL897" i="5"/>
  <c r="H901" i="5"/>
  <c r="AK905" i="5"/>
  <c r="H905" i="5"/>
  <c r="AK899" i="5"/>
  <c r="H899" i="5"/>
  <c r="AH590" i="8"/>
  <c r="AG587" i="8"/>
  <c r="AG589" i="8"/>
  <c r="AH588" i="8"/>
  <c r="F593" i="8"/>
  <c r="G586" i="8"/>
  <c r="AH595" i="8"/>
  <c r="AG594" i="8"/>
  <c r="AG596" i="8"/>
  <c r="E29" i="8"/>
  <c r="H29" i="8" s="1"/>
  <c r="G593" i="8"/>
  <c r="G587" i="8"/>
  <c r="F589" i="8"/>
  <c r="AH587" i="8"/>
  <c r="AG590" i="8"/>
  <c r="AG592" i="8"/>
  <c r="G589" i="8"/>
  <c r="G596" i="8"/>
  <c r="G595" i="8"/>
  <c r="AH586" i="8"/>
  <c r="F588" i="8"/>
  <c r="G591" i="8"/>
  <c r="G594" i="8"/>
  <c r="AG591" i="8"/>
  <c r="AH594" i="8"/>
  <c r="AG593" i="8"/>
  <c r="F586" i="8"/>
  <c r="G590" i="8"/>
  <c r="AH593" i="8"/>
  <c r="AH596" i="8"/>
  <c r="F590" i="8"/>
  <c r="F594" i="8"/>
  <c r="G592" i="8"/>
  <c r="F595" i="8"/>
  <c r="AH589" i="8"/>
  <c r="AH592" i="8"/>
  <c r="G588" i="8"/>
  <c r="AG588" i="8"/>
  <c r="F591" i="8"/>
  <c r="I21" i="5"/>
  <c r="AK439" i="5"/>
  <c r="AL441" i="5"/>
  <c r="H441" i="5"/>
  <c r="G440" i="5"/>
  <c r="AL444" i="5"/>
  <c r="AL446" i="5"/>
  <c r="AL437" i="5"/>
  <c r="H446" i="5"/>
  <c r="H437" i="5"/>
  <c r="H447" i="5"/>
  <c r="AL440" i="5"/>
  <c r="AL442" i="5"/>
  <c r="AK445" i="5"/>
  <c r="H442" i="5"/>
  <c r="G445" i="5"/>
  <c r="H443" i="5"/>
  <c r="AL443" i="5"/>
  <c r="AK442" i="5"/>
  <c r="G442" i="5"/>
  <c r="H444" i="5"/>
  <c r="G443" i="5"/>
  <c r="AL438" i="5"/>
  <c r="G441" i="5"/>
  <c r="AK446" i="5"/>
  <c r="G437" i="5"/>
  <c r="AK438" i="5"/>
  <c r="H440" i="5"/>
  <c r="AK440" i="5"/>
  <c r="AK437" i="5"/>
  <c r="G446" i="5"/>
  <c r="G447" i="5"/>
  <c r="I34" i="5"/>
  <c r="AK698" i="5"/>
  <c r="AL700" i="5"/>
  <c r="G699" i="5"/>
  <c r="H701" i="5"/>
  <c r="G700" i="5"/>
  <c r="AL701" i="5"/>
  <c r="AK700" i="5"/>
  <c r="H702" i="5"/>
  <c r="G705" i="5"/>
  <c r="AL698" i="5"/>
  <c r="AK701" i="5"/>
  <c r="AK703" i="5"/>
  <c r="H699" i="5"/>
  <c r="G702" i="5"/>
  <c r="H704" i="5"/>
  <c r="AK702" i="5"/>
  <c r="AL699" i="5"/>
  <c r="G703" i="5"/>
  <c r="G697" i="5"/>
  <c r="AL705" i="5"/>
  <c r="AK699" i="5"/>
  <c r="H706" i="5"/>
  <c r="H700" i="5"/>
  <c r="AL697" i="5"/>
  <c r="H698" i="5"/>
  <c r="G704" i="5"/>
  <c r="AL706" i="5"/>
  <c r="AL704" i="5"/>
  <c r="H707" i="5"/>
  <c r="H705" i="5"/>
  <c r="I47" i="5"/>
  <c r="AL963" i="5"/>
  <c r="AK962" i="5"/>
  <c r="G958" i="5"/>
  <c r="G967" i="5"/>
  <c r="H964" i="5"/>
  <c r="AL959" i="5"/>
  <c r="AK958" i="5"/>
  <c r="G962" i="5"/>
  <c r="H959" i="5"/>
  <c r="G957" i="5"/>
  <c r="AK963" i="5"/>
  <c r="AL965" i="5"/>
  <c r="G966" i="5"/>
  <c r="H963" i="5"/>
  <c r="AL960" i="5"/>
  <c r="AL962" i="5"/>
  <c r="AK965" i="5"/>
  <c r="G965" i="5"/>
  <c r="H966" i="5"/>
  <c r="G964" i="5"/>
  <c r="G109" i="7"/>
  <c r="H88" i="7"/>
  <c r="H92" i="7"/>
  <c r="H97" i="7"/>
  <c r="H94" i="7"/>
  <c r="G150" i="7"/>
  <c r="H268" i="7"/>
  <c r="G731" i="7"/>
  <c r="H676" i="7"/>
  <c r="H826" i="5"/>
  <c r="H825" i="5"/>
  <c r="AL823" i="5"/>
  <c r="AL826" i="5"/>
  <c r="G738" i="5"/>
  <c r="G737" i="5"/>
  <c r="AK738" i="5"/>
  <c r="H957" i="5"/>
  <c r="H961" i="5"/>
  <c r="AK961" i="5"/>
  <c r="AK964" i="5"/>
  <c r="H499" i="5"/>
  <c r="AL504" i="5"/>
  <c r="AK697" i="5"/>
  <c r="H439" i="5"/>
  <c r="AK441" i="5"/>
  <c r="G578" i="5"/>
  <c r="AK577" i="5"/>
  <c r="AK900" i="5"/>
  <c r="F514" i="8"/>
  <c r="G629" i="8"/>
  <c r="F633" i="8"/>
  <c r="F628" i="8"/>
  <c r="G613" i="7"/>
  <c r="H608" i="7"/>
  <c r="H610" i="7"/>
  <c r="H617" i="7"/>
  <c r="G153" i="7"/>
  <c r="H150" i="7"/>
  <c r="G728" i="7"/>
  <c r="H89" i="7"/>
  <c r="G614" i="7"/>
  <c r="H733" i="7"/>
  <c r="G598" i="5"/>
  <c r="G155" i="7"/>
  <c r="H109" i="7"/>
  <c r="H152" i="7"/>
  <c r="H98" i="7"/>
  <c r="H272" i="7"/>
  <c r="H731" i="7"/>
  <c r="H669" i="7"/>
  <c r="G612" i="7"/>
  <c r="H819" i="5"/>
  <c r="AL824" i="5"/>
  <c r="H742" i="5"/>
  <c r="H741" i="5"/>
  <c r="AL739" i="5"/>
  <c r="AL742" i="5"/>
  <c r="G960" i="5"/>
  <c r="G961" i="5"/>
  <c r="AL957" i="5"/>
  <c r="AL964" i="5"/>
  <c r="G504" i="5"/>
  <c r="AL497" i="5"/>
  <c r="AK705" i="5"/>
  <c r="G444" i="5"/>
  <c r="AL445" i="5"/>
  <c r="H583" i="5"/>
  <c r="AL578" i="5"/>
  <c r="AK902" i="5"/>
  <c r="AG272" i="8"/>
  <c r="AH268" i="8"/>
  <c r="AG266" i="8"/>
  <c r="Z689" i="8"/>
  <c r="AH789" i="8"/>
  <c r="F792" i="8"/>
  <c r="F796" i="8"/>
  <c r="F795" i="8"/>
  <c r="G789" i="8"/>
  <c r="G254" i="8"/>
  <c r="AH728" i="8"/>
  <c r="AH730" i="8"/>
  <c r="F727" i="8"/>
  <c r="F730" i="8"/>
  <c r="G729" i="8"/>
  <c r="AH733" i="8"/>
  <c r="AG735" i="8"/>
  <c r="G733" i="8"/>
  <c r="F734" i="8"/>
  <c r="AH729" i="8"/>
  <c r="F728" i="8"/>
  <c r="F729" i="8"/>
  <c r="AG730" i="8"/>
  <c r="AH736" i="8"/>
  <c r="G728" i="8"/>
  <c r="F736" i="8"/>
  <c r="F733" i="8"/>
  <c r="AG729" i="8"/>
  <c r="AG535" i="8"/>
  <c r="G578" i="7"/>
  <c r="AL225" i="5"/>
  <c r="AK946" i="5"/>
  <c r="H945" i="5"/>
  <c r="I22" i="5"/>
  <c r="AL465" i="5"/>
  <c r="AK464" i="5"/>
  <c r="H466" i="5"/>
  <c r="H457" i="5"/>
  <c r="AL461" i="5"/>
  <c r="AK460" i="5"/>
  <c r="H462" i="5"/>
  <c r="G465" i="5"/>
  <c r="AL466" i="5"/>
  <c r="AL457" i="5"/>
  <c r="AL463" i="5"/>
  <c r="H467" i="5"/>
  <c r="H458" i="5"/>
  <c r="G461" i="5"/>
  <c r="AL462" i="5"/>
  <c r="AK465" i="5"/>
  <c r="AL459" i="5"/>
  <c r="H463" i="5"/>
  <c r="G466" i="5"/>
  <c r="G457" i="5"/>
  <c r="H460" i="5"/>
  <c r="G467" i="5"/>
  <c r="AK459" i="5"/>
  <c r="AK466" i="5"/>
  <c r="H722" i="5"/>
  <c r="AK726" i="5"/>
  <c r="F131" i="8"/>
  <c r="F130" i="8"/>
  <c r="F175" i="8"/>
  <c r="E8" i="8"/>
  <c r="H8" i="8" s="1"/>
  <c r="AH173" i="8"/>
  <c r="AG129" i="8"/>
  <c r="AG176" i="8"/>
  <c r="AN594" i="7"/>
  <c r="AM597" i="7"/>
  <c r="AL517" i="5"/>
  <c r="H520" i="5"/>
  <c r="AL524" i="5"/>
  <c r="H527" i="5"/>
  <c r="AL520" i="5"/>
  <c r="H526" i="5"/>
  <c r="G523" i="5"/>
  <c r="AK520" i="5"/>
  <c r="H522" i="5"/>
  <c r="G519" i="5"/>
  <c r="G345" i="5"/>
  <c r="G341" i="5"/>
  <c r="G344" i="5"/>
  <c r="H342" i="5"/>
  <c r="AG816" i="8"/>
  <c r="Z807" i="8"/>
  <c r="H573" i="7"/>
  <c r="H464" i="5"/>
  <c r="H459" i="5"/>
  <c r="AK463" i="5"/>
  <c r="AL458" i="5"/>
  <c r="G525" i="5"/>
  <c r="H726" i="5"/>
  <c r="AL718" i="5"/>
  <c r="AM750" i="7"/>
  <c r="F136" i="8"/>
  <c r="F134" i="8"/>
  <c r="G711" i="8"/>
  <c r="F812" i="8"/>
  <c r="G169" i="8"/>
  <c r="AG127" i="8"/>
  <c r="AH132" i="8"/>
  <c r="AG133" i="8"/>
  <c r="AH814" i="8"/>
  <c r="AM155" i="7"/>
  <c r="AM95" i="7"/>
  <c r="AM733" i="7"/>
  <c r="AN734" i="7"/>
  <c r="AM734" i="7"/>
  <c r="AM675" i="7"/>
  <c r="G622" i="5"/>
  <c r="AK618" i="5"/>
  <c r="G620" i="5"/>
  <c r="AK621" i="5"/>
  <c r="I29" i="5"/>
  <c r="AK599" i="5"/>
  <c r="AL601" i="5"/>
  <c r="H601" i="5"/>
  <c r="G600" i="5"/>
  <c r="AL604" i="5"/>
  <c r="AL606" i="5"/>
  <c r="AL597" i="5"/>
  <c r="H606" i="5"/>
  <c r="H597" i="5"/>
  <c r="H607" i="5"/>
  <c r="AL600" i="5"/>
  <c r="AL602" i="5"/>
  <c r="AK605" i="5"/>
  <c r="H602" i="5"/>
  <c r="G605" i="5"/>
  <c r="H603" i="5"/>
  <c r="AK604" i="5"/>
  <c r="AL598" i="5"/>
  <c r="AK601" i="5"/>
  <c r="H598" i="5"/>
  <c r="G601" i="5"/>
  <c r="H599" i="5"/>
  <c r="AM110" i="7"/>
  <c r="H465" i="5"/>
  <c r="AL464" i="5"/>
  <c r="H727" i="5"/>
  <c r="F132" i="8"/>
  <c r="AG633" i="8"/>
  <c r="F629" i="8"/>
  <c r="G635" i="8"/>
  <c r="AH131" i="8"/>
  <c r="AH176" i="8"/>
  <c r="AH127" i="8"/>
  <c r="AG131" i="8"/>
  <c r="H697" i="7"/>
  <c r="G711" i="7"/>
  <c r="G633" i="7"/>
  <c r="AL943" i="5"/>
  <c r="G458" i="5"/>
  <c r="AK457" i="5"/>
  <c r="AK518" i="5"/>
  <c r="H841" i="5"/>
  <c r="AK343" i="5"/>
  <c r="G725" i="5"/>
  <c r="G720" i="5"/>
  <c r="AK717" i="5"/>
  <c r="AK720" i="5"/>
  <c r="F630" i="8"/>
  <c r="G127" i="8"/>
  <c r="F166" i="8"/>
  <c r="F176" i="8"/>
  <c r="AG250" i="8"/>
  <c r="G256" i="8"/>
  <c r="AG247" i="8"/>
  <c r="G252" i="8"/>
  <c r="G246" i="8"/>
  <c r="AG174" i="8"/>
  <c r="AH171" i="8"/>
  <c r="AG166" i="8"/>
  <c r="E6" i="8"/>
  <c r="H6" i="8" s="1"/>
  <c r="AG136" i="8"/>
  <c r="AH128" i="8"/>
  <c r="G132" i="8"/>
  <c r="G135" i="8"/>
  <c r="G129" i="8"/>
  <c r="AH133" i="8"/>
  <c r="AH135" i="8"/>
  <c r="G128" i="8"/>
  <c r="G131" i="8"/>
  <c r="F129" i="8"/>
  <c r="AG134" i="8"/>
  <c r="AH129" i="8"/>
  <c r="AG128" i="8"/>
  <c r="AH126" i="8"/>
  <c r="AH134" i="8"/>
  <c r="G133" i="8"/>
  <c r="G126" i="8"/>
  <c r="AG130" i="8"/>
  <c r="F128" i="8"/>
  <c r="G130" i="8"/>
  <c r="G166" i="8"/>
  <c r="AH167" i="8"/>
  <c r="H588" i="7"/>
  <c r="G548" i="7"/>
  <c r="G221" i="5"/>
  <c r="G462" i="5"/>
  <c r="AK461" i="5"/>
  <c r="AK522" i="5"/>
  <c r="AL340" i="5"/>
  <c r="H717" i="5"/>
  <c r="G724" i="5"/>
  <c r="AK721" i="5"/>
  <c r="F133" i="8"/>
  <c r="F173" i="8"/>
  <c r="G168" i="8"/>
  <c r="AH169" i="8"/>
  <c r="H461" i="5"/>
  <c r="AL460" i="5"/>
  <c r="H983" i="5"/>
  <c r="I35" i="5"/>
  <c r="AK723" i="5"/>
  <c r="AL725" i="5"/>
  <c r="H719" i="5"/>
  <c r="G722" i="5"/>
  <c r="AK719" i="5"/>
  <c r="AL721" i="5"/>
  <c r="G727" i="5"/>
  <c r="G718" i="5"/>
  <c r="AL724" i="5"/>
  <c r="AL726" i="5"/>
  <c r="AL717" i="5"/>
  <c r="H724" i="5"/>
  <c r="G723" i="5"/>
  <c r="H725" i="5"/>
  <c r="AL720" i="5"/>
  <c r="AL722" i="5"/>
  <c r="AK725" i="5"/>
  <c r="H720" i="5"/>
  <c r="G719" i="5"/>
  <c r="H721" i="5"/>
  <c r="AG170" i="8"/>
  <c r="AG167" i="8"/>
  <c r="F172" i="8"/>
  <c r="F169" i="8"/>
  <c r="F171" i="8"/>
  <c r="AH174" i="8"/>
  <c r="AG173" i="8"/>
  <c r="F168" i="8"/>
  <c r="F174" i="8"/>
  <c r="F170" i="8"/>
  <c r="AH170" i="8"/>
  <c r="AH172" i="8"/>
  <c r="G174" i="8"/>
  <c r="G167" i="8"/>
  <c r="AH175" i="8"/>
  <c r="AH166" i="8"/>
  <c r="AG169" i="8"/>
  <c r="G170" i="8"/>
  <c r="G171" i="8"/>
  <c r="H751" i="7"/>
  <c r="G721" i="5"/>
  <c r="AL723" i="5"/>
  <c r="H694" i="7"/>
  <c r="G460" i="5"/>
  <c r="G459" i="5"/>
  <c r="AK458" i="5"/>
  <c r="AL522" i="5"/>
  <c r="AK841" i="5"/>
  <c r="AL337" i="5"/>
  <c r="G726" i="5"/>
  <c r="AK718" i="5"/>
  <c r="G134" i="8"/>
  <c r="G136" i="8"/>
  <c r="F455" i="8"/>
  <c r="F167" i="8"/>
  <c r="G172" i="8"/>
  <c r="AG135" i="8"/>
  <c r="AH168" i="8"/>
  <c r="AH130" i="8"/>
  <c r="AG175" i="8"/>
  <c r="AG168" i="8"/>
  <c r="AH591" i="8"/>
  <c r="AH273" i="8"/>
  <c r="AH270" i="8"/>
  <c r="AH731" i="8"/>
  <c r="AG586" i="8"/>
  <c r="AG696" i="8"/>
  <c r="AH696" i="8"/>
  <c r="AG728" i="8"/>
  <c r="AG726" i="8"/>
  <c r="AH726" i="8"/>
  <c r="G541" i="5"/>
  <c r="G572" i="7"/>
  <c r="AM695" i="7"/>
  <c r="AN690" i="7"/>
  <c r="AM697" i="7"/>
  <c r="AN695" i="7"/>
  <c r="AM691" i="7"/>
  <c r="AN696" i="7"/>
  <c r="AM690" i="7"/>
  <c r="AN693" i="7"/>
  <c r="AM692" i="7"/>
  <c r="AN692" i="7"/>
  <c r="AN694" i="7"/>
  <c r="AN689" i="7"/>
  <c r="AM688" i="7"/>
  <c r="AN691" i="7"/>
  <c r="AN697" i="7"/>
  <c r="AM694" i="7"/>
  <c r="AM689" i="7"/>
  <c r="G688" i="7"/>
  <c r="G694" i="7"/>
  <c r="AM693" i="7"/>
  <c r="AN688" i="7"/>
  <c r="H688" i="7"/>
  <c r="G692" i="7"/>
  <c r="G695" i="7"/>
  <c r="G691" i="7"/>
  <c r="G697" i="7"/>
  <c r="H698" i="7"/>
  <c r="H690" i="7"/>
  <c r="G698" i="7"/>
  <c r="H693" i="7"/>
  <c r="G689" i="7"/>
  <c r="G690" i="7"/>
  <c r="H689" i="7"/>
  <c r="AN637" i="7"/>
  <c r="AM633" i="7"/>
  <c r="AN628" i="7"/>
  <c r="AN633" i="7"/>
  <c r="AM629" i="7"/>
  <c r="AM631" i="7"/>
  <c r="AN630" i="7"/>
  <c r="AM635" i="7"/>
  <c r="AM637" i="7"/>
  <c r="AM630" i="7"/>
  <c r="AM636" i="7"/>
  <c r="AM628" i="7"/>
  <c r="AN636" i="7"/>
  <c r="AN634" i="7"/>
  <c r="AN629" i="7"/>
  <c r="G629" i="7"/>
  <c r="G635" i="7"/>
  <c r="AN632" i="7"/>
  <c r="AN635" i="7"/>
  <c r="G628" i="7"/>
  <c r="G638" i="7"/>
  <c r="H635" i="7"/>
  <c r="H631" i="7"/>
  <c r="AN631" i="7"/>
  <c r="H637" i="7"/>
  <c r="H636" i="7"/>
  <c r="G631" i="7"/>
  <c r="H634" i="7"/>
  <c r="G630" i="7"/>
  <c r="H633" i="7"/>
  <c r="G637" i="7"/>
  <c r="H632" i="7"/>
  <c r="H630" i="7"/>
  <c r="AN513" i="7"/>
  <c r="AM509" i="7"/>
  <c r="AN509" i="7"/>
  <c r="AM514" i="7"/>
  <c r="AM516" i="7"/>
  <c r="AN516" i="7"/>
  <c r="AM512" i="7"/>
  <c r="AM513" i="7"/>
  <c r="AN511" i="7"/>
  <c r="AM510" i="7"/>
  <c r="AN512" i="7"/>
  <c r="AN514" i="7"/>
  <c r="AM517" i="7"/>
  <c r="AM508" i="7"/>
  <c r="G511" i="7"/>
  <c r="H509" i="7"/>
  <c r="AM515" i="7"/>
  <c r="AN517" i="7"/>
  <c r="H515" i="7"/>
  <c r="H518" i="7"/>
  <c r="AN515" i="7"/>
  <c r="G515" i="7"/>
  <c r="G517" i="7"/>
  <c r="H511" i="7"/>
  <c r="H514" i="7"/>
  <c r="H510" i="7"/>
  <c r="G518" i="7"/>
  <c r="AN510" i="7"/>
  <c r="G510" i="7"/>
  <c r="G509" i="7"/>
  <c r="H516" i="7"/>
  <c r="G512" i="7"/>
  <c r="H517" i="7"/>
  <c r="H512" i="7"/>
  <c r="G508" i="7"/>
  <c r="AN451" i="7"/>
  <c r="AM456" i="7"/>
  <c r="AM452" i="7"/>
  <c r="AM453" i="7"/>
  <c r="AN448" i="7"/>
  <c r="AM454" i="7"/>
  <c r="AN456" i="7"/>
  <c r="AN452" i="7"/>
  <c r="AN454" i="7"/>
  <c r="AM450" i="7"/>
  <c r="AM457" i="7"/>
  <c r="AN455" i="7"/>
  <c r="AN449" i="7"/>
  <c r="AM455" i="7"/>
  <c r="AN450" i="7"/>
  <c r="AM451" i="7"/>
  <c r="AM448" i="7"/>
  <c r="H448" i="7"/>
  <c r="H450" i="7"/>
  <c r="AN457" i="7"/>
  <c r="AN453" i="7"/>
  <c r="AM449" i="7"/>
  <c r="H456" i="7"/>
  <c r="G456" i="7"/>
  <c r="H452" i="7"/>
  <c r="G448" i="7"/>
  <c r="G458" i="7"/>
  <c r="H453" i="7"/>
  <c r="H455" i="7"/>
  <c r="G451" i="7"/>
  <c r="G452" i="7"/>
  <c r="H458" i="7"/>
  <c r="G450" i="7"/>
  <c r="G453" i="7"/>
  <c r="H449" i="7"/>
  <c r="H454" i="7"/>
  <c r="G449" i="7"/>
  <c r="J34" i="10"/>
  <c r="AH112" i="8"/>
  <c r="AG107" i="8"/>
  <c r="AG115" i="8"/>
  <c r="AG114" i="8"/>
  <c r="AH108" i="8"/>
  <c r="AH110" i="8"/>
  <c r="AH113" i="8"/>
  <c r="AG116" i="8"/>
  <c r="AG106" i="8"/>
  <c r="AH114" i="8"/>
  <c r="AH106" i="8"/>
  <c r="F114" i="8"/>
  <c r="G116" i="8"/>
  <c r="G110" i="8"/>
  <c r="AG112" i="8"/>
  <c r="G108" i="8"/>
  <c r="F111" i="8"/>
  <c r="AG109" i="8"/>
  <c r="AH115" i="8"/>
  <c r="F113" i="8"/>
  <c r="F108" i="8"/>
  <c r="F116" i="8"/>
  <c r="AG113" i="8"/>
  <c r="F112" i="8"/>
  <c r="E5" i="8"/>
  <c r="H5" i="8" s="1"/>
  <c r="F109" i="8"/>
  <c r="G106" i="8"/>
  <c r="AH107" i="8"/>
  <c r="AG110" i="8"/>
  <c r="G107" i="8"/>
  <c r="G109" i="8"/>
  <c r="F107" i="8"/>
  <c r="AH111" i="8"/>
  <c r="F106" i="8"/>
  <c r="AH116" i="8"/>
  <c r="F115" i="8"/>
  <c r="F110" i="8"/>
  <c r="G114" i="8"/>
  <c r="AG111" i="8"/>
  <c r="AH109" i="8"/>
  <c r="G115" i="8"/>
  <c r="G113" i="8"/>
  <c r="G112" i="8"/>
  <c r="AG108" i="8"/>
  <c r="J21" i="10"/>
  <c r="J40" i="10"/>
  <c r="G457" i="7"/>
  <c r="AM634" i="7"/>
  <c r="AN508" i="7"/>
  <c r="J24" i="10"/>
  <c r="J35" i="10"/>
  <c r="E4" i="8"/>
  <c r="H4" i="8" s="1"/>
  <c r="AG94" i="8"/>
  <c r="AH91" i="8"/>
  <c r="AG89" i="8"/>
  <c r="F89" i="8"/>
  <c r="F87" i="8"/>
  <c r="G89" i="8"/>
  <c r="AH87" i="8"/>
  <c r="AH88" i="8"/>
  <c r="AH96" i="8"/>
  <c r="G93" i="8"/>
  <c r="G86" i="8"/>
  <c r="AG95" i="8"/>
  <c r="F96" i="8"/>
  <c r="F93" i="8"/>
  <c r="G96" i="8"/>
  <c r="AH89" i="8"/>
  <c r="G87" i="8"/>
  <c r="AG96" i="8"/>
  <c r="AG86" i="8"/>
  <c r="AG93" i="8"/>
  <c r="F92" i="8"/>
  <c r="G91" i="8"/>
  <c r="AH95" i="8"/>
  <c r="AG91" i="8"/>
  <c r="F94" i="8"/>
  <c r="F95" i="8"/>
  <c r="G95" i="8"/>
  <c r="F91" i="8"/>
  <c r="AG92" i="8"/>
  <c r="AG87" i="8"/>
  <c r="AH86" i="8"/>
  <c r="AG90" i="8"/>
  <c r="G90" i="8"/>
  <c r="AH90" i="8"/>
  <c r="F90" i="8"/>
  <c r="AG88" i="8"/>
  <c r="G88" i="8"/>
  <c r="AH94" i="8"/>
  <c r="G94" i="8"/>
  <c r="F88" i="8"/>
  <c r="AH93" i="8"/>
  <c r="F86" i="8"/>
  <c r="I41" i="5"/>
  <c r="AL844" i="5"/>
  <c r="AL846" i="5"/>
  <c r="AL837" i="5"/>
  <c r="AL840" i="5"/>
  <c r="AL842" i="5"/>
  <c r="AK845" i="5"/>
  <c r="H842" i="5"/>
  <c r="G845" i="5"/>
  <c r="H843" i="5"/>
  <c r="AK839" i="5"/>
  <c r="AK837" i="5"/>
  <c r="G842" i="5"/>
  <c r="H840" i="5"/>
  <c r="AL838" i="5"/>
  <c r="G838" i="5"/>
  <c r="G844" i="5"/>
  <c r="AL839" i="5"/>
  <c r="H837" i="5"/>
  <c r="G843" i="5"/>
  <c r="AK843" i="5"/>
  <c r="G841" i="5"/>
  <c r="G839" i="5"/>
  <c r="AK838" i="5"/>
  <c r="H838" i="5"/>
  <c r="G840" i="5"/>
  <c r="AK842" i="5"/>
  <c r="G837" i="5"/>
  <c r="AL841" i="5"/>
  <c r="H847" i="5"/>
  <c r="AL845" i="5"/>
  <c r="H844" i="5"/>
  <c r="AK844" i="5"/>
  <c r="H846" i="5"/>
  <c r="G847" i="5"/>
  <c r="AK840" i="5"/>
  <c r="G846" i="5"/>
  <c r="H508" i="7"/>
  <c r="H589" i="7"/>
  <c r="G590" i="7"/>
  <c r="H628" i="7"/>
  <c r="H696" i="7"/>
  <c r="G546" i="5"/>
  <c r="AL537" i="5"/>
  <c r="H944" i="5"/>
  <c r="AL940" i="5"/>
  <c r="G218" i="5"/>
  <c r="H845" i="5"/>
  <c r="AK846" i="5"/>
  <c r="H451" i="7"/>
  <c r="G550" i="7"/>
  <c r="H638" i="7"/>
  <c r="G632" i="7"/>
  <c r="H570" i="7"/>
  <c r="H538" i="5"/>
  <c r="AL538" i="5"/>
  <c r="G944" i="5"/>
  <c r="AK945" i="5"/>
  <c r="G222" i="5"/>
  <c r="AL843" i="5"/>
  <c r="AM555" i="7"/>
  <c r="G329" i="8"/>
  <c r="J32" i="10"/>
  <c r="G554" i="7"/>
  <c r="G636" i="7"/>
  <c r="H539" i="5"/>
  <c r="H939" i="5"/>
  <c r="H222" i="5"/>
  <c r="AN555" i="7"/>
  <c r="J10" i="10"/>
  <c r="J25" i="10"/>
  <c r="H576" i="7"/>
  <c r="G569" i="7"/>
  <c r="AK545" i="5"/>
  <c r="AN556" i="7"/>
  <c r="AM548" i="7"/>
  <c r="AM557" i="7"/>
  <c r="AN552" i="7"/>
  <c r="AN554" i="7"/>
  <c r="AM549" i="7"/>
  <c r="AM550" i="7"/>
  <c r="AN550" i="7"/>
  <c r="AN557" i="7"/>
  <c r="AM551" i="7"/>
  <c r="AM556" i="7"/>
  <c r="AN553" i="7"/>
  <c r="AN551" i="7"/>
  <c r="H557" i="7"/>
  <c r="H556" i="7"/>
  <c r="G556" i="7"/>
  <c r="AM554" i="7"/>
  <c r="H553" i="7"/>
  <c r="G557" i="7"/>
  <c r="H552" i="7"/>
  <c r="G552" i="7"/>
  <c r="H555" i="7"/>
  <c r="H550" i="7"/>
  <c r="H551" i="7"/>
  <c r="H549" i="7"/>
  <c r="AN549" i="7"/>
  <c r="AM553" i="7"/>
  <c r="G553" i="7"/>
  <c r="H548" i="7"/>
  <c r="G555" i="7"/>
  <c r="G558" i="7"/>
  <c r="AM590" i="7"/>
  <c r="AN590" i="7"/>
  <c r="AM596" i="7"/>
  <c r="AN595" i="7"/>
  <c r="AN589" i="7"/>
  <c r="AM592" i="7"/>
  <c r="AN596" i="7"/>
  <c r="AM588" i="7"/>
  <c r="AM593" i="7"/>
  <c r="AM594" i="7"/>
  <c r="AN593" i="7"/>
  <c r="AN592" i="7"/>
  <c r="H591" i="7"/>
  <c r="H595" i="7"/>
  <c r="H594" i="7"/>
  <c r="G597" i="7"/>
  <c r="G596" i="7"/>
  <c r="H590" i="7"/>
  <c r="G598" i="7"/>
  <c r="G593" i="7"/>
  <c r="AM591" i="7"/>
  <c r="G591" i="7"/>
  <c r="G589" i="7"/>
  <c r="AN588" i="7"/>
  <c r="G595" i="7"/>
  <c r="H596" i="7"/>
  <c r="G592" i="7"/>
  <c r="G594" i="7"/>
  <c r="H592" i="7"/>
  <c r="G588" i="7"/>
  <c r="AN597" i="7"/>
  <c r="AM589" i="7"/>
  <c r="AM595" i="7"/>
  <c r="H597" i="7"/>
  <c r="AN591" i="7"/>
  <c r="H593" i="7"/>
  <c r="AH332" i="8"/>
  <c r="AH327" i="8"/>
  <c r="AG334" i="8"/>
  <c r="AG330" i="8"/>
  <c r="AH328" i="8"/>
  <c r="AG336" i="8"/>
  <c r="AG332" i="8"/>
  <c r="AH326" i="8"/>
  <c r="AH330" i="8"/>
  <c r="G336" i="8"/>
  <c r="F332" i="8"/>
  <c r="G334" i="8"/>
  <c r="AG328" i="8"/>
  <c r="AG335" i="8"/>
  <c r="G332" i="8"/>
  <c r="G326" i="8"/>
  <c r="F326" i="8"/>
  <c r="AG327" i="8"/>
  <c r="F335" i="8"/>
  <c r="F330" i="8"/>
  <c r="G333" i="8"/>
  <c r="AH329" i="8"/>
  <c r="AH335" i="8"/>
  <c r="F331" i="8"/>
  <c r="F328" i="8"/>
  <c r="AH331" i="8"/>
  <c r="F327" i="8"/>
  <c r="F334" i="8"/>
  <c r="AG329" i="8"/>
  <c r="AG331" i="8"/>
  <c r="G335" i="8"/>
  <c r="AH334" i="8"/>
  <c r="F333" i="8"/>
  <c r="AG326" i="8"/>
  <c r="G327" i="8"/>
  <c r="F329" i="8"/>
  <c r="AG333" i="8"/>
  <c r="AH333" i="8"/>
  <c r="F336" i="8"/>
  <c r="E16" i="8"/>
  <c r="H16" i="8" s="1"/>
  <c r="G331" i="8"/>
  <c r="G330" i="8"/>
  <c r="AH336" i="8"/>
  <c r="I10" i="5"/>
  <c r="AK222" i="5"/>
  <c r="AL224" i="5"/>
  <c r="G223" i="5"/>
  <c r="H221" i="5"/>
  <c r="G224" i="5"/>
  <c r="AK218" i="5"/>
  <c r="AL220" i="5"/>
  <c r="H227" i="5"/>
  <c r="G219" i="5"/>
  <c r="G226" i="5"/>
  <c r="H217" i="5"/>
  <c r="G220" i="5"/>
  <c r="AL226" i="5"/>
  <c r="AL217" i="5"/>
  <c r="AL223" i="5"/>
  <c r="H226" i="5"/>
  <c r="H220" i="5"/>
  <c r="AL222" i="5"/>
  <c r="AK224" i="5"/>
  <c r="G227" i="5"/>
  <c r="AL219" i="5"/>
  <c r="AL218" i="5"/>
  <c r="AK220" i="5"/>
  <c r="H224" i="5"/>
  <c r="AK226" i="5"/>
  <c r="H225" i="5"/>
  <c r="AL221" i="5"/>
  <c r="AK219" i="5"/>
  <c r="H223" i="5"/>
  <c r="H218" i="5"/>
  <c r="AK225" i="5"/>
  <c r="H219" i="5"/>
  <c r="G225" i="5"/>
  <c r="I46" i="5"/>
  <c r="AL945" i="5"/>
  <c r="AK944" i="5"/>
  <c r="G939" i="5"/>
  <c r="H937" i="5"/>
  <c r="AL941" i="5"/>
  <c r="AK940" i="5"/>
  <c r="G943" i="5"/>
  <c r="H940" i="5"/>
  <c r="AL938" i="5"/>
  <c r="AK941" i="5"/>
  <c r="AK943" i="5"/>
  <c r="G946" i="5"/>
  <c r="H943" i="5"/>
  <c r="G941" i="5"/>
  <c r="AK942" i="5"/>
  <c r="AL939" i="5"/>
  <c r="H942" i="5"/>
  <c r="G937" i="5"/>
  <c r="G947" i="5"/>
  <c r="AK938" i="5"/>
  <c r="AK939" i="5"/>
  <c r="H946" i="5"/>
  <c r="G945" i="5"/>
  <c r="AL937" i="5"/>
  <c r="H941" i="5"/>
  <c r="AK937" i="5"/>
  <c r="H947" i="5"/>
  <c r="AL946" i="5"/>
  <c r="AL944" i="5"/>
  <c r="G938" i="5"/>
  <c r="G940" i="5"/>
  <c r="J41" i="10"/>
  <c r="G513" i="7"/>
  <c r="H513" i="7"/>
  <c r="H938" i="5"/>
  <c r="AM511" i="7"/>
  <c r="AM696" i="7"/>
  <c r="G111" i="8"/>
  <c r="J17" i="10"/>
  <c r="G455" i="7"/>
  <c r="H554" i="7"/>
  <c r="H691" i="7"/>
  <c r="G942" i="5"/>
  <c r="AK217" i="5"/>
  <c r="G92" i="8"/>
  <c r="AN575" i="7"/>
  <c r="AM571" i="7"/>
  <c r="AN571" i="7"/>
  <c r="AM576" i="7"/>
  <c r="AM573" i="7"/>
  <c r="AM569" i="7"/>
  <c r="AM577" i="7"/>
  <c r="AN572" i="7"/>
  <c r="AN574" i="7"/>
  <c r="AN573" i="7"/>
  <c r="AN577" i="7"/>
  <c r="AM572" i="7"/>
  <c r="AN569" i="7"/>
  <c r="AM568" i="7"/>
  <c r="AN576" i="7"/>
  <c r="AM570" i="7"/>
  <c r="G570" i="7"/>
  <c r="H568" i="7"/>
  <c r="G576" i="7"/>
  <c r="AM575" i="7"/>
  <c r="AM574" i="7"/>
  <c r="AN568" i="7"/>
  <c r="H572" i="7"/>
  <c r="H578" i="7"/>
  <c r="AN570" i="7"/>
  <c r="H574" i="7"/>
  <c r="H577" i="7"/>
  <c r="G574" i="7"/>
  <c r="H569" i="7"/>
  <c r="G577" i="7"/>
  <c r="G568" i="7"/>
  <c r="H575" i="7"/>
  <c r="G571" i="7"/>
  <c r="G573" i="7"/>
  <c r="H571" i="7"/>
  <c r="I26" i="5"/>
  <c r="AK546" i="5"/>
  <c r="AK537" i="5"/>
  <c r="AK539" i="5"/>
  <c r="G547" i="5"/>
  <c r="G538" i="5"/>
  <c r="H540" i="5"/>
  <c r="AK542" i="5"/>
  <c r="AL544" i="5"/>
  <c r="G543" i="5"/>
  <c r="H545" i="5"/>
  <c r="G544" i="5"/>
  <c r="AL541" i="5"/>
  <c r="AK540" i="5"/>
  <c r="H542" i="5"/>
  <c r="G545" i="5"/>
  <c r="AK541" i="5"/>
  <c r="G542" i="5"/>
  <c r="H543" i="5"/>
  <c r="AL546" i="5"/>
  <c r="AL540" i="5"/>
  <c r="H547" i="5"/>
  <c r="H541" i="5"/>
  <c r="AL542" i="5"/>
  <c r="AK544" i="5"/>
  <c r="H537" i="5"/>
  <c r="AK538" i="5"/>
  <c r="AL539" i="5"/>
  <c r="G539" i="5"/>
  <c r="G537" i="5"/>
  <c r="AL545" i="5"/>
  <c r="AK543" i="5"/>
  <c r="H546" i="5"/>
  <c r="H544" i="5"/>
  <c r="AH492" i="8"/>
  <c r="AH488" i="8"/>
  <c r="AG496" i="8"/>
  <c r="AH494" i="8"/>
  <c r="AG494" i="8"/>
  <c r="AG490" i="8"/>
  <c r="AH486" i="8"/>
  <c r="AH493" i="8"/>
  <c r="AG486" i="8"/>
  <c r="F495" i="8"/>
  <c r="G487" i="8"/>
  <c r="G490" i="8"/>
  <c r="AH489" i="8"/>
  <c r="AG492" i="8"/>
  <c r="AH495" i="8"/>
  <c r="AG495" i="8"/>
  <c r="E24" i="8"/>
  <c r="H24" i="8" s="1"/>
  <c r="F491" i="8"/>
  <c r="F496" i="8"/>
  <c r="F488" i="8"/>
  <c r="AH487" i="8"/>
  <c r="AG487" i="8"/>
  <c r="G495" i="8"/>
  <c r="F486" i="8"/>
  <c r="AH496" i="8"/>
  <c r="G494" i="8"/>
  <c r="F489" i="8"/>
  <c r="G489" i="8"/>
  <c r="AG493" i="8"/>
  <c r="AG488" i="8"/>
  <c r="AH490" i="8"/>
  <c r="G492" i="8"/>
  <c r="F494" i="8"/>
  <c r="F492" i="8"/>
  <c r="G496" i="8"/>
  <c r="G491" i="8"/>
  <c r="AG491" i="8"/>
  <c r="F487" i="8"/>
  <c r="F493" i="8"/>
  <c r="G486" i="8"/>
  <c r="AG489" i="8"/>
  <c r="G493" i="8"/>
  <c r="G634" i="7"/>
  <c r="H692" i="7"/>
  <c r="AM632" i="7"/>
  <c r="G575" i="7"/>
  <c r="G514" i="7"/>
  <c r="G549" i="7"/>
  <c r="G696" i="7"/>
  <c r="H629" i="7"/>
  <c r="AL942" i="5"/>
  <c r="AK223" i="5"/>
  <c r="H457" i="7"/>
  <c r="G516" i="7"/>
  <c r="G693" i="7"/>
  <c r="H558" i="7"/>
  <c r="G454" i="7"/>
  <c r="H695" i="7"/>
  <c r="G217" i="5"/>
  <c r="AK221" i="5"/>
  <c r="F490" i="8"/>
  <c r="AH92" i="8"/>
  <c r="AM157" i="7"/>
  <c r="AN148" i="7"/>
  <c r="AM154" i="7"/>
  <c r="AN157" i="7"/>
  <c r="AM153" i="7"/>
  <c r="AN155" i="7"/>
  <c r="AM150" i="7"/>
  <c r="AM156" i="7"/>
  <c r="AN151" i="7"/>
  <c r="AM151" i="7"/>
  <c r="AN154" i="7"/>
  <c r="AM149" i="7"/>
  <c r="AN150" i="7"/>
  <c r="AN156" i="7"/>
  <c r="AN152" i="7"/>
  <c r="AN153" i="7"/>
  <c r="AN149" i="7"/>
  <c r="AM90" i="7"/>
  <c r="AN92" i="7"/>
  <c r="AN94" i="7"/>
  <c r="AN91" i="7"/>
  <c r="AM96" i="7"/>
  <c r="AM97" i="7"/>
  <c r="AN90" i="7"/>
  <c r="AM94" i="7"/>
  <c r="AN89" i="7"/>
  <c r="AN88" i="7"/>
  <c r="AM91" i="7"/>
  <c r="AN97" i="7"/>
  <c r="AM88" i="7"/>
  <c r="AM92" i="7"/>
  <c r="AN96" i="7"/>
  <c r="AM89" i="7"/>
  <c r="AN731" i="7"/>
  <c r="AM732" i="7"/>
  <c r="AN732" i="7"/>
  <c r="AN736" i="7"/>
  <c r="AN737" i="7"/>
  <c r="AM728" i="7"/>
  <c r="AM737" i="7"/>
  <c r="AN730" i="7"/>
  <c r="AM735" i="7"/>
  <c r="AN735" i="7"/>
  <c r="AM729" i="7"/>
  <c r="AM730" i="7"/>
  <c r="AN729" i="7"/>
  <c r="AM736" i="7"/>
  <c r="AN728" i="7"/>
  <c r="H737" i="7"/>
  <c r="H730" i="7"/>
  <c r="AM672" i="7"/>
  <c r="AN671" i="7"/>
  <c r="AN676" i="7"/>
  <c r="AM668" i="7"/>
  <c r="AN669" i="7"/>
  <c r="AM676" i="7"/>
  <c r="AM673" i="7"/>
  <c r="AM669" i="7"/>
  <c r="AM674" i="7"/>
  <c r="AN670" i="7"/>
  <c r="AN677" i="7"/>
  <c r="AN675" i="7"/>
  <c r="AM670" i="7"/>
  <c r="AM671" i="7"/>
  <c r="AN674" i="7"/>
  <c r="AN672" i="7"/>
  <c r="H675" i="7"/>
  <c r="H674" i="7"/>
  <c r="G674" i="7"/>
  <c r="H677" i="7"/>
  <c r="AN668" i="7"/>
  <c r="H671" i="7"/>
  <c r="G675" i="7"/>
  <c r="H670" i="7"/>
  <c r="G670" i="7"/>
  <c r="H673" i="7"/>
  <c r="AM610" i="7"/>
  <c r="AN609" i="7"/>
  <c r="AM609" i="7"/>
  <c r="AN614" i="7"/>
  <c r="AM617" i="7"/>
  <c r="AN612" i="7"/>
  <c r="AN610" i="7"/>
  <c r="AN617" i="7"/>
  <c r="AM615" i="7"/>
  <c r="AN613" i="7"/>
  <c r="AM616" i="7"/>
  <c r="AN615" i="7"/>
  <c r="AM614" i="7"/>
  <c r="AM611" i="7"/>
  <c r="AM608" i="7"/>
  <c r="AM613" i="7"/>
  <c r="H616" i="7"/>
  <c r="H615" i="7"/>
  <c r="G615" i="7"/>
  <c r="H618" i="7"/>
  <c r="AN611" i="7"/>
  <c r="AN608" i="7"/>
  <c r="H612" i="7"/>
  <c r="G616" i="7"/>
  <c r="H611" i="7"/>
  <c r="G611" i="7"/>
  <c r="H614" i="7"/>
  <c r="I25" i="5"/>
  <c r="AK523" i="5"/>
  <c r="AL525" i="5"/>
  <c r="H525" i="5"/>
  <c r="G524" i="5"/>
  <c r="AK519" i="5"/>
  <c r="AL521" i="5"/>
  <c r="H521" i="5"/>
  <c r="G520" i="5"/>
  <c r="AK524" i="5"/>
  <c r="AL518" i="5"/>
  <c r="AK521" i="5"/>
  <c r="H518" i="5"/>
  <c r="G521" i="5"/>
  <c r="H519" i="5"/>
  <c r="J20" i="10"/>
  <c r="AH713" i="8"/>
  <c r="AH712" i="8"/>
  <c r="AG716" i="8"/>
  <c r="Z716" i="8"/>
  <c r="Z707" i="8"/>
  <c r="Y710" i="8"/>
  <c r="E35" i="8"/>
  <c r="H35" i="8" s="1"/>
  <c r="AH709" i="8"/>
  <c r="AH708" i="8"/>
  <c r="AG712" i="8"/>
  <c r="AH715" i="8"/>
  <c r="Z712" i="8"/>
  <c r="Y715" i="8"/>
  <c r="Y706" i="8"/>
  <c r="AH707" i="8"/>
  <c r="Y709" i="8"/>
  <c r="Y707" i="8"/>
  <c r="G708" i="8"/>
  <c r="F709" i="8"/>
  <c r="AG713" i="8"/>
  <c r="AG714" i="8"/>
  <c r="Z708" i="8"/>
  <c r="Z714" i="8"/>
  <c r="G715" i="8"/>
  <c r="F712" i="8"/>
  <c r="F715" i="8"/>
  <c r="AH716" i="8"/>
  <c r="AH714" i="8"/>
  <c r="AG706" i="8"/>
  <c r="Y712" i="8"/>
  <c r="Z706" i="8"/>
  <c r="G707" i="8"/>
  <c r="G716" i="8"/>
  <c r="G709" i="8"/>
  <c r="AG711" i="8"/>
  <c r="AH710" i="8"/>
  <c r="Y716" i="8"/>
  <c r="F710" i="8"/>
  <c r="F713" i="8"/>
  <c r="AG709" i="8"/>
  <c r="AG707" i="8"/>
  <c r="AH706" i="8"/>
  <c r="AG710" i="8"/>
  <c r="Y708" i="8"/>
  <c r="F706" i="8"/>
  <c r="G712" i="8"/>
  <c r="Y711" i="8"/>
  <c r="F711" i="8"/>
  <c r="F714" i="8"/>
  <c r="AG708" i="8"/>
  <c r="Z713" i="8"/>
  <c r="G713" i="8"/>
  <c r="Y713" i="8"/>
  <c r="F716" i="8"/>
  <c r="AG715" i="8"/>
  <c r="Z710" i="8"/>
  <c r="G706" i="8"/>
  <c r="AH711" i="8"/>
  <c r="Y714" i="8"/>
  <c r="G710" i="8"/>
  <c r="F707" i="8"/>
  <c r="AH455" i="8"/>
  <c r="AH453" i="8"/>
  <c r="AH456" i="8"/>
  <c r="AH451" i="8"/>
  <c r="AH449" i="8"/>
  <c r="AG447" i="8"/>
  <c r="G450" i="8"/>
  <c r="G453" i="8"/>
  <c r="G456" i="8"/>
  <c r="G446" i="8"/>
  <c r="F448" i="8"/>
  <c r="G447" i="8"/>
  <c r="AG454" i="8"/>
  <c r="F449" i="8"/>
  <c r="G451" i="8"/>
  <c r="G452" i="8"/>
  <c r="AG449" i="8"/>
  <c r="AG448" i="8"/>
  <c r="E22" i="8"/>
  <c r="H22" i="8" s="1"/>
  <c r="F451" i="8"/>
  <c r="F454" i="8"/>
  <c r="AH454" i="8"/>
  <c r="G455" i="8"/>
  <c r="F446" i="8"/>
  <c r="AH448" i="8"/>
  <c r="G449" i="8"/>
  <c r="AG455" i="8"/>
  <c r="F447" i="8"/>
  <c r="AG451" i="8"/>
  <c r="AH450" i="8"/>
  <c r="AG450" i="8"/>
  <c r="G448" i="8"/>
  <c r="AH447" i="8"/>
  <c r="G454" i="8"/>
  <c r="AH452" i="8"/>
  <c r="F450" i="8"/>
  <c r="F452" i="8"/>
  <c r="AH446" i="8"/>
  <c r="I16" i="5"/>
  <c r="AL345" i="5"/>
  <c r="AK344" i="5"/>
  <c r="H344" i="5"/>
  <c r="G343" i="5"/>
  <c r="AL341" i="5"/>
  <c r="AK340" i="5"/>
  <c r="H340" i="5"/>
  <c r="G339" i="5"/>
  <c r="AK345" i="5"/>
  <c r="AK339" i="5"/>
  <c r="G340" i="5"/>
  <c r="G346" i="5"/>
  <c r="AL346" i="5"/>
  <c r="AK341" i="5"/>
  <c r="H345" i="5"/>
  <c r="H347" i="5"/>
  <c r="G342" i="5"/>
  <c r="AL338" i="5"/>
  <c r="AL344" i="5"/>
  <c r="AL343" i="5"/>
  <c r="H341" i="5"/>
  <c r="G347" i="5"/>
  <c r="AL342" i="5"/>
  <c r="AL339" i="5"/>
  <c r="H337" i="5"/>
  <c r="H346" i="5"/>
  <c r="AK338" i="5"/>
  <c r="G337" i="5"/>
  <c r="G338" i="5"/>
  <c r="AH812" i="8"/>
  <c r="Y814" i="8"/>
  <c r="Z812" i="8"/>
  <c r="Y815" i="8"/>
  <c r="AG814" i="8"/>
  <c r="AH808" i="8"/>
  <c r="Y810" i="8"/>
  <c r="Z808" i="8"/>
  <c r="Y811" i="8"/>
  <c r="E40" i="8"/>
  <c r="H40" i="8" s="1"/>
  <c r="AH816" i="8"/>
  <c r="AG815" i="8"/>
  <c r="Z813" i="8"/>
  <c r="Z815" i="8"/>
  <c r="G806" i="8"/>
  <c r="G809" i="8"/>
  <c r="AH813" i="8"/>
  <c r="AG811" i="8"/>
  <c r="Z809" i="8"/>
  <c r="Z811" i="8"/>
  <c r="G816" i="8"/>
  <c r="G811" i="8"/>
  <c r="F814" i="8"/>
  <c r="AG813" i="8"/>
  <c r="AG812" i="8"/>
  <c r="AH811" i="8"/>
  <c r="Y809" i="8"/>
  <c r="Y807" i="8"/>
  <c r="G808" i="8"/>
  <c r="F816" i="8"/>
  <c r="F813" i="8"/>
  <c r="AH809" i="8"/>
  <c r="AH815" i="8"/>
  <c r="Y813" i="8"/>
  <c r="F815" i="8"/>
  <c r="G814" i="8"/>
  <c r="AH807" i="8"/>
  <c r="Z816" i="8"/>
  <c r="F811" i="8"/>
  <c r="F809" i="8"/>
  <c r="Z814" i="8"/>
  <c r="Y808" i="8"/>
  <c r="F806" i="8"/>
  <c r="F808" i="8"/>
  <c r="AG807" i="8"/>
  <c r="F810" i="8"/>
  <c r="AG809" i="8"/>
  <c r="Z810" i="8"/>
  <c r="G807" i="8"/>
  <c r="Y806" i="8"/>
  <c r="G812" i="8"/>
  <c r="AG808" i="8"/>
  <c r="F807" i="8"/>
  <c r="Y816" i="8"/>
  <c r="G815" i="8"/>
  <c r="G92" i="7"/>
  <c r="G89" i="7"/>
  <c r="G157" i="7"/>
  <c r="H90" i="7"/>
  <c r="G154" i="7"/>
  <c r="H91" i="7"/>
  <c r="H729" i="7"/>
  <c r="G738" i="7"/>
  <c r="H738" i="7"/>
  <c r="G517" i="5"/>
  <c r="AK526" i="5"/>
  <c r="AK337" i="5"/>
  <c r="AM612" i="7"/>
  <c r="AG453" i="8"/>
  <c r="AG446" i="8"/>
  <c r="G527" i="5"/>
  <c r="G518" i="5"/>
  <c r="AK517" i="5"/>
  <c r="AL519" i="5"/>
  <c r="H339" i="5"/>
  <c r="AK346" i="5"/>
  <c r="AN673" i="7"/>
  <c r="F708" i="8"/>
  <c r="F456" i="8"/>
  <c r="Y812" i="8"/>
  <c r="Z715" i="8"/>
  <c r="G151" i="7"/>
  <c r="G152" i="7"/>
  <c r="H148" i="7"/>
  <c r="G94" i="7"/>
  <c r="H153" i="7"/>
  <c r="H158" i="7"/>
  <c r="G735" i="7"/>
  <c r="H609" i="7"/>
  <c r="H668" i="7"/>
  <c r="G669" i="7"/>
  <c r="G736" i="7"/>
  <c r="H732" i="7"/>
  <c r="H678" i="7"/>
  <c r="G608" i="7"/>
  <c r="H523" i="5"/>
  <c r="G522" i="5"/>
  <c r="AK525" i="5"/>
  <c r="AL523" i="5"/>
  <c r="H343" i="5"/>
  <c r="AN733" i="7"/>
  <c r="AM677" i="7"/>
  <c r="G714" i="8"/>
  <c r="F453" i="8"/>
  <c r="Z806" i="8"/>
  <c r="Z709" i="8"/>
  <c r="AG456" i="8"/>
  <c r="AG452" i="8"/>
  <c r="AG268" i="8"/>
  <c r="AG267" i="8"/>
  <c r="AG273" i="8"/>
  <c r="AH271" i="8"/>
  <c r="AG271" i="8"/>
  <c r="AG276" i="8"/>
  <c r="AG275" i="8"/>
  <c r="AG269" i="8"/>
  <c r="AH536" i="8"/>
  <c r="AH533" i="8"/>
  <c r="AH529" i="8"/>
  <c r="AG527" i="8"/>
  <c r="AH530" i="8"/>
  <c r="AG531" i="8"/>
  <c r="AH266" i="8"/>
  <c r="AG651" i="8"/>
  <c r="AH828" i="8"/>
  <c r="AG835" i="8"/>
  <c r="Z835" i="8"/>
  <c r="Z836" i="8"/>
  <c r="AG833" i="8"/>
  <c r="AG828" i="8"/>
  <c r="Z831" i="8"/>
  <c r="Z832" i="8"/>
  <c r="AG189" i="8"/>
  <c r="AG192" i="8"/>
  <c r="AH191" i="8"/>
  <c r="AG188" i="8"/>
  <c r="AH187" i="8"/>
  <c r="AG194" i="8"/>
  <c r="AG186" i="8"/>
  <c r="E9" i="8"/>
  <c r="H9" i="8" s="1"/>
  <c r="E19" i="8"/>
  <c r="H19" i="8" s="1"/>
  <c r="AH396" i="8"/>
  <c r="AH394" i="8"/>
  <c r="AG386" i="8"/>
  <c r="AH389" i="8"/>
  <c r="AH392" i="8"/>
  <c r="AH390" i="8"/>
  <c r="AG389" i="8"/>
  <c r="AH254" i="8"/>
  <c r="AG248" i="8"/>
  <c r="AG254" i="8"/>
  <c r="AH732" i="8"/>
  <c r="AG788" i="8"/>
  <c r="AH253" i="8"/>
  <c r="AH633" i="8"/>
  <c r="G70" i="7"/>
  <c r="AK980" i="5"/>
  <c r="AN194" i="7"/>
  <c r="C49" i="5"/>
  <c r="C27" i="1" s="1"/>
  <c r="H130" i="7"/>
  <c r="G69" i="7"/>
  <c r="H562" i="5"/>
  <c r="AK566" i="5"/>
  <c r="AN712" i="7"/>
  <c r="AN708" i="7"/>
  <c r="AM717" i="7"/>
  <c r="AM709" i="7"/>
  <c r="AM716" i="7"/>
  <c r="AN717" i="7"/>
  <c r="AM711" i="7"/>
  <c r="AN713" i="7"/>
  <c r="AN709" i="7"/>
  <c r="AM714" i="7"/>
  <c r="AN710" i="7"/>
  <c r="AM710" i="7"/>
  <c r="AN714" i="7"/>
  <c r="AN715" i="7"/>
  <c r="H717" i="7"/>
  <c r="G709" i="7"/>
  <c r="G716" i="7"/>
  <c r="G710" i="7"/>
  <c r="AM713" i="7"/>
  <c r="AN711" i="7"/>
  <c r="H713" i="7"/>
  <c r="G712" i="7"/>
  <c r="H718" i="7"/>
  <c r="AN716" i="7"/>
  <c r="H709" i="7"/>
  <c r="H716" i="7"/>
  <c r="G708" i="7"/>
  <c r="H714" i="7"/>
  <c r="H712" i="7"/>
  <c r="H710" i="7"/>
  <c r="AM715" i="7"/>
  <c r="H715" i="7"/>
  <c r="AM712" i="7"/>
  <c r="H711" i="7"/>
  <c r="G718" i="7"/>
  <c r="G717" i="7"/>
  <c r="G715" i="7"/>
  <c r="AM708" i="7"/>
  <c r="G714" i="7"/>
  <c r="G713" i="7"/>
  <c r="AN117" i="7"/>
  <c r="AM112" i="7"/>
  <c r="AN113" i="7"/>
  <c r="AN109" i="7"/>
  <c r="AN108" i="7"/>
  <c r="AN115" i="7"/>
  <c r="AN111" i="7"/>
  <c r="AM111" i="7"/>
  <c r="AN112" i="7"/>
  <c r="AN114" i="7"/>
  <c r="G108" i="7"/>
  <c r="H117" i="7"/>
  <c r="G118" i="7"/>
  <c r="AM116" i="7"/>
  <c r="G114" i="7"/>
  <c r="AM108" i="7"/>
  <c r="H116" i="7"/>
  <c r="H115" i="7"/>
  <c r="G110" i="7"/>
  <c r="AM117" i="7"/>
  <c r="AM115" i="7"/>
  <c r="H112" i="7"/>
  <c r="H111" i="7"/>
  <c r="H113" i="7"/>
  <c r="G117" i="7"/>
  <c r="G115" i="7"/>
  <c r="AM113" i="7"/>
  <c r="AN116" i="7"/>
  <c r="AM114" i="7"/>
  <c r="H108" i="7"/>
  <c r="G116" i="7"/>
  <c r="G111" i="7"/>
  <c r="H118" i="7"/>
  <c r="G112" i="7"/>
  <c r="H114" i="7"/>
  <c r="H110" i="7"/>
  <c r="AM109" i="7"/>
  <c r="AN757" i="7"/>
  <c r="AM752" i="7"/>
  <c r="AN753" i="7"/>
  <c r="AM748" i="7"/>
  <c r="AN749" i="7"/>
  <c r="AN756" i="7"/>
  <c r="AN748" i="7"/>
  <c r="AN755" i="7"/>
  <c r="AN754" i="7"/>
  <c r="AM757" i="7"/>
  <c r="AM756" i="7"/>
  <c r="AM753" i="7"/>
  <c r="AN752" i="7"/>
  <c r="AN751" i="7"/>
  <c r="AM755" i="7"/>
  <c r="AN750" i="7"/>
  <c r="AM749" i="7"/>
  <c r="H757" i="7"/>
  <c r="G749" i="7"/>
  <c r="G755" i="7"/>
  <c r="H753" i="7"/>
  <c r="G756" i="7"/>
  <c r="G751" i="7"/>
  <c r="G758" i="7"/>
  <c r="H749" i="7"/>
  <c r="G752" i="7"/>
  <c r="H755" i="7"/>
  <c r="G754" i="7"/>
  <c r="G748" i="7"/>
  <c r="H758" i="7"/>
  <c r="G757" i="7"/>
  <c r="G750" i="7"/>
  <c r="H754" i="7"/>
  <c r="G753" i="7"/>
  <c r="AM754" i="7"/>
  <c r="H750" i="7"/>
  <c r="H756" i="7"/>
  <c r="I30" i="5"/>
  <c r="AL625" i="5"/>
  <c r="AK624" i="5"/>
  <c r="H626" i="5"/>
  <c r="H617" i="5"/>
  <c r="AL621" i="5"/>
  <c r="AK620" i="5"/>
  <c r="H622" i="5"/>
  <c r="G625" i="5"/>
  <c r="AL626" i="5"/>
  <c r="AL617" i="5"/>
  <c r="AL623" i="5"/>
  <c r="H627" i="5"/>
  <c r="H618" i="5"/>
  <c r="G621" i="5"/>
  <c r="AL622" i="5"/>
  <c r="AK625" i="5"/>
  <c r="AL619" i="5"/>
  <c r="H623" i="5"/>
  <c r="G626" i="5"/>
  <c r="G617" i="5"/>
  <c r="AK617" i="5"/>
  <c r="G618" i="5"/>
  <c r="H620" i="5"/>
  <c r="AL624" i="5"/>
  <c r="H625" i="5"/>
  <c r="AL618" i="5"/>
  <c r="H624" i="5"/>
  <c r="AK626" i="5"/>
  <c r="G623" i="5"/>
  <c r="AL620" i="5"/>
  <c r="H621" i="5"/>
  <c r="AK623" i="5"/>
  <c r="H619" i="5"/>
  <c r="AK619" i="5"/>
  <c r="G627" i="5"/>
  <c r="AK622" i="5"/>
  <c r="G624" i="5"/>
  <c r="J15" i="10"/>
  <c r="I13" i="5"/>
  <c r="AK284" i="5"/>
  <c r="AL278" i="5"/>
  <c r="AK281" i="5"/>
  <c r="H278" i="5"/>
  <c r="G281" i="5"/>
  <c r="H279" i="5"/>
  <c r="AK280" i="5"/>
  <c r="AK286" i="5"/>
  <c r="AK277" i="5"/>
  <c r="G286" i="5"/>
  <c r="G277" i="5"/>
  <c r="G287" i="5"/>
  <c r="AL283" i="5"/>
  <c r="AK282" i="5"/>
  <c r="G282" i="5"/>
  <c r="H284" i="5"/>
  <c r="G283" i="5"/>
  <c r="AL279" i="5"/>
  <c r="AK278" i="5"/>
  <c r="G278" i="5"/>
  <c r="H280" i="5"/>
  <c r="G279" i="5"/>
  <c r="AL281" i="5"/>
  <c r="G280" i="5"/>
  <c r="AK279" i="5"/>
  <c r="AL284" i="5"/>
  <c r="AL277" i="5"/>
  <c r="H286" i="5"/>
  <c r="H287" i="5"/>
  <c r="AK283" i="5"/>
  <c r="H281" i="5"/>
  <c r="AL286" i="5"/>
  <c r="AL280" i="5"/>
  <c r="AK285" i="5"/>
  <c r="H282" i="5"/>
  <c r="H283" i="5"/>
  <c r="H285" i="5"/>
  <c r="H277" i="5"/>
  <c r="AN313" i="7"/>
  <c r="AM308" i="7"/>
  <c r="AN309" i="7"/>
  <c r="AN316" i="7"/>
  <c r="AN312" i="7"/>
  <c r="AM317" i="7"/>
  <c r="AN308" i="7"/>
  <c r="AN311" i="7"/>
  <c r="AM311" i="7"/>
  <c r="AM316" i="7"/>
  <c r="AN314" i="7"/>
  <c r="AM312" i="7"/>
  <c r="AM315" i="7"/>
  <c r="AM313" i="7"/>
  <c r="H310" i="7"/>
  <c r="H309" i="7"/>
  <c r="G315" i="7"/>
  <c r="AN317" i="7"/>
  <c r="AN315" i="7"/>
  <c r="G311" i="7"/>
  <c r="G318" i="7"/>
  <c r="G317" i="7"/>
  <c r="H316" i="7"/>
  <c r="H315" i="7"/>
  <c r="AM314" i="7"/>
  <c r="G314" i="7"/>
  <c r="G313" i="7"/>
  <c r="H312" i="7"/>
  <c r="H318" i="7"/>
  <c r="H313" i="7"/>
  <c r="G310" i="7"/>
  <c r="AM309" i="7"/>
  <c r="AN310" i="7"/>
  <c r="H314" i="7"/>
  <c r="H311" i="7"/>
  <c r="G316" i="7"/>
  <c r="AM310" i="7"/>
  <c r="G309" i="7"/>
  <c r="G312" i="7"/>
  <c r="G308" i="7"/>
  <c r="AN189" i="7"/>
  <c r="AN196" i="7"/>
  <c r="AN192" i="7"/>
  <c r="AN188" i="7"/>
  <c r="AM193" i="7"/>
  <c r="AN197" i="7"/>
  <c r="AM195" i="7"/>
  <c r="AN193" i="7"/>
  <c r="AM194" i="7"/>
  <c r="AM191" i="7"/>
  <c r="H192" i="7"/>
  <c r="H191" i="7"/>
  <c r="H189" i="7"/>
  <c r="G197" i="7"/>
  <c r="AM196" i="7"/>
  <c r="H188" i="7"/>
  <c r="G193" i="7"/>
  <c r="AM192" i="7"/>
  <c r="H198" i="7"/>
  <c r="G189" i="7"/>
  <c r="AM188" i="7"/>
  <c r="G196" i="7"/>
  <c r="G195" i="7"/>
  <c r="H194" i="7"/>
  <c r="H193" i="7"/>
  <c r="G192" i="7"/>
  <c r="G190" i="7"/>
  <c r="H196" i="7"/>
  <c r="AM190" i="7"/>
  <c r="G188" i="7"/>
  <c r="H190" i="7"/>
  <c r="H195" i="7"/>
  <c r="AN190" i="7"/>
  <c r="H197" i="7"/>
  <c r="AN74" i="7"/>
  <c r="AM73" i="7"/>
  <c r="AM72" i="7"/>
  <c r="AN70" i="7"/>
  <c r="AM69" i="7"/>
  <c r="AM75" i="7"/>
  <c r="AN77" i="7"/>
  <c r="AM71" i="7"/>
  <c r="AN71" i="7"/>
  <c r="AM68" i="7"/>
  <c r="AN73" i="7"/>
  <c r="AN76" i="7"/>
  <c r="H74" i="7"/>
  <c r="H73" i="7"/>
  <c r="AN69" i="7"/>
  <c r="AN72" i="7"/>
  <c r="H70" i="7"/>
  <c r="H69" i="7"/>
  <c r="G75" i="7"/>
  <c r="AM74" i="7"/>
  <c r="AN68" i="7"/>
  <c r="AN75" i="7"/>
  <c r="H75" i="7"/>
  <c r="G71" i="7"/>
  <c r="AM70" i="7"/>
  <c r="G78" i="7"/>
  <c r="G77" i="7"/>
  <c r="H76" i="7"/>
  <c r="AM77" i="7"/>
  <c r="H68" i="7"/>
  <c r="H71" i="7"/>
  <c r="G74" i="7"/>
  <c r="G73" i="7"/>
  <c r="G76" i="7"/>
  <c r="G72" i="7"/>
  <c r="H77" i="7"/>
  <c r="H78" i="7"/>
  <c r="J29" i="10"/>
  <c r="H136" i="7"/>
  <c r="H258" i="7"/>
  <c r="AN195" i="7"/>
  <c r="H72" i="7"/>
  <c r="G128" i="7"/>
  <c r="G133" i="7"/>
  <c r="H252" i="7"/>
  <c r="G132" i="7"/>
  <c r="AM189" i="7"/>
  <c r="AN251" i="7"/>
  <c r="AN254" i="7"/>
  <c r="AN250" i="7"/>
  <c r="AM255" i="7"/>
  <c r="AM251" i="7"/>
  <c r="AM250" i="7"/>
  <c r="AN249" i="7"/>
  <c r="AN248" i="7"/>
  <c r="AM249" i="7"/>
  <c r="AN256" i="7"/>
  <c r="AM256" i="7"/>
  <c r="AN252" i="7"/>
  <c r="AM253" i="7"/>
  <c r="AN253" i="7"/>
  <c r="AM252" i="7"/>
  <c r="H251" i="7"/>
  <c r="H250" i="7"/>
  <c r="H256" i="7"/>
  <c r="G256" i="7"/>
  <c r="AM248" i="7"/>
  <c r="G252" i="7"/>
  <c r="G258" i="7"/>
  <c r="H248" i="7"/>
  <c r="H257" i="7"/>
  <c r="G248" i="7"/>
  <c r="G255" i="7"/>
  <c r="G254" i="7"/>
  <c r="H253" i="7"/>
  <c r="H255" i="7"/>
  <c r="G250" i="7"/>
  <c r="AN255" i="7"/>
  <c r="G251" i="7"/>
  <c r="G257" i="7"/>
  <c r="G249" i="7"/>
  <c r="AM254" i="7"/>
  <c r="AN257" i="7"/>
  <c r="G253" i="7"/>
  <c r="H249" i="7"/>
  <c r="AN134" i="7"/>
  <c r="AN130" i="7"/>
  <c r="AM131" i="7"/>
  <c r="AM137" i="7"/>
  <c r="AM136" i="7"/>
  <c r="AM133" i="7"/>
  <c r="AM132" i="7"/>
  <c r="AM130" i="7"/>
  <c r="AN137" i="7"/>
  <c r="AN128" i="7"/>
  <c r="H133" i="7"/>
  <c r="H132" i="7"/>
  <c r="G138" i="7"/>
  <c r="AN133" i="7"/>
  <c r="H129" i="7"/>
  <c r="H128" i="7"/>
  <c r="G134" i="7"/>
  <c r="AM135" i="7"/>
  <c r="AN129" i="7"/>
  <c r="AM129" i="7"/>
  <c r="AN132" i="7"/>
  <c r="H134" i="7"/>
  <c r="G130" i="7"/>
  <c r="AN135" i="7"/>
  <c r="AN136" i="7"/>
  <c r="G137" i="7"/>
  <c r="G136" i="7"/>
  <c r="H135" i="7"/>
  <c r="AN131" i="7"/>
  <c r="AM134" i="7"/>
  <c r="H137" i="7"/>
  <c r="G129" i="7"/>
  <c r="H131" i="7"/>
  <c r="AM128" i="7"/>
  <c r="G135" i="7"/>
  <c r="G131" i="7"/>
  <c r="I48" i="5"/>
  <c r="AL986" i="5"/>
  <c r="AL977" i="5"/>
  <c r="AL983" i="5"/>
  <c r="G980" i="5"/>
  <c r="H981" i="5"/>
  <c r="G979" i="5"/>
  <c r="AL982" i="5"/>
  <c r="AK985" i="5"/>
  <c r="AL979" i="5"/>
  <c r="G984" i="5"/>
  <c r="H985" i="5"/>
  <c r="G983" i="5"/>
  <c r="AL978" i="5"/>
  <c r="AK981" i="5"/>
  <c r="AK983" i="5"/>
  <c r="H977" i="5"/>
  <c r="G978" i="5"/>
  <c r="G987" i="5"/>
  <c r="AK986" i="5"/>
  <c r="AK977" i="5"/>
  <c r="AK979" i="5"/>
  <c r="H980" i="5"/>
  <c r="G982" i="5"/>
  <c r="H979" i="5"/>
  <c r="AK978" i="5"/>
  <c r="G977" i="5"/>
  <c r="H987" i="5"/>
  <c r="G986" i="5"/>
  <c r="AL980" i="5"/>
  <c r="AK984" i="5"/>
  <c r="AL985" i="5"/>
  <c r="G981" i="5"/>
  <c r="AL984" i="5"/>
  <c r="AL981" i="5"/>
  <c r="G985" i="5"/>
  <c r="H978" i="5"/>
  <c r="H982" i="5"/>
  <c r="I27" i="5"/>
  <c r="AK563" i="5"/>
  <c r="AL565" i="5"/>
  <c r="H559" i="5"/>
  <c r="G562" i="5"/>
  <c r="AK559" i="5"/>
  <c r="AL561" i="5"/>
  <c r="G567" i="5"/>
  <c r="G558" i="5"/>
  <c r="AL564" i="5"/>
  <c r="AL566" i="5"/>
  <c r="AL557" i="5"/>
  <c r="H564" i="5"/>
  <c r="G563" i="5"/>
  <c r="H565" i="5"/>
  <c r="AL560" i="5"/>
  <c r="AL562" i="5"/>
  <c r="AK565" i="5"/>
  <c r="H560" i="5"/>
  <c r="G559" i="5"/>
  <c r="H561" i="5"/>
  <c r="AK558" i="5"/>
  <c r="G566" i="5"/>
  <c r="AL563" i="5"/>
  <c r="G561" i="5"/>
  <c r="G557" i="5"/>
  <c r="AL558" i="5"/>
  <c r="H566" i="5"/>
  <c r="AK564" i="5"/>
  <c r="AK561" i="5"/>
  <c r="G564" i="5"/>
  <c r="H557" i="5"/>
  <c r="H567" i="5"/>
  <c r="AK560" i="5"/>
  <c r="AK557" i="5"/>
  <c r="G560" i="5"/>
  <c r="G565" i="5"/>
  <c r="AL559" i="5"/>
  <c r="H563" i="5"/>
  <c r="AH476" i="8"/>
  <c r="AG475" i="8"/>
  <c r="AH466" i="8"/>
  <c r="AH473" i="8"/>
  <c r="F476" i="8"/>
  <c r="G476" i="8"/>
  <c r="AH472" i="8"/>
  <c r="AG471" i="8"/>
  <c r="AH469" i="8"/>
  <c r="G470" i="8"/>
  <c r="F467" i="8"/>
  <c r="AH468" i="8"/>
  <c r="AH475" i="8"/>
  <c r="AG467" i="8"/>
  <c r="E23" i="8"/>
  <c r="H23" i="8" s="1"/>
  <c r="G475" i="8"/>
  <c r="F475" i="8"/>
  <c r="G472" i="8"/>
  <c r="AH467" i="8"/>
  <c r="AG470" i="8"/>
  <c r="G467" i="8"/>
  <c r="F473" i="8"/>
  <c r="G466" i="8"/>
  <c r="G469" i="8"/>
  <c r="F468" i="8"/>
  <c r="AG473" i="8"/>
  <c r="F469" i="8"/>
  <c r="G468" i="8"/>
  <c r="F470" i="8"/>
  <c r="F466" i="8"/>
  <c r="G474" i="8"/>
  <c r="AG469" i="8"/>
  <c r="G473" i="8"/>
  <c r="AH474" i="8"/>
  <c r="AG474" i="8"/>
  <c r="G471" i="8"/>
  <c r="F471" i="8"/>
  <c r="AG476" i="8"/>
  <c r="AH471" i="8"/>
  <c r="AH470" i="8"/>
  <c r="AG466" i="8"/>
  <c r="F474" i="8"/>
  <c r="AG468" i="8"/>
  <c r="AG472" i="8"/>
  <c r="F472" i="8"/>
  <c r="H138" i="7"/>
  <c r="H254" i="7"/>
  <c r="H986" i="5"/>
  <c r="AM257" i="7"/>
  <c r="AN191" i="7"/>
  <c r="H984" i="5"/>
  <c r="AK982" i="5"/>
  <c r="AM197" i="7"/>
  <c r="G198" i="7"/>
  <c r="H558" i="5"/>
  <c r="AK562" i="5"/>
  <c r="AN110" i="7"/>
  <c r="AM229" i="7"/>
  <c r="AM236" i="7"/>
  <c r="AN237" i="7"/>
  <c r="AN233" i="7"/>
  <c r="AN232" i="7"/>
  <c r="AM237" i="7"/>
  <c r="AM232" i="7"/>
  <c r="AN235" i="7"/>
  <c r="AM233" i="7"/>
  <c r="AM228" i="7"/>
  <c r="AN231" i="7"/>
  <c r="AN234" i="7"/>
  <c r="AN236" i="7"/>
  <c r="G236" i="7"/>
  <c r="AN228" i="7"/>
  <c r="H238" i="7"/>
  <c r="H237" i="7"/>
  <c r="G232" i="7"/>
  <c r="H235" i="7"/>
  <c r="AM234" i="7"/>
  <c r="H234" i="7"/>
  <c r="H233" i="7"/>
  <c r="G228" i="7"/>
  <c r="AM230" i="7"/>
  <c r="H230" i="7"/>
  <c r="H229" i="7"/>
  <c r="G235" i="7"/>
  <c r="AN268" i="7"/>
  <c r="AM277" i="7"/>
  <c r="AM273" i="7"/>
  <c r="AN277" i="7"/>
  <c r="AM272" i="7"/>
  <c r="AM274" i="7"/>
  <c r="AM275" i="7"/>
  <c r="AN270" i="7"/>
  <c r="AN273" i="7"/>
  <c r="AM270" i="7"/>
  <c r="AN269" i="7"/>
  <c r="AN276" i="7"/>
  <c r="G276" i="7"/>
  <c r="G275" i="7"/>
  <c r="H274" i="7"/>
  <c r="AM269" i="7"/>
  <c r="G272" i="7"/>
  <c r="G271" i="7"/>
  <c r="H269" i="7"/>
  <c r="H270" i="7"/>
  <c r="G268" i="7"/>
  <c r="G278" i="7"/>
  <c r="G274" i="7"/>
  <c r="H277" i="7"/>
  <c r="J16" i="10"/>
  <c r="AH367" i="8"/>
  <c r="AH374" i="8"/>
  <c r="AG366" i="8"/>
  <c r="G366" i="8"/>
  <c r="F375" i="8"/>
  <c r="F376" i="8"/>
  <c r="AH370" i="8"/>
  <c r="AG373" i="8"/>
  <c r="AG376" i="8"/>
  <c r="AH368" i="8"/>
  <c r="F373" i="8"/>
  <c r="G369" i="8"/>
  <c r="G375" i="8"/>
  <c r="AH366" i="8"/>
  <c r="AG369" i="8"/>
  <c r="AH372" i="8"/>
  <c r="F369" i="8"/>
  <c r="G373" i="8"/>
  <c r="F374" i="8"/>
  <c r="AG371" i="8"/>
  <c r="AH373" i="8"/>
  <c r="AH376" i="8"/>
  <c r="F367" i="8"/>
  <c r="F371" i="8"/>
  <c r="AH371" i="8"/>
  <c r="AG370" i="8"/>
  <c r="F366" i="8"/>
  <c r="AG368" i="8"/>
  <c r="G372" i="8"/>
  <c r="AG372" i="8"/>
  <c r="E18" i="8"/>
  <c r="H18" i="8" s="1"/>
  <c r="F370" i="8"/>
  <c r="AG375" i="8"/>
  <c r="AH369" i="8"/>
  <c r="G374" i="8"/>
  <c r="F368" i="8"/>
  <c r="AH375" i="8"/>
  <c r="AG367" i="8"/>
  <c r="G370" i="8"/>
  <c r="AG374" i="8"/>
  <c r="F372" i="8"/>
  <c r="H172" i="7"/>
  <c r="H176" i="7"/>
  <c r="G230" i="7"/>
  <c r="G171" i="7"/>
  <c r="G172" i="7"/>
  <c r="H177" i="7"/>
  <c r="H278" i="7"/>
  <c r="G170" i="7"/>
  <c r="G233" i="7"/>
  <c r="G175" i="7"/>
  <c r="G238" i="7"/>
  <c r="AN274" i="7"/>
  <c r="AN229" i="7"/>
  <c r="J26" i="10"/>
  <c r="G273" i="7"/>
  <c r="G168" i="7"/>
  <c r="G277" i="7"/>
  <c r="G174" i="7"/>
  <c r="G237" i="7"/>
  <c r="AN271" i="7"/>
  <c r="AM268" i="7"/>
  <c r="G367" i="8"/>
  <c r="AM174" i="7"/>
  <c r="AN175" i="7"/>
  <c r="AN171" i="7"/>
  <c r="AN170" i="7"/>
  <c r="AM171" i="7"/>
  <c r="AM170" i="7"/>
  <c r="AN177" i="7"/>
  <c r="AN174" i="7"/>
  <c r="AN173" i="7"/>
  <c r="AM169" i="7"/>
  <c r="AN169" i="7"/>
  <c r="AN176" i="7"/>
  <c r="AM176" i="7"/>
  <c r="AM173" i="7"/>
  <c r="G177" i="7"/>
  <c r="AM172" i="7"/>
  <c r="AM177" i="7"/>
  <c r="AN168" i="7"/>
  <c r="H178" i="7"/>
  <c r="H168" i="7"/>
  <c r="G173" i="7"/>
  <c r="AM168" i="7"/>
  <c r="AN172" i="7"/>
  <c r="H175" i="7"/>
  <c r="H174" i="7"/>
  <c r="G169" i="7"/>
  <c r="H171" i="7"/>
  <c r="H170" i="7"/>
  <c r="G176" i="7"/>
  <c r="H169" i="7"/>
  <c r="H236" i="7"/>
  <c r="H275" i="7"/>
  <c r="H173" i="7"/>
  <c r="G229" i="7"/>
  <c r="G234" i="7"/>
  <c r="G270" i="7"/>
  <c r="H231" i="7"/>
  <c r="G178" i="7"/>
  <c r="AN230" i="7"/>
  <c r="AM231" i="7"/>
  <c r="AN275" i="7"/>
  <c r="AM276" i="7"/>
  <c r="AM175" i="7"/>
  <c r="G368" i="8"/>
  <c r="AH249" i="8"/>
  <c r="AG246" i="8"/>
  <c r="AH248" i="8"/>
  <c r="AH252" i="8"/>
  <c r="F255" i="8"/>
  <c r="G250" i="8"/>
  <c r="F247" i="8"/>
  <c r="AG255" i="8"/>
  <c r="E12" i="8"/>
  <c r="H12" i="8" s="1"/>
  <c r="F251" i="8"/>
  <c r="F250" i="8"/>
  <c r="F253" i="8"/>
  <c r="AG251" i="8"/>
  <c r="AH250" i="8"/>
  <c r="F254" i="8"/>
  <c r="G249" i="8"/>
  <c r="F252" i="8"/>
  <c r="AG253" i="8"/>
  <c r="AH255" i="8"/>
  <c r="AG256" i="8"/>
  <c r="AG252" i="8"/>
  <c r="G253" i="8"/>
  <c r="F256" i="8"/>
  <c r="AH251" i="8"/>
  <c r="AH246" i="8"/>
  <c r="G248" i="8"/>
  <c r="G255" i="8"/>
  <c r="AG249" i="8"/>
  <c r="AH247" i="8"/>
  <c r="F249" i="8"/>
  <c r="F248" i="8"/>
  <c r="AH256" i="8"/>
  <c r="G251" i="8"/>
  <c r="AG632" i="8"/>
  <c r="AH634" i="8"/>
  <c r="G631" i="8"/>
  <c r="F627" i="8"/>
  <c r="F632" i="8"/>
  <c r="AG628" i="8"/>
  <c r="AH630" i="8"/>
  <c r="G627" i="8"/>
  <c r="F636" i="8"/>
  <c r="F631" i="8"/>
  <c r="AH636" i="8"/>
  <c r="AG635" i="8"/>
  <c r="AH626" i="8"/>
  <c r="F634" i="8"/>
  <c r="G630" i="8"/>
  <c r="G636" i="8"/>
  <c r="AH629" i="8"/>
  <c r="AG629" i="8"/>
  <c r="AH628" i="8"/>
  <c r="AH635" i="8"/>
  <c r="AG627" i="8"/>
  <c r="F626" i="8"/>
  <c r="G626" i="8"/>
  <c r="G628" i="8"/>
  <c r="AG634" i="8"/>
  <c r="G632" i="8"/>
  <c r="AG636" i="8"/>
  <c r="AG630" i="8"/>
  <c r="F635" i="8"/>
  <c r="AH631" i="8"/>
  <c r="AG626" i="8"/>
  <c r="G634" i="8"/>
  <c r="AH632" i="8"/>
  <c r="AH627" i="8"/>
  <c r="AG631" i="8"/>
  <c r="G633" i="8"/>
  <c r="AH787" i="8"/>
  <c r="AG790" i="8"/>
  <c r="G791" i="8"/>
  <c r="G786" i="8"/>
  <c r="F789" i="8"/>
  <c r="AG796" i="8"/>
  <c r="AG786" i="8"/>
  <c r="G787" i="8"/>
  <c r="G796" i="8"/>
  <c r="F793" i="8"/>
  <c r="AG792" i="8"/>
  <c r="AH794" i="8"/>
  <c r="F794" i="8"/>
  <c r="F791" i="8"/>
  <c r="F788" i="8"/>
  <c r="AH796" i="8"/>
  <c r="AG795" i="8"/>
  <c r="AH786" i="8"/>
  <c r="F786" i="8"/>
  <c r="G790" i="8"/>
  <c r="G788" i="8"/>
  <c r="AH792" i="8"/>
  <c r="AH795" i="8"/>
  <c r="AG794" i="8"/>
  <c r="G795" i="8"/>
  <c r="G794" i="8"/>
  <c r="AH788" i="8"/>
  <c r="AH791" i="8"/>
  <c r="AG791" i="8"/>
  <c r="AH790" i="8"/>
  <c r="F790" i="8"/>
  <c r="G793" i="8"/>
  <c r="AG793" i="8"/>
  <c r="AG787" i="8"/>
  <c r="G792" i="8"/>
  <c r="AH793" i="8"/>
  <c r="AG789" i="8"/>
  <c r="F787" i="8"/>
  <c r="AN392" i="7"/>
  <c r="AN388" i="7"/>
  <c r="AM397" i="7"/>
  <c r="AM389" i="7"/>
  <c r="AM396" i="7"/>
  <c r="AN330" i="7"/>
  <c r="AM335" i="7"/>
  <c r="AM334" i="7"/>
  <c r="AN437" i="7"/>
  <c r="AM432" i="7"/>
  <c r="AN433" i="7"/>
  <c r="AM428" i="7"/>
  <c r="AN429" i="7"/>
  <c r="AN436" i="7"/>
  <c r="AN428" i="7"/>
  <c r="AN435" i="7"/>
  <c r="AH831" i="8"/>
  <c r="AG831" i="8"/>
  <c r="AH830" i="8"/>
  <c r="AG829" i="8"/>
  <c r="Z827" i="8"/>
  <c r="Y830" i="8"/>
  <c r="Z828" i="8"/>
  <c r="F832" i="8"/>
  <c r="G830" i="8"/>
  <c r="F827" i="8"/>
  <c r="AH827" i="8"/>
  <c r="AG827" i="8"/>
  <c r="AH826" i="8"/>
  <c r="AH833" i="8"/>
  <c r="AG836" i="8"/>
  <c r="Y835" i="8"/>
  <c r="Y826" i="8"/>
  <c r="Y836" i="8"/>
  <c r="F828" i="8"/>
  <c r="F835" i="8"/>
  <c r="F833" i="8"/>
  <c r="AH829" i="8"/>
  <c r="AG832" i="8"/>
  <c r="Y831" i="8"/>
  <c r="Z833" i="8"/>
  <c r="Y832" i="8"/>
  <c r="E41" i="8"/>
  <c r="H41" i="8" s="1"/>
  <c r="G831" i="8"/>
  <c r="F830" i="8"/>
  <c r="G827" i="8"/>
  <c r="AG834" i="8"/>
  <c r="AH836" i="8"/>
  <c r="Z834" i="8"/>
  <c r="Y833" i="8"/>
  <c r="G836" i="8"/>
  <c r="F829" i="8"/>
  <c r="AH654" i="8"/>
  <c r="AG654" i="8"/>
  <c r="AH653" i="8"/>
  <c r="AG652" i="8"/>
  <c r="AH650" i="8"/>
  <c r="AG650" i="8"/>
  <c r="AH649" i="8"/>
  <c r="AH656" i="8"/>
  <c r="AG648" i="8"/>
  <c r="AH646" i="8"/>
  <c r="AG646" i="8"/>
  <c r="AH652" i="8"/>
  <c r="AG655" i="8"/>
  <c r="AG647" i="8"/>
  <c r="AH647" i="8"/>
  <c r="AG656" i="8"/>
  <c r="AH651" i="8"/>
  <c r="AH648" i="8"/>
  <c r="AH655" i="8"/>
  <c r="AG649" i="8"/>
  <c r="AG529" i="8"/>
  <c r="AH727" i="8"/>
  <c r="AG736" i="8"/>
  <c r="AH526" i="8"/>
  <c r="AH274" i="8"/>
  <c r="AH269" i="8"/>
  <c r="AH272" i="8"/>
  <c r="AH735" i="8"/>
  <c r="AG526" i="8"/>
  <c r="AH534" i="8"/>
  <c r="AG270" i="8"/>
  <c r="AG733" i="8"/>
  <c r="AH527" i="8"/>
  <c r="AG528" i="8"/>
  <c r="AH528" i="8"/>
  <c r="AH267" i="8"/>
  <c r="AG727" i="8"/>
  <c r="AH276" i="8"/>
  <c r="AG530" i="8"/>
  <c r="AG274" i="8"/>
  <c r="AH531" i="8"/>
  <c r="AG532" i="8"/>
  <c r="AH532" i="8"/>
  <c r="AH275" i="8"/>
  <c r="AG731" i="8"/>
  <c r="AG534" i="8"/>
  <c r="AH535" i="8"/>
  <c r="AG536" i="8"/>
  <c r="G3" i="12"/>
  <c r="AG69" i="8"/>
  <c r="AH70" i="8"/>
  <c r="AG74" i="8"/>
  <c r="AG68" i="8"/>
  <c r="AH68" i="8"/>
  <c r="AH76" i="8"/>
  <c r="AH74" i="8"/>
  <c r="AG76" i="8"/>
  <c r="AG72" i="8"/>
  <c r="AG73" i="8"/>
  <c r="AG67" i="8"/>
  <c r="AH67" i="8"/>
  <c r="AH69" i="8"/>
  <c r="AG71" i="8"/>
  <c r="AH75" i="8"/>
  <c r="AH73" i="8"/>
  <c r="AG75" i="8"/>
  <c r="AH71" i="8"/>
  <c r="AG66" i="8"/>
  <c r="AH72" i="8"/>
  <c r="AG70" i="8"/>
  <c r="G68" i="7"/>
  <c r="C38" i="7"/>
  <c r="C29" i="1" s="1"/>
  <c r="Z654" i="8"/>
  <c r="Z650" i="8"/>
  <c r="Z646" i="8"/>
  <c r="Y654" i="8"/>
  <c r="Y650" i="8"/>
  <c r="Y646" i="8"/>
  <c r="Z653" i="8"/>
  <c r="Z649" i="8"/>
  <c r="Y653" i="8"/>
  <c r="Y649" i="8"/>
  <c r="Z656" i="8"/>
  <c r="Z652" i="8"/>
  <c r="Z648" i="8"/>
  <c r="Y656" i="8"/>
  <c r="Y652" i="8"/>
  <c r="Y648" i="8"/>
  <c r="Z655" i="8"/>
  <c r="Z651" i="8"/>
  <c r="Z647" i="8"/>
  <c r="Y655" i="8"/>
  <c r="Y651" i="8"/>
  <c r="Y647" i="8"/>
  <c r="Z793" i="8"/>
  <c r="Z789" i="8"/>
  <c r="Y793" i="8"/>
  <c r="Y789" i="8"/>
  <c r="Z796" i="8"/>
  <c r="Z792" i="8"/>
  <c r="Z788" i="8"/>
  <c r="Y796" i="8"/>
  <c r="Y792" i="8"/>
  <c r="Y788" i="8"/>
  <c r="Z795" i="8"/>
  <c r="Z791" i="8"/>
  <c r="Z787" i="8"/>
  <c r="Y795" i="8"/>
  <c r="Y791" i="8"/>
  <c r="Y787" i="8"/>
  <c r="Z794" i="8"/>
  <c r="Z790" i="8"/>
  <c r="Z786" i="8"/>
  <c r="Y794" i="8"/>
  <c r="Y790" i="8"/>
  <c r="Y786" i="8"/>
  <c r="E31" i="8"/>
  <c r="H31" i="8" s="1"/>
  <c r="Z734" i="8"/>
  <c r="Z730" i="8"/>
  <c r="Z726" i="8"/>
  <c r="Y734" i="8"/>
  <c r="Y730" i="8"/>
  <c r="Y726" i="8"/>
  <c r="Z733" i="8"/>
  <c r="Z729" i="8"/>
  <c r="Y733" i="8"/>
  <c r="Y729" i="8"/>
  <c r="Z736" i="8"/>
  <c r="Z732" i="8"/>
  <c r="Z728" i="8"/>
  <c r="Y736" i="8"/>
  <c r="Y732" i="8"/>
  <c r="Y728" i="8"/>
  <c r="Z735" i="8"/>
  <c r="Z731" i="8"/>
  <c r="Z727" i="8"/>
  <c r="Y735" i="8"/>
  <c r="Y731" i="8"/>
  <c r="Y727" i="8"/>
  <c r="E39" i="8"/>
  <c r="H39" i="8" s="1"/>
  <c r="G656" i="8"/>
  <c r="G652" i="8"/>
  <c r="G648" i="8"/>
  <c r="F655" i="8"/>
  <c r="F651" i="8"/>
  <c r="F647" i="8"/>
  <c r="F653" i="8"/>
  <c r="G647" i="8"/>
  <c r="F652" i="8"/>
  <c r="G646" i="8"/>
  <c r="G655" i="8"/>
  <c r="F650" i="8"/>
  <c r="G653" i="8"/>
  <c r="G651" i="8"/>
  <c r="G650" i="8"/>
  <c r="F656" i="8"/>
  <c r="G649" i="8"/>
  <c r="F649" i="8"/>
  <c r="F648" i="8"/>
  <c r="G654" i="8"/>
  <c r="F646" i="8"/>
  <c r="F654" i="8"/>
  <c r="E32" i="8"/>
  <c r="H32" i="8" s="1"/>
  <c r="G534" i="8"/>
  <c r="G530" i="8"/>
  <c r="G526" i="8"/>
  <c r="F533" i="8"/>
  <c r="F529" i="8"/>
  <c r="F535" i="8"/>
  <c r="G529" i="8"/>
  <c r="F534" i="8"/>
  <c r="G528" i="8"/>
  <c r="F532" i="8"/>
  <c r="F527" i="8"/>
  <c r="F531" i="8"/>
  <c r="F530" i="8"/>
  <c r="G536" i="8"/>
  <c r="F528" i="8"/>
  <c r="F536" i="8"/>
  <c r="G527" i="8"/>
  <c r="G535" i="8"/>
  <c r="F526" i="8"/>
  <c r="G533" i="8"/>
  <c r="G532" i="8"/>
  <c r="G531" i="8"/>
  <c r="E26" i="8"/>
  <c r="H26" i="8" s="1"/>
  <c r="F76" i="8"/>
  <c r="F72" i="8"/>
  <c r="F68" i="8"/>
  <c r="G75" i="8"/>
  <c r="G71" i="8"/>
  <c r="G67" i="8"/>
  <c r="F75" i="8"/>
  <c r="F71" i="8"/>
  <c r="F67" i="8"/>
  <c r="G74" i="8"/>
  <c r="G70" i="8"/>
  <c r="G66" i="8"/>
  <c r="F74" i="8"/>
  <c r="F70" i="8"/>
  <c r="F66" i="8"/>
  <c r="G68" i="8"/>
  <c r="G76" i="8"/>
  <c r="G73" i="8"/>
  <c r="F69" i="8"/>
  <c r="F73" i="8"/>
  <c r="G72" i="8"/>
  <c r="G69" i="8"/>
  <c r="E3" i="8"/>
  <c r="H3" i="8" s="1"/>
  <c r="G273" i="8"/>
  <c r="G269" i="8"/>
  <c r="F276" i="8"/>
  <c r="F272" i="8"/>
  <c r="F268" i="8"/>
  <c r="F274" i="8"/>
  <c r="G268" i="8"/>
  <c r="F273" i="8"/>
  <c r="G267" i="8"/>
  <c r="G276" i="8"/>
  <c r="F271" i="8"/>
  <c r="F266" i="8"/>
  <c r="F269" i="8"/>
  <c r="G275" i="8"/>
  <c r="F267" i="8"/>
  <c r="F275" i="8"/>
  <c r="G266" i="8"/>
  <c r="G274" i="8"/>
  <c r="G272" i="8"/>
  <c r="G271" i="8"/>
  <c r="G270" i="8"/>
  <c r="F270" i="8"/>
  <c r="E13" i="8"/>
  <c r="H13" i="8" s="1"/>
  <c r="J11" i="10"/>
  <c r="J39" i="10"/>
  <c r="J22" i="10"/>
  <c r="J7" i="10"/>
  <c r="J3" i="10"/>
  <c r="J19" i="10"/>
  <c r="J33" i="10"/>
  <c r="J23" i="10"/>
  <c r="J31" i="10"/>
  <c r="AC2" i="3"/>
  <c r="C43" i="10"/>
  <c r="I76" i="10" l="1"/>
  <c r="I68" i="10"/>
  <c r="I71" i="10"/>
  <c r="I72" i="10"/>
  <c r="I69" i="10"/>
  <c r="I66" i="10"/>
  <c r="I74" i="10"/>
  <c r="I67" i="10"/>
  <c r="I75" i="10"/>
  <c r="I73" i="10"/>
  <c r="I70" i="10"/>
  <c r="M38" i="7"/>
  <c r="OU214" i="3"/>
  <c r="OU113" i="3"/>
  <c r="OU149" i="3"/>
  <c r="OU159" i="3"/>
  <c r="OU104" i="3"/>
  <c r="OU123" i="3"/>
  <c r="OU162" i="3"/>
  <c r="OU208" i="3"/>
  <c r="OU201" i="3"/>
  <c r="OU82" i="3"/>
  <c r="OU174" i="3"/>
  <c r="OU177" i="3"/>
  <c r="OU80" i="3"/>
  <c r="OS84" i="3"/>
  <c r="OP224" i="3"/>
  <c r="OP226" i="3" s="1"/>
  <c r="I49" i="5"/>
  <c r="G38" i="7"/>
  <c r="J43" i="10"/>
  <c r="AI2" i="3"/>
  <c r="OU84" i="3" l="1"/>
  <c r="OU224" i="3" s="1"/>
  <c r="OS224" i="3"/>
  <c r="OT84" i="3"/>
  <c r="OT224" i="3" s="1"/>
  <c r="AO2" i="3"/>
  <c r="AU2" i="3" l="1"/>
  <c r="BA2" i="3" l="1"/>
  <c r="BG2" i="3" l="1"/>
  <c r="BM2" i="3" l="1"/>
  <c r="BS2" i="3" l="1"/>
  <c r="BY2" i="3" l="1"/>
  <c r="CE2" i="3" l="1"/>
  <c r="CK2" i="3" l="1"/>
  <c r="CQ2" i="3" l="1"/>
  <c r="CW2" i="3" l="1"/>
  <c r="DC2" i="3" l="1"/>
  <c r="OD5" i="3" l="1"/>
  <c r="OD7" i="3"/>
  <c r="OD9" i="3"/>
  <c r="OD11" i="3"/>
  <c r="OD13" i="3"/>
  <c r="OD15" i="3"/>
  <c r="OD17" i="3"/>
  <c r="OD19" i="3"/>
  <c r="OD21" i="3"/>
  <c r="OD23" i="3"/>
  <c r="OD25" i="3"/>
  <c r="OD27" i="3"/>
  <c r="OD29" i="3"/>
  <c r="OD31" i="3"/>
  <c r="OD33" i="3"/>
  <c r="OD35" i="3"/>
  <c r="OD37" i="3"/>
  <c r="OD39" i="3"/>
  <c r="OD41" i="3"/>
  <c r="OD43" i="3"/>
  <c r="OD45" i="3"/>
  <c r="OD47" i="3"/>
  <c r="OD49" i="3"/>
  <c r="OD51" i="3"/>
  <c r="OD53" i="3"/>
  <c r="OD55" i="3"/>
  <c r="OD57" i="3"/>
  <c r="OD59" i="3"/>
  <c r="OD61" i="3"/>
  <c r="OD63" i="3"/>
  <c r="OD65" i="3"/>
  <c r="OD67" i="3"/>
  <c r="OD69" i="3"/>
  <c r="OD71" i="3"/>
  <c r="OD73" i="3"/>
  <c r="OD75" i="3"/>
  <c r="OD77" i="3"/>
  <c r="OD79" i="3"/>
  <c r="OD81" i="3"/>
  <c r="OD83" i="3"/>
  <c r="OD85" i="3"/>
  <c r="OD87" i="3"/>
  <c r="OD89" i="3"/>
  <c r="OD91" i="3"/>
  <c r="OD93" i="3"/>
  <c r="OD95" i="3"/>
  <c r="OD97" i="3"/>
  <c r="OD99" i="3"/>
  <c r="OD101" i="3"/>
  <c r="OD103" i="3"/>
  <c r="OD105" i="3"/>
  <c r="OD107" i="3"/>
  <c r="OD109" i="3"/>
  <c r="OD111" i="3"/>
  <c r="OD113" i="3"/>
  <c r="OD115" i="3"/>
  <c r="OD117" i="3"/>
  <c r="OD119" i="3"/>
  <c r="OD121" i="3"/>
  <c r="OD123" i="3"/>
  <c r="OD125" i="3"/>
  <c r="OD127" i="3"/>
  <c r="OD129" i="3"/>
  <c r="OD131" i="3"/>
  <c r="OD133" i="3"/>
  <c r="OD135" i="3"/>
  <c r="OD137" i="3"/>
  <c r="OD139" i="3"/>
  <c r="OD141" i="3"/>
  <c r="OD143" i="3"/>
  <c r="OD145" i="3"/>
  <c r="OD147" i="3"/>
  <c r="OD149" i="3"/>
  <c r="OD151" i="3"/>
  <c r="OD153" i="3"/>
  <c r="OD155" i="3"/>
  <c r="OD157" i="3"/>
  <c r="OD159" i="3"/>
  <c r="OD161" i="3"/>
  <c r="OD163" i="3"/>
  <c r="OD165" i="3"/>
  <c r="OD167" i="3"/>
  <c r="OD169" i="3"/>
  <c r="OD171" i="3"/>
  <c r="OD4" i="3"/>
  <c r="OD6" i="3"/>
  <c r="OD8" i="3"/>
  <c r="OD10" i="3"/>
  <c r="OD12" i="3"/>
  <c r="OD14" i="3"/>
  <c r="OD16" i="3"/>
  <c r="OD18" i="3"/>
  <c r="OD20" i="3"/>
  <c r="OD22" i="3"/>
  <c r="OD24" i="3"/>
  <c r="OD26" i="3"/>
  <c r="OD28" i="3"/>
  <c r="OD30" i="3"/>
  <c r="OD32" i="3"/>
  <c r="OD34" i="3"/>
  <c r="OD36" i="3"/>
  <c r="OD38" i="3"/>
  <c r="OD40" i="3"/>
  <c r="OD42" i="3"/>
  <c r="OD44" i="3"/>
  <c r="OD46" i="3"/>
  <c r="OD48" i="3"/>
  <c r="OD50" i="3"/>
  <c r="OD52" i="3"/>
  <c r="OD54" i="3"/>
  <c r="OD56" i="3"/>
  <c r="OD58" i="3"/>
  <c r="OD60" i="3"/>
  <c r="OD62" i="3"/>
  <c r="OD64" i="3"/>
  <c r="OD66" i="3"/>
  <c r="OD68" i="3"/>
  <c r="OD70" i="3"/>
  <c r="OD72" i="3"/>
  <c r="OD74" i="3"/>
  <c r="OD76" i="3"/>
  <c r="OD78" i="3"/>
  <c r="OD80" i="3"/>
  <c r="OD82" i="3"/>
  <c r="OD84" i="3"/>
  <c r="OD86" i="3"/>
  <c r="OD88" i="3"/>
  <c r="OD90" i="3"/>
  <c r="OD92" i="3"/>
  <c r="OD94" i="3"/>
  <c r="OD96" i="3"/>
  <c r="OD98" i="3"/>
  <c r="OD100" i="3"/>
  <c r="OD102" i="3"/>
  <c r="OD104" i="3"/>
  <c r="OD106" i="3"/>
  <c r="OD108" i="3"/>
  <c r="OD110" i="3"/>
  <c r="OD112" i="3"/>
  <c r="OD114" i="3"/>
  <c r="OD116" i="3"/>
  <c r="OD118" i="3"/>
  <c r="OD120" i="3"/>
  <c r="OD122" i="3"/>
  <c r="OD124" i="3"/>
  <c r="OD126" i="3"/>
  <c r="OD128" i="3"/>
  <c r="OD130" i="3"/>
  <c r="OD132" i="3"/>
  <c r="OD134" i="3"/>
  <c r="OD136" i="3"/>
  <c r="OD138" i="3"/>
  <c r="OD140" i="3"/>
  <c r="OD142" i="3"/>
  <c r="OD144" i="3"/>
  <c r="OD146" i="3"/>
  <c r="OD148" i="3"/>
  <c r="OD150" i="3"/>
  <c r="OD152" i="3"/>
  <c r="OD154" i="3"/>
  <c r="OD156" i="3"/>
  <c r="OD158" i="3"/>
  <c r="OD160" i="3"/>
  <c r="OD162" i="3"/>
  <c r="OD164" i="3"/>
  <c r="OD166" i="3"/>
  <c r="OD168" i="3"/>
  <c r="OD170" i="3"/>
  <c r="OD172" i="3"/>
  <c r="OD174" i="3"/>
  <c r="OD176" i="3"/>
  <c r="OD178" i="3"/>
  <c r="OD180" i="3"/>
  <c r="OD182" i="3"/>
  <c r="OD184" i="3"/>
  <c r="OD186" i="3"/>
  <c r="OD188" i="3"/>
  <c r="OD190" i="3"/>
  <c r="OD192" i="3"/>
  <c r="OD194" i="3"/>
  <c r="OD196" i="3"/>
  <c r="OD198" i="3"/>
  <c r="OD200" i="3"/>
  <c r="OD202" i="3"/>
  <c r="OD204" i="3"/>
  <c r="OD206" i="3"/>
  <c r="OD208" i="3"/>
  <c r="OD210" i="3"/>
  <c r="OD212" i="3"/>
  <c r="OD214" i="3"/>
  <c r="OD216" i="3"/>
  <c r="OD218" i="3"/>
  <c r="OD220" i="3"/>
  <c r="OD222" i="3"/>
  <c r="OD173" i="3"/>
  <c r="OD175" i="3"/>
  <c r="OD177" i="3"/>
  <c r="OD179" i="3"/>
  <c r="OD181" i="3"/>
  <c r="OD183" i="3"/>
  <c r="OD185" i="3"/>
  <c r="OD187" i="3"/>
  <c r="OD189" i="3"/>
  <c r="OD191" i="3"/>
  <c r="OD193" i="3"/>
  <c r="OD195" i="3"/>
  <c r="OD197" i="3"/>
  <c r="OD199" i="3"/>
  <c r="OD201" i="3"/>
  <c r="OD203" i="3"/>
  <c r="OD205" i="3"/>
  <c r="OD207" i="3"/>
  <c r="OD209" i="3"/>
  <c r="OD211" i="3"/>
  <c r="OD213" i="3"/>
  <c r="OD215" i="3"/>
  <c r="OD217" i="3"/>
  <c r="OD219" i="3"/>
  <c r="OD221" i="3"/>
  <c r="OD223" i="3"/>
  <c r="EX4" i="3"/>
  <c r="FJ4" i="3"/>
  <c r="FV4" i="3"/>
  <c r="GH4" i="3"/>
  <c r="GT4" i="3"/>
  <c r="HF4" i="3"/>
  <c r="HR4" i="3"/>
  <c r="ID4" i="3"/>
  <c r="IP4" i="3"/>
  <c r="JB4" i="3"/>
  <c r="JN4" i="3"/>
  <c r="JZ4" i="3"/>
  <c r="KL4" i="3"/>
  <c r="KX4" i="3"/>
  <c r="LJ4" i="3"/>
  <c r="LV4" i="3"/>
  <c r="MH4" i="3"/>
  <c r="MT4" i="3"/>
  <c r="NF4" i="3"/>
  <c r="NR4" i="3"/>
  <c r="EX5" i="3"/>
  <c r="FJ5" i="3"/>
  <c r="FV5" i="3"/>
  <c r="GH5" i="3"/>
  <c r="GT5" i="3"/>
  <c r="HF5" i="3"/>
  <c r="HR5" i="3"/>
  <c r="ID5" i="3"/>
  <c r="IP5" i="3"/>
  <c r="JB5" i="3"/>
  <c r="JN5" i="3"/>
  <c r="JZ5" i="3"/>
  <c r="KL5" i="3"/>
  <c r="KX5" i="3"/>
  <c r="LJ5" i="3"/>
  <c r="LV5" i="3"/>
  <c r="MH5" i="3"/>
  <c r="MT5" i="3"/>
  <c r="NF5" i="3"/>
  <c r="NR5" i="3"/>
  <c r="EX6" i="3"/>
  <c r="FJ6" i="3"/>
  <c r="FV6" i="3"/>
  <c r="GH6" i="3"/>
  <c r="GT6" i="3"/>
  <c r="HF6" i="3"/>
  <c r="HR6" i="3"/>
  <c r="ID6" i="3"/>
  <c r="IP6" i="3"/>
  <c r="JB6" i="3"/>
  <c r="JN6" i="3"/>
  <c r="JZ6" i="3"/>
  <c r="KL6" i="3"/>
  <c r="KX6" i="3"/>
  <c r="LJ6" i="3"/>
  <c r="LV6" i="3"/>
  <c r="MH6" i="3"/>
  <c r="MT6" i="3"/>
  <c r="NF6" i="3"/>
  <c r="NR6" i="3"/>
  <c r="EX7" i="3"/>
  <c r="FJ7" i="3"/>
  <c r="FV7" i="3"/>
  <c r="GH7" i="3"/>
  <c r="GT7" i="3"/>
  <c r="HF7" i="3"/>
  <c r="HR7" i="3"/>
  <c r="ID7" i="3"/>
  <c r="IP7" i="3"/>
  <c r="JB7" i="3"/>
  <c r="JN7" i="3"/>
  <c r="JZ7" i="3"/>
  <c r="KL7" i="3"/>
  <c r="KX7" i="3"/>
  <c r="LJ7" i="3"/>
  <c r="GB4" i="3"/>
  <c r="HX4" i="3"/>
  <c r="JT4" i="3"/>
  <c r="FP4" i="3"/>
  <c r="HL4" i="3"/>
  <c r="JH4" i="3"/>
  <c r="LD4" i="3"/>
  <c r="MZ4" i="3"/>
  <c r="FP5" i="3"/>
  <c r="HL5" i="3"/>
  <c r="JH5" i="3"/>
  <c r="LD5" i="3"/>
  <c r="MZ5" i="3"/>
  <c r="FP6" i="3"/>
  <c r="HL6" i="3"/>
  <c r="JH6" i="3"/>
  <c r="LD6" i="3"/>
  <c r="MZ6" i="3"/>
  <c r="FP7" i="3"/>
  <c r="HL7" i="3"/>
  <c r="JH7" i="3"/>
  <c r="LD7" i="3"/>
  <c r="FD4" i="3"/>
  <c r="GZ4" i="3"/>
  <c r="IV4" i="3"/>
  <c r="KR4" i="3"/>
  <c r="MN4" i="3"/>
  <c r="FD5" i="3"/>
  <c r="GZ5" i="3"/>
  <c r="IV5" i="3"/>
  <c r="KR5" i="3"/>
  <c r="MN5" i="3"/>
  <c r="FD6" i="3"/>
  <c r="GZ6" i="3"/>
  <c r="IV6" i="3"/>
  <c r="KR6" i="3"/>
  <c r="MN6" i="3"/>
  <c r="FD7" i="3"/>
  <c r="GZ7" i="3"/>
  <c r="IV7" i="3"/>
  <c r="KR7" i="3"/>
  <c r="LV7" i="3"/>
  <c r="MH7" i="3"/>
  <c r="MT7" i="3"/>
  <c r="NF7" i="3"/>
  <c r="NR7" i="3"/>
  <c r="EX8" i="3"/>
  <c r="FJ8" i="3"/>
  <c r="FV8" i="3"/>
  <c r="GH8" i="3"/>
  <c r="GT8" i="3"/>
  <c r="HF8" i="3"/>
  <c r="HR8" i="3"/>
  <c r="ID8" i="3"/>
  <c r="IP8" i="3"/>
  <c r="JB8" i="3"/>
  <c r="JN8" i="3"/>
  <c r="JZ8" i="3"/>
  <c r="KL8" i="3"/>
  <c r="KX8" i="3"/>
  <c r="LJ8" i="3"/>
  <c r="LV8" i="3"/>
  <c r="MH8" i="3"/>
  <c r="MT8" i="3"/>
  <c r="NF8" i="3"/>
  <c r="NR8" i="3"/>
  <c r="EX9" i="3"/>
  <c r="FJ9" i="3"/>
  <c r="FV9" i="3"/>
  <c r="GH9" i="3"/>
  <c r="GT9" i="3"/>
  <c r="HF9" i="3"/>
  <c r="HR9" i="3"/>
  <c r="ID9" i="3"/>
  <c r="IP9" i="3"/>
  <c r="JB9" i="3"/>
  <c r="JN9" i="3"/>
  <c r="JZ9" i="3"/>
  <c r="KL9" i="3"/>
  <c r="KX9" i="3"/>
  <c r="LJ9" i="3"/>
  <c r="LV9" i="3"/>
  <c r="MH9" i="3"/>
  <c r="MT9" i="3"/>
  <c r="NF9" i="3"/>
  <c r="NR9" i="3"/>
  <c r="EX10" i="3"/>
  <c r="FJ10" i="3"/>
  <c r="FV10" i="3"/>
  <c r="GH10" i="3"/>
  <c r="GT10" i="3"/>
  <c r="HF10" i="3"/>
  <c r="HR10" i="3"/>
  <c r="ID10" i="3"/>
  <c r="IP10" i="3"/>
  <c r="JB10" i="3"/>
  <c r="JN10" i="3"/>
  <c r="JZ10" i="3"/>
  <c r="KL10" i="3"/>
  <c r="KX10" i="3"/>
  <c r="LJ10" i="3"/>
  <c r="LV10" i="3"/>
  <c r="NL4" i="3"/>
  <c r="HX5" i="3"/>
  <c r="LP5" i="3"/>
  <c r="GB6" i="3"/>
  <c r="JT6" i="3"/>
  <c r="NL6" i="3"/>
  <c r="HX7" i="3"/>
  <c r="LP7" i="3"/>
  <c r="NL7" i="3"/>
  <c r="GB8" i="3"/>
  <c r="HX8" i="3"/>
  <c r="JT8" i="3"/>
  <c r="LP8" i="3"/>
  <c r="NL8" i="3"/>
  <c r="GB9" i="3"/>
  <c r="HX9" i="3"/>
  <c r="JT9" i="3"/>
  <c r="LP9" i="3"/>
  <c r="NL9" i="3"/>
  <c r="GB10" i="3"/>
  <c r="HX10" i="3"/>
  <c r="JT10" i="3"/>
  <c r="LP10" i="3"/>
  <c r="GN4" i="3"/>
  <c r="MB4" i="3"/>
  <c r="GN5" i="3"/>
  <c r="KF5" i="3"/>
  <c r="NX5" i="3"/>
  <c r="IJ6" i="3"/>
  <c r="MB6" i="3"/>
  <c r="GN7" i="3"/>
  <c r="KF7" i="3"/>
  <c r="MZ7" i="3"/>
  <c r="FP8" i="3"/>
  <c r="HL8" i="3"/>
  <c r="JH8" i="3"/>
  <c r="LD8" i="3"/>
  <c r="MZ8" i="3"/>
  <c r="FP9" i="3"/>
  <c r="HL9" i="3"/>
  <c r="JH9" i="3"/>
  <c r="LD9" i="3"/>
  <c r="MZ9" i="3"/>
  <c r="FP10" i="3"/>
  <c r="HL10" i="3"/>
  <c r="JH10" i="3"/>
  <c r="LD10" i="3"/>
  <c r="MH10" i="3"/>
  <c r="MT10" i="3"/>
  <c r="NF10" i="3"/>
  <c r="NR10" i="3"/>
  <c r="EX11" i="3"/>
  <c r="FJ11" i="3"/>
  <c r="FV11" i="3"/>
  <c r="GH11" i="3"/>
  <c r="GT11" i="3"/>
  <c r="HF11" i="3"/>
  <c r="HR11" i="3"/>
  <c r="ID11" i="3"/>
  <c r="IP11" i="3"/>
  <c r="JB11" i="3"/>
  <c r="JN11" i="3"/>
  <c r="JZ11" i="3"/>
  <c r="KL11" i="3"/>
  <c r="KX11" i="3"/>
  <c r="LJ11" i="3"/>
  <c r="LV11" i="3"/>
  <c r="MH11" i="3"/>
  <c r="MT11" i="3"/>
  <c r="NF11" i="3"/>
  <c r="NR11" i="3"/>
  <c r="EX12" i="3"/>
  <c r="FJ12" i="3"/>
  <c r="FV12" i="3"/>
  <c r="GH12" i="3"/>
  <c r="GT12" i="3"/>
  <c r="HF12" i="3"/>
  <c r="HR12" i="3"/>
  <c r="ID12" i="3"/>
  <c r="IP12" i="3"/>
  <c r="JB12" i="3"/>
  <c r="JN12" i="3"/>
  <c r="JZ12" i="3"/>
  <c r="KL12" i="3"/>
  <c r="KX12" i="3"/>
  <c r="LJ12" i="3"/>
  <c r="LV12" i="3"/>
  <c r="MH12" i="3"/>
  <c r="MT12" i="3"/>
  <c r="NF12" i="3"/>
  <c r="NR12" i="3"/>
  <c r="EX13" i="3"/>
  <c r="FJ13" i="3"/>
  <c r="FV13" i="3"/>
  <c r="GH13" i="3"/>
  <c r="GT13" i="3"/>
  <c r="HF13" i="3"/>
  <c r="HR13" i="3"/>
  <c r="ID13" i="3"/>
  <c r="IP13" i="3"/>
  <c r="JB13" i="3"/>
  <c r="JN13" i="3"/>
  <c r="JZ13" i="3"/>
  <c r="KL13" i="3"/>
  <c r="KX13" i="3"/>
  <c r="LJ13" i="3"/>
  <c r="LV13" i="3"/>
  <c r="MH13" i="3"/>
  <c r="MT13" i="3"/>
  <c r="NF13" i="3"/>
  <c r="NR13" i="3"/>
  <c r="EX14" i="3"/>
  <c r="FJ14" i="3"/>
  <c r="FV14" i="3"/>
  <c r="GH14" i="3"/>
  <c r="GT14" i="3"/>
  <c r="HF14" i="3"/>
  <c r="HR14" i="3"/>
  <c r="ID14" i="3"/>
  <c r="IP14" i="3"/>
  <c r="JB14" i="3"/>
  <c r="JN14" i="3"/>
  <c r="JZ14" i="3"/>
  <c r="KL14" i="3"/>
  <c r="KX14" i="3"/>
  <c r="LJ14" i="3"/>
  <c r="LV14" i="3"/>
  <c r="MH14" i="3"/>
  <c r="MT14" i="3"/>
  <c r="NF14" i="3"/>
  <c r="NR14" i="3"/>
  <c r="EX15" i="3"/>
  <c r="FJ15" i="3"/>
  <c r="FV15" i="3"/>
  <c r="GH15" i="3"/>
  <c r="GT15" i="3"/>
  <c r="HF15" i="3"/>
  <c r="HR15" i="3"/>
  <c r="ID15" i="3"/>
  <c r="IP15" i="3"/>
  <c r="JB15" i="3"/>
  <c r="JN15" i="3"/>
  <c r="JZ15" i="3"/>
  <c r="KL15" i="3"/>
  <c r="KX15" i="3"/>
  <c r="LJ15" i="3"/>
  <c r="LV15" i="3"/>
  <c r="MH15" i="3"/>
  <c r="MT15" i="3"/>
  <c r="NF15" i="3"/>
  <c r="NR15" i="3"/>
  <c r="EX16" i="3"/>
  <c r="FJ16" i="3"/>
  <c r="FV16" i="3"/>
  <c r="GH16" i="3"/>
  <c r="GT16" i="3"/>
  <c r="HF16" i="3"/>
  <c r="HR16" i="3"/>
  <c r="ID16" i="3"/>
  <c r="IP16" i="3"/>
  <c r="JB16" i="3"/>
  <c r="JN16" i="3"/>
  <c r="JZ16" i="3"/>
  <c r="KL16" i="3"/>
  <c r="KX16" i="3"/>
  <c r="LJ16" i="3"/>
  <c r="LV16" i="3"/>
  <c r="MH16" i="3"/>
  <c r="MT16" i="3"/>
  <c r="NF16" i="3"/>
  <c r="NR16" i="3"/>
  <c r="EX17" i="3"/>
  <c r="FJ17" i="3"/>
  <c r="FV17" i="3"/>
  <c r="GH17" i="3"/>
  <c r="GT17" i="3"/>
  <c r="HF17" i="3"/>
  <c r="HR17" i="3"/>
  <c r="ID17" i="3"/>
  <c r="IP17" i="3"/>
  <c r="JB17" i="3"/>
  <c r="JN17" i="3"/>
  <c r="JZ17" i="3"/>
  <c r="KL17" i="3"/>
  <c r="KX17" i="3"/>
  <c r="LJ17" i="3"/>
  <c r="LV17" i="3"/>
  <c r="MH17" i="3"/>
  <c r="MT17" i="3"/>
  <c r="NF17" i="3"/>
  <c r="NR17" i="3"/>
  <c r="EX18" i="3"/>
  <c r="IJ4" i="3"/>
  <c r="LP4" i="3"/>
  <c r="GB5" i="3"/>
  <c r="JT5" i="3"/>
  <c r="NL5" i="3"/>
  <c r="HX6" i="3"/>
  <c r="LP6" i="3"/>
  <c r="GB7" i="3"/>
  <c r="JT7" i="3"/>
  <c r="MN7" i="3"/>
  <c r="FD8" i="3"/>
  <c r="GZ8" i="3"/>
  <c r="IV8" i="3"/>
  <c r="KR8" i="3"/>
  <c r="MN8" i="3"/>
  <c r="FD9" i="3"/>
  <c r="GZ9" i="3"/>
  <c r="IV9" i="3"/>
  <c r="KR9" i="3"/>
  <c r="MN9" i="3"/>
  <c r="FD10" i="3"/>
  <c r="GZ10" i="3"/>
  <c r="IV10" i="3"/>
  <c r="KR10" i="3"/>
  <c r="MB5" i="3"/>
  <c r="IJ7" i="3"/>
  <c r="IJ8" i="3"/>
  <c r="GN9" i="3"/>
  <c r="NX9" i="3"/>
  <c r="MB10" i="3"/>
  <c r="NX10" i="3"/>
  <c r="GN11" i="3"/>
  <c r="IJ11" i="3"/>
  <c r="KF11" i="3"/>
  <c r="MB11" i="3"/>
  <c r="NX11" i="3"/>
  <c r="GN12" i="3"/>
  <c r="IJ12" i="3"/>
  <c r="KF12" i="3"/>
  <c r="MB12" i="3"/>
  <c r="NX12" i="3"/>
  <c r="GN13" i="3"/>
  <c r="IJ13" i="3"/>
  <c r="KF13" i="3"/>
  <c r="MB13" i="3"/>
  <c r="NX13" i="3"/>
  <c r="GN14" i="3"/>
  <c r="IJ14" i="3"/>
  <c r="KF14" i="3"/>
  <c r="MB14" i="3"/>
  <c r="NX14" i="3"/>
  <c r="GN15" i="3"/>
  <c r="IJ15" i="3"/>
  <c r="KF15" i="3"/>
  <c r="MB15" i="3"/>
  <c r="NX15" i="3"/>
  <c r="GN16" i="3"/>
  <c r="IJ16" i="3"/>
  <c r="KF16" i="3"/>
  <c r="MB16" i="3"/>
  <c r="NX16" i="3"/>
  <c r="GN17" i="3"/>
  <c r="IJ17" i="3"/>
  <c r="KF17" i="3"/>
  <c r="MB17" i="3"/>
  <c r="NX17" i="3"/>
  <c r="KF4" i="3"/>
  <c r="GN6" i="3"/>
  <c r="MB7" i="3"/>
  <c r="KF8" i="3"/>
  <c r="IJ9" i="3"/>
  <c r="GN10" i="3"/>
  <c r="NL10" i="3"/>
  <c r="GB11" i="3"/>
  <c r="HX11" i="3"/>
  <c r="JT11" i="3"/>
  <c r="LP11" i="3"/>
  <c r="NL11" i="3"/>
  <c r="GB12" i="3"/>
  <c r="HX12" i="3"/>
  <c r="JT12" i="3"/>
  <c r="LP12" i="3"/>
  <c r="NL12" i="3"/>
  <c r="GB13" i="3"/>
  <c r="HX13" i="3"/>
  <c r="JT13" i="3"/>
  <c r="LP13" i="3"/>
  <c r="NL13" i="3"/>
  <c r="GB14" i="3"/>
  <c r="HX14" i="3"/>
  <c r="JT14" i="3"/>
  <c r="LP14" i="3"/>
  <c r="NL14" i="3"/>
  <c r="GB15" i="3"/>
  <c r="HX15" i="3"/>
  <c r="JT15" i="3"/>
  <c r="LP15" i="3"/>
  <c r="NL15" i="3"/>
  <c r="GB16" i="3"/>
  <c r="HX16" i="3"/>
  <c r="JT16" i="3"/>
  <c r="LP16" i="3"/>
  <c r="NL16" i="3"/>
  <c r="GB17" i="3"/>
  <c r="HX17" i="3"/>
  <c r="JT17" i="3"/>
  <c r="LP17" i="3"/>
  <c r="NL17" i="3"/>
  <c r="FJ18" i="3"/>
  <c r="FV18" i="3"/>
  <c r="GH18" i="3"/>
  <c r="GT18" i="3"/>
  <c r="HF18" i="3"/>
  <c r="HR18" i="3"/>
  <c r="ID18" i="3"/>
  <c r="IP18" i="3"/>
  <c r="JB18" i="3"/>
  <c r="JN18" i="3"/>
  <c r="JZ18" i="3"/>
  <c r="KL18" i="3"/>
  <c r="KX18" i="3"/>
  <c r="LJ18" i="3"/>
  <c r="LV18" i="3"/>
  <c r="MH18" i="3"/>
  <c r="MT18" i="3"/>
  <c r="NF18" i="3"/>
  <c r="NR18" i="3"/>
  <c r="EX19" i="3"/>
  <c r="FJ19" i="3"/>
  <c r="FV19" i="3"/>
  <c r="GH19" i="3"/>
  <c r="GT19" i="3"/>
  <c r="HF19" i="3"/>
  <c r="HR19" i="3"/>
  <c r="ID19" i="3"/>
  <c r="IP19" i="3"/>
  <c r="JB19" i="3"/>
  <c r="JN19" i="3"/>
  <c r="JZ19" i="3"/>
  <c r="KL19" i="3"/>
  <c r="KX19" i="3"/>
  <c r="LJ19" i="3"/>
  <c r="LV19" i="3"/>
  <c r="MH19" i="3"/>
  <c r="MT19" i="3"/>
  <c r="NF19" i="3"/>
  <c r="NR19" i="3"/>
  <c r="EX20" i="3"/>
  <c r="FJ20" i="3"/>
  <c r="FV20" i="3"/>
  <c r="GH20" i="3"/>
  <c r="GT20" i="3"/>
  <c r="HF20" i="3"/>
  <c r="HR20" i="3"/>
  <c r="ID20" i="3"/>
  <c r="IP20" i="3"/>
  <c r="JB20" i="3"/>
  <c r="JN20" i="3"/>
  <c r="JZ20" i="3"/>
  <c r="KL20" i="3"/>
  <c r="KX20" i="3"/>
  <c r="LJ20" i="3"/>
  <c r="LV20" i="3"/>
  <c r="MH20" i="3"/>
  <c r="MT20" i="3"/>
  <c r="NF20" i="3"/>
  <c r="NR20" i="3"/>
  <c r="EX21" i="3"/>
  <c r="FJ21" i="3"/>
  <c r="FV21" i="3"/>
  <c r="GH21" i="3"/>
  <c r="GT21" i="3"/>
  <c r="HF21" i="3"/>
  <c r="HR21" i="3"/>
  <c r="ID21" i="3"/>
  <c r="IP21" i="3"/>
  <c r="JB21" i="3"/>
  <c r="JN21" i="3"/>
  <c r="JZ21" i="3"/>
  <c r="KL21" i="3"/>
  <c r="KX21" i="3"/>
  <c r="LJ21" i="3"/>
  <c r="LV21" i="3"/>
  <c r="MH21" i="3"/>
  <c r="MT21" i="3"/>
  <c r="NF21" i="3"/>
  <c r="NR21" i="3"/>
  <c r="EX22" i="3"/>
  <c r="FJ22" i="3"/>
  <c r="FV22" i="3"/>
  <c r="GH22" i="3"/>
  <c r="GT22" i="3"/>
  <c r="HF22" i="3"/>
  <c r="HR22" i="3"/>
  <c r="ID22" i="3"/>
  <c r="IP22" i="3"/>
  <c r="JB22" i="3"/>
  <c r="JN22" i="3"/>
  <c r="JZ22" i="3"/>
  <c r="KL22" i="3"/>
  <c r="KX22" i="3"/>
  <c r="LJ22" i="3"/>
  <c r="LV22" i="3"/>
  <c r="MH22" i="3"/>
  <c r="MT22" i="3"/>
  <c r="NF22" i="3"/>
  <c r="NR22" i="3"/>
  <c r="EX23" i="3"/>
  <c r="FJ23" i="3"/>
  <c r="FV23" i="3"/>
  <c r="GH23" i="3"/>
  <c r="GT23" i="3"/>
  <c r="HF23" i="3"/>
  <c r="HR23" i="3"/>
  <c r="ID23" i="3"/>
  <c r="IP23" i="3"/>
  <c r="JB23" i="3"/>
  <c r="JN23" i="3"/>
  <c r="JZ23" i="3"/>
  <c r="KL23" i="3"/>
  <c r="KX23" i="3"/>
  <c r="LJ23" i="3"/>
  <c r="LV23" i="3"/>
  <c r="MH23" i="3"/>
  <c r="MT23" i="3"/>
  <c r="NF23" i="3"/>
  <c r="NR23" i="3"/>
  <c r="EX24" i="3"/>
  <c r="FJ24" i="3"/>
  <c r="FV24" i="3"/>
  <c r="GH24" i="3"/>
  <c r="GT24" i="3"/>
  <c r="HF24" i="3"/>
  <c r="HR24" i="3"/>
  <c r="ID24" i="3"/>
  <c r="IP24" i="3"/>
  <c r="JB24" i="3"/>
  <c r="JN24" i="3"/>
  <c r="JZ24" i="3"/>
  <c r="KL24" i="3"/>
  <c r="KX24" i="3"/>
  <c r="LJ24" i="3"/>
  <c r="LV24" i="3"/>
  <c r="MH24" i="3"/>
  <c r="MT24" i="3"/>
  <c r="NF24" i="3"/>
  <c r="NR24" i="3"/>
  <c r="EX25" i="3"/>
  <c r="FJ25" i="3"/>
  <c r="FV25" i="3"/>
  <c r="GH25" i="3"/>
  <c r="GT25" i="3"/>
  <c r="HF25" i="3"/>
  <c r="HR25" i="3"/>
  <c r="ID25" i="3"/>
  <c r="IP25" i="3"/>
  <c r="JB25" i="3"/>
  <c r="JN25" i="3"/>
  <c r="JZ25" i="3"/>
  <c r="KL25" i="3"/>
  <c r="KX25" i="3"/>
  <c r="LJ25" i="3"/>
  <c r="LV25" i="3"/>
  <c r="MH25" i="3"/>
  <c r="MT25" i="3"/>
  <c r="NF25" i="3"/>
  <c r="NR25" i="3"/>
  <c r="EX26" i="3"/>
  <c r="FJ26" i="3"/>
  <c r="FV26" i="3"/>
  <c r="GH26" i="3"/>
  <c r="GT26" i="3"/>
  <c r="HF26" i="3"/>
  <c r="HR26" i="3"/>
  <c r="ID26" i="3"/>
  <c r="IP26" i="3"/>
  <c r="JB26" i="3"/>
  <c r="JN26" i="3"/>
  <c r="JZ26" i="3"/>
  <c r="KL26" i="3"/>
  <c r="KX26" i="3"/>
  <c r="LJ26" i="3"/>
  <c r="LV26" i="3"/>
  <c r="MH26" i="3"/>
  <c r="MT26" i="3"/>
  <c r="NF26" i="3"/>
  <c r="NR26" i="3"/>
  <c r="EX27" i="3"/>
  <c r="FJ27" i="3"/>
  <c r="FV27" i="3"/>
  <c r="GH27" i="3"/>
  <c r="GT27" i="3"/>
  <c r="HF27" i="3"/>
  <c r="HR27" i="3"/>
  <c r="ID27" i="3"/>
  <c r="IP27" i="3"/>
  <c r="JB27" i="3"/>
  <c r="JN27" i="3"/>
  <c r="JZ27" i="3"/>
  <c r="KL27" i="3"/>
  <c r="KX27" i="3"/>
  <c r="LJ27" i="3"/>
  <c r="LV27" i="3"/>
  <c r="MH27" i="3"/>
  <c r="MT27" i="3"/>
  <c r="NF27" i="3"/>
  <c r="NR27" i="3"/>
  <c r="EX28" i="3"/>
  <c r="FJ28" i="3"/>
  <c r="FV28" i="3"/>
  <c r="GH28" i="3"/>
  <c r="GT28" i="3"/>
  <c r="HF28" i="3"/>
  <c r="HR28" i="3"/>
  <c r="ID28" i="3"/>
  <c r="IP28" i="3"/>
  <c r="JB28" i="3"/>
  <c r="JN28" i="3"/>
  <c r="JZ28" i="3"/>
  <c r="KL28" i="3"/>
  <c r="KX28" i="3"/>
  <c r="LJ28" i="3"/>
  <c r="LV28" i="3"/>
  <c r="MH28" i="3"/>
  <c r="MT28" i="3"/>
  <c r="NF28" i="3"/>
  <c r="NR28" i="3"/>
  <c r="EX29" i="3"/>
  <c r="FJ29" i="3"/>
  <c r="FV29" i="3"/>
  <c r="GH29" i="3"/>
  <c r="GT29" i="3"/>
  <c r="HF29" i="3"/>
  <c r="HR29" i="3"/>
  <c r="ID29" i="3"/>
  <c r="IP29" i="3"/>
  <c r="JB29" i="3"/>
  <c r="JN29" i="3"/>
  <c r="JZ29" i="3"/>
  <c r="KL29" i="3"/>
  <c r="KX29" i="3"/>
  <c r="LJ29" i="3"/>
  <c r="LV29" i="3"/>
  <c r="MH29" i="3"/>
  <c r="MT29" i="3"/>
  <c r="NF29" i="3"/>
  <c r="NR29" i="3"/>
  <c r="EX30" i="3"/>
  <c r="FJ30" i="3"/>
  <c r="FV30" i="3"/>
  <c r="GH30" i="3"/>
  <c r="GT30" i="3"/>
  <c r="HF30" i="3"/>
  <c r="HR30" i="3"/>
  <c r="ID30" i="3"/>
  <c r="IP30" i="3"/>
  <c r="JB30" i="3"/>
  <c r="JN30" i="3"/>
  <c r="JZ30" i="3"/>
  <c r="KL30" i="3"/>
  <c r="KX30" i="3"/>
  <c r="LJ30" i="3"/>
  <c r="LV30" i="3"/>
  <c r="MH30" i="3"/>
  <c r="MT30" i="3"/>
  <c r="NF30" i="3"/>
  <c r="NR30" i="3"/>
  <c r="EX31" i="3"/>
  <c r="FJ31" i="3"/>
  <c r="FV31" i="3"/>
  <c r="GH31" i="3"/>
  <c r="GT31" i="3"/>
  <c r="HF31" i="3"/>
  <c r="HR31" i="3"/>
  <c r="ID31" i="3"/>
  <c r="IP31" i="3"/>
  <c r="JB31" i="3"/>
  <c r="JN31" i="3"/>
  <c r="JZ31" i="3"/>
  <c r="KL31" i="3"/>
  <c r="KX31" i="3"/>
  <c r="LJ31" i="3"/>
  <c r="LV31" i="3"/>
  <c r="MH31" i="3"/>
  <c r="MT31" i="3"/>
  <c r="NF31" i="3"/>
  <c r="NR31" i="3"/>
  <c r="EX32" i="3"/>
  <c r="FJ32" i="3"/>
  <c r="FV32" i="3"/>
  <c r="GH32" i="3"/>
  <c r="GT32" i="3"/>
  <c r="HF32" i="3"/>
  <c r="HR32" i="3"/>
  <c r="ID32" i="3"/>
  <c r="IP32" i="3"/>
  <c r="JB32" i="3"/>
  <c r="JN32" i="3"/>
  <c r="JZ32" i="3"/>
  <c r="KL32" i="3"/>
  <c r="KX32" i="3"/>
  <c r="LJ32" i="3"/>
  <c r="LV32" i="3"/>
  <c r="MH32" i="3"/>
  <c r="MT32" i="3"/>
  <c r="NF32" i="3"/>
  <c r="NR32" i="3"/>
  <c r="NX4" i="3"/>
  <c r="KF6" i="3"/>
  <c r="NX7" i="3"/>
  <c r="MB8" i="3"/>
  <c r="KF9" i="3"/>
  <c r="IJ10" i="3"/>
  <c r="MZ10" i="3"/>
  <c r="FP11" i="3"/>
  <c r="HL11" i="3"/>
  <c r="JH11" i="3"/>
  <c r="LD11" i="3"/>
  <c r="MZ11" i="3"/>
  <c r="FP12" i="3"/>
  <c r="HL12" i="3"/>
  <c r="JH12" i="3"/>
  <c r="LD12" i="3"/>
  <c r="MZ12" i="3"/>
  <c r="FP13" i="3"/>
  <c r="HL13" i="3"/>
  <c r="JH13" i="3"/>
  <c r="LD13" i="3"/>
  <c r="MZ13" i="3"/>
  <c r="FP14" i="3"/>
  <c r="HL14" i="3"/>
  <c r="JH14" i="3"/>
  <c r="LD14" i="3"/>
  <c r="MZ14" i="3"/>
  <c r="FP15" i="3"/>
  <c r="HL15" i="3"/>
  <c r="JH15" i="3"/>
  <c r="LD15" i="3"/>
  <c r="MZ15" i="3"/>
  <c r="FP16" i="3"/>
  <c r="HL16" i="3"/>
  <c r="JH16" i="3"/>
  <c r="LD16" i="3"/>
  <c r="MZ16" i="3"/>
  <c r="FP17" i="3"/>
  <c r="HL17" i="3"/>
  <c r="JH17" i="3"/>
  <c r="LD17" i="3"/>
  <c r="MZ17" i="3"/>
  <c r="IJ5" i="3"/>
  <c r="MB9" i="3"/>
  <c r="MN10" i="3"/>
  <c r="KR11" i="3"/>
  <c r="IV12" i="3"/>
  <c r="GZ13" i="3"/>
  <c r="FD14" i="3"/>
  <c r="MN14" i="3"/>
  <c r="KR15" i="3"/>
  <c r="IV16" i="3"/>
  <c r="GZ17" i="3"/>
  <c r="FD18" i="3"/>
  <c r="GZ18" i="3"/>
  <c r="IV18" i="3"/>
  <c r="KR18" i="3"/>
  <c r="MN18" i="3"/>
  <c r="FD19" i="3"/>
  <c r="GZ19" i="3"/>
  <c r="IV19" i="3"/>
  <c r="KR19" i="3"/>
  <c r="MN19" i="3"/>
  <c r="FD20" i="3"/>
  <c r="GZ20" i="3"/>
  <c r="IV20" i="3"/>
  <c r="KR20" i="3"/>
  <c r="MN20" i="3"/>
  <c r="FD21" i="3"/>
  <c r="GZ21" i="3"/>
  <c r="IV21" i="3"/>
  <c r="KR21" i="3"/>
  <c r="MN21" i="3"/>
  <c r="FD22" i="3"/>
  <c r="GZ22" i="3"/>
  <c r="IV22" i="3"/>
  <c r="KR22" i="3"/>
  <c r="MN22" i="3"/>
  <c r="FD23" i="3"/>
  <c r="GZ23" i="3"/>
  <c r="IV23" i="3"/>
  <c r="KR23" i="3"/>
  <c r="MN23" i="3"/>
  <c r="FD24" i="3"/>
  <c r="GZ24" i="3"/>
  <c r="IV24" i="3"/>
  <c r="KR24" i="3"/>
  <c r="MN24" i="3"/>
  <c r="FD25" i="3"/>
  <c r="GZ25" i="3"/>
  <c r="IV25" i="3"/>
  <c r="KR25" i="3"/>
  <c r="MN25" i="3"/>
  <c r="FD26" i="3"/>
  <c r="GZ26" i="3"/>
  <c r="IV26" i="3"/>
  <c r="KR26" i="3"/>
  <c r="MN26" i="3"/>
  <c r="FD27" i="3"/>
  <c r="GZ27" i="3"/>
  <c r="IV27" i="3"/>
  <c r="KR27" i="3"/>
  <c r="MN27" i="3"/>
  <c r="FD28" i="3"/>
  <c r="GZ28" i="3"/>
  <c r="IV28" i="3"/>
  <c r="KR28" i="3"/>
  <c r="MN28" i="3"/>
  <c r="FD29" i="3"/>
  <c r="GZ29" i="3"/>
  <c r="IV29" i="3"/>
  <c r="KR29" i="3"/>
  <c r="MN29" i="3"/>
  <c r="FD30" i="3"/>
  <c r="GZ30" i="3"/>
  <c r="IV30" i="3"/>
  <c r="KR30" i="3"/>
  <c r="MN30" i="3"/>
  <c r="FD31" i="3"/>
  <c r="GZ31" i="3"/>
  <c r="IV31" i="3"/>
  <c r="KR31" i="3"/>
  <c r="MN31" i="3"/>
  <c r="FD32" i="3"/>
  <c r="GZ32" i="3"/>
  <c r="IV32" i="3"/>
  <c r="KR32" i="3"/>
  <c r="NX6" i="3"/>
  <c r="KF10" i="3"/>
  <c r="FD11" i="3"/>
  <c r="MN11" i="3"/>
  <c r="KR12" i="3"/>
  <c r="IV13" i="3"/>
  <c r="GZ14" i="3"/>
  <c r="FD15" i="3"/>
  <c r="MN15" i="3"/>
  <c r="KR16" i="3"/>
  <c r="IV17" i="3"/>
  <c r="GN18" i="3"/>
  <c r="IJ18" i="3"/>
  <c r="KF18" i="3"/>
  <c r="MB18" i="3"/>
  <c r="NX18" i="3"/>
  <c r="GN19" i="3"/>
  <c r="IJ19" i="3"/>
  <c r="KF19" i="3"/>
  <c r="MB19" i="3"/>
  <c r="NX19" i="3"/>
  <c r="GN20" i="3"/>
  <c r="IJ20" i="3"/>
  <c r="KF20" i="3"/>
  <c r="MB20" i="3"/>
  <c r="NX20" i="3"/>
  <c r="GN21" i="3"/>
  <c r="IJ21" i="3"/>
  <c r="KF21" i="3"/>
  <c r="MB21" i="3"/>
  <c r="NX21" i="3"/>
  <c r="GN22" i="3"/>
  <c r="IJ22" i="3"/>
  <c r="KF22" i="3"/>
  <c r="MB22" i="3"/>
  <c r="NX22" i="3"/>
  <c r="GN23" i="3"/>
  <c r="IJ23" i="3"/>
  <c r="KF23" i="3"/>
  <c r="MB23" i="3"/>
  <c r="NX23" i="3"/>
  <c r="GN24" i="3"/>
  <c r="IJ24" i="3"/>
  <c r="KF24" i="3"/>
  <c r="MB24" i="3"/>
  <c r="NX24" i="3"/>
  <c r="GN25" i="3"/>
  <c r="IJ25" i="3"/>
  <c r="KF25" i="3"/>
  <c r="MB25" i="3"/>
  <c r="NX25" i="3"/>
  <c r="GN26" i="3"/>
  <c r="IJ26" i="3"/>
  <c r="KF26" i="3"/>
  <c r="MB26" i="3"/>
  <c r="NX26" i="3"/>
  <c r="GN27" i="3"/>
  <c r="IJ27" i="3"/>
  <c r="KF27" i="3"/>
  <c r="MB27" i="3"/>
  <c r="NX27" i="3"/>
  <c r="GN28" i="3"/>
  <c r="IJ28" i="3"/>
  <c r="KF28" i="3"/>
  <c r="MB28" i="3"/>
  <c r="NX28" i="3"/>
  <c r="GN29" i="3"/>
  <c r="IJ29" i="3"/>
  <c r="KF29" i="3"/>
  <c r="MB29" i="3"/>
  <c r="NX29" i="3"/>
  <c r="GN30" i="3"/>
  <c r="IJ30" i="3"/>
  <c r="KF30" i="3"/>
  <c r="MB30" i="3"/>
  <c r="NX30" i="3"/>
  <c r="GN31" i="3"/>
  <c r="IJ31" i="3"/>
  <c r="KF31" i="3"/>
  <c r="MB31" i="3"/>
  <c r="NX31" i="3"/>
  <c r="GN32" i="3"/>
  <c r="IJ32" i="3"/>
  <c r="GN8" i="3"/>
  <c r="GZ11" i="3"/>
  <c r="FD12" i="3"/>
  <c r="MN12" i="3"/>
  <c r="KR13" i="3"/>
  <c r="IV14" i="3"/>
  <c r="GZ15" i="3"/>
  <c r="FD16" i="3"/>
  <c r="MN16" i="3"/>
  <c r="KR17" i="3"/>
  <c r="GB18" i="3"/>
  <c r="HX18" i="3"/>
  <c r="JT18" i="3"/>
  <c r="LP18" i="3"/>
  <c r="NL18" i="3"/>
  <c r="GB19" i="3"/>
  <c r="HX19" i="3"/>
  <c r="JT19" i="3"/>
  <c r="LP19" i="3"/>
  <c r="NL19" i="3"/>
  <c r="GB20" i="3"/>
  <c r="HX20" i="3"/>
  <c r="JT20" i="3"/>
  <c r="LP20" i="3"/>
  <c r="NL20" i="3"/>
  <c r="GB21" i="3"/>
  <c r="HX21" i="3"/>
  <c r="JT21" i="3"/>
  <c r="LP21" i="3"/>
  <c r="NL21" i="3"/>
  <c r="GB22" i="3"/>
  <c r="HX22" i="3"/>
  <c r="JT22" i="3"/>
  <c r="LP22" i="3"/>
  <c r="NL22" i="3"/>
  <c r="GB23" i="3"/>
  <c r="HX23" i="3"/>
  <c r="JT23" i="3"/>
  <c r="LP23" i="3"/>
  <c r="NL23" i="3"/>
  <c r="GB24" i="3"/>
  <c r="HX24" i="3"/>
  <c r="JT24" i="3"/>
  <c r="LP24" i="3"/>
  <c r="NL24" i="3"/>
  <c r="GB25" i="3"/>
  <c r="HX25" i="3"/>
  <c r="JT25" i="3"/>
  <c r="LP25" i="3"/>
  <c r="NL25" i="3"/>
  <c r="GB26" i="3"/>
  <c r="HX26" i="3"/>
  <c r="JT26" i="3"/>
  <c r="LP26" i="3"/>
  <c r="NL26" i="3"/>
  <c r="GB27" i="3"/>
  <c r="HX27" i="3"/>
  <c r="JT27" i="3"/>
  <c r="LP27" i="3"/>
  <c r="NL27" i="3"/>
  <c r="GB28" i="3"/>
  <c r="HX28" i="3"/>
  <c r="JT28" i="3"/>
  <c r="LP28" i="3"/>
  <c r="NL28" i="3"/>
  <c r="GB29" i="3"/>
  <c r="HX29" i="3"/>
  <c r="JT29" i="3"/>
  <c r="LP29" i="3"/>
  <c r="NL29" i="3"/>
  <c r="GB30" i="3"/>
  <c r="HX30" i="3"/>
  <c r="JT30" i="3"/>
  <c r="LP30" i="3"/>
  <c r="NL30" i="3"/>
  <c r="GB31" i="3"/>
  <c r="HX31" i="3"/>
  <c r="JT31" i="3"/>
  <c r="LP31" i="3"/>
  <c r="NL31" i="3"/>
  <c r="GB32" i="3"/>
  <c r="HX32" i="3"/>
  <c r="JT32" i="3"/>
  <c r="NX8" i="3"/>
  <c r="GZ12" i="3"/>
  <c r="IV15" i="3"/>
  <c r="JH18" i="3"/>
  <c r="HL19" i="3"/>
  <c r="FP20" i="3"/>
  <c r="MZ20" i="3"/>
  <c r="LD21" i="3"/>
  <c r="JH22" i="3"/>
  <c r="HL23" i="3"/>
  <c r="FP24" i="3"/>
  <c r="MZ24" i="3"/>
  <c r="LD25" i="3"/>
  <c r="JH26" i="3"/>
  <c r="HL27" i="3"/>
  <c r="FP28" i="3"/>
  <c r="MZ28" i="3"/>
  <c r="LD29" i="3"/>
  <c r="JH30" i="3"/>
  <c r="HL31" i="3"/>
  <c r="FP32" i="3"/>
  <c r="LD32" i="3"/>
  <c r="MZ32" i="3"/>
  <c r="EX33" i="3"/>
  <c r="FJ33" i="3"/>
  <c r="FV33" i="3"/>
  <c r="GH33" i="3"/>
  <c r="GT33" i="3"/>
  <c r="HF33" i="3"/>
  <c r="HR33" i="3"/>
  <c r="ID33" i="3"/>
  <c r="IP33" i="3"/>
  <c r="JB33" i="3"/>
  <c r="JN33" i="3"/>
  <c r="JZ33" i="3"/>
  <c r="KL33" i="3"/>
  <c r="KX33" i="3"/>
  <c r="LJ33" i="3"/>
  <c r="LV33" i="3"/>
  <c r="MH33" i="3"/>
  <c r="MT33" i="3"/>
  <c r="NF33" i="3"/>
  <c r="NR33" i="3"/>
  <c r="EX34" i="3"/>
  <c r="FJ34" i="3"/>
  <c r="FV34" i="3"/>
  <c r="GH34" i="3"/>
  <c r="GT34" i="3"/>
  <c r="HF34" i="3"/>
  <c r="HR34" i="3"/>
  <c r="ID34" i="3"/>
  <c r="IP34" i="3"/>
  <c r="JB34" i="3"/>
  <c r="JN34" i="3"/>
  <c r="JZ34" i="3"/>
  <c r="KL34" i="3"/>
  <c r="KX34" i="3"/>
  <c r="LJ34" i="3"/>
  <c r="LV34" i="3"/>
  <c r="MH34" i="3"/>
  <c r="MT34" i="3"/>
  <c r="NF34" i="3"/>
  <c r="NR34" i="3"/>
  <c r="EX35" i="3"/>
  <c r="FJ35" i="3"/>
  <c r="FV35" i="3"/>
  <c r="GH35" i="3"/>
  <c r="GT35" i="3"/>
  <c r="HF35" i="3"/>
  <c r="HR35" i="3"/>
  <c r="ID35" i="3"/>
  <c r="IP35" i="3"/>
  <c r="JB35" i="3"/>
  <c r="JN35" i="3"/>
  <c r="JZ35" i="3"/>
  <c r="KL35" i="3"/>
  <c r="KX35" i="3"/>
  <c r="LJ35" i="3"/>
  <c r="LV35" i="3"/>
  <c r="MH35" i="3"/>
  <c r="MT35" i="3"/>
  <c r="NF35" i="3"/>
  <c r="NR35" i="3"/>
  <c r="EX36" i="3"/>
  <c r="FJ36" i="3"/>
  <c r="FV36" i="3"/>
  <c r="GH36" i="3"/>
  <c r="GT36" i="3"/>
  <c r="HF36" i="3"/>
  <c r="HR36" i="3"/>
  <c r="ID36" i="3"/>
  <c r="IP36" i="3"/>
  <c r="JB36" i="3"/>
  <c r="JN36" i="3"/>
  <c r="JZ36" i="3"/>
  <c r="KL36" i="3"/>
  <c r="KX36" i="3"/>
  <c r="LJ36" i="3"/>
  <c r="LV36" i="3"/>
  <c r="MH36" i="3"/>
  <c r="MT36" i="3"/>
  <c r="NF36" i="3"/>
  <c r="NR36" i="3"/>
  <c r="EX37" i="3"/>
  <c r="FJ37" i="3"/>
  <c r="FV37" i="3"/>
  <c r="GH37" i="3"/>
  <c r="GT37" i="3"/>
  <c r="HF37" i="3"/>
  <c r="HR37" i="3"/>
  <c r="ID37" i="3"/>
  <c r="IP37" i="3"/>
  <c r="JB37" i="3"/>
  <c r="JN37" i="3"/>
  <c r="JZ37" i="3"/>
  <c r="KL37" i="3"/>
  <c r="KX37" i="3"/>
  <c r="LJ37" i="3"/>
  <c r="LV37" i="3"/>
  <c r="MH37" i="3"/>
  <c r="MT37" i="3"/>
  <c r="NF37" i="3"/>
  <c r="NR37" i="3"/>
  <c r="EX38" i="3"/>
  <c r="FJ38" i="3"/>
  <c r="FV38" i="3"/>
  <c r="GH38" i="3"/>
  <c r="GT38" i="3"/>
  <c r="HF38" i="3"/>
  <c r="HR38" i="3"/>
  <c r="ID38" i="3"/>
  <c r="IP38" i="3"/>
  <c r="JB38" i="3"/>
  <c r="JN38" i="3"/>
  <c r="JZ38" i="3"/>
  <c r="KL38" i="3"/>
  <c r="KX38" i="3"/>
  <c r="LJ38" i="3"/>
  <c r="LV38" i="3"/>
  <c r="MH38" i="3"/>
  <c r="MT38" i="3"/>
  <c r="NF38" i="3"/>
  <c r="NR38" i="3"/>
  <c r="EX39" i="3"/>
  <c r="FJ39" i="3"/>
  <c r="FV39" i="3"/>
  <c r="GH39" i="3"/>
  <c r="GT39" i="3"/>
  <c r="HF39" i="3"/>
  <c r="HR39" i="3"/>
  <c r="ID39" i="3"/>
  <c r="IP39" i="3"/>
  <c r="JB39" i="3"/>
  <c r="JN39" i="3"/>
  <c r="JZ39" i="3"/>
  <c r="KL39" i="3"/>
  <c r="KX39" i="3"/>
  <c r="LJ39" i="3"/>
  <c r="LV39" i="3"/>
  <c r="MH39" i="3"/>
  <c r="MT39" i="3"/>
  <c r="NF39" i="3"/>
  <c r="NR39" i="3"/>
  <c r="EX40" i="3"/>
  <c r="FJ40" i="3"/>
  <c r="FV40" i="3"/>
  <c r="GH40" i="3"/>
  <c r="GT40" i="3"/>
  <c r="HF40" i="3"/>
  <c r="HR40" i="3"/>
  <c r="FD13" i="3"/>
  <c r="GZ16" i="3"/>
  <c r="LD18" i="3"/>
  <c r="JH19" i="3"/>
  <c r="HL20" i="3"/>
  <c r="FP21" i="3"/>
  <c r="MZ21" i="3"/>
  <c r="LD22" i="3"/>
  <c r="JH23" i="3"/>
  <c r="HL24" i="3"/>
  <c r="FP25" i="3"/>
  <c r="MZ25" i="3"/>
  <c r="LD26" i="3"/>
  <c r="JH27" i="3"/>
  <c r="HL28" i="3"/>
  <c r="FP29" i="3"/>
  <c r="MZ29" i="3"/>
  <c r="LD30" i="3"/>
  <c r="JH31" i="3"/>
  <c r="HL32" i="3"/>
  <c r="MN32" i="3"/>
  <c r="MN13" i="3"/>
  <c r="FD17" i="3"/>
  <c r="FP18" i="3"/>
  <c r="MZ18" i="3"/>
  <c r="LD19" i="3"/>
  <c r="JH20" i="3"/>
  <c r="HL21" i="3"/>
  <c r="FP22" i="3"/>
  <c r="MZ22" i="3"/>
  <c r="LD23" i="3"/>
  <c r="JH24" i="3"/>
  <c r="HL25" i="3"/>
  <c r="FP26" i="3"/>
  <c r="MZ26" i="3"/>
  <c r="LD27" i="3"/>
  <c r="JH28" i="3"/>
  <c r="HL29" i="3"/>
  <c r="FP30" i="3"/>
  <c r="MZ30" i="3"/>
  <c r="LD31" i="3"/>
  <c r="JH32" i="3"/>
  <c r="MB32" i="3"/>
  <c r="NX32" i="3"/>
  <c r="FD33" i="3"/>
  <c r="FP33" i="3"/>
  <c r="GB33" i="3"/>
  <c r="GN33" i="3"/>
  <c r="GZ33" i="3"/>
  <c r="HL33" i="3"/>
  <c r="HX33" i="3"/>
  <c r="IJ33" i="3"/>
  <c r="IV33" i="3"/>
  <c r="JH33" i="3"/>
  <c r="JT33" i="3"/>
  <c r="KF33" i="3"/>
  <c r="KR33" i="3"/>
  <c r="LD33" i="3"/>
  <c r="LP33" i="3"/>
  <c r="MB33" i="3"/>
  <c r="MN33" i="3"/>
  <c r="MZ33" i="3"/>
  <c r="NL33" i="3"/>
  <c r="NX33" i="3"/>
  <c r="FD34" i="3"/>
  <c r="FP34" i="3"/>
  <c r="GB34" i="3"/>
  <c r="GN34" i="3"/>
  <c r="GZ34" i="3"/>
  <c r="HL34" i="3"/>
  <c r="HX34" i="3"/>
  <c r="IJ34" i="3"/>
  <c r="IV34" i="3"/>
  <c r="JH34" i="3"/>
  <c r="JT34" i="3"/>
  <c r="KF34" i="3"/>
  <c r="KR34" i="3"/>
  <c r="LD34" i="3"/>
  <c r="LP34" i="3"/>
  <c r="MB34" i="3"/>
  <c r="MN34" i="3"/>
  <c r="MZ34" i="3"/>
  <c r="NL34" i="3"/>
  <c r="NX34" i="3"/>
  <c r="FD35" i="3"/>
  <c r="FP35" i="3"/>
  <c r="GB35" i="3"/>
  <c r="GN35" i="3"/>
  <c r="GZ35" i="3"/>
  <c r="HL35" i="3"/>
  <c r="HX35" i="3"/>
  <c r="IJ35" i="3"/>
  <c r="IV35" i="3"/>
  <c r="JH35" i="3"/>
  <c r="JT35" i="3"/>
  <c r="KF35" i="3"/>
  <c r="KR35" i="3"/>
  <c r="LD35" i="3"/>
  <c r="LP35" i="3"/>
  <c r="MB35" i="3"/>
  <c r="MN35" i="3"/>
  <c r="MZ35" i="3"/>
  <c r="NL35" i="3"/>
  <c r="NX35" i="3"/>
  <c r="FD36" i="3"/>
  <c r="FP36" i="3"/>
  <c r="GB36" i="3"/>
  <c r="GN36" i="3"/>
  <c r="GZ36" i="3"/>
  <c r="HL36" i="3"/>
  <c r="HX36" i="3"/>
  <c r="IJ36" i="3"/>
  <c r="IV36" i="3"/>
  <c r="JH36" i="3"/>
  <c r="JT36" i="3"/>
  <c r="KF36" i="3"/>
  <c r="KR36" i="3"/>
  <c r="LD36" i="3"/>
  <c r="LP36" i="3"/>
  <c r="MB36" i="3"/>
  <c r="MN36" i="3"/>
  <c r="MZ36" i="3"/>
  <c r="NL36" i="3"/>
  <c r="NX36" i="3"/>
  <c r="FD37" i="3"/>
  <c r="FP37" i="3"/>
  <c r="GB37" i="3"/>
  <c r="GN37" i="3"/>
  <c r="GZ37" i="3"/>
  <c r="HL37" i="3"/>
  <c r="HX37" i="3"/>
  <c r="IJ37" i="3"/>
  <c r="IV37" i="3"/>
  <c r="JH37" i="3"/>
  <c r="JT37" i="3"/>
  <c r="KF37" i="3"/>
  <c r="KR37" i="3"/>
  <c r="LD37" i="3"/>
  <c r="LP37" i="3"/>
  <c r="MB37" i="3"/>
  <c r="MN37" i="3"/>
  <c r="MZ37" i="3"/>
  <c r="NL37" i="3"/>
  <c r="NX37" i="3"/>
  <c r="FD38" i="3"/>
  <c r="FP38" i="3"/>
  <c r="GB38" i="3"/>
  <c r="GN38" i="3"/>
  <c r="GZ38" i="3"/>
  <c r="HL38" i="3"/>
  <c r="HX38" i="3"/>
  <c r="IJ38" i="3"/>
  <c r="IV38" i="3"/>
  <c r="JH38" i="3"/>
  <c r="JT38" i="3"/>
  <c r="KF38" i="3"/>
  <c r="KR38" i="3"/>
  <c r="LD38" i="3"/>
  <c r="LP38" i="3"/>
  <c r="MB38" i="3"/>
  <c r="MN38" i="3"/>
  <c r="MZ38" i="3"/>
  <c r="NL38" i="3"/>
  <c r="NX38" i="3"/>
  <c r="FD39" i="3"/>
  <c r="FP39" i="3"/>
  <c r="GB39" i="3"/>
  <c r="GN39" i="3"/>
  <c r="GZ39" i="3"/>
  <c r="HL39" i="3"/>
  <c r="HX39" i="3"/>
  <c r="IJ39" i="3"/>
  <c r="IV39" i="3"/>
  <c r="JH39" i="3"/>
  <c r="JT39" i="3"/>
  <c r="KF39" i="3"/>
  <c r="KR39" i="3"/>
  <c r="LD39" i="3"/>
  <c r="LP39" i="3"/>
  <c r="MB39" i="3"/>
  <c r="MN39" i="3"/>
  <c r="MZ39" i="3"/>
  <c r="NL39" i="3"/>
  <c r="NX39" i="3"/>
  <c r="FD40" i="3"/>
  <c r="FP40" i="3"/>
  <c r="GB40" i="3"/>
  <c r="GN40" i="3"/>
  <c r="GZ40" i="3"/>
  <c r="HL40" i="3"/>
  <c r="HX40" i="3"/>
  <c r="MN17" i="3"/>
  <c r="FP19" i="3"/>
  <c r="HL22" i="3"/>
  <c r="JH25" i="3"/>
  <c r="LD28" i="3"/>
  <c r="MZ31" i="3"/>
  <c r="LP32" i="3"/>
  <c r="MZ19" i="3"/>
  <c r="FP23" i="3"/>
  <c r="HL26" i="3"/>
  <c r="JH29" i="3"/>
  <c r="KF32" i="3"/>
  <c r="NL32" i="3"/>
  <c r="IJ40" i="3"/>
  <c r="IV40" i="3"/>
  <c r="JH40" i="3"/>
  <c r="JT40" i="3"/>
  <c r="KF40" i="3"/>
  <c r="KR40" i="3"/>
  <c r="LD40" i="3"/>
  <c r="LP40" i="3"/>
  <c r="MB40" i="3"/>
  <c r="MN40" i="3"/>
  <c r="MZ40" i="3"/>
  <c r="NL40" i="3"/>
  <c r="NX40" i="3"/>
  <c r="FD41" i="3"/>
  <c r="FP41" i="3"/>
  <c r="GB41" i="3"/>
  <c r="GN41" i="3"/>
  <c r="GZ41" i="3"/>
  <c r="HL41" i="3"/>
  <c r="HX41" i="3"/>
  <c r="IJ41" i="3"/>
  <c r="IV41" i="3"/>
  <c r="JH41" i="3"/>
  <c r="JT41" i="3"/>
  <c r="KF41" i="3"/>
  <c r="KR41" i="3"/>
  <c r="LD41" i="3"/>
  <c r="LP41" i="3"/>
  <c r="MB41" i="3"/>
  <c r="MN41" i="3"/>
  <c r="MZ41" i="3"/>
  <c r="NL41" i="3"/>
  <c r="NX41" i="3"/>
  <c r="FD42" i="3"/>
  <c r="FP42" i="3"/>
  <c r="GB42" i="3"/>
  <c r="GN42" i="3"/>
  <c r="GZ42" i="3"/>
  <c r="HL42" i="3"/>
  <c r="HX42" i="3"/>
  <c r="IJ42" i="3"/>
  <c r="IV42" i="3"/>
  <c r="JH42" i="3"/>
  <c r="JT42" i="3"/>
  <c r="KF42" i="3"/>
  <c r="KR42" i="3"/>
  <c r="LD42" i="3"/>
  <c r="LP42" i="3"/>
  <c r="MB42" i="3"/>
  <c r="MN42" i="3"/>
  <c r="MZ42" i="3"/>
  <c r="NL42" i="3"/>
  <c r="NX42" i="3"/>
  <c r="FD43" i="3"/>
  <c r="FP43" i="3"/>
  <c r="GB43" i="3"/>
  <c r="GN43" i="3"/>
  <c r="GZ43" i="3"/>
  <c r="HL43" i="3"/>
  <c r="HX43" i="3"/>
  <c r="IJ43" i="3"/>
  <c r="IV43" i="3"/>
  <c r="JH43" i="3"/>
  <c r="JT43" i="3"/>
  <c r="KF43" i="3"/>
  <c r="KR43" i="3"/>
  <c r="LD43" i="3"/>
  <c r="LP43" i="3"/>
  <c r="MB43" i="3"/>
  <c r="MN43" i="3"/>
  <c r="MZ43" i="3"/>
  <c r="NL43" i="3"/>
  <c r="NX43" i="3"/>
  <c r="FD44" i="3"/>
  <c r="FP44" i="3"/>
  <c r="GB44" i="3"/>
  <c r="GN44" i="3"/>
  <c r="GZ44" i="3"/>
  <c r="HL44" i="3"/>
  <c r="HX44" i="3"/>
  <c r="IJ44" i="3"/>
  <c r="IV44" i="3"/>
  <c r="JH44" i="3"/>
  <c r="JT44" i="3"/>
  <c r="KF44" i="3"/>
  <c r="KR44" i="3"/>
  <c r="LD44" i="3"/>
  <c r="LP44" i="3"/>
  <c r="MB44" i="3"/>
  <c r="MN44" i="3"/>
  <c r="MZ44" i="3"/>
  <c r="NL44" i="3"/>
  <c r="NX44" i="3"/>
  <c r="FD45" i="3"/>
  <c r="FP45" i="3"/>
  <c r="GB45" i="3"/>
  <c r="GN45" i="3"/>
  <c r="GZ45" i="3"/>
  <c r="HL45" i="3"/>
  <c r="HX45" i="3"/>
  <c r="IJ45" i="3"/>
  <c r="IV45" i="3"/>
  <c r="JH45" i="3"/>
  <c r="JT45" i="3"/>
  <c r="KF45" i="3"/>
  <c r="KR45" i="3"/>
  <c r="LD45" i="3"/>
  <c r="LP45" i="3"/>
  <c r="MB45" i="3"/>
  <c r="MN45" i="3"/>
  <c r="MZ45" i="3"/>
  <c r="NL45" i="3"/>
  <c r="NX45" i="3"/>
  <c r="FD46" i="3"/>
  <c r="FP46" i="3"/>
  <c r="GB46" i="3"/>
  <c r="GN46" i="3"/>
  <c r="GZ46" i="3"/>
  <c r="HL46" i="3"/>
  <c r="HX46" i="3"/>
  <c r="IJ46" i="3"/>
  <c r="IV46" i="3"/>
  <c r="JH46" i="3"/>
  <c r="JT46" i="3"/>
  <c r="KF46" i="3"/>
  <c r="KR46" i="3"/>
  <c r="LD46" i="3"/>
  <c r="LP46" i="3"/>
  <c r="MB46" i="3"/>
  <c r="MN46" i="3"/>
  <c r="MZ46" i="3"/>
  <c r="NL46" i="3"/>
  <c r="NX46" i="3"/>
  <c r="FD47" i="3"/>
  <c r="FP47" i="3"/>
  <c r="GB47" i="3"/>
  <c r="GN47" i="3"/>
  <c r="GZ47" i="3"/>
  <c r="HL47" i="3"/>
  <c r="HX47" i="3"/>
  <c r="IJ47" i="3"/>
  <c r="IV47" i="3"/>
  <c r="JH47" i="3"/>
  <c r="JT47" i="3"/>
  <c r="KF47" i="3"/>
  <c r="KR47" i="3"/>
  <c r="LD47" i="3"/>
  <c r="LP47" i="3"/>
  <c r="MB47" i="3"/>
  <c r="MN47" i="3"/>
  <c r="MZ47" i="3"/>
  <c r="NL47" i="3"/>
  <c r="NX47" i="3"/>
  <c r="FD48" i="3"/>
  <c r="FP48" i="3"/>
  <c r="GB48" i="3"/>
  <c r="GN48" i="3"/>
  <c r="GZ48" i="3"/>
  <c r="HL48" i="3"/>
  <c r="HX48" i="3"/>
  <c r="IJ48" i="3"/>
  <c r="IV48" i="3"/>
  <c r="JH48" i="3"/>
  <c r="JT48" i="3"/>
  <c r="KF48" i="3"/>
  <c r="KR48" i="3"/>
  <c r="LD48" i="3"/>
  <c r="LP48" i="3"/>
  <c r="MB48" i="3"/>
  <c r="MN48" i="3"/>
  <c r="MZ48" i="3"/>
  <c r="NL48" i="3"/>
  <c r="NX48" i="3"/>
  <c r="FD49" i="3"/>
  <c r="FP49" i="3"/>
  <c r="GB49" i="3"/>
  <c r="GN49" i="3"/>
  <c r="GZ49" i="3"/>
  <c r="HL49" i="3"/>
  <c r="HX49" i="3"/>
  <c r="IJ49" i="3"/>
  <c r="IV49" i="3"/>
  <c r="JH49" i="3"/>
  <c r="JT49" i="3"/>
  <c r="KF49" i="3"/>
  <c r="KR49" i="3"/>
  <c r="LD49" i="3"/>
  <c r="LP49" i="3"/>
  <c r="MB49" i="3"/>
  <c r="MN49" i="3"/>
  <c r="MZ49" i="3"/>
  <c r="NL49" i="3"/>
  <c r="NX49" i="3"/>
  <c r="FD50" i="3"/>
  <c r="FP50" i="3"/>
  <c r="GB50" i="3"/>
  <c r="GN50" i="3"/>
  <c r="GZ50" i="3"/>
  <c r="HL50" i="3"/>
  <c r="HX50" i="3"/>
  <c r="IJ50" i="3"/>
  <c r="IV50" i="3"/>
  <c r="JH50" i="3"/>
  <c r="JT50" i="3"/>
  <c r="KF50" i="3"/>
  <c r="KR50" i="3"/>
  <c r="LD50" i="3"/>
  <c r="LP50" i="3"/>
  <c r="MB50" i="3"/>
  <c r="MN50" i="3"/>
  <c r="MZ50" i="3"/>
  <c r="NL50" i="3"/>
  <c r="NX50" i="3"/>
  <c r="FD51" i="3"/>
  <c r="FP51" i="3"/>
  <c r="GB51" i="3"/>
  <c r="GN51" i="3"/>
  <c r="GZ51" i="3"/>
  <c r="HL51" i="3"/>
  <c r="HX51" i="3"/>
  <c r="IJ51" i="3"/>
  <c r="IV51" i="3"/>
  <c r="JH51" i="3"/>
  <c r="JT51" i="3"/>
  <c r="KF51" i="3"/>
  <c r="KR51" i="3"/>
  <c r="LD51" i="3"/>
  <c r="LP51" i="3"/>
  <c r="MB51" i="3"/>
  <c r="MN51" i="3"/>
  <c r="MZ51" i="3"/>
  <c r="NL51" i="3"/>
  <c r="NX51" i="3"/>
  <c r="FD52" i="3"/>
  <c r="FP52" i="3"/>
  <c r="GB52" i="3"/>
  <c r="GN52" i="3"/>
  <c r="GZ52" i="3"/>
  <c r="HL52" i="3"/>
  <c r="HX52" i="3"/>
  <c r="IJ52" i="3"/>
  <c r="IV52" i="3"/>
  <c r="JH52" i="3"/>
  <c r="JT52" i="3"/>
  <c r="KF52" i="3"/>
  <c r="KR52" i="3"/>
  <c r="LD52" i="3"/>
  <c r="LP52" i="3"/>
  <c r="MB52" i="3"/>
  <c r="MN52" i="3"/>
  <c r="MZ52" i="3"/>
  <c r="NL52" i="3"/>
  <c r="NX52" i="3"/>
  <c r="FD53" i="3"/>
  <c r="FP53" i="3"/>
  <c r="GB53" i="3"/>
  <c r="GN53" i="3"/>
  <c r="GZ53" i="3"/>
  <c r="HL53" i="3"/>
  <c r="HX53" i="3"/>
  <c r="IJ53" i="3"/>
  <c r="IV53" i="3"/>
  <c r="JH53" i="3"/>
  <c r="JT53" i="3"/>
  <c r="KF53" i="3"/>
  <c r="KR53" i="3"/>
  <c r="LD53" i="3"/>
  <c r="LP53" i="3"/>
  <c r="MB53" i="3"/>
  <c r="MN53" i="3"/>
  <c r="MZ53" i="3"/>
  <c r="NL53" i="3"/>
  <c r="NX53" i="3"/>
  <c r="FD54" i="3"/>
  <c r="FP54" i="3"/>
  <c r="GB54" i="3"/>
  <c r="GN54" i="3"/>
  <c r="GZ54" i="3"/>
  <c r="HL54" i="3"/>
  <c r="HX54" i="3"/>
  <c r="IJ54" i="3"/>
  <c r="IV54" i="3"/>
  <c r="JH54" i="3"/>
  <c r="JT54" i="3"/>
  <c r="KF54" i="3"/>
  <c r="KR54" i="3"/>
  <c r="LD54" i="3"/>
  <c r="LP54" i="3"/>
  <c r="MB54" i="3"/>
  <c r="MN54" i="3"/>
  <c r="MZ54" i="3"/>
  <c r="NL54" i="3"/>
  <c r="NX54" i="3"/>
  <c r="FD55" i="3"/>
  <c r="FP55" i="3"/>
  <c r="GB55" i="3"/>
  <c r="GN55" i="3"/>
  <c r="GZ55" i="3"/>
  <c r="HL55" i="3"/>
  <c r="HX55" i="3"/>
  <c r="IJ55" i="3"/>
  <c r="IV55" i="3"/>
  <c r="JH55" i="3"/>
  <c r="JT55" i="3"/>
  <c r="KF55" i="3"/>
  <c r="KR55" i="3"/>
  <c r="LD55" i="3"/>
  <c r="LP55" i="3"/>
  <c r="MB55" i="3"/>
  <c r="MN55" i="3"/>
  <c r="MZ55" i="3"/>
  <c r="NL55" i="3"/>
  <c r="NX55" i="3"/>
  <c r="FD56" i="3"/>
  <c r="FP56" i="3"/>
  <c r="GB56" i="3"/>
  <c r="GN56" i="3"/>
  <c r="GZ56" i="3"/>
  <c r="HL56" i="3"/>
  <c r="HX56" i="3"/>
  <c r="IJ56" i="3"/>
  <c r="IV56" i="3"/>
  <c r="JH56" i="3"/>
  <c r="JT56" i="3"/>
  <c r="KF56" i="3"/>
  <c r="KR56" i="3"/>
  <c r="LD56" i="3"/>
  <c r="LP56" i="3"/>
  <c r="MB56" i="3"/>
  <c r="MN56" i="3"/>
  <c r="MZ56" i="3"/>
  <c r="NL56" i="3"/>
  <c r="NX56" i="3"/>
  <c r="FD57" i="3"/>
  <c r="FP57" i="3"/>
  <c r="GB57" i="3"/>
  <c r="GN57" i="3"/>
  <c r="GZ57" i="3"/>
  <c r="HL57" i="3"/>
  <c r="HX57" i="3"/>
  <c r="IJ57" i="3"/>
  <c r="IV57" i="3"/>
  <c r="JH57" i="3"/>
  <c r="JT57" i="3"/>
  <c r="KF57" i="3"/>
  <c r="KR57" i="3"/>
  <c r="LD57" i="3"/>
  <c r="LP57" i="3"/>
  <c r="MB57" i="3"/>
  <c r="MN57" i="3"/>
  <c r="MZ57" i="3"/>
  <c r="NL57" i="3"/>
  <c r="NX57" i="3"/>
  <c r="FD58" i="3"/>
  <c r="FP58" i="3"/>
  <c r="GB58" i="3"/>
  <c r="GN58" i="3"/>
  <c r="GZ58" i="3"/>
  <c r="HL58" i="3"/>
  <c r="HX58" i="3"/>
  <c r="IJ58" i="3"/>
  <c r="IV58" i="3"/>
  <c r="JH58" i="3"/>
  <c r="JT58" i="3"/>
  <c r="KF58" i="3"/>
  <c r="KR58" i="3"/>
  <c r="LD58" i="3"/>
  <c r="LP58" i="3"/>
  <c r="MB58" i="3"/>
  <c r="MN58" i="3"/>
  <c r="MZ58" i="3"/>
  <c r="NL58" i="3"/>
  <c r="NX58" i="3"/>
  <c r="FD59" i="3"/>
  <c r="FP59" i="3"/>
  <c r="GB59" i="3"/>
  <c r="GN59" i="3"/>
  <c r="GZ59" i="3"/>
  <c r="HL59" i="3"/>
  <c r="HX59" i="3"/>
  <c r="IJ59" i="3"/>
  <c r="IV59" i="3"/>
  <c r="JH59" i="3"/>
  <c r="JT59" i="3"/>
  <c r="KF59" i="3"/>
  <c r="KR59" i="3"/>
  <c r="LD59" i="3"/>
  <c r="LP59" i="3"/>
  <c r="MB59" i="3"/>
  <c r="MN59" i="3"/>
  <c r="MZ59" i="3"/>
  <c r="NL59" i="3"/>
  <c r="NX59" i="3"/>
  <c r="FD60" i="3"/>
  <c r="FP60" i="3"/>
  <c r="GB60" i="3"/>
  <c r="GN60" i="3"/>
  <c r="GZ60" i="3"/>
  <c r="HL60" i="3"/>
  <c r="HX60" i="3"/>
  <c r="IJ60" i="3"/>
  <c r="IV60" i="3"/>
  <c r="JH60" i="3"/>
  <c r="JT60" i="3"/>
  <c r="KF60" i="3"/>
  <c r="KR60" i="3"/>
  <c r="LD60" i="3"/>
  <c r="LP60" i="3"/>
  <c r="MB60" i="3"/>
  <c r="MN60" i="3"/>
  <c r="MZ60" i="3"/>
  <c r="NL60" i="3"/>
  <c r="NX60" i="3"/>
  <c r="FD61" i="3"/>
  <c r="FP61" i="3"/>
  <c r="GB61" i="3"/>
  <c r="GN61" i="3"/>
  <c r="GZ61" i="3"/>
  <c r="HL61" i="3"/>
  <c r="HX61" i="3"/>
  <c r="IJ61" i="3"/>
  <c r="IV61" i="3"/>
  <c r="JH61" i="3"/>
  <c r="JT61" i="3"/>
  <c r="KF61" i="3"/>
  <c r="KR61" i="3"/>
  <c r="LD61" i="3"/>
  <c r="LP61" i="3"/>
  <c r="MB61" i="3"/>
  <c r="MN61" i="3"/>
  <c r="MZ61" i="3"/>
  <c r="NL61" i="3"/>
  <c r="NX61" i="3"/>
  <c r="FD62" i="3"/>
  <c r="FP62" i="3"/>
  <c r="GB62" i="3"/>
  <c r="GN62" i="3"/>
  <c r="GZ62" i="3"/>
  <c r="HL62" i="3"/>
  <c r="HX62" i="3"/>
  <c r="IJ62" i="3"/>
  <c r="IV62" i="3"/>
  <c r="JH62" i="3"/>
  <c r="JT62" i="3"/>
  <c r="KF62" i="3"/>
  <c r="KR62" i="3"/>
  <c r="LD62" i="3"/>
  <c r="LP62" i="3"/>
  <c r="MB62" i="3"/>
  <c r="MN62" i="3"/>
  <c r="MZ62" i="3"/>
  <c r="NL62" i="3"/>
  <c r="NX62" i="3"/>
  <c r="FD63" i="3"/>
  <c r="FP63" i="3"/>
  <c r="GB63" i="3"/>
  <c r="GN63" i="3"/>
  <c r="GZ63" i="3"/>
  <c r="HL63" i="3"/>
  <c r="HX63" i="3"/>
  <c r="IJ63" i="3"/>
  <c r="IV63" i="3"/>
  <c r="JH63" i="3"/>
  <c r="JT63" i="3"/>
  <c r="KF63" i="3"/>
  <c r="KR63" i="3"/>
  <c r="LD63" i="3"/>
  <c r="LP63" i="3"/>
  <c r="MB63" i="3"/>
  <c r="MN63" i="3"/>
  <c r="MZ63" i="3"/>
  <c r="NL63" i="3"/>
  <c r="NX63" i="3"/>
  <c r="FD64" i="3"/>
  <c r="FP64" i="3"/>
  <c r="GB64" i="3"/>
  <c r="GN64" i="3"/>
  <c r="GZ64" i="3"/>
  <c r="HL64" i="3"/>
  <c r="HX64" i="3"/>
  <c r="IJ64" i="3"/>
  <c r="IV64" i="3"/>
  <c r="JH64" i="3"/>
  <c r="JT64" i="3"/>
  <c r="KF64" i="3"/>
  <c r="KR64" i="3"/>
  <c r="LD64" i="3"/>
  <c r="LP64" i="3"/>
  <c r="MB64" i="3"/>
  <c r="MN64" i="3"/>
  <c r="MZ64" i="3"/>
  <c r="NL64" i="3"/>
  <c r="NX64" i="3"/>
  <c r="FD65" i="3"/>
  <c r="FP65" i="3"/>
  <c r="GB65" i="3"/>
  <c r="GN65" i="3"/>
  <c r="GZ65" i="3"/>
  <c r="HL65" i="3"/>
  <c r="HX65" i="3"/>
  <c r="IJ65" i="3"/>
  <c r="IV65" i="3"/>
  <c r="JH65" i="3"/>
  <c r="JT65" i="3"/>
  <c r="KF65" i="3"/>
  <c r="KR65" i="3"/>
  <c r="LD65" i="3"/>
  <c r="LP65" i="3"/>
  <c r="MB65" i="3"/>
  <c r="MN65" i="3"/>
  <c r="MZ65" i="3"/>
  <c r="NL65" i="3"/>
  <c r="NX65" i="3"/>
  <c r="FD66" i="3"/>
  <c r="FP66" i="3"/>
  <c r="GB66" i="3"/>
  <c r="GN66" i="3"/>
  <c r="GZ66" i="3"/>
  <c r="HL66" i="3"/>
  <c r="HX66" i="3"/>
  <c r="IJ66" i="3"/>
  <c r="IV66" i="3"/>
  <c r="JH66" i="3"/>
  <c r="JT66" i="3"/>
  <c r="KF66" i="3"/>
  <c r="KR66" i="3"/>
  <c r="LD66" i="3"/>
  <c r="LP66" i="3"/>
  <c r="MB66" i="3"/>
  <c r="MN66" i="3"/>
  <c r="MZ66" i="3"/>
  <c r="NL66" i="3"/>
  <c r="NX66" i="3"/>
  <c r="FD67" i="3"/>
  <c r="FP67" i="3"/>
  <c r="GB67" i="3"/>
  <c r="GN67" i="3"/>
  <c r="GZ67" i="3"/>
  <c r="HL67" i="3"/>
  <c r="HX67" i="3"/>
  <c r="IJ67" i="3"/>
  <c r="IV67" i="3"/>
  <c r="JH67" i="3"/>
  <c r="JT67" i="3"/>
  <c r="KF67" i="3"/>
  <c r="KR67" i="3"/>
  <c r="LD67" i="3"/>
  <c r="LP67" i="3"/>
  <c r="MB67" i="3"/>
  <c r="MN67" i="3"/>
  <c r="MZ67" i="3"/>
  <c r="NL67" i="3"/>
  <c r="NX67" i="3"/>
  <c r="FD68" i="3"/>
  <c r="FP68" i="3"/>
  <c r="GB68" i="3"/>
  <c r="GN68" i="3"/>
  <c r="GZ68" i="3"/>
  <c r="HL68" i="3"/>
  <c r="HX68" i="3"/>
  <c r="IJ68" i="3"/>
  <c r="IV68" i="3"/>
  <c r="JH68" i="3"/>
  <c r="JT68" i="3"/>
  <c r="KF68" i="3"/>
  <c r="KR68" i="3"/>
  <c r="LD68" i="3"/>
  <c r="LP68" i="3"/>
  <c r="MB68" i="3"/>
  <c r="MN68" i="3"/>
  <c r="MZ68" i="3"/>
  <c r="NL68" i="3"/>
  <c r="NX68" i="3"/>
  <c r="FD69" i="3"/>
  <c r="FP69" i="3"/>
  <c r="GB69" i="3"/>
  <c r="GN69" i="3"/>
  <c r="GZ69" i="3"/>
  <c r="HL69" i="3"/>
  <c r="HX69" i="3"/>
  <c r="IJ69" i="3"/>
  <c r="IV69" i="3"/>
  <c r="JH69" i="3"/>
  <c r="JT69" i="3"/>
  <c r="KF69" i="3"/>
  <c r="KR69" i="3"/>
  <c r="LD69" i="3"/>
  <c r="LP69" i="3"/>
  <c r="MB69" i="3"/>
  <c r="MN69" i="3"/>
  <c r="MZ69" i="3"/>
  <c r="NL69" i="3"/>
  <c r="NX69" i="3"/>
  <c r="FD70" i="3"/>
  <c r="FP70" i="3"/>
  <c r="GB70" i="3"/>
  <c r="GN70" i="3"/>
  <c r="GZ70" i="3"/>
  <c r="HL70" i="3"/>
  <c r="HX70" i="3"/>
  <c r="IJ70" i="3"/>
  <c r="IV70" i="3"/>
  <c r="JH70" i="3"/>
  <c r="JT70" i="3"/>
  <c r="KF70" i="3"/>
  <c r="KR70" i="3"/>
  <c r="LD70" i="3"/>
  <c r="LP70" i="3"/>
  <c r="MB70" i="3"/>
  <c r="MN70" i="3"/>
  <c r="MZ70" i="3"/>
  <c r="NL70" i="3"/>
  <c r="NX70" i="3"/>
  <c r="FD71" i="3"/>
  <c r="FP71" i="3"/>
  <c r="GB71" i="3"/>
  <c r="GN71" i="3"/>
  <c r="GZ71" i="3"/>
  <c r="HL71" i="3"/>
  <c r="HX71" i="3"/>
  <c r="IJ71" i="3"/>
  <c r="IV71" i="3"/>
  <c r="JH71" i="3"/>
  <c r="JT71" i="3"/>
  <c r="KF71" i="3"/>
  <c r="KR71" i="3"/>
  <c r="LD71" i="3"/>
  <c r="LP71" i="3"/>
  <c r="MB71" i="3"/>
  <c r="MN71" i="3"/>
  <c r="MZ71" i="3"/>
  <c r="NL71" i="3"/>
  <c r="NX71" i="3"/>
  <c r="FD72" i="3"/>
  <c r="FP72" i="3"/>
  <c r="GB72" i="3"/>
  <c r="GN72" i="3"/>
  <c r="GZ72" i="3"/>
  <c r="HL72" i="3"/>
  <c r="HX72" i="3"/>
  <c r="IJ72" i="3"/>
  <c r="IV72" i="3"/>
  <c r="JH72" i="3"/>
  <c r="JT72" i="3"/>
  <c r="KF72" i="3"/>
  <c r="KR72" i="3"/>
  <c r="LD72" i="3"/>
  <c r="LP72" i="3"/>
  <c r="MB72" i="3"/>
  <c r="MN72" i="3"/>
  <c r="MZ72" i="3"/>
  <c r="NL72" i="3"/>
  <c r="NX72" i="3"/>
  <c r="FD73" i="3"/>
  <c r="FP73" i="3"/>
  <c r="GB73" i="3"/>
  <c r="GN73" i="3"/>
  <c r="GZ73" i="3"/>
  <c r="HL73" i="3"/>
  <c r="HX73" i="3"/>
  <c r="IJ73" i="3"/>
  <c r="IV73" i="3"/>
  <c r="JH73" i="3"/>
  <c r="JT73" i="3"/>
  <c r="KF73" i="3"/>
  <c r="KR73" i="3"/>
  <c r="LD73" i="3"/>
  <c r="LP73" i="3"/>
  <c r="MB73" i="3"/>
  <c r="MN73" i="3"/>
  <c r="MZ73" i="3"/>
  <c r="NL73" i="3"/>
  <c r="NX73" i="3"/>
  <c r="FD74" i="3"/>
  <c r="FP74" i="3"/>
  <c r="GB74" i="3"/>
  <c r="IV11" i="3"/>
  <c r="LD20" i="3"/>
  <c r="MZ23" i="3"/>
  <c r="FP27" i="3"/>
  <c r="HL30" i="3"/>
  <c r="MZ27" i="3"/>
  <c r="IP40" i="3"/>
  <c r="KL40" i="3"/>
  <c r="MH40" i="3"/>
  <c r="EX41" i="3"/>
  <c r="GT41" i="3"/>
  <c r="IP41" i="3"/>
  <c r="KL41" i="3"/>
  <c r="MH41" i="3"/>
  <c r="EX42" i="3"/>
  <c r="GT42" i="3"/>
  <c r="IP42" i="3"/>
  <c r="KL42" i="3"/>
  <c r="MH42" i="3"/>
  <c r="EX43" i="3"/>
  <c r="GT43" i="3"/>
  <c r="IP43" i="3"/>
  <c r="KL43" i="3"/>
  <c r="MH43" i="3"/>
  <c r="EX44" i="3"/>
  <c r="GT44" i="3"/>
  <c r="IP44" i="3"/>
  <c r="KL44" i="3"/>
  <c r="MH44" i="3"/>
  <c r="EX45" i="3"/>
  <c r="GT45" i="3"/>
  <c r="IP45" i="3"/>
  <c r="KL45" i="3"/>
  <c r="MH45" i="3"/>
  <c r="EX46" i="3"/>
  <c r="GT46" i="3"/>
  <c r="IP46" i="3"/>
  <c r="KL46" i="3"/>
  <c r="MH46" i="3"/>
  <c r="EX47" i="3"/>
  <c r="GT47" i="3"/>
  <c r="IP47" i="3"/>
  <c r="KL47" i="3"/>
  <c r="MH47" i="3"/>
  <c r="EX48" i="3"/>
  <c r="GT48" i="3"/>
  <c r="IP48" i="3"/>
  <c r="KL48" i="3"/>
  <c r="MH48" i="3"/>
  <c r="EX49" i="3"/>
  <c r="GT49" i="3"/>
  <c r="IP49" i="3"/>
  <c r="KL49" i="3"/>
  <c r="MH49" i="3"/>
  <c r="EX50" i="3"/>
  <c r="GT50" i="3"/>
  <c r="IP50" i="3"/>
  <c r="KL50" i="3"/>
  <c r="MH50" i="3"/>
  <c r="EX51" i="3"/>
  <c r="GT51" i="3"/>
  <c r="IP51" i="3"/>
  <c r="KL51" i="3"/>
  <c r="MH51" i="3"/>
  <c r="EX52" i="3"/>
  <c r="GT52" i="3"/>
  <c r="IP52" i="3"/>
  <c r="KL52" i="3"/>
  <c r="MH52" i="3"/>
  <c r="EX53" i="3"/>
  <c r="GT53" i="3"/>
  <c r="IP53" i="3"/>
  <c r="KL53" i="3"/>
  <c r="MH53" i="3"/>
  <c r="EX54" i="3"/>
  <c r="GT54" i="3"/>
  <c r="IP54" i="3"/>
  <c r="KL54" i="3"/>
  <c r="MH54" i="3"/>
  <c r="EX55" i="3"/>
  <c r="GT55" i="3"/>
  <c r="IP55" i="3"/>
  <c r="KL55" i="3"/>
  <c r="MH55" i="3"/>
  <c r="EX56" i="3"/>
  <c r="GT56" i="3"/>
  <c r="IP56" i="3"/>
  <c r="KL56" i="3"/>
  <c r="MH56" i="3"/>
  <c r="EX57" i="3"/>
  <c r="GT57" i="3"/>
  <c r="IP57" i="3"/>
  <c r="KL57" i="3"/>
  <c r="MH57" i="3"/>
  <c r="EX58" i="3"/>
  <c r="GT58" i="3"/>
  <c r="IP58" i="3"/>
  <c r="KL58" i="3"/>
  <c r="MH58" i="3"/>
  <c r="EX59" i="3"/>
  <c r="GT59" i="3"/>
  <c r="IP59" i="3"/>
  <c r="KL59" i="3"/>
  <c r="MH59" i="3"/>
  <c r="EX60" i="3"/>
  <c r="GT60" i="3"/>
  <c r="IP60" i="3"/>
  <c r="KL60" i="3"/>
  <c r="MH60" i="3"/>
  <c r="EX61" i="3"/>
  <c r="GT61" i="3"/>
  <c r="IP61" i="3"/>
  <c r="KL61" i="3"/>
  <c r="MH61" i="3"/>
  <c r="EX62" i="3"/>
  <c r="GT62" i="3"/>
  <c r="IP62" i="3"/>
  <c r="KL62" i="3"/>
  <c r="MH62" i="3"/>
  <c r="EX63" i="3"/>
  <c r="GT63" i="3"/>
  <c r="IP63" i="3"/>
  <c r="KL63" i="3"/>
  <c r="MH63" i="3"/>
  <c r="EX64" i="3"/>
  <c r="GT64" i="3"/>
  <c r="IP64" i="3"/>
  <c r="KL64" i="3"/>
  <c r="MH64" i="3"/>
  <c r="EX65" i="3"/>
  <c r="GT65" i="3"/>
  <c r="IP65" i="3"/>
  <c r="KL65" i="3"/>
  <c r="MH65" i="3"/>
  <c r="EX66" i="3"/>
  <c r="GT66" i="3"/>
  <c r="IP66" i="3"/>
  <c r="KL66" i="3"/>
  <c r="MH66" i="3"/>
  <c r="EX67" i="3"/>
  <c r="GT67" i="3"/>
  <c r="IP67" i="3"/>
  <c r="KL67" i="3"/>
  <c r="MH67" i="3"/>
  <c r="EX68" i="3"/>
  <c r="GT68" i="3"/>
  <c r="IP68" i="3"/>
  <c r="KL68" i="3"/>
  <c r="MH68" i="3"/>
  <c r="EX69" i="3"/>
  <c r="GT69" i="3"/>
  <c r="IP69" i="3"/>
  <c r="KL69" i="3"/>
  <c r="MH69" i="3"/>
  <c r="EX70" i="3"/>
  <c r="GT70" i="3"/>
  <c r="IP70" i="3"/>
  <c r="KL70" i="3"/>
  <c r="MH70" i="3"/>
  <c r="EX71" i="3"/>
  <c r="GT71" i="3"/>
  <c r="IP71" i="3"/>
  <c r="KL71" i="3"/>
  <c r="MH71" i="3"/>
  <c r="EX72" i="3"/>
  <c r="GT72" i="3"/>
  <c r="IP72" i="3"/>
  <c r="KL72" i="3"/>
  <c r="MH72" i="3"/>
  <c r="EX73" i="3"/>
  <c r="GT73" i="3"/>
  <c r="IP73" i="3"/>
  <c r="KL73" i="3"/>
  <c r="MH73" i="3"/>
  <c r="EX74" i="3"/>
  <c r="HL18" i="3"/>
  <c r="FP31" i="3"/>
  <c r="ID40" i="3"/>
  <c r="JZ40" i="3"/>
  <c r="LV40" i="3"/>
  <c r="NR40" i="3"/>
  <c r="GH41" i="3"/>
  <c r="ID41" i="3"/>
  <c r="JZ41" i="3"/>
  <c r="LV41" i="3"/>
  <c r="NR41" i="3"/>
  <c r="GH42" i="3"/>
  <c r="ID42" i="3"/>
  <c r="JZ42" i="3"/>
  <c r="LV42" i="3"/>
  <c r="NR42" i="3"/>
  <c r="GH43" i="3"/>
  <c r="ID43" i="3"/>
  <c r="JZ43" i="3"/>
  <c r="LV43" i="3"/>
  <c r="NR43" i="3"/>
  <c r="GH44" i="3"/>
  <c r="ID44" i="3"/>
  <c r="JZ44" i="3"/>
  <c r="LV44" i="3"/>
  <c r="NR44" i="3"/>
  <c r="GH45" i="3"/>
  <c r="ID45" i="3"/>
  <c r="JZ45" i="3"/>
  <c r="LV45" i="3"/>
  <c r="NR45" i="3"/>
  <c r="GH46" i="3"/>
  <c r="ID46" i="3"/>
  <c r="JZ46" i="3"/>
  <c r="LV46" i="3"/>
  <c r="NR46" i="3"/>
  <c r="GH47" i="3"/>
  <c r="ID47" i="3"/>
  <c r="JZ47" i="3"/>
  <c r="LV47" i="3"/>
  <c r="NR47" i="3"/>
  <c r="GH48" i="3"/>
  <c r="ID48" i="3"/>
  <c r="JZ48" i="3"/>
  <c r="LV48" i="3"/>
  <c r="NR48" i="3"/>
  <c r="GH49" i="3"/>
  <c r="ID49" i="3"/>
  <c r="JZ49" i="3"/>
  <c r="LV49" i="3"/>
  <c r="NR49" i="3"/>
  <c r="GH50" i="3"/>
  <c r="ID50" i="3"/>
  <c r="JZ50" i="3"/>
  <c r="LV50" i="3"/>
  <c r="NR50" i="3"/>
  <c r="GH51" i="3"/>
  <c r="ID51" i="3"/>
  <c r="JZ51" i="3"/>
  <c r="LV51" i="3"/>
  <c r="NR51" i="3"/>
  <c r="GH52" i="3"/>
  <c r="ID52" i="3"/>
  <c r="JZ52" i="3"/>
  <c r="LV52" i="3"/>
  <c r="NR52" i="3"/>
  <c r="GH53" i="3"/>
  <c r="ID53" i="3"/>
  <c r="JZ53" i="3"/>
  <c r="LV53" i="3"/>
  <c r="NR53" i="3"/>
  <c r="GH54" i="3"/>
  <c r="ID54" i="3"/>
  <c r="JZ54" i="3"/>
  <c r="LV54" i="3"/>
  <c r="NR54" i="3"/>
  <c r="GH55" i="3"/>
  <c r="ID55" i="3"/>
  <c r="JZ55" i="3"/>
  <c r="LV55" i="3"/>
  <c r="NR55" i="3"/>
  <c r="GH56" i="3"/>
  <c r="ID56" i="3"/>
  <c r="JZ56" i="3"/>
  <c r="LV56" i="3"/>
  <c r="NR56" i="3"/>
  <c r="GH57" i="3"/>
  <c r="ID57" i="3"/>
  <c r="JZ57" i="3"/>
  <c r="LV57" i="3"/>
  <c r="NR57" i="3"/>
  <c r="GH58" i="3"/>
  <c r="ID58" i="3"/>
  <c r="JZ58" i="3"/>
  <c r="LV58" i="3"/>
  <c r="NR58" i="3"/>
  <c r="GH59" i="3"/>
  <c r="ID59" i="3"/>
  <c r="JZ59" i="3"/>
  <c r="LV59" i="3"/>
  <c r="NR59" i="3"/>
  <c r="GH60" i="3"/>
  <c r="ID60" i="3"/>
  <c r="JZ60" i="3"/>
  <c r="LV60" i="3"/>
  <c r="NR60" i="3"/>
  <c r="GH61" i="3"/>
  <c r="ID61" i="3"/>
  <c r="JZ61" i="3"/>
  <c r="LV61" i="3"/>
  <c r="NR61" i="3"/>
  <c r="GH62" i="3"/>
  <c r="ID62" i="3"/>
  <c r="JZ62" i="3"/>
  <c r="LV62" i="3"/>
  <c r="NR62" i="3"/>
  <c r="GH63" i="3"/>
  <c r="ID63" i="3"/>
  <c r="JZ63" i="3"/>
  <c r="LV63" i="3"/>
  <c r="NR63" i="3"/>
  <c r="GH64" i="3"/>
  <c r="ID64" i="3"/>
  <c r="JZ64" i="3"/>
  <c r="LV64" i="3"/>
  <c r="NR64" i="3"/>
  <c r="GH65" i="3"/>
  <c r="ID65" i="3"/>
  <c r="JZ65" i="3"/>
  <c r="LV65" i="3"/>
  <c r="NR65" i="3"/>
  <c r="GH66" i="3"/>
  <c r="ID66" i="3"/>
  <c r="JZ66" i="3"/>
  <c r="LV66" i="3"/>
  <c r="NR66" i="3"/>
  <c r="GH67" i="3"/>
  <c r="ID67" i="3"/>
  <c r="JZ67" i="3"/>
  <c r="LV67" i="3"/>
  <c r="NR67" i="3"/>
  <c r="GH68" i="3"/>
  <c r="ID68" i="3"/>
  <c r="JZ68" i="3"/>
  <c r="LV68" i="3"/>
  <c r="NR68" i="3"/>
  <c r="GH69" i="3"/>
  <c r="ID69" i="3"/>
  <c r="JZ69" i="3"/>
  <c r="LV69" i="3"/>
  <c r="NR69" i="3"/>
  <c r="GH70" i="3"/>
  <c r="ID70" i="3"/>
  <c r="JZ70" i="3"/>
  <c r="LV70" i="3"/>
  <c r="NR70" i="3"/>
  <c r="GH71" i="3"/>
  <c r="ID71" i="3"/>
  <c r="JZ71" i="3"/>
  <c r="LV71" i="3"/>
  <c r="NR71" i="3"/>
  <c r="GH72" i="3"/>
  <c r="ID72" i="3"/>
  <c r="JZ72" i="3"/>
  <c r="LV72" i="3"/>
  <c r="NR72" i="3"/>
  <c r="GH73" i="3"/>
  <c r="ID73" i="3"/>
  <c r="JZ73" i="3"/>
  <c r="LV73" i="3"/>
  <c r="NR73" i="3"/>
  <c r="GH74" i="3"/>
  <c r="GT74" i="3"/>
  <c r="HF74" i="3"/>
  <c r="HR74" i="3"/>
  <c r="ID74" i="3"/>
  <c r="IP74" i="3"/>
  <c r="JB74" i="3"/>
  <c r="JN74" i="3"/>
  <c r="JZ74" i="3"/>
  <c r="KL74" i="3"/>
  <c r="KX74" i="3"/>
  <c r="LJ74" i="3"/>
  <c r="LV74" i="3"/>
  <c r="MH74" i="3"/>
  <c r="MT74" i="3"/>
  <c r="NF74" i="3"/>
  <c r="NR74" i="3"/>
  <c r="EX75" i="3"/>
  <c r="FJ75" i="3"/>
  <c r="FV75" i="3"/>
  <c r="GH75" i="3"/>
  <c r="GT75" i="3"/>
  <c r="HF75" i="3"/>
  <c r="HR75" i="3"/>
  <c r="ID75" i="3"/>
  <c r="IP75" i="3"/>
  <c r="JB75" i="3"/>
  <c r="JN75" i="3"/>
  <c r="JZ75" i="3"/>
  <c r="KL75" i="3"/>
  <c r="KX75" i="3"/>
  <c r="LJ75" i="3"/>
  <c r="LV75" i="3"/>
  <c r="MH75" i="3"/>
  <c r="MT75" i="3"/>
  <c r="NF75" i="3"/>
  <c r="NR75" i="3"/>
  <c r="EX76" i="3"/>
  <c r="FJ76" i="3"/>
  <c r="FV76" i="3"/>
  <c r="GH76" i="3"/>
  <c r="GT76" i="3"/>
  <c r="HF76" i="3"/>
  <c r="HR76" i="3"/>
  <c r="ID76" i="3"/>
  <c r="IP76" i="3"/>
  <c r="JB76" i="3"/>
  <c r="JN76" i="3"/>
  <c r="JZ76" i="3"/>
  <c r="KL76" i="3"/>
  <c r="KX76" i="3"/>
  <c r="LJ76" i="3"/>
  <c r="LV76" i="3"/>
  <c r="MH76" i="3"/>
  <c r="MT76" i="3"/>
  <c r="NF76" i="3"/>
  <c r="NR76" i="3"/>
  <c r="EX77" i="3"/>
  <c r="FJ77" i="3"/>
  <c r="FV77" i="3"/>
  <c r="GH77" i="3"/>
  <c r="GT77" i="3"/>
  <c r="HF77" i="3"/>
  <c r="HR77" i="3"/>
  <c r="ID77" i="3"/>
  <c r="IP77" i="3"/>
  <c r="JB77" i="3"/>
  <c r="JN77" i="3"/>
  <c r="JZ77" i="3"/>
  <c r="KL77" i="3"/>
  <c r="KX77" i="3"/>
  <c r="LJ77" i="3"/>
  <c r="LV77" i="3"/>
  <c r="MH77" i="3"/>
  <c r="MT77" i="3"/>
  <c r="NF77" i="3"/>
  <c r="NR77" i="3"/>
  <c r="EX78" i="3"/>
  <c r="FJ78" i="3"/>
  <c r="FV78" i="3"/>
  <c r="GH78" i="3"/>
  <c r="GT78" i="3"/>
  <c r="HF78" i="3"/>
  <c r="HR78" i="3"/>
  <c r="ID78" i="3"/>
  <c r="IP78" i="3"/>
  <c r="JB78" i="3"/>
  <c r="JN78" i="3"/>
  <c r="JZ78" i="3"/>
  <c r="KL78" i="3"/>
  <c r="KX78" i="3"/>
  <c r="LJ78" i="3"/>
  <c r="LV78" i="3"/>
  <c r="MH78" i="3"/>
  <c r="MT78" i="3"/>
  <c r="NF78" i="3"/>
  <c r="NR78" i="3"/>
  <c r="EX79" i="3"/>
  <c r="FJ79" i="3"/>
  <c r="FV79" i="3"/>
  <c r="GH79" i="3"/>
  <c r="GT79" i="3"/>
  <c r="HF79" i="3"/>
  <c r="HR79" i="3"/>
  <c r="ID79" i="3"/>
  <c r="IP79" i="3"/>
  <c r="JB79" i="3"/>
  <c r="JN79" i="3"/>
  <c r="JZ79" i="3"/>
  <c r="KL79" i="3"/>
  <c r="KX79" i="3"/>
  <c r="LJ79" i="3"/>
  <c r="LV79" i="3"/>
  <c r="MH79" i="3"/>
  <c r="MT79" i="3"/>
  <c r="NF79" i="3"/>
  <c r="NR79" i="3"/>
  <c r="EX80" i="3"/>
  <c r="FJ80" i="3"/>
  <c r="FV80" i="3"/>
  <c r="GH80" i="3"/>
  <c r="GT80" i="3"/>
  <c r="HF80" i="3"/>
  <c r="HR80" i="3"/>
  <c r="ID80" i="3"/>
  <c r="IP80" i="3"/>
  <c r="JB80" i="3"/>
  <c r="JN80" i="3"/>
  <c r="JZ80" i="3"/>
  <c r="KL80" i="3"/>
  <c r="KX80" i="3"/>
  <c r="LJ80" i="3"/>
  <c r="LV80" i="3"/>
  <c r="MH80" i="3"/>
  <c r="MT80" i="3"/>
  <c r="NF80" i="3"/>
  <c r="NR80" i="3"/>
  <c r="EX81" i="3"/>
  <c r="FJ81" i="3"/>
  <c r="FV81" i="3"/>
  <c r="GH81" i="3"/>
  <c r="GT81" i="3"/>
  <c r="HF81" i="3"/>
  <c r="HR81" i="3"/>
  <c r="ID81" i="3"/>
  <c r="IP81" i="3"/>
  <c r="JB81" i="3"/>
  <c r="JN81" i="3"/>
  <c r="JZ81" i="3"/>
  <c r="KL81" i="3"/>
  <c r="KX81" i="3"/>
  <c r="LJ81" i="3"/>
  <c r="LV81" i="3"/>
  <c r="MH81" i="3"/>
  <c r="MT81" i="3"/>
  <c r="NF81" i="3"/>
  <c r="NR81" i="3"/>
  <c r="EX82" i="3"/>
  <c r="FJ82" i="3"/>
  <c r="FV82" i="3"/>
  <c r="GH82" i="3"/>
  <c r="GT82" i="3"/>
  <c r="HF82" i="3"/>
  <c r="HR82" i="3"/>
  <c r="ID82" i="3"/>
  <c r="IP82" i="3"/>
  <c r="JB82" i="3"/>
  <c r="JN82" i="3"/>
  <c r="JZ82" i="3"/>
  <c r="KL82" i="3"/>
  <c r="KX82" i="3"/>
  <c r="LJ82" i="3"/>
  <c r="LV82" i="3"/>
  <c r="MH82" i="3"/>
  <c r="MT82" i="3"/>
  <c r="NF82" i="3"/>
  <c r="NR82" i="3"/>
  <c r="EX83" i="3"/>
  <c r="FJ83" i="3"/>
  <c r="FV83" i="3"/>
  <c r="GH83" i="3"/>
  <c r="GT83" i="3"/>
  <c r="HF83" i="3"/>
  <c r="HR83" i="3"/>
  <c r="ID83" i="3"/>
  <c r="IP83" i="3"/>
  <c r="JB83" i="3"/>
  <c r="JN83" i="3"/>
  <c r="JZ83" i="3"/>
  <c r="KL83" i="3"/>
  <c r="KX83" i="3"/>
  <c r="LJ83" i="3"/>
  <c r="LV83" i="3"/>
  <c r="MH83" i="3"/>
  <c r="MT83" i="3"/>
  <c r="NF83" i="3"/>
  <c r="NR83" i="3"/>
  <c r="EX84" i="3"/>
  <c r="FJ84" i="3"/>
  <c r="FV84" i="3"/>
  <c r="GH84" i="3"/>
  <c r="GT84" i="3"/>
  <c r="HF84" i="3"/>
  <c r="HR84" i="3"/>
  <c r="ID84" i="3"/>
  <c r="IP84" i="3"/>
  <c r="JB84" i="3"/>
  <c r="JN84" i="3"/>
  <c r="JZ84" i="3"/>
  <c r="KL84" i="3"/>
  <c r="KX84" i="3"/>
  <c r="LJ84" i="3"/>
  <c r="LV84" i="3"/>
  <c r="MH84" i="3"/>
  <c r="MT84" i="3"/>
  <c r="NF84" i="3"/>
  <c r="NR84" i="3"/>
  <c r="EX85" i="3"/>
  <c r="FJ85" i="3"/>
  <c r="FV85" i="3"/>
  <c r="GH85" i="3"/>
  <c r="GT85" i="3"/>
  <c r="HF85" i="3"/>
  <c r="HR85" i="3"/>
  <c r="ID85" i="3"/>
  <c r="IP85" i="3"/>
  <c r="JB85" i="3"/>
  <c r="JN85" i="3"/>
  <c r="JZ85" i="3"/>
  <c r="KL85" i="3"/>
  <c r="KX85" i="3"/>
  <c r="LJ85" i="3"/>
  <c r="LV85" i="3"/>
  <c r="MH85" i="3"/>
  <c r="MT85" i="3"/>
  <c r="NF85" i="3"/>
  <c r="NR85" i="3"/>
  <c r="EX86" i="3"/>
  <c r="FJ86" i="3"/>
  <c r="FV86" i="3"/>
  <c r="GH86" i="3"/>
  <c r="GT86" i="3"/>
  <c r="HF86" i="3"/>
  <c r="HR86" i="3"/>
  <c r="ID86" i="3"/>
  <c r="IP86" i="3"/>
  <c r="JB86" i="3"/>
  <c r="JN86" i="3"/>
  <c r="JZ86" i="3"/>
  <c r="KL86" i="3"/>
  <c r="KX86" i="3"/>
  <c r="LJ86" i="3"/>
  <c r="LV86" i="3"/>
  <c r="MH86" i="3"/>
  <c r="MT86" i="3"/>
  <c r="NF86" i="3"/>
  <c r="NR86" i="3"/>
  <c r="EX87" i="3"/>
  <c r="FJ87" i="3"/>
  <c r="FV87" i="3"/>
  <c r="GH87" i="3"/>
  <c r="GT87" i="3"/>
  <c r="HF87" i="3"/>
  <c r="HR87" i="3"/>
  <c r="ID87" i="3"/>
  <c r="IP87" i="3"/>
  <c r="JB87" i="3"/>
  <c r="JN87" i="3"/>
  <c r="JZ87" i="3"/>
  <c r="KL87" i="3"/>
  <c r="KX87" i="3"/>
  <c r="LJ87" i="3"/>
  <c r="LV87" i="3"/>
  <c r="MH87" i="3"/>
  <c r="MT87" i="3"/>
  <c r="NF87" i="3"/>
  <c r="NR87" i="3"/>
  <c r="EX88" i="3"/>
  <c r="FJ88" i="3"/>
  <c r="FV88" i="3"/>
  <c r="GH88" i="3"/>
  <c r="GT88" i="3"/>
  <c r="HF88" i="3"/>
  <c r="HR88" i="3"/>
  <c r="ID88" i="3"/>
  <c r="IP88" i="3"/>
  <c r="JB88" i="3"/>
  <c r="JN88" i="3"/>
  <c r="JZ88" i="3"/>
  <c r="KL88" i="3"/>
  <c r="KX88" i="3"/>
  <c r="LJ88" i="3"/>
  <c r="LV88" i="3"/>
  <c r="MH88" i="3"/>
  <c r="MT88" i="3"/>
  <c r="NF88" i="3"/>
  <c r="NR88" i="3"/>
  <c r="EX89" i="3"/>
  <c r="FJ89" i="3"/>
  <c r="FV89" i="3"/>
  <c r="GH89" i="3"/>
  <c r="GT89" i="3"/>
  <c r="HF89" i="3"/>
  <c r="HR89" i="3"/>
  <c r="ID89" i="3"/>
  <c r="IP89" i="3"/>
  <c r="JB89" i="3"/>
  <c r="JN89" i="3"/>
  <c r="JZ89" i="3"/>
  <c r="KL89" i="3"/>
  <c r="KX89" i="3"/>
  <c r="LJ89" i="3"/>
  <c r="LV89" i="3"/>
  <c r="MH89" i="3"/>
  <c r="MT89" i="3"/>
  <c r="NF89" i="3"/>
  <c r="NR89" i="3"/>
  <c r="EX90" i="3"/>
  <c r="FJ90" i="3"/>
  <c r="FV90" i="3"/>
  <c r="GH90" i="3"/>
  <c r="GT90" i="3"/>
  <c r="HF90" i="3"/>
  <c r="HR90" i="3"/>
  <c r="ID90" i="3"/>
  <c r="IP90" i="3"/>
  <c r="JB90" i="3"/>
  <c r="JN90" i="3"/>
  <c r="JZ90" i="3"/>
  <c r="KL90" i="3"/>
  <c r="KX90" i="3"/>
  <c r="LJ90" i="3"/>
  <c r="LV90" i="3"/>
  <c r="MH90" i="3"/>
  <c r="MT90" i="3"/>
  <c r="NF90" i="3"/>
  <c r="NR90" i="3"/>
  <c r="EX91" i="3"/>
  <c r="FJ91" i="3"/>
  <c r="FV91" i="3"/>
  <c r="GH91" i="3"/>
  <c r="GT91" i="3"/>
  <c r="HF91" i="3"/>
  <c r="HR91" i="3"/>
  <c r="ID91" i="3"/>
  <c r="IP91" i="3"/>
  <c r="JB91" i="3"/>
  <c r="JN91" i="3"/>
  <c r="JZ91" i="3"/>
  <c r="KL91" i="3"/>
  <c r="KX91" i="3"/>
  <c r="LJ91" i="3"/>
  <c r="LV91" i="3"/>
  <c r="MH91" i="3"/>
  <c r="MT91" i="3"/>
  <c r="NF91" i="3"/>
  <c r="NR91" i="3"/>
  <c r="EX92" i="3"/>
  <c r="FJ92" i="3"/>
  <c r="FV92" i="3"/>
  <c r="GH92" i="3"/>
  <c r="GT92" i="3"/>
  <c r="HF92" i="3"/>
  <c r="HR92" i="3"/>
  <c r="ID92" i="3"/>
  <c r="IP92" i="3"/>
  <c r="JB92" i="3"/>
  <c r="JN92" i="3"/>
  <c r="JZ92" i="3"/>
  <c r="KL92" i="3"/>
  <c r="KX92" i="3"/>
  <c r="LJ92" i="3"/>
  <c r="LV92" i="3"/>
  <c r="MH92" i="3"/>
  <c r="MT92" i="3"/>
  <c r="NF92" i="3"/>
  <c r="NR92" i="3"/>
  <c r="EX93" i="3"/>
  <c r="FJ93" i="3"/>
  <c r="FV93" i="3"/>
  <c r="GH93" i="3"/>
  <c r="GT93" i="3"/>
  <c r="HF93" i="3"/>
  <c r="HR93" i="3"/>
  <c r="ID93" i="3"/>
  <c r="IP93" i="3"/>
  <c r="JB93" i="3"/>
  <c r="JN93" i="3"/>
  <c r="JZ93" i="3"/>
  <c r="KL93" i="3"/>
  <c r="KX93" i="3"/>
  <c r="LJ93" i="3"/>
  <c r="LV93" i="3"/>
  <c r="MH93" i="3"/>
  <c r="MT93" i="3"/>
  <c r="NF93" i="3"/>
  <c r="NR93" i="3"/>
  <c r="EX94" i="3"/>
  <c r="FJ94" i="3"/>
  <c r="FV94" i="3"/>
  <c r="GH94" i="3"/>
  <c r="GT94" i="3"/>
  <c r="HF94" i="3"/>
  <c r="HR94" i="3"/>
  <c r="ID94" i="3"/>
  <c r="IP94" i="3"/>
  <c r="JB94" i="3"/>
  <c r="JN94" i="3"/>
  <c r="JZ94" i="3"/>
  <c r="KL94" i="3"/>
  <c r="KX94" i="3"/>
  <c r="LJ94" i="3"/>
  <c r="LV94" i="3"/>
  <c r="MH94" i="3"/>
  <c r="MT94" i="3"/>
  <c r="NF94" i="3"/>
  <c r="NR94" i="3"/>
  <c r="EX95" i="3"/>
  <c r="FJ95" i="3"/>
  <c r="FV95" i="3"/>
  <c r="GH95" i="3"/>
  <c r="GT95" i="3"/>
  <c r="HF95" i="3"/>
  <c r="HR95" i="3"/>
  <c r="ID95" i="3"/>
  <c r="IP95" i="3"/>
  <c r="JB95" i="3"/>
  <c r="JN95" i="3"/>
  <c r="JZ95" i="3"/>
  <c r="KL95" i="3"/>
  <c r="KX95" i="3"/>
  <c r="LJ95" i="3"/>
  <c r="LV95" i="3"/>
  <c r="MH95" i="3"/>
  <c r="MT95" i="3"/>
  <c r="NF95" i="3"/>
  <c r="NR95" i="3"/>
  <c r="EX96" i="3"/>
  <c r="FJ96" i="3"/>
  <c r="FV96" i="3"/>
  <c r="GH96" i="3"/>
  <c r="GT96" i="3"/>
  <c r="HF96" i="3"/>
  <c r="HR96" i="3"/>
  <c r="ID96" i="3"/>
  <c r="IP96" i="3"/>
  <c r="JB96" i="3"/>
  <c r="JN96" i="3"/>
  <c r="JZ96" i="3"/>
  <c r="KL96" i="3"/>
  <c r="KX96" i="3"/>
  <c r="LJ96" i="3"/>
  <c r="LV96" i="3"/>
  <c r="MH96" i="3"/>
  <c r="MT96" i="3"/>
  <c r="NF96" i="3"/>
  <c r="NR96" i="3"/>
  <c r="EX97" i="3"/>
  <c r="FJ97" i="3"/>
  <c r="FV97" i="3"/>
  <c r="GH97" i="3"/>
  <c r="GT97" i="3"/>
  <c r="HF97" i="3"/>
  <c r="HR97" i="3"/>
  <c r="ID97" i="3"/>
  <c r="IP97" i="3"/>
  <c r="JB97" i="3"/>
  <c r="JN97" i="3"/>
  <c r="JZ97" i="3"/>
  <c r="KL97" i="3"/>
  <c r="KX97" i="3"/>
  <c r="LJ97" i="3"/>
  <c r="LV97" i="3"/>
  <c r="MH97" i="3"/>
  <c r="MT97" i="3"/>
  <c r="NF97" i="3"/>
  <c r="NR97" i="3"/>
  <c r="EX98" i="3"/>
  <c r="FJ98" i="3"/>
  <c r="FV98" i="3"/>
  <c r="GH98" i="3"/>
  <c r="GT98" i="3"/>
  <c r="HF98" i="3"/>
  <c r="HR98" i="3"/>
  <c r="ID98" i="3"/>
  <c r="IP98" i="3"/>
  <c r="JB98" i="3"/>
  <c r="JN98" i="3"/>
  <c r="JZ98" i="3"/>
  <c r="KL98" i="3"/>
  <c r="KX98" i="3"/>
  <c r="LJ98" i="3"/>
  <c r="LV98" i="3"/>
  <c r="MH98" i="3"/>
  <c r="MT98" i="3"/>
  <c r="NF98" i="3"/>
  <c r="NR98" i="3"/>
  <c r="EX99" i="3"/>
  <c r="FJ99" i="3"/>
  <c r="FV99" i="3"/>
  <c r="GH99" i="3"/>
  <c r="GT99" i="3"/>
  <c r="HF99" i="3"/>
  <c r="HR99" i="3"/>
  <c r="ID99" i="3"/>
  <c r="IP99" i="3"/>
  <c r="JB99" i="3"/>
  <c r="JN99" i="3"/>
  <c r="JZ99" i="3"/>
  <c r="KL99" i="3"/>
  <c r="KX99" i="3"/>
  <c r="LJ99" i="3"/>
  <c r="LV99" i="3"/>
  <c r="MH99" i="3"/>
  <c r="MT99" i="3"/>
  <c r="NF99" i="3"/>
  <c r="NR99" i="3"/>
  <c r="EX100" i="3"/>
  <c r="FJ100" i="3"/>
  <c r="FV100" i="3"/>
  <c r="GH100" i="3"/>
  <c r="GT100" i="3"/>
  <c r="HF100" i="3"/>
  <c r="HR100" i="3"/>
  <c r="ID100" i="3"/>
  <c r="IP100" i="3"/>
  <c r="JB100" i="3"/>
  <c r="JN100" i="3"/>
  <c r="JZ100" i="3"/>
  <c r="KL100" i="3"/>
  <c r="KX100" i="3"/>
  <c r="LJ100" i="3"/>
  <c r="LV100" i="3"/>
  <c r="MH100" i="3"/>
  <c r="MT100" i="3"/>
  <c r="NF100" i="3"/>
  <c r="NR100" i="3"/>
  <c r="EX101" i="3"/>
  <c r="FJ101" i="3"/>
  <c r="FV101" i="3"/>
  <c r="GH101" i="3"/>
  <c r="GT101" i="3"/>
  <c r="HF101" i="3"/>
  <c r="HR101" i="3"/>
  <c r="ID101" i="3"/>
  <c r="IP101" i="3"/>
  <c r="JB101" i="3"/>
  <c r="JN101" i="3"/>
  <c r="JZ101" i="3"/>
  <c r="KL101" i="3"/>
  <c r="KX101" i="3"/>
  <c r="LJ101" i="3"/>
  <c r="LV101" i="3"/>
  <c r="MH101" i="3"/>
  <c r="MT101" i="3"/>
  <c r="NF101" i="3"/>
  <c r="NR101" i="3"/>
  <c r="EX102" i="3"/>
  <c r="FJ102" i="3"/>
  <c r="FV102" i="3"/>
  <c r="GH102" i="3"/>
  <c r="GT102" i="3"/>
  <c r="HF102" i="3"/>
  <c r="HR102" i="3"/>
  <c r="ID102" i="3"/>
  <c r="IP102" i="3"/>
  <c r="JB102" i="3"/>
  <c r="JN102" i="3"/>
  <c r="JZ102" i="3"/>
  <c r="KL102" i="3"/>
  <c r="KX102" i="3"/>
  <c r="LJ102" i="3"/>
  <c r="LV102" i="3"/>
  <c r="MH102" i="3"/>
  <c r="MT102" i="3"/>
  <c r="NF102" i="3"/>
  <c r="NR102" i="3"/>
  <c r="EX103" i="3"/>
  <c r="FJ103" i="3"/>
  <c r="FV103" i="3"/>
  <c r="GH103" i="3"/>
  <c r="GT103" i="3"/>
  <c r="HF103" i="3"/>
  <c r="HR103" i="3"/>
  <c r="ID103" i="3"/>
  <c r="IP103" i="3"/>
  <c r="JB103" i="3"/>
  <c r="JN103" i="3"/>
  <c r="JZ103" i="3"/>
  <c r="KL103" i="3"/>
  <c r="KX103" i="3"/>
  <c r="LJ103" i="3"/>
  <c r="LV103" i="3"/>
  <c r="MH103" i="3"/>
  <c r="MT103" i="3"/>
  <c r="NF103" i="3"/>
  <c r="NR103" i="3"/>
  <c r="EX104" i="3"/>
  <c r="FJ104" i="3"/>
  <c r="FV104" i="3"/>
  <c r="GH104" i="3"/>
  <c r="GT104" i="3"/>
  <c r="HF104" i="3"/>
  <c r="HR104" i="3"/>
  <c r="ID104" i="3"/>
  <c r="IP104" i="3"/>
  <c r="JB104" i="3"/>
  <c r="JN104" i="3"/>
  <c r="JZ104" i="3"/>
  <c r="KL104" i="3"/>
  <c r="KX104" i="3"/>
  <c r="LJ104" i="3"/>
  <c r="LV104" i="3"/>
  <c r="MH104" i="3"/>
  <c r="MT104" i="3"/>
  <c r="NF104" i="3"/>
  <c r="NR104" i="3"/>
  <c r="EX105" i="3"/>
  <c r="FJ105" i="3"/>
  <c r="FV105" i="3"/>
  <c r="GH105" i="3"/>
  <c r="GT105" i="3"/>
  <c r="HF105" i="3"/>
  <c r="HR105" i="3"/>
  <c r="ID105" i="3"/>
  <c r="IP105" i="3"/>
  <c r="JB105" i="3"/>
  <c r="JN105" i="3"/>
  <c r="JZ105" i="3"/>
  <c r="KL105" i="3"/>
  <c r="KX105" i="3"/>
  <c r="LJ105" i="3"/>
  <c r="LV105" i="3"/>
  <c r="MH105" i="3"/>
  <c r="MT105" i="3"/>
  <c r="NF105" i="3"/>
  <c r="NR105" i="3"/>
  <c r="EX106" i="3"/>
  <c r="FJ106" i="3"/>
  <c r="FV106" i="3"/>
  <c r="GH106" i="3"/>
  <c r="GT106" i="3"/>
  <c r="HF106" i="3"/>
  <c r="HR106" i="3"/>
  <c r="ID106" i="3"/>
  <c r="IP106" i="3"/>
  <c r="JB106" i="3"/>
  <c r="JN106" i="3"/>
  <c r="JZ106" i="3"/>
  <c r="KL106" i="3"/>
  <c r="KX106" i="3"/>
  <c r="LJ106" i="3"/>
  <c r="LV106" i="3"/>
  <c r="MH106" i="3"/>
  <c r="MT106" i="3"/>
  <c r="NF106" i="3"/>
  <c r="NR106" i="3"/>
  <c r="EX107" i="3"/>
  <c r="FJ107" i="3"/>
  <c r="FV107" i="3"/>
  <c r="GH107" i="3"/>
  <c r="GT107" i="3"/>
  <c r="HF107" i="3"/>
  <c r="HR107" i="3"/>
  <c r="ID107" i="3"/>
  <c r="IP107" i="3"/>
  <c r="JB107" i="3"/>
  <c r="JN107" i="3"/>
  <c r="JZ107" i="3"/>
  <c r="KL107" i="3"/>
  <c r="KX107" i="3"/>
  <c r="LJ107" i="3"/>
  <c r="LV107" i="3"/>
  <c r="MH107" i="3"/>
  <c r="MT107" i="3"/>
  <c r="NF107" i="3"/>
  <c r="NR107" i="3"/>
  <c r="EX108" i="3"/>
  <c r="FJ108" i="3"/>
  <c r="FV108" i="3"/>
  <c r="GH108" i="3"/>
  <c r="GT108" i="3"/>
  <c r="HF108" i="3"/>
  <c r="HR108" i="3"/>
  <c r="ID108" i="3"/>
  <c r="IP108" i="3"/>
  <c r="JB108" i="3"/>
  <c r="JN108" i="3"/>
  <c r="JZ108" i="3"/>
  <c r="KL108" i="3"/>
  <c r="KX108" i="3"/>
  <c r="LJ108" i="3"/>
  <c r="LV108" i="3"/>
  <c r="MH108" i="3"/>
  <c r="MT108" i="3"/>
  <c r="NF108" i="3"/>
  <c r="NR108" i="3"/>
  <c r="EX109" i="3"/>
  <c r="FJ109" i="3"/>
  <c r="FV109" i="3"/>
  <c r="GH109" i="3"/>
  <c r="GT109" i="3"/>
  <c r="HF109" i="3"/>
  <c r="HR109" i="3"/>
  <c r="ID109" i="3"/>
  <c r="IP109" i="3"/>
  <c r="JB109" i="3"/>
  <c r="JN109" i="3"/>
  <c r="JZ109" i="3"/>
  <c r="KL109" i="3"/>
  <c r="KX109" i="3"/>
  <c r="LJ109" i="3"/>
  <c r="LV109" i="3"/>
  <c r="MH109" i="3"/>
  <c r="MT109" i="3"/>
  <c r="NF109" i="3"/>
  <c r="NR109" i="3"/>
  <c r="EX110" i="3"/>
  <c r="FJ110" i="3"/>
  <c r="FV110" i="3"/>
  <c r="GH110" i="3"/>
  <c r="GT110" i="3"/>
  <c r="HF110" i="3"/>
  <c r="HR110" i="3"/>
  <c r="ID110" i="3"/>
  <c r="IP110" i="3"/>
  <c r="JB110" i="3"/>
  <c r="JN110" i="3"/>
  <c r="JZ110" i="3"/>
  <c r="KL110" i="3"/>
  <c r="KX110" i="3"/>
  <c r="LJ110" i="3"/>
  <c r="LV110" i="3"/>
  <c r="MH110" i="3"/>
  <c r="MT110" i="3"/>
  <c r="NF110" i="3"/>
  <c r="NR110" i="3"/>
  <c r="EX111" i="3"/>
  <c r="FJ111" i="3"/>
  <c r="FV111" i="3"/>
  <c r="GH111" i="3"/>
  <c r="GT111" i="3"/>
  <c r="HF111" i="3"/>
  <c r="HR111" i="3"/>
  <c r="ID111" i="3"/>
  <c r="IP111" i="3"/>
  <c r="JB111" i="3"/>
  <c r="JN111" i="3"/>
  <c r="JZ111" i="3"/>
  <c r="KL111" i="3"/>
  <c r="KX111" i="3"/>
  <c r="LJ111" i="3"/>
  <c r="LV111" i="3"/>
  <c r="MH111" i="3"/>
  <c r="MT111" i="3"/>
  <c r="NF111" i="3"/>
  <c r="NR111" i="3"/>
  <c r="EX112" i="3"/>
  <c r="FJ112" i="3"/>
  <c r="FV112" i="3"/>
  <c r="GH112" i="3"/>
  <c r="GT112" i="3"/>
  <c r="HF112" i="3"/>
  <c r="HR112" i="3"/>
  <c r="ID112" i="3"/>
  <c r="IP112" i="3"/>
  <c r="JB112" i="3"/>
  <c r="JN112" i="3"/>
  <c r="JZ112" i="3"/>
  <c r="KL112" i="3"/>
  <c r="KX112" i="3"/>
  <c r="LJ112" i="3"/>
  <c r="LV112" i="3"/>
  <c r="MH112" i="3"/>
  <c r="MT112" i="3"/>
  <c r="NF112" i="3"/>
  <c r="NR112" i="3"/>
  <c r="EX113" i="3"/>
  <c r="FJ113" i="3"/>
  <c r="FV113" i="3"/>
  <c r="GH113" i="3"/>
  <c r="GT113" i="3"/>
  <c r="HF113" i="3"/>
  <c r="HR113" i="3"/>
  <c r="ID113" i="3"/>
  <c r="IP113" i="3"/>
  <c r="JB113" i="3"/>
  <c r="JN113" i="3"/>
  <c r="JZ113" i="3"/>
  <c r="KL113" i="3"/>
  <c r="KX113" i="3"/>
  <c r="LJ113" i="3"/>
  <c r="LV113" i="3"/>
  <c r="MH113" i="3"/>
  <c r="MT113" i="3"/>
  <c r="NF113" i="3"/>
  <c r="NR113" i="3"/>
  <c r="EX114" i="3"/>
  <c r="FJ114" i="3"/>
  <c r="FV114" i="3"/>
  <c r="GH114" i="3"/>
  <c r="GT114" i="3"/>
  <c r="HF114" i="3"/>
  <c r="HR114" i="3"/>
  <c r="ID114" i="3"/>
  <c r="IP114" i="3"/>
  <c r="JB114" i="3"/>
  <c r="JN114" i="3"/>
  <c r="JZ114" i="3"/>
  <c r="KL114" i="3"/>
  <c r="KX114" i="3"/>
  <c r="LJ114" i="3"/>
  <c r="LV114" i="3"/>
  <c r="MH114" i="3"/>
  <c r="MT114" i="3"/>
  <c r="NF114" i="3"/>
  <c r="NR114" i="3"/>
  <c r="EX115" i="3"/>
  <c r="FJ115" i="3"/>
  <c r="FV115" i="3"/>
  <c r="GH115" i="3"/>
  <c r="GT115" i="3"/>
  <c r="HF115" i="3"/>
  <c r="HR115" i="3"/>
  <c r="ID115" i="3"/>
  <c r="IP115" i="3"/>
  <c r="JB115" i="3"/>
  <c r="JN115" i="3"/>
  <c r="JZ115" i="3"/>
  <c r="KL115" i="3"/>
  <c r="KX115" i="3"/>
  <c r="LJ115" i="3"/>
  <c r="LV115" i="3"/>
  <c r="MH115" i="3"/>
  <c r="MT115" i="3"/>
  <c r="NF115" i="3"/>
  <c r="NR115" i="3"/>
  <c r="EX116" i="3"/>
  <c r="FJ116" i="3"/>
  <c r="FV116" i="3"/>
  <c r="GH116" i="3"/>
  <c r="GT116" i="3"/>
  <c r="HF116" i="3"/>
  <c r="HR116" i="3"/>
  <c r="ID116" i="3"/>
  <c r="IP116" i="3"/>
  <c r="JB116" i="3"/>
  <c r="JN116" i="3"/>
  <c r="JZ116" i="3"/>
  <c r="KL116" i="3"/>
  <c r="KX116" i="3"/>
  <c r="LJ116" i="3"/>
  <c r="LV116" i="3"/>
  <c r="MH116" i="3"/>
  <c r="MT116" i="3"/>
  <c r="NF116" i="3"/>
  <c r="NR116" i="3"/>
  <c r="EX117" i="3"/>
  <c r="FJ117" i="3"/>
  <c r="FV117" i="3"/>
  <c r="GH117" i="3"/>
  <c r="GT117" i="3"/>
  <c r="HF117" i="3"/>
  <c r="HR117" i="3"/>
  <c r="ID117" i="3"/>
  <c r="IP117" i="3"/>
  <c r="JB117" i="3"/>
  <c r="JN117" i="3"/>
  <c r="JZ117" i="3"/>
  <c r="KL117" i="3"/>
  <c r="KX117" i="3"/>
  <c r="LJ117" i="3"/>
  <c r="LV117" i="3"/>
  <c r="MH117" i="3"/>
  <c r="MT117" i="3"/>
  <c r="NF117" i="3"/>
  <c r="NR117" i="3"/>
  <c r="EX118" i="3"/>
  <c r="FJ118" i="3"/>
  <c r="FV118" i="3"/>
  <c r="GH118" i="3"/>
  <c r="GT118" i="3"/>
  <c r="HF118" i="3"/>
  <c r="HR118" i="3"/>
  <c r="ID118" i="3"/>
  <c r="IP118" i="3"/>
  <c r="JB118" i="3"/>
  <c r="JN118" i="3"/>
  <c r="JZ118" i="3"/>
  <c r="KL118" i="3"/>
  <c r="KX118" i="3"/>
  <c r="LJ118" i="3"/>
  <c r="LV118" i="3"/>
  <c r="MH118" i="3"/>
  <c r="MT118" i="3"/>
  <c r="NF118" i="3"/>
  <c r="NR118" i="3"/>
  <c r="EX119" i="3"/>
  <c r="FJ119" i="3"/>
  <c r="FV119" i="3"/>
  <c r="GH119" i="3"/>
  <c r="GT119" i="3"/>
  <c r="HF119" i="3"/>
  <c r="HR119" i="3"/>
  <c r="ID119" i="3"/>
  <c r="IP119" i="3"/>
  <c r="JB119" i="3"/>
  <c r="JN119" i="3"/>
  <c r="JZ119" i="3"/>
  <c r="KL119" i="3"/>
  <c r="KX119" i="3"/>
  <c r="LJ119" i="3"/>
  <c r="LV119" i="3"/>
  <c r="MH119" i="3"/>
  <c r="MT119" i="3"/>
  <c r="NF119" i="3"/>
  <c r="NR119" i="3"/>
  <c r="EX120" i="3"/>
  <c r="FJ120" i="3"/>
  <c r="FV120" i="3"/>
  <c r="GH120" i="3"/>
  <c r="GT120" i="3"/>
  <c r="HF120" i="3"/>
  <c r="HR120" i="3"/>
  <c r="ID120" i="3"/>
  <c r="IP120" i="3"/>
  <c r="JB120" i="3"/>
  <c r="JN120" i="3"/>
  <c r="JZ120" i="3"/>
  <c r="KL120" i="3"/>
  <c r="KX120" i="3"/>
  <c r="LJ120" i="3"/>
  <c r="LV120" i="3"/>
  <c r="MH120" i="3"/>
  <c r="MT120" i="3"/>
  <c r="NF120" i="3"/>
  <c r="NR120" i="3"/>
  <c r="EX121" i="3"/>
  <c r="FJ121" i="3"/>
  <c r="FV121" i="3"/>
  <c r="GH121" i="3"/>
  <c r="GT121" i="3"/>
  <c r="HF121" i="3"/>
  <c r="HR121" i="3"/>
  <c r="ID121" i="3"/>
  <c r="IP121" i="3"/>
  <c r="JB121" i="3"/>
  <c r="JN121" i="3"/>
  <c r="JZ121" i="3"/>
  <c r="KL121" i="3"/>
  <c r="KX121" i="3"/>
  <c r="LJ121" i="3"/>
  <c r="LV121" i="3"/>
  <c r="MH121" i="3"/>
  <c r="MT121" i="3"/>
  <c r="NF121" i="3"/>
  <c r="NR121" i="3"/>
  <c r="EX122" i="3"/>
  <c r="FJ122" i="3"/>
  <c r="FV122" i="3"/>
  <c r="GH122" i="3"/>
  <c r="GT122" i="3"/>
  <c r="HF122" i="3"/>
  <c r="HR122" i="3"/>
  <c r="ID122" i="3"/>
  <c r="IP122" i="3"/>
  <c r="JB122" i="3"/>
  <c r="JN122" i="3"/>
  <c r="JZ122" i="3"/>
  <c r="KL122" i="3"/>
  <c r="KX122" i="3"/>
  <c r="LJ122" i="3"/>
  <c r="LV122" i="3"/>
  <c r="MH122" i="3"/>
  <c r="MT122" i="3"/>
  <c r="NF122" i="3"/>
  <c r="NR122" i="3"/>
  <c r="EX123" i="3"/>
  <c r="FJ123" i="3"/>
  <c r="FV123" i="3"/>
  <c r="GH123" i="3"/>
  <c r="GT123" i="3"/>
  <c r="HF123" i="3"/>
  <c r="HR123" i="3"/>
  <c r="ID123" i="3"/>
  <c r="IP123" i="3"/>
  <c r="JB123" i="3"/>
  <c r="JN123" i="3"/>
  <c r="JZ123" i="3"/>
  <c r="KL123" i="3"/>
  <c r="KX123" i="3"/>
  <c r="LJ123" i="3"/>
  <c r="LV123" i="3"/>
  <c r="MH123" i="3"/>
  <c r="MT123" i="3"/>
  <c r="NF123" i="3"/>
  <c r="NR123" i="3"/>
  <c r="EX124" i="3"/>
  <c r="FJ124" i="3"/>
  <c r="FV124" i="3"/>
  <c r="GH124" i="3"/>
  <c r="GT124" i="3"/>
  <c r="HF124" i="3"/>
  <c r="HR124" i="3"/>
  <c r="ID124" i="3"/>
  <c r="IP124" i="3"/>
  <c r="JB124" i="3"/>
  <c r="JN124" i="3"/>
  <c r="JZ124" i="3"/>
  <c r="KL124" i="3"/>
  <c r="KX124" i="3"/>
  <c r="LJ124" i="3"/>
  <c r="LV124" i="3"/>
  <c r="MH124" i="3"/>
  <c r="MT124" i="3"/>
  <c r="NF124" i="3"/>
  <c r="NR124" i="3"/>
  <c r="EX125" i="3"/>
  <c r="FJ125" i="3"/>
  <c r="FV125" i="3"/>
  <c r="GH125" i="3"/>
  <c r="GT125" i="3"/>
  <c r="HF125" i="3"/>
  <c r="HR125" i="3"/>
  <c r="ID125" i="3"/>
  <c r="IP125" i="3"/>
  <c r="JB125" i="3"/>
  <c r="JN125" i="3"/>
  <c r="JZ125" i="3"/>
  <c r="KL125" i="3"/>
  <c r="KX125" i="3"/>
  <c r="LJ125" i="3"/>
  <c r="LV125" i="3"/>
  <c r="MH125" i="3"/>
  <c r="MT125" i="3"/>
  <c r="NF125" i="3"/>
  <c r="NR125" i="3"/>
  <c r="EX126" i="3"/>
  <c r="FJ126" i="3"/>
  <c r="FV126" i="3"/>
  <c r="GH126" i="3"/>
  <c r="GT126" i="3"/>
  <c r="HF126" i="3"/>
  <c r="HR126" i="3"/>
  <c r="ID126" i="3"/>
  <c r="IP126" i="3"/>
  <c r="JB126" i="3"/>
  <c r="JN126" i="3"/>
  <c r="JZ126" i="3"/>
  <c r="KL126" i="3"/>
  <c r="KX126" i="3"/>
  <c r="LJ126" i="3"/>
  <c r="LV126" i="3"/>
  <c r="MH126" i="3"/>
  <c r="MT126" i="3"/>
  <c r="NF126" i="3"/>
  <c r="NR126" i="3"/>
  <c r="EX127" i="3"/>
  <c r="FJ127" i="3"/>
  <c r="FV127" i="3"/>
  <c r="GH127" i="3"/>
  <c r="GT127" i="3"/>
  <c r="HF127" i="3"/>
  <c r="HR127" i="3"/>
  <c r="ID127" i="3"/>
  <c r="IP127" i="3"/>
  <c r="JB127" i="3"/>
  <c r="JN127" i="3"/>
  <c r="JZ127" i="3"/>
  <c r="KL127" i="3"/>
  <c r="KX127" i="3"/>
  <c r="LJ127" i="3"/>
  <c r="LV127" i="3"/>
  <c r="MH127" i="3"/>
  <c r="MT127" i="3"/>
  <c r="NF127" i="3"/>
  <c r="NR127" i="3"/>
  <c r="EX128" i="3"/>
  <c r="FJ128" i="3"/>
  <c r="FV128" i="3"/>
  <c r="GH128" i="3"/>
  <c r="GT128" i="3"/>
  <c r="HF128" i="3"/>
  <c r="HR128" i="3"/>
  <c r="ID128" i="3"/>
  <c r="IP128" i="3"/>
  <c r="JB128" i="3"/>
  <c r="JN128" i="3"/>
  <c r="JZ128" i="3"/>
  <c r="KL128" i="3"/>
  <c r="KX128" i="3"/>
  <c r="LJ128" i="3"/>
  <c r="LV128" i="3"/>
  <c r="MH128" i="3"/>
  <c r="MT128" i="3"/>
  <c r="NF128" i="3"/>
  <c r="NR128" i="3"/>
  <c r="EX129" i="3"/>
  <c r="FJ129" i="3"/>
  <c r="FV129" i="3"/>
  <c r="GH129" i="3"/>
  <c r="GT129" i="3"/>
  <c r="HF129" i="3"/>
  <c r="HR129" i="3"/>
  <c r="ID129" i="3"/>
  <c r="IP129" i="3"/>
  <c r="JB129" i="3"/>
  <c r="JN129" i="3"/>
  <c r="JZ129" i="3"/>
  <c r="KL129" i="3"/>
  <c r="KX129" i="3"/>
  <c r="LJ129" i="3"/>
  <c r="LV129" i="3"/>
  <c r="MH129" i="3"/>
  <c r="MT129" i="3"/>
  <c r="NF129" i="3"/>
  <c r="NR129" i="3"/>
  <c r="EX130" i="3"/>
  <c r="FJ130" i="3"/>
  <c r="FV130" i="3"/>
  <c r="GH130" i="3"/>
  <c r="GT130" i="3"/>
  <c r="HF130" i="3"/>
  <c r="HR130" i="3"/>
  <c r="ID130" i="3"/>
  <c r="IP130" i="3"/>
  <c r="JB130" i="3"/>
  <c r="JN130" i="3"/>
  <c r="JZ130" i="3"/>
  <c r="KL130" i="3"/>
  <c r="KX130" i="3"/>
  <c r="LJ130" i="3"/>
  <c r="LV130" i="3"/>
  <c r="MH130" i="3"/>
  <c r="MT130" i="3"/>
  <c r="NF130" i="3"/>
  <c r="NR130" i="3"/>
  <c r="EX131" i="3"/>
  <c r="FJ131" i="3"/>
  <c r="FV131" i="3"/>
  <c r="GH131" i="3"/>
  <c r="GT131" i="3"/>
  <c r="HF131" i="3"/>
  <c r="HR131" i="3"/>
  <c r="ID131" i="3"/>
  <c r="IP131" i="3"/>
  <c r="JB131" i="3"/>
  <c r="JN131" i="3"/>
  <c r="JZ131" i="3"/>
  <c r="KL131" i="3"/>
  <c r="KX131" i="3"/>
  <c r="LJ131" i="3"/>
  <c r="LV131" i="3"/>
  <c r="MH131" i="3"/>
  <c r="MT131" i="3"/>
  <c r="NF131" i="3"/>
  <c r="NR131" i="3"/>
  <c r="EX132" i="3"/>
  <c r="FJ132" i="3"/>
  <c r="FV132" i="3"/>
  <c r="GH132" i="3"/>
  <c r="GT132" i="3"/>
  <c r="HF132" i="3"/>
  <c r="HR132" i="3"/>
  <c r="ID132" i="3"/>
  <c r="IP132" i="3"/>
  <c r="JB132" i="3"/>
  <c r="JN132" i="3"/>
  <c r="JZ132" i="3"/>
  <c r="KL132" i="3"/>
  <c r="KX132" i="3"/>
  <c r="LJ132" i="3"/>
  <c r="LV132" i="3"/>
  <c r="MH132" i="3"/>
  <c r="MT132" i="3"/>
  <c r="NF132" i="3"/>
  <c r="NR132" i="3"/>
  <c r="EX133" i="3"/>
  <c r="FJ133" i="3"/>
  <c r="FV133" i="3"/>
  <c r="GH133" i="3"/>
  <c r="GT133" i="3"/>
  <c r="HF133" i="3"/>
  <c r="HR133" i="3"/>
  <c r="ID133" i="3"/>
  <c r="IP133" i="3"/>
  <c r="JB133" i="3"/>
  <c r="JN133" i="3"/>
  <c r="JZ133" i="3"/>
  <c r="KL133" i="3"/>
  <c r="KX133" i="3"/>
  <c r="LJ133" i="3"/>
  <c r="LV133" i="3"/>
  <c r="MH133" i="3"/>
  <c r="KR14" i="3"/>
  <c r="JH21" i="3"/>
  <c r="JN40" i="3"/>
  <c r="LJ40" i="3"/>
  <c r="NF40" i="3"/>
  <c r="FV41" i="3"/>
  <c r="HR41" i="3"/>
  <c r="JN41" i="3"/>
  <c r="LJ41" i="3"/>
  <c r="NF41" i="3"/>
  <c r="FV42" i="3"/>
  <c r="HR42" i="3"/>
  <c r="JN42" i="3"/>
  <c r="LJ42" i="3"/>
  <c r="NF42" i="3"/>
  <c r="FV43" i="3"/>
  <c r="HR43" i="3"/>
  <c r="JN43" i="3"/>
  <c r="LJ43" i="3"/>
  <c r="NF43" i="3"/>
  <c r="FV44" i="3"/>
  <c r="HR44" i="3"/>
  <c r="JN44" i="3"/>
  <c r="LJ44" i="3"/>
  <c r="NF44" i="3"/>
  <c r="FV45" i="3"/>
  <c r="HR45" i="3"/>
  <c r="JN45" i="3"/>
  <c r="LJ45" i="3"/>
  <c r="NF45" i="3"/>
  <c r="FV46" i="3"/>
  <c r="HR46" i="3"/>
  <c r="JN46" i="3"/>
  <c r="LJ46" i="3"/>
  <c r="NF46" i="3"/>
  <c r="FV47" i="3"/>
  <c r="HR47" i="3"/>
  <c r="JN47" i="3"/>
  <c r="LJ47" i="3"/>
  <c r="NF47" i="3"/>
  <c r="FV48" i="3"/>
  <c r="HR48" i="3"/>
  <c r="JN48" i="3"/>
  <c r="LJ48" i="3"/>
  <c r="NF48" i="3"/>
  <c r="FV49" i="3"/>
  <c r="HR49" i="3"/>
  <c r="JN49" i="3"/>
  <c r="LJ49" i="3"/>
  <c r="NF49" i="3"/>
  <c r="FV50" i="3"/>
  <c r="HR50" i="3"/>
  <c r="JN50" i="3"/>
  <c r="LJ50" i="3"/>
  <c r="NF50" i="3"/>
  <c r="FV51" i="3"/>
  <c r="HR51" i="3"/>
  <c r="JN51" i="3"/>
  <c r="LJ51" i="3"/>
  <c r="NF51" i="3"/>
  <c r="FV52" i="3"/>
  <c r="HR52" i="3"/>
  <c r="JN52" i="3"/>
  <c r="LJ52" i="3"/>
  <c r="NF52" i="3"/>
  <c r="FV53" i="3"/>
  <c r="HR53" i="3"/>
  <c r="JN53" i="3"/>
  <c r="LJ53" i="3"/>
  <c r="NF53" i="3"/>
  <c r="FV54" i="3"/>
  <c r="HR54" i="3"/>
  <c r="JN54" i="3"/>
  <c r="LJ54" i="3"/>
  <c r="NF54" i="3"/>
  <c r="FV55" i="3"/>
  <c r="HR55" i="3"/>
  <c r="JN55" i="3"/>
  <c r="LJ55" i="3"/>
  <c r="NF55" i="3"/>
  <c r="FV56" i="3"/>
  <c r="HR56" i="3"/>
  <c r="JN56" i="3"/>
  <c r="LJ56" i="3"/>
  <c r="NF56" i="3"/>
  <c r="FV57" i="3"/>
  <c r="HR57" i="3"/>
  <c r="JN57" i="3"/>
  <c r="LJ57" i="3"/>
  <c r="NF57" i="3"/>
  <c r="FV58" i="3"/>
  <c r="HR58" i="3"/>
  <c r="JN58" i="3"/>
  <c r="LJ58" i="3"/>
  <c r="NF58" i="3"/>
  <c r="FV59" i="3"/>
  <c r="HR59" i="3"/>
  <c r="JN59" i="3"/>
  <c r="LJ59" i="3"/>
  <c r="NF59" i="3"/>
  <c r="FV60" i="3"/>
  <c r="HR60" i="3"/>
  <c r="JN60" i="3"/>
  <c r="LJ60" i="3"/>
  <c r="NF60" i="3"/>
  <c r="FV61" i="3"/>
  <c r="HR61" i="3"/>
  <c r="JN61" i="3"/>
  <c r="LJ61" i="3"/>
  <c r="NF61" i="3"/>
  <c r="FV62" i="3"/>
  <c r="HR62" i="3"/>
  <c r="JN62" i="3"/>
  <c r="LJ62" i="3"/>
  <c r="NF62" i="3"/>
  <c r="FV63" i="3"/>
  <c r="HR63" i="3"/>
  <c r="JN63" i="3"/>
  <c r="LJ63" i="3"/>
  <c r="NF63" i="3"/>
  <c r="FV64" i="3"/>
  <c r="HR64" i="3"/>
  <c r="JN64" i="3"/>
  <c r="LJ64" i="3"/>
  <c r="NF64" i="3"/>
  <c r="FV65" i="3"/>
  <c r="HR65" i="3"/>
  <c r="JN65" i="3"/>
  <c r="LJ65" i="3"/>
  <c r="NF65" i="3"/>
  <c r="FV66" i="3"/>
  <c r="HR66" i="3"/>
  <c r="JN66" i="3"/>
  <c r="LJ66" i="3"/>
  <c r="NF66" i="3"/>
  <c r="FV67" i="3"/>
  <c r="HR67" i="3"/>
  <c r="JN67" i="3"/>
  <c r="LJ67" i="3"/>
  <c r="NF67" i="3"/>
  <c r="FV68" i="3"/>
  <c r="HR68" i="3"/>
  <c r="JN68" i="3"/>
  <c r="LJ68" i="3"/>
  <c r="NF68" i="3"/>
  <c r="FV69" i="3"/>
  <c r="HR69" i="3"/>
  <c r="JN69" i="3"/>
  <c r="LJ69" i="3"/>
  <c r="NF69" i="3"/>
  <c r="FV70" i="3"/>
  <c r="HR70" i="3"/>
  <c r="JN70" i="3"/>
  <c r="LJ70" i="3"/>
  <c r="NF70" i="3"/>
  <c r="FV71" i="3"/>
  <c r="HR71" i="3"/>
  <c r="JN71" i="3"/>
  <c r="LJ71" i="3"/>
  <c r="NF71" i="3"/>
  <c r="FV72" i="3"/>
  <c r="HR72" i="3"/>
  <c r="JN72" i="3"/>
  <c r="LJ72" i="3"/>
  <c r="NF72" i="3"/>
  <c r="FV73" i="3"/>
  <c r="HR73" i="3"/>
  <c r="JN73" i="3"/>
  <c r="LJ73" i="3"/>
  <c r="NF73" i="3"/>
  <c r="FV74" i="3"/>
  <c r="LD24" i="3"/>
  <c r="JB40" i="3"/>
  <c r="HF41" i="3"/>
  <c r="FJ42" i="3"/>
  <c r="MT42" i="3"/>
  <c r="KX43" i="3"/>
  <c r="JB44" i="3"/>
  <c r="HF45" i="3"/>
  <c r="FJ46" i="3"/>
  <c r="MT46" i="3"/>
  <c r="KX47" i="3"/>
  <c r="JB48" i="3"/>
  <c r="HF49" i="3"/>
  <c r="FJ50" i="3"/>
  <c r="MT50" i="3"/>
  <c r="KX51" i="3"/>
  <c r="JB52" i="3"/>
  <c r="HF53" i="3"/>
  <c r="FJ54" i="3"/>
  <c r="MT54" i="3"/>
  <c r="KX55" i="3"/>
  <c r="JB56" i="3"/>
  <c r="HF57" i="3"/>
  <c r="FJ58" i="3"/>
  <c r="MT58" i="3"/>
  <c r="KX59" i="3"/>
  <c r="JB60" i="3"/>
  <c r="HF61" i="3"/>
  <c r="FJ62" i="3"/>
  <c r="MT62" i="3"/>
  <c r="KX63" i="3"/>
  <c r="JB64" i="3"/>
  <c r="HF65" i="3"/>
  <c r="FJ66" i="3"/>
  <c r="MT66" i="3"/>
  <c r="KX67" i="3"/>
  <c r="JB68" i="3"/>
  <c r="HF69" i="3"/>
  <c r="FJ70" i="3"/>
  <c r="MT70" i="3"/>
  <c r="KX71" i="3"/>
  <c r="JB72" i="3"/>
  <c r="HF73" i="3"/>
  <c r="FJ74" i="3"/>
  <c r="HL74" i="3"/>
  <c r="JH74" i="3"/>
  <c r="LD74" i="3"/>
  <c r="MZ74" i="3"/>
  <c r="FP75" i="3"/>
  <c r="HL75" i="3"/>
  <c r="JH75" i="3"/>
  <c r="LD75" i="3"/>
  <c r="MZ75" i="3"/>
  <c r="FP76" i="3"/>
  <c r="HL76" i="3"/>
  <c r="JH76" i="3"/>
  <c r="LD76" i="3"/>
  <c r="MZ76" i="3"/>
  <c r="FP77" i="3"/>
  <c r="HL77" i="3"/>
  <c r="JH77" i="3"/>
  <c r="LD77" i="3"/>
  <c r="MZ77" i="3"/>
  <c r="FP78" i="3"/>
  <c r="HL78" i="3"/>
  <c r="JH78" i="3"/>
  <c r="LD78" i="3"/>
  <c r="MZ78" i="3"/>
  <c r="FP79" i="3"/>
  <c r="HL79" i="3"/>
  <c r="JH79" i="3"/>
  <c r="LD79" i="3"/>
  <c r="MZ79" i="3"/>
  <c r="FP80" i="3"/>
  <c r="HL80" i="3"/>
  <c r="JH80" i="3"/>
  <c r="LD80" i="3"/>
  <c r="MZ80" i="3"/>
  <c r="FP81" i="3"/>
  <c r="HL81" i="3"/>
  <c r="JH81" i="3"/>
  <c r="LD81" i="3"/>
  <c r="MZ81" i="3"/>
  <c r="FP82" i="3"/>
  <c r="HL82" i="3"/>
  <c r="JH82" i="3"/>
  <c r="LD82" i="3"/>
  <c r="MZ82" i="3"/>
  <c r="FP83" i="3"/>
  <c r="HL83" i="3"/>
  <c r="JH83" i="3"/>
  <c r="LD83" i="3"/>
  <c r="MZ83" i="3"/>
  <c r="FP84" i="3"/>
  <c r="HL84" i="3"/>
  <c r="JH84" i="3"/>
  <c r="LD84" i="3"/>
  <c r="MZ84" i="3"/>
  <c r="FP85" i="3"/>
  <c r="HL85" i="3"/>
  <c r="JH85" i="3"/>
  <c r="LD85" i="3"/>
  <c r="MZ85" i="3"/>
  <c r="FP86" i="3"/>
  <c r="HL86" i="3"/>
  <c r="JH86" i="3"/>
  <c r="LD86" i="3"/>
  <c r="MZ86" i="3"/>
  <c r="FP87" i="3"/>
  <c r="HL87" i="3"/>
  <c r="JH87" i="3"/>
  <c r="LD87" i="3"/>
  <c r="MZ87" i="3"/>
  <c r="FP88" i="3"/>
  <c r="HL88" i="3"/>
  <c r="JH88" i="3"/>
  <c r="LD88" i="3"/>
  <c r="MZ88" i="3"/>
  <c r="FP89" i="3"/>
  <c r="HL89" i="3"/>
  <c r="JH89" i="3"/>
  <c r="LD89" i="3"/>
  <c r="MZ89" i="3"/>
  <c r="FP90" i="3"/>
  <c r="HL90" i="3"/>
  <c r="JH90" i="3"/>
  <c r="LD90" i="3"/>
  <c r="MZ90" i="3"/>
  <c r="FP91" i="3"/>
  <c r="HL91" i="3"/>
  <c r="JH91" i="3"/>
  <c r="LD91" i="3"/>
  <c r="MZ91" i="3"/>
  <c r="FP92" i="3"/>
  <c r="HL92" i="3"/>
  <c r="JH92" i="3"/>
  <c r="LD92" i="3"/>
  <c r="MZ92" i="3"/>
  <c r="FP93" i="3"/>
  <c r="HL93" i="3"/>
  <c r="JH93" i="3"/>
  <c r="LD93" i="3"/>
  <c r="MZ93" i="3"/>
  <c r="FP94" i="3"/>
  <c r="HL94" i="3"/>
  <c r="JH94" i="3"/>
  <c r="LD94" i="3"/>
  <c r="MZ94" i="3"/>
  <c r="FP95" i="3"/>
  <c r="HL95" i="3"/>
  <c r="JH95" i="3"/>
  <c r="LD95" i="3"/>
  <c r="MZ95" i="3"/>
  <c r="FP96" i="3"/>
  <c r="HL96" i="3"/>
  <c r="JH96" i="3"/>
  <c r="LD96" i="3"/>
  <c r="MZ96" i="3"/>
  <c r="FP97" i="3"/>
  <c r="HL97" i="3"/>
  <c r="JH97" i="3"/>
  <c r="LD97" i="3"/>
  <c r="MZ97" i="3"/>
  <c r="FP98" i="3"/>
  <c r="HL98" i="3"/>
  <c r="JH98" i="3"/>
  <c r="LD98" i="3"/>
  <c r="MZ98" i="3"/>
  <c r="FP99" i="3"/>
  <c r="HL99" i="3"/>
  <c r="JH99" i="3"/>
  <c r="LD99" i="3"/>
  <c r="MZ99" i="3"/>
  <c r="FP100" i="3"/>
  <c r="HL100" i="3"/>
  <c r="JH100" i="3"/>
  <c r="LD100" i="3"/>
  <c r="MZ100" i="3"/>
  <c r="FP101" i="3"/>
  <c r="HL101" i="3"/>
  <c r="JH101" i="3"/>
  <c r="LD101" i="3"/>
  <c r="MZ101" i="3"/>
  <c r="FP102" i="3"/>
  <c r="HL102" i="3"/>
  <c r="JH102" i="3"/>
  <c r="LD102" i="3"/>
  <c r="MZ102" i="3"/>
  <c r="FP103" i="3"/>
  <c r="HL103" i="3"/>
  <c r="JH103" i="3"/>
  <c r="LD103" i="3"/>
  <c r="MZ103" i="3"/>
  <c r="FP104" i="3"/>
  <c r="HL104" i="3"/>
  <c r="JH104" i="3"/>
  <c r="LD104" i="3"/>
  <c r="MZ104" i="3"/>
  <c r="FP105" i="3"/>
  <c r="HL105" i="3"/>
  <c r="JH105" i="3"/>
  <c r="LD105" i="3"/>
  <c r="MZ105" i="3"/>
  <c r="FP106" i="3"/>
  <c r="HL106" i="3"/>
  <c r="JH106" i="3"/>
  <c r="LD106" i="3"/>
  <c r="MZ106" i="3"/>
  <c r="FP107" i="3"/>
  <c r="HL107" i="3"/>
  <c r="JH107" i="3"/>
  <c r="LD107" i="3"/>
  <c r="MZ107" i="3"/>
  <c r="FP108" i="3"/>
  <c r="HL108" i="3"/>
  <c r="JH108" i="3"/>
  <c r="LD108" i="3"/>
  <c r="MZ108" i="3"/>
  <c r="FP109" i="3"/>
  <c r="HL109" i="3"/>
  <c r="JH109" i="3"/>
  <c r="LD109" i="3"/>
  <c r="MZ109" i="3"/>
  <c r="FP110" i="3"/>
  <c r="HL110" i="3"/>
  <c r="JH110" i="3"/>
  <c r="LD110" i="3"/>
  <c r="MZ110" i="3"/>
  <c r="FP111" i="3"/>
  <c r="HL111" i="3"/>
  <c r="JH111" i="3"/>
  <c r="LD111" i="3"/>
  <c r="MZ111" i="3"/>
  <c r="FP112" i="3"/>
  <c r="HL112" i="3"/>
  <c r="JH112" i="3"/>
  <c r="LD112" i="3"/>
  <c r="MZ112" i="3"/>
  <c r="FP113" i="3"/>
  <c r="HL113" i="3"/>
  <c r="JH113" i="3"/>
  <c r="LD113" i="3"/>
  <c r="MZ113" i="3"/>
  <c r="FP114" i="3"/>
  <c r="HL114" i="3"/>
  <c r="JH114" i="3"/>
  <c r="LD114" i="3"/>
  <c r="MZ114" i="3"/>
  <c r="FP115" i="3"/>
  <c r="HL115" i="3"/>
  <c r="JH115" i="3"/>
  <c r="LD115" i="3"/>
  <c r="MZ115" i="3"/>
  <c r="FP116" i="3"/>
  <c r="HL116" i="3"/>
  <c r="JH116" i="3"/>
  <c r="LD116" i="3"/>
  <c r="MZ116" i="3"/>
  <c r="FP117" i="3"/>
  <c r="HL117" i="3"/>
  <c r="JH117" i="3"/>
  <c r="LD117" i="3"/>
  <c r="MZ117" i="3"/>
  <c r="FP118" i="3"/>
  <c r="HL118" i="3"/>
  <c r="JH118" i="3"/>
  <c r="LD118" i="3"/>
  <c r="MZ118" i="3"/>
  <c r="FP119" i="3"/>
  <c r="HL119" i="3"/>
  <c r="JH119" i="3"/>
  <c r="LD119" i="3"/>
  <c r="MZ119" i="3"/>
  <c r="FP120" i="3"/>
  <c r="HL120" i="3"/>
  <c r="JH120" i="3"/>
  <c r="LD120" i="3"/>
  <c r="MZ120" i="3"/>
  <c r="FP121" i="3"/>
  <c r="HL121" i="3"/>
  <c r="JH121" i="3"/>
  <c r="LD121" i="3"/>
  <c r="MZ121" i="3"/>
  <c r="FP122" i="3"/>
  <c r="HL122" i="3"/>
  <c r="JH122" i="3"/>
  <c r="LD122" i="3"/>
  <c r="MZ122" i="3"/>
  <c r="FP123" i="3"/>
  <c r="HL123" i="3"/>
  <c r="JH123" i="3"/>
  <c r="LD123" i="3"/>
  <c r="MZ123" i="3"/>
  <c r="FP124" i="3"/>
  <c r="HL124" i="3"/>
  <c r="JH124" i="3"/>
  <c r="LD124" i="3"/>
  <c r="MZ124" i="3"/>
  <c r="FP125" i="3"/>
  <c r="HL125" i="3"/>
  <c r="JH125" i="3"/>
  <c r="LD125" i="3"/>
  <c r="MZ125" i="3"/>
  <c r="FP126" i="3"/>
  <c r="HL126" i="3"/>
  <c r="JH126" i="3"/>
  <c r="LD126" i="3"/>
  <c r="MZ126" i="3"/>
  <c r="FP127" i="3"/>
  <c r="HL127" i="3"/>
  <c r="JH127" i="3"/>
  <c r="LD127" i="3"/>
  <c r="MZ127" i="3"/>
  <c r="FP128" i="3"/>
  <c r="HL128" i="3"/>
  <c r="JH128" i="3"/>
  <c r="LD128" i="3"/>
  <c r="MZ128" i="3"/>
  <c r="FP129" i="3"/>
  <c r="HL129" i="3"/>
  <c r="JH129" i="3"/>
  <c r="LD129" i="3"/>
  <c r="MZ129" i="3"/>
  <c r="FP130" i="3"/>
  <c r="HL130" i="3"/>
  <c r="JH130" i="3"/>
  <c r="LD130" i="3"/>
  <c r="MZ130" i="3"/>
  <c r="FP131" i="3"/>
  <c r="HL131" i="3"/>
  <c r="JH131" i="3"/>
  <c r="LD131" i="3"/>
  <c r="MZ131" i="3"/>
  <c r="KX40" i="3"/>
  <c r="JB41" i="3"/>
  <c r="HF42" i="3"/>
  <c r="FJ43" i="3"/>
  <c r="MT43" i="3"/>
  <c r="KX44" i="3"/>
  <c r="JB45" i="3"/>
  <c r="HF46" i="3"/>
  <c r="FJ47" i="3"/>
  <c r="MT47" i="3"/>
  <c r="KX48" i="3"/>
  <c r="JB49" i="3"/>
  <c r="HF50" i="3"/>
  <c r="FJ51" i="3"/>
  <c r="MT51" i="3"/>
  <c r="KX52" i="3"/>
  <c r="JB53" i="3"/>
  <c r="HF54" i="3"/>
  <c r="FJ55" i="3"/>
  <c r="MT55" i="3"/>
  <c r="KX56" i="3"/>
  <c r="JB57" i="3"/>
  <c r="HF58" i="3"/>
  <c r="FJ59" i="3"/>
  <c r="MT59" i="3"/>
  <c r="KX60" i="3"/>
  <c r="JB61" i="3"/>
  <c r="HF62" i="3"/>
  <c r="FJ63" i="3"/>
  <c r="MT63" i="3"/>
  <c r="KX64" i="3"/>
  <c r="JB65" i="3"/>
  <c r="HF66" i="3"/>
  <c r="FJ67" i="3"/>
  <c r="MT67" i="3"/>
  <c r="KX68" i="3"/>
  <c r="JB69" i="3"/>
  <c r="HF70" i="3"/>
  <c r="FJ71" i="3"/>
  <c r="MT71" i="3"/>
  <c r="KX72" i="3"/>
  <c r="JB73" i="3"/>
  <c r="GZ74" i="3"/>
  <c r="IV74" i="3"/>
  <c r="KR74" i="3"/>
  <c r="MN74" i="3"/>
  <c r="FD75" i="3"/>
  <c r="GZ75" i="3"/>
  <c r="IV75" i="3"/>
  <c r="KR75" i="3"/>
  <c r="MN75" i="3"/>
  <c r="FD76" i="3"/>
  <c r="GZ76" i="3"/>
  <c r="IV76" i="3"/>
  <c r="KR76" i="3"/>
  <c r="MN76" i="3"/>
  <c r="FD77" i="3"/>
  <c r="GZ77" i="3"/>
  <c r="IV77" i="3"/>
  <c r="KR77" i="3"/>
  <c r="MN77" i="3"/>
  <c r="FD78" i="3"/>
  <c r="GZ78" i="3"/>
  <c r="IV78" i="3"/>
  <c r="KR78" i="3"/>
  <c r="MN78" i="3"/>
  <c r="FD79" i="3"/>
  <c r="GZ79" i="3"/>
  <c r="IV79" i="3"/>
  <c r="KR79" i="3"/>
  <c r="MN79" i="3"/>
  <c r="FD80" i="3"/>
  <c r="GZ80" i="3"/>
  <c r="IV80" i="3"/>
  <c r="KR80" i="3"/>
  <c r="MN80" i="3"/>
  <c r="FD81" i="3"/>
  <c r="GZ81" i="3"/>
  <c r="IV81" i="3"/>
  <c r="KR81" i="3"/>
  <c r="MN81" i="3"/>
  <c r="FD82" i="3"/>
  <c r="GZ82" i="3"/>
  <c r="IV82" i="3"/>
  <c r="KR82" i="3"/>
  <c r="MN82" i="3"/>
  <c r="FD83" i="3"/>
  <c r="GZ83" i="3"/>
  <c r="IV83" i="3"/>
  <c r="KR83" i="3"/>
  <c r="MN83" i="3"/>
  <c r="FD84" i="3"/>
  <c r="GZ84" i="3"/>
  <c r="IV84" i="3"/>
  <c r="KR84" i="3"/>
  <c r="MN84" i="3"/>
  <c r="FD85" i="3"/>
  <c r="GZ85" i="3"/>
  <c r="IV85" i="3"/>
  <c r="KR85" i="3"/>
  <c r="MN85" i="3"/>
  <c r="FD86" i="3"/>
  <c r="GZ86" i="3"/>
  <c r="IV86" i="3"/>
  <c r="KR86" i="3"/>
  <c r="MN86" i="3"/>
  <c r="FD87" i="3"/>
  <c r="GZ87" i="3"/>
  <c r="IV87" i="3"/>
  <c r="KR87" i="3"/>
  <c r="MN87" i="3"/>
  <c r="FD88" i="3"/>
  <c r="GZ88" i="3"/>
  <c r="IV88" i="3"/>
  <c r="KR88" i="3"/>
  <c r="MN88" i="3"/>
  <c r="FD89" i="3"/>
  <c r="GZ89" i="3"/>
  <c r="IV89" i="3"/>
  <c r="KR89" i="3"/>
  <c r="MN89" i="3"/>
  <c r="FD90" i="3"/>
  <c r="GZ90" i="3"/>
  <c r="IV90" i="3"/>
  <c r="KR90" i="3"/>
  <c r="MN90" i="3"/>
  <c r="FD91" i="3"/>
  <c r="GZ91" i="3"/>
  <c r="IV91" i="3"/>
  <c r="KR91" i="3"/>
  <c r="MN91" i="3"/>
  <c r="FD92" i="3"/>
  <c r="GZ92" i="3"/>
  <c r="IV92" i="3"/>
  <c r="KR92" i="3"/>
  <c r="MN92" i="3"/>
  <c r="FD93" i="3"/>
  <c r="GZ93" i="3"/>
  <c r="IV93" i="3"/>
  <c r="KR93" i="3"/>
  <c r="MN93" i="3"/>
  <c r="FD94" i="3"/>
  <c r="GZ94" i="3"/>
  <c r="IV94" i="3"/>
  <c r="KR94" i="3"/>
  <c r="MN94" i="3"/>
  <c r="FD95" i="3"/>
  <c r="GZ95" i="3"/>
  <c r="IV95" i="3"/>
  <c r="KR95" i="3"/>
  <c r="MN95" i="3"/>
  <c r="FD96" i="3"/>
  <c r="GZ96" i="3"/>
  <c r="IV96" i="3"/>
  <c r="KR96" i="3"/>
  <c r="MN96" i="3"/>
  <c r="FD97" i="3"/>
  <c r="GZ97" i="3"/>
  <c r="IV97" i="3"/>
  <c r="KR97" i="3"/>
  <c r="MN97" i="3"/>
  <c r="FD98" i="3"/>
  <c r="GZ98" i="3"/>
  <c r="IV98" i="3"/>
  <c r="KR98" i="3"/>
  <c r="MN98" i="3"/>
  <c r="FD99" i="3"/>
  <c r="GZ99" i="3"/>
  <c r="IV99" i="3"/>
  <c r="KR99" i="3"/>
  <c r="MN99" i="3"/>
  <c r="FD100" i="3"/>
  <c r="GZ100" i="3"/>
  <c r="IV100" i="3"/>
  <c r="KR100" i="3"/>
  <c r="MN100" i="3"/>
  <c r="FD101" i="3"/>
  <c r="GZ101" i="3"/>
  <c r="IV101" i="3"/>
  <c r="KR101" i="3"/>
  <c r="MN101" i="3"/>
  <c r="FD102" i="3"/>
  <c r="GZ102" i="3"/>
  <c r="IV102" i="3"/>
  <c r="KR102" i="3"/>
  <c r="MN102" i="3"/>
  <c r="FD103" i="3"/>
  <c r="GZ103" i="3"/>
  <c r="IV103" i="3"/>
  <c r="KR103" i="3"/>
  <c r="MN103" i="3"/>
  <c r="FD104" i="3"/>
  <c r="GZ104" i="3"/>
  <c r="IV104" i="3"/>
  <c r="KR104" i="3"/>
  <c r="MN104" i="3"/>
  <c r="FD105" i="3"/>
  <c r="GZ105" i="3"/>
  <c r="IV105" i="3"/>
  <c r="KR105" i="3"/>
  <c r="MN105" i="3"/>
  <c r="FD106" i="3"/>
  <c r="GZ106" i="3"/>
  <c r="IV106" i="3"/>
  <c r="KR106" i="3"/>
  <c r="MN106" i="3"/>
  <c r="FD107" i="3"/>
  <c r="GZ107" i="3"/>
  <c r="IV107" i="3"/>
  <c r="KR107" i="3"/>
  <c r="MN107" i="3"/>
  <c r="FD108" i="3"/>
  <c r="GZ108" i="3"/>
  <c r="IV108" i="3"/>
  <c r="KR108" i="3"/>
  <c r="MN108" i="3"/>
  <c r="FD109" i="3"/>
  <c r="GZ109" i="3"/>
  <c r="IV109" i="3"/>
  <c r="KR109" i="3"/>
  <c r="MN109" i="3"/>
  <c r="FD110" i="3"/>
  <c r="GZ110" i="3"/>
  <c r="IV110" i="3"/>
  <c r="KR110" i="3"/>
  <c r="MN110" i="3"/>
  <c r="FD111" i="3"/>
  <c r="GZ111" i="3"/>
  <c r="IV111" i="3"/>
  <c r="KR111" i="3"/>
  <c r="MN111" i="3"/>
  <c r="FD112" i="3"/>
  <c r="GZ112" i="3"/>
  <c r="IV112" i="3"/>
  <c r="KR112" i="3"/>
  <c r="MN112" i="3"/>
  <c r="FD113" i="3"/>
  <c r="GZ113" i="3"/>
  <c r="IV113" i="3"/>
  <c r="KR113" i="3"/>
  <c r="MN113" i="3"/>
  <c r="FD114" i="3"/>
  <c r="GZ114" i="3"/>
  <c r="IV114" i="3"/>
  <c r="KR114" i="3"/>
  <c r="MN114" i="3"/>
  <c r="FD115" i="3"/>
  <c r="GZ115" i="3"/>
  <c r="IV115" i="3"/>
  <c r="KR115" i="3"/>
  <c r="MN115" i="3"/>
  <c r="FD116" i="3"/>
  <c r="GZ116" i="3"/>
  <c r="IV116" i="3"/>
  <c r="KR116" i="3"/>
  <c r="MN116" i="3"/>
  <c r="FD117" i="3"/>
  <c r="GZ117" i="3"/>
  <c r="IV117" i="3"/>
  <c r="KR117" i="3"/>
  <c r="MN117" i="3"/>
  <c r="FD118" i="3"/>
  <c r="GZ118" i="3"/>
  <c r="IV118" i="3"/>
  <c r="KR118" i="3"/>
  <c r="MN118" i="3"/>
  <c r="FD119" i="3"/>
  <c r="GZ119" i="3"/>
  <c r="IV119" i="3"/>
  <c r="KR119" i="3"/>
  <c r="MN119" i="3"/>
  <c r="FD120" i="3"/>
  <c r="GZ120" i="3"/>
  <c r="IV120" i="3"/>
  <c r="KR120" i="3"/>
  <c r="MN120" i="3"/>
  <c r="FD121" i="3"/>
  <c r="GZ121" i="3"/>
  <c r="IV121" i="3"/>
  <c r="KR121" i="3"/>
  <c r="MN121" i="3"/>
  <c r="FD122" i="3"/>
  <c r="GZ122" i="3"/>
  <c r="IV122" i="3"/>
  <c r="KR122" i="3"/>
  <c r="MN122" i="3"/>
  <c r="FD123" i="3"/>
  <c r="GZ123" i="3"/>
  <c r="IV123" i="3"/>
  <c r="KR123" i="3"/>
  <c r="MN123" i="3"/>
  <c r="FD124" i="3"/>
  <c r="GZ124" i="3"/>
  <c r="IV124" i="3"/>
  <c r="KR124" i="3"/>
  <c r="MN124" i="3"/>
  <c r="FD125" i="3"/>
  <c r="GZ125" i="3"/>
  <c r="IV125" i="3"/>
  <c r="KR125" i="3"/>
  <c r="MN125" i="3"/>
  <c r="FD126" i="3"/>
  <c r="GZ126" i="3"/>
  <c r="IV126" i="3"/>
  <c r="KR126" i="3"/>
  <c r="MN126" i="3"/>
  <c r="FD127" i="3"/>
  <c r="GZ127" i="3"/>
  <c r="IV127" i="3"/>
  <c r="KR127" i="3"/>
  <c r="MN127" i="3"/>
  <c r="FD128" i="3"/>
  <c r="GZ128" i="3"/>
  <c r="IV128" i="3"/>
  <c r="KR128" i="3"/>
  <c r="MN128" i="3"/>
  <c r="FD129" i="3"/>
  <c r="GZ129" i="3"/>
  <c r="IV129" i="3"/>
  <c r="KR129" i="3"/>
  <c r="MN129" i="3"/>
  <c r="FD130" i="3"/>
  <c r="GZ130" i="3"/>
  <c r="IV130" i="3"/>
  <c r="KR130" i="3"/>
  <c r="MN130" i="3"/>
  <c r="FD131" i="3"/>
  <c r="GZ131" i="3"/>
  <c r="IV131" i="3"/>
  <c r="KR131" i="3"/>
  <c r="MT40" i="3"/>
  <c r="KX41" i="3"/>
  <c r="JB42" i="3"/>
  <c r="HF43" i="3"/>
  <c r="FJ44" i="3"/>
  <c r="MT44" i="3"/>
  <c r="KX45" i="3"/>
  <c r="JB46" i="3"/>
  <c r="HF47" i="3"/>
  <c r="FJ48" i="3"/>
  <c r="MT48" i="3"/>
  <c r="KX49" i="3"/>
  <c r="JB50" i="3"/>
  <c r="HF51" i="3"/>
  <c r="FJ52" i="3"/>
  <c r="MT52" i="3"/>
  <c r="KX53" i="3"/>
  <c r="JB54" i="3"/>
  <c r="HF55" i="3"/>
  <c r="FJ56" i="3"/>
  <c r="MT56" i="3"/>
  <c r="KX57" i="3"/>
  <c r="JB58" i="3"/>
  <c r="HF59" i="3"/>
  <c r="FJ60" i="3"/>
  <c r="MT60" i="3"/>
  <c r="KX61" i="3"/>
  <c r="JB62" i="3"/>
  <c r="HF63" i="3"/>
  <c r="FJ64" i="3"/>
  <c r="MT64" i="3"/>
  <c r="KX65" i="3"/>
  <c r="JB66" i="3"/>
  <c r="HF67" i="3"/>
  <c r="FJ68" i="3"/>
  <c r="MT68" i="3"/>
  <c r="KX69" i="3"/>
  <c r="JB70" i="3"/>
  <c r="HF71" i="3"/>
  <c r="FJ72" i="3"/>
  <c r="MT72" i="3"/>
  <c r="KX73" i="3"/>
  <c r="GN74" i="3"/>
  <c r="IJ74" i="3"/>
  <c r="KF74" i="3"/>
  <c r="MB74" i="3"/>
  <c r="NX74" i="3"/>
  <c r="GN75" i="3"/>
  <c r="IJ75" i="3"/>
  <c r="KF75" i="3"/>
  <c r="MB75" i="3"/>
  <c r="NX75" i="3"/>
  <c r="GN76" i="3"/>
  <c r="IJ76" i="3"/>
  <c r="KF76" i="3"/>
  <c r="MB76" i="3"/>
  <c r="NX76" i="3"/>
  <c r="GN77" i="3"/>
  <c r="IJ77" i="3"/>
  <c r="KF77" i="3"/>
  <c r="MB77" i="3"/>
  <c r="NX77" i="3"/>
  <c r="GN78" i="3"/>
  <c r="IJ78" i="3"/>
  <c r="KF78" i="3"/>
  <c r="MB78" i="3"/>
  <c r="NX78" i="3"/>
  <c r="GN79" i="3"/>
  <c r="IJ79" i="3"/>
  <c r="KF79" i="3"/>
  <c r="MB79" i="3"/>
  <c r="NX79" i="3"/>
  <c r="GN80" i="3"/>
  <c r="IJ80" i="3"/>
  <c r="KF80" i="3"/>
  <c r="MB80" i="3"/>
  <c r="NX80" i="3"/>
  <c r="GN81" i="3"/>
  <c r="IJ81" i="3"/>
  <c r="KF81" i="3"/>
  <c r="MB81" i="3"/>
  <c r="NX81" i="3"/>
  <c r="GN82" i="3"/>
  <c r="IJ82" i="3"/>
  <c r="KF82" i="3"/>
  <c r="MB82" i="3"/>
  <c r="NX82" i="3"/>
  <c r="GN83" i="3"/>
  <c r="IJ83" i="3"/>
  <c r="KF83" i="3"/>
  <c r="MB83" i="3"/>
  <c r="NX83" i="3"/>
  <c r="GN84" i="3"/>
  <c r="IJ84" i="3"/>
  <c r="KF84" i="3"/>
  <c r="MB84" i="3"/>
  <c r="NX84" i="3"/>
  <c r="GN85" i="3"/>
  <c r="IJ85" i="3"/>
  <c r="KF85" i="3"/>
  <c r="MB85" i="3"/>
  <c r="NX85" i="3"/>
  <c r="GN86" i="3"/>
  <c r="IJ86" i="3"/>
  <c r="KF86" i="3"/>
  <c r="MB86" i="3"/>
  <c r="NX86" i="3"/>
  <c r="GN87" i="3"/>
  <c r="IJ87" i="3"/>
  <c r="KF87" i="3"/>
  <c r="MB87" i="3"/>
  <c r="NX87" i="3"/>
  <c r="GN88" i="3"/>
  <c r="IJ88" i="3"/>
  <c r="KF88" i="3"/>
  <c r="MB88" i="3"/>
  <c r="NX88" i="3"/>
  <c r="GN89" i="3"/>
  <c r="IJ89" i="3"/>
  <c r="KF89" i="3"/>
  <c r="MB89" i="3"/>
  <c r="NX89" i="3"/>
  <c r="GN90" i="3"/>
  <c r="IJ90" i="3"/>
  <c r="KF90" i="3"/>
  <c r="MB90" i="3"/>
  <c r="NX90" i="3"/>
  <c r="GN91" i="3"/>
  <c r="IJ91" i="3"/>
  <c r="KF91" i="3"/>
  <c r="MB91" i="3"/>
  <c r="NX91" i="3"/>
  <c r="GN92" i="3"/>
  <c r="IJ92" i="3"/>
  <c r="KF92" i="3"/>
  <c r="MB92" i="3"/>
  <c r="NX92" i="3"/>
  <c r="GN93" i="3"/>
  <c r="IJ93" i="3"/>
  <c r="KF93" i="3"/>
  <c r="MB93" i="3"/>
  <c r="NX93" i="3"/>
  <c r="GN94" i="3"/>
  <c r="IJ94" i="3"/>
  <c r="KF94" i="3"/>
  <c r="MB94" i="3"/>
  <c r="NX94" i="3"/>
  <c r="GN95" i="3"/>
  <c r="IJ95" i="3"/>
  <c r="KF95" i="3"/>
  <c r="MB95" i="3"/>
  <c r="NX95" i="3"/>
  <c r="GN96" i="3"/>
  <c r="IJ96" i="3"/>
  <c r="KF96" i="3"/>
  <c r="MB96" i="3"/>
  <c r="NX96" i="3"/>
  <c r="GN97" i="3"/>
  <c r="IJ97" i="3"/>
  <c r="KF97" i="3"/>
  <c r="MB97" i="3"/>
  <c r="NX97" i="3"/>
  <c r="GN98" i="3"/>
  <c r="IJ98" i="3"/>
  <c r="KF98" i="3"/>
  <c r="MB98" i="3"/>
  <c r="NX98" i="3"/>
  <c r="GN99" i="3"/>
  <c r="IJ99" i="3"/>
  <c r="KF99" i="3"/>
  <c r="MB99" i="3"/>
  <c r="NX99" i="3"/>
  <c r="GN100" i="3"/>
  <c r="IJ100" i="3"/>
  <c r="KF100" i="3"/>
  <c r="MB100" i="3"/>
  <c r="NX100" i="3"/>
  <c r="GN101" i="3"/>
  <c r="IJ101" i="3"/>
  <c r="KF101" i="3"/>
  <c r="MB101" i="3"/>
  <c r="NX101" i="3"/>
  <c r="GN102" i="3"/>
  <c r="IJ102" i="3"/>
  <c r="KF102" i="3"/>
  <c r="MB102" i="3"/>
  <c r="NX102" i="3"/>
  <c r="GN103" i="3"/>
  <c r="IJ103" i="3"/>
  <c r="KF103" i="3"/>
  <c r="MB103" i="3"/>
  <c r="NX103" i="3"/>
  <c r="GN104" i="3"/>
  <c r="IJ104" i="3"/>
  <c r="KF104" i="3"/>
  <c r="MB104" i="3"/>
  <c r="NX104" i="3"/>
  <c r="GN105" i="3"/>
  <c r="IJ105" i="3"/>
  <c r="KF105" i="3"/>
  <c r="MB105" i="3"/>
  <c r="NX105" i="3"/>
  <c r="GN106" i="3"/>
  <c r="IJ106" i="3"/>
  <c r="KF106" i="3"/>
  <c r="MB106" i="3"/>
  <c r="NX106" i="3"/>
  <c r="GN107" i="3"/>
  <c r="IJ107" i="3"/>
  <c r="KF107" i="3"/>
  <c r="MB107" i="3"/>
  <c r="NX107" i="3"/>
  <c r="GN108" i="3"/>
  <c r="IJ108" i="3"/>
  <c r="KF108" i="3"/>
  <c r="MB108" i="3"/>
  <c r="NX108" i="3"/>
  <c r="GN109" i="3"/>
  <c r="IJ109" i="3"/>
  <c r="KF109" i="3"/>
  <c r="MB109" i="3"/>
  <c r="NX109" i="3"/>
  <c r="GN110" i="3"/>
  <c r="IJ110" i="3"/>
  <c r="KF110" i="3"/>
  <c r="MB110" i="3"/>
  <c r="NX110" i="3"/>
  <c r="GN111" i="3"/>
  <c r="IJ111" i="3"/>
  <c r="KF111" i="3"/>
  <c r="MB111" i="3"/>
  <c r="NX111" i="3"/>
  <c r="GN112" i="3"/>
  <c r="IJ112" i="3"/>
  <c r="KF112" i="3"/>
  <c r="MB112" i="3"/>
  <c r="NX112" i="3"/>
  <c r="GN113" i="3"/>
  <c r="IJ113" i="3"/>
  <c r="KF113" i="3"/>
  <c r="MB113" i="3"/>
  <c r="NX113" i="3"/>
  <c r="GN114" i="3"/>
  <c r="IJ114" i="3"/>
  <c r="KF114" i="3"/>
  <c r="MB114" i="3"/>
  <c r="NX114" i="3"/>
  <c r="GN115" i="3"/>
  <c r="IJ115" i="3"/>
  <c r="KF115" i="3"/>
  <c r="MB115" i="3"/>
  <c r="NX115" i="3"/>
  <c r="GN116" i="3"/>
  <c r="IJ116" i="3"/>
  <c r="KF116" i="3"/>
  <c r="MB116" i="3"/>
  <c r="NX116" i="3"/>
  <c r="GN117" i="3"/>
  <c r="IJ117" i="3"/>
  <c r="KF117" i="3"/>
  <c r="MB117" i="3"/>
  <c r="NX117" i="3"/>
  <c r="GN118" i="3"/>
  <c r="IJ118" i="3"/>
  <c r="KF118" i="3"/>
  <c r="MB118" i="3"/>
  <c r="NX118" i="3"/>
  <c r="GN119" i="3"/>
  <c r="IJ119" i="3"/>
  <c r="KF119" i="3"/>
  <c r="MB119" i="3"/>
  <c r="NX119" i="3"/>
  <c r="GN120" i="3"/>
  <c r="IJ120" i="3"/>
  <c r="KF120" i="3"/>
  <c r="MB120" i="3"/>
  <c r="NX120" i="3"/>
  <c r="GN121" i="3"/>
  <c r="IJ121" i="3"/>
  <c r="KF121" i="3"/>
  <c r="MB121" i="3"/>
  <c r="NX121" i="3"/>
  <c r="GN122" i="3"/>
  <c r="IJ122" i="3"/>
  <c r="KF122" i="3"/>
  <c r="MB122" i="3"/>
  <c r="NX122" i="3"/>
  <c r="GN123" i="3"/>
  <c r="IJ123" i="3"/>
  <c r="KF123" i="3"/>
  <c r="MB123" i="3"/>
  <c r="NX123" i="3"/>
  <c r="GN124" i="3"/>
  <c r="IJ124" i="3"/>
  <c r="KF124" i="3"/>
  <c r="MB124" i="3"/>
  <c r="NX124" i="3"/>
  <c r="GN125" i="3"/>
  <c r="IJ125" i="3"/>
  <c r="KF125" i="3"/>
  <c r="MB125" i="3"/>
  <c r="NX125" i="3"/>
  <c r="GN126" i="3"/>
  <c r="IJ126" i="3"/>
  <c r="KF126" i="3"/>
  <c r="MB126" i="3"/>
  <c r="NX126" i="3"/>
  <c r="GN127" i="3"/>
  <c r="IJ127" i="3"/>
  <c r="KF127" i="3"/>
  <c r="MB127" i="3"/>
  <c r="NX127" i="3"/>
  <c r="GN128" i="3"/>
  <c r="IJ128" i="3"/>
  <c r="KF128" i="3"/>
  <c r="MB128" i="3"/>
  <c r="NX128" i="3"/>
  <c r="GN129" i="3"/>
  <c r="IJ129" i="3"/>
  <c r="KF129" i="3"/>
  <c r="MB129" i="3"/>
  <c r="NX129" i="3"/>
  <c r="GN130" i="3"/>
  <c r="IJ130" i="3"/>
  <c r="KF130" i="3"/>
  <c r="MB130" i="3"/>
  <c r="NX130" i="3"/>
  <c r="GN131" i="3"/>
  <c r="IJ131" i="3"/>
  <c r="KF131" i="3"/>
  <c r="MB131" i="3"/>
  <c r="NX131" i="3"/>
  <c r="GN132" i="3"/>
  <c r="IJ132" i="3"/>
  <c r="KF132" i="3"/>
  <c r="MB132" i="3"/>
  <c r="NX132" i="3"/>
  <c r="GN133" i="3"/>
  <c r="IJ133" i="3"/>
  <c r="KF133" i="3"/>
  <c r="MB133" i="3"/>
  <c r="MT41" i="3"/>
  <c r="FJ45" i="3"/>
  <c r="HF48" i="3"/>
  <c r="JB51" i="3"/>
  <c r="KX54" i="3"/>
  <c r="MT57" i="3"/>
  <c r="FJ61" i="3"/>
  <c r="HF64" i="3"/>
  <c r="JB67" i="3"/>
  <c r="KX70" i="3"/>
  <c r="MT73" i="3"/>
  <c r="HX74" i="3"/>
  <c r="GB75" i="3"/>
  <c r="NL75" i="3"/>
  <c r="LP76" i="3"/>
  <c r="JT77" i="3"/>
  <c r="HX78" i="3"/>
  <c r="GB79" i="3"/>
  <c r="NL79" i="3"/>
  <c r="LP80" i="3"/>
  <c r="JT81" i="3"/>
  <c r="HX82" i="3"/>
  <c r="GB83" i="3"/>
  <c r="NL83" i="3"/>
  <c r="LP84" i="3"/>
  <c r="JT85" i="3"/>
  <c r="HX86" i="3"/>
  <c r="GB87" i="3"/>
  <c r="NL87" i="3"/>
  <c r="LP88" i="3"/>
  <c r="JT89" i="3"/>
  <c r="HX90" i="3"/>
  <c r="GB91" i="3"/>
  <c r="NL91" i="3"/>
  <c r="LP92" i="3"/>
  <c r="JT93" i="3"/>
  <c r="HX94" i="3"/>
  <c r="GB95" i="3"/>
  <c r="NL95" i="3"/>
  <c r="LP96" i="3"/>
  <c r="JT97" i="3"/>
  <c r="HX98" i="3"/>
  <c r="GB99" i="3"/>
  <c r="NL99" i="3"/>
  <c r="LP100" i="3"/>
  <c r="JT101" i="3"/>
  <c r="HX102" i="3"/>
  <c r="GB103" i="3"/>
  <c r="NL103" i="3"/>
  <c r="LP104" i="3"/>
  <c r="JT105" i="3"/>
  <c r="HX106" i="3"/>
  <c r="GB107" i="3"/>
  <c r="NL107" i="3"/>
  <c r="LP108" i="3"/>
  <c r="JT109" i="3"/>
  <c r="HX110" i="3"/>
  <c r="GB111" i="3"/>
  <c r="NL111" i="3"/>
  <c r="LP112" i="3"/>
  <c r="JT113" i="3"/>
  <c r="HX114" i="3"/>
  <c r="GB115" i="3"/>
  <c r="NL115" i="3"/>
  <c r="LP116" i="3"/>
  <c r="JT117" i="3"/>
  <c r="HX118" i="3"/>
  <c r="GB119" i="3"/>
  <c r="NL119" i="3"/>
  <c r="LP120" i="3"/>
  <c r="JT121" i="3"/>
  <c r="HX122" i="3"/>
  <c r="GB123" i="3"/>
  <c r="NL123" i="3"/>
  <c r="LP124" i="3"/>
  <c r="JT125" i="3"/>
  <c r="HX126" i="3"/>
  <c r="GB127" i="3"/>
  <c r="NL127" i="3"/>
  <c r="LP128" i="3"/>
  <c r="JT129" i="3"/>
  <c r="HX130" i="3"/>
  <c r="GB131" i="3"/>
  <c r="MN131" i="3"/>
  <c r="GB132" i="3"/>
  <c r="HL132" i="3"/>
  <c r="IV132" i="3"/>
  <c r="NL132" i="3"/>
  <c r="FP133" i="3"/>
  <c r="GZ133" i="3"/>
  <c r="LP133" i="3"/>
  <c r="NX214" i="3"/>
  <c r="FP216" i="3"/>
  <c r="GZ216" i="3"/>
  <c r="IJ216" i="3"/>
  <c r="JH216" i="3"/>
  <c r="KF216" i="3"/>
  <c r="LD216" i="3"/>
  <c r="MB216" i="3"/>
  <c r="MZ216" i="3"/>
  <c r="NX216" i="3"/>
  <c r="GB217" i="3"/>
  <c r="GZ217" i="3"/>
  <c r="HX217" i="3"/>
  <c r="IV217" i="3"/>
  <c r="JT217" i="3"/>
  <c r="KR217" i="3"/>
  <c r="LP217" i="3"/>
  <c r="MN217" i="3"/>
  <c r="NL217" i="3"/>
  <c r="FD218" i="3"/>
  <c r="GB218" i="3"/>
  <c r="GZ218" i="3"/>
  <c r="HL218" i="3"/>
  <c r="IV218" i="3"/>
  <c r="JT218" i="3"/>
  <c r="KR218" i="3"/>
  <c r="LP218" i="3"/>
  <c r="MN218" i="3"/>
  <c r="NL218" i="3"/>
  <c r="FD219" i="3"/>
  <c r="GB219" i="3"/>
  <c r="GZ219" i="3"/>
  <c r="HX219" i="3"/>
  <c r="IV219" i="3"/>
  <c r="JT219" i="3"/>
  <c r="KR219" i="3"/>
  <c r="LP219" i="3"/>
  <c r="MN219" i="3"/>
  <c r="NL219" i="3"/>
  <c r="FD220" i="3"/>
  <c r="GB220" i="3"/>
  <c r="GN220" i="3"/>
  <c r="HL220" i="3"/>
  <c r="IJ220" i="3"/>
  <c r="JH220" i="3"/>
  <c r="KF220" i="3"/>
  <c r="LD220" i="3"/>
  <c r="MB220" i="3"/>
  <c r="MZ220" i="3"/>
  <c r="FD221" i="3"/>
  <c r="FP221" i="3"/>
  <c r="GN221" i="3"/>
  <c r="HL221" i="3"/>
  <c r="IJ221" i="3"/>
  <c r="JH221" i="3"/>
  <c r="KF221" i="3"/>
  <c r="LD221" i="3"/>
  <c r="MB221" i="3"/>
  <c r="MN221" i="3"/>
  <c r="NL221" i="3"/>
  <c r="FD222" i="3"/>
  <c r="GZ222" i="3"/>
  <c r="HX222" i="3"/>
  <c r="IV222" i="3"/>
  <c r="JH222" i="3"/>
  <c r="KF222" i="3"/>
  <c r="LD222" i="3"/>
  <c r="MB222" i="3"/>
  <c r="MN222" i="3"/>
  <c r="NL222" i="3"/>
  <c r="FD223" i="3"/>
  <c r="GB223" i="3"/>
  <c r="GN223" i="3"/>
  <c r="HL223" i="3"/>
  <c r="IJ223" i="3"/>
  <c r="JH223" i="3"/>
  <c r="KF223" i="3"/>
  <c r="KR223" i="3"/>
  <c r="LP223" i="3"/>
  <c r="MN223" i="3"/>
  <c r="NL223" i="3"/>
  <c r="KX42" i="3"/>
  <c r="MT45" i="3"/>
  <c r="FJ49" i="3"/>
  <c r="HF52" i="3"/>
  <c r="JB55" i="3"/>
  <c r="KX58" i="3"/>
  <c r="MT61" i="3"/>
  <c r="FJ65" i="3"/>
  <c r="HF68" i="3"/>
  <c r="JB71" i="3"/>
  <c r="JT74" i="3"/>
  <c r="HX75" i="3"/>
  <c r="GB76" i="3"/>
  <c r="NL76" i="3"/>
  <c r="LP77" i="3"/>
  <c r="JT78" i="3"/>
  <c r="HX79" i="3"/>
  <c r="GB80" i="3"/>
  <c r="NL80" i="3"/>
  <c r="LP81" i="3"/>
  <c r="JT82" i="3"/>
  <c r="HX83" i="3"/>
  <c r="GB84" i="3"/>
  <c r="NL84" i="3"/>
  <c r="LP85" i="3"/>
  <c r="JT86" i="3"/>
  <c r="HX87" i="3"/>
  <c r="GB88" i="3"/>
  <c r="NL88" i="3"/>
  <c r="LP89" i="3"/>
  <c r="JT90" i="3"/>
  <c r="HX91" i="3"/>
  <c r="GB92" i="3"/>
  <c r="NL92" i="3"/>
  <c r="LP93" i="3"/>
  <c r="JT94" i="3"/>
  <c r="HX95" i="3"/>
  <c r="GB96" i="3"/>
  <c r="NL96" i="3"/>
  <c r="LP97" i="3"/>
  <c r="JT98" i="3"/>
  <c r="HX99" i="3"/>
  <c r="GB100" i="3"/>
  <c r="NL100" i="3"/>
  <c r="LP101" i="3"/>
  <c r="JT102" i="3"/>
  <c r="HX103" i="3"/>
  <c r="GB104" i="3"/>
  <c r="NL104" i="3"/>
  <c r="LP105" i="3"/>
  <c r="JT106" i="3"/>
  <c r="HX107" i="3"/>
  <c r="GB108" i="3"/>
  <c r="NL108" i="3"/>
  <c r="LP109" i="3"/>
  <c r="JT110" i="3"/>
  <c r="HX111" i="3"/>
  <c r="GB112" i="3"/>
  <c r="NL112" i="3"/>
  <c r="LP113" i="3"/>
  <c r="JT114" i="3"/>
  <c r="HX115" i="3"/>
  <c r="GB116" i="3"/>
  <c r="NL116" i="3"/>
  <c r="LP117" i="3"/>
  <c r="JT118" i="3"/>
  <c r="HX119" i="3"/>
  <c r="GB120" i="3"/>
  <c r="NL120" i="3"/>
  <c r="LP121" i="3"/>
  <c r="JT122" i="3"/>
  <c r="HX123" i="3"/>
  <c r="GB124" i="3"/>
  <c r="NL124" i="3"/>
  <c r="LP125" i="3"/>
  <c r="JT126" i="3"/>
  <c r="HX127" i="3"/>
  <c r="GB128" i="3"/>
  <c r="NL128" i="3"/>
  <c r="LP129" i="3"/>
  <c r="JT130" i="3"/>
  <c r="HX131" i="3"/>
  <c r="NL131" i="3"/>
  <c r="FP132" i="3"/>
  <c r="GZ132" i="3"/>
  <c r="LP132" i="3"/>
  <c r="MZ132" i="3"/>
  <c r="FD133" i="3"/>
  <c r="JT133" i="3"/>
  <c r="LD133" i="3"/>
  <c r="MN133" i="3"/>
  <c r="MZ133" i="3"/>
  <c r="NL133" i="3"/>
  <c r="NX133" i="3"/>
  <c r="FD134" i="3"/>
  <c r="FP134" i="3"/>
  <c r="GB134" i="3"/>
  <c r="GN134" i="3"/>
  <c r="GZ134" i="3"/>
  <c r="HL134" i="3"/>
  <c r="HX134" i="3"/>
  <c r="IJ134" i="3"/>
  <c r="IV134" i="3"/>
  <c r="JH134" i="3"/>
  <c r="JT134" i="3"/>
  <c r="KF134" i="3"/>
  <c r="KR134" i="3"/>
  <c r="LD134" i="3"/>
  <c r="LP134" i="3"/>
  <c r="MB134" i="3"/>
  <c r="MN134" i="3"/>
  <c r="MZ134" i="3"/>
  <c r="NL134" i="3"/>
  <c r="NX134" i="3"/>
  <c r="FD135" i="3"/>
  <c r="FP135" i="3"/>
  <c r="GB135" i="3"/>
  <c r="GN135" i="3"/>
  <c r="GZ135" i="3"/>
  <c r="HL135" i="3"/>
  <c r="HX135" i="3"/>
  <c r="IJ135" i="3"/>
  <c r="IV135" i="3"/>
  <c r="JH135" i="3"/>
  <c r="JT135" i="3"/>
  <c r="KF135" i="3"/>
  <c r="KR135" i="3"/>
  <c r="LD135" i="3"/>
  <c r="LP135" i="3"/>
  <c r="MB135" i="3"/>
  <c r="MN135" i="3"/>
  <c r="MZ135" i="3"/>
  <c r="NL135" i="3"/>
  <c r="NX135" i="3"/>
  <c r="FD136" i="3"/>
  <c r="FP136" i="3"/>
  <c r="GB136" i="3"/>
  <c r="GN136" i="3"/>
  <c r="GZ136" i="3"/>
  <c r="HL136" i="3"/>
  <c r="HX136" i="3"/>
  <c r="IJ136" i="3"/>
  <c r="IV136" i="3"/>
  <c r="JH136" i="3"/>
  <c r="JT136" i="3"/>
  <c r="KF136" i="3"/>
  <c r="KR136" i="3"/>
  <c r="LD136" i="3"/>
  <c r="LP136" i="3"/>
  <c r="MB136" i="3"/>
  <c r="MN136" i="3"/>
  <c r="MZ136" i="3"/>
  <c r="NL136" i="3"/>
  <c r="NX136" i="3"/>
  <c r="FD137" i="3"/>
  <c r="FP137" i="3"/>
  <c r="GB137" i="3"/>
  <c r="GN137" i="3"/>
  <c r="GZ137" i="3"/>
  <c r="HL137" i="3"/>
  <c r="HX137" i="3"/>
  <c r="IJ137" i="3"/>
  <c r="IV137" i="3"/>
  <c r="JH137" i="3"/>
  <c r="JT137" i="3"/>
  <c r="KF137" i="3"/>
  <c r="KR137" i="3"/>
  <c r="LD137" i="3"/>
  <c r="LP137" i="3"/>
  <c r="MB137" i="3"/>
  <c r="MN137" i="3"/>
  <c r="MZ137" i="3"/>
  <c r="NL137" i="3"/>
  <c r="NX137" i="3"/>
  <c r="FD138" i="3"/>
  <c r="FP138" i="3"/>
  <c r="GB138" i="3"/>
  <c r="GN138" i="3"/>
  <c r="GZ138" i="3"/>
  <c r="HL138" i="3"/>
  <c r="HX138" i="3"/>
  <c r="IJ138" i="3"/>
  <c r="IV138" i="3"/>
  <c r="JH138" i="3"/>
  <c r="JT138" i="3"/>
  <c r="KF138" i="3"/>
  <c r="KR138" i="3"/>
  <c r="LD138" i="3"/>
  <c r="LP138" i="3"/>
  <c r="MB138" i="3"/>
  <c r="MN138" i="3"/>
  <c r="MZ138" i="3"/>
  <c r="NL138" i="3"/>
  <c r="NX138" i="3"/>
  <c r="FD139" i="3"/>
  <c r="FP139" i="3"/>
  <c r="GB139" i="3"/>
  <c r="GN139" i="3"/>
  <c r="GZ139" i="3"/>
  <c r="HL139" i="3"/>
  <c r="HX139" i="3"/>
  <c r="IJ139" i="3"/>
  <c r="IV139" i="3"/>
  <c r="JH139" i="3"/>
  <c r="JT139" i="3"/>
  <c r="KF139" i="3"/>
  <c r="KR139" i="3"/>
  <c r="LD139" i="3"/>
  <c r="LP139" i="3"/>
  <c r="MB139" i="3"/>
  <c r="MN139" i="3"/>
  <c r="MZ139" i="3"/>
  <c r="NL139" i="3"/>
  <c r="NX139" i="3"/>
  <c r="FD140" i="3"/>
  <c r="FP140" i="3"/>
  <c r="GB140" i="3"/>
  <c r="GN140" i="3"/>
  <c r="GZ140" i="3"/>
  <c r="HL140" i="3"/>
  <c r="HX140" i="3"/>
  <c r="IJ140" i="3"/>
  <c r="IV140" i="3"/>
  <c r="JH140" i="3"/>
  <c r="JT140" i="3"/>
  <c r="KF140" i="3"/>
  <c r="KR140" i="3"/>
  <c r="LD140" i="3"/>
  <c r="LP140" i="3"/>
  <c r="MB140" i="3"/>
  <c r="MN140" i="3"/>
  <c r="MZ140" i="3"/>
  <c r="NL140" i="3"/>
  <c r="NX140" i="3"/>
  <c r="FD141" i="3"/>
  <c r="FP141" i="3"/>
  <c r="GB141" i="3"/>
  <c r="GN141" i="3"/>
  <c r="GZ141" i="3"/>
  <c r="HL141" i="3"/>
  <c r="HX141" i="3"/>
  <c r="IJ141" i="3"/>
  <c r="IV141" i="3"/>
  <c r="JH141" i="3"/>
  <c r="JT141" i="3"/>
  <c r="KF141" i="3"/>
  <c r="KR141" i="3"/>
  <c r="LD141" i="3"/>
  <c r="LP141" i="3"/>
  <c r="MB141" i="3"/>
  <c r="MN141" i="3"/>
  <c r="MZ141" i="3"/>
  <c r="NL141" i="3"/>
  <c r="NX141" i="3"/>
  <c r="FD142" i="3"/>
  <c r="FP142" i="3"/>
  <c r="GB142" i="3"/>
  <c r="GN142" i="3"/>
  <c r="GZ142" i="3"/>
  <c r="HL142" i="3"/>
  <c r="HX142" i="3"/>
  <c r="IJ142" i="3"/>
  <c r="IV142" i="3"/>
  <c r="JH142" i="3"/>
  <c r="JT142" i="3"/>
  <c r="KF142" i="3"/>
  <c r="KR142" i="3"/>
  <c r="LD142" i="3"/>
  <c r="LP142" i="3"/>
  <c r="MB142" i="3"/>
  <c r="MN142" i="3"/>
  <c r="MZ142" i="3"/>
  <c r="NL142" i="3"/>
  <c r="NX142" i="3"/>
  <c r="FD143" i="3"/>
  <c r="FP143" i="3"/>
  <c r="GB143" i="3"/>
  <c r="GN143" i="3"/>
  <c r="GZ143" i="3"/>
  <c r="HL143" i="3"/>
  <c r="HX143" i="3"/>
  <c r="IJ143" i="3"/>
  <c r="IV143" i="3"/>
  <c r="JH143" i="3"/>
  <c r="JT143" i="3"/>
  <c r="KF143" i="3"/>
  <c r="KR143" i="3"/>
  <c r="LD143" i="3"/>
  <c r="LP143" i="3"/>
  <c r="MB143" i="3"/>
  <c r="MN143" i="3"/>
  <c r="MZ143" i="3"/>
  <c r="NL143" i="3"/>
  <c r="NX143" i="3"/>
  <c r="FD144" i="3"/>
  <c r="FP144" i="3"/>
  <c r="GB144" i="3"/>
  <c r="GN144" i="3"/>
  <c r="GZ144" i="3"/>
  <c r="HL144" i="3"/>
  <c r="HX144" i="3"/>
  <c r="IJ144" i="3"/>
  <c r="IV144" i="3"/>
  <c r="JH144" i="3"/>
  <c r="JT144" i="3"/>
  <c r="KF144" i="3"/>
  <c r="KR144" i="3"/>
  <c r="LD144" i="3"/>
  <c r="LP144" i="3"/>
  <c r="MB144" i="3"/>
  <c r="MN144" i="3"/>
  <c r="MZ144" i="3"/>
  <c r="NL144" i="3"/>
  <c r="NX144" i="3"/>
  <c r="FD145" i="3"/>
  <c r="FP145" i="3"/>
  <c r="GB145" i="3"/>
  <c r="GN145" i="3"/>
  <c r="GZ145" i="3"/>
  <c r="HL145" i="3"/>
  <c r="HX145" i="3"/>
  <c r="IJ145" i="3"/>
  <c r="IV145" i="3"/>
  <c r="JH145" i="3"/>
  <c r="JT145" i="3"/>
  <c r="KF145" i="3"/>
  <c r="KR145" i="3"/>
  <c r="LD145" i="3"/>
  <c r="LP145" i="3"/>
  <c r="MB145" i="3"/>
  <c r="MN145" i="3"/>
  <c r="MZ145" i="3"/>
  <c r="NL145" i="3"/>
  <c r="NX145" i="3"/>
  <c r="FD146" i="3"/>
  <c r="FP146" i="3"/>
  <c r="GB146" i="3"/>
  <c r="GN146" i="3"/>
  <c r="GZ146" i="3"/>
  <c r="HL146" i="3"/>
  <c r="HX146" i="3"/>
  <c r="IJ146" i="3"/>
  <c r="IV146" i="3"/>
  <c r="JH146" i="3"/>
  <c r="JT146" i="3"/>
  <c r="KF146" i="3"/>
  <c r="KR146" i="3"/>
  <c r="LD146" i="3"/>
  <c r="LP146" i="3"/>
  <c r="MB146" i="3"/>
  <c r="MN146" i="3"/>
  <c r="MZ146" i="3"/>
  <c r="NL146" i="3"/>
  <c r="NX146" i="3"/>
  <c r="FD147" i="3"/>
  <c r="FP147" i="3"/>
  <c r="GB147" i="3"/>
  <c r="GN147" i="3"/>
  <c r="GZ147" i="3"/>
  <c r="HL147" i="3"/>
  <c r="HX147" i="3"/>
  <c r="IJ147" i="3"/>
  <c r="IV147" i="3"/>
  <c r="JH147" i="3"/>
  <c r="JT147" i="3"/>
  <c r="KF147" i="3"/>
  <c r="KR147" i="3"/>
  <c r="LD147" i="3"/>
  <c r="LP147" i="3"/>
  <c r="MB147" i="3"/>
  <c r="MN147" i="3"/>
  <c r="MZ147" i="3"/>
  <c r="NL147" i="3"/>
  <c r="NX147" i="3"/>
  <c r="FD148" i="3"/>
  <c r="FP148" i="3"/>
  <c r="GB148" i="3"/>
  <c r="GN148" i="3"/>
  <c r="GZ148" i="3"/>
  <c r="HL148" i="3"/>
  <c r="HX148" i="3"/>
  <c r="IJ148" i="3"/>
  <c r="IV148" i="3"/>
  <c r="JH148" i="3"/>
  <c r="JT148" i="3"/>
  <c r="KF148" i="3"/>
  <c r="KR148" i="3"/>
  <c r="LD148" i="3"/>
  <c r="LP148" i="3"/>
  <c r="MB148" i="3"/>
  <c r="MN148" i="3"/>
  <c r="MZ148" i="3"/>
  <c r="NL148" i="3"/>
  <c r="NX148" i="3"/>
  <c r="FD149" i="3"/>
  <c r="FP149" i="3"/>
  <c r="GB149" i="3"/>
  <c r="GN149" i="3"/>
  <c r="GZ149" i="3"/>
  <c r="HL149" i="3"/>
  <c r="HX149" i="3"/>
  <c r="IJ149" i="3"/>
  <c r="IV149" i="3"/>
  <c r="JH149" i="3"/>
  <c r="JT149" i="3"/>
  <c r="KF149" i="3"/>
  <c r="KR149" i="3"/>
  <c r="LD149" i="3"/>
  <c r="LP149" i="3"/>
  <c r="MB149" i="3"/>
  <c r="MN149" i="3"/>
  <c r="MZ149" i="3"/>
  <c r="NL149" i="3"/>
  <c r="NX149" i="3"/>
  <c r="FD150" i="3"/>
  <c r="FP150" i="3"/>
  <c r="GB150" i="3"/>
  <c r="GN150" i="3"/>
  <c r="GZ150" i="3"/>
  <c r="HL150" i="3"/>
  <c r="HX150" i="3"/>
  <c r="IJ150" i="3"/>
  <c r="IV150" i="3"/>
  <c r="JH150" i="3"/>
  <c r="JT150" i="3"/>
  <c r="KF150" i="3"/>
  <c r="KR150" i="3"/>
  <c r="LD150" i="3"/>
  <c r="LP150" i="3"/>
  <c r="MB150" i="3"/>
  <c r="MN150" i="3"/>
  <c r="MZ150" i="3"/>
  <c r="NL150" i="3"/>
  <c r="NX150" i="3"/>
  <c r="FD151" i="3"/>
  <c r="FP151" i="3"/>
  <c r="GB151" i="3"/>
  <c r="GN151" i="3"/>
  <c r="GZ151" i="3"/>
  <c r="HL151" i="3"/>
  <c r="HX151" i="3"/>
  <c r="IJ151" i="3"/>
  <c r="IV151" i="3"/>
  <c r="JH151" i="3"/>
  <c r="JT151" i="3"/>
  <c r="KF151" i="3"/>
  <c r="KR151" i="3"/>
  <c r="LD151" i="3"/>
  <c r="LP151" i="3"/>
  <c r="MB151" i="3"/>
  <c r="MN151" i="3"/>
  <c r="MZ151" i="3"/>
  <c r="NL151" i="3"/>
  <c r="NX151" i="3"/>
  <c r="FD152" i="3"/>
  <c r="FP152" i="3"/>
  <c r="GB152" i="3"/>
  <c r="GN152" i="3"/>
  <c r="GZ152" i="3"/>
  <c r="HL152" i="3"/>
  <c r="HX152" i="3"/>
  <c r="IJ152" i="3"/>
  <c r="IV152" i="3"/>
  <c r="JH152" i="3"/>
  <c r="JT152" i="3"/>
  <c r="KF152" i="3"/>
  <c r="KR152" i="3"/>
  <c r="LD152" i="3"/>
  <c r="LP152" i="3"/>
  <c r="MB152" i="3"/>
  <c r="MN152" i="3"/>
  <c r="MZ152" i="3"/>
  <c r="NL152" i="3"/>
  <c r="NX152" i="3"/>
  <c r="FD153" i="3"/>
  <c r="FP153" i="3"/>
  <c r="GB153" i="3"/>
  <c r="GN153" i="3"/>
  <c r="GZ153" i="3"/>
  <c r="HL153" i="3"/>
  <c r="HX153" i="3"/>
  <c r="IJ153" i="3"/>
  <c r="IV153" i="3"/>
  <c r="JH153" i="3"/>
  <c r="JT153" i="3"/>
  <c r="KF153" i="3"/>
  <c r="KR153" i="3"/>
  <c r="LD153" i="3"/>
  <c r="LP153" i="3"/>
  <c r="MB153" i="3"/>
  <c r="MN153" i="3"/>
  <c r="MZ153" i="3"/>
  <c r="NL153" i="3"/>
  <c r="NX153" i="3"/>
  <c r="FD154" i="3"/>
  <c r="FP154" i="3"/>
  <c r="GB154" i="3"/>
  <c r="GN154" i="3"/>
  <c r="GZ154" i="3"/>
  <c r="HL154" i="3"/>
  <c r="HX154" i="3"/>
  <c r="IJ154" i="3"/>
  <c r="IV154" i="3"/>
  <c r="JH154" i="3"/>
  <c r="JT154" i="3"/>
  <c r="KF154" i="3"/>
  <c r="KR154" i="3"/>
  <c r="LD154" i="3"/>
  <c r="LP154" i="3"/>
  <c r="MB154" i="3"/>
  <c r="MN154" i="3"/>
  <c r="MZ154" i="3"/>
  <c r="NL154" i="3"/>
  <c r="NX154" i="3"/>
  <c r="FD155" i="3"/>
  <c r="FP155" i="3"/>
  <c r="GB155" i="3"/>
  <c r="GN155" i="3"/>
  <c r="GZ155" i="3"/>
  <c r="HL155" i="3"/>
  <c r="HX155" i="3"/>
  <c r="IJ155" i="3"/>
  <c r="IV155" i="3"/>
  <c r="JH155" i="3"/>
  <c r="JT155" i="3"/>
  <c r="KF155" i="3"/>
  <c r="KR155" i="3"/>
  <c r="LD155" i="3"/>
  <c r="LP155" i="3"/>
  <c r="MB155" i="3"/>
  <c r="MN155" i="3"/>
  <c r="MZ155" i="3"/>
  <c r="NL155" i="3"/>
  <c r="NX155" i="3"/>
  <c r="FD156" i="3"/>
  <c r="FP156" i="3"/>
  <c r="GB156" i="3"/>
  <c r="GN156" i="3"/>
  <c r="GZ156" i="3"/>
  <c r="HL156" i="3"/>
  <c r="HX156" i="3"/>
  <c r="IJ156" i="3"/>
  <c r="IV156" i="3"/>
  <c r="JH156" i="3"/>
  <c r="JT156" i="3"/>
  <c r="KF156" i="3"/>
  <c r="KR156" i="3"/>
  <c r="LD156" i="3"/>
  <c r="LP156" i="3"/>
  <c r="MB156" i="3"/>
  <c r="MN156" i="3"/>
  <c r="MZ156" i="3"/>
  <c r="NL156" i="3"/>
  <c r="NX156" i="3"/>
  <c r="FD157" i="3"/>
  <c r="FP157" i="3"/>
  <c r="GB157" i="3"/>
  <c r="GN157" i="3"/>
  <c r="GZ157" i="3"/>
  <c r="HL157" i="3"/>
  <c r="HX157" i="3"/>
  <c r="IJ157" i="3"/>
  <c r="IV157" i="3"/>
  <c r="JH157" i="3"/>
  <c r="JT157" i="3"/>
  <c r="KF157" i="3"/>
  <c r="KR157" i="3"/>
  <c r="LD157" i="3"/>
  <c r="LP157" i="3"/>
  <c r="MB157" i="3"/>
  <c r="MN157" i="3"/>
  <c r="MZ157" i="3"/>
  <c r="NL157" i="3"/>
  <c r="NX157" i="3"/>
  <c r="FD158" i="3"/>
  <c r="FP158" i="3"/>
  <c r="GB158" i="3"/>
  <c r="GN158" i="3"/>
  <c r="GZ158" i="3"/>
  <c r="HL158" i="3"/>
  <c r="HX158" i="3"/>
  <c r="IJ158" i="3"/>
  <c r="IV158" i="3"/>
  <c r="JH158" i="3"/>
  <c r="JT158" i="3"/>
  <c r="KF158" i="3"/>
  <c r="KR158" i="3"/>
  <c r="LD158" i="3"/>
  <c r="LP158" i="3"/>
  <c r="MB158" i="3"/>
  <c r="MN158" i="3"/>
  <c r="MZ158" i="3"/>
  <c r="NL158" i="3"/>
  <c r="NX158" i="3"/>
  <c r="FD159" i="3"/>
  <c r="FP159" i="3"/>
  <c r="GB159" i="3"/>
  <c r="GN159" i="3"/>
  <c r="GZ159" i="3"/>
  <c r="HL159" i="3"/>
  <c r="HX159" i="3"/>
  <c r="IJ159" i="3"/>
  <c r="IV159" i="3"/>
  <c r="JH159" i="3"/>
  <c r="JT159" i="3"/>
  <c r="KF159" i="3"/>
  <c r="KR159" i="3"/>
  <c r="LD159" i="3"/>
  <c r="LP159" i="3"/>
  <c r="MB159" i="3"/>
  <c r="MN159" i="3"/>
  <c r="MZ159" i="3"/>
  <c r="NL159" i="3"/>
  <c r="NX159" i="3"/>
  <c r="FD160" i="3"/>
  <c r="FP160" i="3"/>
  <c r="GB160" i="3"/>
  <c r="GN160" i="3"/>
  <c r="GZ160" i="3"/>
  <c r="HL160" i="3"/>
  <c r="HX160" i="3"/>
  <c r="IJ160" i="3"/>
  <c r="IV160" i="3"/>
  <c r="JH160" i="3"/>
  <c r="JT160" i="3"/>
  <c r="KF160" i="3"/>
  <c r="KR160" i="3"/>
  <c r="LD160" i="3"/>
  <c r="LP160" i="3"/>
  <c r="MB160" i="3"/>
  <c r="MN160" i="3"/>
  <c r="MZ160" i="3"/>
  <c r="NL160" i="3"/>
  <c r="NX160" i="3"/>
  <c r="FD161" i="3"/>
  <c r="FP161" i="3"/>
  <c r="GB161" i="3"/>
  <c r="GN161" i="3"/>
  <c r="GZ161" i="3"/>
  <c r="HL161" i="3"/>
  <c r="HX161" i="3"/>
  <c r="IJ161" i="3"/>
  <c r="IV161" i="3"/>
  <c r="JH161" i="3"/>
  <c r="JT161" i="3"/>
  <c r="KF161" i="3"/>
  <c r="KR161" i="3"/>
  <c r="LD161" i="3"/>
  <c r="LP161" i="3"/>
  <c r="MB161" i="3"/>
  <c r="MN161" i="3"/>
  <c r="MZ161" i="3"/>
  <c r="NL161" i="3"/>
  <c r="NX161" i="3"/>
  <c r="FD162" i="3"/>
  <c r="FP162" i="3"/>
  <c r="GB162" i="3"/>
  <c r="GN162" i="3"/>
  <c r="GZ162" i="3"/>
  <c r="HL162" i="3"/>
  <c r="HX162" i="3"/>
  <c r="IJ162" i="3"/>
  <c r="IV162" i="3"/>
  <c r="JH162" i="3"/>
  <c r="JT162" i="3"/>
  <c r="KF162" i="3"/>
  <c r="KR162" i="3"/>
  <c r="LD162" i="3"/>
  <c r="LP162" i="3"/>
  <c r="MB162" i="3"/>
  <c r="MN162" i="3"/>
  <c r="MZ162" i="3"/>
  <c r="NL162" i="3"/>
  <c r="NX162" i="3"/>
  <c r="FD163" i="3"/>
  <c r="FP163" i="3"/>
  <c r="GB163" i="3"/>
  <c r="GN163" i="3"/>
  <c r="GZ163" i="3"/>
  <c r="HL163" i="3"/>
  <c r="HX163" i="3"/>
  <c r="IJ163" i="3"/>
  <c r="IV163" i="3"/>
  <c r="JH163" i="3"/>
  <c r="JT163" i="3"/>
  <c r="KF163" i="3"/>
  <c r="KR163" i="3"/>
  <c r="LD163" i="3"/>
  <c r="LP163" i="3"/>
  <c r="MB163" i="3"/>
  <c r="MN163" i="3"/>
  <c r="MZ163" i="3"/>
  <c r="NL163" i="3"/>
  <c r="NX163" i="3"/>
  <c r="FD164" i="3"/>
  <c r="FP164" i="3"/>
  <c r="GB164" i="3"/>
  <c r="GN164" i="3"/>
  <c r="GZ164" i="3"/>
  <c r="HL164" i="3"/>
  <c r="HX164" i="3"/>
  <c r="IJ164" i="3"/>
  <c r="IV164" i="3"/>
  <c r="JH164" i="3"/>
  <c r="JT164" i="3"/>
  <c r="KF164" i="3"/>
  <c r="KR164" i="3"/>
  <c r="LD164" i="3"/>
  <c r="LP164" i="3"/>
  <c r="MB164" i="3"/>
  <c r="MN164" i="3"/>
  <c r="MZ164" i="3"/>
  <c r="NL164" i="3"/>
  <c r="NX164" i="3"/>
  <c r="FD165" i="3"/>
  <c r="FP165" i="3"/>
  <c r="GB165" i="3"/>
  <c r="GN165" i="3"/>
  <c r="GZ165" i="3"/>
  <c r="HL165" i="3"/>
  <c r="HX165" i="3"/>
  <c r="IJ165" i="3"/>
  <c r="IV165" i="3"/>
  <c r="JH165" i="3"/>
  <c r="JT165" i="3"/>
  <c r="KF165" i="3"/>
  <c r="KR165" i="3"/>
  <c r="LD165" i="3"/>
  <c r="LP165" i="3"/>
  <c r="MB165" i="3"/>
  <c r="MN165" i="3"/>
  <c r="MZ165" i="3"/>
  <c r="NL165" i="3"/>
  <c r="NX165" i="3"/>
  <c r="FD166" i="3"/>
  <c r="FP166" i="3"/>
  <c r="GB166" i="3"/>
  <c r="GN166" i="3"/>
  <c r="GZ166" i="3"/>
  <c r="HL166" i="3"/>
  <c r="HX166" i="3"/>
  <c r="IJ166" i="3"/>
  <c r="IV166" i="3"/>
  <c r="JH166" i="3"/>
  <c r="JT166" i="3"/>
  <c r="KF166" i="3"/>
  <c r="KR166" i="3"/>
  <c r="LD166" i="3"/>
  <c r="LP166" i="3"/>
  <c r="MB166" i="3"/>
  <c r="MN166" i="3"/>
  <c r="MZ166" i="3"/>
  <c r="NL166" i="3"/>
  <c r="NX166" i="3"/>
  <c r="FD167" i="3"/>
  <c r="FP167" i="3"/>
  <c r="GB167" i="3"/>
  <c r="GN167" i="3"/>
  <c r="GZ167" i="3"/>
  <c r="HL167" i="3"/>
  <c r="HX167" i="3"/>
  <c r="IJ167" i="3"/>
  <c r="IV167" i="3"/>
  <c r="JH167" i="3"/>
  <c r="JT167" i="3"/>
  <c r="KF167" i="3"/>
  <c r="KR167" i="3"/>
  <c r="LD167" i="3"/>
  <c r="LP167" i="3"/>
  <c r="MB167" i="3"/>
  <c r="MN167" i="3"/>
  <c r="MZ167" i="3"/>
  <c r="NL167" i="3"/>
  <c r="NX167" i="3"/>
  <c r="FD168" i="3"/>
  <c r="FP168" i="3"/>
  <c r="GB168" i="3"/>
  <c r="GN168" i="3"/>
  <c r="GZ168" i="3"/>
  <c r="HL168" i="3"/>
  <c r="HX168" i="3"/>
  <c r="IJ168" i="3"/>
  <c r="IV168" i="3"/>
  <c r="JH168" i="3"/>
  <c r="JT168" i="3"/>
  <c r="KF168" i="3"/>
  <c r="KR168" i="3"/>
  <c r="LD168" i="3"/>
  <c r="LP168" i="3"/>
  <c r="MB168" i="3"/>
  <c r="MN168" i="3"/>
  <c r="MZ168" i="3"/>
  <c r="NL168" i="3"/>
  <c r="NX168" i="3"/>
  <c r="FD169" i="3"/>
  <c r="FP169" i="3"/>
  <c r="GB169" i="3"/>
  <c r="GN169" i="3"/>
  <c r="GZ169" i="3"/>
  <c r="HL169" i="3"/>
  <c r="HX169" i="3"/>
  <c r="IJ169" i="3"/>
  <c r="IV169" i="3"/>
  <c r="JH169" i="3"/>
  <c r="JT169" i="3"/>
  <c r="KF169" i="3"/>
  <c r="KR169" i="3"/>
  <c r="LD169" i="3"/>
  <c r="LP169" i="3"/>
  <c r="MB169" i="3"/>
  <c r="MN169" i="3"/>
  <c r="MZ169" i="3"/>
  <c r="NL169" i="3"/>
  <c r="NX169" i="3"/>
  <c r="FD170" i="3"/>
  <c r="FP170" i="3"/>
  <c r="GB170" i="3"/>
  <c r="GN170" i="3"/>
  <c r="GZ170" i="3"/>
  <c r="HL170" i="3"/>
  <c r="HX170" i="3"/>
  <c r="IJ170" i="3"/>
  <c r="IV170" i="3"/>
  <c r="JH170" i="3"/>
  <c r="JT170" i="3"/>
  <c r="KF170" i="3"/>
  <c r="KR170" i="3"/>
  <c r="LD170" i="3"/>
  <c r="LP170" i="3"/>
  <c r="MB170" i="3"/>
  <c r="MN170" i="3"/>
  <c r="MZ170" i="3"/>
  <c r="NL170" i="3"/>
  <c r="NX170" i="3"/>
  <c r="FD171" i="3"/>
  <c r="FP171" i="3"/>
  <c r="GB171" i="3"/>
  <c r="GN171" i="3"/>
  <c r="GZ171" i="3"/>
  <c r="HL171" i="3"/>
  <c r="HX171" i="3"/>
  <c r="IJ171" i="3"/>
  <c r="IV171" i="3"/>
  <c r="JH171" i="3"/>
  <c r="JT171" i="3"/>
  <c r="KF171" i="3"/>
  <c r="KR171" i="3"/>
  <c r="LD171" i="3"/>
  <c r="LP171" i="3"/>
  <c r="MB171" i="3"/>
  <c r="MN171" i="3"/>
  <c r="MZ171" i="3"/>
  <c r="NL171" i="3"/>
  <c r="NX171" i="3"/>
  <c r="FD172" i="3"/>
  <c r="FP172" i="3"/>
  <c r="GB172" i="3"/>
  <c r="GN172" i="3"/>
  <c r="GZ172" i="3"/>
  <c r="HL172" i="3"/>
  <c r="HX172" i="3"/>
  <c r="IJ172" i="3"/>
  <c r="IV172" i="3"/>
  <c r="JH172" i="3"/>
  <c r="JT172" i="3"/>
  <c r="KF172" i="3"/>
  <c r="KR172" i="3"/>
  <c r="LD172" i="3"/>
  <c r="LP172" i="3"/>
  <c r="MB172" i="3"/>
  <c r="MN172" i="3"/>
  <c r="MZ172" i="3"/>
  <c r="NL172" i="3"/>
  <c r="NX172" i="3"/>
  <c r="FD173" i="3"/>
  <c r="FP173" i="3"/>
  <c r="GB173" i="3"/>
  <c r="GN173" i="3"/>
  <c r="GZ173" i="3"/>
  <c r="HL173" i="3"/>
  <c r="HX173" i="3"/>
  <c r="IJ173" i="3"/>
  <c r="IV173" i="3"/>
  <c r="JH173" i="3"/>
  <c r="JT173" i="3"/>
  <c r="KF173" i="3"/>
  <c r="KR173" i="3"/>
  <c r="LD173" i="3"/>
  <c r="LP173" i="3"/>
  <c r="MB173" i="3"/>
  <c r="MN173" i="3"/>
  <c r="MZ173" i="3"/>
  <c r="NL173" i="3"/>
  <c r="NX173" i="3"/>
  <c r="FD174" i="3"/>
  <c r="FP174" i="3"/>
  <c r="GB174" i="3"/>
  <c r="GN174" i="3"/>
  <c r="GZ174" i="3"/>
  <c r="HL174" i="3"/>
  <c r="HX174" i="3"/>
  <c r="IJ174" i="3"/>
  <c r="IV174" i="3"/>
  <c r="JH174" i="3"/>
  <c r="JT174" i="3"/>
  <c r="KF174" i="3"/>
  <c r="KR174" i="3"/>
  <c r="LD174" i="3"/>
  <c r="LP174" i="3"/>
  <c r="MB174" i="3"/>
  <c r="MN174" i="3"/>
  <c r="MZ174" i="3"/>
  <c r="NL174" i="3"/>
  <c r="NX174" i="3"/>
  <c r="FD175" i="3"/>
  <c r="FP175" i="3"/>
  <c r="GB175" i="3"/>
  <c r="GN175" i="3"/>
  <c r="GZ175" i="3"/>
  <c r="HL175" i="3"/>
  <c r="HX175" i="3"/>
  <c r="IJ175" i="3"/>
  <c r="IV175" i="3"/>
  <c r="JH175" i="3"/>
  <c r="JT175" i="3"/>
  <c r="KF175" i="3"/>
  <c r="KR175" i="3"/>
  <c r="LD175" i="3"/>
  <c r="LP175" i="3"/>
  <c r="MB175" i="3"/>
  <c r="MN175" i="3"/>
  <c r="MZ175" i="3"/>
  <c r="NL175" i="3"/>
  <c r="NX175" i="3"/>
  <c r="FD176" i="3"/>
  <c r="FP176" i="3"/>
  <c r="GB176" i="3"/>
  <c r="GN176" i="3"/>
  <c r="GZ176" i="3"/>
  <c r="HL176" i="3"/>
  <c r="HX176" i="3"/>
  <c r="IJ176" i="3"/>
  <c r="IV176" i="3"/>
  <c r="JH176" i="3"/>
  <c r="JT176" i="3"/>
  <c r="KF176" i="3"/>
  <c r="KR176" i="3"/>
  <c r="LD176" i="3"/>
  <c r="LP176" i="3"/>
  <c r="MB176" i="3"/>
  <c r="MN176" i="3"/>
  <c r="MZ176" i="3"/>
  <c r="NL176" i="3"/>
  <c r="NX176" i="3"/>
  <c r="FD177" i="3"/>
  <c r="FP177" i="3"/>
  <c r="GB177" i="3"/>
  <c r="GN177" i="3"/>
  <c r="GZ177" i="3"/>
  <c r="HL177" i="3"/>
  <c r="HX177" i="3"/>
  <c r="IJ177" i="3"/>
  <c r="IV177" i="3"/>
  <c r="JH177" i="3"/>
  <c r="JT177" i="3"/>
  <c r="KF177" i="3"/>
  <c r="KR177" i="3"/>
  <c r="LD177" i="3"/>
  <c r="LP177" i="3"/>
  <c r="MB177" i="3"/>
  <c r="MN177" i="3"/>
  <c r="MZ177" i="3"/>
  <c r="NL177" i="3"/>
  <c r="NX177" i="3"/>
  <c r="FD178" i="3"/>
  <c r="FP178" i="3"/>
  <c r="GB178" i="3"/>
  <c r="GN178" i="3"/>
  <c r="GZ178" i="3"/>
  <c r="HL178" i="3"/>
  <c r="HX178" i="3"/>
  <c r="IJ178" i="3"/>
  <c r="IV178" i="3"/>
  <c r="JH178" i="3"/>
  <c r="JT178" i="3"/>
  <c r="KF178" i="3"/>
  <c r="KR178" i="3"/>
  <c r="LD178" i="3"/>
  <c r="LP178" i="3"/>
  <c r="MB178" i="3"/>
  <c r="MN178" i="3"/>
  <c r="MZ178" i="3"/>
  <c r="NL178" i="3"/>
  <c r="NX178" i="3"/>
  <c r="FD179" i="3"/>
  <c r="FP179" i="3"/>
  <c r="GB179" i="3"/>
  <c r="GN179" i="3"/>
  <c r="GZ179" i="3"/>
  <c r="HL179" i="3"/>
  <c r="HX179" i="3"/>
  <c r="IJ179" i="3"/>
  <c r="IV179" i="3"/>
  <c r="JH179" i="3"/>
  <c r="JT179" i="3"/>
  <c r="KF179" i="3"/>
  <c r="KR179" i="3"/>
  <c r="LD179" i="3"/>
  <c r="LP179" i="3"/>
  <c r="MB179" i="3"/>
  <c r="MN179" i="3"/>
  <c r="MZ179" i="3"/>
  <c r="NL179" i="3"/>
  <c r="NX179" i="3"/>
  <c r="FD180" i="3"/>
  <c r="FP180" i="3"/>
  <c r="GB180" i="3"/>
  <c r="GN180" i="3"/>
  <c r="GZ180" i="3"/>
  <c r="HL180" i="3"/>
  <c r="HX180" i="3"/>
  <c r="IJ180" i="3"/>
  <c r="IV180" i="3"/>
  <c r="JH180" i="3"/>
  <c r="JT180" i="3"/>
  <c r="KF180" i="3"/>
  <c r="KR180" i="3"/>
  <c r="LD180" i="3"/>
  <c r="LP180" i="3"/>
  <c r="MB180" i="3"/>
  <c r="MN180" i="3"/>
  <c r="MZ180" i="3"/>
  <c r="NL180" i="3"/>
  <c r="NX180" i="3"/>
  <c r="FD181" i="3"/>
  <c r="FP181" i="3"/>
  <c r="GB181" i="3"/>
  <c r="GN181" i="3"/>
  <c r="GZ181" i="3"/>
  <c r="HL181" i="3"/>
  <c r="HX181" i="3"/>
  <c r="IJ181" i="3"/>
  <c r="IV181" i="3"/>
  <c r="JH181" i="3"/>
  <c r="JT181" i="3"/>
  <c r="KF181" i="3"/>
  <c r="KR181" i="3"/>
  <c r="LD181" i="3"/>
  <c r="LP181" i="3"/>
  <c r="MB181" i="3"/>
  <c r="MN181" i="3"/>
  <c r="MZ181" i="3"/>
  <c r="NL181" i="3"/>
  <c r="NX181" i="3"/>
  <c r="FD182" i="3"/>
  <c r="FP182" i="3"/>
  <c r="GB182" i="3"/>
  <c r="GN182" i="3"/>
  <c r="GZ182" i="3"/>
  <c r="HL182" i="3"/>
  <c r="HX182" i="3"/>
  <c r="IJ182" i="3"/>
  <c r="IV182" i="3"/>
  <c r="JH182" i="3"/>
  <c r="JT182" i="3"/>
  <c r="KF182" i="3"/>
  <c r="KR182" i="3"/>
  <c r="LD182" i="3"/>
  <c r="LP182" i="3"/>
  <c r="MB182" i="3"/>
  <c r="MN182" i="3"/>
  <c r="MZ182" i="3"/>
  <c r="NL182" i="3"/>
  <c r="NX182" i="3"/>
  <c r="FD183" i="3"/>
  <c r="FP183" i="3"/>
  <c r="GB183" i="3"/>
  <c r="GN183" i="3"/>
  <c r="GZ183" i="3"/>
  <c r="HL183" i="3"/>
  <c r="HX183" i="3"/>
  <c r="IJ183" i="3"/>
  <c r="IV183" i="3"/>
  <c r="JH183" i="3"/>
  <c r="JT183" i="3"/>
  <c r="KF183" i="3"/>
  <c r="KR183" i="3"/>
  <c r="LD183" i="3"/>
  <c r="LP183" i="3"/>
  <c r="MB183" i="3"/>
  <c r="MN183" i="3"/>
  <c r="MZ183" i="3"/>
  <c r="NL183" i="3"/>
  <c r="NX183" i="3"/>
  <c r="FD184" i="3"/>
  <c r="FP184" i="3"/>
  <c r="GB184" i="3"/>
  <c r="GN184" i="3"/>
  <c r="GZ184" i="3"/>
  <c r="HL184" i="3"/>
  <c r="HX184" i="3"/>
  <c r="IJ184" i="3"/>
  <c r="IV184" i="3"/>
  <c r="JH184" i="3"/>
  <c r="JT184" i="3"/>
  <c r="KF184" i="3"/>
  <c r="KR184" i="3"/>
  <c r="LD184" i="3"/>
  <c r="LP184" i="3"/>
  <c r="MB184" i="3"/>
  <c r="MN184" i="3"/>
  <c r="MZ184" i="3"/>
  <c r="NL184" i="3"/>
  <c r="NX184" i="3"/>
  <c r="FD185" i="3"/>
  <c r="FP185" i="3"/>
  <c r="GB185" i="3"/>
  <c r="GN185" i="3"/>
  <c r="GZ185" i="3"/>
  <c r="HL185" i="3"/>
  <c r="HX185" i="3"/>
  <c r="IJ185" i="3"/>
  <c r="IV185" i="3"/>
  <c r="JH185" i="3"/>
  <c r="JT185" i="3"/>
  <c r="KF185" i="3"/>
  <c r="KR185" i="3"/>
  <c r="LD185" i="3"/>
  <c r="LP185" i="3"/>
  <c r="MB185" i="3"/>
  <c r="MN185" i="3"/>
  <c r="MZ185" i="3"/>
  <c r="NL185" i="3"/>
  <c r="NX185" i="3"/>
  <c r="FD186" i="3"/>
  <c r="FP186" i="3"/>
  <c r="GB186" i="3"/>
  <c r="GN186" i="3"/>
  <c r="GZ186" i="3"/>
  <c r="HL186" i="3"/>
  <c r="HX186" i="3"/>
  <c r="IJ186" i="3"/>
  <c r="IV186" i="3"/>
  <c r="JH186" i="3"/>
  <c r="JT186" i="3"/>
  <c r="KF186" i="3"/>
  <c r="KR186" i="3"/>
  <c r="LD186" i="3"/>
  <c r="LP186" i="3"/>
  <c r="MB186" i="3"/>
  <c r="MN186" i="3"/>
  <c r="MZ186" i="3"/>
  <c r="NL186" i="3"/>
  <c r="NX186" i="3"/>
  <c r="FD187" i="3"/>
  <c r="FP187" i="3"/>
  <c r="GB187" i="3"/>
  <c r="GN187" i="3"/>
  <c r="GZ187" i="3"/>
  <c r="HL187" i="3"/>
  <c r="HX187" i="3"/>
  <c r="IJ187" i="3"/>
  <c r="IV187" i="3"/>
  <c r="JH187" i="3"/>
  <c r="JT187" i="3"/>
  <c r="KF187" i="3"/>
  <c r="KR187" i="3"/>
  <c r="LD187" i="3"/>
  <c r="LP187" i="3"/>
  <c r="MB187" i="3"/>
  <c r="MN187" i="3"/>
  <c r="MZ187" i="3"/>
  <c r="NL187" i="3"/>
  <c r="NX187" i="3"/>
  <c r="FD188" i="3"/>
  <c r="FP188" i="3"/>
  <c r="GB188" i="3"/>
  <c r="GN188" i="3"/>
  <c r="GZ188" i="3"/>
  <c r="HL188" i="3"/>
  <c r="HX188" i="3"/>
  <c r="IJ188" i="3"/>
  <c r="IV188" i="3"/>
  <c r="JH188" i="3"/>
  <c r="JT188" i="3"/>
  <c r="KF188" i="3"/>
  <c r="KR188" i="3"/>
  <c r="LD188" i="3"/>
  <c r="LP188" i="3"/>
  <c r="MB188" i="3"/>
  <c r="MN188" i="3"/>
  <c r="MZ188" i="3"/>
  <c r="NL188" i="3"/>
  <c r="NX188" i="3"/>
  <c r="FD189" i="3"/>
  <c r="FP189" i="3"/>
  <c r="GB189" i="3"/>
  <c r="GN189" i="3"/>
  <c r="GZ189" i="3"/>
  <c r="HL189" i="3"/>
  <c r="HX189" i="3"/>
  <c r="IJ189" i="3"/>
  <c r="IV189" i="3"/>
  <c r="JH189" i="3"/>
  <c r="JT189" i="3"/>
  <c r="KF189" i="3"/>
  <c r="KR189" i="3"/>
  <c r="LD189" i="3"/>
  <c r="LP189" i="3"/>
  <c r="MB189" i="3"/>
  <c r="MN189" i="3"/>
  <c r="MZ189" i="3"/>
  <c r="NL189" i="3"/>
  <c r="NX189" i="3"/>
  <c r="FD190" i="3"/>
  <c r="FP190" i="3"/>
  <c r="GB190" i="3"/>
  <c r="GN190" i="3"/>
  <c r="GZ190" i="3"/>
  <c r="HL190" i="3"/>
  <c r="HX190" i="3"/>
  <c r="IJ190" i="3"/>
  <c r="IV190" i="3"/>
  <c r="JH190" i="3"/>
  <c r="JT190" i="3"/>
  <c r="KF190" i="3"/>
  <c r="KR190" i="3"/>
  <c r="LD190" i="3"/>
  <c r="LP190" i="3"/>
  <c r="MB190" i="3"/>
  <c r="MN190" i="3"/>
  <c r="MZ190" i="3"/>
  <c r="NL190" i="3"/>
  <c r="NX190" i="3"/>
  <c r="FD191" i="3"/>
  <c r="FP191" i="3"/>
  <c r="GB191" i="3"/>
  <c r="GN191" i="3"/>
  <c r="GZ191" i="3"/>
  <c r="HL191" i="3"/>
  <c r="HX191" i="3"/>
  <c r="IJ191" i="3"/>
  <c r="IV191" i="3"/>
  <c r="JH191" i="3"/>
  <c r="JT191" i="3"/>
  <c r="KF191" i="3"/>
  <c r="KR191" i="3"/>
  <c r="LD191" i="3"/>
  <c r="LP191" i="3"/>
  <c r="MB191" i="3"/>
  <c r="MN191" i="3"/>
  <c r="MZ191" i="3"/>
  <c r="NL191" i="3"/>
  <c r="NX191" i="3"/>
  <c r="FD192" i="3"/>
  <c r="FP192" i="3"/>
  <c r="GB192" i="3"/>
  <c r="GN192" i="3"/>
  <c r="GZ192" i="3"/>
  <c r="HL192" i="3"/>
  <c r="HX192" i="3"/>
  <c r="IJ192" i="3"/>
  <c r="IV192" i="3"/>
  <c r="JH192" i="3"/>
  <c r="JT192" i="3"/>
  <c r="KF192" i="3"/>
  <c r="KR192" i="3"/>
  <c r="LD192" i="3"/>
  <c r="LP192" i="3"/>
  <c r="MB192" i="3"/>
  <c r="MN192" i="3"/>
  <c r="MZ192" i="3"/>
  <c r="NL192" i="3"/>
  <c r="NX192" i="3"/>
  <c r="FD193" i="3"/>
  <c r="FP193" i="3"/>
  <c r="GB193" i="3"/>
  <c r="GN193" i="3"/>
  <c r="GZ193" i="3"/>
  <c r="HL193" i="3"/>
  <c r="HX193" i="3"/>
  <c r="IJ193" i="3"/>
  <c r="IV193" i="3"/>
  <c r="JH193" i="3"/>
  <c r="JT193" i="3"/>
  <c r="KF193" i="3"/>
  <c r="KR193" i="3"/>
  <c r="LD193" i="3"/>
  <c r="LP193" i="3"/>
  <c r="MB193" i="3"/>
  <c r="MN193" i="3"/>
  <c r="MZ193" i="3"/>
  <c r="NL193" i="3"/>
  <c r="NX193" i="3"/>
  <c r="FD194" i="3"/>
  <c r="FP194" i="3"/>
  <c r="GB194" i="3"/>
  <c r="GN194" i="3"/>
  <c r="GZ194" i="3"/>
  <c r="HL194" i="3"/>
  <c r="HX194" i="3"/>
  <c r="IJ194" i="3"/>
  <c r="IV194" i="3"/>
  <c r="JH194" i="3"/>
  <c r="JT194" i="3"/>
  <c r="KF194" i="3"/>
  <c r="KR194" i="3"/>
  <c r="LD194" i="3"/>
  <c r="LP194" i="3"/>
  <c r="MB194" i="3"/>
  <c r="MN194" i="3"/>
  <c r="MZ194" i="3"/>
  <c r="NL194" i="3"/>
  <c r="NX194" i="3"/>
  <c r="FD195" i="3"/>
  <c r="FP195" i="3"/>
  <c r="GB195" i="3"/>
  <c r="GN195" i="3"/>
  <c r="GZ195" i="3"/>
  <c r="HL195" i="3"/>
  <c r="HX195" i="3"/>
  <c r="IJ195" i="3"/>
  <c r="IV195" i="3"/>
  <c r="JH195" i="3"/>
  <c r="JT195" i="3"/>
  <c r="KF195" i="3"/>
  <c r="KR195" i="3"/>
  <c r="LD195" i="3"/>
  <c r="LP195" i="3"/>
  <c r="MB195" i="3"/>
  <c r="MN195" i="3"/>
  <c r="MZ195" i="3"/>
  <c r="NL195" i="3"/>
  <c r="NX195" i="3"/>
  <c r="FD196" i="3"/>
  <c r="FP196" i="3"/>
  <c r="GB196" i="3"/>
  <c r="GN196" i="3"/>
  <c r="GZ196" i="3"/>
  <c r="HL196" i="3"/>
  <c r="HX196" i="3"/>
  <c r="IJ196" i="3"/>
  <c r="IV196" i="3"/>
  <c r="JH196" i="3"/>
  <c r="JT196" i="3"/>
  <c r="KF196" i="3"/>
  <c r="KR196" i="3"/>
  <c r="LD196" i="3"/>
  <c r="LP196" i="3"/>
  <c r="MB196" i="3"/>
  <c r="MN196" i="3"/>
  <c r="MZ196" i="3"/>
  <c r="NL196" i="3"/>
  <c r="NX196" i="3"/>
  <c r="FD197" i="3"/>
  <c r="FP197" i="3"/>
  <c r="GB197" i="3"/>
  <c r="GN197" i="3"/>
  <c r="GZ197" i="3"/>
  <c r="HL197" i="3"/>
  <c r="HX197" i="3"/>
  <c r="IJ197" i="3"/>
  <c r="IV197" i="3"/>
  <c r="JH197" i="3"/>
  <c r="JT197" i="3"/>
  <c r="KF197" i="3"/>
  <c r="KR197" i="3"/>
  <c r="LD197" i="3"/>
  <c r="LP197" i="3"/>
  <c r="MB197" i="3"/>
  <c r="MN197" i="3"/>
  <c r="MZ197" i="3"/>
  <c r="NL197" i="3"/>
  <c r="NX197" i="3"/>
  <c r="FD198" i="3"/>
  <c r="FP198" i="3"/>
  <c r="GB198" i="3"/>
  <c r="GN198" i="3"/>
  <c r="GZ198" i="3"/>
  <c r="HL198" i="3"/>
  <c r="HX198" i="3"/>
  <c r="IJ198" i="3"/>
  <c r="IV198" i="3"/>
  <c r="JH198" i="3"/>
  <c r="JT198" i="3"/>
  <c r="KF198" i="3"/>
  <c r="KR198" i="3"/>
  <c r="LD198" i="3"/>
  <c r="LP198" i="3"/>
  <c r="MB198" i="3"/>
  <c r="MN198" i="3"/>
  <c r="MZ198" i="3"/>
  <c r="NL198" i="3"/>
  <c r="NX198" i="3"/>
  <c r="FD199" i="3"/>
  <c r="FP199" i="3"/>
  <c r="GB199" i="3"/>
  <c r="GN199" i="3"/>
  <c r="GZ199" i="3"/>
  <c r="HL199" i="3"/>
  <c r="HX199" i="3"/>
  <c r="IJ199" i="3"/>
  <c r="IV199" i="3"/>
  <c r="JH199" i="3"/>
  <c r="JT199" i="3"/>
  <c r="KF199" i="3"/>
  <c r="KR199" i="3"/>
  <c r="LD199" i="3"/>
  <c r="LP199" i="3"/>
  <c r="MB199" i="3"/>
  <c r="MN199" i="3"/>
  <c r="MZ199" i="3"/>
  <c r="NL199" i="3"/>
  <c r="NX199" i="3"/>
  <c r="FD200" i="3"/>
  <c r="FP200" i="3"/>
  <c r="GB200" i="3"/>
  <c r="GN200" i="3"/>
  <c r="GZ200" i="3"/>
  <c r="HL200" i="3"/>
  <c r="HX200" i="3"/>
  <c r="IJ200" i="3"/>
  <c r="IV200" i="3"/>
  <c r="JH200" i="3"/>
  <c r="JT200" i="3"/>
  <c r="KF200" i="3"/>
  <c r="KR200" i="3"/>
  <c r="LD200" i="3"/>
  <c r="LP200" i="3"/>
  <c r="MB200" i="3"/>
  <c r="MN200" i="3"/>
  <c r="MZ200" i="3"/>
  <c r="NL200" i="3"/>
  <c r="NX200" i="3"/>
  <c r="FD201" i="3"/>
  <c r="FP201" i="3"/>
  <c r="GB201" i="3"/>
  <c r="GN201" i="3"/>
  <c r="GZ201" i="3"/>
  <c r="HL201" i="3"/>
  <c r="HX201" i="3"/>
  <c r="IJ201" i="3"/>
  <c r="IV201" i="3"/>
  <c r="JH201" i="3"/>
  <c r="JT201" i="3"/>
  <c r="KF201" i="3"/>
  <c r="KR201" i="3"/>
  <c r="LD201" i="3"/>
  <c r="LP201" i="3"/>
  <c r="MB201" i="3"/>
  <c r="MN201" i="3"/>
  <c r="MZ201" i="3"/>
  <c r="NL201" i="3"/>
  <c r="NX201" i="3"/>
  <c r="FD202" i="3"/>
  <c r="FP202" i="3"/>
  <c r="GB202" i="3"/>
  <c r="GN202" i="3"/>
  <c r="GZ202" i="3"/>
  <c r="HL202" i="3"/>
  <c r="HX202" i="3"/>
  <c r="IJ202" i="3"/>
  <c r="IV202" i="3"/>
  <c r="JH202" i="3"/>
  <c r="JT202" i="3"/>
  <c r="KF202" i="3"/>
  <c r="KR202" i="3"/>
  <c r="LD202" i="3"/>
  <c r="LP202" i="3"/>
  <c r="MB202" i="3"/>
  <c r="MN202" i="3"/>
  <c r="MZ202" i="3"/>
  <c r="NL202" i="3"/>
  <c r="NX202" i="3"/>
  <c r="FD203" i="3"/>
  <c r="FP203" i="3"/>
  <c r="GB203" i="3"/>
  <c r="GN203" i="3"/>
  <c r="GZ203" i="3"/>
  <c r="HL203" i="3"/>
  <c r="HX203" i="3"/>
  <c r="IJ203" i="3"/>
  <c r="IV203" i="3"/>
  <c r="JH203" i="3"/>
  <c r="JT203" i="3"/>
  <c r="KF203" i="3"/>
  <c r="KR203" i="3"/>
  <c r="LD203" i="3"/>
  <c r="LP203" i="3"/>
  <c r="MB203" i="3"/>
  <c r="MN203" i="3"/>
  <c r="MZ203" i="3"/>
  <c r="NL203" i="3"/>
  <c r="NX203" i="3"/>
  <c r="FD204" i="3"/>
  <c r="FP204" i="3"/>
  <c r="GB204" i="3"/>
  <c r="GN204" i="3"/>
  <c r="GZ204" i="3"/>
  <c r="HL204" i="3"/>
  <c r="HX204" i="3"/>
  <c r="IJ204" i="3"/>
  <c r="IV204" i="3"/>
  <c r="JH204" i="3"/>
  <c r="JT204" i="3"/>
  <c r="KF204" i="3"/>
  <c r="KR204" i="3"/>
  <c r="LD204" i="3"/>
  <c r="LP204" i="3"/>
  <c r="MB204" i="3"/>
  <c r="MN204" i="3"/>
  <c r="MZ204" i="3"/>
  <c r="NL204" i="3"/>
  <c r="NX204" i="3"/>
  <c r="FD205" i="3"/>
  <c r="FP205" i="3"/>
  <c r="GB205" i="3"/>
  <c r="GN205" i="3"/>
  <c r="GZ205" i="3"/>
  <c r="HL205" i="3"/>
  <c r="HX205" i="3"/>
  <c r="IJ205" i="3"/>
  <c r="IV205" i="3"/>
  <c r="JH205" i="3"/>
  <c r="JT205" i="3"/>
  <c r="KF205" i="3"/>
  <c r="KR205" i="3"/>
  <c r="LD205" i="3"/>
  <c r="LP205" i="3"/>
  <c r="MB205" i="3"/>
  <c r="MN205" i="3"/>
  <c r="MZ205" i="3"/>
  <c r="NL205" i="3"/>
  <c r="NX205" i="3"/>
  <c r="FD206" i="3"/>
  <c r="FP206" i="3"/>
  <c r="GB206" i="3"/>
  <c r="GN206" i="3"/>
  <c r="GZ206" i="3"/>
  <c r="HL206" i="3"/>
  <c r="HX206" i="3"/>
  <c r="IJ206" i="3"/>
  <c r="IV206" i="3"/>
  <c r="JH206" i="3"/>
  <c r="JT206" i="3"/>
  <c r="KF206" i="3"/>
  <c r="KR206" i="3"/>
  <c r="LD206" i="3"/>
  <c r="LP206" i="3"/>
  <c r="MB206" i="3"/>
  <c r="MN206" i="3"/>
  <c r="MZ206" i="3"/>
  <c r="NL206" i="3"/>
  <c r="NX206" i="3"/>
  <c r="FD207" i="3"/>
  <c r="FP207" i="3"/>
  <c r="GB207" i="3"/>
  <c r="GN207" i="3"/>
  <c r="GZ207" i="3"/>
  <c r="HL207" i="3"/>
  <c r="HX207" i="3"/>
  <c r="IJ207" i="3"/>
  <c r="IV207" i="3"/>
  <c r="JH207" i="3"/>
  <c r="JT207" i="3"/>
  <c r="KF207" i="3"/>
  <c r="KR207" i="3"/>
  <c r="LD207" i="3"/>
  <c r="LP207" i="3"/>
  <c r="MB207" i="3"/>
  <c r="MN207" i="3"/>
  <c r="MZ207" i="3"/>
  <c r="NL207" i="3"/>
  <c r="NX207" i="3"/>
  <c r="FD208" i="3"/>
  <c r="FP208" i="3"/>
  <c r="GB208" i="3"/>
  <c r="GN208" i="3"/>
  <c r="GZ208" i="3"/>
  <c r="HL208" i="3"/>
  <c r="HX208" i="3"/>
  <c r="IJ208" i="3"/>
  <c r="IV208" i="3"/>
  <c r="JH208" i="3"/>
  <c r="JT208" i="3"/>
  <c r="KF208" i="3"/>
  <c r="KR208" i="3"/>
  <c r="LD208" i="3"/>
  <c r="LP208" i="3"/>
  <c r="MB208" i="3"/>
  <c r="MN208" i="3"/>
  <c r="MZ208" i="3"/>
  <c r="NL208" i="3"/>
  <c r="NX208" i="3"/>
  <c r="FD209" i="3"/>
  <c r="FP209" i="3"/>
  <c r="GB209" i="3"/>
  <c r="GN209" i="3"/>
  <c r="GZ209" i="3"/>
  <c r="HL209" i="3"/>
  <c r="HX209" i="3"/>
  <c r="IJ209" i="3"/>
  <c r="IV209" i="3"/>
  <c r="JH209" i="3"/>
  <c r="JT209" i="3"/>
  <c r="KF209" i="3"/>
  <c r="KR209" i="3"/>
  <c r="LD209" i="3"/>
  <c r="LP209" i="3"/>
  <c r="MB209" i="3"/>
  <c r="MN209" i="3"/>
  <c r="MZ209" i="3"/>
  <c r="NL209" i="3"/>
  <c r="NX209" i="3"/>
  <c r="FD210" i="3"/>
  <c r="FP210" i="3"/>
  <c r="GB210" i="3"/>
  <c r="GN210" i="3"/>
  <c r="GZ210" i="3"/>
  <c r="HL210" i="3"/>
  <c r="HX210" i="3"/>
  <c r="IJ210" i="3"/>
  <c r="IV210" i="3"/>
  <c r="JH210" i="3"/>
  <c r="JT210" i="3"/>
  <c r="KF210" i="3"/>
  <c r="KR210" i="3"/>
  <c r="LD210" i="3"/>
  <c r="LP210" i="3"/>
  <c r="MB210" i="3"/>
  <c r="MN210" i="3"/>
  <c r="MZ210" i="3"/>
  <c r="NL210" i="3"/>
  <c r="NX210" i="3"/>
  <c r="FD211" i="3"/>
  <c r="FP211" i="3"/>
  <c r="GB211" i="3"/>
  <c r="GN211" i="3"/>
  <c r="GZ211" i="3"/>
  <c r="HL211" i="3"/>
  <c r="HX211" i="3"/>
  <c r="IJ211" i="3"/>
  <c r="IV211" i="3"/>
  <c r="JH211" i="3"/>
  <c r="JT211" i="3"/>
  <c r="KF211" i="3"/>
  <c r="KR211" i="3"/>
  <c r="LD211" i="3"/>
  <c r="LP211" i="3"/>
  <c r="MB211" i="3"/>
  <c r="MN211" i="3"/>
  <c r="MZ211" i="3"/>
  <c r="NL211" i="3"/>
  <c r="NX211" i="3"/>
  <c r="FD212" i="3"/>
  <c r="FP212" i="3"/>
  <c r="GB212" i="3"/>
  <c r="GN212" i="3"/>
  <c r="GZ212" i="3"/>
  <c r="HL212" i="3"/>
  <c r="HX212" i="3"/>
  <c r="IJ212" i="3"/>
  <c r="IV212" i="3"/>
  <c r="JH212" i="3"/>
  <c r="JT212" i="3"/>
  <c r="KF212" i="3"/>
  <c r="KR212" i="3"/>
  <c r="LD212" i="3"/>
  <c r="LP212" i="3"/>
  <c r="MB212" i="3"/>
  <c r="MN212" i="3"/>
  <c r="MZ212" i="3"/>
  <c r="NL212" i="3"/>
  <c r="NX212" i="3"/>
  <c r="FD213" i="3"/>
  <c r="FP213" i="3"/>
  <c r="GB213" i="3"/>
  <c r="GN213" i="3"/>
  <c r="GZ213" i="3"/>
  <c r="HL213" i="3"/>
  <c r="HX213" i="3"/>
  <c r="IJ213" i="3"/>
  <c r="IV213" i="3"/>
  <c r="JH213" i="3"/>
  <c r="JT213" i="3"/>
  <c r="KF213" i="3"/>
  <c r="KR213" i="3"/>
  <c r="LD213" i="3"/>
  <c r="LP213" i="3"/>
  <c r="MB213" i="3"/>
  <c r="MN213" i="3"/>
  <c r="MZ213" i="3"/>
  <c r="NL213" i="3"/>
  <c r="NX213" i="3"/>
  <c r="FD214" i="3"/>
  <c r="FP214" i="3"/>
  <c r="GB214" i="3"/>
  <c r="GN214" i="3"/>
  <c r="GZ214" i="3"/>
  <c r="HL214" i="3"/>
  <c r="HX214" i="3"/>
  <c r="IJ214" i="3"/>
  <c r="IV214" i="3"/>
  <c r="JH214" i="3"/>
  <c r="JT214" i="3"/>
  <c r="KF214" i="3"/>
  <c r="KR214" i="3"/>
  <c r="LD214" i="3"/>
  <c r="LP214" i="3"/>
  <c r="MB214" i="3"/>
  <c r="MN214" i="3"/>
  <c r="MZ214" i="3"/>
  <c r="NL214" i="3"/>
  <c r="FD215" i="3"/>
  <c r="FP215" i="3"/>
  <c r="GB215" i="3"/>
  <c r="GN215" i="3"/>
  <c r="GZ215" i="3"/>
  <c r="HL215" i="3"/>
  <c r="HX215" i="3"/>
  <c r="IJ215" i="3"/>
  <c r="IV215" i="3"/>
  <c r="JH215" i="3"/>
  <c r="JT215" i="3"/>
  <c r="KF215" i="3"/>
  <c r="KR215" i="3"/>
  <c r="LD215" i="3"/>
  <c r="LP215" i="3"/>
  <c r="MB215" i="3"/>
  <c r="MN215" i="3"/>
  <c r="MZ215" i="3"/>
  <c r="NL215" i="3"/>
  <c r="NX215" i="3"/>
  <c r="FD216" i="3"/>
  <c r="GB216" i="3"/>
  <c r="GN216" i="3"/>
  <c r="HL216" i="3"/>
  <c r="HX216" i="3"/>
  <c r="IV216" i="3"/>
  <c r="JT216" i="3"/>
  <c r="KR216" i="3"/>
  <c r="LP216" i="3"/>
  <c r="MN216" i="3"/>
  <c r="NL216" i="3"/>
  <c r="FD217" i="3"/>
  <c r="FP217" i="3"/>
  <c r="GN217" i="3"/>
  <c r="HL217" i="3"/>
  <c r="IJ217" i="3"/>
  <c r="JH217" i="3"/>
  <c r="KF217" i="3"/>
  <c r="LD217" i="3"/>
  <c r="MB217" i="3"/>
  <c r="MZ217" i="3"/>
  <c r="NX217" i="3"/>
  <c r="FP218" i="3"/>
  <c r="GN218" i="3"/>
  <c r="HX218" i="3"/>
  <c r="IJ218" i="3"/>
  <c r="JH218" i="3"/>
  <c r="KF218" i="3"/>
  <c r="LD218" i="3"/>
  <c r="MB218" i="3"/>
  <c r="MZ218" i="3"/>
  <c r="NX218" i="3"/>
  <c r="FP219" i="3"/>
  <c r="GN219" i="3"/>
  <c r="HL219" i="3"/>
  <c r="IJ219" i="3"/>
  <c r="JH219" i="3"/>
  <c r="KF219" i="3"/>
  <c r="LD219" i="3"/>
  <c r="MB219" i="3"/>
  <c r="MZ219" i="3"/>
  <c r="NX219" i="3"/>
  <c r="FP220" i="3"/>
  <c r="GZ220" i="3"/>
  <c r="HX220" i="3"/>
  <c r="IV220" i="3"/>
  <c r="JT220" i="3"/>
  <c r="KR220" i="3"/>
  <c r="LP220" i="3"/>
  <c r="MN220" i="3"/>
  <c r="NL220" i="3"/>
  <c r="NX220" i="3"/>
  <c r="GB221" i="3"/>
  <c r="GZ221" i="3"/>
  <c r="HX221" i="3"/>
  <c r="IV221" i="3"/>
  <c r="JT221" i="3"/>
  <c r="KR221" i="3"/>
  <c r="LP221" i="3"/>
  <c r="MZ221" i="3"/>
  <c r="NX221" i="3"/>
  <c r="FP222" i="3"/>
  <c r="GB222" i="3"/>
  <c r="GN222" i="3"/>
  <c r="HL222" i="3"/>
  <c r="IJ222" i="3"/>
  <c r="JT222" i="3"/>
  <c r="KR222" i="3"/>
  <c r="LP222" i="3"/>
  <c r="MZ222" i="3"/>
  <c r="NX222" i="3"/>
  <c r="FP223" i="3"/>
  <c r="GZ223" i="3"/>
  <c r="HX223" i="3"/>
  <c r="IV223" i="3"/>
  <c r="JT223" i="3"/>
  <c r="LD223" i="3"/>
  <c r="MB223" i="3"/>
  <c r="MZ223" i="3"/>
  <c r="NX223" i="3"/>
  <c r="JB43" i="3"/>
  <c r="KX46" i="3"/>
  <c r="MT49" i="3"/>
  <c r="FJ53" i="3"/>
  <c r="HF56" i="3"/>
  <c r="HF44" i="3"/>
  <c r="FJ57" i="3"/>
  <c r="JB63" i="3"/>
  <c r="MT69" i="3"/>
  <c r="JT75" i="3"/>
  <c r="GB77" i="3"/>
  <c r="LP78" i="3"/>
  <c r="HX80" i="3"/>
  <c r="NL81" i="3"/>
  <c r="JT83" i="3"/>
  <c r="GB85" i="3"/>
  <c r="LP86" i="3"/>
  <c r="HX88" i="3"/>
  <c r="NL89" i="3"/>
  <c r="JT91" i="3"/>
  <c r="GB93" i="3"/>
  <c r="LP94" i="3"/>
  <c r="HX96" i="3"/>
  <c r="NL97" i="3"/>
  <c r="JT99" i="3"/>
  <c r="GB101" i="3"/>
  <c r="LP102" i="3"/>
  <c r="HX104" i="3"/>
  <c r="NL105" i="3"/>
  <c r="JT107" i="3"/>
  <c r="GB109" i="3"/>
  <c r="LP110" i="3"/>
  <c r="HX112" i="3"/>
  <c r="NL113" i="3"/>
  <c r="JT115" i="3"/>
  <c r="GB117" i="3"/>
  <c r="LP118" i="3"/>
  <c r="HX120" i="3"/>
  <c r="NL121" i="3"/>
  <c r="JT123" i="3"/>
  <c r="GB125" i="3"/>
  <c r="LP126" i="3"/>
  <c r="HX128" i="3"/>
  <c r="NL129" i="3"/>
  <c r="JT131" i="3"/>
  <c r="MN132" i="3"/>
  <c r="HL133" i="3"/>
  <c r="IV133" i="3"/>
  <c r="MT133" i="3"/>
  <c r="FJ134" i="3"/>
  <c r="HF134" i="3"/>
  <c r="JB134" i="3"/>
  <c r="KX134" i="3"/>
  <c r="MT134" i="3"/>
  <c r="FJ135" i="3"/>
  <c r="HF135" i="3"/>
  <c r="JB135" i="3"/>
  <c r="KX135" i="3"/>
  <c r="MT135" i="3"/>
  <c r="FJ136" i="3"/>
  <c r="HF136" i="3"/>
  <c r="JB136" i="3"/>
  <c r="KX136" i="3"/>
  <c r="MT136" i="3"/>
  <c r="FJ137" i="3"/>
  <c r="HF137" i="3"/>
  <c r="JB137" i="3"/>
  <c r="KX137" i="3"/>
  <c r="MT137" i="3"/>
  <c r="FJ138" i="3"/>
  <c r="HF138" i="3"/>
  <c r="JB138" i="3"/>
  <c r="KX138" i="3"/>
  <c r="MT138" i="3"/>
  <c r="FJ139" i="3"/>
  <c r="HF139" i="3"/>
  <c r="JB139" i="3"/>
  <c r="KX139" i="3"/>
  <c r="MT139" i="3"/>
  <c r="FJ140" i="3"/>
  <c r="HF140" i="3"/>
  <c r="JB140" i="3"/>
  <c r="KX140" i="3"/>
  <c r="MT140" i="3"/>
  <c r="FJ141" i="3"/>
  <c r="HF141" i="3"/>
  <c r="JB141" i="3"/>
  <c r="KX141" i="3"/>
  <c r="MT141" i="3"/>
  <c r="FJ142" i="3"/>
  <c r="HF142" i="3"/>
  <c r="JB142" i="3"/>
  <c r="KX142" i="3"/>
  <c r="MT142" i="3"/>
  <c r="FJ143" i="3"/>
  <c r="HF143" i="3"/>
  <c r="JB143" i="3"/>
  <c r="KX143" i="3"/>
  <c r="MT143" i="3"/>
  <c r="FJ144" i="3"/>
  <c r="HF144" i="3"/>
  <c r="JB144" i="3"/>
  <c r="KX144" i="3"/>
  <c r="MT144" i="3"/>
  <c r="FJ145" i="3"/>
  <c r="HF145" i="3"/>
  <c r="JB145" i="3"/>
  <c r="KX145" i="3"/>
  <c r="MT145" i="3"/>
  <c r="FJ146" i="3"/>
  <c r="HF146" i="3"/>
  <c r="JB146" i="3"/>
  <c r="KX146" i="3"/>
  <c r="MT146" i="3"/>
  <c r="FJ147" i="3"/>
  <c r="HF147" i="3"/>
  <c r="JB147" i="3"/>
  <c r="KX147" i="3"/>
  <c r="MT147" i="3"/>
  <c r="FJ148" i="3"/>
  <c r="HF148" i="3"/>
  <c r="JB148" i="3"/>
  <c r="KX148" i="3"/>
  <c r="MT148" i="3"/>
  <c r="FJ149" i="3"/>
  <c r="HF149" i="3"/>
  <c r="JB149" i="3"/>
  <c r="KX149" i="3"/>
  <c r="MT149" i="3"/>
  <c r="FJ150" i="3"/>
  <c r="HF150" i="3"/>
  <c r="JB150" i="3"/>
  <c r="KX150" i="3"/>
  <c r="MT150" i="3"/>
  <c r="FJ151" i="3"/>
  <c r="HF151" i="3"/>
  <c r="JB151" i="3"/>
  <c r="KX151" i="3"/>
  <c r="MT151" i="3"/>
  <c r="FJ152" i="3"/>
  <c r="HF152" i="3"/>
  <c r="JB152" i="3"/>
  <c r="KX152" i="3"/>
  <c r="MT152" i="3"/>
  <c r="FJ153" i="3"/>
  <c r="HF153" i="3"/>
  <c r="JB153" i="3"/>
  <c r="KX153" i="3"/>
  <c r="MT153" i="3"/>
  <c r="FJ154" i="3"/>
  <c r="HF154" i="3"/>
  <c r="JB154" i="3"/>
  <c r="KX154" i="3"/>
  <c r="MT154" i="3"/>
  <c r="FJ155" i="3"/>
  <c r="HF155" i="3"/>
  <c r="JB155" i="3"/>
  <c r="KX155" i="3"/>
  <c r="MT155" i="3"/>
  <c r="FJ156" i="3"/>
  <c r="HF156" i="3"/>
  <c r="JB156" i="3"/>
  <c r="KX156" i="3"/>
  <c r="MT156" i="3"/>
  <c r="FJ157" i="3"/>
  <c r="HF157" i="3"/>
  <c r="JB157" i="3"/>
  <c r="KX157" i="3"/>
  <c r="MT157" i="3"/>
  <c r="FJ158" i="3"/>
  <c r="HF158" i="3"/>
  <c r="JB158" i="3"/>
  <c r="KX158" i="3"/>
  <c r="MT158" i="3"/>
  <c r="FJ159" i="3"/>
  <c r="HF159" i="3"/>
  <c r="JB159" i="3"/>
  <c r="KX159" i="3"/>
  <c r="MT159" i="3"/>
  <c r="FJ160" i="3"/>
  <c r="HF160" i="3"/>
  <c r="JB160" i="3"/>
  <c r="KX160" i="3"/>
  <c r="MT160" i="3"/>
  <c r="FJ161" i="3"/>
  <c r="HF161" i="3"/>
  <c r="JB161" i="3"/>
  <c r="KX161" i="3"/>
  <c r="MT161" i="3"/>
  <c r="FJ162" i="3"/>
  <c r="HF162" i="3"/>
  <c r="JB162" i="3"/>
  <c r="KX162" i="3"/>
  <c r="MT162" i="3"/>
  <c r="FJ163" i="3"/>
  <c r="HF163" i="3"/>
  <c r="JB163" i="3"/>
  <c r="KX163" i="3"/>
  <c r="MT163" i="3"/>
  <c r="FJ164" i="3"/>
  <c r="HF164" i="3"/>
  <c r="JB164" i="3"/>
  <c r="KX164" i="3"/>
  <c r="MT164" i="3"/>
  <c r="FJ165" i="3"/>
  <c r="HF165" i="3"/>
  <c r="JB165" i="3"/>
  <c r="KX165" i="3"/>
  <c r="MT165" i="3"/>
  <c r="FJ166" i="3"/>
  <c r="HF166" i="3"/>
  <c r="JB166" i="3"/>
  <c r="KX166" i="3"/>
  <c r="MT166" i="3"/>
  <c r="FJ167" i="3"/>
  <c r="HF167" i="3"/>
  <c r="JB167" i="3"/>
  <c r="KX167" i="3"/>
  <c r="MT167" i="3"/>
  <c r="FJ168" i="3"/>
  <c r="HF168" i="3"/>
  <c r="JB168" i="3"/>
  <c r="KX168" i="3"/>
  <c r="MT168" i="3"/>
  <c r="FJ169" i="3"/>
  <c r="HF169" i="3"/>
  <c r="JB169" i="3"/>
  <c r="KX169" i="3"/>
  <c r="MT169" i="3"/>
  <c r="FJ170" i="3"/>
  <c r="HF170" i="3"/>
  <c r="JB170" i="3"/>
  <c r="KX170" i="3"/>
  <c r="MT170" i="3"/>
  <c r="FJ171" i="3"/>
  <c r="HF171" i="3"/>
  <c r="JB171" i="3"/>
  <c r="KX171" i="3"/>
  <c r="MT171" i="3"/>
  <c r="FJ172" i="3"/>
  <c r="HF172" i="3"/>
  <c r="JB172" i="3"/>
  <c r="KX172" i="3"/>
  <c r="MT172" i="3"/>
  <c r="FJ173" i="3"/>
  <c r="HF173" i="3"/>
  <c r="JB173" i="3"/>
  <c r="KX173" i="3"/>
  <c r="MT173" i="3"/>
  <c r="FJ174" i="3"/>
  <c r="HF174" i="3"/>
  <c r="JB174" i="3"/>
  <c r="KX174" i="3"/>
  <c r="MT174" i="3"/>
  <c r="FJ175" i="3"/>
  <c r="HF175" i="3"/>
  <c r="JB175" i="3"/>
  <c r="KX175" i="3"/>
  <c r="MT175" i="3"/>
  <c r="FJ176" i="3"/>
  <c r="HF176" i="3"/>
  <c r="JB176" i="3"/>
  <c r="KX176" i="3"/>
  <c r="MT176" i="3"/>
  <c r="FJ177" i="3"/>
  <c r="HF177" i="3"/>
  <c r="JB177" i="3"/>
  <c r="KX177" i="3"/>
  <c r="MT177" i="3"/>
  <c r="FJ178" i="3"/>
  <c r="HF178" i="3"/>
  <c r="JB178" i="3"/>
  <c r="KX178" i="3"/>
  <c r="MT178" i="3"/>
  <c r="FJ179" i="3"/>
  <c r="HF179" i="3"/>
  <c r="JB179" i="3"/>
  <c r="KX179" i="3"/>
  <c r="MT179" i="3"/>
  <c r="FJ180" i="3"/>
  <c r="HF180" i="3"/>
  <c r="JB180" i="3"/>
  <c r="KX180" i="3"/>
  <c r="MT180" i="3"/>
  <c r="FJ181" i="3"/>
  <c r="HF181" i="3"/>
  <c r="JB181" i="3"/>
  <c r="KX181" i="3"/>
  <c r="MT181" i="3"/>
  <c r="FJ182" i="3"/>
  <c r="HF182" i="3"/>
  <c r="JB182" i="3"/>
  <c r="KX182" i="3"/>
  <c r="MT182" i="3"/>
  <c r="FJ183" i="3"/>
  <c r="HF183" i="3"/>
  <c r="JB183" i="3"/>
  <c r="KX183" i="3"/>
  <c r="MT183" i="3"/>
  <c r="FJ184" i="3"/>
  <c r="HF184" i="3"/>
  <c r="JB184" i="3"/>
  <c r="KX184" i="3"/>
  <c r="MT184" i="3"/>
  <c r="FJ185" i="3"/>
  <c r="HF185" i="3"/>
  <c r="JB185" i="3"/>
  <c r="KX185" i="3"/>
  <c r="MT185" i="3"/>
  <c r="FJ186" i="3"/>
  <c r="HF186" i="3"/>
  <c r="JB186" i="3"/>
  <c r="KX186" i="3"/>
  <c r="MT186" i="3"/>
  <c r="FJ187" i="3"/>
  <c r="HF187" i="3"/>
  <c r="JB187" i="3"/>
  <c r="KX187" i="3"/>
  <c r="MT187" i="3"/>
  <c r="FJ188" i="3"/>
  <c r="HF188" i="3"/>
  <c r="JB188" i="3"/>
  <c r="KX188" i="3"/>
  <c r="MT188" i="3"/>
  <c r="FJ189" i="3"/>
  <c r="HF189" i="3"/>
  <c r="JB189" i="3"/>
  <c r="KX189" i="3"/>
  <c r="MT189" i="3"/>
  <c r="FJ190" i="3"/>
  <c r="HF190" i="3"/>
  <c r="JB190" i="3"/>
  <c r="KX190" i="3"/>
  <c r="MT190" i="3"/>
  <c r="FJ191" i="3"/>
  <c r="HF191" i="3"/>
  <c r="JB191" i="3"/>
  <c r="KX191" i="3"/>
  <c r="MT191" i="3"/>
  <c r="FJ192" i="3"/>
  <c r="HF192" i="3"/>
  <c r="JB192" i="3"/>
  <c r="KX192" i="3"/>
  <c r="MT192" i="3"/>
  <c r="FJ193" i="3"/>
  <c r="HF193" i="3"/>
  <c r="JB193" i="3"/>
  <c r="KX193" i="3"/>
  <c r="MT193" i="3"/>
  <c r="FJ194" i="3"/>
  <c r="HF194" i="3"/>
  <c r="JB194" i="3"/>
  <c r="KX194" i="3"/>
  <c r="MT194" i="3"/>
  <c r="FJ195" i="3"/>
  <c r="HF195" i="3"/>
  <c r="JB195" i="3"/>
  <c r="KX195" i="3"/>
  <c r="MT195" i="3"/>
  <c r="FJ196" i="3"/>
  <c r="HF196" i="3"/>
  <c r="JB196" i="3"/>
  <c r="KX196" i="3"/>
  <c r="MT196" i="3"/>
  <c r="FJ197" i="3"/>
  <c r="HF197" i="3"/>
  <c r="JB197" i="3"/>
  <c r="KX197" i="3"/>
  <c r="MT197" i="3"/>
  <c r="FJ198" i="3"/>
  <c r="HF198" i="3"/>
  <c r="JB198" i="3"/>
  <c r="KX198" i="3"/>
  <c r="MT198" i="3"/>
  <c r="FJ199" i="3"/>
  <c r="HF199" i="3"/>
  <c r="JB199" i="3"/>
  <c r="KX199" i="3"/>
  <c r="MT199" i="3"/>
  <c r="FJ200" i="3"/>
  <c r="HF200" i="3"/>
  <c r="JB200" i="3"/>
  <c r="KX200" i="3"/>
  <c r="MT200" i="3"/>
  <c r="FJ201" i="3"/>
  <c r="HF201" i="3"/>
  <c r="JB201" i="3"/>
  <c r="KX201" i="3"/>
  <c r="MT201" i="3"/>
  <c r="FJ202" i="3"/>
  <c r="HF202" i="3"/>
  <c r="JB202" i="3"/>
  <c r="KX202" i="3"/>
  <c r="MT202" i="3"/>
  <c r="FJ203" i="3"/>
  <c r="HF203" i="3"/>
  <c r="JB203" i="3"/>
  <c r="KX203" i="3"/>
  <c r="MT203" i="3"/>
  <c r="FJ204" i="3"/>
  <c r="HF204" i="3"/>
  <c r="JB204" i="3"/>
  <c r="KX204" i="3"/>
  <c r="MT204" i="3"/>
  <c r="FJ205" i="3"/>
  <c r="HF205" i="3"/>
  <c r="JB205" i="3"/>
  <c r="KX205" i="3"/>
  <c r="MT205" i="3"/>
  <c r="FJ206" i="3"/>
  <c r="HF206" i="3"/>
  <c r="JB206" i="3"/>
  <c r="KX206" i="3"/>
  <c r="MT206" i="3"/>
  <c r="FJ207" i="3"/>
  <c r="HF207" i="3"/>
  <c r="JB207" i="3"/>
  <c r="KX207" i="3"/>
  <c r="MT207" i="3"/>
  <c r="FJ208" i="3"/>
  <c r="HF208" i="3"/>
  <c r="JB208" i="3"/>
  <c r="KX208" i="3"/>
  <c r="MT208" i="3"/>
  <c r="FJ209" i="3"/>
  <c r="HF209" i="3"/>
  <c r="JB209" i="3"/>
  <c r="KX209" i="3"/>
  <c r="MT209" i="3"/>
  <c r="FJ210" i="3"/>
  <c r="HF210" i="3"/>
  <c r="JB210" i="3"/>
  <c r="KX210" i="3"/>
  <c r="MT210" i="3"/>
  <c r="FJ211" i="3"/>
  <c r="HF211" i="3"/>
  <c r="JB211" i="3"/>
  <c r="KX211" i="3"/>
  <c r="MT211" i="3"/>
  <c r="FJ212" i="3"/>
  <c r="HF212" i="3"/>
  <c r="JB212" i="3"/>
  <c r="KX212" i="3"/>
  <c r="MT212" i="3"/>
  <c r="FJ213" i="3"/>
  <c r="HF213" i="3"/>
  <c r="JB213" i="3"/>
  <c r="KX213" i="3"/>
  <c r="MT213" i="3"/>
  <c r="FJ214" i="3"/>
  <c r="HF214" i="3"/>
  <c r="JB214" i="3"/>
  <c r="KX214" i="3"/>
  <c r="MT214" i="3"/>
  <c r="FJ215" i="3"/>
  <c r="HF215" i="3"/>
  <c r="JB215" i="3"/>
  <c r="KX215" i="3"/>
  <c r="MT215" i="3"/>
  <c r="FJ216" i="3"/>
  <c r="HF216" i="3"/>
  <c r="JB216" i="3"/>
  <c r="KX216" i="3"/>
  <c r="MT216" i="3"/>
  <c r="FJ217" i="3"/>
  <c r="HF217" i="3"/>
  <c r="JB217" i="3"/>
  <c r="KX217" i="3"/>
  <c r="MT217" i="3"/>
  <c r="FJ218" i="3"/>
  <c r="HF218" i="3"/>
  <c r="JB218" i="3"/>
  <c r="KX218" i="3"/>
  <c r="MT218" i="3"/>
  <c r="FJ219" i="3"/>
  <c r="HF219" i="3"/>
  <c r="JB219" i="3"/>
  <c r="KX219" i="3"/>
  <c r="MT219" i="3"/>
  <c r="FJ220" i="3"/>
  <c r="HF220" i="3"/>
  <c r="JB220" i="3"/>
  <c r="KX220" i="3"/>
  <c r="MT220" i="3"/>
  <c r="FJ221" i="3"/>
  <c r="HF221" i="3"/>
  <c r="JB221" i="3"/>
  <c r="KX221" i="3"/>
  <c r="MT221" i="3"/>
  <c r="FJ222" i="3"/>
  <c r="HF222" i="3"/>
  <c r="JB222" i="3"/>
  <c r="KX222" i="3"/>
  <c r="MT222" i="3"/>
  <c r="FJ223" i="3"/>
  <c r="HF223" i="3"/>
  <c r="JB223" i="3"/>
  <c r="KX223" i="3"/>
  <c r="MT223" i="3"/>
  <c r="JT76" i="3"/>
  <c r="GB78" i="3"/>
  <c r="LP87" i="3"/>
  <c r="HX89" i="3"/>
  <c r="GB102" i="3"/>
  <c r="HX105" i="3"/>
  <c r="JT108" i="3"/>
  <c r="LP111" i="3"/>
  <c r="HX113" i="3"/>
  <c r="GB118" i="3"/>
  <c r="HX121" i="3"/>
  <c r="NL122" i="3"/>
  <c r="JT124" i="3"/>
  <c r="HX132" i="3"/>
  <c r="HX133" i="3"/>
  <c r="JH133" i="3"/>
  <c r="LJ134" i="3"/>
  <c r="FV135" i="3"/>
  <c r="NF135" i="3"/>
  <c r="LJ136" i="3"/>
  <c r="FV137" i="3"/>
  <c r="LJ137" i="3"/>
  <c r="NF138" i="3"/>
  <c r="FV139" i="3"/>
  <c r="LJ139" i="3"/>
  <c r="HR140" i="3"/>
  <c r="NF140" i="3"/>
  <c r="JN141" i="3"/>
  <c r="FV142" i="3"/>
  <c r="HR142" i="3"/>
  <c r="NF142" i="3"/>
  <c r="JN143" i="3"/>
  <c r="FV144" i="3"/>
  <c r="HR144" i="3"/>
  <c r="NF144" i="3"/>
  <c r="JN145" i="3"/>
  <c r="FV146" i="3"/>
  <c r="LJ146" i="3"/>
  <c r="JN147" i="3"/>
  <c r="NF147" i="3"/>
  <c r="FV148" i="3"/>
  <c r="JN150" i="3"/>
  <c r="LJ150" i="3"/>
  <c r="NF150" i="3"/>
  <c r="HR151" i="3"/>
  <c r="NF151" i="3"/>
  <c r="FV152" i="3"/>
  <c r="HR152" i="3"/>
  <c r="JN152" i="3"/>
  <c r="LJ152" i="3"/>
  <c r="HR154" i="3"/>
  <c r="JN155" i="3"/>
  <c r="FV156" i="3"/>
  <c r="LJ156" i="3"/>
  <c r="LJ157" i="3"/>
  <c r="HR158" i="3"/>
  <c r="JN158" i="3"/>
  <c r="LJ158" i="3"/>
  <c r="NF158" i="3"/>
  <c r="FV159" i="3"/>
  <c r="LJ159" i="3"/>
  <c r="NF159" i="3"/>
  <c r="LJ160" i="3"/>
  <c r="HR161" i="3"/>
  <c r="NF161" i="3"/>
  <c r="FV162" i="3"/>
  <c r="HR162" i="3"/>
  <c r="JN162" i="3"/>
  <c r="LJ162" i="3"/>
  <c r="HR163" i="3"/>
  <c r="JN163" i="3"/>
  <c r="LJ163" i="3"/>
  <c r="HR164" i="3"/>
  <c r="NF164" i="3"/>
  <c r="FV165" i="3"/>
  <c r="JN165" i="3"/>
  <c r="FV166" i="3"/>
  <c r="HR166" i="3"/>
  <c r="JN166" i="3"/>
  <c r="LJ166" i="3"/>
  <c r="NF166" i="3"/>
  <c r="FV167" i="3"/>
  <c r="NF167" i="3"/>
  <c r="FV168" i="3"/>
  <c r="NF168" i="3"/>
  <c r="FV169" i="3"/>
  <c r="HR169" i="3"/>
  <c r="JN169" i="3"/>
  <c r="LJ170" i="3"/>
  <c r="NF170" i="3"/>
  <c r="FV171" i="3"/>
  <c r="HR171" i="3"/>
  <c r="FV172" i="3"/>
  <c r="LJ172" i="3"/>
  <c r="NF172" i="3"/>
  <c r="JN173" i="3"/>
  <c r="LJ174" i="3"/>
  <c r="NF174" i="3"/>
  <c r="FV175" i="3"/>
  <c r="HR175" i="3"/>
  <c r="JN175" i="3"/>
  <c r="LJ175" i="3"/>
  <c r="NF175" i="3"/>
  <c r="FV176" i="3"/>
  <c r="FV177" i="3"/>
  <c r="HR177" i="3"/>
  <c r="JN177" i="3"/>
  <c r="LJ177" i="3"/>
  <c r="NF177" i="3"/>
  <c r="FV178" i="3"/>
  <c r="HR178" i="3"/>
  <c r="NF179" i="3"/>
  <c r="JN180" i="3"/>
  <c r="NF180" i="3"/>
  <c r="JN181" i="3"/>
  <c r="LJ181" i="3"/>
  <c r="NF181" i="3"/>
  <c r="FV182" i="3"/>
  <c r="HR182" i="3"/>
  <c r="JN182" i="3"/>
  <c r="LJ182" i="3"/>
  <c r="NF182" i="3"/>
  <c r="FV183" i="3"/>
  <c r="NF183" i="3"/>
  <c r="FV184" i="3"/>
  <c r="JB47" i="3"/>
  <c r="JB59" i="3"/>
  <c r="MT65" i="3"/>
  <c r="HF72" i="3"/>
  <c r="LP75" i="3"/>
  <c r="HX77" i="3"/>
  <c r="NL78" i="3"/>
  <c r="JT80" i="3"/>
  <c r="GB82" i="3"/>
  <c r="LP83" i="3"/>
  <c r="HX85" i="3"/>
  <c r="NL86" i="3"/>
  <c r="JT88" i="3"/>
  <c r="GB90" i="3"/>
  <c r="LP91" i="3"/>
  <c r="HX93" i="3"/>
  <c r="NL94" i="3"/>
  <c r="JT96" i="3"/>
  <c r="GB98" i="3"/>
  <c r="LP99" i="3"/>
  <c r="HX101" i="3"/>
  <c r="NL102" i="3"/>
  <c r="JT104" i="3"/>
  <c r="GB106" i="3"/>
  <c r="LP107" i="3"/>
  <c r="HX109" i="3"/>
  <c r="NL110" i="3"/>
  <c r="JT112" i="3"/>
  <c r="GB114" i="3"/>
  <c r="LP115" i="3"/>
  <c r="HX117" i="3"/>
  <c r="NL118" i="3"/>
  <c r="JT120" i="3"/>
  <c r="GB122" i="3"/>
  <c r="LP123" i="3"/>
  <c r="HX125" i="3"/>
  <c r="NL126" i="3"/>
  <c r="JT128" i="3"/>
  <c r="GB130" i="3"/>
  <c r="LP131" i="3"/>
  <c r="JT132" i="3"/>
  <c r="LD132" i="3"/>
  <c r="GB133" i="3"/>
  <c r="EX134" i="3"/>
  <c r="GT134" i="3"/>
  <c r="IP134" i="3"/>
  <c r="KL134" i="3"/>
  <c r="MH134" i="3"/>
  <c r="EX135" i="3"/>
  <c r="GT135" i="3"/>
  <c r="IP135" i="3"/>
  <c r="KL135" i="3"/>
  <c r="MH135" i="3"/>
  <c r="EX136" i="3"/>
  <c r="GT136" i="3"/>
  <c r="IP136" i="3"/>
  <c r="KL136" i="3"/>
  <c r="MH136" i="3"/>
  <c r="EX137" i="3"/>
  <c r="GT137" i="3"/>
  <c r="IP137" i="3"/>
  <c r="KL137" i="3"/>
  <c r="MH137" i="3"/>
  <c r="EX138" i="3"/>
  <c r="GT138" i="3"/>
  <c r="IP138" i="3"/>
  <c r="KL138" i="3"/>
  <c r="MH138" i="3"/>
  <c r="EX139" i="3"/>
  <c r="GT139" i="3"/>
  <c r="IP139" i="3"/>
  <c r="KL139" i="3"/>
  <c r="MH139" i="3"/>
  <c r="EX140" i="3"/>
  <c r="GT140" i="3"/>
  <c r="IP140" i="3"/>
  <c r="KL140" i="3"/>
  <c r="MH140" i="3"/>
  <c r="EX141" i="3"/>
  <c r="GT141" i="3"/>
  <c r="IP141" i="3"/>
  <c r="KL141" i="3"/>
  <c r="MH141" i="3"/>
  <c r="EX142" i="3"/>
  <c r="GT142" i="3"/>
  <c r="IP142" i="3"/>
  <c r="KL142" i="3"/>
  <c r="MH142" i="3"/>
  <c r="EX143" i="3"/>
  <c r="GT143" i="3"/>
  <c r="IP143" i="3"/>
  <c r="KL143" i="3"/>
  <c r="MH143" i="3"/>
  <c r="EX144" i="3"/>
  <c r="GT144" i="3"/>
  <c r="IP144" i="3"/>
  <c r="KL144" i="3"/>
  <c r="MH144" i="3"/>
  <c r="EX145" i="3"/>
  <c r="GT145" i="3"/>
  <c r="IP145" i="3"/>
  <c r="KL145" i="3"/>
  <c r="MH145" i="3"/>
  <c r="EX146" i="3"/>
  <c r="GT146" i="3"/>
  <c r="IP146" i="3"/>
  <c r="KL146" i="3"/>
  <c r="MH146" i="3"/>
  <c r="EX147" i="3"/>
  <c r="GT147" i="3"/>
  <c r="IP147" i="3"/>
  <c r="KL147" i="3"/>
  <c r="MH147" i="3"/>
  <c r="EX148" i="3"/>
  <c r="GT148" i="3"/>
  <c r="IP148" i="3"/>
  <c r="KL148" i="3"/>
  <c r="MH148" i="3"/>
  <c r="EX149" i="3"/>
  <c r="GT149" i="3"/>
  <c r="IP149" i="3"/>
  <c r="KL149" i="3"/>
  <c r="MH149" i="3"/>
  <c r="EX150" i="3"/>
  <c r="GT150" i="3"/>
  <c r="IP150" i="3"/>
  <c r="KL150" i="3"/>
  <c r="MH150" i="3"/>
  <c r="EX151" i="3"/>
  <c r="GT151" i="3"/>
  <c r="IP151" i="3"/>
  <c r="KL151" i="3"/>
  <c r="MH151" i="3"/>
  <c r="EX152" i="3"/>
  <c r="GT152" i="3"/>
  <c r="IP152" i="3"/>
  <c r="KL152" i="3"/>
  <c r="MH152" i="3"/>
  <c r="EX153" i="3"/>
  <c r="GT153" i="3"/>
  <c r="IP153" i="3"/>
  <c r="KL153" i="3"/>
  <c r="MH153" i="3"/>
  <c r="EX154" i="3"/>
  <c r="GT154" i="3"/>
  <c r="IP154" i="3"/>
  <c r="KL154" i="3"/>
  <c r="MH154" i="3"/>
  <c r="EX155" i="3"/>
  <c r="GT155" i="3"/>
  <c r="IP155" i="3"/>
  <c r="KL155" i="3"/>
  <c r="MH155" i="3"/>
  <c r="EX156" i="3"/>
  <c r="GT156" i="3"/>
  <c r="IP156" i="3"/>
  <c r="KL156" i="3"/>
  <c r="MH156" i="3"/>
  <c r="EX157" i="3"/>
  <c r="GT157" i="3"/>
  <c r="IP157" i="3"/>
  <c r="KL157" i="3"/>
  <c r="MH157" i="3"/>
  <c r="EX158" i="3"/>
  <c r="GT158" i="3"/>
  <c r="IP158" i="3"/>
  <c r="KL158" i="3"/>
  <c r="MH158" i="3"/>
  <c r="EX159" i="3"/>
  <c r="GT159" i="3"/>
  <c r="IP159" i="3"/>
  <c r="KL159" i="3"/>
  <c r="MH159" i="3"/>
  <c r="EX160" i="3"/>
  <c r="GT160" i="3"/>
  <c r="IP160" i="3"/>
  <c r="KL160" i="3"/>
  <c r="MH160" i="3"/>
  <c r="EX161" i="3"/>
  <c r="GT161" i="3"/>
  <c r="IP161" i="3"/>
  <c r="KL161" i="3"/>
  <c r="MH161" i="3"/>
  <c r="EX162" i="3"/>
  <c r="GT162" i="3"/>
  <c r="IP162" i="3"/>
  <c r="KL162" i="3"/>
  <c r="MH162" i="3"/>
  <c r="EX163" i="3"/>
  <c r="GT163" i="3"/>
  <c r="IP163" i="3"/>
  <c r="KL163" i="3"/>
  <c r="MH163" i="3"/>
  <c r="EX164" i="3"/>
  <c r="GT164" i="3"/>
  <c r="IP164" i="3"/>
  <c r="KL164" i="3"/>
  <c r="MH164" i="3"/>
  <c r="EX165" i="3"/>
  <c r="GT165" i="3"/>
  <c r="IP165" i="3"/>
  <c r="KL165" i="3"/>
  <c r="MH165" i="3"/>
  <c r="EX166" i="3"/>
  <c r="GT166" i="3"/>
  <c r="IP166" i="3"/>
  <c r="KL166" i="3"/>
  <c r="MH166" i="3"/>
  <c r="EX167" i="3"/>
  <c r="GT167" i="3"/>
  <c r="IP167" i="3"/>
  <c r="KL167" i="3"/>
  <c r="MH167" i="3"/>
  <c r="EX168" i="3"/>
  <c r="GT168" i="3"/>
  <c r="IP168" i="3"/>
  <c r="KL168" i="3"/>
  <c r="MH168" i="3"/>
  <c r="EX169" i="3"/>
  <c r="GT169" i="3"/>
  <c r="IP169" i="3"/>
  <c r="KL169" i="3"/>
  <c r="MH169" i="3"/>
  <c r="EX170" i="3"/>
  <c r="GT170" i="3"/>
  <c r="IP170" i="3"/>
  <c r="KL170" i="3"/>
  <c r="MH170" i="3"/>
  <c r="EX171" i="3"/>
  <c r="GT171" i="3"/>
  <c r="IP171" i="3"/>
  <c r="KL171" i="3"/>
  <c r="MH171" i="3"/>
  <c r="EX172" i="3"/>
  <c r="GT172" i="3"/>
  <c r="IP172" i="3"/>
  <c r="KL172" i="3"/>
  <c r="MH172" i="3"/>
  <c r="EX173" i="3"/>
  <c r="GT173" i="3"/>
  <c r="IP173" i="3"/>
  <c r="KL173" i="3"/>
  <c r="MH173" i="3"/>
  <c r="EX174" i="3"/>
  <c r="GT174" i="3"/>
  <c r="IP174" i="3"/>
  <c r="KL174" i="3"/>
  <c r="MH174" i="3"/>
  <c r="EX175" i="3"/>
  <c r="GT175" i="3"/>
  <c r="IP175" i="3"/>
  <c r="KL175" i="3"/>
  <c r="MH175" i="3"/>
  <c r="EX176" i="3"/>
  <c r="GT176" i="3"/>
  <c r="IP176" i="3"/>
  <c r="KL176" i="3"/>
  <c r="MH176" i="3"/>
  <c r="EX177" i="3"/>
  <c r="GT177" i="3"/>
  <c r="IP177" i="3"/>
  <c r="KL177" i="3"/>
  <c r="MH177" i="3"/>
  <c r="EX178" i="3"/>
  <c r="GT178" i="3"/>
  <c r="IP178" i="3"/>
  <c r="KL178" i="3"/>
  <c r="MH178" i="3"/>
  <c r="EX179" i="3"/>
  <c r="GT179" i="3"/>
  <c r="IP179" i="3"/>
  <c r="KL179" i="3"/>
  <c r="MH179" i="3"/>
  <c r="EX180" i="3"/>
  <c r="GT180" i="3"/>
  <c r="IP180" i="3"/>
  <c r="KL180" i="3"/>
  <c r="MH180" i="3"/>
  <c r="EX181" i="3"/>
  <c r="GT181" i="3"/>
  <c r="IP181" i="3"/>
  <c r="KL181" i="3"/>
  <c r="MH181" i="3"/>
  <c r="EX182" i="3"/>
  <c r="GT182" i="3"/>
  <c r="IP182" i="3"/>
  <c r="KL182" i="3"/>
  <c r="MH182" i="3"/>
  <c r="EX183" i="3"/>
  <c r="GT183" i="3"/>
  <c r="IP183" i="3"/>
  <c r="KL183" i="3"/>
  <c r="MH183" i="3"/>
  <c r="EX184" i="3"/>
  <c r="GT184" i="3"/>
  <c r="IP184" i="3"/>
  <c r="KL184" i="3"/>
  <c r="MH184" i="3"/>
  <c r="EX185" i="3"/>
  <c r="GT185" i="3"/>
  <c r="IP185" i="3"/>
  <c r="KL185" i="3"/>
  <c r="MH185" i="3"/>
  <c r="EX186" i="3"/>
  <c r="GT186" i="3"/>
  <c r="IP186" i="3"/>
  <c r="KL186" i="3"/>
  <c r="MH186" i="3"/>
  <c r="EX187" i="3"/>
  <c r="GT187" i="3"/>
  <c r="IP187" i="3"/>
  <c r="KL187" i="3"/>
  <c r="MH187" i="3"/>
  <c r="EX188" i="3"/>
  <c r="GT188" i="3"/>
  <c r="IP188" i="3"/>
  <c r="KL188" i="3"/>
  <c r="MH188" i="3"/>
  <c r="EX189" i="3"/>
  <c r="GT189" i="3"/>
  <c r="IP189" i="3"/>
  <c r="KL189" i="3"/>
  <c r="MH189" i="3"/>
  <c r="EX190" i="3"/>
  <c r="GT190" i="3"/>
  <c r="IP190" i="3"/>
  <c r="KL190" i="3"/>
  <c r="MH190" i="3"/>
  <c r="EX191" i="3"/>
  <c r="GT191" i="3"/>
  <c r="IP191" i="3"/>
  <c r="KL191" i="3"/>
  <c r="MH191" i="3"/>
  <c r="EX192" i="3"/>
  <c r="GT192" i="3"/>
  <c r="IP192" i="3"/>
  <c r="KL192" i="3"/>
  <c r="MH192" i="3"/>
  <c r="EX193" i="3"/>
  <c r="GT193" i="3"/>
  <c r="IP193" i="3"/>
  <c r="KL193" i="3"/>
  <c r="MH193" i="3"/>
  <c r="EX194" i="3"/>
  <c r="GT194" i="3"/>
  <c r="IP194" i="3"/>
  <c r="KL194" i="3"/>
  <c r="MH194" i="3"/>
  <c r="EX195" i="3"/>
  <c r="GT195" i="3"/>
  <c r="IP195" i="3"/>
  <c r="KL195" i="3"/>
  <c r="MH195" i="3"/>
  <c r="EX196" i="3"/>
  <c r="GT196" i="3"/>
  <c r="IP196" i="3"/>
  <c r="KL196" i="3"/>
  <c r="MH196" i="3"/>
  <c r="EX197" i="3"/>
  <c r="GT197" i="3"/>
  <c r="IP197" i="3"/>
  <c r="KL197" i="3"/>
  <c r="MH197" i="3"/>
  <c r="EX198" i="3"/>
  <c r="GT198" i="3"/>
  <c r="IP198" i="3"/>
  <c r="KL198" i="3"/>
  <c r="MH198" i="3"/>
  <c r="EX199" i="3"/>
  <c r="GT199" i="3"/>
  <c r="IP199" i="3"/>
  <c r="KL199" i="3"/>
  <c r="MH199" i="3"/>
  <c r="EX200" i="3"/>
  <c r="GT200" i="3"/>
  <c r="IP200" i="3"/>
  <c r="KL200" i="3"/>
  <c r="MH200" i="3"/>
  <c r="EX201" i="3"/>
  <c r="GT201" i="3"/>
  <c r="IP201" i="3"/>
  <c r="KL201" i="3"/>
  <c r="MH201" i="3"/>
  <c r="EX202" i="3"/>
  <c r="GT202" i="3"/>
  <c r="IP202" i="3"/>
  <c r="KL202" i="3"/>
  <c r="MH202" i="3"/>
  <c r="EX203" i="3"/>
  <c r="GT203" i="3"/>
  <c r="IP203" i="3"/>
  <c r="KL203" i="3"/>
  <c r="MH203" i="3"/>
  <c r="EX204" i="3"/>
  <c r="GT204" i="3"/>
  <c r="IP204" i="3"/>
  <c r="KL204" i="3"/>
  <c r="MH204" i="3"/>
  <c r="EX205" i="3"/>
  <c r="GT205" i="3"/>
  <c r="IP205" i="3"/>
  <c r="KL205" i="3"/>
  <c r="MH205" i="3"/>
  <c r="EX206" i="3"/>
  <c r="GT206" i="3"/>
  <c r="IP206" i="3"/>
  <c r="KL206" i="3"/>
  <c r="MH206" i="3"/>
  <c r="EX207" i="3"/>
  <c r="GT207" i="3"/>
  <c r="IP207" i="3"/>
  <c r="KL207" i="3"/>
  <c r="MH207" i="3"/>
  <c r="EX208" i="3"/>
  <c r="GT208" i="3"/>
  <c r="IP208" i="3"/>
  <c r="KL208" i="3"/>
  <c r="MH208" i="3"/>
  <c r="EX209" i="3"/>
  <c r="GT209" i="3"/>
  <c r="IP209" i="3"/>
  <c r="KL209" i="3"/>
  <c r="MH209" i="3"/>
  <c r="EX210" i="3"/>
  <c r="GT210" i="3"/>
  <c r="IP210" i="3"/>
  <c r="KL210" i="3"/>
  <c r="MH210" i="3"/>
  <c r="EX211" i="3"/>
  <c r="GT211" i="3"/>
  <c r="IP211" i="3"/>
  <c r="KL211" i="3"/>
  <c r="MH211" i="3"/>
  <c r="EX212" i="3"/>
  <c r="GT212" i="3"/>
  <c r="IP212" i="3"/>
  <c r="KL212" i="3"/>
  <c r="MH212" i="3"/>
  <c r="EX213" i="3"/>
  <c r="GT213" i="3"/>
  <c r="IP213" i="3"/>
  <c r="KL213" i="3"/>
  <c r="MH213" i="3"/>
  <c r="EX214" i="3"/>
  <c r="GT214" i="3"/>
  <c r="IP214" i="3"/>
  <c r="KL214" i="3"/>
  <c r="MH214" i="3"/>
  <c r="EX215" i="3"/>
  <c r="GT215" i="3"/>
  <c r="IP215" i="3"/>
  <c r="KL215" i="3"/>
  <c r="MH215" i="3"/>
  <c r="EX216" i="3"/>
  <c r="GT216" i="3"/>
  <c r="IP216" i="3"/>
  <c r="KL216" i="3"/>
  <c r="MH216" i="3"/>
  <c r="EX217" i="3"/>
  <c r="GT217" i="3"/>
  <c r="IP217" i="3"/>
  <c r="KL217" i="3"/>
  <c r="MH217" i="3"/>
  <c r="EX218" i="3"/>
  <c r="GT218" i="3"/>
  <c r="IP218" i="3"/>
  <c r="KL218" i="3"/>
  <c r="MH218" i="3"/>
  <c r="EX219" i="3"/>
  <c r="GT219" i="3"/>
  <c r="IP219" i="3"/>
  <c r="KL219" i="3"/>
  <c r="MH219" i="3"/>
  <c r="EX220" i="3"/>
  <c r="GT220" i="3"/>
  <c r="IP220" i="3"/>
  <c r="KL220" i="3"/>
  <c r="MH220" i="3"/>
  <c r="EX221" i="3"/>
  <c r="GT221" i="3"/>
  <c r="IP221" i="3"/>
  <c r="KL221" i="3"/>
  <c r="MH221" i="3"/>
  <c r="EX222" i="3"/>
  <c r="GT222" i="3"/>
  <c r="IP222" i="3"/>
  <c r="KL222" i="3"/>
  <c r="MH222" i="3"/>
  <c r="EX223" i="3"/>
  <c r="GT223" i="3"/>
  <c r="IP223" i="3"/>
  <c r="KL223" i="3"/>
  <c r="MH223" i="3"/>
  <c r="FJ41" i="3"/>
  <c r="NL74" i="3"/>
  <c r="LP79" i="3"/>
  <c r="GB86" i="3"/>
  <c r="GB94" i="3"/>
  <c r="LP95" i="3"/>
  <c r="HX97" i="3"/>
  <c r="NL98" i="3"/>
  <c r="JT100" i="3"/>
  <c r="GB110" i="3"/>
  <c r="NL114" i="3"/>
  <c r="LP119" i="3"/>
  <c r="GB126" i="3"/>
  <c r="LP127" i="3"/>
  <c r="HX129" i="3"/>
  <c r="NL130" i="3"/>
  <c r="JN135" i="3"/>
  <c r="FV136" i="3"/>
  <c r="JN136" i="3"/>
  <c r="HR137" i="3"/>
  <c r="NF137" i="3"/>
  <c r="HR138" i="3"/>
  <c r="LJ138" i="3"/>
  <c r="HR139" i="3"/>
  <c r="FV140" i="3"/>
  <c r="LJ140" i="3"/>
  <c r="HR141" i="3"/>
  <c r="LJ141" i="3"/>
  <c r="LJ142" i="3"/>
  <c r="FV143" i="3"/>
  <c r="LJ143" i="3"/>
  <c r="LJ144" i="3"/>
  <c r="HR145" i="3"/>
  <c r="NF145" i="3"/>
  <c r="JN146" i="3"/>
  <c r="FV147" i="3"/>
  <c r="LJ147" i="3"/>
  <c r="LJ149" i="3"/>
  <c r="NF149" i="3"/>
  <c r="FV150" i="3"/>
  <c r="HR150" i="3"/>
  <c r="LJ151" i="3"/>
  <c r="NF152" i="3"/>
  <c r="FV153" i="3"/>
  <c r="HR153" i="3"/>
  <c r="JN153" i="3"/>
  <c r="LJ153" i="3"/>
  <c r="NF153" i="3"/>
  <c r="FV154" i="3"/>
  <c r="LJ154" i="3"/>
  <c r="NF154" i="3"/>
  <c r="FV155" i="3"/>
  <c r="LJ155" i="3"/>
  <c r="NF155" i="3"/>
  <c r="NF156" i="3"/>
  <c r="FV157" i="3"/>
  <c r="HR157" i="3"/>
  <c r="JN157" i="3"/>
  <c r="NF160" i="3"/>
  <c r="FV161" i="3"/>
  <c r="LJ161" i="3"/>
  <c r="FV163" i="3"/>
  <c r="NF163" i="3"/>
  <c r="FV164" i="3"/>
  <c r="LJ165" i="3"/>
  <c r="NF165" i="3"/>
  <c r="LJ167" i="3"/>
  <c r="HR168" i="3"/>
  <c r="LJ169" i="3"/>
  <c r="NF169" i="3"/>
  <c r="FV170" i="3"/>
  <c r="HR170" i="3"/>
  <c r="JN171" i="3"/>
  <c r="LJ171" i="3"/>
  <c r="LJ173" i="3"/>
  <c r="NF173" i="3"/>
  <c r="FV174" i="3"/>
  <c r="HR174" i="3"/>
  <c r="HR176" i="3"/>
  <c r="JN176" i="3"/>
  <c r="LJ179" i="3"/>
  <c r="FV180" i="3"/>
  <c r="HR180" i="3"/>
  <c r="LJ180" i="3"/>
  <c r="LJ183" i="3"/>
  <c r="KX50" i="3"/>
  <c r="HF60" i="3"/>
  <c r="KX66" i="3"/>
  <c r="FJ73" i="3"/>
  <c r="LP74" i="3"/>
  <c r="HX76" i="3"/>
  <c r="NL77" i="3"/>
  <c r="JT79" i="3"/>
  <c r="GB81" i="3"/>
  <c r="LP82" i="3"/>
  <c r="HX84" i="3"/>
  <c r="NL85" i="3"/>
  <c r="JT87" i="3"/>
  <c r="GB89" i="3"/>
  <c r="LP90" i="3"/>
  <c r="HX92" i="3"/>
  <c r="NL93" i="3"/>
  <c r="JT95" i="3"/>
  <c r="GB97" i="3"/>
  <c r="LP98" i="3"/>
  <c r="HX100" i="3"/>
  <c r="NL101" i="3"/>
  <c r="JT103" i="3"/>
  <c r="GB105" i="3"/>
  <c r="LP106" i="3"/>
  <c r="HX108" i="3"/>
  <c r="NL109" i="3"/>
  <c r="JT111" i="3"/>
  <c r="GB113" i="3"/>
  <c r="LP114" i="3"/>
  <c r="HX116" i="3"/>
  <c r="NL117" i="3"/>
  <c r="JT119" i="3"/>
  <c r="GB121" i="3"/>
  <c r="LP122" i="3"/>
  <c r="HX124" i="3"/>
  <c r="NL125" i="3"/>
  <c r="JT127" i="3"/>
  <c r="GB129" i="3"/>
  <c r="LP130" i="3"/>
  <c r="FD132" i="3"/>
  <c r="JH132" i="3"/>
  <c r="KR132" i="3"/>
  <c r="KR133" i="3"/>
  <c r="NR133" i="3"/>
  <c r="GH134" i="3"/>
  <c r="ID134" i="3"/>
  <c r="JZ134" i="3"/>
  <c r="LV134" i="3"/>
  <c r="NR134" i="3"/>
  <c r="GH135" i="3"/>
  <c r="ID135" i="3"/>
  <c r="JZ135" i="3"/>
  <c r="LV135" i="3"/>
  <c r="NR135" i="3"/>
  <c r="GH136" i="3"/>
  <c r="ID136" i="3"/>
  <c r="JZ136" i="3"/>
  <c r="LV136" i="3"/>
  <c r="NR136" i="3"/>
  <c r="GH137" i="3"/>
  <c r="ID137" i="3"/>
  <c r="JZ137" i="3"/>
  <c r="LV137" i="3"/>
  <c r="NR137" i="3"/>
  <c r="GH138" i="3"/>
  <c r="ID138" i="3"/>
  <c r="JZ138" i="3"/>
  <c r="LV138" i="3"/>
  <c r="NR138" i="3"/>
  <c r="GH139" i="3"/>
  <c r="ID139" i="3"/>
  <c r="JZ139" i="3"/>
  <c r="LV139" i="3"/>
  <c r="NR139" i="3"/>
  <c r="GH140" i="3"/>
  <c r="ID140" i="3"/>
  <c r="JZ140" i="3"/>
  <c r="LV140" i="3"/>
  <c r="NR140" i="3"/>
  <c r="GH141" i="3"/>
  <c r="ID141" i="3"/>
  <c r="JZ141" i="3"/>
  <c r="LV141" i="3"/>
  <c r="NR141" i="3"/>
  <c r="GH142" i="3"/>
  <c r="ID142" i="3"/>
  <c r="JZ142" i="3"/>
  <c r="LV142" i="3"/>
  <c r="NR142" i="3"/>
  <c r="GH143" i="3"/>
  <c r="ID143" i="3"/>
  <c r="JZ143" i="3"/>
  <c r="LV143" i="3"/>
  <c r="NR143" i="3"/>
  <c r="GH144" i="3"/>
  <c r="ID144" i="3"/>
  <c r="JZ144" i="3"/>
  <c r="LV144" i="3"/>
  <c r="NR144" i="3"/>
  <c r="GH145" i="3"/>
  <c r="ID145" i="3"/>
  <c r="JZ145" i="3"/>
  <c r="LV145" i="3"/>
  <c r="NR145" i="3"/>
  <c r="GH146" i="3"/>
  <c r="ID146" i="3"/>
  <c r="JZ146" i="3"/>
  <c r="LV146" i="3"/>
  <c r="NR146" i="3"/>
  <c r="GH147" i="3"/>
  <c r="ID147" i="3"/>
  <c r="JZ147" i="3"/>
  <c r="LV147" i="3"/>
  <c r="NR147" i="3"/>
  <c r="GH148" i="3"/>
  <c r="ID148" i="3"/>
  <c r="JZ148" i="3"/>
  <c r="LV148" i="3"/>
  <c r="NR148" i="3"/>
  <c r="GH149" i="3"/>
  <c r="ID149" i="3"/>
  <c r="JZ149" i="3"/>
  <c r="LV149" i="3"/>
  <c r="NR149" i="3"/>
  <c r="GH150" i="3"/>
  <c r="ID150" i="3"/>
  <c r="JZ150" i="3"/>
  <c r="LV150" i="3"/>
  <c r="NR150" i="3"/>
  <c r="GH151" i="3"/>
  <c r="ID151" i="3"/>
  <c r="JZ151" i="3"/>
  <c r="LV151" i="3"/>
  <c r="NR151" i="3"/>
  <c r="GH152" i="3"/>
  <c r="ID152" i="3"/>
  <c r="JZ152" i="3"/>
  <c r="LV152" i="3"/>
  <c r="NR152" i="3"/>
  <c r="GH153" i="3"/>
  <c r="ID153" i="3"/>
  <c r="JZ153" i="3"/>
  <c r="LV153" i="3"/>
  <c r="NR153" i="3"/>
  <c r="GH154" i="3"/>
  <c r="ID154" i="3"/>
  <c r="JZ154" i="3"/>
  <c r="LV154" i="3"/>
  <c r="NR154" i="3"/>
  <c r="GH155" i="3"/>
  <c r="ID155" i="3"/>
  <c r="JZ155" i="3"/>
  <c r="LV155" i="3"/>
  <c r="NR155" i="3"/>
  <c r="GH156" i="3"/>
  <c r="ID156" i="3"/>
  <c r="JZ156" i="3"/>
  <c r="LV156" i="3"/>
  <c r="NR156" i="3"/>
  <c r="GH157" i="3"/>
  <c r="ID157" i="3"/>
  <c r="JZ157" i="3"/>
  <c r="LV157" i="3"/>
  <c r="NR157" i="3"/>
  <c r="GH158" i="3"/>
  <c r="ID158" i="3"/>
  <c r="JZ158" i="3"/>
  <c r="LV158" i="3"/>
  <c r="NR158" i="3"/>
  <c r="GH159" i="3"/>
  <c r="ID159" i="3"/>
  <c r="JZ159" i="3"/>
  <c r="LV159" i="3"/>
  <c r="NR159" i="3"/>
  <c r="GH160" i="3"/>
  <c r="ID160" i="3"/>
  <c r="JZ160" i="3"/>
  <c r="LV160" i="3"/>
  <c r="NR160" i="3"/>
  <c r="GH161" i="3"/>
  <c r="ID161" i="3"/>
  <c r="JZ161" i="3"/>
  <c r="LV161" i="3"/>
  <c r="NR161" i="3"/>
  <c r="GH162" i="3"/>
  <c r="ID162" i="3"/>
  <c r="JZ162" i="3"/>
  <c r="LV162" i="3"/>
  <c r="NR162" i="3"/>
  <c r="GH163" i="3"/>
  <c r="ID163" i="3"/>
  <c r="JZ163" i="3"/>
  <c r="LV163" i="3"/>
  <c r="NR163" i="3"/>
  <c r="GH164" i="3"/>
  <c r="ID164" i="3"/>
  <c r="JZ164" i="3"/>
  <c r="LV164" i="3"/>
  <c r="NR164" i="3"/>
  <c r="GH165" i="3"/>
  <c r="ID165" i="3"/>
  <c r="JZ165" i="3"/>
  <c r="LV165" i="3"/>
  <c r="NR165" i="3"/>
  <c r="GH166" i="3"/>
  <c r="ID166" i="3"/>
  <c r="JZ166" i="3"/>
  <c r="LV166" i="3"/>
  <c r="NR166" i="3"/>
  <c r="GH167" i="3"/>
  <c r="ID167" i="3"/>
  <c r="JZ167" i="3"/>
  <c r="LV167" i="3"/>
  <c r="NR167" i="3"/>
  <c r="GH168" i="3"/>
  <c r="ID168" i="3"/>
  <c r="JZ168" i="3"/>
  <c r="LV168" i="3"/>
  <c r="NR168" i="3"/>
  <c r="GH169" i="3"/>
  <c r="ID169" i="3"/>
  <c r="JZ169" i="3"/>
  <c r="LV169" i="3"/>
  <c r="NR169" i="3"/>
  <c r="GH170" i="3"/>
  <c r="ID170" i="3"/>
  <c r="JZ170" i="3"/>
  <c r="LV170" i="3"/>
  <c r="NR170" i="3"/>
  <c r="GH171" i="3"/>
  <c r="ID171" i="3"/>
  <c r="JZ171" i="3"/>
  <c r="LV171" i="3"/>
  <c r="NR171" i="3"/>
  <c r="GH172" i="3"/>
  <c r="ID172" i="3"/>
  <c r="JZ172" i="3"/>
  <c r="LV172" i="3"/>
  <c r="NR172" i="3"/>
  <c r="GH173" i="3"/>
  <c r="ID173" i="3"/>
  <c r="JZ173" i="3"/>
  <c r="LV173" i="3"/>
  <c r="NR173" i="3"/>
  <c r="GH174" i="3"/>
  <c r="ID174" i="3"/>
  <c r="JZ174" i="3"/>
  <c r="LV174" i="3"/>
  <c r="NR174" i="3"/>
  <c r="GH175" i="3"/>
  <c r="ID175" i="3"/>
  <c r="JZ175" i="3"/>
  <c r="LV175" i="3"/>
  <c r="NR175" i="3"/>
  <c r="GH176" i="3"/>
  <c r="ID176" i="3"/>
  <c r="JZ176" i="3"/>
  <c r="LV176" i="3"/>
  <c r="NR176" i="3"/>
  <c r="GH177" i="3"/>
  <c r="ID177" i="3"/>
  <c r="JZ177" i="3"/>
  <c r="LV177" i="3"/>
  <c r="NR177" i="3"/>
  <c r="GH178" i="3"/>
  <c r="ID178" i="3"/>
  <c r="JZ178" i="3"/>
  <c r="LV178" i="3"/>
  <c r="NR178" i="3"/>
  <c r="GH179" i="3"/>
  <c r="ID179" i="3"/>
  <c r="JZ179" i="3"/>
  <c r="LV179" i="3"/>
  <c r="NR179" i="3"/>
  <c r="GH180" i="3"/>
  <c r="ID180" i="3"/>
  <c r="JZ180" i="3"/>
  <c r="LV180" i="3"/>
  <c r="NR180" i="3"/>
  <c r="GH181" i="3"/>
  <c r="ID181" i="3"/>
  <c r="JZ181" i="3"/>
  <c r="LV181" i="3"/>
  <c r="NR181" i="3"/>
  <c r="GH182" i="3"/>
  <c r="ID182" i="3"/>
  <c r="JZ182" i="3"/>
  <c r="LV182" i="3"/>
  <c r="NR182" i="3"/>
  <c r="GH183" i="3"/>
  <c r="ID183" i="3"/>
  <c r="JZ183" i="3"/>
  <c r="LV183" i="3"/>
  <c r="NR183" i="3"/>
  <c r="GH184" i="3"/>
  <c r="ID184" i="3"/>
  <c r="JZ184" i="3"/>
  <c r="LV184" i="3"/>
  <c r="NR184" i="3"/>
  <c r="GH185" i="3"/>
  <c r="ID185" i="3"/>
  <c r="JZ185" i="3"/>
  <c r="LV185" i="3"/>
  <c r="NR185" i="3"/>
  <c r="GH186" i="3"/>
  <c r="ID186" i="3"/>
  <c r="JZ186" i="3"/>
  <c r="LV186" i="3"/>
  <c r="NR186" i="3"/>
  <c r="GH187" i="3"/>
  <c r="ID187" i="3"/>
  <c r="JZ187" i="3"/>
  <c r="LV187" i="3"/>
  <c r="NR187" i="3"/>
  <c r="GH188" i="3"/>
  <c r="ID188" i="3"/>
  <c r="JZ188" i="3"/>
  <c r="LV188" i="3"/>
  <c r="NR188" i="3"/>
  <c r="GH189" i="3"/>
  <c r="ID189" i="3"/>
  <c r="JZ189" i="3"/>
  <c r="LV189" i="3"/>
  <c r="NR189" i="3"/>
  <c r="GH190" i="3"/>
  <c r="ID190" i="3"/>
  <c r="JZ190" i="3"/>
  <c r="LV190" i="3"/>
  <c r="NR190" i="3"/>
  <c r="GH191" i="3"/>
  <c r="ID191" i="3"/>
  <c r="JZ191" i="3"/>
  <c r="LV191" i="3"/>
  <c r="NR191" i="3"/>
  <c r="GH192" i="3"/>
  <c r="ID192" i="3"/>
  <c r="JZ192" i="3"/>
  <c r="LV192" i="3"/>
  <c r="NR192" i="3"/>
  <c r="GH193" i="3"/>
  <c r="ID193" i="3"/>
  <c r="JZ193" i="3"/>
  <c r="LV193" i="3"/>
  <c r="NR193" i="3"/>
  <c r="GH194" i="3"/>
  <c r="ID194" i="3"/>
  <c r="JZ194" i="3"/>
  <c r="LV194" i="3"/>
  <c r="NR194" i="3"/>
  <c r="GH195" i="3"/>
  <c r="ID195" i="3"/>
  <c r="JZ195" i="3"/>
  <c r="LV195" i="3"/>
  <c r="NR195" i="3"/>
  <c r="GH196" i="3"/>
  <c r="ID196" i="3"/>
  <c r="JZ196" i="3"/>
  <c r="LV196" i="3"/>
  <c r="NR196" i="3"/>
  <c r="GH197" i="3"/>
  <c r="ID197" i="3"/>
  <c r="JZ197" i="3"/>
  <c r="LV197" i="3"/>
  <c r="NR197" i="3"/>
  <c r="GH198" i="3"/>
  <c r="ID198" i="3"/>
  <c r="JZ198" i="3"/>
  <c r="LV198" i="3"/>
  <c r="NR198" i="3"/>
  <c r="GH199" i="3"/>
  <c r="ID199" i="3"/>
  <c r="JZ199" i="3"/>
  <c r="LV199" i="3"/>
  <c r="NR199" i="3"/>
  <c r="GH200" i="3"/>
  <c r="ID200" i="3"/>
  <c r="JZ200" i="3"/>
  <c r="LV200" i="3"/>
  <c r="NR200" i="3"/>
  <c r="GH201" i="3"/>
  <c r="ID201" i="3"/>
  <c r="JZ201" i="3"/>
  <c r="LV201" i="3"/>
  <c r="NR201" i="3"/>
  <c r="GH202" i="3"/>
  <c r="ID202" i="3"/>
  <c r="JZ202" i="3"/>
  <c r="LV202" i="3"/>
  <c r="NR202" i="3"/>
  <c r="GH203" i="3"/>
  <c r="ID203" i="3"/>
  <c r="JZ203" i="3"/>
  <c r="LV203" i="3"/>
  <c r="NR203" i="3"/>
  <c r="GH204" i="3"/>
  <c r="ID204" i="3"/>
  <c r="JZ204" i="3"/>
  <c r="LV204" i="3"/>
  <c r="NR204" i="3"/>
  <c r="GH205" i="3"/>
  <c r="ID205" i="3"/>
  <c r="JZ205" i="3"/>
  <c r="LV205" i="3"/>
  <c r="NR205" i="3"/>
  <c r="GH206" i="3"/>
  <c r="ID206" i="3"/>
  <c r="JZ206" i="3"/>
  <c r="LV206" i="3"/>
  <c r="NR206" i="3"/>
  <c r="GH207" i="3"/>
  <c r="ID207" i="3"/>
  <c r="JZ207" i="3"/>
  <c r="LV207" i="3"/>
  <c r="NR207" i="3"/>
  <c r="GH208" i="3"/>
  <c r="ID208" i="3"/>
  <c r="JZ208" i="3"/>
  <c r="LV208" i="3"/>
  <c r="NR208" i="3"/>
  <c r="GH209" i="3"/>
  <c r="ID209" i="3"/>
  <c r="JZ209" i="3"/>
  <c r="LV209" i="3"/>
  <c r="NR209" i="3"/>
  <c r="GH210" i="3"/>
  <c r="ID210" i="3"/>
  <c r="JZ210" i="3"/>
  <c r="LV210" i="3"/>
  <c r="NR210" i="3"/>
  <c r="GH211" i="3"/>
  <c r="ID211" i="3"/>
  <c r="JZ211" i="3"/>
  <c r="LV211" i="3"/>
  <c r="NR211" i="3"/>
  <c r="GH212" i="3"/>
  <c r="ID212" i="3"/>
  <c r="JZ212" i="3"/>
  <c r="LV212" i="3"/>
  <c r="NR212" i="3"/>
  <c r="GH213" i="3"/>
  <c r="ID213" i="3"/>
  <c r="JZ213" i="3"/>
  <c r="LV213" i="3"/>
  <c r="NR213" i="3"/>
  <c r="GH214" i="3"/>
  <c r="ID214" i="3"/>
  <c r="JZ214" i="3"/>
  <c r="LV214" i="3"/>
  <c r="NR214" i="3"/>
  <c r="GH215" i="3"/>
  <c r="ID215" i="3"/>
  <c r="JZ215" i="3"/>
  <c r="LV215" i="3"/>
  <c r="NR215" i="3"/>
  <c r="GH216" i="3"/>
  <c r="ID216" i="3"/>
  <c r="JZ216" i="3"/>
  <c r="LV216" i="3"/>
  <c r="NR216" i="3"/>
  <c r="GH217" i="3"/>
  <c r="ID217" i="3"/>
  <c r="JZ217" i="3"/>
  <c r="LV217" i="3"/>
  <c r="NR217" i="3"/>
  <c r="GH218" i="3"/>
  <c r="ID218" i="3"/>
  <c r="JZ218" i="3"/>
  <c r="LV218" i="3"/>
  <c r="NR218" i="3"/>
  <c r="GH219" i="3"/>
  <c r="ID219" i="3"/>
  <c r="JZ219" i="3"/>
  <c r="LV219" i="3"/>
  <c r="NR219" i="3"/>
  <c r="GH220" i="3"/>
  <c r="ID220" i="3"/>
  <c r="JZ220" i="3"/>
  <c r="LV220" i="3"/>
  <c r="NR220" i="3"/>
  <c r="GH221" i="3"/>
  <c r="ID221" i="3"/>
  <c r="JZ221" i="3"/>
  <c r="LV221" i="3"/>
  <c r="NR221" i="3"/>
  <c r="GH222" i="3"/>
  <c r="ID222" i="3"/>
  <c r="JZ222" i="3"/>
  <c r="LV222" i="3"/>
  <c r="NR222" i="3"/>
  <c r="GH223" i="3"/>
  <c r="ID223" i="3"/>
  <c r="JZ223" i="3"/>
  <c r="LV223" i="3"/>
  <c r="NR223" i="3"/>
  <c r="MT53" i="3"/>
  <c r="KX62" i="3"/>
  <c r="FJ69" i="3"/>
  <c r="HX81" i="3"/>
  <c r="NL82" i="3"/>
  <c r="JT84" i="3"/>
  <c r="NL90" i="3"/>
  <c r="JT92" i="3"/>
  <c r="LP103" i="3"/>
  <c r="NL106" i="3"/>
  <c r="JT116" i="3"/>
  <c r="NF133" i="3"/>
  <c r="FV134" i="3"/>
  <c r="HR134" i="3"/>
  <c r="JN134" i="3"/>
  <c r="NF134" i="3"/>
  <c r="HR135" i="3"/>
  <c r="LJ135" i="3"/>
  <c r="HR136" i="3"/>
  <c r="NF136" i="3"/>
  <c r="JN137" i="3"/>
  <c r="FV138" i="3"/>
  <c r="JN138" i="3"/>
  <c r="JN139" i="3"/>
  <c r="NF139" i="3"/>
  <c r="JN140" i="3"/>
  <c r="FV141" i="3"/>
  <c r="NF141" i="3"/>
  <c r="JN142" i="3"/>
  <c r="HR143" i="3"/>
  <c r="NF143" i="3"/>
  <c r="JN144" i="3"/>
  <c r="FV145" i="3"/>
  <c r="LJ145" i="3"/>
  <c r="HR146" i="3"/>
  <c r="NF146" i="3"/>
  <c r="HR147" i="3"/>
  <c r="HR148" i="3"/>
  <c r="JN148" i="3"/>
  <c r="LJ148" i="3"/>
  <c r="NF148" i="3"/>
  <c r="FV149" i="3"/>
  <c r="HR149" i="3"/>
  <c r="JN149" i="3"/>
  <c r="FV151" i="3"/>
  <c r="JN154" i="3"/>
  <c r="HR155" i="3"/>
  <c r="HR156" i="3"/>
  <c r="JN156" i="3"/>
  <c r="NF157" i="3"/>
  <c r="FV158" i="3"/>
  <c r="HR159" i="3"/>
  <c r="JN159" i="3"/>
  <c r="FV160" i="3"/>
  <c r="HR160" i="3"/>
  <c r="JN160" i="3"/>
  <c r="JN161" i="3"/>
  <c r="NF162" i="3"/>
  <c r="JN164" i="3"/>
  <c r="LJ164" i="3"/>
  <c r="HR165" i="3"/>
  <c r="HR167" i="3"/>
  <c r="JN167" i="3"/>
  <c r="JN168" i="3"/>
  <c r="LJ168" i="3"/>
  <c r="JN170" i="3"/>
  <c r="NF171" i="3"/>
  <c r="HR172" i="3"/>
  <c r="JN172" i="3"/>
  <c r="FV173" i="3"/>
  <c r="HR173" i="3"/>
  <c r="JN174" i="3"/>
  <c r="LJ176" i="3"/>
  <c r="NF176" i="3"/>
  <c r="JN178" i="3"/>
  <c r="LJ178" i="3"/>
  <c r="NF178" i="3"/>
  <c r="FV179" i="3"/>
  <c r="HR179" i="3"/>
  <c r="JN179" i="3"/>
  <c r="FV181" i="3"/>
  <c r="HR181" i="3"/>
  <c r="HR183" i="3"/>
  <c r="JN183" i="3"/>
  <c r="JN151" i="3"/>
  <c r="NF184" i="3"/>
  <c r="LJ185" i="3"/>
  <c r="JN186" i="3"/>
  <c r="HR187" i="3"/>
  <c r="FV188" i="3"/>
  <c r="NF188" i="3"/>
  <c r="LJ189" i="3"/>
  <c r="JN190" i="3"/>
  <c r="HR191" i="3"/>
  <c r="FV192" i="3"/>
  <c r="NF192" i="3"/>
  <c r="LJ193" i="3"/>
  <c r="JN194" i="3"/>
  <c r="HR195" i="3"/>
  <c r="FV196" i="3"/>
  <c r="NF196" i="3"/>
  <c r="LJ197" i="3"/>
  <c r="JN198" i="3"/>
  <c r="HR199" i="3"/>
  <c r="FV200" i="3"/>
  <c r="NF200" i="3"/>
  <c r="LJ201" i="3"/>
  <c r="JN202" i="3"/>
  <c r="HR203" i="3"/>
  <c r="FV204" i="3"/>
  <c r="NF204" i="3"/>
  <c r="LJ205" i="3"/>
  <c r="JN206" i="3"/>
  <c r="HR207" i="3"/>
  <c r="FV208" i="3"/>
  <c r="NF208" i="3"/>
  <c r="LJ209" i="3"/>
  <c r="JN210" i="3"/>
  <c r="HR211" i="3"/>
  <c r="FV212" i="3"/>
  <c r="NF212" i="3"/>
  <c r="LJ213" i="3"/>
  <c r="JN214" i="3"/>
  <c r="HR215" i="3"/>
  <c r="FV216" i="3"/>
  <c r="NF216" i="3"/>
  <c r="LJ217" i="3"/>
  <c r="JN218" i="3"/>
  <c r="HR219" i="3"/>
  <c r="FV220" i="3"/>
  <c r="NF220" i="3"/>
  <c r="LJ221" i="3"/>
  <c r="JN222" i="3"/>
  <c r="HR223" i="3"/>
  <c r="NF187" i="3"/>
  <c r="LJ188" i="3"/>
  <c r="FV191" i="3"/>
  <c r="NF191" i="3"/>
  <c r="NF195" i="3"/>
  <c r="NF199" i="3"/>
  <c r="HR206" i="3"/>
  <c r="LJ208" i="3"/>
  <c r="JN209" i="3"/>
  <c r="LJ212" i="3"/>
  <c r="JN213" i="3"/>
  <c r="HR218" i="3"/>
  <c r="LJ220" i="3"/>
  <c r="HR222" i="3"/>
  <c r="FV223" i="3"/>
  <c r="NF223" i="3"/>
  <c r="HR184" i="3"/>
  <c r="FV185" i="3"/>
  <c r="NF185" i="3"/>
  <c r="LJ186" i="3"/>
  <c r="JN187" i="3"/>
  <c r="HR188" i="3"/>
  <c r="FV189" i="3"/>
  <c r="NF189" i="3"/>
  <c r="LJ190" i="3"/>
  <c r="JN191" i="3"/>
  <c r="HR192" i="3"/>
  <c r="FV193" i="3"/>
  <c r="NF193" i="3"/>
  <c r="LJ194" i="3"/>
  <c r="JN195" i="3"/>
  <c r="HR196" i="3"/>
  <c r="FV197" i="3"/>
  <c r="NF197" i="3"/>
  <c r="LJ198" i="3"/>
  <c r="JN199" i="3"/>
  <c r="HR200" i="3"/>
  <c r="FV201" i="3"/>
  <c r="NF201" i="3"/>
  <c r="LJ202" i="3"/>
  <c r="JN203" i="3"/>
  <c r="HR204" i="3"/>
  <c r="FV205" i="3"/>
  <c r="NF205" i="3"/>
  <c r="LJ206" i="3"/>
  <c r="JN207" i="3"/>
  <c r="HR208" i="3"/>
  <c r="FV209" i="3"/>
  <c r="NF209" i="3"/>
  <c r="LJ210" i="3"/>
  <c r="JN211" i="3"/>
  <c r="HR212" i="3"/>
  <c r="FV213" i="3"/>
  <c r="NF213" i="3"/>
  <c r="LJ214" i="3"/>
  <c r="JN215" i="3"/>
  <c r="HR216" i="3"/>
  <c r="FV217" i="3"/>
  <c r="NF217" i="3"/>
  <c r="LJ218" i="3"/>
  <c r="JN219" i="3"/>
  <c r="HR220" i="3"/>
  <c r="FV221" i="3"/>
  <c r="NF221" i="3"/>
  <c r="LJ222" i="3"/>
  <c r="JN223" i="3"/>
  <c r="HR186" i="3"/>
  <c r="HR190" i="3"/>
  <c r="JN193" i="3"/>
  <c r="HR194" i="3"/>
  <c r="FV195" i="3"/>
  <c r="LJ196" i="3"/>
  <c r="HR198" i="3"/>
  <c r="FV199" i="3"/>
  <c r="HR202" i="3"/>
  <c r="JN217" i="3"/>
  <c r="FV219" i="3"/>
  <c r="NF219" i="3"/>
  <c r="JN184" i="3"/>
  <c r="HR185" i="3"/>
  <c r="FV186" i="3"/>
  <c r="NF186" i="3"/>
  <c r="LJ187" i="3"/>
  <c r="JN188" i="3"/>
  <c r="HR189" i="3"/>
  <c r="FV190" i="3"/>
  <c r="NF190" i="3"/>
  <c r="LJ191" i="3"/>
  <c r="JN192" i="3"/>
  <c r="HR193" i="3"/>
  <c r="FV194" i="3"/>
  <c r="NF194" i="3"/>
  <c r="LJ195" i="3"/>
  <c r="JN196" i="3"/>
  <c r="HR197" i="3"/>
  <c r="FV198" i="3"/>
  <c r="NF198" i="3"/>
  <c r="LJ199" i="3"/>
  <c r="JN200" i="3"/>
  <c r="HR201" i="3"/>
  <c r="FV202" i="3"/>
  <c r="NF202" i="3"/>
  <c r="LJ203" i="3"/>
  <c r="JN204" i="3"/>
  <c r="HR205" i="3"/>
  <c r="FV206" i="3"/>
  <c r="NF206" i="3"/>
  <c r="LJ207" i="3"/>
  <c r="JN208" i="3"/>
  <c r="HR209" i="3"/>
  <c r="FV210" i="3"/>
  <c r="NF210" i="3"/>
  <c r="LJ211" i="3"/>
  <c r="JN212" i="3"/>
  <c r="HR213" i="3"/>
  <c r="FV214" i="3"/>
  <c r="NF214" i="3"/>
  <c r="LJ215" i="3"/>
  <c r="JN216" i="3"/>
  <c r="HR217" i="3"/>
  <c r="FV218" i="3"/>
  <c r="NF218" i="3"/>
  <c r="LJ219" i="3"/>
  <c r="JN220" i="3"/>
  <c r="HR221" i="3"/>
  <c r="FV222" i="3"/>
  <c r="NF222" i="3"/>
  <c r="LJ223" i="3"/>
  <c r="LJ184" i="3"/>
  <c r="JN185" i="3"/>
  <c r="FV187" i="3"/>
  <c r="JN189" i="3"/>
  <c r="LJ192" i="3"/>
  <c r="JN197" i="3"/>
  <c r="LJ200" i="3"/>
  <c r="JN201" i="3"/>
  <c r="FV203" i="3"/>
  <c r="NF203" i="3"/>
  <c r="LJ204" i="3"/>
  <c r="JN205" i="3"/>
  <c r="FV207" i="3"/>
  <c r="NF207" i="3"/>
  <c r="HR210" i="3"/>
  <c r="FV211" i="3"/>
  <c r="NF211" i="3"/>
  <c r="HR214" i="3"/>
  <c r="FV215" i="3"/>
  <c r="NF215" i="3"/>
  <c r="LJ216" i="3"/>
  <c r="JN221" i="3"/>
  <c r="DI2" i="3"/>
  <c r="DO2" i="3" s="1"/>
  <c r="DU2" i="3" s="1"/>
  <c r="EA2" i="3" s="1"/>
  <c r="EG2" i="3" s="1"/>
  <c r="EM2" i="3" s="1"/>
  <c r="ES2" i="3" s="1"/>
  <c r="EY2" i="3" s="1"/>
  <c r="FE2" i="3" s="1"/>
  <c r="FK2" i="3" s="1"/>
  <c r="FQ2" i="3" s="1"/>
  <c r="FW2" i="3" s="1"/>
  <c r="GC2" i="3" s="1"/>
  <c r="GI2" i="3" s="1"/>
  <c r="GO2" i="3" s="1"/>
  <c r="GU2" i="3" s="1"/>
  <c r="HA2" i="3" s="1"/>
  <c r="HG2" i="3" s="1"/>
  <c r="HM2" i="3" s="1"/>
  <c r="HS2" i="3" s="1"/>
  <c r="HY2" i="3" s="1"/>
  <c r="IE2" i="3" s="1"/>
  <c r="IK2" i="3" s="1"/>
  <c r="IQ2" i="3" s="1"/>
  <c r="IW2" i="3" s="1"/>
  <c r="JC2" i="3" s="1"/>
  <c r="JI2" i="3" s="1"/>
  <c r="JO2" i="3" s="1"/>
  <c r="JU2" i="3" s="1"/>
  <c r="KA2" i="3" s="1"/>
  <c r="KG2" i="3" s="1"/>
  <c r="KM2" i="3" s="1"/>
  <c r="KS2" i="3" s="1"/>
  <c r="KY2" i="3" s="1"/>
  <c r="LE2" i="3" s="1"/>
  <c r="LK2" i="3" s="1"/>
  <c r="LQ2" i="3" s="1"/>
  <c r="LW2" i="3" s="1"/>
  <c r="MC2" i="3" s="1"/>
  <c r="MI2" i="3" s="1"/>
  <c r="MO2" i="3" s="1"/>
  <c r="MU2" i="3" s="1"/>
  <c r="NA2" i="3" s="1"/>
  <c r="NG2" i="3" s="1"/>
  <c r="NM2" i="3" s="1"/>
  <c r="NS2" i="3" s="1"/>
  <c r="NY2" i="3" s="1"/>
  <c r="OD224" i="3" l="1"/>
  <c r="JZ224" i="3"/>
  <c r="ID224" i="3"/>
  <c r="GH224" i="3"/>
  <c r="GB224" i="3"/>
  <c r="LV224" i="3"/>
  <c r="LP224" i="3"/>
  <c r="GZ224" i="3"/>
  <c r="MZ224" i="3"/>
  <c r="FP224" i="3"/>
  <c r="NF224" i="3"/>
  <c r="LJ224" i="3"/>
  <c r="JN224" i="3"/>
  <c r="HR224" i="3"/>
  <c r="FV224" i="3"/>
  <c r="KF224" i="3"/>
  <c r="IV224" i="3"/>
  <c r="HL224" i="3"/>
  <c r="NR224" i="3"/>
  <c r="IJ224" i="3"/>
  <c r="MB224" i="3"/>
  <c r="NL224" i="3"/>
  <c r="MN224" i="3"/>
  <c r="FD224" i="3"/>
  <c r="LD224" i="3"/>
  <c r="JT224" i="3"/>
  <c r="MT224" i="3"/>
  <c r="KX224" i="3"/>
  <c r="JB224" i="3"/>
  <c r="HF224" i="3"/>
  <c r="FJ224" i="3"/>
  <c r="NX224" i="3"/>
  <c r="GN224" i="3"/>
  <c r="KR224" i="3"/>
  <c r="JH224" i="3"/>
  <c r="HX224" i="3"/>
  <c r="MH224" i="3"/>
  <c r="KL224" i="3"/>
  <c r="IP224" i="3"/>
  <c r="GT224" i="3"/>
  <c r="EX224" i="3"/>
  <c r="AN200" i="3"/>
  <c r="A260" i="3"/>
  <c r="D225" i="3" s="1"/>
  <c r="OI225" i="3" s="1"/>
  <c r="NZ225" i="3" l="1"/>
  <c r="NZ226" i="3" s="1"/>
  <c r="NY225" i="3"/>
  <c r="NY226" i="3" s="1"/>
  <c r="OD225" i="3"/>
  <c r="OD226" i="3" s="1"/>
  <c r="GN225" i="3"/>
  <c r="GN226" i="3" s="1"/>
  <c r="MB225" i="3"/>
  <c r="MB226" i="3" s="1"/>
  <c r="MZ225" i="3"/>
  <c r="MZ226" i="3" s="1"/>
  <c r="NX225" i="3"/>
  <c r="NX226" i="3" s="1"/>
  <c r="IJ225" i="3"/>
  <c r="IJ226" i="3" s="1"/>
  <c r="GZ225" i="3"/>
  <c r="GZ226" i="3" s="1"/>
  <c r="GH225" i="3"/>
  <c r="GH226" i="3" s="1"/>
  <c r="EX225" i="3"/>
  <c r="EX226" i="3" s="1"/>
  <c r="JB225" i="3"/>
  <c r="JB226" i="3" s="1"/>
  <c r="IV225" i="3"/>
  <c r="IV226" i="3" s="1"/>
  <c r="GT225" i="3"/>
  <c r="GT226" i="3" s="1"/>
  <c r="FD225" i="3"/>
  <c r="FD226" i="3" s="1"/>
  <c r="LJ225" i="3"/>
  <c r="LJ226" i="3" s="1"/>
  <c r="JH225" i="3"/>
  <c r="JH226" i="3" s="1"/>
  <c r="FJ225" i="3"/>
  <c r="FJ226" i="3" s="1"/>
  <c r="MT225" i="3"/>
  <c r="MT226" i="3" s="1"/>
  <c r="MN225" i="3"/>
  <c r="MN226" i="3" s="1"/>
  <c r="NR225" i="3"/>
  <c r="NR226" i="3" s="1"/>
  <c r="FV225" i="3"/>
  <c r="FV226" i="3" s="1"/>
  <c r="NF225" i="3"/>
  <c r="NF226" i="3" s="1"/>
  <c r="LP225" i="3"/>
  <c r="LP226" i="3" s="1"/>
  <c r="ID225" i="3"/>
  <c r="ID226" i="3" s="1"/>
  <c r="MH225" i="3"/>
  <c r="MH226" i="3" s="1"/>
  <c r="LD225" i="3"/>
  <c r="LD226" i="3" s="1"/>
  <c r="JN225" i="3"/>
  <c r="JN226" i="3" s="1"/>
  <c r="GB225" i="3"/>
  <c r="GB226" i="3" s="1"/>
  <c r="HX225" i="3"/>
  <c r="HX226" i="3" s="1"/>
  <c r="KX225" i="3"/>
  <c r="KX226" i="3" s="1"/>
  <c r="KF225" i="3"/>
  <c r="KF226" i="3" s="1"/>
  <c r="GP225" i="3"/>
  <c r="GP226" i="3" s="1"/>
  <c r="JC225" i="3"/>
  <c r="JC226" i="3" s="1"/>
  <c r="KY225" i="3"/>
  <c r="KY226" i="3" s="1"/>
  <c r="FQ225" i="3"/>
  <c r="FQ226" i="3" s="1"/>
  <c r="GV225" i="3"/>
  <c r="GV226" i="3" s="1"/>
  <c r="JI225" i="3"/>
  <c r="JI226" i="3" s="1"/>
  <c r="KN225" i="3"/>
  <c r="KN226" i="3" s="1"/>
  <c r="MJ225" i="3"/>
  <c r="MJ226" i="3" s="1"/>
  <c r="HM225" i="3"/>
  <c r="HM226" i="3" s="1"/>
  <c r="IR225" i="3"/>
  <c r="IR226" i="3" s="1"/>
  <c r="LE225" i="3"/>
  <c r="LE226" i="3" s="1"/>
  <c r="FR225" i="3"/>
  <c r="FR226" i="3" s="1"/>
  <c r="HN225" i="3"/>
  <c r="HN226" i="3" s="1"/>
  <c r="KA225" i="3"/>
  <c r="KA226" i="3" s="1"/>
  <c r="LW225" i="3"/>
  <c r="LW226" i="3" s="1"/>
  <c r="NB225" i="3"/>
  <c r="NB226" i="3" s="1"/>
  <c r="FX225" i="3"/>
  <c r="FX226" i="3" s="1"/>
  <c r="IK225" i="3"/>
  <c r="IK226" i="3" s="1"/>
  <c r="NH225" i="3"/>
  <c r="NH226" i="3" s="1"/>
  <c r="ES225" i="3"/>
  <c r="ES226" i="3" s="1"/>
  <c r="JP225" i="3"/>
  <c r="JP226" i="3" s="1"/>
  <c r="MC225" i="3"/>
  <c r="MC226" i="3" s="1"/>
  <c r="KG225" i="3"/>
  <c r="KG226" i="3" s="1"/>
  <c r="GO225" i="3"/>
  <c r="GO226" i="3" s="1"/>
  <c r="LL225" i="3"/>
  <c r="LL226" i="3" s="1"/>
  <c r="HT225" i="3"/>
  <c r="HT226" i="3" s="1"/>
  <c r="NA225" i="3"/>
  <c r="NA226" i="3" s="1"/>
  <c r="KT225" i="3"/>
  <c r="KT226" i="3" s="1"/>
  <c r="HS225" i="3"/>
  <c r="HS226" i="3" s="1"/>
  <c r="MU225" i="3"/>
  <c r="MU226" i="3" s="1"/>
  <c r="MV225" i="3"/>
  <c r="MV226" i="3" s="1"/>
  <c r="KS225" i="3"/>
  <c r="KS226" i="3" s="1"/>
  <c r="IW225" i="3"/>
  <c r="IW226" i="3" s="1"/>
  <c r="HB225" i="3"/>
  <c r="HB226" i="3" s="1"/>
  <c r="FF225" i="3"/>
  <c r="FF226" i="3" s="1"/>
  <c r="KZ225" i="3"/>
  <c r="KZ226" i="3" s="1"/>
  <c r="MP225" i="3"/>
  <c r="MP226" i="3" s="1"/>
  <c r="JO225" i="3"/>
  <c r="JO226" i="3" s="1"/>
  <c r="IF225" i="3"/>
  <c r="IF226" i="3" s="1"/>
  <c r="GJ225" i="3"/>
  <c r="GJ226" i="3" s="1"/>
  <c r="LR225" i="3"/>
  <c r="LR226" i="3" s="1"/>
  <c r="JJ225" i="3"/>
  <c r="JJ226" i="3" s="1"/>
  <c r="HG225" i="3"/>
  <c r="HG226" i="3" s="1"/>
  <c r="FK225" i="3"/>
  <c r="FK226" i="3" s="1"/>
  <c r="NM225" i="3"/>
  <c r="NM226" i="3" s="1"/>
  <c r="MO225" i="3"/>
  <c r="MO226" i="3" s="1"/>
  <c r="JV225" i="3"/>
  <c r="JV226" i="3" s="1"/>
  <c r="GU225" i="3"/>
  <c r="GU226" i="3" s="1"/>
  <c r="JD225" i="3"/>
  <c r="JD226" i="3" s="1"/>
  <c r="HA225" i="3"/>
  <c r="HA226" i="3" s="1"/>
  <c r="FE225" i="3"/>
  <c r="FE226" i="3" s="1"/>
  <c r="MI225" i="3"/>
  <c r="MI226" i="3" s="1"/>
  <c r="KB225" i="3"/>
  <c r="KB226" i="3" s="1"/>
  <c r="GC225" i="3"/>
  <c r="GC226" i="3" s="1"/>
  <c r="NN225" i="3"/>
  <c r="NN226" i="3" s="1"/>
  <c r="KM225" i="3"/>
  <c r="KM226" i="3" s="1"/>
  <c r="IX225" i="3"/>
  <c r="IX226" i="3" s="1"/>
  <c r="GI225" i="3"/>
  <c r="GI226" i="3" s="1"/>
  <c r="ET225" i="3"/>
  <c r="ET226" i="3" s="1"/>
  <c r="NT225" i="3"/>
  <c r="NT226" i="3" s="1"/>
  <c r="LQ225" i="3"/>
  <c r="LQ226" i="3" s="1"/>
  <c r="JU225" i="3"/>
  <c r="JU226" i="3" s="1"/>
  <c r="HZ225" i="3"/>
  <c r="HZ226" i="3" s="1"/>
  <c r="GD225" i="3"/>
  <c r="GD226" i="3" s="1"/>
  <c r="EY225" i="3"/>
  <c r="EY226" i="3" s="1"/>
  <c r="NG225" i="3"/>
  <c r="NG226" i="3" s="1"/>
  <c r="LX225" i="3"/>
  <c r="LX226" i="3" s="1"/>
  <c r="LK225" i="3"/>
  <c r="LK226" i="3" s="1"/>
  <c r="IQ225" i="3"/>
  <c r="IQ226" i="3" s="1"/>
  <c r="HH225" i="3"/>
  <c r="HH226" i="3" s="1"/>
  <c r="FL225" i="3"/>
  <c r="FL226" i="3" s="1"/>
  <c r="KH225" i="3"/>
  <c r="KH226" i="3" s="1"/>
  <c r="IE225" i="3"/>
  <c r="IE226" i="3" s="1"/>
  <c r="FW225" i="3"/>
  <c r="FW226" i="3" s="1"/>
  <c r="EZ225" i="3"/>
  <c r="EZ226" i="3" s="1"/>
  <c r="MD225" i="3"/>
  <c r="MD226" i="3" s="1"/>
  <c r="LF225" i="3"/>
  <c r="LF226" i="3" s="1"/>
  <c r="IL225" i="3"/>
  <c r="IL226" i="3" s="1"/>
  <c r="NS225" i="3"/>
  <c r="NS226" i="3" s="1"/>
  <c r="HY225" i="3"/>
  <c r="HY226" i="3" s="1"/>
  <c r="IP225" i="3"/>
  <c r="IP226" i="3" s="1"/>
  <c r="KL225" i="3"/>
  <c r="KL226" i="3" s="1"/>
  <c r="KR225" i="3"/>
  <c r="KR226" i="3" s="1"/>
  <c r="HF225" i="3"/>
  <c r="HF226" i="3" s="1"/>
  <c r="JT225" i="3"/>
  <c r="JT226" i="3" s="1"/>
  <c r="NL225" i="3"/>
  <c r="NL226" i="3" s="1"/>
  <c r="HL225" i="3"/>
  <c r="HL226" i="3" s="1"/>
  <c r="HR225" i="3"/>
  <c r="HR226" i="3" s="1"/>
  <c r="FP225" i="3"/>
  <c r="FP226" i="3" s="1"/>
  <c r="LV225" i="3"/>
  <c r="LV226" i="3" s="1"/>
  <c r="JZ225" i="3"/>
  <c r="JZ226" i="3" s="1"/>
  <c r="U109" i="1"/>
  <c r="AT172" i="3"/>
  <c r="DN117" i="3"/>
  <c r="BF62" i="3"/>
  <c r="A58" i="10"/>
  <c r="A58" i="15"/>
  <c r="A59" i="15" s="1"/>
  <c r="AB153" i="3"/>
  <c r="DN69" i="3"/>
  <c r="CV159" i="3"/>
  <c r="DN22" i="3"/>
  <c r="CD183" i="3"/>
  <c r="DN31" i="3"/>
  <c r="CP59" i="3"/>
  <c r="A65" i="12"/>
  <c r="A66" i="12" s="1"/>
  <c r="I3" i="12" s="1"/>
  <c r="AN107" i="3"/>
  <c r="DN93" i="3"/>
  <c r="DN35" i="3"/>
  <c r="A261" i="3"/>
  <c r="DH58" i="3"/>
  <c r="CJ88" i="3"/>
  <c r="BR218" i="3"/>
  <c r="CJ91" i="3"/>
  <c r="DB145" i="3"/>
  <c r="AT5" i="3"/>
  <c r="P118" i="3"/>
  <c r="BF107" i="3"/>
  <c r="CJ222" i="3"/>
  <c r="AZ124" i="3"/>
  <c r="BX88" i="3"/>
  <c r="DB53" i="3"/>
  <c r="AH98" i="3"/>
  <c r="BR136" i="3"/>
  <c r="CD199" i="3"/>
  <c r="CJ143" i="3"/>
  <c r="CP94" i="3"/>
  <c r="V38" i="3"/>
  <c r="DT171" i="3"/>
  <c r="AN7" i="3"/>
  <c r="EL94" i="3"/>
  <c r="EF157" i="3"/>
  <c r="AZ180" i="3"/>
  <c r="DT115" i="3"/>
  <c r="DZ126" i="3"/>
  <c r="BF34" i="3"/>
  <c r="AZ219" i="3"/>
  <c r="AH100" i="3"/>
  <c r="EL49" i="3"/>
  <c r="DT151" i="3"/>
  <c r="BF196" i="3"/>
  <c r="CJ209" i="3"/>
  <c r="BR22" i="3"/>
  <c r="AB212" i="3"/>
  <c r="AT116" i="3"/>
  <c r="AT141" i="3"/>
  <c r="P177" i="3"/>
  <c r="BR27" i="3"/>
  <c r="AH32" i="3"/>
  <c r="BL222" i="3"/>
  <c r="EL63" i="3"/>
  <c r="DT10" i="3"/>
  <c r="BF100" i="3"/>
  <c r="BF183" i="3"/>
  <c r="AB15" i="3"/>
  <c r="BF199" i="3"/>
  <c r="P197" i="3"/>
  <c r="CJ80" i="3"/>
  <c r="EF135" i="3"/>
  <c r="BR56" i="3"/>
  <c r="CJ9" i="3"/>
  <c r="CP216" i="3"/>
  <c r="DH153" i="3"/>
  <c r="AZ122" i="3"/>
  <c r="DH120" i="3"/>
  <c r="BF92" i="3"/>
  <c r="AN183" i="3"/>
  <c r="EF197" i="3"/>
  <c r="DT124" i="3"/>
  <c r="AN76" i="3"/>
  <c r="DH61" i="3"/>
  <c r="CD166" i="3"/>
  <c r="P89" i="3"/>
  <c r="BX32" i="3"/>
  <c r="CV167" i="3"/>
  <c r="CV32" i="3"/>
  <c r="BX49" i="3"/>
  <c r="BR41" i="3"/>
  <c r="AT136" i="3"/>
  <c r="P170" i="3"/>
  <c r="V115" i="3"/>
  <c r="EF35" i="3"/>
  <c r="DB39" i="3"/>
  <c r="EL91" i="3"/>
  <c r="AH201" i="3"/>
  <c r="AT81" i="3"/>
  <c r="CV222" i="3"/>
  <c r="P206" i="3"/>
  <c r="CJ98" i="3"/>
  <c r="DZ90" i="3"/>
  <c r="BL154" i="3"/>
  <c r="P127" i="3"/>
  <c r="BF197" i="3"/>
  <c r="V65" i="3"/>
  <c r="CV97" i="3"/>
  <c r="CP169" i="3"/>
  <c r="EL129" i="3"/>
  <c r="AB39" i="3"/>
  <c r="AZ46" i="3"/>
  <c r="DH140" i="3"/>
  <c r="AZ211" i="3"/>
  <c r="DH42" i="3"/>
  <c r="AH160" i="3"/>
  <c r="V153" i="3"/>
  <c r="AZ70" i="3"/>
  <c r="BX113" i="3"/>
  <c r="AH15" i="3"/>
  <c r="J115" i="3"/>
  <c r="BX79" i="3"/>
  <c r="EL23" i="3"/>
  <c r="AH174" i="3"/>
  <c r="AB175" i="3"/>
  <c r="DT99" i="3"/>
  <c r="BL51" i="3"/>
  <c r="DB167" i="3"/>
  <c r="CJ111" i="3"/>
  <c r="DB156" i="3"/>
  <c r="AN38" i="3"/>
  <c r="AB221" i="3"/>
  <c r="AZ62" i="3"/>
  <c r="BL194" i="3"/>
  <c r="EF65" i="3"/>
  <c r="EL122" i="3"/>
  <c r="P154" i="3"/>
  <c r="EF133" i="3"/>
  <c r="AT97" i="3"/>
  <c r="CJ113" i="3"/>
  <c r="CV139" i="3"/>
  <c r="P116" i="3"/>
  <c r="CD213" i="3"/>
  <c r="BL75" i="3"/>
  <c r="V192" i="3"/>
  <c r="DH200" i="3"/>
  <c r="AB150" i="3"/>
  <c r="CV198" i="3"/>
  <c r="AB25" i="3"/>
  <c r="AT51" i="3"/>
  <c r="DZ123" i="3"/>
  <c r="J7" i="3"/>
  <c r="DZ200" i="3"/>
  <c r="AZ16" i="3"/>
  <c r="EF25" i="3"/>
  <c r="J182" i="3"/>
  <c r="BF217" i="3"/>
  <c r="CJ100" i="3"/>
  <c r="AN120" i="3"/>
  <c r="EF104" i="3"/>
  <c r="CV30" i="3"/>
  <c r="DB215" i="3"/>
  <c r="AZ34" i="3"/>
  <c r="AB167" i="3"/>
  <c r="DZ81" i="3"/>
  <c r="AT192" i="3"/>
  <c r="BF41" i="3"/>
  <c r="AB118" i="3"/>
  <c r="DB114" i="3"/>
  <c r="BX215" i="3"/>
  <c r="BR188" i="3"/>
  <c r="BF69" i="3"/>
  <c r="CV218" i="3"/>
  <c r="J217" i="3"/>
  <c r="DH135" i="3"/>
  <c r="AT200" i="3"/>
  <c r="DB149" i="3"/>
  <c r="V64" i="3"/>
  <c r="AZ181" i="3"/>
  <c r="CD60" i="3"/>
  <c r="EL111" i="3"/>
  <c r="CP38" i="3"/>
  <c r="V160" i="3"/>
  <c r="J45" i="3"/>
  <c r="EF76" i="3"/>
  <c r="DZ178" i="3"/>
  <c r="BF116" i="3"/>
  <c r="BX53" i="3"/>
  <c r="AT42" i="3"/>
  <c r="BL167" i="3"/>
  <c r="EF163" i="3"/>
  <c r="AN80" i="3"/>
  <c r="CJ41" i="3"/>
  <c r="CJ206" i="3"/>
  <c r="DH154" i="3"/>
  <c r="BL86" i="3"/>
  <c r="P105" i="3"/>
  <c r="BR31" i="3"/>
  <c r="P42" i="3"/>
  <c r="AB53" i="3"/>
  <c r="AT157" i="3"/>
  <c r="P78" i="3"/>
  <c r="DH72" i="3"/>
  <c r="BL62" i="3"/>
  <c r="AZ74" i="3"/>
  <c r="DB10" i="3"/>
  <c r="J106" i="3"/>
  <c r="DT35" i="3"/>
  <c r="AN201" i="3"/>
  <c r="AH219" i="3"/>
  <c r="BL168" i="3"/>
  <c r="BX13" i="3"/>
  <c r="ER36" i="3"/>
  <c r="EL149" i="3"/>
  <c r="AT91" i="3"/>
  <c r="AN193" i="3"/>
  <c r="BR206" i="3"/>
  <c r="BX72" i="3"/>
  <c r="BF87" i="3"/>
  <c r="DT96" i="3"/>
  <c r="V80" i="3"/>
  <c r="BR112" i="3"/>
  <c r="BL207" i="3"/>
  <c r="BF60" i="3"/>
  <c r="CJ204" i="3"/>
  <c r="J98" i="3"/>
  <c r="AH169" i="3"/>
  <c r="EL100" i="3"/>
  <c r="DH204" i="3"/>
  <c r="AZ174" i="3"/>
  <c r="AT103" i="3"/>
  <c r="J140" i="3"/>
  <c r="AN35" i="3"/>
  <c r="DH108" i="3"/>
  <c r="AN50" i="3"/>
  <c r="BF44" i="3"/>
  <c r="DT209" i="3"/>
  <c r="DZ103" i="3"/>
  <c r="AB90" i="3"/>
  <c r="V35" i="3"/>
  <c r="P142" i="3"/>
  <c r="BR182" i="3"/>
  <c r="AB75" i="3"/>
  <c r="AH36" i="3"/>
  <c r="AH13" i="3"/>
  <c r="ER159" i="3"/>
  <c r="J190" i="3"/>
  <c r="P60" i="3"/>
  <c r="J136" i="3"/>
  <c r="BL199" i="3"/>
  <c r="DZ107" i="3"/>
  <c r="ER5" i="3"/>
  <c r="AN88" i="3"/>
  <c r="CD61" i="3"/>
  <c r="EL105" i="3"/>
  <c r="EL114" i="3"/>
  <c r="EF173" i="3"/>
  <c r="AN48" i="3"/>
  <c r="BR141" i="3"/>
  <c r="J46" i="3"/>
  <c r="CJ148" i="3"/>
  <c r="CV148" i="3"/>
  <c r="J221" i="3"/>
  <c r="EL164" i="3"/>
  <c r="AN148" i="3"/>
  <c r="EL170" i="3"/>
  <c r="AB17" i="3"/>
  <c r="DT137" i="3"/>
  <c r="AH221" i="3"/>
  <c r="ER146" i="3"/>
  <c r="AT118" i="3"/>
  <c r="BX176" i="3"/>
  <c r="AZ99" i="3"/>
  <c r="BF29" i="3"/>
  <c r="V196" i="3"/>
  <c r="EL101" i="3"/>
  <c r="BX205" i="3"/>
  <c r="CD69" i="3"/>
  <c r="AN54" i="3"/>
  <c r="ER223" i="3"/>
  <c r="ER191" i="3"/>
  <c r="BL68" i="3"/>
  <c r="AZ169" i="3"/>
  <c r="DH212" i="3"/>
  <c r="DH149" i="3"/>
  <c r="AH210" i="3"/>
  <c r="CP16" i="3"/>
  <c r="BR164" i="3"/>
  <c r="CP214" i="3"/>
  <c r="DB58" i="3"/>
  <c r="AB124" i="3"/>
  <c r="DT14" i="3"/>
  <c r="DH37" i="3"/>
  <c r="EF14" i="3"/>
  <c r="BX81" i="3"/>
  <c r="EF20" i="3"/>
  <c r="BF215" i="3"/>
  <c r="BX14" i="3"/>
  <c r="BR156" i="3"/>
  <c r="CP143" i="3"/>
  <c r="V174" i="3"/>
  <c r="CP101" i="3"/>
  <c r="AT212" i="3"/>
  <c r="DB115" i="3"/>
  <c r="J222" i="3"/>
  <c r="AB173" i="3"/>
  <c r="CJ47" i="3"/>
  <c r="BR93" i="3"/>
  <c r="BL155" i="3"/>
  <c r="ER97" i="3"/>
  <c r="CP21" i="3"/>
  <c r="CV58" i="3"/>
  <c r="CP135" i="3"/>
  <c r="DB212" i="3"/>
  <c r="DT79" i="3"/>
  <c r="BX25" i="3"/>
  <c r="AH41" i="3"/>
  <c r="AB187" i="3"/>
  <c r="AZ223" i="3"/>
  <c r="AB16" i="3"/>
  <c r="CD74" i="3"/>
  <c r="AZ113" i="3"/>
  <c r="CJ151" i="3"/>
  <c r="V133" i="3"/>
  <c r="BL22" i="3"/>
  <c r="J6" i="3"/>
  <c r="EL203" i="3"/>
  <c r="AB214" i="3"/>
  <c r="DB196" i="3"/>
  <c r="DB16" i="3"/>
  <c r="AB78" i="3"/>
  <c r="BR45" i="3"/>
  <c r="V14" i="3"/>
  <c r="BR58" i="3"/>
  <c r="AT27" i="3"/>
  <c r="V107" i="3"/>
  <c r="CJ179" i="3"/>
  <c r="BL81" i="3"/>
  <c r="CD19" i="3"/>
  <c r="BF32" i="3"/>
  <c r="DT82" i="3"/>
  <c r="BF190" i="3"/>
  <c r="DB163" i="3"/>
  <c r="DB142" i="3"/>
  <c r="J62" i="3"/>
  <c r="CP125" i="3"/>
  <c r="DT152" i="3"/>
  <c r="DZ33" i="3"/>
  <c r="J181" i="3"/>
  <c r="BX203" i="3"/>
  <c r="CV143" i="3"/>
  <c r="BL150" i="3"/>
  <c r="V53" i="3"/>
  <c r="AN150" i="3"/>
  <c r="AH138" i="3"/>
  <c r="CD99" i="3"/>
  <c r="BF99" i="3"/>
  <c r="AZ206" i="3"/>
  <c r="P136" i="3"/>
  <c r="EF187" i="3"/>
  <c r="BX198" i="3"/>
  <c r="AB125" i="3"/>
  <c r="V172" i="3"/>
  <c r="ER15" i="3"/>
  <c r="CP79" i="3"/>
  <c r="AT124" i="3"/>
  <c r="AN47" i="3"/>
  <c r="P50" i="3"/>
  <c r="V195" i="3"/>
  <c r="CJ26" i="3"/>
  <c r="AH109" i="3"/>
  <c r="BL129" i="3"/>
  <c r="DT174" i="3"/>
  <c r="CP42" i="3"/>
  <c r="CD212" i="3"/>
  <c r="V124" i="3"/>
  <c r="AH106" i="3"/>
  <c r="CV176" i="3"/>
  <c r="CP223" i="3"/>
  <c r="DH141" i="3"/>
  <c r="BR57" i="3"/>
  <c r="DB101" i="3"/>
  <c r="BL87" i="3"/>
  <c r="AB163" i="3"/>
  <c r="EF167" i="3"/>
  <c r="CP202" i="3"/>
  <c r="BF164" i="3"/>
  <c r="CV134" i="3"/>
  <c r="DZ9" i="3"/>
  <c r="EF93" i="3"/>
  <c r="DH123" i="3"/>
  <c r="AZ72" i="3"/>
  <c r="BF111" i="3"/>
  <c r="CJ81" i="3"/>
  <c r="AB85" i="3"/>
  <c r="CJ156" i="3"/>
  <c r="EL57" i="3"/>
  <c r="BF151" i="3"/>
  <c r="AH114" i="3"/>
  <c r="DZ198" i="3"/>
  <c r="EL7" i="3"/>
  <c r="EL139" i="3"/>
  <c r="CV181" i="3"/>
  <c r="DB82" i="3"/>
  <c r="BL190" i="3"/>
  <c r="DZ151" i="3"/>
  <c r="ER61" i="3"/>
  <c r="AB74" i="3"/>
  <c r="BR142" i="3"/>
  <c r="BX28" i="3"/>
  <c r="BL189" i="3"/>
  <c r="DT19" i="3"/>
  <c r="DZ110" i="3"/>
  <c r="ER184" i="3"/>
  <c r="V48" i="3"/>
  <c r="J144" i="3"/>
  <c r="BF58" i="3"/>
  <c r="DZ44" i="3"/>
  <c r="BR49" i="3"/>
  <c r="P221" i="3"/>
  <c r="J216" i="3"/>
  <c r="DH36" i="3"/>
  <c r="P210" i="3"/>
  <c r="AT154" i="3"/>
  <c r="CJ33" i="3"/>
  <c r="BF48" i="3"/>
  <c r="EF190" i="3"/>
  <c r="DZ22" i="3"/>
  <c r="BL104" i="3"/>
  <c r="EL160" i="3"/>
  <c r="CD39" i="3"/>
  <c r="BX77" i="3"/>
  <c r="AH95" i="3"/>
  <c r="AZ53" i="3"/>
  <c r="CD135" i="3"/>
  <c r="CP136" i="3"/>
  <c r="J192" i="3"/>
  <c r="AN192" i="3"/>
  <c r="CD193" i="3"/>
  <c r="EF213" i="3"/>
  <c r="DZ171" i="3"/>
  <c r="EL133" i="3"/>
  <c r="BR17" i="3"/>
  <c r="BX107" i="3"/>
  <c r="BR81" i="3"/>
  <c r="AT187" i="3"/>
  <c r="BL156" i="3"/>
  <c r="CD211" i="3"/>
  <c r="CD146" i="3"/>
  <c r="AZ134" i="3"/>
  <c r="AT151" i="3"/>
  <c r="AB110" i="3"/>
  <c r="BF211" i="3"/>
  <c r="J47" i="3"/>
  <c r="P187" i="3"/>
  <c r="AB101" i="3"/>
  <c r="CV171" i="3"/>
  <c r="BR145" i="3"/>
  <c r="P8" i="3"/>
  <c r="AT37" i="3"/>
  <c r="CJ104" i="3"/>
  <c r="DB92" i="3"/>
  <c r="P183" i="3"/>
  <c r="CP77" i="3"/>
  <c r="P97" i="3"/>
  <c r="AZ157" i="3"/>
  <c r="DH155" i="3"/>
  <c r="CD82" i="3"/>
  <c r="DH30" i="3"/>
  <c r="BF157" i="3"/>
  <c r="BR131" i="3"/>
  <c r="J125" i="3"/>
  <c r="AZ30" i="3"/>
  <c r="ER117" i="3"/>
  <c r="P218" i="3"/>
  <c r="DT156" i="3"/>
  <c r="DT159" i="3"/>
  <c r="BX163" i="3"/>
  <c r="CP141" i="3"/>
  <c r="BX36" i="3"/>
  <c r="CD96" i="3"/>
  <c r="EL217" i="3"/>
  <c r="BL178" i="3"/>
  <c r="BX63" i="3"/>
  <c r="BR119" i="3"/>
  <c r="CP110" i="3"/>
  <c r="BX133" i="3"/>
  <c r="P70" i="3"/>
  <c r="CV90" i="3"/>
  <c r="BF195" i="3"/>
  <c r="DB70" i="3"/>
  <c r="AZ42" i="3"/>
  <c r="AH222" i="3"/>
  <c r="AN223" i="3"/>
  <c r="ER152" i="3"/>
  <c r="DB42" i="3"/>
  <c r="DT133" i="3"/>
  <c r="BR11" i="3"/>
  <c r="BL64" i="3"/>
  <c r="BL158" i="3"/>
  <c r="EL134" i="3"/>
  <c r="BF149" i="3"/>
  <c r="CD210" i="3"/>
  <c r="DT139" i="3"/>
  <c r="AB24" i="3"/>
  <c r="DT59" i="3"/>
  <c r="CD38" i="3"/>
  <c r="CJ208" i="3"/>
  <c r="EL104" i="3"/>
  <c r="DT71" i="3"/>
  <c r="ER17" i="3"/>
  <c r="DB76" i="3"/>
  <c r="BX129" i="3"/>
  <c r="ER77" i="3"/>
  <c r="CP34" i="3"/>
  <c r="AB94" i="3"/>
  <c r="DH158" i="3"/>
  <c r="V6" i="3"/>
  <c r="J10" i="3"/>
  <c r="BL17" i="3"/>
  <c r="BF78" i="3"/>
  <c r="AH23" i="3"/>
  <c r="AH12" i="3"/>
  <c r="AZ112" i="3"/>
  <c r="P29" i="3"/>
  <c r="AN137" i="3"/>
  <c r="P63" i="3"/>
  <c r="BL99" i="3"/>
  <c r="AH185" i="3"/>
  <c r="AH204" i="3"/>
  <c r="BR37" i="3"/>
  <c r="V23" i="3"/>
  <c r="AT112" i="3"/>
  <c r="BL36" i="3"/>
  <c r="DZ124" i="3"/>
  <c r="V46" i="3"/>
  <c r="J61" i="3"/>
  <c r="AT158" i="3"/>
  <c r="DH19" i="3"/>
  <c r="BL59" i="3"/>
  <c r="CV199" i="3"/>
  <c r="BL195" i="3"/>
  <c r="DT130" i="3"/>
  <c r="AN164" i="3"/>
  <c r="P20" i="3"/>
  <c r="AT194" i="3"/>
  <c r="BL21" i="3"/>
  <c r="DZ156" i="3"/>
  <c r="BL116" i="3"/>
  <c r="V129" i="3"/>
  <c r="AT143" i="3"/>
  <c r="AN13" i="3"/>
  <c r="EL205" i="3"/>
  <c r="AH19" i="3"/>
  <c r="AN173" i="3"/>
  <c r="AB97" i="3"/>
  <c r="DT170" i="3"/>
  <c r="CJ223" i="3"/>
  <c r="ER120" i="3"/>
  <c r="DB161" i="3"/>
  <c r="CV60" i="3"/>
  <c r="BL35" i="3"/>
  <c r="BF198" i="3"/>
  <c r="J53" i="3"/>
  <c r="DT38" i="3"/>
  <c r="DH181" i="3"/>
  <c r="DH118" i="3"/>
  <c r="AZ119" i="3"/>
  <c r="DT85" i="3"/>
  <c r="J211" i="3"/>
  <c r="BF5" i="3"/>
  <c r="BF191" i="3"/>
  <c r="AZ195" i="3"/>
  <c r="J72" i="3"/>
  <c r="V59" i="3"/>
  <c r="BL122" i="3"/>
  <c r="BF129" i="3"/>
  <c r="AZ100" i="3"/>
  <c r="ER54" i="3"/>
  <c r="AZ48" i="3"/>
  <c r="DB138" i="3"/>
  <c r="AN26" i="3"/>
  <c r="DZ143" i="3"/>
  <c r="AN158" i="3"/>
  <c r="EF105" i="3"/>
  <c r="AH102" i="3"/>
  <c r="BR175" i="3"/>
  <c r="BX33" i="3"/>
  <c r="BR223" i="3"/>
  <c r="AB42" i="3"/>
  <c r="AH147" i="3"/>
  <c r="CD102" i="3"/>
  <c r="DH104" i="3"/>
  <c r="DZ113" i="3"/>
  <c r="AB63" i="3"/>
  <c r="CD207" i="3"/>
  <c r="BF139" i="3"/>
  <c r="ER58" i="3"/>
  <c r="BR159" i="3"/>
  <c r="EF98" i="3"/>
  <c r="EF202" i="3"/>
  <c r="BF85" i="3"/>
  <c r="BL25" i="3"/>
  <c r="AH25" i="3"/>
  <c r="BF127" i="3"/>
  <c r="DT125" i="3"/>
  <c r="EL42" i="3"/>
  <c r="CD92" i="3"/>
  <c r="BR155" i="3"/>
  <c r="DZ179" i="3"/>
  <c r="AZ191" i="3"/>
  <c r="CV96" i="3"/>
  <c r="EL35" i="3"/>
  <c r="CJ195" i="3"/>
  <c r="DT190" i="3"/>
  <c r="DH134" i="3"/>
  <c r="CJ168" i="3"/>
  <c r="DB36" i="3"/>
  <c r="BR33" i="3"/>
  <c r="CV86" i="3"/>
  <c r="AB14" i="3"/>
  <c r="P33" i="3"/>
  <c r="AH133" i="3"/>
  <c r="CV145" i="3"/>
  <c r="BX61" i="3"/>
  <c r="BR147" i="3"/>
  <c r="AZ39" i="3"/>
  <c r="AB100" i="3"/>
  <c r="P77" i="3"/>
  <c r="CV142" i="3"/>
  <c r="AH142" i="3"/>
  <c r="CV110" i="3"/>
  <c r="BX204" i="3"/>
  <c r="ER68" i="3"/>
  <c r="BX174" i="3"/>
  <c r="AT20" i="3"/>
  <c r="EF223" i="3"/>
  <c r="AH22" i="3"/>
  <c r="DH56" i="3"/>
  <c r="AB211" i="3"/>
  <c r="CD77" i="3"/>
  <c r="CD88" i="3"/>
  <c r="BR222" i="3"/>
  <c r="CD221" i="3"/>
  <c r="EL99" i="3"/>
  <c r="ER88" i="3"/>
  <c r="DB37" i="3"/>
  <c r="EL54" i="3"/>
  <c r="P214" i="3"/>
  <c r="CP103" i="3"/>
  <c r="DB160" i="3"/>
  <c r="DH29" i="3"/>
  <c r="A52" i="8"/>
  <c r="DZ134" i="3"/>
  <c r="AH61" i="3"/>
  <c r="BL95" i="3"/>
  <c r="DH11" i="3"/>
  <c r="AZ141" i="3"/>
  <c r="J202" i="3"/>
  <c r="AN206" i="3"/>
  <c r="CJ67" i="3"/>
  <c r="BL159" i="3"/>
  <c r="CP205" i="3"/>
  <c r="P69" i="3"/>
  <c r="P165" i="3"/>
  <c r="DZ55" i="3"/>
  <c r="BX131" i="3"/>
  <c r="CV78" i="3"/>
  <c r="DB109" i="3"/>
  <c r="DB95" i="3"/>
  <c r="ER51" i="3"/>
  <c r="AB144" i="3"/>
  <c r="BL84" i="3"/>
  <c r="AZ222" i="3"/>
  <c r="AH34" i="3"/>
  <c r="EL161" i="3"/>
  <c r="AT32" i="3"/>
  <c r="AH176" i="3"/>
  <c r="CP149" i="3"/>
  <c r="J199" i="3"/>
  <c r="P39" i="3"/>
  <c r="AB146" i="3"/>
  <c r="DZ115" i="3"/>
  <c r="BR26" i="3"/>
  <c r="AZ129" i="3"/>
  <c r="AT152" i="3"/>
  <c r="DB198" i="3"/>
  <c r="AN10" i="3"/>
  <c r="DT47" i="3"/>
  <c r="CV76" i="3"/>
  <c r="BR99" i="3"/>
  <c r="J55" i="3"/>
  <c r="CJ21" i="3"/>
  <c r="BX210" i="3"/>
  <c r="DZ49" i="3"/>
  <c r="DH202" i="3"/>
  <c r="P138" i="3"/>
  <c r="DZ108" i="3"/>
  <c r="DT97" i="3"/>
  <c r="DB84" i="3"/>
  <c r="AH16" i="3"/>
  <c r="AH10" i="3"/>
  <c r="AB220" i="3"/>
  <c r="BL200" i="3"/>
  <c r="EF162" i="3"/>
  <c r="AH88" i="3"/>
  <c r="AZ76" i="3"/>
  <c r="AH179" i="3"/>
  <c r="CP129" i="3"/>
  <c r="CV36" i="3"/>
  <c r="CJ219" i="3"/>
  <c r="EF208" i="3"/>
  <c r="DH66" i="3"/>
  <c r="CP52" i="3"/>
  <c r="DT41" i="3"/>
  <c r="AB77" i="3"/>
  <c r="AN116" i="3"/>
  <c r="P54" i="3"/>
  <c r="AH44" i="3"/>
  <c r="BL177" i="3"/>
  <c r="DB125" i="3"/>
  <c r="EF112" i="3"/>
  <c r="J134" i="3"/>
  <c r="V40" i="3"/>
  <c r="BR117" i="3"/>
  <c r="EF80" i="3"/>
  <c r="CV172" i="3"/>
  <c r="AZ111" i="3"/>
  <c r="BR137" i="3"/>
  <c r="BF205" i="3"/>
  <c r="AB204" i="3"/>
  <c r="DB110" i="3"/>
  <c r="DB27" i="3"/>
  <c r="DB54" i="3"/>
  <c r="AZ171" i="3"/>
  <c r="CD142" i="3"/>
  <c r="DH85" i="3"/>
  <c r="AH105" i="3"/>
  <c r="BF207" i="3"/>
  <c r="P175" i="3"/>
  <c r="V8" i="3"/>
  <c r="AN98" i="3"/>
  <c r="AT19" i="3"/>
  <c r="EL173" i="3"/>
  <c r="V220" i="3"/>
  <c r="AT105" i="3"/>
  <c r="DZ109" i="3"/>
  <c r="DB69" i="3"/>
  <c r="AZ84" i="3"/>
  <c r="CJ54" i="3"/>
  <c r="AN17" i="3"/>
  <c r="BF201" i="3"/>
  <c r="DH62" i="3"/>
  <c r="AN30" i="3"/>
  <c r="CV23" i="3"/>
  <c r="AN143" i="3"/>
  <c r="DT154" i="3"/>
  <c r="AT72" i="3"/>
  <c r="CD188" i="3"/>
  <c r="AB117" i="3"/>
  <c r="CV27" i="3"/>
  <c r="EL181" i="3"/>
  <c r="J156" i="3"/>
  <c r="BF213" i="3"/>
  <c r="CP133" i="3"/>
  <c r="BR50" i="3"/>
  <c r="V27" i="3"/>
  <c r="BF76" i="3"/>
  <c r="BF65" i="3"/>
  <c r="AB149" i="3"/>
  <c r="BR184" i="3"/>
  <c r="DB87" i="3"/>
  <c r="DT213" i="3"/>
  <c r="EL142" i="3"/>
  <c r="EL178" i="3"/>
  <c r="AT17" i="3"/>
  <c r="AT64" i="3"/>
  <c r="DH81" i="3"/>
  <c r="DB64" i="3"/>
  <c r="CP191" i="3"/>
  <c r="V99" i="3"/>
  <c r="ER119" i="3"/>
  <c r="CP95" i="3"/>
  <c r="BR44" i="3"/>
  <c r="DZ221" i="3"/>
  <c r="AB92" i="3"/>
  <c r="CD42" i="3"/>
  <c r="BR29" i="3"/>
  <c r="AH194" i="3"/>
  <c r="DH167" i="3"/>
  <c r="ER176" i="3"/>
  <c r="EL10" i="3"/>
  <c r="J162" i="3"/>
  <c r="AN72" i="3"/>
  <c r="AB41" i="3"/>
  <c r="DH75" i="3"/>
  <c r="DB177" i="3"/>
  <c r="CV155" i="3"/>
  <c r="AH196" i="3"/>
  <c r="AZ91" i="3"/>
  <c r="AH211" i="3"/>
  <c r="DZ147" i="3"/>
  <c r="AT111" i="3"/>
  <c r="AN109" i="3"/>
  <c r="EF50" i="3"/>
  <c r="CJ63" i="3"/>
  <c r="BR177" i="3"/>
  <c r="CP213" i="3"/>
  <c r="DH105" i="3"/>
  <c r="AN46" i="3"/>
  <c r="CV6" i="3"/>
  <c r="AB123" i="3"/>
  <c r="ER197" i="3"/>
  <c r="EF136" i="3"/>
  <c r="DH92" i="3"/>
  <c r="AZ85" i="3"/>
  <c r="CJ79" i="3"/>
  <c r="DH13" i="3"/>
  <c r="BR43" i="3"/>
  <c r="AT195" i="3"/>
  <c r="BX123" i="3"/>
  <c r="BF89" i="3"/>
  <c r="DH87" i="3"/>
  <c r="DZ53" i="3"/>
  <c r="DB131" i="3"/>
  <c r="AZ218" i="3"/>
  <c r="AZ5" i="3"/>
  <c r="DZ169" i="3"/>
  <c r="P113" i="3"/>
  <c r="DZ6" i="3"/>
  <c r="DH23" i="3"/>
  <c r="DT201" i="3"/>
  <c r="AZ200" i="3"/>
  <c r="ER40" i="3"/>
  <c r="CV9" i="3"/>
  <c r="DH191" i="3"/>
  <c r="EL16" i="3"/>
  <c r="EF64" i="3"/>
  <c r="BF61" i="3"/>
  <c r="CD195" i="3"/>
  <c r="P41" i="3"/>
  <c r="CJ57" i="3"/>
  <c r="AT101" i="3"/>
  <c r="BR168" i="3"/>
  <c r="EF151" i="3"/>
  <c r="BR34" i="3"/>
  <c r="EF145" i="3"/>
  <c r="AN140" i="3"/>
  <c r="P111" i="3"/>
  <c r="V202" i="3"/>
  <c r="ER141" i="3"/>
  <c r="BL223" i="3"/>
  <c r="CP39" i="3"/>
  <c r="DZ195" i="3"/>
  <c r="DT68" i="3"/>
  <c r="DH110" i="3"/>
  <c r="CP159" i="3"/>
  <c r="AB23" i="3"/>
  <c r="AN118" i="3"/>
  <c r="AZ66" i="3"/>
  <c r="AB161" i="3"/>
  <c r="AT177" i="3"/>
  <c r="CJ202" i="3"/>
  <c r="AZ162" i="3"/>
  <c r="AB96" i="3"/>
  <c r="CP18" i="3"/>
  <c r="AN181" i="3"/>
  <c r="CD95" i="3"/>
  <c r="CJ134" i="3"/>
  <c r="BL118" i="3"/>
  <c r="J42" i="3"/>
  <c r="DH213" i="3"/>
  <c r="BX161" i="3"/>
  <c r="AT119" i="3"/>
  <c r="AH33" i="3"/>
  <c r="AT222" i="3"/>
  <c r="DZ95" i="3"/>
  <c r="CV130" i="3"/>
  <c r="J180" i="3"/>
  <c r="DH59" i="3"/>
  <c r="DB219" i="3"/>
  <c r="AN8" i="3"/>
  <c r="BX12" i="3"/>
  <c r="P102" i="3"/>
  <c r="AZ7" i="3"/>
  <c r="CJ101" i="3"/>
  <c r="AN218" i="3"/>
  <c r="J96" i="3"/>
  <c r="CJ185" i="3"/>
  <c r="ER151" i="3"/>
  <c r="EF137" i="3"/>
  <c r="DH182" i="3"/>
  <c r="EL52" i="3"/>
  <c r="EF61" i="3"/>
  <c r="DH32" i="3"/>
  <c r="BL110" i="3"/>
  <c r="AZ82" i="3"/>
  <c r="DB116" i="3"/>
  <c r="CP92" i="3"/>
  <c r="EF96" i="3"/>
  <c r="EL150" i="3"/>
  <c r="ER19" i="3"/>
  <c r="EL50" i="3"/>
  <c r="EF5" i="3"/>
  <c r="P202" i="3"/>
  <c r="DT84" i="3"/>
  <c r="AB33" i="3"/>
  <c r="J122" i="3"/>
  <c r="BF182" i="3"/>
  <c r="BL94" i="3"/>
  <c r="CJ44" i="3"/>
  <c r="CJ112" i="3"/>
  <c r="CJ50" i="3"/>
  <c r="AB139" i="3"/>
  <c r="CV100" i="3"/>
  <c r="AB176" i="3"/>
  <c r="BL13" i="3"/>
  <c r="BF158" i="3"/>
  <c r="CV124" i="3"/>
  <c r="AH101" i="3"/>
  <c r="EF108" i="3"/>
  <c r="AN6" i="3"/>
  <c r="AT182" i="3"/>
  <c r="BX10" i="3"/>
  <c r="DB118" i="3"/>
  <c r="DH211" i="3"/>
  <c r="DT93" i="3"/>
  <c r="AT164" i="3"/>
  <c r="BL44" i="3"/>
  <c r="BL196" i="3"/>
  <c r="DZ56" i="3"/>
  <c r="DH133" i="3"/>
  <c r="BL164" i="3"/>
  <c r="BX136" i="3"/>
  <c r="CP15" i="3"/>
  <c r="EF155" i="3"/>
  <c r="BX115" i="3"/>
  <c r="J86" i="3"/>
  <c r="DT40" i="3"/>
  <c r="DB33" i="3"/>
  <c r="EF33" i="3"/>
  <c r="ER52" i="3"/>
  <c r="P193" i="3"/>
  <c r="BR14" i="3"/>
  <c r="CJ110" i="3"/>
  <c r="DH160" i="3"/>
  <c r="AZ44" i="3"/>
  <c r="DH114" i="3"/>
  <c r="ER133" i="3"/>
  <c r="BL111" i="3"/>
  <c r="DB22" i="3"/>
  <c r="CD40" i="3"/>
  <c r="V175" i="3"/>
  <c r="ER82" i="3"/>
  <c r="BL12" i="3"/>
  <c r="EL45" i="3"/>
  <c r="V89" i="3"/>
  <c r="ER168" i="3"/>
  <c r="DB169" i="3"/>
  <c r="DT90" i="3"/>
  <c r="DB173" i="3"/>
  <c r="AZ24" i="3"/>
  <c r="CP48" i="3"/>
  <c r="DH139" i="3"/>
  <c r="EF198" i="3"/>
  <c r="P79" i="3"/>
  <c r="V42" i="3"/>
  <c r="DT161" i="3"/>
  <c r="CD28" i="3"/>
  <c r="P144" i="3"/>
  <c r="V142" i="3"/>
  <c r="V180" i="3"/>
  <c r="V69" i="3"/>
  <c r="EL25" i="3"/>
  <c r="BL218" i="3"/>
  <c r="CP98" i="3"/>
  <c r="P90" i="3"/>
  <c r="P179" i="3"/>
  <c r="DB178" i="3"/>
  <c r="CD201" i="3"/>
  <c r="DZ122" i="3"/>
  <c r="AH207" i="3"/>
  <c r="DZ173" i="3"/>
  <c r="BL112" i="3"/>
  <c r="AN187" i="3"/>
  <c r="ER194" i="3"/>
  <c r="P196" i="3"/>
  <c r="CV109" i="3"/>
  <c r="CJ164" i="3"/>
  <c r="CJ64" i="3"/>
  <c r="EL189" i="3"/>
  <c r="CP204" i="3"/>
  <c r="AT26" i="3"/>
  <c r="EL102" i="3"/>
  <c r="CD206" i="3"/>
  <c r="DT25" i="3"/>
  <c r="DT46" i="3"/>
  <c r="AN52" i="3"/>
  <c r="DT148" i="3"/>
  <c r="BF173" i="3"/>
  <c r="P117" i="3"/>
  <c r="J139" i="3"/>
  <c r="AH50" i="3"/>
  <c r="AH8" i="3"/>
  <c r="BF94" i="3"/>
  <c r="AZ37" i="3"/>
  <c r="AZ184" i="3"/>
  <c r="V151" i="3"/>
  <c r="CP138" i="3"/>
  <c r="P66" i="3"/>
  <c r="DZ31" i="3"/>
  <c r="CV129" i="3"/>
  <c r="J194" i="3"/>
  <c r="DB75" i="3"/>
  <c r="P7" i="3"/>
  <c r="AB200" i="3"/>
  <c r="J93" i="3"/>
  <c r="CV83" i="3"/>
  <c r="BR111" i="3"/>
  <c r="AT78" i="3"/>
  <c r="AH59" i="3"/>
  <c r="BL161" i="3"/>
  <c r="EL107" i="3"/>
  <c r="AB76" i="3"/>
  <c r="AT89" i="3"/>
  <c r="EL76" i="3"/>
  <c r="AT63" i="3"/>
  <c r="BR106" i="3"/>
  <c r="BL117" i="3"/>
  <c r="EF138" i="3"/>
  <c r="V135" i="3"/>
  <c r="CP66" i="3"/>
  <c r="AT135" i="3"/>
  <c r="EF101" i="3"/>
  <c r="V18" i="3"/>
  <c r="AB21" i="3"/>
  <c r="BX40" i="3"/>
  <c r="BR101" i="3"/>
  <c r="DZ89" i="3"/>
  <c r="V39" i="3"/>
  <c r="AN84" i="3"/>
  <c r="P53" i="3"/>
  <c r="BX202" i="3"/>
  <c r="P150" i="3"/>
  <c r="J95" i="3"/>
  <c r="EL132" i="3"/>
  <c r="BL202" i="3"/>
  <c r="CP126" i="3"/>
  <c r="J118" i="3"/>
  <c r="DZ153" i="3"/>
  <c r="EL64" i="3"/>
  <c r="CJ62" i="3"/>
  <c r="V173" i="3"/>
  <c r="DB141" i="3"/>
  <c r="CV188" i="3"/>
  <c r="BF136" i="3"/>
  <c r="AZ90" i="3"/>
  <c r="CV125" i="3"/>
  <c r="AN178" i="3"/>
  <c r="BX58" i="3"/>
  <c r="CJ199" i="3"/>
  <c r="DH207" i="3"/>
  <c r="AT181" i="3"/>
  <c r="AH130" i="3"/>
  <c r="J184" i="3"/>
  <c r="P91" i="3"/>
  <c r="DT188" i="3"/>
  <c r="V185" i="3"/>
  <c r="CV7" i="3"/>
  <c r="BL160" i="3"/>
  <c r="J210" i="3"/>
  <c r="DH45" i="3"/>
  <c r="CD148" i="3"/>
  <c r="AT24" i="3"/>
  <c r="BF208" i="3"/>
  <c r="EF78" i="3"/>
  <c r="DH216" i="3"/>
  <c r="DT9" i="3"/>
  <c r="J191" i="3"/>
  <c r="CJ155" i="3"/>
  <c r="DH221" i="3"/>
  <c r="CD56" i="3"/>
  <c r="DZ197" i="3"/>
  <c r="J148" i="3"/>
  <c r="CV67" i="3"/>
  <c r="ER50" i="3"/>
  <c r="V120" i="3"/>
  <c r="DH163" i="3"/>
  <c r="DT204" i="3"/>
  <c r="CP147" i="3"/>
  <c r="ER166" i="3"/>
  <c r="EL144" i="3"/>
  <c r="P184" i="3"/>
  <c r="P76" i="3"/>
  <c r="AH209" i="3"/>
  <c r="BX83" i="3"/>
  <c r="P96" i="3"/>
  <c r="CD66" i="3"/>
  <c r="DB8" i="3"/>
  <c r="BF132" i="3"/>
  <c r="BR165" i="3"/>
  <c r="DH175" i="3"/>
  <c r="P161" i="3"/>
  <c r="AT90" i="3"/>
  <c r="DZ112" i="3"/>
  <c r="DB170" i="3"/>
  <c r="DZ185" i="3"/>
  <c r="AN21" i="3"/>
  <c r="CJ147" i="3"/>
  <c r="CD223" i="3"/>
  <c r="CP211" i="3"/>
  <c r="CJ97" i="3"/>
  <c r="AB148" i="3"/>
  <c r="ER183" i="3"/>
  <c r="BR183" i="3"/>
  <c r="AB114" i="3"/>
  <c r="ER78" i="3"/>
  <c r="AH54" i="3"/>
  <c r="DZ119" i="3"/>
  <c r="EF107" i="3"/>
  <c r="AH72" i="3"/>
  <c r="CV214" i="3"/>
  <c r="P92" i="3"/>
  <c r="V128" i="3"/>
  <c r="CJ125" i="3"/>
  <c r="AB130" i="3"/>
  <c r="DB29" i="3"/>
  <c r="EL211" i="3"/>
  <c r="AH223" i="3"/>
  <c r="P146" i="3"/>
  <c r="CD63" i="3"/>
  <c r="DB59" i="3"/>
  <c r="DZ35" i="3"/>
  <c r="V5" i="3"/>
  <c r="BF140" i="3"/>
  <c r="ER201" i="3"/>
  <c r="EL12" i="3"/>
  <c r="EL190" i="3"/>
  <c r="V198" i="3"/>
  <c r="CD143" i="3"/>
  <c r="DT162" i="3"/>
  <c r="AB194" i="3"/>
  <c r="AH145" i="3"/>
  <c r="AH124" i="3"/>
  <c r="DB126" i="3"/>
  <c r="BF203" i="3"/>
  <c r="CP217" i="3"/>
  <c r="DH84" i="3"/>
  <c r="DH164" i="3"/>
  <c r="CV95" i="3"/>
  <c r="DB201" i="3"/>
  <c r="J20" i="3"/>
  <c r="DT58" i="3"/>
  <c r="CJ215" i="3"/>
  <c r="BL63" i="3"/>
  <c r="DT70" i="3"/>
  <c r="CJ218" i="3"/>
  <c r="EL183" i="3"/>
  <c r="DB102" i="3"/>
  <c r="CP44" i="3"/>
  <c r="CD104" i="3"/>
  <c r="AZ43" i="3"/>
  <c r="CD214" i="3"/>
  <c r="BX130" i="3"/>
  <c r="V223" i="3"/>
  <c r="EL151" i="3"/>
  <c r="AZ28" i="3"/>
  <c r="AZ149" i="3"/>
  <c r="P9" i="3"/>
  <c r="AZ49" i="3"/>
  <c r="ER72" i="3"/>
  <c r="P56" i="3"/>
  <c r="AH139" i="3"/>
  <c r="DB136" i="3"/>
  <c r="CV111" i="3"/>
  <c r="DH208" i="3"/>
  <c r="CD59" i="3"/>
  <c r="CV108" i="3"/>
  <c r="ER218" i="3"/>
  <c r="BX99" i="3"/>
  <c r="BX145" i="3"/>
  <c r="DH83" i="3"/>
  <c r="EF179" i="3"/>
  <c r="AB178" i="3"/>
  <c r="DZ131" i="3"/>
  <c r="AB185" i="3"/>
  <c r="J110" i="3"/>
  <c r="DH109" i="3"/>
  <c r="AH5" i="3"/>
  <c r="AN18" i="3"/>
  <c r="BF43" i="3"/>
  <c r="DT64" i="3"/>
  <c r="BF112" i="3"/>
  <c r="DZ170" i="3"/>
  <c r="EF169" i="3"/>
  <c r="CD204" i="3"/>
  <c r="BR59" i="3"/>
  <c r="J89" i="3"/>
  <c r="CD130" i="3"/>
  <c r="CP185" i="3"/>
  <c r="P13" i="3"/>
  <c r="DZ132" i="3"/>
  <c r="AZ114" i="3"/>
  <c r="AT203" i="3"/>
  <c r="DB85" i="3"/>
  <c r="CV92" i="3"/>
  <c r="CV66" i="3"/>
  <c r="DZ186" i="3"/>
  <c r="CP27" i="3"/>
  <c r="DH223" i="3"/>
  <c r="CJ36" i="3"/>
  <c r="ER105" i="3"/>
  <c r="BL47" i="3"/>
  <c r="AH75" i="3"/>
  <c r="BL163" i="3"/>
  <c r="DH113" i="3"/>
  <c r="P135" i="3"/>
  <c r="EL128" i="3"/>
  <c r="J189" i="3"/>
  <c r="AN113" i="3"/>
  <c r="AT175" i="3"/>
  <c r="CV150" i="3"/>
  <c r="P110" i="3"/>
  <c r="AN70" i="3"/>
  <c r="BR154" i="3"/>
  <c r="ER12" i="3"/>
  <c r="CJ31" i="3"/>
  <c r="DB5" i="3"/>
  <c r="EL158" i="3"/>
  <c r="DT179" i="3"/>
  <c r="DB47" i="3"/>
  <c r="BF27" i="3"/>
  <c r="DT122" i="3"/>
  <c r="V78" i="3"/>
  <c r="BR128" i="3"/>
  <c r="P222" i="3"/>
  <c r="DB31" i="3"/>
  <c r="EL196" i="3"/>
  <c r="AN57" i="3"/>
  <c r="DZ130" i="3"/>
  <c r="BF79" i="3"/>
  <c r="BR71" i="3"/>
  <c r="AT197" i="3"/>
  <c r="AH17" i="3"/>
  <c r="AZ140" i="3"/>
  <c r="AB9" i="3"/>
  <c r="EF94" i="3"/>
  <c r="CD79" i="3"/>
  <c r="DZ82" i="3"/>
  <c r="AT131" i="3"/>
  <c r="P46" i="3"/>
  <c r="AT208" i="3"/>
  <c r="EF23" i="3"/>
  <c r="BL172" i="3"/>
  <c r="CP7" i="3"/>
  <c r="CD127" i="3"/>
  <c r="AN128" i="3"/>
  <c r="AB20" i="3"/>
  <c r="P152" i="3"/>
  <c r="AH149" i="3"/>
  <c r="EL115" i="3"/>
  <c r="CJ158" i="3"/>
  <c r="AT189" i="3"/>
  <c r="BR139" i="3"/>
  <c r="BF134" i="3"/>
  <c r="AH123" i="3"/>
  <c r="BR204" i="3"/>
  <c r="BL140" i="3"/>
  <c r="DT211" i="3"/>
  <c r="DZ88" i="3"/>
  <c r="CP137" i="3"/>
  <c r="BF109" i="3"/>
  <c r="DH122" i="3"/>
  <c r="BX43" i="3"/>
  <c r="AT46" i="3"/>
  <c r="CD90" i="3"/>
  <c r="CJ43" i="3"/>
  <c r="AN63" i="3"/>
  <c r="BL42" i="3"/>
  <c r="AH46" i="3"/>
  <c r="AN19" i="3"/>
  <c r="CP175" i="3"/>
  <c r="CJ106" i="3"/>
  <c r="ER140" i="3"/>
  <c r="DZ76" i="3"/>
  <c r="CV38" i="3"/>
  <c r="P208" i="3"/>
  <c r="DH196" i="3"/>
  <c r="BX209" i="3"/>
  <c r="EF99" i="3"/>
  <c r="DT15" i="3"/>
  <c r="BX27" i="3"/>
  <c r="DH210" i="3"/>
  <c r="AN170" i="3"/>
  <c r="DZ142" i="3"/>
  <c r="EL81" i="3"/>
  <c r="CV123" i="3"/>
  <c r="AH152" i="3"/>
  <c r="DH57" i="3"/>
  <c r="CD31" i="3"/>
  <c r="CP50" i="3"/>
  <c r="DH203" i="3"/>
  <c r="CP109" i="3"/>
  <c r="BR197" i="3"/>
  <c r="DT94" i="3"/>
  <c r="AT36" i="3"/>
  <c r="BX111" i="3"/>
  <c r="V189" i="3"/>
  <c r="AT45" i="3"/>
  <c r="CV122" i="3"/>
  <c r="AN44" i="3"/>
  <c r="AN45" i="3"/>
  <c r="P134" i="3"/>
  <c r="AZ13" i="3"/>
  <c r="AT31" i="3"/>
  <c r="CD192" i="3"/>
  <c r="AZ189" i="3"/>
  <c r="CP157" i="3"/>
  <c r="DZ165" i="3"/>
  <c r="AZ209" i="3"/>
  <c r="AH66" i="3"/>
  <c r="BR171" i="3"/>
  <c r="DB26" i="3"/>
  <c r="DZ96" i="3"/>
  <c r="CJ94" i="3"/>
  <c r="AB6" i="3"/>
  <c r="ER60" i="3"/>
  <c r="DH195" i="3"/>
  <c r="EF181" i="3"/>
  <c r="CP23" i="3"/>
  <c r="AB67" i="3"/>
  <c r="BL5" i="3"/>
  <c r="J49" i="3"/>
  <c r="AN94" i="3"/>
  <c r="CP60" i="3"/>
  <c r="EL171" i="3"/>
  <c r="BX132" i="3"/>
  <c r="AZ80" i="3"/>
  <c r="DH185" i="3"/>
  <c r="DZ194" i="3"/>
  <c r="AT150" i="3"/>
  <c r="AN112" i="3"/>
  <c r="ER14" i="3"/>
  <c r="CP105" i="3"/>
  <c r="ER32" i="3"/>
  <c r="BF52" i="3"/>
  <c r="DH218" i="3"/>
  <c r="AB49" i="3"/>
  <c r="J13" i="3"/>
  <c r="CV24" i="3"/>
  <c r="V45" i="3"/>
  <c r="CJ20" i="3"/>
  <c r="BR54" i="3"/>
  <c r="DZ191" i="3"/>
  <c r="DB63" i="3"/>
  <c r="J88" i="3"/>
  <c r="EF193" i="3"/>
  <c r="DB49" i="3"/>
  <c r="CJ72" i="3"/>
  <c r="CJ187" i="3"/>
  <c r="V139" i="3"/>
  <c r="AT126" i="3"/>
  <c r="DH27" i="3"/>
  <c r="DB25" i="3"/>
  <c r="BF95" i="3"/>
  <c r="AH121" i="3"/>
  <c r="J32" i="3"/>
  <c r="DT117" i="3"/>
  <c r="J83" i="3"/>
  <c r="DH7" i="3"/>
  <c r="BF74" i="3"/>
  <c r="CV163" i="3"/>
  <c r="EL78" i="3"/>
  <c r="J105" i="3"/>
  <c r="AT170" i="3"/>
  <c r="AZ67" i="3"/>
  <c r="DH111" i="3"/>
  <c r="DZ77" i="3"/>
  <c r="BF114" i="3"/>
  <c r="CJ55" i="3"/>
  <c r="ER161" i="3"/>
  <c r="AB35" i="3"/>
  <c r="AT199" i="3"/>
  <c r="EF11" i="3"/>
  <c r="DT80" i="3"/>
  <c r="BR157" i="3"/>
  <c r="AN68" i="3"/>
  <c r="BF46" i="3"/>
  <c r="DH201" i="3"/>
  <c r="AN217" i="3"/>
  <c r="CD115" i="3"/>
  <c r="CD139" i="3"/>
  <c r="AN126" i="3"/>
  <c r="J132" i="3"/>
  <c r="AN56" i="3"/>
  <c r="BF223" i="3"/>
  <c r="CD174" i="3"/>
  <c r="DH179" i="3"/>
  <c r="AT159" i="3"/>
  <c r="BF167" i="3"/>
  <c r="AB142" i="3"/>
  <c r="CD113" i="3"/>
  <c r="ER110" i="3"/>
  <c r="AN69" i="3"/>
  <c r="DB211" i="3"/>
  <c r="BF180" i="3"/>
  <c r="EL112" i="3"/>
  <c r="CV131" i="3"/>
  <c r="J15" i="3"/>
  <c r="J24" i="3"/>
  <c r="ER94" i="3"/>
  <c r="DH170" i="3"/>
  <c r="AH86" i="3"/>
  <c r="CP76" i="3"/>
  <c r="CD164" i="3"/>
  <c r="J200" i="3"/>
  <c r="AT216" i="3"/>
  <c r="AT202" i="3"/>
  <c r="EF60" i="3"/>
  <c r="AZ56" i="3"/>
  <c r="CP134" i="3"/>
  <c r="AN33" i="3"/>
  <c r="BR124" i="3"/>
  <c r="DB108" i="3"/>
  <c r="BF155" i="3"/>
  <c r="EF26" i="3"/>
  <c r="CP212" i="3"/>
  <c r="J150" i="3"/>
  <c r="CD134" i="3"/>
  <c r="DT55" i="3"/>
  <c r="AT48" i="3"/>
  <c r="BF212" i="3"/>
  <c r="ER124" i="3"/>
  <c r="J41" i="3"/>
  <c r="BF59" i="3"/>
  <c r="CP154" i="3"/>
  <c r="AB106" i="3"/>
  <c r="ER208" i="3"/>
  <c r="DZ216" i="3"/>
  <c r="DH88" i="3"/>
  <c r="V130" i="3"/>
  <c r="AZ83" i="3"/>
  <c r="ER24" i="3"/>
  <c r="CJ96" i="3"/>
  <c r="EF168" i="3"/>
  <c r="DH20" i="3"/>
  <c r="V105" i="3"/>
  <c r="CP197" i="3"/>
  <c r="EF62" i="3"/>
  <c r="EF46" i="3"/>
  <c r="BR76" i="3"/>
  <c r="DZ121" i="3"/>
  <c r="CJ186" i="3"/>
  <c r="BL136" i="3"/>
  <c r="J78" i="3"/>
  <c r="BX121" i="3"/>
  <c r="EF85" i="3"/>
  <c r="DH124" i="3"/>
  <c r="CV116" i="3"/>
  <c r="DT111" i="3"/>
  <c r="DH89" i="3"/>
  <c r="DZ25" i="3"/>
  <c r="EL68" i="3"/>
  <c r="AT68" i="3"/>
  <c r="CD149" i="3"/>
  <c r="ER171" i="3"/>
  <c r="BR180" i="3"/>
  <c r="CP164" i="3"/>
  <c r="J5" i="3"/>
  <c r="P167" i="3"/>
  <c r="DB213" i="3"/>
  <c r="J154" i="3"/>
  <c r="EF139" i="3"/>
  <c r="DH24" i="3"/>
  <c r="EL24" i="3"/>
  <c r="CP78" i="3"/>
  <c r="DB186" i="3"/>
  <c r="CD119" i="3"/>
  <c r="AN207" i="3"/>
  <c r="AB151" i="3"/>
  <c r="DB135" i="3"/>
  <c r="AN141" i="3"/>
  <c r="J172" i="3"/>
  <c r="EL137" i="3"/>
  <c r="DT131" i="3"/>
  <c r="ER100" i="3"/>
  <c r="EL93" i="3"/>
  <c r="CP193" i="3"/>
  <c r="CD150" i="3"/>
  <c r="CV94" i="3"/>
  <c r="DZ128" i="3"/>
  <c r="BX39" i="3"/>
  <c r="P95" i="3"/>
  <c r="CD187" i="3"/>
  <c r="BR108" i="3"/>
  <c r="CD103" i="3"/>
  <c r="AB48" i="3"/>
  <c r="EL73" i="3"/>
  <c r="BX56" i="3"/>
  <c r="DZ172" i="3"/>
  <c r="DT17" i="3"/>
  <c r="BL101" i="3"/>
  <c r="BF33" i="3"/>
  <c r="J186" i="3"/>
  <c r="CD70" i="3"/>
  <c r="DB132" i="3"/>
  <c r="EF164" i="3"/>
  <c r="AT75" i="3"/>
  <c r="AZ73" i="3"/>
  <c r="AH141" i="3"/>
  <c r="DZ100" i="3"/>
  <c r="AH9" i="3"/>
  <c r="AN213" i="3"/>
  <c r="EL62" i="3"/>
  <c r="AT168" i="3"/>
  <c r="CJ133" i="3"/>
  <c r="EL157" i="3"/>
  <c r="CP218" i="3"/>
  <c r="AT132" i="3"/>
  <c r="AH113" i="3"/>
  <c r="BL85" i="3"/>
  <c r="BL176" i="3"/>
  <c r="BR179" i="3"/>
  <c r="AT59" i="3"/>
  <c r="DH95" i="3"/>
  <c r="J52" i="3"/>
  <c r="DB112" i="3"/>
  <c r="BF193" i="3"/>
  <c r="P139" i="3"/>
  <c r="DH55" i="3"/>
  <c r="BR194" i="3"/>
  <c r="DH129" i="3"/>
  <c r="BL40" i="3"/>
  <c r="AN160" i="3"/>
  <c r="EF121" i="3"/>
  <c r="EL214" i="3"/>
  <c r="AN59" i="3"/>
  <c r="DH80" i="3"/>
  <c r="AH166" i="3"/>
  <c r="AB180" i="3"/>
  <c r="CD208" i="3"/>
  <c r="V92" i="3"/>
  <c r="BX182" i="3"/>
  <c r="AZ107" i="3"/>
  <c r="J157" i="3"/>
  <c r="J209" i="3"/>
  <c r="ER92" i="3"/>
  <c r="DZ125" i="3"/>
  <c r="AH189" i="3"/>
  <c r="AZ131" i="3"/>
  <c r="AB217" i="3"/>
  <c r="AB196" i="3"/>
  <c r="BF137" i="3"/>
  <c r="DZ71" i="3"/>
  <c r="AZ220" i="3"/>
  <c r="DZ167" i="3"/>
  <c r="EF115" i="3"/>
  <c r="DT140" i="3"/>
  <c r="AB89" i="3"/>
  <c r="CV80" i="3"/>
  <c r="J158" i="3"/>
  <c r="AT44" i="3"/>
  <c r="DZ141" i="3"/>
  <c r="DZ175" i="3"/>
  <c r="CV221" i="3"/>
  <c r="V101" i="3"/>
  <c r="AN27" i="3"/>
  <c r="EF53" i="3"/>
  <c r="CJ139" i="3"/>
  <c r="BF172" i="3"/>
  <c r="AZ25" i="3"/>
  <c r="ER214" i="3"/>
  <c r="DB207" i="3"/>
  <c r="AB57" i="3"/>
  <c r="AZ202" i="3"/>
  <c r="CJ48" i="3"/>
  <c r="V183" i="3"/>
  <c r="J223" i="3"/>
  <c r="BF98" i="3"/>
  <c r="DB159" i="3"/>
  <c r="BF82" i="3"/>
  <c r="CJ169" i="3"/>
  <c r="J151" i="3"/>
  <c r="P74" i="3"/>
  <c r="DH35" i="3"/>
  <c r="P174" i="3"/>
  <c r="J167" i="3"/>
  <c r="BL204" i="3"/>
  <c r="CJ108" i="3"/>
  <c r="EL159" i="3"/>
  <c r="AB138" i="3"/>
  <c r="V87" i="3"/>
  <c r="CP156" i="3"/>
  <c r="AH92" i="3"/>
  <c r="BX134" i="3"/>
  <c r="AN219" i="3"/>
  <c r="BR148" i="3"/>
  <c r="CP201" i="3"/>
  <c r="EF194" i="3"/>
  <c r="DH49" i="3"/>
  <c r="AN216" i="3"/>
  <c r="AN186" i="3"/>
  <c r="AH191" i="3"/>
  <c r="BX160" i="3"/>
  <c r="AZ38" i="3"/>
  <c r="DB180" i="3"/>
  <c r="CP123" i="3"/>
  <c r="AZ135" i="3"/>
  <c r="EL67" i="3"/>
  <c r="CD54" i="3"/>
  <c r="DB209" i="3"/>
  <c r="CV119" i="3"/>
  <c r="DH215" i="3"/>
  <c r="P181" i="3"/>
  <c r="AB58" i="3"/>
  <c r="AN16" i="3"/>
  <c r="AT144" i="3"/>
  <c r="P19" i="3"/>
  <c r="AH73" i="3"/>
  <c r="V17" i="3"/>
  <c r="EL26" i="3"/>
  <c r="DZ104" i="3"/>
  <c r="CP142" i="3"/>
  <c r="EF196" i="3"/>
  <c r="DH192" i="3"/>
  <c r="J73" i="3"/>
  <c r="DB105" i="3"/>
  <c r="DZ64" i="3"/>
  <c r="BR138" i="3"/>
  <c r="AT221" i="3"/>
  <c r="DB68" i="3"/>
  <c r="AN67" i="3"/>
  <c r="AT85" i="3"/>
  <c r="V145" i="3"/>
  <c r="DT186" i="3"/>
  <c r="AN9" i="3"/>
  <c r="EF32" i="3"/>
  <c r="DH33" i="3"/>
  <c r="BL88" i="3"/>
  <c r="EL31" i="3"/>
  <c r="AT66" i="3"/>
  <c r="BR87" i="3"/>
  <c r="EL18" i="3"/>
  <c r="EL109" i="3"/>
  <c r="DH176" i="3"/>
  <c r="J102" i="3"/>
  <c r="AH127" i="3"/>
  <c r="AN174" i="3"/>
  <c r="BR116" i="3"/>
  <c r="BF204" i="3"/>
  <c r="AB172" i="3"/>
  <c r="BF159" i="3"/>
  <c r="CD67" i="3"/>
  <c r="AB99" i="3"/>
  <c r="AT138" i="3"/>
  <c r="CJ221" i="3"/>
  <c r="J23" i="3"/>
  <c r="BL210" i="3"/>
  <c r="DZ196" i="3"/>
  <c r="J43" i="3"/>
  <c r="AN100" i="3"/>
  <c r="BR146" i="3"/>
  <c r="AZ81" i="3"/>
  <c r="AH27" i="3"/>
  <c r="BF222" i="3"/>
  <c r="DT169" i="3"/>
  <c r="EF43" i="3"/>
  <c r="BX192" i="3"/>
  <c r="CP171" i="3"/>
  <c r="BX165" i="3"/>
  <c r="BF113" i="3"/>
  <c r="DH132" i="3"/>
  <c r="BX29" i="3"/>
  <c r="AH52" i="3"/>
  <c r="AB7" i="3"/>
  <c r="AZ136" i="3"/>
  <c r="CD167" i="3"/>
  <c r="BX126" i="3"/>
  <c r="V216" i="3"/>
  <c r="DT39" i="3"/>
  <c r="AN11" i="3"/>
  <c r="BR78" i="3"/>
  <c r="BX211" i="3"/>
  <c r="DB184" i="3"/>
  <c r="CP219" i="3"/>
  <c r="CV18" i="3"/>
  <c r="AN74" i="3"/>
  <c r="BR72" i="3"/>
  <c r="DB113" i="3"/>
  <c r="DH144" i="3"/>
  <c r="BX82" i="3"/>
  <c r="CV74" i="3"/>
  <c r="BL179" i="3"/>
  <c r="AH188" i="3"/>
  <c r="DT155" i="3"/>
  <c r="EF68" i="3"/>
  <c r="DT214" i="3"/>
  <c r="EL110" i="3"/>
  <c r="BR66" i="3"/>
  <c r="CJ183" i="3"/>
  <c r="CD94" i="3"/>
  <c r="AN114" i="3"/>
  <c r="BF150" i="3"/>
  <c r="CJ25" i="3"/>
  <c r="DB73" i="3"/>
  <c r="BF68" i="3"/>
  <c r="P73" i="3"/>
  <c r="DT127" i="3"/>
  <c r="EL8" i="3"/>
  <c r="CJ52" i="3"/>
  <c r="DT116" i="3"/>
  <c r="EF219" i="3"/>
  <c r="BR198" i="3"/>
  <c r="BL82" i="3"/>
  <c r="P209" i="3"/>
  <c r="CD161" i="3"/>
  <c r="BF138" i="3"/>
  <c r="DT198" i="3"/>
  <c r="CD34" i="3"/>
  <c r="BF91" i="3"/>
  <c r="DT222" i="3"/>
  <c r="BL192" i="3"/>
  <c r="CJ130" i="3"/>
  <c r="BR135" i="3"/>
  <c r="CP188" i="3"/>
  <c r="EF129" i="3"/>
  <c r="BR189" i="3"/>
  <c r="CJ120" i="3"/>
  <c r="CD180" i="3"/>
  <c r="BL56" i="3"/>
  <c r="EL95" i="3"/>
  <c r="ER167" i="3"/>
  <c r="CV147" i="3"/>
  <c r="AT140" i="3"/>
  <c r="DT6" i="3"/>
  <c r="BF184" i="3"/>
  <c r="AH67" i="3"/>
  <c r="AN221" i="3"/>
  <c r="J79" i="3"/>
  <c r="BX6" i="3"/>
  <c r="CV141" i="3"/>
  <c r="DH97" i="3"/>
  <c r="BF121" i="3"/>
  <c r="BL198" i="3"/>
  <c r="V117" i="3"/>
  <c r="AB174" i="3"/>
  <c r="ER202" i="3"/>
  <c r="AH116" i="3"/>
  <c r="DT208" i="3"/>
  <c r="ER20" i="3"/>
  <c r="AN154" i="3"/>
  <c r="DZ27" i="3"/>
  <c r="DH107" i="3"/>
  <c r="BL214" i="3"/>
  <c r="CP184" i="3"/>
  <c r="AT162" i="3"/>
  <c r="DZ136" i="3"/>
  <c r="EL163" i="3"/>
  <c r="AN145" i="3"/>
  <c r="BL114" i="3"/>
  <c r="DZ34" i="3"/>
  <c r="AB56" i="3"/>
  <c r="ER87" i="3"/>
  <c r="CP26" i="3"/>
  <c r="V152" i="3"/>
  <c r="BL213" i="3"/>
  <c r="AB147" i="3"/>
  <c r="BL182" i="3"/>
  <c r="AH146" i="3"/>
  <c r="CV52" i="3"/>
  <c r="EL22" i="3"/>
  <c r="AH71" i="3"/>
  <c r="BX153" i="3"/>
  <c r="AZ27" i="3"/>
  <c r="AZ121" i="3"/>
  <c r="BX119" i="3"/>
  <c r="EL156" i="3"/>
  <c r="EF124" i="3"/>
  <c r="DZ180" i="3"/>
  <c r="EF186" i="3"/>
  <c r="P159" i="3"/>
  <c r="J219" i="3"/>
  <c r="DZ99" i="3"/>
  <c r="CJ203" i="3"/>
  <c r="CV64" i="3"/>
  <c r="BX41" i="3"/>
  <c r="CV14" i="3"/>
  <c r="BR105" i="3"/>
  <c r="EF154" i="3"/>
  <c r="BF181" i="3"/>
  <c r="CV11" i="3"/>
  <c r="DZ70" i="3"/>
  <c r="AH108" i="3"/>
  <c r="BX60" i="3"/>
  <c r="EF74" i="3"/>
  <c r="CV42" i="3"/>
  <c r="BF51" i="3"/>
  <c r="CJ126" i="3"/>
  <c r="BX168" i="3"/>
  <c r="AZ128" i="3"/>
  <c r="AB152" i="3"/>
  <c r="CP30" i="3"/>
  <c r="BF16" i="3"/>
  <c r="DZ199" i="3"/>
  <c r="CD49" i="3"/>
  <c r="BR214" i="3"/>
  <c r="BR40" i="3"/>
  <c r="EF79" i="3"/>
  <c r="CV106" i="3"/>
  <c r="AZ192" i="3"/>
  <c r="CP161" i="3"/>
  <c r="BR120" i="3"/>
  <c r="AZ145" i="3"/>
  <c r="BX194" i="3"/>
  <c r="ER71" i="3"/>
  <c r="J206" i="3"/>
  <c r="BX20" i="3"/>
  <c r="AZ17" i="3"/>
  <c r="AN62" i="3"/>
  <c r="EL179" i="3"/>
  <c r="DT143" i="3"/>
  <c r="CJ99" i="3"/>
  <c r="P157" i="3"/>
  <c r="AB223" i="3"/>
  <c r="BF128" i="3"/>
  <c r="EF103" i="3"/>
  <c r="AT107" i="3"/>
  <c r="ER220" i="3"/>
  <c r="CD10" i="3"/>
  <c r="J163" i="3"/>
  <c r="AB122" i="3"/>
  <c r="J70" i="3"/>
  <c r="CJ30" i="3"/>
  <c r="BX59" i="3"/>
  <c r="BX44" i="3"/>
  <c r="DZ45" i="3"/>
  <c r="CP33" i="3"/>
  <c r="CV15" i="3"/>
  <c r="J14" i="3"/>
  <c r="AH218" i="3"/>
  <c r="BL6" i="3"/>
  <c r="ER139" i="3"/>
  <c r="AZ79" i="3"/>
  <c r="BR74" i="3"/>
  <c r="EL186" i="3"/>
  <c r="AB30" i="3"/>
  <c r="DT20" i="3"/>
  <c r="AH186" i="3"/>
  <c r="CV56" i="3"/>
  <c r="AB219" i="3"/>
  <c r="EL202" i="3"/>
  <c r="BL197" i="3"/>
  <c r="CP153" i="3"/>
  <c r="CP81" i="3"/>
  <c r="EL201" i="3"/>
  <c r="AH119" i="3"/>
  <c r="BX217" i="3"/>
  <c r="J215" i="3"/>
  <c r="DT72" i="3"/>
  <c r="P169" i="3"/>
  <c r="DT203" i="3"/>
  <c r="BF156" i="3"/>
  <c r="AT117" i="3"/>
  <c r="EF146" i="3"/>
  <c r="ER10" i="3"/>
  <c r="AB86" i="3"/>
  <c r="AT16" i="3"/>
  <c r="V75" i="3"/>
  <c r="AT15" i="3"/>
  <c r="V134" i="3"/>
  <c r="AB184" i="3"/>
  <c r="J67" i="3"/>
  <c r="EL127" i="3"/>
  <c r="DT158" i="3"/>
  <c r="DT195" i="3"/>
  <c r="CP174" i="3"/>
  <c r="AN5" i="3"/>
  <c r="AN144" i="3"/>
  <c r="BX106" i="3"/>
  <c r="V211" i="3"/>
  <c r="CP19" i="3"/>
  <c r="AZ59" i="3"/>
  <c r="BL38" i="3"/>
  <c r="J179" i="3"/>
  <c r="BF108" i="3"/>
  <c r="ER65" i="3"/>
  <c r="BF18" i="3"/>
  <c r="CP9" i="3"/>
  <c r="AH117" i="3"/>
  <c r="AT215" i="3"/>
  <c r="DB214" i="3"/>
  <c r="EL124" i="3"/>
  <c r="BR153" i="3"/>
  <c r="DH188" i="3"/>
  <c r="CD80" i="3"/>
  <c r="AH162" i="3"/>
  <c r="DH67" i="3"/>
  <c r="AH68" i="3"/>
  <c r="DT160" i="3"/>
  <c r="P32" i="3"/>
  <c r="CJ140" i="3"/>
  <c r="AT201" i="3"/>
  <c r="P52" i="3"/>
  <c r="BF93" i="3"/>
  <c r="CJ35" i="3"/>
  <c r="BX96" i="3"/>
  <c r="BR61" i="3"/>
  <c r="AH11" i="3"/>
  <c r="DZ61" i="3"/>
  <c r="DZ182" i="3"/>
  <c r="DZ37" i="3"/>
  <c r="V84" i="3"/>
  <c r="CV28" i="3"/>
  <c r="EL46" i="3"/>
  <c r="AN188" i="3"/>
  <c r="EF57" i="3"/>
  <c r="CJ28" i="3"/>
  <c r="AB73" i="3"/>
  <c r="CJ165" i="3"/>
  <c r="ER149" i="3"/>
  <c r="DT207" i="3"/>
  <c r="AZ185" i="3"/>
  <c r="CP208" i="3"/>
  <c r="P220" i="3"/>
  <c r="AB134" i="3"/>
  <c r="AT38" i="3"/>
  <c r="CJ7" i="3"/>
  <c r="BX104" i="3"/>
  <c r="BL206" i="3"/>
  <c r="BL147" i="3"/>
  <c r="CV156" i="3"/>
  <c r="DT145" i="3"/>
  <c r="DH168" i="3"/>
  <c r="V156" i="3"/>
  <c r="P107" i="3"/>
  <c r="P75" i="3"/>
  <c r="BF25" i="3"/>
  <c r="AT185" i="3"/>
  <c r="ER205" i="3"/>
  <c r="EL82" i="3"/>
  <c r="AT92" i="3"/>
  <c r="CV146" i="3"/>
  <c r="AZ68" i="3"/>
  <c r="BR32" i="3"/>
  <c r="CP121" i="3"/>
  <c r="CD203" i="3"/>
  <c r="DT167" i="3"/>
  <c r="EL39" i="3"/>
  <c r="ER177" i="3"/>
  <c r="J11" i="3"/>
  <c r="CV65" i="3"/>
  <c r="DB89" i="3"/>
  <c r="DB11" i="3"/>
  <c r="DT34" i="3"/>
  <c r="CJ189" i="3"/>
  <c r="BF71" i="3"/>
  <c r="DT215" i="3"/>
  <c r="EF117" i="3"/>
  <c r="CP178" i="3"/>
  <c r="BX7" i="3"/>
  <c r="CD154" i="3"/>
  <c r="DZ8" i="3"/>
  <c r="CP35" i="3"/>
  <c r="BR47" i="3"/>
  <c r="V119" i="3"/>
  <c r="AH77" i="3"/>
  <c r="EL97" i="3"/>
  <c r="CD29" i="3"/>
  <c r="P10" i="3"/>
  <c r="BX24" i="3"/>
  <c r="V70" i="3"/>
  <c r="AZ215" i="3"/>
  <c r="DH50" i="3"/>
  <c r="CP155" i="3"/>
  <c r="CD186" i="3"/>
  <c r="ER180" i="3"/>
  <c r="CJ188" i="3"/>
  <c r="AN86" i="3"/>
  <c r="EF144" i="3"/>
  <c r="AZ156" i="3"/>
  <c r="ER44" i="3"/>
  <c r="BR167" i="3"/>
  <c r="BX80" i="3"/>
  <c r="DH12" i="3"/>
  <c r="V188" i="3"/>
  <c r="ER39" i="3"/>
  <c r="DT202" i="3"/>
  <c r="AT125" i="3"/>
  <c r="BR90" i="3"/>
  <c r="BL83" i="3"/>
  <c r="BF145" i="3"/>
  <c r="AH150" i="3"/>
  <c r="CJ8" i="3"/>
  <c r="AB70" i="3"/>
  <c r="BR68" i="3"/>
  <c r="EF70" i="3"/>
  <c r="J18" i="3"/>
  <c r="DZ19" i="3"/>
  <c r="CP46" i="3"/>
  <c r="AZ221" i="3"/>
  <c r="DB134" i="3"/>
  <c r="BR152" i="3"/>
  <c r="AN32" i="3"/>
  <c r="ER73" i="3"/>
  <c r="CP107" i="3"/>
  <c r="P215" i="3"/>
  <c r="DH219" i="3"/>
  <c r="AN166" i="3"/>
  <c r="DB61" i="3"/>
  <c r="EL36" i="3"/>
  <c r="BF55" i="3"/>
  <c r="BL24" i="3"/>
  <c r="EF29" i="3"/>
  <c r="EL182" i="3"/>
  <c r="AZ116" i="3"/>
  <c r="DB83" i="3"/>
  <c r="EF51" i="3"/>
  <c r="P132" i="3"/>
  <c r="DZ215" i="3"/>
  <c r="ER213" i="3"/>
  <c r="BL148" i="3"/>
  <c r="DZ214" i="3"/>
  <c r="DZ139" i="3"/>
  <c r="BL28" i="3"/>
  <c r="AT113" i="3"/>
  <c r="J203" i="3"/>
  <c r="CD137" i="3"/>
  <c r="BL100" i="3"/>
  <c r="CV126" i="3"/>
  <c r="EF172" i="3"/>
  <c r="V113" i="3"/>
  <c r="AH203" i="3"/>
  <c r="AT134" i="3"/>
  <c r="J109" i="3"/>
  <c r="BX64" i="3"/>
  <c r="CV209" i="3"/>
  <c r="AN39" i="3"/>
  <c r="DB193" i="3"/>
  <c r="DH54" i="3"/>
  <c r="AN110" i="3"/>
  <c r="AB155" i="3"/>
  <c r="DT103" i="3"/>
  <c r="AZ201" i="3"/>
  <c r="BX148" i="3"/>
  <c r="EF12" i="3"/>
  <c r="DT56" i="3"/>
  <c r="EF207" i="3"/>
  <c r="DB190" i="3"/>
  <c r="CD151" i="3"/>
  <c r="J120" i="3"/>
  <c r="V88" i="3"/>
  <c r="BF153" i="3"/>
  <c r="DZ211" i="3"/>
  <c r="EL141" i="3"/>
  <c r="BF36" i="3"/>
  <c r="BX17" i="3"/>
  <c r="DB200" i="3"/>
  <c r="BL141" i="3"/>
  <c r="V81" i="3"/>
  <c r="P18" i="3"/>
  <c r="EF118" i="3"/>
  <c r="P147" i="3"/>
  <c r="BX117" i="3"/>
  <c r="BR192" i="3"/>
  <c r="ER134" i="3"/>
  <c r="CP189" i="3"/>
  <c r="J161" i="3"/>
  <c r="EL87" i="3"/>
  <c r="AH156" i="3"/>
  <c r="BL109" i="3"/>
  <c r="AB168" i="3"/>
  <c r="EF88" i="3"/>
  <c r="BR30" i="3"/>
  <c r="CP102" i="3"/>
  <c r="EL65" i="3"/>
  <c r="DZ162" i="3"/>
  <c r="BL144" i="3"/>
  <c r="DT32" i="3"/>
  <c r="EL84" i="3"/>
  <c r="EF148" i="3"/>
  <c r="CD168" i="3"/>
  <c r="DZ51" i="3"/>
  <c r="AH81" i="3"/>
  <c r="CD158" i="3"/>
  <c r="AZ92" i="3"/>
  <c r="CJ167" i="3"/>
  <c r="AZ105" i="3"/>
  <c r="AZ95" i="3"/>
  <c r="CV153" i="3"/>
  <c r="DT108" i="3"/>
  <c r="CD44" i="3"/>
  <c r="AT133" i="3"/>
  <c r="CD12" i="3"/>
  <c r="AB43" i="3"/>
  <c r="DZ42" i="3"/>
  <c r="BF152" i="3"/>
  <c r="CD52" i="3"/>
  <c r="BX156" i="3"/>
  <c r="J100" i="3"/>
  <c r="CP5" i="3"/>
  <c r="EF27" i="3"/>
  <c r="AZ161" i="3"/>
  <c r="CP180" i="3"/>
  <c r="AZ198" i="3"/>
  <c r="DZ58" i="3"/>
  <c r="DH9" i="3"/>
  <c r="AH181" i="3"/>
  <c r="DH147" i="3"/>
  <c r="BR118" i="3"/>
  <c r="EL197" i="3"/>
  <c r="AZ214" i="3"/>
  <c r="CJ176" i="3"/>
  <c r="DT21" i="3"/>
  <c r="DH162" i="3"/>
  <c r="CJ144" i="3"/>
  <c r="P124" i="3"/>
  <c r="CV185" i="3"/>
  <c r="DZ158" i="3"/>
  <c r="AN95" i="3"/>
  <c r="AT21" i="3"/>
  <c r="EF45" i="3"/>
  <c r="AT130" i="3"/>
  <c r="BR19" i="3"/>
  <c r="CP43" i="3"/>
  <c r="BL127" i="3"/>
  <c r="J19" i="3"/>
  <c r="AH170" i="3"/>
  <c r="BR181" i="3"/>
  <c r="DT76" i="3"/>
  <c r="V164" i="3"/>
  <c r="ER206" i="3"/>
  <c r="AZ217" i="3"/>
  <c r="CP108" i="3"/>
  <c r="BR51" i="3"/>
  <c r="DB30" i="3"/>
  <c r="AH175" i="3"/>
  <c r="CD196" i="3"/>
  <c r="J59" i="3"/>
  <c r="DT150" i="3"/>
  <c r="AT67" i="3"/>
  <c r="CP131" i="3"/>
  <c r="AZ11" i="3"/>
  <c r="CP96" i="3"/>
  <c r="AH58" i="3"/>
  <c r="AZ123" i="3"/>
  <c r="CV189" i="3"/>
  <c r="DT220" i="3"/>
  <c r="AT54" i="3"/>
  <c r="V165" i="3"/>
  <c r="P106" i="3"/>
  <c r="CD197" i="3"/>
  <c r="AT129" i="3"/>
  <c r="CP206" i="3"/>
  <c r="P27" i="3"/>
  <c r="AT74" i="3"/>
  <c r="CJ161" i="3"/>
  <c r="P82" i="3"/>
  <c r="AH79" i="3"/>
  <c r="AB192" i="3"/>
  <c r="CJ122" i="3"/>
  <c r="BL50" i="3"/>
  <c r="AN222" i="3"/>
  <c r="CV98" i="3"/>
  <c r="P186" i="3"/>
  <c r="EL13" i="3"/>
  <c r="AN82" i="3"/>
  <c r="CJ196" i="3"/>
  <c r="CP196" i="3"/>
  <c r="CD71" i="3"/>
  <c r="ER64" i="3"/>
  <c r="EF216" i="3"/>
  <c r="J63" i="3"/>
  <c r="DT33" i="3"/>
  <c r="CV13" i="3"/>
  <c r="DZ120" i="3"/>
  <c r="AT40" i="3"/>
  <c r="AN64" i="3"/>
  <c r="J82" i="3"/>
  <c r="CJ205" i="3"/>
  <c r="CV62" i="3"/>
  <c r="DT147" i="3"/>
  <c r="DB185" i="3"/>
  <c r="EL174" i="3"/>
  <c r="AH85" i="3"/>
  <c r="AH217" i="3"/>
  <c r="AH28" i="3"/>
  <c r="EL32" i="3"/>
  <c r="V116" i="3"/>
  <c r="CJ46" i="3"/>
  <c r="BR173" i="3"/>
  <c r="CD106" i="3"/>
  <c r="DB123" i="3"/>
  <c r="DT113" i="3"/>
  <c r="BF54" i="3"/>
  <c r="DT106" i="3"/>
  <c r="CJ118" i="3"/>
  <c r="AH63" i="3"/>
  <c r="CP6" i="3"/>
  <c r="V25" i="3"/>
  <c r="AZ10" i="3"/>
  <c r="EL219" i="3"/>
  <c r="CV170" i="3"/>
  <c r="BF38" i="3"/>
  <c r="AN129" i="3"/>
  <c r="BF130" i="3"/>
  <c r="BX78" i="3"/>
  <c r="AH112" i="3"/>
  <c r="BL220" i="3"/>
  <c r="DT7" i="3"/>
  <c r="DZ220" i="3"/>
  <c r="CP11" i="3"/>
  <c r="AB64" i="3"/>
  <c r="EF17" i="3"/>
  <c r="J35" i="3"/>
  <c r="BR7" i="3"/>
  <c r="V159" i="3"/>
  <c r="AN42" i="3"/>
  <c r="BX186" i="3"/>
  <c r="AT6" i="3"/>
  <c r="DZ137" i="3"/>
  <c r="BF45" i="3"/>
  <c r="BF160" i="3"/>
  <c r="ER222" i="3"/>
  <c r="P103" i="3"/>
  <c r="AZ109" i="3"/>
  <c r="BR96" i="3"/>
  <c r="BL105" i="3"/>
  <c r="J60" i="3"/>
  <c r="J187" i="3"/>
  <c r="EF113" i="3"/>
  <c r="BL106" i="3"/>
  <c r="CJ51" i="3"/>
  <c r="AZ120" i="3"/>
  <c r="J81" i="3"/>
  <c r="EF203" i="3"/>
  <c r="V170" i="3"/>
  <c r="DB32" i="3"/>
  <c r="P49" i="3"/>
  <c r="V56" i="3"/>
  <c r="DB111" i="3"/>
  <c r="BL143" i="3"/>
  <c r="AH137" i="3"/>
  <c r="AN111" i="3"/>
  <c r="BR12" i="3"/>
  <c r="CP207" i="3"/>
  <c r="AT209" i="3"/>
  <c r="ER147" i="3"/>
  <c r="CJ87" i="3"/>
  <c r="AB52" i="3"/>
  <c r="BF12" i="3"/>
  <c r="AT167" i="3"/>
  <c r="BR55" i="3"/>
  <c r="J112" i="3"/>
  <c r="BF115" i="3"/>
  <c r="BX42" i="3"/>
  <c r="P114" i="3"/>
  <c r="CP200" i="3"/>
  <c r="BL10" i="3"/>
  <c r="EL193" i="3"/>
  <c r="V83" i="3"/>
  <c r="AN175" i="3"/>
  <c r="BL165" i="3"/>
  <c r="AH182" i="3"/>
  <c r="DH17" i="3"/>
  <c r="CV43" i="3"/>
  <c r="EF204" i="3"/>
  <c r="BF163" i="3"/>
  <c r="AB103" i="3"/>
  <c r="ER31" i="3"/>
  <c r="AH49" i="3"/>
  <c r="BF131" i="3"/>
  <c r="V208" i="3"/>
  <c r="ER59" i="3"/>
  <c r="CJ178" i="3"/>
  <c r="BL138" i="3"/>
  <c r="BR94" i="3"/>
  <c r="CP209" i="3"/>
  <c r="AT95" i="3"/>
  <c r="BX5" i="3"/>
  <c r="ER178" i="3"/>
  <c r="DH145" i="3"/>
  <c r="EF220" i="3"/>
  <c r="CP139" i="3"/>
  <c r="P178" i="3"/>
  <c r="V31" i="3"/>
  <c r="BF30" i="3"/>
  <c r="DH174" i="3"/>
  <c r="AB62" i="3"/>
  <c r="AB158" i="3"/>
  <c r="V213" i="3"/>
  <c r="CV215" i="3"/>
  <c r="DB166" i="3"/>
  <c r="DT5" i="3"/>
  <c r="DB91" i="3"/>
  <c r="ER169" i="3"/>
  <c r="V67" i="3"/>
  <c r="EF63" i="3"/>
  <c r="BR82" i="3"/>
  <c r="ER150" i="3"/>
  <c r="CV103" i="3"/>
  <c r="AZ75" i="3"/>
  <c r="P44" i="3"/>
  <c r="J174" i="3"/>
  <c r="BF214" i="3"/>
  <c r="DB150" i="3"/>
  <c r="P109" i="3"/>
  <c r="AB71" i="3"/>
  <c r="BR86" i="3"/>
  <c r="BL151" i="3"/>
  <c r="CD189" i="3"/>
  <c r="J121" i="3"/>
  <c r="V110" i="3"/>
  <c r="P59" i="3"/>
  <c r="DH214" i="3"/>
  <c r="DZ144" i="3"/>
  <c r="CJ190" i="3"/>
  <c r="DZ12" i="3"/>
  <c r="AH190" i="3"/>
  <c r="BF119" i="3"/>
  <c r="ER55" i="3"/>
  <c r="J29" i="3"/>
  <c r="CD18" i="3"/>
  <c r="CJ19" i="3"/>
  <c r="BF123" i="3"/>
  <c r="J166" i="3"/>
  <c r="BF47" i="3"/>
  <c r="DZ205" i="3"/>
  <c r="DB79" i="3"/>
  <c r="AH74" i="3"/>
  <c r="P6" i="3"/>
  <c r="BX26" i="3"/>
  <c r="AH51" i="3"/>
  <c r="BR219" i="3"/>
  <c r="AB36" i="3"/>
  <c r="CP172" i="3"/>
  <c r="CP45" i="3"/>
  <c r="AH55" i="3"/>
  <c r="DH165" i="3"/>
  <c r="AN194" i="3"/>
  <c r="BX65" i="3"/>
  <c r="CJ214" i="3"/>
  <c r="AZ166" i="3"/>
  <c r="DB62" i="3"/>
  <c r="ER182" i="3"/>
  <c r="CV12" i="3"/>
  <c r="EL69" i="3"/>
  <c r="BX105" i="3"/>
  <c r="DB197" i="3"/>
  <c r="EF56" i="3"/>
  <c r="DZ190" i="3"/>
  <c r="BR203" i="3"/>
  <c r="BL217" i="3"/>
  <c r="AZ188" i="3"/>
  <c r="BX221" i="3"/>
  <c r="AN179" i="3"/>
  <c r="BX9" i="3"/>
  <c r="BF24" i="3"/>
  <c r="CP8" i="3"/>
  <c r="AH83" i="3"/>
  <c r="BR140" i="3"/>
  <c r="AN142" i="3"/>
  <c r="BR213" i="3"/>
  <c r="DH65" i="3"/>
  <c r="CD123" i="3"/>
  <c r="AT71" i="3"/>
  <c r="DB122" i="3"/>
  <c r="BF6" i="3"/>
  <c r="CD141" i="3"/>
  <c r="P173" i="3"/>
  <c r="CP20" i="3"/>
  <c r="AH183" i="3"/>
  <c r="AZ96" i="3"/>
  <c r="AN99" i="3"/>
  <c r="AZ212" i="3"/>
  <c r="AN53" i="3"/>
  <c r="DB48" i="3"/>
  <c r="CV187" i="3"/>
  <c r="CV72" i="3"/>
  <c r="CP194" i="3"/>
  <c r="AZ54" i="3"/>
  <c r="CP112" i="3"/>
  <c r="DZ30" i="3"/>
  <c r="AN29" i="3"/>
  <c r="AT55" i="3"/>
  <c r="J51" i="3"/>
  <c r="AB141" i="3"/>
  <c r="AB18" i="3"/>
  <c r="DH40" i="3"/>
  <c r="DH21" i="3"/>
  <c r="DH117" i="3"/>
  <c r="EL148" i="3"/>
  <c r="V13" i="3"/>
  <c r="CJ135" i="3"/>
  <c r="AT22" i="3"/>
  <c r="AZ205" i="3"/>
  <c r="DZ207" i="3"/>
  <c r="AZ18" i="3"/>
  <c r="CP10" i="3"/>
  <c r="EF10" i="3"/>
  <c r="AB50" i="3"/>
  <c r="DT37" i="3"/>
  <c r="DB128" i="3"/>
  <c r="BL120" i="3"/>
  <c r="DH187" i="3"/>
  <c r="AB5" i="3"/>
  <c r="BR35" i="3"/>
  <c r="V91" i="3"/>
  <c r="EL167" i="3"/>
  <c r="DB74" i="3"/>
  <c r="J40" i="3"/>
  <c r="V154" i="3"/>
  <c r="CJ34" i="3"/>
  <c r="CJ129" i="3"/>
  <c r="AZ78" i="3"/>
  <c r="CJ166" i="3"/>
  <c r="ER163" i="3"/>
  <c r="DH14" i="3"/>
  <c r="CJ116" i="3"/>
  <c r="P207" i="3"/>
  <c r="AH76" i="3"/>
  <c r="V121" i="3"/>
  <c r="CV107" i="3"/>
  <c r="ER98" i="3"/>
  <c r="BX135" i="3"/>
  <c r="DH152" i="3"/>
  <c r="BL49" i="3"/>
  <c r="EF132" i="3"/>
  <c r="EL41" i="3"/>
  <c r="AH187" i="3"/>
  <c r="CD133" i="3"/>
  <c r="J27" i="3"/>
  <c r="DT138" i="3"/>
  <c r="ER8" i="3"/>
  <c r="BX127" i="3"/>
  <c r="CD205" i="3"/>
  <c r="AN89" i="3"/>
  <c r="BL186" i="3"/>
  <c r="AN101" i="3"/>
  <c r="DZ188" i="3"/>
  <c r="CD218" i="3"/>
  <c r="P115" i="3"/>
  <c r="EF8" i="3"/>
  <c r="CP75" i="3"/>
  <c r="AT96" i="3"/>
  <c r="AT62" i="3"/>
  <c r="BX67" i="3"/>
  <c r="DH68" i="3"/>
  <c r="ER107" i="3"/>
  <c r="CP37" i="3"/>
  <c r="DB6" i="3"/>
  <c r="EL85" i="3"/>
  <c r="BX164" i="3"/>
  <c r="DH90" i="3"/>
  <c r="BL169" i="3"/>
  <c r="CP179" i="3"/>
  <c r="DT28" i="3"/>
  <c r="DZ148" i="3"/>
  <c r="BL93" i="3"/>
  <c r="CP160" i="3"/>
  <c r="BF49" i="3"/>
  <c r="CV178" i="3"/>
  <c r="EL146" i="3"/>
  <c r="DB222" i="3"/>
  <c r="BF9" i="3"/>
  <c r="DB98" i="3"/>
  <c r="BX55" i="3"/>
  <c r="P94" i="3"/>
  <c r="DT104" i="3"/>
  <c r="ER142" i="3"/>
  <c r="DT65" i="3"/>
  <c r="DZ187" i="3"/>
  <c r="AB133" i="3"/>
  <c r="CP64" i="3"/>
  <c r="EF127" i="3"/>
  <c r="DH25" i="3"/>
  <c r="BF96" i="3"/>
  <c r="BF194" i="3"/>
  <c r="DZ59" i="3"/>
  <c r="CD22" i="3"/>
  <c r="CD157" i="3"/>
  <c r="P84" i="3"/>
  <c r="BF118" i="3"/>
  <c r="BL70" i="3"/>
  <c r="AB131" i="3"/>
  <c r="BL216" i="3"/>
  <c r="EF40" i="3"/>
  <c r="DB52" i="3"/>
  <c r="CV115" i="3"/>
  <c r="CP220" i="3"/>
  <c r="AT196" i="3"/>
  <c r="CJ84" i="3"/>
  <c r="CV104" i="3"/>
  <c r="J131" i="3"/>
  <c r="BX116" i="3"/>
  <c r="ER116" i="3"/>
  <c r="BR207" i="3"/>
  <c r="V149" i="3"/>
  <c r="P86" i="3"/>
  <c r="BF216" i="3"/>
  <c r="DT193" i="3"/>
  <c r="EF201" i="3"/>
  <c r="CV16" i="3"/>
  <c r="AB22" i="3"/>
  <c r="DZ201" i="3"/>
  <c r="EL80" i="3"/>
  <c r="AH45" i="3"/>
  <c r="BX112" i="3"/>
  <c r="AN159" i="3"/>
  <c r="AZ159" i="3"/>
  <c r="AH38" i="3"/>
  <c r="CP104" i="3"/>
  <c r="DZ146" i="3"/>
  <c r="BX195" i="3"/>
  <c r="J69" i="3"/>
  <c r="BL67" i="3"/>
  <c r="DZ68" i="3"/>
  <c r="AH26" i="3"/>
  <c r="DT49" i="3"/>
  <c r="BR36" i="3"/>
  <c r="DB137" i="3"/>
  <c r="ER154" i="3"/>
  <c r="CD15" i="3"/>
  <c r="DZ163" i="3"/>
  <c r="BX91" i="3"/>
  <c r="P81" i="3"/>
  <c r="DH136" i="3"/>
  <c r="P191" i="3"/>
  <c r="DT78" i="3"/>
  <c r="EF161" i="3"/>
  <c r="CV207" i="3"/>
  <c r="J76" i="3"/>
  <c r="EF130" i="3"/>
  <c r="P198" i="3"/>
  <c r="V206" i="3"/>
  <c r="AT121" i="3"/>
  <c r="V108" i="3"/>
  <c r="J90" i="3"/>
  <c r="EF110" i="3"/>
  <c r="AZ31" i="3"/>
  <c r="EL143" i="3"/>
  <c r="CD51" i="3"/>
  <c r="EF83" i="3"/>
  <c r="CD129" i="3"/>
  <c r="ER25" i="3"/>
  <c r="AB183" i="3"/>
  <c r="AZ164" i="3"/>
  <c r="ER122" i="3"/>
  <c r="BL14" i="3"/>
  <c r="CV33" i="3"/>
  <c r="P93" i="3"/>
  <c r="P180" i="3"/>
  <c r="AN163" i="3"/>
  <c r="BX150" i="3"/>
  <c r="BF148" i="3"/>
  <c r="EL74" i="3"/>
  <c r="ER6" i="3"/>
  <c r="AH206" i="3"/>
  <c r="EL38" i="3"/>
  <c r="CP93" i="3"/>
  <c r="CV112" i="3"/>
  <c r="J17" i="3"/>
  <c r="AZ130" i="3"/>
  <c r="DZ13" i="3"/>
  <c r="V136" i="3"/>
  <c r="V194" i="3"/>
  <c r="AT30" i="3"/>
  <c r="J101" i="3"/>
  <c r="ER57" i="3"/>
  <c r="BL18" i="3"/>
  <c r="BL184" i="3"/>
  <c r="BR98" i="3"/>
  <c r="CV50" i="3"/>
  <c r="BX109" i="3"/>
  <c r="AZ173" i="3"/>
  <c r="J141" i="3"/>
  <c r="DB96" i="3"/>
  <c r="BL45" i="3"/>
  <c r="AZ118" i="3"/>
  <c r="BF168" i="3"/>
  <c r="EL56" i="3"/>
  <c r="CJ69" i="3"/>
  <c r="AT210" i="3"/>
  <c r="AT34" i="3"/>
  <c r="BX71" i="3"/>
  <c r="J143" i="3"/>
  <c r="CJ10" i="3"/>
  <c r="AH64" i="3"/>
  <c r="DZ75" i="3"/>
  <c r="CJ141" i="3"/>
  <c r="J58" i="3"/>
  <c r="BF165" i="3"/>
  <c r="DH127" i="3"/>
  <c r="CV177" i="3"/>
  <c r="ER41" i="3"/>
  <c r="CP89" i="3"/>
  <c r="AN204" i="3"/>
  <c r="J130" i="3"/>
  <c r="J176" i="3"/>
  <c r="BR190" i="3"/>
  <c r="EF38" i="3"/>
  <c r="CV113" i="3"/>
  <c r="AN49" i="3"/>
  <c r="V50" i="3"/>
  <c r="DH150" i="3"/>
  <c r="P57" i="3"/>
  <c r="BF28" i="3"/>
  <c r="DZ86" i="3"/>
  <c r="DZ138" i="3"/>
  <c r="BF189" i="3"/>
  <c r="BF154" i="3"/>
  <c r="EL53" i="3"/>
  <c r="EF30" i="3"/>
  <c r="AB72" i="3"/>
  <c r="J116" i="3"/>
  <c r="DB152" i="3"/>
  <c r="EL166" i="3"/>
  <c r="J135" i="3"/>
  <c r="DZ116" i="3"/>
  <c r="J159" i="3"/>
  <c r="DT61" i="3"/>
  <c r="J155" i="3"/>
  <c r="CJ119" i="3"/>
  <c r="AB215" i="3"/>
  <c r="CD116" i="3"/>
  <c r="DZ135" i="3"/>
  <c r="DH18" i="3"/>
  <c r="BX207" i="3"/>
  <c r="AN103" i="3"/>
  <c r="AB171" i="3"/>
  <c r="BX84" i="3"/>
  <c r="BR13" i="3"/>
  <c r="V221" i="3"/>
  <c r="V132" i="3"/>
  <c r="AT83" i="3"/>
  <c r="DH172" i="3"/>
  <c r="BX21" i="3"/>
  <c r="CD68" i="3"/>
  <c r="CV160" i="3"/>
  <c r="CD58" i="3"/>
  <c r="ER114" i="3"/>
  <c r="DH70" i="3"/>
  <c r="EL145" i="3"/>
  <c r="DZ222" i="3"/>
  <c r="CD36" i="3"/>
  <c r="BX200" i="3"/>
  <c r="CV118" i="3"/>
  <c r="BX120" i="3"/>
  <c r="AZ197" i="3"/>
  <c r="EF73" i="3"/>
  <c r="DH206" i="3"/>
  <c r="V197" i="3"/>
  <c r="AZ196" i="3"/>
  <c r="AZ155" i="3"/>
  <c r="DB38" i="3"/>
  <c r="DH112" i="3"/>
  <c r="BL52" i="3"/>
  <c r="ER11" i="3"/>
  <c r="DH46" i="3"/>
  <c r="AT60" i="3"/>
  <c r="AN138" i="3"/>
  <c r="DZ84" i="3"/>
  <c r="AB102" i="3"/>
  <c r="AN105" i="3"/>
  <c r="BF73" i="3"/>
  <c r="CV136" i="3"/>
  <c r="AH216" i="3"/>
  <c r="CJ146" i="3"/>
  <c r="AZ98" i="3"/>
  <c r="CP71" i="3"/>
  <c r="AZ63" i="3"/>
  <c r="ER22" i="3"/>
  <c r="V55" i="3"/>
  <c r="AT12" i="3"/>
  <c r="ER63" i="3"/>
  <c r="AN97" i="3"/>
  <c r="AH90" i="3"/>
  <c r="CJ15" i="3"/>
  <c r="AH168" i="3"/>
  <c r="BF200" i="3"/>
  <c r="AN51" i="3"/>
  <c r="AH115" i="3"/>
  <c r="BF147" i="3"/>
  <c r="AZ65" i="3"/>
  <c r="CV140" i="3"/>
  <c r="AZ183" i="3"/>
  <c r="AZ103" i="3"/>
  <c r="AZ22" i="3"/>
  <c r="CV128" i="3"/>
  <c r="DB12" i="3"/>
  <c r="CV184" i="3"/>
  <c r="BL162" i="3"/>
  <c r="V103" i="3"/>
  <c r="CD105" i="3"/>
  <c r="J37" i="3"/>
  <c r="BL102" i="3"/>
  <c r="DT31" i="3"/>
  <c r="CD86" i="3"/>
  <c r="AB218" i="3"/>
  <c r="AB13" i="3"/>
  <c r="AH212" i="3"/>
  <c r="CP32" i="3"/>
  <c r="EF119" i="3"/>
  <c r="BX137" i="3"/>
  <c r="AH159" i="3"/>
  <c r="V179" i="3"/>
  <c r="CV197" i="3"/>
  <c r="J127" i="3"/>
  <c r="AZ15" i="3"/>
  <c r="CD179" i="3"/>
  <c r="AB32" i="3"/>
  <c r="CD128" i="3"/>
  <c r="EF125" i="3"/>
  <c r="CV175" i="3"/>
  <c r="AZ106" i="3"/>
  <c r="AN135" i="3"/>
  <c r="EF97" i="3"/>
  <c r="BR23" i="3"/>
  <c r="CV180" i="3"/>
  <c r="BL57" i="3"/>
  <c r="CV22" i="3"/>
  <c r="AN127" i="3"/>
  <c r="EF147" i="3"/>
  <c r="CD111" i="3"/>
  <c r="BF103" i="3"/>
  <c r="AN149" i="3"/>
  <c r="AT29" i="3"/>
  <c r="DB171" i="3"/>
  <c r="DH48" i="3"/>
  <c r="BL74" i="3"/>
  <c r="CV217" i="3"/>
  <c r="BF162" i="3"/>
  <c r="DT212" i="3"/>
  <c r="BL174" i="3"/>
  <c r="EL188" i="3"/>
  <c r="AB55" i="3"/>
  <c r="DB17" i="3"/>
  <c r="ER9" i="3"/>
  <c r="AZ143" i="3"/>
  <c r="AZ172" i="3"/>
  <c r="EF160" i="3"/>
  <c r="AT94" i="3"/>
  <c r="CV26" i="3"/>
  <c r="BR65" i="3"/>
  <c r="EL83" i="3"/>
  <c r="BX187" i="3"/>
  <c r="AB83" i="3"/>
  <c r="J126" i="3"/>
  <c r="P87" i="3"/>
  <c r="CJ105" i="3"/>
  <c r="P119" i="3"/>
  <c r="EL40" i="3"/>
  <c r="AH208" i="3"/>
  <c r="AT35" i="3"/>
  <c r="BX46" i="3"/>
  <c r="EL9" i="3"/>
  <c r="DB41" i="3"/>
  <c r="BR130" i="3"/>
  <c r="EF122" i="3"/>
  <c r="BL221" i="3"/>
  <c r="AH42" i="3"/>
  <c r="AB51" i="3"/>
  <c r="CV173" i="3"/>
  <c r="BX138" i="3"/>
  <c r="P112" i="3"/>
  <c r="EL125" i="3"/>
  <c r="AH198" i="3"/>
  <c r="BF7" i="3"/>
  <c r="DH6" i="3"/>
  <c r="CD222" i="3"/>
  <c r="AB140" i="3"/>
  <c r="J84" i="3"/>
  <c r="EF109" i="3"/>
  <c r="AH167" i="3"/>
  <c r="BF177" i="3"/>
  <c r="AB60" i="3"/>
  <c r="EF54" i="3"/>
  <c r="AB98" i="3"/>
  <c r="J119" i="3"/>
  <c r="DH166" i="3"/>
  <c r="ER42" i="3"/>
  <c r="AB29" i="3"/>
  <c r="CD100" i="3"/>
  <c r="BX166" i="3"/>
  <c r="CD14" i="3"/>
  <c r="P176" i="3"/>
  <c r="CP150" i="3"/>
  <c r="DZ47" i="3"/>
  <c r="BL134" i="3"/>
  <c r="DH78" i="3"/>
  <c r="AH220" i="3"/>
  <c r="EF90" i="3"/>
  <c r="EL153" i="3"/>
  <c r="AZ60" i="3"/>
  <c r="CJ77" i="3"/>
  <c r="EL195" i="3"/>
  <c r="CJ38" i="3"/>
  <c r="CP67" i="3"/>
  <c r="AN102" i="3"/>
  <c r="BR151" i="3"/>
  <c r="EL51" i="3"/>
  <c r="P182" i="3"/>
  <c r="DB204" i="3"/>
  <c r="AB170" i="3"/>
  <c r="J48" i="3"/>
  <c r="CV206" i="3"/>
  <c r="DB153" i="3"/>
  <c r="BL76" i="3"/>
  <c r="EL47" i="3"/>
  <c r="J160" i="3"/>
  <c r="AH35" i="3"/>
  <c r="DZ5" i="3"/>
  <c r="CV223" i="3"/>
  <c r="AN79" i="3"/>
  <c r="DT45" i="3"/>
  <c r="AZ52" i="3"/>
  <c r="J198" i="3"/>
  <c r="AN168" i="3"/>
  <c r="BX184" i="3"/>
  <c r="BR38" i="3"/>
  <c r="CP199" i="3"/>
  <c r="J94" i="3"/>
  <c r="J218" i="3"/>
  <c r="DB20" i="3"/>
  <c r="CP127" i="3"/>
  <c r="V20" i="3"/>
  <c r="BL185" i="3"/>
  <c r="CP120" i="3"/>
  <c r="CP82" i="3"/>
  <c r="EL123" i="3"/>
  <c r="CP106" i="3"/>
  <c r="EF211" i="3"/>
  <c r="DH26" i="3"/>
  <c r="CV193" i="3"/>
  <c r="AB132" i="3"/>
  <c r="CV203" i="3"/>
  <c r="BL46" i="3"/>
  <c r="BR10" i="3"/>
  <c r="BF23" i="3"/>
  <c r="DZ92" i="3"/>
  <c r="J213" i="3"/>
  <c r="BX45" i="3"/>
  <c r="AB68" i="3"/>
  <c r="BR216" i="3"/>
  <c r="BL153" i="3"/>
  <c r="CP221" i="3"/>
  <c r="ER121" i="3"/>
  <c r="DB34" i="3"/>
  <c r="DT22" i="3"/>
  <c r="BR211" i="3"/>
  <c r="ER62" i="3"/>
  <c r="BX180" i="3"/>
  <c r="ER67" i="3"/>
  <c r="AT49" i="3"/>
  <c r="DH100" i="3"/>
  <c r="AH40" i="3"/>
  <c r="CV195" i="3"/>
  <c r="BR39" i="3"/>
  <c r="AH129" i="3"/>
  <c r="P11" i="3"/>
  <c r="DH28" i="3"/>
  <c r="DH151" i="3"/>
  <c r="AB38" i="3"/>
  <c r="ER35" i="3"/>
  <c r="DZ209" i="3"/>
  <c r="BR166" i="3"/>
  <c r="CJ201" i="3"/>
  <c r="AH144" i="3"/>
  <c r="P61" i="3"/>
  <c r="AZ97" i="3"/>
  <c r="V212" i="3"/>
  <c r="AN197" i="3"/>
  <c r="AH180" i="3"/>
  <c r="BX173" i="3"/>
  <c r="AN172" i="3"/>
  <c r="BL115" i="3"/>
  <c r="V157" i="3"/>
  <c r="AB37" i="3"/>
  <c r="BF40" i="3"/>
  <c r="DB174" i="3"/>
  <c r="CJ29" i="3"/>
  <c r="DB13" i="3"/>
  <c r="ER104" i="3"/>
  <c r="CV81" i="3"/>
  <c r="AN22" i="3"/>
  <c r="BL77" i="3"/>
  <c r="DT105" i="3"/>
  <c r="DZ54" i="3"/>
  <c r="DZ177" i="3"/>
  <c r="AT102" i="3"/>
  <c r="BX154" i="3"/>
  <c r="BR208" i="3"/>
  <c r="P88" i="3"/>
  <c r="BX220" i="3"/>
  <c r="BR170" i="3"/>
  <c r="J57" i="3"/>
  <c r="ER200" i="3"/>
  <c r="DT36" i="3"/>
  <c r="EF34" i="3"/>
  <c r="AN104" i="3"/>
  <c r="DT168" i="3"/>
  <c r="EF153" i="3"/>
  <c r="P21" i="3"/>
  <c r="BF22" i="3"/>
  <c r="DZ150" i="3"/>
  <c r="CP198" i="3"/>
  <c r="CD165" i="3"/>
  <c r="BL55" i="3"/>
  <c r="DZ85" i="3"/>
  <c r="CP53" i="3"/>
  <c r="CP165" i="3"/>
  <c r="BL33" i="3"/>
  <c r="BX175" i="3"/>
  <c r="DT18" i="3"/>
  <c r="P43" i="3"/>
  <c r="AH20" i="3"/>
  <c r="AB66" i="3"/>
  <c r="DH184" i="3"/>
  <c r="BF171" i="3"/>
  <c r="V181" i="3"/>
  <c r="J54" i="3"/>
  <c r="P128" i="3"/>
  <c r="DZ23" i="3"/>
  <c r="DT163" i="3"/>
  <c r="DZ133" i="3"/>
  <c r="DT74" i="3"/>
  <c r="EF128" i="3"/>
  <c r="V201" i="3"/>
  <c r="AT10" i="3"/>
  <c r="AZ194" i="3"/>
  <c r="AZ61" i="3"/>
  <c r="AB143" i="3"/>
  <c r="ER162" i="3"/>
  <c r="BL97" i="3"/>
  <c r="CJ115" i="3"/>
  <c r="AB107" i="3"/>
  <c r="BF37" i="3"/>
  <c r="J104" i="3"/>
  <c r="AT174" i="3"/>
  <c r="BF104" i="3"/>
  <c r="P164" i="3"/>
  <c r="BF146" i="3"/>
  <c r="CD178" i="3"/>
  <c r="AH80" i="3"/>
  <c r="DT57" i="3"/>
  <c r="CJ45" i="3"/>
  <c r="DB81" i="3"/>
  <c r="CV137" i="3"/>
  <c r="DZ111" i="3"/>
  <c r="CV99" i="3"/>
  <c r="EF102" i="3"/>
  <c r="BL211" i="3"/>
  <c r="DT112" i="3"/>
  <c r="AZ139" i="3"/>
  <c r="V66" i="3"/>
  <c r="BX97" i="3"/>
  <c r="EF31" i="3"/>
  <c r="P131" i="3"/>
  <c r="AT65" i="3"/>
  <c r="EF170" i="3"/>
  <c r="ER95" i="3"/>
  <c r="J153" i="3"/>
  <c r="CD89" i="3"/>
  <c r="AH93" i="3"/>
  <c r="EL55" i="3"/>
  <c r="V86" i="3"/>
  <c r="BX114" i="3"/>
  <c r="BX169" i="3"/>
  <c r="DZ149" i="3"/>
  <c r="CV35" i="3"/>
  <c r="CV87" i="3"/>
  <c r="CD43" i="3"/>
  <c r="J212" i="3"/>
  <c r="AN119" i="3"/>
  <c r="CJ17" i="3"/>
  <c r="DH99" i="3"/>
  <c r="AN91" i="3"/>
  <c r="CJ172" i="3"/>
  <c r="CP146" i="3"/>
  <c r="BX158" i="3"/>
  <c r="P47" i="3"/>
  <c r="EF185" i="3"/>
  <c r="P213" i="3"/>
  <c r="AT191" i="3"/>
  <c r="J195" i="3"/>
  <c r="BR212" i="3"/>
  <c r="BL41" i="3"/>
  <c r="DB203" i="3"/>
  <c r="BF11" i="3"/>
  <c r="V177" i="3"/>
  <c r="V171" i="3"/>
  <c r="AT7" i="3"/>
  <c r="J99" i="3"/>
  <c r="CP215" i="3"/>
  <c r="EF175" i="3"/>
  <c r="CJ93" i="3"/>
  <c r="BL146" i="3"/>
  <c r="EL86" i="3"/>
  <c r="CJ89" i="3"/>
  <c r="BL133" i="3"/>
  <c r="DH51" i="3"/>
  <c r="ER112" i="3"/>
  <c r="DZ157" i="3"/>
  <c r="BF20" i="3"/>
  <c r="V74" i="3"/>
  <c r="J123" i="3"/>
  <c r="DZ159" i="3"/>
  <c r="ER164" i="3"/>
  <c r="EF142" i="3"/>
  <c r="CJ6" i="3"/>
  <c r="DB9" i="3"/>
  <c r="BL61" i="3"/>
  <c r="EL119" i="3"/>
  <c r="BL139" i="3"/>
  <c r="J31" i="3"/>
  <c r="BF185" i="3"/>
  <c r="AN24" i="3"/>
  <c r="DZ46" i="3"/>
  <c r="P185" i="3"/>
  <c r="BR185" i="3"/>
  <c r="AT163" i="3"/>
  <c r="DZ223" i="3"/>
  <c r="P148" i="3"/>
  <c r="AZ210" i="3"/>
  <c r="V127" i="3"/>
  <c r="EL192" i="3"/>
  <c r="J56" i="3"/>
  <c r="BX157" i="3"/>
  <c r="DZ11" i="3"/>
  <c r="DT192" i="3"/>
  <c r="EF81" i="3"/>
  <c r="BX197" i="3"/>
  <c r="AZ64" i="3"/>
  <c r="P98" i="3"/>
  <c r="CD202" i="3"/>
  <c r="P200" i="3"/>
  <c r="AT53" i="3"/>
  <c r="BR205" i="3"/>
  <c r="BL48" i="3"/>
  <c r="AZ71" i="3"/>
  <c r="P26" i="3"/>
  <c r="CJ175" i="3"/>
  <c r="DT144" i="3"/>
  <c r="CJ216" i="3"/>
  <c r="CD97" i="3"/>
  <c r="BL125" i="3"/>
  <c r="DT29" i="3"/>
  <c r="EF69" i="3"/>
  <c r="BL79" i="3"/>
  <c r="DB94" i="3"/>
  <c r="CJ123" i="3"/>
  <c r="V61" i="3"/>
  <c r="J164" i="3"/>
  <c r="CD114" i="3"/>
  <c r="BF53" i="3"/>
  <c r="CD64" i="3"/>
  <c r="AB128" i="3"/>
  <c r="AH173" i="3"/>
  <c r="EL27" i="3"/>
  <c r="CP99" i="3"/>
  <c r="CV149" i="3"/>
  <c r="EF210" i="3"/>
  <c r="DT178" i="3"/>
  <c r="V15" i="3"/>
  <c r="AH82" i="3"/>
  <c r="ER125" i="3"/>
  <c r="AN37" i="3"/>
  <c r="EL117" i="3"/>
  <c r="CP80" i="3"/>
  <c r="CV210" i="3"/>
  <c r="DB157" i="3"/>
  <c r="CP97" i="3"/>
  <c r="DH125" i="3"/>
  <c r="V94" i="3"/>
  <c r="DB35" i="3"/>
  <c r="BL108" i="3"/>
  <c r="CV138" i="3"/>
  <c r="EL206" i="3"/>
  <c r="BR123" i="3"/>
  <c r="DH148" i="3"/>
  <c r="ER187" i="3"/>
  <c r="BX75" i="3"/>
  <c r="DH43" i="3"/>
  <c r="DZ7" i="3"/>
  <c r="EF55" i="3"/>
  <c r="CD26" i="3"/>
  <c r="CV57" i="3"/>
  <c r="AN180" i="3"/>
  <c r="V187" i="3"/>
  <c r="AN136" i="3"/>
  <c r="EL14" i="3"/>
  <c r="AT223" i="3"/>
  <c r="DZ67" i="3"/>
  <c r="AN211" i="3"/>
  <c r="AH213" i="3"/>
  <c r="AN195" i="3"/>
  <c r="P125" i="3"/>
  <c r="CV73" i="3"/>
  <c r="DZ106" i="3"/>
  <c r="AH56" i="3"/>
  <c r="J197" i="3"/>
  <c r="V186" i="3"/>
  <c r="P83" i="3"/>
  <c r="CD50" i="3"/>
  <c r="AN43" i="3"/>
  <c r="BX167" i="3"/>
  <c r="CD144" i="3"/>
  <c r="CJ217" i="3"/>
  <c r="BR5" i="3"/>
  <c r="CP192" i="3"/>
  <c r="CV51" i="3"/>
  <c r="CD84" i="3"/>
  <c r="AB189" i="3"/>
  <c r="CP117" i="3"/>
  <c r="ER130" i="3"/>
  <c r="BL37" i="3"/>
  <c r="CJ65" i="3"/>
  <c r="J201" i="3"/>
  <c r="DT44" i="3"/>
  <c r="EL138" i="3"/>
  <c r="DH64" i="3"/>
  <c r="V47" i="3"/>
  <c r="DH128" i="3"/>
  <c r="DH173" i="3"/>
  <c r="ER153" i="3"/>
  <c r="CP40" i="3"/>
  <c r="BL65" i="3"/>
  <c r="EF82" i="3"/>
  <c r="ER181" i="3"/>
  <c r="DT123" i="3"/>
  <c r="AZ93" i="3"/>
  <c r="DB130" i="3"/>
  <c r="BF42" i="3"/>
  <c r="CD147" i="3"/>
  <c r="DB78" i="3"/>
  <c r="DH220" i="3"/>
  <c r="DZ184" i="3"/>
  <c r="DZ203" i="3"/>
  <c r="DZ80" i="3"/>
  <c r="ER74" i="3"/>
  <c r="P155" i="3"/>
  <c r="ER29" i="3"/>
  <c r="BR144" i="3"/>
  <c r="BX110" i="3"/>
  <c r="AB156" i="3"/>
  <c r="DZ17" i="3"/>
  <c r="BF70" i="3"/>
  <c r="V97" i="3"/>
  <c r="ER196" i="3"/>
  <c r="DH8" i="3"/>
  <c r="P163" i="3"/>
  <c r="DB147" i="3"/>
  <c r="CD176" i="3"/>
  <c r="AN198" i="3"/>
  <c r="CV59" i="3"/>
  <c r="BR178" i="3"/>
  <c r="CJ212" i="3"/>
  <c r="EF100" i="3"/>
  <c r="CV45" i="3"/>
  <c r="AZ204" i="3"/>
  <c r="BX23" i="3"/>
  <c r="AH37" i="3"/>
  <c r="AT28" i="3"/>
  <c r="BX52" i="3"/>
  <c r="CV79" i="3"/>
  <c r="DH169" i="3"/>
  <c r="DZ21" i="3"/>
  <c r="EF152" i="3"/>
  <c r="BX193" i="3"/>
  <c r="V141" i="3"/>
  <c r="J26" i="3"/>
  <c r="ER165" i="3"/>
  <c r="AH70" i="3"/>
  <c r="AH94" i="3"/>
  <c r="BR202" i="3"/>
  <c r="BF64" i="3"/>
  <c r="CP91" i="3"/>
  <c r="DH44" i="3"/>
  <c r="EL165" i="3"/>
  <c r="CP162" i="3"/>
  <c r="AB88" i="3"/>
  <c r="BX141" i="3"/>
  <c r="CD27" i="3"/>
  <c r="BR102" i="3"/>
  <c r="DZ105" i="3"/>
  <c r="ER198" i="3"/>
  <c r="EF71" i="3"/>
  <c r="P189" i="3"/>
  <c r="CP88" i="3"/>
  <c r="BR9" i="3"/>
  <c r="V210" i="3"/>
  <c r="AT142" i="3"/>
  <c r="AT93" i="3"/>
  <c r="BL43" i="3"/>
  <c r="BX139" i="3"/>
  <c r="BL30" i="3"/>
  <c r="CV166" i="3"/>
  <c r="AB26" i="3"/>
  <c r="BR83" i="3"/>
  <c r="AN20" i="3"/>
  <c r="DZ204" i="3"/>
  <c r="CV68" i="3"/>
  <c r="AN189" i="3"/>
  <c r="DT67" i="3"/>
  <c r="AH24" i="3"/>
  <c r="AN165" i="3"/>
  <c r="BX92" i="3"/>
  <c r="AT47" i="3"/>
  <c r="AN71" i="3"/>
  <c r="CV82" i="3"/>
  <c r="DT183" i="3"/>
  <c r="J124" i="3"/>
  <c r="ER28" i="3"/>
  <c r="ER96" i="3"/>
  <c r="AT14" i="3"/>
  <c r="AT106" i="3"/>
  <c r="DT199" i="3"/>
  <c r="DT132" i="3"/>
  <c r="AN212" i="3"/>
  <c r="AH110" i="3"/>
  <c r="CD153" i="3"/>
  <c r="EL198" i="3"/>
  <c r="BX146" i="3"/>
  <c r="BF39" i="3"/>
  <c r="DB55" i="3"/>
  <c r="J138" i="3"/>
  <c r="DT196" i="3"/>
  <c r="DT52" i="3"/>
  <c r="BX185" i="3"/>
  <c r="DT98" i="3"/>
  <c r="BF81" i="3"/>
  <c r="AN133" i="3"/>
  <c r="EF116" i="3"/>
  <c r="DZ60" i="3"/>
  <c r="V102" i="3"/>
  <c r="BX172" i="3"/>
  <c r="AH30" i="3"/>
  <c r="AB84" i="3"/>
  <c r="EL11" i="3"/>
  <c r="DZ118" i="3"/>
  <c r="AB34" i="3"/>
  <c r="CP87" i="3"/>
  <c r="CJ78" i="3"/>
  <c r="DT30" i="3"/>
  <c r="CD152" i="3"/>
  <c r="AZ88" i="3"/>
  <c r="J16" i="3"/>
  <c r="EL113" i="3"/>
  <c r="DB107" i="3"/>
  <c r="DH77" i="3"/>
  <c r="AT176" i="3"/>
  <c r="V58" i="3"/>
  <c r="P30" i="3"/>
  <c r="CV135" i="3"/>
  <c r="AB45" i="3"/>
  <c r="AT23" i="3"/>
  <c r="DH183" i="3"/>
  <c r="P35" i="3"/>
  <c r="AN205" i="3"/>
  <c r="CJ150" i="3"/>
  <c r="CV121" i="3"/>
  <c r="ER172" i="3"/>
  <c r="DB181" i="3"/>
  <c r="P36" i="3"/>
  <c r="BX18" i="3"/>
  <c r="BL58" i="3"/>
  <c r="AB12" i="3"/>
  <c r="DB151" i="3"/>
  <c r="BX93" i="3"/>
  <c r="AB160" i="3"/>
  <c r="BL170" i="3"/>
  <c r="BR113" i="3"/>
  <c r="P72" i="3"/>
  <c r="AT180" i="3"/>
  <c r="AZ148" i="3"/>
  <c r="AB59" i="3"/>
  <c r="AB126" i="3"/>
  <c r="BL69" i="3"/>
  <c r="ER76" i="3"/>
  <c r="BL175" i="3"/>
  <c r="DH106" i="3"/>
  <c r="AN23" i="3"/>
  <c r="DZ140" i="3"/>
  <c r="DZ38" i="3"/>
  <c r="CJ152" i="3"/>
  <c r="CD24" i="3"/>
  <c r="J25" i="3"/>
  <c r="ER118" i="3"/>
  <c r="AH125" i="3"/>
  <c r="EL34" i="3"/>
  <c r="AT198" i="3"/>
  <c r="DZ41" i="3"/>
  <c r="DH186" i="3"/>
  <c r="DH22" i="3"/>
  <c r="CJ11" i="3"/>
  <c r="ER30" i="3"/>
  <c r="J33" i="3"/>
  <c r="AN208" i="3"/>
  <c r="CD8" i="3"/>
  <c r="EF176" i="3"/>
  <c r="AB115" i="3"/>
  <c r="EF86" i="3"/>
  <c r="BL7" i="3"/>
  <c r="DT109" i="3"/>
  <c r="BR209" i="3"/>
  <c r="BR6" i="3"/>
  <c r="V104" i="3"/>
  <c r="DH91" i="3"/>
  <c r="CD110" i="3"/>
  <c r="V111" i="3"/>
  <c r="J128" i="3"/>
  <c r="CD41" i="3"/>
  <c r="EL5" i="3"/>
  <c r="BL145" i="3"/>
  <c r="ER188" i="3"/>
  <c r="CD5" i="3"/>
  <c r="P16" i="3"/>
  <c r="DT87" i="3"/>
  <c r="BF143" i="3"/>
  <c r="CJ145" i="3"/>
  <c r="AZ23" i="3"/>
  <c r="AN117" i="3"/>
  <c r="BX95" i="3"/>
  <c r="EF159" i="3"/>
  <c r="J65" i="3"/>
  <c r="DH96" i="3"/>
  <c r="EL155" i="3"/>
  <c r="CD125" i="3"/>
  <c r="EF123" i="3"/>
  <c r="DB88" i="3"/>
  <c r="DB60" i="3"/>
  <c r="AZ32" i="3"/>
  <c r="AZ150" i="3"/>
  <c r="DB221" i="3"/>
  <c r="DT210" i="3"/>
  <c r="DZ161" i="3"/>
  <c r="ER93" i="3"/>
  <c r="DH130" i="3"/>
  <c r="EL191" i="3"/>
  <c r="V118" i="3"/>
  <c r="EF91" i="3"/>
  <c r="EF188" i="3"/>
  <c r="CJ68" i="3"/>
  <c r="CD47" i="3"/>
  <c r="DT189" i="3"/>
  <c r="CD23" i="3"/>
  <c r="V207" i="3"/>
  <c r="CJ200" i="3"/>
  <c r="DZ62" i="3"/>
  <c r="DT23" i="3"/>
  <c r="AT33" i="3"/>
  <c r="CD30" i="3"/>
  <c r="DH193" i="3"/>
  <c r="DH116" i="3"/>
  <c r="CD191" i="3"/>
  <c r="BF72" i="3"/>
  <c r="AT219" i="3"/>
  <c r="BL215" i="3"/>
  <c r="AZ115" i="3"/>
  <c r="AB157" i="3"/>
  <c r="ER219" i="3"/>
  <c r="CP187" i="3"/>
  <c r="ER144" i="3"/>
  <c r="BR15" i="3"/>
  <c r="EF111" i="3"/>
  <c r="BL124" i="3"/>
  <c r="AH171" i="3"/>
  <c r="J196" i="3"/>
  <c r="CV151" i="3"/>
  <c r="CP186" i="3"/>
  <c r="DB216" i="3"/>
  <c r="CV194" i="3"/>
  <c r="AN171" i="3"/>
  <c r="BR127" i="3"/>
  <c r="CD81" i="3"/>
  <c r="DZ87" i="3"/>
  <c r="AT88" i="3"/>
  <c r="CJ60" i="3"/>
  <c r="AN167" i="3"/>
  <c r="AN125" i="3"/>
  <c r="CD6" i="3"/>
  <c r="DB195" i="3"/>
  <c r="CD132" i="3"/>
  <c r="CD117" i="3"/>
  <c r="V143" i="3"/>
  <c r="AT99" i="3"/>
  <c r="V37" i="3"/>
  <c r="AB208" i="3"/>
  <c r="BL205" i="3"/>
  <c r="EL184" i="3"/>
  <c r="AB166" i="3"/>
  <c r="DZ219" i="3"/>
  <c r="BX38" i="3"/>
  <c r="EF44" i="3"/>
  <c r="AZ127" i="3"/>
  <c r="CP163" i="3"/>
  <c r="BF176" i="3"/>
  <c r="CV201" i="3"/>
  <c r="CJ83" i="3"/>
  <c r="J185" i="3"/>
  <c r="DT200" i="3"/>
  <c r="AN25" i="3"/>
  <c r="AZ102" i="3"/>
  <c r="BX103" i="3"/>
  <c r="V125" i="3"/>
  <c r="BF106" i="3"/>
  <c r="DB28" i="3"/>
  <c r="CJ177" i="3"/>
  <c r="ER158" i="3"/>
  <c r="BL11" i="3"/>
  <c r="V161" i="3"/>
  <c r="AH89" i="3"/>
  <c r="J168" i="3"/>
  <c r="EL120" i="3"/>
  <c r="AN58" i="3"/>
  <c r="DZ168" i="3"/>
  <c r="BX218" i="3"/>
  <c r="CJ142" i="3"/>
  <c r="J205" i="3"/>
  <c r="AZ175" i="3"/>
  <c r="BF75" i="3"/>
  <c r="AB186" i="3"/>
  <c r="AB112" i="3"/>
  <c r="BF202" i="3"/>
  <c r="V90" i="3"/>
  <c r="V209" i="3"/>
  <c r="P68" i="3"/>
  <c r="ER123" i="3"/>
  <c r="DB117" i="3"/>
  <c r="CJ82" i="3"/>
  <c r="AZ186" i="3"/>
  <c r="AZ199" i="3"/>
  <c r="P166" i="3"/>
  <c r="AZ216" i="3"/>
  <c r="AN60" i="3"/>
  <c r="EL106" i="3"/>
  <c r="BF77" i="3"/>
  <c r="AN31" i="3"/>
  <c r="BR172" i="3"/>
  <c r="CV144" i="3"/>
  <c r="AT56" i="3"/>
  <c r="AH118" i="3"/>
  <c r="AN61" i="3"/>
  <c r="EL140" i="3"/>
  <c r="BR143" i="3"/>
  <c r="CP128" i="3"/>
  <c r="V63" i="3"/>
  <c r="DZ94" i="3"/>
  <c r="BL34" i="3"/>
  <c r="AT171" i="3"/>
  <c r="AH172" i="3"/>
  <c r="J133" i="3"/>
  <c r="AB40" i="3"/>
  <c r="AT166" i="3"/>
  <c r="DH156" i="3"/>
  <c r="DB188" i="3"/>
  <c r="AN220" i="3"/>
  <c r="BR122" i="3"/>
  <c r="AH14" i="3"/>
  <c r="ER186" i="3"/>
  <c r="AZ153" i="3"/>
  <c r="P162" i="3"/>
  <c r="BF124" i="3"/>
  <c r="CJ131" i="3"/>
  <c r="BL187" i="3"/>
  <c r="AT9" i="3"/>
  <c r="DB44" i="3"/>
  <c r="J44" i="3"/>
  <c r="AB162" i="3"/>
  <c r="ER85" i="3"/>
  <c r="BF170" i="3"/>
  <c r="BL31" i="3"/>
  <c r="AN202" i="3"/>
  <c r="J178" i="3"/>
  <c r="AZ57" i="3"/>
  <c r="EL92" i="3"/>
  <c r="BX76" i="3"/>
  <c r="CV69" i="3"/>
  <c r="V24" i="3"/>
  <c r="EL168" i="3"/>
  <c r="V95" i="3"/>
  <c r="J64" i="3"/>
  <c r="V193" i="3"/>
  <c r="ER27" i="3"/>
  <c r="BR62" i="3"/>
  <c r="P65" i="3"/>
  <c r="ER99" i="3"/>
  <c r="DT217" i="3"/>
  <c r="DH180" i="3"/>
  <c r="BR89" i="3"/>
  <c r="BL72" i="3"/>
  <c r="AH29" i="3"/>
  <c r="CP58" i="3"/>
  <c r="CP14" i="3"/>
  <c r="AZ108" i="3"/>
  <c r="V93" i="3"/>
  <c r="ER131" i="3"/>
  <c r="BF110" i="3"/>
  <c r="CD131" i="3"/>
  <c r="AN191" i="3"/>
  <c r="AN34" i="3"/>
  <c r="CV34" i="3"/>
  <c r="AH132" i="3"/>
  <c r="EL72" i="3"/>
  <c r="AH155" i="3"/>
  <c r="AZ41" i="3"/>
  <c r="J66" i="3"/>
  <c r="DZ69" i="3"/>
  <c r="AN182" i="3"/>
  <c r="EL75" i="3"/>
  <c r="AB159" i="3"/>
  <c r="BX22" i="3"/>
  <c r="CJ121" i="3"/>
  <c r="V109" i="3"/>
  <c r="EL210" i="3"/>
  <c r="CP195" i="3"/>
  <c r="BF125" i="3"/>
  <c r="BL103" i="3"/>
  <c r="BF35" i="3"/>
  <c r="CD87" i="3"/>
  <c r="P219" i="3"/>
  <c r="BX108" i="3"/>
  <c r="J183" i="3"/>
  <c r="BF161" i="3"/>
  <c r="AH107" i="3"/>
  <c r="AB79" i="3"/>
  <c r="CV29" i="3"/>
  <c r="DT182" i="3"/>
  <c r="DZ43" i="3"/>
  <c r="CV165" i="3"/>
  <c r="AB145" i="3"/>
  <c r="BX31" i="3"/>
  <c r="CV186" i="3"/>
  <c r="CJ193" i="3"/>
  <c r="DT13" i="3"/>
  <c r="CV47" i="3"/>
  <c r="BX149" i="3"/>
  <c r="CP210" i="3"/>
  <c r="DB144" i="3"/>
  <c r="CP152" i="3"/>
  <c r="BX68" i="3"/>
  <c r="CP181" i="3"/>
  <c r="AB121" i="3"/>
  <c r="BR79" i="3"/>
  <c r="ER135" i="3"/>
  <c r="CJ95" i="3"/>
  <c r="EL199" i="3"/>
  <c r="CD173" i="3"/>
  <c r="BL132" i="3"/>
  <c r="CP111" i="3"/>
  <c r="DH34" i="3"/>
  <c r="ER7" i="3"/>
  <c r="AB154" i="3"/>
  <c r="BX48" i="3"/>
  <c r="DH131" i="3"/>
  <c r="BL80" i="3"/>
  <c r="BX11" i="3"/>
  <c r="BR217" i="3"/>
  <c r="CP183" i="3"/>
  <c r="BR133" i="3"/>
  <c r="AB54" i="3"/>
  <c r="J21" i="3"/>
  <c r="AT69" i="3"/>
  <c r="CJ13" i="3"/>
  <c r="AZ19" i="3"/>
  <c r="ER90" i="3"/>
  <c r="BF88" i="3"/>
  <c r="CJ171" i="3"/>
  <c r="CD112" i="3"/>
  <c r="AZ94" i="3"/>
  <c r="DZ74" i="3"/>
  <c r="DZ176" i="3"/>
  <c r="CP166" i="3"/>
  <c r="AB31" i="3"/>
  <c r="AZ77" i="3"/>
  <c r="AZ203" i="3"/>
  <c r="AT76" i="3"/>
  <c r="DT181" i="3"/>
  <c r="CD9" i="3"/>
  <c r="AN131" i="3"/>
  <c r="ER185" i="3"/>
  <c r="AZ176" i="3"/>
  <c r="ER170" i="3"/>
  <c r="DZ192" i="3"/>
  <c r="BR88" i="3"/>
  <c r="CV202" i="3"/>
  <c r="BX30" i="3"/>
  <c r="DZ210" i="3"/>
  <c r="CJ194" i="3"/>
  <c r="DB175" i="3"/>
  <c r="BF166" i="3"/>
  <c r="AT123" i="3"/>
  <c r="CJ124" i="3"/>
  <c r="V219" i="3"/>
  <c r="V26" i="3"/>
  <c r="DT91" i="3"/>
  <c r="DB103" i="3"/>
  <c r="V12" i="3"/>
  <c r="V41" i="3"/>
  <c r="BR64" i="3"/>
  <c r="DB206" i="3"/>
  <c r="CV85" i="3"/>
  <c r="P171" i="3"/>
  <c r="DZ160" i="3"/>
  <c r="CV19" i="3"/>
  <c r="AB199" i="3"/>
  <c r="AT183" i="3"/>
  <c r="BR103" i="3"/>
  <c r="BX214" i="3"/>
  <c r="EL131" i="3"/>
  <c r="CJ12" i="3"/>
  <c r="DB172" i="3"/>
  <c r="AN14" i="3"/>
  <c r="EF180" i="3"/>
  <c r="DH74" i="3"/>
  <c r="BX144" i="3"/>
  <c r="BX35" i="3"/>
  <c r="CJ174" i="3"/>
  <c r="AZ51" i="3"/>
  <c r="EF92" i="3"/>
  <c r="AZ14" i="3"/>
  <c r="AH62" i="3"/>
  <c r="BL78" i="3"/>
  <c r="AT98" i="3"/>
  <c r="AT178" i="3"/>
  <c r="ER103" i="3"/>
  <c r="DZ183" i="3"/>
  <c r="DZ97" i="3"/>
  <c r="V144" i="3"/>
  <c r="CV161" i="3"/>
  <c r="DZ117" i="3"/>
  <c r="BX100" i="3"/>
  <c r="P192" i="3"/>
  <c r="DZ52" i="3"/>
  <c r="DB182" i="3"/>
  <c r="CV127" i="3"/>
  <c r="BF178" i="3"/>
  <c r="BR126" i="3"/>
  <c r="CD121" i="3"/>
  <c r="BX4" i="3"/>
  <c r="AB4" i="3"/>
  <c r="CP4" i="3"/>
  <c r="DN221" i="3"/>
  <c r="AN4" i="3"/>
  <c r="DN56" i="3"/>
  <c r="D70" i="1"/>
  <c r="A51" i="8" s="1"/>
  <c r="DN44" i="3"/>
  <c r="DN130" i="3"/>
  <c r="CD4" i="3"/>
  <c r="DN196" i="3"/>
  <c r="DH4" i="3"/>
  <c r="DN125" i="3"/>
  <c r="DN37" i="3"/>
  <c r="DN106" i="3"/>
  <c r="DN67" i="3"/>
  <c r="DN80" i="3"/>
  <c r="DN95" i="3"/>
  <c r="DN145" i="3"/>
  <c r="DN168" i="3"/>
  <c r="DN121" i="3"/>
  <c r="DN170" i="3"/>
  <c r="DN155" i="3"/>
  <c r="DN81" i="3"/>
  <c r="DN28" i="3"/>
  <c r="DN60" i="3"/>
  <c r="P31" i="3"/>
  <c r="EL96" i="3"/>
  <c r="DT81" i="3"/>
  <c r="V158" i="3"/>
  <c r="DT172" i="3"/>
  <c r="DZ36" i="3"/>
  <c r="AN81" i="3"/>
  <c r="DZ20" i="3"/>
  <c r="AZ69" i="3"/>
  <c r="DB194" i="3"/>
  <c r="AN78" i="3"/>
  <c r="ER195" i="3"/>
  <c r="AT145" i="3"/>
  <c r="ER91" i="3"/>
  <c r="EF6" i="3"/>
  <c r="AT58" i="3"/>
  <c r="CD220" i="3"/>
  <c r="J97" i="3"/>
  <c r="V222" i="3"/>
  <c r="BX219" i="3"/>
  <c r="EF28" i="3"/>
  <c r="CP74" i="3"/>
  <c r="V71" i="3"/>
  <c r="AB65" i="3"/>
  <c r="AT205" i="3"/>
  <c r="CP36" i="3"/>
  <c r="DT12" i="3"/>
  <c r="CD83" i="3"/>
  <c r="DT86" i="3"/>
  <c r="AB104" i="3"/>
  <c r="P133" i="3"/>
  <c r="BX62" i="3"/>
  <c r="BX47" i="3"/>
  <c r="AH48" i="3"/>
  <c r="DH217" i="3"/>
  <c r="BR24" i="3"/>
  <c r="V100" i="3"/>
  <c r="DH69" i="3"/>
  <c r="BR121" i="3"/>
  <c r="CV179" i="3"/>
  <c r="DB7" i="3"/>
  <c r="AT86" i="3"/>
  <c r="CV117" i="3"/>
  <c r="V203" i="3"/>
  <c r="EF205" i="3"/>
  <c r="V72" i="3"/>
  <c r="BL20" i="3"/>
  <c r="BX213" i="3"/>
  <c r="P204" i="3"/>
  <c r="CV204" i="3"/>
  <c r="DB100" i="3"/>
  <c r="EL21" i="3"/>
  <c r="BX16" i="3"/>
  <c r="DT107" i="3"/>
  <c r="CD156" i="3"/>
  <c r="CV190" i="3"/>
  <c r="BL135" i="3"/>
  <c r="BR174" i="3"/>
  <c r="CP151" i="3"/>
  <c r="AB80" i="3"/>
  <c r="CJ24" i="3"/>
  <c r="CV120" i="3"/>
  <c r="DZ79" i="3"/>
  <c r="AT161" i="3"/>
  <c r="P5" i="3"/>
  <c r="AT214" i="3"/>
  <c r="DB45" i="3"/>
  <c r="EL70" i="3"/>
  <c r="ER70" i="3"/>
  <c r="AT79" i="3"/>
  <c r="CV174" i="3"/>
  <c r="BF97" i="3"/>
  <c r="CV48" i="3"/>
  <c r="CJ59" i="3"/>
  <c r="P149" i="3"/>
  <c r="BL98" i="3"/>
  <c r="BR60" i="3"/>
  <c r="AZ8" i="3"/>
  <c r="CD190" i="3"/>
  <c r="V123" i="3"/>
  <c r="EL61" i="3"/>
  <c r="CJ66" i="3"/>
  <c r="DZ57" i="3"/>
  <c r="BL27" i="3"/>
  <c r="CV44" i="3"/>
  <c r="J129" i="3"/>
  <c r="AB8" i="3"/>
  <c r="BR160" i="3"/>
  <c r="AH143" i="3"/>
  <c r="V146" i="3"/>
  <c r="AN214" i="3"/>
  <c r="AH192" i="3"/>
  <c r="CD126" i="3"/>
  <c r="DZ39" i="3"/>
  <c r="DH102" i="3"/>
  <c r="EL44" i="3"/>
  <c r="CP190" i="3"/>
  <c r="BX212" i="3"/>
  <c r="DB155" i="3"/>
  <c r="CP170" i="3"/>
  <c r="AZ151" i="3"/>
  <c r="P122" i="3"/>
  <c r="ER102" i="3"/>
  <c r="DH31" i="3"/>
  <c r="BX196" i="3"/>
  <c r="V11" i="3"/>
  <c r="AT153" i="3"/>
  <c r="P190" i="3"/>
  <c r="DH190" i="3"/>
  <c r="P104" i="3"/>
  <c r="DZ152" i="3"/>
  <c r="BX90" i="3"/>
  <c r="BR114" i="3"/>
  <c r="CV71" i="3"/>
  <c r="CD107" i="3"/>
  <c r="DB162" i="3"/>
  <c r="BX208" i="3"/>
  <c r="BX151" i="3"/>
  <c r="AH193" i="3"/>
  <c r="AN130" i="3"/>
  <c r="BR158" i="3"/>
  <c r="V112" i="3"/>
  <c r="CJ163" i="3"/>
  <c r="EF218" i="3"/>
  <c r="AN40" i="3"/>
  <c r="DT176" i="3"/>
  <c r="BL113" i="3"/>
  <c r="EL89" i="3"/>
  <c r="BF142" i="3"/>
  <c r="DZ48" i="3"/>
  <c r="BR80" i="3"/>
  <c r="CJ42" i="3"/>
  <c r="ER148" i="3"/>
  <c r="BX87" i="3"/>
  <c r="CJ74" i="3"/>
  <c r="EL154" i="3"/>
  <c r="AZ50" i="3"/>
  <c r="DB18" i="3"/>
  <c r="BL203" i="3"/>
  <c r="BR77" i="3"/>
  <c r="EF84" i="3"/>
  <c r="EL28" i="3"/>
  <c r="BX85" i="3"/>
  <c r="AN176" i="3"/>
  <c r="AN66" i="3"/>
  <c r="CJ192" i="3"/>
  <c r="DB129" i="3"/>
  <c r="AT122" i="3"/>
  <c r="J111" i="3"/>
  <c r="DB119" i="3"/>
  <c r="DB205" i="3"/>
  <c r="EF134" i="3"/>
  <c r="BX125" i="3"/>
  <c r="CD108" i="3"/>
  <c r="J137" i="3"/>
  <c r="CP177" i="3"/>
  <c r="AZ138" i="3"/>
  <c r="DB51" i="3"/>
  <c r="CP124" i="3"/>
  <c r="EL180" i="3"/>
  <c r="AH21" i="3"/>
  <c r="AH157" i="3"/>
  <c r="BX170" i="3"/>
  <c r="BR196" i="3"/>
  <c r="CJ180" i="3"/>
  <c r="AH126" i="3"/>
  <c r="EF141" i="3"/>
  <c r="J30" i="3"/>
  <c r="AH122" i="3"/>
  <c r="DH82" i="3"/>
  <c r="AZ133" i="3"/>
  <c r="ER128" i="3"/>
  <c r="DH16" i="3"/>
  <c r="AN203" i="3"/>
  <c r="BF192" i="3"/>
  <c r="AN184" i="3"/>
  <c r="AB113" i="3"/>
  <c r="BL152" i="3"/>
  <c r="AT73" i="3"/>
  <c r="BX70" i="3"/>
  <c r="V54" i="3"/>
  <c r="P80" i="3"/>
  <c r="BL92" i="3"/>
  <c r="CJ157" i="3"/>
  <c r="BR132" i="3"/>
  <c r="P201" i="3"/>
  <c r="DT48" i="3"/>
  <c r="DH126" i="3"/>
  <c r="P168" i="3"/>
  <c r="AH136" i="3"/>
  <c r="CJ90" i="3"/>
  <c r="CD209" i="3"/>
  <c r="J50" i="3"/>
  <c r="BX8" i="3"/>
  <c r="AT109" i="3"/>
  <c r="AZ33" i="3"/>
  <c r="BF10" i="3"/>
  <c r="EF209" i="3"/>
  <c r="EL121" i="3"/>
  <c r="CD177" i="3"/>
  <c r="AZ58" i="3"/>
  <c r="BR150" i="3"/>
  <c r="DB148" i="3"/>
  <c r="DN171" i="3"/>
  <c r="EF4" i="3"/>
  <c r="DN199" i="3"/>
  <c r="DN122" i="3"/>
  <c r="DN32" i="3"/>
  <c r="DN59" i="3"/>
  <c r="DN180" i="3"/>
  <c r="DN119" i="3"/>
  <c r="DZ4" i="3"/>
  <c r="DN138" i="3"/>
  <c r="DN167" i="3"/>
  <c r="DN205" i="3"/>
  <c r="DN94" i="3"/>
  <c r="DN222" i="3"/>
  <c r="DN97" i="3"/>
  <c r="DN24" i="3"/>
  <c r="DN194" i="3"/>
  <c r="DN132" i="3"/>
  <c r="DN63" i="3"/>
  <c r="DN177" i="3"/>
  <c r="DN100" i="3"/>
  <c r="CD175" i="3"/>
  <c r="AH53" i="3"/>
  <c r="CD7" i="3"/>
  <c r="AZ125" i="3"/>
  <c r="EF212" i="3"/>
  <c r="AZ104" i="3"/>
  <c r="V51" i="3"/>
  <c r="P22" i="3"/>
  <c r="EF120" i="3"/>
  <c r="DT69" i="3"/>
  <c r="J91" i="3"/>
  <c r="DH137" i="3"/>
  <c r="DZ83" i="3"/>
  <c r="AZ179" i="3"/>
  <c r="DH142" i="3"/>
  <c r="EF191" i="3"/>
  <c r="AN157" i="3"/>
  <c r="BR28" i="3"/>
  <c r="CJ32" i="3"/>
  <c r="EF52" i="3"/>
  <c r="AB82" i="3"/>
  <c r="P160" i="3"/>
  <c r="DT42" i="3"/>
  <c r="P38" i="3"/>
  <c r="BR163" i="3"/>
  <c r="CP114" i="3"/>
  <c r="BF101" i="3"/>
  <c r="V33" i="3"/>
  <c r="ER80" i="3"/>
  <c r="EF171" i="3"/>
  <c r="BL191" i="3"/>
  <c r="V147" i="3"/>
  <c r="AZ165" i="3"/>
  <c r="ER145" i="3"/>
  <c r="AB109" i="3"/>
  <c r="AT213" i="3"/>
  <c r="EF184" i="3"/>
  <c r="DZ28" i="3"/>
  <c r="J175" i="3"/>
  <c r="BL15" i="3"/>
  <c r="EF149" i="3"/>
  <c r="BF141" i="3"/>
  <c r="BL39" i="3"/>
  <c r="BX223" i="3"/>
  <c r="DZ65" i="3"/>
  <c r="DT11" i="3"/>
  <c r="AT11" i="3"/>
  <c r="DB168" i="3"/>
  <c r="EL176" i="3"/>
  <c r="AB127" i="3"/>
  <c r="BX201" i="3"/>
  <c r="DZ16" i="3"/>
  <c r="BX171" i="3"/>
  <c r="DH94" i="3"/>
  <c r="BF221" i="3"/>
  <c r="CV49" i="3"/>
  <c r="ER16" i="3"/>
  <c r="V62" i="3"/>
  <c r="BX94" i="3"/>
  <c r="AB205" i="3"/>
  <c r="CJ182" i="3"/>
  <c r="DB164" i="3"/>
  <c r="CD155" i="3"/>
  <c r="AH128" i="3"/>
  <c r="DZ213" i="3"/>
  <c r="DB40" i="3"/>
  <c r="ER207" i="3"/>
  <c r="AT179" i="3"/>
  <c r="DH205" i="3"/>
  <c r="CP12" i="3"/>
  <c r="DT216" i="3"/>
  <c r="J208" i="3"/>
  <c r="CV41" i="3"/>
  <c r="AB61" i="3"/>
  <c r="CD185" i="3"/>
  <c r="CJ191" i="3"/>
  <c r="BX190" i="3"/>
  <c r="P145" i="3"/>
  <c r="BL54" i="3"/>
  <c r="CD200" i="3"/>
  <c r="CP168" i="3"/>
  <c r="A38" i="1"/>
  <c r="CJ159" i="3"/>
  <c r="AH84" i="3"/>
  <c r="ER132" i="3"/>
  <c r="DH5" i="3"/>
  <c r="DB217" i="3"/>
  <c r="P62" i="3"/>
  <c r="V106" i="3"/>
  <c r="DH103" i="3"/>
  <c r="CD172" i="3"/>
  <c r="J146" i="3"/>
  <c r="CD16" i="3"/>
  <c r="BR193" i="3"/>
  <c r="CP84" i="3"/>
  <c r="BX98" i="3"/>
  <c r="AT41" i="3"/>
  <c r="DH76" i="3"/>
  <c r="V19" i="3"/>
  <c r="DH98" i="3"/>
  <c r="BX178" i="3"/>
  <c r="DH189" i="3"/>
  <c r="AB27" i="3"/>
  <c r="DH177" i="3"/>
  <c r="AB188" i="3"/>
  <c r="AH200" i="3"/>
  <c r="BL32" i="3"/>
  <c r="BX118" i="3"/>
  <c r="DZ66" i="3"/>
  <c r="CP73" i="3"/>
  <c r="AN162" i="3"/>
  <c r="EL223" i="3"/>
  <c r="V138" i="3"/>
  <c r="CV91" i="3"/>
  <c r="DB71" i="3"/>
  <c r="AT146" i="3"/>
  <c r="BX152" i="3"/>
  <c r="P100" i="3"/>
  <c r="BF83" i="3"/>
  <c r="DZ14" i="3"/>
  <c r="AH96" i="3"/>
  <c r="AN196" i="3"/>
  <c r="BX177" i="3"/>
  <c r="CV53" i="3"/>
  <c r="CD76" i="3"/>
  <c r="AB93" i="3"/>
  <c r="AB136" i="3"/>
  <c r="AB10" i="3"/>
  <c r="EL103" i="3"/>
  <c r="BR46" i="3"/>
  <c r="BX102" i="3"/>
  <c r="BR20" i="3"/>
  <c r="DB23" i="3"/>
  <c r="CP115" i="3"/>
  <c r="AN124" i="3"/>
  <c r="CP118" i="3"/>
  <c r="DT60" i="3"/>
  <c r="V49" i="3"/>
  <c r="V114" i="3"/>
  <c r="BF67" i="3"/>
  <c r="P37" i="3"/>
  <c r="CD163" i="3"/>
  <c r="DT73" i="3"/>
  <c r="J12" i="3"/>
  <c r="CJ137" i="3"/>
  <c r="CV101" i="3"/>
  <c r="EF177" i="3"/>
  <c r="AZ152" i="3"/>
  <c r="DT166" i="3"/>
  <c r="AT127" i="3"/>
  <c r="CD65" i="3"/>
  <c r="AB203" i="3"/>
  <c r="P156" i="3"/>
  <c r="DT62" i="3"/>
  <c r="EF217" i="3"/>
  <c r="ER66" i="3"/>
  <c r="DZ127" i="3"/>
  <c r="AZ213" i="3"/>
  <c r="EF77" i="3"/>
  <c r="V155" i="3"/>
  <c r="BL130" i="3"/>
  <c r="BL131" i="3"/>
  <c r="CD138" i="3"/>
  <c r="J22" i="3"/>
  <c r="DZ189" i="3"/>
  <c r="EF206" i="3"/>
  <c r="EL48" i="3"/>
  <c r="BL89" i="3"/>
  <c r="BX188" i="3"/>
  <c r="BL121" i="3"/>
  <c r="DT136" i="3"/>
  <c r="V85" i="3"/>
  <c r="V98" i="3"/>
  <c r="BR187" i="3"/>
  <c r="AZ207" i="3"/>
  <c r="AH184" i="3"/>
  <c r="V218" i="3"/>
  <c r="AH165" i="3"/>
  <c r="AB197" i="3"/>
  <c r="DT118" i="3"/>
  <c r="BF169" i="3"/>
  <c r="ER37" i="3"/>
  <c r="V140" i="3"/>
  <c r="DH198" i="3"/>
  <c r="CJ109" i="3"/>
  <c r="DZ155" i="3"/>
  <c r="BR52" i="3"/>
  <c r="DH47" i="3"/>
  <c r="CD170" i="3"/>
  <c r="BX179" i="3"/>
  <c r="ER189" i="3"/>
  <c r="DT121" i="3"/>
  <c r="BR70" i="3"/>
  <c r="EL212" i="3"/>
  <c r="BR221" i="3"/>
  <c r="AB120" i="3"/>
  <c r="DH146" i="3"/>
  <c r="P99" i="3"/>
  <c r="DB90" i="3"/>
  <c r="CJ114" i="3"/>
  <c r="J108" i="3"/>
  <c r="BL212" i="3"/>
  <c r="V10" i="3"/>
  <c r="DN83" i="3"/>
  <c r="DN154" i="3"/>
  <c r="DN183" i="3"/>
  <c r="DN118" i="3"/>
  <c r="DN14" i="3"/>
  <c r="EL4" i="3"/>
  <c r="DN45" i="3"/>
  <c r="DN164" i="3"/>
  <c r="DN165" i="3"/>
  <c r="DN209" i="3"/>
  <c r="DN179" i="3"/>
  <c r="DN43" i="3"/>
  <c r="DN61" i="3"/>
  <c r="DN175" i="3"/>
  <c r="DN158" i="3"/>
  <c r="DN77" i="3"/>
  <c r="DN52" i="3"/>
  <c r="DN64" i="3"/>
  <c r="BL26" i="3"/>
  <c r="BL9" i="3"/>
  <c r="DT218" i="3"/>
  <c r="AH60" i="3"/>
  <c r="DB67" i="3"/>
  <c r="BX19" i="3"/>
  <c r="DT177" i="3"/>
  <c r="DT197" i="3"/>
  <c r="DH171" i="3"/>
  <c r="BL29" i="3"/>
  <c r="J117" i="3"/>
  <c r="AH39" i="3"/>
  <c r="DZ26" i="3"/>
  <c r="EF13" i="3"/>
  <c r="BR161" i="3"/>
  <c r="DB176" i="3"/>
  <c r="CV208" i="3"/>
  <c r="AN155" i="3"/>
  <c r="J145" i="3"/>
  <c r="CP22" i="3"/>
  <c r="V76" i="3"/>
  <c r="EF182" i="3"/>
  <c r="CJ37" i="3"/>
  <c r="AN146" i="3"/>
  <c r="BR95" i="3"/>
  <c r="DT194" i="3"/>
  <c r="AT87" i="3"/>
  <c r="DH161" i="3"/>
  <c r="DB99" i="3"/>
  <c r="DB199" i="3"/>
  <c r="BL209" i="3"/>
  <c r="P123" i="3"/>
  <c r="CP57" i="3"/>
  <c r="V16" i="3"/>
  <c r="ER13" i="3"/>
  <c r="AB111" i="3"/>
  <c r="CJ61" i="3"/>
  <c r="EF47" i="3"/>
  <c r="CD98" i="3"/>
  <c r="AZ167" i="3"/>
  <c r="CD160" i="3"/>
  <c r="DZ98" i="3"/>
  <c r="DB120" i="3"/>
  <c r="ER101" i="3"/>
  <c r="EL77" i="3"/>
  <c r="BL23" i="3"/>
  <c r="CV168" i="3"/>
  <c r="BF15" i="3"/>
  <c r="CD159" i="3"/>
  <c r="ER21" i="3"/>
  <c r="AH197" i="3"/>
  <c r="BX69" i="3"/>
  <c r="BR67" i="3"/>
  <c r="AT149" i="3"/>
  <c r="CJ138" i="3"/>
  <c r="BF188" i="3"/>
  <c r="DT53" i="3"/>
  <c r="DB183" i="3"/>
  <c r="BX206" i="3"/>
  <c r="AZ12" i="3"/>
  <c r="J171" i="3"/>
  <c r="BX51" i="3"/>
  <c r="BF218" i="3"/>
  <c r="P17" i="3"/>
  <c r="DT157" i="3"/>
  <c r="AT84" i="3"/>
  <c r="ER203" i="3"/>
  <c r="P137" i="3"/>
  <c r="CD46" i="3"/>
  <c r="BF56" i="3"/>
  <c r="CD48" i="3"/>
  <c r="DZ166" i="3"/>
  <c r="EL177" i="3"/>
  <c r="AZ21" i="3"/>
  <c r="ER179" i="3"/>
  <c r="V199" i="3"/>
  <c r="EF9" i="3"/>
  <c r="DT129" i="3"/>
  <c r="EL152" i="3"/>
  <c r="AZ163" i="3"/>
  <c r="AT114" i="3"/>
  <c r="DB165" i="3"/>
  <c r="AN132" i="3"/>
  <c r="BR25" i="3"/>
  <c r="AN122" i="3"/>
  <c r="DB192" i="3"/>
  <c r="ER204" i="3"/>
  <c r="ER129" i="3"/>
  <c r="AT18" i="3"/>
  <c r="DZ15" i="3"/>
  <c r="DT50" i="3"/>
  <c r="AH153" i="3"/>
  <c r="BR200" i="3"/>
  <c r="CD91" i="3"/>
  <c r="V204" i="3"/>
  <c r="BX57" i="3"/>
  <c r="CP47" i="3"/>
  <c r="EL172" i="3"/>
  <c r="DZ208" i="3"/>
  <c r="BX101" i="3"/>
  <c r="CV88" i="3"/>
  <c r="CV54" i="3"/>
  <c r="AH161" i="3"/>
  <c r="DT63" i="3"/>
  <c r="CV102" i="3"/>
  <c r="CP51" i="3"/>
  <c r="DH73" i="3"/>
  <c r="CV200" i="3"/>
  <c r="DT223" i="3"/>
  <c r="DZ218" i="3"/>
  <c r="J9" i="3"/>
  <c r="EF192" i="3"/>
  <c r="AB119" i="3"/>
  <c r="AZ146" i="3"/>
  <c r="EF199" i="3"/>
  <c r="CP100" i="3"/>
  <c r="CD120" i="3"/>
  <c r="EL187" i="3"/>
  <c r="P217" i="3"/>
  <c r="J149" i="3"/>
  <c r="J77" i="3"/>
  <c r="AH131" i="3"/>
  <c r="EL208" i="3"/>
  <c r="AN147" i="3"/>
  <c r="P58" i="3"/>
  <c r="AB202" i="3"/>
  <c r="ER211" i="3"/>
  <c r="DT95" i="3"/>
  <c r="DT173" i="3"/>
  <c r="ER209" i="3"/>
  <c r="J173" i="3"/>
  <c r="AZ89" i="3"/>
  <c r="AZ47" i="3"/>
  <c r="BL107" i="3"/>
  <c r="BF105" i="3"/>
  <c r="DT120" i="3"/>
  <c r="EL194" i="3"/>
  <c r="CD21" i="3"/>
  <c r="J169" i="3"/>
  <c r="AB19" i="3"/>
  <c r="V182" i="3"/>
  <c r="CD169" i="3"/>
  <c r="CV70" i="3"/>
  <c r="BR91" i="3"/>
  <c r="BR134" i="3"/>
  <c r="EL175" i="3"/>
  <c r="DZ181" i="3"/>
  <c r="AH135" i="3"/>
  <c r="CD217" i="3"/>
  <c r="DB223" i="3"/>
  <c r="J28" i="3"/>
  <c r="P120" i="3"/>
  <c r="V82" i="3"/>
  <c r="EF18" i="3"/>
  <c r="BX140" i="3"/>
  <c r="J204" i="3"/>
  <c r="BL66" i="3"/>
  <c r="AH103" i="3"/>
  <c r="DB104" i="3"/>
  <c r="AH154" i="3"/>
  <c r="AB195" i="3"/>
  <c r="P195" i="3"/>
  <c r="CJ127" i="3"/>
  <c r="CV63" i="3"/>
  <c r="DB202" i="3"/>
  <c r="DH194" i="3"/>
  <c r="AN28" i="3"/>
  <c r="AB11" i="3"/>
  <c r="V30" i="3"/>
  <c r="DZ93" i="3"/>
  <c r="DT221" i="3"/>
  <c r="CD75" i="3"/>
  <c r="ER56" i="3"/>
  <c r="EF106" i="3"/>
  <c r="BR85" i="3"/>
  <c r="EF42" i="3"/>
  <c r="AZ154" i="3"/>
  <c r="AN115" i="3"/>
  <c r="CV162" i="3"/>
  <c r="DT83" i="3"/>
  <c r="DT110" i="3"/>
  <c r="V52" i="3"/>
  <c r="BL149" i="3"/>
  <c r="EL207" i="3"/>
  <c r="CV219" i="3"/>
  <c r="AZ190" i="3"/>
  <c r="J36" i="3"/>
  <c r="DT89" i="3"/>
  <c r="BR18" i="3"/>
  <c r="CV133" i="3"/>
  <c r="BR149" i="3"/>
  <c r="EL185" i="3"/>
  <c r="ER113" i="3"/>
  <c r="CD17" i="3"/>
  <c r="AB191" i="3"/>
  <c r="EL6" i="3"/>
  <c r="BX191" i="3"/>
  <c r="ER109" i="3"/>
  <c r="AT43" i="3"/>
  <c r="CP173" i="3"/>
  <c r="DZ78" i="3"/>
  <c r="V176" i="3"/>
  <c r="CP145" i="3"/>
  <c r="DN109" i="3"/>
  <c r="DN19" i="3"/>
  <c r="DN185" i="3"/>
  <c r="DN75" i="3"/>
  <c r="DN72" i="3"/>
  <c r="DN181" i="3"/>
  <c r="DN21" i="3"/>
  <c r="P4" i="3"/>
  <c r="DN18" i="3"/>
  <c r="DN68" i="3"/>
  <c r="DN147" i="3"/>
  <c r="DN113" i="3"/>
  <c r="DN143" i="3"/>
  <c r="CD93" i="3"/>
  <c r="DB43" i="3"/>
  <c r="EL126" i="3"/>
  <c r="CP29" i="3"/>
  <c r="J147" i="3"/>
  <c r="V43" i="3"/>
  <c r="CP28" i="3"/>
  <c r="BF26" i="3"/>
  <c r="AZ55" i="3"/>
  <c r="DB86" i="3"/>
  <c r="DZ32" i="3"/>
  <c r="BR162" i="3"/>
  <c r="V162" i="3"/>
  <c r="BR186" i="3"/>
  <c r="DZ212" i="3"/>
  <c r="EF59" i="3"/>
  <c r="BR69" i="3"/>
  <c r="AZ170" i="3"/>
  <c r="CD25" i="3"/>
  <c r="CJ184" i="3"/>
  <c r="CD118" i="3"/>
  <c r="CP90" i="3"/>
  <c r="V169" i="3"/>
  <c r="AZ144" i="3"/>
  <c r="AT188" i="3"/>
  <c r="AH164" i="3"/>
  <c r="ER174" i="3"/>
  <c r="D69" i="1"/>
  <c r="DT100" i="3"/>
  <c r="CV21" i="3"/>
  <c r="ER47" i="3"/>
  <c r="V28" i="3"/>
  <c r="AH177" i="3"/>
  <c r="P199" i="3"/>
  <c r="DB189" i="3"/>
  <c r="AT108" i="3"/>
  <c r="ER160" i="3"/>
  <c r="EF66" i="3"/>
  <c r="ER190" i="3"/>
  <c r="J74" i="3"/>
  <c r="V131" i="3"/>
  <c r="CV89" i="3"/>
  <c r="CJ76" i="3"/>
  <c r="CP158" i="3"/>
  <c r="J68" i="3"/>
  <c r="CD55" i="3"/>
  <c r="AZ40" i="3"/>
  <c r="P40" i="3"/>
  <c r="CV182" i="3"/>
  <c r="DH10" i="3"/>
  <c r="DH209" i="3"/>
  <c r="P85" i="3"/>
  <c r="CV39" i="3"/>
  <c r="BL16" i="3"/>
  <c r="CP83" i="3"/>
  <c r="EL88" i="3"/>
  <c r="AB201" i="3"/>
  <c r="EF178" i="3"/>
  <c r="AH43" i="3"/>
  <c r="DB21" i="3"/>
  <c r="CV55" i="3"/>
  <c r="DT101" i="3"/>
  <c r="BF186" i="3"/>
  <c r="CP49" i="3"/>
  <c r="DT205" i="3"/>
  <c r="CP72" i="3"/>
  <c r="CV213" i="3"/>
  <c r="V9" i="3"/>
  <c r="EF131" i="3"/>
  <c r="AH57" i="3"/>
  <c r="V166" i="3"/>
  <c r="ER43" i="3"/>
  <c r="ER127" i="3"/>
  <c r="CJ213" i="3"/>
  <c r="CV157" i="3"/>
  <c r="AH47" i="3"/>
  <c r="P172" i="3"/>
  <c r="ER86" i="3"/>
  <c r="CD35" i="3"/>
  <c r="J193" i="3"/>
  <c r="AH7" i="3"/>
  <c r="AN12" i="3"/>
  <c r="ER108" i="3"/>
  <c r="AB95" i="3"/>
  <c r="CD109" i="3"/>
  <c r="CV158" i="3"/>
  <c r="DB121" i="3"/>
  <c r="AN93" i="3"/>
  <c r="V214" i="3"/>
  <c r="DH71" i="3"/>
  <c r="BR210" i="3"/>
  <c r="BF175" i="3"/>
  <c r="EF221" i="3"/>
  <c r="DZ129" i="3"/>
  <c r="ER215" i="3"/>
  <c r="BF174" i="3"/>
  <c r="DT88" i="3"/>
  <c r="EF41" i="3"/>
  <c r="CP31" i="3"/>
  <c r="CD215" i="3"/>
  <c r="DT180" i="3"/>
  <c r="CJ107" i="3"/>
  <c r="DN195" i="3"/>
  <c r="DN90" i="3"/>
  <c r="BR4" i="3"/>
  <c r="DN85" i="3"/>
  <c r="DN110" i="3"/>
  <c r="DN38" i="3"/>
  <c r="DN187" i="3"/>
  <c r="DN17" i="3"/>
  <c r="DN159" i="3"/>
  <c r="DN133" i="3"/>
  <c r="DN198" i="3"/>
  <c r="DN166" i="3"/>
  <c r="DN10" i="3"/>
  <c r="DN74" i="3"/>
  <c r="DN123" i="3"/>
  <c r="DN105" i="3"/>
  <c r="DN192" i="3"/>
  <c r="DN211" i="3"/>
  <c r="DN65" i="3"/>
  <c r="DN139" i="3"/>
  <c r="DN174" i="3"/>
  <c r="DN190" i="3"/>
  <c r="EF165" i="3"/>
  <c r="DT43" i="3"/>
  <c r="BL171" i="3"/>
  <c r="BL173" i="3"/>
  <c r="BR48" i="3"/>
  <c r="V148" i="3"/>
  <c r="BX73" i="3"/>
  <c r="ER138" i="3"/>
  <c r="V57" i="3"/>
  <c r="CP55" i="3"/>
  <c r="CJ136" i="3"/>
  <c r="CD171" i="3"/>
  <c r="EF95" i="3"/>
  <c r="EF114" i="3"/>
  <c r="DN210" i="3"/>
  <c r="DN86" i="3"/>
  <c r="DN152" i="3"/>
  <c r="DN42" i="3"/>
  <c r="DN49" i="3"/>
  <c r="DN71" i="3"/>
  <c r="DN149" i="3"/>
  <c r="DN184" i="3"/>
  <c r="EF36" i="3"/>
  <c r="J34" i="3"/>
  <c r="DN96" i="3"/>
  <c r="DN208" i="3"/>
  <c r="DN25" i="3"/>
  <c r="DN41" i="3"/>
  <c r="DN33" i="3"/>
  <c r="DN11" i="3"/>
  <c r="DN66" i="3"/>
  <c r="DN23" i="3"/>
  <c r="DZ18" i="3"/>
  <c r="CP222" i="3"/>
  <c r="BF57" i="3"/>
  <c r="J8" i="3"/>
  <c r="DB218" i="3"/>
  <c r="V168" i="3"/>
  <c r="BF126" i="3"/>
  <c r="CJ40" i="3"/>
  <c r="BR42" i="3"/>
  <c r="BF80" i="3"/>
  <c r="BL166" i="3"/>
  <c r="DT16" i="3"/>
  <c r="CD136" i="3"/>
  <c r="DB66" i="3"/>
  <c r="V200" i="3"/>
  <c r="CP86" i="3"/>
  <c r="AZ177" i="3"/>
  <c r="BX37" i="3"/>
  <c r="ER217" i="3"/>
  <c r="DZ174" i="3"/>
  <c r="AB137" i="3"/>
  <c r="BL157" i="3"/>
  <c r="AH158" i="3"/>
  <c r="AH87" i="3"/>
  <c r="J207" i="3"/>
  <c r="V77" i="3"/>
  <c r="ER46" i="3"/>
  <c r="AT190" i="3"/>
  <c r="CP130" i="3"/>
  <c r="ER157" i="3"/>
  <c r="CP70" i="3"/>
  <c r="DB158" i="3"/>
  <c r="ER84" i="3"/>
  <c r="CJ154" i="3"/>
  <c r="EF19" i="3"/>
  <c r="CP182" i="3"/>
  <c r="DB210" i="3"/>
  <c r="P51" i="3"/>
  <c r="BL219" i="3"/>
  <c r="BX89" i="3"/>
  <c r="AB222" i="3"/>
  <c r="AH178" i="3"/>
  <c r="DB187" i="3"/>
  <c r="EL30" i="3"/>
  <c r="AZ158" i="3"/>
  <c r="DZ206" i="3"/>
  <c r="CJ49" i="3"/>
  <c r="EF174" i="3"/>
  <c r="P23" i="3"/>
  <c r="AN121" i="3"/>
  <c r="BL91" i="3"/>
  <c r="CV5" i="3"/>
  <c r="BR169" i="3"/>
  <c r="CD72" i="3"/>
  <c r="EL118" i="3"/>
  <c r="BR109" i="3"/>
  <c r="BX50" i="3"/>
  <c r="AT110" i="3"/>
  <c r="AB164" i="3"/>
  <c r="EF72" i="3"/>
  <c r="P14" i="3"/>
  <c r="AT156" i="3"/>
  <c r="CV77" i="3"/>
  <c r="CV169" i="3"/>
  <c r="EL215" i="3"/>
  <c r="CJ160" i="3"/>
  <c r="CJ92" i="3"/>
  <c r="BF144" i="3"/>
  <c r="AZ208" i="3"/>
  <c r="AZ35" i="3"/>
  <c r="DZ63" i="3"/>
  <c r="CV61" i="3"/>
  <c r="EF183" i="3"/>
  <c r="DH93" i="3"/>
  <c r="V190" i="3"/>
  <c r="BR92" i="3"/>
  <c r="DT191" i="3"/>
  <c r="DZ10" i="3"/>
  <c r="CD145" i="3"/>
  <c r="EL222" i="3"/>
  <c r="ER34" i="3"/>
  <c r="BF90" i="3"/>
  <c r="BL119" i="3"/>
  <c r="BF21" i="3"/>
  <c r="AT120" i="3"/>
  <c r="AB69" i="3"/>
  <c r="BL183" i="3"/>
  <c r="DT219" i="3"/>
  <c r="EL204" i="3"/>
  <c r="CJ149" i="3"/>
  <c r="V217" i="3"/>
  <c r="AN92" i="3"/>
  <c r="BF209" i="3"/>
  <c r="V167" i="3"/>
  <c r="AB182" i="3"/>
  <c r="AH202" i="3"/>
  <c r="DB146" i="3"/>
  <c r="AT155" i="3"/>
  <c r="DB133" i="3"/>
  <c r="BF220" i="3"/>
  <c r="DH119" i="3"/>
  <c r="ER115" i="3"/>
  <c r="CJ181" i="3"/>
  <c r="CJ211" i="3"/>
  <c r="CD124" i="3"/>
  <c r="AT52" i="3"/>
  <c r="V79" i="3"/>
  <c r="AH18" i="3"/>
  <c r="AB47" i="3"/>
  <c r="BR129" i="3"/>
  <c r="DH38" i="3"/>
  <c r="CP132" i="3"/>
  <c r="DH178" i="3"/>
  <c r="EF75" i="3"/>
  <c r="DH121" i="3"/>
  <c r="BL193" i="3"/>
  <c r="DH115" i="3"/>
  <c r="BX128" i="3"/>
  <c r="DB139" i="3"/>
  <c r="CV164" i="3"/>
  <c r="CD20" i="3"/>
  <c r="DB14" i="3"/>
  <c r="DZ114" i="3"/>
  <c r="BF102" i="3"/>
  <c r="AB216" i="3"/>
  <c r="DB72" i="3"/>
  <c r="BF8" i="3"/>
  <c r="AT4" i="3"/>
  <c r="DN217" i="3"/>
  <c r="DN201" i="3"/>
  <c r="DN15" i="3"/>
  <c r="DN102" i="3"/>
  <c r="DN89" i="3"/>
  <c r="DT4" i="3"/>
  <c r="DN29" i="3"/>
  <c r="DN197" i="3"/>
  <c r="DN207" i="3"/>
  <c r="DN131" i="3"/>
  <c r="DN20" i="3"/>
  <c r="DN186" i="3"/>
  <c r="DN98" i="3"/>
  <c r="DN220" i="3"/>
  <c r="DN84" i="3"/>
  <c r="DN111" i="3"/>
  <c r="DN26" i="3"/>
  <c r="DN189" i="3"/>
  <c r="DN188" i="3"/>
  <c r="DN62" i="3"/>
  <c r="DN162" i="3"/>
  <c r="DN40" i="3"/>
  <c r="DN82" i="3"/>
  <c r="AT211" i="3"/>
  <c r="AT70" i="3"/>
  <c r="DT27" i="3"/>
  <c r="AT137" i="3"/>
  <c r="ER89" i="3"/>
  <c r="DB127" i="3"/>
  <c r="P216" i="3"/>
  <c r="BF135" i="3"/>
  <c r="AB177" i="3"/>
  <c r="AT160" i="3"/>
  <c r="CD219" i="3"/>
  <c r="P101" i="3"/>
  <c r="CD216" i="3"/>
  <c r="CJ22" i="3"/>
  <c r="EF16" i="3"/>
  <c r="DT51" i="3"/>
  <c r="BX122" i="3"/>
  <c r="CJ53" i="3"/>
  <c r="BF187" i="3"/>
  <c r="BR100" i="3"/>
  <c r="V32" i="3"/>
  <c r="AZ26" i="3"/>
  <c r="AN83" i="3"/>
  <c r="AT139" i="3"/>
  <c r="ER143" i="3"/>
  <c r="DT184" i="3"/>
  <c r="DH79" i="3"/>
  <c r="BX54" i="3"/>
  <c r="EF143" i="3"/>
  <c r="BL73" i="3"/>
  <c r="AH199" i="3"/>
  <c r="ER33" i="3"/>
  <c r="DN215" i="3"/>
  <c r="DN200" i="3"/>
  <c r="DN54" i="3"/>
  <c r="DN92" i="3"/>
  <c r="DN136" i="3"/>
  <c r="EL216" i="3"/>
  <c r="EL19" i="3"/>
  <c r="DT185" i="3"/>
  <c r="EF189" i="3"/>
  <c r="AZ178" i="3"/>
  <c r="AH69" i="3"/>
  <c r="EF15" i="3"/>
  <c r="CP116" i="3"/>
  <c r="CV84" i="3"/>
  <c r="BR104" i="3"/>
  <c r="J107" i="3"/>
  <c r="BL60" i="3"/>
  <c r="V178" i="3"/>
  <c r="EF195" i="3"/>
  <c r="AH31" i="3"/>
  <c r="CV152" i="3"/>
  <c r="AT165" i="3"/>
  <c r="CJ23" i="3"/>
  <c r="CD162" i="3"/>
  <c r="CV154" i="3"/>
  <c r="AH91" i="3"/>
  <c r="BL53" i="3"/>
  <c r="P223" i="3"/>
  <c r="DB106" i="3"/>
  <c r="CV211" i="3"/>
  <c r="CJ75" i="3"/>
  <c r="V122" i="3"/>
  <c r="BL19" i="3"/>
  <c r="P34" i="3"/>
  <c r="P151" i="3"/>
  <c r="CD53" i="3"/>
  <c r="DB46" i="3"/>
  <c r="BR215" i="3"/>
  <c r="AN96" i="3"/>
  <c r="DN124" i="3"/>
  <c r="DN4" i="3"/>
  <c r="DN16" i="3"/>
  <c r="ER4" i="3"/>
  <c r="DN156" i="3"/>
  <c r="DN47" i="3"/>
  <c r="DN212" i="3"/>
  <c r="DN107" i="3"/>
  <c r="ER106" i="3"/>
  <c r="V191" i="3"/>
  <c r="AZ168" i="3"/>
  <c r="CD122" i="3"/>
  <c r="ER156" i="3"/>
  <c r="DH15" i="3"/>
  <c r="DT134" i="3"/>
  <c r="EF7" i="3"/>
  <c r="CJ73" i="3"/>
  <c r="BX162" i="3"/>
  <c r="DT119" i="3"/>
  <c r="AT80" i="3"/>
  <c r="P64" i="3"/>
  <c r="P205" i="3"/>
  <c r="P212" i="3"/>
  <c r="CD182" i="3"/>
  <c r="CV196" i="3"/>
  <c r="BF206" i="3"/>
  <c r="ER83" i="3"/>
  <c r="BR21" i="3"/>
  <c r="BL123" i="3"/>
  <c r="EL17" i="3"/>
  <c r="EL15" i="3"/>
  <c r="DH52" i="3"/>
  <c r="EF126" i="3"/>
  <c r="AN151" i="3"/>
  <c r="J170" i="3"/>
  <c r="DH53" i="3"/>
  <c r="AB105" i="3"/>
  <c r="DZ24" i="3"/>
  <c r="P48" i="3"/>
  <c r="BR63" i="3"/>
  <c r="EF49" i="3"/>
  <c r="CJ70" i="3"/>
  <c r="DB179" i="3"/>
  <c r="AB207" i="3"/>
  <c r="V34" i="3"/>
  <c r="V44" i="3"/>
  <c r="AH111" i="3"/>
  <c r="AT61" i="3"/>
  <c r="DT75" i="3"/>
  <c r="DT153" i="3"/>
  <c r="CD85" i="3"/>
  <c r="CP68" i="3"/>
  <c r="AT50" i="3"/>
  <c r="CV183" i="3"/>
  <c r="AN123" i="3"/>
  <c r="V60" i="3"/>
  <c r="V126" i="3"/>
  <c r="CP25" i="3"/>
  <c r="CV105" i="3"/>
  <c r="EL220" i="3"/>
  <c r="ER126" i="3"/>
  <c r="P45" i="3"/>
  <c r="J75" i="3"/>
  <c r="CJ198" i="3"/>
  <c r="BL71" i="3"/>
  <c r="CV220" i="3"/>
  <c r="CD11" i="3"/>
  <c r="V7" i="3"/>
  <c r="DZ29" i="3"/>
  <c r="EF67" i="3"/>
  <c r="CJ173" i="3"/>
  <c r="EL136" i="3"/>
  <c r="CP62" i="3"/>
  <c r="P130" i="3"/>
  <c r="BF179" i="3"/>
  <c r="AZ160" i="3"/>
  <c r="BL142" i="3"/>
  <c r="AT218" i="3"/>
  <c r="BR97" i="3"/>
  <c r="J220" i="3"/>
  <c r="AB129" i="3"/>
  <c r="DH159" i="3"/>
  <c r="P126" i="3"/>
  <c r="AH151" i="3"/>
  <c r="AT169" i="3"/>
  <c r="BX189" i="3"/>
  <c r="ER221" i="3"/>
  <c r="J38" i="3"/>
  <c r="CV37" i="3"/>
  <c r="P211" i="3"/>
  <c r="AN209" i="3"/>
  <c r="BX124" i="3"/>
  <c r="CP203" i="3"/>
  <c r="DT149" i="3"/>
  <c r="DZ101" i="3"/>
  <c r="CV31" i="3"/>
  <c r="AT77" i="3"/>
  <c r="ER136" i="3"/>
  <c r="EF222" i="3"/>
  <c r="AB209" i="3"/>
  <c r="EL66" i="3"/>
  <c r="DT135" i="3"/>
  <c r="CP167" i="3"/>
  <c r="CJ27" i="3"/>
  <c r="DH197" i="3"/>
  <c r="CV10" i="3"/>
  <c r="CP176" i="3"/>
  <c r="AH104" i="3"/>
  <c r="DT165" i="3"/>
  <c r="CJ86" i="3"/>
  <c r="BX199" i="3"/>
  <c r="CV8" i="3"/>
  <c r="AZ87" i="3"/>
  <c r="AT128" i="3"/>
  <c r="AB91" i="3"/>
  <c r="EF156" i="3"/>
  <c r="J142" i="3"/>
  <c r="AN139" i="3"/>
  <c r="EL37" i="3"/>
  <c r="DH63" i="3"/>
  <c r="BL8" i="3"/>
  <c r="BF133" i="3"/>
  <c r="AH148" i="3"/>
  <c r="AB169" i="3"/>
  <c r="DB77" i="3"/>
  <c r="AN134" i="3"/>
  <c r="AT13" i="3"/>
  <c r="CP140" i="3"/>
  <c r="DH86" i="3"/>
  <c r="ER192" i="3"/>
  <c r="CJ153" i="3"/>
  <c r="CV212" i="3"/>
  <c r="EL147" i="3"/>
  <c r="CJ14" i="3"/>
  <c r="EL135" i="3"/>
  <c r="CJ220" i="3"/>
  <c r="V184" i="3"/>
  <c r="P15" i="3"/>
  <c r="DN126" i="3"/>
  <c r="AH4" i="3"/>
  <c r="DN127" i="3"/>
  <c r="DN39" i="3"/>
  <c r="DN5" i="3"/>
  <c r="DN91" i="3"/>
  <c r="DN140" i="3"/>
  <c r="DN129" i="3"/>
  <c r="DN12" i="3"/>
  <c r="V4" i="3"/>
  <c r="DN161" i="3"/>
  <c r="DN173" i="3"/>
  <c r="DB4" i="3"/>
  <c r="DN151" i="3"/>
  <c r="DN57" i="3"/>
  <c r="DN53" i="3"/>
  <c r="DN73" i="3"/>
  <c r="BR53" i="3"/>
  <c r="J177" i="3"/>
  <c r="V73" i="3"/>
  <c r="BF86" i="3"/>
  <c r="EF150" i="3"/>
  <c r="BL181" i="3"/>
  <c r="CJ5" i="3"/>
  <c r="AT204" i="3"/>
  <c r="AB87" i="3"/>
  <c r="DT114" i="3"/>
  <c r="V137" i="3"/>
  <c r="CV17" i="3"/>
  <c r="DZ91" i="3"/>
  <c r="V163" i="3"/>
  <c r="BF122" i="3"/>
  <c r="AT104" i="3"/>
  <c r="CJ102" i="3"/>
  <c r="DH143" i="3"/>
  <c r="AB210" i="3"/>
  <c r="CV132" i="3"/>
  <c r="ER26" i="3"/>
  <c r="DT66" i="3"/>
  <c r="DB124" i="3"/>
  <c r="BR75" i="3"/>
  <c r="AT115" i="3"/>
  <c r="AN161" i="3"/>
  <c r="ER53" i="3"/>
  <c r="DZ154" i="3"/>
  <c r="AN199" i="3"/>
  <c r="EL79" i="3"/>
  <c r="AN169" i="3"/>
  <c r="CD198" i="3"/>
  <c r="CP56" i="3"/>
  <c r="BL4" i="3"/>
  <c r="DN134" i="3"/>
  <c r="DN169" i="3"/>
  <c r="DN142" i="3"/>
  <c r="DN9" i="3"/>
  <c r="AN36" i="3"/>
  <c r="AT193" i="3"/>
  <c r="BX66" i="3"/>
  <c r="DT77" i="3"/>
  <c r="EL169" i="3"/>
  <c r="P25" i="3"/>
  <c r="AZ117" i="3"/>
  <c r="CD33" i="3"/>
  <c r="CJ170" i="3"/>
  <c r="AN108" i="3"/>
  <c r="V29" i="3"/>
  <c r="AB190" i="3"/>
  <c r="ER216" i="3"/>
  <c r="EL98" i="3"/>
  <c r="AB116" i="3"/>
  <c r="DH60" i="3"/>
  <c r="DT126" i="3"/>
  <c r="DH157" i="3"/>
  <c r="EF39" i="3"/>
  <c r="CJ197" i="3"/>
  <c r="CV75" i="3"/>
  <c r="CP24" i="3"/>
  <c r="BF210" i="3"/>
  <c r="DZ193" i="3"/>
  <c r="BR84" i="3"/>
  <c r="BL90" i="3"/>
  <c r="V22" i="3"/>
  <c r="AN210" i="3"/>
  <c r="P143" i="3"/>
  <c r="J165" i="3"/>
  <c r="AN77" i="3"/>
  <c r="AB193" i="3"/>
  <c r="DN148" i="3"/>
  <c r="DN104" i="3"/>
  <c r="DN116" i="3"/>
  <c r="DZ73" i="3"/>
  <c r="DB191" i="3"/>
  <c r="CJ103" i="3"/>
  <c r="ER212" i="3"/>
  <c r="BL137" i="3"/>
  <c r="ER75" i="3"/>
  <c r="BL128" i="3"/>
  <c r="AN152" i="3"/>
  <c r="DT141" i="3"/>
  <c r="AB46" i="3"/>
  <c r="BR201" i="3"/>
  <c r="BF50" i="3"/>
  <c r="EF87" i="3"/>
  <c r="AZ142" i="3"/>
  <c r="EL162" i="3"/>
  <c r="AT147" i="3"/>
  <c r="CV93" i="3"/>
  <c r="BX181" i="3"/>
  <c r="DB220" i="3"/>
  <c r="P28" i="3"/>
  <c r="EL33" i="3"/>
  <c r="AN85" i="3"/>
  <c r="ER155" i="3"/>
  <c r="EF140" i="3"/>
  <c r="EL200" i="3"/>
  <c r="AB181" i="3"/>
  <c r="BX86" i="3"/>
  <c r="BX34" i="3"/>
  <c r="CD184" i="3"/>
  <c r="DZ72" i="3"/>
  <c r="CJ16" i="3"/>
  <c r="CV114" i="3"/>
  <c r="AN215" i="3"/>
  <c r="DT102" i="3"/>
  <c r="AH78" i="3"/>
  <c r="AH195" i="3"/>
  <c r="BL126" i="3"/>
  <c r="DH39" i="3"/>
  <c r="AZ132" i="3"/>
  <c r="P129" i="3"/>
  <c r="P12" i="3"/>
  <c r="DH199" i="3"/>
  <c r="AZ101" i="3"/>
  <c r="EL116" i="3"/>
  <c r="BF219" i="3"/>
  <c r="AZ36" i="3"/>
  <c r="DT146" i="3"/>
  <c r="BR220" i="3"/>
  <c r="DT24" i="3"/>
  <c r="AT82" i="3"/>
  <c r="AH140" i="3"/>
  <c r="BF84" i="3"/>
  <c r="DB208" i="3"/>
  <c r="J85" i="3"/>
  <c r="AT25" i="3"/>
  <c r="DZ102" i="3"/>
  <c r="DH222" i="3"/>
  <c r="CP54" i="3"/>
  <c r="DB50" i="3"/>
  <c r="DT26" i="3"/>
  <c r="AT173" i="3"/>
  <c r="V150" i="3"/>
  <c r="EF200" i="3"/>
  <c r="EL59" i="3"/>
  <c r="AH214" i="3"/>
  <c r="J92" i="3"/>
  <c r="AH134" i="3"/>
  <c r="AN73" i="3"/>
  <c r="AT57" i="3"/>
  <c r="AN15" i="3"/>
  <c r="CV216" i="3"/>
  <c r="EL130" i="3"/>
  <c r="V21" i="3"/>
  <c r="CP122" i="3"/>
  <c r="ER81" i="3"/>
  <c r="DT8" i="3"/>
  <c r="BF63" i="3"/>
  <c r="AN153" i="3"/>
  <c r="ER18" i="3"/>
  <c r="EF21" i="3"/>
  <c r="DB80" i="3"/>
  <c r="J87" i="3"/>
  <c r="BL96" i="3"/>
  <c r="J113" i="3"/>
  <c r="EL58" i="3"/>
  <c r="CV205" i="3"/>
  <c r="EL108" i="3"/>
  <c r="AB198" i="3"/>
  <c r="P108" i="3"/>
  <c r="ER69" i="3"/>
  <c r="AT220" i="3"/>
  <c r="BF19" i="3"/>
  <c r="AZ9" i="3"/>
  <c r="CP13" i="3"/>
  <c r="AN156" i="3"/>
  <c r="BL201" i="3"/>
  <c r="J188" i="3"/>
  <c r="CD181" i="3"/>
  <c r="P67" i="3"/>
  <c r="AB81" i="3"/>
  <c r="CV20" i="3"/>
  <c r="P203" i="3"/>
  <c r="AB179" i="3"/>
  <c r="DZ40" i="3"/>
  <c r="CJ132" i="3"/>
  <c r="CP61" i="3"/>
  <c r="EL209" i="3"/>
  <c r="AZ126" i="3"/>
  <c r="BF31" i="3"/>
  <c r="P71" i="3"/>
  <c r="CD45" i="3"/>
  <c r="AN55" i="3"/>
  <c r="DN46" i="3"/>
  <c r="DN219" i="3"/>
  <c r="DN182" i="3"/>
  <c r="DN99" i="3"/>
  <c r="DN202" i="3"/>
  <c r="DN172" i="3"/>
  <c r="DN108" i="3"/>
  <c r="DN27" i="3"/>
  <c r="DN112" i="3"/>
  <c r="DN50" i="3"/>
  <c r="DN30" i="3"/>
  <c r="DN7" i="3"/>
  <c r="DN13" i="3"/>
  <c r="DN160" i="3"/>
  <c r="DN204" i="3"/>
  <c r="DN78" i="3"/>
  <c r="DN55" i="3"/>
  <c r="AZ4" i="3"/>
  <c r="DN36" i="3"/>
  <c r="BX147" i="3"/>
  <c r="P24" i="3"/>
  <c r="AB44" i="3"/>
  <c r="EF89" i="3"/>
  <c r="CJ18" i="3"/>
  <c r="CP65" i="3"/>
  <c r="DT128" i="3"/>
  <c r="DT175" i="3"/>
  <c r="DT187" i="3"/>
  <c r="BR125" i="3"/>
  <c r="AN185" i="3"/>
  <c r="EF214" i="3"/>
  <c r="AB108" i="3"/>
  <c r="ER173" i="3"/>
  <c r="DZ217" i="3"/>
  <c r="EL43" i="3"/>
  <c r="AH99" i="3"/>
  <c r="ER45" i="3"/>
  <c r="AZ45" i="3"/>
  <c r="AN90" i="3"/>
  <c r="EF37" i="3"/>
  <c r="AZ110" i="3"/>
  <c r="BL180" i="3"/>
  <c r="DN193" i="3"/>
  <c r="DN223" i="3"/>
  <c r="DN101" i="3"/>
  <c r="DN203" i="3"/>
  <c r="DN34" i="3"/>
  <c r="DN214" i="3"/>
  <c r="V205" i="3"/>
  <c r="CP85" i="3"/>
  <c r="J214" i="3"/>
  <c r="AN190" i="3"/>
  <c r="EF158" i="3"/>
  <c r="ER79" i="3"/>
  <c r="BR107" i="3"/>
  <c r="CP113" i="3"/>
  <c r="CD57" i="3"/>
  <c r="DB97" i="3"/>
  <c r="CJ210" i="3"/>
  <c r="DB154" i="3"/>
  <c r="DB15" i="3"/>
  <c r="V96" i="3"/>
  <c r="ER210" i="3"/>
  <c r="DB24" i="3"/>
  <c r="CD37" i="3"/>
  <c r="AH97" i="3"/>
  <c r="CJ162" i="3"/>
  <c r="CD194" i="3"/>
  <c r="CV25" i="3"/>
  <c r="BF14" i="3"/>
  <c r="CD140" i="3"/>
  <c r="CV46" i="3"/>
  <c r="AZ193" i="3"/>
  <c r="AN41" i="3"/>
  <c r="CD62" i="3"/>
  <c r="EL221" i="3"/>
  <c r="AN87" i="3"/>
  <c r="ER38" i="3"/>
  <c r="DH138" i="3"/>
  <c r="V215" i="3"/>
  <c r="AT207" i="3"/>
  <c r="ER137" i="3"/>
  <c r="DN51" i="3"/>
  <c r="DN48" i="3"/>
  <c r="DN176" i="3"/>
  <c r="DN88" i="3"/>
  <c r="DN8" i="3"/>
  <c r="DN103" i="3"/>
  <c r="BR73" i="3"/>
  <c r="EF24" i="3"/>
  <c r="DT206" i="3"/>
  <c r="AZ187" i="3"/>
  <c r="AT184" i="3"/>
  <c r="ER49" i="3"/>
  <c r="DZ145" i="3"/>
  <c r="AZ182" i="3"/>
  <c r="ER23" i="3"/>
  <c r="BR8" i="3"/>
  <c r="AT217" i="3"/>
  <c r="BX183" i="3"/>
  <c r="CP119" i="3"/>
  <c r="BX159" i="3"/>
  <c r="AH163" i="3"/>
  <c r="BR110" i="3"/>
  <c r="J103" i="3"/>
  <c r="CP17" i="3"/>
  <c r="CP63" i="3"/>
  <c r="BR115" i="3"/>
  <c r="AB206" i="3"/>
  <c r="CP144" i="3"/>
  <c r="J114" i="3"/>
  <c r="BL208" i="3"/>
  <c r="DB65" i="3"/>
  <c r="AB165" i="3"/>
  <c r="BX216" i="3"/>
  <c r="CJ4" i="3"/>
  <c r="ER48" i="3"/>
  <c r="BX142" i="3"/>
  <c r="BF117" i="3"/>
  <c r="CD13" i="3"/>
  <c r="DN114" i="3"/>
  <c r="AZ86" i="3"/>
  <c r="AT186" i="3"/>
  <c r="CV191" i="3"/>
  <c r="J71" i="3"/>
  <c r="DN70" i="3"/>
  <c r="DN218" i="3"/>
  <c r="BF4" i="3"/>
  <c r="DT142" i="3"/>
  <c r="DB93" i="3"/>
  <c r="EL71" i="3"/>
  <c r="DT54" i="3"/>
  <c r="AT148" i="3"/>
  <c r="DB56" i="3"/>
  <c r="AZ29" i="3"/>
  <c r="ER193" i="3"/>
  <c r="AZ6" i="3"/>
  <c r="BR16" i="3"/>
  <c r="AZ137" i="3"/>
  <c r="DB143" i="3"/>
  <c r="J80" i="3"/>
  <c r="CJ58" i="3"/>
  <c r="AT8" i="3"/>
  <c r="DZ164" i="3"/>
  <c r="AH6" i="3"/>
  <c r="ER199" i="3"/>
  <c r="EF215" i="3"/>
  <c r="DB140" i="3"/>
  <c r="CV192" i="3"/>
  <c r="DN6" i="3"/>
  <c r="DN128" i="3"/>
  <c r="BF13" i="3"/>
  <c r="CJ128" i="3"/>
  <c r="P158" i="3"/>
  <c r="DB57" i="3"/>
  <c r="BX15" i="3"/>
  <c r="EF48" i="3"/>
  <c r="EL213" i="3"/>
  <c r="AN75" i="3"/>
  <c r="DN79" i="3"/>
  <c r="DN157" i="3"/>
  <c r="DN141" i="3"/>
  <c r="DN58" i="3"/>
  <c r="CV4" i="3"/>
  <c r="P194" i="3"/>
  <c r="BX143" i="3"/>
  <c r="AT39" i="3"/>
  <c r="CJ39" i="3"/>
  <c r="BF17" i="3"/>
  <c r="AH215" i="3"/>
  <c r="BX222" i="3"/>
  <c r="CP41" i="3"/>
  <c r="P140" i="3"/>
  <c r="CP148" i="3"/>
  <c r="AT100" i="3"/>
  <c r="P188" i="3"/>
  <c r="AB135" i="3"/>
  <c r="CD101" i="3"/>
  <c r="AB213" i="3"/>
  <c r="AZ20" i="3"/>
  <c r="DN178" i="3"/>
  <c r="DN191" i="3"/>
  <c r="CJ85" i="3"/>
  <c r="CD78" i="3"/>
  <c r="CP69" i="3"/>
  <c r="BR176" i="3"/>
  <c r="CJ71" i="3"/>
  <c r="P141" i="3"/>
  <c r="DB19" i="3"/>
  <c r="BF66" i="3"/>
  <c r="DH101" i="3"/>
  <c r="EL60" i="3"/>
  <c r="DT164" i="3"/>
  <c r="DN163" i="3"/>
  <c r="DN153" i="3"/>
  <c r="DN87" i="3"/>
  <c r="DN146" i="3"/>
  <c r="EL218" i="3"/>
  <c r="BL188" i="3"/>
  <c r="BR195" i="3"/>
  <c r="DZ202" i="3"/>
  <c r="P55" i="3"/>
  <c r="DZ50" i="3"/>
  <c r="EF22" i="3"/>
  <c r="ER111" i="3"/>
  <c r="CJ56" i="3"/>
  <c r="BF120" i="3"/>
  <c r="J39" i="3"/>
  <c r="AH205" i="3"/>
  <c r="AB28" i="3"/>
  <c r="CD32" i="3"/>
  <c r="V68" i="3"/>
  <c r="AN106" i="3"/>
  <c r="DN120" i="3"/>
  <c r="CJ207" i="3"/>
  <c r="AH120" i="3"/>
  <c r="AZ147" i="3"/>
  <c r="EL29" i="3"/>
  <c r="DN144" i="3"/>
  <c r="DN115" i="3"/>
  <c r="EL20" i="3"/>
  <c r="BR199" i="3"/>
  <c r="AN177" i="3"/>
  <c r="AN65" i="3"/>
  <c r="J152" i="3"/>
  <c r="AT206" i="3"/>
  <c r="BR191" i="3"/>
  <c r="BX155" i="3"/>
  <c r="DN135" i="3"/>
  <c r="DN76" i="3"/>
  <c r="DN206" i="3"/>
  <c r="DN216" i="3"/>
  <c r="DN137" i="3"/>
  <c r="DN150" i="3"/>
  <c r="DN213" i="3"/>
  <c r="J4" i="3"/>
  <c r="EF166" i="3"/>
  <c r="DT92" i="3"/>
  <c r="CV40" i="3"/>
  <c r="BX74" i="3"/>
  <c r="CD73" i="3"/>
  <c r="EF58" i="3"/>
  <c r="AH65" i="3"/>
  <c r="EL90" i="3"/>
  <c r="P121" i="3"/>
  <c r="DH41" i="3"/>
  <c r="P153" i="3"/>
  <c r="V36" i="3"/>
  <c r="ER175" i="3"/>
  <c r="CJ117" i="3"/>
  <c r="A55" i="14"/>
  <c r="A56" i="14" s="1"/>
  <c r="A58" i="5"/>
  <c r="A59" i="5" s="1"/>
  <c r="A58" i="7"/>
  <c r="A59" i="7" s="1"/>
  <c r="A58" i="8"/>
  <c r="A59" i="8" s="1"/>
  <c r="I44" i="12" l="1"/>
  <c r="M44" i="12" s="1"/>
  <c r="M3" i="12"/>
  <c r="OJ144" i="3"/>
  <c r="OL144" i="3" s="1"/>
  <c r="OR144" i="3" s="1"/>
  <c r="OJ30" i="3"/>
  <c r="OL30" i="3" s="1"/>
  <c r="OJ213" i="3"/>
  <c r="OL213" i="3" s="1"/>
  <c r="OR213" i="3" s="1"/>
  <c r="OJ58" i="3"/>
  <c r="OL58" i="3" s="1"/>
  <c r="OR58" i="3" s="1"/>
  <c r="OJ128" i="3"/>
  <c r="OL128" i="3" s="1"/>
  <c r="OR128" i="3" s="1"/>
  <c r="OJ218" i="3"/>
  <c r="OL218" i="3" s="1"/>
  <c r="OR218" i="3" s="1"/>
  <c r="OJ51" i="3"/>
  <c r="OL51" i="3" s="1"/>
  <c r="OJ34" i="3"/>
  <c r="OL34" i="3" s="1"/>
  <c r="OJ193" i="3"/>
  <c r="OL193" i="3" s="1"/>
  <c r="OR193" i="3" s="1"/>
  <c r="OJ36" i="3"/>
  <c r="OL36" i="3" s="1"/>
  <c r="OJ204" i="3"/>
  <c r="OL204" i="3" s="1"/>
  <c r="OR204" i="3" s="1"/>
  <c r="OJ108" i="3"/>
  <c r="OL108" i="3" s="1"/>
  <c r="OR108" i="3" s="1"/>
  <c r="OJ182" i="3"/>
  <c r="OL182" i="3" s="1"/>
  <c r="OR182" i="3" s="1"/>
  <c r="OJ104" i="3"/>
  <c r="OL104" i="3" s="1"/>
  <c r="OR104" i="3" s="1"/>
  <c r="OJ169" i="3"/>
  <c r="OL169" i="3" s="1"/>
  <c r="OR169" i="3" s="1"/>
  <c r="OJ73" i="3"/>
  <c r="OL73" i="3" s="1"/>
  <c r="OR73" i="3" s="1"/>
  <c r="OJ12" i="3"/>
  <c r="OL12" i="3" s="1"/>
  <c r="OJ5" i="3"/>
  <c r="OL5" i="3" s="1"/>
  <c r="OJ126" i="3"/>
  <c r="OL126" i="3" s="1"/>
  <c r="OR126" i="3" s="1"/>
  <c r="OJ212" i="3"/>
  <c r="OL212" i="3" s="1"/>
  <c r="OR212" i="3" s="1"/>
  <c r="OJ33" i="3"/>
  <c r="OL33" i="3" s="1"/>
  <c r="OJ149" i="3"/>
  <c r="OL149" i="3" s="1"/>
  <c r="OR149" i="3" s="1"/>
  <c r="OJ152" i="3"/>
  <c r="OL152" i="3" s="1"/>
  <c r="OR152" i="3" s="1"/>
  <c r="OJ187" i="3"/>
  <c r="OL187" i="3" s="1"/>
  <c r="OR187" i="3" s="1"/>
  <c r="OJ181" i="3"/>
  <c r="OL181" i="3" s="1"/>
  <c r="OR181" i="3" s="1"/>
  <c r="OJ19" i="3"/>
  <c r="OL19" i="3" s="1"/>
  <c r="OJ206" i="3"/>
  <c r="OL206" i="3" s="1"/>
  <c r="OR206" i="3" s="1"/>
  <c r="OJ6" i="3"/>
  <c r="OL6" i="3" s="1"/>
  <c r="OJ150" i="3"/>
  <c r="OL150" i="3" s="1"/>
  <c r="OR150" i="3" s="1"/>
  <c r="OJ141" i="3"/>
  <c r="OL141" i="3" s="1"/>
  <c r="OR141" i="3" s="1"/>
  <c r="OJ203" i="3"/>
  <c r="OL203" i="3" s="1"/>
  <c r="OR203" i="3" s="1"/>
  <c r="OJ129" i="3"/>
  <c r="OL129" i="3" s="1"/>
  <c r="OR129" i="3" s="1"/>
  <c r="OJ8" i="3"/>
  <c r="OL8" i="3" s="1"/>
  <c r="OJ112" i="3"/>
  <c r="OL112" i="3" s="1"/>
  <c r="OR112" i="3" s="1"/>
  <c r="OJ76" i="3"/>
  <c r="OL76" i="3" s="1"/>
  <c r="OR76" i="3" s="1"/>
  <c r="OJ27" i="3"/>
  <c r="OL27" i="3" s="1"/>
  <c r="OJ200" i="3"/>
  <c r="OL200" i="3" s="1"/>
  <c r="OR200" i="3" s="1"/>
  <c r="OJ207" i="3"/>
  <c r="OL207" i="3" s="1"/>
  <c r="OR207" i="3" s="1"/>
  <c r="OJ68" i="3"/>
  <c r="OL68" i="3" s="1"/>
  <c r="OR68" i="3" s="1"/>
  <c r="OJ158" i="3"/>
  <c r="OL158" i="3" s="1"/>
  <c r="OR158" i="3" s="1"/>
  <c r="OJ179" i="3"/>
  <c r="OL179" i="3" s="1"/>
  <c r="OR179" i="3" s="1"/>
  <c r="OJ45" i="3"/>
  <c r="OL45" i="3" s="1"/>
  <c r="OJ183" i="3"/>
  <c r="OL183" i="3" s="1"/>
  <c r="OR183" i="3" s="1"/>
  <c r="OJ63" i="3"/>
  <c r="OL63" i="3" s="1"/>
  <c r="OR63" i="3" s="1"/>
  <c r="OJ97" i="3"/>
  <c r="OL97" i="3" s="1"/>
  <c r="OR97" i="3" s="1"/>
  <c r="OJ167" i="3"/>
  <c r="OL167" i="3" s="1"/>
  <c r="OR167" i="3" s="1"/>
  <c r="OJ180" i="3"/>
  <c r="OL180" i="3" s="1"/>
  <c r="OR180" i="3" s="1"/>
  <c r="OJ199" i="3"/>
  <c r="OL199" i="3" s="1"/>
  <c r="OR199" i="3" s="1"/>
  <c r="OJ81" i="3"/>
  <c r="OL81" i="3" s="1"/>
  <c r="OR81" i="3" s="1"/>
  <c r="OJ168" i="3"/>
  <c r="OL168" i="3" s="1"/>
  <c r="OR168" i="3" s="1"/>
  <c r="OJ67" i="3"/>
  <c r="OL67" i="3" s="1"/>
  <c r="OR67" i="3" s="1"/>
  <c r="OJ44" i="3"/>
  <c r="OL44" i="3" s="1"/>
  <c r="OJ221" i="3"/>
  <c r="OL221" i="3" s="1"/>
  <c r="OR221" i="3" s="1"/>
  <c r="OJ35" i="3"/>
  <c r="OL35" i="3" s="1"/>
  <c r="OJ153" i="3"/>
  <c r="OL153" i="3" s="1"/>
  <c r="OR153" i="3" s="1"/>
  <c r="OJ162" i="3"/>
  <c r="OL162" i="3" s="1"/>
  <c r="OR162" i="3" s="1"/>
  <c r="OJ217" i="3"/>
  <c r="OL217" i="3" s="1"/>
  <c r="OR217" i="3" s="1"/>
  <c r="OJ198" i="3"/>
  <c r="OL198" i="3" s="1"/>
  <c r="OR198" i="3" s="1"/>
  <c r="OJ120" i="3"/>
  <c r="OL120" i="3" s="1"/>
  <c r="OR120" i="3" s="1"/>
  <c r="OJ88" i="3"/>
  <c r="OL88" i="3" s="1"/>
  <c r="OR88" i="3" s="1"/>
  <c r="OJ172" i="3"/>
  <c r="OL172" i="3" s="1"/>
  <c r="OR172" i="3" s="1"/>
  <c r="OJ219" i="3"/>
  <c r="OL219" i="3" s="1"/>
  <c r="OR219" i="3" s="1"/>
  <c r="OJ148" i="3"/>
  <c r="OL148" i="3" s="1"/>
  <c r="OR148" i="3" s="1"/>
  <c r="OJ134" i="3"/>
  <c r="OL134" i="3" s="1"/>
  <c r="OR134" i="3" s="1"/>
  <c r="OJ53" i="3"/>
  <c r="OL53" i="3" s="1"/>
  <c r="OJ173" i="3"/>
  <c r="OL173" i="3" s="1"/>
  <c r="OR173" i="3" s="1"/>
  <c r="OJ39" i="3"/>
  <c r="OL39" i="3" s="1"/>
  <c r="OJ47" i="3"/>
  <c r="OL47" i="3" s="1"/>
  <c r="OJ136" i="3"/>
  <c r="OL136" i="3" s="1"/>
  <c r="OR136" i="3" s="1"/>
  <c r="OJ215" i="3"/>
  <c r="OL215" i="3" s="1"/>
  <c r="OR215" i="3" s="1"/>
  <c r="OJ62" i="3"/>
  <c r="OL62" i="3" s="1"/>
  <c r="OR62" i="3" s="1"/>
  <c r="OJ111" i="3"/>
  <c r="OL111" i="3" s="1"/>
  <c r="OR111" i="3" s="1"/>
  <c r="OJ186" i="3"/>
  <c r="OL186" i="3" s="1"/>
  <c r="OR186" i="3" s="1"/>
  <c r="OJ197" i="3"/>
  <c r="OL197" i="3" s="1"/>
  <c r="OR197" i="3" s="1"/>
  <c r="OJ102" i="3"/>
  <c r="OL102" i="3" s="1"/>
  <c r="OR102" i="3" s="1"/>
  <c r="OJ23" i="3"/>
  <c r="OL23" i="3" s="1"/>
  <c r="OJ41" i="3"/>
  <c r="OL41" i="3" s="1"/>
  <c r="OJ71" i="3"/>
  <c r="OL71" i="3" s="1"/>
  <c r="OR71" i="3" s="1"/>
  <c r="OJ86" i="3"/>
  <c r="OL86" i="3" s="1"/>
  <c r="OR86" i="3" s="1"/>
  <c r="OJ190" i="3"/>
  <c r="OL190" i="3" s="1"/>
  <c r="OR190" i="3" s="1"/>
  <c r="OJ211" i="3"/>
  <c r="OL211" i="3" s="1"/>
  <c r="OR211" i="3" s="1"/>
  <c r="OJ74" i="3"/>
  <c r="OL74" i="3" s="1"/>
  <c r="OR74" i="3" s="1"/>
  <c r="OJ133" i="3"/>
  <c r="OL133" i="3" s="1"/>
  <c r="OR133" i="3" s="1"/>
  <c r="OJ38" i="3"/>
  <c r="OL38" i="3" s="1"/>
  <c r="OJ90" i="3"/>
  <c r="OL90" i="3" s="1"/>
  <c r="OR90" i="3" s="1"/>
  <c r="OJ143" i="3"/>
  <c r="OL143" i="3" s="1"/>
  <c r="OR143" i="3" s="1"/>
  <c r="OJ18" i="3"/>
  <c r="OL18" i="3" s="1"/>
  <c r="OJ72" i="3"/>
  <c r="OL72" i="3" s="1"/>
  <c r="OR72" i="3" s="1"/>
  <c r="OJ109" i="3"/>
  <c r="OL109" i="3" s="1"/>
  <c r="OR109" i="3" s="1"/>
  <c r="OJ64" i="3"/>
  <c r="OL64" i="3" s="1"/>
  <c r="OR64" i="3" s="1"/>
  <c r="OJ175" i="3"/>
  <c r="OL175" i="3" s="1"/>
  <c r="OR175" i="3" s="1"/>
  <c r="OJ209" i="3"/>
  <c r="OL209" i="3" s="1"/>
  <c r="OR209" i="3" s="1"/>
  <c r="OJ154" i="3"/>
  <c r="OL154" i="3" s="1"/>
  <c r="OR154" i="3" s="1"/>
  <c r="OJ132" i="3"/>
  <c r="OL132" i="3" s="1"/>
  <c r="OR132" i="3" s="1"/>
  <c r="OJ222" i="3"/>
  <c r="OL222" i="3" s="1"/>
  <c r="OR222" i="3" s="1"/>
  <c r="OJ138" i="3"/>
  <c r="OL138" i="3" s="1"/>
  <c r="OR138" i="3" s="1"/>
  <c r="OJ59" i="3"/>
  <c r="OL59" i="3" s="1"/>
  <c r="OR59" i="3" s="1"/>
  <c r="OJ155" i="3"/>
  <c r="OL155" i="3" s="1"/>
  <c r="OR155" i="3" s="1"/>
  <c r="OJ145" i="3"/>
  <c r="OL145" i="3" s="1"/>
  <c r="OR145" i="3" s="1"/>
  <c r="OJ106" i="3"/>
  <c r="OL106" i="3" s="1"/>
  <c r="OR106" i="3" s="1"/>
  <c r="OJ196" i="3"/>
  <c r="OL196" i="3" s="1"/>
  <c r="OR196" i="3" s="1"/>
  <c r="OJ93" i="3"/>
  <c r="OL93" i="3" s="1"/>
  <c r="OR93" i="3" s="1"/>
  <c r="OJ31" i="3"/>
  <c r="OL31" i="3" s="1"/>
  <c r="OJ69" i="3"/>
  <c r="OL69" i="3" s="1"/>
  <c r="OR69" i="3" s="1"/>
  <c r="OJ98" i="3"/>
  <c r="OL98" i="3" s="1"/>
  <c r="OR98" i="3" s="1"/>
  <c r="OJ96" i="3"/>
  <c r="OL96" i="3" s="1"/>
  <c r="OR96" i="3" s="1"/>
  <c r="OJ123" i="3"/>
  <c r="OL123" i="3" s="1"/>
  <c r="OR123" i="3" s="1"/>
  <c r="OJ191" i="3"/>
  <c r="OL191" i="3" s="1"/>
  <c r="OR191" i="3" s="1"/>
  <c r="OJ50" i="3"/>
  <c r="OL50" i="3" s="1"/>
  <c r="OJ137" i="3"/>
  <c r="OL137" i="3" s="1"/>
  <c r="OR137" i="3" s="1"/>
  <c r="OJ135" i="3"/>
  <c r="OL135" i="3" s="1"/>
  <c r="OR135" i="3" s="1"/>
  <c r="OJ146" i="3"/>
  <c r="OL146" i="3" s="1"/>
  <c r="OR146" i="3" s="1"/>
  <c r="OJ178" i="3"/>
  <c r="OL178" i="3" s="1"/>
  <c r="OR178" i="3" s="1"/>
  <c r="OJ157" i="3"/>
  <c r="OL157" i="3" s="1"/>
  <c r="OR157" i="3" s="1"/>
  <c r="OJ114" i="3"/>
  <c r="OL114" i="3" s="1"/>
  <c r="OR114" i="3" s="1"/>
  <c r="OJ176" i="3"/>
  <c r="OL176" i="3" s="1"/>
  <c r="OR176" i="3" s="1"/>
  <c r="OJ101" i="3"/>
  <c r="OL101" i="3" s="1"/>
  <c r="OR101" i="3" s="1"/>
  <c r="OJ55" i="3"/>
  <c r="OL55" i="3" s="1"/>
  <c r="OR55" i="3" s="1"/>
  <c r="OJ13" i="3"/>
  <c r="OL13" i="3" s="1"/>
  <c r="OJ202" i="3"/>
  <c r="OL202" i="3" s="1"/>
  <c r="OR202" i="3" s="1"/>
  <c r="OJ46" i="3"/>
  <c r="OL46" i="3" s="1"/>
  <c r="OJ9" i="3"/>
  <c r="OL9" i="3" s="1"/>
  <c r="OJ57" i="3"/>
  <c r="OL57" i="3" s="1"/>
  <c r="OR57" i="3" s="1"/>
  <c r="OJ161" i="3"/>
  <c r="OL161" i="3" s="1"/>
  <c r="OR161" i="3" s="1"/>
  <c r="OJ140" i="3"/>
  <c r="OL140" i="3" s="1"/>
  <c r="OR140" i="3" s="1"/>
  <c r="OJ127" i="3"/>
  <c r="OL127" i="3" s="1"/>
  <c r="OR127" i="3" s="1"/>
  <c r="OJ156" i="3"/>
  <c r="OL156" i="3" s="1"/>
  <c r="OR156" i="3" s="1"/>
  <c r="OJ124" i="3"/>
  <c r="OL124" i="3" s="1"/>
  <c r="OR124" i="3" s="1"/>
  <c r="OJ92" i="3"/>
  <c r="OL92" i="3" s="1"/>
  <c r="OR92" i="3" s="1"/>
  <c r="OJ82" i="3"/>
  <c r="OL82" i="3" s="1"/>
  <c r="OR82" i="3" s="1"/>
  <c r="OJ188" i="3"/>
  <c r="OL188" i="3" s="1"/>
  <c r="OR188" i="3" s="1"/>
  <c r="OJ84" i="3"/>
  <c r="OL84" i="3" s="1"/>
  <c r="OR84" i="3" s="1"/>
  <c r="OJ20" i="3"/>
  <c r="OL20" i="3" s="1"/>
  <c r="OJ29" i="3"/>
  <c r="OL29" i="3" s="1"/>
  <c r="OJ15" i="3"/>
  <c r="OL15" i="3" s="1"/>
  <c r="OJ66" i="3"/>
  <c r="OL66" i="3" s="1"/>
  <c r="OR66" i="3" s="1"/>
  <c r="OJ25" i="3"/>
  <c r="OL25" i="3" s="1"/>
  <c r="OJ49" i="3"/>
  <c r="OL49" i="3" s="1"/>
  <c r="OJ210" i="3"/>
  <c r="OL210" i="3" s="1"/>
  <c r="OR210" i="3" s="1"/>
  <c r="OJ174" i="3"/>
  <c r="OL174" i="3" s="1"/>
  <c r="OR174" i="3" s="1"/>
  <c r="OJ192" i="3"/>
  <c r="OL192" i="3" s="1"/>
  <c r="OR192" i="3" s="1"/>
  <c r="OJ10" i="3"/>
  <c r="OL10" i="3" s="1"/>
  <c r="OJ159" i="3"/>
  <c r="OL159" i="3" s="1"/>
  <c r="OR159" i="3" s="1"/>
  <c r="OJ110" i="3"/>
  <c r="OL110" i="3" s="1"/>
  <c r="OR110" i="3" s="1"/>
  <c r="OJ195" i="3"/>
  <c r="OL195" i="3" s="1"/>
  <c r="OR195" i="3" s="1"/>
  <c r="OJ113" i="3"/>
  <c r="OL113" i="3" s="1"/>
  <c r="OR113" i="3" s="1"/>
  <c r="OJ75" i="3"/>
  <c r="OL75" i="3" s="1"/>
  <c r="OR75" i="3" s="1"/>
  <c r="OJ52" i="3"/>
  <c r="OL52" i="3" s="1"/>
  <c r="OJ61" i="3"/>
  <c r="OL61" i="3" s="1"/>
  <c r="OR61" i="3" s="1"/>
  <c r="OJ165" i="3"/>
  <c r="OL165" i="3" s="1"/>
  <c r="OR165" i="3" s="1"/>
  <c r="OJ14" i="3"/>
  <c r="OL14" i="3" s="1"/>
  <c r="OJ83" i="3"/>
  <c r="OL83" i="3" s="1"/>
  <c r="OR83" i="3" s="1"/>
  <c r="OJ100" i="3"/>
  <c r="OL100" i="3" s="1"/>
  <c r="OR100" i="3" s="1"/>
  <c r="OJ194" i="3"/>
  <c r="OL194" i="3" s="1"/>
  <c r="OR194" i="3" s="1"/>
  <c r="OJ94" i="3"/>
  <c r="OL94" i="3" s="1"/>
  <c r="OR94" i="3" s="1"/>
  <c r="OJ32" i="3"/>
  <c r="OL32" i="3" s="1"/>
  <c r="OJ171" i="3"/>
  <c r="OL171" i="3" s="1"/>
  <c r="OR171" i="3" s="1"/>
  <c r="OJ60" i="3"/>
  <c r="OL60" i="3" s="1"/>
  <c r="OR60" i="3" s="1"/>
  <c r="OJ170" i="3"/>
  <c r="OL170" i="3" s="1"/>
  <c r="OR170" i="3" s="1"/>
  <c r="OJ95" i="3"/>
  <c r="OL95" i="3" s="1"/>
  <c r="OR95" i="3" s="1"/>
  <c r="OJ37" i="3"/>
  <c r="OL37" i="3" s="1"/>
  <c r="OJ56" i="3"/>
  <c r="OL56" i="3" s="1"/>
  <c r="OR56" i="3" s="1"/>
  <c r="OJ117" i="3"/>
  <c r="OL117" i="3" s="1"/>
  <c r="OR117" i="3" s="1"/>
  <c r="OJ16" i="3"/>
  <c r="OL16" i="3" s="1"/>
  <c r="OJ26" i="3"/>
  <c r="OL26" i="3" s="1"/>
  <c r="OJ89" i="3"/>
  <c r="OL89" i="3" s="1"/>
  <c r="OR89" i="3" s="1"/>
  <c r="OJ65" i="3"/>
  <c r="OL65" i="3" s="1"/>
  <c r="OR65" i="3" s="1"/>
  <c r="OJ163" i="3"/>
  <c r="OL163" i="3" s="1"/>
  <c r="OR163" i="3" s="1"/>
  <c r="OJ70" i="3"/>
  <c r="OL70" i="3" s="1"/>
  <c r="OR70" i="3" s="1"/>
  <c r="OJ160" i="3"/>
  <c r="OL160" i="3" s="1"/>
  <c r="OR160" i="3" s="1"/>
  <c r="OJ216" i="3"/>
  <c r="OL216" i="3" s="1"/>
  <c r="OR216" i="3" s="1"/>
  <c r="OJ115" i="3"/>
  <c r="OL115" i="3" s="1"/>
  <c r="OR115" i="3" s="1"/>
  <c r="OJ87" i="3"/>
  <c r="OL87" i="3" s="1"/>
  <c r="OR87" i="3" s="1"/>
  <c r="OJ79" i="3"/>
  <c r="OL79" i="3" s="1"/>
  <c r="OR79" i="3" s="1"/>
  <c r="OJ103" i="3"/>
  <c r="OL103" i="3" s="1"/>
  <c r="OR103" i="3" s="1"/>
  <c r="OJ48" i="3"/>
  <c r="OL48" i="3" s="1"/>
  <c r="OJ214" i="3"/>
  <c r="OL214" i="3" s="1"/>
  <c r="OR214" i="3" s="1"/>
  <c r="OJ223" i="3"/>
  <c r="OL223" i="3" s="1"/>
  <c r="OR223" i="3" s="1"/>
  <c r="OJ78" i="3"/>
  <c r="OL78" i="3" s="1"/>
  <c r="OR78" i="3" s="1"/>
  <c r="OJ7" i="3"/>
  <c r="OL7" i="3" s="1"/>
  <c r="OJ99" i="3"/>
  <c r="OL99" i="3" s="1"/>
  <c r="OR99" i="3" s="1"/>
  <c r="OJ116" i="3"/>
  <c r="OL116" i="3" s="1"/>
  <c r="OR116" i="3" s="1"/>
  <c r="OJ142" i="3"/>
  <c r="OL142" i="3" s="1"/>
  <c r="OR142" i="3" s="1"/>
  <c r="OJ151" i="3"/>
  <c r="OL151" i="3" s="1"/>
  <c r="OR151" i="3" s="1"/>
  <c r="OJ91" i="3"/>
  <c r="OL91" i="3" s="1"/>
  <c r="OR91" i="3" s="1"/>
  <c r="OJ107" i="3"/>
  <c r="OL107" i="3" s="1"/>
  <c r="OR107" i="3" s="1"/>
  <c r="OJ54" i="3"/>
  <c r="OL54" i="3" s="1"/>
  <c r="OR54" i="3" s="1"/>
  <c r="OJ40" i="3"/>
  <c r="OL40" i="3" s="1"/>
  <c r="OJ189" i="3"/>
  <c r="OL189" i="3" s="1"/>
  <c r="OR189" i="3" s="1"/>
  <c r="OJ220" i="3"/>
  <c r="OL220" i="3" s="1"/>
  <c r="OR220" i="3" s="1"/>
  <c r="OJ131" i="3"/>
  <c r="OL131" i="3" s="1"/>
  <c r="OR131" i="3" s="1"/>
  <c r="OJ201" i="3"/>
  <c r="OL201" i="3" s="1"/>
  <c r="OR201" i="3" s="1"/>
  <c r="OJ11" i="3"/>
  <c r="OL11" i="3" s="1"/>
  <c r="OJ208" i="3"/>
  <c r="OL208" i="3" s="1"/>
  <c r="OR208" i="3" s="1"/>
  <c r="OJ184" i="3"/>
  <c r="OL184" i="3" s="1"/>
  <c r="OR184" i="3" s="1"/>
  <c r="OJ42" i="3"/>
  <c r="OL42" i="3" s="1"/>
  <c r="OJ139" i="3"/>
  <c r="OL139" i="3" s="1"/>
  <c r="OR139" i="3" s="1"/>
  <c r="OJ105" i="3"/>
  <c r="OL105" i="3" s="1"/>
  <c r="OR105" i="3" s="1"/>
  <c r="OJ166" i="3"/>
  <c r="OL166" i="3" s="1"/>
  <c r="OR166" i="3" s="1"/>
  <c r="OJ17" i="3"/>
  <c r="OL17" i="3" s="1"/>
  <c r="OJ85" i="3"/>
  <c r="OL85" i="3" s="1"/>
  <c r="OR85" i="3" s="1"/>
  <c r="OJ147" i="3"/>
  <c r="OL147" i="3" s="1"/>
  <c r="OR147" i="3" s="1"/>
  <c r="OJ21" i="3"/>
  <c r="OL21" i="3" s="1"/>
  <c r="OJ185" i="3"/>
  <c r="OL185" i="3" s="1"/>
  <c r="OR185" i="3" s="1"/>
  <c r="OJ77" i="3"/>
  <c r="OL77" i="3" s="1"/>
  <c r="OR77" i="3" s="1"/>
  <c r="OJ43" i="3"/>
  <c r="OL43" i="3" s="1"/>
  <c r="OJ164" i="3"/>
  <c r="OL164" i="3" s="1"/>
  <c r="OR164" i="3" s="1"/>
  <c r="OJ118" i="3"/>
  <c r="OL118" i="3" s="1"/>
  <c r="OR118" i="3" s="1"/>
  <c r="OJ177" i="3"/>
  <c r="OL177" i="3" s="1"/>
  <c r="OR177" i="3" s="1"/>
  <c r="OJ24" i="3"/>
  <c r="OL24" i="3" s="1"/>
  <c r="OJ205" i="3"/>
  <c r="OL205" i="3" s="1"/>
  <c r="OR205" i="3" s="1"/>
  <c r="OJ119" i="3"/>
  <c r="OL119" i="3" s="1"/>
  <c r="OR119" i="3" s="1"/>
  <c r="OJ122" i="3"/>
  <c r="OL122" i="3" s="1"/>
  <c r="OR122" i="3" s="1"/>
  <c r="OJ28" i="3"/>
  <c r="OL28" i="3" s="1"/>
  <c r="OJ121" i="3"/>
  <c r="OL121" i="3" s="1"/>
  <c r="OR121" i="3" s="1"/>
  <c r="OJ80" i="3"/>
  <c r="OL80" i="3" s="1"/>
  <c r="OR80" i="3" s="1"/>
  <c r="OJ125" i="3"/>
  <c r="OL125" i="3" s="1"/>
  <c r="OR125" i="3" s="1"/>
  <c r="OJ130" i="3"/>
  <c r="OL130" i="3" s="1"/>
  <c r="OR130" i="3" s="1"/>
  <c r="OJ22" i="3"/>
  <c r="OL22" i="3" s="1"/>
  <c r="OJ4" i="3"/>
  <c r="I38" i="12"/>
  <c r="M38" i="12" s="1"/>
  <c r="I14" i="12"/>
  <c r="M14" i="12" s="1"/>
  <c r="I22" i="12"/>
  <c r="M22" i="12" s="1"/>
  <c r="I35" i="12"/>
  <c r="M35" i="12" s="1"/>
  <c r="I18" i="12"/>
  <c r="M18" i="12" s="1"/>
  <c r="I50" i="12"/>
  <c r="M50" i="12" s="1"/>
  <c r="I45" i="12"/>
  <c r="M45" i="12" s="1"/>
  <c r="I8" i="12"/>
  <c r="M8" i="12" s="1"/>
  <c r="I37" i="12"/>
  <c r="M37" i="12" s="1"/>
  <c r="I30" i="12"/>
  <c r="M30" i="12" s="1"/>
  <c r="I43" i="12"/>
  <c r="M43" i="12" s="1"/>
  <c r="I21" i="12"/>
  <c r="M21" i="12" s="1"/>
  <c r="I7" i="12"/>
  <c r="M7" i="12" s="1"/>
  <c r="I40" i="12"/>
  <c r="M40" i="12" s="1"/>
  <c r="I28" i="12"/>
  <c r="M28" i="12" s="1"/>
  <c r="I31" i="12"/>
  <c r="M31" i="12" s="1"/>
  <c r="I13" i="12"/>
  <c r="M13" i="12" s="1"/>
  <c r="I24" i="12"/>
  <c r="M24" i="12" s="1"/>
  <c r="I9" i="12"/>
  <c r="M9" i="12" s="1"/>
  <c r="I26" i="12"/>
  <c r="M26" i="12" s="1"/>
  <c r="I12" i="12"/>
  <c r="M12" i="12" s="1"/>
  <c r="A59" i="10"/>
  <c r="A44" i="10"/>
  <c r="I10" i="12"/>
  <c r="M10" i="12" s="1"/>
  <c r="I4" i="12"/>
  <c r="M4" i="12" s="1"/>
  <c r="I46" i="12"/>
  <c r="M46" i="12" s="1"/>
  <c r="I15" i="12"/>
  <c r="M15" i="12" s="1"/>
  <c r="I52" i="12"/>
  <c r="M52" i="12" s="1"/>
  <c r="I47" i="12"/>
  <c r="M47" i="12" s="1"/>
  <c r="I42" i="12"/>
  <c r="M42" i="12" s="1"/>
  <c r="I16" i="12"/>
  <c r="M16" i="12" s="1"/>
  <c r="I23" i="12"/>
  <c r="M23" i="12" s="1"/>
  <c r="I5" i="12"/>
  <c r="M5" i="12" s="1"/>
  <c r="I49" i="12"/>
  <c r="M49" i="12" s="1"/>
  <c r="I32" i="12"/>
  <c r="M32" i="12" s="1"/>
  <c r="I48" i="12"/>
  <c r="M48" i="12" s="1"/>
  <c r="J224" i="3"/>
  <c r="I29" i="12"/>
  <c r="M29" i="12" s="1"/>
  <c r="I6" i="12"/>
  <c r="M6" i="12" s="1"/>
  <c r="I51" i="12"/>
  <c r="M51" i="12" s="1"/>
  <c r="I27" i="12"/>
  <c r="M27" i="12" s="1"/>
  <c r="I25" i="12"/>
  <c r="M25" i="12" s="1"/>
  <c r="I36" i="12"/>
  <c r="M36" i="12" s="1"/>
  <c r="I20" i="12"/>
  <c r="M20" i="12" s="1"/>
  <c r="I11" i="12"/>
  <c r="M11" i="12" s="1"/>
  <c r="I39" i="12"/>
  <c r="M39" i="12" s="1"/>
  <c r="I41" i="12"/>
  <c r="M41" i="12" s="1"/>
  <c r="I17" i="12"/>
  <c r="M17" i="12" s="1"/>
  <c r="I33" i="12"/>
  <c r="M33" i="12" s="1"/>
  <c r="I34" i="12"/>
  <c r="M34" i="12" s="1"/>
  <c r="I19" i="12"/>
  <c r="M19" i="12" s="1"/>
  <c r="BL224" i="3"/>
  <c r="AH224" i="3"/>
  <c r="BF224" i="3"/>
  <c r="DN224" i="3"/>
  <c r="AT224" i="3"/>
  <c r="CV224" i="3"/>
  <c r="P224" i="3"/>
  <c r="CD224" i="3"/>
  <c r="AB224" i="3"/>
  <c r="ER224" i="3"/>
  <c r="AN224" i="3"/>
  <c r="CJ224" i="3"/>
  <c r="DT224" i="3"/>
  <c r="BX224" i="3"/>
  <c r="DZ224" i="3"/>
  <c r="V224" i="3"/>
  <c r="DB224" i="3"/>
  <c r="BR224" i="3"/>
  <c r="DI225" i="3"/>
  <c r="DI226" i="3" s="1"/>
  <c r="BH225" i="3"/>
  <c r="BH226" i="3" s="1"/>
  <c r="EM225" i="3"/>
  <c r="EM226" i="3" s="1"/>
  <c r="BY225" i="3"/>
  <c r="BY226" i="3" s="1"/>
  <c r="BT225" i="3"/>
  <c r="BT226" i="3" s="1"/>
  <c r="CQ225" i="3"/>
  <c r="CQ226" i="3" s="1"/>
  <c r="OI226" i="3"/>
  <c r="E26" i="1" s="1"/>
  <c r="AP225" i="3"/>
  <c r="AP226" i="3" s="1"/>
  <c r="OH225" i="3"/>
  <c r="OH226" i="3" s="1"/>
  <c r="CW225" i="3"/>
  <c r="CW226" i="3" s="1"/>
  <c r="K225" i="3"/>
  <c r="K226" i="3" s="1"/>
  <c r="BB225" i="3"/>
  <c r="BB226" i="3" s="1"/>
  <c r="E225" i="3"/>
  <c r="E226" i="3" s="1"/>
  <c r="DD225" i="3"/>
  <c r="DD226" i="3" s="1"/>
  <c r="R225" i="3"/>
  <c r="R226" i="3" s="1"/>
  <c r="OK225" i="3"/>
  <c r="OK226" i="3" s="1"/>
  <c r="BM225" i="3"/>
  <c r="BM226" i="3" s="1"/>
  <c r="F225" i="3"/>
  <c r="F226" i="3" s="1"/>
  <c r="AC225" i="3"/>
  <c r="AC226" i="3" s="1"/>
  <c r="AO225" i="3"/>
  <c r="AO226" i="3" s="1"/>
  <c r="EB225" i="3"/>
  <c r="EB226" i="3" s="1"/>
  <c r="AD225" i="3"/>
  <c r="AD226" i="3" s="1"/>
  <c r="EN225" i="3"/>
  <c r="EN226" i="3" s="1"/>
  <c r="AV225" i="3"/>
  <c r="AV226" i="3" s="1"/>
  <c r="DU225" i="3"/>
  <c r="DU226" i="3" s="1"/>
  <c r="X225" i="3"/>
  <c r="X226" i="3" s="1"/>
  <c r="OQ225" i="3"/>
  <c r="OQ226" i="3" s="1"/>
  <c r="OS225" i="3"/>
  <c r="OS226" i="3" s="1"/>
  <c r="W225" i="3"/>
  <c r="W226" i="3" s="1"/>
  <c r="CL225" i="3"/>
  <c r="CL226" i="3" s="1"/>
  <c r="AU225" i="3"/>
  <c r="AU226" i="3" s="1"/>
  <c r="AI225" i="3"/>
  <c r="AI226" i="3" s="1"/>
  <c r="DJ225" i="3"/>
  <c r="DJ226" i="3" s="1"/>
  <c r="CF225" i="3"/>
  <c r="CF226" i="3" s="1"/>
  <c r="CK225" i="3"/>
  <c r="CK226" i="3" s="1"/>
  <c r="OT225" i="3"/>
  <c r="OT226" i="3" s="1"/>
  <c r="G26" i="1" s="1"/>
  <c r="BA225" i="3"/>
  <c r="BA226" i="3" s="1"/>
  <c r="CX225" i="3"/>
  <c r="CX226" i="3" s="1"/>
  <c r="L225" i="3"/>
  <c r="L226" i="3" s="1"/>
  <c r="DV225" i="3"/>
  <c r="DV226" i="3" s="1"/>
  <c r="EA225" i="3"/>
  <c r="EA226" i="3" s="1"/>
  <c r="BS225" i="3"/>
  <c r="BS226" i="3" s="1"/>
  <c r="CE225" i="3"/>
  <c r="CE226" i="3" s="1"/>
  <c r="OU225" i="3"/>
  <c r="OU226" i="3" s="1"/>
  <c r="H26" i="1" s="1"/>
  <c r="BG225" i="3"/>
  <c r="BG226" i="3" s="1"/>
  <c r="Q225" i="3"/>
  <c r="Q226" i="3" s="1"/>
  <c r="AJ225" i="3"/>
  <c r="AJ226" i="3" s="1"/>
  <c r="BZ225" i="3"/>
  <c r="BZ226" i="3" s="1"/>
  <c r="DO225" i="3"/>
  <c r="DO226" i="3" s="1"/>
  <c r="EG225" i="3"/>
  <c r="EG226" i="3" s="1"/>
  <c r="CR225" i="3"/>
  <c r="CR226" i="3" s="1"/>
  <c r="BN225" i="3"/>
  <c r="BN226" i="3" s="1"/>
  <c r="DP225" i="3"/>
  <c r="DP226" i="3" s="1"/>
  <c r="DC225" i="3"/>
  <c r="DC226" i="3" s="1"/>
  <c r="EH225" i="3"/>
  <c r="EH226" i="3" s="1"/>
  <c r="DH224" i="3"/>
  <c r="EL224" i="3"/>
  <c r="CP224" i="3"/>
  <c r="AZ224" i="3"/>
  <c r="EF224" i="3"/>
  <c r="H43" i="8"/>
  <c r="G43" i="8"/>
  <c r="E43" i="8"/>
  <c r="C43" i="8"/>
  <c r="C33" i="1" s="1"/>
  <c r="D43" i="8"/>
  <c r="E33" i="1" s="1"/>
  <c r="OR9" i="3" l="1"/>
  <c r="OR45" i="3"/>
  <c r="OR19" i="3"/>
  <c r="OR5" i="3"/>
  <c r="OR36" i="3"/>
  <c r="OR11" i="3"/>
  <c r="OR37" i="3"/>
  <c r="OR25" i="3"/>
  <c r="OR46" i="3"/>
  <c r="OR53" i="3"/>
  <c r="OR8" i="3"/>
  <c r="OR12" i="3"/>
  <c r="OR17" i="3"/>
  <c r="OR42" i="3"/>
  <c r="OR40" i="3"/>
  <c r="OR7" i="3"/>
  <c r="OR48" i="3"/>
  <c r="OR16" i="3"/>
  <c r="OR32" i="3"/>
  <c r="OR52" i="3"/>
  <c r="OR38" i="3"/>
  <c r="OR23" i="3"/>
  <c r="OR47" i="3"/>
  <c r="OR44" i="3"/>
  <c r="OR27" i="3"/>
  <c r="OR6" i="3"/>
  <c r="OR34" i="3"/>
  <c r="OR28" i="3"/>
  <c r="OR24" i="3"/>
  <c r="OR43" i="3"/>
  <c r="OR10" i="3"/>
  <c r="OR49" i="3"/>
  <c r="OR29" i="3"/>
  <c r="OR35" i="3"/>
  <c r="OR30" i="3"/>
  <c r="OR26" i="3"/>
  <c r="OR20" i="3"/>
  <c r="OR50" i="3"/>
  <c r="OR41" i="3"/>
  <c r="OR33" i="3"/>
  <c r="OR22" i="3"/>
  <c r="OR21" i="3"/>
  <c r="OR14" i="3"/>
  <c r="OR15" i="3"/>
  <c r="OR13" i="3"/>
  <c r="OR31" i="3"/>
  <c r="OR18" i="3"/>
  <c r="OR39" i="3"/>
  <c r="OR51" i="3"/>
  <c r="I53" i="12"/>
  <c r="J225" i="3"/>
  <c r="J226" i="3" s="1"/>
  <c r="M53" i="12"/>
  <c r="C44" i="10"/>
  <c r="C45" i="10" s="1"/>
  <c r="C30" i="1" s="1"/>
  <c r="D44" i="10"/>
  <c r="D45" i="10" s="1"/>
  <c r="E30" i="1" s="1"/>
  <c r="E34" i="1" s="1"/>
  <c r="J44" i="10"/>
  <c r="J45" i="10" s="1"/>
  <c r="N44" i="10"/>
  <c r="N45" i="10" s="1"/>
  <c r="H30" i="1" s="1"/>
  <c r="M44" i="10"/>
  <c r="M45" i="10" s="1"/>
  <c r="G30" i="1" s="1"/>
  <c r="K44" i="10"/>
  <c r="K45" i="10" s="1"/>
  <c r="L44" i="10"/>
  <c r="L45" i="10" s="1"/>
  <c r="AB225" i="3"/>
  <c r="AB226" i="3" s="1"/>
  <c r="ER225" i="3"/>
  <c r="ER226" i="3" s="1"/>
  <c r="CD225" i="3"/>
  <c r="CD226" i="3" s="1"/>
  <c r="P225" i="3"/>
  <c r="P226" i="3" s="1"/>
  <c r="AT225" i="3"/>
  <c r="AT226" i="3" s="1"/>
  <c r="DH225" i="3"/>
  <c r="DH226" i="3" s="1"/>
  <c r="OJ224" i="3"/>
  <c r="OL4" i="3"/>
  <c r="DB225" i="3"/>
  <c r="DB226" i="3" s="1"/>
  <c r="DZ225" i="3"/>
  <c r="DZ226" i="3" s="1"/>
  <c r="CP225" i="3"/>
  <c r="CP226" i="3" s="1"/>
  <c r="CV225" i="3"/>
  <c r="CV226" i="3" s="1"/>
  <c r="BL225" i="3"/>
  <c r="BL226" i="3" s="1"/>
  <c r="DT225" i="3"/>
  <c r="DT226" i="3" s="1"/>
  <c r="BX225" i="3"/>
  <c r="BX226" i="3" s="1"/>
  <c r="AZ225" i="3"/>
  <c r="AZ226" i="3" s="1"/>
  <c r="BR225" i="3"/>
  <c r="BR226" i="3" s="1"/>
  <c r="V225" i="3"/>
  <c r="V226" i="3" s="1"/>
  <c r="CJ225" i="3"/>
  <c r="CJ226" i="3" s="1"/>
  <c r="AN225" i="3"/>
  <c r="AN226" i="3" s="1"/>
  <c r="AH225" i="3"/>
  <c r="AH226" i="3" s="1"/>
  <c r="EL225" i="3"/>
  <c r="EL226" i="3" s="1"/>
  <c r="DN225" i="3"/>
  <c r="DN226" i="3" s="1"/>
  <c r="EF225" i="3"/>
  <c r="EF226" i="3" s="1"/>
  <c r="BF225" i="3"/>
  <c r="BF226" i="3" s="1"/>
  <c r="OR4" i="3" l="1"/>
  <c r="OR224" i="3" s="1"/>
  <c r="H34" i="1"/>
  <c r="C28" i="1"/>
  <c r="G34" i="1"/>
  <c r="OJ225" i="3"/>
  <c r="OJ226" i="3" s="1"/>
  <c r="OL224" i="3"/>
  <c r="OR225" i="3" l="1"/>
  <c r="OR226" i="3" s="1"/>
  <c r="OL225" i="3"/>
  <c r="OL226" i="3" s="1"/>
  <c r="C26" i="1" s="1"/>
  <c r="C34"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BAKARA4</author>
    <author>tamas</author>
  </authors>
  <commentList>
    <comment ref="F5" authorId="0" shapeId="0" xr:uid="{00000000-0006-0000-0000-000001000000}">
      <text>
        <r>
          <rPr>
            <b/>
            <sz val="8"/>
            <color indexed="81"/>
            <rFont val="Tahoma"/>
            <family val="2"/>
          </rPr>
          <t>שדה חובה::</t>
        </r>
        <r>
          <rPr>
            <sz val="8"/>
            <color indexed="81"/>
            <rFont val="Tahoma"/>
            <family val="2"/>
          </rPr>
          <t xml:space="preserve">
DD/MM/YYYY</t>
        </r>
      </text>
    </comment>
    <comment ref="A8" authorId="1" shapeId="0" xr:uid="{00000000-0006-0000-0000-000002000000}">
      <text>
        <r>
          <rPr>
            <b/>
            <sz val="8"/>
            <color indexed="81"/>
            <rFont val="Tahoma"/>
            <family val="2"/>
          </rPr>
          <t>חובה למלא את כל השדות תחת סעיף פרטים כלליים</t>
        </r>
      </text>
    </comment>
    <comment ref="C21" authorId="0" shapeId="0" xr:uid="{00000000-0006-0000-0000-000003000000}">
      <text>
        <r>
          <rPr>
            <sz val="8"/>
            <color indexed="81"/>
            <rFont val="Tahoma"/>
            <family val="2"/>
          </rPr>
          <t>בחירה מהרשימה (ע"י לחיצה על החץ מצד שמאל)</t>
        </r>
      </text>
    </comment>
    <comment ref="E21" authorId="1" shapeId="0" xr:uid="{00000000-0006-0000-0000-000004000000}">
      <text>
        <r>
          <rPr>
            <sz val="8"/>
            <color indexed="81"/>
            <rFont val="Tahoma"/>
            <family val="2"/>
          </rPr>
          <t>בחירה מהרשימה (ע"י לחיצה על החץ מצד שמאל)</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rany</author>
  </authors>
  <commentList>
    <comment ref="C2" authorId="0" shapeId="0" xr:uid="{00000000-0006-0000-0800-000001000000}">
      <text>
        <r>
          <rPr>
            <sz val="8"/>
            <color indexed="81"/>
            <rFont val="Tahoma"/>
            <family val="2"/>
          </rPr>
          <t>הקשה על תא לרישום סכום תפנה אותך לטבלה מקושרת בה יש לפרט את החשבוניות והסכומים הרלבנטים לסעיף.
הקשה על כותרת טבלת העזר תחזיר את הסמן חזרה לתא עם הסכום המצטבר.</t>
        </r>
      </text>
    </comment>
    <comment ref="C62" authorId="0" shapeId="0" xr:uid="{00000000-0006-0000-0800-000002000000}">
      <text>
        <r>
          <rPr>
            <sz val="8"/>
            <color indexed="81"/>
            <rFont val="Tahoma"/>
            <family val="2"/>
          </rPr>
          <t>כפי שנקבע בכתב האישור ומוזן בעמוד הפרטים הכלליים וריכוז הוצאות</t>
        </r>
      </text>
    </comment>
    <comment ref="E62" authorId="0" shapeId="0" xr:uid="{00000000-0006-0000-0800-000003000000}">
      <text>
        <r>
          <rPr>
            <sz val="8"/>
            <color indexed="81"/>
            <rFont val="Tahoma"/>
            <family val="2"/>
          </rPr>
          <t>כפי שנקבע בכתב האישור ומוזן בעמוד הפרטים הכלליים וריכוז הוצאות</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rany</author>
    <author>נמרוד שחם</author>
    <author>eitan.r</author>
    <author>madan</author>
  </authors>
  <commentList>
    <comment ref="D3" authorId="0" shapeId="0" xr:uid="{00000000-0006-0000-0100-000001000000}">
      <text>
        <r>
          <rPr>
            <sz val="8"/>
            <color indexed="81"/>
            <rFont val="Tahoma"/>
            <family val="2"/>
          </rPr>
          <t xml:space="preserve">יש לבחור קוד מתאים:
קוד 1= רגיל
קוד 2=  עובד חב' כ"א/ חליף כ"א
קוד 3= מנכ"ל
קוד 4= מנכ"ל בחברה שכל עיסוקה מו"פ.
קוד 5= איש סגל אקדמי בשנת שבתון
קוד 6= איש סגל אקדמי
קוד 7= סטודנט בעל מלגה
ביאורים ניתן למצוא בטבלה בתחתית הגליון
</t>
        </r>
      </text>
    </comment>
    <comment ref="OK3" authorId="1" shapeId="0" xr:uid="{00000000-0006-0000-0100-000002000000}">
      <text>
        <r>
          <rPr>
            <b/>
            <sz val="8"/>
            <color indexed="81"/>
            <rFont val="Tahoma"/>
            <family val="2"/>
          </rPr>
          <t xml:space="preserve">יש לכלול   את התשלומים החד-פעמיים המתיחסים לכלל תקופת המו"פ הנדונה ( בד"כ 12 חודשים)
הגליון עצמו יגביל את הסכום הנ"ל ביחס שבין חודשי העבודה בפועל לעובד, לבין כל חודשי תקופת המו"פ.
( במקביל, יש להפחית את התשלומים החד פעמיים הנרשמים כאן, מתוך השכר בחודש בו שולמו בפועל, כדי למנוע כפילות)
</t>
        </r>
      </text>
    </comment>
    <comment ref="B225" authorId="2" shapeId="0" xr:uid="{00000000-0006-0000-0100-000004000000}">
      <text>
        <r>
          <rPr>
            <sz val="8"/>
            <color indexed="81"/>
            <rFont val="Tahoma"/>
            <family val="2"/>
          </rPr>
          <t xml:space="preserve">לא כולל עובדי חברות כ"א (קוד שכר = 2)
</t>
        </r>
      </text>
    </comment>
    <comment ref="C233" authorId="3" shapeId="0" xr:uid="{00000000-0006-0000-0100-000005000000}">
      <text>
        <r>
          <rPr>
            <b/>
            <sz val="8"/>
            <color indexed="81"/>
            <rFont val="Tahoma"/>
            <family val="2"/>
          </rPr>
          <t xml:space="preserve">כפי שנקבע בנוהל 200-03: "ניהול מערכת הכספים לצורכי מו"פ.." לשנת 2007. 
סכום זה הינו עלות כוללת למעביד בגין 100% משרה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rany</author>
  </authors>
  <commentList>
    <comment ref="C2" authorId="0" shapeId="0" xr:uid="{00000000-0006-0000-0200-000001000000}">
      <text>
        <r>
          <rPr>
            <sz val="8"/>
            <color indexed="81"/>
            <rFont val="Tahoma"/>
            <family val="2"/>
          </rPr>
          <t>הקשה על תא לרישום סכום תפנה אותך לטבלה מקושרת בה יש לפרט את החשבוניות והסכומים הרלבנטים לסעיף.
הקשה על כותרת טבלת העזר תחזיר את הסמן חזרה לתא עם הסכום המצטבר.</t>
        </r>
      </text>
    </comment>
    <comment ref="C62" authorId="0" shapeId="0" xr:uid="{00000000-0006-0000-0200-000002000000}">
      <text>
        <r>
          <rPr>
            <sz val="8"/>
            <color indexed="81"/>
            <rFont val="Tahoma"/>
            <family val="2"/>
          </rPr>
          <t>כפי שנקבע בכתב האישור ומוזן בעמוד הפרטים הכלליים וריכוז הוצאות</t>
        </r>
      </text>
    </comment>
    <comment ref="E62" authorId="0" shapeId="0" xr:uid="{00000000-0006-0000-0200-000003000000}">
      <text>
        <r>
          <rPr>
            <sz val="8"/>
            <color indexed="81"/>
            <rFont val="Tahoma"/>
            <family val="2"/>
          </rPr>
          <t>כפי שנקבע בכתב האישור ומוזן בעמוד הפרטים הכלליים וריכוז הוצאות</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rany</author>
  </authors>
  <commentList>
    <comment ref="C2" authorId="0" shapeId="0" xr:uid="{00000000-0006-0000-0300-000001000000}">
      <text>
        <r>
          <rPr>
            <sz val="8"/>
            <color indexed="81"/>
            <rFont val="Tahoma"/>
            <family val="2"/>
          </rPr>
          <t>הקשה על תא לרישום סכום תפנה אותך לטבלה מקושרת בה יש לפרט את החשבוניות והסכומים הרלבנטים לסעיף.
הקשה על כותרת טבלת העזר תחזיר את הסמן חזרה לתא עם הסכום המצטבר.</t>
        </r>
      </text>
    </comment>
    <comment ref="C73" authorId="0" shapeId="0" xr:uid="{00000000-0006-0000-0300-000002000000}">
      <text>
        <r>
          <rPr>
            <sz val="8"/>
            <color indexed="81"/>
            <rFont val="Tahoma"/>
            <family val="2"/>
          </rPr>
          <t>כפי שנקבע בכתב האישור ומוזן בעמוד הפרטים הכלליים וריכוז הוצאות</t>
        </r>
      </text>
    </comment>
    <comment ref="E73" authorId="0" shapeId="0" xr:uid="{00000000-0006-0000-0300-000003000000}">
      <text>
        <r>
          <rPr>
            <sz val="8"/>
            <color indexed="81"/>
            <rFont val="Tahoma"/>
            <family val="2"/>
          </rPr>
          <t>כפי שנקבע בכתב האישור ומוזן בעמוד הפרטים הכלליים וריכוז הוצאות</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rany</author>
  </authors>
  <commentList>
    <comment ref="E1" authorId="0" shapeId="0" xr:uid="{00000000-0006-0000-0400-000001000000}">
      <text>
        <r>
          <rPr>
            <sz val="8"/>
            <color indexed="81"/>
            <rFont val="Tahoma"/>
            <family val="2"/>
          </rPr>
          <t>עפ"י נתוני תחילת וסיום המו"פ כפי שנקבע בכתב האישור ומוזן בעמוד הפרטים הכלליים וריכוז הוצאות</t>
        </r>
      </text>
    </comment>
    <comment ref="H1" authorId="0" shapeId="0" xr:uid="{00000000-0006-0000-0400-000002000000}">
      <text>
        <r>
          <rPr>
            <sz val="8"/>
            <color indexed="81"/>
            <rFont val="Tahoma"/>
            <family val="2"/>
          </rPr>
          <t>כפי שנקבע בכתב האישור ומוזן בעמוד הפרטים הכלליים וריכוז הוצאות</t>
        </r>
      </text>
    </comment>
    <comment ref="J1" authorId="0" shapeId="0" xr:uid="{00000000-0006-0000-0400-000003000000}">
      <text>
        <r>
          <rPr>
            <sz val="8"/>
            <color indexed="81"/>
            <rFont val="Tahoma"/>
            <family val="2"/>
          </rPr>
          <t>כפי שנקבע בכתב האישור ומוזן בעמוד הפרטים הכלליים וריכוז הוצאות</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rany</author>
  </authors>
  <commentList>
    <comment ref="C2" authorId="0" shapeId="0" xr:uid="{E4BE2BE3-C157-4BF2-B429-89970F4DE8D1}">
      <text>
        <r>
          <rPr>
            <sz val="8"/>
            <rFont val="Tahoma"/>
            <family val="2"/>
          </rPr>
          <t>הקשה על תא לרישום סכום תפנה אותך לטבלה מקושרת בה יש לפרט את החשבוניות והסכומים הרלבנטים לסעיף.
הקשה על כותרת טבלת העזר תחזיר את הסמן חזרה לתא עם הסכום המצטבר.</t>
        </r>
      </text>
    </comment>
    <comment ref="C62" authorId="0" shapeId="0" xr:uid="{BFF9CCB8-A7CE-452D-9713-220A742E4455}">
      <text>
        <r>
          <rPr>
            <sz val="8"/>
            <rFont val="Tahoma"/>
            <family val="2"/>
          </rPr>
          <t>כפי שנקבע בכתב האישור ומוזן בעמוד הפרטים הכלליים וריכוז הוצאות</t>
        </r>
      </text>
    </comment>
    <comment ref="E62" authorId="0" shapeId="0" xr:uid="{07380A1A-1FEA-4C75-A933-43DAD8A019E7}">
      <text>
        <r>
          <rPr>
            <sz val="8"/>
            <rFont val="Tahoma"/>
            <family val="2"/>
          </rPr>
          <t>כפי שנקבע בכתב האישור ומוזן בעמוד הפרטים הכלליים וריכוז הוצאות</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rany</author>
    <author>נמרוד שחם</author>
  </authors>
  <commentList>
    <comment ref="C2" authorId="0" shapeId="0" xr:uid="{00000000-0006-0000-0500-000001000000}">
      <text>
        <r>
          <rPr>
            <sz val="8"/>
            <color indexed="81"/>
            <rFont val="Tahoma"/>
            <family val="2"/>
          </rPr>
          <t>הקשה על תא לרישום סכום תפנה אותך לטבלה מקושרת בה יש לפרט את החשבוניות והסכומים הרלבנטים לסעיף.
הקשה על כותרת טבלת העזר תחזיר את הסמן חזרה לתא עם הסכום המצטבר</t>
        </r>
        <r>
          <rPr>
            <b/>
            <sz val="8"/>
            <color indexed="81"/>
            <rFont val="Tahoma"/>
            <family val="2"/>
          </rPr>
          <t>.</t>
        </r>
      </text>
    </comment>
    <comment ref="E2" authorId="0" shapeId="0" xr:uid="{00000000-0006-0000-0500-000002000000}">
      <text>
        <r>
          <rPr>
            <sz val="8"/>
            <color indexed="81"/>
            <rFont val="Tahoma"/>
            <family val="2"/>
          </rPr>
          <t>הקשה על תא לרישום סכום תפנה אותך לטבלה מקושרת בה יש לפרט את החשבוניות והסכומים הרלבנטים לסעיף.
הקשה על כותרת טבלת העזר תחזיר את הסמן חזרה לתא עם הסכום המצטבר</t>
        </r>
        <r>
          <rPr>
            <b/>
            <sz val="8"/>
            <color indexed="81"/>
            <rFont val="Tahoma"/>
            <family val="2"/>
          </rPr>
          <t>.</t>
        </r>
      </text>
    </comment>
    <comment ref="K2" authorId="1" shapeId="0" xr:uid="{00000000-0006-0000-0500-000003000000}">
      <text>
        <r>
          <rPr>
            <sz val="8"/>
            <color indexed="81"/>
            <rFont val="Tahoma"/>
            <family val="2"/>
          </rPr>
          <t>יש לסווג לפטנטים או להוצאות שונות ("אחר") כדי לקבוע החלת תקרה רלבנטית.</t>
        </r>
      </text>
    </comment>
    <comment ref="M2" authorId="0" shapeId="0" xr:uid="{00000000-0006-0000-0500-000004000000}">
      <text>
        <r>
          <rPr>
            <sz val="8"/>
            <color indexed="81"/>
            <rFont val="Tahoma"/>
            <family val="2"/>
          </rPr>
          <t>הקשה על תא לרישום סכום תפנה אותך לטבלה מקושרת בה יש לפרט את החשבוניות והסכומים הרלבנטים לסעיף.
הקשה על כותרת טבלת העזר תחזיר את הסמן חזרה לתא עם הסכום המצטבר</t>
        </r>
        <r>
          <rPr>
            <b/>
            <sz val="8"/>
            <color indexed="81"/>
            <rFont val="Tahoma"/>
            <family val="2"/>
          </rPr>
          <t>.</t>
        </r>
      </text>
    </comment>
    <comment ref="J4" authorId="1" shapeId="0" xr:uid="{00000000-0006-0000-0500-000005000000}">
      <text>
        <r>
          <rPr>
            <sz val="8"/>
            <color indexed="81"/>
            <rFont val="Tahoma"/>
            <family val="2"/>
          </rPr>
          <t>יש לסווג לפטנטים או להוצאות שונות ("אחר") כדי לקבוע החלת תקרה רלבנטית.</t>
        </r>
      </text>
    </comment>
    <comment ref="C62" authorId="0" shapeId="0" xr:uid="{00000000-0006-0000-0500-000006000000}">
      <text>
        <r>
          <rPr>
            <sz val="8"/>
            <color indexed="81"/>
            <rFont val="Tahoma"/>
            <family val="2"/>
          </rPr>
          <t>כפי שנקבע בכתב האישור ומוזן בעמוד הפרטים הכלליים וריכוז הוצאות</t>
        </r>
      </text>
    </comment>
    <comment ref="E62" authorId="0" shapeId="0" xr:uid="{00000000-0006-0000-0500-000007000000}">
      <text>
        <r>
          <rPr>
            <sz val="8"/>
            <color indexed="81"/>
            <rFont val="Tahoma"/>
            <family val="2"/>
          </rPr>
          <t>כפי שנקבע בכתב האישור ומוזן בעמוד הפרטים הכלליים וריכוז הוצאות</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rany</author>
  </authors>
  <commentList>
    <comment ref="C2" authorId="0" shapeId="0" xr:uid="{00000000-0006-0000-0600-000001000000}">
      <text>
        <r>
          <rPr>
            <sz val="8"/>
            <color indexed="81"/>
            <rFont val="Tahoma"/>
            <family val="2"/>
          </rPr>
          <t>הקשה על תא לרישום סכום תפנה אותך לטבלה מקושרת בה יש לפרט את החשבוניות והסכומים הרלבנטים לסעיף.
הקשה על כותרת טבלת העזר תחזיר את הסמן חזרה לתא עם הסכום המצטבר.</t>
        </r>
      </text>
    </comment>
    <comment ref="C62" authorId="0" shapeId="0" xr:uid="{00000000-0006-0000-0600-000002000000}">
      <text>
        <r>
          <rPr>
            <sz val="8"/>
            <color indexed="81"/>
            <rFont val="Tahoma"/>
            <family val="2"/>
          </rPr>
          <t>כפי שנקבע בכתב האישור ומוזן בעמוד הפרטים הכלליים וריכוז הוצאות</t>
        </r>
      </text>
    </comment>
    <comment ref="E62" authorId="0" shapeId="0" xr:uid="{00000000-0006-0000-0600-000003000000}">
      <text>
        <r>
          <rPr>
            <sz val="8"/>
            <color indexed="81"/>
            <rFont val="Tahoma"/>
            <family val="2"/>
          </rPr>
          <t>כפי שנקבע בכתב האישור ומוזן בעמוד הפרטים הכלליים וריכוז הוצאות</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rany</author>
  </authors>
  <commentList>
    <comment ref="C2" authorId="0" shapeId="0" xr:uid="{00000000-0006-0000-0700-000001000000}">
      <text>
        <r>
          <rPr>
            <sz val="8"/>
            <color indexed="81"/>
            <rFont val="Tahoma"/>
            <family val="2"/>
          </rPr>
          <t>הקשה על תא לרישום סכום תפנה אותך לטבלה מקושרת בה יש לפרט את החשבוניות והסכומים הרלבנטים לסעיף.
הקשה על כותרת טבלת העזר תחזיר את הסמן חזרה לתא עם הסכום המצטבר.</t>
        </r>
      </text>
    </comment>
    <comment ref="C62" authorId="0" shapeId="0" xr:uid="{00000000-0006-0000-0700-000002000000}">
      <text>
        <r>
          <rPr>
            <sz val="8"/>
            <color indexed="81"/>
            <rFont val="Tahoma"/>
            <family val="2"/>
          </rPr>
          <t>כפי שנקבע בכתב האישור ומוזן בעמוד הפרטים הכלליים וריכוז הוצאות</t>
        </r>
      </text>
    </comment>
    <comment ref="E62" authorId="0" shapeId="0" xr:uid="{00000000-0006-0000-0700-000003000000}">
      <text>
        <r>
          <rPr>
            <sz val="8"/>
            <color indexed="81"/>
            <rFont val="Tahoma"/>
            <family val="2"/>
          </rPr>
          <t>כפי שנקבע בכתב האישור ומוזן בעמוד הפרטים הכלליים וריכוז הוצאות</t>
        </r>
      </text>
    </comment>
  </commentList>
</comments>
</file>

<file path=xl/sharedStrings.xml><?xml version="1.0" encoding="utf-8"?>
<sst xmlns="http://schemas.openxmlformats.org/spreadsheetml/2006/main" count="6983" uniqueCount="320">
  <si>
    <t xml:space="preserve">מס' </t>
  </si>
  <si>
    <t>סוג ההוצאה</t>
  </si>
  <si>
    <t>שונות</t>
  </si>
  <si>
    <t>סה"כ</t>
  </si>
  <si>
    <t>מס' סידורי</t>
  </si>
  <si>
    <t>סוג החומרים</t>
  </si>
  <si>
    <t>תקציב מקורי</t>
  </si>
  <si>
    <t>מס'  סידורי</t>
  </si>
  <si>
    <t>טלפון איש הקשר</t>
  </si>
  <si>
    <t>מיקוד</t>
  </si>
  <si>
    <t>ישוב</t>
  </si>
  <si>
    <t>מספר</t>
  </si>
  <si>
    <t xml:space="preserve"> </t>
  </si>
  <si>
    <t>שם החברה</t>
  </si>
  <si>
    <t>תואר ותפקיד במחקר</t>
  </si>
  <si>
    <t>קוד שכר</t>
  </si>
  <si>
    <t>תיאור</t>
  </si>
  <si>
    <t>רגיל</t>
  </si>
  <si>
    <t xml:space="preserve">סכום </t>
  </si>
  <si>
    <t>מס' סד'</t>
  </si>
  <si>
    <t xml:space="preserve">חותמת חברה </t>
  </si>
  <si>
    <t xml:space="preserve">שם וחתימת מנהל הכספים </t>
  </si>
  <si>
    <t>שם וחתימת מנהל המחקר</t>
  </si>
  <si>
    <t>מס'  סידורי (המשך)</t>
  </si>
  <si>
    <t>רבעון ראשון</t>
  </si>
  <si>
    <t>רבעון שני</t>
  </si>
  <si>
    <t>רבעון שלישי</t>
  </si>
  <si>
    <t>רבעון רביעי</t>
  </si>
  <si>
    <t>אחר</t>
  </si>
  <si>
    <t>נכון לתאריך :</t>
  </si>
  <si>
    <t>נוהל מס':</t>
  </si>
  <si>
    <t>נספח א'</t>
  </si>
  <si>
    <t>שם</t>
  </si>
  <si>
    <t>שם קבלן משנה</t>
  </si>
  <si>
    <t>תאריך תשלום</t>
  </si>
  <si>
    <t>מהות עבודה</t>
  </si>
  <si>
    <t>הסכום לדו"ח זה לכל מהות עבודה</t>
  </si>
  <si>
    <t>שם מבצע</t>
  </si>
  <si>
    <t>איש סגל אקדמי</t>
  </si>
  <si>
    <t>תקופת הדו"ח:</t>
  </si>
  <si>
    <t>תחילת מו"פ:</t>
  </si>
  <si>
    <t>סיום מו"פ:</t>
  </si>
  <si>
    <t>מספר ברשם החברות</t>
  </si>
  <si>
    <t>כתובת החברה: רחוב</t>
  </si>
  <si>
    <t>סה"כ השתתפות המדינה בש"ח (מענק)</t>
  </si>
  <si>
    <t>חלקיות משרה</t>
  </si>
  <si>
    <t>סעיף כח אדם - שכר</t>
  </si>
  <si>
    <t>תיק:</t>
  </si>
  <si>
    <t>חברה:</t>
  </si>
  <si>
    <t>תאריך דו"ח:</t>
  </si>
  <si>
    <t>תקציב פחת מקורי</t>
  </si>
  <si>
    <t>מידע משלים לעובד</t>
  </si>
  <si>
    <t>סעיף חומרים וציוד מתכלה</t>
  </si>
  <si>
    <t>תאריך:</t>
  </si>
  <si>
    <t>סעיף קבלני משנה</t>
  </si>
  <si>
    <t>סעיף ציוד</t>
  </si>
  <si>
    <t>סה"כ משכורות + תקורה:</t>
  </si>
  <si>
    <t>סה"כ משכורות:</t>
  </si>
  <si>
    <t>תקורה לשכר:</t>
  </si>
  <si>
    <t>סעיף שונות ופטנטים</t>
  </si>
  <si>
    <t>מס' חומר</t>
  </si>
  <si>
    <t>חודשי מו"פ - כתב אישור:</t>
  </si>
  <si>
    <t xml:space="preserve">סה"כ הוצאות בדו"ח זה </t>
  </si>
  <si>
    <t>הסכום המדווח בדו"ח זה</t>
  </si>
  <si>
    <t>תאריך רכישה (dd/mm/yyyy)</t>
  </si>
  <si>
    <t xml:space="preserve">מס' חודשי שימוש בדו"ח זה </t>
  </si>
  <si>
    <t>עלות הציוד</t>
  </si>
  <si>
    <t>תקופת מו"פ בכתב האישור</t>
  </si>
  <si>
    <t>תאריך רכישה</t>
  </si>
  <si>
    <t>פרטי העובד (הקשה על התא תפנה אותך לצפיה בטבלת קודי שכר)</t>
  </si>
  <si>
    <t>טבלת קודי שכר (הקשה על תא זה תחזיר אותך לראשית הטבלה)</t>
  </si>
  <si>
    <t>פרטים כלליים</t>
  </si>
  <si>
    <t>תקציב מקורי לעובד</t>
  </si>
  <si>
    <t>תקציב מקורי המאושר עבור מהות עבודה</t>
  </si>
  <si>
    <t>סוג הציוד</t>
  </si>
  <si>
    <t xml:space="preserve">סה"כ התקציב המאושר בש"ח </t>
  </si>
  <si>
    <t>סה"כ התקציב המאושר בש"ח (כמפורט בסעיפי התקציב)</t>
  </si>
  <si>
    <t xml:space="preserve">אחוז השימוש בציוד בתיק </t>
  </si>
  <si>
    <t>נושא המחקר</t>
  </si>
  <si>
    <t>נתונים לדו"ח זה</t>
  </si>
  <si>
    <t>תקף מתאריך:</t>
  </si>
  <si>
    <t>E-MAIL</t>
  </si>
  <si>
    <t>פקס חברה</t>
  </si>
  <si>
    <t>טלפון חברה</t>
  </si>
  <si>
    <t xml:space="preserve">שכר </t>
  </si>
  <si>
    <t xml:space="preserve">עלויות סוציאליות </t>
  </si>
  <si>
    <t>סה"כ בדו"ח זה</t>
  </si>
  <si>
    <t>אחוז תעסוקה במו"פ</t>
  </si>
  <si>
    <t>דיווח החברה בגין עלות השכר במו"פ</t>
  </si>
  <si>
    <t>תקרת שכר+סוציאליות (אין מיגבלה בהזנת הנתונים)</t>
  </si>
  <si>
    <t>תקרת אחוז התעסוקה במו"פ (ההזנה מוגבלת לתיקרות)</t>
  </si>
  <si>
    <t>עובד חברת כ"א/חליף כ"א</t>
  </si>
  <si>
    <t>איש סגל אקדמי בשבתון</t>
  </si>
  <si>
    <t>מו"פ רגיל</t>
  </si>
  <si>
    <t>נופר</t>
  </si>
  <si>
    <t>איגוד משתמשים</t>
  </si>
  <si>
    <t xml:space="preserve">תקורה </t>
  </si>
  <si>
    <t>מגנטון תעשייה</t>
  </si>
  <si>
    <t>מגנטון אקדמיה</t>
  </si>
  <si>
    <t>מו"פ עסקי בחקלאות</t>
  </si>
  <si>
    <t>תוכנית</t>
  </si>
  <si>
    <t>סוג הציוד הייעודי</t>
  </si>
  <si>
    <t>ציוד יעודי: בשימוש במאגדים ואיגודי משתמשים בלבד</t>
  </si>
  <si>
    <t>קוד נבחר:</t>
  </si>
  <si>
    <t>מאגד תעשייה</t>
  </si>
  <si>
    <t>מאגד אקדמיה</t>
  </si>
  <si>
    <t>ציוד יעודי</t>
  </si>
  <si>
    <t>תקורה על חומרים</t>
  </si>
  <si>
    <t>10=זכאי תקורת חומרים</t>
  </si>
  <si>
    <t>20=זכאי ציוד יעודי</t>
  </si>
  <si>
    <t>קודים 0,2</t>
  </si>
  <si>
    <t>קוד</t>
  </si>
  <si>
    <t>מכוני מחקר</t>
  </si>
  <si>
    <t>כ"א</t>
  </si>
  <si>
    <t>V</t>
  </si>
  <si>
    <t>כ"א תקורה</t>
  </si>
  <si>
    <t>--</t>
  </si>
  <si>
    <t>חומרים</t>
  </si>
  <si>
    <t>חומרים תקורה</t>
  </si>
  <si>
    <t>קב"מ</t>
  </si>
  <si>
    <t>ציוד</t>
  </si>
  <si>
    <t>רבעון:</t>
  </si>
  <si>
    <t>לאיש סגל אקדמי התקרה מושתתת על חלקיות המישרה ולא על אחוז התעסוקה במו"פ</t>
  </si>
  <si>
    <t>באיגוד משתמשים יש לדווח על שליש (33.3%) בלבד מעלות הציוד מידי שנה.</t>
  </si>
  <si>
    <t>רבעון ראשון מתוקן</t>
  </si>
  <si>
    <t>רבעון שני מתוקן</t>
  </si>
  <si>
    <t xml:space="preserve">רבעון שלישי מתוקן </t>
  </si>
  <si>
    <t>רבעון רביעי מתוקן</t>
  </si>
  <si>
    <t xml:space="preserve">הננו מצהירים כי דו"ח זה תואם את הרשום בספרי החשבונות שלנו, וכי ההוצאות דלעיל הוצאו אך ורק בגין המחקר הנדון ,נוצרו בתקופת המו"פ ושולמו לא יאוחר מ-60 יום לאחר תום  תקופת המו"פ. </t>
  </si>
  <si>
    <t>הצהרה</t>
  </si>
  <si>
    <t>סוג ההוצאה - יש לסמן "פטנט" או "אחר"</t>
  </si>
  <si>
    <t>מספר פטנט</t>
  </si>
  <si>
    <t>הסכום שדווח בפטנט בתיקים קודמים</t>
  </si>
  <si>
    <t>פטנט</t>
  </si>
  <si>
    <t>דיווח כספי סופי :</t>
  </si>
  <si>
    <t>הפחת שדווח בתיקים קודמים</t>
  </si>
  <si>
    <t>שכר מוגבל בתקרה לחודש</t>
  </si>
  <si>
    <t>סכומי תקרה לפי חודשים</t>
  </si>
  <si>
    <t>סה"כ חודשי עבודה במו"פ</t>
  </si>
  <si>
    <t>אחוז תעסוקה ממוצע בחודשים אלו</t>
  </si>
  <si>
    <t>תשלומים חד פעמיים לתקופת הדווח של העובד (הבראה, בונוסים לתקופה וכד')</t>
  </si>
  <si>
    <t>סכום מוגבל בתקרה כולל תשלומים חד פעמיים</t>
  </si>
  <si>
    <t>כן</t>
  </si>
  <si>
    <t>לא</t>
  </si>
  <si>
    <t>סה"כ חודשים בתקופה:</t>
  </si>
  <si>
    <t xml:space="preserve">שנות אדם מוגבל בתקרה </t>
  </si>
  <si>
    <t>שנות אדם מוגבל בתקרה</t>
  </si>
  <si>
    <t>שונות ופטנטים</t>
  </si>
  <si>
    <t>חותמת רואי החשבון לשם זיהוי</t>
  </si>
  <si>
    <t xml:space="preserve">    </t>
  </si>
  <si>
    <t>הננו מצהירים כי הציוד הייעודי שנכלל בדוח אינו משועבד לצד שלישי.</t>
  </si>
  <si>
    <t>מס' חודשי שימוש תחת מגבלת 3 שנים</t>
  </si>
  <si>
    <t>הסכום המדווח בדו"ח זה עד גובה העלות המקורית</t>
  </si>
  <si>
    <t xml:space="preserve">חומרים </t>
  </si>
  <si>
    <t xml:space="preserve">ציוד </t>
  </si>
  <si>
    <t xml:space="preserve">קבלני משנה </t>
  </si>
  <si>
    <t>כח אדם - שכר</t>
  </si>
  <si>
    <t>ציוד יעודי (מגנ"ט)</t>
  </si>
  <si>
    <t>תאריך היווצרות ההוצאה (מתן השירות)</t>
  </si>
  <si>
    <t>תאריך היווצרות ההוצאה (רכישה/כניסה)</t>
  </si>
  <si>
    <t>סכום מוגבל בתקרות</t>
  </si>
  <si>
    <t>חממות</t>
  </si>
  <si>
    <t>קודים 0,3,4,5</t>
  </si>
  <si>
    <t>תושב חוזר</t>
  </si>
  <si>
    <t>מימד</t>
  </si>
  <si>
    <t>את הגליון המלא יש לשלוח לכתובת דוא"ל : sgira@innovationisrael.org.il</t>
  </si>
  <si>
    <t>ביקורת רואה חשבון</t>
  </si>
  <si>
    <t>סה"כ מוגבל בתקרות וניתן לאישור בדו"ח זה</t>
  </si>
  <si>
    <t xml:space="preserve">תיאום               </t>
  </si>
  <si>
    <t xml:space="preserve">סכום ניתן לאישור           </t>
  </si>
  <si>
    <t>סכום מומלץ</t>
  </si>
  <si>
    <t>תיאום     </t>
  </si>
  <si>
    <t xml:space="preserve">סכום ניתן לאישור  </t>
  </si>
  <si>
    <t>שם הקבלן</t>
  </si>
  <si>
    <t>נותן השירות</t>
  </si>
  <si>
    <t>שם הספק</t>
  </si>
  <si>
    <t>סכום ניתן לאישור</t>
  </si>
  <si>
    <t>תאריך הכנה</t>
  </si>
  <si>
    <t>הזנת 2 השדות לעיל הינה תנאי למשיכת התקציב לשדות מטה</t>
  </si>
  <si>
    <t xml:space="preserve">שם בודק </t>
  </si>
  <si>
    <r>
      <t xml:space="preserve">ריכוז ההוצאות </t>
    </r>
    <r>
      <rPr>
        <sz val="14"/>
        <rFont val="David"/>
        <family val="2"/>
        <charset val="177"/>
      </rPr>
      <t>(נקלט אוטומטית מתוך הגליונות)</t>
    </r>
  </si>
  <si>
    <t>קישור לאתר רשות החדשנות</t>
  </si>
  <si>
    <t>מספר מסלול</t>
  </si>
  <si>
    <t>כא</t>
  </si>
  <si>
    <t>קמ</t>
  </si>
  <si>
    <t>שיווק</t>
  </si>
  <si>
    <t>ציוד ייעודי</t>
  </si>
  <si>
    <t>אחוז תקורה כא</t>
  </si>
  <si>
    <t>פחת ציוד</t>
  </si>
  <si>
    <t>אחוז תקורה חומרים</t>
  </si>
  <si>
    <t>הכרה מלאה בהוצאות כ"א</t>
  </si>
  <si>
    <t>התאמת מוצר ותיקוף שוק</t>
  </si>
  <si>
    <t>לחץ כאן בכדי לבחור מסלול מהרשימה</t>
  </si>
  <si>
    <t>הגברת השתתפות בהורייזן- מסלול מס' 37</t>
  </si>
  <si>
    <t>מנכ"ל תאגיד הזנק</t>
  </si>
  <si>
    <t>סטודנט דוקטורנט תשתיות</t>
  </si>
  <si>
    <t>מנכ"ל או מנהל מו"פ בחברת חממה/ מנכ"ל חברת מעבדה/ מנהל המעבדה לחדשנות</t>
  </si>
  <si>
    <t>סעיף שיווק</t>
  </si>
  <si>
    <t>תאור</t>
  </si>
  <si>
    <t xml:space="preserve">שיווק </t>
  </si>
  <si>
    <t xml:space="preserve">סעיף התאמת מוצר ותיקוף שוק </t>
  </si>
  <si>
    <t>מס' התיק ברשות החדשנות</t>
  </si>
  <si>
    <t>שם איש קשר לרשות החדשנות</t>
  </si>
  <si>
    <t>שם נותן השירות/ ספק</t>
  </si>
  <si>
    <t>קוד קרן Fund ID</t>
  </si>
  <si>
    <t>קוד מסלול</t>
  </si>
  <si>
    <t xml:space="preserve"> מנכ"ל </t>
  </si>
  <si>
    <t>קרן המו"פ- מסלול מס' 1</t>
  </si>
  <si>
    <t>שת"פ בינלאומי (מו"פ)- מסלול מס'1</t>
  </si>
  <si>
    <t>שת"פ בינלאומי (פיילוטים)- מסלול מס' 1</t>
  </si>
  <si>
    <t>מתקני הרצה (פיילוטים) - מסלול מס' 2</t>
  </si>
  <si>
    <t xml:space="preserve">מימד תעשייה (משרד הביטחון) - מסלול מס' 2 </t>
  </si>
  <si>
    <t xml:space="preserve">מימד אקדמיה (משרד הביטחון) - מסלול מס' 2 </t>
  </si>
  <si>
    <t>מו"פ בתחום החלל מסלול מס' 2 יח'</t>
  </si>
  <si>
    <t>תמיכה משותפת עם הקרן למו"פ חקלאי של ארה"ב (אקדמיה)- מסלול מס' 2כ'</t>
  </si>
  <si>
    <t>תמיכה משותפת עם הקרן למו"פ חקלאי של ארה"ב (תעשייה)- מסלול מס' 2כ'</t>
  </si>
  <si>
    <t>תמיכה משותפת עם משרד הכלכלה - מסלול מס' 2כא'</t>
  </si>
  <si>
    <t>הפעלת חממה - מסלול מס' 3</t>
  </si>
  <si>
    <t>פרוייקט חממה טכנולוגית – מסלולי מס' 3/4</t>
  </si>
  <si>
    <t>מגנ"ט מאגד תעשיה - מסלול מס' 5א'</t>
  </si>
  <si>
    <t>מגנ"ט מאגד אקדמיה - מסלול מס' 5א'</t>
  </si>
  <si>
    <t>תשתיות מו"פ לתעשייה - תאגיד תעשייתי - מסלול מס' 5ב' </t>
  </si>
  <si>
    <t>מחקר יישומי באקדמיה מסלול משנה 5ג'</t>
  </si>
  <si>
    <t>מסחור ידע (תעשיה)  - מסלול מס' 5ד'</t>
  </si>
  <si>
    <t>מסחור ידע (אקדמיה)  - מסלול מס' 5ד'</t>
  </si>
  <si>
    <t>מחקר טרום מוצרי ליצירת ידע בטכנולוגיה חדשה - מסלול מס' 5ה'</t>
  </si>
  <si>
    <t>קרן ההזנק - מסלול מס' 7</t>
  </si>
  <si>
    <t>תנופה - מסלול מס' 9</t>
  </si>
  <si>
    <t>הקמת והנגשת מעבדות מו"פ ומאגרי מידע לתעשייה - מסלול מס' 10</t>
  </si>
  <si>
    <t>פרוייקט חממה ביוטכנולוגית - מסלול מס' 22</t>
  </si>
  <si>
    <t>מעבדה לחדשנות- חברת מעבדה - מסלול מס' 29</t>
  </si>
  <si>
    <t>תשתית טכנולוגית של מעבדה לחדשנות - מסלול מס' 29</t>
  </si>
  <si>
    <t>תפעול שוטף של מעבדה לחדשנות -  מסלול מס' 29</t>
  </si>
  <si>
    <t xml:space="preserve">מופ"ת - מסלול מס' 36 א' </t>
  </si>
  <si>
    <t>מכינת מו"פ - מסלול מס' 36 ב'</t>
  </si>
  <si>
    <t>מעבר מפיתוח לייצור - מסלול מס' 36ג'</t>
  </si>
  <si>
    <t>קידום יזמות טכנולוגית בעיר חיפה - מסלול מס' 38</t>
  </si>
  <si>
    <t>פרוייקט חממה יזמות בפריפריה - מסלול מס' 39</t>
  </si>
  <si>
    <t>הפעלת חממה יזמות בפריפריה - מסלול מס' 39</t>
  </si>
  <si>
    <t>קרן הון אנושי - מסלול מס' 44</t>
  </si>
  <si>
    <t xml:space="preserve">תוכניות לעידוד הנבטה ויזמות - מסלול מס' 49 </t>
  </si>
  <si>
    <t>עובד רגיל קרן הון אנושי (עובד חברה, עובד כח אדם/חליף כח אדם)</t>
  </si>
  <si>
    <t>עובד במסלולים 7/8 (כל סוגי העובדים לרבות מנכ"ל)</t>
  </si>
  <si>
    <t>בדיקת מנהל חשבונות מדע"ר</t>
  </si>
  <si>
    <t>מס' ציוד</t>
  </si>
  <si>
    <t>מר-מו"פ רגיל</t>
  </si>
  <si>
    <t>אפ-א' פיתוח א'</t>
  </si>
  <si>
    <t>חו"ל</t>
  </si>
  <si>
    <t>I4F</t>
  </si>
  <si>
    <t>הז - הזנק צמיחה</t>
  </si>
  <si>
    <t>הא - הזנק א</t>
  </si>
  <si>
    <t>FT ערוץ מהיר</t>
  </si>
  <si>
    <t>DV - מיזמים משני מציאות</t>
  </si>
  <si>
    <t>PI - פיילוטים קרן המו"פ</t>
  </si>
  <si>
    <t>שפ-שיתוף פעולה</t>
  </si>
  <si>
    <t>שט-שת"פ פיילוט</t>
  </si>
  <si>
    <t>הר - מתקני הרצה</t>
  </si>
  <si>
    <t>DI - חדשנות משבשת</t>
  </si>
  <si>
    <t>דט-מימד טרום מו</t>
  </si>
  <si>
    <t>דמ- מימד מסחור</t>
  </si>
  <si>
    <t>דס-מימד הסדר</t>
  </si>
  <si>
    <t>דא – מימ"ד אקדמ</t>
  </si>
  <si>
    <t>דנ-מימד מסחור אקדמיה</t>
  </si>
  <si>
    <t>דה -מימד הכוונה</t>
  </si>
  <si>
    <t>לל - חלל</t>
  </si>
  <si>
    <t>בר -מחקר יישומי באקדמיה BARD</t>
  </si>
  <si>
    <t>בנ - מסחור אקדמיה BARD</t>
  </si>
  <si>
    <t>בי- מסחור ידע BARD</t>
  </si>
  <si>
    <t>כה -מחקר יישומי באקדמיה כלכלה</t>
  </si>
  <si>
    <t>זפ זכיין חממת פ</t>
  </si>
  <si>
    <t>זר זכיין חממה ר</t>
  </si>
  <si>
    <t>מת - שנה ג רגיל</t>
  </si>
  <si>
    <t>פמ – חממה טכ מו</t>
  </si>
  <si>
    <t>פפ – חממה פריפר</t>
  </si>
  <si>
    <t>פת - שנה ג פריפ</t>
  </si>
  <si>
    <t>ח3 - היתכנות חממות טכנולוגיות</t>
  </si>
  <si>
    <t>ח0-הוכחת היתכנות</t>
  </si>
  <si>
    <t>ח1-פרויקט חממה טכנולוגית</t>
  </si>
  <si>
    <t>צד- ציוד חממה</t>
  </si>
  <si>
    <t>טח-מאגד חברה</t>
  </si>
  <si>
    <t>טמ-מאגד אירופאי</t>
  </si>
  <si>
    <t>טת - הקמת תשתית</t>
  </si>
  <si>
    <t>הד-הכוונה לא תא</t>
  </si>
  <si>
    <t>הג-הכוונה תאגיד</t>
  </si>
  <si>
    <t>טי-מסחור ידע</t>
  </si>
  <si>
    <t>טנ-מסחור ידע אקדמיה</t>
  </si>
  <si>
    <t>הח-הסדר חדש</t>
  </si>
  <si>
    <t>כמ-תאגיד כשיר מחקר</t>
  </si>
  <si>
    <t>סח-הסדר חדש</t>
  </si>
  <si>
    <t>מסלול 7 Pre-Seed</t>
  </si>
  <si>
    <t>מסלול 7 Seed</t>
  </si>
  <si>
    <t>מסלול 7 Round A</t>
  </si>
  <si>
    <t>תנ-תנופה</t>
  </si>
  <si>
    <t>טש- הקמת תשתית</t>
  </si>
  <si>
    <t>בב-ביו שנה ב</t>
  </si>
  <si>
    <t>בג-ביו שנה ג</t>
  </si>
  <si>
    <t>L2 מעבדה פרויקט</t>
  </si>
  <si>
    <t>L1 מעבדה תפעול</t>
  </si>
  <si>
    <t>מופת</t>
  </si>
  <si>
    <t>מופת 2 פטור</t>
  </si>
  <si>
    <t>מופת 2 תמלוגים</t>
  </si>
  <si>
    <t>מופת א</t>
  </si>
  <si>
    <t>מופת א תמלוגים</t>
  </si>
  <si>
    <t>מופת תמלוגים</t>
  </si>
  <si>
    <t>מו - מכינת מו"פ</t>
  </si>
  <si>
    <t>יצ - מעבר מפיתוח לייצור</t>
  </si>
  <si>
    <t>צא - מעבר מפיתוח לייצור א'</t>
  </si>
  <si>
    <t>אס - איסרד</t>
  </si>
  <si>
    <t>חפ-יזמות חיפה</t>
  </si>
  <si>
    <t>חמ-חממות ליזמות</t>
  </si>
  <si>
    <t>חע- חממות עידוד</t>
  </si>
  <si>
    <t>ח39 - היתכנות חממות יזמות בפריפריה</t>
  </si>
  <si>
    <t>יט-יזמות תפעול</t>
  </si>
  <si>
    <t>הנ - הון אנושי</t>
  </si>
  <si>
    <t>הק - הון אנושי הזנק</t>
  </si>
  <si>
    <t>אל - מועדון אנג'לים</t>
  </si>
  <si>
    <t>אצ - מאיץ טכנולוגי</t>
  </si>
  <si>
    <t>אז - מרכז חדשנות</t>
  </si>
  <si>
    <t>200-02</t>
  </si>
  <si>
    <t>גרסה: 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</si>
</sst>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lt;=9999999][$-1000000]###\-####;[$-1000000]\(###\)\ ###\-####"/>
    <numFmt numFmtId="165" formatCode="mm/yy"/>
    <numFmt numFmtId="166" formatCode="[$-1010000]m/d/yyyy;@"/>
    <numFmt numFmtId="167" formatCode="0.0%"/>
    <numFmt numFmtId="168" formatCode="mm/yyyy"/>
    <numFmt numFmtId="169" formatCode="#,##0_ ;[Red]\-#,##0\ "/>
    <numFmt numFmtId="170" formatCode="_(* #,##0.00_);_(* \(#,##0.00\);_(* &quot;-&quot;??_);_(@_)"/>
    <numFmt numFmtId="171" formatCode="#,##0.00_ ;[Red]\-#,##0.00\ "/>
  </numFmts>
  <fonts count="68" x14ac:knownFonts="1">
    <font>
      <sz val="10"/>
      <name val="Arial"/>
      <charset val="177"/>
    </font>
    <font>
      <sz val="10"/>
      <name val="Arial"/>
      <family val="2"/>
    </font>
    <font>
      <b/>
      <sz val="14"/>
      <name val="David"/>
      <family val="2"/>
      <charset val="177"/>
    </font>
    <font>
      <b/>
      <sz val="12"/>
      <name val="David"/>
      <family val="2"/>
      <charset val="177"/>
    </font>
    <font>
      <sz val="11"/>
      <name val="David"/>
      <family val="2"/>
      <charset val="177"/>
    </font>
    <font>
      <b/>
      <sz val="12"/>
      <color indexed="8"/>
      <name val="David"/>
      <family val="2"/>
      <charset val="177"/>
    </font>
    <font>
      <sz val="8"/>
      <name val="Arial"/>
      <family val="2"/>
    </font>
    <font>
      <b/>
      <sz val="10"/>
      <name val="David"/>
      <family val="2"/>
      <charset val="177"/>
    </font>
    <font>
      <sz val="12"/>
      <name val="David"/>
      <family val="2"/>
      <charset val="177"/>
    </font>
    <font>
      <sz val="10"/>
      <name val="David"/>
      <family val="2"/>
      <charset val="177"/>
    </font>
    <font>
      <u/>
      <sz val="10"/>
      <color indexed="12"/>
      <name val="Arial"/>
      <family val="2"/>
    </font>
    <font>
      <sz val="8"/>
      <color indexed="81"/>
      <name val="Tahoma"/>
      <family val="2"/>
    </font>
    <font>
      <b/>
      <sz val="8"/>
      <color indexed="81"/>
      <name val="Tahoma"/>
      <family val="2"/>
    </font>
    <font>
      <b/>
      <sz val="8"/>
      <name val="David"/>
      <family val="2"/>
      <charset val="177"/>
    </font>
    <font>
      <b/>
      <sz val="16"/>
      <name val="David"/>
      <family val="2"/>
      <charset val="177"/>
    </font>
    <font>
      <sz val="9"/>
      <name val="David"/>
      <family val="2"/>
      <charset val="177"/>
    </font>
    <font>
      <u/>
      <sz val="10"/>
      <color indexed="12"/>
      <name val="David"/>
      <family val="2"/>
      <charset val="177"/>
    </font>
    <font>
      <b/>
      <sz val="14"/>
      <name val="Aharoni"/>
      <charset val="177"/>
    </font>
    <font>
      <sz val="14"/>
      <name val="Aharoni"/>
      <charset val="177"/>
    </font>
    <font>
      <sz val="10"/>
      <name val="Aharoni"/>
      <charset val="177"/>
    </font>
    <font>
      <b/>
      <sz val="16"/>
      <name val="Aharoni"/>
      <charset val="177"/>
    </font>
    <font>
      <b/>
      <sz val="11"/>
      <name val="Aharoni"/>
      <charset val="177"/>
    </font>
    <font>
      <b/>
      <sz val="11"/>
      <name val="David"/>
      <family val="2"/>
      <charset val="177"/>
    </font>
    <font>
      <sz val="14"/>
      <name val="David"/>
      <family val="2"/>
      <charset val="177"/>
    </font>
    <font>
      <sz val="14"/>
      <color indexed="8"/>
      <name val="David"/>
      <family val="2"/>
      <charset val="177"/>
    </font>
    <font>
      <b/>
      <sz val="12"/>
      <color indexed="12"/>
      <name val="David"/>
      <family val="2"/>
      <charset val="177"/>
    </font>
    <font>
      <sz val="10"/>
      <color indexed="9"/>
      <name val="David"/>
      <family val="2"/>
      <charset val="177"/>
    </font>
    <font>
      <b/>
      <sz val="13"/>
      <name val="David"/>
      <family val="2"/>
      <charset val="177"/>
    </font>
    <font>
      <b/>
      <u/>
      <sz val="22"/>
      <name val="Aharoni"/>
      <charset val="177"/>
    </font>
    <font>
      <b/>
      <sz val="10"/>
      <name val="Arial"/>
      <family val="2"/>
    </font>
    <font>
      <b/>
      <sz val="10"/>
      <color indexed="57"/>
      <name val="David"/>
      <family val="2"/>
      <charset val="177"/>
    </font>
    <font>
      <sz val="10"/>
      <name val="David"/>
      <family val="2"/>
      <charset val="177"/>
    </font>
    <font>
      <b/>
      <sz val="10"/>
      <name val="David"/>
      <family val="2"/>
      <charset val="177"/>
    </font>
    <font>
      <u/>
      <sz val="10"/>
      <color indexed="12"/>
      <name val="David"/>
      <family val="2"/>
      <charset val="177"/>
    </font>
    <font>
      <b/>
      <sz val="12"/>
      <name val="David"/>
      <family val="2"/>
      <charset val="177"/>
    </font>
    <font>
      <sz val="12"/>
      <name val="David"/>
      <family val="2"/>
      <charset val="177"/>
    </font>
    <font>
      <b/>
      <sz val="11"/>
      <name val="David"/>
      <family val="2"/>
      <charset val="177"/>
    </font>
    <font>
      <b/>
      <sz val="14"/>
      <name val="David"/>
      <family val="2"/>
      <charset val="177"/>
    </font>
    <font>
      <sz val="11"/>
      <color rgb="FF1F497D"/>
      <name val="Arial"/>
      <family val="2"/>
    </font>
    <font>
      <sz val="11"/>
      <color theme="1"/>
      <name val="Arial"/>
      <family val="2"/>
      <scheme val="minor"/>
    </font>
    <font>
      <sz val="10"/>
      <name val="Arial"/>
      <family val="2"/>
      <charset val="177"/>
    </font>
    <font>
      <sz val="10"/>
      <color theme="0"/>
      <name val="David"/>
      <family val="2"/>
      <charset val="177"/>
    </font>
    <font>
      <sz val="10"/>
      <color theme="1"/>
      <name val="Arial"/>
      <family val="2"/>
    </font>
    <font>
      <sz val="10"/>
      <color theme="1"/>
      <name val="Tahoma"/>
      <family val="2"/>
    </font>
    <font>
      <sz val="11"/>
      <color indexed="8"/>
      <name val="Arial"/>
      <family val="2"/>
      <charset val="177"/>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4"/>
      <color indexed="48"/>
      <name val="Arial"/>
      <family val="2"/>
    </font>
    <font>
      <sz val="10"/>
      <color indexed="10"/>
      <name val="Arial"/>
      <family val="2"/>
    </font>
    <font>
      <b/>
      <u/>
      <sz val="18"/>
      <name val="Aharoni"/>
      <charset val="177"/>
    </font>
    <font>
      <sz val="11"/>
      <color theme="4" tint="0.39997558519241921"/>
      <name val="David"/>
      <family val="2"/>
      <charset val="177"/>
    </font>
    <font>
      <b/>
      <sz val="10"/>
      <color theme="1"/>
      <name val="David"/>
      <family val="2"/>
      <charset val="177"/>
    </font>
    <font>
      <sz val="11"/>
      <color theme="4" tint="0.59999389629810485"/>
      <name val="David"/>
      <family val="2"/>
      <charset val="177"/>
    </font>
    <font>
      <sz val="12"/>
      <color theme="0"/>
      <name val="David"/>
      <family val="2"/>
      <charset val="177"/>
    </font>
    <font>
      <b/>
      <sz val="12"/>
      <name val="David"/>
      <family val="2"/>
    </font>
    <font>
      <b/>
      <sz val="14"/>
      <color theme="0"/>
      <name val="Aharoni"/>
      <family val="2"/>
    </font>
    <font>
      <b/>
      <sz val="14"/>
      <name val="Aharoni"/>
      <family val="2"/>
    </font>
    <font>
      <b/>
      <sz val="10"/>
      <name val="Aharoni"/>
      <family val="2"/>
    </font>
    <font>
      <b/>
      <sz val="10"/>
      <color theme="0"/>
      <name val="David"/>
      <family val="2"/>
      <charset val="177"/>
    </font>
    <font>
      <sz val="8"/>
      <name val="Tahoma"/>
      <family val="2"/>
    </font>
    <font>
      <sz val="10"/>
      <color theme="0"/>
      <name val="David"/>
      <family val="2"/>
    </font>
    <font>
      <sz val="10"/>
      <name val="David"/>
      <family val="2"/>
    </font>
    <font>
      <b/>
      <sz val="10"/>
      <name val="David"/>
      <family val="2"/>
    </font>
    <font>
      <u/>
      <sz val="10"/>
      <color indexed="12"/>
      <name val="Arial"/>
      <family val="2"/>
      <charset val="177"/>
    </font>
    <font>
      <sz val="10"/>
      <color theme="0"/>
      <name val="Arial"/>
      <family val="2"/>
    </font>
  </fonts>
  <fills count="40">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indexed="9"/>
        <bgColor indexed="64"/>
      </patternFill>
    </fill>
    <fill>
      <patternFill patternType="solid">
        <fgColor indexed="65"/>
        <bgColor indexed="64"/>
      </patternFill>
    </fill>
    <fill>
      <patternFill patternType="solid">
        <fgColor indexed="43"/>
        <bgColor indexed="64"/>
      </patternFill>
    </fill>
    <fill>
      <patternFill patternType="solid">
        <fgColor indexed="57"/>
        <bgColor indexed="64"/>
      </patternFill>
    </fill>
    <fill>
      <patternFill patternType="solid">
        <fgColor indexed="17"/>
        <bgColor indexed="64"/>
      </patternFill>
    </fill>
    <fill>
      <patternFill patternType="solid">
        <fgColor indexed="13"/>
        <bgColor indexed="64"/>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theme="6" tint="0.79998168889431442"/>
        <bgColor indexed="64"/>
      </patternFill>
    </fill>
    <fill>
      <patternFill patternType="solid">
        <fgColor theme="0"/>
        <bgColor indexed="64"/>
      </patternFill>
    </fill>
    <fill>
      <patternFill patternType="solid">
        <fgColor theme="5" tint="0.79985961485641044"/>
        <bgColor indexed="64"/>
      </patternFill>
    </fill>
    <fill>
      <patternFill patternType="solid">
        <fgColor theme="6" tint="0.79989013336588644"/>
        <bgColor indexed="64"/>
      </patternFill>
    </fill>
    <fill>
      <patternFill patternType="solid">
        <fgColor theme="6" tint="0.79985961485641044"/>
        <bgColor indexed="64"/>
      </patternFill>
    </fill>
    <fill>
      <patternFill patternType="solid">
        <fgColor indexed="10"/>
        <bgColor indexed="64"/>
      </patternFill>
    </fill>
    <fill>
      <patternFill patternType="solid">
        <fgColor rgb="FF5B9BD5"/>
        <bgColor indexed="64"/>
      </patternFill>
    </fill>
    <fill>
      <patternFill patternType="solid">
        <fgColor rgb="FFA1C0DD"/>
        <bgColor indexed="64"/>
      </patternFill>
    </fill>
    <fill>
      <patternFill patternType="solid">
        <fgColor rgb="FF4676A3"/>
        <bgColor indexed="64"/>
      </patternFill>
    </fill>
    <fill>
      <patternFill patternType="solid">
        <fgColor indexed="40"/>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0"/>
        <bgColor indexed="64"/>
      </patternFill>
    </fill>
    <fill>
      <patternFill patternType="solid">
        <fgColor indexed="11"/>
        <bgColor indexed="64"/>
      </patternFill>
    </fill>
    <fill>
      <patternFill patternType="lightUp">
        <fgColor indexed="48"/>
        <bgColor indexed="41"/>
      </patternFill>
    </fill>
    <fill>
      <patternFill patternType="solid">
        <fgColor indexed="54"/>
        <bgColor indexed="64"/>
      </patternFill>
    </fill>
    <fill>
      <patternFill patternType="solid">
        <fgColor indexed="26"/>
        <bgColor indexed="64"/>
      </patternFill>
    </fill>
    <fill>
      <patternFill patternType="solid">
        <fgColor rgb="FFA1C0DD"/>
        <bgColor indexed="9"/>
      </patternFill>
    </fill>
    <fill>
      <patternFill patternType="solid">
        <fgColor rgb="FFCCFFFF"/>
        <bgColor indexed="64"/>
      </patternFill>
    </fill>
    <fill>
      <patternFill patternType="solid">
        <fgColor theme="5" tint="0.79989013336588644"/>
        <bgColor indexed="64"/>
      </patternFill>
    </fill>
    <fill>
      <patternFill patternType="solid">
        <fgColor theme="4" tint="0.79998168889431442"/>
        <bgColor indexed="64"/>
      </patternFill>
    </fill>
    <fill>
      <patternFill patternType="solid">
        <fgColor theme="3" tint="0.39997558519241921"/>
        <bgColor indexed="64"/>
      </patternFill>
    </fill>
    <fill>
      <patternFill patternType="gray0625">
        <bgColor theme="3" tint="0.39997558519241921"/>
      </patternFill>
    </fill>
    <fill>
      <patternFill patternType="gray0625">
        <fgColor indexed="8"/>
        <bgColor theme="3" tint="0.39997558519241921"/>
      </patternFill>
    </fill>
  </fills>
  <borders count="101">
    <border>
      <left/>
      <right/>
      <top/>
      <bottom/>
      <diagonal/>
    </border>
    <border>
      <left style="thin">
        <color indexed="64"/>
      </left>
      <right style="thin">
        <color indexed="64"/>
      </right>
      <top style="thin">
        <color indexed="64"/>
      </top>
      <bottom style="thin">
        <color indexed="64"/>
      </bottom>
      <diagonal/>
    </border>
    <border>
      <left style="medium">
        <color indexed="64"/>
      </left>
      <right style="thick">
        <color indexed="64"/>
      </right>
      <top style="medium">
        <color indexed="64"/>
      </top>
      <bottom/>
      <diagonal/>
    </border>
    <border>
      <left style="medium">
        <color indexed="64"/>
      </left>
      <right/>
      <top style="medium">
        <color indexed="64"/>
      </top>
      <bottom/>
      <diagonal/>
    </border>
    <border>
      <left style="medium">
        <color indexed="64"/>
      </left>
      <right style="thick">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top/>
      <bottom/>
      <diagonal/>
    </border>
    <border>
      <left style="thick">
        <color auto="1"/>
      </left>
      <right style="medium">
        <color auto="1"/>
      </right>
      <top style="medium">
        <color auto="1"/>
      </top>
      <bottom/>
      <diagonal/>
    </border>
    <border>
      <left style="thick">
        <color auto="1"/>
      </left>
      <right style="medium">
        <color auto="1"/>
      </right>
      <top/>
      <bottom style="thin">
        <color auto="1"/>
      </bottom>
      <diagonal/>
    </border>
  </borders>
  <cellStyleXfs count="135">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alignment vertical="top"/>
      <protection locked="0"/>
    </xf>
    <xf numFmtId="41" fontId="1" fillId="0" borderId="0" applyFont="0" applyFill="0" applyBorder="0" applyAlignment="0" applyProtection="0"/>
    <xf numFmtId="0" fontId="39" fillId="0" borderId="0"/>
    <xf numFmtId="0" fontId="40" fillId="0" borderId="0"/>
    <xf numFmtId="0" fontId="40" fillId="0" borderId="0"/>
    <xf numFmtId="0" fontId="40" fillId="0" borderId="0"/>
    <xf numFmtId="0" fontId="10" fillId="0" borderId="0" applyNumberFormat="0" applyFill="0" applyBorder="0">
      <protection locked="0"/>
    </xf>
    <xf numFmtId="41" fontId="40" fillId="0" borderId="0" applyFont="0" applyFill="0" applyBorder="0" applyAlignment="0" applyProtection="0"/>
    <xf numFmtId="41" fontId="42" fillId="0" borderId="0" applyFont="0" applyFill="0" applyBorder="0" applyAlignment="0" applyProtection="0"/>
    <xf numFmtId="41"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43" fontId="40"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2" fontId="42" fillId="0" borderId="0" applyFont="0" applyFill="0" applyBorder="0" applyAlignment="0" applyProtection="0"/>
    <xf numFmtId="44" fontId="42" fillId="0" borderId="0" applyFont="0" applyFill="0" applyBorder="0" applyAlignment="0" applyProtection="0"/>
    <xf numFmtId="0" fontId="10" fillId="0" borderId="0" applyNumberFormat="0" applyFill="0" applyBorder="0">
      <protection locked="0"/>
    </xf>
    <xf numFmtId="0" fontId="40" fillId="0" borderId="0"/>
    <xf numFmtId="0" fontId="40" fillId="0" borderId="0" applyNumberFormat="0" applyProtection="0">
      <alignment horizontal="right" vertical="center" indent="1"/>
    </xf>
    <xf numFmtId="0" fontId="39" fillId="0" borderId="0"/>
    <xf numFmtId="0" fontId="39" fillId="0" borderId="0"/>
    <xf numFmtId="0" fontId="39" fillId="0" borderId="0"/>
    <xf numFmtId="0" fontId="40" fillId="0" borderId="0" applyNumberFormat="0" applyProtection="0">
      <alignment horizontal="right" vertical="center" indent="1"/>
    </xf>
    <xf numFmtId="0" fontId="39" fillId="0" borderId="0"/>
    <xf numFmtId="0" fontId="39" fillId="0" borderId="0"/>
    <xf numFmtId="0" fontId="39" fillId="0" borderId="0"/>
    <xf numFmtId="0" fontId="40" fillId="0" borderId="0"/>
    <xf numFmtId="0" fontId="39" fillId="0" borderId="0"/>
    <xf numFmtId="0" fontId="39" fillId="0" borderId="0"/>
    <xf numFmtId="0" fontId="39" fillId="0" borderId="0"/>
    <xf numFmtId="0" fontId="43" fillId="0" borderId="0"/>
    <xf numFmtId="0" fontId="39" fillId="0" borderId="0"/>
    <xf numFmtId="0" fontId="39"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43" fillId="0" borderId="0"/>
    <xf numFmtId="9" fontId="40" fillId="0" borderId="0" applyFont="0" applyFill="0" applyBorder="0" applyAlignment="0" applyProtection="0"/>
    <xf numFmtId="9" fontId="40" fillId="0" borderId="0" applyFont="0" applyFill="0" applyBorder="0" applyAlignment="0" applyProtection="0"/>
    <xf numFmtId="9" fontId="44" fillId="0" borderId="0" applyFont="0" applyFill="0" applyBorder="0" applyAlignment="0" applyProtection="0"/>
    <xf numFmtId="9" fontId="40"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3" fillId="0" borderId="0" applyFont="0" applyFill="0" applyBorder="0" applyAlignment="0" applyProtection="0"/>
    <xf numFmtId="0" fontId="45" fillId="6" borderId="76" applyNumberFormat="0" applyProtection="0">
      <alignment vertical="center"/>
    </xf>
    <xf numFmtId="0" fontId="46" fillId="6" borderId="76" applyNumberFormat="0" applyProtection="0">
      <alignment vertical="center"/>
    </xf>
    <xf numFmtId="0" fontId="45" fillId="6" borderId="76" applyNumberFormat="0" applyProtection="0">
      <alignment horizontal="right" vertical="center" indent="1"/>
    </xf>
    <xf numFmtId="0" fontId="45" fillId="6" borderId="76" applyNumberFormat="0" applyProtection="0">
      <alignment horizontal="right" vertical="center" indent="1"/>
    </xf>
    <xf numFmtId="0" fontId="45" fillId="6" borderId="76" applyNumberFormat="0" applyProtection="0">
      <alignment horizontal="right" vertical="center" indent="1"/>
    </xf>
    <xf numFmtId="0" fontId="45" fillId="6" borderId="76" applyNumberFormat="0" applyProtection="0">
      <alignment horizontal="left" vertical="top" indent="1"/>
    </xf>
    <xf numFmtId="0" fontId="45" fillId="23" borderId="77" applyNumberFormat="0" applyProtection="0">
      <alignment horizontal="right" vertical="center" wrapText="1" indent="1"/>
    </xf>
    <xf numFmtId="0" fontId="45" fillId="23" borderId="77" applyNumberFormat="0" applyProtection="0">
      <alignment horizontal="right" vertical="center" indent="1"/>
    </xf>
    <xf numFmtId="0" fontId="47" fillId="12" borderId="76" applyNumberFormat="0" applyProtection="0">
      <alignment horizontal="right" vertical="center"/>
    </xf>
    <xf numFmtId="0" fontId="47" fillId="24" borderId="76" applyNumberFormat="0" applyProtection="0">
      <alignment horizontal="right" vertical="center"/>
    </xf>
    <xf numFmtId="0" fontId="47" fillId="19" borderId="76" applyNumberFormat="0" applyProtection="0">
      <alignment horizontal="right" vertical="center"/>
    </xf>
    <xf numFmtId="0" fontId="47" fillId="25" borderId="76" applyNumberFormat="0" applyProtection="0">
      <alignment horizontal="right" vertical="center"/>
    </xf>
    <xf numFmtId="0" fontId="47" fillId="26" borderId="76" applyNumberFormat="0" applyProtection="0">
      <alignment horizontal="right" vertical="center"/>
    </xf>
    <xf numFmtId="0" fontId="47" fillId="27" borderId="76" applyNumberFormat="0" applyProtection="0">
      <alignment horizontal="right" vertical="center"/>
    </xf>
    <xf numFmtId="0" fontId="47" fillId="7" borderId="76" applyNumberFormat="0" applyProtection="0">
      <alignment horizontal="right" vertical="center"/>
    </xf>
    <xf numFmtId="0" fontId="47" fillId="28" borderId="76" applyNumberFormat="0" applyProtection="0">
      <alignment horizontal="right" vertical="center"/>
    </xf>
    <xf numFmtId="0" fontId="47" fillId="29" borderId="76" applyNumberFormat="0" applyProtection="0">
      <alignment horizontal="right" vertical="center"/>
    </xf>
    <xf numFmtId="0" fontId="45" fillId="30" borderId="77" applyNumberFormat="0" applyProtection="0">
      <alignment horizontal="right" vertical="center" indent="1"/>
    </xf>
    <xf numFmtId="0" fontId="47" fillId="13" borderId="77" applyNumberFormat="0" applyProtection="0">
      <alignment horizontal="right" vertical="center" indent="1"/>
    </xf>
    <xf numFmtId="0" fontId="48" fillId="31" borderId="0" applyNumberFormat="0" applyProtection="0">
      <alignment horizontal="left" vertical="center" indent="1"/>
    </xf>
    <xf numFmtId="0" fontId="47" fillId="23" borderId="76" applyNumberFormat="0" applyProtection="0">
      <alignment horizontal="right" vertical="center"/>
    </xf>
    <xf numFmtId="0" fontId="47" fillId="13" borderId="77" applyNumberFormat="0" applyProtection="0">
      <alignment horizontal="right" vertical="center" indent="1"/>
    </xf>
    <xf numFmtId="0" fontId="47" fillId="23" borderId="77" applyNumberFormat="0" applyProtection="0">
      <alignment horizontal="right" vertical="center" indent="1"/>
    </xf>
    <xf numFmtId="0" fontId="40" fillId="31" borderId="76" applyNumberFormat="0" applyProtection="0">
      <alignment horizontal="right" vertical="center" indent="1"/>
    </xf>
    <xf numFmtId="0" fontId="40" fillId="31" borderId="76" applyNumberFormat="0" applyProtection="0">
      <alignment horizontal="left" vertical="top" indent="1"/>
    </xf>
    <xf numFmtId="0" fontId="40" fillId="23" borderId="76" applyNumberFormat="0" applyProtection="0">
      <alignment horizontal="right" vertical="center" indent="1"/>
    </xf>
    <xf numFmtId="0" fontId="40" fillId="23" borderId="76" applyNumberFormat="0" applyProtection="0">
      <alignment horizontal="left" vertical="top" indent="1"/>
    </xf>
    <xf numFmtId="0" fontId="40" fillId="11" borderId="76" applyNumberFormat="0" applyProtection="0">
      <alignment horizontal="right" vertical="center" indent="1"/>
    </xf>
    <xf numFmtId="0" fontId="40" fillId="11" borderId="76" applyNumberFormat="0" applyProtection="0">
      <alignment horizontal="left" vertical="top" indent="1"/>
    </xf>
    <xf numFmtId="0" fontId="40" fillId="13" borderId="76" applyNumberFormat="0" applyProtection="0">
      <alignment horizontal="right" vertical="center" indent="1"/>
    </xf>
    <xf numFmtId="0" fontId="40" fillId="13" borderId="76" applyNumberFormat="0" applyProtection="0">
      <alignment horizontal="left" vertical="top" indent="1"/>
    </xf>
    <xf numFmtId="0" fontId="40" fillId="0" borderId="0" applyNumberFormat="0" applyProtection="0">
      <alignment horizontal="right" vertical="center" indent="1"/>
    </xf>
    <xf numFmtId="0" fontId="47" fillId="32" borderId="76" applyNumberFormat="0" applyProtection="0">
      <alignment vertical="center"/>
    </xf>
    <xf numFmtId="0" fontId="49" fillId="32" borderId="76" applyNumberFormat="0" applyProtection="0">
      <alignment vertical="center"/>
    </xf>
    <xf numFmtId="0" fontId="47" fillId="32" borderId="76" applyNumberFormat="0" applyProtection="0">
      <alignment horizontal="right" vertical="center" indent="1"/>
    </xf>
    <xf numFmtId="0" fontId="47" fillId="32" borderId="76" applyNumberFormat="0" applyProtection="0">
      <alignment horizontal="left" vertical="top" indent="1"/>
    </xf>
    <xf numFmtId="0" fontId="47" fillId="13" borderId="76" applyNumberFormat="0" applyProtection="0">
      <alignment horizontal="right" vertical="center"/>
    </xf>
    <xf numFmtId="0" fontId="49" fillId="13" borderId="76" applyNumberFormat="0" applyProtection="0">
      <alignment horizontal="right" vertical="center"/>
    </xf>
    <xf numFmtId="0" fontId="47" fillId="23" borderId="76" applyNumberFormat="0" applyProtection="0">
      <alignment horizontal="right" vertical="center" indent="1"/>
    </xf>
    <xf numFmtId="0" fontId="47" fillId="23" borderId="76" applyNumberFormat="0" applyProtection="0">
      <alignment horizontal="right" vertical="center" indent="1"/>
    </xf>
    <xf numFmtId="0" fontId="47" fillId="23" borderId="76" applyNumberFormat="0" applyProtection="0">
      <alignment horizontal="right" vertical="center" indent="1"/>
    </xf>
    <xf numFmtId="0" fontId="47" fillId="23" borderId="76" applyNumberFormat="0" applyProtection="0">
      <alignment horizontal="right" vertical="center" wrapText="1" indent="1"/>
    </xf>
    <xf numFmtId="0" fontId="50" fillId="10" borderId="0" applyNumberFormat="0" applyProtection="0">
      <alignment horizontal="right" vertical="center" indent="1"/>
    </xf>
    <xf numFmtId="0" fontId="51" fillId="13" borderId="76" applyNumberFormat="0" applyProtection="0">
      <alignment horizontal="right" vertical="center"/>
    </xf>
    <xf numFmtId="41" fontId="40" fillId="0" borderId="0" applyFont="0" applyFill="0" applyBorder="0" applyAlignment="0" applyProtection="0"/>
    <xf numFmtId="41" fontId="40" fillId="0" borderId="0" applyFont="0" applyFill="0" applyBorder="0" applyAlignment="0" applyProtection="0"/>
    <xf numFmtId="0" fontId="1" fillId="0" borderId="0"/>
  </cellStyleXfs>
  <cellXfs count="825">
    <xf numFmtId="0" fontId="0" fillId="0" borderId="0" xfId="0"/>
    <xf numFmtId="3" fontId="8" fillId="0" borderId="0" xfId="0" applyNumberFormat="1" applyFont="1" applyAlignment="1">
      <alignment horizontal="center" vertical="center" wrapText="1" readingOrder="2"/>
    </xf>
    <xf numFmtId="0" fontId="9" fillId="0" borderId="0" xfId="0" applyFont="1"/>
    <xf numFmtId="0" fontId="9" fillId="0" borderId="0" xfId="0" applyFont="1" applyAlignment="1">
      <alignment vertical="center"/>
    </xf>
    <xf numFmtId="0" fontId="7"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9" fillId="0" borderId="0" xfId="0" applyFont="1" applyAlignment="1">
      <alignment vertical="center" wrapText="1" readingOrder="2"/>
    </xf>
    <xf numFmtId="0" fontId="19" fillId="0" borderId="0" xfId="0" applyFont="1"/>
    <xf numFmtId="0" fontId="9" fillId="0" borderId="0" xfId="0" applyFont="1" applyAlignment="1">
      <alignment horizontal="center"/>
    </xf>
    <xf numFmtId="0" fontId="9" fillId="5" borderId="0" xfId="0" applyFont="1" applyFill="1" applyAlignment="1">
      <alignment vertical="center"/>
    </xf>
    <xf numFmtId="3" fontId="9" fillId="7" borderId="1" xfId="0" applyNumberFormat="1" applyFont="1" applyFill="1" applyBorder="1" applyAlignment="1">
      <alignment horizontal="center" vertical="center" wrapText="1" readingOrder="2"/>
    </xf>
    <xf numFmtId="3" fontId="7" fillId="7" borderId="13" xfId="0" applyNumberFormat="1" applyFont="1" applyFill="1" applyBorder="1" applyAlignment="1">
      <alignment horizontal="center" vertical="center" wrapText="1" readingOrder="2"/>
    </xf>
    <xf numFmtId="3" fontId="7" fillId="7" borderId="1" xfId="0" applyNumberFormat="1" applyFont="1" applyFill="1" applyBorder="1" applyAlignment="1">
      <alignment horizontal="center" vertical="center" wrapText="1" readingOrder="2"/>
    </xf>
    <xf numFmtId="3" fontId="7" fillId="7" borderId="6" xfId="0" applyNumberFormat="1" applyFont="1" applyFill="1" applyBorder="1" applyAlignment="1">
      <alignment horizontal="center" vertical="center" wrapText="1" readingOrder="2"/>
    </xf>
    <xf numFmtId="3" fontId="7" fillId="7" borderId="20" xfId="0" applyNumberFormat="1" applyFont="1" applyFill="1" applyBorder="1" applyAlignment="1">
      <alignment horizontal="center" vertical="center" wrapText="1" readingOrder="2"/>
    </xf>
    <xf numFmtId="3" fontId="7" fillId="7" borderId="10" xfId="0" applyNumberFormat="1" applyFont="1" applyFill="1" applyBorder="1" applyAlignment="1">
      <alignment horizontal="center" vertical="center" wrapText="1" readingOrder="2"/>
    </xf>
    <xf numFmtId="0" fontId="9" fillId="4" borderId="0" xfId="0" applyFont="1" applyFill="1" applyAlignment="1">
      <alignment vertical="center"/>
    </xf>
    <xf numFmtId="0" fontId="9" fillId="6" borderId="1" xfId="0" applyFont="1" applyFill="1" applyBorder="1" applyAlignment="1">
      <alignment horizontal="center" vertical="center" wrapText="1"/>
    </xf>
    <xf numFmtId="0" fontId="8" fillId="0" borderId="1" xfId="0" applyFont="1" applyBorder="1" applyAlignment="1" applyProtection="1">
      <alignment vertical="center" wrapText="1" readingOrder="2"/>
      <protection locked="0"/>
    </xf>
    <xf numFmtId="3" fontId="8" fillId="0" borderId="1" xfId="0" applyNumberFormat="1" applyFont="1" applyBorder="1" applyAlignment="1" applyProtection="1">
      <alignment horizontal="center" vertical="center" wrapText="1" readingOrder="2"/>
      <protection locked="0"/>
    </xf>
    <xf numFmtId="0" fontId="9" fillId="0" borderId="0" xfId="0" applyFont="1" applyAlignment="1">
      <alignment horizontal="center" vertical="center" wrapText="1"/>
    </xf>
    <xf numFmtId="4" fontId="9" fillId="7" borderId="1" xfId="0" applyNumberFormat="1" applyFont="1" applyFill="1" applyBorder="1" applyAlignment="1">
      <alignment horizontal="center" vertical="center" wrapText="1" readingOrder="2"/>
    </xf>
    <xf numFmtId="3" fontId="10" fillId="0" borderId="1" xfId="3" quotePrefix="1" applyNumberFormat="1" applyBorder="1" applyAlignment="1" applyProtection="1">
      <alignment horizontal="center" vertical="center"/>
    </xf>
    <xf numFmtId="3" fontId="10" fillId="0" borderId="1" xfId="3" quotePrefix="1" applyNumberFormat="1" applyBorder="1" applyAlignment="1" applyProtection="1">
      <alignment horizontal="center" vertical="center" wrapText="1" readingOrder="2"/>
    </xf>
    <xf numFmtId="3" fontId="8" fillId="7" borderId="1" xfId="0" applyNumberFormat="1" applyFont="1" applyFill="1" applyBorder="1" applyAlignment="1">
      <alignment horizontal="center" vertical="center" wrapText="1" readingOrder="2"/>
    </xf>
    <xf numFmtId="4" fontId="9" fillId="7" borderId="6" xfId="0" applyNumberFormat="1" applyFont="1" applyFill="1" applyBorder="1" applyAlignment="1">
      <alignment horizontal="center" vertical="center" wrapText="1" readingOrder="2"/>
    </xf>
    <xf numFmtId="0" fontId="9" fillId="0" borderId="1" xfId="0" applyFont="1" applyBorder="1" applyAlignment="1" applyProtection="1">
      <alignment vertical="center" wrapText="1" readingOrder="2"/>
      <protection locked="0"/>
    </xf>
    <xf numFmtId="3" fontId="31" fillId="7" borderId="1" xfId="0" applyNumberFormat="1" applyFont="1" applyFill="1" applyBorder="1" applyAlignment="1">
      <alignment horizontal="center" vertical="center" wrapText="1" readingOrder="2"/>
    </xf>
    <xf numFmtId="0" fontId="31" fillId="0" borderId="0" xfId="0" applyFont="1" applyAlignment="1">
      <alignment vertical="center"/>
    </xf>
    <xf numFmtId="0" fontId="31" fillId="0" borderId="1" xfId="0" applyFont="1" applyBorder="1" applyAlignment="1" applyProtection="1">
      <alignment vertical="center" wrapText="1" readingOrder="2"/>
      <protection locked="0"/>
    </xf>
    <xf numFmtId="3" fontId="8" fillId="13" borderId="23" xfId="0" applyNumberFormat="1" applyFont="1" applyFill="1" applyBorder="1" applyAlignment="1">
      <alignment horizontal="center" vertical="center" wrapText="1" readingOrder="2"/>
    </xf>
    <xf numFmtId="0" fontId="9" fillId="0" borderId="0" xfId="0" applyFont="1" applyAlignment="1">
      <alignment vertical="center" wrapText="1" readingOrder="1"/>
    </xf>
    <xf numFmtId="3" fontId="8" fillId="13" borderId="48" xfId="0" applyNumberFormat="1" applyFont="1" applyFill="1" applyBorder="1" applyAlignment="1">
      <alignment horizontal="center" vertical="center" wrapText="1" readingOrder="2"/>
    </xf>
    <xf numFmtId="3" fontId="8" fillId="13" borderId="49" xfId="0" applyNumberFormat="1" applyFont="1" applyFill="1" applyBorder="1" applyAlignment="1">
      <alignment horizontal="center" vertical="center" wrapText="1" readingOrder="2"/>
    </xf>
    <xf numFmtId="169" fontId="9" fillId="0" borderId="10" xfId="0" applyNumberFormat="1" applyFont="1" applyBorder="1" applyAlignment="1">
      <alignment horizontal="center" vertical="center" wrapText="1"/>
    </xf>
    <xf numFmtId="3" fontId="9" fillId="0" borderId="1" xfId="0" applyNumberFormat="1" applyFont="1" applyBorder="1" applyAlignment="1">
      <alignment horizontal="center" vertical="center" wrapText="1" readingOrder="2"/>
    </xf>
    <xf numFmtId="169" fontId="7" fillId="13" borderId="50" xfId="0" applyNumberFormat="1" applyFont="1" applyFill="1" applyBorder="1" applyAlignment="1">
      <alignment horizontal="center" vertical="center" wrapText="1"/>
    </xf>
    <xf numFmtId="169" fontId="7" fillId="13" borderId="10" xfId="0" applyNumberFormat="1" applyFont="1" applyFill="1" applyBorder="1" applyAlignment="1">
      <alignment horizontal="center" vertical="center" wrapText="1"/>
    </xf>
    <xf numFmtId="169" fontId="7" fillId="13" borderId="26" xfId="0" applyNumberFormat="1" applyFont="1" applyFill="1" applyBorder="1" applyAlignment="1">
      <alignment horizontal="center" vertical="center" wrapText="1"/>
    </xf>
    <xf numFmtId="169" fontId="9" fillId="0" borderId="1" xfId="0" applyNumberFormat="1" applyFont="1" applyBorder="1" applyAlignment="1">
      <alignment horizontal="center" vertical="center" wrapText="1" readingOrder="1"/>
    </xf>
    <xf numFmtId="0" fontId="7" fillId="13" borderId="1" xfId="0" applyFont="1" applyFill="1" applyBorder="1" applyAlignment="1">
      <alignment horizontal="center" vertical="center" wrapText="1" readingOrder="2"/>
    </xf>
    <xf numFmtId="3" fontId="9" fillId="7" borderId="14" xfId="0" applyNumberFormat="1" applyFont="1" applyFill="1" applyBorder="1" applyAlignment="1">
      <alignment horizontal="center" vertical="center" wrapText="1" readingOrder="2"/>
    </xf>
    <xf numFmtId="3" fontId="9" fillId="0" borderId="11" xfId="0" applyNumberFormat="1" applyFont="1" applyBorder="1" applyAlignment="1">
      <alignment horizontal="center" vertical="center" wrapText="1" readingOrder="2"/>
    </xf>
    <xf numFmtId="169" fontId="7" fillId="13" borderId="71" xfId="0" applyNumberFormat="1" applyFont="1" applyFill="1" applyBorder="1" applyAlignment="1">
      <alignment horizontal="center" vertical="center" wrapText="1"/>
    </xf>
    <xf numFmtId="3" fontId="7" fillId="7" borderId="14" xfId="0" applyNumberFormat="1" applyFont="1" applyFill="1" applyBorder="1" applyAlignment="1">
      <alignment horizontal="center" vertical="center" wrapText="1" readingOrder="2"/>
    </xf>
    <xf numFmtId="169" fontId="7" fillId="13" borderId="23" xfId="0" applyNumberFormat="1" applyFont="1" applyFill="1" applyBorder="1" applyAlignment="1">
      <alignment horizontal="center" vertical="center" wrapText="1"/>
    </xf>
    <xf numFmtId="169" fontId="7" fillId="13" borderId="27" xfId="0" applyNumberFormat="1" applyFont="1" applyFill="1" applyBorder="1" applyAlignment="1">
      <alignment horizontal="center" vertical="center" wrapText="1"/>
    </xf>
    <xf numFmtId="0" fontId="7" fillId="13" borderId="14" xfId="0" applyFont="1" applyFill="1" applyBorder="1" applyAlignment="1">
      <alignment horizontal="center" vertical="center" wrapText="1" readingOrder="2"/>
    </xf>
    <xf numFmtId="0" fontId="7" fillId="13" borderId="11" xfId="0" applyFont="1" applyFill="1" applyBorder="1" applyAlignment="1">
      <alignment horizontal="center" vertical="center" wrapText="1" readingOrder="2"/>
    </xf>
    <xf numFmtId="3" fontId="9" fillId="0" borderId="11" xfId="0" applyNumberFormat="1" applyFont="1" applyBorder="1" applyAlignment="1">
      <alignment horizontal="right" vertical="center" readingOrder="2"/>
    </xf>
    <xf numFmtId="3" fontId="9" fillId="7" borderId="15" xfId="0" applyNumberFormat="1" applyFont="1" applyFill="1" applyBorder="1" applyAlignment="1">
      <alignment horizontal="center" vertical="center" wrapText="1" readingOrder="2"/>
    </xf>
    <xf numFmtId="3" fontId="9" fillId="7" borderId="16" xfId="0" applyNumberFormat="1" applyFont="1" applyFill="1" applyBorder="1" applyAlignment="1">
      <alignment horizontal="center" vertical="center" wrapText="1" readingOrder="2"/>
    </xf>
    <xf numFmtId="3" fontId="9" fillId="0" borderId="16" xfId="0" applyNumberFormat="1" applyFont="1" applyBorder="1" applyAlignment="1">
      <alignment horizontal="center" vertical="center" wrapText="1" readingOrder="2"/>
    </xf>
    <xf numFmtId="169" fontId="9" fillId="0" borderId="16" xfId="0" applyNumberFormat="1" applyFont="1" applyBorder="1" applyAlignment="1">
      <alignment horizontal="center" vertical="center" wrapText="1" readingOrder="1"/>
    </xf>
    <xf numFmtId="3" fontId="9" fillId="0" borderId="72" xfId="0" applyNumberFormat="1" applyFont="1" applyBorder="1" applyAlignment="1">
      <alignment horizontal="right" vertical="center" readingOrder="2"/>
    </xf>
    <xf numFmtId="3" fontId="9" fillId="13" borderId="13" xfId="0" applyNumberFormat="1" applyFont="1" applyFill="1" applyBorder="1" applyAlignment="1">
      <alignment horizontal="center" vertical="center" wrapText="1" readingOrder="2"/>
    </xf>
    <xf numFmtId="3" fontId="31" fillId="7" borderId="14" xfId="0" applyNumberFormat="1" applyFont="1" applyFill="1" applyBorder="1" applyAlignment="1">
      <alignment horizontal="center" vertical="center" wrapText="1" readingOrder="2"/>
    </xf>
    <xf numFmtId="3" fontId="31" fillId="7" borderId="15" xfId="0" applyNumberFormat="1" applyFont="1" applyFill="1" applyBorder="1" applyAlignment="1">
      <alignment horizontal="center" vertical="center" wrapText="1" readingOrder="2"/>
    </xf>
    <xf numFmtId="3" fontId="31" fillId="7" borderId="16" xfId="0" applyNumberFormat="1" applyFont="1" applyFill="1" applyBorder="1" applyAlignment="1">
      <alignment horizontal="center" vertical="center" wrapText="1" readingOrder="2"/>
    </xf>
    <xf numFmtId="0" fontId="32" fillId="7" borderId="17" xfId="0" applyFont="1" applyFill="1" applyBorder="1" applyAlignment="1">
      <alignment horizontal="center" vertical="center" wrapText="1" readingOrder="2"/>
    </xf>
    <xf numFmtId="3" fontId="32" fillId="7" borderId="35" xfId="0" applyNumberFormat="1" applyFont="1" applyFill="1" applyBorder="1" applyAlignment="1">
      <alignment horizontal="center" vertical="center" wrapText="1" readingOrder="2"/>
    </xf>
    <xf numFmtId="3" fontId="8" fillId="7" borderId="14" xfId="0" applyNumberFormat="1" applyFont="1" applyFill="1" applyBorder="1" applyAlignment="1">
      <alignment horizontal="center" vertical="center" wrapText="1" readingOrder="2"/>
    </xf>
    <xf numFmtId="3" fontId="8" fillId="7" borderId="15" xfId="0" applyNumberFormat="1" applyFont="1" applyFill="1" applyBorder="1" applyAlignment="1">
      <alignment horizontal="center" vertical="center" wrapText="1" readingOrder="2"/>
    </xf>
    <xf numFmtId="3" fontId="8" fillId="7" borderId="16" xfId="0" applyNumberFormat="1" applyFont="1" applyFill="1" applyBorder="1" applyAlignment="1">
      <alignment horizontal="center" vertical="center" wrapText="1" readingOrder="2"/>
    </xf>
    <xf numFmtId="3" fontId="3" fillId="7" borderId="17" xfId="0" applyNumberFormat="1" applyFont="1" applyFill="1" applyBorder="1" applyAlignment="1">
      <alignment horizontal="center" vertical="center" wrapText="1" readingOrder="2"/>
    </xf>
    <xf numFmtId="3" fontId="3" fillId="7" borderId="35" xfId="0" applyNumberFormat="1" applyFont="1" applyFill="1" applyBorder="1" applyAlignment="1">
      <alignment horizontal="center" vertical="center" wrapText="1" readingOrder="2"/>
    </xf>
    <xf numFmtId="3" fontId="9" fillId="13" borderId="35" xfId="0" applyNumberFormat="1" applyFont="1" applyFill="1" applyBorder="1" applyAlignment="1">
      <alignment horizontal="center" vertical="center" wrapText="1" readingOrder="2"/>
    </xf>
    <xf numFmtId="169" fontId="9" fillId="13" borderId="35" xfId="0" applyNumberFormat="1" applyFont="1" applyFill="1" applyBorder="1" applyAlignment="1">
      <alignment horizontal="center" vertical="center" wrapText="1"/>
    </xf>
    <xf numFmtId="169" fontId="9" fillId="13" borderId="34" xfId="0" applyNumberFormat="1" applyFont="1" applyFill="1" applyBorder="1" applyAlignment="1">
      <alignment horizontal="center" vertical="center" wrapText="1"/>
    </xf>
    <xf numFmtId="3" fontId="7" fillId="7" borderId="15" xfId="0" applyNumberFormat="1" applyFont="1" applyFill="1" applyBorder="1" applyAlignment="1">
      <alignment horizontal="center" vertical="center" wrapText="1" readingOrder="2"/>
    </xf>
    <xf numFmtId="3" fontId="7" fillId="7" borderId="16" xfId="0" applyNumberFormat="1" applyFont="1" applyFill="1" applyBorder="1" applyAlignment="1">
      <alignment horizontal="center" vertical="center" wrapText="1" readingOrder="2"/>
    </xf>
    <xf numFmtId="3" fontId="7" fillId="7" borderId="17" xfId="0" applyNumberFormat="1" applyFont="1" applyFill="1" applyBorder="1" applyAlignment="1">
      <alignment horizontal="center" vertical="center" wrapText="1" readingOrder="2"/>
    </xf>
    <xf numFmtId="3" fontId="7" fillId="7" borderId="35" xfId="0" applyNumberFormat="1" applyFont="1" applyFill="1" applyBorder="1" applyAlignment="1">
      <alignment horizontal="center" vertical="center" wrapText="1" readingOrder="2"/>
    </xf>
    <xf numFmtId="169" fontId="9" fillId="13" borderId="35" xfId="0" applyNumberFormat="1" applyFont="1" applyFill="1" applyBorder="1" applyAlignment="1">
      <alignment horizontal="center" vertical="center" wrapText="1" readingOrder="1"/>
    </xf>
    <xf numFmtId="169" fontId="9" fillId="13" borderId="34" xfId="0" applyNumberFormat="1" applyFont="1" applyFill="1" applyBorder="1" applyAlignment="1">
      <alignment horizontal="center" vertical="center" wrapText="1" readingOrder="1"/>
    </xf>
    <xf numFmtId="0" fontId="30" fillId="7" borderId="17" xfId="0" applyFont="1" applyFill="1" applyBorder="1" applyAlignment="1">
      <alignment horizontal="center" vertical="center" wrapText="1" readingOrder="2"/>
    </xf>
    <xf numFmtId="169" fontId="7" fillId="7" borderId="35" xfId="0" applyNumberFormat="1" applyFont="1" applyFill="1" applyBorder="1" applyAlignment="1">
      <alignment horizontal="center" vertical="center" wrapText="1"/>
    </xf>
    <xf numFmtId="0" fontId="7" fillId="7" borderId="13" xfId="0" applyFont="1" applyFill="1" applyBorder="1" applyAlignment="1">
      <alignment horizontal="center" vertical="center" wrapText="1" readingOrder="2"/>
    </xf>
    <xf numFmtId="3" fontId="31" fillId="7" borderId="73" xfId="0" applyNumberFormat="1" applyFont="1" applyFill="1" applyBorder="1" applyAlignment="1">
      <alignment horizontal="center" vertical="center" wrapText="1" readingOrder="2"/>
    </xf>
    <xf numFmtId="0" fontId="31" fillId="0" borderId="46" xfId="0" applyFont="1" applyBorder="1" applyAlignment="1" applyProtection="1">
      <alignment vertical="center" wrapText="1" readingOrder="2"/>
      <protection locked="0"/>
    </xf>
    <xf numFmtId="3" fontId="31" fillId="7" borderId="46" xfId="0" applyNumberFormat="1" applyFont="1" applyFill="1" applyBorder="1" applyAlignment="1">
      <alignment horizontal="center" vertical="center" wrapText="1" readingOrder="2"/>
    </xf>
    <xf numFmtId="3" fontId="9" fillId="0" borderId="46" xfId="0" applyNumberFormat="1" applyFont="1" applyBorder="1" applyAlignment="1">
      <alignment horizontal="center" vertical="center" wrapText="1" readingOrder="2"/>
    </xf>
    <xf numFmtId="169" fontId="9" fillId="0" borderId="46" xfId="0" applyNumberFormat="1" applyFont="1" applyBorder="1" applyAlignment="1">
      <alignment horizontal="center" vertical="center" wrapText="1" readingOrder="1"/>
    </xf>
    <xf numFmtId="3" fontId="9" fillId="0" borderId="74" xfId="0" applyNumberFormat="1" applyFont="1" applyBorder="1" applyAlignment="1">
      <alignment horizontal="right" vertical="center" readingOrder="2"/>
    </xf>
    <xf numFmtId="0" fontId="7" fillId="13" borderId="5" xfId="0" applyFont="1" applyFill="1" applyBorder="1" applyAlignment="1">
      <alignment horizontal="center" vertical="center" wrapText="1" readingOrder="2"/>
    </xf>
    <xf numFmtId="0" fontId="7" fillId="13" borderId="26" xfId="0" applyFont="1" applyFill="1" applyBorder="1" applyAlignment="1">
      <alignment horizontal="center" vertical="center" wrapText="1" readingOrder="2"/>
    </xf>
    <xf numFmtId="0" fontId="7" fillId="13" borderId="6" xfId="0" applyFont="1" applyFill="1" applyBorder="1" applyAlignment="1">
      <alignment horizontal="center" vertical="center" wrapText="1" readingOrder="2"/>
    </xf>
    <xf numFmtId="0" fontId="7" fillId="13" borderId="8" xfId="0" applyFont="1" applyFill="1" applyBorder="1" applyAlignment="1">
      <alignment horizontal="center" vertical="center" wrapText="1" readingOrder="2"/>
    </xf>
    <xf numFmtId="3" fontId="32" fillId="7" borderId="43" xfId="0" applyNumberFormat="1" applyFont="1" applyFill="1" applyBorder="1" applyAlignment="1">
      <alignment horizontal="center" vertical="center" wrapText="1" readingOrder="2"/>
    </xf>
    <xf numFmtId="0" fontId="7" fillId="13" borderId="17" xfId="0" applyFont="1" applyFill="1" applyBorder="1" applyAlignment="1">
      <alignment horizontal="center" vertical="center" wrapText="1" readingOrder="2"/>
    </xf>
    <xf numFmtId="0" fontId="7" fillId="13" borderId="35" xfId="0" applyFont="1" applyFill="1" applyBorder="1" applyAlignment="1">
      <alignment horizontal="center" vertical="center" wrapText="1" readingOrder="2"/>
    </xf>
    <xf numFmtId="0" fontId="7" fillId="13" borderId="34" xfId="0" applyFont="1" applyFill="1" applyBorder="1" applyAlignment="1">
      <alignment horizontal="center" vertical="center" wrapText="1" readingOrder="2"/>
    </xf>
    <xf numFmtId="0" fontId="9" fillId="16" borderId="1" xfId="6" applyFont="1" applyFill="1" applyBorder="1" applyAlignment="1">
      <alignment horizontal="center" vertical="center" wrapText="1"/>
    </xf>
    <xf numFmtId="169" fontId="41" fillId="0" borderId="0" xfId="7" applyNumberFormat="1" applyFont="1" applyAlignment="1">
      <alignment vertical="center"/>
    </xf>
    <xf numFmtId="3" fontId="9" fillId="7" borderId="79" xfId="0" applyNumberFormat="1" applyFont="1" applyFill="1" applyBorder="1" applyAlignment="1">
      <alignment horizontal="center" vertical="center" wrapText="1" readingOrder="2"/>
    </xf>
    <xf numFmtId="0" fontId="7" fillId="22" borderId="46" xfId="0" applyFont="1" applyFill="1" applyBorder="1" applyAlignment="1">
      <alignment horizontal="center" vertical="center" wrapText="1" readingOrder="2"/>
    </xf>
    <xf numFmtId="9" fontId="7" fillId="22" borderId="73" xfId="2" applyFont="1" applyFill="1" applyBorder="1" applyAlignment="1" applyProtection="1">
      <alignment horizontal="center" vertical="center" wrapText="1" readingOrder="2"/>
    </xf>
    <xf numFmtId="169" fontId="7" fillId="22" borderId="46" xfId="0" applyNumberFormat="1" applyFont="1" applyFill="1" applyBorder="1" applyAlignment="1">
      <alignment horizontal="center" vertical="center" wrapText="1" readingOrder="2"/>
    </xf>
    <xf numFmtId="169" fontId="7" fillId="22" borderId="74" xfId="0" applyNumberFormat="1" applyFont="1" applyFill="1" applyBorder="1" applyAlignment="1">
      <alignment horizontal="center" vertical="center" wrapText="1" readingOrder="2"/>
    </xf>
    <xf numFmtId="3" fontId="9" fillId="20" borderId="1" xfId="0" applyNumberFormat="1" applyFont="1" applyFill="1" applyBorder="1" applyAlignment="1">
      <alignment horizontal="center" vertical="center" wrapText="1" readingOrder="2"/>
    </xf>
    <xf numFmtId="3" fontId="7" fillId="20" borderId="21" xfId="0" applyNumberFormat="1" applyFont="1" applyFill="1" applyBorder="1" applyAlignment="1">
      <alignment horizontal="center" vertical="center" wrapText="1" readingOrder="2"/>
    </xf>
    <xf numFmtId="3" fontId="7" fillId="20" borderId="13" xfId="0" applyNumberFormat="1" applyFont="1" applyFill="1" applyBorder="1" applyAlignment="1">
      <alignment horizontal="center" vertical="center" wrapText="1" readingOrder="2"/>
    </xf>
    <xf numFmtId="3" fontId="7" fillId="20" borderId="6" xfId="0" applyNumberFormat="1" applyFont="1" applyFill="1" applyBorder="1" applyAlignment="1">
      <alignment horizontal="center" vertical="center" wrapText="1" readingOrder="2"/>
    </xf>
    <xf numFmtId="3" fontId="7" fillId="20" borderId="61" xfId="0" applyNumberFormat="1" applyFont="1" applyFill="1" applyBorder="1" applyAlignment="1">
      <alignment horizontal="center" vertical="center" wrapText="1" readingOrder="2"/>
    </xf>
    <xf numFmtId="3" fontId="7" fillId="20" borderId="1" xfId="0" applyNumberFormat="1" applyFont="1" applyFill="1" applyBorder="1" applyAlignment="1">
      <alignment horizontal="center" vertical="center" wrapText="1" readingOrder="2"/>
    </xf>
    <xf numFmtId="3" fontId="9" fillId="20" borderId="28" xfId="0" applyNumberFormat="1" applyFont="1" applyFill="1" applyBorder="1" applyAlignment="1">
      <alignment horizontal="center" vertical="center" wrapText="1" readingOrder="2"/>
    </xf>
    <xf numFmtId="0" fontId="7" fillId="20" borderId="19" xfId="0" applyFont="1" applyFill="1" applyBorder="1" applyAlignment="1">
      <alignment vertical="center" wrapText="1" readingOrder="2"/>
    </xf>
    <xf numFmtId="0" fontId="7" fillId="20" borderId="25" xfId="0" applyFont="1" applyFill="1" applyBorder="1" applyAlignment="1">
      <alignment vertical="center" wrapText="1" readingOrder="2"/>
    </xf>
    <xf numFmtId="0" fontId="9" fillId="15" borderId="77" xfId="0" applyFont="1" applyFill="1" applyBorder="1" applyAlignment="1" applyProtection="1">
      <alignment vertical="center" wrapText="1" readingOrder="2"/>
      <protection locked="0"/>
    </xf>
    <xf numFmtId="3" fontId="16" fillId="15" borderId="77" xfId="3" quotePrefix="1" applyNumberFormat="1" applyFont="1" applyFill="1" applyBorder="1" applyAlignment="1" applyProtection="1">
      <alignment horizontal="center" vertical="center"/>
    </xf>
    <xf numFmtId="3" fontId="7" fillId="20" borderId="80" xfId="0" applyNumberFormat="1" applyFont="1" applyFill="1" applyBorder="1" applyAlignment="1">
      <alignment horizontal="center" vertical="center" wrapText="1" readingOrder="2"/>
    </xf>
    <xf numFmtId="3" fontId="7" fillId="20" borderId="12" xfId="0" applyNumberFormat="1" applyFont="1" applyFill="1" applyBorder="1" applyAlignment="1">
      <alignment horizontal="center" vertical="center" wrapText="1" readingOrder="2"/>
    </xf>
    <xf numFmtId="3" fontId="7" fillId="20" borderId="39" xfId="0" applyNumberFormat="1" applyFont="1" applyFill="1" applyBorder="1" applyAlignment="1">
      <alignment horizontal="center" vertical="center" wrapText="1" readingOrder="2"/>
    </xf>
    <xf numFmtId="3" fontId="7" fillId="20" borderId="5" xfId="0" applyNumberFormat="1" applyFont="1" applyFill="1" applyBorder="1" applyAlignment="1">
      <alignment horizontal="center" vertical="center" wrapText="1" readingOrder="2"/>
    </xf>
    <xf numFmtId="3" fontId="7" fillId="20" borderId="8" xfId="0" applyNumberFormat="1" applyFont="1" applyFill="1" applyBorder="1" applyAlignment="1">
      <alignment horizontal="center" vertical="center" wrapText="1" readingOrder="2"/>
    </xf>
    <xf numFmtId="3" fontId="9" fillId="22" borderId="81" xfId="0" applyNumberFormat="1" applyFont="1" applyFill="1" applyBorder="1" applyAlignment="1">
      <alignment horizontal="center" vertical="center" wrapText="1" readingOrder="2"/>
    </xf>
    <xf numFmtId="3" fontId="7" fillId="7" borderId="79" xfId="0" applyNumberFormat="1" applyFont="1" applyFill="1" applyBorder="1" applyAlignment="1">
      <alignment horizontal="center" vertical="center" wrapText="1" readingOrder="2"/>
    </xf>
    <xf numFmtId="0" fontId="7" fillId="20" borderId="37" xfId="0" applyFont="1" applyFill="1" applyBorder="1" applyAlignment="1">
      <alignment horizontal="center" vertical="center" wrapText="1" readingOrder="2"/>
    </xf>
    <xf numFmtId="0" fontId="7" fillId="20" borderId="75" xfId="0" applyFont="1" applyFill="1" applyBorder="1" applyAlignment="1">
      <alignment horizontal="center" vertical="center" wrapText="1" readingOrder="2"/>
    </xf>
    <xf numFmtId="3" fontId="7" fillId="20" borderId="79" xfId="0" applyNumberFormat="1" applyFont="1" applyFill="1" applyBorder="1" applyAlignment="1">
      <alignment horizontal="center" vertical="center" wrapText="1" readingOrder="2"/>
    </xf>
    <xf numFmtId="0" fontId="31" fillId="0" borderId="77" xfId="0" applyFont="1" applyBorder="1" applyAlignment="1" applyProtection="1">
      <alignment vertical="center" wrapText="1" readingOrder="2"/>
      <protection locked="0"/>
    </xf>
    <xf numFmtId="3" fontId="10" fillId="0" borderId="77" xfId="3" quotePrefix="1" applyNumberFormat="1" applyBorder="1" applyAlignment="1" applyProtection="1">
      <alignment horizontal="center" vertical="center"/>
    </xf>
    <xf numFmtId="3" fontId="33" fillId="0" borderId="77" xfId="3" quotePrefix="1" applyNumberFormat="1" applyFont="1" applyBorder="1" applyAlignment="1" applyProtection="1">
      <alignment horizontal="center" vertical="center"/>
    </xf>
    <xf numFmtId="0" fontId="32" fillId="20" borderId="46" xfId="0" applyFont="1" applyFill="1" applyBorder="1" applyAlignment="1">
      <alignment horizontal="center" vertical="center" wrapText="1" readingOrder="2"/>
    </xf>
    <xf numFmtId="0" fontId="32" fillId="20" borderId="74" xfId="0" applyFont="1" applyFill="1" applyBorder="1" applyAlignment="1">
      <alignment horizontal="center" vertical="center" wrapText="1" readingOrder="2"/>
    </xf>
    <xf numFmtId="0" fontId="32" fillId="20" borderId="5" xfId="0" applyFont="1" applyFill="1" applyBorder="1" applyAlignment="1">
      <alignment horizontal="center" vertical="center" wrapText="1" readingOrder="2"/>
    </xf>
    <xf numFmtId="0" fontId="32" fillId="20" borderId="6" xfId="0" applyFont="1" applyFill="1" applyBorder="1" applyAlignment="1">
      <alignment horizontal="center" vertical="center" wrapText="1" readingOrder="2"/>
    </xf>
    <xf numFmtId="3" fontId="32" fillId="20" borderId="6" xfId="0" applyNumberFormat="1" applyFont="1" applyFill="1" applyBorder="1" applyAlignment="1">
      <alignment horizontal="center" vertical="center" wrapText="1" readingOrder="2"/>
    </xf>
    <xf numFmtId="3" fontId="32" fillId="20" borderId="8" xfId="0" applyNumberFormat="1" applyFont="1" applyFill="1" applyBorder="1" applyAlignment="1">
      <alignment horizontal="center" vertical="center" wrapText="1" readingOrder="2"/>
    </xf>
    <xf numFmtId="0" fontId="7" fillId="20" borderId="73" xfId="0" applyFont="1" applyFill="1" applyBorder="1" applyAlignment="1">
      <alignment horizontal="center" vertical="center" wrapText="1" readingOrder="2"/>
    </xf>
    <xf numFmtId="0" fontId="7" fillId="20" borderId="46" xfId="0" applyFont="1" applyFill="1" applyBorder="1" applyAlignment="1">
      <alignment horizontal="center" vertical="center" wrapText="1" readingOrder="2"/>
    </xf>
    <xf numFmtId="0" fontId="7" fillId="20" borderId="74" xfId="0" applyFont="1" applyFill="1" applyBorder="1" applyAlignment="1">
      <alignment horizontal="center" vertical="center" wrapText="1" readingOrder="2"/>
    </xf>
    <xf numFmtId="0" fontId="7" fillId="20" borderId="14" xfId="0" applyFont="1" applyFill="1" applyBorder="1" applyAlignment="1">
      <alignment horizontal="center" vertical="center" wrapText="1" readingOrder="2"/>
    </xf>
    <xf numFmtId="0" fontId="7" fillId="20" borderId="5" xfId="0" applyFont="1" applyFill="1" applyBorder="1" applyAlignment="1">
      <alignment vertical="center" wrapText="1" readingOrder="2"/>
    </xf>
    <xf numFmtId="0" fontId="7" fillId="20" borderId="6" xfId="0" applyFont="1" applyFill="1" applyBorder="1" applyAlignment="1">
      <alignment horizontal="center" vertical="center" wrapText="1" readingOrder="2"/>
    </xf>
    <xf numFmtId="3" fontId="9" fillId="20" borderId="11" xfId="0" applyNumberFormat="1" applyFont="1" applyFill="1" applyBorder="1" applyAlignment="1">
      <alignment horizontal="center" vertical="center" wrapText="1" readingOrder="2"/>
    </xf>
    <xf numFmtId="0" fontId="32" fillId="20" borderId="73" xfId="0" applyFont="1" applyFill="1" applyBorder="1" applyAlignment="1">
      <alignment horizontal="center" vertical="center" wrapText="1" readingOrder="2"/>
    </xf>
    <xf numFmtId="0" fontId="32" fillId="20" borderId="14" xfId="0" applyFont="1" applyFill="1" applyBorder="1" applyAlignment="1">
      <alignment horizontal="center" vertical="center" wrapText="1" readingOrder="2"/>
    </xf>
    <xf numFmtId="3" fontId="31" fillId="20" borderId="11" xfId="0" applyNumberFormat="1" applyFont="1" applyFill="1" applyBorder="1" applyAlignment="1">
      <alignment horizontal="center" vertical="center" wrapText="1" readingOrder="2"/>
    </xf>
    <xf numFmtId="0" fontId="13" fillId="20" borderId="46" xfId="0" applyFont="1" applyFill="1" applyBorder="1" applyAlignment="1">
      <alignment horizontal="center" vertical="center" wrapText="1" readingOrder="2"/>
    </xf>
    <xf numFmtId="9" fontId="7" fillId="20" borderId="46" xfId="0" applyNumberFormat="1" applyFont="1" applyFill="1" applyBorder="1" applyAlignment="1">
      <alignment horizontal="center" vertical="center" wrapText="1" readingOrder="2"/>
    </xf>
    <xf numFmtId="1" fontId="20" fillId="20" borderId="21" xfId="0" applyNumberFormat="1" applyFont="1" applyFill="1" applyBorder="1" applyAlignment="1">
      <alignment horizontal="center" wrapText="1" readingOrder="1"/>
    </xf>
    <xf numFmtId="168" fontId="17" fillId="20" borderId="21" xfId="0" applyNumberFormat="1" applyFont="1" applyFill="1" applyBorder="1" applyAlignment="1">
      <alignment wrapText="1" readingOrder="2"/>
    </xf>
    <xf numFmtId="168" fontId="21" fillId="20" borderId="21" xfId="0" applyNumberFormat="1" applyFont="1" applyFill="1" applyBorder="1" applyAlignment="1">
      <alignment wrapText="1" readingOrder="2"/>
    </xf>
    <xf numFmtId="168" fontId="17" fillId="20" borderId="22" xfId="0" applyNumberFormat="1" applyFont="1" applyFill="1" applyBorder="1" applyAlignment="1">
      <alignment wrapText="1" readingOrder="2"/>
    </xf>
    <xf numFmtId="0" fontId="13" fillId="20" borderId="73" xfId="0" applyFont="1" applyFill="1" applyBorder="1" applyAlignment="1">
      <alignment horizontal="center" vertical="center" wrapText="1" readingOrder="2"/>
    </xf>
    <xf numFmtId="0" fontId="8" fillId="20" borderId="14" xfId="0" applyFont="1" applyFill="1" applyBorder="1" applyAlignment="1">
      <alignment horizontal="center" vertical="center" wrapText="1" readingOrder="2"/>
    </xf>
    <xf numFmtId="0" fontId="8" fillId="0" borderId="77" xfId="0" applyFont="1" applyBorder="1" applyAlignment="1" applyProtection="1">
      <alignment vertical="center" wrapText="1" readingOrder="2"/>
      <protection locked="0"/>
    </xf>
    <xf numFmtId="14" fontId="8" fillId="0" borderId="77" xfId="0" applyNumberFormat="1" applyFont="1" applyBorder="1" applyAlignment="1" applyProtection="1">
      <alignment horizontal="right" vertical="center" wrapText="1" readingOrder="2"/>
      <protection locked="0"/>
    </xf>
    <xf numFmtId="3" fontId="8" fillId="0" borderId="77" xfId="1" applyNumberFormat="1" applyFont="1" applyFill="1" applyBorder="1" applyAlignment="1" applyProtection="1">
      <alignment horizontal="center" vertical="center" wrapText="1" readingOrder="2"/>
      <protection locked="0"/>
    </xf>
    <xf numFmtId="9" fontId="8" fillId="0" borderId="77" xfId="2" applyFont="1" applyFill="1" applyBorder="1" applyAlignment="1" applyProtection="1">
      <alignment horizontal="center" vertical="center" wrapText="1" readingOrder="2"/>
      <protection locked="0"/>
    </xf>
    <xf numFmtId="3" fontId="8" fillId="20" borderId="77" xfId="1" applyNumberFormat="1" applyFont="1" applyFill="1" applyBorder="1" applyAlignment="1" applyProtection="1">
      <alignment horizontal="center" vertical="center" wrapText="1" readingOrder="2"/>
    </xf>
    <xf numFmtId="4" fontId="8" fillId="20" borderId="77" xfId="2" applyNumberFormat="1" applyFont="1" applyFill="1" applyBorder="1" applyAlignment="1" applyProtection="1">
      <alignment horizontal="center" vertical="center" wrapText="1" readingOrder="2"/>
    </xf>
    <xf numFmtId="3" fontId="8" fillId="0" borderId="77" xfId="0" applyNumberFormat="1" applyFont="1" applyBorder="1" applyAlignment="1" applyProtection="1">
      <alignment horizontal="center" vertical="center" wrapText="1" readingOrder="2"/>
      <protection locked="0"/>
    </xf>
    <xf numFmtId="3" fontId="8" fillId="20" borderId="77" xfId="0" applyNumberFormat="1" applyFont="1" applyFill="1" applyBorder="1" applyAlignment="1">
      <alignment horizontal="center" vertical="center" wrapText="1" readingOrder="2"/>
    </xf>
    <xf numFmtId="3" fontId="8" fillId="20" borderId="11" xfId="0" applyNumberFormat="1" applyFont="1" applyFill="1" applyBorder="1" applyAlignment="1">
      <alignment horizontal="center" vertical="center" wrapText="1" readingOrder="2"/>
    </xf>
    <xf numFmtId="0" fontId="3" fillId="20" borderId="5" xfId="0" applyFont="1" applyFill="1" applyBorder="1" applyAlignment="1">
      <alignment vertical="center" wrapText="1" readingOrder="2"/>
    </xf>
    <xf numFmtId="0" fontId="3" fillId="20" borderId="6" xfId="0" applyFont="1" applyFill="1" applyBorder="1" applyAlignment="1">
      <alignment horizontal="center" vertical="center" wrapText="1" readingOrder="2"/>
    </xf>
    <xf numFmtId="3" fontId="8" fillId="20" borderId="6" xfId="1" applyNumberFormat="1" applyFont="1" applyFill="1" applyBorder="1" applyAlignment="1" applyProtection="1">
      <alignment horizontal="center" vertical="center" wrapText="1" readingOrder="2"/>
    </xf>
    <xf numFmtId="3" fontId="8" fillId="20" borderId="6" xfId="0" applyNumberFormat="1" applyFont="1" applyFill="1" applyBorder="1" applyAlignment="1">
      <alignment horizontal="center" vertical="center" wrapText="1" readingOrder="2"/>
    </xf>
    <xf numFmtId="3" fontId="3" fillId="20" borderId="6" xfId="0" applyNumberFormat="1" applyFont="1" applyFill="1" applyBorder="1" applyAlignment="1">
      <alignment horizontal="center" vertical="center" wrapText="1" readingOrder="2"/>
    </xf>
    <xf numFmtId="3" fontId="3" fillId="20" borderId="8" xfId="0" applyNumberFormat="1" applyFont="1" applyFill="1" applyBorder="1" applyAlignment="1">
      <alignment horizontal="center" vertical="center" wrapText="1" readingOrder="2"/>
    </xf>
    <xf numFmtId="0" fontId="7" fillId="20" borderId="1" xfId="0" applyFont="1" applyFill="1" applyBorder="1" applyAlignment="1">
      <alignment horizontal="center" vertical="center" wrapText="1" readingOrder="2"/>
    </xf>
    <xf numFmtId="0" fontId="7" fillId="20" borderId="1" xfId="0" applyFont="1" applyFill="1" applyBorder="1" applyAlignment="1">
      <alignment horizontal="right" vertical="center" wrapText="1" readingOrder="2"/>
    </xf>
    <xf numFmtId="3" fontId="7" fillId="20" borderId="28" xfId="0" applyNumberFormat="1" applyFont="1" applyFill="1" applyBorder="1" applyAlignment="1">
      <alignment horizontal="center" vertical="center" wrapText="1" readingOrder="2"/>
    </xf>
    <xf numFmtId="3" fontId="8" fillId="21" borderId="0" xfId="0" applyNumberFormat="1" applyFont="1" applyFill="1" applyAlignment="1">
      <alignment horizontal="center" vertical="center" wrapText="1" readingOrder="2"/>
    </xf>
    <xf numFmtId="3" fontId="8" fillId="21" borderId="0" xfId="0" applyNumberFormat="1" applyFont="1" applyFill="1" applyAlignment="1">
      <alignment horizontal="center" vertical="center"/>
    </xf>
    <xf numFmtId="3" fontId="8" fillId="21" borderId="29" xfId="0" applyNumberFormat="1" applyFont="1" applyFill="1" applyBorder="1" applyAlignment="1">
      <alignment horizontal="center" vertical="center" wrapText="1" readingOrder="2"/>
    </xf>
    <xf numFmtId="0" fontId="7" fillId="13" borderId="14" xfId="134" applyFont="1" applyFill="1" applyBorder="1" applyAlignment="1">
      <alignment horizontal="center" vertical="center" wrapText="1" readingOrder="2"/>
    </xf>
    <xf numFmtId="0" fontId="7" fillId="13" borderId="77" xfId="134" applyFont="1" applyFill="1" applyBorder="1" applyAlignment="1">
      <alignment horizontal="center" vertical="center" wrapText="1" readingOrder="2"/>
    </xf>
    <xf numFmtId="0" fontId="7" fillId="13" borderId="11" xfId="134" applyFont="1" applyFill="1" applyBorder="1" applyAlignment="1">
      <alignment horizontal="center" vertical="center" wrapText="1" readingOrder="2"/>
    </xf>
    <xf numFmtId="0" fontId="9" fillId="0" borderId="77" xfId="134" applyFont="1" applyBorder="1" applyAlignment="1" applyProtection="1">
      <alignment horizontal="right" vertical="center" wrapText="1" readingOrder="2"/>
      <protection locked="0"/>
    </xf>
    <xf numFmtId="3" fontId="16" fillId="0" borderId="77" xfId="3" quotePrefix="1" applyNumberFormat="1" applyFont="1" applyBorder="1" applyAlignment="1" applyProtection="1">
      <alignment horizontal="center" vertical="center"/>
    </xf>
    <xf numFmtId="3" fontId="9" fillId="0" borderId="77" xfId="134" applyNumberFormat="1" applyFont="1" applyBorder="1" applyAlignment="1">
      <alignment horizontal="center" vertical="center" wrapText="1" readingOrder="2"/>
    </xf>
    <xf numFmtId="169" fontId="9" fillId="0" borderId="77" xfId="134" applyNumberFormat="1" applyFont="1" applyBorder="1" applyAlignment="1">
      <alignment horizontal="center" vertical="center" wrapText="1" readingOrder="1"/>
    </xf>
    <xf numFmtId="3" fontId="9" fillId="0" borderId="11" xfId="134" applyNumberFormat="1" applyFont="1" applyBorder="1" applyAlignment="1">
      <alignment horizontal="right" vertical="center" readingOrder="2"/>
    </xf>
    <xf numFmtId="0" fontId="9" fillId="4" borderId="0" xfId="134" applyFont="1" applyFill="1" applyAlignment="1">
      <alignment vertical="center"/>
    </xf>
    <xf numFmtId="0" fontId="9" fillId="0" borderId="0" xfId="134" applyFont="1" applyAlignment="1">
      <alignment vertical="center"/>
    </xf>
    <xf numFmtId="3" fontId="9" fillId="0" borderId="78" xfId="134" applyNumberFormat="1" applyFont="1" applyBorder="1" applyAlignment="1">
      <alignment horizontal="center" vertical="center" wrapText="1" readingOrder="2"/>
    </xf>
    <xf numFmtId="169" fontId="9" fillId="0" borderId="78" xfId="134" applyNumberFormat="1" applyFont="1" applyBorder="1" applyAlignment="1">
      <alignment horizontal="center" vertical="center" wrapText="1" readingOrder="1"/>
    </xf>
    <xf numFmtId="3" fontId="9" fillId="0" borderId="86" xfId="134" applyNumberFormat="1" applyFont="1" applyBorder="1" applyAlignment="1">
      <alignment horizontal="right" vertical="center" readingOrder="2"/>
    </xf>
    <xf numFmtId="0" fontId="41" fillId="0" borderId="0" xfId="0" applyFont="1"/>
    <xf numFmtId="3" fontId="8" fillId="15" borderId="49" xfId="0" applyNumberFormat="1" applyFont="1" applyFill="1" applyBorder="1" applyAlignment="1">
      <alignment horizontal="center" vertical="center" wrapText="1" readingOrder="2"/>
    </xf>
    <xf numFmtId="14" fontId="8" fillId="15" borderId="49" xfId="0" applyNumberFormat="1" applyFont="1" applyFill="1" applyBorder="1" applyAlignment="1">
      <alignment horizontal="center" vertical="center" wrapText="1" readingOrder="2"/>
    </xf>
    <xf numFmtId="0" fontId="7" fillId="20" borderId="77" xfId="134" applyFont="1" applyFill="1" applyBorder="1" applyAlignment="1">
      <alignment horizontal="center" vertical="center" wrapText="1" readingOrder="2"/>
    </xf>
    <xf numFmtId="0" fontId="7" fillId="20" borderId="77" xfId="134" applyFont="1" applyFill="1" applyBorder="1" applyAlignment="1">
      <alignment vertical="center" wrapText="1" readingOrder="2"/>
    </xf>
    <xf numFmtId="3" fontId="9" fillId="20" borderId="77" xfId="134" applyNumberFormat="1" applyFont="1" applyFill="1" applyBorder="1" applyAlignment="1">
      <alignment horizontal="center" vertical="center" wrapText="1" readingOrder="2"/>
    </xf>
    <xf numFmtId="3" fontId="7" fillId="20" borderId="77" xfId="134" applyNumberFormat="1" applyFont="1" applyFill="1" applyBorder="1" applyAlignment="1">
      <alignment horizontal="center" vertical="center" wrapText="1" readingOrder="2"/>
    </xf>
    <xf numFmtId="3" fontId="9" fillId="34" borderId="14" xfId="134" applyNumberFormat="1" applyFont="1" applyFill="1" applyBorder="1" applyAlignment="1">
      <alignment horizontal="center" vertical="center" wrapText="1" readingOrder="2"/>
    </xf>
    <xf numFmtId="3" fontId="9" fillId="34" borderId="77" xfId="134" applyNumberFormat="1" applyFont="1" applyFill="1" applyBorder="1" applyAlignment="1">
      <alignment horizontal="center" vertical="center" wrapText="1" readingOrder="2"/>
    </xf>
    <xf numFmtId="3" fontId="9" fillId="34" borderId="85" xfId="134" applyNumberFormat="1" applyFont="1" applyFill="1" applyBorder="1" applyAlignment="1">
      <alignment horizontal="center" vertical="center" wrapText="1" readingOrder="2"/>
    </xf>
    <xf numFmtId="3" fontId="9" fillId="34" borderId="78" xfId="134" applyNumberFormat="1" applyFont="1" applyFill="1" applyBorder="1" applyAlignment="1">
      <alignment horizontal="center" vertical="center" wrapText="1" readingOrder="2"/>
    </xf>
    <xf numFmtId="0" fontId="7" fillId="34" borderId="17" xfId="134" applyFont="1" applyFill="1" applyBorder="1" applyAlignment="1">
      <alignment vertical="center" wrapText="1" readingOrder="2"/>
    </xf>
    <xf numFmtId="0" fontId="7" fillId="34" borderId="35" xfId="134" applyFont="1" applyFill="1" applyBorder="1" applyAlignment="1">
      <alignment vertical="center" wrapText="1" readingOrder="2"/>
    </xf>
    <xf numFmtId="0" fontId="7" fillId="34" borderId="35" xfId="134" applyFont="1" applyFill="1" applyBorder="1" applyAlignment="1">
      <alignment horizontal="center" vertical="center" wrapText="1" readingOrder="2"/>
    </xf>
    <xf numFmtId="3" fontId="7" fillId="34" borderId="35" xfId="134" applyNumberFormat="1" applyFont="1" applyFill="1" applyBorder="1" applyAlignment="1">
      <alignment horizontal="center" vertical="center" wrapText="1" readingOrder="2"/>
    </xf>
    <xf numFmtId="3" fontId="7" fillId="34" borderId="34" xfId="134" applyNumberFormat="1" applyFont="1" applyFill="1" applyBorder="1" applyAlignment="1">
      <alignment horizontal="center" vertical="center" wrapText="1" readingOrder="2"/>
    </xf>
    <xf numFmtId="0" fontId="9" fillId="35" borderId="77" xfId="6" applyFont="1" applyFill="1" applyBorder="1" applyAlignment="1">
      <alignment horizontal="center" vertical="center" wrapText="1"/>
    </xf>
    <xf numFmtId="0" fontId="41" fillId="15" borderId="0" xfId="0" applyFont="1" applyFill="1"/>
    <xf numFmtId="0" fontId="7" fillId="20" borderId="47" xfId="0" applyFont="1" applyFill="1" applyBorder="1" applyAlignment="1">
      <alignment horizontal="center" vertical="center" wrapText="1" readingOrder="2"/>
    </xf>
    <xf numFmtId="3" fontId="9" fillId="20" borderId="28" xfId="0" applyNumberFormat="1" applyFont="1" applyFill="1" applyBorder="1" applyAlignment="1">
      <alignment horizontal="center" vertical="center"/>
    </xf>
    <xf numFmtId="0" fontId="30" fillId="20" borderId="1" xfId="0" applyFont="1" applyFill="1" applyBorder="1" applyAlignment="1">
      <alignment horizontal="center" vertical="center" wrapText="1" readingOrder="2"/>
    </xf>
    <xf numFmtId="169" fontId="7" fillId="20" borderId="1" xfId="0" applyNumberFormat="1" applyFont="1" applyFill="1" applyBorder="1" applyAlignment="1">
      <alignment horizontal="center" vertical="center" wrapText="1"/>
    </xf>
    <xf numFmtId="169" fontId="7" fillId="20" borderId="28" xfId="0" applyNumberFormat="1" applyFont="1" applyFill="1" applyBorder="1" applyAlignment="1">
      <alignment horizontal="center" vertical="center" wrapText="1"/>
    </xf>
    <xf numFmtId="0" fontId="9" fillId="15" borderId="1" xfId="0" applyFont="1" applyFill="1" applyBorder="1" applyAlignment="1" applyProtection="1">
      <alignment vertical="center" wrapText="1" readingOrder="2"/>
      <protection locked="0"/>
    </xf>
    <xf numFmtId="3" fontId="10" fillId="15" borderId="1" xfId="3" applyNumberFormat="1" applyFill="1" applyBorder="1" applyAlignment="1" applyProtection="1">
      <alignment horizontal="center" vertical="center"/>
    </xf>
    <xf numFmtId="3" fontId="10" fillId="15" borderId="1" xfId="3" quotePrefix="1" applyNumberFormat="1" applyFill="1" applyBorder="1" applyAlignment="1" applyProtection="1">
      <alignment horizontal="center" vertical="center"/>
    </xf>
    <xf numFmtId="0" fontId="7" fillId="13" borderId="87" xfId="0" applyFont="1" applyFill="1" applyBorder="1" applyAlignment="1">
      <alignment horizontal="center" vertical="center" wrapText="1" readingOrder="2"/>
    </xf>
    <xf numFmtId="0" fontId="7" fillId="13" borderId="88" xfId="0" applyFont="1" applyFill="1" applyBorder="1" applyAlignment="1">
      <alignment horizontal="center" vertical="center" wrapText="1" readingOrder="2"/>
    </xf>
    <xf numFmtId="0" fontId="7" fillId="13" borderId="89" xfId="0" applyFont="1" applyFill="1" applyBorder="1" applyAlignment="1">
      <alignment horizontal="center" vertical="center" wrapText="1" readingOrder="2"/>
    </xf>
    <xf numFmtId="3" fontId="9" fillId="7" borderId="87" xfId="0" applyNumberFormat="1" applyFont="1" applyFill="1" applyBorder="1" applyAlignment="1">
      <alignment horizontal="center" vertical="center" wrapText="1" readingOrder="2"/>
    </xf>
    <xf numFmtId="0" fontId="9" fillId="0" borderId="88" xfId="0" applyFont="1" applyBorder="1" applyAlignment="1" applyProtection="1">
      <alignment vertical="center" wrapText="1" readingOrder="2"/>
      <protection locked="0"/>
    </xf>
    <xf numFmtId="3" fontId="9" fillId="7" borderId="88" xfId="0" applyNumberFormat="1" applyFont="1" applyFill="1" applyBorder="1" applyAlignment="1">
      <alignment horizontal="center" vertical="center" wrapText="1" readingOrder="2"/>
    </xf>
    <xf numFmtId="3" fontId="9" fillId="0" borderId="88" xfId="0" applyNumberFormat="1" applyFont="1" applyBorder="1" applyAlignment="1">
      <alignment horizontal="center" vertical="center" wrapText="1" readingOrder="2"/>
    </xf>
    <xf numFmtId="169" fontId="9" fillId="0" borderId="88" xfId="0" applyNumberFormat="1" applyFont="1" applyBorder="1" applyAlignment="1">
      <alignment horizontal="center" vertical="center" wrapText="1" readingOrder="1"/>
    </xf>
    <xf numFmtId="169" fontId="9" fillId="0" borderId="89" xfId="0" applyNumberFormat="1" applyFont="1" applyBorder="1" applyAlignment="1">
      <alignment horizontal="center" vertical="center" wrapText="1" readingOrder="1"/>
    </xf>
    <xf numFmtId="3" fontId="9" fillId="7" borderId="85" xfId="0" applyNumberFormat="1" applyFont="1" applyFill="1" applyBorder="1" applyAlignment="1">
      <alignment horizontal="center" vertical="center" wrapText="1" readingOrder="2"/>
    </xf>
    <xf numFmtId="3" fontId="9" fillId="7" borderId="78" xfId="0" applyNumberFormat="1" applyFont="1" applyFill="1" applyBorder="1" applyAlignment="1">
      <alignment horizontal="center" vertical="center" wrapText="1" readingOrder="2"/>
    </xf>
    <xf numFmtId="3" fontId="9" fillId="0" borderId="78" xfId="0" applyNumberFormat="1" applyFont="1" applyBorder="1" applyAlignment="1">
      <alignment horizontal="center" vertical="center" wrapText="1" readingOrder="2"/>
    </xf>
    <xf numFmtId="169" fontId="9" fillId="0" borderId="78" xfId="0" applyNumberFormat="1" applyFont="1" applyBorder="1" applyAlignment="1">
      <alignment horizontal="center" vertical="center" wrapText="1" readingOrder="1"/>
    </xf>
    <xf numFmtId="169" fontId="9" fillId="0" borderId="86" xfId="0" applyNumberFormat="1" applyFont="1" applyBorder="1" applyAlignment="1">
      <alignment horizontal="center" vertical="center" wrapText="1" readingOrder="1"/>
    </xf>
    <xf numFmtId="0" fontId="7" fillId="7" borderId="60" xfId="0" applyFont="1" applyFill="1" applyBorder="1" applyAlignment="1">
      <alignment horizontal="center" vertical="center" wrapText="1" readingOrder="2"/>
    </xf>
    <xf numFmtId="3" fontId="9" fillId="13" borderId="39" xfId="0" applyNumberFormat="1" applyFont="1" applyFill="1" applyBorder="1" applyAlignment="1">
      <alignment horizontal="center" vertical="center" wrapText="1" readingOrder="2"/>
    </xf>
    <xf numFmtId="0" fontId="7" fillId="7" borderId="90" xfId="0" applyFont="1" applyFill="1" applyBorder="1" applyAlignment="1">
      <alignment horizontal="center" vertical="center" wrapText="1" readingOrder="2"/>
    </xf>
    <xf numFmtId="0" fontId="7" fillId="7" borderId="88" xfId="0" applyFont="1" applyFill="1" applyBorder="1" applyAlignment="1">
      <alignment horizontal="center" vertical="center" wrapText="1" readingOrder="2"/>
    </xf>
    <xf numFmtId="169" fontId="7" fillId="7" borderId="88" xfId="0" applyNumberFormat="1" applyFont="1" applyFill="1" applyBorder="1" applyAlignment="1">
      <alignment horizontal="center" vertical="center" wrapText="1" readingOrder="2"/>
    </xf>
    <xf numFmtId="3" fontId="9" fillId="13" borderId="88" xfId="0" applyNumberFormat="1" applyFont="1" applyFill="1" applyBorder="1" applyAlignment="1">
      <alignment horizontal="center" vertical="center" wrapText="1" readingOrder="2"/>
    </xf>
    <xf numFmtId="3" fontId="9" fillId="13" borderId="89" xfId="0" applyNumberFormat="1" applyFont="1" applyFill="1" applyBorder="1" applyAlignment="1">
      <alignment horizontal="center" vertical="center" wrapText="1" readingOrder="2"/>
    </xf>
    <xf numFmtId="0" fontId="7" fillId="7" borderId="91" xfId="0" applyFont="1" applyFill="1" applyBorder="1" applyAlignment="1">
      <alignment horizontal="center" vertical="center" wrapText="1" readingOrder="2"/>
    </xf>
    <xf numFmtId="0" fontId="7" fillId="7" borderId="92" xfId="0" applyFont="1" applyFill="1" applyBorder="1" applyAlignment="1">
      <alignment horizontal="center" vertical="center" wrapText="1" readingOrder="2"/>
    </xf>
    <xf numFmtId="3" fontId="7" fillId="7" borderId="92" xfId="0" applyNumberFormat="1" applyFont="1" applyFill="1" applyBorder="1" applyAlignment="1">
      <alignment horizontal="center" vertical="center" wrapText="1" readingOrder="2"/>
    </xf>
    <xf numFmtId="3" fontId="9" fillId="13" borderId="92" xfId="0" applyNumberFormat="1" applyFont="1" applyFill="1" applyBorder="1" applyAlignment="1">
      <alignment horizontal="center" vertical="center" wrapText="1" readingOrder="2"/>
    </xf>
    <xf numFmtId="169" fontId="9" fillId="13" borderId="92" xfId="0" applyNumberFormat="1" applyFont="1" applyFill="1" applyBorder="1" applyAlignment="1">
      <alignment horizontal="center" vertical="center" wrapText="1"/>
    </xf>
    <xf numFmtId="169" fontId="9" fillId="13" borderId="93" xfId="0" applyNumberFormat="1" applyFont="1" applyFill="1" applyBorder="1" applyAlignment="1">
      <alignment horizontal="center" vertical="center" wrapText="1"/>
    </xf>
    <xf numFmtId="0" fontId="41" fillId="0" borderId="0" xfId="0" applyFont="1" applyAlignment="1">
      <alignment vertical="center"/>
    </xf>
    <xf numFmtId="0" fontId="17" fillId="13" borderId="60" xfId="0" applyFont="1" applyFill="1" applyBorder="1" applyAlignment="1">
      <alignment vertical="top" wrapText="1" readingOrder="2"/>
    </xf>
    <xf numFmtId="0" fontId="17" fillId="13" borderId="21" xfId="0" applyFont="1" applyFill="1" applyBorder="1" applyAlignment="1">
      <alignment vertical="top" wrapText="1" readingOrder="2"/>
    </xf>
    <xf numFmtId="0" fontId="17" fillId="13" borderId="22" xfId="0" applyFont="1" applyFill="1" applyBorder="1" applyAlignment="1">
      <alignment vertical="top" wrapText="1" readingOrder="2"/>
    </xf>
    <xf numFmtId="0" fontId="17" fillId="13" borderId="21" xfId="0" applyFont="1" applyFill="1" applyBorder="1" applyAlignment="1">
      <alignment vertical="top" readingOrder="2"/>
    </xf>
    <xf numFmtId="0" fontId="9" fillId="0" borderId="1" xfId="0" applyFont="1" applyBorder="1" applyAlignment="1" applyProtection="1">
      <alignment horizontal="center" vertical="center" wrapText="1" readingOrder="2"/>
      <protection locked="0"/>
    </xf>
    <xf numFmtId="0" fontId="9" fillId="0" borderId="77" xfId="0" applyFont="1" applyBorder="1" applyAlignment="1" applyProtection="1">
      <alignment vertical="center" wrapText="1" readingOrder="2"/>
      <protection locked="0"/>
    </xf>
    <xf numFmtId="3" fontId="9" fillId="0" borderId="0" xfId="0" applyNumberFormat="1" applyFont="1" applyAlignment="1">
      <alignment horizontal="right" vertical="center" readingOrder="2"/>
    </xf>
    <xf numFmtId="3" fontId="7" fillId="20" borderId="88" xfId="0" applyNumberFormat="1" applyFont="1" applyFill="1" applyBorder="1" applyAlignment="1">
      <alignment horizontal="center" vertical="center" wrapText="1" readingOrder="2"/>
    </xf>
    <xf numFmtId="4" fontId="9" fillId="7" borderId="46" xfId="0" applyNumberFormat="1" applyFont="1" applyFill="1" applyBorder="1" applyAlignment="1">
      <alignment horizontal="center" vertical="center" wrapText="1" readingOrder="2"/>
    </xf>
    <xf numFmtId="169" fontId="7" fillId="13" borderId="79" xfId="0" applyNumberFormat="1" applyFont="1" applyFill="1" applyBorder="1" applyAlignment="1">
      <alignment horizontal="center" vertical="center" wrapText="1"/>
    </xf>
    <xf numFmtId="3" fontId="7" fillId="7" borderId="88" xfId="0" applyNumberFormat="1" applyFont="1" applyFill="1" applyBorder="1" applyAlignment="1">
      <alignment horizontal="center" vertical="center" wrapText="1" readingOrder="2"/>
    </xf>
    <xf numFmtId="3" fontId="54" fillId="0" borderId="1" xfId="0" applyNumberFormat="1" applyFont="1" applyBorder="1" applyAlignment="1">
      <alignment horizontal="center" vertical="center" wrapText="1" readingOrder="2"/>
    </xf>
    <xf numFmtId="0" fontId="9" fillId="6" borderId="88" xfId="0" applyFont="1" applyFill="1" applyBorder="1" applyAlignment="1">
      <alignment horizontal="center" vertical="center"/>
    </xf>
    <xf numFmtId="0" fontId="31" fillId="0" borderId="0" xfId="0" applyFont="1" applyAlignment="1">
      <alignment vertical="center" wrapText="1"/>
    </xf>
    <xf numFmtId="49" fontId="3" fillId="0" borderId="1" xfId="0" applyNumberFormat="1" applyFont="1" applyBorder="1" applyAlignment="1" applyProtection="1">
      <alignment horizontal="center" vertical="center" wrapText="1"/>
      <protection locked="0"/>
    </xf>
    <xf numFmtId="49" fontId="3" fillId="0" borderId="11" xfId="0" applyNumberFormat="1" applyFont="1" applyBorder="1" applyAlignment="1" applyProtection="1">
      <alignment horizontal="center" vertical="center" wrapText="1"/>
      <protection locked="0"/>
    </xf>
    <xf numFmtId="0" fontId="22" fillId="37" borderId="14" xfId="0" applyFont="1" applyFill="1" applyBorder="1" applyAlignment="1">
      <alignment horizontal="center" vertical="center" wrapText="1" readingOrder="2"/>
    </xf>
    <xf numFmtId="0" fontId="22" fillId="37" borderId="1" xfId="0" applyFont="1" applyFill="1" applyBorder="1" applyAlignment="1">
      <alignment horizontal="right" vertical="center" wrapText="1" readingOrder="2"/>
    </xf>
    <xf numFmtId="0" fontId="22" fillId="37" borderId="15" xfId="0" applyFont="1" applyFill="1" applyBorder="1" applyAlignment="1">
      <alignment horizontal="center" vertical="center" wrapText="1" readingOrder="2"/>
    </xf>
    <xf numFmtId="0" fontId="22" fillId="37" borderId="16" xfId="0" applyFont="1" applyFill="1" applyBorder="1" applyAlignment="1">
      <alignment horizontal="right" vertical="center" wrapText="1" readingOrder="2"/>
    </xf>
    <xf numFmtId="0" fontId="22" fillId="37" borderId="17" xfId="0" applyFont="1" applyFill="1" applyBorder="1" applyAlignment="1">
      <alignment vertical="center" wrapText="1" readingOrder="2"/>
    </xf>
    <xf numFmtId="0" fontId="22" fillId="37" borderId="43" xfId="0" applyFont="1" applyFill="1" applyBorder="1" applyAlignment="1">
      <alignment horizontal="right" vertical="center" wrapText="1" readingOrder="2"/>
    </xf>
    <xf numFmtId="3" fontId="9" fillId="22" borderId="88" xfId="0" applyNumberFormat="1" applyFont="1" applyFill="1" applyBorder="1" applyAlignment="1">
      <alignment horizontal="center" vertical="center" wrapText="1" readingOrder="2"/>
    </xf>
    <xf numFmtId="3" fontId="7" fillId="20" borderId="92" xfId="0" applyNumberFormat="1" applyFont="1" applyFill="1" applyBorder="1" applyAlignment="1">
      <alignment horizontal="center" vertical="center" wrapText="1" readingOrder="2"/>
    </xf>
    <xf numFmtId="3" fontId="9" fillId="22" borderId="89" xfId="0" applyNumberFormat="1" applyFont="1" applyFill="1" applyBorder="1" applyAlignment="1">
      <alignment horizontal="center" vertical="center" wrapText="1" readingOrder="2"/>
    </xf>
    <xf numFmtId="3" fontId="7" fillId="20" borderId="87" xfId="0" applyNumberFormat="1" applyFont="1" applyFill="1" applyBorder="1" applyAlignment="1">
      <alignment horizontal="center" vertical="center" wrapText="1" readingOrder="2"/>
    </xf>
    <xf numFmtId="3" fontId="7" fillId="20" borderId="93" xfId="0" applyNumberFormat="1" applyFont="1" applyFill="1" applyBorder="1" applyAlignment="1">
      <alignment horizontal="center" vertical="center" wrapText="1" readingOrder="2"/>
    </xf>
    <xf numFmtId="3" fontId="9" fillId="0" borderId="87" xfId="4" applyNumberFormat="1" applyFont="1" applyBorder="1" applyAlignment="1" applyProtection="1">
      <alignment horizontal="center" vertical="center"/>
      <protection locked="0"/>
    </xf>
    <xf numFmtId="3" fontId="9" fillId="0" borderId="88" xfId="4" applyNumberFormat="1" applyFont="1" applyBorder="1" applyAlignment="1" applyProtection="1">
      <alignment horizontal="center" vertical="center"/>
      <protection locked="0"/>
    </xf>
    <xf numFmtId="167" fontId="15" fillId="0" borderId="88" xfId="4" applyNumberFormat="1" applyFont="1" applyBorder="1" applyAlignment="1" applyProtection="1">
      <alignment horizontal="center" vertical="center"/>
      <protection locked="0"/>
    </xf>
    <xf numFmtId="167" fontId="15" fillId="0" borderId="88" xfId="4" applyNumberFormat="1" applyFont="1" applyFill="1" applyBorder="1" applyAlignment="1" applyProtection="1">
      <alignment horizontal="center" vertical="center"/>
      <protection locked="0"/>
    </xf>
    <xf numFmtId="4" fontId="9" fillId="22" borderId="88" xfId="0" applyNumberFormat="1" applyFont="1" applyFill="1" applyBorder="1" applyAlignment="1">
      <alignment horizontal="center" vertical="center" wrapText="1" readingOrder="2"/>
    </xf>
    <xf numFmtId="3" fontId="7" fillId="20" borderId="89" xfId="0" applyNumberFormat="1" applyFont="1" applyFill="1" applyBorder="1" applyAlignment="1">
      <alignment horizontal="center" vertical="center" wrapText="1" readingOrder="2"/>
    </xf>
    <xf numFmtId="49" fontId="9" fillId="0" borderId="87" xfId="0" applyNumberFormat="1" applyFont="1" applyBorder="1" applyAlignment="1" applyProtection="1">
      <alignment horizontal="right" vertical="center" wrapText="1" readingOrder="2"/>
      <protection locked="0"/>
    </xf>
    <xf numFmtId="49" fontId="9" fillId="0" borderId="88" xfId="0" applyNumberFormat="1" applyFont="1" applyBorder="1" applyAlignment="1" applyProtection="1">
      <alignment horizontal="right" vertical="center" wrapText="1" readingOrder="2"/>
      <protection locked="0"/>
    </xf>
    <xf numFmtId="3" fontId="9" fillId="0" borderId="89" xfId="4" applyNumberFormat="1" applyFont="1" applyBorder="1" applyAlignment="1" applyProtection="1">
      <alignment horizontal="center" vertical="center"/>
      <protection locked="0"/>
    </xf>
    <xf numFmtId="9" fontId="7" fillId="20" borderId="89" xfId="0" applyNumberFormat="1" applyFont="1" applyFill="1" applyBorder="1" applyAlignment="1">
      <alignment vertical="center" wrapText="1" readingOrder="2"/>
    </xf>
    <xf numFmtId="3" fontId="9" fillId="20" borderId="13" xfId="0" applyNumberFormat="1" applyFont="1" applyFill="1" applyBorder="1" applyAlignment="1">
      <alignment horizontal="center" vertical="center" wrapText="1" readingOrder="2"/>
    </xf>
    <xf numFmtId="4" fontId="9" fillId="20" borderId="13" xfId="0" applyNumberFormat="1" applyFont="1" applyFill="1" applyBorder="1" applyAlignment="1">
      <alignment horizontal="center" vertical="center" wrapText="1" readingOrder="2"/>
    </xf>
    <xf numFmtId="3" fontId="9" fillId="20" borderId="88" xfId="0" applyNumberFormat="1" applyFont="1" applyFill="1" applyBorder="1" applyAlignment="1">
      <alignment horizontal="center" vertical="center" wrapText="1" readingOrder="2"/>
    </xf>
    <xf numFmtId="4" fontId="9" fillId="20" borderId="88" xfId="0" applyNumberFormat="1" applyFont="1" applyFill="1" applyBorder="1" applyAlignment="1">
      <alignment horizontal="center" vertical="center" wrapText="1" readingOrder="2"/>
    </xf>
    <xf numFmtId="3" fontId="7" fillId="20" borderId="96" xfId="0" applyNumberFormat="1" applyFont="1" applyFill="1" applyBorder="1" applyAlignment="1">
      <alignment horizontal="center" vertical="center" wrapText="1" readingOrder="2"/>
    </xf>
    <xf numFmtId="3" fontId="9" fillId="20" borderId="92" xfId="0" applyNumberFormat="1" applyFont="1" applyFill="1" applyBorder="1" applyAlignment="1">
      <alignment horizontal="center" vertical="center" wrapText="1" readingOrder="2"/>
    </xf>
    <xf numFmtId="4" fontId="9" fillId="20" borderId="92" xfId="0" applyNumberFormat="1" applyFont="1" applyFill="1" applyBorder="1" applyAlignment="1">
      <alignment horizontal="center" vertical="center" wrapText="1" readingOrder="2"/>
    </xf>
    <xf numFmtId="3" fontId="7" fillId="20" borderId="94" xfId="0" applyNumberFormat="1" applyFont="1" applyFill="1" applyBorder="1" applyAlignment="1">
      <alignment horizontal="center" vertical="center" wrapText="1" readingOrder="2"/>
    </xf>
    <xf numFmtId="3" fontId="7" fillId="7" borderId="95" xfId="0" applyNumberFormat="1" applyFont="1" applyFill="1" applyBorder="1" applyAlignment="1">
      <alignment horizontal="center" vertical="center" wrapText="1" readingOrder="2"/>
    </xf>
    <xf numFmtId="0" fontId="7" fillId="20" borderId="97" xfId="0" applyFont="1" applyFill="1" applyBorder="1" applyAlignment="1">
      <alignment horizontal="center" vertical="center" wrapText="1" readingOrder="2"/>
    </xf>
    <xf numFmtId="10" fontId="9" fillId="20" borderId="88" xfId="0" applyNumberFormat="1" applyFont="1" applyFill="1" applyBorder="1" applyAlignment="1">
      <alignment horizontal="center" vertical="center" wrapText="1" readingOrder="2"/>
    </xf>
    <xf numFmtId="3" fontId="9" fillId="0" borderId="88" xfId="0" applyNumberFormat="1" applyFont="1" applyBorder="1" applyAlignment="1" applyProtection="1">
      <alignment horizontal="center" vertical="center" wrapText="1" readingOrder="2"/>
      <protection locked="0"/>
    </xf>
    <xf numFmtId="0" fontId="7" fillId="20" borderId="97" xfId="0" applyFont="1" applyFill="1" applyBorder="1" applyAlignment="1">
      <alignment vertical="center" wrapText="1" readingOrder="2"/>
    </xf>
    <xf numFmtId="0" fontId="9" fillId="0" borderId="0" xfId="0" applyFont="1" applyAlignment="1">
      <alignment horizontal="center" vertical="center"/>
    </xf>
    <xf numFmtId="3" fontId="9" fillId="4" borderId="0" xfId="0" applyNumberFormat="1" applyFont="1" applyFill="1" applyAlignment="1">
      <alignment vertical="center"/>
    </xf>
    <xf numFmtId="3" fontId="9" fillId="0" borderId="0" xfId="0" applyNumberFormat="1" applyFont="1" applyAlignment="1">
      <alignment vertical="center"/>
    </xf>
    <xf numFmtId="0" fontId="61" fillId="20" borderId="46" xfId="0" applyFont="1" applyFill="1" applyBorder="1" applyAlignment="1">
      <alignment horizontal="center" vertical="center" wrapText="1" readingOrder="2"/>
    </xf>
    <xf numFmtId="0" fontId="61" fillId="20" borderId="77" xfId="0" applyFont="1" applyFill="1" applyBorder="1" applyAlignment="1">
      <alignment horizontal="center" vertical="center" wrapText="1" readingOrder="2"/>
    </xf>
    <xf numFmtId="3" fontId="9" fillId="21" borderId="77" xfId="0" applyNumberFormat="1" applyFont="1" applyFill="1" applyBorder="1" applyAlignment="1">
      <alignment horizontal="center" vertical="center" wrapText="1" readingOrder="2"/>
    </xf>
    <xf numFmtId="3" fontId="41" fillId="22" borderId="77" xfId="0" applyNumberFormat="1" applyFont="1" applyFill="1" applyBorder="1" applyAlignment="1">
      <alignment horizontal="center" vertical="center"/>
    </xf>
    <xf numFmtId="3" fontId="9" fillId="0" borderId="77" xfId="0" applyNumberFormat="1" applyFont="1" applyBorder="1" applyAlignment="1">
      <alignment horizontal="center" vertical="center" wrapText="1" readingOrder="2"/>
    </xf>
    <xf numFmtId="169" fontId="9" fillId="0" borderId="77" xfId="0" applyNumberFormat="1" applyFont="1" applyBorder="1" applyAlignment="1">
      <alignment horizontal="center" vertical="center" wrapText="1" readingOrder="1"/>
    </xf>
    <xf numFmtId="169" fontId="9" fillId="13" borderId="77" xfId="0" applyNumberFormat="1" applyFont="1" applyFill="1" applyBorder="1" applyAlignment="1">
      <alignment horizontal="center" vertical="center" wrapText="1"/>
    </xf>
    <xf numFmtId="3" fontId="9" fillId="0" borderId="77" xfId="0" applyNumberFormat="1" applyFont="1" applyBorder="1" applyAlignment="1">
      <alignment horizontal="right" vertical="center" readingOrder="2"/>
    </xf>
    <xf numFmtId="169" fontId="9" fillId="4" borderId="0" xfId="0" applyNumberFormat="1" applyFont="1" applyFill="1" applyAlignment="1">
      <alignment vertical="center"/>
    </xf>
    <xf numFmtId="0" fontId="61" fillId="22" borderId="77" xfId="0" applyFont="1" applyFill="1" applyBorder="1" applyAlignment="1">
      <alignment vertical="center" wrapText="1" readingOrder="2"/>
    </xf>
    <xf numFmtId="3" fontId="61" fillId="22" borderId="77" xfId="0" applyNumberFormat="1" applyFont="1" applyFill="1" applyBorder="1" applyAlignment="1">
      <alignment horizontal="center" vertical="center" wrapText="1" readingOrder="2"/>
    </xf>
    <xf numFmtId="3" fontId="9" fillId="13" borderId="77" xfId="0" applyNumberFormat="1" applyFont="1" applyFill="1" applyBorder="1" applyAlignment="1">
      <alignment horizontal="center" vertical="center" wrapText="1" readingOrder="2"/>
    </xf>
    <xf numFmtId="9" fontId="61" fillId="22" borderId="77" xfId="78" applyFont="1" applyFill="1" applyBorder="1" applyAlignment="1" applyProtection="1">
      <alignment horizontal="center" vertical="center" wrapText="1" readingOrder="2"/>
    </xf>
    <xf numFmtId="169" fontId="61" fillId="22" borderId="77" xfId="0" applyNumberFormat="1" applyFont="1" applyFill="1" applyBorder="1" applyAlignment="1">
      <alignment horizontal="center" vertical="center" wrapText="1" readingOrder="2"/>
    </xf>
    <xf numFmtId="171" fontId="9" fillId="0" borderId="0" xfId="7" applyNumberFormat="1" applyFont="1" applyAlignment="1">
      <alignment vertical="center"/>
    </xf>
    <xf numFmtId="3" fontId="8" fillId="13" borderId="23" xfId="0" applyNumberFormat="1" applyFont="1" applyFill="1" applyBorder="1" applyAlignment="1">
      <alignment horizontal="center" vertical="center" wrapText="1" readingOrder="1"/>
    </xf>
    <xf numFmtId="1" fontId="58" fillId="20" borderId="80" xfId="0" applyNumberFormat="1" applyFont="1" applyFill="1" applyBorder="1" applyAlignment="1">
      <alignment vertical="center" wrapText="1" readingOrder="2"/>
    </xf>
    <xf numFmtId="14" fontId="58" fillId="20" borderId="79" xfId="0" applyNumberFormat="1" applyFont="1" applyFill="1" applyBorder="1" applyAlignment="1">
      <alignment vertical="center" wrapText="1" readingOrder="2"/>
    </xf>
    <xf numFmtId="0" fontId="60" fillId="4" borderId="0" xfId="0" applyFont="1" applyFill="1" applyAlignment="1">
      <alignment vertical="center"/>
    </xf>
    <xf numFmtId="169" fontId="60" fillId="4" borderId="0" xfId="0" applyNumberFormat="1" applyFont="1" applyFill="1" applyAlignment="1">
      <alignment vertical="center"/>
    </xf>
    <xf numFmtId="0" fontId="60" fillId="0" borderId="0" xfId="0" applyFont="1" applyAlignment="1">
      <alignment vertical="center"/>
    </xf>
    <xf numFmtId="0" fontId="7" fillId="13" borderId="77" xfId="0" applyFont="1" applyFill="1" applyBorder="1" applyAlignment="1">
      <alignment horizontal="center" vertical="center" wrapText="1" readingOrder="2"/>
    </xf>
    <xf numFmtId="3" fontId="10" fillId="0" borderId="77" xfId="9" quotePrefix="1" applyNumberFormat="1" applyBorder="1" applyAlignment="1">
      <alignment horizontal="center" vertical="center"/>
      <protection locked="0"/>
    </xf>
    <xf numFmtId="0" fontId="41" fillId="4" borderId="0" xfId="0" applyFont="1" applyFill="1" applyAlignment="1">
      <alignment vertical="center"/>
    </xf>
    <xf numFmtId="168" fontId="2" fillId="7" borderId="79" xfId="0" applyNumberFormat="1" applyFont="1" applyFill="1" applyBorder="1" applyAlignment="1">
      <alignment vertical="center" wrapText="1" readingOrder="2"/>
    </xf>
    <xf numFmtId="0" fontId="22" fillId="7" borderId="80" xfId="0" applyFont="1" applyFill="1" applyBorder="1" applyAlignment="1">
      <alignment horizontal="left" vertical="center" wrapText="1" readingOrder="2"/>
    </xf>
    <xf numFmtId="0" fontId="7" fillId="3" borderId="2" xfId="0" applyFont="1" applyFill="1" applyBorder="1" applyAlignment="1">
      <alignment horizontal="center" vertical="center" wrapText="1" readingOrder="2"/>
    </xf>
    <xf numFmtId="14" fontId="7" fillId="3" borderId="44" xfId="0" applyNumberFormat="1" applyFont="1" applyFill="1" applyBorder="1" applyAlignment="1">
      <alignment horizontal="center" vertical="center" wrapText="1" readingOrder="2"/>
    </xf>
    <xf numFmtId="169" fontId="7" fillId="3" borderId="44" xfId="0" applyNumberFormat="1" applyFont="1" applyFill="1" applyBorder="1" applyAlignment="1">
      <alignment horizontal="center" vertical="center" wrapText="1" readingOrder="2"/>
    </xf>
    <xf numFmtId="0" fontId="7" fillId="3" borderId="4" xfId="0" applyFont="1" applyFill="1" applyBorder="1" applyAlignment="1">
      <alignment horizontal="center" vertical="center" wrapText="1" readingOrder="2"/>
    </xf>
    <xf numFmtId="169" fontId="7" fillId="3" borderId="64" xfId="0" applyNumberFormat="1" applyFont="1" applyFill="1" applyBorder="1" applyAlignment="1">
      <alignment horizontal="center" vertical="center" wrapText="1" readingOrder="2"/>
    </xf>
    <xf numFmtId="0" fontId="9" fillId="4" borderId="77" xfId="0" applyFont="1" applyFill="1" applyBorder="1" applyAlignment="1">
      <alignment horizontal="center" vertical="center"/>
    </xf>
    <xf numFmtId="0" fontId="9" fillId="4" borderId="77" xfId="0" applyFont="1" applyFill="1" applyBorder="1" applyAlignment="1">
      <alignment horizontal="right" vertical="center" wrapText="1"/>
    </xf>
    <xf numFmtId="14" fontId="9" fillId="4" borderId="77" xfId="0" applyNumberFormat="1" applyFont="1" applyFill="1" applyBorder="1" applyAlignment="1">
      <alignment horizontal="right" vertical="center"/>
    </xf>
    <xf numFmtId="169" fontId="9" fillId="4" borderId="77" xfId="0" applyNumberFormat="1" applyFont="1" applyFill="1" applyBorder="1" applyAlignment="1">
      <alignment vertical="center"/>
    </xf>
    <xf numFmtId="0" fontId="9" fillId="2" borderId="5" xfId="0" applyFont="1" applyFill="1" applyBorder="1" applyAlignment="1">
      <alignment vertical="center"/>
    </xf>
    <xf numFmtId="0" fontId="9" fillId="2" borderId="92" xfId="0" applyFont="1" applyFill="1" applyBorder="1" applyAlignment="1">
      <alignment vertical="center"/>
    </xf>
    <xf numFmtId="0" fontId="9" fillId="2" borderId="94" xfId="0" applyFont="1" applyFill="1" applyBorder="1" applyAlignment="1">
      <alignment vertical="center"/>
    </xf>
    <xf numFmtId="0" fontId="9" fillId="2" borderId="93" xfId="0" applyFont="1" applyFill="1" applyBorder="1" applyAlignment="1">
      <alignment vertical="center"/>
    </xf>
    <xf numFmtId="0" fontId="9" fillId="4" borderId="0" xfId="0" applyFont="1" applyFill="1" applyAlignment="1">
      <alignment vertical="center" wrapText="1"/>
    </xf>
    <xf numFmtId="14" fontId="9" fillId="4" borderId="0" xfId="0" applyNumberFormat="1" applyFont="1" applyFill="1" applyAlignment="1">
      <alignment vertical="center"/>
    </xf>
    <xf numFmtId="169" fontId="9" fillId="2" borderId="93" xfId="0" applyNumberFormat="1" applyFont="1" applyFill="1" applyBorder="1" applyAlignment="1">
      <alignment vertical="center"/>
    </xf>
    <xf numFmtId="169" fontId="7" fillId="3" borderId="63" xfId="0" applyNumberFormat="1" applyFont="1" applyFill="1" applyBorder="1" applyAlignment="1">
      <alignment horizontal="center" vertical="center" wrapText="1" readingOrder="2"/>
    </xf>
    <xf numFmtId="169" fontId="9" fillId="0" borderId="0" xfId="0" applyNumberFormat="1" applyFont="1" applyAlignment="1">
      <alignment vertical="center"/>
    </xf>
    <xf numFmtId="0" fontId="3" fillId="38" borderId="82" xfId="0" applyFont="1" applyFill="1" applyBorder="1" applyAlignment="1">
      <alignment horizontal="center" vertical="center" wrapText="1" readingOrder="2"/>
    </xf>
    <xf numFmtId="0" fontId="8" fillId="37" borderId="83" xfId="0" applyFont="1" applyFill="1" applyBorder="1" applyAlignment="1">
      <alignment horizontal="center" vertical="center" wrapText="1" readingOrder="1"/>
    </xf>
    <xf numFmtId="0" fontId="14" fillId="38" borderId="83" xfId="0" applyFont="1" applyFill="1" applyBorder="1" applyAlignment="1">
      <alignment horizontal="center" vertical="center" wrapText="1" readingOrder="2"/>
    </xf>
    <xf numFmtId="0" fontId="3" fillId="39" borderId="83" xfId="0" applyFont="1" applyFill="1" applyBorder="1" applyAlignment="1">
      <alignment horizontal="center" vertical="center" wrapText="1" readingOrder="2"/>
    </xf>
    <xf numFmtId="14" fontId="3" fillId="37" borderId="83" xfId="0" applyNumberFormat="1" applyFont="1" applyFill="1" applyBorder="1" applyAlignment="1">
      <alignment horizontal="center" vertical="center" wrapText="1" readingOrder="2"/>
    </xf>
    <xf numFmtId="0" fontId="3" fillId="37" borderId="84" xfId="0" applyFont="1" applyFill="1" applyBorder="1" applyAlignment="1">
      <alignment horizontal="center" vertical="center"/>
    </xf>
    <xf numFmtId="0" fontId="3" fillId="37" borderId="30" xfId="0" applyFont="1" applyFill="1" applyBorder="1" applyAlignment="1">
      <alignment vertical="center" readingOrder="2"/>
    </xf>
    <xf numFmtId="0" fontId="3" fillId="37" borderId="71" xfId="0" applyFont="1" applyFill="1" applyBorder="1" applyAlignment="1">
      <alignment vertical="center" readingOrder="2"/>
    </xf>
    <xf numFmtId="0" fontId="10" fillId="0" borderId="0" xfId="3" applyFill="1" applyAlignment="1" applyProtection="1">
      <alignment vertical="center"/>
    </xf>
    <xf numFmtId="14" fontId="3" fillId="37" borderId="0" xfId="0" applyNumberFormat="1" applyFont="1" applyFill="1" applyAlignment="1">
      <alignment horizontal="center" vertical="center" wrapText="1" readingOrder="2"/>
    </xf>
    <xf numFmtId="0" fontId="8" fillId="37" borderId="29" xfId="0" applyFont="1" applyFill="1" applyBorder="1" applyAlignment="1">
      <alignment horizontal="center" vertical="center" wrapText="1" readingOrder="2"/>
    </xf>
    <xf numFmtId="0" fontId="8" fillId="0" borderId="0" xfId="0" applyFont="1" applyAlignment="1">
      <alignment horizontal="right" vertical="center"/>
    </xf>
    <xf numFmtId="0" fontId="9" fillId="37" borderId="31" xfId="0" applyFont="1" applyFill="1" applyBorder="1" applyAlignment="1">
      <alignment vertical="center"/>
    </xf>
    <xf numFmtId="0" fontId="8" fillId="37" borderId="33" xfId="0" applyFont="1" applyFill="1" applyBorder="1" applyAlignment="1">
      <alignment horizontal="center" vertical="center" wrapText="1" readingOrder="2"/>
    </xf>
    <xf numFmtId="0" fontId="9" fillId="21" borderId="9" xfId="0" applyFont="1" applyFill="1" applyBorder="1" applyAlignment="1">
      <alignment vertical="center"/>
    </xf>
    <xf numFmtId="0" fontId="9" fillId="21" borderId="0" xfId="0" applyFont="1" applyFill="1" applyAlignment="1">
      <alignment vertical="center"/>
    </xf>
    <xf numFmtId="0" fontId="3" fillId="21" borderId="0" xfId="0" applyFont="1" applyFill="1" applyAlignment="1">
      <alignment horizontal="left" vertical="center"/>
    </xf>
    <xf numFmtId="14" fontId="3" fillId="15" borderId="33" xfId="0" applyNumberFormat="1" applyFont="1" applyFill="1" applyBorder="1" applyAlignment="1">
      <alignment horizontal="center" vertical="center"/>
    </xf>
    <xf numFmtId="14" fontId="3" fillId="0" borderId="0" xfId="0" applyNumberFormat="1" applyFont="1" applyAlignment="1">
      <alignment horizontal="center" vertical="center"/>
    </xf>
    <xf numFmtId="0" fontId="3" fillId="21" borderId="1" xfId="0" applyFont="1" applyFill="1" applyBorder="1" applyAlignment="1">
      <alignment horizontal="center" vertical="center" wrapText="1"/>
    </xf>
    <xf numFmtId="0" fontId="3" fillId="21" borderId="11" xfId="0" applyFont="1" applyFill="1" applyBorder="1" applyAlignment="1">
      <alignment horizontal="center" vertical="center" wrapText="1"/>
    </xf>
    <xf numFmtId="0" fontId="38" fillId="0" borderId="0" xfId="0" applyFont="1" applyAlignment="1">
      <alignment vertical="center"/>
    </xf>
    <xf numFmtId="0" fontId="3" fillId="21" borderId="28" xfId="0" applyFont="1" applyFill="1" applyBorder="1" applyAlignment="1">
      <alignment vertical="center" wrapText="1"/>
    </xf>
    <xf numFmtId="0" fontId="7" fillId="13" borderId="71" xfId="0" applyFont="1" applyFill="1" applyBorder="1" applyAlignment="1" applyProtection="1">
      <alignment horizontal="center" vertical="center" wrapText="1" readingOrder="2"/>
      <protection hidden="1"/>
    </xf>
    <xf numFmtId="0" fontId="8" fillId="21" borderId="9" xfId="0" applyFont="1" applyFill="1" applyBorder="1" applyAlignment="1">
      <alignment horizontal="right" vertical="center" wrapText="1"/>
    </xf>
    <xf numFmtId="0" fontId="8" fillId="21" borderId="0" xfId="0" applyFont="1" applyFill="1" applyAlignment="1">
      <alignment horizontal="right" vertical="center" wrapText="1"/>
    </xf>
    <xf numFmtId="164" fontId="8" fillId="21" borderId="0" xfId="0" applyNumberFormat="1" applyFont="1" applyFill="1" applyAlignment="1">
      <alignment vertical="center" wrapText="1"/>
    </xf>
    <xf numFmtId="164" fontId="8" fillId="21" borderId="0" xfId="0" applyNumberFormat="1" applyFont="1" applyFill="1" applyAlignment="1">
      <alignment horizontal="center" vertical="center" wrapText="1"/>
    </xf>
    <xf numFmtId="164" fontId="8" fillId="21" borderId="29" xfId="0" applyNumberFormat="1" applyFont="1" applyFill="1" applyBorder="1" applyAlignment="1">
      <alignment horizontal="center" vertical="center" wrapText="1"/>
    </xf>
    <xf numFmtId="0" fontId="4" fillId="21" borderId="9" xfId="0" applyFont="1" applyFill="1" applyBorder="1" applyAlignment="1">
      <alignment horizontal="right" vertical="center" wrapText="1"/>
    </xf>
    <xf numFmtId="0" fontId="4" fillId="21" borderId="0" xfId="0" applyFont="1" applyFill="1" applyAlignment="1">
      <alignment horizontal="right" vertical="center" wrapText="1"/>
    </xf>
    <xf numFmtId="164" fontId="4" fillId="21" borderId="0" xfId="0" applyNumberFormat="1" applyFont="1" applyFill="1" applyAlignment="1">
      <alignment horizontal="right" vertical="center" wrapText="1"/>
    </xf>
    <xf numFmtId="0" fontId="53" fillId="21" borderId="0" xfId="0" applyFont="1" applyFill="1" applyAlignment="1">
      <alignment vertical="center" wrapText="1"/>
    </xf>
    <xf numFmtId="0" fontId="55" fillId="21" borderId="29" xfId="0" applyFont="1" applyFill="1" applyBorder="1" applyAlignment="1">
      <alignment vertical="center" wrapText="1"/>
    </xf>
    <xf numFmtId="0" fontId="22" fillId="37" borderId="1" xfId="0" applyFont="1" applyFill="1" applyBorder="1" applyAlignment="1">
      <alignment horizontal="center" vertical="center" wrapText="1" readingOrder="2"/>
    </xf>
    <xf numFmtId="0" fontId="7" fillId="13" borderId="22" xfId="0" applyFont="1" applyFill="1" applyBorder="1" applyAlignment="1" applyProtection="1">
      <alignment horizontal="center" vertical="center" wrapText="1" readingOrder="2"/>
      <protection hidden="1"/>
    </xf>
    <xf numFmtId="0" fontId="3" fillId="21" borderId="3" xfId="0" applyFont="1" applyFill="1" applyBorder="1" applyAlignment="1">
      <alignment vertical="center" wrapText="1" readingOrder="2"/>
    </xf>
    <xf numFmtId="0" fontId="3" fillId="21" borderId="30" xfId="0" applyFont="1" applyFill="1" applyBorder="1" applyAlignment="1">
      <alignment horizontal="center" vertical="center" wrapText="1" readingOrder="2"/>
    </xf>
    <xf numFmtId="0" fontId="24" fillId="0" borderId="11" xfId="0" applyFont="1" applyBorder="1" applyAlignment="1">
      <alignment horizontal="center" vertical="center" wrapText="1" readingOrder="2"/>
    </xf>
    <xf numFmtId="0" fontId="8" fillId="0" borderId="0" xfId="0" applyFont="1" applyAlignment="1">
      <alignment vertical="center"/>
    </xf>
    <xf numFmtId="0" fontId="5" fillId="21" borderId="29" xfId="0" applyFont="1" applyFill="1" applyBorder="1" applyAlignment="1">
      <alignment horizontal="center" vertical="center" wrapText="1" readingOrder="2"/>
    </xf>
    <xf numFmtId="0" fontId="5" fillId="21" borderId="31" xfId="0" applyFont="1" applyFill="1" applyBorder="1" applyAlignment="1">
      <alignment vertical="center" wrapText="1" readingOrder="2"/>
    </xf>
    <xf numFmtId="0" fontId="5" fillId="21" borderId="32" xfId="0" applyFont="1" applyFill="1" applyBorder="1" applyAlignment="1">
      <alignment vertical="center" wrapText="1" readingOrder="2"/>
    </xf>
    <xf numFmtId="0" fontId="9" fillId="21" borderId="32" xfId="0" applyFont="1" applyFill="1" applyBorder="1" applyAlignment="1">
      <alignment vertical="center"/>
    </xf>
    <xf numFmtId="0" fontId="5" fillId="21" borderId="33" xfId="0" applyFont="1" applyFill="1" applyBorder="1" applyAlignment="1">
      <alignment vertical="center" wrapText="1" readingOrder="2"/>
    </xf>
    <xf numFmtId="0" fontId="9" fillId="0" borderId="0" xfId="0" applyFont="1" applyAlignment="1">
      <alignment horizontal="right" vertical="center" readingOrder="2"/>
    </xf>
    <xf numFmtId="0" fontId="9" fillId="0" borderId="1" xfId="0" applyFont="1" applyBorder="1" applyAlignment="1">
      <alignment vertical="center"/>
    </xf>
    <xf numFmtId="0" fontId="9" fillId="0" borderId="1" xfId="0" applyFont="1" applyBorder="1" applyAlignment="1">
      <alignment horizontal="center" vertical="center"/>
    </xf>
    <xf numFmtId="0" fontId="0" fillId="0" borderId="35" xfId="0" applyBorder="1" applyAlignment="1">
      <alignment horizontal="center" vertical="center" wrapText="1"/>
    </xf>
    <xf numFmtId="0" fontId="0" fillId="0" borderId="34" xfId="0" applyBorder="1" applyAlignment="1">
      <alignment horizontal="center"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38" xfId="0" applyFill="1" applyBorder="1" applyAlignment="1">
      <alignment horizontal="center" vertical="center" wrapText="1"/>
    </xf>
    <xf numFmtId="0" fontId="0" fillId="8" borderId="12" xfId="0" applyFill="1" applyBorder="1" applyAlignment="1">
      <alignment horizontal="center" vertical="center" wrapText="1"/>
    </xf>
    <xf numFmtId="0" fontId="29" fillId="0" borderId="13" xfId="0" applyFont="1" applyBorder="1" applyAlignment="1">
      <alignment horizontal="center" vertical="center" wrapText="1"/>
    </xf>
    <xf numFmtId="0" fontId="29" fillId="0" borderId="39" xfId="0" applyFont="1" applyBorder="1" applyAlignment="1">
      <alignment horizontal="center" vertical="center" wrapText="1"/>
    </xf>
    <xf numFmtId="0" fontId="29" fillId="12" borderId="6" xfId="0" quotePrefix="1" applyFont="1" applyFill="1" applyBorder="1" applyAlignment="1">
      <alignment horizontal="center" vertical="center" wrapText="1"/>
    </xf>
    <xf numFmtId="0" fontId="0" fillId="8" borderId="5" xfId="0" applyFill="1" applyBorder="1" applyAlignment="1">
      <alignment horizontal="center" vertical="center" wrapText="1"/>
    </xf>
    <xf numFmtId="0" fontId="29" fillId="0" borderId="6" xfId="0" applyFont="1" applyBorder="1" applyAlignment="1">
      <alignment horizontal="center" vertical="center" wrapText="1"/>
    </xf>
    <xf numFmtId="0" fontId="29" fillId="0" borderId="8" xfId="0" applyFont="1" applyBorder="1" applyAlignment="1">
      <alignment horizontal="center" vertical="center" wrapText="1"/>
    </xf>
    <xf numFmtId="0" fontId="0" fillId="2" borderId="12" xfId="0" applyFill="1" applyBorder="1" applyAlignment="1">
      <alignment horizontal="center" vertical="center" wrapText="1"/>
    </xf>
    <xf numFmtId="0" fontId="0" fillId="2" borderId="14" xfId="0" applyFill="1" applyBorder="1" applyAlignment="1">
      <alignment horizontal="center" vertical="center" wrapText="1"/>
    </xf>
    <xf numFmtId="0" fontId="29" fillId="12" borderId="1" xfId="0" quotePrefix="1" applyFont="1" applyFill="1" applyBorder="1" applyAlignment="1">
      <alignment horizontal="center" vertical="center" wrapText="1"/>
    </xf>
    <xf numFmtId="0" fontId="29" fillId="0" borderId="1" xfId="0" applyFont="1" applyBorder="1" applyAlignment="1">
      <alignment horizontal="center" vertical="center" wrapText="1"/>
    </xf>
    <xf numFmtId="0" fontId="29" fillId="0" borderId="11" xfId="0" applyFont="1" applyBorder="1" applyAlignment="1">
      <alignment horizontal="center" vertical="center" wrapText="1"/>
    </xf>
    <xf numFmtId="0" fontId="0" fillId="2" borderId="5" xfId="0" applyFill="1" applyBorder="1" applyAlignment="1">
      <alignment horizontal="center" vertical="center" wrapText="1"/>
    </xf>
    <xf numFmtId="0" fontId="29" fillId="12" borderId="11" xfId="0" quotePrefix="1" applyFont="1" applyFill="1" applyBorder="1" applyAlignment="1">
      <alignment horizontal="center" vertical="center" wrapText="1"/>
    </xf>
    <xf numFmtId="0" fontId="29" fillId="0" borderId="37" xfId="0" applyFont="1" applyBorder="1" applyAlignment="1">
      <alignment horizontal="center" vertical="center" wrapText="1"/>
    </xf>
    <xf numFmtId="0" fontId="0" fillId="8" borderId="36" xfId="0" applyFill="1" applyBorder="1" applyAlignment="1">
      <alignment horizontal="center" vertical="center" wrapText="1"/>
    </xf>
    <xf numFmtId="0" fontId="29" fillId="0" borderId="38" xfId="0" applyFont="1" applyBorder="1" applyAlignment="1">
      <alignment horizontal="center" vertical="center" wrapText="1"/>
    </xf>
    <xf numFmtId="0" fontId="0" fillId="2" borderId="17" xfId="0" applyFill="1" applyBorder="1" applyAlignment="1">
      <alignment horizontal="center" vertical="center" wrapText="1"/>
    </xf>
    <xf numFmtId="0" fontId="29" fillId="0" borderId="35" xfId="0" applyFont="1" applyBorder="1" applyAlignment="1">
      <alignment horizontal="center" vertical="center" wrapText="1"/>
    </xf>
    <xf numFmtId="0" fontId="29" fillId="0" borderId="34" xfId="0" applyFont="1" applyBorder="1" applyAlignment="1">
      <alignment horizontal="center" vertical="center" wrapText="1"/>
    </xf>
    <xf numFmtId="0" fontId="0" fillId="8" borderId="40" xfId="0" applyFill="1" applyBorder="1" applyAlignment="1">
      <alignment horizontal="center" vertical="center" wrapText="1"/>
    </xf>
    <xf numFmtId="0" fontId="29" fillId="0" borderId="41" xfId="0" applyFont="1" applyBorder="1" applyAlignment="1">
      <alignment horizontal="center" vertical="center" wrapText="1"/>
    </xf>
    <xf numFmtId="0" fontId="29" fillId="0" borderId="42" xfId="0" applyFont="1" applyBorder="1" applyAlignment="1">
      <alignment horizontal="center" vertical="center" wrapText="1"/>
    </xf>
    <xf numFmtId="0" fontId="0" fillId="8" borderId="0" xfId="0" applyFill="1" applyAlignment="1">
      <alignment horizontal="center" vertical="center" wrapText="1"/>
    </xf>
    <xf numFmtId="0" fontId="29" fillId="0" borderId="0" xfId="0" applyFont="1" applyAlignment="1">
      <alignment horizontal="center" vertical="center" wrapText="1"/>
    </xf>
    <xf numFmtId="0" fontId="8" fillId="10" borderId="1" xfId="0" applyFont="1" applyFill="1" applyBorder="1" applyAlignment="1">
      <alignment horizontal="center" vertical="center" wrapText="1" readingOrder="2"/>
    </xf>
    <xf numFmtId="0" fontId="8" fillId="9" borderId="1" xfId="0" applyFont="1" applyFill="1" applyBorder="1" applyAlignment="1">
      <alignment horizontal="center" vertical="center" wrapText="1" readingOrder="2"/>
    </xf>
    <xf numFmtId="165" fontId="9" fillId="0" borderId="0" xfId="0" applyNumberFormat="1" applyFont="1" applyAlignment="1">
      <alignment vertical="center"/>
    </xf>
    <xf numFmtId="165" fontId="9" fillId="0" borderId="0" xfId="0" applyNumberFormat="1" applyFont="1" applyAlignment="1">
      <alignment horizontal="center" vertical="center"/>
    </xf>
    <xf numFmtId="0" fontId="9" fillId="0" borderId="49" xfId="0" applyFont="1" applyBorder="1" applyAlignment="1">
      <alignment vertical="center"/>
    </xf>
    <xf numFmtId="0" fontId="9" fillId="4" borderId="46" xfId="5" applyFont="1" applyFill="1" applyBorder="1" applyAlignment="1">
      <alignment vertical="center"/>
    </xf>
    <xf numFmtId="0" fontId="9" fillId="4" borderId="46" xfId="6" applyFont="1" applyFill="1" applyBorder="1" applyAlignment="1">
      <alignment vertical="center"/>
    </xf>
    <xf numFmtId="165" fontId="9" fillId="17" borderId="1" xfId="0" applyNumberFormat="1" applyFont="1" applyFill="1" applyBorder="1" applyAlignment="1">
      <alignment vertical="center"/>
    </xf>
    <xf numFmtId="0" fontId="9" fillId="18" borderId="1" xfId="6" applyFont="1" applyFill="1" applyBorder="1" applyAlignment="1">
      <alignment horizontal="center" vertical="center"/>
    </xf>
    <xf numFmtId="0" fontId="9" fillId="0" borderId="77" xfId="6" applyFont="1" applyBorder="1" applyAlignment="1">
      <alignment horizontal="center" vertical="center"/>
    </xf>
    <xf numFmtId="4" fontId="9" fillId="0" borderId="77" xfId="6" applyNumberFormat="1" applyFont="1" applyBorder="1" applyAlignment="1">
      <alignment horizontal="center" vertical="center"/>
    </xf>
    <xf numFmtId="0" fontId="9" fillId="0" borderId="1" xfId="6" applyFont="1" applyBorder="1" applyAlignment="1">
      <alignment horizontal="center" vertical="center"/>
    </xf>
    <xf numFmtId="0" fontId="9" fillId="14" borderId="1" xfId="6" applyFont="1" applyFill="1" applyBorder="1" applyAlignment="1">
      <alignment horizontal="center" vertical="center"/>
    </xf>
    <xf numFmtId="9" fontId="9" fillId="0" borderId="0" xfId="0" applyNumberFormat="1" applyFont="1" applyAlignment="1">
      <alignment vertical="center"/>
    </xf>
    <xf numFmtId="4" fontId="9" fillId="0" borderId="1" xfId="6" applyNumberFormat="1" applyFont="1" applyBorder="1" applyAlignment="1">
      <alignment horizontal="center" vertical="center"/>
    </xf>
    <xf numFmtId="165" fontId="9" fillId="18" borderId="1" xfId="5" applyNumberFormat="1" applyFont="1" applyFill="1" applyBorder="1" applyAlignment="1">
      <alignment vertical="center"/>
    </xf>
    <xf numFmtId="0" fontId="9" fillId="36" borderId="88" xfId="0" applyFont="1" applyFill="1" applyBorder="1" applyAlignment="1">
      <alignment vertical="center"/>
    </xf>
    <xf numFmtId="0" fontId="0" fillId="0" borderId="88" xfId="0" applyBorder="1" applyAlignment="1">
      <alignment horizontal="center" vertical="center"/>
    </xf>
    <xf numFmtId="0" fontId="9" fillId="0" borderId="88" xfId="0" applyFont="1" applyBorder="1" applyAlignment="1">
      <alignment horizontal="center" vertical="center"/>
    </xf>
    <xf numFmtId="0" fontId="9" fillId="0" borderId="88" xfId="0" applyFont="1" applyBorder="1" applyAlignment="1">
      <alignment vertical="center"/>
    </xf>
    <xf numFmtId="0" fontId="0" fillId="0" borderId="78" xfId="0" applyBorder="1" applyAlignment="1">
      <alignment horizontal="center" vertical="center"/>
    </xf>
    <xf numFmtId="0" fontId="9" fillId="0" borderId="78" xfId="0" applyFont="1" applyBorder="1" applyAlignment="1">
      <alignment horizontal="center" vertical="center"/>
    </xf>
    <xf numFmtId="0" fontId="17" fillId="20" borderId="18" xfId="0" applyFont="1" applyFill="1" applyBorder="1" applyAlignment="1">
      <alignment vertical="center" wrapText="1"/>
    </xf>
    <xf numFmtId="1" fontId="17" fillId="20" borderId="18" xfId="0" applyNumberFormat="1" applyFont="1" applyFill="1" applyBorder="1" applyAlignment="1">
      <alignment horizontal="right" vertical="center" wrapText="1"/>
    </xf>
    <xf numFmtId="1" fontId="17" fillId="20" borderId="18" xfId="0" applyNumberFormat="1" applyFont="1" applyFill="1" applyBorder="1" applyAlignment="1">
      <alignment horizontal="left" vertical="center"/>
    </xf>
    <xf numFmtId="14" fontId="17" fillId="20" borderId="18" xfId="0" applyNumberFormat="1" applyFont="1" applyFill="1" applyBorder="1" applyAlignment="1">
      <alignment horizontal="center" vertical="center" wrapText="1"/>
    </xf>
    <xf numFmtId="0" fontId="18" fillId="20" borderId="18" xfId="0" applyFont="1" applyFill="1" applyBorder="1" applyAlignment="1">
      <alignment vertical="center"/>
    </xf>
    <xf numFmtId="0" fontId="18" fillId="20" borderId="0" xfId="0" applyFont="1" applyFill="1" applyAlignment="1">
      <alignment vertical="center"/>
    </xf>
    <xf numFmtId="1" fontId="17" fillId="20" borderId="18" xfId="0" applyNumberFormat="1" applyFont="1" applyFill="1" applyBorder="1" applyAlignment="1">
      <alignment horizontal="center" vertical="center" wrapText="1"/>
    </xf>
    <xf numFmtId="0" fontId="17" fillId="13" borderId="60" xfId="0" applyFont="1" applyFill="1" applyBorder="1" applyAlignment="1">
      <alignment vertical="center"/>
    </xf>
    <xf numFmtId="0" fontId="17" fillId="13" borderId="21" xfId="0" applyFont="1" applyFill="1" applyBorder="1" applyAlignment="1">
      <alignment vertical="center"/>
    </xf>
    <xf numFmtId="0" fontId="17" fillId="13" borderId="22" xfId="0" applyFont="1" applyFill="1" applyBorder="1" applyAlignment="1">
      <alignment vertical="center"/>
    </xf>
    <xf numFmtId="0" fontId="18" fillId="0" borderId="0" xfId="0" applyFont="1" applyAlignment="1">
      <alignment vertical="center"/>
    </xf>
    <xf numFmtId="0" fontId="7" fillId="20" borderId="19" xfId="0" applyFont="1" applyFill="1" applyBorder="1" applyAlignment="1">
      <alignment horizontal="right" vertical="center" wrapText="1" readingOrder="2"/>
    </xf>
    <xf numFmtId="0" fontId="7" fillId="20" borderId="87" xfId="0" applyFont="1" applyFill="1" applyBorder="1" applyAlignment="1">
      <alignment horizontal="center" vertical="center" wrapText="1" readingOrder="2"/>
    </xf>
    <xf numFmtId="0" fontId="7" fillId="20" borderId="88" xfId="0" applyFont="1" applyFill="1" applyBorder="1" applyAlignment="1">
      <alignment horizontal="center" vertical="center" wrapText="1" readingOrder="2"/>
    </xf>
    <xf numFmtId="0" fontId="7" fillId="20" borderId="89" xfId="0" applyFont="1" applyFill="1" applyBorder="1" applyAlignment="1">
      <alignment vertical="center" wrapText="1" readingOrder="2"/>
    </xf>
    <xf numFmtId="0" fontId="13" fillId="20" borderId="88" xfId="0" applyFont="1" applyFill="1" applyBorder="1" applyAlignment="1">
      <alignment horizontal="center" vertical="center" wrapText="1" readingOrder="2"/>
    </xf>
    <xf numFmtId="0" fontId="7" fillId="22" borderId="88" xfId="0" applyFont="1" applyFill="1" applyBorder="1" applyAlignment="1">
      <alignment horizontal="center" vertical="center" wrapText="1" readingOrder="2"/>
    </xf>
    <xf numFmtId="0" fontId="7" fillId="22" borderId="89" xfId="0" applyFont="1" applyFill="1" applyBorder="1" applyAlignment="1">
      <alignment horizontal="center" vertical="center" wrapText="1" readingOrder="2"/>
    </xf>
    <xf numFmtId="0" fontId="7" fillId="20" borderId="79" xfId="0" applyFont="1" applyFill="1" applyBorder="1" applyAlignment="1">
      <alignment horizontal="center" vertical="center" wrapText="1" readingOrder="2"/>
    </xf>
    <xf numFmtId="0" fontId="7" fillId="22" borderId="80" xfId="0" applyFont="1" applyFill="1" applyBorder="1" applyAlignment="1">
      <alignment horizontal="center" vertical="center" wrapText="1" readingOrder="2"/>
    </xf>
    <xf numFmtId="0" fontId="9" fillId="5" borderId="0" xfId="0" applyFont="1" applyFill="1" applyAlignment="1">
      <alignment horizontal="center" vertical="center"/>
    </xf>
    <xf numFmtId="0" fontId="9" fillId="0" borderId="0" xfId="0" applyFont="1" applyAlignment="1">
      <alignment horizontal="right" vertical="center"/>
    </xf>
    <xf numFmtId="0" fontId="7" fillId="0" borderId="0" xfId="0" applyFont="1" applyAlignment="1">
      <alignment horizontal="justify" vertical="center" wrapText="1" readingOrder="2"/>
    </xf>
    <xf numFmtId="0" fontId="9" fillId="6" borderId="1" xfId="8" applyFont="1" applyFill="1" applyBorder="1" applyAlignment="1">
      <alignment horizontal="center" vertical="center" wrapText="1"/>
    </xf>
    <xf numFmtId="0" fontId="9" fillId="6" borderId="88" xfId="8" applyFont="1" applyFill="1" applyBorder="1" applyAlignment="1">
      <alignment horizontal="center" vertical="center"/>
    </xf>
    <xf numFmtId="0" fontId="9" fillId="6" borderId="1" xfId="8" applyFont="1" applyFill="1" applyBorder="1" applyAlignment="1">
      <alignment horizontal="center" vertical="center"/>
    </xf>
    <xf numFmtId="0" fontId="0" fillId="0" borderId="0" xfId="0" applyAlignment="1">
      <alignment vertical="center"/>
    </xf>
    <xf numFmtId="0" fontId="26" fillId="0" borderId="0" xfId="0" applyFont="1" applyAlignment="1">
      <alignment horizontal="right" vertical="center"/>
    </xf>
    <xf numFmtId="0" fontId="17" fillId="20" borderId="21" xfId="0" applyFont="1" applyFill="1" applyBorder="1" applyAlignment="1">
      <alignment horizontal="left" vertical="center" wrapText="1" readingOrder="2"/>
    </xf>
    <xf numFmtId="1" fontId="17" fillId="20" borderId="22" xfId="0" applyNumberFormat="1" applyFont="1" applyFill="1" applyBorder="1" applyAlignment="1">
      <alignment vertical="center" wrapText="1" readingOrder="2"/>
    </xf>
    <xf numFmtId="0" fontId="19" fillId="0" borderId="0" xfId="0" applyFont="1" applyAlignment="1">
      <alignment vertical="center"/>
    </xf>
    <xf numFmtId="0" fontId="17" fillId="13" borderId="60" xfId="0" applyFont="1" applyFill="1" applyBorder="1" applyAlignment="1">
      <alignment vertical="center" wrapText="1" readingOrder="2"/>
    </xf>
    <xf numFmtId="0" fontId="17" fillId="13" borderId="21" xfId="0" applyFont="1" applyFill="1" applyBorder="1" applyAlignment="1">
      <alignment vertical="center" wrapText="1" readingOrder="2"/>
    </xf>
    <xf numFmtId="0" fontId="17" fillId="13" borderId="21" xfId="0" applyFont="1" applyFill="1" applyBorder="1" applyAlignment="1">
      <alignment vertical="center" readingOrder="2"/>
    </xf>
    <xf numFmtId="0" fontId="17" fillId="13" borderId="22" xfId="0" applyFont="1" applyFill="1" applyBorder="1" applyAlignment="1">
      <alignment vertical="center" wrapText="1" readingOrder="2"/>
    </xf>
    <xf numFmtId="0" fontId="19" fillId="4" borderId="0" xfId="0" applyFont="1" applyFill="1" applyAlignment="1">
      <alignment vertical="center"/>
    </xf>
    <xf numFmtId="0" fontId="22" fillId="7" borderId="28" xfId="0" applyFont="1" applyFill="1" applyBorder="1" applyAlignment="1">
      <alignment horizontal="left" vertical="center" wrapText="1" readingOrder="2"/>
    </xf>
    <xf numFmtId="168" fontId="2" fillId="7" borderId="10" xfId="0" applyNumberFormat="1" applyFont="1" applyFill="1" applyBorder="1" applyAlignment="1">
      <alignment vertical="center" wrapText="1" readingOrder="2"/>
    </xf>
    <xf numFmtId="0" fontId="22" fillId="7" borderId="24" xfId="0" applyFont="1" applyFill="1" applyBorder="1" applyAlignment="1">
      <alignment horizontal="left" vertical="center" wrapText="1" readingOrder="2"/>
    </xf>
    <xf numFmtId="0" fontId="7" fillId="3" borderId="3" xfId="0" applyFont="1" applyFill="1" applyBorder="1" applyAlignment="1">
      <alignment horizontal="center" vertical="center" wrapText="1" readingOrder="2"/>
    </xf>
    <xf numFmtId="0" fontId="7" fillId="3" borderId="44" xfId="0" applyFont="1" applyFill="1" applyBorder="1" applyAlignment="1">
      <alignment horizontal="center" vertical="center" wrapText="1" readingOrder="2"/>
    </xf>
    <xf numFmtId="14" fontId="7" fillId="3" borderId="71" xfId="0" applyNumberFormat="1" applyFont="1" applyFill="1" applyBorder="1" applyAlignment="1">
      <alignment horizontal="center" vertical="center" wrapText="1" readingOrder="2"/>
    </xf>
    <xf numFmtId="0" fontId="7" fillId="3" borderId="9" xfId="0" applyFont="1" applyFill="1" applyBorder="1" applyAlignment="1">
      <alignment horizontal="center" vertical="center" wrapText="1" readingOrder="2"/>
    </xf>
    <xf numFmtId="0" fontId="10" fillId="3" borderId="63" xfId="3" applyFill="1" applyBorder="1" applyAlignment="1" applyProtection="1">
      <alignment horizontal="center" vertical="center" wrapText="1" readingOrder="2"/>
    </xf>
    <xf numFmtId="0" fontId="7" fillId="3" borderId="63" xfId="0" applyFont="1" applyFill="1" applyBorder="1" applyAlignment="1">
      <alignment horizontal="center" vertical="center" wrapText="1" readingOrder="2"/>
    </xf>
    <xf numFmtId="0" fontId="9" fillId="4" borderId="90" xfId="0" applyFont="1" applyFill="1" applyBorder="1" applyAlignment="1">
      <alignment horizontal="center" vertical="center"/>
    </xf>
    <xf numFmtId="0" fontId="9" fillId="4" borderId="97" xfId="0" applyFont="1" applyFill="1" applyBorder="1" applyAlignment="1">
      <alignment horizontal="right" vertical="center" wrapText="1"/>
    </xf>
    <xf numFmtId="14" fontId="9" fillId="4" borderId="97" xfId="0" applyNumberFormat="1" applyFont="1" applyFill="1" applyBorder="1" applyAlignment="1">
      <alignment horizontal="right" vertical="center"/>
    </xf>
    <xf numFmtId="169" fontId="9" fillId="4" borderId="97" xfId="0" applyNumberFormat="1" applyFont="1" applyFill="1" applyBorder="1" applyAlignment="1">
      <alignment vertical="center"/>
    </xf>
    <xf numFmtId="0" fontId="9" fillId="4" borderId="97" xfId="0" applyFont="1" applyFill="1" applyBorder="1" applyAlignment="1">
      <alignment horizontal="center" vertical="center"/>
    </xf>
    <xf numFmtId="0" fontId="9" fillId="4" borderId="91" xfId="0" applyFont="1" applyFill="1" applyBorder="1" applyAlignment="1">
      <alignment horizontal="center" vertical="center"/>
    </xf>
    <xf numFmtId="0" fontId="9" fillId="4" borderId="25" xfId="0" applyFont="1" applyFill="1" applyBorder="1" applyAlignment="1">
      <alignment horizontal="right" vertical="center" wrapText="1"/>
    </xf>
    <xf numFmtId="14" fontId="9" fillId="4" borderId="25" xfId="0" applyNumberFormat="1" applyFont="1" applyFill="1" applyBorder="1" applyAlignment="1">
      <alignment horizontal="right" vertical="center"/>
    </xf>
    <xf numFmtId="169" fontId="9" fillId="4" borderId="25" xfId="0" applyNumberFormat="1" applyFont="1" applyFill="1" applyBorder="1" applyAlignment="1">
      <alignment vertical="center"/>
    </xf>
    <xf numFmtId="0" fontId="9" fillId="2" borderId="25" xfId="0" applyFont="1" applyFill="1" applyBorder="1" applyAlignment="1">
      <alignment vertical="center"/>
    </xf>
    <xf numFmtId="0" fontId="9" fillId="2" borderId="25" xfId="0" applyFont="1" applyFill="1" applyBorder="1" applyAlignment="1">
      <alignment vertical="center" wrapText="1"/>
    </xf>
    <xf numFmtId="169" fontId="9" fillId="2" borderId="25" xfId="0" applyNumberFormat="1" applyFont="1" applyFill="1" applyBorder="1" applyAlignment="1">
      <alignment vertical="center"/>
    </xf>
    <xf numFmtId="0" fontId="17" fillId="13" borderId="60" xfId="0" applyFont="1" applyFill="1" applyBorder="1" applyAlignment="1">
      <alignment horizontal="center" vertical="center" wrapText="1" readingOrder="2"/>
    </xf>
    <xf numFmtId="0" fontId="17" fillId="13" borderId="21" xfId="0" applyFont="1" applyFill="1" applyBorder="1" applyAlignment="1">
      <alignment horizontal="center" vertical="center" wrapText="1" readingOrder="2"/>
    </xf>
    <xf numFmtId="0" fontId="17" fillId="13" borderId="22" xfId="0" applyFont="1" applyFill="1" applyBorder="1" applyAlignment="1">
      <alignment horizontal="center" vertical="center" wrapText="1" readingOrder="2"/>
    </xf>
    <xf numFmtId="0" fontId="19" fillId="0" borderId="0" xfId="0" applyFont="1" applyAlignment="1">
      <alignment vertical="center" wrapText="1"/>
    </xf>
    <xf numFmtId="0" fontId="31" fillId="0" borderId="0" xfId="0" applyFont="1" applyAlignment="1">
      <alignment horizontal="center" vertical="center"/>
    </xf>
    <xf numFmtId="0" fontId="31" fillId="0" borderId="0" xfId="0" quotePrefix="1" applyFont="1" applyAlignment="1">
      <alignment horizontal="center" vertical="center" wrapText="1" readingOrder="2"/>
    </xf>
    <xf numFmtId="0" fontId="41" fillId="15" borderId="0" xfId="0" applyFont="1" applyFill="1" applyAlignment="1">
      <alignment vertical="center"/>
    </xf>
    <xf numFmtId="168" fontId="41" fillId="0" borderId="0" xfId="0" applyNumberFormat="1" applyFont="1" applyAlignment="1">
      <alignment vertical="center"/>
    </xf>
    <xf numFmtId="0" fontId="36" fillId="7" borderId="28" xfId="0" applyFont="1" applyFill="1" applyBorder="1" applyAlignment="1">
      <alignment horizontal="left" vertical="center" wrapText="1" readingOrder="2"/>
    </xf>
    <xf numFmtId="168" fontId="37" fillId="7" borderId="10" xfId="0" applyNumberFormat="1" applyFont="1" applyFill="1" applyBorder="1" applyAlignment="1">
      <alignment vertical="center" wrapText="1" readingOrder="2"/>
    </xf>
    <xf numFmtId="0" fontId="36" fillId="7" borderId="24" xfId="0" applyFont="1" applyFill="1" applyBorder="1" applyAlignment="1">
      <alignment horizontal="left" vertical="center" wrapText="1" readingOrder="2"/>
    </xf>
    <xf numFmtId="0" fontId="32" fillId="3" borderId="2" xfId="0" applyFont="1" applyFill="1" applyBorder="1" applyAlignment="1">
      <alignment horizontal="center" vertical="center" wrapText="1" readingOrder="2"/>
    </xf>
    <xf numFmtId="0" fontId="32" fillId="3" borderId="3" xfId="0" applyFont="1" applyFill="1" applyBorder="1" applyAlignment="1">
      <alignment horizontal="center" vertical="center" wrapText="1" readingOrder="2"/>
    </xf>
    <xf numFmtId="0" fontId="32" fillId="3" borderId="44" xfId="0" applyFont="1" applyFill="1" applyBorder="1" applyAlignment="1">
      <alignment horizontal="center" vertical="center" wrapText="1" readingOrder="2"/>
    </xf>
    <xf numFmtId="3" fontId="32" fillId="3" borderId="44" xfId="0" applyNumberFormat="1" applyFont="1" applyFill="1" applyBorder="1" applyAlignment="1">
      <alignment horizontal="center" vertical="center" wrapText="1" readingOrder="2"/>
    </xf>
    <xf numFmtId="0" fontId="32" fillId="3" borderId="4" xfId="0" applyFont="1" applyFill="1" applyBorder="1" applyAlignment="1">
      <alignment horizontal="center" vertical="center" wrapText="1" readingOrder="2"/>
    </xf>
    <xf numFmtId="0" fontId="33" fillId="3" borderId="9" xfId="3" applyFont="1" applyFill="1" applyBorder="1" applyAlignment="1" applyProtection="1">
      <alignment horizontal="center" vertical="center" wrapText="1" readingOrder="2"/>
    </xf>
    <xf numFmtId="0" fontId="32" fillId="3" borderId="63" xfId="0" applyFont="1" applyFill="1" applyBorder="1" applyAlignment="1">
      <alignment horizontal="center" vertical="center" wrapText="1" readingOrder="2"/>
    </xf>
    <xf numFmtId="0" fontId="32" fillId="3" borderId="64" xfId="0" applyFont="1" applyFill="1" applyBorder="1" applyAlignment="1">
      <alignment horizontal="center" vertical="center" wrapText="1" readingOrder="2"/>
    </xf>
    <xf numFmtId="0" fontId="31" fillId="0" borderId="1" xfId="0" applyFont="1" applyBorder="1" applyAlignment="1">
      <alignment horizontal="center" vertical="center"/>
    </xf>
    <xf numFmtId="0" fontId="9" fillId="0" borderId="1" xfId="0" applyFont="1" applyBorder="1" applyAlignment="1">
      <alignment horizontal="right" vertical="center" wrapText="1"/>
    </xf>
    <xf numFmtId="3" fontId="9" fillId="0" borderId="1" xfId="0" applyNumberFormat="1" applyFont="1" applyBorder="1" applyAlignment="1">
      <alignment horizontal="right" vertical="center" wrapText="1"/>
    </xf>
    <xf numFmtId="14" fontId="31" fillId="0" borderId="1" xfId="0" applyNumberFormat="1" applyFont="1" applyBorder="1" applyAlignment="1">
      <alignment vertical="center"/>
    </xf>
    <xf numFmtId="169" fontId="31" fillId="0" borderId="1" xfId="0" applyNumberFormat="1" applyFont="1" applyBorder="1" applyAlignment="1">
      <alignment vertical="center"/>
    </xf>
    <xf numFmtId="0" fontId="9" fillId="0" borderId="1" xfId="0" applyFont="1" applyBorder="1" applyAlignment="1">
      <alignment horizontal="center" vertical="center" wrapText="1"/>
    </xf>
    <xf numFmtId="14" fontId="31" fillId="0" borderId="1" xfId="0" applyNumberFormat="1" applyFont="1" applyBorder="1" applyAlignment="1">
      <alignment vertical="center" wrapText="1"/>
    </xf>
    <xf numFmtId="0" fontId="31" fillId="0" borderId="1" xfId="0" applyFont="1" applyBorder="1" applyAlignment="1">
      <alignment horizontal="right" vertical="center" wrapText="1"/>
    </xf>
    <xf numFmtId="3" fontId="31" fillId="0" borderId="1" xfId="0" applyNumberFormat="1" applyFont="1" applyBorder="1" applyAlignment="1">
      <alignment horizontal="right" vertical="center" wrapText="1"/>
    </xf>
    <xf numFmtId="0" fontId="31" fillId="0" borderId="1" xfId="0" applyFont="1" applyBorder="1" applyAlignment="1">
      <alignment horizontal="center" vertical="center" wrapText="1"/>
    </xf>
    <xf numFmtId="0" fontId="31" fillId="2" borderId="5" xfId="0" applyFont="1" applyFill="1" applyBorder="1" applyAlignment="1">
      <alignment vertical="center"/>
    </xf>
    <xf numFmtId="0" fontId="31" fillId="2" borderId="26" xfId="0" applyFont="1" applyFill="1" applyBorder="1" applyAlignment="1">
      <alignment vertical="center"/>
    </xf>
    <xf numFmtId="0" fontId="31" fillId="2" borderId="6" xfId="0" applyFont="1" applyFill="1" applyBorder="1" applyAlignment="1">
      <alignment vertical="center"/>
    </xf>
    <xf numFmtId="166" fontId="31" fillId="2" borderId="6" xfId="0" applyNumberFormat="1" applyFont="1" applyFill="1" applyBorder="1" applyAlignment="1">
      <alignment vertical="center"/>
    </xf>
    <xf numFmtId="3" fontId="31" fillId="2" borderId="8" xfId="0" applyNumberFormat="1" applyFont="1" applyFill="1" applyBorder="1" applyAlignment="1">
      <alignment vertical="center"/>
    </xf>
    <xf numFmtId="166" fontId="31" fillId="0" borderId="0" xfId="0" applyNumberFormat="1" applyFont="1" applyAlignment="1">
      <alignment vertical="center"/>
    </xf>
    <xf numFmtId="0" fontId="10" fillId="3" borderId="9" xfId="3" applyFill="1" applyBorder="1" applyAlignment="1" applyProtection="1">
      <alignment horizontal="center" vertical="center" wrapText="1" readingOrder="2"/>
    </xf>
    <xf numFmtId="0" fontId="9" fillId="4" borderId="0" xfId="0" applyFont="1" applyFill="1" applyAlignment="1">
      <alignment horizontal="center" vertical="center"/>
    </xf>
    <xf numFmtId="0" fontId="9" fillId="4" borderId="77" xfId="0" applyFont="1" applyFill="1" applyBorder="1" applyAlignment="1">
      <alignment horizontal="center" vertical="center" wrapText="1"/>
    </xf>
    <xf numFmtId="0" fontId="9" fillId="4" borderId="0" xfId="0" applyFont="1" applyFill="1" applyAlignment="1">
      <alignment horizontal="center" vertical="center" wrapText="1"/>
    </xf>
    <xf numFmtId="0" fontId="61" fillId="20" borderId="46" xfId="0" applyFont="1" applyFill="1" applyBorder="1" applyAlignment="1">
      <alignment horizontal="center" vertical="center" wrapText="1"/>
    </xf>
    <xf numFmtId="0" fontId="9" fillId="0" borderId="77" xfId="0" applyFont="1" applyBorder="1" applyAlignment="1" applyProtection="1">
      <alignment horizontal="center" vertical="center" wrapText="1"/>
      <protection locked="0"/>
    </xf>
    <xf numFmtId="0" fontId="61" fillId="22" borderId="77" xfId="0" applyFont="1" applyFill="1" applyBorder="1" applyAlignment="1">
      <alignment horizontal="center" vertical="center" wrapText="1"/>
    </xf>
    <xf numFmtId="0" fontId="22" fillId="7" borderId="81" xfId="0" applyFont="1" applyFill="1" applyBorder="1" applyAlignment="1">
      <alignment horizontal="center" vertical="center" wrapText="1"/>
    </xf>
    <xf numFmtId="0" fontId="17" fillId="20" borderId="24" xfId="0" applyFont="1" applyFill="1" applyBorder="1" applyAlignment="1">
      <alignment horizontal="left" vertical="center" wrapText="1" readingOrder="2"/>
    </xf>
    <xf numFmtId="1" fontId="17" fillId="20" borderId="24" xfId="0" applyNumberFormat="1" applyFont="1" applyFill="1" applyBorder="1" applyAlignment="1">
      <alignment vertical="center" wrapText="1" readingOrder="2"/>
    </xf>
    <xf numFmtId="0" fontId="17" fillId="13" borderId="55" xfId="0" applyFont="1" applyFill="1" applyBorder="1" applyAlignment="1">
      <alignment vertical="center" wrapText="1" readingOrder="2"/>
    </xf>
    <xf numFmtId="0" fontId="17" fillId="13" borderId="56" xfId="0" applyFont="1" applyFill="1" applyBorder="1" applyAlignment="1">
      <alignment vertical="center" wrapText="1" readingOrder="2"/>
    </xf>
    <xf numFmtId="0" fontId="17" fillId="13" borderId="56" xfId="0" applyFont="1" applyFill="1" applyBorder="1" applyAlignment="1">
      <alignment vertical="center" readingOrder="2"/>
    </xf>
    <xf numFmtId="0" fontId="17" fillId="13" borderId="57" xfId="0" applyFont="1" applyFill="1" applyBorder="1" applyAlignment="1">
      <alignment vertical="center" wrapText="1" readingOrder="2"/>
    </xf>
    <xf numFmtId="3" fontId="19" fillId="0" borderId="0" xfId="0" applyNumberFormat="1" applyFont="1" applyAlignment="1">
      <alignment vertical="center"/>
    </xf>
    <xf numFmtId="0" fontId="19" fillId="0" borderId="0" xfId="0" applyFont="1" applyAlignment="1">
      <alignment horizontal="center" vertical="center"/>
    </xf>
    <xf numFmtId="3" fontId="9" fillId="0" borderId="0" xfId="0" applyNumberFormat="1" applyFont="1" applyAlignment="1">
      <alignment horizontal="center" vertical="center"/>
    </xf>
    <xf numFmtId="0" fontId="26" fillId="0" borderId="0" xfId="0" applyFont="1" applyAlignment="1">
      <alignment vertical="center"/>
    </xf>
    <xf numFmtId="3" fontId="7" fillId="3" borderId="44" xfId="0" applyNumberFormat="1" applyFont="1" applyFill="1" applyBorder="1" applyAlignment="1">
      <alignment horizontal="center" vertical="center" wrapText="1" readingOrder="2"/>
    </xf>
    <xf numFmtId="0" fontId="9" fillId="0" borderId="77" xfId="0" applyFont="1" applyBorder="1" applyAlignment="1">
      <alignment horizontal="right" vertical="center" wrapText="1"/>
    </xf>
    <xf numFmtId="14" fontId="9" fillId="0" borderId="1" xfId="0" applyNumberFormat="1" applyFont="1" applyBorder="1" applyAlignment="1">
      <alignment horizontal="right" vertical="center"/>
    </xf>
    <xf numFmtId="3" fontId="9" fillId="0" borderId="1" xfId="0" applyNumberFormat="1" applyFont="1" applyBorder="1" applyAlignment="1">
      <alignment vertical="center"/>
    </xf>
    <xf numFmtId="0" fontId="9" fillId="4" borderId="1" xfId="0" applyFont="1" applyFill="1" applyBorder="1" applyAlignment="1">
      <alignment horizontal="center" vertical="center"/>
    </xf>
    <xf numFmtId="0" fontId="9" fillId="4" borderId="1" xfId="0" applyFont="1" applyFill="1" applyBorder="1" applyAlignment="1">
      <alignment vertical="center" wrapText="1"/>
    </xf>
    <xf numFmtId="3" fontId="9" fillId="4" borderId="1" xfId="0" applyNumberFormat="1" applyFont="1" applyFill="1" applyBorder="1" applyAlignment="1">
      <alignment vertical="center"/>
    </xf>
    <xf numFmtId="0" fontId="9" fillId="2" borderId="6" xfId="0" applyFont="1" applyFill="1" applyBorder="1" applyAlignment="1">
      <alignment horizontal="center" vertical="center"/>
    </xf>
    <xf numFmtId="0" fontId="9" fillId="2" borderId="7" xfId="0" applyFont="1" applyFill="1" applyBorder="1" applyAlignment="1">
      <alignment vertical="center"/>
    </xf>
    <xf numFmtId="3" fontId="9" fillId="2" borderId="8" xfId="0" applyNumberFormat="1" applyFont="1" applyFill="1" applyBorder="1" applyAlignment="1">
      <alignment vertical="center"/>
    </xf>
    <xf numFmtId="0" fontId="41" fillId="0" borderId="0" xfId="0" applyFont="1" applyAlignment="1">
      <alignment horizontal="center" vertical="center"/>
    </xf>
    <xf numFmtId="0" fontId="9" fillId="2" borderId="6" xfId="0" applyFont="1" applyFill="1" applyBorder="1" applyAlignment="1">
      <alignment vertical="center"/>
    </xf>
    <xf numFmtId="3" fontId="0" fillId="0" borderId="0" xfId="0" applyNumberFormat="1" applyAlignment="1">
      <alignment vertical="center"/>
    </xf>
    <xf numFmtId="14" fontId="17" fillId="20" borderId="24" xfId="0" applyNumberFormat="1" applyFont="1" applyFill="1" applyBorder="1" applyAlignment="1">
      <alignment vertical="center" wrapText="1" readingOrder="2"/>
    </xf>
    <xf numFmtId="3" fontId="19" fillId="4" borderId="0" xfId="0" applyNumberFormat="1" applyFont="1" applyFill="1" applyAlignment="1">
      <alignment vertical="center"/>
    </xf>
    <xf numFmtId="0" fontId="26" fillId="9" borderId="0" xfId="0" applyFont="1" applyFill="1" applyAlignment="1">
      <alignment vertical="center"/>
    </xf>
    <xf numFmtId="0" fontId="9" fillId="9" borderId="0" xfId="0" applyFont="1" applyFill="1" applyAlignment="1">
      <alignment vertical="center"/>
    </xf>
    <xf numFmtId="0" fontId="26" fillId="4" borderId="0" xfId="0" applyFont="1" applyFill="1" applyAlignment="1">
      <alignment vertical="center"/>
    </xf>
    <xf numFmtId="14" fontId="9" fillId="4" borderId="1" xfId="0" applyNumberFormat="1" applyFont="1" applyFill="1" applyBorder="1" applyAlignment="1">
      <alignment horizontal="center" vertical="center"/>
    </xf>
    <xf numFmtId="3" fontId="9" fillId="4" borderId="1" xfId="0" applyNumberFormat="1" applyFont="1" applyFill="1" applyBorder="1" applyAlignment="1">
      <alignment horizontal="center" vertical="center"/>
    </xf>
    <xf numFmtId="0" fontId="9" fillId="2" borderId="6" xfId="0" applyFont="1" applyFill="1" applyBorder="1" applyAlignment="1">
      <alignment vertical="center" wrapText="1"/>
    </xf>
    <xf numFmtId="4" fontId="9" fillId="4" borderId="0" xfId="0" applyNumberFormat="1" applyFont="1" applyFill="1" applyAlignment="1">
      <alignment vertical="center"/>
    </xf>
    <xf numFmtId="0" fontId="17" fillId="20" borderId="80" xfId="134" applyFont="1" applyFill="1" applyBorder="1" applyAlignment="1">
      <alignment horizontal="left" vertical="center" wrapText="1" readingOrder="2"/>
    </xf>
    <xf numFmtId="1" fontId="17" fillId="20" borderId="80" xfId="134" applyNumberFormat="1" applyFont="1" applyFill="1" applyBorder="1" applyAlignment="1">
      <alignment vertical="center" wrapText="1" readingOrder="2"/>
    </xf>
    <xf numFmtId="14" fontId="17" fillId="20" borderId="79" xfId="134" applyNumberFormat="1" applyFont="1" applyFill="1" applyBorder="1" applyAlignment="1">
      <alignment horizontal="center" vertical="center" wrapText="1" readingOrder="2"/>
    </xf>
    <xf numFmtId="0" fontId="19" fillId="0" borderId="0" xfId="134" applyFont="1" applyAlignment="1">
      <alignment vertical="center"/>
    </xf>
    <xf numFmtId="0" fontId="17" fillId="13" borderId="55" xfId="134" applyFont="1" applyFill="1" applyBorder="1" applyAlignment="1">
      <alignment vertical="center" wrapText="1" readingOrder="2"/>
    </xf>
    <xf numFmtId="0" fontId="17" fillId="13" borderId="56" xfId="134" applyFont="1" applyFill="1" applyBorder="1" applyAlignment="1">
      <alignment vertical="center" wrapText="1" readingOrder="2"/>
    </xf>
    <xf numFmtId="0" fontId="17" fillId="13" borderId="56" xfId="134" applyFont="1" applyFill="1" applyBorder="1" applyAlignment="1">
      <alignment vertical="center" readingOrder="2"/>
    </xf>
    <xf numFmtId="0" fontId="19" fillId="4" borderId="0" xfId="134" applyFont="1" applyFill="1" applyAlignment="1">
      <alignment vertical="center"/>
    </xf>
    <xf numFmtId="0" fontId="7" fillId="20" borderId="46" xfId="134" applyFont="1" applyFill="1" applyBorder="1" applyAlignment="1">
      <alignment horizontal="center" vertical="center" wrapText="1" readingOrder="2"/>
    </xf>
    <xf numFmtId="0" fontId="7" fillId="21" borderId="46" xfId="134" applyFont="1" applyFill="1" applyBorder="1" applyAlignment="1">
      <alignment horizontal="center" vertical="center" wrapText="1" readingOrder="2"/>
    </xf>
    <xf numFmtId="169" fontId="9" fillId="4" borderId="0" xfId="134" applyNumberFormat="1" applyFont="1" applyFill="1" applyAlignment="1">
      <alignment vertical="center"/>
    </xf>
    <xf numFmtId="0" fontId="22" fillId="7" borderId="81" xfId="134" applyFont="1" applyFill="1" applyBorder="1" applyAlignment="1">
      <alignment horizontal="left" vertical="center" wrapText="1" readingOrder="2"/>
    </xf>
    <xf numFmtId="168" fontId="2" fillId="7" borderId="79" xfId="134" applyNumberFormat="1" applyFont="1" applyFill="1" applyBorder="1" applyAlignment="1">
      <alignment vertical="center" wrapText="1" readingOrder="2"/>
    </xf>
    <xf numFmtId="0" fontId="22" fillId="7" borderId="80" xfId="134" applyFont="1" applyFill="1" applyBorder="1" applyAlignment="1">
      <alignment horizontal="left" vertical="center" wrapText="1" readingOrder="2"/>
    </xf>
    <xf numFmtId="0" fontId="7" fillId="3" borderId="2" xfId="134" applyFont="1" applyFill="1" applyBorder="1" applyAlignment="1">
      <alignment horizontal="center" vertical="center" wrapText="1" readingOrder="2"/>
    </xf>
    <xf numFmtId="169" fontId="7" fillId="3" borderId="44" xfId="134" applyNumberFormat="1" applyFont="1" applyFill="1" applyBorder="1" applyAlignment="1">
      <alignment horizontal="center" vertical="center" wrapText="1" readingOrder="2"/>
    </xf>
    <xf numFmtId="0" fontId="7" fillId="3" borderId="4" xfId="134" applyFont="1" applyFill="1" applyBorder="1" applyAlignment="1">
      <alignment horizontal="center" vertical="center" wrapText="1" readingOrder="2"/>
    </xf>
    <xf numFmtId="0" fontId="10" fillId="3" borderId="4" xfId="3" applyFill="1" applyBorder="1" applyAlignment="1" applyProtection="1">
      <alignment horizontal="center" vertical="center" wrapText="1" readingOrder="2"/>
    </xf>
    <xf numFmtId="0" fontId="9" fillId="4" borderId="77" xfId="134" applyFont="1" applyFill="1" applyBorder="1" applyAlignment="1">
      <alignment horizontal="center" vertical="center"/>
    </xf>
    <xf numFmtId="0" fontId="9" fillId="4" borderId="77" xfId="134" applyFont="1" applyFill="1" applyBorder="1" applyAlignment="1">
      <alignment horizontal="right" vertical="center" wrapText="1"/>
    </xf>
    <xf numFmtId="0" fontId="9" fillId="4" borderId="88" xfId="0" applyFont="1" applyFill="1" applyBorder="1" applyAlignment="1">
      <alignment horizontal="right" vertical="center" wrapText="1"/>
    </xf>
    <xf numFmtId="14" fontId="9" fillId="4" borderId="77" xfId="134" applyNumberFormat="1" applyFont="1" applyFill="1" applyBorder="1" applyAlignment="1">
      <alignment horizontal="right" vertical="center"/>
    </xf>
    <xf numFmtId="169" fontId="9" fillId="4" borderId="77" xfId="134" applyNumberFormat="1" applyFont="1" applyFill="1" applyBorder="1" applyAlignment="1">
      <alignment vertical="center"/>
    </xf>
    <xf numFmtId="0" fontId="9" fillId="2" borderId="5" xfId="134" applyFont="1" applyFill="1" applyBorder="1" applyAlignment="1">
      <alignment vertical="center"/>
    </xf>
    <xf numFmtId="0" fontId="9" fillId="2" borderId="7" xfId="134" applyFont="1" applyFill="1" applyBorder="1" applyAlignment="1">
      <alignment vertical="center"/>
    </xf>
    <xf numFmtId="169" fontId="9" fillId="2" borderId="8" xfId="134" applyNumberFormat="1" applyFont="1" applyFill="1" applyBorder="1" applyAlignment="1">
      <alignment vertical="center"/>
    </xf>
    <xf numFmtId="0" fontId="9" fillId="4" borderId="0" xfId="134" applyFont="1" applyFill="1" applyAlignment="1">
      <alignment vertical="center" wrapText="1"/>
    </xf>
    <xf numFmtId="14" fontId="9" fillId="4" borderId="0" xfId="134" applyNumberFormat="1" applyFont="1" applyFill="1" applyAlignment="1">
      <alignment vertical="center"/>
    </xf>
    <xf numFmtId="0" fontId="10" fillId="4" borderId="0" xfId="3" applyFill="1" applyAlignment="1" applyProtection="1">
      <alignment vertical="center"/>
    </xf>
    <xf numFmtId="169" fontId="9" fillId="0" borderId="0" xfId="134" applyNumberFormat="1" applyFont="1" applyAlignment="1">
      <alignment vertical="center"/>
    </xf>
    <xf numFmtId="0" fontId="41" fillId="4" borderId="0" xfId="134" applyFont="1" applyFill="1" applyAlignment="1">
      <alignment vertical="center"/>
    </xf>
    <xf numFmtId="0" fontId="63" fillId="4" borderId="0" xfId="0" applyFont="1" applyFill="1" applyAlignment="1">
      <alignment vertical="center"/>
    </xf>
    <xf numFmtId="0" fontId="64" fillId="4" borderId="0" xfId="0" applyFont="1" applyFill="1" applyAlignment="1">
      <alignment vertical="center"/>
    </xf>
    <xf numFmtId="169" fontId="64" fillId="4" borderId="0" xfId="0" applyNumberFormat="1" applyFont="1" applyFill="1" applyAlignment="1">
      <alignment vertical="center"/>
    </xf>
    <xf numFmtId="14" fontId="64" fillId="4" borderId="0" xfId="0" applyNumberFormat="1" applyFont="1" applyFill="1" applyAlignment="1">
      <alignment vertical="center"/>
    </xf>
    <xf numFmtId="0" fontId="64" fillId="4" borderId="0" xfId="0" applyFont="1" applyFill="1" applyAlignment="1">
      <alignment vertical="center" wrapText="1"/>
    </xf>
    <xf numFmtId="169" fontId="64" fillId="4" borderId="25" xfId="0" applyNumberFormat="1" applyFont="1" applyFill="1" applyBorder="1" applyAlignment="1">
      <alignment vertical="center"/>
    </xf>
    <xf numFmtId="14" fontId="64" fillId="4" borderId="25" xfId="0" applyNumberFormat="1" applyFont="1" applyFill="1" applyBorder="1" applyAlignment="1">
      <alignment horizontal="right" vertical="center"/>
    </xf>
    <xf numFmtId="0" fontId="64" fillId="4" borderId="25" xfId="0" applyFont="1" applyFill="1" applyBorder="1" applyAlignment="1">
      <alignment horizontal="right" vertical="center" wrapText="1"/>
    </xf>
    <xf numFmtId="0" fontId="64" fillId="4" borderId="91" xfId="0" applyFont="1" applyFill="1" applyBorder="1" applyAlignment="1">
      <alignment horizontal="center" vertical="center"/>
    </xf>
    <xf numFmtId="169" fontId="64" fillId="4" borderId="97" xfId="0" applyNumberFormat="1" applyFont="1" applyFill="1" applyBorder="1" applyAlignment="1">
      <alignment vertical="center"/>
    </xf>
    <xf numFmtId="14" fontId="64" fillId="4" borderId="97" xfId="0" applyNumberFormat="1" applyFont="1" applyFill="1" applyBorder="1" applyAlignment="1">
      <alignment horizontal="right" vertical="center"/>
    </xf>
    <xf numFmtId="0" fontId="64" fillId="4" borderId="97" xfId="0" applyFont="1" applyFill="1" applyBorder="1" applyAlignment="1">
      <alignment horizontal="right" vertical="center" wrapText="1"/>
    </xf>
    <xf numFmtId="0" fontId="64" fillId="4" borderId="90" xfId="0" applyFont="1" applyFill="1" applyBorder="1" applyAlignment="1">
      <alignment horizontal="center" vertical="center"/>
    </xf>
    <xf numFmtId="0" fontId="65" fillId="3" borderId="63" xfId="0" applyFont="1" applyFill="1" applyBorder="1" applyAlignment="1">
      <alignment horizontal="center" vertical="center" wrapText="1" readingOrder="2"/>
    </xf>
    <xf numFmtId="0" fontId="66" fillId="3" borderId="63" xfId="3" applyFont="1" applyFill="1" applyBorder="1" applyAlignment="1" applyProtection="1">
      <alignment horizontal="center" vertical="center" wrapText="1" readingOrder="2"/>
    </xf>
    <xf numFmtId="0" fontId="65" fillId="3" borderId="9" xfId="0" applyFont="1" applyFill="1" applyBorder="1" applyAlignment="1">
      <alignment horizontal="center" vertical="center" wrapText="1" readingOrder="2"/>
    </xf>
    <xf numFmtId="169" fontId="65" fillId="3" borderId="44" xfId="0" applyNumberFormat="1" applyFont="1" applyFill="1" applyBorder="1" applyAlignment="1">
      <alignment horizontal="center" vertical="center" wrapText="1" readingOrder="2"/>
    </xf>
    <xf numFmtId="14" fontId="65" fillId="3" borderId="71" xfId="0" applyNumberFormat="1" applyFont="1" applyFill="1" applyBorder="1" applyAlignment="1">
      <alignment horizontal="center" vertical="center" wrapText="1" readingOrder="2"/>
    </xf>
    <xf numFmtId="0" fontId="65" fillId="3" borderId="44" xfId="0" applyFont="1" applyFill="1" applyBorder="1" applyAlignment="1">
      <alignment horizontal="center" vertical="center" wrapText="1" readingOrder="2"/>
    </xf>
    <xf numFmtId="0" fontId="65" fillId="3" borderId="3" xfId="0" applyFont="1" applyFill="1" applyBorder="1" applyAlignment="1">
      <alignment horizontal="center" vertical="center" wrapText="1" readingOrder="2"/>
    </xf>
    <xf numFmtId="0" fontId="67" fillId="0" borderId="0" xfId="0" applyFont="1" applyAlignment="1">
      <alignment vertical="center"/>
    </xf>
    <xf numFmtId="14" fontId="17" fillId="20" borderId="18" xfId="0" applyNumberFormat="1" applyFont="1" applyFill="1" applyBorder="1" applyAlignment="1">
      <alignment horizontal="left" vertical="center" wrapText="1"/>
    </xf>
    <xf numFmtId="0" fontId="19" fillId="4" borderId="0" xfId="0" applyFont="1" applyFill="1" applyAlignment="1">
      <alignment horizontal="center" vertical="center"/>
    </xf>
    <xf numFmtId="4" fontId="9" fillId="7" borderId="92" xfId="0" applyNumberFormat="1" applyFont="1" applyFill="1" applyBorder="1" applyAlignment="1">
      <alignment horizontal="center" vertical="center" wrapText="1" readingOrder="2"/>
    </xf>
    <xf numFmtId="14" fontId="17" fillId="20" borderId="18" xfId="0" applyNumberFormat="1" applyFont="1" applyFill="1" applyBorder="1" applyAlignment="1">
      <alignment horizontal="right" vertical="center"/>
    </xf>
    <xf numFmtId="0" fontId="7" fillId="14" borderId="71" xfId="0" applyFont="1" applyFill="1" applyBorder="1" applyAlignment="1" applyProtection="1">
      <alignment horizontal="center" vertical="center" wrapText="1" readingOrder="2"/>
      <protection hidden="1"/>
    </xf>
    <xf numFmtId="0" fontId="7" fillId="14" borderId="29" xfId="0" applyFont="1" applyFill="1" applyBorder="1" applyAlignment="1" applyProtection="1">
      <alignment horizontal="center" vertical="center" wrapText="1" readingOrder="2"/>
      <protection hidden="1"/>
    </xf>
    <xf numFmtId="0" fontId="7" fillId="14" borderId="33" xfId="0" applyFont="1" applyFill="1" applyBorder="1" applyAlignment="1" applyProtection="1">
      <alignment horizontal="center" vertical="center" wrapText="1" readingOrder="2"/>
      <protection hidden="1"/>
    </xf>
    <xf numFmtId="3" fontId="8" fillId="21" borderId="1" xfId="0" applyNumberFormat="1" applyFont="1" applyFill="1" applyBorder="1" applyAlignment="1">
      <alignment horizontal="center" vertical="center" wrapText="1" readingOrder="2"/>
    </xf>
    <xf numFmtId="0" fontId="3" fillId="0" borderId="58" xfId="0" applyFont="1" applyBorder="1" applyAlignment="1">
      <alignment horizontal="center" vertical="center"/>
    </xf>
    <xf numFmtId="0" fontId="3" fillId="0" borderId="59" xfId="0" applyFont="1" applyBorder="1" applyAlignment="1">
      <alignment horizontal="center" vertical="center"/>
    </xf>
    <xf numFmtId="0" fontId="8" fillId="0" borderId="58" xfId="0" applyFont="1" applyBorder="1" applyAlignment="1">
      <alignment vertical="center"/>
    </xf>
    <xf numFmtId="0" fontId="8" fillId="0" borderId="59" xfId="0" applyFont="1" applyBorder="1" applyAlignment="1">
      <alignment vertical="center"/>
    </xf>
    <xf numFmtId="0" fontId="22" fillId="21" borderId="28" xfId="0" applyFont="1" applyFill="1" applyBorder="1" applyAlignment="1">
      <alignment horizontal="center" vertical="center" wrapText="1"/>
    </xf>
    <xf numFmtId="0" fontId="22" fillId="21" borderId="24" xfId="0" applyFont="1" applyFill="1" applyBorder="1" applyAlignment="1">
      <alignment horizontal="center" vertical="center" wrapText="1"/>
    </xf>
    <xf numFmtId="0" fontId="22" fillId="21" borderId="23" xfId="0" applyFont="1" applyFill="1" applyBorder="1" applyAlignment="1">
      <alignment horizontal="center" vertical="center" wrapText="1"/>
    </xf>
    <xf numFmtId="0" fontId="3" fillId="21" borderId="28" xfId="0" applyFont="1" applyFill="1" applyBorder="1" applyAlignment="1">
      <alignment horizontal="center" vertical="center" wrapText="1"/>
    </xf>
    <xf numFmtId="0" fontId="3" fillId="21" borderId="23" xfId="0" applyFont="1" applyFill="1" applyBorder="1" applyAlignment="1">
      <alignment horizontal="center" vertical="center" wrapText="1"/>
    </xf>
    <xf numFmtId="0" fontId="3" fillId="21" borderId="10" xfId="0" applyFont="1" applyFill="1" applyBorder="1" applyAlignment="1">
      <alignment horizontal="center" vertical="center" wrapText="1"/>
    </xf>
    <xf numFmtId="14" fontId="3" fillId="0" borderId="28" xfId="0" applyNumberFormat="1" applyFont="1" applyBorder="1" applyAlignment="1" applyProtection="1">
      <alignment horizontal="center" vertical="center" wrapText="1"/>
      <protection locked="0"/>
    </xf>
    <xf numFmtId="14" fontId="3" fillId="0" borderId="10" xfId="0" applyNumberFormat="1" applyFont="1" applyBorder="1" applyAlignment="1" applyProtection="1">
      <alignment horizontal="center" vertical="center" wrapText="1"/>
      <protection locked="0"/>
    </xf>
    <xf numFmtId="1" fontId="3" fillId="21" borderId="14" xfId="0" applyNumberFormat="1" applyFont="1" applyFill="1" applyBorder="1" applyAlignment="1">
      <alignment horizontal="center" vertical="center" wrapText="1"/>
    </xf>
    <xf numFmtId="1" fontId="3" fillId="21" borderId="1" xfId="0" applyNumberFormat="1" applyFont="1" applyFill="1" applyBorder="1" applyAlignment="1">
      <alignment horizontal="center" vertical="center" wrapText="1"/>
    </xf>
    <xf numFmtId="3" fontId="8" fillId="21" borderId="16" xfId="0" applyNumberFormat="1" applyFont="1" applyFill="1" applyBorder="1" applyAlignment="1">
      <alignment horizontal="center" vertical="center" wrapText="1" readingOrder="2"/>
    </xf>
    <xf numFmtId="0" fontId="7" fillId="11" borderId="0" xfId="0" applyFont="1" applyFill="1" applyAlignment="1">
      <alignment horizontal="center" vertical="center" wrapText="1"/>
    </xf>
    <xf numFmtId="0" fontId="23" fillId="0" borderId="51" xfId="0" applyFont="1" applyBorder="1" applyAlignment="1">
      <alignment horizontal="right" vertical="center"/>
    </xf>
    <xf numFmtId="0" fontId="23" fillId="0" borderId="10" xfId="0" applyFont="1" applyBorder="1" applyAlignment="1">
      <alignment horizontal="right" vertical="center"/>
    </xf>
    <xf numFmtId="0" fontId="3" fillId="37" borderId="3" xfId="0" applyFont="1" applyFill="1" applyBorder="1" applyAlignment="1">
      <alignment horizontal="right" vertical="center" wrapText="1" readingOrder="2"/>
    </xf>
    <xf numFmtId="0" fontId="3" fillId="37" borderId="30" xfId="0" applyFont="1" applyFill="1" applyBorder="1" applyAlignment="1">
      <alignment horizontal="right" vertical="center" wrapText="1" readingOrder="2"/>
    </xf>
    <xf numFmtId="0" fontId="3" fillId="37" borderId="9" xfId="0" applyFont="1" applyFill="1" applyBorder="1" applyAlignment="1">
      <alignment horizontal="right" vertical="center" wrapText="1" readingOrder="2"/>
    </xf>
    <xf numFmtId="0" fontId="3" fillId="37" borderId="0" xfId="0" applyFont="1" applyFill="1" applyAlignment="1">
      <alignment horizontal="right" vertical="center" wrapText="1" readingOrder="2"/>
    </xf>
    <xf numFmtId="0" fontId="7" fillId="11" borderId="0" xfId="0" applyFont="1" applyFill="1" applyAlignment="1">
      <alignment horizontal="center" vertical="center"/>
    </xf>
    <xf numFmtId="0" fontId="2" fillId="21" borderId="51" xfId="0" applyFont="1" applyFill="1" applyBorder="1" applyAlignment="1">
      <alignment horizontal="center" vertical="center" wrapText="1" readingOrder="2"/>
    </xf>
    <xf numFmtId="0" fontId="2" fillId="21" borderId="24" xfId="0" applyFont="1" applyFill="1" applyBorder="1" applyAlignment="1">
      <alignment horizontal="center" vertical="center" wrapText="1" readingOrder="2"/>
    </xf>
    <xf numFmtId="0" fontId="2" fillId="21" borderId="23" xfId="0" applyFont="1" applyFill="1" applyBorder="1" applyAlignment="1">
      <alignment horizontal="center" vertical="center" wrapText="1" readingOrder="2"/>
    </xf>
    <xf numFmtId="0" fontId="3" fillId="21" borderId="14" xfId="0" applyFont="1" applyFill="1" applyBorder="1" applyAlignment="1">
      <alignment horizontal="center" vertical="center" wrapText="1"/>
    </xf>
    <xf numFmtId="0" fontId="3" fillId="21" borderId="1" xfId="0" applyFont="1" applyFill="1" applyBorder="1" applyAlignment="1">
      <alignment horizontal="center" vertical="center" wrapText="1"/>
    </xf>
    <xf numFmtId="49" fontId="3" fillId="0" borderId="28" xfId="3" applyNumberFormat="1" applyFont="1" applyBorder="1" applyAlignment="1" applyProtection="1">
      <alignment horizontal="center" vertical="center" wrapText="1"/>
      <protection locked="0"/>
    </xf>
    <xf numFmtId="49" fontId="3" fillId="0" borderId="23" xfId="0" applyNumberFormat="1" applyFont="1" applyBorder="1" applyAlignment="1" applyProtection="1">
      <alignment horizontal="center" vertical="center" wrapText="1"/>
      <protection locked="0"/>
    </xf>
    <xf numFmtId="0" fontId="3" fillId="21" borderId="11" xfId="0" applyFont="1" applyFill="1" applyBorder="1" applyAlignment="1">
      <alignment horizontal="center" vertical="center" wrapText="1"/>
    </xf>
    <xf numFmtId="0" fontId="3" fillId="21" borderId="51" xfId="0" applyFont="1" applyFill="1" applyBorder="1" applyAlignment="1">
      <alignment horizontal="center" vertical="center" wrapText="1"/>
    </xf>
    <xf numFmtId="0" fontId="3" fillId="21" borderId="24" xfId="0" applyFont="1" applyFill="1" applyBorder="1" applyAlignment="1">
      <alignment horizontal="center" vertical="center" wrapText="1"/>
    </xf>
    <xf numFmtId="0" fontId="2" fillId="0" borderId="14"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3" fontId="8" fillId="21" borderId="49" xfId="0" applyNumberFormat="1" applyFont="1" applyFill="1" applyBorder="1" applyAlignment="1">
      <alignment horizontal="center" vertical="center" wrapText="1" readingOrder="2"/>
    </xf>
    <xf numFmtId="0" fontId="5" fillId="21" borderId="52" xfId="0" applyFont="1" applyFill="1" applyBorder="1" applyAlignment="1">
      <alignment horizontal="center" vertical="center" wrapText="1" readingOrder="2"/>
    </xf>
    <xf numFmtId="0" fontId="5" fillId="21" borderId="54" xfId="0" applyFont="1" applyFill="1" applyBorder="1" applyAlignment="1">
      <alignment horizontal="center" vertical="center" wrapText="1" readingOrder="2"/>
    </xf>
    <xf numFmtId="49" fontId="27" fillId="15" borderId="51" xfId="0" applyNumberFormat="1" applyFont="1" applyFill="1" applyBorder="1" applyAlignment="1" applyProtection="1">
      <alignment horizontal="center" vertical="center" wrapText="1"/>
      <protection locked="0"/>
    </xf>
    <xf numFmtId="49" fontId="27" fillId="15" borderId="10" xfId="0" applyNumberFormat="1" applyFont="1" applyFill="1" applyBorder="1" applyAlignment="1" applyProtection="1">
      <alignment horizontal="center" vertical="center" wrapText="1"/>
      <protection locked="0"/>
    </xf>
    <xf numFmtId="0" fontId="3" fillId="21" borderId="9" xfId="0" quotePrefix="1" applyFont="1" applyFill="1" applyBorder="1" applyAlignment="1">
      <alignment horizontal="right" vertical="center" wrapText="1" readingOrder="2"/>
    </xf>
    <xf numFmtId="0" fontId="3" fillId="21" borderId="0" xfId="0" quotePrefix="1" applyFont="1" applyFill="1" applyAlignment="1">
      <alignment horizontal="right" vertical="center" wrapText="1" readingOrder="2"/>
    </xf>
    <xf numFmtId="0" fontId="3" fillId="21" borderId="29" xfId="0" quotePrefix="1" applyFont="1" applyFill="1" applyBorder="1" applyAlignment="1">
      <alignment horizontal="right" vertical="center" wrapText="1" readingOrder="2"/>
    </xf>
    <xf numFmtId="0" fontId="52" fillId="21" borderId="32" xfId="0" applyFont="1" applyFill="1" applyBorder="1" applyAlignment="1">
      <alignment horizontal="right" vertical="center"/>
    </xf>
    <xf numFmtId="0" fontId="28" fillId="21" borderId="32" xfId="0" applyFont="1" applyFill="1" applyBorder="1" applyAlignment="1">
      <alignment horizontal="center" vertical="center"/>
    </xf>
    <xf numFmtId="3" fontId="2" fillId="0" borderId="14" xfId="0" applyNumberFormat="1" applyFont="1" applyBorder="1" applyAlignment="1">
      <alignment horizontal="center" vertical="center" wrapText="1"/>
    </xf>
    <xf numFmtId="3" fontId="2" fillId="0" borderId="1" xfId="0" applyNumberFormat="1" applyFont="1" applyBorder="1" applyAlignment="1">
      <alignment horizontal="center" vertical="center" wrapText="1"/>
    </xf>
    <xf numFmtId="0" fontId="9" fillId="21" borderId="9" xfId="0" applyFont="1" applyFill="1" applyBorder="1" applyAlignment="1">
      <alignment horizontal="center" vertical="center"/>
    </xf>
    <xf numFmtId="0" fontId="9" fillId="21" borderId="0" xfId="0" applyFont="1" applyFill="1" applyAlignment="1">
      <alignment horizontal="center" vertical="center"/>
    </xf>
    <xf numFmtId="0" fontId="9" fillId="21" borderId="29" xfId="0" applyFont="1" applyFill="1" applyBorder="1" applyAlignment="1">
      <alignment horizontal="center" vertical="center"/>
    </xf>
    <xf numFmtId="0" fontId="3" fillId="33" borderId="1" xfId="0" applyFont="1" applyFill="1" applyBorder="1" applyAlignment="1">
      <alignment horizontal="center" vertical="center" wrapText="1"/>
    </xf>
    <xf numFmtId="0" fontId="3" fillId="33" borderId="11" xfId="0" applyFont="1" applyFill="1" applyBorder="1" applyAlignment="1">
      <alignment horizontal="center" vertical="center" wrapText="1"/>
    </xf>
    <xf numFmtId="49" fontId="27" fillId="15" borderId="1" xfId="0" applyNumberFormat="1" applyFont="1" applyFill="1" applyBorder="1" applyAlignment="1" applyProtection="1">
      <alignment horizontal="center" vertical="center" wrapText="1"/>
      <protection locked="0"/>
    </xf>
    <xf numFmtId="49" fontId="27" fillId="15" borderId="11" xfId="0" applyNumberFormat="1" applyFont="1" applyFill="1" applyBorder="1" applyAlignment="1" applyProtection="1">
      <alignment horizontal="center" vertical="center" wrapText="1"/>
      <protection locked="0"/>
    </xf>
    <xf numFmtId="3" fontId="2" fillId="0" borderId="11" xfId="0" applyNumberFormat="1" applyFont="1" applyBorder="1" applyAlignment="1">
      <alignment horizontal="center" vertical="center" wrapText="1"/>
    </xf>
    <xf numFmtId="1" fontId="27" fillId="15" borderId="1" xfId="0" applyNumberFormat="1" applyFont="1" applyFill="1" applyBorder="1" applyAlignment="1" applyProtection="1">
      <alignment horizontal="center" vertical="center" wrapText="1"/>
      <protection locked="0"/>
    </xf>
    <xf numFmtId="1" fontId="27" fillId="15" borderId="28" xfId="0" applyNumberFormat="1" applyFont="1" applyFill="1" applyBorder="1" applyAlignment="1" applyProtection="1">
      <alignment horizontal="center" vertical="center" wrapText="1"/>
      <protection locked="0"/>
    </xf>
    <xf numFmtId="0" fontId="2" fillId="21" borderId="14" xfId="0" applyFont="1" applyFill="1" applyBorder="1" applyAlignment="1">
      <alignment horizontal="center" vertical="center" wrapText="1" readingOrder="2"/>
    </xf>
    <xf numFmtId="0" fontId="2" fillId="21" borderId="1" xfId="0" applyFont="1" applyFill="1" applyBorder="1" applyAlignment="1">
      <alignment horizontal="center" vertical="center" wrapText="1" readingOrder="2"/>
    </xf>
    <xf numFmtId="0" fontId="2" fillId="21" borderId="11" xfId="0" applyFont="1" applyFill="1" applyBorder="1" applyAlignment="1">
      <alignment horizontal="center" vertical="center" wrapText="1" readingOrder="2"/>
    </xf>
    <xf numFmtId="0" fontId="2" fillId="21" borderId="52" xfId="0" applyFont="1" applyFill="1" applyBorder="1" applyAlignment="1">
      <alignment horizontal="center" vertical="center" wrapText="1"/>
    </xf>
    <xf numFmtId="0" fontId="3" fillId="21" borderId="53" xfId="0" applyFont="1" applyFill="1" applyBorder="1" applyAlignment="1">
      <alignment horizontal="center" vertical="center" wrapText="1"/>
    </xf>
    <xf numFmtId="0" fontId="24" fillId="0" borderId="28" xfId="0" applyFont="1" applyBorder="1" applyAlignment="1">
      <alignment horizontal="right" vertical="center" wrapText="1" readingOrder="2"/>
    </xf>
    <xf numFmtId="0" fontId="24" fillId="0" borderId="24" xfId="0" applyFont="1" applyBorder="1" applyAlignment="1">
      <alignment horizontal="right" vertical="center" wrapText="1" readingOrder="2"/>
    </xf>
    <xf numFmtId="0" fontId="24" fillId="0" borderId="10" xfId="0" applyFont="1" applyBorder="1" applyAlignment="1">
      <alignment horizontal="right" vertical="center" wrapText="1" readingOrder="2"/>
    </xf>
    <xf numFmtId="0" fontId="3" fillId="0" borderId="14"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22" fillId="37" borderId="1" xfId="0" applyFont="1" applyFill="1" applyBorder="1" applyAlignment="1">
      <alignment horizontal="center" vertical="center" wrapText="1"/>
    </xf>
    <xf numFmtId="0" fontId="22" fillId="37" borderId="11" xfId="0" applyFont="1" applyFill="1" applyBorder="1" applyAlignment="1">
      <alignment horizontal="center" vertical="center" wrapText="1"/>
    </xf>
    <xf numFmtId="49" fontId="25" fillId="0" borderId="1" xfId="0" applyNumberFormat="1" applyFont="1" applyBorder="1" applyAlignment="1" applyProtection="1">
      <alignment horizontal="center" vertical="center" wrapText="1"/>
      <protection locked="0"/>
    </xf>
    <xf numFmtId="49" fontId="25" fillId="0" borderId="11" xfId="0" applyNumberFormat="1" applyFont="1" applyBorder="1" applyAlignment="1" applyProtection="1">
      <alignment horizontal="center" vertical="center" wrapText="1"/>
      <protection locked="0"/>
    </xf>
    <xf numFmtId="0" fontId="22" fillId="37" borderId="1" xfId="0" applyFont="1" applyFill="1" applyBorder="1" applyAlignment="1">
      <alignment horizontal="center" vertical="center" wrapText="1" readingOrder="2"/>
    </xf>
    <xf numFmtId="49" fontId="3" fillId="0" borderId="14" xfId="0" applyNumberFormat="1" applyFont="1" applyBorder="1" applyAlignment="1" applyProtection="1">
      <alignment horizontal="center" vertical="center" wrapText="1"/>
      <protection locked="0"/>
    </xf>
    <xf numFmtId="49" fontId="3" fillId="0" borderId="1" xfId="0" applyNumberFormat="1" applyFont="1" applyBorder="1" applyAlignment="1" applyProtection="1">
      <alignment horizontal="center" vertical="center" wrapText="1"/>
      <protection locked="0"/>
    </xf>
    <xf numFmtId="165" fontId="41" fillId="0" borderId="0" xfId="0" applyNumberFormat="1" applyFont="1" applyAlignment="1">
      <alignment horizontal="center" vertical="center"/>
    </xf>
    <xf numFmtId="0" fontId="3" fillId="21" borderId="55" xfId="0" quotePrefix="1" applyFont="1" applyFill="1" applyBorder="1" applyAlignment="1">
      <alignment horizontal="right" vertical="center" wrapText="1" readingOrder="2"/>
    </xf>
    <xf numFmtId="0" fontId="3" fillId="21" borderId="56" xfId="0" quotePrefix="1" applyFont="1" applyFill="1" applyBorder="1" applyAlignment="1">
      <alignment horizontal="right" vertical="center" wrapText="1" readingOrder="2"/>
    </xf>
    <xf numFmtId="0" fontId="3" fillId="21" borderId="57" xfId="0" quotePrefix="1" applyFont="1" applyFill="1" applyBorder="1" applyAlignment="1">
      <alignment horizontal="right" vertical="center" wrapText="1" readingOrder="2"/>
    </xf>
    <xf numFmtId="3" fontId="8" fillId="0" borderId="77" xfId="0" applyNumberFormat="1" applyFont="1" applyBorder="1" applyAlignment="1">
      <alignment horizontal="center" vertical="center"/>
    </xf>
    <xf numFmtId="165" fontId="7" fillId="20" borderId="12" xfId="0" applyNumberFormat="1" applyFont="1" applyFill="1" applyBorder="1" applyAlignment="1">
      <alignment horizontal="center" vertical="center" wrapText="1" readingOrder="2"/>
    </xf>
    <xf numFmtId="165" fontId="7" fillId="20" borderId="13" xfId="0" applyNumberFormat="1" applyFont="1" applyFill="1" applyBorder="1" applyAlignment="1">
      <alignment horizontal="center" vertical="center" wrapText="1" readingOrder="2"/>
    </xf>
    <xf numFmtId="165" fontId="7" fillId="20" borderId="39" xfId="0" applyNumberFormat="1" applyFont="1" applyFill="1" applyBorder="1" applyAlignment="1">
      <alignment horizontal="center" vertical="center" wrapText="1" readingOrder="2"/>
    </xf>
    <xf numFmtId="3" fontId="8" fillId="0" borderId="28" xfId="0" applyNumberFormat="1" applyFont="1" applyBorder="1" applyAlignment="1">
      <alignment horizontal="center" vertical="center"/>
    </xf>
    <xf numFmtId="3" fontId="8" fillId="0" borderId="10" xfId="0" applyNumberFormat="1" applyFont="1" applyBorder="1" applyAlignment="1">
      <alignment horizontal="center" vertical="center"/>
    </xf>
    <xf numFmtId="9" fontId="8" fillId="0" borderId="1" xfId="2" applyFont="1" applyBorder="1" applyAlignment="1" applyProtection="1">
      <alignment horizontal="center" vertical="center"/>
    </xf>
    <xf numFmtId="0" fontId="7" fillId="20" borderId="12" xfId="0" applyFont="1" applyFill="1" applyBorder="1" applyAlignment="1">
      <alignment horizontal="left" vertical="center" wrapText="1" readingOrder="2"/>
    </xf>
    <xf numFmtId="0" fontId="7" fillId="20" borderId="13" xfId="0" applyFont="1" applyFill="1" applyBorder="1" applyAlignment="1">
      <alignment horizontal="left" vertical="center" wrapText="1" readingOrder="2"/>
    </xf>
    <xf numFmtId="0" fontId="7" fillId="20" borderId="39" xfId="0" applyFont="1" applyFill="1" applyBorder="1" applyAlignment="1">
      <alignment horizontal="left" vertical="center" wrapText="1" readingOrder="2"/>
    </xf>
    <xf numFmtId="0" fontId="7" fillId="20" borderId="87" xfId="0" applyFont="1" applyFill="1" applyBorder="1" applyAlignment="1">
      <alignment horizontal="left" vertical="center" wrapText="1" readingOrder="2"/>
    </xf>
    <xf numFmtId="0" fontId="7" fillId="20" borderId="88" xfId="0" applyFont="1" applyFill="1" applyBorder="1" applyAlignment="1">
      <alignment horizontal="left" vertical="center" wrapText="1" readingOrder="2"/>
    </xf>
    <xf numFmtId="9" fontId="8" fillId="0" borderId="24" xfId="2" applyFont="1" applyBorder="1" applyAlignment="1" applyProtection="1">
      <alignment horizontal="center" vertical="center"/>
    </xf>
    <xf numFmtId="9" fontId="8" fillId="0" borderId="10" xfId="2" applyFont="1" applyBorder="1" applyAlignment="1" applyProtection="1">
      <alignment horizontal="center" vertical="center"/>
    </xf>
    <xf numFmtId="3" fontId="56" fillId="0" borderId="77" xfId="0" applyNumberFormat="1" applyFont="1" applyBorder="1" applyAlignment="1">
      <alignment horizontal="center" vertical="center"/>
    </xf>
    <xf numFmtId="3" fontId="8" fillId="0" borderId="81" xfId="0" applyNumberFormat="1" applyFont="1" applyBorder="1" applyAlignment="1">
      <alignment horizontal="center" vertical="center"/>
    </xf>
    <xf numFmtId="3" fontId="8" fillId="0" borderId="79" xfId="0" applyNumberFormat="1" applyFont="1" applyBorder="1" applyAlignment="1">
      <alignment horizontal="center" vertical="center"/>
    </xf>
    <xf numFmtId="9" fontId="8" fillId="0" borderId="81" xfId="2" applyFont="1" applyBorder="1" applyAlignment="1" applyProtection="1">
      <alignment horizontal="center" vertical="center"/>
    </xf>
    <xf numFmtId="9" fontId="8" fillId="0" borderId="80" xfId="2" applyFont="1" applyBorder="1" applyAlignment="1" applyProtection="1">
      <alignment horizontal="center" vertical="center"/>
    </xf>
    <xf numFmtId="9" fontId="8" fillId="0" borderId="79" xfId="2" applyFont="1" applyBorder="1" applyAlignment="1" applyProtection="1">
      <alignment horizontal="center" vertical="center"/>
    </xf>
    <xf numFmtId="0" fontId="9" fillId="0" borderId="98" xfId="0" applyFont="1" applyBorder="1" applyAlignment="1">
      <alignment horizontal="center" vertical="center" wrapText="1"/>
    </xf>
    <xf numFmtId="0" fontId="9" fillId="0" borderId="0" xfId="0" applyFont="1" applyAlignment="1">
      <alignment horizontal="center" vertical="center" wrapText="1"/>
    </xf>
    <xf numFmtId="0" fontId="7" fillId="20" borderId="5" xfId="0" applyFont="1" applyFill="1" applyBorder="1" applyAlignment="1">
      <alignment horizontal="left" vertical="center" wrapText="1" readingOrder="2"/>
    </xf>
    <xf numFmtId="0" fontId="7" fillId="20" borderId="92" xfId="0" applyFont="1" applyFill="1" applyBorder="1" applyAlignment="1">
      <alignment horizontal="left" vertical="center" wrapText="1" readingOrder="2"/>
    </xf>
    <xf numFmtId="0" fontId="7" fillId="20" borderId="93" xfId="0" applyFont="1" applyFill="1" applyBorder="1" applyAlignment="1">
      <alignment horizontal="left" vertical="center" wrapText="1" readingOrder="2"/>
    </xf>
    <xf numFmtId="0" fontId="17" fillId="20" borderId="62" xfId="0" applyFont="1" applyFill="1" applyBorder="1" applyAlignment="1">
      <alignment horizontal="right" vertical="center"/>
    </xf>
    <xf numFmtId="0" fontId="17" fillId="20" borderId="18" xfId="0" applyFont="1" applyFill="1" applyBorder="1" applyAlignment="1">
      <alignment horizontal="right" vertical="center"/>
    </xf>
    <xf numFmtId="0" fontId="10" fillId="20" borderId="12" xfId="3" applyFill="1" applyBorder="1" applyAlignment="1" applyProtection="1">
      <alignment horizontal="center" vertical="center" wrapText="1" readingOrder="2"/>
    </xf>
    <xf numFmtId="0" fontId="10" fillId="20" borderId="13" xfId="3" applyFill="1" applyBorder="1" applyAlignment="1" applyProtection="1">
      <alignment horizontal="center" vertical="center" wrapText="1" readingOrder="2"/>
    </xf>
    <xf numFmtId="0" fontId="10" fillId="20" borderId="39" xfId="3" applyFill="1" applyBorder="1" applyAlignment="1" applyProtection="1">
      <alignment horizontal="center" vertical="center" wrapText="1" readingOrder="2"/>
    </xf>
    <xf numFmtId="1" fontId="17" fillId="20" borderId="18" xfId="0" applyNumberFormat="1" applyFont="1" applyFill="1" applyBorder="1" applyAlignment="1">
      <alignment horizontal="right" vertical="center" wrapText="1"/>
    </xf>
    <xf numFmtId="0" fontId="0" fillId="20" borderId="18" xfId="0" applyFill="1" applyBorder="1" applyAlignment="1">
      <alignment vertical="center"/>
    </xf>
    <xf numFmtId="1" fontId="17" fillId="20" borderId="18" xfId="0" applyNumberFormat="1" applyFont="1" applyFill="1" applyBorder="1" applyAlignment="1">
      <alignment horizontal="left" vertical="center" wrapText="1"/>
    </xf>
    <xf numFmtId="0" fontId="17" fillId="20" borderId="18" xfId="0" applyFont="1" applyFill="1" applyBorder="1" applyAlignment="1">
      <alignment horizontal="left" vertical="center" wrapText="1"/>
    </xf>
    <xf numFmtId="0" fontId="7" fillId="13" borderId="16" xfId="0" applyFont="1" applyFill="1" applyBorder="1" applyAlignment="1">
      <alignment horizontal="center" vertical="center" wrapText="1" readingOrder="2"/>
    </xf>
    <xf numFmtId="0" fontId="7" fillId="13" borderId="46" xfId="0" applyFont="1" applyFill="1" applyBorder="1" applyAlignment="1">
      <alignment horizontal="center" vertical="center" wrapText="1" readingOrder="2"/>
    </xf>
    <xf numFmtId="0" fontId="7" fillId="20" borderId="61" xfId="0" applyFont="1" applyFill="1" applyBorder="1" applyAlignment="1">
      <alignment horizontal="center" vertical="center" wrapText="1" readingOrder="2"/>
    </xf>
    <xf numFmtId="0" fontId="7" fillId="20" borderId="21" xfId="0" applyFont="1" applyFill="1" applyBorder="1" applyAlignment="1">
      <alignment horizontal="center" vertical="center" wrapText="1" readingOrder="2"/>
    </xf>
    <xf numFmtId="0" fontId="7" fillId="20" borderId="12" xfId="0" applyFont="1" applyFill="1" applyBorder="1" applyAlignment="1">
      <alignment horizontal="center" vertical="center" wrapText="1" readingOrder="2"/>
    </xf>
    <xf numFmtId="0" fontId="7" fillId="20" borderId="13" xfId="0" applyFont="1" applyFill="1" applyBorder="1" applyAlignment="1">
      <alignment horizontal="center" vertical="center" wrapText="1" readingOrder="2"/>
    </xf>
    <xf numFmtId="0" fontId="7" fillId="13" borderId="72" xfId="0" applyFont="1" applyFill="1" applyBorder="1" applyAlignment="1">
      <alignment horizontal="center" vertical="center" wrapText="1" readingOrder="2"/>
    </xf>
    <xf numFmtId="0" fontId="7" fillId="13" borderId="74" xfId="0" applyFont="1" applyFill="1" applyBorder="1" applyAlignment="1">
      <alignment horizontal="center" vertical="center" wrapText="1" readingOrder="2"/>
    </xf>
    <xf numFmtId="0" fontId="7" fillId="13" borderId="53" xfId="0" applyFont="1" applyFill="1" applyBorder="1" applyAlignment="1">
      <alignment horizontal="center" vertical="center" wrapText="1" readingOrder="2"/>
    </xf>
    <xf numFmtId="0" fontId="7" fillId="13" borderId="45" xfId="0" applyFont="1" applyFill="1" applyBorder="1" applyAlignment="1">
      <alignment horizontal="center" vertical="center" wrapText="1" readingOrder="2"/>
    </xf>
    <xf numFmtId="0" fontId="9" fillId="6" borderId="28" xfId="0" applyFont="1" applyFill="1" applyBorder="1" applyAlignment="1">
      <alignment horizontal="center" vertical="center" wrapText="1"/>
    </xf>
    <xf numFmtId="0" fontId="9" fillId="6" borderId="10" xfId="0" applyFont="1" applyFill="1" applyBorder="1" applyAlignment="1">
      <alignment horizontal="center" vertical="center" wrapText="1"/>
    </xf>
    <xf numFmtId="3" fontId="9" fillId="6" borderId="1" xfId="0" applyNumberFormat="1" applyFont="1" applyFill="1" applyBorder="1" applyAlignment="1">
      <alignment horizontal="center" vertical="center" wrapText="1"/>
    </xf>
    <xf numFmtId="9" fontId="57" fillId="0" borderId="1" xfId="2" applyFont="1" applyBorder="1" applyAlignment="1" applyProtection="1">
      <alignment horizontal="center" vertical="center"/>
    </xf>
    <xf numFmtId="0" fontId="16" fillId="0" borderId="28" xfId="3" applyFont="1" applyBorder="1" applyAlignment="1" applyProtection="1">
      <alignment horizontal="center" vertical="center" wrapText="1"/>
    </xf>
    <xf numFmtId="0" fontId="16" fillId="0" borderId="24" xfId="3" applyFont="1" applyBorder="1" applyAlignment="1" applyProtection="1">
      <alignment horizontal="center" vertical="center" wrapText="1"/>
    </xf>
    <xf numFmtId="0" fontId="16" fillId="0" borderId="10" xfId="3" applyFont="1" applyBorder="1" applyAlignment="1" applyProtection="1">
      <alignment horizontal="center" vertical="center" wrapText="1"/>
    </xf>
    <xf numFmtId="0" fontId="7" fillId="13" borderId="78" xfId="0" applyFont="1" applyFill="1" applyBorder="1" applyAlignment="1">
      <alignment horizontal="center" vertical="center" wrapText="1" readingOrder="2"/>
    </xf>
    <xf numFmtId="14" fontId="7" fillId="3" borderId="71" xfId="0" applyNumberFormat="1" applyFont="1" applyFill="1" applyBorder="1" applyAlignment="1">
      <alignment horizontal="center" vertical="center" wrapText="1" readingOrder="2"/>
    </xf>
    <xf numFmtId="14" fontId="7" fillId="3" borderId="29" xfId="0" applyNumberFormat="1" applyFont="1" applyFill="1" applyBorder="1" applyAlignment="1">
      <alignment horizontal="center" vertical="center" wrapText="1" readingOrder="2"/>
    </xf>
    <xf numFmtId="0" fontId="7" fillId="3" borderId="44" xfId="0" applyFont="1" applyFill="1" applyBorder="1" applyAlignment="1">
      <alignment horizontal="center" vertical="center" wrapText="1" readingOrder="2"/>
    </xf>
    <xf numFmtId="0" fontId="7" fillId="3" borderId="63" xfId="0" applyFont="1" applyFill="1" applyBorder="1" applyAlignment="1">
      <alignment horizontal="center" vertical="center" wrapText="1" readingOrder="2"/>
    </xf>
    <xf numFmtId="0" fontId="17" fillId="20" borderId="60" xfId="0" applyFont="1" applyFill="1" applyBorder="1" applyAlignment="1">
      <alignment horizontal="center" vertical="center" wrapText="1" readingOrder="2"/>
    </xf>
    <xf numFmtId="0" fontId="17" fillId="20" borderId="21" xfId="0" applyFont="1" applyFill="1" applyBorder="1" applyAlignment="1">
      <alignment horizontal="center" vertical="center" wrapText="1" readingOrder="2"/>
    </xf>
    <xf numFmtId="0" fontId="65" fillId="3" borderId="44" xfId="0" applyFont="1" applyFill="1" applyBorder="1" applyAlignment="1">
      <alignment horizontal="center" vertical="center" wrapText="1" readingOrder="2"/>
    </xf>
    <xf numFmtId="0" fontId="65" fillId="3" borderId="63" xfId="0" applyFont="1" applyFill="1" applyBorder="1" applyAlignment="1">
      <alignment horizontal="center" vertical="center" wrapText="1" readingOrder="2"/>
    </xf>
    <xf numFmtId="14" fontId="65" fillId="3" borderId="71" xfId="0" applyNumberFormat="1" applyFont="1" applyFill="1" applyBorder="1" applyAlignment="1">
      <alignment horizontal="center" vertical="center" wrapText="1" readingOrder="2"/>
    </xf>
    <xf numFmtId="14" fontId="65" fillId="3" borderId="29" xfId="0" applyNumberFormat="1" applyFont="1" applyFill="1" applyBorder="1" applyAlignment="1">
      <alignment horizontal="center" vertical="center" wrapText="1" readingOrder="2"/>
    </xf>
    <xf numFmtId="14" fontId="7" fillId="3" borderId="44" xfId="0" applyNumberFormat="1" applyFont="1" applyFill="1" applyBorder="1" applyAlignment="1">
      <alignment horizontal="center" vertical="center" wrapText="1" readingOrder="2"/>
    </xf>
    <xf numFmtId="14" fontId="7" fillId="3" borderId="64" xfId="0" applyNumberFormat="1" applyFont="1" applyFill="1" applyBorder="1" applyAlignment="1">
      <alignment horizontal="center" vertical="center" wrapText="1" readingOrder="2"/>
    </xf>
    <xf numFmtId="169" fontId="7" fillId="3" borderId="44" xfId="0" applyNumberFormat="1" applyFont="1" applyFill="1" applyBorder="1" applyAlignment="1">
      <alignment horizontal="center" vertical="center" wrapText="1" readingOrder="2"/>
    </xf>
    <xf numFmtId="169" fontId="7" fillId="3" borderId="63" xfId="0" applyNumberFormat="1" applyFont="1" applyFill="1" applyBorder="1" applyAlignment="1">
      <alignment horizontal="center" vertical="center" wrapText="1" readingOrder="2"/>
    </xf>
    <xf numFmtId="0" fontId="32" fillId="3" borderId="44" xfId="0" applyFont="1" applyFill="1" applyBorder="1" applyAlignment="1">
      <alignment horizontal="center" vertical="center" wrapText="1" readingOrder="2"/>
    </xf>
    <xf numFmtId="0" fontId="32" fillId="3" borderId="64" xfId="0" applyFont="1" applyFill="1" applyBorder="1" applyAlignment="1">
      <alignment horizontal="center" vertical="center" wrapText="1" readingOrder="2"/>
    </xf>
    <xf numFmtId="0" fontId="32" fillId="3" borderId="63" xfId="0" applyFont="1" applyFill="1" applyBorder="1" applyAlignment="1">
      <alignment horizontal="center" vertical="center" wrapText="1" readingOrder="2"/>
    </xf>
    <xf numFmtId="0" fontId="32" fillId="3" borderId="2" xfId="0" applyFont="1" applyFill="1" applyBorder="1" applyAlignment="1">
      <alignment horizontal="center" vertical="center" wrapText="1" readingOrder="2"/>
    </xf>
    <xf numFmtId="0" fontId="32" fillId="3" borderId="4" xfId="0" applyFont="1" applyFill="1" applyBorder="1" applyAlignment="1">
      <alignment horizontal="center" vertical="center" wrapText="1" readingOrder="2"/>
    </xf>
    <xf numFmtId="0" fontId="34" fillId="0" borderId="58" xfId="0" applyFont="1" applyBorder="1" applyAlignment="1">
      <alignment horizontal="center" vertical="center"/>
    </xf>
    <xf numFmtId="0" fontId="34" fillId="0" borderId="59" xfId="0" applyFont="1" applyBorder="1" applyAlignment="1">
      <alignment horizontal="center" vertical="center"/>
    </xf>
    <xf numFmtId="0" fontId="35" fillId="0" borderId="58" xfId="0" applyFont="1" applyBorder="1" applyAlignment="1">
      <alignment vertical="center"/>
    </xf>
    <xf numFmtId="0" fontId="35" fillId="0" borderId="59" xfId="0" applyFont="1" applyBorder="1" applyAlignment="1">
      <alignment vertical="center"/>
    </xf>
    <xf numFmtId="0" fontId="8" fillId="0" borderId="65" xfId="0" applyFont="1" applyBorder="1"/>
    <xf numFmtId="0" fontId="0" fillId="0" borderId="66" xfId="0" applyBorder="1"/>
    <xf numFmtId="0" fontId="0" fillId="0" borderId="67" xfId="0" applyBorder="1"/>
    <xf numFmtId="0" fontId="0" fillId="0" borderId="68" xfId="0" applyBorder="1"/>
    <xf numFmtId="0" fontId="0" fillId="0" borderId="69" xfId="0" applyBorder="1"/>
    <xf numFmtId="0" fontId="0" fillId="0" borderId="70" xfId="0" applyBorder="1"/>
    <xf numFmtId="0" fontId="21" fillId="20" borderId="21" xfId="0" applyFont="1" applyFill="1" applyBorder="1" applyAlignment="1">
      <alignment horizontal="left" wrapText="1" readingOrder="2"/>
    </xf>
    <xf numFmtId="0" fontId="17" fillId="20" borderId="12" xfId="0" applyFont="1" applyFill="1" applyBorder="1" applyAlignment="1">
      <alignment horizontal="right" wrapText="1" readingOrder="2"/>
    </xf>
    <xf numFmtId="0" fontId="17" fillId="20" borderId="61" xfId="0" applyFont="1" applyFill="1" applyBorder="1" applyAlignment="1">
      <alignment horizontal="right" wrapText="1" readingOrder="2"/>
    </xf>
    <xf numFmtId="0" fontId="21" fillId="20" borderId="21" xfId="0" applyFont="1" applyFill="1" applyBorder="1" applyAlignment="1">
      <alignment horizontal="center" wrapText="1" readingOrder="2"/>
    </xf>
    <xf numFmtId="0" fontId="3" fillId="0" borderId="58" xfId="0" applyFont="1" applyBorder="1" applyAlignment="1">
      <alignment horizontal="center"/>
    </xf>
    <xf numFmtId="0" fontId="3" fillId="0" borderId="59" xfId="0" applyFont="1" applyBorder="1" applyAlignment="1">
      <alignment horizontal="center"/>
    </xf>
    <xf numFmtId="0" fontId="10" fillId="3" borderId="99" xfId="9" applyFill="1" applyBorder="1" applyAlignment="1">
      <alignment horizontal="center" vertical="center" wrapText="1"/>
      <protection locked="0"/>
    </xf>
    <xf numFmtId="0" fontId="10" fillId="3" borderId="100" xfId="9" applyFill="1" applyBorder="1" applyAlignment="1">
      <alignment horizontal="center" vertical="center" wrapText="1"/>
      <protection locked="0"/>
    </xf>
    <xf numFmtId="169" fontId="7" fillId="3" borderId="64" xfId="0" applyNumberFormat="1" applyFont="1" applyFill="1" applyBorder="1" applyAlignment="1">
      <alignment horizontal="center" vertical="center" wrapText="1" readingOrder="2"/>
    </xf>
    <xf numFmtId="0" fontId="58" fillId="20" borderId="81" xfId="0" applyFont="1" applyFill="1" applyBorder="1" applyAlignment="1">
      <alignment horizontal="right" vertical="center" wrapText="1" readingOrder="2"/>
    </xf>
    <xf numFmtId="0" fontId="58" fillId="20" borderId="80" xfId="0" applyFont="1" applyFill="1" applyBorder="1" applyAlignment="1">
      <alignment horizontal="right" vertical="center" wrapText="1" readingOrder="2"/>
    </xf>
    <xf numFmtId="0" fontId="59" fillId="13" borderId="81" xfId="0" applyFont="1" applyFill="1" applyBorder="1" applyAlignment="1">
      <alignment horizontal="center" vertical="center" wrapText="1" readingOrder="2"/>
    </xf>
    <xf numFmtId="0" fontId="59" fillId="13" borderId="80" xfId="0" applyFont="1" applyFill="1" applyBorder="1" applyAlignment="1">
      <alignment horizontal="center" vertical="center" wrapText="1" readingOrder="2"/>
    </xf>
    <xf numFmtId="0" fontId="59" fillId="13" borderId="24" xfId="0" applyFont="1" applyFill="1" applyBorder="1" applyAlignment="1">
      <alignment horizontal="center" vertical="center" wrapText="1" readingOrder="2"/>
    </xf>
    <xf numFmtId="0" fontId="59" fillId="13" borderId="79" xfId="0" applyFont="1" applyFill="1" applyBorder="1" applyAlignment="1">
      <alignment horizontal="center" vertical="center" wrapText="1" readingOrder="2"/>
    </xf>
    <xf numFmtId="0" fontId="7" fillId="3" borderId="64" xfId="0" applyFont="1" applyFill="1" applyBorder="1" applyAlignment="1">
      <alignment horizontal="center" vertical="center" wrapText="1" readingOrder="2"/>
    </xf>
    <xf numFmtId="3" fontId="7" fillId="3" borderId="44" xfId="0" applyNumberFormat="1" applyFont="1" applyFill="1" applyBorder="1" applyAlignment="1">
      <alignment horizontal="center" vertical="center" wrapText="1" readingOrder="2"/>
    </xf>
    <xf numFmtId="3" fontId="7" fillId="3" borderId="63" xfId="0" applyNumberFormat="1" applyFont="1" applyFill="1" applyBorder="1" applyAlignment="1">
      <alignment horizontal="center" vertical="center" wrapText="1" readingOrder="2"/>
    </xf>
    <xf numFmtId="0" fontId="17" fillId="20" borderId="28" xfId="0" applyFont="1" applyFill="1" applyBorder="1" applyAlignment="1">
      <alignment horizontal="center" vertical="center" wrapText="1" readingOrder="2"/>
    </xf>
    <xf numFmtId="0" fontId="17" fillId="20" borderId="24" xfId="0" applyFont="1" applyFill="1" applyBorder="1" applyAlignment="1">
      <alignment horizontal="center" vertical="center" wrapText="1" readingOrder="2"/>
    </xf>
    <xf numFmtId="3" fontId="7" fillId="3" borderId="64" xfId="0" applyNumberFormat="1" applyFont="1" applyFill="1" applyBorder="1" applyAlignment="1">
      <alignment horizontal="center" vertical="center" wrapText="1" readingOrder="2"/>
    </xf>
    <xf numFmtId="0" fontId="9" fillId="4" borderId="0" xfId="0" applyFont="1" applyFill="1" applyAlignment="1">
      <alignment horizontal="center" vertical="center"/>
    </xf>
    <xf numFmtId="0" fontId="8" fillId="0" borderId="65" xfId="0" applyFont="1" applyBorder="1" applyAlignment="1">
      <alignment vertical="center"/>
    </xf>
    <xf numFmtId="0" fontId="8" fillId="0" borderId="66" xfId="0" applyFont="1" applyBorder="1" applyAlignment="1">
      <alignment vertical="center"/>
    </xf>
    <xf numFmtId="0" fontId="8" fillId="0" borderId="67" xfId="0" applyFont="1" applyBorder="1" applyAlignment="1">
      <alignment vertical="center"/>
    </xf>
    <xf numFmtId="0" fontId="8" fillId="0" borderId="68" xfId="0" applyFont="1" applyBorder="1" applyAlignment="1">
      <alignment vertical="center"/>
    </xf>
    <xf numFmtId="0" fontId="8" fillId="0" borderId="69" xfId="0" applyFont="1" applyBorder="1" applyAlignment="1">
      <alignment vertical="center"/>
    </xf>
    <xf numFmtId="0" fontId="8" fillId="0" borderId="70" xfId="0" applyFont="1" applyBorder="1" applyAlignment="1">
      <alignment vertical="center"/>
    </xf>
    <xf numFmtId="0" fontId="7" fillId="3" borderId="44" xfId="134" applyFont="1" applyFill="1" applyBorder="1" applyAlignment="1">
      <alignment horizontal="center" vertical="center" wrapText="1" readingOrder="2"/>
    </xf>
    <xf numFmtId="0" fontId="7" fillId="3" borderId="63" xfId="134" applyFont="1" applyFill="1" applyBorder="1" applyAlignment="1">
      <alignment horizontal="center" vertical="center" wrapText="1" readingOrder="2"/>
    </xf>
    <xf numFmtId="169" fontId="7" fillId="3" borderId="44" xfId="134" applyNumberFormat="1" applyFont="1" applyFill="1" applyBorder="1" applyAlignment="1">
      <alignment horizontal="center" vertical="center" wrapText="1" readingOrder="2"/>
    </xf>
    <xf numFmtId="169" fontId="7" fillId="3" borderId="63" xfId="134" applyNumberFormat="1" applyFont="1" applyFill="1" applyBorder="1" applyAlignment="1">
      <alignment horizontal="center" vertical="center" wrapText="1" readingOrder="2"/>
    </xf>
    <xf numFmtId="14" fontId="7" fillId="3" borderId="44" xfId="134" applyNumberFormat="1" applyFont="1" applyFill="1" applyBorder="1" applyAlignment="1">
      <alignment horizontal="center" vertical="center" wrapText="1" readingOrder="2"/>
    </xf>
    <xf numFmtId="14" fontId="7" fillId="3" borderId="64" xfId="134" applyNumberFormat="1" applyFont="1" applyFill="1" applyBorder="1" applyAlignment="1">
      <alignment horizontal="center" vertical="center" wrapText="1" readingOrder="2"/>
    </xf>
    <xf numFmtId="14" fontId="7" fillId="3" borderId="57" xfId="134" applyNumberFormat="1" applyFont="1" applyFill="1" applyBorder="1" applyAlignment="1">
      <alignment horizontal="center" vertical="center" wrapText="1" readingOrder="2"/>
    </xf>
    <xf numFmtId="0" fontId="17" fillId="20" borderId="81" xfId="134" applyFont="1" applyFill="1" applyBorder="1" applyAlignment="1">
      <alignment horizontal="center" vertical="center" wrapText="1" readingOrder="2"/>
    </xf>
    <xf numFmtId="0" fontId="17" fillId="20" borderId="80" xfId="134" applyFont="1" applyFill="1" applyBorder="1" applyAlignment="1">
      <alignment horizontal="center" vertical="center" wrapText="1" readingOrder="2"/>
    </xf>
    <xf numFmtId="0" fontId="3" fillId="0" borderId="58" xfId="134" applyFont="1" applyBorder="1" applyAlignment="1">
      <alignment horizontal="center" vertical="center"/>
    </xf>
    <xf numFmtId="0" fontId="3" fillId="0" borderId="59" xfId="134" applyFont="1" applyBorder="1" applyAlignment="1">
      <alignment horizontal="center" vertical="center"/>
    </xf>
    <xf numFmtId="0" fontId="8" fillId="0" borderId="58" xfId="134" applyFont="1" applyBorder="1" applyAlignment="1">
      <alignment vertical="center"/>
    </xf>
    <xf numFmtId="0" fontId="8" fillId="0" borderId="59" xfId="134" applyFont="1" applyBorder="1" applyAlignment="1">
      <alignment vertical="center"/>
    </xf>
  </cellXfs>
  <cellStyles count="135">
    <cellStyle name="Comma" xfId="1" builtinId="3"/>
    <cellStyle name="Comma [0] 2" xfId="10" xr:uid="{00000000-0005-0000-0000-000001000000}"/>
    <cellStyle name="Comma [0] 3" xfId="11" xr:uid="{00000000-0005-0000-0000-000002000000}"/>
    <cellStyle name="Comma [0] 4" xfId="12" xr:uid="{00000000-0005-0000-0000-000003000000}"/>
    <cellStyle name="Comma 10" xfId="13" xr:uid="{00000000-0005-0000-0000-000004000000}"/>
    <cellStyle name="Comma 11" xfId="14" xr:uid="{00000000-0005-0000-0000-000005000000}"/>
    <cellStyle name="Comma 12" xfId="15" xr:uid="{00000000-0005-0000-0000-000006000000}"/>
    <cellStyle name="Comma 13" xfId="16" xr:uid="{00000000-0005-0000-0000-000007000000}"/>
    <cellStyle name="Comma 14" xfId="17" xr:uid="{00000000-0005-0000-0000-000008000000}"/>
    <cellStyle name="Comma 15" xfId="18" xr:uid="{00000000-0005-0000-0000-000009000000}"/>
    <cellStyle name="Comma 16" xfId="19" xr:uid="{00000000-0005-0000-0000-00000A000000}"/>
    <cellStyle name="Comma 17" xfId="20" xr:uid="{00000000-0005-0000-0000-00000B000000}"/>
    <cellStyle name="Comma 18" xfId="21" xr:uid="{00000000-0005-0000-0000-00000C000000}"/>
    <cellStyle name="Comma 19" xfId="22" xr:uid="{00000000-0005-0000-0000-00000D000000}"/>
    <cellStyle name="Comma 2" xfId="23" xr:uid="{00000000-0005-0000-0000-00000E000000}"/>
    <cellStyle name="Comma 2 2" xfId="24" xr:uid="{00000000-0005-0000-0000-00000F000000}"/>
    <cellStyle name="Comma 2 3" xfId="25" xr:uid="{00000000-0005-0000-0000-000010000000}"/>
    <cellStyle name="Comma 2 3 2" xfId="26" xr:uid="{00000000-0005-0000-0000-000011000000}"/>
    <cellStyle name="Comma 2 3 3" xfId="27" xr:uid="{00000000-0005-0000-0000-000012000000}"/>
    <cellStyle name="Comma 20" xfId="28" xr:uid="{00000000-0005-0000-0000-000013000000}"/>
    <cellStyle name="Comma 21" xfId="29" xr:uid="{00000000-0005-0000-0000-000014000000}"/>
    <cellStyle name="Comma 22" xfId="30" xr:uid="{00000000-0005-0000-0000-000015000000}"/>
    <cellStyle name="Comma 23" xfId="31" xr:uid="{00000000-0005-0000-0000-000016000000}"/>
    <cellStyle name="Comma 24" xfId="32" xr:uid="{00000000-0005-0000-0000-000017000000}"/>
    <cellStyle name="Comma 25" xfId="33" xr:uid="{00000000-0005-0000-0000-000018000000}"/>
    <cellStyle name="Comma 26" xfId="34" xr:uid="{00000000-0005-0000-0000-000019000000}"/>
    <cellStyle name="Comma 27" xfId="35" xr:uid="{00000000-0005-0000-0000-00001A000000}"/>
    <cellStyle name="Comma 28" xfId="36" xr:uid="{00000000-0005-0000-0000-00001B000000}"/>
    <cellStyle name="Comma 29" xfId="37" xr:uid="{00000000-0005-0000-0000-00001C000000}"/>
    <cellStyle name="Comma 3" xfId="38" xr:uid="{00000000-0005-0000-0000-00001D000000}"/>
    <cellStyle name="Comma 3 2" xfId="39" xr:uid="{00000000-0005-0000-0000-00001E000000}"/>
    <cellStyle name="Comma 3 2 2" xfId="40" xr:uid="{00000000-0005-0000-0000-00001F000000}"/>
    <cellStyle name="Comma 3 2 3" xfId="41" xr:uid="{00000000-0005-0000-0000-000020000000}"/>
    <cellStyle name="Comma 4" xfId="42" xr:uid="{00000000-0005-0000-0000-000021000000}"/>
    <cellStyle name="Comma 4 2" xfId="43" xr:uid="{00000000-0005-0000-0000-000022000000}"/>
    <cellStyle name="Comma 4 2 2" xfId="44" xr:uid="{00000000-0005-0000-0000-000023000000}"/>
    <cellStyle name="Comma 4 2 3" xfId="45" xr:uid="{00000000-0005-0000-0000-000024000000}"/>
    <cellStyle name="Comma 5" xfId="46" xr:uid="{00000000-0005-0000-0000-000025000000}"/>
    <cellStyle name="Comma 6" xfId="47" xr:uid="{00000000-0005-0000-0000-000026000000}"/>
    <cellStyle name="Comma 7" xfId="48" xr:uid="{00000000-0005-0000-0000-000027000000}"/>
    <cellStyle name="Comma 8" xfId="49" xr:uid="{00000000-0005-0000-0000-000028000000}"/>
    <cellStyle name="Comma 9" xfId="50" xr:uid="{00000000-0005-0000-0000-000029000000}"/>
    <cellStyle name="Currency [0] 2" xfId="51" xr:uid="{00000000-0005-0000-0000-00002A000000}"/>
    <cellStyle name="Currency 2" xfId="52" xr:uid="{00000000-0005-0000-0000-00002B000000}"/>
    <cellStyle name="Hyperlink 2" xfId="53" xr:uid="{00000000-0005-0000-0000-00002C000000}"/>
    <cellStyle name="Normal" xfId="0" builtinId="0"/>
    <cellStyle name="Normal 2" xfId="6" xr:uid="{00000000-0005-0000-0000-00002E000000}"/>
    <cellStyle name="Normal 2 2" xfId="54" xr:uid="{00000000-0005-0000-0000-00002F000000}"/>
    <cellStyle name="Normal 2 2 2" xfId="55" xr:uid="{00000000-0005-0000-0000-000030000000}"/>
    <cellStyle name="Normal 2 2 3" xfId="56" xr:uid="{00000000-0005-0000-0000-000031000000}"/>
    <cellStyle name="Normal 2 2 3 2" xfId="57" xr:uid="{00000000-0005-0000-0000-000032000000}"/>
    <cellStyle name="Normal 2 2 3 3" xfId="58" xr:uid="{00000000-0005-0000-0000-000033000000}"/>
    <cellStyle name="Normal 2 2 4" xfId="59" xr:uid="{00000000-0005-0000-0000-000034000000}"/>
    <cellStyle name="Normal 2 3" xfId="8" xr:uid="{00000000-0005-0000-0000-000035000000}"/>
    <cellStyle name="Normal 2 4" xfId="60" xr:uid="{00000000-0005-0000-0000-000036000000}"/>
    <cellStyle name="Normal 2 4 2" xfId="61" xr:uid="{00000000-0005-0000-0000-000037000000}"/>
    <cellStyle name="Normal 2 4 3" xfId="62" xr:uid="{00000000-0005-0000-0000-000038000000}"/>
    <cellStyle name="Normal 2_קבלני משנה" xfId="63" xr:uid="{00000000-0005-0000-0000-000039000000}"/>
    <cellStyle name="Normal 3" xfId="5" xr:uid="{00000000-0005-0000-0000-00003A000000}"/>
    <cellStyle name="Normal 3 2" xfId="64" xr:uid="{00000000-0005-0000-0000-00003B000000}"/>
    <cellStyle name="Normal 3 2 2" xfId="65" xr:uid="{00000000-0005-0000-0000-00003C000000}"/>
    <cellStyle name="Normal 3 2 3" xfId="66" xr:uid="{00000000-0005-0000-0000-00003D000000}"/>
    <cellStyle name="Normal 3 3" xfId="67" xr:uid="{00000000-0005-0000-0000-00003E000000}"/>
    <cellStyle name="Normal 3 4" xfId="68" xr:uid="{00000000-0005-0000-0000-00003F000000}"/>
    <cellStyle name="Normal 3 5" xfId="69" xr:uid="{00000000-0005-0000-0000-000040000000}"/>
    <cellStyle name="Normal 4" xfId="70" xr:uid="{00000000-0005-0000-0000-000041000000}"/>
    <cellStyle name="Normal 4 2" xfId="71" xr:uid="{00000000-0005-0000-0000-000042000000}"/>
    <cellStyle name="Normal 4 2 2" xfId="72" xr:uid="{00000000-0005-0000-0000-000043000000}"/>
    <cellStyle name="Normal 4 2 3" xfId="73" xr:uid="{00000000-0005-0000-0000-000044000000}"/>
    <cellStyle name="Normal 5" xfId="74" xr:uid="{00000000-0005-0000-0000-000045000000}"/>
    <cellStyle name="Normal 5 2" xfId="75" xr:uid="{00000000-0005-0000-0000-000046000000}"/>
    <cellStyle name="Normal 5 3" xfId="76" xr:uid="{00000000-0005-0000-0000-000047000000}"/>
    <cellStyle name="Normal 6" xfId="77" xr:uid="{00000000-0005-0000-0000-000048000000}"/>
    <cellStyle name="Normal 7" xfId="7" xr:uid="{00000000-0005-0000-0000-000049000000}"/>
    <cellStyle name="Normal 8" xfId="134" xr:uid="{00000000-0005-0000-0000-00004A000000}"/>
    <cellStyle name="Percent" xfId="2" builtinId="5"/>
    <cellStyle name="Percent 2" xfId="78" xr:uid="{00000000-0005-0000-0000-00004C000000}"/>
    <cellStyle name="Percent 2 2" xfId="79" xr:uid="{00000000-0005-0000-0000-00004D000000}"/>
    <cellStyle name="Percent 2 2 2" xfId="80" xr:uid="{00000000-0005-0000-0000-00004E000000}"/>
    <cellStyle name="Percent 2 3" xfId="81" xr:uid="{00000000-0005-0000-0000-00004F000000}"/>
    <cellStyle name="Percent 2 4" xfId="82" xr:uid="{00000000-0005-0000-0000-000050000000}"/>
    <cellStyle name="Percent 2 4 2" xfId="83" xr:uid="{00000000-0005-0000-0000-000051000000}"/>
    <cellStyle name="Percent 2 4 3" xfId="84" xr:uid="{00000000-0005-0000-0000-000052000000}"/>
    <cellStyle name="Percent 3" xfId="85" xr:uid="{00000000-0005-0000-0000-000053000000}"/>
    <cellStyle name="Percent 4" xfId="86" xr:uid="{00000000-0005-0000-0000-000054000000}"/>
    <cellStyle name="Percent 5" xfId="87" xr:uid="{00000000-0005-0000-0000-000055000000}"/>
    <cellStyle name="SAPBEXaggData" xfId="88" xr:uid="{00000000-0005-0000-0000-000056000000}"/>
    <cellStyle name="SAPBEXaggDataEmph" xfId="89" xr:uid="{00000000-0005-0000-0000-000057000000}"/>
    <cellStyle name="SAPBEXaggItem" xfId="90" xr:uid="{00000000-0005-0000-0000-000058000000}"/>
    <cellStyle name="SAPBEXaggItem 2" xfId="91" xr:uid="{00000000-0005-0000-0000-000059000000}"/>
    <cellStyle name="SAPBEXaggItem 3" xfId="92" xr:uid="{00000000-0005-0000-0000-00005A000000}"/>
    <cellStyle name="SAPBEXaggItemX" xfId="93" xr:uid="{00000000-0005-0000-0000-00005B000000}"/>
    <cellStyle name="SAPBEXchaText" xfId="94" xr:uid="{00000000-0005-0000-0000-00005C000000}"/>
    <cellStyle name="SAPBEXchaText 2" xfId="95" xr:uid="{00000000-0005-0000-0000-00005D000000}"/>
    <cellStyle name="SAPBEXexcBad7" xfId="96" xr:uid="{00000000-0005-0000-0000-00005E000000}"/>
    <cellStyle name="SAPBEXexcBad8" xfId="97" xr:uid="{00000000-0005-0000-0000-00005F000000}"/>
    <cellStyle name="SAPBEXexcBad9" xfId="98" xr:uid="{00000000-0005-0000-0000-000060000000}"/>
    <cellStyle name="SAPBEXexcCritical4" xfId="99" xr:uid="{00000000-0005-0000-0000-000061000000}"/>
    <cellStyle name="SAPBEXexcCritical5" xfId="100" xr:uid="{00000000-0005-0000-0000-000062000000}"/>
    <cellStyle name="SAPBEXexcCritical6" xfId="101" xr:uid="{00000000-0005-0000-0000-000063000000}"/>
    <cellStyle name="SAPBEXexcGood1" xfId="102" xr:uid="{00000000-0005-0000-0000-000064000000}"/>
    <cellStyle name="SAPBEXexcGood2" xfId="103" xr:uid="{00000000-0005-0000-0000-000065000000}"/>
    <cellStyle name="SAPBEXexcGood3" xfId="104" xr:uid="{00000000-0005-0000-0000-000066000000}"/>
    <cellStyle name="SAPBEXfilterDrill" xfId="105" xr:uid="{00000000-0005-0000-0000-000067000000}"/>
    <cellStyle name="SAPBEXfilterItem" xfId="106" xr:uid="{00000000-0005-0000-0000-000068000000}"/>
    <cellStyle name="SAPBEXfilterText" xfId="107" xr:uid="{00000000-0005-0000-0000-000069000000}"/>
    <cellStyle name="SAPBEXformats" xfId="108" xr:uid="{00000000-0005-0000-0000-00006A000000}"/>
    <cellStyle name="SAPBEXheaderItem" xfId="109" xr:uid="{00000000-0005-0000-0000-00006B000000}"/>
    <cellStyle name="SAPBEXheaderText" xfId="110" xr:uid="{00000000-0005-0000-0000-00006C000000}"/>
    <cellStyle name="SAPBEXHLevel0" xfId="111" xr:uid="{00000000-0005-0000-0000-00006D000000}"/>
    <cellStyle name="SAPBEXHLevel0X" xfId="112" xr:uid="{00000000-0005-0000-0000-00006E000000}"/>
    <cellStyle name="SAPBEXHLevel1" xfId="113" xr:uid="{00000000-0005-0000-0000-00006F000000}"/>
    <cellStyle name="SAPBEXHLevel1X" xfId="114" xr:uid="{00000000-0005-0000-0000-000070000000}"/>
    <cellStyle name="SAPBEXHLevel2" xfId="115" xr:uid="{00000000-0005-0000-0000-000071000000}"/>
    <cellStyle name="SAPBEXHLevel2X" xfId="116" xr:uid="{00000000-0005-0000-0000-000072000000}"/>
    <cellStyle name="SAPBEXHLevel3" xfId="117" xr:uid="{00000000-0005-0000-0000-000073000000}"/>
    <cellStyle name="SAPBEXHLevel3X" xfId="118" xr:uid="{00000000-0005-0000-0000-000074000000}"/>
    <cellStyle name="SAPBEXinputData" xfId="119" xr:uid="{00000000-0005-0000-0000-000075000000}"/>
    <cellStyle name="SAPBEXresData" xfId="120" xr:uid="{00000000-0005-0000-0000-000076000000}"/>
    <cellStyle name="SAPBEXresDataEmph" xfId="121" xr:uid="{00000000-0005-0000-0000-000077000000}"/>
    <cellStyle name="SAPBEXresItem" xfId="122" xr:uid="{00000000-0005-0000-0000-000078000000}"/>
    <cellStyle name="SAPBEXresItemX" xfId="123" xr:uid="{00000000-0005-0000-0000-000079000000}"/>
    <cellStyle name="SAPBEXstdData" xfId="124" xr:uid="{00000000-0005-0000-0000-00007A000000}"/>
    <cellStyle name="SAPBEXstdDataEmph" xfId="125" xr:uid="{00000000-0005-0000-0000-00007B000000}"/>
    <cellStyle name="SAPBEXstdItem" xfId="126" xr:uid="{00000000-0005-0000-0000-00007C000000}"/>
    <cellStyle name="SAPBEXstdItem 2" xfId="127" xr:uid="{00000000-0005-0000-0000-00007D000000}"/>
    <cellStyle name="SAPBEXstdItem 3" xfId="128" xr:uid="{00000000-0005-0000-0000-00007E000000}"/>
    <cellStyle name="SAPBEXstdItemX" xfId="129" xr:uid="{00000000-0005-0000-0000-00007F000000}"/>
    <cellStyle name="SAPBEXtitle" xfId="130" xr:uid="{00000000-0005-0000-0000-000080000000}"/>
    <cellStyle name="SAPBEXundefined" xfId="131" xr:uid="{00000000-0005-0000-0000-000081000000}"/>
    <cellStyle name="היפר-קישור" xfId="3" builtinId="8"/>
    <cellStyle name="היפר-קישור 2" xfId="9" xr:uid="{00000000-0005-0000-0000-000083000000}"/>
    <cellStyle name="פסיק [0]" xfId="4" builtinId="6"/>
    <cellStyle name="פסיק [0] 2" xfId="132" xr:uid="{00000000-0005-0000-0000-000085000000}"/>
    <cellStyle name="פסיק [0] 2 2" xfId="133" xr:uid="{00000000-0005-0000-0000-000086000000}"/>
  </cellStyles>
  <dxfs count="245">
    <dxf>
      <fill>
        <patternFill>
          <bgColor indexed="27"/>
        </patternFill>
      </fill>
    </dxf>
    <dxf>
      <fill>
        <patternFill>
          <bgColor indexed="27"/>
        </patternFill>
      </fill>
    </dxf>
    <dxf>
      <font>
        <color theme="0"/>
      </font>
      <fill>
        <patternFill>
          <fgColor theme="0"/>
          <bgColor theme="0"/>
        </patternFill>
      </fill>
      <border>
        <left style="thin">
          <color theme="0"/>
        </left>
        <right style="thin">
          <color theme="0"/>
        </right>
        <top style="thin">
          <color theme="0"/>
        </top>
        <bottom style="thin">
          <color theme="0"/>
        </bottom>
      </border>
    </dxf>
    <dxf>
      <fill>
        <patternFill>
          <bgColor indexed="27"/>
        </patternFill>
      </fill>
    </dxf>
    <dxf>
      <fill>
        <patternFill>
          <bgColor indexed="27"/>
        </patternFill>
      </fill>
    </dxf>
    <dxf>
      <font>
        <color theme="0"/>
      </font>
      <fill>
        <patternFill>
          <bgColor theme="0"/>
        </patternFill>
      </fill>
      <border>
        <left/>
        <right/>
        <top/>
        <bottom/>
      </border>
    </dxf>
    <dxf>
      <fill>
        <patternFill>
          <bgColor rgb="FFCCFFFF"/>
        </patternFill>
      </fill>
    </dxf>
    <dxf>
      <font>
        <color theme="0"/>
      </font>
      <fill>
        <patternFill>
          <bgColor theme="0"/>
        </patternFill>
      </fill>
      <border>
        <left/>
        <right/>
        <top/>
        <bottom/>
        <vertical/>
        <horizontal/>
      </border>
    </dxf>
    <dxf>
      <fill>
        <patternFill>
          <bgColor rgb="FFCCFFFF"/>
        </patternFill>
      </fill>
    </dxf>
    <dxf>
      <fill>
        <patternFill>
          <bgColor rgb="FFCCFFFF"/>
        </patternFill>
      </fill>
    </dxf>
    <dxf>
      <font>
        <condense val="0"/>
        <extend val="0"/>
        <color indexed="9"/>
      </font>
      <fill>
        <patternFill>
          <bgColor indexed="9"/>
        </patternFill>
      </fill>
      <border>
        <left/>
        <right/>
        <top/>
        <bottom/>
      </border>
    </dxf>
    <dxf>
      <font>
        <color theme="0"/>
      </font>
      <fill>
        <patternFill>
          <fgColor theme="0"/>
          <bgColor theme="0"/>
        </patternFill>
      </fill>
      <border>
        <left style="thin">
          <color theme="0"/>
        </left>
        <right style="thin">
          <color theme="0"/>
        </right>
        <top style="thin">
          <color theme="0"/>
        </top>
        <bottom style="thin">
          <color theme="0"/>
        </bottom>
      </border>
    </dxf>
    <dxf>
      <font>
        <color theme="1"/>
      </font>
      <fill>
        <patternFill>
          <bgColor rgb="FFCCFFFF"/>
        </patternFill>
      </fill>
    </dxf>
    <dxf>
      <font>
        <color theme="1"/>
      </font>
      <fill>
        <patternFill>
          <bgColor rgb="FFCCFFFF"/>
        </patternFill>
      </fill>
    </dxf>
    <dxf>
      <font>
        <color theme="1"/>
      </font>
      <fill>
        <patternFill>
          <bgColor rgb="FFCCFFFF"/>
        </patternFill>
      </fill>
    </dxf>
    <dxf>
      <font>
        <color theme="1"/>
      </font>
      <fill>
        <patternFill>
          <bgColor rgb="FFCCFFFF"/>
        </patternFill>
      </fill>
    </dxf>
    <dxf>
      <fill>
        <patternFill>
          <bgColor indexed="27"/>
        </patternFill>
      </fill>
    </dxf>
    <dxf>
      <font>
        <color theme="0"/>
      </font>
      <fill>
        <patternFill>
          <bgColor theme="0"/>
        </patternFill>
      </fill>
      <border>
        <left/>
        <right/>
        <top/>
        <bottom/>
        <vertical/>
        <horizontal/>
      </border>
    </dxf>
    <dxf>
      <fill>
        <patternFill>
          <bgColor indexed="27"/>
        </patternFill>
      </fill>
    </dxf>
    <dxf>
      <fill>
        <patternFill>
          <bgColor indexed="27"/>
        </patternFill>
      </fill>
    </dxf>
    <dxf>
      <font>
        <color theme="0"/>
      </font>
      <fill>
        <patternFill>
          <bgColor theme="0"/>
        </patternFill>
      </fill>
      <border>
        <left/>
        <right/>
        <top/>
        <bottom/>
      </border>
    </dxf>
    <dxf>
      <font>
        <color theme="1"/>
      </font>
      <fill>
        <patternFill>
          <bgColor rgb="FFCCFFFF"/>
        </patternFill>
      </fill>
    </dxf>
    <dxf>
      <font>
        <color theme="1"/>
      </font>
      <fill>
        <patternFill>
          <bgColor rgb="FFCCFFFF"/>
        </patternFill>
      </fill>
    </dxf>
    <dxf>
      <font>
        <color theme="1"/>
      </font>
      <fill>
        <patternFill>
          <bgColor rgb="FFCCFFFF"/>
        </patternFill>
      </fill>
    </dxf>
    <dxf>
      <font>
        <color theme="0"/>
      </font>
      <fill>
        <patternFill>
          <bgColor theme="0"/>
        </patternFill>
      </fill>
      <border>
        <left/>
        <right/>
        <top/>
        <bottom/>
      </border>
    </dxf>
    <dxf>
      <fill>
        <patternFill>
          <bgColor rgb="FFCCFFFF"/>
        </patternFill>
      </fill>
    </dxf>
    <dxf>
      <fill>
        <patternFill>
          <bgColor rgb="FFCCFFFF"/>
        </patternFill>
      </fill>
    </dxf>
    <dxf>
      <fill>
        <patternFill>
          <bgColor rgb="FFCCFFFF"/>
        </patternFill>
      </fill>
    </dxf>
    <dxf>
      <font>
        <color theme="0"/>
      </font>
      <fill>
        <patternFill patternType="none">
          <fgColor indexed="64"/>
          <bgColor auto="1"/>
        </patternFill>
      </fill>
      <border>
        <left/>
        <right/>
        <top/>
        <bottom/>
      </border>
    </dxf>
    <dxf>
      <font>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color indexed="57"/>
      </font>
      <fill>
        <patternFill>
          <bgColor indexed="57"/>
        </patternFill>
      </fill>
    </dxf>
    <dxf>
      <font>
        <color theme="0"/>
      </font>
      <fill>
        <patternFill>
          <bgColor theme="0"/>
        </patternFill>
      </fill>
      <border>
        <left/>
        <right/>
        <top/>
        <bottom/>
      </border>
    </dxf>
    <dxf>
      <font>
        <condense val="0"/>
        <extend val="0"/>
        <color indexed="9"/>
      </font>
      <fill>
        <patternFill>
          <bgColor theme="0"/>
        </patternFill>
      </fill>
      <border>
        <left/>
        <right/>
        <top/>
        <bottom/>
      </border>
    </dxf>
    <dxf>
      <fill>
        <patternFill>
          <bgColor indexed="41"/>
        </patternFill>
      </fill>
    </dxf>
    <dxf>
      <fill>
        <patternFill>
          <bgColor indexed="41"/>
        </patternFill>
      </fill>
    </dxf>
    <dxf>
      <font>
        <color theme="0"/>
      </font>
      <fill>
        <patternFill patternType="solid">
          <fgColor theme="0"/>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ont>
        <color theme="1"/>
      </font>
      <fill>
        <patternFill>
          <bgColor rgb="FFCCFFFF"/>
        </patternFill>
      </fill>
    </dxf>
    <dxf>
      <fill>
        <patternFill>
          <bgColor indexed="41"/>
        </patternFill>
      </fill>
    </dxf>
    <dxf>
      <font>
        <color theme="1"/>
      </font>
      <fill>
        <patternFill>
          <fgColor auto="1"/>
          <bgColor rgb="FFCCFFFF"/>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ont>
        <color theme="1"/>
      </font>
      <fill>
        <patternFill>
          <bgColor rgb="FFCCFFFF"/>
        </patternFill>
      </fill>
    </dxf>
    <dxf>
      <fill>
        <patternFill>
          <bgColor indexed="41"/>
        </patternFill>
      </fill>
    </dxf>
    <dxf>
      <font>
        <color theme="1"/>
      </font>
      <fill>
        <patternFill>
          <fgColor auto="1"/>
          <bgColor rgb="FFCCFFFF"/>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ont>
        <color theme="1"/>
      </font>
      <fill>
        <patternFill>
          <fgColor auto="1"/>
          <bgColor rgb="FFCCFFFF"/>
        </patternFill>
      </fill>
    </dxf>
    <dxf>
      <font>
        <color theme="1"/>
      </font>
      <fill>
        <patternFill>
          <fgColor auto="1"/>
          <bgColor rgb="FFCCFFFF"/>
        </patternFill>
      </fill>
    </dxf>
    <dxf>
      <fill>
        <patternFill>
          <bgColor indexed="41"/>
        </patternFill>
      </fill>
    </dxf>
    <dxf>
      <font>
        <color theme="1"/>
      </font>
      <fill>
        <patternFill>
          <bgColor rgb="FFCCFFFF"/>
        </patternFill>
      </fill>
    </dxf>
    <dxf>
      <fill>
        <patternFill>
          <bgColor indexed="41"/>
        </patternFill>
      </fill>
    </dxf>
    <dxf>
      <font>
        <color theme="1"/>
      </font>
      <fill>
        <patternFill>
          <fgColor auto="1"/>
          <bgColor rgb="FFCCFFFF"/>
        </patternFill>
      </fill>
    </dxf>
    <dxf>
      <fill>
        <patternFill>
          <bgColor indexed="41"/>
        </patternFill>
      </fill>
    </dxf>
    <dxf>
      <font>
        <color theme="1"/>
      </font>
      <fill>
        <patternFill>
          <fgColor auto="1"/>
          <bgColor rgb="FFCCFFFF"/>
        </patternFill>
      </fill>
    </dxf>
    <dxf>
      <fill>
        <patternFill>
          <bgColor indexed="41"/>
        </patternFill>
      </fill>
    </dxf>
    <dxf>
      <font>
        <color theme="1"/>
      </font>
      <fill>
        <patternFill>
          <fgColor auto="1"/>
          <bgColor rgb="FFCCFFFF"/>
        </patternFill>
      </fill>
    </dxf>
    <dxf>
      <fill>
        <patternFill>
          <bgColor indexed="41"/>
        </patternFill>
      </fill>
    </dxf>
    <dxf>
      <font>
        <color theme="1"/>
      </font>
      <fill>
        <patternFill>
          <fgColor auto="1"/>
          <bgColor rgb="FFCCFFFF"/>
        </patternFill>
      </fill>
    </dxf>
    <dxf>
      <fill>
        <patternFill>
          <bgColor indexed="41"/>
        </patternFill>
      </fill>
    </dxf>
    <dxf>
      <font>
        <color theme="1"/>
      </font>
      <fill>
        <patternFill>
          <fgColor auto="1"/>
          <bgColor rgb="FFCCFFFF"/>
        </patternFill>
      </fill>
    </dxf>
    <dxf>
      <fill>
        <patternFill>
          <bgColor indexed="41"/>
        </patternFill>
      </fill>
    </dxf>
    <dxf>
      <font>
        <color theme="1"/>
      </font>
      <fill>
        <patternFill>
          <fgColor auto="1"/>
          <bgColor rgb="FFCCFFFF"/>
        </patternFill>
      </fill>
    </dxf>
    <dxf>
      <fill>
        <patternFill>
          <bgColor indexed="41"/>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1"/>
      </font>
      <fill>
        <patternFill>
          <fgColor auto="1"/>
          <bgColor rgb="FFCCFFFF"/>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patternType="solid">
          <bgColor theme="0"/>
        </patternFill>
      </fill>
      <border>
        <left/>
        <right/>
        <top/>
        <bottom/>
        <vertical/>
        <horizontal/>
      </border>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ont>
        <color theme="1"/>
      </font>
      <fill>
        <patternFill>
          <fgColor auto="1"/>
          <bgColor rgb="FFCCFFFF"/>
        </patternFill>
      </fill>
    </dxf>
    <dxf>
      <font>
        <color theme="1"/>
      </font>
      <fill>
        <patternFill>
          <bgColor rgb="FFCCFFFF"/>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ont>
        <color theme="0"/>
      </font>
      <fill>
        <patternFill>
          <bgColor theme="0"/>
        </patternFill>
      </fill>
      <border>
        <left/>
        <right/>
        <top/>
        <bottom/>
      </border>
    </dxf>
    <dxf>
      <font>
        <condense val="0"/>
        <extend val="0"/>
        <color indexed="57"/>
      </font>
      <fill>
        <patternFill>
          <bgColor indexed="57"/>
        </patternFill>
      </fill>
    </dxf>
    <dxf>
      <font>
        <color theme="0"/>
      </font>
      <fill>
        <patternFill>
          <fgColor theme="0"/>
          <bgColor theme="0"/>
        </patternFill>
      </fill>
      <border>
        <left style="thin">
          <color theme="0"/>
        </left>
        <right style="thin">
          <color theme="0"/>
        </right>
        <top style="thin">
          <color theme="0"/>
        </top>
        <bottom style="thin">
          <color theme="0"/>
        </bottom>
      </border>
    </dxf>
    <dxf>
      <font>
        <color theme="1"/>
      </font>
      <fill>
        <patternFill>
          <bgColor rgb="FFCCFFFF"/>
        </patternFill>
      </fill>
    </dxf>
    <dxf>
      <font>
        <color theme="1"/>
      </font>
      <fill>
        <patternFill>
          <bgColor rgb="FFCCFFFF"/>
        </patternFill>
      </fill>
    </dxf>
    <dxf>
      <font>
        <color theme="0"/>
      </font>
      <fill>
        <patternFill>
          <fgColor theme="0"/>
          <bgColor theme="0"/>
        </patternFill>
      </fill>
      <border>
        <left style="thin">
          <color theme="0"/>
        </left>
        <right style="thin">
          <color theme="0"/>
        </right>
        <top style="thin">
          <color theme="0"/>
        </top>
        <bottom style="thin">
          <color theme="0"/>
        </bottom>
      </border>
    </dxf>
    <dxf>
      <font>
        <color indexed="57"/>
      </font>
      <fill>
        <patternFill>
          <bgColor indexed="57"/>
        </patternFill>
      </fill>
    </dxf>
    <dxf>
      <font>
        <condense val="0"/>
        <extend val="0"/>
        <color indexed="9"/>
      </font>
      <fill>
        <patternFill>
          <bgColor indexed="9"/>
        </patternFill>
      </fill>
      <border>
        <left/>
        <right/>
        <top/>
        <bottom/>
      </border>
    </dxf>
    <dxf>
      <font>
        <color theme="0"/>
      </font>
      <fill>
        <patternFill>
          <bgColor theme="0"/>
        </patternFill>
      </fill>
      <border>
        <left/>
        <right/>
        <top/>
        <bottom/>
        <vertical/>
        <horizontal/>
      </border>
    </dxf>
    <dxf>
      <fill>
        <patternFill>
          <bgColor indexed="27"/>
        </patternFill>
      </fill>
    </dxf>
    <dxf>
      <fill>
        <patternFill>
          <bgColor indexed="15"/>
        </patternFill>
      </fill>
    </dxf>
    <dxf>
      <fill>
        <patternFill>
          <bgColor indexed="41"/>
        </patternFill>
      </fill>
    </dxf>
    <dxf>
      <fill>
        <patternFill>
          <bgColor indexed="15"/>
        </patternFill>
      </fill>
    </dxf>
    <dxf>
      <fill>
        <patternFill>
          <bgColor indexed="41"/>
        </patternFill>
      </fill>
    </dxf>
    <dxf>
      <fill>
        <patternFill>
          <bgColor indexed="15"/>
        </patternFill>
      </fill>
    </dxf>
    <dxf>
      <fill>
        <patternFill>
          <bgColor indexed="41"/>
        </patternFill>
      </fill>
    </dxf>
    <dxf>
      <fill>
        <patternFill>
          <bgColor indexed="15"/>
        </patternFill>
      </fill>
    </dxf>
    <dxf>
      <fill>
        <patternFill>
          <bgColor indexed="41"/>
        </patternFill>
      </fill>
    </dxf>
    <dxf>
      <fill>
        <patternFill>
          <bgColor indexed="15"/>
        </patternFill>
      </fill>
    </dxf>
    <dxf>
      <fill>
        <patternFill>
          <bgColor indexed="41"/>
        </patternFill>
      </fill>
    </dxf>
    <dxf>
      <fill>
        <patternFill>
          <bgColor indexed="35"/>
        </patternFill>
      </fill>
    </dxf>
    <dxf>
      <fill>
        <patternFill>
          <bgColor indexed="41"/>
        </patternFill>
      </fill>
    </dxf>
    <dxf>
      <fill>
        <patternFill>
          <bgColor indexed="10"/>
        </patternFill>
      </fill>
    </dxf>
    <dxf>
      <fill>
        <patternFill>
          <bgColor indexed="41"/>
        </patternFill>
      </fill>
    </dxf>
    <dxf>
      <font>
        <color theme="0"/>
      </font>
      <fill>
        <patternFill>
          <bgColor theme="0"/>
        </patternFill>
      </fill>
      <border>
        <left/>
        <right/>
        <top/>
        <bottom/>
      </border>
    </dxf>
    <dxf>
      <fill>
        <patternFill>
          <bgColor indexed="41"/>
        </patternFill>
      </fill>
    </dxf>
    <dxf>
      <fill>
        <patternFill>
          <bgColor indexed="41"/>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ndense val="0"/>
        <extend val="0"/>
        <color auto="1"/>
      </font>
      <fill>
        <patternFill>
          <bgColor indexed="10"/>
        </patternFill>
      </fill>
    </dxf>
    <dxf>
      <fill>
        <patternFill>
          <bgColor theme="3" tint="0.59987182226020086"/>
        </patternFill>
      </fill>
    </dxf>
    <dxf>
      <fill>
        <patternFill>
          <bgColor indexed="1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EAEAEA"/>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DDDDDD"/>
      <rgbColor rgb="00003300"/>
      <rgbColor rgb="00333300"/>
      <rgbColor rgb="00993300"/>
      <rgbColor rgb="00993366"/>
      <rgbColor rgb="00333399"/>
      <rgbColor rgb="00333333"/>
    </indexedColors>
    <mruColors>
      <color rgb="FFA1C0DD"/>
      <color rgb="FFCCFFFF"/>
      <color rgb="FF5B9BD5"/>
      <color rgb="FF4676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shahamcpa-my.sharepoint.com/HON/&#1512;&#1513;&#1493;&#1514;%20&#1492;&#1495;&#1491;&#1513;&#1504;&#1493;&#1514;/&#1514;&#1511;&#1510;&#1497;&#1489;/&#1514;&#1511;&#1510;&#1497;&#1489;%20&#1489;&#1511;&#1513;&#1492;%20&#1502;&#1488;&#1493;&#1495;&#1491;%201802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הנחיות למילוי-התחל כאן"/>
      <sheetName val="ראשי-פרטים כלליים וריכוז הוצאות"/>
      <sheetName val="כח אדם - שכר"/>
      <sheetName val="חומרים "/>
      <sheetName val="ציוד ייעודי"/>
      <sheetName val="קבלני משנה "/>
      <sheetName val="ציוד"/>
      <sheetName val="שיווק"/>
      <sheetName val="שונות ופטנטים"/>
      <sheetName val="תקציב בחתך משימות"/>
    </sheetNames>
    <sheetDataSet>
      <sheetData sheetId="0"/>
      <sheetData sheetId="1">
        <row r="12">
          <cell r="X12">
            <v>8</v>
          </cell>
        </row>
        <row r="13">
          <cell r="AA13" t="str">
            <v>ציוד ייעודי</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innovationisrael.org.il/"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4676A3"/>
    <outlinePr summaryRight="0"/>
  </sheetPr>
  <dimension ref="A1:AD388"/>
  <sheetViews>
    <sheetView showGridLines="0" rightToLeft="1" tabSelected="1" zoomScaleNormal="100" workbookViewId="0">
      <pane ySplit="1" topLeftCell="A2" activePane="bottomLeft" state="frozen"/>
      <selection activeCell="E7" sqref="E7"/>
      <selection pane="bottomLeft" activeCell="D4" sqref="D4:E4"/>
    </sheetView>
  </sheetViews>
  <sheetFormatPr defaultColWidth="9.140625" defaultRowHeight="12.75" outlineLevelRow="1" outlineLevelCol="1" x14ac:dyDescent="0.2"/>
  <cols>
    <col min="1" max="1" width="11" style="3" customWidth="1"/>
    <col min="2" max="2" width="18" style="3" customWidth="1"/>
    <col min="3" max="3" width="15.140625" style="3" customWidth="1"/>
    <col min="4" max="4" width="21.7109375" style="3" customWidth="1"/>
    <col min="5" max="5" width="35" style="3" customWidth="1"/>
    <col min="6" max="6" width="20.85546875" style="3" customWidth="1" collapsed="1"/>
    <col min="7" max="7" width="19.5703125" style="3" hidden="1" customWidth="1" outlineLevel="1"/>
    <col min="8" max="8" width="17.140625" style="3" hidden="1" customWidth="1" outlineLevel="1"/>
    <col min="9" max="19" width="9.140625" style="3"/>
    <col min="20" max="20" width="3.85546875" style="3" customWidth="1"/>
    <col min="21" max="16384" width="9.140625" style="3"/>
  </cols>
  <sheetData>
    <row r="1" spans="1:30" ht="21.75" customHeight="1" thickBot="1" x14ac:dyDescent="0.25">
      <c r="A1" s="333" t="s">
        <v>30</v>
      </c>
      <c r="B1" s="334" t="s">
        <v>318</v>
      </c>
      <c r="C1" s="335" t="s">
        <v>31</v>
      </c>
      <c r="D1" s="336" t="s">
        <v>80</v>
      </c>
      <c r="E1" s="337">
        <v>44166</v>
      </c>
      <c r="F1" s="338" t="s">
        <v>319</v>
      </c>
    </row>
    <row r="2" spans="1:30" ht="17.100000000000001" customHeight="1" x14ac:dyDescent="0.2">
      <c r="A2" s="643"/>
      <c r="B2" s="644"/>
      <c r="C2" s="644"/>
      <c r="D2" s="644"/>
      <c r="E2" s="339"/>
      <c r="F2" s="340"/>
      <c r="G2" s="341" t="s">
        <v>181</v>
      </c>
    </row>
    <row r="3" spans="1:30" ht="17.100000000000001" customHeight="1" x14ac:dyDescent="0.2">
      <c r="A3" s="645"/>
      <c r="B3" s="646"/>
      <c r="C3" s="646"/>
      <c r="D3" s="646"/>
      <c r="E3" s="342"/>
      <c r="F3" s="343"/>
      <c r="AD3" s="344"/>
    </row>
    <row r="4" spans="1:30" ht="20.25" customHeight="1" thickBot="1" x14ac:dyDescent="0.25">
      <c r="A4" s="345"/>
      <c r="B4" s="669" t="s">
        <v>134</v>
      </c>
      <c r="C4" s="669"/>
      <c r="D4" s="668" t="str">
        <f>IF(ISNA(INDEX($H$158:$H$249,MATCH($F$23,$E$158:$E$249,0))),E106,INDEX($H$158:$H$249,MATCH($F$23,$E$158:$E$249,0)))</f>
        <v>לחץ כאן בכדי לבחור מסלול מהרשימה</v>
      </c>
      <c r="E4" s="668"/>
      <c r="F4" s="346"/>
      <c r="AD4" s="344"/>
    </row>
    <row r="5" spans="1:30" ht="25.5" customHeight="1" thickBot="1" x14ac:dyDescent="0.25">
      <c r="A5" s="347"/>
      <c r="B5" s="348"/>
      <c r="C5" s="348"/>
      <c r="D5" s="348"/>
      <c r="E5" s="349" t="s">
        <v>29</v>
      </c>
      <c r="F5" s="350"/>
      <c r="G5" s="351"/>
      <c r="M5" s="344"/>
      <c r="N5" s="344"/>
      <c r="P5" s="344"/>
      <c r="Q5" s="344"/>
      <c r="R5" s="344"/>
      <c r="T5" s="344"/>
      <c r="V5" s="344"/>
      <c r="W5" s="344"/>
      <c r="Y5" s="344"/>
      <c r="AA5" s="344"/>
      <c r="AC5" s="344"/>
      <c r="AD5" s="344"/>
    </row>
    <row r="6" spans="1:30" ht="18.75" customHeight="1" x14ac:dyDescent="0.2">
      <c r="A6" s="672"/>
      <c r="B6" s="673"/>
      <c r="C6" s="673"/>
      <c r="D6" s="673"/>
      <c r="E6" s="673"/>
      <c r="F6" s="674"/>
      <c r="G6" s="351"/>
      <c r="M6" s="344"/>
      <c r="P6" s="344"/>
      <c r="R6" s="344"/>
      <c r="V6" s="344"/>
      <c r="Z6" s="344"/>
      <c r="AC6" s="344"/>
    </row>
    <row r="7" spans="1:30" ht="18.75" customHeight="1" x14ac:dyDescent="0.2">
      <c r="A7" s="672"/>
      <c r="B7" s="673"/>
      <c r="C7" s="673"/>
      <c r="D7" s="673"/>
      <c r="E7" s="673"/>
      <c r="F7" s="674"/>
      <c r="G7" s="351"/>
      <c r="P7" s="344"/>
      <c r="R7" s="344"/>
      <c r="V7" s="344"/>
      <c r="W7" s="344"/>
      <c r="Y7" s="344"/>
      <c r="AA7" s="344"/>
      <c r="AD7" s="344"/>
    </row>
    <row r="8" spans="1:30" ht="21.2" customHeight="1" x14ac:dyDescent="0.2">
      <c r="A8" s="682" t="s">
        <v>71</v>
      </c>
      <c r="B8" s="683"/>
      <c r="C8" s="683"/>
      <c r="D8" s="683"/>
      <c r="E8" s="683"/>
      <c r="F8" s="684"/>
      <c r="W8" s="344"/>
    </row>
    <row r="9" spans="1:30" ht="20.25" customHeight="1" x14ac:dyDescent="0.2">
      <c r="A9" s="656" t="s">
        <v>13</v>
      </c>
      <c r="B9" s="634"/>
      <c r="C9" s="657" t="s">
        <v>201</v>
      </c>
      <c r="D9" s="634"/>
      <c r="E9" s="675" t="s">
        <v>78</v>
      </c>
      <c r="F9" s="676"/>
      <c r="W9" s="344"/>
    </row>
    <row r="10" spans="1:30" ht="42.75" customHeight="1" x14ac:dyDescent="0.2">
      <c r="A10" s="663"/>
      <c r="B10" s="664"/>
      <c r="C10" s="680"/>
      <c r="D10" s="681"/>
      <c r="E10" s="677"/>
      <c r="F10" s="678"/>
      <c r="M10" s="344"/>
      <c r="N10" s="344"/>
      <c r="O10" s="344"/>
      <c r="Q10" s="344"/>
    </row>
    <row r="11" spans="1:30" ht="22.7" customHeight="1" x14ac:dyDescent="0.2">
      <c r="A11" s="651" t="s">
        <v>75</v>
      </c>
      <c r="B11" s="652"/>
      <c r="C11" s="652"/>
      <c r="D11" s="652" t="s">
        <v>44</v>
      </c>
      <c r="E11" s="652"/>
      <c r="F11" s="655"/>
      <c r="M11" s="344"/>
      <c r="Q11" s="344"/>
    </row>
    <row r="12" spans="1:30" s="5" customFormat="1" ht="20.25" customHeight="1" x14ac:dyDescent="0.2">
      <c r="A12" s="670"/>
      <c r="B12" s="671"/>
      <c r="C12" s="671"/>
      <c r="D12" s="671"/>
      <c r="E12" s="671"/>
      <c r="F12" s="679"/>
      <c r="L12" s="354"/>
      <c r="M12" s="344"/>
      <c r="Q12" s="344"/>
    </row>
    <row r="13" spans="1:30" ht="20.25" customHeight="1" x14ac:dyDescent="0.2">
      <c r="A13" s="656" t="s">
        <v>43</v>
      </c>
      <c r="B13" s="657"/>
      <c r="C13" s="634"/>
      <c r="D13" s="352" t="s">
        <v>11</v>
      </c>
      <c r="E13" s="352" t="s">
        <v>10</v>
      </c>
      <c r="F13" s="353" t="s">
        <v>9</v>
      </c>
      <c r="M13" s="344"/>
      <c r="Q13" s="344"/>
    </row>
    <row r="14" spans="1:30" s="4" customFormat="1" ht="20.25" customHeight="1" x14ac:dyDescent="0.2">
      <c r="A14" s="697"/>
      <c r="B14" s="698"/>
      <c r="C14" s="698"/>
      <c r="D14" s="250"/>
      <c r="E14" s="250"/>
      <c r="F14" s="251"/>
      <c r="Q14" s="344"/>
    </row>
    <row r="15" spans="1:30" ht="20.25" customHeight="1" x14ac:dyDescent="0.2">
      <c r="A15" s="651" t="s">
        <v>83</v>
      </c>
      <c r="B15" s="652"/>
      <c r="C15" s="652"/>
      <c r="D15" s="352" t="s">
        <v>82</v>
      </c>
      <c r="E15" s="652" t="s">
        <v>42</v>
      </c>
      <c r="F15" s="655"/>
      <c r="Q15" s="344"/>
    </row>
    <row r="16" spans="1:30" s="6" customFormat="1" ht="20.25" customHeight="1" thickBot="1" x14ac:dyDescent="0.25">
      <c r="A16" s="690"/>
      <c r="B16" s="691"/>
      <c r="C16" s="691"/>
      <c r="D16" s="250"/>
      <c r="E16" s="653"/>
      <c r="F16" s="654"/>
      <c r="Q16" s="344"/>
    </row>
    <row r="17" spans="1:17" ht="20.25" customHeight="1" thickBot="1" x14ac:dyDescent="0.25">
      <c r="A17" s="656" t="s">
        <v>202</v>
      </c>
      <c r="B17" s="657"/>
      <c r="C17" s="634"/>
      <c r="D17" s="355" t="s">
        <v>8</v>
      </c>
      <c r="E17" s="652" t="s">
        <v>81</v>
      </c>
      <c r="F17" s="655"/>
      <c r="G17" s="356" t="s">
        <v>179</v>
      </c>
      <c r="Q17" s="344"/>
    </row>
    <row r="18" spans="1:17" s="5" customFormat="1" ht="20.25" customHeight="1" thickBot="1" x14ac:dyDescent="0.25">
      <c r="A18" s="658"/>
      <c r="B18" s="659"/>
      <c r="C18" s="659"/>
      <c r="D18" s="250"/>
      <c r="E18" s="694"/>
      <c r="F18" s="695"/>
      <c r="G18" s="183">
        <v>1</v>
      </c>
    </row>
    <row r="19" spans="1:17" ht="20.25" customHeight="1" thickBot="1" x14ac:dyDescent="0.25">
      <c r="A19" s="685" t="s">
        <v>79</v>
      </c>
      <c r="B19" s="686"/>
      <c r="C19" s="629" t="s">
        <v>67</v>
      </c>
      <c r="D19" s="630"/>
      <c r="E19" s="630"/>
      <c r="F19" s="631"/>
      <c r="G19" s="356" t="s">
        <v>177</v>
      </c>
    </row>
    <row r="20" spans="1:17" ht="20.25" customHeight="1" thickBot="1" x14ac:dyDescent="0.25">
      <c r="A20" s="656" t="s">
        <v>39</v>
      </c>
      <c r="B20" s="634"/>
      <c r="C20" s="632" t="s">
        <v>40</v>
      </c>
      <c r="D20" s="634"/>
      <c r="E20" s="632" t="s">
        <v>41</v>
      </c>
      <c r="F20" s="633"/>
      <c r="G20" s="184">
        <v>1</v>
      </c>
    </row>
    <row r="21" spans="1:17" s="4" customFormat="1" ht="20.25" customHeight="1" x14ac:dyDescent="0.2">
      <c r="A21" s="637">
        <f>(YEAR(E21)-YEAR(C21))*12+MONTH(E21)-MONTH(C21)+1</f>
        <v>1</v>
      </c>
      <c r="B21" s="638"/>
      <c r="C21" s="635">
        <v>44652</v>
      </c>
      <c r="D21" s="636"/>
      <c r="E21" s="635">
        <v>44652</v>
      </c>
      <c r="F21" s="636"/>
      <c r="G21" s="621" t="s">
        <v>178</v>
      </c>
    </row>
    <row r="22" spans="1:17" ht="8.4499999999999993" customHeight="1" x14ac:dyDescent="0.2">
      <c r="A22" s="357"/>
      <c r="B22" s="358"/>
      <c r="C22" s="358"/>
      <c r="D22" s="359"/>
      <c r="E22" s="360"/>
      <c r="F22" s="361"/>
      <c r="G22" s="622"/>
    </row>
    <row r="23" spans="1:17" ht="17.100000000000001" customHeight="1" thickBot="1" x14ac:dyDescent="0.25">
      <c r="A23" s="362"/>
      <c r="B23" s="363"/>
      <c r="C23" s="363"/>
      <c r="D23" s="364"/>
      <c r="E23" s="365">
        <v>3693</v>
      </c>
      <c r="F23" s="366"/>
      <c r="G23" s="623"/>
    </row>
    <row r="24" spans="1:17" ht="23.25" customHeight="1" thickBot="1" x14ac:dyDescent="0.25">
      <c r="A24" s="648" t="s">
        <v>180</v>
      </c>
      <c r="B24" s="649"/>
      <c r="C24" s="649"/>
      <c r="D24" s="649"/>
      <c r="E24" s="649"/>
      <c r="F24" s="650"/>
    </row>
    <row r="25" spans="1:17" ht="48.75" customHeight="1" x14ac:dyDescent="0.2">
      <c r="A25" s="252" t="s">
        <v>0</v>
      </c>
      <c r="B25" s="367" t="s">
        <v>1</v>
      </c>
      <c r="C25" s="696" t="s">
        <v>62</v>
      </c>
      <c r="D25" s="696"/>
      <c r="E25" s="692" t="s">
        <v>76</v>
      </c>
      <c r="F25" s="693"/>
      <c r="G25" s="368" t="s">
        <v>176</v>
      </c>
      <c r="H25" s="368" t="s">
        <v>170</v>
      </c>
    </row>
    <row r="26" spans="1:17" ht="29.25" customHeight="1" x14ac:dyDescent="0.2">
      <c r="A26" s="252">
        <v>1</v>
      </c>
      <c r="B26" s="253" t="s">
        <v>156</v>
      </c>
      <c r="C26" s="624">
        <f>+'כח אדם - שכר'!OL226</f>
        <v>0</v>
      </c>
      <c r="D26" s="624"/>
      <c r="E26" s="624">
        <f>'כח אדם - שכר'!OI226</f>
        <v>0</v>
      </c>
      <c r="F26" s="624"/>
      <c r="G26" s="31" t="e">
        <f>IF(COUNTA($G$18,$G$20)=2,+'כח אדם - שכר'!OT226,0)</f>
        <v>#REF!</v>
      </c>
      <c r="H26" s="31" t="e">
        <f>+'כח אדם - שכר'!OU226</f>
        <v>#REF!</v>
      </c>
    </row>
    <row r="27" spans="1:17" ht="29.25" customHeight="1" x14ac:dyDescent="0.2">
      <c r="A27" s="252">
        <v>2</v>
      </c>
      <c r="B27" s="253" t="s">
        <v>155</v>
      </c>
      <c r="C27" s="624">
        <f>'קבלני משנה'!C49</f>
        <v>0</v>
      </c>
      <c r="D27" s="624"/>
      <c r="E27" s="624">
        <f>'קבלני משנה'!D49</f>
        <v>0</v>
      </c>
      <c r="F27" s="624"/>
      <c r="G27" s="31">
        <f>IF(COUNTA($G$18,$G$20)=2,+'קבלני משנה'!L49,0)</f>
        <v>0</v>
      </c>
      <c r="H27" s="31">
        <f>+'קבלני משנה'!M49</f>
        <v>0</v>
      </c>
    </row>
    <row r="28" spans="1:17" ht="29.25" customHeight="1" x14ac:dyDescent="0.2">
      <c r="A28" s="252">
        <v>3</v>
      </c>
      <c r="B28" s="253" t="s">
        <v>154</v>
      </c>
      <c r="C28" s="624">
        <f>IF($J$28=0,0,IF($J$28&lt;1,ציוד!$I$53,'ציוד - הכרה מלאה'!$C$55))</f>
        <v>0</v>
      </c>
      <c r="D28" s="624"/>
      <c r="E28" s="624">
        <f>IF($J$28=0,0,IF($J$28&lt;1,ציוד!$J$53,'ציוד - הכרה מלאה'!$D$55))</f>
        <v>0</v>
      </c>
      <c r="F28" s="624"/>
      <c r="G28" s="31">
        <f>IF(COUNTA($G$18,$G$20)=2,IF($J$28=0,0,IF($J$28&lt;1,ציוד!$O$53,'ציוד - הכרה מלאה'!$C$55)),0)</f>
        <v>0</v>
      </c>
      <c r="H28" s="304">
        <f>IF($J$28=0,0,IF($J$28&lt;1,ציוד!$P$53,'ציוד - הכרה מלאה'!$K$55))</f>
        <v>0</v>
      </c>
      <c r="J28" s="235">
        <f>INDEX($G$106:$Q$155,$F$103,MATCH(L28,$G$105:$Q$105,0))</f>
        <v>0</v>
      </c>
      <c r="K28" s="235"/>
      <c r="L28" s="235" t="s">
        <v>188</v>
      </c>
    </row>
    <row r="29" spans="1:17" ht="29.25" customHeight="1" x14ac:dyDescent="0.2">
      <c r="A29" s="254">
        <v>4</v>
      </c>
      <c r="B29" s="255" t="s">
        <v>147</v>
      </c>
      <c r="C29" s="639">
        <f>+'שונות ופטנטים'!C38</f>
        <v>0</v>
      </c>
      <c r="D29" s="639"/>
      <c r="E29" s="639">
        <f>+'שונות ופטנטים'!H38</f>
        <v>0</v>
      </c>
      <c r="F29" s="639"/>
      <c r="G29" s="31">
        <f>IF(COUNTA($G$18,$G$20)=2,+'שונות ופטנטים'!O38,0)</f>
        <v>0</v>
      </c>
      <c r="H29" s="31">
        <f>+'שונות ופטנטים'!P38</f>
        <v>0</v>
      </c>
    </row>
    <row r="30" spans="1:17" ht="29.25" customHeight="1" x14ac:dyDescent="0.2">
      <c r="A30" s="252">
        <v>5</v>
      </c>
      <c r="B30" s="253" t="s">
        <v>153</v>
      </c>
      <c r="C30" s="624">
        <f>+חומרים!C45</f>
        <v>0</v>
      </c>
      <c r="D30" s="624"/>
      <c r="E30" s="624">
        <f>חומרים!D45</f>
        <v>0</v>
      </c>
      <c r="F30" s="624"/>
      <c r="G30" s="31">
        <f>IF(COUNTA($G$18,$G$20)=2,+חומרים!M45,0)</f>
        <v>0</v>
      </c>
      <c r="H30" s="31">
        <f>+חומרים!N45</f>
        <v>0</v>
      </c>
    </row>
    <row r="31" spans="1:17" ht="29.25" customHeight="1" x14ac:dyDescent="0.2">
      <c r="A31" s="252">
        <v>6</v>
      </c>
      <c r="B31" s="253" t="s">
        <v>199</v>
      </c>
      <c r="C31" s="624">
        <f>שיווק!C43</f>
        <v>0</v>
      </c>
      <c r="D31" s="624"/>
      <c r="E31" s="624">
        <f>שיווק!D43</f>
        <v>0</v>
      </c>
      <c r="F31" s="624"/>
      <c r="G31" s="31">
        <f>שיווק!L43</f>
        <v>0</v>
      </c>
      <c r="H31" s="31">
        <f>שיווק!M43</f>
        <v>0</v>
      </c>
    </row>
    <row r="32" spans="1:17" ht="29.25" customHeight="1" x14ac:dyDescent="0.2">
      <c r="A32" s="252">
        <v>7</v>
      </c>
      <c r="B32" s="253" t="s">
        <v>191</v>
      </c>
      <c r="C32" s="624">
        <f>'התאמת מוצר ותיקוף שוק'!C43</f>
        <v>0</v>
      </c>
      <c r="D32" s="624"/>
      <c r="E32" s="624">
        <f>'התאמת מוצר ותיקוף שוק'!D43</f>
        <v>0</v>
      </c>
      <c r="F32" s="624"/>
      <c r="G32" s="31">
        <f>'התאמת מוצר ותיקוף שוק'!L43</f>
        <v>0</v>
      </c>
      <c r="H32" s="31">
        <f>'התאמת מוצר ותיקוף שוק'!M43</f>
        <v>0</v>
      </c>
    </row>
    <row r="33" spans="1:8" ht="29.25" customHeight="1" thickBot="1" x14ac:dyDescent="0.25">
      <c r="A33" s="252">
        <v>8</v>
      </c>
      <c r="B33" s="253" t="s">
        <v>157</v>
      </c>
      <c r="C33" s="639">
        <f>+' ציוד יעודי '!C43</f>
        <v>0</v>
      </c>
      <c r="D33" s="639"/>
      <c r="E33" s="639">
        <f>+' ציוד יעודי '!D43</f>
        <v>0</v>
      </c>
      <c r="F33" s="639"/>
      <c r="G33" s="33">
        <f>IF(COUNTA($G$18,$G$20)=2,+' ציוד יעודי '!J43,0)</f>
        <v>0</v>
      </c>
      <c r="H33" s="33">
        <f>+' ציוד יעודי '!K43</f>
        <v>0</v>
      </c>
    </row>
    <row r="34" spans="1:8" ht="22.7" customHeight="1" thickBot="1" x14ac:dyDescent="0.25">
      <c r="A34" s="256"/>
      <c r="B34" s="257" t="s">
        <v>3</v>
      </c>
      <c r="C34" s="660">
        <f>SUM(C26:C33)</f>
        <v>0</v>
      </c>
      <c r="D34" s="660"/>
      <c r="E34" s="660">
        <f>SUM(E26:E33)</f>
        <v>0</v>
      </c>
      <c r="F34" s="660"/>
      <c r="G34" s="34" t="e">
        <f>SUM(G26:G33)</f>
        <v>#REF!</v>
      </c>
      <c r="H34" s="34" t="e">
        <f>SUM(H26:H33)</f>
        <v>#REF!</v>
      </c>
    </row>
    <row r="35" spans="1:8" ht="17.100000000000001" customHeight="1" x14ac:dyDescent="0.2">
      <c r="A35" s="369" t="s">
        <v>129</v>
      </c>
      <c r="B35" s="370"/>
      <c r="C35" s="166"/>
      <c r="D35" s="167"/>
      <c r="E35" s="166"/>
      <c r="F35" s="168"/>
      <c r="G35" s="32"/>
      <c r="H35" s="1"/>
    </row>
    <row r="36" spans="1:8" ht="17.100000000000001" customHeight="1" x14ac:dyDescent="0.2">
      <c r="A36" s="665" t="s">
        <v>128</v>
      </c>
      <c r="B36" s="666"/>
      <c r="C36" s="666"/>
      <c r="D36" s="666"/>
      <c r="E36" s="666"/>
      <c r="F36" s="667"/>
      <c r="G36" s="7"/>
    </row>
    <row r="37" spans="1:8" ht="13.7" customHeight="1" x14ac:dyDescent="0.2">
      <c r="A37" s="665"/>
      <c r="B37" s="666"/>
      <c r="C37" s="666"/>
      <c r="D37" s="666"/>
      <c r="E37" s="666"/>
      <c r="F37" s="667"/>
    </row>
    <row r="38" spans="1:8" ht="17.100000000000001" customHeight="1" x14ac:dyDescent="0.2">
      <c r="A38" s="700" t="str">
        <f>IF(OR(D68=4,D68=3),A71,C47)</f>
        <v xml:space="preserve">    </v>
      </c>
      <c r="B38" s="701"/>
      <c r="C38" s="701"/>
      <c r="D38" s="701"/>
      <c r="E38" s="701"/>
      <c r="F38" s="702"/>
    </row>
    <row r="39" spans="1:8" s="372" customFormat="1" ht="36.75" customHeight="1" x14ac:dyDescent="0.2">
      <c r="A39" s="641"/>
      <c r="B39" s="642"/>
      <c r="C39" s="687"/>
      <c r="D39" s="688"/>
      <c r="E39" s="689"/>
      <c r="F39" s="371"/>
    </row>
    <row r="40" spans="1:8" ht="17.100000000000001" customHeight="1" x14ac:dyDescent="0.2">
      <c r="A40" s="661" t="s">
        <v>21</v>
      </c>
      <c r="B40" s="662"/>
      <c r="C40" s="662" t="s">
        <v>22</v>
      </c>
      <c r="D40" s="662"/>
      <c r="E40" s="662"/>
      <c r="F40" s="373" t="s">
        <v>20</v>
      </c>
    </row>
    <row r="41" spans="1:8" ht="5.25" customHeight="1" thickBot="1" x14ac:dyDescent="0.25">
      <c r="A41" s="374"/>
      <c r="B41" s="375"/>
      <c r="C41" s="376"/>
      <c r="D41" s="375"/>
      <c r="E41" s="375"/>
      <c r="F41" s="377"/>
    </row>
    <row r="42" spans="1:8" x14ac:dyDescent="0.2">
      <c r="C42" s="3" t="s">
        <v>12</v>
      </c>
    </row>
    <row r="43" spans="1:8" ht="12.75" customHeight="1" x14ac:dyDescent="0.2">
      <c r="A43" s="640" t="s">
        <v>165</v>
      </c>
      <c r="B43" s="640"/>
      <c r="C43" s="640"/>
      <c r="D43" s="640"/>
      <c r="E43" s="640"/>
      <c r="F43" s="640"/>
    </row>
    <row r="44" spans="1:8" x14ac:dyDescent="0.2">
      <c r="A44" s="640"/>
      <c r="B44" s="640"/>
      <c r="C44" s="640"/>
      <c r="D44" s="640"/>
      <c r="E44" s="640"/>
      <c r="F44" s="640"/>
    </row>
    <row r="45" spans="1:8" x14ac:dyDescent="0.2">
      <c r="A45" s="647"/>
      <c r="B45" s="647"/>
      <c r="C45" s="647"/>
      <c r="D45" s="647"/>
      <c r="E45" s="647"/>
      <c r="F45" s="647"/>
    </row>
    <row r="46" spans="1:8" ht="7.5" customHeight="1" thickBot="1" x14ac:dyDescent="0.25">
      <c r="A46" s="378"/>
    </row>
    <row r="47" spans="1:8" ht="17.25" thickTop="1" thickBot="1" x14ac:dyDescent="0.25">
      <c r="A47" s="625" t="s">
        <v>148</v>
      </c>
      <c r="B47" s="626"/>
      <c r="C47" s="3" t="s">
        <v>149</v>
      </c>
    </row>
    <row r="48" spans="1:8" ht="14.25" thickTop="1" thickBot="1" x14ac:dyDescent="0.25">
      <c r="A48" s="627"/>
      <c r="B48" s="628"/>
    </row>
    <row r="49" spans="1:18" ht="14.25" thickTop="1" thickBot="1" x14ac:dyDescent="0.25">
      <c r="A49" s="627"/>
      <c r="B49" s="628"/>
    </row>
    <row r="50" spans="1:18" ht="14.25" thickTop="1" thickBot="1" x14ac:dyDescent="0.25">
      <c r="A50" s="627"/>
      <c r="B50" s="628"/>
    </row>
    <row r="51" spans="1:18" ht="16.5" customHeight="1" thickTop="1" x14ac:dyDescent="0.2"/>
    <row r="52" spans="1:18" hidden="1" outlineLevel="1" x14ac:dyDescent="0.2"/>
    <row r="53" spans="1:18" ht="11.25" hidden="1" customHeight="1" outlineLevel="1" x14ac:dyDescent="0.2"/>
    <row r="54" spans="1:18" hidden="1" outlineLevel="1" x14ac:dyDescent="0.2"/>
    <row r="55" spans="1:18" hidden="1" outlineLevel="1" x14ac:dyDescent="0.2"/>
    <row r="56" spans="1:18" ht="13.5" hidden="1" outlineLevel="1" thickBot="1" x14ac:dyDescent="0.25">
      <c r="A56" s="379" t="s">
        <v>121</v>
      </c>
      <c r="C56" s="379" t="s">
        <v>100</v>
      </c>
      <c r="D56" s="380" t="s">
        <v>111</v>
      </c>
    </row>
    <row r="57" spans="1:18" ht="14.25" hidden="1" customHeight="1" outlineLevel="1" thickBot="1" x14ac:dyDescent="0.25">
      <c r="A57" s="379" t="s">
        <v>24</v>
      </c>
      <c r="C57" s="379" t="s">
        <v>93</v>
      </c>
      <c r="D57" s="380">
        <v>1</v>
      </c>
      <c r="G57" s="381" t="s">
        <v>111</v>
      </c>
      <c r="H57" s="381">
        <v>1</v>
      </c>
      <c r="I57" s="381">
        <v>3</v>
      </c>
      <c r="J57" s="381">
        <v>0</v>
      </c>
      <c r="K57" s="381">
        <v>1</v>
      </c>
      <c r="L57" s="381">
        <v>2</v>
      </c>
      <c r="M57" s="381">
        <v>2</v>
      </c>
      <c r="N57" s="381">
        <v>4</v>
      </c>
      <c r="O57" s="381">
        <v>1</v>
      </c>
      <c r="P57" s="382">
        <v>2</v>
      </c>
      <c r="Q57" s="382">
        <v>5</v>
      </c>
      <c r="R57" s="382">
        <v>1</v>
      </c>
    </row>
    <row r="58" spans="1:18" ht="29.25" hidden="1" customHeight="1" outlineLevel="1" thickBot="1" x14ac:dyDescent="0.25">
      <c r="A58" s="379" t="s">
        <v>25</v>
      </c>
      <c r="C58" s="379" t="s">
        <v>104</v>
      </c>
      <c r="D58" s="380">
        <v>3</v>
      </c>
      <c r="G58" s="383"/>
      <c r="H58" s="384" t="s">
        <v>93</v>
      </c>
      <c r="I58" s="384" t="s">
        <v>104</v>
      </c>
      <c r="J58" s="384" t="s">
        <v>105</v>
      </c>
      <c r="K58" s="384" t="s">
        <v>97</v>
      </c>
      <c r="L58" s="384" t="s">
        <v>98</v>
      </c>
      <c r="M58" s="384" t="s">
        <v>94</v>
      </c>
      <c r="N58" s="384" t="s">
        <v>95</v>
      </c>
      <c r="O58" s="384" t="s">
        <v>99</v>
      </c>
      <c r="P58" s="385" t="s">
        <v>112</v>
      </c>
      <c r="Q58" s="385" t="s">
        <v>161</v>
      </c>
      <c r="R58" s="385" t="s">
        <v>164</v>
      </c>
    </row>
    <row r="59" spans="1:18" ht="12.75" hidden="1" customHeight="1" outlineLevel="1" thickBot="1" x14ac:dyDescent="0.25">
      <c r="A59" s="379" t="s">
        <v>26</v>
      </c>
      <c r="C59" s="379" t="s">
        <v>105</v>
      </c>
      <c r="D59" s="380">
        <v>0</v>
      </c>
      <c r="G59" s="386" t="s">
        <v>113</v>
      </c>
      <c r="H59" s="387" t="s">
        <v>114</v>
      </c>
      <c r="I59" s="387" t="s">
        <v>114</v>
      </c>
      <c r="J59" s="387" t="s">
        <v>114</v>
      </c>
      <c r="K59" s="387" t="s">
        <v>114</v>
      </c>
      <c r="L59" s="387" t="s">
        <v>114</v>
      </c>
      <c r="M59" s="387" t="s">
        <v>114</v>
      </c>
      <c r="N59" s="387" t="s">
        <v>114</v>
      </c>
      <c r="O59" s="387" t="s">
        <v>114</v>
      </c>
      <c r="P59" s="388" t="s">
        <v>114</v>
      </c>
      <c r="Q59" s="389" t="s">
        <v>116</v>
      </c>
      <c r="R59" s="389" t="s">
        <v>116</v>
      </c>
    </row>
    <row r="60" spans="1:18" ht="13.7" hidden="1" customHeight="1" outlineLevel="1" thickBot="1" x14ac:dyDescent="0.25">
      <c r="A60" s="379" t="s">
        <v>27</v>
      </c>
      <c r="C60" s="379" t="s">
        <v>97</v>
      </c>
      <c r="D60" s="380">
        <v>1</v>
      </c>
      <c r="G60" s="390" t="s">
        <v>115</v>
      </c>
      <c r="H60" s="391" t="s">
        <v>114</v>
      </c>
      <c r="I60" s="391" t="s">
        <v>114</v>
      </c>
      <c r="J60" s="391" t="s">
        <v>114</v>
      </c>
      <c r="K60" s="391" t="s">
        <v>114</v>
      </c>
      <c r="L60" s="391" t="s">
        <v>114</v>
      </c>
      <c r="M60" s="391" t="s">
        <v>114</v>
      </c>
      <c r="N60" s="389" t="s">
        <v>116</v>
      </c>
      <c r="O60" s="391" t="s">
        <v>114</v>
      </c>
      <c r="P60" s="392" t="s">
        <v>114</v>
      </c>
      <c r="Q60" s="391" t="s">
        <v>114</v>
      </c>
      <c r="R60" s="391" t="s">
        <v>114</v>
      </c>
    </row>
    <row r="61" spans="1:18" ht="12.75" hidden="1" customHeight="1" outlineLevel="1" x14ac:dyDescent="0.2">
      <c r="A61" s="379" t="s">
        <v>28</v>
      </c>
      <c r="C61" s="379" t="s">
        <v>98</v>
      </c>
      <c r="D61" s="380">
        <v>2</v>
      </c>
      <c r="G61" s="393" t="s">
        <v>117</v>
      </c>
      <c r="H61" s="387" t="s">
        <v>114</v>
      </c>
      <c r="I61" s="387" t="s">
        <v>114</v>
      </c>
      <c r="J61" s="387" t="s">
        <v>114</v>
      </c>
      <c r="K61" s="387" t="s">
        <v>114</v>
      </c>
      <c r="L61" s="387" t="s">
        <v>114</v>
      </c>
      <c r="M61" s="387" t="s">
        <v>114</v>
      </c>
      <c r="N61" s="387" t="s">
        <v>114</v>
      </c>
      <c r="O61" s="387" t="s">
        <v>114</v>
      </c>
      <c r="P61" s="388" t="s">
        <v>114</v>
      </c>
      <c r="Q61" s="387" t="s">
        <v>114</v>
      </c>
      <c r="R61" s="387" t="s">
        <v>114</v>
      </c>
    </row>
    <row r="62" spans="1:18" ht="12.75" hidden="1" customHeight="1" outlineLevel="1" x14ac:dyDescent="0.2">
      <c r="A62" s="379" t="s">
        <v>124</v>
      </c>
      <c r="C62" s="379" t="s">
        <v>94</v>
      </c>
      <c r="D62" s="380">
        <v>2</v>
      </c>
      <c r="G62" s="394" t="s">
        <v>118</v>
      </c>
      <c r="H62" s="395" t="s">
        <v>116</v>
      </c>
      <c r="I62" s="395" t="s">
        <v>116</v>
      </c>
      <c r="J62" s="396" t="s">
        <v>114</v>
      </c>
      <c r="K62" s="395" t="s">
        <v>116</v>
      </c>
      <c r="L62" s="396" t="s">
        <v>114</v>
      </c>
      <c r="M62" s="396" t="s">
        <v>114</v>
      </c>
      <c r="N62" s="395" t="s">
        <v>116</v>
      </c>
      <c r="O62" s="395" t="s">
        <v>116</v>
      </c>
      <c r="P62" s="397" t="s">
        <v>114</v>
      </c>
      <c r="Q62" s="395" t="s">
        <v>116</v>
      </c>
      <c r="R62" s="395" t="s">
        <v>116</v>
      </c>
    </row>
    <row r="63" spans="1:18" ht="13.7" hidden="1" customHeight="1" outlineLevel="1" thickBot="1" x14ac:dyDescent="0.25">
      <c r="A63" s="379" t="s">
        <v>125</v>
      </c>
      <c r="C63" s="379" t="s">
        <v>95</v>
      </c>
      <c r="D63" s="380">
        <v>4</v>
      </c>
      <c r="G63" s="398" t="s">
        <v>106</v>
      </c>
      <c r="H63" s="389" t="s">
        <v>116</v>
      </c>
      <c r="I63" s="391" t="s">
        <v>114</v>
      </c>
      <c r="J63" s="391" t="s">
        <v>114</v>
      </c>
      <c r="K63" s="389" t="s">
        <v>116</v>
      </c>
      <c r="L63" s="389" t="s">
        <v>116</v>
      </c>
      <c r="M63" s="389" t="s">
        <v>116</v>
      </c>
      <c r="N63" s="391" t="s">
        <v>114</v>
      </c>
      <c r="O63" s="389" t="s">
        <v>116</v>
      </c>
      <c r="P63" s="399" t="s">
        <v>116</v>
      </c>
      <c r="Q63" s="400" t="s">
        <v>114</v>
      </c>
      <c r="R63" s="400" t="s">
        <v>114</v>
      </c>
    </row>
    <row r="64" spans="1:18" ht="13.5" hidden="1" outlineLevel="1" thickBot="1" x14ac:dyDescent="0.25">
      <c r="A64" s="379" t="s">
        <v>126</v>
      </c>
      <c r="C64" s="379" t="s">
        <v>99</v>
      </c>
      <c r="D64" s="380">
        <v>1</v>
      </c>
      <c r="G64" s="401" t="s">
        <v>119</v>
      </c>
      <c r="H64" s="400" t="s">
        <v>114</v>
      </c>
      <c r="I64" s="400" t="s">
        <v>114</v>
      </c>
      <c r="J64" s="400" t="s">
        <v>114</v>
      </c>
      <c r="K64" s="400" t="s">
        <v>114</v>
      </c>
      <c r="L64" s="400" t="s">
        <v>114</v>
      </c>
      <c r="M64" s="400" t="s">
        <v>114</v>
      </c>
      <c r="N64" s="400" t="s">
        <v>114</v>
      </c>
      <c r="O64" s="400" t="s">
        <v>114</v>
      </c>
      <c r="P64" s="402" t="s">
        <v>114</v>
      </c>
      <c r="Q64" s="400" t="s">
        <v>114</v>
      </c>
      <c r="R64" s="400" t="s">
        <v>114</v>
      </c>
    </row>
    <row r="65" spans="1:18" ht="13.5" hidden="1" outlineLevel="1" thickBot="1" x14ac:dyDescent="0.25">
      <c r="A65" s="379" t="s">
        <v>127</v>
      </c>
      <c r="C65" s="379" t="s">
        <v>112</v>
      </c>
      <c r="D65" s="380">
        <v>1</v>
      </c>
      <c r="G65" s="403" t="s">
        <v>120</v>
      </c>
      <c r="H65" s="404" t="s">
        <v>114</v>
      </c>
      <c r="I65" s="404" t="s">
        <v>114</v>
      </c>
      <c r="J65" s="404" t="s">
        <v>114</v>
      </c>
      <c r="K65" s="404" t="s">
        <v>114</v>
      </c>
      <c r="L65" s="404" t="s">
        <v>114</v>
      </c>
      <c r="M65" s="404" t="s">
        <v>114</v>
      </c>
      <c r="N65" s="404" t="s">
        <v>114</v>
      </c>
      <c r="O65" s="404" t="s">
        <v>114</v>
      </c>
      <c r="P65" s="405" t="s">
        <v>114</v>
      </c>
      <c r="Q65" s="404" t="s">
        <v>114</v>
      </c>
      <c r="R65" s="404" t="s">
        <v>114</v>
      </c>
    </row>
    <row r="66" spans="1:18" ht="13.5" hidden="1" outlineLevel="1" thickBot="1" x14ac:dyDescent="0.25">
      <c r="C66" s="379" t="s">
        <v>161</v>
      </c>
      <c r="D66" s="380">
        <v>5</v>
      </c>
      <c r="G66" s="406" t="s">
        <v>2</v>
      </c>
      <c r="H66" s="407" t="s">
        <v>114</v>
      </c>
      <c r="I66" s="407" t="s">
        <v>114</v>
      </c>
      <c r="J66" s="407" t="s">
        <v>114</v>
      </c>
      <c r="K66" s="407" t="s">
        <v>114</v>
      </c>
      <c r="L66" s="407" t="s">
        <v>114</v>
      </c>
      <c r="M66" s="407" t="s">
        <v>114</v>
      </c>
      <c r="N66" s="407" t="s">
        <v>114</v>
      </c>
      <c r="O66" s="407" t="s">
        <v>114</v>
      </c>
      <c r="P66" s="408" t="s">
        <v>114</v>
      </c>
      <c r="Q66" s="407" t="s">
        <v>114</v>
      </c>
      <c r="R66" s="407" t="s">
        <v>114</v>
      </c>
    </row>
    <row r="67" spans="1:18" hidden="1" outlineLevel="1" x14ac:dyDescent="0.2">
      <c r="C67" s="379" t="s">
        <v>164</v>
      </c>
      <c r="D67" s="380">
        <v>1</v>
      </c>
      <c r="G67" s="409"/>
      <c r="H67" s="410"/>
      <c r="I67" s="410"/>
      <c r="J67" s="410"/>
      <c r="K67" s="410"/>
      <c r="L67" s="410"/>
      <c r="M67" s="410"/>
      <c r="N67" s="410"/>
      <c r="O67" s="410"/>
      <c r="P67" s="410"/>
      <c r="Q67" s="410"/>
    </row>
    <row r="68" spans="1:18" ht="15.75" hidden="1" outlineLevel="1" x14ac:dyDescent="0.2">
      <c r="C68" s="379" t="s">
        <v>103</v>
      </c>
      <c r="D68" s="411">
        <f>IF(OR(D4=C57,D4=C60,D4=C64,D4=C65),1,IF(OR(D4=C61,D4=C62),2,(IF(D4=C58,3,(IF(D4=C63,4,IF(D4=C66,5,IF(D4=C67,1,0))))))))</f>
        <v>0</v>
      </c>
    </row>
    <row r="69" spans="1:18" ht="15.75" hidden="1" outlineLevel="1" x14ac:dyDescent="0.2">
      <c r="C69" s="379" t="s">
        <v>107</v>
      </c>
      <c r="D69" s="412">
        <f>IF(OR($D$68=0,$D$68=2),10,0)</f>
        <v>10</v>
      </c>
      <c r="E69" s="378" t="s">
        <v>108</v>
      </c>
      <c r="F69" s="3" t="s">
        <v>110</v>
      </c>
    </row>
    <row r="70" spans="1:18" ht="15.75" hidden="1" outlineLevel="1" x14ac:dyDescent="0.2">
      <c r="C70" s="379" t="s">
        <v>106</v>
      </c>
      <c r="D70" s="412">
        <f>IF(OR($D$68=0,$D$68=3,$D$68=4,$D$68=5),20,0)</f>
        <v>20</v>
      </c>
      <c r="E70" s="378" t="s">
        <v>109</v>
      </c>
      <c r="F70" s="3" t="s">
        <v>162</v>
      </c>
    </row>
    <row r="71" spans="1:18" hidden="1" outlineLevel="1" x14ac:dyDescent="0.2">
      <c r="A71" s="3" t="s">
        <v>150</v>
      </c>
    </row>
    <row r="72" spans="1:18" hidden="1" outlineLevel="1" x14ac:dyDescent="0.2"/>
    <row r="73" spans="1:18" hidden="1" outlineLevel="1" x14ac:dyDescent="0.2"/>
    <row r="74" spans="1:18" hidden="1" outlineLevel="1" x14ac:dyDescent="0.2">
      <c r="A74" s="413">
        <v>44562</v>
      </c>
      <c r="B74" s="414">
        <v>44562</v>
      </c>
    </row>
    <row r="75" spans="1:18" hidden="1" outlineLevel="1" x14ac:dyDescent="0.2">
      <c r="A75" s="413">
        <v>44593</v>
      </c>
      <c r="B75" s="414">
        <v>44593</v>
      </c>
    </row>
    <row r="76" spans="1:18" hidden="1" outlineLevel="1" x14ac:dyDescent="0.2">
      <c r="A76" s="413">
        <v>44621</v>
      </c>
      <c r="B76" s="414">
        <v>44621</v>
      </c>
    </row>
    <row r="77" spans="1:18" hidden="1" outlineLevel="1" x14ac:dyDescent="0.2">
      <c r="A77" s="413">
        <v>44652</v>
      </c>
      <c r="B77" s="414">
        <v>44652</v>
      </c>
    </row>
    <row r="78" spans="1:18" hidden="1" outlineLevel="1" x14ac:dyDescent="0.2">
      <c r="A78" s="413">
        <v>44682</v>
      </c>
      <c r="B78" s="414">
        <v>44682</v>
      </c>
    </row>
    <row r="79" spans="1:18" hidden="1" outlineLevel="1" x14ac:dyDescent="0.2">
      <c r="A79" s="413">
        <v>44713</v>
      </c>
      <c r="B79" s="414">
        <v>44713</v>
      </c>
    </row>
    <row r="80" spans="1:18" hidden="1" outlineLevel="1" x14ac:dyDescent="0.2">
      <c r="A80" s="413">
        <v>44743</v>
      </c>
      <c r="B80" s="414">
        <v>44743</v>
      </c>
    </row>
    <row r="81" spans="1:2" hidden="1" outlineLevel="1" x14ac:dyDescent="0.2">
      <c r="A81" s="413">
        <v>44774</v>
      </c>
      <c r="B81" s="414">
        <v>44774</v>
      </c>
    </row>
    <row r="82" spans="1:2" hidden="1" outlineLevel="1" x14ac:dyDescent="0.2">
      <c r="A82" s="413">
        <v>44805</v>
      </c>
      <c r="B82" s="414">
        <v>44805</v>
      </c>
    </row>
    <row r="83" spans="1:2" hidden="1" outlineLevel="1" x14ac:dyDescent="0.2">
      <c r="A83" s="413">
        <v>44835</v>
      </c>
      <c r="B83" s="414">
        <v>44835</v>
      </c>
    </row>
    <row r="84" spans="1:2" hidden="1" outlineLevel="1" x14ac:dyDescent="0.2">
      <c r="A84" s="413">
        <v>44866</v>
      </c>
      <c r="B84" s="414">
        <v>44866</v>
      </c>
    </row>
    <row r="85" spans="1:2" hidden="1" outlineLevel="1" x14ac:dyDescent="0.2">
      <c r="A85" s="413">
        <v>44896</v>
      </c>
      <c r="B85" s="414">
        <v>44896</v>
      </c>
    </row>
    <row r="86" spans="1:2" hidden="1" outlineLevel="1" x14ac:dyDescent="0.2">
      <c r="A86" s="413">
        <v>44927</v>
      </c>
      <c r="B86" s="414">
        <v>44927</v>
      </c>
    </row>
    <row r="87" spans="1:2" hidden="1" outlineLevel="1" x14ac:dyDescent="0.2">
      <c r="A87" s="413">
        <v>44958</v>
      </c>
      <c r="B87" s="414">
        <v>44958</v>
      </c>
    </row>
    <row r="88" spans="1:2" hidden="1" outlineLevel="1" x14ac:dyDescent="0.2">
      <c r="A88" s="413">
        <v>44986</v>
      </c>
      <c r="B88" s="414">
        <v>44986</v>
      </c>
    </row>
    <row r="89" spans="1:2" hidden="1" outlineLevel="1" x14ac:dyDescent="0.2">
      <c r="A89" s="413">
        <v>45017</v>
      </c>
      <c r="B89" s="414">
        <v>45017</v>
      </c>
    </row>
    <row r="90" spans="1:2" hidden="1" outlineLevel="1" x14ac:dyDescent="0.2">
      <c r="A90" s="413">
        <v>45047</v>
      </c>
      <c r="B90" s="414">
        <v>45047</v>
      </c>
    </row>
    <row r="91" spans="1:2" hidden="1" outlineLevel="1" x14ac:dyDescent="0.2">
      <c r="A91" s="413">
        <v>45078</v>
      </c>
      <c r="B91" s="414">
        <v>45078</v>
      </c>
    </row>
    <row r="92" spans="1:2" hidden="1" outlineLevel="1" x14ac:dyDescent="0.2">
      <c r="A92" s="413">
        <v>45108</v>
      </c>
      <c r="B92" s="414">
        <v>45108</v>
      </c>
    </row>
    <row r="93" spans="1:2" hidden="1" outlineLevel="1" x14ac:dyDescent="0.2">
      <c r="A93" s="413">
        <v>45139</v>
      </c>
      <c r="B93" s="414">
        <v>45139</v>
      </c>
    </row>
    <row r="94" spans="1:2" hidden="1" outlineLevel="1" x14ac:dyDescent="0.2">
      <c r="A94" s="413">
        <v>45170</v>
      </c>
      <c r="B94" s="414">
        <v>45170</v>
      </c>
    </row>
    <row r="95" spans="1:2" hidden="1" outlineLevel="1" x14ac:dyDescent="0.2">
      <c r="A95" s="413">
        <v>45200</v>
      </c>
      <c r="B95" s="414">
        <v>45200</v>
      </c>
    </row>
    <row r="96" spans="1:2" hidden="1" outlineLevel="1" x14ac:dyDescent="0.2">
      <c r="A96" s="413">
        <v>45231</v>
      </c>
      <c r="B96" s="414">
        <v>45231</v>
      </c>
    </row>
    <row r="97" spans="1:21" hidden="1" outlineLevel="1" x14ac:dyDescent="0.2">
      <c r="A97" s="413">
        <v>45261</v>
      </c>
      <c r="B97" s="414">
        <v>45261</v>
      </c>
    </row>
    <row r="98" spans="1:21" hidden="1" outlineLevel="1" x14ac:dyDescent="0.2">
      <c r="A98" s="413">
        <v>45292</v>
      </c>
      <c r="B98" s="414">
        <v>45292</v>
      </c>
    </row>
    <row r="99" spans="1:21" hidden="1" outlineLevel="1" x14ac:dyDescent="0.2">
      <c r="A99" s="413">
        <v>45323</v>
      </c>
      <c r="B99" s="414">
        <v>45323</v>
      </c>
    </row>
    <row r="100" spans="1:21" hidden="1" outlineLevel="1" x14ac:dyDescent="0.2">
      <c r="A100" s="413">
        <v>45352</v>
      </c>
      <c r="B100" s="414">
        <v>45352</v>
      </c>
    </row>
    <row r="101" spans="1:21" hidden="1" outlineLevel="1" x14ac:dyDescent="0.2">
      <c r="A101" s="413">
        <v>45383</v>
      </c>
      <c r="B101" s="414">
        <v>45383</v>
      </c>
    </row>
    <row r="102" spans="1:21" hidden="1" outlineLevel="1" x14ac:dyDescent="0.2">
      <c r="A102" s="413">
        <v>45413</v>
      </c>
      <c r="B102" s="414">
        <v>45413</v>
      </c>
    </row>
    <row r="103" spans="1:21" ht="13.5" hidden="1" outlineLevel="1" thickBot="1" x14ac:dyDescent="0.25">
      <c r="A103" s="413">
        <v>45444</v>
      </c>
      <c r="B103" s="414">
        <v>45444</v>
      </c>
      <c r="E103" s="3" t="s">
        <v>182</v>
      </c>
      <c r="F103" s="3">
        <f>INDEX($F$106:$F$155,MATCH(D4,$E$106:$E$155,0))</f>
        <v>1</v>
      </c>
    </row>
    <row r="104" spans="1:21" ht="13.5" hidden="1" outlineLevel="1" thickBot="1" x14ac:dyDescent="0.25">
      <c r="A104" s="413">
        <v>45474</v>
      </c>
      <c r="B104" s="414">
        <v>45474</v>
      </c>
      <c r="E104" s="415" t="str">
        <f>INDEX($E$106:$E$155,MATCH(F103,$F$106:$F$155,0))</f>
        <v>לחץ כאן בכדי לבחור מסלול מהרשימה</v>
      </c>
      <c r="F104" s="415">
        <v>0</v>
      </c>
    </row>
    <row r="105" spans="1:21" ht="51" hidden="1" outlineLevel="1" x14ac:dyDescent="0.2">
      <c r="A105" s="413">
        <v>45505</v>
      </c>
      <c r="B105" s="414">
        <v>45505</v>
      </c>
      <c r="E105" s="416"/>
      <c r="F105" s="417"/>
      <c r="G105" s="93" t="s">
        <v>183</v>
      </c>
      <c r="H105" s="198" t="s">
        <v>117</v>
      </c>
      <c r="I105" s="198" t="s">
        <v>184</v>
      </c>
      <c r="J105" s="198" t="s">
        <v>2</v>
      </c>
      <c r="K105" s="198" t="s">
        <v>185</v>
      </c>
      <c r="L105" s="198" t="s">
        <v>186</v>
      </c>
      <c r="M105" s="198" t="s">
        <v>187</v>
      </c>
      <c r="N105" s="198" t="s">
        <v>188</v>
      </c>
      <c r="O105" s="198" t="s">
        <v>189</v>
      </c>
      <c r="P105" s="93" t="s">
        <v>190</v>
      </c>
      <c r="Q105" s="198" t="s">
        <v>191</v>
      </c>
    </row>
    <row r="106" spans="1:21" hidden="1" outlineLevel="1" x14ac:dyDescent="0.2">
      <c r="A106" s="413">
        <v>45536</v>
      </c>
      <c r="B106" s="414">
        <v>45536</v>
      </c>
      <c r="E106" s="418" t="s">
        <v>192</v>
      </c>
      <c r="F106" s="419">
        <v>1</v>
      </c>
      <c r="G106" s="420">
        <v>0</v>
      </c>
      <c r="H106" s="420">
        <v>0</v>
      </c>
      <c r="I106" s="420">
        <v>0</v>
      </c>
      <c r="J106" s="420">
        <v>0</v>
      </c>
      <c r="K106" s="420">
        <v>0</v>
      </c>
      <c r="L106" s="420">
        <v>0</v>
      </c>
      <c r="M106" s="421">
        <v>0</v>
      </c>
      <c r="N106" s="421">
        <v>0</v>
      </c>
      <c r="O106" s="421">
        <v>0</v>
      </c>
      <c r="P106" s="422">
        <v>0</v>
      </c>
      <c r="Q106" s="420">
        <v>0</v>
      </c>
    </row>
    <row r="107" spans="1:21" hidden="1" outlineLevel="1" x14ac:dyDescent="0.2">
      <c r="A107" s="413">
        <v>45566</v>
      </c>
      <c r="B107" s="414">
        <v>45566</v>
      </c>
      <c r="E107" s="418" t="s">
        <v>207</v>
      </c>
      <c r="F107" s="423">
        <v>2</v>
      </c>
      <c r="G107" s="420">
        <v>1</v>
      </c>
      <c r="H107" s="420">
        <v>1</v>
      </c>
      <c r="I107" s="420">
        <v>1</v>
      </c>
      <c r="J107" s="420">
        <v>1</v>
      </c>
      <c r="K107" s="420">
        <v>1</v>
      </c>
      <c r="L107" s="420">
        <v>0</v>
      </c>
      <c r="M107" s="421">
        <v>0.2</v>
      </c>
      <c r="N107" s="421">
        <v>0.33333333333333331</v>
      </c>
      <c r="O107" s="421">
        <v>0</v>
      </c>
      <c r="P107" s="422">
        <v>0</v>
      </c>
      <c r="Q107" s="420">
        <v>1</v>
      </c>
    </row>
    <row r="108" spans="1:21" hidden="1" outlineLevel="1" x14ac:dyDescent="0.2">
      <c r="A108" s="413">
        <v>45597</v>
      </c>
      <c r="B108" s="414">
        <v>45597</v>
      </c>
      <c r="E108" s="418" t="s">
        <v>208</v>
      </c>
      <c r="F108" s="419">
        <v>3</v>
      </c>
      <c r="G108" s="420">
        <v>1</v>
      </c>
      <c r="H108" s="420">
        <v>1</v>
      </c>
      <c r="I108" s="420">
        <v>1</v>
      </c>
      <c r="J108" s="420">
        <v>1</v>
      </c>
      <c r="K108" s="420">
        <v>0</v>
      </c>
      <c r="L108" s="420">
        <v>0</v>
      </c>
      <c r="M108" s="421">
        <v>0.2</v>
      </c>
      <c r="N108" s="421">
        <v>0.33333333333333331</v>
      </c>
      <c r="O108" s="421">
        <v>0</v>
      </c>
      <c r="P108" s="420">
        <v>0</v>
      </c>
      <c r="Q108" s="420">
        <v>1</v>
      </c>
    </row>
    <row r="109" spans="1:21" hidden="1" outlineLevel="1" x14ac:dyDescent="0.2">
      <c r="A109" s="413">
        <v>45627</v>
      </c>
      <c r="B109" s="414">
        <v>45627</v>
      </c>
      <c r="E109" s="418" t="s">
        <v>209</v>
      </c>
      <c r="F109" s="419">
        <v>4</v>
      </c>
      <c r="G109" s="420">
        <v>1</v>
      </c>
      <c r="H109" s="420">
        <v>1</v>
      </c>
      <c r="I109" s="420">
        <v>1</v>
      </c>
      <c r="J109" s="420">
        <v>1</v>
      </c>
      <c r="K109" s="420">
        <v>0</v>
      </c>
      <c r="L109" s="420">
        <v>1</v>
      </c>
      <c r="M109" s="421">
        <v>0.2</v>
      </c>
      <c r="N109" s="421">
        <v>0.33333333333333331</v>
      </c>
      <c r="O109" s="421">
        <v>0</v>
      </c>
      <c r="P109" s="422">
        <v>0</v>
      </c>
      <c r="Q109" s="420">
        <v>1</v>
      </c>
      <c r="U109" s="424">
        <f>+'כח אדם - שכר'!D225</f>
        <v>0</v>
      </c>
    </row>
    <row r="110" spans="1:21" hidden="1" outlineLevel="1" x14ac:dyDescent="0.2">
      <c r="A110" s="413">
        <v>45658</v>
      </c>
      <c r="B110" s="414">
        <v>45658</v>
      </c>
      <c r="E110" s="418" t="s">
        <v>210</v>
      </c>
      <c r="F110" s="419">
        <v>5</v>
      </c>
      <c r="G110" s="420">
        <v>1</v>
      </c>
      <c r="H110" s="420">
        <v>1</v>
      </c>
      <c r="I110" s="420">
        <v>1</v>
      </c>
      <c r="J110" s="420">
        <v>1</v>
      </c>
      <c r="K110" s="420">
        <v>1</v>
      </c>
      <c r="L110" s="420">
        <v>1</v>
      </c>
      <c r="M110" s="421">
        <v>0.2</v>
      </c>
      <c r="N110" s="421">
        <v>0.33333333333333331</v>
      </c>
      <c r="O110" s="421">
        <v>0</v>
      </c>
      <c r="P110" s="422">
        <v>0</v>
      </c>
      <c r="Q110" s="420">
        <v>1</v>
      </c>
    </row>
    <row r="111" spans="1:21" hidden="1" outlineLevel="1" x14ac:dyDescent="0.2">
      <c r="A111" s="413">
        <v>45689</v>
      </c>
      <c r="B111" s="414">
        <v>45689</v>
      </c>
      <c r="E111" s="418" t="s">
        <v>211</v>
      </c>
      <c r="F111" s="419">
        <v>6</v>
      </c>
      <c r="G111" s="420">
        <v>1</v>
      </c>
      <c r="H111" s="420">
        <v>1</v>
      </c>
      <c r="I111" s="420">
        <v>1</v>
      </c>
      <c r="J111" s="420">
        <v>1</v>
      </c>
      <c r="K111" s="420">
        <v>0</v>
      </c>
      <c r="L111" s="420">
        <v>0</v>
      </c>
      <c r="M111" s="421">
        <v>0.2</v>
      </c>
      <c r="N111" s="421">
        <v>0.33333333333333331</v>
      </c>
      <c r="O111" s="421">
        <v>0</v>
      </c>
      <c r="P111" s="422">
        <v>0</v>
      </c>
      <c r="Q111" s="420">
        <v>0</v>
      </c>
    </row>
    <row r="112" spans="1:21" hidden="1" outlineLevel="1" x14ac:dyDescent="0.2">
      <c r="A112" s="413">
        <v>45717</v>
      </c>
      <c r="B112" s="414">
        <v>45717</v>
      </c>
      <c r="E112" s="418" t="s">
        <v>212</v>
      </c>
      <c r="F112" s="419">
        <v>7</v>
      </c>
      <c r="G112" s="420">
        <v>1</v>
      </c>
      <c r="H112" s="420">
        <v>1</v>
      </c>
      <c r="I112" s="420">
        <v>1</v>
      </c>
      <c r="J112" s="420">
        <v>1</v>
      </c>
      <c r="K112" s="420">
        <v>0</v>
      </c>
      <c r="L112" s="420">
        <v>0</v>
      </c>
      <c r="M112" s="421">
        <v>0.2</v>
      </c>
      <c r="N112" s="421">
        <v>0.33333333333333331</v>
      </c>
      <c r="O112" s="421">
        <v>0.2</v>
      </c>
      <c r="P112" s="422">
        <v>0</v>
      </c>
      <c r="Q112" s="420">
        <v>0</v>
      </c>
    </row>
    <row r="113" spans="1:17" hidden="1" outlineLevel="1" x14ac:dyDescent="0.2">
      <c r="A113" s="413">
        <v>45748</v>
      </c>
      <c r="B113" s="414">
        <v>45748</v>
      </c>
      <c r="E113" s="418" t="s">
        <v>213</v>
      </c>
      <c r="F113" s="419">
        <v>8</v>
      </c>
      <c r="G113" s="420">
        <v>1</v>
      </c>
      <c r="H113" s="420">
        <v>1</v>
      </c>
      <c r="I113" s="420">
        <v>1</v>
      </c>
      <c r="J113" s="420">
        <v>1</v>
      </c>
      <c r="K113" s="420">
        <v>0</v>
      </c>
      <c r="L113" s="420">
        <v>0</v>
      </c>
      <c r="M113" s="421">
        <v>0.2</v>
      </c>
      <c r="N113" s="421">
        <v>0.33333333333333331</v>
      </c>
      <c r="O113" s="421">
        <v>0</v>
      </c>
      <c r="P113" s="420">
        <v>0</v>
      </c>
      <c r="Q113" s="420">
        <v>1</v>
      </c>
    </row>
    <row r="114" spans="1:17" hidden="1" outlineLevel="1" x14ac:dyDescent="0.2">
      <c r="A114" s="413">
        <v>45778</v>
      </c>
      <c r="B114" s="414">
        <v>45778</v>
      </c>
      <c r="E114" s="418" t="s">
        <v>214</v>
      </c>
      <c r="F114" s="419">
        <v>9</v>
      </c>
      <c r="G114" s="420">
        <v>1</v>
      </c>
      <c r="H114" s="420">
        <v>1</v>
      </c>
      <c r="I114" s="420">
        <v>1</v>
      </c>
      <c r="J114" s="420">
        <v>1</v>
      </c>
      <c r="K114" s="420">
        <v>0</v>
      </c>
      <c r="L114" s="420">
        <v>0</v>
      </c>
      <c r="M114" s="421">
        <v>0.2</v>
      </c>
      <c r="N114" s="421">
        <v>0.33333333333333331</v>
      </c>
      <c r="O114" s="421">
        <v>0.2</v>
      </c>
      <c r="P114" s="422">
        <v>0</v>
      </c>
      <c r="Q114" s="420">
        <v>0</v>
      </c>
    </row>
    <row r="115" spans="1:17" hidden="1" outlineLevel="1" x14ac:dyDescent="0.2">
      <c r="A115" s="413">
        <v>45809</v>
      </c>
      <c r="B115" s="414">
        <v>45809</v>
      </c>
      <c r="E115" s="418" t="s">
        <v>215</v>
      </c>
      <c r="F115" s="419">
        <v>10</v>
      </c>
      <c r="G115" s="420">
        <v>1</v>
      </c>
      <c r="H115" s="420">
        <v>1</v>
      </c>
      <c r="I115" s="420">
        <v>1</v>
      </c>
      <c r="J115" s="420">
        <v>1</v>
      </c>
      <c r="K115" s="420">
        <v>0</v>
      </c>
      <c r="L115" s="420">
        <v>0</v>
      </c>
      <c r="M115" s="421">
        <v>0.2</v>
      </c>
      <c r="N115" s="421">
        <v>0.33333333333333331</v>
      </c>
      <c r="O115" s="421">
        <v>0</v>
      </c>
      <c r="P115" s="422">
        <v>0</v>
      </c>
      <c r="Q115" s="420">
        <v>0</v>
      </c>
    </row>
    <row r="116" spans="1:17" hidden="1" outlineLevel="1" x14ac:dyDescent="0.2">
      <c r="A116" s="413">
        <v>45839</v>
      </c>
      <c r="B116" s="414">
        <v>45839</v>
      </c>
      <c r="E116" s="418" t="s">
        <v>216</v>
      </c>
      <c r="F116" s="419">
        <v>11</v>
      </c>
      <c r="G116" s="420">
        <v>1</v>
      </c>
      <c r="H116" s="420">
        <v>1</v>
      </c>
      <c r="I116" s="420">
        <v>1</v>
      </c>
      <c r="J116" s="420">
        <v>1</v>
      </c>
      <c r="K116" s="420">
        <v>0</v>
      </c>
      <c r="L116" s="420">
        <v>0</v>
      </c>
      <c r="M116" s="421">
        <v>0.2</v>
      </c>
      <c r="N116" s="421">
        <v>0.33333333333333331</v>
      </c>
      <c r="O116" s="421">
        <v>0.2</v>
      </c>
      <c r="P116" s="422">
        <v>0</v>
      </c>
      <c r="Q116" s="420">
        <v>0</v>
      </c>
    </row>
    <row r="117" spans="1:17" hidden="1" outlineLevel="1" x14ac:dyDescent="0.2">
      <c r="A117" s="413">
        <v>45870</v>
      </c>
      <c r="B117" s="414">
        <v>45870</v>
      </c>
      <c r="E117" s="418" t="s">
        <v>217</v>
      </c>
      <c r="F117" s="419">
        <v>12</v>
      </c>
      <c r="G117" s="420">
        <v>1</v>
      </c>
      <c r="H117" s="420">
        <v>1</v>
      </c>
      <c r="I117" s="420">
        <v>1</v>
      </c>
      <c r="J117" s="420">
        <v>1</v>
      </c>
      <c r="K117" s="420">
        <v>1</v>
      </c>
      <c r="L117" s="420">
        <v>0</v>
      </c>
      <c r="M117" s="421">
        <v>0</v>
      </c>
      <c r="N117" s="421">
        <v>1</v>
      </c>
      <c r="O117" s="421">
        <v>0</v>
      </c>
      <c r="P117" s="422">
        <v>0</v>
      </c>
      <c r="Q117" s="420">
        <v>0</v>
      </c>
    </row>
    <row r="118" spans="1:17" hidden="1" outlineLevel="1" x14ac:dyDescent="0.2">
      <c r="A118" s="413">
        <v>45901</v>
      </c>
      <c r="B118" s="414">
        <v>45901</v>
      </c>
      <c r="E118" s="418" t="s">
        <v>218</v>
      </c>
      <c r="F118" s="419">
        <v>13</v>
      </c>
      <c r="G118" s="420">
        <v>1</v>
      </c>
      <c r="H118" s="420">
        <v>1</v>
      </c>
      <c r="I118" s="420">
        <v>1</v>
      </c>
      <c r="J118" s="420">
        <v>1</v>
      </c>
      <c r="K118" s="420">
        <v>1</v>
      </c>
      <c r="L118" s="420">
        <v>0</v>
      </c>
      <c r="M118" s="421">
        <v>0.2</v>
      </c>
      <c r="N118" s="421">
        <v>1</v>
      </c>
      <c r="O118" s="421">
        <v>0</v>
      </c>
      <c r="P118" s="422">
        <v>1</v>
      </c>
      <c r="Q118" s="420">
        <v>1</v>
      </c>
    </row>
    <row r="119" spans="1:17" hidden="1" outlineLevel="1" x14ac:dyDescent="0.2">
      <c r="A119" s="413">
        <v>45931</v>
      </c>
      <c r="B119" s="414">
        <v>45931</v>
      </c>
      <c r="E119" s="418" t="s">
        <v>219</v>
      </c>
      <c r="F119" s="419">
        <v>14</v>
      </c>
      <c r="G119" s="420">
        <v>1</v>
      </c>
      <c r="H119" s="420">
        <v>1</v>
      </c>
      <c r="I119" s="420">
        <v>1</v>
      </c>
      <c r="J119" s="420">
        <v>1</v>
      </c>
      <c r="K119" s="420">
        <v>0</v>
      </c>
      <c r="L119" s="420">
        <v>1</v>
      </c>
      <c r="M119" s="421">
        <v>0.2</v>
      </c>
      <c r="N119" s="421">
        <v>0.33333333333333331</v>
      </c>
      <c r="O119" s="421">
        <v>0</v>
      </c>
      <c r="P119" s="422">
        <v>0</v>
      </c>
      <c r="Q119" s="420">
        <v>0</v>
      </c>
    </row>
    <row r="120" spans="1:17" hidden="1" outlineLevel="1" x14ac:dyDescent="0.2">
      <c r="A120" s="413">
        <v>45962</v>
      </c>
      <c r="B120" s="414">
        <v>45962</v>
      </c>
      <c r="E120" s="418" t="s">
        <v>220</v>
      </c>
      <c r="F120" s="419">
        <v>15</v>
      </c>
      <c r="G120" s="420">
        <v>1</v>
      </c>
      <c r="H120" s="420">
        <v>1</v>
      </c>
      <c r="I120" s="420">
        <v>1</v>
      </c>
      <c r="J120" s="420">
        <v>1</v>
      </c>
      <c r="K120" s="420">
        <v>0</v>
      </c>
      <c r="L120" s="420">
        <v>1</v>
      </c>
      <c r="M120" s="421">
        <v>0.2</v>
      </c>
      <c r="N120" s="421">
        <v>0.33333333333333331</v>
      </c>
      <c r="O120" s="421">
        <v>0.2</v>
      </c>
      <c r="P120" s="422">
        <v>0</v>
      </c>
      <c r="Q120" s="420">
        <v>0</v>
      </c>
    </row>
    <row r="121" spans="1:17" hidden="1" outlineLevel="1" x14ac:dyDescent="0.2">
      <c r="A121" s="413">
        <v>45992</v>
      </c>
      <c r="B121" s="414">
        <v>45992</v>
      </c>
      <c r="E121" s="418" t="s">
        <v>221</v>
      </c>
      <c r="F121" s="419">
        <v>16</v>
      </c>
      <c r="G121" s="420">
        <v>1</v>
      </c>
      <c r="H121" s="420">
        <v>1</v>
      </c>
      <c r="I121" s="420">
        <v>1</v>
      </c>
      <c r="J121" s="420">
        <v>1</v>
      </c>
      <c r="K121" s="420">
        <v>0</v>
      </c>
      <c r="L121" s="420">
        <v>1</v>
      </c>
      <c r="M121" s="421">
        <v>0.2</v>
      </c>
      <c r="N121" s="421">
        <v>0.33333333333333331</v>
      </c>
      <c r="O121" s="421">
        <v>0</v>
      </c>
      <c r="P121" s="422">
        <v>0</v>
      </c>
      <c r="Q121" s="420">
        <v>0</v>
      </c>
    </row>
    <row r="122" spans="1:17" hidden="1" outlineLevel="1" x14ac:dyDescent="0.2">
      <c r="A122" s="413">
        <v>46023</v>
      </c>
      <c r="B122" s="414">
        <v>46023</v>
      </c>
      <c r="E122" s="418" t="s">
        <v>222</v>
      </c>
      <c r="F122" s="419">
        <v>17</v>
      </c>
      <c r="G122" s="420">
        <v>1</v>
      </c>
      <c r="H122" s="420">
        <v>1</v>
      </c>
      <c r="I122" s="420">
        <v>1</v>
      </c>
      <c r="J122" s="420">
        <v>1</v>
      </c>
      <c r="K122" s="420">
        <v>0</v>
      </c>
      <c r="L122" s="420">
        <v>0</v>
      </c>
      <c r="M122" s="421">
        <v>0.2</v>
      </c>
      <c r="N122" s="421">
        <v>0.33333333333333331</v>
      </c>
      <c r="O122" s="421">
        <v>0.2</v>
      </c>
      <c r="P122" s="422">
        <v>0</v>
      </c>
      <c r="Q122" s="420">
        <v>0</v>
      </c>
    </row>
    <row r="123" spans="1:17" hidden="1" outlineLevel="1" x14ac:dyDescent="0.2">
      <c r="A123" s="413">
        <v>46054</v>
      </c>
      <c r="B123" s="414">
        <v>46054</v>
      </c>
      <c r="E123" s="418" t="s">
        <v>223</v>
      </c>
      <c r="F123" s="419">
        <v>18</v>
      </c>
      <c r="G123" s="420">
        <v>1</v>
      </c>
      <c r="H123" s="420">
        <v>1</v>
      </c>
      <c r="I123" s="420">
        <v>1</v>
      </c>
      <c r="J123" s="420">
        <v>1</v>
      </c>
      <c r="K123" s="420">
        <v>0</v>
      </c>
      <c r="L123" s="420">
        <v>0</v>
      </c>
      <c r="M123" s="421">
        <v>0.2</v>
      </c>
      <c r="N123" s="421">
        <v>0.33333333333333331</v>
      </c>
      <c r="O123" s="421">
        <v>0</v>
      </c>
      <c r="P123" s="422">
        <v>0</v>
      </c>
      <c r="Q123" s="420">
        <v>0</v>
      </c>
    </row>
    <row r="124" spans="1:17" hidden="1" outlineLevel="1" x14ac:dyDescent="0.2">
      <c r="A124" s="413">
        <v>46082</v>
      </c>
      <c r="B124" s="414">
        <v>46082</v>
      </c>
      <c r="E124" s="418" t="s">
        <v>224</v>
      </c>
      <c r="F124" s="419">
        <v>19</v>
      </c>
      <c r="G124" s="420">
        <v>1</v>
      </c>
      <c r="H124" s="420">
        <v>1</v>
      </c>
      <c r="I124" s="420">
        <v>1</v>
      </c>
      <c r="J124" s="420">
        <v>1</v>
      </c>
      <c r="K124" s="420">
        <v>0</v>
      </c>
      <c r="L124" s="420">
        <v>0</v>
      </c>
      <c r="M124" s="421">
        <v>0.2</v>
      </c>
      <c r="N124" s="421">
        <v>0.33333333333333331</v>
      </c>
      <c r="O124" s="421">
        <v>0.2</v>
      </c>
      <c r="P124" s="422">
        <v>0</v>
      </c>
      <c r="Q124" s="420">
        <v>0</v>
      </c>
    </row>
    <row r="125" spans="1:17" hidden="1" outlineLevel="1" x14ac:dyDescent="0.2">
      <c r="A125" s="413">
        <v>46113</v>
      </c>
      <c r="B125" s="414">
        <v>46113</v>
      </c>
      <c r="E125" s="418" t="s">
        <v>225</v>
      </c>
      <c r="F125" s="419">
        <v>20</v>
      </c>
      <c r="G125" s="420">
        <v>1</v>
      </c>
      <c r="H125" s="420">
        <v>1</v>
      </c>
      <c r="I125" s="420">
        <v>1</v>
      </c>
      <c r="J125" s="420">
        <v>1</v>
      </c>
      <c r="K125" s="420">
        <v>0</v>
      </c>
      <c r="L125" s="420">
        <v>0</v>
      </c>
      <c r="M125" s="421">
        <v>0.2</v>
      </c>
      <c r="N125" s="421">
        <v>0.33333333333333331</v>
      </c>
      <c r="O125" s="421">
        <v>0</v>
      </c>
      <c r="P125" s="422">
        <v>0</v>
      </c>
      <c r="Q125" s="420">
        <v>0</v>
      </c>
    </row>
    <row r="126" spans="1:17" hidden="1" outlineLevel="1" x14ac:dyDescent="0.2">
      <c r="A126" s="413">
        <v>46143</v>
      </c>
      <c r="B126" s="414">
        <v>46143</v>
      </c>
      <c r="E126" s="418" t="s">
        <v>226</v>
      </c>
      <c r="F126" s="419">
        <v>21</v>
      </c>
      <c r="G126" s="420">
        <v>1</v>
      </c>
      <c r="H126" s="420">
        <v>1</v>
      </c>
      <c r="I126" s="420">
        <v>1</v>
      </c>
      <c r="J126" s="420">
        <v>1</v>
      </c>
      <c r="K126" s="420">
        <v>0</v>
      </c>
      <c r="L126" s="420">
        <v>1</v>
      </c>
      <c r="M126" s="421">
        <v>0.2</v>
      </c>
      <c r="N126" s="421">
        <v>0.33333333333333331</v>
      </c>
      <c r="O126" s="421">
        <v>0</v>
      </c>
      <c r="P126" s="422">
        <v>0</v>
      </c>
      <c r="Q126" s="420">
        <v>0</v>
      </c>
    </row>
    <row r="127" spans="1:17" hidden="1" outlineLevel="1" x14ac:dyDescent="0.2">
      <c r="A127" s="413">
        <v>46174</v>
      </c>
      <c r="B127" s="414">
        <v>46174</v>
      </c>
      <c r="E127" s="418" t="s">
        <v>227</v>
      </c>
      <c r="F127" s="419">
        <v>22</v>
      </c>
      <c r="G127" s="420">
        <v>0</v>
      </c>
      <c r="H127" s="420">
        <v>1</v>
      </c>
      <c r="I127" s="420">
        <v>1</v>
      </c>
      <c r="J127" s="420">
        <v>1</v>
      </c>
      <c r="K127" s="420">
        <v>1</v>
      </c>
      <c r="L127" s="420">
        <v>0</v>
      </c>
      <c r="M127" s="421">
        <v>0</v>
      </c>
      <c r="N127" s="421">
        <v>0.33333333333333331</v>
      </c>
      <c r="O127" s="421">
        <v>0</v>
      </c>
      <c r="P127" s="422">
        <v>0</v>
      </c>
      <c r="Q127" s="420">
        <v>1</v>
      </c>
    </row>
    <row r="128" spans="1:17" hidden="1" outlineLevel="1" x14ac:dyDescent="0.2">
      <c r="A128" s="413">
        <v>46204</v>
      </c>
      <c r="B128" s="414">
        <v>46204</v>
      </c>
      <c r="E128" s="418" t="s">
        <v>228</v>
      </c>
      <c r="F128" s="419">
        <v>23</v>
      </c>
      <c r="G128" s="420">
        <v>1</v>
      </c>
      <c r="H128" s="420">
        <v>1</v>
      </c>
      <c r="I128" s="420">
        <v>1</v>
      </c>
      <c r="J128" s="420">
        <v>1</v>
      </c>
      <c r="K128" s="420">
        <v>1</v>
      </c>
      <c r="L128" s="420">
        <v>1</v>
      </c>
      <c r="M128" s="421">
        <v>0.2</v>
      </c>
      <c r="N128" s="421">
        <v>0.33333333333333331</v>
      </c>
      <c r="O128" s="421">
        <v>0</v>
      </c>
      <c r="P128" s="422">
        <v>0</v>
      </c>
      <c r="Q128" s="420">
        <v>0</v>
      </c>
    </row>
    <row r="129" spans="1:17" hidden="1" outlineLevel="1" x14ac:dyDescent="0.2">
      <c r="A129" s="413">
        <v>46235</v>
      </c>
      <c r="B129" s="414">
        <v>46235</v>
      </c>
      <c r="E129" s="418" t="s">
        <v>229</v>
      </c>
      <c r="F129" s="419">
        <v>24</v>
      </c>
      <c r="G129" s="420">
        <v>1</v>
      </c>
      <c r="H129" s="420">
        <v>1</v>
      </c>
      <c r="I129" s="420">
        <v>1</v>
      </c>
      <c r="J129" s="420">
        <v>1</v>
      </c>
      <c r="K129" s="420">
        <v>1</v>
      </c>
      <c r="L129" s="420">
        <v>0</v>
      </c>
      <c r="M129" s="421">
        <v>0.2</v>
      </c>
      <c r="N129" s="421">
        <v>1</v>
      </c>
      <c r="O129" s="421">
        <v>0</v>
      </c>
      <c r="P129" s="422">
        <v>1</v>
      </c>
      <c r="Q129" s="420">
        <v>1</v>
      </c>
    </row>
    <row r="130" spans="1:17" hidden="1" outlineLevel="1" x14ac:dyDescent="0.2">
      <c r="A130" s="413">
        <v>46266</v>
      </c>
      <c r="B130" s="414">
        <v>46266</v>
      </c>
      <c r="E130" s="418" t="s">
        <v>230</v>
      </c>
      <c r="F130" s="419">
        <v>25</v>
      </c>
      <c r="G130" s="420">
        <v>1</v>
      </c>
      <c r="H130" s="420">
        <v>1</v>
      </c>
      <c r="I130" s="420">
        <v>1</v>
      </c>
      <c r="J130" s="420">
        <v>1</v>
      </c>
      <c r="K130" s="420">
        <v>1</v>
      </c>
      <c r="L130" s="420">
        <v>0</v>
      </c>
      <c r="M130" s="421">
        <v>0.2</v>
      </c>
      <c r="N130" s="421">
        <v>1</v>
      </c>
      <c r="O130" s="421">
        <v>0</v>
      </c>
      <c r="P130" s="422">
        <v>0</v>
      </c>
      <c r="Q130" s="420">
        <v>1</v>
      </c>
    </row>
    <row r="131" spans="1:17" hidden="1" outlineLevel="1" x14ac:dyDescent="0.2">
      <c r="A131" s="413">
        <v>46296</v>
      </c>
      <c r="B131" s="414">
        <v>46296</v>
      </c>
      <c r="E131" s="418" t="s">
        <v>231</v>
      </c>
      <c r="F131" s="419">
        <v>26</v>
      </c>
      <c r="G131" s="420">
        <v>0</v>
      </c>
      <c r="H131" s="420">
        <v>1</v>
      </c>
      <c r="I131" s="420">
        <v>0</v>
      </c>
      <c r="J131" s="420">
        <v>1</v>
      </c>
      <c r="K131" s="420">
        <v>0</v>
      </c>
      <c r="L131" s="420">
        <v>0</v>
      </c>
      <c r="M131" s="421">
        <v>0</v>
      </c>
      <c r="N131" s="421">
        <v>1</v>
      </c>
      <c r="O131" s="421">
        <v>0</v>
      </c>
      <c r="P131" s="422">
        <v>0</v>
      </c>
      <c r="Q131" s="420">
        <v>0</v>
      </c>
    </row>
    <row r="132" spans="1:17" hidden="1" outlineLevel="1" x14ac:dyDescent="0.2">
      <c r="A132" s="413">
        <v>46327</v>
      </c>
      <c r="B132" s="414">
        <v>46327</v>
      </c>
      <c r="E132" s="418" t="s">
        <v>232</v>
      </c>
      <c r="F132" s="419">
        <v>27</v>
      </c>
      <c r="G132" s="420">
        <v>1</v>
      </c>
      <c r="H132" s="420">
        <v>0</v>
      </c>
      <c r="I132" s="420">
        <v>1</v>
      </c>
      <c r="J132" s="420">
        <v>1</v>
      </c>
      <c r="K132" s="420">
        <v>1</v>
      </c>
      <c r="L132" s="420">
        <v>0</v>
      </c>
      <c r="M132" s="421">
        <v>0</v>
      </c>
      <c r="N132" s="421">
        <v>0</v>
      </c>
      <c r="O132" s="421">
        <v>0</v>
      </c>
      <c r="P132" s="422">
        <v>0</v>
      </c>
      <c r="Q132" s="420">
        <v>0</v>
      </c>
    </row>
    <row r="133" spans="1:17" hidden="1" outlineLevel="1" x14ac:dyDescent="0.2">
      <c r="A133" s="413">
        <v>46357</v>
      </c>
      <c r="B133" s="414">
        <v>46357</v>
      </c>
      <c r="E133" s="418" t="s">
        <v>233</v>
      </c>
      <c r="F133" s="419">
        <v>28</v>
      </c>
      <c r="G133" s="420">
        <v>1</v>
      </c>
      <c r="H133" s="420">
        <v>1</v>
      </c>
      <c r="I133" s="420">
        <v>1</v>
      </c>
      <c r="J133" s="420">
        <v>1</v>
      </c>
      <c r="K133" s="420">
        <v>1</v>
      </c>
      <c r="L133" s="420">
        <v>0</v>
      </c>
      <c r="M133" s="421">
        <v>0.2</v>
      </c>
      <c r="N133" s="421">
        <v>0.33333333333333331</v>
      </c>
      <c r="O133" s="421">
        <v>0</v>
      </c>
      <c r="P133" s="422">
        <v>0</v>
      </c>
      <c r="Q133" s="420">
        <v>1</v>
      </c>
    </row>
    <row r="134" spans="1:17" hidden="1" outlineLevel="1" x14ac:dyDescent="0.2">
      <c r="A134" s="413">
        <v>46388</v>
      </c>
      <c r="B134" s="414">
        <v>46388</v>
      </c>
      <c r="E134" s="418" t="s">
        <v>234</v>
      </c>
      <c r="F134" s="419">
        <v>29</v>
      </c>
      <c r="G134" s="420">
        <v>0</v>
      </c>
      <c r="H134" s="420">
        <v>1</v>
      </c>
      <c r="I134" s="420">
        <v>1</v>
      </c>
      <c r="J134" s="420">
        <v>1</v>
      </c>
      <c r="K134" s="420">
        <v>0</v>
      </c>
      <c r="L134" s="420">
        <v>0</v>
      </c>
      <c r="M134" s="421">
        <v>0</v>
      </c>
      <c r="N134" s="421">
        <v>0</v>
      </c>
      <c r="O134" s="421">
        <v>0</v>
      </c>
      <c r="P134" s="422">
        <v>0</v>
      </c>
      <c r="Q134" s="420">
        <v>0</v>
      </c>
    </row>
    <row r="135" spans="1:17" hidden="1" outlineLevel="1" x14ac:dyDescent="0.2">
      <c r="A135" s="413">
        <v>46419</v>
      </c>
      <c r="B135" s="414">
        <v>46419</v>
      </c>
      <c r="E135" s="418" t="s">
        <v>235</v>
      </c>
      <c r="F135" s="419">
        <v>30</v>
      </c>
      <c r="G135" s="420">
        <v>1</v>
      </c>
      <c r="H135" s="420">
        <v>1</v>
      </c>
      <c r="I135" s="420">
        <v>1</v>
      </c>
      <c r="J135" s="420">
        <v>1</v>
      </c>
      <c r="K135" s="420">
        <v>1</v>
      </c>
      <c r="L135" s="420">
        <v>0</v>
      </c>
      <c r="M135" s="421">
        <v>0.2</v>
      </c>
      <c r="N135" s="421">
        <v>0.33333333333333331</v>
      </c>
      <c r="O135" s="421">
        <v>0</v>
      </c>
      <c r="P135" s="422">
        <v>0</v>
      </c>
      <c r="Q135" s="420">
        <v>1</v>
      </c>
    </row>
    <row r="136" spans="1:17" hidden="1" outlineLevel="1" x14ac:dyDescent="0.2">
      <c r="A136" s="413">
        <v>46447</v>
      </c>
      <c r="B136" s="414">
        <v>46447</v>
      </c>
      <c r="E136" s="418" t="s">
        <v>193</v>
      </c>
      <c r="F136" s="419">
        <v>31</v>
      </c>
      <c r="G136" s="420">
        <v>0</v>
      </c>
      <c r="H136" s="420">
        <v>0</v>
      </c>
      <c r="I136" s="420">
        <v>0</v>
      </c>
      <c r="J136" s="420">
        <v>1</v>
      </c>
      <c r="K136" s="420">
        <v>0</v>
      </c>
      <c r="L136" s="420">
        <v>0</v>
      </c>
      <c r="M136" s="421">
        <v>0</v>
      </c>
      <c r="N136" s="421">
        <v>0</v>
      </c>
      <c r="O136" s="421">
        <v>0</v>
      </c>
      <c r="P136" s="422">
        <v>0</v>
      </c>
      <c r="Q136" s="420">
        <v>0</v>
      </c>
    </row>
    <row r="137" spans="1:17" hidden="1" outlineLevel="1" x14ac:dyDescent="0.2">
      <c r="A137" s="413">
        <v>46478</v>
      </c>
      <c r="B137" s="414">
        <v>46478</v>
      </c>
      <c r="E137" s="418" t="s">
        <v>236</v>
      </c>
      <c r="F137" s="419">
        <v>32</v>
      </c>
      <c r="G137" s="420">
        <v>1</v>
      </c>
      <c r="H137" s="420">
        <v>1</v>
      </c>
      <c r="I137" s="420">
        <v>1</v>
      </c>
      <c r="J137" s="420">
        <v>1</v>
      </c>
      <c r="K137" s="420">
        <v>1</v>
      </c>
      <c r="L137" s="420">
        <v>0</v>
      </c>
      <c r="M137" s="421">
        <v>0</v>
      </c>
      <c r="N137" s="421">
        <v>0</v>
      </c>
      <c r="O137" s="421">
        <v>0</v>
      </c>
      <c r="P137" s="422">
        <v>0</v>
      </c>
      <c r="Q137" s="420">
        <v>0</v>
      </c>
    </row>
    <row r="138" spans="1:17" hidden="1" outlineLevel="1" x14ac:dyDescent="0.2">
      <c r="A138" s="413">
        <v>46508</v>
      </c>
      <c r="B138" s="414">
        <v>46508</v>
      </c>
      <c r="E138" s="418" t="s">
        <v>237</v>
      </c>
      <c r="F138" s="419">
        <v>33</v>
      </c>
      <c r="G138" s="420">
        <v>1</v>
      </c>
      <c r="H138" s="420">
        <v>1</v>
      </c>
      <c r="I138" s="420">
        <v>1</v>
      </c>
      <c r="J138" s="420">
        <v>1</v>
      </c>
      <c r="K138" s="420">
        <v>0</v>
      </c>
      <c r="L138" s="420">
        <v>0</v>
      </c>
      <c r="M138" s="421">
        <v>0</v>
      </c>
      <c r="N138" s="421">
        <v>1</v>
      </c>
      <c r="O138" s="421">
        <v>0</v>
      </c>
      <c r="P138" s="422">
        <v>1</v>
      </c>
      <c r="Q138" s="420">
        <v>1</v>
      </c>
    </row>
    <row r="139" spans="1:17" hidden="1" outlineLevel="1" x14ac:dyDescent="0.2">
      <c r="A139" s="413">
        <v>46539</v>
      </c>
      <c r="B139" s="414">
        <v>46539</v>
      </c>
      <c r="E139" s="418" t="s">
        <v>238</v>
      </c>
      <c r="F139" s="419">
        <v>34</v>
      </c>
      <c r="G139" s="420">
        <v>1</v>
      </c>
      <c r="H139" s="420">
        <v>1</v>
      </c>
      <c r="I139" s="420">
        <v>1</v>
      </c>
      <c r="J139" s="420">
        <v>1</v>
      </c>
      <c r="K139" s="420">
        <v>1</v>
      </c>
      <c r="L139" s="420">
        <v>0</v>
      </c>
      <c r="M139" s="421">
        <v>0</v>
      </c>
      <c r="N139" s="421">
        <v>1</v>
      </c>
      <c r="O139" s="421">
        <v>0</v>
      </c>
      <c r="P139" s="422">
        <v>1</v>
      </c>
      <c r="Q139" s="420">
        <v>0</v>
      </c>
    </row>
    <row r="140" spans="1:17" hidden="1" outlineLevel="1" x14ac:dyDescent="0.2">
      <c r="A140" s="413">
        <v>46569</v>
      </c>
      <c r="B140" s="414">
        <v>46569</v>
      </c>
      <c r="E140" s="418" t="s">
        <v>239</v>
      </c>
      <c r="F140" s="419">
        <v>35</v>
      </c>
      <c r="G140" s="420">
        <v>1</v>
      </c>
      <c r="H140" s="420">
        <v>1</v>
      </c>
      <c r="I140" s="420">
        <v>1</v>
      </c>
      <c r="J140" s="420">
        <v>1</v>
      </c>
      <c r="K140" s="420">
        <v>1</v>
      </c>
      <c r="L140" s="420">
        <v>0</v>
      </c>
      <c r="M140" s="421">
        <v>0.2</v>
      </c>
      <c r="N140" s="421">
        <v>0.33333333333333331</v>
      </c>
      <c r="O140" s="421">
        <v>0</v>
      </c>
      <c r="P140" s="422">
        <v>0</v>
      </c>
      <c r="Q140" s="420">
        <v>0</v>
      </c>
    </row>
    <row r="141" spans="1:17" hidden="1" outlineLevel="1" x14ac:dyDescent="0.2">
      <c r="A141" s="413">
        <v>46600</v>
      </c>
      <c r="B141" s="414">
        <v>46600</v>
      </c>
      <c r="E141" s="418" t="s">
        <v>240</v>
      </c>
      <c r="F141" s="419">
        <v>36</v>
      </c>
      <c r="G141" s="420">
        <v>1</v>
      </c>
      <c r="H141" s="420">
        <v>1</v>
      </c>
      <c r="I141" s="420">
        <v>1</v>
      </c>
      <c r="J141" s="420">
        <v>1</v>
      </c>
      <c r="K141" s="420">
        <v>1</v>
      </c>
      <c r="L141" s="420">
        <v>0</v>
      </c>
      <c r="M141" s="421">
        <v>0</v>
      </c>
      <c r="N141" s="421">
        <v>1</v>
      </c>
      <c r="O141" s="421">
        <v>0</v>
      </c>
      <c r="P141" s="422">
        <v>0</v>
      </c>
      <c r="Q141" s="420">
        <v>0</v>
      </c>
    </row>
    <row r="142" spans="1:17" hidden="1" outlineLevel="1" x14ac:dyDescent="0.2">
      <c r="A142" s="413">
        <v>46631</v>
      </c>
      <c r="B142" s="414">
        <v>46631</v>
      </c>
      <c r="E142" s="426"/>
      <c r="F142" s="419">
        <v>37</v>
      </c>
      <c r="G142" s="422"/>
      <c r="H142" s="422"/>
      <c r="I142" s="422"/>
      <c r="J142" s="422"/>
      <c r="K142" s="422"/>
      <c r="L142" s="422"/>
      <c r="M142" s="422"/>
      <c r="N142" s="422"/>
      <c r="O142" s="425"/>
      <c r="P142" s="422"/>
      <c r="Q142" s="422"/>
    </row>
    <row r="143" spans="1:17" hidden="1" outlineLevel="1" x14ac:dyDescent="0.2">
      <c r="A143" s="413">
        <v>46661</v>
      </c>
      <c r="B143" s="414">
        <v>46661</v>
      </c>
      <c r="E143" s="426"/>
      <c r="F143" s="419">
        <v>38</v>
      </c>
      <c r="G143" s="422"/>
      <c r="H143" s="422"/>
      <c r="I143" s="422"/>
      <c r="J143" s="422"/>
      <c r="K143" s="422"/>
      <c r="L143" s="422"/>
      <c r="M143" s="422"/>
      <c r="N143" s="422"/>
      <c r="O143" s="425"/>
      <c r="P143" s="422"/>
      <c r="Q143" s="422"/>
    </row>
    <row r="144" spans="1:17" hidden="1" outlineLevel="1" x14ac:dyDescent="0.2">
      <c r="A144" s="413">
        <v>46692</v>
      </c>
      <c r="B144" s="414">
        <v>46692</v>
      </c>
      <c r="E144" s="426"/>
      <c r="F144" s="419">
        <v>39</v>
      </c>
      <c r="G144" s="422"/>
      <c r="H144" s="422"/>
      <c r="I144" s="422"/>
      <c r="J144" s="422"/>
      <c r="K144" s="422"/>
      <c r="L144" s="422"/>
      <c r="M144" s="422"/>
      <c r="N144" s="422"/>
      <c r="O144" s="425"/>
      <c r="P144" s="422"/>
      <c r="Q144" s="422"/>
    </row>
    <row r="145" spans="1:17" hidden="1" outlineLevel="1" x14ac:dyDescent="0.2">
      <c r="A145" s="413">
        <v>46722</v>
      </c>
      <c r="B145" s="414">
        <v>46722</v>
      </c>
      <c r="E145" s="426"/>
      <c r="F145" s="419">
        <v>40</v>
      </c>
      <c r="G145" s="422"/>
      <c r="H145" s="422"/>
      <c r="I145" s="422"/>
      <c r="J145" s="422"/>
      <c r="K145" s="422"/>
      <c r="L145" s="422"/>
      <c r="M145" s="422"/>
      <c r="N145" s="422"/>
      <c r="O145" s="425"/>
      <c r="P145" s="422"/>
      <c r="Q145" s="422"/>
    </row>
    <row r="146" spans="1:17" hidden="1" outlineLevel="1" x14ac:dyDescent="0.2">
      <c r="A146" s="413">
        <v>46753</v>
      </c>
      <c r="B146" s="414">
        <v>46753</v>
      </c>
      <c r="E146" s="426"/>
      <c r="F146" s="419">
        <v>41</v>
      </c>
      <c r="G146" s="422"/>
      <c r="H146" s="422"/>
      <c r="I146" s="422"/>
      <c r="J146" s="422"/>
      <c r="K146" s="422"/>
      <c r="L146" s="422"/>
      <c r="M146" s="422"/>
      <c r="N146" s="422"/>
      <c r="O146" s="425"/>
      <c r="P146" s="422"/>
      <c r="Q146" s="422"/>
    </row>
    <row r="147" spans="1:17" hidden="1" outlineLevel="1" x14ac:dyDescent="0.2">
      <c r="A147" s="413">
        <v>46784</v>
      </c>
      <c r="B147" s="414">
        <v>46784</v>
      </c>
      <c r="E147" s="426"/>
      <c r="F147" s="419">
        <v>42</v>
      </c>
      <c r="G147" s="422"/>
      <c r="H147" s="422"/>
      <c r="I147" s="422"/>
      <c r="J147" s="422"/>
      <c r="K147" s="422"/>
      <c r="L147" s="422"/>
      <c r="M147" s="422"/>
      <c r="N147" s="422"/>
      <c r="O147" s="425"/>
      <c r="P147" s="422"/>
      <c r="Q147" s="422"/>
    </row>
    <row r="148" spans="1:17" hidden="1" outlineLevel="1" x14ac:dyDescent="0.2">
      <c r="A148" s="413">
        <v>46813</v>
      </c>
      <c r="B148" s="414">
        <v>46813</v>
      </c>
      <c r="E148" s="426"/>
      <c r="F148" s="419">
        <v>43</v>
      </c>
      <c r="G148" s="422"/>
      <c r="H148" s="422"/>
      <c r="I148" s="422"/>
      <c r="J148" s="422"/>
      <c r="K148" s="422"/>
      <c r="L148" s="422"/>
      <c r="M148" s="422"/>
      <c r="N148" s="422"/>
      <c r="O148" s="425"/>
      <c r="P148" s="422"/>
      <c r="Q148" s="422"/>
    </row>
    <row r="149" spans="1:17" hidden="1" outlineLevel="1" x14ac:dyDescent="0.2">
      <c r="A149" s="413">
        <v>46844</v>
      </c>
      <c r="B149" s="414">
        <v>46844</v>
      </c>
      <c r="E149" s="426"/>
      <c r="F149" s="419">
        <v>44</v>
      </c>
      <c r="G149" s="422"/>
      <c r="H149" s="422"/>
      <c r="I149" s="422"/>
      <c r="J149" s="422"/>
      <c r="K149" s="422"/>
      <c r="L149" s="422"/>
      <c r="M149" s="422"/>
      <c r="N149" s="422"/>
      <c r="O149" s="425"/>
      <c r="P149" s="422"/>
      <c r="Q149" s="422"/>
    </row>
    <row r="150" spans="1:17" hidden="1" outlineLevel="1" x14ac:dyDescent="0.2">
      <c r="A150" s="413">
        <v>46874</v>
      </c>
      <c r="B150" s="414">
        <v>46874</v>
      </c>
      <c r="E150" s="426"/>
      <c r="F150" s="419">
        <v>45</v>
      </c>
      <c r="G150" s="422"/>
      <c r="H150" s="422"/>
      <c r="I150" s="422"/>
      <c r="J150" s="422"/>
      <c r="K150" s="422"/>
      <c r="L150" s="422"/>
      <c r="M150" s="422"/>
      <c r="N150" s="422"/>
      <c r="O150" s="425"/>
      <c r="P150" s="422"/>
      <c r="Q150" s="422"/>
    </row>
    <row r="151" spans="1:17" hidden="1" outlineLevel="1" x14ac:dyDescent="0.2">
      <c r="A151" s="413">
        <v>46905</v>
      </c>
      <c r="B151" s="414">
        <v>46905</v>
      </c>
      <c r="E151" s="426"/>
      <c r="F151" s="419">
        <v>46</v>
      </c>
      <c r="G151" s="422"/>
      <c r="H151" s="422"/>
      <c r="I151" s="422"/>
      <c r="J151" s="422"/>
      <c r="K151" s="422"/>
      <c r="L151" s="422"/>
      <c r="M151" s="422"/>
      <c r="N151" s="422"/>
      <c r="O151" s="425"/>
      <c r="P151" s="422"/>
      <c r="Q151" s="422"/>
    </row>
    <row r="152" spans="1:17" hidden="1" outlineLevel="1" x14ac:dyDescent="0.2">
      <c r="A152" s="413">
        <v>46935</v>
      </c>
      <c r="B152" s="414">
        <v>46935</v>
      </c>
      <c r="E152" s="426"/>
      <c r="F152" s="419">
        <v>47</v>
      </c>
      <c r="G152" s="422"/>
      <c r="H152" s="422"/>
      <c r="I152" s="422"/>
      <c r="J152" s="422"/>
      <c r="K152" s="422"/>
      <c r="L152" s="422"/>
      <c r="M152" s="422"/>
      <c r="N152" s="422"/>
      <c r="O152" s="425"/>
      <c r="P152" s="422"/>
      <c r="Q152" s="422"/>
    </row>
    <row r="153" spans="1:17" hidden="1" outlineLevel="1" x14ac:dyDescent="0.2">
      <c r="A153" s="413">
        <v>46966</v>
      </c>
      <c r="B153" s="414">
        <v>46966</v>
      </c>
      <c r="E153" s="426"/>
      <c r="F153" s="419">
        <v>48</v>
      </c>
      <c r="G153" s="422"/>
      <c r="H153" s="422"/>
      <c r="I153" s="422"/>
      <c r="J153" s="422"/>
      <c r="K153" s="422"/>
      <c r="L153" s="422"/>
      <c r="M153" s="422"/>
      <c r="N153" s="422"/>
      <c r="O153" s="425"/>
      <c r="P153" s="422"/>
      <c r="Q153" s="422"/>
    </row>
    <row r="154" spans="1:17" hidden="1" outlineLevel="1" x14ac:dyDescent="0.2">
      <c r="A154" s="413">
        <v>46997</v>
      </c>
      <c r="B154" s="414">
        <v>46997</v>
      </c>
      <c r="E154" s="426"/>
      <c r="F154" s="419">
        <v>49</v>
      </c>
      <c r="G154" s="422"/>
      <c r="H154" s="422"/>
      <c r="I154" s="422"/>
      <c r="J154" s="422"/>
      <c r="K154" s="422"/>
      <c r="L154" s="422"/>
      <c r="M154" s="422"/>
      <c r="N154" s="422"/>
      <c r="O154" s="425"/>
      <c r="P154" s="422"/>
      <c r="Q154" s="422"/>
    </row>
    <row r="155" spans="1:17" hidden="1" outlineLevel="1" x14ac:dyDescent="0.2">
      <c r="A155" s="413">
        <v>47027</v>
      </c>
      <c r="B155" s="414">
        <v>47027</v>
      </c>
      <c r="E155" s="426"/>
      <c r="F155" s="419">
        <v>50</v>
      </c>
      <c r="G155" s="422"/>
      <c r="H155" s="422"/>
      <c r="I155" s="422"/>
      <c r="J155" s="422"/>
      <c r="K155" s="422"/>
      <c r="L155" s="422"/>
      <c r="M155" s="422"/>
      <c r="N155" s="422"/>
      <c r="O155" s="425"/>
      <c r="P155" s="422"/>
      <c r="Q155" s="422"/>
    </row>
    <row r="156" spans="1:17" hidden="1" outlineLevel="1" x14ac:dyDescent="0.2">
      <c r="A156" s="413">
        <v>47058</v>
      </c>
      <c r="B156" s="414">
        <v>47058</v>
      </c>
      <c r="E156" s="3" t="e">
        <f>INDEX($H$158:$H$245,MATCH($F$23,$E$158:$E$245,0))</f>
        <v>#N/A</v>
      </c>
    </row>
    <row r="157" spans="1:17" hidden="1" outlineLevel="1" x14ac:dyDescent="0.2">
      <c r="A157" s="413">
        <v>47088</v>
      </c>
      <c r="B157" s="414">
        <v>47088</v>
      </c>
      <c r="E157" s="427" t="s">
        <v>204</v>
      </c>
      <c r="F157" s="427" t="s">
        <v>205</v>
      </c>
    </row>
    <row r="158" spans="1:17" hidden="1" outlineLevel="1" x14ac:dyDescent="0.2">
      <c r="A158" s="413">
        <v>47119</v>
      </c>
      <c r="B158" s="414">
        <v>47119</v>
      </c>
      <c r="D158" s="3" t="s">
        <v>245</v>
      </c>
      <c r="E158" s="428">
        <v>29</v>
      </c>
      <c r="F158" s="429">
        <v>2</v>
      </c>
      <c r="H158" s="430" t="s">
        <v>207</v>
      </c>
    </row>
    <row r="159" spans="1:17" hidden="1" outlineLevel="1" x14ac:dyDescent="0.2">
      <c r="A159" s="413">
        <v>47150</v>
      </c>
      <c r="B159" s="414">
        <v>47150</v>
      </c>
      <c r="D159" s="3" t="s">
        <v>246</v>
      </c>
      <c r="E159" s="428">
        <v>2</v>
      </c>
      <c r="F159" s="429">
        <v>2</v>
      </c>
      <c r="H159" s="430" t="s">
        <v>207</v>
      </c>
    </row>
    <row r="160" spans="1:17" hidden="1" outlineLevel="1" x14ac:dyDescent="0.2">
      <c r="A160" s="413">
        <v>47178</v>
      </c>
      <c r="B160" s="414">
        <v>47178</v>
      </c>
      <c r="D160" s="3" t="s">
        <v>247</v>
      </c>
      <c r="E160" s="428">
        <v>103</v>
      </c>
      <c r="F160" s="429">
        <v>2</v>
      </c>
      <c r="H160" s="430" t="s">
        <v>207</v>
      </c>
    </row>
    <row r="161" spans="1:8" hidden="1" outlineLevel="1" x14ac:dyDescent="0.2">
      <c r="A161" s="413">
        <v>47209</v>
      </c>
      <c r="B161" s="414">
        <v>47209</v>
      </c>
      <c r="D161" s="3" t="s">
        <v>248</v>
      </c>
      <c r="E161" s="428">
        <v>289</v>
      </c>
      <c r="F161" s="429">
        <v>2</v>
      </c>
      <c r="H161" s="430" t="s">
        <v>207</v>
      </c>
    </row>
    <row r="162" spans="1:8" hidden="1" outlineLevel="1" x14ac:dyDescent="0.2">
      <c r="A162" s="413">
        <v>47239</v>
      </c>
      <c r="B162" s="414">
        <v>47239</v>
      </c>
      <c r="D162" s="3" t="s">
        <v>249</v>
      </c>
      <c r="E162" s="428">
        <v>317</v>
      </c>
      <c r="F162" s="429">
        <v>2</v>
      </c>
      <c r="H162" s="430" t="s">
        <v>207</v>
      </c>
    </row>
    <row r="163" spans="1:8" hidden="1" outlineLevel="1" x14ac:dyDescent="0.2">
      <c r="A163" s="413">
        <v>47270</v>
      </c>
      <c r="B163" s="414">
        <v>47270</v>
      </c>
      <c r="D163" s="3" t="s">
        <v>250</v>
      </c>
      <c r="E163" s="428">
        <v>318</v>
      </c>
      <c r="F163" s="429">
        <v>2</v>
      </c>
      <c r="H163" s="430" t="s">
        <v>207</v>
      </c>
    </row>
    <row r="164" spans="1:8" hidden="1" outlineLevel="1" x14ac:dyDescent="0.2">
      <c r="A164" s="413">
        <v>47300</v>
      </c>
      <c r="B164" s="414">
        <v>47300</v>
      </c>
      <c r="D164" s="3" t="s">
        <v>251</v>
      </c>
      <c r="E164" s="428">
        <v>365</v>
      </c>
      <c r="F164" s="429">
        <v>2</v>
      </c>
      <c r="H164" s="430" t="s">
        <v>207</v>
      </c>
    </row>
    <row r="165" spans="1:8" hidden="1" outlineLevel="1" x14ac:dyDescent="0.2">
      <c r="A165" s="413">
        <v>47331</v>
      </c>
      <c r="B165" s="414">
        <v>47331</v>
      </c>
      <c r="D165" s="3" t="s">
        <v>252</v>
      </c>
      <c r="E165" s="428">
        <v>375</v>
      </c>
      <c r="F165" s="429">
        <v>2</v>
      </c>
      <c r="H165" s="430" t="s">
        <v>207</v>
      </c>
    </row>
    <row r="166" spans="1:8" hidden="1" outlineLevel="1" x14ac:dyDescent="0.2">
      <c r="A166" s="413">
        <v>47362</v>
      </c>
      <c r="B166" s="414">
        <v>47362</v>
      </c>
      <c r="D166" s="3" t="s">
        <v>253</v>
      </c>
      <c r="E166" s="428">
        <v>372</v>
      </c>
      <c r="F166" s="429">
        <v>2</v>
      </c>
      <c r="H166" s="430" t="s">
        <v>207</v>
      </c>
    </row>
    <row r="167" spans="1:8" hidden="1" outlineLevel="1" x14ac:dyDescent="0.2">
      <c r="A167" s="413">
        <v>47392</v>
      </c>
      <c r="B167" s="414">
        <v>47392</v>
      </c>
      <c r="D167" s="3" t="s">
        <v>254</v>
      </c>
      <c r="E167" s="428">
        <v>43</v>
      </c>
      <c r="F167" s="429">
        <v>3</v>
      </c>
      <c r="H167" s="430" t="s">
        <v>208</v>
      </c>
    </row>
    <row r="168" spans="1:8" hidden="1" outlineLevel="1" x14ac:dyDescent="0.2">
      <c r="A168" s="413">
        <v>47423</v>
      </c>
      <c r="B168" s="414">
        <v>47423</v>
      </c>
      <c r="D168" s="3" t="s">
        <v>255</v>
      </c>
      <c r="E168" s="428">
        <v>319</v>
      </c>
      <c r="F168" s="429">
        <v>4</v>
      </c>
      <c r="H168" s="430" t="s">
        <v>209</v>
      </c>
    </row>
    <row r="169" spans="1:8" hidden="1" outlineLevel="1" x14ac:dyDescent="0.2">
      <c r="A169" s="413">
        <v>47453</v>
      </c>
      <c r="B169" s="414">
        <v>47453</v>
      </c>
      <c r="D169" s="3" t="s">
        <v>256</v>
      </c>
      <c r="E169" s="428">
        <v>291</v>
      </c>
      <c r="F169" s="429">
        <v>5</v>
      </c>
      <c r="H169" s="430" t="s">
        <v>210</v>
      </c>
    </row>
    <row r="170" spans="1:8" hidden="1" outlineLevel="1" x14ac:dyDescent="0.2">
      <c r="A170" s="413">
        <v>47484</v>
      </c>
      <c r="B170" s="414">
        <v>47484</v>
      </c>
      <c r="D170" s="3" t="s">
        <v>257</v>
      </c>
      <c r="E170" s="428">
        <v>359</v>
      </c>
      <c r="F170" s="429">
        <v>5</v>
      </c>
      <c r="H170" s="430" t="s">
        <v>210</v>
      </c>
    </row>
    <row r="171" spans="1:8" hidden="1" outlineLevel="1" x14ac:dyDescent="0.2">
      <c r="A171" s="413">
        <v>47515</v>
      </c>
      <c r="B171" s="414">
        <v>47515</v>
      </c>
      <c r="D171" s="3" t="s">
        <v>258</v>
      </c>
      <c r="E171" s="428">
        <v>335</v>
      </c>
      <c r="F171" s="429">
        <v>6</v>
      </c>
      <c r="H171" s="430" t="s">
        <v>211</v>
      </c>
    </row>
    <row r="172" spans="1:8" hidden="1" outlineLevel="1" x14ac:dyDescent="0.2">
      <c r="A172" s="413">
        <v>47543</v>
      </c>
      <c r="B172" s="414">
        <v>47543</v>
      </c>
      <c r="D172" s="3" t="s">
        <v>259</v>
      </c>
      <c r="E172" s="428">
        <v>334</v>
      </c>
      <c r="F172" s="429">
        <v>6</v>
      </c>
      <c r="H172" s="430" t="s">
        <v>211</v>
      </c>
    </row>
    <row r="173" spans="1:8" hidden="1" outlineLevel="1" x14ac:dyDescent="0.2">
      <c r="A173" s="413">
        <v>47574</v>
      </c>
      <c r="B173" s="414">
        <v>47574</v>
      </c>
      <c r="D173" s="3" t="s">
        <v>259</v>
      </c>
      <c r="E173" s="428">
        <v>334</v>
      </c>
      <c r="F173" s="429">
        <v>6</v>
      </c>
      <c r="H173" s="430" t="s">
        <v>211</v>
      </c>
    </row>
    <row r="174" spans="1:8" hidden="1" outlineLevel="1" x14ac:dyDescent="0.2">
      <c r="A174" s="413">
        <v>47604</v>
      </c>
      <c r="B174" s="414">
        <v>47604</v>
      </c>
      <c r="D174" s="3" t="s">
        <v>258</v>
      </c>
      <c r="E174" s="428">
        <v>335</v>
      </c>
      <c r="F174" s="429">
        <v>6</v>
      </c>
      <c r="H174" s="430" t="s">
        <v>211</v>
      </c>
    </row>
    <row r="175" spans="1:8" hidden="1" outlineLevel="1" x14ac:dyDescent="0.2">
      <c r="A175" s="413">
        <v>47635</v>
      </c>
      <c r="B175" s="414">
        <v>47635</v>
      </c>
      <c r="D175" s="3" t="s">
        <v>260</v>
      </c>
      <c r="E175" s="428">
        <v>374</v>
      </c>
      <c r="F175" s="429">
        <v>6</v>
      </c>
      <c r="H175" s="430" t="s">
        <v>211</v>
      </c>
    </row>
    <row r="176" spans="1:8" hidden="1" outlineLevel="1" x14ac:dyDescent="0.2">
      <c r="A176" s="413">
        <v>47665</v>
      </c>
      <c r="B176" s="414">
        <v>47665</v>
      </c>
      <c r="D176" s="3" t="s">
        <v>261</v>
      </c>
      <c r="E176" s="428">
        <v>223</v>
      </c>
      <c r="F176" s="429">
        <v>7</v>
      </c>
      <c r="H176" s="430" t="s">
        <v>212</v>
      </c>
    </row>
    <row r="177" spans="1:8" hidden="1" outlineLevel="1" x14ac:dyDescent="0.2">
      <c r="A177" s="413">
        <v>47696</v>
      </c>
      <c r="B177" s="414">
        <v>47696</v>
      </c>
      <c r="D177" s="3" t="s">
        <v>262</v>
      </c>
      <c r="E177" s="428">
        <v>340</v>
      </c>
      <c r="F177" s="429">
        <v>7</v>
      </c>
      <c r="H177" s="430" t="s">
        <v>212</v>
      </c>
    </row>
    <row r="178" spans="1:8" hidden="1" outlineLevel="1" x14ac:dyDescent="0.2">
      <c r="A178" s="413">
        <v>47727</v>
      </c>
      <c r="B178" s="414">
        <v>47727</v>
      </c>
      <c r="D178" s="3" t="s">
        <v>263</v>
      </c>
      <c r="E178" s="428">
        <v>333</v>
      </c>
      <c r="F178" s="429">
        <v>7</v>
      </c>
      <c r="H178" s="430" t="s">
        <v>212</v>
      </c>
    </row>
    <row r="179" spans="1:8" hidden="1" outlineLevel="1" x14ac:dyDescent="0.2">
      <c r="A179" s="413">
        <v>47757</v>
      </c>
      <c r="B179" s="414">
        <v>47757</v>
      </c>
      <c r="D179" s="3" t="s">
        <v>264</v>
      </c>
      <c r="E179" s="428">
        <v>221</v>
      </c>
      <c r="F179" s="429">
        <v>8</v>
      </c>
      <c r="H179" s="430" t="s">
        <v>213</v>
      </c>
    </row>
    <row r="180" spans="1:8" hidden="1" outlineLevel="1" x14ac:dyDescent="0.2">
      <c r="A180" s="413">
        <v>47788</v>
      </c>
      <c r="B180" s="414">
        <v>47788</v>
      </c>
      <c r="D180" s="3" t="s">
        <v>265</v>
      </c>
      <c r="E180" s="428">
        <v>346</v>
      </c>
      <c r="F180" s="429">
        <v>9</v>
      </c>
      <c r="H180" s="430" t="s">
        <v>214</v>
      </c>
    </row>
    <row r="181" spans="1:8" hidden="1" outlineLevel="1" x14ac:dyDescent="0.2">
      <c r="A181" s="413">
        <v>47818</v>
      </c>
      <c r="B181" s="414">
        <v>47818</v>
      </c>
      <c r="D181" s="3" t="s">
        <v>266</v>
      </c>
      <c r="E181" s="428">
        <v>348</v>
      </c>
      <c r="F181" s="429">
        <v>9</v>
      </c>
      <c r="H181" s="430" t="s">
        <v>214</v>
      </c>
    </row>
    <row r="182" spans="1:8" hidden="1" outlineLevel="1" x14ac:dyDescent="0.2">
      <c r="A182" s="413">
        <v>47849</v>
      </c>
      <c r="B182" s="414">
        <v>47849</v>
      </c>
      <c r="D182" s="3" t="s">
        <v>267</v>
      </c>
      <c r="E182" s="428">
        <v>347</v>
      </c>
      <c r="F182" s="429">
        <v>10</v>
      </c>
      <c r="H182" s="430" t="s">
        <v>215</v>
      </c>
    </row>
    <row r="183" spans="1:8" hidden="1" outlineLevel="1" x14ac:dyDescent="0.2">
      <c r="A183" s="413">
        <v>47880</v>
      </c>
      <c r="B183" s="414">
        <v>47880</v>
      </c>
      <c r="D183" s="3" t="s">
        <v>268</v>
      </c>
      <c r="E183" s="428">
        <v>349</v>
      </c>
      <c r="F183" s="429">
        <v>11</v>
      </c>
      <c r="H183" s="430" t="s">
        <v>216</v>
      </c>
    </row>
    <row r="184" spans="1:8" hidden="1" outlineLevel="1" x14ac:dyDescent="0.2">
      <c r="A184" s="413">
        <v>47908</v>
      </c>
      <c r="B184" s="414">
        <v>47908</v>
      </c>
      <c r="D184" s="3" t="s">
        <v>269</v>
      </c>
      <c r="E184" s="428">
        <v>216</v>
      </c>
      <c r="F184" s="429">
        <v>12</v>
      </c>
      <c r="H184" s="430" t="s">
        <v>217</v>
      </c>
    </row>
    <row r="185" spans="1:8" hidden="1" outlineLevel="1" x14ac:dyDescent="0.2">
      <c r="A185" s="413">
        <v>47939</v>
      </c>
      <c r="B185" s="414">
        <v>47939</v>
      </c>
      <c r="D185" s="3" t="s">
        <v>270</v>
      </c>
      <c r="E185" s="428">
        <v>215</v>
      </c>
      <c r="F185" s="429">
        <v>12</v>
      </c>
      <c r="H185" s="430" t="s">
        <v>217</v>
      </c>
    </row>
    <row r="186" spans="1:8" hidden="1" outlineLevel="1" x14ac:dyDescent="0.2">
      <c r="A186" s="413">
        <v>47969</v>
      </c>
      <c r="B186" s="414">
        <v>47969</v>
      </c>
      <c r="D186" s="3" t="s">
        <v>271</v>
      </c>
      <c r="E186" s="428">
        <v>199</v>
      </c>
      <c r="F186" s="429">
        <v>13</v>
      </c>
      <c r="H186" s="430" t="s">
        <v>218</v>
      </c>
    </row>
    <row r="187" spans="1:8" hidden="1" outlineLevel="1" x14ac:dyDescent="0.2">
      <c r="A187" s="413">
        <v>48000</v>
      </c>
      <c r="B187" s="414">
        <v>48000</v>
      </c>
      <c r="D187" s="3" t="s">
        <v>272</v>
      </c>
      <c r="E187" s="428">
        <v>187</v>
      </c>
      <c r="F187" s="429">
        <v>13</v>
      </c>
      <c r="H187" s="430" t="s">
        <v>218</v>
      </c>
    </row>
    <row r="188" spans="1:8" hidden="1" outlineLevel="1" x14ac:dyDescent="0.2">
      <c r="A188" s="413">
        <v>48030</v>
      </c>
      <c r="B188" s="414">
        <v>48030</v>
      </c>
      <c r="D188" s="3" t="s">
        <v>273</v>
      </c>
      <c r="E188" s="428">
        <v>188</v>
      </c>
      <c r="F188" s="429">
        <v>13</v>
      </c>
      <c r="H188" s="430" t="s">
        <v>218</v>
      </c>
    </row>
    <row r="189" spans="1:8" hidden="1" outlineLevel="1" x14ac:dyDescent="0.2">
      <c r="A189" s="413">
        <v>48061</v>
      </c>
      <c r="B189" s="414">
        <v>48061</v>
      </c>
      <c r="D189" s="3" t="s">
        <v>274</v>
      </c>
      <c r="E189" s="428">
        <v>198</v>
      </c>
      <c r="F189" s="429">
        <v>13</v>
      </c>
      <c r="H189" s="430" t="s">
        <v>218</v>
      </c>
    </row>
    <row r="190" spans="1:8" hidden="1" outlineLevel="1" x14ac:dyDescent="0.2">
      <c r="A190" s="413">
        <v>48092</v>
      </c>
      <c r="B190" s="414">
        <v>48092</v>
      </c>
      <c r="D190" s="3" t="s">
        <v>275</v>
      </c>
      <c r="E190" s="428">
        <v>344</v>
      </c>
      <c r="F190" s="429">
        <v>13</v>
      </c>
      <c r="H190" s="430" t="s">
        <v>218</v>
      </c>
    </row>
    <row r="191" spans="1:8" hidden="1" outlineLevel="1" x14ac:dyDescent="0.2">
      <c r="A191" s="413">
        <v>48122</v>
      </c>
      <c r="B191" s="414">
        <v>48122</v>
      </c>
      <c r="D191" s="3" t="s">
        <v>276</v>
      </c>
      <c r="E191" s="428">
        <v>342</v>
      </c>
      <c r="F191" s="429">
        <v>13</v>
      </c>
      <c r="H191" s="430" t="s">
        <v>218</v>
      </c>
    </row>
    <row r="192" spans="1:8" hidden="1" outlineLevel="1" x14ac:dyDescent="0.2">
      <c r="A192" s="413">
        <v>48153</v>
      </c>
      <c r="B192" s="414">
        <v>48153</v>
      </c>
      <c r="D192" s="3" t="s">
        <v>277</v>
      </c>
      <c r="E192" s="428">
        <v>343</v>
      </c>
      <c r="F192" s="429">
        <v>13</v>
      </c>
      <c r="H192" s="430" t="s">
        <v>218</v>
      </c>
    </row>
    <row r="193" spans="1:8" hidden="1" outlineLevel="1" x14ac:dyDescent="0.2">
      <c r="A193" s="413">
        <v>48183</v>
      </c>
      <c r="B193" s="414">
        <v>48183</v>
      </c>
      <c r="D193" s="3" t="s">
        <v>278</v>
      </c>
      <c r="E193" s="428">
        <v>357</v>
      </c>
      <c r="F193" s="429">
        <v>13</v>
      </c>
      <c r="H193" s="430" t="s">
        <v>218</v>
      </c>
    </row>
    <row r="194" spans="1:8" hidden="1" outlineLevel="1" x14ac:dyDescent="0.2">
      <c r="A194" s="413">
        <v>48214</v>
      </c>
      <c r="B194" s="414">
        <v>48214</v>
      </c>
      <c r="D194" s="3" t="s">
        <v>279</v>
      </c>
      <c r="E194" s="428">
        <v>303</v>
      </c>
      <c r="F194" s="429">
        <v>14</v>
      </c>
      <c r="H194" s="430" t="s">
        <v>219</v>
      </c>
    </row>
    <row r="195" spans="1:8" hidden="1" outlineLevel="1" x14ac:dyDescent="0.2">
      <c r="A195" s="413">
        <v>48245</v>
      </c>
      <c r="B195" s="414">
        <v>48245</v>
      </c>
      <c r="D195" s="3" t="s">
        <v>280</v>
      </c>
      <c r="E195" s="428">
        <v>376</v>
      </c>
      <c r="F195" s="429">
        <v>14</v>
      </c>
      <c r="H195" s="430" t="s">
        <v>219</v>
      </c>
    </row>
    <row r="196" spans="1:8" hidden="1" outlineLevel="1" x14ac:dyDescent="0.2">
      <c r="A196" s="413"/>
      <c r="D196" s="3" t="s">
        <v>279</v>
      </c>
      <c r="E196" s="428">
        <v>303</v>
      </c>
      <c r="F196" s="429">
        <v>15</v>
      </c>
      <c r="H196" s="430" t="s">
        <v>220</v>
      </c>
    </row>
    <row r="197" spans="1:8" hidden="1" outlineLevel="1" x14ac:dyDescent="0.2">
      <c r="A197" s="413"/>
      <c r="D197" s="3" t="s">
        <v>281</v>
      </c>
      <c r="E197" s="428">
        <v>336</v>
      </c>
      <c r="F197" s="429">
        <v>16</v>
      </c>
      <c r="H197" s="430" t="s">
        <v>221</v>
      </c>
    </row>
    <row r="198" spans="1:8" hidden="1" outlineLevel="1" x14ac:dyDescent="0.2">
      <c r="A198" s="413" t="s">
        <v>143</v>
      </c>
      <c r="D198" s="3" t="s">
        <v>282</v>
      </c>
      <c r="E198" s="428">
        <v>323</v>
      </c>
      <c r="F198" s="429">
        <v>17</v>
      </c>
      <c r="H198" s="430" t="s">
        <v>222</v>
      </c>
    </row>
    <row r="199" spans="1:8" hidden="1" outlineLevel="1" x14ac:dyDescent="0.2">
      <c r="A199" s="413" t="s">
        <v>142</v>
      </c>
      <c r="D199" s="3" t="s">
        <v>283</v>
      </c>
      <c r="E199" s="428">
        <v>322</v>
      </c>
      <c r="F199" s="429">
        <v>17</v>
      </c>
      <c r="H199" s="430" t="s">
        <v>222</v>
      </c>
    </row>
    <row r="200" spans="1:8" hidden="1" outlineLevel="1" x14ac:dyDescent="0.2">
      <c r="A200" s="413"/>
      <c r="D200" s="3" t="s">
        <v>284</v>
      </c>
      <c r="E200" s="428">
        <v>324</v>
      </c>
      <c r="F200" s="429">
        <v>18</v>
      </c>
      <c r="H200" s="430" t="s">
        <v>223</v>
      </c>
    </row>
    <row r="201" spans="1:8" hidden="1" outlineLevel="1" x14ac:dyDescent="0.2">
      <c r="A201" s="413">
        <v>42767</v>
      </c>
      <c r="D201" s="3" t="s">
        <v>285</v>
      </c>
      <c r="E201" s="428">
        <v>339</v>
      </c>
      <c r="F201" s="429">
        <v>19</v>
      </c>
      <c r="H201" s="430" t="s">
        <v>224</v>
      </c>
    </row>
    <row r="202" spans="1:8" hidden="1" outlineLevel="1" x14ac:dyDescent="0.2">
      <c r="A202" s="413">
        <v>42795</v>
      </c>
      <c r="D202" s="3" t="s">
        <v>286</v>
      </c>
      <c r="E202" s="428">
        <v>338</v>
      </c>
      <c r="F202" s="429">
        <v>20</v>
      </c>
      <c r="H202" s="430" t="s">
        <v>225</v>
      </c>
    </row>
    <row r="203" spans="1:8" hidden="1" outlineLevel="1" x14ac:dyDescent="0.2">
      <c r="A203" s="413">
        <v>42826</v>
      </c>
      <c r="D203" s="3" t="s">
        <v>287</v>
      </c>
      <c r="E203" s="428">
        <v>371</v>
      </c>
      <c r="F203" s="429">
        <v>20</v>
      </c>
      <c r="H203" s="430" t="s">
        <v>225</v>
      </c>
    </row>
    <row r="204" spans="1:8" hidden="1" outlineLevel="1" x14ac:dyDescent="0.2">
      <c r="A204" s="413">
        <v>42856</v>
      </c>
      <c r="D204" s="3" t="s">
        <v>288</v>
      </c>
      <c r="E204" s="428">
        <v>341</v>
      </c>
      <c r="F204" s="429">
        <v>20</v>
      </c>
      <c r="H204" s="430" t="s">
        <v>225</v>
      </c>
    </row>
    <row r="205" spans="1:8" hidden="1" outlineLevel="1" x14ac:dyDescent="0.2">
      <c r="A205" s="413"/>
      <c r="D205" s="3" t="s">
        <v>289</v>
      </c>
      <c r="E205" s="428">
        <v>362</v>
      </c>
      <c r="F205" s="429">
        <v>21</v>
      </c>
      <c r="H205" s="430" t="s">
        <v>226</v>
      </c>
    </row>
    <row r="206" spans="1:8" hidden="1" outlineLevel="1" x14ac:dyDescent="0.2">
      <c r="A206" s="413"/>
      <c r="D206" s="3" t="s">
        <v>290</v>
      </c>
      <c r="E206" s="428">
        <v>363</v>
      </c>
      <c r="F206" s="429">
        <v>21</v>
      </c>
      <c r="H206" s="430" t="s">
        <v>226</v>
      </c>
    </row>
    <row r="207" spans="1:8" hidden="1" outlineLevel="1" x14ac:dyDescent="0.2">
      <c r="A207" s="413"/>
      <c r="D207" s="3" t="s">
        <v>291</v>
      </c>
      <c r="E207" s="428">
        <v>364</v>
      </c>
      <c r="F207" s="429">
        <v>21</v>
      </c>
      <c r="H207" s="430" t="s">
        <v>226</v>
      </c>
    </row>
    <row r="208" spans="1:8" hidden="1" outlineLevel="1" x14ac:dyDescent="0.2">
      <c r="A208" s="413"/>
      <c r="D208" s="3" t="s">
        <v>292</v>
      </c>
      <c r="E208" s="428">
        <v>111</v>
      </c>
      <c r="F208" s="429">
        <v>22</v>
      </c>
      <c r="H208" s="430" t="s">
        <v>227</v>
      </c>
    </row>
    <row r="209" spans="1:8" hidden="1" outlineLevel="1" x14ac:dyDescent="0.2">
      <c r="A209" s="413"/>
      <c r="D209" s="3" t="s">
        <v>293</v>
      </c>
      <c r="E209" s="428">
        <v>378</v>
      </c>
      <c r="F209" s="429">
        <v>23</v>
      </c>
      <c r="H209" s="430" t="s">
        <v>228</v>
      </c>
    </row>
    <row r="210" spans="1:8" hidden="1" outlineLevel="1" x14ac:dyDescent="0.2">
      <c r="A210" s="413"/>
      <c r="D210" s="3" t="s">
        <v>294</v>
      </c>
      <c r="E210" s="428">
        <v>143</v>
      </c>
      <c r="F210" s="429">
        <v>24</v>
      </c>
      <c r="H210" s="430" t="s">
        <v>229</v>
      </c>
    </row>
    <row r="211" spans="1:8" hidden="1" outlineLevel="1" x14ac:dyDescent="0.2">
      <c r="A211" s="413"/>
      <c r="D211" s="3" t="s">
        <v>295</v>
      </c>
      <c r="E211" s="428">
        <v>144</v>
      </c>
      <c r="F211" s="429">
        <v>24</v>
      </c>
      <c r="H211" s="430" t="s">
        <v>229</v>
      </c>
    </row>
    <row r="212" spans="1:8" hidden="1" outlineLevel="1" x14ac:dyDescent="0.2">
      <c r="A212" s="413"/>
      <c r="D212" s="3" t="s">
        <v>296</v>
      </c>
      <c r="E212" s="428">
        <v>273</v>
      </c>
      <c r="F212" s="429">
        <v>25</v>
      </c>
      <c r="H212" s="430" t="s">
        <v>230</v>
      </c>
    </row>
    <row r="213" spans="1:8" hidden="1" outlineLevel="1" x14ac:dyDescent="0.2">
      <c r="A213" s="413"/>
      <c r="D213" s="3" t="s">
        <v>297</v>
      </c>
      <c r="E213" s="428">
        <v>292</v>
      </c>
      <c r="F213" s="429">
        <v>26</v>
      </c>
      <c r="H213" s="430" t="s">
        <v>231</v>
      </c>
    </row>
    <row r="214" spans="1:8" hidden="1" outlineLevel="1" x14ac:dyDescent="0.2">
      <c r="A214" s="413"/>
      <c r="D214" s="3" t="s">
        <v>297</v>
      </c>
      <c r="E214" s="428">
        <v>292</v>
      </c>
      <c r="F214" s="429">
        <v>27</v>
      </c>
      <c r="H214" s="430" t="s">
        <v>232</v>
      </c>
    </row>
    <row r="215" spans="1:8" hidden="1" outlineLevel="1" x14ac:dyDescent="0.2">
      <c r="A215" s="413"/>
      <c r="D215" s="3" t="s">
        <v>298</v>
      </c>
      <c r="E215" s="428">
        <v>285</v>
      </c>
      <c r="F215" s="429">
        <v>28</v>
      </c>
      <c r="H215" s="430" t="s">
        <v>233</v>
      </c>
    </row>
    <row r="216" spans="1:8" hidden="1" outlineLevel="1" x14ac:dyDescent="0.2">
      <c r="A216" s="413"/>
      <c r="D216" s="3" t="s">
        <v>299</v>
      </c>
      <c r="E216" s="428">
        <v>297</v>
      </c>
      <c r="F216" s="429">
        <v>28</v>
      </c>
      <c r="H216" s="430" t="s">
        <v>233</v>
      </c>
    </row>
    <row r="217" spans="1:8" hidden="1" outlineLevel="1" x14ac:dyDescent="0.2">
      <c r="A217" s="413"/>
      <c r="D217" s="3" t="s">
        <v>300</v>
      </c>
      <c r="E217" s="428">
        <v>298</v>
      </c>
      <c r="F217" s="429">
        <v>28</v>
      </c>
      <c r="H217" s="430" t="s">
        <v>233</v>
      </c>
    </row>
    <row r="218" spans="1:8" hidden="1" outlineLevel="1" x14ac:dyDescent="0.2">
      <c r="A218" s="413"/>
      <c r="D218" s="3" t="s">
        <v>301</v>
      </c>
      <c r="E218" s="428">
        <v>275</v>
      </c>
      <c r="F218" s="429">
        <v>28</v>
      </c>
      <c r="H218" s="430" t="s">
        <v>233</v>
      </c>
    </row>
    <row r="219" spans="1:8" hidden="1" outlineLevel="1" x14ac:dyDescent="0.2">
      <c r="A219" s="413"/>
      <c r="D219" s="3" t="s">
        <v>302</v>
      </c>
      <c r="E219" s="428">
        <v>276</v>
      </c>
      <c r="F219" s="429">
        <v>28</v>
      </c>
      <c r="H219" s="430" t="s">
        <v>233</v>
      </c>
    </row>
    <row r="220" spans="1:8" hidden="1" outlineLevel="1" x14ac:dyDescent="0.2">
      <c r="A220" s="413"/>
      <c r="D220" s="3" t="s">
        <v>303</v>
      </c>
      <c r="E220" s="428">
        <v>282</v>
      </c>
      <c r="F220" s="429">
        <v>28</v>
      </c>
      <c r="H220" s="430" t="s">
        <v>233</v>
      </c>
    </row>
    <row r="221" spans="1:8" hidden="1" outlineLevel="1" x14ac:dyDescent="0.2">
      <c r="A221" s="413"/>
      <c r="D221" s="3" t="s">
        <v>304</v>
      </c>
      <c r="E221" s="428">
        <v>272</v>
      </c>
      <c r="F221" s="429">
        <v>29</v>
      </c>
      <c r="H221" s="430" t="s">
        <v>234</v>
      </c>
    </row>
    <row r="222" spans="1:8" hidden="1" outlineLevel="1" x14ac:dyDescent="0.2">
      <c r="A222" s="413"/>
      <c r="D222" s="3" t="s">
        <v>305</v>
      </c>
      <c r="E222" s="428">
        <v>350</v>
      </c>
      <c r="F222" s="429">
        <v>30</v>
      </c>
      <c r="H222" s="430" t="s">
        <v>235</v>
      </c>
    </row>
    <row r="223" spans="1:8" hidden="1" outlineLevel="1" x14ac:dyDescent="0.2">
      <c r="A223" s="413"/>
      <c r="D223" s="3" t="s">
        <v>306</v>
      </c>
      <c r="E223" s="428">
        <v>351</v>
      </c>
      <c r="F223" s="429">
        <v>30</v>
      </c>
      <c r="H223" s="430" t="s">
        <v>235</v>
      </c>
    </row>
    <row r="224" spans="1:8" hidden="1" outlineLevel="1" x14ac:dyDescent="0.2">
      <c r="A224" s="413"/>
      <c r="D224" s="3" t="s">
        <v>307</v>
      </c>
      <c r="E224" s="428">
        <v>290</v>
      </c>
      <c r="F224" s="429">
        <v>31</v>
      </c>
      <c r="H224" s="430" t="s">
        <v>193</v>
      </c>
    </row>
    <row r="225" spans="1:8" hidden="1" outlineLevel="1" x14ac:dyDescent="0.2">
      <c r="A225" s="413"/>
      <c r="D225" s="3" t="s">
        <v>308</v>
      </c>
      <c r="E225" s="428">
        <v>308</v>
      </c>
      <c r="F225" s="429">
        <v>32</v>
      </c>
      <c r="H225" s="430" t="s">
        <v>236</v>
      </c>
    </row>
    <row r="226" spans="1:8" hidden="1" outlineLevel="1" x14ac:dyDescent="0.2">
      <c r="A226" s="413"/>
      <c r="D226" s="3" t="s">
        <v>309</v>
      </c>
      <c r="E226" s="428">
        <v>15</v>
      </c>
      <c r="F226" s="429">
        <v>33</v>
      </c>
      <c r="H226" s="430" t="s">
        <v>237</v>
      </c>
    </row>
    <row r="227" spans="1:8" hidden="1" outlineLevel="1" x14ac:dyDescent="0.2">
      <c r="A227" s="413"/>
      <c r="D227" s="3" t="s">
        <v>310</v>
      </c>
      <c r="E227" s="428">
        <v>321</v>
      </c>
      <c r="F227" s="429">
        <v>33</v>
      </c>
      <c r="H227" s="430" t="s">
        <v>237</v>
      </c>
    </row>
    <row r="228" spans="1:8" hidden="1" outlineLevel="1" x14ac:dyDescent="0.2">
      <c r="A228" s="413"/>
      <c r="D228" s="3" t="s">
        <v>311</v>
      </c>
      <c r="E228" s="428">
        <v>345</v>
      </c>
      <c r="F228" s="429">
        <v>33</v>
      </c>
      <c r="H228" s="430" t="s">
        <v>237</v>
      </c>
    </row>
    <row r="229" spans="1:8" hidden="1" outlineLevel="1" x14ac:dyDescent="0.2">
      <c r="A229" s="413"/>
      <c r="D229" s="3" t="s">
        <v>312</v>
      </c>
      <c r="E229" s="428">
        <v>316</v>
      </c>
      <c r="F229" s="429">
        <v>34</v>
      </c>
      <c r="H229" s="430" t="s">
        <v>238</v>
      </c>
    </row>
    <row r="230" spans="1:8" hidden="1" outlineLevel="1" x14ac:dyDescent="0.2">
      <c r="A230" s="413"/>
      <c r="D230" s="3" t="s">
        <v>313</v>
      </c>
      <c r="E230" s="428">
        <v>326</v>
      </c>
      <c r="F230" s="429">
        <v>35</v>
      </c>
      <c r="H230" s="430" t="s">
        <v>239</v>
      </c>
    </row>
    <row r="231" spans="1:8" hidden="1" outlineLevel="1" x14ac:dyDescent="0.2">
      <c r="A231" s="413"/>
      <c r="D231" s="3" t="s">
        <v>314</v>
      </c>
      <c r="E231" s="428">
        <v>361</v>
      </c>
      <c r="F231" s="429">
        <v>35</v>
      </c>
      <c r="H231" s="430" t="s">
        <v>239</v>
      </c>
    </row>
    <row r="232" spans="1:8" hidden="1" outlineLevel="1" x14ac:dyDescent="0.2">
      <c r="A232" s="413"/>
      <c r="D232" s="3" t="s">
        <v>315</v>
      </c>
      <c r="E232" s="428">
        <v>352</v>
      </c>
      <c r="F232" s="429">
        <v>36</v>
      </c>
      <c r="H232" s="430" t="s">
        <v>240</v>
      </c>
    </row>
    <row r="233" spans="1:8" hidden="1" outlineLevel="1" x14ac:dyDescent="0.2">
      <c r="A233" s="413"/>
      <c r="D233" s="3" t="s">
        <v>316</v>
      </c>
      <c r="E233" s="428">
        <v>353</v>
      </c>
      <c r="F233" s="429">
        <v>36</v>
      </c>
      <c r="H233" s="430" t="s">
        <v>240</v>
      </c>
    </row>
    <row r="234" spans="1:8" hidden="1" outlineLevel="1" x14ac:dyDescent="0.2">
      <c r="A234" s="413"/>
      <c r="D234" s="3" t="s">
        <v>317</v>
      </c>
      <c r="E234" s="428">
        <v>354</v>
      </c>
      <c r="F234" s="429">
        <v>36</v>
      </c>
      <c r="H234" s="430" t="s">
        <v>240</v>
      </c>
    </row>
    <row r="235" spans="1:8" hidden="1" outlineLevel="1" x14ac:dyDescent="0.2">
      <c r="A235" s="413"/>
      <c r="E235" s="428"/>
      <c r="F235" s="429"/>
      <c r="H235" s="430"/>
    </row>
    <row r="236" spans="1:8" hidden="1" outlineLevel="1" x14ac:dyDescent="0.2">
      <c r="A236" s="413"/>
      <c r="E236" s="428"/>
      <c r="F236" s="429"/>
      <c r="H236" s="430"/>
    </row>
    <row r="237" spans="1:8" hidden="1" outlineLevel="1" x14ac:dyDescent="0.2">
      <c r="A237" s="413"/>
      <c r="E237" s="428"/>
      <c r="F237" s="429"/>
      <c r="H237" s="430"/>
    </row>
    <row r="238" spans="1:8" hidden="1" outlineLevel="1" x14ac:dyDescent="0.2">
      <c r="A238" s="413"/>
      <c r="E238" s="428"/>
      <c r="F238" s="429"/>
      <c r="H238" s="430"/>
    </row>
    <row r="239" spans="1:8" hidden="1" outlineLevel="1" x14ac:dyDescent="0.2">
      <c r="A239" s="413"/>
      <c r="E239" s="428"/>
      <c r="F239" s="429"/>
      <c r="H239" s="430"/>
    </row>
    <row r="240" spans="1:8" hidden="1" outlineLevel="1" x14ac:dyDescent="0.2">
      <c r="A240" s="413"/>
      <c r="E240" s="428"/>
      <c r="F240" s="429"/>
      <c r="H240" s="430"/>
    </row>
    <row r="241" spans="1:8" hidden="1" outlineLevel="1" x14ac:dyDescent="0.2">
      <c r="A241" s="413"/>
      <c r="E241" s="431"/>
      <c r="F241" s="432"/>
      <c r="H241" s="430"/>
    </row>
    <row r="242" spans="1:8" hidden="1" outlineLevel="1" x14ac:dyDescent="0.2">
      <c r="A242" s="413"/>
      <c r="E242" s="428"/>
      <c r="F242" s="429"/>
      <c r="G242" s="429"/>
      <c r="H242" s="430"/>
    </row>
    <row r="243" spans="1:8" hidden="1" outlineLevel="1" x14ac:dyDescent="0.2">
      <c r="A243" s="413"/>
      <c r="E243" s="429"/>
      <c r="F243" s="429"/>
      <c r="G243" s="429"/>
      <c r="H243" s="430"/>
    </row>
    <row r="244" spans="1:8" hidden="1" outlineLevel="1" x14ac:dyDescent="0.2">
      <c r="A244" s="413"/>
      <c r="E244" s="429"/>
      <c r="F244" s="429"/>
      <c r="G244" s="429"/>
      <c r="H244" s="430"/>
    </row>
    <row r="245" spans="1:8" hidden="1" outlineLevel="1" x14ac:dyDescent="0.2">
      <c r="A245" s="413"/>
      <c r="E245" s="429"/>
      <c r="F245" s="429"/>
      <c r="G245" s="429"/>
      <c r="H245" s="430"/>
    </row>
    <row r="246" spans="1:8" hidden="1" outlineLevel="1" x14ac:dyDescent="0.2">
      <c r="A246" s="413"/>
      <c r="E246" s="429"/>
      <c r="F246" s="429"/>
      <c r="G246" s="429"/>
      <c r="H246" s="430"/>
    </row>
    <row r="247" spans="1:8" hidden="1" outlineLevel="1" x14ac:dyDescent="0.2">
      <c r="A247" s="413"/>
      <c r="E247" s="429"/>
      <c r="F247" s="429"/>
      <c r="G247" s="429"/>
      <c r="H247" s="430"/>
    </row>
    <row r="248" spans="1:8" hidden="1" outlineLevel="1" x14ac:dyDescent="0.2">
      <c r="A248" s="413"/>
      <c r="E248" s="429"/>
      <c r="F248" s="429"/>
      <c r="G248" s="429"/>
      <c r="H248" s="430"/>
    </row>
    <row r="249" spans="1:8" hidden="1" outlineLevel="1" x14ac:dyDescent="0.2">
      <c r="A249" s="413"/>
      <c r="E249" s="429"/>
      <c r="F249" s="429"/>
      <c r="G249" s="429"/>
      <c r="H249" s="430"/>
    </row>
    <row r="250" spans="1:8" hidden="1" outlineLevel="1" x14ac:dyDescent="0.2">
      <c r="A250" s="413"/>
    </row>
    <row r="251" spans="1:8" collapsed="1" x14ac:dyDescent="0.2">
      <c r="A251" s="413"/>
    </row>
    <row r="252" spans="1:8" x14ac:dyDescent="0.2">
      <c r="A252" s="413"/>
    </row>
    <row r="253" spans="1:8" x14ac:dyDescent="0.2">
      <c r="A253" s="413"/>
    </row>
    <row r="254" spans="1:8" x14ac:dyDescent="0.2">
      <c r="A254" s="413"/>
    </row>
    <row r="255" spans="1:8" x14ac:dyDescent="0.2">
      <c r="A255" s="413"/>
    </row>
    <row r="256" spans="1:8" x14ac:dyDescent="0.2">
      <c r="A256" s="413"/>
    </row>
    <row r="257" spans="1:2" x14ac:dyDescent="0.2">
      <c r="A257" s="413"/>
    </row>
    <row r="258" spans="1:2" x14ac:dyDescent="0.2">
      <c r="A258" s="413"/>
    </row>
    <row r="259" spans="1:2" x14ac:dyDescent="0.2">
      <c r="A259" s="413"/>
    </row>
    <row r="260" spans="1:2" x14ac:dyDescent="0.2">
      <c r="A260" s="413"/>
    </row>
    <row r="261" spans="1:2" x14ac:dyDescent="0.2">
      <c r="A261" s="413"/>
    </row>
    <row r="262" spans="1:2" x14ac:dyDescent="0.2">
      <c r="A262" s="413"/>
    </row>
    <row r="263" spans="1:2" x14ac:dyDescent="0.2">
      <c r="A263" s="413"/>
    </row>
    <row r="264" spans="1:2" x14ac:dyDescent="0.2">
      <c r="A264" s="413"/>
    </row>
    <row r="265" spans="1:2" x14ac:dyDescent="0.2">
      <c r="A265" s="413"/>
    </row>
    <row r="266" spans="1:2" x14ac:dyDescent="0.2">
      <c r="A266" s="413"/>
    </row>
    <row r="267" spans="1:2" x14ac:dyDescent="0.2">
      <c r="A267" s="413"/>
    </row>
    <row r="268" spans="1:2" x14ac:dyDescent="0.2">
      <c r="A268" s="413"/>
    </row>
    <row r="269" spans="1:2" x14ac:dyDescent="0.2">
      <c r="A269" s="413"/>
    </row>
    <row r="270" spans="1:2" x14ac:dyDescent="0.2">
      <c r="A270" s="699" t="str">
        <f>IF(ISNA(INDEX($H$158:$H$249,MATCH($F$23,$E$158:$E$249,0))),E106,INDEX($H$158:$H$249,MATCH($F$23,$E$158:$E$249,0)))</f>
        <v>לחץ כאן בכדי לבחור מסלול מהרשימה</v>
      </c>
      <c r="B270" s="699"/>
    </row>
    <row r="271" spans="1:2" x14ac:dyDescent="0.2">
      <c r="A271" s="413"/>
    </row>
    <row r="272" spans="1:2" x14ac:dyDescent="0.2">
      <c r="A272" s="413"/>
    </row>
    <row r="273" spans="1:1" x14ac:dyDescent="0.2">
      <c r="A273" s="413"/>
    </row>
    <row r="274" spans="1:1" x14ac:dyDescent="0.2">
      <c r="A274" s="413"/>
    </row>
    <row r="275" spans="1:1" x14ac:dyDescent="0.2">
      <c r="A275" s="413"/>
    </row>
    <row r="276" spans="1:1" x14ac:dyDescent="0.2">
      <c r="A276" s="413"/>
    </row>
    <row r="277" spans="1:1" x14ac:dyDescent="0.2">
      <c r="A277" s="413"/>
    </row>
    <row r="278" spans="1:1" x14ac:dyDescent="0.2">
      <c r="A278" s="413"/>
    </row>
    <row r="279" spans="1:1" x14ac:dyDescent="0.2">
      <c r="A279" s="413"/>
    </row>
    <row r="280" spans="1:1" x14ac:dyDescent="0.2">
      <c r="A280" s="413"/>
    </row>
    <row r="281" spans="1:1" x14ac:dyDescent="0.2">
      <c r="A281" s="413"/>
    </row>
    <row r="282" spans="1:1" x14ac:dyDescent="0.2">
      <c r="A282" s="413"/>
    </row>
    <row r="283" spans="1:1" x14ac:dyDescent="0.2">
      <c r="A283" s="413"/>
    </row>
    <row r="284" spans="1:1" x14ac:dyDescent="0.2">
      <c r="A284" s="413"/>
    </row>
    <row r="285" spans="1:1" x14ac:dyDescent="0.2">
      <c r="A285" s="413"/>
    </row>
    <row r="286" spans="1:1" x14ac:dyDescent="0.2">
      <c r="A286" s="413"/>
    </row>
    <row r="287" spans="1:1" x14ac:dyDescent="0.2">
      <c r="A287" s="413"/>
    </row>
    <row r="288" spans="1:1" x14ac:dyDescent="0.2">
      <c r="A288" s="413"/>
    </row>
    <row r="289" spans="1:1" x14ac:dyDescent="0.2">
      <c r="A289" s="413"/>
    </row>
    <row r="290" spans="1:1" x14ac:dyDescent="0.2">
      <c r="A290" s="413"/>
    </row>
    <row r="291" spans="1:1" x14ac:dyDescent="0.2">
      <c r="A291" s="413"/>
    </row>
    <row r="292" spans="1:1" x14ac:dyDescent="0.2">
      <c r="A292" s="413"/>
    </row>
    <row r="293" spans="1:1" x14ac:dyDescent="0.2">
      <c r="A293" s="413"/>
    </row>
    <row r="294" spans="1:1" x14ac:dyDescent="0.2">
      <c r="A294" s="413"/>
    </row>
    <row r="295" spans="1:1" x14ac:dyDescent="0.2">
      <c r="A295" s="413"/>
    </row>
    <row r="296" spans="1:1" x14ac:dyDescent="0.2">
      <c r="A296" s="413"/>
    </row>
    <row r="297" spans="1:1" x14ac:dyDescent="0.2">
      <c r="A297" s="413"/>
    </row>
    <row r="298" spans="1:1" x14ac:dyDescent="0.2">
      <c r="A298" s="413"/>
    </row>
    <row r="299" spans="1:1" x14ac:dyDescent="0.2">
      <c r="A299" s="413"/>
    </row>
    <row r="300" spans="1:1" x14ac:dyDescent="0.2">
      <c r="A300" s="413"/>
    </row>
    <row r="301" spans="1:1" x14ac:dyDescent="0.2">
      <c r="A301" s="413"/>
    </row>
    <row r="302" spans="1:1" x14ac:dyDescent="0.2">
      <c r="A302" s="413"/>
    </row>
    <row r="303" spans="1:1" x14ac:dyDescent="0.2">
      <c r="A303" s="413"/>
    </row>
    <row r="304" spans="1:1" x14ac:dyDescent="0.2">
      <c r="A304" s="413"/>
    </row>
    <row r="305" spans="1:1" x14ac:dyDescent="0.2">
      <c r="A305" s="413"/>
    </row>
    <row r="306" spans="1:1" x14ac:dyDescent="0.2">
      <c r="A306" s="413"/>
    </row>
    <row r="307" spans="1:1" x14ac:dyDescent="0.2">
      <c r="A307" s="413"/>
    </row>
    <row r="308" spans="1:1" x14ac:dyDescent="0.2">
      <c r="A308" s="413"/>
    </row>
    <row r="309" spans="1:1" x14ac:dyDescent="0.2">
      <c r="A309" s="413"/>
    </row>
    <row r="310" spans="1:1" x14ac:dyDescent="0.2">
      <c r="A310" s="413"/>
    </row>
    <row r="311" spans="1:1" x14ac:dyDescent="0.2">
      <c r="A311" s="413"/>
    </row>
    <row r="312" spans="1:1" x14ac:dyDescent="0.2">
      <c r="A312" s="413"/>
    </row>
    <row r="313" spans="1:1" x14ac:dyDescent="0.2">
      <c r="A313" s="413"/>
    </row>
    <row r="314" spans="1:1" x14ac:dyDescent="0.2">
      <c r="A314" s="413"/>
    </row>
    <row r="315" spans="1:1" x14ac:dyDescent="0.2">
      <c r="A315" s="413"/>
    </row>
    <row r="316" spans="1:1" x14ac:dyDescent="0.2">
      <c r="A316" s="413"/>
    </row>
    <row r="317" spans="1:1" x14ac:dyDescent="0.2">
      <c r="A317" s="413"/>
    </row>
    <row r="318" spans="1:1" x14ac:dyDescent="0.2">
      <c r="A318" s="413"/>
    </row>
    <row r="319" spans="1:1" x14ac:dyDescent="0.2">
      <c r="A319" s="413"/>
    </row>
    <row r="320" spans="1:1" x14ac:dyDescent="0.2">
      <c r="A320" s="413"/>
    </row>
    <row r="321" spans="1:1" x14ac:dyDescent="0.2">
      <c r="A321" s="413"/>
    </row>
    <row r="322" spans="1:1" x14ac:dyDescent="0.2">
      <c r="A322" s="413"/>
    </row>
    <row r="323" spans="1:1" x14ac:dyDescent="0.2">
      <c r="A323" s="413"/>
    </row>
    <row r="324" spans="1:1" x14ac:dyDescent="0.2">
      <c r="A324" s="413"/>
    </row>
    <row r="325" spans="1:1" x14ac:dyDescent="0.2">
      <c r="A325" s="413"/>
    </row>
    <row r="326" spans="1:1" x14ac:dyDescent="0.2">
      <c r="A326" s="413"/>
    </row>
    <row r="327" spans="1:1" x14ac:dyDescent="0.2">
      <c r="A327" s="413"/>
    </row>
    <row r="328" spans="1:1" x14ac:dyDescent="0.2">
      <c r="A328" s="413"/>
    </row>
    <row r="329" spans="1:1" x14ac:dyDescent="0.2">
      <c r="A329" s="413"/>
    </row>
    <row r="330" spans="1:1" x14ac:dyDescent="0.2">
      <c r="A330" s="413"/>
    </row>
    <row r="331" spans="1:1" x14ac:dyDescent="0.2">
      <c r="A331" s="413"/>
    </row>
    <row r="332" spans="1:1" x14ac:dyDescent="0.2">
      <c r="A332" s="413"/>
    </row>
    <row r="333" spans="1:1" x14ac:dyDescent="0.2">
      <c r="A333" s="413"/>
    </row>
    <row r="334" spans="1:1" x14ac:dyDescent="0.2">
      <c r="A334" s="413"/>
    </row>
    <row r="335" spans="1:1" x14ac:dyDescent="0.2">
      <c r="A335" s="413"/>
    </row>
    <row r="336" spans="1:1" x14ac:dyDescent="0.2">
      <c r="A336" s="413"/>
    </row>
    <row r="337" spans="1:1" x14ac:dyDescent="0.2">
      <c r="A337" s="413"/>
    </row>
    <row r="338" spans="1:1" x14ac:dyDescent="0.2">
      <c r="A338" s="413"/>
    </row>
    <row r="339" spans="1:1" x14ac:dyDescent="0.2">
      <c r="A339" s="413"/>
    </row>
    <row r="340" spans="1:1" x14ac:dyDescent="0.2">
      <c r="A340" s="413"/>
    </row>
    <row r="341" spans="1:1" x14ac:dyDescent="0.2">
      <c r="A341" s="413"/>
    </row>
    <row r="342" spans="1:1" x14ac:dyDescent="0.2">
      <c r="A342" s="413"/>
    </row>
    <row r="343" spans="1:1" x14ac:dyDescent="0.2">
      <c r="A343" s="413"/>
    </row>
    <row r="344" spans="1:1" x14ac:dyDescent="0.2">
      <c r="A344" s="413"/>
    </row>
    <row r="345" spans="1:1" x14ac:dyDescent="0.2">
      <c r="A345" s="413"/>
    </row>
    <row r="346" spans="1:1" x14ac:dyDescent="0.2">
      <c r="A346" s="413"/>
    </row>
    <row r="347" spans="1:1" x14ac:dyDescent="0.2">
      <c r="A347" s="413"/>
    </row>
    <row r="348" spans="1:1" x14ac:dyDescent="0.2">
      <c r="A348" s="413"/>
    </row>
    <row r="349" spans="1:1" x14ac:dyDescent="0.2">
      <c r="A349" s="413"/>
    </row>
    <row r="350" spans="1:1" x14ac:dyDescent="0.2">
      <c r="A350" s="413"/>
    </row>
    <row r="351" spans="1:1" x14ac:dyDescent="0.2">
      <c r="A351" s="413"/>
    </row>
    <row r="352" spans="1:1" x14ac:dyDescent="0.2">
      <c r="A352" s="413"/>
    </row>
    <row r="353" spans="1:1" x14ac:dyDescent="0.2">
      <c r="A353" s="413"/>
    </row>
    <row r="354" spans="1:1" x14ac:dyDescent="0.2">
      <c r="A354" s="413"/>
    </row>
    <row r="355" spans="1:1" x14ac:dyDescent="0.2">
      <c r="A355" s="413"/>
    </row>
    <row r="356" spans="1:1" x14ac:dyDescent="0.2">
      <c r="A356" s="413"/>
    </row>
    <row r="357" spans="1:1" x14ac:dyDescent="0.2">
      <c r="A357" s="413"/>
    </row>
    <row r="358" spans="1:1" x14ac:dyDescent="0.2">
      <c r="A358" s="413"/>
    </row>
    <row r="359" spans="1:1" x14ac:dyDescent="0.2">
      <c r="A359" s="413"/>
    </row>
    <row r="360" spans="1:1" x14ac:dyDescent="0.2">
      <c r="A360" s="413"/>
    </row>
    <row r="361" spans="1:1" x14ac:dyDescent="0.2">
      <c r="A361" s="413"/>
    </row>
    <row r="362" spans="1:1" x14ac:dyDescent="0.2">
      <c r="A362" s="413"/>
    </row>
    <row r="363" spans="1:1" x14ac:dyDescent="0.2">
      <c r="A363" s="413"/>
    </row>
    <row r="364" spans="1:1" x14ac:dyDescent="0.2">
      <c r="A364" s="413"/>
    </row>
    <row r="365" spans="1:1" x14ac:dyDescent="0.2">
      <c r="A365" s="413"/>
    </row>
    <row r="366" spans="1:1" x14ac:dyDescent="0.2">
      <c r="A366" s="413"/>
    </row>
    <row r="367" spans="1:1" x14ac:dyDescent="0.2">
      <c r="A367" s="413"/>
    </row>
    <row r="368" spans="1:1" x14ac:dyDescent="0.2">
      <c r="A368" s="413"/>
    </row>
    <row r="369" spans="1:1" x14ac:dyDescent="0.2">
      <c r="A369" s="413"/>
    </row>
    <row r="370" spans="1:1" x14ac:dyDescent="0.2">
      <c r="A370" s="413"/>
    </row>
    <row r="371" spans="1:1" x14ac:dyDescent="0.2">
      <c r="A371" s="413"/>
    </row>
    <row r="372" spans="1:1" x14ac:dyDescent="0.2">
      <c r="A372" s="413"/>
    </row>
    <row r="373" spans="1:1" x14ac:dyDescent="0.2">
      <c r="A373" s="413"/>
    </row>
    <row r="374" spans="1:1" x14ac:dyDescent="0.2">
      <c r="A374" s="413"/>
    </row>
    <row r="375" spans="1:1" x14ac:dyDescent="0.2">
      <c r="A375" s="413"/>
    </row>
    <row r="376" spans="1:1" x14ac:dyDescent="0.2">
      <c r="A376" s="413"/>
    </row>
    <row r="377" spans="1:1" x14ac:dyDescent="0.2">
      <c r="A377" s="413"/>
    </row>
    <row r="378" spans="1:1" x14ac:dyDescent="0.2">
      <c r="A378" s="413"/>
    </row>
    <row r="379" spans="1:1" x14ac:dyDescent="0.2">
      <c r="A379" s="413"/>
    </row>
    <row r="380" spans="1:1" x14ac:dyDescent="0.2">
      <c r="A380" s="413"/>
    </row>
    <row r="381" spans="1:1" x14ac:dyDescent="0.2">
      <c r="A381" s="413"/>
    </row>
    <row r="382" spans="1:1" x14ac:dyDescent="0.2">
      <c r="A382" s="413"/>
    </row>
    <row r="383" spans="1:1" x14ac:dyDescent="0.2">
      <c r="A383" s="413"/>
    </row>
    <row r="384" spans="1:1" x14ac:dyDescent="0.2">
      <c r="A384" s="413"/>
    </row>
    <row r="385" spans="1:1" x14ac:dyDescent="0.2">
      <c r="A385" s="413"/>
    </row>
    <row r="386" spans="1:1" x14ac:dyDescent="0.2">
      <c r="A386" s="413"/>
    </row>
    <row r="387" spans="1:1" x14ac:dyDescent="0.2">
      <c r="A387" s="413"/>
    </row>
    <row r="388" spans="1:1" x14ac:dyDescent="0.2">
      <c r="A388" s="413"/>
    </row>
  </sheetData>
  <sheetProtection algorithmName="SHA-512" hashValue="+wg8cwxvVen7j+KmAI6+qDJowsZRXbe14AsEDJIcJDg5l6+A05KrUGAPiODsmqNqLNfor/W6b/zERoqiunnNvg==" saltValue="ew2iKM6/b5s50IDKcApTBw==" spinCount="100000" sheet="1" objects="1" scenarios="1"/>
  <protectedRanges>
    <protectedRange sqref="A12:F12" name="Range7"/>
    <protectedRange sqref="A39:F39" name="ראשי8"/>
    <protectedRange sqref="A18:F18" name="ראשי6"/>
    <protectedRange sqref="A16:F16" name="ראשי5"/>
    <protectedRange sqref="A14:F14" name="ראשי4"/>
    <protectedRange sqref="F5" name="ראשי1"/>
    <protectedRange sqref="D4:E4" name="Range9"/>
  </protectedRanges>
  <customSheetViews>
    <customSheetView guid="{0C0A7354-1E68-4AF0-8238-6CB67405E9AA}" showRuler="0">
      <selection activeCell="E9" sqref="E9"/>
      <pageMargins left="0.75" right="0.75" top="1" bottom="1" header="0.5" footer="0.5"/>
      <pageSetup paperSize="9" orientation="portrait" r:id="rId1"/>
      <headerFooter alignWithMargins="0"/>
    </customSheetView>
    <customSheetView guid="{18145DD3-A370-4987-B463-78475180EB1E}" showGridLines="0" fitToPage="1" hiddenRows="1" showRuler="0">
      <pane ySplit="1" topLeftCell="A32" activePane="bottomLeft" state="frozen"/>
      <selection pane="bottomLeft" activeCell="A45" sqref="A45:B48"/>
      <pageMargins left="0.28000000000000003" right="0.35" top="0.2" bottom="0.19685039370078741" header="0.38" footer="0.19685039370078741"/>
      <printOptions horizontalCentered="1" verticalCentered="1"/>
      <pageSetup paperSize="9" scale="50" orientation="portrait" r:id="rId2"/>
      <headerFooter alignWithMargins="0"/>
    </customSheetView>
  </customSheetViews>
  <mergeCells count="67">
    <mergeCell ref="A270:B270"/>
    <mergeCell ref="C40:E40"/>
    <mergeCell ref="A38:F38"/>
    <mergeCell ref="E29:F29"/>
    <mergeCell ref="E34:F34"/>
    <mergeCell ref="E33:F33"/>
    <mergeCell ref="E30:F30"/>
    <mergeCell ref="A19:B19"/>
    <mergeCell ref="A9:B9"/>
    <mergeCell ref="C28:D28"/>
    <mergeCell ref="C39:E39"/>
    <mergeCell ref="A13:C13"/>
    <mergeCell ref="A20:B20"/>
    <mergeCell ref="A16:C16"/>
    <mergeCell ref="E25:F25"/>
    <mergeCell ref="E17:F17"/>
    <mergeCell ref="E18:F18"/>
    <mergeCell ref="C25:D25"/>
    <mergeCell ref="A14:C14"/>
    <mergeCell ref="C32:D32"/>
    <mergeCell ref="E32:F32"/>
    <mergeCell ref="C31:D31"/>
    <mergeCell ref="E31:F31"/>
    <mergeCell ref="D11:F11"/>
    <mergeCell ref="D4:E4"/>
    <mergeCell ref="B4:C4"/>
    <mergeCell ref="A12:C12"/>
    <mergeCell ref="A11:C11"/>
    <mergeCell ref="A7:F7"/>
    <mergeCell ref="E9:F9"/>
    <mergeCell ref="E10:F10"/>
    <mergeCell ref="D12:F12"/>
    <mergeCell ref="C10:D10"/>
    <mergeCell ref="A6:F6"/>
    <mergeCell ref="A8:F8"/>
    <mergeCell ref="C27:D27"/>
    <mergeCell ref="C30:D30"/>
    <mergeCell ref="A2:D3"/>
    <mergeCell ref="A45:F45"/>
    <mergeCell ref="A24:F24"/>
    <mergeCell ref="A15:C15"/>
    <mergeCell ref="E16:F16"/>
    <mergeCell ref="E15:F15"/>
    <mergeCell ref="A17:C17"/>
    <mergeCell ref="A18:C18"/>
    <mergeCell ref="C33:D33"/>
    <mergeCell ref="C34:D34"/>
    <mergeCell ref="A40:B40"/>
    <mergeCell ref="A10:B10"/>
    <mergeCell ref="C9:D9"/>
    <mergeCell ref="A36:F37"/>
    <mergeCell ref="G21:G23"/>
    <mergeCell ref="C26:D26"/>
    <mergeCell ref="A47:B47"/>
    <mergeCell ref="A48:B50"/>
    <mergeCell ref="C19:F19"/>
    <mergeCell ref="E20:F20"/>
    <mergeCell ref="C20:D20"/>
    <mergeCell ref="E21:F21"/>
    <mergeCell ref="C21:D21"/>
    <mergeCell ref="A21:B21"/>
    <mergeCell ref="C29:D29"/>
    <mergeCell ref="A43:F44"/>
    <mergeCell ref="E28:F28"/>
    <mergeCell ref="A39:B39"/>
    <mergeCell ref="E26:F26"/>
    <mergeCell ref="E27:F27"/>
  </mergeCells>
  <phoneticPr fontId="6" type="noConversion"/>
  <conditionalFormatting sqref="D4:E4">
    <cfRule type="cellIs" dxfId="244" priority="1" stopIfTrue="1" operator="equal">
      <formula>"לחץ כאן בכדי לבחור מסלול מהרשימה"</formula>
    </cfRule>
  </conditionalFormatting>
  <conditionalFormatting sqref="E34:F34">
    <cfRule type="expression" dxfId="243" priority="4" stopIfTrue="1">
      <formula>OR(E34-A12&lt;-1.00001,E34-A12&gt;1.00001)</formula>
    </cfRule>
  </conditionalFormatting>
  <conditionalFormatting sqref="P106:P107 F106:F141 P109:P112 P114:P141 E142:P155">
    <cfRule type="expression" dxfId="242" priority="3">
      <formula>$F$103=$F106</formula>
    </cfRule>
  </conditionalFormatting>
  <conditionalFormatting sqref="AD3:AD5 M5:N5 P5:R5 T5 V5:W5 Y5 AA5 AC5:AC6 M6 Z6 P6:P7 R6:R7 V6:V7 Y7 AA7 AD7 W7:W9 M10:O10 Q10:Q17 M11:M13">
    <cfRule type="expression" dxfId="241" priority="5" stopIfTrue="1">
      <formula>($B$1="רן")</formula>
    </cfRule>
  </conditionalFormatting>
  <dataValidations xWindow="462" yWindow="191" count="7">
    <dataValidation type="list" operator="greaterThan" allowBlank="1" showInputMessage="1" showErrorMessage="1" error="יש לבחור מרשימת הגלילה הנפתחת מצד שמאל לתא (ע&quot;י לחיצה על החץ מצד שמאל). _x000a_לחלופין, הזנה נכונה: DD/MM/YYYY (יש להזין את היום הראשון בחודש)" sqref="C21:D21" xr:uid="{00000000-0002-0000-0000-000000000000}">
      <formula1>$A$77:$A$195</formula1>
    </dataValidation>
    <dataValidation type="whole" operator="greaterThanOrEqual" allowBlank="1" showInputMessage="1" showErrorMessage="1" error="מספר תיק מו&quot;פ הינו בן 5 ספרות_x000a_אנא הזינו את מספר התיק הנכון" sqref="C10:D10" xr:uid="{00000000-0002-0000-0000-000001000000}">
      <formula1>10000</formula1>
    </dataValidation>
    <dataValidation type="date" operator="greaterThan" allowBlank="1" showInputMessage="1" showErrorMessage="1" error="נא להזין תאריך חוקי: DD/MM/YYYY " sqref="F5" xr:uid="{00000000-0002-0000-0000-000002000000}">
      <formula1>39083</formula1>
    </dataValidation>
    <dataValidation operator="greaterThanOrEqual" allowBlank="1" showInputMessage="1" showErrorMessage="1" sqref="E10:F10" xr:uid="{00000000-0002-0000-0000-000003000000}"/>
    <dataValidation type="decimal" allowBlank="1" showInputMessage="1" showErrorMessage="1" error="נא להזין את נתוני התקציב והמענק על פי כתב האישור." sqref="A12:F12" xr:uid="{00000000-0002-0000-0000-000004000000}">
      <formula1>0</formula1>
      <formula2>999999999</formula2>
    </dataValidation>
    <dataValidation type="list" allowBlank="1" showInputMessage="1" showErrorMessage="1" errorTitle="רן יחזקאל:" error="חובה לבחור את סוג הדוח המבוקש מרשימת הגלילה" prompt="יש לבחור את המסלול הרלוונטי ורק לאחר מכן למלא נתונים" sqref="D4:E4" xr:uid="{00000000-0002-0000-0000-000005000000}">
      <formula1>$E$106:$E$155</formula1>
    </dataValidation>
    <dataValidation type="list" operator="greaterThan" allowBlank="1" showInputMessage="1" showErrorMessage="1" error="יש לבחור מרשימת הגלילה הנפתחת מצד שמאל לתא (ע&quot;י לחיצה על החץ מצד שמאל). _x000a_לחלופין, הזנה נכונה: DD/MM/YYYY (יש להזין את היום הראשון בחודש)" sqref="E21:F21" xr:uid="{00000000-0002-0000-0000-000006000000}">
      <formula1>$B$77:$B$195</formula1>
    </dataValidation>
  </dataValidations>
  <hyperlinks>
    <hyperlink ref="G2" r:id="rId3" xr:uid="{00000000-0004-0000-0000-000000000000}"/>
  </hyperlinks>
  <printOptions horizontalCentered="1" verticalCentered="1"/>
  <pageMargins left="0.27559055118110237" right="0.35433070866141736" top="0.19685039370078741" bottom="0.19685039370078741" header="0.39370078740157483" footer="0.19685039370078741"/>
  <pageSetup paperSize="9" scale="80" orientation="portrait" r:id="rId4"/>
  <headerFooter alignWithMargins="0"/>
  <legacy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גיליון2">
    <tabColor rgb="FF4676A3"/>
  </sheetPr>
  <dimension ref="A1:CQ1273"/>
  <sheetViews>
    <sheetView showGridLines="0" rightToLeft="1" workbookViewId="0">
      <selection sqref="A1:B1"/>
    </sheetView>
  </sheetViews>
  <sheetFormatPr defaultColWidth="9.140625" defaultRowHeight="12.75" outlineLevelRow="1" outlineLevelCol="1" x14ac:dyDescent="0.2"/>
  <cols>
    <col min="1" max="1" width="5.85546875" style="178" bestFit="1" customWidth="1"/>
    <col min="2" max="2" width="28.42578125" style="178" customWidth="1"/>
    <col min="3" max="4" width="16.140625" style="178" customWidth="1"/>
    <col min="5" max="5" width="15.28515625" style="178" customWidth="1"/>
    <col min="6" max="6" width="15.85546875" style="178" customWidth="1"/>
    <col min="7" max="7" width="18.28515625" style="178" hidden="1" customWidth="1" outlineLevel="1"/>
    <col min="8" max="8" width="18.5703125" style="178" hidden="1" customWidth="1" outlineLevel="1"/>
    <col min="9" max="10" width="14.5703125" style="178" hidden="1" customWidth="1" outlineLevel="1"/>
    <col min="11" max="11" width="14.7109375" style="594" hidden="1" customWidth="1" outlineLevel="1"/>
    <col min="12" max="12" width="14.7109375" style="178" hidden="1" customWidth="1" outlineLevel="1"/>
    <col min="13" max="13" width="9.140625" style="178" hidden="1" customWidth="1" outlineLevel="1"/>
    <col min="14" max="14" width="18.5703125" style="178" customWidth="1" collapsed="1"/>
    <col min="15" max="16" width="15.28515625" style="178" customWidth="1"/>
    <col min="17" max="17" width="14" style="178" customWidth="1"/>
    <col min="18" max="18" width="9.140625" style="178"/>
    <col min="19" max="19" width="9.140625" style="178" customWidth="1"/>
    <col min="20" max="20" width="18.28515625" style="178" customWidth="1"/>
    <col min="21" max="21" width="6.140625" style="178" customWidth="1"/>
    <col min="22" max="22" width="7.28515625" style="178" customWidth="1"/>
    <col min="23" max="23" width="3.7109375" style="178" customWidth="1"/>
    <col min="24" max="24" width="13.5703125" style="178" customWidth="1"/>
    <col min="25" max="26" width="9.140625" style="178"/>
    <col min="27" max="29" width="9.140625" style="178" customWidth="1"/>
    <col min="30" max="30" width="4.5703125" style="178" customWidth="1"/>
    <col min="31" max="31" width="3.42578125" style="178" customWidth="1"/>
    <col min="32" max="32" width="2.85546875" style="178" customWidth="1"/>
    <col min="33" max="34" width="9.140625" style="178"/>
    <col min="35" max="36" width="9.140625" style="178" customWidth="1"/>
    <col min="37" max="16384" width="9.140625" style="178"/>
  </cols>
  <sheetData>
    <row r="1" spans="1:91" s="568" customFormat="1" ht="20.25" customHeight="1" x14ac:dyDescent="0.2">
      <c r="A1" s="819" t="s">
        <v>200</v>
      </c>
      <c r="B1" s="820"/>
      <c r="C1" s="565" t="s">
        <v>47</v>
      </c>
      <c r="D1" s="566">
        <v>0</v>
      </c>
      <c r="E1" s="567">
        <v>0</v>
      </c>
      <c r="G1" s="569"/>
      <c r="H1" s="570"/>
      <c r="I1" s="570"/>
      <c r="J1" s="570" t="s">
        <v>166</v>
      </c>
      <c r="K1" s="570"/>
      <c r="L1" s="570"/>
      <c r="M1" s="570"/>
      <c r="N1" s="572"/>
      <c r="O1" s="572"/>
      <c r="P1" s="572"/>
      <c r="Q1" s="572"/>
      <c r="R1" s="572"/>
      <c r="S1" s="572"/>
      <c r="T1" s="572"/>
      <c r="U1" s="572"/>
      <c r="V1" s="572"/>
      <c r="W1" s="572"/>
      <c r="X1" s="572"/>
      <c r="Y1" s="572"/>
      <c r="Z1" s="572"/>
      <c r="AA1" s="572"/>
      <c r="AB1" s="572"/>
      <c r="AC1" s="572"/>
      <c r="AG1" s="572"/>
      <c r="AH1" s="572"/>
      <c r="AI1" s="572"/>
      <c r="AJ1" s="572"/>
      <c r="AK1" s="572"/>
      <c r="AL1" s="572"/>
      <c r="AM1" s="572"/>
      <c r="AN1" s="572"/>
      <c r="AO1" s="572"/>
      <c r="AP1" s="572"/>
      <c r="AQ1" s="572"/>
      <c r="AR1" s="572"/>
      <c r="AS1" s="572"/>
      <c r="AT1" s="572"/>
      <c r="AU1" s="572"/>
      <c r="AV1" s="572"/>
      <c r="AW1" s="572"/>
      <c r="AX1" s="572"/>
      <c r="AY1" s="572"/>
      <c r="AZ1" s="572"/>
      <c r="BA1" s="572"/>
      <c r="BB1" s="572"/>
      <c r="BC1" s="572"/>
      <c r="BD1" s="572"/>
      <c r="BE1" s="572"/>
      <c r="BF1" s="572"/>
      <c r="BG1" s="572"/>
      <c r="BH1" s="572"/>
      <c r="BI1" s="572"/>
      <c r="BJ1" s="572"/>
      <c r="BK1" s="572"/>
      <c r="BL1" s="572"/>
      <c r="BM1" s="572"/>
      <c r="BN1" s="572"/>
      <c r="BO1" s="572"/>
      <c r="BP1" s="572"/>
      <c r="BQ1" s="572"/>
      <c r="BR1" s="572"/>
      <c r="BS1" s="572"/>
      <c r="BT1" s="572"/>
      <c r="BU1" s="572"/>
      <c r="BV1" s="572"/>
      <c r="BW1" s="572"/>
      <c r="BX1" s="572"/>
      <c r="BY1" s="572"/>
      <c r="BZ1" s="572"/>
      <c r="CA1" s="572"/>
      <c r="CB1" s="572"/>
      <c r="CC1" s="572"/>
      <c r="CD1" s="572"/>
      <c r="CE1" s="572"/>
      <c r="CF1" s="572"/>
      <c r="CG1" s="572"/>
      <c r="CH1" s="572"/>
      <c r="CI1" s="572"/>
      <c r="CJ1" s="572"/>
      <c r="CK1" s="572"/>
      <c r="CL1" s="572"/>
      <c r="CM1" s="572"/>
    </row>
    <row r="2" spans="1:91" ht="36" customHeight="1" x14ac:dyDescent="0.2">
      <c r="A2" s="573" t="s">
        <v>0</v>
      </c>
      <c r="B2" s="573" t="s">
        <v>198</v>
      </c>
      <c r="C2" s="574" t="s">
        <v>63</v>
      </c>
      <c r="D2" s="574" t="s">
        <v>6</v>
      </c>
      <c r="E2" s="177"/>
      <c r="G2" s="169" t="s">
        <v>198</v>
      </c>
      <c r="H2" s="169" t="s">
        <v>174</v>
      </c>
      <c r="I2" s="170" t="s">
        <v>63</v>
      </c>
      <c r="J2" s="170" t="s">
        <v>6</v>
      </c>
      <c r="K2" s="170" t="s">
        <v>171</v>
      </c>
      <c r="L2" s="170" t="s">
        <v>172</v>
      </c>
      <c r="M2" s="171" t="s">
        <v>170</v>
      </c>
      <c r="N2" s="177"/>
      <c r="O2" s="177"/>
      <c r="P2" s="177"/>
      <c r="Q2" s="177"/>
      <c r="R2" s="177"/>
      <c r="S2" s="177"/>
      <c r="T2" s="177"/>
      <c r="U2" s="177"/>
      <c r="V2" s="177"/>
      <c r="W2" s="177"/>
      <c r="X2" s="177"/>
      <c r="Y2" s="177"/>
      <c r="Z2" s="177"/>
      <c r="AA2" s="177"/>
      <c r="AB2" s="177"/>
      <c r="AC2" s="177"/>
      <c r="AG2" s="177"/>
      <c r="AH2" s="177"/>
      <c r="AI2" s="177"/>
      <c r="AJ2" s="177"/>
      <c r="AK2" s="177"/>
      <c r="AL2" s="177"/>
      <c r="AM2" s="177"/>
      <c r="AN2" s="177"/>
      <c r="AO2" s="177"/>
      <c r="AP2" s="177"/>
      <c r="AQ2" s="177"/>
      <c r="AR2" s="177"/>
      <c r="AS2" s="177"/>
      <c r="AT2" s="177"/>
      <c r="AU2" s="177"/>
      <c r="AV2" s="177"/>
      <c r="AW2" s="177"/>
      <c r="AX2" s="177"/>
      <c r="AY2" s="177"/>
      <c r="AZ2" s="177"/>
      <c r="BA2" s="177"/>
      <c r="BB2" s="177"/>
      <c r="BC2" s="177"/>
      <c r="BD2" s="177"/>
      <c r="BE2" s="177"/>
      <c r="BF2" s="177"/>
      <c r="BG2" s="177"/>
      <c r="BH2" s="177"/>
      <c r="BI2" s="177"/>
      <c r="BJ2" s="177"/>
      <c r="BK2" s="177"/>
      <c r="BL2" s="177"/>
      <c r="BM2" s="177"/>
      <c r="BN2" s="177"/>
      <c r="BO2" s="177"/>
      <c r="BP2" s="177"/>
      <c r="BQ2" s="177"/>
      <c r="BR2" s="177"/>
      <c r="BS2" s="177"/>
      <c r="BT2" s="177"/>
      <c r="BU2" s="177"/>
      <c r="BV2" s="177"/>
      <c r="BW2" s="177"/>
      <c r="BX2" s="177"/>
      <c r="BY2" s="177"/>
      <c r="BZ2" s="177"/>
      <c r="CA2" s="177"/>
      <c r="CB2" s="177"/>
      <c r="CC2" s="177"/>
      <c r="CD2" s="177"/>
      <c r="CE2" s="177"/>
      <c r="CF2" s="177"/>
      <c r="CG2" s="177"/>
      <c r="CH2" s="177"/>
      <c r="CI2" s="177"/>
      <c r="CJ2" s="177"/>
      <c r="CK2" s="177"/>
      <c r="CL2" s="177"/>
      <c r="CM2" s="177"/>
    </row>
    <row r="3" spans="1:91" ht="26.45" customHeight="1" outlineLevel="1" x14ac:dyDescent="0.2">
      <c r="A3" s="185">
        <v>1</v>
      </c>
      <c r="B3" s="172"/>
      <c r="C3" s="122">
        <f>+$AK76</f>
        <v>0</v>
      </c>
      <c r="D3" s="187">
        <v>0</v>
      </c>
      <c r="E3" s="177"/>
      <c r="G3" s="189">
        <f t="shared" ref="G3:G42" si="0">+B3</f>
        <v>0</v>
      </c>
      <c r="H3" s="189"/>
      <c r="I3" s="190">
        <f t="shared" ref="I3:I42" si="1">+C3</f>
        <v>0</v>
      </c>
      <c r="J3" s="190">
        <f t="shared" ref="J3:J42" si="2">+D3</f>
        <v>0</v>
      </c>
      <c r="K3" s="174"/>
      <c r="L3" s="175"/>
      <c r="M3" s="176"/>
      <c r="N3" s="177"/>
      <c r="O3" s="177"/>
      <c r="P3" s="177"/>
      <c r="Q3" s="177"/>
      <c r="R3" s="177"/>
      <c r="S3" s="177"/>
      <c r="T3" s="177"/>
      <c r="U3" s="177"/>
      <c r="V3" s="177"/>
      <c r="W3" s="177"/>
      <c r="X3" s="177"/>
      <c r="Y3" s="177"/>
      <c r="Z3" s="177"/>
      <c r="AA3" s="177"/>
      <c r="AB3" s="177"/>
      <c r="AC3" s="177"/>
      <c r="AG3" s="177"/>
      <c r="AH3" s="177"/>
      <c r="AI3" s="177"/>
      <c r="AJ3" s="177"/>
      <c r="AK3" s="177"/>
      <c r="AL3" s="177"/>
      <c r="AM3" s="177"/>
      <c r="AN3" s="177"/>
      <c r="AO3" s="177"/>
      <c r="AP3" s="177"/>
      <c r="AQ3" s="177"/>
      <c r="AR3" s="177"/>
      <c r="AS3" s="177"/>
      <c r="AT3" s="177"/>
      <c r="AU3" s="177"/>
      <c r="AV3" s="177"/>
      <c r="AW3" s="177"/>
      <c r="AX3" s="177"/>
      <c r="AY3" s="177"/>
      <c r="AZ3" s="177"/>
      <c r="BA3" s="177"/>
      <c r="BB3" s="177"/>
      <c r="BC3" s="177"/>
      <c r="BD3" s="177"/>
      <c r="BE3" s="177"/>
      <c r="BF3" s="177"/>
      <c r="BG3" s="177"/>
      <c r="BH3" s="177"/>
      <c r="BI3" s="177"/>
      <c r="BJ3" s="177"/>
      <c r="BK3" s="177"/>
      <c r="BL3" s="177"/>
      <c r="BM3" s="177"/>
      <c r="BN3" s="177"/>
      <c r="BO3" s="177"/>
      <c r="BP3" s="177"/>
      <c r="BQ3" s="177"/>
      <c r="BR3" s="177"/>
      <c r="BS3" s="177"/>
      <c r="BT3" s="177"/>
      <c r="BU3" s="177"/>
      <c r="BV3" s="177"/>
      <c r="BW3" s="177"/>
      <c r="BX3" s="177"/>
      <c r="BY3" s="177"/>
      <c r="BZ3" s="177"/>
      <c r="CA3" s="177"/>
      <c r="CB3" s="177"/>
      <c r="CC3" s="177"/>
      <c r="CD3" s="177"/>
      <c r="CE3" s="177"/>
      <c r="CF3" s="177"/>
      <c r="CG3" s="177"/>
      <c r="CH3" s="177"/>
      <c r="CI3" s="177"/>
      <c r="CJ3" s="177"/>
      <c r="CK3" s="177"/>
      <c r="CL3" s="177"/>
      <c r="CM3" s="177"/>
    </row>
    <row r="4" spans="1:91" ht="26.45" customHeight="1" outlineLevel="1" x14ac:dyDescent="0.2">
      <c r="A4" s="185">
        <v>2</v>
      </c>
      <c r="B4" s="172"/>
      <c r="C4" s="122">
        <f>+$AK96</f>
        <v>0</v>
      </c>
      <c r="D4" s="187">
        <v>0</v>
      </c>
      <c r="E4" s="177"/>
      <c r="G4" s="189">
        <f t="shared" si="0"/>
        <v>0</v>
      </c>
      <c r="H4" s="189"/>
      <c r="I4" s="190">
        <f t="shared" si="1"/>
        <v>0</v>
      </c>
      <c r="J4" s="190">
        <f t="shared" si="2"/>
        <v>0</v>
      </c>
      <c r="K4" s="174"/>
      <c r="L4" s="175"/>
      <c r="M4" s="176"/>
      <c r="N4" s="177"/>
      <c r="O4" s="177"/>
      <c r="P4" s="177"/>
      <c r="Q4" s="177"/>
      <c r="R4" s="177"/>
      <c r="S4" s="177"/>
      <c r="T4" s="177"/>
      <c r="U4" s="177"/>
      <c r="V4" s="177"/>
      <c r="W4" s="177"/>
      <c r="X4" s="177"/>
      <c r="Y4" s="177"/>
      <c r="Z4" s="177"/>
      <c r="AA4" s="177"/>
      <c r="AB4" s="177"/>
      <c r="AC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row>
    <row r="5" spans="1:91" ht="26.45" customHeight="1" outlineLevel="1" x14ac:dyDescent="0.2">
      <c r="A5" s="185">
        <v>3</v>
      </c>
      <c r="B5" s="172"/>
      <c r="C5" s="122">
        <f>+$AK116</f>
        <v>0</v>
      </c>
      <c r="D5" s="187">
        <v>0</v>
      </c>
      <c r="E5" s="177"/>
      <c r="G5" s="189">
        <f t="shared" si="0"/>
        <v>0</v>
      </c>
      <c r="H5" s="189"/>
      <c r="I5" s="190">
        <f t="shared" si="1"/>
        <v>0</v>
      </c>
      <c r="J5" s="190">
        <f t="shared" si="2"/>
        <v>0</v>
      </c>
      <c r="K5" s="174"/>
      <c r="L5" s="175"/>
      <c r="M5" s="176"/>
      <c r="N5" s="177"/>
      <c r="O5" s="177"/>
      <c r="P5" s="177"/>
      <c r="Q5" s="177"/>
      <c r="R5" s="177"/>
      <c r="S5" s="177"/>
      <c r="T5" s="177"/>
      <c r="U5" s="177"/>
      <c r="V5" s="177"/>
      <c r="W5" s="177"/>
      <c r="X5" s="177"/>
      <c r="Y5" s="177"/>
      <c r="Z5" s="177"/>
      <c r="AA5" s="177"/>
      <c r="AB5" s="177"/>
      <c r="AC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row>
    <row r="6" spans="1:91" ht="26.45" customHeight="1" outlineLevel="1" x14ac:dyDescent="0.2">
      <c r="A6" s="185">
        <v>4</v>
      </c>
      <c r="B6" s="172"/>
      <c r="C6" s="122">
        <f>+$AK136</f>
        <v>0</v>
      </c>
      <c r="D6" s="187">
        <v>0</v>
      </c>
      <c r="E6" s="177"/>
      <c r="G6" s="189">
        <f t="shared" si="0"/>
        <v>0</v>
      </c>
      <c r="H6" s="189"/>
      <c r="I6" s="190">
        <f t="shared" si="1"/>
        <v>0</v>
      </c>
      <c r="J6" s="190">
        <f t="shared" si="2"/>
        <v>0</v>
      </c>
      <c r="K6" s="174"/>
      <c r="L6" s="175"/>
      <c r="M6" s="176"/>
      <c r="N6" s="177"/>
      <c r="O6" s="177"/>
      <c r="P6" s="177"/>
      <c r="Q6" s="177"/>
      <c r="R6" s="177"/>
      <c r="S6" s="177"/>
      <c r="T6" s="177"/>
      <c r="U6" s="177"/>
      <c r="V6" s="177"/>
      <c r="W6" s="177"/>
      <c r="X6" s="177"/>
      <c r="Y6" s="177"/>
      <c r="Z6" s="177"/>
      <c r="AA6" s="177"/>
      <c r="AB6" s="177"/>
      <c r="AC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177"/>
      <c r="BE6" s="177"/>
      <c r="BF6" s="177"/>
      <c r="BG6" s="177"/>
      <c r="BH6" s="177"/>
      <c r="BI6" s="177"/>
      <c r="BJ6" s="177"/>
      <c r="BK6" s="177"/>
      <c r="BL6" s="177"/>
      <c r="BM6" s="177"/>
      <c r="BN6" s="177"/>
      <c r="BO6" s="177"/>
      <c r="BP6" s="177"/>
      <c r="BQ6" s="177"/>
      <c r="BR6" s="177"/>
      <c r="BS6" s="177"/>
      <c r="BT6" s="177"/>
      <c r="BU6" s="177"/>
      <c r="BV6" s="177"/>
      <c r="BW6" s="177"/>
      <c r="BX6" s="177"/>
      <c r="BY6" s="177"/>
      <c r="BZ6" s="177"/>
      <c r="CA6" s="177"/>
      <c r="CB6" s="177"/>
      <c r="CC6" s="177"/>
      <c r="CD6" s="177"/>
      <c r="CE6" s="177"/>
      <c r="CF6" s="177"/>
      <c r="CG6" s="177"/>
      <c r="CH6" s="177"/>
      <c r="CI6" s="177"/>
      <c r="CJ6" s="177"/>
      <c r="CK6" s="177"/>
      <c r="CL6" s="177"/>
      <c r="CM6" s="177"/>
    </row>
    <row r="7" spans="1:91" ht="26.45" customHeight="1" outlineLevel="1" x14ac:dyDescent="0.2">
      <c r="A7" s="185">
        <v>5</v>
      </c>
      <c r="B7" s="172"/>
      <c r="C7" s="122">
        <f>+$AK156</f>
        <v>0</v>
      </c>
      <c r="D7" s="187">
        <v>0</v>
      </c>
      <c r="E7" s="177"/>
      <c r="G7" s="189">
        <f t="shared" si="0"/>
        <v>0</v>
      </c>
      <c r="H7" s="189"/>
      <c r="I7" s="190">
        <f t="shared" si="1"/>
        <v>0</v>
      </c>
      <c r="J7" s="190">
        <f t="shared" si="2"/>
        <v>0</v>
      </c>
      <c r="K7" s="174"/>
      <c r="L7" s="175"/>
      <c r="M7" s="176"/>
      <c r="N7" s="177"/>
      <c r="O7" s="177"/>
      <c r="P7" s="177"/>
      <c r="Q7" s="177"/>
      <c r="R7" s="177"/>
      <c r="S7" s="177"/>
      <c r="T7" s="177"/>
      <c r="U7" s="177"/>
      <c r="V7" s="177"/>
      <c r="W7" s="177"/>
      <c r="X7" s="177"/>
      <c r="Y7" s="177"/>
      <c r="Z7" s="177"/>
      <c r="AA7" s="177"/>
      <c r="AB7" s="177"/>
      <c r="AC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177"/>
      <c r="BY7" s="177"/>
      <c r="BZ7" s="177"/>
      <c r="CA7" s="177"/>
      <c r="CB7" s="177"/>
      <c r="CC7" s="177"/>
      <c r="CD7" s="177"/>
      <c r="CE7" s="177"/>
      <c r="CF7" s="177"/>
      <c r="CG7" s="177"/>
      <c r="CH7" s="177"/>
      <c r="CI7" s="177"/>
      <c r="CJ7" s="177"/>
      <c r="CK7" s="177"/>
      <c r="CL7" s="177"/>
      <c r="CM7" s="177"/>
    </row>
    <row r="8" spans="1:91" ht="26.45" customHeight="1" outlineLevel="1" x14ac:dyDescent="0.2">
      <c r="A8" s="185">
        <v>6</v>
      </c>
      <c r="B8" s="172"/>
      <c r="C8" s="122">
        <f>+$AK176</f>
        <v>0</v>
      </c>
      <c r="D8" s="187">
        <v>0</v>
      </c>
      <c r="E8" s="177"/>
      <c r="G8" s="189">
        <f t="shared" si="0"/>
        <v>0</v>
      </c>
      <c r="H8" s="189"/>
      <c r="I8" s="190">
        <f t="shared" si="1"/>
        <v>0</v>
      </c>
      <c r="J8" s="190">
        <f t="shared" si="2"/>
        <v>0</v>
      </c>
      <c r="K8" s="174"/>
      <c r="L8" s="175"/>
      <c r="M8" s="176"/>
      <c r="N8" s="177"/>
      <c r="O8" s="177"/>
      <c r="P8" s="177"/>
      <c r="Q8" s="177"/>
      <c r="R8" s="177"/>
      <c r="S8" s="177"/>
      <c r="T8" s="177"/>
      <c r="U8" s="177"/>
      <c r="V8" s="177"/>
      <c r="W8" s="177"/>
      <c r="X8" s="177"/>
      <c r="Y8" s="177"/>
      <c r="Z8" s="177"/>
      <c r="AA8" s="177"/>
      <c r="AB8" s="177"/>
      <c r="AC8" s="177"/>
      <c r="AG8" s="177"/>
      <c r="AH8" s="177"/>
      <c r="AI8" s="177"/>
      <c r="AJ8" s="177"/>
      <c r="AK8" s="177"/>
      <c r="AL8" s="177"/>
      <c r="AM8" s="177"/>
      <c r="AN8" s="177"/>
      <c r="AO8" s="177"/>
      <c r="AP8" s="177"/>
      <c r="AQ8" s="177"/>
      <c r="AR8" s="177"/>
      <c r="AS8" s="177"/>
      <c r="AT8" s="177"/>
      <c r="AU8" s="177"/>
      <c r="AV8" s="177"/>
      <c r="AW8" s="177"/>
      <c r="AX8" s="177"/>
      <c r="AY8" s="177"/>
      <c r="AZ8" s="177"/>
      <c r="BA8" s="177"/>
      <c r="BB8" s="177"/>
      <c r="BC8" s="177"/>
      <c r="BD8" s="177"/>
      <c r="BE8" s="177"/>
      <c r="BF8" s="177"/>
      <c r="BG8" s="177"/>
      <c r="BH8" s="177"/>
      <c r="BI8" s="177"/>
      <c r="BJ8" s="177"/>
      <c r="BK8" s="177"/>
      <c r="BL8" s="177"/>
      <c r="BM8" s="177"/>
      <c r="BN8" s="177"/>
      <c r="BO8" s="177"/>
      <c r="BP8" s="177"/>
      <c r="BQ8" s="177"/>
      <c r="BR8" s="177"/>
      <c r="BS8" s="177"/>
      <c r="BT8" s="177"/>
      <c r="BU8" s="177"/>
      <c r="BV8" s="177"/>
      <c r="BW8" s="177"/>
      <c r="BX8" s="177"/>
      <c r="BY8" s="177"/>
      <c r="BZ8" s="177"/>
      <c r="CA8" s="177"/>
      <c r="CB8" s="177"/>
      <c r="CC8" s="177"/>
      <c r="CD8" s="177"/>
      <c r="CE8" s="177"/>
      <c r="CF8" s="177"/>
      <c r="CG8" s="177"/>
      <c r="CH8" s="177"/>
      <c r="CI8" s="177"/>
      <c r="CJ8" s="177"/>
      <c r="CK8" s="177"/>
      <c r="CL8" s="177"/>
      <c r="CM8" s="177"/>
    </row>
    <row r="9" spans="1:91" ht="26.45" customHeight="1" outlineLevel="1" x14ac:dyDescent="0.2">
      <c r="A9" s="185">
        <v>7</v>
      </c>
      <c r="B9" s="172"/>
      <c r="C9" s="122">
        <f>+$AK196</f>
        <v>0</v>
      </c>
      <c r="D9" s="187">
        <v>0</v>
      </c>
      <c r="E9" s="177"/>
      <c r="G9" s="189">
        <f t="shared" si="0"/>
        <v>0</v>
      </c>
      <c r="H9" s="189"/>
      <c r="I9" s="190">
        <f t="shared" si="1"/>
        <v>0</v>
      </c>
      <c r="J9" s="190">
        <f t="shared" si="2"/>
        <v>0</v>
      </c>
      <c r="K9" s="174"/>
      <c r="L9" s="175"/>
      <c r="M9" s="176"/>
      <c r="N9" s="177"/>
      <c r="O9" s="177"/>
      <c r="P9" s="177"/>
      <c r="Q9" s="177"/>
      <c r="R9" s="177"/>
      <c r="S9" s="177"/>
      <c r="T9" s="177"/>
      <c r="U9" s="177"/>
      <c r="V9" s="177"/>
      <c r="W9" s="177"/>
      <c r="X9" s="177"/>
      <c r="Y9" s="177"/>
      <c r="Z9" s="177"/>
      <c r="AA9" s="177"/>
      <c r="AB9" s="177"/>
      <c r="AC9" s="177"/>
      <c r="AG9" s="177"/>
      <c r="AH9" s="177"/>
      <c r="AI9" s="177"/>
      <c r="AJ9" s="177"/>
      <c r="AK9" s="177"/>
      <c r="AL9" s="177"/>
      <c r="AM9" s="177"/>
      <c r="AN9" s="177"/>
      <c r="AO9" s="177"/>
      <c r="AP9" s="177"/>
      <c r="AQ9" s="177"/>
      <c r="AR9" s="177"/>
      <c r="AS9" s="177"/>
      <c r="AT9" s="177"/>
      <c r="AU9" s="177"/>
      <c r="AV9" s="177"/>
      <c r="AW9" s="177"/>
      <c r="AX9" s="177"/>
      <c r="AY9" s="177"/>
      <c r="AZ9" s="177"/>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CG9" s="177"/>
      <c r="CH9" s="177"/>
      <c r="CI9" s="177"/>
      <c r="CJ9" s="177"/>
      <c r="CK9" s="177"/>
      <c r="CL9" s="177"/>
      <c r="CM9" s="177"/>
    </row>
    <row r="10" spans="1:91" ht="26.45" customHeight="1" outlineLevel="1" x14ac:dyDescent="0.2">
      <c r="A10" s="185">
        <v>8</v>
      </c>
      <c r="B10" s="172"/>
      <c r="C10" s="122">
        <f>+$AK216</f>
        <v>0</v>
      </c>
      <c r="D10" s="187">
        <v>0</v>
      </c>
      <c r="E10" s="177"/>
      <c r="G10" s="189">
        <f t="shared" si="0"/>
        <v>0</v>
      </c>
      <c r="H10" s="189"/>
      <c r="I10" s="190">
        <f t="shared" si="1"/>
        <v>0</v>
      </c>
      <c r="J10" s="190">
        <f t="shared" si="2"/>
        <v>0</v>
      </c>
      <c r="K10" s="174"/>
      <c r="L10" s="175"/>
      <c r="M10" s="176"/>
      <c r="N10" s="177"/>
      <c r="O10" s="177"/>
      <c r="P10" s="177"/>
      <c r="Q10" s="177"/>
      <c r="R10" s="177"/>
      <c r="S10" s="177"/>
      <c r="T10" s="177"/>
      <c r="U10" s="177"/>
      <c r="V10" s="177"/>
      <c r="W10" s="177"/>
      <c r="X10" s="177"/>
      <c r="Y10" s="177"/>
      <c r="Z10" s="177"/>
      <c r="AA10" s="177"/>
      <c r="AB10" s="177"/>
      <c r="AC10" s="177"/>
      <c r="AG10" s="177"/>
      <c r="AH10" s="177"/>
      <c r="AI10" s="177"/>
      <c r="AJ10" s="177"/>
      <c r="AK10" s="177"/>
      <c r="AL10" s="177"/>
      <c r="AM10" s="177"/>
      <c r="AN10" s="177"/>
      <c r="AO10" s="177"/>
      <c r="AP10" s="177"/>
      <c r="AQ10" s="177"/>
      <c r="AR10" s="177"/>
      <c r="AS10" s="177"/>
      <c r="AT10" s="177"/>
      <c r="AU10" s="177"/>
      <c r="AV10" s="177"/>
      <c r="AW10" s="177"/>
      <c r="AX10" s="177"/>
      <c r="AY10" s="177"/>
      <c r="AZ10" s="177"/>
      <c r="BA10" s="177"/>
      <c r="BB10" s="177"/>
      <c r="BC10" s="177"/>
      <c r="BD10" s="177"/>
      <c r="BE10" s="177"/>
      <c r="BF10" s="177"/>
      <c r="BG10" s="177"/>
      <c r="BH10" s="177"/>
      <c r="BI10" s="177"/>
      <c r="BJ10" s="177"/>
      <c r="BK10" s="177"/>
      <c r="BL10" s="177"/>
      <c r="BM10" s="177"/>
      <c r="BN10" s="177"/>
      <c r="BO10" s="177"/>
      <c r="BP10" s="177"/>
      <c r="BQ10" s="177"/>
      <c r="BR10" s="177"/>
      <c r="BS10" s="177"/>
      <c r="BT10" s="177"/>
      <c r="BU10" s="177"/>
      <c r="BV10" s="177"/>
      <c r="BW10" s="177"/>
      <c r="BX10" s="177"/>
      <c r="BY10" s="177"/>
      <c r="BZ10" s="177"/>
      <c r="CA10" s="177"/>
      <c r="CB10" s="177"/>
      <c r="CC10" s="177"/>
      <c r="CD10" s="177"/>
      <c r="CE10" s="177"/>
      <c r="CF10" s="177"/>
      <c r="CG10" s="177"/>
      <c r="CH10" s="177"/>
      <c r="CI10" s="177"/>
      <c r="CJ10" s="177"/>
      <c r="CK10" s="177"/>
      <c r="CL10" s="177"/>
      <c r="CM10" s="177"/>
    </row>
    <row r="11" spans="1:91" ht="26.45" customHeight="1" outlineLevel="1" x14ac:dyDescent="0.2">
      <c r="A11" s="185">
        <v>9</v>
      </c>
      <c r="B11" s="172"/>
      <c r="C11" s="122">
        <f>+$AK236</f>
        <v>0</v>
      </c>
      <c r="D11" s="187">
        <v>0</v>
      </c>
      <c r="E11" s="177"/>
      <c r="G11" s="189">
        <f t="shared" si="0"/>
        <v>0</v>
      </c>
      <c r="H11" s="189"/>
      <c r="I11" s="190">
        <f t="shared" si="1"/>
        <v>0</v>
      </c>
      <c r="J11" s="190">
        <f t="shared" si="2"/>
        <v>0</v>
      </c>
      <c r="K11" s="174"/>
      <c r="L11" s="175"/>
      <c r="M11" s="176"/>
      <c r="N11" s="177"/>
      <c r="O11" s="177"/>
      <c r="P11" s="177"/>
      <c r="Q11" s="177"/>
      <c r="R11" s="177"/>
      <c r="S11" s="177"/>
      <c r="T11" s="177"/>
      <c r="U11" s="177"/>
      <c r="V11" s="177"/>
      <c r="W11" s="177"/>
      <c r="X11" s="177"/>
      <c r="Y11" s="177"/>
      <c r="Z11" s="177"/>
      <c r="AA11" s="177"/>
      <c r="AB11" s="177"/>
      <c r="AC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c r="CE11" s="177"/>
      <c r="CF11" s="177"/>
      <c r="CG11" s="177"/>
      <c r="CH11" s="177"/>
      <c r="CI11" s="177"/>
      <c r="CJ11" s="177"/>
      <c r="CK11" s="177"/>
      <c r="CL11" s="177"/>
      <c r="CM11" s="177"/>
    </row>
    <row r="12" spans="1:91" ht="26.45" customHeight="1" outlineLevel="1" x14ac:dyDescent="0.2">
      <c r="A12" s="185">
        <v>10</v>
      </c>
      <c r="B12" s="172"/>
      <c r="C12" s="122">
        <f>+$AK256</f>
        <v>0</v>
      </c>
      <c r="D12" s="187">
        <v>0</v>
      </c>
      <c r="E12" s="177"/>
      <c r="G12" s="189">
        <f t="shared" si="0"/>
        <v>0</v>
      </c>
      <c r="H12" s="189"/>
      <c r="I12" s="190">
        <f t="shared" si="1"/>
        <v>0</v>
      </c>
      <c r="J12" s="190">
        <f t="shared" si="2"/>
        <v>0</v>
      </c>
      <c r="K12" s="174"/>
      <c r="L12" s="175"/>
      <c r="M12" s="176"/>
      <c r="N12" s="177"/>
      <c r="O12" s="177"/>
      <c r="P12" s="177"/>
      <c r="Q12" s="177"/>
      <c r="R12" s="177"/>
      <c r="S12" s="177"/>
      <c r="T12" s="177"/>
      <c r="U12" s="177"/>
      <c r="V12" s="177"/>
      <c r="W12" s="177"/>
      <c r="X12" s="177"/>
      <c r="Y12" s="177"/>
      <c r="Z12" s="177"/>
      <c r="AA12" s="177"/>
      <c r="AB12" s="177"/>
      <c r="AC12" s="177"/>
      <c r="AG12" s="177"/>
      <c r="AH12" s="177"/>
      <c r="AI12" s="177"/>
      <c r="AJ12" s="177"/>
      <c r="AK12" s="177"/>
      <c r="AL12" s="177"/>
      <c r="AM12" s="177"/>
      <c r="AN12" s="177"/>
      <c r="AO12" s="177"/>
      <c r="AP12" s="177"/>
      <c r="AQ12" s="177"/>
      <c r="AR12" s="177"/>
      <c r="AS12" s="177"/>
      <c r="AT12" s="177"/>
      <c r="AU12" s="177"/>
      <c r="AV12" s="177"/>
      <c r="AW12" s="177"/>
      <c r="AX12" s="177"/>
      <c r="AY12" s="177"/>
      <c r="AZ12" s="177"/>
      <c r="BA12" s="177"/>
      <c r="BB12" s="177"/>
      <c r="BC12" s="177"/>
      <c r="BD12" s="177"/>
      <c r="BE12" s="177"/>
      <c r="BF12" s="177"/>
      <c r="BG12" s="177"/>
      <c r="BH12" s="177"/>
      <c r="BI12" s="177"/>
      <c r="BJ12" s="177"/>
      <c r="BK12" s="177"/>
      <c r="BL12" s="177"/>
      <c r="BM12" s="177"/>
      <c r="BN12" s="177"/>
      <c r="BO12" s="177"/>
      <c r="BP12" s="177"/>
      <c r="BQ12" s="177"/>
      <c r="BR12" s="177"/>
      <c r="BS12" s="177"/>
      <c r="BT12" s="177"/>
      <c r="BU12" s="177"/>
      <c r="BV12" s="177"/>
      <c r="BW12" s="177"/>
      <c r="BX12" s="177"/>
      <c r="BY12" s="177"/>
      <c r="BZ12" s="177"/>
      <c r="CA12" s="177"/>
      <c r="CB12" s="177"/>
      <c r="CC12" s="177"/>
      <c r="CD12" s="177"/>
      <c r="CE12" s="177"/>
      <c r="CF12" s="177"/>
      <c r="CG12" s="177"/>
      <c r="CH12" s="177"/>
      <c r="CI12" s="177"/>
      <c r="CJ12" s="177"/>
      <c r="CK12" s="177"/>
      <c r="CL12" s="177"/>
      <c r="CM12" s="177"/>
    </row>
    <row r="13" spans="1:91" ht="26.45" customHeight="1" outlineLevel="1" x14ac:dyDescent="0.2">
      <c r="A13" s="185">
        <v>11</v>
      </c>
      <c r="B13" s="172"/>
      <c r="C13" s="122">
        <f>+$AK276</f>
        <v>0</v>
      </c>
      <c r="D13" s="187">
        <v>0</v>
      </c>
      <c r="E13" s="177"/>
      <c r="G13" s="189">
        <f t="shared" si="0"/>
        <v>0</v>
      </c>
      <c r="H13" s="189"/>
      <c r="I13" s="190">
        <f t="shared" si="1"/>
        <v>0</v>
      </c>
      <c r="J13" s="190">
        <f t="shared" si="2"/>
        <v>0</v>
      </c>
      <c r="K13" s="174"/>
      <c r="L13" s="175"/>
      <c r="M13" s="176"/>
      <c r="N13" s="177"/>
      <c r="O13" s="177"/>
      <c r="P13" s="177"/>
      <c r="Q13" s="177"/>
      <c r="R13" s="177"/>
      <c r="S13" s="177"/>
      <c r="T13" s="177"/>
      <c r="U13" s="177"/>
      <c r="V13" s="177"/>
      <c r="W13" s="177"/>
      <c r="X13" s="177"/>
      <c r="Y13" s="177"/>
      <c r="Z13" s="177"/>
      <c r="AA13" s="177"/>
      <c r="AB13" s="177"/>
      <c r="AC13" s="177"/>
      <c r="AG13" s="177"/>
      <c r="AH13" s="177"/>
      <c r="AI13" s="177"/>
      <c r="AJ13" s="177"/>
      <c r="AK13" s="177"/>
      <c r="AL13" s="177"/>
      <c r="AM13" s="177"/>
      <c r="AN13" s="177"/>
      <c r="AO13" s="177"/>
      <c r="AP13" s="177"/>
      <c r="AQ13" s="177"/>
      <c r="AR13" s="177"/>
      <c r="AS13" s="177"/>
      <c r="AT13" s="177"/>
      <c r="AU13" s="177"/>
      <c r="AV13" s="177"/>
      <c r="AW13" s="177"/>
      <c r="AX13" s="177"/>
      <c r="AY13" s="177"/>
      <c r="AZ13" s="177"/>
      <c r="BA13" s="177"/>
      <c r="BB13" s="177"/>
      <c r="BC13" s="177"/>
      <c r="BD13" s="177"/>
      <c r="BE13" s="177"/>
      <c r="BF13" s="177"/>
      <c r="BG13" s="177"/>
      <c r="BH13" s="177"/>
      <c r="BI13" s="177"/>
      <c r="BJ13" s="177"/>
      <c r="BK13" s="177"/>
      <c r="BL13" s="177"/>
      <c r="BM13" s="177"/>
      <c r="BN13" s="177"/>
      <c r="BO13" s="177"/>
      <c r="BP13" s="177"/>
      <c r="BQ13" s="177"/>
      <c r="BR13" s="177"/>
      <c r="BS13" s="177"/>
      <c r="BT13" s="177"/>
      <c r="BU13" s="177"/>
      <c r="BV13" s="177"/>
      <c r="BW13" s="177"/>
      <c r="BX13" s="177"/>
      <c r="BY13" s="177"/>
      <c r="BZ13" s="177"/>
      <c r="CA13" s="177"/>
      <c r="CB13" s="177"/>
      <c r="CC13" s="177"/>
      <c r="CD13" s="177"/>
      <c r="CE13" s="177"/>
      <c r="CF13" s="177"/>
      <c r="CG13" s="177"/>
      <c r="CH13" s="177"/>
      <c r="CI13" s="177"/>
      <c r="CJ13" s="177"/>
      <c r="CK13" s="177"/>
      <c r="CL13" s="177"/>
      <c r="CM13" s="177"/>
    </row>
    <row r="14" spans="1:91" ht="26.45" customHeight="1" outlineLevel="1" x14ac:dyDescent="0.2">
      <c r="A14" s="185">
        <v>12</v>
      </c>
      <c r="B14" s="172"/>
      <c r="C14" s="122">
        <f>+$AK296</f>
        <v>0</v>
      </c>
      <c r="D14" s="187">
        <v>0</v>
      </c>
      <c r="E14" s="177"/>
      <c r="G14" s="189">
        <f t="shared" si="0"/>
        <v>0</v>
      </c>
      <c r="H14" s="189"/>
      <c r="I14" s="190">
        <f t="shared" si="1"/>
        <v>0</v>
      </c>
      <c r="J14" s="190">
        <f t="shared" si="2"/>
        <v>0</v>
      </c>
      <c r="K14" s="174"/>
      <c r="L14" s="175"/>
      <c r="M14" s="176"/>
      <c r="N14" s="177"/>
      <c r="O14" s="177"/>
      <c r="P14" s="177"/>
      <c r="Q14" s="177"/>
      <c r="R14" s="177"/>
      <c r="S14" s="177"/>
      <c r="T14" s="177"/>
      <c r="U14" s="177"/>
      <c r="V14" s="177"/>
      <c r="W14" s="177"/>
      <c r="X14" s="177"/>
      <c r="Y14" s="177"/>
      <c r="Z14" s="177"/>
      <c r="AA14" s="177"/>
      <c r="AB14" s="177"/>
      <c r="AC14" s="177"/>
      <c r="AG14" s="177"/>
      <c r="AH14" s="177"/>
      <c r="AI14" s="177"/>
      <c r="AJ14" s="177"/>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c r="BG14" s="177"/>
      <c r="BH14" s="177"/>
      <c r="BI14" s="177"/>
      <c r="BJ14" s="177"/>
      <c r="BK14" s="177"/>
      <c r="BL14" s="177"/>
      <c r="BM14" s="177"/>
      <c r="BN14" s="177"/>
      <c r="BO14" s="177"/>
      <c r="BP14" s="177"/>
      <c r="BQ14" s="177"/>
      <c r="BR14" s="177"/>
      <c r="BS14" s="177"/>
      <c r="BT14" s="177"/>
      <c r="BU14" s="177"/>
      <c r="BV14" s="177"/>
      <c r="BW14" s="177"/>
      <c r="BX14" s="177"/>
      <c r="BY14" s="177"/>
      <c r="BZ14" s="177"/>
      <c r="CA14" s="177"/>
      <c r="CB14" s="177"/>
      <c r="CC14" s="177"/>
      <c r="CD14" s="177"/>
      <c r="CE14" s="177"/>
      <c r="CF14" s="177"/>
      <c r="CG14" s="177"/>
      <c r="CH14" s="177"/>
      <c r="CI14" s="177"/>
      <c r="CJ14" s="177"/>
      <c r="CK14" s="177"/>
      <c r="CL14" s="177"/>
      <c r="CM14" s="177"/>
    </row>
    <row r="15" spans="1:91" ht="26.45" customHeight="1" outlineLevel="1" x14ac:dyDescent="0.2">
      <c r="A15" s="185">
        <v>13</v>
      </c>
      <c r="B15" s="172"/>
      <c r="C15" s="122">
        <f>+$AK316</f>
        <v>0</v>
      </c>
      <c r="D15" s="187">
        <v>0</v>
      </c>
      <c r="E15" s="177"/>
      <c r="G15" s="189">
        <f t="shared" si="0"/>
        <v>0</v>
      </c>
      <c r="H15" s="189"/>
      <c r="I15" s="190">
        <f t="shared" si="1"/>
        <v>0</v>
      </c>
      <c r="J15" s="190">
        <f t="shared" si="2"/>
        <v>0</v>
      </c>
      <c r="K15" s="174"/>
      <c r="L15" s="175"/>
      <c r="M15" s="176"/>
      <c r="N15" s="177"/>
      <c r="O15" s="177"/>
      <c r="P15" s="177"/>
      <c r="Q15" s="177"/>
      <c r="R15" s="177"/>
      <c r="S15" s="177"/>
      <c r="T15" s="177"/>
      <c r="U15" s="177"/>
      <c r="V15" s="177"/>
      <c r="W15" s="177"/>
      <c r="X15" s="177"/>
      <c r="Y15" s="177"/>
      <c r="Z15" s="177"/>
      <c r="AA15" s="177"/>
      <c r="AB15" s="177"/>
      <c r="AC15" s="177"/>
      <c r="AG15" s="177"/>
      <c r="AH15" s="177"/>
      <c r="AI15" s="177"/>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77"/>
      <c r="BI15" s="177"/>
      <c r="BJ15" s="177"/>
      <c r="BK15" s="177"/>
      <c r="BL15" s="177"/>
      <c r="BM15" s="177"/>
      <c r="BN15" s="177"/>
      <c r="BO15" s="177"/>
      <c r="BP15" s="177"/>
      <c r="BQ15" s="177"/>
      <c r="BR15" s="177"/>
      <c r="BS15" s="177"/>
      <c r="BT15" s="177"/>
      <c r="BU15" s="177"/>
      <c r="BV15" s="177"/>
      <c r="BW15" s="177"/>
      <c r="BX15" s="177"/>
      <c r="BY15" s="177"/>
      <c r="BZ15" s="177"/>
      <c r="CA15" s="177"/>
      <c r="CB15" s="177"/>
      <c r="CC15" s="177"/>
      <c r="CD15" s="177"/>
      <c r="CE15" s="177"/>
      <c r="CF15" s="177"/>
      <c r="CG15" s="177"/>
      <c r="CH15" s="177"/>
      <c r="CI15" s="177"/>
      <c r="CJ15" s="177"/>
      <c r="CK15" s="177"/>
      <c r="CL15" s="177"/>
      <c r="CM15" s="177"/>
    </row>
    <row r="16" spans="1:91" ht="26.45" customHeight="1" outlineLevel="1" x14ac:dyDescent="0.2">
      <c r="A16" s="185">
        <v>14</v>
      </c>
      <c r="B16" s="172"/>
      <c r="C16" s="122">
        <f>+$AK336</f>
        <v>0</v>
      </c>
      <c r="D16" s="187">
        <v>0</v>
      </c>
      <c r="E16" s="177"/>
      <c r="G16" s="189">
        <f t="shared" si="0"/>
        <v>0</v>
      </c>
      <c r="H16" s="189"/>
      <c r="I16" s="190">
        <f t="shared" si="1"/>
        <v>0</v>
      </c>
      <c r="J16" s="190">
        <f t="shared" si="2"/>
        <v>0</v>
      </c>
      <c r="K16" s="174"/>
      <c r="L16" s="175"/>
      <c r="M16" s="176"/>
      <c r="N16" s="177"/>
      <c r="O16" s="177"/>
      <c r="P16" s="177"/>
      <c r="Q16" s="177"/>
      <c r="R16" s="177"/>
      <c r="S16" s="177"/>
      <c r="T16" s="177"/>
      <c r="U16" s="177"/>
      <c r="V16" s="177"/>
      <c r="W16" s="177"/>
      <c r="X16" s="177"/>
      <c r="Y16" s="177"/>
      <c r="Z16" s="177"/>
      <c r="AA16" s="177"/>
      <c r="AB16" s="177"/>
      <c r="AC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77"/>
      <c r="CI16" s="177"/>
      <c r="CJ16" s="177"/>
      <c r="CK16" s="177"/>
      <c r="CL16" s="177"/>
      <c r="CM16" s="177"/>
    </row>
    <row r="17" spans="1:91" ht="26.45" customHeight="1" outlineLevel="1" x14ac:dyDescent="0.2">
      <c r="A17" s="185">
        <v>15</v>
      </c>
      <c r="B17" s="172"/>
      <c r="C17" s="122">
        <f>+$AK356</f>
        <v>0</v>
      </c>
      <c r="D17" s="187">
        <v>0</v>
      </c>
      <c r="E17" s="177"/>
      <c r="G17" s="189">
        <f t="shared" si="0"/>
        <v>0</v>
      </c>
      <c r="H17" s="189"/>
      <c r="I17" s="190">
        <f t="shared" si="1"/>
        <v>0</v>
      </c>
      <c r="J17" s="190">
        <f t="shared" si="2"/>
        <v>0</v>
      </c>
      <c r="K17" s="174"/>
      <c r="L17" s="175"/>
      <c r="M17" s="176"/>
      <c r="N17" s="177"/>
      <c r="O17" s="177"/>
      <c r="P17" s="177"/>
      <c r="Q17" s="177"/>
      <c r="R17" s="177"/>
      <c r="S17" s="177"/>
      <c r="T17" s="177"/>
      <c r="U17" s="177"/>
      <c r="V17" s="177"/>
      <c r="W17" s="177"/>
      <c r="X17" s="177"/>
      <c r="Y17" s="177"/>
      <c r="Z17" s="177"/>
      <c r="AA17" s="177"/>
      <c r="AB17" s="177"/>
      <c r="AC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7"/>
      <c r="CG17" s="177"/>
      <c r="CH17" s="177"/>
      <c r="CI17" s="177"/>
      <c r="CJ17" s="177"/>
      <c r="CK17" s="177"/>
      <c r="CL17" s="177"/>
      <c r="CM17" s="177"/>
    </row>
    <row r="18" spans="1:91" ht="26.45" customHeight="1" outlineLevel="1" x14ac:dyDescent="0.2">
      <c r="A18" s="185">
        <v>16</v>
      </c>
      <c r="B18" s="172"/>
      <c r="C18" s="122">
        <f>+$AK376</f>
        <v>0</v>
      </c>
      <c r="D18" s="187">
        <v>0</v>
      </c>
      <c r="E18" s="177"/>
      <c r="G18" s="189">
        <f t="shared" si="0"/>
        <v>0</v>
      </c>
      <c r="H18" s="189"/>
      <c r="I18" s="190">
        <f t="shared" si="1"/>
        <v>0</v>
      </c>
      <c r="J18" s="190">
        <f t="shared" si="2"/>
        <v>0</v>
      </c>
      <c r="K18" s="174"/>
      <c r="L18" s="175"/>
      <c r="M18" s="176"/>
      <c r="N18" s="177"/>
      <c r="O18" s="177"/>
      <c r="P18" s="177"/>
      <c r="Q18" s="177"/>
      <c r="R18" s="177"/>
      <c r="S18" s="177"/>
      <c r="T18" s="177"/>
      <c r="U18" s="177"/>
      <c r="V18" s="177"/>
      <c r="W18" s="177"/>
      <c r="X18" s="177"/>
      <c r="Y18" s="177"/>
      <c r="Z18" s="177"/>
      <c r="AA18" s="177"/>
      <c r="AB18" s="177"/>
      <c r="AC18" s="177"/>
      <c r="AG18" s="177"/>
      <c r="AH18" s="177"/>
      <c r="AI18" s="177"/>
      <c r="AJ18" s="177"/>
      <c r="AK18" s="177"/>
      <c r="AL18" s="177"/>
      <c r="AM18" s="177"/>
      <c r="AN18" s="177"/>
      <c r="AO18" s="177"/>
      <c r="AP18" s="177"/>
      <c r="AQ18" s="177"/>
      <c r="AR18" s="177"/>
      <c r="AS18" s="177"/>
      <c r="AT18" s="177"/>
      <c r="AU18" s="177"/>
      <c r="AV18" s="177"/>
      <c r="AW18" s="177"/>
      <c r="AX18" s="177"/>
      <c r="AY18" s="177"/>
      <c r="AZ18" s="177"/>
      <c r="BA18" s="177"/>
      <c r="BB18" s="177"/>
      <c r="BC18" s="177"/>
      <c r="BD18" s="177"/>
      <c r="BE18" s="177"/>
      <c r="BF18" s="177"/>
      <c r="BG18" s="177"/>
      <c r="BH18" s="177"/>
      <c r="BI18" s="177"/>
      <c r="BJ18" s="177"/>
      <c r="BK18" s="177"/>
      <c r="BL18" s="177"/>
      <c r="BM18" s="177"/>
      <c r="BN18" s="177"/>
      <c r="BO18" s="177"/>
      <c r="BP18" s="177"/>
      <c r="BQ18" s="177"/>
      <c r="BR18" s="177"/>
      <c r="BS18" s="177"/>
      <c r="BT18" s="177"/>
      <c r="BU18" s="177"/>
      <c r="BV18" s="177"/>
      <c r="BW18" s="177"/>
      <c r="BX18" s="177"/>
      <c r="BY18" s="177"/>
      <c r="BZ18" s="177"/>
      <c r="CA18" s="177"/>
      <c r="CB18" s="177"/>
      <c r="CC18" s="177"/>
      <c r="CD18" s="177"/>
      <c r="CE18" s="177"/>
      <c r="CF18" s="177"/>
      <c r="CG18" s="177"/>
      <c r="CH18" s="177"/>
      <c r="CI18" s="177"/>
      <c r="CJ18" s="177"/>
      <c r="CK18" s="177"/>
      <c r="CL18" s="177"/>
      <c r="CM18" s="177"/>
    </row>
    <row r="19" spans="1:91" ht="26.45" customHeight="1" outlineLevel="1" x14ac:dyDescent="0.2">
      <c r="A19" s="185">
        <v>17</v>
      </c>
      <c r="B19" s="172"/>
      <c r="C19" s="122">
        <f>+$AK396</f>
        <v>0</v>
      </c>
      <c r="D19" s="187">
        <v>0</v>
      </c>
      <c r="E19" s="177"/>
      <c r="G19" s="189">
        <f t="shared" si="0"/>
        <v>0</v>
      </c>
      <c r="H19" s="189"/>
      <c r="I19" s="190">
        <f t="shared" si="1"/>
        <v>0</v>
      </c>
      <c r="J19" s="190">
        <f t="shared" si="2"/>
        <v>0</v>
      </c>
      <c r="K19" s="174"/>
      <c r="L19" s="175"/>
      <c r="M19" s="176"/>
      <c r="N19" s="177"/>
      <c r="O19" s="177"/>
      <c r="P19" s="177"/>
      <c r="Q19" s="177"/>
      <c r="R19" s="177"/>
      <c r="S19" s="177"/>
      <c r="T19" s="177"/>
      <c r="U19" s="177"/>
      <c r="V19" s="177"/>
      <c r="W19" s="177"/>
      <c r="X19" s="177"/>
      <c r="Y19" s="177"/>
      <c r="Z19" s="177"/>
      <c r="AA19" s="177"/>
      <c r="AB19" s="177"/>
      <c r="AC19" s="177"/>
      <c r="AG19" s="177"/>
      <c r="AH19" s="177"/>
      <c r="AI19" s="177"/>
      <c r="AJ19" s="177"/>
      <c r="AK19" s="177"/>
      <c r="AL19" s="177"/>
      <c r="AM19" s="177"/>
      <c r="AN19" s="177"/>
      <c r="AO19" s="177"/>
      <c r="AP19" s="177"/>
      <c r="AQ19" s="177"/>
      <c r="AR19" s="177"/>
      <c r="AS19" s="177"/>
      <c r="AT19" s="177"/>
      <c r="AU19" s="177"/>
      <c r="AV19" s="177"/>
      <c r="AW19" s="177"/>
      <c r="AX19" s="177"/>
      <c r="AY19" s="177"/>
      <c r="AZ19" s="177"/>
      <c r="BA19" s="177"/>
      <c r="BB19" s="177"/>
      <c r="BC19" s="177"/>
      <c r="BD19" s="177"/>
      <c r="BE19" s="177"/>
      <c r="BF19" s="177"/>
      <c r="BG19" s="177"/>
      <c r="BH19" s="177"/>
      <c r="BI19" s="177"/>
      <c r="BJ19" s="177"/>
      <c r="BK19" s="177"/>
      <c r="BL19" s="177"/>
      <c r="BM19" s="177"/>
      <c r="BN19" s="177"/>
      <c r="BO19" s="177"/>
      <c r="BP19" s="177"/>
      <c r="BQ19" s="177"/>
      <c r="BR19" s="177"/>
      <c r="BS19" s="177"/>
      <c r="BT19" s="177"/>
      <c r="BU19" s="177"/>
      <c r="BV19" s="177"/>
      <c r="BW19" s="177"/>
      <c r="BX19" s="177"/>
      <c r="BY19" s="177"/>
      <c r="BZ19" s="177"/>
      <c r="CA19" s="177"/>
      <c r="CB19" s="177"/>
      <c r="CC19" s="177"/>
      <c r="CD19" s="177"/>
      <c r="CE19" s="177"/>
      <c r="CF19" s="177"/>
      <c r="CG19" s="177"/>
      <c r="CH19" s="177"/>
      <c r="CI19" s="177"/>
      <c r="CJ19" s="177"/>
      <c r="CK19" s="177"/>
      <c r="CL19" s="177"/>
      <c r="CM19" s="177"/>
    </row>
    <row r="20" spans="1:91" ht="26.45" customHeight="1" outlineLevel="1" x14ac:dyDescent="0.2">
      <c r="A20" s="185">
        <v>18</v>
      </c>
      <c r="B20" s="172"/>
      <c r="C20" s="122">
        <f>+$AK416</f>
        <v>0</v>
      </c>
      <c r="D20" s="187">
        <v>0</v>
      </c>
      <c r="E20" s="177"/>
      <c r="G20" s="189">
        <f t="shared" si="0"/>
        <v>0</v>
      </c>
      <c r="H20" s="189"/>
      <c r="I20" s="190">
        <f t="shared" si="1"/>
        <v>0</v>
      </c>
      <c r="J20" s="190">
        <f t="shared" si="2"/>
        <v>0</v>
      </c>
      <c r="K20" s="174"/>
      <c r="L20" s="175"/>
      <c r="M20" s="176"/>
      <c r="N20" s="177"/>
      <c r="O20" s="177"/>
      <c r="P20" s="177"/>
      <c r="Q20" s="177"/>
      <c r="R20" s="177"/>
      <c r="S20" s="177"/>
      <c r="T20" s="177"/>
      <c r="U20" s="177"/>
      <c r="V20" s="177"/>
      <c r="W20" s="177"/>
      <c r="X20" s="177"/>
      <c r="Y20" s="177"/>
      <c r="Z20" s="177"/>
      <c r="AA20" s="177"/>
      <c r="AB20" s="177"/>
      <c r="AC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7"/>
      <c r="CG20" s="177"/>
      <c r="CH20" s="177"/>
      <c r="CI20" s="177"/>
      <c r="CJ20" s="177"/>
      <c r="CK20" s="177"/>
      <c r="CL20" s="177"/>
      <c r="CM20" s="177"/>
    </row>
    <row r="21" spans="1:91" ht="26.45" customHeight="1" outlineLevel="1" x14ac:dyDescent="0.2">
      <c r="A21" s="185">
        <v>19</v>
      </c>
      <c r="B21" s="172"/>
      <c r="C21" s="122">
        <f>+$AK436</f>
        <v>0</v>
      </c>
      <c r="D21" s="187">
        <v>0</v>
      </c>
      <c r="E21" s="177"/>
      <c r="G21" s="189">
        <f t="shared" si="0"/>
        <v>0</v>
      </c>
      <c r="H21" s="189"/>
      <c r="I21" s="190">
        <f t="shared" si="1"/>
        <v>0</v>
      </c>
      <c r="J21" s="190">
        <f t="shared" si="2"/>
        <v>0</v>
      </c>
      <c r="K21" s="174"/>
      <c r="L21" s="175"/>
      <c r="M21" s="176"/>
      <c r="N21" s="177"/>
      <c r="O21" s="177"/>
      <c r="P21" s="177"/>
      <c r="Q21" s="177"/>
      <c r="R21" s="177"/>
      <c r="S21" s="177"/>
      <c r="T21" s="177"/>
      <c r="U21" s="177"/>
      <c r="V21" s="177"/>
      <c r="W21" s="177"/>
      <c r="X21" s="177"/>
      <c r="Y21" s="177"/>
      <c r="Z21" s="177"/>
      <c r="AA21" s="177"/>
      <c r="AB21" s="177"/>
      <c r="AC21" s="177"/>
      <c r="AG21" s="177"/>
      <c r="AH21" s="177"/>
      <c r="AI21" s="177"/>
      <c r="AJ21" s="177"/>
      <c r="AK21" s="177"/>
      <c r="AL21" s="177"/>
      <c r="AM21" s="177"/>
      <c r="AN21" s="177"/>
      <c r="AO21" s="177"/>
      <c r="AP21" s="177"/>
      <c r="AQ21" s="177"/>
      <c r="AR21" s="177"/>
      <c r="AS21" s="177"/>
      <c r="AT21" s="177"/>
      <c r="AU21" s="177"/>
      <c r="AV21" s="177"/>
      <c r="AW21" s="177"/>
      <c r="AX21" s="177"/>
      <c r="AY21" s="177"/>
      <c r="AZ21" s="177"/>
      <c r="BA21" s="177"/>
      <c r="BB21" s="177"/>
      <c r="BC21" s="177"/>
      <c r="BD21" s="177"/>
      <c r="BE21" s="177"/>
      <c r="BF21" s="177"/>
      <c r="BG21" s="177"/>
      <c r="BH21" s="177"/>
      <c r="BI21" s="177"/>
      <c r="BJ21" s="177"/>
      <c r="BK21" s="177"/>
      <c r="BL21" s="177"/>
      <c r="BM21" s="177"/>
      <c r="BN21" s="177"/>
      <c r="BO21" s="177"/>
      <c r="BP21" s="177"/>
      <c r="BQ21" s="177"/>
      <c r="BR21" s="177"/>
      <c r="BS21" s="177"/>
      <c r="BT21" s="177"/>
      <c r="BU21" s="177"/>
      <c r="BV21" s="177"/>
      <c r="BW21" s="177"/>
      <c r="BX21" s="177"/>
      <c r="BY21" s="177"/>
      <c r="BZ21" s="177"/>
      <c r="CA21" s="177"/>
      <c r="CB21" s="177"/>
      <c r="CC21" s="177"/>
      <c r="CD21" s="177"/>
      <c r="CE21" s="177"/>
      <c r="CF21" s="177"/>
      <c r="CG21" s="177"/>
      <c r="CH21" s="177"/>
      <c r="CI21" s="177"/>
      <c r="CJ21" s="177"/>
      <c r="CK21" s="177"/>
      <c r="CL21" s="177"/>
      <c r="CM21" s="177"/>
    </row>
    <row r="22" spans="1:91" ht="26.45" customHeight="1" outlineLevel="1" x14ac:dyDescent="0.2">
      <c r="A22" s="185">
        <v>20</v>
      </c>
      <c r="B22" s="172"/>
      <c r="C22" s="122">
        <f>+$AK456</f>
        <v>0</v>
      </c>
      <c r="D22" s="187">
        <v>0</v>
      </c>
      <c r="E22" s="177"/>
      <c r="G22" s="189">
        <f t="shared" si="0"/>
        <v>0</v>
      </c>
      <c r="H22" s="189"/>
      <c r="I22" s="190">
        <f t="shared" si="1"/>
        <v>0</v>
      </c>
      <c r="J22" s="190">
        <f t="shared" si="2"/>
        <v>0</v>
      </c>
      <c r="K22" s="174"/>
      <c r="L22" s="175"/>
      <c r="M22" s="176"/>
      <c r="N22" s="177"/>
      <c r="O22" s="177"/>
      <c r="P22" s="177"/>
      <c r="Q22" s="177"/>
      <c r="R22" s="177"/>
      <c r="S22" s="177"/>
      <c r="T22" s="177"/>
      <c r="U22" s="177"/>
      <c r="V22" s="177"/>
      <c r="W22" s="177"/>
      <c r="X22" s="177"/>
      <c r="Y22" s="177"/>
      <c r="Z22" s="177"/>
      <c r="AA22" s="177"/>
      <c r="AB22" s="177"/>
      <c r="AC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c r="BK22" s="177"/>
      <c r="BL22" s="177"/>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77"/>
      <c r="CK22" s="177"/>
      <c r="CL22" s="177"/>
      <c r="CM22" s="177"/>
    </row>
    <row r="23" spans="1:91" ht="26.45" customHeight="1" outlineLevel="1" x14ac:dyDescent="0.2">
      <c r="A23" s="185">
        <v>21</v>
      </c>
      <c r="B23" s="172"/>
      <c r="C23" s="122">
        <f>+$AK476</f>
        <v>0</v>
      </c>
      <c r="D23" s="187">
        <v>0</v>
      </c>
      <c r="E23" s="177"/>
      <c r="G23" s="189">
        <f t="shared" si="0"/>
        <v>0</v>
      </c>
      <c r="H23" s="189"/>
      <c r="I23" s="190">
        <f t="shared" si="1"/>
        <v>0</v>
      </c>
      <c r="J23" s="190">
        <f t="shared" si="2"/>
        <v>0</v>
      </c>
      <c r="K23" s="174"/>
      <c r="L23" s="175"/>
      <c r="M23" s="176"/>
      <c r="N23" s="177"/>
      <c r="O23" s="177"/>
      <c r="P23" s="177"/>
      <c r="Q23" s="177"/>
      <c r="R23" s="177"/>
      <c r="S23" s="177"/>
      <c r="T23" s="177"/>
      <c r="U23" s="177"/>
      <c r="V23" s="177"/>
      <c r="W23" s="177"/>
      <c r="X23" s="177"/>
      <c r="Y23" s="177"/>
      <c r="Z23" s="177"/>
      <c r="AA23" s="177"/>
      <c r="AB23" s="177"/>
      <c r="AC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Q23" s="177"/>
      <c r="BR23" s="177"/>
      <c r="BS23" s="177"/>
      <c r="BT23" s="177"/>
      <c r="BU23" s="177"/>
      <c r="BV23" s="177"/>
      <c r="BW23" s="177"/>
      <c r="BX23" s="177"/>
      <c r="BY23" s="177"/>
      <c r="BZ23" s="177"/>
      <c r="CA23" s="177"/>
      <c r="CB23" s="177"/>
      <c r="CC23" s="177"/>
      <c r="CD23" s="177"/>
      <c r="CE23" s="177"/>
      <c r="CF23" s="177"/>
      <c r="CG23" s="177"/>
      <c r="CH23" s="177"/>
      <c r="CI23" s="177"/>
      <c r="CJ23" s="177"/>
      <c r="CK23" s="177"/>
      <c r="CL23" s="177"/>
      <c r="CM23" s="177"/>
    </row>
    <row r="24" spans="1:91" ht="26.45" customHeight="1" outlineLevel="1" x14ac:dyDescent="0.2">
      <c r="A24" s="185">
        <v>22</v>
      </c>
      <c r="B24" s="172"/>
      <c r="C24" s="122">
        <f>+$AK496</f>
        <v>0</v>
      </c>
      <c r="D24" s="187">
        <v>0</v>
      </c>
      <c r="E24" s="177"/>
      <c r="G24" s="189">
        <f t="shared" si="0"/>
        <v>0</v>
      </c>
      <c r="H24" s="189"/>
      <c r="I24" s="190">
        <f t="shared" si="1"/>
        <v>0</v>
      </c>
      <c r="J24" s="190">
        <f t="shared" si="2"/>
        <v>0</v>
      </c>
      <c r="K24" s="174"/>
      <c r="L24" s="175"/>
      <c r="M24" s="176"/>
      <c r="N24" s="177"/>
      <c r="O24" s="177"/>
      <c r="P24" s="177"/>
      <c r="Q24" s="177"/>
      <c r="R24" s="177"/>
      <c r="S24" s="177"/>
      <c r="T24" s="177"/>
      <c r="U24" s="177"/>
      <c r="V24" s="177"/>
      <c r="W24" s="177"/>
      <c r="X24" s="177"/>
      <c r="Y24" s="177"/>
      <c r="Z24" s="177"/>
      <c r="AA24" s="177"/>
      <c r="AB24" s="177"/>
      <c r="AC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c r="BN24" s="177"/>
      <c r="BO24" s="177"/>
      <c r="BP24" s="177"/>
      <c r="BQ24" s="177"/>
      <c r="BR24" s="177"/>
      <c r="BS24" s="177"/>
      <c r="BT24" s="177"/>
      <c r="BU24" s="177"/>
      <c r="BV24" s="177"/>
      <c r="BW24" s="177"/>
      <c r="BX24" s="177"/>
      <c r="BY24" s="177"/>
      <c r="BZ24" s="177"/>
      <c r="CA24" s="177"/>
      <c r="CB24" s="177"/>
      <c r="CC24" s="177"/>
      <c r="CD24" s="177"/>
      <c r="CE24" s="177"/>
      <c r="CF24" s="177"/>
      <c r="CG24" s="177"/>
      <c r="CH24" s="177"/>
      <c r="CI24" s="177"/>
      <c r="CJ24" s="177"/>
      <c r="CK24" s="177"/>
      <c r="CL24" s="177"/>
      <c r="CM24" s="177"/>
    </row>
    <row r="25" spans="1:91" ht="26.45" customHeight="1" outlineLevel="1" x14ac:dyDescent="0.2">
      <c r="A25" s="185">
        <v>23</v>
      </c>
      <c r="B25" s="172"/>
      <c r="C25" s="122">
        <f>+$AK516</f>
        <v>0</v>
      </c>
      <c r="D25" s="187">
        <v>0</v>
      </c>
      <c r="E25" s="177"/>
      <c r="G25" s="189">
        <f t="shared" si="0"/>
        <v>0</v>
      </c>
      <c r="H25" s="189"/>
      <c r="I25" s="190">
        <f t="shared" si="1"/>
        <v>0</v>
      </c>
      <c r="J25" s="190">
        <f t="shared" si="2"/>
        <v>0</v>
      </c>
      <c r="K25" s="174"/>
      <c r="L25" s="175"/>
      <c r="M25" s="176"/>
      <c r="N25" s="177"/>
      <c r="O25" s="177"/>
      <c r="P25" s="177"/>
      <c r="Q25" s="177"/>
      <c r="R25" s="177"/>
      <c r="S25" s="177"/>
      <c r="T25" s="177"/>
      <c r="U25" s="177"/>
      <c r="V25" s="177"/>
      <c r="W25" s="177"/>
      <c r="X25" s="177"/>
      <c r="Y25" s="177"/>
      <c r="Z25" s="177"/>
      <c r="AA25" s="177"/>
      <c r="AB25" s="177"/>
      <c r="AC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c r="BV25" s="177"/>
      <c r="BW25" s="177"/>
      <c r="BX25" s="177"/>
      <c r="BY25" s="177"/>
      <c r="BZ25" s="177"/>
      <c r="CA25" s="177"/>
      <c r="CB25" s="177"/>
      <c r="CC25" s="177"/>
      <c r="CD25" s="177"/>
      <c r="CE25" s="177"/>
      <c r="CF25" s="177"/>
      <c r="CG25" s="177"/>
      <c r="CH25" s="177"/>
      <c r="CI25" s="177"/>
      <c r="CJ25" s="177"/>
      <c r="CK25" s="177"/>
      <c r="CL25" s="177"/>
      <c r="CM25" s="177"/>
    </row>
    <row r="26" spans="1:91" ht="26.45" customHeight="1" outlineLevel="1" x14ac:dyDescent="0.2">
      <c r="A26" s="185">
        <v>24</v>
      </c>
      <c r="B26" s="172"/>
      <c r="C26" s="122">
        <f>+$AK536</f>
        <v>0</v>
      </c>
      <c r="D26" s="187">
        <v>0</v>
      </c>
      <c r="E26" s="177"/>
      <c r="G26" s="189">
        <f t="shared" si="0"/>
        <v>0</v>
      </c>
      <c r="H26" s="189"/>
      <c r="I26" s="190">
        <f t="shared" si="1"/>
        <v>0</v>
      </c>
      <c r="J26" s="190">
        <f t="shared" si="2"/>
        <v>0</v>
      </c>
      <c r="K26" s="174"/>
      <c r="L26" s="175"/>
      <c r="M26" s="176"/>
      <c r="N26" s="177"/>
      <c r="O26" s="177"/>
      <c r="P26" s="177"/>
      <c r="Q26" s="177"/>
      <c r="R26" s="177"/>
      <c r="S26" s="177"/>
      <c r="T26" s="177"/>
      <c r="U26" s="177"/>
      <c r="V26" s="177"/>
      <c r="W26" s="177"/>
      <c r="X26" s="177"/>
      <c r="Y26" s="177"/>
      <c r="Z26" s="177"/>
      <c r="AA26" s="177"/>
      <c r="AB26" s="177"/>
      <c r="AC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77"/>
      <c r="BG26" s="177"/>
      <c r="BH26" s="177"/>
      <c r="BI26" s="177"/>
      <c r="BJ26" s="177"/>
      <c r="BK26" s="177"/>
      <c r="BL26" s="177"/>
      <c r="BM26" s="177"/>
      <c r="BN26" s="177"/>
      <c r="BO26" s="177"/>
      <c r="BP26" s="177"/>
      <c r="BQ26" s="177"/>
      <c r="BR26" s="177"/>
      <c r="BS26" s="177"/>
      <c r="BT26" s="177"/>
      <c r="BU26" s="177"/>
      <c r="BV26" s="177"/>
      <c r="BW26" s="177"/>
      <c r="BX26" s="177"/>
      <c r="BY26" s="177"/>
      <c r="BZ26" s="177"/>
      <c r="CA26" s="177"/>
      <c r="CB26" s="177"/>
      <c r="CC26" s="177"/>
      <c r="CD26" s="177"/>
      <c r="CE26" s="177"/>
      <c r="CF26" s="177"/>
      <c r="CG26" s="177"/>
      <c r="CH26" s="177"/>
      <c r="CI26" s="177"/>
      <c r="CJ26" s="177"/>
      <c r="CK26" s="177"/>
      <c r="CL26" s="177"/>
      <c r="CM26" s="177"/>
    </row>
    <row r="27" spans="1:91" ht="26.45" customHeight="1" outlineLevel="1" x14ac:dyDescent="0.2">
      <c r="A27" s="185">
        <v>25</v>
      </c>
      <c r="B27" s="172"/>
      <c r="C27" s="122">
        <f>+$AK556</f>
        <v>0</v>
      </c>
      <c r="D27" s="187">
        <v>0</v>
      </c>
      <c r="E27" s="177"/>
      <c r="G27" s="189">
        <f t="shared" si="0"/>
        <v>0</v>
      </c>
      <c r="H27" s="189"/>
      <c r="I27" s="190">
        <f t="shared" si="1"/>
        <v>0</v>
      </c>
      <c r="J27" s="190">
        <f t="shared" si="2"/>
        <v>0</v>
      </c>
      <c r="K27" s="174"/>
      <c r="L27" s="175"/>
      <c r="M27" s="176"/>
      <c r="N27" s="177"/>
      <c r="O27" s="177"/>
      <c r="P27" s="177"/>
      <c r="Q27" s="177"/>
      <c r="R27" s="177"/>
      <c r="S27" s="177"/>
      <c r="T27" s="177"/>
      <c r="U27" s="177"/>
      <c r="V27" s="177"/>
      <c r="W27" s="177"/>
      <c r="X27" s="177"/>
      <c r="Y27" s="177"/>
      <c r="Z27" s="177"/>
      <c r="AA27" s="177"/>
      <c r="AB27" s="177"/>
      <c r="AC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177"/>
      <c r="CA27" s="177"/>
      <c r="CB27" s="177"/>
      <c r="CC27" s="177"/>
      <c r="CD27" s="177"/>
      <c r="CE27" s="177"/>
      <c r="CF27" s="177"/>
      <c r="CG27" s="177"/>
      <c r="CH27" s="177"/>
      <c r="CI27" s="177"/>
      <c r="CJ27" s="177"/>
      <c r="CK27" s="177"/>
      <c r="CL27" s="177"/>
      <c r="CM27" s="177"/>
    </row>
    <row r="28" spans="1:91" ht="26.45" customHeight="1" outlineLevel="1" x14ac:dyDescent="0.2">
      <c r="A28" s="185">
        <v>26</v>
      </c>
      <c r="B28" s="172"/>
      <c r="C28" s="122">
        <f>+$AK576</f>
        <v>0</v>
      </c>
      <c r="D28" s="187">
        <v>0</v>
      </c>
      <c r="E28" s="177"/>
      <c r="G28" s="189">
        <f t="shared" si="0"/>
        <v>0</v>
      </c>
      <c r="H28" s="189"/>
      <c r="I28" s="190">
        <f t="shared" si="1"/>
        <v>0</v>
      </c>
      <c r="J28" s="190">
        <f t="shared" si="2"/>
        <v>0</v>
      </c>
      <c r="K28" s="174"/>
      <c r="L28" s="175"/>
      <c r="M28" s="176"/>
      <c r="N28" s="177"/>
      <c r="O28" s="177"/>
      <c r="P28" s="177"/>
      <c r="Q28" s="177"/>
      <c r="R28" s="177"/>
      <c r="S28" s="177"/>
      <c r="T28" s="177"/>
      <c r="U28" s="177"/>
      <c r="V28" s="177"/>
      <c r="W28" s="177"/>
      <c r="X28" s="177"/>
      <c r="Y28" s="177"/>
      <c r="Z28" s="177"/>
      <c r="AA28" s="177"/>
      <c r="AB28" s="177"/>
      <c r="AC28" s="177"/>
      <c r="AG28" s="177"/>
      <c r="AH28" s="177"/>
      <c r="AI28" s="177"/>
      <c r="AJ28" s="177"/>
      <c r="AK28" s="177"/>
      <c r="AL28" s="177"/>
      <c r="AM28" s="177"/>
      <c r="AN28" s="177"/>
      <c r="AO28" s="177"/>
      <c r="AP28" s="177"/>
      <c r="AQ28" s="177"/>
      <c r="AR28" s="177"/>
      <c r="AS28" s="177"/>
      <c r="AT28" s="177"/>
      <c r="AU28" s="177"/>
      <c r="AV28" s="177"/>
      <c r="AW28" s="177"/>
      <c r="AX28" s="177"/>
      <c r="AY28" s="177"/>
      <c r="AZ28" s="177"/>
      <c r="BA28" s="177"/>
      <c r="BB28" s="177"/>
      <c r="BC28" s="177"/>
      <c r="BD28" s="177"/>
      <c r="BE28" s="177"/>
      <c r="BF28" s="177"/>
      <c r="BG28" s="177"/>
      <c r="BH28" s="177"/>
      <c r="BI28" s="177"/>
      <c r="BJ28" s="177"/>
      <c r="BK28" s="177"/>
      <c r="BL28" s="177"/>
      <c r="BM28" s="177"/>
      <c r="BN28" s="177"/>
      <c r="BO28" s="177"/>
      <c r="BP28" s="177"/>
      <c r="BQ28" s="177"/>
      <c r="BR28" s="177"/>
      <c r="BS28" s="177"/>
      <c r="BT28" s="177"/>
      <c r="BU28" s="177"/>
      <c r="BV28" s="177"/>
      <c r="BW28" s="177"/>
      <c r="BX28" s="177"/>
      <c r="BY28" s="177"/>
      <c r="BZ28" s="177"/>
      <c r="CA28" s="177"/>
      <c r="CB28" s="177"/>
      <c r="CC28" s="177"/>
      <c r="CD28" s="177"/>
      <c r="CE28" s="177"/>
      <c r="CF28" s="177"/>
      <c r="CG28" s="177"/>
      <c r="CH28" s="177"/>
      <c r="CI28" s="177"/>
      <c r="CJ28" s="177"/>
      <c r="CK28" s="177"/>
      <c r="CL28" s="177"/>
      <c r="CM28" s="177"/>
    </row>
    <row r="29" spans="1:91" ht="26.45" customHeight="1" outlineLevel="1" x14ac:dyDescent="0.2">
      <c r="A29" s="185">
        <v>27</v>
      </c>
      <c r="B29" s="172"/>
      <c r="C29" s="122">
        <f>+$AK596</f>
        <v>0</v>
      </c>
      <c r="D29" s="187">
        <v>0</v>
      </c>
      <c r="E29" s="177"/>
      <c r="G29" s="189">
        <f t="shared" si="0"/>
        <v>0</v>
      </c>
      <c r="H29" s="189"/>
      <c r="I29" s="190">
        <f t="shared" si="1"/>
        <v>0</v>
      </c>
      <c r="J29" s="190">
        <f t="shared" si="2"/>
        <v>0</v>
      </c>
      <c r="K29" s="174"/>
      <c r="L29" s="175"/>
      <c r="M29" s="176"/>
      <c r="N29" s="177"/>
      <c r="O29" s="177"/>
      <c r="P29" s="177"/>
      <c r="Q29" s="177"/>
      <c r="R29" s="177"/>
      <c r="S29" s="177"/>
      <c r="T29" s="177"/>
      <c r="U29" s="177"/>
      <c r="V29" s="177"/>
      <c r="W29" s="177"/>
      <c r="X29" s="177"/>
      <c r="Y29" s="177"/>
      <c r="Z29" s="177"/>
      <c r="AA29" s="177"/>
      <c r="AB29" s="177"/>
      <c r="AC29" s="177"/>
      <c r="AG29" s="177"/>
      <c r="AH29" s="177"/>
      <c r="AI29" s="177"/>
      <c r="AJ29" s="177"/>
      <c r="AK29" s="177"/>
      <c r="AL29" s="177"/>
      <c r="AM29" s="177"/>
      <c r="AN29" s="177"/>
      <c r="AO29" s="177"/>
      <c r="AP29" s="177"/>
      <c r="AQ29" s="177"/>
      <c r="AR29" s="177"/>
      <c r="AS29" s="177"/>
      <c r="AT29" s="177"/>
      <c r="AU29" s="177"/>
      <c r="AV29" s="177"/>
      <c r="AW29" s="177"/>
      <c r="AX29" s="177"/>
      <c r="AY29" s="177"/>
      <c r="AZ29" s="177"/>
      <c r="BA29" s="177"/>
      <c r="BB29" s="177"/>
      <c r="BC29" s="177"/>
      <c r="BD29" s="177"/>
      <c r="BE29" s="177"/>
      <c r="BF29" s="177"/>
      <c r="BG29" s="177"/>
      <c r="BH29" s="177"/>
      <c r="BI29" s="177"/>
      <c r="BJ29" s="177"/>
      <c r="BK29" s="177"/>
      <c r="BL29" s="177"/>
      <c r="BM29" s="177"/>
      <c r="BN29" s="177"/>
      <c r="BO29" s="177"/>
      <c r="BP29" s="177"/>
      <c r="BQ29" s="177"/>
      <c r="BR29" s="177"/>
      <c r="BS29" s="177"/>
      <c r="BT29" s="177"/>
      <c r="BU29" s="177"/>
      <c r="BV29" s="177"/>
      <c r="BW29" s="177"/>
      <c r="BX29" s="177"/>
      <c r="BY29" s="177"/>
      <c r="BZ29" s="177"/>
      <c r="CA29" s="177"/>
      <c r="CB29" s="177"/>
      <c r="CC29" s="177"/>
      <c r="CD29" s="177"/>
      <c r="CE29" s="177"/>
      <c r="CF29" s="177"/>
      <c r="CG29" s="177"/>
      <c r="CH29" s="177"/>
      <c r="CI29" s="177"/>
      <c r="CJ29" s="177"/>
      <c r="CK29" s="177"/>
      <c r="CL29" s="177"/>
      <c r="CM29" s="177"/>
    </row>
    <row r="30" spans="1:91" ht="26.45" customHeight="1" outlineLevel="1" x14ac:dyDescent="0.2">
      <c r="A30" s="185">
        <v>28</v>
      </c>
      <c r="B30" s="172"/>
      <c r="C30" s="122">
        <f>+$AK616</f>
        <v>0</v>
      </c>
      <c r="D30" s="187">
        <v>0</v>
      </c>
      <c r="E30" s="177"/>
      <c r="G30" s="189">
        <f t="shared" si="0"/>
        <v>0</v>
      </c>
      <c r="H30" s="189"/>
      <c r="I30" s="190">
        <f t="shared" si="1"/>
        <v>0</v>
      </c>
      <c r="J30" s="190">
        <f t="shared" si="2"/>
        <v>0</v>
      </c>
      <c r="K30" s="174"/>
      <c r="L30" s="175"/>
      <c r="M30" s="176"/>
      <c r="N30" s="177"/>
      <c r="O30" s="177"/>
      <c r="P30" s="177"/>
      <c r="Q30" s="177"/>
      <c r="R30" s="177"/>
      <c r="S30" s="177"/>
      <c r="T30" s="177"/>
      <c r="U30" s="177"/>
      <c r="V30" s="177"/>
      <c r="W30" s="177"/>
      <c r="X30" s="177"/>
      <c r="Y30" s="177"/>
      <c r="Z30" s="177"/>
      <c r="AA30" s="177"/>
      <c r="AB30" s="177"/>
      <c r="AC30" s="177"/>
      <c r="AG30" s="177"/>
      <c r="AH30" s="177"/>
      <c r="AI30" s="177"/>
      <c r="AJ30" s="177"/>
      <c r="AK30" s="177"/>
      <c r="AL30" s="177"/>
      <c r="AM30" s="177"/>
      <c r="AN30" s="177"/>
      <c r="AO30" s="177"/>
      <c r="AP30" s="177"/>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c r="BV30" s="177"/>
      <c r="BW30" s="177"/>
      <c r="BX30" s="177"/>
      <c r="BY30" s="177"/>
      <c r="BZ30" s="177"/>
      <c r="CA30" s="177"/>
      <c r="CB30" s="177"/>
      <c r="CC30" s="177"/>
      <c r="CD30" s="177"/>
      <c r="CE30" s="177"/>
      <c r="CF30" s="177"/>
      <c r="CG30" s="177"/>
      <c r="CH30" s="177"/>
      <c r="CI30" s="177"/>
      <c r="CJ30" s="177"/>
      <c r="CK30" s="177"/>
      <c r="CL30" s="177"/>
      <c r="CM30" s="177"/>
    </row>
    <row r="31" spans="1:91" ht="26.45" customHeight="1" outlineLevel="1" x14ac:dyDescent="0.2">
      <c r="A31" s="185">
        <v>29</v>
      </c>
      <c r="B31" s="172"/>
      <c r="C31" s="122">
        <f>+$AK636</f>
        <v>0</v>
      </c>
      <c r="D31" s="187">
        <v>0</v>
      </c>
      <c r="E31" s="177"/>
      <c r="G31" s="189">
        <f t="shared" si="0"/>
        <v>0</v>
      </c>
      <c r="H31" s="189"/>
      <c r="I31" s="190">
        <f t="shared" si="1"/>
        <v>0</v>
      </c>
      <c r="J31" s="190">
        <f t="shared" si="2"/>
        <v>0</v>
      </c>
      <c r="K31" s="174"/>
      <c r="L31" s="175"/>
      <c r="M31" s="176"/>
      <c r="N31" s="177"/>
      <c r="O31" s="177"/>
      <c r="P31" s="177"/>
      <c r="Q31" s="177"/>
      <c r="R31" s="177"/>
      <c r="S31" s="177"/>
      <c r="T31" s="177"/>
      <c r="U31" s="177"/>
      <c r="V31" s="177"/>
      <c r="W31" s="177"/>
      <c r="X31" s="177"/>
      <c r="Y31" s="177"/>
      <c r="Z31" s="177"/>
      <c r="AA31" s="177"/>
      <c r="AB31" s="177"/>
      <c r="AC31" s="177"/>
      <c r="AG31" s="177"/>
      <c r="AH31" s="177"/>
      <c r="AI31" s="177"/>
      <c r="AJ31" s="177"/>
      <c r="AK31" s="177"/>
      <c r="AL31" s="177"/>
      <c r="AM31" s="177"/>
      <c r="AN31" s="177"/>
      <c r="AO31" s="177"/>
      <c r="AP31" s="177"/>
      <c r="AQ31" s="177"/>
      <c r="AR31" s="177"/>
      <c r="AS31" s="177"/>
      <c r="AT31" s="177"/>
      <c r="AU31" s="177"/>
      <c r="AV31" s="177"/>
      <c r="AW31" s="177"/>
      <c r="AX31" s="177"/>
      <c r="AY31" s="177"/>
      <c r="AZ31" s="177"/>
      <c r="BA31" s="177"/>
      <c r="BB31" s="177"/>
      <c r="BC31" s="177"/>
      <c r="BD31" s="177"/>
      <c r="BE31" s="177"/>
      <c r="BF31" s="177"/>
      <c r="BG31" s="177"/>
      <c r="BH31" s="177"/>
      <c r="BI31" s="177"/>
      <c r="BJ31" s="177"/>
      <c r="BK31" s="177"/>
      <c r="BL31" s="177"/>
      <c r="BM31" s="177"/>
      <c r="BN31" s="177"/>
      <c r="BO31" s="177"/>
      <c r="BP31" s="177"/>
      <c r="BQ31" s="177"/>
      <c r="BR31" s="177"/>
      <c r="BS31" s="177"/>
      <c r="BT31" s="177"/>
      <c r="BU31" s="177"/>
      <c r="BV31" s="177"/>
      <c r="BW31" s="177"/>
      <c r="BX31" s="177"/>
      <c r="BY31" s="177"/>
      <c r="BZ31" s="177"/>
      <c r="CA31" s="177"/>
      <c r="CB31" s="177"/>
      <c r="CC31" s="177"/>
      <c r="CD31" s="177"/>
      <c r="CE31" s="177"/>
      <c r="CF31" s="177"/>
      <c r="CG31" s="177"/>
      <c r="CH31" s="177"/>
      <c r="CI31" s="177"/>
      <c r="CJ31" s="177"/>
      <c r="CK31" s="177"/>
      <c r="CL31" s="177"/>
      <c r="CM31" s="177"/>
    </row>
    <row r="32" spans="1:91" ht="26.45" customHeight="1" outlineLevel="1" x14ac:dyDescent="0.2">
      <c r="A32" s="185">
        <v>30</v>
      </c>
      <c r="B32" s="172"/>
      <c r="C32" s="122">
        <f>+$AK656</f>
        <v>0</v>
      </c>
      <c r="D32" s="187">
        <v>0</v>
      </c>
      <c r="E32" s="177"/>
      <c r="G32" s="189">
        <f t="shared" si="0"/>
        <v>0</v>
      </c>
      <c r="H32" s="189"/>
      <c r="I32" s="190">
        <f t="shared" si="1"/>
        <v>0</v>
      </c>
      <c r="J32" s="190">
        <f t="shared" si="2"/>
        <v>0</v>
      </c>
      <c r="K32" s="174"/>
      <c r="L32" s="175"/>
      <c r="M32" s="176"/>
      <c r="N32" s="177"/>
      <c r="O32" s="177"/>
      <c r="P32" s="177"/>
      <c r="Q32" s="177"/>
      <c r="R32" s="177"/>
      <c r="S32" s="177"/>
      <c r="T32" s="177"/>
      <c r="U32" s="177"/>
      <c r="V32" s="177"/>
      <c r="W32" s="177"/>
      <c r="X32" s="177"/>
      <c r="Y32" s="177"/>
      <c r="Z32" s="177"/>
      <c r="AA32" s="177"/>
      <c r="AB32" s="177"/>
      <c r="AC32" s="177"/>
      <c r="AG32" s="177"/>
      <c r="AH32" s="177"/>
      <c r="AI32" s="177"/>
      <c r="AJ32" s="177"/>
      <c r="AK32" s="177"/>
      <c r="AL32" s="177"/>
      <c r="AM32" s="177"/>
      <c r="AN32" s="177"/>
      <c r="AO32" s="177"/>
      <c r="AP32" s="177"/>
      <c r="AQ32" s="177"/>
      <c r="AR32" s="177"/>
      <c r="AS32" s="177"/>
      <c r="AT32" s="177"/>
      <c r="AU32" s="177"/>
      <c r="AV32" s="177"/>
      <c r="AW32" s="177"/>
      <c r="AX32" s="177"/>
      <c r="AY32" s="177"/>
      <c r="AZ32" s="177"/>
      <c r="BA32" s="177"/>
      <c r="BB32" s="177"/>
      <c r="BC32" s="177"/>
      <c r="BD32" s="177"/>
      <c r="BE32" s="177"/>
      <c r="BF32" s="177"/>
      <c r="BG32" s="177"/>
      <c r="BH32" s="177"/>
      <c r="BI32" s="177"/>
      <c r="BJ32" s="177"/>
      <c r="BK32" s="177"/>
      <c r="BL32" s="177"/>
      <c r="BM32" s="177"/>
      <c r="BN32" s="177"/>
      <c r="BO32" s="177"/>
      <c r="BP32" s="177"/>
      <c r="BQ32" s="177"/>
      <c r="BR32" s="177"/>
      <c r="BS32" s="177"/>
      <c r="BT32" s="177"/>
      <c r="BU32" s="177"/>
      <c r="BV32" s="177"/>
      <c r="BW32" s="177"/>
      <c r="BX32" s="177"/>
      <c r="BY32" s="177"/>
      <c r="BZ32" s="177"/>
      <c r="CA32" s="177"/>
      <c r="CB32" s="177"/>
      <c r="CC32" s="177"/>
      <c r="CD32" s="177"/>
      <c r="CE32" s="177"/>
      <c r="CF32" s="177"/>
      <c r="CG32" s="177"/>
      <c r="CH32" s="177"/>
      <c r="CI32" s="177"/>
      <c r="CJ32" s="177"/>
      <c r="CK32" s="177"/>
      <c r="CL32" s="177"/>
      <c r="CM32" s="177"/>
    </row>
    <row r="33" spans="1:95" ht="26.45" customHeight="1" outlineLevel="1" x14ac:dyDescent="0.2">
      <c r="A33" s="185">
        <v>31</v>
      </c>
      <c r="B33" s="172"/>
      <c r="C33" s="122">
        <f>+$AK676</f>
        <v>0</v>
      </c>
      <c r="D33" s="187">
        <v>0</v>
      </c>
      <c r="E33" s="177"/>
      <c r="G33" s="189">
        <f t="shared" si="0"/>
        <v>0</v>
      </c>
      <c r="H33" s="189"/>
      <c r="I33" s="190">
        <f t="shared" si="1"/>
        <v>0</v>
      </c>
      <c r="J33" s="190">
        <f t="shared" si="2"/>
        <v>0</v>
      </c>
      <c r="K33" s="174"/>
      <c r="L33" s="175"/>
      <c r="M33" s="176"/>
      <c r="N33" s="177"/>
      <c r="O33" s="177"/>
      <c r="P33" s="177"/>
      <c r="Q33" s="177"/>
      <c r="R33" s="177"/>
      <c r="S33" s="177"/>
      <c r="T33" s="177"/>
      <c r="U33" s="177"/>
      <c r="V33" s="177"/>
      <c r="W33" s="177"/>
      <c r="X33" s="177"/>
      <c r="Y33" s="177"/>
      <c r="Z33" s="177"/>
      <c r="AA33" s="177"/>
      <c r="AB33" s="177"/>
      <c r="AC33" s="177"/>
      <c r="AG33" s="177"/>
      <c r="AH33" s="177"/>
      <c r="AI33" s="177"/>
      <c r="AJ33" s="177"/>
      <c r="AK33" s="177"/>
      <c r="AL33" s="177"/>
      <c r="AM33" s="177"/>
      <c r="AN33" s="177"/>
      <c r="AO33" s="177"/>
      <c r="AP33" s="177"/>
      <c r="AQ33" s="177"/>
      <c r="AR33" s="177"/>
      <c r="AS33" s="177"/>
      <c r="AT33" s="177"/>
      <c r="AU33" s="177"/>
      <c r="AV33" s="177"/>
      <c r="AW33" s="177"/>
      <c r="AX33" s="177"/>
      <c r="AY33" s="177"/>
      <c r="AZ33" s="177"/>
      <c r="BA33" s="177"/>
      <c r="BB33" s="177"/>
      <c r="BC33" s="177"/>
      <c r="BD33" s="177"/>
      <c r="BE33" s="177"/>
      <c r="BF33" s="177"/>
      <c r="BG33" s="177"/>
      <c r="BH33" s="177"/>
      <c r="BI33" s="177"/>
      <c r="BJ33" s="177"/>
      <c r="BK33" s="177"/>
      <c r="BL33" s="177"/>
      <c r="BM33" s="177"/>
      <c r="BN33" s="177"/>
      <c r="BO33" s="177"/>
      <c r="BP33" s="177"/>
      <c r="BQ33" s="177"/>
      <c r="BR33" s="177"/>
      <c r="BS33" s="177"/>
      <c r="BT33" s="177"/>
      <c r="BU33" s="177"/>
      <c r="BV33" s="177"/>
      <c r="BW33" s="177"/>
      <c r="BX33" s="177"/>
      <c r="BY33" s="177"/>
      <c r="BZ33" s="177"/>
      <c r="CA33" s="177"/>
      <c r="CB33" s="177"/>
      <c r="CC33" s="177"/>
      <c r="CD33" s="177"/>
      <c r="CE33" s="177"/>
      <c r="CF33" s="177"/>
      <c r="CG33" s="177"/>
      <c r="CH33" s="177"/>
      <c r="CI33" s="177"/>
      <c r="CJ33" s="177"/>
      <c r="CK33" s="177"/>
      <c r="CL33" s="177"/>
      <c r="CM33" s="177"/>
    </row>
    <row r="34" spans="1:95" ht="26.45" customHeight="1" outlineLevel="1" x14ac:dyDescent="0.2">
      <c r="A34" s="185">
        <v>32</v>
      </c>
      <c r="B34" s="172"/>
      <c r="C34" s="122">
        <f>+$AK696</f>
        <v>0</v>
      </c>
      <c r="D34" s="187">
        <v>0</v>
      </c>
      <c r="E34" s="177"/>
      <c r="G34" s="189">
        <f t="shared" si="0"/>
        <v>0</v>
      </c>
      <c r="H34" s="189"/>
      <c r="I34" s="190">
        <f t="shared" si="1"/>
        <v>0</v>
      </c>
      <c r="J34" s="190">
        <f t="shared" si="2"/>
        <v>0</v>
      </c>
      <c r="K34" s="174"/>
      <c r="L34" s="175"/>
      <c r="M34" s="176"/>
      <c r="N34" s="177"/>
      <c r="O34" s="177"/>
      <c r="P34" s="177"/>
      <c r="Q34" s="177"/>
      <c r="R34" s="177"/>
      <c r="S34" s="177"/>
      <c r="T34" s="177"/>
      <c r="U34" s="177"/>
      <c r="V34" s="177"/>
      <c r="W34" s="177"/>
      <c r="X34" s="177"/>
      <c r="Y34" s="177"/>
      <c r="Z34" s="177"/>
      <c r="AA34" s="177"/>
      <c r="AB34" s="177"/>
      <c r="AC34" s="177"/>
      <c r="AG34" s="177"/>
      <c r="AH34" s="177"/>
      <c r="AI34" s="177"/>
      <c r="AJ34" s="177"/>
      <c r="AK34" s="177"/>
      <c r="AL34" s="177"/>
      <c r="AM34" s="177"/>
      <c r="AN34" s="177"/>
      <c r="AO34" s="177"/>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177"/>
      <c r="CB34" s="177"/>
      <c r="CC34" s="177"/>
      <c r="CD34" s="177"/>
      <c r="CE34" s="177"/>
      <c r="CF34" s="177"/>
      <c r="CG34" s="177"/>
      <c r="CH34" s="177"/>
      <c r="CI34" s="177"/>
      <c r="CJ34" s="177"/>
      <c r="CK34" s="177"/>
      <c r="CL34" s="177"/>
      <c r="CM34" s="177"/>
    </row>
    <row r="35" spans="1:95" ht="26.45" customHeight="1" outlineLevel="1" x14ac:dyDescent="0.2">
      <c r="A35" s="185">
        <v>33</v>
      </c>
      <c r="B35" s="172"/>
      <c r="C35" s="122">
        <f>+$AK716</f>
        <v>0</v>
      </c>
      <c r="D35" s="187">
        <v>0</v>
      </c>
      <c r="E35" s="177"/>
      <c r="G35" s="189">
        <f t="shared" si="0"/>
        <v>0</v>
      </c>
      <c r="H35" s="189"/>
      <c r="I35" s="190">
        <f t="shared" si="1"/>
        <v>0</v>
      </c>
      <c r="J35" s="190">
        <f t="shared" si="2"/>
        <v>0</v>
      </c>
      <c r="K35" s="174"/>
      <c r="L35" s="175"/>
      <c r="M35" s="176"/>
      <c r="N35" s="177"/>
      <c r="O35" s="177"/>
      <c r="P35" s="177"/>
      <c r="Q35" s="177"/>
      <c r="R35" s="177"/>
      <c r="S35" s="177"/>
      <c r="T35" s="177"/>
      <c r="U35" s="177"/>
      <c r="V35" s="177"/>
      <c r="W35" s="177"/>
      <c r="X35" s="177"/>
      <c r="Y35" s="177"/>
      <c r="Z35" s="177"/>
      <c r="AA35" s="177"/>
      <c r="AB35" s="177"/>
      <c r="AC35" s="177"/>
      <c r="AG35" s="177"/>
      <c r="AH35" s="177"/>
      <c r="AI35" s="177"/>
      <c r="AJ35" s="177"/>
      <c r="AK35" s="177"/>
      <c r="AL35" s="177"/>
      <c r="AM35" s="177"/>
      <c r="AN35" s="177"/>
      <c r="AO35" s="177"/>
      <c r="AP35" s="177"/>
      <c r="AQ35" s="177"/>
      <c r="AR35" s="177"/>
      <c r="AS35" s="177"/>
      <c r="AT35" s="177"/>
      <c r="AU35" s="177"/>
      <c r="AV35" s="177"/>
      <c r="AW35" s="177"/>
      <c r="AX35" s="177"/>
      <c r="AY35" s="177"/>
      <c r="AZ35" s="177"/>
      <c r="BA35" s="177"/>
      <c r="BB35" s="177"/>
      <c r="BC35" s="177"/>
      <c r="BD35" s="177"/>
      <c r="BE35" s="177"/>
      <c r="BF35" s="177"/>
      <c r="BG35" s="177"/>
      <c r="BH35" s="177"/>
      <c r="BI35" s="177"/>
      <c r="BJ35" s="177"/>
      <c r="BK35" s="177"/>
      <c r="BL35" s="177"/>
      <c r="BM35" s="177"/>
      <c r="BN35" s="177"/>
      <c r="BO35" s="177"/>
      <c r="BP35" s="177"/>
      <c r="BQ35" s="177"/>
      <c r="BR35" s="177"/>
      <c r="BS35" s="177"/>
      <c r="BT35" s="177"/>
      <c r="BU35" s="177"/>
      <c r="BV35" s="177"/>
      <c r="BW35" s="177"/>
      <c r="BX35" s="177"/>
      <c r="BY35" s="177"/>
      <c r="BZ35" s="177"/>
      <c r="CA35" s="177"/>
      <c r="CB35" s="177"/>
      <c r="CC35" s="177"/>
      <c r="CD35" s="177"/>
      <c r="CE35" s="177"/>
      <c r="CF35" s="177"/>
      <c r="CG35" s="177"/>
      <c r="CH35" s="177"/>
      <c r="CI35" s="177"/>
      <c r="CJ35" s="177"/>
      <c r="CK35" s="177"/>
      <c r="CL35" s="177"/>
      <c r="CM35" s="177"/>
    </row>
    <row r="36" spans="1:95" ht="26.45" customHeight="1" outlineLevel="1" x14ac:dyDescent="0.2">
      <c r="A36" s="185">
        <v>34</v>
      </c>
      <c r="B36" s="172"/>
      <c r="C36" s="122">
        <f>+$AK736</f>
        <v>0</v>
      </c>
      <c r="D36" s="187">
        <v>0</v>
      </c>
      <c r="E36" s="177"/>
      <c r="G36" s="189">
        <f t="shared" si="0"/>
        <v>0</v>
      </c>
      <c r="H36" s="189"/>
      <c r="I36" s="190">
        <f t="shared" si="1"/>
        <v>0</v>
      </c>
      <c r="J36" s="190">
        <f t="shared" si="2"/>
        <v>0</v>
      </c>
      <c r="K36" s="174"/>
      <c r="L36" s="175"/>
      <c r="M36" s="176"/>
      <c r="N36" s="177"/>
      <c r="O36" s="177"/>
      <c r="P36" s="177"/>
      <c r="Q36" s="177"/>
      <c r="R36" s="177"/>
      <c r="S36" s="177"/>
      <c r="T36" s="177"/>
      <c r="U36" s="177"/>
      <c r="V36" s="177"/>
      <c r="W36" s="177"/>
      <c r="X36" s="177"/>
      <c r="Y36" s="177"/>
      <c r="Z36" s="177"/>
      <c r="AA36" s="177"/>
      <c r="AB36" s="177"/>
      <c r="AC36" s="177"/>
      <c r="AG36" s="177"/>
      <c r="AH36" s="177"/>
      <c r="AI36" s="177"/>
      <c r="AJ36" s="177"/>
      <c r="AK36" s="177"/>
      <c r="AL36" s="177"/>
      <c r="AM36" s="177"/>
      <c r="AN36" s="177"/>
      <c r="AO36" s="177"/>
      <c r="AP36" s="177"/>
      <c r="AQ36" s="177"/>
      <c r="AR36" s="177"/>
      <c r="AS36" s="177"/>
      <c r="AT36" s="177"/>
      <c r="AU36" s="177"/>
      <c r="AV36" s="177"/>
      <c r="AW36" s="177"/>
      <c r="AX36" s="177"/>
      <c r="AY36" s="177"/>
      <c r="AZ36" s="177"/>
      <c r="BA36" s="177"/>
      <c r="BB36" s="177"/>
      <c r="BC36" s="177"/>
      <c r="BD36" s="177"/>
      <c r="BE36" s="177"/>
      <c r="BF36" s="177"/>
      <c r="BG36" s="177"/>
      <c r="BH36" s="177"/>
      <c r="BI36" s="177"/>
      <c r="BJ36" s="177"/>
      <c r="BK36" s="177"/>
      <c r="BL36" s="177"/>
      <c r="BM36" s="177"/>
      <c r="BN36" s="177"/>
      <c r="BO36" s="177"/>
      <c r="BP36" s="177"/>
      <c r="BQ36" s="177"/>
      <c r="BR36" s="177"/>
      <c r="BS36" s="177"/>
      <c r="BT36" s="177"/>
      <c r="BU36" s="177"/>
      <c r="BV36" s="177"/>
      <c r="BW36" s="177"/>
      <c r="BX36" s="177"/>
      <c r="BY36" s="177"/>
      <c r="BZ36" s="177"/>
      <c r="CA36" s="177"/>
      <c r="CB36" s="177"/>
      <c r="CC36" s="177"/>
      <c r="CD36" s="177"/>
      <c r="CE36" s="177"/>
      <c r="CF36" s="177"/>
      <c r="CG36" s="177"/>
      <c r="CH36" s="177"/>
      <c r="CI36" s="177"/>
      <c r="CJ36" s="177"/>
      <c r="CK36" s="177"/>
      <c r="CL36" s="177"/>
      <c r="CM36" s="177"/>
    </row>
    <row r="37" spans="1:95" ht="26.45" customHeight="1" outlineLevel="1" x14ac:dyDescent="0.2">
      <c r="A37" s="185">
        <v>35</v>
      </c>
      <c r="B37" s="172"/>
      <c r="C37" s="122">
        <f>+$AK756</f>
        <v>0</v>
      </c>
      <c r="D37" s="187">
        <v>0</v>
      </c>
      <c r="E37" s="177"/>
      <c r="G37" s="189">
        <f t="shared" si="0"/>
        <v>0</v>
      </c>
      <c r="H37" s="189"/>
      <c r="I37" s="190">
        <f t="shared" si="1"/>
        <v>0</v>
      </c>
      <c r="J37" s="190">
        <f t="shared" si="2"/>
        <v>0</v>
      </c>
      <c r="K37" s="174"/>
      <c r="L37" s="175"/>
      <c r="M37" s="176"/>
      <c r="N37" s="177"/>
      <c r="O37" s="177"/>
      <c r="P37" s="177"/>
      <c r="Q37" s="177"/>
      <c r="R37" s="177"/>
      <c r="S37" s="177"/>
      <c r="T37" s="177"/>
      <c r="U37" s="177"/>
      <c r="V37" s="177"/>
      <c r="W37" s="177"/>
      <c r="X37" s="177"/>
      <c r="Y37" s="177"/>
      <c r="Z37" s="177"/>
      <c r="AA37" s="177"/>
      <c r="AB37" s="177"/>
      <c r="AC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c r="BG37" s="177"/>
      <c r="BH37" s="177"/>
      <c r="BI37" s="177"/>
      <c r="BJ37" s="177"/>
      <c r="BK37" s="177"/>
      <c r="BL37" s="177"/>
      <c r="BM37" s="177"/>
      <c r="BN37" s="177"/>
      <c r="BO37" s="177"/>
      <c r="BP37" s="177"/>
      <c r="BQ37" s="177"/>
      <c r="BR37" s="177"/>
      <c r="BS37" s="177"/>
      <c r="BT37" s="177"/>
      <c r="BU37" s="177"/>
      <c r="BV37" s="177"/>
      <c r="BW37" s="177"/>
      <c r="BX37" s="177"/>
      <c r="BY37" s="177"/>
      <c r="BZ37" s="177"/>
      <c r="CA37" s="177"/>
      <c r="CB37" s="177"/>
      <c r="CC37" s="177"/>
      <c r="CD37" s="177"/>
      <c r="CE37" s="177"/>
      <c r="CF37" s="177"/>
      <c r="CG37" s="177"/>
      <c r="CH37" s="177"/>
      <c r="CI37" s="177"/>
      <c r="CJ37" s="177"/>
      <c r="CK37" s="177"/>
      <c r="CL37" s="177"/>
      <c r="CM37" s="177"/>
    </row>
    <row r="38" spans="1:95" ht="26.45" customHeight="1" outlineLevel="1" x14ac:dyDescent="0.2">
      <c r="A38" s="185">
        <v>36</v>
      </c>
      <c r="B38" s="172"/>
      <c r="C38" s="122">
        <f>+$AK776</f>
        <v>0</v>
      </c>
      <c r="D38" s="187">
        <v>0</v>
      </c>
      <c r="E38" s="177"/>
      <c r="G38" s="189">
        <f t="shared" si="0"/>
        <v>0</v>
      </c>
      <c r="H38" s="189"/>
      <c r="I38" s="190">
        <f t="shared" si="1"/>
        <v>0</v>
      </c>
      <c r="J38" s="190">
        <f t="shared" si="2"/>
        <v>0</v>
      </c>
      <c r="K38" s="174"/>
      <c r="L38" s="175"/>
      <c r="M38" s="176"/>
      <c r="N38" s="177"/>
      <c r="O38" s="177"/>
      <c r="P38" s="177"/>
      <c r="Q38" s="177"/>
      <c r="R38" s="177"/>
      <c r="S38" s="177"/>
      <c r="T38" s="177"/>
      <c r="U38" s="177"/>
      <c r="V38" s="177"/>
      <c r="W38" s="177"/>
      <c r="X38" s="177"/>
      <c r="Y38" s="177"/>
      <c r="Z38" s="177"/>
      <c r="AA38" s="177"/>
      <c r="AB38" s="177"/>
      <c r="AC38" s="177"/>
      <c r="AG38" s="177"/>
      <c r="AH38" s="177"/>
      <c r="AI38" s="177"/>
      <c r="AJ38" s="177"/>
      <c r="AK38" s="177"/>
      <c r="AL38" s="177"/>
      <c r="AM38" s="177"/>
      <c r="AN38" s="177"/>
      <c r="AO38" s="177"/>
      <c r="AP38" s="177"/>
      <c r="AQ38" s="177"/>
      <c r="AR38" s="177"/>
      <c r="AS38" s="177"/>
      <c r="AT38" s="177"/>
      <c r="AU38" s="177"/>
      <c r="AV38" s="177"/>
      <c r="AW38" s="177"/>
      <c r="AX38" s="177"/>
      <c r="AY38" s="177"/>
      <c r="AZ38" s="177"/>
      <c r="BA38" s="177"/>
      <c r="BB38" s="177"/>
      <c r="BC38" s="177"/>
      <c r="BD38" s="177"/>
      <c r="BE38" s="177"/>
      <c r="BF38" s="177"/>
      <c r="BG38" s="177"/>
      <c r="BH38" s="177"/>
      <c r="BI38" s="177"/>
      <c r="BJ38" s="177"/>
      <c r="BK38" s="177"/>
      <c r="BL38" s="177"/>
      <c r="BM38" s="177"/>
      <c r="BN38" s="177"/>
      <c r="BO38" s="177"/>
      <c r="BP38" s="177"/>
      <c r="BQ38" s="177"/>
      <c r="BR38" s="177"/>
      <c r="BS38" s="177"/>
      <c r="BT38" s="177"/>
      <c r="BU38" s="177"/>
      <c r="BV38" s="177"/>
      <c r="BW38" s="177"/>
      <c r="BX38" s="177"/>
      <c r="BY38" s="177"/>
      <c r="BZ38" s="177"/>
      <c r="CA38" s="177"/>
      <c r="CB38" s="177"/>
      <c r="CC38" s="177"/>
      <c r="CD38" s="177"/>
      <c r="CE38" s="177"/>
      <c r="CF38" s="177"/>
      <c r="CG38" s="177"/>
      <c r="CH38" s="177"/>
      <c r="CI38" s="177"/>
      <c r="CJ38" s="177"/>
      <c r="CK38" s="177"/>
      <c r="CL38" s="177"/>
      <c r="CM38" s="177"/>
    </row>
    <row r="39" spans="1:95" ht="26.45" customHeight="1" outlineLevel="1" x14ac:dyDescent="0.2">
      <c r="A39" s="185">
        <v>37</v>
      </c>
      <c r="B39" s="172"/>
      <c r="C39" s="122">
        <f>+$AK796</f>
        <v>0</v>
      </c>
      <c r="D39" s="187">
        <v>0</v>
      </c>
      <c r="E39" s="177"/>
      <c r="G39" s="189">
        <f t="shared" si="0"/>
        <v>0</v>
      </c>
      <c r="H39" s="189"/>
      <c r="I39" s="190">
        <f t="shared" si="1"/>
        <v>0</v>
      </c>
      <c r="J39" s="190">
        <f t="shared" si="2"/>
        <v>0</v>
      </c>
      <c r="K39" s="174"/>
      <c r="L39" s="175"/>
      <c r="M39" s="176"/>
      <c r="N39" s="177"/>
      <c r="O39" s="177"/>
      <c r="P39" s="177"/>
      <c r="Q39" s="177"/>
      <c r="R39" s="177"/>
      <c r="S39" s="177"/>
      <c r="T39" s="177"/>
      <c r="U39" s="177"/>
      <c r="V39" s="177"/>
      <c r="W39" s="177"/>
      <c r="X39" s="177"/>
      <c r="Y39" s="177"/>
      <c r="Z39" s="177"/>
      <c r="AA39" s="177"/>
      <c r="AB39" s="177"/>
      <c r="AC39" s="177"/>
      <c r="AG39" s="177"/>
      <c r="AH39" s="177"/>
      <c r="AI39" s="177"/>
      <c r="AJ39" s="177"/>
      <c r="AK39" s="177"/>
      <c r="AL39" s="177"/>
      <c r="AM39" s="177"/>
      <c r="AN39" s="177"/>
      <c r="AO39" s="177"/>
      <c r="AP39" s="177"/>
      <c r="AQ39" s="177"/>
      <c r="AR39" s="177"/>
      <c r="AS39" s="177"/>
      <c r="AT39" s="177"/>
      <c r="AU39" s="177"/>
      <c r="AV39" s="177"/>
      <c r="AW39" s="177"/>
      <c r="AX39" s="177"/>
      <c r="AY39" s="177"/>
      <c r="AZ39" s="177"/>
      <c r="BA39" s="177"/>
      <c r="BB39" s="177"/>
      <c r="BC39" s="177"/>
      <c r="BD39" s="177"/>
      <c r="BE39" s="177"/>
      <c r="BF39" s="177"/>
      <c r="BG39" s="177"/>
      <c r="BH39" s="177"/>
      <c r="BI39" s="177"/>
      <c r="BJ39" s="177"/>
      <c r="BK39" s="177"/>
      <c r="BL39" s="177"/>
      <c r="BM39" s="177"/>
      <c r="BN39" s="177"/>
      <c r="BO39" s="177"/>
      <c r="BP39" s="177"/>
      <c r="BQ39" s="177"/>
      <c r="BR39" s="177"/>
      <c r="BS39" s="177"/>
      <c r="BT39" s="177"/>
      <c r="BU39" s="177"/>
      <c r="BV39" s="177"/>
      <c r="BW39" s="177"/>
      <c r="BX39" s="177"/>
      <c r="BY39" s="177"/>
      <c r="BZ39" s="177"/>
      <c r="CA39" s="177"/>
      <c r="CB39" s="177"/>
      <c r="CC39" s="177"/>
      <c r="CD39" s="177"/>
      <c r="CE39" s="177"/>
      <c r="CF39" s="177"/>
      <c r="CG39" s="177"/>
      <c r="CH39" s="177"/>
      <c r="CI39" s="177"/>
      <c r="CJ39" s="177"/>
      <c r="CK39" s="177"/>
      <c r="CL39" s="177"/>
      <c r="CM39" s="177"/>
    </row>
    <row r="40" spans="1:95" ht="26.45" customHeight="1" outlineLevel="1" x14ac:dyDescent="0.2">
      <c r="A40" s="185">
        <v>38</v>
      </c>
      <c r="B40" s="172"/>
      <c r="C40" s="122">
        <f>+$AK816</f>
        <v>0</v>
      </c>
      <c r="D40" s="187">
        <v>0</v>
      </c>
      <c r="E40" s="177"/>
      <c r="G40" s="189">
        <f t="shared" si="0"/>
        <v>0</v>
      </c>
      <c r="H40" s="189"/>
      <c r="I40" s="190">
        <f t="shared" si="1"/>
        <v>0</v>
      </c>
      <c r="J40" s="190">
        <f t="shared" si="2"/>
        <v>0</v>
      </c>
      <c r="K40" s="174"/>
      <c r="L40" s="175"/>
      <c r="M40" s="176"/>
      <c r="N40" s="177"/>
      <c r="O40" s="177"/>
      <c r="P40" s="177"/>
      <c r="Q40" s="177"/>
      <c r="R40" s="177"/>
      <c r="S40" s="177"/>
      <c r="T40" s="177"/>
      <c r="U40" s="177"/>
      <c r="V40" s="177"/>
      <c r="W40" s="177"/>
      <c r="X40" s="177"/>
      <c r="Y40" s="177"/>
      <c r="Z40" s="177"/>
      <c r="AA40" s="177"/>
      <c r="AB40" s="177"/>
      <c r="AC40" s="177"/>
      <c r="AG40" s="177"/>
      <c r="AH40" s="177"/>
      <c r="AI40" s="177"/>
      <c r="AJ40" s="177"/>
      <c r="AK40" s="177"/>
      <c r="AL40" s="177"/>
      <c r="AM40" s="177"/>
      <c r="AN40" s="177"/>
      <c r="AO40" s="177"/>
      <c r="AP40" s="177"/>
      <c r="AQ40" s="177"/>
      <c r="AR40" s="177"/>
      <c r="AS40" s="177"/>
      <c r="AT40" s="177"/>
      <c r="AU40" s="177"/>
      <c r="AV40" s="177"/>
      <c r="AW40" s="177"/>
      <c r="AX40" s="177"/>
      <c r="AY40" s="177"/>
      <c r="AZ40" s="177"/>
      <c r="BA40" s="177"/>
      <c r="BB40" s="177"/>
      <c r="BC40" s="177"/>
      <c r="BD40" s="177"/>
      <c r="BE40" s="177"/>
      <c r="BF40" s="177"/>
      <c r="BG40" s="177"/>
      <c r="BH40" s="177"/>
      <c r="BI40" s="177"/>
      <c r="BJ40" s="177"/>
      <c r="BK40" s="177"/>
      <c r="BL40" s="177"/>
      <c r="BM40" s="177"/>
      <c r="BN40" s="177"/>
      <c r="BO40" s="177"/>
      <c r="BP40" s="177"/>
      <c r="BQ40" s="177"/>
      <c r="BR40" s="177"/>
      <c r="BS40" s="177"/>
      <c r="BT40" s="177"/>
      <c r="BU40" s="177"/>
      <c r="BV40" s="177"/>
      <c r="BW40" s="177"/>
      <c r="BX40" s="177"/>
      <c r="BY40" s="177"/>
      <c r="BZ40" s="177"/>
      <c r="CA40" s="177"/>
      <c r="CB40" s="177"/>
      <c r="CC40" s="177"/>
      <c r="CD40" s="177"/>
      <c r="CE40" s="177"/>
      <c r="CF40" s="177"/>
      <c r="CG40" s="177"/>
      <c r="CH40" s="177"/>
      <c r="CI40" s="177"/>
      <c r="CJ40" s="177"/>
      <c r="CK40" s="177"/>
      <c r="CL40" s="177"/>
      <c r="CM40" s="177"/>
    </row>
    <row r="41" spans="1:95" ht="26.45" customHeight="1" outlineLevel="1" x14ac:dyDescent="0.2">
      <c r="A41" s="185">
        <v>39</v>
      </c>
      <c r="B41" s="172"/>
      <c r="C41" s="122">
        <f>+$AK836</f>
        <v>0</v>
      </c>
      <c r="D41" s="187">
        <v>0</v>
      </c>
      <c r="E41" s="177"/>
      <c r="G41" s="189">
        <f t="shared" si="0"/>
        <v>0</v>
      </c>
      <c r="H41" s="189"/>
      <c r="I41" s="190">
        <f t="shared" si="1"/>
        <v>0</v>
      </c>
      <c r="J41" s="190">
        <f t="shared" si="2"/>
        <v>0</v>
      </c>
      <c r="K41" s="174"/>
      <c r="L41" s="175"/>
      <c r="M41" s="176"/>
      <c r="N41" s="177"/>
      <c r="O41" s="177"/>
      <c r="P41" s="177"/>
      <c r="Q41" s="177"/>
      <c r="R41" s="177"/>
      <c r="S41" s="177"/>
      <c r="T41" s="177"/>
      <c r="U41" s="177"/>
      <c r="V41" s="177"/>
      <c r="W41" s="177"/>
      <c r="X41" s="177"/>
      <c r="Y41" s="177"/>
      <c r="Z41" s="177"/>
      <c r="AA41" s="177"/>
      <c r="AB41" s="177"/>
      <c r="AC41" s="177"/>
      <c r="AG41" s="177"/>
      <c r="AH41" s="177"/>
      <c r="AI41" s="177"/>
      <c r="AJ41" s="177"/>
      <c r="AK41" s="177"/>
      <c r="AL41" s="177"/>
      <c r="AM41" s="177"/>
      <c r="AN41" s="177"/>
      <c r="AO41" s="177"/>
      <c r="AP41" s="177"/>
      <c r="AQ41" s="177"/>
      <c r="AR41" s="177"/>
      <c r="AS41" s="177"/>
      <c r="AT41" s="177"/>
      <c r="AU41" s="177"/>
      <c r="AV41" s="177"/>
      <c r="AW41" s="177"/>
      <c r="AX41" s="177"/>
      <c r="AY41" s="177"/>
      <c r="AZ41" s="177"/>
      <c r="BA41" s="177"/>
      <c r="BB41" s="177"/>
      <c r="BC41" s="177"/>
      <c r="BD41" s="177"/>
      <c r="BE41" s="177"/>
      <c r="BF41" s="177"/>
      <c r="BG41" s="177"/>
      <c r="BH41" s="177"/>
      <c r="BI41" s="177"/>
      <c r="BJ41" s="177"/>
      <c r="BK41" s="177"/>
      <c r="BL41" s="177"/>
      <c r="BM41" s="177"/>
      <c r="BN41" s="177"/>
      <c r="BO41" s="177"/>
      <c r="BP41" s="177"/>
      <c r="BQ41" s="177"/>
      <c r="BR41" s="177"/>
      <c r="BS41" s="177"/>
      <c r="BT41" s="177"/>
      <c r="BU41" s="177"/>
      <c r="BV41" s="177"/>
      <c r="BW41" s="177"/>
      <c r="BX41" s="177"/>
      <c r="BY41" s="177"/>
      <c r="BZ41" s="177"/>
      <c r="CA41" s="177"/>
      <c r="CB41" s="177"/>
      <c r="CC41" s="177"/>
      <c r="CD41" s="177"/>
      <c r="CE41" s="177"/>
      <c r="CF41" s="177"/>
      <c r="CG41" s="177"/>
      <c r="CH41" s="177"/>
      <c r="CI41" s="177"/>
      <c r="CJ41" s="177"/>
      <c r="CK41" s="177"/>
      <c r="CL41" s="177"/>
      <c r="CM41" s="177"/>
    </row>
    <row r="42" spans="1:95" ht="26.45" customHeight="1" outlineLevel="1" thickBot="1" x14ac:dyDescent="0.25">
      <c r="A42" s="185">
        <v>40</v>
      </c>
      <c r="B42" s="172"/>
      <c r="C42" s="122" t="s">
        <v>12</v>
      </c>
      <c r="D42" s="187">
        <v>0</v>
      </c>
      <c r="E42" s="177"/>
      <c r="G42" s="191">
        <f t="shared" si="0"/>
        <v>0</v>
      </c>
      <c r="H42" s="191"/>
      <c r="I42" s="192" t="str">
        <f t="shared" si="1"/>
        <v xml:space="preserve"> </v>
      </c>
      <c r="J42" s="192">
        <f t="shared" si="2"/>
        <v>0</v>
      </c>
      <c r="K42" s="179"/>
      <c r="L42" s="180"/>
      <c r="M42" s="181"/>
      <c r="N42" s="177"/>
      <c r="O42" s="177"/>
      <c r="P42" s="177"/>
      <c r="Q42" s="177"/>
      <c r="R42" s="177"/>
      <c r="S42" s="177"/>
      <c r="T42" s="177"/>
      <c r="U42" s="177"/>
      <c r="V42" s="177"/>
      <c r="W42" s="177"/>
      <c r="X42" s="177"/>
      <c r="Y42" s="177"/>
      <c r="Z42" s="177"/>
      <c r="AA42" s="177"/>
      <c r="AB42" s="177"/>
      <c r="AC42" s="177"/>
      <c r="AG42" s="177"/>
      <c r="AH42" s="177"/>
      <c r="AI42" s="177"/>
      <c r="AJ42" s="177"/>
      <c r="AK42" s="177"/>
      <c r="AL42" s="177"/>
      <c r="AM42" s="177"/>
      <c r="AN42" s="177"/>
      <c r="AO42" s="177"/>
      <c r="AP42" s="177"/>
      <c r="AQ42" s="177"/>
      <c r="AR42" s="177"/>
      <c r="AS42" s="177"/>
      <c r="AT42" s="177"/>
      <c r="AU42" s="177"/>
      <c r="AV42" s="177"/>
      <c r="AW42" s="177"/>
      <c r="AX42" s="177"/>
      <c r="AY42" s="177"/>
      <c r="AZ42" s="177"/>
      <c r="BA42" s="177"/>
      <c r="BB42" s="177"/>
      <c r="BC42" s="177"/>
      <c r="BD42" s="177"/>
      <c r="BE42" s="177"/>
      <c r="BF42" s="177"/>
      <c r="BG42" s="177"/>
      <c r="BH42" s="177"/>
      <c r="BI42" s="177"/>
      <c r="BJ42" s="177"/>
      <c r="BK42" s="177"/>
      <c r="BL42" s="177"/>
      <c r="BM42" s="177"/>
      <c r="BN42" s="177"/>
      <c r="BO42" s="177"/>
      <c r="BP42" s="177"/>
      <c r="BQ42" s="177"/>
      <c r="BR42" s="177"/>
      <c r="BS42" s="177"/>
      <c r="BT42" s="177"/>
      <c r="BU42" s="177"/>
      <c r="BV42" s="177"/>
      <c r="BW42" s="177"/>
      <c r="BX42" s="177"/>
      <c r="BY42" s="177"/>
      <c r="BZ42" s="177"/>
      <c r="CA42" s="177"/>
      <c r="CB42" s="177"/>
      <c r="CC42" s="177"/>
      <c r="CD42" s="177"/>
      <c r="CE42" s="177"/>
      <c r="CF42" s="177"/>
      <c r="CG42" s="177"/>
      <c r="CH42" s="177"/>
      <c r="CI42" s="177"/>
      <c r="CJ42" s="177"/>
      <c r="CK42" s="177"/>
      <c r="CL42" s="177"/>
      <c r="CM42" s="177"/>
    </row>
    <row r="43" spans="1:95" ht="25.5" customHeight="1" thickBot="1" x14ac:dyDescent="0.25">
      <c r="A43" s="186"/>
      <c r="B43" s="185" t="s">
        <v>3</v>
      </c>
      <c r="C43" s="188">
        <f>SUM(C3:C42)</f>
        <v>0</v>
      </c>
      <c r="D43" s="188">
        <f>SUM(D3:D42)</f>
        <v>0</v>
      </c>
      <c r="E43" s="177"/>
      <c r="G43" s="193"/>
      <c r="H43" s="193"/>
      <c r="I43" s="194"/>
      <c r="J43" s="195" t="s">
        <v>3</v>
      </c>
      <c r="K43" s="196">
        <f>SUM(K3:K42)</f>
        <v>0</v>
      </c>
      <c r="L43" s="196">
        <f>SUM(L3:L42)</f>
        <v>0</v>
      </c>
      <c r="M43" s="197">
        <f>SUM(M3:M42)</f>
        <v>0</v>
      </c>
      <c r="N43" s="177"/>
      <c r="O43" s="177"/>
      <c r="P43" s="177"/>
      <c r="Q43" s="177"/>
      <c r="R43" s="177"/>
      <c r="S43" s="177"/>
      <c r="T43" s="177"/>
      <c r="U43" s="177"/>
      <c r="V43" s="177"/>
      <c r="W43" s="177"/>
      <c r="X43" s="177"/>
      <c r="Y43" s="177"/>
      <c r="Z43" s="177"/>
      <c r="AA43" s="177"/>
      <c r="AB43" s="177"/>
      <c r="AC43" s="177"/>
      <c r="AG43" s="177"/>
      <c r="AH43" s="177"/>
      <c r="AI43" s="177"/>
      <c r="AJ43" s="177"/>
      <c r="AK43" s="177"/>
      <c r="AL43" s="177"/>
      <c r="AM43" s="177"/>
      <c r="AN43" s="177"/>
      <c r="AO43" s="177"/>
      <c r="AP43" s="177"/>
      <c r="AQ43" s="177"/>
      <c r="AR43" s="177"/>
      <c r="AS43" s="177"/>
      <c r="AT43" s="177"/>
      <c r="AU43" s="177"/>
      <c r="AV43" s="177"/>
      <c r="AW43" s="177"/>
      <c r="AX43" s="177"/>
      <c r="AY43" s="177"/>
      <c r="AZ43" s="177"/>
      <c r="BA43" s="177"/>
      <c r="BB43" s="177"/>
      <c r="BC43" s="177"/>
      <c r="BD43" s="177"/>
      <c r="BE43" s="177"/>
      <c r="BF43" s="177"/>
      <c r="BG43" s="177"/>
      <c r="BH43" s="177"/>
      <c r="BI43" s="177"/>
      <c r="BJ43" s="177"/>
      <c r="BK43" s="177"/>
      <c r="BL43" s="177"/>
      <c r="BM43" s="177"/>
      <c r="BN43" s="177"/>
      <c r="BO43" s="177"/>
      <c r="BP43" s="177"/>
      <c r="BQ43" s="177"/>
      <c r="BR43" s="177"/>
      <c r="BS43" s="177"/>
      <c r="BT43" s="177"/>
      <c r="BU43" s="177"/>
      <c r="BV43" s="177"/>
      <c r="BW43" s="177"/>
      <c r="BX43" s="177"/>
      <c r="BY43" s="177"/>
      <c r="BZ43" s="177"/>
      <c r="CA43" s="177"/>
      <c r="CB43" s="177"/>
      <c r="CC43" s="177"/>
      <c r="CD43" s="177"/>
      <c r="CE43" s="177"/>
      <c r="CF43" s="177"/>
      <c r="CG43" s="177"/>
      <c r="CH43" s="177"/>
      <c r="CI43" s="177"/>
      <c r="CJ43" s="177"/>
      <c r="CK43" s="177"/>
      <c r="CL43" s="177"/>
      <c r="CM43" s="177"/>
    </row>
    <row r="44" spans="1:95" ht="25.5" customHeight="1" x14ac:dyDescent="0.2">
      <c r="A44" s="177"/>
      <c r="B44" s="177"/>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c r="AE44" s="177"/>
      <c r="AF44" s="177"/>
      <c r="AG44" s="177"/>
      <c r="AK44" s="177"/>
      <c r="AL44" s="177"/>
      <c r="AM44" s="177"/>
      <c r="AN44" s="177"/>
      <c r="AO44" s="177"/>
      <c r="AP44" s="177"/>
      <c r="AQ44" s="177"/>
      <c r="AR44" s="177"/>
      <c r="AS44" s="177"/>
      <c r="AT44" s="177"/>
      <c r="AU44" s="177"/>
      <c r="AV44" s="177"/>
      <c r="AW44" s="177"/>
      <c r="AX44" s="177"/>
      <c r="AY44" s="177"/>
      <c r="AZ44" s="177"/>
      <c r="BA44" s="177"/>
      <c r="BB44" s="177"/>
      <c r="BC44" s="177"/>
      <c r="BD44" s="177"/>
      <c r="BE44" s="177"/>
      <c r="BF44" s="177"/>
      <c r="BG44" s="177"/>
      <c r="BH44" s="177"/>
      <c r="BI44" s="177"/>
      <c r="BJ44" s="177"/>
      <c r="BK44" s="177"/>
      <c r="BL44" s="177"/>
      <c r="BM44" s="177"/>
      <c r="BN44" s="177"/>
      <c r="BO44" s="177"/>
      <c r="BP44" s="177"/>
      <c r="BQ44" s="177"/>
      <c r="BR44" s="177"/>
      <c r="BS44" s="177"/>
      <c r="BT44" s="177"/>
      <c r="BU44" s="177"/>
      <c r="BV44" s="177"/>
      <c r="BW44" s="177"/>
      <c r="BX44" s="177"/>
      <c r="BY44" s="177"/>
      <c r="BZ44" s="177"/>
      <c r="CA44" s="177"/>
      <c r="CB44" s="177"/>
      <c r="CC44" s="177"/>
      <c r="CD44" s="177"/>
      <c r="CE44" s="177"/>
      <c r="CF44" s="177"/>
      <c r="CG44" s="177"/>
      <c r="CH44" s="177"/>
      <c r="CI44" s="177"/>
      <c r="CJ44" s="177"/>
      <c r="CK44" s="177"/>
      <c r="CL44" s="177"/>
      <c r="CM44" s="177"/>
      <c r="CN44" s="177"/>
      <c r="CO44" s="177"/>
      <c r="CP44" s="177"/>
      <c r="CQ44" s="177"/>
    </row>
    <row r="45" spans="1:95" ht="25.5" customHeight="1" x14ac:dyDescent="0.2">
      <c r="A45" s="177"/>
      <c r="B45" s="177"/>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c r="AA45" s="177"/>
      <c r="AB45" s="177"/>
      <c r="AC45" s="177"/>
      <c r="AD45" s="177"/>
      <c r="AE45" s="177"/>
      <c r="AF45" s="177"/>
      <c r="AG45" s="177"/>
      <c r="AK45" s="177"/>
      <c r="AL45" s="177"/>
      <c r="AM45" s="177"/>
      <c r="AN45" s="177"/>
      <c r="AO45" s="177"/>
      <c r="AP45" s="177"/>
      <c r="AQ45" s="177"/>
      <c r="AR45" s="177"/>
      <c r="AS45" s="177"/>
      <c r="AT45" s="177"/>
      <c r="AU45" s="177"/>
      <c r="AV45" s="177"/>
      <c r="AW45" s="177"/>
      <c r="AX45" s="177"/>
      <c r="AY45" s="177"/>
      <c r="AZ45" s="177"/>
      <c r="BA45" s="177"/>
      <c r="BB45" s="177"/>
      <c r="BC45" s="177"/>
      <c r="BD45" s="177"/>
      <c r="BE45" s="177"/>
      <c r="BF45" s="177"/>
      <c r="BG45" s="177"/>
      <c r="BH45" s="177"/>
      <c r="BI45" s="177"/>
      <c r="BJ45" s="177"/>
      <c r="BK45" s="177"/>
      <c r="BL45" s="177"/>
      <c r="BM45" s="177"/>
      <c r="BN45" s="177"/>
      <c r="BO45" s="177"/>
      <c r="BP45" s="177"/>
      <c r="BQ45" s="177"/>
      <c r="BR45" s="177"/>
      <c r="BS45" s="177"/>
      <c r="BT45" s="177"/>
      <c r="BU45" s="177"/>
      <c r="BV45" s="177"/>
      <c r="BW45" s="177"/>
      <c r="BX45" s="177"/>
      <c r="BY45" s="177"/>
      <c r="BZ45" s="177"/>
      <c r="CA45" s="177"/>
      <c r="CB45" s="177"/>
      <c r="CC45" s="177"/>
      <c r="CD45" s="177"/>
      <c r="CE45" s="177"/>
      <c r="CF45" s="177"/>
      <c r="CG45" s="177"/>
      <c r="CH45" s="177"/>
      <c r="CI45" s="177"/>
      <c r="CJ45" s="177"/>
      <c r="CK45" s="177"/>
      <c r="CL45" s="177"/>
      <c r="CM45" s="177"/>
      <c r="CN45" s="177"/>
      <c r="CO45" s="177"/>
      <c r="CP45" s="177"/>
      <c r="CQ45" s="177"/>
    </row>
    <row r="46" spans="1:95" s="177" customFormat="1" ht="13.5" thickBot="1" x14ac:dyDescent="0.25">
      <c r="O46" s="575"/>
    </row>
    <row r="47" spans="1:95" s="177" customFormat="1" ht="17.25" thickTop="1" thickBot="1" x14ac:dyDescent="0.25">
      <c r="A47" s="821" t="s">
        <v>148</v>
      </c>
      <c r="B47" s="822"/>
      <c r="O47" s="575"/>
    </row>
    <row r="48" spans="1:95" s="177" customFormat="1" ht="14.25" customHeight="1" thickTop="1" thickBot="1" x14ac:dyDescent="0.25">
      <c r="A48" s="823"/>
      <c r="B48" s="824"/>
      <c r="O48" s="575"/>
    </row>
    <row r="49" spans="1:39" s="177" customFormat="1" ht="14.25" customHeight="1" thickTop="1" thickBot="1" x14ac:dyDescent="0.25">
      <c r="A49" s="823"/>
      <c r="B49" s="824"/>
      <c r="O49" s="575"/>
    </row>
    <row r="50" spans="1:39" s="177" customFormat="1" ht="14.25" customHeight="1" thickTop="1" thickBot="1" x14ac:dyDescent="0.25">
      <c r="A50" s="823"/>
      <c r="B50" s="824"/>
      <c r="O50" s="575"/>
    </row>
    <row r="51" spans="1:39" s="177" customFormat="1" ht="13.5" thickTop="1" x14ac:dyDescent="0.2">
      <c r="O51" s="575"/>
    </row>
    <row r="52" spans="1:39" s="177" customFormat="1" x14ac:dyDescent="0.2">
      <c r="O52" s="575"/>
    </row>
    <row r="53" spans="1:39" s="177" customFormat="1" x14ac:dyDescent="0.2">
      <c r="O53" s="575"/>
    </row>
    <row r="54" spans="1:39" s="177" customFormat="1" x14ac:dyDescent="0.2">
      <c r="O54" s="575"/>
    </row>
    <row r="55" spans="1:39" s="177" customFormat="1" x14ac:dyDescent="0.2">
      <c r="O55" s="575"/>
    </row>
    <row r="56" spans="1:39" s="177" customFormat="1" x14ac:dyDescent="0.2">
      <c r="O56" s="575"/>
    </row>
    <row r="57" spans="1:39" s="177" customFormat="1" x14ac:dyDescent="0.2">
      <c r="O57" s="575"/>
    </row>
    <row r="58" spans="1:39" s="177" customFormat="1" x14ac:dyDescent="0.2">
      <c r="A58" s="312">
        <f>'ראשי-פרטים כלליים וריכוז הוצאות'!$F$103</f>
        <v>1</v>
      </c>
      <c r="O58" s="575"/>
    </row>
    <row r="59" spans="1:39" s="177" customFormat="1" x14ac:dyDescent="0.2">
      <c r="A59" s="312">
        <f>INDEX('ראשי-פרטים כלליים וריכוז הוצאות'!$Q$106:$Q$155,A58)</f>
        <v>0</v>
      </c>
      <c r="O59" s="575"/>
    </row>
    <row r="60" spans="1:39" s="177" customFormat="1" x14ac:dyDescent="0.2">
      <c r="A60" s="595"/>
      <c r="O60" s="575"/>
    </row>
    <row r="61" spans="1:39" s="177" customFormat="1" x14ac:dyDescent="0.2">
      <c r="O61" s="575"/>
    </row>
    <row r="62" spans="1:39" s="177" customFormat="1" ht="18.75" x14ac:dyDescent="0.2">
      <c r="B62" s="576" t="s">
        <v>40</v>
      </c>
      <c r="C62" s="577">
        <f>'ראשי-פרטים כלליים וריכוז הוצאות'!C21:D21</f>
        <v>44652</v>
      </c>
      <c r="D62" s="578" t="s">
        <v>41</v>
      </c>
      <c r="E62" s="577">
        <f>'ראשי-פרטים כלליים וריכוז הוצאות'!E21:F21</f>
        <v>44652</v>
      </c>
      <c r="O62" s="575"/>
    </row>
    <row r="63" spans="1:39" s="177" customFormat="1" ht="13.5" thickBot="1" x14ac:dyDescent="0.25">
      <c r="O63" s="575"/>
    </row>
    <row r="64" spans="1:39" s="177" customFormat="1" ht="13.5" thickBot="1" x14ac:dyDescent="0.25">
      <c r="A64" s="579">
        <v>1</v>
      </c>
      <c r="B64" s="579"/>
      <c r="C64" s="473"/>
      <c r="D64" s="816" t="s">
        <v>159</v>
      </c>
      <c r="E64" s="812" t="s">
        <v>34</v>
      </c>
      <c r="F64" s="580">
        <f>+$AK76</f>
        <v>0</v>
      </c>
      <c r="G64" s="235"/>
      <c r="H64" s="235"/>
      <c r="I64" s="235"/>
      <c r="J64" s="235"/>
      <c r="K64" s="235"/>
      <c r="L64" s="235"/>
      <c r="M64" s="235"/>
      <c r="O64" s="579"/>
      <c r="P64" s="579"/>
      <c r="Q64" s="473"/>
      <c r="R64" s="816" t="s">
        <v>159</v>
      </c>
      <c r="S64" s="812" t="s">
        <v>34</v>
      </c>
      <c r="T64" s="580">
        <f>+$AK76</f>
        <v>0</v>
      </c>
      <c r="U64" s="235"/>
      <c r="V64" s="235"/>
      <c r="X64" s="579">
        <v>1</v>
      </c>
      <c r="Y64" s="579"/>
      <c r="Z64" s="473"/>
      <c r="AA64" s="816" t="s">
        <v>159</v>
      </c>
      <c r="AB64" s="812" t="s">
        <v>34</v>
      </c>
      <c r="AC64" s="580">
        <f>+$AK76</f>
        <v>0</v>
      </c>
      <c r="AD64" s="235"/>
      <c r="AE64" s="235"/>
      <c r="AF64" s="235"/>
      <c r="AG64" s="579"/>
      <c r="AH64" s="579"/>
      <c r="AI64" s="816" t="s">
        <v>159</v>
      </c>
      <c r="AJ64" s="812" t="s">
        <v>34</v>
      </c>
      <c r="AK64" s="814" t="s">
        <v>18</v>
      </c>
      <c r="AL64" s="235"/>
      <c r="AM64" s="235"/>
    </row>
    <row r="65" spans="1:39" s="177" customFormat="1" ht="51" x14ac:dyDescent="0.2">
      <c r="A65" s="581" t="s">
        <v>7</v>
      </c>
      <c r="B65" s="582" t="str">
        <f>+" אסמכתא " &amp; $B$3 &amp;"         חזרה לטבלה "</f>
        <v xml:space="preserve"> אסמכתא          חזרה לטבלה </v>
      </c>
      <c r="C65" s="477" t="s">
        <v>203</v>
      </c>
      <c r="D65" s="817"/>
      <c r="E65" s="813"/>
      <c r="F65" s="580" t="s">
        <v>18</v>
      </c>
      <c r="G65" s="235"/>
      <c r="H65" s="235"/>
      <c r="I65" s="235"/>
      <c r="J65" s="235"/>
      <c r="K65" s="235"/>
      <c r="L65" s="235"/>
      <c r="M65" s="235"/>
      <c r="O65" s="581" t="s">
        <v>23</v>
      </c>
      <c r="P65" s="582" t="str">
        <f>+" אסמכתא " &amp; $B$3 &amp;"         חזרה לטבלה "</f>
        <v xml:space="preserve"> אסמכתא          חזרה לטבלה </v>
      </c>
      <c r="Q65" s="477" t="s">
        <v>203</v>
      </c>
      <c r="R65" s="817"/>
      <c r="S65" s="813"/>
      <c r="T65" s="580" t="s">
        <v>18</v>
      </c>
      <c r="U65" s="235"/>
      <c r="V65" s="235"/>
      <c r="X65" s="581" t="s">
        <v>7</v>
      </c>
      <c r="Y65" s="582" t="str">
        <f>+" אסמכתא " &amp; $B$3 &amp;"         חזרה לטבלה "</f>
        <v xml:space="preserve"> אסמכתא          חזרה לטבלה </v>
      </c>
      <c r="Z65" s="477" t="s">
        <v>203</v>
      </c>
      <c r="AA65" s="817"/>
      <c r="AB65" s="813"/>
      <c r="AC65" s="580" t="s">
        <v>18</v>
      </c>
      <c r="AD65" s="235"/>
      <c r="AE65" s="235"/>
      <c r="AF65" s="235"/>
      <c r="AG65" s="582" t="s">
        <v>23</v>
      </c>
      <c r="AH65" s="582" t="str">
        <f>+" אסמכתא " &amp; $B$3 &amp;"         חזרה לטבלה "</f>
        <v xml:space="preserve"> אסמכתא          חזרה לטבלה </v>
      </c>
      <c r="AI65" s="817"/>
      <c r="AJ65" s="813"/>
      <c r="AK65" s="815"/>
      <c r="AL65" s="235"/>
      <c r="AM65" s="235"/>
    </row>
    <row r="66" spans="1:39" s="177" customFormat="1" x14ac:dyDescent="0.2">
      <c r="A66" s="583">
        <v>1</v>
      </c>
      <c r="B66" s="584"/>
      <c r="C66" s="585"/>
      <c r="D66" s="586"/>
      <c r="E66" s="586"/>
      <c r="F66" s="587"/>
      <c r="G66" s="235">
        <f>IF(AND((COUNTA($C$3)=1),(COUNTA(F66)=1),($C$3&lt;&gt;0),(OR((E66&lt;$C$62),(E66&gt;($E$62+61))))),1,0)</f>
        <v>0</v>
      </c>
      <c r="H66" s="235">
        <f>IF(AND((COUNTA($C$3)=1),(COUNTA(F66)=1),($C$3&lt;&gt;0),(OR((D66&lt;$C$62),(D66&gt;($E$62))))),1,0)</f>
        <v>0</v>
      </c>
      <c r="I66" s="235"/>
      <c r="J66" s="235"/>
      <c r="K66" s="235"/>
      <c r="L66" s="235"/>
      <c r="M66" s="235"/>
      <c r="O66" s="583">
        <v>12</v>
      </c>
      <c r="P66" s="584"/>
      <c r="Q66" s="585"/>
      <c r="R66" s="586"/>
      <c r="S66" s="586"/>
      <c r="T66" s="587"/>
      <c r="U66" s="235">
        <f>IF(AND((COUNTA($C$3)=1),(COUNTA(T66)=1),($C$3&lt;&gt;0),(OR((S66&lt;$C$62),(S66&gt;($E$62+61))))),1,0)</f>
        <v>0</v>
      </c>
      <c r="V66" s="235">
        <f>IF(AND((COUNTA($C$3)=1),(COUNTA(T66)=1),($C$3&lt;&gt;0),(OR((R66&lt;$C$62),(R66&gt;($E$62))))),1,0)</f>
        <v>0</v>
      </c>
      <c r="X66" s="583">
        <v>23</v>
      </c>
      <c r="Y66" s="584"/>
      <c r="Z66" s="585"/>
      <c r="AA66" s="586"/>
      <c r="AB66" s="586"/>
      <c r="AC66" s="587"/>
      <c r="AD66" s="235">
        <f>IF(AND((COUNTA($C$3)=1),(COUNTA(AC66)=1),($C$3&lt;&gt;0),(OR((AB66&lt;$C$62),(AB66&gt;($E$62+61))))),1,0)</f>
        <v>0</v>
      </c>
      <c r="AE66" s="235">
        <f t="shared" ref="AE66:AE76" si="3">IF(AND((COUNTA($C$3)=1),(COUNTA(AC66)=1),($C$3&lt;&gt;0),(OR((AA66&lt;$C$62),(AA66&gt;($E$62))))),1,0)</f>
        <v>0</v>
      </c>
      <c r="AF66" s="235"/>
      <c r="AG66" s="584">
        <v>34</v>
      </c>
      <c r="AH66" s="584"/>
      <c r="AI66" s="586"/>
      <c r="AJ66" s="586"/>
      <c r="AK66" s="587"/>
      <c r="AL66" s="235">
        <f>IF(AND((COUNTA($C$3)=1),(COUNTA(AK66)=1),($C$3&lt;&gt;0),(OR((AJ66&lt;$C$62),(AJ66&gt;($E$62+61))))),1,0)</f>
        <v>0</v>
      </c>
      <c r="AM66" s="235">
        <f>IF(AND((COUNTA($C$3)=1),(COUNTA(AK66)=1),($C$3&lt;&gt;0),(OR((AI66&lt;$C$62),(AI66&gt;($E$62))))),1,0)</f>
        <v>0</v>
      </c>
    </row>
    <row r="67" spans="1:39" s="177" customFormat="1" x14ac:dyDescent="0.2">
      <c r="A67" s="583">
        <v>2</v>
      </c>
      <c r="B67" s="584"/>
      <c r="C67" s="585"/>
      <c r="D67" s="586"/>
      <c r="E67" s="586"/>
      <c r="F67" s="587"/>
      <c r="G67" s="235">
        <f t="shared" ref="G67:G76" si="4">IF(AND((COUNTA($C$3)=1),(COUNTA(F67)=1),($C$3&lt;&gt;0),(OR((E67&lt;$C$62),(E67&gt;($E$62+61))))),1,0)</f>
        <v>0</v>
      </c>
      <c r="H67" s="235">
        <f t="shared" ref="H67:H76" si="5">IF(AND((COUNTA($C$3)=1),(COUNTA(F67)=1),($C$3&lt;&gt;0),(OR((D67&lt;$C$62),(D67&gt;($E$62))))),1,0)</f>
        <v>0</v>
      </c>
      <c r="I67" s="235"/>
      <c r="J67" s="235"/>
      <c r="K67" s="235"/>
      <c r="L67" s="235"/>
      <c r="M67" s="235"/>
      <c r="O67" s="583">
        <v>13</v>
      </c>
      <c r="P67" s="584"/>
      <c r="Q67" s="585"/>
      <c r="R67" s="586"/>
      <c r="S67" s="586"/>
      <c r="T67" s="587"/>
      <c r="U67" s="235">
        <f t="shared" ref="U67:U76" si="6">IF(AND((COUNTA($C$3)=1),(COUNTA(T67)=1),($C$3&lt;&gt;0),(OR((S67&lt;$C$62),(S67&gt;($E$62+61))))),1,0)</f>
        <v>0</v>
      </c>
      <c r="V67" s="235">
        <f t="shared" ref="V67:V76" si="7">IF(AND((COUNTA($C$3)=1),(COUNTA(T67)=1),($C$3&lt;&gt;0),(OR((R67&lt;$C$62),(R67&gt;($E$62))))),1,0)</f>
        <v>0</v>
      </c>
      <c r="X67" s="583">
        <v>24</v>
      </c>
      <c r="Y67" s="584"/>
      <c r="Z67" s="585"/>
      <c r="AA67" s="586"/>
      <c r="AB67" s="586"/>
      <c r="AC67" s="587"/>
      <c r="AD67" s="235">
        <f t="shared" ref="AD67:AD76" si="8">IF(AND((COUNTA($C$3)=1),(COUNTA(AC67)=1),($C$3&lt;&gt;0),(OR((AB67&lt;$C$62),(AB67&gt;($E$62+61))))),1,0)</f>
        <v>0</v>
      </c>
      <c r="AE67" s="235">
        <f t="shared" si="3"/>
        <v>0</v>
      </c>
      <c r="AF67" s="235"/>
      <c r="AG67" s="584">
        <v>35</v>
      </c>
      <c r="AH67" s="584"/>
      <c r="AI67" s="586"/>
      <c r="AJ67" s="586"/>
      <c r="AK67" s="587"/>
      <c r="AL67" s="235">
        <f t="shared" ref="AL67:AL75" si="9">IF(AND((COUNTA($C$3)=1),(COUNTA(AK67)=1),($C$3&lt;&gt;0),(OR((AJ67&lt;$C$62),(AJ67&gt;($E$62+61))))),1,0)</f>
        <v>0</v>
      </c>
      <c r="AM67" s="235">
        <f t="shared" ref="AM67:AM75" si="10">IF(AND((COUNTA($C$3)=1),(COUNTA(AK67)=1),($C$3&lt;&gt;0),(OR((AI67&lt;$C$62),(AI67&gt;($E$62))))),1,0)</f>
        <v>0</v>
      </c>
    </row>
    <row r="68" spans="1:39" s="177" customFormat="1" x14ac:dyDescent="0.2">
      <c r="A68" s="583">
        <v>3</v>
      </c>
      <c r="B68" s="584"/>
      <c r="C68" s="585"/>
      <c r="D68" s="586"/>
      <c r="E68" s="586"/>
      <c r="F68" s="587"/>
      <c r="G68" s="235">
        <f t="shared" si="4"/>
        <v>0</v>
      </c>
      <c r="H68" s="235">
        <f t="shared" si="5"/>
        <v>0</v>
      </c>
      <c r="I68" s="235"/>
      <c r="J68" s="235"/>
      <c r="K68" s="235"/>
      <c r="L68" s="235"/>
      <c r="M68" s="235"/>
      <c r="O68" s="583">
        <v>14</v>
      </c>
      <c r="P68" s="584"/>
      <c r="Q68" s="585"/>
      <c r="R68" s="586"/>
      <c r="S68" s="586"/>
      <c r="T68" s="587"/>
      <c r="U68" s="235">
        <f t="shared" si="6"/>
        <v>0</v>
      </c>
      <c r="V68" s="235">
        <f t="shared" si="7"/>
        <v>0</v>
      </c>
      <c r="X68" s="583">
        <v>25</v>
      </c>
      <c r="Y68" s="584"/>
      <c r="Z68" s="585"/>
      <c r="AA68" s="586"/>
      <c r="AB68" s="586"/>
      <c r="AC68" s="587"/>
      <c r="AD68" s="235">
        <f t="shared" si="8"/>
        <v>0</v>
      </c>
      <c r="AE68" s="235">
        <f t="shared" si="3"/>
        <v>0</v>
      </c>
      <c r="AF68" s="235"/>
      <c r="AG68" s="584">
        <v>36</v>
      </c>
      <c r="AH68" s="584"/>
      <c r="AI68" s="586"/>
      <c r="AJ68" s="586"/>
      <c r="AK68" s="587"/>
      <c r="AL68" s="235">
        <f t="shared" si="9"/>
        <v>0</v>
      </c>
      <c r="AM68" s="235">
        <f t="shared" si="10"/>
        <v>0</v>
      </c>
    </row>
    <row r="69" spans="1:39" s="177" customFormat="1" x14ac:dyDescent="0.2">
      <c r="A69" s="583">
        <v>4</v>
      </c>
      <c r="B69" s="584"/>
      <c r="C69" s="585"/>
      <c r="D69" s="586"/>
      <c r="E69" s="586"/>
      <c r="F69" s="587"/>
      <c r="G69" s="235">
        <f t="shared" si="4"/>
        <v>0</v>
      </c>
      <c r="H69" s="235">
        <f t="shared" si="5"/>
        <v>0</v>
      </c>
      <c r="I69" s="235"/>
      <c r="J69" s="235"/>
      <c r="K69" s="235"/>
      <c r="L69" s="235"/>
      <c r="M69" s="235"/>
      <c r="O69" s="583">
        <v>15</v>
      </c>
      <c r="P69" s="584"/>
      <c r="Q69" s="585"/>
      <c r="R69" s="586"/>
      <c r="S69" s="586"/>
      <c r="T69" s="587"/>
      <c r="U69" s="235">
        <f t="shared" si="6"/>
        <v>0</v>
      </c>
      <c r="V69" s="235">
        <f t="shared" si="7"/>
        <v>0</v>
      </c>
      <c r="X69" s="583">
        <v>26</v>
      </c>
      <c r="Y69" s="584"/>
      <c r="Z69" s="585"/>
      <c r="AA69" s="586"/>
      <c r="AB69" s="586"/>
      <c r="AC69" s="587"/>
      <c r="AD69" s="235">
        <f t="shared" si="8"/>
        <v>0</v>
      </c>
      <c r="AE69" s="235">
        <f t="shared" si="3"/>
        <v>0</v>
      </c>
      <c r="AF69" s="235"/>
      <c r="AG69" s="584">
        <v>37</v>
      </c>
      <c r="AH69" s="584"/>
      <c r="AI69" s="586"/>
      <c r="AJ69" s="586"/>
      <c r="AK69" s="587"/>
      <c r="AL69" s="235">
        <f t="shared" si="9"/>
        <v>0</v>
      </c>
      <c r="AM69" s="235">
        <f t="shared" si="10"/>
        <v>0</v>
      </c>
    </row>
    <row r="70" spans="1:39" s="177" customFormat="1" x14ac:dyDescent="0.2">
      <c r="A70" s="583">
        <v>5</v>
      </c>
      <c r="B70" s="584"/>
      <c r="C70" s="585"/>
      <c r="D70" s="586"/>
      <c r="E70" s="586"/>
      <c r="F70" s="587"/>
      <c r="G70" s="235">
        <f t="shared" si="4"/>
        <v>0</v>
      </c>
      <c r="H70" s="235">
        <f t="shared" si="5"/>
        <v>0</v>
      </c>
      <c r="I70" s="235"/>
      <c r="J70" s="235"/>
      <c r="K70" s="235"/>
      <c r="L70" s="235"/>
      <c r="M70" s="235"/>
      <c r="O70" s="583">
        <v>16</v>
      </c>
      <c r="P70" s="584"/>
      <c r="Q70" s="585"/>
      <c r="R70" s="586"/>
      <c r="S70" s="586"/>
      <c r="T70" s="587"/>
      <c r="U70" s="235">
        <f t="shared" si="6"/>
        <v>0</v>
      </c>
      <c r="V70" s="235">
        <f t="shared" si="7"/>
        <v>0</v>
      </c>
      <c r="X70" s="583">
        <v>27</v>
      </c>
      <c r="Y70" s="584"/>
      <c r="Z70" s="585"/>
      <c r="AA70" s="586"/>
      <c r="AB70" s="586"/>
      <c r="AC70" s="587"/>
      <c r="AD70" s="235">
        <f t="shared" si="8"/>
        <v>0</v>
      </c>
      <c r="AE70" s="235">
        <f t="shared" si="3"/>
        <v>0</v>
      </c>
      <c r="AF70" s="235"/>
      <c r="AG70" s="584">
        <v>38</v>
      </c>
      <c r="AH70" s="584"/>
      <c r="AI70" s="586"/>
      <c r="AJ70" s="586"/>
      <c r="AK70" s="587"/>
      <c r="AL70" s="235">
        <f t="shared" si="9"/>
        <v>0</v>
      </c>
      <c r="AM70" s="235">
        <f t="shared" si="10"/>
        <v>0</v>
      </c>
    </row>
    <row r="71" spans="1:39" s="177" customFormat="1" x14ac:dyDescent="0.2">
      <c r="A71" s="583">
        <v>6</v>
      </c>
      <c r="B71" s="584"/>
      <c r="C71" s="585"/>
      <c r="D71" s="586"/>
      <c r="E71" s="586"/>
      <c r="F71" s="587"/>
      <c r="G71" s="235">
        <f t="shared" si="4"/>
        <v>0</v>
      </c>
      <c r="H71" s="235">
        <f t="shared" si="5"/>
        <v>0</v>
      </c>
      <c r="I71" s="235"/>
      <c r="J71" s="235"/>
      <c r="K71" s="235"/>
      <c r="L71" s="235"/>
      <c r="M71" s="235"/>
      <c r="O71" s="583">
        <v>17</v>
      </c>
      <c r="P71" s="584"/>
      <c r="Q71" s="585"/>
      <c r="R71" s="586"/>
      <c r="S71" s="586"/>
      <c r="T71" s="587"/>
      <c r="U71" s="235">
        <f t="shared" si="6"/>
        <v>0</v>
      </c>
      <c r="V71" s="235">
        <f t="shared" si="7"/>
        <v>0</v>
      </c>
      <c r="X71" s="583">
        <v>28</v>
      </c>
      <c r="Y71" s="584"/>
      <c r="Z71" s="585"/>
      <c r="AA71" s="586"/>
      <c r="AB71" s="586"/>
      <c r="AC71" s="587"/>
      <c r="AD71" s="235">
        <f t="shared" si="8"/>
        <v>0</v>
      </c>
      <c r="AE71" s="235">
        <f t="shared" si="3"/>
        <v>0</v>
      </c>
      <c r="AF71" s="235"/>
      <c r="AG71" s="584">
        <v>39</v>
      </c>
      <c r="AH71" s="584"/>
      <c r="AI71" s="586"/>
      <c r="AJ71" s="586"/>
      <c r="AK71" s="587"/>
      <c r="AL71" s="235">
        <f t="shared" si="9"/>
        <v>0</v>
      </c>
      <c r="AM71" s="235">
        <f t="shared" si="10"/>
        <v>0</v>
      </c>
    </row>
    <row r="72" spans="1:39" s="177" customFormat="1" x14ac:dyDescent="0.2">
      <c r="A72" s="583">
        <v>7</v>
      </c>
      <c r="B72" s="584"/>
      <c r="C72" s="585"/>
      <c r="D72" s="586"/>
      <c r="E72" s="586"/>
      <c r="F72" s="587"/>
      <c r="G72" s="235">
        <f t="shared" si="4"/>
        <v>0</v>
      </c>
      <c r="H72" s="235">
        <f t="shared" si="5"/>
        <v>0</v>
      </c>
      <c r="I72" s="235"/>
      <c r="J72" s="235"/>
      <c r="K72" s="235"/>
      <c r="L72" s="235"/>
      <c r="M72" s="235"/>
      <c r="O72" s="583">
        <v>18</v>
      </c>
      <c r="P72" s="584"/>
      <c r="Q72" s="585"/>
      <c r="R72" s="586"/>
      <c r="S72" s="586"/>
      <c r="T72" s="587"/>
      <c r="U72" s="235">
        <f t="shared" si="6"/>
        <v>0</v>
      </c>
      <c r="V72" s="235">
        <f t="shared" si="7"/>
        <v>0</v>
      </c>
      <c r="X72" s="583">
        <v>29</v>
      </c>
      <c r="Y72" s="584"/>
      <c r="Z72" s="585"/>
      <c r="AA72" s="586"/>
      <c r="AB72" s="586"/>
      <c r="AC72" s="587"/>
      <c r="AD72" s="235">
        <f t="shared" si="8"/>
        <v>0</v>
      </c>
      <c r="AE72" s="235">
        <f t="shared" si="3"/>
        <v>0</v>
      </c>
      <c r="AF72" s="235"/>
      <c r="AG72" s="584">
        <v>40</v>
      </c>
      <c r="AH72" s="584"/>
      <c r="AI72" s="586"/>
      <c r="AJ72" s="586"/>
      <c r="AK72" s="587"/>
      <c r="AL72" s="235">
        <f t="shared" si="9"/>
        <v>0</v>
      </c>
      <c r="AM72" s="235">
        <f t="shared" si="10"/>
        <v>0</v>
      </c>
    </row>
    <row r="73" spans="1:39" s="177" customFormat="1" x14ac:dyDescent="0.2">
      <c r="A73" s="583">
        <v>8</v>
      </c>
      <c r="B73" s="584"/>
      <c r="C73" s="585"/>
      <c r="D73" s="586"/>
      <c r="E73" s="586"/>
      <c r="F73" s="587"/>
      <c r="G73" s="235">
        <f t="shared" si="4"/>
        <v>0</v>
      </c>
      <c r="H73" s="235">
        <f t="shared" si="5"/>
        <v>0</v>
      </c>
      <c r="I73" s="235"/>
      <c r="J73" s="235"/>
      <c r="K73" s="235"/>
      <c r="L73" s="235"/>
      <c r="M73" s="235"/>
      <c r="O73" s="583">
        <v>19</v>
      </c>
      <c r="P73" s="584"/>
      <c r="Q73" s="585"/>
      <c r="R73" s="586"/>
      <c r="S73" s="586"/>
      <c r="T73" s="587"/>
      <c r="U73" s="235">
        <f t="shared" si="6"/>
        <v>0</v>
      </c>
      <c r="V73" s="235">
        <f t="shared" si="7"/>
        <v>0</v>
      </c>
      <c r="X73" s="583">
        <v>30</v>
      </c>
      <c r="Y73" s="584"/>
      <c r="Z73" s="585"/>
      <c r="AA73" s="586"/>
      <c r="AB73" s="586"/>
      <c r="AC73" s="587"/>
      <c r="AD73" s="235">
        <f t="shared" si="8"/>
        <v>0</v>
      </c>
      <c r="AE73" s="235">
        <f t="shared" si="3"/>
        <v>0</v>
      </c>
      <c r="AF73" s="235"/>
      <c r="AG73" s="584">
        <v>41</v>
      </c>
      <c r="AH73" s="584"/>
      <c r="AI73" s="586"/>
      <c r="AJ73" s="586"/>
      <c r="AK73" s="587"/>
      <c r="AL73" s="235">
        <f t="shared" si="9"/>
        <v>0</v>
      </c>
      <c r="AM73" s="235">
        <f t="shared" si="10"/>
        <v>0</v>
      </c>
    </row>
    <row r="74" spans="1:39" s="177" customFormat="1" x14ac:dyDescent="0.2">
      <c r="A74" s="583">
        <v>9</v>
      </c>
      <c r="B74" s="584"/>
      <c r="C74" s="585"/>
      <c r="D74" s="586"/>
      <c r="E74" s="586"/>
      <c r="F74" s="587"/>
      <c r="G74" s="235">
        <f t="shared" si="4"/>
        <v>0</v>
      </c>
      <c r="H74" s="235">
        <f t="shared" si="5"/>
        <v>0</v>
      </c>
      <c r="I74" s="235"/>
      <c r="J74" s="235"/>
      <c r="K74" s="235"/>
      <c r="L74" s="235"/>
      <c r="M74" s="235"/>
      <c r="O74" s="583">
        <v>20</v>
      </c>
      <c r="P74" s="584"/>
      <c r="Q74" s="585"/>
      <c r="R74" s="586"/>
      <c r="S74" s="586"/>
      <c r="T74" s="587"/>
      <c r="U74" s="235">
        <f t="shared" si="6"/>
        <v>0</v>
      </c>
      <c r="V74" s="235">
        <f t="shared" si="7"/>
        <v>0</v>
      </c>
      <c r="X74" s="583">
        <v>31</v>
      </c>
      <c r="Y74" s="584"/>
      <c r="Z74" s="585"/>
      <c r="AA74" s="586"/>
      <c r="AB74" s="586"/>
      <c r="AC74" s="587"/>
      <c r="AD74" s="235">
        <f t="shared" si="8"/>
        <v>0</v>
      </c>
      <c r="AE74" s="235">
        <f t="shared" si="3"/>
        <v>0</v>
      </c>
      <c r="AF74" s="235"/>
      <c r="AG74" s="584">
        <v>42</v>
      </c>
      <c r="AH74" s="584"/>
      <c r="AI74" s="586"/>
      <c r="AJ74" s="586"/>
      <c r="AK74" s="587"/>
      <c r="AL74" s="235">
        <f t="shared" si="9"/>
        <v>0</v>
      </c>
      <c r="AM74" s="235">
        <f t="shared" si="10"/>
        <v>0</v>
      </c>
    </row>
    <row r="75" spans="1:39" s="177" customFormat="1" x14ac:dyDescent="0.2">
      <c r="A75" s="583">
        <v>10</v>
      </c>
      <c r="B75" s="584"/>
      <c r="C75" s="585"/>
      <c r="D75" s="586"/>
      <c r="E75" s="586"/>
      <c r="F75" s="587"/>
      <c r="G75" s="235">
        <f t="shared" si="4"/>
        <v>0</v>
      </c>
      <c r="H75" s="235">
        <f t="shared" si="5"/>
        <v>0</v>
      </c>
      <c r="I75" s="235"/>
      <c r="J75" s="235"/>
      <c r="K75" s="235"/>
      <c r="L75" s="235"/>
      <c r="M75" s="235"/>
      <c r="O75" s="583">
        <v>21</v>
      </c>
      <c r="P75" s="584"/>
      <c r="Q75" s="585"/>
      <c r="R75" s="586"/>
      <c r="S75" s="586"/>
      <c r="T75" s="587"/>
      <c r="U75" s="235">
        <f t="shared" si="6"/>
        <v>0</v>
      </c>
      <c r="V75" s="235">
        <f t="shared" si="7"/>
        <v>0</v>
      </c>
      <c r="X75" s="583">
        <v>32</v>
      </c>
      <c r="Y75" s="584"/>
      <c r="Z75" s="585"/>
      <c r="AA75" s="586"/>
      <c r="AB75" s="586"/>
      <c r="AC75" s="587"/>
      <c r="AD75" s="235">
        <f t="shared" si="8"/>
        <v>0</v>
      </c>
      <c r="AE75" s="235">
        <f t="shared" si="3"/>
        <v>0</v>
      </c>
      <c r="AF75" s="235"/>
      <c r="AG75" s="584">
        <v>43</v>
      </c>
      <c r="AH75" s="584"/>
      <c r="AI75" s="586"/>
      <c r="AJ75" s="586"/>
      <c r="AK75" s="587"/>
      <c r="AL75" s="235">
        <f t="shared" si="9"/>
        <v>0</v>
      </c>
      <c r="AM75" s="235">
        <f t="shared" si="10"/>
        <v>0</v>
      </c>
    </row>
    <row r="76" spans="1:39" s="177" customFormat="1" ht="13.5" thickBot="1" x14ac:dyDescent="0.25">
      <c r="A76" s="583">
        <v>11</v>
      </c>
      <c r="B76" s="584"/>
      <c r="C76" s="585"/>
      <c r="D76" s="586"/>
      <c r="E76" s="586"/>
      <c r="F76" s="587"/>
      <c r="G76" s="235">
        <f t="shared" si="4"/>
        <v>0</v>
      </c>
      <c r="H76" s="235">
        <f t="shared" si="5"/>
        <v>0</v>
      </c>
      <c r="I76" s="235"/>
      <c r="J76" s="235"/>
      <c r="K76" s="235"/>
      <c r="L76" s="235"/>
      <c r="M76" s="235"/>
      <c r="O76" s="583">
        <v>22</v>
      </c>
      <c r="P76" s="584"/>
      <c r="Q76" s="585"/>
      <c r="R76" s="586"/>
      <c r="S76" s="586"/>
      <c r="T76" s="587"/>
      <c r="U76" s="235">
        <f t="shared" si="6"/>
        <v>0</v>
      </c>
      <c r="V76" s="235">
        <f t="shared" si="7"/>
        <v>0</v>
      </c>
      <c r="X76" s="583">
        <v>33</v>
      </c>
      <c r="Y76" s="584"/>
      <c r="Z76" s="585"/>
      <c r="AA76" s="586"/>
      <c r="AB76" s="586"/>
      <c r="AC76" s="587"/>
      <c r="AD76" s="235">
        <f t="shared" si="8"/>
        <v>0</v>
      </c>
      <c r="AE76" s="235">
        <f t="shared" si="3"/>
        <v>0</v>
      </c>
      <c r="AF76" s="235"/>
      <c r="AG76" s="589"/>
      <c r="AH76" s="589" t="s">
        <v>3</v>
      </c>
      <c r="AI76" s="589"/>
      <c r="AJ76" s="589"/>
      <c r="AK76" s="590">
        <f>SUM(F66:F76)+SUM(T66:T76)+SUM(AK66:AK75)+SUM(AC66:AC76)</f>
        <v>0</v>
      </c>
      <c r="AL76" s="235"/>
      <c r="AM76" s="235"/>
    </row>
    <row r="77" spans="1:39" s="177" customFormat="1" x14ac:dyDescent="0.2">
      <c r="B77" s="591"/>
      <c r="C77" s="328"/>
      <c r="D77" s="592"/>
      <c r="E77" s="592"/>
      <c r="F77" s="575"/>
      <c r="G77" s="235"/>
      <c r="H77" s="235"/>
      <c r="I77" s="235"/>
      <c r="J77" s="235"/>
      <c r="K77" s="235"/>
      <c r="L77" s="235"/>
      <c r="M77" s="235"/>
      <c r="P77" s="591"/>
      <c r="Q77" s="328"/>
      <c r="R77" s="592"/>
      <c r="S77" s="592"/>
      <c r="T77" s="575"/>
      <c r="U77" s="235"/>
      <c r="V77" s="235"/>
      <c r="Y77" s="591"/>
      <c r="Z77" s="328"/>
      <c r="AA77" s="592"/>
      <c r="AB77" s="592"/>
      <c r="AC77" s="575"/>
      <c r="AD77" s="235"/>
      <c r="AE77" s="235"/>
      <c r="AF77" s="235"/>
      <c r="AG77" s="591"/>
      <c r="AH77" s="591"/>
      <c r="AI77" s="592"/>
      <c r="AJ77" s="592"/>
      <c r="AK77" s="575"/>
      <c r="AL77" s="235"/>
      <c r="AM77" s="235"/>
    </row>
    <row r="78" spans="1:39" s="177" customFormat="1" x14ac:dyDescent="0.2">
      <c r="B78" s="591" t="s">
        <v>12</v>
      </c>
      <c r="C78" s="328"/>
      <c r="D78" s="592"/>
      <c r="E78" s="592"/>
      <c r="F78" s="575"/>
      <c r="G78" s="235"/>
      <c r="H78" s="235"/>
      <c r="I78" s="235"/>
      <c r="J78" s="235"/>
      <c r="K78" s="235"/>
      <c r="L78" s="235"/>
      <c r="M78" s="235"/>
      <c r="P78" s="591" t="s">
        <v>12</v>
      </c>
      <c r="Q78" s="328"/>
      <c r="R78" s="592"/>
      <c r="S78" s="592"/>
      <c r="T78" s="575"/>
      <c r="U78" s="235"/>
      <c r="V78" s="235"/>
      <c r="Y78" s="591" t="s">
        <v>12</v>
      </c>
      <c r="Z78" s="328"/>
      <c r="AA78" s="592"/>
      <c r="AB78" s="592"/>
      <c r="AC78" s="575"/>
      <c r="AD78" s="235"/>
      <c r="AE78" s="235"/>
      <c r="AF78" s="235"/>
      <c r="AG78" s="591"/>
      <c r="AH78" s="591" t="s">
        <v>12</v>
      </c>
      <c r="AI78" s="592"/>
      <c r="AJ78" s="592"/>
      <c r="AK78" s="575"/>
      <c r="AL78" s="235"/>
      <c r="AM78" s="235"/>
    </row>
    <row r="79" spans="1:39" s="177" customFormat="1" x14ac:dyDescent="0.2">
      <c r="B79" s="591"/>
      <c r="C79" s="328"/>
      <c r="D79" s="592"/>
      <c r="E79" s="592"/>
      <c r="F79" s="575"/>
      <c r="G79" s="235"/>
      <c r="H79" s="235"/>
      <c r="I79" s="235"/>
      <c r="J79" s="235"/>
      <c r="K79" s="235"/>
      <c r="L79" s="235"/>
      <c r="M79" s="235"/>
      <c r="P79" s="591"/>
      <c r="Q79" s="328"/>
      <c r="R79" s="592"/>
      <c r="S79" s="592"/>
      <c r="T79" s="575"/>
      <c r="U79" s="235"/>
      <c r="V79" s="235"/>
      <c r="Y79" s="591"/>
      <c r="Z79" s="328"/>
      <c r="AA79" s="592"/>
      <c r="AB79" s="592"/>
      <c r="AC79" s="575"/>
      <c r="AD79" s="235"/>
      <c r="AE79" s="235"/>
      <c r="AF79" s="235"/>
      <c r="AG79" s="591"/>
      <c r="AH79" s="591"/>
      <c r="AI79" s="592"/>
      <c r="AJ79" s="592"/>
      <c r="AK79" s="575"/>
      <c r="AL79" s="235"/>
      <c r="AM79" s="235"/>
    </row>
    <row r="80" spans="1:39" s="177" customFormat="1" x14ac:dyDescent="0.2">
      <c r="B80" s="591"/>
      <c r="C80" s="328"/>
      <c r="D80" s="592"/>
      <c r="E80" s="592"/>
      <c r="F80" s="575"/>
      <c r="G80" s="235"/>
      <c r="H80" s="235"/>
      <c r="I80" s="235"/>
      <c r="J80" s="235"/>
      <c r="K80" s="235"/>
      <c r="L80" s="235"/>
      <c r="M80" s="235"/>
      <c r="P80" s="591"/>
      <c r="Q80" s="328"/>
      <c r="R80" s="592"/>
      <c r="S80" s="592"/>
      <c r="T80" s="575"/>
      <c r="U80" s="235"/>
      <c r="V80" s="235"/>
      <c r="Y80" s="591"/>
      <c r="Z80" s="328"/>
      <c r="AA80" s="592"/>
      <c r="AB80" s="592"/>
      <c r="AC80" s="575"/>
      <c r="AD80" s="235"/>
      <c r="AE80" s="235"/>
      <c r="AF80" s="235"/>
      <c r="AG80" s="591"/>
      <c r="AH80" s="591"/>
      <c r="AI80" s="592"/>
      <c r="AJ80" s="592"/>
      <c r="AK80" s="575"/>
      <c r="AL80" s="235"/>
      <c r="AM80" s="235"/>
    </row>
    <row r="81" spans="1:39" s="177" customFormat="1" x14ac:dyDescent="0.2">
      <c r="B81" s="591"/>
      <c r="C81" s="328"/>
      <c r="D81" s="592"/>
      <c r="E81" s="592"/>
      <c r="F81" s="575"/>
      <c r="G81" s="235"/>
      <c r="H81" s="235"/>
      <c r="I81" s="235"/>
      <c r="J81" s="235"/>
      <c r="K81" s="235"/>
      <c r="L81" s="235"/>
      <c r="M81" s="235"/>
      <c r="P81" s="591"/>
      <c r="Q81" s="328"/>
      <c r="R81" s="592"/>
      <c r="S81" s="592"/>
      <c r="T81" s="575"/>
      <c r="U81" s="235"/>
      <c r="V81" s="235"/>
      <c r="Y81" s="591"/>
      <c r="Z81" s="328"/>
      <c r="AA81" s="592"/>
      <c r="AB81" s="592"/>
      <c r="AC81" s="575"/>
      <c r="AD81" s="235"/>
      <c r="AE81" s="235"/>
      <c r="AF81" s="235"/>
      <c r="AG81" s="591"/>
      <c r="AH81" s="591"/>
      <c r="AI81" s="592"/>
      <c r="AJ81" s="592"/>
      <c r="AK81" s="575"/>
      <c r="AL81" s="235"/>
      <c r="AM81" s="235"/>
    </row>
    <row r="82" spans="1:39" s="177" customFormat="1" x14ac:dyDescent="0.2">
      <c r="B82" s="591"/>
      <c r="C82" s="328"/>
      <c r="D82" s="592"/>
      <c r="E82" s="592"/>
      <c r="F82" s="575"/>
      <c r="G82" s="235"/>
      <c r="H82" s="235"/>
      <c r="I82" s="235"/>
      <c r="J82" s="235"/>
      <c r="K82" s="235"/>
      <c r="L82" s="235"/>
      <c r="M82" s="235"/>
      <c r="P82" s="591"/>
      <c r="Q82" s="328"/>
      <c r="R82" s="592"/>
      <c r="S82" s="592"/>
      <c r="T82" s="575"/>
      <c r="U82" s="235"/>
      <c r="V82" s="235"/>
      <c r="Y82" s="591"/>
      <c r="Z82" s="328"/>
      <c r="AA82" s="592"/>
      <c r="AB82" s="592"/>
      <c r="AC82" s="575"/>
      <c r="AD82" s="235"/>
      <c r="AE82" s="235"/>
      <c r="AF82" s="235"/>
      <c r="AG82" s="591"/>
      <c r="AH82" s="591"/>
      <c r="AI82" s="592"/>
      <c r="AJ82" s="592"/>
      <c r="AK82" s="575"/>
      <c r="AL82" s="235"/>
      <c r="AM82" s="235"/>
    </row>
    <row r="83" spans="1:39" s="177" customFormat="1" ht="13.5" thickBot="1" x14ac:dyDescent="0.25">
      <c r="B83" s="591"/>
      <c r="C83" s="328"/>
      <c r="D83" s="592"/>
      <c r="E83" s="592"/>
      <c r="F83" s="575"/>
      <c r="G83" s="235"/>
      <c r="H83" s="235"/>
      <c r="I83" s="235"/>
      <c r="J83" s="235"/>
      <c r="K83" s="235"/>
      <c r="L83" s="235"/>
      <c r="M83" s="235"/>
      <c r="P83" s="591"/>
      <c r="Q83" s="328"/>
      <c r="R83" s="592"/>
      <c r="S83" s="592"/>
      <c r="T83" s="575"/>
      <c r="U83" s="235"/>
      <c r="V83" s="235"/>
      <c r="Y83" s="591"/>
      <c r="Z83" s="328"/>
      <c r="AA83" s="592"/>
      <c r="AB83" s="592"/>
      <c r="AC83" s="575"/>
      <c r="AD83" s="235"/>
      <c r="AE83" s="235"/>
      <c r="AF83" s="235"/>
      <c r="AG83" s="591"/>
      <c r="AH83" s="591"/>
      <c r="AI83" s="592"/>
      <c r="AJ83" s="592"/>
      <c r="AK83" s="575"/>
      <c r="AL83" s="235"/>
      <c r="AM83" s="235"/>
    </row>
    <row r="84" spans="1:39" s="177" customFormat="1" ht="13.5" thickBot="1" x14ac:dyDescent="0.25">
      <c r="A84" s="579">
        <v>2</v>
      </c>
      <c r="B84" s="579"/>
      <c r="C84" s="472"/>
      <c r="D84" s="816" t="s">
        <v>159</v>
      </c>
      <c r="E84" s="812" t="s">
        <v>34</v>
      </c>
      <c r="F84" s="580">
        <f>+$AK96</f>
        <v>0</v>
      </c>
      <c r="G84" s="235"/>
      <c r="H84" s="235"/>
      <c r="I84" s="235"/>
      <c r="J84" s="235"/>
      <c r="K84" s="235"/>
      <c r="L84" s="235"/>
      <c r="M84" s="235"/>
      <c r="O84" s="579"/>
      <c r="P84" s="579"/>
      <c r="Q84" s="472"/>
      <c r="R84" s="816" t="s">
        <v>159</v>
      </c>
      <c r="S84" s="812" t="s">
        <v>34</v>
      </c>
      <c r="T84" s="580">
        <f>+$AK96</f>
        <v>0</v>
      </c>
      <c r="U84" s="235"/>
      <c r="V84" s="235"/>
      <c r="X84" s="579">
        <v>2</v>
      </c>
      <c r="Y84" s="579"/>
      <c r="Z84" s="472"/>
      <c r="AA84" s="816" t="s">
        <v>159</v>
      </c>
      <c r="AB84" s="812" t="s">
        <v>34</v>
      </c>
      <c r="AC84" s="580">
        <f>+$AK96</f>
        <v>0</v>
      </c>
      <c r="AD84" s="235"/>
      <c r="AE84" s="235"/>
      <c r="AF84" s="235"/>
      <c r="AG84" s="579"/>
      <c r="AH84" s="579"/>
      <c r="AI84" s="816" t="s">
        <v>159</v>
      </c>
      <c r="AJ84" s="812" t="s">
        <v>34</v>
      </c>
      <c r="AK84" s="814" t="s">
        <v>18</v>
      </c>
      <c r="AL84" s="235"/>
      <c r="AM84" s="235"/>
    </row>
    <row r="85" spans="1:39" s="177" customFormat="1" ht="51" x14ac:dyDescent="0.2">
      <c r="A85" s="581" t="s">
        <v>7</v>
      </c>
      <c r="B85" s="582" t="str">
        <f>+" אסמכתא " &amp; $B$4 &amp;"         חזרה לטבלה "</f>
        <v xml:space="preserve"> אסמכתא          חזרה לטבלה </v>
      </c>
      <c r="C85" s="477" t="s">
        <v>203</v>
      </c>
      <c r="D85" s="817"/>
      <c r="E85" s="813"/>
      <c r="F85" s="580" t="s">
        <v>18</v>
      </c>
      <c r="G85" s="235"/>
      <c r="H85" s="235"/>
      <c r="I85" s="235"/>
      <c r="J85" s="235"/>
      <c r="K85" s="235"/>
      <c r="L85" s="235"/>
      <c r="M85" s="235"/>
      <c r="O85" s="581" t="s">
        <v>23</v>
      </c>
      <c r="P85" s="582" t="str">
        <f>+" אסמכתא " &amp; $B$4 &amp;"         חזרה לטבלה "</f>
        <v xml:space="preserve"> אסמכתא          חזרה לטבלה </v>
      </c>
      <c r="Q85" s="477" t="s">
        <v>203</v>
      </c>
      <c r="R85" s="817"/>
      <c r="S85" s="813"/>
      <c r="T85" s="580" t="s">
        <v>18</v>
      </c>
      <c r="U85" s="235"/>
      <c r="V85" s="235"/>
      <c r="X85" s="581" t="s">
        <v>7</v>
      </c>
      <c r="Y85" s="582" t="str">
        <f>+" אסמכתא " &amp; $B$4 &amp;"         חזרה לטבלה "</f>
        <v xml:space="preserve"> אסמכתא          חזרה לטבלה </v>
      </c>
      <c r="Z85" s="477" t="s">
        <v>203</v>
      </c>
      <c r="AA85" s="817"/>
      <c r="AB85" s="813"/>
      <c r="AC85" s="580" t="s">
        <v>18</v>
      </c>
      <c r="AD85" s="235"/>
      <c r="AE85" s="235"/>
      <c r="AF85" s="235"/>
      <c r="AG85" s="582" t="s">
        <v>23</v>
      </c>
      <c r="AH85" s="582" t="str">
        <f>+" אסמכתא " &amp; $B$4 &amp;"         חזרה לטבלה "</f>
        <v xml:space="preserve"> אסמכתא          חזרה לטבלה </v>
      </c>
      <c r="AI85" s="817"/>
      <c r="AJ85" s="813"/>
      <c r="AK85" s="815"/>
      <c r="AL85" s="235"/>
      <c r="AM85" s="235"/>
    </row>
    <row r="86" spans="1:39" s="177" customFormat="1" x14ac:dyDescent="0.2">
      <c r="A86" s="583">
        <v>1</v>
      </c>
      <c r="B86" s="584"/>
      <c r="C86" s="585"/>
      <c r="D86" s="586"/>
      <c r="E86" s="586"/>
      <c r="F86" s="587"/>
      <c r="G86" s="235">
        <f>IF(AND((COUNTA($C$4)=1),(COUNTA(F86)=1),($C$4&lt;&gt;0),(OR((E86&lt;$C$62),(E86&gt;($E$62+61))))),1,0)</f>
        <v>0</v>
      </c>
      <c r="H86" s="235">
        <f>IF(AND((COUNTA($C$4)=1),(COUNTA(F86)=1),($C$4&lt;&gt;0),(OR((D86&lt;$C$62),(D86&gt;($E$62))))),1,0)</f>
        <v>0</v>
      </c>
      <c r="I86" s="235"/>
      <c r="J86" s="235"/>
      <c r="K86" s="235"/>
      <c r="L86" s="235"/>
      <c r="M86" s="235"/>
      <c r="O86" s="583">
        <v>12</v>
      </c>
      <c r="P86" s="584"/>
      <c r="Q86" s="585"/>
      <c r="R86" s="586"/>
      <c r="S86" s="586"/>
      <c r="T86" s="587"/>
      <c r="U86" s="235">
        <f>IF(AND((COUNTA($C$4)=1),(COUNTA(T86)=1),($C$4&lt;&gt;0),(OR((S86&lt;$C$62),(S86&gt;($E$62+61))))),1,0)</f>
        <v>0</v>
      </c>
      <c r="V86" s="235">
        <f>IF(AND((COUNTA($C$4)=1),(COUNTA(T86)=1),($C$4&lt;&gt;0),(OR((R86&lt;$C$62),(R86&gt;($E$62))))),1,0)</f>
        <v>0</v>
      </c>
      <c r="X86" s="583">
        <v>23</v>
      </c>
      <c r="Y86" s="584"/>
      <c r="Z86" s="585"/>
      <c r="AA86" s="586"/>
      <c r="AB86" s="586"/>
      <c r="AC86" s="587"/>
      <c r="AD86" s="235">
        <f>IF(AND((COUNTA($C$4)=1),(COUNTA(AC86)=1),($C$4&lt;&gt;0),(OR((AB86&lt;$C$62),(AB86&gt;($E$62+61))))),1,0)</f>
        <v>0</v>
      </c>
      <c r="AE86" s="235">
        <f t="shared" ref="AE86:AE96" si="11">IF(AND((COUNTA($C$4)=1),(COUNTA(AC86)=1),($C$4&lt;&gt;0),(OR((AA86&lt;$C$62),(AA86&gt;($E$62))))),1,0)</f>
        <v>0</v>
      </c>
      <c r="AF86" s="235"/>
      <c r="AG86" s="584">
        <v>34</v>
      </c>
      <c r="AH86" s="584"/>
      <c r="AI86" s="586"/>
      <c r="AJ86" s="586"/>
      <c r="AK86" s="587"/>
      <c r="AL86" s="235">
        <f>IF(AND((COUNTA($C$4)=1),(COUNTA(AK86)=1),($C$4&lt;&gt;0),(OR((AJ86&lt;$C$62),(AJ86&gt;($E$62+61))))),1,0)</f>
        <v>0</v>
      </c>
      <c r="AM86" s="235">
        <f>IF(AND((COUNTA($C$4)=1),(COUNTA(AK86)=1),($C$4&lt;&gt;0),(OR((AI86&lt;$C$62),(AI86&gt;($E$62))))),1,0)</f>
        <v>0</v>
      </c>
    </row>
    <row r="87" spans="1:39" s="177" customFormat="1" x14ac:dyDescent="0.2">
      <c r="A87" s="583">
        <v>2</v>
      </c>
      <c r="B87" s="584"/>
      <c r="C87" s="585"/>
      <c r="D87" s="586"/>
      <c r="E87" s="586"/>
      <c r="F87" s="587"/>
      <c r="G87" s="235">
        <f t="shared" ref="G87:G96" si="12">IF(AND((COUNTA($C$4)=1),(COUNTA(F87)=1),($C$4&lt;&gt;0),(OR((E87&lt;$C$62),(E87&gt;($E$62+61))))),1,0)</f>
        <v>0</v>
      </c>
      <c r="H87" s="235">
        <f t="shared" ref="H87:H96" si="13">IF(AND((COUNTA($C$4)=1),(COUNTA(F87)=1),($C$4&lt;&gt;0),(OR((D87&lt;$C$62),(D87&gt;($E$62))))),1,0)</f>
        <v>0</v>
      </c>
      <c r="I87" s="235"/>
      <c r="J87" s="235"/>
      <c r="K87" s="235"/>
      <c r="L87" s="235"/>
      <c r="M87" s="235"/>
      <c r="O87" s="583">
        <v>13</v>
      </c>
      <c r="P87" s="584"/>
      <c r="Q87" s="585"/>
      <c r="R87" s="586"/>
      <c r="S87" s="586"/>
      <c r="T87" s="587"/>
      <c r="U87" s="235">
        <f t="shared" ref="U87:U96" si="14">IF(AND((COUNTA($C$4)=1),(COUNTA(T87)=1),($C$4&lt;&gt;0),(OR((S87&lt;$C$62),(S87&gt;($E$62+61))))),1,0)</f>
        <v>0</v>
      </c>
      <c r="V87" s="235">
        <f t="shared" ref="V87:V96" si="15">IF(AND((COUNTA($C$4)=1),(COUNTA(T87)=1),($C$4&lt;&gt;0),(OR((R87&lt;$C$62),(R87&gt;($E$62))))),1,0)</f>
        <v>0</v>
      </c>
      <c r="X87" s="583">
        <v>24</v>
      </c>
      <c r="Y87" s="584"/>
      <c r="Z87" s="585"/>
      <c r="AA87" s="586"/>
      <c r="AB87" s="586"/>
      <c r="AC87" s="587"/>
      <c r="AD87" s="235">
        <f t="shared" ref="AD87:AD96" si="16">IF(AND((COUNTA($C$4)=1),(COUNTA(AC87)=1),($C$4&lt;&gt;0),(OR((AB87&lt;$C$62),(AB87&gt;($E$62+61))))),1,0)</f>
        <v>0</v>
      </c>
      <c r="AE87" s="235">
        <f t="shared" si="11"/>
        <v>0</v>
      </c>
      <c r="AF87" s="235"/>
      <c r="AG87" s="584">
        <v>35</v>
      </c>
      <c r="AH87" s="584"/>
      <c r="AI87" s="586"/>
      <c r="AJ87" s="586"/>
      <c r="AK87" s="587"/>
      <c r="AL87" s="235">
        <f t="shared" ref="AL87:AL95" si="17">IF(AND((COUNTA($C$4)=1),(COUNTA(AK87)=1),($C$4&lt;&gt;0),(OR((AJ87&lt;$C$62),(AJ87&gt;($E$62+61))))),1,0)</f>
        <v>0</v>
      </c>
      <c r="AM87" s="235">
        <f t="shared" ref="AM87:AM95" si="18">IF(AND((COUNTA($C$4)=1),(COUNTA(AK87)=1),($C$4&lt;&gt;0),(OR((AI87&lt;$C$62),(AI87&gt;($E$62))))),1,0)</f>
        <v>0</v>
      </c>
    </row>
    <row r="88" spans="1:39" s="177" customFormat="1" x14ac:dyDescent="0.2">
      <c r="A88" s="583">
        <v>3</v>
      </c>
      <c r="B88" s="584"/>
      <c r="C88" s="585"/>
      <c r="D88" s="586"/>
      <c r="E88" s="586"/>
      <c r="F88" s="587"/>
      <c r="G88" s="235">
        <f t="shared" si="12"/>
        <v>0</v>
      </c>
      <c r="H88" s="235">
        <f t="shared" si="13"/>
        <v>0</v>
      </c>
      <c r="I88" s="235"/>
      <c r="J88" s="235"/>
      <c r="K88" s="235"/>
      <c r="L88" s="235"/>
      <c r="M88" s="235"/>
      <c r="O88" s="583">
        <v>14</v>
      </c>
      <c r="P88" s="584"/>
      <c r="Q88" s="585"/>
      <c r="R88" s="586"/>
      <c r="S88" s="586"/>
      <c r="T88" s="587"/>
      <c r="U88" s="235">
        <f t="shared" si="14"/>
        <v>0</v>
      </c>
      <c r="V88" s="235">
        <f t="shared" si="15"/>
        <v>0</v>
      </c>
      <c r="X88" s="583">
        <v>25</v>
      </c>
      <c r="Y88" s="584"/>
      <c r="Z88" s="585"/>
      <c r="AA88" s="586"/>
      <c r="AB88" s="586"/>
      <c r="AC88" s="587"/>
      <c r="AD88" s="235">
        <f t="shared" si="16"/>
        <v>0</v>
      </c>
      <c r="AE88" s="235">
        <f t="shared" si="11"/>
        <v>0</v>
      </c>
      <c r="AF88" s="235"/>
      <c r="AG88" s="584">
        <v>36</v>
      </c>
      <c r="AH88" s="584"/>
      <c r="AI88" s="586"/>
      <c r="AJ88" s="586"/>
      <c r="AK88" s="587"/>
      <c r="AL88" s="235">
        <f t="shared" si="17"/>
        <v>0</v>
      </c>
      <c r="AM88" s="235">
        <f t="shared" si="18"/>
        <v>0</v>
      </c>
    </row>
    <row r="89" spans="1:39" s="177" customFormat="1" x14ac:dyDescent="0.2">
      <c r="A89" s="583">
        <v>4</v>
      </c>
      <c r="B89" s="584"/>
      <c r="C89" s="585"/>
      <c r="D89" s="586"/>
      <c r="E89" s="586"/>
      <c r="F89" s="587"/>
      <c r="G89" s="235">
        <f t="shared" si="12"/>
        <v>0</v>
      </c>
      <c r="H89" s="235">
        <f t="shared" si="13"/>
        <v>0</v>
      </c>
      <c r="I89" s="235"/>
      <c r="J89" s="235"/>
      <c r="K89" s="235"/>
      <c r="L89" s="235"/>
      <c r="M89" s="235"/>
      <c r="O89" s="583">
        <v>15</v>
      </c>
      <c r="P89" s="584"/>
      <c r="Q89" s="585"/>
      <c r="R89" s="586"/>
      <c r="S89" s="586"/>
      <c r="T89" s="587"/>
      <c r="U89" s="235">
        <f t="shared" si="14"/>
        <v>0</v>
      </c>
      <c r="V89" s="235">
        <f t="shared" si="15"/>
        <v>0</v>
      </c>
      <c r="X89" s="583">
        <v>26</v>
      </c>
      <c r="Y89" s="584"/>
      <c r="Z89" s="585"/>
      <c r="AA89" s="586"/>
      <c r="AB89" s="586"/>
      <c r="AC89" s="587"/>
      <c r="AD89" s="235">
        <f t="shared" si="16"/>
        <v>0</v>
      </c>
      <c r="AE89" s="235">
        <f t="shared" si="11"/>
        <v>0</v>
      </c>
      <c r="AF89" s="235"/>
      <c r="AG89" s="584">
        <v>37</v>
      </c>
      <c r="AH89" s="584"/>
      <c r="AI89" s="586"/>
      <c r="AJ89" s="586"/>
      <c r="AK89" s="587"/>
      <c r="AL89" s="235">
        <f t="shared" si="17"/>
        <v>0</v>
      </c>
      <c r="AM89" s="235">
        <f t="shared" si="18"/>
        <v>0</v>
      </c>
    </row>
    <row r="90" spans="1:39" s="177" customFormat="1" x14ac:dyDescent="0.2">
      <c r="A90" s="583">
        <v>5</v>
      </c>
      <c r="B90" s="584"/>
      <c r="C90" s="585"/>
      <c r="D90" s="586"/>
      <c r="E90" s="586"/>
      <c r="F90" s="587"/>
      <c r="G90" s="235">
        <f t="shared" si="12"/>
        <v>0</v>
      </c>
      <c r="H90" s="235">
        <f t="shared" si="13"/>
        <v>0</v>
      </c>
      <c r="I90" s="235"/>
      <c r="J90" s="235"/>
      <c r="K90" s="235"/>
      <c r="L90" s="235"/>
      <c r="M90" s="235"/>
      <c r="O90" s="583">
        <v>16</v>
      </c>
      <c r="P90" s="584"/>
      <c r="Q90" s="585"/>
      <c r="R90" s="586"/>
      <c r="S90" s="586"/>
      <c r="T90" s="587"/>
      <c r="U90" s="235">
        <f t="shared" si="14"/>
        <v>0</v>
      </c>
      <c r="V90" s="235">
        <f t="shared" si="15"/>
        <v>0</v>
      </c>
      <c r="X90" s="583">
        <v>27</v>
      </c>
      <c r="Y90" s="584"/>
      <c r="Z90" s="585"/>
      <c r="AA90" s="586"/>
      <c r="AB90" s="586"/>
      <c r="AC90" s="587"/>
      <c r="AD90" s="235">
        <f t="shared" si="16"/>
        <v>0</v>
      </c>
      <c r="AE90" s="235">
        <f t="shared" si="11"/>
        <v>0</v>
      </c>
      <c r="AF90" s="235"/>
      <c r="AG90" s="584">
        <v>38</v>
      </c>
      <c r="AH90" s="584"/>
      <c r="AI90" s="586"/>
      <c r="AJ90" s="586"/>
      <c r="AK90" s="587"/>
      <c r="AL90" s="235">
        <f t="shared" si="17"/>
        <v>0</v>
      </c>
      <c r="AM90" s="235">
        <f t="shared" si="18"/>
        <v>0</v>
      </c>
    </row>
    <row r="91" spans="1:39" s="177" customFormat="1" x14ac:dyDescent="0.2">
      <c r="A91" s="583">
        <v>6</v>
      </c>
      <c r="B91" s="584"/>
      <c r="C91" s="585"/>
      <c r="D91" s="586"/>
      <c r="E91" s="586"/>
      <c r="F91" s="587"/>
      <c r="G91" s="235">
        <f t="shared" si="12"/>
        <v>0</v>
      </c>
      <c r="H91" s="235">
        <f t="shared" si="13"/>
        <v>0</v>
      </c>
      <c r="I91" s="235"/>
      <c r="J91" s="235"/>
      <c r="K91" s="235"/>
      <c r="L91" s="235"/>
      <c r="M91" s="235"/>
      <c r="O91" s="583">
        <v>17</v>
      </c>
      <c r="P91" s="584"/>
      <c r="Q91" s="585"/>
      <c r="R91" s="586"/>
      <c r="S91" s="586"/>
      <c r="T91" s="587"/>
      <c r="U91" s="235">
        <f t="shared" si="14"/>
        <v>0</v>
      </c>
      <c r="V91" s="235">
        <f t="shared" si="15"/>
        <v>0</v>
      </c>
      <c r="X91" s="583">
        <v>28</v>
      </c>
      <c r="Y91" s="584"/>
      <c r="Z91" s="585"/>
      <c r="AA91" s="586"/>
      <c r="AB91" s="586"/>
      <c r="AC91" s="587"/>
      <c r="AD91" s="235">
        <f t="shared" si="16"/>
        <v>0</v>
      </c>
      <c r="AE91" s="235">
        <f t="shared" si="11"/>
        <v>0</v>
      </c>
      <c r="AF91" s="235"/>
      <c r="AG91" s="584">
        <v>39</v>
      </c>
      <c r="AH91" s="584"/>
      <c r="AI91" s="586"/>
      <c r="AJ91" s="586"/>
      <c r="AK91" s="587"/>
      <c r="AL91" s="235">
        <f t="shared" si="17"/>
        <v>0</v>
      </c>
      <c r="AM91" s="235">
        <f t="shared" si="18"/>
        <v>0</v>
      </c>
    </row>
    <row r="92" spans="1:39" s="177" customFormat="1" x14ac:dyDescent="0.2">
      <c r="A92" s="583">
        <v>7</v>
      </c>
      <c r="B92" s="584"/>
      <c r="C92" s="585"/>
      <c r="D92" s="586"/>
      <c r="E92" s="586"/>
      <c r="F92" s="587"/>
      <c r="G92" s="235">
        <f t="shared" si="12"/>
        <v>0</v>
      </c>
      <c r="H92" s="235">
        <f t="shared" si="13"/>
        <v>0</v>
      </c>
      <c r="I92" s="235"/>
      <c r="J92" s="235"/>
      <c r="K92" s="235"/>
      <c r="L92" s="235"/>
      <c r="M92" s="235"/>
      <c r="O92" s="583">
        <v>18</v>
      </c>
      <c r="P92" s="584"/>
      <c r="Q92" s="585"/>
      <c r="R92" s="586"/>
      <c r="S92" s="586"/>
      <c r="T92" s="587"/>
      <c r="U92" s="235">
        <f t="shared" si="14"/>
        <v>0</v>
      </c>
      <c r="V92" s="235">
        <f t="shared" si="15"/>
        <v>0</v>
      </c>
      <c r="X92" s="583">
        <v>29</v>
      </c>
      <c r="Y92" s="584"/>
      <c r="Z92" s="585"/>
      <c r="AA92" s="586"/>
      <c r="AB92" s="586"/>
      <c r="AC92" s="587"/>
      <c r="AD92" s="235">
        <f t="shared" si="16"/>
        <v>0</v>
      </c>
      <c r="AE92" s="235">
        <f t="shared" si="11"/>
        <v>0</v>
      </c>
      <c r="AF92" s="235"/>
      <c r="AG92" s="584">
        <v>40</v>
      </c>
      <c r="AH92" s="584"/>
      <c r="AI92" s="586"/>
      <c r="AJ92" s="586"/>
      <c r="AK92" s="587"/>
      <c r="AL92" s="235">
        <f t="shared" si="17"/>
        <v>0</v>
      </c>
      <c r="AM92" s="235">
        <f t="shared" si="18"/>
        <v>0</v>
      </c>
    </row>
    <row r="93" spans="1:39" s="177" customFormat="1" x14ac:dyDescent="0.2">
      <c r="A93" s="583">
        <v>8</v>
      </c>
      <c r="B93" s="584"/>
      <c r="C93" s="585"/>
      <c r="D93" s="586"/>
      <c r="E93" s="586"/>
      <c r="F93" s="587"/>
      <c r="G93" s="235">
        <f t="shared" si="12"/>
        <v>0</v>
      </c>
      <c r="H93" s="235">
        <f t="shared" si="13"/>
        <v>0</v>
      </c>
      <c r="I93" s="235"/>
      <c r="J93" s="235"/>
      <c r="K93" s="235"/>
      <c r="L93" s="235"/>
      <c r="M93" s="235"/>
      <c r="O93" s="583">
        <v>19</v>
      </c>
      <c r="P93" s="584"/>
      <c r="Q93" s="585"/>
      <c r="R93" s="586"/>
      <c r="S93" s="586"/>
      <c r="T93" s="587"/>
      <c r="U93" s="235">
        <f t="shared" si="14"/>
        <v>0</v>
      </c>
      <c r="V93" s="235">
        <f t="shared" si="15"/>
        <v>0</v>
      </c>
      <c r="X93" s="583">
        <v>30</v>
      </c>
      <c r="Y93" s="584"/>
      <c r="Z93" s="585"/>
      <c r="AA93" s="586"/>
      <c r="AB93" s="586"/>
      <c r="AC93" s="587"/>
      <c r="AD93" s="235">
        <f t="shared" si="16"/>
        <v>0</v>
      </c>
      <c r="AE93" s="235">
        <f t="shared" si="11"/>
        <v>0</v>
      </c>
      <c r="AF93" s="235"/>
      <c r="AG93" s="584">
        <v>41</v>
      </c>
      <c r="AH93" s="584"/>
      <c r="AI93" s="586"/>
      <c r="AJ93" s="586"/>
      <c r="AK93" s="587"/>
      <c r="AL93" s="235">
        <f t="shared" si="17"/>
        <v>0</v>
      </c>
      <c r="AM93" s="235">
        <f t="shared" si="18"/>
        <v>0</v>
      </c>
    </row>
    <row r="94" spans="1:39" s="177" customFormat="1" x14ac:dyDescent="0.2">
      <c r="A94" s="583">
        <v>9</v>
      </c>
      <c r="B94" s="584"/>
      <c r="C94" s="585"/>
      <c r="D94" s="586"/>
      <c r="E94" s="586"/>
      <c r="F94" s="587"/>
      <c r="G94" s="235">
        <f t="shared" si="12"/>
        <v>0</v>
      </c>
      <c r="H94" s="235">
        <f t="shared" si="13"/>
        <v>0</v>
      </c>
      <c r="I94" s="235"/>
      <c r="J94" s="235"/>
      <c r="K94" s="235"/>
      <c r="L94" s="235"/>
      <c r="M94" s="235"/>
      <c r="O94" s="583">
        <v>20</v>
      </c>
      <c r="P94" s="584"/>
      <c r="Q94" s="585"/>
      <c r="R94" s="586"/>
      <c r="S94" s="586"/>
      <c r="T94" s="587"/>
      <c r="U94" s="235">
        <f t="shared" si="14"/>
        <v>0</v>
      </c>
      <c r="V94" s="235">
        <f t="shared" si="15"/>
        <v>0</v>
      </c>
      <c r="X94" s="583">
        <v>31</v>
      </c>
      <c r="Y94" s="584"/>
      <c r="Z94" s="585"/>
      <c r="AA94" s="586"/>
      <c r="AB94" s="586"/>
      <c r="AC94" s="587"/>
      <c r="AD94" s="235">
        <f t="shared" si="16"/>
        <v>0</v>
      </c>
      <c r="AE94" s="235">
        <f t="shared" si="11"/>
        <v>0</v>
      </c>
      <c r="AF94" s="235"/>
      <c r="AG94" s="584">
        <v>42</v>
      </c>
      <c r="AH94" s="584"/>
      <c r="AI94" s="586"/>
      <c r="AJ94" s="586"/>
      <c r="AK94" s="587"/>
      <c r="AL94" s="235">
        <f t="shared" si="17"/>
        <v>0</v>
      </c>
      <c r="AM94" s="235">
        <f t="shared" si="18"/>
        <v>0</v>
      </c>
    </row>
    <row r="95" spans="1:39" s="177" customFormat="1" x14ac:dyDescent="0.2">
      <c r="A95" s="583">
        <v>10</v>
      </c>
      <c r="B95" s="584"/>
      <c r="C95" s="585"/>
      <c r="D95" s="586"/>
      <c r="E95" s="586"/>
      <c r="F95" s="587"/>
      <c r="G95" s="235">
        <f t="shared" si="12"/>
        <v>0</v>
      </c>
      <c r="H95" s="235">
        <f t="shared" si="13"/>
        <v>0</v>
      </c>
      <c r="I95" s="235"/>
      <c r="J95" s="235"/>
      <c r="K95" s="235"/>
      <c r="L95" s="235"/>
      <c r="M95" s="235"/>
      <c r="O95" s="583">
        <v>21</v>
      </c>
      <c r="P95" s="584"/>
      <c r="Q95" s="585"/>
      <c r="R95" s="586"/>
      <c r="S95" s="586"/>
      <c r="T95" s="587"/>
      <c r="U95" s="235">
        <f t="shared" si="14"/>
        <v>0</v>
      </c>
      <c r="V95" s="235">
        <f t="shared" si="15"/>
        <v>0</v>
      </c>
      <c r="X95" s="583">
        <v>32</v>
      </c>
      <c r="Y95" s="584"/>
      <c r="Z95" s="585"/>
      <c r="AA95" s="586"/>
      <c r="AB95" s="586"/>
      <c r="AC95" s="587"/>
      <c r="AD95" s="235">
        <f t="shared" si="16"/>
        <v>0</v>
      </c>
      <c r="AE95" s="235">
        <f t="shared" si="11"/>
        <v>0</v>
      </c>
      <c r="AF95" s="235"/>
      <c r="AG95" s="584">
        <v>43</v>
      </c>
      <c r="AH95" s="584"/>
      <c r="AI95" s="586"/>
      <c r="AJ95" s="586"/>
      <c r="AK95" s="587"/>
      <c r="AL95" s="235">
        <f t="shared" si="17"/>
        <v>0</v>
      </c>
      <c r="AM95" s="235">
        <f t="shared" si="18"/>
        <v>0</v>
      </c>
    </row>
    <row r="96" spans="1:39" s="177" customFormat="1" ht="13.5" thickBot="1" x14ac:dyDescent="0.25">
      <c r="A96" s="583">
        <v>11</v>
      </c>
      <c r="B96" s="584"/>
      <c r="C96" s="585"/>
      <c r="D96" s="586"/>
      <c r="E96" s="586"/>
      <c r="F96" s="587"/>
      <c r="G96" s="235">
        <f t="shared" si="12"/>
        <v>0</v>
      </c>
      <c r="H96" s="235">
        <f t="shared" si="13"/>
        <v>0</v>
      </c>
      <c r="I96" s="235"/>
      <c r="J96" s="235"/>
      <c r="K96" s="235"/>
      <c r="L96" s="235"/>
      <c r="M96" s="235"/>
      <c r="O96" s="583">
        <v>22</v>
      </c>
      <c r="P96" s="584"/>
      <c r="Q96" s="585"/>
      <c r="R96" s="586"/>
      <c r="S96" s="586"/>
      <c r="T96" s="587"/>
      <c r="U96" s="235">
        <f t="shared" si="14"/>
        <v>0</v>
      </c>
      <c r="V96" s="235">
        <f t="shared" si="15"/>
        <v>0</v>
      </c>
      <c r="X96" s="583">
        <v>33</v>
      </c>
      <c r="Y96" s="584"/>
      <c r="Z96" s="585"/>
      <c r="AA96" s="586"/>
      <c r="AB96" s="586"/>
      <c r="AC96" s="587"/>
      <c r="AD96" s="235">
        <f t="shared" si="16"/>
        <v>0</v>
      </c>
      <c r="AE96" s="235">
        <f t="shared" si="11"/>
        <v>0</v>
      </c>
      <c r="AF96" s="235"/>
      <c r="AG96" s="589"/>
      <c r="AH96" s="589" t="s">
        <v>3</v>
      </c>
      <c r="AI96" s="589"/>
      <c r="AJ96" s="589"/>
      <c r="AK96" s="590">
        <f>SUM(F86:F96)+SUM(T86:T96)+SUM(AK86:AK95)+SUM(AC86:AC96)</f>
        <v>0</v>
      </c>
      <c r="AL96" s="235"/>
      <c r="AM96" s="235"/>
    </row>
    <row r="97" spans="1:39" s="177" customFormat="1" x14ac:dyDescent="0.2">
      <c r="B97" s="591"/>
      <c r="C97" s="328"/>
      <c r="D97" s="592"/>
      <c r="E97" s="592"/>
      <c r="F97" s="575"/>
      <c r="G97" s="235"/>
      <c r="H97" s="235"/>
      <c r="I97" s="235"/>
      <c r="J97" s="235"/>
      <c r="K97" s="235"/>
      <c r="L97" s="235"/>
      <c r="M97" s="235"/>
      <c r="P97" s="591"/>
      <c r="Q97" s="328"/>
      <c r="R97" s="592"/>
      <c r="S97" s="592"/>
      <c r="T97" s="575"/>
      <c r="U97" s="235"/>
      <c r="V97" s="235"/>
      <c r="Y97" s="591"/>
      <c r="Z97" s="328"/>
      <c r="AA97" s="592"/>
      <c r="AB97" s="592"/>
      <c r="AC97" s="575"/>
      <c r="AD97" s="235"/>
      <c r="AE97" s="235"/>
      <c r="AF97" s="235"/>
      <c r="AG97" s="591"/>
      <c r="AH97" s="591"/>
      <c r="AI97" s="592"/>
      <c r="AJ97" s="592"/>
      <c r="AK97" s="575"/>
      <c r="AL97" s="235"/>
      <c r="AM97" s="235"/>
    </row>
    <row r="98" spans="1:39" s="177" customFormat="1" x14ac:dyDescent="0.2">
      <c r="B98" s="591"/>
      <c r="C98" s="328"/>
      <c r="D98" s="592"/>
      <c r="E98" s="592"/>
      <c r="F98" s="575"/>
      <c r="G98" s="235"/>
      <c r="H98" s="235"/>
      <c r="I98" s="235"/>
      <c r="J98" s="235"/>
      <c r="K98" s="235"/>
      <c r="L98" s="235"/>
      <c r="M98" s="235"/>
      <c r="P98" s="591"/>
      <c r="Q98" s="328"/>
      <c r="R98" s="592"/>
      <c r="S98" s="592"/>
      <c r="T98" s="575"/>
      <c r="U98" s="235"/>
      <c r="V98" s="235"/>
      <c r="Y98" s="591"/>
      <c r="Z98" s="328"/>
      <c r="AA98" s="592"/>
      <c r="AB98" s="592"/>
      <c r="AC98" s="575"/>
      <c r="AD98" s="235"/>
      <c r="AE98" s="235"/>
      <c r="AF98" s="235"/>
      <c r="AG98" s="591"/>
      <c r="AH98" s="591"/>
      <c r="AI98" s="592"/>
      <c r="AJ98" s="592"/>
      <c r="AK98" s="575"/>
      <c r="AL98" s="235"/>
      <c r="AM98" s="235"/>
    </row>
    <row r="99" spans="1:39" s="177" customFormat="1" x14ac:dyDescent="0.2">
      <c r="B99" s="591"/>
      <c r="C99" s="328"/>
      <c r="D99" s="592"/>
      <c r="E99" s="592"/>
      <c r="F99" s="575"/>
      <c r="G99" s="235"/>
      <c r="H99" s="235"/>
      <c r="I99" s="235"/>
      <c r="J99" s="235"/>
      <c r="K99" s="235"/>
      <c r="L99" s="235"/>
      <c r="M99" s="235"/>
      <c r="P99" s="591"/>
      <c r="Q99" s="328"/>
      <c r="R99" s="592"/>
      <c r="S99" s="592"/>
      <c r="T99" s="575"/>
      <c r="U99" s="235"/>
      <c r="V99" s="235"/>
      <c r="Y99" s="591"/>
      <c r="Z99" s="328"/>
      <c r="AA99" s="592"/>
      <c r="AB99" s="592"/>
      <c r="AC99" s="575"/>
      <c r="AD99" s="235"/>
      <c r="AE99" s="235"/>
      <c r="AF99" s="235"/>
      <c r="AG99" s="591"/>
      <c r="AH99" s="591"/>
      <c r="AI99" s="592"/>
      <c r="AJ99" s="592"/>
      <c r="AK99" s="575"/>
      <c r="AL99" s="235"/>
      <c r="AM99" s="235"/>
    </row>
    <row r="100" spans="1:39" s="177" customFormat="1" x14ac:dyDescent="0.2">
      <c r="B100" s="591"/>
      <c r="C100" s="328"/>
      <c r="D100" s="592"/>
      <c r="E100" s="592"/>
      <c r="F100" s="575"/>
      <c r="G100" s="235"/>
      <c r="H100" s="235"/>
      <c r="I100" s="235"/>
      <c r="J100" s="235"/>
      <c r="K100" s="235"/>
      <c r="L100" s="235"/>
      <c r="M100" s="235"/>
      <c r="P100" s="591"/>
      <c r="Q100" s="328"/>
      <c r="R100" s="592"/>
      <c r="S100" s="592"/>
      <c r="T100" s="575"/>
      <c r="U100" s="235"/>
      <c r="V100" s="235"/>
      <c r="Y100" s="591"/>
      <c r="Z100" s="328"/>
      <c r="AA100" s="592"/>
      <c r="AB100" s="592"/>
      <c r="AC100" s="575"/>
      <c r="AD100" s="235"/>
      <c r="AE100" s="235"/>
      <c r="AF100" s="235"/>
      <c r="AG100" s="591"/>
      <c r="AH100" s="591"/>
      <c r="AI100" s="592"/>
      <c r="AJ100" s="592"/>
      <c r="AK100" s="575"/>
      <c r="AL100" s="235"/>
      <c r="AM100" s="235"/>
    </row>
    <row r="101" spans="1:39" s="177" customFormat="1" x14ac:dyDescent="0.2">
      <c r="B101" s="591"/>
      <c r="C101" s="328"/>
      <c r="D101" s="592"/>
      <c r="E101" s="592"/>
      <c r="F101" s="575"/>
      <c r="G101" s="235"/>
      <c r="H101" s="235"/>
      <c r="I101" s="235"/>
      <c r="J101" s="235"/>
      <c r="K101" s="235"/>
      <c r="L101" s="235"/>
      <c r="M101" s="235"/>
      <c r="P101" s="591"/>
      <c r="Q101" s="328"/>
      <c r="R101" s="592"/>
      <c r="S101" s="592"/>
      <c r="T101" s="575"/>
      <c r="U101" s="235"/>
      <c r="V101" s="235"/>
      <c r="Y101" s="591"/>
      <c r="Z101" s="328"/>
      <c r="AA101" s="592"/>
      <c r="AB101" s="592"/>
      <c r="AC101" s="575"/>
      <c r="AD101" s="235"/>
      <c r="AE101" s="235"/>
      <c r="AF101" s="235"/>
      <c r="AG101" s="591"/>
      <c r="AH101" s="591"/>
      <c r="AI101" s="592"/>
      <c r="AJ101" s="592"/>
      <c r="AK101" s="575"/>
      <c r="AL101" s="235"/>
      <c r="AM101" s="235"/>
    </row>
    <row r="102" spans="1:39" s="177" customFormat="1" x14ac:dyDescent="0.2">
      <c r="B102" s="591"/>
      <c r="C102" s="328"/>
      <c r="D102" s="592"/>
      <c r="E102" s="592"/>
      <c r="F102" s="575"/>
      <c r="G102" s="235"/>
      <c r="H102" s="235"/>
      <c r="I102" s="235"/>
      <c r="J102" s="235"/>
      <c r="K102" s="235"/>
      <c r="L102" s="235"/>
      <c r="M102" s="235"/>
      <c r="P102" s="591"/>
      <c r="Q102" s="328"/>
      <c r="R102" s="592"/>
      <c r="S102" s="592"/>
      <c r="T102" s="575"/>
      <c r="U102" s="235"/>
      <c r="V102" s="235"/>
      <c r="Y102" s="591"/>
      <c r="Z102" s="328"/>
      <c r="AA102" s="592"/>
      <c r="AB102" s="592"/>
      <c r="AC102" s="575"/>
      <c r="AD102" s="235"/>
      <c r="AE102" s="235"/>
      <c r="AF102" s="235"/>
      <c r="AG102" s="591"/>
      <c r="AH102" s="591"/>
      <c r="AI102" s="592"/>
      <c r="AJ102" s="592"/>
      <c r="AK102" s="575"/>
      <c r="AL102" s="235"/>
      <c r="AM102" s="235"/>
    </row>
    <row r="103" spans="1:39" s="177" customFormat="1" ht="13.5" thickBot="1" x14ac:dyDescent="0.25">
      <c r="B103" s="591"/>
      <c r="C103" s="328"/>
      <c r="D103" s="592"/>
      <c r="E103" s="592"/>
      <c r="F103" s="575"/>
      <c r="G103" s="235"/>
      <c r="H103" s="235"/>
      <c r="I103" s="235"/>
      <c r="J103" s="235"/>
      <c r="K103" s="235"/>
      <c r="L103" s="235"/>
      <c r="M103" s="235"/>
      <c r="P103" s="591"/>
      <c r="Q103" s="328"/>
      <c r="R103" s="592"/>
      <c r="S103" s="592"/>
      <c r="T103" s="575"/>
      <c r="U103" s="235"/>
      <c r="V103" s="235"/>
      <c r="Y103" s="591"/>
      <c r="Z103" s="328"/>
      <c r="AA103" s="592"/>
      <c r="AB103" s="592"/>
      <c r="AC103" s="575"/>
      <c r="AD103" s="235"/>
      <c r="AE103" s="235"/>
      <c r="AF103" s="235"/>
      <c r="AG103" s="591"/>
      <c r="AH103" s="591"/>
      <c r="AI103" s="592"/>
      <c r="AJ103" s="592"/>
      <c r="AK103" s="575"/>
      <c r="AL103" s="235"/>
      <c r="AM103" s="235"/>
    </row>
    <row r="104" spans="1:39" s="177" customFormat="1" ht="13.5" thickBot="1" x14ac:dyDescent="0.25">
      <c r="A104" s="579">
        <v>3</v>
      </c>
      <c r="B104" s="579"/>
      <c r="C104" s="472"/>
      <c r="D104" s="816" t="s">
        <v>159</v>
      </c>
      <c r="E104" s="812" t="s">
        <v>34</v>
      </c>
      <c r="F104" s="580">
        <f>+$AK116</f>
        <v>0</v>
      </c>
      <c r="G104" s="235"/>
      <c r="H104" s="235"/>
      <c r="I104" s="235"/>
      <c r="J104" s="235"/>
      <c r="K104" s="235"/>
      <c r="L104" s="235"/>
      <c r="M104" s="235"/>
      <c r="O104" s="579"/>
      <c r="P104" s="579"/>
      <c r="Q104" s="472"/>
      <c r="R104" s="816" t="s">
        <v>159</v>
      </c>
      <c r="S104" s="812" t="s">
        <v>34</v>
      </c>
      <c r="T104" s="580">
        <f>+$AK116</f>
        <v>0</v>
      </c>
      <c r="U104" s="235"/>
      <c r="V104" s="235"/>
      <c r="X104" s="579">
        <v>3</v>
      </c>
      <c r="Y104" s="579"/>
      <c r="Z104" s="472"/>
      <c r="AA104" s="816" t="s">
        <v>159</v>
      </c>
      <c r="AB104" s="812" t="s">
        <v>34</v>
      </c>
      <c r="AC104" s="580">
        <f>+$AK116</f>
        <v>0</v>
      </c>
      <c r="AD104" s="235"/>
      <c r="AE104" s="235"/>
      <c r="AF104" s="235"/>
      <c r="AG104" s="579"/>
      <c r="AH104" s="579"/>
      <c r="AI104" s="816" t="s">
        <v>159</v>
      </c>
      <c r="AJ104" s="812" t="s">
        <v>34</v>
      </c>
      <c r="AK104" s="814" t="s">
        <v>18</v>
      </c>
      <c r="AL104" s="235"/>
      <c r="AM104" s="235"/>
    </row>
    <row r="105" spans="1:39" s="177" customFormat="1" ht="51" x14ac:dyDescent="0.2">
      <c r="A105" s="581" t="s">
        <v>7</v>
      </c>
      <c r="B105" s="582" t="str">
        <f>+" אסמכתא " &amp; $B$5 &amp;"         חזרה לטבלה "</f>
        <v xml:space="preserve"> אסמכתא          חזרה לטבלה </v>
      </c>
      <c r="C105" s="477" t="s">
        <v>203</v>
      </c>
      <c r="D105" s="817"/>
      <c r="E105" s="813"/>
      <c r="F105" s="580" t="s">
        <v>18</v>
      </c>
      <c r="G105" s="235"/>
      <c r="H105" s="235"/>
      <c r="I105" s="235"/>
      <c r="J105" s="235"/>
      <c r="K105" s="235"/>
      <c r="L105" s="235"/>
      <c r="M105" s="235"/>
      <c r="O105" s="581" t="s">
        <v>23</v>
      </c>
      <c r="P105" s="582" t="str">
        <f>+" אסמכתא " &amp; $B$5 &amp;"         חזרה לטבלה "</f>
        <v xml:space="preserve"> אסמכתא          חזרה לטבלה </v>
      </c>
      <c r="Q105" s="477" t="s">
        <v>203</v>
      </c>
      <c r="R105" s="817"/>
      <c r="S105" s="813"/>
      <c r="T105" s="580" t="s">
        <v>18</v>
      </c>
      <c r="U105" s="235"/>
      <c r="V105" s="235"/>
      <c r="X105" s="581" t="s">
        <v>7</v>
      </c>
      <c r="Y105" s="582" t="str">
        <f>+" אסמכתא " &amp; $B$5 &amp;"         חזרה לטבלה "</f>
        <v xml:space="preserve"> אסמכתא          חזרה לטבלה </v>
      </c>
      <c r="Z105" s="477" t="s">
        <v>203</v>
      </c>
      <c r="AA105" s="817"/>
      <c r="AB105" s="813"/>
      <c r="AC105" s="580" t="s">
        <v>18</v>
      </c>
      <c r="AD105" s="235"/>
      <c r="AE105" s="235"/>
      <c r="AF105" s="235"/>
      <c r="AG105" s="582" t="s">
        <v>23</v>
      </c>
      <c r="AH105" s="582" t="str">
        <f>+" אסמכתא " &amp; $B$5 &amp;"         חזרה לטבלה "</f>
        <v xml:space="preserve"> אסמכתא          חזרה לטבלה </v>
      </c>
      <c r="AI105" s="817"/>
      <c r="AJ105" s="813"/>
      <c r="AK105" s="815"/>
      <c r="AL105" s="235"/>
      <c r="AM105" s="235"/>
    </row>
    <row r="106" spans="1:39" s="177" customFormat="1" x14ac:dyDescent="0.2">
      <c r="A106" s="583">
        <v>1</v>
      </c>
      <c r="B106" s="584"/>
      <c r="C106" s="585"/>
      <c r="D106" s="586"/>
      <c r="E106" s="586"/>
      <c r="F106" s="587"/>
      <c r="G106" s="235">
        <f>IF(AND((COUNTA($C$5)=1),(COUNTA(F106)=1),($C$5&lt;&gt;0),(OR((E106&lt;$C$62),(E106&gt;($E$62+61))))),1,0)</f>
        <v>0</v>
      </c>
      <c r="H106" s="235">
        <f>IF(AND((COUNTA($C$5)=1),(COUNTA(F106)=1),($C$5&lt;&gt;0),(OR((D106&lt;$C$62),(D106&gt;($E$62))))),1,0)</f>
        <v>0</v>
      </c>
      <c r="I106" s="235"/>
      <c r="J106" s="235"/>
      <c r="K106" s="235"/>
      <c r="L106" s="235"/>
      <c r="M106" s="235"/>
      <c r="O106" s="583">
        <v>12</v>
      </c>
      <c r="P106" s="584"/>
      <c r="Q106" s="585"/>
      <c r="R106" s="586"/>
      <c r="S106" s="586"/>
      <c r="T106" s="587"/>
      <c r="U106" s="235">
        <f>IF(AND((COUNTA($C$5)=1),(COUNTA(T106)=1),($C$5&lt;&gt;0),(OR((S106&lt;$C$62),(S106&gt;($E$62+61))))),1,0)</f>
        <v>0</v>
      </c>
      <c r="V106" s="235">
        <f>IF(AND((COUNTA($C$5)=1),(COUNTA(T106)=1),($C$5&lt;&gt;0),(OR((R106&lt;$C$62),(R106&gt;($E$62))))),1,0)</f>
        <v>0</v>
      </c>
      <c r="X106" s="583">
        <v>23</v>
      </c>
      <c r="Y106" s="584"/>
      <c r="Z106" s="585"/>
      <c r="AA106" s="586"/>
      <c r="AB106" s="586"/>
      <c r="AC106" s="587"/>
      <c r="AD106" s="235">
        <f>IF(AND((COUNTA($C$5)=1),(COUNTA(AC106)=1),($C$5&lt;&gt;0),(OR((AB106&lt;$C$62),(AB106&gt;($E$62+61))))),1,0)</f>
        <v>0</v>
      </c>
      <c r="AE106" s="235">
        <f t="shared" ref="AE106:AE116" si="19">IF(AND((COUNTA($C$5)=1),(COUNTA(AC106)=1),($C$5&lt;&gt;0),(OR((AA106&lt;$C$62),(AA106&gt;($E$62))))),1,0)</f>
        <v>0</v>
      </c>
      <c r="AF106" s="235"/>
      <c r="AG106" s="584">
        <v>34</v>
      </c>
      <c r="AH106" s="584"/>
      <c r="AI106" s="586"/>
      <c r="AJ106" s="586"/>
      <c r="AK106" s="587"/>
      <c r="AL106" s="235">
        <f>IF(AND((COUNTA($C$5)=1),(COUNTA(AK106)=1),($C$5&lt;&gt;0),(OR((AJ106&lt;$C$62),(AJ106&gt;($E$62+61))))),1,0)</f>
        <v>0</v>
      </c>
      <c r="AM106" s="235">
        <f>IF(AND((COUNTA($C$5)=1),(COUNTA(AK106)=1),($C$5&lt;&gt;0),(OR((AI106&lt;$C$62),(AI106&gt;($E$62))))),1,0)</f>
        <v>0</v>
      </c>
    </row>
    <row r="107" spans="1:39" s="177" customFormat="1" x14ac:dyDescent="0.2">
      <c r="A107" s="583">
        <v>2</v>
      </c>
      <c r="B107" s="584"/>
      <c r="C107" s="585"/>
      <c r="D107" s="586"/>
      <c r="E107" s="586"/>
      <c r="F107" s="587"/>
      <c r="G107" s="235">
        <f t="shared" ref="G107:G116" si="20">IF(AND((COUNTA($C$5)=1),(COUNTA(F107)=1),($C$5&lt;&gt;0),(OR((E107&lt;$C$62),(E107&gt;($E$62+61))))),1,0)</f>
        <v>0</v>
      </c>
      <c r="H107" s="235">
        <f t="shared" ref="H107:H116" si="21">IF(AND((COUNTA($C$5)=1),(COUNTA(F107)=1),($C$5&lt;&gt;0),(OR((D107&lt;$C$62),(D107&gt;($E$62))))),1,0)</f>
        <v>0</v>
      </c>
      <c r="I107" s="235"/>
      <c r="J107" s="235"/>
      <c r="K107" s="235"/>
      <c r="L107" s="235"/>
      <c r="M107" s="235"/>
      <c r="O107" s="583">
        <v>13</v>
      </c>
      <c r="P107" s="584"/>
      <c r="Q107" s="585"/>
      <c r="R107" s="586"/>
      <c r="S107" s="586"/>
      <c r="T107" s="587"/>
      <c r="U107" s="235">
        <f t="shared" ref="U107:U116" si="22">IF(AND((COUNTA($C$5)=1),(COUNTA(T107)=1),($C$5&lt;&gt;0),(OR((S107&lt;$C$62),(S107&gt;($E$62+61))))),1,0)</f>
        <v>0</v>
      </c>
      <c r="V107" s="235">
        <f t="shared" ref="V107:V116" si="23">IF(AND((COUNTA($C$5)=1),(COUNTA(T107)=1),($C$5&lt;&gt;0),(OR((R107&lt;$C$62),(R107&gt;($E$62))))),1,0)</f>
        <v>0</v>
      </c>
      <c r="X107" s="583">
        <v>24</v>
      </c>
      <c r="Y107" s="584"/>
      <c r="Z107" s="585"/>
      <c r="AA107" s="586"/>
      <c r="AB107" s="586"/>
      <c r="AC107" s="587"/>
      <c r="AD107" s="235">
        <f t="shared" ref="AD107:AD116" si="24">IF(AND((COUNTA($C$5)=1),(COUNTA(AC107)=1),($C$5&lt;&gt;0),(OR((AB107&lt;$C$62),(AB107&gt;($E$62+61))))),1,0)</f>
        <v>0</v>
      </c>
      <c r="AE107" s="235">
        <f t="shared" si="19"/>
        <v>0</v>
      </c>
      <c r="AF107" s="235"/>
      <c r="AG107" s="584">
        <v>35</v>
      </c>
      <c r="AH107" s="584"/>
      <c r="AI107" s="586"/>
      <c r="AJ107" s="586"/>
      <c r="AK107" s="587"/>
      <c r="AL107" s="235">
        <f t="shared" ref="AL107:AL115" si="25">IF(AND((COUNTA($C$5)=1),(COUNTA(AK107)=1),($C$5&lt;&gt;0),(OR((AJ107&lt;$C$62),(AJ107&gt;($E$62+61))))),1,0)</f>
        <v>0</v>
      </c>
      <c r="AM107" s="235">
        <f t="shared" ref="AM107:AM115" si="26">IF(AND((COUNTA($C$5)=1),(COUNTA(AK107)=1),($C$5&lt;&gt;0),(OR((AI107&lt;$C$62),(AI107&gt;($E$62))))),1,0)</f>
        <v>0</v>
      </c>
    </row>
    <row r="108" spans="1:39" s="177" customFormat="1" x14ac:dyDescent="0.2">
      <c r="A108" s="583">
        <v>3</v>
      </c>
      <c r="B108" s="584"/>
      <c r="C108" s="585"/>
      <c r="D108" s="586"/>
      <c r="E108" s="586"/>
      <c r="F108" s="587"/>
      <c r="G108" s="235">
        <f t="shared" si="20"/>
        <v>0</v>
      </c>
      <c r="H108" s="235">
        <f t="shared" si="21"/>
        <v>0</v>
      </c>
      <c r="I108" s="235"/>
      <c r="J108" s="235"/>
      <c r="K108" s="235"/>
      <c r="L108" s="235"/>
      <c r="M108" s="235"/>
      <c r="O108" s="583">
        <v>14</v>
      </c>
      <c r="P108" s="584"/>
      <c r="Q108" s="585"/>
      <c r="R108" s="586"/>
      <c r="S108" s="586"/>
      <c r="T108" s="587"/>
      <c r="U108" s="235">
        <f t="shared" si="22"/>
        <v>0</v>
      </c>
      <c r="V108" s="235">
        <f t="shared" si="23"/>
        <v>0</v>
      </c>
      <c r="X108" s="583">
        <v>25</v>
      </c>
      <c r="Y108" s="584"/>
      <c r="Z108" s="585"/>
      <c r="AA108" s="586"/>
      <c r="AB108" s="586"/>
      <c r="AC108" s="587"/>
      <c r="AD108" s="235">
        <f t="shared" si="24"/>
        <v>0</v>
      </c>
      <c r="AE108" s="235">
        <f t="shared" si="19"/>
        <v>0</v>
      </c>
      <c r="AF108" s="235"/>
      <c r="AG108" s="584">
        <v>36</v>
      </c>
      <c r="AH108" s="584"/>
      <c r="AI108" s="586"/>
      <c r="AJ108" s="586"/>
      <c r="AK108" s="587"/>
      <c r="AL108" s="235">
        <f t="shared" si="25"/>
        <v>0</v>
      </c>
      <c r="AM108" s="235">
        <f t="shared" si="26"/>
        <v>0</v>
      </c>
    </row>
    <row r="109" spans="1:39" s="177" customFormat="1" x14ac:dyDescent="0.2">
      <c r="A109" s="583">
        <v>4</v>
      </c>
      <c r="B109" s="584"/>
      <c r="C109" s="585"/>
      <c r="D109" s="586"/>
      <c r="E109" s="586"/>
      <c r="F109" s="587"/>
      <c r="G109" s="235">
        <f t="shared" si="20"/>
        <v>0</v>
      </c>
      <c r="H109" s="235">
        <f t="shared" si="21"/>
        <v>0</v>
      </c>
      <c r="I109" s="235"/>
      <c r="J109" s="235"/>
      <c r="K109" s="235"/>
      <c r="L109" s="235"/>
      <c r="M109" s="235"/>
      <c r="O109" s="583">
        <v>15</v>
      </c>
      <c r="P109" s="584"/>
      <c r="Q109" s="585"/>
      <c r="R109" s="586"/>
      <c r="S109" s="586"/>
      <c r="T109" s="587"/>
      <c r="U109" s="235">
        <f t="shared" si="22"/>
        <v>0</v>
      </c>
      <c r="V109" s="235">
        <f t="shared" si="23"/>
        <v>0</v>
      </c>
      <c r="X109" s="583">
        <v>26</v>
      </c>
      <c r="Y109" s="584"/>
      <c r="Z109" s="585"/>
      <c r="AA109" s="586"/>
      <c r="AB109" s="586"/>
      <c r="AC109" s="587"/>
      <c r="AD109" s="235">
        <f t="shared" si="24"/>
        <v>0</v>
      </c>
      <c r="AE109" s="235">
        <f t="shared" si="19"/>
        <v>0</v>
      </c>
      <c r="AF109" s="235"/>
      <c r="AG109" s="584">
        <v>37</v>
      </c>
      <c r="AH109" s="584"/>
      <c r="AI109" s="586"/>
      <c r="AJ109" s="586"/>
      <c r="AK109" s="587"/>
      <c r="AL109" s="235">
        <f t="shared" si="25"/>
        <v>0</v>
      </c>
      <c r="AM109" s="235">
        <f t="shared" si="26"/>
        <v>0</v>
      </c>
    </row>
    <row r="110" spans="1:39" s="177" customFormat="1" x14ac:dyDescent="0.2">
      <c r="A110" s="583">
        <v>5</v>
      </c>
      <c r="B110" s="584"/>
      <c r="C110" s="585"/>
      <c r="D110" s="586"/>
      <c r="E110" s="586"/>
      <c r="F110" s="587"/>
      <c r="G110" s="235">
        <f t="shared" si="20"/>
        <v>0</v>
      </c>
      <c r="H110" s="235">
        <f t="shared" si="21"/>
        <v>0</v>
      </c>
      <c r="I110" s="235"/>
      <c r="J110" s="235"/>
      <c r="K110" s="235"/>
      <c r="L110" s="235"/>
      <c r="M110" s="235"/>
      <c r="O110" s="583">
        <v>16</v>
      </c>
      <c r="P110" s="584"/>
      <c r="Q110" s="585"/>
      <c r="R110" s="586"/>
      <c r="S110" s="586"/>
      <c r="T110" s="587"/>
      <c r="U110" s="235">
        <f t="shared" si="22"/>
        <v>0</v>
      </c>
      <c r="V110" s="235">
        <f t="shared" si="23"/>
        <v>0</v>
      </c>
      <c r="X110" s="583">
        <v>27</v>
      </c>
      <c r="Y110" s="584"/>
      <c r="Z110" s="585"/>
      <c r="AA110" s="586"/>
      <c r="AB110" s="586"/>
      <c r="AC110" s="587"/>
      <c r="AD110" s="235">
        <f t="shared" si="24"/>
        <v>0</v>
      </c>
      <c r="AE110" s="235">
        <f t="shared" si="19"/>
        <v>0</v>
      </c>
      <c r="AF110" s="235"/>
      <c r="AG110" s="584">
        <v>38</v>
      </c>
      <c r="AH110" s="584"/>
      <c r="AI110" s="586"/>
      <c r="AJ110" s="586"/>
      <c r="AK110" s="587"/>
      <c r="AL110" s="235">
        <f t="shared" si="25"/>
        <v>0</v>
      </c>
      <c r="AM110" s="235">
        <f t="shared" si="26"/>
        <v>0</v>
      </c>
    </row>
    <row r="111" spans="1:39" s="177" customFormat="1" x14ac:dyDescent="0.2">
      <c r="A111" s="583">
        <v>6</v>
      </c>
      <c r="B111" s="584"/>
      <c r="C111" s="585"/>
      <c r="D111" s="586"/>
      <c r="E111" s="586"/>
      <c r="F111" s="587"/>
      <c r="G111" s="235">
        <f t="shared" si="20"/>
        <v>0</v>
      </c>
      <c r="H111" s="235">
        <f t="shared" si="21"/>
        <v>0</v>
      </c>
      <c r="I111" s="235"/>
      <c r="J111" s="235"/>
      <c r="K111" s="235"/>
      <c r="L111" s="235"/>
      <c r="M111" s="235"/>
      <c r="O111" s="583">
        <v>17</v>
      </c>
      <c r="P111" s="584"/>
      <c r="Q111" s="585"/>
      <c r="R111" s="586"/>
      <c r="S111" s="586"/>
      <c r="T111" s="587"/>
      <c r="U111" s="235">
        <f t="shared" si="22"/>
        <v>0</v>
      </c>
      <c r="V111" s="235">
        <f t="shared" si="23"/>
        <v>0</v>
      </c>
      <c r="X111" s="583">
        <v>28</v>
      </c>
      <c r="Y111" s="584"/>
      <c r="Z111" s="585"/>
      <c r="AA111" s="586"/>
      <c r="AB111" s="586"/>
      <c r="AC111" s="587"/>
      <c r="AD111" s="235">
        <f t="shared" si="24"/>
        <v>0</v>
      </c>
      <c r="AE111" s="235">
        <f t="shared" si="19"/>
        <v>0</v>
      </c>
      <c r="AF111" s="235"/>
      <c r="AG111" s="584">
        <v>39</v>
      </c>
      <c r="AH111" s="584"/>
      <c r="AI111" s="586"/>
      <c r="AJ111" s="586"/>
      <c r="AK111" s="587"/>
      <c r="AL111" s="235">
        <f t="shared" si="25"/>
        <v>0</v>
      </c>
      <c r="AM111" s="235">
        <f t="shared" si="26"/>
        <v>0</v>
      </c>
    </row>
    <row r="112" spans="1:39" s="177" customFormat="1" x14ac:dyDescent="0.2">
      <c r="A112" s="583">
        <v>7</v>
      </c>
      <c r="B112" s="584"/>
      <c r="C112" s="585"/>
      <c r="D112" s="586"/>
      <c r="E112" s="586"/>
      <c r="F112" s="587"/>
      <c r="G112" s="235">
        <f t="shared" si="20"/>
        <v>0</v>
      </c>
      <c r="H112" s="235">
        <f t="shared" si="21"/>
        <v>0</v>
      </c>
      <c r="I112" s="235"/>
      <c r="J112" s="235"/>
      <c r="K112" s="235"/>
      <c r="L112" s="235"/>
      <c r="M112" s="235"/>
      <c r="O112" s="583">
        <v>18</v>
      </c>
      <c r="P112" s="584"/>
      <c r="Q112" s="585"/>
      <c r="R112" s="586"/>
      <c r="S112" s="586"/>
      <c r="T112" s="587"/>
      <c r="U112" s="235">
        <f t="shared" si="22"/>
        <v>0</v>
      </c>
      <c r="V112" s="235">
        <f t="shared" si="23"/>
        <v>0</v>
      </c>
      <c r="X112" s="583">
        <v>29</v>
      </c>
      <c r="Y112" s="584"/>
      <c r="Z112" s="585"/>
      <c r="AA112" s="586"/>
      <c r="AB112" s="586"/>
      <c r="AC112" s="587"/>
      <c r="AD112" s="235">
        <f t="shared" si="24"/>
        <v>0</v>
      </c>
      <c r="AE112" s="235">
        <f t="shared" si="19"/>
        <v>0</v>
      </c>
      <c r="AF112" s="235"/>
      <c r="AG112" s="584">
        <v>40</v>
      </c>
      <c r="AH112" s="584"/>
      <c r="AI112" s="586"/>
      <c r="AJ112" s="586"/>
      <c r="AK112" s="587"/>
      <c r="AL112" s="235">
        <f t="shared" si="25"/>
        <v>0</v>
      </c>
      <c r="AM112" s="235">
        <f t="shared" si="26"/>
        <v>0</v>
      </c>
    </row>
    <row r="113" spans="1:39" s="177" customFormat="1" x14ac:dyDescent="0.2">
      <c r="A113" s="583">
        <v>8</v>
      </c>
      <c r="B113" s="584"/>
      <c r="C113" s="585"/>
      <c r="D113" s="586"/>
      <c r="E113" s="586"/>
      <c r="F113" s="587"/>
      <c r="G113" s="235">
        <f t="shared" si="20"/>
        <v>0</v>
      </c>
      <c r="H113" s="235">
        <f t="shared" si="21"/>
        <v>0</v>
      </c>
      <c r="I113" s="235"/>
      <c r="J113" s="235"/>
      <c r="K113" s="235"/>
      <c r="L113" s="235"/>
      <c r="M113" s="235"/>
      <c r="O113" s="583">
        <v>19</v>
      </c>
      <c r="P113" s="584"/>
      <c r="Q113" s="585"/>
      <c r="R113" s="586"/>
      <c r="S113" s="586"/>
      <c r="T113" s="587"/>
      <c r="U113" s="235">
        <f t="shared" si="22"/>
        <v>0</v>
      </c>
      <c r="V113" s="235">
        <f t="shared" si="23"/>
        <v>0</v>
      </c>
      <c r="X113" s="583">
        <v>30</v>
      </c>
      <c r="Y113" s="584"/>
      <c r="Z113" s="585"/>
      <c r="AA113" s="586"/>
      <c r="AB113" s="586"/>
      <c r="AC113" s="587"/>
      <c r="AD113" s="235">
        <f t="shared" si="24"/>
        <v>0</v>
      </c>
      <c r="AE113" s="235">
        <f t="shared" si="19"/>
        <v>0</v>
      </c>
      <c r="AF113" s="235"/>
      <c r="AG113" s="584">
        <v>41</v>
      </c>
      <c r="AH113" s="584"/>
      <c r="AI113" s="586"/>
      <c r="AJ113" s="586"/>
      <c r="AK113" s="587"/>
      <c r="AL113" s="235">
        <f t="shared" si="25"/>
        <v>0</v>
      </c>
      <c r="AM113" s="235">
        <f t="shared" si="26"/>
        <v>0</v>
      </c>
    </row>
    <row r="114" spans="1:39" s="177" customFormat="1" x14ac:dyDescent="0.2">
      <c r="A114" s="583">
        <v>9</v>
      </c>
      <c r="B114" s="584"/>
      <c r="C114" s="585"/>
      <c r="D114" s="586"/>
      <c r="E114" s="586"/>
      <c r="F114" s="587"/>
      <c r="G114" s="235">
        <f t="shared" si="20"/>
        <v>0</v>
      </c>
      <c r="H114" s="235">
        <f t="shared" si="21"/>
        <v>0</v>
      </c>
      <c r="I114" s="235"/>
      <c r="J114" s="235"/>
      <c r="K114" s="235"/>
      <c r="L114" s="235"/>
      <c r="M114" s="235"/>
      <c r="O114" s="583">
        <v>20</v>
      </c>
      <c r="P114" s="584"/>
      <c r="Q114" s="585"/>
      <c r="R114" s="586"/>
      <c r="S114" s="586"/>
      <c r="T114" s="587"/>
      <c r="U114" s="235">
        <f t="shared" si="22"/>
        <v>0</v>
      </c>
      <c r="V114" s="235">
        <f t="shared" si="23"/>
        <v>0</v>
      </c>
      <c r="X114" s="583">
        <v>31</v>
      </c>
      <c r="Y114" s="584"/>
      <c r="Z114" s="585"/>
      <c r="AA114" s="586"/>
      <c r="AB114" s="586"/>
      <c r="AC114" s="587"/>
      <c r="AD114" s="235">
        <f t="shared" si="24"/>
        <v>0</v>
      </c>
      <c r="AE114" s="235">
        <f t="shared" si="19"/>
        <v>0</v>
      </c>
      <c r="AF114" s="235"/>
      <c r="AG114" s="584">
        <v>42</v>
      </c>
      <c r="AH114" s="584"/>
      <c r="AI114" s="586"/>
      <c r="AJ114" s="586"/>
      <c r="AK114" s="587"/>
      <c r="AL114" s="235">
        <f t="shared" si="25"/>
        <v>0</v>
      </c>
      <c r="AM114" s="235">
        <f t="shared" si="26"/>
        <v>0</v>
      </c>
    </row>
    <row r="115" spans="1:39" s="177" customFormat="1" x14ac:dyDescent="0.2">
      <c r="A115" s="583">
        <v>10</v>
      </c>
      <c r="B115" s="584"/>
      <c r="C115" s="585"/>
      <c r="D115" s="586"/>
      <c r="E115" s="586"/>
      <c r="F115" s="587"/>
      <c r="G115" s="235">
        <f t="shared" si="20"/>
        <v>0</v>
      </c>
      <c r="H115" s="235">
        <f t="shared" si="21"/>
        <v>0</v>
      </c>
      <c r="I115" s="235"/>
      <c r="J115" s="235"/>
      <c r="K115" s="235"/>
      <c r="L115" s="235"/>
      <c r="M115" s="235"/>
      <c r="O115" s="583">
        <v>21</v>
      </c>
      <c r="P115" s="584"/>
      <c r="Q115" s="585"/>
      <c r="R115" s="586"/>
      <c r="S115" s="586"/>
      <c r="T115" s="587"/>
      <c r="U115" s="235">
        <f t="shared" si="22"/>
        <v>0</v>
      </c>
      <c r="V115" s="235">
        <f t="shared" si="23"/>
        <v>0</v>
      </c>
      <c r="X115" s="583">
        <v>32</v>
      </c>
      <c r="Y115" s="584"/>
      <c r="Z115" s="585"/>
      <c r="AA115" s="586"/>
      <c r="AB115" s="586"/>
      <c r="AC115" s="587"/>
      <c r="AD115" s="235">
        <f t="shared" si="24"/>
        <v>0</v>
      </c>
      <c r="AE115" s="235">
        <f t="shared" si="19"/>
        <v>0</v>
      </c>
      <c r="AF115" s="235"/>
      <c r="AG115" s="584">
        <v>43</v>
      </c>
      <c r="AH115" s="584"/>
      <c r="AI115" s="586"/>
      <c r="AJ115" s="586"/>
      <c r="AK115" s="587"/>
      <c r="AL115" s="235">
        <f t="shared" si="25"/>
        <v>0</v>
      </c>
      <c r="AM115" s="235">
        <f t="shared" si="26"/>
        <v>0</v>
      </c>
    </row>
    <row r="116" spans="1:39" s="177" customFormat="1" ht="13.5" thickBot="1" x14ac:dyDescent="0.25">
      <c r="A116" s="583">
        <v>11</v>
      </c>
      <c r="B116" s="584"/>
      <c r="C116" s="585"/>
      <c r="D116" s="586"/>
      <c r="E116" s="586"/>
      <c r="F116" s="587"/>
      <c r="G116" s="235">
        <f t="shared" si="20"/>
        <v>0</v>
      </c>
      <c r="H116" s="235">
        <f t="shared" si="21"/>
        <v>0</v>
      </c>
      <c r="I116" s="235"/>
      <c r="J116" s="235"/>
      <c r="K116" s="235"/>
      <c r="L116" s="235"/>
      <c r="M116" s="235"/>
      <c r="O116" s="583">
        <v>22</v>
      </c>
      <c r="P116" s="584"/>
      <c r="Q116" s="585"/>
      <c r="R116" s="586"/>
      <c r="S116" s="586"/>
      <c r="T116" s="587"/>
      <c r="U116" s="235">
        <f t="shared" si="22"/>
        <v>0</v>
      </c>
      <c r="V116" s="235">
        <f t="shared" si="23"/>
        <v>0</v>
      </c>
      <c r="X116" s="583">
        <v>33</v>
      </c>
      <c r="Y116" s="584"/>
      <c r="Z116" s="585"/>
      <c r="AA116" s="586"/>
      <c r="AB116" s="586"/>
      <c r="AC116" s="587"/>
      <c r="AD116" s="235">
        <f t="shared" si="24"/>
        <v>0</v>
      </c>
      <c r="AE116" s="235">
        <f t="shared" si="19"/>
        <v>0</v>
      </c>
      <c r="AF116" s="235"/>
      <c r="AG116" s="589"/>
      <c r="AH116" s="589" t="s">
        <v>3</v>
      </c>
      <c r="AI116" s="589"/>
      <c r="AJ116" s="589"/>
      <c r="AK116" s="590">
        <f>SUM(F106:F116)+SUM(T106:T116)+SUM(AK106:AK115)+SUM(AC106:AC116)</f>
        <v>0</v>
      </c>
      <c r="AL116" s="235"/>
      <c r="AM116" s="235"/>
    </row>
    <row r="117" spans="1:39" s="177" customFormat="1" x14ac:dyDescent="0.2">
      <c r="B117" s="591"/>
      <c r="C117" s="328"/>
      <c r="D117" s="592"/>
      <c r="E117" s="592"/>
      <c r="F117" s="575"/>
      <c r="G117" s="235"/>
      <c r="H117" s="235"/>
      <c r="I117" s="235"/>
      <c r="J117" s="235"/>
      <c r="K117" s="235"/>
      <c r="L117" s="235"/>
      <c r="M117" s="235"/>
      <c r="P117" s="591"/>
      <c r="Q117" s="328"/>
      <c r="R117" s="592"/>
      <c r="S117" s="592"/>
      <c r="T117" s="575"/>
      <c r="U117" s="235"/>
      <c r="V117" s="235"/>
      <c r="Y117" s="591"/>
      <c r="Z117" s="328"/>
      <c r="AA117" s="592"/>
      <c r="AB117" s="592"/>
      <c r="AC117" s="575"/>
      <c r="AD117" s="235"/>
      <c r="AE117" s="235"/>
      <c r="AF117" s="235"/>
      <c r="AG117" s="591"/>
      <c r="AH117" s="591"/>
      <c r="AI117" s="592"/>
      <c r="AJ117" s="592"/>
      <c r="AK117" s="575"/>
      <c r="AL117" s="235"/>
      <c r="AM117" s="235"/>
    </row>
    <row r="118" spans="1:39" s="177" customFormat="1" x14ac:dyDescent="0.2">
      <c r="B118" s="591"/>
      <c r="C118" s="328"/>
      <c r="D118" s="592"/>
      <c r="E118" s="592"/>
      <c r="F118" s="575"/>
      <c r="G118" s="235"/>
      <c r="H118" s="235"/>
      <c r="I118" s="235"/>
      <c r="J118" s="235"/>
      <c r="K118" s="235"/>
      <c r="L118" s="235"/>
      <c r="M118" s="235"/>
      <c r="P118" s="591"/>
      <c r="Q118" s="328"/>
      <c r="R118" s="592"/>
      <c r="S118" s="592"/>
      <c r="T118" s="575"/>
      <c r="U118" s="235"/>
      <c r="V118" s="235"/>
      <c r="Y118" s="591"/>
      <c r="Z118" s="328"/>
      <c r="AA118" s="592"/>
      <c r="AB118" s="592"/>
      <c r="AC118" s="575"/>
      <c r="AD118" s="235"/>
      <c r="AE118" s="235"/>
      <c r="AF118" s="235"/>
      <c r="AG118" s="591"/>
      <c r="AH118" s="591"/>
      <c r="AI118" s="592"/>
      <c r="AJ118" s="592"/>
      <c r="AK118" s="575"/>
      <c r="AL118" s="235"/>
      <c r="AM118" s="235"/>
    </row>
    <row r="119" spans="1:39" s="177" customFormat="1" x14ac:dyDescent="0.2">
      <c r="B119" s="591"/>
      <c r="C119" s="328"/>
      <c r="D119" s="592"/>
      <c r="E119" s="592"/>
      <c r="F119" s="575"/>
      <c r="G119" s="235"/>
      <c r="H119" s="235"/>
      <c r="I119" s="235"/>
      <c r="J119" s="235"/>
      <c r="K119" s="235"/>
      <c r="L119" s="235"/>
      <c r="M119" s="235"/>
      <c r="P119" s="591"/>
      <c r="Q119" s="328"/>
      <c r="R119" s="592"/>
      <c r="S119" s="592"/>
      <c r="T119" s="575"/>
      <c r="U119" s="235"/>
      <c r="V119" s="235"/>
      <c r="Y119" s="591"/>
      <c r="Z119" s="328"/>
      <c r="AA119" s="592"/>
      <c r="AB119" s="592"/>
      <c r="AC119" s="575"/>
      <c r="AD119" s="235"/>
      <c r="AE119" s="235"/>
      <c r="AF119" s="235"/>
      <c r="AG119" s="591"/>
      <c r="AH119" s="591"/>
      <c r="AI119" s="592"/>
      <c r="AJ119" s="592"/>
      <c r="AK119" s="575"/>
      <c r="AL119" s="235"/>
      <c r="AM119" s="235"/>
    </row>
    <row r="120" spans="1:39" s="177" customFormat="1" x14ac:dyDescent="0.2">
      <c r="B120" s="591"/>
      <c r="C120" s="328"/>
      <c r="D120" s="592"/>
      <c r="E120" s="592"/>
      <c r="F120" s="575"/>
      <c r="G120" s="235"/>
      <c r="H120" s="235"/>
      <c r="I120" s="235"/>
      <c r="J120" s="235"/>
      <c r="K120" s="235"/>
      <c r="L120" s="235"/>
      <c r="M120" s="235"/>
      <c r="P120" s="591"/>
      <c r="Q120" s="328"/>
      <c r="R120" s="592"/>
      <c r="S120" s="592"/>
      <c r="T120" s="575"/>
      <c r="U120" s="235"/>
      <c r="V120" s="235"/>
      <c r="Y120" s="591"/>
      <c r="Z120" s="328"/>
      <c r="AA120" s="592"/>
      <c r="AB120" s="592"/>
      <c r="AC120" s="575"/>
      <c r="AD120" s="235"/>
      <c r="AE120" s="235"/>
      <c r="AF120" s="235"/>
      <c r="AG120" s="591"/>
      <c r="AH120" s="591"/>
      <c r="AI120" s="592"/>
      <c r="AJ120" s="592"/>
      <c r="AK120" s="575"/>
      <c r="AL120" s="235"/>
      <c r="AM120" s="235"/>
    </row>
    <row r="121" spans="1:39" s="177" customFormat="1" x14ac:dyDescent="0.2">
      <c r="B121" s="591"/>
      <c r="C121" s="328"/>
      <c r="D121" s="592"/>
      <c r="E121" s="592"/>
      <c r="F121" s="575"/>
      <c r="G121" s="235"/>
      <c r="H121" s="235"/>
      <c r="I121" s="235"/>
      <c r="J121" s="235"/>
      <c r="K121" s="235"/>
      <c r="L121" s="235"/>
      <c r="M121" s="235"/>
      <c r="P121" s="591"/>
      <c r="Q121" s="328"/>
      <c r="R121" s="592"/>
      <c r="S121" s="592"/>
      <c r="T121" s="575"/>
      <c r="U121" s="235"/>
      <c r="V121" s="235"/>
      <c r="Y121" s="591"/>
      <c r="Z121" s="328"/>
      <c r="AA121" s="592"/>
      <c r="AB121" s="592"/>
      <c r="AC121" s="575"/>
      <c r="AD121" s="235"/>
      <c r="AE121" s="235"/>
      <c r="AF121" s="235"/>
      <c r="AG121" s="591"/>
      <c r="AH121" s="591"/>
      <c r="AI121" s="592"/>
      <c r="AJ121" s="592"/>
      <c r="AK121" s="575"/>
      <c r="AL121" s="235"/>
      <c r="AM121" s="235"/>
    </row>
    <row r="122" spans="1:39" s="177" customFormat="1" x14ac:dyDescent="0.2">
      <c r="B122" s="591"/>
      <c r="C122" s="328"/>
      <c r="D122" s="592"/>
      <c r="E122" s="592"/>
      <c r="F122" s="575"/>
      <c r="G122" s="235"/>
      <c r="H122" s="235"/>
      <c r="I122" s="235"/>
      <c r="J122" s="235"/>
      <c r="K122" s="235"/>
      <c r="L122" s="235"/>
      <c r="M122" s="235"/>
      <c r="P122" s="591"/>
      <c r="Q122" s="328"/>
      <c r="R122" s="592"/>
      <c r="S122" s="592"/>
      <c r="T122" s="575"/>
      <c r="U122" s="235"/>
      <c r="V122" s="235"/>
      <c r="Y122" s="591"/>
      <c r="Z122" s="328"/>
      <c r="AA122" s="592"/>
      <c r="AB122" s="592"/>
      <c r="AC122" s="575"/>
      <c r="AD122" s="235"/>
      <c r="AE122" s="235"/>
      <c r="AF122" s="235"/>
      <c r="AG122" s="591"/>
      <c r="AH122" s="591"/>
      <c r="AI122" s="592"/>
      <c r="AJ122" s="592"/>
      <c r="AK122" s="575"/>
      <c r="AL122" s="235"/>
      <c r="AM122" s="235"/>
    </row>
    <row r="123" spans="1:39" s="177" customFormat="1" ht="13.5" thickBot="1" x14ac:dyDescent="0.25">
      <c r="B123" s="591"/>
      <c r="C123" s="328"/>
      <c r="D123" s="592"/>
      <c r="E123" s="592"/>
      <c r="F123" s="575"/>
      <c r="G123" s="235"/>
      <c r="H123" s="235"/>
      <c r="I123" s="235"/>
      <c r="J123" s="235"/>
      <c r="K123" s="235"/>
      <c r="L123" s="235"/>
      <c r="M123" s="235"/>
      <c r="P123" s="591"/>
      <c r="Q123" s="328"/>
      <c r="R123" s="592"/>
      <c r="S123" s="592"/>
      <c r="T123" s="575"/>
      <c r="U123" s="235"/>
      <c r="V123" s="235"/>
      <c r="Y123" s="591"/>
      <c r="Z123" s="328"/>
      <c r="AA123" s="592"/>
      <c r="AB123" s="592"/>
      <c r="AC123" s="575"/>
      <c r="AD123" s="235"/>
      <c r="AE123" s="235"/>
      <c r="AF123" s="235"/>
      <c r="AG123" s="591"/>
      <c r="AH123" s="591"/>
      <c r="AI123" s="592"/>
      <c r="AJ123" s="592"/>
      <c r="AK123" s="575"/>
      <c r="AL123" s="235"/>
      <c r="AM123" s="235"/>
    </row>
    <row r="124" spans="1:39" s="177" customFormat="1" ht="13.5" thickBot="1" x14ac:dyDescent="0.25">
      <c r="A124" s="579">
        <v>4</v>
      </c>
      <c r="B124" s="579"/>
      <c r="C124" s="472"/>
      <c r="D124" s="816" t="s">
        <v>159</v>
      </c>
      <c r="E124" s="812" t="s">
        <v>34</v>
      </c>
      <c r="F124" s="580">
        <f>+$AK136</f>
        <v>0</v>
      </c>
      <c r="G124" s="235"/>
      <c r="H124" s="235"/>
      <c r="I124" s="235"/>
      <c r="J124" s="235"/>
      <c r="K124" s="235"/>
      <c r="L124" s="235"/>
      <c r="M124" s="235"/>
      <c r="O124" s="579"/>
      <c r="P124" s="579"/>
      <c r="Q124" s="472"/>
      <c r="R124" s="816" t="s">
        <v>159</v>
      </c>
      <c r="S124" s="812" t="s">
        <v>34</v>
      </c>
      <c r="T124" s="580">
        <f>+$AK136</f>
        <v>0</v>
      </c>
      <c r="U124" s="235"/>
      <c r="V124" s="235"/>
      <c r="X124" s="579">
        <v>4</v>
      </c>
      <c r="Y124" s="579"/>
      <c r="Z124" s="472"/>
      <c r="AA124" s="816" t="s">
        <v>159</v>
      </c>
      <c r="AB124" s="812" t="s">
        <v>34</v>
      </c>
      <c r="AC124" s="580">
        <f>+$AK136</f>
        <v>0</v>
      </c>
      <c r="AD124" s="235"/>
      <c r="AE124" s="235"/>
      <c r="AF124" s="235"/>
      <c r="AG124" s="579"/>
      <c r="AH124" s="579"/>
      <c r="AI124" s="816" t="s">
        <v>159</v>
      </c>
      <c r="AJ124" s="812" t="s">
        <v>34</v>
      </c>
      <c r="AK124" s="814" t="s">
        <v>18</v>
      </c>
      <c r="AL124" s="235"/>
      <c r="AM124" s="235"/>
    </row>
    <row r="125" spans="1:39" s="177" customFormat="1" ht="51" x14ac:dyDescent="0.2">
      <c r="A125" s="581" t="s">
        <v>7</v>
      </c>
      <c r="B125" s="582" t="str">
        <f>+" אסמכתא " &amp; $B$6 &amp;"         חזרה לטבלה "</f>
        <v xml:space="preserve"> אסמכתא          חזרה לטבלה </v>
      </c>
      <c r="C125" s="477" t="s">
        <v>203</v>
      </c>
      <c r="D125" s="817"/>
      <c r="E125" s="813"/>
      <c r="F125" s="580" t="s">
        <v>18</v>
      </c>
      <c r="G125" s="235"/>
      <c r="H125" s="235"/>
      <c r="I125" s="235"/>
      <c r="J125" s="235"/>
      <c r="K125" s="235"/>
      <c r="L125" s="235"/>
      <c r="M125" s="235"/>
      <c r="O125" s="581" t="s">
        <v>23</v>
      </c>
      <c r="P125" s="582" t="str">
        <f>+" אסמכתא " &amp; $B$6 &amp;"         חזרה לטבלה "</f>
        <v xml:space="preserve"> אסמכתא          חזרה לטבלה </v>
      </c>
      <c r="Q125" s="477" t="s">
        <v>203</v>
      </c>
      <c r="R125" s="817"/>
      <c r="S125" s="813"/>
      <c r="T125" s="580" t="s">
        <v>18</v>
      </c>
      <c r="U125" s="235"/>
      <c r="V125" s="235"/>
      <c r="X125" s="581" t="s">
        <v>7</v>
      </c>
      <c r="Y125" s="582" t="str">
        <f>+" אסמכתא " &amp; $B$6 &amp;"         חזרה לטבלה "</f>
        <v xml:space="preserve"> אסמכתא          חזרה לטבלה </v>
      </c>
      <c r="Z125" s="477" t="s">
        <v>203</v>
      </c>
      <c r="AA125" s="817"/>
      <c r="AB125" s="813"/>
      <c r="AC125" s="580" t="s">
        <v>18</v>
      </c>
      <c r="AD125" s="235"/>
      <c r="AE125" s="235"/>
      <c r="AF125" s="235"/>
      <c r="AG125" s="582" t="s">
        <v>23</v>
      </c>
      <c r="AH125" s="582" t="str">
        <f>+" אסמכתא " &amp; $B$6 &amp;"         חזרה לטבלה "</f>
        <v xml:space="preserve"> אסמכתא          חזרה לטבלה </v>
      </c>
      <c r="AI125" s="817"/>
      <c r="AJ125" s="813"/>
      <c r="AK125" s="815"/>
      <c r="AL125" s="235"/>
      <c r="AM125" s="235"/>
    </row>
    <row r="126" spans="1:39" s="177" customFormat="1" x14ac:dyDescent="0.2">
      <c r="A126" s="583">
        <v>1</v>
      </c>
      <c r="B126" s="584"/>
      <c r="C126" s="585"/>
      <c r="D126" s="586"/>
      <c r="E126" s="586"/>
      <c r="F126" s="587"/>
      <c r="G126" s="235">
        <f>IF(AND((COUNTA($C$6)=1),(COUNTA(F126)=1),($C$6&lt;&gt;0),(OR((E126&lt;$C$62),(E126&gt;($E$62+61))))),1,0)</f>
        <v>0</v>
      </c>
      <c r="H126" s="235">
        <f>IF(AND((COUNTA($C$6)=1),(COUNTA(F126)=1),($C$6&lt;&gt;0),(OR((D126&lt;$C$62),(D126&gt;($E$62))))),1,0)</f>
        <v>0</v>
      </c>
      <c r="I126" s="235"/>
      <c r="J126" s="235"/>
      <c r="K126" s="235"/>
      <c r="L126" s="235"/>
      <c r="M126" s="235"/>
      <c r="O126" s="583">
        <v>12</v>
      </c>
      <c r="P126" s="584"/>
      <c r="Q126" s="585"/>
      <c r="R126" s="586"/>
      <c r="S126" s="586"/>
      <c r="T126" s="587"/>
      <c r="U126" s="235">
        <f>IF(AND((COUNTA($C$6)=1),(COUNTA(T126)=1),($C$6&lt;&gt;0),(OR((S126&lt;$C$62),(S126&gt;($E$62+61))))),1,0)</f>
        <v>0</v>
      </c>
      <c r="V126" s="235">
        <f>IF(AND((COUNTA($C$6)=1),(COUNTA(T126)=1),($C$6&lt;&gt;0),(OR((R126&lt;$C$62),(R126&gt;($E$62))))),1,0)</f>
        <v>0</v>
      </c>
      <c r="X126" s="583">
        <v>23</v>
      </c>
      <c r="Y126" s="584"/>
      <c r="Z126" s="585"/>
      <c r="AA126" s="586"/>
      <c r="AB126" s="586"/>
      <c r="AC126" s="587"/>
      <c r="AD126" s="235">
        <f>IF(AND((COUNTA($C$6)=1),(COUNTA(AC126)=1),($C$6&lt;&gt;0),(OR((AB126&lt;$C$62),(AB126&gt;($E$62+61))))),1,0)</f>
        <v>0</v>
      </c>
      <c r="AE126" s="235">
        <f t="shared" ref="AE126:AE136" si="27">IF(AND((COUNTA($C$6)=1),(COUNTA(AC126)=1),($C$6&lt;&gt;0),(OR((AA126&lt;$C$62),(AA126&gt;($E$62))))),1,0)</f>
        <v>0</v>
      </c>
      <c r="AF126" s="235"/>
      <c r="AG126" s="584">
        <v>34</v>
      </c>
      <c r="AH126" s="584"/>
      <c r="AI126" s="586"/>
      <c r="AJ126" s="586"/>
      <c r="AK126" s="587"/>
      <c r="AL126" s="235">
        <f>IF(AND((COUNTA($C$6)=1),(COUNTA(AK126)=1),($C$6&lt;&gt;0),(OR((AJ126&lt;$C$62),(AJ126&gt;($E$62+61))))),1,0)</f>
        <v>0</v>
      </c>
      <c r="AM126" s="235">
        <f>IF(AND((COUNTA($C$6)=1),(COUNTA(AK126)=1),($C$6&lt;&gt;0),(OR((AI126&lt;$C$62),(AI126&gt;($E$62))))),1,0)</f>
        <v>0</v>
      </c>
    </row>
    <row r="127" spans="1:39" s="177" customFormat="1" x14ac:dyDescent="0.2">
      <c r="A127" s="583">
        <v>2</v>
      </c>
      <c r="B127" s="584"/>
      <c r="C127" s="585"/>
      <c r="D127" s="586"/>
      <c r="E127" s="586"/>
      <c r="F127" s="587"/>
      <c r="G127" s="235">
        <f t="shared" ref="G127:G136" si="28">IF(AND((COUNTA($C$6)=1),(COUNTA(F127)=1),($C$6&lt;&gt;0),(OR((E127&lt;$C$62),(E127&gt;($E$62+61))))),1,0)</f>
        <v>0</v>
      </c>
      <c r="H127" s="235">
        <f t="shared" ref="H127:H136" si="29">IF(AND((COUNTA($C$6)=1),(COUNTA(F127)=1),($C$6&lt;&gt;0),(OR((D127&lt;$C$62),(D127&gt;($E$62))))),1,0)</f>
        <v>0</v>
      </c>
      <c r="I127" s="235"/>
      <c r="J127" s="235"/>
      <c r="K127" s="235"/>
      <c r="L127" s="235"/>
      <c r="M127" s="235"/>
      <c r="O127" s="583">
        <v>13</v>
      </c>
      <c r="P127" s="584"/>
      <c r="Q127" s="585"/>
      <c r="R127" s="586"/>
      <c r="S127" s="586"/>
      <c r="T127" s="587"/>
      <c r="U127" s="235">
        <f t="shared" ref="U127:U136" si="30">IF(AND((COUNTA($C$6)=1),(COUNTA(T127)=1),($C$6&lt;&gt;0),(OR((S127&lt;$C$62),(S127&gt;($E$62+61))))),1,0)</f>
        <v>0</v>
      </c>
      <c r="V127" s="235">
        <f t="shared" ref="V127:V136" si="31">IF(AND((COUNTA($C$6)=1),(COUNTA(T127)=1),($C$6&lt;&gt;0),(OR((R127&lt;$C$62),(R127&gt;($E$62))))),1,0)</f>
        <v>0</v>
      </c>
      <c r="X127" s="583">
        <v>24</v>
      </c>
      <c r="Y127" s="584"/>
      <c r="Z127" s="585"/>
      <c r="AA127" s="586"/>
      <c r="AB127" s="586"/>
      <c r="AC127" s="587"/>
      <c r="AD127" s="235">
        <f t="shared" ref="AD127:AD136" si="32">IF(AND((COUNTA($C$6)=1),(COUNTA(AC127)=1),($C$6&lt;&gt;0),(OR((AB127&lt;$C$62),(AB127&gt;($E$62+61))))),1,0)</f>
        <v>0</v>
      </c>
      <c r="AE127" s="235">
        <f t="shared" si="27"/>
        <v>0</v>
      </c>
      <c r="AF127" s="235"/>
      <c r="AG127" s="584">
        <v>35</v>
      </c>
      <c r="AH127" s="584"/>
      <c r="AI127" s="586"/>
      <c r="AJ127" s="586"/>
      <c r="AK127" s="587"/>
      <c r="AL127" s="235">
        <f t="shared" ref="AL127:AL135" si="33">IF(AND((COUNTA($C$6)=1),(COUNTA(AK127)=1),($C$6&lt;&gt;0),(OR((AJ127&lt;$C$62),(AJ127&gt;($E$62+61))))),1,0)</f>
        <v>0</v>
      </c>
      <c r="AM127" s="235">
        <f t="shared" ref="AM127:AM135" si="34">IF(AND((COUNTA($C$6)=1),(COUNTA(AK127)=1),($C$6&lt;&gt;0),(OR((AI127&lt;$C$62),(AI127&gt;($E$62))))),1,0)</f>
        <v>0</v>
      </c>
    </row>
    <row r="128" spans="1:39" s="177" customFormat="1" x14ac:dyDescent="0.2">
      <c r="A128" s="583">
        <v>3</v>
      </c>
      <c r="B128" s="584"/>
      <c r="C128" s="585"/>
      <c r="D128" s="586"/>
      <c r="E128" s="586"/>
      <c r="F128" s="587"/>
      <c r="G128" s="235">
        <f t="shared" si="28"/>
        <v>0</v>
      </c>
      <c r="H128" s="235">
        <f t="shared" si="29"/>
        <v>0</v>
      </c>
      <c r="I128" s="235"/>
      <c r="J128" s="235"/>
      <c r="K128" s="235"/>
      <c r="L128" s="235"/>
      <c r="M128" s="235"/>
      <c r="O128" s="583">
        <v>14</v>
      </c>
      <c r="P128" s="584"/>
      <c r="Q128" s="585"/>
      <c r="R128" s="586"/>
      <c r="S128" s="586"/>
      <c r="T128" s="587"/>
      <c r="U128" s="235">
        <f t="shared" si="30"/>
        <v>0</v>
      </c>
      <c r="V128" s="235">
        <f t="shared" si="31"/>
        <v>0</v>
      </c>
      <c r="X128" s="583">
        <v>25</v>
      </c>
      <c r="Y128" s="584"/>
      <c r="Z128" s="585"/>
      <c r="AA128" s="586"/>
      <c r="AB128" s="586"/>
      <c r="AC128" s="587"/>
      <c r="AD128" s="235">
        <f t="shared" si="32"/>
        <v>0</v>
      </c>
      <c r="AE128" s="235">
        <f t="shared" si="27"/>
        <v>0</v>
      </c>
      <c r="AF128" s="235"/>
      <c r="AG128" s="584">
        <v>36</v>
      </c>
      <c r="AH128" s="584"/>
      <c r="AI128" s="586"/>
      <c r="AJ128" s="586"/>
      <c r="AK128" s="587"/>
      <c r="AL128" s="235">
        <f t="shared" si="33"/>
        <v>0</v>
      </c>
      <c r="AM128" s="235">
        <f t="shared" si="34"/>
        <v>0</v>
      </c>
    </row>
    <row r="129" spans="1:39" s="177" customFormat="1" x14ac:dyDescent="0.2">
      <c r="A129" s="583">
        <v>4</v>
      </c>
      <c r="B129" s="584"/>
      <c r="C129" s="585"/>
      <c r="D129" s="586"/>
      <c r="E129" s="586"/>
      <c r="F129" s="587"/>
      <c r="G129" s="235">
        <f t="shared" si="28"/>
        <v>0</v>
      </c>
      <c r="H129" s="235">
        <f t="shared" si="29"/>
        <v>0</v>
      </c>
      <c r="I129" s="235"/>
      <c r="J129" s="235"/>
      <c r="K129" s="235"/>
      <c r="L129" s="235"/>
      <c r="M129" s="235"/>
      <c r="O129" s="583">
        <v>15</v>
      </c>
      <c r="P129" s="584"/>
      <c r="Q129" s="585"/>
      <c r="R129" s="586"/>
      <c r="S129" s="586"/>
      <c r="T129" s="587"/>
      <c r="U129" s="235">
        <f t="shared" si="30"/>
        <v>0</v>
      </c>
      <c r="V129" s="235">
        <f t="shared" si="31"/>
        <v>0</v>
      </c>
      <c r="X129" s="583">
        <v>26</v>
      </c>
      <c r="Y129" s="584"/>
      <c r="Z129" s="585"/>
      <c r="AA129" s="586"/>
      <c r="AB129" s="586"/>
      <c r="AC129" s="587"/>
      <c r="AD129" s="235">
        <f t="shared" si="32"/>
        <v>0</v>
      </c>
      <c r="AE129" s="235">
        <f t="shared" si="27"/>
        <v>0</v>
      </c>
      <c r="AF129" s="235"/>
      <c r="AG129" s="584">
        <v>37</v>
      </c>
      <c r="AH129" s="584"/>
      <c r="AI129" s="586"/>
      <c r="AJ129" s="586"/>
      <c r="AK129" s="587"/>
      <c r="AL129" s="235">
        <f t="shared" si="33"/>
        <v>0</v>
      </c>
      <c r="AM129" s="235">
        <f t="shared" si="34"/>
        <v>0</v>
      </c>
    </row>
    <row r="130" spans="1:39" s="177" customFormat="1" x14ac:dyDescent="0.2">
      <c r="A130" s="583">
        <v>5</v>
      </c>
      <c r="B130" s="584"/>
      <c r="C130" s="585"/>
      <c r="D130" s="586"/>
      <c r="E130" s="586"/>
      <c r="F130" s="587"/>
      <c r="G130" s="235">
        <f t="shared" si="28"/>
        <v>0</v>
      </c>
      <c r="H130" s="235">
        <f t="shared" si="29"/>
        <v>0</v>
      </c>
      <c r="I130" s="235"/>
      <c r="J130" s="235"/>
      <c r="K130" s="235"/>
      <c r="L130" s="235"/>
      <c r="M130" s="235"/>
      <c r="O130" s="583">
        <v>16</v>
      </c>
      <c r="P130" s="584"/>
      <c r="Q130" s="585"/>
      <c r="R130" s="586"/>
      <c r="S130" s="586"/>
      <c r="T130" s="587"/>
      <c r="U130" s="235">
        <f t="shared" si="30"/>
        <v>0</v>
      </c>
      <c r="V130" s="235">
        <f t="shared" si="31"/>
        <v>0</v>
      </c>
      <c r="X130" s="583">
        <v>27</v>
      </c>
      <c r="Y130" s="584"/>
      <c r="Z130" s="585"/>
      <c r="AA130" s="586"/>
      <c r="AB130" s="586"/>
      <c r="AC130" s="587"/>
      <c r="AD130" s="235">
        <f t="shared" si="32"/>
        <v>0</v>
      </c>
      <c r="AE130" s="235">
        <f t="shared" si="27"/>
        <v>0</v>
      </c>
      <c r="AF130" s="235"/>
      <c r="AG130" s="584">
        <v>38</v>
      </c>
      <c r="AH130" s="584"/>
      <c r="AI130" s="586"/>
      <c r="AJ130" s="586"/>
      <c r="AK130" s="587"/>
      <c r="AL130" s="235">
        <f t="shared" si="33"/>
        <v>0</v>
      </c>
      <c r="AM130" s="235">
        <f t="shared" si="34"/>
        <v>0</v>
      </c>
    </row>
    <row r="131" spans="1:39" s="177" customFormat="1" x14ac:dyDescent="0.2">
      <c r="A131" s="583">
        <v>6</v>
      </c>
      <c r="B131" s="584"/>
      <c r="C131" s="585"/>
      <c r="D131" s="586"/>
      <c r="E131" s="586"/>
      <c r="F131" s="587"/>
      <c r="G131" s="235">
        <f t="shared" si="28"/>
        <v>0</v>
      </c>
      <c r="H131" s="235">
        <f t="shared" si="29"/>
        <v>0</v>
      </c>
      <c r="I131" s="235"/>
      <c r="J131" s="235"/>
      <c r="K131" s="235"/>
      <c r="L131" s="235"/>
      <c r="M131" s="235"/>
      <c r="O131" s="583">
        <v>17</v>
      </c>
      <c r="P131" s="584"/>
      <c r="Q131" s="585"/>
      <c r="R131" s="586"/>
      <c r="S131" s="586"/>
      <c r="T131" s="587"/>
      <c r="U131" s="235">
        <f t="shared" si="30"/>
        <v>0</v>
      </c>
      <c r="V131" s="235">
        <f t="shared" si="31"/>
        <v>0</v>
      </c>
      <c r="X131" s="583">
        <v>28</v>
      </c>
      <c r="Y131" s="584"/>
      <c r="Z131" s="585"/>
      <c r="AA131" s="586"/>
      <c r="AB131" s="586"/>
      <c r="AC131" s="587"/>
      <c r="AD131" s="235">
        <f t="shared" si="32"/>
        <v>0</v>
      </c>
      <c r="AE131" s="235">
        <f t="shared" si="27"/>
        <v>0</v>
      </c>
      <c r="AF131" s="235"/>
      <c r="AG131" s="584">
        <v>39</v>
      </c>
      <c r="AH131" s="584"/>
      <c r="AI131" s="586"/>
      <c r="AJ131" s="586"/>
      <c r="AK131" s="587"/>
      <c r="AL131" s="235">
        <f t="shared" si="33"/>
        <v>0</v>
      </c>
      <c r="AM131" s="235">
        <f t="shared" si="34"/>
        <v>0</v>
      </c>
    </row>
    <row r="132" spans="1:39" s="177" customFormat="1" x14ac:dyDescent="0.2">
      <c r="A132" s="583">
        <v>7</v>
      </c>
      <c r="B132" s="584"/>
      <c r="C132" s="585"/>
      <c r="D132" s="586"/>
      <c r="E132" s="586"/>
      <c r="F132" s="587"/>
      <c r="G132" s="235">
        <f t="shared" si="28"/>
        <v>0</v>
      </c>
      <c r="H132" s="235">
        <f t="shared" si="29"/>
        <v>0</v>
      </c>
      <c r="I132" s="235"/>
      <c r="J132" s="235"/>
      <c r="K132" s="235"/>
      <c r="L132" s="235"/>
      <c r="M132" s="235"/>
      <c r="O132" s="583">
        <v>18</v>
      </c>
      <c r="P132" s="584"/>
      <c r="Q132" s="585"/>
      <c r="R132" s="586"/>
      <c r="S132" s="586"/>
      <c r="T132" s="587"/>
      <c r="U132" s="235">
        <f t="shared" si="30"/>
        <v>0</v>
      </c>
      <c r="V132" s="235">
        <f t="shared" si="31"/>
        <v>0</v>
      </c>
      <c r="X132" s="583">
        <v>29</v>
      </c>
      <c r="Y132" s="584"/>
      <c r="Z132" s="585"/>
      <c r="AA132" s="586"/>
      <c r="AB132" s="586"/>
      <c r="AC132" s="587"/>
      <c r="AD132" s="235">
        <f t="shared" si="32"/>
        <v>0</v>
      </c>
      <c r="AE132" s="235">
        <f t="shared" si="27"/>
        <v>0</v>
      </c>
      <c r="AF132" s="235"/>
      <c r="AG132" s="584">
        <v>40</v>
      </c>
      <c r="AH132" s="584"/>
      <c r="AI132" s="586"/>
      <c r="AJ132" s="586"/>
      <c r="AK132" s="587"/>
      <c r="AL132" s="235">
        <f t="shared" si="33"/>
        <v>0</v>
      </c>
      <c r="AM132" s="235">
        <f t="shared" si="34"/>
        <v>0</v>
      </c>
    </row>
    <row r="133" spans="1:39" s="177" customFormat="1" x14ac:dyDescent="0.2">
      <c r="A133" s="583">
        <v>8</v>
      </c>
      <c r="B133" s="584"/>
      <c r="C133" s="585"/>
      <c r="D133" s="586"/>
      <c r="E133" s="586"/>
      <c r="F133" s="587"/>
      <c r="G133" s="235">
        <f t="shared" si="28"/>
        <v>0</v>
      </c>
      <c r="H133" s="235">
        <f t="shared" si="29"/>
        <v>0</v>
      </c>
      <c r="I133" s="235"/>
      <c r="J133" s="235"/>
      <c r="K133" s="235"/>
      <c r="L133" s="235"/>
      <c r="M133" s="235"/>
      <c r="O133" s="583">
        <v>19</v>
      </c>
      <c r="P133" s="584"/>
      <c r="Q133" s="585"/>
      <c r="R133" s="586"/>
      <c r="S133" s="586"/>
      <c r="T133" s="587"/>
      <c r="U133" s="235">
        <f t="shared" si="30"/>
        <v>0</v>
      </c>
      <c r="V133" s="235">
        <f t="shared" si="31"/>
        <v>0</v>
      </c>
      <c r="X133" s="583">
        <v>30</v>
      </c>
      <c r="Y133" s="584"/>
      <c r="Z133" s="585"/>
      <c r="AA133" s="586"/>
      <c r="AB133" s="586"/>
      <c r="AC133" s="587"/>
      <c r="AD133" s="235">
        <f t="shared" si="32"/>
        <v>0</v>
      </c>
      <c r="AE133" s="235">
        <f t="shared" si="27"/>
        <v>0</v>
      </c>
      <c r="AF133" s="235"/>
      <c r="AG133" s="584">
        <v>41</v>
      </c>
      <c r="AH133" s="584"/>
      <c r="AI133" s="586"/>
      <c r="AJ133" s="586"/>
      <c r="AK133" s="587"/>
      <c r="AL133" s="235">
        <f t="shared" si="33"/>
        <v>0</v>
      </c>
      <c r="AM133" s="235">
        <f t="shared" si="34"/>
        <v>0</v>
      </c>
    </row>
    <row r="134" spans="1:39" s="177" customFormat="1" x14ac:dyDescent="0.2">
      <c r="A134" s="583">
        <v>9</v>
      </c>
      <c r="B134" s="584"/>
      <c r="C134" s="585"/>
      <c r="D134" s="586"/>
      <c r="E134" s="586"/>
      <c r="F134" s="587"/>
      <c r="G134" s="235">
        <f t="shared" si="28"/>
        <v>0</v>
      </c>
      <c r="H134" s="235">
        <f t="shared" si="29"/>
        <v>0</v>
      </c>
      <c r="I134" s="235"/>
      <c r="J134" s="235"/>
      <c r="K134" s="235"/>
      <c r="L134" s="235"/>
      <c r="M134" s="235"/>
      <c r="O134" s="583">
        <v>20</v>
      </c>
      <c r="P134" s="584"/>
      <c r="Q134" s="585"/>
      <c r="R134" s="586"/>
      <c r="S134" s="586"/>
      <c r="T134" s="587"/>
      <c r="U134" s="235">
        <f t="shared" si="30"/>
        <v>0</v>
      </c>
      <c r="V134" s="235">
        <f t="shared" si="31"/>
        <v>0</v>
      </c>
      <c r="X134" s="583">
        <v>31</v>
      </c>
      <c r="Y134" s="584"/>
      <c r="Z134" s="585"/>
      <c r="AA134" s="586"/>
      <c r="AB134" s="586"/>
      <c r="AC134" s="587"/>
      <c r="AD134" s="235">
        <f t="shared" si="32"/>
        <v>0</v>
      </c>
      <c r="AE134" s="235">
        <f t="shared" si="27"/>
        <v>0</v>
      </c>
      <c r="AF134" s="235"/>
      <c r="AG134" s="584">
        <v>42</v>
      </c>
      <c r="AH134" s="584"/>
      <c r="AI134" s="586"/>
      <c r="AJ134" s="586"/>
      <c r="AK134" s="587"/>
      <c r="AL134" s="235">
        <f t="shared" si="33"/>
        <v>0</v>
      </c>
      <c r="AM134" s="235">
        <f t="shared" si="34"/>
        <v>0</v>
      </c>
    </row>
    <row r="135" spans="1:39" s="177" customFormat="1" x14ac:dyDescent="0.2">
      <c r="A135" s="583">
        <v>10</v>
      </c>
      <c r="B135" s="584"/>
      <c r="C135" s="585"/>
      <c r="D135" s="586"/>
      <c r="E135" s="586"/>
      <c r="F135" s="587"/>
      <c r="G135" s="235">
        <f t="shared" si="28"/>
        <v>0</v>
      </c>
      <c r="H135" s="235">
        <f t="shared" si="29"/>
        <v>0</v>
      </c>
      <c r="I135" s="235"/>
      <c r="J135" s="235"/>
      <c r="K135" s="235"/>
      <c r="L135" s="235"/>
      <c r="M135" s="235"/>
      <c r="O135" s="583">
        <v>21</v>
      </c>
      <c r="P135" s="584"/>
      <c r="Q135" s="585"/>
      <c r="R135" s="586"/>
      <c r="S135" s="586"/>
      <c r="T135" s="587"/>
      <c r="U135" s="235">
        <f t="shared" si="30"/>
        <v>0</v>
      </c>
      <c r="V135" s="235">
        <f t="shared" si="31"/>
        <v>0</v>
      </c>
      <c r="X135" s="583">
        <v>32</v>
      </c>
      <c r="Y135" s="584"/>
      <c r="Z135" s="585"/>
      <c r="AA135" s="586"/>
      <c r="AB135" s="586"/>
      <c r="AC135" s="587"/>
      <c r="AD135" s="235">
        <f t="shared" si="32"/>
        <v>0</v>
      </c>
      <c r="AE135" s="235">
        <f t="shared" si="27"/>
        <v>0</v>
      </c>
      <c r="AF135" s="235"/>
      <c r="AG135" s="584">
        <v>43</v>
      </c>
      <c r="AH135" s="584"/>
      <c r="AI135" s="586"/>
      <c r="AJ135" s="586"/>
      <c r="AK135" s="587"/>
      <c r="AL135" s="235">
        <f t="shared" si="33"/>
        <v>0</v>
      </c>
      <c r="AM135" s="235">
        <f t="shared" si="34"/>
        <v>0</v>
      </c>
    </row>
    <row r="136" spans="1:39" s="177" customFormat="1" ht="13.5" thickBot="1" x14ac:dyDescent="0.25">
      <c r="A136" s="583">
        <v>11</v>
      </c>
      <c r="B136" s="584"/>
      <c r="C136" s="585"/>
      <c r="D136" s="586"/>
      <c r="E136" s="586"/>
      <c r="F136" s="587"/>
      <c r="G136" s="235">
        <f t="shared" si="28"/>
        <v>0</v>
      </c>
      <c r="H136" s="235">
        <f t="shared" si="29"/>
        <v>0</v>
      </c>
      <c r="I136" s="235"/>
      <c r="J136" s="235"/>
      <c r="K136" s="235"/>
      <c r="L136" s="235"/>
      <c r="M136" s="235"/>
      <c r="O136" s="583">
        <v>22</v>
      </c>
      <c r="P136" s="584"/>
      <c r="Q136" s="585"/>
      <c r="R136" s="586"/>
      <c r="S136" s="586"/>
      <c r="T136" s="587"/>
      <c r="U136" s="235">
        <f t="shared" si="30"/>
        <v>0</v>
      </c>
      <c r="V136" s="235">
        <f t="shared" si="31"/>
        <v>0</v>
      </c>
      <c r="X136" s="583">
        <v>33</v>
      </c>
      <c r="Y136" s="584"/>
      <c r="Z136" s="585"/>
      <c r="AA136" s="586"/>
      <c r="AB136" s="586"/>
      <c r="AC136" s="587"/>
      <c r="AD136" s="235">
        <f t="shared" si="32"/>
        <v>0</v>
      </c>
      <c r="AE136" s="235">
        <f t="shared" si="27"/>
        <v>0</v>
      </c>
      <c r="AF136" s="235"/>
      <c r="AG136" s="589"/>
      <c r="AH136" s="589" t="s">
        <v>3</v>
      </c>
      <c r="AI136" s="589"/>
      <c r="AJ136" s="589"/>
      <c r="AK136" s="590">
        <f>SUM(F126:F136)+SUM(T126:T136)+SUM(AK126:AK135)+SUM(AC126:AC136)</f>
        <v>0</v>
      </c>
      <c r="AL136" s="235"/>
      <c r="AM136" s="235"/>
    </row>
    <row r="137" spans="1:39" s="177" customFormat="1" x14ac:dyDescent="0.2">
      <c r="B137" s="591"/>
      <c r="C137" s="328"/>
      <c r="D137" s="592"/>
      <c r="E137" s="592"/>
      <c r="F137" s="575"/>
      <c r="G137" s="235"/>
      <c r="H137" s="235"/>
      <c r="I137" s="235"/>
      <c r="J137" s="235"/>
      <c r="K137" s="235"/>
      <c r="L137" s="235"/>
      <c r="M137" s="235"/>
      <c r="P137" s="591"/>
      <c r="Q137" s="328"/>
      <c r="R137" s="592"/>
      <c r="S137" s="592"/>
      <c r="T137" s="575"/>
      <c r="U137" s="235"/>
      <c r="V137" s="235"/>
      <c r="Y137" s="591"/>
      <c r="Z137" s="328"/>
      <c r="AA137" s="592"/>
      <c r="AB137" s="592"/>
      <c r="AC137" s="575"/>
      <c r="AD137" s="235"/>
      <c r="AE137" s="235"/>
      <c r="AF137" s="235"/>
      <c r="AG137" s="591"/>
      <c r="AH137" s="591"/>
      <c r="AI137" s="592"/>
      <c r="AJ137" s="592"/>
      <c r="AK137" s="575"/>
      <c r="AL137" s="235"/>
      <c r="AM137" s="235"/>
    </row>
    <row r="138" spans="1:39" s="177" customFormat="1" x14ac:dyDescent="0.2">
      <c r="B138" s="591"/>
      <c r="C138" s="328"/>
      <c r="D138" s="592"/>
      <c r="E138" s="592"/>
      <c r="F138" s="575"/>
      <c r="G138" s="235"/>
      <c r="H138" s="235"/>
      <c r="I138" s="235"/>
      <c r="J138" s="235"/>
      <c r="K138" s="235"/>
      <c r="L138" s="235"/>
      <c r="M138" s="235"/>
      <c r="P138" s="591"/>
      <c r="Q138" s="328"/>
      <c r="R138" s="592"/>
      <c r="S138" s="592"/>
      <c r="T138" s="575"/>
      <c r="U138" s="235"/>
      <c r="V138" s="235"/>
      <c r="Y138" s="591"/>
      <c r="Z138" s="328"/>
      <c r="AA138" s="592"/>
      <c r="AB138" s="592"/>
      <c r="AC138" s="575"/>
      <c r="AD138" s="235"/>
      <c r="AE138" s="235"/>
      <c r="AF138" s="235"/>
      <c r="AG138" s="591"/>
      <c r="AH138" s="591"/>
      <c r="AI138" s="592"/>
      <c r="AJ138" s="592"/>
      <c r="AK138" s="575"/>
      <c r="AL138" s="235"/>
      <c r="AM138" s="235"/>
    </row>
    <row r="139" spans="1:39" s="177" customFormat="1" x14ac:dyDescent="0.2">
      <c r="B139" s="591"/>
      <c r="C139" s="328"/>
      <c r="D139" s="592"/>
      <c r="E139" s="592"/>
      <c r="F139" s="575"/>
      <c r="G139" s="235"/>
      <c r="H139" s="235"/>
      <c r="I139" s="235"/>
      <c r="J139" s="235"/>
      <c r="K139" s="235"/>
      <c r="L139" s="235"/>
      <c r="M139" s="235"/>
      <c r="P139" s="591"/>
      <c r="Q139" s="328"/>
      <c r="R139" s="592"/>
      <c r="S139" s="592"/>
      <c r="T139" s="575"/>
      <c r="U139" s="235"/>
      <c r="V139" s="235"/>
      <c r="Y139" s="591"/>
      <c r="Z139" s="328"/>
      <c r="AA139" s="592"/>
      <c r="AB139" s="592"/>
      <c r="AC139" s="575"/>
      <c r="AD139" s="235"/>
      <c r="AE139" s="235"/>
      <c r="AF139" s="235"/>
      <c r="AG139" s="591"/>
      <c r="AH139" s="591"/>
      <c r="AI139" s="592"/>
      <c r="AJ139" s="592"/>
      <c r="AK139" s="575"/>
      <c r="AL139" s="235"/>
      <c r="AM139" s="235"/>
    </row>
    <row r="140" spans="1:39" s="177" customFormat="1" x14ac:dyDescent="0.2">
      <c r="B140" s="591"/>
      <c r="C140" s="328"/>
      <c r="D140" s="592"/>
      <c r="E140" s="592"/>
      <c r="F140" s="575"/>
      <c r="G140" s="235"/>
      <c r="H140" s="235"/>
      <c r="I140" s="235"/>
      <c r="J140" s="235"/>
      <c r="K140" s="235"/>
      <c r="L140" s="235"/>
      <c r="M140" s="235"/>
      <c r="P140" s="591"/>
      <c r="Q140" s="328"/>
      <c r="R140" s="592"/>
      <c r="S140" s="592"/>
      <c r="T140" s="575"/>
      <c r="U140" s="235"/>
      <c r="V140" s="235"/>
      <c r="Y140" s="591"/>
      <c r="Z140" s="328"/>
      <c r="AA140" s="592"/>
      <c r="AB140" s="592"/>
      <c r="AC140" s="575"/>
      <c r="AD140" s="235"/>
      <c r="AE140" s="235"/>
      <c r="AF140" s="235"/>
      <c r="AG140" s="591"/>
      <c r="AH140" s="591"/>
      <c r="AI140" s="592"/>
      <c r="AJ140" s="592"/>
      <c r="AK140" s="575"/>
      <c r="AL140" s="235"/>
      <c r="AM140" s="235"/>
    </row>
    <row r="141" spans="1:39" s="177" customFormat="1" x14ac:dyDescent="0.2">
      <c r="B141" s="591"/>
      <c r="C141" s="328"/>
      <c r="D141" s="592"/>
      <c r="E141" s="592"/>
      <c r="F141" s="575"/>
      <c r="G141" s="235"/>
      <c r="H141" s="235"/>
      <c r="I141" s="235"/>
      <c r="J141" s="235"/>
      <c r="K141" s="235"/>
      <c r="L141" s="235"/>
      <c r="M141" s="235"/>
      <c r="P141" s="591"/>
      <c r="Q141" s="328"/>
      <c r="R141" s="592"/>
      <c r="S141" s="592"/>
      <c r="T141" s="575"/>
      <c r="U141" s="235"/>
      <c r="V141" s="235"/>
      <c r="Y141" s="591"/>
      <c r="Z141" s="328"/>
      <c r="AA141" s="592"/>
      <c r="AB141" s="592"/>
      <c r="AC141" s="575"/>
      <c r="AD141" s="235"/>
      <c r="AE141" s="235"/>
      <c r="AF141" s="235"/>
      <c r="AG141" s="591"/>
      <c r="AH141" s="591"/>
      <c r="AI141" s="592"/>
      <c r="AJ141" s="592"/>
      <c r="AK141" s="575"/>
      <c r="AL141" s="235"/>
      <c r="AM141" s="235"/>
    </row>
    <row r="142" spans="1:39" s="177" customFormat="1" x14ac:dyDescent="0.2">
      <c r="B142" s="591"/>
      <c r="C142" s="328"/>
      <c r="D142" s="592"/>
      <c r="E142" s="592"/>
      <c r="F142" s="575"/>
      <c r="G142" s="235"/>
      <c r="H142" s="235"/>
      <c r="I142" s="235"/>
      <c r="J142" s="235"/>
      <c r="K142" s="235"/>
      <c r="L142" s="235"/>
      <c r="M142" s="235"/>
      <c r="P142" s="591"/>
      <c r="Q142" s="328"/>
      <c r="R142" s="592"/>
      <c r="S142" s="592"/>
      <c r="T142" s="575"/>
      <c r="U142" s="235"/>
      <c r="V142" s="235"/>
      <c r="Y142" s="591"/>
      <c r="Z142" s="328"/>
      <c r="AA142" s="592"/>
      <c r="AB142" s="592"/>
      <c r="AC142" s="575"/>
      <c r="AD142" s="235"/>
      <c r="AE142" s="235"/>
      <c r="AF142" s="235"/>
      <c r="AG142" s="591"/>
      <c r="AH142" s="591"/>
      <c r="AI142" s="592"/>
      <c r="AJ142" s="592"/>
      <c r="AK142" s="575"/>
      <c r="AL142" s="235"/>
      <c r="AM142" s="235"/>
    </row>
    <row r="143" spans="1:39" s="177" customFormat="1" ht="13.5" thickBot="1" x14ac:dyDescent="0.25">
      <c r="B143" s="591"/>
      <c r="C143" s="328"/>
      <c r="D143" s="592"/>
      <c r="E143" s="592"/>
      <c r="F143" s="575"/>
      <c r="G143" s="235"/>
      <c r="H143" s="235"/>
      <c r="I143" s="235"/>
      <c r="J143" s="235"/>
      <c r="K143" s="235"/>
      <c r="L143" s="235"/>
      <c r="M143" s="235"/>
      <c r="P143" s="591"/>
      <c r="Q143" s="328"/>
      <c r="R143" s="592"/>
      <c r="S143" s="592"/>
      <c r="T143" s="575"/>
      <c r="U143" s="235"/>
      <c r="V143" s="235"/>
      <c r="Y143" s="591"/>
      <c r="Z143" s="328"/>
      <c r="AA143" s="592"/>
      <c r="AB143" s="592"/>
      <c r="AC143" s="575"/>
      <c r="AD143" s="235"/>
      <c r="AE143" s="235"/>
      <c r="AF143" s="235"/>
      <c r="AG143" s="591"/>
      <c r="AH143" s="591"/>
      <c r="AI143" s="592"/>
      <c r="AJ143" s="592"/>
      <c r="AK143" s="575"/>
      <c r="AL143" s="235"/>
      <c r="AM143" s="235"/>
    </row>
    <row r="144" spans="1:39" s="177" customFormat="1" ht="13.5" thickBot="1" x14ac:dyDescent="0.25">
      <c r="A144" s="579">
        <v>5</v>
      </c>
      <c r="B144" s="579"/>
      <c r="C144" s="472"/>
      <c r="D144" s="816" t="s">
        <v>159</v>
      </c>
      <c r="E144" s="812" t="s">
        <v>34</v>
      </c>
      <c r="F144" s="580">
        <f>+$AK156</f>
        <v>0</v>
      </c>
      <c r="G144" s="235"/>
      <c r="H144" s="235"/>
      <c r="I144" s="235"/>
      <c r="J144" s="235"/>
      <c r="K144" s="235"/>
      <c r="L144" s="235"/>
      <c r="M144" s="235"/>
      <c r="O144" s="579"/>
      <c r="P144" s="579"/>
      <c r="Q144" s="472"/>
      <c r="R144" s="816" t="s">
        <v>159</v>
      </c>
      <c r="S144" s="812" t="s">
        <v>34</v>
      </c>
      <c r="T144" s="580">
        <f>+$AK156</f>
        <v>0</v>
      </c>
      <c r="U144" s="235"/>
      <c r="V144" s="235"/>
      <c r="X144" s="579">
        <v>5</v>
      </c>
      <c r="Y144" s="579"/>
      <c r="Z144" s="472"/>
      <c r="AA144" s="816" t="s">
        <v>159</v>
      </c>
      <c r="AB144" s="812" t="s">
        <v>34</v>
      </c>
      <c r="AC144" s="580">
        <f>+$AK156</f>
        <v>0</v>
      </c>
      <c r="AD144" s="235"/>
      <c r="AE144" s="235"/>
      <c r="AF144" s="235"/>
      <c r="AG144" s="579"/>
      <c r="AH144" s="579"/>
      <c r="AI144" s="816" t="s">
        <v>159</v>
      </c>
      <c r="AJ144" s="812" t="s">
        <v>34</v>
      </c>
      <c r="AK144" s="814" t="s">
        <v>18</v>
      </c>
      <c r="AL144" s="235"/>
      <c r="AM144" s="235"/>
    </row>
    <row r="145" spans="1:39" s="177" customFormat="1" ht="51" x14ac:dyDescent="0.2">
      <c r="A145" s="581" t="s">
        <v>7</v>
      </c>
      <c r="B145" s="582" t="str">
        <f>+" אסמכתא " &amp; $B$7 &amp;"         חזרה לטבלה "</f>
        <v xml:space="preserve"> אסמכתא          חזרה לטבלה </v>
      </c>
      <c r="C145" s="477" t="s">
        <v>203</v>
      </c>
      <c r="D145" s="817"/>
      <c r="E145" s="813"/>
      <c r="F145" s="580" t="s">
        <v>18</v>
      </c>
      <c r="G145" s="235"/>
      <c r="H145" s="235"/>
      <c r="I145" s="235"/>
      <c r="J145" s="235"/>
      <c r="K145" s="235"/>
      <c r="L145" s="235"/>
      <c r="M145" s="235"/>
      <c r="O145" s="581" t="s">
        <v>23</v>
      </c>
      <c r="P145" s="582" t="str">
        <f>+" אסמכתא " &amp; $B$7 &amp;"         חזרה לטבלה "</f>
        <v xml:space="preserve"> אסמכתא          חזרה לטבלה </v>
      </c>
      <c r="Q145" s="477" t="s">
        <v>203</v>
      </c>
      <c r="R145" s="818"/>
      <c r="S145" s="813"/>
      <c r="T145" s="580" t="s">
        <v>18</v>
      </c>
      <c r="U145" s="235"/>
      <c r="V145" s="235"/>
      <c r="X145" s="581" t="s">
        <v>7</v>
      </c>
      <c r="Y145" s="582" t="str">
        <f>+" אסמכתא " &amp; $B$7 &amp;"         חזרה לטבלה "</f>
        <v xml:space="preserve"> אסמכתא          חזרה לטבלה </v>
      </c>
      <c r="Z145" s="477" t="s">
        <v>203</v>
      </c>
      <c r="AA145" s="817"/>
      <c r="AB145" s="813"/>
      <c r="AC145" s="580" t="s">
        <v>18</v>
      </c>
      <c r="AD145" s="235"/>
      <c r="AE145" s="235"/>
      <c r="AF145" s="235"/>
      <c r="AG145" s="582" t="s">
        <v>23</v>
      </c>
      <c r="AH145" s="582" t="str">
        <f>+" אסמכתא " &amp; $B$7 &amp;"         חזרה לטבלה "</f>
        <v xml:space="preserve"> אסמכתא          חזרה לטבלה </v>
      </c>
      <c r="AI145" s="817"/>
      <c r="AJ145" s="813"/>
      <c r="AK145" s="815"/>
      <c r="AL145" s="235"/>
      <c r="AM145" s="235"/>
    </row>
    <row r="146" spans="1:39" s="177" customFormat="1" x14ac:dyDescent="0.2">
      <c r="A146" s="583">
        <v>1</v>
      </c>
      <c r="B146" s="584"/>
      <c r="C146" s="585"/>
      <c r="D146" s="586"/>
      <c r="E146" s="586"/>
      <c r="F146" s="587"/>
      <c r="G146" s="235">
        <f>IF(AND((COUNTA($C$7)=1),(COUNTA(F146)=1),($C$7&lt;&gt;0),(OR((E146&lt;$C$62),(E146&gt;($E$62+61))))),1,0)</f>
        <v>0</v>
      </c>
      <c r="H146" s="235">
        <f>IF(AND((COUNTA($C$7)=1),(COUNTA(F146)=1),($C$7&lt;&gt;0),(OR((D146&lt;$C$62),(D146&gt;($E$62))))),1,0)</f>
        <v>0</v>
      </c>
      <c r="I146" s="235"/>
      <c r="J146" s="235"/>
      <c r="K146" s="235"/>
      <c r="L146" s="235"/>
      <c r="M146" s="235"/>
      <c r="O146" s="583">
        <v>12</v>
      </c>
      <c r="P146" s="584"/>
      <c r="Q146" s="585"/>
      <c r="R146" s="586"/>
      <c r="S146" s="586"/>
      <c r="T146" s="587"/>
      <c r="U146" s="235">
        <f>IF(AND((COUNTA($C$7)=1),(COUNTA(T146)=1),($C$7&lt;&gt;0),(OR((S146&lt;$C$62),(S146&gt;($E$62+61))))),1,0)</f>
        <v>0</v>
      </c>
      <c r="V146" s="235">
        <f>IF(AND((COUNTA($C$7)=1),(COUNTA(T146)=1),($C$7&lt;&gt;0),(OR((R146&lt;$C$62),(R146&gt;($E$62))))),1,0)</f>
        <v>0</v>
      </c>
      <c r="X146" s="583">
        <v>23</v>
      </c>
      <c r="Y146" s="584"/>
      <c r="Z146" s="585"/>
      <c r="AA146" s="586"/>
      <c r="AB146" s="586"/>
      <c r="AC146" s="587"/>
      <c r="AD146" s="235">
        <f>IF(AND((COUNTA($C$7)=1),(COUNTA(AC146)=1),($C$7&lt;&gt;0),(OR((AB146&lt;$C$62),(AB146&gt;($E$62+61))))),1,0)</f>
        <v>0</v>
      </c>
      <c r="AE146" s="235">
        <f t="shared" ref="AE146:AE156" si="35">IF(AND((COUNTA($C$7)=1),(COUNTA(AC146)=1),($C$7&lt;&gt;0),(OR((AA146&lt;$C$62),(AA146&gt;($E$62))))),1,0)</f>
        <v>0</v>
      </c>
      <c r="AF146" s="235"/>
      <c r="AG146" s="584">
        <v>34</v>
      </c>
      <c r="AH146" s="584"/>
      <c r="AI146" s="586"/>
      <c r="AJ146" s="586"/>
      <c r="AK146" s="587"/>
      <c r="AL146" s="235">
        <f>IF(AND((COUNTA($C$7)=1),(COUNTA(AK146)=1),($C$7&lt;&gt;0),(OR((AJ146&lt;$C$62),(AJ146&gt;($E$62+61))))),1,0)</f>
        <v>0</v>
      </c>
      <c r="AM146" s="235">
        <f>IF(AND((COUNTA($C$7)=1),(COUNTA(AK146)=1),($C$7&lt;&gt;0),(OR((AI146&lt;$C$62),(AI146&gt;($E$62))))),1,0)</f>
        <v>0</v>
      </c>
    </row>
    <row r="147" spans="1:39" s="177" customFormat="1" x14ac:dyDescent="0.2">
      <c r="A147" s="583">
        <v>2</v>
      </c>
      <c r="B147" s="584"/>
      <c r="C147" s="585"/>
      <c r="D147" s="586"/>
      <c r="E147" s="586"/>
      <c r="F147" s="587"/>
      <c r="G147" s="235">
        <f t="shared" ref="G147:G156" si="36">IF(AND((COUNTA($C$7)=1),(COUNTA(F147)=1),($C$7&lt;&gt;0),(OR((E147&lt;$C$62),(E147&gt;($E$62+61))))),1,0)</f>
        <v>0</v>
      </c>
      <c r="H147" s="235">
        <f t="shared" ref="H147:H156" si="37">IF(AND((COUNTA($C$7)=1),(COUNTA(F147)=1),($C$7&lt;&gt;0),(OR((D147&lt;$C$62),(D147&gt;($E$62))))),1,0)</f>
        <v>0</v>
      </c>
      <c r="I147" s="235"/>
      <c r="J147" s="235"/>
      <c r="K147" s="235"/>
      <c r="L147" s="235"/>
      <c r="M147" s="235"/>
      <c r="O147" s="583">
        <v>13</v>
      </c>
      <c r="P147" s="584"/>
      <c r="Q147" s="585"/>
      <c r="R147" s="586"/>
      <c r="S147" s="586"/>
      <c r="T147" s="587"/>
      <c r="U147" s="235">
        <f t="shared" ref="U147:U156" si="38">IF(AND((COUNTA($C$7)=1),(COUNTA(T147)=1),($C$7&lt;&gt;0),(OR((S147&lt;$C$62),(S147&gt;($E$62+61))))),1,0)</f>
        <v>0</v>
      </c>
      <c r="V147" s="235">
        <f t="shared" ref="V147:V156" si="39">IF(AND((COUNTA($C$7)=1),(COUNTA(T147)=1),($C$7&lt;&gt;0),(OR((R147&lt;$C$62),(R147&gt;($E$62))))),1,0)</f>
        <v>0</v>
      </c>
      <c r="X147" s="583">
        <v>24</v>
      </c>
      <c r="Y147" s="584"/>
      <c r="Z147" s="585"/>
      <c r="AA147" s="586"/>
      <c r="AB147" s="586"/>
      <c r="AC147" s="587"/>
      <c r="AD147" s="235">
        <f t="shared" ref="AD147:AD156" si="40">IF(AND((COUNTA($C$7)=1),(COUNTA(AC147)=1),($C$7&lt;&gt;0),(OR((AB147&lt;$C$62),(AB147&gt;($E$62+61))))),1,0)</f>
        <v>0</v>
      </c>
      <c r="AE147" s="235">
        <f t="shared" si="35"/>
        <v>0</v>
      </c>
      <c r="AF147" s="235"/>
      <c r="AG147" s="584">
        <v>35</v>
      </c>
      <c r="AH147" s="584"/>
      <c r="AI147" s="586"/>
      <c r="AJ147" s="586"/>
      <c r="AK147" s="587"/>
      <c r="AL147" s="235">
        <f t="shared" ref="AL147:AL155" si="41">IF(AND((COUNTA($C$7)=1),(COUNTA(AK147)=1),($C$7&lt;&gt;0),(OR((AJ147&lt;$C$62),(AJ147&gt;($E$62+61))))),1,0)</f>
        <v>0</v>
      </c>
      <c r="AM147" s="235">
        <f t="shared" ref="AM147:AM155" si="42">IF(AND((COUNTA($C$7)=1),(COUNTA(AK147)=1),($C$7&lt;&gt;0),(OR((AI147&lt;$C$62),(AI147&gt;($E$62))))),1,0)</f>
        <v>0</v>
      </c>
    </row>
    <row r="148" spans="1:39" s="177" customFormat="1" x14ac:dyDescent="0.2">
      <c r="A148" s="583">
        <v>3</v>
      </c>
      <c r="B148" s="584"/>
      <c r="C148" s="585"/>
      <c r="D148" s="586"/>
      <c r="E148" s="586"/>
      <c r="F148" s="587"/>
      <c r="G148" s="235">
        <f t="shared" si="36"/>
        <v>0</v>
      </c>
      <c r="H148" s="235">
        <f t="shared" si="37"/>
        <v>0</v>
      </c>
      <c r="I148" s="235"/>
      <c r="J148" s="235"/>
      <c r="K148" s="235"/>
      <c r="L148" s="235"/>
      <c r="M148" s="235"/>
      <c r="O148" s="583">
        <v>14</v>
      </c>
      <c r="P148" s="584"/>
      <c r="Q148" s="585"/>
      <c r="R148" s="586"/>
      <c r="S148" s="586"/>
      <c r="T148" s="587"/>
      <c r="U148" s="235">
        <f t="shared" si="38"/>
        <v>0</v>
      </c>
      <c r="V148" s="235">
        <f t="shared" si="39"/>
        <v>0</v>
      </c>
      <c r="X148" s="583">
        <v>25</v>
      </c>
      <c r="Y148" s="584"/>
      <c r="Z148" s="585"/>
      <c r="AA148" s="586"/>
      <c r="AB148" s="586"/>
      <c r="AC148" s="587"/>
      <c r="AD148" s="235">
        <f t="shared" si="40"/>
        <v>0</v>
      </c>
      <c r="AE148" s="235">
        <f t="shared" si="35"/>
        <v>0</v>
      </c>
      <c r="AF148" s="235"/>
      <c r="AG148" s="584">
        <v>36</v>
      </c>
      <c r="AH148" s="584"/>
      <c r="AI148" s="586"/>
      <c r="AJ148" s="586"/>
      <c r="AK148" s="587"/>
      <c r="AL148" s="235">
        <f t="shared" si="41"/>
        <v>0</v>
      </c>
      <c r="AM148" s="235">
        <f t="shared" si="42"/>
        <v>0</v>
      </c>
    </row>
    <row r="149" spans="1:39" s="177" customFormat="1" x14ac:dyDescent="0.2">
      <c r="A149" s="583">
        <v>4</v>
      </c>
      <c r="B149" s="584"/>
      <c r="C149" s="585"/>
      <c r="D149" s="586"/>
      <c r="E149" s="586"/>
      <c r="F149" s="587"/>
      <c r="G149" s="235">
        <f t="shared" si="36"/>
        <v>0</v>
      </c>
      <c r="H149" s="235">
        <f t="shared" si="37"/>
        <v>0</v>
      </c>
      <c r="I149" s="235"/>
      <c r="J149" s="235"/>
      <c r="K149" s="235"/>
      <c r="L149" s="235"/>
      <c r="M149" s="235"/>
      <c r="O149" s="583">
        <v>15</v>
      </c>
      <c r="P149" s="584"/>
      <c r="Q149" s="585"/>
      <c r="R149" s="586"/>
      <c r="S149" s="586"/>
      <c r="T149" s="587"/>
      <c r="U149" s="235">
        <f t="shared" si="38"/>
        <v>0</v>
      </c>
      <c r="V149" s="235">
        <f t="shared" si="39"/>
        <v>0</v>
      </c>
      <c r="X149" s="583">
        <v>26</v>
      </c>
      <c r="Y149" s="584"/>
      <c r="Z149" s="585"/>
      <c r="AA149" s="586"/>
      <c r="AB149" s="586"/>
      <c r="AC149" s="587"/>
      <c r="AD149" s="235">
        <f t="shared" si="40"/>
        <v>0</v>
      </c>
      <c r="AE149" s="235">
        <f t="shared" si="35"/>
        <v>0</v>
      </c>
      <c r="AF149" s="235"/>
      <c r="AG149" s="584">
        <v>37</v>
      </c>
      <c r="AH149" s="584"/>
      <c r="AI149" s="586"/>
      <c r="AJ149" s="586"/>
      <c r="AK149" s="587"/>
      <c r="AL149" s="235">
        <f t="shared" si="41"/>
        <v>0</v>
      </c>
      <c r="AM149" s="235">
        <f t="shared" si="42"/>
        <v>0</v>
      </c>
    </row>
    <row r="150" spans="1:39" s="177" customFormat="1" x14ac:dyDescent="0.2">
      <c r="A150" s="583">
        <v>5</v>
      </c>
      <c r="B150" s="584"/>
      <c r="C150" s="585"/>
      <c r="D150" s="586"/>
      <c r="E150" s="586"/>
      <c r="F150" s="587"/>
      <c r="G150" s="235">
        <f t="shared" si="36"/>
        <v>0</v>
      </c>
      <c r="H150" s="235">
        <f t="shared" si="37"/>
        <v>0</v>
      </c>
      <c r="I150" s="235"/>
      <c r="J150" s="235"/>
      <c r="K150" s="235"/>
      <c r="L150" s="235"/>
      <c r="M150" s="235"/>
      <c r="O150" s="583">
        <v>16</v>
      </c>
      <c r="P150" s="584"/>
      <c r="Q150" s="585"/>
      <c r="R150" s="586"/>
      <c r="S150" s="586"/>
      <c r="T150" s="587"/>
      <c r="U150" s="235">
        <f t="shared" si="38"/>
        <v>0</v>
      </c>
      <c r="V150" s="235">
        <f t="shared" si="39"/>
        <v>0</v>
      </c>
      <c r="X150" s="583">
        <v>27</v>
      </c>
      <c r="Y150" s="584"/>
      <c r="Z150" s="585"/>
      <c r="AA150" s="586"/>
      <c r="AB150" s="586"/>
      <c r="AC150" s="587"/>
      <c r="AD150" s="235">
        <f t="shared" si="40"/>
        <v>0</v>
      </c>
      <c r="AE150" s="235">
        <f t="shared" si="35"/>
        <v>0</v>
      </c>
      <c r="AF150" s="235"/>
      <c r="AG150" s="584">
        <v>38</v>
      </c>
      <c r="AH150" s="584"/>
      <c r="AI150" s="586"/>
      <c r="AJ150" s="586"/>
      <c r="AK150" s="587"/>
      <c r="AL150" s="235">
        <f t="shared" si="41"/>
        <v>0</v>
      </c>
      <c r="AM150" s="235">
        <f t="shared" si="42"/>
        <v>0</v>
      </c>
    </row>
    <row r="151" spans="1:39" s="177" customFormat="1" x14ac:dyDescent="0.2">
      <c r="A151" s="583">
        <v>6</v>
      </c>
      <c r="B151" s="584"/>
      <c r="C151" s="585"/>
      <c r="D151" s="586"/>
      <c r="E151" s="586"/>
      <c r="F151" s="587"/>
      <c r="G151" s="235">
        <f t="shared" si="36"/>
        <v>0</v>
      </c>
      <c r="H151" s="235">
        <f t="shared" si="37"/>
        <v>0</v>
      </c>
      <c r="I151" s="235"/>
      <c r="J151" s="235"/>
      <c r="K151" s="235"/>
      <c r="L151" s="235"/>
      <c r="M151" s="235"/>
      <c r="O151" s="583">
        <v>17</v>
      </c>
      <c r="P151" s="584"/>
      <c r="Q151" s="585"/>
      <c r="R151" s="586"/>
      <c r="S151" s="586"/>
      <c r="T151" s="587"/>
      <c r="U151" s="235">
        <f t="shared" si="38"/>
        <v>0</v>
      </c>
      <c r="V151" s="235">
        <f t="shared" si="39"/>
        <v>0</v>
      </c>
      <c r="X151" s="583">
        <v>28</v>
      </c>
      <c r="Y151" s="584"/>
      <c r="Z151" s="585"/>
      <c r="AA151" s="586"/>
      <c r="AB151" s="586"/>
      <c r="AC151" s="587"/>
      <c r="AD151" s="235">
        <f t="shared" si="40"/>
        <v>0</v>
      </c>
      <c r="AE151" s="235">
        <f t="shared" si="35"/>
        <v>0</v>
      </c>
      <c r="AF151" s="235"/>
      <c r="AG151" s="584">
        <v>39</v>
      </c>
      <c r="AH151" s="584"/>
      <c r="AI151" s="586"/>
      <c r="AJ151" s="586"/>
      <c r="AK151" s="587"/>
      <c r="AL151" s="235">
        <f t="shared" si="41"/>
        <v>0</v>
      </c>
      <c r="AM151" s="235">
        <f t="shared" si="42"/>
        <v>0</v>
      </c>
    </row>
    <row r="152" spans="1:39" s="177" customFormat="1" x14ac:dyDescent="0.2">
      <c r="A152" s="583">
        <v>7</v>
      </c>
      <c r="B152" s="584"/>
      <c r="C152" s="585"/>
      <c r="D152" s="586"/>
      <c r="E152" s="586"/>
      <c r="F152" s="587"/>
      <c r="G152" s="235">
        <f t="shared" si="36"/>
        <v>0</v>
      </c>
      <c r="H152" s="235">
        <f t="shared" si="37"/>
        <v>0</v>
      </c>
      <c r="I152" s="235"/>
      <c r="J152" s="235"/>
      <c r="K152" s="235"/>
      <c r="L152" s="235"/>
      <c r="M152" s="235"/>
      <c r="O152" s="583">
        <v>18</v>
      </c>
      <c r="P152" s="584"/>
      <c r="Q152" s="585"/>
      <c r="R152" s="586"/>
      <c r="S152" s="586"/>
      <c r="T152" s="587"/>
      <c r="U152" s="235">
        <f t="shared" si="38"/>
        <v>0</v>
      </c>
      <c r="V152" s="235">
        <f t="shared" si="39"/>
        <v>0</v>
      </c>
      <c r="X152" s="583">
        <v>29</v>
      </c>
      <c r="Y152" s="584"/>
      <c r="Z152" s="585"/>
      <c r="AA152" s="586"/>
      <c r="AB152" s="586"/>
      <c r="AC152" s="587"/>
      <c r="AD152" s="235">
        <f t="shared" si="40"/>
        <v>0</v>
      </c>
      <c r="AE152" s="235">
        <f t="shared" si="35"/>
        <v>0</v>
      </c>
      <c r="AF152" s="235"/>
      <c r="AG152" s="584">
        <v>40</v>
      </c>
      <c r="AH152" s="584"/>
      <c r="AI152" s="586"/>
      <c r="AJ152" s="586"/>
      <c r="AK152" s="587"/>
      <c r="AL152" s="235">
        <f t="shared" si="41"/>
        <v>0</v>
      </c>
      <c r="AM152" s="235">
        <f t="shared" si="42"/>
        <v>0</v>
      </c>
    </row>
    <row r="153" spans="1:39" s="177" customFormat="1" x14ac:dyDescent="0.2">
      <c r="A153" s="583">
        <v>8</v>
      </c>
      <c r="B153" s="584"/>
      <c r="C153" s="585"/>
      <c r="D153" s="586"/>
      <c r="E153" s="586"/>
      <c r="F153" s="587"/>
      <c r="G153" s="235">
        <f t="shared" si="36"/>
        <v>0</v>
      </c>
      <c r="H153" s="235">
        <f t="shared" si="37"/>
        <v>0</v>
      </c>
      <c r="I153" s="235"/>
      <c r="J153" s="235"/>
      <c r="K153" s="235"/>
      <c r="L153" s="235"/>
      <c r="M153" s="235"/>
      <c r="O153" s="583">
        <v>19</v>
      </c>
      <c r="P153" s="584"/>
      <c r="Q153" s="585"/>
      <c r="R153" s="586"/>
      <c r="S153" s="586"/>
      <c r="T153" s="587"/>
      <c r="U153" s="235">
        <f t="shared" si="38"/>
        <v>0</v>
      </c>
      <c r="V153" s="235">
        <f t="shared" si="39"/>
        <v>0</v>
      </c>
      <c r="X153" s="583">
        <v>30</v>
      </c>
      <c r="Y153" s="584"/>
      <c r="Z153" s="585"/>
      <c r="AA153" s="586"/>
      <c r="AB153" s="586"/>
      <c r="AC153" s="587"/>
      <c r="AD153" s="235">
        <f t="shared" si="40"/>
        <v>0</v>
      </c>
      <c r="AE153" s="235">
        <f t="shared" si="35"/>
        <v>0</v>
      </c>
      <c r="AF153" s="235"/>
      <c r="AG153" s="584">
        <v>41</v>
      </c>
      <c r="AH153" s="584"/>
      <c r="AI153" s="586"/>
      <c r="AJ153" s="586"/>
      <c r="AK153" s="587"/>
      <c r="AL153" s="235">
        <f t="shared" si="41"/>
        <v>0</v>
      </c>
      <c r="AM153" s="235">
        <f t="shared" si="42"/>
        <v>0</v>
      </c>
    </row>
    <row r="154" spans="1:39" s="177" customFormat="1" x14ac:dyDescent="0.2">
      <c r="A154" s="583">
        <v>9</v>
      </c>
      <c r="B154" s="584"/>
      <c r="C154" s="585"/>
      <c r="D154" s="586"/>
      <c r="E154" s="586"/>
      <c r="F154" s="587"/>
      <c r="G154" s="235">
        <f t="shared" si="36"/>
        <v>0</v>
      </c>
      <c r="H154" s="235">
        <f t="shared" si="37"/>
        <v>0</v>
      </c>
      <c r="I154" s="235"/>
      <c r="J154" s="235"/>
      <c r="K154" s="235"/>
      <c r="L154" s="235"/>
      <c r="M154" s="235"/>
      <c r="O154" s="583">
        <v>20</v>
      </c>
      <c r="P154" s="584"/>
      <c r="Q154" s="585"/>
      <c r="R154" s="586"/>
      <c r="S154" s="586"/>
      <c r="T154" s="587"/>
      <c r="U154" s="235">
        <f t="shared" si="38"/>
        <v>0</v>
      </c>
      <c r="V154" s="235">
        <f t="shared" si="39"/>
        <v>0</v>
      </c>
      <c r="X154" s="583">
        <v>31</v>
      </c>
      <c r="Y154" s="584"/>
      <c r="Z154" s="585"/>
      <c r="AA154" s="586"/>
      <c r="AB154" s="586"/>
      <c r="AC154" s="587"/>
      <c r="AD154" s="235">
        <f t="shared" si="40"/>
        <v>0</v>
      </c>
      <c r="AE154" s="235">
        <f t="shared" si="35"/>
        <v>0</v>
      </c>
      <c r="AF154" s="235"/>
      <c r="AG154" s="584">
        <v>42</v>
      </c>
      <c r="AH154" s="584"/>
      <c r="AI154" s="586"/>
      <c r="AJ154" s="586"/>
      <c r="AK154" s="587"/>
      <c r="AL154" s="235">
        <f t="shared" si="41"/>
        <v>0</v>
      </c>
      <c r="AM154" s="235">
        <f t="shared" si="42"/>
        <v>0</v>
      </c>
    </row>
    <row r="155" spans="1:39" s="177" customFormat="1" x14ac:dyDescent="0.2">
      <c r="A155" s="583">
        <v>10</v>
      </c>
      <c r="B155" s="584"/>
      <c r="C155" s="585"/>
      <c r="D155" s="586"/>
      <c r="E155" s="586"/>
      <c r="F155" s="587"/>
      <c r="G155" s="235">
        <f t="shared" si="36"/>
        <v>0</v>
      </c>
      <c r="H155" s="235">
        <f t="shared" si="37"/>
        <v>0</v>
      </c>
      <c r="I155" s="235"/>
      <c r="J155" s="235"/>
      <c r="K155" s="235"/>
      <c r="L155" s="235"/>
      <c r="M155" s="235"/>
      <c r="O155" s="583">
        <v>21</v>
      </c>
      <c r="P155" s="584"/>
      <c r="Q155" s="585"/>
      <c r="R155" s="586"/>
      <c r="S155" s="586"/>
      <c r="T155" s="587"/>
      <c r="U155" s="235">
        <f t="shared" si="38"/>
        <v>0</v>
      </c>
      <c r="V155" s="235">
        <f t="shared" si="39"/>
        <v>0</v>
      </c>
      <c r="X155" s="583">
        <v>32</v>
      </c>
      <c r="Y155" s="584"/>
      <c r="Z155" s="585"/>
      <c r="AA155" s="586"/>
      <c r="AB155" s="586"/>
      <c r="AC155" s="587"/>
      <c r="AD155" s="235">
        <f t="shared" si="40"/>
        <v>0</v>
      </c>
      <c r="AE155" s="235">
        <f t="shared" si="35"/>
        <v>0</v>
      </c>
      <c r="AF155" s="235"/>
      <c r="AG155" s="584">
        <v>43</v>
      </c>
      <c r="AH155" s="584"/>
      <c r="AI155" s="586"/>
      <c r="AJ155" s="586"/>
      <c r="AK155" s="587"/>
      <c r="AL155" s="235">
        <f t="shared" si="41"/>
        <v>0</v>
      </c>
      <c r="AM155" s="235">
        <f t="shared" si="42"/>
        <v>0</v>
      </c>
    </row>
    <row r="156" spans="1:39" s="177" customFormat="1" ht="13.5" thickBot="1" x14ac:dyDescent="0.25">
      <c r="A156" s="583">
        <v>11</v>
      </c>
      <c r="B156" s="584"/>
      <c r="C156" s="585"/>
      <c r="D156" s="586"/>
      <c r="E156" s="586"/>
      <c r="F156" s="587"/>
      <c r="G156" s="235">
        <f t="shared" si="36"/>
        <v>0</v>
      </c>
      <c r="H156" s="235">
        <f t="shared" si="37"/>
        <v>0</v>
      </c>
      <c r="I156" s="235"/>
      <c r="J156" s="235"/>
      <c r="K156" s="235"/>
      <c r="L156" s="235"/>
      <c r="M156" s="235"/>
      <c r="O156" s="583">
        <v>22</v>
      </c>
      <c r="P156" s="584"/>
      <c r="Q156" s="585"/>
      <c r="R156" s="586"/>
      <c r="S156" s="586"/>
      <c r="T156" s="587"/>
      <c r="U156" s="235">
        <f t="shared" si="38"/>
        <v>0</v>
      </c>
      <c r="V156" s="235">
        <f t="shared" si="39"/>
        <v>0</v>
      </c>
      <c r="X156" s="583">
        <v>33</v>
      </c>
      <c r="Y156" s="584"/>
      <c r="Z156" s="585"/>
      <c r="AA156" s="586"/>
      <c r="AB156" s="586"/>
      <c r="AC156" s="587"/>
      <c r="AD156" s="235">
        <f t="shared" si="40"/>
        <v>0</v>
      </c>
      <c r="AE156" s="235">
        <f t="shared" si="35"/>
        <v>0</v>
      </c>
      <c r="AF156" s="235"/>
      <c r="AG156" s="589"/>
      <c r="AH156" s="589" t="s">
        <v>3</v>
      </c>
      <c r="AI156" s="589"/>
      <c r="AJ156" s="589"/>
      <c r="AK156" s="590">
        <f>SUM(F146:F156)+SUM(T146:T156)+SUM(AK146:AK155)+SUM(AC146:AC156)</f>
        <v>0</v>
      </c>
      <c r="AL156" s="235"/>
      <c r="AM156" s="235"/>
    </row>
    <row r="157" spans="1:39" s="177" customFormat="1" x14ac:dyDescent="0.2">
      <c r="B157" s="591"/>
      <c r="C157" s="328"/>
      <c r="D157" s="592"/>
      <c r="E157" s="592"/>
      <c r="F157" s="575"/>
      <c r="G157" s="235"/>
      <c r="H157" s="235"/>
      <c r="I157" s="235"/>
      <c r="J157" s="235"/>
      <c r="K157" s="235"/>
      <c r="L157" s="235"/>
      <c r="M157" s="235"/>
      <c r="P157" s="591"/>
      <c r="Q157" s="328"/>
      <c r="R157" s="592"/>
      <c r="S157" s="592"/>
      <c r="T157" s="575"/>
      <c r="U157" s="235"/>
      <c r="V157" s="235"/>
      <c r="Y157" s="591"/>
      <c r="Z157" s="328"/>
      <c r="AA157" s="592"/>
      <c r="AB157" s="592"/>
      <c r="AC157" s="575"/>
      <c r="AD157" s="235"/>
      <c r="AE157" s="235"/>
      <c r="AF157" s="235"/>
      <c r="AG157" s="591"/>
      <c r="AH157" s="591"/>
      <c r="AI157" s="592"/>
      <c r="AJ157" s="592"/>
      <c r="AK157" s="575"/>
      <c r="AL157" s="235"/>
      <c r="AM157" s="235"/>
    </row>
    <row r="158" spans="1:39" s="177" customFormat="1" x14ac:dyDescent="0.2">
      <c r="B158" s="591"/>
      <c r="C158" s="328"/>
      <c r="D158" s="592"/>
      <c r="E158" s="592"/>
      <c r="F158" s="575"/>
      <c r="G158" s="235"/>
      <c r="H158" s="235"/>
      <c r="I158" s="235"/>
      <c r="J158" s="235"/>
      <c r="K158" s="235"/>
      <c r="L158" s="235"/>
      <c r="M158" s="235"/>
      <c r="P158" s="591"/>
      <c r="Q158" s="328"/>
      <c r="R158" s="592"/>
      <c r="S158" s="592"/>
      <c r="T158" s="575"/>
      <c r="U158" s="235"/>
      <c r="V158" s="235"/>
      <c r="Y158" s="591"/>
      <c r="Z158" s="328"/>
      <c r="AA158" s="592"/>
      <c r="AB158" s="592"/>
      <c r="AC158" s="575"/>
      <c r="AD158" s="235"/>
      <c r="AE158" s="235"/>
      <c r="AF158" s="235"/>
      <c r="AG158" s="591"/>
      <c r="AH158" s="591"/>
      <c r="AI158" s="592"/>
      <c r="AJ158" s="592"/>
      <c r="AK158" s="575"/>
      <c r="AL158" s="235"/>
      <c r="AM158" s="235"/>
    </row>
    <row r="159" spans="1:39" s="177" customFormat="1" x14ac:dyDescent="0.2">
      <c r="B159" s="591"/>
      <c r="C159" s="328"/>
      <c r="D159" s="592"/>
      <c r="E159" s="592"/>
      <c r="F159" s="575"/>
      <c r="G159" s="235"/>
      <c r="H159" s="235"/>
      <c r="I159" s="235"/>
      <c r="J159" s="235"/>
      <c r="K159" s="235"/>
      <c r="L159" s="235"/>
      <c r="M159" s="235"/>
      <c r="P159" s="591"/>
      <c r="Q159" s="328"/>
      <c r="R159" s="592"/>
      <c r="S159" s="592"/>
      <c r="T159" s="575"/>
      <c r="U159" s="235"/>
      <c r="V159" s="235"/>
      <c r="Y159" s="591"/>
      <c r="Z159" s="328"/>
      <c r="AA159" s="592"/>
      <c r="AB159" s="592"/>
      <c r="AC159" s="575"/>
      <c r="AD159" s="235"/>
      <c r="AE159" s="235"/>
      <c r="AF159" s="235"/>
      <c r="AG159" s="591"/>
      <c r="AH159" s="591"/>
      <c r="AI159" s="592"/>
      <c r="AJ159" s="592"/>
      <c r="AK159" s="575"/>
      <c r="AL159" s="235"/>
      <c r="AM159" s="235"/>
    </row>
    <row r="160" spans="1:39" s="177" customFormat="1" x14ac:dyDescent="0.2">
      <c r="B160" s="591"/>
      <c r="C160" s="328"/>
      <c r="D160" s="592"/>
      <c r="E160" s="592"/>
      <c r="F160" s="575"/>
      <c r="G160" s="235"/>
      <c r="H160" s="235"/>
      <c r="I160" s="235"/>
      <c r="J160" s="235"/>
      <c r="K160" s="235"/>
      <c r="L160" s="235"/>
      <c r="M160" s="235"/>
      <c r="P160" s="591"/>
      <c r="Q160" s="328"/>
      <c r="R160" s="592"/>
      <c r="S160" s="592"/>
      <c r="T160" s="575"/>
      <c r="U160" s="235"/>
      <c r="V160" s="235"/>
      <c r="Y160" s="591"/>
      <c r="Z160" s="328"/>
      <c r="AA160" s="592"/>
      <c r="AB160" s="592"/>
      <c r="AC160" s="575"/>
      <c r="AD160" s="235"/>
      <c r="AE160" s="235"/>
      <c r="AF160" s="235"/>
      <c r="AG160" s="591"/>
      <c r="AH160" s="591"/>
      <c r="AI160" s="592"/>
      <c r="AJ160" s="592"/>
      <c r="AK160" s="575"/>
      <c r="AL160" s="235"/>
      <c r="AM160" s="235"/>
    </row>
    <row r="161" spans="1:39" s="177" customFormat="1" x14ac:dyDescent="0.2">
      <c r="B161" s="591"/>
      <c r="C161" s="328"/>
      <c r="D161" s="592"/>
      <c r="E161" s="592"/>
      <c r="F161" s="575"/>
      <c r="G161" s="235"/>
      <c r="H161" s="235"/>
      <c r="I161" s="235"/>
      <c r="J161" s="235"/>
      <c r="K161" s="235"/>
      <c r="L161" s="235"/>
      <c r="M161" s="235"/>
      <c r="P161" s="591"/>
      <c r="Q161" s="328"/>
      <c r="R161" s="592"/>
      <c r="S161" s="592"/>
      <c r="T161" s="575"/>
      <c r="U161" s="235"/>
      <c r="V161" s="235"/>
      <c r="Y161" s="591"/>
      <c r="Z161" s="328"/>
      <c r="AA161" s="592"/>
      <c r="AB161" s="592"/>
      <c r="AC161" s="575"/>
      <c r="AD161" s="235"/>
      <c r="AE161" s="235"/>
      <c r="AF161" s="235"/>
      <c r="AG161" s="591"/>
      <c r="AH161" s="591"/>
      <c r="AI161" s="592"/>
      <c r="AJ161" s="592"/>
      <c r="AK161" s="575"/>
      <c r="AL161" s="235"/>
      <c r="AM161" s="235"/>
    </row>
    <row r="162" spans="1:39" s="177" customFormat="1" x14ac:dyDescent="0.2">
      <c r="B162" s="591"/>
      <c r="C162" s="328"/>
      <c r="D162" s="592"/>
      <c r="E162" s="592"/>
      <c r="F162" s="575"/>
      <c r="G162" s="235"/>
      <c r="H162" s="235"/>
      <c r="I162" s="235"/>
      <c r="J162" s="235"/>
      <c r="K162" s="235"/>
      <c r="L162" s="235"/>
      <c r="M162" s="235"/>
      <c r="P162" s="591"/>
      <c r="Q162" s="328"/>
      <c r="R162" s="592"/>
      <c r="S162" s="592"/>
      <c r="T162" s="575"/>
      <c r="U162" s="235"/>
      <c r="V162" s="235"/>
      <c r="Y162" s="591"/>
      <c r="Z162" s="328"/>
      <c r="AA162" s="592"/>
      <c r="AB162" s="592"/>
      <c r="AC162" s="575"/>
      <c r="AD162" s="235"/>
      <c r="AE162" s="235"/>
      <c r="AF162" s="235"/>
      <c r="AG162" s="591"/>
      <c r="AH162" s="591"/>
      <c r="AI162" s="592"/>
      <c r="AJ162" s="592"/>
      <c r="AK162" s="575"/>
      <c r="AL162" s="235"/>
      <c r="AM162" s="235"/>
    </row>
    <row r="163" spans="1:39" s="177" customFormat="1" ht="13.5" thickBot="1" x14ac:dyDescent="0.25">
      <c r="B163" s="591"/>
      <c r="C163" s="328"/>
      <c r="D163" s="592"/>
      <c r="E163" s="592"/>
      <c r="F163" s="575"/>
      <c r="G163" s="235"/>
      <c r="H163" s="235"/>
      <c r="I163" s="235"/>
      <c r="J163" s="235"/>
      <c r="K163" s="235"/>
      <c r="L163" s="235"/>
      <c r="M163" s="235"/>
      <c r="P163" s="591"/>
      <c r="Q163" s="328"/>
      <c r="R163" s="592"/>
      <c r="S163" s="592"/>
      <c r="T163" s="575"/>
      <c r="U163" s="235"/>
      <c r="V163" s="235"/>
      <c r="Y163" s="591"/>
      <c r="Z163" s="328"/>
      <c r="AA163" s="592"/>
      <c r="AB163" s="592"/>
      <c r="AC163" s="575"/>
      <c r="AD163" s="235"/>
      <c r="AE163" s="235"/>
      <c r="AF163" s="235"/>
      <c r="AG163" s="591"/>
      <c r="AH163" s="591"/>
      <c r="AI163" s="592"/>
      <c r="AJ163" s="592"/>
      <c r="AK163" s="575"/>
      <c r="AL163" s="235"/>
      <c r="AM163" s="235"/>
    </row>
    <row r="164" spans="1:39" s="177" customFormat="1" ht="13.5" thickBot="1" x14ac:dyDescent="0.25">
      <c r="A164" s="579">
        <v>6</v>
      </c>
      <c r="B164" s="579"/>
      <c r="C164" s="472"/>
      <c r="D164" s="816" t="s">
        <v>159</v>
      </c>
      <c r="E164" s="812" t="s">
        <v>34</v>
      </c>
      <c r="F164" s="580">
        <f>+$AK176</f>
        <v>0</v>
      </c>
      <c r="G164" s="235"/>
      <c r="H164" s="235"/>
      <c r="I164" s="235"/>
      <c r="J164" s="235"/>
      <c r="K164" s="235"/>
      <c r="L164" s="235"/>
      <c r="M164" s="235"/>
      <c r="O164" s="579"/>
      <c r="P164" s="579"/>
      <c r="Q164" s="472"/>
      <c r="R164" s="816" t="s">
        <v>159</v>
      </c>
      <c r="S164" s="812" t="s">
        <v>34</v>
      </c>
      <c r="T164" s="580">
        <f>+$AK176</f>
        <v>0</v>
      </c>
      <c r="U164" s="235"/>
      <c r="V164" s="235"/>
      <c r="X164" s="579">
        <v>6</v>
      </c>
      <c r="Y164" s="579"/>
      <c r="Z164" s="472"/>
      <c r="AA164" s="816" t="s">
        <v>159</v>
      </c>
      <c r="AB164" s="812" t="s">
        <v>34</v>
      </c>
      <c r="AC164" s="580">
        <f>+$AK176</f>
        <v>0</v>
      </c>
      <c r="AD164" s="235"/>
      <c r="AE164" s="235"/>
      <c r="AF164" s="235"/>
      <c r="AG164" s="579"/>
      <c r="AH164" s="579"/>
      <c r="AI164" s="816" t="s">
        <v>159</v>
      </c>
      <c r="AJ164" s="812" t="s">
        <v>34</v>
      </c>
      <c r="AK164" s="814" t="s">
        <v>18</v>
      </c>
      <c r="AL164" s="235"/>
      <c r="AM164" s="235"/>
    </row>
    <row r="165" spans="1:39" s="177" customFormat="1" ht="51" x14ac:dyDescent="0.2">
      <c r="A165" s="581" t="s">
        <v>7</v>
      </c>
      <c r="B165" s="582" t="str">
        <f>+" אסמכתא " &amp; $B$8 &amp;"         חזרה לטבלה "</f>
        <v xml:space="preserve"> אסמכתא          חזרה לטבלה </v>
      </c>
      <c r="C165" s="477" t="s">
        <v>203</v>
      </c>
      <c r="D165" s="817"/>
      <c r="E165" s="813"/>
      <c r="F165" s="580" t="s">
        <v>18</v>
      </c>
      <c r="G165" s="235"/>
      <c r="H165" s="235"/>
      <c r="I165" s="235"/>
      <c r="J165" s="235"/>
      <c r="K165" s="235"/>
      <c r="L165" s="235"/>
      <c r="M165" s="235"/>
      <c r="O165" s="581" t="s">
        <v>23</v>
      </c>
      <c r="P165" s="582" t="str">
        <f>+" אסמכתא " &amp; $B$8 &amp;"         חזרה לטבלה "</f>
        <v xml:space="preserve"> אסמכתא          חזרה לטבלה </v>
      </c>
      <c r="Q165" s="477" t="s">
        <v>203</v>
      </c>
      <c r="R165" s="817"/>
      <c r="S165" s="813"/>
      <c r="T165" s="580" t="s">
        <v>18</v>
      </c>
      <c r="U165" s="235"/>
      <c r="V165" s="235"/>
      <c r="X165" s="581" t="s">
        <v>7</v>
      </c>
      <c r="Y165" s="582" t="str">
        <f>+" אסמכתא " &amp; $B$8 &amp;"         חזרה לטבלה "</f>
        <v xml:space="preserve"> אסמכתא          חזרה לטבלה </v>
      </c>
      <c r="Z165" s="477" t="s">
        <v>203</v>
      </c>
      <c r="AA165" s="817"/>
      <c r="AB165" s="813"/>
      <c r="AC165" s="580" t="s">
        <v>18</v>
      </c>
      <c r="AD165" s="235"/>
      <c r="AE165" s="235"/>
      <c r="AF165" s="235"/>
      <c r="AG165" s="582" t="s">
        <v>23</v>
      </c>
      <c r="AH165" s="582" t="str">
        <f>+" אסמכתא " &amp; $B$8 &amp;"         חזרה לטבלה "</f>
        <v xml:space="preserve"> אסמכתא          חזרה לטבלה </v>
      </c>
      <c r="AI165" s="817"/>
      <c r="AJ165" s="813"/>
      <c r="AK165" s="815"/>
      <c r="AL165" s="235"/>
      <c r="AM165" s="235"/>
    </row>
    <row r="166" spans="1:39" s="177" customFormat="1" x14ac:dyDescent="0.2">
      <c r="A166" s="583">
        <v>1</v>
      </c>
      <c r="B166" s="584"/>
      <c r="C166" s="585"/>
      <c r="D166" s="586"/>
      <c r="E166" s="586"/>
      <c r="F166" s="587"/>
      <c r="G166" s="235">
        <f>IF(AND((COUNTA($C$8)=1),(COUNTA(F166)=1),($C$8&lt;&gt;0),(OR((E166&lt;$C$62),(E166&gt;($E$62+61))))),1,0)</f>
        <v>0</v>
      </c>
      <c r="H166" s="235">
        <f>IF(AND((COUNTA($C$8)=1),(COUNTA(F166)=1),($C$8&lt;&gt;0),(OR((D166&lt;$C$62),(D166&gt;($E$62))))),1,0)</f>
        <v>0</v>
      </c>
      <c r="I166" s="235"/>
      <c r="J166" s="235"/>
      <c r="K166" s="235"/>
      <c r="L166" s="235"/>
      <c r="M166" s="235"/>
      <c r="O166" s="583">
        <v>12</v>
      </c>
      <c r="P166" s="584"/>
      <c r="Q166" s="585"/>
      <c r="R166" s="586"/>
      <c r="S166" s="586"/>
      <c r="T166" s="587"/>
      <c r="U166" s="235">
        <f>IF(AND((COUNTA($C$8)=1),(COUNTA(T166)=1),($C$8&lt;&gt;0),(OR((S166&lt;$C$62),(S166&gt;($E$62+61))))),1,0)</f>
        <v>0</v>
      </c>
      <c r="V166" s="235">
        <f>IF(AND((COUNTA($C$8)=1),(COUNTA(T166)=1),($C$8&lt;&gt;0),(OR((R166&lt;$C$62),(R166&gt;($E$62))))),1,0)</f>
        <v>0</v>
      </c>
      <c r="X166" s="583">
        <v>23</v>
      </c>
      <c r="Y166" s="584"/>
      <c r="Z166" s="585"/>
      <c r="AA166" s="586"/>
      <c r="AB166" s="586"/>
      <c r="AC166" s="587"/>
      <c r="AD166" s="235">
        <f>IF(AND((COUNTA($C$8)=1),(COUNTA(AC166)=1),($C$8&lt;&gt;0),(OR((AB166&lt;$C$62),(AB166&gt;($E$62+61))))),1,0)</f>
        <v>0</v>
      </c>
      <c r="AE166" s="235">
        <f t="shared" ref="AE166:AE176" si="43">IF(AND((COUNTA($C$8)=1),(COUNTA(AC166)=1),($C$8&lt;&gt;0),(OR((AA166&lt;$C$62),(AA166&gt;($E$62))))),1,0)</f>
        <v>0</v>
      </c>
      <c r="AF166" s="235"/>
      <c r="AG166" s="584">
        <v>34</v>
      </c>
      <c r="AH166" s="584"/>
      <c r="AI166" s="586"/>
      <c r="AJ166" s="586"/>
      <c r="AK166" s="587"/>
      <c r="AL166" s="235">
        <f>IF(AND((COUNTA($C$8)=1),(COUNTA(AK166)=1),($C$8&lt;&gt;0),(OR((AJ166&lt;$C$62),(AJ166&gt;($E$62+61))))),1,0)</f>
        <v>0</v>
      </c>
      <c r="AM166" s="235">
        <f>IF(AND((COUNTA($C$8)=1),(COUNTA(AK166)=1),($C$8&lt;&gt;0),(OR((AI166&lt;$C$62),(AI166&gt;($E$62))))),1,0)</f>
        <v>0</v>
      </c>
    </row>
    <row r="167" spans="1:39" s="177" customFormat="1" x14ac:dyDescent="0.2">
      <c r="A167" s="583">
        <v>2</v>
      </c>
      <c r="B167" s="584"/>
      <c r="C167" s="585"/>
      <c r="D167" s="586"/>
      <c r="E167" s="586"/>
      <c r="F167" s="587"/>
      <c r="G167" s="235">
        <f t="shared" ref="G167:G176" si="44">IF(AND((COUNTA($C$8)=1),(COUNTA(F167)=1),($C$8&lt;&gt;0),(OR((E167&lt;$C$62),(E167&gt;($E$62+61))))),1,0)</f>
        <v>0</v>
      </c>
      <c r="H167" s="235">
        <f t="shared" ref="H167:H176" si="45">IF(AND((COUNTA($C$8)=1),(COUNTA(F167)=1),($C$8&lt;&gt;0),(OR((D167&lt;$C$62),(D167&gt;($E$62))))),1,0)</f>
        <v>0</v>
      </c>
      <c r="I167" s="235"/>
      <c r="J167" s="235"/>
      <c r="K167" s="235"/>
      <c r="L167" s="235"/>
      <c r="M167" s="235"/>
      <c r="O167" s="583">
        <v>13</v>
      </c>
      <c r="P167" s="584"/>
      <c r="Q167" s="585"/>
      <c r="R167" s="586"/>
      <c r="S167" s="586"/>
      <c r="T167" s="587"/>
      <c r="U167" s="235">
        <f t="shared" ref="U167:U176" si="46">IF(AND((COUNTA($C$8)=1),(COUNTA(T167)=1),($C$8&lt;&gt;0),(OR((S167&lt;$C$62),(S167&gt;($E$62+61))))),1,0)</f>
        <v>0</v>
      </c>
      <c r="V167" s="235">
        <f t="shared" ref="V167:V176" si="47">IF(AND((COUNTA($C$8)=1),(COUNTA(T167)=1),($C$8&lt;&gt;0),(OR((R167&lt;$C$62),(R167&gt;($E$62))))),1,0)</f>
        <v>0</v>
      </c>
      <c r="X167" s="583">
        <v>24</v>
      </c>
      <c r="Y167" s="584"/>
      <c r="Z167" s="585"/>
      <c r="AA167" s="586"/>
      <c r="AB167" s="586"/>
      <c r="AC167" s="587"/>
      <c r="AD167" s="235">
        <f t="shared" ref="AD167:AD176" si="48">IF(AND((COUNTA($C$8)=1),(COUNTA(AC167)=1),($C$8&lt;&gt;0),(OR((AB167&lt;$C$62),(AB167&gt;($E$62+61))))),1,0)</f>
        <v>0</v>
      </c>
      <c r="AE167" s="235">
        <f t="shared" si="43"/>
        <v>0</v>
      </c>
      <c r="AF167" s="235"/>
      <c r="AG167" s="584">
        <v>35</v>
      </c>
      <c r="AH167" s="584"/>
      <c r="AI167" s="586"/>
      <c r="AJ167" s="586"/>
      <c r="AK167" s="587"/>
      <c r="AL167" s="235">
        <f t="shared" ref="AL167:AL175" si="49">IF(AND((COUNTA($C$8)=1),(COUNTA(AK167)=1),($C$8&lt;&gt;0),(OR((AJ167&lt;$C$62),(AJ167&gt;($E$62+61))))),1,0)</f>
        <v>0</v>
      </c>
      <c r="AM167" s="235">
        <f t="shared" ref="AM167:AM175" si="50">IF(AND((COUNTA($C$8)=1),(COUNTA(AK167)=1),($C$8&lt;&gt;0),(OR((AI167&lt;$C$62),(AI167&gt;($E$62))))),1,0)</f>
        <v>0</v>
      </c>
    </row>
    <row r="168" spans="1:39" s="177" customFormat="1" x14ac:dyDescent="0.2">
      <c r="A168" s="583">
        <v>3</v>
      </c>
      <c r="B168" s="584"/>
      <c r="C168" s="585"/>
      <c r="D168" s="586"/>
      <c r="E168" s="586"/>
      <c r="F168" s="587"/>
      <c r="G168" s="235">
        <f t="shared" si="44"/>
        <v>0</v>
      </c>
      <c r="H168" s="235">
        <f t="shared" si="45"/>
        <v>0</v>
      </c>
      <c r="I168" s="235"/>
      <c r="J168" s="235"/>
      <c r="K168" s="235"/>
      <c r="L168" s="235"/>
      <c r="M168" s="235"/>
      <c r="O168" s="583">
        <v>14</v>
      </c>
      <c r="P168" s="584"/>
      <c r="Q168" s="585"/>
      <c r="R168" s="586"/>
      <c r="S168" s="586"/>
      <c r="T168" s="587"/>
      <c r="U168" s="235">
        <f t="shared" si="46"/>
        <v>0</v>
      </c>
      <c r="V168" s="235">
        <f t="shared" si="47"/>
        <v>0</v>
      </c>
      <c r="X168" s="583">
        <v>25</v>
      </c>
      <c r="Y168" s="584"/>
      <c r="Z168" s="585"/>
      <c r="AA168" s="586"/>
      <c r="AB168" s="586"/>
      <c r="AC168" s="587"/>
      <c r="AD168" s="235">
        <f t="shared" si="48"/>
        <v>0</v>
      </c>
      <c r="AE168" s="235">
        <f t="shared" si="43"/>
        <v>0</v>
      </c>
      <c r="AF168" s="235"/>
      <c r="AG168" s="584">
        <v>36</v>
      </c>
      <c r="AH168" s="584"/>
      <c r="AI168" s="586"/>
      <c r="AJ168" s="586"/>
      <c r="AK168" s="587"/>
      <c r="AL168" s="235">
        <f t="shared" si="49"/>
        <v>0</v>
      </c>
      <c r="AM168" s="235">
        <f t="shared" si="50"/>
        <v>0</v>
      </c>
    </row>
    <row r="169" spans="1:39" s="177" customFormat="1" x14ac:dyDescent="0.2">
      <c r="A169" s="583">
        <v>4</v>
      </c>
      <c r="B169" s="584"/>
      <c r="C169" s="585"/>
      <c r="D169" s="586"/>
      <c r="E169" s="586"/>
      <c r="F169" s="587"/>
      <c r="G169" s="235">
        <f t="shared" si="44"/>
        <v>0</v>
      </c>
      <c r="H169" s="235">
        <f t="shared" si="45"/>
        <v>0</v>
      </c>
      <c r="I169" s="235"/>
      <c r="J169" s="235"/>
      <c r="K169" s="235"/>
      <c r="L169" s="235"/>
      <c r="M169" s="235"/>
      <c r="O169" s="583">
        <v>15</v>
      </c>
      <c r="P169" s="584"/>
      <c r="Q169" s="585"/>
      <c r="R169" s="586"/>
      <c r="S169" s="586"/>
      <c r="T169" s="587"/>
      <c r="U169" s="235">
        <f t="shared" si="46"/>
        <v>0</v>
      </c>
      <c r="V169" s="235">
        <f t="shared" si="47"/>
        <v>0</v>
      </c>
      <c r="X169" s="583">
        <v>26</v>
      </c>
      <c r="Y169" s="584"/>
      <c r="Z169" s="585"/>
      <c r="AA169" s="586"/>
      <c r="AB169" s="586"/>
      <c r="AC169" s="587"/>
      <c r="AD169" s="235">
        <f t="shared" si="48"/>
        <v>0</v>
      </c>
      <c r="AE169" s="235">
        <f t="shared" si="43"/>
        <v>0</v>
      </c>
      <c r="AF169" s="235"/>
      <c r="AG169" s="584">
        <v>37</v>
      </c>
      <c r="AH169" s="584"/>
      <c r="AI169" s="586"/>
      <c r="AJ169" s="586"/>
      <c r="AK169" s="587"/>
      <c r="AL169" s="235">
        <f t="shared" si="49"/>
        <v>0</v>
      </c>
      <c r="AM169" s="235">
        <f t="shared" si="50"/>
        <v>0</v>
      </c>
    </row>
    <row r="170" spans="1:39" s="177" customFormat="1" x14ac:dyDescent="0.2">
      <c r="A170" s="583">
        <v>5</v>
      </c>
      <c r="B170" s="584"/>
      <c r="C170" s="585"/>
      <c r="D170" s="586"/>
      <c r="E170" s="586"/>
      <c r="F170" s="587"/>
      <c r="G170" s="235">
        <f t="shared" si="44"/>
        <v>0</v>
      </c>
      <c r="H170" s="235">
        <f t="shared" si="45"/>
        <v>0</v>
      </c>
      <c r="I170" s="235"/>
      <c r="J170" s="235"/>
      <c r="K170" s="235"/>
      <c r="L170" s="235"/>
      <c r="M170" s="235"/>
      <c r="O170" s="583">
        <v>16</v>
      </c>
      <c r="P170" s="584"/>
      <c r="Q170" s="585"/>
      <c r="R170" s="586"/>
      <c r="S170" s="586"/>
      <c r="T170" s="587"/>
      <c r="U170" s="235">
        <f t="shared" si="46"/>
        <v>0</v>
      </c>
      <c r="V170" s="235">
        <f t="shared" si="47"/>
        <v>0</v>
      </c>
      <c r="X170" s="583">
        <v>27</v>
      </c>
      <c r="Y170" s="584"/>
      <c r="Z170" s="585"/>
      <c r="AA170" s="586"/>
      <c r="AB170" s="586"/>
      <c r="AC170" s="587"/>
      <c r="AD170" s="235">
        <f t="shared" si="48"/>
        <v>0</v>
      </c>
      <c r="AE170" s="235">
        <f t="shared" si="43"/>
        <v>0</v>
      </c>
      <c r="AF170" s="235"/>
      <c r="AG170" s="584">
        <v>38</v>
      </c>
      <c r="AH170" s="584"/>
      <c r="AI170" s="586"/>
      <c r="AJ170" s="586"/>
      <c r="AK170" s="587"/>
      <c r="AL170" s="235">
        <f t="shared" si="49"/>
        <v>0</v>
      </c>
      <c r="AM170" s="235">
        <f t="shared" si="50"/>
        <v>0</v>
      </c>
    </row>
    <row r="171" spans="1:39" s="177" customFormat="1" x14ac:dyDescent="0.2">
      <c r="A171" s="583">
        <v>6</v>
      </c>
      <c r="B171" s="584"/>
      <c r="C171" s="585"/>
      <c r="D171" s="586"/>
      <c r="E171" s="586"/>
      <c r="F171" s="587"/>
      <c r="G171" s="235">
        <f t="shared" si="44"/>
        <v>0</v>
      </c>
      <c r="H171" s="235">
        <f t="shared" si="45"/>
        <v>0</v>
      </c>
      <c r="I171" s="235"/>
      <c r="J171" s="235"/>
      <c r="K171" s="235"/>
      <c r="L171" s="235"/>
      <c r="M171" s="235"/>
      <c r="O171" s="583">
        <v>17</v>
      </c>
      <c r="P171" s="584"/>
      <c r="Q171" s="585"/>
      <c r="R171" s="586"/>
      <c r="S171" s="586"/>
      <c r="T171" s="587"/>
      <c r="U171" s="235">
        <f t="shared" si="46"/>
        <v>0</v>
      </c>
      <c r="V171" s="235">
        <f t="shared" si="47"/>
        <v>0</v>
      </c>
      <c r="X171" s="583">
        <v>28</v>
      </c>
      <c r="Y171" s="584"/>
      <c r="Z171" s="585"/>
      <c r="AA171" s="586"/>
      <c r="AB171" s="586"/>
      <c r="AC171" s="587"/>
      <c r="AD171" s="235">
        <f t="shared" si="48"/>
        <v>0</v>
      </c>
      <c r="AE171" s="235">
        <f t="shared" si="43"/>
        <v>0</v>
      </c>
      <c r="AF171" s="235"/>
      <c r="AG171" s="584">
        <v>39</v>
      </c>
      <c r="AH171" s="584"/>
      <c r="AI171" s="586"/>
      <c r="AJ171" s="586"/>
      <c r="AK171" s="587"/>
      <c r="AL171" s="235">
        <f t="shared" si="49"/>
        <v>0</v>
      </c>
      <c r="AM171" s="235">
        <f t="shared" si="50"/>
        <v>0</v>
      </c>
    </row>
    <row r="172" spans="1:39" s="177" customFormat="1" x14ac:dyDescent="0.2">
      <c r="A172" s="583">
        <v>7</v>
      </c>
      <c r="B172" s="584"/>
      <c r="C172" s="585"/>
      <c r="D172" s="586"/>
      <c r="E172" s="586"/>
      <c r="F172" s="587"/>
      <c r="G172" s="235">
        <f t="shared" si="44"/>
        <v>0</v>
      </c>
      <c r="H172" s="235">
        <f t="shared" si="45"/>
        <v>0</v>
      </c>
      <c r="I172" s="235"/>
      <c r="J172" s="235"/>
      <c r="K172" s="235"/>
      <c r="L172" s="235"/>
      <c r="M172" s="235"/>
      <c r="O172" s="583">
        <v>18</v>
      </c>
      <c r="P172" s="584"/>
      <c r="Q172" s="585"/>
      <c r="R172" s="586"/>
      <c r="S172" s="586"/>
      <c r="T172" s="587"/>
      <c r="U172" s="235">
        <f t="shared" si="46"/>
        <v>0</v>
      </c>
      <c r="V172" s="235">
        <f t="shared" si="47"/>
        <v>0</v>
      </c>
      <c r="X172" s="583">
        <v>29</v>
      </c>
      <c r="Y172" s="584"/>
      <c r="Z172" s="585"/>
      <c r="AA172" s="586"/>
      <c r="AB172" s="586"/>
      <c r="AC172" s="587"/>
      <c r="AD172" s="235">
        <f t="shared" si="48"/>
        <v>0</v>
      </c>
      <c r="AE172" s="235">
        <f t="shared" si="43"/>
        <v>0</v>
      </c>
      <c r="AF172" s="235"/>
      <c r="AG172" s="584">
        <v>40</v>
      </c>
      <c r="AH172" s="584"/>
      <c r="AI172" s="586"/>
      <c r="AJ172" s="586"/>
      <c r="AK172" s="587"/>
      <c r="AL172" s="235">
        <f t="shared" si="49"/>
        <v>0</v>
      </c>
      <c r="AM172" s="235">
        <f t="shared" si="50"/>
        <v>0</v>
      </c>
    </row>
    <row r="173" spans="1:39" s="177" customFormat="1" x14ac:dyDescent="0.2">
      <c r="A173" s="583">
        <v>8</v>
      </c>
      <c r="B173" s="584"/>
      <c r="C173" s="585"/>
      <c r="D173" s="586"/>
      <c r="E173" s="586"/>
      <c r="F173" s="587"/>
      <c r="G173" s="235">
        <f t="shared" si="44"/>
        <v>0</v>
      </c>
      <c r="H173" s="235">
        <f t="shared" si="45"/>
        <v>0</v>
      </c>
      <c r="I173" s="235"/>
      <c r="J173" s="235"/>
      <c r="K173" s="235"/>
      <c r="L173" s="235"/>
      <c r="M173" s="235"/>
      <c r="O173" s="583">
        <v>19</v>
      </c>
      <c r="P173" s="584"/>
      <c r="Q173" s="585"/>
      <c r="R173" s="586"/>
      <c r="S173" s="586"/>
      <c r="T173" s="587"/>
      <c r="U173" s="235">
        <f t="shared" si="46"/>
        <v>0</v>
      </c>
      <c r="V173" s="235">
        <f t="shared" si="47"/>
        <v>0</v>
      </c>
      <c r="X173" s="583">
        <v>30</v>
      </c>
      <c r="Y173" s="584"/>
      <c r="Z173" s="585"/>
      <c r="AA173" s="586"/>
      <c r="AB173" s="586"/>
      <c r="AC173" s="587"/>
      <c r="AD173" s="235">
        <f t="shared" si="48"/>
        <v>0</v>
      </c>
      <c r="AE173" s="235">
        <f t="shared" si="43"/>
        <v>0</v>
      </c>
      <c r="AF173" s="235"/>
      <c r="AG173" s="584">
        <v>41</v>
      </c>
      <c r="AH173" s="584"/>
      <c r="AI173" s="586"/>
      <c r="AJ173" s="586"/>
      <c r="AK173" s="587"/>
      <c r="AL173" s="235">
        <f t="shared" si="49"/>
        <v>0</v>
      </c>
      <c r="AM173" s="235">
        <f t="shared" si="50"/>
        <v>0</v>
      </c>
    </row>
    <row r="174" spans="1:39" s="177" customFormat="1" x14ac:dyDescent="0.2">
      <c r="A174" s="583">
        <v>9</v>
      </c>
      <c r="B174" s="584"/>
      <c r="C174" s="585"/>
      <c r="D174" s="586"/>
      <c r="E174" s="586"/>
      <c r="F174" s="587"/>
      <c r="G174" s="235">
        <f t="shared" si="44"/>
        <v>0</v>
      </c>
      <c r="H174" s="235">
        <f t="shared" si="45"/>
        <v>0</v>
      </c>
      <c r="I174" s="235"/>
      <c r="J174" s="235"/>
      <c r="K174" s="235"/>
      <c r="L174" s="235"/>
      <c r="M174" s="235"/>
      <c r="O174" s="583">
        <v>20</v>
      </c>
      <c r="P174" s="584"/>
      <c r="Q174" s="585"/>
      <c r="R174" s="586"/>
      <c r="S174" s="586"/>
      <c r="T174" s="587"/>
      <c r="U174" s="235">
        <f t="shared" si="46"/>
        <v>0</v>
      </c>
      <c r="V174" s="235">
        <f t="shared" si="47"/>
        <v>0</v>
      </c>
      <c r="X174" s="583">
        <v>31</v>
      </c>
      <c r="Y174" s="584"/>
      <c r="Z174" s="585"/>
      <c r="AA174" s="586"/>
      <c r="AB174" s="586"/>
      <c r="AC174" s="587"/>
      <c r="AD174" s="235">
        <f t="shared" si="48"/>
        <v>0</v>
      </c>
      <c r="AE174" s="235">
        <f t="shared" si="43"/>
        <v>0</v>
      </c>
      <c r="AF174" s="235"/>
      <c r="AG174" s="584">
        <v>42</v>
      </c>
      <c r="AH174" s="584"/>
      <c r="AI174" s="586"/>
      <c r="AJ174" s="586"/>
      <c r="AK174" s="587"/>
      <c r="AL174" s="235">
        <f t="shared" si="49"/>
        <v>0</v>
      </c>
      <c r="AM174" s="235">
        <f t="shared" si="50"/>
        <v>0</v>
      </c>
    </row>
    <row r="175" spans="1:39" s="177" customFormat="1" x14ac:dyDescent="0.2">
      <c r="A175" s="583">
        <v>10</v>
      </c>
      <c r="B175" s="584"/>
      <c r="C175" s="585"/>
      <c r="D175" s="586"/>
      <c r="E175" s="586"/>
      <c r="F175" s="587"/>
      <c r="G175" s="235">
        <f t="shared" si="44"/>
        <v>0</v>
      </c>
      <c r="H175" s="235">
        <f t="shared" si="45"/>
        <v>0</v>
      </c>
      <c r="I175" s="235"/>
      <c r="J175" s="235"/>
      <c r="K175" s="235"/>
      <c r="L175" s="235"/>
      <c r="M175" s="235"/>
      <c r="O175" s="583">
        <v>21</v>
      </c>
      <c r="P175" s="584"/>
      <c r="Q175" s="585"/>
      <c r="R175" s="586"/>
      <c r="S175" s="586"/>
      <c r="T175" s="587"/>
      <c r="U175" s="235">
        <f t="shared" si="46"/>
        <v>0</v>
      </c>
      <c r="V175" s="235">
        <f t="shared" si="47"/>
        <v>0</v>
      </c>
      <c r="X175" s="583">
        <v>32</v>
      </c>
      <c r="Y175" s="584"/>
      <c r="Z175" s="585"/>
      <c r="AA175" s="586"/>
      <c r="AB175" s="586"/>
      <c r="AC175" s="587"/>
      <c r="AD175" s="235">
        <f t="shared" si="48"/>
        <v>0</v>
      </c>
      <c r="AE175" s="235">
        <f t="shared" si="43"/>
        <v>0</v>
      </c>
      <c r="AF175" s="235"/>
      <c r="AG175" s="584">
        <v>43</v>
      </c>
      <c r="AH175" s="584"/>
      <c r="AI175" s="586"/>
      <c r="AJ175" s="586"/>
      <c r="AK175" s="587"/>
      <c r="AL175" s="235">
        <f t="shared" si="49"/>
        <v>0</v>
      </c>
      <c r="AM175" s="235">
        <f t="shared" si="50"/>
        <v>0</v>
      </c>
    </row>
    <row r="176" spans="1:39" s="177" customFormat="1" ht="13.5" thickBot="1" x14ac:dyDescent="0.25">
      <c r="A176" s="583">
        <v>11</v>
      </c>
      <c r="B176" s="584"/>
      <c r="C176" s="585"/>
      <c r="D176" s="586"/>
      <c r="E176" s="586"/>
      <c r="F176" s="587"/>
      <c r="G176" s="235">
        <f t="shared" si="44"/>
        <v>0</v>
      </c>
      <c r="H176" s="235">
        <f t="shared" si="45"/>
        <v>0</v>
      </c>
      <c r="I176" s="235"/>
      <c r="J176" s="235"/>
      <c r="K176" s="235"/>
      <c r="L176" s="235"/>
      <c r="M176" s="235"/>
      <c r="O176" s="583">
        <v>22</v>
      </c>
      <c r="P176" s="584"/>
      <c r="Q176" s="585"/>
      <c r="R176" s="586"/>
      <c r="S176" s="586"/>
      <c r="T176" s="587"/>
      <c r="U176" s="235">
        <f t="shared" si="46"/>
        <v>0</v>
      </c>
      <c r="V176" s="235">
        <f t="shared" si="47"/>
        <v>0</v>
      </c>
      <c r="X176" s="583">
        <v>33</v>
      </c>
      <c r="Y176" s="584"/>
      <c r="Z176" s="585"/>
      <c r="AA176" s="586"/>
      <c r="AB176" s="586"/>
      <c r="AC176" s="587"/>
      <c r="AD176" s="235">
        <f t="shared" si="48"/>
        <v>0</v>
      </c>
      <c r="AE176" s="235">
        <f t="shared" si="43"/>
        <v>0</v>
      </c>
      <c r="AF176" s="235"/>
      <c r="AG176" s="589"/>
      <c r="AH176" s="589" t="s">
        <v>3</v>
      </c>
      <c r="AI176" s="589"/>
      <c r="AJ176" s="589"/>
      <c r="AK176" s="590">
        <f>SUM(F166:F176)+SUM(T166:T176)+SUM(AK166:AK175)+SUM(AC166:AC176)</f>
        <v>0</v>
      </c>
      <c r="AL176" s="235"/>
      <c r="AM176" s="235"/>
    </row>
    <row r="177" spans="1:39" s="177" customFormat="1" x14ac:dyDescent="0.2">
      <c r="B177" s="591"/>
      <c r="C177" s="328"/>
      <c r="D177" s="592"/>
      <c r="E177" s="592"/>
      <c r="F177" s="575"/>
      <c r="G177" s="235"/>
      <c r="H177" s="235"/>
      <c r="I177" s="235"/>
      <c r="J177" s="235"/>
      <c r="K177" s="235"/>
      <c r="L177" s="235"/>
      <c r="M177" s="235"/>
      <c r="P177" s="591"/>
      <c r="Q177" s="328"/>
      <c r="R177" s="592"/>
      <c r="S177" s="592"/>
      <c r="T177" s="575"/>
      <c r="U177" s="235"/>
      <c r="V177" s="235"/>
      <c r="Y177" s="591"/>
      <c r="Z177" s="328"/>
      <c r="AA177" s="592"/>
      <c r="AB177" s="592"/>
      <c r="AC177" s="575"/>
      <c r="AD177" s="235"/>
      <c r="AE177" s="235"/>
      <c r="AF177" s="235"/>
      <c r="AG177" s="591"/>
      <c r="AH177" s="591"/>
      <c r="AI177" s="592"/>
      <c r="AJ177" s="592"/>
      <c r="AK177" s="575"/>
      <c r="AL177" s="235"/>
      <c r="AM177" s="235"/>
    </row>
    <row r="178" spans="1:39" s="177" customFormat="1" x14ac:dyDescent="0.2">
      <c r="B178" s="591"/>
      <c r="C178" s="328"/>
      <c r="D178" s="592"/>
      <c r="E178" s="592"/>
      <c r="F178" s="575"/>
      <c r="G178" s="235"/>
      <c r="H178" s="235"/>
      <c r="I178" s="235"/>
      <c r="J178" s="235"/>
      <c r="K178" s="235"/>
      <c r="L178" s="235"/>
      <c r="M178" s="235"/>
      <c r="P178" s="591"/>
      <c r="Q178" s="328"/>
      <c r="R178" s="592"/>
      <c r="S178" s="592"/>
      <c r="T178" s="575"/>
      <c r="U178" s="235"/>
      <c r="V178" s="235"/>
      <c r="Y178" s="591"/>
      <c r="Z178" s="328"/>
      <c r="AA178" s="592"/>
      <c r="AB178" s="592"/>
      <c r="AC178" s="575"/>
      <c r="AD178" s="235"/>
      <c r="AE178" s="235"/>
      <c r="AF178" s="235"/>
      <c r="AG178" s="591"/>
      <c r="AH178" s="591"/>
      <c r="AI178" s="592"/>
      <c r="AJ178" s="592"/>
      <c r="AK178" s="575"/>
      <c r="AL178" s="235"/>
      <c r="AM178" s="235"/>
    </row>
    <row r="179" spans="1:39" s="177" customFormat="1" x14ac:dyDescent="0.2">
      <c r="B179" s="591"/>
      <c r="C179" s="328"/>
      <c r="D179" s="592"/>
      <c r="E179" s="592"/>
      <c r="F179" s="575"/>
      <c r="G179" s="235"/>
      <c r="H179" s="235"/>
      <c r="I179" s="235"/>
      <c r="J179" s="235"/>
      <c r="K179" s="235"/>
      <c r="L179" s="235"/>
      <c r="M179" s="235"/>
      <c r="P179" s="591"/>
      <c r="Q179" s="328"/>
      <c r="R179" s="592"/>
      <c r="S179" s="592"/>
      <c r="T179" s="575"/>
      <c r="U179" s="235"/>
      <c r="V179" s="235"/>
      <c r="Y179" s="591"/>
      <c r="Z179" s="328"/>
      <c r="AA179" s="592"/>
      <c r="AB179" s="592"/>
      <c r="AC179" s="575"/>
      <c r="AD179" s="235"/>
      <c r="AE179" s="235"/>
      <c r="AF179" s="235"/>
      <c r="AG179" s="591"/>
      <c r="AH179" s="591"/>
      <c r="AI179" s="592"/>
      <c r="AJ179" s="592"/>
      <c r="AK179" s="575"/>
      <c r="AL179" s="235"/>
      <c r="AM179" s="235"/>
    </row>
    <row r="180" spans="1:39" s="177" customFormat="1" x14ac:dyDescent="0.2">
      <c r="B180" s="591"/>
      <c r="C180" s="328"/>
      <c r="D180" s="592"/>
      <c r="E180" s="592"/>
      <c r="F180" s="575"/>
      <c r="G180" s="235"/>
      <c r="H180" s="235"/>
      <c r="I180" s="235"/>
      <c r="J180" s="235"/>
      <c r="K180" s="235"/>
      <c r="L180" s="235"/>
      <c r="M180" s="235"/>
      <c r="P180" s="591"/>
      <c r="Q180" s="328"/>
      <c r="R180" s="592"/>
      <c r="S180" s="592"/>
      <c r="T180" s="575"/>
      <c r="U180" s="235"/>
      <c r="V180" s="235"/>
      <c r="Y180" s="591"/>
      <c r="Z180" s="328"/>
      <c r="AA180" s="592"/>
      <c r="AB180" s="592"/>
      <c r="AC180" s="575"/>
      <c r="AD180" s="235"/>
      <c r="AE180" s="235"/>
      <c r="AF180" s="235"/>
      <c r="AG180" s="591"/>
      <c r="AH180" s="591"/>
      <c r="AI180" s="592"/>
      <c r="AJ180" s="592"/>
      <c r="AK180" s="575"/>
      <c r="AL180" s="235"/>
      <c r="AM180" s="235"/>
    </row>
    <row r="181" spans="1:39" s="177" customFormat="1" x14ac:dyDescent="0.2">
      <c r="B181" s="591"/>
      <c r="C181" s="328"/>
      <c r="D181" s="592"/>
      <c r="E181" s="592"/>
      <c r="F181" s="575"/>
      <c r="G181" s="235"/>
      <c r="H181" s="235"/>
      <c r="I181" s="235"/>
      <c r="J181" s="235"/>
      <c r="K181" s="235"/>
      <c r="L181" s="235"/>
      <c r="M181" s="235"/>
      <c r="P181" s="591"/>
      <c r="Q181" s="328"/>
      <c r="R181" s="592"/>
      <c r="S181" s="592"/>
      <c r="T181" s="575"/>
      <c r="U181" s="235"/>
      <c r="V181" s="235"/>
      <c r="Y181" s="591"/>
      <c r="Z181" s="328"/>
      <c r="AA181" s="592"/>
      <c r="AB181" s="592"/>
      <c r="AC181" s="575"/>
      <c r="AD181" s="235"/>
      <c r="AE181" s="235"/>
      <c r="AF181" s="235"/>
      <c r="AG181" s="591"/>
      <c r="AH181" s="591"/>
      <c r="AI181" s="592"/>
      <c r="AJ181" s="592"/>
      <c r="AK181" s="575"/>
      <c r="AL181" s="235"/>
      <c r="AM181" s="235"/>
    </row>
    <row r="182" spans="1:39" s="177" customFormat="1" x14ac:dyDescent="0.2">
      <c r="B182" s="591"/>
      <c r="C182" s="328"/>
      <c r="D182" s="592"/>
      <c r="E182" s="592"/>
      <c r="F182" s="575"/>
      <c r="G182" s="235"/>
      <c r="H182" s="235"/>
      <c r="I182" s="235"/>
      <c r="J182" s="235"/>
      <c r="K182" s="235"/>
      <c r="L182" s="235"/>
      <c r="M182" s="235"/>
      <c r="P182" s="591"/>
      <c r="Q182" s="328"/>
      <c r="R182" s="592"/>
      <c r="S182" s="592"/>
      <c r="T182" s="575"/>
      <c r="U182" s="235"/>
      <c r="V182" s="235"/>
      <c r="Y182" s="591"/>
      <c r="Z182" s="328"/>
      <c r="AA182" s="592"/>
      <c r="AB182" s="592"/>
      <c r="AC182" s="575"/>
      <c r="AD182" s="235"/>
      <c r="AE182" s="235"/>
      <c r="AF182" s="235"/>
      <c r="AG182" s="591"/>
      <c r="AH182" s="591"/>
      <c r="AI182" s="592"/>
      <c r="AJ182" s="592"/>
      <c r="AK182" s="575"/>
      <c r="AL182" s="235"/>
      <c r="AM182" s="235"/>
    </row>
    <row r="183" spans="1:39" s="177" customFormat="1" ht="13.5" thickBot="1" x14ac:dyDescent="0.25">
      <c r="B183" s="591"/>
      <c r="C183" s="328"/>
      <c r="D183" s="592"/>
      <c r="E183" s="592"/>
      <c r="F183" s="575"/>
      <c r="G183" s="235"/>
      <c r="H183" s="235"/>
      <c r="I183" s="235"/>
      <c r="J183" s="235"/>
      <c r="K183" s="235"/>
      <c r="L183" s="235"/>
      <c r="M183" s="235"/>
      <c r="P183" s="591"/>
      <c r="Q183" s="328"/>
      <c r="R183" s="592"/>
      <c r="S183" s="592"/>
      <c r="T183" s="575"/>
      <c r="U183" s="235"/>
      <c r="V183" s="235"/>
      <c r="Y183" s="591"/>
      <c r="Z183" s="328"/>
      <c r="AA183" s="592"/>
      <c r="AB183" s="592"/>
      <c r="AC183" s="575"/>
      <c r="AD183" s="235"/>
      <c r="AE183" s="235"/>
      <c r="AF183" s="235"/>
      <c r="AG183" s="591"/>
      <c r="AH183" s="591"/>
      <c r="AI183" s="592"/>
      <c r="AJ183" s="592"/>
      <c r="AK183" s="575"/>
      <c r="AL183" s="235"/>
      <c r="AM183" s="235"/>
    </row>
    <row r="184" spans="1:39" s="177" customFormat="1" ht="13.5" thickBot="1" x14ac:dyDescent="0.25">
      <c r="A184" s="579">
        <v>7</v>
      </c>
      <c r="B184" s="579"/>
      <c r="C184" s="472"/>
      <c r="D184" s="816" t="s">
        <v>159</v>
      </c>
      <c r="E184" s="812" t="s">
        <v>34</v>
      </c>
      <c r="F184" s="580">
        <f>+$AK196</f>
        <v>0</v>
      </c>
      <c r="G184" s="235"/>
      <c r="H184" s="235"/>
      <c r="I184" s="235"/>
      <c r="J184" s="235"/>
      <c r="K184" s="235"/>
      <c r="L184" s="235"/>
      <c r="M184" s="235"/>
      <c r="O184" s="579"/>
      <c r="P184" s="579"/>
      <c r="Q184" s="472"/>
      <c r="R184" s="816" t="s">
        <v>159</v>
      </c>
      <c r="S184" s="812" t="s">
        <v>34</v>
      </c>
      <c r="T184" s="580">
        <f>+$AK196</f>
        <v>0</v>
      </c>
      <c r="U184" s="235"/>
      <c r="V184" s="235"/>
      <c r="X184" s="579">
        <v>7</v>
      </c>
      <c r="Y184" s="579"/>
      <c r="Z184" s="472"/>
      <c r="AA184" s="816" t="s">
        <v>159</v>
      </c>
      <c r="AB184" s="812" t="s">
        <v>34</v>
      </c>
      <c r="AC184" s="580">
        <f>+$AK196</f>
        <v>0</v>
      </c>
      <c r="AD184" s="235"/>
      <c r="AE184" s="235"/>
      <c r="AF184" s="235"/>
      <c r="AG184" s="579"/>
      <c r="AH184" s="579"/>
      <c r="AI184" s="816" t="s">
        <v>159</v>
      </c>
      <c r="AJ184" s="812" t="s">
        <v>34</v>
      </c>
      <c r="AK184" s="814" t="s">
        <v>18</v>
      </c>
      <c r="AL184" s="235"/>
      <c r="AM184" s="235"/>
    </row>
    <row r="185" spans="1:39" s="177" customFormat="1" ht="51" x14ac:dyDescent="0.2">
      <c r="A185" s="581" t="s">
        <v>7</v>
      </c>
      <c r="B185" s="582" t="str">
        <f>+" אסמכתא " &amp; $B$9 &amp;"         חזרה לטבלה "</f>
        <v xml:space="preserve"> אסמכתא          חזרה לטבלה </v>
      </c>
      <c r="C185" s="477" t="s">
        <v>203</v>
      </c>
      <c r="D185" s="817"/>
      <c r="E185" s="813"/>
      <c r="F185" s="580" t="s">
        <v>18</v>
      </c>
      <c r="G185" s="235"/>
      <c r="H185" s="235"/>
      <c r="I185" s="235"/>
      <c r="J185" s="235"/>
      <c r="K185" s="235"/>
      <c r="L185" s="235"/>
      <c r="M185" s="235"/>
      <c r="O185" s="581" t="s">
        <v>23</v>
      </c>
      <c r="P185" s="582" t="str">
        <f>+" אסמכתא " &amp; $B$9 &amp;"         חזרה לטבלה "</f>
        <v xml:space="preserve"> אסמכתא          חזרה לטבלה </v>
      </c>
      <c r="Q185" s="477" t="s">
        <v>203</v>
      </c>
      <c r="R185" s="817"/>
      <c r="S185" s="813"/>
      <c r="T185" s="580" t="s">
        <v>18</v>
      </c>
      <c r="U185" s="235"/>
      <c r="V185" s="235"/>
      <c r="X185" s="581" t="s">
        <v>7</v>
      </c>
      <c r="Y185" s="582" t="str">
        <f>+" אסמכתא " &amp; $B$9 &amp;"         חזרה לטבלה "</f>
        <v xml:space="preserve"> אסמכתא          חזרה לטבלה </v>
      </c>
      <c r="Z185" s="477" t="s">
        <v>203</v>
      </c>
      <c r="AA185" s="817"/>
      <c r="AB185" s="813"/>
      <c r="AC185" s="580" t="s">
        <v>18</v>
      </c>
      <c r="AD185" s="235"/>
      <c r="AE185" s="235"/>
      <c r="AF185" s="235"/>
      <c r="AG185" s="582" t="s">
        <v>23</v>
      </c>
      <c r="AH185" s="582" t="str">
        <f>+" אסמכתא " &amp; $B$9 &amp;"         חזרה לטבלה "</f>
        <v xml:space="preserve"> אסמכתא          חזרה לטבלה </v>
      </c>
      <c r="AI185" s="817"/>
      <c r="AJ185" s="813"/>
      <c r="AK185" s="815"/>
      <c r="AL185" s="235"/>
      <c r="AM185" s="235"/>
    </row>
    <row r="186" spans="1:39" s="177" customFormat="1" x14ac:dyDescent="0.2">
      <c r="A186" s="583">
        <v>1</v>
      </c>
      <c r="B186" s="584"/>
      <c r="C186" s="585"/>
      <c r="D186" s="586"/>
      <c r="E186" s="586"/>
      <c r="F186" s="587"/>
      <c r="G186" s="235">
        <f>IF(AND((COUNTA($C$9)=1),(COUNTA(F186)=1),($C$9&lt;&gt;0),(OR((E186&lt;$C$62),(E186&gt;($E$62+61))))),1,0)</f>
        <v>0</v>
      </c>
      <c r="H186" s="235">
        <f>IF(AND((COUNTA($C$9)=1),(COUNTA(F186)=1),($C$9&lt;&gt;0),(OR((D186&lt;$C$62),(D186&gt;($E$62))))),1,0)</f>
        <v>0</v>
      </c>
      <c r="I186" s="235"/>
      <c r="J186" s="235"/>
      <c r="K186" s="235"/>
      <c r="L186" s="235"/>
      <c r="M186" s="235"/>
      <c r="O186" s="583">
        <v>12</v>
      </c>
      <c r="P186" s="584"/>
      <c r="Q186" s="585"/>
      <c r="R186" s="586"/>
      <c r="S186" s="586"/>
      <c r="T186" s="587"/>
      <c r="U186" s="235">
        <f>IF(AND((COUNTA($C$9)=1),(COUNTA(T186)=1),($C$9&lt;&gt;0),(OR((S186&lt;$C$62),(S186&gt;($E$62+61))))),1,0)</f>
        <v>0</v>
      </c>
      <c r="V186" s="235">
        <f>IF(AND((COUNTA($C$9)=1),(COUNTA(T186)=1),($C$9&lt;&gt;0),(OR((R186&lt;$C$62),(R186&gt;($E$62))))),1,0)</f>
        <v>0</v>
      </c>
      <c r="X186" s="583">
        <v>23</v>
      </c>
      <c r="Y186" s="584"/>
      <c r="Z186" s="585"/>
      <c r="AA186" s="586"/>
      <c r="AB186" s="586"/>
      <c r="AC186" s="587"/>
      <c r="AD186" s="235">
        <f>IF(AND((COUNTA($C$9)=1),(COUNTA(AC186)=1),($C$9&lt;&gt;0),(OR((AB186&lt;$C$62),(AB186&gt;($E$62+61))))),1,0)</f>
        <v>0</v>
      </c>
      <c r="AE186" s="235">
        <f t="shared" ref="AE186:AE196" si="51">IF(AND((COUNTA($C$9)=1),(COUNTA(AC186)=1),($C$9&lt;&gt;0),(OR((AA186&lt;$C$62),(AA186&gt;($E$62))))),1,0)</f>
        <v>0</v>
      </c>
      <c r="AF186" s="235"/>
      <c r="AG186" s="584">
        <v>34</v>
      </c>
      <c r="AH186" s="584"/>
      <c r="AI186" s="586"/>
      <c r="AJ186" s="586"/>
      <c r="AK186" s="587"/>
      <c r="AL186" s="235">
        <f>IF(AND((COUNTA($C$9)=1),(COUNTA(AK186)=1),($C$9&lt;&gt;0),(OR((AJ186&lt;$C$62),(AJ186&gt;($E$62+61))))),1,0)</f>
        <v>0</v>
      </c>
      <c r="AM186" s="235">
        <f>IF(AND((COUNTA($C$9)=1),(COUNTA(AK186)=1),($C$9&lt;&gt;0),(OR((AI186&lt;$C$62),(AI186&gt;($E$62))))),1,0)</f>
        <v>0</v>
      </c>
    </row>
    <row r="187" spans="1:39" s="177" customFormat="1" x14ac:dyDescent="0.2">
      <c r="A187" s="583">
        <v>2</v>
      </c>
      <c r="B187" s="584"/>
      <c r="C187" s="585"/>
      <c r="D187" s="586"/>
      <c r="E187" s="586"/>
      <c r="F187" s="587"/>
      <c r="G187" s="235">
        <f t="shared" ref="G187:G196" si="52">IF(AND((COUNTA($C$9)=1),(COUNTA(F187)=1),($C$9&lt;&gt;0),(OR((E187&lt;$C$62),(E187&gt;($E$62+61))))),1,0)</f>
        <v>0</v>
      </c>
      <c r="H187" s="235">
        <f t="shared" ref="H187:H196" si="53">IF(AND((COUNTA($C$9)=1),(COUNTA(F187)=1),($C$9&lt;&gt;0),(OR((D187&lt;$C$62),(D187&gt;($E$62))))),1,0)</f>
        <v>0</v>
      </c>
      <c r="I187" s="235"/>
      <c r="J187" s="235"/>
      <c r="K187" s="235"/>
      <c r="L187" s="235"/>
      <c r="M187" s="235"/>
      <c r="O187" s="583">
        <v>13</v>
      </c>
      <c r="P187" s="584"/>
      <c r="Q187" s="585"/>
      <c r="R187" s="586"/>
      <c r="S187" s="586"/>
      <c r="T187" s="587"/>
      <c r="U187" s="235">
        <f t="shared" ref="U187:U196" si="54">IF(AND((COUNTA($C$9)=1),(COUNTA(T187)=1),($C$9&lt;&gt;0),(OR((S187&lt;$C$62),(S187&gt;($E$62+61))))),1,0)</f>
        <v>0</v>
      </c>
      <c r="V187" s="235">
        <f t="shared" ref="V187:V196" si="55">IF(AND((COUNTA($C$9)=1),(COUNTA(T187)=1),($C$9&lt;&gt;0),(OR((R187&lt;$C$62),(R187&gt;($E$62))))),1,0)</f>
        <v>0</v>
      </c>
      <c r="X187" s="583">
        <v>24</v>
      </c>
      <c r="Y187" s="584"/>
      <c r="Z187" s="585"/>
      <c r="AA187" s="586"/>
      <c r="AB187" s="586"/>
      <c r="AC187" s="587"/>
      <c r="AD187" s="235">
        <f t="shared" ref="AD187:AD196" si="56">IF(AND((COUNTA($C$9)=1),(COUNTA(AC187)=1),($C$9&lt;&gt;0),(OR((AB187&lt;$C$62),(AB187&gt;($E$62+61))))),1,0)</f>
        <v>0</v>
      </c>
      <c r="AE187" s="235">
        <f t="shared" si="51"/>
        <v>0</v>
      </c>
      <c r="AF187" s="235"/>
      <c r="AG187" s="584">
        <v>35</v>
      </c>
      <c r="AH187" s="584"/>
      <c r="AI187" s="586"/>
      <c r="AJ187" s="586"/>
      <c r="AK187" s="587"/>
      <c r="AL187" s="235">
        <f t="shared" ref="AL187:AL195" si="57">IF(AND((COUNTA($C$9)=1),(COUNTA(AK187)=1),($C$9&lt;&gt;0),(OR((AJ187&lt;$C$62),(AJ187&gt;($E$62+61))))),1,0)</f>
        <v>0</v>
      </c>
      <c r="AM187" s="235">
        <f t="shared" ref="AM187:AM195" si="58">IF(AND((COUNTA($C$9)=1),(COUNTA(AK187)=1),($C$9&lt;&gt;0),(OR((AI187&lt;$C$62),(AI187&gt;($E$62))))),1,0)</f>
        <v>0</v>
      </c>
    </row>
    <row r="188" spans="1:39" s="177" customFormat="1" x14ac:dyDescent="0.2">
      <c r="A188" s="583">
        <v>3</v>
      </c>
      <c r="B188" s="584"/>
      <c r="C188" s="585"/>
      <c r="D188" s="586"/>
      <c r="E188" s="586"/>
      <c r="F188" s="587"/>
      <c r="G188" s="235">
        <f t="shared" si="52"/>
        <v>0</v>
      </c>
      <c r="H188" s="235">
        <f t="shared" si="53"/>
        <v>0</v>
      </c>
      <c r="I188" s="235"/>
      <c r="J188" s="235"/>
      <c r="K188" s="235"/>
      <c r="L188" s="235"/>
      <c r="M188" s="235"/>
      <c r="O188" s="583">
        <v>14</v>
      </c>
      <c r="P188" s="584"/>
      <c r="Q188" s="585"/>
      <c r="R188" s="586"/>
      <c r="S188" s="586"/>
      <c r="T188" s="587"/>
      <c r="U188" s="235">
        <f t="shared" si="54"/>
        <v>0</v>
      </c>
      <c r="V188" s="235">
        <f t="shared" si="55"/>
        <v>0</v>
      </c>
      <c r="X188" s="583">
        <v>25</v>
      </c>
      <c r="Y188" s="584"/>
      <c r="Z188" s="585"/>
      <c r="AA188" s="586"/>
      <c r="AB188" s="586"/>
      <c r="AC188" s="587"/>
      <c r="AD188" s="235">
        <f t="shared" si="56"/>
        <v>0</v>
      </c>
      <c r="AE188" s="235">
        <f t="shared" si="51"/>
        <v>0</v>
      </c>
      <c r="AF188" s="235"/>
      <c r="AG188" s="584">
        <v>36</v>
      </c>
      <c r="AH188" s="584"/>
      <c r="AI188" s="586"/>
      <c r="AJ188" s="586"/>
      <c r="AK188" s="587"/>
      <c r="AL188" s="235">
        <f t="shared" si="57"/>
        <v>0</v>
      </c>
      <c r="AM188" s="235">
        <f t="shared" si="58"/>
        <v>0</v>
      </c>
    </row>
    <row r="189" spans="1:39" s="177" customFormat="1" x14ac:dyDescent="0.2">
      <c r="A189" s="583">
        <v>4</v>
      </c>
      <c r="B189" s="584"/>
      <c r="C189" s="585"/>
      <c r="D189" s="586"/>
      <c r="E189" s="586"/>
      <c r="F189" s="587"/>
      <c r="G189" s="235">
        <f t="shared" si="52"/>
        <v>0</v>
      </c>
      <c r="H189" s="235">
        <f t="shared" si="53"/>
        <v>0</v>
      </c>
      <c r="I189" s="235"/>
      <c r="J189" s="235"/>
      <c r="K189" s="235"/>
      <c r="L189" s="235"/>
      <c r="M189" s="235"/>
      <c r="O189" s="583">
        <v>15</v>
      </c>
      <c r="P189" s="584"/>
      <c r="Q189" s="585"/>
      <c r="R189" s="586"/>
      <c r="S189" s="586"/>
      <c r="T189" s="587"/>
      <c r="U189" s="235">
        <f t="shared" si="54"/>
        <v>0</v>
      </c>
      <c r="V189" s="235">
        <f t="shared" si="55"/>
        <v>0</v>
      </c>
      <c r="X189" s="583">
        <v>26</v>
      </c>
      <c r="Y189" s="584"/>
      <c r="Z189" s="585"/>
      <c r="AA189" s="586"/>
      <c r="AB189" s="586"/>
      <c r="AC189" s="587"/>
      <c r="AD189" s="235">
        <f t="shared" si="56"/>
        <v>0</v>
      </c>
      <c r="AE189" s="235">
        <f t="shared" si="51"/>
        <v>0</v>
      </c>
      <c r="AF189" s="235"/>
      <c r="AG189" s="584">
        <v>37</v>
      </c>
      <c r="AH189" s="584"/>
      <c r="AI189" s="586"/>
      <c r="AJ189" s="586"/>
      <c r="AK189" s="587"/>
      <c r="AL189" s="235">
        <f t="shared" si="57"/>
        <v>0</v>
      </c>
      <c r="AM189" s="235">
        <f t="shared" si="58"/>
        <v>0</v>
      </c>
    </row>
    <row r="190" spans="1:39" s="177" customFormat="1" x14ac:dyDescent="0.2">
      <c r="A190" s="583">
        <v>5</v>
      </c>
      <c r="B190" s="584"/>
      <c r="C190" s="585"/>
      <c r="D190" s="586"/>
      <c r="E190" s="586"/>
      <c r="F190" s="587"/>
      <c r="G190" s="235">
        <f t="shared" si="52"/>
        <v>0</v>
      </c>
      <c r="H190" s="235">
        <f t="shared" si="53"/>
        <v>0</v>
      </c>
      <c r="I190" s="235"/>
      <c r="J190" s="235"/>
      <c r="K190" s="235"/>
      <c r="L190" s="235"/>
      <c r="M190" s="235"/>
      <c r="O190" s="583">
        <v>16</v>
      </c>
      <c r="P190" s="584"/>
      <c r="Q190" s="585"/>
      <c r="R190" s="586"/>
      <c r="S190" s="586"/>
      <c r="T190" s="587"/>
      <c r="U190" s="235">
        <f t="shared" si="54"/>
        <v>0</v>
      </c>
      <c r="V190" s="235">
        <f t="shared" si="55"/>
        <v>0</v>
      </c>
      <c r="X190" s="583">
        <v>27</v>
      </c>
      <c r="Y190" s="584"/>
      <c r="Z190" s="585"/>
      <c r="AA190" s="586"/>
      <c r="AB190" s="586"/>
      <c r="AC190" s="587"/>
      <c r="AD190" s="235">
        <f t="shared" si="56"/>
        <v>0</v>
      </c>
      <c r="AE190" s="235">
        <f t="shared" si="51"/>
        <v>0</v>
      </c>
      <c r="AF190" s="235"/>
      <c r="AG190" s="584">
        <v>38</v>
      </c>
      <c r="AH190" s="584"/>
      <c r="AI190" s="586"/>
      <c r="AJ190" s="586"/>
      <c r="AK190" s="587"/>
      <c r="AL190" s="235">
        <f t="shared" si="57"/>
        <v>0</v>
      </c>
      <c r="AM190" s="235">
        <f t="shared" si="58"/>
        <v>0</v>
      </c>
    </row>
    <row r="191" spans="1:39" s="177" customFormat="1" x14ac:dyDescent="0.2">
      <c r="A191" s="583">
        <v>6</v>
      </c>
      <c r="B191" s="584"/>
      <c r="C191" s="585"/>
      <c r="D191" s="586"/>
      <c r="E191" s="586"/>
      <c r="F191" s="587"/>
      <c r="G191" s="235">
        <f t="shared" si="52"/>
        <v>0</v>
      </c>
      <c r="H191" s="235">
        <f t="shared" si="53"/>
        <v>0</v>
      </c>
      <c r="I191" s="235"/>
      <c r="J191" s="235"/>
      <c r="K191" s="235"/>
      <c r="L191" s="235"/>
      <c r="M191" s="235"/>
      <c r="O191" s="583">
        <v>17</v>
      </c>
      <c r="P191" s="584"/>
      <c r="Q191" s="585"/>
      <c r="R191" s="586"/>
      <c r="S191" s="586"/>
      <c r="T191" s="587"/>
      <c r="U191" s="235">
        <f t="shared" si="54"/>
        <v>0</v>
      </c>
      <c r="V191" s="235">
        <f t="shared" si="55"/>
        <v>0</v>
      </c>
      <c r="X191" s="583">
        <v>28</v>
      </c>
      <c r="Y191" s="584"/>
      <c r="Z191" s="585"/>
      <c r="AA191" s="586"/>
      <c r="AB191" s="586"/>
      <c r="AC191" s="587"/>
      <c r="AD191" s="235">
        <f t="shared" si="56"/>
        <v>0</v>
      </c>
      <c r="AE191" s="235">
        <f t="shared" si="51"/>
        <v>0</v>
      </c>
      <c r="AF191" s="235"/>
      <c r="AG191" s="584">
        <v>39</v>
      </c>
      <c r="AH191" s="584"/>
      <c r="AI191" s="586"/>
      <c r="AJ191" s="586"/>
      <c r="AK191" s="587"/>
      <c r="AL191" s="235">
        <f t="shared" si="57"/>
        <v>0</v>
      </c>
      <c r="AM191" s="235">
        <f t="shared" si="58"/>
        <v>0</v>
      </c>
    </row>
    <row r="192" spans="1:39" s="177" customFormat="1" x14ac:dyDescent="0.2">
      <c r="A192" s="583">
        <v>7</v>
      </c>
      <c r="B192" s="584"/>
      <c r="C192" s="585"/>
      <c r="D192" s="586"/>
      <c r="E192" s="586"/>
      <c r="F192" s="587"/>
      <c r="G192" s="235">
        <f t="shared" si="52"/>
        <v>0</v>
      </c>
      <c r="H192" s="235">
        <f t="shared" si="53"/>
        <v>0</v>
      </c>
      <c r="I192" s="235"/>
      <c r="J192" s="235"/>
      <c r="K192" s="235"/>
      <c r="L192" s="235"/>
      <c r="M192" s="235"/>
      <c r="O192" s="583">
        <v>18</v>
      </c>
      <c r="P192" s="584"/>
      <c r="Q192" s="585"/>
      <c r="R192" s="586"/>
      <c r="S192" s="586"/>
      <c r="T192" s="587"/>
      <c r="U192" s="235">
        <f t="shared" si="54"/>
        <v>0</v>
      </c>
      <c r="V192" s="235">
        <f t="shared" si="55"/>
        <v>0</v>
      </c>
      <c r="X192" s="583">
        <v>29</v>
      </c>
      <c r="Y192" s="584"/>
      <c r="Z192" s="585"/>
      <c r="AA192" s="586"/>
      <c r="AB192" s="586"/>
      <c r="AC192" s="587"/>
      <c r="AD192" s="235">
        <f t="shared" si="56"/>
        <v>0</v>
      </c>
      <c r="AE192" s="235">
        <f t="shared" si="51"/>
        <v>0</v>
      </c>
      <c r="AF192" s="235"/>
      <c r="AG192" s="584">
        <v>40</v>
      </c>
      <c r="AH192" s="584"/>
      <c r="AI192" s="586"/>
      <c r="AJ192" s="586"/>
      <c r="AK192" s="587"/>
      <c r="AL192" s="235">
        <f t="shared" si="57"/>
        <v>0</v>
      </c>
      <c r="AM192" s="235">
        <f t="shared" si="58"/>
        <v>0</v>
      </c>
    </row>
    <row r="193" spans="1:39" s="177" customFormat="1" x14ac:dyDescent="0.2">
      <c r="A193" s="583">
        <v>8</v>
      </c>
      <c r="B193" s="584"/>
      <c r="C193" s="585"/>
      <c r="D193" s="586"/>
      <c r="E193" s="586"/>
      <c r="F193" s="587"/>
      <c r="G193" s="235">
        <f t="shared" si="52"/>
        <v>0</v>
      </c>
      <c r="H193" s="235">
        <f t="shared" si="53"/>
        <v>0</v>
      </c>
      <c r="I193" s="235"/>
      <c r="J193" s="235"/>
      <c r="K193" s="235"/>
      <c r="L193" s="235"/>
      <c r="M193" s="235"/>
      <c r="O193" s="583">
        <v>19</v>
      </c>
      <c r="P193" s="584"/>
      <c r="Q193" s="585"/>
      <c r="R193" s="586"/>
      <c r="S193" s="586"/>
      <c r="T193" s="587"/>
      <c r="U193" s="235">
        <f t="shared" si="54"/>
        <v>0</v>
      </c>
      <c r="V193" s="235">
        <f t="shared" si="55"/>
        <v>0</v>
      </c>
      <c r="X193" s="583">
        <v>30</v>
      </c>
      <c r="Y193" s="584"/>
      <c r="Z193" s="585"/>
      <c r="AA193" s="586"/>
      <c r="AB193" s="586"/>
      <c r="AC193" s="587"/>
      <c r="AD193" s="235">
        <f t="shared" si="56"/>
        <v>0</v>
      </c>
      <c r="AE193" s="235">
        <f t="shared" si="51"/>
        <v>0</v>
      </c>
      <c r="AF193" s="235"/>
      <c r="AG193" s="584">
        <v>41</v>
      </c>
      <c r="AH193" s="584"/>
      <c r="AI193" s="586"/>
      <c r="AJ193" s="586"/>
      <c r="AK193" s="587"/>
      <c r="AL193" s="235">
        <f t="shared" si="57"/>
        <v>0</v>
      </c>
      <c r="AM193" s="235">
        <f t="shared" si="58"/>
        <v>0</v>
      </c>
    </row>
    <row r="194" spans="1:39" s="177" customFormat="1" x14ac:dyDescent="0.2">
      <c r="A194" s="583">
        <v>9</v>
      </c>
      <c r="B194" s="584"/>
      <c r="C194" s="585"/>
      <c r="D194" s="586"/>
      <c r="E194" s="586"/>
      <c r="F194" s="587"/>
      <c r="G194" s="235">
        <f t="shared" si="52"/>
        <v>0</v>
      </c>
      <c r="H194" s="235">
        <f t="shared" si="53"/>
        <v>0</v>
      </c>
      <c r="I194" s="235"/>
      <c r="J194" s="235"/>
      <c r="K194" s="235"/>
      <c r="L194" s="235"/>
      <c r="M194" s="235"/>
      <c r="O194" s="583">
        <v>20</v>
      </c>
      <c r="P194" s="584"/>
      <c r="Q194" s="585"/>
      <c r="R194" s="586"/>
      <c r="S194" s="586"/>
      <c r="T194" s="587"/>
      <c r="U194" s="235">
        <f t="shared" si="54"/>
        <v>0</v>
      </c>
      <c r="V194" s="235">
        <f t="shared" si="55"/>
        <v>0</v>
      </c>
      <c r="X194" s="583">
        <v>31</v>
      </c>
      <c r="Y194" s="584"/>
      <c r="Z194" s="585"/>
      <c r="AA194" s="586"/>
      <c r="AB194" s="586"/>
      <c r="AC194" s="587"/>
      <c r="AD194" s="235">
        <f t="shared" si="56"/>
        <v>0</v>
      </c>
      <c r="AE194" s="235">
        <f t="shared" si="51"/>
        <v>0</v>
      </c>
      <c r="AF194" s="235"/>
      <c r="AG194" s="584">
        <v>42</v>
      </c>
      <c r="AH194" s="584"/>
      <c r="AI194" s="586"/>
      <c r="AJ194" s="586"/>
      <c r="AK194" s="587"/>
      <c r="AL194" s="235">
        <f t="shared" si="57"/>
        <v>0</v>
      </c>
      <c r="AM194" s="235">
        <f t="shared" si="58"/>
        <v>0</v>
      </c>
    </row>
    <row r="195" spans="1:39" s="177" customFormat="1" x14ac:dyDescent="0.2">
      <c r="A195" s="583">
        <v>10</v>
      </c>
      <c r="B195" s="584"/>
      <c r="C195" s="585"/>
      <c r="D195" s="586"/>
      <c r="E195" s="586"/>
      <c r="F195" s="587"/>
      <c r="G195" s="235">
        <f t="shared" si="52"/>
        <v>0</v>
      </c>
      <c r="H195" s="235">
        <f t="shared" si="53"/>
        <v>0</v>
      </c>
      <c r="I195" s="235"/>
      <c r="J195" s="235"/>
      <c r="K195" s="235"/>
      <c r="L195" s="235"/>
      <c r="M195" s="235"/>
      <c r="O195" s="583">
        <v>21</v>
      </c>
      <c r="P195" s="584"/>
      <c r="Q195" s="585"/>
      <c r="R195" s="586"/>
      <c r="S195" s="586"/>
      <c r="T195" s="587"/>
      <c r="U195" s="235">
        <f t="shared" si="54"/>
        <v>0</v>
      </c>
      <c r="V195" s="235">
        <f t="shared" si="55"/>
        <v>0</v>
      </c>
      <c r="X195" s="583">
        <v>32</v>
      </c>
      <c r="Y195" s="584"/>
      <c r="Z195" s="585"/>
      <c r="AA195" s="586"/>
      <c r="AB195" s="586"/>
      <c r="AC195" s="587"/>
      <c r="AD195" s="235">
        <f t="shared" si="56"/>
        <v>0</v>
      </c>
      <c r="AE195" s="235">
        <f t="shared" si="51"/>
        <v>0</v>
      </c>
      <c r="AF195" s="235"/>
      <c r="AG195" s="584">
        <v>43</v>
      </c>
      <c r="AH195" s="584"/>
      <c r="AI195" s="586"/>
      <c r="AJ195" s="586"/>
      <c r="AK195" s="587"/>
      <c r="AL195" s="235">
        <f t="shared" si="57"/>
        <v>0</v>
      </c>
      <c r="AM195" s="235">
        <f t="shared" si="58"/>
        <v>0</v>
      </c>
    </row>
    <row r="196" spans="1:39" s="177" customFormat="1" ht="13.5" thickBot="1" x14ac:dyDescent="0.25">
      <c r="A196" s="583">
        <v>11</v>
      </c>
      <c r="B196" s="584"/>
      <c r="C196" s="585"/>
      <c r="D196" s="586"/>
      <c r="E196" s="586"/>
      <c r="F196" s="587"/>
      <c r="G196" s="235">
        <f t="shared" si="52"/>
        <v>0</v>
      </c>
      <c r="H196" s="235">
        <f t="shared" si="53"/>
        <v>0</v>
      </c>
      <c r="I196" s="235"/>
      <c r="J196" s="235"/>
      <c r="K196" s="235"/>
      <c r="L196" s="235"/>
      <c r="M196" s="235"/>
      <c r="O196" s="583">
        <v>22</v>
      </c>
      <c r="P196" s="584"/>
      <c r="Q196" s="585"/>
      <c r="R196" s="586"/>
      <c r="S196" s="586"/>
      <c r="T196" s="587"/>
      <c r="U196" s="235">
        <f t="shared" si="54"/>
        <v>0</v>
      </c>
      <c r="V196" s="235">
        <f t="shared" si="55"/>
        <v>0</v>
      </c>
      <c r="X196" s="583">
        <v>33</v>
      </c>
      <c r="Y196" s="584"/>
      <c r="Z196" s="585"/>
      <c r="AA196" s="586"/>
      <c r="AB196" s="586"/>
      <c r="AC196" s="587"/>
      <c r="AD196" s="235">
        <f t="shared" si="56"/>
        <v>0</v>
      </c>
      <c r="AE196" s="235">
        <f t="shared" si="51"/>
        <v>0</v>
      </c>
      <c r="AF196" s="235"/>
      <c r="AG196" s="589"/>
      <c r="AH196" s="589" t="s">
        <v>3</v>
      </c>
      <c r="AI196" s="589"/>
      <c r="AJ196" s="589"/>
      <c r="AK196" s="590">
        <f>SUM(F186:F196)+SUM(T186:T196)+SUM(AK186:AK195)+SUM(AC186:AC196)</f>
        <v>0</v>
      </c>
      <c r="AL196" s="235"/>
      <c r="AM196" s="235"/>
    </row>
    <row r="197" spans="1:39" s="177" customFormat="1" x14ac:dyDescent="0.2">
      <c r="B197" s="591"/>
      <c r="C197" s="328"/>
      <c r="D197" s="592"/>
      <c r="E197" s="592"/>
      <c r="F197" s="575"/>
      <c r="G197" s="235"/>
      <c r="H197" s="235"/>
      <c r="I197" s="235"/>
      <c r="J197" s="235"/>
      <c r="K197" s="235"/>
      <c r="L197" s="235"/>
      <c r="M197" s="235"/>
      <c r="P197" s="591"/>
      <c r="Q197" s="328"/>
      <c r="R197" s="592"/>
      <c r="S197" s="592"/>
      <c r="T197" s="575"/>
      <c r="U197" s="235"/>
      <c r="V197" s="235"/>
      <c r="Y197" s="591"/>
      <c r="Z197" s="328"/>
      <c r="AA197" s="592"/>
      <c r="AB197" s="592"/>
      <c r="AC197" s="575"/>
      <c r="AD197" s="235"/>
      <c r="AE197" s="235"/>
      <c r="AF197" s="235"/>
      <c r="AG197" s="591"/>
      <c r="AH197" s="591"/>
      <c r="AI197" s="592"/>
      <c r="AJ197" s="592"/>
      <c r="AK197" s="575"/>
      <c r="AL197" s="235"/>
      <c r="AM197" s="235"/>
    </row>
    <row r="198" spans="1:39" s="177" customFormat="1" x14ac:dyDescent="0.2">
      <c r="B198" s="591"/>
      <c r="C198" s="328"/>
      <c r="D198" s="592"/>
      <c r="E198" s="592"/>
      <c r="F198" s="575"/>
      <c r="G198" s="235"/>
      <c r="H198" s="235"/>
      <c r="I198" s="235"/>
      <c r="J198" s="235"/>
      <c r="K198" s="235"/>
      <c r="L198" s="235"/>
      <c r="M198" s="235"/>
      <c r="P198" s="591"/>
      <c r="Q198" s="328"/>
      <c r="R198" s="592"/>
      <c r="S198" s="592"/>
      <c r="T198" s="575"/>
      <c r="U198" s="235"/>
      <c r="V198" s="235"/>
      <c r="Y198" s="591"/>
      <c r="Z198" s="328"/>
      <c r="AA198" s="592"/>
      <c r="AB198" s="592"/>
      <c r="AC198" s="575"/>
      <c r="AD198" s="235"/>
      <c r="AE198" s="235"/>
      <c r="AF198" s="235"/>
      <c r="AG198" s="591"/>
      <c r="AH198" s="591"/>
      <c r="AI198" s="592"/>
      <c r="AJ198" s="592"/>
      <c r="AK198" s="575"/>
      <c r="AL198" s="235"/>
      <c r="AM198" s="235"/>
    </row>
    <row r="199" spans="1:39" s="177" customFormat="1" x14ac:dyDescent="0.2">
      <c r="B199" s="591"/>
      <c r="C199" s="328"/>
      <c r="D199" s="592"/>
      <c r="E199" s="592"/>
      <c r="F199" s="575"/>
      <c r="G199" s="235"/>
      <c r="H199" s="235"/>
      <c r="I199" s="235"/>
      <c r="J199" s="235"/>
      <c r="K199" s="235"/>
      <c r="L199" s="235"/>
      <c r="M199" s="235"/>
      <c r="P199" s="591"/>
      <c r="Q199" s="328"/>
      <c r="R199" s="592"/>
      <c r="S199" s="592"/>
      <c r="T199" s="575"/>
      <c r="U199" s="235"/>
      <c r="V199" s="235"/>
      <c r="Y199" s="591"/>
      <c r="Z199" s="328"/>
      <c r="AA199" s="592"/>
      <c r="AB199" s="592"/>
      <c r="AC199" s="575"/>
      <c r="AD199" s="235"/>
      <c r="AE199" s="235"/>
      <c r="AF199" s="235"/>
      <c r="AG199" s="591"/>
      <c r="AH199" s="591"/>
      <c r="AI199" s="592"/>
      <c r="AJ199" s="592"/>
      <c r="AK199" s="575"/>
      <c r="AL199" s="235"/>
      <c r="AM199" s="235"/>
    </row>
    <row r="200" spans="1:39" s="177" customFormat="1" x14ac:dyDescent="0.2">
      <c r="B200" s="591"/>
      <c r="C200" s="328"/>
      <c r="D200" s="592"/>
      <c r="E200" s="592"/>
      <c r="F200" s="575"/>
      <c r="G200" s="235"/>
      <c r="H200" s="235"/>
      <c r="I200" s="235"/>
      <c r="J200" s="235"/>
      <c r="K200" s="235"/>
      <c r="L200" s="235"/>
      <c r="M200" s="235"/>
      <c r="P200" s="591"/>
      <c r="Q200" s="328"/>
      <c r="R200" s="592"/>
      <c r="S200" s="592"/>
      <c r="T200" s="575"/>
      <c r="U200" s="235"/>
      <c r="V200" s="235"/>
      <c r="Y200" s="591"/>
      <c r="Z200" s="328"/>
      <c r="AA200" s="592"/>
      <c r="AB200" s="592"/>
      <c r="AC200" s="575"/>
      <c r="AD200" s="235"/>
      <c r="AE200" s="235"/>
      <c r="AF200" s="235"/>
      <c r="AG200" s="591"/>
      <c r="AH200" s="591"/>
      <c r="AI200" s="592"/>
      <c r="AJ200" s="592"/>
      <c r="AK200" s="575"/>
      <c r="AL200" s="235"/>
      <c r="AM200" s="235"/>
    </row>
    <row r="201" spans="1:39" s="177" customFormat="1" x14ac:dyDescent="0.2">
      <c r="B201" s="591"/>
      <c r="C201" s="328"/>
      <c r="D201" s="592"/>
      <c r="E201" s="592"/>
      <c r="F201" s="575"/>
      <c r="G201" s="235"/>
      <c r="H201" s="235"/>
      <c r="I201" s="235"/>
      <c r="J201" s="235"/>
      <c r="K201" s="235"/>
      <c r="L201" s="235"/>
      <c r="M201" s="235"/>
      <c r="P201" s="591"/>
      <c r="Q201" s="328"/>
      <c r="R201" s="592"/>
      <c r="S201" s="592"/>
      <c r="T201" s="575"/>
      <c r="U201" s="235"/>
      <c r="V201" s="235"/>
      <c r="Y201" s="591"/>
      <c r="Z201" s="328"/>
      <c r="AA201" s="592"/>
      <c r="AB201" s="592"/>
      <c r="AC201" s="575"/>
      <c r="AD201" s="235"/>
      <c r="AE201" s="235"/>
      <c r="AF201" s="235"/>
      <c r="AG201" s="591"/>
      <c r="AH201" s="591"/>
      <c r="AI201" s="592"/>
      <c r="AJ201" s="592"/>
      <c r="AK201" s="575"/>
      <c r="AL201" s="235"/>
      <c r="AM201" s="235"/>
    </row>
    <row r="202" spans="1:39" s="177" customFormat="1" x14ac:dyDescent="0.2">
      <c r="B202" s="591"/>
      <c r="C202" s="328"/>
      <c r="D202" s="592"/>
      <c r="E202" s="592"/>
      <c r="F202" s="575"/>
      <c r="G202" s="235"/>
      <c r="H202" s="235"/>
      <c r="I202" s="235"/>
      <c r="J202" s="235"/>
      <c r="K202" s="235"/>
      <c r="L202" s="235"/>
      <c r="M202" s="235"/>
      <c r="P202" s="591"/>
      <c r="Q202" s="328"/>
      <c r="R202" s="592"/>
      <c r="S202" s="592"/>
      <c r="T202" s="575"/>
      <c r="U202" s="235"/>
      <c r="V202" s="235"/>
      <c r="Y202" s="591"/>
      <c r="Z202" s="328"/>
      <c r="AA202" s="592"/>
      <c r="AB202" s="592"/>
      <c r="AC202" s="575"/>
      <c r="AD202" s="235"/>
      <c r="AE202" s="235"/>
      <c r="AF202" s="235"/>
      <c r="AG202" s="591"/>
      <c r="AH202" s="591"/>
      <c r="AI202" s="592"/>
      <c r="AJ202" s="592"/>
      <c r="AK202" s="575"/>
      <c r="AL202" s="235"/>
      <c r="AM202" s="235"/>
    </row>
    <row r="203" spans="1:39" s="177" customFormat="1" ht="13.5" thickBot="1" x14ac:dyDescent="0.25">
      <c r="B203" s="591"/>
      <c r="C203" s="328"/>
      <c r="D203" s="592"/>
      <c r="E203" s="592"/>
      <c r="F203" s="575"/>
      <c r="G203" s="235"/>
      <c r="H203" s="235"/>
      <c r="I203" s="235"/>
      <c r="J203" s="235"/>
      <c r="K203" s="235"/>
      <c r="L203" s="235"/>
      <c r="M203" s="235"/>
      <c r="P203" s="591"/>
      <c r="Q203" s="328"/>
      <c r="R203" s="592"/>
      <c r="S203" s="592"/>
      <c r="T203" s="575"/>
      <c r="U203" s="235"/>
      <c r="V203" s="235"/>
      <c r="Y203" s="591"/>
      <c r="Z203" s="328"/>
      <c r="AA203" s="592"/>
      <c r="AB203" s="592"/>
      <c r="AC203" s="575"/>
      <c r="AD203" s="235"/>
      <c r="AE203" s="235"/>
      <c r="AF203" s="235"/>
      <c r="AG203" s="591"/>
      <c r="AH203" s="591"/>
      <c r="AI203" s="592"/>
      <c r="AJ203" s="592"/>
      <c r="AK203" s="575"/>
      <c r="AL203" s="235"/>
      <c r="AM203" s="235"/>
    </row>
    <row r="204" spans="1:39" s="177" customFormat="1" ht="13.5" thickBot="1" x14ac:dyDescent="0.25">
      <c r="A204" s="579">
        <v>8</v>
      </c>
      <c r="B204" s="579"/>
      <c r="C204" s="472"/>
      <c r="D204" s="816" t="s">
        <v>159</v>
      </c>
      <c r="E204" s="812" t="s">
        <v>34</v>
      </c>
      <c r="F204" s="580">
        <f>+$AK216</f>
        <v>0</v>
      </c>
      <c r="G204" s="235"/>
      <c r="H204" s="235"/>
      <c r="I204" s="235"/>
      <c r="J204" s="235"/>
      <c r="K204" s="235"/>
      <c r="L204" s="235"/>
      <c r="M204" s="235"/>
      <c r="O204" s="579"/>
      <c r="P204" s="579"/>
      <c r="Q204" s="472"/>
      <c r="R204" s="816" t="s">
        <v>159</v>
      </c>
      <c r="S204" s="812" t="s">
        <v>34</v>
      </c>
      <c r="T204" s="580">
        <f>+$AK216</f>
        <v>0</v>
      </c>
      <c r="U204" s="235"/>
      <c r="V204" s="235"/>
      <c r="X204" s="579">
        <v>8</v>
      </c>
      <c r="Y204" s="579"/>
      <c r="Z204" s="472"/>
      <c r="AA204" s="816" t="s">
        <v>159</v>
      </c>
      <c r="AB204" s="812" t="s">
        <v>34</v>
      </c>
      <c r="AC204" s="580">
        <f>+$AK216</f>
        <v>0</v>
      </c>
      <c r="AD204" s="235"/>
      <c r="AE204" s="235"/>
      <c r="AF204" s="235"/>
      <c r="AG204" s="579"/>
      <c r="AH204" s="579"/>
      <c r="AI204" s="816" t="s">
        <v>159</v>
      </c>
      <c r="AJ204" s="812" t="s">
        <v>34</v>
      </c>
      <c r="AK204" s="814" t="s">
        <v>18</v>
      </c>
      <c r="AL204" s="235"/>
      <c r="AM204" s="235"/>
    </row>
    <row r="205" spans="1:39" s="177" customFormat="1" ht="51" x14ac:dyDescent="0.2">
      <c r="A205" s="581" t="s">
        <v>7</v>
      </c>
      <c r="B205" s="582" t="str">
        <f>+" אסמכתא " &amp; $B$10 &amp;"         חזרה לטבלה "</f>
        <v xml:space="preserve"> אסמכתא          חזרה לטבלה </v>
      </c>
      <c r="C205" s="477" t="s">
        <v>203</v>
      </c>
      <c r="D205" s="817"/>
      <c r="E205" s="813"/>
      <c r="F205" s="580" t="s">
        <v>18</v>
      </c>
      <c r="G205" s="235"/>
      <c r="H205" s="235"/>
      <c r="I205" s="235"/>
      <c r="J205" s="235"/>
      <c r="K205" s="235"/>
      <c r="L205" s="235"/>
      <c r="M205" s="235"/>
      <c r="O205" s="581" t="s">
        <v>23</v>
      </c>
      <c r="P205" s="582" t="str">
        <f>+" אסמכתא " &amp; $B$10 &amp;"         חזרה לטבלה "</f>
        <v xml:space="preserve"> אסמכתא          חזרה לטבלה </v>
      </c>
      <c r="Q205" s="477" t="s">
        <v>203</v>
      </c>
      <c r="R205" s="817"/>
      <c r="S205" s="813"/>
      <c r="T205" s="580" t="s">
        <v>18</v>
      </c>
      <c r="U205" s="235"/>
      <c r="V205" s="235"/>
      <c r="X205" s="581" t="s">
        <v>7</v>
      </c>
      <c r="Y205" s="582" t="str">
        <f>+" אסמכתא " &amp; $B$10 &amp;"         חזרה לטבלה "</f>
        <v xml:space="preserve"> אסמכתא          חזרה לטבלה </v>
      </c>
      <c r="Z205" s="477" t="s">
        <v>203</v>
      </c>
      <c r="AA205" s="817"/>
      <c r="AB205" s="813"/>
      <c r="AC205" s="580" t="s">
        <v>18</v>
      </c>
      <c r="AD205" s="235"/>
      <c r="AE205" s="235"/>
      <c r="AF205" s="235"/>
      <c r="AG205" s="582" t="s">
        <v>23</v>
      </c>
      <c r="AH205" s="582" t="str">
        <f>+" אסמכתא " &amp; $B$10 &amp;"         חזרה לטבלה "</f>
        <v xml:space="preserve"> אסמכתא          חזרה לטבלה </v>
      </c>
      <c r="AI205" s="817"/>
      <c r="AJ205" s="813"/>
      <c r="AK205" s="815"/>
      <c r="AL205" s="235"/>
      <c r="AM205" s="235"/>
    </row>
    <row r="206" spans="1:39" s="177" customFormat="1" x14ac:dyDescent="0.2">
      <c r="A206" s="583">
        <v>1</v>
      </c>
      <c r="B206" s="584"/>
      <c r="C206" s="585"/>
      <c r="D206" s="586"/>
      <c r="E206" s="586"/>
      <c r="F206" s="587"/>
      <c r="G206" s="235">
        <f>IF(AND((COUNTA($C$10)=1),(COUNTA(F206)=1),($C$10&lt;&gt;0),(OR((E206&lt;$C$62),(E206&gt;($E$62+61))))),1,0)</f>
        <v>0</v>
      </c>
      <c r="H206" s="235">
        <f>IF(AND((COUNTA($C$10)=1),(COUNTA(F206)=1),($C$10&lt;&gt;0),(OR((D206&lt;$C$62),(D206&gt;($E$62))))),1,0)</f>
        <v>0</v>
      </c>
      <c r="I206" s="235"/>
      <c r="J206" s="235"/>
      <c r="K206" s="235"/>
      <c r="L206" s="235"/>
      <c r="M206" s="235"/>
      <c r="O206" s="583">
        <v>12</v>
      </c>
      <c r="P206" s="584"/>
      <c r="Q206" s="585"/>
      <c r="R206" s="586"/>
      <c r="S206" s="586"/>
      <c r="T206" s="587"/>
      <c r="U206" s="235">
        <f>IF(AND((COUNTA($C$10)=1),(COUNTA(T206)=1),($C$10&lt;&gt;0),(OR((S206&lt;$C$62),(S206&gt;($E$62+61))))),1,0)</f>
        <v>0</v>
      </c>
      <c r="V206" s="235">
        <f>IF(AND((COUNTA($C$10)=1),(COUNTA(T206)=1),($C$10&lt;&gt;0),(OR((R206&lt;$C$62),(R206&gt;($E$62))))),1,0)</f>
        <v>0</v>
      </c>
      <c r="X206" s="583">
        <v>23</v>
      </c>
      <c r="Y206" s="584"/>
      <c r="Z206" s="585"/>
      <c r="AA206" s="586"/>
      <c r="AB206" s="586"/>
      <c r="AC206" s="587"/>
      <c r="AD206" s="235">
        <f>IF(AND((COUNTA($C$10)=1),(COUNTA(AC206)=1),($C$10&lt;&gt;0),(OR((AB206&lt;$C$62),(AB206&gt;($E$62+61))))),1,0)</f>
        <v>0</v>
      </c>
      <c r="AE206" s="235">
        <f t="shared" ref="AE206:AE216" si="59">IF(AND((COUNTA($C$10)=1),(COUNTA(AC206)=1),($C$10&lt;&gt;0),(OR((AA206&lt;$C$62),(AA206&gt;($E$62))))),1,0)</f>
        <v>0</v>
      </c>
      <c r="AF206" s="235"/>
      <c r="AG206" s="584">
        <v>34</v>
      </c>
      <c r="AH206" s="584"/>
      <c r="AI206" s="586"/>
      <c r="AJ206" s="586"/>
      <c r="AK206" s="587"/>
      <c r="AL206" s="235">
        <f>IF(AND((COUNTA($C$10)=1),(COUNTA(AK206)=1),($C$10&lt;&gt;0),(OR((AJ206&lt;$C$62),(AJ206&gt;($E$62+61))))),1,0)</f>
        <v>0</v>
      </c>
      <c r="AM206" s="235">
        <f>IF(AND((COUNTA($C$10)=1),(COUNTA(AK206)=1),($C$10&lt;&gt;0),(OR((AI206&lt;$C$62),(AI206&gt;($E$62))))),1,0)</f>
        <v>0</v>
      </c>
    </row>
    <row r="207" spans="1:39" s="177" customFormat="1" x14ac:dyDescent="0.2">
      <c r="A207" s="583">
        <v>2</v>
      </c>
      <c r="B207" s="584"/>
      <c r="C207" s="585"/>
      <c r="D207" s="586"/>
      <c r="E207" s="586"/>
      <c r="F207" s="587"/>
      <c r="G207" s="235">
        <f t="shared" ref="G207:G215" si="60">IF(AND((COUNTA($C$10)=1),(COUNTA(F207)=1),($C$10&lt;&gt;0),(OR((E207&lt;$C$62),(E207&gt;($E$62+61))))),1,0)</f>
        <v>0</v>
      </c>
      <c r="H207" s="235">
        <f t="shared" ref="H207:H216" si="61">IF(AND((COUNTA($C$10)=1),(COUNTA(F207)=1),($C$10&lt;&gt;0),(OR((D207&lt;$C$62),(D207&gt;($E$62))))),1,0)</f>
        <v>0</v>
      </c>
      <c r="I207" s="235"/>
      <c r="J207" s="235"/>
      <c r="K207" s="235"/>
      <c r="L207" s="235"/>
      <c r="M207" s="235"/>
      <c r="O207" s="583">
        <v>13</v>
      </c>
      <c r="P207" s="584"/>
      <c r="Q207" s="585"/>
      <c r="R207" s="586"/>
      <c r="S207" s="586"/>
      <c r="T207" s="587"/>
      <c r="U207" s="235">
        <f t="shared" ref="U207:U215" si="62">IF(AND((COUNTA($C$10)=1),(COUNTA(T207)=1),($C$10&lt;&gt;0),(OR((S207&lt;$C$62),(S207&gt;($E$62+61))))),1,0)</f>
        <v>0</v>
      </c>
      <c r="V207" s="235">
        <f t="shared" ref="V207:V216" si="63">IF(AND((COUNTA($C$10)=1),(COUNTA(T207)=1),($C$10&lt;&gt;0),(OR((R207&lt;$C$62),(R207&gt;($E$62))))),1,0)</f>
        <v>0</v>
      </c>
      <c r="X207" s="583">
        <v>24</v>
      </c>
      <c r="Y207" s="584"/>
      <c r="Z207" s="585"/>
      <c r="AA207" s="586"/>
      <c r="AB207" s="586"/>
      <c r="AC207" s="587"/>
      <c r="AD207" s="235">
        <f t="shared" ref="AD207:AD215" si="64">IF(AND((COUNTA($C$10)=1),(COUNTA(AC207)=1),($C$10&lt;&gt;0),(OR((AB207&lt;$C$62),(AB207&gt;($E$62+61))))),1,0)</f>
        <v>0</v>
      </c>
      <c r="AE207" s="235">
        <f t="shared" si="59"/>
        <v>0</v>
      </c>
      <c r="AF207" s="235"/>
      <c r="AG207" s="584">
        <v>35</v>
      </c>
      <c r="AH207" s="584"/>
      <c r="AI207" s="586"/>
      <c r="AJ207" s="586"/>
      <c r="AK207" s="587"/>
      <c r="AL207" s="235">
        <f t="shared" ref="AL207:AL215" si="65">IF(AND((COUNTA($C$10)=1),(COUNTA(AK207)=1),($C$10&lt;&gt;0),(OR((AJ207&lt;$C$62),(AJ207&gt;($E$62+61))))),1,0)</f>
        <v>0</v>
      </c>
      <c r="AM207" s="235">
        <f t="shared" ref="AM207:AM215" si="66">IF(AND((COUNTA($C$10)=1),(COUNTA(AK207)=1),($C$10&lt;&gt;0),(OR((AI207&lt;$C$62),(AI207&gt;($E$62))))),1,0)</f>
        <v>0</v>
      </c>
    </row>
    <row r="208" spans="1:39" s="177" customFormat="1" x14ac:dyDescent="0.2">
      <c r="A208" s="583">
        <v>3</v>
      </c>
      <c r="B208" s="584"/>
      <c r="C208" s="585"/>
      <c r="D208" s="586"/>
      <c r="E208" s="586"/>
      <c r="F208" s="587"/>
      <c r="G208" s="235">
        <f t="shared" si="60"/>
        <v>0</v>
      </c>
      <c r="H208" s="235">
        <f t="shared" si="61"/>
        <v>0</v>
      </c>
      <c r="I208" s="235"/>
      <c r="J208" s="235"/>
      <c r="K208" s="235"/>
      <c r="L208" s="235"/>
      <c r="M208" s="235"/>
      <c r="O208" s="583">
        <v>14</v>
      </c>
      <c r="P208" s="584"/>
      <c r="Q208" s="585"/>
      <c r="R208" s="586"/>
      <c r="S208" s="586"/>
      <c r="T208" s="587"/>
      <c r="U208" s="235">
        <f t="shared" si="62"/>
        <v>0</v>
      </c>
      <c r="V208" s="235">
        <f t="shared" si="63"/>
        <v>0</v>
      </c>
      <c r="X208" s="583">
        <v>25</v>
      </c>
      <c r="Y208" s="584"/>
      <c r="Z208" s="585"/>
      <c r="AA208" s="586"/>
      <c r="AB208" s="586"/>
      <c r="AC208" s="587"/>
      <c r="AD208" s="235">
        <f t="shared" si="64"/>
        <v>0</v>
      </c>
      <c r="AE208" s="235">
        <f t="shared" si="59"/>
        <v>0</v>
      </c>
      <c r="AF208" s="235"/>
      <c r="AG208" s="584">
        <v>36</v>
      </c>
      <c r="AH208" s="584"/>
      <c r="AI208" s="586"/>
      <c r="AJ208" s="586"/>
      <c r="AK208" s="587"/>
      <c r="AL208" s="235">
        <f t="shared" si="65"/>
        <v>0</v>
      </c>
      <c r="AM208" s="235">
        <f t="shared" si="66"/>
        <v>0</v>
      </c>
    </row>
    <row r="209" spans="1:39" s="177" customFormat="1" x14ac:dyDescent="0.2">
      <c r="A209" s="583">
        <v>4</v>
      </c>
      <c r="B209" s="584"/>
      <c r="C209" s="585"/>
      <c r="D209" s="586"/>
      <c r="E209" s="586"/>
      <c r="F209" s="587"/>
      <c r="G209" s="235">
        <f t="shared" si="60"/>
        <v>0</v>
      </c>
      <c r="H209" s="235">
        <f t="shared" si="61"/>
        <v>0</v>
      </c>
      <c r="I209" s="235"/>
      <c r="J209" s="235"/>
      <c r="K209" s="235"/>
      <c r="L209" s="235"/>
      <c r="M209" s="235"/>
      <c r="O209" s="583">
        <v>15</v>
      </c>
      <c r="P209" s="584"/>
      <c r="Q209" s="585"/>
      <c r="R209" s="586"/>
      <c r="S209" s="586"/>
      <c r="T209" s="587"/>
      <c r="U209" s="235">
        <f t="shared" si="62"/>
        <v>0</v>
      </c>
      <c r="V209" s="235">
        <f t="shared" si="63"/>
        <v>0</v>
      </c>
      <c r="X209" s="583">
        <v>26</v>
      </c>
      <c r="Y209" s="584"/>
      <c r="Z209" s="585"/>
      <c r="AA209" s="586"/>
      <c r="AB209" s="586"/>
      <c r="AC209" s="587"/>
      <c r="AD209" s="235">
        <f t="shared" si="64"/>
        <v>0</v>
      </c>
      <c r="AE209" s="235">
        <f t="shared" si="59"/>
        <v>0</v>
      </c>
      <c r="AF209" s="235"/>
      <c r="AG209" s="584">
        <v>37</v>
      </c>
      <c r="AH209" s="584"/>
      <c r="AI209" s="586"/>
      <c r="AJ209" s="586"/>
      <c r="AK209" s="587"/>
      <c r="AL209" s="235">
        <f t="shared" si="65"/>
        <v>0</v>
      </c>
      <c r="AM209" s="235">
        <f t="shared" si="66"/>
        <v>0</v>
      </c>
    </row>
    <row r="210" spans="1:39" s="177" customFormat="1" x14ac:dyDescent="0.2">
      <c r="A210" s="583">
        <v>5</v>
      </c>
      <c r="B210" s="584"/>
      <c r="C210" s="585"/>
      <c r="D210" s="586"/>
      <c r="E210" s="586"/>
      <c r="F210" s="587"/>
      <c r="G210" s="235">
        <f t="shared" si="60"/>
        <v>0</v>
      </c>
      <c r="H210" s="235">
        <f t="shared" si="61"/>
        <v>0</v>
      </c>
      <c r="I210" s="235"/>
      <c r="J210" s="235"/>
      <c r="K210" s="235"/>
      <c r="L210" s="235"/>
      <c r="M210" s="235"/>
      <c r="O210" s="583">
        <v>16</v>
      </c>
      <c r="P210" s="584"/>
      <c r="Q210" s="585"/>
      <c r="R210" s="586"/>
      <c r="S210" s="586"/>
      <c r="T210" s="587"/>
      <c r="U210" s="235">
        <f t="shared" si="62"/>
        <v>0</v>
      </c>
      <c r="V210" s="235">
        <f t="shared" si="63"/>
        <v>0</v>
      </c>
      <c r="X210" s="583">
        <v>27</v>
      </c>
      <c r="Y210" s="584"/>
      <c r="Z210" s="585"/>
      <c r="AA210" s="586"/>
      <c r="AB210" s="586"/>
      <c r="AC210" s="587"/>
      <c r="AD210" s="235">
        <f t="shared" si="64"/>
        <v>0</v>
      </c>
      <c r="AE210" s="235">
        <f t="shared" si="59"/>
        <v>0</v>
      </c>
      <c r="AF210" s="235"/>
      <c r="AG210" s="584">
        <v>38</v>
      </c>
      <c r="AH210" s="584"/>
      <c r="AI210" s="586"/>
      <c r="AJ210" s="586"/>
      <c r="AK210" s="587"/>
      <c r="AL210" s="235">
        <f t="shared" si="65"/>
        <v>0</v>
      </c>
      <c r="AM210" s="235">
        <f t="shared" si="66"/>
        <v>0</v>
      </c>
    </row>
    <row r="211" spans="1:39" s="177" customFormat="1" x14ac:dyDescent="0.2">
      <c r="A211" s="583">
        <v>6</v>
      </c>
      <c r="B211" s="584"/>
      <c r="C211" s="585"/>
      <c r="D211" s="586"/>
      <c r="E211" s="586"/>
      <c r="F211" s="587"/>
      <c r="G211" s="235">
        <f t="shared" si="60"/>
        <v>0</v>
      </c>
      <c r="H211" s="235">
        <f t="shared" si="61"/>
        <v>0</v>
      </c>
      <c r="I211" s="235"/>
      <c r="J211" s="235"/>
      <c r="K211" s="235"/>
      <c r="L211" s="235"/>
      <c r="M211" s="235"/>
      <c r="O211" s="583">
        <v>17</v>
      </c>
      <c r="P211" s="584"/>
      <c r="Q211" s="585"/>
      <c r="R211" s="586"/>
      <c r="S211" s="586"/>
      <c r="T211" s="587"/>
      <c r="U211" s="235">
        <f t="shared" si="62"/>
        <v>0</v>
      </c>
      <c r="V211" s="235">
        <f t="shared" si="63"/>
        <v>0</v>
      </c>
      <c r="X211" s="583">
        <v>28</v>
      </c>
      <c r="Y211" s="584"/>
      <c r="Z211" s="585"/>
      <c r="AA211" s="586"/>
      <c r="AB211" s="586"/>
      <c r="AC211" s="587"/>
      <c r="AD211" s="235">
        <f t="shared" si="64"/>
        <v>0</v>
      </c>
      <c r="AE211" s="235">
        <f t="shared" si="59"/>
        <v>0</v>
      </c>
      <c r="AF211" s="235"/>
      <c r="AG211" s="584">
        <v>39</v>
      </c>
      <c r="AH211" s="584"/>
      <c r="AI211" s="586"/>
      <c r="AJ211" s="586"/>
      <c r="AK211" s="587"/>
      <c r="AL211" s="235">
        <f t="shared" si="65"/>
        <v>0</v>
      </c>
      <c r="AM211" s="235">
        <f t="shared" si="66"/>
        <v>0</v>
      </c>
    </row>
    <row r="212" spans="1:39" s="177" customFormat="1" x14ac:dyDescent="0.2">
      <c r="A212" s="583">
        <v>7</v>
      </c>
      <c r="B212" s="584"/>
      <c r="C212" s="585"/>
      <c r="D212" s="586"/>
      <c r="E212" s="586"/>
      <c r="F212" s="587"/>
      <c r="G212" s="235">
        <f t="shared" si="60"/>
        <v>0</v>
      </c>
      <c r="H212" s="235">
        <f t="shared" si="61"/>
        <v>0</v>
      </c>
      <c r="I212" s="235"/>
      <c r="J212" s="235"/>
      <c r="K212" s="235"/>
      <c r="L212" s="235"/>
      <c r="M212" s="235"/>
      <c r="O212" s="583">
        <v>18</v>
      </c>
      <c r="P212" s="584"/>
      <c r="Q212" s="585"/>
      <c r="R212" s="586"/>
      <c r="S212" s="586"/>
      <c r="T212" s="587"/>
      <c r="U212" s="235">
        <f t="shared" si="62"/>
        <v>0</v>
      </c>
      <c r="V212" s="235">
        <f t="shared" si="63"/>
        <v>0</v>
      </c>
      <c r="X212" s="583">
        <v>29</v>
      </c>
      <c r="Y212" s="584"/>
      <c r="Z212" s="585"/>
      <c r="AA212" s="586"/>
      <c r="AB212" s="586"/>
      <c r="AC212" s="587"/>
      <c r="AD212" s="235">
        <f t="shared" si="64"/>
        <v>0</v>
      </c>
      <c r="AE212" s="235">
        <f t="shared" si="59"/>
        <v>0</v>
      </c>
      <c r="AF212" s="235"/>
      <c r="AG212" s="584">
        <v>40</v>
      </c>
      <c r="AH212" s="584"/>
      <c r="AI212" s="586"/>
      <c r="AJ212" s="586"/>
      <c r="AK212" s="587"/>
      <c r="AL212" s="235">
        <f t="shared" si="65"/>
        <v>0</v>
      </c>
      <c r="AM212" s="235">
        <f t="shared" si="66"/>
        <v>0</v>
      </c>
    </row>
    <row r="213" spans="1:39" s="177" customFormat="1" x14ac:dyDescent="0.2">
      <c r="A213" s="583">
        <v>8</v>
      </c>
      <c r="B213" s="584"/>
      <c r="C213" s="585"/>
      <c r="D213" s="586"/>
      <c r="E213" s="586"/>
      <c r="F213" s="587"/>
      <c r="G213" s="235">
        <f t="shared" si="60"/>
        <v>0</v>
      </c>
      <c r="H213" s="235">
        <f t="shared" si="61"/>
        <v>0</v>
      </c>
      <c r="I213" s="235"/>
      <c r="J213" s="235"/>
      <c r="K213" s="235"/>
      <c r="L213" s="235"/>
      <c r="M213" s="235"/>
      <c r="O213" s="583">
        <v>19</v>
      </c>
      <c r="P213" s="584"/>
      <c r="Q213" s="585"/>
      <c r="R213" s="586"/>
      <c r="S213" s="586"/>
      <c r="T213" s="587"/>
      <c r="U213" s="235">
        <f t="shared" si="62"/>
        <v>0</v>
      </c>
      <c r="V213" s="235">
        <f t="shared" si="63"/>
        <v>0</v>
      </c>
      <c r="X213" s="583">
        <v>30</v>
      </c>
      <c r="Y213" s="584"/>
      <c r="Z213" s="585"/>
      <c r="AA213" s="586"/>
      <c r="AB213" s="586"/>
      <c r="AC213" s="587"/>
      <c r="AD213" s="235">
        <f t="shared" si="64"/>
        <v>0</v>
      </c>
      <c r="AE213" s="235">
        <f t="shared" si="59"/>
        <v>0</v>
      </c>
      <c r="AF213" s="235"/>
      <c r="AG213" s="584">
        <v>41</v>
      </c>
      <c r="AH213" s="584"/>
      <c r="AI213" s="586"/>
      <c r="AJ213" s="586"/>
      <c r="AK213" s="587"/>
      <c r="AL213" s="235">
        <f t="shared" si="65"/>
        <v>0</v>
      </c>
      <c r="AM213" s="235">
        <f t="shared" si="66"/>
        <v>0</v>
      </c>
    </row>
    <row r="214" spans="1:39" s="177" customFormat="1" x14ac:dyDescent="0.2">
      <c r="A214" s="583">
        <v>9</v>
      </c>
      <c r="B214" s="584"/>
      <c r="C214" s="585"/>
      <c r="D214" s="586"/>
      <c r="E214" s="586"/>
      <c r="F214" s="587"/>
      <c r="G214" s="235">
        <f t="shared" si="60"/>
        <v>0</v>
      </c>
      <c r="H214" s="235">
        <f t="shared" si="61"/>
        <v>0</v>
      </c>
      <c r="I214" s="235"/>
      <c r="J214" s="235"/>
      <c r="K214" s="235"/>
      <c r="L214" s="235"/>
      <c r="M214" s="235"/>
      <c r="O214" s="583">
        <v>20</v>
      </c>
      <c r="P214" s="584"/>
      <c r="Q214" s="585"/>
      <c r="R214" s="586"/>
      <c r="S214" s="586"/>
      <c r="T214" s="587"/>
      <c r="U214" s="235">
        <f t="shared" si="62"/>
        <v>0</v>
      </c>
      <c r="V214" s="235">
        <f t="shared" si="63"/>
        <v>0</v>
      </c>
      <c r="X214" s="583">
        <v>31</v>
      </c>
      <c r="Y214" s="584"/>
      <c r="Z214" s="585"/>
      <c r="AA214" s="586"/>
      <c r="AB214" s="586"/>
      <c r="AC214" s="587"/>
      <c r="AD214" s="235">
        <f t="shared" si="64"/>
        <v>0</v>
      </c>
      <c r="AE214" s="235">
        <f t="shared" si="59"/>
        <v>0</v>
      </c>
      <c r="AF214" s="235"/>
      <c r="AG214" s="584">
        <v>42</v>
      </c>
      <c r="AH214" s="584"/>
      <c r="AI214" s="586"/>
      <c r="AJ214" s="586"/>
      <c r="AK214" s="587"/>
      <c r="AL214" s="235">
        <f t="shared" si="65"/>
        <v>0</v>
      </c>
      <c r="AM214" s="235">
        <f t="shared" si="66"/>
        <v>0</v>
      </c>
    </row>
    <row r="215" spans="1:39" s="177" customFormat="1" x14ac:dyDescent="0.2">
      <c r="A215" s="583">
        <v>10</v>
      </c>
      <c r="B215" s="584"/>
      <c r="C215" s="585"/>
      <c r="D215" s="586"/>
      <c r="E215" s="586"/>
      <c r="F215" s="587"/>
      <c r="G215" s="235">
        <f t="shared" si="60"/>
        <v>0</v>
      </c>
      <c r="H215" s="235">
        <f t="shared" si="61"/>
        <v>0</v>
      </c>
      <c r="I215" s="235"/>
      <c r="J215" s="235"/>
      <c r="K215" s="235"/>
      <c r="L215" s="235"/>
      <c r="M215" s="235"/>
      <c r="O215" s="583">
        <v>21</v>
      </c>
      <c r="P215" s="584"/>
      <c r="Q215" s="585"/>
      <c r="R215" s="586"/>
      <c r="S215" s="586"/>
      <c r="T215" s="587"/>
      <c r="U215" s="235">
        <f t="shared" si="62"/>
        <v>0</v>
      </c>
      <c r="V215" s="235">
        <f t="shared" si="63"/>
        <v>0</v>
      </c>
      <c r="X215" s="583">
        <v>32</v>
      </c>
      <c r="Y215" s="584"/>
      <c r="Z215" s="585"/>
      <c r="AA215" s="586"/>
      <c r="AB215" s="586"/>
      <c r="AC215" s="587"/>
      <c r="AD215" s="235">
        <f t="shared" si="64"/>
        <v>0</v>
      </c>
      <c r="AE215" s="235">
        <f t="shared" si="59"/>
        <v>0</v>
      </c>
      <c r="AF215" s="235"/>
      <c r="AG215" s="584">
        <v>43</v>
      </c>
      <c r="AH215" s="584"/>
      <c r="AI215" s="586"/>
      <c r="AJ215" s="586"/>
      <c r="AK215" s="587"/>
      <c r="AL215" s="235">
        <f t="shared" si="65"/>
        <v>0</v>
      </c>
      <c r="AM215" s="235">
        <f t="shared" si="66"/>
        <v>0</v>
      </c>
    </row>
    <row r="216" spans="1:39" s="177" customFormat="1" ht="13.5" thickBot="1" x14ac:dyDescent="0.25">
      <c r="A216" s="583">
        <v>11</v>
      </c>
      <c r="B216" s="584"/>
      <c r="C216" s="585"/>
      <c r="D216" s="586"/>
      <c r="E216" s="586"/>
      <c r="F216" s="587"/>
      <c r="G216" s="235">
        <f>IF(AND((COUNTA($C$10)=1),(COUNTA(F216)=1),($C$10&lt;&gt;0),(OR((E216&lt;$C$62),(E216&gt;($E$62+61))))),1,0)</f>
        <v>0</v>
      </c>
      <c r="H216" s="235">
        <f t="shared" si="61"/>
        <v>0</v>
      </c>
      <c r="I216" s="235"/>
      <c r="J216" s="235"/>
      <c r="K216" s="235"/>
      <c r="L216" s="235"/>
      <c r="M216" s="235"/>
      <c r="O216" s="583">
        <v>22</v>
      </c>
      <c r="P216" s="584"/>
      <c r="Q216" s="585"/>
      <c r="R216" s="586"/>
      <c r="S216" s="586"/>
      <c r="T216" s="587"/>
      <c r="U216" s="235">
        <f>IF(AND((COUNTA($C$10)=1),(COUNTA(T216)=1),($C$10&lt;&gt;0),(OR((S216&lt;$C$62),(S216&gt;($E$62+61))))),1,0)</f>
        <v>0</v>
      </c>
      <c r="V216" s="235">
        <f t="shared" si="63"/>
        <v>0</v>
      </c>
      <c r="X216" s="583">
        <v>33</v>
      </c>
      <c r="Y216" s="584"/>
      <c r="Z216" s="585"/>
      <c r="AA216" s="586"/>
      <c r="AB216" s="586"/>
      <c r="AC216" s="587"/>
      <c r="AD216" s="235">
        <f>IF(AND((COUNTA($C$10)=1),(COUNTA(AC216)=1),($C$10&lt;&gt;0),(OR((AB216&lt;$C$62),(AB216&gt;($E$62+61))))),1,0)</f>
        <v>0</v>
      </c>
      <c r="AE216" s="235">
        <f t="shared" si="59"/>
        <v>0</v>
      </c>
      <c r="AF216" s="235"/>
      <c r="AG216" s="589"/>
      <c r="AH216" s="589" t="s">
        <v>3</v>
      </c>
      <c r="AI216" s="589"/>
      <c r="AJ216" s="589"/>
      <c r="AK216" s="590">
        <f>SUM(F206:F216)+SUM(T206:T216)+SUM(AK206:AK215)+SUM(AC206:AC216)</f>
        <v>0</v>
      </c>
      <c r="AL216" s="235"/>
      <c r="AM216" s="235"/>
    </row>
    <row r="217" spans="1:39" s="177" customFormat="1" x14ac:dyDescent="0.2">
      <c r="B217" s="591"/>
      <c r="C217" s="328"/>
      <c r="D217" s="592"/>
      <c r="E217" s="592"/>
      <c r="F217" s="575"/>
      <c r="G217" s="235"/>
      <c r="H217" s="235"/>
      <c r="I217" s="235"/>
      <c r="J217" s="235"/>
      <c r="K217" s="235"/>
      <c r="L217" s="235"/>
      <c r="M217" s="235"/>
      <c r="P217" s="591"/>
      <c r="Q217" s="328"/>
      <c r="R217" s="592"/>
      <c r="S217" s="592"/>
      <c r="T217" s="575"/>
      <c r="U217" s="235"/>
      <c r="V217" s="235"/>
      <c r="Y217" s="591"/>
      <c r="Z217" s="328"/>
      <c r="AA217" s="592"/>
      <c r="AB217" s="592"/>
      <c r="AC217" s="575"/>
      <c r="AD217" s="235"/>
      <c r="AE217" s="235"/>
      <c r="AF217" s="235"/>
      <c r="AG217" s="591"/>
      <c r="AH217" s="591"/>
      <c r="AI217" s="592"/>
      <c r="AJ217" s="592"/>
      <c r="AK217" s="575"/>
      <c r="AL217" s="235"/>
      <c r="AM217" s="235"/>
    </row>
    <row r="218" spans="1:39" s="177" customFormat="1" x14ac:dyDescent="0.2">
      <c r="B218" s="591"/>
      <c r="C218" s="328"/>
      <c r="D218" s="592"/>
      <c r="E218" s="592"/>
      <c r="F218" s="575"/>
      <c r="G218" s="235"/>
      <c r="H218" s="235"/>
      <c r="I218" s="235"/>
      <c r="J218" s="235"/>
      <c r="K218" s="235"/>
      <c r="L218" s="235"/>
      <c r="M218" s="235"/>
      <c r="P218" s="591"/>
      <c r="Q218" s="328"/>
      <c r="R218" s="592"/>
      <c r="S218" s="592"/>
      <c r="T218" s="575"/>
      <c r="U218" s="235"/>
      <c r="V218" s="235"/>
      <c r="Y218" s="591"/>
      <c r="Z218" s="328"/>
      <c r="AA218" s="592"/>
      <c r="AB218" s="592"/>
      <c r="AC218" s="575"/>
      <c r="AD218" s="235"/>
      <c r="AE218" s="235"/>
      <c r="AF218" s="235"/>
      <c r="AG218" s="591"/>
      <c r="AH218" s="591"/>
      <c r="AI218" s="592"/>
      <c r="AJ218" s="592"/>
      <c r="AK218" s="575"/>
      <c r="AL218" s="235"/>
      <c r="AM218" s="235"/>
    </row>
    <row r="219" spans="1:39" s="177" customFormat="1" x14ac:dyDescent="0.2">
      <c r="B219" s="591"/>
      <c r="C219" s="328"/>
      <c r="D219" s="592"/>
      <c r="E219" s="592"/>
      <c r="F219" s="575"/>
      <c r="G219" s="235"/>
      <c r="H219" s="235"/>
      <c r="I219" s="235"/>
      <c r="J219" s="235"/>
      <c r="K219" s="235"/>
      <c r="L219" s="235"/>
      <c r="M219" s="235"/>
      <c r="P219" s="591"/>
      <c r="Q219" s="328"/>
      <c r="R219" s="592"/>
      <c r="S219" s="592"/>
      <c r="T219" s="575"/>
      <c r="U219" s="235"/>
      <c r="V219" s="235"/>
      <c r="Y219" s="591"/>
      <c r="Z219" s="328"/>
      <c r="AA219" s="592"/>
      <c r="AB219" s="592"/>
      <c r="AC219" s="575"/>
      <c r="AD219" s="235"/>
      <c r="AE219" s="235"/>
      <c r="AF219" s="235"/>
      <c r="AG219" s="591"/>
      <c r="AH219" s="591"/>
      <c r="AI219" s="592"/>
      <c r="AJ219" s="592"/>
      <c r="AK219" s="575"/>
      <c r="AL219" s="235"/>
      <c r="AM219" s="235"/>
    </row>
    <row r="220" spans="1:39" s="177" customFormat="1" x14ac:dyDescent="0.2">
      <c r="B220" s="591"/>
      <c r="C220" s="328"/>
      <c r="D220" s="592"/>
      <c r="E220" s="592"/>
      <c r="F220" s="575"/>
      <c r="G220" s="235"/>
      <c r="H220" s="235"/>
      <c r="I220" s="235"/>
      <c r="J220" s="235"/>
      <c r="K220" s="235"/>
      <c r="L220" s="235"/>
      <c r="M220" s="235"/>
      <c r="P220" s="591"/>
      <c r="Q220" s="328"/>
      <c r="R220" s="592"/>
      <c r="S220" s="592"/>
      <c r="T220" s="575"/>
      <c r="U220" s="235"/>
      <c r="V220" s="235"/>
      <c r="Y220" s="591"/>
      <c r="Z220" s="328"/>
      <c r="AA220" s="592"/>
      <c r="AB220" s="592"/>
      <c r="AC220" s="575"/>
      <c r="AD220" s="235"/>
      <c r="AE220" s="235"/>
      <c r="AF220" s="235"/>
      <c r="AG220" s="591"/>
      <c r="AH220" s="591"/>
      <c r="AI220" s="592"/>
      <c r="AJ220" s="592"/>
      <c r="AK220" s="575"/>
      <c r="AL220" s="235"/>
      <c r="AM220" s="235"/>
    </row>
    <row r="221" spans="1:39" s="177" customFormat="1" x14ac:dyDescent="0.2">
      <c r="B221" s="591"/>
      <c r="C221" s="328"/>
      <c r="D221" s="592"/>
      <c r="E221" s="592"/>
      <c r="F221" s="575"/>
      <c r="G221" s="235"/>
      <c r="H221" s="235"/>
      <c r="I221" s="235"/>
      <c r="J221" s="235"/>
      <c r="K221" s="235"/>
      <c r="L221" s="235"/>
      <c r="M221" s="235"/>
      <c r="P221" s="591"/>
      <c r="Q221" s="328"/>
      <c r="R221" s="592"/>
      <c r="S221" s="592"/>
      <c r="T221" s="575"/>
      <c r="U221" s="235"/>
      <c r="V221" s="235"/>
      <c r="Y221" s="591"/>
      <c r="Z221" s="328"/>
      <c r="AA221" s="592"/>
      <c r="AB221" s="592"/>
      <c r="AC221" s="575"/>
      <c r="AD221" s="235"/>
      <c r="AE221" s="235"/>
      <c r="AF221" s="235"/>
      <c r="AG221" s="591"/>
      <c r="AH221" s="591"/>
      <c r="AI221" s="592"/>
      <c r="AJ221" s="592"/>
      <c r="AK221" s="575"/>
      <c r="AL221" s="235"/>
      <c r="AM221" s="235"/>
    </row>
    <row r="222" spans="1:39" s="177" customFormat="1" x14ac:dyDescent="0.2">
      <c r="B222" s="591"/>
      <c r="C222" s="328"/>
      <c r="D222" s="592"/>
      <c r="E222" s="592"/>
      <c r="F222" s="575"/>
      <c r="G222" s="235"/>
      <c r="H222" s="235"/>
      <c r="I222" s="235"/>
      <c r="J222" s="235"/>
      <c r="K222" s="235"/>
      <c r="L222" s="235"/>
      <c r="M222" s="235"/>
      <c r="P222" s="591"/>
      <c r="Q222" s="328"/>
      <c r="R222" s="592"/>
      <c r="S222" s="592"/>
      <c r="T222" s="575"/>
      <c r="U222" s="235"/>
      <c r="V222" s="235"/>
      <c r="Y222" s="591"/>
      <c r="Z222" s="328"/>
      <c r="AA222" s="592"/>
      <c r="AB222" s="592"/>
      <c r="AC222" s="575"/>
      <c r="AD222" s="235"/>
      <c r="AE222" s="235"/>
      <c r="AF222" s="235"/>
      <c r="AG222" s="591"/>
      <c r="AH222" s="591"/>
      <c r="AI222" s="592"/>
      <c r="AJ222" s="592"/>
      <c r="AK222" s="575"/>
      <c r="AL222" s="235"/>
      <c r="AM222" s="235"/>
    </row>
    <row r="223" spans="1:39" s="177" customFormat="1" ht="13.5" thickBot="1" x14ac:dyDescent="0.25">
      <c r="B223" s="591"/>
      <c r="C223" s="328"/>
      <c r="D223" s="592"/>
      <c r="E223" s="592"/>
      <c r="F223" s="575"/>
      <c r="G223" s="235"/>
      <c r="H223" s="235"/>
      <c r="I223" s="235"/>
      <c r="J223" s="235"/>
      <c r="K223" s="235"/>
      <c r="L223" s="235"/>
      <c r="M223" s="235"/>
      <c r="P223" s="591"/>
      <c r="Q223" s="328"/>
      <c r="R223" s="592"/>
      <c r="S223" s="592"/>
      <c r="T223" s="575"/>
      <c r="U223" s="235"/>
      <c r="V223" s="235"/>
      <c r="Y223" s="591"/>
      <c r="Z223" s="328"/>
      <c r="AA223" s="592"/>
      <c r="AB223" s="592"/>
      <c r="AC223" s="575"/>
      <c r="AD223" s="235"/>
      <c r="AE223" s="235"/>
      <c r="AF223" s="235"/>
      <c r="AG223" s="591"/>
      <c r="AH223" s="591"/>
      <c r="AI223" s="592"/>
      <c r="AJ223" s="592"/>
      <c r="AK223" s="575"/>
      <c r="AL223" s="235"/>
      <c r="AM223" s="235"/>
    </row>
    <row r="224" spans="1:39" s="177" customFormat="1" ht="13.5" thickBot="1" x14ac:dyDescent="0.25">
      <c r="A224" s="579">
        <v>9</v>
      </c>
      <c r="B224" s="579"/>
      <c r="C224" s="472"/>
      <c r="D224" s="816" t="s">
        <v>159</v>
      </c>
      <c r="E224" s="812" t="s">
        <v>34</v>
      </c>
      <c r="F224" s="580">
        <f>+$AK236</f>
        <v>0</v>
      </c>
      <c r="G224" s="235"/>
      <c r="H224" s="235"/>
      <c r="I224" s="235"/>
      <c r="J224" s="235"/>
      <c r="K224" s="235"/>
      <c r="L224" s="235"/>
      <c r="M224" s="235"/>
      <c r="O224" s="579"/>
      <c r="P224" s="579"/>
      <c r="Q224" s="472"/>
      <c r="R224" s="816" t="s">
        <v>159</v>
      </c>
      <c r="S224" s="812" t="s">
        <v>34</v>
      </c>
      <c r="T224" s="580">
        <f>+$AK236</f>
        <v>0</v>
      </c>
      <c r="U224" s="235"/>
      <c r="V224" s="235"/>
      <c r="X224" s="579">
        <v>9</v>
      </c>
      <c r="Y224" s="579"/>
      <c r="Z224" s="472"/>
      <c r="AA224" s="816" t="s">
        <v>159</v>
      </c>
      <c r="AB224" s="812" t="s">
        <v>34</v>
      </c>
      <c r="AC224" s="580">
        <f>+$AK236</f>
        <v>0</v>
      </c>
      <c r="AD224" s="235"/>
      <c r="AE224" s="235"/>
      <c r="AF224" s="235"/>
      <c r="AG224" s="579"/>
      <c r="AH224" s="579"/>
      <c r="AI224" s="816" t="s">
        <v>159</v>
      </c>
      <c r="AJ224" s="812" t="s">
        <v>34</v>
      </c>
      <c r="AK224" s="814" t="s">
        <v>18</v>
      </c>
      <c r="AL224" s="235"/>
      <c r="AM224" s="235"/>
    </row>
    <row r="225" spans="1:39" s="177" customFormat="1" ht="51" x14ac:dyDescent="0.2">
      <c r="A225" s="581" t="s">
        <v>7</v>
      </c>
      <c r="B225" s="582" t="str">
        <f>+" אסמכתא " &amp; $B$11 &amp;"         חזרה לטבלה "</f>
        <v xml:space="preserve"> אסמכתא          חזרה לטבלה </v>
      </c>
      <c r="C225" s="477" t="s">
        <v>203</v>
      </c>
      <c r="D225" s="817"/>
      <c r="E225" s="813"/>
      <c r="F225" s="580" t="s">
        <v>18</v>
      </c>
      <c r="G225" s="235"/>
      <c r="H225" s="235"/>
      <c r="I225" s="235"/>
      <c r="J225" s="235"/>
      <c r="K225" s="235"/>
      <c r="L225" s="235"/>
      <c r="M225" s="235"/>
      <c r="O225" s="581" t="s">
        <v>23</v>
      </c>
      <c r="P225" s="582" t="str">
        <f>+" אסמכתא " &amp; $B$11 &amp;"         חזרה לטבלה "</f>
        <v xml:space="preserve"> אסמכתא          חזרה לטבלה </v>
      </c>
      <c r="Q225" s="477" t="s">
        <v>203</v>
      </c>
      <c r="R225" s="817"/>
      <c r="S225" s="813"/>
      <c r="T225" s="580" t="s">
        <v>18</v>
      </c>
      <c r="U225" s="235"/>
      <c r="V225" s="235"/>
      <c r="X225" s="581" t="s">
        <v>7</v>
      </c>
      <c r="Y225" s="582" t="str">
        <f>+" אסמכתא " &amp; $B$11 &amp;"         חזרה לטבלה "</f>
        <v xml:space="preserve"> אסמכתא          חזרה לטבלה </v>
      </c>
      <c r="Z225" s="477" t="s">
        <v>203</v>
      </c>
      <c r="AA225" s="817"/>
      <c r="AB225" s="813"/>
      <c r="AC225" s="580" t="s">
        <v>18</v>
      </c>
      <c r="AD225" s="235"/>
      <c r="AE225" s="235"/>
      <c r="AF225" s="235"/>
      <c r="AG225" s="582" t="s">
        <v>23</v>
      </c>
      <c r="AH225" s="582" t="str">
        <f>+" אסמכתא " &amp; $B$11 &amp;"         חזרה לטבלה "</f>
        <v xml:space="preserve"> אסמכתא          חזרה לטבלה </v>
      </c>
      <c r="AI225" s="817"/>
      <c r="AJ225" s="813"/>
      <c r="AK225" s="815"/>
      <c r="AL225" s="235"/>
      <c r="AM225" s="235"/>
    </row>
    <row r="226" spans="1:39" s="177" customFormat="1" x14ac:dyDescent="0.2">
      <c r="A226" s="583">
        <v>1</v>
      </c>
      <c r="B226" s="584"/>
      <c r="C226" s="585"/>
      <c r="D226" s="586"/>
      <c r="E226" s="586"/>
      <c r="F226" s="587"/>
      <c r="G226" s="235">
        <f>IF(AND((COUNTA($C$11)=1),(COUNTA(F226)=1),($C$11&lt;&gt;0),(OR((E226&lt;$C$62),(E226&gt;($E$62+61))))),1,0)</f>
        <v>0</v>
      </c>
      <c r="H226" s="235">
        <f>IF(AND((COUNTA($C$11)=1),(COUNTA(F226)=1),($C$11&lt;&gt;0),(OR((D226&lt;$C$62),(D226&gt;($E$62))))),1,0)</f>
        <v>0</v>
      </c>
      <c r="I226" s="235"/>
      <c r="J226" s="235"/>
      <c r="K226" s="235"/>
      <c r="L226" s="235"/>
      <c r="M226" s="235"/>
      <c r="O226" s="583">
        <v>12</v>
      </c>
      <c r="P226" s="584"/>
      <c r="Q226" s="585"/>
      <c r="R226" s="586"/>
      <c r="S226" s="586"/>
      <c r="T226" s="587"/>
      <c r="U226" s="235">
        <f>IF(AND((COUNTA($C$11)=1),(COUNTA(T226)=1),($C$11&lt;&gt;0),(OR((S226&lt;$C$62),(S226&gt;($E$62+61))))),1,0)</f>
        <v>0</v>
      </c>
      <c r="V226" s="235">
        <f>IF(AND((COUNTA($C$11)=1),(COUNTA(T226)=1),($C$11&lt;&gt;0),(OR((R226&lt;$C$62),(R226&gt;($E$62))))),1,0)</f>
        <v>0</v>
      </c>
      <c r="X226" s="583">
        <v>23</v>
      </c>
      <c r="Y226" s="584"/>
      <c r="Z226" s="585"/>
      <c r="AA226" s="586"/>
      <c r="AB226" s="586"/>
      <c r="AC226" s="587"/>
      <c r="AD226" s="235">
        <f>IF(AND((COUNTA($C$11)=1),(COUNTA(AC226)=1),($C$11&lt;&gt;0),(OR((AB226&lt;$C$62),(AB226&gt;($E$62+61))))),1,0)</f>
        <v>0</v>
      </c>
      <c r="AE226" s="235">
        <f t="shared" ref="AE226:AE236" si="67">IF(AND((COUNTA($C$11)=1),(COUNTA(AC226)=1),($C$11&lt;&gt;0),(OR((AA226&lt;$C$62),(AA226&gt;($E$62))))),1,0)</f>
        <v>0</v>
      </c>
      <c r="AF226" s="235"/>
      <c r="AG226" s="584">
        <v>34</v>
      </c>
      <c r="AH226" s="584"/>
      <c r="AI226" s="586"/>
      <c r="AJ226" s="586"/>
      <c r="AK226" s="587"/>
      <c r="AL226" s="235">
        <f>IF(AND((COUNTA($C$11)=1),(COUNTA(AK226)=1),($C$11&lt;&gt;0),(OR((AJ226&lt;$C$62),(AJ226&gt;($E$62+61))))),1,0)</f>
        <v>0</v>
      </c>
      <c r="AM226" s="235">
        <f>IF(AND((COUNTA($C$11)=1),(COUNTA(AK226)=1),($C$11&lt;&gt;0),(OR((AI226&lt;$C$62),(AI226&gt;($E$62))))),1,0)</f>
        <v>0</v>
      </c>
    </row>
    <row r="227" spans="1:39" s="177" customFormat="1" x14ac:dyDescent="0.2">
      <c r="A227" s="583">
        <v>2</v>
      </c>
      <c r="B227" s="584"/>
      <c r="C227" s="585"/>
      <c r="D227" s="586"/>
      <c r="E227" s="586"/>
      <c r="F227" s="587"/>
      <c r="G227" s="235">
        <f t="shared" ref="G227:G236" si="68">IF(AND((COUNTA($C$11)=1),(COUNTA(F227)=1),($C$11&lt;&gt;0),(OR((E227&lt;$C$62),(E227&gt;($E$62+61))))),1,0)</f>
        <v>0</v>
      </c>
      <c r="H227" s="235">
        <f t="shared" ref="H227:H236" si="69">IF(AND((COUNTA($C$11)=1),(COUNTA(F227)=1),($C$11&lt;&gt;0),(OR((D227&lt;$C$62),(D227&gt;($E$62))))),1,0)</f>
        <v>0</v>
      </c>
      <c r="I227" s="235"/>
      <c r="J227" s="235"/>
      <c r="K227" s="235"/>
      <c r="L227" s="235"/>
      <c r="M227" s="235"/>
      <c r="O227" s="583">
        <v>13</v>
      </c>
      <c r="P227" s="584"/>
      <c r="Q227" s="585"/>
      <c r="R227" s="586"/>
      <c r="S227" s="586"/>
      <c r="T227" s="587"/>
      <c r="U227" s="235">
        <f t="shared" ref="U227:U236" si="70">IF(AND((COUNTA($C$11)=1),(COUNTA(T227)=1),($C$11&lt;&gt;0),(OR((S227&lt;$C$62),(S227&gt;($E$62+61))))),1,0)</f>
        <v>0</v>
      </c>
      <c r="V227" s="235">
        <f t="shared" ref="V227:V236" si="71">IF(AND((COUNTA($C$11)=1),(COUNTA(T227)=1),($C$11&lt;&gt;0),(OR((R227&lt;$C$62),(R227&gt;($E$62))))),1,0)</f>
        <v>0</v>
      </c>
      <c r="X227" s="583">
        <v>24</v>
      </c>
      <c r="Y227" s="584"/>
      <c r="Z227" s="585"/>
      <c r="AA227" s="586"/>
      <c r="AB227" s="586"/>
      <c r="AC227" s="587"/>
      <c r="AD227" s="235">
        <f t="shared" ref="AD227:AD236" si="72">IF(AND((COUNTA($C$11)=1),(COUNTA(AC227)=1),($C$11&lt;&gt;0),(OR((AB227&lt;$C$62),(AB227&gt;($E$62+61))))),1,0)</f>
        <v>0</v>
      </c>
      <c r="AE227" s="235">
        <f t="shared" si="67"/>
        <v>0</v>
      </c>
      <c r="AF227" s="235"/>
      <c r="AG227" s="584">
        <v>35</v>
      </c>
      <c r="AH227" s="584"/>
      <c r="AI227" s="586"/>
      <c r="AJ227" s="586"/>
      <c r="AK227" s="587"/>
      <c r="AL227" s="235">
        <f t="shared" ref="AL227:AL235" si="73">IF(AND((COUNTA($C$11)=1),(COUNTA(AK227)=1),($C$11&lt;&gt;0),(OR((AJ227&lt;$C$62),(AJ227&gt;($E$62+61))))),1,0)</f>
        <v>0</v>
      </c>
      <c r="AM227" s="235">
        <f t="shared" ref="AM227:AM235" si="74">IF(AND((COUNTA($C$11)=1),(COUNTA(AK227)=1),($C$11&lt;&gt;0),(OR((AI227&lt;$C$62),(AI227&gt;($E$62))))),1,0)</f>
        <v>0</v>
      </c>
    </row>
    <row r="228" spans="1:39" s="177" customFormat="1" x14ac:dyDescent="0.2">
      <c r="A228" s="583">
        <v>3</v>
      </c>
      <c r="B228" s="584"/>
      <c r="C228" s="585"/>
      <c r="D228" s="586"/>
      <c r="E228" s="586"/>
      <c r="F228" s="587"/>
      <c r="G228" s="235">
        <f t="shared" si="68"/>
        <v>0</v>
      </c>
      <c r="H228" s="235">
        <f t="shared" si="69"/>
        <v>0</v>
      </c>
      <c r="I228" s="235"/>
      <c r="J228" s="235"/>
      <c r="K228" s="235"/>
      <c r="L228" s="235"/>
      <c r="M228" s="235"/>
      <c r="O228" s="583">
        <v>14</v>
      </c>
      <c r="P228" s="584"/>
      <c r="Q228" s="585"/>
      <c r="R228" s="586"/>
      <c r="S228" s="586"/>
      <c r="T228" s="587"/>
      <c r="U228" s="235">
        <f t="shared" si="70"/>
        <v>0</v>
      </c>
      <c r="V228" s="235">
        <f t="shared" si="71"/>
        <v>0</v>
      </c>
      <c r="X228" s="583">
        <v>25</v>
      </c>
      <c r="Y228" s="584"/>
      <c r="Z228" s="585"/>
      <c r="AA228" s="586"/>
      <c r="AB228" s="586"/>
      <c r="AC228" s="587"/>
      <c r="AD228" s="235">
        <f t="shared" si="72"/>
        <v>0</v>
      </c>
      <c r="AE228" s="235">
        <f t="shared" si="67"/>
        <v>0</v>
      </c>
      <c r="AF228" s="235"/>
      <c r="AG228" s="584">
        <v>36</v>
      </c>
      <c r="AH228" s="584"/>
      <c r="AI228" s="586"/>
      <c r="AJ228" s="586"/>
      <c r="AK228" s="587"/>
      <c r="AL228" s="235">
        <f t="shared" si="73"/>
        <v>0</v>
      </c>
      <c r="AM228" s="235">
        <f t="shared" si="74"/>
        <v>0</v>
      </c>
    </row>
    <row r="229" spans="1:39" s="177" customFormat="1" x14ac:dyDescent="0.2">
      <c r="A229" s="583">
        <v>4</v>
      </c>
      <c r="B229" s="584"/>
      <c r="C229" s="585"/>
      <c r="D229" s="586"/>
      <c r="E229" s="586"/>
      <c r="F229" s="587"/>
      <c r="G229" s="235">
        <f t="shared" si="68"/>
        <v>0</v>
      </c>
      <c r="H229" s="235">
        <f t="shared" si="69"/>
        <v>0</v>
      </c>
      <c r="I229" s="235"/>
      <c r="J229" s="235"/>
      <c r="K229" s="235"/>
      <c r="L229" s="235"/>
      <c r="M229" s="235"/>
      <c r="O229" s="583">
        <v>15</v>
      </c>
      <c r="P229" s="584"/>
      <c r="Q229" s="585"/>
      <c r="R229" s="586"/>
      <c r="S229" s="586"/>
      <c r="T229" s="587"/>
      <c r="U229" s="235">
        <f t="shared" si="70"/>
        <v>0</v>
      </c>
      <c r="V229" s="235">
        <f t="shared" si="71"/>
        <v>0</v>
      </c>
      <c r="X229" s="583">
        <v>26</v>
      </c>
      <c r="Y229" s="584"/>
      <c r="Z229" s="585"/>
      <c r="AA229" s="586"/>
      <c r="AB229" s="586"/>
      <c r="AC229" s="587"/>
      <c r="AD229" s="235">
        <f t="shared" si="72"/>
        <v>0</v>
      </c>
      <c r="AE229" s="235">
        <f t="shared" si="67"/>
        <v>0</v>
      </c>
      <c r="AF229" s="235"/>
      <c r="AG229" s="584">
        <v>37</v>
      </c>
      <c r="AH229" s="584"/>
      <c r="AI229" s="586"/>
      <c r="AJ229" s="586"/>
      <c r="AK229" s="587"/>
      <c r="AL229" s="235">
        <f t="shared" si="73"/>
        <v>0</v>
      </c>
      <c r="AM229" s="235">
        <f t="shared" si="74"/>
        <v>0</v>
      </c>
    </row>
    <row r="230" spans="1:39" s="177" customFormat="1" x14ac:dyDescent="0.2">
      <c r="A230" s="583">
        <v>5</v>
      </c>
      <c r="B230" s="584"/>
      <c r="C230" s="585"/>
      <c r="D230" s="586"/>
      <c r="E230" s="586"/>
      <c r="F230" s="587"/>
      <c r="G230" s="235">
        <f t="shared" si="68"/>
        <v>0</v>
      </c>
      <c r="H230" s="235">
        <f t="shared" si="69"/>
        <v>0</v>
      </c>
      <c r="I230" s="235"/>
      <c r="J230" s="235"/>
      <c r="K230" s="235"/>
      <c r="L230" s="235"/>
      <c r="M230" s="235"/>
      <c r="O230" s="583">
        <v>16</v>
      </c>
      <c r="P230" s="584"/>
      <c r="Q230" s="585"/>
      <c r="R230" s="586"/>
      <c r="S230" s="586"/>
      <c r="T230" s="587"/>
      <c r="U230" s="235">
        <f t="shared" si="70"/>
        <v>0</v>
      </c>
      <c r="V230" s="235">
        <f t="shared" si="71"/>
        <v>0</v>
      </c>
      <c r="X230" s="583">
        <v>27</v>
      </c>
      <c r="Y230" s="584"/>
      <c r="Z230" s="585"/>
      <c r="AA230" s="586"/>
      <c r="AB230" s="586"/>
      <c r="AC230" s="587"/>
      <c r="AD230" s="235">
        <f t="shared" si="72"/>
        <v>0</v>
      </c>
      <c r="AE230" s="235">
        <f t="shared" si="67"/>
        <v>0</v>
      </c>
      <c r="AF230" s="235"/>
      <c r="AG230" s="584">
        <v>38</v>
      </c>
      <c r="AH230" s="584"/>
      <c r="AI230" s="586"/>
      <c r="AJ230" s="586"/>
      <c r="AK230" s="587"/>
      <c r="AL230" s="235">
        <f t="shared" si="73"/>
        <v>0</v>
      </c>
      <c r="AM230" s="235">
        <f t="shared" si="74"/>
        <v>0</v>
      </c>
    </row>
    <row r="231" spans="1:39" s="177" customFormat="1" x14ac:dyDescent="0.2">
      <c r="A231" s="583">
        <v>6</v>
      </c>
      <c r="B231" s="584"/>
      <c r="C231" s="585"/>
      <c r="D231" s="586"/>
      <c r="E231" s="586"/>
      <c r="F231" s="587"/>
      <c r="G231" s="235">
        <f t="shared" si="68"/>
        <v>0</v>
      </c>
      <c r="H231" s="235">
        <f t="shared" si="69"/>
        <v>0</v>
      </c>
      <c r="I231" s="235"/>
      <c r="J231" s="235"/>
      <c r="K231" s="235"/>
      <c r="L231" s="235"/>
      <c r="M231" s="235"/>
      <c r="O231" s="583">
        <v>17</v>
      </c>
      <c r="P231" s="584"/>
      <c r="Q231" s="585"/>
      <c r="R231" s="586"/>
      <c r="S231" s="586"/>
      <c r="T231" s="587"/>
      <c r="U231" s="235">
        <f t="shared" si="70"/>
        <v>0</v>
      </c>
      <c r="V231" s="235">
        <f t="shared" si="71"/>
        <v>0</v>
      </c>
      <c r="X231" s="583">
        <v>28</v>
      </c>
      <c r="Y231" s="584"/>
      <c r="Z231" s="585"/>
      <c r="AA231" s="586"/>
      <c r="AB231" s="586"/>
      <c r="AC231" s="587"/>
      <c r="AD231" s="235">
        <f t="shared" si="72"/>
        <v>0</v>
      </c>
      <c r="AE231" s="235">
        <f t="shared" si="67"/>
        <v>0</v>
      </c>
      <c r="AF231" s="235"/>
      <c r="AG231" s="584">
        <v>39</v>
      </c>
      <c r="AH231" s="584"/>
      <c r="AI231" s="586"/>
      <c r="AJ231" s="586"/>
      <c r="AK231" s="587"/>
      <c r="AL231" s="235">
        <f t="shared" si="73"/>
        <v>0</v>
      </c>
      <c r="AM231" s="235">
        <f t="shared" si="74"/>
        <v>0</v>
      </c>
    </row>
    <row r="232" spans="1:39" s="177" customFormat="1" x14ac:dyDescent="0.2">
      <c r="A232" s="583">
        <v>7</v>
      </c>
      <c r="B232" s="584"/>
      <c r="C232" s="585"/>
      <c r="D232" s="586"/>
      <c r="E232" s="586"/>
      <c r="F232" s="587"/>
      <c r="G232" s="235">
        <f t="shared" si="68"/>
        <v>0</v>
      </c>
      <c r="H232" s="235">
        <f t="shared" si="69"/>
        <v>0</v>
      </c>
      <c r="I232" s="235"/>
      <c r="J232" s="235"/>
      <c r="K232" s="235"/>
      <c r="L232" s="235"/>
      <c r="M232" s="235"/>
      <c r="O232" s="583">
        <v>18</v>
      </c>
      <c r="P232" s="584"/>
      <c r="Q232" s="585"/>
      <c r="R232" s="586"/>
      <c r="S232" s="586"/>
      <c r="T232" s="587"/>
      <c r="U232" s="235">
        <f t="shared" si="70"/>
        <v>0</v>
      </c>
      <c r="V232" s="235">
        <f t="shared" si="71"/>
        <v>0</v>
      </c>
      <c r="X232" s="583">
        <v>29</v>
      </c>
      <c r="Y232" s="584"/>
      <c r="Z232" s="585"/>
      <c r="AA232" s="586"/>
      <c r="AB232" s="586"/>
      <c r="AC232" s="587"/>
      <c r="AD232" s="235">
        <f t="shared" si="72"/>
        <v>0</v>
      </c>
      <c r="AE232" s="235">
        <f t="shared" si="67"/>
        <v>0</v>
      </c>
      <c r="AF232" s="235"/>
      <c r="AG232" s="584">
        <v>40</v>
      </c>
      <c r="AH232" s="584"/>
      <c r="AI232" s="586"/>
      <c r="AJ232" s="586"/>
      <c r="AK232" s="587"/>
      <c r="AL232" s="235">
        <f t="shared" si="73"/>
        <v>0</v>
      </c>
      <c r="AM232" s="235">
        <f t="shared" si="74"/>
        <v>0</v>
      </c>
    </row>
    <row r="233" spans="1:39" s="177" customFormat="1" x14ac:dyDescent="0.2">
      <c r="A233" s="583">
        <v>8</v>
      </c>
      <c r="B233" s="584"/>
      <c r="C233" s="585"/>
      <c r="D233" s="586"/>
      <c r="E233" s="586"/>
      <c r="F233" s="587"/>
      <c r="G233" s="235">
        <f t="shared" si="68"/>
        <v>0</v>
      </c>
      <c r="H233" s="235">
        <f t="shared" si="69"/>
        <v>0</v>
      </c>
      <c r="I233" s="235"/>
      <c r="J233" s="235"/>
      <c r="K233" s="235"/>
      <c r="L233" s="235"/>
      <c r="M233" s="235"/>
      <c r="O233" s="583">
        <v>19</v>
      </c>
      <c r="P233" s="584"/>
      <c r="Q233" s="585"/>
      <c r="R233" s="586"/>
      <c r="S233" s="586"/>
      <c r="T233" s="587"/>
      <c r="U233" s="235">
        <f t="shared" si="70"/>
        <v>0</v>
      </c>
      <c r="V233" s="235">
        <f t="shared" si="71"/>
        <v>0</v>
      </c>
      <c r="X233" s="583">
        <v>30</v>
      </c>
      <c r="Y233" s="584"/>
      <c r="Z233" s="585"/>
      <c r="AA233" s="586"/>
      <c r="AB233" s="586"/>
      <c r="AC233" s="587"/>
      <c r="AD233" s="235">
        <f t="shared" si="72"/>
        <v>0</v>
      </c>
      <c r="AE233" s="235">
        <f t="shared" si="67"/>
        <v>0</v>
      </c>
      <c r="AF233" s="235"/>
      <c r="AG233" s="584">
        <v>41</v>
      </c>
      <c r="AH233" s="584"/>
      <c r="AI233" s="586"/>
      <c r="AJ233" s="586"/>
      <c r="AK233" s="587"/>
      <c r="AL233" s="235">
        <f t="shared" si="73"/>
        <v>0</v>
      </c>
      <c r="AM233" s="235">
        <f t="shared" si="74"/>
        <v>0</v>
      </c>
    </row>
    <row r="234" spans="1:39" s="177" customFormat="1" x14ac:dyDescent="0.2">
      <c r="A234" s="583">
        <v>9</v>
      </c>
      <c r="B234" s="584"/>
      <c r="C234" s="585"/>
      <c r="D234" s="586"/>
      <c r="E234" s="586"/>
      <c r="F234" s="587"/>
      <c r="G234" s="235">
        <f t="shared" si="68"/>
        <v>0</v>
      </c>
      <c r="H234" s="235">
        <f t="shared" si="69"/>
        <v>0</v>
      </c>
      <c r="I234" s="235"/>
      <c r="J234" s="235"/>
      <c r="K234" s="235"/>
      <c r="L234" s="235"/>
      <c r="M234" s="235"/>
      <c r="O234" s="583">
        <v>20</v>
      </c>
      <c r="P234" s="584"/>
      <c r="Q234" s="585"/>
      <c r="R234" s="586"/>
      <c r="S234" s="586"/>
      <c r="T234" s="587"/>
      <c r="U234" s="235">
        <f t="shared" si="70"/>
        <v>0</v>
      </c>
      <c r="V234" s="235">
        <f t="shared" si="71"/>
        <v>0</v>
      </c>
      <c r="X234" s="583">
        <v>31</v>
      </c>
      <c r="Y234" s="584"/>
      <c r="Z234" s="585"/>
      <c r="AA234" s="586"/>
      <c r="AB234" s="586"/>
      <c r="AC234" s="587"/>
      <c r="AD234" s="235">
        <f t="shared" si="72"/>
        <v>0</v>
      </c>
      <c r="AE234" s="235">
        <f t="shared" si="67"/>
        <v>0</v>
      </c>
      <c r="AF234" s="235"/>
      <c r="AG234" s="584">
        <v>42</v>
      </c>
      <c r="AH234" s="584"/>
      <c r="AI234" s="586"/>
      <c r="AJ234" s="586"/>
      <c r="AK234" s="587"/>
      <c r="AL234" s="235">
        <f t="shared" si="73"/>
        <v>0</v>
      </c>
      <c r="AM234" s="235">
        <f t="shared" si="74"/>
        <v>0</v>
      </c>
    </row>
    <row r="235" spans="1:39" s="177" customFormat="1" x14ac:dyDescent="0.2">
      <c r="A235" s="583">
        <v>10</v>
      </c>
      <c r="B235" s="584"/>
      <c r="C235" s="585"/>
      <c r="D235" s="586"/>
      <c r="E235" s="586"/>
      <c r="F235" s="587"/>
      <c r="G235" s="235">
        <f t="shared" si="68"/>
        <v>0</v>
      </c>
      <c r="H235" s="235">
        <f t="shared" si="69"/>
        <v>0</v>
      </c>
      <c r="I235" s="235"/>
      <c r="J235" s="235"/>
      <c r="K235" s="235"/>
      <c r="L235" s="235"/>
      <c r="M235" s="235"/>
      <c r="O235" s="583">
        <v>21</v>
      </c>
      <c r="P235" s="584"/>
      <c r="Q235" s="585"/>
      <c r="R235" s="586"/>
      <c r="S235" s="586"/>
      <c r="T235" s="587"/>
      <c r="U235" s="235">
        <f t="shared" si="70"/>
        <v>0</v>
      </c>
      <c r="V235" s="235">
        <f t="shared" si="71"/>
        <v>0</v>
      </c>
      <c r="X235" s="583">
        <v>32</v>
      </c>
      <c r="Y235" s="584"/>
      <c r="Z235" s="585"/>
      <c r="AA235" s="586"/>
      <c r="AB235" s="586"/>
      <c r="AC235" s="587"/>
      <c r="AD235" s="235">
        <f t="shared" si="72"/>
        <v>0</v>
      </c>
      <c r="AE235" s="235">
        <f t="shared" si="67"/>
        <v>0</v>
      </c>
      <c r="AF235" s="235"/>
      <c r="AG235" s="584">
        <v>43</v>
      </c>
      <c r="AH235" s="584"/>
      <c r="AI235" s="586"/>
      <c r="AJ235" s="586"/>
      <c r="AK235" s="587"/>
      <c r="AL235" s="235">
        <f t="shared" si="73"/>
        <v>0</v>
      </c>
      <c r="AM235" s="235">
        <f t="shared" si="74"/>
        <v>0</v>
      </c>
    </row>
    <row r="236" spans="1:39" s="177" customFormat="1" ht="13.5" thickBot="1" x14ac:dyDescent="0.25">
      <c r="A236" s="583">
        <v>11</v>
      </c>
      <c r="B236" s="584"/>
      <c r="C236" s="585"/>
      <c r="D236" s="586"/>
      <c r="E236" s="586"/>
      <c r="F236" s="587"/>
      <c r="G236" s="235">
        <f t="shared" si="68"/>
        <v>0</v>
      </c>
      <c r="H236" s="235">
        <f t="shared" si="69"/>
        <v>0</v>
      </c>
      <c r="I236" s="235"/>
      <c r="J236" s="235"/>
      <c r="K236" s="235"/>
      <c r="L236" s="235"/>
      <c r="M236" s="235"/>
      <c r="O236" s="583">
        <v>22</v>
      </c>
      <c r="P236" s="584"/>
      <c r="Q236" s="585"/>
      <c r="R236" s="586"/>
      <c r="S236" s="586"/>
      <c r="T236" s="587"/>
      <c r="U236" s="235">
        <f t="shared" si="70"/>
        <v>0</v>
      </c>
      <c r="V236" s="235">
        <f t="shared" si="71"/>
        <v>0</v>
      </c>
      <c r="X236" s="583">
        <v>33</v>
      </c>
      <c r="Y236" s="584"/>
      <c r="Z236" s="585"/>
      <c r="AA236" s="586"/>
      <c r="AB236" s="586"/>
      <c r="AC236" s="587"/>
      <c r="AD236" s="235">
        <f t="shared" si="72"/>
        <v>0</v>
      </c>
      <c r="AE236" s="235">
        <f t="shared" si="67"/>
        <v>0</v>
      </c>
      <c r="AF236" s="235"/>
      <c r="AG236" s="589"/>
      <c r="AH236" s="589" t="s">
        <v>3</v>
      </c>
      <c r="AI236" s="589"/>
      <c r="AJ236" s="589"/>
      <c r="AK236" s="590">
        <f>SUM(F226:F236)+SUM(T226:T236)+SUM(AK226:AK235)+SUM(AC226:AC236)</f>
        <v>0</v>
      </c>
      <c r="AL236" s="235"/>
      <c r="AM236" s="235"/>
    </row>
    <row r="237" spans="1:39" s="177" customFormat="1" x14ac:dyDescent="0.2">
      <c r="B237" s="591"/>
      <c r="C237" s="328"/>
      <c r="D237" s="592"/>
      <c r="E237" s="592"/>
      <c r="F237" s="575"/>
      <c r="G237" s="235"/>
      <c r="H237" s="235"/>
      <c r="I237" s="235"/>
      <c r="J237" s="235"/>
      <c r="K237" s="235"/>
      <c r="L237" s="235"/>
      <c r="M237" s="235"/>
      <c r="P237" s="591"/>
      <c r="Q237" s="328"/>
      <c r="R237" s="592"/>
      <c r="S237" s="592"/>
      <c r="T237" s="575"/>
      <c r="U237" s="235"/>
      <c r="V237" s="235"/>
      <c r="Y237" s="591"/>
      <c r="Z237" s="328"/>
      <c r="AA237" s="592"/>
      <c r="AB237" s="592"/>
      <c r="AC237" s="575"/>
      <c r="AD237" s="235"/>
      <c r="AE237" s="235"/>
      <c r="AF237" s="235"/>
      <c r="AG237" s="591"/>
      <c r="AH237" s="591"/>
      <c r="AI237" s="592"/>
      <c r="AJ237" s="592"/>
      <c r="AK237" s="575"/>
      <c r="AL237" s="235"/>
      <c r="AM237" s="235"/>
    </row>
    <row r="238" spans="1:39" s="177" customFormat="1" x14ac:dyDescent="0.2">
      <c r="B238" s="591"/>
      <c r="C238" s="328"/>
      <c r="D238" s="592"/>
      <c r="E238" s="592"/>
      <c r="F238" s="575"/>
      <c r="G238" s="235"/>
      <c r="H238" s="235"/>
      <c r="I238" s="235"/>
      <c r="J238" s="235"/>
      <c r="K238" s="235"/>
      <c r="L238" s="235"/>
      <c r="M238" s="235"/>
      <c r="P238" s="591"/>
      <c r="Q238" s="328"/>
      <c r="R238" s="592"/>
      <c r="S238" s="592"/>
      <c r="T238" s="575"/>
      <c r="U238" s="235"/>
      <c r="V238" s="235"/>
      <c r="Y238" s="591"/>
      <c r="Z238" s="328"/>
      <c r="AA238" s="592"/>
      <c r="AB238" s="592"/>
      <c r="AC238" s="575"/>
      <c r="AD238" s="235"/>
      <c r="AE238" s="235"/>
      <c r="AF238" s="235"/>
      <c r="AG238" s="591"/>
      <c r="AH238" s="591"/>
      <c r="AI238" s="592"/>
      <c r="AJ238" s="592"/>
      <c r="AK238" s="575"/>
      <c r="AL238" s="235"/>
      <c r="AM238" s="235"/>
    </row>
    <row r="239" spans="1:39" s="177" customFormat="1" x14ac:dyDescent="0.2">
      <c r="B239" s="591"/>
      <c r="C239" s="328"/>
      <c r="D239" s="592"/>
      <c r="E239" s="592"/>
      <c r="F239" s="575"/>
      <c r="G239" s="235"/>
      <c r="H239" s="235"/>
      <c r="I239" s="235"/>
      <c r="J239" s="235"/>
      <c r="K239" s="235"/>
      <c r="L239" s="235"/>
      <c r="M239" s="235"/>
      <c r="P239" s="591"/>
      <c r="Q239" s="328"/>
      <c r="R239" s="592"/>
      <c r="S239" s="592"/>
      <c r="T239" s="575"/>
      <c r="U239" s="235"/>
      <c r="V239" s="235"/>
      <c r="Y239" s="591"/>
      <c r="Z239" s="328"/>
      <c r="AA239" s="592"/>
      <c r="AB239" s="592"/>
      <c r="AC239" s="575"/>
      <c r="AD239" s="235"/>
      <c r="AE239" s="235"/>
      <c r="AF239" s="235"/>
      <c r="AG239" s="591"/>
      <c r="AH239" s="591"/>
      <c r="AI239" s="592"/>
      <c r="AJ239" s="592"/>
      <c r="AK239" s="575"/>
      <c r="AL239" s="235"/>
      <c r="AM239" s="235"/>
    </row>
    <row r="240" spans="1:39" s="177" customFormat="1" x14ac:dyDescent="0.2">
      <c r="B240" s="591"/>
      <c r="C240" s="328"/>
      <c r="D240" s="592"/>
      <c r="E240" s="592"/>
      <c r="F240" s="575"/>
      <c r="G240" s="235"/>
      <c r="H240" s="235"/>
      <c r="I240" s="235"/>
      <c r="J240" s="235"/>
      <c r="K240" s="235"/>
      <c r="L240" s="235"/>
      <c r="M240" s="235"/>
      <c r="P240" s="591"/>
      <c r="Q240" s="328"/>
      <c r="R240" s="592"/>
      <c r="S240" s="592"/>
      <c r="T240" s="575"/>
      <c r="U240" s="235"/>
      <c r="V240" s="235"/>
      <c r="Y240" s="591"/>
      <c r="Z240" s="328"/>
      <c r="AA240" s="592"/>
      <c r="AB240" s="592"/>
      <c r="AC240" s="575"/>
      <c r="AD240" s="235"/>
      <c r="AE240" s="235"/>
      <c r="AF240" s="235"/>
      <c r="AG240" s="591"/>
      <c r="AH240" s="591"/>
      <c r="AI240" s="592"/>
      <c r="AJ240" s="592"/>
      <c r="AK240" s="575"/>
      <c r="AL240" s="235"/>
      <c r="AM240" s="235"/>
    </row>
    <row r="241" spans="1:39" s="177" customFormat="1" x14ac:dyDescent="0.2">
      <c r="B241" s="591"/>
      <c r="C241" s="328"/>
      <c r="D241" s="592"/>
      <c r="E241" s="592"/>
      <c r="F241" s="575"/>
      <c r="G241" s="235"/>
      <c r="H241" s="235"/>
      <c r="I241" s="235"/>
      <c r="J241" s="235"/>
      <c r="K241" s="235"/>
      <c r="L241" s="235"/>
      <c r="M241" s="235"/>
      <c r="P241" s="591"/>
      <c r="Q241" s="328"/>
      <c r="R241" s="592"/>
      <c r="S241" s="592"/>
      <c r="T241" s="575"/>
      <c r="U241" s="235"/>
      <c r="V241" s="235"/>
      <c r="Y241" s="591"/>
      <c r="Z241" s="328"/>
      <c r="AA241" s="592"/>
      <c r="AB241" s="592"/>
      <c r="AC241" s="575"/>
      <c r="AD241" s="235"/>
      <c r="AE241" s="235"/>
      <c r="AF241" s="235"/>
      <c r="AG241" s="591"/>
      <c r="AH241" s="591"/>
      <c r="AI241" s="592"/>
      <c r="AJ241" s="592"/>
      <c r="AK241" s="575"/>
      <c r="AL241" s="235"/>
      <c r="AM241" s="235"/>
    </row>
    <row r="242" spans="1:39" s="177" customFormat="1" x14ac:dyDescent="0.2">
      <c r="B242" s="591"/>
      <c r="C242" s="328"/>
      <c r="D242" s="592"/>
      <c r="E242" s="592"/>
      <c r="F242" s="575"/>
      <c r="G242" s="235"/>
      <c r="H242" s="235"/>
      <c r="I242" s="235"/>
      <c r="J242" s="235"/>
      <c r="K242" s="235"/>
      <c r="L242" s="235"/>
      <c r="M242" s="235"/>
      <c r="P242" s="591"/>
      <c r="Q242" s="328"/>
      <c r="R242" s="592"/>
      <c r="S242" s="592"/>
      <c r="T242" s="575"/>
      <c r="U242" s="235"/>
      <c r="V242" s="235"/>
      <c r="Y242" s="591"/>
      <c r="Z242" s="328"/>
      <c r="AA242" s="592"/>
      <c r="AB242" s="592"/>
      <c r="AC242" s="575"/>
      <c r="AD242" s="235"/>
      <c r="AE242" s="235"/>
      <c r="AF242" s="235"/>
      <c r="AG242" s="591"/>
      <c r="AH242" s="591"/>
      <c r="AI242" s="592"/>
      <c r="AJ242" s="592"/>
      <c r="AK242" s="575"/>
      <c r="AL242" s="235"/>
      <c r="AM242" s="235"/>
    </row>
    <row r="243" spans="1:39" s="177" customFormat="1" ht="13.5" thickBot="1" x14ac:dyDescent="0.25">
      <c r="B243" s="591"/>
      <c r="C243" s="328"/>
      <c r="D243" s="592"/>
      <c r="E243" s="592"/>
      <c r="F243" s="575"/>
      <c r="G243" s="235"/>
      <c r="H243" s="235"/>
      <c r="I243" s="235"/>
      <c r="J243" s="235"/>
      <c r="K243" s="235"/>
      <c r="L243" s="235"/>
      <c r="M243" s="235"/>
      <c r="P243" s="591"/>
      <c r="Q243" s="328"/>
      <c r="R243" s="592"/>
      <c r="S243" s="592"/>
      <c r="T243" s="575"/>
      <c r="U243" s="235"/>
      <c r="V243" s="235"/>
      <c r="Y243" s="591"/>
      <c r="Z243" s="328"/>
      <c r="AA243" s="592"/>
      <c r="AB243" s="592"/>
      <c r="AC243" s="575"/>
      <c r="AD243" s="235"/>
      <c r="AE243" s="235"/>
      <c r="AF243" s="235"/>
      <c r="AG243" s="591"/>
      <c r="AH243" s="591"/>
      <c r="AI243" s="592"/>
      <c r="AJ243" s="592"/>
      <c r="AK243" s="575"/>
      <c r="AL243" s="235"/>
      <c r="AM243" s="235"/>
    </row>
    <row r="244" spans="1:39" s="177" customFormat="1" ht="13.5" thickBot="1" x14ac:dyDescent="0.25">
      <c r="A244" s="579">
        <v>10</v>
      </c>
      <c r="B244" s="579"/>
      <c r="C244" s="472"/>
      <c r="D244" s="816" t="s">
        <v>159</v>
      </c>
      <c r="E244" s="812" t="s">
        <v>34</v>
      </c>
      <c r="F244" s="580">
        <f>+$AK256</f>
        <v>0</v>
      </c>
      <c r="G244" s="235"/>
      <c r="H244" s="235"/>
      <c r="I244" s="235"/>
      <c r="J244" s="235"/>
      <c r="K244" s="235"/>
      <c r="L244" s="235"/>
      <c r="M244" s="235"/>
      <c r="O244" s="579"/>
      <c r="P244" s="579"/>
      <c r="Q244" s="472"/>
      <c r="R244" s="816" t="s">
        <v>159</v>
      </c>
      <c r="S244" s="812" t="s">
        <v>34</v>
      </c>
      <c r="T244" s="580">
        <f>+$AK256</f>
        <v>0</v>
      </c>
      <c r="U244" s="235"/>
      <c r="V244" s="235"/>
      <c r="X244" s="579">
        <v>10</v>
      </c>
      <c r="Y244" s="579"/>
      <c r="Z244" s="472"/>
      <c r="AA244" s="816" t="s">
        <v>159</v>
      </c>
      <c r="AB244" s="812" t="s">
        <v>34</v>
      </c>
      <c r="AC244" s="580">
        <f>+$AK256</f>
        <v>0</v>
      </c>
      <c r="AD244" s="235"/>
      <c r="AE244" s="235"/>
      <c r="AF244" s="235"/>
      <c r="AG244" s="579"/>
      <c r="AH244" s="579"/>
      <c r="AI244" s="816" t="s">
        <v>159</v>
      </c>
      <c r="AJ244" s="812" t="s">
        <v>34</v>
      </c>
      <c r="AK244" s="814" t="s">
        <v>18</v>
      </c>
      <c r="AL244" s="235"/>
      <c r="AM244" s="235"/>
    </row>
    <row r="245" spans="1:39" s="177" customFormat="1" ht="51" x14ac:dyDescent="0.2">
      <c r="A245" s="581" t="s">
        <v>7</v>
      </c>
      <c r="B245" s="582" t="str">
        <f>+" אסמכתא " &amp; $B$12 &amp;"         חזרה לטבלה "</f>
        <v xml:space="preserve"> אסמכתא          חזרה לטבלה </v>
      </c>
      <c r="C245" s="477" t="s">
        <v>203</v>
      </c>
      <c r="D245" s="817"/>
      <c r="E245" s="813"/>
      <c r="F245" s="580" t="s">
        <v>18</v>
      </c>
      <c r="G245" s="235"/>
      <c r="H245" s="235"/>
      <c r="I245" s="235"/>
      <c r="J245" s="235"/>
      <c r="K245" s="235"/>
      <c r="L245" s="235"/>
      <c r="M245" s="235"/>
      <c r="O245" s="581" t="s">
        <v>23</v>
      </c>
      <c r="P245" s="582" t="str">
        <f>+" אסמכתא " &amp; $B$12 &amp;"         חזרה לטבלה "</f>
        <v xml:space="preserve"> אסמכתא          חזרה לטבלה </v>
      </c>
      <c r="Q245" s="477" t="s">
        <v>203</v>
      </c>
      <c r="R245" s="817"/>
      <c r="S245" s="813"/>
      <c r="T245" s="580" t="s">
        <v>18</v>
      </c>
      <c r="U245" s="235"/>
      <c r="V245" s="235"/>
      <c r="X245" s="581" t="s">
        <v>7</v>
      </c>
      <c r="Y245" s="582" t="str">
        <f>+" אסמכתא " &amp; $B$12 &amp;"         חזרה לטבלה "</f>
        <v xml:space="preserve"> אסמכתא          חזרה לטבלה </v>
      </c>
      <c r="Z245" s="477" t="s">
        <v>203</v>
      </c>
      <c r="AA245" s="817"/>
      <c r="AB245" s="813"/>
      <c r="AC245" s="580" t="s">
        <v>18</v>
      </c>
      <c r="AD245" s="235"/>
      <c r="AE245" s="235"/>
      <c r="AF245" s="235"/>
      <c r="AG245" s="582" t="s">
        <v>23</v>
      </c>
      <c r="AH245" s="582" t="str">
        <f>+" אסמכתא " &amp; $B$12 &amp;"         חזרה לטבלה "</f>
        <v xml:space="preserve"> אסמכתא          חזרה לטבלה </v>
      </c>
      <c r="AI245" s="817"/>
      <c r="AJ245" s="813"/>
      <c r="AK245" s="815"/>
      <c r="AL245" s="235"/>
      <c r="AM245" s="235"/>
    </row>
    <row r="246" spans="1:39" s="177" customFormat="1" x14ac:dyDescent="0.2">
      <c r="A246" s="583">
        <v>1</v>
      </c>
      <c r="B246" s="584"/>
      <c r="C246" s="585"/>
      <c r="D246" s="586"/>
      <c r="E246" s="586"/>
      <c r="F246" s="587"/>
      <c r="G246" s="235">
        <f>IF(AND((COUNTA($C$12)=1),(COUNTA(F246)=1),($C$12&lt;&gt;0),(OR((E246&lt;$C$62),(E246&gt;($E$62+61))))),1,0)</f>
        <v>0</v>
      </c>
      <c r="H246" s="235">
        <f>IF(AND((COUNTA($C$12)=1),(COUNTA(F246)=1),($C$12&lt;&gt;0),(OR((D246&lt;$C$62),(D246&gt;($E$62))))),1,0)</f>
        <v>0</v>
      </c>
      <c r="I246" s="235"/>
      <c r="J246" s="235"/>
      <c r="K246" s="235"/>
      <c r="L246" s="235"/>
      <c r="M246" s="235"/>
      <c r="O246" s="583">
        <v>12</v>
      </c>
      <c r="P246" s="584"/>
      <c r="Q246" s="585"/>
      <c r="R246" s="586"/>
      <c r="S246" s="586"/>
      <c r="T246" s="587"/>
      <c r="U246" s="235">
        <f>IF(AND((COUNTA($C$12)=1),(COUNTA(T246)=1),($C$12&lt;&gt;0),(OR((S246&lt;$C$62),(S246&gt;($E$62+61))))),1,0)</f>
        <v>0</v>
      </c>
      <c r="V246" s="235">
        <f>IF(AND((COUNTA($C$12)=1),(COUNTA(T246)=1),($C$12&lt;&gt;0),(OR((R246&lt;$C$62),(R246&gt;($E$62))))),1,0)</f>
        <v>0</v>
      </c>
      <c r="X246" s="583">
        <v>23</v>
      </c>
      <c r="Y246" s="584"/>
      <c r="Z246" s="585"/>
      <c r="AA246" s="586"/>
      <c r="AB246" s="586"/>
      <c r="AC246" s="587"/>
      <c r="AD246" s="235">
        <f>IF(AND((COUNTA($C$12)=1),(COUNTA(AC246)=1),($C$12&lt;&gt;0),(OR((AB246&lt;$C$62),(AB246&gt;($E$62+61))))),1,0)</f>
        <v>0</v>
      </c>
      <c r="AE246" s="235">
        <f t="shared" ref="AE246:AE256" si="75">IF(AND((COUNTA($C$12)=1),(COUNTA(AC246)=1),($C$12&lt;&gt;0),(OR((AA246&lt;$C$62),(AA246&gt;($E$62))))),1,0)</f>
        <v>0</v>
      </c>
      <c r="AF246" s="235"/>
      <c r="AG246" s="584">
        <v>34</v>
      </c>
      <c r="AH246" s="584"/>
      <c r="AI246" s="586"/>
      <c r="AJ246" s="586"/>
      <c r="AK246" s="587"/>
      <c r="AL246" s="235">
        <f>IF(AND((COUNTA($C$12)=1),(COUNTA(AK246)=1),($C$12&lt;&gt;0),(OR((AJ246&lt;$C$62),(AJ246&gt;($E$62+61))))),1,0)</f>
        <v>0</v>
      </c>
      <c r="AM246" s="235">
        <f>IF(AND((COUNTA($C$12)=1),(COUNTA(AK246)=1),($C$12&lt;&gt;0),(OR((AI246&lt;$C$62),(AI246&gt;($E$62))))),1,0)</f>
        <v>0</v>
      </c>
    </row>
    <row r="247" spans="1:39" s="177" customFormat="1" x14ac:dyDescent="0.2">
      <c r="A247" s="583">
        <v>2</v>
      </c>
      <c r="B247" s="584"/>
      <c r="C247" s="585"/>
      <c r="D247" s="586"/>
      <c r="E247" s="586"/>
      <c r="F247" s="587"/>
      <c r="G247" s="235">
        <f t="shared" ref="G247:G256" si="76">IF(AND((COUNTA($C$12)=1),(COUNTA(F247)=1),($C$12&lt;&gt;0),(OR((E247&lt;$C$62),(E247&gt;($E$62+61))))),1,0)</f>
        <v>0</v>
      </c>
      <c r="H247" s="235">
        <f t="shared" ref="H247:H256" si="77">IF(AND((COUNTA($C$12)=1),(COUNTA(F247)=1),($C$12&lt;&gt;0),(OR((D247&lt;$C$62),(D247&gt;($E$62))))),1,0)</f>
        <v>0</v>
      </c>
      <c r="I247" s="235"/>
      <c r="J247" s="235"/>
      <c r="K247" s="235"/>
      <c r="L247" s="235"/>
      <c r="M247" s="235"/>
      <c r="O247" s="583">
        <v>13</v>
      </c>
      <c r="P247" s="584"/>
      <c r="Q247" s="585"/>
      <c r="R247" s="586"/>
      <c r="S247" s="586"/>
      <c r="T247" s="587"/>
      <c r="U247" s="235">
        <f t="shared" ref="U247:U256" si="78">IF(AND((COUNTA($C$12)=1),(COUNTA(T247)=1),($C$12&lt;&gt;0),(OR((S247&lt;$C$62),(S247&gt;($E$62+61))))),1,0)</f>
        <v>0</v>
      </c>
      <c r="V247" s="235">
        <f t="shared" ref="V247:V256" si="79">IF(AND((COUNTA($C$12)=1),(COUNTA(T247)=1),($C$12&lt;&gt;0),(OR((R247&lt;$C$62),(R247&gt;($E$62))))),1,0)</f>
        <v>0</v>
      </c>
      <c r="X247" s="583">
        <v>24</v>
      </c>
      <c r="Y247" s="584"/>
      <c r="Z247" s="585"/>
      <c r="AA247" s="586"/>
      <c r="AB247" s="586"/>
      <c r="AC247" s="587"/>
      <c r="AD247" s="235">
        <f t="shared" ref="AD247:AD256" si="80">IF(AND((COUNTA($C$12)=1),(COUNTA(AC247)=1),($C$12&lt;&gt;0),(OR((AB247&lt;$C$62),(AB247&gt;($E$62+61))))),1,0)</f>
        <v>0</v>
      </c>
      <c r="AE247" s="235">
        <f t="shared" si="75"/>
        <v>0</v>
      </c>
      <c r="AF247" s="235"/>
      <c r="AG247" s="584">
        <v>35</v>
      </c>
      <c r="AH247" s="584"/>
      <c r="AI247" s="586"/>
      <c r="AJ247" s="586"/>
      <c r="AK247" s="587"/>
      <c r="AL247" s="235">
        <f t="shared" ref="AL247:AL255" si="81">IF(AND((COUNTA($C$12)=1),(COUNTA(AK247)=1),($C$12&lt;&gt;0),(OR((AJ247&lt;$C$62),(AJ247&gt;($E$62+61))))),1,0)</f>
        <v>0</v>
      </c>
      <c r="AM247" s="235">
        <f t="shared" ref="AM247:AM255" si="82">IF(AND((COUNTA($C$12)=1),(COUNTA(AK247)=1),($C$12&lt;&gt;0),(OR((AI247&lt;$C$62),(AI247&gt;($E$62))))),1,0)</f>
        <v>0</v>
      </c>
    </row>
    <row r="248" spans="1:39" s="177" customFormat="1" x14ac:dyDescent="0.2">
      <c r="A248" s="583">
        <v>3</v>
      </c>
      <c r="B248" s="584"/>
      <c r="C248" s="585"/>
      <c r="D248" s="586"/>
      <c r="E248" s="586"/>
      <c r="F248" s="587"/>
      <c r="G248" s="235">
        <f t="shared" si="76"/>
        <v>0</v>
      </c>
      <c r="H248" s="235">
        <f t="shared" si="77"/>
        <v>0</v>
      </c>
      <c r="I248" s="235"/>
      <c r="J248" s="235"/>
      <c r="K248" s="235"/>
      <c r="L248" s="235"/>
      <c r="M248" s="235"/>
      <c r="O248" s="583">
        <v>14</v>
      </c>
      <c r="P248" s="584"/>
      <c r="Q248" s="585"/>
      <c r="R248" s="586"/>
      <c r="S248" s="586"/>
      <c r="T248" s="587"/>
      <c r="U248" s="235">
        <f t="shared" si="78"/>
        <v>0</v>
      </c>
      <c r="V248" s="235">
        <f t="shared" si="79"/>
        <v>0</v>
      </c>
      <c r="X248" s="583">
        <v>25</v>
      </c>
      <c r="Y248" s="584"/>
      <c r="Z248" s="585"/>
      <c r="AA248" s="586"/>
      <c r="AB248" s="586"/>
      <c r="AC248" s="587"/>
      <c r="AD248" s="235">
        <f t="shared" si="80"/>
        <v>0</v>
      </c>
      <c r="AE248" s="235">
        <f t="shared" si="75"/>
        <v>0</v>
      </c>
      <c r="AF248" s="235"/>
      <c r="AG248" s="584">
        <v>36</v>
      </c>
      <c r="AH248" s="584"/>
      <c r="AI248" s="586"/>
      <c r="AJ248" s="586"/>
      <c r="AK248" s="587"/>
      <c r="AL248" s="235">
        <f t="shared" si="81"/>
        <v>0</v>
      </c>
      <c r="AM248" s="235">
        <f t="shared" si="82"/>
        <v>0</v>
      </c>
    </row>
    <row r="249" spans="1:39" s="177" customFormat="1" x14ac:dyDescent="0.2">
      <c r="A249" s="583">
        <v>4</v>
      </c>
      <c r="B249" s="584"/>
      <c r="C249" s="585"/>
      <c r="D249" s="586"/>
      <c r="E249" s="586"/>
      <c r="F249" s="587"/>
      <c r="G249" s="235">
        <f t="shared" si="76"/>
        <v>0</v>
      </c>
      <c r="H249" s="235">
        <f t="shared" si="77"/>
        <v>0</v>
      </c>
      <c r="I249" s="235"/>
      <c r="J249" s="235"/>
      <c r="K249" s="235"/>
      <c r="L249" s="235"/>
      <c r="M249" s="235"/>
      <c r="O249" s="583">
        <v>15</v>
      </c>
      <c r="P249" s="584"/>
      <c r="Q249" s="585"/>
      <c r="R249" s="586"/>
      <c r="S249" s="586"/>
      <c r="T249" s="587"/>
      <c r="U249" s="235">
        <f t="shared" si="78"/>
        <v>0</v>
      </c>
      <c r="V249" s="235">
        <f t="shared" si="79"/>
        <v>0</v>
      </c>
      <c r="X249" s="583">
        <v>26</v>
      </c>
      <c r="Y249" s="584"/>
      <c r="Z249" s="585"/>
      <c r="AA249" s="586"/>
      <c r="AB249" s="586"/>
      <c r="AC249" s="587"/>
      <c r="AD249" s="235">
        <f t="shared" si="80"/>
        <v>0</v>
      </c>
      <c r="AE249" s="235">
        <f t="shared" si="75"/>
        <v>0</v>
      </c>
      <c r="AF249" s="235"/>
      <c r="AG249" s="584">
        <v>37</v>
      </c>
      <c r="AH249" s="584"/>
      <c r="AI249" s="586"/>
      <c r="AJ249" s="586"/>
      <c r="AK249" s="587"/>
      <c r="AL249" s="235">
        <f t="shared" si="81"/>
        <v>0</v>
      </c>
      <c r="AM249" s="235">
        <f t="shared" si="82"/>
        <v>0</v>
      </c>
    </row>
    <row r="250" spans="1:39" s="177" customFormat="1" x14ac:dyDescent="0.2">
      <c r="A250" s="583">
        <v>5</v>
      </c>
      <c r="B250" s="584"/>
      <c r="C250" s="585"/>
      <c r="D250" s="586"/>
      <c r="E250" s="586"/>
      <c r="F250" s="587"/>
      <c r="G250" s="235">
        <f t="shared" si="76"/>
        <v>0</v>
      </c>
      <c r="H250" s="235">
        <f t="shared" si="77"/>
        <v>0</v>
      </c>
      <c r="I250" s="235"/>
      <c r="J250" s="235"/>
      <c r="K250" s="235"/>
      <c r="L250" s="235"/>
      <c r="M250" s="235"/>
      <c r="O250" s="583">
        <v>16</v>
      </c>
      <c r="P250" s="584"/>
      <c r="Q250" s="585"/>
      <c r="R250" s="586"/>
      <c r="S250" s="586"/>
      <c r="T250" s="587"/>
      <c r="U250" s="235">
        <f t="shared" si="78"/>
        <v>0</v>
      </c>
      <c r="V250" s="235">
        <f t="shared" si="79"/>
        <v>0</v>
      </c>
      <c r="X250" s="583">
        <v>27</v>
      </c>
      <c r="Y250" s="584"/>
      <c r="Z250" s="585"/>
      <c r="AA250" s="586"/>
      <c r="AB250" s="586"/>
      <c r="AC250" s="587"/>
      <c r="AD250" s="235">
        <f t="shared" si="80"/>
        <v>0</v>
      </c>
      <c r="AE250" s="235">
        <f t="shared" si="75"/>
        <v>0</v>
      </c>
      <c r="AF250" s="235"/>
      <c r="AG250" s="584">
        <v>38</v>
      </c>
      <c r="AH250" s="584"/>
      <c r="AI250" s="586"/>
      <c r="AJ250" s="586"/>
      <c r="AK250" s="587"/>
      <c r="AL250" s="235">
        <f t="shared" si="81"/>
        <v>0</v>
      </c>
      <c r="AM250" s="235">
        <f t="shared" si="82"/>
        <v>0</v>
      </c>
    </row>
    <row r="251" spans="1:39" s="177" customFormat="1" x14ac:dyDescent="0.2">
      <c r="A251" s="583">
        <v>6</v>
      </c>
      <c r="B251" s="584"/>
      <c r="C251" s="585"/>
      <c r="D251" s="586"/>
      <c r="E251" s="586"/>
      <c r="F251" s="587"/>
      <c r="G251" s="235">
        <f t="shared" si="76"/>
        <v>0</v>
      </c>
      <c r="H251" s="235">
        <f t="shared" si="77"/>
        <v>0</v>
      </c>
      <c r="I251" s="235"/>
      <c r="J251" s="235"/>
      <c r="K251" s="235"/>
      <c r="L251" s="235"/>
      <c r="M251" s="235"/>
      <c r="O251" s="583">
        <v>17</v>
      </c>
      <c r="P251" s="584"/>
      <c r="Q251" s="585"/>
      <c r="R251" s="586"/>
      <c r="S251" s="586"/>
      <c r="T251" s="587"/>
      <c r="U251" s="235">
        <f t="shared" si="78"/>
        <v>0</v>
      </c>
      <c r="V251" s="235">
        <f t="shared" si="79"/>
        <v>0</v>
      </c>
      <c r="X251" s="583">
        <v>28</v>
      </c>
      <c r="Y251" s="584"/>
      <c r="Z251" s="585"/>
      <c r="AA251" s="586"/>
      <c r="AB251" s="586"/>
      <c r="AC251" s="587"/>
      <c r="AD251" s="235">
        <f t="shared" si="80"/>
        <v>0</v>
      </c>
      <c r="AE251" s="235">
        <f t="shared" si="75"/>
        <v>0</v>
      </c>
      <c r="AF251" s="235"/>
      <c r="AG251" s="584">
        <v>39</v>
      </c>
      <c r="AH251" s="584"/>
      <c r="AI251" s="586"/>
      <c r="AJ251" s="586"/>
      <c r="AK251" s="587"/>
      <c r="AL251" s="235">
        <f t="shared" si="81"/>
        <v>0</v>
      </c>
      <c r="AM251" s="235">
        <f t="shared" si="82"/>
        <v>0</v>
      </c>
    </row>
    <row r="252" spans="1:39" s="177" customFormat="1" x14ac:dyDescent="0.2">
      <c r="A252" s="583">
        <v>7</v>
      </c>
      <c r="B252" s="584"/>
      <c r="C252" s="585"/>
      <c r="D252" s="586"/>
      <c r="E252" s="586"/>
      <c r="F252" s="587"/>
      <c r="G252" s="235">
        <f t="shared" si="76"/>
        <v>0</v>
      </c>
      <c r="H252" s="235">
        <f t="shared" si="77"/>
        <v>0</v>
      </c>
      <c r="I252" s="235"/>
      <c r="J252" s="235"/>
      <c r="K252" s="235"/>
      <c r="L252" s="235"/>
      <c r="M252" s="235"/>
      <c r="O252" s="583">
        <v>18</v>
      </c>
      <c r="P252" s="584"/>
      <c r="Q252" s="585"/>
      <c r="R252" s="586"/>
      <c r="S252" s="586"/>
      <c r="T252" s="587"/>
      <c r="U252" s="235">
        <f t="shared" si="78"/>
        <v>0</v>
      </c>
      <c r="V252" s="235">
        <f t="shared" si="79"/>
        <v>0</v>
      </c>
      <c r="X252" s="583">
        <v>29</v>
      </c>
      <c r="Y252" s="584"/>
      <c r="Z252" s="585"/>
      <c r="AA252" s="586"/>
      <c r="AB252" s="586"/>
      <c r="AC252" s="587"/>
      <c r="AD252" s="235">
        <f t="shared" si="80"/>
        <v>0</v>
      </c>
      <c r="AE252" s="235">
        <f t="shared" si="75"/>
        <v>0</v>
      </c>
      <c r="AF252" s="235"/>
      <c r="AG252" s="584">
        <v>40</v>
      </c>
      <c r="AH252" s="584"/>
      <c r="AI252" s="586"/>
      <c r="AJ252" s="586"/>
      <c r="AK252" s="587"/>
      <c r="AL252" s="235">
        <f t="shared" si="81"/>
        <v>0</v>
      </c>
      <c r="AM252" s="235">
        <f t="shared" si="82"/>
        <v>0</v>
      </c>
    </row>
    <row r="253" spans="1:39" s="177" customFormat="1" x14ac:dyDescent="0.2">
      <c r="A253" s="583">
        <v>8</v>
      </c>
      <c r="B253" s="584"/>
      <c r="C253" s="585"/>
      <c r="D253" s="586"/>
      <c r="E253" s="586"/>
      <c r="F253" s="587"/>
      <c r="G253" s="235">
        <f t="shared" si="76"/>
        <v>0</v>
      </c>
      <c r="H253" s="235">
        <f t="shared" si="77"/>
        <v>0</v>
      </c>
      <c r="I253" s="235"/>
      <c r="J253" s="235"/>
      <c r="K253" s="235"/>
      <c r="L253" s="235"/>
      <c r="M253" s="235"/>
      <c r="O253" s="583">
        <v>19</v>
      </c>
      <c r="P253" s="584"/>
      <c r="Q253" s="585"/>
      <c r="R253" s="586"/>
      <c r="S253" s="586"/>
      <c r="T253" s="587"/>
      <c r="U253" s="235">
        <f t="shared" si="78"/>
        <v>0</v>
      </c>
      <c r="V253" s="235">
        <f t="shared" si="79"/>
        <v>0</v>
      </c>
      <c r="X253" s="583">
        <v>30</v>
      </c>
      <c r="Y253" s="584"/>
      <c r="Z253" s="585"/>
      <c r="AA253" s="586"/>
      <c r="AB253" s="586"/>
      <c r="AC253" s="587"/>
      <c r="AD253" s="235">
        <f t="shared" si="80"/>
        <v>0</v>
      </c>
      <c r="AE253" s="235">
        <f t="shared" si="75"/>
        <v>0</v>
      </c>
      <c r="AF253" s="235"/>
      <c r="AG253" s="584">
        <v>41</v>
      </c>
      <c r="AH253" s="584"/>
      <c r="AI253" s="586"/>
      <c r="AJ253" s="586"/>
      <c r="AK253" s="587"/>
      <c r="AL253" s="235">
        <f t="shared" si="81"/>
        <v>0</v>
      </c>
      <c r="AM253" s="235">
        <f t="shared" si="82"/>
        <v>0</v>
      </c>
    </row>
    <row r="254" spans="1:39" s="177" customFormat="1" x14ac:dyDescent="0.2">
      <c r="A254" s="583">
        <v>9</v>
      </c>
      <c r="B254" s="584"/>
      <c r="C254" s="585"/>
      <c r="D254" s="586"/>
      <c r="E254" s="586"/>
      <c r="F254" s="587"/>
      <c r="G254" s="235">
        <f t="shared" si="76"/>
        <v>0</v>
      </c>
      <c r="H254" s="235">
        <f t="shared" si="77"/>
        <v>0</v>
      </c>
      <c r="I254" s="235"/>
      <c r="J254" s="235"/>
      <c r="K254" s="235"/>
      <c r="L254" s="235"/>
      <c r="M254" s="235"/>
      <c r="O254" s="583">
        <v>20</v>
      </c>
      <c r="P254" s="584"/>
      <c r="Q254" s="585"/>
      <c r="R254" s="586"/>
      <c r="S254" s="586"/>
      <c r="T254" s="587"/>
      <c r="U254" s="235">
        <f t="shared" si="78"/>
        <v>0</v>
      </c>
      <c r="V254" s="235">
        <f t="shared" si="79"/>
        <v>0</v>
      </c>
      <c r="X254" s="583">
        <v>31</v>
      </c>
      <c r="Y254" s="584"/>
      <c r="Z254" s="585"/>
      <c r="AA254" s="586"/>
      <c r="AB254" s="586"/>
      <c r="AC254" s="587"/>
      <c r="AD254" s="235">
        <f t="shared" si="80"/>
        <v>0</v>
      </c>
      <c r="AE254" s="235">
        <f t="shared" si="75"/>
        <v>0</v>
      </c>
      <c r="AF254" s="235"/>
      <c r="AG254" s="584">
        <v>42</v>
      </c>
      <c r="AH254" s="584"/>
      <c r="AI254" s="586"/>
      <c r="AJ254" s="586"/>
      <c r="AK254" s="587"/>
      <c r="AL254" s="235">
        <f t="shared" si="81"/>
        <v>0</v>
      </c>
      <c r="AM254" s="235">
        <f t="shared" si="82"/>
        <v>0</v>
      </c>
    </row>
    <row r="255" spans="1:39" s="177" customFormat="1" x14ac:dyDescent="0.2">
      <c r="A255" s="583">
        <v>10</v>
      </c>
      <c r="B255" s="584"/>
      <c r="C255" s="585"/>
      <c r="D255" s="586"/>
      <c r="E255" s="586"/>
      <c r="F255" s="587"/>
      <c r="G255" s="235">
        <f t="shared" si="76"/>
        <v>0</v>
      </c>
      <c r="H255" s="235">
        <f t="shared" si="77"/>
        <v>0</v>
      </c>
      <c r="I255" s="235"/>
      <c r="J255" s="235"/>
      <c r="K255" s="235"/>
      <c r="L255" s="235"/>
      <c r="M255" s="235"/>
      <c r="O255" s="583">
        <v>21</v>
      </c>
      <c r="P255" s="584"/>
      <c r="Q255" s="585"/>
      <c r="R255" s="586"/>
      <c r="S255" s="586"/>
      <c r="T255" s="587"/>
      <c r="U255" s="235">
        <f t="shared" si="78"/>
        <v>0</v>
      </c>
      <c r="V255" s="235">
        <f t="shared" si="79"/>
        <v>0</v>
      </c>
      <c r="X255" s="583">
        <v>32</v>
      </c>
      <c r="Y255" s="584"/>
      <c r="Z255" s="585"/>
      <c r="AA255" s="586"/>
      <c r="AB255" s="586"/>
      <c r="AC255" s="587"/>
      <c r="AD255" s="235">
        <f t="shared" si="80"/>
        <v>0</v>
      </c>
      <c r="AE255" s="235">
        <f t="shared" si="75"/>
        <v>0</v>
      </c>
      <c r="AF255" s="235"/>
      <c r="AG255" s="584">
        <v>43</v>
      </c>
      <c r="AH255" s="584"/>
      <c r="AI255" s="586"/>
      <c r="AJ255" s="586"/>
      <c r="AK255" s="587"/>
      <c r="AL255" s="235">
        <f t="shared" si="81"/>
        <v>0</v>
      </c>
      <c r="AM255" s="235">
        <f t="shared" si="82"/>
        <v>0</v>
      </c>
    </row>
    <row r="256" spans="1:39" s="177" customFormat="1" ht="13.5" thickBot="1" x14ac:dyDescent="0.25">
      <c r="A256" s="583">
        <v>11</v>
      </c>
      <c r="B256" s="584"/>
      <c r="C256" s="585"/>
      <c r="D256" s="586"/>
      <c r="E256" s="586"/>
      <c r="F256" s="587"/>
      <c r="G256" s="235">
        <f t="shared" si="76"/>
        <v>0</v>
      </c>
      <c r="H256" s="235">
        <f t="shared" si="77"/>
        <v>0</v>
      </c>
      <c r="I256" s="235"/>
      <c r="J256" s="235"/>
      <c r="K256" s="235"/>
      <c r="L256" s="235"/>
      <c r="M256" s="235"/>
      <c r="O256" s="583">
        <v>22</v>
      </c>
      <c r="P256" s="584"/>
      <c r="Q256" s="585"/>
      <c r="R256" s="586"/>
      <c r="S256" s="586"/>
      <c r="T256" s="587"/>
      <c r="U256" s="235">
        <f t="shared" si="78"/>
        <v>0</v>
      </c>
      <c r="V256" s="235">
        <f t="shared" si="79"/>
        <v>0</v>
      </c>
      <c r="X256" s="583">
        <v>33</v>
      </c>
      <c r="Y256" s="584"/>
      <c r="Z256" s="585"/>
      <c r="AA256" s="586"/>
      <c r="AB256" s="586"/>
      <c r="AC256" s="587"/>
      <c r="AD256" s="235">
        <f t="shared" si="80"/>
        <v>0</v>
      </c>
      <c r="AE256" s="235">
        <f t="shared" si="75"/>
        <v>0</v>
      </c>
      <c r="AF256" s="235"/>
      <c r="AG256" s="589"/>
      <c r="AH256" s="589" t="s">
        <v>3</v>
      </c>
      <c r="AI256" s="589"/>
      <c r="AJ256" s="589"/>
      <c r="AK256" s="590">
        <f>SUM(F246:F256)+SUM(T246:T256)+SUM(AK246:AK255)+SUM(AC246:AC256)</f>
        <v>0</v>
      </c>
      <c r="AL256" s="235"/>
      <c r="AM256" s="235"/>
    </row>
    <row r="257" spans="1:39" s="177" customFormat="1" x14ac:dyDescent="0.2">
      <c r="B257" s="591"/>
      <c r="C257" s="328"/>
      <c r="D257" s="592"/>
      <c r="E257" s="592"/>
      <c r="F257" s="575"/>
      <c r="G257" s="235"/>
      <c r="H257" s="235"/>
      <c r="I257" s="235"/>
      <c r="J257" s="235"/>
      <c r="K257" s="235"/>
      <c r="L257" s="235"/>
      <c r="M257" s="235"/>
      <c r="P257" s="591"/>
      <c r="Q257" s="328"/>
      <c r="R257" s="592"/>
      <c r="S257" s="592"/>
      <c r="T257" s="575"/>
      <c r="U257" s="235"/>
      <c r="V257" s="235"/>
      <c r="Y257" s="591"/>
      <c r="Z257" s="328"/>
      <c r="AA257" s="592"/>
      <c r="AB257" s="592"/>
      <c r="AC257" s="575"/>
      <c r="AD257" s="235"/>
      <c r="AE257" s="235"/>
      <c r="AF257" s="235"/>
      <c r="AG257" s="591"/>
      <c r="AH257" s="591"/>
      <c r="AI257" s="592"/>
      <c r="AJ257" s="592"/>
      <c r="AK257" s="575"/>
      <c r="AL257" s="235"/>
      <c r="AM257" s="235"/>
    </row>
    <row r="258" spans="1:39" s="177" customFormat="1" x14ac:dyDescent="0.2">
      <c r="B258" s="591"/>
      <c r="C258" s="328"/>
      <c r="D258" s="592"/>
      <c r="E258" s="592"/>
      <c r="F258" s="575"/>
      <c r="G258" s="235"/>
      <c r="H258" s="235"/>
      <c r="I258" s="235"/>
      <c r="J258" s="235"/>
      <c r="K258" s="235"/>
      <c r="L258" s="235"/>
      <c r="M258" s="235"/>
      <c r="P258" s="591"/>
      <c r="Q258" s="328"/>
      <c r="R258" s="592"/>
      <c r="S258" s="592"/>
      <c r="T258" s="575"/>
      <c r="U258" s="235"/>
      <c r="V258" s="235"/>
      <c r="Y258" s="591"/>
      <c r="Z258" s="328"/>
      <c r="AA258" s="592"/>
      <c r="AB258" s="592"/>
      <c r="AC258" s="575"/>
      <c r="AD258" s="235"/>
      <c r="AE258" s="235"/>
      <c r="AF258" s="235"/>
      <c r="AG258" s="591"/>
      <c r="AH258" s="591"/>
      <c r="AI258" s="592"/>
      <c r="AJ258" s="592"/>
      <c r="AK258" s="575"/>
      <c r="AL258" s="235"/>
      <c r="AM258" s="235"/>
    </row>
    <row r="259" spans="1:39" s="177" customFormat="1" x14ac:dyDescent="0.2">
      <c r="B259" s="591"/>
      <c r="C259" s="328"/>
      <c r="D259" s="592"/>
      <c r="E259" s="592"/>
      <c r="F259" s="575"/>
      <c r="G259" s="235"/>
      <c r="H259" s="235"/>
      <c r="I259" s="235"/>
      <c r="J259" s="235"/>
      <c r="K259" s="235"/>
      <c r="L259" s="235"/>
      <c r="M259" s="235"/>
      <c r="P259" s="591"/>
      <c r="Q259" s="328"/>
      <c r="R259" s="592"/>
      <c r="S259" s="592"/>
      <c r="T259" s="575"/>
      <c r="U259" s="235"/>
      <c r="V259" s="235"/>
      <c r="Y259" s="591"/>
      <c r="Z259" s="328"/>
      <c r="AA259" s="592"/>
      <c r="AB259" s="592"/>
      <c r="AC259" s="575"/>
      <c r="AD259" s="235"/>
      <c r="AE259" s="235"/>
      <c r="AF259" s="235"/>
      <c r="AG259" s="591"/>
      <c r="AH259" s="591"/>
      <c r="AI259" s="592"/>
      <c r="AJ259" s="592"/>
      <c r="AK259" s="575"/>
      <c r="AL259" s="235"/>
      <c r="AM259" s="235"/>
    </row>
    <row r="260" spans="1:39" s="177" customFormat="1" x14ac:dyDescent="0.2">
      <c r="B260" s="591"/>
      <c r="C260" s="328"/>
      <c r="D260" s="592"/>
      <c r="E260" s="592"/>
      <c r="F260" s="575"/>
      <c r="G260" s="235"/>
      <c r="H260" s="235"/>
      <c r="I260" s="235"/>
      <c r="J260" s="235"/>
      <c r="K260" s="235"/>
      <c r="L260" s="235"/>
      <c r="M260" s="235"/>
      <c r="P260" s="591"/>
      <c r="Q260" s="328"/>
      <c r="R260" s="592"/>
      <c r="S260" s="592"/>
      <c r="T260" s="575"/>
      <c r="U260" s="235"/>
      <c r="V260" s="235"/>
      <c r="Y260" s="591"/>
      <c r="Z260" s="328"/>
      <c r="AA260" s="592"/>
      <c r="AB260" s="592"/>
      <c r="AC260" s="575"/>
      <c r="AD260" s="235"/>
      <c r="AE260" s="235"/>
      <c r="AF260" s="235"/>
      <c r="AG260" s="591"/>
      <c r="AH260" s="591"/>
      <c r="AI260" s="592"/>
      <c r="AJ260" s="592"/>
      <c r="AK260" s="575"/>
      <c r="AL260" s="235"/>
      <c r="AM260" s="235"/>
    </row>
    <row r="261" spans="1:39" s="177" customFormat="1" x14ac:dyDescent="0.2">
      <c r="B261" s="591"/>
      <c r="C261" s="328"/>
      <c r="D261" s="592"/>
      <c r="E261" s="592"/>
      <c r="F261" s="575"/>
      <c r="G261" s="235"/>
      <c r="H261" s="235"/>
      <c r="I261" s="235"/>
      <c r="J261" s="235"/>
      <c r="K261" s="235"/>
      <c r="L261" s="235"/>
      <c r="M261" s="235"/>
      <c r="P261" s="591"/>
      <c r="Q261" s="328"/>
      <c r="R261" s="592"/>
      <c r="S261" s="592"/>
      <c r="T261" s="575"/>
      <c r="U261" s="235"/>
      <c r="V261" s="235"/>
      <c r="Y261" s="591"/>
      <c r="Z261" s="328"/>
      <c r="AA261" s="592"/>
      <c r="AB261" s="592"/>
      <c r="AC261" s="575"/>
      <c r="AD261" s="235"/>
      <c r="AE261" s="235"/>
      <c r="AF261" s="235"/>
      <c r="AG261" s="591"/>
      <c r="AH261" s="591"/>
      <c r="AI261" s="592"/>
      <c r="AJ261" s="592"/>
      <c r="AK261" s="575"/>
      <c r="AL261" s="235"/>
      <c r="AM261" s="235"/>
    </row>
    <row r="262" spans="1:39" s="177" customFormat="1" x14ac:dyDescent="0.2">
      <c r="B262" s="591"/>
      <c r="C262" s="328"/>
      <c r="D262" s="592"/>
      <c r="E262" s="592"/>
      <c r="F262" s="575"/>
      <c r="G262" s="235"/>
      <c r="H262" s="235"/>
      <c r="I262" s="235"/>
      <c r="J262" s="235"/>
      <c r="K262" s="235"/>
      <c r="L262" s="235"/>
      <c r="M262" s="235"/>
      <c r="P262" s="591"/>
      <c r="Q262" s="328"/>
      <c r="R262" s="592"/>
      <c r="S262" s="592"/>
      <c r="T262" s="575"/>
      <c r="U262" s="235"/>
      <c r="V262" s="235"/>
      <c r="Y262" s="591"/>
      <c r="Z262" s="328"/>
      <c r="AA262" s="592"/>
      <c r="AB262" s="592"/>
      <c r="AC262" s="575"/>
      <c r="AD262" s="235"/>
      <c r="AE262" s="235"/>
      <c r="AF262" s="235"/>
      <c r="AG262" s="591"/>
      <c r="AH262" s="591"/>
      <c r="AI262" s="592"/>
      <c r="AJ262" s="592"/>
      <c r="AK262" s="575"/>
      <c r="AL262" s="235"/>
      <c r="AM262" s="235"/>
    </row>
    <row r="263" spans="1:39" s="177" customFormat="1" ht="13.5" thickBot="1" x14ac:dyDescent="0.25">
      <c r="B263" s="591"/>
      <c r="C263" s="328"/>
      <c r="D263" s="592"/>
      <c r="E263" s="592"/>
      <c r="F263" s="575"/>
      <c r="G263" s="235"/>
      <c r="H263" s="235"/>
      <c r="I263" s="235"/>
      <c r="J263" s="235"/>
      <c r="K263" s="235"/>
      <c r="L263" s="235"/>
      <c r="M263" s="235"/>
      <c r="P263" s="591"/>
      <c r="Q263" s="328"/>
      <c r="R263" s="592"/>
      <c r="S263" s="592"/>
      <c r="T263" s="575"/>
      <c r="U263" s="235"/>
      <c r="V263" s="235"/>
      <c r="Y263" s="591"/>
      <c r="Z263" s="328"/>
      <c r="AA263" s="592"/>
      <c r="AB263" s="592"/>
      <c r="AC263" s="575"/>
      <c r="AD263" s="235"/>
      <c r="AE263" s="235"/>
      <c r="AF263" s="235"/>
      <c r="AG263" s="591"/>
      <c r="AH263" s="591"/>
      <c r="AI263" s="592"/>
      <c r="AJ263" s="592"/>
      <c r="AK263" s="575"/>
      <c r="AL263" s="235"/>
      <c r="AM263" s="235"/>
    </row>
    <row r="264" spans="1:39" s="177" customFormat="1" ht="13.5" thickBot="1" x14ac:dyDescent="0.25">
      <c r="A264" s="579">
        <v>11</v>
      </c>
      <c r="B264" s="579"/>
      <c r="C264" s="472"/>
      <c r="D264" s="816" t="s">
        <v>159</v>
      </c>
      <c r="E264" s="812" t="s">
        <v>34</v>
      </c>
      <c r="F264" s="580">
        <f>+$AK276</f>
        <v>0</v>
      </c>
      <c r="G264" s="235"/>
      <c r="H264" s="235"/>
      <c r="I264" s="235"/>
      <c r="J264" s="235"/>
      <c r="K264" s="235"/>
      <c r="L264" s="235"/>
      <c r="M264" s="235"/>
      <c r="O264" s="579"/>
      <c r="P264" s="579"/>
      <c r="Q264" s="472"/>
      <c r="R264" s="816" t="s">
        <v>159</v>
      </c>
      <c r="S264" s="812" t="s">
        <v>34</v>
      </c>
      <c r="T264" s="580">
        <f>+$AK276</f>
        <v>0</v>
      </c>
      <c r="U264" s="235"/>
      <c r="V264" s="235"/>
      <c r="X264" s="579">
        <v>11</v>
      </c>
      <c r="Y264" s="579"/>
      <c r="Z264" s="472"/>
      <c r="AA264" s="816" t="s">
        <v>159</v>
      </c>
      <c r="AB264" s="812" t="s">
        <v>34</v>
      </c>
      <c r="AC264" s="580">
        <f>+$AK276</f>
        <v>0</v>
      </c>
      <c r="AD264" s="235"/>
      <c r="AE264" s="235"/>
      <c r="AF264" s="235"/>
      <c r="AG264" s="579"/>
      <c r="AH264" s="579"/>
      <c r="AI264" s="816" t="s">
        <v>159</v>
      </c>
      <c r="AJ264" s="812" t="s">
        <v>34</v>
      </c>
      <c r="AK264" s="814" t="s">
        <v>18</v>
      </c>
      <c r="AL264" s="235"/>
      <c r="AM264" s="235"/>
    </row>
    <row r="265" spans="1:39" s="177" customFormat="1" ht="51" x14ac:dyDescent="0.2">
      <c r="A265" s="581" t="s">
        <v>7</v>
      </c>
      <c r="B265" s="582" t="str">
        <f>+" אסמכתא " &amp; $B$13 &amp;"         חזרה לטבלה "</f>
        <v xml:space="preserve"> אסמכתא          חזרה לטבלה </v>
      </c>
      <c r="C265" s="477" t="s">
        <v>203</v>
      </c>
      <c r="D265" s="817"/>
      <c r="E265" s="813"/>
      <c r="F265" s="580" t="s">
        <v>18</v>
      </c>
      <c r="G265" s="235"/>
      <c r="H265" s="235"/>
      <c r="I265" s="235"/>
      <c r="J265" s="235"/>
      <c r="K265" s="235"/>
      <c r="L265" s="235"/>
      <c r="M265" s="235"/>
      <c r="O265" s="581" t="s">
        <v>23</v>
      </c>
      <c r="P265" s="582" t="str">
        <f>+" אסמכתא " &amp; $B$13 &amp;"         חזרה לטבלה "</f>
        <v xml:space="preserve"> אסמכתא          חזרה לטבלה </v>
      </c>
      <c r="Q265" s="477" t="s">
        <v>203</v>
      </c>
      <c r="R265" s="817"/>
      <c r="S265" s="813"/>
      <c r="T265" s="580" t="s">
        <v>18</v>
      </c>
      <c r="U265" s="235"/>
      <c r="V265" s="235"/>
      <c r="X265" s="581" t="s">
        <v>7</v>
      </c>
      <c r="Y265" s="582" t="str">
        <f>+" אסמכתא " &amp; $B$13 &amp;"         חזרה לטבלה "</f>
        <v xml:space="preserve"> אסמכתא          חזרה לטבלה </v>
      </c>
      <c r="Z265" s="477" t="s">
        <v>203</v>
      </c>
      <c r="AA265" s="817"/>
      <c r="AB265" s="813"/>
      <c r="AC265" s="580" t="s">
        <v>18</v>
      </c>
      <c r="AD265" s="235"/>
      <c r="AE265" s="235"/>
      <c r="AF265" s="235"/>
      <c r="AG265" s="582" t="s">
        <v>23</v>
      </c>
      <c r="AH265" s="582" t="str">
        <f>+" אסמכתא " &amp; $B$13 &amp;"         חזרה לטבלה "</f>
        <v xml:space="preserve"> אסמכתא          חזרה לטבלה </v>
      </c>
      <c r="AI265" s="817"/>
      <c r="AJ265" s="813"/>
      <c r="AK265" s="815"/>
      <c r="AL265" s="235"/>
      <c r="AM265" s="235"/>
    </row>
    <row r="266" spans="1:39" s="177" customFormat="1" x14ac:dyDescent="0.2">
      <c r="A266" s="583">
        <v>1</v>
      </c>
      <c r="B266" s="584"/>
      <c r="C266" s="585"/>
      <c r="D266" s="586"/>
      <c r="E266" s="586"/>
      <c r="F266" s="587"/>
      <c r="G266" s="235">
        <f>IF(AND((COUNTA($C$13)=1),(COUNTA(F266)=1),($C$13&lt;&gt;0),(OR((E266&lt;$C$62),(E266&gt;($E$62+61))))),1,0)</f>
        <v>0</v>
      </c>
      <c r="H266" s="235">
        <f>IF(AND((COUNTA($C$13)=1),(COUNTA(F266)=1),($C$13&lt;&gt;0),(OR((D266&lt;$C$62),(D266&gt;($E$62))))),1,0)</f>
        <v>0</v>
      </c>
      <c r="I266" s="235"/>
      <c r="J266" s="235"/>
      <c r="K266" s="235"/>
      <c r="L266" s="235"/>
      <c r="M266" s="235"/>
      <c r="O266" s="583">
        <v>12</v>
      </c>
      <c r="P266" s="584"/>
      <c r="Q266" s="585"/>
      <c r="R266" s="586"/>
      <c r="S266" s="586"/>
      <c r="T266" s="587"/>
      <c r="U266" s="235">
        <f>IF(AND((COUNTA($C$13)=1),(COUNTA(T266)=1),($C$13&lt;&gt;0),(OR((S266&lt;$C$62),(S266&gt;($E$62+61))))),1,0)</f>
        <v>0</v>
      </c>
      <c r="V266" s="235">
        <f>IF(AND((COUNTA($C$13)=1),(COUNTA(T266)=1),($C$13&lt;&gt;0),(OR((R266&lt;$C$62),(R266&gt;($E$62))))),1,0)</f>
        <v>0</v>
      </c>
      <c r="X266" s="583">
        <v>23</v>
      </c>
      <c r="Y266" s="584"/>
      <c r="Z266" s="585"/>
      <c r="AA266" s="586"/>
      <c r="AB266" s="586"/>
      <c r="AC266" s="587"/>
      <c r="AD266" s="235">
        <f>IF(AND((COUNTA($C$13)=1),(COUNTA(AC266)=1),($C$13&lt;&gt;0),(OR((AB266&lt;$C$62),(AB266&gt;($E$62+61))))),1,0)</f>
        <v>0</v>
      </c>
      <c r="AE266" s="235">
        <f t="shared" ref="AE266:AE276" si="83">IF(AND((COUNTA($C$13)=1),(COUNTA(AC266)=1),($C$13&lt;&gt;0),(OR((AA266&lt;$C$62),(AA266&gt;($E$62))))),1,0)</f>
        <v>0</v>
      </c>
      <c r="AF266" s="235"/>
      <c r="AG266" s="584">
        <v>34</v>
      </c>
      <c r="AH266" s="584"/>
      <c r="AI266" s="586"/>
      <c r="AJ266" s="586"/>
      <c r="AK266" s="587"/>
      <c r="AL266" s="235">
        <f>IF(AND((COUNTA($C$13)=1),(COUNTA(AK266)=1),($C$13&lt;&gt;0),(OR((AJ266&lt;$C$62),(AJ266&gt;($E$62+61))))),1,0)</f>
        <v>0</v>
      </c>
      <c r="AM266" s="235">
        <f>IF(AND((COUNTA($C$13)=1),(COUNTA(AK266)=1),($C$13&lt;&gt;0),(OR((AI266&lt;$C$62),(AI266&gt;($E$62))))),1,0)</f>
        <v>0</v>
      </c>
    </row>
    <row r="267" spans="1:39" s="177" customFormat="1" x14ac:dyDescent="0.2">
      <c r="A267" s="583">
        <v>2</v>
      </c>
      <c r="B267" s="584"/>
      <c r="C267" s="585"/>
      <c r="D267" s="586"/>
      <c r="E267" s="586"/>
      <c r="F267" s="587"/>
      <c r="G267" s="235">
        <f t="shared" ref="G267:G276" si="84">IF(AND((COUNTA($C$13)=1),(COUNTA(F267)=1),($C$13&lt;&gt;0),(OR((E267&lt;$C$62),(E267&gt;($E$62+61))))),1,0)</f>
        <v>0</v>
      </c>
      <c r="H267" s="235">
        <f t="shared" ref="H267:H276" si="85">IF(AND((COUNTA($C$13)=1),(COUNTA(F267)=1),($C$13&lt;&gt;0),(OR((D267&lt;$C$62),(D267&gt;($E$62))))),1,0)</f>
        <v>0</v>
      </c>
      <c r="I267" s="235"/>
      <c r="J267" s="235"/>
      <c r="K267" s="235"/>
      <c r="L267" s="235"/>
      <c r="M267" s="235"/>
      <c r="O267" s="583">
        <v>13</v>
      </c>
      <c r="P267" s="584"/>
      <c r="Q267" s="585"/>
      <c r="R267" s="586"/>
      <c r="S267" s="586"/>
      <c r="T267" s="587"/>
      <c r="U267" s="235">
        <f t="shared" ref="U267:U276" si="86">IF(AND((COUNTA($C$13)=1),(COUNTA(T267)=1),($C$13&lt;&gt;0),(OR((S267&lt;$C$62),(S267&gt;($E$62+61))))),1,0)</f>
        <v>0</v>
      </c>
      <c r="V267" s="235">
        <f t="shared" ref="V267:V276" si="87">IF(AND((COUNTA($C$13)=1),(COUNTA(T267)=1),($C$13&lt;&gt;0),(OR((R267&lt;$C$62),(R267&gt;($E$62))))),1,0)</f>
        <v>0</v>
      </c>
      <c r="X267" s="583">
        <v>24</v>
      </c>
      <c r="Y267" s="584"/>
      <c r="Z267" s="585"/>
      <c r="AA267" s="586"/>
      <c r="AB267" s="586"/>
      <c r="AC267" s="587"/>
      <c r="AD267" s="235">
        <f t="shared" ref="AD267:AD276" si="88">IF(AND((COUNTA($C$13)=1),(COUNTA(AC267)=1),($C$13&lt;&gt;0),(OR((AB267&lt;$C$62),(AB267&gt;($E$62+61))))),1,0)</f>
        <v>0</v>
      </c>
      <c r="AE267" s="235">
        <f t="shared" si="83"/>
        <v>0</v>
      </c>
      <c r="AF267" s="235"/>
      <c r="AG267" s="584">
        <v>35</v>
      </c>
      <c r="AH267" s="584"/>
      <c r="AI267" s="586"/>
      <c r="AJ267" s="586"/>
      <c r="AK267" s="587"/>
      <c r="AL267" s="235">
        <f t="shared" ref="AL267:AL275" si="89">IF(AND((COUNTA($C$13)=1),(COUNTA(AK267)=1),($C$13&lt;&gt;0),(OR((AJ267&lt;$C$62),(AJ267&gt;($E$62+61))))),1,0)</f>
        <v>0</v>
      </c>
      <c r="AM267" s="235">
        <f t="shared" ref="AM267:AM275" si="90">IF(AND((COUNTA($C$13)=1),(COUNTA(AK267)=1),($C$13&lt;&gt;0),(OR((AI267&lt;$C$62),(AI267&gt;($E$62))))),1,0)</f>
        <v>0</v>
      </c>
    </row>
    <row r="268" spans="1:39" s="177" customFormat="1" x14ac:dyDescent="0.2">
      <c r="A268" s="583">
        <v>3</v>
      </c>
      <c r="B268" s="584"/>
      <c r="C268" s="585"/>
      <c r="D268" s="586"/>
      <c r="E268" s="586"/>
      <c r="F268" s="587"/>
      <c r="G268" s="235">
        <f t="shared" si="84"/>
        <v>0</v>
      </c>
      <c r="H268" s="235">
        <f t="shared" si="85"/>
        <v>0</v>
      </c>
      <c r="I268" s="235"/>
      <c r="J268" s="235"/>
      <c r="K268" s="235"/>
      <c r="L268" s="235"/>
      <c r="M268" s="235"/>
      <c r="O268" s="583">
        <v>14</v>
      </c>
      <c r="P268" s="584"/>
      <c r="Q268" s="585"/>
      <c r="R268" s="586"/>
      <c r="S268" s="586"/>
      <c r="T268" s="587"/>
      <c r="U268" s="235">
        <f t="shared" si="86"/>
        <v>0</v>
      </c>
      <c r="V268" s="235">
        <f t="shared" si="87"/>
        <v>0</v>
      </c>
      <c r="X268" s="583">
        <v>25</v>
      </c>
      <c r="Y268" s="584"/>
      <c r="Z268" s="585"/>
      <c r="AA268" s="586"/>
      <c r="AB268" s="586"/>
      <c r="AC268" s="587"/>
      <c r="AD268" s="235">
        <f t="shared" si="88"/>
        <v>0</v>
      </c>
      <c r="AE268" s="235">
        <f t="shared" si="83"/>
        <v>0</v>
      </c>
      <c r="AF268" s="235"/>
      <c r="AG268" s="584">
        <v>36</v>
      </c>
      <c r="AH268" s="584"/>
      <c r="AI268" s="586"/>
      <c r="AJ268" s="586"/>
      <c r="AK268" s="587"/>
      <c r="AL268" s="235">
        <f t="shared" si="89"/>
        <v>0</v>
      </c>
      <c r="AM268" s="235">
        <f t="shared" si="90"/>
        <v>0</v>
      </c>
    </row>
    <row r="269" spans="1:39" s="177" customFormat="1" x14ac:dyDescent="0.2">
      <c r="A269" s="583">
        <v>4</v>
      </c>
      <c r="B269" s="584"/>
      <c r="C269" s="585"/>
      <c r="D269" s="586"/>
      <c r="E269" s="586"/>
      <c r="F269" s="587"/>
      <c r="G269" s="235">
        <f t="shared" si="84"/>
        <v>0</v>
      </c>
      <c r="H269" s="235">
        <f t="shared" si="85"/>
        <v>0</v>
      </c>
      <c r="I269" s="235"/>
      <c r="J269" s="235"/>
      <c r="K269" s="235"/>
      <c r="L269" s="235"/>
      <c r="M269" s="235"/>
      <c r="O269" s="583">
        <v>15</v>
      </c>
      <c r="P269" s="584"/>
      <c r="Q269" s="585"/>
      <c r="R269" s="586"/>
      <c r="S269" s="586"/>
      <c r="T269" s="587"/>
      <c r="U269" s="235">
        <f t="shared" si="86"/>
        <v>0</v>
      </c>
      <c r="V269" s="235">
        <f t="shared" si="87"/>
        <v>0</v>
      </c>
      <c r="X269" s="583">
        <v>26</v>
      </c>
      <c r="Y269" s="584"/>
      <c r="Z269" s="585"/>
      <c r="AA269" s="586"/>
      <c r="AB269" s="586"/>
      <c r="AC269" s="587"/>
      <c r="AD269" s="235">
        <f t="shared" si="88"/>
        <v>0</v>
      </c>
      <c r="AE269" s="235">
        <f t="shared" si="83"/>
        <v>0</v>
      </c>
      <c r="AF269" s="235"/>
      <c r="AG269" s="584">
        <v>37</v>
      </c>
      <c r="AH269" s="584"/>
      <c r="AI269" s="586"/>
      <c r="AJ269" s="586"/>
      <c r="AK269" s="587"/>
      <c r="AL269" s="235">
        <f t="shared" si="89"/>
        <v>0</v>
      </c>
      <c r="AM269" s="235">
        <f t="shared" si="90"/>
        <v>0</v>
      </c>
    </row>
    <row r="270" spans="1:39" s="177" customFormat="1" x14ac:dyDescent="0.2">
      <c r="A270" s="583">
        <v>5</v>
      </c>
      <c r="B270" s="584"/>
      <c r="C270" s="585"/>
      <c r="D270" s="586"/>
      <c r="E270" s="586"/>
      <c r="F270" s="587"/>
      <c r="G270" s="235">
        <f t="shared" si="84"/>
        <v>0</v>
      </c>
      <c r="H270" s="235">
        <f t="shared" si="85"/>
        <v>0</v>
      </c>
      <c r="I270" s="235"/>
      <c r="J270" s="235"/>
      <c r="K270" s="235"/>
      <c r="L270" s="235"/>
      <c r="M270" s="235"/>
      <c r="O270" s="583">
        <v>16</v>
      </c>
      <c r="P270" s="584"/>
      <c r="Q270" s="585"/>
      <c r="R270" s="586"/>
      <c r="S270" s="586"/>
      <c r="T270" s="587"/>
      <c r="U270" s="235">
        <f t="shared" si="86"/>
        <v>0</v>
      </c>
      <c r="V270" s="235">
        <f t="shared" si="87"/>
        <v>0</v>
      </c>
      <c r="X270" s="583">
        <v>27</v>
      </c>
      <c r="Y270" s="584"/>
      <c r="Z270" s="585"/>
      <c r="AA270" s="586"/>
      <c r="AB270" s="586"/>
      <c r="AC270" s="587"/>
      <c r="AD270" s="235">
        <f t="shared" si="88"/>
        <v>0</v>
      </c>
      <c r="AE270" s="235">
        <f t="shared" si="83"/>
        <v>0</v>
      </c>
      <c r="AF270" s="235"/>
      <c r="AG270" s="584">
        <v>38</v>
      </c>
      <c r="AH270" s="584"/>
      <c r="AI270" s="586"/>
      <c r="AJ270" s="586"/>
      <c r="AK270" s="587"/>
      <c r="AL270" s="235">
        <f t="shared" si="89"/>
        <v>0</v>
      </c>
      <c r="AM270" s="235">
        <f t="shared" si="90"/>
        <v>0</v>
      </c>
    </row>
    <row r="271" spans="1:39" s="177" customFormat="1" x14ac:dyDescent="0.2">
      <c r="A271" s="583">
        <v>6</v>
      </c>
      <c r="B271" s="584"/>
      <c r="C271" s="585"/>
      <c r="D271" s="586"/>
      <c r="E271" s="586"/>
      <c r="F271" s="587"/>
      <c r="G271" s="235">
        <f t="shared" si="84"/>
        <v>0</v>
      </c>
      <c r="H271" s="235">
        <f t="shared" si="85"/>
        <v>0</v>
      </c>
      <c r="I271" s="235"/>
      <c r="J271" s="235"/>
      <c r="K271" s="235"/>
      <c r="L271" s="235"/>
      <c r="M271" s="235"/>
      <c r="O271" s="583">
        <v>17</v>
      </c>
      <c r="P271" s="584"/>
      <c r="Q271" s="585"/>
      <c r="R271" s="586"/>
      <c r="S271" s="586"/>
      <c r="T271" s="587"/>
      <c r="U271" s="235">
        <f t="shared" si="86"/>
        <v>0</v>
      </c>
      <c r="V271" s="235">
        <f t="shared" si="87"/>
        <v>0</v>
      </c>
      <c r="X271" s="583">
        <v>28</v>
      </c>
      <c r="Y271" s="584"/>
      <c r="Z271" s="585"/>
      <c r="AA271" s="586"/>
      <c r="AB271" s="586"/>
      <c r="AC271" s="587"/>
      <c r="AD271" s="235">
        <f t="shared" si="88"/>
        <v>0</v>
      </c>
      <c r="AE271" s="235">
        <f t="shared" si="83"/>
        <v>0</v>
      </c>
      <c r="AF271" s="235"/>
      <c r="AG271" s="584">
        <v>39</v>
      </c>
      <c r="AH271" s="584"/>
      <c r="AI271" s="586"/>
      <c r="AJ271" s="586"/>
      <c r="AK271" s="587"/>
      <c r="AL271" s="235">
        <f t="shared" si="89"/>
        <v>0</v>
      </c>
      <c r="AM271" s="235">
        <f t="shared" si="90"/>
        <v>0</v>
      </c>
    </row>
    <row r="272" spans="1:39" s="177" customFormat="1" x14ac:dyDescent="0.2">
      <c r="A272" s="583">
        <v>7</v>
      </c>
      <c r="B272" s="584"/>
      <c r="C272" s="585"/>
      <c r="D272" s="586"/>
      <c r="E272" s="586"/>
      <c r="F272" s="587"/>
      <c r="G272" s="235">
        <f t="shared" si="84"/>
        <v>0</v>
      </c>
      <c r="H272" s="235">
        <f t="shared" si="85"/>
        <v>0</v>
      </c>
      <c r="I272" s="235"/>
      <c r="J272" s="235"/>
      <c r="K272" s="235"/>
      <c r="L272" s="235"/>
      <c r="M272" s="235"/>
      <c r="O272" s="583">
        <v>18</v>
      </c>
      <c r="P272" s="584"/>
      <c r="Q272" s="585"/>
      <c r="R272" s="586"/>
      <c r="S272" s="586"/>
      <c r="T272" s="587"/>
      <c r="U272" s="235">
        <f t="shared" si="86"/>
        <v>0</v>
      </c>
      <c r="V272" s="235">
        <f t="shared" si="87"/>
        <v>0</v>
      </c>
      <c r="X272" s="583">
        <v>29</v>
      </c>
      <c r="Y272" s="584"/>
      <c r="Z272" s="585"/>
      <c r="AA272" s="586"/>
      <c r="AB272" s="586"/>
      <c r="AC272" s="587"/>
      <c r="AD272" s="235">
        <f t="shared" si="88"/>
        <v>0</v>
      </c>
      <c r="AE272" s="235">
        <f t="shared" si="83"/>
        <v>0</v>
      </c>
      <c r="AF272" s="235"/>
      <c r="AG272" s="584">
        <v>40</v>
      </c>
      <c r="AH272" s="584"/>
      <c r="AI272" s="586"/>
      <c r="AJ272" s="586"/>
      <c r="AK272" s="587"/>
      <c r="AL272" s="235">
        <f t="shared" si="89"/>
        <v>0</v>
      </c>
      <c r="AM272" s="235">
        <f t="shared" si="90"/>
        <v>0</v>
      </c>
    </row>
    <row r="273" spans="1:39" s="177" customFormat="1" x14ac:dyDescent="0.2">
      <c r="A273" s="583">
        <v>8</v>
      </c>
      <c r="B273" s="584"/>
      <c r="C273" s="585"/>
      <c r="D273" s="586"/>
      <c r="E273" s="586"/>
      <c r="F273" s="587"/>
      <c r="G273" s="235">
        <f t="shared" si="84"/>
        <v>0</v>
      </c>
      <c r="H273" s="235">
        <f t="shared" si="85"/>
        <v>0</v>
      </c>
      <c r="I273" s="235"/>
      <c r="J273" s="235"/>
      <c r="K273" s="235"/>
      <c r="L273" s="235"/>
      <c r="M273" s="235"/>
      <c r="O273" s="583">
        <v>19</v>
      </c>
      <c r="P273" s="584"/>
      <c r="Q273" s="585"/>
      <c r="R273" s="586"/>
      <c r="S273" s="586"/>
      <c r="T273" s="587"/>
      <c r="U273" s="235">
        <f t="shared" si="86"/>
        <v>0</v>
      </c>
      <c r="V273" s="235">
        <f t="shared" si="87"/>
        <v>0</v>
      </c>
      <c r="X273" s="583">
        <v>30</v>
      </c>
      <c r="Y273" s="584"/>
      <c r="Z273" s="585"/>
      <c r="AA273" s="586"/>
      <c r="AB273" s="586"/>
      <c r="AC273" s="587"/>
      <c r="AD273" s="235">
        <f t="shared" si="88"/>
        <v>0</v>
      </c>
      <c r="AE273" s="235">
        <f t="shared" si="83"/>
        <v>0</v>
      </c>
      <c r="AF273" s="235"/>
      <c r="AG273" s="584">
        <v>41</v>
      </c>
      <c r="AH273" s="584"/>
      <c r="AI273" s="586"/>
      <c r="AJ273" s="586"/>
      <c r="AK273" s="587"/>
      <c r="AL273" s="235">
        <f t="shared" si="89"/>
        <v>0</v>
      </c>
      <c r="AM273" s="235">
        <f t="shared" si="90"/>
        <v>0</v>
      </c>
    </row>
    <row r="274" spans="1:39" s="177" customFormat="1" x14ac:dyDescent="0.2">
      <c r="A274" s="583">
        <v>9</v>
      </c>
      <c r="B274" s="584"/>
      <c r="C274" s="585"/>
      <c r="D274" s="586"/>
      <c r="E274" s="586"/>
      <c r="F274" s="587"/>
      <c r="G274" s="235">
        <f t="shared" si="84"/>
        <v>0</v>
      </c>
      <c r="H274" s="235">
        <f t="shared" si="85"/>
        <v>0</v>
      </c>
      <c r="I274" s="235"/>
      <c r="J274" s="235"/>
      <c r="K274" s="235"/>
      <c r="L274" s="235"/>
      <c r="M274" s="235"/>
      <c r="O274" s="583">
        <v>20</v>
      </c>
      <c r="P274" s="584"/>
      <c r="Q274" s="585"/>
      <c r="R274" s="586"/>
      <c r="S274" s="586"/>
      <c r="T274" s="587"/>
      <c r="U274" s="235">
        <f t="shared" si="86"/>
        <v>0</v>
      </c>
      <c r="V274" s="235">
        <f t="shared" si="87"/>
        <v>0</v>
      </c>
      <c r="X274" s="583">
        <v>31</v>
      </c>
      <c r="Y274" s="584"/>
      <c r="Z274" s="585"/>
      <c r="AA274" s="586"/>
      <c r="AB274" s="586"/>
      <c r="AC274" s="587"/>
      <c r="AD274" s="235">
        <f t="shared" si="88"/>
        <v>0</v>
      </c>
      <c r="AE274" s="235">
        <f t="shared" si="83"/>
        <v>0</v>
      </c>
      <c r="AF274" s="235"/>
      <c r="AG274" s="584">
        <v>42</v>
      </c>
      <c r="AH274" s="584"/>
      <c r="AI274" s="586"/>
      <c r="AJ274" s="586"/>
      <c r="AK274" s="587"/>
      <c r="AL274" s="235">
        <f t="shared" si="89"/>
        <v>0</v>
      </c>
      <c r="AM274" s="235">
        <f t="shared" si="90"/>
        <v>0</v>
      </c>
    </row>
    <row r="275" spans="1:39" s="177" customFormat="1" x14ac:dyDescent="0.2">
      <c r="A275" s="583">
        <v>10</v>
      </c>
      <c r="B275" s="584"/>
      <c r="C275" s="585"/>
      <c r="D275" s="586"/>
      <c r="E275" s="586"/>
      <c r="F275" s="587"/>
      <c r="G275" s="235">
        <f t="shared" si="84"/>
        <v>0</v>
      </c>
      <c r="H275" s="235">
        <f t="shared" si="85"/>
        <v>0</v>
      </c>
      <c r="I275" s="235"/>
      <c r="J275" s="235"/>
      <c r="K275" s="235"/>
      <c r="L275" s="235"/>
      <c r="M275" s="235"/>
      <c r="O275" s="583">
        <v>21</v>
      </c>
      <c r="P275" s="584"/>
      <c r="Q275" s="585"/>
      <c r="R275" s="586"/>
      <c r="S275" s="586"/>
      <c r="T275" s="587"/>
      <c r="U275" s="235">
        <f t="shared" si="86"/>
        <v>0</v>
      </c>
      <c r="V275" s="235">
        <f t="shared" si="87"/>
        <v>0</v>
      </c>
      <c r="X275" s="583">
        <v>32</v>
      </c>
      <c r="Y275" s="584"/>
      <c r="Z275" s="585"/>
      <c r="AA275" s="586"/>
      <c r="AB275" s="586"/>
      <c r="AC275" s="587"/>
      <c r="AD275" s="235">
        <f t="shared" si="88"/>
        <v>0</v>
      </c>
      <c r="AE275" s="235">
        <f t="shared" si="83"/>
        <v>0</v>
      </c>
      <c r="AF275" s="235"/>
      <c r="AG275" s="584">
        <v>43</v>
      </c>
      <c r="AH275" s="584"/>
      <c r="AI275" s="586"/>
      <c r="AJ275" s="586"/>
      <c r="AK275" s="587"/>
      <c r="AL275" s="235">
        <f t="shared" si="89"/>
        <v>0</v>
      </c>
      <c r="AM275" s="235">
        <f t="shared" si="90"/>
        <v>0</v>
      </c>
    </row>
    <row r="276" spans="1:39" s="177" customFormat="1" ht="13.5" thickBot="1" x14ac:dyDescent="0.25">
      <c r="A276" s="583">
        <v>11</v>
      </c>
      <c r="B276" s="584"/>
      <c r="C276" s="585"/>
      <c r="D276" s="586"/>
      <c r="E276" s="586"/>
      <c r="F276" s="587"/>
      <c r="G276" s="235">
        <f t="shared" si="84"/>
        <v>0</v>
      </c>
      <c r="H276" s="235">
        <f t="shared" si="85"/>
        <v>0</v>
      </c>
      <c r="I276" s="235"/>
      <c r="J276" s="235"/>
      <c r="K276" s="235"/>
      <c r="L276" s="235"/>
      <c r="M276" s="235"/>
      <c r="O276" s="583">
        <v>22</v>
      </c>
      <c r="P276" s="584"/>
      <c r="Q276" s="585"/>
      <c r="R276" s="586"/>
      <c r="S276" s="586"/>
      <c r="T276" s="587"/>
      <c r="U276" s="235">
        <f t="shared" si="86"/>
        <v>0</v>
      </c>
      <c r="V276" s="235">
        <f t="shared" si="87"/>
        <v>0</v>
      </c>
      <c r="X276" s="583">
        <v>33</v>
      </c>
      <c r="Y276" s="584"/>
      <c r="Z276" s="585"/>
      <c r="AA276" s="586"/>
      <c r="AB276" s="586"/>
      <c r="AC276" s="587"/>
      <c r="AD276" s="235">
        <f t="shared" si="88"/>
        <v>0</v>
      </c>
      <c r="AE276" s="235">
        <f t="shared" si="83"/>
        <v>0</v>
      </c>
      <c r="AF276" s="235"/>
      <c r="AG276" s="589"/>
      <c r="AH276" s="589" t="s">
        <v>3</v>
      </c>
      <c r="AI276" s="589"/>
      <c r="AJ276" s="589"/>
      <c r="AK276" s="590">
        <f>SUM(F266:F276)+SUM(T266:T276)+SUM(AK266:AK275)+SUM(AC266:AC276)</f>
        <v>0</v>
      </c>
      <c r="AL276" s="235"/>
      <c r="AM276" s="235"/>
    </row>
    <row r="277" spans="1:39" s="177" customFormat="1" x14ac:dyDescent="0.2">
      <c r="B277" s="591"/>
      <c r="C277" s="328"/>
      <c r="D277" s="592"/>
      <c r="E277" s="592"/>
      <c r="F277" s="575"/>
      <c r="G277" s="235"/>
      <c r="H277" s="235"/>
      <c r="I277" s="235"/>
      <c r="J277" s="235"/>
      <c r="K277" s="235"/>
      <c r="L277" s="235"/>
      <c r="M277" s="235"/>
      <c r="P277" s="591"/>
      <c r="Q277" s="328"/>
      <c r="R277" s="592"/>
      <c r="S277" s="592"/>
      <c r="T277" s="575"/>
      <c r="U277" s="235"/>
      <c r="V277" s="235"/>
      <c r="Y277" s="591"/>
      <c r="Z277" s="328"/>
      <c r="AA277" s="592"/>
      <c r="AB277" s="592"/>
      <c r="AC277" s="575"/>
      <c r="AD277" s="235"/>
      <c r="AE277" s="235"/>
      <c r="AF277" s="235"/>
      <c r="AG277" s="591"/>
      <c r="AH277" s="591"/>
      <c r="AI277" s="592"/>
      <c r="AJ277" s="592"/>
      <c r="AK277" s="575"/>
      <c r="AL277" s="235"/>
      <c r="AM277" s="235"/>
    </row>
    <row r="278" spans="1:39" s="177" customFormat="1" x14ac:dyDescent="0.2">
      <c r="B278" s="591"/>
      <c r="C278" s="328"/>
      <c r="D278" s="592"/>
      <c r="E278" s="592"/>
      <c r="F278" s="575"/>
      <c r="G278" s="235"/>
      <c r="H278" s="235"/>
      <c r="I278" s="235"/>
      <c r="J278" s="235"/>
      <c r="K278" s="235"/>
      <c r="L278" s="235"/>
      <c r="M278" s="235"/>
      <c r="P278" s="591"/>
      <c r="Q278" s="328"/>
      <c r="R278" s="592"/>
      <c r="S278" s="592"/>
      <c r="T278" s="575"/>
      <c r="U278" s="235"/>
      <c r="V278" s="235"/>
      <c r="Y278" s="591"/>
      <c r="Z278" s="328"/>
      <c r="AA278" s="592"/>
      <c r="AB278" s="592"/>
      <c r="AC278" s="575"/>
      <c r="AD278" s="235"/>
      <c r="AE278" s="235"/>
      <c r="AF278" s="235"/>
      <c r="AG278" s="591"/>
      <c r="AH278" s="591"/>
      <c r="AI278" s="592"/>
      <c r="AJ278" s="592"/>
      <c r="AK278" s="575"/>
      <c r="AL278" s="235"/>
      <c r="AM278" s="235"/>
    </row>
    <row r="279" spans="1:39" s="177" customFormat="1" x14ac:dyDescent="0.2">
      <c r="B279" s="591"/>
      <c r="C279" s="328"/>
      <c r="D279" s="592"/>
      <c r="E279" s="592"/>
      <c r="F279" s="575"/>
      <c r="G279" s="235"/>
      <c r="H279" s="235"/>
      <c r="I279" s="235"/>
      <c r="J279" s="235"/>
      <c r="K279" s="235"/>
      <c r="L279" s="235"/>
      <c r="M279" s="235"/>
      <c r="P279" s="591"/>
      <c r="Q279" s="328"/>
      <c r="R279" s="592"/>
      <c r="S279" s="592"/>
      <c r="T279" s="575"/>
      <c r="U279" s="235"/>
      <c r="V279" s="235"/>
      <c r="Y279" s="591"/>
      <c r="Z279" s="328"/>
      <c r="AA279" s="592"/>
      <c r="AB279" s="592"/>
      <c r="AC279" s="575"/>
      <c r="AD279" s="235"/>
      <c r="AE279" s="235"/>
      <c r="AF279" s="235"/>
      <c r="AG279" s="591"/>
      <c r="AH279" s="591"/>
      <c r="AI279" s="592"/>
      <c r="AJ279" s="592"/>
      <c r="AK279" s="575"/>
      <c r="AL279" s="235"/>
      <c r="AM279" s="235"/>
    </row>
    <row r="280" spans="1:39" s="177" customFormat="1" x14ac:dyDescent="0.2">
      <c r="B280" s="591"/>
      <c r="C280" s="328"/>
      <c r="D280" s="592"/>
      <c r="E280" s="592"/>
      <c r="F280" s="575"/>
      <c r="G280" s="235"/>
      <c r="H280" s="235"/>
      <c r="I280" s="235"/>
      <c r="J280" s="235"/>
      <c r="K280" s="235"/>
      <c r="L280" s="235"/>
      <c r="M280" s="235"/>
      <c r="P280" s="591"/>
      <c r="Q280" s="328"/>
      <c r="R280" s="592"/>
      <c r="S280" s="592"/>
      <c r="T280" s="575"/>
      <c r="U280" s="235"/>
      <c r="V280" s="235"/>
      <c r="Y280" s="591"/>
      <c r="Z280" s="328"/>
      <c r="AA280" s="592"/>
      <c r="AB280" s="592"/>
      <c r="AC280" s="575"/>
      <c r="AD280" s="235"/>
      <c r="AE280" s="235"/>
      <c r="AF280" s="235"/>
      <c r="AG280" s="591"/>
      <c r="AH280" s="591"/>
      <c r="AI280" s="592"/>
      <c r="AJ280" s="592"/>
      <c r="AK280" s="575"/>
      <c r="AL280" s="235"/>
      <c r="AM280" s="235"/>
    </row>
    <row r="281" spans="1:39" s="177" customFormat="1" x14ac:dyDescent="0.2">
      <c r="B281" s="591"/>
      <c r="C281" s="328"/>
      <c r="D281" s="592"/>
      <c r="E281" s="592"/>
      <c r="F281" s="575"/>
      <c r="G281" s="235"/>
      <c r="H281" s="235"/>
      <c r="I281" s="235"/>
      <c r="J281" s="235"/>
      <c r="K281" s="235"/>
      <c r="L281" s="235"/>
      <c r="M281" s="235"/>
      <c r="P281" s="591"/>
      <c r="Q281" s="328"/>
      <c r="R281" s="592"/>
      <c r="S281" s="592"/>
      <c r="T281" s="575"/>
      <c r="U281" s="235"/>
      <c r="V281" s="235"/>
      <c r="Y281" s="591"/>
      <c r="Z281" s="328"/>
      <c r="AA281" s="592"/>
      <c r="AB281" s="592"/>
      <c r="AC281" s="575"/>
      <c r="AD281" s="235"/>
      <c r="AE281" s="235"/>
      <c r="AF281" s="235"/>
      <c r="AG281" s="591"/>
      <c r="AH281" s="591"/>
      <c r="AI281" s="592"/>
      <c r="AJ281" s="592"/>
      <c r="AK281" s="575"/>
      <c r="AL281" s="235"/>
      <c r="AM281" s="235"/>
    </row>
    <row r="282" spans="1:39" s="177" customFormat="1" x14ac:dyDescent="0.2">
      <c r="B282" s="591"/>
      <c r="C282" s="328"/>
      <c r="D282" s="592"/>
      <c r="E282" s="592"/>
      <c r="F282" s="575"/>
      <c r="G282" s="235"/>
      <c r="H282" s="235"/>
      <c r="I282" s="235"/>
      <c r="J282" s="235"/>
      <c r="K282" s="235"/>
      <c r="L282" s="235"/>
      <c r="M282" s="235"/>
      <c r="P282" s="591"/>
      <c r="Q282" s="328"/>
      <c r="R282" s="592"/>
      <c r="S282" s="592"/>
      <c r="T282" s="575"/>
      <c r="U282" s="235"/>
      <c r="V282" s="235"/>
      <c r="Y282" s="591"/>
      <c r="Z282" s="328"/>
      <c r="AA282" s="592"/>
      <c r="AB282" s="592"/>
      <c r="AC282" s="575"/>
      <c r="AD282" s="235"/>
      <c r="AE282" s="235"/>
      <c r="AF282" s="235"/>
      <c r="AG282" s="591"/>
      <c r="AH282" s="591"/>
      <c r="AI282" s="592"/>
      <c r="AJ282" s="592"/>
      <c r="AK282" s="575"/>
      <c r="AL282" s="235"/>
      <c r="AM282" s="235"/>
    </row>
    <row r="283" spans="1:39" s="177" customFormat="1" ht="13.5" thickBot="1" x14ac:dyDescent="0.25">
      <c r="B283" s="591"/>
      <c r="C283" s="328"/>
      <c r="D283" s="592"/>
      <c r="E283" s="592"/>
      <c r="F283" s="575"/>
      <c r="G283" s="235"/>
      <c r="H283" s="235"/>
      <c r="I283" s="235"/>
      <c r="J283" s="235"/>
      <c r="K283" s="235"/>
      <c r="L283" s="235"/>
      <c r="M283" s="235"/>
      <c r="P283" s="591"/>
      <c r="Q283" s="328"/>
      <c r="R283" s="592"/>
      <c r="S283" s="592"/>
      <c r="T283" s="575"/>
      <c r="U283" s="235"/>
      <c r="V283" s="235"/>
      <c r="Y283" s="591"/>
      <c r="Z283" s="328"/>
      <c r="AA283" s="592"/>
      <c r="AB283" s="592"/>
      <c r="AC283" s="575"/>
      <c r="AD283" s="235"/>
      <c r="AE283" s="235"/>
      <c r="AF283" s="235"/>
      <c r="AG283" s="591"/>
      <c r="AH283" s="591"/>
      <c r="AI283" s="592"/>
      <c r="AJ283" s="592"/>
      <c r="AK283" s="575"/>
      <c r="AL283" s="235"/>
      <c r="AM283" s="235"/>
    </row>
    <row r="284" spans="1:39" s="177" customFormat="1" ht="13.5" thickBot="1" x14ac:dyDescent="0.25">
      <c r="A284" s="579">
        <v>12</v>
      </c>
      <c r="B284" s="579"/>
      <c r="C284" s="472"/>
      <c r="D284" s="816" t="s">
        <v>159</v>
      </c>
      <c r="E284" s="812" t="s">
        <v>34</v>
      </c>
      <c r="F284" s="580">
        <f>+$AK296</f>
        <v>0</v>
      </c>
      <c r="G284" s="235"/>
      <c r="H284" s="235"/>
      <c r="I284" s="235"/>
      <c r="J284" s="235"/>
      <c r="K284" s="235"/>
      <c r="L284" s="235"/>
      <c r="M284" s="235"/>
      <c r="O284" s="579"/>
      <c r="P284" s="579"/>
      <c r="Q284" s="472"/>
      <c r="R284" s="816" t="s">
        <v>159</v>
      </c>
      <c r="S284" s="812" t="s">
        <v>34</v>
      </c>
      <c r="T284" s="580">
        <f>+$AK296</f>
        <v>0</v>
      </c>
      <c r="U284" s="235"/>
      <c r="V284" s="235"/>
      <c r="X284" s="579">
        <v>12</v>
      </c>
      <c r="Y284" s="579"/>
      <c r="Z284" s="472"/>
      <c r="AA284" s="816" t="s">
        <v>159</v>
      </c>
      <c r="AB284" s="812" t="s">
        <v>34</v>
      </c>
      <c r="AC284" s="580">
        <f>+$AK296</f>
        <v>0</v>
      </c>
      <c r="AD284" s="235"/>
      <c r="AE284" s="235"/>
      <c r="AF284" s="235"/>
      <c r="AG284" s="579"/>
      <c r="AH284" s="579"/>
      <c r="AI284" s="816" t="s">
        <v>159</v>
      </c>
      <c r="AJ284" s="812" t="s">
        <v>34</v>
      </c>
      <c r="AK284" s="814" t="s">
        <v>18</v>
      </c>
      <c r="AL284" s="235"/>
      <c r="AM284" s="235"/>
    </row>
    <row r="285" spans="1:39" s="177" customFormat="1" ht="51" x14ac:dyDescent="0.2">
      <c r="A285" s="581" t="s">
        <v>7</v>
      </c>
      <c r="B285" s="582" t="str">
        <f>+" אסמכתא " &amp; $B$14 &amp;"         חזרה לטבלה "</f>
        <v xml:space="preserve"> אסמכתא          חזרה לטבלה </v>
      </c>
      <c r="C285" s="477" t="s">
        <v>203</v>
      </c>
      <c r="D285" s="817"/>
      <c r="E285" s="813"/>
      <c r="F285" s="580" t="s">
        <v>18</v>
      </c>
      <c r="G285" s="235"/>
      <c r="H285" s="235"/>
      <c r="I285" s="235"/>
      <c r="J285" s="235"/>
      <c r="K285" s="235"/>
      <c r="L285" s="235"/>
      <c r="M285" s="235"/>
      <c r="O285" s="581" t="s">
        <v>23</v>
      </c>
      <c r="P285" s="582" t="str">
        <f>+" אסמכתא " &amp; $B$14 &amp;"         חזרה לטבלה "</f>
        <v xml:space="preserve"> אסמכתא          חזרה לטבלה </v>
      </c>
      <c r="Q285" s="477" t="s">
        <v>203</v>
      </c>
      <c r="R285" s="817"/>
      <c r="S285" s="813"/>
      <c r="T285" s="580" t="s">
        <v>18</v>
      </c>
      <c r="U285" s="235"/>
      <c r="V285" s="235"/>
      <c r="X285" s="581" t="s">
        <v>7</v>
      </c>
      <c r="Y285" s="582" t="str">
        <f>+" אסמכתא " &amp; $B$14 &amp;"         חזרה לטבלה "</f>
        <v xml:space="preserve"> אסמכתא          חזרה לטבלה </v>
      </c>
      <c r="Z285" s="477" t="s">
        <v>203</v>
      </c>
      <c r="AA285" s="817"/>
      <c r="AB285" s="813"/>
      <c r="AC285" s="580" t="s">
        <v>18</v>
      </c>
      <c r="AD285" s="235"/>
      <c r="AE285" s="235"/>
      <c r="AF285" s="235"/>
      <c r="AG285" s="582" t="s">
        <v>23</v>
      </c>
      <c r="AH285" s="582" t="str">
        <f>+" אסמכתא " &amp; $B$14 &amp;"         חזרה לטבלה "</f>
        <v xml:space="preserve"> אסמכתא          חזרה לטבלה </v>
      </c>
      <c r="AI285" s="817"/>
      <c r="AJ285" s="813"/>
      <c r="AK285" s="815"/>
      <c r="AL285" s="235"/>
      <c r="AM285" s="235"/>
    </row>
    <row r="286" spans="1:39" s="177" customFormat="1" x14ac:dyDescent="0.2">
      <c r="A286" s="583">
        <v>1</v>
      </c>
      <c r="B286" s="584"/>
      <c r="C286" s="585"/>
      <c r="D286" s="586"/>
      <c r="E286" s="586"/>
      <c r="F286" s="587"/>
      <c r="G286" s="235">
        <f>IF(AND((COUNTA($C$14)=1),(COUNTA(F286)=1),($C$14&lt;&gt;0),(OR((E286&lt;$C$62),(E286&gt;($E$62+61))))),1,0)</f>
        <v>0</v>
      </c>
      <c r="H286" s="235">
        <f>IF(AND((COUNTA($C$14)=1),(COUNTA(F286)=1),($C$14&lt;&gt;0),(OR((D286&lt;$C$62),(D286&gt;($E$62))))),1,0)</f>
        <v>0</v>
      </c>
      <c r="I286" s="235"/>
      <c r="J286" s="235"/>
      <c r="K286" s="235"/>
      <c r="L286" s="235"/>
      <c r="M286" s="235"/>
      <c r="O286" s="583">
        <v>12</v>
      </c>
      <c r="P286" s="584"/>
      <c r="Q286" s="585"/>
      <c r="R286" s="586"/>
      <c r="S286" s="586"/>
      <c r="T286" s="587"/>
      <c r="U286" s="235">
        <f>IF(AND((COUNTA($C$14)=1),(COUNTA(T286)=1),($C$14&lt;&gt;0),(OR((S286&lt;$C$62),(S286&gt;($E$62+61))))),1,0)</f>
        <v>0</v>
      </c>
      <c r="V286" s="235">
        <f>IF(AND((COUNTA($C$14)=1),(COUNTA(T286)=1),($C$14&lt;&gt;0),(OR((R286&lt;$C$62),(R286&gt;($E$62))))),1,0)</f>
        <v>0</v>
      </c>
      <c r="X286" s="583">
        <v>23</v>
      </c>
      <c r="Y286" s="584"/>
      <c r="Z286" s="585"/>
      <c r="AA286" s="586"/>
      <c r="AB286" s="586"/>
      <c r="AC286" s="587"/>
      <c r="AD286" s="235">
        <f>IF(AND((COUNTA($C$14)=1),(COUNTA(AC286)=1),($C$14&lt;&gt;0),(OR((AB286&lt;$C$62),(AB286&gt;($E$62+61))))),1,0)</f>
        <v>0</v>
      </c>
      <c r="AE286" s="235">
        <f t="shared" ref="AE286:AE296" si="91">IF(AND((COUNTA($C$14)=1),(COUNTA(AC286)=1),($C$14&lt;&gt;0),(OR((AA286&lt;$C$62),(AA286&gt;($E$62))))),1,0)</f>
        <v>0</v>
      </c>
      <c r="AF286" s="235"/>
      <c r="AG286" s="584">
        <v>34</v>
      </c>
      <c r="AH286" s="584"/>
      <c r="AI286" s="586"/>
      <c r="AJ286" s="586"/>
      <c r="AK286" s="587"/>
      <c r="AL286" s="235">
        <f>IF(AND((COUNTA($C$14)=1),(COUNTA(AK286)=1),($C$14&lt;&gt;0),(OR((AJ286&lt;$C$62),(AJ286&gt;($E$62+61))))),1,0)</f>
        <v>0</v>
      </c>
      <c r="AM286" s="235">
        <f>IF(AND((COUNTA($C$14)=1),(COUNTA(AK286)=1),($C$14&lt;&gt;0),(OR((AI286&lt;$C$62),(AI286&gt;($E$62))))),1,0)</f>
        <v>0</v>
      </c>
    </row>
    <row r="287" spans="1:39" s="177" customFormat="1" x14ac:dyDescent="0.2">
      <c r="A287" s="583">
        <v>2</v>
      </c>
      <c r="B287" s="584"/>
      <c r="C287" s="585"/>
      <c r="D287" s="586"/>
      <c r="E287" s="586"/>
      <c r="F287" s="587"/>
      <c r="G287" s="235">
        <f t="shared" ref="G287:G296" si="92">IF(AND((COUNTA($C$14)=1),(COUNTA(F287)=1),($C$14&lt;&gt;0),(OR((E287&lt;$C$62),(E287&gt;($E$62+61))))),1,0)</f>
        <v>0</v>
      </c>
      <c r="H287" s="235">
        <f t="shared" ref="H287:H296" si="93">IF(AND((COUNTA($C$14)=1),(COUNTA(F287)=1),($C$14&lt;&gt;0),(OR((D287&lt;$C$62),(D287&gt;($E$62))))),1,0)</f>
        <v>0</v>
      </c>
      <c r="I287" s="235"/>
      <c r="J287" s="235"/>
      <c r="K287" s="235"/>
      <c r="L287" s="235"/>
      <c r="M287" s="235"/>
      <c r="O287" s="583">
        <v>13</v>
      </c>
      <c r="P287" s="584"/>
      <c r="Q287" s="585"/>
      <c r="R287" s="586"/>
      <c r="S287" s="586"/>
      <c r="T287" s="587"/>
      <c r="U287" s="235">
        <f t="shared" ref="U287:U296" si="94">IF(AND((COUNTA($C$14)=1),(COUNTA(T287)=1),($C$14&lt;&gt;0),(OR((S287&lt;$C$62),(S287&gt;($E$62+61))))),1,0)</f>
        <v>0</v>
      </c>
      <c r="V287" s="235">
        <f t="shared" ref="V287:V296" si="95">IF(AND((COUNTA($C$14)=1),(COUNTA(T287)=1),($C$14&lt;&gt;0),(OR((R287&lt;$C$62),(R287&gt;($E$62))))),1,0)</f>
        <v>0</v>
      </c>
      <c r="X287" s="583">
        <v>24</v>
      </c>
      <c r="Y287" s="584"/>
      <c r="Z287" s="585"/>
      <c r="AA287" s="586"/>
      <c r="AB287" s="586"/>
      <c r="AC287" s="587"/>
      <c r="AD287" s="235">
        <f t="shared" ref="AD287:AD296" si="96">IF(AND((COUNTA($C$14)=1),(COUNTA(AC287)=1),($C$14&lt;&gt;0),(OR((AB287&lt;$C$62),(AB287&gt;($E$62+61))))),1,0)</f>
        <v>0</v>
      </c>
      <c r="AE287" s="235">
        <f t="shared" si="91"/>
        <v>0</v>
      </c>
      <c r="AF287" s="235"/>
      <c r="AG287" s="584">
        <v>35</v>
      </c>
      <c r="AH287" s="584"/>
      <c r="AI287" s="586"/>
      <c r="AJ287" s="586"/>
      <c r="AK287" s="587"/>
      <c r="AL287" s="235">
        <f t="shared" ref="AL287:AL295" si="97">IF(AND((COUNTA($C$14)=1),(COUNTA(AK287)=1),($C$14&lt;&gt;0),(OR((AJ287&lt;$C$62),(AJ287&gt;($E$62+61))))),1,0)</f>
        <v>0</v>
      </c>
      <c r="AM287" s="235">
        <f t="shared" ref="AM287:AM295" si="98">IF(AND((COUNTA($C$14)=1),(COUNTA(AK287)=1),($C$14&lt;&gt;0),(OR((AI287&lt;$C$62),(AI287&gt;($E$62))))),1,0)</f>
        <v>0</v>
      </c>
    </row>
    <row r="288" spans="1:39" s="177" customFormat="1" x14ac:dyDescent="0.2">
      <c r="A288" s="583">
        <v>3</v>
      </c>
      <c r="B288" s="584"/>
      <c r="C288" s="585"/>
      <c r="D288" s="586"/>
      <c r="E288" s="586"/>
      <c r="F288" s="587"/>
      <c r="G288" s="235">
        <f t="shared" si="92"/>
        <v>0</v>
      </c>
      <c r="H288" s="235">
        <f t="shared" si="93"/>
        <v>0</v>
      </c>
      <c r="I288" s="235"/>
      <c r="J288" s="235"/>
      <c r="K288" s="235"/>
      <c r="L288" s="235"/>
      <c r="M288" s="235"/>
      <c r="O288" s="583">
        <v>14</v>
      </c>
      <c r="P288" s="584"/>
      <c r="Q288" s="585"/>
      <c r="R288" s="586"/>
      <c r="S288" s="586"/>
      <c r="T288" s="587"/>
      <c r="U288" s="235">
        <f t="shared" si="94"/>
        <v>0</v>
      </c>
      <c r="V288" s="235">
        <f t="shared" si="95"/>
        <v>0</v>
      </c>
      <c r="X288" s="583">
        <v>25</v>
      </c>
      <c r="Y288" s="584"/>
      <c r="Z288" s="585"/>
      <c r="AA288" s="586"/>
      <c r="AB288" s="586"/>
      <c r="AC288" s="587"/>
      <c r="AD288" s="235">
        <f t="shared" si="96"/>
        <v>0</v>
      </c>
      <c r="AE288" s="235">
        <f t="shared" si="91"/>
        <v>0</v>
      </c>
      <c r="AF288" s="235"/>
      <c r="AG288" s="584">
        <v>36</v>
      </c>
      <c r="AH288" s="584"/>
      <c r="AI288" s="586"/>
      <c r="AJ288" s="586"/>
      <c r="AK288" s="587"/>
      <c r="AL288" s="235">
        <f t="shared" si="97"/>
        <v>0</v>
      </c>
      <c r="AM288" s="235">
        <f t="shared" si="98"/>
        <v>0</v>
      </c>
    </row>
    <row r="289" spans="1:39" s="177" customFormat="1" x14ac:dyDescent="0.2">
      <c r="A289" s="583">
        <v>4</v>
      </c>
      <c r="B289" s="584"/>
      <c r="C289" s="585"/>
      <c r="D289" s="586"/>
      <c r="E289" s="586"/>
      <c r="F289" s="587"/>
      <c r="G289" s="235">
        <f t="shared" si="92"/>
        <v>0</v>
      </c>
      <c r="H289" s="235">
        <f t="shared" si="93"/>
        <v>0</v>
      </c>
      <c r="I289" s="235"/>
      <c r="J289" s="235"/>
      <c r="K289" s="235"/>
      <c r="L289" s="235"/>
      <c r="M289" s="235"/>
      <c r="O289" s="583">
        <v>15</v>
      </c>
      <c r="P289" s="584"/>
      <c r="Q289" s="585"/>
      <c r="R289" s="586"/>
      <c r="S289" s="586"/>
      <c r="T289" s="587"/>
      <c r="U289" s="235">
        <f t="shared" si="94"/>
        <v>0</v>
      </c>
      <c r="V289" s="235">
        <f t="shared" si="95"/>
        <v>0</v>
      </c>
      <c r="X289" s="583">
        <v>26</v>
      </c>
      <c r="Y289" s="584"/>
      <c r="Z289" s="585"/>
      <c r="AA289" s="586"/>
      <c r="AB289" s="586"/>
      <c r="AC289" s="587"/>
      <c r="AD289" s="235">
        <f t="shared" si="96"/>
        <v>0</v>
      </c>
      <c r="AE289" s="235">
        <f t="shared" si="91"/>
        <v>0</v>
      </c>
      <c r="AF289" s="235"/>
      <c r="AG289" s="584">
        <v>37</v>
      </c>
      <c r="AH289" s="584"/>
      <c r="AI289" s="586"/>
      <c r="AJ289" s="586"/>
      <c r="AK289" s="587"/>
      <c r="AL289" s="235">
        <f t="shared" si="97"/>
        <v>0</v>
      </c>
      <c r="AM289" s="235">
        <f t="shared" si="98"/>
        <v>0</v>
      </c>
    </row>
    <row r="290" spans="1:39" s="177" customFormat="1" x14ac:dyDescent="0.2">
      <c r="A290" s="583">
        <v>5</v>
      </c>
      <c r="B290" s="584"/>
      <c r="C290" s="585"/>
      <c r="D290" s="586"/>
      <c r="E290" s="586"/>
      <c r="F290" s="587"/>
      <c r="G290" s="235">
        <f t="shared" si="92"/>
        <v>0</v>
      </c>
      <c r="H290" s="235">
        <f t="shared" si="93"/>
        <v>0</v>
      </c>
      <c r="I290" s="235"/>
      <c r="J290" s="235"/>
      <c r="K290" s="235"/>
      <c r="L290" s="235"/>
      <c r="M290" s="235"/>
      <c r="O290" s="583">
        <v>16</v>
      </c>
      <c r="P290" s="584"/>
      <c r="Q290" s="585"/>
      <c r="R290" s="586"/>
      <c r="S290" s="586"/>
      <c r="T290" s="587"/>
      <c r="U290" s="235">
        <f t="shared" si="94"/>
        <v>0</v>
      </c>
      <c r="V290" s="235">
        <f t="shared" si="95"/>
        <v>0</v>
      </c>
      <c r="X290" s="583">
        <v>27</v>
      </c>
      <c r="Y290" s="584"/>
      <c r="Z290" s="585"/>
      <c r="AA290" s="586"/>
      <c r="AB290" s="586"/>
      <c r="AC290" s="587"/>
      <c r="AD290" s="235">
        <f t="shared" si="96"/>
        <v>0</v>
      </c>
      <c r="AE290" s="235">
        <f t="shared" si="91"/>
        <v>0</v>
      </c>
      <c r="AF290" s="235"/>
      <c r="AG290" s="584">
        <v>38</v>
      </c>
      <c r="AH290" s="584"/>
      <c r="AI290" s="586"/>
      <c r="AJ290" s="586"/>
      <c r="AK290" s="587"/>
      <c r="AL290" s="235">
        <f t="shared" si="97"/>
        <v>0</v>
      </c>
      <c r="AM290" s="235">
        <f t="shared" si="98"/>
        <v>0</v>
      </c>
    </row>
    <row r="291" spans="1:39" s="177" customFormat="1" x14ac:dyDescent="0.2">
      <c r="A291" s="583">
        <v>6</v>
      </c>
      <c r="B291" s="584"/>
      <c r="C291" s="585"/>
      <c r="D291" s="586"/>
      <c r="E291" s="586"/>
      <c r="F291" s="587"/>
      <c r="G291" s="235">
        <f t="shared" si="92"/>
        <v>0</v>
      </c>
      <c r="H291" s="235">
        <f t="shared" si="93"/>
        <v>0</v>
      </c>
      <c r="I291" s="235"/>
      <c r="J291" s="235"/>
      <c r="K291" s="235"/>
      <c r="L291" s="235"/>
      <c r="M291" s="235"/>
      <c r="O291" s="583">
        <v>17</v>
      </c>
      <c r="P291" s="584"/>
      <c r="Q291" s="585"/>
      <c r="R291" s="586"/>
      <c r="S291" s="586"/>
      <c r="T291" s="587"/>
      <c r="U291" s="235">
        <f t="shared" si="94"/>
        <v>0</v>
      </c>
      <c r="V291" s="235">
        <f t="shared" si="95"/>
        <v>0</v>
      </c>
      <c r="X291" s="583">
        <v>28</v>
      </c>
      <c r="Y291" s="584"/>
      <c r="Z291" s="585"/>
      <c r="AA291" s="586"/>
      <c r="AB291" s="586"/>
      <c r="AC291" s="587"/>
      <c r="AD291" s="235">
        <f t="shared" si="96"/>
        <v>0</v>
      </c>
      <c r="AE291" s="235">
        <f t="shared" si="91"/>
        <v>0</v>
      </c>
      <c r="AF291" s="235"/>
      <c r="AG291" s="584">
        <v>39</v>
      </c>
      <c r="AH291" s="584"/>
      <c r="AI291" s="586"/>
      <c r="AJ291" s="586"/>
      <c r="AK291" s="587"/>
      <c r="AL291" s="235">
        <f t="shared" si="97"/>
        <v>0</v>
      </c>
      <c r="AM291" s="235">
        <f t="shared" si="98"/>
        <v>0</v>
      </c>
    </row>
    <row r="292" spans="1:39" s="177" customFormat="1" x14ac:dyDescent="0.2">
      <c r="A292" s="583">
        <v>7</v>
      </c>
      <c r="B292" s="584"/>
      <c r="C292" s="585"/>
      <c r="D292" s="586"/>
      <c r="E292" s="586"/>
      <c r="F292" s="587"/>
      <c r="G292" s="235">
        <f t="shared" si="92"/>
        <v>0</v>
      </c>
      <c r="H292" s="235">
        <f t="shared" si="93"/>
        <v>0</v>
      </c>
      <c r="I292" s="235"/>
      <c r="J292" s="235"/>
      <c r="K292" s="235"/>
      <c r="L292" s="235"/>
      <c r="M292" s="235"/>
      <c r="O292" s="583">
        <v>18</v>
      </c>
      <c r="P292" s="584"/>
      <c r="Q292" s="585"/>
      <c r="R292" s="586"/>
      <c r="S292" s="586"/>
      <c r="T292" s="587"/>
      <c r="U292" s="235">
        <f t="shared" si="94"/>
        <v>0</v>
      </c>
      <c r="V292" s="235">
        <f t="shared" si="95"/>
        <v>0</v>
      </c>
      <c r="X292" s="583">
        <v>29</v>
      </c>
      <c r="Y292" s="584"/>
      <c r="Z292" s="585"/>
      <c r="AA292" s="586"/>
      <c r="AB292" s="586"/>
      <c r="AC292" s="587"/>
      <c r="AD292" s="235">
        <f t="shared" si="96"/>
        <v>0</v>
      </c>
      <c r="AE292" s="235">
        <f t="shared" si="91"/>
        <v>0</v>
      </c>
      <c r="AF292" s="235"/>
      <c r="AG292" s="584">
        <v>40</v>
      </c>
      <c r="AH292" s="584"/>
      <c r="AI292" s="586"/>
      <c r="AJ292" s="586"/>
      <c r="AK292" s="587"/>
      <c r="AL292" s="235">
        <f t="shared" si="97"/>
        <v>0</v>
      </c>
      <c r="AM292" s="235">
        <f t="shared" si="98"/>
        <v>0</v>
      </c>
    </row>
    <row r="293" spans="1:39" s="177" customFormat="1" x14ac:dyDescent="0.2">
      <c r="A293" s="583">
        <v>8</v>
      </c>
      <c r="B293" s="584"/>
      <c r="C293" s="585"/>
      <c r="D293" s="586"/>
      <c r="E293" s="586"/>
      <c r="F293" s="587"/>
      <c r="G293" s="235">
        <f t="shared" si="92"/>
        <v>0</v>
      </c>
      <c r="H293" s="235">
        <f t="shared" si="93"/>
        <v>0</v>
      </c>
      <c r="I293" s="235"/>
      <c r="J293" s="235"/>
      <c r="K293" s="235"/>
      <c r="L293" s="235"/>
      <c r="M293" s="235"/>
      <c r="O293" s="583">
        <v>19</v>
      </c>
      <c r="P293" s="584"/>
      <c r="Q293" s="585"/>
      <c r="R293" s="586"/>
      <c r="S293" s="586"/>
      <c r="T293" s="587"/>
      <c r="U293" s="235">
        <f t="shared" si="94"/>
        <v>0</v>
      </c>
      <c r="V293" s="235">
        <f t="shared" si="95"/>
        <v>0</v>
      </c>
      <c r="X293" s="583">
        <v>30</v>
      </c>
      <c r="Y293" s="584"/>
      <c r="Z293" s="585"/>
      <c r="AA293" s="586"/>
      <c r="AB293" s="586"/>
      <c r="AC293" s="587"/>
      <c r="AD293" s="235">
        <f t="shared" si="96"/>
        <v>0</v>
      </c>
      <c r="AE293" s="235">
        <f t="shared" si="91"/>
        <v>0</v>
      </c>
      <c r="AF293" s="235"/>
      <c r="AG293" s="584">
        <v>41</v>
      </c>
      <c r="AH293" s="584"/>
      <c r="AI293" s="586"/>
      <c r="AJ293" s="586"/>
      <c r="AK293" s="587"/>
      <c r="AL293" s="235">
        <f t="shared" si="97"/>
        <v>0</v>
      </c>
      <c r="AM293" s="235">
        <f t="shared" si="98"/>
        <v>0</v>
      </c>
    </row>
    <row r="294" spans="1:39" s="177" customFormat="1" x14ac:dyDescent="0.2">
      <c r="A294" s="583">
        <v>9</v>
      </c>
      <c r="B294" s="584"/>
      <c r="C294" s="585"/>
      <c r="D294" s="586"/>
      <c r="E294" s="586"/>
      <c r="F294" s="587"/>
      <c r="G294" s="235">
        <f t="shared" si="92"/>
        <v>0</v>
      </c>
      <c r="H294" s="235">
        <f t="shared" si="93"/>
        <v>0</v>
      </c>
      <c r="I294" s="235"/>
      <c r="J294" s="235"/>
      <c r="K294" s="235"/>
      <c r="L294" s="235"/>
      <c r="M294" s="235"/>
      <c r="O294" s="583">
        <v>20</v>
      </c>
      <c r="P294" s="584"/>
      <c r="Q294" s="585"/>
      <c r="R294" s="586"/>
      <c r="S294" s="586"/>
      <c r="T294" s="587"/>
      <c r="U294" s="235">
        <f t="shared" si="94"/>
        <v>0</v>
      </c>
      <c r="V294" s="235">
        <f t="shared" si="95"/>
        <v>0</v>
      </c>
      <c r="X294" s="583">
        <v>31</v>
      </c>
      <c r="Y294" s="584"/>
      <c r="Z294" s="585"/>
      <c r="AA294" s="586"/>
      <c r="AB294" s="586"/>
      <c r="AC294" s="587"/>
      <c r="AD294" s="235">
        <f t="shared" si="96"/>
        <v>0</v>
      </c>
      <c r="AE294" s="235">
        <f t="shared" si="91"/>
        <v>0</v>
      </c>
      <c r="AF294" s="235"/>
      <c r="AG294" s="584">
        <v>42</v>
      </c>
      <c r="AH294" s="584"/>
      <c r="AI294" s="586"/>
      <c r="AJ294" s="586"/>
      <c r="AK294" s="587"/>
      <c r="AL294" s="235">
        <f t="shared" si="97"/>
        <v>0</v>
      </c>
      <c r="AM294" s="235">
        <f t="shared" si="98"/>
        <v>0</v>
      </c>
    </row>
    <row r="295" spans="1:39" s="177" customFormat="1" x14ac:dyDescent="0.2">
      <c r="A295" s="583">
        <v>10</v>
      </c>
      <c r="B295" s="584"/>
      <c r="C295" s="585"/>
      <c r="D295" s="586"/>
      <c r="E295" s="586"/>
      <c r="F295" s="587"/>
      <c r="G295" s="235">
        <f t="shared" si="92"/>
        <v>0</v>
      </c>
      <c r="H295" s="235">
        <f t="shared" si="93"/>
        <v>0</v>
      </c>
      <c r="I295" s="235"/>
      <c r="J295" s="235"/>
      <c r="K295" s="235"/>
      <c r="L295" s="235"/>
      <c r="M295" s="235"/>
      <c r="O295" s="583">
        <v>21</v>
      </c>
      <c r="P295" s="584"/>
      <c r="Q295" s="585"/>
      <c r="R295" s="586"/>
      <c r="S295" s="586"/>
      <c r="T295" s="587"/>
      <c r="U295" s="235">
        <f t="shared" si="94"/>
        <v>0</v>
      </c>
      <c r="V295" s="235">
        <f t="shared" si="95"/>
        <v>0</v>
      </c>
      <c r="X295" s="583">
        <v>32</v>
      </c>
      <c r="Y295" s="584"/>
      <c r="Z295" s="585"/>
      <c r="AA295" s="586"/>
      <c r="AB295" s="586"/>
      <c r="AC295" s="587"/>
      <c r="AD295" s="235">
        <f t="shared" si="96"/>
        <v>0</v>
      </c>
      <c r="AE295" s="235">
        <f t="shared" si="91"/>
        <v>0</v>
      </c>
      <c r="AF295" s="235"/>
      <c r="AG295" s="584">
        <v>43</v>
      </c>
      <c r="AH295" s="584"/>
      <c r="AI295" s="586"/>
      <c r="AJ295" s="586"/>
      <c r="AK295" s="587"/>
      <c r="AL295" s="235">
        <f t="shared" si="97"/>
        <v>0</v>
      </c>
      <c r="AM295" s="235">
        <f t="shared" si="98"/>
        <v>0</v>
      </c>
    </row>
    <row r="296" spans="1:39" s="177" customFormat="1" ht="13.5" thickBot="1" x14ac:dyDescent="0.25">
      <c r="A296" s="583">
        <v>11</v>
      </c>
      <c r="B296" s="584"/>
      <c r="C296" s="585"/>
      <c r="D296" s="586"/>
      <c r="E296" s="586"/>
      <c r="F296" s="587"/>
      <c r="G296" s="235">
        <f t="shared" si="92"/>
        <v>0</v>
      </c>
      <c r="H296" s="235">
        <f t="shared" si="93"/>
        <v>0</v>
      </c>
      <c r="I296" s="235"/>
      <c r="J296" s="235"/>
      <c r="K296" s="235"/>
      <c r="L296" s="235"/>
      <c r="M296" s="235"/>
      <c r="O296" s="583">
        <v>22</v>
      </c>
      <c r="P296" s="584"/>
      <c r="Q296" s="585"/>
      <c r="R296" s="586"/>
      <c r="S296" s="586"/>
      <c r="T296" s="587"/>
      <c r="U296" s="235">
        <f t="shared" si="94"/>
        <v>0</v>
      </c>
      <c r="V296" s="235">
        <f t="shared" si="95"/>
        <v>0</v>
      </c>
      <c r="X296" s="583">
        <v>33</v>
      </c>
      <c r="Y296" s="584"/>
      <c r="Z296" s="585"/>
      <c r="AA296" s="586"/>
      <c r="AB296" s="586"/>
      <c r="AC296" s="587"/>
      <c r="AD296" s="235">
        <f t="shared" si="96"/>
        <v>0</v>
      </c>
      <c r="AE296" s="235">
        <f t="shared" si="91"/>
        <v>0</v>
      </c>
      <c r="AF296" s="235"/>
      <c r="AG296" s="589"/>
      <c r="AH296" s="589" t="s">
        <v>3</v>
      </c>
      <c r="AI296" s="589"/>
      <c r="AJ296" s="589"/>
      <c r="AK296" s="590">
        <f>SUM(F286:F296)+SUM(T286:T296)+SUM(AK286:AK295)+SUM(AC286:AC296)</f>
        <v>0</v>
      </c>
      <c r="AL296" s="235"/>
      <c r="AM296" s="235"/>
    </row>
    <row r="297" spans="1:39" s="177" customFormat="1" x14ac:dyDescent="0.2">
      <c r="B297" s="591"/>
      <c r="C297" s="328"/>
      <c r="D297" s="592"/>
      <c r="E297" s="592"/>
      <c r="F297" s="575"/>
      <c r="G297" s="235"/>
      <c r="H297" s="235"/>
      <c r="I297" s="235"/>
      <c r="J297" s="235"/>
      <c r="K297" s="235"/>
      <c r="L297" s="235"/>
      <c r="M297" s="235"/>
      <c r="P297" s="591"/>
      <c r="Q297" s="328"/>
      <c r="R297" s="592"/>
      <c r="S297" s="592"/>
      <c r="T297" s="575"/>
      <c r="U297" s="235"/>
      <c r="V297" s="235"/>
      <c r="Y297" s="591"/>
      <c r="Z297" s="328"/>
      <c r="AA297" s="592"/>
      <c r="AB297" s="592"/>
      <c r="AC297" s="575"/>
      <c r="AD297" s="235"/>
      <c r="AE297" s="235"/>
      <c r="AF297" s="235"/>
      <c r="AG297" s="591"/>
      <c r="AH297" s="591"/>
      <c r="AI297" s="592"/>
      <c r="AJ297" s="592"/>
      <c r="AK297" s="575"/>
      <c r="AL297" s="235"/>
      <c r="AM297" s="235"/>
    </row>
    <row r="298" spans="1:39" s="177" customFormat="1" x14ac:dyDescent="0.2">
      <c r="B298" s="591"/>
      <c r="C298" s="328"/>
      <c r="D298" s="592"/>
      <c r="E298" s="592"/>
      <c r="F298" s="575"/>
      <c r="G298" s="235"/>
      <c r="H298" s="235"/>
      <c r="I298" s="235"/>
      <c r="J298" s="235"/>
      <c r="K298" s="235"/>
      <c r="L298" s="235"/>
      <c r="M298" s="235"/>
      <c r="P298" s="591"/>
      <c r="Q298" s="328"/>
      <c r="R298" s="592"/>
      <c r="S298" s="592"/>
      <c r="T298" s="575"/>
      <c r="U298" s="235"/>
      <c r="V298" s="235"/>
      <c r="Y298" s="591"/>
      <c r="Z298" s="328"/>
      <c r="AA298" s="592"/>
      <c r="AB298" s="592"/>
      <c r="AC298" s="575"/>
      <c r="AD298" s="235"/>
      <c r="AE298" s="235"/>
      <c r="AF298" s="235"/>
      <c r="AG298" s="591"/>
      <c r="AH298" s="591"/>
      <c r="AI298" s="592"/>
      <c r="AJ298" s="592"/>
      <c r="AK298" s="575"/>
      <c r="AL298" s="235"/>
      <c r="AM298" s="235"/>
    </row>
    <row r="299" spans="1:39" s="177" customFormat="1" x14ac:dyDescent="0.2">
      <c r="B299" s="591"/>
      <c r="C299" s="328"/>
      <c r="D299" s="592"/>
      <c r="E299" s="592"/>
      <c r="F299" s="575"/>
      <c r="G299" s="235"/>
      <c r="H299" s="235"/>
      <c r="I299" s="235"/>
      <c r="J299" s="235"/>
      <c r="K299" s="235"/>
      <c r="L299" s="235"/>
      <c r="M299" s="235"/>
      <c r="P299" s="591"/>
      <c r="Q299" s="328"/>
      <c r="R299" s="592"/>
      <c r="S299" s="592"/>
      <c r="T299" s="575"/>
      <c r="U299" s="235"/>
      <c r="V299" s="235"/>
      <c r="Y299" s="591"/>
      <c r="Z299" s="328"/>
      <c r="AA299" s="592"/>
      <c r="AB299" s="592"/>
      <c r="AC299" s="575"/>
      <c r="AD299" s="235"/>
      <c r="AE299" s="235"/>
      <c r="AF299" s="235"/>
      <c r="AG299" s="591"/>
      <c r="AH299" s="591"/>
      <c r="AI299" s="592"/>
      <c r="AJ299" s="592"/>
      <c r="AK299" s="575"/>
      <c r="AL299" s="235"/>
      <c r="AM299" s="235"/>
    </row>
    <row r="300" spans="1:39" s="177" customFormat="1" x14ac:dyDescent="0.2">
      <c r="B300" s="591"/>
      <c r="C300" s="328"/>
      <c r="D300" s="592"/>
      <c r="E300" s="592"/>
      <c r="F300" s="575"/>
      <c r="G300" s="235"/>
      <c r="H300" s="235"/>
      <c r="I300" s="235"/>
      <c r="J300" s="235"/>
      <c r="K300" s="235"/>
      <c r="L300" s="235"/>
      <c r="M300" s="235"/>
      <c r="P300" s="591"/>
      <c r="Q300" s="328"/>
      <c r="R300" s="592"/>
      <c r="S300" s="592"/>
      <c r="T300" s="575"/>
      <c r="U300" s="235"/>
      <c r="V300" s="235"/>
      <c r="Y300" s="591"/>
      <c r="Z300" s="328"/>
      <c r="AA300" s="592"/>
      <c r="AB300" s="592"/>
      <c r="AC300" s="575"/>
      <c r="AD300" s="235"/>
      <c r="AE300" s="235"/>
      <c r="AF300" s="235"/>
      <c r="AG300" s="591"/>
      <c r="AH300" s="591"/>
      <c r="AI300" s="592"/>
      <c r="AJ300" s="592"/>
      <c r="AK300" s="575"/>
      <c r="AL300" s="235"/>
      <c r="AM300" s="235"/>
    </row>
    <row r="301" spans="1:39" s="177" customFormat="1" x14ac:dyDescent="0.2">
      <c r="B301" s="591"/>
      <c r="C301" s="328"/>
      <c r="D301" s="592"/>
      <c r="E301" s="592"/>
      <c r="F301" s="575"/>
      <c r="G301" s="235"/>
      <c r="H301" s="235"/>
      <c r="I301" s="235"/>
      <c r="J301" s="235"/>
      <c r="K301" s="235"/>
      <c r="L301" s="235"/>
      <c r="M301" s="235"/>
      <c r="P301" s="591"/>
      <c r="Q301" s="328"/>
      <c r="R301" s="592"/>
      <c r="S301" s="592"/>
      <c r="T301" s="575"/>
      <c r="U301" s="235"/>
      <c r="V301" s="235"/>
      <c r="Y301" s="591"/>
      <c r="Z301" s="328"/>
      <c r="AA301" s="592"/>
      <c r="AB301" s="592"/>
      <c r="AC301" s="575"/>
      <c r="AD301" s="235"/>
      <c r="AE301" s="235"/>
      <c r="AF301" s="235"/>
      <c r="AG301" s="591"/>
      <c r="AH301" s="591"/>
      <c r="AI301" s="592"/>
      <c r="AJ301" s="592"/>
      <c r="AK301" s="575"/>
      <c r="AL301" s="235"/>
      <c r="AM301" s="235"/>
    </row>
    <row r="302" spans="1:39" s="177" customFormat="1" x14ac:dyDescent="0.2">
      <c r="B302" s="591"/>
      <c r="C302" s="328"/>
      <c r="D302" s="592"/>
      <c r="E302" s="592"/>
      <c r="F302" s="575"/>
      <c r="G302" s="235"/>
      <c r="H302" s="235"/>
      <c r="I302" s="235"/>
      <c r="J302" s="235"/>
      <c r="K302" s="235"/>
      <c r="L302" s="235"/>
      <c r="M302" s="235"/>
      <c r="P302" s="591"/>
      <c r="Q302" s="328"/>
      <c r="R302" s="592"/>
      <c r="S302" s="592"/>
      <c r="T302" s="575"/>
      <c r="U302" s="235"/>
      <c r="V302" s="235"/>
      <c r="Y302" s="591"/>
      <c r="Z302" s="328"/>
      <c r="AA302" s="592"/>
      <c r="AB302" s="592"/>
      <c r="AC302" s="575"/>
      <c r="AD302" s="235"/>
      <c r="AE302" s="235"/>
      <c r="AF302" s="235"/>
      <c r="AG302" s="591"/>
      <c r="AH302" s="591"/>
      <c r="AI302" s="592"/>
      <c r="AJ302" s="592"/>
      <c r="AK302" s="575"/>
      <c r="AL302" s="235"/>
      <c r="AM302" s="235"/>
    </row>
    <row r="303" spans="1:39" s="177" customFormat="1" ht="13.5" thickBot="1" x14ac:dyDescent="0.25">
      <c r="B303" s="591"/>
      <c r="C303" s="328"/>
      <c r="D303" s="592"/>
      <c r="E303" s="592"/>
      <c r="F303" s="575"/>
      <c r="G303" s="235"/>
      <c r="H303" s="235"/>
      <c r="I303" s="235"/>
      <c r="J303" s="235"/>
      <c r="K303" s="235"/>
      <c r="L303" s="235"/>
      <c r="M303" s="235"/>
      <c r="P303" s="591"/>
      <c r="Q303" s="328"/>
      <c r="R303" s="592"/>
      <c r="S303" s="592"/>
      <c r="T303" s="575"/>
      <c r="U303" s="235"/>
      <c r="V303" s="235"/>
      <c r="Y303" s="591"/>
      <c r="Z303" s="328"/>
      <c r="AA303" s="592"/>
      <c r="AB303" s="592"/>
      <c r="AC303" s="575"/>
      <c r="AD303" s="235"/>
      <c r="AE303" s="235"/>
      <c r="AF303" s="235"/>
      <c r="AG303" s="591"/>
      <c r="AH303" s="591"/>
      <c r="AI303" s="592"/>
      <c r="AJ303" s="592"/>
      <c r="AK303" s="575"/>
      <c r="AL303" s="235"/>
      <c r="AM303" s="235"/>
    </row>
    <row r="304" spans="1:39" s="177" customFormat="1" ht="13.5" thickBot="1" x14ac:dyDescent="0.25">
      <c r="A304" s="579">
        <v>13</v>
      </c>
      <c r="B304" s="579"/>
      <c r="C304" s="472"/>
      <c r="D304" s="816" t="s">
        <v>159</v>
      </c>
      <c r="E304" s="812" t="s">
        <v>34</v>
      </c>
      <c r="F304" s="580">
        <f>+$AK316</f>
        <v>0</v>
      </c>
      <c r="G304" s="235"/>
      <c r="H304" s="235"/>
      <c r="I304" s="235"/>
      <c r="J304" s="235"/>
      <c r="K304" s="235"/>
      <c r="L304" s="235"/>
      <c r="M304" s="235"/>
      <c r="O304" s="579"/>
      <c r="P304" s="579"/>
      <c r="Q304" s="472"/>
      <c r="R304" s="816" t="s">
        <v>159</v>
      </c>
      <c r="S304" s="812" t="s">
        <v>34</v>
      </c>
      <c r="T304" s="580">
        <f>+$AK316</f>
        <v>0</v>
      </c>
      <c r="U304" s="235"/>
      <c r="V304" s="235"/>
      <c r="X304" s="579">
        <v>13</v>
      </c>
      <c r="Y304" s="579"/>
      <c r="Z304" s="472"/>
      <c r="AA304" s="816" t="s">
        <v>159</v>
      </c>
      <c r="AB304" s="812" t="s">
        <v>34</v>
      </c>
      <c r="AC304" s="580">
        <f>+$AK316</f>
        <v>0</v>
      </c>
      <c r="AD304" s="235"/>
      <c r="AE304" s="235"/>
      <c r="AF304" s="235"/>
      <c r="AG304" s="579"/>
      <c r="AH304" s="579"/>
      <c r="AI304" s="816" t="s">
        <v>159</v>
      </c>
      <c r="AJ304" s="812" t="s">
        <v>34</v>
      </c>
      <c r="AK304" s="814" t="s">
        <v>18</v>
      </c>
      <c r="AL304" s="235"/>
      <c r="AM304" s="235"/>
    </row>
    <row r="305" spans="1:39" s="177" customFormat="1" ht="51" x14ac:dyDescent="0.2">
      <c r="A305" s="581" t="s">
        <v>7</v>
      </c>
      <c r="B305" s="582" t="str">
        <f>+" אסמכתא " &amp; $B$15 &amp;"         חזרה לטבלה "</f>
        <v xml:space="preserve"> אסמכתא          חזרה לטבלה </v>
      </c>
      <c r="C305" s="477" t="s">
        <v>203</v>
      </c>
      <c r="D305" s="817"/>
      <c r="E305" s="813"/>
      <c r="F305" s="580" t="s">
        <v>18</v>
      </c>
      <c r="G305" s="235"/>
      <c r="H305" s="235"/>
      <c r="I305" s="235"/>
      <c r="J305" s="235"/>
      <c r="K305" s="235"/>
      <c r="L305" s="235"/>
      <c r="M305" s="235"/>
      <c r="O305" s="581" t="s">
        <v>23</v>
      </c>
      <c r="P305" s="582" t="str">
        <f>+" אסמכתא " &amp; $B$15 &amp;"         חזרה לטבלה "</f>
        <v xml:space="preserve"> אסמכתא          חזרה לטבלה </v>
      </c>
      <c r="Q305" s="477" t="s">
        <v>203</v>
      </c>
      <c r="R305" s="817"/>
      <c r="S305" s="813"/>
      <c r="T305" s="580" t="s">
        <v>18</v>
      </c>
      <c r="U305" s="235"/>
      <c r="V305" s="235"/>
      <c r="X305" s="581" t="s">
        <v>7</v>
      </c>
      <c r="Y305" s="582" t="str">
        <f>+" אסמכתא " &amp; $B$15 &amp;"         חזרה לטבלה "</f>
        <v xml:space="preserve"> אסמכתא          חזרה לטבלה </v>
      </c>
      <c r="Z305" s="477" t="s">
        <v>203</v>
      </c>
      <c r="AA305" s="817"/>
      <c r="AB305" s="813"/>
      <c r="AC305" s="580" t="s">
        <v>18</v>
      </c>
      <c r="AD305" s="235"/>
      <c r="AE305" s="235"/>
      <c r="AF305" s="235"/>
      <c r="AG305" s="582" t="s">
        <v>23</v>
      </c>
      <c r="AH305" s="582" t="str">
        <f>+" אסמכתא " &amp; $B$15 &amp;"         חזרה לטבלה "</f>
        <v xml:space="preserve"> אסמכתא          חזרה לטבלה </v>
      </c>
      <c r="AI305" s="817"/>
      <c r="AJ305" s="813"/>
      <c r="AK305" s="815"/>
      <c r="AL305" s="235"/>
      <c r="AM305" s="235"/>
    </row>
    <row r="306" spans="1:39" s="177" customFormat="1" x14ac:dyDescent="0.2">
      <c r="A306" s="583">
        <v>1</v>
      </c>
      <c r="B306" s="584"/>
      <c r="C306" s="585"/>
      <c r="D306" s="586"/>
      <c r="E306" s="586"/>
      <c r="F306" s="587"/>
      <c r="G306" s="235">
        <f>IF(AND((COUNTA($C$15)=1),(COUNTA(F306)=1),($C$15&lt;&gt;0),(OR((E306&lt;$C$62),(E306&gt;($E$62+61))))),1,0)</f>
        <v>0</v>
      </c>
      <c r="H306" s="235">
        <f>IF(AND((COUNTA($C$15)=1),(COUNTA(F306)=1),($C$15&lt;&gt;0),(OR((D306&lt;$C$62),(D306&gt;($E$62))))),1,0)</f>
        <v>0</v>
      </c>
      <c r="I306" s="235"/>
      <c r="J306" s="235"/>
      <c r="K306" s="235"/>
      <c r="L306" s="235"/>
      <c r="M306" s="235"/>
      <c r="O306" s="583">
        <v>12</v>
      </c>
      <c r="P306" s="584"/>
      <c r="Q306" s="585"/>
      <c r="R306" s="586"/>
      <c r="S306" s="586"/>
      <c r="T306" s="587"/>
      <c r="U306" s="235">
        <f>IF(AND((COUNTA($C$15)=1),(COUNTA(T306)=1),($C$15&lt;&gt;0),(OR((S306&lt;$C$62),(S306&gt;($E$62+61))))),1,0)</f>
        <v>0</v>
      </c>
      <c r="V306" s="235">
        <f>IF(AND((COUNTA($C$15)=1),(COUNTA(T306)=1),($C$15&lt;&gt;0),(OR((R306&lt;$C$62),(R306&gt;($E$62))))),1,0)</f>
        <v>0</v>
      </c>
      <c r="X306" s="583">
        <v>23</v>
      </c>
      <c r="Y306" s="584"/>
      <c r="Z306" s="585"/>
      <c r="AA306" s="586"/>
      <c r="AB306" s="586"/>
      <c r="AC306" s="587"/>
      <c r="AD306" s="235">
        <f>IF(AND((COUNTA($C$15)=1),(COUNTA(AC306)=1),($C$15&lt;&gt;0),(OR((AB306&lt;$C$62),(AB306&gt;($E$62+61))))),1,0)</f>
        <v>0</v>
      </c>
      <c r="AE306" s="235">
        <f t="shared" ref="AE306:AE316" si="99">IF(AND((COUNTA($C$15)=1),(COUNTA(AC306)=1),($C$15&lt;&gt;0),(OR((AA306&lt;$C$62),(AA306&gt;($E$62))))),1,0)</f>
        <v>0</v>
      </c>
      <c r="AF306" s="235"/>
      <c r="AG306" s="584">
        <v>34</v>
      </c>
      <c r="AH306" s="584"/>
      <c r="AI306" s="586"/>
      <c r="AJ306" s="586"/>
      <c r="AK306" s="587"/>
      <c r="AL306" s="235">
        <f>IF(AND((COUNTA($C$15)=1),(COUNTA(AK306)=1),($C$15&lt;&gt;0),(OR((AJ306&lt;$C$62),(AJ306&gt;($E$62+61))))),1,0)</f>
        <v>0</v>
      </c>
      <c r="AM306" s="235">
        <f>IF(AND((COUNTA($C$15)=1),(COUNTA(AK306)=1),($C$15&lt;&gt;0),(OR((AI306&lt;$C$62),(AI306&gt;($E$62))))),1,0)</f>
        <v>0</v>
      </c>
    </row>
    <row r="307" spans="1:39" s="177" customFormat="1" x14ac:dyDescent="0.2">
      <c r="A307" s="583">
        <v>2</v>
      </c>
      <c r="B307" s="584"/>
      <c r="C307" s="585"/>
      <c r="D307" s="586"/>
      <c r="E307" s="586"/>
      <c r="F307" s="587"/>
      <c r="G307" s="235">
        <f t="shared" ref="G307:G316" si="100">IF(AND((COUNTA($C$15)=1),(COUNTA(F307)=1),($C$15&lt;&gt;0),(OR((E307&lt;$C$62),(E307&gt;($E$62+61))))),1,0)</f>
        <v>0</v>
      </c>
      <c r="H307" s="235">
        <f t="shared" ref="H307:H316" si="101">IF(AND((COUNTA($C$15)=1),(COUNTA(F307)=1),($C$15&lt;&gt;0),(OR((D307&lt;$C$62),(D307&gt;($E$62))))),1,0)</f>
        <v>0</v>
      </c>
      <c r="I307" s="235"/>
      <c r="J307" s="235"/>
      <c r="K307" s="235"/>
      <c r="L307" s="235"/>
      <c r="M307" s="235"/>
      <c r="O307" s="583">
        <v>13</v>
      </c>
      <c r="P307" s="584"/>
      <c r="Q307" s="585"/>
      <c r="R307" s="586"/>
      <c r="S307" s="586"/>
      <c r="T307" s="587"/>
      <c r="U307" s="235">
        <f t="shared" ref="U307:U316" si="102">IF(AND((COUNTA($C$15)=1),(COUNTA(T307)=1),($C$15&lt;&gt;0),(OR((S307&lt;$C$62),(S307&gt;($E$62+61))))),1,0)</f>
        <v>0</v>
      </c>
      <c r="V307" s="235">
        <f t="shared" ref="V307:V316" si="103">IF(AND((COUNTA($C$15)=1),(COUNTA(T307)=1),($C$15&lt;&gt;0),(OR((R307&lt;$C$62),(R307&gt;($E$62))))),1,0)</f>
        <v>0</v>
      </c>
      <c r="X307" s="583">
        <v>24</v>
      </c>
      <c r="Y307" s="584"/>
      <c r="Z307" s="585"/>
      <c r="AA307" s="586"/>
      <c r="AB307" s="586"/>
      <c r="AC307" s="587"/>
      <c r="AD307" s="235">
        <f t="shared" ref="AD307:AD316" si="104">IF(AND((COUNTA($C$15)=1),(COUNTA(AC307)=1),($C$15&lt;&gt;0),(OR((AB307&lt;$C$62),(AB307&gt;($E$62+61))))),1,0)</f>
        <v>0</v>
      </c>
      <c r="AE307" s="235">
        <f t="shared" si="99"/>
        <v>0</v>
      </c>
      <c r="AF307" s="235"/>
      <c r="AG307" s="584">
        <v>35</v>
      </c>
      <c r="AH307" s="584"/>
      <c r="AI307" s="586"/>
      <c r="AJ307" s="586"/>
      <c r="AK307" s="587"/>
      <c r="AL307" s="235">
        <f t="shared" ref="AL307:AL315" si="105">IF(AND((COUNTA($C$15)=1),(COUNTA(AK307)=1),($C$15&lt;&gt;0),(OR((AJ307&lt;$C$62),(AJ307&gt;($E$62+61))))),1,0)</f>
        <v>0</v>
      </c>
      <c r="AM307" s="235">
        <f t="shared" ref="AM307:AM315" si="106">IF(AND((COUNTA($C$15)=1),(COUNTA(AK307)=1),($C$15&lt;&gt;0),(OR((AI307&lt;$C$62),(AI307&gt;($E$62))))),1,0)</f>
        <v>0</v>
      </c>
    </row>
    <row r="308" spans="1:39" s="177" customFormat="1" x14ac:dyDescent="0.2">
      <c r="A308" s="583">
        <v>3</v>
      </c>
      <c r="B308" s="584"/>
      <c r="C308" s="585"/>
      <c r="D308" s="586"/>
      <c r="E308" s="586"/>
      <c r="F308" s="587"/>
      <c r="G308" s="235">
        <f t="shared" si="100"/>
        <v>0</v>
      </c>
      <c r="H308" s="235">
        <f t="shared" si="101"/>
        <v>0</v>
      </c>
      <c r="I308" s="235"/>
      <c r="J308" s="235"/>
      <c r="K308" s="235"/>
      <c r="L308" s="235"/>
      <c r="M308" s="235"/>
      <c r="O308" s="583">
        <v>14</v>
      </c>
      <c r="P308" s="584"/>
      <c r="Q308" s="585"/>
      <c r="R308" s="586"/>
      <c r="S308" s="586"/>
      <c r="T308" s="587"/>
      <c r="U308" s="235">
        <f t="shared" si="102"/>
        <v>0</v>
      </c>
      <c r="V308" s="235">
        <f t="shared" si="103"/>
        <v>0</v>
      </c>
      <c r="X308" s="583">
        <v>25</v>
      </c>
      <c r="Y308" s="584"/>
      <c r="Z308" s="585"/>
      <c r="AA308" s="586"/>
      <c r="AB308" s="586"/>
      <c r="AC308" s="587"/>
      <c r="AD308" s="235">
        <f t="shared" si="104"/>
        <v>0</v>
      </c>
      <c r="AE308" s="235">
        <f t="shared" si="99"/>
        <v>0</v>
      </c>
      <c r="AF308" s="235"/>
      <c r="AG308" s="584">
        <v>36</v>
      </c>
      <c r="AH308" s="584"/>
      <c r="AI308" s="586"/>
      <c r="AJ308" s="586"/>
      <c r="AK308" s="587"/>
      <c r="AL308" s="235">
        <f t="shared" si="105"/>
        <v>0</v>
      </c>
      <c r="AM308" s="235">
        <f t="shared" si="106"/>
        <v>0</v>
      </c>
    </row>
    <row r="309" spans="1:39" s="177" customFormat="1" x14ac:dyDescent="0.2">
      <c r="A309" s="583">
        <v>4</v>
      </c>
      <c r="B309" s="584"/>
      <c r="C309" s="585"/>
      <c r="D309" s="586"/>
      <c r="E309" s="586"/>
      <c r="F309" s="587"/>
      <c r="G309" s="235">
        <f t="shared" si="100"/>
        <v>0</v>
      </c>
      <c r="H309" s="235">
        <f t="shared" si="101"/>
        <v>0</v>
      </c>
      <c r="I309" s="235"/>
      <c r="J309" s="235"/>
      <c r="K309" s="235"/>
      <c r="L309" s="235"/>
      <c r="M309" s="235"/>
      <c r="O309" s="583">
        <v>15</v>
      </c>
      <c r="P309" s="584"/>
      <c r="Q309" s="585"/>
      <c r="R309" s="586"/>
      <c r="S309" s="586"/>
      <c r="T309" s="587"/>
      <c r="U309" s="235">
        <f t="shared" si="102"/>
        <v>0</v>
      </c>
      <c r="V309" s="235">
        <f t="shared" si="103"/>
        <v>0</v>
      </c>
      <c r="X309" s="583">
        <v>26</v>
      </c>
      <c r="Y309" s="584"/>
      <c r="Z309" s="585"/>
      <c r="AA309" s="586"/>
      <c r="AB309" s="586"/>
      <c r="AC309" s="587"/>
      <c r="AD309" s="235">
        <f t="shared" si="104"/>
        <v>0</v>
      </c>
      <c r="AE309" s="235">
        <f t="shared" si="99"/>
        <v>0</v>
      </c>
      <c r="AF309" s="235"/>
      <c r="AG309" s="584">
        <v>37</v>
      </c>
      <c r="AH309" s="584"/>
      <c r="AI309" s="586"/>
      <c r="AJ309" s="586"/>
      <c r="AK309" s="587"/>
      <c r="AL309" s="235">
        <f t="shared" si="105"/>
        <v>0</v>
      </c>
      <c r="AM309" s="235">
        <f t="shared" si="106"/>
        <v>0</v>
      </c>
    </row>
    <row r="310" spans="1:39" s="177" customFormat="1" x14ac:dyDescent="0.2">
      <c r="A310" s="583">
        <v>5</v>
      </c>
      <c r="B310" s="584"/>
      <c r="C310" s="585"/>
      <c r="D310" s="586"/>
      <c r="E310" s="586"/>
      <c r="F310" s="587"/>
      <c r="G310" s="235">
        <f t="shared" si="100"/>
        <v>0</v>
      </c>
      <c r="H310" s="235">
        <f t="shared" si="101"/>
        <v>0</v>
      </c>
      <c r="I310" s="235"/>
      <c r="J310" s="235"/>
      <c r="K310" s="235"/>
      <c r="L310" s="235"/>
      <c r="M310" s="235"/>
      <c r="O310" s="583">
        <v>16</v>
      </c>
      <c r="P310" s="584"/>
      <c r="Q310" s="585"/>
      <c r="R310" s="586"/>
      <c r="S310" s="586"/>
      <c r="T310" s="587"/>
      <c r="U310" s="235">
        <f t="shared" si="102"/>
        <v>0</v>
      </c>
      <c r="V310" s="235">
        <f t="shared" si="103"/>
        <v>0</v>
      </c>
      <c r="X310" s="583">
        <v>27</v>
      </c>
      <c r="Y310" s="584"/>
      <c r="Z310" s="585"/>
      <c r="AA310" s="586"/>
      <c r="AB310" s="586"/>
      <c r="AC310" s="587"/>
      <c r="AD310" s="235">
        <f t="shared" si="104"/>
        <v>0</v>
      </c>
      <c r="AE310" s="235">
        <f t="shared" si="99"/>
        <v>0</v>
      </c>
      <c r="AF310" s="235"/>
      <c r="AG310" s="584">
        <v>38</v>
      </c>
      <c r="AH310" s="584"/>
      <c r="AI310" s="586"/>
      <c r="AJ310" s="586"/>
      <c r="AK310" s="587"/>
      <c r="AL310" s="235">
        <f t="shared" si="105"/>
        <v>0</v>
      </c>
      <c r="AM310" s="235">
        <f t="shared" si="106"/>
        <v>0</v>
      </c>
    </row>
    <row r="311" spans="1:39" s="177" customFormat="1" x14ac:dyDescent="0.2">
      <c r="A311" s="583">
        <v>6</v>
      </c>
      <c r="B311" s="584"/>
      <c r="C311" s="585"/>
      <c r="D311" s="586"/>
      <c r="E311" s="586"/>
      <c r="F311" s="587"/>
      <c r="G311" s="235">
        <f t="shared" si="100"/>
        <v>0</v>
      </c>
      <c r="H311" s="235">
        <f t="shared" si="101"/>
        <v>0</v>
      </c>
      <c r="I311" s="235"/>
      <c r="J311" s="235"/>
      <c r="K311" s="235"/>
      <c r="L311" s="235"/>
      <c r="M311" s="235"/>
      <c r="O311" s="583">
        <v>17</v>
      </c>
      <c r="P311" s="584"/>
      <c r="Q311" s="585"/>
      <c r="R311" s="586"/>
      <c r="S311" s="586"/>
      <c r="T311" s="587"/>
      <c r="U311" s="235">
        <f t="shared" si="102"/>
        <v>0</v>
      </c>
      <c r="V311" s="235">
        <f t="shared" si="103"/>
        <v>0</v>
      </c>
      <c r="X311" s="583">
        <v>28</v>
      </c>
      <c r="Y311" s="584"/>
      <c r="Z311" s="585"/>
      <c r="AA311" s="586"/>
      <c r="AB311" s="586"/>
      <c r="AC311" s="587"/>
      <c r="AD311" s="235">
        <f t="shared" si="104"/>
        <v>0</v>
      </c>
      <c r="AE311" s="235">
        <f t="shared" si="99"/>
        <v>0</v>
      </c>
      <c r="AF311" s="235"/>
      <c r="AG311" s="584">
        <v>39</v>
      </c>
      <c r="AH311" s="584"/>
      <c r="AI311" s="586"/>
      <c r="AJ311" s="586"/>
      <c r="AK311" s="587"/>
      <c r="AL311" s="235">
        <f t="shared" si="105"/>
        <v>0</v>
      </c>
      <c r="AM311" s="235">
        <f t="shared" si="106"/>
        <v>0</v>
      </c>
    </row>
    <row r="312" spans="1:39" s="177" customFormat="1" x14ac:dyDescent="0.2">
      <c r="A312" s="583">
        <v>7</v>
      </c>
      <c r="B312" s="584"/>
      <c r="C312" s="585"/>
      <c r="D312" s="586"/>
      <c r="E312" s="586"/>
      <c r="F312" s="587"/>
      <c r="G312" s="235">
        <f t="shared" si="100"/>
        <v>0</v>
      </c>
      <c r="H312" s="235">
        <f t="shared" si="101"/>
        <v>0</v>
      </c>
      <c r="I312" s="235"/>
      <c r="J312" s="235"/>
      <c r="K312" s="235"/>
      <c r="L312" s="235"/>
      <c r="M312" s="235"/>
      <c r="O312" s="583">
        <v>18</v>
      </c>
      <c r="P312" s="584"/>
      <c r="Q312" s="585"/>
      <c r="R312" s="586"/>
      <c r="S312" s="586"/>
      <c r="T312" s="587"/>
      <c r="U312" s="235">
        <f t="shared" si="102"/>
        <v>0</v>
      </c>
      <c r="V312" s="235">
        <f t="shared" si="103"/>
        <v>0</v>
      </c>
      <c r="X312" s="583">
        <v>29</v>
      </c>
      <c r="Y312" s="584"/>
      <c r="Z312" s="585"/>
      <c r="AA312" s="586"/>
      <c r="AB312" s="586"/>
      <c r="AC312" s="587"/>
      <c r="AD312" s="235">
        <f t="shared" si="104"/>
        <v>0</v>
      </c>
      <c r="AE312" s="235">
        <f t="shared" si="99"/>
        <v>0</v>
      </c>
      <c r="AF312" s="235"/>
      <c r="AG312" s="584">
        <v>40</v>
      </c>
      <c r="AH312" s="584"/>
      <c r="AI312" s="586"/>
      <c r="AJ312" s="586"/>
      <c r="AK312" s="587"/>
      <c r="AL312" s="235">
        <f t="shared" si="105"/>
        <v>0</v>
      </c>
      <c r="AM312" s="235">
        <f t="shared" si="106"/>
        <v>0</v>
      </c>
    </row>
    <row r="313" spans="1:39" s="177" customFormat="1" x14ac:dyDescent="0.2">
      <c r="A313" s="583">
        <v>8</v>
      </c>
      <c r="B313" s="584"/>
      <c r="C313" s="585"/>
      <c r="D313" s="586"/>
      <c r="E313" s="586"/>
      <c r="F313" s="587"/>
      <c r="G313" s="235">
        <f t="shared" si="100"/>
        <v>0</v>
      </c>
      <c r="H313" s="235">
        <f t="shared" si="101"/>
        <v>0</v>
      </c>
      <c r="I313" s="235"/>
      <c r="J313" s="235"/>
      <c r="K313" s="235"/>
      <c r="L313" s="235"/>
      <c r="M313" s="235"/>
      <c r="O313" s="583">
        <v>19</v>
      </c>
      <c r="P313" s="584"/>
      <c r="Q313" s="585"/>
      <c r="R313" s="586"/>
      <c r="S313" s="586"/>
      <c r="T313" s="587"/>
      <c r="U313" s="235">
        <f t="shared" si="102"/>
        <v>0</v>
      </c>
      <c r="V313" s="235">
        <f t="shared" si="103"/>
        <v>0</v>
      </c>
      <c r="X313" s="583">
        <v>30</v>
      </c>
      <c r="Y313" s="584"/>
      <c r="Z313" s="585"/>
      <c r="AA313" s="586"/>
      <c r="AB313" s="586"/>
      <c r="AC313" s="587"/>
      <c r="AD313" s="235">
        <f t="shared" si="104"/>
        <v>0</v>
      </c>
      <c r="AE313" s="235">
        <f t="shared" si="99"/>
        <v>0</v>
      </c>
      <c r="AF313" s="235"/>
      <c r="AG313" s="584">
        <v>41</v>
      </c>
      <c r="AH313" s="584"/>
      <c r="AI313" s="586"/>
      <c r="AJ313" s="586"/>
      <c r="AK313" s="587"/>
      <c r="AL313" s="235">
        <f t="shared" si="105"/>
        <v>0</v>
      </c>
      <c r="AM313" s="235">
        <f t="shared" si="106"/>
        <v>0</v>
      </c>
    </row>
    <row r="314" spans="1:39" s="177" customFormat="1" x14ac:dyDescent="0.2">
      <c r="A314" s="583">
        <v>9</v>
      </c>
      <c r="B314" s="584"/>
      <c r="C314" s="585"/>
      <c r="D314" s="586"/>
      <c r="E314" s="586"/>
      <c r="F314" s="587"/>
      <c r="G314" s="235">
        <f t="shared" si="100"/>
        <v>0</v>
      </c>
      <c r="H314" s="235">
        <f t="shared" si="101"/>
        <v>0</v>
      </c>
      <c r="I314" s="235"/>
      <c r="J314" s="235"/>
      <c r="K314" s="235"/>
      <c r="L314" s="235"/>
      <c r="M314" s="235"/>
      <c r="O314" s="583">
        <v>20</v>
      </c>
      <c r="P314" s="584"/>
      <c r="Q314" s="585"/>
      <c r="R314" s="586"/>
      <c r="S314" s="586"/>
      <c r="T314" s="587"/>
      <c r="U314" s="235">
        <f t="shared" si="102"/>
        <v>0</v>
      </c>
      <c r="V314" s="235">
        <f t="shared" si="103"/>
        <v>0</v>
      </c>
      <c r="X314" s="583">
        <v>31</v>
      </c>
      <c r="Y314" s="584"/>
      <c r="Z314" s="585"/>
      <c r="AA314" s="586"/>
      <c r="AB314" s="586"/>
      <c r="AC314" s="587"/>
      <c r="AD314" s="235">
        <f t="shared" si="104"/>
        <v>0</v>
      </c>
      <c r="AE314" s="235">
        <f t="shared" si="99"/>
        <v>0</v>
      </c>
      <c r="AF314" s="235"/>
      <c r="AG314" s="584">
        <v>42</v>
      </c>
      <c r="AH314" s="584"/>
      <c r="AI314" s="586"/>
      <c r="AJ314" s="586"/>
      <c r="AK314" s="587"/>
      <c r="AL314" s="235">
        <f t="shared" si="105"/>
        <v>0</v>
      </c>
      <c r="AM314" s="235">
        <f t="shared" si="106"/>
        <v>0</v>
      </c>
    </row>
    <row r="315" spans="1:39" s="177" customFormat="1" x14ac:dyDescent="0.2">
      <c r="A315" s="583">
        <v>10</v>
      </c>
      <c r="B315" s="584"/>
      <c r="C315" s="585"/>
      <c r="D315" s="586"/>
      <c r="E315" s="586"/>
      <c r="F315" s="587"/>
      <c r="G315" s="235">
        <f t="shared" si="100"/>
        <v>0</v>
      </c>
      <c r="H315" s="235">
        <f t="shared" si="101"/>
        <v>0</v>
      </c>
      <c r="I315" s="235"/>
      <c r="J315" s="235"/>
      <c r="K315" s="235"/>
      <c r="L315" s="235"/>
      <c r="M315" s="235"/>
      <c r="O315" s="583">
        <v>21</v>
      </c>
      <c r="P315" s="584"/>
      <c r="Q315" s="585"/>
      <c r="R315" s="586"/>
      <c r="S315" s="586"/>
      <c r="T315" s="587"/>
      <c r="U315" s="235">
        <f t="shared" si="102"/>
        <v>0</v>
      </c>
      <c r="V315" s="235">
        <f t="shared" si="103"/>
        <v>0</v>
      </c>
      <c r="X315" s="583">
        <v>32</v>
      </c>
      <c r="Y315" s="584"/>
      <c r="Z315" s="585"/>
      <c r="AA315" s="586"/>
      <c r="AB315" s="586"/>
      <c r="AC315" s="587"/>
      <c r="AD315" s="235">
        <f t="shared" si="104"/>
        <v>0</v>
      </c>
      <c r="AE315" s="235">
        <f t="shared" si="99"/>
        <v>0</v>
      </c>
      <c r="AF315" s="235"/>
      <c r="AG315" s="584">
        <v>43</v>
      </c>
      <c r="AH315" s="584"/>
      <c r="AI315" s="586"/>
      <c r="AJ315" s="586"/>
      <c r="AK315" s="587"/>
      <c r="AL315" s="235">
        <f t="shared" si="105"/>
        <v>0</v>
      </c>
      <c r="AM315" s="235">
        <f t="shared" si="106"/>
        <v>0</v>
      </c>
    </row>
    <row r="316" spans="1:39" s="177" customFormat="1" ht="13.5" thickBot="1" x14ac:dyDescent="0.25">
      <c r="A316" s="583">
        <v>11</v>
      </c>
      <c r="B316" s="584"/>
      <c r="C316" s="585"/>
      <c r="D316" s="586"/>
      <c r="E316" s="586"/>
      <c r="F316" s="587"/>
      <c r="G316" s="235">
        <f t="shared" si="100"/>
        <v>0</v>
      </c>
      <c r="H316" s="235">
        <f t="shared" si="101"/>
        <v>0</v>
      </c>
      <c r="I316" s="235"/>
      <c r="J316" s="235"/>
      <c r="K316" s="235"/>
      <c r="L316" s="235"/>
      <c r="M316" s="235"/>
      <c r="O316" s="583">
        <v>22</v>
      </c>
      <c r="P316" s="584"/>
      <c r="Q316" s="585"/>
      <c r="R316" s="586"/>
      <c r="S316" s="586"/>
      <c r="T316" s="587"/>
      <c r="U316" s="235">
        <f t="shared" si="102"/>
        <v>0</v>
      </c>
      <c r="V316" s="235">
        <f t="shared" si="103"/>
        <v>0</v>
      </c>
      <c r="X316" s="583">
        <v>33</v>
      </c>
      <c r="Y316" s="584"/>
      <c r="Z316" s="585"/>
      <c r="AA316" s="586"/>
      <c r="AB316" s="586"/>
      <c r="AC316" s="587"/>
      <c r="AD316" s="235">
        <f t="shared" si="104"/>
        <v>0</v>
      </c>
      <c r="AE316" s="235">
        <f t="shared" si="99"/>
        <v>0</v>
      </c>
      <c r="AF316" s="235"/>
      <c r="AG316" s="589"/>
      <c r="AH316" s="589" t="s">
        <v>3</v>
      </c>
      <c r="AI316" s="589"/>
      <c r="AJ316" s="589"/>
      <c r="AK316" s="590">
        <f>SUM(F306:F316)+SUM(T306:T316)+SUM(AK306:AK315)+SUM(AC306:AC316)</f>
        <v>0</v>
      </c>
      <c r="AL316" s="235"/>
      <c r="AM316" s="235"/>
    </row>
    <row r="317" spans="1:39" s="177" customFormat="1" x14ac:dyDescent="0.2">
      <c r="B317" s="591"/>
      <c r="C317" s="328"/>
      <c r="D317" s="592"/>
      <c r="E317" s="592"/>
      <c r="F317" s="575"/>
      <c r="G317" s="235"/>
      <c r="H317" s="235"/>
      <c r="I317" s="235"/>
      <c r="J317" s="235"/>
      <c r="K317" s="235"/>
      <c r="L317" s="235"/>
      <c r="M317" s="235"/>
      <c r="P317" s="591"/>
      <c r="Q317" s="328"/>
      <c r="R317" s="592"/>
      <c r="S317" s="592"/>
      <c r="T317" s="575"/>
      <c r="U317" s="235"/>
      <c r="V317" s="235"/>
      <c r="Y317" s="591"/>
      <c r="Z317" s="328"/>
      <c r="AA317" s="592"/>
      <c r="AB317" s="592"/>
      <c r="AC317" s="575"/>
      <c r="AD317" s="235"/>
      <c r="AE317" s="235"/>
      <c r="AF317" s="235"/>
      <c r="AG317" s="591"/>
      <c r="AH317" s="591"/>
      <c r="AI317" s="592"/>
      <c r="AJ317" s="592"/>
      <c r="AK317" s="575"/>
      <c r="AL317" s="235"/>
      <c r="AM317" s="235"/>
    </row>
    <row r="318" spans="1:39" s="177" customFormat="1" x14ac:dyDescent="0.2">
      <c r="B318" s="591"/>
      <c r="C318" s="328"/>
      <c r="D318" s="592"/>
      <c r="E318" s="592"/>
      <c r="F318" s="575"/>
      <c r="G318" s="235"/>
      <c r="H318" s="235"/>
      <c r="I318" s="235"/>
      <c r="J318" s="235"/>
      <c r="K318" s="235"/>
      <c r="L318" s="235"/>
      <c r="M318" s="235"/>
      <c r="P318" s="591"/>
      <c r="Q318" s="328"/>
      <c r="R318" s="592"/>
      <c r="S318" s="592"/>
      <c r="T318" s="575"/>
      <c r="U318" s="235"/>
      <c r="V318" s="235"/>
      <c r="Y318" s="591"/>
      <c r="Z318" s="328"/>
      <c r="AA318" s="592"/>
      <c r="AB318" s="592"/>
      <c r="AC318" s="575"/>
      <c r="AD318" s="235"/>
      <c r="AE318" s="235"/>
      <c r="AF318" s="235"/>
      <c r="AG318" s="591"/>
      <c r="AH318" s="591"/>
      <c r="AI318" s="592"/>
      <c r="AJ318" s="592"/>
      <c r="AK318" s="575"/>
      <c r="AL318" s="235"/>
      <c r="AM318" s="235"/>
    </row>
    <row r="319" spans="1:39" s="177" customFormat="1" x14ac:dyDescent="0.2">
      <c r="B319" s="591"/>
      <c r="C319" s="328"/>
      <c r="D319" s="592"/>
      <c r="E319" s="592"/>
      <c r="F319" s="575"/>
      <c r="G319" s="235"/>
      <c r="H319" s="235"/>
      <c r="I319" s="235"/>
      <c r="J319" s="235"/>
      <c r="K319" s="235"/>
      <c r="L319" s="235"/>
      <c r="M319" s="235"/>
      <c r="P319" s="591"/>
      <c r="Q319" s="328"/>
      <c r="R319" s="592"/>
      <c r="S319" s="592"/>
      <c r="T319" s="575"/>
      <c r="U319" s="235"/>
      <c r="V319" s="235"/>
      <c r="Y319" s="591"/>
      <c r="Z319" s="328"/>
      <c r="AA319" s="592"/>
      <c r="AB319" s="592"/>
      <c r="AC319" s="575"/>
      <c r="AD319" s="235"/>
      <c r="AE319" s="235"/>
      <c r="AF319" s="235"/>
      <c r="AG319" s="591"/>
      <c r="AH319" s="591"/>
      <c r="AI319" s="592"/>
      <c r="AJ319" s="592"/>
      <c r="AK319" s="575"/>
      <c r="AL319" s="235"/>
      <c r="AM319" s="235"/>
    </row>
    <row r="320" spans="1:39" s="177" customFormat="1" x14ac:dyDescent="0.2">
      <c r="B320" s="591"/>
      <c r="C320" s="328"/>
      <c r="D320" s="592"/>
      <c r="E320" s="592"/>
      <c r="F320" s="575"/>
      <c r="G320" s="235"/>
      <c r="H320" s="235"/>
      <c r="I320" s="235"/>
      <c r="J320" s="235"/>
      <c r="K320" s="235"/>
      <c r="L320" s="235"/>
      <c r="M320" s="235"/>
      <c r="P320" s="591"/>
      <c r="Q320" s="328"/>
      <c r="R320" s="592"/>
      <c r="S320" s="592"/>
      <c r="T320" s="575"/>
      <c r="U320" s="235"/>
      <c r="V320" s="235"/>
      <c r="Y320" s="591"/>
      <c r="Z320" s="328"/>
      <c r="AA320" s="592"/>
      <c r="AB320" s="592"/>
      <c r="AC320" s="575"/>
      <c r="AD320" s="235"/>
      <c r="AE320" s="235"/>
      <c r="AF320" s="235"/>
      <c r="AG320" s="591"/>
      <c r="AH320" s="591"/>
      <c r="AI320" s="592"/>
      <c r="AJ320" s="592"/>
      <c r="AK320" s="575"/>
      <c r="AL320" s="235"/>
      <c r="AM320" s="235"/>
    </row>
    <row r="321" spans="1:39" s="177" customFormat="1" x14ac:dyDescent="0.2">
      <c r="B321" s="591"/>
      <c r="C321" s="328"/>
      <c r="D321" s="592"/>
      <c r="E321" s="592"/>
      <c r="F321" s="575"/>
      <c r="G321" s="235"/>
      <c r="H321" s="235"/>
      <c r="I321" s="235"/>
      <c r="J321" s="235"/>
      <c r="K321" s="235"/>
      <c r="L321" s="235"/>
      <c r="M321" s="235"/>
      <c r="P321" s="591"/>
      <c r="Q321" s="328"/>
      <c r="R321" s="592"/>
      <c r="S321" s="592"/>
      <c r="T321" s="575"/>
      <c r="U321" s="235"/>
      <c r="V321" s="235"/>
      <c r="Y321" s="591"/>
      <c r="Z321" s="328"/>
      <c r="AA321" s="592"/>
      <c r="AB321" s="592"/>
      <c r="AC321" s="575"/>
      <c r="AD321" s="235"/>
      <c r="AE321" s="235"/>
      <c r="AF321" s="235"/>
      <c r="AG321" s="591"/>
      <c r="AH321" s="591"/>
      <c r="AI321" s="592"/>
      <c r="AJ321" s="592"/>
      <c r="AK321" s="575"/>
      <c r="AL321" s="235"/>
      <c r="AM321" s="235"/>
    </row>
    <row r="322" spans="1:39" s="177" customFormat="1" x14ac:dyDescent="0.2">
      <c r="B322" s="591"/>
      <c r="C322" s="328"/>
      <c r="D322" s="592"/>
      <c r="E322" s="592"/>
      <c r="F322" s="575"/>
      <c r="G322" s="235"/>
      <c r="H322" s="235"/>
      <c r="I322" s="235"/>
      <c r="J322" s="235"/>
      <c r="K322" s="235"/>
      <c r="L322" s="235"/>
      <c r="M322" s="235"/>
      <c r="P322" s="591"/>
      <c r="Q322" s="328"/>
      <c r="R322" s="592"/>
      <c r="S322" s="592"/>
      <c r="T322" s="575"/>
      <c r="U322" s="235"/>
      <c r="V322" s="235"/>
      <c r="Y322" s="591"/>
      <c r="Z322" s="328"/>
      <c r="AA322" s="592"/>
      <c r="AB322" s="592"/>
      <c r="AC322" s="575"/>
      <c r="AD322" s="235"/>
      <c r="AE322" s="235"/>
      <c r="AF322" s="235"/>
      <c r="AG322" s="591"/>
      <c r="AH322" s="591"/>
      <c r="AI322" s="592"/>
      <c r="AJ322" s="592"/>
      <c r="AK322" s="575"/>
      <c r="AL322" s="235"/>
      <c r="AM322" s="235"/>
    </row>
    <row r="323" spans="1:39" s="177" customFormat="1" ht="13.5" thickBot="1" x14ac:dyDescent="0.25">
      <c r="B323" s="591"/>
      <c r="C323" s="328"/>
      <c r="D323" s="592"/>
      <c r="E323" s="592"/>
      <c r="F323" s="575"/>
      <c r="G323" s="235"/>
      <c r="H323" s="235"/>
      <c r="I323" s="235"/>
      <c r="J323" s="235"/>
      <c r="K323" s="235"/>
      <c r="L323" s="235"/>
      <c r="M323" s="235"/>
      <c r="P323" s="591"/>
      <c r="Q323" s="328"/>
      <c r="R323" s="592"/>
      <c r="S323" s="592"/>
      <c r="T323" s="575"/>
      <c r="U323" s="235"/>
      <c r="V323" s="235"/>
      <c r="Y323" s="591"/>
      <c r="Z323" s="328"/>
      <c r="AA323" s="592"/>
      <c r="AB323" s="592"/>
      <c r="AC323" s="575"/>
      <c r="AD323" s="235"/>
      <c r="AE323" s="235"/>
      <c r="AF323" s="235"/>
      <c r="AG323" s="591"/>
      <c r="AH323" s="591"/>
      <c r="AI323" s="592"/>
      <c r="AJ323" s="592"/>
      <c r="AK323" s="575"/>
      <c r="AL323" s="235"/>
      <c r="AM323" s="235"/>
    </row>
    <row r="324" spans="1:39" s="177" customFormat="1" ht="13.5" thickBot="1" x14ac:dyDescent="0.25">
      <c r="A324" s="579">
        <v>14</v>
      </c>
      <c r="B324" s="579"/>
      <c r="C324" s="472"/>
      <c r="D324" s="816" t="s">
        <v>159</v>
      </c>
      <c r="E324" s="812" t="s">
        <v>34</v>
      </c>
      <c r="F324" s="580">
        <f>+$AK336</f>
        <v>0</v>
      </c>
      <c r="G324" s="235"/>
      <c r="H324" s="235"/>
      <c r="I324" s="235"/>
      <c r="J324" s="235"/>
      <c r="K324" s="235"/>
      <c r="L324" s="235"/>
      <c r="M324" s="235"/>
      <c r="O324" s="579"/>
      <c r="P324" s="579"/>
      <c r="Q324" s="472"/>
      <c r="R324" s="816" t="s">
        <v>159</v>
      </c>
      <c r="S324" s="812" t="s">
        <v>34</v>
      </c>
      <c r="T324" s="580">
        <f>+$AK336</f>
        <v>0</v>
      </c>
      <c r="U324" s="235"/>
      <c r="V324" s="235"/>
      <c r="X324" s="579">
        <v>14</v>
      </c>
      <c r="Y324" s="579"/>
      <c r="Z324" s="472"/>
      <c r="AA324" s="816" t="s">
        <v>159</v>
      </c>
      <c r="AB324" s="812" t="s">
        <v>34</v>
      </c>
      <c r="AC324" s="580">
        <f>+$AK336</f>
        <v>0</v>
      </c>
      <c r="AD324" s="235"/>
      <c r="AE324" s="235"/>
      <c r="AF324" s="235"/>
      <c r="AG324" s="579"/>
      <c r="AH324" s="579"/>
      <c r="AI324" s="816" t="s">
        <v>159</v>
      </c>
      <c r="AJ324" s="812" t="s">
        <v>34</v>
      </c>
      <c r="AK324" s="814" t="s">
        <v>18</v>
      </c>
      <c r="AL324" s="235"/>
      <c r="AM324" s="235"/>
    </row>
    <row r="325" spans="1:39" s="177" customFormat="1" ht="51" x14ac:dyDescent="0.2">
      <c r="A325" s="581" t="s">
        <v>7</v>
      </c>
      <c r="B325" s="582" t="str">
        <f>+" אסמכתא " &amp; $B$16 &amp;"         חזרה לטבלה "</f>
        <v xml:space="preserve"> אסמכתא          חזרה לטבלה </v>
      </c>
      <c r="C325" s="477" t="s">
        <v>203</v>
      </c>
      <c r="D325" s="817"/>
      <c r="E325" s="813"/>
      <c r="F325" s="580" t="s">
        <v>18</v>
      </c>
      <c r="G325" s="235"/>
      <c r="H325" s="235"/>
      <c r="I325" s="235"/>
      <c r="J325" s="235"/>
      <c r="K325" s="235"/>
      <c r="L325" s="235"/>
      <c r="M325" s="235"/>
      <c r="O325" s="581" t="s">
        <v>23</v>
      </c>
      <c r="P325" s="582" t="str">
        <f>+" אסמכתא " &amp; $B$16 &amp;"         חזרה לטבלה "</f>
        <v xml:space="preserve"> אסמכתא          חזרה לטבלה </v>
      </c>
      <c r="Q325" s="477" t="s">
        <v>203</v>
      </c>
      <c r="R325" s="817"/>
      <c r="S325" s="813"/>
      <c r="T325" s="580" t="s">
        <v>18</v>
      </c>
      <c r="U325" s="235"/>
      <c r="V325" s="235"/>
      <c r="X325" s="581" t="s">
        <v>7</v>
      </c>
      <c r="Y325" s="582" t="str">
        <f>+" אסמכתא " &amp; $B$16 &amp;"         חזרה לטבלה "</f>
        <v xml:space="preserve"> אסמכתא          חזרה לטבלה </v>
      </c>
      <c r="Z325" s="477" t="s">
        <v>203</v>
      </c>
      <c r="AA325" s="817"/>
      <c r="AB325" s="813"/>
      <c r="AC325" s="580" t="s">
        <v>18</v>
      </c>
      <c r="AD325" s="235"/>
      <c r="AE325" s="235"/>
      <c r="AF325" s="235"/>
      <c r="AG325" s="582" t="s">
        <v>23</v>
      </c>
      <c r="AH325" s="582" t="str">
        <f>+" אסמכתא " &amp; $B$16 &amp;"         חזרה לטבלה "</f>
        <v xml:space="preserve"> אסמכתא          חזרה לטבלה </v>
      </c>
      <c r="AI325" s="817"/>
      <c r="AJ325" s="813"/>
      <c r="AK325" s="815"/>
      <c r="AL325" s="235"/>
      <c r="AM325" s="235"/>
    </row>
    <row r="326" spans="1:39" s="177" customFormat="1" x14ac:dyDescent="0.2">
      <c r="A326" s="583">
        <v>1</v>
      </c>
      <c r="B326" s="584"/>
      <c r="C326" s="585"/>
      <c r="D326" s="586"/>
      <c r="E326" s="586"/>
      <c r="F326" s="587"/>
      <c r="G326" s="235">
        <f>IF(AND((COUNTA($C$16)=1),(COUNTA(F326)=1),($C$16&lt;&gt;0),(OR((E326&lt;$C$62),(E326&gt;($E$62+61))))),1,0)</f>
        <v>0</v>
      </c>
      <c r="H326" s="235">
        <f>IF(AND((COUNTA($C$16)=1),(COUNTA(F326)=1),($C$16&lt;&gt;0),(OR((D326&lt;$C$62),(D326&gt;($E$62))))),1,0)</f>
        <v>0</v>
      </c>
      <c r="I326" s="235"/>
      <c r="J326" s="235"/>
      <c r="K326" s="235"/>
      <c r="L326" s="235"/>
      <c r="M326" s="235"/>
      <c r="O326" s="583">
        <v>12</v>
      </c>
      <c r="P326" s="584"/>
      <c r="Q326" s="585"/>
      <c r="R326" s="586"/>
      <c r="S326" s="586"/>
      <c r="T326" s="587"/>
      <c r="U326" s="235">
        <f>IF(AND((COUNTA($C$16)=1),(COUNTA(T326)=1),($C$16&lt;&gt;0),(OR((S326&lt;$C$62),(S326&gt;($E$62+61))))),1,0)</f>
        <v>0</v>
      </c>
      <c r="V326" s="235">
        <f>IF(AND((COUNTA($C$16)=1),(COUNTA(T326)=1),($C$16&lt;&gt;0),(OR((R326&lt;$C$62),(R326&gt;($E$62))))),1,0)</f>
        <v>0</v>
      </c>
      <c r="X326" s="583">
        <v>23</v>
      </c>
      <c r="Y326" s="584"/>
      <c r="Z326" s="585"/>
      <c r="AA326" s="586"/>
      <c r="AB326" s="586"/>
      <c r="AC326" s="587"/>
      <c r="AD326" s="235">
        <f>IF(AND((COUNTA($C$16)=1),(COUNTA(AC326)=1),($C$16&lt;&gt;0),(OR((AB326&lt;$C$62),(AB326&gt;($E$62+61))))),1,0)</f>
        <v>0</v>
      </c>
      <c r="AE326" s="235">
        <f t="shared" ref="AE326:AE336" si="107">IF(AND((COUNTA($C$16)=1),(COUNTA(AC326)=1),($C$16&lt;&gt;0),(OR((AA326&lt;$C$62),(AA326&gt;($E$62))))),1,0)</f>
        <v>0</v>
      </c>
      <c r="AF326" s="235"/>
      <c r="AG326" s="584">
        <v>34</v>
      </c>
      <c r="AH326" s="584"/>
      <c r="AI326" s="586"/>
      <c r="AJ326" s="586"/>
      <c r="AK326" s="587"/>
      <c r="AL326" s="235">
        <f>IF(AND((COUNTA($C$16)=1),(COUNTA(AK326)=1),($C$16&lt;&gt;0),(OR((AJ326&lt;$C$62),(AJ326&gt;($E$62+61))))),1,0)</f>
        <v>0</v>
      </c>
      <c r="AM326" s="235">
        <f>IF(AND((COUNTA($C$16)=1),(COUNTA(AK326)=1),($C$16&lt;&gt;0),(OR((AI326&lt;$C$62),(AI326&gt;($E$62))))),1,0)</f>
        <v>0</v>
      </c>
    </row>
    <row r="327" spans="1:39" s="177" customFormat="1" x14ac:dyDescent="0.2">
      <c r="A327" s="583">
        <v>2</v>
      </c>
      <c r="B327" s="584"/>
      <c r="C327" s="585"/>
      <c r="D327" s="586"/>
      <c r="E327" s="586"/>
      <c r="F327" s="587"/>
      <c r="G327" s="235">
        <f t="shared" ref="G327:G336" si="108">IF(AND((COUNTA($C$16)=1),(COUNTA(F327)=1),($C$16&lt;&gt;0),(OR((E327&lt;$C$62),(E327&gt;($E$62+61))))),1,0)</f>
        <v>0</v>
      </c>
      <c r="H327" s="235">
        <f t="shared" ref="H327:H336" si="109">IF(AND((COUNTA($C$16)=1),(COUNTA(F327)=1),($C$16&lt;&gt;0),(OR((D327&lt;$C$62),(D327&gt;($E$62))))),1,0)</f>
        <v>0</v>
      </c>
      <c r="I327" s="235"/>
      <c r="J327" s="235"/>
      <c r="K327" s="235"/>
      <c r="L327" s="235"/>
      <c r="M327" s="235"/>
      <c r="O327" s="583">
        <v>13</v>
      </c>
      <c r="P327" s="584"/>
      <c r="Q327" s="585"/>
      <c r="R327" s="586"/>
      <c r="S327" s="586"/>
      <c r="T327" s="587"/>
      <c r="U327" s="235">
        <f t="shared" ref="U327:U336" si="110">IF(AND((COUNTA($C$16)=1),(COUNTA(T327)=1),($C$16&lt;&gt;0),(OR((S327&lt;$C$62),(S327&gt;($E$62+61))))),1,0)</f>
        <v>0</v>
      </c>
      <c r="V327" s="235">
        <f t="shared" ref="V327:V336" si="111">IF(AND((COUNTA($C$16)=1),(COUNTA(T327)=1),($C$16&lt;&gt;0),(OR((R327&lt;$C$62),(R327&gt;($E$62))))),1,0)</f>
        <v>0</v>
      </c>
      <c r="X327" s="583">
        <v>24</v>
      </c>
      <c r="Y327" s="584"/>
      <c r="Z327" s="585"/>
      <c r="AA327" s="586"/>
      <c r="AB327" s="586"/>
      <c r="AC327" s="587"/>
      <c r="AD327" s="235">
        <f t="shared" ref="AD327:AD336" si="112">IF(AND((COUNTA($C$16)=1),(COUNTA(AC327)=1),($C$16&lt;&gt;0),(OR((AB327&lt;$C$62),(AB327&gt;($E$62+61))))),1,0)</f>
        <v>0</v>
      </c>
      <c r="AE327" s="235">
        <f t="shared" si="107"/>
        <v>0</v>
      </c>
      <c r="AF327" s="235"/>
      <c r="AG327" s="584">
        <v>35</v>
      </c>
      <c r="AH327" s="584"/>
      <c r="AI327" s="586"/>
      <c r="AJ327" s="586"/>
      <c r="AK327" s="587"/>
      <c r="AL327" s="235">
        <f t="shared" ref="AL327:AL335" si="113">IF(AND((COUNTA($C$16)=1),(COUNTA(AK327)=1),($C$16&lt;&gt;0),(OR((AJ327&lt;$C$62),(AJ327&gt;($E$62+61))))),1,0)</f>
        <v>0</v>
      </c>
      <c r="AM327" s="235">
        <f t="shared" ref="AM327:AM335" si="114">IF(AND((COUNTA($C$16)=1),(COUNTA(AK327)=1),($C$16&lt;&gt;0),(OR((AI327&lt;$C$62),(AI327&gt;($E$62))))),1,0)</f>
        <v>0</v>
      </c>
    </row>
    <row r="328" spans="1:39" s="177" customFormat="1" x14ac:dyDescent="0.2">
      <c r="A328" s="583">
        <v>3</v>
      </c>
      <c r="B328" s="584"/>
      <c r="C328" s="585"/>
      <c r="D328" s="586"/>
      <c r="E328" s="586"/>
      <c r="F328" s="587"/>
      <c r="G328" s="235">
        <f t="shared" si="108"/>
        <v>0</v>
      </c>
      <c r="H328" s="235">
        <f t="shared" si="109"/>
        <v>0</v>
      </c>
      <c r="I328" s="235"/>
      <c r="J328" s="235"/>
      <c r="K328" s="235"/>
      <c r="L328" s="235"/>
      <c r="M328" s="235"/>
      <c r="O328" s="583">
        <v>14</v>
      </c>
      <c r="P328" s="584"/>
      <c r="Q328" s="585"/>
      <c r="R328" s="586"/>
      <c r="S328" s="586"/>
      <c r="T328" s="587"/>
      <c r="U328" s="235">
        <f t="shared" si="110"/>
        <v>0</v>
      </c>
      <c r="V328" s="235">
        <f t="shared" si="111"/>
        <v>0</v>
      </c>
      <c r="X328" s="583">
        <v>25</v>
      </c>
      <c r="Y328" s="584"/>
      <c r="Z328" s="585"/>
      <c r="AA328" s="586"/>
      <c r="AB328" s="586"/>
      <c r="AC328" s="587"/>
      <c r="AD328" s="235">
        <f t="shared" si="112"/>
        <v>0</v>
      </c>
      <c r="AE328" s="235">
        <f t="shared" si="107"/>
        <v>0</v>
      </c>
      <c r="AF328" s="235"/>
      <c r="AG328" s="584">
        <v>36</v>
      </c>
      <c r="AH328" s="584"/>
      <c r="AI328" s="586"/>
      <c r="AJ328" s="586"/>
      <c r="AK328" s="587"/>
      <c r="AL328" s="235">
        <f t="shared" si="113"/>
        <v>0</v>
      </c>
      <c r="AM328" s="235">
        <f t="shared" si="114"/>
        <v>0</v>
      </c>
    </row>
    <row r="329" spans="1:39" s="177" customFormat="1" x14ac:dyDescent="0.2">
      <c r="A329" s="583">
        <v>4</v>
      </c>
      <c r="B329" s="584"/>
      <c r="C329" s="585"/>
      <c r="D329" s="586"/>
      <c r="E329" s="586"/>
      <c r="F329" s="587"/>
      <c r="G329" s="235">
        <f t="shared" si="108"/>
        <v>0</v>
      </c>
      <c r="H329" s="235">
        <f t="shared" si="109"/>
        <v>0</v>
      </c>
      <c r="I329" s="235"/>
      <c r="J329" s="235"/>
      <c r="K329" s="235"/>
      <c r="L329" s="235"/>
      <c r="M329" s="235"/>
      <c r="O329" s="583">
        <v>15</v>
      </c>
      <c r="P329" s="584"/>
      <c r="Q329" s="585"/>
      <c r="R329" s="586"/>
      <c r="S329" s="586"/>
      <c r="T329" s="587"/>
      <c r="U329" s="235">
        <f t="shared" si="110"/>
        <v>0</v>
      </c>
      <c r="V329" s="235">
        <f t="shared" si="111"/>
        <v>0</v>
      </c>
      <c r="X329" s="583">
        <v>26</v>
      </c>
      <c r="Y329" s="584"/>
      <c r="Z329" s="585"/>
      <c r="AA329" s="586"/>
      <c r="AB329" s="586"/>
      <c r="AC329" s="587"/>
      <c r="AD329" s="235">
        <f t="shared" si="112"/>
        <v>0</v>
      </c>
      <c r="AE329" s="235">
        <f t="shared" si="107"/>
        <v>0</v>
      </c>
      <c r="AF329" s="235"/>
      <c r="AG329" s="584">
        <v>37</v>
      </c>
      <c r="AH329" s="584"/>
      <c r="AI329" s="586"/>
      <c r="AJ329" s="586"/>
      <c r="AK329" s="587"/>
      <c r="AL329" s="235">
        <f t="shared" si="113"/>
        <v>0</v>
      </c>
      <c r="AM329" s="235">
        <f t="shared" si="114"/>
        <v>0</v>
      </c>
    </row>
    <row r="330" spans="1:39" s="177" customFormat="1" x14ac:dyDescent="0.2">
      <c r="A330" s="583">
        <v>5</v>
      </c>
      <c r="B330" s="584"/>
      <c r="C330" s="585"/>
      <c r="D330" s="586"/>
      <c r="E330" s="586"/>
      <c r="F330" s="587"/>
      <c r="G330" s="235">
        <f t="shared" si="108"/>
        <v>0</v>
      </c>
      <c r="H330" s="235">
        <f t="shared" si="109"/>
        <v>0</v>
      </c>
      <c r="I330" s="235"/>
      <c r="J330" s="235"/>
      <c r="K330" s="235"/>
      <c r="L330" s="235"/>
      <c r="M330" s="235"/>
      <c r="O330" s="583">
        <v>16</v>
      </c>
      <c r="P330" s="584"/>
      <c r="Q330" s="585"/>
      <c r="R330" s="586"/>
      <c r="S330" s="586"/>
      <c r="T330" s="587"/>
      <c r="U330" s="235">
        <f t="shared" si="110"/>
        <v>0</v>
      </c>
      <c r="V330" s="235">
        <f t="shared" si="111"/>
        <v>0</v>
      </c>
      <c r="X330" s="583">
        <v>27</v>
      </c>
      <c r="Y330" s="584"/>
      <c r="Z330" s="585"/>
      <c r="AA330" s="586"/>
      <c r="AB330" s="586"/>
      <c r="AC330" s="587"/>
      <c r="AD330" s="235">
        <f t="shared" si="112"/>
        <v>0</v>
      </c>
      <c r="AE330" s="235">
        <f t="shared" si="107"/>
        <v>0</v>
      </c>
      <c r="AF330" s="235"/>
      <c r="AG330" s="584">
        <v>38</v>
      </c>
      <c r="AH330" s="584"/>
      <c r="AI330" s="586"/>
      <c r="AJ330" s="586"/>
      <c r="AK330" s="587"/>
      <c r="AL330" s="235">
        <f t="shared" si="113"/>
        <v>0</v>
      </c>
      <c r="AM330" s="235">
        <f t="shared" si="114"/>
        <v>0</v>
      </c>
    </row>
    <row r="331" spans="1:39" s="177" customFormat="1" x14ac:dyDescent="0.2">
      <c r="A331" s="583">
        <v>6</v>
      </c>
      <c r="B331" s="584"/>
      <c r="C331" s="585"/>
      <c r="D331" s="586"/>
      <c r="E331" s="586"/>
      <c r="F331" s="587"/>
      <c r="G331" s="235">
        <f t="shared" si="108"/>
        <v>0</v>
      </c>
      <c r="H331" s="235">
        <f t="shared" si="109"/>
        <v>0</v>
      </c>
      <c r="I331" s="235"/>
      <c r="J331" s="235"/>
      <c r="K331" s="235"/>
      <c r="L331" s="235"/>
      <c r="M331" s="235"/>
      <c r="O331" s="583">
        <v>17</v>
      </c>
      <c r="P331" s="584"/>
      <c r="Q331" s="585"/>
      <c r="R331" s="586"/>
      <c r="S331" s="586"/>
      <c r="T331" s="587"/>
      <c r="U331" s="235">
        <f t="shared" si="110"/>
        <v>0</v>
      </c>
      <c r="V331" s="235">
        <f t="shared" si="111"/>
        <v>0</v>
      </c>
      <c r="X331" s="583">
        <v>28</v>
      </c>
      <c r="Y331" s="584"/>
      <c r="Z331" s="585"/>
      <c r="AA331" s="586"/>
      <c r="AB331" s="586"/>
      <c r="AC331" s="587"/>
      <c r="AD331" s="235">
        <f t="shared" si="112"/>
        <v>0</v>
      </c>
      <c r="AE331" s="235">
        <f t="shared" si="107"/>
        <v>0</v>
      </c>
      <c r="AF331" s="235"/>
      <c r="AG331" s="584">
        <v>39</v>
      </c>
      <c r="AH331" s="584"/>
      <c r="AI331" s="586"/>
      <c r="AJ331" s="586"/>
      <c r="AK331" s="587"/>
      <c r="AL331" s="235">
        <f t="shared" si="113"/>
        <v>0</v>
      </c>
      <c r="AM331" s="235">
        <f t="shared" si="114"/>
        <v>0</v>
      </c>
    </row>
    <row r="332" spans="1:39" s="177" customFormat="1" x14ac:dyDescent="0.2">
      <c r="A332" s="583">
        <v>7</v>
      </c>
      <c r="B332" s="584"/>
      <c r="C332" s="585"/>
      <c r="D332" s="586"/>
      <c r="E332" s="586"/>
      <c r="F332" s="587"/>
      <c r="G332" s="235">
        <f t="shared" si="108"/>
        <v>0</v>
      </c>
      <c r="H332" s="235">
        <f t="shared" si="109"/>
        <v>0</v>
      </c>
      <c r="I332" s="235"/>
      <c r="J332" s="235"/>
      <c r="K332" s="235"/>
      <c r="L332" s="235"/>
      <c r="M332" s="235"/>
      <c r="O332" s="583">
        <v>18</v>
      </c>
      <c r="P332" s="584"/>
      <c r="Q332" s="585"/>
      <c r="R332" s="586"/>
      <c r="S332" s="586"/>
      <c r="T332" s="587"/>
      <c r="U332" s="235">
        <f t="shared" si="110"/>
        <v>0</v>
      </c>
      <c r="V332" s="235">
        <f t="shared" si="111"/>
        <v>0</v>
      </c>
      <c r="X332" s="583">
        <v>29</v>
      </c>
      <c r="Y332" s="584"/>
      <c r="Z332" s="585"/>
      <c r="AA332" s="586"/>
      <c r="AB332" s="586"/>
      <c r="AC332" s="587"/>
      <c r="AD332" s="235">
        <f t="shared" si="112"/>
        <v>0</v>
      </c>
      <c r="AE332" s="235">
        <f t="shared" si="107"/>
        <v>0</v>
      </c>
      <c r="AF332" s="235"/>
      <c r="AG332" s="584">
        <v>40</v>
      </c>
      <c r="AH332" s="584"/>
      <c r="AI332" s="586"/>
      <c r="AJ332" s="586"/>
      <c r="AK332" s="587"/>
      <c r="AL332" s="235">
        <f t="shared" si="113"/>
        <v>0</v>
      </c>
      <c r="AM332" s="235">
        <f t="shared" si="114"/>
        <v>0</v>
      </c>
    </row>
    <row r="333" spans="1:39" s="177" customFormat="1" x14ac:dyDescent="0.2">
      <c r="A333" s="583">
        <v>8</v>
      </c>
      <c r="B333" s="584"/>
      <c r="C333" s="585"/>
      <c r="D333" s="586"/>
      <c r="E333" s="586"/>
      <c r="F333" s="587"/>
      <c r="G333" s="235">
        <f t="shared" si="108"/>
        <v>0</v>
      </c>
      <c r="H333" s="235">
        <f t="shared" si="109"/>
        <v>0</v>
      </c>
      <c r="I333" s="235"/>
      <c r="J333" s="235"/>
      <c r="K333" s="235"/>
      <c r="L333" s="235"/>
      <c r="M333" s="235"/>
      <c r="O333" s="583">
        <v>19</v>
      </c>
      <c r="P333" s="584"/>
      <c r="Q333" s="585"/>
      <c r="R333" s="586"/>
      <c r="S333" s="586"/>
      <c r="T333" s="587"/>
      <c r="U333" s="235">
        <f t="shared" si="110"/>
        <v>0</v>
      </c>
      <c r="V333" s="235">
        <f t="shared" si="111"/>
        <v>0</v>
      </c>
      <c r="X333" s="583">
        <v>30</v>
      </c>
      <c r="Y333" s="584"/>
      <c r="Z333" s="585"/>
      <c r="AA333" s="586"/>
      <c r="AB333" s="586"/>
      <c r="AC333" s="587"/>
      <c r="AD333" s="235">
        <f t="shared" si="112"/>
        <v>0</v>
      </c>
      <c r="AE333" s="235">
        <f t="shared" si="107"/>
        <v>0</v>
      </c>
      <c r="AF333" s="235"/>
      <c r="AG333" s="584">
        <v>41</v>
      </c>
      <c r="AH333" s="584"/>
      <c r="AI333" s="586"/>
      <c r="AJ333" s="586"/>
      <c r="AK333" s="587"/>
      <c r="AL333" s="235">
        <f t="shared" si="113"/>
        <v>0</v>
      </c>
      <c r="AM333" s="235">
        <f t="shared" si="114"/>
        <v>0</v>
      </c>
    </row>
    <row r="334" spans="1:39" s="177" customFormat="1" x14ac:dyDescent="0.2">
      <c r="A334" s="583">
        <v>9</v>
      </c>
      <c r="B334" s="584"/>
      <c r="C334" s="585"/>
      <c r="D334" s="586"/>
      <c r="E334" s="586"/>
      <c r="F334" s="587"/>
      <c r="G334" s="235">
        <f t="shared" si="108"/>
        <v>0</v>
      </c>
      <c r="H334" s="235">
        <f t="shared" si="109"/>
        <v>0</v>
      </c>
      <c r="I334" s="235"/>
      <c r="J334" s="235"/>
      <c r="K334" s="235"/>
      <c r="L334" s="235"/>
      <c r="M334" s="235"/>
      <c r="O334" s="583">
        <v>20</v>
      </c>
      <c r="P334" s="584"/>
      <c r="Q334" s="585"/>
      <c r="R334" s="586"/>
      <c r="S334" s="586"/>
      <c r="T334" s="587"/>
      <c r="U334" s="235">
        <f t="shared" si="110"/>
        <v>0</v>
      </c>
      <c r="V334" s="235">
        <f t="shared" si="111"/>
        <v>0</v>
      </c>
      <c r="X334" s="583">
        <v>31</v>
      </c>
      <c r="Y334" s="584"/>
      <c r="Z334" s="585"/>
      <c r="AA334" s="586"/>
      <c r="AB334" s="586"/>
      <c r="AC334" s="587"/>
      <c r="AD334" s="235">
        <f t="shared" si="112"/>
        <v>0</v>
      </c>
      <c r="AE334" s="235">
        <f t="shared" si="107"/>
        <v>0</v>
      </c>
      <c r="AF334" s="235"/>
      <c r="AG334" s="584">
        <v>42</v>
      </c>
      <c r="AH334" s="584"/>
      <c r="AI334" s="586"/>
      <c r="AJ334" s="586"/>
      <c r="AK334" s="587"/>
      <c r="AL334" s="235">
        <f t="shared" si="113"/>
        <v>0</v>
      </c>
      <c r="AM334" s="235">
        <f t="shared" si="114"/>
        <v>0</v>
      </c>
    </row>
    <row r="335" spans="1:39" s="177" customFormat="1" x14ac:dyDescent="0.2">
      <c r="A335" s="583">
        <v>10</v>
      </c>
      <c r="B335" s="584"/>
      <c r="C335" s="585"/>
      <c r="D335" s="586"/>
      <c r="E335" s="586"/>
      <c r="F335" s="587"/>
      <c r="G335" s="235">
        <f t="shared" si="108"/>
        <v>0</v>
      </c>
      <c r="H335" s="235">
        <f t="shared" si="109"/>
        <v>0</v>
      </c>
      <c r="I335" s="235"/>
      <c r="J335" s="235"/>
      <c r="K335" s="235"/>
      <c r="L335" s="235"/>
      <c r="M335" s="235"/>
      <c r="O335" s="583">
        <v>21</v>
      </c>
      <c r="P335" s="584"/>
      <c r="Q335" s="585"/>
      <c r="R335" s="586"/>
      <c r="S335" s="586"/>
      <c r="T335" s="587"/>
      <c r="U335" s="235">
        <f t="shared" si="110"/>
        <v>0</v>
      </c>
      <c r="V335" s="235">
        <f t="shared" si="111"/>
        <v>0</v>
      </c>
      <c r="X335" s="583">
        <v>32</v>
      </c>
      <c r="Y335" s="584"/>
      <c r="Z335" s="585"/>
      <c r="AA335" s="586"/>
      <c r="AB335" s="586"/>
      <c r="AC335" s="587"/>
      <c r="AD335" s="235">
        <f t="shared" si="112"/>
        <v>0</v>
      </c>
      <c r="AE335" s="235">
        <f t="shared" si="107"/>
        <v>0</v>
      </c>
      <c r="AF335" s="235"/>
      <c r="AG335" s="584">
        <v>43</v>
      </c>
      <c r="AH335" s="584"/>
      <c r="AI335" s="586"/>
      <c r="AJ335" s="586"/>
      <c r="AK335" s="587"/>
      <c r="AL335" s="235">
        <f t="shared" si="113"/>
        <v>0</v>
      </c>
      <c r="AM335" s="235">
        <f t="shared" si="114"/>
        <v>0</v>
      </c>
    </row>
    <row r="336" spans="1:39" s="177" customFormat="1" ht="13.5" thickBot="1" x14ac:dyDescent="0.25">
      <c r="A336" s="583">
        <v>11</v>
      </c>
      <c r="B336" s="584"/>
      <c r="C336" s="585"/>
      <c r="D336" s="586"/>
      <c r="E336" s="586"/>
      <c r="F336" s="587"/>
      <c r="G336" s="235">
        <f t="shared" si="108"/>
        <v>0</v>
      </c>
      <c r="H336" s="235">
        <f t="shared" si="109"/>
        <v>0</v>
      </c>
      <c r="I336" s="235"/>
      <c r="J336" s="235"/>
      <c r="K336" s="235"/>
      <c r="L336" s="235"/>
      <c r="M336" s="235"/>
      <c r="O336" s="583">
        <v>22</v>
      </c>
      <c r="P336" s="584"/>
      <c r="Q336" s="585"/>
      <c r="R336" s="586"/>
      <c r="S336" s="586"/>
      <c r="T336" s="587"/>
      <c r="U336" s="235">
        <f t="shared" si="110"/>
        <v>0</v>
      </c>
      <c r="V336" s="235">
        <f t="shared" si="111"/>
        <v>0</v>
      </c>
      <c r="X336" s="583">
        <v>33</v>
      </c>
      <c r="Y336" s="584"/>
      <c r="Z336" s="585"/>
      <c r="AA336" s="586"/>
      <c r="AB336" s="586"/>
      <c r="AC336" s="587"/>
      <c r="AD336" s="235">
        <f t="shared" si="112"/>
        <v>0</v>
      </c>
      <c r="AE336" s="235">
        <f t="shared" si="107"/>
        <v>0</v>
      </c>
      <c r="AF336" s="235"/>
      <c r="AG336" s="589"/>
      <c r="AH336" s="589" t="s">
        <v>3</v>
      </c>
      <c r="AI336" s="589"/>
      <c r="AJ336" s="589"/>
      <c r="AK336" s="590">
        <f>SUM(F326:F336)+SUM(T326:T336)+SUM(AK326:AK335)+SUM(AC326:AC336)</f>
        <v>0</v>
      </c>
      <c r="AL336" s="235"/>
      <c r="AM336" s="235"/>
    </row>
    <row r="337" spans="1:39" s="177" customFormat="1" x14ac:dyDescent="0.2">
      <c r="B337" s="591"/>
      <c r="C337" s="328"/>
      <c r="D337" s="592"/>
      <c r="E337" s="592"/>
      <c r="F337" s="575"/>
      <c r="G337" s="235"/>
      <c r="H337" s="235"/>
      <c r="I337" s="235"/>
      <c r="J337" s="235"/>
      <c r="K337" s="235"/>
      <c r="L337" s="235"/>
      <c r="M337" s="235"/>
      <c r="P337" s="591"/>
      <c r="Q337" s="328"/>
      <c r="R337" s="592"/>
      <c r="S337" s="592"/>
      <c r="T337" s="575"/>
      <c r="U337" s="235"/>
      <c r="V337" s="235"/>
      <c r="Y337" s="591"/>
      <c r="Z337" s="328"/>
      <c r="AA337" s="592"/>
      <c r="AB337" s="592"/>
      <c r="AC337" s="575"/>
      <c r="AD337" s="235"/>
      <c r="AE337" s="235"/>
      <c r="AF337" s="235"/>
      <c r="AG337" s="591"/>
      <c r="AH337" s="591"/>
      <c r="AI337" s="592"/>
      <c r="AJ337" s="592"/>
      <c r="AK337" s="575"/>
      <c r="AL337" s="235"/>
      <c r="AM337" s="235"/>
    </row>
    <row r="338" spans="1:39" s="177" customFormat="1" x14ac:dyDescent="0.2">
      <c r="B338" s="591"/>
      <c r="C338" s="328"/>
      <c r="D338" s="592"/>
      <c r="E338" s="592"/>
      <c r="F338" s="575"/>
      <c r="G338" s="235"/>
      <c r="H338" s="235"/>
      <c r="I338" s="235"/>
      <c r="J338" s="235"/>
      <c r="K338" s="235"/>
      <c r="L338" s="235"/>
      <c r="M338" s="235"/>
      <c r="P338" s="591"/>
      <c r="Q338" s="328"/>
      <c r="R338" s="592"/>
      <c r="S338" s="592"/>
      <c r="T338" s="575"/>
      <c r="U338" s="235"/>
      <c r="V338" s="235"/>
      <c r="Y338" s="591"/>
      <c r="Z338" s="328"/>
      <c r="AA338" s="592"/>
      <c r="AB338" s="592"/>
      <c r="AC338" s="575"/>
      <c r="AD338" s="235"/>
      <c r="AE338" s="235"/>
      <c r="AF338" s="235"/>
      <c r="AG338" s="591"/>
      <c r="AH338" s="591"/>
      <c r="AI338" s="592"/>
      <c r="AJ338" s="592"/>
      <c r="AK338" s="575"/>
      <c r="AL338" s="235"/>
      <c r="AM338" s="235"/>
    </row>
    <row r="339" spans="1:39" s="177" customFormat="1" x14ac:dyDescent="0.2">
      <c r="B339" s="591"/>
      <c r="C339" s="328"/>
      <c r="D339" s="592"/>
      <c r="E339" s="592"/>
      <c r="F339" s="575"/>
      <c r="G339" s="235"/>
      <c r="H339" s="235"/>
      <c r="I339" s="235"/>
      <c r="J339" s="235"/>
      <c r="K339" s="235"/>
      <c r="L339" s="235"/>
      <c r="M339" s="235"/>
      <c r="P339" s="591"/>
      <c r="Q339" s="328"/>
      <c r="R339" s="592"/>
      <c r="S339" s="592"/>
      <c r="T339" s="575"/>
      <c r="U339" s="235"/>
      <c r="V339" s="235"/>
      <c r="Y339" s="591"/>
      <c r="Z339" s="328"/>
      <c r="AA339" s="592"/>
      <c r="AB339" s="592"/>
      <c r="AC339" s="575"/>
      <c r="AD339" s="235"/>
      <c r="AE339" s="235"/>
      <c r="AF339" s="235"/>
      <c r="AG339" s="591"/>
      <c r="AH339" s="591"/>
      <c r="AI339" s="592"/>
      <c r="AJ339" s="592"/>
      <c r="AK339" s="575"/>
      <c r="AL339" s="235"/>
      <c r="AM339" s="235"/>
    </row>
    <row r="340" spans="1:39" s="177" customFormat="1" x14ac:dyDescent="0.2">
      <c r="B340" s="591"/>
      <c r="C340" s="328"/>
      <c r="D340" s="592"/>
      <c r="E340" s="592"/>
      <c r="F340" s="575"/>
      <c r="G340" s="235"/>
      <c r="H340" s="235"/>
      <c r="I340" s="235"/>
      <c r="J340" s="235"/>
      <c r="K340" s="235"/>
      <c r="L340" s="235"/>
      <c r="M340" s="235"/>
      <c r="P340" s="591"/>
      <c r="Q340" s="328"/>
      <c r="R340" s="592"/>
      <c r="S340" s="592"/>
      <c r="T340" s="575"/>
      <c r="U340" s="235"/>
      <c r="V340" s="235"/>
      <c r="Y340" s="591"/>
      <c r="Z340" s="328"/>
      <c r="AA340" s="592"/>
      <c r="AB340" s="592"/>
      <c r="AC340" s="575"/>
      <c r="AD340" s="235"/>
      <c r="AE340" s="235"/>
      <c r="AF340" s="235"/>
      <c r="AG340" s="591"/>
      <c r="AH340" s="591"/>
      <c r="AI340" s="592"/>
      <c r="AJ340" s="592"/>
      <c r="AK340" s="575"/>
      <c r="AL340" s="235"/>
      <c r="AM340" s="235"/>
    </row>
    <row r="341" spans="1:39" s="177" customFormat="1" x14ac:dyDescent="0.2">
      <c r="B341" s="591"/>
      <c r="C341" s="328"/>
      <c r="D341" s="592"/>
      <c r="E341" s="592"/>
      <c r="F341" s="575"/>
      <c r="G341" s="235"/>
      <c r="H341" s="235"/>
      <c r="I341" s="235"/>
      <c r="J341" s="235"/>
      <c r="K341" s="235"/>
      <c r="L341" s="235"/>
      <c r="M341" s="235"/>
      <c r="P341" s="591"/>
      <c r="Q341" s="328"/>
      <c r="R341" s="592"/>
      <c r="S341" s="592"/>
      <c r="T341" s="575"/>
      <c r="U341" s="235"/>
      <c r="V341" s="235"/>
      <c r="Y341" s="591"/>
      <c r="Z341" s="328"/>
      <c r="AA341" s="592"/>
      <c r="AB341" s="592"/>
      <c r="AC341" s="575"/>
      <c r="AD341" s="235"/>
      <c r="AE341" s="235"/>
      <c r="AF341" s="235"/>
      <c r="AG341" s="591"/>
      <c r="AH341" s="591"/>
      <c r="AI341" s="592"/>
      <c r="AJ341" s="592"/>
      <c r="AK341" s="575"/>
      <c r="AL341" s="235"/>
      <c r="AM341" s="235"/>
    </row>
    <row r="342" spans="1:39" s="177" customFormat="1" x14ac:dyDescent="0.2">
      <c r="B342" s="591"/>
      <c r="C342" s="328"/>
      <c r="D342" s="592"/>
      <c r="E342" s="592"/>
      <c r="F342" s="575"/>
      <c r="G342" s="235"/>
      <c r="H342" s="235"/>
      <c r="I342" s="235"/>
      <c r="J342" s="235"/>
      <c r="K342" s="235"/>
      <c r="L342" s="235"/>
      <c r="M342" s="235"/>
      <c r="P342" s="591"/>
      <c r="Q342" s="328"/>
      <c r="R342" s="592"/>
      <c r="S342" s="592"/>
      <c r="T342" s="575"/>
      <c r="U342" s="235"/>
      <c r="V342" s="235"/>
      <c r="Y342" s="591"/>
      <c r="Z342" s="328"/>
      <c r="AA342" s="592"/>
      <c r="AB342" s="592"/>
      <c r="AC342" s="575"/>
      <c r="AD342" s="235"/>
      <c r="AE342" s="235"/>
      <c r="AF342" s="235"/>
      <c r="AG342" s="591"/>
      <c r="AH342" s="591"/>
      <c r="AI342" s="592"/>
      <c r="AJ342" s="592"/>
      <c r="AK342" s="575"/>
      <c r="AL342" s="235"/>
      <c r="AM342" s="235"/>
    </row>
    <row r="343" spans="1:39" s="177" customFormat="1" ht="13.5" thickBot="1" x14ac:dyDescent="0.25">
      <c r="B343" s="591"/>
      <c r="C343" s="328"/>
      <c r="D343" s="592"/>
      <c r="E343" s="592"/>
      <c r="F343" s="575"/>
      <c r="G343" s="235"/>
      <c r="H343" s="235"/>
      <c r="I343" s="235"/>
      <c r="J343" s="235"/>
      <c r="K343" s="235"/>
      <c r="L343" s="235"/>
      <c r="M343" s="235"/>
      <c r="P343" s="591"/>
      <c r="Q343" s="328"/>
      <c r="R343" s="592"/>
      <c r="S343" s="592"/>
      <c r="T343" s="575"/>
      <c r="U343" s="235"/>
      <c r="V343" s="235"/>
      <c r="Y343" s="591"/>
      <c r="Z343" s="328"/>
      <c r="AA343" s="592"/>
      <c r="AB343" s="592"/>
      <c r="AC343" s="575"/>
      <c r="AD343" s="235"/>
      <c r="AE343" s="235"/>
      <c r="AF343" s="235"/>
      <c r="AG343" s="591"/>
      <c r="AH343" s="591"/>
      <c r="AI343" s="592"/>
      <c r="AJ343" s="592"/>
      <c r="AK343" s="575"/>
      <c r="AL343" s="235"/>
      <c r="AM343" s="235"/>
    </row>
    <row r="344" spans="1:39" s="177" customFormat="1" ht="13.5" thickBot="1" x14ac:dyDescent="0.25">
      <c r="A344" s="579">
        <v>15</v>
      </c>
      <c r="B344" s="579"/>
      <c r="C344" s="472"/>
      <c r="D344" s="816" t="s">
        <v>159</v>
      </c>
      <c r="E344" s="812" t="s">
        <v>34</v>
      </c>
      <c r="F344" s="580">
        <f>+$AK356</f>
        <v>0</v>
      </c>
      <c r="G344" s="235"/>
      <c r="H344" s="235"/>
      <c r="I344" s="235"/>
      <c r="J344" s="235"/>
      <c r="K344" s="235"/>
      <c r="L344" s="235"/>
      <c r="M344" s="235"/>
      <c r="O344" s="579"/>
      <c r="P344" s="579"/>
      <c r="Q344" s="472"/>
      <c r="R344" s="816" t="s">
        <v>159</v>
      </c>
      <c r="S344" s="812" t="s">
        <v>34</v>
      </c>
      <c r="T344" s="580">
        <f>+$AK356</f>
        <v>0</v>
      </c>
      <c r="U344" s="235"/>
      <c r="V344" s="235"/>
      <c r="X344" s="579">
        <v>15</v>
      </c>
      <c r="Y344" s="579"/>
      <c r="Z344" s="472"/>
      <c r="AA344" s="816" t="s">
        <v>159</v>
      </c>
      <c r="AB344" s="812" t="s">
        <v>34</v>
      </c>
      <c r="AC344" s="580">
        <f>+$AK356</f>
        <v>0</v>
      </c>
      <c r="AD344" s="235"/>
      <c r="AE344" s="235"/>
      <c r="AF344" s="235"/>
      <c r="AG344" s="579"/>
      <c r="AH344" s="579"/>
      <c r="AI344" s="816" t="s">
        <v>159</v>
      </c>
      <c r="AJ344" s="812" t="s">
        <v>34</v>
      </c>
      <c r="AK344" s="814" t="s">
        <v>18</v>
      </c>
      <c r="AL344" s="235"/>
      <c r="AM344" s="235"/>
    </row>
    <row r="345" spans="1:39" s="177" customFormat="1" ht="51" x14ac:dyDescent="0.2">
      <c r="A345" s="581" t="s">
        <v>7</v>
      </c>
      <c r="B345" s="582" t="str">
        <f>+" אסמכתא " &amp; $B$17 &amp;"         חזרה לטבלה "</f>
        <v xml:space="preserve"> אסמכתא          חזרה לטבלה </v>
      </c>
      <c r="C345" s="477" t="s">
        <v>203</v>
      </c>
      <c r="D345" s="817"/>
      <c r="E345" s="813"/>
      <c r="F345" s="580" t="s">
        <v>18</v>
      </c>
      <c r="G345" s="235"/>
      <c r="H345" s="235"/>
      <c r="I345" s="235"/>
      <c r="J345" s="235"/>
      <c r="K345" s="235"/>
      <c r="L345" s="235"/>
      <c r="M345" s="235"/>
      <c r="O345" s="581" t="s">
        <v>23</v>
      </c>
      <c r="P345" s="582" t="str">
        <f>+" אסמכתא " &amp; $B$17 &amp;"         חזרה לטבלה "</f>
        <v xml:space="preserve"> אסמכתא          חזרה לטבלה </v>
      </c>
      <c r="Q345" s="477" t="s">
        <v>203</v>
      </c>
      <c r="R345" s="817"/>
      <c r="S345" s="813"/>
      <c r="T345" s="580" t="s">
        <v>18</v>
      </c>
      <c r="U345" s="235"/>
      <c r="V345" s="235"/>
      <c r="X345" s="581" t="s">
        <v>7</v>
      </c>
      <c r="Y345" s="582" t="str">
        <f>+" אסמכתא " &amp; $B$17 &amp;"         חזרה לטבלה "</f>
        <v xml:space="preserve"> אסמכתא          חזרה לטבלה </v>
      </c>
      <c r="Z345" s="477" t="s">
        <v>203</v>
      </c>
      <c r="AA345" s="817"/>
      <c r="AB345" s="813"/>
      <c r="AC345" s="580" t="s">
        <v>18</v>
      </c>
      <c r="AD345" s="235"/>
      <c r="AE345" s="235"/>
      <c r="AF345" s="235"/>
      <c r="AG345" s="582" t="s">
        <v>23</v>
      </c>
      <c r="AH345" s="582" t="str">
        <f>+" אסמכתא " &amp; $B$17 &amp;"         חזרה לטבלה "</f>
        <v xml:space="preserve"> אסמכתא          חזרה לטבלה </v>
      </c>
      <c r="AI345" s="817"/>
      <c r="AJ345" s="813"/>
      <c r="AK345" s="815"/>
      <c r="AL345" s="235"/>
      <c r="AM345" s="235"/>
    </row>
    <row r="346" spans="1:39" s="177" customFormat="1" x14ac:dyDescent="0.2">
      <c r="A346" s="583">
        <v>1</v>
      </c>
      <c r="B346" s="584"/>
      <c r="C346" s="585"/>
      <c r="D346" s="586"/>
      <c r="E346" s="586"/>
      <c r="F346" s="587"/>
      <c r="G346" s="235">
        <f>IF(AND((COUNTA($C$17)=1),(COUNTA(F346)=1),($C$17&lt;&gt;0),(OR((E346&lt;$C$62),(E346&gt;($E$62+61))))),1,0)</f>
        <v>0</v>
      </c>
      <c r="H346" s="235">
        <f>IF(AND((COUNTA($C$17)=1),(COUNTA(F346)=1),($C$17&lt;&gt;0),(OR((D346&lt;$C$62),(D346&gt;($E$62))))),1,0)</f>
        <v>0</v>
      </c>
      <c r="I346" s="235"/>
      <c r="J346" s="235"/>
      <c r="K346" s="235"/>
      <c r="L346" s="235"/>
      <c r="M346" s="235"/>
      <c r="O346" s="583">
        <v>12</v>
      </c>
      <c r="P346" s="584"/>
      <c r="Q346" s="585"/>
      <c r="R346" s="586"/>
      <c r="S346" s="586"/>
      <c r="T346" s="587"/>
      <c r="U346" s="235">
        <f>IF(AND((COUNTA($C$17)=1),(COUNTA(T346)=1),($C$17&lt;&gt;0),(OR((S346&lt;$C$62),(S346&gt;($E$62+61))))),1,0)</f>
        <v>0</v>
      </c>
      <c r="V346" s="235">
        <f>IF(AND((COUNTA($C$17)=1),(COUNTA(T346)=1),($C$17&lt;&gt;0),(OR((R346&lt;$C$62),(R346&gt;($E$62))))),1,0)</f>
        <v>0</v>
      </c>
      <c r="X346" s="583">
        <v>23</v>
      </c>
      <c r="Y346" s="584"/>
      <c r="Z346" s="585"/>
      <c r="AA346" s="586"/>
      <c r="AB346" s="586"/>
      <c r="AC346" s="587"/>
      <c r="AD346" s="235">
        <f>IF(AND((COUNTA($C$17)=1),(COUNTA(AC346)=1),($C$17&lt;&gt;0),(OR((AB346&lt;$C$62),(AB346&gt;($E$62+61))))),1,0)</f>
        <v>0</v>
      </c>
      <c r="AE346" s="235">
        <f t="shared" ref="AE346:AE356" si="115">IF(AND((COUNTA($C$17)=1),(COUNTA(AC346)=1),($C$17&lt;&gt;0),(OR((AA346&lt;$C$62),(AA346&gt;($E$62))))),1,0)</f>
        <v>0</v>
      </c>
      <c r="AF346" s="235"/>
      <c r="AG346" s="584">
        <v>34</v>
      </c>
      <c r="AH346" s="584"/>
      <c r="AI346" s="586"/>
      <c r="AJ346" s="586"/>
      <c r="AK346" s="587"/>
      <c r="AL346" s="235">
        <f>IF(AND((COUNTA($C$17)=1),(COUNTA(AK346)=1),($C$17&lt;&gt;0),(OR((AJ346&lt;$C$62),(AJ346&gt;($E$62+61))))),1,0)</f>
        <v>0</v>
      </c>
      <c r="AM346" s="235">
        <f>IF(AND((COUNTA($C$17)=1),(COUNTA(AK346)=1),($C$17&lt;&gt;0),(OR((AI346&lt;$C$62),(AI346&gt;($E$62))))),1,0)</f>
        <v>0</v>
      </c>
    </row>
    <row r="347" spans="1:39" s="177" customFormat="1" x14ac:dyDescent="0.2">
      <c r="A347" s="583">
        <v>2</v>
      </c>
      <c r="B347" s="584"/>
      <c r="C347" s="585"/>
      <c r="D347" s="586"/>
      <c r="E347" s="586"/>
      <c r="F347" s="587"/>
      <c r="G347" s="235">
        <f t="shared" ref="G347:G356" si="116">IF(AND((COUNTA($C$17)=1),(COUNTA(F347)=1),($C$17&lt;&gt;0),(OR((E347&lt;$C$62),(E347&gt;($E$62+61))))),1,0)</f>
        <v>0</v>
      </c>
      <c r="H347" s="235">
        <f t="shared" ref="H347:H356" si="117">IF(AND((COUNTA($C$17)=1),(COUNTA(F347)=1),($C$17&lt;&gt;0),(OR((D347&lt;$C$62),(D347&gt;($E$62))))),1,0)</f>
        <v>0</v>
      </c>
      <c r="I347" s="235"/>
      <c r="J347" s="235"/>
      <c r="K347" s="235"/>
      <c r="L347" s="235"/>
      <c r="M347" s="235"/>
      <c r="O347" s="583">
        <v>13</v>
      </c>
      <c r="P347" s="584"/>
      <c r="Q347" s="585"/>
      <c r="R347" s="586"/>
      <c r="S347" s="586"/>
      <c r="T347" s="587"/>
      <c r="U347" s="235">
        <f t="shared" ref="U347:U356" si="118">IF(AND((COUNTA($C$17)=1),(COUNTA(T347)=1),($C$17&lt;&gt;0),(OR((S347&lt;$C$62),(S347&gt;($E$62+61))))),1,0)</f>
        <v>0</v>
      </c>
      <c r="V347" s="235">
        <f t="shared" ref="V347:V356" si="119">IF(AND((COUNTA($C$17)=1),(COUNTA(T347)=1),($C$17&lt;&gt;0),(OR((R347&lt;$C$62),(R347&gt;($E$62))))),1,0)</f>
        <v>0</v>
      </c>
      <c r="X347" s="583">
        <v>24</v>
      </c>
      <c r="Y347" s="584"/>
      <c r="Z347" s="585"/>
      <c r="AA347" s="586"/>
      <c r="AB347" s="586"/>
      <c r="AC347" s="587"/>
      <c r="AD347" s="235">
        <f t="shared" ref="AD347:AD356" si="120">IF(AND((COUNTA($C$17)=1),(COUNTA(AC347)=1),($C$17&lt;&gt;0),(OR((AB347&lt;$C$62),(AB347&gt;($E$62+61))))),1,0)</f>
        <v>0</v>
      </c>
      <c r="AE347" s="235">
        <f t="shared" si="115"/>
        <v>0</v>
      </c>
      <c r="AF347" s="235"/>
      <c r="AG347" s="584">
        <v>35</v>
      </c>
      <c r="AH347" s="584"/>
      <c r="AI347" s="586"/>
      <c r="AJ347" s="586"/>
      <c r="AK347" s="587"/>
      <c r="AL347" s="235">
        <f t="shared" ref="AL347:AL355" si="121">IF(AND((COUNTA($C$17)=1),(COUNTA(AK347)=1),($C$17&lt;&gt;0),(OR((AJ347&lt;$C$62),(AJ347&gt;($E$62+61))))),1,0)</f>
        <v>0</v>
      </c>
      <c r="AM347" s="235">
        <f t="shared" ref="AM347:AM355" si="122">IF(AND((COUNTA($C$17)=1),(COUNTA(AK347)=1),($C$17&lt;&gt;0),(OR((AI347&lt;$C$62),(AI347&gt;($E$62))))),1,0)</f>
        <v>0</v>
      </c>
    </row>
    <row r="348" spans="1:39" s="177" customFormat="1" x14ac:dyDescent="0.2">
      <c r="A348" s="583">
        <v>3</v>
      </c>
      <c r="B348" s="584"/>
      <c r="C348" s="585"/>
      <c r="D348" s="586"/>
      <c r="E348" s="586"/>
      <c r="F348" s="587"/>
      <c r="G348" s="235">
        <f t="shared" si="116"/>
        <v>0</v>
      </c>
      <c r="H348" s="235">
        <f t="shared" si="117"/>
        <v>0</v>
      </c>
      <c r="I348" s="235"/>
      <c r="J348" s="235"/>
      <c r="K348" s="235"/>
      <c r="L348" s="235"/>
      <c r="M348" s="235"/>
      <c r="O348" s="583">
        <v>14</v>
      </c>
      <c r="P348" s="584"/>
      <c r="Q348" s="585"/>
      <c r="R348" s="586"/>
      <c r="S348" s="586"/>
      <c r="T348" s="587"/>
      <c r="U348" s="235">
        <f t="shared" si="118"/>
        <v>0</v>
      </c>
      <c r="V348" s="235">
        <f t="shared" si="119"/>
        <v>0</v>
      </c>
      <c r="X348" s="583">
        <v>25</v>
      </c>
      <c r="Y348" s="584"/>
      <c r="Z348" s="585"/>
      <c r="AA348" s="586"/>
      <c r="AB348" s="586"/>
      <c r="AC348" s="587"/>
      <c r="AD348" s="235">
        <f t="shared" si="120"/>
        <v>0</v>
      </c>
      <c r="AE348" s="235">
        <f t="shared" si="115"/>
        <v>0</v>
      </c>
      <c r="AF348" s="235"/>
      <c r="AG348" s="584">
        <v>36</v>
      </c>
      <c r="AH348" s="584"/>
      <c r="AI348" s="586"/>
      <c r="AJ348" s="586"/>
      <c r="AK348" s="587"/>
      <c r="AL348" s="235">
        <f t="shared" si="121"/>
        <v>0</v>
      </c>
      <c r="AM348" s="235">
        <f t="shared" si="122"/>
        <v>0</v>
      </c>
    </row>
    <row r="349" spans="1:39" s="177" customFormat="1" x14ac:dyDescent="0.2">
      <c r="A349" s="583">
        <v>4</v>
      </c>
      <c r="B349" s="584"/>
      <c r="C349" s="585"/>
      <c r="D349" s="586"/>
      <c r="E349" s="586"/>
      <c r="F349" s="587"/>
      <c r="G349" s="235">
        <f t="shared" si="116"/>
        <v>0</v>
      </c>
      <c r="H349" s="235">
        <f t="shared" si="117"/>
        <v>0</v>
      </c>
      <c r="I349" s="235"/>
      <c r="J349" s="235"/>
      <c r="K349" s="235"/>
      <c r="L349" s="235"/>
      <c r="M349" s="235"/>
      <c r="O349" s="583">
        <v>15</v>
      </c>
      <c r="P349" s="584"/>
      <c r="Q349" s="585"/>
      <c r="R349" s="586"/>
      <c r="S349" s="586"/>
      <c r="T349" s="587"/>
      <c r="U349" s="235">
        <f t="shared" si="118"/>
        <v>0</v>
      </c>
      <c r="V349" s="235">
        <f t="shared" si="119"/>
        <v>0</v>
      </c>
      <c r="X349" s="583">
        <v>26</v>
      </c>
      <c r="Y349" s="584"/>
      <c r="Z349" s="585"/>
      <c r="AA349" s="586"/>
      <c r="AB349" s="586"/>
      <c r="AC349" s="587"/>
      <c r="AD349" s="235">
        <f t="shared" si="120"/>
        <v>0</v>
      </c>
      <c r="AE349" s="235">
        <f t="shared" si="115"/>
        <v>0</v>
      </c>
      <c r="AF349" s="235"/>
      <c r="AG349" s="584">
        <v>37</v>
      </c>
      <c r="AH349" s="584"/>
      <c r="AI349" s="586"/>
      <c r="AJ349" s="586"/>
      <c r="AK349" s="587"/>
      <c r="AL349" s="235">
        <f t="shared" si="121"/>
        <v>0</v>
      </c>
      <c r="AM349" s="235">
        <f t="shared" si="122"/>
        <v>0</v>
      </c>
    </row>
    <row r="350" spans="1:39" s="177" customFormat="1" x14ac:dyDescent="0.2">
      <c r="A350" s="583">
        <v>5</v>
      </c>
      <c r="B350" s="584"/>
      <c r="C350" s="585"/>
      <c r="D350" s="586"/>
      <c r="E350" s="586"/>
      <c r="F350" s="587"/>
      <c r="G350" s="235">
        <f t="shared" si="116"/>
        <v>0</v>
      </c>
      <c r="H350" s="235">
        <f t="shared" si="117"/>
        <v>0</v>
      </c>
      <c r="I350" s="235"/>
      <c r="J350" s="235"/>
      <c r="K350" s="235"/>
      <c r="L350" s="235"/>
      <c r="M350" s="235"/>
      <c r="O350" s="583">
        <v>16</v>
      </c>
      <c r="P350" s="584"/>
      <c r="Q350" s="585"/>
      <c r="R350" s="586"/>
      <c r="S350" s="586"/>
      <c r="T350" s="587"/>
      <c r="U350" s="235">
        <f t="shared" si="118"/>
        <v>0</v>
      </c>
      <c r="V350" s="235">
        <f t="shared" si="119"/>
        <v>0</v>
      </c>
      <c r="X350" s="583">
        <v>27</v>
      </c>
      <c r="Y350" s="584"/>
      <c r="Z350" s="585"/>
      <c r="AA350" s="586"/>
      <c r="AB350" s="586"/>
      <c r="AC350" s="587"/>
      <c r="AD350" s="235">
        <f t="shared" si="120"/>
        <v>0</v>
      </c>
      <c r="AE350" s="235">
        <f t="shared" si="115"/>
        <v>0</v>
      </c>
      <c r="AF350" s="235"/>
      <c r="AG350" s="584">
        <v>38</v>
      </c>
      <c r="AH350" s="584"/>
      <c r="AI350" s="586"/>
      <c r="AJ350" s="586"/>
      <c r="AK350" s="587"/>
      <c r="AL350" s="235">
        <f t="shared" si="121"/>
        <v>0</v>
      </c>
      <c r="AM350" s="235">
        <f t="shared" si="122"/>
        <v>0</v>
      </c>
    </row>
    <row r="351" spans="1:39" s="177" customFormat="1" x14ac:dyDescent="0.2">
      <c r="A351" s="583">
        <v>6</v>
      </c>
      <c r="B351" s="584"/>
      <c r="C351" s="585"/>
      <c r="D351" s="586"/>
      <c r="E351" s="586"/>
      <c r="F351" s="587"/>
      <c r="G351" s="235">
        <f t="shared" si="116"/>
        <v>0</v>
      </c>
      <c r="H351" s="235">
        <f t="shared" si="117"/>
        <v>0</v>
      </c>
      <c r="I351" s="235"/>
      <c r="J351" s="235"/>
      <c r="K351" s="235"/>
      <c r="L351" s="235"/>
      <c r="M351" s="235"/>
      <c r="O351" s="583">
        <v>17</v>
      </c>
      <c r="P351" s="584"/>
      <c r="Q351" s="585"/>
      <c r="R351" s="586"/>
      <c r="S351" s="586"/>
      <c r="T351" s="587"/>
      <c r="U351" s="235">
        <f t="shared" si="118"/>
        <v>0</v>
      </c>
      <c r="V351" s="235">
        <f t="shared" si="119"/>
        <v>0</v>
      </c>
      <c r="X351" s="583">
        <v>28</v>
      </c>
      <c r="Y351" s="584"/>
      <c r="Z351" s="585"/>
      <c r="AA351" s="586"/>
      <c r="AB351" s="586"/>
      <c r="AC351" s="587"/>
      <c r="AD351" s="235">
        <f t="shared" si="120"/>
        <v>0</v>
      </c>
      <c r="AE351" s="235">
        <f t="shared" si="115"/>
        <v>0</v>
      </c>
      <c r="AF351" s="235"/>
      <c r="AG351" s="584">
        <v>39</v>
      </c>
      <c r="AH351" s="584"/>
      <c r="AI351" s="586"/>
      <c r="AJ351" s="586"/>
      <c r="AK351" s="587"/>
      <c r="AL351" s="235">
        <f t="shared" si="121"/>
        <v>0</v>
      </c>
      <c r="AM351" s="235">
        <f t="shared" si="122"/>
        <v>0</v>
      </c>
    </row>
    <row r="352" spans="1:39" s="177" customFormat="1" x14ac:dyDescent="0.2">
      <c r="A352" s="583">
        <v>7</v>
      </c>
      <c r="B352" s="584"/>
      <c r="C352" s="585"/>
      <c r="D352" s="586"/>
      <c r="E352" s="586"/>
      <c r="F352" s="587"/>
      <c r="G352" s="235">
        <f t="shared" si="116"/>
        <v>0</v>
      </c>
      <c r="H352" s="235">
        <f t="shared" si="117"/>
        <v>0</v>
      </c>
      <c r="I352" s="235"/>
      <c r="J352" s="235"/>
      <c r="K352" s="235"/>
      <c r="L352" s="235"/>
      <c r="M352" s="235"/>
      <c r="O352" s="583">
        <v>18</v>
      </c>
      <c r="P352" s="584"/>
      <c r="Q352" s="585"/>
      <c r="R352" s="586"/>
      <c r="S352" s="586"/>
      <c r="T352" s="587"/>
      <c r="U352" s="235">
        <f t="shared" si="118"/>
        <v>0</v>
      </c>
      <c r="V352" s="235">
        <f t="shared" si="119"/>
        <v>0</v>
      </c>
      <c r="X352" s="583">
        <v>29</v>
      </c>
      <c r="Y352" s="584"/>
      <c r="Z352" s="585"/>
      <c r="AA352" s="586"/>
      <c r="AB352" s="586"/>
      <c r="AC352" s="587"/>
      <c r="AD352" s="235">
        <f t="shared" si="120"/>
        <v>0</v>
      </c>
      <c r="AE352" s="235">
        <f t="shared" si="115"/>
        <v>0</v>
      </c>
      <c r="AF352" s="235"/>
      <c r="AG352" s="584">
        <v>40</v>
      </c>
      <c r="AH352" s="584"/>
      <c r="AI352" s="586"/>
      <c r="AJ352" s="586"/>
      <c r="AK352" s="587"/>
      <c r="AL352" s="235">
        <f t="shared" si="121"/>
        <v>0</v>
      </c>
      <c r="AM352" s="235">
        <f t="shared" si="122"/>
        <v>0</v>
      </c>
    </row>
    <row r="353" spans="1:39" s="177" customFormat="1" x14ac:dyDescent="0.2">
      <c r="A353" s="583">
        <v>8</v>
      </c>
      <c r="B353" s="584"/>
      <c r="C353" s="585"/>
      <c r="D353" s="586"/>
      <c r="E353" s="586"/>
      <c r="F353" s="587"/>
      <c r="G353" s="235">
        <f t="shared" si="116"/>
        <v>0</v>
      </c>
      <c r="H353" s="235">
        <f t="shared" si="117"/>
        <v>0</v>
      </c>
      <c r="I353" s="235"/>
      <c r="J353" s="235"/>
      <c r="K353" s="235"/>
      <c r="L353" s="235"/>
      <c r="M353" s="235"/>
      <c r="O353" s="583">
        <v>19</v>
      </c>
      <c r="P353" s="584"/>
      <c r="Q353" s="585"/>
      <c r="R353" s="586"/>
      <c r="S353" s="586"/>
      <c r="T353" s="587"/>
      <c r="U353" s="235">
        <f t="shared" si="118"/>
        <v>0</v>
      </c>
      <c r="V353" s="235">
        <f t="shared" si="119"/>
        <v>0</v>
      </c>
      <c r="X353" s="583">
        <v>30</v>
      </c>
      <c r="Y353" s="584"/>
      <c r="Z353" s="585"/>
      <c r="AA353" s="586"/>
      <c r="AB353" s="586"/>
      <c r="AC353" s="587"/>
      <c r="AD353" s="235">
        <f t="shared" si="120"/>
        <v>0</v>
      </c>
      <c r="AE353" s="235">
        <f t="shared" si="115"/>
        <v>0</v>
      </c>
      <c r="AF353" s="235"/>
      <c r="AG353" s="584">
        <v>41</v>
      </c>
      <c r="AH353" s="584"/>
      <c r="AI353" s="586"/>
      <c r="AJ353" s="586"/>
      <c r="AK353" s="587"/>
      <c r="AL353" s="235">
        <f t="shared" si="121"/>
        <v>0</v>
      </c>
      <c r="AM353" s="235">
        <f t="shared" si="122"/>
        <v>0</v>
      </c>
    </row>
    <row r="354" spans="1:39" s="177" customFormat="1" x14ac:dyDescent="0.2">
      <c r="A354" s="583">
        <v>9</v>
      </c>
      <c r="B354" s="584"/>
      <c r="C354" s="585"/>
      <c r="D354" s="586"/>
      <c r="E354" s="586"/>
      <c r="F354" s="587"/>
      <c r="G354" s="235">
        <f t="shared" si="116"/>
        <v>0</v>
      </c>
      <c r="H354" s="235">
        <f t="shared" si="117"/>
        <v>0</v>
      </c>
      <c r="I354" s="235"/>
      <c r="J354" s="235"/>
      <c r="K354" s="235"/>
      <c r="L354" s="235"/>
      <c r="M354" s="235"/>
      <c r="O354" s="583">
        <v>20</v>
      </c>
      <c r="P354" s="584"/>
      <c r="Q354" s="585"/>
      <c r="R354" s="586"/>
      <c r="S354" s="586"/>
      <c r="T354" s="587"/>
      <c r="U354" s="235">
        <f t="shared" si="118"/>
        <v>0</v>
      </c>
      <c r="V354" s="235">
        <f t="shared" si="119"/>
        <v>0</v>
      </c>
      <c r="X354" s="583">
        <v>31</v>
      </c>
      <c r="Y354" s="584"/>
      <c r="Z354" s="585"/>
      <c r="AA354" s="586"/>
      <c r="AB354" s="586"/>
      <c r="AC354" s="587"/>
      <c r="AD354" s="235">
        <f t="shared" si="120"/>
        <v>0</v>
      </c>
      <c r="AE354" s="235">
        <f t="shared" si="115"/>
        <v>0</v>
      </c>
      <c r="AF354" s="235"/>
      <c r="AG354" s="584">
        <v>42</v>
      </c>
      <c r="AH354" s="584"/>
      <c r="AI354" s="586"/>
      <c r="AJ354" s="586"/>
      <c r="AK354" s="587"/>
      <c r="AL354" s="235">
        <f t="shared" si="121"/>
        <v>0</v>
      </c>
      <c r="AM354" s="235">
        <f t="shared" si="122"/>
        <v>0</v>
      </c>
    </row>
    <row r="355" spans="1:39" s="177" customFormat="1" x14ac:dyDescent="0.2">
      <c r="A355" s="583">
        <v>10</v>
      </c>
      <c r="B355" s="584"/>
      <c r="C355" s="585"/>
      <c r="D355" s="586"/>
      <c r="E355" s="586"/>
      <c r="F355" s="587"/>
      <c r="G355" s="235">
        <f t="shared" si="116"/>
        <v>0</v>
      </c>
      <c r="H355" s="235">
        <f t="shared" si="117"/>
        <v>0</v>
      </c>
      <c r="I355" s="235"/>
      <c r="J355" s="235"/>
      <c r="K355" s="235"/>
      <c r="L355" s="235"/>
      <c r="M355" s="235"/>
      <c r="O355" s="583">
        <v>21</v>
      </c>
      <c r="P355" s="584"/>
      <c r="Q355" s="585"/>
      <c r="R355" s="586"/>
      <c r="S355" s="586"/>
      <c r="T355" s="587"/>
      <c r="U355" s="235">
        <f t="shared" si="118"/>
        <v>0</v>
      </c>
      <c r="V355" s="235">
        <f t="shared" si="119"/>
        <v>0</v>
      </c>
      <c r="X355" s="583">
        <v>32</v>
      </c>
      <c r="Y355" s="584"/>
      <c r="Z355" s="585"/>
      <c r="AA355" s="586"/>
      <c r="AB355" s="586"/>
      <c r="AC355" s="587"/>
      <c r="AD355" s="235">
        <f t="shared" si="120"/>
        <v>0</v>
      </c>
      <c r="AE355" s="235">
        <f t="shared" si="115"/>
        <v>0</v>
      </c>
      <c r="AF355" s="235"/>
      <c r="AG355" s="584">
        <v>43</v>
      </c>
      <c r="AH355" s="584"/>
      <c r="AI355" s="586"/>
      <c r="AJ355" s="586"/>
      <c r="AK355" s="587"/>
      <c r="AL355" s="235">
        <f t="shared" si="121"/>
        <v>0</v>
      </c>
      <c r="AM355" s="235">
        <f t="shared" si="122"/>
        <v>0</v>
      </c>
    </row>
    <row r="356" spans="1:39" s="177" customFormat="1" ht="13.5" thickBot="1" x14ac:dyDescent="0.25">
      <c r="A356" s="583">
        <v>11</v>
      </c>
      <c r="B356" s="584"/>
      <c r="C356" s="585"/>
      <c r="D356" s="586"/>
      <c r="E356" s="586"/>
      <c r="F356" s="587"/>
      <c r="G356" s="235">
        <f t="shared" si="116"/>
        <v>0</v>
      </c>
      <c r="H356" s="235">
        <f t="shared" si="117"/>
        <v>0</v>
      </c>
      <c r="I356" s="235"/>
      <c r="J356" s="235"/>
      <c r="K356" s="235"/>
      <c r="L356" s="235"/>
      <c r="M356" s="235"/>
      <c r="O356" s="583">
        <v>22</v>
      </c>
      <c r="P356" s="584"/>
      <c r="Q356" s="585"/>
      <c r="R356" s="586"/>
      <c r="S356" s="586"/>
      <c r="T356" s="587"/>
      <c r="U356" s="235">
        <f t="shared" si="118"/>
        <v>0</v>
      </c>
      <c r="V356" s="235">
        <f t="shared" si="119"/>
        <v>0</v>
      </c>
      <c r="X356" s="583">
        <v>33</v>
      </c>
      <c r="Y356" s="584"/>
      <c r="Z356" s="585"/>
      <c r="AA356" s="586"/>
      <c r="AB356" s="586"/>
      <c r="AC356" s="587"/>
      <c r="AD356" s="235">
        <f t="shared" si="120"/>
        <v>0</v>
      </c>
      <c r="AE356" s="235">
        <f t="shared" si="115"/>
        <v>0</v>
      </c>
      <c r="AF356" s="235"/>
      <c r="AG356" s="589"/>
      <c r="AH356" s="589" t="s">
        <v>3</v>
      </c>
      <c r="AI356" s="589"/>
      <c r="AJ356" s="589"/>
      <c r="AK356" s="590">
        <f>SUM(F346:F356)+SUM(T346:T356)+SUM(AK346:AK355)+SUM(AC346:AC356)</f>
        <v>0</v>
      </c>
      <c r="AL356" s="235"/>
      <c r="AM356" s="235"/>
    </row>
    <row r="357" spans="1:39" s="177" customFormat="1" x14ac:dyDescent="0.2">
      <c r="B357" s="591"/>
      <c r="C357" s="328"/>
      <c r="D357" s="592"/>
      <c r="E357" s="592"/>
      <c r="F357" s="575"/>
      <c r="G357" s="235"/>
      <c r="H357" s="235"/>
      <c r="I357" s="235"/>
      <c r="J357" s="235"/>
      <c r="K357" s="235"/>
      <c r="L357" s="235"/>
      <c r="M357" s="235"/>
      <c r="P357" s="591"/>
      <c r="Q357" s="328"/>
      <c r="R357" s="592"/>
      <c r="S357" s="592"/>
      <c r="T357" s="575"/>
      <c r="U357" s="235"/>
      <c r="V357" s="235"/>
      <c r="Y357" s="591"/>
      <c r="Z357" s="328"/>
      <c r="AA357" s="592"/>
      <c r="AB357" s="592"/>
      <c r="AC357" s="575"/>
      <c r="AD357" s="235"/>
      <c r="AE357" s="235"/>
      <c r="AF357" s="235"/>
      <c r="AG357" s="591"/>
      <c r="AH357" s="591"/>
      <c r="AI357" s="592"/>
      <c r="AJ357" s="592"/>
      <c r="AK357" s="575"/>
      <c r="AL357" s="235"/>
      <c r="AM357" s="235"/>
    </row>
    <row r="358" spans="1:39" s="177" customFormat="1" x14ac:dyDescent="0.2">
      <c r="B358" s="591"/>
      <c r="C358" s="328"/>
      <c r="D358" s="592"/>
      <c r="E358" s="592"/>
      <c r="F358" s="575"/>
      <c r="G358" s="235"/>
      <c r="H358" s="235"/>
      <c r="I358" s="235"/>
      <c r="J358" s="235"/>
      <c r="K358" s="235"/>
      <c r="L358" s="235"/>
      <c r="M358" s="235"/>
      <c r="N358" s="593"/>
      <c r="P358" s="591"/>
      <c r="Q358" s="328"/>
      <c r="R358" s="592"/>
      <c r="S358" s="592"/>
      <c r="T358" s="575"/>
      <c r="U358" s="235"/>
      <c r="V358" s="235"/>
      <c r="Y358" s="591"/>
      <c r="Z358" s="328"/>
      <c r="AA358" s="592"/>
      <c r="AB358" s="592"/>
      <c r="AC358" s="575"/>
      <c r="AD358" s="235"/>
      <c r="AE358" s="235"/>
      <c r="AF358" s="235"/>
      <c r="AG358" s="591"/>
      <c r="AH358" s="591"/>
      <c r="AI358" s="592"/>
      <c r="AJ358" s="592"/>
      <c r="AK358" s="575"/>
      <c r="AL358" s="235"/>
      <c r="AM358" s="235"/>
    </row>
    <row r="359" spans="1:39" s="177" customFormat="1" x14ac:dyDescent="0.2">
      <c r="B359" s="591"/>
      <c r="C359" s="328"/>
      <c r="D359" s="592"/>
      <c r="E359" s="592"/>
      <c r="F359" s="575"/>
      <c r="G359" s="235"/>
      <c r="H359" s="235"/>
      <c r="I359" s="235"/>
      <c r="J359" s="235"/>
      <c r="K359" s="235"/>
      <c r="L359" s="235"/>
      <c r="M359" s="235"/>
      <c r="P359" s="591"/>
      <c r="Q359" s="328"/>
      <c r="R359" s="592"/>
      <c r="S359" s="592"/>
      <c r="T359" s="575"/>
      <c r="U359" s="235"/>
      <c r="V359" s="235"/>
      <c r="Y359" s="591"/>
      <c r="Z359" s="328"/>
      <c r="AA359" s="592"/>
      <c r="AB359" s="592"/>
      <c r="AC359" s="575"/>
      <c r="AD359" s="235"/>
      <c r="AE359" s="235"/>
      <c r="AF359" s="235"/>
      <c r="AG359" s="591"/>
      <c r="AH359" s="591"/>
      <c r="AI359" s="592"/>
      <c r="AJ359" s="592"/>
      <c r="AK359" s="575"/>
      <c r="AL359" s="235"/>
      <c r="AM359" s="235"/>
    </row>
    <row r="360" spans="1:39" s="177" customFormat="1" x14ac:dyDescent="0.2">
      <c r="B360" s="591"/>
      <c r="C360" s="328"/>
      <c r="D360" s="592"/>
      <c r="E360" s="592"/>
      <c r="F360" s="575"/>
      <c r="G360" s="235"/>
      <c r="H360" s="235"/>
      <c r="I360" s="235"/>
      <c r="J360" s="235"/>
      <c r="K360" s="235"/>
      <c r="L360" s="235"/>
      <c r="M360" s="235"/>
      <c r="P360" s="591"/>
      <c r="Q360" s="328"/>
      <c r="R360" s="592"/>
      <c r="S360" s="592"/>
      <c r="T360" s="575"/>
      <c r="U360" s="235"/>
      <c r="V360" s="235"/>
      <c r="Y360" s="591"/>
      <c r="Z360" s="328"/>
      <c r="AA360" s="592"/>
      <c r="AB360" s="592"/>
      <c r="AC360" s="575"/>
      <c r="AD360" s="235"/>
      <c r="AE360" s="235"/>
      <c r="AF360" s="235"/>
      <c r="AG360" s="591"/>
      <c r="AH360" s="591"/>
      <c r="AI360" s="592"/>
      <c r="AJ360" s="592"/>
      <c r="AK360" s="575"/>
      <c r="AL360" s="235"/>
      <c r="AM360" s="235"/>
    </row>
    <row r="361" spans="1:39" s="177" customFormat="1" x14ac:dyDescent="0.2">
      <c r="B361" s="591"/>
      <c r="C361" s="328"/>
      <c r="D361" s="592"/>
      <c r="E361" s="592"/>
      <c r="F361" s="575"/>
      <c r="G361" s="235"/>
      <c r="H361" s="235"/>
      <c r="I361" s="235"/>
      <c r="J361" s="235"/>
      <c r="K361" s="235"/>
      <c r="L361" s="235"/>
      <c r="M361" s="235"/>
      <c r="P361" s="591"/>
      <c r="Q361" s="328"/>
      <c r="R361" s="592"/>
      <c r="S361" s="592"/>
      <c r="T361" s="575"/>
      <c r="U361" s="235"/>
      <c r="V361" s="235"/>
      <c r="Y361" s="591"/>
      <c r="Z361" s="328"/>
      <c r="AA361" s="592"/>
      <c r="AB361" s="592"/>
      <c r="AC361" s="575"/>
      <c r="AD361" s="235"/>
      <c r="AE361" s="235"/>
      <c r="AF361" s="235"/>
      <c r="AG361" s="591"/>
      <c r="AH361" s="591"/>
      <c r="AI361" s="592"/>
      <c r="AJ361" s="592"/>
      <c r="AK361" s="575"/>
      <c r="AL361" s="235"/>
      <c r="AM361" s="235"/>
    </row>
    <row r="362" spans="1:39" s="177" customFormat="1" x14ac:dyDescent="0.2">
      <c r="B362" s="591"/>
      <c r="C362" s="328"/>
      <c r="D362" s="592"/>
      <c r="E362" s="592"/>
      <c r="F362" s="575"/>
      <c r="G362" s="235"/>
      <c r="H362" s="235"/>
      <c r="I362" s="235"/>
      <c r="J362" s="235"/>
      <c r="K362" s="235"/>
      <c r="L362" s="235"/>
      <c r="M362" s="235"/>
      <c r="P362" s="591"/>
      <c r="Q362" s="328"/>
      <c r="R362" s="592"/>
      <c r="S362" s="592"/>
      <c r="T362" s="575"/>
      <c r="U362" s="235"/>
      <c r="V362" s="235"/>
      <c r="Y362" s="591"/>
      <c r="Z362" s="328"/>
      <c r="AA362" s="592"/>
      <c r="AB362" s="592"/>
      <c r="AC362" s="575"/>
      <c r="AD362" s="235"/>
      <c r="AE362" s="235"/>
      <c r="AF362" s="235"/>
      <c r="AG362" s="591"/>
      <c r="AH362" s="591"/>
      <c r="AI362" s="592"/>
      <c r="AJ362" s="592"/>
      <c r="AK362" s="575"/>
      <c r="AL362" s="235"/>
      <c r="AM362" s="235"/>
    </row>
    <row r="363" spans="1:39" s="177" customFormat="1" ht="13.5" thickBot="1" x14ac:dyDescent="0.25">
      <c r="B363" s="591"/>
      <c r="C363" s="328"/>
      <c r="D363" s="592"/>
      <c r="E363" s="592"/>
      <c r="F363" s="575"/>
      <c r="G363" s="235"/>
      <c r="H363" s="235"/>
      <c r="I363" s="235"/>
      <c r="J363" s="235"/>
      <c r="K363" s="235"/>
      <c r="L363" s="235"/>
      <c r="M363" s="235"/>
      <c r="P363" s="591"/>
      <c r="Q363" s="328"/>
      <c r="R363" s="592"/>
      <c r="S363" s="592"/>
      <c r="T363" s="575"/>
      <c r="U363" s="235"/>
      <c r="V363" s="235"/>
      <c r="Y363" s="591"/>
      <c r="Z363" s="328"/>
      <c r="AA363" s="592"/>
      <c r="AB363" s="592"/>
      <c r="AC363" s="575"/>
      <c r="AD363" s="235"/>
      <c r="AE363" s="235"/>
      <c r="AF363" s="235"/>
      <c r="AG363" s="591"/>
      <c r="AH363" s="591"/>
      <c r="AI363" s="592"/>
      <c r="AJ363" s="592"/>
      <c r="AK363" s="575"/>
      <c r="AL363" s="235"/>
      <c r="AM363" s="235"/>
    </row>
    <row r="364" spans="1:39" s="177" customFormat="1" ht="13.5" thickBot="1" x14ac:dyDescent="0.25">
      <c r="A364" s="579">
        <v>16</v>
      </c>
      <c r="B364" s="579"/>
      <c r="C364" s="472"/>
      <c r="D364" s="816" t="s">
        <v>159</v>
      </c>
      <c r="E364" s="812" t="s">
        <v>34</v>
      </c>
      <c r="F364" s="580">
        <f>+$AK376</f>
        <v>0</v>
      </c>
      <c r="G364" s="235"/>
      <c r="H364" s="235"/>
      <c r="I364" s="235"/>
      <c r="J364" s="235"/>
      <c r="K364" s="235"/>
      <c r="L364" s="235"/>
      <c r="M364" s="235"/>
      <c r="O364" s="579"/>
      <c r="P364" s="579"/>
      <c r="Q364" s="472"/>
      <c r="R364" s="816" t="s">
        <v>159</v>
      </c>
      <c r="S364" s="812" t="s">
        <v>34</v>
      </c>
      <c r="T364" s="580">
        <f>+$AK376</f>
        <v>0</v>
      </c>
      <c r="U364" s="235"/>
      <c r="V364" s="235"/>
      <c r="X364" s="579">
        <v>16</v>
      </c>
      <c r="Y364" s="579"/>
      <c r="Z364" s="472"/>
      <c r="AA364" s="816" t="s">
        <v>159</v>
      </c>
      <c r="AB364" s="812" t="s">
        <v>34</v>
      </c>
      <c r="AC364" s="580">
        <f>+$AK376</f>
        <v>0</v>
      </c>
      <c r="AD364" s="235"/>
      <c r="AE364" s="235"/>
      <c r="AF364" s="235"/>
      <c r="AG364" s="579"/>
      <c r="AH364" s="579"/>
      <c r="AI364" s="816" t="s">
        <v>159</v>
      </c>
      <c r="AJ364" s="812" t="s">
        <v>34</v>
      </c>
      <c r="AK364" s="814" t="s">
        <v>18</v>
      </c>
      <c r="AL364" s="235"/>
      <c r="AM364" s="235"/>
    </row>
    <row r="365" spans="1:39" s="177" customFormat="1" ht="51" x14ac:dyDescent="0.2">
      <c r="A365" s="581" t="s">
        <v>7</v>
      </c>
      <c r="B365" s="582" t="str">
        <f>+" אסמכתא " &amp; $B$18 &amp;"         חזרה לטבלה "</f>
        <v xml:space="preserve"> אסמכתא          חזרה לטבלה </v>
      </c>
      <c r="C365" s="477" t="s">
        <v>203</v>
      </c>
      <c r="D365" s="817"/>
      <c r="E365" s="813"/>
      <c r="F365" s="580" t="s">
        <v>18</v>
      </c>
      <c r="G365" s="235"/>
      <c r="H365" s="235"/>
      <c r="I365" s="235"/>
      <c r="J365" s="235"/>
      <c r="K365" s="235"/>
      <c r="L365" s="235"/>
      <c r="M365" s="235"/>
      <c r="O365" s="581" t="s">
        <v>23</v>
      </c>
      <c r="P365" s="582" t="str">
        <f>+" אסמכתא " &amp; $B$18 &amp;"         חזרה לטבלה "</f>
        <v xml:space="preserve"> אסמכתא          חזרה לטבלה </v>
      </c>
      <c r="Q365" s="477" t="s">
        <v>203</v>
      </c>
      <c r="R365" s="817"/>
      <c r="S365" s="813"/>
      <c r="T365" s="580" t="s">
        <v>18</v>
      </c>
      <c r="U365" s="235"/>
      <c r="V365" s="235"/>
      <c r="X365" s="581" t="s">
        <v>7</v>
      </c>
      <c r="Y365" s="582" t="str">
        <f>+" אסמכתא " &amp; $B$18 &amp;"         חזרה לטבלה "</f>
        <v xml:space="preserve"> אסמכתא          חזרה לטבלה </v>
      </c>
      <c r="Z365" s="477" t="s">
        <v>203</v>
      </c>
      <c r="AA365" s="817"/>
      <c r="AB365" s="813"/>
      <c r="AC365" s="580" t="s">
        <v>18</v>
      </c>
      <c r="AD365" s="235"/>
      <c r="AE365" s="235"/>
      <c r="AF365" s="235"/>
      <c r="AG365" s="582" t="s">
        <v>23</v>
      </c>
      <c r="AH365" s="582" t="str">
        <f>+" אסמכתא " &amp; $B$18 &amp;"         חזרה לטבלה "</f>
        <v xml:space="preserve"> אסמכתא          חזרה לטבלה </v>
      </c>
      <c r="AI365" s="817"/>
      <c r="AJ365" s="813"/>
      <c r="AK365" s="815"/>
      <c r="AL365" s="235"/>
      <c r="AM365" s="235"/>
    </row>
    <row r="366" spans="1:39" s="177" customFormat="1" x14ac:dyDescent="0.2">
      <c r="A366" s="583">
        <v>1</v>
      </c>
      <c r="B366" s="584"/>
      <c r="C366" s="585"/>
      <c r="D366" s="586"/>
      <c r="E366" s="586"/>
      <c r="F366" s="587"/>
      <c r="G366" s="235">
        <f>IF(AND((COUNTA($C$18)=1),(COUNTA(F366)=1),($C$18&lt;&gt;0),(OR((E366&lt;$C$62),(E366&gt;($E$62+61))))),1,0)</f>
        <v>0</v>
      </c>
      <c r="H366" s="235">
        <f>IF(AND((COUNTA($C$18)=1),(COUNTA(F366)=1),($C$18&lt;&gt;0),(OR((D366&lt;$C$62),(D366&gt;($E$62))))),1,0)</f>
        <v>0</v>
      </c>
      <c r="I366" s="235"/>
      <c r="J366" s="235"/>
      <c r="K366" s="235"/>
      <c r="L366" s="235"/>
      <c r="M366" s="235"/>
      <c r="O366" s="583">
        <v>12</v>
      </c>
      <c r="P366" s="584"/>
      <c r="Q366" s="585"/>
      <c r="R366" s="586"/>
      <c r="S366" s="586"/>
      <c r="T366" s="587"/>
      <c r="U366" s="235">
        <f>IF(AND((COUNTA($C$18)=1),(COUNTA(T366)=1),($C$18&lt;&gt;0),(OR((S366&lt;$C$62),(S366&gt;($E$62+61))))),1,0)</f>
        <v>0</v>
      </c>
      <c r="V366" s="235">
        <f>IF(AND((COUNTA($C$18)=1),(COUNTA(T366)=1),($C$18&lt;&gt;0),(OR((R366&lt;$C$62),(R366&gt;($E$62))))),1,0)</f>
        <v>0</v>
      </c>
      <c r="X366" s="583">
        <v>23</v>
      </c>
      <c r="Y366" s="584"/>
      <c r="Z366" s="585"/>
      <c r="AA366" s="586"/>
      <c r="AB366" s="586"/>
      <c r="AC366" s="587"/>
      <c r="AD366" s="235">
        <f>IF(AND((COUNTA($C$18)=1),(COUNTA(AC366)=1),($C$18&lt;&gt;0),(OR((AB366&lt;$C$62),(AB366&gt;($E$62+61))))),1,0)</f>
        <v>0</v>
      </c>
      <c r="AE366" s="235">
        <f t="shared" ref="AE366:AE376" si="123">IF(AND((COUNTA($C$18)=1),(COUNTA(AC366)=1),($C$18&lt;&gt;0),(OR((AA366&lt;$C$62),(AA366&gt;($E$62))))),1,0)</f>
        <v>0</v>
      </c>
      <c r="AF366" s="235"/>
      <c r="AG366" s="584">
        <v>34</v>
      </c>
      <c r="AH366" s="584"/>
      <c r="AI366" s="586"/>
      <c r="AJ366" s="586"/>
      <c r="AK366" s="587"/>
      <c r="AL366" s="235">
        <f>IF(AND((COUNTA($C$18)=1),(COUNTA(AK366)=1),($C$18&lt;&gt;0),(OR((AJ366&lt;$C$62),(AJ366&gt;($E$62+61))))),1,0)</f>
        <v>0</v>
      </c>
      <c r="AM366" s="235">
        <f>IF(AND((COUNTA($C$18)=1),(COUNTA(AK366)=1),($C$18&lt;&gt;0),(OR((AI366&lt;$C$62),(AI366&gt;($E$62))))),1,0)</f>
        <v>0</v>
      </c>
    </row>
    <row r="367" spans="1:39" s="177" customFormat="1" x14ac:dyDescent="0.2">
      <c r="A367" s="583">
        <v>2</v>
      </c>
      <c r="B367" s="584"/>
      <c r="C367" s="585"/>
      <c r="D367" s="586"/>
      <c r="E367" s="586"/>
      <c r="F367" s="587"/>
      <c r="G367" s="235">
        <f t="shared" ref="G367:G376" si="124">IF(AND((COUNTA($C$18)=1),(COUNTA(F367)=1),($C$18&lt;&gt;0),(OR((E367&lt;$C$62),(E367&gt;($E$62+61))))),1,0)</f>
        <v>0</v>
      </c>
      <c r="H367" s="235">
        <f t="shared" ref="H367:H376" si="125">IF(AND((COUNTA($C$18)=1),(COUNTA(F367)=1),($C$18&lt;&gt;0),(OR((D367&lt;$C$62),(D367&gt;($E$62))))),1,0)</f>
        <v>0</v>
      </c>
      <c r="I367" s="235"/>
      <c r="J367" s="235"/>
      <c r="K367" s="235"/>
      <c r="L367" s="235"/>
      <c r="M367" s="235"/>
      <c r="O367" s="583">
        <v>13</v>
      </c>
      <c r="P367" s="584"/>
      <c r="Q367" s="585"/>
      <c r="R367" s="586"/>
      <c r="S367" s="586"/>
      <c r="T367" s="587"/>
      <c r="U367" s="235">
        <f t="shared" ref="U367:U376" si="126">IF(AND((COUNTA($C$18)=1),(COUNTA(T367)=1),($C$18&lt;&gt;0),(OR((S367&lt;$C$62),(S367&gt;($E$62+61))))),1,0)</f>
        <v>0</v>
      </c>
      <c r="V367" s="235">
        <f t="shared" ref="V367:V376" si="127">IF(AND((COUNTA($C$18)=1),(COUNTA(T367)=1),($C$18&lt;&gt;0),(OR((R367&lt;$C$62),(R367&gt;($E$62))))),1,0)</f>
        <v>0</v>
      </c>
      <c r="X367" s="583">
        <v>24</v>
      </c>
      <c r="Y367" s="584"/>
      <c r="Z367" s="585"/>
      <c r="AA367" s="586"/>
      <c r="AB367" s="586"/>
      <c r="AC367" s="587"/>
      <c r="AD367" s="235">
        <f t="shared" ref="AD367:AD376" si="128">IF(AND((COUNTA($C$18)=1),(COUNTA(AC367)=1),($C$18&lt;&gt;0),(OR((AB367&lt;$C$62),(AB367&gt;($E$62+61))))),1,0)</f>
        <v>0</v>
      </c>
      <c r="AE367" s="235">
        <f t="shared" si="123"/>
        <v>0</v>
      </c>
      <c r="AF367" s="235"/>
      <c r="AG367" s="584">
        <v>35</v>
      </c>
      <c r="AH367" s="584"/>
      <c r="AI367" s="586"/>
      <c r="AJ367" s="586"/>
      <c r="AK367" s="587"/>
      <c r="AL367" s="235">
        <f t="shared" ref="AL367:AL375" si="129">IF(AND((COUNTA($C$18)=1),(COUNTA(AK367)=1),($C$18&lt;&gt;0),(OR((AJ367&lt;$C$62),(AJ367&gt;($E$62+61))))),1,0)</f>
        <v>0</v>
      </c>
      <c r="AM367" s="235">
        <f t="shared" ref="AM367:AM375" si="130">IF(AND((COUNTA($C$18)=1),(COUNTA(AK367)=1),($C$18&lt;&gt;0),(OR((AI367&lt;$C$62),(AI367&gt;($E$62))))),1,0)</f>
        <v>0</v>
      </c>
    </row>
    <row r="368" spans="1:39" s="177" customFormat="1" x14ac:dyDescent="0.2">
      <c r="A368" s="583">
        <v>3</v>
      </c>
      <c r="B368" s="584"/>
      <c r="C368" s="585"/>
      <c r="D368" s="586"/>
      <c r="E368" s="586"/>
      <c r="F368" s="587"/>
      <c r="G368" s="235">
        <f t="shared" si="124"/>
        <v>0</v>
      </c>
      <c r="H368" s="235">
        <f t="shared" si="125"/>
        <v>0</v>
      </c>
      <c r="I368" s="235"/>
      <c r="J368" s="235"/>
      <c r="K368" s="235"/>
      <c r="L368" s="235"/>
      <c r="M368" s="235"/>
      <c r="O368" s="583">
        <v>14</v>
      </c>
      <c r="P368" s="584"/>
      <c r="Q368" s="585"/>
      <c r="R368" s="586"/>
      <c r="S368" s="586"/>
      <c r="T368" s="587"/>
      <c r="U368" s="235">
        <f t="shared" si="126"/>
        <v>0</v>
      </c>
      <c r="V368" s="235">
        <f t="shared" si="127"/>
        <v>0</v>
      </c>
      <c r="X368" s="583">
        <v>25</v>
      </c>
      <c r="Y368" s="584"/>
      <c r="Z368" s="585"/>
      <c r="AA368" s="586"/>
      <c r="AB368" s="586"/>
      <c r="AC368" s="587"/>
      <c r="AD368" s="235">
        <f t="shared" si="128"/>
        <v>0</v>
      </c>
      <c r="AE368" s="235">
        <f t="shared" si="123"/>
        <v>0</v>
      </c>
      <c r="AF368" s="235"/>
      <c r="AG368" s="584">
        <v>36</v>
      </c>
      <c r="AH368" s="584"/>
      <c r="AI368" s="586"/>
      <c r="AJ368" s="586"/>
      <c r="AK368" s="587"/>
      <c r="AL368" s="235">
        <f t="shared" si="129"/>
        <v>0</v>
      </c>
      <c r="AM368" s="235">
        <f t="shared" si="130"/>
        <v>0</v>
      </c>
    </row>
    <row r="369" spans="1:39" s="177" customFormat="1" x14ac:dyDescent="0.2">
      <c r="A369" s="583">
        <v>4</v>
      </c>
      <c r="B369" s="584"/>
      <c r="C369" s="585"/>
      <c r="D369" s="586"/>
      <c r="E369" s="586"/>
      <c r="F369" s="587"/>
      <c r="G369" s="235">
        <f t="shared" si="124"/>
        <v>0</v>
      </c>
      <c r="H369" s="235">
        <f t="shared" si="125"/>
        <v>0</v>
      </c>
      <c r="I369" s="235"/>
      <c r="J369" s="235"/>
      <c r="K369" s="235"/>
      <c r="L369" s="235"/>
      <c r="M369" s="235"/>
      <c r="O369" s="583">
        <v>15</v>
      </c>
      <c r="P369" s="584"/>
      <c r="Q369" s="585"/>
      <c r="R369" s="586"/>
      <c r="S369" s="586"/>
      <c r="T369" s="587"/>
      <c r="U369" s="235">
        <f t="shared" si="126"/>
        <v>0</v>
      </c>
      <c r="V369" s="235">
        <f t="shared" si="127"/>
        <v>0</v>
      </c>
      <c r="X369" s="583">
        <v>26</v>
      </c>
      <c r="Y369" s="584"/>
      <c r="Z369" s="585"/>
      <c r="AA369" s="586"/>
      <c r="AB369" s="586"/>
      <c r="AC369" s="587"/>
      <c r="AD369" s="235">
        <f t="shared" si="128"/>
        <v>0</v>
      </c>
      <c r="AE369" s="235">
        <f t="shared" si="123"/>
        <v>0</v>
      </c>
      <c r="AF369" s="235"/>
      <c r="AG369" s="584">
        <v>37</v>
      </c>
      <c r="AH369" s="584"/>
      <c r="AI369" s="586"/>
      <c r="AJ369" s="586"/>
      <c r="AK369" s="587"/>
      <c r="AL369" s="235">
        <f t="shared" si="129"/>
        <v>0</v>
      </c>
      <c r="AM369" s="235">
        <f t="shared" si="130"/>
        <v>0</v>
      </c>
    </row>
    <row r="370" spans="1:39" s="177" customFormat="1" x14ac:dyDescent="0.2">
      <c r="A370" s="583">
        <v>5</v>
      </c>
      <c r="B370" s="584"/>
      <c r="C370" s="585"/>
      <c r="D370" s="586"/>
      <c r="E370" s="586"/>
      <c r="F370" s="587"/>
      <c r="G370" s="235">
        <f t="shared" si="124"/>
        <v>0</v>
      </c>
      <c r="H370" s="235">
        <f t="shared" si="125"/>
        <v>0</v>
      </c>
      <c r="I370" s="235"/>
      <c r="J370" s="235"/>
      <c r="K370" s="235"/>
      <c r="L370" s="235"/>
      <c r="M370" s="235"/>
      <c r="O370" s="583">
        <v>16</v>
      </c>
      <c r="P370" s="584"/>
      <c r="Q370" s="585"/>
      <c r="R370" s="586"/>
      <c r="S370" s="586"/>
      <c r="T370" s="587"/>
      <c r="U370" s="235">
        <f t="shared" si="126"/>
        <v>0</v>
      </c>
      <c r="V370" s="235">
        <f t="shared" si="127"/>
        <v>0</v>
      </c>
      <c r="X370" s="583">
        <v>27</v>
      </c>
      <c r="Y370" s="584"/>
      <c r="Z370" s="585"/>
      <c r="AA370" s="586"/>
      <c r="AB370" s="586"/>
      <c r="AC370" s="587"/>
      <c r="AD370" s="235">
        <f t="shared" si="128"/>
        <v>0</v>
      </c>
      <c r="AE370" s="235">
        <f t="shared" si="123"/>
        <v>0</v>
      </c>
      <c r="AF370" s="235"/>
      <c r="AG370" s="584">
        <v>38</v>
      </c>
      <c r="AH370" s="584"/>
      <c r="AI370" s="586"/>
      <c r="AJ370" s="586"/>
      <c r="AK370" s="587"/>
      <c r="AL370" s="235">
        <f t="shared" si="129"/>
        <v>0</v>
      </c>
      <c r="AM370" s="235">
        <f t="shared" si="130"/>
        <v>0</v>
      </c>
    </row>
    <row r="371" spans="1:39" s="177" customFormat="1" x14ac:dyDescent="0.2">
      <c r="A371" s="583">
        <v>6</v>
      </c>
      <c r="B371" s="584"/>
      <c r="C371" s="585"/>
      <c r="D371" s="586"/>
      <c r="E371" s="586"/>
      <c r="F371" s="587"/>
      <c r="G371" s="235">
        <f t="shared" si="124"/>
        <v>0</v>
      </c>
      <c r="H371" s="235">
        <f t="shared" si="125"/>
        <v>0</v>
      </c>
      <c r="I371" s="235"/>
      <c r="J371" s="235"/>
      <c r="K371" s="235"/>
      <c r="L371" s="235"/>
      <c r="M371" s="235"/>
      <c r="O371" s="583">
        <v>17</v>
      </c>
      <c r="P371" s="584"/>
      <c r="Q371" s="585"/>
      <c r="R371" s="586"/>
      <c r="S371" s="586"/>
      <c r="T371" s="587"/>
      <c r="U371" s="235">
        <f t="shared" si="126"/>
        <v>0</v>
      </c>
      <c r="V371" s="235">
        <f t="shared" si="127"/>
        <v>0</v>
      </c>
      <c r="X371" s="583">
        <v>28</v>
      </c>
      <c r="Y371" s="584"/>
      <c r="Z371" s="585"/>
      <c r="AA371" s="586"/>
      <c r="AB371" s="586"/>
      <c r="AC371" s="587"/>
      <c r="AD371" s="235">
        <f t="shared" si="128"/>
        <v>0</v>
      </c>
      <c r="AE371" s="235">
        <f t="shared" si="123"/>
        <v>0</v>
      </c>
      <c r="AF371" s="235"/>
      <c r="AG371" s="584">
        <v>39</v>
      </c>
      <c r="AH371" s="584"/>
      <c r="AI371" s="586"/>
      <c r="AJ371" s="586"/>
      <c r="AK371" s="587"/>
      <c r="AL371" s="235">
        <f t="shared" si="129"/>
        <v>0</v>
      </c>
      <c r="AM371" s="235">
        <f t="shared" si="130"/>
        <v>0</v>
      </c>
    </row>
    <row r="372" spans="1:39" s="177" customFormat="1" x14ac:dyDescent="0.2">
      <c r="A372" s="583">
        <v>7</v>
      </c>
      <c r="B372" s="584"/>
      <c r="C372" s="585"/>
      <c r="D372" s="586"/>
      <c r="E372" s="586"/>
      <c r="F372" s="587"/>
      <c r="G372" s="235">
        <f t="shared" si="124"/>
        <v>0</v>
      </c>
      <c r="H372" s="235">
        <f t="shared" si="125"/>
        <v>0</v>
      </c>
      <c r="I372" s="235"/>
      <c r="J372" s="235"/>
      <c r="K372" s="235"/>
      <c r="L372" s="235"/>
      <c r="M372" s="235"/>
      <c r="O372" s="583">
        <v>18</v>
      </c>
      <c r="P372" s="584"/>
      <c r="Q372" s="585"/>
      <c r="R372" s="586"/>
      <c r="S372" s="586"/>
      <c r="T372" s="587"/>
      <c r="U372" s="235">
        <f t="shared" si="126"/>
        <v>0</v>
      </c>
      <c r="V372" s="235">
        <f t="shared" si="127"/>
        <v>0</v>
      </c>
      <c r="X372" s="583">
        <v>29</v>
      </c>
      <c r="Y372" s="584"/>
      <c r="Z372" s="585"/>
      <c r="AA372" s="586"/>
      <c r="AB372" s="586"/>
      <c r="AC372" s="587"/>
      <c r="AD372" s="235">
        <f t="shared" si="128"/>
        <v>0</v>
      </c>
      <c r="AE372" s="235">
        <f t="shared" si="123"/>
        <v>0</v>
      </c>
      <c r="AF372" s="235"/>
      <c r="AG372" s="584">
        <v>40</v>
      </c>
      <c r="AH372" s="584"/>
      <c r="AI372" s="586"/>
      <c r="AJ372" s="586"/>
      <c r="AK372" s="587"/>
      <c r="AL372" s="235">
        <f t="shared" si="129"/>
        <v>0</v>
      </c>
      <c r="AM372" s="235">
        <f t="shared" si="130"/>
        <v>0</v>
      </c>
    </row>
    <row r="373" spans="1:39" s="177" customFormat="1" x14ac:dyDescent="0.2">
      <c r="A373" s="583">
        <v>8</v>
      </c>
      <c r="B373" s="584"/>
      <c r="C373" s="585"/>
      <c r="D373" s="586"/>
      <c r="E373" s="586"/>
      <c r="F373" s="587"/>
      <c r="G373" s="235">
        <f t="shared" si="124"/>
        <v>0</v>
      </c>
      <c r="H373" s="235">
        <f t="shared" si="125"/>
        <v>0</v>
      </c>
      <c r="I373" s="235"/>
      <c r="J373" s="235"/>
      <c r="K373" s="235"/>
      <c r="L373" s="235"/>
      <c r="M373" s="235"/>
      <c r="O373" s="583">
        <v>19</v>
      </c>
      <c r="P373" s="584"/>
      <c r="Q373" s="585"/>
      <c r="R373" s="586"/>
      <c r="S373" s="586"/>
      <c r="T373" s="587"/>
      <c r="U373" s="235">
        <f t="shared" si="126"/>
        <v>0</v>
      </c>
      <c r="V373" s="235">
        <f t="shared" si="127"/>
        <v>0</v>
      </c>
      <c r="X373" s="583">
        <v>30</v>
      </c>
      <c r="Y373" s="584"/>
      <c r="Z373" s="585"/>
      <c r="AA373" s="586"/>
      <c r="AB373" s="586"/>
      <c r="AC373" s="587"/>
      <c r="AD373" s="235">
        <f t="shared" si="128"/>
        <v>0</v>
      </c>
      <c r="AE373" s="235">
        <f t="shared" si="123"/>
        <v>0</v>
      </c>
      <c r="AF373" s="235"/>
      <c r="AG373" s="584">
        <v>41</v>
      </c>
      <c r="AH373" s="584"/>
      <c r="AI373" s="586"/>
      <c r="AJ373" s="586"/>
      <c r="AK373" s="587"/>
      <c r="AL373" s="235">
        <f t="shared" si="129"/>
        <v>0</v>
      </c>
      <c r="AM373" s="235">
        <f t="shared" si="130"/>
        <v>0</v>
      </c>
    </row>
    <row r="374" spans="1:39" s="177" customFormat="1" x14ac:dyDescent="0.2">
      <c r="A374" s="583">
        <v>9</v>
      </c>
      <c r="B374" s="584"/>
      <c r="C374" s="585"/>
      <c r="D374" s="586"/>
      <c r="E374" s="586"/>
      <c r="F374" s="587"/>
      <c r="G374" s="235">
        <f t="shared" si="124"/>
        <v>0</v>
      </c>
      <c r="H374" s="235">
        <f t="shared" si="125"/>
        <v>0</v>
      </c>
      <c r="I374" s="235"/>
      <c r="J374" s="235"/>
      <c r="K374" s="235"/>
      <c r="L374" s="235"/>
      <c r="M374" s="235"/>
      <c r="O374" s="583">
        <v>20</v>
      </c>
      <c r="P374" s="584"/>
      <c r="Q374" s="585"/>
      <c r="R374" s="586"/>
      <c r="S374" s="586"/>
      <c r="T374" s="587"/>
      <c r="U374" s="235">
        <f t="shared" si="126"/>
        <v>0</v>
      </c>
      <c r="V374" s="235">
        <f t="shared" si="127"/>
        <v>0</v>
      </c>
      <c r="X374" s="583">
        <v>31</v>
      </c>
      <c r="Y374" s="584"/>
      <c r="Z374" s="585"/>
      <c r="AA374" s="586"/>
      <c r="AB374" s="586"/>
      <c r="AC374" s="587"/>
      <c r="AD374" s="235">
        <f t="shared" si="128"/>
        <v>0</v>
      </c>
      <c r="AE374" s="235">
        <f t="shared" si="123"/>
        <v>0</v>
      </c>
      <c r="AF374" s="235"/>
      <c r="AG374" s="584">
        <v>42</v>
      </c>
      <c r="AH374" s="584"/>
      <c r="AI374" s="586"/>
      <c r="AJ374" s="586"/>
      <c r="AK374" s="587"/>
      <c r="AL374" s="235">
        <f t="shared" si="129"/>
        <v>0</v>
      </c>
      <c r="AM374" s="235">
        <f t="shared" si="130"/>
        <v>0</v>
      </c>
    </row>
    <row r="375" spans="1:39" s="177" customFormat="1" x14ac:dyDescent="0.2">
      <c r="A375" s="583">
        <v>10</v>
      </c>
      <c r="B375" s="584"/>
      <c r="C375" s="585"/>
      <c r="D375" s="586"/>
      <c r="E375" s="586"/>
      <c r="F375" s="587"/>
      <c r="G375" s="235">
        <f t="shared" si="124"/>
        <v>0</v>
      </c>
      <c r="H375" s="235">
        <f t="shared" si="125"/>
        <v>0</v>
      </c>
      <c r="I375" s="235"/>
      <c r="J375" s="235"/>
      <c r="K375" s="235"/>
      <c r="L375" s="235"/>
      <c r="M375" s="235"/>
      <c r="O375" s="583">
        <v>21</v>
      </c>
      <c r="P375" s="584"/>
      <c r="Q375" s="585"/>
      <c r="R375" s="586"/>
      <c r="S375" s="586"/>
      <c r="T375" s="587"/>
      <c r="U375" s="235">
        <f t="shared" si="126"/>
        <v>0</v>
      </c>
      <c r="V375" s="235">
        <f t="shared" si="127"/>
        <v>0</v>
      </c>
      <c r="X375" s="583">
        <v>32</v>
      </c>
      <c r="Y375" s="584"/>
      <c r="Z375" s="585"/>
      <c r="AA375" s="586"/>
      <c r="AB375" s="586"/>
      <c r="AC375" s="587"/>
      <c r="AD375" s="235">
        <f t="shared" si="128"/>
        <v>0</v>
      </c>
      <c r="AE375" s="235">
        <f t="shared" si="123"/>
        <v>0</v>
      </c>
      <c r="AF375" s="235"/>
      <c r="AG375" s="584">
        <v>43</v>
      </c>
      <c r="AH375" s="584"/>
      <c r="AI375" s="586"/>
      <c r="AJ375" s="586"/>
      <c r="AK375" s="587"/>
      <c r="AL375" s="235">
        <f t="shared" si="129"/>
        <v>0</v>
      </c>
      <c r="AM375" s="235">
        <f t="shared" si="130"/>
        <v>0</v>
      </c>
    </row>
    <row r="376" spans="1:39" s="177" customFormat="1" ht="13.5" thickBot="1" x14ac:dyDescent="0.25">
      <c r="A376" s="583">
        <v>11</v>
      </c>
      <c r="B376" s="584"/>
      <c r="C376" s="585"/>
      <c r="D376" s="586"/>
      <c r="E376" s="586"/>
      <c r="F376" s="587"/>
      <c r="G376" s="235">
        <f t="shared" si="124"/>
        <v>0</v>
      </c>
      <c r="H376" s="235">
        <f t="shared" si="125"/>
        <v>0</v>
      </c>
      <c r="I376" s="235"/>
      <c r="J376" s="235"/>
      <c r="K376" s="235"/>
      <c r="L376" s="235"/>
      <c r="M376" s="235"/>
      <c r="O376" s="583">
        <v>22</v>
      </c>
      <c r="P376" s="584"/>
      <c r="Q376" s="585"/>
      <c r="R376" s="586"/>
      <c r="S376" s="586"/>
      <c r="T376" s="587"/>
      <c r="U376" s="235">
        <f t="shared" si="126"/>
        <v>0</v>
      </c>
      <c r="V376" s="235">
        <f t="shared" si="127"/>
        <v>0</v>
      </c>
      <c r="X376" s="583">
        <v>33</v>
      </c>
      <c r="Y376" s="584"/>
      <c r="Z376" s="585"/>
      <c r="AA376" s="586"/>
      <c r="AB376" s="586"/>
      <c r="AC376" s="587"/>
      <c r="AD376" s="235">
        <f t="shared" si="128"/>
        <v>0</v>
      </c>
      <c r="AE376" s="235">
        <f t="shared" si="123"/>
        <v>0</v>
      </c>
      <c r="AF376" s="235"/>
      <c r="AG376" s="589"/>
      <c r="AH376" s="589" t="s">
        <v>3</v>
      </c>
      <c r="AI376" s="589"/>
      <c r="AJ376" s="589"/>
      <c r="AK376" s="590">
        <f>SUM(F366:F376)+SUM(T366:T376)+SUM(AK366:AK375)+SUM(AC366:AC376)</f>
        <v>0</v>
      </c>
      <c r="AL376" s="235"/>
      <c r="AM376" s="235"/>
    </row>
    <row r="377" spans="1:39" s="177" customFormat="1" x14ac:dyDescent="0.2">
      <c r="B377" s="591"/>
      <c r="C377" s="328"/>
      <c r="D377" s="592"/>
      <c r="E377" s="592"/>
      <c r="F377" s="575"/>
      <c r="G377" s="235"/>
      <c r="H377" s="235"/>
      <c r="I377" s="235"/>
      <c r="J377" s="235"/>
      <c r="K377" s="235"/>
      <c r="L377" s="235"/>
      <c r="M377" s="235"/>
      <c r="P377" s="591"/>
      <c r="Q377" s="328"/>
      <c r="R377" s="592"/>
      <c r="S377" s="592"/>
      <c r="T377" s="575"/>
      <c r="U377" s="235"/>
      <c r="V377" s="235"/>
      <c r="Y377" s="591"/>
      <c r="Z377" s="328"/>
      <c r="AA377" s="592"/>
      <c r="AB377" s="592"/>
      <c r="AC377" s="575"/>
      <c r="AD377" s="235"/>
      <c r="AE377" s="235"/>
      <c r="AF377" s="235"/>
      <c r="AG377" s="591"/>
      <c r="AH377" s="591"/>
      <c r="AI377" s="592"/>
      <c r="AJ377" s="592"/>
      <c r="AK377" s="575"/>
      <c r="AL377" s="235"/>
      <c r="AM377" s="235"/>
    </row>
    <row r="378" spans="1:39" s="177" customFormat="1" x14ac:dyDescent="0.2">
      <c r="B378" s="591"/>
      <c r="C378" s="328"/>
      <c r="D378" s="592"/>
      <c r="E378" s="592"/>
      <c r="F378" s="575"/>
      <c r="G378" s="235"/>
      <c r="H378" s="235"/>
      <c r="I378" s="235"/>
      <c r="J378" s="235"/>
      <c r="K378" s="235"/>
      <c r="L378" s="235"/>
      <c r="M378" s="235"/>
      <c r="P378" s="591"/>
      <c r="Q378" s="328"/>
      <c r="R378" s="592"/>
      <c r="S378" s="592"/>
      <c r="T378" s="575"/>
      <c r="U378" s="235"/>
      <c r="V378" s="235"/>
      <c r="Y378" s="591"/>
      <c r="Z378" s="328"/>
      <c r="AA378" s="592"/>
      <c r="AB378" s="592"/>
      <c r="AC378" s="575"/>
      <c r="AD378" s="235"/>
      <c r="AE378" s="235"/>
      <c r="AF378" s="235"/>
      <c r="AG378" s="591"/>
      <c r="AH378" s="591"/>
      <c r="AI378" s="592"/>
      <c r="AJ378" s="592"/>
      <c r="AK378" s="575"/>
      <c r="AL378" s="235"/>
      <c r="AM378" s="235"/>
    </row>
    <row r="379" spans="1:39" s="177" customFormat="1" x14ac:dyDescent="0.2">
      <c r="B379" s="591"/>
      <c r="C379" s="328"/>
      <c r="D379" s="592"/>
      <c r="E379" s="592"/>
      <c r="F379" s="575"/>
      <c r="G379" s="235"/>
      <c r="H379" s="235"/>
      <c r="I379" s="235"/>
      <c r="J379" s="235"/>
      <c r="K379" s="235"/>
      <c r="L379" s="235"/>
      <c r="M379" s="235"/>
      <c r="P379" s="591"/>
      <c r="Q379" s="328"/>
      <c r="R379" s="592"/>
      <c r="S379" s="592"/>
      <c r="T379" s="575"/>
      <c r="U379" s="235"/>
      <c r="V379" s="235"/>
      <c r="Y379" s="591"/>
      <c r="Z379" s="328"/>
      <c r="AA379" s="592"/>
      <c r="AB379" s="592"/>
      <c r="AC379" s="575"/>
      <c r="AD379" s="235"/>
      <c r="AE379" s="235"/>
      <c r="AF379" s="235"/>
      <c r="AG379" s="591"/>
      <c r="AH379" s="591"/>
      <c r="AI379" s="592"/>
      <c r="AJ379" s="592"/>
      <c r="AK379" s="575"/>
      <c r="AL379" s="235"/>
      <c r="AM379" s="235"/>
    </row>
    <row r="380" spans="1:39" s="177" customFormat="1" x14ac:dyDescent="0.2">
      <c r="B380" s="591"/>
      <c r="C380" s="328"/>
      <c r="D380" s="592"/>
      <c r="E380" s="592"/>
      <c r="F380" s="575"/>
      <c r="G380" s="235"/>
      <c r="H380" s="235"/>
      <c r="I380" s="235"/>
      <c r="J380" s="235"/>
      <c r="K380" s="235"/>
      <c r="L380" s="235"/>
      <c r="M380" s="235"/>
      <c r="P380" s="591"/>
      <c r="Q380" s="328"/>
      <c r="R380" s="592"/>
      <c r="S380" s="592"/>
      <c r="T380" s="575"/>
      <c r="U380" s="235"/>
      <c r="V380" s="235"/>
      <c r="Y380" s="591"/>
      <c r="Z380" s="328"/>
      <c r="AA380" s="592"/>
      <c r="AB380" s="592"/>
      <c r="AC380" s="575"/>
      <c r="AD380" s="235"/>
      <c r="AE380" s="235"/>
      <c r="AF380" s="235"/>
      <c r="AG380" s="591"/>
      <c r="AH380" s="591"/>
      <c r="AI380" s="592"/>
      <c r="AJ380" s="592"/>
      <c r="AK380" s="575"/>
      <c r="AL380" s="235"/>
      <c r="AM380" s="235"/>
    </row>
    <row r="381" spans="1:39" s="177" customFormat="1" x14ac:dyDescent="0.2">
      <c r="B381" s="591"/>
      <c r="C381" s="328"/>
      <c r="D381" s="592"/>
      <c r="E381" s="592"/>
      <c r="F381" s="575"/>
      <c r="G381" s="235"/>
      <c r="H381" s="235"/>
      <c r="I381" s="235"/>
      <c r="J381" s="235"/>
      <c r="K381" s="235"/>
      <c r="L381" s="235"/>
      <c r="M381" s="235"/>
      <c r="P381" s="591"/>
      <c r="Q381" s="328"/>
      <c r="R381" s="592"/>
      <c r="S381" s="592"/>
      <c r="T381" s="575"/>
      <c r="U381" s="235"/>
      <c r="V381" s="235"/>
      <c r="Y381" s="591"/>
      <c r="Z381" s="328"/>
      <c r="AA381" s="592"/>
      <c r="AB381" s="592"/>
      <c r="AC381" s="575"/>
      <c r="AD381" s="235"/>
      <c r="AE381" s="235"/>
      <c r="AF381" s="235"/>
      <c r="AG381" s="591"/>
      <c r="AH381" s="591"/>
      <c r="AI381" s="592"/>
      <c r="AJ381" s="592"/>
      <c r="AK381" s="575"/>
      <c r="AL381" s="235"/>
      <c r="AM381" s="235"/>
    </row>
    <row r="382" spans="1:39" s="177" customFormat="1" x14ac:dyDescent="0.2">
      <c r="B382" s="591"/>
      <c r="C382" s="328"/>
      <c r="D382" s="592"/>
      <c r="E382" s="592"/>
      <c r="F382" s="575"/>
      <c r="G382" s="235"/>
      <c r="H382" s="235"/>
      <c r="I382" s="235"/>
      <c r="J382" s="235"/>
      <c r="K382" s="235"/>
      <c r="L382" s="235"/>
      <c r="M382" s="235"/>
      <c r="P382" s="591"/>
      <c r="Q382" s="328"/>
      <c r="R382" s="592"/>
      <c r="S382" s="592"/>
      <c r="T382" s="575"/>
      <c r="U382" s="235"/>
      <c r="V382" s="235"/>
      <c r="Y382" s="591"/>
      <c r="Z382" s="328"/>
      <c r="AA382" s="592"/>
      <c r="AB382" s="592"/>
      <c r="AC382" s="575"/>
      <c r="AD382" s="235"/>
      <c r="AE382" s="235"/>
      <c r="AF382" s="235"/>
      <c r="AG382" s="591"/>
      <c r="AH382" s="591"/>
      <c r="AI382" s="592"/>
      <c r="AJ382" s="592"/>
      <c r="AK382" s="575"/>
      <c r="AL382" s="235"/>
      <c r="AM382" s="235"/>
    </row>
    <row r="383" spans="1:39" s="177" customFormat="1" ht="13.5" thickBot="1" x14ac:dyDescent="0.25">
      <c r="B383" s="591"/>
      <c r="C383" s="328"/>
      <c r="D383" s="592"/>
      <c r="E383" s="592"/>
      <c r="F383" s="575"/>
      <c r="G383" s="235"/>
      <c r="H383" s="235"/>
      <c r="I383" s="235"/>
      <c r="J383" s="235"/>
      <c r="K383" s="235"/>
      <c r="L383" s="235"/>
      <c r="M383" s="235"/>
      <c r="P383" s="591"/>
      <c r="Q383" s="328"/>
      <c r="R383" s="592"/>
      <c r="S383" s="592"/>
      <c r="T383" s="575"/>
      <c r="U383" s="235"/>
      <c r="V383" s="235"/>
      <c r="Y383" s="591"/>
      <c r="Z383" s="328"/>
      <c r="AA383" s="592"/>
      <c r="AB383" s="592"/>
      <c r="AC383" s="575"/>
      <c r="AD383" s="235"/>
      <c r="AE383" s="235"/>
      <c r="AF383" s="235"/>
      <c r="AG383" s="591"/>
      <c r="AH383" s="591"/>
      <c r="AI383" s="592"/>
      <c r="AJ383" s="592"/>
      <c r="AK383" s="575"/>
      <c r="AL383" s="235"/>
      <c r="AM383" s="235"/>
    </row>
    <row r="384" spans="1:39" s="177" customFormat="1" ht="13.5" thickBot="1" x14ac:dyDescent="0.25">
      <c r="A384" s="579">
        <v>17</v>
      </c>
      <c r="B384" s="579"/>
      <c r="C384" s="472"/>
      <c r="D384" s="816" t="s">
        <v>159</v>
      </c>
      <c r="E384" s="812" t="s">
        <v>34</v>
      </c>
      <c r="F384" s="580">
        <f>+$AK396</f>
        <v>0</v>
      </c>
      <c r="G384" s="235"/>
      <c r="H384" s="235"/>
      <c r="I384" s="235"/>
      <c r="J384" s="235"/>
      <c r="K384" s="235"/>
      <c r="L384" s="235"/>
      <c r="M384" s="235"/>
      <c r="O384" s="579"/>
      <c r="P384" s="579"/>
      <c r="Q384" s="472"/>
      <c r="R384" s="816" t="s">
        <v>159</v>
      </c>
      <c r="S384" s="812" t="s">
        <v>34</v>
      </c>
      <c r="T384" s="580">
        <f>+$AK396</f>
        <v>0</v>
      </c>
      <c r="U384" s="235"/>
      <c r="V384" s="235"/>
      <c r="X384" s="579">
        <v>17</v>
      </c>
      <c r="Y384" s="579"/>
      <c r="Z384" s="472"/>
      <c r="AA384" s="816" t="s">
        <v>159</v>
      </c>
      <c r="AB384" s="812" t="s">
        <v>34</v>
      </c>
      <c r="AC384" s="580">
        <f>+$AK396</f>
        <v>0</v>
      </c>
      <c r="AD384" s="235"/>
      <c r="AE384" s="235"/>
      <c r="AF384" s="235"/>
      <c r="AG384" s="579"/>
      <c r="AH384" s="579"/>
      <c r="AI384" s="816" t="s">
        <v>159</v>
      </c>
      <c r="AJ384" s="812" t="s">
        <v>34</v>
      </c>
      <c r="AK384" s="814" t="s">
        <v>18</v>
      </c>
      <c r="AL384" s="235"/>
      <c r="AM384" s="235"/>
    </row>
    <row r="385" spans="1:39" s="177" customFormat="1" ht="51" x14ac:dyDescent="0.2">
      <c r="A385" s="581" t="s">
        <v>7</v>
      </c>
      <c r="B385" s="582" t="str">
        <f>+" אסמכתא " &amp; $B$19 &amp;"         חזרה לטבלה "</f>
        <v xml:space="preserve"> אסמכתא          חזרה לטבלה </v>
      </c>
      <c r="C385" s="477" t="s">
        <v>203</v>
      </c>
      <c r="D385" s="817"/>
      <c r="E385" s="813"/>
      <c r="F385" s="580" t="s">
        <v>18</v>
      </c>
      <c r="G385" s="235"/>
      <c r="H385" s="235"/>
      <c r="I385" s="235"/>
      <c r="J385" s="235"/>
      <c r="K385" s="235"/>
      <c r="L385" s="235"/>
      <c r="M385" s="235"/>
      <c r="O385" s="581" t="s">
        <v>23</v>
      </c>
      <c r="P385" s="582" t="str">
        <f>+" אסמכתא " &amp; $B$19 &amp;"         חזרה לטבלה "</f>
        <v xml:space="preserve"> אסמכתא          חזרה לטבלה </v>
      </c>
      <c r="Q385" s="477" t="s">
        <v>203</v>
      </c>
      <c r="R385" s="817"/>
      <c r="S385" s="813"/>
      <c r="T385" s="580" t="s">
        <v>18</v>
      </c>
      <c r="U385" s="235"/>
      <c r="V385" s="235"/>
      <c r="X385" s="581" t="s">
        <v>7</v>
      </c>
      <c r="Y385" s="582" t="str">
        <f>+" אסמכתא " &amp; $B$19 &amp;"         חזרה לטבלה "</f>
        <v xml:space="preserve"> אסמכתא          חזרה לטבלה </v>
      </c>
      <c r="Z385" s="477" t="s">
        <v>203</v>
      </c>
      <c r="AA385" s="817"/>
      <c r="AB385" s="813"/>
      <c r="AC385" s="580" t="s">
        <v>18</v>
      </c>
      <c r="AD385" s="235"/>
      <c r="AE385" s="235"/>
      <c r="AF385" s="235"/>
      <c r="AG385" s="582" t="s">
        <v>23</v>
      </c>
      <c r="AH385" s="582" t="str">
        <f>+" אסמכתא " &amp; $B$19 &amp;"         חזרה לטבלה "</f>
        <v xml:space="preserve"> אסמכתא          חזרה לטבלה </v>
      </c>
      <c r="AI385" s="817"/>
      <c r="AJ385" s="813"/>
      <c r="AK385" s="815"/>
      <c r="AL385" s="235"/>
      <c r="AM385" s="235"/>
    </row>
    <row r="386" spans="1:39" s="177" customFormat="1" x14ac:dyDescent="0.2">
      <c r="A386" s="583">
        <v>1</v>
      </c>
      <c r="B386" s="584"/>
      <c r="C386" s="585"/>
      <c r="D386" s="586"/>
      <c r="E386" s="586"/>
      <c r="F386" s="587"/>
      <c r="G386" s="235">
        <f>IF(AND((COUNTA($C$19)=1),(COUNTA(F386)=1),($C$19&lt;&gt;0),(OR((E386&lt;$C$62),(E386&gt;($E$62+61))))),1,0)</f>
        <v>0</v>
      </c>
      <c r="H386" s="235">
        <f>IF(AND((COUNTA($C$19)=1),(COUNTA(F386)=1),($C$19&lt;&gt;0),(OR((D386&lt;$C$62),(D386&gt;($E$62))))),1,0)</f>
        <v>0</v>
      </c>
      <c r="I386" s="235"/>
      <c r="J386" s="235"/>
      <c r="K386" s="235"/>
      <c r="L386" s="235"/>
      <c r="M386" s="235"/>
      <c r="O386" s="583">
        <v>12</v>
      </c>
      <c r="P386" s="584"/>
      <c r="Q386" s="585"/>
      <c r="R386" s="586"/>
      <c r="S386" s="586"/>
      <c r="T386" s="587"/>
      <c r="U386" s="235">
        <f>IF(AND((COUNTA($C$19)=1),(COUNTA(T386)=1),($C$19&lt;&gt;0),(OR((S386&lt;$C$62),(S386&gt;($E$62+61))))),1,0)</f>
        <v>0</v>
      </c>
      <c r="V386" s="235">
        <f>IF(AND((COUNTA($C$19)=1),(COUNTA(T386)=1),($C$19&lt;&gt;0),(OR((R386&lt;$C$62),(R386&gt;($E$62))))),1,0)</f>
        <v>0</v>
      </c>
      <c r="X386" s="583">
        <v>23</v>
      </c>
      <c r="Y386" s="584"/>
      <c r="Z386" s="585"/>
      <c r="AA386" s="586"/>
      <c r="AB386" s="586"/>
      <c r="AC386" s="587"/>
      <c r="AD386" s="235">
        <f>IF(AND((COUNTA($C$19)=1),(COUNTA(AC386)=1),($C$19&lt;&gt;0),(OR((AB386&lt;$C$62),(AB386&gt;($E$62+61))))),1,0)</f>
        <v>0</v>
      </c>
      <c r="AE386" s="235">
        <f t="shared" ref="AE386:AE396" si="131">IF(AND((COUNTA($C$19)=1),(COUNTA(AC386)=1),($C$19&lt;&gt;0),(OR((AA386&lt;$C$62),(AA386&gt;($E$62))))),1,0)</f>
        <v>0</v>
      </c>
      <c r="AF386" s="235"/>
      <c r="AG386" s="584">
        <v>34</v>
      </c>
      <c r="AH386" s="584"/>
      <c r="AI386" s="586"/>
      <c r="AJ386" s="586"/>
      <c r="AK386" s="587"/>
      <c r="AL386" s="235">
        <f>IF(AND((COUNTA($C$19)=1),(COUNTA(AK386)=1),($C$19&lt;&gt;0),(OR((AJ386&lt;$C$62),(AJ386&gt;($E$62+61))))),1,0)</f>
        <v>0</v>
      </c>
      <c r="AM386" s="235">
        <f>IF(AND((COUNTA($C$19)=1),(COUNTA(AK386)=1),($C$19&lt;&gt;0),(OR((AI386&lt;$C$62),(AI386&gt;($E$62))))),1,0)</f>
        <v>0</v>
      </c>
    </row>
    <row r="387" spans="1:39" s="177" customFormat="1" x14ac:dyDescent="0.2">
      <c r="A387" s="583">
        <v>2</v>
      </c>
      <c r="B387" s="584"/>
      <c r="C387" s="585"/>
      <c r="D387" s="586"/>
      <c r="E387" s="586"/>
      <c r="F387" s="587"/>
      <c r="G387" s="235">
        <f t="shared" ref="G387:G396" si="132">IF(AND((COUNTA($C$19)=1),(COUNTA(F387)=1),($C$19&lt;&gt;0),(OR((E387&lt;$C$62),(E387&gt;($E$62+61))))),1,0)</f>
        <v>0</v>
      </c>
      <c r="H387" s="235">
        <f t="shared" ref="H387:H396" si="133">IF(AND((COUNTA($C$19)=1),(COUNTA(F387)=1),($C$19&lt;&gt;0),(OR((D387&lt;$C$62),(D387&gt;($E$62))))),1,0)</f>
        <v>0</v>
      </c>
      <c r="I387" s="235"/>
      <c r="J387" s="235"/>
      <c r="K387" s="235"/>
      <c r="L387" s="235"/>
      <c r="M387" s="235"/>
      <c r="O387" s="583">
        <v>13</v>
      </c>
      <c r="P387" s="584"/>
      <c r="Q387" s="585"/>
      <c r="R387" s="586"/>
      <c r="S387" s="586"/>
      <c r="T387" s="587"/>
      <c r="U387" s="235">
        <f t="shared" ref="U387:U396" si="134">IF(AND((COUNTA($C$19)=1),(COUNTA(T387)=1),($C$19&lt;&gt;0),(OR((S387&lt;$C$62),(S387&gt;($E$62+61))))),1,0)</f>
        <v>0</v>
      </c>
      <c r="V387" s="235">
        <f t="shared" ref="V387:V396" si="135">IF(AND((COUNTA($C$19)=1),(COUNTA(T387)=1),($C$19&lt;&gt;0),(OR((R387&lt;$C$62),(R387&gt;($E$62))))),1,0)</f>
        <v>0</v>
      </c>
      <c r="X387" s="583">
        <v>24</v>
      </c>
      <c r="Y387" s="584"/>
      <c r="Z387" s="585"/>
      <c r="AA387" s="586"/>
      <c r="AB387" s="586"/>
      <c r="AC387" s="587"/>
      <c r="AD387" s="235">
        <f t="shared" ref="AD387:AD396" si="136">IF(AND((COUNTA($C$19)=1),(COUNTA(AC387)=1),($C$19&lt;&gt;0),(OR((AB387&lt;$C$62),(AB387&gt;($E$62+61))))),1,0)</f>
        <v>0</v>
      </c>
      <c r="AE387" s="235">
        <f t="shared" si="131"/>
        <v>0</v>
      </c>
      <c r="AF387" s="235"/>
      <c r="AG387" s="584">
        <v>35</v>
      </c>
      <c r="AH387" s="584"/>
      <c r="AI387" s="586"/>
      <c r="AJ387" s="586"/>
      <c r="AK387" s="587"/>
      <c r="AL387" s="235">
        <f t="shared" ref="AL387:AL395" si="137">IF(AND((COUNTA($C$19)=1),(COUNTA(AK387)=1),($C$19&lt;&gt;0),(OR((AJ387&lt;$C$62),(AJ387&gt;($E$62+61))))),1,0)</f>
        <v>0</v>
      </c>
      <c r="AM387" s="235">
        <f t="shared" ref="AM387:AM395" si="138">IF(AND((COUNTA($C$19)=1),(COUNTA(AK387)=1),($C$19&lt;&gt;0),(OR((AI387&lt;$C$62),(AI387&gt;($E$62))))),1,0)</f>
        <v>0</v>
      </c>
    </row>
    <row r="388" spans="1:39" s="177" customFormat="1" x14ac:dyDescent="0.2">
      <c r="A388" s="583">
        <v>3</v>
      </c>
      <c r="B388" s="584"/>
      <c r="C388" s="585"/>
      <c r="D388" s="586"/>
      <c r="E388" s="586"/>
      <c r="F388" s="587"/>
      <c r="G388" s="235">
        <f t="shared" si="132"/>
        <v>0</v>
      </c>
      <c r="H388" s="235">
        <f t="shared" si="133"/>
        <v>0</v>
      </c>
      <c r="I388" s="235"/>
      <c r="J388" s="235"/>
      <c r="K388" s="235"/>
      <c r="L388" s="235"/>
      <c r="M388" s="235"/>
      <c r="O388" s="583">
        <v>14</v>
      </c>
      <c r="P388" s="584"/>
      <c r="Q388" s="585"/>
      <c r="R388" s="586"/>
      <c r="S388" s="586"/>
      <c r="T388" s="587"/>
      <c r="U388" s="235">
        <f t="shared" si="134"/>
        <v>0</v>
      </c>
      <c r="V388" s="235">
        <f t="shared" si="135"/>
        <v>0</v>
      </c>
      <c r="X388" s="583">
        <v>25</v>
      </c>
      <c r="Y388" s="584"/>
      <c r="Z388" s="585"/>
      <c r="AA388" s="586"/>
      <c r="AB388" s="586"/>
      <c r="AC388" s="587"/>
      <c r="AD388" s="235">
        <f t="shared" si="136"/>
        <v>0</v>
      </c>
      <c r="AE388" s="235">
        <f t="shared" si="131"/>
        <v>0</v>
      </c>
      <c r="AF388" s="235"/>
      <c r="AG388" s="584">
        <v>36</v>
      </c>
      <c r="AH388" s="584"/>
      <c r="AI388" s="586"/>
      <c r="AJ388" s="586"/>
      <c r="AK388" s="587"/>
      <c r="AL388" s="235">
        <f t="shared" si="137"/>
        <v>0</v>
      </c>
      <c r="AM388" s="235">
        <f t="shared" si="138"/>
        <v>0</v>
      </c>
    </row>
    <row r="389" spans="1:39" s="177" customFormat="1" x14ac:dyDescent="0.2">
      <c r="A389" s="583">
        <v>4</v>
      </c>
      <c r="B389" s="584"/>
      <c r="C389" s="585"/>
      <c r="D389" s="586"/>
      <c r="E389" s="586"/>
      <c r="F389" s="587"/>
      <c r="G389" s="235">
        <f t="shared" si="132"/>
        <v>0</v>
      </c>
      <c r="H389" s="235">
        <f t="shared" si="133"/>
        <v>0</v>
      </c>
      <c r="I389" s="235"/>
      <c r="J389" s="235"/>
      <c r="K389" s="235"/>
      <c r="L389" s="235"/>
      <c r="M389" s="235"/>
      <c r="O389" s="583">
        <v>15</v>
      </c>
      <c r="P389" s="584"/>
      <c r="Q389" s="585"/>
      <c r="R389" s="586"/>
      <c r="S389" s="586"/>
      <c r="T389" s="587"/>
      <c r="U389" s="235">
        <f t="shared" si="134"/>
        <v>0</v>
      </c>
      <c r="V389" s="235">
        <f t="shared" si="135"/>
        <v>0</v>
      </c>
      <c r="X389" s="583">
        <v>26</v>
      </c>
      <c r="Y389" s="584"/>
      <c r="Z389" s="585"/>
      <c r="AA389" s="586"/>
      <c r="AB389" s="586"/>
      <c r="AC389" s="587"/>
      <c r="AD389" s="235">
        <f t="shared" si="136"/>
        <v>0</v>
      </c>
      <c r="AE389" s="235">
        <f t="shared" si="131"/>
        <v>0</v>
      </c>
      <c r="AF389" s="235"/>
      <c r="AG389" s="584">
        <v>37</v>
      </c>
      <c r="AH389" s="584"/>
      <c r="AI389" s="586"/>
      <c r="AJ389" s="586"/>
      <c r="AK389" s="587"/>
      <c r="AL389" s="235">
        <f t="shared" si="137"/>
        <v>0</v>
      </c>
      <c r="AM389" s="235">
        <f t="shared" si="138"/>
        <v>0</v>
      </c>
    </row>
    <row r="390" spans="1:39" s="177" customFormat="1" x14ac:dyDescent="0.2">
      <c r="A390" s="583">
        <v>5</v>
      </c>
      <c r="B390" s="584"/>
      <c r="C390" s="585"/>
      <c r="D390" s="586"/>
      <c r="E390" s="586"/>
      <c r="F390" s="587"/>
      <c r="G390" s="235">
        <f t="shared" si="132"/>
        <v>0</v>
      </c>
      <c r="H390" s="235">
        <f t="shared" si="133"/>
        <v>0</v>
      </c>
      <c r="I390" s="235"/>
      <c r="J390" s="235"/>
      <c r="K390" s="235"/>
      <c r="L390" s="235"/>
      <c r="M390" s="235"/>
      <c r="O390" s="583">
        <v>16</v>
      </c>
      <c r="P390" s="584"/>
      <c r="Q390" s="585"/>
      <c r="R390" s="586"/>
      <c r="S390" s="586"/>
      <c r="T390" s="587"/>
      <c r="U390" s="235">
        <f t="shared" si="134"/>
        <v>0</v>
      </c>
      <c r="V390" s="235">
        <f t="shared" si="135"/>
        <v>0</v>
      </c>
      <c r="X390" s="583">
        <v>27</v>
      </c>
      <c r="Y390" s="584"/>
      <c r="Z390" s="585"/>
      <c r="AA390" s="586"/>
      <c r="AB390" s="586"/>
      <c r="AC390" s="587"/>
      <c r="AD390" s="235">
        <f t="shared" si="136"/>
        <v>0</v>
      </c>
      <c r="AE390" s="235">
        <f t="shared" si="131"/>
        <v>0</v>
      </c>
      <c r="AF390" s="235"/>
      <c r="AG390" s="584">
        <v>38</v>
      </c>
      <c r="AH390" s="584"/>
      <c r="AI390" s="586"/>
      <c r="AJ390" s="586"/>
      <c r="AK390" s="587"/>
      <c r="AL390" s="235">
        <f t="shared" si="137"/>
        <v>0</v>
      </c>
      <c r="AM390" s="235">
        <f t="shared" si="138"/>
        <v>0</v>
      </c>
    </row>
    <row r="391" spans="1:39" s="177" customFormat="1" x14ac:dyDescent="0.2">
      <c r="A391" s="583">
        <v>6</v>
      </c>
      <c r="B391" s="584"/>
      <c r="C391" s="585"/>
      <c r="D391" s="586"/>
      <c r="E391" s="586"/>
      <c r="F391" s="587"/>
      <c r="G391" s="235">
        <f t="shared" si="132"/>
        <v>0</v>
      </c>
      <c r="H391" s="235">
        <f t="shared" si="133"/>
        <v>0</v>
      </c>
      <c r="I391" s="235"/>
      <c r="J391" s="235"/>
      <c r="K391" s="235"/>
      <c r="L391" s="235"/>
      <c r="M391" s="235"/>
      <c r="O391" s="583">
        <v>17</v>
      </c>
      <c r="P391" s="584"/>
      <c r="Q391" s="585"/>
      <c r="R391" s="586"/>
      <c r="S391" s="586"/>
      <c r="T391" s="587"/>
      <c r="U391" s="235">
        <f t="shared" si="134"/>
        <v>0</v>
      </c>
      <c r="V391" s="235">
        <f t="shared" si="135"/>
        <v>0</v>
      </c>
      <c r="X391" s="583">
        <v>28</v>
      </c>
      <c r="Y391" s="584"/>
      <c r="Z391" s="585"/>
      <c r="AA391" s="586"/>
      <c r="AB391" s="586"/>
      <c r="AC391" s="587"/>
      <c r="AD391" s="235">
        <f t="shared" si="136"/>
        <v>0</v>
      </c>
      <c r="AE391" s="235">
        <f t="shared" si="131"/>
        <v>0</v>
      </c>
      <c r="AF391" s="235"/>
      <c r="AG391" s="584">
        <v>39</v>
      </c>
      <c r="AH391" s="584"/>
      <c r="AI391" s="586"/>
      <c r="AJ391" s="586"/>
      <c r="AK391" s="587"/>
      <c r="AL391" s="235">
        <f t="shared" si="137"/>
        <v>0</v>
      </c>
      <c r="AM391" s="235">
        <f t="shared" si="138"/>
        <v>0</v>
      </c>
    </row>
    <row r="392" spans="1:39" s="177" customFormat="1" x14ac:dyDescent="0.2">
      <c r="A392" s="583">
        <v>7</v>
      </c>
      <c r="B392" s="584"/>
      <c r="C392" s="585"/>
      <c r="D392" s="586"/>
      <c r="E392" s="586"/>
      <c r="F392" s="587"/>
      <c r="G392" s="235">
        <f t="shared" si="132"/>
        <v>0</v>
      </c>
      <c r="H392" s="235">
        <f t="shared" si="133"/>
        <v>0</v>
      </c>
      <c r="I392" s="235"/>
      <c r="J392" s="235"/>
      <c r="K392" s="235"/>
      <c r="L392" s="235"/>
      <c r="M392" s="235"/>
      <c r="O392" s="583">
        <v>18</v>
      </c>
      <c r="P392" s="584"/>
      <c r="Q392" s="585"/>
      <c r="R392" s="586"/>
      <c r="S392" s="586"/>
      <c r="T392" s="587"/>
      <c r="U392" s="235">
        <f t="shared" si="134"/>
        <v>0</v>
      </c>
      <c r="V392" s="235">
        <f t="shared" si="135"/>
        <v>0</v>
      </c>
      <c r="X392" s="583">
        <v>29</v>
      </c>
      <c r="Y392" s="584"/>
      <c r="Z392" s="585"/>
      <c r="AA392" s="586"/>
      <c r="AB392" s="586"/>
      <c r="AC392" s="587"/>
      <c r="AD392" s="235">
        <f t="shared" si="136"/>
        <v>0</v>
      </c>
      <c r="AE392" s="235">
        <f t="shared" si="131"/>
        <v>0</v>
      </c>
      <c r="AF392" s="235"/>
      <c r="AG392" s="584">
        <v>40</v>
      </c>
      <c r="AH392" s="584"/>
      <c r="AI392" s="586"/>
      <c r="AJ392" s="586"/>
      <c r="AK392" s="587"/>
      <c r="AL392" s="235">
        <f t="shared" si="137"/>
        <v>0</v>
      </c>
      <c r="AM392" s="235">
        <f t="shared" si="138"/>
        <v>0</v>
      </c>
    </row>
    <row r="393" spans="1:39" s="177" customFormat="1" x14ac:dyDescent="0.2">
      <c r="A393" s="583">
        <v>8</v>
      </c>
      <c r="B393" s="584"/>
      <c r="C393" s="585"/>
      <c r="D393" s="586"/>
      <c r="E393" s="586"/>
      <c r="F393" s="587"/>
      <c r="G393" s="235">
        <f t="shared" si="132"/>
        <v>0</v>
      </c>
      <c r="H393" s="235">
        <f t="shared" si="133"/>
        <v>0</v>
      </c>
      <c r="I393" s="235"/>
      <c r="J393" s="235"/>
      <c r="K393" s="235"/>
      <c r="L393" s="235"/>
      <c r="M393" s="235"/>
      <c r="O393" s="583">
        <v>19</v>
      </c>
      <c r="P393" s="584"/>
      <c r="Q393" s="585"/>
      <c r="R393" s="586"/>
      <c r="S393" s="586"/>
      <c r="T393" s="587"/>
      <c r="U393" s="235">
        <f t="shared" si="134"/>
        <v>0</v>
      </c>
      <c r="V393" s="235">
        <f t="shared" si="135"/>
        <v>0</v>
      </c>
      <c r="X393" s="583">
        <v>30</v>
      </c>
      <c r="Y393" s="584"/>
      <c r="Z393" s="585"/>
      <c r="AA393" s="586"/>
      <c r="AB393" s="586"/>
      <c r="AC393" s="587"/>
      <c r="AD393" s="235">
        <f t="shared" si="136"/>
        <v>0</v>
      </c>
      <c r="AE393" s="235">
        <f t="shared" si="131"/>
        <v>0</v>
      </c>
      <c r="AF393" s="235"/>
      <c r="AG393" s="584">
        <v>41</v>
      </c>
      <c r="AH393" s="584"/>
      <c r="AI393" s="586"/>
      <c r="AJ393" s="586"/>
      <c r="AK393" s="587"/>
      <c r="AL393" s="235">
        <f t="shared" si="137"/>
        <v>0</v>
      </c>
      <c r="AM393" s="235">
        <f t="shared" si="138"/>
        <v>0</v>
      </c>
    </row>
    <row r="394" spans="1:39" s="177" customFormat="1" x14ac:dyDescent="0.2">
      <c r="A394" s="583">
        <v>9</v>
      </c>
      <c r="B394" s="584"/>
      <c r="C394" s="585"/>
      <c r="D394" s="586"/>
      <c r="E394" s="586"/>
      <c r="F394" s="587"/>
      <c r="G394" s="235">
        <f t="shared" si="132"/>
        <v>0</v>
      </c>
      <c r="H394" s="235">
        <f t="shared" si="133"/>
        <v>0</v>
      </c>
      <c r="I394" s="235"/>
      <c r="J394" s="235"/>
      <c r="K394" s="235"/>
      <c r="L394" s="235"/>
      <c r="M394" s="235"/>
      <c r="O394" s="583">
        <v>20</v>
      </c>
      <c r="P394" s="584"/>
      <c r="Q394" s="585"/>
      <c r="R394" s="586"/>
      <c r="S394" s="586"/>
      <c r="T394" s="587"/>
      <c r="U394" s="235">
        <f t="shared" si="134"/>
        <v>0</v>
      </c>
      <c r="V394" s="235">
        <f t="shared" si="135"/>
        <v>0</v>
      </c>
      <c r="X394" s="583">
        <v>31</v>
      </c>
      <c r="Y394" s="584"/>
      <c r="Z394" s="585"/>
      <c r="AA394" s="586"/>
      <c r="AB394" s="586"/>
      <c r="AC394" s="587"/>
      <c r="AD394" s="235">
        <f t="shared" si="136"/>
        <v>0</v>
      </c>
      <c r="AE394" s="235">
        <f t="shared" si="131"/>
        <v>0</v>
      </c>
      <c r="AF394" s="235"/>
      <c r="AG394" s="584">
        <v>42</v>
      </c>
      <c r="AH394" s="584"/>
      <c r="AI394" s="586"/>
      <c r="AJ394" s="586"/>
      <c r="AK394" s="587"/>
      <c r="AL394" s="235">
        <f t="shared" si="137"/>
        <v>0</v>
      </c>
      <c r="AM394" s="235">
        <f t="shared" si="138"/>
        <v>0</v>
      </c>
    </row>
    <row r="395" spans="1:39" s="177" customFormat="1" x14ac:dyDescent="0.2">
      <c r="A395" s="583">
        <v>10</v>
      </c>
      <c r="B395" s="584"/>
      <c r="C395" s="585"/>
      <c r="D395" s="586"/>
      <c r="E395" s="586"/>
      <c r="F395" s="587"/>
      <c r="G395" s="235">
        <f t="shared" si="132"/>
        <v>0</v>
      </c>
      <c r="H395" s="235">
        <f t="shared" si="133"/>
        <v>0</v>
      </c>
      <c r="I395" s="235"/>
      <c r="J395" s="235"/>
      <c r="K395" s="235"/>
      <c r="L395" s="235"/>
      <c r="M395" s="235"/>
      <c r="O395" s="583">
        <v>21</v>
      </c>
      <c r="P395" s="584"/>
      <c r="Q395" s="585"/>
      <c r="R395" s="586"/>
      <c r="S395" s="586"/>
      <c r="T395" s="587"/>
      <c r="U395" s="235">
        <f t="shared" si="134"/>
        <v>0</v>
      </c>
      <c r="V395" s="235">
        <f t="shared" si="135"/>
        <v>0</v>
      </c>
      <c r="X395" s="583">
        <v>32</v>
      </c>
      <c r="Y395" s="584"/>
      <c r="Z395" s="585"/>
      <c r="AA395" s="586"/>
      <c r="AB395" s="586"/>
      <c r="AC395" s="587"/>
      <c r="AD395" s="235">
        <f t="shared" si="136"/>
        <v>0</v>
      </c>
      <c r="AE395" s="235">
        <f t="shared" si="131"/>
        <v>0</v>
      </c>
      <c r="AF395" s="235"/>
      <c r="AG395" s="584">
        <v>43</v>
      </c>
      <c r="AH395" s="584"/>
      <c r="AI395" s="586"/>
      <c r="AJ395" s="586"/>
      <c r="AK395" s="587"/>
      <c r="AL395" s="235">
        <f t="shared" si="137"/>
        <v>0</v>
      </c>
      <c r="AM395" s="235">
        <f t="shared" si="138"/>
        <v>0</v>
      </c>
    </row>
    <row r="396" spans="1:39" s="177" customFormat="1" ht="13.5" thickBot="1" x14ac:dyDescent="0.25">
      <c r="A396" s="583">
        <v>11</v>
      </c>
      <c r="B396" s="584"/>
      <c r="C396" s="585"/>
      <c r="D396" s="586"/>
      <c r="E396" s="586"/>
      <c r="F396" s="587"/>
      <c r="G396" s="235">
        <f t="shared" si="132"/>
        <v>0</v>
      </c>
      <c r="H396" s="235">
        <f t="shared" si="133"/>
        <v>0</v>
      </c>
      <c r="I396" s="235"/>
      <c r="J396" s="235"/>
      <c r="K396" s="235"/>
      <c r="L396" s="235"/>
      <c r="M396" s="235"/>
      <c r="O396" s="583">
        <v>22</v>
      </c>
      <c r="P396" s="584"/>
      <c r="Q396" s="585"/>
      <c r="R396" s="586"/>
      <c r="S396" s="586"/>
      <c r="T396" s="587"/>
      <c r="U396" s="235">
        <f t="shared" si="134"/>
        <v>0</v>
      </c>
      <c r="V396" s="235">
        <f t="shared" si="135"/>
        <v>0</v>
      </c>
      <c r="X396" s="583">
        <v>33</v>
      </c>
      <c r="Y396" s="584"/>
      <c r="Z396" s="585"/>
      <c r="AA396" s="586"/>
      <c r="AB396" s="586"/>
      <c r="AC396" s="587"/>
      <c r="AD396" s="235">
        <f t="shared" si="136"/>
        <v>0</v>
      </c>
      <c r="AE396" s="235">
        <f t="shared" si="131"/>
        <v>0</v>
      </c>
      <c r="AF396" s="235"/>
      <c r="AG396" s="589"/>
      <c r="AH396" s="589" t="s">
        <v>3</v>
      </c>
      <c r="AI396" s="589"/>
      <c r="AJ396" s="589"/>
      <c r="AK396" s="590">
        <f>SUM(F386:F396)+SUM(T386:T396)+SUM(AK386:AK395)+SUM(AC386:AC396)</f>
        <v>0</v>
      </c>
      <c r="AL396" s="235"/>
      <c r="AM396" s="235"/>
    </row>
    <row r="397" spans="1:39" s="177" customFormat="1" x14ac:dyDescent="0.2">
      <c r="B397" s="591"/>
      <c r="C397" s="328"/>
      <c r="D397" s="592"/>
      <c r="E397" s="592"/>
      <c r="F397" s="575"/>
      <c r="G397" s="235"/>
      <c r="H397" s="235"/>
      <c r="I397" s="235"/>
      <c r="J397" s="235"/>
      <c r="K397" s="235"/>
      <c r="L397" s="235"/>
      <c r="M397" s="235"/>
      <c r="P397" s="591"/>
      <c r="Q397" s="328"/>
      <c r="R397" s="592"/>
      <c r="S397" s="592"/>
      <c r="T397" s="575"/>
      <c r="U397" s="235"/>
      <c r="V397" s="235"/>
      <c r="Y397" s="591"/>
      <c r="Z397" s="328"/>
      <c r="AA397" s="592"/>
      <c r="AB397" s="592"/>
      <c r="AC397" s="575"/>
      <c r="AD397" s="235"/>
      <c r="AE397" s="235"/>
      <c r="AF397" s="235"/>
      <c r="AG397" s="591"/>
      <c r="AH397" s="591"/>
      <c r="AI397" s="592"/>
      <c r="AJ397" s="592"/>
      <c r="AK397" s="575"/>
      <c r="AL397" s="235"/>
      <c r="AM397" s="235"/>
    </row>
    <row r="398" spans="1:39" s="177" customFormat="1" x14ac:dyDescent="0.2">
      <c r="B398" s="591"/>
      <c r="C398" s="328"/>
      <c r="D398" s="592"/>
      <c r="E398" s="592"/>
      <c r="F398" s="575"/>
      <c r="G398" s="235"/>
      <c r="H398" s="235"/>
      <c r="I398" s="235"/>
      <c r="J398" s="235"/>
      <c r="K398" s="235"/>
      <c r="L398" s="235"/>
      <c r="M398" s="235"/>
      <c r="P398" s="591"/>
      <c r="Q398" s="328"/>
      <c r="R398" s="592"/>
      <c r="S398" s="592"/>
      <c r="T398" s="575"/>
      <c r="U398" s="235"/>
      <c r="V398" s="235"/>
      <c r="Y398" s="591"/>
      <c r="Z398" s="328"/>
      <c r="AA398" s="592"/>
      <c r="AB398" s="592"/>
      <c r="AC398" s="575"/>
      <c r="AD398" s="235"/>
      <c r="AE398" s="235"/>
      <c r="AF398" s="235"/>
      <c r="AG398" s="591"/>
      <c r="AH398" s="591"/>
      <c r="AI398" s="592"/>
      <c r="AJ398" s="592"/>
      <c r="AK398" s="575"/>
      <c r="AL398" s="235"/>
      <c r="AM398" s="235"/>
    </row>
    <row r="399" spans="1:39" s="177" customFormat="1" x14ac:dyDescent="0.2">
      <c r="B399" s="591"/>
      <c r="C399" s="328"/>
      <c r="D399" s="592"/>
      <c r="E399" s="592"/>
      <c r="F399" s="575"/>
      <c r="G399" s="235"/>
      <c r="H399" s="235"/>
      <c r="I399" s="235"/>
      <c r="J399" s="235"/>
      <c r="K399" s="235"/>
      <c r="L399" s="235"/>
      <c r="M399" s="235"/>
      <c r="P399" s="591"/>
      <c r="Q399" s="328"/>
      <c r="R399" s="592"/>
      <c r="S399" s="592"/>
      <c r="T399" s="575"/>
      <c r="U399" s="235"/>
      <c r="V399" s="235"/>
      <c r="Y399" s="591"/>
      <c r="Z399" s="328"/>
      <c r="AA399" s="592"/>
      <c r="AB399" s="592"/>
      <c r="AC399" s="575"/>
      <c r="AD399" s="235"/>
      <c r="AE399" s="235"/>
      <c r="AF399" s="235"/>
      <c r="AG399" s="591"/>
      <c r="AH399" s="591"/>
      <c r="AI399" s="592"/>
      <c r="AJ399" s="592"/>
      <c r="AK399" s="575"/>
      <c r="AL399" s="235"/>
      <c r="AM399" s="235"/>
    </row>
    <row r="400" spans="1:39" s="177" customFormat="1" x14ac:dyDescent="0.2">
      <c r="B400" s="591"/>
      <c r="C400" s="328"/>
      <c r="D400" s="592"/>
      <c r="E400" s="592"/>
      <c r="F400" s="575"/>
      <c r="G400" s="235"/>
      <c r="H400" s="235"/>
      <c r="I400" s="235"/>
      <c r="J400" s="235"/>
      <c r="K400" s="235"/>
      <c r="L400" s="235"/>
      <c r="M400" s="235"/>
      <c r="P400" s="591"/>
      <c r="Q400" s="328"/>
      <c r="R400" s="592"/>
      <c r="S400" s="592"/>
      <c r="T400" s="575"/>
      <c r="U400" s="235"/>
      <c r="V400" s="235"/>
      <c r="Y400" s="591"/>
      <c r="Z400" s="328"/>
      <c r="AA400" s="592"/>
      <c r="AB400" s="592"/>
      <c r="AC400" s="575"/>
      <c r="AD400" s="235"/>
      <c r="AE400" s="235"/>
      <c r="AF400" s="235"/>
      <c r="AG400" s="591"/>
      <c r="AH400" s="591"/>
      <c r="AI400" s="592"/>
      <c r="AJ400" s="592"/>
      <c r="AK400" s="575"/>
      <c r="AL400" s="235"/>
      <c r="AM400" s="235"/>
    </row>
    <row r="401" spans="1:39" s="177" customFormat="1" x14ac:dyDescent="0.2">
      <c r="B401" s="591"/>
      <c r="C401" s="328"/>
      <c r="D401" s="592"/>
      <c r="E401" s="592"/>
      <c r="F401" s="575"/>
      <c r="G401" s="235"/>
      <c r="H401" s="235"/>
      <c r="I401" s="235"/>
      <c r="J401" s="235"/>
      <c r="K401" s="235"/>
      <c r="L401" s="235"/>
      <c r="M401" s="235"/>
      <c r="P401" s="591"/>
      <c r="Q401" s="328"/>
      <c r="R401" s="592"/>
      <c r="S401" s="592"/>
      <c r="T401" s="575"/>
      <c r="U401" s="235"/>
      <c r="V401" s="235"/>
      <c r="Y401" s="591"/>
      <c r="Z401" s="328"/>
      <c r="AA401" s="592"/>
      <c r="AB401" s="592"/>
      <c r="AC401" s="575"/>
      <c r="AD401" s="235"/>
      <c r="AE401" s="235"/>
      <c r="AF401" s="235"/>
      <c r="AG401" s="591"/>
      <c r="AH401" s="591"/>
      <c r="AI401" s="592"/>
      <c r="AJ401" s="592"/>
      <c r="AK401" s="575"/>
      <c r="AL401" s="235"/>
      <c r="AM401" s="235"/>
    </row>
    <row r="402" spans="1:39" s="177" customFormat="1" x14ac:dyDescent="0.2">
      <c r="B402" s="591"/>
      <c r="C402" s="328"/>
      <c r="D402" s="592"/>
      <c r="E402" s="592"/>
      <c r="F402" s="575"/>
      <c r="G402" s="235"/>
      <c r="H402" s="235"/>
      <c r="I402" s="235"/>
      <c r="J402" s="235"/>
      <c r="K402" s="235"/>
      <c r="L402" s="235"/>
      <c r="M402" s="235"/>
      <c r="P402" s="591"/>
      <c r="Q402" s="328"/>
      <c r="R402" s="592"/>
      <c r="S402" s="592"/>
      <c r="T402" s="575"/>
      <c r="U402" s="235"/>
      <c r="V402" s="235"/>
      <c r="Y402" s="591"/>
      <c r="Z402" s="328"/>
      <c r="AA402" s="592"/>
      <c r="AB402" s="592"/>
      <c r="AC402" s="575"/>
      <c r="AD402" s="235"/>
      <c r="AE402" s="235"/>
      <c r="AF402" s="235"/>
      <c r="AG402" s="591"/>
      <c r="AH402" s="591"/>
      <c r="AI402" s="592"/>
      <c r="AJ402" s="592"/>
      <c r="AK402" s="575"/>
      <c r="AL402" s="235"/>
      <c r="AM402" s="235"/>
    </row>
    <row r="403" spans="1:39" s="177" customFormat="1" ht="13.5" thickBot="1" x14ac:dyDescent="0.25">
      <c r="B403" s="591"/>
      <c r="C403" s="328"/>
      <c r="D403" s="592"/>
      <c r="E403" s="592"/>
      <c r="F403" s="575"/>
      <c r="G403" s="235"/>
      <c r="H403" s="235"/>
      <c r="I403" s="235"/>
      <c r="J403" s="235"/>
      <c r="K403" s="235"/>
      <c r="L403" s="235"/>
      <c r="M403" s="235"/>
      <c r="P403" s="591"/>
      <c r="Q403" s="328"/>
      <c r="R403" s="592"/>
      <c r="S403" s="592"/>
      <c r="T403" s="575"/>
      <c r="U403" s="235"/>
      <c r="V403" s="235"/>
      <c r="Y403" s="591"/>
      <c r="Z403" s="328"/>
      <c r="AA403" s="592"/>
      <c r="AB403" s="592"/>
      <c r="AC403" s="575"/>
      <c r="AD403" s="235"/>
      <c r="AE403" s="235"/>
      <c r="AF403" s="235"/>
      <c r="AG403" s="591"/>
      <c r="AH403" s="591"/>
      <c r="AI403" s="592"/>
      <c r="AJ403" s="592"/>
      <c r="AK403" s="575"/>
      <c r="AL403" s="235"/>
      <c r="AM403" s="235"/>
    </row>
    <row r="404" spans="1:39" s="177" customFormat="1" ht="13.5" thickBot="1" x14ac:dyDescent="0.25">
      <c r="A404" s="579">
        <v>18</v>
      </c>
      <c r="B404" s="579"/>
      <c r="C404" s="472"/>
      <c r="D404" s="816" t="s">
        <v>159</v>
      </c>
      <c r="E404" s="812" t="s">
        <v>34</v>
      </c>
      <c r="F404" s="580">
        <f>+$AK416</f>
        <v>0</v>
      </c>
      <c r="G404" s="235"/>
      <c r="H404" s="235"/>
      <c r="I404" s="235"/>
      <c r="J404" s="235"/>
      <c r="K404" s="235"/>
      <c r="L404" s="235"/>
      <c r="M404" s="235"/>
      <c r="O404" s="579"/>
      <c r="P404" s="579"/>
      <c r="Q404" s="472"/>
      <c r="R404" s="816" t="s">
        <v>159</v>
      </c>
      <c r="S404" s="812" t="s">
        <v>34</v>
      </c>
      <c r="T404" s="580">
        <f>+$AK416</f>
        <v>0</v>
      </c>
      <c r="U404" s="235"/>
      <c r="V404" s="235"/>
      <c r="X404" s="579">
        <v>18</v>
      </c>
      <c r="Y404" s="579"/>
      <c r="Z404" s="472"/>
      <c r="AA404" s="816" t="s">
        <v>159</v>
      </c>
      <c r="AB404" s="812" t="s">
        <v>34</v>
      </c>
      <c r="AC404" s="580">
        <f>+$AK416</f>
        <v>0</v>
      </c>
      <c r="AD404" s="235"/>
      <c r="AE404" s="235"/>
      <c r="AF404" s="235"/>
      <c r="AG404" s="579"/>
      <c r="AH404" s="579"/>
      <c r="AI404" s="816" t="s">
        <v>159</v>
      </c>
      <c r="AJ404" s="812" t="s">
        <v>34</v>
      </c>
      <c r="AK404" s="814" t="s">
        <v>18</v>
      </c>
      <c r="AL404" s="235"/>
      <c r="AM404" s="235"/>
    </row>
    <row r="405" spans="1:39" s="177" customFormat="1" ht="51" x14ac:dyDescent="0.2">
      <c r="A405" s="581" t="s">
        <v>7</v>
      </c>
      <c r="B405" s="582" t="str">
        <f>+" אסמכתא " &amp; $B$20 &amp;"         חזרה לטבלה "</f>
        <v xml:space="preserve"> אסמכתא          חזרה לטבלה </v>
      </c>
      <c r="C405" s="477" t="s">
        <v>203</v>
      </c>
      <c r="D405" s="817"/>
      <c r="E405" s="813"/>
      <c r="F405" s="580" t="s">
        <v>18</v>
      </c>
      <c r="G405" s="235"/>
      <c r="H405" s="235"/>
      <c r="I405" s="235"/>
      <c r="J405" s="235"/>
      <c r="K405" s="235"/>
      <c r="L405" s="235"/>
      <c r="M405" s="235"/>
      <c r="O405" s="581" t="s">
        <v>23</v>
      </c>
      <c r="P405" s="582" t="str">
        <f>+" אסמכתא " &amp; $B$20 &amp;"         חזרה לטבלה "</f>
        <v xml:space="preserve"> אסמכתא          חזרה לטבלה </v>
      </c>
      <c r="Q405" s="477" t="s">
        <v>203</v>
      </c>
      <c r="R405" s="817"/>
      <c r="S405" s="813"/>
      <c r="T405" s="580" t="s">
        <v>18</v>
      </c>
      <c r="U405" s="235"/>
      <c r="V405" s="235"/>
      <c r="X405" s="581" t="s">
        <v>7</v>
      </c>
      <c r="Y405" s="582" t="str">
        <f>+" אסמכתא " &amp; $B$20 &amp;"         חזרה לטבלה "</f>
        <v xml:space="preserve"> אסמכתא          חזרה לטבלה </v>
      </c>
      <c r="Z405" s="477" t="s">
        <v>203</v>
      </c>
      <c r="AA405" s="817"/>
      <c r="AB405" s="813"/>
      <c r="AC405" s="580" t="s">
        <v>18</v>
      </c>
      <c r="AD405" s="235"/>
      <c r="AE405" s="235"/>
      <c r="AF405" s="235"/>
      <c r="AG405" s="582" t="s">
        <v>23</v>
      </c>
      <c r="AH405" s="582" t="str">
        <f>+" אסמכתא " &amp; $B$20 &amp;"         חזרה לטבלה "</f>
        <v xml:space="preserve"> אסמכתא          חזרה לטבלה </v>
      </c>
      <c r="AI405" s="817"/>
      <c r="AJ405" s="813"/>
      <c r="AK405" s="815"/>
      <c r="AL405" s="235"/>
      <c r="AM405" s="235"/>
    </row>
    <row r="406" spans="1:39" s="177" customFormat="1" x14ac:dyDescent="0.2">
      <c r="A406" s="583">
        <v>1</v>
      </c>
      <c r="B406" s="584"/>
      <c r="C406" s="585"/>
      <c r="D406" s="586"/>
      <c r="E406" s="586"/>
      <c r="F406" s="587"/>
      <c r="G406" s="235">
        <f>IF(AND((COUNTA($C$20)=1),(COUNTA(F406)=1),($C$20&lt;&gt;0),(OR((E406&lt;$C$62),(E406&gt;($E$62+61))))),1,0)</f>
        <v>0</v>
      </c>
      <c r="H406" s="235">
        <f>IF(AND((COUNTA($C$20)=1),(COUNTA(F406)=1),($C$20&lt;&gt;0),(OR((D406&lt;$C$62),(D406&gt;($E$62))))),1,0)</f>
        <v>0</v>
      </c>
      <c r="I406" s="235"/>
      <c r="J406" s="235"/>
      <c r="K406" s="235"/>
      <c r="L406" s="235"/>
      <c r="M406" s="235"/>
      <c r="O406" s="583">
        <v>12</v>
      </c>
      <c r="P406" s="584"/>
      <c r="Q406" s="585"/>
      <c r="R406" s="586"/>
      <c r="S406" s="586"/>
      <c r="T406" s="587"/>
      <c r="U406" s="235">
        <f>IF(AND((COUNTA($C$20)=1),(COUNTA(T406)=1),($C$20&lt;&gt;0),(OR((S406&lt;$C$62),(S406&gt;($E$62+61))))),1,0)</f>
        <v>0</v>
      </c>
      <c r="V406" s="235">
        <f>IF(AND((COUNTA($C$20)=1),(COUNTA(T406)=1),($C$20&lt;&gt;0),(OR((R406&lt;$C$62),(R406&gt;($E$62))))),1,0)</f>
        <v>0</v>
      </c>
      <c r="X406" s="583">
        <v>23</v>
      </c>
      <c r="Y406" s="584"/>
      <c r="Z406" s="585"/>
      <c r="AA406" s="586"/>
      <c r="AB406" s="586"/>
      <c r="AC406" s="587"/>
      <c r="AD406" s="235">
        <f>IF(AND((COUNTA($C$20)=1),(COUNTA(AC406)=1),($C$20&lt;&gt;0),(OR((AB406&lt;$C$62),(AB406&gt;($E$62+61))))),1,0)</f>
        <v>0</v>
      </c>
      <c r="AE406" s="235">
        <f t="shared" ref="AE406:AE416" si="139">IF(AND((COUNTA($C$20)=1),(COUNTA(AC406)=1),($C$20&lt;&gt;0),(OR((AA406&lt;$C$62),(AA406&gt;($E$62))))),1,0)</f>
        <v>0</v>
      </c>
      <c r="AF406" s="235"/>
      <c r="AG406" s="584">
        <v>34</v>
      </c>
      <c r="AH406" s="584"/>
      <c r="AI406" s="586"/>
      <c r="AJ406" s="586"/>
      <c r="AK406" s="587"/>
      <c r="AL406" s="235">
        <f>IF(AND((COUNTA($C$20)=1),(COUNTA(AK406)=1),($C$20&lt;&gt;0),(OR((AJ406&lt;$C$62),(AJ406&gt;($E$62+61))))),1,0)</f>
        <v>0</v>
      </c>
      <c r="AM406" s="235">
        <f>IF(AND((COUNTA($C$20)=1),(COUNTA(AK406)=1),($C$20&lt;&gt;0),(OR((AI406&lt;$C$62),(AI406&gt;($E$62))))),1,0)</f>
        <v>0</v>
      </c>
    </row>
    <row r="407" spans="1:39" s="177" customFormat="1" x14ac:dyDescent="0.2">
      <c r="A407" s="583">
        <v>2</v>
      </c>
      <c r="B407" s="584"/>
      <c r="C407" s="585"/>
      <c r="D407" s="586"/>
      <c r="E407" s="586"/>
      <c r="F407" s="587"/>
      <c r="G407" s="235">
        <f t="shared" ref="G407:G416" si="140">IF(AND((COUNTA($C$20)=1),(COUNTA(F407)=1),($C$20&lt;&gt;0),(OR((E407&lt;$C$62),(E407&gt;($E$62+61))))),1,0)</f>
        <v>0</v>
      </c>
      <c r="H407" s="235">
        <f t="shared" ref="H407:H416" si="141">IF(AND((COUNTA($C$20)=1),(COUNTA(F407)=1),($C$20&lt;&gt;0),(OR((D407&lt;$C$62),(D407&gt;($E$62))))),1,0)</f>
        <v>0</v>
      </c>
      <c r="I407" s="235"/>
      <c r="J407" s="235"/>
      <c r="K407" s="235"/>
      <c r="L407" s="235"/>
      <c r="M407" s="235"/>
      <c r="O407" s="583">
        <v>13</v>
      </c>
      <c r="P407" s="584"/>
      <c r="Q407" s="585"/>
      <c r="R407" s="586"/>
      <c r="S407" s="586"/>
      <c r="T407" s="587"/>
      <c r="U407" s="235">
        <f t="shared" ref="U407:U416" si="142">IF(AND((COUNTA($C$20)=1),(COUNTA(T407)=1),($C$20&lt;&gt;0),(OR((S407&lt;$C$62),(S407&gt;($E$62+61))))),1,0)</f>
        <v>0</v>
      </c>
      <c r="V407" s="235">
        <f t="shared" ref="V407:V416" si="143">IF(AND((COUNTA($C$20)=1),(COUNTA(T407)=1),($C$20&lt;&gt;0),(OR((R407&lt;$C$62),(R407&gt;($E$62))))),1,0)</f>
        <v>0</v>
      </c>
      <c r="X407" s="583">
        <v>24</v>
      </c>
      <c r="Y407" s="584"/>
      <c r="Z407" s="585"/>
      <c r="AA407" s="586"/>
      <c r="AB407" s="586"/>
      <c r="AC407" s="587"/>
      <c r="AD407" s="235">
        <f t="shared" ref="AD407:AD416" si="144">IF(AND((COUNTA($C$20)=1),(COUNTA(AC407)=1),($C$20&lt;&gt;0),(OR((AB407&lt;$C$62),(AB407&gt;($E$62+61))))),1,0)</f>
        <v>0</v>
      </c>
      <c r="AE407" s="235">
        <f t="shared" si="139"/>
        <v>0</v>
      </c>
      <c r="AF407" s="235"/>
      <c r="AG407" s="584">
        <v>35</v>
      </c>
      <c r="AH407" s="584"/>
      <c r="AI407" s="586"/>
      <c r="AJ407" s="586"/>
      <c r="AK407" s="587"/>
      <c r="AL407" s="235">
        <f t="shared" ref="AL407:AL415" si="145">IF(AND((COUNTA($C$20)=1),(COUNTA(AK407)=1),($C$20&lt;&gt;0),(OR((AJ407&lt;$C$62),(AJ407&gt;($E$62+61))))),1,0)</f>
        <v>0</v>
      </c>
      <c r="AM407" s="235">
        <f t="shared" ref="AM407:AM415" si="146">IF(AND((COUNTA($C$20)=1),(COUNTA(AK407)=1),($C$20&lt;&gt;0),(OR((AI407&lt;$C$62),(AI407&gt;($E$62))))),1,0)</f>
        <v>0</v>
      </c>
    </row>
    <row r="408" spans="1:39" s="177" customFormat="1" x14ac:dyDescent="0.2">
      <c r="A408" s="583">
        <v>3</v>
      </c>
      <c r="B408" s="584"/>
      <c r="C408" s="585"/>
      <c r="D408" s="586"/>
      <c r="E408" s="586"/>
      <c r="F408" s="587"/>
      <c r="G408" s="235">
        <f t="shared" si="140"/>
        <v>0</v>
      </c>
      <c r="H408" s="235">
        <f t="shared" si="141"/>
        <v>0</v>
      </c>
      <c r="I408" s="235"/>
      <c r="J408" s="235"/>
      <c r="K408" s="235"/>
      <c r="L408" s="235"/>
      <c r="M408" s="235"/>
      <c r="O408" s="583">
        <v>14</v>
      </c>
      <c r="P408" s="584"/>
      <c r="Q408" s="585"/>
      <c r="R408" s="586"/>
      <c r="S408" s="586"/>
      <c r="T408" s="587"/>
      <c r="U408" s="235">
        <f t="shared" si="142"/>
        <v>0</v>
      </c>
      <c r="V408" s="235">
        <f t="shared" si="143"/>
        <v>0</v>
      </c>
      <c r="X408" s="583">
        <v>25</v>
      </c>
      <c r="Y408" s="584"/>
      <c r="Z408" s="585"/>
      <c r="AA408" s="586"/>
      <c r="AB408" s="586"/>
      <c r="AC408" s="587"/>
      <c r="AD408" s="235">
        <f t="shared" si="144"/>
        <v>0</v>
      </c>
      <c r="AE408" s="235">
        <f t="shared" si="139"/>
        <v>0</v>
      </c>
      <c r="AF408" s="235"/>
      <c r="AG408" s="584">
        <v>36</v>
      </c>
      <c r="AH408" s="584"/>
      <c r="AI408" s="586"/>
      <c r="AJ408" s="586"/>
      <c r="AK408" s="587"/>
      <c r="AL408" s="235">
        <f t="shared" si="145"/>
        <v>0</v>
      </c>
      <c r="AM408" s="235">
        <f t="shared" si="146"/>
        <v>0</v>
      </c>
    </row>
    <row r="409" spans="1:39" s="177" customFormat="1" x14ac:dyDescent="0.2">
      <c r="A409" s="583">
        <v>4</v>
      </c>
      <c r="B409" s="584"/>
      <c r="C409" s="585"/>
      <c r="D409" s="586"/>
      <c r="E409" s="586"/>
      <c r="F409" s="587"/>
      <c r="G409" s="235">
        <f t="shared" si="140"/>
        <v>0</v>
      </c>
      <c r="H409" s="235">
        <f t="shared" si="141"/>
        <v>0</v>
      </c>
      <c r="I409" s="235"/>
      <c r="J409" s="235"/>
      <c r="K409" s="235"/>
      <c r="L409" s="235"/>
      <c r="M409" s="235"/>
      <c r="O409" s="583">
        <v>15</v>
      </c>
      <c r="P409" s="584"/>
      <c r="Q409" s="585"/>
      <c r="R409" s="586"/>
      <c r="S409" s="586"/>
      <c r="T409" s="587"/>
      <c r="U409" s="235">
        <f t="shared" si="142"/>
        <v>0</v>
      </c>
      <c r="V409" s="235">
        <f t="shared" si="143"/>
        <v>0</v>
      </c>
      <c r="X409" s="583">
        <v>26</v>
      </c>
      <c r="Y409" s="584"/>
      <c r="Z409" s="585"/>
      <c r="AA409" s="586"/>
      <c r="AB409" s="586"/>
      <c r="AC409" s="587"/>
      <c r="AD409" s="235">
        <f t="shared" si="144"/>
        <v>0</v>
      </c>
      <c r="AE409" s="235">
        <f t="shared" si="139"/>
        <v>0</v>
      </c>
      <c r="AF409" s="235"/>
      <c r="AG409" s="584">
        <v>37</v>
      </c>
      <c r="AH409" s="584"/>
      <c r="AI409" s="586"/>
      <c r="AJ409" s="586"/>
      <c r="AK409" s="587"/>
      <c r="AL409" s="235">
        <f t="shared" si="145"/>
        <v>0</v>
      </c>
      <c r="AM409" s="235">
        <f t="shared" si="146"/>
        <v>0</v>
      </c>
    </row>
    <row r="410" spans="1:39" s="177" customFormat="1" x14ac:dyDescent="0.2">
      <c r="A410" s="583">
        <v>5</v>
      </c>
      <c r="B410" s="584"/>
      <c r="C410" s="585"/>
      <c r="D410" s="586"/>
      <c r="E410" s="586"/>
      <c r="F410" s="587"/>
      <c r="G410" s="235">
        <f t="shared" si="140"/>
        <v>0</v>
      </c>
      <c r="H410" s="235">
        <f t="shared" si="141"/>
        <v>0</v>
      </c>
      <c r="I410" s="235"/>
      <c r="J410" s="235"/>
      <c r="K410" s="235"/>
      <c r="L410" s="235"/>
      <c r="M410" s="235"/>
      <c r="O410" s="583">
        <v>16</v>
      </c>
      <c r="P410" s="584"/>
      <c r="Q410" s="585"/>
      <c r="R410" s="586"/>
      <c r="S410" s="586"/>
      <c r="T410" s="587"/>
      <c r="U410" s="235">
        <f t="shared" si="142"/>
        <v>0</v>
      </c>
      <c r="V410" s="235">
        <f t="shared" si="143"/>
        <v>0</v>
      </c>
      <c r="X410" s="583">
        <v>27</v>
      </c>
      <c r="Y410" s="584"/>
      <c r="Z410" s="585"/>
      <c r="AA410" s="586"/>
      <c r="AB410" s="586"/>
      <c r="AC410" s="587"/>
      <c r="AD410" s="235">
        <f t="shared" si="144"/>
        <v>0</v>
      </c>
      <c r="AE410" s="235">
        <f t="shared" si="139"/>
        <v>0</v>
      </c>
      <c r="AF410" s="235"/>
      <c r="AG410" s="584">
        <v>38</v>
      </c>
      <c r="AH410" s="584"/>
      <c r="AI410" s="586"/>
      <c r="AJ410" s="586"/>
      <c r="AK410" s="587"/>
      <c r="AL410" s="235">
        <f t="shared" si="145"/>
        <v>0</v>
      </c>
      <c r="AM410" s="235">
        <f t="shared" si="146"/>
        <v>0</v>
      </c>
    </row>
    <row r="411" spans="1:39" s="177" customFormat="1" x14ac:dyDescent="0.2">
      <c r="A411" s="583">
        <v>6</v>
      </c>
      <c r="B411" s="584"/>
      <c r="C411" s="585"/>
      <c r="D411" s="586"/>
      <c r="E411" s="586"/>
      <c r="F411" s="587"/>
      <c r="G411" s="235">
        <f t="shared" si="140"/>
        <v>0</v>
      </c>
      <c r="H411" s="235">
        <f t="shared" si="141"/>
        <v>0</v>
      </c>
      <c r="I411" s="235"/>
      <c r="J411" s="235"/>
      <c r="K411" s="235"/>
      <c r="L411" s="235"/>
      <c r="M411" s="235"/>
      <c r="O411" s="583">
        <v>17</v>
      </c>
      <c r="P411" s="584"/>
      <c r="Q411" s="585"/>
      <c r="R411" s="586"/>
      <c r="S411" s="586"/>
      <c r="T411" s="587"/>
      <c r="U411" s="235">
        <f t="shared" si="142"/>
        <v>0</v>
      </c>
      <c r="V411" s="235">
        <f t="shared" si="143"/>
        <v>0</v>
      </c>
      <c r="X411" s="583">
        <v>28</v>
      </c>
      <c r="Y411" s="584"/>
      <c r="Z411" s="585"/>
      <c r="AA411" s="586"/>
      <c r="AB411" s="586"/>
      <c r="AC411" s="587"/>
      <c r="AD411" s="235">
        <f t="shared" si="144"/>
        <v>0</v>
      </c>
      <c r="AE411" s="235">
        <f t="shared" si="139"/>
        <v>0</v>
      </c>
      <c r="AF411" s="235"/>
      <c r="AG411" s="584">
        <v>39</v>
      </c>
      <c r="AH411" s="584"/>
      <c r="AI411" s="586"/>
      <c r="AJ411" s="586"/>
      <c r="AK411" s="587"/>
      <c r="AL411" s="235">
        <f t="shared" si="145"/>
        <v>0</v>
      </c>
      <c r="AM411" s="235">
        <f t="shared" si="146"/>
        <v>0</v>
      </c>
    </row>
    <row r="412" spans="1:39" s="177" customFormat="1" x14ac:dyDescent="0.2">
      <c r="A412" s="583">
        <v>7</v>
      </c>
      <c r="B412" s="584"/>
      <c r="C412" s="585"/>
      <c r="D412" s="586"/>
      <c r="E412" s="586"/>
      <c r="F412" s="587"/>
      <c r="G412" s="235">
        <f t="shared" si="140"/>
        <v>0</v>
      </c>
      <c r="H412" s="235">
        <f t="shared" si="141"/>
        <v>0</v>
      </c>
      <c r="I412" s="235"/>
      <c r="J412" s="235"/>
      <c r="K412" s="235"/>
      <c r="L412" s="235"/>
      <c r="M412" s="235"/>
      <c r="O412" s="583">
        <v>18</v>
      </c>
      <c r="P412" s="584"/>
      <c r="Q412" s="585"/>
      <c r="R412" s="586"/>
      <c r="S412" s="586"/>
      <c r="T412" s="587"/>
      <c r="U412" s="235">
        <f t="shared" si="142"/>
        <v>0</v>
      </c>
      <c r="V412" s="235">
        <f t="shared" si="143"/>
        <v>0</v>
      </c>
      <c r="X412" s="583">
        <v>29</v>
      </c>
      <c r="Y412" s="584"/>
      <c r="Z412" s="585"/>
      <c r="AA412" s="586"/>
      <c r="AB412" s="586"/>
      <c r="AC412" s="587"/>
      <c r="AD412" s="235">
        <f t="shared" si="144"/>
        <v>0</v>
      </c>
      <c r="AE412" s="235">
        <f t="shared" si="139"/>
        <v>0</v>
      </c>
      <c r="AF412" s="235"/>
      <c r="AG412" s="584">
        <v>40</v>
      </c>
      <c r="AH412" s="584"/>
      <c r="AI412" s="586"/>
      <c r="AJ412" s="586"/>
      <c r="AK412" s="587"/>
      <c r="AL412" s="235">
        <f t="shared" si="145"/>
        <v>0</v>
      </c>
      <c r="AM412" s="235">
        <f t="shared" si="146"/>
        <v>0</v>
      </c>
    </row>
    <row r="413" spans="1:39" s="177" customFormat="1" x14ac:dyDescent="0.2">
      <c r="A413" s="583">
        <v>8</v>
      </c>
      <c r="B413" s="584"/>
      <c r="C413" s="585"/>
      <c r="D413" s="586"/>
      <c r="E413" s="586"/>
      <c r="F413" s="587"/>
      <c r="G413" s="235">
        <f t="shared" si="140"/>
        <v>0</v>
      </c>
      <c r="H413" s="235">
        <f t="shared" si="141"/>
        <v>0</v>
      </c>
      <c r="I413" s="235"/>
      <c r="J413" s="235"/>
      <c r="K413" s="235"/>
      <c r="L413" s="235"/>
      <c r="M413" s="235"/>
      <c r="O413" s="583">
        <v>19</v>
      </c>
      <c r="P413" s="584"/>
      <c r="Q413" s="585"/>
      <c r="R413" s="586"/>
      <c r="S413" s="586"/>
      <c r="T413" s="587"/>
      <c r="U413" s="235">
        <f t="shared" si="142"/>
        <v>0</v>
      </c>
      <c r="V413" s="235">
        <f t="shared" si="143"/>
        <v>0</v>
      </c>
      <c r="X413" s="583">
        <v>30</v>
      </c>
      <c r="Y413" s="584"/>
      <c r="Z413" s="585"/>
      <c r="AA413" s="586"/>
      <c r="AB413" s="586"/>
      <c r="AC413" s="587"/>
      <c r="AD413" s="235">
        <f t="shared" si="144"/>
        <v>0</v>
      </c>
      <c r="AE413" s="235">
        <f t="shared" si="139"/>
        <v>0</v>
      </c>
      <c r="AF413" s="235"/>
      <c r="AG413" s="584">
        <v>41</v>
      </c>
      <c r="AH413" s="584"/>
      <c r="AI413" s="586"/>
      <c r="AJ413" s="586"/>
      <c r="AK413" s="587"/>
      <c r="AL413" s="235">
        <f t="shared" si="145"/>
        <v>0</v>
      </c>
      <c r="AM413" s="235">
        <f t="shared" si="146"/>
        <v>0</v>
      </c>
    </row>
    <row r="414" spans="1:39" s="177" customFormat="1" x14ac:dyDescent="0.2">
      <c r="A414" s="583">
        <v>9</v>
      </c>
      <c r="B414" s="584"/>
      <c r="C414" s="585"/>
      <c r="D414" s="586"/>
      <c r="E414" s="586"/>
      <c r="F414" s="587"/>
      <c r="G414" s="235">
        <f t="shared" si="140"/>
        <v>0</v>
      </c>
      <c r="H414" s="235">
        <f t="shared" si="141"/>
        <v>0</v>
      </c>
      <c r="I414" s="235"/>
      <c r="J414" s="235"/>
      <c r="K414" s="235"/>
      <c r="L414" s="235"/>
      <c r="M414" s="235"/>
      <c r="O414" s="583">
        <v>20</v>
      </c>
      <c r="P414" s="584"/>
      <c r="Q414" s="585"/>
      <c r="R414" s="586"/>
      <c r="S414" s="586"/>
      <c r="T414" s="587"/>
      <c r="U414" s="235">
        <f t="shared" si="142"/>
        <v>0</v>
      </c>
      <c r="V414" s="235">
        <f t="shared" si="143"/>
        <v>0</v>
      </c>
      <c r="X414" s="583">
        <v>31</v>
      </c>
      <c r="Y414" s="584"/>
      <c r="Z414" s="585"/>
      <c r="AA414" s="586"/>
      <c r="AB414" s="586"/>
      <c r="AC414" s="587"/>
      <c r="AD414" s="235">
        <f t="shared" si="144"/>
        <v>0</v>
      </c>
      <c r="AE414" s="235">
        <f t="shared" si="139"/>
        <v>0</v>
      </c>
      <c r="AF414" s="235"/>
      <c r="AG414" s="584">
        <v>42</v>
      </c>
      <c r="AH414" s="584"/>
      <c r="AI414" s="586"/>
      <c r="AJ414" s="586"/>
      <c r="AK414" s="587"/>
      <c r="AL414" s="235">
        <f t="shared" si="145"/>
        <v>0</v>
      </c>
      <c r="AM414" s="235">
        <f t="shared" si="146"/>
        <v>0</v>
      </c>
    </row>
    <row r="415" spans="1:39" s="177" customFormat="1" x14ac:dyDescent="0.2">
      <c r="A415" s="583">
        <v>10</v>
      </c>
      <c r="B415" s="584"/>
      <c r="C415" s="585"/>
      <c r="D415" s="586"/>
      <c r="E415" s="586"/>
      <c r="F415" s="587"/>
      <c r="G415" s="235">
        <f t="shared" si="140"/>
        <v>0</v>
      </c>
      <c r="H415" s="235">
        <f t="shared" si="141"/>
        <v>0</v>
      </c>
      <c r="I415" s="235"/>
      <c r="J415" s="235"/>
      <c r="K415" s="235"/>
      <c r="L415" s="235"/>
      <c r="M415" s="235"/>
      <c r="O415" s="583">
        <v>21</v>
      </c>
      <c r="P415" s="584"/>
      <c r="Q415" s="585"/>
      <c r="R415" s="586"/>
      <c r="S415" s="586"/>
      <c r="T415" s="587"/>
      <c r="U415" s="235">
        <f t="shared" si="142"/>
        <v>0</v>
      </c>
      <c r="V415" s="235">
        <f t="shared" si="143"/>
        <v>0</v>
      </c>
      <c r="X415" s="583">
        <v>32</v>
      </c>
      <c r="Y415" s="584"/>
      <c r="Z415" s="585"/>
      <c r="AA415" s="586"/>
      <c r="AB415" s="586"/>
      <c r="AC415" s="587"/>
      <c r="AD415" s="235">
        <f t="shared" si="144"/>
        <v>0</v>
      </c>
      <c r="AE415" s="235">
        <f t="shared" si="139"/>
        <v>0</v>
      </c>
      <c r="AF415" s="235"/>
      <c r="AG415" s="584">
        <v>43</v>
      </c>
      <c r="AH415" s="584"/>
      <c r="AI415" s="586"/>
      <c r="AJ415" s="586"/>
      <c r="AK415" s="587"/>
      <c r="AL415" s="235">
        <f t="shared" si="145"/>
        <v>0</v>
      </c>
      <c r="AM415" s="235">
        <f t="shared" si="146"/>
        <v>0</v>
      </c>
    </row>
    <row r="416" spans="1:39" s="177" customFormat="1" ht="13.5" thickBot="1" x14ac:dyDescent="0.25">
      <c r="A416" s="583">
        <v>11</v>
      </c>
      <c r="B416" s="584"/>
      <c r="C416" s="585"/>
      <c r="D416" s="586"/>
      <c r="E416" s="586"/>
      <c r="F416" s="587"/>
      <c r="G416" s="235">
        <f t="shared" si="140"/>
        <v>0</v>
      </c>
      <c r="H416" s="235">
        <f t="shared" si="141"/>
        <v>0</v>
      </c>
      <c r="I416" s="235"/>
      <c r="J416" s="235"/>
      <c r="K416" s="235"/>
      <c r="L416" s="235"/>
      <c r="M416" s="235"/>
      <c r="O416" s="583">
        <v>22</v>
      </c>
      <c r="P416" s="584"/>
      <c r="Q416" s="585"/>
      <c r="R416" s="586"/>
      <c r="S416" s="586"/>
      <c r="T416" s="587"/>
      <c r="U416" s="235">
        <f t="shared" si="142"/>
        <v>0</v>
      </c>
      <c r="V416" s="235">
        <f t="shared" si="143"/>
        <v>0</v>
      </c>
      <c r="X416" s="583">
        <v>33</v>
      </c>
      <c r="Y416" s="584"/>
      <c r="Z416" s="585"/>
      <c r="AA416" s="586"/>
      <c r="AB416" s="586"/>
      <c r="AC416" s="587"/>
      <c r="AD416" s="235">
        <f t="shared" si="144"/>
        <v>0</v>
      </c>
      <c r="AE416" s="235">
        <f t="shared" si="139"/>
        <v>0</v>
      </c>
      <c r="AF416" s="235"/>
      <c r="AG416" s="589"/>
      <c r="AH416" s="589" t="s">
        <v>3</v>
      </c>
      <c r="AI416" s="589"/>
      <c r="AJ416" s="589"/>
      <c r="AK416" s="590">
        <f>SUM(F406:F416)+SUM(T406:T416)+SUM(AK406:AK415)+SUM(AC406:AC416)</f>
        <v>0</v>
      </c>
      <c r="AL416" s="235"/>
      <c r="AM416" s="235"/>
    </row>
    <row r="417" spans="1:39" s="177" customFormat="1" x14ac:dyDescent="0.2">
      <c r="B417" s="591"/>
      <c r="C417" s="328"/>
      <c r="D417" s="592"/>
      <c r="E417" s="592"/>
      <c r="F417" s="575"/>
      <c r="G417" s="235"/>
      <c r="H417" s="235"/>
      <c r="I417" s="235"/>
      <c r="J417" s="235"/>
      <c r="K417" s="235"/>
      <c r="L417" s="235"/>
      <c r="M417" s="235"/>
      <c r="P417" s="591"/>
      <c r="Q417" s="328"/>
      <c r="R417" s="592"/>
      <c r="S417" s="592"/>
      <c r="T417" s="575"/>
      <c r="U417" s="235"/>
      <c r="V417" s="235"/>
      <c r="Y417" s="591"/>
      <c r="Z417" s="328"/>
      <c r="AA417" s="592"/>
      <c r="AB417" s="592"/>
      <c r="AC417" s="575"/>
      <c r="AD417" s="235"/>
      <c r="AE417" s="235"/>
      <c r="AF417" s="235"/>
      <c r="AG417" s="591"/>
      <c r="AH417" s="591"/>
      <c r="AI417" s="592"/>
      <c r="AJ417" s="592"/>
      <c r="AK417" s="575"/>
      <c r="AL417" s="235"/>
      <c r="AM417" s="235"/>
    </row>
    <row r="418" spans="1:39" s="177" customFormat="1" x14ac:dyDescent="0.2">
      <c r="B418" s="591"/>
      <c r="C418" s="328"/>
      <c r="D418" s="592"/>
      <c r="E418" s="592"/>
      <c r="F418" s="575"/>
      <c r="G418" s="235"/>
      <c r="H418" s="235"/>
      <c r="I418" s="235"/>
      <c r="J418" s="235"/>
      <c r="K418" s="235"/>
      <c r="L418" s="235"/>
      <c r="M418" s="235"/>
      <c r="P418" s="591"/>
      <c r="Q418" s="328"/>
      <c r="R418" s="592"/>
      <c r="S418" s="592"/>
      <c r="T418" s="575"/>
      <c r="U418" s="235"/>
      <c r="V418" s="235"/>
      <c r="Y418" s="591"/>
      <c r="Z418" s="328"/>
      <c r="AA418" s="592"/>
      <c r="AB418" s="592"/>
      <c r="AC418" s="575"/>
      <c r="AD418" s="235"/>
      <c r="AE418" s="235"/>
      <c r="AF418" s="235"/>
      <c r="AG418" s="591"/>
      <c r="AH418" s="591"/>
      <c r="AI418" s="592"/>
      <c r="AJ418" s="592"/>
      <c r="AK418" s="575"/>
      <c r="AL418" s="235"/>
      <c r="AM418" s="235"/>
    </row>
    <row r="419" spans="1:39" s="177" customFormat="1" x14ac:dyDescent="0.2">
      <c r="B419" s="591"/>
      <c r="C419" s="328"/>
      <c r="D419" s="592"/>
      <c r="E419" s="592"/>
      <c r="F419" s="575"/>
      <c r="G419" s="235"/>
      <c r="H419" s="235"/>
      <c r="I419" s="235"/>
      <c r="J419" s="235"/>
      <c r="K419" s="235"/>
      <c r="L419" s="235"/>
      <c r="M419" s="235"/>
      <c r="P419" s="591"/>
      <c r="Q419" s="328"/>
      <c r="R419" s="592"/>
      <c r="S419" s="592"/>
      <c r="T419" s="575"/>
      <c r="U419" s="235"/>
      <c r="V419" s="235"/>
      <c r="Y419" s="591"/>
      <c r="Z419" s="328"/>
      <c r="AA419" s="592"/>
      <c r="AB419" s="592"/>
      <c r="AC419" s="575"/>
      <c r="AD419" s="235"/>
      <c r="AE419" s="235"/>
      <c r="AF419" s="235"/>
      <c r="AG419" s="591"/>
      <c r="AH419" s="591"/>
      <c r="AI419" s="592"/>
      <c r="AJ419" s="592"/>
      <c r="AK419" s="575"/>
      <c r="AL419" s="235"/>
      <c r="AM419" s="235"/>
    </row>
    <row r="420" spans="1:39" s="177" customFormat="1" x14ac:dyDescent="0.2">
      <c r="B420" s="591"/>
      <c r="C420" s="328"/>
      <c r="D420" s="592"/>
      <c r="E420" s="592"/>
      <c r="F420" s="575"/>
      <c r="G420" s="235"/>
      <c r="H420" s="235"/>
      <c r="I420" s="235"/>
      <c r="J420" s="235"/>
      <c r="K420" s="235"/>
      <c r="L420" s="235"/>
      <c r="M420" s="235"/>
      <c r="P420" s="591"/>
      <c r="Q420" s="328"/>
      <c r="R420" s="592"/>
      <c r="S420" s="592"/>
      <c r="T420" s="575"/>
      <c r="U420" s="235"/>
      <c r="V420" s="235"/>
      <c r="Y420" s="591"/>
      <c r="Z420" s="328"/>
      <c r="AA420" s="592"/>
      <c r="AB420" s="592"/>
      <c r="AC420" s="575"/>
      <c r="AD420" s="235"/>
      <c r="AE420" s="235"/>
      <c r="AF420" s="235"/>
      <c r="AG420" s="591"/>
      <c r="AH420" s="591"/>
      <c r="AI420" s="592"/>
      <c r="AJ420" s="592"/>
      <c r="AK420" s="575"/>
      <c r="AL420" s="235"/>
      <c r="AM420" s="235"/>
    </row>
    <row r="421" spans="1:39" s="177" customFormat="1" x14ac:dyDescent="0.2">
      <c r="B421" s="591"/>
      <c r="C421" s="328"/>
      <c r="D421" s="592"/>
      <c r="E421" s="592"/>
      <c r="F421" s="575"/>
      <c r="G421" s="235"/>
      <c r="H421" s="235"/>
      <c r="I421" s="235"/>
      <c r="J421" s="235"/>
      <c r="K421" s="235"/>
      <c r="L421" s="235"/>
      <c r="M421" s="235"/>
      <c r="P421" s="591"/>
      <c r="Q421" s="328"/>
      <c r="R421" s="592"/>
      <c r="S421" s="592"/>
      <c r="T421" s="575"/>
      <c r="U421" s="235"/>
      <c r="V421" s="235"/>
      <c r="Y421" s="591"/>
      <c r="Z421" s="328"/>
      <c r="AA421" s="592"/>
      <c r="AB421" s="592"/>
      <c r="AC421" s="575"/>
      <c r="AD421" s="235"/>
      <c r="AE421" s="235"/>
      <c r="AF421" s="235"/>
      <c r="AG421" s="591"/>
      <c r="AH421" s="591"/>
      <c r="AI421" s="592"/>
      <c r="AJ421" s="592"/>
      <c r="AK421" s="575"/>
      <c r="AL421" s="235"/>
      <c r="AM421" s="235"/>
    </row>
    <row r="422" spans="1:39" s="177" customFormat="1" x14ac:dyDescent="0.2">
      <c r="B422" s="591"/>
      <c r="C422" s="328"/>
      <c r="D422" s="592"/>
      <c r="E422" s="592"/>
      <c r="F422" s="575"/>
      <c r="G422" s="235"/>
      <c r="H422" s="235"/>
      <c r="I422" s="235"/>
      <c r="J422" s="235"/>
      <c r="K422" s="235"/>
      <c r="L422" s="235"/>
      <c r="M422" s="235"/>
      <c r="P422" s="591"/>
      <c r="Q422" s="328"/>
      <c r="R422" s="592"/>
      <c r="S422" s="592"/>
      <c r="T422" s="575"/>
      <c r="U422" s="235"/>
      <c r="V422" s="235"/>
      <c r="Y422" s="591"/>
      <c r="Z422" s="328"/>
      <c r="AA422" s="592"/>
      <c r="AB422" s="592"/>
      <c r="AC422" s="575"/>
      <c r="AD422" s="235"/>
      <c r="AE422" s="235"/>
      <c r="AF422" s="235"/>
      <c r="AG422" s="591"/>
      <c r="AH422" s="591"/>
      <c r="AI422" s="592"/>
      <c r="AJ422" s="592"/>
      <c r="AK422" s="575"/>
      <c r="AL422" s="235"/>
      <c r="AM422" s="235"/>
    </row>
    <row r="423" spans="1:39" s="177" customFormat="1" ht="13.5" thickBot="1" x14ac:dyDescent="0.25">
      <c r="B423" s="591"/>
      <c r="C423" s="328"/>
      <c r="D423" s="592"/>
      <c r="E423" s="592"/>
      <c r="F423" s="575"/>
      <c r="G423" s="235"/>
      <c r="H423" s="235"/>
      <c r="I423" s="235"/>
      <c r="J423" s="235"/>
      <c r="K423" s="235"/>
      <c r="L423" s="235"/>
      <c r="M423" s="235"/>
      <c r="P423" s="591"/>
      <c r="Q423" s="328"/>
      <c r="R423" s="592"/>
      <c r="S423" s="592"/>
      <c r="T423" s="575"/>
      <c r="U423" s="235"/>
      <c r="V423" s="235"/>
      <c r="Y423" s="591"/>
      <c r="Z423" s="328"/>
      <c r="AA423" s="592"/>
      <c r="AB423" s="592"/>
      <c r="AC423" s="575"/>
      <c r="AD423" s="235"/>
      <c r="AE423" s="235"/>
      <c r="AF423" s="235"/>
      <c r="AG423" s="591"/>
      <c r="AH423" s="591"/>
      <c r="AI423" s="592"/>
      <c r="AJ423" s="592"/>
      <c r="AK423" s="575"/>
      <c r="AL423" s="235"/>
      <c r="AM423" s="235"/>
    </row>
    <row r="424" spans="1:39" s="177" customFormat="1" ht="13.5" thickBot="1" x14ac:dyDescent="0.25">
      <c r="A424" s="579">
        <v>19</v>
      </c>
      <c r="B424" s="579"/>
      <c r="C424" s="472"/>
      <c r="D424" s="816" t="s">
        <v>159</v>
      </c>
      <c r="E424" s="812" t="s">
        <v>34</v>
      </c>
      <c r="F424" s="580">
        <f>+$AK436</f>
        <v>0</v>
      </c>
      <c r="G424" s="235"/>
      <c r="H424" s="235"/>
      <c r="I424" s="235"/>
      <c r="J424" s="235"/>
      <c r="K424" s="235"/>
      <c r="L424" s="235"/>
      <c r="M424" s="235"/>
      <c r="O424" s="579"/>
      <c r="P424" s="579"/>
      <c r="Q424" s="472"/>
      <c r="R424" s="816" t="s">
        <v>159</v>
      </c>
      <c r="S424" s="812" t="s">
        <v>34</v>
      </c>
      <c r="T424" s="580">
        <f>+$AK436</f>
        <v>0</v>
      </c>
      <c r="U424" s="235"/>
      <c r="V424" s="235"/>
      <c r="X424" s="579">
        <v>19</v>
      </c>
      <c r="Y424" s="579"/>
      <c r="Z424" s="472"/>
      <c r="AA424" s="816" t="s">
        <v>159</v>
      </c>
      <c r="AB424" s="812" t="s">
        <v>34</v>
      </c>
      <c r="AC424" s="580">
        <f>+$AK436</f>
        <v>0</v>
      </c>
      <c r="AD424" s="235"/>
      <c r="AE424" s="235"/>
      <c r="AF424" s="235"/>
      <c r="AG424" s="579"/>
      <c r="AH424" s="579"/>
      <c r="AI424" s="816" t="s">
        <v>159</v>
      </c>
      <c r="AJ424" s="812" t="s">
        <v>34</v>
      </c>
      <c r="AK424" s="814" t="s">
        <v>18</v>
      </c>
      <c r="AL424" s="235"/>
      <c r="AM424" s="235"/>
    </row>
    <row r="425" spans="1:39" s="177" customFormat="1" ht="51" x14ac:dyDescent="0.2">
      <c r="A425" s="581" t="s">
        <v>7</v>
      </c>
      <c r="B425" s="582" t="str">
        <f>+" אסמכתא " &amp; $B$21 &amp;"         חזרה לטבלה "</f>
        <v xml:space="preserve"> אסמכתא          חזרה לטבלה </v>
      </c>
      <c r="C425" s="477" t="s">
        <v>203</v>
      </c>
      <c r="D425" s="817"/>
      <c r="E425" s="813"/>
      <c r="F425" s="580" t="s">
        <v>18</v>
      </c>
      <c r="G425" s="235"/>
      <c r="H425" s="235"/>
      <c r="I425" s="235"/>
      <c r="J425" s="235"/>
      <c r="K425" s="235"/>
      <c r="L425" s="235"/>
      <c r="M425" s="235"/>
      <c r="O425" s="581" t="s">
        <v>23</v>
      </c>
      <c r="P425" s="582" t="str">
        <f>+" אסמכתא " &amp; $B$21 &amp;"         חזרה לטבלה "</f>
        <v xml:space="preserve"> אסמכתא          חזרה לטבלה </v>
      </c>
      <c r="Q425" s="477" t="s">
        <v>203</v>
      </c>
      <c r="R425" s="817"/>
      <c r="S425" s="813"/>
      <c r="T425" s="580" t="s">
        <v>18</v>
      </c>
      <c r="U425" s="235"/>
      <c r="V425" s="235"/>
      <c r="X425" s="581" t="s">
        <v>7</v>
      </c>
      <c r="Y425" s="582" t="str">
        <f>+" אסמכתא " &amp; $B$21 &amp;"         חזרה לטבלה "</f>
        <v xml:space="preserve"> אסמכתא          חזרה לטבלה </v>
      </c>
      <c r="Z425" s="477" t="s">
        <v>203</v>
      </c>
      <c r="AA425" s="817"/>
      <c r="AB425" s="813"/>
      <c r="AC425" s="580" t="s">
        <v>18</v>
      </c>
      <c r="AD425" s="235"/>
      <c r="AE425" s="235"/>
      <c r="AF425" s="235"/>
      <c r="AG425" s="582" t="s">
        <v>23</v>
      </c>
      <c r="AH425" s="582" t="str">
        <f>+" אסמכתא " &amp; $B$21 &amp;"         חזרה לטבלה "</f>
        <v xml:space="preserve"> אסמכתא          חזרה לטבלה </v>
      </c>
      <c r="AI425" s="817"/>
      <c r="AJ425" s="813"/>
      <c r="AK425" s="815"/>
      <c r="AL425" s="235"/>
      <c r="AM425" s="235"/>
    </row>
    <row r="426" spans="1:39" s="177" customFormat="1" x14ac:dyDescent="0.2">
      <c r="A426" s="583">
        <v>1</v>
      </c>
      <c r="B426" s="584"/>
      <c r="C426" s="585"/>
      <c r="D426" s="586"/>
      <c r="E426" s="586"/>
      <c r="F426" s="587"/>
      <c r="G426" s="235">
        <f>IF(AND((COUNTA($C$21)=1),(COUNTA(F426)=1),($C$21&lt;&gt;0),(OR((E426&lt;$C$62),(E426&gt;($E$62+61))))),1,0)</f>
        <v>0</v>
      </c>
      <c r="H426" s="235">
        <f>IF(AND((COUNTA($C$21)=1),(COUNTA(F426)=1),($C$21&lt;&gt;0),(OR((D426&lt;$C$62),(D426&gt;($E$62))))),1,0)</f>
        <v>0</v>
      </c>
      <c r="I426" s="235"/>
      <c r="J426" s="235"/>
      <c r="K426" s="235"/>
      <c r="L426" s="235"/>
      <c r="M426" s="235"/>
      <c r="O426" s="583">
        <v>12</v>
      </c>
      <c r="P426" s="584"/>
      <c r="Q426" s="585"/>
      <c r="R426" s="586"/>
      <c r="S426" s="586"/>
      <c r="T426" s="587"/>
      <c r="U426" s="235">
        <f>IF(AND((COUNTA($C$21)=1),(COUNTA(T426)=1),($C$21&lt;&gt;0),(OR((S426&lt;$C$62),(S426&gt;($E$62+61))))),1,0)</f>
        <v>0</v>
      </c>
      <c r="V426" s="235">
        <f>IF(AND((COUNTA($C$21)=1),(COUNTA(T426)=1),($C$21&lt;&gt;0),(OR((R426&lt;$C$62),(R426&gt;($E$62))))),1,0)</f>
        <v>0</v>
      </c>
      <c r="X426" s="583">
        <v>23</v>
      </c>
      <c r="Y426" s="584"/>
      <c r="Z426" s="585"/>
      <c r="AA426" s="586"/>
      <c r="AB426" s="586"/>
      <c r="AC426" s="587"/>
      <c r="AD426" s="235">
        <f>IF(AND((COUNTA($C$21)=1),(COUNTA(AC426)=1),($C$21&lt;&gt;0),(OR((AB426&lt;$C$62),(AB426&gt;($E$62+61))))),1,0)</f>
        <v>0</v>
      </c>
      <c r="AE426" s="235">
        <f t="shared" ref="AE426:AE436" si="147">IF(AND((COUNTA($C$21)=1),(COUNTA(AC426)=1),($C$21&lt;&gt;0),(OR((AA426&lt;$C$62),(AA426&gt;($E$62))))),1,0)</f>
        <v>0</v>
      </c>
      <c r="AF426" s="235"/>
      <c r="AG426" s="584">
        <v>34</v>
      </c>
      <c r="AH426" s="584"/>
      <c r="AI426" s="586"/>
      <c r="AJ426" s="586"/>
      <c r="AK426" s="587"/>
      <c r="AL426" s="235">
        <f>IF(AND((COUNTA($C$21)=1),(COUNTA(AK426)=1),($C$21&lt;&gt;0),(OR((AJ426&lt;$C$62),(AJ426&gt;($E$62+61))))),1,0)</f>
        <v>0</v>
      </c>
      <c r="AM426" s="235">
        <f>IF(AND((COUNTA($C$21)=1),(COUNTA(AK426)=1),($C$21&lt;&gt;0),(OR((AI426&lt;$C$62),(AI426&gt;($E$62))))),1,0)</f>
        <v>0</v>
      </c>
    </row>
    <row r="427" spans="1:39" s="177" customFormat="1" x14ac:dyDescent="0.2">
      <c r="A427" s="583">
        <v>2</v>
      </c>
      <c r="B427" s="584"/>
      <c r="C427" s="585"/>
      <c r="D427" s="586"/>
      <c r="E427" s="586"/>
      <c r="F427" s="587"/>
      <c r="G427" s="235">
        <f t="shared" ref="G427:G436" si="148">IF(AND((COUNTA($C$21)=1),(COUNTA(F427)=1),($C$21&lt;&gt;0),(OR((E427&lt;$C$62),(E427&gt;($E$62+61))))),1,0)</f>
        <v>0</v>
      </c>
      <c r="H427" s="235">
        <f t="shared" ref="H427:H436" si="149">IF(AND((COUNTA($C$21)=1),(COUNTA(F427)=1),($C$21&lt;&gt;0),(OR((D427&lt;$C$62),(D427&gt;($E$62))))),1,0)</f>
        <v>0</v>
      </c>
      <c r="I427" s="235"/>
      <c r="J427" s="235"/>
      <c r="K427" s="235"/>
      <c r="L427" s="235"/>
      <c r="M427" s="235"/>
      <c r="O427" s="583">
        <v>13</v>
      </c>
      <c r="P427" s="584"/>
      <c r="Q427" s="585"/>
      <c r="R427" s="586"/>
      <c r="S427" s="586"/>
      <c r="T427" s="587"/>
      <c r="U427" s="235">
        <f t="shared" ref="U427:U436" si="150">IF(AND((COUNTA($C$21)=1),(COUNTA(T427)=1),($C$21&lt;&gt;0),(OR((S427&lt;$C$62),(S427&gt;($E$62+61))))),1,0)</f>
        <v>0</v>
      </c>
      <c r="V427" s="235">
        <f t="shared" ref="V427:V436" si="151">IF(AND((COUNTA($C$21)=1),(COUNTA(T427)=1),($C$21&lt;&gt;0),(OR((R427&lt;$C$62),(R427&gt;($E$62))))),1,0)</f>
        <v>0</v>
      </c>
      <c r="X427" s="583">
        <v>24</v>
      </c>
      <c r="Y427" s="584"/>
      <c r="Z427" s="585"/>
      <c r="AA427" s="586"/>
      <c r="AB427" s="586"/>
      <c r="AC427" s="587"/>
      <c r="AD427" s="235">
        <f t="shared" ref="AD427:AD436" si="152">IF(AND((COUNTA($C$21)=1),(COUNTA(AC427)=1),($C$21&lt;&gt;0),(OR((AB427&lt;$C$62),(AB427&gt;($E$62+61))))),1,0)</f>
        <v>0</v>
      </c>
      <c r="AE427" s="235">
        <f t="shared" si="147"/>
        <v>0</v>
      </c>
      <c r="AF427" s="235"/>
      <c r="AG427" s="584">
        <v>35</v>
      </c>
      <c r="AH427" s="584"/>
      <c r="AI427" s="586"/>
      <c r="AJ427" s="586"/>
      <c r="AK427" s="587"/>
      <c r="AL427" s="235">
        <f t="shared" ref="AL427:AL435" si="153">IF(AND((COUNTA($C$21)=1),(COUNTA(AK427)=1),($C$21&lt;&gt;0),(OR((AJ427&lt;$C$62),(AJ427&gt;($E$62+61))))),1,0)</f>
        <v>0</v>
      </c>
      <c r="AM427" s="235">
        <f t="shared" ref="AM427:AM435" si="154">IF(AND((COUNTA($C$21)=1),(COUNTA(AK427)=1),($C$21&lt;&gt;0),(OR((AI427&lt;$C$62),(AI427&gt;($E$62))))),1,0)</f>
        <v>0</v>
      </c>
    </row>
    <row r="428" spans="1:39" s="177" customFormat="1" x14ac:dyDescent="0.2">
      <c r="A428" s="583">
        <v>3</v>
      </c>
      <c r="B428" s="584"/>
      <c r="C428" s="585"/>
      <c r="D428" s="586"/>
      <c r="E428" s="586"/>
      <c r="F428" s="587"/>
      <c r="G428" s="235">
        <f t="shared" si="148"/>
        <v>0</v>
      </c>
      <c r="H428" s="235">
        <f t="shared" si="149"/>
        <v>0</v>
      </c>
      <c r="I428" s="235"/>
      <c r="J428" s="235"/>
      <c r="K428" s="235"/>
      <c r="L428" s="235"/>
      <c r="M428" s="235"/>
      <c r="O428" s="583">
        <v>14</v>
      </c>
      <c r="P428" s="584"/>
      <c r="Q428" s="585"/>
      <c r="R428" s="586"/>
      <c r="S428" s="586"/>
      <c r="T428" s="587"/>
      <c r="U428" s="235">
        <f t="shared" si="150"/>
        <v>0</v>
      </c>
      <c r="V428" s="235">
        <f t="shared" si="151"/>
        <v>0</v>
      </c>
      <c r="X428" s="583">
        <v>25</v>
      </c>
      <c r="Y428" s="584"/>
      <c r="Z428" s="585"/>
      <c r="AA428" s="586"/>
      <c r="AB428" s="586"/>
      <c r="AC428" s="587"/>
      <c r="AD428" s="235">
        <f t="shared" si="152"/>
        <v>0</v>
      </c>
      <c r="AE428" s="235">
        <f t="shared" si="147"/>
        <v>0</v>
      </c>
      <c r="AF428" s="235"/>
      <c r="AG428" s="584">
        <v>36</v>
      </c>
      <c r="AH428" s="584"/>
      <c r="AI428" s="586"/>
      <c r="AJ428" s="586"/>
      <c r="AK428" s="587"/>
      <c r="AL428" s="235">
        <f t="shared" si="153"/>
        <v>0</v>
      </c>
      <c r="AM428" s="235">
        <f t="shared" si="154"/>
        <v>0</v>
      </c>
    </row>
    <row r="429" spans="1:39" s="177" customFormat="1" x14ac:dyDescent="0.2">
      <c r="A429" s="583">
        <v>4</v>
      </c>
      <c r="B429" s="584"/>
      <c r="C429" s="585"/>
      <c r="D429" s="586"/>
      <c r="E429" s="586"/>
      <c r="F429" s="587"/>
      <c r="G429" s="235">
        <f t="shared" si="148"/>
        <v>0</v>
      </c>
      <c r="H429" s="235">
        <f t="shared" si="149"/>
        <v>0</v>
      </c>
      <c r="I429" s="235"/>
      <c r="J429" s="235"/>
      <c r="K429" s="235"/>
      <c r="L429" s="235"/>
      <c r="M429" s="235"/>
      <c r="O429" s="583">
        <v>15</v>
      </c>
      <c r="P429" s="584"/>
      <c r="Q429" s="585"/>
      <c r="R429" s="586"/>
      <c r="S429" s="586"/>
      <c r="T429" s="587"/>
      <c r="U429" s="235">
        <f t="shared" si="150"/>
        <v>0</v>
      </c>
      <c r="V429" s="235">
        <f t="shared" si="151"/>
        <v>0</v>
      </c>
      <c r="X429" s="583">
        <v>26</v>
      </c>
      <c r="Y429" s="584"/>
      <c r="Z429" s="585"/>
      <c r="AA429" s="586"/>
      <c r="AB429" s="586"/>
      <c r="AC429" s="587"/>
      <c r="AD429" s="235">
        <f t="shared" si="152"/>
        <v>0</v>
      </c>
      <c r="AE429" s="235">
        <f t="shared" si="147"/>
        <v>0</v>
      </c>
      <c r="AF429" s="235"/>
      <c r="AG429" s="584">
        <v>37</v>
      </c>
      <c r="AH429" s="584"/>
      <c r="AI429" s="586"/>
      <c r="AJ429" s="586"/>
      <c r="AK429" s="587"/>
      <c r="AL429" s="235">
        <f t="shared" si="153"/>
        <v>0</v>
      </c>
      <c r="AM429" s="235">
        <f t="shared" si="154"/>
        <v>0</v>
      </c>
    </row>
    <row r="430" spans="1:39" s="177" customFormat="1" x14ac:dyDescent="0.2">
      <c r="A430" s="583">
        <v>5</v>
      </c>
      <c r="B430" s="584"/>
      <c r="C430" s="585"/>
      <c r="D430" s="586"/>
      <c r="E430" s="586"/>
      <c r="F430" s="587"/>
      <c r="G430" s="235">
        <f t="shared" si="148"/>
        <v>0</v>
      </c>
      <c r="H430" s="235">
        <f t="shared" si="149"/>
        <v>0</v>
      </c>
      <c r="I430" s="235"/>
      <c r="J430" s="235"/>
      <c r="K430" s="235"/>
      <c r="L430" s="235"/>
      <c r="M430" s="235"/>
      <c r="O430" s="583">
        <v>16</v>
      </c>
      <c r="P430" s="584"/>
      <c r="Q430" s="585"/>
      <c r="R430" s="586"/>
      <c r="S430" s="586"/>
      <c r="T430" s="587"/>
      <c r="U430" s="235">
        <f t="shared" si="150"/>
        <v>0</v>
      </c>
      <c r="V430" s="235">
        <f t="shared" si="151"/>
        <v>0</v>
      </c>
      <c r="X430" s="583">
        <v>27</v>
      </c>
      <c r="Y430" s="584"/>
      <c r="Z430" s="585"/>
      <c r="AA430" s="586"/>
      <c r="AB430" s="586"/>
      <c r="AC430" s="587"/>
      <c r="AD430" s="235">
        <f t="shared" si="152"/>
        <v>0</v>
      </c>
      <c r="AE430" s="235">
        <f t="shared" si="147"/>
        <v>0</v>
      </c>
      <c r="AF430" s="235"/>
      <c r="AG430" s="584">
        <v>38</v>
      </c>
      <c r="AH430" s="584"/>
      <c r="AI430" s="586"/>
      <c r="AJ430" s="586"/>
      <c r="AK430" s="587"/>
      <c r="AL430" s="235">
        <f t="shared" si="153"/>
        <v>0</v>
      </c>
      <c r="AM430" s="235">
        <f t="shared" si="154"/>
        <v>0</v>
      </c>
    </row>
    <row r="431" spans="1:39" s="177" customFormat="1" x14ac:dyDescent="0.2">
      <c r="A431" s="583">
        <v>6</v>
      </c>
      <c r="B431" s="584"/>
      <c r="C431" s="585"/>
      <c r="D431" s="586"/>
      <c r="E431" s="586"/>
      <c r="F431" s="587"/>
      <c r="G431" s="235">
        <f t="shared" si="148"/>
        <v>0</v>
      </c>
      <c r="H431" s="235">
        <f t="shared" si="149"/>
        <v>0</v>
      </c>
      <c r="I431" s="235"/>
      <c r="J431" s="235"/>
      <c r="K431" s="235"/>
      <c r="L431" s="235"/>
      <c r="M431" s="235"/>
      <c r="O431" s="583">
        <v>17</v>
      </c>
      <c r="P431" s="584"/>
      <c r="Q431" s="585"/>
      <c r="R431" s="586"/>
      <c r="S431" s="586"/>
      <c r="T431" s="587"/>
      <c r="U431" s="235">
        <f t="shared" si="150"/>
        <v>0</v>
      </c>
      <c r="V431" s="235">
        <f t="shared" si="151"/>
        <v>0</v>
      </c>
      <c r="X431" s="583">
        <v>28</v>
      </c>
      <c r="Y431" s="584"/>
      <c r="Z431" s="585"/>
      <c r="AA431" s="586"/>
      <c r="AB431" s="586"/>
      <c r="AC431" s="587"/>
      <c r="AD431" s="235">
        <f t="shared" si="152"/>
        <v>0</v>
      </c>
      <c r="AE431" s="235">
        <f t="shared" si="147"/>
        <v>0</v>
      </c>
      <c r="AF431" s="235"/>
      <c r="AG431" s="584">
        <v>39</v>
      </c>
      <c r="AH431" s="584"/>
      <c r="AI431" s="586"/>
      <c r="AJ431" s="586"/>
      <c r="AK431" s="587"/>
      <c r="AL431" s="235">
        <f t="shared" si="153"/>
        <v>0</v>
      </c>
      <c r="AM431" s="235">
        <f t="shared" si="154"/>
        <v>0</v>
      </c>
    </row>
    <row r="432" spans="1:39" s="177" customFormat="1" x14ac:dyDescent="0.2">
      <c r="A432" s="583">
        <v>7</v>
      </c>
      <c r="B432" s="584"/>
      <c r="C432" s="585"/>
      <c r="D432" s="586"/>
      <c r="E432" s="586"/>
      <c r="F432" s="587"/>
      <c r="G432" s="235">
        <f t="shared" si="148"/>
        <v>0</v>
      </c>
      <c r="H432" s="235">
        <f t="shared" si="149"/>
        <v>0</v>
      </c>
      <c r="I432" s="235"/>
      <c r="J432" s="235"/>
      <c r="K432" s="235"/>
      <c r="L432" s="235"/>
      <c r="M432" s="235"/>
      <c r="O432" s="583">
        <v>18</v>
      </c>
      <c r="P432" s="584"/>
      <c r="Q432" s="585"/>
      <c r="R432" s="586"/>
      <c r="S432" s="586"/>
      <c r="T432" s="587"/>
      <c r="U432" s="235">
        <f t="shared" si="150"/>
        <v>0</v>
      </c>
      <c r="V432" s="235">
        <f t="shared" si="151"/>
        <v>0</v>
      </c>
      <c r="X432" s="583">
        <v>29</v>
      </c>
      <c r="Y432" s="584"/>
      <c r="Z432" s="585"/>
      <c r="AA432" s="586"/>
      <c r="AB432" s="586"/>
      <c r="AC432" s="587"/>
      <c r="AD432" s="235">
        <f t="shared" si="152"/>
        <v>0</v>
      </c>
      <c r="AE432" s="235">
        <f t="shared" si="147"/>
        <v>0</v>
      </c>
      <c r="AF432" s="235"/>
      <c r="AG432" s="584">
        <v>40</v>
      </c>
      <c r="AH432" s="584"/>
      <c r="AI432" s="586"/>
      <c r="AJ432" s="586"/>
      <c r="AK432" s="587"/>
      <c r="AL432" s="235">
        <f t="shared" si="153"/>
        <v>0</v>
      </c>
      <c r="AM432" s="235">
        <f t="shared" si="154"/>
        <v>0</v>
      </c>
    </row>
    <row r="433" spans="1:39" s="177" customFormat="1" x14ac:dyDescent="0.2">
      <c r="A433" s="583">
        <v>8</v>
      </c>
      <c r="B433" s="584"/>
      <c r="C433" s="585"/>
      <c r="D433" s="586"/>
      <c r="E433" s="586"/>
      <c r="F433" s="587"/>
      <c r="G433" s="235">
        <f t="shared" si="148"/>
        <v>0</v>
      </c>
      <c r="H433" s="235">
        <f t="shared" si="149"/>
        <v>0</v>
      </c>
      <c r="I433" s="235"/>
      <c r="J433" s="235"/>
      <c r="K433" s="235"/>
      <c r="L433" s="235"/>
      <c r="M433" s="235"/>
      <c r="O433" s="583">
        <v>19</v>
      </c>
      <c r="P433" s="584"/>
      <c r="Q433" s="585"/>
      <c r="R433" s="586"/>
      <c r="S433" s="586"/>
      <c r="T433" s="587"/>
      <c r="U433" s="235">
        <f t="shared" si="150"/>
        <v>0</v>
      </c>
      <c r="V433" s="235">
        <f t="shared" si="151"/>
        <v>0</v>
      </c>
      <c r="X433" s="583">
        <v>30</v>
      </c>
      <c r="Y433" s="584"/>
      <c r="Z433" s="585"/>
      <c r="AA433" s="586"/>
      <c r="AB433" s="586"/>
      <c r="AC433" s="587"/>
      <c r="AD433" s="235">
        <f t="shared" si="152"/>
        <v>0</v>
      </c>
      <c r="AE433" s="235">
        <f t="shared" si="147"/>
        <v>0</v>
      </c>
      <c r="AF433" s="235"/>
      <c r="AG433" s="584">
        <v>41</v>
      </c>
      <c r="AH433" s="584"/>
      <c r="AI433" s="586"/>
      <c r="AJ433" s="586"/>
      <c r="AK433" s="587"/>
      <c r="AL433" s="235">
        <f t="shared" si="153"/>
        <v>0</v>
      </c>
      <c r="AM433" s="235">
        <f t="shared" si="154"/>
        <v>0</v>
      </c>
    </row>
    <row r="434" spans="1:39" s="177" customFormat="1" x14ac:dyDescent="0.2">
      <c r="A434" s="583">
        <v>9</v>
      </c>
      <c r="B434" s="584"/>
      <c r="C434" s="585"/>
      <c r="D434" s="586"/>
      <c r="E434" s="586"/>
      <c r="F434" s="587"/>
      <c r="G434" s="235">
        <f t="shared" si="148"/>
        <v>0</v>
      </c>
      <c r="H434" s="235">
        <f t="shared" si="149"/>
        <v>0</v>
      </c>
      <c r="I434" s="235"/>
      <c r="J434" s="235"/>
      <c r="K434" s="235"/>
      <c r="L434" s="235"/>
      <c r="M434" s="235"/>
      <c r="O434" s="583">
        <v>20</v>
      </c>
      <c r="P434" s="584"/>
      <c r="Q434" s="585"/>
      <c r="R434" s="586"/>
      <c r="S434" s="586"/>
      <c r="T434" s="587"/>
      <c r="U434" s="235">
        <f t="shared" si="150"/>
        <v>0</v>
      </c>
      <c r="V434" s="235">
        <f t="shared" si="151"/>
        <v>0</v>
      </c>
      <c r="X434" s="583">
        <v>31</v>
      </c>
      <c r="Y434" s="584"/>
      <c r="Z434" s="585"/>
      <c r="AA434" s="586"/>
      <c r="AB434" s="586"/>
      <c r="AC434" s="587"/>
      <c r="AD434" s="235">
        <f t="shared" si="152"/>
        <v>0</v>
      </c>
      <c r="AE434" s="235">
        <f t="shared" si="147"/>
        <v>0</v>
      </c>
      <c r="AF434" s="235"/>
      <c r="AG434" s="584">
        <v>42</v>
      </c>
      <c r="AH434" s="584"/>
      <c r="AI434" s="586"/>
      <c r="AJ434" s="586"/>
      <c r="AK434" s="587"/>
      <c r="AL434" s="235">
        <f t="shared" si="153"/>
        <v>0</v>
      </c>
      <c r="AM434" s="235">
        <f t="shared" si="154"/>
        <v>0</v>
      </c>
    </row>
    <row r="435" spans="1:39" s="177" customFormat="1" x14ac:dyDescent="0.2">
      <c r="A435" s="583">
        <v>10</v>
      </c>
      <c r="B435" s="584"/>
      <c r="C435" s="585"/>
      <c r="D435" s="586"/>
      <c r="E435" s="586"/>
      <c r="F435" s="587"/>
      <c r="G435" s="235">
        <f t="shared" si="148"/>
        <v>0</v>
      </c>
      <c r="H435" s="235">
        <f t="shared" si="149"/>
        <v>0</v>
      </c>
      <c r="I435" s="235"/>
      <c r="J435" s="235"/>
      <c r="K435" s="235"/>
      <c r="L435" s="235"/>
      <c r="M435" s="235"/>
      <c r="O435" s="583">
        <v>21</v>
      </c>
      <c r="P435" s="584"/>
      <c r="Q435" s="585"/>
      <c r="R435" s="586"/>
      <c r="S435" s="586"/>
      <c r="T435" s="587"/>
      <c r="U435" s="235">
        <f t="shared" si="150"/>
        <v>0</v>
      </c>
      <c r="V435" s="235">
        <f t="shared" si="151"/>
        <v>0</v>
      </c>
      <c r="X435" s="583">
        <v>32</v>
      </c>
      <c r="Y435" s="584"/>
      <c r="Z435" s="585"/>
      <c r="AA435" s="586"/>
      <c r="AB435" s="586"/>
      <c r="AC435" s="587"/>
      <c r="AD435" s="235">
        <f t="shared" si="152"/>
        <v>0</v>
      </c>
      <c r="AE435" s="235">
        <f t="shared" si="147"/>
        <v>0</v>
      </c>
      <c r="AF435" s="235"/>
      <c r="AG435" s="584">
        <v>43</v>
      </c>
      <c r="AH435" s="584"/>
      <c r="AI435" s="586"/>
      <c r="AJ435" s="586"/>
      <c r="AK435" s="587"/>
      <c r="AL435" s="235">
        <f t="shared" si="153"/>
        <v>0</v>
      </c>
      <c r="AM435" s="235">
        <f t="shared" si="154"/>
        <v>0</v>
      </c>
    </row>
    <row r="436" spans="1:39" s="177" customFormat="1" ht="13.5" thickBot="1" x14ac:dyDescent="0.25">
      <c r="A436" s="583">
        <v>11</v>
      </c>
      <c r="B436" s="584"/>
      <c r="C436" s="585"/>
      <c r="D436" s="586"/>
      <c r="E436" s="586"/>
      <c r="F436" s="587"/>
      <c r="G436" s="235">
        <f t="shared" si="148"/>
        <v>0</v>
      </c>
      <c r="H436" s="235">
        <f t="shared" si="149"/>
        <v>0</v>
      </c>
      <c r="I436" s="235"/>
      <c r="J436" s="235"/>
      <c r="K436" s="235"/>
      <c r="L436" s="235"/>
      <c r="M436" s="235"/>
      <c r="O436" s="583">
        <v>22</v>
      </c>
      <c r="P436" s="584"/>
      <c r="Q436" s="585"/>
      <c r="R436" s="586"/>
      <c r="S436" s="586"/>
      <c r="T436" s="587"/>
      <c r="U436" s="235">
        <f t="shared" si="150"/>
        <v>0</v>
      </c>
      <c r="V436" s="235">
        <f t="shared" si="151"/>
        <v>0</v>
      </c>
      <c r="X436" s="583">
        <v>33</v>
      </c>
      <c r="Y436" s="584"/>
      <c r="Z436" s="585"/>
      <c r="AA436" s="586"/>
      <c r="AB436" s="586"/>
      <c r="AC436" s="587"/>
      <c r="AD436" s="235">
        <f t="shared" si="152"/>
        <v>0</v>
      </c>
      <c r="AE436" s="235">
        <f t="shared" si="147"/>
        <v>0</v>
      </c>
      <c r="AF436" s="235"/>
      <c r="AG436" s="589"/>
      <c r="AH436" s="589" t="s">
        <v>3</v>
      </c>
      <c r="AI436" s="589"/>
      <c r="AJ436" s="589"/>
      <c r="AK436" s="590">
        <f>SUM(F426:F436)+SUM(T426:T436)+SUM(AK426:AK435)+SUM(AC426:AC436)</f>
        <v>0</v>
      </c>
      <c r="AL436" s="235"/>
      <c r="AM436" s="235"/>
    </row>
    <row r="437" spans="1:39" s="177" customFormat="1" x14ac:dyDescent="0.2">
      <c r="B437" s="591"/>
      <c r="C437" s="328"/>
      <c r="D437" s="592"/>
      <c r="E437" s="592"/>
      <c r="F437" s="575"/>
      <c r="G437" s="235"/>
      <c r="H437" s="235"/>
      <c r="I437" s="235"/>
      <c r="J437" s="235"/>
      <c r="K437" s="235"/>
      <c r="L437" s="235"/>
      <c r="M437" s="235"/>
      <c r="P437" s="591"/>
      <c r="Q437" s="328"/>
      <c r="R437" s="592"/>
      <c r="S437" s="592"/>
      <c r="T437" s="575"/>
      <c r="U437" s="235"/>
      <c r="V437" s="235"/>
      <c r="Y437" s="591"/>
      <c r="Z437" s="328"/>
      <c r="AA437" s="592"/>
      <c r="AB437" s="592"/>
      <c r="AC437" s="575"/>
      <c r="AD437" s="235"/>
      <c r="AE437" s="235"/>
      <c r="AF437" s="235"/>
      <c r="AG437" s="591"/>
      <c r="AH437" s="591"/>
      <c r="AI437" s="592"/>
      <c r="AJ437" s="592"/>
      <c r="AK437" s="575"/>
      <c r="AL437" s="235"/>
      <c r="AM437" s="235"/>
    </row>
    <row r="438" spans="1:39" s="177" customFormat="1" x14ac:dyDescent="0.2">
      <c r="B438" s="591"/>
      <c r="C438" s="328"/>
      <c r="D438" s="592"/>
      <c r="E438" s="592"/>
      <c r="F438" s="575"/>
      <c r="G438" s="235"/>
      <c r="H438" s="235"/>
      <c r="I438" s="235"/>
      <c r="J438" s="235"/>
      <c r="K438" s="235"/>
      <c r="L438" s="235"/>
      <c r="M438" s="235"/>
      <c r="P438" s="591"/>
      <c r="Q438" s="328"/>
      <c r="R438" s="592"/>
      <c r="S438" s="592"/>
      <c r="T438" s="575"/>
      <c r="U438" s="235"/>
      <c r="V438" s="235"/>
      <c r="Y438" s="591"/>
      <c r="Z438" s="328"/>
      <c r="AA438" s="592"/>
      <c r="AB438" s="592"/>
      <c r="AC438" s="575"/>
      <c r="AD438" s="235"/>
      <c r="AE438" s="235"/>
      <c r="AF438" s="235"/>
      <c r="AG438" s="591"/>
      <c r="AH438" s="591"/>
      <c r="AI438" s="592"/>
      <c r="AJ438" s="592"/>
      <c r="AK438" s="575"/>
      <c r="AL438" s="235"/>
      <c r="AM438" s="235"/>
    </row>
    <row r="439" spans="1:39" s="177" customFormat="1" x14ac:dyDescent="0.2">
      <c r="B439" s="591"/>
      <c r="C439" s="328"/>
      <c r="D439" s="592"/>
      <c r="E439" s="592"/>
      <c r="F439" s="575"/>
      <c r="G439" s="235"/>
      <c r="H439" s="235"/>
      <c r="I439" s="235"/>
      <c r="J439" s="235"/>
      <c r="K439" s="235"/>
      <c r="L439" s="235"/>
      <c r="M439" s="235"/>
      <c r="P439" s="591"/>
      <c r="Q439" s="328"/>
      <c r="R439" s="592"/>
      <c r="S439" s="592"/>
      <c r="T439" s="575"/>
      <c r="U439" s="235"/>
      <c r="V439" s="235"/>
      <c r="Y439" s="591"/>
      <c r="Z439" s="328"/>
      <c r="AA439" s="592"/>
      <c r="AB439" s="592"/>
      <c r="AC439" s="575"/>
      <c r="AD439" s="235"/>
      <c r="AE439" s="235"/>
      <c r="AF439" s="235"/>
      <c r="AG439" s="591"/>
      <c r="AH439" s="591"/>
      <c r="AI439" s="592"/>
      <c r="AJ439" s="592"/>
      <c r="AK439" s="575"/>
      <c r="AL439" s="235"/>
      <c r="AM439" s="235"/>
    </row>
    <row r="440" spans="1:39" s="177" customFormat="1" x14ac:dyDescent="0.2">
      <c r="B440" s="591"/>
      <c r="C440" s="328"/>
      <c r="D440" s="592"/>
      <c r="E440" s="592"/>
      <c r="F440" s="575"/>
      <c r="G440" s="235"/>
      <c r="H440" s="235"/>
      <c r="I440" s="235"/>
      <c r="J440" s="235"/>
      <c r="K440" s="235"/>
      <c r="L440" s="235"/>
      <c r="M440" s="235"/>
      <c r="P440" s="591"/>
      <c r="Q440" s="328"/>
      <c r="R440" s="592"/>
      <c r="S440" s="592"/>
      <c r="T440" s="575"/>
      <c r="U440" s="235"/>
      <c r="V440" s="235"/>
      <c r="Y440" s="591"/>
      <c r="Z440" s="328"/>
      <c r="AA440" s="592"/>
      <c r="AB440" s="592"/>
      <c r="AC440" s="575"/>
      <c r="AD440" s="235"/>
      <c r="AE440" s="235"/>
      <c r="AF440" s="235"/>
      <c r="AG440" s="591"/>
      <c r="AH440" s="591"/>
      <c r="AI440" s="592"/>
      <c r="AJ440" s="592"/>
      <c r="AK440" s="575"/>
      <c r="AL440" s="235"/>
      <c r="AM440" s="235"/>
    </row>
    <row r="441" spans="1:39" s="177" customFormat="1" x14ac:dyDescent="0.2">
      <c r="B441" s="591"/>
      <c r="C441" s="328"/>
      <c r="D441" s="592"/>
      <c r="E441" s="592"/>
      <c r="F441" s="575"/>
      <c r="G441" s="235"/>
      <c r="H441" s="235"/>
      <c r="I441" s="235"/>
      <c r="J441" s="235"/>
      <c r="K441" s="235"/>
      <c r="L441" s="235"/>
      <c r="M441" s="235"/>
      <c r="P441" s="591"/>
      <c r="Q441" s="328"/>
      <c r="R441" s="592"/>
      <c r="S441" s="592"/>
      <c r="T441" s="575"/>
      <c r="U441" s="235"/>
      <c r="V441" s="235"/>
      <c r="Y441" s="591"/>
      <c r="Z441" s="328"/>
      <c r="AA441" s="592"/>
      <c r="AB441" s="592"/>
      <c r="AC441" s="575"/>
      <c r="AD441" s="235"/>
      <c r="AE441" s="235"/>
      <c r="AF441" s="235"/>
      <c r="AG441" s="591"/>
      <c r="AH441" s="591"/>
      <c r="AI441" s="592"/>
      <c r="AJ441" s="592"/>
      <c r="AK441" s="575"/>
      <c r="AL441" s="235"/>
      <c r="AM441" s="235"/>
    </row>
    <row r="442" spans="1:39" s="177" customFormat="1" x14ac:dyDescent="0.2">
      <c r="B442" s="591"/>
      <c r="C442" s="328"/>
      <c r="D442" s="592"/>
      <c r="E442" s="592"/>
      <c r="F442" s="575"/>
      <c r="G442" s="235"/>
      <c r="H442" s="235"/>
      <c r="I442" s="235"/>
      <c r="J442" s="235"/>
      <c r="K442" s="235"/>
      <c r="L442" s="235"/>
      <c r="M442" s="235"/>
      <c r="P442" s="591"/>
      <c r="Q442" s="328"/>
      <c r="R442" s="592"/>
      <c r="S442" s="592"/>
      <c r="T442" s="575"/>
      <c r="U442" s="235"/>
      <c r="V442" s="235"/>
      <c r="Y442" s="591"/>
      <c r="Z442" s="328"/>
      <c r="AA442" s="592"/>
      <c r="AB442" s="592"/>
      <c r="AC442" s="575"/>
      <c r="AD442" s="235"/>
      <c r="AE442" s="235"/>
      <c r="AF442" s="235"/>
      <c r="AG442" s="591"/>
      <c r="AH442" s="591"/>
      <c r="AI442" s="592"/>
      <c r="AJ442" s="592"/>
      <c r="AK442" s="575"/>
      <c r="AL442" s="235"/>
      <c r="AM442" s="235"/>
    </row>
    <row r="443" spans="1:39" s="177" customFormat="1" ht="13.5" thickBot="1" x14ac:dyDescent="0.25">
      <c r="B443" s="591"/>
      <c r="C443" s="328"/>
      <c r="D443" s="592"/>
      <c r="E443" s="592"/>
      <c r="F443" s="575"/>
      <c r="G443" s="235"/>
      <c r="H443" s="235"/>
      <c r="I443" s="235"/>
      <c r="J443" s="235"/>
      <c r="K443" s="235"/>
      <c r="L443" s="235"/>
      <c r="M443" s="235"/>
      <c r="P443" s="591"/>
      <c r="Q443" s="328"/>
      <c r="R443" s="592"/>
      <c r="S443" s="592"/>
      <c r="T443" s="575"/>
      <c r="U443" s="235"/>
      <c r="V443" s="235"/>
      <c r="Y443" s="591"/>
      <c r="Z443" s="328"/>
      <c r="AA443" s="592"/>
      <c r="AB443" s="592"/>
      <c r="AC443" s="575"/>
      <c r="AD443" s="235"/>
      <c r="AE443" s="235"/>
      <c r="AF443" s="235"/>
      <c r="AG443" s="591"/>
      <c r="AH443" s="591"/>
      <c r="AI443" s="592"/>
      <c r="AJ443" s="592"/>
      <c r="AK443" s="575"/>
      <c r="AL443" s="235"/>
      <c r="AM443" s="235"/>
    </row>
    <row r="444" spans="1:39" s="177" customFormat="1" ht="13.5" thickBot="1" x14ac:dyDescent="0.25">
      <c r="A444" s="579">
        <v>20</v>
      </c>
      <c r="B444" s="579"/>
      <c r="C444" s="472"/>
      <c r="D444" s="816" t="s">
        <v>159</v>
      </c>
      <c r="E444" s="812" t="s">
        <v>34</v>
      </c>
      <c r="F444" s="580">
        <f>+$AK456</f>
        <v>0</v>
      </c>
      <c r="G444" s="235"/>
      <c r="H444" s="235"/>
      <c r="I444" s="235"/>
      <c r="J444" s="235"/>
      <c r="K444" s="235"/>
      <c r="L444" s="235"/>
      <c r="M444" s="235"/>
      <c r="O444" s="579"/>
      <c r="P444" s="579"/>
      <c r="Q444" s="472"/>
      <c r="R444" s="816" t="s">
        <v>159</v>
      </c>
      <c r="S444" s="812" t="s">
        <v>34</v>
      </c>
      <c r="T444" s="580">
        <f>+$AK456</f>
        <v>0</v>
      </c>
      <c r="U444" s="235"/>
      <c r="V444" s="235"/>
      <c r="X444" s="579">
        <v>20</v>
      </c>
      <c r="Y444" s="579"/>
      <c r="Z444" s="472"/>
      <c r="AA444" s="816" t="s">
        <v>159</v>
      </c>
      <c r="AB444" s="812" t="s">
        <v>34</v>
      </c>
      <c r="AC444" s="580">
        <f>+$AK456</f>
        <v>0</v>
      </c>
      <c r="AD444" s="235"/>
      <c r="AE444" s="235"/>
      <c r="AF444" s="235"/>
      <c r="AG444" s="579"/>
      <c r="AH444" s="579"/>
      <c r="AI444" s="816" t="s">
        <v>159</v>
      </c>
      <c r="AJ444" s="812" t="s">
        <v>34</v>
      </c>
      <c r="AK444" s="814" t="s">
        <v>18</v>
      </c>
      <c r="AL444" s="235"/>
      <c r="AM444" s="235"/>
    </row>
    <row r="445" spans="1:39" s="177" customFormat="1" ht="51" x14ac:dyDescent="0.2">
      <c r="A445" s="581" t="s">
        <v>7</v>
      </c>
      <c r="B445" s="582" t="str">
        <f>+" אסמכתא " &amp; $B$22 &amp;"         חזרה לטבלה "</f>
        <v xml:space="preserve"> אסמכתא          חזרה לטבלה </v>
      </c>
      <c r="C445" s="477" t="s">
        <v>203</v>
      </c>
      <c r="D445" s="817"/>
      <c r="E445" s="813"/>
      <c r="F445" s="580" t="s">
        <v>18</v>
      </c>
      <c r="G445" s="235"/>
      <c r="H445" s="235"/>
      <c r="I445" s="235"/>
      <c r="J445" s="235"/>
      <c r="K445" s="235"/>
      <c r="L445" s="235"/>
      <c r="M445" s="235"/>
      <c r="O445" s="581" t="s">
        <v>23</v>
      </c>
      <c r="P445" s="582" t="str">
        <f>+" אסמכתא " &amp; $B$22 &amp;"         חזרה לטבלה "</f>
        <v xml:space="preserve"> אסמכתא          חזרה לטבלה </v>
      </c>
      <c r="Q445" s="477" t="s">
        <v>203</v>
      </c>
      <c r="R445" s="817"/>
      <c r="S445" s="813"/>
      <c r="T445" s="580" t="s">
        <v>18</v>
      </c>
      <c r="U445" s="235"/>
      <c r="V445" s="235"/>
      <c r="X445" s="581" t="s">
        <v>7</v>
      </c>
      <c r="Y445" s="582" t="str">
        <f>+" אסמכתא " &amp; $B$22 &amp;"         חזרה לטבלה "</f>
        <v xml:space="preserve"> אסמכתא          חזרה לטבלה </v>
      </c>
      <c r="Z445" s="477" t="s">
        <v>203</v>
      </c>
      <c r="AA445" s="817"/>
      <c r="AB445" s="813"/>
      <c r="AC445" s="580" t="s">
        <v>18</v>
      </c>
      <c r="AD445" s="235"/>
      <c r="AE445" s="235"/>
      <c r="AF445" s="235"/>
      <c r="AG445" s="582" t="s">
        <v>23</v>
      </c>
      <c r="AH445" s="582" t="str">
        <f>+" אסמכתא " &amp; $B$22 &amp;"         חזרה לטבלה "</f>
        <v xml:space="preserve"> אסמכתא          חזרה לטבלה </v>
      </c>
      <c r="AI445" s="817"/>
      <c r="AJ445" s="813"/>
      <c r="AK445" s="815"/>
      <c r="AL445" s="235"/>
      <c r="AM445" s="235"/>
    </row>
    <row r="446" spans="1:39" s="177" customFormat="1" x14ac:dyDescent="0.2">
      <c r="A446" s="583">
        <v>1</v>
      </c>
      <c r="B446" s="584"/>
      <c r="C446" s="585"/>
      <c r="D446" s="586"/>
      <c r="E446" s="586"/>
      <c r="F446" s="587"/>
      <c r="G446" s="235">
        <f>IF(AND((COUNTA($C$22)=1),(COUNTA(F446)=1),($C$22&lt;&gt;0),(OR((E446&lt;$C$62),(E446&gt;($E$62+61))))),1,0)</f>
        <v>0</v>
      </c>
      <c r="H446" s="235">
        <f>IF(AND((COUNTA($C$22)=1),(COUNTA(F446)=1),($C$22&lt;&gt;0),(OR((D446&lt;$C$62),(D446&gt;($E$62))))),1,0)</f>
        <v>0</v>
      </c>
      <c r="I446" s="235"/>
      <c r="J446" s="235"/>
      <c r="K446" s="235"/>
      <c r="L446" s="235"/>
      <c r="M446" s="235"/>
      <c r="O446" s="583">
        <v>12</v>
      </c>
      <c r="P446" s="584"/>
      <c r="Q446" s="585"/>
      <c r="R446" s="586"/>
      <c r="S446" s="586"/>
      <c r="T446" s="587"/>
      <c r="U446" s="235">
        <f>IF(AND((COUNTA($C$22)=1),(COUNTA(T446)=1),($C$22&lt;&gt;0),(OR((S446&lt;$C$62),(S446&gt;($E$62+61))))),1,0)</f>
        <v>0</v>
      </c>
      <c r="V446" s="235">
        <f>IF(AND((COUNTA($C$22)=1),(COUNTA(T446)=1),($C$22&lt;&gt;0),(OR((R446&lt;$C$62),(R446&gt;($E$62))))),1,0)</f>
        <v>0</v>
      </c>
      <c r="X446" s="583">
        <v>23</v>
      </c>
      <c r="Y446" s="584"/>
      <c r="Z446" s="585"/>
      <c r="AA446" s="586"/>
      <c r="AB446" s="586"/>
      <c r="AC446" s="587"/>
      <c r="AD446" s="235">
        <f>IF(AND((COUNTA($C$22)=1),(COUNTA(AC446)=1),($C$22&lt;&gt;0),(OR((AB446&lt;$C$62),(AB446&gt;($E$62+61))))),1,0)</f>
        <v>0</v>
      </c>
      <c r="AE446" s="235">
        <f t="shared" ref="AE446:AE456" si="155">IF(AND((COUNTA($C$22)=1),(COUNTA(AC446)=1),($C$22&lt;&gt;0),(OR((AA446&lt;$C$62),(AA446&gt;($E$62))))),1,0)</f>
        <v>0</v>
      </c>
      <c r="AF446" s="235"/>
      <c r="AG446" s="584">
        <v>34</v>
      </c>
      <c r="AH446" s="584"/>
      <c r="AI446" s="586"/>
      <c r="AJ446" s="586"/>
      <c r="AK446" s="587"/>
      <c r="AL446" s="235">
        <f>IF(AND((COUNTA($C$22)=1),(COUNTA(AK446)=1),($C$22&lt;&gt;0),(OR((AJ446&lt;$C$62),(AJ446&gt;($E$62+61))))),1,0)</f>
        <v>0</v>
      </c>
      <c r="AM446" s="235">
        <f>IF(AND((COUNTA($C$22)=1),(COUNTA(AK446)=1),($C$22&lt;&gt;0),(OR((AI446&lt;$C$62),(AI446&gt;($E$62))))),1,0)</f>
        <v>0</v>
      </c>
    </row>
    <row r="447" spans="1:39" s="177" customFormat="1" x14ac:dyDescent="0.2">
      <c r="A447" s="583">
        <v>2</v>
      </c>
      <c r="B447" s="584"/>
      <c r="C447" s="585"/>
      <c r="D447" s="586"/>
      <c r="E447" s="586"/>
      <c r="F447" s="587"/>
      <c r="G447" s="235">
        <f t="shared" ref="G447:G456" si="156">IF(AND((COUNTA($C$22)=1),(COUNTA(F447)=1),($C$22&lt;&gt;0),(OR((E447&lt;$C$62),(E447&gt;($E$62+61))))),1,0)</f>
        <v>0</v>
      </c>
      <c r="H447" s="235">
        <f t="shared" ref="H447:H456" si="157">IF(AND((COUNTA($C$22)=1),(COUNTA(F447)=1),($C$22&lt;&gt;0),(OR((D447&lt;$C$62),(D447&gt;($E$62))))),1,0)</f>
        <v>0</v>
      </c>
      <c r="I447" s="235"/>
      <c r="J447" s="235"/>
      <c r="K447" s="235"/>
      <c r="L447" s="235"/>
      <c r="M447" s="235"/>
      <c r="O447" s="583">
        <v>13</v>
      </c>
      <c r="P447" s="584"/>
      <c r="Q447" s="585"/>
      <c r="R447" s="586"/>
      <c r="S447" s="586"/>
      <c r="T447" s="587"/>
      <c r="U447" s="235">
        <f t="shared" ref="U447:U456" si="158">IF(AND((COUNTA($C$22)=1),(COUNTA(T447)=1),($C$22&lt;&gt;0),(OR((S447&lt;$C$62),(S447&gt;($E$62+61))))),1,0)</f>
        <v>0</v>
      </c>
      <c r="V447" s="235">
        <f t="shared" ref="V447:V456" si="159">IF(AND((COUNTA($C$22)=1),(COUNTA(T447)=1),($C$22&lt;&gt;0),(OR((R447&lt;$C$62),(R447&gt;($E$62))))),1,0)</f>
        <v>0</v>
      </c>
      <c r="X447" s="583">
        <v>24</v>
      </c>
      <c r="Y447" s="584"/>
      <c r="Z447" s="585"/>
      <c r="AA447" s="586"/>
      <c r="AB447" s="586"/>
      <c r="AC447" s="587"/>
      <c r="AD447" s="235">
        <f t="shared" ref="AD447:AD456" si="160">IF(AND((COUNTA($C$22)=1),(COUNTA(AC447)=1),($C$22&lt;&gt;0),(OR((AB447&lt;$C$62),(AB447&gt;($E$62+61))))),1,0)</f>
        <v>0</v>
      </c>
      <c r="AE447" s="235">
        <f t="shared" si="155"/>
        <v>0</v>
      </c>
      <c r="AF447" s="235"/>
      <c r="AG447" s="584">
        <v>35</v>
      </c>
      <c r="AH447" s="584"/>
      <c r="AI447" s="586"/>
      <c r="AJ447" s="586"/>
      <c r="AK447" s="587"/>
      <c r="AL447" s="235">
        <f t="shared" ref="AL447:AL455" si="161">IF(AND((COUNTA($C$22)=1),(COUNTA(AK447)=1),($C$22&lt;&gt;0),(OR((AJ447&lt;$C$62),(AJ447&gt;($E$62+61))))),1,0)</f>
        <v>0</v>
      </c>
      <c r="AM447" s="235">
        <f t="shared" ref="AM447:AM455" si="162">IF(AND((COUNTA($C$22)=1),(COUNTA(AK447)=1),($C$22&lt;&gt;0),(OR((AI447&lt;$C$62),(AI447&gt;($E$62))))),1,0)</f>
        <v>0</v>
      </c>
    </row>
    <row r="448" spans="1:39" s="177" customFormat="1" x14ac:dyDescent="0.2">
      <c r="A448" s="583">
        <v>3</v>
      </c>
      <c r="B448" s="584"/>
      <c r="C448" s="585"/>
      <c r="D448" s="586"/>
      <c r="E448" s="586"/>
      <c r="F448" s="587"/>
      <c r="G448" s="235">
        <f t="shared" si="156"/>
        <v>0</v>
      </c>
      <c r="H448" s="235">
        <f t="shared" si="157"/>
        <v>0</v>
      </c>
      <c r="I448" s="235"/>
      <c r="J448" s="235"/>
      <c r="K448" s="235"/>
      <c r="L448" s="235"/>
      <c r="M448" s="235"/>
      <c r="O448" s="583">
        <v>14</v>
      </c>
      <c r="P448" s="584"/>
      <c r="Q448" s="585"/>
      <c r="R448" s="586"/>
      <c r="S448" s="586"/>
      <c r="T448" s="587"/>
      <c r="U448" s="235">
        <f t="shared" si="158"/>
        <v>0</v>
      </c>
      <c r="V448" s="235">
        <f t="shared" si="159"/>
        <v>0</v>
      </c>
      <c r="X448" s="583">
        <v>25</v>
      </c>
      <c r="Y448" s="584"/>
      <c r="Z448" s="585"/>
      <c r="AA448" s="586"/>
      <c r="AB448" s="586"/>
      <c r="AC448" s="587"/>
      <c r="AD448" s="235">
        <f t="shared" si="160"/>
        <v>0</v>
      </c>
      <c r="AE448" s="235">
        <f t="shared" si="155"/>
        <v>0</v>
      </c>
      <c r="AF448" s="235"/>
      <c r="AG448" s="584">
        <v>36</v>
      </c>
      <c r="AH448" s="584"/>
      <c r="AI448" s="586"/>
      <c r="AJ448" s="586"/>
      <c r="AK448" s="587"/>
      <c r="AL448" s="235">
        <f t="shared" si="161"/>
        <v>0</v>
      </c>
      <c r="AM448" s="235">
        <f t="shared" si="162"/>
        <v>0</v>
      </c>
    </row>
    <row r="449" spans="1:39" s="177" customFormat="1" x14ac:dyDescent="0.2">
      <c r="A449" s="583">
        <v>4</v>
      </c>
      <c r="B449" s="584"/>
      <c r="C449" s="585"/>
      <c r="D449" s="586"/>
      <c r="E449" s="586"/>
      <c r="F449" s="587"/>
      <c r="G449" s="235">
        <f t="shared" si="156"/>
        <v>0</v>
      </c>
      <c r="H449" s="235">
        <f t="shared" si="157"/>
        <v>0</v>
      </c>
      <c r="I449" s="235"/>
      <c r="J449" s="235"/>
      <c r="K449" s="235"/>
      <c r="L449" s="235"/>
      <c r="M449" s="235"/>
      <c r="O449" s="583">
        <v>15</v>
      </c>
      <c r="P449" s="584"/>
      <c r="Q449" s="585"/>
      <c r="R449" s="586"/>
      <c r="S449" s="586"/>
      <c r="T449" s="587"/>
      <c r="U449" s="235">
        <f t="shared" si="158"/>
        <v>0</v>
      </c>
      <c r="V449" s="235">
        <f t="shared" si="159"/>
        <v>0</v>
      </c>
      <c r="X449" s="583">
        <v>26</v>
      </c>
      <c r="Y449" s="584"/>
      <c r="Z449" s="585"/>
      <c r="AA449" s="586"/>
      <c r="AB449" s="586"/>
      <c r="AC449" s="587"/>
      <c r="AD449" s="235">
        <f t="shared" si="160"/>
        <v>0</v>
      </c>
      <c r="AE449" s="235">
        <f t="shared" si="155"/>
        <v>0</v>
      </c>
      <c r="AF449" s="235"/>
      <c r="AG449" s="584">
        <v>37</v>
      </c>
      <c r="AH449" s="584"/>
      <c r="AI449" s="586"/>
      <c r="AJ449" s="586"/>
      <c r="AK449" s="587"/>
      <c r="AL449" s="235">
        <f t="shared" si="161"/>
        <v>0</v>
      </c>
      <c r="AM449" s="235">
        <f t="shared" si="162"/>
        <v>0</v>
      </c>
    </row>
    <row r="450" spans="1:39" s="177" customFormat="1" x14ac:dyDescent="0.2">
      <c r="A450" s="583">
        <v>5</v>
      </c>
      <c r="B450" s="584"/>
      <c r="C450" s="585"/>
      <c r="D450" s="586"/>
      <c r="E450" s="586"/>
      <c r="F450" s="587"/>
      <c r="G450" s="235">
        <f t="shared" si="156"/>
        <v>0</v>
      </c>
      <c r="H450" s="235">
        <f t="shared" si="157"/>
        <v>0</v>
      </c>
      <c r="I450" s="235"/>
      <c r="J450" s="235"/>
      <c r="K450" s="235"/>
      <c r="L450" s="235"/>
      <c r="M450" s="235"/>
      <c r="O450" s="583">
        <v>16</v>
      </c>
      <c r="P450" s="584"/>
      <c r="Q450" s="585"/>
      <c r="R450" s="586"/>
      <c r="S450" s="586"/>
      <c r="T450" s="587"/>
      <c r="U450" s="235">
        <f t="shared" si="158"/>
        <v>0</v>
      </c>
      <c r="V450" s="235">
        <f t="shared" si="159"/>
        <v>0</v>
      </c>
      <c r="X450" s="583">
        <v>27</v>
      </c>
      <c r="Y450" s="584"/>
      <c r="Z450" s="585"/>
      <c r="AA450" s="586"/>
      <c r="AB450" s="586"/>
      <c r="AC450" s="587"/>
      <c r="AD450" s="235">
        <f t="shared" si="160"/>
        <v>0</v>
      </c>
      <c r="AE450" s="235">
        <f t="shared" si="155"/>
        <v>0</v>
      </c>
      <c r="AF450" s="235"/>
      <c r="AG450" s="584">
        <v>38</v>
      </c>
      <c r="AH450" s="584"/>
      <c r="AI450" s="586"/>
      <c r="AJ450" s="586"/>
      <c r="AK450" s="587"/>
      <c r="AL450" s="235">
        <f t="shared" si="161"/>
        <v>0</v>
      </c>
      <c r="AM450" s="235">
        <f t="shared" si="162"/>
        <v>0</v>
      </c>
    </row>
    <row r="451" spans="1:39" s="177" customFormat="1" x14ac:dyDescent="0.2">
      <c r="A451" s="583">
        <v>6</v>
      </c>
      <c r="B451" s="584"/>
      <c r="C451" s="585"/>
      <c r="D451" s="586"/>
      <c r="E451" s="586"/>
      <c r="F451" s="587"/>
      <c r="G451" s="235">
        <f t="shared" si="156"/>
        <v>0</v>
      </c>
      <c r="H451" s="235">
        <f t="shared" si="157"/>
        <v>0</v>
      </c>
      <c r="I451" s="235"/>
      <c r="J451" s="235"/>
      <c r="K451" s="235"/>
      <c r="L451" s="235"/>
      <c r="M451" s="235"/>
      <c r="O451" s="583">
        <v>17</v>
      </c>
      <c r="P451" s="584"/>
      <c r="Q451" s="585"/>
      <c r="R451" s="586"/>
      <c r="S451" s="586"/>
      <c r="T451" s="587"/>
      <c r="U451" s="235">
        <f t="shared" si="158"/>
        <v>0</v>
      </c>
      <c r="V451" s="235">
        <f t="shared" si="159"/>
        <v>0</v>
      </c>
      <c r="X451" s="583">
        <v>28</v>
      </c>
      <c r="Y451" s="584"/>
      <c r="Z451" s="585"/>
      <c r="AA451" s="586"/>
      <c r="AB451" s="586"/>
      <c r="AC451" s="587"/>
      <c r="AD451" s="235">
        <f t="shared" si="160"/>
        <v>0</v>
      </c>
      <c r="AE451" s="235">
        <f t="shared" si="155"/>
        <v>0</v>
      </c>
      <c r="AF451" s="235"/>
      <c r="AG451" s="584">
        <v>39</v>
      </c>
      <c r="AH451" s="584"/>
      <c r="AI451" s="586"/>
      <c r="AJ451" s="586"/>
      <c r="AK451" s="587"/>
      <c r="AL451" s="235">
        <f t="shared" si="161"/>
        <v>0</v>
      </c>
      <c r="AM451" s="235">
        <f t="shared" si="162"/>
        <v>0</v>
      </c>
    </row>
    <row r="452" spans="1:39" s="177" customFormat="1" x14ac:dyDescent="0.2">
      <c r="A452" s="583">
        <v>7</v>
      </c>
      <c r="B452" s="584"/>
      <c r="C452" s="585"/>
      <c r="D452" s="586"/>
      <c r="E452" s="586"/>
      <c r="F452" s="587"/>
      <c r="G452" s="235">
        <f t="shared" si="156"/>
        <v>0</v>
      </c>
      <c r="H452" s="235">
        <f t="shared" si="157"/>
        <v>0</v>
      </c>
      <c r="I452" s="235"/>
      <c r="J452" s="235"/>
      <c r="K452" s="235"/>
      <c r="L452" s="235"/>
      <c r="M452" s="235"/>
      <c r="O452" s="583">
        <v>18</v>
      </c>
      <c r="P452" s="584"/>
      <c r="Q452" s="585"/>
      <c r="R452" s="586"/>
      <c r="S452" s="586"/>
      <c r="T452" s="587"/>
      <c r="U452" s="235">
        <f t="shared" si="158"/>
        <v>0</v>
      </c>
      <c r="V452" s="235">
        <f t="shared" si="159"/>
        <v>0</v>
      </c>
      <c r="X452" s="583">
        <v>29</v>
      </c>
      <c r="Y452" s="584"/>
      <c r="Z452" s="585"/>
      <c r="AA452" s="586"/>
      <c r="AB452" s="586"/>
      <c r="AC452" s="587"/>
      <c r="AD452" s="235">
        <f t="shared" si="160"/>
        <v>0</v>
      </c>
      <c r="AE452" s="235">
        <f t="shared" si="155"/>
        <v>0</v>
      </c>
      <c r="AF452" s="235"/>
      <c r="AG452" s="584">
        <v>40</v>
      </c>
      <c r="AH452" s="584"/>
      <c r="AI452" s="586"/>
      <c r="AJ452" s="586"/>
      <c r="AK452" s="587"/>
      <c r="AL452" s="235">
        <f t="shared" si="161"/>
        <v>0</v>
      </c>
      <c r="AM452" s="235">
        <f t="shared" si="162"/>
        <v>0</v>
      </c>
    </row>
    <row r="453" spans="1:39" s="177" customFormat="1" x14ac:dyDescent="0.2">
      <c r="A453" s="583">
        <v>8</v>
      </c>
      <c r="B453" s="584"/>
      <c r="C453" s="585"/>
      <c r="D453" s="586"/>
      <c r="E453" s="586"/>
      <c r="F453" s="587"/>
      <c r="G453" s="235">
        <f t="shared" si="156"/>
        <v>0</v>
      </c>
      <c r="H453" s="235">
        <f t="shared" si="157"/>
        <v>0</v>
      </c>
      <c r="I453" s="235"/>
      <c r="J453" s="235"/>
      <c r="K453" s="235"/>
      <c r="L453" s="235"/>
      <c r="M453" s="235"/>
      <c r="O453" s="583">
        <v>19</v>
      </c>
      <c r="P453" s="584"/>
      <c r="Q453" s="585"/>
      <c r="R453" s="586"/>
      <c r="S453" s="586"/>
      <c r="T453" s="587"/>
      <c r="U453" s="235">
        <f t="shared" si="158"/>
        <v>0</v>
      </c>
      <c r="V453" s="235">
        <f t="shared" si="159"/>
        <v>0</v>
      </c>
      <c r="X453" s="583">
        <v>30</v>
      </c>
      <c r="Y453" s="584"/>
      <c r="Z453" s="585"/>
      <c r="AA453" s="586"/>
      <c r="AB453" s="586"/>
      <c r="AC453" s="587"/>
      <c r="AD453" s="235">
        <f t="shared" si="160"/>
        <v>0</v>
      </c>
      <c r="AE453" s="235">
        <f t="shared" si="155"/>
        <v>0</v>
      </c>
      <c r="AF453" s="235"/>
      <c r="AG453" s="584">
        <v>41</v>
      </c>
      <c r="AH453" s="584"/>
      <c r="AI453" s="586"/>
      <c r="AJ453" s="586"/>
      <c r="AK453" s="587"/>
      <c r="AL453" s="235">
        <f t="shared" si="161"/>
        <v>0</v>
      </c>
      <c r="AM453" s="235">
        <f t="shared" si="162"/>
        <v>0</v>
      </c>
    </row>
    <row r="454" spans="1:39" s="177" customFormat="1" x14ac:dyDescent="0.2">
      <c r="A454" s="583">
        <v>9</v>
      </c>
      <c r="B454" s="584"/>
      <c r="C454" s="585"/>
      <c r="D454" s="586"/>
      <c r="E454" s="586"/>
      <c r="F454" s="587"/>
      <c r="G454" s="235">
        <f t="shared" si="156"/>
        <v>0</v>
      </c>
      <c r="H454" s="235">
        <f t="shared" si="157"/>
        <v>0</v>
      </c>
      <c r="I454" s="235"/>
      <c r="J454" s="235"/>
      <c r="K454" s="235"/>
      <c r="L454" s="235"/>
      <c r="M454" s="235"/>
      <c r="O454" s="583">
        <v>20</v>
      </c>
      <c r="P454" s="584"/>
      <c r="Q454" s="585"/>
      <c r="R454" s="586"/>
      <c r="S454" s="586"/>
      <c r="T454" s="587"/>
      <c r="U454" s="235">
        <f t="shared" si="158"/>
        <v>0</v>
      </c>
      <c r="V454" s="235">
        <f t="shared" si="159"/>
        <v>0</v>
      </c>
      <c r="X454" s="583">
        <v>31</v>
      </c>
      <c r="Y454" s="584"/>
      <c r="Z454" s="585"/>
      <c r="AA454" s="586"/>
      <c r="AB454" s="586"/>
      <c r="AC454" s="587"/>
      <c r="AD454" s="235">
        <f t="shared" si="160"/>
        <v>0</v>
      </c>
      <c r="AE454" s="235">
        <f t="shared" si="155"/>
        <v>0</v>
      </c>
      <c r="AF454" s="235"/>
      <c r="AG454" s="584">
        <v>42</v>
      </c>
      <c r="AH454" s="584"/>
      <c r="AI454" s="586"/>
      <c r="AJ454" s="586"/>
      <c r="AK454" s="587"/>
      <c r="AL454" s="235">
        <f t="shared" si="161"/>
        <v>0</v>
      </c>
      <c r="AM454" s="235">
        <f t="shared" si="162"/>
        <v>0</v>
      </c>
    </row>
    <row r="455" spans="1:39" s="177" customFormat="1" x14ac:dyDescent="0.2">
      <c r="A455" s="583">
        <v>10</v>
      </c>
      <c r="B455" s="584"/>
      <c r="C455" s="585"/>
      <c r="D455" s="586"/>
      <c r="E455" s="586"/>
      <c r="F455" s="587"/>
      <c r="G455" s="235">
        <f t="shared" si="156"/>
        <v>0</v>
      </c>
      <c r="H455" s="235">
        <f t="shared" si="157"/>
        <v>0</v>
      </c>
      <c r="I455" s="235"/>
      <c r="J455" s="235"/>
      <c r="K455" s="235"/>
      <c r="L455" s="235"/>
      <c r="M455" s="235"/>
      <c r="O455" s="583">
        <v>21</v>
      </c>
      <c r="P455" s="584"/>
      <c r="Q455" s="585"/>
      <c r="R455" s="586"/>
      <c r="S455" s="586"/>
      <c r="T455" s="587"/>
      <c r="U455" s="235">
        <f t="shared" si="158"/>
        <v>0</v>
      </c>
      <c r="V455" s="235">
        <f t="shared" si="159"/>
        <v>0</v>
      </c>
      <c r="X455" s="583">
        <v>32</v>
      </c>
      <c r="Y455" s="584"/>
      <c r="Z455" s="585"/>
      <c r="AA455" s="586"/>
      <c r="AB455" s="586"/>
      <c r="AC455" s="587"/>
      <c r="AD455" s="235">
        <f t="shared" si="160"/>
        <v>0</v>
      </c>
      <c r="AE455" s="235">
        <f t="shared" si="155"/>
        <v>0</v>
      </c>
      <c r="AF455" s="235"/>
      <c r="AG455" s="584">
        <v>43</v>
      </c>
      <c r="AH455" s="584"/>
      <c r="AI455" s="586"/>
      <c r="AJ455" s="586"/>
      <c r="AK455" s="587"/>
      <c r="AL455" s="235">
        <f t="shared" si="161"/>
        <v>0</v>
      </c>
      <c r="AM455" s="235">
        <f t="shared" si="162"/>
        <v>0</v>
      </c>
    </row>
    <row r="456" spans="1:39" s="177" customFormat="1" ht="13.5" thickBot="1" x14ac:dyDescent="0.25">
      <c r="A456" s="583">
        <v>11</v>
      </c>
      <c r="B456" s="584"/>
      <c r="C456" s="585"/>
      <c r="D456" s="586"/>
      <c r="E456" s="586"/>
      <c r="F456" s="587"/>
      <c r="G456" s="235">
        <f t="shared" si="156"/>
        <v>0</v>
      </c>
      <c r="H456" s="235">
        <f t="shared" si="157"/>
        <v>0</v>
      </c>
      <c r="I456" s="235"/>
      <c r="J456" s="235"/>
      <c r="K456" s="235"/>
      <c r="L456" s="235"/>
      <c r="M456" s="235"/>
      <c r="O456" s="583">
        <v>22</v>
      </c>
      <c r="P456" s="584"/>
      <c r="Q456" s="585"/>
      <c r="R456" s="586"/>
      <c r="S456" s="586"/>
      <c r="T456" s="587"/>
      <c r="U456" s="235">
        <f t="shared" si="158"/>
        <v>0</v>
      </c>
      <c r="V456" s="235">
        <f t="shared" si="159"/>
        <v>0</v>
      </c>
      <c r="X456" s="583">
        <v>33</v>
      </c>
      <c r="Y456" s="584"/>
      <c r="Z456" s="585"/>
      <c r="AA456" s="586"/>
      <c r="AB456" s="586"/>
      <c r="AC456" s="587"/>
      <c r="AD456" s="235">
        <f t="shared" si="160"/>
        <v>0</v>
      </c>
      <c r="AE456" s="235">
        <f t="shared" si="155"/>
        <v>0</v>
      </c>
      <c r="AF456" s="235"/>
      <c r="AG456" s="589"/>
      <c r="AH456" s="589" t="s">
        <v>3</v>
      </c>
      <c r="AI456" s="589"/>
      <c r="AJ456" s="589"/>
      <c r="AK456" s="590">
        <f>SUM(F446:F456)+SUM(T446:T456)+SUM(AK446:AK455)+SUM(AC446:AC456)</f>
        <v>0</v>
      </c>
      <c r="AL456" s="235"/>
      <c r="AM456" s="235"/>
    </row>
    <row r="457" spans="1:39" s="177" customFormat="1" x14ac:dyDescent="0.2">
      <c r="B457" s="591"/>
      <c r="C457" s="328"/>
      <c r="D457" s="592"/>
      <c r="E457" s="592"/>
      <c r="F457" s="575"/>
      <c r="G457" s="235"/>
      <c r="H457" s="235"/>
      <c r="I457" s="235"/>
      <c r="J457" s="235"/>
      <c r="K457" s="235"/>
      <c r="L457" s="235"/>
      <c r="M457" s="235"/>
      <c r="P457" s="591"/>
      <c r="Q457" s="328"/>
      <c r="R457" s="592"/>
      <c r="S457" s="592"/>
      <c r="T457" s="575"/>
      <c r="U457" s="235"/>
      <c r="V457" s="235"/>
      <c r="Y457" s="591"/>
      <c r="Z457" s="328"/>
      <c r="AA457" s="592"/>
      <c r="AB457" s="592"/>
      <c r="AC457" s="575"/>
      <c r="AD457" s="235"/>
      <c r="AE457" s="235"/>
      <c r="AF457" s="235"/>
      <c r="AG457" s="591"/>
      <c r="AH457" s="591"/>
      <c r="AI457" s="592"/>
      <c r="AJ457" s="592"/>
      <c r="AK457" s="575"/>
      <c r="AL457" s="235"/>
      <c r="AM457" s="235"/>
    </row>
    <row r="458" spans="1:39" s="177" customFormat="1" x14ac:dyDescent="0.2">
      <c r="B458" s="591"/>
      <c r="C458" s="328"/>
      <c r="D458" s="592"/>
      <c r="E458" s="592"/>
      <c r="F458" s="575"/>
      <c r="G458" s="235"/>
      <c r="H458" s="235"/>
      <c r="I458" s="235"/>
      <c r="J458" s="235"/>
      <c r="K458" s="235"/>
      <c r="L458" s="235"/>
      <c r="M458" s="235"/>
      <c r="P458" s="591"/>
      <c r="Q458" s="328"/>
      <c r="R458" s="592"/>
      <c r="S458" s="592"/>
      <c r="T458" s="575"/>
      <c r="U458" s="235"/>
      <c r="V458" s="235"/>
      <c r="Y458" s="591"/>
      <c r="Z458" s="328"/>
      <c r="AA458" s="592"/>
      <c r="AB458" s="592"/>
      <c r="AC458" s="575"/>
      <c r="AD458" s="235"/>
      <c r="AE458" s="235"/>
      <c r="AF458" s="235"/>
      <c r="AG458" s="591"/>
      <c r="AH458" s="591"/>
      <c r="AI458" s="592"/>
      <c r="AJ458" s="592"/>
      <c r="AK458" s="575"/>
      <c r="AL458" s="235"/>
      <c r="AM458" s="235"/>
    </row>
    <row r="459" spans="1:39" s="177" customFormat="1" x14ac:dyDescent="0.2">
      <c r="B459" s="591"/>
      <c r="C459" s="328"/>
      <c r="D459" s="592"/>
      <c r="E459" s="592"/>
      <c r="F459" s="575"/>
      <c r="G459" s="235"/>
      <c r="H459" s="235"/>
      <c r="I459" s="235"/>
      <c r="J459" s="235"/>
      <c r="K459" s="235"/>
      <c r="L459" s="235"/>
      <c r="M459" s="235"/>
      <c r="P459" s="591"/>
      <c r="Q459" s="328"/>
      <c r="R459" s="592"/>
      <c r="S459" s="592"/>
      <c r="T459" s="575"/>
      <c r="U459" s="235"/>
      <c r="V459" s="235"/>
      <c r="Y459" s="591"/>
      <c r="Z459" s="328"/>
      <c r="AA459" s="592"/>
      <c r="AB459" s="592"/>
      <c r="AC459" s="575"/>
      <c r="AD459" s="235"/>
      <c r="AE459" s="235"/>
      <c r="AF459" s="235"/>
      <c r="AG459" s="591"/>
      <c r="AH459" s="591"/>
      <c r="AI459" s="592"/>
      <c r="AJ459" s="592"/>
      <c r="AK459" s="575"/>
      <c r="AL459" s="235"/>
      <c r="AM459" s="235"/>
    </row>
    <row r="460" spans="1:39" s="177" customFormat="1" x14ac:dyDescent="0.2">
      <c r="B460" s="591"/>
      <c r="C460" s="328"/>
      <c r="D460" s="592"/>
      <c r="E460" s="592"/>
      <c r="F460" s="575"/>
      <c r="G460" s="235"/>
      <c r="H460" s="235"/>
      <c r="I460" s="235"/>
      <c r="J460" s="235"/>
      <c r="K460" s="235"/>
      <c r="L460" s="235"/>
      <c r="M460" s="235"/>
      <c r="P460" s="591"/>
      <c r="Q460" s="328"/>
      <c r="R460" s="592"/>
      <c r="S460" s="592"/>
      <c r="T460" s="575"/>
      <c r="U460" s="235"/>
      <c r="V460" s="235"/>
      <c r="Y460" s="591"/>
      <c r="Z460" s="328"/>
      <c r="AA460" s="592"/>
      <c r="AB460" s="592"/>
      <c r="AC460" s="575"/>
      <c r="AD460" s="235"/>
      <c r="AE460" s="235"/>
      <c r="AF460" s="235"/>
      <c r="AG460" s="591"/>
      <c r="AH460" s="591"/>
      <c r="AI460" s="592"/>
      <c r="AJ460" s="592"/>
      <c r="AK460" s="575"/>
      <c r="AL460" s="235"/>
      <c r="AM460" s="235"/>
    </row>
    <row r="461" spans="1:39" s="177" customFormat="1" x14ac:dyDescent="0.2">
      <c r="B461" s="591"/>
      <c r="C461" s="328"/>
      <c r="D461" s="592"/>
      <c r="E461" s="592"/>
      <c r="F461" s="575"/>
      <c r="G461" s="235"/>
      <c r="H461" s="235"/>
      <c r="I461" s="235"/>
      <c r="J461" s="235"/>
      <c r="K461" s="235"/>
      <c r="L461" s="235"/>
      <c r="M461" s="235"/>
      <c r="P461" s="591"/>
      <c r="Q461" s="328"/>
      <c r="R461" s="592"/>
      <c r="S461" s="592"/>
      <c r="T461" s="575"/>
      <c r="U461" s="235"/>
      <c r="V461" s="235"/>
      <c r="Y461" s="591"/>
      <c r="Z461" s="328"/>
      <c r="AA461" s="592"/>
      <c r="AB461" s="592"/>
      <c r="AC461" s="575"/>
      <c r="AD461" s="235"/>
      <c r="AE461" s="235"/>
      <c r="AF461" s="235"/>
      <c r="AG461" s="591"/>
      <c r="AH461" s="591"/>
      <c r="AI461" s="592"/>
      <c r="AJ461" s="592"/>
      <c r="AK461" s="575"/>
      <c r="AL461" s="235"/>
      <c r="AM461" s="235"/>
    </row>
    <row r="462" spans="1:39" s="177" customFormat="1" x14ac:dyDescent="0.2">
      <c r="B462" s="591"/>
      <c r="C462" s="328"/>
      <c r="D462" s="592"/>
      <c r="E462" s="592"/>
      <c r="F462" s="575"/>
      <c r="G462" s="235"/>
      <c r="H462" s="235"/>
      <c r="I462" s="235"/>
      <c r="J462" s="235"/>
      <c r="K462" s="235"/>
      <c r="L462" s="235"/>
      <c r="M462" s="235"/>
      <c r="P462" s="591"/>
      <c r="Q462" s="328"/>
      <c r="R462" s="592"/>
      <c r="S462" s="592"/>
      <c r="T462" s="575"/>
      <c r="U462" s="235"/>
      <c r="V462" s="235"/>
      <c r="Y462" s="591"/>
      <c r="Z462" s="328"/>
      <c r="AA462" s="592"/>
      <c r="AB462" s="592"/>
      <c r="AC462" s="575"/>
      <c r="AD462" s="235"/>
      <c r="AE462" s="235"/>
      <c r="AF462" s="235"/>
      <c r="AG462" s="591"/>
      <c r="AH462" s="591"/>
      <c r="AI462" s="592"/>
      <c r="AJ462" s="592"/>
      <c r="AK462" s="575"/>
      <c r="AL462" s="235"/>
      <c r="AM462" s="235"/>
    </row>
    <row r="463" spans="1:39" s="177" customFormat="1" ht="13.5" thickBot="1" x14ac:dyDescent="0.25">
      <c r="B463" s="591"/>
      <c r="C463" s="328"/>
      <c r="D463" s="592"/>
      <c r="E463" s="592"/>
      <c r="F463" s="575"/>
      <c r="G463" s="235"/>
      <c r="H463" s="235"/>
      <c r="I463" s="235"/>
      <c r="J463" s="235"/>
      <c r="K463" s="235"/>
      <c r="L463" s="235"/>
      <c r="M463" s="235"/>
      <c r="P463" s="591"/>
      <c r="Q463" s="328"/>
      <c r="R463" s="592"/>
      <c r="S463" s="592"/>
      <c r="T463" s="575"/>
      <c r="U463" s="235"/>
      <c r="V463" s="235"/>
      <c r="Y463" s="591"/>
      <c r="Z463" s="328"/>
      <c r="AA463" s="592"/>
      <c r="AB463" s="592"/>
      <c r="AC463" s="575"/>
      <c r="AD463" s="235"/>
      <c r="AE463" s="235"/>
      <c r="AF463" s="235"/>
      <c r="AG463" s="591"/>
      <c r="AH463" s="591"/>
      <c r="AI463" s="592"/>
      <c r="AJ463" s="592"/>
      <c r="AK463" s="575"/>
      <c r="AL463" s="235"/>
      <c r="AM463" s="235"/>
    </row>
    <row r="464" spans="1:39" s="177" customFormat="1" ht="13.5" thickBot="1" x14ac:dyDescent="0.25">
      <c r="A464" s="579">
        <v>21</v>
      </c>
      <c r="B464" s="579"/>
      <c r="C464" s="472"/>
      <c r="D464" s="816" t="s">
        <v>159</v>
      </c>
      <c r="E464" s="812" t="s">
        <v>34</v>
      </c>
      <c r="F464" s="580">
        <f>+$AK476</f>
        <v>0</v>
      </c>
      <c r="G464" s="235"/>
      <c r="H464" s="235"/>
      <c r="I464" s="235"/>
      <c r="J464" s="235"/>
      <c r="K464" s="235"/>
      <c r="L464" s="235"/>
      <c r="M464" s="235"/>
      <c r="O464" s="579"/>
      <c r="P464" s="579"/>
      <c r="Q464" s="472"/>
      <c r="R464" s="816" t="s">
        <v>159</v>
      </c>
      <c r="S464" s="812" t="s">
        <v>34</v>
      </c>
      <c r="T464" s="580">
        <f>+$AK476</f>
        <v>0</v>
      </c>
      <c r="U464" s="235"/>
      <c r="V464" s="235"/>
      <c r="X464" s="579">
        <v>21</v>
      </c>
      <c r="Y464" s="579"/>
      <c r="Z464" s="472"/>
      <c r="AA464" s="816" t="s">
        <v>159</v>
      </c>
      <c r="AB464" s="812" t="s">
        <v>34</v>
      </c>
      <c r="AC464" s="580">
        <f>+$AK476</f>
        <v>0</v>
      </c>
      <c r="AD464" s="235"/>
      <c r="AE464" s="235"/>
      <c r="AF464" s="235"/>
      <c r="AG464" s="579"/>
      <c r="AH464" s="579"/>
      <c r="AI464" s="816" t="s">
        <v>159</v>
      </c>
      <c r="AJ464" s="812" t="s">
        <v>34</v>
      </c>
      <c r="AK464" s="814" t="s">
        <v>18</v>
      </c>
      <c r="AL464" s="235"/>
      <c r="AM464" s="235"/>
    </row>
    <row r="465" spans="1:39" s="177" customFormat="1" ht="51" x14ac:dyDescent="0.2">
      <c r="A465" s="581" t="s">
        <v>7</v>
      </c>
      <c r="B465" s="582" t="str">
        <f>+" אסמכתא " &amp; $B$23 &amp;"         חזרה לטבלה "</f>
        <v xml:space="preserve"> אסמכתא          חזרה לטבלה </v>
      </c>
      <c r="C465" s="477" t="s">
        <v>203</v>
      </c>
      <c r="D465" s="817"/>
      <c r="E465" s="813"/>
      <c r="F465" s="580" t="s">
        <v>18</v>
      </c>
      <c r="G465" s="235"/>
      <c r="H465" s="235"/>
      <c r="I465" s="235"/>
      <c r="J465" s="235"/>
      <c r="K465" s="235"/>
      <c r="L465" s="235"/>
      <c r="M465" s="235"/>
      <c r="O465" s="581" t="s">
        <v>23</v>
      </c>
      <c r="P465" s="582" t="str">
        <f>+" אסמכתא " &amp; $B$23 &amp;"         חזרה לטבלה "</f>
        <v xml:space="preserve"> אסמכתא          חזרה לטבלה </v>
      </c>
      <c r="Q465" s="477" t="s">
        <v>203</v>
      </c>
      <c r="R465" s="817"/>
      <c r="S465" s="813"/>
      <c r="T465" s="580" t="s">
        <v>18</v>
      </c>
      <c r="U465" s="235"/>
      <c r="V465" s="235"/>
      <c r="X465" s="581" t="s">
        <v>7</v>
      </c>
      <c r="Y465" s="582" t="str">
        <f>+" אסמכתא " &amp; $B$23 &amp;"         חזרה לטבלה "</f>
        <v xml:space="preserve"> אסמכתא          חזרה לטבלה </v>
      </c>
      <c r="Z465" s="477" t="s">
        <v>203</v>
      </c>
      <c r="AA465" s="817"/>
      <c r="AB465" s="813"/>
      <c r="AC465" s="580" t="s">
        <v>18</v>
      </c>
      <c r="AD465" s="235"/>
      <c r="AE465" s="235"/>
      <c r="AF465" s="235"/>
      <c r="AG465" s="582" t="s">
        <v>23</v>
      </c>
      <c r="AH465" s="582" t="str">
        <f>+" אסמכתא " &amp; $B$23 &amp;"         חזרה לטבלה "</f>
        <v xml:space="preserve"> אסמכתא          חזרה לטבלה </v>
      </c>
      <c r="AI465" s="817"/>
      <c r="AJ465" s="813"/>
      <c r="AK465" s="815"/>
      <c r="AL465" s="235"/>
      <c r="AM465" s="235"/>
    </row>
    <row r="466" spans="1:39" s="177" customFormat="1" x14ac:dyDescent="0.2">
      <c r="A466" s="583">
        <v>1</v>
      </c>
      <c r="B466" s="584"/>
      <c r="C466" s="585"/>
      <c r="D466" s="586"/>
      <c r="E466" s="586"/>
      <c r="F466" s="587"/>
      <c r="G466" s="235">
        <f>IF(AND((COUNTA($C$23)=1),(COUNTA(F466)=1),($C$23&lt;&gt;0),(OR((E466&lt;$C$62),(E466&gt;($E$62+61))))),1,0)</f>
        <v>0</v>
      </c>
      <c r="H466" s="235">
        <f>IF(AND((COUNTA($C$23)=1),(COUNTA(F466)=1),($C$23&lt;&gt;0),(OR((D466&lt;$C$62),(D466&gt;($E$62))))),1,0)</f>
        <v>0</v>
      </c>
      <c r="I466" s="235"/>
      <c r="J466" s="235"/>
      <c r="K466" s="235"/>
      <c r="L466" s="235"/>
      <c r="M466" s="235"/>
      <c r="O466" s="583">
        <v>12</v>
      </c>
      <c r="P466" s="584"/>
      <c r="Q466" s="585"/>
      <c r="R466" s="586"/>
      <c r="S466" s="586"/>
      <c r="T466" s="587"/>
      <c r="U466" s="235">
        <f>IF(AND((COUNTA($C$23)=1),(COUNTA(T466)=1),($C$23&lt;&gt;0),(OR((S466&lt;$C$62),(S466&gt;($E$62+61))))),1,0)</f>
        <v>0</v>
      </c>
      <c r="V466" s="235">
        <f>IF(AND((COUNTA($C$23)=1),(COUNTA(T466)=1),($C$23&lt;&gt;0),(OR((R466&lt;$C$62),(R466&gt;($E$62))))),1,0)</f>
        <v>0</v>
      </c>
      <c r="X466" s="583">
        <v>23</v>
      </c>
      <c r="Y466" s="584"/>
      <c r="Z466" s="585"/>
      <c r="AA466" s="586"/>
      <c r="AB466" s="586"/>
      <c r="AC466" s="587"/>
      <c r="AD466" s="235">
        <f>IF(AND((COUNTA($C$23)=1),(COUNTA(AC466)=1),($C$23&lt;&gt;0),(OR((AB466&lt;$C$62),(AB466&gt;($E$62+61))))),1,0)</f>
        <v>0</v>
      </c>
      <c r="AE466" s="235">
        <f t="shared" ref="AE466:AE476" si="163">IF(AND((COUNTA($C$23)=1),(COUNTA(AC466)=1),($C$23&lt;&gt;0),(OR((AA466&lt;$C$62),(AA466&gt;($E$62))))),1,0)</f>
        <v>0</v>
      </c>
      <c r="AF466" s="235"/>
      <c r="AG466" s="584">
        <v>34</v>
      </c>
      <c r="AH466" s="584"/>
      <c r="AI466" s="586"/>
      <c r="AJ466" s="586"/>
      <c r="AK466" s="587"/>
      <c r="AL466" s="235">
        <f>IF(AND((COUNTA($C$23)=1),(COUNTA(AK466)=1),($C$23&lt;&gt;0),(OR((AJ466&lt;$C$62),(AJ466&gt;($E$62+61))))),1,0)</f>
        <v>0</v>
      </c>
      <c r="AM466" s="235">
        <f>IF(AND((COUNTA($C$23)=1),(COUNTA(AK466)=1),($C$23&lt;&gt;0),(OR((AI466&lt;$C$62),(AI466&gt;($E$62))))),1,0)</f>
        <v>0</v>
      </c>
    </row>
    <row r="467" spans="1:39" s="177" customFormat="1" x14ac:dyDescent="0.2">
      <c r="A467" s="583">
        <v>2</v>
      </c>
      <c r="B467" s="584"/>
      <c r="C467" s="585"/>
      <c r="D467" s="586"/>
      <c r="E467" s="586"/>
      <c r="F467" s="587"/>
      <c r="G467" s="235">
        <f t="shared" ref="G467:G476" si="164">IF(AND((COUNTA($C$23)=1),(COUNTA(F467)=1),($C$23&lt;&gt;0),(OR((E467&lt;$C$62),(E467&gt;($E$62+61))))),1,0)</f>
        <v>0</v>
      </c>
      <c r="H467" s="235">
        <f t="shared" ref="H467:H476" si="165">IF(AND((COUNTA($C$23)=1),(COUNTA(F467)=1),($C$23&lt;&gt;0),(OR((D467&lt;$C$62),(D467&gt;($E$62))))),1,0)</f>
        <v>0</v>
      </c>
      <c r="I467" s="235"/>
      <c r="J467" s="235"/>
      <c r="K467" s="235"/>
      <c r="L467" s="235"/>
      <c r="M467" s="235"/>
      <c r="O467" s="583">
        <v>13</v>
      </c>
      <c r="P467" s="584"/>
      <c r="Q467" s="585"/>
      <c r="R467" s="586"/>
      <c r="S467" s="586"/>
      <c r="T467" s="587"/>
      <c r="U467" s="235">
        <f t="shared" ref="U467:U476" si="166">IF(AND((COUNTA($C$23)=1),(COUNTA(T467)=1),($C$23&lt;&gt;0),(OR((S467&lt;$C$62),(S467&gt;($E$62+61))))),1,0)</f>
        <v>0</v>
      </c>
      <c r="V467" s="235">
        <f t="shared" ref="V467:V476" si="167">IF(AND((COUNTA($C$23)=1),(COUNTA(T467)=1),($C$23&lt;&gt;0),(OR((R467&lt;$C$62),(R467&gt;($E$62))))),1,0)</f>
        <v>0</v>
      </c>
      <c r="X467" s="583">
        <v>24</v>
      </c>
      <c r="Y467" s="584"/>
      <c r="Z467" s="585"/>
      <c r="AA467" s="586"/>
      <c r="AB467" s="586"/>
      <c r="AC467" s="587"/>
      <c r="AD467" s="235">
        <f t="shared" ref="AD467:AD476" si="168">IF(AND((COUNTA($C$23)=1),(COUNTA(AC467)=1),($C$23&lt;&gt;0),(OR((AB467&lt;$C$62),(AB467&gt;($E$62+61))))),1,0)</f>
        <v>0</v>
      </c>
      <c r="AE467" s="235">
        <f t="shared" si="163"/>
        <v>0</v>
      </c>
      <c r="AF467" s="235"/>
      <c r="AG467" s="584">
        <v>35</v>
      </c>
      <c r="AH467" s="584"/>
      <c r="AI467" s="586"/>
      <c r="AJ467" s="586"/>
      <c r="AK467" s="587"/>
      <c r="AL467" s="235">
        <f t="shared" ref="AL467:AL475" si="169">IF(AND((COUNTA($C$23)=1),(COUNTA(AK467)=1),($C$23&lt;&gt;0),(OR((AJ467&lt;$C$62),(AJ467&gt;($E$62+61))))),1,0)</f>
        <v>0</v>
      </c>
      <c r="AM467" s="235">
        <f t="shared" ref="AM467:AM475" si="170">IF(AND((COUNTA($C$23)=1),(COUNTA(AK467)=1),($C$23&lt;&gt;0),(OR((AI467&lt;$C$62),(AI467&gt;($E$62))))),1,0)</f>
        <v>0</v>
      </c>
    </row>
    <row r="468" spans="1:39" s="177" customFormat="1" x14ac:dyDescent="0.2">
      <c r="A468" s="583">
        <v>3</v>
      </c>
      <c r="B468" s="584"/>
      <c r="C468" s="585"/>
      <c r="D468" s="586"/>
      <c r="E468" s="586"/>
      <c r="F468" s="587"/>
      <c r="G468" s="235">
        <f t="shared" si="164"/>
        <v>0</v>
      </c>
      <c r="H468" s="235">
        <f t="shared" si="165"/>
        <v>0</v>
      </c>
      <c r="I468" s="235"/>
      <c r="J468" s="235"/>
      <c r="K468" s="235"/>
      <c r="L468" s="235"/>
      <c r="M468" s="235"/>
      <c r="O468" s="583">
        <v>14</v>
      </c>
      <c r="P468" s="584"/>
      <c r="Q468" s="585"/>
      <c r="R468" s="586"/>
      <c r="S468" s="586"/>
      <c r="T468" s="587"/>
      <c r="U468" s="235">
        <f t="shared" si="166"/>
        <v>0</v>
      </c>
      <c r="V468" s="235">
        <f t="shared" si="167"/>
        <v>0</v>
      </c>
      <c r="X468" s="583">
        <v>25</v>
      </c>
      <c r="Y468" s="584"/>
      <c r="Z468" s="585"/>
      <c r="AA468" s="586"/>
      <c r="AB468" s="586"/>
      <c r="AC468" s="587"/>
      <c r="AD468" s="235">
        <f t="shared" si="168"/>
        <v>0</v>
      </c>
      <c r="AE468" s="235">
        <f t="shared" si="163"/>
        <v>0</v>
      </c>
      <c r="AF468" s="235"/>
      <c r="AG468" s="584">
        <v>36</v>
      </c>
      <c r="AH468" s="584"/>
      <c r="AI468" s="586"/>
      <c r="AJ468" s="586"/>
      <c r="AK468" s="587"/>
      <c r="AL468" s="235">
        <f t="shared" si="169"/>
        <v>0</v>
      </c>
      <c r="AM468" s="235">
        <f t="shared" si="170"/>
        <v>0</v>
      </c>
    </row>
    <row r="469" spans="1:39" s="177" customFormat="1" x14ac:dyDescent="0.2">
      <c r="A469" s="583">
        <v>4</v>
      </c>
      <c r="B469" s="584"/>
      <c r="C469" s="585"/>
      <c r="D469" s="586"/>
      <c r="E469" s="586"/>
      <c r="F469" s="587"/>
      <c r="G469" s="235">
        <f t="shared" si="164"/>
        <v>0</v>
      </c>
      <c r="H469" s="235">
        <f t="shared" si="165"/>
        <v>0</v>
      </c>
      <c r="I469" s="235"/>
      <c r="J469" s="235"/>
      <c r="K469" s="235"/>
      <c r="L469" s="235"/>
      <c r="M469" s="235"/>
      <c r="O469" s="583">
        <v>15</v>
      </c>
      <c r="P469" s="584"/>
      <c r="Q469" s="585"/>
      <c r="R469" s="586"/>
      <c r="S469" s="586"/>
      <c r="T469" s="587"/>
      <c r="U469" s="235">
        <f t="shared" si="166"/>
        <v>0</v>
      </c>
      <c r="V469" s="235">
        <f t="shared" si="167"/>
        <v>0</v>
      </c>
      <c r="X469" s="583">
        <v>26</v>
      </c>
      <c r="Y469" s="584"/>
      <c r="Z469" s="585"/>
      <c r="AA469" s="586"/>
      <c r="AB469" s="586"/>
      <c r="AC469" s="587"/>
      <c r="AD469" s="235">
        <f t="shared" si="168"/>
        <v>0</v>
      </c>
      <c r="AE469" s="235">
        <f t="shared" si="163"/>
        <v>0</v>
      </c>
      <c r="AF469" s="235"/>
      <c r="AG469" s="584">
        <v>37</v>
      </c>
      <c r="AH469" s="584"/>
      <c r="AI469" s="586"/>
      <c r="AJ469" s="586"/>
      <c r="AK469" s="587"/>
      <c r="AL469" s="235">
        <f t="shared" si="169"/>
        <v>0</v>
      </c>
      <c r="AM469" s="235">
        <f t="shared" si="170"/>
        <v>0</v>
      </c>
    </row>
    <row r="470" spans="1:39" s="177" customFormat="1" x14ac:dyDescent="0.2">
      <c r="A470" s="583">
        <v>5</v>
      </c>
      <c r="B470" s="584"/>
      <c r="C470" s="585"/>
      <c r="D470" s="586"/>
      <c r="E470" s="586"/>
      <c r="F470" s="587"/>
      <c r="G470" s="235">
        <f t="shared" si="164"/>
        <v>0</v>
      </c>
      <c r="H470" s="235">
        <f t="shared" si="165"/>
        <v>0</v>
      </c>
      <c r="I470" s="235"/>
      <c r="J470" s="235"/>
      <c r="K470" s="235"/>
      <c r="L470" s="235"/>
      <c r="M470" s="235"/>
      <c r="O470" s="583">
        <v>16</v>
      </c>
      <c r="P470" s="584"/>
      <c r="Q470" s="585"/>
      <c r="R470" s="586"/>
      <c r="S470" s="586"/>
      <c r="T470" s="587"/>
      <c r="U470" s="235">
        <f t="shared" si="166"/>
        <v>0</v>
      </c>
      <c r="V470" s="235">
        <f t="shared" si="167"/>
        <v>0</v>
      </c>
      <c r="X470" s="583">
        <v>27</v>
      </c>
      <c r="Y470" s="584"/>
      <c r="Z470" s="585"/>
      <c r="AA470" s="586"/>
      <c r="AB470" s="586"/>
      <c r="AC470" s="587"/>
      <c r="AD470" s="235">
        <f t="shared" si="168"/>
        <v>0</v>
      </c>
      <c r="AE470" s="235">
        <f t="shared" si="163"/>
        <v>0</v>
      </c>
      <c r="AF470" s="235"/>
      <c r="AG470" s="584">
        <v>38</v>
      </c>
      <c r="AH470" s="584"/>
      <c r="AI470" s="586"/>
      <c r="AJ470" s="586"/>
      <c r="AK470" s="587"/>
      <c r="AL470" s="235">
        <f t="shared" si="169"/>
        <v>0</v>
      </c>
      <c r="AM470" s="235">
        <f t="shared" si="170"/>
        <v>0</v>
      </c>
    </row>
    <row r="471" spans="1:39" s="177" customFormat="1" x14ac:dyDescent="0.2">
      <c r="A471" s="583">
        <v>6</v>
      </c>
      <c r="B471" s="584"/>
      <c r="C471" s="585"/>
      <c r="D471" s="586"/>
      <c r="E471" s="586"/>
      <c r="F471" s="587"/>
      <c r="G471" s="235">
        <f t="shared" si="164"/>
        <v>0</v>
      </c>
      <c r="H471" s="235">
        <f t="shared" si="165"/>
        <v>0</v>
      </c>
      <c r="I471" s="235"/>
      <c r="J471" s="235"/>
      <c r="K471" s="235"/>
      <c r="L471" s="235"/>
      <c r="M471" s="235"/>
      <c r="O471" s="583">
        <v>17</v>
      </c>
      <c r="P471" s="584"/>
      <c r="Q471" s="585"/>
      <c r="R471" s="586"/>
      <c r="S471" s="586"/>
      <c r="T471" s="587"/>
      <c r="U471" s="235">
        <f t="shared" si="166"/>
        <v>0</v>
      </c>
      <c r="V471" s="235">
        <f t="shared" si="167"/>
        <v>0</v>
      </c>
      <c r="X471" s="583">
        <v>28</v>
      </c>
      <c r="Y471" s="584"/>
      <c r="Z471" s="585"/>
      <c r="AA471" s="586"/>
      <c r="AB471" s="586"/>
      <c r="AC471" s="587"/>
      <c r="AD471" s="235">
        <f t="shared" si="168"/>
        <v>0</v>
      </c>
      <c r="AE471" s="235">
        <f t="shared" si="163"/>
        <v>0</v>
      </c>
      <c r="AF471" s="235"/>
      <c r="AG471" s="584">
        <v>39</v>
      </c>
      <c r="AH471" s="584"/>
      <c r="AI471" s="586"/>
      <c r="AJ471" s="586"/>
      <c r="AK471" s="587"/>
      <c r="AL471" s="235">
        <f t="shared" si="169"/>
        <v>0</v>
      </c>
      <c r="AM471" s="235">
        <f t="shared" si="170"/>
        <v>0</v>
      </c>
    </row>
    <row r="472" spans="1:39" s="177" customFormat="1" x14ac:dyDescent="0.2">
      <c r="A472" s="583">
        <v>7</v>
      </c>
      <c r="B472" s="584"/>
      <c r="C472" s="585"/>
      <c r="D472" s="586"/>
      <c r="E472" s="586"/>
      <c r="F472" s="587"/>
      <c r="G472" s="235">
        <f t="shared" si="164"/>
        <v>0</v>
      </c>
      <c r="H472" s="235">
        <f t="shared" si="165"/>
        <v>0</v>
      </c>
      <c r="I472" s="235"/>
      <c r="J472" s="235"/>
      <c r="K472" s="235"/>
      <c r="L472" s="235"/>
      <c r="M472" s="235"/>
      <c r="O472" s="583">
        <v>18</v>
      </c>
      <c r="P472" s="584"/>
      <c r="Q472" s="585"/>
      <c r="R472" s="586"/>
      <c r="S472" s="586"/>
      <c r="T472" s="587"/>
      <c r="U472" s="235">
        <f t="shared" si="166"/>
        <v>0</v>
      </c>
      <c r="V472" s="235">
        <f t="shared" si="167"/>
        <v>0</v>
      </c>
      <c r="X472" s="583">
        <v>29</v>
      </c>
      <c r="Y472" s="584"/>
      <c r="Z472" s="585"/>
      <c r="AA472" s="586"/>
      <c r="AB472" s="586"/>
      <c r="AC472" s="587"/>
      <c r="AD472" s="235">
        <f t="shared" si="168"/>
        <v>0</v>
      </c>
      <c r="AE472" s="235">
        <f t="shared" si="163"/>
        <v>0</v>
      </c>
      <c r="AF472" s="235"/>
      <c r="AG472" s="584">
        <v>40</v>
      </c>
      <c r="AH472" s="584"/>
      <c r="AI472" s="586"/>
      <c r="AJ472" s="586"/>
      <c r="AK472" s="587"/>
      <c r="AL472" s="235">
        <f t="shared" si="169"/>
        <v>0</v>
      </c>
      <c r="AM472" s="235">
        <f t="shared" si="170"/>
        <v>0</v>
      </c>
    </row>
    <row r="473" spans="1:39" s="177" customFormat="1" x14ac:dyDescent="0.2">
      <c r="A473" s="583">
        <v>8</v>
      </c>
      <c r="B473" s="584"/>
      <c r="C473" s="585"/>
      <c r="D473" s="586"/>
      <c r="E473" s="586"/>
      <c r="F473" s="587"/>
      <c r="G473" s="235">
        <f t="shared" si="164"/>
        <v>0</v>
      </c>
      <c r="H473" s="235">
        <f t="shared" si="165"/>
        <v>0</v>
      </c>
      <c r="I473" s="235"/>
      <c r="J473" s="235"/>
      <c r="K473" s="235"/>
      <c r="L473" s="235"/>
      <c r="M473" s="235"/>
      <c r="O473" s="583">
        <v>19</v>
      </c>
      <c r="P473" s="584"/>
      <c r="Q473" s="585"/>
      <c r="R473" s="586"/>
      <c r="S473" s="586"/>
      <c r="T473" s="587"/>
      <c r="U473" s="235">
        <f t="shared" si="166"/>
        <v>0</v>
      </c>
      <c r="V473" s="235">
        <f t="shared" si="167"/>
        <v>0</v>
      </c>
      <c r="X473" s="583">
        <v>30</v>
      </c>
      <c r="Y473" s="584"/>
      <c r="Z473" s="585"/>
      <c r="AA473" s="586"/>
      <c r="AB473" s="586"/>
      <c r="AC473" s="587"/>
      <c r="AD473" s="235">
        <f t="shared" si="168"/>
        <v>0</v>
      </c>
      <c r="AE473" s="235">
        <f t="shared" si="163"/>
        <v>0</v>
      </c>
      <c r="AF473" s="235"/>
      <c r="AG473" s="584">
        <v>41</v>
      </c>
      <c r="AH473" s="584"/>
      <c r="AI473" s="586"/>
      <c r="AJ473" s="586"/>
      <c r="AK473" s="587"/>
      <c r="AL473" s="235">
        <f t="shared" si="169"/>
        <v>0</v>
      </c>
      <c r="AM473" s="235">
        <f t="shared" si="170"/>
        <v>0</v>
      </c>
    </row>
    <row r="474" spans="1:39" s="177" customFormat="1" x14ac:dyDescent="0.2">
      <c r="A474" s="583">
        <v>9</v>
      </c>
      <c r="B474" s="584"/>
      <c r="C474" s="585"/>
      <c r="D474" s="586"/>
      <c r="E474" s="586"/>
      <c r="F474" s="587"/>
      <c r="G474" s="235">
        <f t="shared" si="164"/>
        <v>0</v>
      </c>
      <c r="H474" s="235">
        <f t="shared" si="165"/>
        <v>0</v>
      </c>
      <c r="I474" s="235"/>
      <c r="J474" s="235"/>
      <c r="K474" s="235"/>
      <c r="L474" s="235"/>
      <c r="M474" s="235"/>
      <c r="O474" s="583">
        <v>20</v>
      </c>
      <c r="P474" s="584"/>
      <c r="Q474" s="585"/>
      <c r="R474" s="586"/>
      <c r="S474" s="586"/>
      <c r="T474" s="587"/>
      <c r="U474" s="235">
        <f t="shared" si="166"/>
        <v>0</v>
      </c>
      <c r="V474" s="235">
        <f t="shared" si="167"/>
        <v>0</v>
      </c>
      <c r="X474" s="583">
        <v>31</v>
      </c>
      <c r="Y474" s="584"/>
      <c r="Z474" s="585"/>
      <c r="AA474" s="586"/>
      <c r="AB474" s="586"/>
      <c r="AC474" s="587"/>
      <c r="AD474" s="235">
        <f t="shared" si="168"/>
        <v>0</v>
      </c>
      <c r="AE474" s="235">
        <f t="shared" si="163"/>
        <v>0</v>
      </c>
      <c r="AF474" s="235"/>
      <c r="AG474" s="584">
        <v>42</v>
      </c>
      <c r="AH474" s="584"/>
      <c r="AI474" s="586"/>
      <c r="AJ474" s="586"/>
      <c r="AK474" s="587"/>
      <c r="AL474" s="235">
        <f t="shared" si="169"/>
        <v>0</v>
      </c>
      <c r="AM474" s="235">
        <f t="shared" si="170"/>
        <v>0</v>
      </c>
    </row>
    <row r="475" spans="1:39" s="177" customFormat="1" x14ac:dyDescent="0.2">
      <c r="A475" s="583">
        <v>10</v>
      </c>
      <c r="B475" s="584"/>
      <c r="C475" s="585"/>
      <c r="D475" s="586"/>
      <c r="E475" s="586"/>
      <c r="F475" s="587"/>
      <c r="G475" s="235">
        <f t="shared" si="164"/>
        <v>0</v>
      </c>
      <c r="H475" s="235">
        <f t="shared" si="165"/>
        <v>0</v>
      </c>
      <c r="I475" s="235"/>
      <c r="J475" s="235"/>
      <c r="K475" s="235"/>
      <c r="L475" s="235"/>
      <c r="M475" s="235"/>
      <c r="O475" s="583">
        <v>21</v>
      </c>
      <c r="P475" s="584"/>
      <c r="Q475" s="585"/>
      <c r="R475" s="586"/>
      <c r="S475" s="586"/>
      <c r="T475" s="587"/>
      <c r="U475" s="235">
        <f t="shared" si="166"/>
        <v>0</v>
      </c>
      <c r="V475" s="235">
        <f t="shared" si="167"/>
        <v>0</v>
      </c>
      <c r="X475" s="583">
        <v>32</v>
      </c>
      <c r="Y475" s="584"/>
      <c r="Z475" s="585"/>
      <c r="AA475" s="586"/>
      <c r="AB475" s="586"/>
      <c r="AC475" s="587"/>
      <c r="AD475" s="235">
        <f t="shared" si="168"/>
        <v>0</v>
      </c>
      <c r="AE475" s="235">
        <f t="shared" si="163"/>
        <v>0</v>
      </c>
      <c r="AF475" s="235"/>
      <c r="AG475" s="584">
        <v>43</v>
      </c>
      <c r="AH475" s="584"/>
      <c r="AI475" s="586"/>
      <c r="AJ475" s="586"/>
      <c r="AK475" s="587"/>
      <c r="AL475" s="235">
        <f t="shared" si="169"/>
        <v>0</v>
      </c>
      <c r="AM475" s="235">
        <f t="shared" si="170"/>
        <v>0</v>
      </c>
    </row>
    <row r="476" spans="1:39" s="177" customFormat="1" ht="13.5" thickBot="1" x14ac:dyDescent="0.25">
      <c r="A476" s="583">
        <v>11</v>
      </c>
      <c r="B476" s="584"/>
      <c r="C476" s="585"/>
      <c r="D476" s="586"/>
      <c r="E476" s="586"/>
      <c r="F476" s="587"/>
      <c r="G476" s="235">
        <f t="shared" si="164"/>
        <v>0</v>
      </c>
      <c r="H476" s="235">
        <f t="shared" si="165"/>
        <v>0</v>
      </c>
      <c r="I476" s="235"/>
      <c r="J476" s="235"/>
      <c r="K476" s="235"/>
      <c r="L476" s="235"/>
      <c r="M476" s="235"/>
      <c r="O476" s="583">
        <v>22</v>
      </c>
      <c r="P476" s="584"/>
      <c r="Q476" s="585"/>
      <c r="R476" s="586"/>
      <c r="S476" s="586"/>
      <c r="T476" s="587"/>
      <c r="U476" s="235">
        <f t="shared" si="166"/>
        <v>0</v>
      </c>
      <c r="V476" s="235">
        <f t="shared" si="167"/>
        <v>0</v>
      </c>
      <c r="X476" s="583">
        <v>33</v>
      </c>
      <c r="Y476" s="584"/>
      <c r="Z476" s="585"/>
      <c r="AA476" s="586"/>
      <c r="AB476" s="586"/>
      <c r="AC476" s="587"/>
      <c r="AD476" s="235">
        <f t="shared" si="168"/>
        <v>0</v>
      </c>
      <c r="AE476" s="235">
        <f t="shared" si="163"/>
        <v>0</v>
      </c>
      <c r="AF476" s="235"/>
      <c r="AG476" s="589"/>
      <c r="AH476" s="589" t="s">
        <v>3</v>
      </c>
      <c r="AI476" s="589"/>
      <c r="AJ476" s="589"/>
      <c r="AK476" s="590">
        <f>SUM(F466:F476)+SUM(T466:T476)+SUM(AK466:AK475)+SUM(AC466:AC476)</f>
        <v>0</v>
      </c>
      <c r="AL476" s="235"/>
      <c r="AM476" s="235"/>
    </row>
    <row r="477" spans="1:39" s="177" customFormat="1" x14ac:dyDescent="0.2">
      <c r="B477" s="591"/>
      <c r="C477" s="328"/>
      <c r="D477" s="592"/>
      <c r="E477" s="592"/>
      <c r="F477" s="575"/>
      <c r="G477" s="235"/>
      <c r="H477" s="235"/>
      <c r="I477" s="235"/>
      <c r="J477" s="235"/>
      <c r="K477" s="235"/>
      <c r="L477" s="235"/>
      <c r="M477" s="235"/>
      <c r="P477" s="591"/>
      <c r="Q477" s="328"/>
      <c r="R477" s="592"/>
      <c r="S477" s="592"/>
      <c r="T477" s="575"/>
      <c r="U477" s="235"/>
      <c r="V477" s="235"/>
      <c r="Y477" s="591"/>
      <c r="Z477" s="328"/>
      <c r="AA477" s="592"/>
      <c r="AB477" s="592"/>
      <c r="AC477" s="575"/>
      <c r="AD477" s="235"/>
      <c r="AE477" s="235"/>
      <c r="AF477" s="235"/>
      <c r="AG477" s="591"/>
      <c r="AH477" s="591"/>
      <c r="AI477" s="592"/>
      <c r="AJ477" s="592"/>
      <c r="AK477" s="575"/>
      <c r="AL477" s="235"/>
      <c r="AM477" s="235"/>
    </row>
    <row r="478" spans="1:39" s="177" customFormat="1" x14ac:dyDescent="0.2">
      <c r="B478" s="591"/>
      <c r="C478" s="328"/>
      <c r="D478" s="592"/>
      <c r="E478" s="592"/>
      <c r="F478" s="575"/>
      <c r="G478" s="235"/>
      <c r="H478" s="235"/>
      <c r="I478" s="235"/>
      <c r="J478" s="235"/>
      <c r="K478" s="235"/>
      <c r="L478" s="235"/>
      <c r="M478" s="235"/>
      <c r="P478" s="591"/>
      <c r="Q478" s="328"/>
      <c r="R478" s="592"/>
      <c r="S478" s="592"/>
      <c r="T478" s="575"/>
      <c r="U478" s="235"/>
      <c r="V478" s="235"/>
      <c r="Y478" s="591"/>
      <c r="Z478" s="328"/>
      <c r="AA478" s="592"/>
      <c r="AB478" s="592"/>
      <c r="AC478" s="575"/>
      <c r="AD478" s="235"/>
      <c r="AE478" s="235"/>
      <c r="AF478" s="235"/>
      <c r="AG478" s="591"/>
      <c r="AH478" s="591"/>
      <c r="AI478" s="592"/>
      <c r="AJ478" s="592"/>
      <c r="AK478" s="575"/>
      <c r="AL478" s="235"/>
      <c r="AM478" s="235"/>
    </row>
    <row r="479" spans="1:39" s="177" customFormat="1" x14ac:dyDescent="0.2">
      <c r="B479" s="591"/>
      <c r="C479" s="328"/>
      <c r="D479" s="592"/>
      <c r="E479" s="592"/>
      <c r="F479" s="575"/>
      <c r="G479" s="235"/>
      <c r="H479" s="235"/>
      <c r="I479" s="235"/>
      <c r="J479" s="235"/>
      <c r="K479" s="235"/>
      <c r="L479" s="235"/>
      <c r="M479" s="235"/>
      <c r="P479" s="591"/>
      <c r="Q479" s="328"/>
      <c r="R479" s="592"/>
      <c r="S479" s="592"/>
      <c r="T479" s="575"/>
      <c r="U479" s="235"/>
      <c r="V479" s="235"/>
      <c r="Y479" s="591"/>
      <c r="Z479" s="328"/>
      <c r="AA479" s="592"/>
      <c r="AB479" s="592"/>
      <c r="AC479" s="575"/>
      <c r="AD479" s="235"/>
      <c r="AE479" s="235"/>
      <c r="AF479" s="235"/>
      <c r="AG479" s="591"/>
      <c r="AH479" s="591"/>
      <c r="AI479" s="592"/>
      <c r="AJ479" s="592"/>
      <c r="AK479" s="575"/>
      <c r="AL479" s="235"/>
      <c r="AM479" s="235"/>
    </row>
    <row r="480" spans="1:39" s="177" customFormat="1" x14ac:dyDescent="0.2">
      <c r="B480" s="591"/>
      <c r="C480" s="328"/>
      <c r="D480" s="592"/>
      <c r="E480" s="592"/>
      <c r="F480" s="575"/>
      <c r="G480" s="235"/>
      <c r="H480" s="235"/>
      <c r="I480" s="235"/>
      <c r="J480" s="235"/>
      <c r="K480" s="235"/>
      <c r="L480" s="235"/>
      <c r="M480" s="235"/>
      <c r="P480" s="591"/>
      <c r="Q480" s="328"/>
      <c r="R480" s="592"/>
      <c r="S480" s="592"/>
      <c r="T480" s="575"/>
      <c r="U480" s="235"/>
      <c r="V480" s="235"/>
      <c r="Y480" s="591"/>
      <c r="Z480" s="328"/>
      <c r="AA480" s="592"/>
      <c r="AB480" s="592"/>
      <c r="AC480" s="575"/>
      <c r="AD480" s="235"/>
      <c r="AE480" s="235"/>
      <c r="AF480" s="235"/>
      <c r="AG480" s="591"/>
      <c r="AH480" s="591"/>
      <c r="AI480" s="592"/>
      <c r="AJ480" s="592"/>
      <c r="AK480" s="575"/>
      <c r="AL480" s="235"/>
      <c r="AM480" s="235"/>
    </row>
    <row r="481" spans="1:39" s="177" customFormat="1" x14ac:dyDescent="0.2">
      <c r="B481" s="591"/>
      <c r="C481" s="328"/>
      <c r="D481" s="592"/>
      <c r="E481" s="592"/>
      <c r="F481" s="575"/>
      <c r="G481" s="235"/>
      <c r="H481" s="235"/>
      <c r="I481" s="235"/>
      <c r="J481" s="235"/>
      <c r="K481" s="235"/>
      <c r="L481" s="235"/>
      <c r="M481" s="235"/>
      <c r="P481" s="591"/>
      <c r="Q481" s="328"/>
      <c r="R481" s="592"/>
      <c r="S481" s="592"/>
      <c r="T481" s="575"/>
      <c r="U481" s="235"/>
      <c r="V481" s="235"/>
      <c r="Y481" s="591"/>
      <c r="Z481" s="328"/>
      <c r="AA481" s="592"/>
      <c r="AB481" s="592"/>
      <c r="AC481" s="575"/>
      <c r="AD481" s="235"/>
      <c r="AE481" s="235"/>
      <c r="AF481" s="235"/>
      <c r="AG481" s="591"/>
      <c r="AH481" s="591"/>
      <c r="AI481" s="592"/>
      <c r="AJ481" s="592"/>
      <c r="AK481" s="575"/>
      <c r="AL481" s="235"/>
      <c r="AM481" s="235"/>
    </row>
    <row r="482" spans="1:39" s="177" customFormat="1" x14ac:dyDescent="0.2">
      <c r="B482" s="591"/>
      <c r="C482" s="328"/>
      <c r="D482" s="592"/>
      <c r="E482" s="592"/>
      <c r="F482" s="575"/>
      <c r="G482" s="235"/>
      <c r="H482" s="235"/>
      <c r="I482" s="235"/>
      <c r="J482" s="235"/>
      <c r="K482" s="235"/>
      <c r="L482" s="235"/>
      <c r="M482" s="235"/>
      <c r="P482" s="591"/>
      <c r="Q482" s="328"/>
      <c r="R482" s="592"/>
      <c r="S482" s="592"/>
      <c r="T482" s="575"/>
      <c r="U482" s="235"/>
      <c r="V482" s="235"/>
      <c r="Y482" s="591"/>
      <c r="Z482" s="328"/>
      <c r="AA482" s="592"/>
      <c r="AB482" s="592"/>
      <c r="AC482" s="575"/>
      <c r="AD482" s="235"/>
      <c r="AE482" s="235"/>
      <c r="AF482" s="235"/>
      <c r="AG482" s="591"/>
      <c r="AH482" s="591"/>
      <c r="AI482" s="592"/>
      <c r="AJ482" s="592"/>
      <c r="AK482" s="575"/>
      <c r="AL482" s="235"/>
      <c r="AM482" s="235"/>
    </row>
    <row r="483" spans="1:39" s="177" customFormat="1" ht="13.5" thickBot="1" x14ac:dyDescent="0.25">
      <c r="B483" s="591"/>
      <c r="C483" s="328"/>
      <c r="D483" s="592"/>
      <c r="E483" s="592"/>
      <c r="F483" s="575"/>
      <c r="G483" s="235"/>
      <c r="H483" s="235"/>
      <c r="I483" s="235"/>
      <c r="J483" s="235"/>
      <c r="K483" s="235"/>
      <c r="L483" s="235"/>
      <c r="M483" s="235"/>
      <c r="P483" s="591"/>
      <c r="Q483" s="328"/>
      <c r="R483" s="592"/>
      <c r="S483" s="592"/>
      <c r="T483" s="575"/>
      <c r="U483" s="235"/>
      <c r="V483" s="235"/>
      <c r="Y483" s="591"/>
      <c r="Z483" s="328"/>
      <c r="AA483" s="592"/>
      <c r="AB483" s="592"/>
      <c r="AC483" s="575"/>
      <c r="AD483" s="235"/>
      <c r="AE483" s="235"/>
      <c r="AF483" s="235"/>
      <c r="AG483" s="591"/>
      <c r="AH483" s="591"/>
      <c r="AI483" s="592"/>
      <c r="AJ483" s="592"/>
      <c r="AK483" s="575"/>
      <c r="AL483" s="235"/>
      <c r="AM483" s="235"/>
    </row>
    <row r="484" spans="1:39" s="177" customFormat="1" ht="13.5" thickBot="1" x14ac:dyDescent="0.25">
      <c r="A484" s="579">
        <v>22</v>
      </c>
      <c r="B484" s="579"/>
      <c r="C484" s="472"/>
      <c r="D484" s="816" t="s">
        <v>159</v>
      </c>
      <c r="E484" s="812" t="s">
        <v>34</v>
      </c>
      <c r="F484" s="580">
        <f>+$AK496</f>
        <v>0</v>
      </c>
      <c r="G484" s="235"/>
      <c r="H484" s="235"/>
      <c r="I484" s="235"/>
      <c r="J484" s="235"/>
      <c r="K484" s="235"/>
      <c r="L484" s="235"/>
      <c r="M484" s="235"/>
      <c r="O484" s="579"/>
      <c r="P484" s="579"/>
      <c r="Q484" s="472"/>
      <c r="R484" s="816" t="s">
        <v>159</v>
      </c>
      <c r="S484" s="812" t="s">
        <v>34</v>
      </c>
      <c r="T484" s="580">
        <f>+$AK496</f>
        <v>0</v>
      </c>
      <c r="U484" s="235"/>
      <c r="V484" s="235"/>
      <c r="X484" s="579">
        <v>22</v>
      </c>
      <c r="Y484" s="579"/>
      <c r="Z484" s="472"/>
      <c r="AA484" s="816" t="s">
        <v>159</v>
      </c>
      <c r="AB484" s="812" t="s">
        <v>34</v>
      </c>
      <c r="AC484" s="580">
        <f>+$AK496</f>
        <v>0</v>
      </c>
      <c r="AD484" s="235"/>
      <c r="AE484" s="235"/>
      <c r="AF484" s="235"/>
      <c r="AG484" s="579"/>
      <c r="AH484" s="579"/>
      <c r="AI484" s="816" t="s">
        <v>159</v>
      </c>
      <c r="AJ484" s="812" t="s">
        <v>34</v>
      </c>
      <c r="AK484" s="814" t="s">
        <v>18</v>
      </c>
      <c r="AL484" s="235"/>
      <c r="AM484" s="235"/>
    </row>
    <row r="485" spans="1:39" s="177" customFormat="1" ht="51" x14ac:dyDescent="0.2">
      <c r="A485" s="581" t="s">
        <v>7</v>
      </c>
      <c r="B485" s="582" t="str">
        <f>+" אסמכתא " &amp; $B$24 &amp;"         חזרה לטבלה "</f>
        <v xml:space="preserve"> אסמכתא          חזרה לטבלה </v>
      </c>
      <c r="C485" s="477" t="s">
        <v>203</v>
      </c>
      <c r="D485" s="817"/>
      <c r="E485" s="813"/>
      <c r="F485" s="580" t="s">
        <v>18</v>
      </c>
      <c r="G485" s="235"/>
      <c r="H485" s="235"/>
      <c r="I485" s="235"/>
      <c r="J485" s="235"/>
      <c r="K485" s="235"/>
      <c r="L485" s="235"/>
      <c r="M485" s="235"/>
      <c r="O485" s="581" t="s">
        <v>23</v>
      </c>
      <c r="P485" s="582" t="str">
        <f>+" אסמכתא " &amp; $B$24 &amp;"         חזרה לטבלה "</f>
        <v xml:space="preserve"> אסמכתא          חזרה לטבלה </v>
      </c>
      <c r="Q485" s="477" t="s">
        <v>203</v>
      </c>
      <c r="R485" s="817"/>
      <c r="S485" s="813"/>
      <c r="T485" s="580" t="s">
        <v>18</v>
      </c>
      <c r="U485" s="235"/>
      <c r="V485" s="235"/>
      <c r="X485" s="581" t="s">
        <v>7</v>
      </c>
      <c r="Y485" s="582" t="str">
        <f>+" אסמכתא " &amp; $B$24 &amp;"         חזרה לטבלה "</f>
        <v xml:space="preserve"> אסמכתא          חזרה לטבלה </v>
      </c>
      <c r="Z485" s="477" t="s">
        <v>203</v>
      </c>
      <c r="AA485" s="817"/>
      <c r="AB485" s="813"/>
      <c r="AC485" s="580" t="s">
        <v>18</v>
      </c>
      <c r="AD485" s="235"/>
      <c r="AE485" s="235"/>
      <c r="AF485" s="235"/>
      <c r="AG485" s="582" t="s">
        <v>23</v>
      </c>
      <c r="AH485" s="582" t="str">
        <f>+" אסמכתא " &amp; $B$24 &amp;"         חזרה לטבלה "</f>
        <v xml:space="preserve"> אסמכתא          חזרה לטבלה </v>
      </c>
      <c r="AI485" s="817"/>
      <c r="AJ485" s="813"/>
      <c r="AK485" s="815"/>
      <c r="AL485" s="235"/>
      <c r="AM485" s="235"/>
    </row>
    <row r="486" spans="1:39" s="177" customFormat="1" x14ac:dyDescent="0.2">
      <c r="A486" s="583">
        <v>1</v>
      </c>
      <c r="B486" s="584"/>
      <c r="C486" s="585"/>
      <c r="D486" s="586"/>
      <c r="E486" s="586"/>
      <c r="F486" s="587"/>
      <c r="G486" s="235">
        <f>IF(AND((COUNTA($C$24)=1),(COUNTA(F486)=1),($C$24&lt;&gt;0),(OR((E486&lt;$C$62),(E486&gt;($E$62+61))))),1,0)</f>
        <v>0</v>
      </c>
      <c r="H486" s="235">
        <f>IF(AND((COUNTA($C$24)=1),(COUNTA(F486)=1),($C$24&lt;&gt;0),(OR((D486&lt;$C$62),(D486&gt;($E$62))))),1,0)</f>
        <v>0</v>
      </c>
      <c r="I486" s="235"/>
      <c r="J486" s="235"/>
      <c r="K486" s="235"/>
      <c r="L486" s="235"/>
      <c r="M486" s="235"/>
      <c r="O486" s="583">
        <v>12</v>
      </c>
      <c r="P486" s="584"/>
      <c r="Q486" s="585"/>
      <c r="R486" s="586"/>
      <c r="S486" s="586"/>
      <c r="T486" s="587"/>
      <c r="U486" s="235">
        <f>IF(AND((COUNTA($C$24)=1),(COUNTA(T486)=1),($C$24&lt;&gt;0),(OR((S486&lt;$C$62),(S486&gt;($E$62+61))))),1,0)</f>
        <v>0</v>
      </c>
      <c r="V486" s="235">
        <f>IF(AND((COUNTA($C$24)=1),(COUNTA(T486)=1),($C$24&lt;&gt;0),(OR((R486&lt;$C$62),(R486&gt;($E$62))))),1,0)</f>
        <v>0</v>
      </c>
      <c r="X486" s="583">
        <v>23</v>
      </c>
      <c r="Y486" s="584"/>
      <c r="Z486" s="585"/>
      <c r="AA486" s="586"/>
      <c r="AB486" s="586"/>
      <c r="AC486" s="587"/>
      <c r="AD486" s="235">
        <f>IF(AND((COUNTA($C$24)=1),(COUNTA(AC486)=1),($C$24&lt;&gt;0),(OR((AB486&lt;$C$62),(AB486&gt;($E$62+61))))),1,0)</f>
        <v>0</v>
      </c>
      <c r="AE486" s="235">
        <f t="shared" ref="AE486:AE496" si="171">IF(AND((COUNTA($C$24)=1),(COUNTA(AC486)=1),($C$24&lt;&gt;0),(OR((AA486&lt;$C$62),(AA486&gt;($E$62))))),1,0)</f>
        <v>0</v>
      </c>
      <c r="AF486" s="235"/>
      <c r="AG486" s="584">
        <v>34</v>
      </c>
      <c r="AH486" s="584"/>
      <c r="AI486" s="586"/>
      <c r="AJ486" s="586"/>
      <c r="AK486" s="587"/>
      <c r="AL486" s="235">
        <f>IF(AND((COUNTA($C$24)=1),(COUNTA(AK486)=1),($C$24&lt;&gt;0),(OR((AJ486&lt;$C$62),(AJ486&gt;($E$62+61))))),1,0)</f>
        <v>0</v>
      </c>
      <c r="AM486" s="235">
        <f>IF(AND((COUNTA($C$24)=1),(COUNTA(AK486)=1),($C$24&lt;&gt;0),(OR((AI486&lt;$C$62),(AI486&gt;($E$62))))),1,0)</f>
        <v>0</v>
      </c>
    </row>
    <row r="487" spans="1:39" s="177" customFormat="1" x14ac:dyDescent="0.2">
      <c r="A487" s="583">
        <v>2</v>
      </c>
      <c r="B487" s="584"/>
      <c r="C487" s="585"/>
      <c r="D487" s="586"/>
      <c r="E487" s="586"/>
      <c r="F487" s="587"/>
      <c r="G487" s="235">
        <f t="shared" ref="G487:G496" si="172">IF(AND((COUNTA($C$24)=1),(COUNTA(F487)=1),($C$24&lt;&gt;0),(OR((E487&lt;$C$62),(E487&gt;($E$62+61))))),1,0)</f>
        <v>0</v>
      </c>
      <c r="H487" s="235">
        <f t="shared" ref="H487:H496" si="173">IF(AND((COUNTA($C$24)=1),(COUNTA(F487)=1),($C$24&lt;&gt;0),(OR((D487&lt;$C$62),(D487&gt;($E$62))))),1,0)</f>
        <v>0</v>
      </c>
      <c r="I487" s="235"/>
      <c r="J487" s="235"/>
      <c r="K487" s="235"/>
      <c r="L487" s="235"/>
      <c r="M487" s="235"/>
      <c r="O487" s="583">
        <v>13</v>
      </c>
      <c r="P487" s="584"/>
      <c r="Q487" s="585"/>
      <c r="R487" s="586"/>
      <c r="S487" s="586"/>
      <c r="T487" s="587"/>
      <c r="U487" s="235">
        <f t="shared" ref="U487:U496" si="174">IF(AND((COUNTA($C$24)=1),(COUNTA(T487)=1),($C$24&lt;&gt;0),(OR((S487&lt;$C$62),(S487&gt;($E$62+61))))),1,0)</f>
        <v>0</v>
      </c>
      <c r="V487" s="235">
        <f t="shared" ref="V487:V496" si="175">IF(AND((COUNTA($C$24)=1),(COUNTA(T487)=1),($C$24&lt;&gt;0),(OR((R487&lt;$C$62),(R487&gt;($E$62))))),1,0)</f>
        <v>0</v>
      </c>
      <c r="X487" s="583">
        <v>24</v>
      </c>
      <c r="Y487" s="584"/>
      <c r="Z487" s="585"/>
      <c r="AA487" s="586"/>
      <c r="AB487" s="586"/>
      <c r="AC487" s="587"/>
      <c r="AD487" s="235">
        <f t="shared" ref="AD487:AD496" si="176">IF(AND((COUNTA($C$24)=1),(COUNTA(AC487)=1),($C$24&lt;&gt;0),(OR((AB487&lt;$C$62),(AB487&gt;($E$62+61))))),1,0)</f>
        <v>0</v>
      </c>
      <c r="AE487" s="235">
        <f t="shared" si="171"/>
        <v>0</v>
      </c>
      <c r="AF487" s="235"/>
      <c r="AG487" s="584">
        <v>35</v>
      </c>
      <c r="AH487" s="584"/>
      <c r="AI487" s="586"/>
      <c r="AJ487" s="586"/>
      <c r="AK487" s="587"/>
      <c r="AL487" s="235">
        <f t="shared" ref="AL487:AL495" si="177">IF(AND((COUNTA($C$24)=1),(COUNTA(AK487)=1),($C$24&lt;&gt;0),(OR((AJ487&lt;$C$62),(AJ487&gt;($E$62+61))))),1,0)</f>
        <v>0</v>
      </c>
      <c r="AM487" s="235">
        <f t="shared" ref="AM487:AM495" si="178">IF(AND((COUNTA($C$24)=1),(COUNTA(AK487)=1),($C$24&lt;&gt;0),(OR((AI487&lt;$C$62),(AI487&gt;($E$62))))),1,0)</f>
        <v>0</v>
      </c>
    </row>
    <row r="488" spans="1:39" s="177" customFormat="1" x14ac:dyDescent="0.2">
      <c r="A488" s="583">
        <v>3</v>
      </c>
      <c r="B488" s="584"/>
      <c r="C488" s="585"/>
      <c r="D488" s="586"/>
      <c r="E488" s="586"/>
      <c r="F488" s="587"/>
      <c r="G488" s="235">
        <f t="shared" si="172"/>
        <v>0</v>
      </c>
      <c r="H488" s="235">
        <f t="shared" si="173"/>
        <v>0</v>
      </c>
      <c r="I488" s="235"/>
      <c r="J488" s="235"/>
      <c r="K488" s="235"/>
      <c r="L488" s="235"/>
      <c r="M488" s="235"/>
      <c r="O488" s="583">
        <v>14</v>
      </c>
      <c r="P488" s="584"/>
      <c r="Q488" s="585"/>
      <c r="R488" s="586"/>
      <c r="S488" s="586"/>
      <c r="T488" s="587"/>
      <c r="U488" s="235">
        <f t="shared" si="174"/>
        <v>0</v>
      </c>
      <c r="V488" s="235">
        <f t="shared" si="175"/>
        <v>0</v>
      </c>
      <c r="X488" s="583">
        <v>25</v>
      </c>
      <c r="Y488" s="584"/>
      <c r="Z488" s="585"/>
      <c r="AA488" s="586"/>
      <c r="AB488" s="586"/>
      <c r="AC488" s="587"/>
      <c r="AD488" s="235">
        <f t="shared" si="176"/>
        <v>0</v>
      </c>
      <c r="AE488" s="235">
        <f t="shared" si="171"/>
        <v>0</v>
      </c>
      <c r="AF488" s="235"/>
      <c r="AG488" s="584">
        <v>36</v>
      </c>
      <c r="AH488" s="584"/>
      <c r="AI488" s="586"/>
      <c r="AJ488" s="586"/>
      <c r="AK488" s="587"/>
      <c r="AL488" s="235">
        <f t="shared" si="177"/>
        <v>0</v>
      </c>
      <c r="AM488" s="235">
        <f t="shared" si="178"/>
        <v>0</v>
      </c>
    </row>
    <row r="489" spans="1:39" s="177" customFormat="1" x14ac:dyDescent="0.2">
      <c r="A489" s="583">
        <v>4</v>
      </c>
      <c r="B489" s="584"/>
      <c r="C489" s="585"/>
      <c r="D489" s="586"/>
      <c r="E489" s="586"/>
      <c r="F489" s="587"/>
      <c r="G489" s="235">
        <f t="shared" si="172"/>
        <v>0</v>
      </c>
      <c r="H489" s="235">
        <f t="shared" si="173"/>
        <v>0</v>
      </c>
      <c r="I489" s="235"/>
      <c r="J489" s="235"/>
      <c r="K489" s="235"/>
      <c r="L489" s="235"/>
      <c r="M489" s="235"/>
      <c r="O489" s="583">
        <v>15</v>
      </c>
      <c r="P489" s="584"/>
      <c r="Q489" s="585"/>
      <c r="R489" s="586"/>
      <c r="S489" s="586"/>
      <c r="T489" s="587"/>
      <c r="U489" s="235">
        <f t="shared" si="174"/>
        <v>0</v>
      </c>
      <c r="V489" s="235">
        <f t="shared" si="175"/>
        <v>0</v>
      </c>
      <c r="X489" s="583">
        <v>26</v>
      </c>
      <c r="Y489" s="584"/>
      <c r="Z489" s="585"/>
      <c r="AA489" s="586"/>
      <c r="AB489" s="586"/>
      <c r="AC489" s="587"/>
      <c r="AD489" s="235">
        <f t="shared" si="176"/>
        <v>0</v>
      </c>
      <c r="AE489" s="235">
        <f t="shared" si="171"/>
        <v>0</v>
      </c>
      <c r="AF489" s="235"/>
      <c r="AG489" s="584">
        <v>37</v>
      </c>
      <c r="AH489" s="584"/>
      <c r="AI489" s="586"/>
      <c r="AJ489" s="586"/>
      <c r="AK489" s="587"/>
      <c r="AL489" s="235">
        <f t="shared" si="177"/>
        <v>0</v>
      </c>
      <c r="AM489" s="235">
        <f t="shared" si="178"/>
        <v>0</v>
      </c>
    </row>
    <row r="490" spans="1:39" s="177" customFormat="1" x14ac:dyDescent="0.2">
      <c r="A490" s="583">
        <v>5</v>
      </c>
      <c r="B490" s="584"/>
      <c r="C490" s="585"/>
      <c r="D490" s="586"/>
      <c r="E490" s="586"/>
      <c r="F490" s="587"/>
      <c r="G490" s="235">
        <f t="shared" si="172"/>
        <v>0</v>
      </c>
      <c r="H490" s="235">
        <f t="shared" si="173"/>
        <v>0</v>
      </c>
      <c r="I490" s="235"/>
      <c r="J490" s="235"/>
      <c r="K490" s="235"/>
      <c r="L490" s="235"/>
      <c r="M490" s="235"/>
      <c r="O490" s="583">
        <v>16</v>
      </c>
      <c r="P490" s="584"/>
      <c r="Q490" s="585"/>
      <c r="R490" s="586"/>
      <c r="S490" s="586"/>
      <c r="T490" s="587"/>
      <c r="U490" s="235">
        <f t="shared" si="174"/>
        <v>0</v>
      </c>
      <c r="V490" s="235">
        <f t="shared" si="175"/>
        <v>0</v>
      </c>
      <c r="X490" s="583">
        <v>27</v>
      </c>
      <c r="Y490" s="584"/>
      <c r="Z490" s="585"/>
      <c r="AA490" s="586"/>
      <c r="AB490" s="586"/>
      <c r="AC490" s="587"/>
      <c r="AD490" s="235">
        <f t="shared" si="176"/>
        <v>0</v>
      </c>
      <c r="AE490" s="235">
        <f t="shared" si="171"/>
        <v>0</v>
      </c>
      <c r="AF490" s="235"/>
      <c r="AG490" s="584">
        <v>38</v>
      </c>
      <c r="AH490" s="584"/>
      <c r="AI490" s="586"/>
      <c r="AJ490" s="586"/>
      <c r="AK490" s="587"/>
      <c r="AL490" s="235">
        <f t="shared" si="177"/>
        <v>0</v>
      </c>
      <c r="AM490" s="235">
        <f t="shared" si="178"/>
        <v>0</v>
      </c>
    </row>
    <row r="491" spans="1:39" s="177" customFormat="1" x14ac:dyDescent="0.2">
      <c r="A491" s="583">
        <v>6</v>
      </c>
      <c r="B491" s="584"/>
      <c r="C491" s="585"/>
      <c r="D491" s="586"/>
      <c r="E491" s="586"/>
      <c r="F491" s="587"/>
      <c r="G491" s="235">
        <f t="shared" si="172"/>
        <v>0</v>
      </c>
      <c r="H491" s="235">
        <f t="shared" si="173"/>
        <v>0</v>
      </c>
      <c r="I491" s="235"/>
      <c r="J491" s="235"/>
      <c r="K491" s="235"/>
      <c r="L491" s="235"/>
      <c r="M491" s="235"/>
      <c r="O491" s="583">
        <v>17</v>
      </c>
      <c r="P491" s="584"/>
      <c r="Q491" s="585"/>
      <c r="R491" s="586"/>
      <c r="S491" s="586"/>
      <c r="T491" s="587"/>
      <c r="U491" s="235">
        <f t="shared" si="174"/>
        <v>0</v>
      </c>
      <c r="V491" s="235">
        <f t="shared" si="175"/>
        <v>0</v>
      </c>
      <c r="X491" s="583">
        <v>28</v>
      </c>
      <c r="Y491" s="584"/>
      <c r="Z491" s="585"/>
      <c r="AA491" s="586"/>
      <c r="AB491" s="586"/>
      <c r="AC491" s="587"/>
      <c r="AD491" s="235">
        <f t="shared" si="176"/>
        <v>0</v>
      </c>
      <c r="AE491" s="235">
        <f t="shared" si="171"/>
        <v>0</v>
      </c>
      <c r="AF491" s="235"/>
      <c r="AG491" s="584">
        <v>39</v>
      </c>
      <c r="AH491" s="584"/>
      <c r="AI491" s="586"/>
      <c r="AJ491" s="586"/>
      <c r="AK491" s="587"/>
      <c r="AL491" s="235">
        <f t="shared" si="177"/>
        <v>0</v>
      </c>
      <c r="AM491" s="235">
        <f t="shared" si="178"/>
        <v>0</v>
      </c>
    </row>
    <row r="492" spans="1:39" s="177" customFormat="1" x14ac:dyDescent="0.2">
      <c r="A492" s="583">
        <v>7</v>
      </c>
      <c r="B492" s="584"/>
      <c r="C492" s="585"/>
      <c r="D492" s="586"/>
      <c r="E492" s="586"/>
      <c r="F492" s="587"/>
      <c r="G492" s="235">
        <f t="shared" si="172"/>
        <v>0</v>
      </c>
      <c r="H492" s="235">
        <f t="shared" si="173"/>
        <v>0</v>
      </c>
      <c r="I492" s="235"/>
      <c r="J492" s="235"/>
      <c r="K492" s="235"/>
      <c r="L492" s="235"/>
      <c r="M492" s="235"/>
      <c r="O492" s="583">
        <v>18</v>
      </c>
      <c r="P492" s="584"/>
      <c r="Q492" s="585"/>
      <c r="R492" s="586"/>
      <c r="S492" s="586"/>
      <c r="T492" s="587"/>
      <c r="U492" s="235">
        <f t="shared" si="174"/>
        <v>0</v>
      </c>
      <c r="V492" s="235">
        <f t="shared" si="175"/>
        <v>0</v>
      </c>
      <c r="X492" s="583">
        <v>29</v>
      </c>
      <c r="Y492" s="584"/>
      <c r="Z492" s="585"/>
      <c r="AA492" s="586"/>
      <c r="AB492" s="586"/>
      <c r="AC492" s="587"/>
      <c r="AD492" s="235">
        <f t="shared" si="176"/>
        <v>0</v>
      </c>
      <c r="AE492" s="235">
        <f t="shared" si="171"/>
        <v>0</v>
      </c>
      <c r="AF492" s="235"/>
      <c r="AG492" s="584">
        <v>40</v>
      </c>
      <c r="AH492" s="584"/>
      <c r="AI492" s="586"/>
      <c r="AJ492" s="586"/>
      <c r="AK492" s="587"/>
      <c r="AL492" s="235">
        <f t="shared" si="177"/>
        <v>0</v>
      </c>
      <c r="AM492" s="235">
        <f t="shared" si="178"/>
        <v>0</v>
      </c>
    </row>
    <row r="493" spans="1:39" s="177" customFormat="1" x14ac:dyDescent="0.2">
      <c r="A493" s="583">
        <v>8</v>
      </c>
      <c r="B493" s="584"/>
      <c r="C493" s="585"/>
      <c r="D493" s="586"/>
      <c r="E493" s="586"/>
      <c r="F493" s="587"/>
      <c r="G493" s="235">
        <f t="shared" si="172"/>
        <v>0</v>
      </c>
      <c r="H493" s="235">
        <f t="shared" si="173"/>
        <v>0</v>
      </c>
      <c r="I493" s="235"/>
      <c r="J493" s="235"/>
      <c r="K493" s="235"/>
      <c r="L493" s="235"/>
      <c r="M493" s="235"/>
      <c r="O493" s="583">
        <v>19</v>
      </c>
      <c r="P493" s="584"/>
      <c r="Q493" s="585"/>
      <c r="R493" s="586"/>
      <c r="S493" s="586"/>
      <c r="T493" s="587"/>
      <c r="U493" s="235">
        <f t="shared" si="174"/>
        <v>0</v>
      </c>
      <c r="V493" s="235">
        <f t="shared" si="175"/>
        <v>0</v>
      </c>
      <c r="X493" s="583">
        <v>30</v>
      </c>
      <c r="Y493" s="584"/>
      <c r="Z493" s="585"/>
      <c r="AA493" s="586"/>
      <c r="AB493" s="586"/>
      <c r="AC493" s="587"/>
      <c r="AD493" s="235">
        <f t="shared" si="176"/>
        <v>0</v>
      </c>
      <c r="AE493" s="235">
        <f t="shared" si="171"/>
        <v>0</v>
      </c>
      <c r="AF493" s="235"/>
      <c r="AG493" s="584">
        <v>41</v>
      </c>
      <c r="AH493" s="584"/>
      <c r="AI493" s="586"/>
      <c r="AJ493" s="586"/>
      <c r="AK493" s="587"/>
      <c r="AL493" s="235">
        <f t="shared" si="177"/>
        <v>0</v>
      </c>
      <c r="AM493" s="235">
        <f t="shared" si="178"/>
        <v>0</v>
      </c>
    </row>
    <row r="494" spans="1:39" s="177" customFormat="1" x14ac:dyDescent="0.2">
      <c r="A494" s="583">
        <v>9</v>
      </c>
      <c r="B494" s="584"/>
      <c r="C494" s="585"/>
      <c r="D494" s="586"/>
      <c r="E494" s="586"/>
      <c r="F494" s="587"/>
      <c r="G494" s="235">
        <f t="shared" si="172"/>
        <v>0</v>
      </c>
      <c r="H494" s="235">
        <f t="shared" si="173"/>
        <v>0</v>
      </c>
      <c r="I494" s="235"/>
      <c r="J494" s="235"/>
      <c r="K494" s="235"/>
      <c r="L494" s="235"/>
      <c r="M494" s="235"/>
      <c r="O494" s="583">
        <v>20</v>
      </c>
      <c r="P494" s="584"/>
      <c r="Q494" s="585"/>
      <c r="R494" s="586"/>
      <c r="S494" s="586"/>
      <c r="T494" s="587"/>
      <c r="U494" s="235">
        <f t="shared" si="174"/>
        <v>0</v>
      </c>
      <c r="V494" s="235">
        <f t="shared" si="175"/>
        <v>0</v>
      </c>
      <c r="X494" s="583">
        <v>31</v>
      </c>
      <c r="Y494" s="584"/>
      <c r="Z494" s="585"/>
      <c r="AA494" s="586"/>
      <c r="AB494" s="586"/>
      <c r="AC494" s="587"/>
      <c r="AD494" s="235">
        <f t="shared" si="176"/>
        <v>0</v>
      </c>
      <c r="AE494" s="235">
        <f t="shared" si="171"/>
        <v>0</v>
      </c>
      <c r="AF494" s="235"/>
      <c r="AG494" s="584">
        <v>42</v>
      </c>
      <c r="AH494" s="584"/>
      <c r="AI494" s="586"/>
      <c r="AJ494" s="586"/>
      <c r="AK494" s="587"/>
      <c r="AL494" s="235">
        <f t="shared" si="177"/>
        <v>0</v>
      </c>
      <c r="AM494" s="235">
        <f t="shared" si="178"/>
        <v>0</v>
      </c>
    </row>
    <row r="495" spans="1:39" s="177" customFormat="1" x14ac:dyDescent="0.2">
      <c r="A495" s="583">
        <v>10</v>
      </c>
      <c r="B495" s="584"/>
      <c r="C495" s="585"/>
      <c r="D495" s="586"/>
      <c r="E495" s="586"/>
      <c r="F495" s="587"/>
      <c r="G495" s="235">
        <f t="shared" si="172"/>
        <v>0</v>
      </c>
      <c r="H495" s="235">
        <f t="shared" si="173"/>
        <v>0</v>
      </c>
      <c r="I495" s="235"/>
      <c r="J495" s="235"/>
      <c r="K495" s="235"/>
      <c r="L495" s="235"/>
      <c r="M495" s="235"/>
      <c r="O495" s="583">
        <v>21</v>
      </c>
      <c r="P495" s="584"/>
      <c r="Q495" s="585"/>
      <c r="R495" s="586"/>
      <c r="S495" s="586"/>
      <c r="T495" s="587"/>
      <c r="U495" s="235">
        <f t="shared" si="174"/>
        <v>0</v>
      </c>
      <c r="V495" s="235">
        <f t="shared" si="175"/>
        <v>0</v>
      </c>
      <c r="X495" s="583">
        <v>32</v>
      </c>
      <c r="Y495" s="584"/>
      <c r="Z495" s="585"/>
      <c r="AA495" s="586"/>
      <c r="AB495" s="586"/>
      <c r="AC495" s="587"/>
      <c r="AD495" s="235">
        <f t="shared" si="176"/>
        <v>0</v>
      </c>
      <c r="AE495" s="235">
        <f t="shared" si="171"/>
        <v>0</v>
      </c>
      <c r="AF495" s="235"/>
      <c r="AG495" s="584">
        <v>43</v>
      </c>
      <c r="AH495" s="584"/>
      <c r="AI495" s="586"/>
      <c r="AJ495" s="586"/>
      <c r="AK495" s="587"/>
      <c r="AL495" s="235">
        <f t="shared" si="177"/>
        <v>0</v>
      </c>
      <c r="AM495" s="235">
        <f t="shared" si="178"/>
        <v>0</v>
      </c>
    </row>
    <row r="496" spans="1:39" s="177" customFormat="1" ht="13.5" thickBot="1" x14ac:dyDescent="0.25">
      <c r="A496" s="583">
        <v>11</v>
      </c>
      <c r="B496" s="584"/>
      <c r="C496" s="585"/>
      <c r="D496" s="586"/>
      <c r="E496" s="586"/>
      <c r="F496" s="587"/>
      <c r="G496" s="235">
        <f t="shared" si="172"/>
        <v>0</v>
      </c>
      <c r="H496" s="235">
        <f t="shared" si="173"/>
        <v>0</v>
      </c>
      <c r="I496" s="235"/>
      <c r="J496" s="235"/>
      <c r="K496" s="235"/>
      <c r="L496" s="235"/>
      <c r="M496" s="235"/>
      <c r="O496" s="583">
        <v>22</v>
      </c>
      <c r="P496" s="584"/>
      <c r="Q496" s="585"/>
      <c r="R496" s="586"/>
      <c r="S496" s="586"/>
      <c r="T496" s="587"/>
      <c r="U496" s="235">
        <f t="shared" si="174"/>
        <v>0</v>
      </c>
      <c r="V496" s="235">
        <f t="shared" si="175"/>
        <v>0</v>
      </c>
      <c r="X496" s="583">
        <v>33</v>
      </c>
      <c r="Y496" s="584"/>
      <c r="Z496" s="585"/>
      <c r="AA496" s="586"/>
      <c r="AB496" s="586"/>
      <c r="AC496" s="587"/>
      <c r="AD496" s="235">
        <f t="shared" si="176"/>
        <v>0</v>
      </c>
      <c r="AE496" s="235">
        <f t="shared" si="171"/>
        <v>0</v>
      </c>
      <c r="AF496" s="235"/>
      <c r="AG496" s="589"/>
      <c r="AH496" s="589" t="s">
        <v>3</v>
      </c>
      <c r="AI496" s="589"/>
      <c r="AJ496" s="589"/>
      <c r="AK496" s="590">
        <f>SUM(F486:F496)+SUM(T486:T496)+SUM(AK486:AK495)+SUM(AC486:AC496)</f>
        <v>0</v>
      </c>
      <c r="AL496" s="235"/>
      <c r="AM496" s="235"/>
    </row>
    <row r="497" spans="1:39" s="177" customFormat="1" x14ac:dyDescent="0.2">
      <c r="B497" s="591"/>
      <c r="C497" s="328"/>
      <c r="D497" s="592"/>
      <c r="E497" s="592"/>
      <c r="F497" s="575"/>
      <c r="G497" s="235"/>
      <c r="H497" s="235"/>
      <c r="I497" s="235"/>
      <c r="J497" s="235"/>
      <c r="K497" s="235"/>
      <c r="L497" s="235"/>
      <c r="M497" s="235"/>
      <c r="P497" s="591"/>
      <c r="Q497" s="328"/>
      <c r="R497" s="592"/>
      <c r="S497" s="592"/>
      <c r="T497" s="575"/>
      <c r="U497" s="235"/>
      <c r="V497" s="235"/>
      <c r="Y497" s="591"/>
      <c r="Z497" s="328"/>
      <c r="AA497" s="592"/>
      <c r="AB497" s="592"/>
      <c r="AC497" s="575"/>
      <c r="AD497" s="235"/>
      <c r="AE497" s="235"/>
      <c r="AF497" s="235"/>
      <c r="AG497" s="591"/>
      <c r="AH497" s="591"/>
      <c r="AI497" s="592"/>
      <c r="AJ497" s="592"/>
      <c r="AK497" s="575"/>
      <c r="AL497" s="235"/>
      <c r="AM497" s="235"/>
    </row>
    <row r="498" spans="1:39" s="177" customFormat="1" x14ac:dyDescent="0.2">
      <c r="B498" s="591"/>
      <c r="C498" s="328"/>
      <c r="D498" s="592"/>
      <c r="E498" s="592"/>
      <c r="F498" s="575"/>
      <c r="G498" s="235"/>
      <c r="H498" s="235"/>
      <c r="I498" s="235"/>
      <c r="J498" s="235"/>
      <c r="K498" s="235"/>
      <c r="L498" s="235"/>
      <c r="M498" s="235"/>
      <c r="P498" s="591"/>
      <c r="Q498" s="328"/>
      <c r="R498" s="592"/>
      <c r="S498" s="592"/>
      <c r="T498" s="575"/>
      <c r="U498" s="235"/>
      <c r="V498" s="235"/>
      <c r="Y498" s="591"/>
      <c r="Z498" s="328"/>
      <c r="AA498" s="592"/>
      <c r="AB498" s="592"/>
      <c r="AC498" s="575"/>
      <c r="AD498" s="235"/>
      <c r="AE498" s="235"/>
      <c r="AF498" s="235"/>
      <c r="AG498" s="591"/>
      <c r="AH498" s="591"/>
      <c r="AI498" s="592"/>
      <c r="AJ498" s="592"/>
      <c r="AK498" s="575"/>
      <c r="AL498" s="235"/>
      <c r="AM498" s="235"/>
    </row>
    <row r="499" spans="1:39" s="177" customFormat="1" x14ac:dyDescent="0.2">
      <c r="B499" s="591"/>
      <c r="C499" s="328"/>
      <c r="D499" s="592"/>
      <c r="E499" s="592"/>
      <c r="F499" s="575"/>
      <c r="G499" s="235"/>
      <c r="H499" s="235"/>
      <c r="I499" s="235"/>
      <c r="J499" s="235"/>
      <c r="K499" s="235"/>
      <c r="L499" s="235"/>
      <c r="M499" s="235"/>
      <c r="P499" s="591"/>
      <c r="Q499" s="328"/>
      <c r="R499" s="592"/>
      <c r="S499" s="592"/>
      <c r="T499" s="575"/>
      <c r="U499" s="235"/>
      <c r="V499" s="235"/>
      <c r="Y499" s="591"/>
      <c r="Z499" s="328"/>
      <c r="AA499" s="592"/>
      <c r="AB499" s="592"/>
      <c r="AC499" s="575"/>
      <c r="AD499" s="235"/>
      <c r="AE499" s="235"/>
      <c r="AF499" s="235"/>
      <c r="AG499" s="591"/>
      <c r="AH499" s="591"/>
      <c r="AI499" s="592"/>
      <c r="AJ499" s="592"/>
      <c r="AK499" s="575"/>
      <c r="AL499" s="235"/>
      <c r="AM499" s="235"/>
    </row>
    <row r="500" spans="1:39" s="177" customFormat="1" x14ac:dyDescent="0.2">
      <c r="B500" s="591"/>
      <c r="C500" s="328"/>
      <c r="D500" s="592"/>
      <c r="E500" s="592"/>
      <c r="F500" s="575"/>
      <c r="G500" s="235"/>
      <c r="H500" s="235"/>
      <c r="I500" s="235"/>
      <c r="J500" s="235"/>
      <c r="K500" s="235"/>
      <c r="L500" s="235"/>
      <c r="M500" s="235"/>
      <c r="P500" s="591"/>
      <c r="Q500" s="328"/>
      <c r="R500" s="592"/>
      <c r="S500" s="592"/>
      <c r="T500" s="575"/>
      <c r="U500" s="235"/>
      <c r="V500" s="235"/>
      <c r="Y500" s="591"/>
      <c r="Z500" s="328"/>
      <c r="AA500" s="592"/>
      <c r="AB500" s="592"/>
      <c r="AC500" s="575"/>
      <c r="AD500" s="235"/>
      <c r="AE500" s="235"/>
      <c r="AF500" s="235"/>
      <c r="AG500" s="591"/>
      <c r="AH500" s="591"/>
      <c r="AI500" s="592"/>
      <c r="AJ500" s="592"/>
      <c r="AK500" s="575"/>
      <c r="AL500" s="235"/>
      <c r="AM500" s="235"/>
    </row>
    <row r="501" spans="1:39" s="177" customFormat="1" x14ac:dyDescent="0.2">
      <c r="B501" s="591"/>
      <c r="C501" s="328"/>
      <c r="D501" s="592"/>
      <c r="E501" s="592"/>
      <c r="F501" s="575"/>
      <c r="G501" s="235"/>
      <c r="H501" s="235"/>
      <c r="I501" s="235"/>
      <c r="J501" s="235"/>
      <c r="K501" s="235"/>
      <c r="L501" s="235"/>
      <c r="M501" s="235"/>
      <c r="P501" s="591"/>
      <c r="Q501" s="328"/>
      <c r="R501" s="592"/>
      <c r="S501" s="592"/>
      <c r="T501" s="575"/>
      <c r="U501" s="235"/>
      <c r="V501" s="235"/>
      <c r="Y501" s="591"/>
      <c r="Z501" s="328"/>
      <c r="AA501" s="592"/>
      <c r="AB501" s="592"/>
      <c r="AC501" s="575"/>
      <c r="AD501" s="235"/>
      <c r="AE501" s="235"/>
      <c r="AF501" s="235"/>
      <c r="AG501" s="591"/>
      <c r="AH501" s="591"/>
      <c r="AI501" s="592"/>
      <c r="AJ501" s="592"/>
      <c r="AK501" s="575"/>
      <c r="AL501" s="235"/>
      <c r="AM501" s="235"/>
    </row>
    <row r="502" spans="1:39" s="177" customFormat="1" x14ac:dyDescent="0.2">
      <c r="B502" s="591"/>
      <c r="C502" s="328"/>
      <c r="D502" s="592"/>
      <c r="E502" s="592"/>
      <c r="F502" s="575"/>
      <c r="G502" s="235"/>
      <c r="H502" s="235"/>
      <c r="I502" s="235"/>
      <c r="J502" s="235"/>
      <c r="K502" s="235"/>
      <c r="L502" s="235"/>
      <c r="M502" s="235"/>
      <c r="P502" s="591"/>
      <c r="Q502" s="328"/>
      <c r="R502" s="592"/>
      <c r="S502" s="592"/>
      <c r="T502" s="575"/>
      <c r="U502" s="235"/>
      <c r="V502" s="235"/>
      <c r="Y502" s="591"/>
      <c r="Z502" s="328"/>
      <c r="AA502" s="592"/>
      <c r="AB502" s="592"/>
      <c r="AC502" s="575"/>
      <c r="AD502" s="235"/>
      <c r="AE502" s="235"/>
      <c r="AF502" s="235"/>
      <c r="AG502" s="591"/>
      <c r="AH502" s="591"/>
      <c r="AI502" s="592"/>
      <c r="AJ502" s="592"/>
      <c r="AK502" s="575"/>
      <c r="AL502" s="235"/>
      <c r="AM502" s="235"/>
    </row>
    <row r="503" spans="1:39" s="177" customFormat="1" ht="13.5" thickBot="1" x14ac:dyDescent="0.25">
      <c r="B503" s="591"/>
      <c r="C503" s="328"/>
      <c r="D503" s="592"/>
      <c r="E503" s="592"/>
      <c r="F503" s="575"/>
      <c r="G503" s="235"/>
      <c r="H503" s="235"/>
      <c r="I503" s="235"/>
      <c r="J503" s="235"/>
      <c r="K503" s="235"/>
      <c r="L503" s="235"/>
      <c r="M503" s="235"/>
      <c r="P503" s="591"/>
      <c r="Q503" s="328"/>
      <c r="R503" s="592"/>
      <c r="S503" s="592"/>
      <c r="T503" s="575"/>
      <c r="U503" s="235"/>
      <c r="V503" s="235"/>
      <c r="Y503" s="591"/>
      <c r="Z503" s="328"/>
      <c r="AA503" s="592"/>
      <c r="AB503" s="592"/>
      <c r="AC503" s="575"/>
      <c r="AD503" s="235"/>
      <c r="AE503" s="235"/>
      <c r="AF503" s="235"/>
      <c r="AG503" s="591"/>
      <c r="AH503" s="591"/>
      <c r="AI503" s="592"/>
      <c r="AJ503" s="592"/>
      <c r="AK503" s="575"/>
      <c r="AL503" s="235"/>
      <c r="AM503" s="235"/>
    </row>
    <row r="504" spans="1:39" s="177" customFormat="1" ht="13.5" thickBot="1" x14ac:dyDescent="0.25">
      <c r="A504" s="579">
        <v>23</v>
      </c>
      <c r="B504" s="579"/>
      <c r="C504" s="472"/>
      <c r="D504" s="816" t="s">
        <v>159</v>
      </c>
      <c r="E504" s="812" t="s">
        <v>34</v>
      </c>
      <c r="F504" s="580">
        <f>+$AK516</f>
        <v>0</v>
      </c>
      <c r="G504" s="235"/>
      <c r="H504" s="235"/>
      <c r="I504" s="235"/>
      <c r="J504" s="235"/>
      <c r="K504" s="235"/>
      <c r="L504" s="235"/>
      <c r="M504" s="235"/>
      <c r="O504" s="579"/>
      <c r="P504" s="579"/>
      <c r="Q504" s="472"/>
      <c r="R504" s="816" t="s">
        <v>159</v>
      </c>
      <c r="S504" s="812" t="s">
        <v>34</v>
      </c>
      <c r="T504" s="580">
        <f>+$AK516</f>
        <v>0</v>
      </c>
      <c r="U504" s="235"/>
      <c r="V504" s="235"/>
      <c r="X504" s="579">
        <v>23</v>
      </c>
      <c r="Y504" s="579"/>
      <c r="Z504" s="472"/>
      <c r="AA504" s="816" t="s">
        <v>159</v>
      </c>
      <c r="AB504" s="812" t="s">
        <v>34</v>
      </c>
      <c r="AC504" s="580">
        <f>+$AK516</f>
        <v>0</v>
      </c>
      <c r="AD504" s="235"/>
      <c r="AE504" s="235"/>
      <c r="AF504" s="235"/>
      <c r="AG504" s="579"/>
      <c r="AH504" s="579"/>
      <c r="AI504" s="816" t="s">
        <v>159</v>
      </c>
      <c r="AJ504" s="812" t="s">
        <v>34</v>
      </c>
      <c r="AK504" s="814" t="s">
        <v>18</v>
      </c>
      <c r="AL504" s="235"/>
      <c r="AM504" s="235"/>
    </row>
    <row r="505" spans="1:39" s="177" customFormat="1" ht="51" x14ac:dyDescent="0.2">
      <c r="A505" s="581" t="s">
        <v>7</v>
      </c>
      <c r="B505" s="582" t="str">
        <f>+" אסמכתא " &amp; $B$25 &amp;"         חזרה לטבלה "</f>
        <v xml:space="preserve"> אסמכתא          חזרה לטבלה </v>
      </c>
      <c r="C505" s="477" t="s">
        <v>203</v>
      </c>
      <c r="D505" s="817"/>
      <c r="E505" s="813"/>
      <c r="F505" s="580" t="s">
        <v>18</v>
      </c>
      <c r="G505" s="235"/>
      <c r="H505" s="235"/>
      <c r="I505" s="235"/>
      <c r="J505" s="235"/>
      <c r="K505" s="235"/>
      <c r="L505" s="235"/>
      <c r="M505" s="235"/>
      <c r="O505" s="581" t="s">
        <v>23</v>
      </c>
      <c r="P505" s="582" t="str">
        <f>+" אסמכתא " &amp; $B$25 &amp;"         חזרה לטבלה "</f>
        <v xml:space="preserve"> אסמכתא          חזרה לטבלה </v>
      </c>
      <c r="Q505" s="477" t="s">
        <v>203</v>
      </c>
      <c r="R505" s="817"/>
      <c r="S505" s="813"/>
      <c r="T505" s="580" t="s">
        <v>18</v>
      </c>
      <c r="U505" s="235"/>
      <c r="V505" s="235"/>
      <c r="X505" s="581" t="s">
        <v>7</v>
      </c>
      <c r="Y505" s="582" t="str">
        <f>+" אסמכתא " &amp; $B$25 &amp;"         חזרה לטבלה "</f>
        <v xml:space="preserve"> אסמכתא          חזרה לטבלה </v>
      </c>
      <c r="Z505" s="477" t="s">
        <v>203</v>
      </c>
      <c r="AA505" s="817"/>
      <c r="AB505" s="813"/>
      <c r="AC505" s="580" t="s">
        <v>18</v>
      </c>
      <c r="AD505" s="235"/>
      <c r="AE505" s="235"/>
      <c r="AF505" s="235"/>
      <c r="AG505" s="582" t="s">
        <v>23</v>
      </c>
      <c r="AH505" s="582" t="str">
        <f>+" אסמכתא " &amp; $B$25 &amp;"         חזרה לטבלה "</f>
        <v xml:space="preserve"> אסמכתא          חזרה לטבלה </v>
      </c>
      <c r="AI505" s="817"/>
      <c r="AJ505" s="813"/>
      <c r="AK505" s="815"/>
      <c r="AL505" s="235"/>
      <c r="AM505" s="235"/>
    </row>
    <row r="506" spans="1:39" s="177" customFormat="1" x14ac:dyDescent="0.2">
      <c r="A506" s="583">
        <v>1</v>
      </c>
      <c r="B506" s="584"/>
      <c r="C506" s="585"/>
      <c r="D506" s="586"/>
      <c r="E506" s="586"/>
      <c r="F506" s="587"/>
      <c r="G506" s="235">
        <f>IF(AND((COUNTA($C$25)=1),(COUNTA(F506)=1),($C$25&lt;&gt;0),(OR((E506&lt;$C$62),(E506&gt;($E$62+61))))),1,0)</f>
        <v>0</v>
      </c>
      <c r="H506" s="235">
        <f>IF(AND((COUNTA($C$25)=1),(COUNTA(F506)=1),($C$25&lt;&gt;0),(OR((D506&lt;$C$62),(D506&gt;($E$62))))),1,0)</f>
        <v>0</v>
      </c>
      <c r="I506" s="235"/>
      <c r="J506" s="235"/>
      <c r="K506" s="235"/>
      <c r="L506" s="235"/>
      <c r="M506" s="235"/>
      <c r="O506" s="583">
        <v>12</v>
      </c>
      <c r="P506" s="584"/>
      <c r="Q506" s="585"/>
      <c r="R506" s="586"/>
      <c r="S506" s="586"/>
      <c r="T506" s="587"/>
      <c r="U506" s="235">
        <f>IF(AND((COUNTA($C$25)=1),(COUNTA(T506)=1),($C$25&lt;&gt;0),(OR((S506&lt;$C$62),(S506&gt;($E$62+61))))),1,0)</f>
        <v>0</v>
      </c>
      <c r="V506" s="235">
        <f>IF(AND((COUNTA($C$25)=1),(COUNTA(T506)=1),($C$25&lt;&gt;0),(OR((R506&lt;$C$62),(R506&gt;($E$62))))),1,0)</f>
        <v>0</v>
      </c>
      <c r="X506" s="583">
        <v>23</v>
      </c>
      <c r="Y506" s="584"/>
      <c r="Z506" s="585"/>
      <c r="AA506" s="586"/>
      <c r="AB506" s="586"/>
      <c r="AC506" s="587"/>
      <c r="AD506" s="235">
        <f>IF(AND((COUNTA($C$25)=1),(COUNTA(AC506)=1),($C$25&lt;&gt;0),(OR((AB506&lt;$C$62),(AB506&gt;($E$62+61))))),1,0)</f>
        <v>0</v>
      </c>
      <c r="AE506" s="235">
        <f t="shared" ref="AE506:AE516" si="179">IF(AND((COUNTA($C$25)=1),(COUNTA(AC506)=1),($C$25&lt;&gt;0),(OR((AA506&lt;$C$62),(AA506&gt;($E$62))))),1,0)</f>
        <v>0</v>
      </c>
      <c r="AF506" s="235"/>
      <c r="AG506" s="584">
        <v>34</v>
      </c>
      <c r="AH506" s="584"/>
      <c r="AI506" s="586"/>
      <c r="AJ506" s="586"/>
      <c r="AK506" s="587"/>
      <c r="AL506" s="235">
        <f>IF(AND((COUNTA($C$25)=1),(COUNTA(AK506)=1),($C$25&lt;&gt;0),(OR((AJ506&lt;$C$62),(AJ506&gt;($E$62+61))))),1,0)</f>
        <v>0</v>
      </c>
      <c r="AM506" s="235">
        <f>IF(AND((COUNTA($C$25)=1),(COUNTA(AK506)=1),($C$25&lt;&gt;0),(OR((AI506&lt;$C$62),(AI506&gt;($E$62))))),1,0)</f>
        <v>0</v>
      </c>
    </row>
    <row r="507" spans="1:39" s="177" customFormat="1" x14ac:dyDescent="0.2">
      <c r="A507" s="583">
        <v>2</v>
      </c>
      <c r="B507" s="584"/>
      <c r="C507" s="585"/>
      <c r="D507" s="586"/>
      <c r="E507" s="586"/>
      <c r="F507" s="587"/>
      <c r="G507" s="235">
        <f t="shared" ref="G507:G516" si="180">IF(AND((COUNTA($C$25)=1),(COUNTA(F507)=1),($C$25&lt;&gt;0),(OR((E507&lt;$C$62),(E507&gt;($E$62+61))))),1,0)</f>
        <v>0</v>
      </c>
      <c r="H507" s="235">
        <f t="shared" ref="H507:H516" si="181">IF(AND((COUNTA($C$25)=1),(COUNTA(F507)=1),($C$25&lt;&gt;0),(OR((D507&lt;$C$62),(D507&gt;($E$62))))),1,0)</f>
        <v>0</v>
      </c>
      <c r="I507" s="235"/>
      <c r="J507" s="235"/>
      <c r="K507" s="235"/>
      <c r="L507" s="235"/>
      <c r="M507" s="235"/>
      <c r="O507" s="583">
        <v>13</v>
      </c>
      <c r="P507" s="584"/>
      <c r="Q507" s="585"/>
      <c r="R507" s="586"/>
      <c r="S507" s="586"/>
      <c r="T507" s="587"/>
      <c r="U507" s="235">
        <f t="shared" ref="U507:U516" si="182">IF(AND((COUNTA($C$25)=1),(COUNTA(T507)=1),($C$25&lt;&gt;0),(OR((S507&lt;$C$62),(S507&gt;($E$62+61))))),1,0)</f>
        <v>0</v>
      </c>
      <c r="V507" s="235">
        <f t="shared" ref="V507:V516" si="183">IF(AND((COUNTA($C$25)=1),(COUNTA(T507)=1),($C$25&lt;&gt;0),(OR((R507&lt;$C$62),(R507&gt;($E$62))))),1,0)</f>
        <v>0</v>
      </c>
      <c r="X507" s="583">
        <v>24</v>
      </c>
      <c r="Y507" s="584"/>
      <c r="Z507" s="585"/>
      <c r="AA507" s="586"/>
      <c r="AB507" s="586"/>
      <c r="AC507" s="587"/>
      <c r="AD507" s="235">
        <f t="shared" ref="AD507:AD516" si="184">IF(AND((COUNTA($C$25)=1),(COUNTA(AC507)=1),($C$25&lt;&gt;0),(OR((AB507&lt;$C$62),(AB507&gt;($E$62+61))))),1,0)</f>
        <v>0</v>
      </c>
      <c r="AE507" s="235">
        <f t="shared" si="179"/>
        <v>0</v>
      </c>
      <c r="AF507" s="235"/>
      <c r="AG507" s="584">
        <v>35</v>
      </c>
      <c r="AH507" s="584"/>
      <c r="AI507" s="586"/>
      <c r="AJ507" s="586"/>
      <c r="AK507" s="587"/>
      <c r="AL507" s="235">
        <f t="shared" ref="AL507:AL515" si="185">IF(AND((COUNTA($C$25)=1),(COUNTA(AK507)=1),($C$25&lt;&gt;0),(OR((AJ507&lt;$C$62),(AJ507&gt;($E$62+61))))),1,0)</f>
        <v>0</v>
      </c>
      <c r="AM507" s="235">
        <f t="shared" ref="AM507:AM515" si="186">IF(AND((COUNTA($C$25)=1),(COUNTA(AK507)=1),($C$25&lt;&gt;0),(OR((AI507&lt;$C$62),(AI507&gt;($E$62))))),1,0)</f>
        <v>0</v>
      </c>
    </row>
    <row r="508" spans="1:39" s="177" customFormat="1" x14ac:dyDescent="0.2">
      <c r="A508" s="583">
        <v>3</v>
      </c>
      <c r="B508" s="584"/>
      <c r="C508" s="585"/>
      <c r="D508" s="586"/>
      <c r="E508" s="586"/>
      <c r="F508" s="587"/>
      <c r="G508" s="235">
        <f t="shared" si="180"/>
        <v>0</v>
      </c>
      <c r="H508" s="235">
        <f t="shared" si="181"/>
        <v>0</v>
      </c>
      <c r="I508" s="235"/>
      <c r="J508" s="235"/>
      <c r="K508" s="235"/>
      <c r="L508" s="235"/>
      <c r="M508" s="235"/>
      <c r="O508" s="583">
        <v>14</v>
      </c>
      <c r="P508" s="584"/>
      <c r="Q508" s="585"/>
      <c r="R508" s="586"/>
      <c r="S508" s="586"/>
      <c r="T508" s="587"/>
      <c r="U508" s="235">
        <f t="shared" si="182"/>
        <v>0</v>
      </c>
      <c r="V508" s="235">
        <f t="shared" si="183"/>
        <v>0</v>
      </c>
      <c r="X508" s="583">
        <v>25</v>
      </c>
      <c r="Y508" s="584"/>
      <c r="Z508" s="585"/>
      <c r="AA508" s="586"/>
      <c r="AB508" s="586"/>
      <c r="AC508" s="587"/>
      <c r="AD508" s="235">
        <f t="shared" si="184"/>
        <v>0</v>
      </c>
      <c r="AE508" s="235">
        <f t="shared" si="179"/>
        <v>0</v>
      </c>
      <c r="AF508" s="235"/>
      <c r="AG508" s="584">
        <v>36</v>
      </c>
      <c r="AH508" s="584"/>
      <c r="AI508" s="586"/>
      <c r="AJ508" s="586"/>
      <c r="AK508" s="587"/>
      <c r="AL508" s="235">
        <f t="shared" si="185"/>
        <v>0</v>
      </c>
      <c r="AM508" s="235">
        <f t="shared" si="186"/>
        <v>0</v>
      </c>
    </row>
    <row r="509" spans="1:39" s="177" customFormat="1" x14ac:dyDescent="0.2">
      <c r="A509" s="583">
        <v>4</v>
      </c>
      <c r="B509" s="584"/>
      <c r="C509" s="585"/>
      <c r="D509" s="586"/>
      <c r="E509" s="586"/>
      <c r="F509" s="587"/>
      <c r="G509" s="235">
        <f t="shared" si="180"/>
        <v>0</v>
      </c>
      <c r="H509" s="235">
        <f t="shared" si="181"/>
        <v>0</v>
      </c>
      <c r="I509" s="235"/>
      <c r="J509" s="235"/>
      <c r="K509" s="235"/>
      <c r="L509" s="235"/>
      <c r="M509" s="235"/>
      <c r="O509" s="583">
        <v>15</v>
      </c>
      <c r="P509" s="584"/>
      <c r="Q509" s="585"/>
      <c r="R509" s="586"/>
      <c r="S509" s="586"/>
      <c r="T509" s="587"/>
      <c r="U509" s="235">
        <f t="shared" si="182"/>
        <v>0</v>
      </c>
      <c r="V509" s="235">
        <f t="shared" si="183"/>
        <v>0</v>
      </c>
      <c r="X509" s="583">
        <v>26</v>
      </c>
      <c r="Y509" s="584"/>
      <c r="Z509" s="585"/>
      <c r="AA509" s="586"/>
      <c r="AB509" s="586"/>
      <c r="AC509" s="587"/>
      <c r="AD509" s="235">
        <f t="shared" si="184"/>
        <v>0</v>
      </c>
      <c r="AE509" s="235">
        <f t="shared" si="179"/>
        <v>0</v>
      </c>
      <c r="AF509" s="235"/>
      <c r="AG509" s="584">
        <v>37</v>
      </c>
      <c r="AH509" s="584"/>
      <c r="AI509" s="586"/>
      <c r="AJ509" s="586"/>
      <c r="AK509" s="587"/>
      <c r="AL509" s="235">
        <f t="shared" si="185"/>
        <v>0</v>
      </c>
      <c r="AM509" s="235">
        <f t="shared" si="186"/>
        <v>0</v>
      </c>
    </row>
    <row r="510" spans="1:39" s="177" customFormat="1" x14ac:dyDescent="0.2">
      <c r="A510" s="583">
        <v>5</v>
      </c>
      <c r="B510" s="584"/>
      <c r="C510" s="585"/>
      <c r="D510" s="586"/>
      <c r="E510" s="586"/>
      <c r="F510" s="587"/>
      <c r="G510" s="235">
        <f t="shared" si="180"/>
        <v>0</v>
      </c>
      <c r="H510" s="235">
        <f t="shared" si="181"/>
        <v>0</v>
      </c>
      <c r="I510" s="235"/>
      <c r="J510" s="235"/>
      <c r="K510" s="235"/>
      <c r="L510" s="235"/>
      <c r="M510" s="235"/>
      <c r="O510" s="583">
        <v>16</v>
      </c>
      <c r="P510" s="584"/>
      <c r="Q510" s="585"/>
      <c r="R510" s="586"/>
      <c r="S510" s="586"/>
      <c r="T510" s="587"/>
      <c r="U510" s="235">
        <f t="shared" si="182"/>
        <v>0</v>
      </c>
      <c r="V510" s="235">
        <f t="shared" si="183"/>
        <v>0</v>
      </c>
      <c r="X510" s="583">
        <v>27</v>
      </c>
      <c r="Y510" s="584"/>
      <c r="Z510" s="585"/>
      <c r="AA510" s="586"/>
      <c r="AB510" s="586"/>
      <c r="AC510" s="587"/>
      <c r="AD510" s="235">
        <f t="shared" si="184"/>
        <v>0</v>
      </c>
      <c r="AE510" s="235">
        <f t="shared" si="179"/>
        <v>0</v>
      </c>
      <c r="AF510" s="235"/>
      <c r="AG510" s="584">
        <v>38</v>
      </c>
      <c r="AH510" s="584"/>
      <c r="AI510" s="586"/>
      <c r="AJ510" s="586"/>
      <c r="AK510" s="587"/>
      <c r="AL510" s="235">
        <f t="shared" si="185"/>
        <v>0</v>
      </c>
      <c r="AM510" s="235">
        <f t="shared" si="186"/>
        <v>0</v>
      </c>
    </row>
    <row r="511" spans="1:39" s="177" customFormat="1" x14ac:dyDescent="0.2">
      <c r="A511" s="583">
        <v>6</v>
      </c>
      <c r="B511" s="584"/>
      <c r="C511" s="585"/>
      <c r="D511" s="586"/>
      <c r="E511" s="586"/>
      <c r="F511" s="587"/>
      <c r="G511" s="235">
        <f t="shared" si="180"/>
        <v>0</v>
      </c>
      <c r="H511" s="235">
        <f t="shared" si="181"/>
        <v>0</v>
      </c>
      <c r="I511" s="235"/>
      <c r="J511" s="235"/>
      <c r="K511" s="235"/>
      <c r="L511" s="235"/>
      <c r="M511" s="235"/>
      <c r="O511" s="583">
        <v>17</v>
      </c>
      <c r="P511" s="584"/>
      <c r="Q511" s="585"/>
      <c r="R511" s="586"/>
      <c r="S511" s="586"/>
      <c r="T511" s="587"/>
      <c r="U511" s="235">
        <f t="shared" si="182"/>
        <v>0</v>
      </c>
      <c r="V511" s="235">
        <f t="shared" si="183"/>
        <v>0</v>
      </c>
      <c r="X511" s="583">
        <v>28</v>
      </c>
      <c r="Y511" s="584"/>
      <c r="Z511" s="585"/>
      <c r="AA511" s="586"/>
      <c r="AB511" s="586"/>
      <c r="AC511" s="587"/>
      <c r="AD511" s="235">
        <f t="shared" si="184"/>
        <v>0</v>
      </c>
      <c r="AE511" s="235">
        <f t="shared" si="179"/>
        <v>0</v>
      </c>
      <c r="AF511" s="235"/>
      <c r="AG511" s="584">
        <v>39</v>
      </c>
      <c r="AH511" s="584"/>
      <c r="AI511" s="586"/>
      <c r="AJ511" s="586"/>
      <c r="AK511" s="587"/>
      <c r="AL511" s="235">
        <f t="shared" si="185"/>
        <v>0</v>
      </c>
      <c r="AM511" s="235">
        <f t="shared" si="186"/>
        <v>0</v>
      </c>
    </row>
    <row r="512" spans="1:39" s="177" customFormat="1" x14ac:dyDescent="0.2">
      <c r="A512" s="583">
        <v>7</v>
      </c>
      <c r="B512" s="584"/>
      <c r="C512" s="585"/>
      <c r="D512" s="586"/>
      <c r="E512" s="586"/>
      <c r="F512" s="587"/>
      <c r="G512" s="235">
        <f t="shared" si="180"/>
        <v>0</v>
      </c>
      <c r="H512" s="235">
        <f t="shared" si="181"/>
        <v>0</v>
      </c>
      <c r="I512" s="235"/>
      <c r="J512" s="235"/>
      <c r="K512" s="235"/>
      <c r="L512" s="235"/>
      <c r="M512" s="235"/>
      <c r="O512" s="583">
        <v>18</v>
      </c>
      <c r="P512" s="584"/>
      <c r="Q512" s="585"/>
      <c r="R512" s="586"/>
      <c r="S512" s="586"/>
      <c r="T512" s="587"/>
      <c r="U512" s="235">
        <f t="shared" si="182"/>
        <v>0</v>
      </c>
      <c r="V512" s="235">
        <f t="shared" si="183"/>
        <v>0</v>
      </c>
      <c r="X512" s="583">
        <v>29</v>
      </c>
      <c r="Y512" s="584"/>
      <c r="Z512" s="585"/>
      <c r="AA512" s="586"/>
      <c r="AB512" s="586"/>
      <c r="AC512" s="587"/>
      <c r="AD512" s="235">
        <f t="shared" si="184"/>
        <v>0</v>
      </c>
      <c r="AE512" s="235">
        <f t="shared" si="179"/>
        <v>0</v>
      </c>
      <c r="AF512" s="235"/>
      <c r="AG512" s="584">
        <v>40</v>
      </c>
      <c r="AH512" s="584"/>
      <c r="AI512" s="586"/>
      <c r="AJ512" s="586"/>
      <c r="AK512" s="587"/>
      <c r="AL512" s="235">
        <f t="shared" si="185"/>
        <v>0</v>
      </c>
      <c r="AM512" s="235">
        <f t="shared" si="186"/>
        <v>0</v>
      </c>
    </row>
    <row r="513" spans="1:39" s="177" customFormat="1" x14ac:dyDescent="0.2">
      <c r="A513" s="583">
        <v>8</v>
      </c>
      <c r="B513" s="584"/>
      <c r="C513" s="585"/>
      <c r="D513" s="586"/>
      <c r="E513" s="586"/>
      <c r="F513" s="587"/>
      <c r="G513" s="235">
        <f t="shared" si="180"/>
        <v>0</v>
      </c>
      <c r="H513" s="235">
        <f t="shared" si="181"/>
        <v>0</v>
      </c>
      <c r="I513" s="235"/>
      <c r="J513" s="235"/>
      <c r="K513" s="235"/>
      <c r="L513" s="235"/>
      <c r="M513" s="235"/>
      <c r="O513" s="583">
        <v>19</v>
      </c>
      <c r="P513" s="584"/>
      <c r="Q513" s="585"/>
      <c r="R513" s="586"/>
      <c r="S513" s="586"/>
      <c r="T513" s="587"/>
      <c r="U513" s="235">
        <f t="shared" si="182"/>
        <v>0</v>
      </c>
      <c r="V513" s="235">
        <f t="shared" si="183"/>
        <v>0</v>
      </c>
      <c r="X513" s="583">
        <v>30</v>
      </c>
      <c r="Y513" s="584"/>
      <c r="Z513" s="585"/>
      <c r="AA513" s="586"/>
      <c r="AB513" s="586"/>
      <c r="AC513" s="587"/>
      <c r="AD513" s="235">
        <f t="shared" si="184"/>
        <v>0</v>
      </c>
      <c r="AE513" s="235">
        <f t="shared" si="179"/>
        <v>0</v>
      </c>
      <c r="AF513" s="235"/>
      <c r="AG513" s="584">
        <v>41</v>
      </c>
      <c r="AH513" s="584"/>
      <c r="AI513" s="586"/>
      <c r="AJ513" s="586"/>
      <c r="AK513" s="587"/>
      <c r="AL513" s="235">
        <f t="shared" si="185"/>
        <v>0</v>
      </c>
      <c r="AM513" s="235">
        <f t="shared" si="186"/>
        <v>0</v>
      </c>
    </row>
    <row r="514" spans="1:39" s="177" customFormat="1" x14ac:dyDescent="0.2">
      <c r="A514" s="583">
        <v>9</v>
      </c>
      <c r="B514" s="584"/>
      <c r="C514" s="585"/>
      <c r="D514" s="586"/>
      <c r="E514" s="586"/>
      <c r="F514" s="587"/>
      <c r="G514" s="235">
        <f t="shared" si="180"/>
        <v>0</v>
      </c>
      <c r="H514" s="235">
        <f t="shared" si="181"/>
        <v>0</v>
      </c>
      <c r="I514" s="235"/>
      <c r="J514" s="235"/>
      <c r="K514" s="235"/>
      <c r="L514" s="235"/>
      <c r="M514" s="235"/>
      <c r="O514" s="583">
        <v>20</v>
      </c>
      <c r="P514" s="584"/>
      <c r="Q514" s="585"/>
      <c r="R514" s="586"/>
      <c r="S514" s="586"/>
      <c r="T514" s="587"/>
      <c r="U514" s="235">
        <f t="shared" si="182"/>
        <v>0</v>
      </c>
      <c r="V514" s="235">
        <f t="shared" si="183"/>
        <v>0</v>
      </c>
      <c r="X514" s="583">
        <v>31</v>
      </c>
      <c r="Y514" s="584"/>
      <c r="Z514" s="585"/>
      <c r="AA514" s="586"/>
      <c r="AB514" s="586"/>
      <c r="AC514" s="587"/>
      <c r="AD514" s="235">
        <f t="shared" si="184"/>
        <v>0</v>
      </c>
      <c r="AE514" s="235">
        <f t="shared" si="179"/>
        <v>0</v>
      </c>
      <c r="AF514" s="235"/>
      <c r="AG514" s="584">
        <v>42</v>
      </c>
      <c r="AH514" s="584"/>
      <c r="AI514" s="586"/>
      <c r="AJ514" s="586"/>
      <c r="AK514" s="587"/>
      <c r="AL514" s="235">
        <f t="shared" si="185"/>
        <v>0</v>
      </c>
      <c r="AM514" s="235">
        <f t="shared" si="186"/>
        <v>0</v>
      </c>
    </row>
    <row r="515" spans="1:39" s="177" customFormat="1" x14ac:dyDescent="0.2">
      <c r="A515" s="583">
        <v>10</v>
      </c>
      <c r="B515" s="584"/>
      <c r="C515" s="585"/>
      <c r="D515" s="586"/>
      <c r="E515" s="586"/>
      <c r="F515" s="587"/>
      <c r="G515" s="235">
        <f t="shared" si="180"/>
        <v>0</v>
      </c>
      <c r="H515" s="235">
        <f t="shared" si="181"/>
        <v>0</v>
      </c>
      <c r="I515" s="235"/>
      <c r="J515" s="235"/>
      <c r="K515" s="235"/>
      <c r="L515" s="235"/>
      <c r="M515" s="235"/>
      <c r="O515" s="583">
        <v>21</v>
      </c>
      <c r="P515" s="584"/>
      <c r="Q515" s="585"/>
      <c r="R515" s="586"/>
      <c r="S515" s="586"/>
      <c r="T515" s="587"/>
      <c r="U515" s="235">
        <f t="shared" si="182"/>
        <v>0</v>
      </c>
      <c r="V515" s="235">
        <f t="shared" si="183"/>
        <v>0</v>
      </c>
      <c r="X515" s="583">
        <v>32</v>
      </c>
      <c r="Y515" s="584"/>
      <c r="Z515" s="585"/>
      <c r="AA515" s="586"/>
      <c r="AB515" s="586"/>
      <c r="AC515" s="587"/>
      <c r="AD515" s="235">
        <f t="shared" si="184"/>
        <v>0</v>
      </c>
      <c r="AE515" s="235">
        <f t="shared" si="179"/>
        <v>0</v>
      </c>
      <c r="AF515" s="235"/>
      <c r="AG515" s="584">
        <v>43</v>
      </c>
      <c r="AH515" s="584"/>
      <c r="AI515" s="586"/>
      <c r="AJ515" s="586"/>
      <c r="AK515" s="587"/>
      <c r="AL515" s="235">
        <f t="shared" si="185"/>
        <v>0</v>
      </c>
      <c r="AM515" s="235">
        <f t="shared" si="186"/>
        <v>0</v>
      </c>
    </row>
    <row r="516" spans="1:39" s="177" customFormat="1" ht="13.5" thickBot="1" x14ac:dyDescent="0.25">
      <c r="A516" s="583">
        <v>11</v>
      </c>
      <c r="B516" s="584"/>
      <c r="C516" s="585"/>
      <c r="D516" s="586"/>
      <c r="E516" s="586"/>
      <c r="F516" s="587"/>
      <c r="G516" s="235">
        <f t="shared" si="180"/>
        <v>0</v>
      </c>
      <c r="H516" s="235">
        <f t="shared" si="181"/>
        <v>0</v>
      </c>
      <c r="I516" s="235"/>
      <c r="J516" s="235"/>
      <c r="K516" s="235"/>
      <c r="L516" s="235"/>
      <c r="M516" s="235"/>
      <c r="O516" s="583">
        <v>22</v>
      </c>
      <c r="P516" s="584"/>
      <c r="Q516" s="585"/>
      <c r="R516" s="586"/>
      <c r="S516" s="586"/>
      <c r="T516" s="587"/>
      <c r="U516" s="235">
        <f t="shared" si="182"/>
        <v>0</v>
      </c>
      <c r="V516" s="235">
        <f t="shared" si="183"/>
        <v>0</v>
      </c>
      <c r="X516" s="583">
        <v>33</v>
      </c>
      <c r="Y516" s="584"/>
      <c r="Z516" s="585"/>
      <c r="AA516" s="586"/>
      <c r="AB516" s="586"/>
      <c r="AC516" s="587"/>
      <c r="AD516" s="235">
        <f t="shared" si="184"/>
        <v>0</v>
      </c>
      <c r="AE516" s="235">
        <f t="shared" si="179"/>
        <v>0</v>
      </c>
      <c r="AF516" s="235"/>
      <c r="AG516" s="589"/>
      <c r="AH516" s="589" t="s">
        <v>3</v>
      </c>
      <c r="AI516" s="589"/>
      <c r="AJ516" s="589"/>
      <c r="AK516" s="590">
        <f>SUM(F506:F516)+SUM(T506:T516)+SUM(AK506:AK515)+SUM(AC506:AC516)</f>
        <v>0</v>
      </c>
      <c r="AL516" s="235"/>
      <c r="AM516" s="235"/>
    </row>
    <row r="517" spans="1:39" s="177" customFormat="1" x14ac:dyDescent="0.2">
      <c r="B517" s="591"/>
      <c r="C517" s="328"/>
      <c r="D517" s="592"/>
      <c r="E517" s="592"/>
      <c r="F517" s="575"/>
      <c r="G517" s="235"/>
      <c r="H517" s="235"/>
      <c r="I517" s="235"/>
      <c r="J517" s="235"/>
      <c r="K517" s="235"/>
      <c r="L517" s="235"/>
      <c r="M517" s="235"/>
      <c r="P517" s="591"/>
      <c r="Q517" s="328"/>
      <c r="R517" s="592"/>
      <c r="S517" s="592"/>
      <c r="T517" s="575"/>
      <c r="U517" s="235"/>
      <c r="V517" s="235"/>
      <c r="Y517" s="591"/>
      <c r="Z517" s="328"/>
      <c r="AA517" s="592"/>
      <c r="AB517" s="592"/>
      <c r="AC517" s="575"/>
      <c r="AD517" s="235"/>
      <c r="AE517" s="235"/>
      <c r="AF517" s="235"/>
      <c r="AG517" s="591"/>
      <c r="AH517" s="591"/>
      <c r="AI517" s="592"/>
      <c r="AJ517" s="592"/>
      <c r="AK517" s="575"/>
      <c r="AL517" s="235"/>
      <c r="AM517" s="235"/>
    </row>
    <row r="518" spans="1:39" s="177" customFormat="1" x14ac:dyDescent="0.2">
      <c r="B518" s="591"/>
      <c r="C518" s="328"/>
      <c r="D518" s="592"/>
      <c r="E518" s="592"/>
      <c r="F518" s="575"/>
      <c r="G518" s="235"/>
      <c r="H518" s="235"/>
      <c r="I518" s="235"/>
      <c r="J518" s="235"/>
      <c r="K518" s="235"/>
      <c r="L518" s="235"/>
      <c r="M518" s="235"/>
      <c r="P518" s="591"/>
      <c r="Q518" s="328"/>
      <c r="R518" s="592"/>
      <c r="S518" s="592"/>
      <c r="T518" s="575"/>
      <c r="U518" s="235"/>
      <c r="V518" s="235"/>
      <c r="Y518" s="591"/>
      <c r="Z518" s="328"/>
      <c r="AA518" s="592"/>
      <c r="AB518" s="592"/>
      <c r="AC518" s="575"/>
      <c r="AD518" s="235"/>
      <c r="AE518" s="235"/>
      <c r="AF518" s="235"/>
      <c r="AG518" s="591"/>
      <c r="AH518" s="591"/>
      <c r="AI518" s="592"/>
      <c r="AJ518" s="592"/>
      <c r="AK518" s="575"/>
      <c r="AL518" s="235"/>
      <c r="AM518" s="235"/>
    </row>
    <row r="519" spans="1:39" s="177" customFormat="1" x14ac:dyDescent="0.2">
      <c r="B519" s="591"/>
      <c r="C519" s="328"/>
      <c r="D519" s="592"/>
      <c r="E519" s="592"/>
      <c r="F519" s="575"/>
      <c r="G519" s="235"/>
      <c r="H519" s="235"/>
      <c r="I519" s="235"/>
      <c r="J519" s="235"/>
      <c r="K519" s="235"/>
      <c r="L519" s="235"/>
      <c r="M519" s="235"/>
      <c r="P519" s="591"/>
      <c r="Q519" s="328"/>
      <c r="R519" s="592"/>
      <c r="S519" s="592"/>
      <c r="T519" s="575"/>
      <c r="U519" s="235"/>
      <c r="V519" s="235"/>
      <c r="Y519" s="591"/>
      <c r="Z519" s="328"/>
      <c r="AA519" s="592"/>
      <c r="AB519" s="592"/>
      <c r="AC519" s="575"/>
      <c r="AD519" s="235"/>
      <c r="AE519" s="235"/>
      <c r="AF519" s="235"/>
      <c r="AG519" s="591"/>
      <c r="AH519" s="591"/>
      <c r="AI519" s="592"/>
      <c r="AJ519" s="592"/>
      <c r="AK519" s="575"/>
      <c r="AL519" s="235"/>
      <c r="AM519" s="235"/>
    </row>
    <row r="520" spans="1:39" s="177" customFormat="1" x14ac:dyDescent="0.2">
      <c r="B520" s="591"/>
      <c r="C520" s="328"/>
      <c r="D520" s="592"/>
      <c r="E520" s="592"/>
      <c r="F520" s="575"/>
      <c r="G520" s="235"/>
      <c r="H520" s="235"/>
      <c r="I520" s="235"/>
      <c r="J520" s="235"/>
      <c r="K520" s="235"/>
      <c r="L520" s="235"/>
      <c r="M520" s="235"/>
      <c r="P520" s="591"/>
      <c r="Q520" s="328"/>
      <c r="R520" s="592"/>
      <c r="S520" s="592"/>
      <c r="T520" s="575"/>
      <c r="U520" s="235"/>
      <c r="V520" s="235"/>
      <c r="Y520" s="591"/>
      <c r="Z520" s="328"/>
      <c r="AA520" s="592"/>
      <c r="AB520" s="592"/>
      <c r="AC520" s="575"/>
      <c r="AD520" s="235"/>
      <c r="AE520" s="235"/>
      <c r="AF520" s="235"/>
      <c r="AG520" s="591"/>
      <c r="AH520" s="591"/>
      <c r="AI520" s="592"/>
      <c r="AJ520" s="592"/>
      <c r="AK520" s="575"/>
      <c r="AL520" s="235"/>
      <c r="AM520" s="235"/>
    </row>
    <row r="521" spans="1:39" s="177" customFormat="1" x14ac:dyDescent="0.2">
      <c r="B521" s="591"/>
      <c r="C521" s="328"/>
      <c r="D521" s="592"/>
      <c r="E521" s="592"/>
      <c r="F521" s="575"/>
      <c r="G521" s="235"/>
      <c r="H521" s="235"/>
      <c r="I521" s="235"/>
      <c r="J521" s="235"/>
      <c r="K521" s="235"/>
      <c r="L521" s="235"/>
      <c r="M521" s="235"/>
      <c r="P521" s="591"/>
      <c r="Q521" s="328"/>
      <c r="R521" s="592"/>
      <c r="S521" s="592"/>
      <c r="T521" s="575"/>
      <c r="U521" s="235"/>
      <c r="V521" s="235"/>
      <c r="Y521" s="591"/>
      <c r="Z521" s="328"/>
      <c r="AA521" s="592"/>
      <c r="AB521" s="592"/>
      <c r="AC521" s="575"/>
      <c r="AD521" s="235"/>
      <c r="AE521" s="235"/>
      <c r="AF521" s="235"/>
      <c r="AG521" s="591"/>
      <c r="AH521" s="591"/>
      <c r="AI521" s="592"/>
      <c r="AJ521" s="592"/>
      <c r="AK521" s="575"/>
      <c r="AL521" s="235"/>
      <c r="AM521" s="235"/>
    </row>
    <row r="522" spans="1:39" s="177" customFormat="1" x14ac:dyDescent="0.2">
      <c r="B522" s="591"/>
      <c r="C522" s="328"/>
      <c r="D522" s="592"/>
      <c r="E522" s="592"/>
      <c r="F522" s="575"/>
      <c r="G522" s="235"/>
      <c r="H522" s="235"/>
      <c r="I522" s="235"/>
      <c r="J522" s="235"/>
      <c r="K522" s="235"/>
      <c r="L522" s="235"/>
      <c r="M522" s="235"/>
      <c r="P522" s="591"/>
      <c r="Q522" s="328"/>
      <c r="R522" s="592"/>
      <c r="S522" s="592"/>
      <c r="T522" s="575"/>
      <c r="U522" s="235"/>
      <c r="V522" s="235"/>
      <c r="Y522" s="591"/>
      <c r="Z522" s="328"/>
      <c r="AA522" s="592"/>
      <c r="AB522" s="592"/>
      <c r="AC522" s="575"/>
      <c r="AD522" s="235"/>
      <c r="AE522" s="235"/>
      <c r="AF522" s="235"/>
      <c r="AG522" s="591"/>
      <c r="AH522" s="591"/>
      <c r="AI522" s="592"/>
      <c r="AJ522" s="592"/>
      <c r="AK522" s="575"/>
      <c r="AL522" s="235"/>
      <c r="AM522" s="235"/>
    </row>
    <row r="523" spans="1:39" s="177" customFormat="1" ht="13.5" thickBot="1" x14ac:dyDescent="0.25">
      <c r="B523" s="591"/>
      <c r="C523" s="328"/>
      <c r="D523" s="592"/>
      <c r="E523" s="592"/>
      <c r="F523" s="575"/>
      <c r="G523" s="235"/>
      <c r="H523" s="235"/>
      <c r="I523" s="235"/>
      <c r="J523" s="235"/>
      <c r="K523" s="235"/>
      <c r="L523" s="235"/>
      <c r="M523" s="235"/>
      <c r="P523" s="591"/>
      <c r="Q523" s="328"/>
      <c r="R523" s="592"/>
      <c r="S523" s="592"/>
      <c r="T523" s="575"/>
      <c r="U523" s="235"/>
      <c r="V523" s="235"/>
      <c r="Y523" s="591"/>
      <c r="Z523" s="328"/>
      <c r="AA523" s="592"/>
      <c r="AB523" s="592"/>
      <c r="AC523" s="575"/>
      <c r="AD523" s="235"/>
      <c r="AE523" s="235"/>
      <c r="AF523" s="235"/>
      <c r="AG523" s="591"/>
      <c r="AH523" s="591"/>
      <c r="AI523" s="592"/>
      <c r="AJ523" s="592"/>
      <c r="AK523" s="575"/>
      <c r="AL523" s="235"/>
      <c r="AM523" s="235"/>
    </row>
    <row r="524" spans="1:39" s="177" customFormat="1" ht="13.5" thickBot="1" x14ac:dyDescent="0.25">
      <c r="A524" s="579">
        <v>24</v>
      </c>
      <c r="B524" s="579"/>
      <c r="C524" s="472"/>
      <c r="D524" s="816" t="s">
        <v>159</v>
      </c>
      <c r="E524" s="812" t="s">
        <v>34</v>
      </c>
      <c r="F524" s="580">
        <f>+$AK536</f>
        <v>0</v>
      </c>
      <c r="G524" s="235"/>
      <c r="H524" s="235"/>
      <c r="I524" s="235"/>
      <c r="J524" s="235"/>
      <c r="K524" s="235"/>
      <c r="L524" s="235"/>
      <c r="M524" s="235"/>
      <c r="O524" s="579"/>
      <c r="P524" s="579"/>
      <c r="Q524" s="472"/>
      <c r="R524" s="816" t="s">
        <v>159</v>
      </c>
      <c r="S524" s="812" t="s">
        <v>34</v>
      </c>
      <c r="T524" s="580">
        <f>+$AK536</f>
        <v>0</v>
      </c>
      <c r="U524" s="235"/>
      <c r="V524" s="235"/>
      <c r="X524" s="579">
        <v>24</v>
      </c>
      <c r="Y524" s="579"/>
      <c r="Z524" s="472"/>
      <c r="AA524" s="816" t="s">
        <v>159</v>
      </c>
      <c r="AB524" s="812" t="s">
        <v>34</v>
      </c>
      <c r="AC524" s="580">
        <f>+$AK536</f>
        <v>0</v>
      </c>
      <c r="AD524" s="235"/>
      <c r="AE524" s="235"/>
      <c r="AF524" s="235"/>
      <c r="AG524" s="579"/>
      <c r="AH524" s="579"/>
      <c r="AI524" s="816" t="s">
        <v>159</v>
      </c>
      <c r="AJ524" s="812" t="s">
        <v>34</v>
      </c>
      <c r="AK524" s="814" t="s">
        <v>18</v>
      </c>
      <c r="AL524" s="235"/>
      <c r="AM524" s="235"/>
    </row>
    <row r="525" spans="1:39" s="177" customFormat="1" ht="51" x14ac:dyDescent="0.2">
      <c r="A525" s="581" t="s">
        <v>7</v>
      </c>
      <c r="B525" s="582" t="str">
        <f>+" אסמכתא " &amp; $B$26 &amp;"         חזרה לטבלה "</f>
        <v xml:space="preserve"> אסמכתא          חזרה לטבלה </v>
      </c>
      <c r="C525" s="477" t="s">
        <v>203</v>
      </c>
      <c r="D525" s="817"/>
      <c r="E525" s="813"/>
      <c r="F525" s="580" t="s">
        <v>18</v>
      </c>
      <c r="G525" s="235"/>
      <c r="H525" s="235"/>
      <c r="I525" s="235"/>
      <c r="J525" s="235"/>
      <c r="K525" s="235"/>
      <c r="L525" s="235"/>
      <c r="M525" s="235"/>
      <c r="O525" s="581" t="s">
        <v>23</v>
      </c>
      <c r="P525" s="582" t="str">
        <f>+" אסמכתא " &amp; $B$26 &amp;"         חזרה לטבלה "</f>
        <v xml:space="preserve"> אסמכתא          חזרה לטבלה </v>
      </c>
      <c r="Q525" s="477" t="s">
        <v>203</v>
      </c>
      <c r="R525" s="817"/>
      <c r="S525" s="813"/>
      <c r="T525" s="580" t="s">
        <v>18</v>
      </c>
      <c r="U525" s="235"/>
      <c r="V525" s="235"/>
      <c r="X525" s="581" t="s">
        <v>7</v>
      </c>
      <c r="Y525" s="582" t="str">
        <f>+" אסמכתא " &amp; $B$26 &amp;"         חזרה לטבלה "</f>
        <v xml:space="preserve"> אסמכתא          חזרה לטבלה </v>
      </c>
      <c r="Z525" s="477" t="s">
        <v>203</v>
      </c>
      <c r="AA525" s="817"/>
      <c r="AB525" s="813"/>
      <c r="AC525" s="580" t="s">
        <v>18</v>
      </c>
      <c r="AD525" s="235"/>
      <c r="AE525" s="235"/>
      <c r="AF525" s="235"/>
      <c r="AG525" s="582" t="s">
        <v>23</v>
      </c>
      <c r="AH525" s="582" t="str">
        <f>+" אסמכתא " &amp; $B$26 &amp;"         חזרה לטבלה "</f>
        <v xml:space="preserve"> אסמכתא          חזרה לטבלה </v>
      </c>
      <c r="AI525" s="817"/>
      <c r="AJ525" s="813"/>
      <c r="AK525" s="815"/>
      <c r="AL525" s="235"/>
      <c r="AM525" s="235"/>
    </row>
    <row r="526" spans="1:39" s="177" customFormat="1" x14ac:dyDescent="0.2">
      <c r="A526" s="583">
        <v>1</v>
      </c>
      <c r="B526" s="584"/>
      <c r="C526" s="585"/>
      <c r="D526" s="586"/>
      <c r="E526" s="586"/>
      <c r="F526" s="587"/>
      <c r="G526" s="235">
        <f>IF(AND((COUNTA($C$26)=1),(COUNTA(F526)=1),($C$26&lt;&gt;0),(OR((E526&lt;$C$62),(E526&gt;($E$62+61))))),1,0)</f>
        <v>0</v>
      </c>
      <c r="H526" s="235">
        <f>IF(AND((COUNTA($C$26)=1),(COUNTA(F526)=1),($C$26&lt;&gt;0),(OR((D526&lt;$C$62),(D526&gt;($E$62))))),1,0)</f>
        <v>0</v>
      </c>
      <c r="I526" s="235"/>
      <c r="J526" s="235"/>
      <c r="K526" s="235"/>
      <c r="L526" s="235"/>
      <c r="M526" s="235"/>
      <c r="O526" s="583">
        <v>12</v>
      </c>
      <c r="P526" s="584"/>
      <c r="Q526" s="585"/>
      <c r="R526" s="586"/>
      <c r="S526" s="586"/>
      <c r="T526" s="587"/>
      <c r="U526" s="235">
        <f>IF(AND((COUNTA($C$26)=1),(COUNTA(T526)=1),($C$26&lt;&gt;0),(OR((S526&lt;$C$62),(S526&gt;($E$62+61))))),1,0)</f>
        <v>0</v>
      </c>
      <c r="V526" s="235">
        <f>IF(AND((COUNTA($C$26)=1),(COUNTA(T526)=1),($C$26&lt;&gt;0),(OR((R526&lt;$C$62),(R526&gt;($E$62))))),1,0)</f>
        <v>0</v>
      </c>
      <c r="X526" s="583">
        <v>23</v>
      </c>
      <c r="Y526" s="584"/>
      <c r="Z526" s="585"/>
      <c r="AA526" s="586"/>
      <c r="AB526" s="586"/>
      <c r="AC526" s="587"/>
      <c r="AD526" s="235">
        <f>IF(AND((COUNTA($C$26)=1),(COUNTA(AC526)=1),($C$26&lt;&gt;0),(OR((AB526&lt;$C$62),(AB526&gt;($E$62+61))))),1,0)</f>
        <v>0</v>
      </c>
      <c r="AE526" s="235">
        <f t="shared" ref="AE526:AE536" si="187">IF(AND((COUNTA($C$26)=1),(COUNTA(AC526)=1),($C$26&lt;&gt;0),(OR((AA526&lt;$C$62),(AA526&gt;($E$62))))),1,0)</f>
        <v>0</v>
      </c>
      <c r="AF526" s="235"/>
      <c r="AG526" s="584">
        <v>34</v>
      </c>
      <c r="AH526" s="584"/>
      <c r="AI526" s="586"/>
      <c r="AJ526" s="586"/>
      <c r="AK526" s="587"/>
      <c r="AL526" s="235">
        <f>IF(AND((COUNTA($C$26)=1),(COUNTA(AK526)=1),($C$26&lt;&gt;0),(OR((AJ526&lt;$C$62),(AJ526&gt;($E$62+61))))),1,0)</f>
        <v>0</v>
      </c>
      <c r="AM526" s="235">
        <f>IF(AND((COUNTA($C$26)=1),(COUNTA(AK526)=1),($C$26&lt;&gt;0),(OR((AI526&lt;$C$62),(AI526&gt;($E$62))))),1,0)</f>
        <v>0</v>
      </c>
    </row>
    <row r="527" spans="1:39" s="177" customFormat="1" x14ac:dyDescent="0.2">
      <c r="A527" s="583">
        <v>2</v>
      </c>
      <c r="B527" s="584"/>
      <c r="C527" s="585"/>
      <c r="D527" s="586"/>
      <c r="E527" s="586"/>
      <c r="F527" s="587"/>
      <c r="G527" s="235">
        <f t="shared" ref="G527:G536" si="188">IF(AND((COUNTA($C$26)=1),(COUNTA(F527)=1),($C$26&lt;&gt;0),(OR((E527&lt;$C$62),(E527&gt;($E$62+61))))),1,0)</f>
        <v>0</v>
      </c>
      <c r="H527" s="235">
        <f t="shared" ref="H527:H536" si="189">IF(AND((COUNTA($C$26)=1),(COUNTA(F527)=1),($C$26&lt;&gt;0),(OR((D527&lt;$C$62),(D527&gt;($E$62))))),1,0)</f>
        <v>0</v>
      </c>
      <c r="I527" s="235"/>
      <c r="J527" s="235"/>
      <c r="K527" s="235"/>
      <c r="L527" s="235"/>
      <c r="M527" s="235"/>
      <c r="O527" s="583">
        <v>13</v>
      </c>
      <c r="P527" s="584"/>
      <c r="Q527" s="585"/>
      <c r="R527" s="586"/>
      <c r="S527" s="586"/>
      <c r="T527" s="587"/>
      <c r="U527" s="235">
        <f t="shared" ref="U527:U536" si="190">IF(AND((COUNTA($C$26)=1),(COUNTA(T527)=1),($C$26&lt;&gt;0),(OR((S527&lt;$C$62),(S527&gt;($E$62+61))))),1,0)</f>
        <v>0</v>
      </c>
      <c r="V527" s="235">
        <f t="shared" ref="V527:V536" si="191">IF(AND((COUNTA($C$26)=1),(COUNTA(T527)=1),($C$26&lt;&gt;0),(OR((R527&lt;$C$62),(R527&gt;($E$62))))),1,0)</f>
        <v>0</v>
      </c>
      <c r="X527" s="583">
        <v>24</v>
      </c>
      <c r="Y527" s="584"/>
      <c r="Z527" s="585"/>
      <c r="AA527" s="586"/>
      <c r="AB527" s="586"/>
      <c r="AC527" s="587"/>
      <c r="AD527" s="235">
        <f t="shared" ref="AD527:AD536" si="192">IF(AND((COUNTA($C$26)=1),(COUNTA(AC527)=1),($C$26&lt;&gt;0),(OR((AB527&lt;$C$62),(AB527&gt;($E$62+61))))),1,0)</f>
        <v>0</v>
      </c>
      <c r="AE527" s="235">
        <f t="shared" si="187"/>
        <v>0</v>
      </c>
      <c r="AF527" s="235"/>
      <c r="AG527" s="584">
        <v>35</v>
      </c>
      <c r="AH527" s="584"/>
      <c r="AI527" s="586"/>
      <c r="AJ527" s="586"/>
      <c r="AK527" s="587"/>
      <c r="AL527" s="235">
        <f t="shared" ref="AL527:AL535" si="193">IF(AND((COUNTA($C$26)=1),(COUNTA(AK527)=1),($C$26&lt;&gt;0),(OR((AJ527&lt;$C$62),(AJ527&gt;($E$62+61))))),1,0)</f>
        <v>0</v>
      </c>
      <c r="AM527" s="235">
        <f t="shared" ref="AM527:AM535" si="194">IF(AND((COUNTA($C$26)=1),(COUNTA(AK527)=1),($C$26&lt;&gt;0),(OR((AI527&lt;$C$62),(AI527&gt;($E$62))))),1,0)</f>
        <v>0</v>
      </c>
    </row>
    <row r="528" spans="1:39" s="177" customFormat="1" x14ac:dyDescent="0.2">
      <c r="A528" s="583">
        <v>3</v>
      </c>
      <c r="B528" s="584"/>
      <c r="C528" s="585"/>
      <c r="D528" s="586"/>
      <c r="E528" s="586"/>
      <c r="F528" s="587"/>
      <c r="G528" s="235">
        <f t="shared" si="188"/>
        <v>0</v>
      </c>
      <c r="H528" s="235">
        <f t="shared" si="189"/>
        <v>0</v>
      </c>
      <c r="I528" s="235"/>
      <c r="J528" s="235"/>
      <c r="K528" s="235"/>
      <c r="L528" s="235"/>
      <c r="M528" s="235"/>
      <c r="O528" s="583">
        <v>14</v>
      </c>
      <c r="P528" s="584"/>
      <c r="Q528" s="585"/>
      <c r="R528" s="586"/>
      <c r="S528" s="586"/>
      <c r="T528" s="587"/>
      <c r="U528" s="235">
        <f t="shared" si="190"/>
        <v>0</v>
      </c>
      <c r="V528" s="235">
        <f t="shared" si="191"/>
        <v>0</v>
      </c>
      <c r="X528" s="583">
        <v>25</v>
      </c>
      <c r="Y528" s="584"/>
      <c r="Z528" s="585"/>
      <c r="AA528" s="586"/>
      <c r="AB528" s="586"/>
      <c r="AC528" s="587"/>
      <c r="AD528" s="235">
        <f t="shared" si="192"/>
        <v>0</v>
      </c>
      <c r="AE528" s="235">
        <f t="shared" si="187"/>
        <v>0</v>
      </c>
      <c r="AF528" s="235"/>
      <c r="AG528" s="584">
        <v>36</v>
      </c>
      <c r="AH528" s="584"/>
      <c r="AI528" s="586"/>
      <c r="AJ528" s="586"/>
      <c r="AK528" s="587"/>
      <c r="AL528" s="235">
        <f t="shared" si="193"/>
        <v>0</v>
      </c>
      <c r="AM528" s="235">
        <f t="shared" si="194"/>
        <v>0</v>
      </c>
    </row>
    <row r="529" spans="1:39" s="177" customFormat="1" x14ac:dyDescent="0.2">
      <c r="A529" s="583">
        <v>4</v>
      </c>
      <c r="B529" s="584"/>
      <c r="C529" s="585"/>
      <c r="D529" s="586"/>
      <c r="E529" s="586"/>
      <c r="F529" s="587"/>
      <c r="G529" s="235">
        <f t="shared" si="188"/>
        <v>0</v>
      </c>
      <c r="H529" s="235">
        <f t="shared" si="189"/>
        <v>0</v>
      </c>
      <c r="I529" s="235"/>
      <c r="J529" s="235"/>
      <c r="K529" s="235"/>
      <c r="L529" s="235"/>
      <c r="M529" s="235"/>
      <c r="O529" s="583">
        <v>15</v>
      </c>
      <c r="P529" s="584"/>
      <c r="Q529" s="585"/>
      <c r="R529" s="586"/>
      <c r="S529" s="586"/>
      <c r="T529" s="587"/>
      <c r="U529" s="235">
        <f t="shared" si="190"/>
        <v>0</v>
      </c>
      <c r="V529" s="235">
        <f t="shared" si="191"/>
        <v>0</v>
      </c>
      <c r="X529" s="583">
        <v>26</v>
      </c>
      <c r="Y529" s="584"/>
      <c r="Z529" s="585"/>
      <c r="AA529" s="586"/>
      <c r="AB529" s="586"/>
      <c r="AC529" s="587"/>
      <c r="AD529" s="235">
        <f t="shared" si="192"/>
        <v>0</v>
      </c>
      <c r="AE529" s="235">
        <f t="shared" si="187"/>
        <v>0</v>
      </c>
      <c r="AF529" s="235"/>
      <c r="AG529" s="584">
        <v>37</v>
      </c>
      <c r="AH529" s="584"/>
      <c r="AI529" s="586"/>
      <c r="AJ529" s="586"/>
      <c r="AK529" s="587"/>
      <c r="AL529" s="235">
        <f t="shared" si="193"/>
        <v>0</v>
      </c>
      <c r="AM529" s="235">
        <f t="shared" si="194"/>
        <v>0</v>
      </c>
    </row>
    <row r="530" spans="1:39" s="177" customFormat="1" x14ac:dyDescent="0.2">
      <c r="A530" s="583">
        <v>5</v>
      </c>
      <c r="B530" s="584"/>
      <c r="C530" s="585"/>
      <c r="D530" s="586"/>
      <c r="E530" s="586"/>
      <c r="F530" s="587"/>
      <c r="G530" s="235">
        <f t="shared" si="188"/>
        <v>0</v>
      </c>
      <c r="H530" s="235">
        <f t="shared" si="189"/>
        <v>0</v>
      </c>
      <c r="I530" s="235"/>
      <c r="J530" s="235"/>
      <c r="K530" s="235"/>
      <c r="L530" s="235"/>
      <c r="M530" s="235"/>
      <c r="O530" s="583">
        <v>16</v>
      </c>
      <c r="P530" s="584"/>
      <c r="Q530" s="585"/>
      <c r="R530" s="586"/>
      <c r="S530" s="586"/>
      <c r="T530" s="587"/>
      <c r="U530" s="235">
        <f t="shared" si="190"/>
        <v>0</v>
      </c>
      <c r="V530" s="235">
        <f t="shared" si="191"/>
        <v>0</v>
      </c>
      <c r="X530" s="583">
        <v>27</v>
      </c>
      <c r="Y530" s="584"/>
      <c r="Z530" s="585"/>
      <c r="AA530" s="586"/>
      <c r="AB530" s="586"/>
      <c r="AC530" s="587"/>
      <c r="AD530" s="235">
        <f t="shared" si="192"/>
        <v>0</v>
      </c>
      <c r="AE530" s="235">
        <f t="shared" si="187"/>
        <v>0</v>
      </c>
      <c r="AF530" s="235"/>
      <c r="AG530" s="584">
        <v>38</v>
      </c>
      <c r="AH530" s="584"/>
      <c r="AI530" s="586"/>
      <c r="AJ530" s="586"/>
      <c r="AK530" s="587"/>
      <c r="AL530" s="235">
        <f t="shared" si="193"/>
        <v>0</v>
      </c>
      <c r="AM530" s="235">
        <f t="shared" si="194"/>
        <v>0</v>
      </c>
    </row>
    <row r="531" spans="1:39" s="177" customFormat="1" x14ac:dyDescent="0.2">
      <c r="A531" s="583">
        <v>6</v>
      </c>
      <c r="B531" s="584"/>
      <c r="C531" s="585"/>
      <c r="D531" s="586"/>
      <c r="E531" s="586"/>
      <c r="F531" s="587"/>
      <c r="G531" s="235">
        <f t="shared" si="188"/>
        <v>0</v>
      </c>
      <c r="H531" s="235">
        <f t="shared" si="189"/>
        <v>0</v>
      </c>
      <c r="I531" s="235"/>
      <c r="J531" s="235"/>
      <c r="K531" s="235"/>
      <c r="L531" s="235"/>
      <c r="M531" s="235"/>
      <c r="O531" s="583">
        <v>17</v>
      </c>
      <c r="P531" s="584"/>
      <c r="Q531" s="585"/>
      <c r="R531" s="586"/>
      <c r="S531" s="586"/>
      <c r="T531" s="587"/>
      <c r="U531" s="235">
        <f t="shared" si="190"/>
        <v>0</v>
      </c>
      <c r="V531" s="235">
        <f t="shared" si="191"/>
        <v>0</v>
      </c>
      <c r="X531" s="583">
        <v>28</v>
      </c>
      <c r="Y531" s="584"/>
      <c r="Z531" s="585"/>
      <c r="AA531" s="586"/>
      <c r="AB531" s="586"/>
      <c r="AC531" s="587"/>
      <c r="AD531" s="235">
        <f t="shared" si="192"/>
        <v>0</v>
      </c>
      <c r="AE531" s="235">
        <f t="shared" si="187"/>
        <v>0</v>
      </c>
      <c r="AF531" s="235"/>
      <c r="AG531" s="584">
        <v>39</v>
      </c>
      <c r="AH531" s="584"/>
      <c r="AI531" s="586"/>
      <c r="AJ531" s="586"/>
      <c r="AK531" s="587"/>
      <c r="AL531" s="235">
        <f t="shared" si="193"/>
        <v>0</v>
      </c>
      <c r="AM531" s="235">
        <f t="shared" si="194"/>
        <v>0</v>
      </c>
    </row>
    <row r="532" spans="1:39" s="177" customFormat="1" x14ac:dyDescent="0.2">
      <c r="A532" s="583">
        <v>7</v>
      </c>
      <c r="B532" s="584"/>
      <c r="C532" s="585"/>
      <c r="D532" s="586"/>
      <c r="E532" s="586"/>
      <c r="F532" s="587"/>
      <c r="G532" s="235">
        <f t="shared" si="188"/>
        <v>0</v>
      </c>
      <c r="H532" s="235">
        <f t="shared" si="189"/>
        <v>0</v>
      </c>
      <c r="I532" s="235"/>
      <c r="J532" s="235"/>
      <c r="K532" s="235"/>
      <c r="L532" s="235"/>
      <c r="M532" s="235"/>
      <c r="O532" s="583">
        <v>18</v>
      </c>
      <c r="P532" s="584"/>
      <c r="Q532" s="585"/>
      <c r="R532" s="586"/>
      <c r="S532" s="586"/>
      <c r="T532" s="587"/>
      <c r="U532" s="235">
        <f t="shared" si="190"/>
        <v>0</v>
      </c>
      <c r="V532" s="235">
        <f t="shared" si="191"/>
        <v>0</v>
      </c>
      <c r="X532" s="583">
        <v>29</v>
      </c>
      <c r="Y532" s="584"/>
      <c r="Z532" s="585"/>
      <c r="AA532" s="586"/>
      <c r="AB532" s="586"/>
      <c r="AC532" s="587"/>
      <c r="AD532" s="235">
        <f t="shared" si="192"/>
        <v>0</v>
      </c>
      <c r="AE532" s="235">
        <f t="shared" si="187"/>
        <v>0</v>
      </c>
      <c r="AF532" s="235"/>
      <c r="AG532" s="584">
        <v>40</v>
      </c>
      <c r="AH532" s="584"/>
      <c r="AI532" s="586"/>
      <c r="AJ532" s="586"/>
      <c r="AK532" s="587"/>
      <c r="AL532" s="235">
        <f t="shared" si="193"/>
        <v>0</v>
      </c>
      <c r="AM532" s="235">
        <f t="shared" si="194"/>
        <v>0</v>
      </c>
    </row>
    <row r="533" spans="1:39" s="177" customFormat="1" x14ac:dyDescent="0.2">
      <c r="A533" s="583">
        <v>8</v>
      </c>
      <c r="B533" s="584"/>
      <c r="C533" s="585"/>
      <c r="D533" s="586"/>
      <c r="E533" s="586"/>
      <c r="F533" s="587"/>
      <c r="G533" s="235">
        <f t="shared" si="188"/>
        <v>0</v>
      </c>
      <c r="H533" s="235">
        <f t="shared" si="189"/>
        <v>0</v>
      </c>
      <c r="I533" s="235"/>
      <c r="J533" s="235"/>
      <c r="K533" s="235"/>
      <c r="L533" s="235"/>
      <c r="M533" s="235"/>
      <c r="O533" s="583">
        <v>19</v>
      </c>
      <c r="P533" s="584"/>
      <c r="Q533" s="585"/>
      <c r="R533" s="586"/>
      <c r="S533" s="586"/>
      <c r="T533" s="587"/>
      <c r="U533" s="235">
        <f t="shared" si="190"/>
        <v>0</v>
      </c>
      <c r="V533" s="235">
        <f t="shared" si="191"/>
        <v>0</v>
      </c>
      <c r="X533" s="583">
        <v>30</v>
      </c>
      <c r="Y533" s="584"/>
      <c r="Z533" s="585"/>
      <c r="AA533" s="586"/>
      <c r="AB533" s="586"/>
      <c r="AC533" s="587"/>
      <c r="AD533" s="235">
        <f t="shared" si="192"/>
        <v>0</v>
      </c>
      <c r="AE533" s="235">
        <f t="shared" si="187"/>
        <v>0</v>
      </c>
      <c r="AF533" s="235"/>
      <c r="AG533" s="584">
        <v>41</v>
      </c>
      <c r="AH533" s="584"/>
      <c r="AI533" s="586"/>
      <c r="AJ533" s="586"/>
      <c r="AK533" s="587"/>
      <c r="AL533" s="235">
        <f t="shared" si="193"/>
        <v>0</v>
      </c>
      <c r="AM533" s="235">
        <f t="shared" si="194"/>
        <v>0</v>
      </c>
    </row>
    <row r="534" spans="1:39" s="177" customFormat="1" x14ac:dyDescent="0.2">
      <c r="A534" s="583">
        <v>9</v>
      </c>
      <c r="B534" s="584"/>
      <c r="C534" s="585"/>
      <c r="D534" s="586"/>
      <c r="E534" s="586"/>
      <c r="F534" s="587"/>
      <c r="G534" s="235">
        <f t="shared" si="188"/>
        <v>0</v>
      </c>
      <c r="H534" s="235">
        <f t="shared" si="189"/>
        <v>0</v>
      </c>
      <c r="I534" s="235"/>
      <c r="J534" s="235"/>
      <c r="K534" s="235"/>
      <c r="L534" s="235"/>
      <c r="M534" s="235"/>
      <c r="O534" s="583">
        <v>20</v>
      </c>
      <c r="P534" s="584"/>
      <c r="Q534" s="585"/>
      <c r="R534" s="586"/>
      <c r="S534" s="586"/>
      <c r="T534" s="587"/>
      <c r="U534" s="235">
        <f t="shared" si="190"/>
        <v>0</v>
      </c>
      <c r="V534" s="235">
        <f t="shared" si="191"/>
        <v>0</v>
      </c>
      <c r="X534" s="583">
        <v>31</v>
      </c>
      <c r="Y534" s="584"/>
      <c r="Z534" s="585"/>
      <c r="AA534" s="586"/>
      <c r="AB534" s="586"/>
      <c r="AC534" s="587"/>
      <c r="AD534" s="235">
        <f t="shared" si="192"/>
        <v>0</v>
      </c>
      <c r="AE534" s="235">
        <f t="shared" si="187"/>
        <v>0</v>
      </c>
      <c r="AF534" s="235"/>
      <c r="AG534" s="584">
        <v>42</v>
      </c>
      <c r="AH534" s="584"/>
      <c r="AI534" s="586"/>
      <c r="AJ534" s="586"/>
      <c r="AK534" s="587"/>
      <c r="AL534" s="235">
        <f t="shared" si="193"/>
        <v>0</v>
      </c>
      <c r="AM534" s="235">
        <f t="shared" si="194"/>
        <v>0</v>
      </c>
    </row>
    <row r="535" spans="1:39" s="177" customFormat="1" x14ac:dyDescent="0.2">
      <c r="A535" s="583">
        <v>10</v>
      </c>
      <c r="B535" s="584"/>
      <c r="C535" s="585"/>
      <c r="D535" s="586"/>
      <c r="E535" s="586"/>
      <c r="F535" s="587"/>
      <c r="G535" s="235">
        <f t="shared" si="188"/>
        <v>0</v>
      </c>
      <c r="H535" s="235">
        <f t="shared" si="189"/>
        <v>0</v>
      </c>
      <c r="I535" s="235"/>
      <c r="J535" s="235"/>
      <c r="K535" s="235"/>
      <c r="L535" s="235"/>
      <c r="M535" s="235"/>
      <c r="O535" s="583">
        <v>21</v>
      </c>
      <c r="P535" s="584"/>
      <c r="Q535" s="585"/>
      <c r="R535" s="586"/>
      <c r="S535" s="586"/>
      <c r="T535" s="587"/>
      <c r="U535" s="235">
        <f t="shared" si="190"/>
        <v>0</v>
      </c>
      <c r="V535" s="235">
        <f t="shared" si="191"/>
        <v>0</v>
      </c>
      <c r="X535" s="583">
        <v>32</v>
      </c>
      <c r="Y535" s="584"/>
      <c r="Z535" s="585"/>
      <c r="AA535" s="586"/>
      <c r="AB535" s="586"/>
      <c r="AC535" s="587"/>
      <c r="AD535" s="235">
        <f t="shared" si="192"/>
        <v>0</v>
      </c>
      <c r="AE535" s="235">
        <f t="shared" si="187"/>
        <v>0</v>
      </c>
      <c r="AF535" s="235"/>
      <c r="AG535" s="584">
        <v>43</v>
      </c>
      <c r="AH535" s="584"/>
      <c r="AI535" s="586"/>
      <c r="AJ535" s="586"/>
      <c r="AK535" s="587"/>
      <c r="AL535" s="235">
        <f t="shared" si="193"/>
        <v>0</v>
      </c>
      <c r="AM535" s="235">
        <f t="shared" si="194"/>
        <v>0</v>
      </c>
    </row>
    <row r="536" spans="1:39" s="177" customFormat="1" ht="13.5" thickBot="1" x14ac:dyDescent="0.25">
      <c r="A536" s="583">
        <v>11</v>
      </c>
      <c r="B536" s="584"/>
      <c r="C536" s="585"/>
      <c r="D536" s="586"/>
      <c r="E536" s="586"/>
      <c r="F536" s="587"/>
      <c r="G536" s="235">
        <f t="shared" si="188"/>
        <v>0</v>
      </c>
      <c r="H536" s="235">
        <f t="shared" si="189"/>
        <v>0</v>
      </c>
      <c r="I536" s="235"/>
      <c r="J536" s="235"/>
      <c r="K536" s="235"/>
      <c r="L536" s="235"/>
      <c r="M536" s="235"/>
      <c r="O536" s="583">
        <v>22</v>
      </c>
      <c r="P536" s="584"/>
      <c r="Q536" s="585"/>
      <c r="R536" s="586"/>
      <c r="S536" s="586"/>
      <c r="T536" s="587"/>
      <c r="U536" s="235">
        <f t="shared" si="190"/>
        <v>0</v>
      </c>
      <c r="V536" s="235">
        <f t="shared" si="191"/>
        <v>0</v>
      </c>
      <c r="X536" s="583">
        <v>33</v>
      </c>
      <c r="Y536" s="584"/>
      <c r="Z536" s="585"/>
      <c r="AA536" s="586"/>
      <c r="AB536" s="586"/>
      <c r="AC536" s="587"/>
      <c r="AD536" s="235">
        <f t="shared" si="192"/>
        <v>0</v>
      </c>
      <c r="AE536" s="235">
        <f t="shared" si="187"/>
        <v>0</v>
      </c>
      <c r="AF536" s="235"/>
      <c r="AG536" s="589"/>
      <c r="AH536" s="589" t="s">
        <v>3</v>
      </c>
      <c r="AI536" s="589"/>
      <c r="AJ536" s="589"/>
      <c r="AK536" s="590">
        <f>SUM(F526:F536)+SUM(T526:T536)+SUM(AK526:AK535)+SUM(AC526:AC536)</f>
        <v>0</v>
      </c>
      <c r="AL536" s="235"/>
      <c r="AM536" s="235"/>
    </row>
    <row r="537" spans="1:39" s="177" customFormat="1" x14ac:dyDescent="0.2">
      <c r="B537" s="591"/>
      <c r="C537" s="328"/>
      <c r="D537" s="592"/>
      <c r="E537" s="592"/>
      <c r="F537" s="575"/>
      <c r="G537" s="235"/>
      <c r="H537" s="235"/>
      <c r="I537" s="235"/>
      <c r="J537" s="235"/>
      <c r="K537" s="235"/>
      <c r="L537" s="235"/>
      <c r="M537" s="235"/>
      <c r="P537" s="591"/>
      <c r="Q537" s="328"/>
      <c r="R537" s="592"/>
      <c r="S537" s="592"/>
      <c r="T537" s="575"/>
      <c r="U537" s="235"/>
      <c r="V537" s="235"/>
      <c r="Y537" s="591"/>
      <c r="Z537" s="328"/>
      <c r="AA537" s="592"/>
      <c r="AB537" s="592"/>
      <c r="AC537" s="575"/>
      <c r="AD537" s="235"/>
      <c r="AE537" s="235"/>
      <c r="AF537" s="235"/>
      <c r="AG537" s="591"/>
      <c r="AH537" s="591"/>
      <c r="AI537" s="592"/>
      <c r="AJ537" s="592"/>
      <c r="AK537" s="575"/>
      <c r="AL537" s="235"/>
      <c r="AM537" s="235"/>
    </row>
    <row r="538" spans="1:39" s="177" customFormat="1" x14ac:dyDescent="0.2">
      <c r="B538" s="591"/>
      <c r="C538" s="328"/>
      <c r="D538" s="592"/>
      <c r="E538" s="592"/>
      <c r="F538" s="575"/>
      <c r="G538" s="235"/>
      <c r="H538" s="235"/>
      <c r="I538" s="235"/>
      <c r="J538" s="235"/>
      <c r="K538" s="235"/>
      <c r="L538" s="235"/>
      <c r="M538" s="235"/>
      <c r="P538" s="591"/>
      <c r="Q538" s="328"/>
      <c r="R538" s="592"/>
      <c r="S538" s="592"/>
      <c r="T538" s="575"/>
      <c r="U538" s="235"/>
      <c r="V538" s="235"/>
      <c r="Y538" s="591"/>
      <c r="Z538" s="328"/>
      <c r="AA538" s="592"/>
      <c r="AB538" s="592"/>
      <c r="AC538" s="575"/>
      <c r="AD538" s="235"/>
      <c r="AE538" s="235"/>
      <c r="AF538" s="235"/>
      <c r="AG538" s="591"/>
      <c r="AH538" s="591"/>
      <c r="AI538" s="592"/>
      <c r="AJ538" s="592"/>
      <c r="AK538" s="575"/>
      <c r="AL538" s="235"/>
      <c r="AM538" s="235"/>
    </row>
    <row r="539" spans="1:39" s="177" customFormat="1" x14ac:dyDescent="0.2">
      <c r="B539" s="591"/>
      <c r="C539" s="328"/>
      <c r="D539" s="592"/>
      <c r="E539" s="592"/>
      <c r="F539" s="575"/>
      <c r="G539" s="235"/>
      <c r="H539" s="235"/>
      <c r="I539" s="235"/>
      <c r="J539" s="235"/>
      <c r="K539" s="235"/>
      <c r="L539" s="235"/>
      <c r="M539" s="235"/>
      <c r="P539" s="591"/>
      <c r="Q539" s="328"/>
      <c r="R539" s="592"/>
      <c r="S539" s="592"/>
      <c r="T539" s="575"/>
      <c r="U539" s="235"/>
      <c r="V539" s="235"/>
      <c r="Y539" s="591"/>
      <c r="Z539" s="328"/>
      <c r="AA539" s="592"/>
      <c r="AB539" s="592"/>
      <c r="AC539" s="575"/>
      <c r="AD539" s="235"/>
      <c r="AE539" s="235"/>
      <c r="AF539" s="235"/>
      <c r="AG539" s="591"/>
      <c r="AH539" s="591"/>
      <c r="AI539" s="592"/>
      <c r="AJ539" s="592"/>
      <c r="AK539" s="575"/>
      <c r="AL539" s="235"/>
      <c r="AM539" s="235"/>
    </row>
    <row r="540" spans="1:39" s="177" customFormat="1" x14ac:dyDescent="0.2">
      <c r="B540" s="591"/>
      <c r="C540" s="328"/>
      <c r="D540" s="592"/>
      <c r="E540" s="592"/>
      <c r="F540" s="575"/>
      <c r="G540" s="235"/>
      <c r="H540" s="235"/>
      <c r="I540" s="235"/>
      <c r="J540" s="235"/>
      <c r="K540" s="235"/>
      <c r="L540" s="235"/>
      <c r="M540" s="235"/>
      <c r="P540" s="591"/>
      <c r="Q540" s="328"/>
      <c r="R540" s="592"/>
      <c r="S540" s="592"/>
      <c r="T540" s="575"/>
      <c r="U540" s="235"/>
      <c r="V540" s="235"/>
      <c r="Y540" s="591"/>
      <c r="Z540" s="328"/>
      <c r="AA540" s="592"/>
      <c r="AB540" s="592"/>
      <c r="AC540" s="575"/>
      <c r="AD540" s="235"/>
      <c r="AE540" s="235"/>
      <c r="AF540" s="235"/>
      <c r="AG540" s="591"/>
      <c r="AH540" s="591"/>
      <c r="AI540" s="592"/>
      <c r="AJ540" s="592"/>
      <c r="AK540" s="575"/>
      <c r="AL540" s="235"/>
      <c r="AM540" s="235"/>
    </row>
    <row r="541" spans="1:39" s="177" customFormat="1" x14ac:dyDescent="0.2">
      <c r="B541" s="591"/>
      <c r="C541" s="328"/>
      <c r="D541" s="592"/>
      <c r="E541" s="592"/>
      <c r="F541" s="575"/>
      <c r="G541" s="235"/>
      <c r="H541" s="235"/>
      <c r="I541" s="235"/>
      <c r="J541" s="235"/>
      <c r="K541" s="235"/>
      <c r="L541" s="235"/>
      <c r="M541" s="235"/>
      <c r="P541" s="591"/>
      <c r="Q541" s="328"/>
      <c r="R541" s="592"/>
      <c r="S541" s="592"/>
      <c r="T541" s="575"/>
      <c r="U541" s="235"/>
      <c r="V541" s="235"/>
      <c r="Y541" s="591"/>
      <c r="Z541" s="328"/>
      <c r="AA541" s="592"/>
      <c r="AB541" s="592"/>
      <c r="AC541" s="575"/>
      <c r="AD541" s="235"/>
      <c r="AE541" s="235"/>
      <c r="AF541" s="235"/>
      <c r="AG541" s="591"/>
      <c r="AH541" s="591"/>
      <c r="AI541" s="592"/>
      <c r="AJ541" s="592"/>
      <c r="AK541" s="575"/>
      <c r="AL541" s="235"/>
      <c r="AM541" s="235"/>
    </row>
    <row r="542" spans="1:39" s="177" customFormat="1" x14ac:dyDescent="0.2">
      <c r="B542" s="591"/>
      <c r="C542" s="328"/>
      <c r="D542" s="592"/>
      <c r="E542" s="592"/>
      <c r="F542" s="575"/>
      <c r="G542" s="235"/>
      <c r="H542" s="235"/>
      <c r="I542" s="235"/>
      <c r="J542" s="235"/>
      <c r="K542" s="235"/>
      <c r="L542" s="235"/>
      <c r="M542" s="235"/>
      <c r="P542" s="591"/>
      <c r="Q542" s="328"/>
      <c r="R542" s="592"/>
      <c r="S542" s="592"/>
      <c r="T542" s="575"/>
      <c r="U542" s="235"/>
      <c r="V542" s="235"/>
      <c r="Y542" s="591"/>
      <c r="Z542" s="328"/>
      <c r="AA542" s="592"/>
      <c r="AB542" s="592"/>
      <c r="AC542" s="575"/>
      <c r="AD542" s="235"/>
      <c r="AE542" s="235"/>
      <c r="AF542" s="235"/>
      <c r="AG542" s="591"/>
      <c r="AH542" s="591"/>
      <c r="AI542" s="592"/>
      <c r="AJ542" s="592"/>
      <c r="AK542" s="575"/>
      <c r="AL542" s="235"/>
      <c r="AM542" s="235"/>
    </row>
    <row r="543" spans="1:39" s="177" customFormat="1" ht="13.5" thickBot="1" x14ac:dyDescent="0.25">
      <c r="B543" s="591"/>
      <c r="C543" s="328"/>
      <c r="D543" s="592"/>
      <c r="E543" s="592"/>
      <c r="F543" s="575"/>
      <c r="G543" s="235"/>
      <c r="H543" s="235"/>
      <c r="I543" s="235"/>
      <c r="J543" s="235"/>
      <c r="K543" s="235"/>
      <c r="L543" s="235"/>
      <c r="M543" s="235"/>
      <c r="P543" s="591"/>
      <c r="Q543" s="328"/>
      <c r="R543" s="592"/>
      <c r="S543" s="592"/>
      <c r="T543" s="575"/>
      <c r="U543" s="235"/>
      <c r="V543" s="235"/>
      <c r="Y543" s="591"/>
      <c r="Z543" s="328"/>
      <c r="AA543" s="592"/>
      <c r="AB543" s="592"/>
      <c r="AC543" s="575"/>
      <c r="AD543" s="235"/>
      <c r="AE543" s="235"/>
      <c r="AF543" s="235"/>
      <c r="AG543" s="591"/>
      <c r="AH543" s="591"/>
      <c r="AI543" s="592"/>
      <c r="AJ543" s="592"/>
      <c r="AK543" s="575"/>
      <c r="AL543" s="235"/>
      <c r="AM543" s="235"/>
    </row>
    <row r="544" spans="1:39" s="177" customFormat="1" ht="13.5" thickBot="1" x14ac:dyDescent="0.25">
      <c r="A544" s="579">
        <v>25</v>
      </c>
      <c r="B544" s="579"/>
      <c r="C544" s="472"/>
      <c r="D544" s="816" t="s">
        <v>159</v>
      </c>
      <c r="E544" s="812" t="s">
        <v>34</v>
      </c>
      <c r="F544" s="580">
        <f>+$AK556</f>
        <v>0</v>
      </c>
      <c r="G544" s="235"/>
      <c r="H544" s="235"/>
      <c r="I544" s="235"/>
      <c r="J544" s="235"/>
      <c r="K544" s="235"/>
      <c r="L544" s="235"/>
      <c r="M544" s="235"/>
      <c r="O544" s="579"/>
      <c r="P544" s="579"/>
      <c r="Q544" s="472"/>
      <c r="R544" s="816" t="s">
        <v>159</v>
      </c>
      <c r="S544" s="812" t="s">
        <v>34</v>
      </c>
      <c r="T544" s="580">
        <f>+$AK556</f>
        <v>0</v>
      </c>
      <c r="U544" s="235"/>
      <c r="V544" s="235"/>
      <c r="X544" s="579">
        <v>25</v>
      </c>
      <c r="Y544" s="579"/>
      <c r="Z544" s="472"/>
      <c r="AA544" s="816" t="s">
        <v>159</v>
      </c>
      <c r="AB544" s="812" t="s">
        <v>34</v>
      </c>
      <c r="AC544" s="580">
        <f>+$AK556</f>
        <v>0</v>
      </c>
      <c r="AD544" s="235"/>
      <c r="AE544" s="235"/>
      <c r="AF544" s="235"/>
      <c r="AG544" s="579"/>
      <c r="AH544" s="579"/>
      <c r="AI544" s="816" t="s">
        <v>159</v>
      </c>
      <c r="AJ544" s="812" t="s">
        <v>34</v>
      </c>
      <c r="AK544" s="814" t="s">
        <v>18</v>
      </c>
      <c r="AL544" s="235"/>
      <c r="AM544" s="235"/>
    </row>
    <row r="545" spans="1:39" s="177" customFormat="1" ht="51" x14ac:dyDescent="0.2">
      <c r="A545" s="581" t="s">
        <v>7</v>
      </c>
      <c r="B545" s="582" t="str">
        <f>+" אסמכתא " &amp; $B$27 &amp;"         חזרה לטבלה "</f>
        <v xml:space="preserve"> אסמכתא          חזרה לטבלה </v>
      </c>
      <c r="C545" s="477" t="s">
        <v>203</v>
      </c>
      <c r="D545" s="817"/>
      <c r="E545" s="813"/>
      <c r="F545" s="580" t="s">
        <v>18</v>
      </c>
      <c r="G545" s="235"/>
      <c r="H545" s="235"/>
      <c r="I545" s="235"/>
      <c r="J545" s="235"/>
      <c r="K545" s="235"/>
      <c r="L545" s="235"/>
      <c r="M545" s="235"/>
      <c r="O545" s="581" t="s">
        <v>23</v>
      </c>
      <c r="P545" s="582" t="str">
        <f>+" אסמכתא " &amp; $B$27 &amp;"         חזרה לטבלה "</f>
        <v xml:space="preserve"> אסמכתא          חזרה לטבלה </v>
      </c>
      <c r="Q545" s="477" t="s">
        <v>203</v>
      </c>
      <c r="R545" s="817"/>
      <c r="S545" s="813"/>
      <c r="T545" s="580" t="s">
        <v>18</v>
      </c>
      <c r="U545" s="235"/>
      <c r="V545" s="235"/>
      <c r="X545" s="581" t="s">
        <v>7</v>
      </c>
      <c r="Y545" s="582" t="str">
        <f>+" אסמכתא " &amp; $B$27 &amp;"         חזרה לטבלה "</f>
        <v xml:space="preserve"> אסמכתא          חזרה לטבלה </v>
      </c>
      <c r="Z545" s="477" t="s">
        <v>203</v>
      </c>
      <c r="AA545" s="817"/>
      <c r="AB545" s="813"/>
      <c r="AC545" s="580" t="s">
        <v>18</v>
      </c>
      <c r="AD545" s="235"/>
      <c r="AE545" s="235"/>
      <c r="AF545" s="235"/>
      <c r="AG545" s="582" t="s">
        <v>23</v>
      </c>
      <c r="AH545" s="582" t="str">
        <f>+" אסמכתא " &amp; $B$27 &amp;"         חזרה לטבלה "</f>
        <v xml:space="preserve"> אסמכתא          חזרה לטבלה </v>
      </c>
      <c r="AI545" s="817"/>
      <c r="AJ545" s="813"/>
      <c r="AK545" s="815"/>
      <c r="AL545" s="235"/>
      <c r="AM545" s="235"/>
    </row>
    <row r="546" spans="1:39" s="177" customFormat="1" x14ac:dyDescent="0.2">
      <c r="A546" s="583">
        <v>1</v>
      </c>
      <c r="B546" s="584"/>
      <c r="C546" s="585"/>
      <c r="D546" s="586"/>
      <c r="E546" s="586"/>
      <c r="F546" s="587"/>
      <c r="G546" s="235">
        <f>IF(AND((COUNTA($C$27)=1),(COUNTA(F546)=1),($C$27&lt;&gt;0),(OR((E546&lt;$C$62),(E546&gt;($E$62+61))))),1,0)</f>
        <v>0</v>
      </c>
      <c r="H546" s="235">
        <f>IF(AND((COUNTA($C$27)=1),(COUNTA(F546)=1),($C$27&lt;&gt;0),(OR((D546&lt;$C$62),(D546&gt;($E$62))))),1,0)</f>
        <v>0</v>
      </c>
      <c r="I546" s="235"/>
      <c r="J546" s="235"/>
      <c r="K546" s="235"/>
      <c r="L546" s="235"/>
      <c r="M546" s="235"/>
      <c r="O546" s="583">
        <v>12</v>
      </c>
      <c r="P546" s="584"/>
      <c r="Q546" s="585"/>
      <c r="R546" s="586"/>
      <c r="S546" s="586"/>
      <c r="T546" s="587"/>
      <c r="U546" s="235">
        <f>IF(AND((COUNTA($C$27)=1),(COUNTA(T546)=1),($C$27&lt;&gt;0),(OR((S546&lt;$C$62),(S546&gt;($E$62+61))))),1,0)</f>
        <v>0</v>
      </c>
      <c r="V546" s="235">
        <f>IF(AND((COUNTA($C$27)=1),(COUNTA(T546)=1),($C$27&lt;&gt;0),(OR((R546&lt;$C$62),(R546&gt;($E$62))))),1,0)</f>
        <v>0</v>
      </c>
      <c r="X546" s="583">
        <v>23</v>
      </c>
      <c r="Y546" s="584"/>
      <c r="Z546" s="585"/>
      <c r="AA546" s="586"/>
      <c r="AB546" s="586"/>
      <c r="AC546" s="587"/>
      <c r="AD546" s="235">
        <f>IF(AND((COUNTA($C$27)=1),(COUNTA(AC546)=1),($C$27&lt;&gt;0),(OR((AB546&lt;$C$62),(AB546&gt;($E$62+61))))),1,0)</f>
        <v>0</v>
      </c>
      <c r="AE546" s="235">
        <f t="shared" ref="AE546:AE556" si="195">IF(AND((COUNTA($C$27)=1),(COUNTA(AC546)=1),($C$27&lt;&gt;0),(OR((AA546&lt;$C$62),(AA546&gt;($E$62))))),1,0)</f>
        <v>0</v>
      </c>
      <c r="AF546" s="235"/>
      <c r="AG546" s="584">
        <v>34</v>
      </c>
      <c r="AH546" s="584"/>
      <c r="AI546" s="586"/>
      <c r="AJ546" s="586"/>
      <c r="AK546" s="587"/>
      <c r="AL546" s="235">
        <f>IF(AND((COUNTA($C$27)=1),(COUNTA(AK546)=1),($C$27&lt;&gt;0),(OR((AJ546&lt;$C$62),(AJ546&gt;($E$62+61))))),1,0)</f>
        <v>0</v>
      </c>
      <c r="AM546" s="235">
        <f>IF(AND((COUNTA($C$27)=1),(COUNTA(AK546)=1),($C$27&lt;&gt;0),(OR((AI546&lt;$C$62),(AI546&gt;($E$62))))),1,0)</f>
        <v>0</v>
      </c>
    </row>
    <row r="547" spans="1:39" s="177" customFormat="1" x14ac:dyDescent="0.2">
      <c r="A547" s="583">
        <v>2</v>
      </c>
      <c r="B547" s="584"/>
      <c r="C547" s="585"/>
      <c r="D547" s="586"/>
      <c r="E547" s="586"/>
      <c r="F547" s="587"/>
      <c r="G547" s="235">
        <f t="shared" ref="G547:G556" si="196">IF(AND((COUNTA($C$27)=1),(COUNTA(F547)=1),($C$27&lt;&gt;0),(OR((E547&lt;$C$62),(E547&gt;($E$62+61))))),1,0)</f>
        <v>0</v>
      </c>
      <c r="H547" s="235">
        <f t="shared" ref="H547:H556" si="197">IF(AND((COUNTA($C$27)=1),(COUNTA(F547)=1),($C$27&lt;&gt;0),(OR((D547&lt;$C$62),(D547&gt;($E$62))))),1,0)</f>
        <v>0</v>
      </c>
      <c r="I547" s="235"/>
      <c r="J547" s="235"/>
      <c r="K547" s="235"/>
      <c r="L547" s="235"/>
      <c r="M547" s="235"/>
      <c r="O547" s="583">
        <v>13</v>
      </c>
      <c r="P547" s="584"/>
      <c r="Q547" s="585"/>
      <c r="R547" s="586"/>
      <c r="S547" s="586"/>
      <c r="T547" s="587"/>
      <c r="U547" s="235">
        <f t="shared" ref="U547:U556" si="198">IF(AND((COUNTA($C$27)=1),(COUNTA(T547)=1),($C$27&lt;&gt;0),(OR((S547&lt;$C$62),(S547&gt;($E$62+61))))),1,0)</f>
        <v>0</v>
      </c>
      <c r="V547" s="235">
        <f t="shared" ref="V547:V556" si="199">IF(AND((COUNTA($C$27)=1),(COUNTA(T547)=1),($C$27&lt;&gt;0),(OR((R547&lt;$C$62),(R547&gt;($E$62))))),1,0)</f>
        <v>0</v>
      </c>
      <c r="X547" s="583">
        <v>24</v>
      </c>
      <c r="Y547" s="584"/>
      <c r="Z547" s="585"/>
      <c r="AA547" s="586"/>
      <c r="AB547" s="586"/>
      <c r="AC547" s="587"/>
      <c r="AD547" s="235">
        <f t="shared" ref="AD547:AD556" si="200">IF(AND((COUNTA($C$27)=1),(COUNTA(AC547)=1),($C$27&lt;&gt;0),(OR((AB547&lt;$C$62),(AB547&gt;($E$62+61))))),1,0)</f>
        <v>0</v>
      </c>
      <c r="AE547" s="235">
        <f t="shared" si="195"/>
        <v>0</v>
      </c>
      <c r="AF547" s="235"/>
      <c r="AG547" s="584">
        <v>35</v>
      </c>
      <c r="AH547" s="584"/>
      <c r="AI547" s="586"/>
      <c r="AJ547" s="586"/>
      <c r="AK547" s="587"/>
      <c r="AL547" s="235">
        <f t="shared" ref="AL547:AL555" si="201">IF(AND((COUNTA($C$27)=1),(COUNTA(AK547)=1),($C$27&lt;&gt;0),(OR((AJ547&lt;$C$62),(AJ547&gt;($E$62+61))))),1,0)</f>
        <v>0</v>
      </c>
      <c r="AM547" s="235">
        <f t="shared" ref="AM547:AM555" si="202">IF(AND((COUNTA($C$27)=1),(COUNTA(AK547)=1),($C$27&lt;&gt;0),(OR((AI547&lt;$C$62),(AI547&gt;($E$62))))),1,0)</f>
        <v>0</v>
      </c>
    </row>
    <row r="548" spans="1:39" s="177" customFormat="1" x14ac:dyDescent="0.2">
      <c r="A548" s="583">
        <v>3</v>
      </c>
      <c r="B548" s="584"/>
      <c r="C548" s="585"/>
      <c r="D548" s="586"/>
      <c r="E548" s="586"/>
      <c r="F548" s="587"/>
      <c r="G548" s="235">
        <f t="shared" si="196"/>
        <v>0</v>
      </c>
      <c r="H548" s="235">
        <f t="shared" si="197"/>
        <v>0</v>
      </c>
      <c r="I548" s="235"/>
      <c r="J548" s="235"/>
      <c r="K548" s="235"/>
      <c r="L548" s="235"/>
      <c r="M548" s="235"/>
      <c r="O548" s="583">
        <v>14</v>
      </c>
      <c r="P548" s="584"/>
      <c r="Q548" s="585"/>
      <c r="R548" s="586"/>
      <c r="S548" s="586"/>
      <c r="T548" s="587"/>
      <c r="U548" s="235">
        <f t="shared" si="198"/>
        <v>0</v>
      </c>
      <c r="V548" s="235">
        <f t="shared" si="199"/>
        <v>0</v>
      </c>
      <c r="X548" s="583">
        <v>25</v>
      </c>
      <c r="Y548" s="584"/>
      <c r="Z548" s="585"/>
      <c r="AA548" s="586"/>
      <c r="AB548" s="586"/>
      <c r="AC548" s="587"/>
      <c r="AD548" s="235">
        <f t="shared" si="200"/>
        <v>0</v>
      </c>
      <c r="AE548" s="235">
        <f t="shared" si="195"/>
        <v>0</v>
      </c>
      <c r="AF548" s="235"/>
      <c r="AG548" s="584">
        <v>36</v>
      </c>
      <c r="AH548" s="584"/>
      <c r="AI548" s="586"/>
      <c r="AJ548" s="586"/>
      <c r="AK548" s="587"/>
      <c r="AL548" s="235">
        <f t="shared" si="201"/>
        <v>0</v>
      </c>
      <c r="AM548" s="235">
        <f t="shared" si="202"/>
        <v>0</v>
      </c>
    </row>
    <row r="549" spans="1:39" s="177" customFormat="1" x14ac:dyDescent="0.2">
      <c r="A549" s="583">
        <v>4</v>
      </c>
      <c r="B549" s="584"/>
      <c r="C549" s="585"/>
      <c r="D549" s="586"/>
      <c r="E549" s="586"/>
      <c r="F549" s="587"/>
      <c r="G549" s="235">
        <f t="shared" si="196"/>
        <v>0</v>
      </c>
      <c r="H549" s="235">
        <f t="shared" si="197"/>
        <v>0</v>
      </c>
      <c r="I549" s="235"/>
      <c r="J549" s="235"/>
      <c r="K549" s="235"/>
      <c r="L549" s="235"/>
      <c r="M549" s="235"/>
      <c r="O549" s="583">
        <v>15</v>
      </c>
      <c r="P549" s="584"/>
      <c r="Q549" s="585"/>
      <c r="R549" s="586"/>
      <c r="S549" s="586"/>
      <c r="T549" s="587"/>
      <c r="U549" s="235">
        <f t="shared" si="198"/>
        <v>0</v>
      </c>
      <c r="V549" s="235">
        <f t="shared" si="199"/>
        <v>0</v>
      </c>
      <c r="X549" s="583">
        <v>26</v>
      </c>
      <c r="Y549" s="584"/>
      <c r="Z549" s="585"/>
      <c r="AA549" s="586"/>
      <c r="AB549" s="586"/>
      <c r="AC549" s="587"/>
      <c r="AD549" s="235">
        <f t="shared" si="200"/>
        <v>0</v>
      </c>
      <c r="AE549" s="235">
        <f t="shared" si="195"/>
        <v>0</v>
      </c>
      <c r="AF549" s="235"/>
      <c r="AG549" s="584">
        <v>37</v>
      </c>
      <c r="AH549" s="584"/>
      <c r="AI549" s="586"/>
      <c r="AJ549" s="586"/>
      <c r="AK549" s="587"/>
      <c r="AL549" s="235">
        <f t="shared" si="201"/>
        <v>0</v>
      </c>
      <c r="AM549" s="235">
        <f t="shared" si="202"/>
        <v>0</v>
      </c>
    </row>
    <row r="550" spans="1:39" s="177" customFormat="1" x14ac:dyDescent="0.2">
      <c r="A550" s="583">
        <v>5</v>
      </c>
      <c r="B550" s="584"/>
      <c r="C550" s="585"/>
      <c r="D550" s="586"/>
      <c r="E550" s="586"/>
      <c r="F550" s="587"/>
      <c r="G550" s="235">
        <f t="shared" si="196"/>
        <v>0</v>
      </c>
      <c r="H550" s="235">
        <f t="shared" si="197"/>
        <v>0</v>
      </c>
      <c r="I550" s="235"/>
      <c r="J550" s="235"/>
      <c r="K550" s="235"/>
      <c r="L550" s="235"/>
      <c r="M550" s="235"/>
      <c r="O550" s="583">
        <v>16</v>
      </c>
      <c r="P550" s="584"/>
      <c r="Q550" s="585"/>
      <c r="R550" s="586"/>
      <c r="S550" s="586"/>
      <c r="T550" s="587"/>
      <c r="U550" s="235">
        <f t="shared" si="198"/>
        <v>0</v>
      </c>
      <c r="V550" s="235">
        <f t="shared" si="199"/>
        <v>0</v>
      </c>
      <c r="X550" s="583">
        <v>27</v>
      </c>
      <c r="Y550" s="584"/>
      <c r="Z550" s="585"/>
      <c r="AA550" s="586"/>
      <c r="AB550" s="586"/>
      <c r="AC550" s="587"/>
      <c r="AD550" s="235">
        <f t="shared" si="200"/>
        <v>0</v>
      </c>
      <c r="AE550" s="235">
        <f t="shared" si="195"/>
        <v>0</v>
      </c>
      <c r="AF550" s="235"/>
      <c r="AG550" s="584">
        <v>38</v>
      </c>
      <c r="AH550" s="584"/>
      <c r="AI550" s="586"/>
      <c r="AJ550" s="586"/>
      <c r="AK550" s="587"/>
      <c r="AL550" s="235">
        <f t="shared" si="201"/>
        <v>0</v>
      </c>
      <c r="AM550" s="235">
        <f t="shared" si="202"/>
        <v>0</v>
      </c>
    </row>
    <row r="551" spans="1:39" s="177" customFormat="1" x14ac:dyDescent="0.2">
      <c r="A551" s="583">
        <v>6</v>
      </c>
      <c r="B551" s="584"/>
      <c r="C551" s="585"/>
      <c r="D551" s="586"/>
      <c r="E551" s="586"/>
      <c r="F551" s="587"/>
      <c r="G551" s="235">
        <f t="shared" si="196"/>
        <v>0</v>
      </c>
      <c r="H551" s="235">
        <f t="shared" si="197"/>
        <v>0</v>
      </c>
      <c r="I551" s="235"/>
      <c r="J551" s="235"/>
      <c r="K551" s="235"/>
      <c r="L551" s="235"/>
      <c r="M551" s="235"/>
      <c r="O551" s="583">
        <v>17</v>
      </c>
      <c r="P551" s="584"/>
      <c r="Q551" s="585"/>
      <c r="R551" s="586"/>
      <c r="S551" s="586"/>
      <c r="T551" s="587"/>
      <c r="U551" s="235">
        <f t="shared" si="198"/>
        <v>0</v>
      </c>
      <c r="V551" s="235">
        <f t="shared" si="199"/>
        <v>0</v>
      </c>
      <c r="X551" s="583">
        <v>28</v>
      </c>
      <c r="Y551" s="584"/>
      <c r="Z551" s="585"/>
      <c r="AA551" s="586"/>
      <c r="AB551" s="586"/>
      <c r="AC551" s="587"/>
      <c r="AD551" s="235">
        <f t="shared" si="200"/>
        <v>0</v>
      </c>
      <c r="AE551" s="235">
        <f t="shared" si="195"/>
        <v>0</v>
      </c>
      <c r="AF551" s="235"/>
      <c r="AG551" s="584">
        <v>39</v>
      </c>
      <c r="AH551" s="584"/>
      <c r="AI551" s="586"/>
      <c r="AJ551" s="586"/>
      <c r="AK551" s="587"/>
      <c r="AL551" s="235">
        <f t="shared" si="201"/>
        <v>0</v>
      </c>
      <c r="AM551" s="235">
        <f t="shared" si="202"/>
        <v>0</v>
      </c>
    </row>
    <row r="552" spans="1:39" s="177" customFormat="1" x14ac:dyDescent="0.2">
      <c r="A552" s="583">
        <v>7</v>
      </c>
      <c r="B552" s="584"/>
      <c r="C552" s="585"/>
      <c r="D552" s="586"/>
      <c r="E552" s="586"/>
      <c r="F552" s="587"/>
      <c r="G552" s="235">
        <f t="shared" si="196"/>
        <v>0</v>
      </c>
      <c r="H552" s="235">
        <f t="shared" si="197"/>
        <v>0</v>
      </c>
      <c r="I552" s="235"/>
      <c r="J552" s="235"/>
      <c r="K552" s="235"/>
      <c r="L552" s="235"/>
      <c r="M552" s="235"/>
      <c r="O552" s="583">
        <v>18</v>
      </c>
      <c r="P552" s="584"/>
      <c r="Q552" s="585"/>
      <c r="R552" s="586"/>
      <c r="S552" s="586"/>
      <c r="T552" s="587"/>
      <c r="U552" s="235">
        <f t="shared" si="198"/>
        <v>0</v>
      </c>
      <c r="V552" s="235">
        <f t="shared" si="199"/>
        <v>0</v>
      </c>
      <c r="X552" s="583">
        <v>29</v>
      </c>
      <c r="Y552" s="584"/>
      <c r="Z552" s="585"/>
      <c r="AA552" s="586"/>
      <c r="AB552" s="586"/>
      <c r="AC552" s="587"/>
      <c r="AD552" s="235">
        <f t="shared" si="200"/>
        <v>0</v>
      </c>
      <c r="AE552" s="235">
        <f t="shared" si="195"/>
        <v>0</v>
      </c>
      <c r="AF552" s="235"/>
      <c r="AG552" s="584">
        <v>40</v>
      </c>
      <c r="AH552" s="584"/>
      <c r="AI552" s="586"/>
      <c r="AJ552" s="586"/>
      <c r="AK552" s="587"/>
      <c r="AL552" s="235">
        <f t="shared" si="201"/>
        <v>0</v>
      </c>
      <c r="AM552" s="235">
        <f t="shared" si="202"/>
        <v>0</v>
      </c>
    </row>
    <row r="553" spans="1:39" s="177" customFormat="1" x14ac:dyDescent="0.2">
      <c r="A553" s="583">
        <v>8</v>
      </c>
      <c r="B553" s="584"/>
      <c r="C553" s="585"/>
      <c r="D553" s="586"/>
      <c r="E553" s="586"/>
      <c r="F553" s="587"/>
      <c r="G553" s="235">
        <f t="shared" si="196"/>
        <v>0</v>
      </c>
      <c r="H553" s="235">
        <f t="shared" si="197"/>
        <v>0</v>
      </c>
      <c r="I553" s="235"/>
      <c r="J553" s="235"/>
      <c r="K553" s="235"/>
      <c r="L553" s="235"/>
      <c r="M553" s="235"/>
      <c r="O553" s="583">
        <v>19</v>
      </c>
      <c r="P553" s="584"/>
      <c r="Q553" s="585"/>
      <c r="R553" s="586"/>
      <c r="S553" s="586"/>
      <c r="T553" s="587"/>
      <c r="U553" s="235">
        <f t="shared" si="198"/>
        <v>0</v>
      </c>
      <c r="V553" s="235">
        <f t="shared" si="199"/>
        <v>0</v>
      </c>
      <c r="X553" s="583">
        <v>30</v>
      </c>
      <c r="Y553" s="584"/>
      <c r="Z553" s="585"/>
      <c r="AA553" s="586"/>
      <c r="AB553" s="586"/>
      <c r="AC553" s="587"/>
      <c r="AD553" s="235">
        <f t="shared" si="200"/>
        <v>0</v>
      </c>
      <c r="AE553" s="235">
        <f t="shared" si="195"/>
        <v>0</v>
      </c>
      <c r="AF553" s="235"/>
      <c r="AG553" s="584">
        <v>41</v>
      </c>
      <c r="AH553" s="584"/>
      <c r="AI553" s="586"/>
      <c r="AJ553" s="586"/>
      <c r="AK553" s="587"/>
      <c r="AL553" s="235">
        <f t="shared" si="201"/>
        <v>0</v>
      </c>
      <c r="AM553" s="235">
        <f t="shared" si="202"/>
        <v>0</v>
      </c>
    </row>
    <row r="554" spans="1:39" s="177" customFormat="1" x14ac:dyDescent="0.2">
      <c r="A554" s="583">
        <v>9</v>
      </c>
      <c r="B554" s="584"/>
      <c r="C554" s="585"/>
      <c r="D554" s="586"/>
      <c r="E554" s="586"/>
      <c r="F554" s="587"/>
      <c r="G554" s="235">
        <f t="shared" si="196"/>
        <v>0</v>
      </c>
      <c r="H554" s="235">
        <f t="shared" si="197"/>
        <v>0</v>
      </c>
      <c r="I554" s="235"/>
      <c r="J554" s="235"/>
      <c r="K554" s="235"/>
      <c r="L554" s="235"/>
      <c r="M554" s="235"/>
      <c r="O554" s="583">
        <v>20</v>
      </c>
      <c r="P554" s="584"/>
      <c r="Q554" s="585"/>
      <c r="R554" s="586"/>
      <c r="S554" s="586"/>
      <c r="T554" s="587"/>
      <c r="U554" s="235">
        <f t="shared" si="198"/>
        <v>0</v>
      </c>
      <c r="V554" s="235">
        <f t="shared" si="199"/>
        <v>0</v>
      </c>
      <c r="X554" s="583">
        <v>31</v>
      </c>
      <c r="Y554" s="584"/>
      <c r="Z554" s="585"/>
      <c r="AA554" s="586"/>
      <c r="AB554" s="586"/>
      <c r="AC554" s="587"/>
      <c r="AD554" s="235">
        <f t="shared" si="200"/>
        <v>0</v>
      </c>
      <c r="AE554" s="235">
        <f t="shared" si="195"/>
        <v>0</v>
      </c>
      <c r="AF554" s="235"/>
      <c r="AG554" s="584">
        <v>42</v>
      </c>
      <c r="AH554" s="584"/>
      <c r="AI554" s="586"/>
      <c r="AJ554" s="586"/>
      <c r="AK554" s="587"/>
      <c r="AL554" s="235">
        <f t="shared" si="201"/>
        <v>0</v>
      </c>
      <c r="AM554" s="235">
        <f t="shared" si="202"/>
        <v>0</v>
      </c>
    </row>
    <row r="555" spans="1:39" s="177" customFormat="1" x14ac:dyDescent="0.2">
      <c r="A555" s="583">
        <v>10</v>
      </c>
      <c r="B555" s="584"/>
      <c r="C555" s="585"/>
      <c r="D555" s="586"/>
      <c r="E555" s="586"/>
      <c r="F555" s="587"/>
      <c r="G555" s="235">
        <f t="shared" si="196"/>
        <v>0</v>
      </c>
      <c r="H555" s="235">
        <f t="shared" si="197"/>
        <v>0</v>
      </c>
      <c r="I555" s="235"/>
      <c r="J555" s="235"/>
      <c r="K555" s="235"/>
      <c r="L555" s="235"/>
      <c r="M555" s="235"/>
      <c r="O555" s="583">
        <v>21</v>
      </c>
      <c r="P555" s="584"/>
      <c r="Q555" s="585"/>
      <c r="R555" s="586"/>
      <c r="S555" s="586"/>
      <c r="T555" s="587"/>
      <c r="U555" s="235">
        <f t="shared" si="198"/>
        <v>0</v>
      </c>
      <c r="V555" s="235">
        <f t="shared" si="199"/>
        <v>0</v>
      </c>
      <c r="X555" s="583">
        <v>32</v>
      </c>
      <c r="Y555" s="584"/>
      <c r="Z555" s="585"/>
      <c r="AA555" s="586"/>
      <c r="AB555" s="586"/>
      <c r="AC555" s="587"/>
      <c r="AD555" s="235">
        <f t="shared" si="200"/>
        <v>0</v>
      </c>
      <c r="AE555" s="235">
        <f t="shared" si="195"/>
        <v>0</v>
      </c>
      <c r="AF555" s="235"/>
      <c r="AG555" s="584">
        <v>43</v>
      </c>
      <c r="AH555" s="584"/>
      <c r="AI555" s="586"/>
      <c r="AJ555" s="586"/>
      <c r="AK555" s="587"/>
      <c r="AL555" s="235">
        <f t="shared" si="201"/>
        <v>0</v>
      </c>
      <c r="AM555" s="235">
        <f t="shared" si="202"/>
        <v>0</v>
      </c>
    </row>
    <row r="556" spans="1:39" s="177" customFormat="1" ht="13.5" thickBot="1" x14ac:dyDescent="0.25">
      <c r="A556" s="583">
        <v>11</v>
      </c>
      <c r="B556" s="584"/>
      <c r="C556" s="585"/>
      <c r="D556" s="586"/>
      <c r="E556" s="586"/>
      <c r="F556" s="587"/>
      <c r="G556" s="235">
        <f t="shared" si="196"/>
        <v>0</v>
      </c>
      <c r="H556" s="235">
        <f t="shared" si="197"/>
        <v>0</v>
      </c>
      <c r="I556" s="235"/>
      <c r="J556" s="235"/>
      <c r="K556" s="235"/>
      <c r="L556" s="235"/>
      <c r="M556" s="235"/>
      <c r="O556" s="583">
        <v>22</v>
      </c>
      <c r="P556" s="584"/>
      <c r="Q556" s="585"/>
      <c r="R556" s="586"/>
      <c r="S556" s="586"/>
      <c r="T556" s="587"/>
      <c r="U556" s="235">
        <f t="shared" si="198"/>
        <v>0</v>
      </c>
      <c r="V556" s="235">
        <f t="shared" si="199"/>
        <v>0</v>
      </c>
      <c r="X556" s="583">
        <v>33</v>
      </c>
      <c r="Y556" s="584"/>
      <c r="Z556" s="585"/>
      <c r="AA556" s="586"/>
      <c r="AB556" s="586"/>
      <c r="AC556" s="587"/>
      <c r="AD556" s="235">
        <f t="shared" si="200"/>
        <v>0</v>
      </c>
      <c r="AE556" s="235">
        <f t="shared" si="195"/>
        <v>0</v>
      </c>
      <c r="AF556" s="235"/>
      <c r="AG556" s="589"/>
      <c r="AH556" s="589" t="s">
        <v>3</v>
      </c>
      <c r="AI556" s="589"/>
      <c r="AJ556" s="589"/>
      <c r="AK556" s="590">
        <f>SUM(F546:F556)+SUM(T546:T556)+SUM(AK546:AK555)+SUM(AC546:AC556)</f>
        <v>0</v>
      </c>
      <c r="AL556" s="235"/>
      <c r="AM556" s="235"/>
    </row>
    <row r="557" spans="1:39" s="177" customFormat="1" x14ac:dyDescent="0.2">
      <c r="B557" s="591"/>
      <c r="C557" s="328"/>
      <c r="D557" s="592"/>
      <c r="E557" s="592"/>
      <c r="F557" s="575"/>
      <c r="G557" s="235"/>
      <c r="H557" s="235"/>
      <c r="I557" s="235"/>
      <c r="J557" s="235"/>
      <c r="K557" s="235"/>
      <c r="L557" s="235"/>
      <c r="M557" s="235"/>
      <c r="P557" s="591"/>
      <c r="Q557" s="328"/>
      <c r="R557" s="592"/>
      <c r="S557" s="592"/>
      <c r="T557" s="575"/>
      <c r="U557" s="235"/>
      <c r="V557" s="235"/>
      <c r="Y557" s="591"/>
      <c r="Z557" s="328"/>
      <c r="AA557" s="592"/>
      <c r="AB557" s="592"/>
      <c r="AC557" s="575"/>
      <c r="AD557" s="235"/>
      <c r="AE557" s="235"/>
      <c r="AF557" s="235"/>
      <c r="AG557" s="591"/>
      <c r="AH557" s="591"/>
      <c r="AI557" s="592"/>
      <c r="AJ557" s="592"/>
      <c r="AK557" s="575"/>
      <c r="AL557" s="235"/>
      <c r="AM557" s="235"/>
    </row>
    <row r="558" spans="1:39" s="177" customFormat="1" x14ac:dyDescent="0.2">
      <c r="B558" s="591"/>
      <c r="C558" s="328"/>
      <c r="D558" s="592"/>
      <c r="E558" s="592"/>
      <c r="F558" s="575"/>
      <c r="G558" s="235"/>
      <c r="H558" s="235"/>
      <c r="I558" s="235"/>
      <c r="J558" s="235"/>
      <c r="K558" s="235"/>
      <c r="L558" s="235"/>
      <c r="M558" s="235"/>
      <c r="P558" s="591"/>
      <c r="Q558" s="328"/>
      <c r="R558" s="592"/>
      <c r="S558" s="592"/>
      <c r="T558" s="575"/>
      <c r="U558" s="235"/>
      <c r="V558" s="235"/>
      <c r="Y558" s="591"/>
      <c r="Z558" s="328"/>
      <c r="AA558" s="592"/>
      <c r="AB558" s="592"/>
      <c r="AC558" s="575"/>
      <c r="AD558" s="235"/>
      <c r="AE558" s="235"/>
      <c r="AF558" s="235"/>
      <c r="AG558" s="591"/>
      <c r="AH558" s="591"/>
      <c r="AI558" s="592"/>
      <c r="AJ558" s="592"/>
      <c r="AK558" s="575"/>
      <c r="AL558" s="235"/>
      <c r="AM558" s="235"/>
    </row>
    <row r="559" spans="1:39" s="177" customFormat="1" x14ac:dyDescent="0.2">
      <c r="B559" s="591"/>
      <c r="C559" s="328"/>
      <c r="D559" s="592"/>
      <c r="E559" s="592"/>
      <c r="F559" s="575"/>
      <c r="G559" s="235"/>
      <c r="H559" s="235"/>
      <c r="I559" s="235"/>
      <c r="J559" s="235"/>
      <c r="K559" s="235"/>
      <c r="L559" s="235"/>
      <c r="M559" s="235"/>
      <c r="P559" s="591"/>
      <c r="Q559" s="328"/>
      <c r="R559" s="592"/>
      <c r="S559" s="592"/>
      <c r="T559" s="575"/>
      <c r="U559" s="235"/>
      <c r="V559" s="235"/>
      <c r="Y559" s="591"/>
      <c r="Z559" s="328"/>
      <c r="AA559" s="592"/>
      <c r="AB559" s="592"/>
      <c r="AC559" s="575"/>
      <c r="AD559" s="235"/>
      <c r="AE559" s="235"/>
      <c r="AF559" s="235"/>
      <c r="AG559" s="591"/>
      <c r="AH559" s="591"/>
      <c r="AI559" s="592"/>
      <c r="AJ559" s="592"/>
      <c r="AK559" s="575"/>
      <c r="AL559" s="235"/>
      <c r="AM559" s="235"/>
    </row>
    <row r="560" spans="1:39" s="177" customFormat="1" x14ac:dyDescent="0.2">
      <c r="B560" s="591"/>
      <c r="C560" s="328"/>
      <c r="D560" s="592"/>
      <c r="E560" s="592"/>
      <c r="F560" s="575"/>
      <c r="G560" s="235"/>
      <c r="H560" s="235"/>
      <c r="I560" s="235"/>
      <c r="J560" s="235"/>
      <c r="K560" s="235"/>
      <c r="L560" s="235"/>
      <c r="M560" s="235"/>
      <c r="P560" s="591"/>
      <c r="Q560" s="328"/>
      <c r="R560" s="592"/>
      <c r="S560" s="592"/>
      <c r="T560" s="575"/>
      <c r="U560" s="235"/>
      <c r="V560" s="235"/>
      <c r="Y560" s="591"/>
      <c r="Z560" s="328"/>
      <c r="AA560" s="592"/>
      <c r="AB560" s="592"/>
      <c r="AC560" s="575"/>
      <c r="AD560" s="235"/>
      <c r="AE560" s="235"/>
      <c r="AF560" s="235"/>
      <c r="AG560" s="591"/>
      <c r="AH560" s="591"/>
      <c r="AI560" s="592"/>
      <c r="AJ560" s="592"/>
      <c r="AK560" s="575"/>
      <c r="AL560" s="235"/>
      <c r="AM560" s="235"/>
    </row>
    <row r="561" spans="1:39" s="177" customFormat="1" x14ac:dyDescent="0.2">
      <c r="B561" s="591"/>
      <c r="C561" s="328"/>
      <c r="D561" s="592"/>
      <c r="E561" s="592"/>
      <c r="F561" s="575"/>
      <c r="G561" s="235"/>
      <c r="H561" s="235"/>
      <c r="I561" s="235"/>
      <c r="J561" s="235"/>
      <c r="K561" s="235"/>
      <c r="L561" s="235"/>
      <c r="M561" s="235"/>
      <c r="P561" s="591"/>
      <c r="Q561" s="328"/>
      <c r="R561" s="592"/>
      <c r="S561" s="592"/>
      <c r="T561" s="575"/>
      <c r="U561" s="235"/>
      <c r="V561" s="235"/>
      <c r="Y561" s="591"/>
      <c r="Z561" s="328"/>
      <c r="AA561" s="592"/>
      <c r="AB561" s="592"/>
      <c r="AC561" s="575"/>
      <c r="AD561" s="235"/>
      <c r="AE561" s="235"/>
      <c r="AF561" s="235"/>
      <c r="AG561" s="591"/>
      <c r="AH561" s="591"/>
      <c r="AI561" s="592"/>
      <c r="AJ561" s="592"/>
      <c r="AK561" s="575"/>
      <c r="AL561" s="235"/>
      <c r="AM561" s="235"/>
    </row>
    <row r="562" spans="1:39" s="177" customFormat="1" x14ac:dyDescent="0.2">
      <c r="B562" s="591"/>
      <c r="C562" s="328"/>
      <c r="D562" s="592"/>
      <c r="E562" s="592"/>
      <c r="F562" s="575"/>
      <c r="G562" s="235"/>
      <c r="H562" s="235"/>
      <c r="I562" s="235"/>
      <c r="J562" s="235"/>
      <c r="K562" s="235"/>
      <c r="L562" s="235"/>
      <c r="M562" s="235"/>
      <c r="P562" s="591"/>
      <c r="Q562" s="328"/>
      <c r="R562" s="592"/>
      <c r="S562" s="592"/>
      <c r="T562" s="575"/>
      <c r="U562" s="235"/>
      <c r="V562" s="235"/>
      <c r="Y562" s="591"/>
      <c r="Z562" s="328"/>
      <c r="AA562" s="592"/>
      <c r="AB562" s="592"/>
      <c r="AC562" s="575"/>
      <c r="AD562" s="235"/>
      <c r="AE562" s="235"/>
      <c r="AF562" s="235"/>
      <c r="AG562" s="591"/>
      <c r="AH562" s="591"/>
      <c r="AI562" s="592"/>
      <c r="AJ562" s="592"/>
      <c r="AK562" s="575"/>
      <c r="AL562" s="235"/>
      <c r="AM562" s="235"/>
    </row>
    <row r="563" spans="1:39" s="177" customFormat="1" ht="13.5" thickBot="1" x14ac:dyDescent="0.25">
      <c r="B563" s="591"/>
      <c r="C563" s="328"/>
      <c r="D563" s="592"/>
      <c r="E563" s="592"/>
      <c r="F563" s="575"/>
      <c r="G563" s="235"/>
      <c r="H563" s="235"/>
      <c r="I563" s="235"/>
      <c r="J563" s="235"/>
      <c r="K563" s="235"/>
      <c r="L563" s="235"/>
      <c r="M563" s="235"/>
      <c r="P563" s="591"/>
      <c r="Q563" s="328"/>
      <c r="R563" s="592"/>
      <c r="S563" s="592"/>
      <c r="T563" s="575"/>
      <c r="U563" s="235"/>
      <c r="V563" s="235"/>
      <c r="Y563" s="591"/>
      <c r="Z563" s="328"/>
      <c r="AA563" s="592"/>
      <c r="AB563" s="592"/>
      <c r="AC563" s="575"/>
      <c r="AD563" s="235"/>
      <c r="AE563" s="235"/>
      <c r="AF563" s="235"/>
      <c r="AG563" s="591"/>
      <c r="AH563" s="591"/>
      <c r="AI563" s="592"/>
      <c r="AJ563" s="592"/>
      <c r="AK563" s="575"/>
      <c r="AL563" s="235"/>
      <c r="AM563" s="235"/>
    </row>
    <row r="564" spans="1:39" s="177" customFormat="1" ht="13.5" thickBot="1" x14ac:dyDescent="0.25">
      <c r="A564" s="579">
        <v>26</v>
      </c>
      <c r="B564" s="579"/>
      <c r="C564" s="472"/>
      <c r="D564" s="816" t="s">
        <v>159</v>
      </c>
      <c r="E564" s="812" t="s">
        <v>34</v>
      </c>
      <c r="F564" s="580">
        <f>+$AK576</f>
        <v>0</v>
      </c>
      <c r="G564" s="235"/>
      <c r="H564" s="235"/>
      <c r="I564" s="235"/>
      <c r="J564" s="235"/>
      <c r="K564" s="235"/>
      <c r="L564" s="235"/>
      <c r="M564" s="235"/>
      <c r="O564" s="579"/>
      <c r="P564" s="579"/>
      <c r="Q564" s="472"/>
      <c r="R564" s="816" t="s">
        <v>159</v>
      </c>
      <c r="S564" s="812" t="s">
        <v>34</v>
      </c>
      <c r="T564" s="580">
        <f>+$AK576</f>
        <v>0</v>
      </c>
      <c r="U564" s="235"/>
      <c r="V564" s="235"/>
      <c r="X564" s="579">
        <v>26</v>
      </c>
      <c r="Y564" s="579"/>
      <c r="Z564" s="472"/>
      <c r="AA564" s="816" t="s">
        <v>159</v>
      </c>
      <c r="AB564" s="812" t="s">
        <v>34</v>
      </c>
      <c r="AC564" s="580">
        <f>+$AK576</f>
        <v>0</v>
      </c>
      <c r="AD564" s="235"/>
      <c r="AE564" s="235"/>
      <c r="AF564" s="235"/>
      <c r="AG564" s="579"/>
      <c r="AH564" s="579"/>
      <c r="AI564" s="816" t="s">
        <v>159</v>
      </c>
      <c r="AJ564" s="812" t="s">
        <v>34</v>
      </c>
      <c r="AK564" s="814" t="s">
        <v>18</v>
      </c>
      <c r="AL564" s="235"/>
      <c r="AM564" s="235"/>
    </row>
    <row r="565" spans="1:39" s="177" customFormat="1" ht="51" x14ac:dyDescent="0.2">
      <c r="A565" s="581" t="s">
        <v>7</v>
      </c>
      <c r="B565" s="582" t="str">
        <f>+" אסמכתא " &amp; $B$28 &amp;"         חזרה לטבלה "</f>
        <v xml:space="preserve"> אסמכתא          חזרה לטבלה </v>
      </c>
      <c r="C565" s="477" t="s">
        <v>203</v>
      </c>
      <c r="D565" s="817"/>
      <c r="E565" s="813"/>
      <c r="F565" s="580" t="s">
        <v>18</v>
      </c>
      <c r="G565" s="235"/>
      <c r="H565" s="235"/>
      <c r="I565" s="235"/>
      <c r="J565" s="235"/>
      <c r="K565" s="235"/>
      <c r="L565" s="235"/>
      <c r="M565" s="235"/>
      <c r="O565" s="581" t="s">
        <v>23</v>
      </c>
      <c r="P565" s="582" t="str">
        <f>+" אסמכתא " &amp; $B$28 &amp;"         חזרה לטבלה "</f>
        <v xml:space="preserve"> אסמכתא          חזרה לטבלה </v>
      </c>
      <c r="Q565" s="477" t="s">
        <v>203</v>
      </c>
      <c r="R565" s="817"/>
      <c r="S565" s="813"/>
      <c r="T565" s="580" t="s">
        <v>18</v>
      </c>
      <c r="U565" s="235"/>
      <c r="V565" s="235"/>
      <c r="X565" s="581" t="s">
        <v>7</v>
      </c>
      <c r="Y565" s="582" t="str">
        <f>+" אסמכתא " &amp; $B$28 &amp;"         חזרה לטבלה "</f>
        <v xml:space="preserve"> אסמכתא          חזרה לטבלה </v>
      </c>
      <c r="Z565" s="477" t="s">
        <v>203</v>
      </c>
      <c r="AA565" s="817"/>
      <c r="AB565" s="813"/>
      <c r="AC565" s="580" t="s">
        <v>18</v>
      </c>
      <c r="AD565" s="235"/>
      <c r="AE565" s="235"/>
      <c r="AF565" s="235"/>
      <c r="AG565" s="582" t="s">
        <v>23</v>
      </c>
      <c r="AH565" s="582" t="str">
        <f>+" אסמכתא " &amp; $B$28 &amp;"         חזרה לטבלה "</f>
        <v xml:space="preserve"> אסמכתא          חזרה לטבלה </v>
      </c>
      <c r="AI565" s="817"/>
      <c r="AJ565" s="813"/>
      <c r="AK565" s="815"/>
      <c r="AL565" s="235"/>
      <c r="AM565" s="235"/>
    </row>
    <row r="566" spans="1:39" s="177" customFormat="1" x14ac:dyDescent="0.2">
      <c r="A566" s="583">
        <v>1</v>
      </c>
      <c r="B566" s="584"/>
      <c r="C566" s="585"/>
      <c r="D566" s="586"/>
      <c r="E566" s="586"/>
      <c r="F566" s="587"/>
      <c r="G566" s="235">
        <f>IF(AND((COUNTA($C$28)=1),(COUNTA(F566)=1),($C$28&lt;&gt;0),(OR((E566&lt;$C$62),(E566&gt;($E$62+61))))),1,0)</f>
        <v>0</v>
      </c>
      <c r="H566" s="235">
        <f>IF(AND((COUNTA($C$28)=1),(COUNTA(F566)=1),($C$28&lt;&gt;0),(OR((D566&lt;$C$62),(D566&gt;($E$62))))),1,0)</f>
        <v>0</v>
      </c>
      <c r="I566" s="235"/>
      <c r="J566" s="235"/>
      <c r="K566" s="235"/>
      <c r="L566" s="235"/>
      <c r="M566" s="235"/>
      <c r="O566" s="583">
        <v>12</v>
      </c>
      <c r="P566" s="584"/>
      <c r="Q566" s="585"/>
      <c r="R566" s="586"/>
      <c r="S566" s="586"/>
      <c r="T566" s="587"/>
      <c r="U566" s="235">
        <f>IF(AND((COUNTA($C$28)=1),(COUNTA(T566)=1),($C$28&lt;&gt;0),(OR((S566&lt;$C$62),(S566&gt;($E$62+61))))),1,0)</f>
        <v>0</v>
      </c>
      <c r="V566" s="235">
        <f>IF(AND((COUNTA($C$28)=1),(COUNTA(T566)=1),($C$28&lt;&gt;0),(OR((R566&lt;$C$62),(R566&gt;($E$62))))),1,0)</f>
        <v>0</v>
      </c>
      <c r="X566" s="583">
        <v>23</v>
      </c>
      <c r="Y566" s="584"/>
      <c r="Z566" s="585"/>
      <c r="AA566" s="586"/>
      <c r="AB566" s="586"/>
      <c r="AC566" s="587"/>
      <c r="AD566" s="235">
        <f>IF(AND((COUNTA($C$28)=1),(COUNTA(AC566)=1),($C$28&lt;&gt;0),(OR((AB566&lt;$C$62),(AB566&gt;($E$62+61))))),1,0)</f>
        <v>0</v>
      </c>
      <c r="AE566" s="235">
        <f t="shared" ref="AE566:AE576" si="203">IF(AND((COUNTA($C$28)=1),(COUNTA(AC566)=1),($C$28&lt;&gt;0),(OR((AA566&lt;$C$62),(AA566&gt;($E$62))))),1,0)</f>
        <v>0</v>
      </c>
      <c r="AF566" s="235"/>
      <c r="AG566" s="584">
        <v>34</v>
      </c>
      <c r="AH566" s="584"/>
      <c r="AI566" s="586"/>
      <c r="AJ566" s="586"/>
      <c r="AK566" s="587"/>
      <c r="AL566" s="235">
        <f>IF(AND((COUNTA($C$28)=1),(COUNTA(AK566)=1),($C$28&lt;&gt;0),(OR((AJ566&lt;$C$62),(AJ566&gt;($E$62+61))))),1,0)</f>
        <v>0</v>
      </c>
      <c r="AM566" s="235">
        <f>IF(AND((COUNTA($C$28)=1),(COUNTA(AK566)=1),($C$28&lt;&gt;0),(OR((AI566&lt;$C$62),(AI566&gt;($E$62))))),1,0)</f>
        <v>0</v>
      </c>
    </row>
    <row r="567" spans="1:39" s="177" customFormat="1" x14ac:dyDescent="0.2">
      <c r="A567" s="583">
        <v>2</v>
      </c>
      <c r="B567" s="584"/>
      <c r="C567" s="585"/>
      <c r="D567" s="586"/>
      <c r="E567" s="586"/>
      <c r="F567" s="587"/>
      <c r="G567" s="235">
        <f t="shared" ref="G567:G576" si="204">IF(AND((COUNTA($C$28)=1),(COUNTA(F567)=1),($C$28&lt;&gt;0),(OR((E567&lt;$C$62),(E567&gt;($E$62+61))))),1,0)</f>
        <v>0</v>
      </c>
      <c r="H567" s="235">
        <f t="shared" ref="H567:H576" si="205">IF(AND((COUNTA($C$28)=1),(COUNTA(F567)=1),($C$28&lt;&gt;0),(OR((D567&lt;$C$62),(D567&gt;($E$62))))),1,0)</f>
        <v>0</v>
      </c>
      <c r="I567" s="235"/>
      <c r="J567" s="235"/>
      <c r="K567" s="235"/>
      <c r="L567" s="235"/>
      <c r="M567" s="235"/>
      <c r="O567" s="583">
        <v>13</v>
      </c>
      <c r="P567" s="584"/>
      <c r="Q567" s="585"/>
      <c r="R567" s="586"/>
      <c r="S567" s="586"/>
      <c r="T567" s="587"/>
      <c r="U567" s="235">
        <f t="shared" ref="U567:U576" si="206">IF(AND((COUNTA($C$28)=1),(COUNTA(T567)=1),($C$28&lt;&gt;0),(OR((S567&lt;$C$62),(S567&gt;($E$62+61))))),1,0)</f>
        <v>0</v>
      </c>
      <c r="V567" s="235">
        <f t="shared" ref="V567:V576" si="207">IF(AND((COUNTA($C$28)=1),(COUNTA(T567)=1),($C$28&lt;&gt;0),(OR((R567&lt;$C$62),(R567&gt;($E$62))))),1,0)</f>
        <v>0</v>
      </c>
      <c r="X567" s="583">
        <v>24</v>
      </c>
      <c r="Y567" s="584"/>
      <c r="Z567" s="585"/>
      <c r="AA567" s="586"/>
      <c r="AB567" s="586"/>
      <c r="AC567" s="587"/>
      <c r="AD567" s="235">
        <f t="shared" ref="AD567:AD576" si="208">IF(AND((COUNTA($C$28)=1),(COUNTA(AC567)=1),($C$28&lt;&gt;0),(OR((AB567&lt;$C$62),(AB567&gt;($E$62+61))))),1,0)</f>
        <v>0</v>
      </c>
      <c r="AE567" s="235">
        <f t="shared" si="203"/>
        <v>0</v>
      </c>
      <c r="AF567" s="235"/>
      <c r="AG567" s="584">
        <v>35</v>
      </c>
      <c r="AH567" s="584"/>
      <c r="AI567" s="586"/>
      <c r="AJ567" s="586"/>
      <c r="AK567" s="587"/>
      <c r="AL567" s="235">
        <f t="shared" ref="AL567:AL575" si="209">IF(AND((COUNTA($C$28)=1),(COUNTA(AK567)=1),($C$28&lt;&gt;0),(OR((AJ567&lt;$C$62),(AJ567&gt;($E$62+61))))),1,0)</f>
        <v>0</v>
      </c>
      <c r="AM567" s="235">
        <f t="shared" ref="AM567:AM575" si="210">IF(AND((COUNTA($C$28)=1),(COUNTA(AK567)=1),($C$28&lt;&gt;0),(OR((AI567&lt;$C$62),(AI567&gt;($E$62))))),1,0)</f>
        <v>0</v>
      </c>
    </row>
    <row r="568" spans="1:39" s="177" customFormat="1" x14ac:dyDescent="0.2">
      <c r="A568" s="583">
        <v>3</v>
      </c>
      <c r="B568" s="584"/>
      <c r="C568" s="585"/>
      <c r="D568" s="586"/>
      <c r="E568" s="586"/>
      <c r="F568" s="587"/>
      <c r="G568" s="235">
        <f t="shared" si="204"/>
        <v>0</v>
      </c>
      <c r="H568" s="235">
        <f t="shared" si="205"/>
        <v>0</v>
      </c>
      <c r="I568" s="235"/>
      <c r="J568" s="235"/>
      <c r="K568" s="235"/>
      <c r="L568" s="235"/>
      <c r="M568" s="235"/>
      <c r="O568" s="583">
        <v>14</v>
      </c>
      <c r="P568" s="584"/>
      <c r="Q568" s="585"/>
      <c r="R568" s="586"/>
      <c r="S568" s="586"/>
      <c r="T568" s="587"/>
      <c r="U568" s="235">
        <f t="shared" si="206"/>
        <v>0</v>
      </c>
      <c r="V568" s="235">
        <f t="shared" si="207"/>
        <v>0</v>
      </c>
      <c r="X568" s="583">
        <v>25</v>
      </c>
      <c r="Y568" s="584"/>
      <c r="Z568" s="585"/>
      <c r="AA568" s="586"/>
      <c r="AB568" s="586"/>
      <c r="AC568" s="587"/>
      <c r="AD568" s="235">
        <f t="shared" si="208"/>
        <v>0</v>
      </c>
      <c r="AE568" s="235">
        <f t="shared" si="203"/>
        <v>0</v>
      </c>
      <c r="AF568" s="235"/>
      <c r="AG568" s="584">
        <v>36</v>
      </c>
      <c r="AH568" s="584"/>
      <c r="AI568" s="586"/>
      <c r="AJ568" s="586"/>
      <c r="AK568" s="587"/>
      <c r="AL568" s="235">
        <f t="shared" si="209"/>
        <v>0</v>
      </c>
      <c r="AM568" s="235">
        <f t="shared" si="210"/>
        <v>0</v>
      </c>
    </row>
    <row r="569" spans="1:39" s="177" customFormat="1" x14ac:dyDescent="0.2">
      <c r="A569" s="583">
        <v>4</v>
      </c>
      <c r="B569" s="584"/>
      <c r="C569" s="585"/>
      <c r="D569" s="586"/>
      <c r="E569" s="586"/>
      <c r="F569" s="587"/>
      <c r="G569" s="235">
        <f t="shared" si="204"/>
        <v>0</v>
      </c>
      <c r="H569" s="235">
        <f t="shared" si="205"/>
        <v>0</v>
      </c>
      <c r="I569" s="235"/>
      <c r="J569" s="235"/>
      <c r="K569" s="235"/>
      <c r="L569" s="235"/>
      <c r="M569" s="235"/>
      <c r="O569" s="583">
        <v>15</v>
      </c>
      <c r="P569" s="584"/>
      <c r="Q569" s="585"/>
      <c r="R569" s="586"/>
      <c r="S569" s="586"/>
      <c r="T569" s="587"/>
      <c r="U569" s="235">
        <f t="shared" si="206"/>
        <v>0</v>
      </c>
      <c r="V569" s="235">
        <f t="shared" si="207"/>
        <v>0</v>
      </c>
      <c r="X569" s="583">
        <v>26</v>
      </c>
      <c r="Y569" s="584"/>
      <c r="Z569" s="585"/>
      <c r="AA569" s="586"/>
      <c r="AB569" s="586"/>
      <c r="AC569" s="587"/>
      <c r="AD569" s="235">
        <f t="shared" si="208"/>
        <v>0</v>
      </c>
      <c r="AE569" s="235">
        <f t="shared" si="203"/>
        <v>0</v>
      </c>
      <c r="AF569" s="235"/>
      <c r="AG569" s="584">
        <v>37</v>
      </c>
      <c r="AH569" s="584"/>
      <c r="AI569" s="586"/>
      <c r="AJ569" s="586"/>
      <c r="AK569" s="587"/>
      <c r="AL569" s="235">
        <f t="shared" si="209"/>
        <v>0</v>
      </c>
      <c r="AM569" s="235">
        <f t="shared" si="210"/>
        <v>0</v>
      </c>
    </row>
    <row r="570" spans="1:39" s="177" customFormat="1" x14ac:dyDescent="0.2">
      <c r="A570" s="583">
        <v>5</v>
      </c>
      <c r="B570" s="584"/>
      <c r="C570" s="585"/>
      <c r="D570" s="586"/>
      <c r="E570" s="586"/>
      <c r="F570" s="587"/>
      <c r="G570" s="235">
        <f t="shared" si="204"/>
        <v>0</v>
      </c>
      <c r="H570" s="235">
        <f t="shared" si="205"/>
        <v>0</v>
      </c>
      <c r="I570" s="235"/>
      <c r="J570" s="235"/>
      <c r="K570" s="235"/>
      <c r="L570" s="235"/>
      <c r="M570" s="235"/>
      <c r="O570" s="583">
        <v>16</v>
      </c>
      <c r="P570" s="584"/>
      <c r="Q570" s="585"/>
      <c r="R570" s="586"/>
      <c r="S570" s="586"/>
      <c r="T570" s="587"/>
      <c r="U570" s="235">
        <f t="shared" si="206"/>
        <v>0</v>
      </c>
      <c r="V570" s="235">
        <f t="shared" si="207"/>
        <v>0</v>
      </c>
      <c r="X570" s="583">
        <v>27</v>
      </c>
      <c r="Y570" s="584"/>
      <c r="Z570" s="585"/>
      <c r="AA570" s="586"/>
      <c r="AB570" s="586"/>
      <c r="AC570" s="587"/>
      <c r="AD570" s="235">
        <f t="shared" si="208"/>
        <v>0</v>
      </c>
      <c r="AE570" s="235">
        <f t="shared" si="203"/>
        <v>0</v>
      </c>
      <c r="AF570" s="235"/>
      <c r="AG570" s="584">
        <v>38</v>
      </c>
      <c r="AH570" s="584"/>
      <c r="AI570" s="586"/>
      <c r="AJ570" s="586"/>
      <c r="AK570" s="587"/>
      <c r="AL570" s="235">
        <f t="shared" si="209"/>
        <v>0</v>
      </c>
      <c r="AM570" s="235">
        <f t="shared" si="210"/>
        <v>0</v>
      </c>
    </row>
    <row r="571" spans="1:39" s="177" customFormat="1" x14ac:dyDescent="0.2">
      <c r="A571" s="583">
        <v>6</v>
      </c>
      <c r="B571" s="584"/>
      <c r="C571" s="585"/>
      <c r="D571" s="586"/>
      <c r="E571" s="586"/>
      <c r="F571" s="587"/>
      <c r="G571" s="235">
        <f t="shared" si="204"/>
        <v>0</v>
      </c>
      <c r="H571" s="235">
        <f t="shared" si="205"/>
        <v>0</v>
      </c>
      <c r="I571" s="235"/>
      <c r="J571" s="235"/>
      <c r="K571" s="235"/>
      <c r="L571" s="235"/>
      <c r="M571" s="235"/>
      <c r="O571" s="583">
        <v>17</v>
      </c>
      <c r="P571" s="584"/>
      <c r="Q571" s="585"/>
      <c r="R571" s="586"/>
      <c r="S571" s="586"/>
      <c r="T571" s="587"/>
      <c r="U571" s="235">
        <f t="shared" si="206"/>
        <v>0</v>
      </c>
      <c r="V571" s="235">
        <f t="shared" si="207"/>
        <v>0</v>
      </c>
      <c r="X571" s="583">
        <v>28</v>
      </c>
      <c r="Y571" s="584"/>
      <c r="Z571" s="585"/>
      <c r="AA571" s="586"/>
      <c r="AB571" s="586"/>
      <c r="AC571" s="587"/>
      <c r="AD571" s="235">
        <f t="shared" si="208"/>
        <v>0</v>
      </c>
      <c r="AE571" s="235">
        <f t="shared" si="203"/>
        <v>0</v>
      </c>
      <c r="AF571" s="235"/>
      <c r="AG571" s="584">
        <v>39</v>
      </c>
      <c r="AH571" s="584"/>
      <c r="AI571" s="586"/>
      <c r="AJ571" s="586"/>
      <c r="AK571" s="587"/>
      <c r="AL571" s="235">
        <f t="shared" si="209"/>
        <v>0</v>
      </c>
      <c r="AM571" s="235">
        <f t="shared" si="210"/>
        <v>0</v>
      </c>
    </row>
    <row r="572" spans="1:39" s="177" customFormat="1" x14ac:dyDescent="0.2">
      <c r="A572" s="583">
        <v>7</v>
      </c>
      <c r="B572" s="584"/>
      <c r="C572" s="585"/>
      <c r="D572" s="586"/>
      <c r="E572" s="586"/>
      <c r="F572" s="587"/>
      <c r="G572" s="235">
        <f t="shared" si="204"/>
        <v>0</v>
      </c>
      <c r="H572" s="235">
        <f t="shared" si="205"/>
        <v>0</v>
      </c>
      <c r="I572" s="235"/>
      <c r="J572" s="235"/>
      <c r="K572" s="235"/>
      <c r="L572" s="235"/>
      <c r="M572" s="235"/>
      <c r="O572" s="583">
        <v>18</v>
      </c>
      <c r="P572" s="584"/>
      <c r="Q572" s="585"/>
      <c r="R572" s="586"/>
      <c r="S572" s="586"/>
      <c r="T572" s="587"/>
      <c r="U572" s="235">
        <f t="shared" si="206"/>
        <v>0</v>
      </c>
      <c r="V572" s="235">
        <f t="shared" si="207"/>
        <v>0</v>
      </c>
      <c r="X572" s="583">
        <v>29</v>
      </c>
      <c r="Y572" s="584"/>
      <c r="Z572" s="585"/>
      <c r="AA572" s="586"/>
      <c r="AB572" s="586"/>
      <c r="AC572" s="587"/>
      <c r="AD572" s="235">
        <f t="shared" si="208"/>
        <v>0</v>
      </c>
      <c r="AE572" s="235">
        <f t="shared" si="203"/>
        <v>0</v>
      </c>
      <c r="AF572" s="235"/>
      <c r="AG572" s="584">
        <v>40</v>
      </c>
      <c r="AH572" s="584"/>
      <c r="AI572" s="586"/>
      <c r="AJ572" s="586"/>
      <c r="AK572" s="587"/>
      <c r="AL572" s="235">
        <f t="shared" si="209"/>
        <v>0</v>
      </c>
      <c r="AM572" s="235">
        <f t="shared" si="210"/>
        <v>0</v>
      </c>
    </row>
    <row r="573" spans="1:39" s="177" customFormat="1" x14ac:dyDescent="0.2">
      <c r="A573" s="583">
        <v>8</v>
      </c>
      <c r="B573" s="584"/>
      <c r="C573" s="585"/>
      <c r="D573" s="586"/>
      <c r="E573" s="586"/>
      <c r="F573" s="587"/>
      <c r="G573" s="235">
        <f t="shared" si="204"/>
        <v>0</v>
      </c>
      <c r="H573" s="235">
        <f t="shared" si="205"/>
        <v>0</v>
      </c>
      <c r="I573" s="235"/>
      <c r="J573" s="235"/>
      <c r="K573" s="235"/>
      <c r="L573" s="235"/>
      <c r="M573" s="235"/>
      <c r="O573" s="583">
        <v>19</v>
      </c>
      <c r="P573" s="584"/>
      <c r="Q573" s="585"/>
      <c r="R573" s="586"/>
      <c r="S573" s="586"/>
      <c r="T573" s="587"/>
      <c r="U573" s="235">
        <f t="shared" si="206"/>
        <v>0</v>
      </c>
      <c r="V573" s="235">
        <f t="shared" si="207"/>
        <v>0</v>
      </c>
      <c r="X573" s="583">
        <v>30</v>
      </c>
      <c r="Y573" s="584"/>
      <c r="Z573" s="585"/>
      <c r="AA573" s="586"/>
      <c r="AB573" s="586"/>
      <c r="AC573" s="587"/>
      <c r="AD573" s="235">
        <f t="shared" si="208"/>
        <v>0</v>
      </c>
      <c r="AE573" s="235">
        <f t="shared" si="203"/>
        <v>0</v>
      </c>
      <c r="AF573" s="235"/>
      <c r="AG573" s="584">
        <v>41</v>
      </c>
      <c r="AH573" s="584"/>
      <c r="AI573" s="586"/>
      <c r="AJ573" s="586"/>
      <c r="AK573" s="587"/>
      <c r="AL573" s="235">
        <f t="shared" si="209"/>
        <v>0</v>
      </c>
      <c r="AM573" s="235">
        <f t="shared" si="210"/>
        <v>0</v>
      </c>
    </row>
    <row r="574" spans="1:39" s="177" customFormat="1" x14ac:dyDescent="0.2">
      <c r="A574" s="583">
        <v>9</v>
      </c>
      <c r="B574" s="584"/>
      <c r="C574" s="585"/>
      <c r="D574" s="586"/>
      <c r="E574" s="586"/>
      <c r="F574" s="587"/>
      <c r="G574" s="235">
        <f t="shared" si="204"/>
        <v>0</v>
      </c>
      <c r="H574" s="235">
        <f t="shared" si="205"/>
        <v>0</v>
      </c>
      <c r="I574" s="235"/>
      <c r="J574" s="235"/>
      <c r="K574" s="235"/>
      <c r="L574" s="235"/>
      <c r="M574" s="235"/>
      <c r="O574" s="583">
        <v>20</v>
      </c>
      <c r="P574" s="584"/>
      <c r="Q574" s="585"/>
      <c r="R574" s="586"/>
      <c r="S574" s="586"/>
      <c r="T574" s="587"/>
      <c r="U574" s="235">
        <f t="shared" si="206"/>
        <v>0</v>
      </c>
      <c r="V574" s="235">
        <f t="shared" si="207"/>
        <v>0</v>
      </c>
      <c r="X574" s="583">
        <v>31</v>
      </c>
      <c r="Y574" s="584"/>
      <c r="Z574" s="585"/>
      <c r="AA574" s="586"/>
      <c r="AB574" s="586"/>
      <c r="AC574" s="587"/>
      <c r="AD574" s="235">
        <f t="shared" si="208"/>
        <v>0</v>
      </c>
      <c r="AE574" s="235">
        <f t="shared" si="203"/>
        <v>0</v>
      </c>
      <c r="AF574" s="235"/>
      <c r="AG574" s="584">
        <v>42</v>
      </c>
      <c r="AH574" s="584"/>
      <c r="AI574" s="586"/>
      <c r="AJ574" s="586"/>
      <c r="AK574" s="587"/>
      <c r="AL574" s="235">
        <f t="shared" si="209"/>
        <v>0</v>
      </c>
      <c r="AM574" s="235">
        <f t="shared" si="210"/>
        <v>0</v>
      </c>
    </row>
    <row r="575" spans="1:39" s="177" customFormat="1" x14ac:dyDescent="0.2">
      <c r="A575" s="583">
        <v>10</v>
      </c>
      <c r="B575" s="584"/>
      <c r="C575" s="585"/>
      <c r="D575" s="586"/>
      <c r="E575" s="586"/>
      <c r="F575" s="587"/>
      <c r="G575" s="235">
        <f t="shared" si="204"/>
        <v>0</v>
      </c>
      <c r="H575" s="235">
        <f t="shared" si="205"/>
        <v>0</v>
      </c>
      <c r="I575" s="235"/>
      <c r="J575" s="235"/>
      <c r="K575" s="235"/>
      <c r="L575" s="235"/>
      <c r="M575" s="235"/>
      <c r="O575" s="583">
        <v>21</v>
      </c>
      <c r="P575" s="584"/>
      <c r="Q575" s="585"/>
      <c r="R575" s="586"/>
      <c r="S575" s="586"/>
      <c r="T575" s="587"/>
      <c r="U575" s="235">
        <f t="shared" si="206"/>
        <v>0</v>
      </c>
      <c r="V575" s="235">
        <f t="shared" si="207"/>
        <v>0</v>
      </c>
      <c r="X575" s="583">
        <v>32</v>
      </c>
      <c r="Y575" s="584"/>
      <c r="Z575" s="585"/>
      <c r="AA575" s="586"/>
      <c r="AB575" s="586"/>
      <c r="AC575" s="587"/>
      <c r="AD575" s="235">
        <f t="shared" si="208"/>
        <v>0</v>
      </c>
      <c r="AE575" s="235">
        <f t="shared" si="203"/>
        <v>0</v>
      </c>
      <c r="AF575" s="235"/>
      <c r="AG575" s="584">
        <v>43</v>
      </c>
      <c r="AH575" s="584"/>
      <c r="AI575" s="586"/>
      <c r="AJ575" s="586"/>
      <c r="AK575" s="587"/>
      <c r="AL575" s="235">
        <f t="shared" si="209"/>
        <v>0</v>
      </c>
      <c r="AM575" s="235">
        <f t="shared" si="210"/>
        <v>0</v>
      </c>
    </row>
    <row r="576" spans="1:39" s="177" customFormat="1" ht="13.5" thickBot="1" x14ac:dyDescent="0.25">
      <c r="A576" s="583">
        <v>11</v>
      </c>
      <c r="B576" s="584"/>
      <c r="C576" s="585"/>
      <c r="D576" s="586"/>
      <c r="E576" s="586"/>
      <c r="F576" s="587"/>
      <c r="G576" s="235">
        <f t="shared" si="204"/>
        <v>0</v>
      </c>
      <c r="H576" s="235">
        <f t="shared" si="205"/>
        <v>0</v>
      </c>
      <c r="I576" s="235"/>
      <c r="J576" s="235"/>
      <c r="K576" s="235"/>
      <c r="L576" s="235"/>
      <c r="M576" s="235"/>
      <c r="O576" s="583">
        <v>22</v>
      </c>
      <c r="P576" s="584"/>
      <c r="Q576" s="585"/>
      <c r="R576" s="586"/>
      <c r="S576" s="586"/>
      <c r="T576" s="587"/>
      <c r="U576" s="235">
        <f t="shared" si="206"/>
        <v>0</v>
      </c>
      <c r="V576" s="235">
        <f t="shared" si="207"/>
        <v>0</v>
      </c>
      <c r="X576" s="583">
        <v>33</v>
      </c>
      <c r="Y576" s="584"/>
      <c r="Z576" s="585"/>
      <c r="AA576" s="586"/>
      <c r="AB576" s="586"/>
      <c r="AC576" s="587"/>
      <c r="AD576" s="235">
        <f t="shared" si="208"/>
        <v>0</v>
      </c>
      <c r="AE576" s="235">
        <f t="shared" si="203"/>
        <v>0</v>
      </c>
      <c r="AF576" s="235"/>
      <c r="AG576" s="589"/>
      <c r="AH576" s="589" t="s">
        <v>3</v>
      </c>
      <c r="AI576" s="589"/>
      <c r="AJ576" s="589"/>
      <c r="AK576" s="590">
        <f>SUM(F566:F576)+SUM(T566:T576)+SUM(AK566:AK575)+SUM(AC566:AC576)</f>
        <v>0</v>
      </c>
      <c r="AL576" s="235"/>
      <c r="AM576" s="235"/>
    </row>
    <row r="577" spans="1:39" s="177" customFormat="1" x14ac:dyDescent="0.2">
      <c r="B577" s="591"/>
      <c r="C577" s="328"/>
      <c r="D577" s="592"/>
      <c r="E577" s="592"/>
      <c r="F577" s="575"/>
      <c r="G577" s="235"/>
      <c r="H577" s="235"/>
      <c r="I577" s="235"/>
      <c r="J577" s="235"/>
      <c r="K577" s="235"/>
      <c r="L577" s="235"/>
      <c r="M577" s="235"/>
      <c r="P577" s="591"/>
      <c r="Q577" s="328"/>
      <c r="R577" s="592"/>
      <c r="S577" s="592"/>
      <c r="T577" s="575"/>
      <c r="U577" s="235"/>
      <c r="V577" s="235"/>
      <c r="Y577" s="591"/>
      <c r="Z577" s="328"/>
      <c r="AA577" s="592"/>
      <c r="AB577" s="592"/>
      <c r="AC577" s="575"/>
      <c r="AD577" s="235"/>
      <c r="AE577" s="235"/>
      <c r="AF577" s="235"/>
      <c r="AG577" s="591"/>
      <c r="AH577" s="591"/>
      <c r="AI577" s="592"/>
      <c r="AJ577" s="592"/>
      <c r="AK577" s="575"/>
      <c r="AL577" s="235"/>
      <c r="AM577" s="235"/>
    </row>
    <row r="578" spans="1:39" s="177" customFormat="1" x14ac:dyDescent="0.2">
      <c r="B578" s="591"/>
      <c r="C578" s="328"/>
      <c r="D578" s="592"/>
      <c r="E578" s="592"/>
      <c r="F578" s="575"/>
      <c r="G578" s="235"/>
      <c r="H578" s="235"/>
      <c r="I578" s="235"/>
      <c r="J578" s="235"/>
      <c r="K578" s="235"/>
      <c r="L578" s="235"/>
      <c r="M578" s="235"/>
      <c r="P578" s="591"/>
      <c r="Q578" s="328"/>
      <c r="R578" s="592"/>
      <c r="S578" s="592"/>
      <c r="T578" s="575"/>
      <c r="U578" s="235"/>
      <c r="V578" s="235"/>
      <c r="Y578" s="591"/>
      <c r="Z578" s="328"/>
      <c r="AA578" s="592"/>
      <c r="AB578" s="592"/>
      <c r="AC578" s="575"/>
      <c r="AD578" s="235"/>
      <c r="AE578" s="235"/>
      <c r="AF578" s="235"/>
      <c r="AG578" s="591"/>
      <c r="AH578" s="591"/>
      <c r="AI578" s="592"/>
      <c r="AJ578" s="592"/>
      <c r="AK578" s="575"/>
      <c r="AL578" s="235"/>
      <c r="AM578" s="235"/>
    </row>
    <row r="579" spans="1:39" s="177" customFormat="1" x14ac:dyDescent="0.2">
      <c r="B579" s="591"/>
      <c r="C579" s="328"/>
      <c r="D579" s="592"/>
      <c r="E579" s="592"/>
      <c r="F579" s="575"/>
      <c r="G579" s="235"/>
      <c r="H579" s="235"/>
      <c r="I579" s="235"/>
      <c r="J579" s="235"/>
      <c r="K579" s="235"/>
      <c r="L579" s="235"/>
      <c r="M579" s="235"/>
      <c r="P579" s="591"/>
      <c r="Q579" s="328"/>
      <c r="R579" s="592"/>
      <c r="S579" s="592"/>
      <c r="T579" s="575"/>
      <c r="U579" s="235"/>
      <c r="V579" s="235"/>
      <c r="Y579" s="591"/>
      <c r="Z579" s="328"/>
      <c r="AA579" s="592"/>
      <c r="AB579" s="592"/>
      <c r="AC579" s="575"/>
      <c r="AD579" s="235"/>
      <c r="AE579" s="235"/>
      <c r="AF579" s="235"/>
      <c r="AG579" s="591"/>
      <c r="AH579" s="591"/>
      <c r="AI579" s="592"/>
      <c r="AJ579" s="592"/>
      <c r="AK579" s="575"/>
      <c r="AL579" s="235"/>
      <c r="AM579" s="235"/>
    </row>
    <row r="580" spans="1:39" s="177" customFormat="1" x14ac:dyDescent="0.2">
      <c r="B580" s="591"/>
      <c r="C580" s="328"/>
      <c r="D580" s="592"/>
      <c r="E580" s="592"/>
      <c r="F580" s="575"/>
      <c r="G580" s="235"/>
      <c r="H580" s="235"/>
      <c r="I580" s="235"/>
      <c r="J580" s="235"/>
      <c r="K580" s="235"/>
      <c r="L580" s="235"/>
      <c r="M580" s="235"/>
      <c r="P580" s="591"/>
      <c r="Q580" s="328"/>
      <c r="R580" s="592"/>
      <c r="S580" s="592"/>
      <c r="T580" s="575"/>
      <c r="U580" s="235"/>
      <c r="V580" s="235"/>
      <c r="Y580" s="591"/>
      <c r="Z580" s="328"/>
      <c r="AA580" s="592"/>
      <c r="AB580" s="592"/>
      <c r="AC580" s="575"/>
      <c r="AD580" s="235"/>
      <c r="AE580" s="235"/>
      <c r="AF580" s="235"/>
      <c r="AG580" s="591"/>
      <c r="AH580" s="591"/>
      <c r="AI580" s="592"/>
      <c r="AJ580" s="592"/>
      <c r="AK580" s="575"/>
      <c r="AL580" s="235"/>
      <c r="AM580" s="235"/>
    </row>
    <row r="581" spans="1:39" s="177" customFormat="1" x14ac:dyDescent="0.2">
      <c r="B581" s="591"/>
      <c r="C581" s="328"/>
      <c r="D581" s="592"/>
      <c r="E581" s="592"/>
      <c r="F581" s="575"/>
      <c r="G581" s="235"/>
      <c r="H581" s="235"/>
      <c r="I581" s="235"/>
      <c r="J581" s="235"/>
      <c r="K581" s="235"/>
      <c r="L581" s="235"/>
      <c r="M581" s="235"/>
      <c r="P581" s="591"/>
      <c r="Q581" s="328"/>
      <c r="R581" s="592"/>
      <c r="S581" s="592"/>
      <c r="T581" s="575"/>
      <c r="U581" s="235"/>
      <c r="V581" s="235"/>
      <c r="Y581" s="591"/>
      <c r="Z581" s="328"/>
      <c r="AA581" s="592"/>
      <c r="AB581" s="592"/>
      <c r="AC581" s="575"/>
      <c r="AD581" s="235"/>
      <c r="AE581" s="235"/>
      <c r="AF581" s="235"/>
      <c r="AG581" s="591"/>
      <c r="AH581" s="591"/>
      <c r="AI581" s="592"/>
      <c r="AJ581" s="592"/>
      <c r="AK581" s="575"/>
      <c r="AL581" s="235"/>
      <c r="AM581" s="235"/>
    </row>
    <row r="582" spans="1:39" s="177" customFormat="1" x14ac:dyDescent="0.2">
      <c r="B582" s="591"/>
      <c r="C582" s="328"/>
      <c r="D582" s="592"/>
      <c r="E582" s="592"/>
      <c r="F582" s="575"/>
      <c r="G582" s="235"/>
      <c r="H582" s="235"/>
      <c r="I582" s="235"/>
      <c r="J582" s="235"/>
      <c r="K582" s="235"/>
      <c r="L582" s="235"/>
      <c r="M582" s="235"/>
      <c r="P582" s="591"/>
      <c r="Q582" s="328"/>
      <c r="R582" s="592"/>
      <c r="S582" s="592"/>
      <c r="T582" s="575"/>
      <c r="U582" s="235"/>
      <c r="V582" s="235"/>
      <c r="Y582" s="591"/>
      <c r="Z582" s="328"/>
      <c r="AA582" s="592"/>
      <c r="AB582" s="592"/>
      <c r="AC582" s="575"/>
      <c r="AD582" s="235"/>
      <c r="AE582" s="235"/>
      <c r="AF582" s="235"/>
      <c r="AG582" s="591"/>
      <c r="AH582" s="591"/>
      <c r="AI582" s="592"/>
      <c r="AJ582" s="592"/>
      <c r="AK582" s="575"/>
      <c r="AL582" s="235"/>
      <c r="AM582" s="235"/>
    </row>
    <row r="583" spans="1:39" s="177" customFormat="1" ht="13.5" thickBot="1" x14ac:dyDescent="0.25">
      <c r="B583" s="591"/>
      <c r="C583" s="328"/>
      <c r="D583" s="592"/>
      <c r="E583" s="592"/>
      <c r="F583" s="575"/>
      <c r="G583" s="235"/>
      <c r="H583" s="235"/>
      <c r="I583" s="235"/>
      <c r="J583" s="235"/>
      <c r="K583" s="235"/>
      <c r="L583" s="235"/>
      <c r="M583" s="235"/>
      <c r="P583" s="591"/>
      <c r="Q583" s="328"/>
      <c r="R583" s="592"/>
      <c r="S583" s="592"/>
      <c r="T583" s="575"/>
      <c r="U583" s="235"/>
      <c r="V583" s="235"/>
      <c r="Y583" s="591"/>
      <c r="Z583" s="328"/>
      <c r="AA583" s="592"/>
      <c r="AB583" s="592"/>
      <c r="AC583" s="575"/>
      <c r="AD583" s="235"/>
      <c r="AE583" s="235"/>
      <c r="AF583" s="235"/>
      <c r="AG583" s="591"/>
      <c r="AH583" s="591"/>
      <c r="AI583" s="592"/>
      <c r="AJ583" s="592"/>
      <c r="AK583" s="575"/>
      <c r="AL583" s="235"/>
      <c r="AM583" s="235"/>
    </row>
    <row r="584" spans="1:39" s="177" customFormat="1" ht="13.5" thickBot="1" x14ac:dyDescent="0.25">
      <c r="A584" s="579">
        <v>27</v>
      </c>
      <c r="B584" s="579"/>
      <c r="C584" s="472"/>
      <c r="D584" s="816" t="s">
        <v>159</v>
      </c>
      <c r="E584" s="812" t="s">
        <v>34</v>
      </c>
      <c r="F584" s="580">
        <f>+$AK596</f>
        <v>0</v>
      </c>
      <c r="G584" s="235"/>
      <c r="H584" s="235"/>
      <c r="I584" s="235"/>
      <c r="J584" s="235"/>
      <c r="K584" s="235"/>
      <c r="L584" s="235"/>
      <c r="M584" s="235"/>
      <c r="O584" s="579"/>
      <c r="P584" s="579"/>
      <c r="Q584" s="472"/>
      <c r="R584" s="816" t="s">
        <v>159</v>
      </c>
      <c r="S584" s="812" t="s">
        <v>34</v>
      </c>
      <c r="T584" s="580">
        <f>+$AK596</f>
        <v>0</v>
      </c>
      <c r="U584" s="235"/>
      <c r="V584" s="235"/>
      <c r="X584" s="579">
        <v>27</v>
      </c>
      <c r="Y584" s="579"/>
      <c r="Z584" s="472"/>
      <c r="AA584" s="816" t="s">
        <v>159</v>
      </c>
      <c r="AB584" s="812" t="s">
        <v>34</v>
      </c>
      <c r="AC584" s="580">
        <f>+$AK596</f>
        <v>0</v>
      </c>
      <c r="AD584" s="235"/>
      <c r="AE584" s="235"/>
      <c r="AF584" s="235"/>
      <c r="AG584" s="579"/>
      <c r="AH584" s="579"/>
      <c r="AI584" s="816" t="s">
        <v>159</v>
      </c>
      <c r="AJ584" s="812" t="s">
        <v>34</v>
      </c>
      <c r="AK584" s="814" t="s">
        <v>18</v>
      </c>
      <c r="AL584" s="235"/>
      <c r="AM584" s="235"/>
    </row>
    <row r="585" spans="1:39" s="177" customFormat="1" ht="51" x14ac:dyDescent="0.2">
      <c r="A585" s="581" t="s">
        <v>7</v>
      </c>
      <c r="B585" s="582" t="str">
        <f>+" אסמכתא " &amp; $B$29 &amp;"         חזרה לטבלה "</f>
        <v xml:space="preserve"> אסמכתא          חזרה לטבלה </v>
      </c>
      <c r="C585" s="477" t="s">
        <v>203</v>
      </c>
      <c r="D585" s="817"/>
      <c r="E585" s="813"/>
      <c r="F585" s="580" t="s">
        <v>18</v>
      </c>
      <c r="G585" s="235"/>
      <c r="H585" s="235"/>
      <c r="I585" s="235"/>
      <c r="J585" s="235"/>
      <c r="K585" s="235"/>
      <c r="L585" s="235"/>
      <c r="M585" s="235"/>
      <c r="O585" s="581" t="s">
        <v>23</v>
      </c>
      <c r="P585" s="582" t="str">
        <f>+" אסמכתא " &amp; $B$29 &amp;"         חזרה לטבלה "</f>
        <v xml:space="preserve"> אסמכתא          חזרה לטבלה </v>
      </c>
      <c r="Q585" s="477" t="s">
        <v>203</v>
      </c>
      <c r="R585" s="817"/>
      <c r="S585" s="813"/>
      <c r="T585" s="580" t="s">
        <v>18</v>
      </c>
      <c r="U585" s="235"/>
      <c r="V585" s="235"/>
      <c r="X585" s="581" t="s">
        <v>7</v>
      </c>
      <c r="Y585" s="582" t="str">
        <f>+" אסמכתא " &amp; $B$29 &amp;"         חזרה לטבלה "</f>
        <v xml:space="preserve"> אסמכתא          חזרה לטבלה </v>
      </c>
      <c r="Z585" s="477" t="s">
        <v>203</v>
      </c>
      <c r="AA585" s="817"/>
      <c r="AB585" s="813"/>
      <c r="AC585" s="580" t="s">
        <v>18</v>
      </c>
      <c r="AD585" s="235"/>
      <c r="AE585" s="235"/>
      <c r="AF585" s="235"/>
      <c r="AG585" s="582" t="s">
        <v>23</v>
      </c>
      <c r="AH585" s="582" t="str">
        <f>+" אסמכתא " &amp; $B$29 &amp;"         חזרה לטבלה "</f>
        <v xml:space="preserve"> אסמכתא          חזרה לטבלה </v>
      </c>
      <c r="AI585" s="817"/>
      <c r="AJ585" s="813"/>
      <c r="AK585" s="815"/>
      <c r="AL585" s="235"/>
      <c r="AM585" s="235"/>
    </row>
    <row r="586" spans="1:39" s="177" customFormat="1" x14ac:dyDescent="0.2">
      <c r="A586" s="583">
        <v>1</v>
      </c>
      <c r="B586" s="584"/>
      <c r="C586" s="585"/>
      <c r="D586" s="586"/>
      <c r="E586" s="586"/>
      <c r="F586" s="587"/>
      <c r="G586" s="235">
        <f>IF(AND((COUNTA($C$29)=1),(COUNTA(F586)=1),($C$29&lt;&gt;0),(OR((E586&lt;$C$62),(E586&gt;($E$62+61))))),1,0)</f>
        <v>0</v>
      </c>
      <c r="H586" s="235">
        <f>IF(AND((COUNTA($C$29)=1),(COUNTA(F586)=1),($C$29&lt;&gt;0),(OR((D586&lt;$C$62),(D586&gt;($E$62))))),1,0)</f>
        <v>0</v>
      </c>
      <c r="I586" s="235"/>
      <c r="J586" s="235"/>
      <c r="K586" s="235"/>
      <c r="L586" s="235"/>
      <c r="M586" s="235"/>
      <c r="O586" s="583">
        <v>12</v>
      </c>
      <c r="P586" s="584"/>
      <c r="Q586" s="585"/>
      <c r="R586" s="586"/>
      <c r="S586" s="586"/>
      <c r="T586" s="587"/>
      <c r="U586" s="235">
        <f>IF(AND((COUNTA($C$29)=1),(COUNTA(T586)=1),($C$29&lt;&gt;0),(OR((S586&lt;$C$62),(S586&gt;($E$62+61))))),1,0)</f>
        <v>0</v>
      </c>
      <c r="V586" s="235">
        <f>IF(AND((COUNTA($C$29)=1),(COUNTA(T586)=1),($C$29&lt;&gt;0),(OR((R586&lt;$C$62),(R586&gt;($E$62))))),1,0)</f>
        <v>0</v>
      </c>
      <c r="X586" s="583">
        <v>23</v>
      </c>
      <c r="Y586" s="584"/>
      <c r="Z586" s="585"/>
      <c r="AA586" s="586"/>
      <c r="AB586" s="586"/>
      <c r="AC586" s="587"/>
      <c r="AD586" s="235">
        <f>IF(AND((COUNTA($C$29)=1),(COUNTA(AC586)=1),($C$29&lt;&gt;0),(OR((AB586&lt;$C$62),(AB586&gt;($E$62+61))))),1,0)</f>
        <v>0</v>
      </c>
      <c r="AE586" s="235">
        <f t="shared" ref="AE586:AE596" si="211">IF(AND((COUNTA($C$29)=1),(COUNTA(AC586)=1),($C$29&lt;&gt;0),(OR((AA586&lt;$C$62),(AA586&gt;($E$62))))),1,0)</f>
        <v>0</v>
      </c>
      <c r="AF586" s="235"/>
      <c r="AG586" s="584">
        <v>34</v>
      </c>
      <c r="AH586" s="584"/>
      <c r="AI586" s="586"/>
      <c r="AJ586" s="586"/>
      <c r="AK586" s="587"/>
      <c r="AL586" s="235">
        <f>IF(AND((COUNTA($C$29)=1),(COUNTA(AK586)=1),($C$29&lt;&gt;0),(OR((AJ586&lt;$C$62),(AJ586&gt;($E$62+61))))),1,0)</f>
        <v>0</v>
      </c>
      <c r="AM586" s="235">
        <f>IF(AND((COUNTA($C$29)=1),(COUNTA(AK586)=1),($C$29&lt;&gt;0),(OR((AI586&lt;$C$62),(AI586&gt;($E$62))))),1,0)</f>
        <v>0</v>
      </c>
    </row>
    <row r="587" spans="1:39" s="177" customFormat="1" x14ac:dyDescent="0.2">
      <c r="A587" s="583">
        <v>2</v>
      </c>
      <c r="B587" s="584"/>
      <c r="C587" s="585"/>
      <c r="D587" s="586"/>
      <c r="E587" s="586"/>
      <c r="F587" s="587"/>
      <c r="G587" s="235">
        <f t="shared" ref="G587:G596" si="212">IF(AND((COUNTA($C$29)=1),(COUNTA(F587)=1),($C$29&lt;&gt;0),(OR((E587&lt;$C$62),(E587&gt;($E$62+61))))),1,0)</f>
        <v>0</v>
      </c>
      <c r="H587" s="235">
        <f t="shared" ref="H587:H596" si="213">IF(AND((COUNTA($C$29)=1),(COUNTA(F587)=1),($C$29&lt;&gt;0),(OR((D587&lt;$C$62),(D587&gt;($E$62))))),1,0)</f>
        <v>0</v>
      </c>
      <c r="I587" s="235"/>
      <c r="J587" s="235"/>
      <c r="K587" s="235"/>
      <c r="L587" s="235"/>
      <c r="M587" s="235"/>
      <c r="O587" s="583">
        <v>13</v>
      </c>
      <c r="P587" s="584"/>
      <c r="Q587" s="585"/>
      <c r="R587" s="586"/>
      <c r="S587" s="586"/>
      <c r="T587" s="587"/>
      <c r="U587" s="235">
        <f t="shared" ref="U587:U596" si="214">IF(AND((COUNTA($C$29)=1),(COUNTA(T587)=1),($C$29&lt;&gt;0),(OR((S587&lt;$C$62),(S587&gt;($E$62+61))))),1,0)</f>
        <v>0</v>
      </c>
      <c r="V587" s="235">
        <f t="shared" ref="V587:V596" si="215">IF(AND((COUNTA($C$29)=1),(COUNTA(T587)=1),($C$29&lt;&gt;0),(OR((R587&lt;$C$62),(R587&gt;($E$62))))),1,0)</f>
        <v>0</v>
      </c>
      <c r="X587" s="583">
        <v>24</v>
      </c>
      <c r="Y587" s="584"/>
      <c r="Z587" s="585"/>
      <c r="AA587" s="586"/>
      <c r="AB587" s="586"/>
      <c r="AC587" s="587"/>
      <c r="AD587" s="235">
        <f t="shared" ref="AD587:AD596" si="216">IF(AND((COUNTA($C$29)=1),(COUNTA(AC587)=1),($C$29&lt;&gt;0),(OR((AB587&lt;$C$62),(AB587&gt;($E$62+61))))),1,0)</f>
        <v>0</v>
      </c>
      <c r="AE587" s="235">
        <f t="shared" si="211"/>
        <v>0</v>
      </c>
      <c r="AF587" s="235"/>
      <c r="AG587" s="584">
        <v>35</v>
      </c>
      <c r="AH587" s="584"/>
      <c r="AI587" s="586"/>
      <c r="AJ587" s="586"/>
      <c r="AK587" s="587"/>
      <c r="AL587" s="235">
        <f t="shared" ref="AL587:AL595" si="217">IF(AND((COUNTA($C$29)=1),(COUNTA(AK587)=1),($C$29&lt;&gt;0),(OR((AJ587&lt;$C$62),(AJ587&gt;($E$62+61))))),1,0)</f>
        <v>0</v>
      </c>
      <c r="AM587" s="235">
        <f t="shared" ref="AM587:AM595" si="218">IF(AND((COUNTA($C$29)=1),(COUNTA(AK587)=1),($C$29&lt;&gt;0),(OR((AI587&lt;$C$62),(AI587&gt;($E$62))))),1,0)</f>
        <v>0</v>
      </c>
    </row>
    <row r="588" spans="1:39" s="177" customFormat="1" x14ac:dyDescent="0.2">
      <c r="A588" s="583">
        <v>3</v>
      </c>
      <c r="B588" s="584"/>
      <c r="C588" s="585"/>
      <c r="D588" s="586"/>
      <c r="E588" s="586"/>
      <c r="F588" s="587"/>
      <c r="G588" s="235">
        <f t="shared" si="212"/>
        <v>0</v>
      </c>
      <c r="H588" s="235">
        <f t="shared" si="213"/>
        <v>0</v>
      </c>
      <c r="I588" s="235"/>
      <c r="J588" s="235"/>
      <c r="K588" s="235"/>
      <c r="L588" s="235"/>
      <c r="M588" s="235"/>
      <c r="O588" s="583">
        <v>14</v>
      </c>
      <c r="P588" s="584"/>
      <c r="Q588" s="585"/>
      <c r="R588" s="586"/>
      <c r="S588" s="586"/>
      <c r="T588" s="587"/>
      <c r="U588" s="235">
        <f t="shared" si="214"/>
        <v>0</v>
      </c>
      <c r="V588" s="235">
        <f t="shared" si="215"/>
        <v>0</v>
      </c>
      <c r="X588" s="583">
        <v>25</v>
      </c>
      <c r="Y588" s="584"/>
      <c r="Z588" s="585"/>
      <c r="AA588" s="586"/>
      <c r="AB588" s="586"/>
      <c r="AC588" s="587"/>
      <c r="AD588" s="235">
        <f t="shared" si="216"/>
        <v>0</v>
      </c>
      <c r="AE588" s="235">
        <f t="shared" si="211"/>
        <v>0</v>
      </c>
      <c r="AF588" s="235"/>
      <c r="AG588" s="584">
        <v>36</v>
      </c>
      <c r="AH588" s="584"/>
      <c r="AI588" s="586"/>
      <c r="AJ588" s="586"/>
      <c r="AK588" s="587"/>
      <c r="AL588" s="235">
        <f t="shared" si="217"/>
        <v>0</v>
      </c>
      <c r="AM588" s="235">
        <f t="shared" si="218"/>
        <v>0</v>
      </c>
    </row>
    <row r="589" spans="1:39" s="177" customFormat="1" x14ac:dyDescent="0.2">
      <c r="A589" s="583">
        <v>4</v>
      </c>
      <c r="B589" s="584"/>
      <c r="C589" s="585"/>
      <c r="D589" s="586"/>
      <c r="E589" s="586"/>
      <c r="F589" s="587"/>
      <c r="G589" s="235">
        <f t="shared" si="212"/>
        <v>0</v>
      </c>
      <c r="H589" s="235">
        <f t="shared" si="213"/>
        <v>0</v>
      </c>
      <c r="I589" s="235"/>
      <c r="J589" s="235"/>
      <c r="K589" s="235"/>
      <c r="L589" s="235"/>
      <c r="M589" s="235"/>
      <c r="O589" s="583">
        <v>15</v>
      </c>
      <c r="P589" s="584"/>
      <c r="Q589" s="585"/>
      <c r="R589" s="586"/>
      <c r="S589" s="586"/>
      <c r="T589" s="587"/>
      <c r="U589" s="235">
        <f t="shared" si="214"/>
        <v>0</v>
      </c>
      <c r="V589" s="235">
        <f t="shared" si="215"/>
        <v>0</v>
      </c>
      <c r="X589" s="583">
        <v>26</v>
      </c>
      <c r="Y589" s="584"/>
      <c r="Z589" s="585"/>
      <c r="AA589" s="586"/>
      <c r="AB589" s="586"/>
      <c r="AC589" s="587"/>
      <c r="AD589" s="235">
        <f t="shared" si="216"/>
        <v>0</v>
      </c>
      <c r="AE589" s="235">
        <f t="shared" si="211"/>
        <v>0</v>
      </c>
      <c r="AF589" s="235"/>
      <c r="AG589" s="584">
        <v>37</v>
      </c>
      <c r="AH589" s="584"/>
      <c r="AI589" s="586"/>
      <c r="AJ589" s="586"/>
      <c r="AK589" s="587"/>
      <c r="AL589" s="235">
        <f t="shared" si="217"/>
        <v>0</v>
      </c>
      <c r="AM589" s="235">
        <f t="shared" si="218"/>
        <v>0</v>
      </c>
    </row>
    <row r="590" spans="1:39" s="177" customFormat="1" x14ac:dyDescent="0.2">
      <c r="A590" s="583">
        <v>5</v>
      </c>
      <c r="B590" s="584"/>
      <c r="C590" s="585"/>
      <c r="D590" s="586"/>
      <c r="E590" s="586"/>
      <c r="F590" s="587"/>
      <c r="G590" s="235">
        <f t="shared" si="212"/>
        <v>0</v>
      </c>
      <c r="H590" s="235">
        <f t="shared" si="213"/>
        <v>0</v>
      </c>
      <c r="I590" s="235"/>
      <c r="J590" s="235"/>
      <c r="K590" s="235"/>
      <c r="L590" s="235"/>
      <c r="M590" s="235"/>
      <c r="O590" s="583">
        <v>16</v>
      </c>
      <c r="P590" s="584"/>
      <c r="Q590" s="585"/>
      <c r="R590" s="586"/>
      <c r="S590" s="586"/>
      <c r="T590" s="587"/>
      <c r="U590" s="235">
        <f t="shared" si="214"/>
        <v>0</v>
      </c>
      <c r="V590" s="235">
        <f t="shared" si="215"/>
        <v>0</v>
      </c>
      <c r="X590" s="583">
        <v>27</v>
      </c>
      <c r="Y590" s="584"/>
      <c r="Z590" s="585"/>
      <c r="AA590" s="586"/>
      <c r="AB590" s="586"/>
      <c r="AC590" s="587"/>
      <c r="AD590" s="235">
        <f t="shared" si="216"/>
        <v>0</v>
      </c>
      <c r="AE590" s="235">
        <f t="shared" si="211"/>
        <v>0</v>
      </c>
      <c r="AF590" s="235"/>
      <c r="AG590" s="584">
        <v>38</v>
      </c>
      <c r="AH590" s="584"/>
      <c r="AI590" s="586"/>
      <c r="AJ590" s="586"/>
      <c r="AK590" s="587"/>
      <c r="AL590" s="235">
        <f t="shared" si="217"/>
        <v>0</v>
      </c>
      <c r="AM590" s="235">
        <f t="shared" si="218"/>
        <v>0</v>
      </c>
    </row>
    <row r="591" spans="1:39" s="177" customFormat="1" x14ac:dyDescent="0.2">
      <c r="A591" s="583">
        <v>6</v>
      </c>
      <c r="B591" s="584"/>
      <c r="C591" s="585"/>
      <c r="D591" s="586"/>
      <c r="E591" s="586"/>
      <c r="F591" s="587"/>
      <c r="G591" s="235">
        <f t="shared" si="212"/>
        <v>0</v>
      </c>
      <c r="H591" s="235">
        <f t="shared" si="213"/>
        <v>0</v>
      </c>
      <c r="I591" s="235"/>
      <c r="J591" s="235"/>
      <c r="K591" s="235"/>
      <c r="L591" s="235"/>
      <c r="M591" s="235"/>
      <c r="O591" s="583">
        <v>17</v>
      </c>
      <c r="P591" s="584"/>
      <c r="Q591" s="585"/>
      <c r="R591" s="586"/>
      <c r="S591" s="586"/>
      <c r="T591" s="587"/>
      <c r="U591" s="235">
        <f t="shared" si="214"/>
        <v>0</v>
      </c>
      <c r="V591" s="235">
        <f t="shared" si="215"/>
        <v>0</v>
      </c>
      <c r="X591" s="583">
        <v>28</v>
      </c>
      <c r="Y591" s="584"/>
      <c r="Z591" s="585"/>
      <c r="AA591" s="586"/>
      <c r="AB591" s="586"/>
      <c r="AC591" s="587"/>
      <c r="AD591" s="235">
        <f t="shared" si="216"/>
        <v>0</v>
      </c>
      <c r="AE591" s="235">
        <f t="shared" si="211"/>
        <v>0</v>
      </c>
      <c r="AF591" s="235"/>
      <c r="AG591" s="584">
        <v>39</v>
      </c>
      <c r="AH591" s="584"/>
      <c r="AI591" s="586"/>
      <c r="AJ591" s="586"/>
      <c r="AK591" s="587"/>
      <c r="AL591" s="235">
        <f t="shared" si="217"/>
        <v>0</v>
      </c>
      <c r="AM591" s="235">
        <f t="shared" si="218"/>
        <v>0</v>
      </c>
    </row>
    <row r="592" spans="1:39" s="177" customFormat="1" x14ac:dyDescent="0.2">
      <c r="A592" s="583">
        <v>7</v>
      </c>
      <c r="B592" s="584"/>
      <c r="C592" s="585"/>
      <c r="D592" s="586"/>
      <c r="E592" s="586"/>
      <c r="F592" s="587"/>
      <c r="G592" s="235">
        <f t="shared" si="212"/>
        <v>0</v>
      </c>
      <c r="H592" s="235">
        <f t="shared" si="213"/>
        <v>0</v>
      </c>
      <c r="I592" s="235"/>
      <c r="J592" s="235"/>
      <c r="K592" s="235"/>
      <c r="L592" s="235"/>
      <c r="M592" s="235"/>
      <c r="O592" s="583">
        <v>18</v>
      </c>
      <c r="P592" s="584"/>
      <c r="Q592" s="585"/>
      <c r="R592" s="586"/>
      <c r="S592" s="586"/>
      <c r="T592" s="587"/>
      <c r="U592" s="235">
        <f t="shared" si="214"/>
        <v>0</v>
      </c>
      <c r="V592" s="235">
        <f t="shared" si="215"/>
        <v>0</v>
      </c>
      <c r="X592" s="583">
        <v>29</v>
      </c>
      <c r="Y592" s="584"/>
      <c r="Z592" s="585"/>
      <c r="AA592" s="586"/>
      <c r="AB592" s="586"/>
      <c r="AC592" s="587"/>
      <c r="AD592" s="235">
        <f t="shared" si="216"/>
        <v>0</v>
      </c>
      <c r="AE592" s="235">
        <f t="shared" si="211"/>
        <v>0</v>
      </c>
      <c r="AF592" s="235"/>
      <c r="AG592" s="584">
        <v>40</v>
      </c>
      <c r="AH592" s="584"/>
      <c r="AI592" s="586"/>
      <c r="AJ592" s="586"/>
      <c r="AK592" s="587"/>
      <c r="AL592" s="235">
        <f t="shared" si="217"/>
        <v>0</v>
      </c>
      <c r="AM592" s="235">
        <f t="shared" si="218"/>
        <v>0</v>
      </c>
    </row>
    <row r="593" spans="1:39" s="177" customFormat="1" x14ac:dyDescent="0.2">
      <c r="A593" s="583">
        <v>8</v>
      </c>
      <c r="B593" s="584"/>
      <c r="C593" s="585"/>
      <c r="D593" s="586"/>
      <c r="E593" s="586"/>
      <c r="F593" s="587"/>
      <c r="G593" s="235">
        <f t="shared" si="212"/>
        <v>0</v>
      </c>
      <c r="H593" s="235">
        <f t="shared" si="213"/>
        <v>0</v>
      </c>
      <c r="I593" s="235"/>
      <c r="J593" s="235"/>
      <c r="K593" s="235"/>
      <c r="L593" s="235"/>
      <c r="M593" s="235"/>
      <c r="O593" s="583">
        <v>19</v>
      </c>
      <c r="P593" s="584"/>
      <c r="Q593" s="585"/>
      <c r="R593" s="586"/>
      <c r="S593" s="586"/>
      <c r="T593" s="587"/>
      <c r="U593" s="235">
        <f t="shared" si="214"/>
        <v>0</v>
      </c>
      <c r="V593" s="235">
        <f t="shared" si="215"/>
        <v>0</v>
      </c>
      <c r="X593" s="583">
        <v>30</v>
      </c>
      <c r="Y593" s="584"/>
      <c r="Z593" s="585"/>
      <c r="AA593" s="586"/>
      <c r="AB593" s="586"/>
      <c r="AC593" s="587"/>
      <c r="AD593" s="235">
        <f t="shared" si="216"/>
        <v>0</v>
      </c>
      <c r="AE593" s="235">
        <f t="shared" si="211"/>
        <v>0</v>
      </c>
      <c r="AF593" s="235"/>
      <c r="AG593" s="584">
        <v>41</v>
      </c>
      <c r="AH593" s="584"/>
      <c r="AI593" s="586"/>
      <c r="AJ593" s="586"/>
      <c r="AK593" s="587"/>
      <c r="AL593" s="235">
        <f t="shared" si="217"/>
        <v>0</v>
      </c>
      <c r="AM593" s="235">
        <f t="shared" si="218"/>
        <v>0</v>
      </c>
    </row>
    <row r="594" spans="1:39" s="177" customFormat="1" x14ac:dyDescent="0.2">
      <c r="A594" s="583">
        <v>9</v>
      </c>
      <c r="B594" s="584"/>
      <c r="C594" s="585"/>
      <c r="D594" s="586"/>
      <c r="E594" s="586"/>
      <c r="F594" s="587"/>
      <c r="G594" s="235">
        <f t="shared" si="212"/>
        <v>0</v>
      </c>
      <c r="H594" s="235">
        <f t="shared" si="213"/>
        <v>0</v>
      </c>
      <c r="I594" s="235"/>
      <c r="J594" s="235"/>
      <c r="K594" s="235"/>
      <c r="L594" s="235"/>
      <c r="M594" s="235"/>
      <c r="O594" s="583">
        <v>20</v>
      </c>
      <c r="P594" s="584"/>
      <c r="Q594" s="585"/>
      <c r="R594" s="586"/>
      <c r="S594" s="586"/>
      <c r="T594" s="587"/>
      <c r="U594" s="235">
        <f t="shared" si="214"/>
        <v>0</v>
      </c>
      <c r="V594" s="235">
        <f t="shared" si="215"/>
        <v>0</v>
      </c>
      <c r="X594" s="583">
        <v>31</v>
      </c>
      <c r="Y594" s="584"/>
      <c r="Z594" s="585"/>
      <c r="AA594" s="586"/>
      <c r="AB594" s="586"/>
      <c r="AC594" s="587"/>
      <c r="AD594" s="235">
        <f t="shared" si="216"/>
        <v>0</v>
      </c>
      <c r="AE594" s="235">
        <f t="shared" si="211"/>
        <v>0</v>
      </c>
      <c r="AF594" s="235"/>
      <c r="AG594" s="584">
        <v>42</v>
      </c>
      <c r="AH594" s="584"/>
      <c r="AI594" s="586"/>
      <c r="AJ594" s="586"/>
      <c r="AK594" s="587"/>
      <c r="AL594" s="235">
        <f t="shared" si="217"/>
        <v>0</v>
      </c>
      <c r="AM594" s="235">
        <f t="shared" si="218"/>
        <v>0</v>
      </c>
    </row>
    <row r="595" spans="1:39" s="177" customFormat="1" x14ac:dyDescent="0.2">
      <c r="A595" s="583">
        <v>10</v>
      </c>
      <c r="B595" s="584"/>
      <c r="C595" s="585"/>
      <c r="D595" s="586"/>
      <c r="E595" s="586"/>
      <c r="F595" s="587"/>
      <c r="G595" s="235">
        <f t="shared" si="212"/>
        <v>0</v>
      </c>
      <c r="H595" s="235">
        <f t="shared" si="213"/>
        <v>0</v>
      </c>
      <c r="I595" s="235"/>
      <c r="J595" s="235"/>
      <c r="K595" s="235"/>
      <c r="L595" s="235"/>
      <c r="M595" s="235"/>
      <c r="O595" s="583">
        <v>21</v>
      </c>
      <c r="P595" s="584"/>
      <c r="Q595" s="585"/>
      <c r="R595" s="586"/>
      <c r="S595" s="586"/>
      <c r="T595" s="587"/>
      <c r="U595" s="235">
        <f t="shared" si="214"/>
        <v>0</v>
      </c>
      <c r="V595" s="235">
        <f t="shared" si="215"/>
        <v>0</v>
      </c>
      <c r="X595" s="583">
        <v>32</v>
      </c>
      <c r="Y595" s="584"/>
      <c r="Z595" s="585"/>
      <c r="AA595" s="586"/>
      <c r="AB595" s="586"/>
      <c r="AC595" s="587"/>
      <c r="AD595" s="235">
        <f t="shared" si="216"/>
        <v>0</v>
      </c>
      <c r="AE595" s="235">
        <f t="shared" si="211"/>
        <v>0</v>
      </c>
      <c r="AF595" s="235"/>
      <c r="AG595" s="584">
        <v>43</v>
      </c>
      <c r="AH595" s="584"/>
      <c r="AI595" s="586"/>
      <c r="AJ595" s="586"/>
      <c r="AK595" s="587"/>
      <c r="AL595" s="235">
        <f t="shared" si="217"/>
        <v>0</v>
      </c>
      <c r="AM595" s="235">
        <f t="shared" si="218"/>
        <v>0</v>
      </c>
    </row>
    <row r="596" spans="1:39" s="177" customFormat="1" ht="13.5" thickBot="1" x14ac:dyDescent="0.25">
      <c r="A596" s="583">
        <v>11</v>
      </c>
      <c r="B596" s="584"/>
      <c r="C596" s="585"/>
      <c r="D596" s="586"/>
      <c r="E596" s="586"/>
      <c r="F596" s="587"/>
      <c r="G596" s="235">
        <f t="shared" si="212"/>
        <v>0</v>
      </c>
      <c r="H596" s="235">
        <f t="shared" si="213"/>
        <v>0</v>
      </c>
      <c r="I596" s="235"/>
      <c r="J596" s="235"/>
      <c r="K596" s="235"/>
      <c r="L596" s="235"/>
      <c r="M596" s="235"/>
      <c r="O596" s="583">
        <v>22</v>
      </c>
      <c r="P596" s="584"/>
      <c r="Q596" s="585"/>
      <c r="R596" s="586"/>
      <c r="S596" s="586"/>
      <c r="T596" s="587"/>
      <c r="U596" s="235">
        <f t="shared" si="214"/>
        <v>0</v>
      </c>
      <c r="V596" s="235">
        <f t="shared" si="215"/>
        <v>0</v>
      </c>
      <c r="X596" s="583">
        <v>33</v>
      </c>
      <c r="Y596" s="584"/>
      <c r="Z596" s="585"/>
      <c r="AA596" s="586"/>
      <c r="AB596" s="586"/>
      <c r="AC596" s="587"/>
      <c r="AD596" s="235">
        <f t="shared" si="216"/>
        <v>0</v>
      </c>
      <c r="AE596" s="235">
        <f t="shared" si="211"/>
        <v>0</v>
      </c>
      <c r="AF596" s="235"/>
      <c r="AG596" s="589"/>
      <c r="AH596" s="589" t="s">
        <v>3</v>
      </c>
      <c r="AI596" s="589"/>
      <c r="AJ596" s="589"/>
      <c r="AK596" s="590">
        <f>SUM(F586:F596)+SUM(T586:T596)+SUM(AK586:AK595)+SUM(AC586:AC596)</f>
        <v>0</v>
      </c>
      <c r="AL596" s="235"/>
      <c r="AM596" s="235"/>
    </row>
    <row r="597" spans="1:39" s="177" customFormat="1" x14ac:dyDescent="0.2">
      <c r="B597" s="591"/>
      <c r="C597" s="328"/>
      <c r="D597" s="592"/>
      <c r="E597" s="592"/>
      <c r="F597" s="575"/>
      <c r="G597" s="235"/>
      <c r="H597" s="235"/>
      <c r="I597" s="235"/>
      <c r="J597" s="235"/>
      <c r="K597" s="235"/>
      <c r="L597" s="235"/>
      <c r="M597" s="235"/>
      <c r="P597" s="591"/>
      <c r="Q597" s="328"/>
      <c r="R597" s="592"/>
      <c r="S597" s="592"/>
      <c r="T597" s="575"/>
      <c r="U597" s="235"/>
      <c r="V597" s="235"/>
      <c r="Y597" s="591"/>
      <c r="Z597" s="328"/>
      <c r="AA597" s="592"/>
      <c r="AB597" s="592"/>
      <c r="AC597" s="575"/>
      <c r="AD597" s="235"/>
      <c r="AE597" s="235"/>
      <c r="AF597" s="235"/>
      <c r="AG597" s="591"/>
      <c r="AH597" s="591"/>
      <c r="AI597" s="592"/>
      <c r="AJ597" s="592"/>
      <c r="AK597" s="575"/>
      <c r="AL597" s="235"/>
      <c r="AM597" s="235"/>
    </row>
    <row r="598" spans="1:39" s="177" customFormat="1" x14ac:dyDescent="0.2">
      <c r="B598" s="591"/>
      <c r="C598" s="328"/>
      <c r="D598" s="592"/>
      <c r="E598" s="592"/>
      <c r="F598" s="575"/>
      <c r="G598" s="235"/>
      <c r="H598" s="235"/>
      <c r="I598" s="235"/>
      <c r="J598" s="235"/>
      <c r="K598" s="235"/>
      <c r="L598" s="235"/>
      <c r="M598" s="235"/>
      <c r="P598" s="591"/>
      <c r="Q598" s="328"/>
      <c r="R598" s="592"/>
      <c r="S598" s="592"/>
      <c r="T598" s="575"/>
      <c r="U598" s="235"/>
      <c r="V598" s="235"/>
      <c r="Y598" s="591"/>
      <c r="Z598" s="328"/>
      <c r="AA598" s="592"/>
      <c r="AB598" s="592"/>
      <c r="AC598" s="575"/>
      <c r="AD598" s="235"/>
      <c r="AE598" s="235"/>
      <c r="AF598" s="235"/>
      <c r="AG598" s="591"/>
      <c r="AH598" s="591"/>
      <c r="AI598" s="592"/>
      <c r="AJ598" s="592"/>
      <c r="AK598" s="575"/>
      <c r="AL598" s="235"/>
      <c r="AM598" s="235"/>
    </row>
    <row r="599" spans="1:39" s="177" customFormat="1" x14ac:dyDescent="0.2">
      <c r="B599" s="591"/>
      <c r="C599" s="328"/>
      <c r="D599" s="592"/>
      <c r="E599" s="592"/>
      <c r="F599" s="575"/>
      <c r="G599" s="235"/>
      <c r="H599" s="235"/>
      <c r="I599" s="235"/>
      <c r="J599" s="235"/>
      <c r="K599" s="235"/>
      <c r="L599" s="235"/>
      <c r="M599" s="235"/>
      <c r="P599" s="591"/>
      <c r="Q599" s="328"/>
      <c r="R599" s="592"/>
      <c r="S599" s="592"/>
      <c r="T599" s="575"/>
      <c r="U599" s="235"/>
      <c r="V599" s="235"/>
      <c r="Y599" s="591"/>
      <c r="Z599" s="328"/>
      <c r="AA599" s="592"/>
      <c r="AB599" s="592"/>
      <c r="AC599" s="575"/>
      <c r="AD599" s="235"/>
      <c r="AE599" s="235"/>
      <c r="AF599" s="235"/>
      <c r="AG599" s="591"/>
      <c r="AH599" s="591"/>
      <c r="AI599" s="592"/>
      <c r="AJ599" s="592"/>
      <c r="AK599" s="575"/>
      <c r="AL599" s="235"/>
      <c r="AM599" s="235"/>
    </row>
    <row r="600" spans="1:39" s="177" customFormat="1" x14ac:dyDescent="0.2">
      <c r="B600" s="591"/>
      <c r="C600" s="328"/>
      <c r="D600" s="592"/>
      <c r="E600" s="592"/>
      <c r="F600" s="575"/>
      <c r="G600" s="235"/>
      <c r="H600" s="235"/>
      <c r="I600" s="235"/>
      <c r="J600" s="235"/>
      <c r="K600" s="235"/>
      <c r="L600" s="235"/>
      <c r="M600" s="235"/>
      <c r="P600" s="591"/>
      <c r="Q600" s="328"/>
      <c r="R600" s="592"/>
      <c r="S600" s="592"/>
      <c r="T600" s="575"/>
      <c r="U600" s="235"/>
      <c r="V600" s="235"/>
      <c r="Y600" s="591"/>
      <c r="Z600" s="328"/>
      <c r="AA600" s="592"/>
      <c r="AB600" s="592"/>
      <c r="AC600" s="575"/>
      <c r="AD600" s="235"/>
      <c r="AE600" s="235"/>
      <c r="AF600" s="235"/>
      <c r="AG600" s="591"/>
      <c r="AH600" s="591"/>
      <c r="AI600" s="592"/>
      <c r="AJ600" s="592"/>
      <c r="AK600" s="575"/>
      <c r="AL600" s="235"/>
      <c r="AM600" s="235"/>
    </row>
    <row r="601" spans="1:39" s="177" customFormat="1" x14ac:dyDescent="0.2">
      <c r="B601" s="591"/>
      <c r="C601" s="328"/>
      <c r="D601" s="592"/>
      <c r="E601" s="592"/>
      <c r="F601" s="575"/>
      <c r="G601" s="235"/>
      <c r="H601" s="235"/>
      <c r="I601" s="235"/>
      <c r="J601" s="235"/>
      <c r="K601" s="235"/>
      <c r="L601" s="235"/>
      <c r="M601" s="235"/>
      <c r="P601" s="591"/>
      <c r="Q601" s="328"/>
      <c r="R601" s="592"/>
      <c r="S601" s="592"/>
      <c r="T601" s="575"/>
      <c r="U601" s="235"/>
      <c r="V601" s="235"/>
      <c r="Y601" s="591"/>
      <c r="Z601" s="328"/>
      <c r="AA601" s="592"/>
      <c r="AB601" s="592"/>
      <c r="AC601" s="575"/>
      <c r="AD601" s="235"/>
      <c r="AE601" s="235"/>
      <c r="AF601" s="235"/>
      <c r="AG601" s="591"/>
      <c r="AH601" s="591"/>
      <c r="AI601" s="592"/>
      <c r="AJ601" s="592"/>
      <c r="AK601" s="575"/>
      <c r="AL601" s="235"/>
      <c r="AM601" s="235"/>
    </row>
    <row r="602" spans="1:39" s="177" customFormat="1" x14ac:dyDescent="0.2">
      <c r="B602" s="591"/>
      <c r="C602" s="328"/>
      <c r="D602" s="592"/>
      <c r="E602" s="592"/>
      <c r="F602" s="575"/>
      <c r="G602" s="235"/>
      <c r="H602" s="235"/>
      <c r="I602" s="235"/>
      <c r="J602" s="235"/>
      <c r="K602" s="235"/>
      <c r="L602" s="235"/>
      <c r="M602" s="235"/>
      <c r="P602" s="591"/>
      <c r="Q602" s="328"/>
      <c r="R602" s="592"/>
      <c r="S602" s="592"/>
      <c r="T602" s="575"/>
      <c r="U602" s="235"/>
      <c r="V602" s="235"/>
      <c r="Y602" s="591"/>
      <c r="Z602" s="328"/>
      <c r="AA602" s="592"/>
      <c r="AB602" s="592"/>
      <c r="AC602" s="575"/>
      <c r="AD602" s="235"/>
      <c r="AE602" s="235"/>
      <c r="AF602" s="235"/>
      <c r="AG602" s="591"/>
      <c r="AH602" s="591"/>
      <c r="AI602" s="592"/>
      <c r="AJ602" s="592"/>
      <c r="AK602" s="575"/>
      <c r="AL602" s="235"/>
      <c r="AM602" s="235"/>
    </row>
    <row r="603" spans="1:39" s="177" customFormat="1" ht="13.5" thickBot="1" x14ac:dyDescent="0.25">
      <c r="B603" s="591"/>
      <c r="C603" s="328"/>
      <c r="D603" s="592"/>
      <c r="E603" s="592"/>
      <c r="F603" s="575"/>
      <c r="G603" s="235"/>
      <c r="H603" s="235"/>
      <c r="I603" s="235"/>
      <c r="J603" s="235"/>
      <c r="K603" s="235"/>
      <c r="L603" s="235"/>
      <c r="M603" s="235"/>
      <c r="P603" s="591"/>
      <c r="Q603" s="328"/>
      <c r="R603" s="592"/>
      <c r="S603" s="592"/>
      <c r="T603" s="575"/>
      <c r="U603" s="235"/>
      <c r="V603" s="235"/>
      <c r="Y603" s="591"/>
      <c r="Z603" s="328"/>
      <c r="AA603" s="592"/>
      <c r="AB603" s="592"/>
      <c r="AC603" s="575"/>
      <c r="AD603" s="235"/>
      <c r="AE603" s="235"/>
      <c r="AF603" s="235"/>
      <c r="AG603" s="591"/>
      <c r="AH603" s="591"/>
      <c r="AI603" s="592"/>
      <c r="AJ603" s="592"/>
      <c r="AK603" s="575"/>
      <c r="AL603" s="235"/>
      <c r="AM603" s="235"/>
    </row>
    <row r="604" spans="1:39" s="177" customFormat="1" ht="13.5" thickBot="1" x14ac:dyDescent="0.25">
      <c r="A604" s="579">
        <v>28</v>
      </c>
      <c r="B604" s="579"/>
      <c r="C604" s="472"/>
      <c r="D604" s="816" t="s">
        <v>159</v>
      </c>
      <c r="E604" s="812" t="s">
        <v>34</v>
      </c>
      <c r="F604" s="580">
        <f>+$AK616</f>
        <v>0</v>
      </c>
      <c r="G604" s="235"/>
      <c r="H604" s="235"/>
      <c r="I604" s="235"/>
      <c r="J604" s="235"/>
      <c r="K604" s="235"/>
      <c r="L604" s="235"/>
      <c r="M604" s="235"/>
      <c r="O604" s="579"/>
      <c r="P604" s="579"/>
      <c r="Q604" s="472"/>
      <c r="R604" s="816" t="s">
        <v>159</v>
      </c>
      <c r="S604" s="812" t="s">
        <v>34</v>
      </c>
      <c r="T604" s="580">
        <f>+$AK616</f>
        <v>0</v>
      </c>
      <c r="U604" s="235"/>
      <c r="V604" s="235"/>
      <c r="X604" s="579">
        <v>28</v>
      </c>
      <c r="Y604" s="579"/>
      <c r="Z604" s="472"/>
      <c r="AA604" s="816" t="s">
        <v>159</v>
      </c>
      <c r="AB604" s="812" t="s">
        <v>34</v>
      </c>
      <c r="AC604" s="580">
        <f>+$AK616</f>
        <v>0</v>
      </c>
      <c r="AD604" s="235"/>
      <c r="AE604" s="235"/>
      <c r="AF604" s="235"/>
      <c r="AG604" s="579"/>
      <c r="AH604" s="579"/>
      <c r="AI604" s="816" t="s">
        <v>159</v>
      </c>
      <c r="AJ604" s="812" t="s">
        <v>34</v>
      </c>
      <c r="AK604" s="814" t="s">
        <v>18</v>
      </c>
      <c r="AL604" s="235"/>
      <c r="AM604" s="235"/>
    </row>
    <row r="605" spans="1:39" s="177" customFormat="1" ht="51" x14ac:dyDescent="0.2">
      <c r="A605" s="581" t="s">
        <v>7</v>
      </c>
      <c r="B605" s="582" t="str">
        <f>+" אסמכתא " &amp; $B$30 &amp;"         חזרה לטבלה "</f>
        <v xml:space="preserve"> אסמכתא          חזרה לטבלה </v>
      </c>
      <c r="C605" s="477" t="s">
        <v>203</v>
      </c>
      <c r="D605" s="817"/>
      <c r="E605" s="813"/>
      <c r="F605" s="580" t="s">
        <v>18</v>
      </c>
      <c r="G605" s="235"/>
      <c r="H605" s="235"/>
      <c r="I605" s="235"/>
      <c r="J605" s="235"/>
      <c r="K605" s="235"/>
      <c r="L605" s="235"/>
      <c r="M605" s="235"/>
      <c r="O605" s="581" t="s">
        <v>23</v>
      </c>
      <c r="P605" s="582" t="str">
        <f>+" אסמכתא " &amp; $B$30 &amp;"         חזרה לטבלה "</f>
        <v xml:space="preserve"> אסמכתא          חזרה לטבלה </v>
      </c>
      <c r="Q605" s="477" t="s">
        <v>203</v>
      </c>
      <c r="R605" s="817"/>
      <c r="S605" s="813"/>
      <c r="T605" s="580" t="s">
        <v>18</v>
      </c>
      <c r="U605" s="235"/>
      <c r="V605" s="235"/>
      <c r="X605" s="581" t="s">
        <v>7</v>
      </c>
      <c r="Y605" s="582" t="str">
        <f>+" אסמכתא " &amp; $B$30 &amp;"         חזרה לטבלה "</f>
        <v xml:space="preserve"> אסמכתא          חזרה לטבלה </v>
      </c>
      <c r="Z605" s="477" t="s">
        <v>203</v>
      </c>
      <c r="AA605" s="817"/>
      <c r="AB605" s="813"/>
      <c r="AC605" s="580" t="s">
        <v>18</v>
      </c>
      <c r="AD605" s="235"/>
      <c r="AE605" s="235"/>
      <c r="AF605" s="235"/>
      <c r="AG605" s="582" t="s">
        <v>23</v>
      </c>
      <c r="AH605" s="582" t="str">
        <f>+" אסמכתא " &amp; $B$30 &amp;"         חזרה לטבלה "</f>
        <v xml:space="preserve"> אסמכתא          חזרה לטבלה </v>
      </c>
      <c r="AI605" s="817"/>
      <c r="AJ605" s="813"/>
      <c r="AK605" s="815"/>
      <c r="AL605" s="235"/>
      <c r="AM605" s="235"/>
    </row>
    <row r="606" spans="1:39" s="177" customFormat="1" x14ac:dyDescent="0.2">
      <c r="A606" s="583">
        <v>1</v>
      </c>
      <c r="B606" s="584"/>
      <c r="C606" s="585"/>
      <c r="D606" s="586"/>
      <c r="E606" s="586"/>
      <c r="F606" s="587"/>
      <c r="G606" s="235">
        <f>IF(AND((COUNTA($C$30)=1),(COUNTA(F606)=1),($C$30&lt;&gt;0),(OR((E606&lt;$C$62),(E606&gt;($E$62+61))))),1,0)</f>
        <v>0</v>
      </c>
      <c r="H606" s="235">
        <f>IF(AND((COUNTA($C$30)=1),(COUNTA(F606)=1),($C$30&lt;&gt;0),(OR((D606&lt;$C$62),(D606&gt;($E$62))))),1,0)</f>
        <v>0</v>
      </c>
      <c r="I606" s="235"/>
      <c r="J606" s="235"/>
      <c r="K606" s="235"/>
      <c r="L606" s="235"/>
      <c r="M606" s="235"/>
      <c r="O606" s="583">
        <v>12</v>
      </c>
      <c r="P606" s="584"/>
      <c r="Q606" s="585"/>
      <c r="R606" s="586"/>
      <c r="S606" s="586"/>
      <c r="T606" s="587"/>
      <c r="U606" s="235">
        <f>IF(AND((COUNTA($C$30)=1),(COUNTA(T606)=1),($C$30&lt;&gt;0),(OR((S606&lt;$C$62),(S606&gt;($E$62+61))))),1,0)</f>
        <v>0</v>
      </c>
      <c r="V606" s="235">
        <f>IF(AND((COUNTA($C$30)=1),(COUNTA(T606)=1),($C$30&lt;&gt;0),(OR((R606&lt;$C$62),(R606&gt;($E$62))))),1,0)</f>
        <v>0</v>
      </c>
      <c r="X606" s="583">
        <v>23</v>
      </c>
      <c r="Y606" s="584"/>
      <c r="Z606" s="585"/>
      <c r="AA606" s="586"/>
      <c r="AB606" s="586"/>
      <c r="AC606" s="587"/>
      <c r="AD606" s="235">
        <f>IF(AND((COUNTA($C$30)=1),(COUNTA(AC606)=1),($C$30&lt;&gt;0),(OR((AB606&lt;$C$62),(AB606&gt;($E$62+61))))),1,0)</f>
        <v>0</v>
      </c>
      <c r="AE606" s="235">
        <f t="shared" ref="AE606:AE616" si="219">IF(AND((COUNTA($C$30)=1),(COUNTA(AC606)=1),($C$30&lt;&gt;0),(OR((AA606&lt;$C$62),(AA606&gt;($E$62))))),1,0)</f>
        <v>0</v>
      </c>
      <c r="AF606" s="235"/>
      <c r="AG606" s="584">
        <v>34</v>
      </c>
      <c r="AH606" s="584"/>
      <c r="AI606" s="586"/>
      <c r="AJ606" s="586"/>
      <c r="AK606" s="587"/>
      <c r="AL606" s="235">
        <f>IF(AND((COUNTA($C$30)=1),(COUNTA(AK606)=1),($C$30&lt;&gt;0),(OR((AJ606&lt;$C$62),(AJ606&gt;($E$62+61))))),1,0)</f>
        <v>0</v>
      </c>
      <c r="AM606" s="235">
        <f>IF(AND((COUNTA($C$30)=1),(COUNTA(AK606)=1),($C$30&lt;&gt;0),(OR((AI606&lt;$C$62),(AI606&gt;($E$62))))),1,0)</f>
        <v>0</v>
      </c>
    </row>
    <row r="607" spans="1:39" s="177" customFormat="1" x14ac:dyDescent="0.2">
      <c r="A607" s="583">
        <v>2</v>
      </c>
      <c r="B607" s="584"/>
      <c r="C607" s="585"/>
      <c r="D607" s="586"/>
      <c r="E607" s="586"/>
      <c r="F607" s="587"/>
      <c r="G607" s="235">
        <f t="shared" ref="G607:G616" si="220">IF(AND((COUNTA($C$30)=1),(COUNTA(F607)=1),($C$30&lt;&gt;0),(OR((E607&lt;$C$62),(E607&gt;($E$62+61))))),1,0)</f>
        <v>0</v>
      </c>
      <c r="H607" s="235">
        <f t="shared" ref="H607:H616" si="221">IF(AND((COUNTA($C$30)=1),(COUNTA(F607)=1),($C$30&lt;&gt;0),(OR((D607&lt;$C$62),(D607&gt;($E$62))))),1,0)</f>
        <v>0</v>
      </c>
      <c r="I607" s="235"/>
      <c r="J607" s="235"/>
      <c r="K607" s="235"/>
      <c r="L607" s="235"/>
      <c r="M607" s="235"/>
      <c r="O607" s="583">
        <v>13</v>
      </c>
      <c r="P607" s="584"/>
      <c r="Q607" s="585"/>
      <c r="R607" s="586"/>
      <c r="S607" s="586"/>
      <c r="T607" s="587"/>
      <c r="U607" s="235">
        <f t="shared" ref="U607:U616" si="222">IF(AND((COUNTA($C$30)=1),(COUNTA(T607)=1),($C$30&lt;&gt;0),(OR((S607&lt;$C$62),(S607&gt;($E$62+61))))),1,0)</f>
        <v>0</v>
      </c>
      <c r="V607" s="235">
        <f t="shared" ref="V607:V616" si="223">IF(AND((COUNTA($C$30)=1),(COUNTA(T607)=1),($C$30&lt;&gt;0),(OR((R607&lt;$C$62),(R607&gt;($E$62))))),1,0)</f>
        <v>0</v>
      </c>
      <c r="X607" s="583">
        <v>24</v>
      </c>
      <c r="Y607" s="584"/>
      <c r="Z607" s="585"/>
      <c r="AA607" s="586"/>
      <c r="AB607" s="586"/>
      <c r="AC607" s="587"/>
      <c r="AD607" s="235">
        <f t="shared" ref="AD607:AD616" si="224">IF(AND((COUNTA($C$30)=1),(COUNTA(AC607)=1),($C$30&lt;&gt;0),(OR((AB607&lt;$C$62),(AB607&gt;($E$62+61))))),1,0)</f>
        <v>0</v>
      </c>
      <c r="AE607" s="235">
        <f t="shared" si="219"/>
        <v>0</v>
      </c>
      <c r="AF607" s="235"/>
      <c r="AG607" s="584">
        <v>35</v>
      </c>
      <c r="AH607" s="584"/>
      <c r="AI607" s="586"/>
      <c r="AJ607" s="586"/>
      <c r="AK607" s="587"/>
      <c r="AL607" s="235">
        <f t="shared" ref="AL607:AL615" si="225">IF(AND((COUNTA($C$30)=1),(COUNTA(AK607)=1),($C$30&lt;&gt;0),(OR((AJ607&lt;$C$62),(AJ607&gt;($E$62+61))))),1,0)</f>
        <v>0</v>
      </c>
      <c r="AM607" s="235">
        <f t="shared" ref="AM607:AM615" si="226">IF(AND((COUNTA($C$30)=1),(COUNTA(AK607)=1),($C$30&lt;&gt;0),(OR((AI607&lt;$C$62),(AI607&gt;($E$62))))),1,0)</f>
        <v>0</v>
      </c>
    </row>
    <row r="608" spans="1:39" s="177" customFormat="1" x14ac:dyDescent="0.2">
      <c r="A608" s="583">
        <v>3</v>
      </c>
      <c r="B608" s="584"/>
      <c r="C608" s="585"/>
      <c r="D608" s="586"/>
      <c r="E608" s="586"/>
      <c r="F608" s="587"/>
      <c r="G608" s="235">
        <f t="shared" si="220"/>
        <v>0</v>
      </c>
      <c r="H608" s="235">
        <f t="shared" si="221"/>
        <v>0</v>
      </c>
      <c r="I608" s="235"/>
      <c r="J608" s="235"/>
      <c r="K608" s="235"/>
      <c r="L608" s="235"/>
      <c r="M608" s="235"/>
      <c r="O608" s="583">
        <v>14</v>
      </c>
      <c r="P608" s="584"/>
      <c r="Q608" s="585"/>
      <c r="R608" s="586"/>
      <c r="S608" s="586"/>
      <c r="T608" s="587"/>
      <c r="U608" s="235">
        <f t="shared" si="222"/>
        <v>0</v>
      </c>
      <c r="V608" s="235">
        <f t="shared" si="223"/>
        <v>0</v>
      </c>
      <c r="X608" s="583">
        <v>25</v>
      </c>
      <c r="Y608" s="584"/>
      <c r="Z608" s="585"/>
      <c r="AA608" s="586"/>
      <c r="AB608" s="586"/>
      <c r="AC608" s="587"/>
      <c r="AD608" s="235">
        <f t="shared" si="224"/>
        <v>0</v>
      </c>
      <c r="AE608" s="235">
        <f t="shared" si="219"/>
        <v>0</v>
      </c>
      <c r="AF608" s="235"/>
      <c r="AG608" s="584">
        <v>36</v>
      </c>
      <c r="AH608" s="584"/>
      <c r="AI608" s="586"/>
      <c r="AJ608" s="586"/>
      <c r="AK608" s="587"/>
      <c r="AL608" s="235">
        <f t="shared" si="225"/>
        <v>0</v>
      </c>
      <c r="AM608" s="235">
        <f t="shared" si="226"/>
        <v>0</v>
      </c>
    </row>
    <row r="609" spans="1:39" s="177" customFormat="1" x14ac:dyDescent="0.2">
      <c r="A609" s="583">
        <v>4</v>
      </c>
      <c r="B609" s="584"/>
      <c r="C609" s="585"/>
      <c r="D609" s="586"/>
      <c r="E609" s="586"/>
      <c r="F609" s="587"/>
      <c r="G609" s="235">
        <f t="shared" si="220"/>
        <v>0</v>
      </c>
      <c r="H609" s="235">
        <f t="shared" si="221"/>
        <v>0</v>
      </c>
      <c r="I609" s="235"/>
      <c r="J609" s="235"/>
      <c r="K609" s="235"/>
      <c r="L609" s="235"/>
      <c r="M609" s="235"/>
      <c r="O609" s="583">
        <v>15</v>
      </c>
      <c r="P609" s="584"/>
      <c r="Q609" s="585"/>
      <c r="R609" s="586"/>
      <c r="S609" s="586"/>
      <c r="T609" s="587"/>
      <c r="U609" s="235">
        <f t="shared" si="222"/>
        <v>0</v>
      </c>
      <c r="V609" s="235">
        <f t="shared" si="223"/>
        <v>0</v>
      </c>
      <c r="X609" s="583">
        <v>26</v>
      </c>
      <c r="Y609" s="584"/>
      <c r="Z609" s="585"/>
      <c r="AA609" s="586"/>
      <c r="AB609" s="586"/>
      <c r="AC609" s="587"/>
      <c r="AD609" s="235">
        <f t="shared" si="224"/>
        <v>0</v>
      </c>
      <c r="AE609" s="235">
        <f t="shared" si="219"/>
        <v>0</v>
      </c>
      <c r="AF609" s="235"/>
      <c r="AG609" s="584">
        <v>37</v>
      </c>
      <c r="AH609" s="584"/>
      <c r="AI609" s="586"/>
      <c r="AJ609" s="586"/>
      <c r="AK609" s="587"/>
      <c r="AL609" s="235">
        <f t="shared" si="225"/>
        <v>0</v>
      </c>
      <c r="AM609" s="235">
        <f t="shared" si="226"/>
        <v>0</v>
      </c>
    </row>
    <row r="610" spans="1:39" s="177" customFormat="1" x14ac:dyDescent="0.2">
      <c r="A610" s="583">
        <v>5</v>
      </c>
      <c r="B610" s="584"/>
      <c r="C610" s="585"/>
      <c r="D610" s="586"/>
      <c r="E610" s="586"/>
      <c r="F610" s="587"/>
      <c r="G610" s="235">
        <f t="shared" si="220"/>
        <v>0</v>
      </c>
      <c r="H610" s="235">
        <f t="shared" si="221"/>
        <v>0</v>
      </c>
      <c r="I610" s="235"/>
      <c r="J610" s="235"/>
      <c r="K610" s="235"/>
      <c r="L610" s="235"/>
      <c r="M610" s="235"/>
      <c r="O610" s="583">
        <v>16</v>
      </c>
      <c r="P610" s="584"/>
      <c r="Q610" s="585"/>
      <c r="R610" s="586"/>
      <c r="S610" s="586"/>
      <c r="T610" s="587"/>
      <c r="U610" s="235">
        <f t="shared" si="222"/>
        <v>0</v>
      </c>
      <c r="V610" s="235">
        <f t="shared" si="223"/>
        <v>0</v>
      </c>
      <c r="X610" s="583">
        <v>27</v>
      </c>
      <c r="Y610" s="584"/>
      <c r="Z610" s="585"/>
      <c r="AA610" s="586"/>
      <c r="AB610" s="586"/>
      <c r="AC610" s="587"/>
      <c r="AD610" s="235">
        <f t="shared" si="224"/>
        <v>0</v>
      </c>
      <c r="AE610" s="235">
        <f t="shared" si="219"/>
        <v>0</v>
      </c>
      <c r="AF610" s="235"/>
      <c r="AG610" s="584">
        <v>38</v>
      </c>
      <c r="AH610" s="584"/>
      <c r="AI610" s="586"/>
      <c r="AJ610" s="586"/>
      <c r="AK610" s="587"/>
      <c r="AL610" s="235">
        <f t="shared" si="225"/>
        <v>0</v>
      </c>
      <c r="AM610" s="235">
        <f t="shared" si="226"/>
        <v>0</v>
      </c>
    </row>
    <row r="611" spans="1:39" s="177" customFormat="1" x14ac:dyDescent="0.2">
      <c r="A611" s="583">
        <v>6</v>
      </c>
      <c r="B611" s="584"/>
      <c r="C611" s="585"/>
      <c r="D611" s="586"/>
      <c r="E611" s="586"/>
      <c r="F611" s="587"/>
      <c r="G611" s="235">
        <f t="shared" si="220"/>
        <v>0</v>
      </c>
      <c r="H611" s="235">
        <f t="shared" si="221"/>
        <v>0</v>
      </c>
      <c r="I611" s="235"/>
      <c r="J611" s="235"/>
      <c r="K611" s="235"/>
      <c r="L611" s="235"/>
      <c r="M611" s="235"/>
      <c r="O611" s="583">
        <v>17</v>
      </c>
      <c r="P611" s="584"/>
      <c r="Q611" s="585"/>
      <c r="R611" s="586"/>
      <c r="S611" s="586"/>
      <c r="T611" s="587"/>
      <c r="U611" s="235">
        <f t="shared" si="222"/>
        <v>0</v>
      </c>
      <c r="V611" s="235">
        <f t="shared" si="223"/>
        <v>0</v>
      </c>
      <c r="X611" s="583">
        <v>28</v>
      </c>
      <c r="Y611" s="584"/>
      <c r="Z611" s="585"/>
      <c r="AA611" s="586"/>
      <c r="AB611" s="586"/>
      <c r="AC611" s="587"/>
      <c r="AD611" s="235">
        <f t="shared" si="224"/>
        <v>0</v>
      </c>
      <c r="AE611" s="235">
        <f t="shared" si="219"/>
        <v>0</v>
      </c>
      <c r="AF611" s="235"/>
      <c r="AG611" s="584">
        <v>39</v>
      </c>
      <c r="AH611" s="584"/>
      <c r="AI611" s="586"/>
      <c r="AJ611" s="586"/>
      <c r="AK611" s="587"/>
      <c r="AL611" s="235">
        <f t="shared" si="225"/>
        <v>0</v>
      </c>
      <c r="AM611" s="235">
        <f t="shared" si="226"/>
        <v>0</v>
      </c>
    </row>
    <row r="612" spans="1:39" s="177" customFormat="1" x14ac:dyDescent="0.2">
      <c r="A612" s="583">
        <v>7</v>
      </c>
      <c r="B612" s="584"/>
      <c r="C612" s="585"/>
      <c r="D612" s="586"/>
      <c r="E612" s="586"/>
      <c r="F612" s="587"/>
      <c r="G612" s="235">
        <f t="shared" si="220"/>
        <v>0</v>
      </c>
      <c r="H612" s="235">
        <f t="shared" si="221"/>
        <v>0</v>
      </c>
      <c r="I612" s="235"/>
      <c r="J612" s="235"/>
      <c r="K612" s="235"/>
      <c r="L612" s="235"/>
      <c r="M612" s="235"/>
      <c r="O612" s="583">
        <v>18</v>
      </c>
      <c r="P612" s="584"/>
      <c r="Q612" s="585"/>
      <c r="R612" s="586"/>
      <c r="S612" s="586"/>
      <c r="T612" s="587"/>
      <c r="U612" s="235">
        <f t="shared" si="222"/>
        <v>0</v>
      </c>
      <c r="V612" s="235">
        <f t="shared" si="223"/>
        <v>0</v>
      </c>
      <c r="X612" s="583">
        <v>29</v>
      </c>
      <c r="Y612" s="584"/>
      <c r="Z612" s="585"/>
      <c r="AA612" s="586"/>
      <c r="AB612" s="586"/>
      <c r="AC612" s="587"/>
      <c r="AD612" s="235">
        <f t="shared" si="224"/>
        <v>0</v>
      </c>
      <c r="AE612" s="235">
        <f t="shared" si="219"/>
        <v>0</v>
      </c>
      <c r="AF612" s="235"/>
      <c r="AG612" s="584">
        <v>40</v>
      </c>
      <c r="AH612" s="584"/>
      <c r="AI612" s="586"/>
      <c r="AJ612" s="586"/>
      <c r="AK612" s="587"/>
      <c r="AL612" s="235">
        <f t="shared" si="225"/>
        <v>0</v>
      </c>
      <c r="AM612" s="235">
        <f t="shared" si="226"/>
        <v>0</v>
      </c>
    </row>
    <row r="613" spans="1:39" s="177" customFormat="1" x14ac:dyDescent="0.2">
      <c r="A613" s="583">
        <v>8</v>
      </c>
      <c r="B613" s="584"/>
      <c r="C613" s="585"/>
      <c r="D613" s="586"/>
      <c r="E613" s="586"/>
      <c r="F613" s="587"/>
      <c r="G613" s="235">
        <f t="shared" si="220"/>
        <v>0</v>
      </c>
      <c r="H613" s="235">
        <f t="shared" si="221"/>
        <v>0</v>
      </c>
      <c r="I613" s="235"/>
      <c r="J613" s="235"/>
      <c r="K613" s="235"/>
      <c r="L613" s="235"/>
      <c r="M613" s="235"/>
      <c r="O613" s="583">
        <v>19</v>
      </c>
      <c r="P613" s="584"/>
      <c r="Q613" s="585"/>
      <c r="R613" s="586"/>
      <c r="S613" s="586"/>
      <c r="T613" s="587"/>
      <c r="U613" s="235">
        <f t="shared" si="222"/>
        <v>0</v>
      </c>
      <c r="V613" s="235">
        <f t="shared" si="223"/>
        <v>0</v>
      </c>
      <c r="X613" s="583">
        <v>30</v>
      </c>
      <c r="Y613" s="584"/>
      <c r="Z613" s="585"/>
      <c r="AA613" s="586"/>
      <c r="AB613" s="586"/>
      <c r="AC613" s="587"/>
      <c r="AD613" s="235">
        <f t="shared" si="224"/>
        <v>0</v>
      </c>
      <c r="AE613" s="235">
        <f t="shared" si="219"/>
        <v>0</v>
      </c>
      <c r="AF613" s="235"/>
      <c r="AG613" s="584">
        <v>41</v>
      </c>
      <c r="AH613" s="584"/>
      <c r="AI613" s="586"/>
      <c r="AJ613" s="586"/>
      <c r="AK613" s="587"/>
      <c r="AL613" s="235">
        <f t="shared" si="225"/>
        <v>0</v>
      </c>
      <c r="AM613" s="235">
        <f t="shared" si="226"/>
        <v>0</v>
      </c>
    </row>
    <row r="614" spans="1:39" s="177" customFormat="1" x14ac:dyDescent="0.2">
      <c r="A614" s="583">
        <v>9</v>
      </c>
      <c r="B614" s="584"/>
      <c r="C614" s="585"/>
      <c r="D614" s="586"/>
      <c r="E614" s="586"/>
      <c r="F614" s="587"/>
      <c r="G614" s="235">
        <f t="shared" si="220"/>
        <v>0</v>
      </c>
      <c r="H614" s="235">
        <f t="shared" si="221"/>
        <v>0</v>
      </c>
      <c r="I614" s="235"/>
      <c r="J614" s="235"/>
      <c r="K614" s="235"/>
      <c r="L614" s="235"/>
      <c r="M614" s="235"/>
      <c r="O614" s="583">
        <v>20</v>
      </c>
      <c r="P614" s="584"/>
      <c r="Q614" s="585"/>
      <c r="R614" s="586"/>
      <c r="S614" s="586"/>
      <c r="T614" s="587"/>
      <c r="U614" s="235">
        <f t="shared" si="222"/>
        <v>0</v>
      </c>
      <c r="V614" s="235">
        <f t="shared" si="223"/>
        <v>0</v>
      </c>
      <c r="X614" s="583">
        <v>31</v>
      </c>
      <c r="Y614" s="584"/>
      <c r="Z614" s="585"/>
      <c r="AA614" s="586"/>
      <c r="AB614" s="586"/>
      <c r="AC614" s="587"/>
      <c r="AD614" s="235">
        <f t="shared" si="224"/>
        <v>0</v>
      </c>
      <c r="AE614" s="235">
        <f t="shared" si="219"/>
        <v>0</v>
      </c>
      <c r="AF614" s="235"/>
      <c r="AG614" s="584">
        <v>42</v>
      </c>
      <c r="AH614" s="584"/>
      <c r="AI614" s="586"/>
      <c r="AJ614" s="586"/>
      <c r="AK614" s="587"/>
      <c r="AL614" s="235">
        <f t="shared" si="225"/>
        <v>0</v>
      </c>
      <c r="AM614" s="235">
        <f t="shared" si="226"/>
        <v>0</v>
      </c>
    </row>
    <row r="615" spans="1:39" s="177" customFormat="1" x14ac:dyDescent="0.2">
      <c r="A615" s="583">
        <v>10</v>
      </c>
      <c r="B615" s="584"/>
      <c r="C615" s="585"/>
      <c r="D615" s="586"/>
      <c r="E615" s="586"/>
      <c r="F615" s="587"/>
      <c r="G615" s="235">
        <f t="shared" si="220"/>
        <v>0</v>
      </c>
      <c r="H615" s="235">
        <f t="shared" si="221"/>
        <v>0</v>
      </c>
      <c r="I615" s="235"/>
      <c r="J615" s="235"/>
      <c r="K615" s="235"/>
      <c r="L615" s="235"/>
      <c r="M615" s="235"/>
      <c r="O615" s="583">
        <v>21</v>
      </c>
      <c r="P615" s="584"/>
      <c r="Q615" s="585"/>
      <c r="R615" s="586"/>
      <c r="S615" s="586"/>
      <c r="T615" s="587"/>
      <c r="U615" s="235">
        <f t="shared" si="222"/>
        <v>0</v>
      </c>
      <c r="V615" s="235">
        <f t="shared" si="223"/>
        <v>0</v>
      </c>
      <c r="X615" s="583">
        <v>32</v>
      </c>
      <c r="Y615" s="584"/>
      <c r="Z615" s="585"/>
      <c r="AA615" s="586"/>
      <c r="AB615" s="586"/>
      <c r="AC615" s="587"/>
      <c r="AD615" s="235">
        <f t="shared" si="224"/>
        <v>0</v>
      </c>
      <c r="AE615" s="235">
        <f t="shared" si="219"/>
        <v>0</v>
      </c>
      <c r="AF615" s="235"/>
      <c r="AG615" s="584">
        <v>43</v>
      </c>
      <c r="AH615" s="584"/>
      <c r="AI615" s="586"/>
      <c r="AJ615" s="586"/>
      <c r="AK615" s="587"/>
      <c r="AL615" s="235">
        <f t="shared" si="225"/>
        <v>0</v>
      </c>
      <c r="AM615" s="235">
        <f t="shared" si="226"/>
        <v>0</v>
      </c>
    </row>
    <row r="616" spans="1:39" s="177" customFormat="1" ht="13.5" thickBot="1" x14ac:dyDescent="0.25">
      <c r="A616" s="583">
        <v>11</v>
      </c>
      <c r="B616" s="584"/>
      <c r="C616" s="585"/>
      <c r="D616" s="586"/>
      <c r="E616" s="586"/>
      <c r="F616" s="587"/>
      <c r="G616" s="235">
        <f t="shared" si="220"/>
        <v>0</v>
      </c>
      <c r="H616" s="235">
        <f t="shared" si="221"/>
        <v>0</v>
      </c>
      <c r="I616" s="235"/>
      <c r="J616" s="235"/>
      <c r="K616" s="235"/>
      <c r="L616" s="235"/>
      <c r="M616" s="235"/>
      <c r="O616" s="583">
        <v>22</v>
      </c>
      <c r="P616" s="584"/>
      <c r="Q616" s="585"/>
      <c r="R616" s="586"/>
      <c r="S616" s="586"/>
      <c r="T616" s="587"/>
      <c r="U616" s="235">
        <f t="shared" si="222"/>
        <v>0</v>
      </c>
      <c r="V616" s="235">
        <f t="shared" si="223"/>
        <v>0</v>
      </c>
      <c r="X616" s="583">
        <v>33</v>
      </c>
      <c r="Y616" s="584"/>
      <c r="Z616" s="585"/>
      <c r="AA616" s="586"/>
      <c r="AB616" s="586"/>
      <c r="AC616" s="587"/>
      <c r="AD616" s="235">
        <f t="shared" si="224"/>
        <v>0</v>
      </c>
      <c r="AE616" s="235">
        <f t="shared" si="219"/>
        <v>0</v>
      </c>
      <c r="AF616" s="235"/>
      <c r="AG616" s="589"/>
      <c r="AH616" s="589" t="s">
        <v>3</v>
      </c>
      <c r="AI616" s="589"/>
      <c r="AJ616" s="589"/>
      <c r="AK616" s="590">
        <f>SUM(F606:F616)+SUM(T606:T616)+SUM(AK606:AK615)+SUM(AC606:AC616)</f>
        <v>0</v>
      </c>
      <c r="AL616" s="235"/>
      <c r="AM616" s="235"/>
    </row>
    <row r="617" spans="1:39" s="177" customFormat="1" x14ac:dyDescent="0.2">
      <c r="B617" s="591"/>
      <c r="C617" s="328"/>
      <c r="D617" s="592"/>
      <c r="E617" s="592"/>
      <c r="F617" s="575"/>
      <c r="G617" s="235"/>
      <c r="H617" s="235"/>
      <c r="I617" s="235"/>
      <c r="J617" s="235"/>
      <c r="K617" s="235"/>
      <c r="L617" s="235"/>
      <c r="M617" s="235"/>
      <c r="P617" s="591"/>
      <c r="Q617" s="328"/>
      <c r="R617" s="592"/>
      <c r="S617" s="592"/>
      <c r="T617" s="575"/>
      <c r="U617" s="235"/>
      <c r="V617" s="235"/>
      <c r="Y617" s="591"/>
      <c r="Z617" s="328"/>
      <c r="AA617" s="592"/>
      <c r="AB617" s="592"/>
      <c r="AC617" s="575"/>
      <c r="AD617" s="235"/>
      <c r="AE617" s="235"/>
      <c r="AF617" s="235"/>
      <c r="AG617" s="591"/>
      <c r="AH617" s="591"/>
      <c r="AI617" s="592"/>
      <c r="AJ617" s="592"/>
      <c r="AK617" s="575"/>
      <c r="AL617" s="235"/>
      <c r="AM617" s="235"/>
    </row>
    <row r="618" spans="1:39" s="177" customFormat="1" x14ac:dyDescent="0.2">
      <c r="B618" s="591"/>
      <c r="C618" s="328"/>
      <c r="D618" s="592"/>
      <c r="E618" s="592"/>
      <c r="F618" s="575"/>
      <c r="G618" s="235"/>
      <c r="H618" s="235"/>
      <c r="I618" s="235"/>
      <c r="J618" s="235"/>
      <c r="K618" s="235"/>
      <c r="L618" s="235"/>
      <c r="M618" s="235"/>
      <c r="P618" s="591"/>
      <c r="Q618" s="328"/>
      <c r="R618" s="592"/>
      <c r="S618" s="592"/>
      <c r="T618" s="575"/>
      <c r="U618" s="235"/>
      <c r="V618" s="235"/>
      <c r="Y618" s="591"/>
      <c r="Z618" s="328"/>
      <c r="AA618" s="592"/>
      <c r="AB618" s="592"/>
      <c r="AC618" s="575"/>
      <c r="AD618" s="235"/>
      <c r="AE618" s="235"/>
      <c r="AF618" s="235"/>
      <c r="AG618" s="591"/>
      <c r="AH618" s="591"/>
      <c r="AI618" s="592"/>
      <c r="AJ618" s="592"/>
      <c r="AK618" s="575"/>
      <c r="AL618" s="235"/>
      <c r="AM618" s="235"/>
    </row>
    <row r="619" spans="1:39" s="177" customFormat="1" x14ac:dyDescent="0.2">
      <c r="B619" s="591"/>
      <c r="C619" s="328"/>
      <c r="D619" s="592"/>
      <c r="E619" s="592"/>
      <c r="F619" s="575"/>
      <c r="G619" s="235"/>
      <c r="H619" s="235"/>
      <c r="I619" s="235"/>
      <c r="J619" s="235"/>
      <c r="K619" s="235"/>
      <c r="L619" s="235"/>
      <c r="M619" s="235"/>
      <c r="P619" s="591"/>
      <c r="Q619" s="328"/>
      <c r="R619" s="592"/>
      <c r="S619" s="592"/>
      <c r="T619" s="575"/>
      <c r="U619" s="235"/>
      <c r="V619" s="235"/>
      <c r="Y619" s="591"/>
      <c r="Z619" s="328"/>
      <c r="AA619" s="592"/>
      <c r="AB619" s="592"/>
      <c r="AC619" s="575"/>
      <c r="AD619" s="235"/>
      <c r="AE619" s="235"/>
      <c r="AF619" s="235"/>
      <c r="AG619" s="591"/>
      <c r="AH619" s="591"/>
      <c r="AI619" s="592"/>
      <c r="AJ619" s="592"/>
      <c r="AK619" s="575"/>
      <c r="AL619" s="235"/>
      <c r="AM619" s="235"/>
    </row>
    <row r="620" spans="1:39" s="177" customFormat="1" x14ac:dyDescent="0.2">
      <c r="B620" s="591"/>
      <c r="C620" s="328"/>
      <c r="D620" s="592"/>
      <c r="E620" s="592"/>
      <c r="F620" s="575"/>
      <c r="G620" s="235"/>
      <c r="H620" s="235"/>
      <c r="I620" s="235"/>
      <c r="J620" s="235"/>
      <c r="K620" s="235"/>
      <c r="L620" s="235"/>
      <c r="M620" s="235"/>
      <c r="P620" s="591"/>
      <c r="Q620" s="328"/>
      <c r="R620" s="592"/>
      <c r="S620" s="592"/>
      <c r="T620" s="575"/>
      <c r="U620" s="235"/>
      <c r="V620" s="235"/>
      <c r="Y620" s="591"/>
      <c r="Z620" s="328"/>
      <c r="AA620" s="592"/>
      <c r="AB620" s="592"/>
      <c r="AC620" s="575"/>
      <c r="AD620" s="235"/>
      <c r="AE620" s="235"/>
      <c r="AF620" s="235"/>
      <c r="AG620" s="591"/>
      <c r="AH620" s="591"/>
      <c r="AI620" s="592"/>
      <c r="AJ620" s="592"/>
      <c r="AK620" s="575"/>
      <c r="AL620" s="235"/>
      <c r="AM620" s="235"/>
    </row>
    <row r="621" spans="1:39" s="177" customFormat="1" x14ac:dyDescent="0.2">
      <c r="B621" s="591"/>
      <c r="C621" s="328"/>
      <c r="D621" s="592"/>
      <c r="E621" s="592"/>
      <c r="F621" s="575"/>
      <c r="G621" s="235"/>
      <c r="H621" s="235"/>
      <c r="I621" s="235"/>
      <c r="J621" s="235"/>
      <c r="K621" s="235"/>
      <c r="L621" s="235"/>
      <c r="M621" s="235"/>
      <c r="P621" s="591"/>
      <c r="Q621" s="328"/>
      <c r="R621" s="592"/>
      <c r="S621" s="592"/>
      <c r="T621" s="575"/>
      <c r="U621" s="235"/>
      <c r="V621" s="235"/>
      <c r="Y621" s="591"/>
      <c r="Z621" s="328"/>
      <c r="AA621" s="592"/>
      <c r="AB621" s="592"/>
      <c r="AC621" s="575"/>
      <c r="AD621" s="235"/>
      <c r="AE621" s="235"/>
      <c r="AF621" s="235"/>
      <c r="AG621" s="591"/>
      <c r="AH621" s="591"/>
      <c r="AI621" s="592"/>
      <c r="AJ621" s="592"/>
      <c r="AK621" s="575"/>
      <c r="AL621" s="235"/>
      <c r="AM621" s="235"/>
    </row>
    <row r="622" spans="1:39" s="177" customFormat="1" x14ac:dyDescent="0.2">
      <c r="B622" s="591"/>
      <c r="C622" s="328"/>
      <c r="D622" s="592"/>
      <c r="E622" s="592"/>
      <c r="F622" s="575"/>
      <c r="G622" s="235"/>
      <c r="H622" s="235"/>
      <c r="I622" s="235"/>
      <c r="J622" s="235"/>
      <c r="K622" s="235"/>
      <c r="L622" s="235"/>
      <c r="M622" s="235"/>
      <c r="P622" s="591"/>
      <c r="Q622" s="328"/>
      <c r="R622" s="592"/>
      <c r="S622" s="592"/>
      <c r="T622" s="575"/>
      <c r="U622" s="235"/>
      <c r="V622" s="235"/>
      <c r="Y622" s="591"/>
      <c r="Z622" s="328"/>
      <c r="AA622" s="592"/>
      <c r="AB622" s="592"/>
      <c r="AC622" s="575"/>
      <c r="AD622" s="235"/>
      <c r="AE622" s="235"/>
      <c r="AF622" s="235"/>
      <c r="AG622" s="591"/>
      <c r="AH622" s="591"/>
      <c r="AI622" s="592"/>
      <c r="AJ622" s="592"/>
      <c r="AK622" s="575"/>
      <c r="AL622" s="235"/>
      <c r="AM622" s="235"/>
    </row>
    <row r="623" spans="1:39" s="177" customFormat="1" ht="13.5" thickBot="1" x14ac:dyDescent="0.25">
      <c r="B623" s="591"/>
      <c r="C623" s="328"/>
      <c r="D623" s="592"/>
      <c r="E623" s="592"/>
      <c r="F623" s="575"/>
      <c r="G623" s="235"/>
      <c r="H623" s="235"/>
      <c r="I623" s="235"/>
      <c r="J623" s="235"/>
      <c r="K623" s="235"/>
      <c r="L623" s="235"/>
      <c r="M623" s="235"/>
      <c r="P623" s="591"/>
      <c r="Q623" s="328"/>
      <c r="R623" s="592"/>
      <c r="S623" s="592"/>
      <c r="T623" s="575"/>
      <c r="U623" s="235"/>
      <c r="V623" s="235"/>
      <c r="Y623" s="591"/>
      <c r="Z623" s="328"/>
      <c r="AA623" s="592"/>
      <c r="AB623" s="592"/>
      <c r="AC623" s="575"/>
      <c r="AD623" s="235"/>
      <c r="AE623" s="235"/>
      <c r="AF623" s="235"/>
      <c r="AG623" s="591"/>
      <c r="AH623" s="591"/>
      <c r="AI623" s="592"/>
      <c r="AJ623" s="592"/>
      <c r="AK623" s="575"/>
      <c r="AL623" s="235"/>
      <c r="AM623" s="235"/>
    </row>
    <row r="624" spans="1:39" s="177" customFormat="1" ht="13.5" thickBot="1" x14ac:dyDescent="0.25">
      <c r="A624" s="579">
        <v>29</v>
      </c>
      <c r="B624" s="579"/>
      <c r="C624" s="472"/>
      <c r="D624" s="816" t="s">
        <v>159</v>
      </c>
      <c r="E624" s="812" t="s">
        <v>34</v>
      </c>
      <c r="F624" s="580">
        <f>+$AK636</f>
        <v>0</v>
      </c>
      <c r="G624" s="235"/>
      <c r="H624" s="235"/>
      <c r="I624" s="235"/>
      <c r="J624" s="235"/>
      <c r="K624" s="235"/>
      <c r="L624" s="235"/>
      <c r="M624" s="235"/>
      <c r="O624" s="579"/>
      <c r="P624" s="579"/>
      <c r="Q624" s="472"/>
      <c r="R624" s="816" t="s">
        <v>159</v>
      </c>
      <c r="S624" s="812" t="s">
        <v>34</v>
      </c>
      <c r="T624" s="580">
        <f>+$AK636</f>
        <v>0</v>
      </c>
      <c r="U624" s="235"/>
      <c r="V624" s="235"/>
      <c r="X624" s="579">
        <v>29</v>
      </c>
      <c r="Y624" s="579"/>
      <c r="Z624" s="472"/>
      <c r="AA624" s="816" t="s">
        <v>159</v>
      </c>
      <c r="AB624" s="812" t="s">
        <v>34</v>
      </c>
      <c r="AC624" s="580">
        <f>+$AK636</f>
        <v>0</v>
      </c>
      <c r="AD624" s="235"/>
      <c r="AE624" s="235"/>
      <c r="AF624" s="235"/>
      <c r="AG624" s="579"/>
      <c r="AH624" s="579"/>
      <c r="AI624" s="816" t="s">
        <v>159</v>
      </c>
      <c r="AJ624" s="812" t="s">
        <v>34</v>
      </c>
      <c r="AK624" s="814" t="s">
        <v>18</v>
      </c>
      <c r="AL624" s="235"/>
      <c r="AM624" s="235"/>
    </row>
    <row r="625" spans="1:39" s="177" customFormat="1" ht="51" x14ac:dyDescent="0.2">
      <c r="A625" s="581" t="s">
        <v>7</v>
      </c>
      <c r="B625" s="582" t="str">
        <f>+" אסמכתא " &amp; $B$31 &amp;"         חזרה לטבלה "</f>
        <v xml:space="preserve"> אסמכתא          חזרה לטבלה </v>
      </c>
      <c r="C625" s="477" t="s">
        <v>203</v>
      </c>
      <c r="D625" s="817"/>
      <c r="E625" s="813"/>
      <c r="F625" s="580" t="s">
        <v>18</v>
      </c>
      <c r="G625" s="235"/>
      <c r="H625" s="235"/>
      <c r="I625" s="235"/>
      <c r="J625" s="235"/>
      <c r="K625" s="235"/>
      <c r="L625" s="235"/>
      <c r="M625" s="235"/>
      <c r="O625" s="581" t="s">
        <v>23</v>
      </c>
      <c r="P625" s="582" t="str">
        <f>+" אסמכתא " &amp; $B$31 &amp;"         חזרה לטבלה "</f>
        <v xml:space="preserve"> אסמכתא          חזרה לטבלה </v>
      </c>
      <c r="Q625" s="477" t="s">
        <v>203</v>
      </c>
      <c r="R625" s="817"/>
      <c r="S625" s="813"/>
      <c r="T625" s="580" t="s">
        <v>18</v>
      </c>
      <c r="U625" s="235"/>
      <c r="V625" s="235"/>
      <c r="X625" s="581" t="s">
        <v>7</v>
      </c>
      <c r="Y625" s="582" t="str">
        <f>+" אסמכתא " &amp; $B$31 &amp;"         חזרה לטבלה "</f>
        <v xml:space="preserve"> אסמכתא          חזרה לטבלה </v>
      </c>
      <c r="Z625" s="477" t="s">
        <v>203</v>
      </c>
      <c r="AA625" s="817"/>
      <c r="AB625" s="813"/>
      <c r="AC625" s="580" t="s">
        <v>18</v>
      </c>
      <c r="AD625" s="235"/>
      <c r="AE625" s="235"/>
      <c r="AF625" s="235"/>
      <c r="AG625" s="582" t="s">
        <v>23</v>
      </c>
      <c r="AH625" s="582" t="str">
        <f>+" אסמכתא " &amp; $B$31 &amp;"         חזרה לטבלה "</f>
        <v xml:space="preserve"> אסמכתא          חזרה לטבלה </v>
      </c>
      <c r="AI625" s="817"/>
      <c r="AJ625" s="813"/>
      <c r="AK625" s="815"/>
      <c r="AL625" s="235"/>
      <c r="AM625" s="235"/>
    </row>
    <row r="626" spans="1:39" s="177" customFormat="1" x14ac:dyDescent="0.2">
      <c r="A626" s="583">
        <v>1</v>
      </c>
      <c r="B626" s="584"/>
      <c r="C626" s="585"/>
      <c r="D626" s="586"/>
      <c r="E626" s="586"/>
      <c r="F626" s="587"/>
      <c r="G626" s="235">
        <f>IF(AND((COUNTA($C$31)=1),(COUNTA(F626)=1),($C$31&lt;&gt;0),(OR((E626&lt;$C$62),(E626&gt;($E$62+61))))),1,0)</f>
        <v>0</v>
      </c>
      <c r="H626" s="235">
        <f>IF(AND((COUNTA($C$31)=1),(COUNTA(F626)=1),($C$31&lt;&gt;0),(OR((D626&lt;$C$62),(D626&gt;($E$62))))),1,0)</f>
        <v>0</v>
      </c>
      <c r="I626" s="235"/>
      <c r="J626" s="235"/>
      <c r="K626" s="235"/>
      <c r="L626" s="235"/>
      <c r="M626" s="235"/>
      <c r="O626" s="583">
        <v>12</v>
      </c>
      <c r="P626" s="584"/>
      <c r="Q626" s="585"/>
      <c r="R626" s="586"/>
      <c r="S626" s="586"/>
      <c r="T626" s="587"/>
      <c r="U626" s="235">
        <f>IF(AND((COUNTA($C$31)=1),(COUNTA(T626)=1),($C$31&lt;&gt;0),(OR((S626&lt;$C$62),(S626&gt;($E$62+61))))),1,0)</f>
        <v>0</v>
      </c>
      <c r="V626" s="235">
        <f>IF(AND((COUNTA($C$31)=1),(COUNTA(T626)=1),($C$31&lt;&gt;0),(OR((R626&lt;$C$62),(R626&gt;($E$62))))),1,0)</f>
        <v>0</v>
      </c>
      <c r="X626" s="583">
        <v>23</v>
      </c>
      <c r="Y626" s="584"/>
      <c r="Z626" s="585"/>
      <c r="AA626" s="586"/>
      <c r="AB626" s="586"/>
      <c r="AC626" s="587"/>
      <c r="AD626" s="235">
        <f>IF(AND((COUNTA($C$31)=1),(COUNTA(AC626)=1),($C$31&lt;&gt;0),(OR((AB626&lt;$C$62),(AB626&gt;($E$62+61))))),1,0)</f>
        <v>0</v>
      </c>
      <c r="AE626" s="235">
        <f t="shared" ref="AE626:AE636" si="227">IF(AND((COUNTA($C$31)=1),(COUNTA(AC626)=1),($C$31&lt;&gt;0),(OR((AA626&lt;$C$62),(AA626&gt;($E$62))))),1,0)</f>
        <v>0</v>
      </c>
      <c r="AF626" s="235"/>
      <c r="AG626" s="584">
        <v>34</v>
      </c>
      <c r="AH626" s="584"/>
      <c r="AI626" s="586"/>
      <c r="AJ626" s="586"/>
      <c r="AK626" s="587"/>
      <c r="AL626" s="235">
        <f>IF(AND((COUNTA($C$31)=1),(COUNTA(AK626)=1),($C$31&lt;&gt;0),(OR((AJ626&lt;$C$62),(AJ626&gt;($E$62+61))))),1,0)</f>
        <v>0</v>
      </c>
      <c r="AM626" s="235">
        <f>IF(AND((COUNTA($C$31)=1),(COUNTA(AK626)=1),($C$31&lt;&gt;0),(OR((AI626&lt;$C$62),(AI626&gt;($E$62))))),1,0)</f>
        <v>0</v>
      </c>
    </row>
    <row r="627" spans="1:39" s="177" customFormat="1" x14ac:dyDescent="0.2">
      <c r="A627" s="583">
        <v>2</v>
      </c>
      <c r="B627" s="584"/>
      <c r="C627" s="585"/>
      <c r="D627" s="586"/>
      <c r="E627" s="586"/>
      <c r="F627" s="587"/>
      <c r="G627" s="235">
        <f t="shared" ref="G627:G636" si="228">IF(AND((COUNTA($C$31)=1),(COUNTA(F627)=1),($C$31&lt;&gt;0),(OR((E627&lt;$C$62),(E627&gt;($E$62+61))))),1,0)</f>
        <v>0</v>
      </c>
      <c r="H627" s="235">
        <f t="shared" ref="H627:H636" si="229">IF(AND((COUNTA($C$31)=1),(COUNTA(F627)=1),($C$31&lt;&gt;0),(OR((D627&lt;$C$62),(D627&gt;($E$62))))),1,0)</f>
        <v>0</v>
      </c>
      <c r="I627" s="235"/>
      <c r="J627" s="235"/>
      <c r="K627" s="235"/>
      <c r="L627" s="235"/>
      <c r="M627" s="235"/>
      <c r="O627" s="583">
        <v>13</v>
      </c>
      <c r="P627" s="584"/>
      <c r="Q627" s="585"/>
      <c r="R627" s="586"/>
      <c r="S627" s="586"/>
      <c r="T627" s="587"/>
      <c r="U627" s="235">
        <f t="shared" ref="U627:U636" si="230">IF(AND((COUNTA($C$31)=1),(COUNTA(T627)=1),($C$31&lt;&gt;0),(OR((S627&lt;$C$62),(S627&gt;($E$62+61))))),1,0)</f>
        <v>0</v>
      </c>
      <c r="V627" s="235">
        <f t="shared" ref="V627:V636" si="231">IF(AND((COUNTA($C$31)=1),(COUNTA(T627)=1),($C$31&lt;&gt;0),(OR((R627&lt;$C$62),(R627&gt;($E$62))))),1,0)</f>
        <v>0</v>
      </c>
      <c r="X627" s="583">
        <v>24</v>
      </c>
      <c r="Y627" s="584"/>
      <c r="Z627" s="585"/>
      <c r="AA627" s="586"/>
      <c r="AB627" s="586"/>
      <c r="AC627" s="587"/>
      <c r="AD627" s="235">
        <f t="shared" ref="AD627:AD636" si="232">IF(AND((COUNTA($C$31)=1),(COUNTA(AC627)=1),($C$31&lt;&gt;0),(OR((AB627&lt;$C$62),(AB627&gt;($E$62+61))))),1,0)</f>
        <v>0</v>
      </c>
      <c r="AE627" s="235">
        <f t="shared" si="227"/>
        <v>0</v>
      </c>
      <c r="AF627" s="235"/>
      <c r="AG627" s="584">
        <v>35</v>
      </c>
      <c r="AH627" s="584"/>
      <c r="AI627" s="586"/>
      <c r="AJ627" s="586"/>
      <c r="AK627" s="587"/>
      <c r="AL627" s="235">
        <f t="shared" ref="AL627:AL635" si="233">IF(AND((COUNTA($C$31)=1),(COUNTA(AK627)=1),($C$31&lt;&gt;0),(OR((AJ627&lt;$C$62),(AJ627&gt;($E$62+61))))),1,0)</f>
        <v>0</v>
      </c>
      <c r="AM627" s="235">
        <f t="shared" ref="AM627:AM635" si="234">IF(AND((COUNTA($C$31)=1),(COUNTA(AK627)=1),($C$31&lt;&gt;0),(OR((AI627&lt;$C$62),(AI627&gt;($E$62))))),1,0)</f>
        <v>0</v>
      </c>
    </row>
    <row r="628" spans="1:39" s="177" customFormat="1" x14ac:dyDescent="0.2">
      <c r="A628" s="583">
        <v>3</v>
      </c>
      <c r="B628" s="584"/>
      <c r="C628" s="585"/>
      <c r="D628" s="586"/>
      <c r="E628" s="586"/>
      <c r="F628" s="587"/>
      <c r="G628" s="235">
        <f t="shared" si="228"/>
        <v>0</v>
      </c>
      <c r="H628" s="235">
        <f t="shared" si="229"/>
        <v>0</v>
      </c>
      <c r="I628" s="235"/>
      <c r="J628" s="235"/>
      <c r="K628" s="235"/>
      <c r="L628" s="235"/>
      <c r="M628" s="235"/>
      <c r="O628" s="583">
        <v>14</v>
      </c>
      <c r="P628" s="584"/>
      <c r="Q628" s="585"/>
      <c r="R628" s="586"/>
      <c r="S628" s="586"/>
      <c r="T628" s="587"/>
      <c r="U628" s="235">
        <f t="shared" si="230"/>
        <v>0</v>
      </c>
      <c r="V628" s="235">
        <f t="shared" si="231"/>
        <v>0</v>
      </c>
      <c r="X628" s="583">
        <v>25</v>
      </c>
      <c r="Y628" s="584"/>
      <c r="Z628" s="585"/>
      <c r="AA628" s="586"/>
      <c r="AB628" s="586"/>
      <c r="AC628" s="587"/>
      <c r="AD628" s="235">
        <f t="shared" si="232"/>
        <v>0</v>
      </c>
      <c r="AE628" s="235">
        <f t="shared" si="227"/>
        <v>0</v>
      </c>
      <c r="AF628" s="235"/>
      <c r="AG628" s="584">
        <v>36</v>
      </c>
      <c r="AH628" s="584"/>
      <c r="AI628" s="586"/>
      <c r="AJ628" s="586"/>
      <c r="AK628" s="587"/>
      <c r="AL628" s="235">
        <f t="shared" si="233"/>
        <v>0</v>
      </c>
      <c r="AM628" s="235">
        <f t="shared" si="234"/>
        <v>0</v>
      </c>
    </row>
    <row r="629" spans="1:39" s="177" customFormat="1" x14ac:dyDescent="0.2">
      <c r="A629" s="583">
        <v>4</v>
      </c>
      <c r="B629" s="584"/>
      <c r="C629" s="585"/>
      <c r="D629" s="586"/>
      <c r="E629" s="586"/>
      <c r="F629" s="587"/>
      <c r="G629" s="235">
        <f t="shared" si="228"/>
        <v>0</v>
      </c>
      <c r="H629" s="235">
        <f t="shared" si="229"/>
        <v>0</v>
      </c>
      <c r="I629" s="235"/>
      <c r="J629" s="235"/>
      <c r="K629" s="235"/>
      <c r="L629" s="235"/>
      <c r="M629" s="235"/>
      <c r="O629" s="583">
        <v>15</v>
      </c>
      <c r="P629" s="584"/>
      <c r="Q629" s="585"/>
      <c r="R629" s="586"/>
      <c r="S629" s="586"/>
      <c r="T629" s="587"/>
      <c r="U629" s="235">
        <f t="shared" si="230"/>
        <v>0</v>
      </c>
      <c r="V629" s="235">
        <f t="shared" si="231"/>
        <v>0</v>
      </c>
      <c r="X629" s="583">
        <v>26</v>
      </c>
      <c r="Y629" s="584"/>
      <c r="Z629" s="585"/>
      <c r="AA629" s="586"/>
      <c r="AB629" s="586"/>
      <c r="AC629" s="587"/>
      <c r="AD629" s="235">
        <f t="shared" si="232"/>
        <v>0</v>
      </c>
      <c r="AE629" s="235">
        <f t="shared" si="227"/>
        <v>0</v>
      </c>
      <c r="AF629" s="235"/>
      <c r="AG629" s="584">
        <v>37</v>
      </c>
      <c r="AH629" s="584"/>
      <c r="AI629" s="586"/>
      <c r="AJ629" s="586"/>
      <c r="AK629" s="587"/>
      <c r="AL629" s="235">
        <f t="shared" si="233"/>
        <v>0</v>
      </c>
      <c r="AM629" s="235">
        <f t="shared" si="234"/>
        <v>0</v>
      </c>
    </row>
    <row r="630" spans="1:39" s="177" customFormat="1" x14ac:dyDescent="0.2">
      <c r="A630" s="583">
        <v>5</v>
      </c>
      <c r="B630" s="584"/>
      <c r="C630" s="585"/>
      <c r="D630" s="586"/>
      <c r="E630" s="586"/>
      <c r="F630" s="587"/>
      <c r="G630" s="235">
        <f t="shared" si="228"/>
        <v>0</v>
      </c>
      <c r="H630" s="235">
        <f t="shared" si="229"/>
        <v>0</v>
      </c>
      <c r="I630" s="235"/>
      <c r="J630" s="235"/>
      <c r="K630" s="235"/>
      <c r="L630" s="235"/>
      <c r="M630" s="235"/>
      <c r="O630" s="583">
        <v>16</v>
      </c>
      <c r="P630" s="584"/>
      <c r="Q630" s="585"/>
      <c r="R630" s="586"/>
      <c r="S630" s="586"/>
      <c r="T630" s="587"/>
      <c r="U630" s="235">
        <f t="shared" si="230"/>
        <v>0</v>
      </c>
      <c r="V630" s="235">
        <f t="shared" si="231"/>
        <v>0</v>
      </c>
      <c r="X630" s="583">
        <v>27</v>
      </c>
      <c r="Y630" s="584"/>
      <c r="Z630" s="585"/>
      <c r="AA630" s="586"/>
      <c r="AB630" s="586"/>
      <c r="AC630" s="587"/>
      <c r="AD630" s="235">
        <f t="shared" si="232"/>
        <v>0</v>
      </c>
      <c r="AE630" s="235">
        <f t="shared" si="227"/>
        <v>0</v>
      </c>
      <c r="AF630" s="235"/>
      <c r="AG630" s="584">
        <v>38</v>
      </c>
      <c r="AH630" s="584"/>
      <c r="AI630" s="586"/>
      <c r="AJ630" s="586"/>
      <c r="AK630" s="587"/>
      <c r="AL630" s="235">
        <f t="shared" si="233"/>
        <v>0</v>
      </c>
      <c r="AM630" s="235">
        <f t="shared" si="234"/>
        <v>0</v>
      </c>
    </row>
    <row r="631" spans="1:39" s="177" customFormat="1" x14ac:dyDescent="0.2">
      <c r="A631" s="583">
        <v>6</v>
      </c>
      <c r="B631" s="584"/>
      <c r="C631" s="585"/>
      <c r="D631" s="586"/>
      <c r="E631" s="586"/>
      <c r="F631" s="587"/>
      <c r="G631" s="235">
        <f t="shared" si="228"/>
        <v>0</v>
      </c>
      <c r="H631" s="235">
        <f t="shared" si="229"/>
        <v>0</v>
      </c>
      <c r="I631" s="235"/>
      <c r="J631" s="235"/>
      <c r="K631" s="235"/>
      <c r="L631" s="235"/>
      <c r="M631" s="235"/>
      <c r="O631" s="583">
        <v>17</v>
      </c>
      <c r="P631" s="584"/>
      <c r="Q631" s="585"/>
      <c r="R631" s="586"/>
      <c r="S631" s="586"/>
      <c r="T631" s="587"/>
      <c r="U631" s="235">
        <f t="shared" si="230"/>
        <v>0</v>
      </c>
      <c r="V631" s="235">
        <f t="shared" si="231"/>
        <v>0</v>
      </c>
      <c r="X631" s="583">
        <v>28</v>
      </c>
      <c r="Y631" s="584"/>
      <c r="Z631" s="585"/>
      <c r="AA631" s="586"/>
      <c r="AB631" s="586"/>
      <c r="AC631" s="587"/>
      <c r="AD631" s="235">
        <f t="shared" si="232"/>
        <v>0</v>
      </c>
      <c r="AE631" s="235">
        <f t="shared" si="227"/>
        <v>0</v>
      </c>
      <c r="AF631" s="235"/>
      <c r="AG631" s="584">
        <v>39</v>
      </c>
      <c r="AH631" s="584"/>
      <c r="AI631" s="586"/>
      <c r="AJ631" s="586"/>
      <c r="AK631" s="587"/>
      <c r="AL631" s="235">
        <f t="shared" si="233"/>
        <v>0</v>
      </c>
      <c r="AM631" s="235">
        <f t="shared" si="234"/>
        <v>0</v>
      </c>
    </row>
    <row r="632" spans="1:39" s="177" customFormat="1" x14ac:dyDescent="0.2">
      <c r="A632" s="583">
        <v>7</v>
      </c>
      <c r="B632" s="584"/>
      <c r="C632" s="585"/>
      <c r="D632" s="586"/>
      <c r="E632" s="586"/>
      <c r="F632" s="587"/>
      <c r="G632" s="235">
        <f t="shared" si="228"/>
        <v>0</v>
      </c>
      <c r="H632" s="235">
        <f t="shared" si="229"/>
        <v>0</v>
      </c>
      <c r="I632" s="235"/>
      <c r="J632" s="235"/>
      <c r="K632" s="235"/>
      <c r="L632" s="235"/>
      <c r="M632" s="235"/>
      <c r="O632" s="583">
        <v>18</v>
      </c>
      <c r="P632" s="584"/>
      <c r="Q632" s="585"/>
      <c r="R632" s="586"/>
      <c r="S632" s="586"/>
      <c r="T632" s="587"/>
      <c r="U632" s="235">
        <f t="shared" si="230"/>
        <v>0</v>
      </c>
      <c r="V632" s="235">
        <f t="shared" si="231"/>
        <v>0</v>
      </c>
      <c r="X632" s="583">
        <v>29</v>
      </c>
      <c r="Y632" s="584"/>
      <c r="Z632" s="585"/>
      <c r="AA632" s="586"/>
      <c r="AB632" s="586"/>
      <c r="AC632" s="587"/>
      <c r="AD632" s="235">
        <f t="shared" si="232"/>
        <v>0</v>
      </c>
      <c r="AE632" s="235">
        <f t="shared" si="227"/>
        <v>0</v>
      </c>
      <c r="AF632" s="235"/>
      <c r="AG632" s="584">
        <v>40</v>
      </c>
      <c r="AH632" s="584"/>
      <c r="AI632" s="586"/>
      <c r="AJ632" s="586"/>
      <c r="AK632" s="587"/>
      <c r="AL632" s="235">
        <f t="shared" si="233"/>
        <v>0</v>
      </c>
      <c r="AM632" s="235">
        <f t="shared" si="234"/>
        <v>0</v>
      </c>
    </row>
    <row r="633" spans="1:39" s="177" customFormat="1" x14ac:dyDescent="0.2">
      <c r="A633" s="583">
        <v>8</v>
      </c>
      <c r="B633" s="584"/>
      <c r="C633" s="585"/>
      <c r="D633" s="586"/>
      <c r="E633" s="586"/>
      <c r="F633" s="587"/>
      <c r="G633" s="235">
        <f t="shared" si="228"/>
        <v>0</v>
      </c>
      <c r="H633" s="235">
        <f t="shared" si="229"/>
        <v>0</v>
      </c>
      <c r="I633" s="235"/>
      <c r="J633" s="235"/>
      <c r="K633" s="235"/>
      <c r="L633" s="235"/>
      <c r="M633" s="235"/>
      <c r="O633" s="583">
        <v>19</v>
      </c>
      <c r="P633" s="584"/>
      <c r="Q633" s="585"/>
      <c r="R633" s="586"/>
      <c r="S633" s="586"/>
      <c r="T633" s="587"/>
      <c r="U633" s="235">
        <f t="shared" si="230"/>
        <v>0</v>
      </c>
      <c r="V633" s="235">
        <f t="shared" si="231"/>
        <v>0</v>
      </c>
      <c r="X633" s="583">
        <v>30</v>
      </c>
      <c r="Y633" s="584"/>
      <c r="Z633" s="585"/>
      <c r="AA633" s="586"/>
      <c r="AB633" s="586"/>
      <c r="AC633" s="587"/>
      <c r="AD633" s="235">
        <f t="shared" si="232"/>
        <v>0</v>
      </c>
      <c r="AE633" s="235">
        <f t="shared" si="227"/>
        <v>0</v>
      </c>
      <c r="AF633" s="235"/>
      <c r="AG633" s="584">
        <v>41</v>
      </c>
      <c r="AH633" s="584"/>
      <c r="AI633" s="586"/>
      <c r="AJ633" s="586"/>
      <c r="AK633" s="587"/>
      <c r="AL633" s="235">
        <f t="shared" si="233"/>
        <v>0</v>
      </c>
      <c r="AM633" s="235">
        <f t="shared" si="234"/>
        <v>0</v>
      </c>
    </row>
    <row r="634" spans="1:39" s="177" customFormat="1" x14ac:dyDescent="0.2">
      <c r="A634" s="583">
        <v>9</v>
      </c>
      <c r="B634" s="584"/>
      <c r="C634" s="585"/>
      <c r="D634" s="586"/>
      <c r="E634" s="586"/>
      <c r="F634" s="587"/>
      <c r="G634" s="235">
        <f t="shared" si="228"/>
        <v>0</v>
      </c>
      <c r="H634" s="235">
        <f t="shared" si="229"/>
        <v>0</v>
      </c>
      <c r="I634" s="235"/>
      <c r="J634" s="235"/>
      <c r="K634" s="235"/>
      <c r="L634" s="235"/>
      <c r="M634" s="235"/>
      <c r="O634" s="583">
        <v>20</v>
      </c>
      <c r="P634" s="584"/>
      <c r="Q634" s="585"/>
      <c r="R634" s="586"/>
      <c r="S634" s="586"/>
      <c r="T634" s="587"/>
      <c r="U634" s="235">
        <f t="shared" si="230"/>
        <v>0</v>
      </c>
      <c r="V634" s="235">
        <f t="shared" si="231"/>
        <v>0</v>
      </c>
      <c r="X634" s="583">
        <v>31</v>
      </c>
      <c r="Y634" s="584"/>
      <c r="Z634" s="585"/>
      <c r="AA634" s="586"/>
      <c r="AB634" s="586"/>
      <c r="AC634" s="587"/>
      <c r="AD634" s="235">
        <f t="shared" si="232"/>
        <v>0</v>
      </c>
      <c r="AE634" s="235">
        <f t="shared" si="227"/>
        <v>0</v>
      </c>
      <c r="AF634" s="235"/>
      <c r="AG634" s="584">
        <v>42</v>
      </c>
      <c r="AH634" s="584"/>
      <c r="AI634" s="586"/>
      <c r="AJ634" s="586"/>
      <c r="AK634" s="587"/>
      <c r="AL634" s="235">
        <f t="shared" si="233"/>
        <v>0</v>
      </c>
      <c r="AM634" s="235">
        <f t="shared" si="234"/>
        <v>0</v>
      </c>
    </row>
    <row r="635" spans="1:39" s="177" customFormat="1" x14ac:dyDescent="0.2">
      <c r="A635" s="583">
        <v>10</v>
      </c>
      <c r="B635" s="584"/>
      <c r="C635" s="585"/>
      <c r="D635" s="586"/>
      <c r="E635" s="586"/>
      <c r="F635" s="587"/>
      <c r="G635" s="235">
        <f t="shared" si="228"/>
        <v>0</v>
      </c>
      <c r="H635" s="235">
        <f t="shared" si="229"/>
        <v>0</v>
      </c>
      <c r="I635" s="235"/>
      <c r="J635" s="235"/>
      <c r="K635" s="235"/>
      <c r="L635" s="235"/>
      <c r="M635" s="235"/>
      <c r="O635" s="583">
        <v>21</v>
      </c>
      <c r="P635" s="584"/>
      <c r="Q635" s="585"/>
      <c r="R635" s="586"/>
      <c r="S635" s="586"/>
      <c r="T635" s="587"/>
      <c r="U635" s="235">
        <f t="shared" si="230"/>
        <v>0</v>
      </c>
      <c r="V635" s="235">
        <f t="shared" si="231"/>
        <v>0</v>
      </c>
      <c r="X635" s="583">
        <v>32</v>
      </c>
      <c r="Y635" s="584"/>
      <c r="Z635" s="585"/>
      <c r="AA635" s="586"/>
      <c r="AB635" s="586"/>
      <c r="AC635" s="587"/>
      <c r="AD635" s="235">
        <f t="shared" si="232"/>
        <v>0</v>
      </c>
      <c r="AE635" s="235">
        <f t="shared" si="227"/>
        <v>0</v>
      </c>
      <c r="AF635" s="235"/>
      <c r="AG635" s="584">
        <v>43</v>
      </c>
      <c r="AH635" s="584"/>
      <c r="AI635" s="586"/>
      <c r="AJ635" s="586"/>
      <c r="AK635" s="587"/>
      <c r="AL635" s="235">
        <f t="shared" si="233"/>
        <v>0</v>
      </c>
      <c r="AM635" s="235">
        <f t="shared" si="234"/>
        <v>0</v>
      </c>
    </row>
    <row r="636" spans="1:39" s="177" customFormat="1" ht="13.5" thickBot="1" x14ac:dyDescent="0.25">
      <c r="A636" s="583">
        <v>11</v>
      </c>
      <c r="B636" s="584"/>
      <c r="C636" s="585"/>
      <c r="D636" s="586"/>
      <c r="E636" s="586"/>
      <c r="F636" s="587"/>
      <c r="G636" s="235">
        <f t="shared" si="228"/>
        <v>0</v>
      </c>
      <c r="H636" s="235">
        <f t="shared" si="229"/>
        <v>0</v>
      </c>
      <c r="I636" s="235"/>
      <c r="J636" s="235"/>
      <c r="K636" s="235"/>
      <c r="L636" s="235"/>
      <c r="M636" s="235"/>
      <c r="O636" s="583">
        <v>22</v>
      </c>
      <c r="P636" s="584"/>
      <c r="Q636" s="585"/>
      <c r="R636" s="586"/>
      <c r="S636" s="586"/>
      <c r="T636" s="587"/>
      <c r="U636" s="235">
        <f t="shared" si="230"/>
        <v>0</v>
      </c>
      <c r="V636" s="235">
        <f t="shared" si="231"/>
        <v>0</v>
      </c>
      <c r="X636" s="583">
        <v>33</v>
      </c>
      <c r="Y636" s="584"/>
      <c r="Z636" s="585"/>
      <c r="AA636" s="586"/>
      <c r="AB636" s="586"/>
      <c r="AC636" s="587"/>
      <c r="AD636" s="235">
        <f t="shared" si="232"/>
        <v>0</v>
      </c>
      <c r="AE636" s="235">
        <f t="shared" si="227"/>
        <v>0</v>
      </c>
      <c r="AF636" s="235"/>
      <c r="AG636" s="589"/>
      <c r="AH636" s="589" t="s">
        <v>3</v>
      </c>
      <c r="AI636" s="589"/>
      <c r="AJ636" s="589"/>
      <c r="AK636" s="590">
        <f>SUM(F626:F636)+SUM(T626:T636)+SUM(AK626:AK635)+SUM(AC626:AC636)</f>
        <v>0</v>
      </c>
      <c r="AL636" s="235"/>
      <c r="AM636" s="235"/>
    </row>
    <row r="637" spans="1:39" s="177" customFormat="1" x14ac:dyDescent="0.2">
      <c r="B637" s="591"/>
      <c r="C637" s="328"/>
      <c r="D637" s="592"/>
      <c r="E637" s="592"/>
      <c r="F637" s="575"/>
      <c r="G637" s="235"/>
      <c r="H637" s="235"/>
      <c r="I637" s="235"/>
      <c r="J637" s="235"/>
      <c r="K637" s="235"/>
      <c r="L637" s="235"/>
      <c r="M637" s="235"/>
      <c r="P637" s="591"/>
      <c r="Q637" s="328"/>
      <c r="R637" s="592"/>
      <c r="S637" s="592"/>
      <c r="T637" s="575"/>
      <c r="U637" s="235"/>
      <c r="V637" s="235"/>
      <c r="Y637" s="591"/>
      <c r="Z637" s="328"/>
      <c r="AA637" s="592"/>
      <c r="AB637" s="592"/>
      <c r="AC637" s="575"/>
      <c r="AD637" s="235"/>
      <c r="AE637" s="235"/>
      <c r="AF637" s="235"/>
      <c r="AG637" s="591"/>
      <c r="AH637" s="591"/>
      <c r="AI637" s="592"/>
      <c r="AJ637" s="592"/>
      <c r="AK637" s="575"/>
      <c r="AL637" s="235"/>
      <c r="AM637" s="235"/>
    </row>
    <row r="638" spans="1:39" s="177" customFormat="1" x14ac:dyDescent="0.2">
      <c r="B638" s="591"/>
      <c r="C638" s="328"/>
      <c r="D638" s="592"/>
      <c r="E638" s="592"/>
      <c r="F638" s="575"/>
      <c r="G638" s="235"/>
      <c r="H638" s="235"/>
      <c r="I638" s="235"/>
      <c r="J638" s="235"/>
      <c r="K638" s="235"/>
      <c r="L638" s="235"/>
      <c r="M638" s="235"/>
      <c r="P638" s="591"/>
      <c r="Q638" s="328"/>
      <c r="R638" s="592"/>
      <c r="S638" s="592"/>
      <c r="T638" s="575"/>
      <c r="U638" s="235"/>
      <c r="V638" s="235"/>
      <c r="Y638" s="591"/>
      <c r="Z638" s="328"/>
      <c r="AA638" s="592"/>
      <c r="AB638" s="592"/>
      <c r="AC638" s="575"/>
      <c r="AD638" s="235"/>
      <c r="AE638" s="235"/>
      <c r="AF638" s="235"/>
      <c r="AG638" s="591"/>
      <c r="AH638" s="591"/>
      <c r="AI638" s="592"/>
      <c r="AJ638" s="592"/>
      <c r="AK638" s="575"/>
      <c r="AL638" s="235"/>
      <c r="AM638" s="235"/>
    </row>
    <row r="639" spans="1:39" s="177" customFormat="1" x14ac:dyDescent="0.2">
      <c r="B639" s="591"/>
      <c r="C639" s="328"/>
      <c r="D639" s="592"/>
      <c r="E639" s="592"/>
      <c r="F639" s="575"/>
      <c r="G639" s="235"/>
      <c r="H639" s="235"/>
      <c r="I639" s="235"/>
      <c r="J639" s="235"/>
      <c r="K639" s="235"/>
      <c r="L639" s="235"/>
      <c r="M639" s="235"/>
      <c r="P639" s="591"/>
      <c r="Q639" s="328"/>
      <c r="R639" s="592"/>
      <c r="S639" s="592"/>
      <c r="T639" s="575"/>
      <c r="U639" s="235"/>
      <c r="V639" s="235"/>
      <c r="Y639" s="591"/>
      <c r="Z639" s="328"/>
      <c r="AA639" s="592"/>
      <c r="AB639" s="592"/>
      <c r="AC639" s="575"/>
      <c r="AD639" s="235"/>
      <c r="AE639" s="235"/>
      <c r="AF639" s="235"/>
      <c r="AG639" s="591"/>
      <c r="AH639" s="591"/>
      <c r="AI639" s="592"/>
      <c r="AJ639" s="592"/>
      <c r="AK639" s="575"/>
      <c r="AL639" s="235"/>
      <c r="AM639" s="235"/>
    </row>
    <row r="640" spans="1:39" s="177" customFormat="1" x14ac:dyDescent="0.2">
      <c r="B640" s="591"/>
      <c r="C640" s="328"/>
      <c r="D640" s="592"/>
      <c r="E640" s="592"/>
      <c r="F640" s="575"/>
      <c r="G640" s="235"/>
      <c r="H640" s="235"/>
      <c r="I640" s="235"/>
      <c r="J640" s="235"/>
      <c r="K640" s="235"/>
      <c r="L640" s="235"/>
      <c r="M640" s="235"/>
      <c r="P640" s="591"/>
      <c r="Q640" s="328"/>
      <c r="R640" s="592"/>
      <c r="S640" s="592"/>
      <c r="T640" s="575"/>
      <c r="U640" s="235"/>
      <c r="V640" s="235"/>
      <c r="Y640" s="591"/>
      <c r="Z640" s="328"/>
      <c r="AA640" s="592"/>
      <c r="AB640" s="592"/>
      <c r="AC640" s="575"/>
      <c r="AD640" s="235"/>
      <c r="AE640" s="235"/>
      <c r="AF640" s="235"/>
      <c r="AG640" s="591"/>
      <c r="AH640" s="591"/>
      <c r="AI640" s="592"/>
      <c r="AJ640" s="592"/>
      <c r="AK640" s="575"/>
      <c r="AL640" s="235"/>
      <c r="AM640" s="235"/>
    </row>
    <row r="641" spans="1:39" s="177" customFormat="1" x14ac:dyDescent="0.2">
      <c r="B641" s="591"/>
      <c r="C641" s="328"/>
      <c r="D641" s="592"/>
      <c r="E641" s="592"/>
      <c r="F641" s="575"/>
      <c r="G641" s="235"/>
      <c r="H641" s="235"/>
      <c r="I641" s="235"/>
      <c r="J641" s="235"/>
      <c r="K641" s="235"/>
      <c r="L641" s="235"/>
      <c r="M641" s="235"/>
      <c r="P641" s="591"/>
      <c r="Q641" s="328"/>
      <c r="R641" s="592"/>
      <c r="S641" s="592"/>
      <c r="T641" s="575"/>
      <c r="U641" s="235"/>
      <c r="V641" s="235"/>
      <c r="Y641" s="591"/>
      <c r="Z641" s="328"/>
      <c r="AA641" s="592"/>
      <c r="AB641" s="592"/>
      <c r="AC641" s="575"/>
      <c r="AD641" s="235"/>
      <c r="AE641" s="235"/>
      <c r="AF641" s="235"/>
      <c r="AG641" s="591"/>
      <c r="AH641" s="591"/>
      <c r="AI641" s="592"/>
      <c r="AJ641" s="592"/>
      <c r="AK641" s="575"/>
      <c r="AL641" s="235"/>
      <c r="AM641" s="235"/>
    </row>
    <row r="642" spans="1:39" s="177" customFormat="1" x14ac:dyDescent="0.2">
      <c r="B642" s="591"/>
      <c r="C642" s="328"/>
      <c r="D642" s="592"/>
      <c r="E642" s="592"/>
      <c r="F642" s="575"/>
      <c r="G642" s="235"/>
      <c r="H642" s="235"/>
      <c r="I642" s="235"/>
      <c r="J642" s="235"/>
      <c r="K642" s="235"/>
      <c r="L642" s="235"/>
      <c r="M642" s="235"/>
      <c r="P642" s="591"/>
      <c r="Q642" s="328"/>
      <c r="R642" s="592"/>
      <c r="S642" s="592"/>
      <c r="T642" s="575"/>
      <c r="U642" s="235"/>
      <c r="V642" s="235"/>
      <c r="Y642" s="591"/>
      <c r="Z642" s="328"/>
      <c r="AA642" s="592"/>
      <c r="AB642" s="592"/>
      <c r="AC642" s="575"/>
      <c r="AD642" s="235"/>
      <c r="AE642" s="235"/>
      <c r="AF642" s="235"/>
      <c r="AG642" s="591"/>
      <c r="AH642" s="591"/>
      <c r="AI642" s="592"/>
      <c r="AJ642" s="592"/>
      <c r="AK642" s="575"/>
      <c r="AL642" s="235"/>
      <c r="AM642" s="235"/>
    </row>
    <row r="643" spans="1:39" s="177" customFormat="1" ht="13.5" thickBot="1" x14ac:dyDescent="0.25">
      <c r="B643" s="591"/>
      <c r="C643" s="328"/>
      <c r="D643" s="592"/>
      <c r="E643" s="592"/>
      <c r="F643" s="575"/>
      <c r="G643" s="235"/>
      <c r="H643" s="235"/>
      <c r="I643" s="235"/>
      <c r="J643" s="235"/>
      <c r="K643" s="235"/>
      <c r="L643" s="235"/>
      <c r="M643" s="235"/>
      <c r="P643" s="591"/>
      <c r="Q643" s="328"/>
      <c r="R643" s="592"/>
      <c r="S643" s="592"/>
      <c r="T643" s="575"/>
      <c r="U643" s="235"/>
      <c r="V643" s="235"/>
      <c r="Y643" s="591"/>
      <c r="Z643" s="328"/>
      <c r="AA643" s="592"/>
      <c r="AB643" s="592"/>
      <c r="AC643" s="575"/>
      <c r="AD643" s="235"/>
      <c r="AE643" s="235"/>
      <c r="AF643" s="235"/>
      <c r="AG643" s="591"/>
      <c r="AH643" s="591"/>
      <c r="AI643" s="592"/>
      <c r="AJ643" s="592"/>
      <c r="AK643" s="575"/>
      <c r="AL643" s="235"/>
      <c r="AM643" s="235"/>
    </row>
    <row r="644" spans="1:39" s="177" customFormat="1" ht="13.5" thickBot="1" x14ac:dyDescent="0.25">
      <c r="A644" s="579">
        <v>30</v>
      </c>
      <c r="B644" s="579"/>
      <c r="C644" s="472"/>
      <c r="D644" s="816" t="s">
        <v>159</v>
      </c>
      <c r="E644" s="812" t="s">
        <v>34</v>
      </c>
      <c r="F644" s="580">
        <f>+$AK656</f>
        <v>0</v>
      </c>
      <c r="G644" s="235"/>
      <c r="H644" s="235"/>
      <c r="I644" s="235"/>
      <c r="J644" s="235"/>
      <c r="K644" s="235"/>
      <c r="L644" s="235"/>
      <c r="M644" s="235"/>
      <c r="O644" s="579"/>
      <c r="P644" s="579"/>
      <c r="Q644" s="472"/>
      <c r="R644" s="816" t="s">
        <v>159</v>
      </c>
      <c r="S644" s="812" t="s">
        <v>34</v>
      </c>
      <c r="T644" s="580">
        <f>+$AK656</f>
        <v>0</v>
      </c>
      <c r="U644" s="235"/>
      <c r="V644" s="235"/>
      <c r="X644" s="579">
        <v>30</v>
      </c>
      <c r="Y644" s="579"/>
      <c r="Z644" s="472"/>
      <c r="AA644" s="816" t="s">
        <v>159</v>
      </c>
      <c r="AB644" s="812" t="s">
        <v>34</v>
      </c>
      <c r="AC644" s="580">
        <f>+$AK656</f>
        <v>0</v>
      </c>
      <c r="AD644" s="235"/>
      <c r="AE644" s="235"/>
      <c r="AF644" s="235"/>
      <c r="AG644" s="579"/>
      <c r="AH644" s="579"/>
      <c r="AI644" s="816" t="s">
        <v>159</v>
      </c>
      <c r="AJ644" s="812" t="s">
        <v>34</v>
      </c>
      <c r="AK644" s="814" t="s">
        <v>18</v>
      </c>
      <c r="AL644" s="235"/>
      <c r="AM644" s="235"/>
    </row>
    <row r="645" spans="1:39" s="177" customFormat="1" ht="51" x14ac:dyDescent="0.2">
      <c r="A645" s="581" t="s">
        <v>7</v>
      </c>
      <c r="B645" s="582" t="str">
        <f>+" אסמכתא " &amp; $B$32 &amp;"         חזרה לטבלה "</f>
        <v xml:space="preserve"> אסמכתא          חזרה לטבלה </v>
      </c>
      <c r="C645" s="477" t="s">
        <v>203</v>
      </c>
      <c r="D645" s="817"/>
      <c r="E645" s="813"/>
      <c r="F645" s="580" t="s">
        <v>18</v>
      </c>
      <c r="G645" s="235"/>
      <c r="H645" s="235"/>
      <c r="I645" s="235"/>
      <c r="J645" s="235"/>
      <c r="K645" s="235"/>
      <c r="L645" s="235"/>
      <c r="M645" s="235"/>
      <c r="O645" s="581" t="s">
        <v>23</v>
      </c>
      <c r="P645" s="582" t="str">
        <f>+" אסמכתא " &amp; $B$32 &amp;"         חזרה לטבלה "</f>
        <v xml:space="preserve"> אסמכתא          חזרה לטבלה </v>
      </c>
      <c r="Q645" s="477" t="s">
        <v>203</v>
      </c>
      <c r="R645" s="817"/>
      <c r="S645" s="813"/>
      <c r="T645" s="580" t="s">
        <v>18</v>
      </c>
      <c r="U645" s="235"/>
      <c r="V645" s="235"/>
      <c r="X645" s="581" t="s">
        <v>7</v>
      </c>
      <c r="Y645" s="582" t="str">
        <f>+" אסמכתא " &amp; $B$32 &amp;"         חזרה לטבלה "</f>
        <v xml:space="preserve"> אסמכתא          חזרה לטבלה </v>
      </c>
      <c r="Z645" s="477" t="s">
        <v>203</v>
      </c>
      <c r="AA645" s="817"/>
      <c r="AB645" s="813"/>
      <c r="AC645" s="580" t="s">
        <v>18</v>
      </c>
      <c r="AD645" s="235"/>
      <c r="AE645" s="235"/>
      <c r="AF645" s="235"/>
      <c r="AG645" s="582" t="s">
        <v>23</v>
      </c>
      <c r="AH645" s="582" t="str">
        <f>+" אסמכתא " &amp; $B$32 &amp;"         חזרה לטבלה "</f>
        <v xml:space="preserve"> אסמכתא          חזרה לטבלה </v>
      </c>
      <c r="AI645" s="817"/>
      <c r="AJ645" s="813"/>
      <c r="AK645" s="815"/>
      <c r="AL645" s="235"/>
      <c r="AM645" s="235"/>
    </row>
    <row r="646" spans="1:39" s="177" customFormat="1" x14ac:dyDescent="0.2">
      <c r="A646" s="583">
        <v>1</v>
      </c>
      <c r="B646" s="584"/>
      <c r="C646" s="585"/>
      <c r="D646" s="586"/>
      <c r="E646" s="586"/>
      <c r="F646" s="587"/>
      <c r="G646" s="235">
        <f>IF(AND((COUNTA($C$32)=1),(COUNTA(F646)=1),($C$32&lt;&gt;0),(OR((E646&lt;$C$62),(E646&gt;($E$62+61))))),1,0)</f>
        <v>0</v>
      </c>
      <c r="H646" s="235">
        <f>IF(AND((COUNTA($C$32)=1),(COUNTA(F646)=1),($C$32&lt;&gt;0),(OR((D646&lt;$C$62),(D646&gt;($E$62))))),1,0)</f>
        <v>0</v>
      </c>
      <c r="I646" s="235"/>
      <c r="J646" s="235"/>
      <c r="K646" s="235"/>
      <c r="L646" s="235"/>
      <c r="M646" s="235"/>
      <c r="O646" s="583">
        <v>12</v>
      </c>
      <c r="P646" s="584"/>
      <c r="Q646" s="585"/>
      <c r="R646" s="586"/>
      <c r="S646" s="586"/>
      <c r="T646" s="587"/>
      <c r="U646" s="235">
        <f>IF(AND((COUNTA($C$32)=1),(COUNTA(T646)=1),($C$32&lt;&gt;0),(OR((S646&lt;$C$62),(S646&gt;($E$62+61))))),1,0)</f>
        <v>0</v>
      </c>
      <c r="V646" s="235">
        <f>IF(AND((COUNTA($C$32)=1),(COUNTA(T646)=1),($C$32&lt;&gt;0),(OR((R646&lt;$C$62),(R646&gt;($E$62))))),1,0)</f>
        <v>0</v>
      </c>
      <c r="X646" s="583">
        <v>23</v>
      </c>
      <c r="Y646" s="584"/>
      <c r="Z646" s="585"/>
      <c r="AA646" s="586"/>
      <c r="AB646" s="586"/>
      <c r="AC646" s="587"/>
      <c r="AD646" s="235">
        <f>IF(AND((COUNTA($C$32)=1),(COUNTA(AC646)=1),($C$32&lt;&gt;0),(OR((AB646&lt;$C$62),(AB646&gt;($E$62+61))))),1,0)</f>
        <v>0</v>
      </c>
      <c r="AE646" s="235">
        <f t="shared" ref="AE646:AE656" si="235">IF(AND((COUNTA($C$32)=1),(COUNTA(AC646)=1),($C$32&lt;&gt;0),(OR((AA646&lt;$C$62),(AA646&gt;($E$62))))),1,0)</f>
        <v>0</v>
      </c>
      <c r="AF646" s="235"/>
      <c r="AG646" s="584">
        <v>34</v>
      </c>
      <c r="AH646" s="584"/>
      <c r="AI646" s="586"/>
      <c r="AJ646" s="586"/>
      <c r="AK646" s="587"/>
      <c r="AL646" s="235">
        <f>IF(AND((COUNTA($C$32)=1),(COUNTA(AK646)=1),($C$32&lt;&gt;0),(OR((AJ646&lt;$C$62),(AJ646&gt;($E$62+61))))),1,0)</f>
        <v>0</v>
      </c>
      <c r="AM646" s="235">
        <f>IF(AND((COUNTA($C$32)=1),(COUNTA(AK646)=1),($C$32&lt;&gt;0),(OR((AI646&lt;$C$62),(AI646&gt;($E$62))))),1,0)</f>
        <v>0</v>
      </c>
    </row>
    <row r="647" spans="1:39" s="177" customFormat="1" x14ac:dyDescent="0.2">
      <c r="A647" s="583">
        <v>2</v>
      </c>
      <c r="B647" s="584"/>
      <c r="C647" s="585"/>
      <c r="D647" s="586"/>
      <c r="E647" s="586"/>
      <c r="F647" s="587"/>
      <c r="G647" s="235">
        <f t="shared" ref="G647:G656" si="236">IF(AND((COUNTA($C$32)=1),(COUNTA(F647)=1),($C$32&lt;&gt;0),(OR((E647&lt;$C$62),(E647&gt;($E$62+61))))),1,0)</f>
        <v>0</v>
      </c>
      <c r="H647" s="235">
        <f t="shared" ref="H647:H656" si="237">IF(AND((COUNTA($C$32)=1),(COUNTA(F647)=1),($C$32&lt;&gt;0),(OR((D647&lt;$C$62),(D647&gt;($E$62))))),1,0)</f>
        <v>0</v>
      </c>
      <c r="I647" s="235"/>
      <c r="J647" s="235"/>
      <c r="K647" s="235"/>
      <c r="L647" s="235"/>
      <c r="M647" s="235"/>
      <c r="O647" s="583">
        <v>13</v>
      </c>
      <c r="P647" s="584"/>
      <c r="Q647" s="585"/>
      <c r="R647" s="586"/>
      <c r="S647" s="586"/>
      <c r="T647" s="587"/>
      <c r="U647" s="235">
        <f t="shared" ref="U647:U656" si="238">IF(AND((COUNTA($C$32)=1),(COUNTA(T647)=1),($C$32&lt;&gt;0),(OR((S647&lt;$C$62),(S647&gt;($E$62+61))))),1,0)</f>
        <v>0</v>
      </c>
      <c r="V647" s="235">
        <f t="shared" ref="V647:V656" si="239">IF(AND((COUNTA($C$32)=1),(COUNTA(T647)=1),($C$32&lt;&gt;0),(OR((R647&lt;$C$62),(R647&gt;($E$62))))),1,0)</f>
        <v>0</v>
      </c>
      <c r="X647" s="583">
        <v>24</v>
      </c>
      <c r="Y647" s="584"/>
      <c r="Z647" s="585"/>
      <c r="AA647" s="586"/>
      <c r="AB647" s="586"/>
      <c r="AC647" s="587"/>
      <c r="AD647" s="235">
        <f t="shared" ref="AD647:AD656" si="240">IF(AND((COUNTA($C$32)=1),(COUNTA(AC647)=1),($C$32&lt;&gt;0),(OR((AB647&lt;$C$62),(AB647&gt;($E$62+61))))),1,0)</f>
        <v>0</v>
      </c>
      <c r="AE647" s="235">
        <f t="shared" si="235"/>
        <v>0</v>
      </c>
      <c r="AF647" s="235"/>
      <c r="AG647" s="584">
        <v>35</v>
      </c>
      <c r="AH647" s="584"/>
      <c r="AI647" s="586"/>
      <c r="AJ647" s="586"/>
      <c r="AK647" s="587"/>
      <c r="AL647" s="235">
        <f t="shared" ref="AL647:AL655" si="241">IF(AND((COUNTA($C$32)=1),(COUNTA(AK647)=1),($C$32&lt;&gt;0),(OR((AJ647&lt;$C$62),(AJ647&gt;($E$62+61))))),1,0)</f>
        <v>0</v>
      </c>
      <c r="AM647" s="235">
        <f t="shared" ref="AM647:AM655" si="242">IF(AND((COUNTA($C$32)=1),(COUNTA(AK647)=1),($C$32&lt;&gt;0),(OR((AI647&lt;$C$62),(AI647&gt;($E$62))))),1,0)</f>
        <v>0</v>
      </c>
    </row>
    <row r="648" spans="1:39" s="177" customFormat="1" x14ac:dyDescent="0.2">
      <c r="A648" s="583">
        <v>3</v>
      </c>
      <c r="B648" s="584"/>
      <c r="C648" s="585"/>
      <c r="D648" s="586"/>
      <c r="E648" s="586"/>
      <c r="F648" s="587"/>
      <c r="G648" s="235">
        <f t="shared" si="236"/>
        <v>0</v>
      </c>
      <c r="H648" s="235">
        <f t="shared" si="237"/>
        <v>0</v>
      </c>
      <c r="I648" s="235"/>
      <c r="J648" s="235"/>
      <c r="K648" s="235"/>
      <c r="L648" s="235"/>
      <c r="M648" s="235"/>
      <c r="O648" s="583">
        <v>14</v>
      </c>
      <c r="P648" s="584"/>
      <c r="Q648" s="585"/>
      <c r="R648" s="586"/>
      <c r="S648" s="586"/>
      <c r="T648" s="587"/>
      <c r="U648" s="235">
        <f t="shared" si="238"/>
        <v>0</v>
      </c>
      <c r="V648" s="235">
        <f t="shared" si="239"/>
        <v>0</v>
      </c>
      <c r="X648" s="583">
        <v>25</v>
      </c>
      <c r="Y648" s="584"/>
      <c r="Z648" s="585"/>
      <c r="AA648" s="586"/>
      <c r="AB648" s="586"/>
      <c r="AC648" s="587"/>
      <c r="AD648" s="235">
        <f t="shared" si="240"/>
        <v>0</v>
      </c>
      <c r="AE648" s="235">
        <f t="shared" si="235"/>
        <v>0</v>
      </c>
      <c r="AF648" s="235"/>
      <c r="AG648" s="584">
        <v>36</v>
      </c>
      <c r="AH648" s="584"/>
      <c r="AI648" s="586"/>
      <c r="AJ648" s="586"/>
      <c r="AK648" s="587"/>
      <c r="AL648" s="235">
        <f t="shared" si="241"/>
        <v>0</v>
      </c>
      <c r="AM648" s="235">
        <f t="shared" si="242"/>
        <v>0</v>
      </c>
    </row>
    <row r="649" spans="1:39" s="177" customFormat="1" x14ac:dyDescent="0.2">
      <c r="A649" s="583">
        <v>4</v>
      </c>
      <c r="B649" s="584"/>
      <c r="C649" s="585"/>
      <c r="D649" s="586"/>
      <c r="E649" s="586"/>
      <c r="F649" s="587"/>
      <c r="G649" s="235">
        <f t="shared" si="236"/>
        <v>0</v>
      </c>
      <c r="H649" s="235">
        <f t="shared" si="237"/>
        <v>0</v>
      </c>
      <c r="I649" s="235"/>
      <c r="J649" s="235"/>
      <c r="K649" s="235"/>
      <c r="L649" s="235"/>
      <c r="M649" s="235"/>
      <c r="O649" s="583">
        <v>15</v>
      </c>
      <c r="P649" s="584"/>
      <c r="Q649" s="585"/>
      <c r="R649" s="586"/>
      <c r="S649" s="586"/>
      <c r="T649" s="587"/>
      <c r="U649" s="235">
        <f t="shared" si="238"/>
        <v>0</v>
      </c>
      <c r="V649" s="235">
        <f t="shared" si="239"/>
        <v>0</v>
      </c>
      <c r="X649" s="583">
        <v>26</v>
      </c>
      <c r="Y649" s="584"/>
      <c r="Z649" s="585"/>
      <c r="AA649" s="586"/>
      <c r="AB649" s="586"/>
      <c r="AC649" s="587"/>
      <c r="AD649" s="235">
        <f t="shared" si="240"/>
        <v>0</v>
      </c>
      <c r="AE649" s="235">
        <f t="shared" si="235"/>
        <v>0</v>
      </c>
      <c r="AF649" s="235"/>
      <c r="AG649" s="584">
        <v>37</v>
      </c>
      <c r="AH649" s="584"/>
      <c r="AI649" s="586"/>
      <c r="AJ649" s="586"/>
      <c r="AK649" s="587"/>
      <c r="AL649" s="235">
        <f t="shared" si="241"/>
        <v>0</v>
      </c>
      <c r="AM649" s="235">
        <f t="shared" si="242"/>
        <v>0</v>
      </c>
    </row>
    <row r="650" spans="1:39" s="177" customFormat="1" x14ac:dyDescent="0.2">
      <c r="A650" s="583">
        <v>5</v>
      </c>
      <c r="B650" s="584"/>
      <c r="C650" s="585"/>
      <c r="D650" s="586"/>
      <c r="E650" s="586"/>
      <c r="F650" s="587"/>
      <c r="G650" s="235">
        <f t="shared" si="236"/>
        <v>0</v>
      </c>
      <c r="H650" s="235">
        <f t="shared" si="237"/>
        <v>0</v>
      </c>
      <c r="I650" s="235"/>
      <c r="J650" s="235"/>
      <c r="K650" s="235"/>
      <c r="L650" s="235"/>
      <c r="M650" s="235"/>
      <c r="O650" s="583">
        <v>16</v>
      </c>
      <c r="P650" s="584"/>
      <c r="Q650" s="585"/>
      <c r="R650" s="586"/>
      <c r="S650" s="586"/>
      <c r="T650" s="587"/>
      <c r="U650" s="235">
        <f t="shared" si="238"/>
        <v>0</v>
      </c>
      <c r="V650" s="235">
        <f t="shared" si="239"/>
        <v>0</v>
      </c>
      <c r="X650" s="583">
        <v>27</v>
      </c>
      <c r="Y650" s="584"/>
      <c r="Z650" s="585"/>
      <c r="AA650" s="586"/>
      <c r="AB650" s="586"/>
      <c r="AC650" s="587"/>
      <c r="AD650" s="235">
        <f t="shared" si="240"/>
        <v>0</v>
      </c>
      <c r="AE650" s="235">
        <f t="shared" si="235"/>
        <v>0</v>
      </c>
      <c r="AF650" s="235"/>
      <c r="AG650" s="584">
        <v>38</v>
      </c>
      <c r="AH650" s="584"/>
      <c r="AI650" s="586"/>
      <c r="AJ650" s="586"/>
      <c r="AK650" s="587"/>
      <c r="AL650" s="235">
        <f t="shared" si="241"/>
        <v>0</v>
      </c>
      <c r="AM650" s="235">
        <f t="shared" si="242"/>
        <v>0</v>
      </c>
    </row>
    <row r="651" spans="1:39" s="177" customFormat="1" x14ac:dyDescent="0.2">
      <c r="A651" s="583">
        <v>6</v>
      </c>
      <c r="B651" s="584"/>
      <c r="C651" s="585"/>
      <c r="D651" s="586"/>
      <c r="E651" s="586"/>
      <c r="F651" s="587"/>
      <c r="G651" s="235">
        <f t="shared" si="236"/>
        <v>0</v>
      </c>
      <c r="H651" s="235">
        <f t="shared" si="237"/>
        <v>0</v>
      </c>
      <c r="I651" s="235"/>
      <c r="J651" s="235"/>
      <c r="K651" s="235"/>
      <c r="L651" s="235"/>
      <c r="M651" s="235"/>
      <c r="O651" s="583">
        <v>17</v>
      </c>
      <c r="P651" s="584"/>
      <c r="Q651" s="585"/>
      <c r="R651" s="586"/>
      <c r="S651" s="586"/>
      <c r="T651" s="587"/>
      <c r="U651" s="235">
        <f t="shared" si="238"/>
        <v>0</v>
      </c>
      <c r="V651" s="235">
        <f t="shared" si="239"/>
        <v>0</v>
      </c>
      <c r="X651" s="583">
        <v>28</v>
      </c>
      <c r="Y651" s="584"/>
      <c r="Z651" s="585"/>
      <c r="AA651" s="586"/>
      <c r="AB651" s="586"/>
      <c r="AC651" s="587"/>
      <c r="AD651" s="235">
        <f t="shared" si="240"/>
        <v>0</v>
      </c>
      <c r="AE651" s="235">
        <f t="shared" si="235"/>
        <v>0</v>
      </c>
      <c r="AF651" s="235"/>
      <c r="AG651" s="584">
        <v>39</v>
      </c>
      <c r="AH651" s="584"/>
      <c r="AI651" s="586"/>
      <c r="AJ651" s="586"/>
      <c r="AK651" s="587"/>
      <c r="AL651" s="235">
        <f t="shared" si="241"/>
        <v>0</v>
      </c>
      <c r="AM651" s="235">
        <f t="shared" si="242"/>
        <v>0</v>
      </c>
    </row>
    <row r="652" spans="1:39" s="177" customFormat="1" x14ac:dyDescent="0.2">
      <c r="A652" s="583">
        <v>7</v>
      </c>
      <c r="B652" s="584"/>
      <c r="C652" s="585"/>
      <c r="D652" s="586"/>
      <c r="E652" s="586"/>
      <c r="F652" s="587"/>
      <c r="G652" s="235">
        <f t="shared" si="236"/>
        <v>0</v>
      </c>
      <c r="H652" s="235">
        <f t="shared" si="237"/>
        <v>0</v>
      </c>
      <c r="I652" s="235"/>
      <c r="J652" s="235"/>
      <c r="K652" s="235"/>
      <c r="L652" s="235"/>
      <c r="M652" s="235"/>
      <c r="O652" s="583">
        <v>18</v>
      </c>
      <c r="P652" s="584"/>
      <c r="Q652" s="585"/>
      <c r="R652" s="586"/>
      <c r="S652" s="586"/>
      <c r="T652" s="587"/>
      <c r="U652" s="235">
        <f t="shared" si="238"/>
        <v>0</v>
      </c>
      <c r="V652" s="235">
        <f t="shared" si="239"/>
        <v>0</v>
      </c>
      <c r="X652" s="583">
        <v>29</v>
      </c>
      <c r="Y652" s="584"/>
      <c r="Z652" s="585"/>
      <c r="AA652" s="586"/>
      <c r="AB652" s="586"/>
      <c r="AC652" s="587"/>
      <c r="AD652" s="235">
        <f t="shared" si="240"/>
        <v>0</v>
      </c>
      <c r="AE652" s="235">
        <f t="shared" si="235"/>
        <v>0</v>
      </c>
      <c r="AF652" s="235"/>
      <c r="AG652" s="584">
        <v>40</v>
      </c>
      <c r="AH652" s="584"/>
      <c r="AI652" s="586"/>
      <c r="AJ652" s="586"/>
      <c r="AK652" s="587"/>
      <c r="AL652" s="235">
        <f t="shared" si="241"/>
        <v>0</v>
      </c>
      <c r="AM652" s="235">
        <f t="shared" si="242"/>
        <v>0</v>
      </c>
    </row>
    <row r="653" spans="1:39" s="177" customFormat="1" x14ac:dyDescent="0.2">
      <c r="A653" s="583">
        <v>8</v>
      </c>
      <c r="B653" s="584"/>
      <c r="C653" s="585"/>
      <c r="D653" s="586"/>
      <c r="E653" s="586"/>
      <c r="F653" s="587"/>
      <c r="G653" s="235">
        <f t="shared" si="236"/>
        <v>0</v>
      </c>
      <c r="H653" s="235">
        <f t="shared" si="237"/>
        <v>0</v>
      </c>
      <c r="I653" s="235"/>
      <c r="J653" s="235"/>
      <c r="K653" s="235"/>
      <c r="L653" s="235"/>
      <c r="M653" s="235"/>
      <c r="O653" s="583">
        <v>19</v>
      </c>
      <c r="P653" s="584"/>
      <c r="Q653" s="585"/>
      <c r="R653" s="586"/>
      <c r="S653" s="586"/>
      <c r="T653" s="587"/>
      <c r="U653" s="235">
        <f t="shared" si="238"/>
        <v>0</v>
      </c>
      <c r="V653" s="235">
        <f t="shared" si="239"/>
        <v>0</v>
      </c>
      <c r="X653" s="583">
        <v>30</v>
      </c>
      <c r="Y653" s="584"/>
      <c r="Z653" s="585"/>
      <c r="AA653" s="586"/>
      <c r="AB653" s="586"/>
      <c r="AC653" s="587"/>
      <c r="AD653" s="235">
        <f t="shared" si="240"/>
        <v>0</v>
      </c>
      <c r="AE653" s="235">
        <f t="shared" si="235"/>
        <v>0</v>
      </c>
      <c r="AF653" s="235"/>
      <c r="AG653" s="584">
        <v>41</v>
      </c>
      <c r="AH653" s="584"/>
      <c r="AI653" s="586"/>
      <c r="AJ653" s="586"/>
      <c r="AK653" s="587"/>
      <c r="AL653" s="235">
        <f t="shared" si="241"/>
        <v>0</v>
      </c>
      <c r="AM653" s="235">
        <f t="shared" si="242"/>
        <v>0</v>
      </c>
    </row>
    <row r="654" spans="1:39" s="177" customFormat="1" x14ac:dyDescent="0.2">
      <c r="A654" s="583">
        <v>9</v>
      </c>
      <c r="B654" s="584"/>
      <c r="C654" s="585"/>
      <c r="D654" s="586"/>
      <c r="E654" s="586"/>
      <c r="F654" s="587"/>
      <c r="G654" s="235">
        <f t="shared" si="236"/>
        <v>0</v>
      </c>
      <c r="H654" s="235">
        <f t="shared" si="237"/>
        <v>0</v>
      </c>
      <c r="I654" s="235"/>
      <c r="J654" s="235"/>
      <c r="K654" s="235"/>
      <c r="L654" s="235"/>
      <c r="M654" s="235"/>
      <c r="O654" s="583">
        <v>20</v>
      </c>
      <c r="P654" s="584"/>
      <c r="Q654" s="585"/>
      <c r="R654" s="586"/>
      <c r="S654" s="586"/>
      <c r="T654" s="587"/>
      <c r="U654" s="235">
        <f t="shared" si="238"/>
        <v>0</v>
      </c>
      <c r="V654" s="235">
        <f t="shared" si="239"/>
        <v>0</v>
      </c>
      <c r="X654" s="583">
        <v>31</v>
      </c>
      <c r="Y654" s="584"/>
      <c r="Z654" s="585"/>
      <c r="AA654" s="586"/>
      <c r="AB654" s="586"/>
      <c r="AC654" s="587"/>
      <c r="AD654" s="235">
        <f t="shared" si="240"/>
        <v>0</v>
      </c>
      <c r="AE654" s="235">
        <f t="shared" si="235"/>
        <v>0</v>
      </c>
      <c r="AF654" s="235"/>
      <c r="AG654" s="584">
        <v>42</v>
      </c>
      <c r="AH654" s="584"/>
      <c r="AI654" s="586"/>
      <c r="AJ654" s="586"/>
      <c r="AK654" s="587"/>
      <c r="AL654" s="235">
        <f t="shared" si="241"/>
        <v>0</v>
      </c>
      <c r="AM654" s="235">
        <f t="shared" si="242"/>
        <v>0</v>
      </c>
    </row>
    <row r="655" spans="1:39" s="177" customFormat="1" x14ac:dyDescent="0.2">
      <c r="A655" s="583">
        <v>10</v>
      </c>
      <c r="B655" s="584"/>
      <c r="C655" s="585"/>
      <c r="D655" s="586"/>
      <c r="E655" s="586"/>
      <c r="F655" s="587"/>
      <c r="G655" s="235">
        <f t="shared" si="236"/>
        <v>0</v>
      </c>
      <c r="H655" s="235">
        <f t="shared" si="237"/>
        <v>0</v>
      </c>
      <c r="I655" s="235"/>
      <c r="J655" s="235"/>
      <c r="K655" s="235"/>
      <c r="L655" s="235"/>
      <c r="M655" s="235"/>
      <c r="O655" s="583">
        <v>21</v>
      </c>
      <c r="P655" s="584"/>
      <c r="Q655" s="585"/>
      <c r="R655" s="586"/>
      <c r="S655" s="586"/>
      <c r="T655" s="587"/>
      <c r="U655" s="235">
        <f t="shared" si="238"/>
        <v>0</v>
      </c>
      <c r="V655" s="235">
        <f t="shared" si="239"/>
        <v>0</v>
      </c>
      <c r="X655" s="583">
        <v>32</v>
      </c>
      <c r="Y655" s="584"/>
      <c r="Z655" s="585"/>
      <c r="AA655" s="586"/>
      <c r="AB655" s="586"/>
      <c r="AC655" s="587"/>
      <c r="AD655" s="235">
        <f t="shared" si="240"/>
        <v>0</v>
      </c>
      <c r="AE655" s="235">
        <f t="shared" si="235"/>
        <v>0</v>
      </c>
      <c r="AF655" s="235"/>
      <c r="AG655" s="584">
        <v>43</v>
      </c>
      <c r="AH655" s="584"/>
      <c r="AI655" s="586"/>
      <c r="AJ655" s="586"/>
      <c r="AK655" s="587"/>
      <c r="AL655" s="235">
        <f t="shared" si="241"/>
        <v>0</v>
      </c>
      <c r="AM655" s="235">
        <f t="shared" si="242"/>
        <v>0</v>
      </c>
    </row>
    <row r="656" spans="1:39" s="177" customFormat="1" ht="13.5" thickBot="1" x14ac:dyDescent="0.25">
      <c r="A656" s="583">
        <v>11</v>
      </c>
      <c r="B656" s="584"/>
      <c r="C656" s="585"/>
      <c r="D656" s="586"/>
      <c r="E656" s="586"/>
      <c r="F656" s="587"/>
      <c r="G656" s="235">
        <f t="shared" si="236"/>
        <v>0</v>
      </c>
      <c r="H656" s="235">
        <f t="shared" si="237"/>
        <v>0</v>
      </c>
      <c r="I656" s="235"/>
      <c r="J656" s="235"/>
      <c r="K656" s="235"/>
      <c r="L656" s="235"/>
      <c r="M656" s="235"/>
      <c r="O656" s="583">
        <v>22</v>
      </c>
      <c r="P656" s="584"/>
      <c r="Q656" s="585"/>
      <c r="R656" s="586"/>
      <c r="S656" s="586"/>
      <c r="T656" s="587"/>
      <c r="U656" s="235">
        <f t="shared" si="238"/>
        <v>0</v>
      </c>
      <c r="V656" s="235">
        <f t="shared" si="239"/>
        <v>0</v>
      </c>
      <c r="X656" s="583">
        <v>33</v>
      </c>
      <c r="Y656" s="584"/>
      <c r="Z656" s="585"/>
      <c r="AA656" s="586"/>
      <c r="AB656" s="586"/>
      <c r="AC656" s="587"/>
      <c r="AD656" s="235">
        <f t="shared" si="240"/>
        <v>0</v>
      </c>
      <c r="AE656" s="235">
        <f t="shared" si="235"/>
        <v>0</v>
      </c>
      <c r="AF656" s="235"/>
      <c r="AG656" s="589"/>
      <c r="AH656" s="589" t="s">
        <v>3</v>
      </c>
      <c r="AI656" s="589"/>
      <c r="AJ656" s="589"/>
      <c r="AK656" s="590">
        <f>SUM(F646:F656)+SUM(T646:T656)+SUM(AK646:AK655)+SUM(AC646:AC656)</f>
        <v>0</v>
      </c>
      <c r="AL656" s="235"/>
      <c r="AM656" s="235"/>
    </row>
    <row r="657" spans="1:39" s="177" customFormat="1" x14ac:dyDescent="0.2">
      <c r="B657" s="591"/>
      <c r="C657" s="328"/>
      <c r="D657" s="592"/>
      <c r="E657" s="592"/>
      <c r="F657" s="575"/>
      <c r="G657" s="235"/>
      <c r="H657" s="235"/>
      <c r="I657" s="235"/>
      <c r="J657" s="235"/>
      <c r="K657" s="235"/>
      <c r="L657" s="235"/>
      <c r="M657" s="235"/>
      <c r="P657" s="591"/>
      <c r="Q657" s="328"/>
      <c r="R657" s="592"/>
      <c r="S657" s="592"/>
      <c r="T657" s="575"/>
      <c r="U657" s="235"/>
      <c r="V657" s="235"/>
      <c r="Y657" s="591"/>
      <c r="Z657" s="328"/>
      <c r="AA657" s="592"/>
      <c r="AB657" s="592"/>
      <c r="AC657" s="575"/>
      <c r="AD657" s="235"/>
      <c r="AE657" s="235"/>
      <c r="AF657" s="235"/>
      <c r="AG657" s="591"/>
      <c r="AH657" s="591"/>
      <c r="AI657" s="592"/>
      <c r="AJ657" s="592"/>
      <c r="AK657" s="575"/>
      <c r="AL657" s="235"/>
      <c r="AM657" s="235"/>
    </row>
    <row r="658" spans="1:39" s="177" customFormat="1" x14ac:dyDescent="0.2">
      <c r="B658" s="591"/>
      <c r="C658" s="328"/>
      <c r="D658" s="592"/>
      <c r="E658" s="592"/>
      <c r="F658" s="575"/>
      <c r="G658" s="235"/>
      <c r="H658" s="235"/>
      <c r="I658" s="235"/>
      <c r="J658" s="235"/>
      <c r="K658" s="235"/>
      <c r="L658" s="235"/>
      <c r="M658" s="235"/>
      <c r="P658" s="591"/>
      <c r="Q658" s="328"/>
      <c r="R658" s="592"/>
      <c r="S658" s="592"/>
      <c r="T658" s="575"/>
      <c r="U658" s="235"/>
      <c r="V658" s="235"/>
      <c r="Y658" s="591"/>
      <c r="Z658" s="328"/>
      <c r="AA658" s="592"/>
      <c r="AB658" s="592"/>
      <c r="AC658" s="575"/>
      <c r="AD658" s="235"/>
      <c r="AE658" s="235"/>
      <c r="AF658" s="235"/>
      <c r="AG658" s="591"/>
      <c r="AH658" s="591"/>
      <c r="AI658" s="592"/>
      <c r="AJ658" s="592"/>
      <c r="AK658" s="575"/>
      <c r="AL658" s="235"/>
      <c r="AM658" s="235"/>
    </row>
    <row r="659" spans="1:39" s="177" customFormat="1" x14ac:dyDescent="0.2">
      <c r="B659" s="591"/>
      <c r="C659" s="328"/>
      <c r="D659" s="592"/>
      <c r="E659" s="592"/>
      <c r="F659" s="575"/>
      <c r="G659" s="235"/>
      <c r="H659" s="235"/>
      <c r="I659" s="235"/>
      <c r="J659" s="235"/>
      <c r="K659" s="235"/>
      <c r="L659" s="235"/>
      <c r="M659" s="235"/>
      <c r="P659" s="591"/>
      <c r="Q659" s="328"/>
      <c r="R659" s="592"/>
      <c r="S659" s="592"/>
      <c r="T659" s="575"/>
      <c r="U659" s="235"/>
      <c r="V659" s="235"/>
      <c r="Y659" s="591"/>
      <c r="Z659" s="328"/>
      <c r="AA659" s="592"/>
      <c r="AB659" s="592"/>
      <c r="AC659" s="575"/>
      <c r="AD659" s="235"/>
      <c r="AE659" s="235"/>
      <c r="AF659" s="235"/>
      <c r="AG659" s="591"/>
      <c r="AH659" s="591"/>
      <c r="AI659" s="592"/>
      <c r="AJ659" s="592"/>
      <c r="AK659" s="575"/>
      <c r="AL659" s="235"/>
      <c r="AM659" s="235"/>
    </row>
    <row r="660" spans="1:39" s="177" customFormat="1" x14ac:dyDescent="0.2">
      <c r="B660" s="591"/>
      <c r="C660" s="328"/>
      <c r="D660" s="592"/>
      <c r="E660" s="592"/>
      <c r="F660" s="575"/>
      <c r="G660" s="235"/>
      <c r="H660" s="235"/>
      <c r="I660" s="235"/>
      <c r="J660" s="235"/>
      <c r="K660" s="235"/>
      <c r="L660" s="235"/>
      <c r="M660" s="235"/>
      <c r="P660" s="591"/>
      <c r="Q660" s="328"/>
      <c r="R660" s="592"/>
      <c r="S660" s="592"/>
      <c r="T660" s="575"/>
      <c r="U660" s="235"/>
      <c r="V660" s="235"/>
      <c r="Y660" s="591"/>
      <c r="Z660" s="328"/>
      <c r="AA660" s="592"/>
      <c r="AB660" s="592"/>
      <c r="AC660" s="575"/>
      <c r="AD660" s="235"/>
      <c r="AE660" s="235"/>
      <c r="AF660" s="235"/>
      <c r="AG660" s="591"/>
      <c r="AH660" s="591"/>
      <c r="AI660" s="592"/>
      <c r="AJ660" s="592"/>
      <c r="AK660" s="575"/>
      <c r="AL660" s="235"/>
      <c r="AM660" s="235"/>
    </row>
    <row r="661" spans="1:39" s="177" customFormat="1" x14ac:dyDescent="0.2">
      <c r="B661" s="591"/>
      <c r="C661" s="328"/>
      <c r="D661" s="592"/>
      <c r="E661" s="592"/>
      <c r="F661" s="575"/>
      <c r="G661" s="235"/>
      <c r="H661" s="235"/>
      <c r="I661" s="235"/>
      <c r="J661" s="235"/>
      <c r="K661" s="235"/>
      <c r="L661" s="235"/>
      <c r="M661" s="235"/>
      <c r="P661" s="591"/>
      <c r="Q661" s="328"/>
      <c r="R661" s="592"/>
      <c r="S661" s="592"/>
      <c r="T661" s="575"/>
      <c r="U661" s="235"/>
      <c r="V661" s="235"/>
      <c r="Y661" s="591"/>
      <c r="Z661" s="328"/>
      <c r="AA661" s="592"/>
      <c r="AB661" s="592"/>
      <c r="AC661" s="575"/>
      <c r="AD661" s="235"/>
      <c r="AE661" s="235"/>
      <c r="AF661" s="235"/>
      <c r="AG661" s="591"/>
      <c r="AH661" s="591"/>
      <c r="AI661" s="592"/>
      <c r="AJ661" s="592"/>
      <c r="AK661" s="575"/>
      <c r="AL661" s="235"/>
      <c r="AM661" s="235"/>
    </row>
    <row r="662" spans="1:39" s="177" customFormat="1" x14ac:dyDescent="0.2">
      <c r="B662" s="591"/>
      <c r="C662" s="328"/>
      <c r="D662" s="592"/>
      <c r="E662" s="592"/>
      <c r="F662" s="575"/>
      <c r="G662" s="235"/>
      <c r="H662" s="235"/>
      <c r="I662" s="235"/>
      <c r="J662" s="235"/>
      <c r="K662" s="235"/>
      <c r="L662" s="235"/>
      <c r="M662" s="235"/>
      <c r="P662" s="591"/>
      <c r="Q662" s="328"/>
      <c r="R662" s="592"/>
      <c r="S662" s="592"/>
      <c r="T662" s="575"/>
      <c r="U662" s="235"/>
      <c r="V662" s="235"/>
      <c r="Y662" s="591"/>
      <c r="Z662" s="328"/>
      <c r="AA662" s="592"/>
      <c r="AB662" s="592"/>
      <c r="AC662" s="575"/>
      <c r="AD662" s="235"/>
      <c r="AE662" s="235"/>
      <c r="AF662" s="235"/>
      <c r="AG662" s="591"/>
      <c r="AH662" s="591"/>
      <c r="AI662" s="592"/>
      <c r="AJ662" s="592"/>
      <c r="AK662" s="575"/>
      <c r="AL662" s="235"/>
      <c r="AM662" s="235"/>
    </row>
    <row r="663" spans="1:39" s="177" customFormat="1" ht="13.5" thickBot="1" x14ac:dyDescent="0.25">
      <c r="B663" s="591"/>
      <c r="C663" s="328"/>
      <c r="D663" s="592"/>
      <c r="E663" s="592"/>
      <c r="F663" s="575"/>
      <c r="G663" s="235"/>
      <c r="H663" s="235"/>
      <c r="I663" s="235"/>
      <c r="J663" s="235"/>
      <c r="K663" s="235"/>
      <c r="L663" s="235"/>
      <c r="M663" s="235"/>
      <c r="P663" s="591"/>
      <c r="Q663" s="328"/>
      <c r="R663" s="592"/>
      <c r="S663" s="592"/>
      <c r="T663" s="575"/>
      <c r="U663" s="235"/>
      <c r="V663" s="235"/>
      <c r="Y663" s="591"/>
      <c r="Z663" s="328"/>
      <c r="AA663" s="592"/>
      <c r="AB663" s="592"/>
      <c r="AC663" s="575"/>
      <c r="AD663" s="235"/>
      <c r="AE663" s="235"/>
      <c r="AF663" s="235"/>
      <c r="AG663" s="591"/>
      <c r="AH663" s="591"/>
      <c r="AI663" s="592"/>
      <c r="AJ663" s="592"/>
      <c r="AK663" s="575"/>
      <c r="AL663" s="235"/>
      <c r="AM663" s="235"/>
    </row>
    <row r="664" spans="1:39" s="177" customFormat="1" ht="13.5" thickBot="1" x14ac:dyDescent="0.25">
      <c r="A664" s="579">
        <v>31</v>
      </c>
      <c r="B664" s="579"/>
      <c r="C664" s="472"/>
      <c r="D664" s="816" t="s">
        <v>159</v>
      </c>
      <c r="E664" s="812" t="s">
        <v>34</v>
      </c>
      <c r="F664" s="580">
        <f>+$AK676</f>
        <v>0</v>
      </c>
      <c r="G664" s="235"/>
      <c r="H664" s="235"/>
      <c r="I664" s="235"/>
      <c r="J664" s="235"/>
      <c r="K664" s="235"/>
      <c r="L664" s="235"/>
      <c r="M664" s="235"/>
      <c r="O664" s="579"/>
      <c r="P664" s="579"/>
      <c r="Q664" s="472"/>
      <c r="R664" s="816" t="s">
        <v>159</v>
      </c>
      <c r="S664" s="812" t="s">
        <v>34</v>
      </c>
      <c r="T664" s="580">
        <f>+$AK676</f>
        <v>0</v>
      </c>
      <c r="U664" s="235"/>
      <c r="V664" s="235"/>
      <c r="X664" s="579">
        <v>31</v>
      </c>
      <c r="Y664" s="579"/>
      <c r="Z664" s="472"/>
      <c r="AA664" s="816" t="s">
        <v>159</v>
      </c>
      <c r="AB664" s="812" t="s">
        <v>34</v>
      </c>
      <c r="AC664" s="580">
        <f>+$AK676</f>
        <v>0</v>
      </c>
      <c r="AD664" s="235"/>
      <c r="AE664" s="235"/>
      <c r="AF664" s="235"/>
      <c r="AG664" s="579"/>
      <c r="AH664" s="579"/>
      <c r="AI664" s="816" t="s">
        <v>159</v>
      </c>
      <c r="AJ664" s="812" t="s">
        <v>34</v>
      </c>
      <c r="AK664" s="814" t="s">
        <v>18</v>
      </c>
      <c r="AL664" s="235"/>
      <c r="AM664" s="235"/>
    </row>
    <row r="665" spans="1:39" s="177" customFormat="1" ht="51" x14ac:dyDescent="0.2">
      <c r="A665" s="581" t="s">
        <v>7</v>
      </c>
      <c r="B665" s="582" t="str">
        <f>+" אסמכתא " &amp; $B$33 &amp;"         חזרה לטבלה "</f>
        <v xml:space="preserve"> אסמכתא          חזרה לטבלה </v>
      </c>
      <c r="C665" s="477" t="s">
        <v>203</v>
      </c>
      <c r="D665" s="817"/>
      <c r="E665" s="813"/>
      <c r="F665" s="580" t="s">
        <v>18</v>
      </c>
      <c r="G665" s="235"/>
      <c r="H665" s="235"/>
      <c r="I665" s="235"/>
      <c r="J665" s="235"/>
      <c r="K665" s="235"/>
      <c r="L665" s="235"/>
      <c r="M665" s="235"/>
      <c r="O665" s="581" t="s">
        <v>23</v>
      </c>
      <c r="P665" s="582" t="str">
        <f>+" אסמכתא " &amp; $B$33 &amp;"         חזרה לטבלה "</f>
        <v xml:space="preserve"> אסמכתא          חזרה לטבלה </v>
      </c>
      <c r="Q665" s="477" t="s">
        <v>203</v>
      </c>
      <c r="R665" s="817"/>
      <c r="S665" s="813"/>
      <c r="T665" s="580" t="s">
        <v>18</v>
      </c>
      <c r="U665" s="235"/>
      <c r="V665" s="235"/>
      <c r="X665" s="581" t="s">
        <v>7</v>
      </c>
      <c r="Y665" s="582" t="str">
        <f>+" אסמכתא " &amp; $B$33 &amp;"         חזרה לטבלה "</f>
        <v xml:space="preserve"> אסמכתא          חזרה לטבלה </v>
      </c>
      <c r="Z665" s="477" t="s">
        <v>203</v>
      </c>
      <c r="AA665" s="817"/>
      <c r="AB665" s="813"/>
      <c r="AC665" s="580" t="s">
        <v>18</v>
      </c>
      <c r="AD665" s="235"/>
      <c r="AE665" s="235"/>
      <c r="AF665" s="235"/>
      <c r="AG665" s="582" t="s">
        <v>23</v>
      </c>
      <c r="AH665" s="582" t="str">
        <f>+" אסמכתא " &amp; $B$33 &amp;"         חזרה לטבלה "</f>
        <v xml:space="preserve"> אסמכתא          חזרה לטבלה </v>
      </c>
      <c r="AI665" s="817"/>
      <c r="AJ665" s="813"/>
      <c r="AK665" s="815"/>
      <c r="AL665" s="235"/>
      <c r="AM665" s="235"/>
    </row>
    <row r="666" spans="1:39" s="177" customFormat="1" x14ac:dyDescent="0.2">
      <c r="A666" s="583">
        <v>1</v>
      </c>
      <c r="B666" s="584"/>
      <c r="C666" s="585"/>
      <c r="D666" s="586"/>
      <c r="E666" s="586"/>
      <c r="F666" s="587"/>
      <c r="G666" s="235">
        <f>IF(AND((COUNTA($C$33)=1),(COUNTA(F666)=1),($C$33&lt;&gt;0),(OR((E666&lt;$C$62),(E666&gt;($E$62+61))))),1,0)</f>
        <v>0</v>
      </c>
      <c r="H666" s="235">
        <f>IF(AND((COUNTA($C$33)=1),(COUNTA(F666)=1),($C$33&lt;&gt;0),(OR((D666&lt;$C$62),(D666&gt;($E$62))))),1,0)</f>
        <v>0</v>
      </c>
      <c r="I666" s="235"/>
      <c r="J666" s="235"/>
      <c r="K666" s="235"/>
      <c r="L666" s="235"/>
      <c r="M666" s="235"/>
      <c r="O666" s="583">
        <v>12</v>
      </c>
      <c r="P666" s="584"/>
      <c r="Q666" s="585"/>
      <c r="R666" s="586"/>
      <c r="S666" s="586"/>
      <c r="T666" s="587"/>
      <c r="U666" s="235">
        <f>IF(AND((COUNTA($C$33)=1),(COUNTA(T666)=1),($C$33&lt;&gt;0),(OR((S666&lt;$C$62),(S666&gt;($E$62+61))))),1,0)</f>
        <v>0</v>
      </c>
      <c r="V666" s="235">
        <f>IF(AND((COUNTA($C$33)=1),(COUNTA(T666)=1),($C$33&lt;&gt;0),(OR((R666&lt;$C$62),(R666&gt;($E$62))))),1,0)</f>
        <v>0</v>
      </c>
      <c r="X666" s="583">
        <v>23</v>
      </c>
      <c r="Y666" s="584"/>
      <c r="Z666" s="585"/>
      <c r="AA666" s="586"/>
      <c r="AB666" s="586"/>
      <c r="AC666" s="587"/>
      <c r="AD666" s="235">
        <f>IF(AND((COUNTA($C$33)=1),(COUNTA(AC666)=1),($C$33&lt;&gt;0),(OR((AB666&lt;$C$62),(AB666&gt;($E$62+61))))),1,0)</f>
        <v>0</v>
      </c>
      <c r="AE666" s="235">
        <f t="shared" ref="AE666:AE676" si="243">IF(AND((COUNTA($C$33)=1),(COUNTA(AC666)=1),($C$33&lt;&gt;0),(OR((AA666&lt;$C$62),(AA666&gt;($E$62))))),1,0)</f>
        <v>0</v>
      </c>
      <c r="AF666" s="235"/>
      <c r="AG666" s="584">
        <v>34</v>
      </c>
      <c r="AH666" s="584"/>
      <c r="AI666" s="586"/>
      <c r="AJ666" s="586"/>
      <c r="AK666" s="587"/>
      <c r="AL666" s="235">
        <f>IF(AND((COUNTA($C$33)=1),(COUNTA(AK666)=1),($C$33&lt;&gt;0),(OR((AJ666&lt;$C$62),(AJ666&gt;($E$62+61))))),1,0)</f>
        <v>0</v>
      </c>
      <c r="AM666" s="235">
        <f>IF(AND((COUNTA($C$33)=1),(COUNTA(AK666)=1),($C$33&lt;&gt;0),(OR((AI666&lt;$C$62),(AI666&gt;($E$62))))),1,0)</f>
        <v>0</v>
      </c>
    </row>
    <row r="667" spans="1:39" s="177" customFormat="1" x14ac:dyDescent="0.2">
      <c r="A667" s="583">
        <v>2</v>
      </c>
      <c r="B667" s="584"/>
      <c r="C667" s="585"/>
      <c r="D667" s="586"/>
      <c r="E667" s="586"/>
      <c r="F667" s="587"/>
      <c r="G667" s="235">
        <f t="shared" ref="G667:G676" si="244">IF(AND((COUNTA($C$33)=1),(COUNTA(F667)=1),($C$33&lt;&gt;0),(OR((E667&lt;$C$62),(E667&gt;($E$62+61))))),1,0)</f>
        <v>0</v>
      </c>
      <c r="H667" s="235">
        <f t="shared" ref="H667:H676" si="245">IF(AND((COUNTA($C$33)=1),(COUNTA(F667)=1),($C$33&lt;&gt;0),(OR((D667&lt;$C$62),(D667&gt;($E$62))))),1,0)</f>
        <v>0</v>
      </c>
      <c r="I667" s="235"/>
      <c r="J667" s="235"/>
      <c r="K667" s="235"/>
      <c r="L667" s="235"/>
      <c r="M667" s="235"/>
      <c r="O667" s="583">
        <v>13</v>
      </c>
      <c r="P667" s="584"/>
      <c r="Q667" s="585"/>
      <c r="R667" s="586"/>
      <c r="S667" s="586"/>
      <c r="T667" s="587"/>
      <c r="U667" s="235">
        <f t="shared" ref="U667:U676" si="246">IF(AND((COUNTA($C$33)=1),(COUNTA(T667)=1),($C$33&lt;&gt;0),(OR((S667&lt;$C$62),(S667&gt;($E$62+61))))),1,0)</f>
        <v>0</v>
      </c>
      <c r="V667" s="235">
        <f t="shared" ref="V667:V676" si="247">IF(AND((COUNTA($C$33)=1),(COUNTA(T667)=1),($C$33&lt;&gt;0),(OR((R667&lt;$C$62),(R667&gt;($E$62))))),1,0)</f>
        <v>0</v>
      </c>
      <c r="X667" s="583">
        <v>24</v>
      </c>
      <c r="Y667" s="584"/>
      <c r="Z667" s="585"/>
      <c r="AA667" s="586"/>
      <c r="AB667" s="586"/>
      <c r="AC667" s="587"/>
      <c r="AD667" s="235">
        <f t="shared" ref="AD667:AD676" si="248">IF(AND((COUNTA($C$33)=1),(COUNTA(AC667)=1),($C$33&lt;&gt;0),(OR((AB667&lt;$C$62),(AB667&gt;($E$62+61))))),1,0)</f>
        <v>0</v>
      </c>
      <c r="AE667" s="235">
        <f t="shared" si="243"/>
        <v>0</v>
      </c>
      <c r="AF667" s="235"/>
      <c r="AG667" s="584">
        <v>35</v>
      </c>
      <c r="AH667" s="584"/>
      <c r="AI667" s="586"/>
      <c r="AJ667" s="586"/>
      <c r="AK667" s="587"/>
      <c r="AL667" s="235">
        <f t="shared" ref="AL667:AL675" si="249">IF(AND((COUNTA($C$33)=1),(COUNTA(AK667)=1),($C$33&lt;&gt;0),(OR((AJ667&lt;$C$62),(AJ667&gt;($E$62+61))))),1,0)</f>
        <v>0</v>
      </c>
      <c r="AM667" s="235">
        <f t="shared" ref="AM667:AM675" si="250">IF(AND((COUNTA($C$33)=1),(COUNTA(AK667)=1),($C$33&lt;&gt;0),(OR((AI667&lt;$C$62),(AI667&gt;($E$62))))),1,0)</f>
        <v>0</v>
      </c>
    </row>
    <row r="668" spans="1:39" s="177" customFormat="1" x14ac:dyDescent="0.2">
      <c r="A668" s="583">
        <v>3</v>
      </c>
      <c r="B668" s="584"/>
      <c r="C668" s="585"/>
      <c r="D668" s="586"/>
      <c r="E668" s="586"/>
      <c r="F668" s="587"/>
      <c r="G668" s="235">
        <f t="shared" si="244"/>
        <v>0</v>
      </c>
      <c r="H668" s="235">
        <f t="shared" si="245"/>
        <v>0</v>
      </c>
      <c r="I668" s="235"/>
      <c r="J668" s="235"/>
      <c r="K668" s="235"/>
      <c r="L668" s="235"/>
      <c r="M668" s="235"/>
      <c r="O668" s="583">
        <v>14</v>
      </c>
      <c r="P668" s="584"/>
      <c r="Q668" s="585"/>
      <c r="R668" s="586"/>
      <c r="S668" s="586"/>
      <c r="T668" s="587"/>
      <c r="U668" s="235">
        <f t="shared" si="246"/>
        <v>0</v>
      </c>
      <c r="V668" s="235">
        <f t="shared" si="247"/>
        <v>0</v>
      </c>
      <c r="X668" s="583">
        <v>25</v>
      </c>
      <c r="Y668" s="584"/>
      <c r="Z668" s="585"/>
      <c r="AA668" s="586"/>
      <c r="AB668" s="586"/>
      <c r="AC668" s="587"/>
      <c r="AD668" s="235">
        <f t="shared" si="248"/>
        <v>0</v>
      </c>
      <c r="AE668" s="235">
        <f t="shared" si="243"/>
        <v>0</v>
      </c>
      <c r="AF668" s="235"/>
      <c r="AG668" s="584">
        <v>36</v>
      </c>
      <c r="AH668" s="584"/>
      <c r="AI668" s="586"/>
      <c r="AJ668" s="586"/>
      <c r="AK668" s="587"/>
      <c r="AL668" s="235">
        <f t="shared" si="249"/>
        <v>0</v>
      </c>
      <c r="AM668" s="235">
        <f t="shared" si="250"/>
        <v>0</v>
      </c>
    </row>
    <row r="669" spans="1:39" s="177" customFormat="1" x14ac:dyDescent="0.2">
      <c r="A669" s="583">
        <v>4</v>
      </c>
      <c r="B669" s="584"/>
      <c r="C669" s="585"/>
      <c r="D669" s="586"/>
      <c r="E669" s="586"/>
      <c r="F669" s="587"/>
      <c r="G669" s="235">
        <f t="shared" si="244"/>
        <v>0</v>
      </c>
      <c r="H669" s="235">
        <f t="shared" si="245"/>
        <v>0</v>
      </c>
      <c r="I669" s="235"/>
      <c r="J669" s="235"/>
      <c r="K669" s="235"/>
      <c r="L669" s="235"/>
      <c r="M669" s="235"/>
      <c r="O669" s="583">
        <v>15</v>
      </c>
      <c r="P669" s="584"/>
      <c r="Q669" s="585"/>
      <c r="R669" s="586"/>
      <c r="S669" s="586"/>
      <c r="T669" s="587"/>
      <c r="U669" s="235">
        <f t="shared" si="246"/>
        <v>0</v>
      </c>
      <c r="V669" s="235">
        <f t="shared" si="247"/>
        <v>0</v>
      </c>
      <c r="X669" s="583">
        <v>26</v>
      </c>
      <c r="Y669" s="584"/>
      <c r="Z669" s="585"/>
      <c r="AA669" s="586"/>
      <c r="AB669" s="586"/>
      <c r="AC669" s="587"/>
      <c r="AD669" s="235">
        <f t="shared" si="248"/>
        <v>0</v>
      </c>
      <c r="AE669" s="235">
        <f t="shared" si="243"/>
        <v>0</v>
      </c>
      <c r="AF669" s="235"/>
      <c r="AG669" s="584">
        <v>37</v>
      </c>
      <c r="AH669" s="584"/>
      <c r="AI669" s="586"/>
      <c r="AJ669" s="586"/>
      <c r="AK669" s="587"/>
      <c r="AL669" s="235">
        <f t="shared" si="249"/>
        <v>0</v>
      </c>
      <c r="AM669" s="235">
        <f t="shared" si="250"/>
        <v>0</v>
      </c>
    </row>
    <row r="670" spans="1:39" s="177" customFormat="1" x14ac:dyDescent="0.2">
      <c r="A670" s="583">
        <v>5</v>
      </c>
      <c r="B670" s="584"/>
      <c r="C670" s="585"/>
      <c r="D670" s="586"/>
      <c r="E670" s="586"/>
      <c r="F670" s="587"/>
      <c r="G670" s="235">
        <f t="shared" si="244"/>
        <v>0</v>
      </c>
      <c r="H670" s="235">
        <f t="shared" si="245"/>
        <v>0</v>
      </c>
      <c r="I670" s="235"/>
      <c r="J670" s="235"/>
      <c r="K670" s="235"/>
      <c r="L670" s="235"/>
      <c r="M670" s="235"/>
      <c r="O670" s="583">
        <v>16</v>
      </c>
      <c r="P670" s="584"/>
      <c r="Q670" s="585"/>
      <c r="R670" s="586"/>
      <c r="S670" s="586"/>
      <c r="T670" s="587"/>
      <c r="U670" s="235">
        <f t="shared" si="246"/>
        <v>0</v>
      </c>
      <c r="V670" s="235">
        <f t="shared" si="247"/>
        <v>0</v>
      </c>
      <c r="X670" s="583">
        <v>27</v>
      </c>
      <c r="Y670" s="584"/>
      <c r="Z670" s="585"/>
      <c r="AA670" s="586"/>
      <c r="AB670" s="586"/>
      <c r="AC670" s="587"/>
      <c r="AD670" s="235">
        <f t="shared" si="248"/>
        <v>0</v>
      </c>
      <c r="AE670" s="235">
        <f t="shared" si="243"/>
        <v>0</v>
      </c>
      <c r="AF670" s="235"/>
      <c r="AG670" s="584">
        <v>38</v>
      </c>
      <c r="AH670" s="584"/>
      <c r="AI670" s="586"/>
      <c r="AJ670" s="586"/>
      <c r="AK670" s="587"/>
      <c r="AL670" s="235">
        <f t="shared" si="249"/>
        <v>0</v>
      </c>
      <c r="AM670" s="235">
        <f t="shared" si="250"/>
        <v>0</v>
      </c>
    </row>
    <row r="671" spans="1:39" s="177" customFormat="1" x14ac:dyDescent="0.2">
      <c r="A671" s="583">
        <v>6</v>
      </c>
      <c r="B671" s="584"/>
      <c r="C671" s="585"/>
      <c r="D671" s="586"/>
      <c r="E671" s="586"/>
      <c r="F671" s="587"/>
      <c r="G671" s="235">
        <f t="shared" si="244"/>
        <v>0</v>
      </c>
      <c r="H671" s="235">
        <f t="shared" si="245"/>
        <v>0</v>
      </c>
      <c r="I671" s="235"/>
      <c r="J671" s="235"/>
      <c r="K671" s="235"/>
      <c r="L671" s="235"/>
      <c r="M671" s="235"/>
      <c r="O671" s="583">
        <v>17</v>
      </c>
      <c r="P671" s="584"/>
      <c r="Q671" s="585"/>
      <c r="R671" s="586"/>
      <c r="S671" s="586"/>
      <c r="T671" s="587"/>
      <c r="U671" s="235">
        <f t="shared" si="246"/>
        <v>0</v>
      </c>
      <c r="V671" s="235">
        <f t="shared" si="247"/>
        <v>0</v>
      </c>
      <c r="X671" s="583">
        <v>28</v>
      </c>
      <c r="Y671" s="584"/>
      <c r="Z671" s="585"/>
      <c r="AA671" s="586"/>
      <c r="AB671" s="586"/>
      <c r="AC671" s="587"/>
      <c r="AD671" s="235">
        <f t="shared" si="248"/>
        <v>0</v>
      </c>
      <c r="AE671" s="235">
        <f t="shared" si="243"/>
        <v>0</v>
      </c>
      <c r="AF671" s="235"/>
      <c r="AG671" s="584">
        <v>39</v>
      </c>
      <c r="AH671" s="584"/>
      <c r="AI671" s="586"/>
      <c r="AJ671" s="586"/>
      <c r="AK671" s="587"/>
      <c r="AL671" s="235">
        <f t="shared" si="249"/>
        <v>0</v>
      </c>
      <c r="AM671" s="235">
        <f t="shared" si="250"/>
        <v>0</v>
      </c>
    </row>
    <row r="672" spans="1:39" s="177" customFormat="1" x14ac:dyDescent="0.2">
      <c r="A672" s="583">
        <v>7</v>
      </c>
      <c r="B672" s="584"/>
      <c r="C672" s="585"/>
      <c r="D672" s="586"/>
      <c r="E672" s="586"/>
      <c r="F672" s="587"/>
      <c r="G672" s="235">
        <f t="shared" si="244"/>
        <v>0</v>
      </c>
      <c r="H672" s="235">
        <f t="shared" si="245"/>
        <v>0</v>
      </c>
      <c r="I672" s="235"/>
      <c r="J672" s="235"/>
      <c r="K672" s="235"/>
      <c r="L672" s="235"/>
      <c r="M672" s="235"/>
      <c r="O672" s="583">
        <v>18</v>
      </c>
      <c r="P672" s="584"/>
      <c r="Q672" s="585"/>
      <c r="R672" s="586"/>
      <c r="S672" s="586"/>
      <c r="T672" s="587"/>
      <c r="U672" s="235">
        <f t="shared" si="246"/>
        <v>0</v>
      </c>
      <c r="V672" s="235">
        <f t="shared" si="247"/>
        <v>0</v>
      </c>
      <c r="X672" s="583">
        <v>29</v>
      </c>
      <c r="Y672" s="584"/>
      <c r="Z672" s="585"/>
      <c r="AA672" s="586"/>
      <c r="AB672" s="586"/>
      <c r="AC672" s="587"/>
      <c r="AD672" s="235">
        <f t="shared" si="248"/>
        <v>0</v>
      </c>
      <c r="AE672" s="235">
        <f t="shared" si="243"/>
        <v>0</v>
      </c>
      <c r="AF672" s="235"/>
      <c r="AG672" s="584">
        <v>40</v>
      </c>
      <c r="AH672" s="584"/>
      <c r="AI672" s="586"/>
      <c r="AJ672" s="586"/>
      <c r="AK672" s="587"/>
      <c r="AL672" s="235">
        <f t="shared" si="249"/>
        <v>0</v>
      </c>
      <c r="AM672" s="235">
        <f t="shared" si="250"/>
        <v>0</v>
      </c>
    </row>
    <row r="673" spans="1:39" s="177" customFormat="1" x14ac:dyDescent="0.2">
      <c r="A673" s="583">
        <v>8</v>
      </c>
      <c r="B673" s="584"/>
      <c r="C673" s="585"/>
      <c r="D673" s="586"/>
      <c r="E673" s="586"/>
      <c r="F673" s="587"/>
      <c r="G673" s="235">
        <f t="shared" si="244"/>
        <v>0</v>
      </c>
      <c r="H673" s="235">
        <f t="shared" si="245"/>
        <v>0</v>
      </c>
      <c r="I673" s="235"/>
      <c r="J673" s="235"/>
      <c r="K673" s="235"/>
      <c r="L673" s="235"/>
      <c r="M673" s="235"/>
      <c r="O673" s="583">
        <v>19</v>
      </c>
      <c r="P673" s="584"/>
      <c r="Q673" s="585"/>
      <c r="R673" s="586"/>
      <c r="S673" s="586"/>
      <c r="T673" s="587"/>
      <c r="U673" s="235">
        <f t="shared" si="246"/>
        <v>0</v>
      </c>
      <c r="V673" s="235">
        <f t="shared" si="247"/>
        <v>0</v>
      </c>
      <c r="X673" s="583">
        <v>30</v>
      </c>
      <c r="Y673" s="584"/>
      <c r="Z673" s="585"/>
      <c r="AA673" s="586"/>
      <c r="AB673" s="586"/>
      <c r="AC673" s="587"/>
      <c r="AD673" s="235">
        <f t="shared" si="248"/>
        <v>0</v>
      </c>
      <c r="AE673" s="235">
        <f t="shared" si="243"/>
        <v>0</v>
      </c>
      <c r="AF673" s="235"/>
      <c r="AG673" s="584">
        <v>41</v>
      </c>
      <c r="AH673" s="584"/>
      <c r="AI673" s="586"/>
      <c r="AJ673" s="586"/>
      <c r="AK673" s="587"/>
      <c r="AL673" s="235">
        <f t="shared" si="249"/>
        <v>0</v>
      </c>
      <c r="AM673" s="235">
        <f t="shared" si="250"/>
        <v>0</v>
      </c>
    </row>
    <row r="674" spans="1:39" s="177" customFormat="1" x14ac:dyDescent="0.2">
      <c r="A674" s="583">
        <v>9</v>
      </c>
      <c r="B674" s="584"/>
      <c r="C674" s="585"/>
      <c r="D674" s="586"/>
      <c r="E674" s="586"/>
      <c r="F674" s="587"/>
      <c r="G674" s="235">
        <f t="shared" si="244"/>
        <v>0</v>
      </c>
      <c r="H674" s="235">
        <f t="shared" si="245"/>
        <v>0</v>
      </c>
      <c r="I674" s="235"/>
      <c r="J674" s="235"/>
      <c r="K674" s="235"/>
      <c r="L674" s="235"/>
      <c r="M674" s="235"/>
      <c r="O674" s="583">
        <v>20</v>
      </c>
      <c r="P674" s="584"/>
      <c r="Q674" s="585"/>
      <c r="R674" s="586"/>
      <c r="S674" s="586"/>
      <c r="T674" s="587"/>
      <c r="U674" s="235">
        <f t="shared" si="246"/>
        <v>0</v>
      </c>
      <c r="V674" s="235">
        <f t="shared" si="247"/>
        <v>0</v>
      </c>
      <c r="X674" s="583">
        <v>31</v>
      </c>
      <c r="Y674" s="584"/>
      <c r="Z674" s="585"/>
      <c r="AA674" s="586"/>
      <c r="AB674" s="586"/>
      <c r="AC674" s="587"/>
      <c r="AD674" s="235">
        <f t="shared" si="248"/>
        <v>0</v>
      </c>
      <c r="AE674" s="235">
        <f t="shared" si="243"/>
        <v>0</v>
      </c>
      <c r="AF674" s="235"/>
      <c r="AG674" s="584">
        <v>42</v>
      </c>
      <c r="AH674" s="584"/>
      <c r="AI674" s="586"/>
      <c r="AJ674" s="586"/>
      <c r="AK674" s="587"/>
      <c r="AL674" s="235">
        <f t="shared" si="249"/>
        <v>0</v>
      </c>
      <c r="AM674" s="235">
        <f t="shared" si="250"/>
        <v>0</v>
      </c>
    </row>
    <row r="675" spans="1:39" s="177" customFormat="1" x14ac:dyDescent="0.2">
      <c r="A675" s="583">
        <v>10</v>
      </c>
      <c r="B675" s="584"/>
      <c r="C675" s="585"/>
      <c r="D675" s="586"/>
      <c r="E675" s="586"/>
      <c r="F675" s="587"/>
      <c r="G675" s="235">
        <f t="shared" si="244"/>
        <v>0</v>
      </c>
      <c r="H675" s="235">
        <f t="shared" si="245"/>
        <v>0</v>
      </c>
      <c r="I675" s="235"/>
      <c r="J675" s="235"/>
      <c r="K675" s="235"/>
      <c r="L675" s="235"/>
      <c r="M675" s="235"/>
      <c r="O675" s="583">
        <v>21</v>
      </c>
      <c r="P675" s="584"/>
      <c r="Q675" s="585"/>
      <c r="R675" s="586"/>
      <c r="S675" s="586"/>
      <c r="T675" s="587"/>
      <c r="U675" s="235">
        <f t="shared" si="246"/>
        <v>0</v>
      </c>
      <c r="V675" s="235">
        <f t="shared" si="247"/>
        <v>0</v>
      </c>
      <c r="X675" s="583">
        <v>32</v>
      </c>
      <c r="Y675" s="584"/>
      <c r="Z675" s="585"/>
      <c r="AA675" s="586"/>
      <c r="AB675" s="586"/>
      <c r="AC675" s="587"/>
      <c r="AD675" s="235">
        <f t="shared" si="248"/>
        <v>0</v>
      </c>
      <c r="AE675" s="235">
        <f t="shared" si="243"/>
        <v>0</v>
      </c>
      <c r="AF675" s="235"/>
      <c r="AG675" s="584">
        <v>43</v>
      </c>
      <c r="AH675" s="584"/>
      <c r="AI675" s="586"/>
      <c r="AJ675" s="586"/>
      <c r="AK675" s="587"/>
      <c r="AL675" s="235">
        <f t="shared" si="249"/>
        <v>0</v>
      </c>
      <c r="AM675" s="235">
        <f t="shared" si="250"/>
        <v>0</v>
      </c>
    </row>
    <row r="676" spans="1:39" s="177" customFormat="1" ht="13.5" thickBot="1" x14ac:dyDescent="0.25">
      <c r="A676" s="583">
        <v>11</v>
      </c>
      <c r="B676" s="584"/>
      <c r="C676" s="585"/>
      <c r="D676" s="586"/>
      <c r="E676" s="586"/>
      <c r="F676" s="587"/>
      <c r="G676" s="235">
        <f t="shared" si="244"/>
        <v>0</v>
      </c>
      <c r="H676" s="235">
        <f t="shared" si="245"/>
        <v>0</v>
      </c>
      <c r="I676" s="235"/>
      <c r="J676" s="235"/>
      <c r="K676" s="235"/>
      <c r="L676" s="235"/>
      <c r="M676" s="235"/>
      <c r="O676" s="583">
        <v>22</v>
      </c>
      <c r="P676" s="584"/>
      <c r="Q676" s="585"/>
      <c r="R676" s="586"/>
      <c r="S676" s="586"/>
      <c r="T676" s="587"/>
      <c r="U676" s="235">
        <f t="shared" si="246"/>
        <v>0</v>
      </c>
      <c r="V676" s="235">
        <f t="shared" si="247"/>
        <v>0</v>
      </c>
      <c r="X676" s="583">
        <v>33</v>
      </c>
      <c r="Y676" s="584"/>
      <c r="Z676" s="585"/>
      <c r="AA676" s="586"/>
      <c r="AB676" s="586"/>
      <c r="AC676" s="587"/>
      <c r="AD676" s="235">
        <f t="shared" si="248"/>
        <v>0</v>
      </c>
      <c r="AE676" s="235">
        <f t="shared" si="243"/>
        <v>0</v>
      </c>
      <c r="AF676" s="235"/>
      <c r="AG676" s="589"/>
      <c r="AH676" s="589" t="s">
        <v>3</v>
      </c>
      <c r="AI676" s="589"/>
      <c r="AJ676" s="589"/>
      <c r="AK676" s="590">
        <f>SUM(F666:F676)+SUM(T666:T676)+SUM(AK666:AK675)+SUM(AC666:AC676)</f>
        <v>0</v>
      </c>
      <c r="AL676" s="235"/>
      <c r="AM676" s="235"/>
    </row>
    <row r="677" spans="1:39" s="177" customFormat="1" x14ac:dyDescent="0.2">
      <c r="B677" s="591"/>
      <c r="C677" s="328"/>
      <c r="D677" s="592"/>
      <c r="E677" s="592"/>
      <c r="F677" s="575"/>
      <c r="G677" s="235"/>
      <c r="H677" s="235"/>
      <c r="I677" s="235"/>
      <c r="J677" s="235"/>
      <c r="K677" s="235"/>
      <c r="L677" s="235"/>
      <c r="M677" s="235"/>
      <c r="P677" s="591"/>
      <c r="Q677" s="328"/>
      <c r="R677" s="592"/>
      <c r="S677" s="592"/>
      <c r="T677" s="575"/>
      <c r="U677" s="235"/>
      <c r="V677" s="235"/>
      <c r="Y677" s="591"/>
      <c r="Z677" s="328"/>
      <c r="AA677" s="592"/>
      <c r="AB677" s="592"/>
      <c r="AC677" s="575"/>
      <c r="AD677" s="235"/>
      <c r="AE677" s="235"/>
      <c r="AF677" s="235"/>
      <c r="AG677" s="591"/>
      <c r="AH677" s="591"/>
      <c r="AI677" s="592"/>
      <c r="AJ677" s="592"/>
      <c r="AK677" s="575"/>
      <c r="AL677" s="235"/>
      <c r="AM677" s="235"/>
    </row>
    <row r="678" spans="1:39" s="177" customFormat="1" x14ac:dyDescent="0.2">
      <c r="B678" s="591"/>
      <c r="C678" s="328"/>
      <c r="D678" s="592"/>
      <c r="E678" s="592"/>
      <c r="F678" s="575"/>
      <c r="G678" s="235"/>
      <c r="H678" s="235"/>
      <c r="I678" s="235"/>
      <c r="J678" s="235"/>
      <c r="K678" s="235"/>
      <c r="L678" s="235"/>
      <c r="M678" s="235"/>
      <c r="P678" s="591"/>
      <c r="Q678" s="328"/>
      <c r="R678" s="592"/>
      <c r="S678" s="592"/>
      <c r="T678" s="575"/>
      <c r="U678" s="235"/>
      <c r="V678" s="235"/>
      <c r="Y678" s="591"/>
      <c r="Z678" s="328"/>
      <c r="AA678" s="592"/>
      <c r="AB678" s="592"/>
      <c r="AC678" s="575"/>
      <c r="AD678" s="235"/>
      <c r="AE678" s="235"/>
      <c r="AF678" s="235"/>
      <c r="AG678" s="591"/>
      <c r="AH678" s="591"/>
      <c r="AI678" s="592"/>
      <c r="AJ678" s="592"/>
      <c r="AK678" s="575"/>
      <c r="AL678" s="235"/>
      <c r="AM678" s="235"/>
    </row>
    <row r="679" spans="1:39" s="177" customFormat="1" x14ac:dyDescent="0.2">
      <c r="B679" s="591"/>
      <c r="C679" s="328"/>
      <c r="D679" s="592"/>
      <c r="E679" s="592"/>
      <c r="F679" s="575"/>
      <c r="G679" s="235"/>
      <c r="H679" s="235"/>
      <c r="I679" s="235"/>
      <c r="J679" s="235"/>
      <c r="K679" s="235"/>
      <c r="L679" s="235"/>
      <c r="M679" s="235"/>
      <c r="P679" s="591"/>
      <c r="Q679" s="328"/>
      <c r="R679" s="592"/>
      <c r="S679" s="592"/>
      <c r="T679" s="575"/>
      <c r="U679" s="235"/>
      <c r="V679" s="235"/>
      <c r="Y679" s="591"/>
      <c r="Z679" s="328"/>
      <c r="AA679" s="592"/>
      <c r="AB679" s="592"/>
      <c r="AC679" s="575"/>
      <c r="AD679" s="235"/>
      <c r="AE679" s="235"/>
      <c r="AF679" s="235"/>
      <c r="AG679" s="591"/>
      <c r="AH679" s="591"/>
      <c r="AI679" s="592"/>
      <c r="AJ679" s="592"/>
      <c r="AK679" s="575"/>
      <c r="AL679" s="235"/>
      <c r="AM679" s="235"/>
    </row>
    <row r="680" spans="1:39" s="177" customFormat="1" x14ac:dyDescent="0.2">
      <c r="B680" s="591"/>
      <c r="C680" s="328"/>
      <c r="D680" s="592"/>
      <c r="E680" s="592"/>
      <c r="F680" s="575"/>
      <c r="G680" s="235"/>
      <c r="H680" s="235"/>
      <c r="I680" s="235"/>
      <c r="J680" s="235"/>
      <c r="K680" s="235"/>
      <c r="L680" s="235"/>
      <c r="M680" s="235"/>
      <c r="P680" s="591"/>
      <c r="Q680" s="328"/>
      <c r="R680" s="592"/>
      <c r="S680" s="592"/>
      <c r="T680" s="575"/>
      <c r="U680" s="235"/>
      <c r="V680" s="235"/>
      <c r="Y680" s="591"/>
      <c r="Z680" s="328"/>
      <c r="AA680" s="592"/>
      <c r="AB680" s="592"/>
      <c r="AC680" s="575"/>
      <c r="AD680" s="235"/>
      <c r="AE680" s="235"/>
      <c r="AF680" s="235"/>
      <c r="AG680" s="591"/>
      <c r="AH680" s="591"/>
      <c r="AI680" s="592"/>
      <c r="AJ680" s="592"/>
      <c r="AK680" s="575"/>
      <c r="AL680" s="235"/>
      <c r="AM680" s="235"/>
    </row>
    <row r="681" spans="1:39" s="177" customFormat="1" x14ac:dyDescent="0.2">
      <c r="B681" s="591"/>
      <c r="C681" s="328"/>
      <c r="D681" s="592"/>
      <c r="E681" s="592"/>
      <c r="F681" s="575"/>
      <c r="G681" s="235"/>
      <c r="H681" s="235"/>
      <c r="I681" s="235"/>
      <c r="J681" s="235"/>
      <c r="K681" s="235"/>
      <c r="L681" s="235"/>
      <c r="M681" s="235"/>
      <c r="P681" s="591"/>
      <c r="Q681" s="328"/>
      <c r="R681" s="592"/>
      <c r="S681" s="592"/>
      <c r="T681" s="575"/>
      <c r="U681" s="235"/>
      <c r="V681" s="235"/>
      <c r="Y681" s="591"/>
      <c r="Z681" s="328"/>
      <c r="AA681" s="592"/>
      <c r="AB681" s="592"/>
      <c r="AC681" s="575"/>
      <c r="AD681" s="235"/>
      <c r="AE681" s="235"/>
      <c r="AF681" s="235"/>
      <c r="AG681" s="591"/>
      <c r="AH681" s="591"/>
      <c r="AI681" s="592"/>
      <c r="AJ681" s="592"/>
      <c r="AK681" s="575"/>
      <c r="AL681" s="235"/>
      <c r="AM681" s="235"/>
    </row>
    <row r="682" spans="1:39" s="177" customFormat="1" x14ac:dyDescent="0.2">
      <c r="B682" s="591"/>
      <c r="C682" s="328"/>
      <c r="D682" s="592"/>
      <c r="E682" s="592"/>
      <c r="F682" s="575"/>
      <c r="G682" s="235"/>
      <c r="H682" s="235"/>
      <c r="I682" s="235"/>
      <c r="J682" s="235"/>
      <c r="K682" s="235"/>
      <c r="L682" s="235"/>
      <c r="M682" s="235"/>
      <c r="P682" s="591"/>
      <c r="Q682" s="328"/>
      <c r="R682" s="592"/>
      <c r="S682" s="592"/>
      <c r="T682" s="575"/>
      <c r="U682" s="235"/>
      <c r="V682" s="235"/>
      <c r="Y682" s="591"/>
      <c r="Z682" s="328"/>
      <c r="AA682" s="592"/>
      <c r="AB682" s="592"/>
      <c r="AC682" s="575"/>
      <c r="AD682" s="235"/>
      <c r="AE682" s="235"/>
      <c r="AF682" s="235"/>
      <c r="AG682" s="591"/>
      <c r="AH682" s="591"/>
      <c r="AI682" s="592"/>
      <c r="AJ682" s="592"/>
      <c r="AK682" s="575"/>
      <c r="AL682" s="235"/>
      <c r="AM682" s="235"/>
    </row>
    <row r="683" spans="1:39" s="177" customFormat="1" ht="13.5" thickBot="1" x14ac:dyDescent="0.25">
      <c r="B683" s="591"/>
      <c r="C683" s="328"/>
      <c r="D683" s="592"/>
      <c r="E683" s="592"/>
      <c r="F683" s="575"/>
      <c r="G683" s="235"/>
      <c r="H683" s="235"/>
      <c r="I683" s="235"/>
      <c r="J683" s="235"/>
      <c r="K683" s="235"/>
      <c r="L683" s="235"/>
      <c r="M683" s="235"/>
      <c r="P683" s="591"/>
      <c r="Q683" s="328"/>
      <c r="R683" s="592"/>
      <c r="S683" s="592"/>
      <c r="T683" s="575"/>
      <c r="U683" s="235"/>
      <c r="V683" s="235"/>
      <c r="Y683" s="591"/>
      <c r="Z683" s="328"/>
      <c r="AA683" s="592"/>
      <c r="AB683" s="592"/>
      <c r="AC683" s="575"/>
      <c r="AD683" s="235"/>
      <c r="AE683" s="235"/>
      <c r="AF683" s="235"/>
      <c r="AG683" s="591"/>
      <c r="AH683" s="591"/>
      <c r="AI683" s="592"/>
      <c r="AJ683" s="592"/>
      <c r="AK683" s="575"/>
      <c r="AL683" s="235"/>
      <c r="AM683" s="235"/>
    </row>
    <row r="684" spans="1:39" s="177" customFormat="1" ht="13.5" thickBot="1" x14ac:dyDescent="0.25">
      <c r="A684" s="579">
        <v>32</v>
      </c>
      <c r="B684" s="579"/>
      <c r="C684" s="472"/>
      <c r="D684" s="816" t="s">
        <v>159</v>
      </c>
      <c r="E684" s="812" t="s">
        <v>34</v>
      </c>
      <c r="F684" s="580">
        <f>+$AK696</f>
        <v>0</v>
      </c>
      <c r="G684" s="235"/>
      <c r="H684" s="235"/>
      <c r="I684" s="235"/>
      <c r="J684" s="235"/>
      <c r="K684" s="235"/>
      <c r="L684" s="235"/>
      <c r="M684" s="235"/>
      <c r="O684" s="579"/>
      <c r="P684" s="579"/>
      <c r="Q684" s="472"/>
      <c r="R684" s="816" t="s">
        <v>159</v>
      </c>
      <c r="S684" s="812" t="s">
        <v>34</v>
      </c>
      <c r="T684" s="580">
        <f>+$AK696</f>
        <v>0</v>
      </c>
      <c r="U684" s="235"/>
      <c r="V684" s="235"/>
      <c r="X684" s="579">
        <v>32</v>
      </c>
      <c r="Y684" s="579"/>
      <c r="Z684" s="472"/>
      <c r="AA684" s="816" t="s">
        <v>159</v>
      </c>
      <c r="AB684" s="812" t="s">
        <v>34</v>
      </c>
      <c r="AC684" s="580">
        <f>+$AK696</f>
        <v>0</v>
      </c>
      <c r="AD684" s="235"/>
      <c r="AE684" s="235"/>
      <c r="AF684" s="235"/>
      <c r="AG684" s="579"/>
      <c r="AH684" s="579"/>
      <c r="AI684" s="816" t="s">
        <v>159</v>
      </c>
      <c r="AJ684" s="812" t="s">
        <v>34</v>
      </c>
      <c r="AK684" s="814" t="s">
        <v>18</v>
      </c>
      <c r="AL684" s="235"/>
      <c r="AM684" s="235"/>
    </row>
    <row r="685" spans="1:39" s="177" customFormat="1" ht="51" x14ac:dyDescent="0.2">
      <c r="A685" s="581" t="s">
        <v>7</v>
      </c>
      <c r="B685" s="582" t="str">
        <f>+" אסמכתא " &amp; $B$34 &amp;"         חזרה לטבלה "</f>
        <v xml:space="preserve"> אסמכתא          חזרה לטבלה </v>
      </c>
      <c r="C685" s="477" t="s">
        <v>203</v>
      </c>
      <c r="D685" s="817"/>
      <c r="E685" s="813"/>
      <c r="F685" s="580" t="s">
        <v>18</v>
      </c>
      <c r="G685" s="235"/>
      <c r="H685" s="235"/>
      <c r="I685" s="235"/>
      <c r="J685" s="235"/>
      <c r="K685" s="235"/>
      <c r="L685" s="235"/>
      <c r="M685" s="235"/>
      <c r="O685" s="581" t="s">
        <v>23</v>
      </c>
      <c r="P685" s="582" t="str">
        <f>+" אסמכתא " &amp; $B$34 &amp;"         חזרה לטבלה "</f>
        <v xml:space="preserve"> אסמכתא          חזרה לטבלה </v>
      </c>
      <c r="Q685" s="477" t="s">
        <v>203</v>
      </c>
      <c r="R685" s="817"/>
      <c r="S685" s="813"/>
      <c r="T685" s="580" t="s">
        <v>18</v>
      </c>
      <c r="U685" s="235"/>
      <c r="V685" s="235"/>
      <c r="X685" s="581" t="s">
        <v>7</v>
      </c>
      <c r="Y685" s="582" t="str">
        <f>+" אסמכתא " &amp; $B$34 &amp;"         חזרה לטבלה "</f>
        <v xml:space="preserve"> אסמכתא          חזרה לטבלה </v>
      </c>
      <c r="Z685" s="477" t="s">
        <v>203</v>
      </c>
      <c r="AA685" s="817"/>
      <c r="AB685" s="813"/>
      <c r="AC685" s="580" t="s">
        <v>18</v>
      </c>
      <c r="AD685" s="235"/>
      <c r="AE685" s="235"/>
      <c r="AF685" s="235"/>
      <c r="AG685" s="582" t="s">
        <v>23</v>
      </c>
      <c r="AH685" s="582" t="str">
        <f>+" אסמכתא " &amp; $B$34 &amp;"         חזרה לטבלה "</f>
        <v xml:space="preserve"> אסמכתא          חזרה לטבלה </v>
      </c>
      <c r="AI685" s="817"/>
      <c r="AJ685" s="813"/>
      <c r="AK685" s="815"/>
      <c r="AL685" s="235"/>
      <c r="AM685" s="235"/>
    </row>
    <row r="686" spans="1:39" s="177" customFormat="1" x14ac:dyDescent="0.2">
      <c r="A686" s="583">
        <v>1</v>
      </c>
      <c r="B686" s="584"/>
      <c r="C686" s="585"/>
      <c r="D686" s="586"/>
      <c r="E686" s="586"/>
      <c r="F686" s="587"/>
      <c r="G686" s="235">
        <f>IF(AND((COUNTA($C$34)=1),(COUNTA(F686)=1),($C$34&lt;&gt;0),(OR((E686&lt;$C$62),(E686&gt;($E$62+61))))),1,0)</f>
        <v>0</v>
      </c>
      <c r="H686" s="235">
        <f>IF(AND((COUNTA($C$34)=1),(COUNTA(F686)=1),($C$34&lt;&gt;0),(OR((D686&lt;$C$62),(D686&gt;($E$62))))),1,0)</f>
        <v>0</v>
      </c>
      <c r="I686" s="235"/>
      <c r="J686" s="235"/>
      <c r="K686" s="235"/>
      <c r="L686" s="235"/>
      <c r="M686" s="235"/>
      <c r="O686" s="583">
        <v>12</v>
      </c>
      <c r="P686" s="584"/>
      <c r="Q686" s="585"/>
      <c r="R686" s="586"/>
      <c r="S686" s="586"/>
      <c r="T686" s="587"/>
      <c r="U686" s="235">
        <f>IF(AND((COUNTA($C$34)=1),(COUNTA(T686)=1),($C$34&lt;&gt;0),(OR((S686&lt;$C$62),(S686&gt;($E$62+61))))),1,0)</f>
        <v>0</v>
      </c>
      <c r="V686" s="235">
        <f>IF(AND((COUNTA($C$34)=1),(COUNTA(T686)=1),($C$34&lt;&gt;0),(OR((R686&lt;$C$62),(R686&gt;($E$62))))),1,0)</f>
        <v>0</v>
      </c>
      <c r="X686" s="583">
        <v>23</v>
      </c>
      <c r="Y686" s="584"/>
      <c r="Z686" s="585"/>
      <c r="AA686" s="586"/>
      <c r="AB686" s="586"/>
      <c r="AC686" s="587"/>
      <c r="AD686" s="235">
        <f>IF(AND((COUNTA($C$34)=1),(COUNTA(AC686)=1),($C$34&lt;&gt;0),(OR((AB686&lt;$C$62),(AB686&gt;($E$62+61))))),1,0)</f>
        <v>0</v>
      </c>
      <c r="AE686" s="235">
        <f t="shared" ref="AE686:AE696" si="251">IF(AND((COUNTA($C$34)=1),(COUNTA(AC686)=1),($C$34&lt;&gt;0),(OR((AA686&lt;$C$62),(AA686&gt;($E$62))))),1,0)</f>
        <v>0</v>
      </c>
      <c r="AF686" s="235"/>
      <c r="AG686" s="584">
        <v>34</v>
      </c>
      <c r="AH686" s="584"/>
      <c r="AI686" s="586"/>
      <c r="AJ686" s="586"/>
      <c r="AK686" s="587"/>
      <c r="AL686" s="235">
        <f>IF(AND((COUNTA($C$34)=1),(COUNTA(AK686)=1),($C$34&lt;&gt;0),(OR((AJ686&lt;$C$62),(AJ686&gt;($E$62+61))))),1,0)</f>
        <v>0</v>
      </c>
      <c r="AM686" s="235">
        <f>IF(AND((COUNTA($C$34)=1),(COUNTA(AK686)=1),($C$34&lt;&gt;0),(OR((AI686&lt;$C$62),(AI686&gt;($E$62))))),1,0)</f>
        <v>0</v>
      </c>
    </row>
    <row r="687" spans="1:39" s="177" customFormat="1" x14ac:dyDescent="0.2">
      <c r="A687" s="583">
        <v>2</v>
      </c>
      <c r="B687" s="584"/>
      <c r="C687" s="585"/>
      <c r="D687" s="586"/>
      <c r="E687" s="586"/>
      <c r="F687" s="587"/>
      <c r="G687" s="235">
        <f t="shared" ref="G687:G696" si="252">IF(AND((COUNTA($C$34)=1),(COUNTA(F687)=1),($C$34&lt;&gt;0),(OR((E687&lt;$C$62),(E687&gt;($E$62+61))))),1,0)</f>
        <v>0</v>
      </c>
      <c r="H687" s="235">
        <f t="shared" ref="H687:H696" si="253">IF(AND((COUNTA($C$34)=1),(COUNTA(F687)=1),($C$34&lt;&gt;0),(OR((D687&lt;$C$62),(D687&gt;($E$62))))),1,0)</f>
        <v>0</v>
      </c>
      <c r="I687" s="235"/>
      <c r="J687" s="235"/>
      <c r="K687" s="235"/>
      <c r="L687" s="235"/>
      <c r="M687" s="235"/>
      <c r="O687" s="583">
        <v>13</v>
      </c>
      <c r="P687" s="584"/>
      <c r="Q687" s="585"/>
      <c r="R687" s="586"/>
      <c r="S687" s="586"/>
      <c r="T687" s="587"/>
      <c r="U687" s="235">
        <f t="shared" ref="U687:U696" si="254">IF(AND((COUNTA($C$34)=1),(COUNTA(T687)=1),($C$34&lt;&gt;0),(OR((S687&lt;$C$62),(S687&gt;($E$62+61))))),1,0)</f>
        <v>0</v>
      </c>
      <c r="V687" s="235">
        <f t="shared" ref="V687:V696" si="255">IF(AND((COUNTA($C$34)=1),(COUNTA(T687)=1),($C$34&lt;&gt;0),(OR((R687&lt;$C$62),(R687&gt;($E$62))))),1,0)</f>
        <v>0</v>
      </c>
      <c r="X687" s="583">
        <v>24</v>
      </c>
      <c r="Y687" s="584"/>
      <c r="Z687" s="585"/>
      <c r="AA687" s="586"/>
      <c r="AB687" s="586"/>
      <c r="AC687" s="587"/>
      <c r="AD687" s="235">
        <f t="shared" ref="AD687:AD696" si="256">IF(AND((COUNTA($C$34)=1),(COUNTA(AC687)=1),($C$34&lt;&gt;0),(OR((AB687&lt;$C$62),(AB687&gt;($E$62+61))))),1,0)</f>
        <v>0</v>
      </c>
      <c r="AE687" s="235">
        <f t="shared" si="251"/>
        <v>0</v>
      </c>
      <c r="AF687" s="235"/>
      <c r="AG687" s="584">
        <v>35</v>
      </c>
      <c r="AH687" s="584"/>
      <c r="AI687" s="586"/>
      <c r="AJ687" s="586"/>
      <c r="AK687" s="587"/>
      <c r="AL687" s="235">
        <f t="shared" ref="AL687:AL695" si="257">IF(AND((COUNTA($C$34)=1),(COUNTA(AK687)=1),($C$34&lt;&gt;0),(OR((AJ687&lt;$C$62),(AJ687&gt;($E$62+61))))),1,0)</f>
        <v>0</v>
      </c>
      <c r="AM687" s="235">
        <f t="shared" ref="AM687:AM695" si="258">IF(AND((COUNTA($C$34)=1),(COUNTA(AK687)=1),($C$34&lt;&gt;0),(OR((AI687&lt;$C$62),(AI687&gt;($E$62))))),1,0)</f>
        <v>0</v>
      </c>
    </row>
    <row r="688" spans="1:39" s="177" customFormat="1" x14ac:dyDescent="0.2">
      <c r="A688" s="583">
        <v>3</v>
      </c>
      <c r="B688" s="584"/>
      <c r="C688" s="585"/>
      <c r="D688" s="586"/>
      <c r="E688" s="586"/>
      <c r="F688" s="587"/>
      <c r="G688" s="235">
        <f t="shared" si="252"/>
        <v>0</v>
      </c>
      <c r="H688" s="235">
        <f t="shared" si="253"/>
        <v>0</v>
      </c>
      <c r="I688" s="235"/>
      <c r="J688" s="235"/>
      <c r="K688" s="235"/>
      <c r="L688" s="235"/>
      <c r="M688" s="235"/>
      <c r="O688" s="583">
        <v>14</v>
      </c>
      <c r="P688" s="584"/>
      <c r="Q688" s="585"/>
      <c r="R688" s="586"/>
      <c r="S688" s="586"/>
      <c r="T688" s="587"/>
      <c r="U688" s="235">
        <f t="shared" si="254"/>
        <v>0</v>
      </c>
      <c r="V688" s="235">
        <f t="shared" si="255"/>
        <v>0</v>
      </c>
      <c r="X688" s="583">
        <v>25</v>
      </c>
      <c r="Y688" s="584"/>
      <c r="Z688" s="585"/>
      <c r="AA688" s="586"/>
      <c r="AB688" s="586"/>
      <c r="AC688" s="587"/>
      <c r="AD688" s="235">
        <f t="shared" si="256"/>
        <v>0</v>
      </c>
      <c r="AE688" s="235">
        <f t="shared" si="251"/>
        <v>0</v>
      </c>
      <c r="AF688" s="235"/>
      <c r="AG688" s="584">
        <v>36</v>
      </c>
      <c r="AH688" s="584"/>
      <c r="AI688" s="586"/>
      <c r="AJ688" s="586"/>
      <c r="AK688" s="587"/>
      <c r="AL688" s="235">
        <f t="shared" si="257"/>
        <v>0</v>
      </c>
      <c r="AM688" s="235">
        <f t="shared" si="258"/>
        <v>0</v>
      </c>
    </row>
    <row r="689" spans="1:39" s="177" customFormat="1" x14ac:dyDescent="0.2">
      <c r="A689" s="583">
        <v>4</v>
      </c>
      <c r="B689" s="584"/>
      <c r="C689" s="585"/>
      <c r="D689" s="586"/>
      <c r="E689" s="586"/>
      <c r="F689" s="587"/>
      <c r="G689" s="235">
        <f t="shared" si="252"/>
        <v>0</v>
      </c>
      <c r="H689" s="235">
        <f t="shared" si="253"/>
        <v>0</v>
      </c>
      <c r="I689" s="235"/>
      <c r="J689" s="235"/>
      <c r="K689" s="235"/>
      <c r="L689" s="235"/>
      <c r="M689" s="235"/>
      <c r="O689" s="583">
        <v>15</v>
      </c>
      <c r="P689" s="584"/>
      <c r="Q689" s="585"/>
      <c r="R689" s="586"/>
      <c r="S689" s="586"/>
      <c r="T689" s="587"/>
      <c r="U689" s="235">
        <f t="shared" si="254"/>
        <v>0</v>
      </c>
      <c r="V689" s="235">
        <f t="shared" si="255"/>
        <v>0</v>
      </c>
      <c r="X689" s="583">
        <v>26</v>
      </c>
      <c r="Y689" s="584"/>
      <c r="Z689" s="585"/>
      <c r="AA689" s="586"/>
      <c r="AB689" s="586"/>
      <c r="AC689" s="587"/>
      <c r="AD689" s="235">
        <f t="shared" si="256"/>
        <v>0</v>
      </c>
      <c r="AE689" s="235">
        <f t="shared" si="251"/>
        <v>0</v>
      </c>
      <c r="AF689" s="235"/>
      <c r="AG689" s="584">
        <v>37</v>
      </c>
      <c r="AH689" s="584"/>
      <c r="AI689" s="586"/>
      <c r="AJ689" s="586"/>
      <c r="AK689" s="587"/>
      <c r="AL689" s="235">
        <f t="shared" si="257"/>
        <v>0</v>
      </c>
      <c r="AM689" s="235">
        <f t="shared" si="258"/>
        <v>0</v>
      </c>
    </row>
    <row r="690" spans="1:39" s="177" customFormat="1" x14ac:dyDescent="0.2">
      <c r="A690" s="583">
        <v>5</v>
      </c>
      <c r="B690" s="584"/>
      <c r="C690" s="585"/>
      <c r="D690" s="586"/>
      <c r="E690" s="586"/>
      <c r="F690" s="587"/>
      <c r="G690" s="235">
        <f t="shared" si="252"/>
        <v>0</v>
      </c>
      <c r="H690" s="235">
        <f t="shared" si="253"/>
        <v>0</v>
      </c>
      <c r="I690" s="235"/>
      <c r="J690" s="235"/>
      <c r="K690" s="235"/>
      <c r="L690" s="235"/>
      <c r="M690" s="235"/>
      <c r="O690" s="583">
        <v>16</v>
      </c>
      <c r="P690" s="584"/>
      <c r="Q690" s="585"/>
      <c r="R690" s="586"/>
      <c r="S690" s="586"/>
      <c r="T690" s="587"/>
      <c r="U690" s="235">
        <f t="shared" si="254"/>
        <v>0</v>
      </c>
      <c r="V690" s="235">
        <f t="shared" si="255"/>
        <v>0</v>
      </c>
      <c r="X690" s="583">
        <v>27</v>
      </c>
      <c r="Y690" s="584"/>
      <c r="Z690" s="585"/>
      <c r="AA690" s="586"/>
      <c r="AB690" s="586"/>
      <c r="AC690" s="587"/>
      <c r="AD690" s="235">
        <f t="shared" si="256"/>
        <v>0</v>
      </c>
      <c r="AE690" s="235">
        <f t="shared" si="251"/>
        <v>0</v>
      </c>
      <c r="AF690" s="235"/>
      <c r="AG690" s="584">
        <v>38</v>
      </c>
      <c r="AH690" s="584"/>
      <c r="AI690" s="586"/>
      <c r="AJ690" s="586"/>
      <c r="AK690" s="587"/>
      <c r="AL690" s="235">
        <f t="shared" si="257"/>
        <v>0</v>
      </c>
      <c r="AM690" s="235">
        <f t="shared" si="258"/>
        <v>0</v>
      </c>
    </row>
    <row r="691" spans="1:39" s="177" customFormat="1" x14ac:dyDescent="0.2">
      <c r="A691" s="583">
        <v>6</v>
      </c>
      <c r="B691" s="584"/>
      <c r="C691" s="585"/>
      <c r="D691" s="586"/>
      <c r="E691" s="586"/>
      <c r="F691" s="587"/>
      <c r="G691" s="235">
        <f t="shared" si="252"/>
        <v>0</v>
      </c>
      <c r="H691" s="235">
        <f t="shared" si="253"/>
        <v>0</v>
      </c>
      <c r="I691" s="235"/>
      <c r="J691" s="235"/>
      <c r="K691" s="235"/>
      <c r="L691" s="235"/>
      <c r="M691" s="235"/>
      <c r="O691" s="583">
        <v>17</v>
      </c>
      <c r="P691" s="584"/>
      <c r="Q691" s="585"/>
      <c r="R691" s="586"/>
      <c r="S691" s="586"/>
      <c r="T691" s="587"/>
      <c r="U691" s="235">
        <f t="shared" si="254"/>
        <v>0</v>
      </c>
      <c r="V691" s="235">
        <f t="shared" si="255"/>
        <v>0</v>
      </c>
      <c r="X691" s="583">
        <v>28</v>
      </c>
      <c r="Y691" s="584"/>
      <c r="Z691" s="585"/>
      <c r="AA691" s="586"/>
      <c r="AB691" s="586"/>
      <c r="AC691" s="587"/>
      <c r="AD691" s="235">
        <f t="shared" si="256"/>
        <v>0</v>
      </c>
      <c r="AE691" s="235">
        <f t="shared" si="251"/>
        <v>0</v>
      </c>
      <c r="AF691" s="235"/>
      <c r="AG691" s="584">
        <v>39</v>
      </c>
      <c r="AH691" s="584"/>
      <c r="AI691" s="586"/>
      <c r="AJ691" s="586"/>
      <c r="AK691" s="587"/>
      <c r="AL691" s="235">
        <f t="shared" si="257"/>
        <v>0</v>
      </c>
      <c r="AM691" s="235">
        <f t="shared" si="258"/>
        <v>0</v>
      </c>
    </row>
    <row r="692" spans="1:39" s="177" customFormat="1" x14ac:dyDescent="0.2">
      <c r="A692" s="583">
        <v>7</v>
      </c>
      <c r="B692" s="584"/>
      <c r="C692" s="585"/>
      <c r="D692" s="586"/>
      <c r="E692" s="586"/>
      <c r="F692" s="587"/>
      <c r="G692" s="235">
        <f t="shared" si="252"/>
        <v>0</v>
      </c>
      <c r="H692" s="235">
        <f t="shared" si="253"/>
        <v>0</v>
      </c>
      <c r="I692" s="235"/>
      <c r="J692" s="235"/>
      <c r="K692" s="235"/>
      <c r="L692" s="235"/>
      <c r="M692" s="235"/>
      <c r="O692" s="583">
        <v>18</v>
      </c>
      <c r="P692" s="584"/>
      <c r="Q692" s="585"/>
      <c r="R692" s="586"/>
      <c r="S692" s="586"/>
      <c r="T692" s="587"/>
      <c r="U692" s="235">
        <f t="shared" si="254"/>
        <v>0</v>
      </c>
      <c r="V692" s="235">
        <f t="shared" si="255"/>
        <v>0</v>
      </c>
      <c r="X692" s="583">
        <v>29</v>
      </c>
      <c r="Y692" s="584"/>
      <c r="Z692" s="585"/>
      <c r="AA692" s="586"/>
      <c r="AB692" s="586"/>
      <c r="AC692" s="587"/>
      <c r="AD692" s="235">
        <f t="shared" si="256"/>
        <v>0</v>
      </c>
      <c r="AE692" s="235">
        <f t="shared" si="251"/>
        <v>0</v>
      </c>
      <c r="AF692" s="235"/>
      <c r="AG692" s="584">
        <v>40</v>
      </c>
      <c r="AH692" s="584"/>
      <c r="AI692" s="586"/>
      <c r="AJ692" s="586"/>
      <c r="AK692" s="587"/>
      <c r="AL692" s="235">
        <f t="shared" si="257"/>
        <v>0</v>
      </c>
      <c r="AM692" s="235">
        <f t="shared" si="258"/>
        <v>0</v>
      </c>
    </row>
    <row r="693" spans="1:39" s="177" customFormat="1" x14ac:dyDescent="0.2">
      <c r="A693" s="583">
        <v>8</v>
      </c>
      <c r="B693" s="584"/>
      <c r="C693" s="585"/>
      <c r="D693" s="586"/>
      <c r="E693" s="586"/>
      <c r="F693" s="587"/>
      <c r="G693" s="235">
        <f t="shared" si="252"/>
        <v>0</v>
      </c>
      <c r="H693" s="235">
        <f t="shared" si="253"/>
        <v>0</v>
      </c>
      <c r="I693" s="235"/>
      <c r="J693" s="235"/>
      <c r="K693" s="235"/>
      <c r="L693" s="235"/>
      <c r="M693" s="235"/>
      <c r="O693" s="583">
        <v>19</v>
      </c>
      <c r="P693" s="584"/>
      <c r="Q693" s="585"/>
      <c r="R693" s="586"/>
      <c r="S693" s="586"/>
      <c r="T693" s="587"/>
      <c r="U693" s="235">
        <f t="shared" si="254"/>
        <v>0</v>
      </c>
      <c r="V693" s="235">
        <f t="shared" si="255"/>
        <v>0</v>
      </c>
      <c r="X693" s="583">
        <v>30</v>
      </c>
      <c r="Y693" s="584"/>
      <c r="Z693" s="585"/>
      <c r="AA693" s="586"/>
      <c r="AB693" s="586"/>
      <c r="AC693" s="587"/>
      <c r="AD693" s="235">
        <f t="shared" si="256"/>
        <v>0</v>
      </c>
      <c r="AE693" s="235">
        <f t="shared" si="251"/>
        <v>0</v>
      </c>
      <c r="AF693" s="235"/>
      <c r="AG693" s="584">
        <v>41</v>
      </c>
      <c r="AH693" s="584"/>
      <c r="AI693" s="586"/>
      <c r="AJ693" s="586"/>
      <c r="AK693" s="587"/>
      <c r="AL693" s="235">
        <f t="shared" si="257"/>
        <v>0</v>
      </c>
      <c r="AM693" s="235">
        <f t="shared" si="258"/>
        <v>0</v>
      </c>
    </row>
    <row r="694" spans="1:39" s="177" customFormat="1" x14ac:dyDescent="0.2">
      <c r="A694" s="583">
        <v>9</v>
      </c>
      <c r="B694" s="584"/>
      <c r="C694" s="585"/>
      <c r="D694" s="586"/>
      <c r="E694" s="586"/>
      <c r="F694" s="587"/>
      <c r="G694" s="235">
        <f t="shared" si="252"/>
        <v>0</v>
      </c>
      <c r="H694" s="235">
        <f t="shared" si="253"/>
        <v>0</v>
      </c>
      <c r="I694" s="235"/>
      <c r="J694" s="235"/>
      <c r="K694" s="235"/>
      <c r="L694" s="235"/>
      <c r="M694" s="235"/>
      <c r="O694" s="583">
        <v>20</v>
      </c>
      <c r="P694" s="584"/>
      <c r="Q694" s="585"/>
      <c r="R694" s="586"/>
      <c r="S694" s="586"/>
      <c r="T694" s="587"/>
      <c r="U694" s="235">
        <f t="shared" si="254"/>
        <v>0</v>
      </c>
      <c r="V694" s="235">
        <f t="shared" si="255"/>
        <v>0</v>
      </c>
      <c r="X694" s="583">
        <v>31</v>
      </c>
      <c r="Y694" s="584"/>
      <c r="Z694" s="585"/>
      <c r="AA694" s="586"/>
      <c r="AB694" s="586"/>
      <c r="AC694" s="587"/>
      <c r="AD694" s="235">
        <f t="shared" si="256"/>
        <v>0</v>
      </c>
      <c r="AE694" s="235">
        <f t="shared" si="251"/>
        <v>0</v>
      </c>
      <c r="AF694" s="235"/>
      <c r="AG694" s="584">
        <v>42</v>
      </c>
      <c r="AH694" s="584"/>
      <c r="AI694" s="586"/>
      <c r="AJ694" s="586"/>
      <c r="AK694" s="587"/>
      <c r="AL694" s="235">
        <f t="shared" si="257"/>
        <v>0</v>
      </c>
      <c r="AM694" s="235">
        <f t="shared" si="258"/>
        <v>0</v>
      </c>
    </row>
    <row r="695" spans="1:39" s="177" customFormat="1" x14ac:dyDescent="0.2">
      <c r="A695" s="583">
        <v>10</v>
      </c>
      <c r="B695" s="584"/>
      <c r="C695" s="585"/>
      <c r="D695" s="586"/>
      <c r="E695" s="586"/>
      <c r="F695" s="587"/>
      <c r="G695" s="235">
        <f t="shared" si="252"/>
        <v>0</v>
      </c>
      <c r="H695" s="235">
        <f t="shared" si="253"/>
        <v>0</v>
      </c>
      <c r="I695" s="235"/>
      <c r="J695" s="235"/>
      <c r="K695" s="235"/>
      <c r="L695" s="235"/>
      <c r="M695" s="235"/>
      <c r="O695" s="583">
        <v>21</v>
      </c>
      <c r="P695" s="584"/>
      <c r="Q695" s="585"/>
      <c r="R695" s="586"/>
      <c r="S695" s="586"/>
      <c r="T695" s="587"/>
      <c r="U695" s="235">
        <f t="shared" si="254"/>
        <v>0</v>
      </c>
      <c r="V695" s="235">
        <f t="shared" si="255"/>
        <v>0</v>
      </c>
      <c r="X695" s="583">
        <v>32</v>
      </c>
      <c r="Y695" s="584"/>
      <c r="Z695" s="585"/>
      <c r="AA695" s="586"/>
      <c r="AB695" s="586"/>
      <c r="AC695" s="587"/>
      <c r="AD695" s="235">
        <f t="shared" si="256"/>
        <v>0</v>
      </c>
      <c r="AE695" s="235">
        <f t="shared" si="251"/>
        <v>0</v>
      </c>
      <c r="AF695" s="235"/>
      <c r="AG695" s="584">
        <v>43</v>
      </c>
      <c r="AH695" s="584"/>
      <c r="AI695" s="586"/>
      <c r="AJ695" s="586"/>
      <c r="AK695" s="587"/>
      <c r="AL695" s="235">
        <f t="shared" si="257"/>
        <v>0</v>
      </c>
      <c r="AM695" s="235">
        <f t="shared" si="258"/>
        <v>0</v>
      </c>
    </row>
    <row r="696" spans="1:39" s="177" customFormat="1" ht="13.5" thickBot="1" x14ac:dyDescent="0.25">
      <c r="A696" s="583">
        <v>11</v>
      </c>
      <c r="B696" s="584"/>
      <c r="C696" s="585"/>
      <c r="D696" s="586"/>
      <c r="E696" s="586"/>
      <c r="F696" s="587"/>
      <c r="G696" s="235">
        <f t="shared" si="252"/>
        <v>0</v>
      </c>
      <c r="H696" s="235">
        <f t="shared" si="253"/>
        <v>0</v>
      </c>
      <c r="I696" s="235"/>
      <c r="J696" s="235"/>
      <c r="K696" s="235"/>
      <c r="L696" s="235"/>
      <c r="M696" s="235"/>
      <c r="O696" s="583">
        <v>22</v>
      </c>
      <c r="P696" s="584"/>
      <c r="Q696" s="585"/>
      <c r="R696" s="586"/>
      <c r="S696" s="586"/>
      <c r="T696" s="587"/>
      <c r="U696" s="235">
        <f t="shared" si="254"/>
        <v>0</v>
      </c>
      <c r="V696" s="235">
        <f t="shared" si="255"/>
        <v>0</v>
      </c>
      <c r="X696" s="583">
        <v>33</v>
      </c>
      <c r="Y696" s="584"/>
      <c r="Z696" s="585"/>
      <c r="AA696" s="586"/>
      <c r="AB696" s="586"/>
      <c r="AC696" s="587"/>
      <c r="AD696" s="235">
        <f t="shared" si="256"/>
        <v>0</v>
      </c>
      <c r="AE696" s="235">
        <f t="shared" si="251"/>
        <v>0</v>
      </c>
      <c r="AF696" s="235"/>
      <c r="AG696" s="589"/>
      <c r="AH696" s="589" t="s">
        <v>3</v>
      </c>
      <c r="AI696" s="589"/>
      <c r="AJ696" s="589"/>
      <c r="AK696" s="590">
        <f>SUM(F686:F696)+SUM(T686:T696)+SUM(AK686:AK695)+SUM(AC686:AC696)</f>
        <v>0</v>
      </c>
      <c r="AL696" s="235"/>
      <c r="AM696" s="235"/>
    </row>
    <row r="697" spans="1:39" s="177" customFormat="1" x14ac:dyDescent="0.2">
      <c r="B697" s="591"/>
      <c r="C697" s="328"/>
      <c r="D697" s="592"/>
      <c r="E697" s="592"/>
      <c r="F697" s="575"/>
      <c r="G697" s="235"/>
      <c r="H697" s="235"/>
      <c r="I697" s="235"/>
      <c r="J697" s="235"/>
      <c r="K697" s="235"/>
      <c r="L697" s="235"/>
      <c r="M697" s="235"/>
      <c r="P697" s="591"/>
      <c r="Q697" s="328"/>
      <c r="R697" s="592"/>
      <c r="S697" s="592"/>
      <c r="T697" s="575"/>
      <c r="U697" s="235"/>
      <c r="V697" s="235"/>
      <c r="Y697" s="591"/>
      <c r="Z697" s="328"/>
      <c r="AA697" s="592"/>
      <c r="AB697" s="592"/>
      <c r="AC697" s="575"/>
      <c r="AD697" s="235"/>
      <c r="AE697" s="235"/>
      <c r="AF697" s="235"/>
      <c r="AG697" s="591"/>
      <c r="AH697" s="591"/>
      <c r="AI697" s="592"/>
      <c r="AJ697" s="592"/>
      <c r="AK697" s="575"/>
      <c r="AL697" s="235"/>
      <c r="AM697" s="235"/>
    </row>
    <row r="698" spans="1:39" s="177" customFormat="1" x14ac:dyDescent="0.2">
      <c r="B698" s="591"/>
      <c r="C698" s="328"/>
      <c r="D698" s="592"/>
      <c r="E698" s="592"/>
      <c r="F698" s="575"/>
      <c r="G698" s="235"/>
      <c r="H698" s="235"/>
      <c r="I698" s="235"/>
      <c r="J698" s="235"/>
      <c r="K698" s="235"/>
      <c r="L698" s="235"/>
      <c r="M698" s="235"/>
      <c r="P698" s="591"/>
      <c r="Q698" s="328"/>
      <c r="R698" s="592"/>
      <c r="S698" s="592"/>
      <c r="T698" s="575"/>
      <c r="U698" s="235"/>
      <c r="V698" s="235"/>
      <c r="Y698" s="591"/>
      <c r="Z698" s="328"/>
      <c r="AA698" s="592"/>
      <c r="AB698" s="592"/>
      <c r="AC698" s="575"/>
      <c r="AD698" s="235"/>
      <c r="AE698" s="235"/>
      <c r="AF698" s="235"/>
      <c r="AG698" s="591"/>
      <c r="AH698" s="591"/>
      <c r="AI698" s="592"/>
      <c r="AJ698" s="592"/>
      <c r="AK698" s="575"/>
      <c r="AL698" s="235"/>
      <c r="AM698" s="235"/>
    </row>
    <row r="699" spans="1:39" s="177" customFormat="1" x14ac:dyDescent="0.2">
      <c r="B699" s="591"/>
      <c r="C699" s="328"/>
      <c r="D699" s="592"/>
      <c r="E699" s="592"/>
      <c r="F699" s="575"/>
      <c r="G699" s="235"/>
      <c r="H699" s="235"/>
      <c r="I699" s="235"/>
      <c r="J699" s="235"/>
      <c r="K699" s="235"/>
      <c r="L699" s="235"/>
      <c r="M699" s="235"/>
      <c r="P699" s="591"/>
      <c r="Q699" s="328"/>
      <c r="R699" s="592"/>
      <c r="S699" s="592"/>
      <c r="T699" s="575"/>
      <c r="U699" s="235"/>
      <c r="V699" s="235"/>
      <c r="Y699" s="591"/>
      <c r="Z699" s="328"/>
      <c r="AA699" s="592"/>
      <c r="AB699" s="592"/>
      <c r="AC699" s="575"/>
      <c r="AD699" s="235"/>
      <c r="AE699" s="235"/>
      <c r="AF699" s="235"/>
      <c r="AG699" s="591"/>
      <c r="AH699" s="591"/>
      <c r="AI699" s="592"/>
      <c r="AJ699" s="592"/>
      <c r="AK699" s="575"/>
      <c r="AL699" s="235"/>
      <c r="AM699" s="235"/>
    </row>
    <row r="700" spans="1:39" s="177" customFormat="1" x14ac:dyDescent="0.2">
      <c r="B700" s="591"/>
      <c r="C700" s="328"/>
      <c r="D700" s="592"/>
      <c r="E700" s="592"/>
      <c r="F700" s="575"/>
      <c r="G700" s="235"/>
      <c r="H700" s="235"/>
      <c r="I700" s="235"/>
      <c r="J700" s="235"/>
      <c r="K700" s="235"/>
      <c r="L700" s="235"/>
      <c r="M700" s="235"/>
      <c r="P700" s="591"/>
      <c r="Q700" s="328"/>
      <c r="R700" s="592"/>
      <c r="S700" s="592"/>
      <c r="T700" s="575"/>
      <c r="U700" s="235"/>
      <c r="V700" s="235"/>
      <c r="Y700" s="591"/>
      <c r="Z700" s="328"/>
      <c r="AA700" s="592"/>
      <c r="AB700" s="592"/>
      <c r="AC700" s="575"/>
      <c r="AD700" s="235"/>
      <c r="AE700" s="235"/>
      <c r="AF700" s="235"/>
      <c r="AG700" s="591"/>
      <c r="AH700" s="591"/>
      <c r="AI700" s="592"/>
      <c r="AJ700" s="592"/>
      <c r="AK700" s="575"/>
      <c r="AL700" s="235"/>
      <c r="AM700" s="235"/>
    </row>
    <row r="701" spans="1:39" s="177" customFormat="1" x14ac:dyDescent="0.2">
      <c r="B701" s="591"/>
      <c r="C701" s="328"/>
      <c r="D701" s="592"/>
      <c r="E701" s="592"/>
      <c r="F701" s="575"/>
      <c r="G701" s="235"/>
      <c r="H701" s="235"/>
      <c r="I701" s="235"/>
      <c r="J701" s="235"/>
      <c r="K701" s="235"/>
      <c r="L701" s="235"/>
      <c r="M701" s="235"/>
      <c r="P701" s="591"/>
      <c r="Q701" s="328"/>
      <c r="R701" s="592"/>
      <c r="S701" s="592"/>
      <c r="T701" s="575"/>
      <c r="U701" s="235"/>
      <c r="V701" s="235"/>
      <c r="Y701" s="591"/>
      <c r="Z701" s="328"/>
      <c r="AA701" s="592"/>
      <c r="AB701" s="592"/>
      <c r="AC701" s="575"/>
      <c r="AD701" s="235"/>
      <c r="AE701" s="235"/>
      <c r="AF701" s="235"/>
      <c r="AG701" s="591"/>
      <c r="AH701" s="591"/>
      <c r="AI701" s="592"/>
      <c r="AJ701" s="592"/>
      <c r="AK701" s="575"/>
      <c r="AL701" s="235"/>
      <c r="AM701" s="235"/>
    </row>
    <row r="702" spans="1:39" s="177" customFormat="1" x14ac:dyDescent="0.2">
      <c r="B702" s="591"/>
      <c r="C702" s="328"/>
      <c r="D702" s="592"/>
      <c r="E702" s="592"/>
      <c r="F702" s="575"/>
      <c r="G702" s="235"/>
      <c r="H702" s="235"/>
      <c r="I702" s="235"/>
      <c r="J702" s="235"/>
      <c r="K702" s="235"/>
      <c r="L702" s="235"/>
      <c r="M702" s="235"/>
      <c r="P702" s="591"/>
      <c r="Q702" s="328"/>
      <c r="R702" s="592"/>
      <c r="S702" s="592"/>
      <c r="T702" s="575"/>
      <c r="U702" s="235"/>
      <c r="V702" s="235"/>
      <c r="Y702" s="591"/>
      <c r="Z702" s="328"/>
      <c r="AA702" s="592"/>
      <c r="AB702" s="592"/>
      <c r="AC702" s="575"/>
      <c r="AD702" s="235"/>
      <c r="AE702" s="235"/>
      <c r="AF702" s="235"/>
      <c r="AG702" s="591"/>
      <c r="AH702" s="591"/>
      <c r="AI702" s="592"/>
      <c r="AJ702" s="592"/>
      <c r="AK702" s="575"/>
      <c r="AL702" s="235"/>
      <c r="AM702" s="235"/>
    </row>
    <row r="703" spans="1:39" s="177" customFormat="1" ht="13.5" thickBot="1" x14ac:dyDescent="0.25">
      <c r="B703" s="591"/>
      <c r="C703" s="328"/>
      <c r="D703" s="592"/>
      <c r="E703" s="592"/>
      <c r="F703" s="575"/>
      <c r="G703" s="235"/>
      <c r="H703" s="235"/>
      <c r="I703" s="235"/>
      <c r="J703" s="235"/>
      <c r="K703" s="235"/>
      <c r="L703" s="235"/>
      <c r="M703" s="235"/>
      <c r="P703" s="591"/>
      <c r="Q703" s="328"/>
      <c r="R703" s="592"/>
      <c r="S703" s="592"/>
      <c r="T703" s="575"/>
      <c r="U703" s="235"/>
      <c r="V703" s="235"/>
      <c r="Y703" s="591"/>
      <c r="Z703" s="328"/>
      <c r="AA703" s="592"/>
      <c r="AB703" s="592"/>
      <c r="AC703" s="575"/>
      <c r="AD703" s="235"/>
      <c r="AE703" s="235"/>
      <c r="AF703" s="235"/>
      <c r="AG703" s="591"/>
      <c r="AH703" s="591"/>
      <c r="AI703" s="592"/>
      <c r="AJ703" s="592"/>
      <c r="AK703" s="575"/>
      <c r="AL703" s="235"/>
      <c r="AM703" s="235"/>
    </row>
    <row r="704" spans="1:39" s="177" customFormat="1" ht="13.5" thickBot="1" x14ac:dyDescent="0.25">
      <c r="A704" s="579">
        <v>33</v>
      </c>
      <c r="B704" s="579"/>
      <c r="C704" s="472"/>
      <c r="D704" s="816" t="s">
        <v>159</v>
      </c>
      <c r="E704" s="812" t="s">
        <v>34</v>
      </c>
      <c r="F704" s="580">
        <f>+$AK716</f>
        <v>0</v>
      </c>
      <c r="G704" s="235"/>
      <c r="H704" s="235"/>
      <c r="I704" s="235"/>
      <c r="J704" s="235"/>
      <c r="K704" s="235"/>
      <c r="L704" s="235"/>
      <c r="M704" s="235"/>
      <c r="O704" s="579"/>
      <c r="P704" s="579"/>
      <c r="Q704" s="472"/>
      <c r="R704" s="816" t="s">
        <v>159</v>
      </c>
      <c r="S704" s="812" t="s">
        <v>34</v>
      </c>
      <c r="T704" s="580">
        <f>+$AK716</f>
        <v>0</v>
      </c>
      <c r="U704" s="235"/>
      <c r="V704" s="235"/>
      <c r="X704" s="579">
        <v>33</v>
      </c>
      <c r="Y704" s="579"/>
      <c r="Z704" s="472"/>
      <c r="AA704" s="816" t="s">
        <v>159</v>
      </c>
      <c r="AB704" s="812" t="s">
        <v>34</v>
      </c>
      <c r="AC704" s="580">
        <f>+$AK716</f>
        <v>0</v>
      </c>
      <c r="AD704" s="235"/>
      <c r="AE704" s="235"/>
      <c r="AF704" s="235"/>
      <c r="AG704" s="579"/>
      <c r="AH704" s="579"/>
      <c r="AI704" s="816" t="s">
        <v>159</v>
      </c>
      <c r="AJ704" s="812" t="s">
        <v>34</v>
      </c>
      <c r="AK704" s="814" t="s">
        <v>18</v>
      </c>
      <c r="AL704" s="235"/>
      <c r="AM704" s="235"/>
    </row>
    <row r="705" spans="1:39" s="177" customFormat="1" ht="51" x14ac:dyDescent="0.2">
      <c r="A705" s="581" t="s">
        <v>7</v>
      </c>
      <c r="B705" s="582" t="str">
        <f>+" אסמכתא " &amp; $B$35 &amp;"         חזרה לטבלה "</f>
        <v xml:space="preserve"> אסמכתא          חזרה לטבלה </v>
      </c>
      <c r="C705" s="477" t="s">
        <v>203</v>
      </c>
      <c r="D705" s="817"/>
      <c r="E705" s="813"/>
      <c r="F705" s="580" t="s">
        <v>18</v>
      </c>
      <c r="G705" s="235"/>
      <c r="H705" s="235"/>
      <c r="I705" s="235"/>
      <c r="J705" s="235"/>
      <c r="K705" s="235"/>
      <c r="L705" s="235"/>
      <c r="M705" s="235"/>
      <c r="O705" s="581" t="s">
        <v>23</v>
      </c>
      <c r="P705" s="582" t="str">
        <f>+" אסמכתא " &amp; $B$35 &amp;"         חזרה לטבלה "</f>
        <v xml:space="preserve"> אסמכתא          חזרה לטבלה </v>
      </c>
      <c r="Q705" s="477" t="s">
        <v>203</v>
      </c>
      <c r="R705" s="817"/>
      <c r="S705" s="813"/>
      <c r="T705" s="580" t="s">
        <v>18</v>
      </c>
      <c r="U705" s="235"/>
      <c r="V705" s="235"/>
      <c r="X705" s="581" t="s">
        <v>7</v>
      </c>
      <c r="Y705" s="582" t="str">
        <f>+" אסמכתא " &amp; $B$35 &amp;"         חזרה לטבלה "</f>
        <v xml:space="preserve"> אסמכתא          חזרה לטבלה </v>
      </c>
      <c r="Z705" s="477" t="s">
        <v>203</v>
      </c>
      <c r="AA705" s="817"/>
      <c r="AB705" s="813"/>
      <c r="AC705" s="580" t="s">
        <v>18</v>
      </c>
      <c r="AD705" s="235"/>
      <c r="AE705" s="235"/>
      <c r="AF705" s="235"/>
      <c r="AG705" s="582" t="s">
        <v>23</v>
      </c>
      <c r="AH705" s="582" t="str">
        <f>+" אסמכתא " &amp; $B$35 &amp;"         חזרה לטבלה "</f>
        <v xml:space="preserve"> אסמכתא          חזרה לטבלה </v>
      </c>
      <c r="AI705" s="817"/>
      <c r="AJ705" s="813"/>
      <c r="AK705" s="815"/>
      <c r="AL705" s="235"/>
      <c r="AM705" s="235"/>
    </row>
    <row r="706" spans="1:39" s="177" customFormat="1" x14ac:dyDescent="0.2">
      <c r="A706" s="583">
        <v>1</v>
      </c>
      <c r="B706" s="584"/>
      <c r="C706" s="585"/>
      <c r="D706" s="586"/>
      <c r="E706" s="586"/>
      <c r="F706" s="587"/>
      <c r="G706" s="235">
        <f>IF(AND((COUNTA($C$35)=1),(COUNTA(F686)=1),($C$35&lt;&gt;0),(OR((E686&lt;$C$62),(E686&gt;($E$62+61))))),1,0)</f>
        <v>0</v>
      </c>
      <c r="H706" s="235">
        <f>IF(AND((COUNTA($C$35)=1),(COUNTA(F706)=1),($C$35&lt;&gt;0),(OR((D706&lt;$C$62),(D706&gt;($E$62))))),1,0)</f>
        <v>0</v>
      </c>
      <c r="I706" s="235"/>
      <c r="J706" s="235"/>
      <c r="K706" s="235"/>
      <c r="L706" s="235"/>
      <c r="M706" s="235"/>
      <c r="O706" s="583">
        <v>12</v>
      </c>
      <c r="P706" s="584"/>
      <c r="Q706" s="585"/>
      <c r="R706" s="586"/>
      <c r="S706" s="586"/>
      <c r="T706" s="587"/>
      <c r="U706" s="235">
        <f>IF(AND((COUNTA($C$35)=1),(COUNTA(T686)=1),($C$35&lt;&gt;0),(OR((S686&lt;$C$62),(S686&gt;($E$62+61))))),1,0)</f>
        <v>0</v>
      </c>
      <c r="V706" s="235">
        <f>IF(AND((COUNTA($C$35)=1),(COUNTA(T706)=1),($C$35&lt;&gt;0),(OR((R706&lt;$C$62),(R706&gt;($E$62))))),1,0)</f>
        <v>0</v>
      </c>
      <c r="X706" s="583">
        <v>23</v>
      </c>
      <c r="Y706" s="584"/>
      <c r="Z706" s="585"/>
      <c r="AA706" s="586"/>
      <c r="AB706" s="586"/>
      <c r="AC706" s="587"/>
      <c r="AD706" s="235">
        <f>IF(AND((COUNTA($C$35)=1),(COUNTA(AC686)=1),($C$35&lt;&gt;0),(OR((AB686&lt;$C$62),(AB686&gt;($E$62+61))))),1,0)</f>
        <v>0</v>
      </c>
      <c r="AE706" s="235">
        <f t="shared" ref="AE706:AE716" si="259">IF(AND((COUNTA($C$35)=1),(COUNTA(AC706)=1),($C$35&lt;&gt;0),(OR((AA706&lt;$C$62),(AA706&gt;($E$62))))),1,0)</f>
        <v>0</v>
      </c>
      <c r="AF706" s="235"/>
      <c r="AG706" s="584">
        <v>34</v>
      </c>
      <c r="AH706" s="584"/>
      <c r="AI706" s="586"/>
      <c r="AJ706" s="586"/>
      <c r="AK706" s="587"/>
      <c r="AL706" s="235">
        <f>IF(AND((COUNTA($C$35)=1),(COUNTA(AK686)=1),($C$35&lt;&gt;0),(OR((AJ686&lt;$C$62),(AJ686&gt;($E$62+61))))),1,0)</f>
        <v>0</v>
      </c>
      <c r="AM706" s="235">
        <f>IF(AND((COUNTA($C$35)=1),(COUNTA(AK706)=1),($C$35&lt;&gt;0),(OR((AI706&lt;$C$62),(AI706&gt;($E$62))))),1,0)</f>
        <v>0</v>
      </c>
    </row>
    <row r="707" spans="1:39" s="177" customFormat="1" x14ac:dyDescent="0.2">
      <c r="A707" s="583">
        <v>2</v>
      </c>
      <c r="B707" s="584"/>
      <c r="C707" s="585"/>
      <c r="D707" s="586"/>
      <c r="E707" s="586"/>
      <c r="F707" s="587"/>
      <c r="G707" s="235">
        <f t="shared" ref="G707:G716" si="260">IF(AND((COUNTA($C$35)=1),(COUNTA(F687)=1),($C$35&lt;&gt;0),(OR((E687&lt;$C$62),(E687&gt;($E$62+61))))),1,0)</f>
        <v>0</v>
      </c>
      <c r="H707" s="235">
        <f t="shared" ref="H707:H716" si="261">IF(AND((COUNTA($C$35)=1),(COUNTA(F707)=1),($C$35&lt;&gt;0),(OR((D707&lt;$C$62),(D707&gt;($E$62))))),1,0)</f>
        <v>0</v>
      </c>
      <c r="I707" s="235"/>
      <c r="J707" s="235"/>
      <c r="K707" s="235"/>
      <c r="L707" s="235"/>
      <c r="M707" s="235"/>
      <c r="O707" s="583">
        <v>13</v>
      </c>
      <c r="P707" s="584"/>
      <c r="Q707" s="585"/>
      <c r="R707" s="586"/>
      <c r="S707" s="586"/>
      <c r="T707" s="587"/>
      <c r="U707" s="235">
        <f t="shared" ref="U707:U716" si="262">IF(AND((COUNTA($C$35)=1),(COUNTA(T687)=1),($C$35&lt;&gt;0),(OR((S687&lt;$C$62),(S687&gt;($E$62+61))))),1,0)</f>
        <v>0</v>
      </c>
      <c r="V707" s="235">
        <f t="shared" ref="V707:V716" si="263">IF(AND((COUNTA($C$35)=1),(COUNTA(T707)=1),($C$35&lt;&gt;0),(OR((R707&lt;$C$62),(R707&gt;($E$62))))),1,0)</f>
        <v>0</v>
      </c>
      <c r="X707" s="583">
        <v>24</v>
      </c>
      <c r="Y707" s="584"/>
      <c r="Z707" s="585"/>
      <c r="AA707" s="586"/>
      <c r="AB707" s="586"/>
      <c r="AC707" s="587"/>
      <c r="AD707" s="235">
        <f t="shared" ref="AD707:AD716" si="264">IF(AND((COUNTA($C$35)=1),(COUNTA(AC687)=1),($C$35&lt;&gt;0),(OR((AB687&lt;$C$62),(AB687&gt;($E$62+61))))),1,0)</f>
        <v>0</v>
      </c>
      <c r="AE707" s="235">
        <f t="shared" si="259"/>
        <v>0</v>
      </c>
      <c r="AF707" s="235"/>
      <c r="AG707" s="584">
        <v>35</v>
      </c>
      <c r="AH707" s="584"/>
      <c r="AI707" s="586"/>
      <c r="AJ707" s="586"/>
      <c r="AK707" s="587"/>
      <c r="AL707" s="235">
        <f t="shared" ref="AL707:AL715" si="265">IF(AND((COUNTA($C$35)=1),(COUNTA(AK687)=1),($C$35&lt;&gt;0),(OR((AJ687&lt;$C$62),(AJ687&gt;($E$62+61))))),1,0)</f>
        <v>0</v>
      </c>
      <c r="AM707" s="235">
        <f t="shared" ref="AM707:AM715" si="266">IF(AND((COUNTA($C$35)=1),(COUNTA(AK707)=1),($C$35&lt;&gt;0),(OR((AI707&lt;$C$62),(AI707&gt;($E$62))))),1,0)</f>
        <v>0</v>
      </c>
    </row>
    <row r="708" spans="1:39" s="177" customFormat="1" x14ac:dyDescent="0.2">
      <c r="A708" s="583">
        <v>3</v>
      </c>
      <c r="B708" s="584"/>
      <c r="C708" s="585"/>
      <c r="D708" s="586"/>
      <c r="E708" s="586"/>
      <c r="F708" s="587"/>
      <c r="G708" s="235">
        <f t="shared" si="260"/>
        <v>0</v>
      </c>
      <c r="H708" s="235">
        <f t="shared" si="261"/>
        <v>0</v>
      </c>
      <c r="I708" s="235"/>
      <c r="J708" s="235"/>
      <c r="K708" s="235"/>
      <c r="L708" s="235"/>
      <c r="M708" s="235"/>
      <c r="O708" s="583">
        <v>14</v>
      </c>
      <c r="P708" s="584"/>
      <c r="Q708" s="585"/>
      <c r="R708" s="586"/>
      <c r="S708" s="586"/>
      <c r="T708" s="587"/>
      <c r="U708" s="235">
        <f t="shared" si="262"/>
        <v>0</v>
      </c>
      <c r="V708" s="235">
        <f t="shared" si="263"/>
        <v>0</v>
      </c>
      <c r="X708" s="583">
        <v>25</v>
      </c>
      <c r="Y708" s="584"/>
      <c r="Z708" s="585"/>
      <c r="AA708" s="586"/>
      <c r="AB708" s="586"/>
      <c r="AC708" s="587"/>
      <c r="AD708" s="235">
        <f t="shared" si="264"/>
        <v>0</v>
      </c>
      <c r="AE708" s="235">
        <f t="shared" si="259"/>
        <v>0</v>
      </c>
      <c r="AF708" s="235"/>
      <c r="AG708" s="584">
        <v>36</v>
      </c>
      <c r="AH708" s="584"/>
      <c r="AI708" s="586"/>
      <c r="AJ708" s="586"/>
      <c r="AK708" s="587"/>
      <c r="AL708" s="235">
        <f t="shared" si="265"/>
        <v>0</v>
      </c>
      <c r="AM708" s="235">
        <f t="shared" si="266"/>
        <v>0</v>
      </c>
    </row>
    <row r="709" spans="1:39" s="177" customFormat="1" x14ac:dyDescent="0.2">
      <c r="A709" s="583">
        <v>4</v>
      </c>
      <c r="B709" s="584"/>
      <c r="C709" s="585"/>
      <c r="D709" s="586"/>
      <c r="E709" s="586"/>
      <c r="F709" s="587"/>
      <c r="G709" s="235">
        <f t="shared" si="260"/>
        <v>0</v>
      </c>
      <c r="H709" s="235">
        <f t="shared" si="261"/>
        <v>0</v>
      </c>
      <c r="I709" s="235"/>
      <c r="J709" s="235"/>
      <c r="K709" s="235"/>
      <c r="L709" s="235"/>
      <c r="M709" s="235"/>
      <c r="O709" s="583">
        <v>15</v>
      </c>
      <c r="P709" s="584"/>
      <c r="Q709" s="585"/>
      <c r="R709" s="586"/>
      <c r="S709" s="586"/>
      <c r="T709" s="587"/>
      <c r="U709" s="235">
        <f t="shared" si="262"/>
        <v>0</v>
      </c>
      <c r="V709" s="235">
        <f t="shared" si="263"/>
        <v>0</v>
      </c>
      <c r="X709" s="583">
        <v>26</v>
      </c>
      <c r="Y709" s="584"/>
      <c r="Z709" s="585"/>
      <c r="AA709" s="586"/>
      <c r="AB709" s="586"/>
      <c r="AC709" s="587"/>
      <c r="AD709" s="235">
        <f t="shared" si="264"/>
        <v>0</v>
      </c>
      <c r="AE709" s="235">
        <f t="shared" si="259"/>
        <v>0</v>
      </c>
      <c r="AF709" s="235"/>
      <c r="AG709" s="584">
        <v>37</v>
      </c>
      <c r="AH709" s="584"/>
      <c r="AI709" s="586"/>
      <c r="AJ709" s="586"/>
      <c r="AK709" s="587"/>
      <c r="AL709" s="235">
        <f t="shared" si="265"/>
        <v>0</v>
      </c>
      <c r="AM709" s="235">
        <f t="shared" si="266"/>
        <v>0</v>
      </c>
    </row>
    <row r="710" spans="1:39" s="177" customFormat="1" x14ac:dyDescent="0.2">
      <c r="A710" s="583">
        <v>5</v>
      </c>
      <c r="B710" s="584"/>
      <c r="C710" s="585"/>
      <c r="D710" s="586"/>
      <c r="E710" s="586"/>
      <c r="F710" s="587"/>
      <c r="G710" s="235">
        <f t="shared" si="260"/>
        <v>0</v>
      </c>
      <c r="H710" s="235">
        <f t="shared" si="261"/>
        <v>0</v>
      </c>
      <c r="I710" s="235"/>
      <c r="J710" s="235"/>
      <c r="K710" s="235"/>
      <c r="L710" s="235"/>
      <c r="M710" s="235"/>
      <c r="O710" s="583">
        <v>16</v>
      </c>
      <c r="P710" s="584"/>
      <c r="Q710" s="585"/>
      <c r="R710" s="586"/>
      <c r="S710" s="586"/>
      <c r="T710" s="587"/>
      <c r="U710" s="235">
        <f t="shared" si="262"/>
        <v>0</v>
      </c>
      <c r="V710" s="235">
        <f t="shared" si="263"/>
        <v>0</v>
      </c>
      <c r="X710" s="583">
        <v>27</v>
      </c>
      <c r="Y710" s="584"/>
      <c r="Z710" s="585"/>
      <c r="AA710" s="586"/>
      <c r="AB710" s="586"/>
      <c r="AC710" s="587"/>
      <c r="AD710" s="235">
        <f t="shared" si="264"/>
        <v>0</v>
      </c>
      <c r="AE710" s="235">
        <f t="shared" si="259"/>
        <v>0</v>
      </c>
      <c r="AF710" s="235"/>
      <c r="AG710" s="584">
        <v>38</v>
      </c>
      <c r="AH710" s="584"/>
      <c r="AI710" s="586"/>
      <c r="AJ710" s="586"/>
      <c r="AK710" s="587"/>
      <c r="AL710" s="235">
        <f t="shared" si="265"/>
        <v>0</v>
      </c>
      <c r="AM710" s="235">
        <f t="shared" si="266"/>
        <v>0</v>
      </c>
    </row>
    <row r="711" spans="1:39" s="177" customFormat="1" x14ac:dyDescent="0.2">
      <c r="A711" s="583">
        <v>6</v>
      </c>
      <c r="B711" s="584"/>
      <c r="C711" s="585"/>
      <c r="D711" s="586"/>
      <c r="E711" s="586"/>
      <c r="F711" s="587"/>
      <c r="G711" s="235">
        <f t="shared" si="260"/>
        <v>0</v>
      </c>
      <c r="H711" s="235">
        <f t="shared" si="261"/>
        <v>0</v>
      </c>
      <c r="I711" s="235"/>
      <c r="J711" s="235"/>
      <c r="K711" s="235"/>
      <c r="L711" s="235"/>
      <c r="M711" s="235"/>
      <c r="O711" s="583">
        <v>17</v>
      </c>
      <c r="P711" s="584"/>
      <c r="Q711" s="585"/>
      <c r="R711" s="586"/>
      <c r="S711" s="586"/>
      <c r="T711" s="587"/>
      <c r="U711" s="235">
        <f t="shared" si="262"/>
        <v>0</v>
      </c>
      <c r="V711" s="235">
        <f t="shared" si="263"/>
        <v>0</v>
      </c>
      <c r="X711" s="583">
        <v>28</v>
      </c>
      <c r="Y711" s="584"/>
      <c r="Z711" s="585"/>
      <c r="AA711" s="586"/>
      <c r="AB711" s="586"/>
      <c r="AC711" s="587"/>
      <c r="AD711" s="235">
        <f t="shared" si="264"/>
        <v>0</v>
      </c>
      <c r="AE711" s="235">
        <f t="shared" si="259"/>
        <v>0</v>
      </c>
      <c r="AF711" s="235"/>
      <c r="AG711" s="584">
        <v>39</v>
      </c>
      <c r="AH711" s="584"/>
      <c r="AI711" s="586"/>
      <c r="AJ711" s="586"/>
      <c r="AK711" s="587"/>
      <c r="AL711" s="235">
        <f t="shared" si="265"/>
        <v>0</v>
      </c>
      <c r="AM711" s="235">
        <f t="shared" si="266"/>
        <v>0</v>
      </c>
    </row>
    <row r="712" spans="1:39" s="177" customFormat="1" x14ac:dyDescent="0.2">
      <c r="A712" s="583">
        <v>7</v>
      </c>
      <c r="B712" s="584"/>
      <c r="C712" s="585"/>
      <c r="D712" s="586"/>
      <c r="E712" s="586"/>
      <c r="F712" s="587"/>
      <c r="G712" s="235">
        <f t="shared" si="260"/>
        <v>0</v>
      </c>
      <c r="H712" s="235">
        <f t="shared" si="261"/>
        <v>0</v>
      </c>
      <c r="I712" s="235"/>
      <c r="J712" s="235"/>
      <c r="K712" s="235"/>
      <c r="L712" s="235"/>
      <c r="M712" s="235"/>
      <c r="O712" s="583">
        <v>18</v>
      </c>
      <c r="P712" s="584"/>
      <c r="Q712" s="585"/>
      <c r="R712" s="586"/>
      <c r="S712" s="586"/>
      <c r="T712" s="587"/>
      <c r="U712" s="235">
        <f t="shared" si="262"/>
        <v>0</v>
      </c>
      <c r="V712" s="235">
        <f t="shared" si="263"/>
        <v>0</v>
      </c>
      <c r="X712" s="583">
        <v>29</v>
      </c>
      <c r="Y712" s="584"/>
      <c r="Z712" s="585"/>
      <c r="AA712" s="586"/>
      <c r="AB712" s="586"/>
      <c r="AC712" s="587"/>
      <c r="AD712" s="235">
        <f t="shared" si="264"/>
        <v>0</v>
      </c>
      <c r="AE712" s="235">
        <f t="shared" si="259"/>
        <v>0</v>
      </c>
      <c r="AF712" s="235"/>
      <c r="AG712" s="584">
        <v>40</v>
      </c>
      <c r="AH712" s="584"/>
      <c r="AI712" s="586"/>
      <c r="AJ712" s="586"/>
      <c r="AK712" s="587"/>
      <c r="AL712" s="235">
        <f t="shared" si="265"/>
        <v>0</v>
      </c>
      <c r="AM712" s="235">
        <f t="shared" si="266"/>
        <v>0</v>
      </c>
    </row>
    <row r="713" spans="1:39" s="177" customFormat="1" x14ac:dyDescent="0.2">
      <c r="A713" s="583">
        <v>8</v>
      </c>
      <c r="B713" s="584"/>
      <c r="C713" s="585"/>
      <c r="D713" s="586"/>
      <c r="E713" s="586"/>
      <c r="F713" s="587"/>
      <c r="G713" s="235">
        <f t="shared" si="260"/>
        <v>0</v>
      </c>
      <c r="H713" s="235">
        <f t="shared" si="261"/>
        <v>0</v>
      </c>
      <c r="I713" s="235"/>
      <c r="J713" s="235"/>
      <c r="K713" s="235"/>
      <c r="L713" s="235"/>
      <c r="M713" s="235"/>
      <c r="O713" s="583">
        <v>19</v>
      </c>
      <c r="P713" s="584"/>
      <c r="Q713" s="585"/>
      <c r="R713" s="586"/>
      <c r="S713" s="586"/>
      <c r="T713" s="587"/>
      <c r="U713" s="235">
        <f t="shared" si="262"/>
        <v>0</v>
      </c>
      <c r="V713" s="235">
        <f t="shared" si="263"/>
        <v>0</v>
      </c>
      <c r="X713" s="583">
        <v>30</v>
      </c>
      <c r="Y713" s="584"/>
      <c r="Z713" s="585"/>
      <c r="AA713" s="586"/>
      <c r="AB713" s="586"/>
      <c r="AC713" s="587"/>
      <c r="AD713" s="235">
        <f t="shared" si="264"/>
        <v>0</v>
      </c>
      <c r="AE713" s="235">
        <f t="shared" si="259"/>
        <v>0</v>
      </c>
      <c r="AF713" s="235"/>
      <c r="AG713" s="584">
        <v>41</v>
      </c>
      <c r="AH713" s="584"/>
      <c r="AI713" s="586"/>
      <c r="AJ713" s="586"/>
      <c r="AK713" s="587"/>
      <c r="AL713" s="235">
        <f t="shared" si="265"/>
        <v>0</v>
      </c>
      <c r="AM713" s="235">
        <f t="shared" si="266"/>
        <v>0</v>
      </c>
    </row>
    <row r="714" spans="1:39" s="177" customFormat="1" x14ac:dyDescent="0.2">
      <c r="A714" s="583">
        <v>9</v>
      </c>
      <c r="B714" s="584"/>
      <c r="C714" s="585"/>
      <c r="D714" s="586"/>
      <c r="E714" s="586"/>
      <c r="F714" s="587"/>
      <c r="G714" s="235">
        <f t="shared" si="260"/>
        <v>0</v>
      </c>
      <c r="H714" s="235">
        <f t="shared" si="261"/>
        <v>0</v>
      </c>
      <c r="I714" s="235"/>
      <c r="J714" s="235"/>
      <c r="K714" s="235"/>
      <c r="L714" s="235"/>
      <c r="M714" s="235"/>
      <c r="O714" s="583">
        <v>20</v>
      </c>
      <c r="P714" s="584"/>
      <c r="Q714" s="585"/>
      <c r="R714" s="586"/>
      <c r="S714" s="586"/>
      <c r="T714" s="587"/>
      <c r="U714" s="235">
        <f t="shared" si="262"/>
        <v>0</v>
      </c>
      <c r="V714" s="235">
        <f t="shared" si="263"/>
        <v>0</v>
      </c>
      <c r="X714" s="583">
        <v>31</v>
      </c>
      <c r="Y714" s="584"/>
      <c r="Z714" s="585"/>
      <c r="AA714" s="586"/>
      <c r="AB714" s="586"/>
      <c r="AC714" s="587"/>
      <c r="AD714" s="235">
        <f t="shared" si="264"/>
        <v>0</v>
      </c>
      <c r="AE714" s="235">
        <f t="shared" si="259"/>
        <v>0</v>
      </c>
      <c r="AF714" s="235"/>
      <c r="AG714" s="584">
        <v>42</v>
      </c>
      <c r="AH714" s="584"/>
      <c r="AI714" s="586"/>
      <c r="AJ714" s="586"/>
      <c r="AK714" s="587"/>
      <c r="AL714" s="235">
        <f t="shared" si="265"/>
        <v>0</v>
      </c>
      <c r="AM714" s="235">
        <f t="shared" si="266"/>
        <v>0</v>
      </c>
    </row>
    <row r="715" spans="1:39" s="177" customFormat="1" x14ac:dyDescent="0.2">
      <c r="A715" s="583">
        <v>10</v>
      </c>
      <c r="B715" s="584"/>
      <c r="C715" s="585"/>
      <c r="D715" s="586"/>
      <c r="E715" s="586"/>
      <c r="F715" s="587"/>
      <c r="G715" s="235">
        <f t="shared" si="260"/>
        <v>0</v>
      </c>
      <c r="H715" s="235">
        <f t="shared" si="261"/>
        <v>0</v>
      </c>
      <c r="I715" s="235"/>
      <c r="J715" s="235"/>
      <c r="K715" s="235"/>
      <c r="L715" s="235"/>
      <c r="M715" s="235"/>
      <c r="O715" s="583">
        <v>21</v>
      </c>
      <c r="P715" s="584"/>
      <c r="Q715" s="585"/>
      <c r="R715" s="586"/>
      <c r="S715" s="586"/>
      <c r="T715" s="587"/>
      <c r="U715" s="235">
        <f t="shared" si="262"/>
        <v>0</v>
      </c>
      <c r="V715" s="235">
        <f t="shared" si="263"/>
        <v>0</v>
      </c>
      <c r="X715" s="583">
        <v>32</v>
      </c>
      <c r="Y715" s="584"/>
      <c r="Z715" s="585"/>
      <c r="AA715" s="586"/>
      <c r="AB715" s="586"/>
      <c r="AC715" s="587"/>
      <c r="AD715" s="235">
        <f t="shared" si="264"/>
        <v>0</v>
      </c>
      <c r="AE715" s="235">
        <f t="shared" si="259"/>
        <v>0</v>
      </c>
      <c r="AF715" s="235"/>
      <c r="AG715" s="584">
        <v>43</v>
      </c>
      <c r="AH715" s="584"/>
      <c r="AI715" s="586"/>
      <c r="AJ715" s="586"/>
      <c r="AK715" s="587"/>
      <c r="AL715" s="235">
        <f t="shared" si="265"/>
        <v>0</v>
      </c>
      <c r="AM715" s="235">
        <f t="shared" si="266"/>
        <v>0</v>
      </c>
    </row>
    <row r="716" spans="1:39" s="177" customFormat="1" ht="13.5" thickBot="1" x14ac:dyDescent="0.25">
      <c r="A716" s="583">
        <v>11</v>
      </c>
      <c r="B716" s="584"/>
      <c r="C716" s="585"/>
      <c r="D716" s="586"/>
      <c r="E716" s="586"/>
      <c r="F716" s="587"/>
      <c r="G716" s="235">
        <f t="shared" si="260"/>
        <v>0</v>
      </c>
      <c r="H716" s="235">
        <f t="shared" si="261"/>
        <v>0</v>
      </c>
      <c r="I716" s="235"/>
      <c r="J716" s="235"/>
      <c r="K716" s="235"/>
      <c r="L716" s="235"/>
      <c r="M716" s="235"/>
      <c r="O716" s="583">
        <v>22</v>
      </c>
      <c r="P716" s="584"/>
      <c r="Q716" s="585"/>
      <c r="R716" s="586"/>
      <c r="S716" s="586"/>
      <c r="T716" s="587"/>
      <c r="U716" s="235">
        <f t="shared" si="262"/>
        <v>0</v>
      </c>
      <c r="V716" s="235">
        <f t="shared" si="263"/>
        <v>0</v>
      </c>
      <c r="X716" s="583">
        <v>33</v>
      </c>
      <c r="Y716" s="584"/>
      <c r="Z716" s="585"/>
      <c r="AA716" s="586"/>
      <c r="AB716" s="586"/>
      <c r="AC716" s="587"/>
      <c r="AD716" s="235">
        <f t="shared" si="264"/>
        <v>0</v>
      </c>
      <c r="AE716" s="235">
        <f t="shared" si="259"/>
        <v>0</v>
      </c>
      <c r="AF716" s="235"/>
      <c r="AG716" s="589"/>
      <c r="AH716" s="589" t="s">
        <v>3</v>
      </c>
      <c r="AI716" s="589"/>
      <c r="AJ716" s="589"/>
      <c r="AK716" s="590">
        <f>SUM(F706:F716)+SUM(T706:T716)+SUM(AK706:AK715)+SUM(AC706:AC716)</f>
        <v>0</v>
      </c>
      <c r="AL716" s="235"/>
      <c r="AM716" s="235"/>
    </row>
    <row r="717" spans="1:39" s="177" customFormat="1" x14ac:dyDescent="0.2">
      <c r="B717" s="591"/>
      <c r="C717" s="328"/>
      <c r="D717" s="592"/>
      <c r="E717" s="592"/>
      <c r="F717" s="575"/>
      <c r="G717" s="235"/>
      <c r="H717" s="235"/>
      <c r="I717" s="235"/>
      <c r="J717" s="235"/>
      <c r="K717" s="235"/>
      <c r="L717" s="235"/>
      <c r="M717" s="235"/>
      <c r="P717" s="591"/>
      <c r="Q717" s="328"/>
      <c r="R717" s="592"/>
      <c r="S717" s="592"/>
      <c r="T717" s="575"/>
      <c r="U717" s="235"/>
      <c r="V717" s="235"/>
      <c r="Y717" s="591"/>
      <c r="Z717" s="328"/>
      <c r="AA717" s="592"/>
      <c r="AB717" s="592"/>
      <c r="AC717" s="575"/>
      <c r="AD717" s="235"/>
      <c r="AE717" s="235"/>
      <c r="AF717" s="235"/>
      <c r="AG717" s="591"/>
      <c r="AH717" s="591"/>
      <c r="AI717" s="592"/>
      <c r="AJ717" s="592"/>
      <c r="AK717" s="575"/>
      <c r="AL717" s="235"/>
      <c r="AM717" s="235"/>
    </row>
    <row r="718" spans="1:39" s="177" customFormat="1" x14ac:dyDescent="0.2">
      <c r="B718" s="591"/>
      <c r="C718" s="328"/>
      <c r="D718" s="592"/>
      <c r="E718" s="592"/>
      <c r="F718" s="575"/>
      <c r="G718" s="235"/>
      <c r="H718" s="235"/>
      <c r="I718" s="235"/>
      <c r="J718" s="235"/>
      <c r="K718" s="235"/>
      <c r="L718" s="235"/>
      <c r="M718" s="235"/>
      <c r="P718" s="591"/>
      <c r="Q718" s="328"/>
      <c r="R718" s="592"/>
      <c r="S718" s="592"/>
      <c r="T718" s="575"/>
      <c r="U718" s="235"/>
      <c r="V718" s="235"/>
      <c r="Y718" s="591"/>
      <c r="Z718" s="328"/>
      <c r="AA718" s="592"/>
      <c r="AB718" s="592"/>
      <c r="AC718" s="575"/>
      <c r="AD718" s="235"/>
      <c r="AE718" s="235"/>
      <c r="AF718" s="235"/>
      <c r="AG718" s="591"/>
      <c r="AH718" s="591"/>
      <c r="AI718" s="592"/>
      <c r="AJ718" s="592"/>
      <c r="AK718" s="575"/>
      <c r="AL718" s="235"/>
      <c r="AM718" s="235"/>
    </row>
    <row r="719" spans="1:39" s="177" customFormat="1" x14ac:dyDescent="0.2">
      <c r="B719" s="591"/>
      <c r="C719" s="328"/>
      <c r="D719" s="592"/>
      <c r="E719" s="592"/>
      <c r="F719" s="575"/>
      <c r="G719" s="235"/>
      <c r="H719" s="235"/>
      <c r="I719" s="235"/>
      <c r="J719" s="235"/>
      <c r="K719" s="235"/>
      <c r="L719" s="235"/>
      <c r="M719" s="235"/>
      <c r="P719" s="591"/>
      <c r="Q719" s="328"/>
      <c r="R719" s="592"/>
      <c r="S719" s="592"/>
      <c r="T719" s="575"/>
      <c r="U719" s="235"/>
      <c r="V719" s="235"/>
      <c r="Y719" s="591"/>
      <c r="Z719" s="328"/>
      <c r="AA719" s="592"/>
      <c r="AB719" s="592"/>
      <c r="AC719" s="575"/>
      <c r="AD719" s="235"/>
      <c r="AE719" s="235"/>
      <c r="AF719" s="235"/>
      <c r="AG719" s="591"/>
      <c r="AH719" s="591"/>
      <c r="AI719" s="592"/>
      <c r="AJ719" s="592"/>
      <c r="AK719" s="575"/>
      <c r="AL719" s="235"/>
      <c r="AM719" s="235"/>
    </row>
    <row r="720" spans="1:39" s="177" customFormat="1" x14ac:dyDescent="0.2">
      <c r="B720" s="591"/>
      <c r="C720" s="328"/>
      <c r="D720" s="592"/>
      <c r="E720" s="592"/>
      <c r="F720" s="575"/>
      <c r="G720" s="235"/>
      <c r="H720" s="235"/>
      <c r="I720" s="235"/>
      <c r="J720" s="235"/>
      <c r="K720" s="235"/>
      <c r="L720" s="235"/>
      <c r="M720" s="235"/>
      <c r="P720" s="591"/>
      <c r="Q720" s="328"/>
      <c r="R720" s="592"/>
      <c r="S720" s="592"/>
      <c r="T720" s="575"/>
      <c r="U720" s="235"/>
      <c r="V720" s="235"/>
      <c r="Y720" s="591"/>
      <c r="Z720" s="328"/>
      <c r="AA720" s="592"/>
      <c r="AB720" s="592"/>
      <c r="AC720" s="575"/>
      <c r="AD720" s="235"/>
      <c r="AE720" s="235"/>
      <c r="AF720" s="235"/>
      <c r="AG720" s="591"/>
      <c r="AH720" s="591"/>
      <c r="AI720" s="592"/>
      <c r="AJ720" s="592"/>
      <c r="AK720" s="575"/>
      <c r="AL720" s="235"/>
      <c r="AM720" s="235"/>
    </row>
    <row r="721" spans="1:39" s="177" customFormat="1" x14ac:dyDescent="0.2">
      <c r="B721" s="591"/>
      <c r="C721" s="328"/>
      <c r="D721" s="592"/>
      <c r="E721" s="592"/>
      <c r="F721" s="575"/>
      <c r="G721" s="235"/>
      <c r="H721" s="235"/>
      <c r="I721" s="235"/>
      <c r="J721" s="235"/>
      <c r="K721" s="235"/>
      <c r="L721" s="235"/>
      <c r="M721" s="235"/>
      <c r="P721" s="591"/>
      <c r="Q721" s="328"/>
      <c r="R721" s="592"/>
      <c r="S721" s="592"/>
      <c r="T721" s="575"/>
      <c r="U721" s="235"/>
      <c r="V721" s="235"/>
      <c r="Y721" s="591"/>
      <c r="Z721" s="328"/>
      <c r="AA721" s="592"/>
      <c r="AB721" s="592"/>
      <c r="AC721" s="575"/>
      <c r="AD721" s="235"/>
      <c r="AE721" s="235"/>
      <c r="AF721" s="235"/>
      <c r="AG721" s="591"/>
      <c r="AH721" s="591"/>
      <c r="AI721" s="592"/>
      <c r="AJ721" s="592"/>
      <c r="AK721" s="575"/>
      <c r="AL721" s="235"/>
      <c r="AM721" s="235"/>
    </row>
    <row r="722" spans="1:39" s="177" customFormat="1" x14ac:dyDescent="0.2">
      <c r="B722" s="591"/>
      <c r="C722" s="328"/>
      <c r="D722" s="592"/>
      <c r="E722" s="592"/>
      <c r="F722" s="575"/>
      <c r="G722" s="235"/>
      <c r="H722" s="235"/>
      <c r="I722" s="235"/>
      <c r="J722" s="235"/>
      <c r="K722" s="235"/>
      <c r="L722" s="235"/>
      <c r="M722" s="235"/>
      <c r="P722" s="591"/>
      <c r="Q722" s="328"/>
      <c r="R722" s="592"/>
      <c r="S722" s="592"/>
      <c r="T722" s="575"/>
      <c r="U722" s="235"/>
      <c r="V722" s="235"/>
      <c r="Y722" s="591"/>
      <c r="Z722" s="328"/>
      <c r="AA722" s="592"/>
      <c r="AB722" s="592"/>
      <c r="AC722" s="575"/>
      <c r="AD722" s="235"/>
      <c r="AE722" s="235"/>
      <c r="AF722" s="235"/>
      <c r="AG722" s="591"/>
      <c r="AH722" s="591"/>
      <c r="AI722" s="592"/>
      <c r="AJ722" s="592"/>
      <c r="AK722" s="575"/>
      <c r="AL722" s="235"/>
      <c r="AM722" s="235"/>
    </row>
    <row r="723" spans="1:39" s="177" customFormat="1" ht="13.5" thickBot="1" x14ac:dyDescent="0.25">
      <c r="B723" s="591"/>
      <c r="C723" s="328"/>
      <c r="D723" s="592"/>
      <c r="E723" s="592"/>
      <c r="F723" s="575"/>
      <c r="G723" s="235"/>
      <c r="H723" s="235"/>
      <c r="I723" s="235"/>
      <c r="J723" s="235"/>
      <c r="K723" s="235"/>
      <c r="L723" s="235"/>
      <c r="M723" s="235"/>
      <c r="P723" s="591"/>
      <c r="Q723" s="328"/>
      <c r="R723" s="592"/>
      <c r="S723" s="592"/>
      <c r="T723" s="575"/>
      <c r="U723" s="235"/>
      <c r="V723" s="235"/>
      <c r="Y723" s="591"/>
      <c r="Z723" s="328"/>
      <c r="AA723" s="592"/>
      <c r="AB723" s="592"/>
      <c r="AC723" s="575"/>
      <c r="AD723" s="235"/>
      <c r="AE723" s="235"/>
      <c r="AF723" s="235"/>
      <c r="AG723" s="591"/>
      <c r="AH723" s="591"/>
      <c r="AI723" s="592"/>
      <c r="AJ723" s="592"/>
      <c r="AK723" s="575"/>
      <c r="AL723" s="235"/>
      <c r="AM723" s="235"/>
    </row>
    <row r="724" spans="1:39" s="177" customFormat="1" ht="13.5" thickBot="1" x14ac:dyDescent="0.25">
      <c r="A724" s="579">
        <v>34</v>
      </c>
      <c r="B724" s="579"/>
      <c r="C724" s="472"/>
      <c r="D724" s="816" t="s">
        <v>159</v>
      </c>
      <c r="E724" s="812" t="s">
        <v>34</v>
      </c>
      <c r="F724" s="580">
        <f>+$AK736</f>
        <v>0</v>
      </c>
      <c r="G724" s="235"/>
      <c r="H724" s="235"/>
      <c r="I724" s="235"/>
      <c r="J724" s="235"/>
      <c r="K724" s="235"/>
      <c r="L724" s="235"/>
      <c r="M724" s="235"/>
      <c r="O724" s="579"/>
      <c r="P724" s="579"/>
      <c r="Q724" s="472"/>
      <c r="R724" s="816" t="s">
        <v>159</v>
      </c>
      <c r="S724" s="812" t="s">
        <v>34</v>
      </c>
      <c r="T724" s="580">
        <f>+$AK736</f>
        <v>0</v>
      </c>
      <c r="U724" s="235"/>
      <c r="V724" s="235"/>
      <c r="X724" s="579">
        <v>34</v>
      </c>
      <c r="Y724" s="579"/>
      <c r="Z724" s="472"/>
      <c r="AA724" s="816" t="s">
        <v>159</v>
      </c>
      <c r="AB724" s="812" t="s">
        <v>34</v>
      </c>
      <c r="AC724" s="580">
        <f>+$AK736</f>
        <v>0</v>
      </c>
      <c r="AD724" s="235"/>
      <c r="AE724" s="235"/>
      <c r="AF724" s="235"/>
      <c r="AG724" s="579"/>
      <c r="AH724" s="579"/>
      <c r="AI724" s="816" t="s">
        <v>159</v>
      </c>
      <c r="AJ724" s="812" t="s">
        <v>34</v>
      </c>
      <c r="AK724" s="814" t="s">
        <v>18</v>
      </c>
      <c r="AL724" s="235"/>
      <c r="AM724" s="235"/>
    </row>
    <row r="725" spans="1:39" s="177" customFormat="1" ht="51" x14ac:dyDescent="0.2">
      <c r="A725" s="581" t="s">
        <v>7</v>
      </c>
      <c r="B725" s="582" t="str">
        <f>+" אסמכתא " &amp; $B$36 &amp;"         חזרה לטבלה "</f>
        <v xml:space="preserve"> אסמכתא          חזרה לטבלה </v>
      </c>
      <c r="C725" s="477" t="s">
        <v>203</v>
      </c>
      <c r="D725" s="817"/>
      <c r="E725" s="813"/>
      <c r="F725" s="580" t="s">
        <v>18</v>
      </c>
      <c r="G725" s="235"/>
      <c r="H725" s="235"/>
      <c r="I725" s="235"/>
      <c r="J725" s="235"/>
      <c r="K725" s="235"/>
      <c r="L725" s="235"/>
      <c r="M725" s="235"/>
      <c r="O725" s="581" t="s">
        <v>23</v>
      </c>
      <c r="P725" s="582" t="str">
        <f>+" אסמכתא " &amp; $B$36 &amp;"         חזרה לטבלה "</f>
        <v xml:space="preserve"> אסמכתא          חזרה לטבלה </v>
      </c>
      <c r="Q725" s="477" t="s">
        <v>203</v>
      </c>
      <c r="R725" s="817"/>
      <c r="S725" s="813"/>
      <c r="T725" s="580" t="s">
        <v>18</v>
      </c>
      <c r="U725" s="235"/>
      <c r="V725" s="235"/>
      <c r="X725" s="581" t="s">
        <v>7</v>
      </c>
      <c r="Y725" s="582" t="str">
        <f>+" אסמכתא " &amp; $B$36 &amp;"         חזרה לטבלה "</f>
        <v xml:space="preserve"> אסמכתא          חזרה לטבלה </v>
      </c>
      <c r="Z725" s="477" t="s">
        <v>203</v>
      </c>
      <c r="AA725" s="817"/>
      <c r="AB725" s="813"/>
      <c r="AC725" s="580" t="s">
        <v>18</v>
      </c>
      <c r="AD725" s="235"/>
      <c r="AE725" s="235"/>
      <c r="AF725" s="235"/>
      <c r="AG725" s="582" t="s">
        <v>23</v>
      </c>
      <c r="AH725" s="582" t="str">
        <f>+" אסמכתא " &amp; $B$36 &amp;"         חזרה לטבלה "</f>
        <v xml:space="preserve"> אסמכתא          חזרה לטבלה </v>
      </c>
      <c r="AI725" s="817"/>
      <c r="AJ725" s="813"/>
      <c r="AK725" s="815"/>
      <c r="AL725" s="235"/>
      <c r="AM725" s="235"/>
    </row>
    <row r="726" spans="1:39" s="177" customFormat="1" x14ac:dyDescent="0.2">
      <c r="A726" s="583">
        <v>1</v>
      </c>
      <c r="B726" s="584"/>
      <c r="C726" s="585"/>
      <c r="D726" s="586"/>
      <c r="E726" s="586"/>
      <c r="F726" s="587"/>
      <c r="G726" s="235">
        <f>IF(AND((COUNTA($C$36)=1),(COUNTA(F726)=1),($C$36&lt;&gt;0),(OR((E726&lt;$C$62),(E726&gt;($E$62+61))))),1,0)</f>
        <v>0</v>
      </c>
      <c r="H726" s="235">
        <f>IF(AND((COUNTA($C$36)=1),(COUNTA(F726)=1),($C$36&lt;&gt;0),(OR((D726&lt;$C$62),(D726&gt;($E$62))))),1,0)</f>
        <v>0</v>
      </c>
      <c r="I726" s="235"/>
      <c r="J726" s="235"/>
      <c r="K726" s="235"/>
      <c r="L726" s="235"/>
      <c r="M726" s="235"/>
      <c r="O726" s="583">
        <v>12</v>
      </c>
      <c r="P726" s="584"/>
      <c r="Q726" s="585"/>
      <c r="R726" s="586"/>
      <c r="S726" s="586"/>
      <c r="T726" s="587"/>
      <c r="U726" s="235">
        <f>IF(AND((COUNTA($C$36)=1),(COUNTA(T726)=1),($C$36&lt;&gt;0),(OR((S726&lt;$C$62),(S726&gt;($E$62+61))))),1,0)</f>
        <v>0</v>
      </c>
      <c r="V726" s="235">
        <f>IF(AND((COUNTA($C$36)=1),(COUNTA(T726)=1),($C$36&lt;&gt;0),(OR((R726&lt;$C$62),(R726&gt;($E$62))))),1,0)</f>
        <v>0</v>
      </c>
      <c r="X726" s="583">
        <v>23</v>
      </c>
      <c r="Y726" s="584"/>
      <c r="Z726" s="585"/>
      <c r="AA726" s="586"/>
      <c r="AB726" s="586"/>
      <c r="AC726" s="587"/>
      <c r="AD726" s="235">
        <f>IF(AND((COUNTA($C$36)=1),(COUNTA(AC726)=1),($C$36&lt;&gt;0),(OR((AB726&lt;$C$62),(AB726&gt;($E$62+61))))),1,0)</f>
        <v>0</v>
      </c>
      <c r="AE726" s="235">
        <f t="shared" ref="AE726:AE736" si="267">IF(AND((COUNTA($C$36)=1),(COUNTA(AC726)=1),($C$36&lt;&gt;0),(OR((AA726&lt;$C$62),(AA726&gt;($E$62))))),1,0)</f>
        <v>0</v>
      </c>
      <c r="AF726" s="235"/>
      <c r="AG726" s="584">
        <v>34</v>
      </c>
      <c r="AH726" s="584"/>
      <c r="AI726" s="586"/>
      <c r="AJ726" s="586"/>
      <c r="AK726" s="587"/>
      <c r="AL726" s="235">
        <f>IF(AND((COUNTA($C$36)=1),(COUNTA(AK726)=1),($C$36&lt;&gt;0),(OR((AJ726&lt;$C$62),(AJ726&gt;($E$62+61))))),1,0)</f>
        <v>0</v>
      </c>
      <c r="AM726" s="235">
        <f>IF(AND((COUNTA($C$36)=1),(COUNTA(AK726)=1),($C$36&lt;&gt;0),(OR((AI726&lt;$C$62),(AI726&gt;($E$62))))),1,0)</f>
        <v>0</v>
      </c>
    </row>
    <row r="727" spans="1:39" s="177" customFormat="1" x14ac:dyDescent="0.2">
      <c r="A727" s="583">
        <v>2</v>
      </c>
      <c r="B727" s="584"/>
      <c r="C727" s="585"/>
      <c r="D727" s="586"/>
      <c r="E727" s="586"/>
      <c r="F727" s="587"/>
      <c r="G727" s="235">
        <f t="shared" ref="G727:G736" si="268">IF(AND((COUNTA($C$36)=1),(COUNTA(F727)=1),($C$36&lt;&gt;0),(OR((E727&lt;$C$62),(E727&gt;($E$62+61))))),1,0)</f>
        <v>0</v>
      </c>
      <c r="H727" s="235">
        <f t="shared" ref="H727:H736" si="269">IF(AND((COUNTA($C$36)=1),(COUNTA(F727)=1),($C$36&lt;&gt;0),(OR((D727&lt;$C$62),(D727&gt;($E$62))))),1,0)</f>
        <v>0</v>
      </c>
      <c r="I727" s="235"/>
      <c r="J727" s="235"/>
      <c r="K727" s="235"/>
      <c r="L727" s="235"/>
      <c r="M727" s="235"/>
      <c r="O727" s="583">
        <v>13</v>
      </c>
      <c r="P727" s="584"/>
      <c r="Q727" s="585"/>
      <c r="R727" s="586"/>
      <c r="S727" s="586"/>
      <c r="T727" s="587"/>
      <c r="U727" s="235">
        <f t="shared" ref="U727:U736" si="270">IF(AND((COUNTA($C$36)=1),(COUNTA(T727)=1),($C$36&lt;&gt;0),(OR((S727&lt;$C$62),(S727&gt;($E$62+61))))),1,0)</f>
        <v>0</v>
      </c>
      <c r="V727" s="235">
        <f t="shared" ref="V727:V736" si="271">IF(AND((COUNTA($C$36)=1),(COUNTA(T727)=1),($C$36&lt;&gt;0),(OR((R727&lt;$C$62),(R727&gt;($E$62))))),1,0)</f>
        <v>0</v>
      </c>
      <c r="X727" s="583">
        <v>24</v>
      </c>
      <c r="Y727" s="584"/>
      <c r="Z727" s="585"/>
      <c r="AA727" s="586"/>
      <c r="AB727" s="586"/>
      <c r="AC727" s="587"/>
      <c r="AD727" s="235">
        <f t="shared" ref="AD727:AD736" si="272">IF(AND((COUNTA($C$36)=1),(COUNTA(AC727)=1),($C$36&lt;&gt;0),(OR((AB727&lt;$C$62),(AB727&gt;($E$62+61))))),1,0)</f>
        <v>0</v>
      </c>
      <c r="AE727" s="235">
        <f t="shared" si="267"/>
        <v>0</v>
      </c>
      <c r="AF727" s="235"/>
      <c r="AG727" s="584">
        <v>35</v>
      </c>
      <c r="AH727" s="584"/>
      <c r="AI727" s="586"/>
      <c r="AJ727" s="586"/>
      <c r="AK727" s="587"/>
      <c r="AL727" s="235">
        <f t="shared" ref="AL727:AL735" si="273">IF(AND((COUNTA($C$36)=1),(COUNTA(AK727)=1),($C$36&lt;&gt;0),(OR((AJ727&lt;$C$62),(AJ727&gt;($E$62+61))))),1,0)</f>
        <v>0</v>
      </c>
      <c r="AM727" s="235">
        <f t="shared" ref="AM727:AM735" si="274">IF(AND((COUNTA($C$36)=1),(COUNTA(AK727)=1),($C$36&lt;&gt;0),(OR((AI727&lt;$C$62),(AI727&gt;($E$62))))),1,0)</f>
        <v>0</v>
      </c>
    </row>
    <row r="728" spans="1:39" s="177" customFormat="1" x14ac:dyDescent="0.2">
      <c r="A728" s="583">
        <v>3</v>
      </c>
      <c r="B728" s="584"/>
      <c r="C728" s="585"/>
      <c r="D728" s="586"/>
      <c r="E728" s="586"/>
      <c r="F728" s="587"/>
      <c r="G728" s="235">
        <f t="shared" si="268"/>
        <v>0</v>
      </c>
      <c r="H728" s="235">
        <f t="shared" si="269"/>
        <v>0</v>
      </c>
      <c r="I728" s="235"/>
      <c r="J728" s="235"/>
      <c r="K728" s="235"/>
      <c r="L728" s="235"/>
      <c r="M728" s="235"/>
      <c r="O728" s="583">
        <v>14</v>
      </c>
      <c r="P728" s="584"/>
      <c r="Q728" s="585"/>
      <c r="R728" s="586"/>
      <c r="S728" s="586"/>
      <c r="T728" s="587"/>
      <c r="U728" s="235">
        <f t="shared" si="270"/>
        <v>0</v>
      </c>
      <c r="V728" s="235">
        <f t="shared" si="271"/>
        <v>0</v>
      </c>
      <c r="X728" s="583">
        <v>25</v>
      </c>
      <c r="Y728" s="584"/>
      <c r="Z728" s="585"/>
      <c r="AA728" s="586"/>
      <c r="AB728" s="586"/>
      <c r="AC728" s="587"/>
      <c r="AD728" s="235">
        <f t="shared" si="272"/>
        <v>0</v>
      </c>
      <c r="AE728" s="235">
        <f t="shared" si="267"/>
        <v>0</v>
      </c>
      <c r="AF728" s="235"/>
      <c r="AG728" s="584">
        <v>36</v>
      </c>
      <c r="AH728" s="584"/>
      <c r="AI728" s="586"/>
      <c r="AJ728" s="586"/>
      <c r="AK728" s="587"/>
      <c r="AL728" s="235">
        <f t="shared" si="273"/>
        <v>0</v>
      </c>
      <c r="AM728" s="235">
        <f t="shared" si="274"/>
        <v>0</v>
      </c>
    </row>
    <row r="729" spans="1:39" s="177" customFormat="1" x14ac:dyDescent="0.2">
      <c r="A729" s="583">
        <v>4</v>
      </c>
      <c r="B729" s="584"/>
      <c r="C729" s="585"/>
      <c r="D729" s="586"/>
      <c r="E729" s="586"/>
      <c r="F729" s="587"/>
      <c r="G729" s="235">
        <f t="shared" si="268"/>
        <v>0</v>
      </c>
      <c r="H729" s="235">
        <f t="shared" si="269"/>
        <v>0</v>
      </c>
      <c r="I729" s="235"/>
      <c r="J729" s="235"/>
      <c r="K729" s="235"/>
      <c r="L729" s="235"/>
      <c r="M729" s="235"/>
      <c r="O729" s="583">
        <v>15</v>
      </c>
      <c r="P729" s="584"/>
      <c r="Q729" s="585"/>
      <c r="R729" s="586"/>
      <c r="S729" s="586"/>
      <c r="T729" s="587"/>
      <c r="U729" s="235">
        <f t="shared" si="270"/>
        <v>0</v>
      </c>
      <c r="V729" s="235">
        <f t="shared" si="271"/>
        <v>0</v>
      </c>
      <c r="X729" s="583">
        <v>26</v>
      </c>
      <c r="Y729" s="584"/>
      <c r="Z729" s="585"/>
      <c r="AA729" s="586"/>
      <c r="AB729" s="586"/>
      <c r="AC729" s="587"/>
      <c r="AD729" s="235">
        <f t="shared" si="272"/>
        <v>0</v>
      </c>
      <c r="AE729" s="235">
        <f t="shared" si="267"/>
        <v>0</v>
      </c>
      <c r="AF729" s="235"/>
      <c r="AG729" s="584">
        <v>37</v>
      </c>
      <c r="AH729" s="584"/>
      <c r="AI729" s="586"/>
      <c r="AJ729" s="586"/>
      <c r="AK729" s="587"/>
      <c r="AL729" s="235">
        <f t="shared" si="273"/>
        <v>0</v>
      </c>
      <c r="AM729" s="235">
        <f t="shared" si="274"/>
        <v>0</v>
      </c>
    </row>
    <row r="730" spans="1:39" s="177" customFormat="1" x14ac:dyDescent="0.2">
      <c r="A730" s="583">
        <v>5</v>
      </c>
      <c r="B730" s="584"/>
      <c r="C730" s="585"/>
      <c r="D730" s="586"/>
      <c r="E730" s="586"/>
      <c r="F730" s="587"/>
      <c r="G730" s="235">
        <f t="shared" si="268"/>
        <v>0</v>
      </c>
      <c r="H730" s="235">
        <f t="shared" si="269"/>
        <v>0</v>
      </c>
      <c r="I730" s="235"/>
      <c r="J730" s="235"/>
      <c r="K730" s="235"/>
      <c r="L730" s="235"/>
      <c r="M730" s="235"/>
      <c r="O730" s="583">
        <v>16</v>
      </c>
      <c r="P730" s="584"/>
      <c r="Q730" s="585"/>
      <c r="R730" s="586"/>
      <c r="S730" s="586"/>
      <c r="T730" s="587"/>
      <c r="U730" s="235">
        <f t="shared" si="270"/>
        <v>0</v>
      </c>
      <c r="V730" s="235">
        <f t="shared" si="271"/>
        <v>0</v>
      </c>
      <c r="X730" s="583">
        <v>27</v>
      </c>
      <c r="Y730" s="584"/>
      <c r="Z730" s="585"/>
      <c r="AA730" s="586"/>
      <c r="AB730" s="586"/>
      <c r="AC730" s="587"/>
      <c r="AD730" s="235">
        <f t="shared" si="272"/>
        <v>0</v>
      </c>
      <c r="AE730" s="235">
        <f t="shared" si="267"/>
        <v>0</v>
      </c>
      <c r="AF730" s="235"/>
      <c r="AG730" s="584">
        <v>38</v>
      </c>
      <c r="AH730" s="584"/>
      <c r="AI730" s="586"/>
      <c r="AJ730" s="586"/>
      <c r="AK730" s="587"/>
      <c r="AL730" s="235">
        <f t="shared" si="273"/>
        <v>0</v>
      </c>
      <c r="AM730" s="235">
        <f t="shared" si="274"/>
        <v>0</v>
      </c>
    </row>
    <row r="731" spans="1:39" s="177" customFormat="1" x14ac:dyDescent="0.2">
      <c r="A731" s="583">
        <v>6</v>
      </c>
      <c r="B731" s="584"/>
      <c r="C731" s="585"/>
      <c r="D731" s="586"/>
      <c r="E731" s="586"/>
      <c r="F731" s="587"/>
      <c r="G731" s="235">
        <f t="shared" si="268"/>
        <v>0</v>
      </c>
      <c r="H731" s="235">
        <f t="shared" si="269"/>
        <v>0</v>
      </c>
      <c r="I731" s="235"/>
      <c r="J731" s="235"/>
      <c r="K731" s="235"/>
      <c r="L731" s="235"/>
      <c r="M731" s="235"/>
      <c r="O731" s="583">
        <v>17</v>
      </c>
      <c r="P731" s="584"/>
      <c r="Q731" s="585"/>
      <c r="R731" s="586"/>
      <c r="S731" s="586"/>
      <c r="T731" s="587"/>
      <c r="U731" s="235">
        <f t="shared" si="270"/>
        <v>0</v>
      </c>
      <c r="V731" s="235">
        <f t="shared" si="271"/>
        <v>0</v>
      </c>
      <c r="X731" s="583">
        <v>28</v>
      </c>
      <c r="Y731" s="584"/>
      <c r="Z731" s="585"/>
      <c r="AA731" s="586"/>
      <c r="AB731" s="586"/>
      <c r="AC731" s="587"/>
      <c r="AD731" s="235">
        <f t="shared" si="272"/>
        <v>0</v>
      </c>
      <c r="AE731" s="235">
        <f t="shared" si="267"/>
        <v>0</v>
      </c>
      <c r="AF731" s="235"/>
      <c r="AG731" s="584">
        <v>39</v>
      </c>
      <c r="AH731" s="584"/>
      <c r="AI731" s="586"/>
      <c r="AJ731" s="586"/>
      <c r="AK731" s="587"/>
      <c r="AL731" s="235">
        <f t="shared" si="273"/>
        <v>0</v>
      </c>
      <c r="AM731" s="235">
        <f t="shared" si="274"/>
        <v>0</v>
      </c>
    </row>
    <row r="732" spans="1:39" s="177" customFormat="1" x14ac:dyDescent="0.2">
      <c r="A732" s="583">
        <v>7</v>
      </c>
      <c r="B732" s="584"/>
      <c r="C732" s="585"/>
      <c r="D732" s="586"/>
      <c r="E732" s="586"/>
      <c r="F732" s="587"/>
      <c r="G732" s="235">
        <f t="shared" si="268"/>
        <v>0</v>
      </c>
      <c r="H732" s="235">
        <f t="shared" si="269"/>
        <v>0</v>
      </c>
      <c r="I732" s="235"/>
      <c r="J732" s="235"/>
      <c r="K732" s="235"/>
      <c r="L732" s="235"/>
      <c r="M732" s="235"/>
      <c r="O732" s="583">
        <v>18</v>
      </c>
      <c r="P732" s="584"/>
      <c r="Q732" s="585"/>
      <c r="R732" s="586"/>
      <c r="S732" s="586"/>
      <c r="T732" s="587"/>
      <c r="U732" s="235">
        <f t="shared" si="270"/>
        <v>0</v>
      </c>
      <c r="V732" s="235">
        <f t="shared" si="271"/>
        <v>0</v>
      </c>
      <c r="X732" s="583">
        <v>29</v>
      </c>
      <c r="Y732" s="584"/>
      <c r="Z732" s="585"/>
      <c r="AA732" s="586"/>
      <c r="AB732" s="586"/>
      <c r="AC732" s="587"/>
      <c r="AD732" s="235">
        <f t="shared" si="272"/>
        <v>0</v>
      </c>
      <c r="AE732" s="235">
        <f t="shared" si="267"/>
        <v>0</v>
      </c>
      <c r="AF732" s="235"/>
      <c r="AG732" s="584">
        <v>40</v>
      </c>
      <c r="AH732" s="584"/>
      <c r="AI732" s="586"/>
      <c r="AJ732" s="586"/>
      <c r="AK732" s="587"/>
      <c r="AL732" s="235">
        <f t="shared" si="273"/>
        <v>0</v>
      </c>
      <c r="AM732" s="235">
        <f t="shared" si="274"/>
        <v>0</v>
      </c>
    </row>
    <row r="733" spans="1:39" s="177" customFormat="1" x14ac:dyDescent="0.2">
      <c r="A733" s="583">
        <v>8</v>
      </c>
      <c r="B733" s="584"/>
      <c r="C733" s="585"/>
      <c r="D733" s="586"/>
      <c r="E733" s="586"/>
      <c r="F733" s="587"/>
      <c r="G733" s="235">
        <f t="shared" si="268"/>
        <v>0</v>
      </c>
      <c r="H733" s="235">
        <f t="shared" si="269"/>
        <v>0</v>
      </c>
      <c r="I733" s="235"/>
      <c r="J733" s="235"/>
      <c r="K733" s="235"/>
      <c r="L733" s="235"/>
      <c r="M733" s="235"/>
      <c r="O733" s="583">
        <v>19</v>
      </c>
      <c r="P733" s="584"/>
      <c r="Q733" s="585"/>
      <c r="R733" s="586"/>
      <c r="S733" s="586"/>
      <c r="T733" s="587"/>
      <c r="U733" s="235">
        <f t="shared" si="270"/>
        <v>0</v>
      </c>
      <c r="V733" s="235">
        <f t="shared" si="271"/>
        <v>0</v>
      </c>
      <c r="X733" s="583">
        <v>30</v>
      </c>
      <c r="Y733" s="584"/>
      <c r="Z733" s="585"/>
      <c r="AA733" s="586"/>
      <c r="AB733" s="586"/>
      <c r="AC733" s="587"/>
      <c r="AD733" s="235">
        <f t="shared" si="272"/>
        <v>0</v>
      </c>
      <c r="AE733" s="235">
        <f t="shared" si="267"/>
        <v>0</v>
      </c>
      <c r="AF733" s="235"/>
      <c r="AG733" s="584">
        <v>41</v>
      </c>
      <c r="AH733" s="584"/>
      <c r="AI733" s="586"/>
      <c r="AJ733" s="586"/>
      <c r="AK733" s="587"/>
      <c r="AL733" s="235">
        <f t="shared" si="273"/>
        <v>0</v>
      </c>
      <c r="AM733" s="235">
        <f t="shared" si="274"/>
        <v>0</v>
      </c>
    </row>
    <row r="734" spans="1:39" s="177" customFormat="1" x14ac:dyDescent="0.2">
      <c r="A734" s="583">
        <v>9</v>
      </c>
      <c r="B734" s="584"/>
      <c r="C734" s="585"/>
      <c r="D734" s="586"/>
      <c r="E734" s="586"/>
      <c r="F734" s="587"/>
      <c r="G734" s="235">
        <f t="shared" si="268"/>
        <v>0</v>
      </c>
      <c r="H734" s="235">
        <f t="shared" si="269"/>
        <v>0</v>
      </c>
      <c r="I734" s="235"/>
      <c r="J734" s="235"/>
      <c r="K734" s="235"/>
      <c r="L734" s="235"/>
      <c r="M734" s="235"/>
      <c r="O734" s="583">
        <v>20</v>
      </c>
      <c r="P734" s="584"/>
      <c r="Q734" s="585"/>
      <c r="R734" s="586"/>
      <c r="S734" s="586"/>
      <c r="T734" s="587"/>
      <c r="U734" s="235">
        <f t="shared" si="270"/>
        <v>0</v>
      </c>
      <c r="V734" s="235">
        <f t="shared" si="271"/>
        <v>0</v>
      </c>
      <c r="X734" s="583">
        <v>31</v>
      </c>
      <c r="Y734" s="584"/>
      <c r="Z734" s="585"/>
      <c r="AA734" s="586"/>
      <c r="AB734" s="586"/>
      <c r="AC734" s="587"/>
      <c r="AD734" s="235">
        <f t="shared" si="272"/>
        <v>0</v>
      </c>
      <c r="AE734" s="235">
        <f t="shared" si="267"/>
        <v>0</v>
      </c>
      <c r="AF734" s="235"/>
      <c r="AG734" s="584">
        <v>42</v>
      </c>
      <c r="AH734" s="584"/>
      <c r="AI734" s="586"/>
      <c r="AJ734" s="586"/>
      <c r="AK734" s="587"/>
      <c r="AL734" s="235">
        <f t="shared" si="273"/>
        <v>0</v>
      </c>
      <c r="AM734" s="235">
        <f t="shared" si="274"/>
        <v>0</v>
      </c>
    </row>
    <row r="735" spans="1:39" s="177" customFormat="1" x14ac:dyDescent="0.2">
      <c r="A735" s="583">
        <v>10</v>
      </c>
      <c r="B735" s="584"/>
      <c r="C735" s="585"/>
      <c r="D735" s="586"/>
      <c r="E735" s="586"/>
      <c r="F735" s="587"/>
      <c r="G735" s="235">
        <f t="shared" si="268"/>
        <v>0</v>
      </c>
      <c r="H735" s="235">
        <f t="shared" si="269"/>
        <v>0</v>
      </c>
      <c r="I735" s="235"/>
      <c r="J735" s="235"/>
      <c r="K735" s="235"/>
      <c r="L735" s="235"/>
      <c r="M735" s="235"/>
      <c r="O735" s="583">
        <v>21</v>
      </c>
      <c r="P735" s="584"/>
      <c r="Q735" s="585"/>
      <c r="R735" s="586"/>
      <c r="S735" s="586"/>
      <c r="T735" s="587"/>
      <c r="U735" s="235">
        <f t="shared" si="270"/>
        <v>0</v>
      </c>
      <c r="V735" s="235">
        <f t="shared" si="271"/>
        <v>0</v>
      </c>
      <c r="X735" s="583">
        <v>32</v>
      </c>
      <c r="Y735" s="584"/>
      <c r="Z735" s="585"/>
      <c r="AA735" s="586"/>
      <c r="AB735" s="586"/>
      <c r="AC735" s="587"/>
      <c r="AD735" s="235">
        <f t="shared" si="272"/>
        <v>0</v>
      </c>
      <c r="AE735" s="235">
        <f t="shared" si="267"/>
        <v>0</v>
      </c>
      <c r="AF735" s="235"/>
      <c r="AG735" s="584">
        <v>43</v>
      </c>
      <c r="AH735" s="584"/>
      <c r="AI735" s="586"/>
      <c r="AJ735" s="586"/>
      <c r="AK735" s="587"/>
      <c r="AL735" s="235">
        <f t="shared" si="273"/>
        <v>0</v>
      </c>
      <c r="AM735" s="235">
        <f t="shared" si="274"/>
        <v>0</v>
      </c>
    </row>
    <row r="736" spans="1:39" s="177" customFormat="1" ht="13.5" thickBot="1" x14ac:dyDescent="0.25">
      <c r="A736" s="583">
        <v>11</v>
      </c>
      <c r="B736" s="584"/>
      <c r="C736" s="585"/>
      <c r="D736" s="586"/>
      <c r="E736" s="586"/>
      <c r="F736" s="587"/>
      <c r="G736" s="235">
        <f t="shared" si="268"/>
        <v>0</v>
      </c>
      <c r="H736" s="235">
        <f t="shared" si="269"/>
        <v>0</v>
      </c>
      <c r="I736" s="235"/>
      <c r="J736" s="235"/>
      <c r="K736" s="235"/>
      <c r="L736" s="235"/>
      <c r="M736" s="235"/>
      <c r="O736" s="583">
        <v>22</v>
      </c>
      <c r="P736" s="584"/>
      <c r="Q736" s="585"/>
      <c r="R736" s="586"/>
      <c r="S736" s="586"/>
      <c r="T736" s="587"/>
      <c r="U736" s="235">
        <f t="shared" si="270"/>
        <v>0</v>
      </c>
      <c r="V736" s="235">
        <f t="shared" si="271"/>
        <v>0</v>
      </c>
      <c r="X736" s="583">
        <v>33</v>
      </c>
      <c r="Y736" s="584"/>
      <c r="Z736" s="585"/>
      <c r="AA736" s="586"/>
      <c r="AB736" s="586"/>
      <c r="AC736" s="587"/>
      <c r="AD736" s="235">
        <f t="shared" si="272"/>
        <v>0</v>
      </c>
      <c r="AE736" s="235">
        <f t="shared" si="267"/>
        <v>0</v>
      </c>
      <c r="AF736" s="235"/>
      <c r="AG736" s="589"/>
      <c r="AH736" s="589" t="s">
        <v>3</v>
      </c>
      <c r="AI736" s="589"/>
      <c r="AJ736" s="589"/>
      <c r="AK736" s="590">
        <f>SUM(F726:F736)+SUM(T726:T736)+SUM(AK726:AK735)+SUM(AC726:AC736)</f>
        <v>0</v>
      </c>
      <c r="AL736" s="235"/>
      <c r="AM736" s="235"/>
    </row>
    <row r="737" spans="1:39" s="177" customFormat="1" x14ac:dyDescent="0.2">
      <c r="B737" s="591"/>
      <c r="C737" s="328"/>
      <c r="D737" s="592"/>
      <c r="E737" s="592"/>
      <c r="F737" s="575"/>
      <c r="G737" s="235"/>
      <c r="H737" s="235"/>
      <c r="I737" s="235"/>
      <c r="J737" s="235"/>
      <c r="K737" s="235"/>
      <c r="L737" s="235"/>
      <c r="M737" s="235"/>
      <c r="P737" s="591"/>
      <c r="Q737" s="328"/>
      <c r="R737" s="592"/>
      <c r="S737" s="592"/>
      <c r="T737" s="575"/>
      <c r="U737" s="235"/>
      <c r="V737" s="235"/>
      <c r="Y737" s="591"/>
      <c r="Z737" s="328"/>
      <c r="AA737" s="592"/>
      <c r="AB737" s="592"/>
      <c r="AC737" s="575"/>
      <c r="AD737" s="235"/>
      <c r="AE737" s="235"/>
      <c r="AF737" s="235"/>
      <c r="AG737" s="591"/>
      <c r="AH737" s="591"/>
      <c r="AI737" s="592"/>
      <c r="AJ737" s="592"/>
      <c r="AK737" s="575"/>
      <c r="AL737" s="235"/>
      <c r="AM737" s="235"/>
    </row>
    <row r="738" spans="1:39" s="177" customFormat="1" x14ac:dyDescent="0.2">
      <c r="B738" s="591"/>
      <c r="C738" s="328"/>
      <c r="D738" s="592"/>
      <c r="E738" s="592"/>
      <c r="F738" s="575"/>
      <c r="G738" s="235"/>
      <c r="H738" s="235"/>
      <c r="I738" s="235"/>
      <c r="J738" s="235"/>
      <c r="K738" s="235"/>
      <c r="L738" s="235"/>
      <c r="M738" s="235"/>
      <c r="P738" s="591"/>
      <c r="Q738" s="328"/>
      <c r="R738" s="592"/>
      <c r="S738" s="592"/>
      <c r="T738" s="575"/>
      <c r="U738" s="235"/>
      <c r="V738" s="235"/>
      <c r="Y738" s="591"/>
      <c r="Z738" s="328"/>
      <c r="AA738" s="592"/>
      <c r="AB738" s="592"/>
      <c r="AC738" s="575"/>
      <c r="AD738" s="235"/>
      <c r="AE738" s="235"/>
      <c r="AF738" s="235"/>
      <c r="AG738" s="591"/>
      <c r="AH738" s="591"/>
      <c r="AI738" s="592"/>
      <c r="AJ738" s="592"/>
      <c r="AK738" s="575"/>
      <c r="AL738" s="235"/>
      <c r="AM738" s="235"/>
    </row>
    <row r="739" spans="1:39" s="177" customFormat="1" x14ac:dyDescent="0.2">
      <c r="B739" s="591"/>
      <c r="C739" s="328"/>
      <c r="D739" s="592"/>
      <c r="E739" s="592"/>
      <c r="F739" s="575"/>
      <c r="G739" s="235"/>
      <c r="H739" s="235"/>
      <c r="I739" s="235"/>
      <c r="J739" s="235"/>
      <c r="K739" s="235"/>
      <c r="L739" s="235"/>
      <c r="M739" s="235"/>
      <c r="P739" s="591"/>
      <c r="Q739" s="328"/>
      <c r="R739" s="592"/>
      <c r="S739" s="592"/>
      <c r="T739" s="575"/>
      <c r="U739" s="235"/>
      <c r="V739" s="235"/>
      <c r="Y739" s="591"/>
      <c r="Z739" s="328"/>
      <c r="AA739" s="592"/>
      <c r="AB739" s="592"/>
      <c r="AC739" s="575"/>
      <c r="AD739" s="235"/>
      <c r="AE739" s="235"/>
      <c r="AF739" s="235"/>
      <c r="AG739" s="591"/>
      <c r="AH739" s="591"/>
      <c r="AI739" s="592"/>
      <c r="AJ739" s="592"/>
      <c r="AK739" s="575"/>
      <c r="AL739" s="235"/>
      <c r="AM739" s="235"/>
    </row>
    <row r="740" spans="1:39" s="177" customFormat="1" x14ac:dyDescent="0.2">
      <c r="B740" s="591"/>
      <c r="C740" s="328"/>
      <c r="D740" s="592"/>
      <c r="E740" s="592"/>
      <c r="F740" s="575"/>
      <c r="G740" s="235"/>
      <c r="H740" s="235"/>
      <c r="I740" s="235"/>
      <c r="J740" s="235"/>
      <c r="K740" s="235"/>
      <c r="L740" s="235"/>
      <c r="M740" s="235"/>
      <c r="P740" s="591"/>
      <c r="Q740" s="328"/>
      <c r="R740" s="592"/>
      <c r="S740" s="592"/>
      <c r="T740" s="575"/>
      <c r="U740" s="235"/>
      <c r="V740" s="235"/>
      <c r="Y740" s="591"/>
      <c r="Z740" s="328"/>
      <c r="AA740" s="592"/>
      <c r="AB740" s="592"/>
      <c r="AC740" s="575"/>
      <c r="AD740" s="235"/>
      <c r="AE740" s="235"/>
      <c r="AF740" s="235"/>
      <c r="AG740" s="591"/>
      <c r="AH740" s="591"/>
      <c r="AI740" s="592"/>
      <c r="AJ740" s="592"/>
      <c r="AK740" s="575"/>
      <c r="AL740" s="235"/>
      <c r="AM740" s="235"/>
    </row>
    <row r="741" spans="1:39" s="177" customFormat="1" x14ac:dyDescent="0.2">
      <c r="B741" s="591"/>
      <c r="C741" s="328"/>
      <c r="D741" s="592"/>
      <c r="E741" s="592"/>
      <c r="F741" s="575"/>
      <c r="G741" s="235"/>
      <c r="H741" s="235"/>
      <c r="I741" s="235"/>
      <c r="J741" s="235"/>
      <c r="K741" s="235"/>
      <c r="L741" s="235"/>
      <c r="M741" s="235"/>
      <c r="P741" s="591"/>
      <c r="Q741" s="328"/>
      <c r="R741" s="592"/>
      <c r="S741" s="592"/>
      <c r="T741" s="575"/>
      <c r="U741" s="235"/>
      <c r="V741" s="235"/>
      <c r="Y741" s="591"/>
      <c r="Z741" s="328"/>
      <c r="AA741" s="592"/>
      <c r="AB741" s="592"/>
      <c r="AC741" s="575"/>
      <c r="AD741" s="235"/>
      <c r="AE741" s="235"/>
      <c r="AF741" s="235"/>
      <c r="AG741" s="591"/>
      <c r="AH741" s="591"/>
      <c r="AI741" s="592"/>
      <c r="AJ741" s="592"/>
      <c r="AK741" s="575"/>
      <c r="AL741" s="235"/>
      <c r="AM741" s="235"/>
    </row>
    <row r="742" spans="1:39" s="177" customFormat="1" x14ac:dyDescent="0.2">
      <c r="B742" s="591"/>
      <c r="C742" s="328"/>
      <c r="D742" s="592"/>
      <c r="E742" s="592"/>
      <c r="F742" s="575"/>
      <c r="G742" s="235"/>
      <c r="H742" s="235"/>
      <c r="I742" s="235"/>
      <c r="J742" s="235"/>
      <c r="K742" s="235"/>
      <c r="L742" s="235"/>
      <c r="M742" s="235"/>
      <c r="P742" s="591"/>
      <c r="Q742" s="328"/>
      <c r="R742" s="592"/>
      <c r="S742" s="592"/>
      <c r="T742" s="575"/>
      <c r="U742" s="235"/>
      <c r="V742" s="235"/>
      <c r="Y742" s="591"/>
      <c r="Z742" s="328"/>
      <c r="AA742" s="592"/>
      <c r="AB742" s="592"/>
      <c r="AC742" s="575"/>
      <c r="AD742" s="235"/>
      <c r="AE742" s="235"/>
      <c r="AF742" s="235"/>
      <c r="AG742" s="591"/>
      <c r="AH742" s="591"/>
      <c r="AI742" s="592"/>
      <c r="AJ742" s="592"/>
      <c r="AK742" s="575"/>
      <c r="AL742" s="235"/>
      <c r="AM742" s="235"/>
    </row>
    <row r="743" spans="1:39" s="177" customFormat="1" ht="13.5" thickBot="1" x14ac:dyDescent="0.25">
      <c r="B743" s="591"/>
      <c r="C743" s="328"/>
      <c r="D743" s="592"/>
      <c r="E743" s="592"/>
      <c r="F743" s="575"/>
      <c r="G743" s="235"/>
      <c r="H743" s="235"/>
      <c r="I743" s="235"/>
      <c r="J743" s="235"/>
      <c r="K743" s="235"/>
      <c r="L743" s="235"/>
      <c r="M743" s="235"/>
      <c r="P743" s="591"/>
      <c r="Q743" s="328"/>
      <c r="R743" s="592"/>
      <c r="S743" s="592"/>
      <c r="T743" s="575"/>
      <c r="U743" s="235"/>
      <c r="V743" s="235"/>
      <c r="Y743" s="591"/>
      <c r="Z743" s="328"/>
      <c r="AA743" s="592"/>
      <c r="AB743" s="592"/>
      <c r="AC743" s="575"/>
      <c r="AD743" s="235"/>
      <c r="AE743" s="235"/>
      <c r="AF743" s="235"/>
      <c r="AG743" s="591"/>
      <c r="AH743" s="591"/>
      <c r="AI743" s="592"/>
      <c r="AJ743" s="592"/>
      <c r="AK743" s="575"/>
      <c r="AL743" s="235"/>
      <c r="AM743" s="235"/>
    </row>
    <row r="744" spans="1:39" s="177" customFormat="1" ht="13.5" thickBot="1" x14ac:dyDescent="0.25">
      <c r="A744" s="579">
        <v>35</v>
      </c>
      <c r="B744" s="579"/>
      <c r="C744" s="472"/>
      <c r="D744" s="816" t="s">
        <v>159</v>
      </c>
      <c r="E744" s="812" t="s">
        <v>34</v>
      </c>
      <c r="F744" s="580">
        <f>+$AK756</f>
        <v>0</v>
      </c>
      <c r="G744" s="235"/>
      <c r="H744" s="235"/>
      <c r="I744" s="235"/>
      <c r="J744" s="235"/>
      <c r="K744" s="235"/>
      <c r="L744" s="235"/>
      <c r="M744" s="235"/>
      <c r="O744" s="579"/>
      <c r="P744" s="579"/>
      <c r="Q744" s="472"/>
      <c r="R744" s="816" t="s">
        <v>159</v>
      </c>
      <c r="S744" s="812" t="s">
        <v>34</v>
      </c>
      <c r="T744" s="580">
        <f>+$AK756</f>
        <v>0</v>
      </c>
      <c r="U744" s="235"/>
      <c r="V744" s="235"/>
      <c r="X744" s="579">
        <v>35</v>
      </c>
      <c r="Y744" s="579"/>
      <c r="Z744" s="472"/>
      <c r="AA744" s="816" t="s">
        <v>159</v>
      </c>
      <c r="AB744" s="812" t="s">
        <v>34</v>
      </c>
      <c r="AC744" s="580">
        <f>+$AK756</f>
        <v>0</v>
      </c>
      <c r="AD744" s="235"/>
      <c r="AE744" s="235"/>
      <c r="AF744" s="235"/>
      <c r="AG744" s="579"/>
      <c r="AH744" s="579"/>
      <c r="AI744" s="816" t="s">
        <v>159</v>
      </c>
      <c r="AJ744" s="812" t="s">
        <v>34</v>
      </c>
      <c r="AK744" s="814" t="s">
        <v>18</v>
      </c>
      <c r="AL744" s="235"/>
      <c r="AM744" s="235"/>
    </row>
    <row r="745" spans="1:39" s="177" customFormat="1" ht="51" x14ac:dyDescent="0.2">
      <c r="A745" s="581" t="s">
        <v>7</v>
      </c>
      <c r="B745" s="582" t="str">
        <f>+" אסמכתא " &amp; $B$37 &amp;"         חזרה לטבלה "</f>
        <v xml:space="preserve"> אסמכתא          חזרה לטבלה </v>
      </c>
      <c r="C745" s="477" t="s">
        <v>203</v>
      </c>
      <c r="D745" s="817"/>
      <c r="E745" s="813"/>
      <c r="F745" s="580" t="s">
        <v>18</v>
      </c>
      <c r="G745" s="235"/>
      <c r="H745" s="235"/>
      <c r="I745" s="235"/>
      <c r="J745" s="235"/>
      <c r="K745" s="235"/>
      <c r="L745" s="235"/>
      <c r="M745" s="235"/>
      <c r="O745" s="581" t="s">
        <v>23</v>
      </c>
      <c r="P745" s="582" t="str">
        <f>+" אסמכתא " &amp; $B$37 &amp;"         חזרה לטבלה "</f>
        <v xml:space="preserve"> אסמכתא          חזרה לטבלה </v>
      </c>
      <c r="Q745" s="477" t="s">
        <v>203</v>
      </c>
      <c r="R745" s="817"/>
      <c r="S745" s="813"/>
      <c r="T745" s="580" t="s">
        <v>18</v>
      </c>
      <c r="U745" s="235"/>
      <c r="V745" s="235"/>
      <c r="X745" s="581" t="s">
        <v>7</v>
      </c>
      <c r="Y745" s="582" t="str">
        <f>+" אסמכתא " &amp; $B$37 &amp;"         חזרה לטבלה "</f>
        <v xml:space="preserve"> אסמכתא          חזרה לטבלה </v>
      </c>
      <c r="Z745" s="477" t="s">
        <v>203</v>
      </c>
      <c r="AA745" s="817"/>
      <c r="AB745" s="813"/>
      <c r="AC745" s="580" t="s">
        <v>18</v>
      </c>
      <c r="AD745" s="235"/>
      <c r="AE745" s="235"/>
      <c r="AF745" s="235"/>
      <c r="AG745" s="582" t="s">
        <v>23</v>
      </c>
      <c r="AH745" s="582" t="str">
        <f>+" אסמכתא " &amp; $B$37 &amp;"         חזרה לטבלה "</f>
        <v xml:space="preserve"> אסמכתא          חזרה לטבלה </v>
      </c>
      <c r="AI745" s="817"/>
      <c r="AJ745" s="813"/>
      <c r="AK745" s="815"/>
      <c r="AL745" s="235"/>
      <c r="AM745" s="235"/>
    </row>
    <row r="746" spans="1:39" s="177" customFormat="1" x14ac:dyDescent="0.2">
      <c r="A746" s="583">
        <v>1</v>
      </c>
      <c r="B746" s="584"/>
      <c r="C746" s="585"/>
      <c r="D746" s="586"/>
      <c r="E746" s="586"/>
      <c r="F746" s="587"/>
      <c r="G746" s="235">
        <f>IF(AND((COUNTA($C$37)=1),(COUNTA(F746)=1),($C$37&lt;&gt;0),(OR((E746&lt;$C$62),(E746&gt;($E$62+61))))),1,0)</f>
        <v>0</v>
      </c>
      <c r="H746" s="235">
        <f>IF(AND((COUNTA($C$37)=1),(COUNTA(F746)=1),($C$37&lt;&gt;0),(OR((D746&lt;$C$62),(D746&gt;($E$62))))),1,0)</f>
        <v>0</v>
      </c>
      <c r="I746" s="235"/>
      <c r="J746" s="235"/>
      <c r="K746" s="235"/>
      <c r="L746" s="235"/>
      <c r="M746" s="235"/>
      <c r="O746" s="583">
        <v>12</v>
      </c>
      <c r="P746" s="584"/>
      <c r="Q746" s="585"/>
      <c r="R746" s="586"/>
      <c r="S746" s="586"/>
      <c r="T746" s="587"/>
      <c r="U746" s="235">
        <f>IF(AND((COUNTA($C$37)=1),(COUNTA(T746)=1),($C$37&lt;&gt;0),(OR((S746&lt;$C$62),(S746&gt;($E$62+61))))),1,0)</f>
        <v>0</v>
      </c>
      <c r="V746" s="235">
        <f>IF(AND((COUNTA($C$37)=1),(COUNTA(T746)=1),($C$37&lt;&gt;0),(OR((R746&lt;$C$62),(R746&gt;($E$62))))),1,0)</f>
        <v>0</v>
      </c>
      <c r="X746" s="583">
        <v>23</v>
      </c>
      <c r="Y746" s="584"/>
      <c r="Z746" s="585"/>
      <c r="AA746" s="586"/>
      <c r="AB746" s="586"/>
      <c r="AC746" s="587"/>
      <c r="AD746" s="235">
        <f>IF(AND((COUNTA($C$37)=1),(COUNTA(AC746)=1),($C$37&lt;&gt;0),(OR((AB746&lt;$C$62),(AB746&gt;($E$62+61))))),1,0)</f>
        <v>0</v>
      </c>
      <c r="AE746" s="235">
        <f t="shared" ref="AE746:AE756" si="275">IF(AND((COUNTA($C$37)=1),(COUNTA(AC746)=1),($C$37&lt;&gt;0),(OR((AA746&lt;$C$62),(AA746&gt;($E$62))))),1,0)</f>
        <v>0</v>
      </c>
      <c r="AF746" s="235"/>
      <c r="AG746" s="584">
        <v>34</v>
      </c>
      <c r="AH746" s="584"/>
      <c r="AI746" s="586"/>
      <c r="AJ746" s="586"/>
      <c r="AK746" s="587"/>
      <c r="AL746" s="235">
        <f>IF(AND((COUNTA($C$37)=1),(COUNTA(AK746)=1),($C$37&lt;&gt;0),(OR((AJ746&lt;$C$62),(AJ746&gt;($E$62+61))))),1,0)</f>
        <v>0</v>
      </c>
      <c r="AM746" s="235">
        <f>IF(AND((COUNTA($C$37)=1),(COUNTA(AK746)=1),($C$37&lt;&gt;0),(OR((AI746&lt;$C$62),(AI746&gt;($E$62))))),1,0)</f>
        <v>0</v>
      </c>
    </row>
    <row r="747" spans="1:39" s="177" customFormat="1" x14ac:dyDescent="0.2">
      <c r="A747" s="583">
        <v>2</v>
      </c>
      <c r="B747" s="584"/>
      <c r="C747" s="585"/>
      <c r="D747" s="586"/>
      <c r="E747" s="586"/>
      <c r="F747" s="587"/>
      <c r="G747" s="235">
        <f t="shared" ref="G747:G756" si="276">IF(AND((COUNTA($C$37)=1),(COUNTA(F747)=1),($C$37&lt;&gt;0),(OR((E747&lt;$C$62),(E747&gt;($E$62+61))))),1,0)</f>
        <v>0</v>
      </c>
      <c r="H747" s="235">
        <f t="shared" ref="H747:H756" si="277">IF(AND((COUNTA($C$37)=1),(COUNTA(F747)=1),($C$37&lt;&gt;0),(OR((D747&lt;$C$62),(D747&gt;($E$62))))),1,0)</f>
        <v>0</v>
      </c>
      <c r="I747" s="235"/>
      <c r="J747" s="235"/>
      <c r="K747" s="235"/>
      <c r="L747" s="235"/>
      <c r="M747" s="235"/>
      <c r="O747" s="583">
        <v>13</v>
      </c>
      <c r="P747" s="584"/>
      <c r="Q747" s="585"/>
      <c r="R747" s="586"/>
      <c r="S747" s="586"/>
      <c r="T747" s="587"/>
      <c r="U747" s="235">
        <f t="shared" ref="U747:U756" si="278">IF(AND((COUNTA($C$37)=1),(COUNTA(T747)=1),($C$37&lt;&gt;0),(OR((S747&lt;$C$62),(S747&gt;($E$62+61))))),1,0)</f>
        <v>0</v>
      </c>
      <c r="V747" s="235">
        <f t="shared" ref="V747:V756" si="279">IF(AND((COUNTA($C$37)=1),(COUNTA(T747)=1),($C$37&lt;&gt;0),(OR((R747&lt;$C$62),(R747&gt;($E$62))))),1,0)</f>
        <v>0</v>
      </c>
      <c r="X747" s="583">
        <v>24</v>
      </c>
      <c r="Y747" s="584"/>
      <c r="Z747" s="585"/>
      <c r="AA747" s="586"/>
      <c r="AB747" s="586"/>
      <c r="AC747" s="587"/>
      <c r="AD747" s="235">
        <f t="shared" ref="AD747:AD756" si="280">IF(AND((COUNTA($C$37)=1),(COUNTA(AC747)=1),($C$37&lt;&gt;0),(OR((AB747&lt;$C$62),(AB747&gt;($E$62+61))))),1,0)</f>
        <v>0</v>
      </c>
      <c r="AE747" s="235">
        <f t="shared" si="275"/>
        <v>0</v>
      </c>
      <c r="AF747" s="235"/>
      <c r="AG747" s="584">
        <v>35</v>
      </c>
      <c r="AH747" s="584"/>
      <c r="AI747" s="586"/>
      <c r="AJ747" s="586"/>
      <c r="AK747" s="587"/>
      <c r="AL747" s="235">
        <f t="shared" ref="AL747:AL755" si="281">IF(AND((COUNTA($C$37)=1),(COUNTA(AK747)=1),($C$37&lt;&gt;0),(OR((AJ747&lt;$C$62),(AJ747&gt;($E$62+61))))),1,0)</f>
        <v>0</v>
      </c>
      <c r="AM747" s="235">
        <f t="shared" ref="AM747:AM755" si="282">IF(AND((COUNTA($C$37)=1),(COUNTA(AK747)=1),($C$37&lt;&gt;0),(OR((AI747&lt;$C$62),(AI747&gt;($E$62))))),1,0)</f>
        <v>0</v>
      </c>
    </row>
    <row r="748" spans="1:39" s="177" customFormat="1" x14ac:dyDescent="0.2">
      <c r="A748" s="583">
        <v>3</v>
      </c>
      <c r="B748" s="584"/>
      <c r="C748" s="585"/>
      <c r="D748" s="586"/>
      <c r="E748" s="586"/>
      <c r="F748" s="587"/>
      <c r="G748" s="235">
        <f t="shared" si="276"/>
        <v>0</v>
      </c>
      <c r="H748" s="235">
        <f t="shared" si="277"/>
        <v>0</v>
      </c>
      <c r="I748" s="235"/>
      <c r="J748" s="235"/>
      <c r="K748" s="235"/>
      <c r="L748" s="235"/>
      <c r="M748" s="235"/>
      <c r="O748" s="583">
        <v>14</v>
      </c>
      <c r="P748" s="584"/>
      <c r="Q748" s="585"/>
      <c r="R748" s="586"/>
      <c r="S748" s="586"/>
      <c r="T748" s="587"/>
      <c r="U748" s="235">
        <f t="shared" si="278"/>
        <v>0</v>
      </c>
      <c r="V748" s="235">
        <f t="shared" si="279"/>
        <v>0</v>
      </c>
      <c r="X748" s="583">
        <v>25</v>
      </c>
      <c r="Y748" s="584"/>
      <c r="Z748" s="585"/>
      <c r="AA748" s="586"/>
      <c r="AB748" s="586"/>
      <c r="AC748" s="587"/>
      <c r="AD748" s="235">
        <f t="shared" si="280"/>
        <v>0</v>
      </c>
      <c r="AE748" s="235">
        <f t="shared" si="275"/>
        <v>0</v>
      </c>
      <c r="AF748" s="235"/>
      <c r="AG748" s="584">
        <v>36</v>
      </c>
      <c r="AH748" s="584"/>
      <c r="AI748" s="586"/>
      <c r="AJ748" s="586"/>
      <c r="AK748" s="587"/>
      <c r="AL748" s="235">
        <f t="shared" si="281"/>
        <v>0</v>
      </c>
      <c r="AM748" s="235">
        <f t="shared" si="282"/>
        <v>0</v>
      </c>
    </row>
    <row r="749" spans="1:39" s="177" customFormat="1" x14ac:dyDescent="0.2">
      <c r="A749" s="583">
        <v>4</v>
      </c>
      <c r="B749" s="584"/>
      <c r="C749" s="585"/>
      <c r="D749" s="586"/>
      <c r="E749" s="586"/>
      <c r="F749" s="587"/>
      <c r="G749" s="235">
        <f t="shared" si="276"/>
        <v>0</v>
      </c>
      <c r="H749" s="235">
        <f t="shared" si="277"/>
        <v>0</v>
      </c>
      <c r="I749" s="235"/>
      <c r="J749" s="235"/>
      <c r="K749" s="235"/>
      <c r="L749" s="235"/>
      <c r="M749" s="235"/>
      <c r="O749" s="583">
        <v>15</v>
      </c>
      <c r="P749" s="584"/>
      <c r="Q749" s="585"/>
      <c r="R749" s="586"/>
      <c r="S749" s="586"/>
      <c r="T749" s="587"/>
      <c r="U749" s="235">
        <f t="shared" si="278"/>
        <v>0</v>
      </c>
      <c r="V749" s="235">
        <f t="shared" si="279"/>
        <v>0</v>
      </c>
      <c r="X749" s="583">
        <v>26</v>
      </c>
      <c r="Y749" s="584"/>
      <c r="Z749" s="585"/>
      <c r="AA749" s="586"/>
      <c r="AB749" s="586"/>
      <c r="AC749" s="587"/>
      <c r="AD749" s="235">
        <f t="shared" si="280"/>
        <v>0</v>
      </c>
      <c r="AE749" s="235">
        <f t="shared" si="275"/>
        <v>0</v>
      </c>
      <c r="AF749" s="235"/>
      <c r="AG749" s="584">
        <v>37</v>
      </c>
      <c r="AH749" s="584"/>
      <c r="AI749" s="586"/>
      <c r="AJ749" s="586"/>
      <c r="AK749" s="587"/>
      <c r="AL749" s="235">
        <f t="shared" si="281"/>
        <v>0</v>
      </c>
      <c r="AM749" s="235">
        <f t="shared" si="282"/>
        <v>0</v>
      </c>
    </row>
    <row r="750" spans="1:39" s="177" customFormat="1" x14ac:dyDescent="0.2">
      <c r="A750" s="583">
        <v>5</v>
      </c>
      <c r="B750" s="584"/>
      <c r="C750" s="585"/>
      <c r="D750" s="586"/>
      <c r="E750" s="586"/>
      <c r="F750" s="587"/>
      <c r="G750" s="235">
        <f t="shared" si="276"/>
        <v>0</v>
      </c>
      <c r="H750" s="235">
        <f t="shared" si="277"/>
        <v>0</v>
      </c>
      <c r="I750" s="235"/>
      <c r="J750" s="235"/>
      <c r="K750" s="235"/>
      <c r="L750" s="235"/>
      <c r="M750" s="235"/>
      <c r="O750" s="583">
        <v>16</v>
      </c>
      <c r="P750" s="584"/>
      <c r="Q750" s="585"/>
      <c r="R750" s="586"/>
      <c r="S750" s="586"/>
      <c r="T750" s="587"/>
      <c r="U750" s="235">
        <f t="shared" si="278"/>
        <v>0</v>
      </c>
      <c r="V750" s="235">
        <f t="shared" si="279"/>
        <v>0</v>
      </c>
      <c r="X750" s="583">
        <v>27</v>
      </c>
      <c r="Y750" s="584"/>
      <c r="Z750" s="585"/>
      <c r="AA750" s="586"/>
      <c r="AB750" s="586"/>
      <c r="AC750" s="587"/>
      <c r="AD750" s="235">
        <f t="shared" si="280"/>
        <v>0</v>
      </c>
      <c r="AE750" s="235">
        <f t="shared" si="275"/>
        <v>0</v>
      </c>
      <c r="AF750" s="235"/>
      <c r="AG750" s="584">
        <v>38</v>
      </c>
      <c r="AH750" s="584"/>
      <c r="AI750" s="586"/>
      <c r="AJ750" s="586"/>
      <c r="AK750" s="587"/>
      <c r="AL750" s="235">
        <f t="shared" si="281"/>
        <v>0</v>
      </c>
      <c r="AM750" s="235">
        <f t="shared" si="282"/>
        <v>0</v>
      </c>
    </row>
    <row r="751" spans="1:39" s="177" customFormat="1" x14ac:dyDescent="0.2">
      <c r="A751" s="583">
        <v>6</v>
      </c>
      <c r="B751" s="584"/>
      <c r="C751" s="585"/>
      <c r="D751" s="586"/>
      <c r="E751" s="586"/>
      <c r="F751" s="587"/>
      <c r="G751" s="235">
        <f t="shared" si="276"/>
        <v>0</v>
      </c>
      <c r="H751" s="235">
        <f t="shared" si="277"/>
        <v>0</v>
      </c>
      <c r="I751" s="235"/>
      <c r="J751" s="235"/>
      <c r="K751" s="235"/>
      <c r="L751" s="235"/>
      <c r="M751" s="235"/>
      <c r="O751" s="583">
        <v>17</v>
      </c>
      <c r="P751" s="584"/>
      <c r="Q751" s="585"/>
      <c r="R751" s="586"/>
      <c r="S751" s="586"/>
      <c r="T751" s="587"/>
      <c r="U751" s="235">
        <f t="shared" si="278"/>
        <v>0</v>
      </c>
      <c r="V751" s="235">
        <f t="shared" si="279"/>
        <v>0</v>
      </c>
      <c r="X751" s="583">
        <v>28</v>
      </c>
      <c r="Y751" s="584"/>
      <c r="Z751" s="585"/>
      <c r="AA751" s="586"/>
      <c r="AB751" s="586"/>
      <c r="AC751" s="587"/>
      <c r="AD751" s="235">
        <f t="shared" si="280"/>
        <v>0</v>
      </c>
      <c r="AE751" s="235">
        <f t="shared" si="275"/>
        <v>0</v>
      </c>
      <c r="AF751" s="235"/>
      <c r="AG751" s="584">
        <v>39</v>
      </c>
      <c r="AH751" s="584"/>
      <c r="AI751" s="586"/>
      <c r="AJ751" s="586"/>
      <c r="AK751" s="587"/>
      <c r="AL751" s="235">
        <f t="shared" si="281"/>
        <v>0</v>
      </c>
      <c r="AM751" s="235">
        <f t="shared" si="282"/>
        <v>0</v>
      </c>
    </row>
    <row r="752" spans="1:39" s="177" customFormat="1" x14ac:dyDescent="0.2">
      <c r="A752" s="583">
        <v>7</v>
      </c>
      <c r="B752" s="584"/>
      <c r="C752" s="585"/>
      <c r="D752" s="586"/>
      <c r="E752" s="586"/>
      <c r="F752" s="587"/>
      <c r="G752" s="235">
        <f t="shared" si="276"/>
        <v>0</v>
      </c>
      <c r="H752" s="235">
        <f t="shared" si="277"/>
        <v>0</v>
      </c>
      <c r="I752" s="235"/>
      <c r="J752" s="235"/>
      <c r="K752" s="235"/>
      <c r="L752" s="235"/>
      <c r="M752" s="235"/>
      <c r="O752" s="583">
        <v>18</v>
      </c>
      <c r="P752" s="584"/>
      <c r="Q752" s="585"/>
      <c r="R752" s="586"/>
      <c r="S752" s="586"/>
      <c r="T752" s="587"/>
      <c r="U752" s="235">
        <f t="shared" si="278"/>
        <v>0</v>
      </c>
      <c r="V752" s="235">
        <f t="shared" si="279"/>
        <v>0</v>
      </c>
      <c r="X752" s="583">
        <v>29</v>
      </c>
      <c r="Y752" s="584"/>
      <c r="Z752" s="585"/>
      <c r="AA752" s="586"/>
      <c r="AB752" s="586"/>
      <c r="AC752" s="587"/>
      <c r="AD752" s="235">
        <f t="shared" si="280"/>
        <v>0</v>
      </c>
      <c r="AE752" s="235">
        <f t="shared" si="275"/>
        <v>0</v>
      </c>
      <c r="AF752" s="235"/>
      <c r="AG752" s="584">
        <v>40</v>
      </c>
      <c r="AH752" s="584"/>
      <c r="AI752" s="586"/>
      <c r="AJ752" s="586"/>
      <c r="AK752" s="587"/>
      <c r="AL752" s="235">
        <f t="shared" si="281"/>
        <v>0</v>
      </c>
      <c r="AM752" s="235">
        <f t="shared" si="282"/>
        <v>0</v>
      </c>
    </row>
    <row r="753" spans="1:39" s="177" customFormat="1" x14ac:dyDescent="0.2">
      <c r="A753" s="583">
        <v>8</v>
      </c>
      <c r="B753" s="584"/>
      <c r="C753" s="585"/>
      <c r="D753" s="586"/>
      <c r="E753" s="586"/>
      <c r="F753" s="587"/>
      <c r="G753" s="235">
        <f t="shared" si="276"/>
        <v>0</v>
      </c>
      <c r="H753" s="235">
        <f t="shared" si="277"/>
        <v>0</v>
      </c>
      <c r="I753" s="235"/>
      <c r="J753" s="235"/>
      <c r="K753" s="235"/>
      <c r="L753" s="235"/>
      <c r="M753" s="235"/>
      <c r="O753" s="583">
        <v>19</v>
      </c>
      <c r="P753" s="584"/>
      <c r="Q753" s="585"/>
      <c r="R753" s="586"/>
      <c r="S753" s="586"/>
      <c r="T753" s="587"/>
      <c r="U753" s="235">
        <f t="shared" si="278"/>
        <v>0</v>
      </c>
      <c r="V753" s="235">
        <f t="shared" si="279"/>
        <v>0</v>
      </c>
      <c r="X753" s="583">
        <v>30</v>
      </c>
      <c r="Y753" s="584"/>
      <c r="Z753" s="585"/>
      <c r="AA753" s="586"/>
      <c r="AB753" s="586"/>
      <c r="AC753" s="587"/>
      <c r="AD753" s="235">
        <f t="shared" si="280"/>
        <v>0</v>
      </c>
      <c r="AE753" s="235">
        <f t="shared" si="275"/>
        <v>0</v>
      </c>
      <c r="AF753" s="235"/>
      <c r="AG753" s="584">
        <v>41</v>
      </c>
      <c r="AH753" s="584"/>
      <c r="AI753" s="586"/>
      <c r="AJ753" s="586"/>
      <c r="AK753" s="587"/>
      <c r="AL753" s="235">
        <f t="shared" si="281"/>
        <v>0</v>
      </c>
      <c r="AM753" s="235">
        <f t="shared" si="282"/>
        <v>0</v>
      </c>
    </row>
    <row r="754" spans="1:39" s="177" customFormat="1" x14ac:dyDescent="0.2">
      <c r="A754" s="583">
        <v>9</v>
      </c>
      <c r="B754" s="584"/>
      <c r="C754" s="585"/>
      <c r="D754" s="586"/>
      <c r="E754" s="586"/>
      <c r="F754" s="587"/>
      <c r="G754" s="235">
        <f t="shared" si="276"/>
        <v>0</v>
      </c>
      <c r="H754" s="235">
        <f t="shared" si="277"/>
        <v>0</v>
      </c>
      <c r="I754" s="235"/>
      <c r="J754" s="235"/>
      <c r="K754" s="235"/>
      <c r="L754" s="235"/>
      <c r="M754" s="235"/>
      <c r="O754" s="583">
        <v>20</v>
      </c>
      <c r="P754" s="584"/>
      <c r="Q754" s="585"/>
      <c r="R754" s="586"/>
      <c r="S754" s="586"/>
      <c r="T754" s="587"/>
      <c r="U754" s="235">
        <f t="shared" si="278"/>
        <v>0</v>
      </c>
      <c r="V754" s="235">
        <f t="shared" si="279"/>
        <v>0</v>
      </c>
      <c r="X754" s="583">
        <v>31</v>
      </c>
      <c r="Y754" s="584"/>
      <c r="Z754" s="585"/>
      <c r="AA754" s="586"/>
      <c r="AB754" s="586"/>
      <c r="AC754" s="587"/>
      <c r="AD754" s="235">
        <f t="shared" si="280"/>
        <v>0</v>
      </c>
      <c r="AE754" s="235">
        <f t="shared" si="275"/>
        <v>0</v>
      </c>
      <c r="AF754" s="235"/>
      <c r="AG754" s="584">
        <v>42</v>
      </c>
      <c r="AH754" s="584"/>
      <c r="AI754" s="586"/>
      <c r="AJ754" s="586"/>
      <c r="AK754" s="587"/>
      <c r="AL754" s="235">
        <f t="shared" si="281"/>
        <v>0</v>
      </c>
      <c r="AM754" s="235">
        <f t="shared" si="282"/>
        <v>0</v>
      </c>
    </row>
    <row r="755" spans="1:39" s="177" customFormat="1" x14ac:dyDescent="0.2">
      <c r="A755" s="583">
        <v>10</v>
      </c>
      <c r="B755" s="584"/>
      <c r="C755" s="585"/>
      <c r="D755" s="586"/>
      <c r="E755" s="586"/>
      <c r="F755" s="587"/>
      <c r="G755" s="235">
        <f t="shared" si="276"/>
        <v>0</v>
      </c>
      <c r="H755" s="235">
        <f t="shared" si="277"/>
        <v>0</v>
      </c>
      <c r="I755" s="235"/>
      <c r="J755" s="235"/>
      <c r="K755" s="235"/>
      <c r="L755" s="235"/>
      <c r="M755" s="235"/>
      <c r="O755" s="583">
        <v>21</v>
      </c>
      <c r="P755" s="584"/>
      <c r="Q755" s="585"/>
      <c r="R755" s="586"/>
      <c r="S755" s="586"/>
      <c r="T755" s="587"/>
      <c r="U755" s="235">
        <f t="shared" si="278"/>
        <v>0</v>
      </c>
      <c r="V755" s="235">
        <f t="shared" si="279"/>
        <v>0</v>
      </c>
      <c r="X755" s="583">
        <v>32</v>
      </c>
      <c r="Y755" s="584"/>
      <c r="Z755" s="585"/>
      <c r="AA755" s="586"/>
      <c r="AB755" s="586"/>
      <c r="AC755" s="587"/>
      <c r="AD755" s="235">
        <f t="shared" si="280"/>
        <v>0</v>
      </c>
      <c r="AE755" s="235">
        <f t="shared" si="275"/>
        <v>0</v>
      </c>
      <c r="AF755" s="235"/>
      <c r="AG755" s="584">
        <v>43</v>
      </c>
      <c r="AH755" s="584"/>
      <c r="AI755" s="586"/>
      <c r="AJ755" s="586"/>
      <c r="AK755" s="587"/>
      <c r="AL755" s="235">
        <f t="shared" si="281"/>
        <v>0</v>
      </c>
      <c r="AM755" s="235">
        <f t="shared" si="282"/>
        <v>0</v>
      </c>
    </row>
    <row r="756" spans="1:39" s="177" customFormat="1" ht="13.5" thickBot="1" x14ac:dyDescent="0.25">
      <c r="A756" s="583">
        <v>11</v>
      </c>
      <c r="B756" s="584"/>
      <c r="C756" s="585"/>
      <c r="D756" s="586"/>
      <c r="E756" s="586"/>
      <c r="F756" s="587"/>
      <c r="G756" s="235">
        <f t="shared" si="276"/>
        <v>0</v>
      </c>
      <c r="H756" s="235">
        <f t="shared" si="277"/>
        <v>0</v>
      </c>
      <c r="I756" s="235"/>
      <c r="J756" s="235"/>
      <c r="K756" s="235"/>
      <c r="L756" s="235"/>
      <c r="M756" s="235"/>
      <c r="O756" s="583">
        <v>22</v>
      </c>
      <c r="P756" s="584"/>
      <c r="Q756" s="585"/>
      <c r="R756" s="586"/>
      <c r="S756" s="586"/>
      <c r="T756" s="587"/>
      <c r="U756" s="235">
        <f t="shared" si="278"/>
        <v>0</v>
      </c>
      <c r="V756" s="235">
        <f t="shared" si="279"/>
        <v>0</v>
      </c>
      <c r="X756" s="583">
        <v>33</v>
      </c>
      <c r="Y756" s="584"/>
      <c r="Z756" s="585"/>
      <c r="AA756" s="586"/>
      <c r="AB756" s="586"/>
      <c r="AC756" s="587"/>
      <c r="AD756" s="235">
        <f t="shared" si="280"/>
        <v>0</v>
      </c>
      <c r="AE756" s="235">
        <f t="shared" si="275"/>
        <v>0</v>
      </c>
      <c r="AF756" s="235"/>
      <c r="AG756" s="589"/>
      <c r="AH756" s="589" t="s">
        <v>3</v>
      </c>
      <c r="AI756" s="589"/>
      <c r="AJ756" s="589"/>
      <c r="AK756" s="590">
        <f>SUM(F746:F756)+SUM(T746:T756)+SUM(AK746:AK755)+SUM(AC746:AC756)</f>
        <v>0</v>
      </c>
      <c r="AL756" s="235"/>
      <c r="AM756" s="235"/>
    </row>
    <row r="757" spans="1:39" s="177" customFormat="1" x14ac:dyDescent="0.2">
      <c r="B757" s="591"/>
      <c r="C757" s="328"/>
      <c r="D757" s="592"/>
      <c r="E757" s="592"/>
      <c r="F757" s="575"/>
      <c r="G757" s="235"/>
      <c r="H757" s="235"/>
      <c r="I757" s="235"/>
      <c r="J757" s="235"/>
      <c r="K757" s="235"/>
      <c r="L757" s="235"/>
      <c r="M757" s="235"/>
      <c r="P757" s="591"/>
      <c r="Q757" s="328"/>
      <c r="R757" s="592"/>
      <c r="S757" s="592"/>
      <c r="T757" s="575"/>
      <c r="U757" s="235"/>
      <c r="V757" s="235"/>
      <c r="Y757" s="591"/>
      <c r="Z757" s="328"/>
      <c r="AA757" s="592"/>
      <c r="AB757" s="592"/>
      <c r="AC757" s="575"/>
      <c r="AD757" s="235"/>
      <c r="AE757" s="235"/>
      <c r="AF757" s="235"/>
      <c r="AG757" s="591"/>
      <c r="AH757" s="591"/>
      <c r="AI757" s="592"/>
      <c r="AJ757" s="592"/>
      <c r="AK757" s="575"/>
      <c r="AL757" s="235"/>
      <c r="AM757" s="235"/>
    </row>
    <row r="758" spans="1:39" s="177" customFormat="1" x14ac:dyDescent="0.2">
      <c r="B758" s="591"/>
      <c r="C758" s="328"/>
      <c r="D758" s="592"/>
      <c r="E758" s="592"/>
      <c r="F758" s="575"/>
      <c r="G758" s="235"/>
      <c r="H758" s="235"/>
      <c r="I758" s="235"/>
      <c r="J758" s="235"/>
      <c r="K758" s="235"/>
      <c r="L758" s="235"/>
      <c r="M758" s="235"/>
      <c r="P758" s="591"/>
      <c r="Q758" s="328"/>
      <c r="R758" s="592"/>
      <c r="S758" s="592"/>
      <c r="T758" s="575"/>
      <c r="U758" s="235"/>
      <c r="V758" s="235"/>
      <c r="Y758" s="591"/>
      <c r="Z758" s="328"/>
      <c r="AA758" s="592"/>
      <c r="AB758" s="592"/>
      <c r="AC758" s="575"/>
      <c r="AD758" s="235"/>
      <c r="AE758" s="235"/>
      <c r="AF758" s="235"/>
      <c r="AG758" s="591"/>
      <c r="AH758" s="591"/>
      <c r="AI758" s="592"/>
      <c r="AJ758" s="592"/>
      <c r="AK758" s="575"/>
      <c r="AL758" s="235"/>
      <c r="AM758" s="235"/>
    </row>
    <row r="759" spans="1:39" s="177" customFormat="1" x14ac:dyDescent="0.2">
      <c r="B759" s="591"/>
      <c r="C759" s="328"/>
      <c r="D759" s="592"/>
      <c r="E759" s="592"/>
      <c r="F759" s="575"/>
      <c r="G759" s="235"/>
      <c r="H759" s="235"/>
      <c r="I759" s="235"/>
      <c r="J759" s="235"/>
      <c r="K759" s="235"/>
      <c r="L759" s="235"/>
      <c r="M759" s="235"/>
      <c r="P759" s="591"/>
      <c r="Q759" s="328"/>
      <c r="R759" s="592"/>
      <c r="S759" s="592"/>
      <c r="T759" s="575"/>
      <c r="U759" s="235"/>
      <c r="V759" s="235"/>
      <c r="Y759" s="591"/>
      <c r="Z759" s="328"/>
      <c r="AA759" s="592"/>
      <c r="AB759" s="592"/>
      <c r="AC759" s="575"/>
      <c r="AD759" s="235"/>
      <c r="AE759" s="235"/>
      <c r="AF759" s="235"/>
      <c r="AG759" s="591"/>
      <c r="AH759" s="591"/>
      <c r="AI759" s="592"/>
      <c r="AJ759" s="592"/>
      <c r="AK759" s="575"/>
      <c r="AL759" s="235"/>
      <c r="AM759" s="235"/>
    </row>
    <row r="760" spans="1:39" s="177" customFormat="1" x14ac:dyDescent="0.2">
      <c r="B760" s="591"/>
      <c r="C760" s="328"/>
      <c r="D760" s="592"/>
      <c r="E760" s="592"/>
      <c r="F760" s="575"/>
      <c r="G760" s="235"/>
      <c r="H760" s="235"/>
      <c r="I760" s="235"/>
      <c r="J760" s="235"/>
      <c r="K760" s="235"/>
      <c r="L760" s="235"/>
      <c r="M760" s="235"/>
      <c r="P760" s="591"/>
      <c r="Q760" s="328"/>
      <c r="R760" s="592"/>
      <c r="S760" s="592"/>
      <c r="T760" s="575"/>
      <c r="U760" s="235"/>
      <c r="V760" s="235"/>
      <c r="Y760" s="591"/>
      <c r="Z760" s="328"/>
      <c r="AA760" s="592"/>
      <c r="AB760" s="592"/>
      <c r="AC760" s="575"/>
      <c r="AD760" s="235"/>
      <c r="AE760" s="235"/>
      <c r="AF760" s="235"/>
      <c r="AG760" s="591"/>
      <c r="AH760" s="591"/>
      <c r="AI760" s="592"/>
      <c r="AJ760" s="592"/>
      <c r="AK760" s="575"/>
      <c r="AL760" s="235"/>
      <c r="AM760" s="235"/>
    </row>
    <row r="761" spans="1:39" s="177" customFormat="1" x14ac:dyDescent="0.2">
      <c r="B761" s="591"/>
      <c r="C761" s="328"/>
      <c r="D761" s="592"/>
      <c r="E761" s="592"/>
      <c r="F761" s="575"/>
      <c r="G761" s="235"/>
      <c r="H761" s="235"/>
      <c r="I761" s="235"/>
      <c r="J761" s="235"/>
      <c r="K761" s="235"/>
      <c r="L761" s="235"/>
      <c r="M761" s="235"/>
      <c r="P761" s="591"/>
      <c r="Q761" s="328"/>
      <c r="R761" s="592"/>
      <c r="S761" s="592"/>
      <c r="T761" s="575"/>
      <c r="U761" s="235"/>
      <c r="V761" s="235"/>
      <c r="Y761" s="591"/>
      <c r="Z761" s="328"/>
      <c r="AA761" s="592"/>
      <c r="AB761" s="592"/>
      <c r="AC761" s="575"/>
      <c r="AD761" s="235"/>
      <c r="AE761" s="235"/>
      <c r="AF761" s="235"/>
      <c r="AG761" s="591"/>
      <c r="AH761" s="591"/>
      <c r="AI761" s="592"/>
      <c r="AJ761" s="592"/>
      <c r="AK761" s="575"/>
      <c r="AL761" s="235"/>
      <c r="AM761" s="235"/>
    </row>
    <row r="762" spans="1:39" s="177" customFormat="1" x14ac:dyDescent="0.2">
      <c r="B762" s="591"/>
      <c r="C762" s="328"/>
      <c r="D762" s="592"/>
      <c r="E762" s="592"/>
      <c r="F762" s="575"/>
      <c r="G762" s="235"/>
      <c r="H762" s="235"/>
      <c r="I762" s="235"/>
      <c r="J762" s="235"/>
      <c r="K762" s="235"/>
      <c r="L762" s="235"/>
      <c r="M762" s="235"/>
      <c r="P762" s="591"/>
      <c r="Q762" s="328"/>
      <c r="R762" s="592"/>
      <c r="S762" s="592"/>
      <c r="T762" s="575"/>
      <c r="U762" s="235"/>
      <c r="V762" s="235"/>
      <c r="Y762" s="591"/>
      <c r="Z762" s="328"/>
      <c r="AA762" s="592"/>
      <c r="AB762" s="592"/>
      <c r="AC762" s="575"/>
      <c r="AD762" s="235"/>
      <c r="AE762" s="235"/>
      <c r="AF762" s="235"/>
      <c r="AG762" s="591"/>
      <c r="AH762" s="591"/>
      <c r="AI762" s="592"/>
      <c r="AJ762" s="592"/>
      <c r="AK762" s="575"/>
      <c r="AL762" s="235"/>
      <c r="AM762" s="235"/>
    </row>
    <row r="763" spans="1:39" s="177" customFormat="1" ht="13.5" thickBot="1" x14ac:dyDescent="0.25">
      <c r="B763" s="591"/>
      <c r="C763" s="328"/>
      <c r="D763" s="592"/>
      <c r="E763" s="592"/>
      <c r="F763" s="575"/>
      <c r="G763" s="235"/>
      <c r="H763" s="235"/>
      <c r="I763" s="235"/>
      <c r="J763" s="235"/>
      <c r="K763" s="235"/>
      <c r="L763" s="235"/>
      <c r="M763" s="235"/>
      <c r="P763" s="591"/>
      <c r="Q763" s="328"/>
      <c r="R763" s="592"/>
      <c r="S763" s="592"/>
      <c r="T763" s="575"/>
      <c r="U763" s="235"/>
      <c r="V763" s="235"/>
      <c r="Y763" s="591"/>
      <c r="Z763" s="328"/>
      <c r="AA763" s="592"/>
      <c r="AB763" s="592"/>
      <c r="AC763" s="575"/>
      <c r="AD763" s="235"/>
      <c r="AE763" s="235"/>
      <c r="AF763" s="235"/>
      <c r="AG763" s="591"/>
      <c r="AH763" s="591"/>
      <c r="AI763" s="592"/>
      <c r="AJ763" s="592"/>
      <c r="AK763" s="575"/>
      <c r="AL763" s="235"/>
      <c r="AM763" s="235"/>
    </row>
    <row r="764" spans="1:39" s="177" customFormat="1" ht="13.5" thickBot="1" x14ac:dyDescent="0.25">
      <c r="A764" s="579">
        <v>36</v>
      </c>
      <c r="B764" s="579"/>
      <c r="C764" s="472"/>
      <c r="D764" s="816" t="s">
        <v>159</v>
      </c>
      <c r="E764" s="812" t="s">
        <v>34</v>
      </c>
      <c r="F764" s="580">
        <f>+$AK776</f>
        <v>0</v>
      </c>
      <c r="G764" s="235"/>
      <c r="H764" s="235"/>
      <c r="I764" s="235"/>
      <c r="J764" s="235"/>
      <c r="K764" s="235"/>
      <c r="L764" s="235"/>
      <c r="M764" s="235"/>
      <c r="O764" s="579"/>
      <c r="P764" s="579"/>
      <c r="Q764" s="472"/>
      <c r="R764" s="816" t="s">
        <v>159</v>
      </c>
      <c r="S764" s="812" t="s">
        <v>34</v>
      </c>
      <c r="T764" s="580">
        <f>+$AK776</f>
        <v>0</v>
      </c>
      <c r="U764" s="235"/>
      <c r="V764" s="235"/>
      <c r="X764" s="579">
        <v>36</v>
      </c>
      <c r="Y764" s="579"/>
      <c r="Z764" s="472"/>
      <c r="AA764" s="816" t="s">
        <v>159</v>
      </c>
      <c r="AB764" s="812" t="s">
        <v>34</v>
      </c>
      <c r="AC764" s="580">
        <f>+$AK776</f>
        <v>0</v>
      </c>
      <c r="AD764" s="235"/>
      <c r="AE764" s="235"/>
      <c r="AF764" s="235"/>
      <c r="AG764" s="579"/>
      <c r="AH764" s="579"/>
      <c r="AI764" s="816" t="s">
        <v>159</v>
      </c>
      <c r="AJ764" s="812" t="s">
        <v>34</v>
      </c>
      <c r="AK764" s="814" t="s">
        <v>18</v>
      </c>
      <c r="AL764" s="235"/>
      <c r="AM764" s="235"/>
    </row>
    <row r="765" spans="1:39" s="177" customFormat="1" ht="51" x14ac:dyDescent="0.2">
      <c r="A765" s="581" t="s">
        <v>7</v>
      </c>
      <c r="B765" s="582" t="str">
        <f>+" אסמכתא " &amp; $B$38 &amp;"         חזרה לטבלה "</f>
        <v xml:space="preserve"> אסמכתא          חזרה לטבלה </v>
      </c>
      <c r="C765" s="477" t="s">
        <v>203</v>
      </c>
      <c r="D765" s="817"/>
      <c r="E765" s="813"/>
      <c r="F765" s="580" t="s">
        <v>18</v>
      </c>
      <c r="G765" s="235"/>
      <c r="H765" s="235"/>
      <c r="I765" s="235"/>
      <c r="J765" s="235"/>
      <c r="K765" s="235"/>
      <c r="L765" s="235"/>
      <c r="M765" s="235"/>
      <c r="O765" s="581" t="s">
        <v>23</v>
      </c>
      <c r="P765" s="582" t="str">
        <f>+" אסמכתא " &amp; $B$38 &amp;"         חזרה לטבלה "</f>
        <v xml:space="preserve"> אסמכתא          חזרה לטבלה </v>
      </c>
      <c r="Q765" s="477" t="s">
        <v>203</v>
      </c>
      <c r="R765" s="817"/>
      <c r="S765" s="813"/>
      <c r="T765" s="580" t="s">
        <v>18</v>
      </c>
      <c r="U765" s="235"/>
      <c r="V765" s="235"/>
      <c r="X765" s="581" t="s">
        <v>7</v>
      </c>
      <c r="Y765" s="582" t="str">
        <f>+" אסמכתא " &amp; $B$38 &amp;"         חזרה לטבלה "</f>
        <v xml:space="preserve"> אסמכתא          חזרה לטבלה </v>
      </c>
      <c r="Z765" s="477" t="s">
        <v>203</v>
      </c>
      <c r="AA765" s="817"/>
      <c r="AB765" s="813"/>
      <c r="AC765" s="580" t="s">
        <v>18</v>
      </c>
      <c r="AD765" s="235"/>
      <c r="AE765" s="235"/>
      <c r="AF765" s="235"/>
      <c r="AG765" s="582" t="s">
        <v>23</v>
      </c>
      <c r="AH765" s="582" t="str">
        <f>+" אסמכתא " &amp; $B$38 &amp;"         חזרה לטבלה "</f>
        <v xml:space="preserve"> אסמכתא          חזרה לטבלה </v>
      </c>
      <c r="AI765" s="817"/>
      <c r="AJ765" s="813"/>
      <c r="AK765" s="815"/>
      <c r="AL765" s="235"/>
      <c r="AM765" s="235"/>
    </row>
    <row r="766" spans="1:39" s="177" customFormat="1" x14ac:dyDescent="0.2">
      <c r="A766" s="583">
        <v>1</v>
      </c>
      <c r="B766" s="584"/>
      <c r="C766" s="585"/>
      <c r="D766" s="586"/>
      <c r="E766" s="586"/>
      <c r="F766" s="587"/>
      <c r="G766" s="235">
        <f>IF(AND((COUNTA($C$38)=1),(COUNTA(F766)=1),($C$38&lt;&gt;0),(OR((E766&lt;$C$62),(E766&gt;($E$62+61))))),1,0)</f>
        <v>0</v>
      </c>
      <c r="H766" s="235">
        <f>IF(AND((COUNTA($C$38)=1),(COUNTA(F766)=1),($C$38&lt;&gt;0),(OR((D766&lt;$C$62),(D766&gt;($E$62))))),1,0)</f>
        <v>0</v>
      </c>
      <c r="I766" s="235"/>
      <c r="J766" s="235"/>
      <c r="K766" s="235"/>
      <c r="L766" s="235"/>
      <c r="M766" s="235"/>
      <c r="O766" s="583">
        <v>12</v>
      </c>
      <c r="P766" s="584"/>
      <c r="Q766" s="585"/>
      <c r="R766" s="586"/>
      <c r="S766" s="586"/>
      <c r="T766" s="587"/>
      <c r="U766" s="235">
        <f>IF(AND((COUNTA($C$38)=1),(COUNTA(T766)=1),($C$38&lt;&gt;0),(OR((S766&lt;$C$62),(S766&gt;($E$62+61))))),1,0)</f>
        <v>0</v>
      </c>
      <c r="V766" s="235">
        <f>IF(AND((COUNTA($C$38)=1),(COUNTA(T766)=1),($C$38&lt;&gt;0),(OR((R766&lt;$C$62),(R766&gt;($E$62))))),1,0)</f>
        <v>0</v>
      </c>
      <c r="X766" s="583">
        <v>23</v>
      </c>
      <c r="Y766" s="584"/>
      <c r="Z766" s="585"/>
      <c r="AA766" s="586"/>
      <c r="AB766" s="586"/>
      <c r="AC766" s="587"/>
      <c r="AD766" s="235">
        <f>IF(AND((COUNTA($C$38)=1),(COUNTA(AC766)=1),($C$38&lt;&gt;0),(OR((AB766&lt;$C$62),(AB766&gt;($E$62+61))))),1,0)</f>
        <v>0</v>
      </c>
      <c r="AE766" s="235">
        <f t="shared" ref="AE766:AE776" si="283">IF(AND((COUNTA($C$38)=1),(COUNTA(AC766)=1),($C$38&lt;&gt;0),(OR((AA766&lt;$C$62),(AA766&gt;($E$62))))),1,0)</f>
        <v>0</v>
      </c>
      <c r="AF766" s="235"/>
      <c r="AG766" s="584">
        <v>34</v>
      </c>
      <c r="AH766" s="584"/>
      <c r="AI766" s="586"/>
      <c r="AJ766" s="586"/>
      <c r="AK766" s="587"/>
      <c r="AL766" s="235">
        <f>IF(AND((COUNTA($C$38)=1),(COUNTA(AK766)=1),($C$38&lt;&gt;0),(OR((AJ766&lt;$C$62),(AJ766&gt;($E$62+61))))),1,0)</f>
        <v>0</v>
      </c>
      <c r="AM766" s="235">
        <f>IF(AND((COUNTA($C$38)=1),(COUNTA(AK766)=1),($C$38&lt;&gt;0),(OR((AI766&lt;$C$62),(AI766&gt;($E$62))))),1,0)</f>
        <v>0</v>
      </c>
    </row>
    <row r="767" spans="1:39" s="177" customFormat="1" x14ac:dyDescent="0.2">
      <c r="A767" s="583">
        <v>2</v>
      </c>
      <c r="B767" s="584"/>
      <c r="C767" s="585"/>
      <c r="D767" s="586"/>
      <c r="E767" s="586"/>
      <c r="F767" s="587"/>
      <c r="G767" s="235">
        <f t="shared" ref="G767:G776" si="284">IF(AND((COUNTA($C$38)=1),(COUNTA(F767)=1),($C$38&lt;&gt;0),(OR((E767&lt;$C$62),(E767&gt;($E$62+61))))),1,0)</f>
        <v>0</v>
      </c>
      <c r="H767" s="235">
        <f t="shared" ref="H767:H776" si="285">IF(AND((COUNTA($C$38)=1),(COUNTA(F767)=1),($C$38&lt;&gt;0),(OR((D767&lt;$C$62),(D767&gt;($E$62))))),1,0)</f>
        <v>0</v>
      </c>
      <c r="I767" s="235"/>
      <c r="J767" s="235"/>
      <c r="K767" s="235"/>
      <c r="L767" s="235"/>
      <c r="M767" s="235"/>
      <c r="O767" s="583">
        <v>13</v>
      </c>
      <c r="P767" s="584"/>
      <c r="Q767" s="585"/>
      <c r="R767" s="586"/>
      <c r="S767" s="586"/>
      <c r="T767" s="587"/>
      <c r="U767" s="235">
        <f t="shared" ref="U767:U776" si="286">IF(AND((COUNTA($C$38)=1),(COUNTA(T767)=1),($C$38&lt;&gt;0),(OR((S767&lt;$C$62),(S767&gt;($E$62+61))))),1,0)</f>
        <v>0</v>
      </c>
      <c r="V767" s="235">
        <f t="shared" ref="V767:V776" si="287">IF(AND((COUNTA($C$38)=1),(COUNTA(T767)=1),($C$38&lt;&gt;0),(OR((R767&lt;$C$62),(R767&gt;($E$62))))),1,0)</f>
        <v>0</v>
      </c>
      <c r="X767" s="583">
        <v>24</v>
      </c>
      <c r="Y767" s="584"/>
      <c r="Z767" s="585"/>
      <c r="AA767" s="586"/>
      <c r="AB767" s="586"/>
      <c r="AC767" s="587"/>
      <c r="AD767" s="235">
        <f t="shared" ref="AD767:AD776" si="288">IF(AND((COUNTA($C$38)=1),(COUNTA(AC767)=1),($C$38&lt;&gt;0),(OR((AB767&lt;$C$62),(AB767&gt;($E$62+61))))),1,0)</f>
        <v>0</v>
      </c>
      <c r="AE767" s="235">
        <f t="shared" si="283"/>
        <v>0</v>
      </c>
      <c r="AF767" s="235"/>
      <c r="AG767" s="584">
        <v>35</v>
      </c>
      <c r="AH767" s="584"/>
      <c r="AI767" s="586"/>
      <c r="AJ767" s="586"/>
      <c r="AK767" s="587"/>
      <c r="AL767" s="235">
        <f t="shared" ref="AL767:AL775" si="289">IF(AND((COUNTA($C$38)=1),(COUNTA(AK767)=1),($C$38&lt;&gt;0),(OR((AJ767&lt;$C$62),(AJ767&gt;($E$62+61))))),1,0)</f>
        <v>0</v>
      </c>
      <c r="AM767" s="235">
        <f t="shared" ref="AM767:AM775" si="290">IF(AND((COUNTA($C$38)=1),(COUNTA(AK767)=1),($C$38&lt;&gt;0),(OR((AI767&lt;$C$62),(AI767&gt;($E$62))))),1,0)</f>
        <v>0</v>
      </c>
    </row>
    <row r="768" spans="1:39" s="177" customFormat="1" x14ac:dyDescent="0.2">
      <c r="A768" s="583">
        <v>3</v>
      </c>
      <c r="B768" s="584"/>
      <c r="C768" s="585"/>
      <c r="D768" s="586"/>
      <c r="E768" s="586"/>
      <c r="F768" s="587"/>
      <c r="G768" s="235">
        <f t="shared" si="284"/>
        <v>0</v>
      </c>
      <c r="H768" s="235">
        <f t="shared" si="285"/>
        <v>0</v>
      </c>
      <c r="I768" s="235"/>
      <c r="J768" s="235"/>
      <c r="K768" s="235"/>
      <c r="L768" s="235"/>
      <c r="M768" s="235"/>
      <c r="O768" s="583">
        <v>14</v>
      </c>
      <c r="P768" s="584"/>
      <c r="Q768" s="585"/>
      <c r="R768" s="586"/>
      <c r="S768" s="586"/>
      <c r="T768" s="587"/>
      <c r="U768" s="235">
        <f t="shared" si="286"/>
        <v>0</v>
      </c>
      <c r="V768" s="235">
        <f t="shared" si="287"/>
        <v>0</v>
      </c>
      <c r="X768" s="583">
        <v>25</v>
      </c>
      <c r="Y768" s="584"/>
      <c r="Z768" s="585"/>
      <c r="AA768" s="586"/>
      <c r="AB768" s="586"/>
      <c r="AC768" s="587"/>
      <c r="AD768" s="235">
        <f t="shared" si="288"/>
        <v>0</v>
      </c>
      <c r="AE768" s="235">
        <f t="shared" si="283"/>
        <v>0</v>
      </c>
      <c r="AF768" s="235"/>
      <c r="AG768" s="584">
        <v>36</v>
      </c>
      <c r="AH768" s="584"/>
      <c r="AI768" s="586"/>
      <c r="AJ768" s="586"/>
      <c r="AK768" s="587"/>
      <c r="AL768" s="235">
        <f t="shared" si="289"/>
        <v>0</v>
      </c>
      <c r="AM768" s="235">
        <f t="shared" si="290"/>
        <v>0</v>
      </c>
    </row>
    <row r="769" spans="1:39" s="177" customFormat="1" x14ac:dyDescent="0.2">
      <c r="A769" s="583">
        <v>4</v>
      </c>
      <c r="B769" s="584"/>
      <c r="C769" s="585"/>
      <c r="D769" s="586"/>
      <c r="E769" s="586"/>
      <c r="F769" s="587"/>
      <c r="G769" s="235">
        <f t="shared" si="284"/>
        <v>0</v>
      </c>
      <c r="H769" s="235">
        <f t="shared" si="285"/>
        <v>0</v>
      </c>
      <c r="I769" s="235"/>
      <c r="J769" s="235"/>
      <c r="K769" s="235"/>
      <c r="L769" s="235"/>
      <c r="M769" s="235"/>
      <c r="O769" s="583">
        <v>15</v>
      </c>
      <c r="P769" s="584"/>
      <c r="Q769" s="585"/>
      <c r="R769" s="586"/>
      <c r="S769" s="586"/>
      <c r="T769" s="587"/>
      <c r="U769" s="235">
        <f t="shared" si="286"/>
        <v>0</v>
      </c>
      <c r="V769" s="235">
        <f t="shared" si="287"/>
        <v>0</v>
      </c>
      <c r="X769" s="583">
        <v>26</v>
      </c>
      <c r="Y769" s="584"/>
      <c r="Z769" s="585"/>
      <c r="AA769" s="586"/>
      <c r="AB769" s="586"/>
      <c r="AC769" s="587"/>
      <c r="AD769" s="235">
        <f t="shared" si="288"/>
        <v>0</v>
      </c>
      <c r="AE769" s="235">
        <f t="shared" si="283"/>
        <v>0</v>
      </c>
      <c r="AF769" s="235"/>
      <c r="AG769" s="584">
        <v>37</v>
      </c>
      <c r="AH769" s="584"/>
      <c r="AI769" s="586"/>
      <c r="AJ769" s="586"/>
      <c r="AK769" s="587"/>
      <c r="AL769" s="235">
        <f t="shared" si="289"/>
        <v>0</v>
      </c>
      <c r="AM769" s="235">
        <f t="shared" si="290"/>
        <v>0</v>
      </c>
    </row>
    <row r="770" spans="1:39" s="177" customFormat="1" x14ac:dyDescent="0.2">
      <c r="A770" s="583">
        <v>5</v>
      </c>
      <c r="B770" s="584"/>
      <c r="C770" s="585"/>
      <c r="D770" s="586"/>
      <c r="E770" s="586"/>
      <c r="F770" s="587"/>
      <c r="G770" s="235">
        <f t="shared" si="284"/>
        <v>0</v>
      </c>
      <c r="H770" s="235">
        <f t="shared" si="285"/>
        <v>0</v>
      </c>
      <c r="I770" s="235"/>
      <c r="J770" s="235"/>
      <c r="K770" s="235"/>
      <c r="L770" s="235"/>
      <c r="M770" s="235"/>
      <c r="O770" s="583">
        <v>16</v>
      </c>
      <c r="P770" s="584"/>
      <c r="Q770" s="585"/>
      <c r="R770" s="586"/>
      <c r="S770" s="586"/>
      <c r="T770" s="587"/>
      <c r="U770" s="235">
        <f t="shared" si="286"/>
        <v>0</v>
      </c>
      <c r="V770" s="235">
        <f t="shared" si="287"/>
        <v>0</v>
      </c>
      <c r="X770" s="583">
        <v>27</v>
      </c>
      <c r="Y770" s="584"/>
      <c r="Z770" s="585"/>
      <c r="AA770" s="586"/>
      <c r="AB770" s="586"/>
      <c r="AC770" s="587"/>
      <c r="AD770" s="235">
        <f t="shared" si="288"/>
        <v>0</v>
      </c>
      <c r="AE770" s="235">
        <f t="shared" si="283"/>
        <v>0</v>
      </c>
      <c r="AF770" s="235"/>
      <c r="AG770" s="584">
        <v>38</v>
      </c>
      <c r="AH770" s="584"/>
      <c r="AI770" s="586"/>
      <c r="AJ770" s="586"/>
      <c r="AK770" s="587"/>
      <c r="AL770" s="235">
        <f t="shared" si="289"/>
        <v>0</v>
      </c>
      <c r="AM770" s="235">
        <f t="shared" si="290"/>
        <v>0</v>
      </c>
    </row>
    <row r="771" spans="1:39" s="177" customFormat="1" x14ac:dyDescent="0.2">
      <c r="A771" s="583">
        <v>6</v>
      </c>
      <c r="B771" s="584"/>
      <c r="C771" s="585"/>
      <c r="D771" s="586"/>
      <c r="E771" s="586"/>
      <c r="F771" s="587"/>
      <c r="G771" s="235">
        <f t="shared" si="284"/>
        <v>0</v>
      </c>
      <c r="H771" s="235">
        <f t="shared" si="285"/>
        <v>0</v>
      </c>
      <c r="I771" s="235"/>
      <c r="J771" s="235"/>
      <c r="K771" s="235"/>
      <c r="L771" s="235"/>
      <c r="M771" s="235"/>
      <c r="O771" s="583">
        <v>17</v>
      </c>
      <c r="P771" s="584"/>
      <c r="Q771" s="585"/>
      <c r="R771" s="586"/>
      <c r="S771" s="586"/>
      <c r="T771" s="587"/>
      <c r="U771" s="235">
        <f t="shared" si="286"/>
        <v>0</v>
      </c>
      <c r="V771" s="235">
        <f t="shared" si="287"/>
        <v>0</v>
      </c>
      <c r="X771" s="583">
        <v>28</v>
      </c>
      <c r="Y771" s="584"/>
      <c r="Z771" s="585"/>
      <c r="AA771" s="586"/>
      <c r="AB771" s="586"/>
      <c r="AC771" s="587"/>
      <c r="AD771" s="235">
        <f t="shared" si="288"/>
        <v>0</v>
      </c>
      <c r="AE771" s="235">
        <f t="shared" si="283"/>
        <v>0</v>
      </c>
      <c r="AF771" s="235"/>
      <c r="AG771" s="584">
        <v>39</v>
      </c>
      <c r="AH771" s="584"/>
      <c r="AI771" s="586"/>
      <c r="AJ771" s="586"/>
      <c r="AK771" s="587"/>
      <c r="AL771" s="235">
        <f t="shared" si="289"/>
        <v>0</v>
      </c>
      <c r="AM771" s="235">
        <f t="shared" si="290"/>
        <v>0</v>
      </c>
    </row>
    <row r="772" spans="1:39" s="177" customFormat="1" x14ac:dyDescent="0.2">
      <c r="A772" s="583">
        <v>7</v>
      </c>
      <c r="B772" s="584"/>
      <c r="C772" s="585"/>
      <c r="D772" s="586"/>
      <c r="E772" s="586"/>
      <c r="F772" s="587"/>
      <c r="G772" s="235">
        <f t="shared" si="284"/>
        <v>0</v>
      </c>
      <c r="H772" s="235">
        <f t="shared" si="285"/>
        <v>0</v>
      </c>
      <c r="I772" s="235"/>
      <c r="J772" s="235"/>
      <c r="K772" s="235"/>
      <c r="L772" s="235"/>
      <c r="M772" s="235"/>
      <c r="O772" s="583">
        <v>18</v>
      </c>
      <c r="P772" s="584"/>
      <c r="Q772" s="585"/>
      <c r="R772" s="586"/>
      <c r="S772" s="586"/>
      <c r="T772" s="587"/>
      <c r="U772" s="235">
        <f t="shared" si="286"/>
        <v>0</v>
      </c>
      <c r="V772" s="235">
        <f t="shared" si="287"/>
        <v>0</v>
      </c>
      <c r="X772" s="583">
        <v>29</v>
      </c>
      <c r="Y772" s="584"/>
      <c r="Z772" s="585"/>
      <c r="AA772" s="586"/>
      <c r="AB772" s="586"/>
      <c r="AC772" s="587"/>
      <c r="AD772" s="235">
        <f t="shared" si="288"/>
        <v>0</v>
      </c>
      <c r="AE772" s="235">
        <f t="shared" si="283"/>
        <v>0</v>
      </c>
      <c r="AF772" s="235"/>
      <c r="AG772" s="584">
        <v>40</v>
      </c>
      <c r="AH772" s="584"/>
      <c r="AI772" s="586"/>
      <c r="AJ772" s="586"/>
      <c r="AK772" s="587"/>
      <c r="AL772" s="235">
        <f t="shared" si="289"/>
        <v>0</v>
      </c>
      <c r="AM772" s="235">
        <f t="shared" si="290"/>
        <v>0</v>
      </c>
    </row>
    <row r="773" spans="1:39" s="177" customFormat="1" x14ac:dyDescent="0.2">
      <c r="A773" s="583">
        <v>8</v>
      </c>
      <c r="B773" s="584"/>
      <c r="C773" s="585"/>
      <c r="D773" s="586"/>
      <c r="E773" s="586"/>
      <c r="F773" s="587"/>
      <c r="G773" s="235">
        <f t="shared" si="284"/>
        <v>0</v>
      </c>
      <c r="H773" s="235">
        <f t="shared" si="285"/>
        <v>0</v>
      </c>
      <c r="I773" s="235"/>
      <c r="J773" s="235"/>
      <c r="K773" s="235"/>
      <c r="L773" s="235"/>
      <c r="M773" s="235"/>
      <c r="O773" s="583">
        <v>19</v>
      </c>
      <c r="P773" s="584"/>
      <c r="Q773" s="585"/>
      <c r="R773" s="586"/>
      <c r="S773" s="586"/>
      <c r="T773" s="587"/>
      <c r="U773" s="235">
        <f t="shared" si="286"/>
        <v>0</v>
      </c>
      <c r="V773" s="235">
        <f t="shared" si="287"/>
        <v>0</v>
      </c>
      <c r="X773" s="583">
        <v>30</v>
      </c>
      <c r="Y773" s="584"/>
      <c r="Z773" s="585"/>
      <c r="AA773" s="586"/>
      <c r="AB773" s="586"/>
      <c r="AC773" s="587"/>
      <c r="AD773" s="235">
        <f t="shared" si="288"/>
        <v>0</v>
      </c>
      <c r="AE773" s="235">
        <f t="shared" si="283"/>
        <v>0</v>
      </c>
      <c r="AF773" s="235"/>
      <c r="AG773" s="584">
        <v>41</v>
      </c>
      <c r="AH773" s="584"/>
      <c r="AI773" s="586"/>
      <c r="AJ773" s="586"/>
      <c r="AK773" s="587"/>
      <c r="AL773" s="235">
        <f t="shared" si="289"/>
        <v>0</v>
      </c>
      <c r="AM773" s="235">
        <f t="shared" si="290"/>
        <v>0</v>
      </c>
    </row>
    <row r="774" spans="1:39" s="177" customFormat="1" x14ac:dyDescent="0.2">
      <c r="A774" s="583">
        <v>9</v>
      </c>
      <c r="B774" s="584"/>
      <c r="C774" s="585"/>
      <c r="D774" s="586"/>
      <c r="E774" s="586"/>
      <c r="F774" s="587"/>
      <c r="G774" s="235">
        <f t="shared" si="284"/>
        <v>0</v>
      </c>
      <c r="H774" s="235">
        <f t="shared" si="285"/>
        <v>0</v>
      </c>
      <c r="I774" s="235"/>
      <c r="J774" s="235"/>
      <c r="K774" s="235"/>
      <c r="L774" s="235"/>
      <c r="M774" s="235"/>
      <c r="O774" s="583">
        <v>20</v>
      </c>
      <c r="P774" s="584"/>
      <c r="Q774" s="585"/>
      <c r="R774" s="586"/>
      <c r="S774" s="586"/>
      <c r="T774" s="587"/>
      <c r="U774" s="235">
        <f t="shared" si="286"/>
        <v>0</v>
      </c>
      <c r="V774" s="235">
        <f t="shared" si="287"/>
        <v>0</v>
      </c>
      <c r="X774" s="583">
        <v>31</v>
      </c>
      <c r="Y774" s="584"/>
      <c r="Z774" s="585"/>
      <c r="AA774" s="586"/>
      <c r="AB774" s="586"/>
      <c r="AC774" s="587"/>
      <c r="AD774" s="235">
        <f t="shared" si="288"/>
        <v>0</v>
      </c>
      <c r="AE774" s="235">
        <f t="shared" si="283"/>
        <v>0</v>
      </c>
      <c r="AF774" s="235"/>
      <c r="AG774" s="584">
        <v>42</v>
      </c>
      <c r="AH774" s="584"/>
      <c r="AI774" s="586"/>
      <c r="AJ774" s="586"/>
      <c r="AK774" s="587"/>
      <c r="AL774" s="235">
        <f t="shared" si="289"/>
        <v>0</v>
      </c>
      <c r="AM774" s="235">
        <f t="shared" si="290"/>
        <v>0</v>
      </c>
    </row>
    <row r="775" spans="1:39" s="177" customFormat="1" x14ac:dyDescent="0.2">
      <c r="A775" s="583">
        <v>10</v>
      </c>
      <c r="B775" s="584"/>
      <c r="C775" s="585"/>
      <c r="D775" s="586"/>
      <c r="E775" s="586"/>
      <c r="F775" s="587"/>
      <c r="G775" s="235">
        <f t="shared" si="284"/>
        <v>0</v>
      </c>
      <c r="H775" s="235">
        <f t="shared" si="285"/>
        <v>0</v>
      </c>
      <c r="I775" s="235"/>
      <c r="J775" s="235"/>
      <c r="K775" s="235"/>
      <c r="L775" s="235"/>
      <c r="M775" s="235"/>
      <c r="O775" s="583">
        <v>21</v>
      </c>
      <c r="P775" s="584"/>
      <c r="Q775" s="585"/>
      <c r="R775" s="586"/>
      <c r="S775" s="586"/>
      <c r="T775" s="587"/>
      <c r="U775" s="235">
        <f t="shared" si="286"/>
        <v>0</v>
      </c>
      <c r="V775" s="235">
        <f t="shared" si="287"/>
        <v>0</v>
      </c>
      <c r="X775" s="583">
        <v>32</v>
      </c>
      <c r="Y775" s="584"/>
      <c r="Z775" s="585"/>
      <c r="AA775" s="586"/>
      <c r="AB775" s="586"/>
      <c r="AC775" s="587"/>
      <c r="AD775" s="235">
        <f t="shared" si="288"/>
        <v>0</v>
      </c>
      <c r="AE775" s="235">
        <f t="shared" si="283"/>
        <v>0</v>
      </c>
      <c r="AF775" s="235"/>
      <c r="AG775" s="584">
        <v>43</v>
      </c>
      <c r="AH775" s="584"/>
      <c r="AI775" s="586"/>
      <c r="AJ775" s="586"/>
      <c r="AK775" s="587"/>
      <c r="AL775" s="235">
        <f t="shared" si="289"/>
        <v>0</v>
      </c>
      <c r="AM775" s="235">
        <f t="shared" si="290"/>
        <v>0</v>
      </c>
    </row>
    <row r="776" spans="1:39" s="177" customFormat="1" ht="13.5" thickBot="1" x14ac:dyDescent="0.25">
      <c r="A776" s="583">
        <v>11</v>
      </c>
      <c r="B776" s="584"/>
      <c r="C776" s="585"/>
      <c r="D776" s="586"/>
      <c r="E776" s="586"/>
      <c r="F776" s="587"/>
      <c r="G776" s="235">
        <f t="shared" si="284"/>
        <v>0</v>
      </c>
      <c r="H776" s="235">
        <f t="shared" si="285"/>
        <v>0</v>
      </c>
      <c r="I776" s="235"/>
      <c r="J776" s="235"/>
      <c r="K776" s="235"/>
      <c r="L776" s="235"/>
      <c r="M776" s="235"/>
      <c r="O776" s="583">
        <v>22</v>
      </c>
      <c r="P776" s="584"/>
      <c r="Q776" s="585"/>
      <c r="R776" s="586"/>
      <c r="S776" s="586"/>
      <c r="T776" s="587"/>
      <c r="U776" s="235">
        <f t="shared" si="286"/>
        <v>0</v>
      </c>
      <c r="V776" s="235">
        <f t="shared" si="287"/>
        <v>0</v>
      </c>
      <c r="X776" s="583">
        <v>33</v>
      </c>
      <c r="Y776" s="584"/>
      <c r="Z776" s="585"/>
      <c r="AA776" s="586"/>
      <c r="AB776" s="586"/>
      <c r="AC776" s="587"/>
      <c r="AD776" s="235">
        <f t="shared" si="288"/>
        <v>0</v>
      </c>
      <c r="AE776" s="235">
        <f t="shared" si="283"/>
        <v>0</v>
      </c>
      <c r="AF776" s="235"/>
      <c r="AG776" s="589"/>
      <c r="AH776" s="589" t="s">
        <v>3</v>
      </c>
      <c r="AI776" s="589"/>
      <c r="AJ776" s="589"/>
      <c r="AK776" s="590">
        <f>SUM(F766:F776)+SUM(T766:T776)+SUM(AK766:AK775)+SUM(AC766:AC776)</f>
        <v>0</v>
      </c>
      <c r="AL776" s="235"/>
      <c r="AM776" s="235"/>
    </row>
    <row r="777" spans="1:39" s="177" customFormat="1" x14ac:dyDescent="0.2">
      <c r="B777" s="591"/>
      <c r="C777" s="328"/>
      <c r="D777" s="592"/>
      <c r="E777" s="592"/>
      <c r="F777" s="575"/>
      <c r="G777" s="235"/>
      <c r="H777" s="235"/>
      <c r="I777" s="235"/>
      <c r="J777" s="235"/>
      <c r="K777" s="235"/>
      <c r="L777" s="235"/>
      <c r="M777" s="235"/>
      <c r="P777" s="591"/>
      <c r="Q777" s="328"/>
      <c r="R777" s="592"/>
      <c r="S777" s="592"/>
      <c r="T777" s="575"/>
      <c r="U777" s="235"/>
      <c r="V777" s="235"/>
      <c r="Y777" s="591"/>
      <c r="Z777" s="328"/>
      <c r="AA777" s="592"/>
      <c r="AB777" s="592"/>
      <c r="AC777" s="575"/>
      <c r="AD777" s="235"/>
      <c r="AE777" s="235"/>
      <c r="AF777" s="235"/>
      <c r="AG777" s="591"/>
      <c r="AH777" s="591"/>
      <c r="AI777" s="592"/>
      <c r="AJ777" s="592"/>
      <c r="AK777" s="575"/>
      <c r="AL777" s="235"/>
      <c r="AM777" s="235"/>
    </row>
    <row r="778" spans="1:39" s="177" customFormat="1" x14ac:dyDescent="0.2">
      <c r="B778" s="591"/>
      <c r="C778" s="328"/>
      <c r="D778" s="592"/>
      <c r="E778" s="592"/>
      <c r="F778" s="575"/>
      <c r="G778" s="235"/>
      <c r="H778" s="235"/>
      <c r="I778" s="235"/>
      <c r="J778" s="235"/>
      <c r="K778" s="235"/>
      <c r="L778" s="235"/>
      <c r="M778" s="235"/>
      <c r="P778" s="591"/>
      <c r="Q778" s="328"/>
      <c r="R778" s="592"/>
      <c r="S778" s="592"/>
      <c r="T778" s="575"/>
      <c r="U778" s="235"/>
      <c r="V778" s="235"/>
      <c r="Y778" s="591"/>
      <c r="Z778" s="328"/>
      <c r="AA778" s="592"/>
      <c r="AB778" s="592"/>
      <c r="AC778" s="575"/>
      <c r="AD778" s="235"/>
      <c r="AE778" s="235"/>
      <c r="AF778" s="235"/>
      <c r="AG778" s="591"/>
      <c r="AH778" s="591"/>
      <c r="AI778" s="592"/>
      <c r="AJ778" s="592"/>
      <c r="AK778" s="575"/>
      <c r="AL778" s="235"/>
      <c r="AM778" s="235"/>
    </row>
    <row r="779" spans="1:39" s="177" customFormat="1" x14ac:dyDescent="0.2">
      <c r="B779" s="591"/>
      <c r="C779" s="328"/>
      <c r="D779" s="592"/>
      <c r="E779" s="592"/>
      <c r="F779" s="575"/>
      <c r="G779" s="235"/>
      <c r="H779" s="235"/>
      <c r="I779" s="235"/>
      <c r="J779" s="235"/>
      <c r="K779" s="235"/>
      <c r="L779" s="235"/>
      <c r="M779" s="235"/>
      <c r="P779" s="591"/>
      <c r="Q779" s="328"/>
      <c r="R779" s="592"/>
      <c r="S779" s="592"/>
      <c r="T779" s="575"/>
      <c r="U779" s="235"/>
      <c r="V779" s="235"/>
      <c r="Y779" s="591"/>
      <c r="Z779" s="328"/>
      <c r="AA779" s="592"/>
      <c r="AB779" s="592"/>
      <c r="AC779" s="575"/>
      <c r="AD779" s="235"/>
      <c r="AE779" s="235"/>
      <c r="AF779" s="235"/>
      <c r="AG779" s="591"/>
      <c r="AH779" s="591"/>
      <c r="AI779" s="592"/>
      <c r="AJ779" s="592"/>
      <c r="AK779" s="575"/>
      <c r="AL779" s="235"/>
      <c r="AM779" s="235"/>
    </row>
    <row r="780" spans="1:39" s="177" customFormat="1" x14ac:dyDescent="0.2">
      <c r="B780" s="591"/>
      <c r="C780" s="328"/>
      <c r="D780" s="592"/>
      <c r="E780" s="592"/>
      <c r="F780" s="575"/>
      <c r="G780" s="235"/>
      <c r="H780" s="235"/>
      <c r="I780" s="235"/>
      <c r="J780" s="235"/>
      <c r="K780" s="235"/>
      <c r="L780" s="235"/>
      <c r="M780" s="235"/>
      <c r="P780" s="591"/>
      <c r="Q780" s="328"/>
      <c r="R780" s="592"/>
      <c r="S780" s="592"/>
      <c r="T780" s="575"/>
      <c r="U780" s="235"/>
      <c r="V780" s="235"/>
      <c r="Y780" s="591"/>
      <c r="Z780" s="328"/>
      <c r="AA780" s="592"/>
      <c r="AB780" s="592"/>
      <c r="AC780" s="575"/>
      <c r="AD780" s="235"/>
      <c r="AE780" s="235"/>
      <c r="AF780" s="235"/>
      <c r="AG780" s="591"/>
      <c r="AH780" s="591"/>
      <c r="AI780" s="592"/>
      <c r="AJ780" s="592"/>
      <c r="AK780" s="575"/>
      <c r="AL780" s="235"/>
      <c r="AM780" s="235"/>
    </row>
    <row r="781" spans="1:39" s="177" customFormat="1" x14ac:dyDescent="0.2">
      <c r="B781" s="591"/>
      <c r="C781" s="328"/>
      <c r="D781" s="592"/>
      <c r="E781" s="592"/>
      <c r="F781" s="575"/>
      <c r="G781" s="235"/>
      <c r="H781" s="235"/>
      <c r="I781" s="235"/>
      <c r="J781" s="235"/>
      <c r="K781" s="235"/>
      <c r="L781" s="235"/>
      <c r="M781" s="235"/>
      <c r="P781" s="591"/>
      <c r="Q781" s="328"/>
      <c r="R781" s="592"/>
      <c r="S781" s="592"/>
      <c r="T781" s="575"/>
      <c r="U781" s="235"/>
      <c r="V781" s="235"/>
      <c r="Y781" s="591"/>
      <c r="Z781" s="328"/>
      <c r="AA781" s="592"/>
      <c r="AB781" s="592"/>
      <c r="AC781" s="575"/>
      <c r="AD781" s="235"/>
      <c r="AE781" s="235"/>
      <c r="AF781" s="235"/>
      <c r="AG781" s="591"/>
      <c r="AH781" s="591"/>
      <c r="AI781" s="592"/>
      <c r="AJ781" s="592"/>
      <c r="AK781" s="575"/>
      <c r="AL781" s="235"/>
      <c r="AM781" s="235"/>
    </row>
    <row r="782" spans="1:39" s="177" customFormat="1" x14ac:dyDescent="0.2">
      <c r="B782" s="591"/>
      <c r="C782" s="328"/>
      <c r="D782" s="592"/>
      <c r="E782" s="592"/>
      <c r="F782" s="575"/>
      <c r="G782" s="235"/>
      <c r="H782" s="235"/>
      <c r="I782" s="235"/>
      <c r="J782" s="235"/>
      <c r="K782" s="235"/>
      <c r="L782" s="235"/>
      <c r="M782" s="235"/>
      <c r="P782" s="591"/>
      <c r="Q782" s="328"/>
      <c r="R782" s="592"/>
      <c r="S782" s="592"/>
      <c r="T782" s="575"/>
      <c r="U782" s="235"/>
      <c r="V782" s="235"/>
      <c r="Y782" s="591"/>
      <c r="Z782" s="328"/>
      <c r="AA782" s="592"/>
      <c r="AB782" s="592"/>
      <c r="AC782" s="575"/>
      <c r="AD782" s="235"/>
      <c r="AE782" s="235"/>
      <c r="AF782" s="235"/>
      <c r="AG782" s="591"/>
      <c r="AH782" s="591"/>
      <c r="AI782" s="592"/>
      <c r="AJ782" s="592"/>
      <c r="AK782" s="575"/>
      <c r="AL782" s="235"/>
      <c r="AM782" s="235"/>
    </row>
    <row r="783" spans="1:39" s="177" customFormat="1" ht="13.5" thickBot="1" x14ac:dyDescent="0.25">
      <c r="B783" s="591"/>
      <c r="C783" s="328"/>
      <c r="D783" s="592"/>
      <c r="E783" s="592"/>
      <c r="F783" s="575"/>
      <c r="G783" s="235"/>
      <c r="H783" s="235"/>
      <c r="I783" s="235"/>
      <c r="J783" s="235"/>
      <c r="K783" s="235"/>
      <c r="L783" s="235"/>
      <c r="M783" s="235"/>
      <c r="P783" s="591"/>
      <c r="Q783" s="328"/>
      <c r="R783" s="592"/>
      <c r="S783" s="592"/>
      <c r="T783" s="575"/>
      <c r="U783" s="235"/>
      <c r="V783" s="235"/>
      <c r="Y783" s="591"/>
      <c r="Z783" s="328"/>
      <c r="AA783" s="592"/>
      <c r="AB783" s="592"/>
      <c r="AC783" s="575"/>
      <c r="AD783" s="235"/>
      <c r="AE783" s="235"/>
      <c r="AF783" s="235"/>
      <c r="AG783" s="591"/>
      <c r="AH783" s="591"/>
      <c r="AI783" s="592"/>
      <c r="AJ783" s="592"/>
      <c r="AK783" s="575"/>
      <c r="AL783" s="235"/>
      <c r="AM783" s="235"/>
    </row>
    <row r="784" spans="1:39" s="177" customFormat="1" ht="13.5" thickBot="1" x14ac:dyDescent="0.25">
      <c r="A784" s="579">
        <v>37</v>
      </c>
      <c r="B784" s="579"/>
      <c r="C784" s="472"/>
      <c r="D784" s="816" t="s">
        <v>159</v>
      </c>
      <c r="E784" s="812" t="s">
        <v>34</v>
      </c>
      <c r="F784" s="580">
        <f>+$AK796</f>
        <v>0</v>
      </c>
      <c r="G784" s="235"/>
      <c r="H784" s="235"/>
      <c r="I784" s="235"/>
      <c r="J784" s="235"/>
      <c r="K784" s="235"/>
      <c r="L784" s="235"/>
      <c r="M784" s="235"/>
      <c r="O784" s="579"/>
      <c r="P784" s="579"/>
      <c r="Q784" s="472"/>
      <c r="R784" s="816" t="s">
        <v>159</v>
      </c>
      <c r="S784" s="812" t="s">
        <v>34</v>
      </c>
      <c r="T784" s="580">
        <f>+$AK796</f>
        <v>0</v>
      </c>
      <c r="U784" s="235"/>
      <c r="V784" s="235"/>
      <c r="X784" s="579">
        <v>37</v>
      </c>
      <c r="Y784" s="579"/>
      <c r="Z784" s="472"/>
      <c r="AA784" s="816" t="s">
        <v>159</v>
      </c>
      <c r="AB784" s="812" t="s">
        <v>34</v>
      </c>
      <c r="AC784" s="580">
        <f>+$AK796</f>
        <v>0</v>
      </c>
      <c r="AD784" s="235"/>
      <c r="AE784" s="235"/>
      <c r="AF784" s="235"/>
      <c r="AG784" s="579"/>
      <c r="AH784" s="579"/>
      <c r="AI784" s="816" t="s">
        <v>159</v>
      </c>
      <c r="AJ784" s="812" t="s">
        <v>34</v>
      </c>
      <c r="AK784" s="814" t="s">
        <v>18</v>
      </c>
      <c r="AL784" s="235"/>
      <c r="AM784" s="235"/>
    </row>
    <row r="785" spans="1:39" s="177" customFormat="1" ht="51" x14ac:dyDescent="0.2">
      <c r="A785" s="581" t="s">
        <v>7</v>
      </c>
      <c r="B785" s="582" t="str">
        <f>+" אסמכתא " &amp; $B$39 &amp;"         חזרה לטבלה "</f>
        <v xml:space="preserve"> אסמכתא          חזרה לטבלה </v>
      </c>
      <c r="C785" s="477" t="s">
        <v>203</v>
      </c>
      <c r="D785" s="817"/>
      <c r="E785" s="813"/>
      <c r="F785" s="580" t="s">
        <v>18</v>
      </c>
      <c r="G785" s="235"/>
      <c r="H785" s="235"/>
      <c r="I785" s="235"/>
      <c r="J785" s="235"/>
      <c r="K785" s="235"/>
      <c r="L785" s="235"/>
      <c r="M785" s="235"/>
      <c r="O785" s="581" t="s">
        <v>23</v>
      </c>
      <c r="P785" s="582" t="str">
        <f>+" אסמכתא " &amp; $B$39 &amp;"         חזרה לטבלה "</f>
        <v xml:space="preserve"> אסמכתא          חזרה לטבלה </v>
      </c>
      <c r="Q785" s="477" t="s">
        <v>203</v>
      </c>
      <c r="R785" s="817"/>
      <c r="S785" s="813"/>
      <c r="T785" s="580" t="s">
        <v>18</v>
      </c>
      <c r="U785" s="235"/>
      <c r="V785" s="235"/>
      <c r="X785" s="581" t="s">
        <v>7</v>
      </c>
      <c r="Y785" s="582" t="str">
        <f>+" אסמכתא " &amp; $B$39 &amp;"         חזרה לטבלה "</f>
        <v xml:space="preserve"> אסמכתא          חזרה לטבלה </v>
      </c>
      <c r="Z785" s="477" t="s">
        <v>203</v>
      </c>
      <c r="AA785" s="817"/>
      <c r="AB785" s="813"/>
      <c r="AC785" s="580" t="s">
        <v>18</v>
      </c>
      <c r="AD785" s="235"/>
      <c r="AE785" s="235"/>
      <c r="AF785" s="235"/>
      <c r="AG785" s="582" t="s">
        <v>23</v>
      </c>
      <c r="AH785" s="582" t="str">
        <f>+" אסמכתא " &amp; $B$39 &amp;"         חזרה לטבלה "</f>
        <v xml:space="preserve"> אסמכתא          חזרה לטבלה </v>
      </c>
      <c r="AI785" s="817"/>
      <c r="AJ785" s="813"/>
      <c r="AK785" s="815"/>
      <c r="AL785" s="235"/>
      <c r="AM785" s="235"/>
    </row>
    <row r="786" spans="1:39" s="177" customFormat="1" x14ac:dyDescent="0.2">
      <c r="A786" s="583">
        <v>1</v>
      </c>
      <c r="B786" s="584"/>
      <c r="C786" s="585"/>
      <c r="D786" s="586"/>
      <c r="E786" s="586"/>
      <c r="F786" s="587"/>
      <c r="G786" s="235">
        <f>IF(AND((COUNTA($C$39)=1),(COUNTA(F786)=1),($C$39&lt;&gt;0),(OR((E786&lt;$C$62),(E786&gt;($E$62+61))))),1,0)</f>
        <v>0</v>
      </c>
      <c r="H786" s="235">
        <f>IF(AND((COUNTA($C$39)=1),(COUNTA(F786)=1),($C$39&lt;&gt;0),(OR((D786&lt;$C$62),(D786&gt;($E$62))))),1,0)</f>
        <v>0</v>
      </c>
      <c r="I786" s="235"/>
      <c r="J786" s="235"/>
      <c r="K786" s="235"/>
      <c r="L786" s="235"/>
      <c r="M786" s="235"/>
      <c r="O786" s="583">
        <v>12</v>
      </c>
      <c r="P786" s="584"/>
      <c r="Q786" s="585"/>
      <c r="R786" s="586"/>
      <c r="S786" s="586"/>
      <c r="T786" s="587"/>
      <c r="U786" s="235">
        <f>IF(AND((COUNTA($C$39)=1),(COUNTA(T786)=1),($C$39&lt;&gt;0),(OR((S786&lt;$C$62),(S786&gt;($E$62+61))))),1,0)</f>
        <v>0</v>
      </c>
      <c r="V786" s="235">
        <f>IF(AND((COUNTA($C$39)=1),(COUNTA(T786)=1),($C$39&lt;&gt;0),(OR((R786&lt;$C$62),(R786&gt;($E$62))))),1,0)</f>
        <v>0</v>
      </c>
      <c r="X786" s="583">
        <v>23</v>
      </c>
      <c r="Y786" s="584"/>
      <c r="Z786" s="585"/>
      <c r="AA786" s="586"/>
      <c r="AB786" s="586"/>
      <c r="AC786" s="587"/>
      <c r="AD786" s="235">
        <f>IF(AND((COUNTA($C$39)=1),(COUNTA(AC786)=1),($C$39&lt;&gt;0),(OR((AB786&lt;$C$62),(AB786&gt;($E$62+61))))),1,0)</f>
        <v>0</v>
      </c>
      <c r="AE786" s="235">
        <f t="shared" ref="AE786:AE796" si="291">IF(AND((COUNTA($C$39)=1),(COUNTA(AC786)=1),($C$39&lt;&gt;0),(OR((AA786&lt;$C$62),(AA786&gt;($E$62))))),1,0)</f>
        <v>0</v>
      </c>
      <c r="AF786" s="235"/>
      <c r="AG786" s="584">
        <v>34</v>
      </c>
      <c r="AH786" s="584"/>
      <c r="AI786" s="586"/>
      <c r="AJ786" s="586"/>
      <c r="AK786" s="587"/>
      <c r="AL786" s="235">
        <f>IF(AND((COUNTA($C$39)=1),(COUNTA(AK786)=1),($C$39&lt;&gt;0),(OR((AJ786&lt;$C$62),(AJ786&gt;($E$62+61))))),1,0)</f>
        <v>0</v>
      </c>
      <c r="AM786" s="235">
        <f>IF(AND((COUNTA($C$39)=1),(COUNTA(AK786)=1),($C$39&lt;&gt;0),(OR((AI786&lt;$C$62),(AI786&gt;($E$62))))),1,0)</f>
        <v>0</v>
      </c>
    </row>
    <row r="787" spans="1:39" s="177" customFormat="1" x14ac:dyDescent="0.2">
      <c r="A787" s="583">
        <v>2</v>
      </c>
      <c r="B787" s="584"/>
      <c r="C787" s="585"/>
      <c r="D787" s="586"/>
      <c r="E787" s="586"/>
      <c r="F787" s="587"/>
      <c r="G787" s="235">
        <f t="shared" ref="G787:G796" si="292">IF(AND((COUNTA($C$39)=1),(COUNTA(F787)=1),($C$39&lt;&gt;0),(OR((E787&lt;$C$62),(E787&gt;($E$62+61))))),1,0)</f>
        <v>0</v>
      </c>
      <c r="H787" s="235">
        <f t="shared" ref="H787:H796" si="293">IF(AND((COUNTA($C$39)=1),(COUNTA(F787)=1),($C$39&lt;&gt;0),(OR((D787&lt;$C$62),(D787&gt;($E$62))))),1,0)</f>
        <v>0</v>
      </c>
      <c r="I787" s="235"/>
      <c r="J787" s="235"/>
      <c r="K787" s="235"/>
      <c r="L787" s="235"/>
      <c r="M787" s="235"/>
      <c r="O787" s="583">
        <v>13</v>
      </c>
      <c r="P787" s="584"/>
      <c r="Q787" s="585"/>
      <c r="R787" s="586"/>
      <c r="S787" s="586"/>
      <c r="T787" s="587"/>
      <c r="U787" s="235">
        <f t="shared" ref="U787:U796" si="294">IF(AND((COUNTA($C$39)=1),(COUNTA(T787)=1),($C$39&lt;&gt;0),(OR((S787&lt;$C$62),(S787&gt;($E$62+61))))),1,0)</f>
        <v>0</v>
      </c>
      <c r="V787" s="235">
        <f t="shared" ref="V787:V796" si="295">IF(AND((COUNTA($C$39)=1),(COUNTA(T787)=1),($C$39&lt;&gt;0),(OR((R787&lt;$C$62),(R787&gt;($E$62))))),1,0)</f>
        <v>0</v>
      </c>
      <c r="X787" s="583">
        <v>24</v>
      </c>
      <c r="Y787" s="584"/>
      <c r="Z787" s="585"/>
      <c r="AA787" s="586"/>
      <c r="AB787" s="586"/>
      <c r="AC787" s="587"/>
      <c r="AD787" s="235">
        <f t="shared" ref="AD787:AD796" si="296">IF(AND((COUNTA($C$39)=1),(COUNTA(AC787)=1),($C$39&lt;&gt;0),(OR((AB787&lt;$C$62),(AB787&gt;($E$62+61))))),1,0)</f>
        <v>0</v>
      </c>
      <c r="AE787" s="235">
        <f t="shared" si="291"/>
        <v>0</v>
      </c>
      <c r="AF787" s="235"/>
      <c r="AG787" s="584">
        <v>35</v>
      </c>
      <c r="AH787" s="584"/>
      <c r="AI787" s="586"/>
      <c r="AJ787" s="586"/>
      <c r="AK787" s="587"/>
      <c r="AL787" s="235">
        <f t="shared" ref="AL787:AL795" si="297">IF(AND((COUNTA($C$39)=1),(COUNTA(AK787)=1),($C$39&lt;&gt;0),(OR((AJ787&lt;$C$62),(AJ787&gt;($E$62+61))))),1,0)</f>
        <v>0</v>
      </c>
      <c r="AM787" s="235">
        <f t="shared" ref="AM787:AM795" si="298">IF(AND((COUNTA($C$39)=1),(COUNTA(AK787)=1),($C$39&lt;&gt;0),(OR((AI787&lt;$C$62),(AI787&gt;($E$62))))),1,0)</f>
        <v>0</v>
      </c>
    </row>
    <row r="788" spans="1:39" s="177" customFormat="1" x14ac:dyDescent="0.2">
      <c r="A788" s="583">
        <v>3</v>
      </c>
      <c r="B788" s="584"/>
      <c r="C788" s="585"/>
      <c r="D788" s="586"/>
      <c r="E788" s="586"/>
      <c r="F788" s="587"/>
      <c r="G788" s="235">
        <f t="shared" si="292"/>
        <v>0</v>
      </c>
      <c r="H788" s="235">
        <f t="shared" si="293"/>
        <v>0</v>
      </c>
      <c r="I788" s="235"/>
      <c r="J788" s="235"/>
      <c r="K788" s="235"/>
      <c r="L788" s="235"/>
      <c r="M788" s="235"/>
      <c r="O788" s="583">
        <v>14</v>
      </c>
      <c r="P788" s="584"/>
      <c r="Q788" s="585"/>
      <c r="R788" s="586"/>
      <c r="S788" s="586"/>
      <c r="T788" s="587"/>
      <c r="U788" s="235">
        <f t="shared" si="294"/>
        <v>0</v>
      </c>
      <c r="V788" s="235">
        <f t="shared" si="295"/>
        <v>0</v>
      </c>
      <c r="X788" s="583">
        <v>25</v>
      </c>
      <c r="Y788" s="584"/>
      <c r="Z788" s="585"/>
      <c r="AA788" s="586"/>
      <c r="AB788" s="586"/>
      <c r="AC788" s="587"/>
      <c r="AD788" s="235">
        <f t="shared" si="296"/>
        <v>0</v>
      </c>
      <c r="AE788" s="235">
        <f t="shared" si="291"/>
        <v>0</v>
      </c>
      <c r="AF788" s="235"/>
      <c r="AG788" s="584">
        <v>36</v>
      </c>
      <c r="AH788" s="584"/>
      <c r="AI788" s="586"/>
      <c r="AJ788" s="586"/>
      <c r="AK788" s="587"/>
      <c r="AL788" s="235">
        <f t="shared" si="297"/>
        <v>0</v>
      </c>
      <c r="AM788" s="235">
        <f t="shared" si="298"/>
        <v>0</v>
      </c>
    </row>
    <row r="789" spans="1:39" s="177" customFormat="1" x14ac:dyDescent="0.2">
      <c r="A789" s="583">
        <v>4</v>
      </c>
      <c r="B789" s="584"/>
      <c r="C789" s="585"/>
      <c r="D789" s="586"/>
      <c r="E789" s="586"/>
      <c r="F789" s="587"/>
      <c r="G789" s="235">
        <f t="shared" si="292"/>
        <v>0</v>
      </c>
      <c r="H789" s="235">
        <f t="shared" si="293"/>
        <v>0</v>
      </c>
      <c r="I789" s="235"/>
      <c r="J789" s="235"/>
      <c r="K789" s="235"/>
      <c r="L789" s="235"/>
      <c r="M789" s="235"/>
      <c r="O789" s="583">
        <v>15</v>
      </c>
      <c r="P789" s="584"/>
      <c r="Q789" s="585"/>
      <c r="R789" s="586"/>
      <c r="S789" s="586"/>
      <c r="T789" s="587"/>
      <c r="U789" s="235">
        <f t="shared" si="294"/>
        <v>0</v>
      </c>
      <c r="V789" s="235">
        <f t="shared" si="295"/>
        <v>0</v>
      </c>
      <c r="X789" s="583">
        <v>26</v>
      </c>
      <c r="Y789" s="584"/>
      <c r="Z789" s="585"/>
      <c r="AA789" s="586"/>
      <c r="AB789" s="586"/>
      <c r="AC789" s="587"/>
      <c r="AD789" s="235">
        <f t="shared" si="296"/>
        <v>0</v>
      </c>
      <c r="AE789" s="235">
        <f t="shared" si="291"/>
        <v>0</v>
      </c>
      <c r="AF789" s="235"/>
      <c r="AG789" s="584">
        <v>37</v>
      </c>
      <c r="AH789" s="584"/>
      <c r="AI789" s="586"/>
      <c r="AJ789" s="586"/>
      <c r="AK789" s="587"/>
      <c r="AL789" s="235">
        <f t="shared" si="297"/>
        <v>0</v>
      </c>
      <c r="AM789" s="235">
        <f t="shared" si="298"/>
        <v>0</v>
      </c>
    </row>
    <row r="790" spans="1:39" s="177" customFormat="1" x14ac:dyDescent="0.2">
      <c r="A790" s="583">
        <v>5</v>
      </c>
      <c r="B790" s="584"/>
      <c r="C790" s="585"/>
      <c r="D790" s="586"/>
      <c r="E790" s="586"/>
      <c r="F790" s="587"/>
      <c r="G790" s="235">
        <f t="shared" si="292"/>
        <v>0</v>
      </c>
      <c r="H790" s="235">
        <f t="shared" si="293"/>
        <v>0</v>
      </c>
      <c r="I790" s="235"/>
      <c r="J790" s="235"/>
      <c r="K790" s="235"/>
      <c r="L790" s="235"/>
      <c r="M790" s="235"/>
      <c r="O790" s="583">
        <v>16</v>
      </c>
      <c r="P790" s="584"/>
      <c r="Q790" s="585"/>
      <c r="R790" s="586"/>
      <c r="S790" s="586"/>
      <c r="T790" s="587"/>
      <c r="U790" s="235">
        <f t="shared" si="294"/>
        <v>0</v>
      </c>
      <c r="V790" s="235">
        <f t="shared" si="295"/>
        <v>0</v>
      </c>
      <c r="X790" s="583">
        <v>27</v>
      </c>
      <c r="Y790" s="584"/>
      <c r="Z790" s="585"/>
      <c r="AA790" s="586"/>
      <c r="AB790" s="586"/>
      <c r="AC790" s="587"/>
      <c r="AD790" s="235">
        <f t="shared" si="296"/>
        <v>0</v>
      </c>
      <c r="AE790" s="235">
        <f t="shared" si="291"/>
        <v>0</v>
      </c>
      <c r="AF790" s="235"/>
      <c r="AG790" s="584">
        <v>38</v>
      </c>
      <c r="AH790" s="584"/>
      <c r="AI790" s="586"/>
      <c r="AJ790" s="586"/>
      <c r="AK790" s="587"/>
      <c r="AL790" s="235">
        <f t="shared" si="297"/>
        <v>0</v>
      </c>
      <c r="AM790" s="235">
        <f t="shared" si="298"/>
        <v>0</v>
      </c>
    </row>
    <row r="791" spans="1:39" s="177" customFormat="1" x14ac:dyDescent="0.2">
      <c r="A791" s="583">
        <v>6</v>
      </c>
      <c r="B791" s="584"/>
      <c r="C791" s="585"/>
      <c r="D791" s="586"/>
      <c r="E791" s="586"/>
      <c r="F791" s="587"/>
      <c r="G791" s="235">
        <f t="shared" si="292"/>
        <v>0</v>
      </c>
      <c r="H791" s="235">
        <f t="shared" si="293"/>
        <v>0</v>
      </c>
      <c r="I791" s="235"/>
      <c r="J791" s="235"/>
      <c r="K791" s="235"/>
      <c r="L791" s="235"/>
      <c r="M791" s="235"/>
      <c r="O791" s="583">
        <v>17</v>
      </c>
      <c r="P791" s="584"/>
      <c r="Q791" s="585"/>
      <c r="R791" s="586"/>
      <c r="S791" s="586"/>
      <c r="T791" s="587"/>
      <c r="U791" s="235">
        <f t="shared" si="294"/>
        <v>0</v>
      </c>
      <c r="V791" s="235">
        <f t="shared" si="295"/>
        <v>0</v>
      </c>
      <c r="X791" s="583">
        <v>28</v>
      </c>
      <c r="Y791" s="584"/>
      <c r="Z791" s="585"/>
      <c r="AA791" s="586"/>
      <c r="AB791" s="586"/>
      <c r="AC791" s="587"/>
      <c r="AD791" s="235">
        <f t="shared" si="296"/>
        <v>0</v>
      </c>
      <c r="AE791" s="235">
        <f t="shared" si="291"/>
        <v>0</v>
      </c>
      <c r="AF791" s="235"/>
      <c r="AG791" s="584">
        <v>39</v>
      </c>
      <c r="AH791" s="584"/>
      <c r="AI791" s="586"/>
      <c r="AJ791" s="586"/>
      <c r="AK791" s="587"/>
      <c r="AL791" s="235">
        <f t="shared" si="297"/>
        <v>0</v>
      </c>
      <c r="AM791" s="235">
        <f t="shared" si="298"/>
        <v>0</v>
      </c>
    </row>
    <row r="792" spans="1:39" s="177" customFormat="1" x14ac:dyDescent="0.2">
      <c r="A792" s="583">
        <v>7</v>
      </c>
      <c r="B792" s="584"/>
      <c r="C792" s="585"/>
      <c r="D792" s="586"/>
      <c r="E792" s="586"/>
      <c r="F792" s="587"/>
      <c r="G792" s="235">
        <f t="shared" si="292"/>
        <v>0</v>
      </c>
      <c r="H792" s="235">
        <f t="shared" si="293"/>
        <v>0</v>
      </c>
      <c r="I792" s="235"/>
      <c r="J792" s="235"/>
      <c r="K792" s="235"/>
      <c r="L792" s="235"/>
      <c r="M792" s="235"/>
      <c r="O792" s="583">
        <v>18</v>
      </c>
      <c r="P792" s="584"/>
      <c r="Q792" s="585"/>
      <c r="R792" s="586"/>
      <c r="S792" s="586"/>
      <c r="T792" s="587"/>
      <c r="U792" s="235">
        <f t="shared" si="294"/>
        <v>0</v>
      </c>
      <c r="V792" s="235">
        <f t="shared" si="295"/>
        <v>0</v>
      </c>
      <c r="X792" s="583">
        <v>29</v>
      </c>
      <c r="Y792" s="584"/>
      <c r="Z792" s="585"/>
      <c r="AA792" s="586"/>
      <c r="AB792" s="586"/>
      <c r="AC792" s="587"/>
      <c r="AD792" s="235">
        <f t="shared" si="296"/>
        <v>0</v>
      </c>
      <c r="AE792" s="235">
        <f t="shared" si="291"/>
        <v>0</v>
      </c>
      <c r="AF792" s="235"/>
      <c r="AG792" s="584">
        <v>40</v>
      </c>
      <c r="AH792" s="584"/>
      <c r="AI792" s="586"/>
      <c r="AJ792" s="586"/>
      <c r="AK792" s="587"/>
      <c r="AL792" s="235">
        <f t="shared" si="297"/>
        <v>0</v>
      </c>
      <c r="AM792" s="235">
        <f t="shared" si="298"/>
        <v>0</v>
      </c>
    </row>
    <row r="793" spans="1:39" s="177" customFormat="1" x14ac:dyDescent="0.2">
      <c r="A793" s="583">
        <v>8</v>
      </c>
      <c r="B793" s="584"/>
      <c r="C793" s="585"/>
      <c r="D793" s="586"/>
      <c r="E793" s="586"/>
      <c r="F793" s="587"/>
      <c r="G793" s="235">
        <f t="shared" si="292"/>
        <v>0</v>
      </c>
      <c r="H793" s="235">
        <f t="shared" si="293"/>
        <v>0</v>
      </c>
      <c r="I793" s="235"/>
      <c r="J793" s="235"/>
      <c r="K793" s="235"/>
      <c r="L793" s="235"/>
      <c r="M793" s="235"/>
      <c r="O793" s="583">
        <v>19</v>
      </c>
      <c r="P793" s="584"/>
      <c r="Q793" s="585"/>
      <c r="R793" s="586"/>
      <c r="S793" s="586"/>
      <c r="T793" s="587"/>
      <c r="U793" s="235">
        <f t="shared" si="294"/>
        <v>0</v>
      </c>
      <c r="V793" s="235">
        <f t="shared" si="295"/>
        <v>0</v>
      </c>
      <c r="X793" s="583">
        <v>30</v>
      </c>
      <c r="Y793" s="584"/>
      <c r="Z793" s="585"/>
      <c r="AA793" s="586"/>
      <c r="AB793" s="586"/>
      <c r="AC793" s="587"/>
      <c r="AD793" s="235">
        <f t="shared" si="296"/>
        <v>0</v>
      </c>
      <c r="AE793" s="235">
        <f t="shared" si="291"/>
        <v>0</v>
      </c>
      <c r="AF793" s="235"/>
      <c r="AG793" s="584">
        <v>41</v>
      </c>
      <c r="AH793" s="584"/>
      <c r="AI793" s="586"/>
      <c r="AJ793" s="586"/>
      <c r="AK793" s="587"/>
      <c r="AL793" s="235">
        <f t="shared" si="297"/>
        <v>0</v>
      </c>
      <c r="AM793" s="235">
        <f t="shared" si="298"/>
        <v>0</v>
      </c>
    </row>
    <row r="794" spans="1:39" s="177" customFormat="1" x14ac:dyDescent="0.2">
      <c r="A794" s="583">
        <v>9</v>
      </c>
      <c r="B794" s="584"/>
      <c r="C794" s="585"/>
      <c r="D794" s="586"/>
      <c r="E794" s="586"/>
      <c r="F794" s="587"/>
      <c r="G794" s="235">
        <f t="shared" si="292"/>
        <v>0</v>
      </c>
      <c r="H794" s="235">
        <f t="shared" si="293"/>
        <v>0</v>
      </c>
      <c r="I794" s="235"/>
      <c r="J794" s="235"/>
      <c r="K794" s="235"/>
      <c r="L794" s="235"/>
      <c r="M794" s="235"/>
      <c r="O794" s="583">
        <v>20</v>
      </c>
      <c r="P794" s="584"/>
      <c r="Q794" s="585"/>
      <c r="R794" s="586"/>
      <c r="S794" s="586"/>
      <c r="T794" s="587"/>
      <c r="U794" s="235">
        <f t="shared" si="294"/>
        <v>0</v>
      </c>
      <c r="V794" s="235">
        <f t="shared" si="295"/>
        <v>0</v>
      </c>
      <c r="X794" s="583">
        <v>31</v>
      </c>
      <c r="Y794" s="584"/>
      <c r="Z794" s="585"/>
      <c r="AA794" s="586"/>
      <c r="AB794" s="586"/>
      <c r="AC794" s="587"/>
      <c r="AD794" s="235">
        <f t="shared" si="296"/>
        <v>0</v>
      </c>
      <c r="AE794" s="235">
        <f t="shared" si="291"/>
        <v>0</v>
      </c>
      <c r="AF794" s="235"/>
      <c r="AG794" s="584">
        <v>42</v>
      </c>
      <c r="AH794" s="584"/>
      <c r="AI794" s="586"/>
      <c r="AJ794" s="586"/>
      <c r="AK794" s="587"/>
      <c r="AL794" s="235">
        <f t="shared" si="297"/>
        <v>0</v>
      </c>
      <c r="AM794" s="235">
        <f t="shared" si="298"/>
        <v>0</v>
      </c>
    </row>
    <row r="795" spans="1:39" s="177" customFormat="1" x14ac:dyDescent="0.2">
      <c r="A795" s="583">
        <v>10</v>
      </c>
      <c r="B795" s="584"/>
      <c r="C795" s="585"/>
      <c r="D795" s="586"/>
      <c r="E795" s="586"/>
      <c r="F795" s="587"/>
      <c r="G795" s="235">
        <f t="shared" si="292"/>
        <v>0</v>
      </c>
      <c r="H795" s="235">
        <f t="shared" si="293"/>
        <v>0</v>
      </c>
      <c r="I795" s="235"/>
      <c r="J795" s="235"/>
      <c r="K795" s="235"/>
      <c r="L795" s="235"/>
      <c r="M795" s="235"/>
      <c r="O795" s="583">
        <v>21</v>
      </c>
      <c r="P795" s="584"/>
      <c r="Q795" s="585"/>
      <c r="R795" s="586"/>
      <c r="S795" s="586"/>
      <c r="T795" s="587"/>
      <c r="U795" s="235">
        <f t="shared" si="294"/>
        <v>0</v>
      </c>
      <c r="V795" s="235">
        <f t="shared" si="295"/>
        <v>0</v>
      </c>
      <c r="X795" s="583">
        <v>32</v>
      </c>
      <c r="Y795" s="584"/>
      <c r="Z795" s="585"/>
      <c r="AA795" s="586"/>
      <c r="AB795" s="586"/>
      <c r="AC795" s="587"/>
      <c r="AD795" s="235">
        <f t="shared" si="296"/>
        <v>0</v>
      </c>
      <c r="AE795" s="235">
        <f t="shared" si="291"/>
        <v>0</v>
      </c>
      <c r="AF795" s="235"/>
      <c r="AG795" s="584">
        <v>43</v>
      </c>
      <c r="AH795" s="584"/>
      <c r="AI795" s="586"/>
      <c r="AJ795" s="586"/>
      <c r="AK795" s="587"/>
      <c r="AL795" s="235">
        <f t="shared" si="297"/>
        <v>0</v>
      </c>
      <c r="AM795" s="235">
        <f t="shared" si="298"/>
        <v>0</v>
      </c>
    </row>
    <row r="796" spans="1:39" s="177" customFormat="1" ht="13.5" thickBot="1" x14ac:dyDescent="0.25">
      <c r="A796" s="583">
        <v>11</v>
      </c>
      <c r="B796" s="584"/>
      <c r="C796" s="585"/>
      <c r="D796" s="586"/>
      <c r="E796" s="586"/>
      <c r="F796" s="587"/>
      <c r="G796" s="235">
        <f t="shared" si="292"/>
        <v>0</v>
      </c>
      <c r="H796" s="235">
        <f t="shared" si="293"/>
        <v>0</v>
      </c>
      <c r="I796" s="235"/>
      <c r="J796" s="235"/>
      <c r="K796" s="235"/>
      <c r="L796" s="235"/>
      <c r="M796" s="235"/>
      <c r="O796" s="583">
        <v>22</v>
      </c>
      <c r="P796" s="584"/>
      <c r="Q796" s="585"/>
      <c r="R796" s="586"/>
      <c r="S796" s="586"/>
      <c r="T796" s="587"/>
      <c r="U796" s="235">
        <f t="shared" si="294"/>
        <v>0</v>
      </c>
      <c r="V796" s="235">
        <f t="shared" si="295"/>
        <v>0</v>
      </c>
      <c r="X796" s="583">
        <v>33</v>
      </c>
      <c r="Y796" s="584"/>
      <c r="Z796" s="585"/>
      <c r="AA796" s="586"/>
      <c r="AB796" s="586"/>
      <c r="AC796" s="587"/>
      <c r="AD796" s="235">
        <f t="shared" si="296"/>
        <v>0</v>
      </c>
      <c r="AE796" s="235">
        <f t="shared" si="291"/>
        <v>0</v>
      </c>
      <c r="AF796" s="235"/>
      <c r="AG796" s="589"/>
      <c r="AH796" s="589" t="s">
        <v>3</v>
      </c>
      <c r="AI796" s="589"/>
      <c r="AJ796" s="589"/>
      <c r="AK796" s="590">
        <f>SUM(F786:F796)+SUM(T786:T796)+SUM(AK786:AK795)+SUM(AC786:AC796)</f>
        <v>0</v>
      </c>
      <c r="AL796" s="235"/>
      <c r="AM796" s="235"/>
    </row>
    <row r="797" spans="1:39" s="177" customFormat="1" x14ac:dyDescent="0.2">
      <c r="B797" s="591"/>
      <c r="C797" s="328"/>
      <c r="D797" s="592"/>
      <c r="E797" s="592"/>
      <c r="F797" s="575"/>
      <c r="G797" s="235"/>
      <c r="H797" s="235"/>
      <c r="I797" s="235"/>
      <c r="J797" s="235"/>
      <c r="K797" s="235"/>
      <c r="L797" s="235"/>
      <c r="M797" s="235"/>
      <c r="P797" s="591"/>
      <c r="Q797" s="328"/>
      <c r="R797" s="592"/>
      <c r="S797" s="592"/>
      <c r="T797" s="575"/>
      <c r="U797" s="235"/>
      <c r="V797" s="235"/>
      <c r="Y797" s="591"/>
      <c r="Z797" s="328"/>
      <c r="AA797" s="592"/>
      <c r="AB797" s="592"/>
      <c r="AC797" s="575"/>
      <c r="AD797" s="235"/>
      <c r="AE797" s="235"/>
      <c r="AF797" s="235"/>
      <c r="AG797" s="591"/>
      <c r="AH797" s="591"/>
      <c r="AI797" s="592"/>
      <c r="AJ797" s="592"/>
      <c r="AK797" s="575"/>
      <c r="AL797" s="235"/>
      <c r="AM797" s="235"/>
    </row>
    <row r="798" spans="1:39" s="177" customFormat="1" x14ac:dyDescent="0.2">
      <c r="B798" s="591"/>
      <c r="C798" s="328"/>
      <c r="D798" s="592"/>
      <c r="E798" s="592"/>
      <c r="F798" s="575"/>
      <c r="G798" s="235"/>
      <c r="H798" s="235"/>
      <c r="I798" s="235"/>
      <c r="J798" s="235"/>
      <c r="K798" s="235"/>
      <c r="L798" s="235"/>
      <c r="M798" s="235"/>
      <c r="P798" s="591"/>
      <c r="Q798" s="328"/>
      <c r="R798" s="592"/>
      <c r="S798" s="592"/>
      <c r="T798" s="575"/>
      <c r="U798" s="235"/>
      <c r="V798" s="235"/>
      <c r="Y798" s="591"/>
      <c r="Z798" s="328"/>
      <c r="AA798" s="592"/>
      <c r="AB798" s="592"/>
      <c r="AC798" s="575"/>
      <c r="AD798" s="235"/>
      <c r="AE798" s="235"/>
      <c r="AF798" s="235"/>
      <c r="AG798" s="591"/>
      <c r="AH798" s="591"/>
      <c r="AI798" s="592"/>
      <c r="AJ798" s="592"/>
      <c r="AK798" s="575"/>
      <c r="AL798" s="235"/>
      <c r="AM798" s="235"/>
    </row>
    <row r="799" spans="1:39" s="177" customFormat="1" x14ac:dyDescent="0.2">
      <c r="B799" s="591"/>
      <c r="C799" s="328"/>
      <c r="D799" s="592"/>
      <c r="E799" s="592"/>
      <c r="F799" s="575"/>
      <c r="G799" s="235"/>
      <c r="H799" s="235"/>
      <c r="I799" s="235"/>
      <c r="J799" s="235"/>
      <c r="K799" s="235"/>
      <c r="L799" s="235"/>
      <c r="M799" s="235"/>
      <c r="P799" s="591"/>
      <c r="Q799" s="328"/>
      <c r="R799" s="592"/>
      <c r="S799" s="592"/>
      <c r="T799" s="575"/>
      <c r="U799" s="235"/>
      <c r="V799" s="235"/>
      <c r="Y799" s="591"/>
      <c r="Z799" s="328"/>
      <c r="AA799" s="592"/>
      <c r="AB799" s="592"/>
      <c r="AC799" s="575"/>
      <c r="AD799" s="235"/>
      <c r="AE799" s="235"/>
      <c r="AF799" s="235"/>
      <c r="AG799" s="591"/>
      <c r="AH799" s="591"/>
      <c r="AI799" s="592"/>
      <c r="AJ799" s="592"/>
      <c r="AK799" s="575"/>
      <c r="AL799" s="235"/>
      <c r="AM799" s="235"/>
    </row>
    <row r="800" spans="1:39" s="177" customFormat="1" x14ac:dyDescent="0.2">
      <c r="B800" s="591"/>
      <c r="C800" s="328"/>
      <c r="D800" s="592"/>
      <c r="E800" s="592"/>
      <c r="F800" s="575"/>
      <c r="G800" s="235"/>
      <c r="H800" s="235"/>
      <c r="I800" s="235"/>
      <c r="J800" s="235"/>
      <c r="K800" s="235"/>
      <c r="L800" s="235"/>
      <c r="M800" s="235"/>
      <c r="P800" s="591"/>
      <c r="Q800" s="328"/>
      <c r="R800" s="592"/>
      <c r="S800" s="592"/>
      <c r="T800" s="575"/>
      <c r="U800" s="235"/>
      <c r="V800" s="235"/>
      <c r="Y800" s="591"/>
      <c r="Z800" s="328"/>
      <c r="AA800" s="592"/>
      <c r="AB800" s="592"/>
      <c r="AC800" s="575"/>
      <c r="AD800" s="235"/>
      <c r="AE800" s="235"/>
      <c r="AF800" s="235"/>
      <c r="AG800" s="591"/>
      <c r="AH800" s="591"/>
      <c r="AI800" s="592"/>
      <c r="AJ800" s="592"/>
      <c r="AK800" s="575"/>
      <c r="AL800" s="235"/>
      <c r="AM800" s="235"/>
    </row>
    <row r="801" spans="1:39" s="177" customFormat="1" x14ac:dyDescent="0.2">
      <c r="B801" s="591"/>
      <c r="C801" s="328"/>
      <c r="D801" s="592"/>
      <c r="E801" s="592"/>
      <c r="F801" s="575"/>
      <c r="G801" s="235"/>
      <c r="H801" s="235"/>
      <c r="I801" s="235"/>
      <c r="J801" s="235"/>
      <c r="K801" s="235"/>
      <c r="L801" s="235"/>
      <c r="M801" s="235"/>
      <c r="P801" s="591"/>
      <c r="Q801" s="328"/>
      <c r="R801" s="592"/>
      <c r="S801" s="592"/>
      <c r="T801" s="575"/>
      <c r="U801" s="235"/>
      <c r="V801" s="235"/>
      <c r="Y801" s="591"/>
      <c r="Z801" s="328"/>
      <c r="AA801" s="592"/>
      <c r="AB801" s="592"/>
      <c r="AC801" s="575"/>
      <c r="AD801" s="235"/>
      <c r="AE801" s="235"/>
      <c r="AF801" s="235"/>
      <c r="AG801" s="591"/>
      <c r="AH801" s="591"/>
      <c r="AI801" s="592"/>
      <c r="AJ801" s="592"/>
      <c r="AK801" s="575"/>
      <c r="AL801" s="235"/>
      <c r="AM801" s="235"/>
    </row>
    <row r="802" spans="1:39" s="177" customFormat="1" x14ac:dyDescent="0.2">
      <c r="B802" s="591"/>
      <c r="C802" s="328"/>
      <c r="D802" s="592"/>
      <c r="E802" s="592"/>
      <c r="F802" s="575"/>
      <c r="G802" s="235"/>
      <c r="H802" s="235"/>
      <c r="I802" s="235"/>
      <c r="J802" s="235"/>
      <c r="K802" s="235"/>
      <c r="L802" s="235"/>
      <c r="M802" s="235"/>
      <c r="P802" s="591"/>
      <c r="Q802" s="328"/>
      <c r="R802" s="592"/>
      <c r="S802" s="592"/>
      <c r="T802" s="575"/>
      <c r="U802" s="235"/>
      <c r="V802" s="235"/>
      <c r="Y802" s="591"/>
      <c r="Z802" s="328"/>
      <c r="AA802" s="592"/>
      <c r="AB802" s="592"/>
      <c r="AC802" s="575"/>
      <c r="AD802" s="235"/>
      <c r="AE802" s="235"/>
      <c r="AF802" s="235"/>
      <c r="AG802" s="591"/>
      <c r="AH802" s="591"/>
      <c r="AI802" s="592"/>
      <c r="AJ802" s="592"/>
      <c r="AK802" s="575"/>
      <c r="AL802" s="235"/>
      <c r="AM802" s="235"/>
    </row>
    <row r="803" spans="1:39" s="177" customFormat="1" ht="13.5" thickBot="1" x14ac:dyDescent="0.25">
      <c r="B803" s="591"/>
      <c r="C803" s="328"/>
      <c r="D803" s="592"/>
      <c r="E803" s="592"/>
      <c r="F803" s="575"/>
      <c r="G803" s="235"/>
      <c r="H803" s="235"/>
      <c r="I803" s="235"/>
      <c r="J803" s="235"/>
      <c r="K803" s="235"/>
      <c r="L803" s="235"/>
      <c r="M803" s="235"/>
      <c r="P803" s="591"/>
      <c r="Q803" s="328"/>
      <c r="R803" s="592"/>
      <c r="S803" s="592"/>
      <c r="T803" s="575"/>
      <c r="U803" s="235"/>
      <c r="V803" s="235"/>
      <c r="Y803" s="591"/>
      <c r="Z803" s="328"/>
      <c r="AA803" s="592"/>
      <c r="AB803" s="592"/>
      <c r="AC803" s="575"/>
      <c r="AD803" s="235"/>
      <c r="AE803" s="235"/>
      <c r="AF803" s="235"/>
      <c r="AG803" s="591"/>
      <c r="AH803" s="591"/>
      <c r="AI803" s="592"/>
      <c r="AJ803" s="592"/>
      <c r="AK803" s="575"/>
      <c r="AL803" s="235"/>
      <c r="AM803" s="235"/>
    </row>
    <row r="804" spans="1:39" s="177" customFormat="1" ht="13.5" thickBot="1" x14ac:dyDescent="0.25">
      <c r="A804" s="579">
        <v>38</v>
      </c>
      <c r="B804" s="579"/>
      <c r="C804" s="472"/>
      <c r="D804" s="816" t="s">
        <v>159</v>
      </c>
      <c r="E804" s="812" t="s">
        <v>34</v>
      </c>
      <c r="F804" s="580">
        <f>+$AK816</f>
        <v>0</v>
      </c>
      <c r="G804" s="235"/>
      <c r="H804" s="235"/>
      <c r="I804" s="235"/>
      <c r="J804" s="235"/>
      <c r="K804" s="235"/>
      <c r="L804" s="235"/>
      <c r="M804" s="235"/>
      <c r="O804" s="579"/>
      <c r="P804" s="579"/>
      <c r="Q804" s="472"/>
      <c r="R804" s="816" t="s">
        <v>159</v>
      </c>
      <c r="S804" s="812" t="s">
        <v>34</v>
      </c>
      <c r="T804" s="580">
        <f>+$AK816</f>
        <v>0</v>
      </c>
      <c r="U804" s="235"/>
      <c r="V804" s="235"/>
      <c r="X804" s="579">
        <v>38</v>
      </c>
      <c r="Y804" s="579"/>
      <c r="Z804" s="472"/>
      <c r="AA804" s="816" t="s">
        <v>159</v>
      </c>
      <c r="AB804" s="812" t="s">
        <v>34</v>
      </c>
      <c r="AC804" s="580">
        <f>+$AK816</f>
        <v>0</v>
      </c>
      <c r="AD804" s="235"/>
      <c r="AE804" s="235"/>
      <c r="AF804" s="235"/>
      <c r="AG804" s="579"/>
      <c r="AH804" s="579"/>
      <c r="AI804" s="816" t="s">
        <v>159</v>
      </c>
      <c r="AJ804" s="812" t="s">
        <v>34</v>
      </c>
      <c r="AK804" s="814" t="s">
        <v>18</v>
      </c>
      <c r="AL804" s="235"/>
      <c r="AM804" s="235"/>
    </row>
    <row r="805" spans="1:39" s="177" customFormat="1" ht="51" x14ac:dyDescent="0.2">
      <c r="A805" s="581" t="s">
        <v>7</v>
      </c>
      <c r="B805" s="582" t="str">
        <f>+" אסמכתא " &amp; $B$40 &amp;"         חזרה לטבלה "</f>
        <v xml:space="preserve"> אסמכתא          חזרה לטבלה </v>
      </c>
      <c r="C805" s="477" t="s">
        <v>203</v>
      </c>
      <c r="D805" s="817"/>
      <c r="E805" s="813"/>
      <c r="F805" s="580" t="s">
        <v>18</v>
      </c>
      <c r="G805" s="235"/>
      <c r="H805" s="235"/>
      <c r="I805" s="235"/>
      <c r="J805" s="235"/>
      <c r="K805" s="235"/>
      <c r="L805" s="235"/>
      <c r="M805" s="235"/>
      <c r="O805" s="581" t="s">
        <v>23</v>
      </c>
      <c r="P805" s="582" t="str">
        <f>+" אסמכתא " &amp; $B$40 &amp;"         חזרה לטבלה "</f>
        <v xml:space="preserve"> אסמכתא          חזרה לטבלה </v>
      </c>
      <c r="Q805" s="477" t="s">
        <v>203</v>
      </c>
      <c r="R805" s="817"/>
      <c r="S805" s="813"/>
      <c r="T805" s="580" t="s">
        <v>18</v>
      </c>
      <c r="U805" s="235"/>
      <c r="V805" s="235"/>
      <c r="X805" s="581" t="s">
        <v>7</v>
      </c>
      <c r="Y805" s="582" t="str">
        <f>+" אסמכתא " &amp; $B$40 &amp;"         חזרה לטבלה "</f>
        <v xml:space="preserve"> אסמכתא          חזרה לטבלה </v>
      </c>
      <c r="Z805" s="477" t="s">
        <v>203</v>
      </c>
      <c r="AA805" s="817"/>
      <c r="AB805" s="813"/>
      <c r="AC805" s="580" t="s">
        <v>18</v>
      </c>
      <c r="AD805" s="235"/>
      <c r="AE805" s="235"/>
      <c r="AF805" s="235"/>
      <c r="AG805" s="582" t="s">
        <v>23</v>
      </c>
      <c r="AH805" s="582" t="str">
        <f>+" אסמכתא " &amp; $B$40 &amp;"         חזרה לטבלה "</f>
        <v xml:space="preserve"> אסמכתא          חזרה לטבלה </v>
      </c>
      <c r="AI805" s="817"/>
      <c r="AJ805" s="813"/>
      <c r="AK805" s="815"/>
      <c r="AL805" s="235"/>
      <c r="AM805" s="235"/>
    </row>
    <row r="806" spans="1:39" s="177" customFormat="1" x14ac:dyDescent="0.2">
      <c r="A806" s="583">
        <v>1</v>
      </c>
      <c r="B806" s="584"/>
      <c r="C806" s="585"/>
      <c r="D806" s="586"/>
      <c r="E806" s="586"/>
      <c r="F806" s="587"/>
      <c r="G806" s="235">
        <f>IF(AND((COUNTA($C$40)=1),(COUNTA(F806)=1),($C$40&lt;&gt;0),(OR((E806&lt;$C$62),(E806&gt;($E$62+61))))),1,0)</f>
        <v>0</v>
      </c>
      <c r="H806" s="235">
        <f>IF(AND((COUNTA($C$40)=1),(COUNTA(F806)=1),($C$40&lt;&gt;0),(OR((D806&lt;$C$62),(D806&gt;($E$62))))),1,0)</f>
        <v>0</v>
      </c>
      <c r="I806" s="235"/>
      <c r="J806" s="235"/>
      <c r="K806" s="235"/>
      <c r="L806" s="235"/>
      <c r="M806" s="235"/>
      <c r="O806" s="583">
        <v>12</v>
      </c>
      <c r="P806" s="584"/>
      <c r="Q806" s="585"/>
      <c r="R806" s="586"/>
      <c r="S806" s="586"/>
      <c r="T806" s="587"/>
      <c r="U806" s="235">
        <f>IF(AND((COUNTA($C$40)=1),(COUNTA(T806)=1),($C$40&lt;&gt;0),(OR((S806&lt;$C$62),(S806&gt;($E$62+61))))),1,0)</f>
        <v>0</v>
      </c>
      <c r="V806" s="235">
        <f>IF(AND((COUNTA($C$40)=1),(COUNTA(T806)=1),($C$40&lt;&gt;0),(OR((R806&lt;$C$62),(R806&gt;($E$62))))),1,0)</f>
        <v>0</v>
      </c>
      <c r="X806" s="583">
        <v>23</v>
      </c>
      <c r="Y806" s="584"/>
      <c r="Z806" s="585"/>
      <c r="AA806" s="586"/>
      <c r="AB806" s="586"/>
      <c r="AC806" s="587"/>
      <c r="AD806" s="235">
        <f>IF(AND((COUNTA($C$40)=1),(COUNTA(AC806)=1),($C$40&lt;&gt;0),(OR((AB806&lt;$C$62),(AB806&gt;($E$62+61))))),1,0)</f>
        <v>0</v>
      </c>
      <c r="AE806" s="235">
        <f t="shared" ref="AE806:AE816" si="299">IF(AND((COUNTA($C$40)=1),(COUNTA(AC806)=1),($C$40&lt;&gt;0),(OR((AA806&lt;$C$62),(AA806&gt;($E$62))))),1,0)</f>
        <v>0</v>
      </c>
      <c r="AF806" s="235"/>
      <c r="AG806" s="584">
        <v>34</v>
      </c>
      <c r="AH806" s="584"/>
      <c r="AI806" s="586"/>
      <c r="AJ806" s="586"/>
      <c r="AK806" s="587"/>
      <c r="AL806" s="235">
        <f>IF(AND((COUNTA($C$40)=1),(COUNTA(AK806)=1),($C$40&lt;&gt;0),(OR((AJ806&lt;$C$62),(AJ806&gt;($E$62+61))))),1,0)</f>
        <v>0</v>
      </c>
      <c r="AM806" s="235">
        <f>IF(AND((COUNTA($C$40)=1),(COUNTA(AK806)=1),($C$40&lt;&gt;0),(OR((AI806&lt;$C$62),(AI806&gt;($E$62))))),1,0)</f>
        <v>0</v>
      </c>
    </row>
    <row r="807" spans="1:39" s="177" customFormat="1" x14ac:dyDescent="0.2">
      <c r="A807" s="583">
        <v>2</v>
      </c>
      <c r="B807" s="584"/>
      <c r="C807" s="585"/>
      <c r="D807" s="586"/>
      <c r="E807" s="586"/>
      <c r="F807" s="587"/>
      <c r="G807" s="235">
        <f t="shared" ref="G807:G816" si="300">IF(AND((COUNTA($C$40)=1),(COUNTA(F807)=1),($C$40&lt;&gt;0),(OR((E807&lt;$C$62),(E807&gt;($E$62+61))))),1,0)</f>
        <v>0</v>
      </c>
      <c r="H807" s="235">
        <f t="shared" ref="H807:H816" si="301">IF(AND((COUNTA($C$40)=1),(COUNTA(F807)=1),($C$40&lt;&gt;0),(OR((D807&lt;$C$62),(D807&gt;($E$62))))),1,0)</f>
        <v>0</v>
      </c>
      <c r="I807" s="235"/>
      <c r="J807" s="235"/>
      <c r="K807" s="235"/>
      <c r="L807" s="235"/>
      <c r="M807" s="235"/>
      <c r="O807" s="583">
        <v>13</v>
      </c>
      <c r="P807" s="584"/>
      <c r="Q807" s="585"/>
      <c r="R807" s="586"/>
      <c r="S807" s="586"/>
      <c r="T807" s="587"/>
      <c r="U807" s="235">
        <f t="shared" ref="U807:U816" si="302">IF(AND((COUNTA($C$40)=1),(COUNTA(T807)=1),($C$40&lt;&gt;0),(OR((S807&lt;$C$62),(S807&gt;($E$62+61))))),1,0)</f>
        <v>0</v>
      </c>
      <c r="V807" s="235">
        <f t="shared" ref="V807:V816" si="303">IF(AND((COUNTA($C$40)=1),(COUNTA(T807)=1),($C$40&lt;&gt;0),(OR((R807&lt;$C$62),(R807&gt;($E$62))))),1,0)</f>
        <v>0</v>
      </c>
      <c r="X807" s="583">
        <v>24</v>
      </c>
      <c r="Y807" s="584"/>
      <c r="Z807" s="585"/>
      <c r="AA807" s="586"/>
      <c r="AB807" s="586"/>
      <c r="AC807" s="587"/>
      <c r="AD807" s="235">
        <f t="shared" ref="AD807:AD816" si="304">IF(AND((COUNTA($C$40)=1),(COUNTA(AC807)=1),($C$40&lt;&gt;0),(OR((AB807&lt;$C$62),(AB807&gt;($E$62+61))))),1,0)</f>
        <v>0</v>
      </c>
      <c r="AE807" s="235">
        <f t="shared" si="299"/>
        <v>0</v>
      </c>
      <c r="AF807" s="235"/>
      <c r="AG807" s="584">
        <v>35</v>
      </c>
      <c r="AH807" s="584"/>
      <c r="AI807" s="586"/>
      <c r="AJ807" s="586"/>
      <c r="AK807" s="587"/>
      <c r="AL807" s="235">
        <f t="shared" ref="AL807:AL815" si="305">IF(AND((COUNTA($C$40)=1),(COUNTA(AK807)=1),($C$40&lt;&gt;0),(OR((AJ807&lt;$C$62),(AJ807&gt;($E$62+61))))),1,0)</f>
        <v>0</v>
      </c>
      <c r="AM807" s="235">
        <f t="shared" ref="AM807:AM815" si="306">IF(AND((COUNTA($C$40)=1),(COUNTA(AK807)=1),($C$40&lt;&gt;0),(OR((AI807&lt;$C$62),(AI807&gt;($E$62))))),1,0)</f>
        <v>0</v>
      </c>
    </row>
    <row r="808" spans="1:39" s="177" customFormat="1" x14ac:dyDescent="0.2">
      <c r="A808" s="583">
        <v>3</v>
      </c>
      <c r="B808" s="584"/>
      <c r="C808" s="585"/>
      <c r="D808" s="586"/>
      <c r="E808" s="586"/>
      <c r="F808" s="587"/>
      <c r="G808" s="235">
        <f t="shared" si="300"/>
        <v>0</v>
      </c>
      <c r="H808" s="235">
        <f t="shared" si="301"/>
        <v>0</v>
      </c>
      <c r="I808" s="235"/>
      <c r="J808" s="235"/>
      <c r="K808" s="235"/>
      <c r="L808" s="235"/>
      <c r="M808" s="235"/>
      <c r="O808" s="583">
        <v>14</v>
      </c>
      <c r="P808" s="584"/>
      <c r="Q808" s="585"/>
      <c r="R808" s="586"/>
      <c r="S808" s="586"/>
      <c r="T808" s="587"/>
      <c r="U808" s="235">
        <f t="shared" si="302"/>
        <v>0</v>
      </c>
      <c r="V808" s="235">
        <f t="shared" si="303"/>
        <v>0</v>
      </c>
      <c r="X808" s="583">
        <v>25</v>
      </c>
      <c r="Y808" s="584"/>
      <c r="Z808" s="585"/>
      <c r="AA808" s="586"/>
      <c r="AB808" s="586"/>
      <c r="AC808" s="587"/>
      <c r="AD808" s="235">
        <f t="shared" si="304"/>
        <v>0</v>
      </c>
      <c r="AE808" s="235">
        <f t="shared" si="299"/>
        <v>0</v>
      </c>
      <c r="AF808" s="235"/>
      <c r="AG808" s="584">
        <v>36</v>
      </c>
      <c r="AH808" s="584"/>
      <c r="AI808" s="586"/>
      <c r="AJ808" s="586"/>
      <c r="AK808" s="587"/>
      <c r="AL808" s="235">
        <f t="shared" si="305"/>
        <v>0</v>
      </c>
      <c r="AM808" s="235">
        <f t="shared" si="306"/>
        <v>0</v>
      </c>
    </row>
    <row r="809" spans="1:39" s="177" customFormat="1" x14ac:dyDescent="0.2">
      <c r="A809" s="583">
        <v>4</v>
      </c>
      <c r="B809" s="584"/>
      <c r="C809" s="585"/>
      <c r="D809" s="586"/>
      <c r="E809" s="586"/>
      <c r="F809" s="587"/>
      <c r="G809" s="235">
        <f t="shared" si="300"/>
        <v>0</v>
      </c>
      <c r="H809" s="235">
        <f t="shared" si="301"/>
        <v>0</v>
      </c>
      <c r="I809" s="235"/>
      <c r="J809" s="235"/>
      <c r="K809" s="235"/>
      <c r="L809" s="235"/>
      <c r="M809" s="235"/>
      <c r="O809" s="583">
        <v>15</v>
      </c>
      <c r="P809" s="584"/>
      <c r="Q809" s="585"/>
      <c r="R809" s="586"/>
      <c r="S809" s="586"/>
      <c r="T809" s="587"/>
      <c r="U809" s="235">
        <f t="shared" si="302"/>
        <v>0</v>
      </c>
      <c r="V809" s="235">
        <f t="shared" si="303"/>
        <v>0</v>
      </c>
      <c r="X809" s="583">
        <v>26</v>
      </c>
      <c r="Y809" s="584"/>
      <c r="Z809" s="585"/>
      <c r="AA809" s="586"/>
      <c r="AB809" s="586"/>
      <c r="AC809" s="587"/>
      <c r="AD809" s="235">
        <f t="shared" si="304"/>
        <v>0</v>
      </c>
      <c r="AE809" s="235">
        <f t="shared" si="299"/>
        <v>0</v>
      </c>
      <c r="AF809" s="235"/>
      <c r="AG809" s="584">
        <v>37</v>
      </c>
      <c r="AH809" s="584"/>
      <c r="AI809" s="586"/>
      <c r="AJ809" s="586"/>
      <c r="AK809" s="587"/>
      <c r="AL809" s="235">
        <f t="shared" si="305"/>
        <v>0</v>
      </c>
      <c r="AM809" s="235">
        <f t="shared" si="306"/>
        <v>0</v>
      </c>
    </row>
    <row r="810" spans="1:39" s="177" customFormat="1" x14ac:dyDescent="0.2">
      <c r="A810" s="583">
        <v>5</v>
      </c>
      <c r="B810" s="584"/>
      <c r="C810" s="585"/>
      <c r="D810" s="586"/>
      <c r="E810" s="586"/>
      <c r="F810" s="587"/>
      <c r="G810" s="235">
        <f t="shared" si="300"/>
        <v>0</v>
      </c>
      <c r="H810" s="235">
        <f t="shared" si="301"/>
        <v>0</v>
      </c>
      <c r="I810" s="235"/>
      <c r="J810" s="235"/>
      <c r="K810" s="235"/>
      <c r="L810" s="235"/>
      <c r="M810" s="235"/>
      <c r="O810" s="583">
        <v>16</v>
      </c>
      <c r="P810" s="584"/>
      <c r="Q810" s="585"/>
      <c r="R810" s="586"/>
      <c r="S810" s="586"/>
      <c r="T810" s="587"/>
      <c r="U810" s="235">
        <f t="shared" si="302"/>
        <v>0</v>
      </c>
      <c r="V810" s="235">
        <f t="shared" si="303"/>
        <v>0</v>
      </c>
      <c r="X810" s="583">
        <v>27</v>
      </c>
      <c r="Y810" s="584"/>
      <c r="Z810" s="585"/>
      <c r="AA810" s="586"/>
      <c r="AB810" s="586"/>
      <c r="AC810" s="587"/>
      <c r="AD810" s="235">
        <f t="shared" si="304"/>
        <v>0</v>
      </c>
      <c r="AE810" s="235">
        <f t="shared" si="299"/>
        <v>0</v>
      </c>
      <c r="AF810" s="235"/>
      <c r="AG810" s="584">
        <v>38</v>
      </c>
      <c r="AH810" s="584"/>
      <c r="AI810" s="586"/>
      <c r="AJ810" s="586"/>
      <c r="AK810" s="587"/>
      <c r="AL810" s="235">
        <f t="shared" si="305"/>
        <v>0</v>
      </c>
      <c r="AM810" s="235">
        <f t="shared" si="306"/>
        <v>0</v>
      </c>
    </row>
    <row r="811" spans="1:39" s="177" customFormat="1" x14ac:dyDescent="0.2">
      <c r="A811" s="583">
        <v>6</v>
      </c>
      <c r="B811" s="584"/>
      <c r="C811" s="585"/>
      <c r="D811" s="586"/>
      <c r="E811" s="586"/>
      <c r="F811" s="587"/>
      <c r="G811" s="235">
        <f t="shared" si="300"/>
        <v>0</v>
      </c>
      <c r="H811" s="235">
        <f t="shared" si="301"/>
        <v>0</v>
      </c>
      <c r="I811" s="235"/>
      <c r="J811" s="235"/>
      <c r="K811" s="235"/>
      <c r="L811" s="235"/>
      <c r="M811" s="235"/>
      <c r="O811" s="583">
        <v>17</v>
      </c>
      <c r="P811" s="584"/>
      <c r="Q811" s="585"/>
      <c r="R811" s="586"/>
      <c r="S811" s="586"/>
      <c r="T811" s="587"/>
      <c r="U811" s="235">
        <f t="shared" si="302"/>
        <v>0</v>
      </c>
      <c r="V811" s="235">
        <f t="shared" si="303"/>
        <v>0</v>
      </c>
      <c r="X811" s="583">
        <v>28</v>
      </c>
      <c r="Y811" s="584"/>
      <c r="Z811" s="585"/>
      <c r="AA811" s="586"/>
      <c r="AB811" s="586"/>
      <c r="AC811" s="587"/>
      <c r="AD811" s="235">
        <f t="shared" si="304"/>
        <v>0</v>
      </c>
      <c r="AE811" s="235">
        <f t="shared" si="299"/>
        <v>0</v>
      </c>
      <c r="AF811" s="235"/>
      <c r="AG811" s="584">
        <v>39</v>
      </c>
      <c r="AH811" s="584"/>
      <c r="AI811" s="586"/>
      <c r="AJ811" s="586"/>
      <c r="AK811" s="587"/>
      <c r="AL811" s="235">
        <f t="shared" si="305"/>
        <v>0</v>
      </c>
      <c r="AM811" s="235">
        <f t="shared" si="306"/>
        <v>0</v>
      </c>
    </row>
    <row r="812" spans="1:39" s="177" customFormat="1" x14ac:dyDescent="0.2">
      <c r="A812" s="583">
        <v>7</v>
      </c>
      <c r="B812" s="584"/>
      <c r="C812" s="585"/>
      <c r="D812" s="586"/>
      <c r="E812" s="586"/>
      <c r="F812" s="587"/>
      <c r="G812" s="235">
        <f t="shared" si="300"/>
        <v>0</v>
      </c>
      <c r="H812" s="235">
        <f t="shared" si="301"/>
        <v>0</v>
      </c>
      <c r="I812" s="235"/>
      <c r="J812" s="235"/>
      <c r="K812" s="235"/>
      <c r="L812" s="235"/>
      <c r="M812" s="235"/>
      <c r="O812" s="583">
        <v>18</v>
      </c>
      <c r="P812" s="584"/>
      <c r="Q812" s="585"/>
      <c r="R812" s="586"/>
      <c r="S812" s="586"/>
      <c r="T812" s="587"/>
      <c r="U812" s="235">
        <f t="shared" si="302"/>
        <v>0</v>
      </c>
      <c r="V812" s="235">
        <f t="shared" si="303"/>
        <v>0</v>
      </c>
      <c r="X812" s="583">
        <v>29</v>
      </c>
      <c r="Y812" s="584"/>
      <c r="Z812" s="585"/>
      <c r="AA812" s="586"/>
      <c r="AB812" s="586"/>
      <c r="AC812" s="587"/>
      <c r="AD812" s="235">
        <f t="shared" si="304"/>
        <v>0</v>
      </c>
      <c r="AE812" s="235">
        <f t="shared" si="299"/>
        <v>0</v>
      </c>
      <c r="AF812" s="235"/>
      <c r="AG812" s="584">
        <v>40</v>
      </c>
      <c r="AH812" s="584"/>
      <c r="AI812" s="586"/>
      <c r="AJ812" s="586"/>
      <c r="AK812" s="587"/>
      <c r="AL812" s="235">
        <f t="shared" si="305"/>
        <v>0</v>
      </c>
      <c r="AM812" s="235">
        <f t="shared" si="306"/>
        <v>0</v>
      </c>
    </row>
    <row r="813" spans="1:39" s="177" customFormat="1" x14ac:dyDescent="0.2">
      <c r="A813" s="583">
        <v>8</v>
      </c>
      <c r="B813" s="584"/>
      <c r="C813" s="585"/>
      <c r="D813" s="586"/>
      <c r="E813" s="586"/>
      <c r="F813" s="587"/>
      <c r="G813" s="235">
        <f t="shared" si="300"/>
        <v>0</v>
      </c>
      <c r="H813" s="235">
        <f t="shared" si="301"/>
        <v>0</v>
      </c>
      <c r="I813" s="235"/>
      <c r="J813" s="235"/>
      <c r="K813" s="235"/>
      <c r="L813" s="235"/>
      <c r="M813" s="235"/>
      <c r="O813" s="583">
        <v>19</v>
      </c>
      <c r="P813" s="584"/>
      <c r="Q813" s="585"/>
      <c r="R813" s="586"/>
      <c r="S813" s="586"/>
      <c r="T813" s="587"/>
      <c r="U813" s="235">
        <f t="shared" si="302"/>
        <v>0</v>
      </c>
      <c r="V813" s="235">
        <f t="shared" si="303"/>
        <v>0</v>
      </c>
      <c r="X813" s="583">
        <v>30</v>
      </c>
      <c r="Y813" s="584"/>
      <c r="Z813" s="585"/>
      <c r="AA813" s="586"/>
      <c r="AB813" s="586"/>
      <c r="AC813" s="587"/>
      <c r="AD813" s="235">
        <f t="shared" si="304"/>
        <v>0</v>
      </c>
      <c r="AE813" s="235">
        <f t="shared" si="299"/>
        <v>0</v>
      </c>
      <c r="AF813" s="235"/>
      <c r="AG813" s="584">
        <v>41</v>
      </c>
      <c r="AH813" s="584"/>
      <c r="AI813" s="586"/>
      <c r="AJ813" s="586"/>
      <c r="AK813" s="587"/>
      <c r="AL813" s="235">
        <f t="shared" si="305"/>
        <v>0</v>
      </c>
      <c r="AM813" s="235">
        <f t="shared" si="306"/>
        <v>0</v>
      </c>
    </row>
    <row r="814" spans="1:39" s="177" customFormat="1" x14ac:dyDescent="0.2">
      <c r="A814" s="583">
        <v>9</v>
      </c>
      <c r="B814" s="584"/>
      <c r="C814" s="585"/>
      <c r="D814" s="586"/>
      <c r="E814" s="586"/>
      <c r="F814" s="587"/>
      <c r="G814" s="235">
        <f t="shared" si="300"/>
        <v>0</v>
      </c>
      <c r="H814" s="235">
        <f t="shared" si="301"/>
        <v>0</v>
      </c>
      <c r="I814" s="235"/>
      <c r="J814" s="235"/>
      <c r="K814" s="235"/>
      <c r="L814" s="235"/>
      <c r="M814" s="235"/>
      <c r="O814" s="583">
        <v>20</v>
      </c>
      <c r="P814" s="584"/>
      <c r="Q814" s="585"/>
      <c r="R814" s="586"/>
      <c r="S814" s="586"/>
      <c r="T814" s="587"/>
      <c r="U814" s="235">
        <f t="shared" si="302"/>
        <v>0</v>
      </c>
      <c r="V814" s="235">
        <f t="shared" si="303"/>
        <v>0</v>
      </c>
      <c r="X814" s="583">
        <v>31</v>
      </c>
      <c r="Y814" s="584"/>
      <c r="Z814" s="585"/>
      <c r="AA814" s="586"/>
      <c r="AB814" s="586"/>
      <c r="AC814" s="587"/>
      <c r="AD814" s="235">
        <f t="shared" si="304"/>
        <v>0</v>
      </c>
      <c r="AE814" s="235">
        <f t="shared" si="299"/>
        <v>0</v>
      </c>
      <c r="AF814" s="235"/>
      <c r="AG814" s="584">
        <v>42</v>
      </c>
      <c r="AH814" s="584"/>
      <c r="AI814" s="586"/>
      <c r="AJ814" s="586"/>
      <c r="AK814" s="587"/>
      <c r="AL814" s="235">
        <f t="shared" si="305"/>
        <v>0</v>
      </c>
      <c r="AM814" s="235">
        <f t="shared" si="306"/>
        <v>0</v>
      </c>
    </row>
    <row r="815" spans="1:39" s="177" customFormat="1" x14ac:dyDescent="0.2">
      <c r="A815" s="583">
        <v>10</v>
      </c>
      <c r="B815" s="584"/>
      <c r="C815" s="585"/>
      <c r="D815" s="586"/>
      <c r="E815" s="586"/>
      <c r="F815" s="587"/>
      <c r="G815" s="235">
        <f t="shared" si="300"/>
        <v>0</v>
      </c>
      <c r="H815" s="235">
        <f t="shared" si="301"/>
        <v>0</v>
      </c>
      <c r="I815" s="235"/>
      <c r="J815" s="235"/>
      <c r="K815" s="235"/>
      <c r="L815" s="235"/>
      <c r="M815" s="235"/>
      <c r="O815" s="583">
        <v>21</v>
      </c>
      <c r="P815" s="584"/>
      <c r="Q815" s="585"/>
      <c r="R815" s="586"/>
      <c r="S815" s="586"/>
      <c r="T815" s="587"/>
      <c r="U815" s="235">
        <f t="shared" si="302"/>
        <v>0</v>
      </c>
      <c r="V815" s="235">
        <f t="shared" si="303"/>
        <v>0</v>
      </c>
      <c r="X815" s="583">
        <v>32</v>
      </c>
      <c r="Y815" s="584"/>
      <c r="Z815" s="585"/>
      <c r="AA815" s="586"/>
      <c r="AB815" s="586"/>
      <c r="AC815" s="587"/>
      <c r="AD815" s="235">
        <f t="shared" si="304"/>
        <v>0</v>
      </c>
      <c r="AE815" s="235">
        <f t="shared" si="299"/>
        <v>0</v>
      </c>
      <c r="AF815" s="235"/>
      <c r="AG815" s="584">
        <v>43</v>
      </c>
      <c r="AH815" s="584"/>
      <c r="AI815" s="586"/>
      <c r="AJ815" s="586"/>
      <c r="AK815" s="587"/>
      <c r="AL815" s="235">
        <f t="shared" si="305"/>
        <v>0</v>
      </c>
      <c r="AM815" s="235">
        <f t="shared" si="306"/>
        <v>0</v>
      </c>
    </row>
    <row r="816" spans="1:39" s="177" customFormat="1" ht="13.5" thickBot="1" x14ac:dyDescent="0.25">
      <c r="A816" s="583">
        <v>11</v>
      </c>
      <c r="B816" s="584"/>
      <c r="C816" s="585"/>
      <c r="D816" s="586"/>
      <c r="E816" s="586"/>
      <c r="F816" s="587"/>
      <c r="G816" s="235">
        <f t="shared" si="300"/>
        <v>0</v>
      </c>
      <c r="H816" s="235">
        <f t="shared" si="301"/>
        <v>0</v>
      </c>
      <c r="I816" s="235"/>
      <c r="J816" s="235"/>
      <c r="K816" s="235"/>
      <c r="L816" s="235"/>
      <c r="M816" s="235"/>
      <c r="O816" s="583">
        <v>22</v>
      </c>
      <c r="P816" s="584"/>
      <c r="Q816" s="585"/>
      <c r="R816" s="586"/>
      <c r="S816" s="586"/>
      <c r="T816" s="587"/>
      <c r="U816" s="235">
        <f t="shared" si="302"/>
        <v>0</v>
      </c>
      <c r="V816" s="235">
        <f t="shared" si="303"/>
        <v>0</v>
      </c>
      <c r="X816" s="583">
        <v>33</v>
      </c>
      <c r="Y816" s="584"/>
      <c r="Z816" s="585"/>
      <c r="AA816" s="586"/>
      <c r="AB816" s="586"/>
      <c r="AC816" s="587"/>
      <c r="AD816" s="235">
        <f t="shared" si="304"/>
        <v>0</v>
      </c>
      <c r="AE816" s="235">
        <f t="shared" si="299"/>
        <v>0</v>
      </c>
      <c r="AF816" s="235"/>
      <c r="AG816" s="589"/>
      <c r="AH816" s="589" t="s">
        <v>3</v>
      </c>
      <c r="AI816" s="589"/>
      <c r="AJ816" s="589"/>
      <c r="AK816" s="590">
        <f>SUM(F806:F816)+SUM(T806:T816)+SUM(AK806:AK815)+SUM(AC806:AC816)</f>
        <v>0</v>
      </c>
      <c r="AL816" s="235"/>
      <c r="AM816" s="235"/>
    </row>
    <row r="817" spans="1:39" s="177" customFormat="1" x14ac:dyDescent="0.2">
      <c r="B817" s="591"/>
      <c r="C817" s="328"/>
      <c r="D817" s="592"/>
      <c r="E817" s="592"/>
      <c r="F817" s="575"/>
      <c r="G817" s="235"/>
      <c r="H817" s="235"/>
      <c r="I817" s="235"/>
      <c r="J817" s="235"/>
      <c r="K817" s="235"/>
      <c r="L817" s="235"/>
      <c r="M817" s="235"/>
      <c r="P817" s="591"/>
      <c r="Q817" s="328"/>
      <c r="R817" s="592"/>
      <c r="S817" s="592"/>
      <c r="T817" s="575"/>
      <c r="U817" s="235"/>
      <c r="V817" s="235"/>
      <c r="Y817" s="591"/>
      <c r="Z817" s="328"/>
      <c r="AA817" s="592"/>
      <c r="AB817" s="592"/>
      <c r="AC817" s="575"/>
      <c r="AD817" s="235"/>
      <c r="AE817" s="235"/>
      <c r="AF817" s="235"/>
      <c r="AG817" s="591"/>
      <c r="AH817" s="591"/>
      <c r="AI817" s="592"/>
      <c r="AJ817" s="592"/>
      <c r="AK817" s="575"/>
      <c r="AL817" s="235"/>
      <c r="AM817" s="235"/>
    </row>
    <row r="818" spans="1:39" s="177" customFormat="1" x14ac:dyDescent="0.2">
      <c r="B818" s="591"/>
      <c r="C818" s="328"/>
      <c r="D818" s="592"/>
      <c r="E818" s="592"/>
      <c r="F818" s="575"/>
      <c r="G818" s="235"/>
      <c r="H818" s="235"/>
      <c r="I818" s="235"/>
      <c r="J818" s="235"/>
      <c r="K818" s="235"/>
      <c r="L818" s="235"/>
      <c r="M818" s="235"/>
      <c r="P818" s="591"/>
      <c r="Q818" s="328"/>
      <c r="R818" s="592"/>
      <c r="S818" s="592"/>
      <c r="T818" s="575"/>
      <c r="U818" s="235"/>
      <c r="V818" s="235"/>
      <c r="Y818" s="591"/>
      <c r="Z818" s="328"/>
      <c r="AA818" s="592"/>
      <c r="AB818" s="592"/>
      <c r="AC818" s="575"/>
      <c r="AD818" s="235"/>
      <c r="AE818" s="235"/>
      <c r="AF818" s="235"/>
      <c r="AG818" s="591"/>
      <c r="AH818" s="591"/>
      <c r="AI818" s="592"/>
      <c r="AJ818" s="592"/>
      <c r="AK818" s="575"/>
      <c r="AL818" s="235"/>
      <c r="AM818" s="235"/>
    </row>
    <row r="819" spans="1:39" s="177" customFormat="1" x14ac:dyDescent="0.2">
      <c r="B819" s="591"/>
      <c r="C819" s="328"/>
      <c r="D819" s="592"/>
      <c r="E819" s="592"/>
      <c r="F819" s="575"/>
      <c r="G819" s="235"/>
      <c r="H819" s="235"/>
      <c r="I819" s="235"/>
      <c r="J819" s="235"/>
      <c r="K819" s="235"/>
      <c r="L819" s="235"/>
      <c r="M819" s="235"/>
      <c r="P819" s="591"/>
      <c r="Q819" s="328"/>
      <c r="R819" s="592"/>
      <c r="S819" s="592"/>
      <c r="T819" s="575"/>
      <c r="U819" s="235"/>
      <c r="V819" s="235"/>
      <c r="Y819" s="591"/>
      <c r="Z819" s="328"/>
      <c r="AA819" s="592"/>
      <c r="AB819" s="592"/>
      <c r="AC819" s="575"/>
      <c r="AD819" s="235"/>
      <c r="AE819" s="235"/>
      <c r="AF819" s="235"/>
      <c r="AG819" s="591"/>
      <c r="AH819" s="591"/>
      <c r="AI819" s="592"/>
      <c r="AJ819" s="592"/>
      <c r="AK819" s="575"/>
      <c r="AL819" s="235"/>
      <c r="AM819" s="235"/>
    </row>
    <row r="820" spans="1:39" s="177" customFormat="1" x14ac:dyDescent="0.2">
      <c r="B820" s="591"/>
      <c r="C820" s="328"/>
      <c r="D820" s="592"/>
      <c r="E820" s="592"/>
      <c r="F820" s="575"/>
      <c r="G820" s="235"/>
      <c r="H820" s="235"/>
      <c r="I820" s="235"/>
      <c r="J820" s="235"/>
      <c r="K820" s="235"/>
      <c r="L820" s="235"/>
      <c r="M820" s="235"/>
      <c r="P820" s="591"/>
      <c r="Q820" s="328"/>
      <c r="R820" s="592"/>
      <c r="S820" s="592"/>
      <c r="T820" s="575"/>
      <c r="U820" s="235"/>
      <c r="V820" s="235"/>
      <c r="Y820" s="591"/>
      <c r="Z820" s="328"/>
      <c r="AA820" s="592"/>
      <c r="AB820" s="592"/>
      <c r="AC820" s="575"/>
      <c r="AD820" s="235"/>
      <c r="AE820" s="235"/>
      <c r="AF820" s="235"/>
      <c r="AG820" s="591"/>
      <c r="AH820" s="591"/>
      <c r="AI820" s="592"/>
      <c r="AJ820" s="592"/>
      <c r="AK820" s="575"/>
      <c r="AL820" s="235"/>
      <c r="AM820" s="235"/>
    </row>
    <row r="821" spans="1:39" s="177" customFormat="1" x14ac:dyDescent="0.2">
      <c r="B821" s="591"/>
      <c r="C821" s="328"/>
      <c r="D821" s="592"/>
      <c r="E821" s="592"/>
      <c r="F821" s="575"/>
      <c r="G821" s="235"/>
      <c r="H821" s="235"/>
      <c r="I821" s="235"/>
      <c r="J821" s="235"/>
      <c r="K821" s="235"/>
      <c r="L821" s="235"/>
      <c r="M821" s="235"/>
      <c r="P821" s="591"/>
      <c r="Q821" s="328"/>
      <c r="R821" s="592"/>
      <c r="S821" s="592"/>
      <c r="T821" s="575"/>
      <c r="U821" s="235"/>
      <c r="V821" s="235"/>
      <c r="Y821" s="591"/>
      <c r="Z821" s="328"/>
      <c r="AA821" s="592"/>
      <c r="AB821" s="592"/>
      <c r="AC821" s="575"/>
      <c r="AD821" s="235"/>
      <c r="AE821" s="235"/>
      <c r="AF821" s="235"/>
      <c r="AG821" s="591"/>
      <c r="AH821" s="591"/>
      <c r="AI821" s="592"/>
      <c r="AJ821" s="592"/>
      <c r="AK821" s="575"/>
      <c r="AL821" s="235"/>
      <c r="AM821" s="235"/>
    </row>
    <row r="822" spans="1:39" s="177" customFormat="1" x14ac:dyDescent="0.2">
      <c r="B822" s="591"/>
      <c r="C822" s="328"/>
      <c r="D822" s="592"/>
      <c r="E822" s="592"/>
      <c r="F822" s="575"/>
      <c r="G822" s="235"/>
      <c r="H822" s="235"/>
      <c r="I822" s="235"/>
      <c r="J822" s="235"/>
      <c r="K822" s="235"/>
      <c r="L822" s="235"/>
      <c r="M822" s="235"/>
      <c r="P822" s="591"/>
      <c r="Q822" s="328"/>
      <c r="R822" s="592"/>
      <c r="S822" s="592"/>
      <c r="T822" s="575"/>
      <c r="U822" s="235"/>
      <c r="V822" s="235"/>
      <c r="Y822" s="591"/>
      <c r="Z822" s="328"/>
      <c r="AA822" s="592"/>
      <c r="AB822" s="592"/>
      <c r="AC822" s="575"/>
      <c r="AD822" s="235"/>
      <c r="AE822" s="235"/>
      <c r="AF822" s="235"/>
      <c r="AG822" s="591"/>
      <c r="AH822" s="591"/>
      <c r="AI822" s="592"/>
      <c r="AJ822" s="592"/>
      <c r="AK822" s="575"/>
      <c r="AL822" s="235"/>
      <c r="AM822" s="235"/>
    </row>
    <row r="823" spans="1:39" s="177" customFormat="1" ht="13.5" thickBot="1" x14ac:dyDescent="0.25">
      <c r="B823" s="591"/>
      <c r="C823" s="328"/>
      <c r="D823" s="592"/>
      <c r="E823" s="592"/>
      <c r="F823" s="575"/>
      <c r="G823" s="235"/>
      <c r="H823" s="235"/>
      <c r="I823" s="235"/>
      <c r="J823" s="235"/>
      <c r="K823" s="235"/>
      <c r="L823" s="235"/>
      <c r="M823" s="235"/>
      <c r="P823" s="591"/>
      <c r="Q823" s="328"/>
      <c r="R823" s="592"/>
      <c r="S823" s="592"/>
      <c r="T823" s="575"/>
      <c r="U823" s="235"/>
      <c r="V823" s="235"/>
      <c r="Y823" s="591"/>
      <c r="Z823" s="328"/>
      <c r="AA823" s="592"/>
      <c r="AB823" s="592"/>
      <c r="AC823" s="575"/>
      <c r="AD823" s="235"/>
      <c r="AE823" s="235"/>
      <c r="AF823" s="235"/>
      <c r="AG823" s="591"/>
      <c r="AH823" s="591"/>
      <c r="AI823" s="592"/>
      <c r="AJ823" s="592"/>
      <c r="AK823" s="575"/>
      <c r="AL823" s="235"/>
      <c r="AM823" s="235"/>
    </row>
    <row r="824" spans="1:39" s="177" customFormat="1" ht="13.5" thickBot="1" x14ac:dyDescent="0.25">
      <c r="A824" s="579">
        <v>39</v>
      </c>
      <c r="B824" s="579"/>
      <c r="C824" s="472"/>
      <c r="D824" s="816" t="s">
        <v>159</v>
      </c>
      <c r="E824" s="812" t="s">
        <v>34</v>
      </c>
      <c r="F824" s="580">
        <f>+$AK836</f>
        <v>0</v>
      </c>
      <c r="G824" s="235"/>
      <c r="H824" s="235"/>
      <c r="I824" s="235"/>
      <c r="J824" s="235"/>
      <c r="K824" s="235"/>
      <c r="L824" s="235"/>
      <c r="M824" s="235"/>
      <c r="O824" s="579"/>
      <c r="P824" s="579"/>
      <c r="Q824" s="472"/>
      <c r="R824" s="816" t="s">
        <v>159</v>
      </c>
      <c r="S824" s="812" t="s">
        <v>34</v>
      </c>
      <c r="T824" s="580">
        <f>+$AK836</f>
        <v>0</v>
      </c>
      <c r="U824" s="235"/>
      <c r="V824" s="235"/>
      <c r="X824" s="579">
        <v>39</v>
      </c>
      <c r="Y824" s="579"/>
      <c r="Z824" s="472"/>
      <c r="AA824" s="816" t="s">
        <v>159</v>
      </c>
      <c r="AB824" s="812" t="s">
        <v>34</v>
      </c>
      <c r="AC824" s="580">
        <f>+$AK836</f>
        <v>0</v>
      </c>
      <c r="AD824" s="235"/>
      <c r="AE824" s="235"/>
      <c r="AF824" s="235"/>
      <c r="AG824" s="579"/>
      <c r="AH824" s="579"/>
      <c r="AI824" s="816" t="s">
        <v>159</v>
      </c>
      <c r="AJ824" s="812" t="s">
        <v>34</v>
      </c>
      <c r="AK824" s="814" t="s">
        <v>18</v>
      </c>
      <c r="AL824" s="235"/>
      <c r="AM824" s="235"/>
    </row>
    <row r="825" spans="1:39" s="177" customFormat="1" ht="51" x14ac:dyDescent="0.2">
      <c r="A825" s="581" t="s">
        <v>7</v>
      </c>
      <c r="B825" s="582" t="str">
        <f>+" אסמכתא " &amp; $B$41 &amp;"         חזרה לטבלה "</f>
        <v xml:space="preserve"> אסמכתא          חזרה לטבלה </v>
      </c>
      <c r="C825" s="477" t="s">
        <v>203</v>
      </c>
      <c r="D825" s="817"/>
      <c r="E825" s="813"/>
      <c r="F825" s="580" t="s">
        <v>18</v>
      </c>
      <c r="G825" s="235"/>
      <c r="H825" s="235"/>
      <c r="I825" s="235"/>
      <c r="J825" s="235"/>
      <c r="K825" s="235"/>
      <c r="L825" s="235"/>
      <c r="M825" s="235"/>
      <c r="O825" s="581" t="s">
        <v>23</v>
      </c>
      <c r="P825" s="582" t="str">
        <f>+" אסמכתא " &amp; $B$41 &amp;"         חזרה לטבלה "</f>
        <v xml:space="preserve"> אסמכתא          חזרה לטבלה </v>
      </c>
      <c r="Q825" s="477" t="s">
        <v>203</v>
      </c>
      <c r="R825" s="817"/>
      <c r="S825" s="813"/>
      <c r="T825" s="580" t="s">
        <v>18</v>
      </c>
      <c r="U825" s="235"/>
      <c r="V825" s="235"/>
      <c r="X825" s="581" t="s">
        <v>7</v>
      </c>
      <c r="Y825" s="582" t="str">
        <f>+" אסמכתא " &amp; $B$41 &amp;"         חזרה לטבלה "</f>
        <v xml:space="preserve"> אסמכתא          חזרה לטבלה </v>
      </c>
      <c r="Z825" s="477" t="s">
        <v>203</v>
      </c>
      <c r="AA825" s="817"/>
      <c r="AB825" s="813"/>
      <c r="AC825" s="580" t="s">
        <v>18</v>
      </c>
      <c r="AD825" s="235"/>
      <c r="AE825" s="235"/>
      <c r="AF825" s="235"/>
      <c r="AG825" s="582" t="s">
        <v>23</v>
      </c>
      <c r="AH825" s="582" t="str">
        <f>+" אסמכתא " &amp; $B$41 &amp;"         חזרה לטבלה "</f>
        <v xml:space="preserve"> אסמכתא          חזרה לטבלה </v>
      </c>
      <c r="AI825" s="817"/>
      <c r="AJ825" s="813"/>
      <c r="AK825" s="815"/>
      <c r="AL825" s="235"/>
      <c r="AM825" s="235"/>
    </row>
    <row r="826" spans="1:39" s="177" customFormat="1" x14ac:dyDescent="0.2">
      <c r="A826" s="583">
        <v>1</v>
      </c>
      <c r="B826" s="584"/>
      <c r="C826" s="585"/>
      <c r="D826" s="586"/>
      <c r="E826" s="586"/>
      <c r="F826" s="587"/>
      <c r="G826" s="235">
        <f>IF(AND((COUNTA($C$41)=1),(COUNTA(F826)=1),($C$41&lt;&gt;0),(OR((E826&lt;$C$62),(E826&gt;($E$62+61))))),1,0)</f>
        <v>0</v>
      </c>
      <c r="H826" s="235">
        <f>IF(AND((COUNTA($C$41)=1),(COUNTA(F826)=1),($C$41&lt;&gt;0),(OR((D826&lt;$C$62),(D826&gt;($E$62))))),1,0)</f>
        <v>0</v>
      </c>
      <c r="I826" s="235"/>
      <c r="J826" s="235"/>
      <c r="K826" s="235"/>
      <c r="L826" s="235"/>
      <c r="M826" s="235"/>
      <c r="O826" s="583">
        <v>12</v>
      </c>
      <c r="P826" s="584"/>
      <c r="Q826" s="585"/>
      <c r="R826" s="586"/>
      <c r="S826" s="586"/>
      <c r="T826" s="587"/>
      <c r="U826" s="235">
        <f>IF(AND((COUNTA($C$41)=1),(COUNTA(T826)=1),($C$41&lt;&gt;0),(OR((S826&lt;$C$62),(S826&gt;($E$62+61))))),1,0)</f>
        <v>0</v>
      </c>
      <c r="V826" s="235">
        <f>IF(AND((COUNTA($C$41)=1),(COUNTA(T826)=1),($C$41&lt;&gt;0),(OR((R826&lt;$C$62),(R826&gt;($E$62))))),1,0)</f>
        <v>0</v>
      </c>
      <c r="X826" s="583">
        <v>23</v>
      </c>
      <c r="Y826" s="584"/>
      <c r="Z826" s="585"/>
      <c r="AA826" s="586"/>
      <c r="AB826" s="586"/>
      <c r="AC826" s="587"/>
      <c r="AD826" s="235">
        <f>IF(AND((COUNTA($C$41)=1),(COUNTA(AC826)=1),($C$41&lt;&gt;0),(OR((AB826&lt;$C$62),(AB826&gt;($E$62+61))))),1,0)</f>
        <v>0</v>
      </c>
      <c r="AE826" s="235">
        <f t="shared" ref="AE826:AE836" si="307">IF(AND((COUNTA($C$41)=1),(COUNTA(AC826)=1),($C$41&lt;&gt;0),(OR((AA826&lt;$C$62),(AA826&gt;($E$62))))),1,0)</f>
        <v>0</v>
      </c>
      <c r="AF826" s="235"/>
      <c r="AG826" s="584">
        <v>34</v>
      </c>
      <c r="AH826" s="584"/>
      <c r="AI826" s="586"/>
      <c r="AJ826" s="586"/>
      <c r="AK826" s="587"/>
      <c r="AL826" s="235">
        <f>IF(AND((COUNTA($C$41)=1),(COUNTA(AK826)=1),($C$41&lt;&gt;0),(OR((AJ826&lt;$C$62),(AJ826&gt;($E$62+61))))),1,0)</f>
        <v>0</v>
      </c>
      <c r="AM826" s="235">
        <f>IF(AND((COUNTA($C$41)=1),(COUNTA(AK826)=1),($C$41&lt;&gt;0),(OR((AI826&lt;$C$62),(AI826&gt;($E$62))))),1,0)</f>
        <v>0</v>
      </c>
    </row>
    <row r="827" spans="1:39" s="177" customFormat="1" x14ac:dyDescent="0.2">
      <c r="A827" s="583">
        <v>2</v>
      </c>
      <c r="B827" s="584"/>
      <c r="C827" s="585"/>
      <c r="D827" s="586"/>
      <c r="E827" s="586"/>
      <c r="F827" s="587"/>
      <c r="G827" s="235">
        <f t="shared" ref="G827:G836" si="308">IF(AND((COUNTA($C$41)=1),(COUNTA(F827)=1),($C$41&lt;&gt;0),(OR((E827&lt;$C$62),(E827&gt;($E$62+61))))),1,0)</f>
        <v>0</v>
      </c>
      <c r="H827" s="235">
        <f t="shared" ref="H827:H836" si="309">IF(AND((COUNTA($C$41)=1),(COUNTA(F827)=1),($C$41&lt;&gt;0),(OR((D827&lt;$C$62),(D827&gt;($E$62))))),1,0)</f>
        <v>0</v>
      </c>
      <c r="I827" s="235"/>
      <c r="J827" s="235"/>
      <c r="K827" s="235"/>
      <c r="L827" s="235"/>
      <c r="M827" s="235"/>
      <c r="O827" s="583">
        <v>13</v>
      </c>
      <c r="P827" s="584"/>
      <c r="Q827" s="585"/>
      <c r="R827" s="586"/>
      <c r="S827" s="586"/>
      <c r="T827" s="587"/>
      <c r="U827" s="235">
        <f t="shared" ref="U827:U836" si="310">IF(AND((COUNTA($C$41)=1),(COUNTA(T827)=1),($C$41&lt;&gt;0),(OR((S827&lt;$C$62),(S827&gt;($E$62+61))))),1,0)</f>
        <v>0</v>
      </c>
      <c r="V827" s="235">
        <f t="shared" ref="V827:V836" si="311">IF(AND((COUNTA($C$41)=1),(COUNTA(T827)=1),($C$41&lt;&gt;0),(OR((R827&lt;$C$62),(R827&gt;($E$62))))),1,0)</f>
        <v>0</v>
      </c>
      <c r="X827" s="583">
        <v>24</v>
      </c>
      <c r="Y827" s="584"/>
      <c r="Z827" s="585"/>
      <c r="AA827" s="586"/>
      <c r="AB827" s="586"/>
      <c r="AC827" s="587"/>
      <c r="AD827" s="235">
        <f t="shared" ref="AD827:AD836" si="312">IF(AND((COUNTA($C$41)=1),(COUNTA(AC827)=1),($C$41&lt;&gt;0),(OR((AB827&lt;$C$62),(AB827&gt;($E$62+61))))),1,0)</f>
        <v>0</v>
      </c>
      <c r="AE827" s="235">
        <f t="shared" si="307"/>
        <v>0</v>
      </c>
      <c r="AF827" s="235"/>
      <c r="AG827" s="584">
        <v>35</v>
      </c>
      <c r="AH827" s="584"/>
      <c r="AI827" s="586"/>
      <c r="AJ827" s="586"/>
      <c r="AK827" s="587"/>
      <c r="AL827" s="235">
        <f t="shared" ref="AL827:AL835" si="313">IF(AND((COUNTA($C$41)=1),(COUNTA(AK827)=1),($C$41&lt;&gt;0),(OR((AJ827&lt;$C$62),(AJ827&gt;($E$62+61))))),1,0)</f>
        <v>0</v>
      </c>
      <c r="AM827" s="235">
        <f t="shared" ref="AM827:AM835" si="314">IF(AND((COUNTA($C$41)=1),(COUNTA(AK827)=1),($C$41&lt;&gt;0),(OR((AI827&lt;$C$62),(AI827&gt;($E$62))))),1,0)</f>
        <v>0</v>
      </c>
    </row>
    <row r="828" spans="1:39" s="177" customFormat="1" x14ac:dyDescent="0.2">
      <c r="A828" s="583">
        <v>3</v>
      </c>
      <c r="B828" s="584"/>
      <c r="C828" s="585"/>
      <c r="D828" s="586"/>
      <c r="E828" s="586"/>
      <c r="F828" s="587"/>
      <c r="G828" s="235">
        <f t="shared" si="308"/>
        <v>0</v>
      </c>
      <c r="H828" s="235">
        <f t="shared" si="309"/>
        <v>0</v>
      </c>
      <c r="I828" s="235"/>
      <c r="J828" s="235"/>
      <c r="K828" s="235"/>
      <c r="L828" s="235"/>
      <c r="M828" s="235"/>
      <c r="O828" s="583">
        <v>14</v>
      </c>
      <c r="P828" s="584"/>
      <c r="Q828" s="585"/>
      <c r="R828" s="586"/>
      <c r="S828" s="586"/>
      <c r="T828" s="587"/>
      <c r="U828" s="235">
        <f t="shared" si="310"/>
        <v>0</v>
      </c>
      <c r="V828" s="235">
        <f t="shared" si="311"/>
        <v>0</v>
      </c>
      <c r="X828" s="583">
        <v>25</v>
      </c>
      <c r="Y828" s="584"/>
      <c r="Z828" s="585"/>
      <c r="AA828" s="586"/>
      <c r="AB828" s="586"/>
      <c r="AC828" s="587"/>
      <c r="AD828" s="235">
        <f t="shared" si="312"/>
        <v>0</v>
      </c>
      <c r="AE828" s="235">
        <f t="shared" si="307"/>
        <v>0</v>
      </c>
      <c r="AF828" s="235"/>
      <c r="AG828" s="584">
        <v>36</v>
      </c>
      <c r="AH828" s="584"/>
      <c r="AI828" s="586"/>
      <c r="AJ828" s="586"/>
      <c r="AK828" s="587"/>
      <c r="AL828" s="235">
        <f t="shared" si="313"/>
        <v>0</v>
      </c>
      <c r="AM828" s="235">
        <f t="shared" si="314"/>
        <v>0</v>
      </c>
    </row>
    <row r="829" spans="1:39" s="177" customFormat="1" x14ac:dyDescent="0.2">
      <c r="A829" s="583">
        <v>4</v>
      </c>
      <c r="B829" s="584"/>
      <c r="C829" s="585"/>
      <c r="D829" s="586"/>
      <c r="E829" s="586"/>
      <c r="F829" s="587"/>
      <c r="G829" s="235">
        <f t="shared" si="308"/>
        <v>0</v>
      </c>
      <c r="H829" s="235">
        <f t="shared" si="309"/>
        <v>0</v>
      </c>
      <c r="I829" s="235"/>
      <c r="J829" s="235"/>
      <c r="K829" s="235"/>
      <c r="L829" s="235"/>
      <c r="M829" s="235"/>
      <c r="O829" s="583">
        <v>15</v>
      </c>
      <c r="P829" s="584"/>
      <c r="Q829" s="585"/>
      <c r="R829" s="586"/>
      <c r="S829" s="586"/>
      <c r="T829" s="587"/>
      <c r="U829" s="235">
        <f t="shared" si="310"/>
        <v>0</v>
      </c>
      <c r="V829" s="235">
        <f t="shared" si="311"/>
        <v>0</v>
      </c>
      <c r="X829" s="583">
        <v>26</v>
      </c>
      <c r="Y829" s="584"/>
      <c r="Z829" s="585"/>
      <c r="AA829" s="586"/>
      <c r="AB829" s="586"/>
      <c r="AC829" s="587"/>
      <c r="AD829" s="235">
        <f t="shared" si="312"/>
        <v>0</v>
      </c>
      <c r="AE829" s="235">
        <f t="shared" si="307"/>
        <v>0</v>
      </c>
      <c r="AF829" s="235"/>
      <c r="AG829" s="584">
        <v>37</v>
      </c>
      <c r="AH829" s="584"/>
      <c r="AI829" s="586"/>
      <c r="AJ829" s="586"/>
      <c r="AK829" s="587"/>
      <c r="AL829" s="235">
        <f t="shared" si="313"/>
        <v>0</v>
      </c>
      <c r="AM829" s="235">
        <f t="shared" si="314"/>
        <v>0</v>
      </c>
    </row>
    <row r="830" spans="1:39" s="177" customFormat="1" x14ac:dyDescent="0.2">
      <c r="A830" s="583">
        <v>5</v>
      </c>
      <c r="B830" s="584"/>
      <c r="C830" s="585"/>
      <c r="D830" s="586"/>
      <c r="E830" s="586"/>
      <c r="F830" s="587"/>
      <c r="G830" s="235">
        <f t="shared" si="308"/>
        <v>0</v>
      </c>
      <c r="H830" s="235">
        <f t="shared" si="309"/>
        <v>0</v>
      </c>
      <c r="I830" s="235"/>
      <c r="J830" s="235"/>
      <c r="K830" s="235"/>
      <c r="L830" s="235"/>
      <c r="M830" s="235"/>
      <c r="O830" s="583">
        <v>16</v>
      </c>
      <c r="P830" s="584"/>
      <c r="Q830" s="585"/>
      <c r="R830" s="586"/>
      <c r="S830" s="586"/>
      <c r="T830" s="587"/>
      <c r="U830" s="235">
        <f t="shared" si="310"/>
        <v>0</v>
      </c>
      <c r="V830" s="235">
        <f t="shared" si="311"/>
        <v>0</v>
      </c>
      <c r="X830" s="583">
        <v>27</v>
      </c>
      <c r="Y830" s="584"/>
      <c r="Z830" s="585"/>
      <c r="AA830" s="586"/>
      <c r="AB830" s="586"/>
      <c r="AC830" s="587"/>
      <c r="AD830" s="235">
        <f t="shared" si="312"/>
        <v>0</v>
      </c>
      <c r="AE830" s="235">
        <f t="shared" si="307"/>
        <v>0</v>
      </c>
      <c r="AF830" s="235"/>
      <c r="AG830" s="584">
        <v>38</v>
      </c>
      <c r="AH830" s="584"/>
      <c r="AI830" s="586"/>
      <c r="AJ830" s="586"/>
      <c r="AK830" s="587"/>
      <c r="AL830" s="235">
        <f t="shared" si="313"/>
        <v>0</v>
      </c>
      <c r="AM830" s="235">
        <f t="shared" si="314"/>
        <v>0</v>
      </c>
    </row>
    <row r="831" spans="1:39" s="177" customFormat="1" x14ac:dyDescent="0.2">
      <c r="A831" s="583">
        <v>6</v>
      </c>
      <c r="B831" s="584"/>
      <c r="C831" s="585"/>
      <c r="D831" s="586"/>
      <c r="E831" s="586"/>
      <c r="F831" s="587"/>
      <c r="G831" s="235">
        <f t="shared" si="308"/>
        <v>0</v>
      </c>
      <c r="H831" s="235">
        <f t="shared" si="309"/>
        <v>0</v>
      </c>
      <c r="I831" s="235"/>
      <c r="J831" s="235"/>
      <c r="K831" s="235"/>
      <c r="L831" s="235"/>
      <c r="M831" s="235"/>
      <c r="O831" s="583">
        <v>17</v>
      </c>
      <c r="P831" s="584"/>
      <c r="Q831" s="585"/>
      <c r="R831" s="586"/>
      <c r="S831" s="586"/>
      <c r="T831" s="587"/>
      <c r="U831" s="235">
        <f t="shared" si="310"/>
        <v>0</v>
      </c>
      <c r="V831" s="235">
        <f t="shared" si="311"/>
        <v>0</v>
      </c>
      <c r="X831" s="583">
        <v>28</v>
      </c>
      <c r="Y831" s="584"/>
      <c r="Z831" s="585"/>
      <c r="AA831" s="586"/>
      <c r="AB831" s="586"/>
      <c r="AC831" s="587"/>
      <c r="AD831" s="235">
        <f t="shared" si="312"/>
        <v>0</v>
      </c>
      <c r="AE831" s="235">
        <f t="shared" si="307"/>
        <v>0</v>
      </c>
      <c r="AF831" s="235"/>
      <c r="AG831" s="584">
        <v>39</v>
      </c>
      <c r="AH831" s="584"/>
      <c r="AI831" s="586"/>
      <c r="AJ831" s="586"/>
      <c r="AK831" s="587"/>
      <c r="AL831" s="235">
        <f t="shared" si="313"/>
        <v>0</v>
      </c>
      <c r="AM831" s="235">
        <f t="shared" si="314"/>
        <v>0</v>
      </c>
    </row>
    <row r="832" spans="1:39" s="177" customFormat="1" x14ac:dyDescent="0.2">
      <c r="A832" s="583">
        <v>7</v>
      </c>
      <c r="B832" s="584"/>
      <c r="C832" s="585"/>
      <c r="D832" s="586"/>
      <c r="E832" s="586"/>
      <c r="F832" s="587"/>
      <c r="G832" s="235">
        <f t="shared" si="308"/>
        <v>0</v>
      </c>
      <c r="H832" s="235">
        <f t="shared" si="309"/>
        <v>0</v>
      </c>
      <c r="I832" s="235"/>
      <c r="J832" s="235"/>
      <c r="K832" s="235"/>
      <c r="L832" s="235"/>
      <c r="M832" s="235"/>
      <c r="O832" s="583">
        <v>18</v>
      </c>
      <c r="P832" s="584"/>
      <c r="Q832" s="585"/>
      <c r="R832" s="586"/>
      <c r="S832" s="586"/>
      <c r="T832" s="587"/>
      <c r="U832" s="235">
        <f t="shared" si="310"/>
        <v>0</v>
      </c>
      <c r="V832" s="235">
        <f t="shared" si="311"/>
        <v>0</v>
      </c>
      <c r="X832" s="583">
        <v>29</v>
      </c>
      <c r="Y832" s="584"/>
      <c r="Z832" s="585"/>
      <c r="AA832" s="586"/>
      <c r="AB832" s="586"/>
      <c r="AC832" s="587"/>
      <c r="AD832" s="235">
        <f t="shared" si="312"/>
        <v>0</v>
      </c>
      <c r="AE832" s="235">
        <f t="shared" si="307"/>
        <v>0</v>
      </c>
      <c r="AF832" s="235"/>
      <c r="AG832" s="584">
        <v>40</v>
      </c>
      <c r="AH832" s="584"/>
      <c r="AI832" s="586"/>
      <c r="AJ832" s="586"/>
      <c r="AK832" s="587"/>
      <c r="AL832" s="235">
        <f t="shared" si="313"/>
        <v>0</v>
      </c>
      <c r="AM832" s="235">
        <f t="shared" si="314"/>
        <v>0</v>
      </c>
    </row>
    <row r="833" spans="1:39" s="177" customFormat="1" x14ac:dyDescent="0.2">
      <c r="A833" s="583">
        <v>8</v>
      </c>
      <c r="B833" s="584"/>
      <c r="C833" s="585"/>
      <c r="D833" s="586"/>
      <c r="E833" s="586"/>
      <c r="F833" s="587"/>
      <c r="G833" s="235">
        <f t="shared" si="308"/>
        <v>0</v>
      </c>
      <c r="H833" s="235">
        <f t="shared" si="309"/>
        <v>0</v>
      </c>
      <c r="I833" s="235"/>
      <c r="J833" s="235"/>
      <c r="K833" s="235"/>
      <c r="L833" s="235"/>
      <c r="M833" s="235"/>
      <c r="O833" s="583">
        <v>19</v>
      </c>
      <c r="P833" s="584"/>
      <c r="Q833" s="585"/>
      <c r="R833" s="586"/>
      <c r="S833" s="586"/>
      <c r="T833" s="587"/>
      <c r="U833" s="235">
        <f t="shared" si="310"/>
        <v>0</v>
      </c>
      <c r="V833" s="235">
        <f t="shared" si="311"/>
        <v>0</v>
      </c>
      <c r="X833" s="583">
        <v>30</v>
      </c>
      <c r="Y833" s="584"/>
      <c r="Z833" s="585"/>
      <c r="AA833" s="586"/>
      <c r="AB833" s="586"/>
      <c r="AC833" s="587"/>
      <c r="AD833" s="235">
        <f t="shared" si="312"/>
        <v>0</v>
      </c>
      <c r="AE833" s="235">
        <f t="shared" si="307"/>
        <v>0</v>
      </c>
      <c r="AF833" s="235"/>
      <c r="AG833" s="584">
        <v>41</v>
      </c>
      <c r="AH833" s="584"/>
      <c r="AI833" s="586"/>
      <c r="AJ833" s="586"/>
      <c r="AK833" s="587"/>
      <c r="AL833" s="235">
        <f t="shared" si="313"/>
        <v>0</v>
      </c>
      <c r="AM833" s="235">
        <f t="shared" si="314"/>
        <v>0</v>
      </c>
    </row>
    <row r="834" spans="1:39" s="177" customFormat="1" x14ac:dyDescent="0.2">
      <c r="A834" s="583">
        <v>9</v>
      </c>
      <c r="B834" s="584"/>
      <c r="C834" s="585"/>
      <c r="D834" s="586"/>
      <c r="E834" s="586"/>
      <c r="F834" s="587"/>
      <c r="G834" s="235">
        <f t="shared" si="308"/>
        <v>0</v>
      </c>
      <c r="H834" s="235">
        <f t="shared" si="309"/>
        <v>0</v>
      </c>
      <c r="I834" s="235"/>
      <c r="J834" s="235"/>
      <c r="K834" s="235"/>
      <c r="L834" s="235"/>
      <c r="M834" s="235"/>
      <c r="O834" s="583">
        <v>20</v>
      </c>
      <c r="P834" s="584"/>
      <c r="Q834" s="585"/>
      <c r="R834" s="586"/>
      <c r="S834" s="586"/>
      <c r="T834" s="587"/>
      <c r="U834" s="235">
        <f t="shared" si="310"/>
        <v>0</v>
      </c>
      <c r="V834" s="235">
        <f t="shared" si="311"/>
        <v>0</v>
      </c>
      <c r="X834" s="583">
        <v>31</v>
      </c>
      <c r="Y834" s="584"/>
      <c r="Z834" s="585"/>
      <c r="AA834" s="586"/>
      <c r="AB834" s="586"/>
      <c r="AC834" s="587"/>
      <c r="AD834" s="235">
        <f t="shared" si="312"/>
        <v>0</v>
      </c>
      <c r="AE834" s="235">
        <f t="shared" si="307"/>
        <v>0</v>
      </c>
      <c r="AF834" s="235"/>
      <c r="AG834" s="584">
        <v>42</v>
      </c>
      <c r="AH834" s="584"/>
      <c r="AI834" s="586"/>
      <c r="AJ834" s="586"/>
      <c r="AK834" s="587"/>
      <c r="AL834" s="235">
        <f t="shared" si="313"/>
        <v>0</v>
      </c>
      <c r="AM834" s="235">
        <f t="shared" si="314"/>
        <v>0</v>
      </c>
    </row>
    <row r="835" spans="1:39" s="177" customFormat="1" x14ac:dyDescent="0.2">
      <c r="A835" s="583">
        <v>10</v>
      </c>
      <c r="B835" s="584"/>
      <c r="C835" s="585"/>
      <c r="D835" s="586"/>
      <c r="E835" s="586"/>
      <c r="F835" s="587"/>
      <c r="G835" s="235">
        <f t="shared" si="308"/>
        <v>0</v>
      </c>
      <c r="H835" s="235">
        <f t="shared" si="309"/>
        <v>0</v>
      </c>
      <c r="I835" s="235"/>
      <c r="J835" s="235"/>
      <c r="K835" s="235"/>
      <c r="L835" s="235"/>
      <c r="M835" s="235"/>
      <c r="O835" s="583">
        <v>21</v>
      </c>
      <c r="P835" s="584"/>
      <c r="Q835" s="585"/>
      <c r="R835" s="586"/>
      <c r="S835" s="586"/>
      <c r="T835" s="587"/>
      <c r="U835" s="235">
        <f t="shared" si="310"/>
        <v>0</v>
      </c>
      <c r="V835" s="235">
        <f t="shared" si="311"/>
        <v>0</v>
      </c>
      <c r="X835" s="583">
        <v>32</v>
      </c>
      <c r="Y835" s="584"/>
      <c r="Z835" s="585"/>
      <c r="AA835" s="586"/>
      <c r="AB835" s="586"/>
      <c r="AC835" s="587"/>
      <c r="AD835" s="235">
        <f t="shared" si="312"/>
        <v>0</v>
      </c>
      <c r="AE835" s="235">
        <f t="shared" si="307"/>
        <v>0</v>
      </c>
      <c r="AF835" s="235"/>
      <c r="AG835" s="584">
        <v>43</v>
      </c>
      <c r="AH835" s="584"/>
      <c r="AI835" s="586"/>
      <c r="AJ835" s="586"/>
      <c r="AK835" s="587"/>
      <c r="AL835" s="235">
        <f t="shared" si="313"/>
        <v>0</v>
      </c>
      <c r="AM835" s="235">
        <f t="shared" si="314"/>
        <v>0</v>
      </c>
    </row>
    <row r="836" spans="1:39" s="177" customFormat="1" ht="13.5" thickBot="1" x14ac:dyDescent="0.25">
      <c r="A836" s="583">
        <v>11</v>
      </c>
      <c r="B836" s="584"/>
      <c r="C836" s="585"/>
      <c r="D836" s="586"/>
      <c r="E836" s="586"/>
      <c r="F836" s="587"/>
      <c r="G836" s="235">
        <f t="shared" si="308"/>
        <v>0</v>
      </c>
      <c r="H836" s="235">
        <f t="shared" si="309"/>
        <v>0</v>
      </c>
      <c r="I836" s="235"/>
      <c r="J836" s="235"/>
      <c r="K836" s="235"/>
      <c r="L836" s="235"/>
      <c r="M836" s="235"/>
      <c r="O836" s="583">
        <v>22</v>
      </c>
      <c r="P836" s="584"/>
      <c r="Q836" s="585"/>
      <c r="R836" s="586"/>
      <c r="S836" s="586"/>
      <c r="T836" s="587"/>
      <c r="U836" s="235">
        <f t="shared" si="310"/>
        <v>0</v>
      </c>
      <c r="V836" s="235">
        <f t="shared" si="311"/>
        <v>0</v>
      </c>
      <c r="X836" s="583">
        <v>33</v>
      </c>
      <c r="Y836" s="584"/>
      <c r="Z836" s="585"/>
      <c r="AA836" s="586"/>
      <c r="AB836" s="586"/>
      <c r="AC836" s="587"/>
      <c r="AD836" s="235">
        <f t="shared" si="312"/>
        <v>0</v>
      </c>
      <c r="AE836" s="235">
        <f t="shared" si="307"/>
        <v>0</v>
      </c>
      <c r="AF836" s="235"/>
      <c r="AG836" s="589"/>
      <c r="AH836" s="589" t="s">
        <v>3</v>
      </c>
      <c r="AI836" s="589"/>
      <c r="AJ836" s="589"/>
      <c r="AK836" s="590">
        <f>SUM(F826:F836)+SUM(T826:T836)+SUM(AK826:AK835)+SUM(AC826:AC836)</f>
        <v>0</v>
      </c>
      <c r="AL836" s="235"/>
      <c r="AM836" s="235"/>
    </row>
    <row r="837" spans="1:39" s="177" customFormat="1" x14ac:dyDescent="0.2">
      <c r="B837" s="591"/>
      <c r="C837" s="328"/>
      <c r="D837" s="592"/>
      <c r="E837" s="592"/>
      <c r="F837" s="575"/>
      <c r="G837" s="235"/>
      <c r="H837" s="235"/>
      <c r="I837" s="235"/>
      <c r="J837" s="235"/>
      <c r="K837" s="235"/>
      <c r="L837" s="235"/>
      <c r="M837" s="235"/>
      <c r="P837" s="591"/>
      <c r="Q837" s="328"/>
      <c r="R837" s="592"/>
      <c r="S837" s="592"/>
      <c r="T837" s="575"/>
      <c r="U837" s="235"/>
      <c r="V837" s="235"/>
      <c r="Y837" s="591"/>
      <c r="Z837" s="328"/>
      <c r="AA837" s="592"/>
      <c r="AB837" s="592"/>
      <c r="AC837" s="575"/>
      <c r="AD837" s="235"/>
      <c r="AE837" s="235"/>
      <c r="AF837" s="235"/>
      <c r="AG837" s="591"/>
      <c r="AH837" s="591"/>
      <c r="AI837" s="592"/>
      <c r="AJ837" s="592"/>
      <c r="AK837" s="575"/>
      <c r="AL837" s="235"/>
      <c r="AM837" s="235"/>
    </row>
    <row r="838" spans="1:39" s="177" customFormat="1" x14ac:dyDescent="0.2">
      <c r="B838" s="591"/>
      <c r="C838" s="328"/>
      <c r="D838" s="592"/>
      <c r="E838" s="592"/>
      <c r="F838" s="575"/>
      <c r="G838" s="235"/>
      <c r="H838" s="235"/>
      <c r="I838" s="235"/>
      <c r="J838" s="235"/>
      <c r="K838" s="235"/>
      <c r="L838" s="235"/>
      <c r="M838" s="235"/>
      <c r="P838" s="591"/>
      <c r="Q838" s="328"/>
      <c r="R838" s="592"/>
      <c r="S838" s="592"/>
      <c r="T838" s="575"/>
      <c r="U838" s="235"/>
      <c r="V838" s="235"/>
      <c r="Y838" s="591"/>
      <c r="Z838" s="328"/>
      <c r="AA838" s="592"/>
      <c r="AB838" s="592"/>
      <c r="AC838" s="575"/>
      <c r="AD838" s="235"/>
      <c r="AE838" s="235"/>
      <c r="AF838" s="235"/>
      <c r="AG838" s="591"/>
      <c r="AH838" s="591"/>
      <c r="AI838" s="592"/>
      <c r="AJ838" s="592"/>
      <c r="AK838" s="575"/>
      <c r="AL838" s="235"/>
      <c r="AM838" s="235"/>
    </row>
    <row r="839" spans="1:39" s="177" customFormat="1" x14ac:dyDescent="0.2">
      <c r="B839" s="591"/>
      <c r="C839" s="328"/>
      <c r="D839" s="592"/>
      <c r="E839" s="592"/>
      <c r="F839" s="575"/>
      <c r="G839" s="235"/>
      <c r="H839" s="235"/>
      <c r="I839" s="235"/>
      <c r="J839" s="235"/>
      <c r="K839" s="235"/>
      <c r="L839" s="235"/>
      <c r="M839" s="235"/>
      <c r="P839" s="591"/>
      <c r="Q839" s="328"/>
      <c r="R839" s="592"/>
      <c r="S839" s="592"/>
      <c r="T839" s="575"/>
      <c r="U839" s="235"/>
      <c r="V839" s="235"/>
      <c r="Y839" s="591"/>
      <c r="Z839" s="328"/>
      <c r="AA839" s="592"/>
      <c r="AB839" s="592"/>
      <c r="AC839" s="575"/>
      <c r="AD839" s="235"/>
      <c r="AE839" s="235"/>
      <c r="AF839" s="235"/>
      <c r="AG839" s="591"/>
      <c r="AH839" s="591"/>
      <c r="AI839" s="592"/>
      <c r="AJ839" s="592"/>
      <c r="AK839" s="575"/>
      <c r="AL839" s="235"/>
      <c r="AM839" s="235"/>
    </row>
    <row r="840" spans="1:39" s="177" customFormat="1" x14ac:dyDescent="0.2">
      <c r="B840" s="591"/>
      <c r="C840" s="328"/>
      <c r="D840" s="592"/>
      <c r="E840" s="592"/>
      <c r="F840" s="575"/>
      <c r="G840" s="235"/>
      <c r="H840" s="235"/>
      <c r="I840" s="235"/>
      <c r="J840" s="235"/>
      <c r="K840" s="235"/>
      <c r="L840" s="235"/>
      <c r="M840" s="235"/>
      <c r="P840" s="591"/>
      <c r="Q840" s="328"/>
      <c r="R840" s="592"/>
      <c r="S840" s="592"/>
      <c r="T840" s="575"/>
      <c r="U840" s="235"/>
      <c r="V840" s="235"/>
      <c r="Y840" s="591"/>
      <c r="Z840" s="328"/>
      <c r="AA840" s="592"/>
      <c r="AB840" s="592"/>
      <c r="AC840" s="575"/>
      <c r="AD840" s="235"/>
      <c r="AE840" s="235"/>
      <c r="AF840" s="235"/>
      <c r="AG840" s="591"/>
      <c r="AH840" s="591"/>
      <c r="AI840" s="592"/>
      <c r="AJ840" s="592"/>
      <c r="AK840" s="575"/>
      <c r="AL840" s="235"/>
      <c r="AM840" s="235"/>
    </row>
    <row r="841" spans="1:39" s="177" customFormat="1" x14ac:dyDescent="0.2">
      <c r="B841" s="591"/>
      <c r="C841" s="328"/>
      <c r="D841" s="592"/>
      <c r="E841" s="592"/>
      <c r="F841" s="575"/>
      <c r="G841" s="235"/>
      <c r="H841" s="235"/>
      <c r="I841" s="235"/>
      <c r="J841" s="235"/>
      <c r="K841" s="235"/>
      <c r="L841" s="235"/>
      <c r="M841" s="235"/>
      <c r="P841" s="591"/>
      <c r="Q841" s="328"/>
      <c r="R841" s="592"/>
      <c r="S841" s="592"/>
      <c r="T841" s="575"/>
      <c r="U841" s="235"/>
      <c r="V841" s="235"/>
      <c r="Y841" s="591"/>
      <c r="Z841" s="328"/>
      <c r="AA841" s="592"/>
      <c r="AB841" s="592"/>
      <c r="AC841" s="575"/>
      <c r="AD841" s="235"/>
      <c r="AE841" s="235"/>
      <c r="AF841" s="235"/>
      <c r="AG841" s="591"/>
      <c r="AH841" s="591"/>
      <c r="AI841" s="592"/>
      <c r="AJ841" s="592"/>
      <c r="AK841" s="575"/>
      <c r="AL841" s="235"/>
      <c r="AM841" s="235"/>
    </row>
    <row r="842" spans="1:39" s="177" customFormat="1" x14ac:dyDescent="0.2">
      <c r="B842" s="591"/>
      <c r="C842" s="328"/>
      <c r="D842" s="592"/>
      <c r="E842" s="592"/>
      <c r="F842" s="575"/>
      <c r="G842" s="235"/>
      <c r="H842" s="235"/>
      <c r="I842" s="235"/>
      <c r="J842" s="235"/>
      <c r="K842" s="235"/>
      <c r="L842" s="235"/>
      <c r="M842" s="235"/>
      <c r="P842" s="591"/>
      <c r="Q842" s="328"/>
      <c r="R842" s="592"/>
      <c r="S842" s="592"/>
      <c r="T842" s="575"/>
      <c r="U842" s="235"/>
      <c r="V842" s="235"/>
      <c r="Y842" s="591"/>
      <c r="Z842" s="328"/>
      <c r="AA842" s="592"/>
      <c r="AB842" s="592"/>
      <c r="AC842" s="575"/>
      <c r="AD842" s="235"/>
      <c r="AE842" s="235"/>
      <c r="AF842" s="235"/>
      <c r="AG842" s="591"/>
      <c r="AH842" s="591"/>
      <c r="AI842" s="592"/>
      <c r="AJ842" s="592"/>
      <c r="AK842" s="575"/>
      <c r="AL842" s="235"/>
      <c r="AM842" s="235"/>
    </row>
    <row r="843" spans="1:39" s="177" customFormat="1" ht="13.5" thickBot="1" x14ac:dyDescent="0.25">
      <c r="B843" s="591"/>
      <c r="C843" s="328"/>
      <c r="D843" s="592"/>
      <c r="E843" s="592"/>
      <c r="F843" s="575"/>
      <c r="G843" s="235"/>
      <c r="H843" s="235"/>
      <c r="I843" s="235"/>
      <c r="J843" s="235"/>
      <c r="K843" s="235"/>
      <c r="L843" s="235"/>
      <c r="M843" s="235"/>
      <c r="P843" s="591"/>
      <c r="Q843" s="328"/>
      <c r="R843" s="592"/>
      <c r="S843" s="592"/>
      <c r="T843" s="575"/>
      <c r="U843" s="235"/>
      <c r="V843" s="235"/>
      <c r="Y843" s="591"/>
      <c r="Z843" s="328"/>
      <c r="AA843" s="592"/>
      <c r="AB843" s="592"/>
      <c r="AC843" s="575"/>
      <c r="AD843" s="235"/>
      <c r="AE843" s="235"/>
      <c r="AF843" s="235"/>
      <c r="AG843" s="591"/>
      <c r="AH843" s="591"/>
      <c r="AI843" s="592"/>
      <c r="AJ843" s="592"/>
      <c r="AK843" s="575"/>
      <c r="AL843" s="235"/>
      <c r="AM843" s="235"/>
    </row>
    <row r="844" spans="1:39" s="177" customFormat="1" ht="13.5" thickBot="1" x14ac:dyDescent="0.25">
      <c r="A844" s="579">
        <v>40</v>
      </c>
      <c r="B844" s="579"/>
      <c r="C844" s="472"/>
      <c r="D844" s="816" t="s">
        <v>159</v>
      </c>
      <c r="E844" s="812" t="s">
        <v>34</v>
      </c>
      <c r="F844" s="580">
        <f>+$AK856</f>
        <v>0</v>
      </c>
      <c r="G844" s="235"/>
      <c r="H844" s="235"/>
      <c r="I844" s="235"/>
      <c r="J844" s="235"/>
      <c r="K844" s="235"/>
      <c r="L844" s="235"/>
      <c r="M844" s="235"/>
      <c r="O844" s="579"/>
      <c r="P844" s="579"/>
      <c r="Q844" s="472"/>
      <c r="R844" s="816" t="s">
        <v>159</v>
      </c>
      <c r="S844" s="812" t="s">
        <v>34</v>
      </c>
      <c r="T844" s="580">
        <f>+$AK856</f>
        <v>0</v>
      </c>
      <c r="U844" s="235"/>
      <c r="V844" s="235"/>
      <c r="X844" s="579">
        <v>40</v>
      </c>
      <c r="Y844" s="579"/>
      <c r="Z844" s="472"/>
      <c r="AA844" s="816" t="s">
        <v>159</v>
      </c>
      <c r="AB844" s="812" t="s">
        <v>34</v>
      </c>
      <c r="AC844" s="580">
        <f>+$AK856</f>
        <v>0</v>
      </c>
      <c r="AD844" s="235"/>
      <c r="AE844" s="235"/>
      <c r="AF844" s="235"/>
      <c r="AG844" s="579"/>
      <c r="AH844" s="579"/>
      <c r="AI844" s="816" t="s">
        <v>159</v>
      </c>
      <c r="AJ844" s="812" t="s">
        <v>34</v>
      </c>
      <c r="AK844" s="814" t="s">
        <v>18</v>
      </c>
      <c r="AL844" s="235"/>
      <c r="AM844" s="235"/>
    </row>
    <row r="845" spans="1:39" s="177" customFormat="1" ht="51" x14ac:dyDescent="0.2">
      <c r="A845" s="581" t="s">
        <v>7</v>
      </c>
      <c r="B845" s="582" t="str">
        <f>+" אסמכתא " &amp; $B$42 &amp;"         חזרה לטבלה "</f>
        <v xml:space="preserve"> אסמכתא          חזרה לטבלה </v>
      </c>
      <c r="C845" s="477" t="s">
        <v>203</v>
      </c>
      <c r="D845" s="817"/>
      <c r="E845" s="813"/>
      <c r="F845" s="580" t="s">
        <v>18</v>
      </c>
      <c r="G845" s="235"/>
      <c r="H845" s="235"/>
      <c r="I845" s="235"/>
      <c r="J845" s="235"/>
      <c r="K845" s="235"/>
      <c r="L845" s="235"/>
      <c r="M845" s="235"/>
      <c r="O845" s="581" t="s">
        <v>23</v>
      </c>
      <c r="P845" s="582" t="str">
        <f>+" אסמכתא " &amp; $B$42 &amp;"         חזרה לטבלה "</f>
        <v xml:space="preserve"> אסמכתא          חזרה לטבלה </v>
      </c>
      <c r="Q845" s="477" t="s">
        <v>203</v>
      </c>
      <c r="R845" s="817"/>
      <c r="S845" s="813"/>
      <c r="T845" s="580" t="s">
        <v>18</v>
      </c>
      <c r="U845" s="235"/>
      <c r="V845" s="235"/>
      <c r="X845" s="581" t="s">
        <v>7</v>
      </c>
      <c r="Y845" s="582" t="str">
        <f>+" אסמכתא " &amp; $B$42 &amp;"         חזרה לטבלה "</f>
        <v xml:space="preserve"> אסמכתא          חזרה לטבלה </v>
      </c>
      <c r="Z845" s="477" t="s">
        <v>203</v>
      </c>
      <c r="AA845" s="817"/>
      <c r="AB845" s="813"/>
      <c r="AC845" s="580" t="s">
        <v>18</v>
      </c>
      <c r="AD845" s="235"/>
      <c r="AE845" s="235"/>
      <c r="AF845" s="235"/>
      <c r="AG845" s="582" t="s">
        <v>23</v>
      </c>
      <c r="AH845" s="582" t="str">
        <f>+" אסמכתא " &amp; $B$42 &amp;"         חזרה לטבלה "</f>
        <v xml:space="preserve"> אסמכתא          חזרה לטבלה </v>
      </c>
      <c r="AI845" s="817"/>
      <c r="AJ845" s="813"/>
      <c r="AK845" s="815"/>
      <c r="AL845" s="235"/>
      <c r="AM845" s="235"/>
    </row>
    <row r="846" spans="1:39" s="177" customFormat="1" x14ac:dyDescent="0.2">
      <c r="A846" s="583">
        <v>1</v>
      </c>
      <c r="B846" s="584"/>
      <c r="C846" s="585"/>
      <c r="D846" s="586"/>
      <c r="E846" s="586"/>
      <c r="F846" s="587"/>
      <c r="G846" s="235">
        <f>IF(AND((COUNTA($C$42)=1),(COUNTA(F846)=1),($C$42&lt;&gt;0),(OR((E846&lt;$C$62),(E846&gt;($E$62+61))))),1,0)</f>
        <v>0</v>
      </c>
      <c r="H846" s="235">
        <f>IF(AND((COUNTA($C$42)=1),(COUNTA(F846)=1),($C$42&lt;&gt;0),(OR((D846&lt;$C$62),(D846&gt;($E$62))))),1,0)</f>
        <v>0</v>
      </c>
      <c r="I846" s="235"/>
      <c r="J846" s="235"/>
      <c r="K846" s="235"/>
      <c r="L846" s="235"/>
      <c r="M846" s="235"/>
      <c r="O846" s="583">
        <v>12</v>
      </c>
      <c r="P846" s="584"/>
      <c r="Q846" s="585"/>
      <c r="R846" s="586"/>
      <c r="S846" s="586"/>
      <c r="T846" s="587"/>
      <c r="U846" s="235">
        <f>IF(AND((COUNTA($C$42)=1),(COUNTA(T846)=1),($C$42&lt;&gt;0),(OR((S846&lt;$C$62),(S846&gt;($E$62+61))))),1,0)</f>
        <v>0</v>
      </c>
      <c r="V846" s="235">
        <f>IF(AND((COUNTA($C$42)=1),(COUNTA(T846)=1),($C$42&lt;&gt;0),(OR((R846&lt;$C$62),(R846&gt;($E$62))))),1,0)</f>
        <v>0</v>
      </c>
      <c r="X846" s="583">
        <v>23</v>
      </c>
      <c r="Y846" s="584"/>
      <c r="Z846" s="585"/>
      <c r="AA846" s="586"/>
      <c r="AB846" s="586"/>
      <c r="AC846" s="587"/>
      <c r="AD846" s="235">
        <f>IF(AND((COUNTA($C$42)=1),(COUNTA(AC846)=1),($C$42&lt;&gt;0),(OR((AB846&lt;$C$62),(AB846&gt;($E$62+61))))),1,0)</f>
        <v>0</v>
      </c>
      <c r="AE846" s="235">
        <f t="shared" ref="AE846:AE856" si="315">IF(AND((COUNTA($C$42)=1),(COUNTA(AC846)=1),($C$42&lt;&gt;0),(OR((AA846&lt;$C$62),(AA846&gt;($E$62))))),1,0)</f>
        <v>0</v>
      </c>
      <c r="AF846" s="235"/>
      <c r="AG846" s="584">
        <v>34</v>
      </c>
      <c r="AH846" s="584"/>
      <c r="AI846" s="586"/>
      <c r="AJ846" s="586"/>
      <c r="AK846" s="587"/>
      <c r="AL846" s="235">
        <f>IF(AND((COUNTA($C$42)=1),(COUNTA(AK846)=1),($C$42&lt;&gt;0),(OR((AJ846&lt;$C$62),(AJ846&gt;($E$62+61))))),1,0)</f>
        <v>0</v>
      </c>
      <c r="AM846" s="235">
        <f>IF(AND((COUNTA($C$42)=1),(COUNTA(AK846)=1),($C$42&lt;&gt;0),(OR((AI846&lt;$C$62),(AI846&gt;($E$62))))),1,0)</f>
        <v>0</v>
      </c>
    </row>
    <row r="847" spans="1:39" s="177" customFormat="1" x14ac:dyDescent="0.2">
      <c r="A847" s="583">
        <v>2</v>
      </c>
      <c r="B847" s="584"/>
      <c r="C847" s="585"/>
      <c r="D847" s="586"/>
      <c r="E847" s="586"/>
      <c r="F847" s="587"/>
      <c r="G847" s="235">
        <f t="shared" ref="G847:G856" si="316">IF(AND((COUNTA($C$42)=1),(COUNTA(F847)=1),($C$42&lt;&gt;0),(OR((E847&lt;$C$62),(E847&gt;($E$62+61))))),1,0)</f>
        <v>0</v>
      </c>
      <c r="H847" s="235">
        <f t="shared" ref="H847:H856" si="317">IF(AND((COUNTA($C$42)=1),(COUNTA(F847)=1),($C$42&lt;&gt;0),(OR((D847&lt;$C$62),(D847&gt;($E$62))))),1,0)</f>
        <v>0</v>
      </c>
      <c r="I847" s="235"/>
      <c r="J847" s="235"/>
      <c r="K847" s="235"/>
      <c r="L847" s="235"/>
      <c r="M847" s="235"/>
      <c r="O847" s="583">
        <v>13</v>
      </c>
      <c r="P847" s="584"/>
      <c r="Q847" s="585"/>
      <c r="R847" s="586"/>
      <c r="S847" s="586"/>
      <c r="T847" s="587"/>
      <c r="U847" s="235">
        <f t="shared" ref="U847:U856" si="318">IF(AND((COUNTA($C$42)=1),(COUNTA(T847)=1),($C$42&lt;&gt;0),(OR((S847&lt;$C$62),(S847&gt;($E$62+61))))),1,0)</f>
        <v>0</v>
      </c>
      <c r="V847" s="235">
        <f t="shared" ref="V847:V856" si="319">IF(AND((COUNTA($C$42)=1),(COUNTA(T847)=1),($C$42&lt;&gt;0),(OR((R847&lt;$C$62),(R847&gt;($E$62))))),1,0)</f>
        <v>0</v>
      </c>
      <c r="X847" s="583">
        <v>24</v>
      </c>
      <c r="Y847" s="584"/>
      <c r="Z847" s="585"/>
      <c r="AA847" s="586"/>
      <c r="AB847" s="586"/>
      <c r="AC847" s="587"/>
      <c r="AD847" s="235">
        <f t="shared" ref="AD847:AD856" si="320">IF(AND((COUNTA($C$42)=1),(COUNTA(AC847)=1),($C$42&lt;&gt;0),(OR((AB847&lt;$C$62),(AB847&gt;($E$62+61))))),1,0)</f>
        <v>0</v>
      </c>
      <c r="AE847" s="235">
        <f t="shared" si="315"/>
        <v>0</v>
      </c>
      <c r="AF847" s="235"/>
      <c r="AG847" s="584">
        <v>35</v>
      </c>
      <c r="AH847" s="584"/>
      <c r="AI847" s="586"/>
      <c r="AJ847" s="586"/>
      <c r="AK847" s="587"/>
      <c r="AL847" s="235">
        <f t="shared" ref="AL847:AL855" si="321">IF(AND((COUNTA($C$42)=1),(COUNTA(AK847)=1),($C$42&lt;&gt;0),(OR((AJ847&lt;$C$62),(AJ847&gt;($E$62+61))))),1,0)</f>
        <v>0</v>
      </c>
      <c r="AM847" s="235">
        <f t="shared" ref="AM847:AM855" si="322">IF(AND((COUNTA($C$42)=1),(COUNTA(AK847)=1),($C$42&lt;&gt;0),(OR((AI847&lt;$C$62),(AI847&gt;($E$62))))),1,0)</f>
        <v>0</v>
      </c>
    </row>
    <row r="848" spans="1:39" s="177" customFormat="1" x14ac:dyDescent="0.2">
      <c r="A848" s="583">
        <v>3</v>
      </c>
      <c r="B848" s="584"/>
      <c r="C848" s="585"/>
      <c r="D848" s="586"/>
      <c r="E848" s="586"/>
      <c r="F848" s="587"/>
      <c r="G848" s="235">
        <f t="shared" si="316"/>
        <v>0</v>
      </c>
      <c r="H848" s="235">
        <f t="shared" si="317"/>
        <v>0</v>
      </c>
      <c r="I848" s="235"/>
      <c r="J848" s="235"/>
      <c r="K848" s="235"/>
      <c r="L848" s="235"/>
      <c r="M848" s="235"/>
      <c r="O848" s="583">
        <v>14</v>
      </c>
      <c r="P848" s="584"/>
      <c r="Q848" s="585"/>
      <c r="R848" s="586"/>
      <c r="S848" s="586"/>
      <c r="T848" s="587"/>
      <c r="U848" s="235">
        <f t="shared" si="318"/>
        <v>0</v>
      </c>
      <c r="V848" s="235">
        <f t="shared" si="319"/>
        <v>0</v>
      </c>
      <c r="X848" s="583">
        <v>25</v>
      </c>
      <c r="Y848" s="584"/>
      <c r="Z848" s="585"/>
      <c r="AA848" s="586"/>
      <c r="AB848" s="586"/>
      <c r="AC848" s="587"/>
      <c r="AD848" s="235">
        <f t="shared" si="320"/>
        <v>0</v>
      </c>
      <c r="AE848" s="235">
        <f t="shared" si="315"/>
        <v>0</v>
      </c>
      <c r="AF848" s="235"/>
      <c r="AG848" s="584">
        <v>36</v>
      </c>
      <c r="AH848" s="584"/>
      <c r="AI848" s="586"/>
      <c r="AJ848" s="586"/>
      <c r="AK848" s="587"/>
      <c r="AL848" s="235">
        <f t="shared" si="321"/>
        <v>0</v>
      </c>
      <c r="AM848" s="235">
        <f t="shared" si="322"/>
        <v>0</v>
      </c>
    </row>
    <row r="849" spans="1:39" s="177" customFormat="1" x14ac:dyDescent="0.2">
      <c r="A849" s="583">
        <v>4</v>
      </c>
      <c r="B849" s="584"/>
      <c r="C849" s="585"/>
      <c r="D849" s="586"/>
      <c r="E849" s="586"/>
      <c r="F849" s="587"/>
      <c r="G849" s="235">
        <f t="shared" si="316"/>
        <v>0</v>
      </c>
      <c r="H849" s="235">
        <f t="shared" si="317"/>
        <v>0</v>
      </c>
      <c r="I849" s="235"/>
      <c r="J849" s="235"/>
      <c r="K849" s="235"/>
      <c r="L849" s="235"/>
      <c r="M849" s="235"/>
      <c r="O849" s="583">
        <v>15</v>
      </c>
      <c r="P849" s="584"/>
      <c r="Q849" s="585"/>
      <c r="R849" s="586"/>
      <c r="S849" s="586"/>
      <c r="T849" s="587"/>
      <c r="U849" s="235">
        <f t="shared" si="318"/>
        <v>0</v>
      </c>
      <c r="V849" s="235">
        <f t="shared" si="319"/>
        <v>0</v>
      </c>
      <c r="X849" s="583">
        <v>26</v>
      </c>
      <c r="Y849" s="584"/>
      <c r="Z849" s="585"/>
      <c r="AA849" s="586"/>
      <c r="AB849" s="586"/>
      <c r="AC849" s="587"/>
      <c r="AD849" s="235">
        <f t="shared" si="320"/>
        <v>0</v>
      </c>
      <c r="AE849" s="235">
        <f t="shared" si="315"/>
        <v>0</v>
      </c>
      <c r="AF849" s="235"/>
      <c r="AG849" s="584">
        <v>37</v>
      </c>
      <c r="AH849" s="584"/>
      <c r="AI849" s="586"/>
      <c r="AJ849" s="586"/>
      <c r="AK849" s="587"/>
      <c r="AL849" s="235">
        <f t="shared" si="321"/>
        <v>0</v>
      </c>
      <c r="AM849" s="235">
        <f t="shared" si="322"/>
        <v>0</v>
      </c>
    </row>
    <row r="850" spans="1:39" s="177" customFormat="1" x14ac:dyDescent="0.2">
      <c r="A850" s="583">
        <v>5</v>
      </c>
      <c r="B850" s="584"/>
      <c r="C850" s="585"/>
      <c r="D850" s="586"/>
      <c r="E850" s="586"/>
      <c r="F850" s="587"/>
      <c r="G850" s="235">
        <f t="shared" si="316"/>
        <v>0</v>
      </c>
      <c r="H850" s="235">
        <f t="shared" si="317"/>
        <v>0</v>
      </c>
      <c r="I850" s="235"/>
      <c r="J850" s="235"/>
      <c r="K850" s="235"/>
      <c r="L850" s="235"/>
      <c r="M850" s="235"/>
      <c r="O850" s="583">
        <v>16</v>
      </c>
      <c r="P850" s="584"/>
      <c r="Q850" s="585"/>
      <c r="R850" s="586"/>
      <c r="S850" s="586"/>
      <c r="T850" s="587"/>
      <c r="U850" s="235">
        <f t="shared" si="318"/>
        <v>0</v>
      </c>
      <c r="V850" s="235">
        <f t="shared" si="319"/>
        <v>0</v>
      </c>
      <c r="X850" s="583">
        <v>27</v>
      </c>
      <c r="Y850" s="584"/>
      <c r="Z850" s="585"/>
      <c r="AA850" s="586"/>
      <c r="AB850" s="586"/>
      <c r="AC850" s="587"/>
      <c r="AD850" s="235">
        <f t="shared" si="320"/>
        <v>0</v>
      </c>
      <c r="AE850" s="235">
        <f t="shared" si="315"/>
        <v>0</v>
      </c>
      <c r="AF850" s="235"/>
      <c r="AG850" s="584">
        <v>38</v>
      </c>
      <c r="AH850" s="584"/>
      <c r="AI850" s="586"/>
      <c r="AJ850" s="586"/>
      <c r="AK850" s="587"/>
      <c r="AL850" s="235">
        <f t="shared" si="321"/>
        <v>0</v>
      </c>
      <c r="AM850" s="235">
        <f t="shared" si="322"/>
        <v>0</v>
      </c>
    </row>
    <row r="851" spans="1:39" s="177" customFormat="1" x14ac:dyDescent="0.2">
      <c r="A851" s="583">
        <v>6</v>
      </c>
      <c r="B851" s="584"/>
      <c r="C851" s="585"/>
      <c r="D851" s="586"/>
      <c r="E851" s="586"/>
      <c r="F851" s="587"/>
      <c r="G851" s="235">
        <f t="shared" si="316"/>
        <v>0</v>
      </c>
      <c r="H851" s="235">
        <f t="shared" si="317"/>
        <v>0</v>
      </c>
      <c r="I851" s="235"/>
      <c r="J851" s="235"/>
      <c r="K851" s="235"/>
      <c r="L851" s="235"/>
      <c r="M851" s="235"/>
      <c r="O851" s="583">
        <v>17</v>
      </c>
      <c r="P851" s="584"/>
      <c r="Q851" s="585"/>
      <c r="R851" s="586"/>
      <c r="S851" s="586"/>
      <c r="T851" s="587"/>
      <c r="U851" s="235">
        <f t="shared" si="318"/>
        <v>0</v>
      </c>
      <c r="V851" s="235">
        <f t="shared" si="319"/>
        <v>0</v>
      </c>
      <c r="X851" s="583">
        <v>28</v>
      </c>
      <c r="Y851" s="584"/>
      <c r="Z851" s="585"/>
      <c r="AA851" s="586"/>
      <c r="AB851" s="586"/>
      <c r="AC851" s="587"/>
      <c r="AD851" s="235">
        <f t="shared" si="320"/>
        <v>0</v>
      </c>
      <c r="AE851" s="235">
        <f t="shared" si="315"/>
        <v>0</v>
      </c>
      <c r="AF851" s="235"/>
      <c r="AG851" s="584">
        <v>39</v>
      </c>
      <c r="AH851" s="584"/>
      <c r="AI851" s="586"/>
      <c r="AJ851" s="586"/>
      <c r="AK851" s="587"/>
      <c r="AL851" s="235">
        <f t="shared" si="321"/>
        <v>0</v>
      </c>
      <c r="AM851" s="235">
        <f t="shared" si="322"/>
        <v>0</v>
      </c>
    </row>
    <row r="852" spans="1:39" s="177" customFormat="1" x14ac:dyDescent="0.2">
      <c r="A852" s="583">
        <v>7</v>
      </c>
      <c r="B852" s="584"/>
      <c r="C852" s="585"/>
      <c r="D852" s="586"/>
      <c r="E852" s="586"/>
      <c r="F852" s="587"/>
      <c r="G852" s="235">
        <f t="shared" si="316"/>
        <v>0</v>
      </c>
      <c r="H852" s="235">
        <f t="shared" si="317"/>
        <v>0</v>
      </c>
      <c r="I852" s="235"/>
      <c r="J852" s="235"/>
      <c r="K852" s="235"/>
      <c r="L852" s="235"/>
      <c r="M852" s="235"/>
      <c r="O852" s="583">
        <v>18</v>
      </c>
      <c r="P852" s="584"/>
      <c r="Q852" s="585"/>
      <c r="R852" s="586"/>
      <c r="S852" s="586"/>
      <c r="T852" s="587"/>
      <c r="U852" s="235">
        <f t="shared" si="318"/>
        <v>0</v>
      </c>
      <c r="V852" s="235">
        <f t="shared" si="319"/>
        <v>0</v>
      </c>
      <c r="X852" s="583">
        <v>29</v>
      </c>
      <c r="Y852" s="584"/>
      <c r="Z852" s="585"/>
      <c r="AA852" s="586"/>
      <c r="AB852" s="586"/>
      <c r="AC852" s="587"/>
      <c r="AD852" s="235">
        <f t="shared" si="320"/>
        <v>0</v>
      </c>
      <c r="AE852" s="235">
        <f t="shared" si="315"/>
        <v>0</v>
      </c>
      <c r="AF852" s="235"/>
      <c r="AG852" s="584">
        <v>40</v>
      </c>
      <c r="AH852" s="584"/>
      <c r="AI852" s="586"/>
      <c r="AJ852" s="586"/>
      <c r="AK852" s="587"/>
      <c r="AL852" s="235">
        <f t="shared" si="321"/>
        <v>0</v>
      </c>
      <c r="AM852" s="235">
        <f t="shared" si="322"/>
        <v>0</v>
      </c>
    </row>
    <row r="853" spans="1:39" s="177" customFormat="1" x14ac:dyDescent="0.2">
      <c r="A853" s="583">
        <v>8</v>
      </c>
      <c r="B853" s="584"/>
      <c r="C853" s="585"/>
      <c r="D853" s="586"/>
      <c r="E853" s="586"/>
      <c r="F853" s="587"/>
      <c r="G853" s="235">
        <f t="shared" si="316"/>
        <v>0</v>
      </c>
      <c r="H853" s="235">
        <f t="shared" si="317"/>
        <v>0</v>
      </c>
      <c r="I853" s="235"/>
      <c r="J853" s="235"/>
      <c r="K853" s="235"/>
      <c r="L853" s="235"/>
      <c r="M853" s="235"/>
      <c r="O853" s="583">
        <v>19</v>
      </c>
      <c r="P853" s="584"/>
      <c r="Q853" s="585"/>
      <c r="R853" s="586"/>
      <c r="S853" s="586"/>
      <c r="T853" s="587"/>
      <c r="U853" s="235">
        <f t="shared" si="318"/>
        <v>0</v>
      </c>
      <c r="V853" s="235">
        <f t="shared" si="319"/>
        <v>0</v>
      </c>
      <c r="X853" s="583">
        <v>30</v>
      </c>
      <c r="Y853" s="584"/>
      <c r="Z853" s="585"/>
      <c r="AA853" s="586"/>
      <c r="AB853" s="586"/>
      <c r="AC853" s="587"/>
      <c r="AD853" s="235">
        <f t="shared" si="320"/>
        <v>0</v>
      </c>
      <c r="AE853" s="235">
        <f t="shared" si="315"/>
        <v>0</v>
      </c>
      <c r="AF853" s="235"/>
      <c r="AG853" s="584">
        <v>41</v>
      </c>
      <c r="AH853" s="584"/>
      <c r="AI853" s="586"/>
      <c r="AJ853" s="586"/>
      <c r="AK853" s="587"/>
      <c r="AL853" s="235">
        <f t="shared" si="321"/>
        <v>0</v>
      </c>
      <c r="AM853" s="235">
        <f t="shared" si="322"/>
        <v>0</v>
      </c>
    </row>
    <row r="854" spans="1:39" s="177" customFormat="1" x14ac:dyDescent="0.2">
      <c r="A854" s="583">
        <v>9</v>
      </c>
      <c r="B854" s="584"/>
      <c r="C854" s="585"/>
      <c r="D854" s="586"/>
      <c r="E854" s="586"/>
      <c r="F854" s="587"/>
      <c r="G854" s="235">
        <f t="shared" si="316"/>
        <v>0</v>
      </c>
      <c r="H854" s="235">
        <f t="shared" si="317"/>
        <v>0</v>
      </c>
      <c r="I854" s="235"/>
      <c r="J854" s="235"/>
      <c r="K854" s="235"/>
      <c r="L854" s="235"/>
      <c r="M854" s="235"/>
      <c r="O854" s="583">
        <v>20</v>
      </c>
      <c r="P854" s="584"/>
      <c r="Q854" s="585"/>
      <c r="R854" s="586"/>
      <c r="S854" s="586"/>
      <c r="T854" s="587"/>
      <c r="U854" s="235">
        <f t="shared" si="318"/>
        <v>0</v>
      </c>
      <c r="V854" s="235">
        <f t="shared" si="319"/>
        <v>0</v>
      </c>
      <c r="X854" s="583">
        <v>31</v>
      </c>
      <c r="Y854" s="584"/>
      <c r="Z854" s="585"/>
      <c r="AA854" s="586"/>
      <c r="AB854" s="586"/>
      <c r="AC854" s="587"/>
      <c r="AD854" s="235">
        <f t="shared" si="320"/>
        <v>0</v>
      </c>
      <c r="AE854" s="235">
        <f t="shared" si="315"/>
        <v>0</v>
      </c>
      <c r="AF854" s="235"/>
      <c r="AG854" s="584">
        <v>42</v>
      </c>
      <c r="AH854" s="584"/>
      <c r="AI854" s="586"/>
      <c r="AJ854" s="586"/>
      <c r="AK854" s="587"/>
      <c r="AL854" s="235">
        <f t="shared" si="321"/>
        <v>0</v>
      </c>
      <c r="AM854" s="235">
        <f t="shared" si="322"/>
        <v>0</v>
      </c>
    </row>
    <row r="855" spans="1:39" s="177" customFormat="1" x14ac:dyDescent="0.2">
      <c r="A855" s="583">
        <v>10</v>
      </c>
      <c r="B855" s="584"/>
      <c r="C855" s="585"/>
      <c r="D855" s="586"/>
      <c r="E855" s="586"/>
      <c r="F855" s="587"/>
      <c r="G855" s="235">
        <f t="shared" si="316"/>
        <v>0</v>
      </c>
      <c r="H855" s="235">
        <f t="shared" si="317"/>
        <v>0</v>
      </c>
      <c r="I855" s="235"/>
      <c r="J855" s="235"/>
      <c r="K855" s="235"/>
      <c r="L855" s="235"/>
      <c r="M855" s="235"/>
      <c r="O855" s="583">
        <v>21</v>
      </c>
      <c r="P855" s="584"/>
      <c r="Q855" s="585"/>
      <c r="R855" s="586"/>
      <c r="S855" s="586"/>
      <c r="T855" s="587"/>
      <c r="U855" s="235">
        <f t="shared" si="318"/>
        <v>0</v>
      </c>
      <c r="V855" s="235">
        <f t="shared" si="319"/>
        <v>0</v>
      </c>
      <c r="X855" s="583">
        <v>32</v>
      </c>
      <c r="Y855" s="584"/>
      <c r="Z855" s="585"/>
      <c r="AA855" s="586"/>
      <c r="AB855" s="586"/>
      <c r="AC855" s="587"/>
      <c r="AD855" s="235">
        <f t="shared" si="320"/>
        <v>0</v>
      </c>
      <c r="AE855" s="235">
        <f t="shared" si="315"/>
        <v>0</v>
      </c>
      <c r="AF855" s="235"/>
      <c r="AG855" s="584">
        <v>43</v>
      </c>
      <c r="AH855" s="584"/>
      <c r="AI855" s="586"/>
      <c r="AJ855" s="586"/>
      <c r="AK855" s="587"/>
      <c r="AL855" s="235">
        <f t="shared" si="321"/>
        <v>0</v>
      </c>
      <c r="AM855" s="235">
        <f t="shared" si="322"/>
        <v>0</v>
      </c>
    </row>
    <row r="856" spans="1:39" s="177" customFormat="1" ht="13.5" thickBot="1" x14ac:dyDescent="0.25">
      <c r="A856" s="583">
        <v>11</v>
      </c>
      <c r="B856" s="584"/>
      <c r="C856" s="585"/>
      <c r="D856" s="586"/>
      <c r="E856" s="586"/>
      <c r="F856" s="587"/>
      <c r="G856" s="235">
        <f t="shared" si="316"/>
        <v>0</v>
      </c>
      <c r="H856" s="235">
        <f t="shared" si="317"/>
        <v>0</v>
      </c>
      <c r="I856" s="235"/>
      <c r="J856" s="235"/>
      <c r="K856" s="235"/>
      <c r="L856" s="235"/>
      <c r="M856" s="235"/>
      <c r="O856" s="583">
        <v>22</v>
      </c>
      <c r="P856" s="584"/>
      <c r="Q856" s="585"/>
      <c r="R856" s="586"/>
      <c r="S856" s="586"/>
      <c r="T856" s="587"/>
      <c r="U856" s="235">
        <f t="shared" si="318"/>
        <v>0</v>
      </c>
      <c r="V856" s="235">
        <f t="shared" si="319"/>
        <v>0</v>
      </c>
      <c r="X856" s="583">
        <v>33</v>
      </c>
      <c r="Y856" s="584"/>
      <c r="Z856" s="585"/>
      <c r="AA856" s="586"/>
      <c r="AB856" s="586"/>
      <c r="AC856" s="587"/>
      <c r="AD856" s="235">
        <f t="shared" si="320"/>
        <v>0</v>
      </c>
      <c r="AE856" s="235">
        <f t="shared" si="315"/>
        <v>0</v>
      </c>
      <c r="AF856" s="235"/>
      <c r="AG856" s="589"/>
      <c r="AH856" s="589" t="s">
        <v>3</v>
      </c>
      <c r="AI856" s="589"/>
      <c r="AJ856" s="589"/>
      <c r="AK856" s="590">
        <f>SUM(F846:F856)+SUM(T846:T856)+SUM(AK846:AK855)+SUM(AC846:AC856)</f>
        <v>0</v>
      </c>
      <c r="AL856" s="235"/>
      <c r="AM856" s="235"/>
    </row>
    <row r="857" spans="1:39" s="177" customFormat="1" x14ac:dyDescent="0.2">
      <c r="E857" s="459"/>
      <c r="F857" s="459"/>
      <c r="G857" s="459"/>
      <c r="M857" s="575"/>
    </row>
    <row r="858" spans="1:39" s="177" customFormat="1" x14ac:dyDescent="0.2">
      <c r="E858" s="459"/>
      <c r="F858" s="459"/>
      <c r="G858" s="459"/>
      <c r="M858" s="575"/>
    </row>
    <row r="859" spans="1:39" s="177" customFormat="1" x14ac:dyDescent="0.2">
      <c r="E859" s="459"/>
      <c r="F859" s="459"/>
      <c r="G859" s="459"/>
      <c r="M859" s="575"/>
    </row>
    <row r="860" spans="1:39" s="177" customFormat="1" x14ac:dyDescent="0.2">
      <c r="E860" s="459"/>
      <c r="F860" s="459"/>
      <c r="G860" s="459"/>
      <c r="M860" s="575"/>
    </row>
    <row r="861" spans="1:39" s="177" customFormat="1" x14ac:dyDescent="0.2">
      <c r="E861" s="459"/>
      <c r="F861" s="459"/>
      <c r="G861" s="459"/>
      <c r="M861" s="575"/>
    </row>
    <row r="862" spans="1:39" s="177" customFormat="1" x14ac:dyDescent="0.2">
      <c r="E862" s="459"/>
      <c r="F862" s="459"/>
      <c r="G862" s="459"/>
      <c r="M862" s="575"/>
    </row>
    <row r="863" spans="1:39" s="177" customFormat="1" x14ac:dyDescent="0.2">
      <c r="E863" s="459"/>
      <c r="F863" s="459"/>
      <c r="G863" s="459"/>
      <c r="M863" s="575"/>
    </row>
    <row r="864" spans="1:39" s="177" customFormat="1" x14ac:dyDescent="0.2">
      <c r="E864" s="459"/>
      <c r="F864" s="459"/>
      <c r="G864" s="459"/>
      <c r="M864" s="575"/>
    </row>
    <row r="865" spans="5:13" s="177" customFormat="1" x14ac:dyDescent="0.2">
      <c r="E865" s="459"/>
      <c r="F865" s="459"/>
      <c r="G865" s="459"/>
      <c r="M865" s="575"/>
    </row>
    <row r="866" spans="5:13" s="177" customFormat="1" x14ac:dyDescent="0.2">
      <c r="E866" s="459"/>
      <c r="F866" s="459"/>
      <c r="G866" s="459"/>
      <c r="M866" s="575"/>
    </row>
    <row r="867" spans="5:13" s="177" customFormat="1" x14ac:dyDescent="0.2">
      <c r="E867" s="459"/>
      <c r="F867" s="459"/>
      <c r="G867" s="459"/>
      <c r="M867" s="575"/>
    </row>
    <row r="868" spans="5:13" s="177" customFormat="1" x14ac:dyDescent="0.2">
      <c r="E868" s="459"/>
      <c r="F868" s="459"/>
      <c r="G868" s="459"/>
      <c r="M868" s="575"/>
    </row>
    <row r="869" spans="5:13" s="177" customFormat="1" x14ac:dyDescent="0.2">
      <c r="E869" s="459"/>
      <c r="F869" s="459"/>
      <c r="G869" s="459"/>
      <c r="M869" s="575"/>
    </row>
    <row r="870" spans="5:13" s="177" customFormat="1" x14ac:dyDescent="0.2">
      <c r="E870" s="459"/>
      <c r="F870" s="459"/>
      <c r="G870" s="459"/>
      <c r="M870" s="575"/>
    </row>
    <row r="871" spans="5:13" s="177" customFormat="1" x14ac:dyDescent="0.2">
      <c r="E871" s="459"/>
      <c r="F871" s="459"/>
      <c r="G871" s="459"/>
      <c r="M871" s="575"/>
    </row>
    <row r="872" spans="5:13" s="177" customFormat="1" x14ac:dyDescent="0.2">
      <c r="E872" s="459"/>
      <c r="F872" s="459"/>
      <c r="G872" s="459"/>
      <c r="M872" s="575"/>
    </row>
    <row r="873" spans="5:13" s="177" customFormat="1" x14ac:dyDescent="0.2">
      <c r="E873" s="459"/>
      <c r="F873" s="459"/>
      <c r="G873" s="459"/>
      <c r="M873" s="575"/>
    </row>
    <row r="874" spans="5:13" s="177" customFormat="1" x14ac:dyDescent="0.2">
      <c r="E874" s="459"/>
      <c r="F874" s="459"/>
      <c r="G874" s="459"/>
      <c r="M874" s="575"/>
    </row>
    <row r="875" spans="5:13" s="177" customFormat="1" x14ac:dyDescent="0.2">
      <c r="E875" s="459"/>
      <c r="F875" s="459"/>
      <c r="G875" s="459"/>
      <c r="M875" s="575"/>
    </row>
    <row r="876" spans="5:13" s="177" customFormat="1" x14ac:dyDescent="0.2">
      <c r="E876" s="459"/>
      <c r="F876" s="459"/>
      <c r="G876" s="459"/>
      <c r="M876" s="575"/>
    </row>
    <row r="877" spans="5:13" s="177" customFormat="1" x14ac:dyDescent="0.2">
      <c r="E877" s="459"/>
      <c r="F877" s="459"/>
      <c r="G877" s="459"/>
      <c r="M877" s="575"/>
    </row>
    <row r="878" spans="5:13" s="177" customFormat="1" x14ac:dyDescent="0.2">
      <c r="E878" s="459"/>
      <c r="F878" s="459"/>
      <c r="G878" s="459"/>
      <c r="M878" s="575"/>
    </row>
    <row r="879" spans="5:13" s="177" customFormat="1" x14ac:dyDescent="0.2">
      <c r="E879" s="459"/>
      <c r="F879" s="459"/>
      <c r="G879" s="459"/>
      <c r="M879" s="575"/>
    </row>
    <row r="880" spans="5:13" s="177" customFormat="1" x14ac:dyDescent="0.2">
      <c r="E880" s="459"/>
      <c r="F880" s="459"/>
      <c r="G880" s="459"/>
      <c r="M880" s="575"/>
    </row>
    <row r="881" spans="5:13" s="177" customFormat="1" x14ac:dyDescent="0.2">
      <c r="E881" s="459"/>
      <c r="F881" s="459"/>
      <c r="G881" s="459"/>
      <c r="M881" s="575"/>
    </row>
    <row r="882" spans="5:13" s="177" customFormat="1" x14ac:dyDescent="0.2">
      <c r="E882" s="459"/>
      <c r="F882" s="459"/>
      <c r="G882" s="459"/>
      <c r="M882" s="575"/>
    </row>
    <row r="883" spans="5:13" s="177" customFormat="1" x14ac:dyDescent="0.2">
      <c r="E883" s="459"/>
      <c r="F883" s="459"/>
      <c r="G883" s="459"/>
      <c r="M883" s="575"/>
    </row>
    <row r="884" spans="5:13" s="177" customFormat="1" x14ac:dyDescent="0.2">
      <c r="E884" s="459"/>
      <c r="F884" s="459"/>
      <c r="G884" s="459"/>
      <c r="M884" s="575"/>
    </row>
    <row r="885" spans="5:13" s="177" customFormat="1" x14ac:dyDescent="0.2">
      <c r="E885" s="459"/>
      <c r="F885" s="459"/>
      <c r="G885" s="459"/>
      <c r="M885" s="575"/>
    </row>
    <row r="886" spans="5:13" s="177" customFormat="1" x14ac:dyDescent="0.2">
      <c r="E886" s="459"/>
      <c r="F886" s="459"/>
      <c r="G886" s="459"/>
      <c r="M886" s="575"/>
    </row>
    <row r="887" spans="5:13" s="177" customFormat="1" x14ac:dyDescent="0.2">
      <c r="E887" s="459"/>
      <c r="F887" s="459"/>
      <c r="G887" s="459"/>
      <c r="M887" s="575"/>
    </row>
    <row r="888" spans="5:13" s="177" customFormat="1" x14ac:dyDescent="0.2">
      <c r="E888" s="459"/>
      <c r="F888" s="459"/>
      <c r="G888" s="459"/>
      <c r="M888" s="575"/>
    </row>
    <row r="889" spans="5:13" s="177" customFormat="1" x14ac:dyDescent="0.2">
      <c r="E889" s="459"/>
      <c r="F889" s="459"/>
      <c r="G889" s="459"/>
      <c r="M889" s="575"/>
    </row>
    <row r="890" spans="5:13" s="177" customFormat="1" x14ac:dyDescent="0.2">
      <c r="E890" s="459"/>
      <c r="F890" s="459"/>
      <c r="G890" s="459"/>
      <c r="M890" s="575"/>
    </row>
    <row r="891" spans="5:13" s="177" customFormat="1" x14ac:dyDescent="0.2">
      <c r="E891" s="459"/>
      <c r="F891" s="459"/>
      <c r="G891" s="459"/>
      <c r="M891" s="575"/>
    </row>
    <row r="892" spans="5:13" s="177" customFormat="1" x14ac:dyDescent="0.2">
      <c r="E892" s="459"/>
      <c r="F892" s="459"/>
      <c r="G892" s="459"/>
      <c r="M892" s="575"/>
    </row>
    <row r="893" spans="5:13" s="177" customFormat="1" x14ac:dyDescent="0.2">
      <c r="E893" s="459"/>
      <c r="F893" s="459"/>
      <c r="G893" s="459"/>
      <c r="M893" s="575"/>
    </row>
    <row r="894" spans="5:13" s="177" customFormat="1" x14ac:dyDescent="0.2">
      <c r="E894" s="459"/>
      <c r="F894" s="459"/>
      <c r="G894" s="459"/>
      <c r="M894" s="575"/>
    </row>
    <row r="895" spans="5:13" s="177" customFormat="1" x14ac:dyDescent="0.2">
      <c r="E895" s="459"/>
      <c r="F895" s="459"/>
      <c r="G895" s="459"/>
      <c r="M895" s="575"/>
    </row>
    <row r="896" spans="5:13" s="177" customFormat="1" x14ac:dyDescent="0.2">
      <c r="E896" s="459"/>
      <c r="F896" s="459"/>
      <c r="G896" s="459"/>
      <c r="M896" s="575"/>
    </row>
    <row r="897" spans="5:13" s="177" customFormat="1" x14ac:dyDescent="0.2">
      <c r="E897" s="459"/>
      <c r="F897" s="459"/>
      <c r="G897" s="459"/>
      <c r="M897" s="575"/>
    </row>
    <row r="898" spans="5:13" s="177" customFormat="1" x14ac:dyDescent="0.2">
      <c r="E898" s="459"/>
      <c r="F898" s="459"/>
      <c r="G898" s="459"/>
      <c r="M898" s="575"/>
    </row>
    <row r="899" spans="5:13" s="177" customFormat="1" x14ac:dyDescent="0.2">
      <c r="E899" s="459"/>
      <c r="F899" s="459"/>
      <c r="G899" s="459"/>
      <c r="M899" s="575"/>
    </row>
    <row r="900" spans="5:13" s="177" customFormat="1" x14ac:dyDescent="0.2">
      <c r="E900" s="459"/>
      <c r="F900" s="459"/>
      <c r="G900" s="459"/>
      <c r="M900" s="575"/>
    </row>
    <row r="901" spans="5:13" s="177" customFormat="1" x14ac:dyDescent="0.2">
      <c r="E901" s="459"/>
      <c r="F901" s="459"/>
      <c r="G901" s="459"/>
      <c r="M901" s="575"/>
    </row>
    <row r="902" spans="5:13" s="177" customFormat="1" x14ac:dyDescent="0.2">
      <c r="E902" s="459"/>
      <c r="F902" s="459"/>
      <c r="G902" s="459"/>
      <c r="M902" s="575"/>
    </row>
    <row r="903" spans="5:13" s="177" customFormat="1" x14ac:dyDescent="0.2">
      <c r="E903" s="459"/>
      <c r="F903" s="459"/>
      <c r="G903" s="459"/>
      <c r="M903" s="575"/>
    </row>
    <row r="904" spans="5:13" s="177" customFormat="1" x14ac:dyDescent="0.2">
      <c r="E904" s="459"/>
      <c r="F904" s="459"/>
      <c r="G904" s="459"/>
      <c r="M904" s="575"/>
    </row>
    <row r="905" spans="5:13" s="177" customFormat="1" x14ac:dyDescent="0.2">
      <c r="E905" s="459"/>
      <c r="F905" s="459"/>
      <c r="G905" s="459"/>
      <c r="M905" s="575"/>
    </row>
    <row r="906" spans="5:13" s="177" customFormat="1" x14ac:dyDescent="0.2">
      <c r="E906" s="459"/>
      <c r="F906" s="459"/>
      <c r="G906" s="459"/>
      <c r="M906" s="575"/>
    </row>
    <row r="907" spans="5:13" s="177" customFormat="1" x14ac:dyDescent="0.2">
      <c r="E907" s="459"/>
      <c r="F907" s="459"/>
      <c r="G907" s="459"/>
      <c r="M907" s="575"/>
    </row>
    <row r="908" spans="5:13" s="177" customFormat="1" x14ac:dyDescent="0.2">
      <c r="E908" s="459"/>
      <c r="F908" s="459"/>
      <c r="G908" s="459"/>
      <c r="M908" s="575"/>
    </row>
    <row r="909" spans="5:13" s="177" customFormat="1" x14ac:dyDescent="0.2">
      <c r="E909" s="459"/>
      <c r="F909" s="459"/>
      <c r="G909" s="459"/>
      <c r="M909" s="575"/>
    </row>
    <row r="910" spans="5:13" s="177" customFormat="1" x14ac:dyDescent="0.2">
      <c r="E910" s="459"/>
      <c r="F910" s="459"/>
      <c r="G910" s="459"/>
      <c r="M910" s="575"/>
    </row>
    <row r="911" spans="5:13" s="177" customFormat="1" x14ac:dyDescent="0.2">
      <c r="E911" s="459"/>
      <c r="F911" s="459"/>
      <c r="G911" s="459"/>
      <c r="M911" s="575"/>
    </row>
    <row r="912" spans="5:13" s="177" customFormat="1" x14ac:dyDescent="0.2">
      <c r="E912" s="459"/>
      <c r="F912" s="459"/>
      <c r="G912" s="459"/>
      <c r="M912" s="575"/>
    </row>
    <row r="913" spans="5:13" s="177" customFormat="1" x14ac:dyDescent="0.2">
      <c r="E913" s="459"/>
      <c r="F913" s="459"/>
      <c r="G913" s="459"/>
      <c r="M913" s="575"/>
    </row>
    <row r="914" spans="5:13" s="177" customFormat="1" x14ac:dyDescent="0.2">
      <c r="E914" s="459"/>
      <c r="F914" s="459"/>
      <c r="G914" s="459"/>
      <c r="M914" s="575"/>
    </row>
    <row r="915" spans="5:13" s="177" customFormat="1" x14ac:dyDescent="0.2">
      <c r="E915" s="459"/>
      <c r="F915" s="459"/>
      <c r="G915" s="459"/>
      <c r="M915" s="575"/>
    </row>
    <row r="916" spans="5:13" s="177" customFormat="1" x14ac:dyDescent="0.2">
      <c r="E916" s="459"/>
      <c r="F916" s="459"/>
      <c r="G916" s="459"/>
      <c r="M916" s="575"/>
    </row>
    <row r="917" spans="5:13" s="177" customFormat="1" x14ac:dyDescent="0.2">
      <c r="E917" s="459"/>
      <c r="F917" s="459"/>
      <c r="G917" s="459"/>
      <c r="M917" s="575"/>
    </row>
    <row r="918" spans="5:13" s="177" customFormat="1" x14ac:dyDescent="0.2">
      <c r="E918" s="459"/>
      <c r="F918" s="459"/>
      <c r="G918" s="459"/>
      <c r="M918" s="575"/>
    </row>
    <row r="919" spans="5:13" s="177" customFormat="1" x14ac:dyDescent="0.2">
      <c r="E919" s="459"/>
      <c r="F919" s="459"/>
      <c r="G919" s="459"/>
      <c r="M919" s="575"/>
    </row>
    <row r="920" spans="5:13" s="177" customFormat="1" x14ac:dyDescent="0.2">
      <c r="E920" s="459"/>
      <c r="F920" s="459"/>
      <c r="G920" s="459"/>
      <c r="M920" s="575"/>
    </row>
    <row r="921" spans="5:13" s="177" customFormat="1" x14ac:dyDescent="0.2">
      <c r="E921" s="459"/>
      <c r="F921" s="459"/>
      <c r="G921" s="459"/>
      <c r="M921" s="575"/>
    </row>
    <row r="922" spans="5:13" s="177" customFormat="1" x14ac:dyDescent="0.2">
      <c r="E922" s="459"/>
      <c r="F922" s="459"/>
      <c r="G922" s="459"/>
      <c r="M922" s="575"/>
    </row>
    <row r="923" spans="5:13" s="177" customFormat="1" x14ac:dyDescent="0.2">
      <c r="E923" s="459"/>
      <c r="F923" s="459"/>
      <c r="G923" s="459"/>
      <c r="M923" s="575"/>
    </row>
    <row r="924" spans="5:13" s="177" customFormat="1" x14ac:dyDescent="0.2">
      <c r="E924" s="459"/>
      <c r="F924" s="459"/>
      <c r="G924" s="459"/>
      <c r="M924" s="575"/>
    </row>
    <row r="925" spans="5:13" s="177" customFormat="1" x14ac:dyDescent="0.2">
      <c r="E925" s="459"/>
      <c r="F925" s="459"/>
      <c r="G925" s="459"/>
      <c r="M925" s="575"/>
    </row>
    <row r="926" spans="5:13" s="177" customFormat="1" x14ac:dyDescent="0.2">
      <c r="E926" s="459"/>
      <c r="F926" s="459"/>
      <c r="G926" s="459"/>
      <c r="M926" s="575"/>
    </row>
    <row r="927" spans="5:13" s="177" customFormat="1" x14ac:dyDescent="0.2">
      <c r="E927" s="459"/>
      <c r="F927" s="459"/>
      <c r="G927" s="459"/>
      <c r="M927" s="575"/>
    </row>
    <row r="928" spans="5:13" s="177" customFormat="1" x14ac:dyDescent="0.2">
      <c r="E928" s="459"/>
      <c r="F928" s="459"/>
      <c r="G928" s="459"/>
      <c r="M928" s="575"/>
    </row>
    <row r="929" spans="5:13" s="177" customFormat="1" x14ac:dyDescent="0.2">
      <c r="E929" s="459"/>
      <c r="F929" s="459"/>
      <c r="G929" s="459"/>
      <c r="M929" s="575"/>
    </row>
    <row r="930" spans="5:13" s="177" customFormat="1" x14ac:dyDescent="0.2">
      <c r="E930" s="459"/>
      <c r="F930" s="459"/>
      <c r="G930" s="459"/>
      <c r="M930" s="575"/>
    </row>
    <row r="931" spans="5:13" s="177" customFormat="1" x14ac:dyDescent="0.2">
      <c r="E931" s="459"/>
      <c r="F931" s="459"/>
      <c r="G931" s="459"/>
      <c r="M931" s="575"/>
    </row>
    <row r="932" spans="5:13" s="177" customFormat="1" x14ac:dyDescent="0.2">
      <c r="E932" s="459"/>
      <c r="F932" s="459"/>
      <c r="G932" s="459"/>
      <c r="M932" s="575"/>
    </row>
    <row r="933" spans="5:13" s="177" customFormat="1" x14ac:dyDescent="0.2">
      <c r="E933" s="459"/>
      <c r="F933" s="459"/>
      <c r="G933" s="459"/>
      <c r="M933" s="575"/>
    </row>
    <row r="934" spans="5:13" s="177" customFormat="1" x14ac:dyDescent="0.2">
      <c r="E934" s="459"/>
      <c r="F934" s="459"/>
      <c r="G934" s="459"/>
      <c r="M934" s="575"/>
    </row>
    <row r="935" spans="5:13" s="177" customFormat="1" x14ac:dyDescent="0.2">
      <c r="E935" s="459"/>
      <c r="F935" s="459"/>
      <c r="G935" s="459"/>
      <c r="M935" s="575"/>
    </row>
    <row r="936" spans="5:13" s="177" customFormat="1" x14ac:dyDescent="0.2">
      <c r="E936" s="459"/>
      <c r="F936" s="459"/>
      <c r="G936" s="459"/>
      <c r="M936" s="575"/>
    </row>
    <row r="937" spans="5:13" s="177" customFormat="1" x14ac:dyDescent="0.2">
      <c r="E937" s="459"/>
      <c r="F937" s="459"/>
      <c r="G937" s="459"/>
      <c r="M937" s="575"/>
    </row>
    <row r="938" spans="5:13" s="177" customFormat="1" x14ac:dyDescent="0.2">
      <c r="E938" s="459"/>
      <c r="F938" s="459"/>
      <c r="G938" s="459"/>
      <c r="M938" s="575"/>
    </row>
    <row r="939" spans="5:13" s="177" customFormat="1" x14ac:dyDescent="0.2">
      <c r="E939" s="459"/>
      <c r="F939" s="459"/>
      <c r="G939" s="459"/>
      <c r="M939" s="575"/>
    </row>
    <row r="940" spans="5:13" s="177" customFormat="1" x14ac:dyDescent="0.2">
      <c r="E940" s="459"/>
      <c r="F940" s="459"/>
      <c r="G940" s="459"/>
      <c r="M940" s="575"/>
    </row>
    <row r="941" spans="5:13" s="177" customFormat="1" x14ac:dyDescent="0.2">
      <c r="E941" s="459"/>
      <c r="F941" s="459"/>
      <c r="G941" s="459"/>
      <c r="M941" s="575"/>
    </row>
    <row r="942" spans="5:13" s="177" customFormat="1" x14ac:dyDescent="0.2">
      <c r="E942" s="459"/>
      <c r="F942" s="459"/>
      <c r="G942" s="459"/>
      <c r="M942" s="575"/>
    </row>
    <row r="943" spans="5:13" s="177" customFormat="1" x14ac:dyDescent="0.2">
      <c r="E943" s="459"/>
      <c r="F943" s="459"/>
      <c r="G943" s="459"/>
      <c r="M943" s="575"/>
    </row>
    <row r="944" spans="5:13" s="177" customFormat="1" x14ac:dyDescent="0.2">
      <c r="E944" s="459"/>
      <c r="F944" s="459"/>
      <c r="G944" s="459"/>
      <c r="M944" s="575"/>
    </row>
    <row r="945" spans="5:13" s="177" customFormat="1" x14ac:dyDescent="0.2">
      <c r="E945" s="459"/>
      <c r="F945" s="459"/>
      <c r="G945" s="459"/>
      <c r="M945" s="575"/>
    </row>
    <row r="946" spans="5:13" s="177" customFormat="1" x14ac:dyDescent="0.2">
      <c r="E946" s="459"/>
      <c r="F946" s="459"/>
      <c r="G946" s="459"/>
      <c r="M946" s="575"/>
    </row>
    <row r="947" spans="5:13" s="177" customFormat="1" x14ac:dyDescent="0.2">
      <c r="E947" s="459"/>
      <c r="F947" s="459"/>
      <c r="G947" s="459"/>
      <c r="M947" s="575"/>
    </row>
    <row r="948" spans="5:13" s="177" customFormat="1" x14ac:dyDescent="0.2">
      <c r="E948" s="459"/>
      <c r="F948" s="459"/>
      <c r="G948" s="459"/>
      <c r="M948" s="575"/>
    </row>
    <row r="949" spans="5:13" s="177" customFormat="1" x14ac:dyDescent="0.2">
      <c r="E949" s="459"/>
      <c r="F949" s="459"/>
      <c r="G949" s="459"/>
      <c r="M949" s="575"/>
    </row>
    <row r="950" spans="5:13" s="177" customFormat="1" x14ac:dyDescent="0.2">
      <c r="E950" s="459"/>
      <c r="F950" s="459"/>
      <c r="G950" s="459"/>
      <c r="M950" s="575"/>
    </row>
    <row r="951" spans="5:13" s="177" customFormat="1" x14ac:dyDescent="0.2">
      <c r="E951" s="459"/>
      <c r="F951" s="459"/>
      <c r="G951" s="459"/>
      <c r="M951" s="575"/>
    </row>
    <row r="952" spans="5:13" s="177" customFormat="1" x14ac:dyDescent="0.2">
      <c r="E952" s="459"/>
      <c r="F952" s="459"/>
      <c r="G952" s="459"/>
      <c r="M952" s="575"/>
    </row>
    <row r="953" spans="5:13" s="177" customFormat="1" x14ac:dyDescent="0.2">
      <c r="E953" s="459"/>
      <c r="F953" s="459"/>
      <c r="G953" s="459"/>
      <c r="M953" s="575"/>
    </row>
    <row r="954" spans="5:13" s="177" customFormat="1" x14ac:dyDescent="0.2">
      <c r="E954" s="459"/>
      <c r="F954" s="459"/>
      <c r="G954" s="459"/>
      <c r="M954" s="575"/>
    </row>
    <row r="955" spans="5:13" s="177" customFormat="1" x14ac:dyDescent="0.2">
      <c r="E955" s="459"/>
      <c r="F955" s="459"/>
      <c r="G955" s="459"/>
      <c r="M955" s="575"/>
    </row>
    <row r="956" spans="5:13" s="177" customFormat="1" x14ac:dyDescent="0.2">
      <c r="E956" s="459"/>
      <c r="F956" s="459"/>
      <c r="G956" s="459"/>
      <c r="M956" s="575"/>
    </row>
    <row r="957" spans="5:13" s="177" customFormat="1" x14ac:dyDescent="0.2">
      <c r="E957" s="459"/>
      <c r="F957" s="459"/>
      <c r="G957" s="459"/>
      <c r="M957" s="575"/>
    </row>
    <row r="958" spans="5:13" s="177" customFormat="1" x14ac:dyDescent="0.2">
      <c r="E958" s="459"/>
      <c r="F958" s="459"/>
      <c r="G958" s="459"/>
      <c r="M958" s="575"/>
    </row>
    <row r="959" spans="5:13" s="177" customFormat="1" x14ac:dyDescent="0.2">
      <c r="E959" s="459"/>
      <c r="F959" s="459"/>
      <c r="G959" s="459"/>
      <c r="M959" s="575"/>
    </row>
    <row r="960" spans="5:13" s="177" customFormat="1" x14ac:dyDescent="0.2">
      <c r="E960" s="459"/>
      <c r="F960" s="459"/>
      <c r="G960" s="459"/>
      <c r="M960" s="575"/>
    </row>
    <row r="961" spans="5:13" s="177" customFormat="1" x14ac:dyDescent="0.2">
      <c r="E961" s="459"/>
      <c r="F961" s="459"/>
      <c r="G961" s="459"/>
      <c r="M961" s="575"/>
    </row>
    <row r="962" spans="5:13" s="177" customFormat="1" x14ac:dyDescent="0.2">
      <c r="E962" s="459"/>
      <c r="F962" s="459"/>
      <c r="G962" s="459"/>
      <c r="M962" s="575"/>
    </row>
    <row r="963" spans="5:13" s="177" customFormat="1" x14ac:dyDescent="0.2">
      <c r="E963" s="459"/>
      <c r="F963" s="459"/>
      <c r="G963" s="459"/>
      <c r="M963" s="575"/>
    </row>
    <row r="964" spans="5:13" s="177" customFormat="1" x14ac:dyDescent="0.2">
      <c r="E964" s="459"/>
      <c r="F964" s="459"/>
      <c r="G964" s="459"/>
      <c r="M964" s="575"/>
    </row>
    <row r="965" spans="5:13" s="177" customFormat="1" x14ac:dyDescent="0.2">
      <c r="E965" s="459"/>
      <c r="F965" s="459"/>
      <c r="G965" s="459"/>
      <c r="M965" s="575"/>
    </row>
    <row r="966" spans="5:13" s="177" customFormat="1" x14ac:dyDescent="0.2">
      <c r="E966" s="459"/>
      <c r="F966" s="459"/>
      <c r="G966" s="459"/>
      <c r="M966" s="575"/>
    </row>
    <row r="967" spans="5:13" s="177" customFormat="1" x14ac:dyDescent="0.2">
      <c r="E967" s="459"/>
      <c r="F967" s="459"/>
      <c r="G967" s="459"/>
      <c r="M967" s="575"/>
    </row>
    <row r="968" spans="5:13" s="177" customFormat="1" x14ac:dyDescent="0.2">
      <c r="E968" s="459"/>
      <c r="F968" s="459"/>
      <c r="G968" s="459"/>
      <c r="M968" s="575"/>
    </row>
    <row r="969" spans="5:13" s="177" customFormat="1" x14ac:dyDescent="0.2">
      <c r="E969" s="459"/>
      <c r="F969" s="459"/>
      <c r="G969" s="459"/>
      <c r="M969" s="575"/>
    </row>
    <row r="970" spans="5:13" s="177" customFormat="1" x14ac:dyDescent="0.2">
      <c r="E970" s="459"/>
      <c r="F970" s="459"/>
      <c r="G970" s="459"/>
      <c r="M970" s="575"/>
    </row>
    <row r="971" spans="5:13" s="177" customFormat="1" x14ac:dyDescent="0.2">
      <c r="E971" s="459"/>
      <c r="F971" s="459"/>
      <c r="G971" s="459"/>
      <c r="M971" s="575"/>
    </row>
    <row r="972" spans="5:13" s="177" customFormat="1" x14ac:dyDescent="0.2">
      <c r="E972" s="459"/>
      <c r="F972" s="459"/>
      <c r="G972" s="459"/>
      <c r="M972" s="575"/>
    </row>
    <row r="973" spans="5:13" s="177" customFormat="1" x14ac:dyDescent="0.2">
      <c r="E973" s="459"/>
      <c r="F973" s="459"/>
      <c r="G973" s="459"/>
      <c r="M973" s="575"/>
    </row>
    <row r="974" spans="5:13" s="177" customFormat="1" x14ac:dyDescent="0.2">
      <c r="E974" s="459"/>
      <c r="F974" s="459"/>
      <c r="G974" s="459"/>
      <c r="M974" s="575"/>
    </row>
    <row r="975" spans="5:13" s="177" customFormat="1" x14ac:dyDescent="0.2">
      <c r="E975" s="459"/>
      <c r="F975" s="459"/>
      <c r="G975" s="459"/>
      <c r="M975" s="575"/>
    </row>
    <row r="976" spans="5:13" s="177" customFormat="1" x14ac:dyDescent="0.2">
      <c r="E976" s="459"/>
      <c r="F976" s="459"/>
      <c r="G976" s="459"/>
      <c r="M976" s="575"/>
    </row>
    <row r="977" spans="5:11" s="177" customFormat="1" x14ac:dyDescent="0.2">
      <c r="E977" s="459"/>
      <c r="F977" s="459"/>
      <c r="G977" s="459"/>
      <c r="K977" s="575"/>
    </row>
    <row r="978" spans="5:11" s="177" customFormat="1" x14ac:dyDescent="0.2">
      <c r="E978" s="459"/>
      <c r="F978" s="459"/>
      <c r="G978" s="459"/>
      <c r="K978" s="575"/>
    </row>
    <row r="979" spans="5:11" s="177" customFormat="1" x14ac:dyDescent="0.2">
      <c r="E979" s="459"/>
      <c r="F979" s="459"/>
      <c r="G979" s="459"/>
      <c r="K979" s="575"/>
    </row>
    <row r="980" spans="5:11" s="177" customFormat="1" x14ac:dyDescent="0.2">
      <c r="E980" s="459"/>
      <c r="F980" s="459"/>
      <c r="G980" s="459"/>
      <c r="K980" s="575"/>
    </row>
    <row r="981" spans="5:11" s="177" customFormat="1" x14ac:dyDescent="0.2">
      <c r="E981" s="459"/>
      <c r="F981" s="459"/>
      <c r="G981" s="459"/>
      <c r="K981" s="575"/>
    </row>
    <row r="982" spans="5:11" s="177" customFormat="1" x14ac:dyDescent="0.2">
      <c r="E982" s="459"/>
      <c r="F982" s="459"/>
      <c r="G982" s="459"/>
      <c r="K982" s="575"/>
    </row>
    <row r="983" spans="5:11" s="177" customFormat="1" x14ac:dyDescent="0.2">
      <c r="E983" s="459"/>
      <c r="F983" s="459"/>
      <c r="G983" s="459"/>
      <c r="K983" s="575"/>
    </row>
    <row r="984" spans="5:11" s="177" customFormat="1" x14ac:dyDescent="0.2">
      <c r="E984" s="459"/>
      <c r="F984" s="459"/>
      <c r="G984" s="459"/>
      <c r="K984" s="575"/>
    </row>
    <row r="985" spans="5:11" s="177" customFormat="1" x14ac:dyDescent="0.2">
      <c r="E985" s="459"/>
      <c r="F985" s="459"/>
      <c r="G985" s="459"/>
      <c r="K985" s="575"/>
    </row>
    <row r="986" spans="5:11" s="177" customFormat="1" x14ac:dyDescent="0.2">
      <c r="E986" s="459"/>
      <c r="F986" s="459"/>
      <c r="G986" s="459"/>
      <c r="K986" s="575"/>
    </row>
    <row r="987" spans="5:11" s="177" customFormat="1" x14ac:dyDescent="0.2">
      <c r="E987" s="459"/>
      <c r="F987" s="459"/>
      <c r="G987" s="459"/>
      <c r="K987" s="575"/>
    </row>
    <row r="988" spans="5:11" s="177" customFormat="1" x14ac:dyDescent="0.2">
      <c r="E988" s="459"/>
      <c r="F988" s="459"/>
      <c r="G988" s="459"/>
      <c r="K988" s="575"/>
    </row>
    <row r="989" spans="5:11" s="177" customFormat="1" x14ac:dyDescent="0.2">
      <c r="E989" s="459"/>
      <c r="F989" s="459"/>
      <c r="G989" s="459"/>
      <c r="K989" s="575"/>
    </row>
    <row r="990" spans="5:11" s="177" customFormat="1" x14ac:dyDescent="0.2">
      <c r="E990" s="459"/>
      <c r="F990" s="459"/>
      <c r="G990" s="459"/>
      <c r="K990" s="575"/>
    </row>
    <row r="991" spans="5:11" s="177" customFormat="1" x14ac:dyDescent="0.2">
      <c r="E991" s="459"/>
      <c r="F991" s="459"/>
      <c r="G991" s="459"/>
      <c r="K991" s="575"/>
    </row>
    <row r="992" spans="5:11" s="177" customFormat="1" x14ac:dyDescent="0.2">
      <c r="E992" s="459"/>
      <c r="F992" s="459"/>
      <c r="G992" s="459"/>
      <c r="K992" s="575"/>
    </row>
    <row r="993" spans="5:11" s="177" customFormat="1" x14ac:dyDescent="0.2">
      <c r="E993" s="459"/>
      <c r="F993" s="459"/>
      <c r="G993" s="459"/>
      <c r="K993" s="575"/>
    </row>
    <row r="994" spans="5:11" s="177" customFormat="1" x14ac:dyDescent="0.2">
      <c r="E994" s="459"/>
      <c r="F994" s="459"/>
      <c r="G994" s="459"/>
      <c r="K994" s="575"/>
    </row>
    <row r="995" spans="5:11" s="177" customFormat="1" x14ac:dyDescent="0.2">
      <c r="E995" s="459"/>
      <c r="F995" s="459"/>
      <c r="G995" s="459"/>
      <c r="K995" s="575"/>
    </row>
    <row r="996" spans="5:11" s="177" customFormat="1" x14ac:dyDescent="0.2">
      <c r="E996" s="459"/>
      <c r="F996" s="459"/>
      <c r="G996" s="459"/>
      <c r="K996" s="575"/>
    </row>
    <row r="997" spans="5:11" s="177" customFormat="1" x14ac:dyDescent="0.2">
      <c r="E997" s="459"/>
      <c r="F997" s="459"/>
      <c r="G997" s="459"/>
      <c r="K997" s="575"/>
    </row>
    <row r="998" spans="5:11" s="177" customFormat="1" x14ac:dyDescent="0.2">
      <c r="E998" s="459"/>
      <c r="F998" s="459"/>
      <c r="G998" s="459"/>
      <c r="K998" s="575"/>
    </row>
    <row r="999" spans="5:11" s="177" customFormat="1" x14ac:dyDescent="0.2">
      <c r="E999" s="459"/>
      <c r="F999" s="459"/>
      <c r="G999" s="459"/>
      <c r="K999" s="575"/>
    </row>
    <row r="1000" spans="5:11" s="177" customFormat="1" x14ac:dyDescent="0.2">
      <c r="E1000" s="459"/>
      <c r="F1000" s="459"/>
      <c r="G1000" s="459"/>
      <c r="K1000" s="575"/>
    </row>
    <row r="1001" spans="5:11" s="177" customFormat="1" x14ac:dyDescent="0.2">
      <c r="E1001" s="459"/>
      <c r="F1001" s="459"/>
      <c r="G1001" s="459"/>
      <c r="K1001" s="575"/>
    </row>
    <row r="1002" spans="5:11" s="177" customFormat="1" x14ac:dyDescent="0.2">
      <c r="E1002" s="459"/>
      <c r="F1002" s="459"/>
      <c r="G1002" s="459"/>
      <c r="K1002" s="575"/>
    </row>
    <row r="1003" spans="5:11" s="177" customFormat="1" x14ac:dyDescent="0.2">
      <c r="E1003" s="459"/>
      <c r="F1003" s="459"/>
      <c r="G1003" s="459"/>
      <c r="K1003" s="575"/>
    </row>
    <row r="1004" spans="5:11" s="177" customFormat="1" x14ac:dyDescent="0.2">
      <c r="E1004" s="459"/>
      <c r="F1004" s="459"/>
      <c r="G1004" s="459"/>
      <c r="K1004" s="575"/>
    </row>
    <row r="1005" spans="5:11" s="177" customFormat="1" x14ac:dyDescent="0.2">
      <c r="E1005" s="459"/>
      <c r="F1005" s="459"/>
      <c r="G1005" s="459"/>
      <c r="K1005" s="575"/>
    </row>
    <row r="1006" spans="5:11" s="177" customFormat="1" x14ac:dyDescent="0.2">
      <c r="E1006" s="459"/>
      <c r="F1006" s="459"/>
      <c r="G1006" s="459"/>
      <c r="K1006" s="575"/>
    </row>
    <row r="1007" spans="5:11" s="177" customFormat="1" x14ac:dyDescent="0.2">
      <c r="E1007" s="459"/>
      <c r="F1007" s="459"/>
      <c r="G1007" s="459"/>
      <c r="K1007" s="575"/>
    </row>
    <row r="1008" spans="5:11" s="177" customFormat="1" x14ac:dyDescent="0.2">
      <c r="E1008" s="459"/>
      <c r="F1008" s="459"/>
      <c r="G1008" s="459"/>
      <c r="K1008" s="575"/>
    </row>
    <row r="1009" spans="5:11" s="177" customFormat="1" x14ac:dyDescent="0.2">
      <c r="E1009" s="459"/>
      <c r="F1009" s="459"/>
      <c r="G1009" s="459"/>
      <c r="K1009" s="575"/>
    </row>
    <row r="1010" spans="5:11" s="177" customFormat="1" x14ac:dyDescent="0.2">
      <c r="E1010" s="459"/>
      <c r="F1010" s="459"/>
      <c r="G1010" s="459"/>
      <c r="K1010" s="575"/>
    </row>
    <row r="1011" spans="5:11" s="177" customFormat="1" x14ac:dyDescent="0.2">
      <c r="E1011" s="459"/>
      <c r="F1011" s="459"/>
      <c r="G1011" s="459"/>
      <c r="K1011" s="575"/>
    </row>
    <row r="1012" spans="5:11" s="177" customFormat="1" x14ac:dyDescent="0.2">
      <c r="E1012" s="459"/>
      <c r="F1012" s="459"/>
      <c r="G1012" s="459"/>
      <c r="K1012" s="575"/>
    </row>
    <row r="1013" spans="5:11" s="177" customFormat="1" x14ac:dyDescent="0.2">
      <c r="E1013" s="459"/>
      <c r="F1013" s="459"/>
      <c r="G1013" s="459"/>
      <c r="K1013" s="575"/>
    </row>
    <row r="1014" spans="5:11" s="177" customFormat="1" x14ac:dyDescent="0.2">
      <c r="E1014" s="459"/>
      <c r="F1014" s="459"/>
      <c r="G1014" s="459"/>
      <c r="K1014" s="575"/>
    </row>
    <row r="1015" spans="5:11" s="177" customFormat="1" x14ac:dyDescent="0.2">
      <c r="E1015" s="459"/>
      <c r="F1015" s="459"/>
      <c r="G1015" s="459"/>
      <c r="K1015" s="575"/>
    </row>
    <row r="1016" spans="5:11" s="177" customFormat="1" x14ac:dyDescent="0.2">
      <c r="E1016" s="459"/>
      <c r="F1016" s="459"/>
      <c r="G1016" s="459"/>
      <c r="K1016" s="575"/>
    </row>
    <row r="1017" spans="5:11" s="177" customFormat="1" x14ac:dyDescent="0.2">
      <c r="E1017" s="459"/>
      <c r="F1017" s="459"/>
      <c r="G1017" s="459"/>
      <c r="K1017" s="575"/>
    </row>
    <row r="1018" spans="5:11" s="177" customFormat="1" x14ac:dyDescent="0.2">
      <c r="E1018" s="459"/>
      <c r="F1018" s="459"/>
      <c r="G1018" s="459"/>
      <c r="K1018" s="575"/>
    </row>
    <row r="1019" spans="5:11" s="177" customFormat="1" x14ac:dyDescent="0.2">
      <c r="E1019" s="459"/>
      <c r="F1019" s="459"/>
      <c r="G1019" s="459"/>
      <c r="K1019" s="575"/>
    </row>
    <row r="1020" spans="5:11" s="177" customFormat="1" x14ac:dyDescent="0.2">
      <c r="E1020" s="459"/>
      <c r="F1020" s="459"/>
      <c r="G1020" s="459"/>
      <c r="K1020" s="575"/>
    </row>
    <row r="1021" spans="5:11" s="177" customFormat="1" x14ac:dyDescent="0.2">
      <c r="E1021" s="459"/>
      <c r="F1021" s="459"/>
      <c r="G1021" s="459"/>
      <c r="K1021" s="575"/>
    </row>
    <row r="1022" spans="5:11" s="177" customFormat="1" x14ac:dyDescent="0.2">
      <c r="E1022" s="459"/>
      <c r="F1022" s="459"/>
      <c r="G1022" s="459"/>
      <c r="K1022" s="575"/>
    </row>
    <row r="1023" spans="5:11" s="177" customFormat="1" x14ac:dyDescent="0.2">
      <c r="E1023" s="459"/>
      <c r="F1023" s="459"/>
      <c r="G1023" s="459"/>
      <c r="K1023" s="575"/>
    </row>
    <row r="1024" spans="5:11" s="177" customFormat="1" x14ac:dyDescent="0.2">
      <c r="E1024" s="459"/>
      <c r="F1024" s="459"/>
      <c r="G1024" s="459"/>
      <c r="K1024" s="575"/>
    </row>
    <row r="1025" spans="5:11" s="177" customFormat="1" x14ac:dyDescent="0.2">
      <c r="E1025" s="459"/>
      <c r="F1025" s="459"/>
      <c r="G1025" s="459"/>
      <c r="K1025" s="575"/>
    </row>
    <row r="1026" spans="5:11" s="177" customFormat="1" x14ac:dyDescent="0.2">
      <c r="E1026" s="459"/>
      <c r="F1026" s="459"/>
      <c r="G1026" s="459"/>
      <c r="K1026" s="575"/>
    </row>
    <row r="1027" spans="5:11" s="177" customFormat="1" x14ac:dyDescent="0.2">
      <c r="E1027" s="459"/>
      <c r="F1027" s="459"/>
      <c r="G1027" s="459"/>
      <c r="K1027" s="575"/>
    </row>
    <row r="1028" spans="5:11" s="177" customFormat="1" x14ac:dyDescent="0.2">
      <c r="E1028" s="459"/>
      <c r="F1028" s="459"/>
      <c r="G1028" s="459"/>
      <c r="K1028" s="575"/>
    </row>
    <row r="1029" spans="5:11" s="177" customFormat="1" x14ac:dyDescent="0.2">
      <c r="E1029" s="459"/>
      <c r="F1029" s="459"/>
      <c r="G1029" s="459"/>
      <c r="K1029" s="575"/>
    </row>
    <row r="1030" spans="5:11" s="177" customFormat="1" x14ac:dyDescent="0.2">
      <c r="E1030" s="459"/>
      <c r="F1030" s="459"/>
      <c r="G1030" s="459"/>
      <c r="K1030" s="575"/>
    </row>
    <row r="1031" spans="5:11" s="177" customFormat="1" x14ac:dyDescent="0.2">
      <c r="E1031" s="459"/>
      <c r="F1031" s="459"/>
      <c r="G1031" s="459"/>
      <c r="K1031" s="575"/>
    </row>
    <row r="1032" spans="5:11" s="177" customFormat="1" x14ac:dyDescent="0.2">
      <c r="E1032" s="459"/>
      <c r="F1032" s="459"/>
      <c r="G1032" s="459"/>
      <c r="K1032" s="575"/>
    </row>
    <row r="1033" spans="5:11" s="177" customFormat="1" x14ac:dyDescent="0.2">
      <c r="E1033" s="459"/>
      <c r="F1033" s="459"/>
      <c r="G1033" s="459"/>
      <c r="K1033" s="575"/>
    </row>
    <row r="1034" spans="5:11" s="177" customFormat="1" x14ac:dyDescent="0.2">
      <c r="E1034" s="459"/>
      <c r="F1034" s="459"/>
      <c r="G1034" s="459"/>
      <c r="K1034" s="575"/>
    </row>
    <row r="1035" spans="5:11" s="177" customFormat="1" x14ac:dyDescent="0.2">
      <c r="E1035" s="459"/>
      <c r="F1035" s="459"/>
      <c r="G1035" s="459"/>
      <c r="K1035" s="575"/>
    </row>
    <row r="1036" spans="5:11" s="177" customFormat="1" x14ac:dyDescent="0.2">
      <c r="E1036" s="459"/>
      <c r="F1036" s="459"/>
      <c r="G1036" s="459"/>
      <c r="K1036" s="575"/>
    </row>
    <row r="1037" spans="5:11" s="177" customFormat="1" x14ac:dyDescent="0.2">
      <c r="E1037" s="459"/>
      <c r="F1037" s="459"/>
      <c r="G1037" s="459"/>
      <c r="K1037" s="575"/>
    </row>
    <row r="1038" spans="5:11" s="177" customFormat="1" x14ac:dyDescent="0.2">
      <c r="E1038" s="459"/>
      <c r="F1038" s="459"/>
      <c r="G1038" s="459"/>
      <c r="K1038" s="575"/>
    </row>
    <row r="1039" spans="5:11" s="177" customFormat="1" x14ac:dyDescent="0.2">
      <c r="E1039" s="459"/>
      <c r="F1039" s="459"/>
      <c r="G1039" s="459"/>
      <c r="K1039" s="575"/>
    </row>
    <row r="1040" spans="5:11" s="177" customFormat="1" x14ac:dyDescent="0.2">
      <c r="E1040" s="459"/>
      <c r="F1040" s="459"/>
      <c r="G1040" s="459"/>
      <c r="K1040" s="575"/>
    </row>
    <row r="1041" spans="5:11" s="177" customFormat="1" x14ac:dyDescent="0.2">
      <c r="E1041" s="459"/>
      <c r="F1041" s="459"/>
      <c r="G1041" s="459"/>
      <c r="K1041" s="575"/>
    </row>
    <row r="1042" spans="5:11" s="177" customFormat="1" x14ac:dyDescent="0.2">
      <c r="E1042" s="459"/>
      <c r="F1042" s="459"/>
      <c r="G1042" s="459"/>
      <c r="K1042" s="575"/>
    </row>
    <row r="1043" spans="5:11" s="177" customFormat="1" x14ac:dyDescent="0.2">
      <c r="E1043" s="459"/>
      <c r="F1043" s="459"/>
      <c r="G1043" s="459"/>
      <c r="K1043" s="575"/>
    </row>
    <row r="1044" spans="5:11" s="177" customFormat="1" x14ac:dyDescent="0.2">
      <c r="E1044" s="459"/>
      <c r="F1044" s="459"/>
      <c r="G1044" s="459"/>
      <c r="K1044" s="575"/>
    </row>
    <row r="1045" spans="5:11" s="177" customFormat="1" x14ac:dyDescent="0.2">
      <c r="E1045" s="459"/>
      <c r="F1045" s="459"/>
      <c r="G1045" s="459"/>
      <c r="K1045" s="575"/>
    </row>
    <row r="1046" spans="5:11" s="177" customFormat="1" x14ac:dyDescent="0.2">
      <c r="E1046" s="459"/>
      <c r="F1046" s="459"/>
      <c r="G1046" s="459"/>
      <c r="K1046" s="575"/>
    </row>
    <row r="1047" spans="5:11" s="177" customFormat="1" x14ac:dyDescent="0.2">
      <c r="E1047" s="459"/>
      <c r="F1047" s="459"/>
      <c r="G1047" s="459"/>
      <c r="K1047" s="575"/>
    </row>
    <row r="1048" spans="5:11" s="177" customFormat="1" x14ac:dyDescent="0.2">
      <c r="E1048" s="459"/>
      <c r="F1048" s="459"/>
      <c r="G1048" s="459"/>
      <c r="K1048" s="575"/>
    </row>
    <row r="1049" spans="5:11" s="177" customFormat="1" x14ac:dyDescent="0.2">
      <c r="E1049" s="459"/>
      <c r="F1049" s="459"/>
      <c r="G1049" s="459"/>
      <c r="K1049" s="575"/>
    </row>
    <row r="1050" spans="5:11" s="177" customFormat="1" x14ac:dyDescent="0.2">
      <c r="E1050" s="459"/>
      <c r="F1050" s="459"/>
      <c r="G1050" s="459"/>
      <c r="K1050" s="575"/>
    </row>
    <row r="1051" spans="5:11" s="177" customFormat="1" x14ac:dyDescent="0.2">
      <c r="E1051" s="459"/>
      <c r="F1051" s="459"/>
      <c r="G1051" s="459"/>
      <c r="K1051" s="575"/>
    </row>
    <row r="1052" spans="5:11" s="177" customFormat="1" x14ac:dyDescent="0.2">
      <c r="E1052" s="459"/>
      <c r="F1052" s="459"/>
      <c r="G1052" s="459"/>
      <c r="K1052" s="575"/>
    </row>
    <row r="1053" spans="5:11" s="177" customFormat="1" x14ac:dyDescent="0.2">
      <c r="E1053" s="459"/>
      <c r="F1053" s="459"/>
      <c r="G1053" s="459"/>
      <c r="K1053" s="575"/>
    </row>
    <row r="1054" spans="5:11" s="177" customFormat="1" x14ac:dyDescent="0.2">
      <c r="E1054" s="459"/>
      <c r="F1054" s="459"/>
      <c r="G1054" s="459"/>
      <c r="K1054" s="575"/>
    </row>
    <row r="1055" spans="5:11" s="177" customFormat="1" x14ac:dyDescent="0.2">
      <c r="E1055" s="459"/>
      <c r="F1055" s="459"/>
      <c r="G1055" s="459"/>
      <c r="K1055" s="575"/>
    </row>
    <row r="1056" spans="5:11" s="177" customFormat="1" x14ac:dyDescent="0.2">
      <c r="E1056" s="459"/>
      <c r="F1056" s="459"/>
      <c r="G1056" s="459"/>
      <c r="K1056" s="575"/>
    </row>
    <row r="1057" spans="5:11" s="177" customFormat="1" x14ac:dyDescent="0.2">
      <c r="E1057" s="459"/>
      <c r="F1057" s="459"/>
      <c r="G1057" s="459"/>
      <c r="K1057" s="575"/>
    </row>
    <row r="1058" spans="5:11" s="177" customFormat="1" x14ac:dyDescent="0.2">
      <c r="E1058" s="459"/>
      <c r="F1058" s="459"/>
      <c r="G1058" s="459"/>
      <c r="K1058" s="575"/>
    </row>
    <row r="1059" spans="5:11" s="177" customFormat="1" x14ac:dyDescent="0.2">
      <c r="E1059" s="459"/>
      <c r="F1059" s="459"/>
      <c r="G1059" s="459"/>
      <c r="K1059" s="575"/>
    </row>
    <row r="1060" spans="5:11" s="177" customFormat="1" x14ac:dyDescent="0.2">
      <c r="E1060" s="459"/>
      <c r="F1060" s="459"/>
      <c r="G1060" s="459"/>
      <c r="K1060" s="575"/>
    </row>
    <row r="1061" spans="5:11" s="177" customFormat="1" x14ac:dyDescent="0.2">
      <c r="E1061" s="459"/>
      <c r="F1061" s="459"/>
      <c r="G1061" s="459"/>
      <c r="K1061" s="575"/>
    </row>
    <row r="1062" spans="5:11" s="177" customFormat="1" x14ac:dyDescent="0.2">
      <c r="E1062" s="459"/>
      <c r="F1062" s="459"/>
      <c r="G1062" s="459"/>
      <c r="K1062" s="575"/>
    </row>
    <row r="1063" spans="5:11" s="177" customFormat="1" x14ac:dyDescent="0.2">
      <c r="E1063" s="459"/>
      <c r="F1063" s="459"/>
      <c r="G1063" s="459"/>
      <c r="K1063" s="575"/>
    </row>
    <row r="1064" spans="5:11" s="177" customFormat="1" x14ac:dyDescent="0.2">
      <c r="E1064" s="459"/>
      <c r="F1064" s="459"/>
      <c r="G1064" s="459"/>
      <c r="K1064" s="575"/>
    </row>
    <row r="1065" spans="5:11" s="177" customFormat="1" x14ac:dyDescent="0.2">
      <c r="E1065" s="459"/>
      <c r="F1065" s="459"/>
      <c r="G1065" s="459"/>
      <c r="K1065" s="575"/>
    </row>
    <row r="1066" spans="5:11" s="177" customFormat="1" x14ac:dyDescent="0.2">
      <c r="E1066" s="459"/>
      <c r="F1066" s="459"/>
      <c r="G1066" s="459"/>
      <c r="K1066" s="575"/>
    </row>
    <row r="1067" spans="5:11" s="177" customFormat="1" x14ac:dyDescent="0.2">
      <c r="E1067" s="459"/>
      <c r="F1067" s="459"/>
      <c r="G1067" s="459"/>
      <c r="K1067" s="575"/>
    </row>
    <row r="1068" spans="5:11" s="177" customFormat="1" x14ac:dyDescent="0.2">
      <c r="E1068" s="459"/>
      <c r="F1068" s="459"/>
      <c r="G1068" s="459"/>
      <c r="K1068" s="575"/>
    </row>
    <row r="1069" spans="5:11" s="177" customFormat="1" x14ac:dyDescent="0.2">
      <c r="E1069" s="459"/>
      <c r="F1069" s="459"/>
      <c r="G1069" s="459"/>
      <c r="K1069" s="575"/>
    </row>
    <row r="1070" spans="5:11" s="177" customFormat="1" x14ac:dyDescent="0.2">
      <c r="E1070" s="459"/>
      <c r="F1070" s="459"/>
      <c r="G1070" s="459"/>
      <c r="K1070" s="575"/>
    </row>
    <row r="1071" spans="5:11" s="177" customFormat="1" x14ac:dyDescent="0.2">
      <c r="E1071" s="459"/>
      <c r="F1071" s="459"/>
      <c r="G1071" s="459"/>
      <c r="K1071" s="575"/>
    </row>
    <row r="1072" spans="5:11" s="177" customFormat="1" x14ac:dyDescent="0.2">
      <c r="E1072" s="459"/>
      <c r="F1072" s="459"/>
      <c r="G1072" s="459"/>
      <c r="K1072" s="575"/>
    </row>
    <row r="1073" spans="5:11" s="177" customFormat="1" x14ac:dyDescent="0.2">
      <c r="E1073" s="459"/>
      <c r="F1073" s="459"/>
      <c r="G1073" s="459"/>
      <c r="K1073" s="575"/>
    </row>
    <row r="1074" spans="5:11" s="177" customFormat="1" x14ac:dyDescent="0.2">
      <c r="E1074" s="459"/>
      <c r="F1074" s="459"/>
      <c r="G1074" s="459"/>
      <c r="K1074" s="575"/>
    </row>
    <row r="1075" spans="5:11" s="177" customFormat="1" x14ac:dyDescent="0.2">
      <c r="E1075" s="459"/>
      <c r="F1075" s="459"/>
      <c r="G1075" s="459"/>
      <c r="K1075" s="575"/>
    </row>
    <row r="1076" spans="5:11" s="177" customFormat="1" x14ac:dyDescent="0.2">
      <c r="E1076" s="459"/>
      <c r="F1076" s="459"/>
      <c r="G1076" s="459"/>
      <c r="K1076" s="575"/>
    </row>
    <row r="1077" spans="5:11" s="177" customFormat="1" x14ac:dyDescent="0.2">
      <c r="E1077" s="459"/>
      <c r="F1077" s="459"/>
      <c r="G1077" s="459"/>
      <c r="K1077" s="575"/>
    </row>
    <row r="1078" spans="5:11" s="177" customFormat="1" x14ac:dyDescent="0.2">
      <c r="E1078" s="459"/>
      <c r="F1078" s="459"/>
      <c r="G1078" s="459"/>
      <c r="K1078" s="575"/>
    </row>
    <row r="1079" spans="5:11" s="177" customFormat="1" x14ac:dyDescent="0.2">
      <c r="E1079" s="459"/>
      <c r="F1079" s="459"/>
      <c r="G1079" s="459"/>
      <c r="K1079" s="575"/>
    </row>
    <row r="1080" spans="5:11" s="177" customFormat="1" x14ac:dyDescent="0.2">
      <c r="E1080" s="459"/>
      <c r="F1080" s="459"/>
      <c r="G1080" s="459"/>
      <c r="K1080" s="575"/>
    </row>
    <row r="1081" spans="5:11" s="177" customFormat="1" x14ac:dyDescent="0.2">
      <c r="E1081" s="459"/>
      <c r="F1081" s="459"/>
      <c r="G1081" s="459"/>
      <c r="K1081" s="575"/>
    </row>
    <row r="1082" spans="5:11" s="177" customFormat="1" x14ac:dyDescent="0.2">
      <c r="E1082" s="459"/>
      <c r="F1082" s="459"/>
      <c r="G1082" s="459"/>
      <c r="K1082" s="575"/>
    </row>
    <row r="1083" spans="5:11" s="177" customFormat="1" x14ac:dyDescent="0.2">
      <c r="E1083" s="459"/>
      <c r="F1083" s="459"/>
      <c r="G1083" s="459"/>
      <c r="K1083" s="575"/>
    </row>
    <row r="1084" spans="5:11" s="177" customFormat="1" x14ac:dyDescent="0.2">
      <c r="E1084" s="459"/>
      <c r="F1084" s="459"/>
      <c r="G1084" s="459"/>
      <c r="K1084" s="575"/>
    </row>
    <row r="1085" spans="5:11" s="177" customFormat="1" x14ac:dyDescent="0.2">
      <c r="E1085" s="459"/>
      <c r="F1085" s="459"/>
      <c r="G1085" s="459"/>
      <c r="K1085" s="575"/>
    </row>
    <row r="1086" spans="5:11" s="177" customFormat="1" x14ac:dyDescent="0.2">
      <c r="E1086" s="459"/>
      <c r="F1086" s="459"/>
      <c r="G1086" s="459"/>
      <c r="K1086" s="575"/>
    </row>
    <row r="1087" spans="5:11" s="177" customFormat="1" x14ac:dyDescent="0.2">
      <c r="E1087" s="459"/>
      <c r="F1087" s="459"/>
      <c r="G1087" s="459"/>
      <c r="K1087" s="575"/>
    </row>
    <row r="1088" spans="5:11" s="177" customFormat="1" x14ac:dyDescent="0.2">
      <c r="E1088" s="459"/>
      <c r="F1088" s="459"/>
      <c r="G1088" s="459"/>
      <c r="K1088" s="575"/>
    </row>
    <row r="1089" spans="5:11" s="177" customFormat="1" x14ac:dyDescent="0.2">
      <c r="E1089" s="459"/>
      <c r="F1089" s="459"/>
      <c r="G1089" s="459"/>
      <c r="K1089" s="575"/>
    </row>
    <row r="1090" spans="5:11" s="177" customFormat="1" x14ac:dyDescent="0.2">
      <c r="E1090" s="459"/>
      <c r="F1090" s="459"/>
      <c r="G1090" s="459"/>
      <c r="K1090" s="575"/>
    </row>
    <row r="1091" spans="5:11" s="177" customFormat="1" x14ac:dyDescent="0.2">
      <c r="E1091" s="459"/>
      <c r="F1091" s="459"/>
      <c r="G1091" s="459"/>
      <c r="K1091" s="575"/>
    </row>
    <row r="1092" spans="5:11" s="177" customFormat="1" x14ac:dyDescent="0.2">
      <c r="E1092" s="459"/>
      <c r="F1092" s="459"/>
      <c r="G1092" s="459"/>
      <c r="K1092" s="575"/>
    </row>
    <row r="1093" spans="5:11" s="177" customFormat="1" x14ac:dyDescent="0.2">
      <c r="E1093" s="459"/>
      <c r="F1093" s="459"/>
      <c r="G1093" s="459"/>
      <c r="K1093" s="575"/>
    </row>
    <row r="1094" spans="5:11" s="177" customFormat="1" x14ac:dyDescent="0.2">
      <c r="E1094" s="459"/>
      <c r="F1094" s="459"/>
      <c r="G1094" s="459"/>
      <c r="K1094" s="575"/>
    </row>
    <row r="1095" spans="5:11" s="177" customFormat="1" x14ac:dyDescent="0.2">
      <c r="E1095" s="459"/>
      <c r="F1095" s="459"/>
      <c r="G1095" s="459"/>
      <c r="K1095" s="575"/>
    </row>
    <row r="1096" spans="5:11" s="177" customFormat="1" x14ac:dyDescent="0.2">
      <c r="E1096" s="459"/>
      <c r="F1096" s="459"/>
      <c r="G1096" s="459"/>
      <c r="K1096" s="575"/>
    </row>
    <row r="1097" spans="5:11" s="177" customFormat="1" x14ac:dyDescent="0.2">
      <c r="E1097" s="459"/>
      <c r="F1097" s="459"/>
      <c r="G1097" s="459"/>
      <c r="K1097" s="575"/>
    </row>
    <row r="1098" spans="5:11" s="177" customFormat="1" x14ac:dyDescent="0.2">
      <c r="E1098" s="459"/>
      <c r="F1098" s="459"/>
      <c r="G1098" s="459"/>
      <c r="K1098" s="575"/>
    </row>
    <row r="1099" spans="5:11" s="177" customFormat="1" x14ac:dyDescent="0.2">
      <c r="E1099" s="459"/>
      <c r="F1099" s="459"/>
      <c r="G1099" s="459"/>
      <c r="K1099" s="575"/>
    </row>
    <row r="1100" spans="5:11" s="177" customFormat="1" x14ac:dyDescent="0.2">
      <c r="E1100" s="459"/>
      <c r="F1100" s="459"/>
      <c r="G1100" s="459"/>
      <c r="K1100" s="575"/>
    </row>
    <row r="1101" spans="5:11" s="177" customFormat="1" x14ac:dyDescent="0.2">
      <c r="E1101" s="459"/>
      <c r="F1101" s="459"/>
      <c r="G1101" s="459"/>
      <c r="K1101" s="575"/>
    </row>
    <row r="1102" spans="5:11" s="177" customFormat="1" x14ac:dyDescent="0.2">
      <c r="E1102" s="459"/>
      <c r="F1102" s="459"/>
      <c r="G1102" s="459"/>
      <c r="K1102" s="575"/>
    </row>
    <row r="1103" spans="5:11" s="177" customFormat="1" x14ac:dyDescent="0.2">
      <c r="E1103" s="459"/>
      <c r="F1103" s="459"/>
      <c r="G1103" s="459"/>
      <c r="K1103" s="575"/>
    </row>
    <row r="1104" spans="5:11" s="177" customFormat="1" x14ac:dyDescent="0.2">
      <c r="E1104" s="459"/>
      <c r="F1104" s="459"/>
      <c r="G1104" s="459"/>
      <c r="K1104" s="575"/>
    </row>
    <row r="1105" spans="5:11" s="177" customFormat="1" x14ac:dyDescent="0.2">
      <c r="E1105" s="459"/>
      <c r="F1105" s="459"/>
      <c r="G1105" s="459"/>
      <c r="K1105" s="575"/>
    </row>
    <row r="1106" spans="5:11" s="177" customFormat="1" x14ac:dyDescent="0.2">
      <c r="E1106" s="459"/>
      <c r="F1106" s="459"/>
      <c r="G1106" s="459"/>
      <c r="K1106" s="575"/>
    </row>
    <row r="1107" spans="5:11" s="177" customFormat="1" x14ac:dyDescent="0.2">
      <c r="E1107" s="459"/>
      <c r="F1107" s="459"/>
      <c r="G1107" s="459"/>
      <c r="K1107" s="575"/>
    </row>
    <row r="1108" spans="5:11" s="177" customFormat="1" x14ac:dyDescent="0.2">
      <c r="E1108" s="459"/>
      <c r="F1108" s="459"/>
      <c r="G1108" s="459"/>
      <c r="K1108" s="575"/>
    </row>
    <row r="1109" spans="5:11" s="177" customFormat="1" x14ac:dyDescent="0.2">
      <c r="E1109" s="459"/>
      <c r="F1109" s="459"/>
      <c r="G1109" s="459"/>
      <c r="K1109" s="575"/>
    </row>
    <row r="1110" spans="5:11" s="177" customFormat="1" x14ac:dyDescent="0.2">
      <c r="E1110" s="459"/>
      <c r="F1110" s="459"/>
      <c r="G1110" s="459"/>
      <c r="K1110" s="575"/>
    </row>
    <row r="1111" spans="5:11" s="177" customFormat="1" x14ac:dyDescent="0.2">
      <c r="E1111" s="459"/>
      <c r="F1111" s="459"/>
      <c r="G1111" s="459"/>
      <c r="K1111" s="575"/>
    </row>
    <row r="1112" spans="5:11" s="177" customFormat="1" x14ac:dyDescent="0.2">
      <c r="E1112" s="459"/>
      <c r="F1112" s="459"/>
      <c r="G1112" s="459"/>
      <c r="K1112" s="575"/>
    </row>
    <row r="1113" spans="5:11" s="177" customFormat="1" x14ac:dyDescent="0.2">
      <c r="E1113" s="459"/>
      <c r="F1113" s="459"/>
      <c r="G1113" s="459"/>
      <c r="K1113" s="575"/>
    </row>
    <row r="1114" spans="5:11" s="177" customFormat="1" x14ac:dyDescent="0.2">
      <c r="E1114" s="459"/>
      <c r="F1114" s="459"/>
      <c r="G1114" s="459"/>
      <c r="K1114" s="575"/>
    </row>
    <row r="1115" spans="5:11" s="177" customFormat="1" x14ac:dyDescent="0.2">
      <c r="K1115" s="575"/>
    </row>
    <row r="1116" spans="5:11" s="177" customFormat="1" x14ac:dyDescent="0.2">
      <c r="K1116" s="575"/>
    </row>
    <row r="1117" spans="5:11" s="177" customFormat="1" x14ac:dyDescent="0.2">
      <c r="K1117" s="575"/>
    </row>
    <row r="1118" spans="5:11" s="177" customFormat="1" x14ac:dyDescent="0.2">
      <c r="K1118" s="575"/>
    </row>
    <row r="1119" spans="5:11" s="177" customFormat="1" x14ac:dyDescent="0.2">
      <c r="K1119" s="575"/>
    </row>
    <row r="1120" spans="5:11" s="177" customFormat="1" x14ac:dyDescent="0.2">
      <c r="K1120" s="575"/>
    </row>
    <row r="1121" spans="11:11" s="177" customFormat="1" x14ac:dyDescent="0.2">
      <c r="K1121" s="575"/>
    </row>
    <row r="1122" spans="11:11" s="177" customFormat="1" x14ac:dyDescent="0.2">
      <c r="K1122" s="575"/>
    </row>
    <row r="1123" spans="11:11" s="177" customFormat="1" x14ac:dyDescent="0.2">
      <c r="K1123" s="575"/>
    </row>
    <row r="1124" spans="11:11" s="177" customFormat="1" x14ac:dyDescent="0.2">
      <c r="K1124" s="575"/>
    </row>
    <row r="1125" spans="11:11" s="177" customFormat="1" x14ac:dyDescent="0.2">
      <c r="K1125" s="575"/>
    </row>
    <row r="1126" spans="11:11" s="177" customFormat="1" x14ac:dyDescent="0.2">
      <c r="K1126" s="575"/>
    </row>
    <row r="1127" spans="11:11" s="177" customFormat="1" x14ac:dyDescent="0.2">
      <c r="K1127" s="575"/>
    </row>
    <row r="1128" spans="11:11" s="177" customFormat="1" x14ac:dyDescent="0.2">
      <c r="K1128" s="575"/>
    </row>
    <row r="1129" spans="11:11" s="177" customFormat="1" x14ac:dyDescent="0.2">
      <c r="K1129" s="575"/>
    </row>
    <row r="1130" spans="11:11" s="177" customFormat="1" x14ac:dyDescent="0.2">
      <c r="K1130" s="575"/>
    </row>
    <row r="1131" spans="11:11" s="177" customFormat="1" x14ac:dyDescent="0.2">
      <c r="K1131" s="575"/>
    </row>
    <row r="1132" spans="11:11" s="177" customFormat="1" x14ac:dyDescent="0.2">
      <c r="K1132" s="575"/>
    </row>
    <row r="1133" spans="11:11" s="177" customFormat="1" x14ac:dyDescent="0.2">
      <c r="K1133" s="575"/>
    </row>
    <row r="1134" spans="11:11" s="177" customFormat="1" x14ac:dyDescent="0.2">
      <c r="K1134" s="575"/>
    </row>
    <row r="1135" spans="11:11" s="177" customFormat="1" x14ac:dyDescent="0.2">
      <c r="K1135" s="575"/>
    </row>
    <row r="1136" spans="11:11" s="177" customFormat="1" x14ac:dyDescent="0.2">
      <c r="K1136" s="575"/>
    </row>
    <row r="1137" spans="11:11" s="177" customFormat="1" x14ac:dyDescent="0.2">
      <c r="K1137" s="575"/>
    </row>
    <row r="1138" spans="11:11" s="177" customFormat="1" x14ac:dyDescent="0.2">
      <c r="K1138" s="575"/>
    </row>
    <row r="1139" spans="11:11" s="177" customFormat="1" x14ac:dyDescent="0.2">
      <c r="K1139" s="575"/>
    </row>
    <row r="1140" spans="11:11" s="177" customFormat="1" x14ac:dyDescent="0.2">
      <c r="K1140" s="575"/>
    </row>
    <row r="1141" spans="11:11" s="177" customFormat="1" x14ac:dyDescent="0.2">
      <c r="K1141" s="575"/>
    </row>
    <row r="1142" spans="11:11" s="177" customFormat="1" x14ac:dyDescent="0.2">
      <c r="K1142" s="575"/>
    </row>
    <row r="1143" spans="11:11" s="177" customFormat="1" x14ac:dyDescent="0.2">
      <c r="K1143" s="575"/>
    </row>
    <row r="1144" spans="11:11" s="177" customFormat="1" x14ac:dyDescent="0.2">
      <c r="K1144" s="575"/>
    </row>
    <row r="1145" spans="11:11" s="177" customFormat="1" x14ac:dyDescent="0.2">
      <c r="K1145" s="575"/>
    </row>
    <row r="1146" spans="11:11" s="177" customFormat="1" x14ac:dyDescent="0.2">
      <c r="K1146" s="575"/>
    </row>
    <row r="1147" spans="11:11" s="177" customFormat="1" x14ac:dyDescent="0.2">
      <c r="K1147" s="575"/>
    </row>
    <row r="1148" spans="11:11" s="177" customFormat="1" x14ac:dyDescent="0.2">
      <c r="K1148" s="575"/>
    </row>
    <row r="1149" spans="11:11" s="177" customFormat="1" x14ac:dyDescent="0.2">
      <c r="K1149" s="575"/>
    </row>
    <row r="1150" spans="11:11" s="177" customFormat="1" x14ac:dyDescent="0.2">
      <c r="K1150" s="575"/>
    </row>
    <row r="1151" spans="11:11" s="177" customFormat="1" x14ac:dyDescent="0.2">
      <c r="K1151" s="575"/>
    </row>
    <row r="1152" spans="11:11" s="177" customFormat="1" x14ac:dyDescent="0.2">
      <c r="K1152" s="575"/>
    </row>
    <row r="1153" spans="11:11" s="177" customFormat="1" x14ac:dyDescent="0.2">
      <c r="K1153" s="575"/>
    </row>
    <row r="1154" spans="11:11" s="177" customFormat="1" x14ac:dyDescent="0.2">
      <c r="K1154" s="575"/>
    </row>
    <row r="1155" spans="11:11" s="177" customFormat="1" x14ac:dyDescent="0.2">
      <c r="K1155" s="575"/>
    </row>
    <row r="1156" spans="11:11" s="177" customFormat="1" x14ac:dyDescent="0.2">
      <c r="K1156" s="575"/>
    </row>
    <row r="1157" spans="11:11" s="177" customFormat="1" x14ac:dyDescent="0.2">
      <c r="K1157" s="575"/>
    </row>
    <row r="1158" spans="11:11" s="177" customFormat="1" x14ac:dyDescent="0.2">
      <c r="K1158" s="575"/>
    </row>
    <row r="1159" spans="11:11" s="177" customFormat="1" x14ac:dyDescent="0.2">
      <c r="K1159" s="575"/>
    </row>
    <row r="1160" spans="11:11" s="177" customFormat="1" x14ac:dyDescent="0.2">
      <c r="K1160" s="575"/>
    </row>
    <row r="1161" spans="11:11" s="177" customFormat="1" x14ac:dyDescent="0.2">
      <c r="K1161" s="575"/>
    </row>
    <row r="1162" spans="11:11" s="177" customFormat="1" x14ac:dyDescent="0.2">
      <c r="K1162" s="575"/>
    </row>
    <row r="1163" spans="11:11" s="177" customFormat="1" x14ac:dyDescent="0.2">
      <c r="K1163" s="575"/>
    </row>
    <row r="1164" spans="11:11" s="177" customFormat="1" x14ac:dyDescent="0.2">
      <c r="K1164" s="575"/>
    </row>
    <row r="1165" spans="11:11" s="177" customFormat="1" x14ac:dyDescent="0.2">
      <c r="K1165" s="575"/>
    </row>
    <row r="1166" spans="11:11" s="177" customFormat="1" x14ac:dyDescent="0.2">
      <c r="K1166" s="575"/>
    </row>
    <row r="1167" spans="11:11" s="177" customFormat="1" x14ac:dyDescent="0.2">
      <c r="K1167" s="575"/>
    </row>
    <row r="1168" spans="11:11" s="177" customFormat="1" x14ac:dyDescent="0.2">
      <c r="K1168" s="575"/>
    </row>
    <row r="1169" spans="11:11" s="177" customFormat="1" x14ac:dyDescent="0.2">
      <c r="K1169" s="575"/>
    </row>
    <row r="1170" spans="11:11" s="177" customFormat="1" x14ac:dyDescent="0.2">
      <c r="K1170" s="575"/>
    </row>
    <row r="1171" spans="11:11" s="177" customFormat="1" x14ac:dyDescent="0.2">
      <c r="K1171" s="575"/>
    </row>
    <row r="1172" spans="11:11" s="177" customFormat="1" x14ac:dyDescent="0.2">
      <c r="K1172" s="575"/>
    </row>
    <row r="1173" spans="11:11" s="177" customFormat="1" x14ac:dyDescent="0.2">
      <c r="K1173" s="575"/>
    </row>
    <row r="1174" spans="11:11" s="177" customFormat="1" x14ac:dyDescent="0.2">
      <c r="K1174" s="575"/>
    </row>
    <row r="1175" spans="11:11" s="177" customFormat="1" x14ac:dyDescent="0.2">
      <c r="K1175" s="575"/>
    </row>
    <row r="1176" spans="11:11" s="177" customFormat="1" x14ac:dyDescent="0.2">
      <c r="K1176" s="575"/>
    </row>
    <row r="1177" spans="11:11" s="177" customFormat="1" x14ac:dyDescent="0.2">
      <c r="K1177" s="575"/>
    </row>
    <row r="1178" spans="11:11" s="177" customFormat="1" x14ac:dyDescent="0.2">
      <c r="K1178" s="575"/>
    </row>
    <row r="1179" spans="11:11" s="177" customFormat="1" x14ac:dyDescent="0.2">
      <c r="K1179" s="575"/>
    </row>
    <row r="1180" spans="11:11" s="177" customFormat="1" x14ac:dyDescent="0.2">
      <c r="K1180" s="575"/>
    </row>
    <row r="1181" spans="11:11" s="177" customFormat="1" x14ac:dyDescent="0.2">
      <c r="K1181" s="575"/>
    </row>
    <row r="1182" spans="11:11" s="177" customFormat="1" x14ac:dyDescent="0.2">
      <c r="K1182" s="575"/>
    </row>
    <row r="1183" spans="11:11" s="177" customFormat="1" x14ac:dyDescent="0.2">
      <c r="K1183" s="575"/>
    </row>
    <row r="1184" spans="11:11" s="177" customFormat="1" x14ac:dyDescent="0.2">
      <c r="K1184" s="575"/>
    </row>
    <row r="1185" spans="11:11" s="177" customFormat="1" x14ac:dyDescent="0.2">
      <c r="K1185" s="575"/>
    </row>
    <row r="1186" spans="11:11" s="177" customFormat="1" x14ac:dyDescent="0.2">
      <c r="K1186" s="575"/>
    </row>
    <row r="1187" spans="11:11" s="177" customFormat="1" x14ac:dyDescent="0.2">
      <c r="K1187" s="575"/>
    </row>
    <row r="1188" spans="11:11" s="177" customFormat="1" x14ac:dyDescent="0.2">
      <c r="K1188" s="575"/>
    </row>
    <row r="1189" spans="11:11" s="177" customFormat="1" x14ac:dyDescent="0.2">
      <c r="K1189" s="575"/>
    </row>
    <row r="1190" spans="11:11" s="177" customFormat="1" x14ac:dyDescent="0.2">
      <c r="K1190" s="575"/>
    </row>
    <row r="1191" spans="11:11" s="177" customFormat="1" x14ac:dyDescent="0.2">
      <c r="K1191" s="575"/>
    </row>
    <row r="1192" spans="11:11" s="177" customFormat="1" x14ac:dyDescent="0.2">
      <c r="K1192" s="575"/>
    </row>
    <row r="1193" spans="11:11" s="177" customFormat="1" x14ac:dyDescent="0.2">
      <c r="K1193" s="575"/>
    </row>
    <row r="1194" spans="11:11" s="177" customFormat="1" x14ac:dyDescent="0.2">
      <c r="K1194" s="575"/>
    </row>
    <row r="1195" spans="11:11" s="177" customFormat="1" x14ac:dyDescent="0.2">
      <c r="K1195" s="575"/>
    </row>
    <row r="1196" spans="11:11" s="177" customFormat="1" x14ac:dyDescent="0.2">
      <c r="K1196" s="575"/>
    </row>
    <row r="1197" spans="11:11" s="177" customFormat="1" x14ac:dyDescent="0.2">
      <c r="K1197" s="575"/>
    </row>
    <row r="1198" spans="11:11" s="177" customFormat="1" x14ac:dyDescent="0.2">
      <c r="K1198" s="575"/>
    </row>
    <row r="1199" spans="11:11" s="177" customFormat="1" x14ac:dyDescent="0.2">
      <c r="K1199" s="575"/>
    </row>
    <row r="1200" spans="11:11" s="177" customFormat="1" x14ac:dyDescent="0.2">
      <c r="K1200" s="575"/>
    </row>
    <row r="1201" spans="11:11" s="177" customFormat="1" x14ac:dyDescent="0.2">
      <c r="K1201" s="575"/>
    </row>
    <row r="1202" spans="11:11" s="177" customFormat="1" x14ac:dyDescent="0.2">
      <c r="K1202" s="575"/>
    </row>
    <row r="1203" spans="11:11" s="177" customFormat="1" x14ac:dyDescent="0.2">
      <c r="K1203" s="575"/>
    </row>
    <row r="1204" spans="11:11" s="177" customFormat="1" x14ac:dyDescent="0.2">
      <c r="K1204" s="575"/>
    </row>
    <row r="1205" spans="11:11" s="177" customFormat="1" x14ac:dyDescent="0.2">
      <c r="K1205" s="575"/>
    </row>
    <row r="1206" spans="11:11" s="177" customFormat="1" x14ac:dyDescent="0.2">
      <c r="K1206" s="575"/>
    </row>
    <row r="1207" spans="11:11" s="177" customFormat="1" x14ac:dyDescent="0.2">
      <c r="K1207" s="575"/>
    </row>
    <row r="1208" spans="11:11" s="177" customFormat="1" x14ac:dyDescent="0.2">
      <c r="K1208" s="575"/>
    </row>
    <row r="1209" spans="11:11" s="177" customFormat="1" x14ac:dyDescent="0.2">
      <c r="K1209" s="575"/>
    </row>
    <row r="1210" spans="11:11" s="177" customFormat="1" x14ac:dyDescent="0.2">
      <c r="K1210" s="575"/>
    </row>
    <row r="1211" spans="11:11" s="177" customFormat="1" x14ac:dyDescent="0.2">
      <c r="K1211" s="575"/>
    </row>
    <row r="1212" spans="11:11" s="177" customFormat="1" x14ac:dyDescent="0.2">
      <c r="K1212" s="575"/>
    </row>
    <row r="1213" spans="11:11" s="177" customFormat="1" x14ac:dyDescent="0.2">
      <c r="K1213" s="575"/>
    </row>
    <row r="1214" spans="11:11" s="177" customFormat="1" x14ac:dyDescent="0.2">
      <c r="K1214" s="575"/>
    </row>
    <row r="1215" spans="11:11" s="177" customFormat="1" x14ac:dyDescent="0.2">
      <c r="K1215" s="575"/>
    </row>
    <row r="1216" spans="11:11" s="177" customFormat="1" x14ac:dyDescent="0.2">
      <c r="K1216" s="575"/>
    </row>
    <row r="1217" spans="11:11" s="177" customFormat="1" x14ac:dyDescent="0.2">
      <c r="K1217" s="575"/>
    </row>
    <row r="1218" spans="11:11" s="177" customFormat="1" x14ac:dyDescent="0.2">
      <c r="K1218" s="575"/>
    </row>
    <row r="1219" spans="11:11" s="177" customFormat="1" x14ac:dyDescent="0.2">
      <c r="K1219" s="575"/>
    </row>
    <row r="1220" spans="11:11" s="177" customFormat="1" x14ac:dyDescent="0.2">
      <c r="K1220" s="575"/>
    </row>
    <row r="1221" spans="11:11" s="177" customFormat="1" x14ac:dyDescent="0.2">
      <c r="K1221" s="575"/>
    </row>
    <row r="1222" spans="11:11" s="177" customFormat="1" x14ac:dyDescent="0.2">
      <c r="K1222" s="575"/>
    </row>
    <row r="1223" spans="11:11" s="177" customFormat="1" x14ac:dyDescent="0.2">
      <c r="K1223" s="575"/>
    </row>
    <row r="1224" spans="11:11" s="177" customFormat="1" x14ac:dyDescent="0.2">
      <c r="K1224" s="575"/>
    </row>
    <row r="1225" spans="11:11" s="177" customFormat="1" x14ac:dyDescent="0.2">
      <c r="K1225" s="575"/>
    </row>
    <row r="1226" spans="11:11" s="177" customFormat="1" x14ac:dyDescent="0.2">
      <c r="K1226" s="575"/>
    </row>
    <row r="1227" spans="11:11" s="177" customFormat="1" x14ac:dyDescent="0.2">
      <c r="K1227" s="575"/>
    </row>
    <row r="1228" spans="11:11" s="177" customFormat="1" x14ac:dyDescent="0.2">
      <c r="K1228" s="575"/>
    </row>
    <row r="1229" spans="11:11" s="177" customFormat="1" x14ac:dyDescent="0.2">
      <c r="K1229" s="575"/>
    </row>
    <row r="1230" spans="11:11" s="177" customFormat="1" x14ac:dyDescent="0.2">
      <c r="K1230" s="575"/>
    </row>
    <row r="1231" spans="11:11" s="177" customFormat="1" x14ac:dyDescent="0.2">
      <c r="K1231" s="575"/>
    </row>
    <row r="1232" spans="11:11" s="177" customFormat="1" x14ac:dyDescent="0.2">
      <c r="K1232" s="575"/>
    </row>
    <row r="1233" spans="11:11" s="177" customFormat="1" x14ac:dyDescent="0.2">
      <c r="K1233" s="575"/>
    </row>
    <row r="1234" spans="11:11" s="177" customFormat="1" x14ac:dyDescent="0.2">
      <c r="K1234" s="575"/>
    </row>
    <row r="1235" spans="11:11" s="177" customFormat="1" x14ac:dyDescent="0.2">
      <c r="K1235" s="575"/>
    </row>
    <row r="1236" spans="11:11" s="177" customFormat="1" x14ac:dyDescent="0.2">
      <c r="K1236" s="575"/>
    </row>
    <row r="1237" spans="11:11" s="177" customFormat="1" x14ac:dyDescent="0.2">
      <c r="K1237" s="575"/>
    </row>
    <row r="1238" spans="11:11" s="177" customFormat="1" x14ac:dyDescent="0.2">
      <c r="K1238" s="575"/>
    </row>
    <row r="1239" spans="11:11" s="177" customFormat="1" x14ac:dyDescent="0.2">
      <c r="K1239" s="575"/>
    </row>
    <row r="1240" spans="11:11" s="177" customFormat="1" x14ac:dyDescent="0.2">
      <c r="K1240" s="575"/>
    </row>
    <row r="1241" spans="11:11" s="177" customFormat="1" x14ac:dyDescent="0.2">
      <c r="K1241" s="575"/>
    </row>
    <row r="1242" spans="11:11" s="177" customFormat="1" x14ac:dyDescent="0.2">
      <c r="K1242" s="575"/>
    </row>
    <row r="1243" spans="11:11" s="177" customFormat="1" x14ac:dyDescent="0.2">
      <c r="K1243" s="575"/>
    </row>
    <row r="1244" spans="11:11" s="177" customFormat="1" x14ac:dyDescent="0.2">
      <c r="K1244" s="575"/>
    </row>
    <row r="1245" spans="11:11" s="177" customFormat="1" x14ac:dyDescent="0.2">
      <c r="K1245" s="575"/>
    </row>
    <row r="1246" spans="11:11" s="177" customFormat="1" x14ac:dyDescent="0.2">
      <c r="K1246" s="575"/>
    </row>
    <row r="1247" spans="11:11" s="177" customFormat="1" x14ac:dyDescent="0.2">
      <c r="K1247" s="575"/>
    </row>
    <row r="1248" spans="11:11" s="177" customFormat="1" x14ac:dyDescent="0.2">
      <c r="K1248" s="575"/>
    </row>
    <row r="1249" spans="11:11" s="177" customFormat="1" x14ac:dyDescent="0.2">
      <c r="K1249" s="575"/>
    </row>
    <row r="1250" spans="11:11" s="177" customFormat="1" x14ac:dyDescent="0.2">
      <c r="K1250" s="575"/>
    </row>
    <row r="1251" spans="11:11" s="177" customFormat="1" x14ac:dyDescent="0.2">
      <c r="K1251" s="575"/>
    </row>
    <row r="1252" spans="11:11" s="177" customFormat="1" x14ac:dyDescent="0.2">
      <c r="K1252" s="575"/>
    </row>
    <row r="1253" spans="11:11" s="177" customFormat="1" x14ac:dyDescent="0.2">
      <c r="K1253" s="575"/>
    </row>
    <row r="1254" spans="11:11" s="177" customFormat="1" x14ac:dyDescent="0.2">
      <c r="K1254" s="575"/>
    </row>
    <row r="1255" spans="11:11" s="177" customFormat="1" x14ac:dyDescent="0.2">
      <c r="K1255" s="575"/>
    </row>
    <row r="1256" spans="11:11" s="177" customFormat="1" x14ac:dyDescent="0.2">
      <c r="K1256" s="575"/>
    </row>
    <row r="1257" spans="11:11" s="177" customFormat="1" x14ac:dyDescent="0.2">
      <c r="K1257" s="575"/>
    </row>
    <row r="1258" spans="11:11" s="177" customFormat="1" x14ac:dyDescent="0.2">
      <c r="K1258" s="575"/>
    </row>
    <row r="1259" spans="11:11" s="177" customFormat="1" x14ac:dyDescent="0.2">
      <c r="K1259" s="575"/>
    </row>
    <row r="1260" spans="11:11" s="177" customFormat="1" x14ac:dyDescent="0.2">
      <c r="K1260" s="575"/>
    </row>
    <row r="1261" spans="11:11" s="177" customFormat="1" x14ac:dyDescent="0.2">
      <c r="K1261" s="575"/>
    </row>
    <row r="1262" spans="11:11" s="177" customFormat="1" x14ac:dyDescent="0.2">
      <c r="K1262" s="575"/>
    </row>
    <row r="1263" spans="11:11" s="177" customFormat="1" x14ac:dyDescent="0.2">
      <c r="K1263" s="575"/>
    </row>
    <row r="1264" spans="11:11" s="177" customFormat="1" x14ac:dyDescent="0.2">
      <c r="K1264" s="575"/>
    </row>
    <row r="1265" spans="11:11" s="177" customFormat="1" x14ac:dyDescent="0.2">
      <c r="K1265" s="575"/>
    </row>
    <row r="1266" spans="11:11" s="177" customFormat="1" x14ac:dyDescent="0.2">
      <c r="K1266" s="575"/>
    </row>
    <row r="1267" spans="11:11" s="177" customFormat="1" x14ac:dyDescent="0.2">
      <c r="K1267" s="575"/>
    </row>
    <row r="1268" spans="11:11" s="177" customFormat="1" x14ac:dyDescent="0.2">
      <c r="K1268" s="575"/>
    </row>
    <row r="1269" spans="11:11" s="177" customFormat="1" x14ac:dyDescent="0.2">
      <c r="K1269" s="575"/>
    </row>
    <row r="1270" spans="11:11" s="177" customFormat="1" x14ac:dyDescent="0.2">
      <c r="K1270" s="575"/>
    </row>
    <row r="1271" spans="11:11" s="177" customFormat="1" x14ac:dyDescent="0.2">
      <c r="K1271" s="575"/>
    </row>
    <row r="1272" spans="11:11" s="177" customFormat="1" x14ac:dyDescent="0.2">
      <c r="K1272" s="575"/>
    </row>
    <row r="1273" spans="11:11" s="177" customFormat="1" x14ac:dyDescent="0.2">
      <c r="K1273" s="575"/>
    </row>
  </sheetData>
  <sheetProtection algorithmName="SHA-512" hashValue="smHR+5f0HsR2vQX4Q5UoGp2d3L3pJbRVbzR3dCc1D+xzqL2AqRMZzIzjfrd0hPYdeHzHhjcsxgnh7Mhve8AlrA==" saltValue="7dEMji9WR9Q10tiHQs6iQg==" spinCount="100000" sheet="1" objects="1" scenarios="1"/>
  <protectedRanges>
    <protectedRange sqref="B846:B856 P846:P856 Y846:Y856 AH846:AK855 AI856:AJ856 D846:F856 R846:T856 AA846:AC856" name="חומרים40_1"/>
    <protectedRange sqref="B826:B836 P826:P836 Y826:Y836 AH826:AK835 AI836:AJ836 D826:F836 R826:T836 AA826:AC836" name="חומרים39_1"/>
    <protectedRange sqref="B806:B816 P806:P816 Y806:Y816 AH806:AK815 AI816:AJ816 D806:F816 R806:T816 AA806:AC816" name="חומרים38_1"/>
    <protectedRange sqref="B786:B796 P786:P796 Y786:Y796 AH786:AK795 AI796:AJ796 D786:F796 R786:T796 AA786:AC796" name="חומרים37_1"/>
    <protectedRange sqref="B766:B776 P766:P776 Y766:Y776 AH766:AK775 AI776:AJ776 D766:F776 R766:T776 AA766:AC776" name="חומרים36_1"/>
    <protectedRange sqref="B746:B756 P746:P756 Y746:Y756 AH746:AK755 AI756:AJ756 D746:F756 R746:T756 AA746:AC756" name="חומרים35_1"/>
    <protectedRange sqref="B726:B736 P726:P736 Y726:Y736 AH726:AK735 AI736:AJ736 D726:F736 R726:T736 AA726:AC736" name="חומרים34_1"/>
    <protectedRange sqref="B706:B716 P706:P716 Y706:Y716 AH706:AK715 AI716:AJ716 D706:F716 R706:T716 AA706:AC716" name="חומרים33_1"/>
    <protectedRange sqref="B686:B696 P686:P696 Y686:Y696 AH686:AK695 AI696:AJ696 D686:F696 R686:T696 AA686:AC696" name="חומרים32_1"/>
    <protectedRange sqref="B666:B676 P666:P676 Y666:Y676 AH666:AK675 AI676:AJ676 D666:F676 R666:T676 AA666:AC676" name="חומרים31_1"/>
    <protectedRange sqref="B646:B656 P646:P656 Y646:Y656 AH646:AK655 AI656:AJ656 D646:F656 R646:T656 AA646:AC656" name="חומרים30_1"/>
    <protectedRange sqref="B626:B636 P626:P636 Y626:Y636 AH626:AK635 AI636:AJ636 D626:F636 R626:T636 AA626:AC636" name="חומרים29_1"/>
    <protectedRange sqref="B606:B616 P606:P616 Y606:Y616 AH606:AK615 AI616:AJ616 D606:F616 R606:T616 AA606:AC616" name="חומרים28_1"/>
    <protectedRange sqref="B586:B596 P586:P596 Y586:Y596 AH586:AK595 AI596:AJ596 D586:F596 R586:T596 AA586:AC596" name="חומרים27_1"/>
    <protectedRange sqref="B566:B576 P566:P576 Y566:Y576 AH566:AK575 AI576:AJ576 D566:F576 R566:T576 AA566:AC576" name="חומרים26_1"/>
    <protectedRange sqref="B126:B136 P126:P136 Y126:Y136 AH126:AK135 AI136:AJ136 D126:F136 R126:T136 AA126:AC136" name="חומרים4_1"/>
    <protectedRange sqref="B546:B556 P546:P556 Y546:Y556 AH546:AK555 AI556:AJ556 D546:F556 R546:T556 AA546:AC556" name="חומרים25_1"/>
    <protectedRange sqref="B526:B536 P526:P536 Y526:Y536 AH526:AK535 AI536:AJ536 D526:F536 R526:T536 AA526:AC536" name="חומרים24_1"/>
    <protectedRange sqref="B506:B516 P506:P516 Y506:Y516 AH506:AK515 AI516:AJ516 D506:F516 R506:T516 AA506:AC516" name="חומרים23_1"/>
    <protectedRange sqref="B486:B496 P486:P496 Y486:Y496 AH486:AK495 AI496:AJ496 D486:F496 R486:T496 AA486:AC496" name="חומרים22_1"/>
    <protectedRange sqref="B466:B476 P466:P476 Y466:Y476 AH466:AK475 AI476:AJ476 D466:F476 R466:T476 AA466:AC476" name="חומרים21_1"/>
    <protectedRange sqref="B446:B456 P446:P456 Y446:Y456 AH446:AK455 AI456:AJ456 D446:F456 R446:T456 AA446:AC456" name="חומרים20_1"/>
    <protectedRange sqref="B426:B436 P426:P436 Y426:Y436 AH426:AK435 AI436:AJ436 D426:F436 R426:T436 AA426:AC436" name="חומרים19_1"/>
    <protectedRange sqref="B406:B416 P406:P416 Y406:Y416 AH406:AK415 AI416:AJ416 D406:F416 R406:T416 AA406:AC416" name="חומרים18_1"/>
    <protectedRange sqref="B386:B396 P386:P396 Y386:Y396 AH386:AK395 AI396:AJ396 D386:F396 R386:T396 AA386:AC396" name="חומרים17_1"/>
    <protectedRange sqref="B366:B376 P366:P376 Y366:Y376 AH366:AK375 AI376:AJ376 D366:F376 R366:T376 AA366:AC376" name="חומרים16_1"/>
    <protectedRange sqref="B346:B356 P346:P356 Y346:Y356 AH346:AK355 AI356:AJ356 D346:F356 R346:T356 AA346:AC356" name="חומרים15_1"/>
    <protectedRange sqref="B326:B336 P326:P336 Y326:Y336 AH326:AK335 AI336:AJ336 D326:F336 R326:T336 AA326:AC336" name="חומרים14_1"/>
    <protectedRange sqref="B306:B316 P306:P316 Y306:Y316 AH306:AK315 AI316:AJ316 D306:F316 R306:T316 AA306:AC316" name="חומרים13_1"/>
    <protectedRange sqref="B286:B296 P286:P296 Y286:Y296 AH286:AK295 AI296:AJ296 D286:F296 R286:T296 AA286:AC296" name="חומרים12_1"/>
    <protectedRange sqref="B266:B276 P266:P276 Y266:Y276 AH266:AK275 AI276:AJ276 D266:F276 R266:T276 AA266:AC276" name="חומרים11_1"/>
    <protectedRange sqref="B246:B256 P246:P256 Y246:Y256 AH246:AK255 AI256:AJ256 D246:F256 R246:T256 AA246:AC256" name="חומרים10_1"/>
    <protectedRange sqref="B226:B236 P226:P236 Y226:Y236 AH226:AK235 AI236:AJ236 D226:F236 R226:T236 AA226:AC236" name="חומרים9_1"/>
    <protectedRange sqref="B206:B216 P206:P216 Y206:Y216 AH206:AK215 AI216:AJ216 D206:F216 R206:T216 AA206:AC216" name="חומרים8_1"/>
    <protectedRange sqref="C3:C42" name="חומרים0_1"/>
    <protectedRange sqref="B186:B196 P186:P196 Y186:Y196 AH186:AK195 AI196:AJ196 D186:F196 R186:T196 AA186:AC196" name="חומרים7_1"/>
    <protectedRange sqref="B146:B156 P146:P156 Y146:Y156 AH146:AK155 AI156:AJ156 D146:F156 R146:T156 AA146:AC156" name="חומרים5_1"/>
    <protectedRange sqref="B106:B116 P106:P116 Y106:Y116 AH106:AK115 AI116:AJ116 D106:F116 R106:T116 AA106:AC116" name="חומרים3_1"/>
    <protectedRange sqref="B66:B76 AK66:AK75 P66:P76 Y66:Y76 AH66:AJ76 AH96 AH116 AH136 AH156 AH176 AH196 AH216 AH236 AH256 AH276 AH296 AH316 AH336 AH356 AH376 AH396 AH416 AH436 AH456 AH476 AH496 AH516 AH536 AH556 AH576 AH596 AH616 AH636 AH656 AH676 AH696 AH716 AH736 AH756 AH776 AH796 AH816 AH836 AH856 D66:F76 R66:T76 AA66:AC76" name="חומרים1_1"/>
    <protectedRange sqref="B86:B96 P86:P96 Y86:Y96 AH86:AK95 AI96:AJ96 D86:F96 R86:T96 AA86:AC96" name="חומרים2_1"/>
    <protectedRange sqref="B166:B176 P166:P176 Y166:Y176 AH166:AK175 AI176:AJ176 D166:F176 R166:T176 AA166:AC176" name="חומרים6_1"/>
    <protectedRange sqref="I3:I42" name="חומרים0"/>
    <protectedRange sqref="C846:C856 Q846:Q856 Z846:Z856" name="חומרים40"/>
    <protectedRange sqref="C826:C836 Q826:Q836 Z826:Z836" name="חומרים39"/>
    <protectedRange sqref="C806:C816 Q806:Q816 Z806:Z816" name="חומרים38"/>
    <protectedRange sqref="C786:C796 Q786:Q796 Z786:Z796" name="חומרים37"/>
    <protectedRange sqref="C766:C776 Q766:Q776 Z766:Z776" name="חומרים36"/>
    <protectedRange sqref="C746:C756 Q746:Q756 Z746:Z756" name="חומרים35"/>
    <protectedRange sqref="C726:C736 Q726:Q736 Z726:Z736" name="חומרים34"/>
    <protectedRange sqref="C706:C716 Q706:Q716 Z706:Z716" name="חומרים33"/>
    <protectedRange sqref="C686:C696 Q686:Q696 Z686:Z696" name="חומרים32"/>
    <protectedRange sqref="C666:C676 Q666:Q676 Z666:Z676" name="חומרים31"/>
    <protectedRange sqref="C646:C656 Q646:Q656 Z646:Z656" name="חומרים30"/>
    <protectedRange sqref="C626:C636 Q626:Q636 Z626:Z636" name="חומרים29"/>
    <protectedRange sqref="C606:C616 Q606:Q616 Z606:Z616" name="חומרים28"/>
    <protectedRange sqref="C586:C596 Q586:Q596 Z586:Z596" name="חומרים27"/>
    <protectedRange sqref="C566:C576 Q566:Q576 Z566:Z576" name="חומרים26"/>
    <protectedRange sqref="C126:C136 Q126:Q136 Z126:Z136" name="חומרים4"/>
    <protectedRange sqref="C546:C556 Q546:Q556 Z546:Z556" name="חומרים25"/>
    <protectedRange sqref="C526:C536 Q526:Q536 Z526:Z536" name="חומרים24"/>
    <protectedRange sqref="C506:C516 Q506:Q516 Z506:Z516" name="חומרים23"/>
    <protectedRange sqref="C486:C496 Q486:Q496 Z486:Z496" name="חומרים22"/>
    <protectedRange sqref="C466:C476 Q466:Q476 Z466:Z476" name="חומרים21"/>
    <protectedRange sqref="C446:C456 Q446:Q456 Z446:Z456" name="חומרים20"/>
    <protectedRange sqref="C426:C436 Q426:Q436 Z426:Z436" name="חומרים19"/>
    <protectedRange sqref="C406:C416 Q406:Q416 Z406:Z416" name="חומרים18"/>
    <protectedRange sqref="C386:C396 Q386:Q396 Z386:Z396" name="חומרים17"/>
    <protectedRange sqref="C366:C376 Q366:Q376 Z366:Z376" name="חומרים16"/>
    <protectedRange sqref="C346:C356 Q346:Q356 Z346:Z356" name="חומרים15"/>
    <protectedRange sqref="C326:C336 Q326:Q336 Z326:Z336" name="חומרים14"/>
    <protectedRange sqref="C306:C316 Q306:Q316 Z306:Z316" name="חומרים13"/>
    <protectedRange sqref="C286:C296 Q286:Q296 Z286:Z296" name="חומרים12"/>
    <protectedRange sqref="C266:C276 Q266:Q276 Z266:Z276" name="חומרים11"/>
    <protectedRange sqref="C246:C256 Q246:Q256 Z246:Z256" name="חומרים10"/>
    <protectedRange sqref="C226:C236 Q226:Q236 Z226:Z236" name="חומרים9"/>
    <protectedRange sqref="C206:C216 Q206:Q216 Z206:Z216" name="חומרים8"/>
    <protectedRange sqref="C186:C196 Q186:Q196 Z186:Z196" name="חומרים7"/>
    <protectedRange sqref="C146:C156 Q146:Q156 Z146:Z156" name="חומרים5"/>
    <protectedRange sqref="C106:C116 Q106:Q116 Z106:Z116" name="חומרים3"/>
    <protectedRange sqref="C66:C76 Q66:Q76 Z66:Z76" name="חומרים1"/>
    <protectedRange sqref="C86:C96 Q86:Q96 Z86:Z96" name="חומרים2"/>
    <protectedRange sqref="C166:C176 Q166:Q176 Z166:Z176" name="חומרים6"/>
  </protectedRanges>
  <mergeCells count="363">
    <mergeCell ref="AJ844:AJ845"/>
    <mergeCell ref="AK844:AK845"/>
    <mergeCell ref="AI824:AI825"/>
    <mergeCell ref="AJ824:AJ825"/>
    <mergeCell ref="AK824:AK825"/>
    <mergeCell ref="D844:D845"/>
    <mergeCell ref="E844:E845"/>
    <mergeCell ref="R844:R845"/>
    <mergeCell ref="S844:S845"/>
    <mergeCell ref="AA844:AA845"/>
    <mergeCell ref="AB844:AB845"/>
    <mergeCell ref="AI844:AI845"/>
    <mergeCell ref="D824:D825"/>
    <mergeCell ref="E824:E825"/>
    <mergeCell ref="R824:R825"/>
    <mergeCell ref="S824:S825"/>
    <mergeCell ref="AA824:AA825"/>
    <mergeCell ref="AB824:AB825"/>
    <mergeCell ref="D804:D805"/>
    <mergeCell ref="E804:E805"/>
    <mergeCell ref="R804:R805"/>
    <mergeCell ref="S804:S805"/>
    <mergeCell ref="AA804:AA805"/>
    <mergeCell ref="AB804:AB805"/>
    <mergeCell ref="AI804:AI805"/>
    <mergeCell ref="AJ804:AJ805"/>
    <mergeCell ref="AK804:AK805"/>
    <mergeCell ref="D784:D785"/>
    <mergeCell ref="E784:E785"/>
    <mergeCell ref="R784:R785"/>
    <mergeCell ref="S784:S785"/>
    <mergeCell ref="AA784:AA785"/>
    <mergeCell ref="AB784:AB785"/>
    <mergeCell ref="AI784:AI785"/>
    <mergeCell ref="AJ784:AJ785"/>
    <mergeCell ref="AK784:AK785"/>
    <mergeCell ref="AI744:AI745"/>
    <mergeCell ref="AJ744:AJ745"/>
    <mergeCell ref="AK744:AK745"/>
    <mergeCell ref="D764:D765"/>
    <mergeCell ref="E764:E765"/>
    <mergeCell ref="R764:R765"/>
    <mergeCell ref="S764:S765"/>
    <mergeCell ref="AA764:AA765"/>
    <mergeCell ref="AB764:AB765"/>
    <mergeCell ref="AI764:AI765"/>
    <mergeCell ref="D744:D745"/>
    <mergeCell ref="E744:E745"/>
    <mergeCell ref="R744:R745"/>
    <mergeCell ref="S744:S745"/>
    <mergeCell ref="AA744:AA745"/>
    <mergeCell ref="AB744:AB745"/>
    <mergeCell ref="AJ764:AJ765"/>
    <mergeCell ref="AK764:AK765"/>
    <mergeCell ref="D724:D725"/>
    <mergeCell ref="E724:E725"/>
    <mergeCell ref="R724:R725"/>
    <mergeCell ref="S724:S725"/>
    <mergeCell ref="AA724:AA725"/>
    <mergeCell ref="AB724:AB725"/>
    <mergeCell ref="AI724:AI725"/>
    <mergeCell ref="AJ724:AJ725"/>
    <mergeCell ref="AK724:AK725"/>
    <mergeCell ref="D704:D705"/>
    <mergeCell ref="E704:E705"/>
    <mergeCell ref="R704:R705"/>
    <mergeCell ref="S704:S705"/>
    <mergeCell ref="AA704:AA705"/>
    <mergeCell ref="AB704:AB705"/>
    <mergeCell ref="AI704:AI705"/>
    <mergeCell ref="AJ704:AJ705"/>
    <mergeCell ref="AK704:AK705"/>
    <mergeCell ref="AI664:AI665"/>
    <mergeCell ref="AJ664:AJ665"/>
    <mergeCell ref="AK664:AK665"/>
    <mergeCell ref="D684:D685"/>
    <mergeCell ref="E684:E685"/>
    <mergeCell ref="R684:R685"/>
    <mergeCell ref="S684:S685"/>
    <mergeCell ref="AA684:AA685"/>
    <mergeCell ref="AB684:AB685"/>
    <mergeCell ref="AI684:AI685"/>
    <mergeCell ref="D664:D665"/>
    <mergeCell ref="E664:E665"/>
    <mergeCell ref="R664:R665"/>
    <mergeCell ref="S664:S665"/>
    <mergeCell ref="AA664:AA665"/>
    <mergeCell ref="AB664:AB665"/>
    <mergeCell ref="AJ684:AJ685"/>
    <mergeCell ref="AK684:AK685"/>
    <mergeCell ref="D644:D645"/>
    <mergeCell ref="E644:E645"/>
    <mergeCell ref="R644:R645"/>
    <mergeCell ref="S644:S645"/>
    <mergeCell ref="AA644:AA645"/>
    <mergeCell ref="AB644:AB645"/>
    <mergeCell ref="AI644:AI645"/>
    <mergeCell ref="AJ644:AJ645"/>
    <mergeCell ref="AK644:AK645"/>
    <mergeCell ref="D624:D625"/>
    <mergeCell ref="E624:E625"/>
    <mergeCell ref="R624:R625"/>
    <mergeCell ref="S624:S625"/>
    <mergeCell ref="AA624:AA625"/>
    <mergeCell ref="AB624:AB625"/>
    <mergeCell ref="AI624:AI625"/>
    <mergeCell ref="AJ624:AJ625"/>
    <mergeCell ref="AK624:AK625"/>
    <mergeCell ref="AI584:AI585"/>
    <mergeCell ref="AJ584:AJ585"/>
    <mergeCell ref="AK584:AK585"/>
    <mergeCell ref="D604:D605"/>
    <mergeCell ref="E604:E605"/>
    <mergeCell ref="R604:R605"/>
    <mergeCell ref="S604:S605"/>
    <mergeCell ref="AA604:AA605"/>
    <mergeCell ref="AB604:AB605"/>
    <mergeCell ref="AI604:AI605"/>
    <mergeCell ref="D584:D585"/>
    <mergeCell ref="E584:E585"/>
    <mergeCell ref="R584:R585"/>
    <mergeCell ref="S584:S585"/>
    <mergeCell ref="AA584:AA585"/>
    <mergeCell ref="AB584:AB585"/>
    <mergeCell ref="AJ604:AJ605"/>
    <mergeCell ref="AK604:AK605"/>
    <mergeCell ref="D564:D565"/>
    <mergeCell ref="E564:E565"/>
    <mergeCell ref="R564:R565"/>
    <mergeCell ref="S564:S565"/>
    <mergeCell ref="AA564:AA565"/>
    <mergeCell ref="AB564:AB565"/>
    <mergeCell ref="AI564:AI565"/>
    <mergeCell ref="AJ564:AJ565"/>
    <mergeCell ref="AK564:AK565"/>
    <mergeCell ref="D544:D545"/>
    <mergeCell ref="E544:E545"/>
    <mergeCell ref="R544:R545"/>
    <mergeCell ref="S544:S545"/>
    <mergeCell ref="AA544:AA545"/>
    <mergeCell ref="AB544:AB545"/>
    <mergeCell ref="AI544:AI545"/>
    <mergeCell ref="AJ544:AJ545"/>
    <mergeCell ref="AK544:AK545"/>
    <mergeCell ref="AI504:AI505"/>
    <mergeCell ref="AJ504:AJ505"/>
    <mergeCell ref="AK504:AK505"/>
    <mergeCell ref="D524:D525"/>
    <mergeCell ref="E524:E525"/>
    <mergeCell ref="R524:R525"/>
    <mergeCell ref="S524:S525"/>
    <mergeCell ref="AA524:AA525"/>
    <mergeCell ref="AB524:AB525"/>
    <mergeCell ref="AI524:AI525"/>
    <mergeCell ref="D504:D505"/>
    <mergeCell ref="E504:E505"/>
    <mergeCell ref="R504:R505"/>
    <mergeCell ref="S504:S505"/>
    <mergeCell ref="AA504:AA505"/>
    <mergeCell ref="AB504:AB505"/>
    <mergeCell ref="AJ524:AJ525"/>
    <mergeCell ref="AK524:AK525"/>
    <mergeCell ref="D484:D485"/>
    <mergeCell ref="E484:E485"/>
    <mergeCell ref="R484:R485"/>
    <mergeCell ref="S484:S485"/>
    <mergeCell ref="AA484:AA485"/>
    <mergeCell ref="AB484:AB485"/>
    <mergeCell ref="AI484:AI485"/>
    <mergeCell ref="AJ484:AJ485"/>
    <mergeCell ref="AK484:AK485"/>
    <mergeCell ref="D464:D465"/>
    <mergeCell ref="E464:E465"/>
    <mergeCell ref="R464:R465"/>
    <mergeCell ref="S464:S465"/>
    <mergeCell ref="AA464:AA465"/>
    <mergeCell ref="AB464:AB465"/>
    <mergeCell ref="AI464:AI465"/>
    <mergeCell ref="AJ464:AJ465"/>
    <mergeCell ref="AK464:AK465"/>
    <mergeCell ref="AI424:AI425"/>
    <mergeCell ref="AJ424:AJ425"/>
    <mergeCell ref="AK424:AK425"/>
    <mergeCell ref="D444:D445"/>
    <mergeCell ref="E444:E445"/>
    <mergeCell ref="R444:R445"/>
    <mergeCell ref="S444:S445"/>
    <mergeCell ref="AA444:AA445"/>
    <mergeCell ref="AB444:AB445"/>
    <mergeCell ref="AI444:AI445"/>
    <mergeCell ref="D424:D425"/>
    <mergeCell ref="E424:E425"/>
    <mergeCell ref="R424:R425"/>
    <mergeCell ref="S424:S425"/>
    <mergeCell ref="AA424:AA425"/>
    <mergeCell ref="AB424:AB425"/>
    <mergeCell ref="AJ444:AJ445"/>
    <mergeCell ref="AK444:AK445"/>
    <mergeCell ref="D404:D405"/>
    <mergeCell ref="E404:E405"/>
    <mergeCell ref="R404:R405"/>
    <mergeCell ref="S404:S405"/>
    <mergeCell ref="AA404:AA405"/>
    <mergeCell ref="AB404:AB405"/>
    <mergeCell ref="AI404:AI405"/>
    <mergeCell ref="AJ404:AJ405"/>
    <mergeCell ref="AK404:AK405"/>
    <mergeCell ref="D384:D385"/>
    <mergeCell ref="E384:E385"/>
    <mergeCell ref="R384:R385"/>
    <mergeCell ref="S384:S385"/>
    <mergeCell ref="AA384:AA385"/>
    <mergeCell ref="AB384:AB385"/>
    <mergeCell ref="AI384:AI385"/>
    <mergeCell ref="AJ384:AJ385"/>
    <mergeCell ref="AK384:AK385"/>
    <mergeCell ref="AI344:AI345"/>
    <mergeCell ref="AJ344:AJ345"/>
    <mergeCell ref="AK344:AK345"/>
    <mergeCell ref="D364:D365"/>
    <mergeCell ref="E364:E365"/>
    <mergeCell ref="R364:R365"/>
    <mergeCell ref="S364:S365"/>
    <mergeCell ref="AA364:AA365"/>
    <mergeCell ref="AB364:AB365"/>
    <mergeCell ref="AI364:AI365"/>
    <mergeCell ref="D344:D345"/>
    <mergeCell ref="E344:E345"/>
    <mergeCell ref="R344:R345"/>
    <mergeCell ref="S344:S345"/>
    <mergeCell ref="AA344:AA345"/>
    <mergeCell ref="AB344:AB345"/>
    <mergeCell ref="AJ364:AJ365"/>
    <mergeCell ref="AK364:AK365"/>
    <mergeCell ref="D324:D325"/>
    <mergeCell ref="E324:E325"/>
    <mergeCell ref="R324:R325"/>
    <mergeCell ref="S324:S325"/>
    <mergeCell ref="AA324:AA325"/>
    <mergeCell ref="AB324:AB325"/>
    <mergeCell ref="AI324:AI325"/>
    <mergeCell ref="AJ324:AJ325"/>
    <mergeCell ref="AK324:AK325"/>
    <mergeCell ref="D304:D305"/>
    <mergeCell ref="E304:E305"/>
    <mergeCell ref="R304:R305"/>
    <mergeCell ref="S304:S305"/>
    <mergeCell ref="AA304:AA305"/>
    <mergeCell ref="AB304:AB305"/>
    <mergeCell ref="AI304:AI305"/>
    <mergeCell ref="AJ304:AJ305"/>
    <mergeCell ref="AK304:AK305"/>
    <mergeCell ref="AI264:AI265"/>
    <mergeCell ref="AJ264:AJ265"/>
    <mergeCell ref="AK264:AK265"/>
    <mergeCell ref="D284:D285"/>
    <mergeCell ref="E284:E285"/>
    <mergeCell ref="R284:R285"/>
    <mergeCell ref="S284:S285"/>
    <mergeCell ref="AA284:AA285"/>
    <mergeCell ref="AB284:AB285"/>
    <mergeCell ref="AI284:AI285"/>
    <mergeCell ref="D264:D265"/>
    <mergeCell ref="E264:E265"/>
    <mergeCell ref="R264:R265"/>
    <mergeCell ref="S264:S265"/>
    <mergeCell ref="AA264:AA265"/>
    <mergeCell ref="AB264:AB265"/>
    <mergeCell ref="AJ284:AJ285"/>
    <mergeCell ref="AK284:AK285"/>
    <mergeCell ref="D244:D245"/>
    <mergeCell ref="E244:E245"/>
    <mergeCell ref="R244:R245"/>
    <mergeCell ref="S244:S245"/>
    <mergeCell ref="AA244:AA245"/>
    <mergeCell ref="AB244:AB245"/>
    <mergeCell ref="AI244:AI245"/>
    <mergeCell ref="AJ244:AJ245"/>
    <mergeCell ref="AK244:AK245"/>
    <mergeCell ref="D224:D225"/>
    <mergeCell ref="E224:E225"/>
    <mergeCell ref="R224:R225"/>
    <mergeCell ref="S224:S225"/>
    <mergeCell ref="AA224:AA225"/>
    <mergeCell ref="AB224:AB225"/>
    <mergeCell ref="AI224:AI225"/>
    <mergeCell ref="AJ224:AJ225"/>
    <mergeCell ref="AK224:AK225"/>
    <mergeCell ref="AI184:AI185"/>
    <mergeCell ref="AJ184:AJ185"/>
    <mergeCell ref="AK184:AK185"/>
    <mergeCell ref="D204:D205"/>
    <mergeCell ref="E204:E205"/>
    <mergeCell ref="R204:R205"/>
    <mergeCell ref="S204:S205"/>
    <mergeCell ref="AA204:AA205"/>
    <mergeCell ref="AB204:AB205"/>
    <mergeCell ref="AI204:AI205"/>
    <mergeCell ref="D184:D185"/>
    <mergeCell ref="E184:E185"/>
    <mergeCell ref="R184:R185"/>
    <mergeCell ref="S184:S185"/>
    <mergeCell ref="AA184:AA185"/>
    <mergeCell ref="AB184:AB185"/>
    <mergeCell ref="AJ204:AJ205"/>
    <mergeCell ref="AK204:AK205"/>
    <mergeCell ref="D164:D165"/>
    <mergeCell ref="E164:E165"/>
    <mergeCell ref="R164:R165"/>
    <mergeCell ref="S164:S165"/>
    <mergeCell ref="AA164:AA165"/>
    <mergeCell ref="AB164:AB165"/>
    <mergeCell ref="AI164:AI165"/>
    <mergeCell ref="AJ164:AJ165"/>
    <mergeCell ref="AK164:AK165"/>
    <mergeCell ref="D144:D145"/>
    <mergeCell ref="E144:E145"/>
    <mergeCell ref="R144:R145"/>
    <mergeCell ref="S144:S145"/>
    <mergeCell ref="AA144:AA145"/>
    <mergeCell ref="AB144:AB145"/>
    <mergeCell ref="AI144:AI145"/>
    <mergeCell ref="AJ144:AJ145"/>
    <mergeCell ref="AK144:AK145"/>
    <mergeCell ref="D124:D125"/>
    <mergeCell ref="E124:E125"/>
    <mergeCell ref="R124:R125"/>
    <mergeCell ref="S124:S125"/>
    <mergeCell ref="AA124:AA125"/>
    <mergeCell ref="AB124:AB125"/>
    <mergeCell ref="AI124:AI125"/>
    <mergeCell ref="AJ124:AJ125"/>
    <mergeCell ref="AK124:AK125"/>
    <mergeCell ref="D104:D105"/>
    <mergeCell ref="E104:E105"/>
    <mergeCell ref="R104:R105"/>
    <mergeCell ref="S104:S105"/>
    <mergeCell ref="AA104:AA105"/>
    <mergeCell ref="AB104:AB105"/>
    <mergeCell ref="AI104:AI105"/>
    <mergeCell ref="AJ104:AJ105"/>
    <mergeCell ref="AK104:AK105"/>
    <mergeCell ref="AI64:AI65"/>
    <mergeCell ref="AJ64:AJ65"/>
    <mergeCell ref="AK64:AK65"/>
    <mergeCell ref="D84:D85"/>
    <mergeCell ref="E84:E85"/>
    <mergeCell ref="R84:R85"/>
    <mergeCell ref="S84:S85"/>
    <mergeCell ref="AA84:AA85"/>
    <mergeCell ref="AB84:AB85"/>
    <mergeCell ref="AI84:AI85"/>
    <mergeCell ref="AJ84:AJ85"/>
    <mergeCell ref="AK84:AK85"/>
    <mergeCell ref="A1:B1"/>
    <mergeCell ref="A47:B47"/>
    <mergeCell ref="A48:B50"/>
    <mergeCell ref="D64:D65"/>
    <mergeCell ref="E64:E65"/>
    <mergeCell ref="R64:R65"/>
    <mergeCell ref="S64:S65"/>
    <mergeCell ref="AA64:AA65"/>
    <mergeCell ref="AB64:AB65"/>
  </mergeCells>
  <conditionalFormatting sqref="A1:E43 G1:AW43 A44:AW1000">
    <cfRule type="expression" dxfId="2" priority="4" stopIfTrue="1">
      <formula>$A$59=0</formula>
    </cfRule>
  </conditionalFormatting>
  <conditionalFormatting sqref="AI66:AI75 D66:D76 R66:R76 AA66:AA76 AI86:AI95 D86:D96 R86:R96 AA86:AA96 AI106:AI115 D106:D116 R106:R116 AA106:AA116 AI126:AI135 D126:D136 R126:R136 AA126:AA136 AI146:AI155 D146:D156 R146:R156 AA146:AA156 AI166:AI175 D166:D176 R166:R176 AA166:AA176 AI186:AI195 D186:D196 R186:R196 AA186:AA196 AI206:AI215 D206:D216 R206:R216 AA206:AA216 AI226:AI235 D226:D236 R226:R236 AA226:AA236 AI246:AI255 D246:D256 R246:R256 AA246:AA256 AI266:AI275 D266:D276 R266:R276 AA266:AA276 AI286:AI295 D286:D296 R286:R296 AA286:AA296 AI306:AI315 D306:D316 R306:R316 AA306:AA316 AI326:AI335 D326:D336 R326:R336 AA326:AA336 AI346:AI355 D346:D356 R346:R356 AA346:AA356 AI366:AI375 D366:D376 R366:R376 AA366:AA376 AI386:AI395 D386:D396 R386:R396 AA386:AA396 AI406:AI415 D406:D416 R406:R416 AA406:AA416 AI426:AI435 D426:D436 R426:R436 AA426:AA436 AI446:AI455 D446:D456 R446:R456 AA446:AA456 AI466:AI475 D466:D476 R466:R476 AA466:AA476 AI486:AI495 D486:D496 R486:R496 AA486:AA496 AI506:AI515 D506:D516 R506:R516 AA506:AA516 AI526:AI535 D526:D536 R526:R536 AA526:AA536 AI546:AI555 D546:D556 R546:R556 AA546:AA556 AI566:AI575 D566:D576 R566:R576 AA566:AA576 AI586:AI595 D586:D596 R586:R596 AA586:AA596 AI606:AI615 D606:D616 R606:R616 AA606:AA616 AI626:AI635 D626:D636 R626:R636 AA626:AA636 AI646:AI655 D646:D656 R646:R656 AA646:AA656 AI666:AI675 D666:D676 R666:R676 AA666:AA676 AI686:AI695 D686:D696 R686:R696 AA686:AA696 AI706:AI715 D706:D716 R706:R716 AA706:AA716 AI726:AI735 D726:D736 R726:R736 AA726:AA736 AI746:AI755 D746:D756 R746:R756 AA746:AA756 AI766:AI775 D766:D776 R766:R776 AA766:AA776 AI786:AI795 D786:D796 R786:R796 AA786:AA796 AI806:AI815 D806:D816 R806:R816 AA806:AA816 AI826:AI835 D826:D836 R826:R836 AA826:AA836 AI846:AI855 D846:D856 R846:R856 AA846:AA856">
    <cfRule type="expression" dxfId="1" priority="20" stopIfTrue="1">
      <formula>H66=1</formula>
    </cfRule>
  </conditionalFormatting>
  <conditionalFormatting sqref="AJ66:AJ75 E66:E76 S66:S76 AB66:AB76 AJ86:AJ95 E86:E96 S86:S96 AB86:AB96 AJ106:AJ115 E106:E116 S106:S116 AB106:AB116 AJ126:AJ135 E126:E136 S126:S136 AB126:AB136 AJ146:AJ155 E146:E156 S146:S156 AB146:AB156 AJ166:AJ175 E166:E176 S166:S176 AB166:AB176 AJ186:AJ195 E186:E196 S186:S196 AB186:AB196 AJ206:AJ215 E206:E216 S206:S216 AB206:AB216 AJ226:AJ235 E226:E236 S226:S236 AB226:AB236 AJ246:AJ255 E246:E256 S246:S256 AB246:AB256 AJ266:AJ275 E266:E276 S266:S276 AB266:AB276 AJ286:AJ295 E286:E296 S286:S296 AB286:AB296 AJ306:AJ315 E306:E316 S306:S316 AB306:AB316 AJ326:AJ335 E326:E336 S326:S336 AB326:AB336 AJ346:AJ355 E346:E356 S346:S356 AB346:AB356 AJ366:AJ375 E366:E376 S366:S376 AB366:AB376 AJ386:AJ395 E386:E396 S386:S396 AB386:AB396 AJ406:AJ415 E406:E416 S406:S416 AB406:AB416 AJ426:AJ435 E426:E436 S426:S436 AB426:AB436 AJ446:AJ455 E446:E456 S446:S456 AB446:AB456 AJ466:AJ475 E466:E476 S466:S476 AB466:AB476 AJ486:AJ495 E486:E496 S486:S496 AB486:AB496 AJ506:AJ515 E506:E516 S506:S516 AB506:AB516 AJ526:AJ535 E526:E536 S526:S536 AB526:AB536 AJ546:AJ555 E546:E556 S546:S556 AB546:AB556 AJ566:AJ575 E566:E576 S566:S576 AB566:AB576 AJ586:AJ595 E586:E596 S586:S596 AB586:AB596 AJ606:AJ615 E606:E616 S606:S616 AB606:AB616 AJ626:AJ635 E626:E636 S626:S636 AB626:AB636 AJ646:AJ655 E646:E656 S646:S656 AB646:AB656 AJ666:AJ675 E666:E676 S666:S676 AB666:AB676 AJ686:AJ695 E686:E696 S686:S696 AB686:AB696 AJ706:AJ715 E706:E716 S706:S716 AB706:AB716 AJ726:AJ735 E726:E736 S726:S736 AB726:AB736 AJ746:AJ755 E746:E756 S746:S756 AB746:AB756 AJ766:AJ775 E766:E776 S766:S776 AB766:AB776 AJ786:AJ795 E786:E796 S786:S796 AB786:AB796 AJ806:AJ815 E806:E816 S806:S816 AB806:AB816 AJ826:AJ835 E826:E836 S826:S836 AB826:AB836 AJ846:AJ855 E846:E856 S846:S856 AB846:AB856">
    <cfRule type="expression" dxfId="0" priority="21" stopIfTrue="1">
      <formula>G66=1</formula>
    </cfRule>
  </conditionalFormatting>
  <dataValidations count="3">
    <dataValidation type="date" operator="greaterThan" allowBlank="1" showInputMessage="1" showErrorMessage="1" error="הזנת תאריך שגויה, נא להזין שנית:_x000a_DD/MM/YYYY" sqref="R826:S843 AI826:AJ843 AI806:AJ823 AI786:AJ803 AI766:AJ783 AI746:AJ763 AI726:AJ743 AI706:AJ723 AI686:AJ703 AI666:AJ683 AI646:AJ663 AI626:AJ643 AI606:AJ623 AI586:AJ603 AI566:AJ583 AI546:AJ563 AI526:AJ543 AI506:AJ523 AI486:AJ503 AI466:AJ483 AI446:AJ463 AI426:AJ443 AI406:AJ423 AI386:AJ403 AI366:AJ383 AI346:AJ363 AI326:AJ343 AI306:AJ323 AI286:AJ303 AI266:AJ283 AI246:AJ263 AI226:AJ243 AI206:AJ223 AI186:AJ203 AI166:AJ183 AI146:AJ163 AI126:AJ143 AI106:AJ123 AI86:AJ103 AI66:AJ83 AI846:AJ856 D806:E823 AA806:AB823 AA786:AB803 AA766:AB783 AA746:AB763 AA726:AB743 AA706:AB723 AA686:AB703 AA666:AB683 AA646:AB663 AA626:AB643 AA606:AB623 AA586:AB603 AA566:AB583 AA546:AB563 AA526:AB543 AA506:AB523 AA486:AB503 AA466:AB483 AA446:AB463 AA426:AB443 AA406:AB423 AA386:AB403 AA366:AB383 AA346:AB363 AA326:AB343 AA306:AB323 AA286:AB303 AA266:AB283 AA246:AB263 AA226:AB243 AA206:AB223 AA186:AB203 AA166:AB183 AA146:AB163 AA126:AB143 AA106:AB123 AA86:AB103 AA66:AB83 AA846:AB856 D826:E843 R806:S823 R786:S803 R766:S783 R746:S763 R726:S743 R706:S723 R686:S703 R666:S683 R646:S663 R626:S643 R606:S623 R586:S603 R566:S583 R546:S563 R526:S543 R506:S523 R486:S503 R466:S483 R446:S463 R426:S443 R406:S423 R386:S403 R366:S383 R346:S363 R326:S343 R306:S323 R286:S303 R266:S283 R246:S263 R226:S243 R206:S223 R186:S203 R166:S183 R146:S163 R126:S143 R106:S123 R86:S103 R66:S83 R846:S856 D846:E856 AA826:AB843 D66:E83 D86:E103 D106:E123 D126:E143 D146:E163 D166:E183 D186:E203 D206:E223 D226:E243 D246:E263 D266:E283 D286:E303 D306:E323 D326:E343 D346:E363 D366:E383 D386:E403 D406:E423 D426:E443 D446:E463 D466:E483 D486:E503 D506:E523 D526:E543 D546:E563 D566:E583 D586:E603 D606:E623 D626:E643 D646:E663 D666:E683 D686:E703 D706:E723 D726:E743 D746:E763 D766:E783 D786:E803" xr:uid="{00000000-0002-0000-0800-000000000000}">
      <formula1>36526</formula1>
    </dataValidation>
    <dataValidation type="decimal" allowBlank="1" showInputMessage="1" showErrorMessage="1" error="נא להזין את הסכום ששולם בפועל בש&quot;ח." sqref="AK66:AK856 AC846:AC856 AC66:AC83 AC86:AC103 AC106:AC123 AC126:AC143 AC146:AC163 AC166:AC183 AC186:AC203 AC206:AC223 AC226:AC243 AC246:AC263 AC266:AC283 AC286:AC303 AC306:AC323 AC326:AC343 AC346:AC363 AC366:AC383 AC386:AC403 AC406:AC423 AC426:AC443 AC446:AC463 AC466:AC483 AC486:AC503 AC506:AC523 AC526:AC543 AC546:AC563 AC566:AC583 AC586:AC603 AC606:AC623 AC626:AC643 AC646:AC663 AC666:AC683 AC686:AC703 AC706:AC723 AC726:AC743 AC746:AC763 AC766:AC783 AC786:AC803 AC806:AC823 AC826:AC843 F66:F83 F86:F103 F106:F123 F126:F143 F146:F163 F166:F183 F186:F203 F206:F223 F226:F243 F246:F263 F266:F283 F286:F303 F306:F323 F326:F343 F346:F363 F366:F383 F386:F403 F406:F423 F426:F443 F446:F463 F466:F483 F486:F503 F506:F523 F526:F543 F546:F563 F566:F583 F586:F603 F606:F623 F626:F643 F646:F663 F666:F683 F686:F703 F706:F723 F726:F743 F746:F763 F766:F783 F786:F803 F806:F823 F826:F843 F846:F856 T846:T856 T66:T83 T86:T103 T106:T123 T126:T143 T146:T163 T166:T183 T186:T203 T206:T223 T226:T243 T246:T263 T266:T283 T286:T303 T306:T323 T326:T343 T346:T363 T366:T383 T386:T403 T406:T423 T426:T443 T446:T463 T466:T483 T486:T503 T506:T523 T526:T543 T546:T563 T566:T583 T586:T603 T606:T623 T626:T643 T646:T663 T666:T683 T686:T703 T706:T723 T726:T743 T746:T763 T766:T783 T786:T803 T806:T823 T826:T843" xr:uid="{00000000-0002-0000-0800-000001000000}">
      <formula1>-999999999</formula1>
      <formula2>999999999</formula2>
    </dataValidation>
    <dataValidation type="decimal" allowBlank="1" showInputMessage="1" showErrorMessage="1" sqref="D3:D42 J3:J42" xr:uid="{00000000-0002-0000-0800-000002000000}">
      <formula1>0</formula1>
      <formula2>999999999</formula2>
    </dataValidation>
  </dataValidations>
  <hyperlinks>
    <hyperlink ref="C3" location="'התאמת מוצר ותיקוף שוק'!A64:A76" display="'התאמת מוצר ותיקוף שוק'!A64:A76" xr:uid="{00000000-0004-0000-0800-000000000000}"/>
    <hyperlink ref="C4" location="'התאמת מוצר ותיקוף שוק'!A84:A96" display="'התאמת מוצר ותיקוף שוק'!A84:A96" xr:uid="{00000000-0004-0000-0800-000001000000}"/>
    <hyperlink ref="C5" location="'התאמת מוצר ותיקוף שוק'!A104:A116" display="'התאמת מוצר ותיקוף שוק'!A104:A116" xr:uid="{00000000-0004-0000-0800-000002000000}"/>
    <hyperlink ref="C6" location="'התאמת מוצר ותיקוף שוק'!A124:A136" display="'התאמת מוצר ותיקוף שוק'!A124:A136" xr:uid="{00000000-0004-0000-0800-000003000000}"/>
    <hyperlink ref="C7" location="'התאמת מוצר ותיקוף שוק'!A144:A156" display="'התאמת מוצר ותיקוף שוק'!A144:A156" xr:uid="{00000000-0004-0000-0800-000004000000}"/>
    <hyperlink ref="C8" location="'התאמת מוצר ותיקוף שוק'!A164:A176" display="'התאמת מוצר ותיקוף שוק'!A164:A176" xr:uid="{00000000-0004-0000-0800-000005000000}"/>
    <hyperlink ref="C9" location="'התאמת מוצר ותיקוף שוק'!A184:A196" display="'התאמת מוצר ותיקוף שוק'!A184:A196" xr:uid="{00000000-0004-0000-0800-000006000000}"/>
    <hyperlink ref="C10" location="'התאמת מוצר ותיקוף שוק'!A204:A216" display="'התאמת מוצר ותיקוף שוק'!A204:A216" xr:uid="{00000000-0004-0000-0800-000007000000}"/>
    <hyperlink ref="C11" location="'התאמת מוצר ותיקוף שוק'!A224:A236" display="'התאמת מוצר ותיקוף שוק'!A224:A236" xr:uid="{00000000-0004-0000-0800-000008000000}"/>
    <hyperlink ref="C12" location="'התאמת מוצר ותיקוף שוק'!A244:A256" display="'התאמת מוצר ותיקוף שוק'!A244:A256" xr:uid="{00000000-0004-0000-0800-000009000000}"/>
    <hyperlink ref="C13" location="'התאמת מוצר ותיקוף שוק'!A264:A276" display="'התאמת מוצר ותיקוף שוק'!A264:A276" xr:uid="{00000000-0004-0000-0800-00000A000000}"/>
    <hyperlink ref="C14" location="'התאמת מוצר ותיקוף שוק'!A284:A296" display="'התאמת מוצר ותיקוף שוק'!A284:A296" xr:uid="{00000000-0004-0000-0800-00000B000000}"/>
    <hyperlink ref="C15" location="'התאמת מוצר ותיקוף שוק'!A304:A316" display="'התאמת מוצר ותיקוף שוק'!A304:A316" xr:uid="{00000000-0004-0000-0800-00000C000000}"/>
    <hyperlink ref="C16" location="'התאמת מוצר ותיקוף שוק'!A324:A336" display="'התאמת מוצר ותיקוף שוק'!A324:A336" xr:uid="{00000000-0004-0000-0800-00000D000000}"/>
    <hyperlink ref="C17" location="'התאמת מוצר ותיקוף שוק'!A344:A356" display="'התאמת מוצר ותיקוף שוק'!A344:A356" xr:uid="{00000000-0004-0000-0800-00000E000000}"/>
    <hyperlink ref="C18" location="'התאמת מוצר ותיקוף שוק'!A364:A376" display="'התאמת מוצר ותיקוף שוק'!A364:A376" xr:uid="{00000000-0004-0000-0800-00000F000000}"/>
    <hyperlink ref="C19" location="'התאמת מוצר ותיקוף שוק'!A384:A396" display="'התאמת מוצר ותיקוף שוק'!A384:A396" xr:uid="{00000000-0004-0000-0800-000010000000}"/>
    <hyperlink ref="C20" location="'התאמת מוצר ותיקוף שוק'!A404:A416" display="'התאמת מוצר ותיקוף שוק'!A404:A416" xr:uid="{00000000-0004-0000-0800-000011000000}"/>
    <hyperlink ref="C21" location="'התאמת מוצר ותיקוף שוק'!A424:A436" display="'התאמת מוצר ותיקוף שוק'!A424:A436" xr:uid="{00000000-0004-0000-0800-000012000000}"/>
    <hyperlink ref="C22" location="'התאמת מוצר ותיקוף שוק'!A444:A456" display="'התאמת מוצר ותיקוף שוק'!A444:A456" xr:uid="{00000000-0004-0000-0800-000013000000}"/>
    <hyperlink ref="C23" location="'התאמת מוצר ותיקוף שוק'!A464:A476" display="'התאמת מוצר ותיקוף שוק'!A464:A476" xr:uid="{00000000-0004-0000-0800-000014000000}"/>
    <hyperlink ref="C24" location="'התאמת מוצר ותיקוף שוק'!A484:A496" display="'התאמת מוצר ותיקוף שוק'!A484:A496" xr:uid="{00000000-0004-0000-0800-000015000000}"/>
    <hyperlink ref="C25" location="'התאמת מוצר ותיקוף שוק'!A504:A516" display="'התאמת מוצר ותיקוף שוק'!A504:A516" xr:uid="{00000000-0004-0000-0800-000016000000}"/>
    <hyperlink ref="C26" location="'התאמת מוצר ותיקוף שוק'!A524:A536" display="'התאמת מוצר ותיקוף שוק'!A524:A536" xr:uid="{00000000-0004-0000-0800-000017000000}"/>
    <hyperlink ref="C27" location="'התאמת מוצר ותיקוף שוק'!A544:A556" display="'התאמת מוצר ותיקוף שוק'!A544:A556" xr:uid="{00000000-0004-0000-0800-000018000000}"/>
    <hyperlink ref="C28" location="'התאמת מוצר ותיקוף שוק'!A564:A576" display="'התאמת מוצר ותיקוף שוק'!A564:A576" xr:uid="{00000000-0004-0000-0800-000019000000}"/>
    <hyperlink ref="C29" location="'התאמת מוצר ותיקוף שוק'!A584:A596" display="'התאמת מוצר ותיקוף שוק'!A584:A596" xr:uid="{00000000-0004-0000-0800-00001A000000}"/>
    <hyperlink ref="C30" location="'התאמת מוצר ותיקוף שוק'!A604:A616" display="'התאמת מוצר ותיקוף שוק'!A604:A616" xr:uid="{00000000-0004-0000-0800-00001B000000}"/>
    <hyperlink ref="C31" location="'התאמת מוצר ותיקוף שוק'!A624:A636" display="'התאמת מוצר ותיקוף שוק'!A624:A636" xr:uid="{00000000-0004-0000-0800-00001C000000}"/>
    <hyperlink ref="C32" location="'התאמת מוצר ותיקוף שוק'!A644:A656" display="'התאמת מוצר ותיקוף שוק'!A644:A656" xr:uid="{00000000-0004-0000-0800-00001D000000}"/>
    <hyperlink ref="C33" location="'התאמת מוצר ותיקוף שוק'!A664:A676" display="'התאמת מוצר ותיקוף שוק'!A664:A676" xr:uid="{00000000-0004-0000-0800-00001E000000}"/>
    <hyperlink ref="C34" location="'התאמת מוצר ותיקוף שוק'!A684:A696" display="'התאמת מוצר ותיקוף שוק'!A684:A696" xr:uid="{00000000-0004-0000-0800-00001F000000}"/>
    <hyperlink ref="C35" location="'התאמת מוצר ותיקוף שוק'!A704:A716" display="'התאמת מוצר ותיקוף שוק'!A704:A716" xr:uid="{00000000-0004-0000-0800-000020000000}"/>
    <hyperlink ref="C36" location="'התאמת מוצר ותיקוף שוק'!A724:A736" display="'התאמת מוצר ותיקוף שוק'!A724:A736" xr:uid="{00000000-0004-0000-0800-000021000000}"/>
    <hyperlink ref="C37" location="'התאמת מוצר ותיקוף שוק'!A744:A756" display="'התאמת מוצר ותיקוף שוק'!A744:A756" xr:uid="{00000000-0004-0000-0800-000022000000}"/>
    <hyperlink ref="C38" location="'התאמת מוצר ותיקוף שוק'!A764:A776" display="'התאמת מוצר ותיקוף שוק'!A764:A776" xr:uid="{00000000-0004-0000-0800-000023000000}"/>
    <hyperlink ref="C39" location="'התאמת מוצר ותיקוף שוק'!A784:A796" display="'התאמת מוצר ותיקוף שוק'!A784:A796" xr:uid="{00000000-0004-0000-0800-000024000000}"/>
    <hyperlink ref="C40" location="'התאמת מוצר ותיקוף שוק'!A804:A816" display="'התאמת מוצר ותיקוף שוק'!A804:A816" xr:uid="{00000000-0004-0000-0800-000025000000}"/>
    <hyperlink ref="C41" location="'התאמת מוצר ותיקוף שוק'!A824:A836" display="'התאמת מוצר ותיקוף שוק'!A824:A836" xr:uid="{00000000-0004-0000-0800-000026000000}"/>
    <hyperlink ref="C42" location="'התאמת מוצר ותיקוף שוק'!A844:A856" display="'התאמת מוצר ותיקוף שוק'!A844:A856" xr:uid="{00000000-0004-0000-0800-000027000000}"/>
    <hyperlink ref="B65" location="שיווק!C3" display="שיווק!C3" xr:uid="{00000000-0004-0000-0800-000028000000}"/>
    <hyperlink ref="B85" location="שיווק!C4" display="שיווק!C4" xr:uid="{00000000-0004-0000-0800-000029000000}"/>
    <hyperlink ref="B105" location="שיווק!C5" display="שיווק!C5" xr:uid="{00000000-0004-0000-0800-00002A000000}"/>
    <hyperlink ref="B125" location="שיווק!C6" display="שיווק!C6" xr:uid="{00000000-0004-0000-0800-00002B000000}"/>
    <hyperlink ref="B145" location="שיווק!C7" display="שיווק!C7" xr:uid="{00000000-0004-0000-0800-00002C000000}"/>
    <hyperlink ref="B165" location="שיווק!C8" display="שיווק!C8" xr:uid="{00000000-0004-0000-0800-00002D000000}"/>
    <hyperlink ref="B185" location="שיווק!C9" display="שיווק!C9" xr:uid="{00000000-0004-0000-0800-00002E000000}"/>
    <hyperlink ref="B205" location="שיווק!C10" display="שיווק!C10" xr:uid="{00000000-0004-0000-0800-00002F000000}"/>
    <hyperlink ref="B225" location="שיווק!C11" display="שיווק!C11" xr:uid="{00000000-0004-0000-0800-000030000000}"/>
    <hyperlink ref="B245" location="שיווק!C12" display="שיווק!C12" xr:uid="{00000000-0004-0000-0800-000031000000}"/>
    <hyperlink ref="B265" location="שיווק!C13" display="שיווק!C13" xr:uid="{00000000-0004-0000-0800-000032000000}"/>
    <hyperlink ref="B285" location="שיווק!C14" display="שיווק!C14" xr:uid="{00000000-0004-0000-0800-000033000000}"/>
    <hyperlink ref="B305" location="שיווק!C15" display="שיווק!C15" xr:uid="{00000000-0004-0000-0800-000034000000}"/>
    <hyperlink ref="B325" location="שיווק!C16" display="שיווק!C16" xr:uid="{00000000-0004-0000-0800-000035000000}"/>
    <hyperlink ref="B345" location="שיווק!C17" display="שיווק!C17" xr:uid="{00000000-0004-0000-0800-000036000000}"/>
    <hyperlink ref="B365" location="שיווק!C18" display="שיווק!C18" xr:uid="{00000000-0004-0000-0800-000037000000}"/>
    <hyperlink ref="B385" location="שיווק!C19" display="שיווק!C19" xr:uid="{00000000-0004-0000-0800-000038000000}"/>
    <hyperlink ref="B405" location="שיווק!C20" display="שיווק!C20" xr:uid="{00000000-0004-0000-0800-000039000000}"/>
    <hyperlink ref="B425" location="שיווק!C21" display="שיווק!C21" xr:uid="{00000000-0004-0000-0800-00003A000000}"/>
    <hyperlink ref="B445" location="שיווק!C22" display="שיווק!C22" xr:uid="{00000000-0004-0000-0800-00003B000000}"/>
    <hyperlink ref="B465" location="שיווק!C23" display="שיווק!C23" xr:uid="{00000000-0004-0000-0800-00003C000000}"/>
    <hyperlink ref="B485" location="שיווק!C24" display="שיווק!C24" xr:uid="{00000000-0004-0000-0800-00003D000000}"/>
    <hyperlink ref="B505" location="שיווק!C25" display="שיווק!C25" xr:uid="{00000000-0004-0000-0800-00003E000000}"/>
    <hyperlink ref="B525" location="שיווק!C26" display="שיווק!C26" xr:uid="{00000000-0004-0000-0800-00003F000000}"/>
    <hyperlink ref="B545" location="שיווק!C27" display="שיווק!C27" xr:uid="{00000000-0004-0000-0800-000040000000}"/>
    <hyperlink ref="B565" location="שיווק!C28" display="שיווק!C28" xr:uid="{00000000-0004-0000-0800-000041000000}"/>
    <hyperlink ref="B585" location="שיווק!C29" display="שיווק!C29" xr:uid="{00000000-0004-0000-0800-000042000000}"/>
    <hyperlink ref="B605" location="שיווק!C30" display="שיווק!C30" xr:uid="{00000000-0004-0000-0800-000043000000}"/>
    <hyperlink ref="B625" location="שיווק!C31" display="שיווק!C31" xr:uid="{00000000-0004-0000-0800-000044000000}"/>
    <hyperlink ref="B645" location="שיווק!C32" display="שיווק!C32" xr:uid="{00000000-0004-0000-0800-000045000000}"/>
    <hyperlink ref="B665" location="שיווק!C33" display="שיווק!C33" xr:uid="{00000000-0004-0000-0800-000046000000}"/>
    <hyperlink ref="B685" location="שיווק!C34" display="שיווק!C34" xr:uid="{00000000-0004-0000-0800-000047000000}"/>
    <hyperlink ref="B705" location="שיווק!C35" display="שיווק!C35" xr:uid="{00000000-0004-0000-0800-000048000000}"/>
    <hyperlink ref="B725" location="שיווק!C36" display="שיווק!C36" xr:uid="{00000000-0004-0000-0800-000049000000}"/>
    <hyperlink ref="B745" location="שיווק!C37" display="שיווק!C37" xr:uid="{00000000-0004-0000-0800-00004A000000}"/>
    <hyperlink ref="B765" location="שיווק!C38" display="שיווק!C38" xr:uid="{00000000-0004-0000-0800-00004B000000}"/>
    <hyperlink ref="B785" location="שיווק!C39" display="שיווק!C39" xr:uid="{00000000-0004-0000-0800-00004C000000}"/>
    <hyperlink ref="B805" location="שיווק!C40" display="שיווק!C40" xr:uid="{00000000-0004-0000-0800-00004D000000}"/>
    <hyperlink ref="B825" location="שיווק!C41" display="שיווק!C41" xr:uid="{00000000-0004-0000-0800-00004E000000}"/>
    <hyperlink ref="B845" location="שיווק!C42" display="שיווק!C42" xr:uid="{00000000-0004-0000-0800-00004F000000}"/>
    <hyperlink ref="P65" location="שיווק!C3" display="שיווק!C3" xr:uid="{00000000-0004-0000-0800-000050000000}"/>
    <hyperlink ref="P85" location="שיווק!C4" display="שיווק!C4" xr:uid="{00000000-0004-0000-0800-000051000000}"/>
    <hyperlink ref="P105" location="שיווק!C5" display="שיווק!C5" xr:uid="{00000000-0004-0000-0800-000052000000}"/>
    <hyperlink ref="P125" location="שיווק!C6" display="שיווק!C6" xr:uid="{00000000-0004-0000-0800-000053000000}"/>
    <hyperlink ref="P145" location="שיווק!C7" display="שיווק!C7" xr:uid="{00000000-0004-0000-0800-000054000000}"/>
    <hyperlink ref="P165" location="שיווק!C8" display="שיווק!C8" xr:uid="{00000000-0004-0000-0800-000055000000}"/>
    <hyperlink ref="P185" location="שיווק!C9" display="שיווק!C9" xr:uid="{00000000-0004-0000-0800-000056000000}"/>
    <hyperlink ref="P205" location="שיווק!C10" display="שיווק!C10" xr:uid="{00000000-0004-0000-0800-000057000000}"/>
    <hyperlink ref="P225" location="שיווק!C11" display="שיווק!C11" xr:uid="{00000000-0004-0000-0800-000058000000}"/>
    <hyperlink ref="P245" location="שיווק!C12" display="שיווק!C12" xr:uid="{00000000-0004-0000-0800-000059000000}"/>
    <hyperlink ref="P265" location="שיווק!C13" display="שיווק!C13" xr:uid="{00000000-0004-0000-0800-00005A000000}"/>
    <hyperlink ref="P285" location="שיווק!C14" display="שיווק!C14" xr:uid="{00000000-0004-0000-0800-00005B000000}"/>
    <hyperlink ref="P305" location="שיווק!C15" display="שיווק!C15" xr:uid="{00000000-0004-0000-0800-00005C000000}"/>
    <hyperlink ref="P325" location="שיווק!C16" display="שיווק!C16" xr:uid="{00000000-0004-0000-0800-00005D000000}"/>
    <hyperlink ref="P345" location="שיווק!C17" display="שיווק!C17" xr:uid="{00000000-0004-0000-0800-00005E000000}"/>
    <hyperlink ref="P365" location="שיווק!C18" display="שיווק!C18" xr:uid="{00000000-0004-0000-0800-00005F000000}"/>
    <hyperlink ref="P385" location="שיווק!C19" display="שיווק!C19" xr:uid="{00000000-0004-0000-0800-000060000000}"/>
    <hyperlink ref="P405" location="שיווק!C20" display="שיווק!C20" xr:uid="{00000000-0004-0000-0800-000061000000}"/>
    <hyperlink ref="P425" location="שיווק!C21" display="שיווק!C21" xr:uid="{00000000-0004-0000-0800-000062000000}"/>
    <hyperlink ref="P445" location="שיווק!C22" display="שיווק!C22" xr:uid="{00000000-0004-0000-0800-000063000000}"/>
    <hyperlink ref="P465" location="שיווק!C23" display="שיווק!C23" xr:uid="{00000000-0004-0000-0800-000064000000}"/>
    <hyperlink ref="P485" location="שיווק!C24" display="שיווק!C24" xr:uid="{00000000-0004-0000-0800-000065000000}"/>
    <hyperlink ref="P505" location="שיווק!C25" display="שיווק!C25" xr:uid="{00000000-0004-0000-0800-000066000000}"/>
    <hyperlink ref="P525" location="שיווק!C26" display="שיווק!C26" xr:uid="{00000000-0004-0000-0800-000067000000}"/>
    <hyperlink ref="P545" location="שיווק!C27" display="שיווק!C27" xr:uid="{00000000-0004-0000-0800-000068000000}"/>
    <hyperlink ref="P565" location="שיווק!C28" display="שיווק!C28" xr:uid="{00000000-0004-0000-0800-000069000000}"/>
    <hyperlink ref="P585" location="שיווק!C29" display="שיווק!C29" xr:uid="{00000000-0004-0000-0800-00006A000000}"/>
    <hyperlink ref="P605" location="שיווק!C30" display="שיווק!C30" xr:uid="{00000000-0004-0000-0800-00006B000000}"/>
    <hyperlink ref="P625" location="שיווק!C31" display="שיווק!C31" xr:uid="{00000000-0004-0000-0800-00006C000000}"/>
    <hyperlink ref="P645" location="שיווק!C32" display="שיווק!C32" xr:uid="{00000000-0004-0000-0800-00006D000000}"/>
    <hyperlink ref="P665" location="שיווק!C33" display="שיווק!C33" xr:uid="{00000000-0004-0000-0800-00006E000000}"/>
    <hyperlink ref="P685" location="שיווק!C34" display="שיווק!C34" xr:uid="{00000000-0004-0000-0800-00006F000000}"/>
    <hyperlink ref="P705" location="שיווק!C35" display="שיווק!C35" xr:uid="{00000000-0004-0000-0800-000070000000}"/>
    <hyperlink ref="P725" location="שיווק!C36" display="שיווק!C36" xr:uid="{00000000-0004-0000-0800-000071000000}"/>
    <hyperlink ref="P745" location="שיווק!C37" display="שיווק!C37" xr:uid="{00000000-0004-0000-0800-000072000000}"/>
    <hyperlink ref="P765" location="שיווק!C38" display="שיווק!C38" xr:uid="{00000000-0004-0000-0800-000073000000}"/>
    <hyperlink ref="P785" location="שיווק!C39" display="שיווק!C39" xr:uid="{00000000-0004-0000-0800-000074000000}"/>
    <hyperlink ref="P805" location="שיווק!C40" display="שיווק!C40" xr:uid="{00000000-0004-0000-0800-000075000000}"/>
    <hyperlink ref="P825" location="שיווק!C41" display="שיווק!C41" xr:uid="{00000000-0004-0000-0800-000076000000}"/>
    <hyperlink ref="P845" location="שיווק!C42" display="שיווק!C42" xr:uid="{00000000-0004-0000-0800-000077000000}"/>
    <hyperlink ref="Y65" location="שיווק!C3" display="שיווק!C3" xr:uid="{00000000-0004-0000-0800-000078000000}"/>
    <hyperlink ref="Y85" location="שיווק!C4" display="שיווק!C4" xr:uid="{00000000-0004-0000-0800-000079000000}"/>
    <hyperlink ref="Y105" location="שיווק!C5" display="שיווק!C5" xr:uid="{00000000-0004-0000-0800-00007A000000}"/>
    <hyperlink ref="Y125" location="שיווק!C6" display="שיווק!C6" xr:uid="{00000000-0004-0000-0800-00007B000000}"/>
    <hyperlink ref="Y145" location="שיווק!C7" display="שיווק!C7" xr:uid="{00000000-0004-0000-0800-00007C000000}"/>
    <hyperlink ref="Y165" location="שיווק!C8" display="שיווק!C8" xr:uid="{00000000-0004-0000-0800-00007D000000}"/>
    <hyperlink ref="Y185" location="שיווק!C9" display="שיווק!C9" xr:uid="{00000000-0004-0000-0800-00007E000000}"/>
    <hyperlink ref="Y205" location="שיווק!C10" display="שיווק!C10" xr:uid="{00000000-0004-0000-0800-00007F000000}"/>
    <hyperlink ref="Y225" location="שיווק!C11" display="שיווק!C11" xr:uid="{00000000-0004-0000-0800-000080000000}"/>
    <hyperlink ref="Y245" location="שיווק!C12" display="שיווק!C12" xr:uid="{00000000-0004-0000-0800-000081000000}"/>
    <hyperlink ref="Y265" location="שיווק!C13" display="שיווק!C13" xr:uid="{00000000-0004-0000-0800-000082000000}"/>
    <hyperlink ref="Y285" location="שיווק!C14" display="שיווק!C14" xr:uid="{00000000-0004-0000-0800-000083000000}"/>
    <hyperlink ref="Y305" location="שיווק!C15" display="שיווק!C15" xr:uid="{00000000-0004-0000-0800-000084000000}"/>
    <hyperlink ref="Y325" location="שיווק!C16" display="שיווק!C16" xr:uid="{00000000-0004-0000-0800-000085000000}"/>
    <hyperlink ref="Y345" location="שיווק!C17" display="שיווק!C17" xr:uid="{00000000-0004-0000-0800-000086000000}"/>
    <hyperlink ref="Y365" location="שיווק!C18" display="שיווק!C18" xr:uid="{00000000-0004-0000-0800-000087000000}"/>
    <hyperlink ref="Y385" location="שיווק!C19" display="שיווק!C19" xr:uid="{00000000-0004-0000-0800-000088000000}"/>
    <hyperlink ref="Y405" location="שיווק!C20" display="שיווק!C20" xr:uid="{00000000-0004-0000-0800-000089000000}"/>
    <hyperlink ref="Y425" location="שיווק!C21" display="שיווק!C21" xr:uid="{00000000-0004-0000-0800-00008A000000}"/>
    <hyperlink ref="Y445" location="שיווק!C22" display="שיווק!C22" xr:uid="{00000000-0004-0000-0800-00008B000000}"/>
    <hyperlink ref="Y465" location="שיווק!C23" display="שיווק!C23" xr:uid="{00000000-0004-0000-0800-00008C000000}"/>
    <hyperlink ref="Y485" location="שיווק!C24" display="שיווק!C24" xr:uid="{00000000-0004-0000-0800-00008D000000}"/>
    <hyperlink ref="Y505" location="שיווק!C25" display="שיווק!C25" xr:uid="{00000000-0004-0000-0800-00008E000000}"/>
    <hyperlink ref="Y525" location="שיווק!C26" display="שיווק!C26" xr:uid="{00000000-0004-0000-0800-00008F000000}"/>
    <hyperlink ref="Y545" location="שיווק!C27" display="שיווק!C27" xr:uid="{00000000-0004-0000-0800-000090000000}"/>
    <hyperlink ref="Y565" location="שיווק!C28" display="שיווק!C28" xr:uid="{00000000-0004-0000-0800-000091000000}"/>
    <hyperlink ref="Y585" location="שיווק!C29" display="שיווק!C29" xr:uid="{00000000-0004-0000-0800-000092000000}"/>
    <hyperlink ref="Y605" location="שיווק!C30" display="שיווק!C30" xr:uid="{00000000-0004-0000-0800-000093000000}"/>
    <hyperlink ref="Y625" location="שיווק!C31" display="שיווק!C31" xr:uid="{00000000-0004-0000-0800-000094000000}"/>
    <hyperlink ref="Y645" location="שיווק!C32" display="שיווק!C32" xr:uid="{00000000-0004-0000-0800-000095000000}"/>
    <hyperlink ref="Y665" location="שיווק!C33" display="שיווק!C33" xr:uid="{00000000-0004-0000-0800-000096000000}"/>
    <hyperlink ref="Y685" location="שיווק!C34" display="שיווק!C34" xr:uid="{00000000-0004-0000-0800-000097000000}"/>
    <hyperlink ref="Y705" location="שיווק!C35" display="שיווק!C35" xr:uid="{00000000-0004-0000-0800-000098000000}"/>
    <hyperlink ref="Y725" location="שיווק!C36" display="שיווק!C36" xr:uid="{00000000-0004-0000-0800-000099000000}"/>
    <hyperlink ref="Y745" location="שיווק!C37" display="שיווק!C37" xr:uid="{00000000-0004-0000-0800-00009A000000}"/>
    <hyperlink ref="Y765" location="שיווק!C38" display="שיווק!C38" xr:uid="{00000000-0004-0000-0800-00009B000000}"/>
    <hyperlink ref="Y785" location="שיווק!C39" display="שיווק!C39" xr:uid="{00000000-0004-0000-0800-00009C000000}"/>
    <hyperlink ref="Y805" location="שיווק!C40" display="שיווק!C40" xr:uid="{00000000-0004-0000-0800-00009D000000}"/>
    <hyperlink ref="Y825" location="שיווק!C41" display="שיווק!C41" xr:uid="{00000000-0004-0000-0800-00009E000000}"/>
    <hyperlink ref="Y845" location="שיווק!C42" display="שיווק!C42" xr:uid="{00000000-0004-0000-0800-00009F000000}"/>
    <hyperlink ref="AH65" location="שיווק!C3" display="שיווק!C3" xr:uid="{00000000-0004-0000-0800-0000A0000000}"/>
    <hyperlink ref="AH85" location="שיווק!C4" display="שיווק!C4" xr:uid="{00000000-0004-0000-0800-0000A1000000}"/>
    <hyperlink ref="AH105" location="שיווק!C5" display="שיווק!C5" xr:uid="{00000000-0004-0000-0800-0000A2000000}"/>
    <hyperlink ref="AH125" location="שיווק!C6" display="שיווק!C6" xr:uid="{00000000-0004-0000-0800-0000A3000000}"/>
    <hyperlink ref="AH145" location="שיווק!C7" display="שיווק!C7" xr:uid="{00000000-0004-0000-0800-0000A4000000}"/>
    <hyperlink ref="AH165" location="שיווק!C8" display="שיווק!C8" xr:uid="{00000000-0004-0000-0800-0000A5000000}"/>
    <hyperlink ref="AH185" location="שיווק!C9" display="שיווק!C9" xr:uid="{00000000-0004-0000-0800-0000A6000000}"/>
    <hyperlink ref="AH205" location="שיווק!C10" display="שיווק!C10" xr:uid="{00000000-0004-0000-0800-0000A7000000}"/>
    <hyperlink ref="AH225" location="שיווק!C11" display="שיווק!C11" xr:uid="{00000000-0004-0000-0800-0000A8000000}"/>
    <hyperlink ref="AH245" location="שיווק!C12" display="שיווק!C12" xr:uid="{00000000-0004-0000-0800-0000A9000000}"/>
    <hyperlink ref="AH265" location="שיווק!C13" display="שיווק!C13" xr:uid="{00000000-0004-0000-0800-0000AA000000}"/>
    <hyperlink ref="AH285" location="שיווק!C14" display="שיווק!C14" xr:uid="{00000000-0004-0000-0800-0000AB000000}"/>
    <hyperlink ref="AH305" location="שיווק!C15" display="שיווק!C15" xr:uid="{00000000-0004-0000-0800-0000AC000000}"/>
    <hyperlink ref="AH325" location="שיווק!C16" display="שיווק!C16" xr:uid="{00000000-0004-0000-0800-0000AD000000}"/>
    <hyperlink ref="AH345" location="שיווק!C17" display="שיווק!C17" xr:uid="{00000000-0004-0000-0800-0000AE000000}"/>
    <hyperlink ref="AH365" location="שיווק!C18" display="שיווק!C18" xr:uid="{00000000-0004-0000-0800-0000AF000000}"/>
    <hyperlink ref="AH385" location="שיווק!C19" display="שיווק!C19" xr:uid="{00000000-0004-0000-0800-0000B0000000}"/>
    <hyperlink ref="AH405" location="שיווק!C20" display="שיווק!C20" xr:uid="{00000000-0004-0000-0800-0000B1000000}"/>
    <hyperlink ref="AH425" location="שיווק!C21" display="שיווק!C21" xr:uid="{00000000-0004-0000-0800-0000B2000000}"/>
    <hyperlink ref="AH445" location="שיווק!C22" display="שיווק!C22" xr:uid="{00000000-0004-0000-0800-0000B3000000}"/>
    <hyperlink ref="AH465" location="שיווק!C23" display="שיווק!C23" xr:uid="{00000000-0004-0000-0800-0000B4000000}"/>
    <hyperlink ref="AH485" location="שיווק!C24" display="שיווק!C24" xr:uid="{00000000-0004-0000-0800-0000B5000000}"/>
    <hyperlink ref="AH505" location="שיווק!C25" display="שיווק!C25" xr:uid="{00000000-0004-0000-0800-0000B6000000}"/>
    <hyperlink ref="AH525" location="שיווק!C26" display="שיווק!C26" xr:uid="{00000000-0004-0000-0800-0000B7000000}"/>
    <hyperlink ref="AH545" location="שיווק!C27" display="שיווק!C27" xr:uid="{00000000-0004-0000-0800-0000B8000000}"/>
    <hyperlink ref="AH565" location="שיווק!C28" display="שיווק!C28" xr:uid="{00000000-0004-0000-0800-0000B9000000}"/>
    <hyperlink ref="AH585" location="שיווק!C29" display="שיווק!C29" xr:uid="{00000000-0004-0000-0800-0000BA000000}"/>
    <hyperlink ref="AH605" location="שיווק!C30" display="שיווק!C30" xr:uid="{00000000-0004-0000-0800-0000BB000000}"/>
    <hyperlink ref="AH625" location="שיווק!C31" display="שיווק!C31" xr:uid="{00000000-0004-0000-0800-0000BC000000}"/>
    <hyperlink ref="AH645" location="שיווק!C32" display="שיווק!C32" xr:uid="{00000000-0004-0000-0800-0000BD000000}"/>
    <hyperlink ref="AH665" location="שיווק!C33" display="שיווק!C33" xr:uid="{00000000-0004-0000-0800-0000BE000000}"/>
    <hyperlink ref="AH685" location="שיווק!C34" display="שיווק!C34" xr:uid="{00000000-0004-0000-0800-0000BF000000}"/>
    <hyperlink ref="AH705" location="שיווק!C35" display="שיווק!C35" xr:uid="{00000000-0004-0000-0800-0000C0000000}"/>
    <hyperlink ref="AH725" location="שיווק!C36" display="שיווק!C36" xr:uid="{00000000-0004-0000-0800-0000C1000000}"/>
    <hyperlink ref="AH745" location="שיווק!C37" display="שיווק!C37" xr:uid="{00000000-0004-0000-0800-0000C2000000}"/>
    <hyperlink ref="AH765" location="שיווק!C38" display="שיווק!C38" xr:uid="{00000000-0004-0000-0800-0000C3000000}"/>
    <hyperlink ref="AH785" location="שיווק!C39" display="שיווק!C39" xr:uid="{00000000-0004-0000-0800-0000C4000000}"/>
    <hyperlink ref="AH805" location="שיווק!C40" display="שיווק!C40" xr:uid="{00000000-0004-0000-0800-0000C5000000}"/>
    <hyperlink ref="AH825" location="שיווק!C41" display="שיווק!C41" xr:uid="{00000000-0004-0000-0800-0000C6000000}"/>
    <hyperlink ref="AH845" location="שיווק!C42" display="שיווק!C42" xr:uid="{00000000-0004-0000-0800-0000C7000000}"/>
  </hyperlink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4676A3"/>
  </sheetPr>
  <dimension ref="A1:SF261"/>
  <sheetViews>
    <sheetView showGridLines="0" rightToLeft="1" zoomScaleNormal="100" workbookViewId="0">
      <pane xSplit="4" ySplit="3" topLeftCell="E4" activePane="bottomRight" state="frozen"/>
      <selection activeCell="E7" sqref="E7"/>
      <selection pane="topRight" activeCell="E7" sqref="E7"/>
      <selection pane="bottomLeft" activeCell="E7" sqref="E7"/>
      <selection pane="bottomRight" activeCell="E4" sqref="E4"/>
    </sheetView>
  </sheetViews>
  <sheetFormatPr defaultColWidth="9.140625" defaultRowHeight="12.75" outlineLevelRow="1" outlineLevelCol="1" x14ac:dyDescent="0.2"/>
  <cols>
    <col min="1" max="1" width="4.28515625" style="454" customWidth="1"/>
    <col min="2" max="2" width="14.85546875" style="3" customWidth="1"/>
    <col min="3" max="3" width="15.7109375" style="3" customWidth="1"/>
    <col min="4" max="4" width="5.28515625" style="3" customWidth="1"/>
    <col min="5" max="6" width="9.5703125" style="3" customWidth="1"/>
    <col min="7" max="8" width="5.85546875" style="3" customWidth="1"/>
    <col min="9" max="9" width="6.140625" style="3" customWidth="1"/>
    <col min="10" max="10" width="8.85546875" style="3" bestFit="1" customWidth="1"/>
    <col min="11" max="11" width="8.7109375" style="3" customWidth="1"/>
    <col min="12" max="12" width="9" style="3" customWidth="1"/>
    <col min="13" max="14" width="5.85546875" style="3" customWidth="1"/>
    <col min="15" max="15" width="6.140625" style="3" customWidth="1"/>
    <col min="16" max="16" width="7.85546875" style="3" customWidth="1"/>
    <col min="17" max="17" width="8.7109375" style="3" customWidth="1"/>
    <col min="18" max="18" width="9" style="3" customWidth="1"/>
    <col min="19" max="20" width="5.85546875" style="3" customWidth="1"/>
    <col min="21" max="21" width="6.140625" style="3" customWidth="1"/>
    <col min="22" max="22" width="7.85546875" style="3" customWidth="1"/>
    <col min="23" max="23" width="8.7109375" style="3" customWidth="1"/>
    <col min="24" max="24" width="9" style="3" customWidth="1"/>
    <col min="25" max="26" width="5.85546875" style="3" customWidth="1"/>
    <col min="27" max="27" width="6.140625" style="3" customWidth="1"/>
    <col min="28" max="28" width="7.85546875" style="3" customWidth="1"/>
    <col min="29" max="29" width="8.7109375" style="3" customWidth="1"/>
    <col min="30" max="30" width="9" style="3" customWidth="1"/>
    <col min="31" max="32" width="5.85546875" style="3" customWidth="1"/>
    <col min="33" max="33" width="6.140625" style="3" customWidth="1"/>
    <col min="34" max="34" width="7.85546875" style="3" customWidth="1"/>
    <col min="35" max="35" width="8.7109375" style="3" customWidth="1"/>
    <col min="36" max="36" width="9" style="3" customWidth="1"/>
    <col min="37" max="38" width="5.85546875" style="3" customWidth="1"/>
    <col min="39" max="39" width="6.140625" style="3" customWidth="1"/>
    <col min="40" max="40" width="7.85546875" style="3" customWidth="1"/>
    <col min="41" max="41" width="8.7109375" style="3" customWidth="1"/>
    <col min="42" max="42" width="9" style="3" customWidth="1"/>
    <col min="43" max="44" width="5.85546875" style="3" customWidth="1"/>
    <col min="45" max="45" width="6.140625" style="3" customWidth="1"/>
    <col min="46" max="46" width="7.85546875" style="3" customWidth="1"/>
    <col min="47" max="47" width="8.7109375" style="3" customWidth="1"/>
    <col min="48" max="48" width="9" style="3" customWidth="1"/>
    <col min="49" max="50" width="5.85546875" style="3" customWidth="1"/>
    <col min="51" max="51" width="6.140625" style="3" customWidth="1"/>
    <col min="52" max="52" width="7.85546875" style="3" customWidth="1"/>
    <col min="53" max="53" width="8.7109375" style="3" customWidth="1"/>
    <col min="54" max="54" width="9" style="3" customWidth="1"/>
    <col min="55" max="56" width="5.85546875" style="3" customWidth="1"/>
    <col min="57" max="57" width="6.140625" style="3" customWidth="1"/>
    <col min="58" max="58" width="7.85546875" style="3" customWidth="1"/>
    <col min="59" max="59" width="8.7109375" style="3" customWidth="1"/>
    <col min="60" max="60" width="9" style="3" customWidth="1"/>
    <col min="61" max="62" width="5.85546875" style="3" customWidth="1"/>
    <col min="63" max="63" width="6.140625" style="3" customWidth="1"/>
    <col min="64" max="64" width="7.85546875" style="3" customWidth="1"/>
    <col min="65" max="65" width="8.7109375" style="3" customWidth="1"/>
    <col min="66" max="66" width="9" style="3" customWidth="1"/>
    <col min="67" max="68" width="5.85546875" style="3" customWidth="1"/>
    <col min="69" max="69" width="6.140625" style="3" customWidth="1"/>
    <col min="70" max="70" width="7.85546875" style="3" customWidth="1"/>
    <col min="71" max="71" width="8.7109375" style="3" customWidth="1"/>
    <col min="72" max="72" width="9" style="3" customWidth="1"/>
    <col min="73" max="74" width="5.85546875" style="3" customWidth="1"/>
    <col min="75" max="75" width="6.140625" style="3" customWidth="1"/>
    <col min="76" max="76" width="7.85546875" style="3" customWidth="1"/>
    <col min="77" max="77" width="8.7109375" style="3" customWidth="1"/>
    <col min="78" max="78" width="9" style="3" customWidth="1"/>
    <col min="79" max="80" width="5.85546875" style="3" customWidth="1"/>
    <col min="81" max="81" width="6.140625" style="3" customWidth="1"/>
    <col min="82" max="82" width="7.85546875" style="3" customWidth="1"/>
    <col min="83" max="83" width="8.7109375" style="3" customWidth="1"/>
    <col min="84" max="84" width="9" style="3" customWidth="1"/>
    <col min="85" max="86" width="5.85546875" style="3" customWidth="1"/>
    <col min="87" max="87" width="6.140625" style="3" customWidth="1"/>
    <col min="88" max="88" width="7.85546875" style="3" customWidth="1"/>
    <col min="89" max="89" width="8.7109375" style="3" customWidth="1"/>
    <col min="90" max="90" width="9" style="3" customWidth="1"/>
    <col min="91" max="92" width="5.85546875" style="3" customWidth="1"/>
    <col min="93" max="93" width="6.140625" style="3" customWidth="1"/>
    <col min="94" max="94" width="7.85546875" style="3" customWidth="1"/>
    <col min="95" max="95" width="8.7109375" style="3" customWidth="1"/>
    <col min="96" max="96" width="9" style="3" customWidth="1"/>
    <col min="97" max="98" width="5.85546875" style="3" customWidth="1"/>
    <col min="99" max="99" width="6.140625" style="3" customWidth="1"/>
    <col min="100" max="100" width="7.85546875" style="3" customWidth="1"/>
    <col min="101" max="101" width="8.7109375" style="3" customWidth="1"/>
    <col min="102" max="102" width="9" style="3" customWidth="1"/>
    <col min="103" max="104" width="5.85546875" style="3" customWidth="1"/>
    <col min="105" max="105" width="6.140625" style="3" customWidth="1"/>
    <col min="106" max="106" width="7.85546875" style="3" customWidth="1"/>
    <col min="107" max="107" width="8.7109375" style="3" customWidth="1"/>
    <col min="108" max="108" width="9" style="3" customWidth="1"/>
    <col min="109" max="110" width="5.85546875" style="3" customWidth="1"/>
    <col min="111" max="111" width="6.140625" style="3" customWidth="1"/>
    <col min="112" max="112" width="7.85546875" style="3" customWidth="1"/>
    <col min="113" max="113" width="8.7109375" style="3" customWidth="1"/>
    <col min="114" max="114" width="9" style="3" customWidth="1"/>
    <col min="115" max="116" width="5.85546875" style="3" customWidth="1"/>
    <col min="117" max="117" width="6.140625" style="3" customWidth="1"/>
    <col min="118" max="118" width="7.85546875" style="3" customWidth="1"/>
    <col min="119" max="119" width="8.7109375" style="3" customWidth="1"/>
    <col min="120" max="120" width="9" style="3" customWidth="1"/>
    <col min="121" max="122" width="5.85546875" style="3" customWidth="1"/>
    <col min="123" max="123" width="6.140625" style="3" customWidth="1"/>
    <col min="124" max="124" width="7.85546875" style="3" customWidth="1"/>
    <col min="125" max="125" width="8.7109375" style="3" customWidth="1"/>
    <col min="126" max="126" width="9" style="3" customWidth="1"/>
    <col min="127" max="128" width="5.85546875" style="3" customWidth="1"/>
    <col min="129" max="129" width="6.140625" style="3" customWidth="1"/>
    <col min="130" max="130" width="7.85546875" style="3" customWidth="1"/>
    <col min="131" max="131" width="8.7109375" style="3" customWidth="1"/>
    <col min="132" max="132" width="9" style="3" customWidth="1"/>
    <col min="133" max="134" width="5.85546875" style="3" customWidth="1"/>
    <col min="135" max="135" width="6.140625" style="3" customWidth="1"/>
    <col min="136" max="136" width="7.85546875" style="3" customWidth="1"/>
    <col min="137" max="137" width="8.7109375" style="3" customWidth="1"/>
    <col min="138" max="138" width="9" style="3" customWidth="1"/>
    <col min="139" max="140" width="5.85546875" style="3" customWidth="1"/>
    <col min="141" max="141" width="6.140625" style="3" customWidth="1"/>
    <col min="142" max="142" width="7.85546875" style="3" customWidth="1"/>
    <col min="143" max="143" width="8.7109375" style="3" customWidth="1"/>
    <col min="144" max="144" width="9" style="3" customWidth="1"/>
    <col min="145" max="146" width="5.85546875" style="3" customWidth="1"/>
    <col min="147" max="147" width="6.140625" style="3" customWidth="1"/>
    <col min="148" max="148" width="7.85546875" style="3" customWidth="1"/>
    <col min="149" max="149" width="8.7109375" style="3" customWidth="1"/>
    <col min="150" max="150" width="9" style="3" customWidth="1"/>
    <col min="151" max="152" width="5.85546875" style="3" customWidth="1"/>
    <col min="153" max="153" width="6.140625" style="3" customWidth="1"/>
    <col min="154" max="154" width="7.85546875" style="3" customWidth="1"/>
    <col min="155" max="155" width="8.7109375" style="3" customWidth="1"/>
    <col min="156" max="156" width="9" style="3" customWidth="1"/>
    <col min="157" max="158" width="5.85546875" style="3" customWidth="1"/>
    <col min="159" max="159" width="6.140625" style="3" customWidth="1"/>
    <col min="160" max="160" width="7.85546875" style="3" customWidth="1"/>
    <col min="161" max="161" width="8.7109375" style="3" customWidth="1"/>
    <col min="162" max="162" width="9" style="3" customWidth="1"/>
    <col min="163" max="164" width="5.85546875" style="3" customWidth="1"/>
    <col min="165" max="165" width="6.140625" style="3" customWidth="1"/>
    <col min="166" max="166" width="7.85546875" style="3" customWidth="1"/>
    <col min="167" max="167" width="8.7109375" style="3" customWidth="1"/>
    <col min="168" max="168" width="9" style="3" customWidth="1"/>
    <col min="169" max="170" width="5.85546875" style="3" customWidth="1"/>
    <col min="171" max="171" width="6.140625" style="3" customWidth="1"/>
    <col min="172" max="172" width="7.85546875" style="3" customWidth="1"/>
    <col min="173" max="173" width="8.7109375" style="3" customWidth="1"/>
    <col min="174" max="174" width="9" style="3" customWidth="1"/>
    <col min="175" max="176" width="5.85546875" style="3" customWidth="1"/>
    <col min="177" max="177" width="6.140625" style="3" customWidth="1"/>
    <col min="178" max="178" width="7.85546875" style="3" customWidth="1"/>
    <col min="179" max="179" width="8.7109375" style="3" customWidth="1"/>
    <col min="180" max="180" width="9" style="3" customWidth="1"/>
    <col min="181" max="182" width="5.85546875" style="3" customWidth="1"/>
    <col min="183" max="183" width="6.140625" style="3" customWidth="1"/>
    <col min="184" max="184" width="7.85546875" style="3" customWidth="1"/>
    <col min="185" max="185" width="8.7109375" style="3" customWidth="1"/>
    <col min="186" max="186" width="9" style="3" customWidth="1"/>
    <col min="187" max="188" width="5.85546875" style="3" customWidth="1"/>
    <col min="189" max="189" width="6.140625" style="3" customWidth="1"/>
    <col min="190" max="190" width="7.85546875" style="3" customWidth="1"/>
    <col min="191" max="191" width="8.7109375" style="3" customWidth="1"/>
    <col min="192" max="192" width="9" style="3" customWidth="1"/>
    <col min="193" max="194" width="5.85546875" style="3" customWidth="1"/>
    <col min="195" max="195" width="6.140625" style="3" customWidth="1"/>
    <col min="196" max="196" width="7.85546875" style="3" customWidth="1"/>
    <col min="197" max="197" width="8.7109375" style="3" customWidth="1"/>
    <col min="198" max="198" width="9" style="3" customWidth="1"/>
    <col min="199" max="200" width="5.85546875" style="3" customWidth="1"/>
    <col min="201" max="201" width="6.140625" style="3" customWidth="1"/>
    <col min="202" max="202" width="7.85546875" style="3" customWidth="1"/>
    <col min="203" max="203" width="8.7109375" style="3" customWidth="1"/>
    <col min="204" max="204" width="9" style="3" customWidth="1"/>
    <col min="205" max="206" width="5.85546875" style="3" customWidth="1"/>
    <col min="207" max="207" width="6.140625" style="3" customWidth="1"/>
    <col min="208" max="208" width="7.85546875" style="3" customWidth="1"/>
    <col min="209" max="209" width="8.7109375" style="3" customWidth="1"/>
    <col min="210" max="210" width="9" style="3" customWidth="1"/>
    <col min="211" max="212" width="5.85546875" style="3" customWidth="1"/>
    <col min="213" max="213" width="6.140625" style="3" customWidth="1"/>
    <col min="214" max="214" width="7.85546875" style="3" customWidth="1"/>
    <col min="215" max="215" width="8.7109375" style="3" customWidth="1"/>
    <col min="216" max="216" width="9" style="3" customWidth="1"/>
    <col min="217" max="218" width="5.85546875" style="3" customWidth="1"/>
    <col min="219" max="219" width="6.140625" style="3" customWidth="1"/>
    <col min="220" max="220" width="7.85546875" style="3" customWidth="1"/>
    <col min="221" max="221" width="8.7109375" style="3" customWidth="1"/>
    <col min="222" max="222" width="9" style="3" customWidth="1"/>
    <col min="223" max="224" width="5.85546875" style="3" customWidth="1"/>
    <col min="225" max="225" width="6.140625" style="3" customWidth="1"/>
    <col min="226" max="226" width="7.85546875" style="3" customWidth="1"/>
    <col min="227" max="227" width="8.7109375" style="3" customWidth="1"/>
    <col min="228" max="228" width="9" style="3" customWidth="1"/>
    <col min="229" max="230" width="5.85546875" style="3" customWidth="1"/>
    <col min="231" max="231" width="6.140625" style="3" customWidth="1"/>
    <col min="232" max="232" width="7.85546875" style="3" customWidth="1"/>
    <col min="233" max="233" width="8.7109375" style="3" customWidth="1"/>
    <col min="234" max="234" width="9" style="3" customWidth="1"/>
    <col min="235" max="236" width="5.85546875" style="3" customWidth="1"/>
    <col min="237" max="237" width="6.140625" style="3" customWidth="1"/>
    <col min="238" max="238" width="7.85546875" style="3" customWidth="1"/>
    <col min="239" max="239" width="8.7109375" style="3" customWidth="1"/>
    <col min="240" max="240" width="9" style="3" customWidth="1"/>
    <col min="241" max="242" width="5.85546875" style="3" customWidth="1"/>
    <col min="243" max="243" width="6.140625" style="3" customWidth="1"/>
    <col min="244" max="244" width="7.85546875" style="3" customWidth="1"/>
    <col min="245" max="245" width="8.7109375" style="3" customWidth="1"/>
    <col min="246" max="246" width="9" style="3" customWidth="1"/>
    <col min="247" max="248" width="5.85546875" style="3" customWidth="1"/>
    <col min="249" max="249" width="6.140625" style="3" customWidth="1"/>
    <col min="250" max="250" width="7.85546875" style="3" customWidth="1"/>
    <col min="251" max="251" width="8.7109375" style="3" customWidth="1"/>
    <col min="252" max="252" width="9" style="3" customWidth="1"/>
    <col min="253" max="254" width="5.85546875" style="3" customWidth="1"/>
    <col min="255" max="255" width="6.140625" style="3" customWidth="1"/>
    <col min="256" max="256" width="7.85546875" style="3" customWidth="1"/>
    <col min="257" max="257" width="8.7109375" style="3" customWidth="1"/>
    <col min="258" max="258" width="9" style="3" customWidth="1"/>
    <col min="259" max="260" width="5.85546875" style="3" customWidth="1"/>
    <col min="261" max="261" width="6.140625" style="3" customWidth="1"/>
    <col min="262" max="262" width="7.85546875" style="3" customWidth="1"/>
    <col min="263" max="263" width="8.7109375" style="3" customWidth="1"/>
    <col min="264" max="264" width="9" style="3" customWidth="1"/>
    <col min="265" max="266" width="5.85546875" style="3" customWidth="1"/>
    <col min="267" max="267" width="6.140625" style="3" customWidth="1"/>
    <col min="268" max="268" width="7.85546875" style="3" customWidth="1"/>
    <col min="269" max="269" width="8.7109375" style="3" customWidth="1"/>
    <col min="270" max="270" width="9" style="3" customWidth="1"/>
    <col min="271" max="272" width="5.85546875" style="3" customWidth="1"/>
    <col min="273" max="273" width="6.140625" style="3" customWidth="1"/>
    <col min="274" max="274" width="7.85546875" style="3" customWidth="1"/>
    <col min="275" max="275" width="8.7109375" style="3" customWidth="1"/>
    <col min="276" max="276" width="9" style="3" customWidth="1"/>
    <col min="277" max="278" width="5.85546875" style="3" customWidth="1"/>
    <col min="279" max="279" width="6.140625" style="3" customWidth="1"/>
    <col min="280" max="280" width="7.85546875" style="3" customWidth="1"/>
    <col min="281" max="281" width="8.7109375" style="3" customWidth="1"/>
    <col min="282" max="282" width="9" style="3" customWidth="1"/>
    <col min="283" max="284" width="5.85546875" style="3" customWidth="1"/>
    <col min="285" max="285" width="6.140625" style="3" customWidth="1"/>
    <col min="286" max="286" width="7.85546875" style="3" customWidth="1"/>
    <col min="287" max="287" width="8.7109375" style="3" customWidth="1"/>
    <col min="288" max="288" width="9" style="3" customWidth="1"/>
    <col min="289" max="290" width="5.85546875" style="3" customWidth="1"/>
    <col min="291" max="291" width="6.140625" style="3" customWidth="1"/>
    <col min="292" max="292" width="7.85546875" style="3" customWidth="1"/>
    <col min="293" max="293" width="8.7109375" style="3" customWidth="1"/>
    <col min="294" max="294" width="9" style="3" customWidth="1"/>
    <col min="295" max="296" width="5.85546875" style="3" customWidth="1"/>
    <col min="297" max="297" width="6.140625" style="3" customWidth="1"/>
    <col min="298" max="298" width="7.85546875" style="3" customWidth="1"/>
    <col min="299" max="299" width="8.7109375" style="3" customWidth="1"/>
    <col min="300" max="300" width="9" style="3" customWidth="1"/>
    <col min="301" max="302" width="5.85546875" style="3" customWidth="1"/>
    <col min="303" max="303" width="6.140625" style="3" customWidth="1"/>
    <col min="304" max="304" width="7.85546875" style="3" customWidth="1"/>
    <col min="305" max="305" width="8.7109375" style="3" customWidth="1"/>
    <col min="306" max="306" width="9" style="3" customWidth="1"/>
    <col min="307" max="308" width="5.85546875" style="3" customWidth="1"/>
    <col min="309" max="309" width="6.140625" style="3" customWidth="1"/>
    <col min="310" max="310" width="7.85546875" style="3" customWidth="1"/>
    <col min="311" max="311" width="8.7109375" style="3" customWidth="1"/>
    <col min="312" max="312" width="9" style="3" customWidth="1"/>
    <col min="313" max="314" width="5.85546875" style="3" customWidth="1"/>
    <col min="315" max="315" width="6.140625" style="3" customWidth="1"/>
    <col min="316" max="316" width="7.85546875" style="3" customWidth="1"/>
    <col min="317" max="317" width="8.7109375" style="3" customWidth="1"/>
    <col min="318" max="318" width="9" style="3" customWidth="1"/>
    <col min="319" max="320" width="5.85546875" style="3" customWidth="1"/>
    <col min="321" max="321" width="6.140625" style="3" customWidth="1"/>
    <col min="322" max="322" width="7.85546875" style="3" customWidth="1"/>
    <col min="323" max="323" width="8.7109375" style="3" customWidth="1"/>
    <col min="324" max="324" width="9" style="3" customWidth="1"/>
    <col min="325" max="326" width="5.85546875" style="3" customWidth="1"/>
    <col min="327" max="327" width="6.140625" style="3" customWidth="1"/>
    <col min="328" max="328" width="7.85546875" style="3" customWidth="1"/>
    <col min="329" max="329" width="8.7109375" style="3" customWidth="1"/>
    <col min="330" max="330" width="9" style="3" customWidth="1"/>
    <col min="331" max="332" width="5.85546875" style="3" customWidth="1"/>
    <col min="333" max="333" width="6.140625" style="3" customWidth="1"/>
    <col min="334" max="334" width="7.85546875" style="3" customWidth="1"/>
    <col min="335" max="335" width="8.7109375" style="3" customWidth="1"/>
    <col min="336" max="336" width="9" style="3" customWidth="1"/>
    <col min="337" max="338" width="5.85546875" style="3" customWidth="1"/>
    <col min="339" max="339" width="6.140625" style="3" customWidth="1"/>
    <col min="340" max="340" width="7.85546875" style="3" customWidth="1"/>
    <col min="341" max="341" width="8.7109375" style="3" customWidth="1"/>
    <col min="342" max="342" width="9" style="3" customWidth="1"/>
    <col min="343" max="344" width="5.85546875" style="3" customWidth="1"/>
    <col min="345" max="345" width="6.140625" style="3" customWidth="1"/>
    <col min="346" max="346" width="7.85546875" style="3" customWidth="1"/>
    <col min="347" max="347" width="8.7109375" style="3" customWidth="1"/>
    <col min="348" max="348" width="9" style="3" customWidth="1"/>
    <col min="349" max="350" width="5.85546875" style="3" customWidth="1"/>
    <col min="351" max="351" width="6.140625" style="3" customWidth="1"/>
    <col min="352" max="352" width="7.85546875" style="3" customWidth="1"/>
    <col min="353" max="353" width="8.7109375" style="3" customWidth="1"/>
    <col min="354" max="354" width="9" style="3" customWidth="1"/>
    <col min="355" max="356" width="5.85546875" style="3" customWidth="1"/>
    <col min="357" max="357" width="6.140625" style="3" customWidth="1"/>
    <col min="358" max="358" width="7.85546875" style="3" customWidth="1"/>
    <col min="359" max="359" width="8.7109375" style="3" customWidth="1"/>
    <col min="360" max="360" width="9" style="3" customWidth="1"/>
    <col min="361" max="362" width="5.85546875" style="3" customWidth="1"/>
    <col min="363" max="363" width="6.140625" style="3" customWidth="1"/>
    <col min="364" max="364" width="7.85546875" style="3" customWidth="1"/>
    <col min="365" max="365" width="8.7109375" style="3" customWidth="1"/>
    <col min="366" max="366" width="9" style="3" customWidth="1"/>
    <col min="367" max="368" width="5.85546875" style="3" customWidth="1"/>
    <col min="369" max="369" width="6.140625" style="3" customWidth="1"/>
    <col min="370" max="370" width="7.85546875" style="3" customWidth="1"/>
    <col min="371" max="371" width="8.7109375" style="3" customWidth="1"/>
    <col min="372" max="372" width="9" style="3" customWidth="1"/>
    <col min="373" max="374" width="5.85546875" style="3" customWidth="1"/>
    <col min="375" max="375" width="6.140625" style="3" customWidth="1"/>
    <col min="376" max="376" width="7.85546875" style="3" customWidth="1"/>
    <col min="377" max="377" width="8.7109375" style="3" customWidth="1"/>
    <col min="378" max="378" width="9" style="3" customWidth="1"/>
    <col min="379" max="380" width="5.85546875" style="3" customWidth="1"/>
    <col min="381" max="381" width="6.140625" style="3" customWidth="1"/>
    <col min="382" max="382" width="7.85546875" style="3" customWidth="1"/>
    <col min="383" max="383" width="8.7109375" style="3" customWidth="1"/>
    <col min="384" max="384" width="9" style="3" customWidth="1"/>
    <col min="385" max="386" width="5.85546875" style="3" customWidth="1"/>
    <col min="387" max="387" width="6.140625" style="3" customWidth="1"/>
    <col min="388" max="388" width="7.85546875" style="3" customWidth="1"/>
    <col min="389" max="389" width="8.7109375" style="3" customWidth="1"/>
    <col min="390" max="390" width="9" style="3" customWidth="1"/>
    <col min="391" max="392" width="5.85546875" style="3" customWidth="1"/>
    <col min="393" max="393" width="6.140625" style="3" customWidth="1"/>
    <col min="394" max="394" width="7.85546875" style="3" customWidth="1"/>
    <col min="395" max="395" width="13.5703125" style="3" customWidth="1"/>
    <col min="396" max="397" width="11.5703125" style="3" customWidth="1"/>
    <col min="398" max="398" width="11.28515625" style="3" customWidth="1"/>
    <col min="399" max="401" width="13.140625" style="3" customWidth="1"/>
    <col min="402" max="402" width="12.5703125" style="3" customWidth="1"/>
    <col min="403" max="411" width="9.140625" style="3" hidden="1" customWidth="1" outlineLevel="1"/>
    <col min="412" max="412" width="9.140625" style="3" collapsed="1"/>
    <col min="413" max="16384" width="9.140625" style="3"/>
  </cols>
  <sheetData>
    <row r="1" spans="1:500" s="443" customFormat="1" ht="21.75" customHeight="1" thickBot="1" x14ac:dyDescent="0.25">
      <c r="A1" s="728" t="s">
        <v>46</v>
      </c>
      <c r="B1" s="729"/>
      <c r="C1" s="729"/>
      <c r="D1" s="433" t="s">
        <v>47</v>
      </c>
      <c r="E1" s="733">
        <f>'ראשי-פרטים כלליים וריכוז הוצאות'!C10</f>
        <v>0</v>
      </c>
      <c r="F1" s="734"/>
      <c r="G1" s="735" t="s">
        <v>48</v>
      </c>
      <c r="H1" s="736"/>
      <c r="I1" s="733">
        <f>+'ראשי-פרטים כלליים וריכוז הוצאות'!A10</f>
        <v>0</v>
      </c>
      <c r="J1" s="733"/>
      <c r="K1" s="733"/>
      <c r="L1" s="733"/>
      <c r="M1" s="434"/>
      <c r="N1" s="434"/>
      <c r="O1" s="434"/>
      <c r="P1" s="434"/>
      <c r="Q1" s="435" t="s">
        <v>49</v>
      </c>
      <c r="R1" s="435"/>
      <c r="S1" s="434">
        <f>'ראשי-פרטים כלליים וריכוז הוצאות'!F5</f>
        <v>0</v>
      </c>
      <c r="T1" s="434"/>
      <c r="U1" s="434"/>
      <c r="V1" s="434"/>
      <c r="W1" s="436"/>
      <c r="X1" s="436"/>
      <c r="Y1" s="434"/>
      <c r="Z1" s="434"/>
      <c r="AA1" s="434"/>
      <c r="AB1" s="434"/>
      <c r="AC1" s="436"/>
      <c r="AD1" s="436"/>
      <c r="AE1" s="434"/>
      <c r="AF1" s="434"/>
      <c r="AG1" s="434"/>
      <c r="AH1" s="434"/>
      <c r="AI1" s="436"/>
      <c r="AJ1" s="436"/>
      <c r="AK1" s="434"/>
      <c r="AL1" s="434"/>
      <c r="AM1" s="434"/>
      <c r="AN1" s="434"/>
      <c r="AO1" s="436"/>
      <c r="AP1" s="436"/>
      <c r="AQ1" s="434"/>
      <c r="AR1" s="434"/>
      <c r="AS1" s="434"/>
      <c r="AT1" s="434"/>
      <c r="AU1" s="436"/>
      <c r="AV1" s="436"/>
      <c r="AW1" s="434"/>
      <c r="AX1" s="434"/>
      <c r="AY1" s="434"/>
      <c r="AZ1" s="434"/>
      <c r="BA1" s="436"/>
      <c r="BB1" s="436"/>
      <c r="BC1" s="434"/>
      <c r="BD1" s="434"/>
      <c r="BE1" s="434"/>
      <c r="BF1" s="434"/>
      <c r="BG1" s="436"/>
      <c r="BH1" s="436"/>
      <c r="BI1" s="434"/>
      <c r="BJ1" s="434"/>
      <c r="BK1" s="434"/>
      <c r="BL1" s="434"/>
      <c r="BM1" s="436"/>
      <c r="BN1" s="436"/>
      <c r="BO1" s="434"/>
      <c r="BP1" s="434"/>
      <c r="BQ1" s="434"/>
      <c r="BR1" s="434"/>
      <c r="BS1" s="436"/>
      <c r="BT1" s="436"/>
      <c r="BU1" s="434"/>
      <c r="BV1" s="434"/>
      <c r="BW1" s="434"/>
      <c r="BX1" s="434"/>
      <c r="BY1" s="436"/>
      <c r="BZ1" s="436"/>
      <c r="CA1" s="434"/>
      <c r="CB1" s="434"/>
      <c r="CC1" s="434"/>
      <c r="CD1" s="434"/>
      <c r="CE1" s="436"/>
      <c r="CF1" s="436"/>
      <c r="CG1" s="434"/>
      <c r="CH1" s="434"/>
      <c r="CI1" s="434"/>
      <c r="CJ1" s="434"/>
      <c r="CK1" s="436"/>
      <c r="CL1" s="436"/>
      <c r="CM1" s="434"/>
      <c r="CN1" s="434"/>
      <c r="CO1" s="434"/>
      <c r="CP1" s="434"/>
      <c r="CQ1" s="436"/>
      <c r="CR1" s="436"/>
      <c r="CS1" s="434"/>
      <c r="CT1" s="434"/>
      <c r="CU1" s="434"/>
      <c r="CV1" s="434"/>
      <c r="CW1" s="436"/>
      <c r="CX1" s="436"/>
      <c r="CY1" s="434"/>
      <c r="CZ1" s="434"/>
      <c r="DA1" s="434"/>
      <c r="DB1" s="434"/>
      <c r="DC1" s="436"/>
      <c r="DD1" s="436"/>
      <c r="DE1" s="434"/>
      <c r="DF1" s="434"/>
      <c r="DG1" s="434"/>
      <c r="DH1" s="434"/>
      <c r="DI1" s="436"/>
      <c r="DJ1" s="436"/>
      <c r="DK1" s="434"/>
      <c r="DL1" s="434"/>
      <c r="DM1" s="434"/>
      <c r="DN1" s="434"/>
      <c r="DO1" s="436"/>
      <c r="DP1" s="436"/>
      <c r="DQ1" s="434"/>
      <c r="DR1" s="434"/>
      <c r="DS1" s="434"/>
      <c r="DT1" s="434"/>
      <c r="DU1" s="436"/>
      <c r="DV1" s="436"/>
      <c r="DW1" s="434"/>
      <c r="DX1" s="434"/>
      <c r="DY1" s="434"/>
      <c r="DZ1" s="434"/>
      <c r="EA1" s="436"/>
      <c r="EB1" s="436"/>
      <c r="EC1" s="434"/>
      <c r="ED1" s="434"/>
      <c r="EE1" s="434"/>
      <c r="EF1" s="434"/>
      <c r="EG1" s="436"/>
      <c r="EH1" s="436"/>
      <c r="EI1" s="434"/>
      <c r="EJ1" s="434"/>
      <c r="EK1" s="434"/>
      <c r="EL1" s="434"/>
      <c r="EM1" s="436"/>
      <c r="EN1" s="436"/>
      <c r="EO1" s="434"/>
      <c r="EP1" s="434"/>
      <c r="EQ1" s="434"/>
      <c r="ER1" s="434"/>
      <c r="ES1" s="436"/>
      <c r="ET1" s="436"/>
      <c r="EU1" s="434"/>
      <c r="EV1" s="434"/>
      <c r="EW1" s="434"/>
      <c r="EX1" s="434"/>
      <c r="EY1" s="436"/>
      <c r="EZ1" s="436"/>
      <c r="FA1" s="434"/>
      <c r="FB1" s="434"/>
      <c r="FC1" s="434"/>
      <c r="FD1" s="434"/>
      <c r="FE1" s="436"/>
      <c r="FF1" s="436"/>
      <c r="FG1" s="434"/>
      <c r="FH1" s="434"/>
      <c r="FI1" s="434"/>
      <c r="FJ1" s="434"/>
      <c r="FK1" s="436"/>
      <c r="FL1" s="436"/>
      <c r="FM1" s="434"/>
      <c r="FN1" s="434"/>
      <c r="FO1" s="434"/>
      <c r="FP1" s="434"/>
      <c r="FQ1" s="436"/>
      <c r="FR1" s="436"/>
      <c r="FS1" s="434"/>
      <c r="FT1" s="434"/>
      <c r="FU1" s="434"/>
      <c r="FV1" s="434"/>
      <c r="FW1" s="436"/>
      <c r="FX1" s="436"/>
      <c r="FY1" s="434"/>
      <c r="FZ1" s="434"/>
      <c r="GA1" s="434"/>
      <c r="GB1" s="434"/>
      <c r="GC1" s="436"/>
      <c r="GD1" s="436"/>
      <c r="GE1" s="434"/>
      <c r="GF1" s="434"/>
      <c r="GG1" s="434"/>
      <c r="GH1" s="434"/>
      <c r="GI1" s="436"/>
      <c r="GJ1" s="436"/>
      <c r="GK1" s="434"/>
      <c r="GL1" s="434"/>
      <c r="GM1" s="434"/>
      <c r="GN1" s="434"/>
      <c r="GO1" s="436"/>
      <c r="GP1" s="436"/>
      <c r="GQ1" s="434"/>
      <c r="GR1" s="434"/>
      <c r="GS1" s="434"/>
      <c r="GT1" s="434"/>
      <c r="GU1" s="436"/>
      <c r="GV1" s="436"/>
      <c r="GW1" s="434"/>
      <c r="GX1" s="434"/>
      <c r="GY1" s="434"/>
      <c r="GZ1" s="434"/>
      <c r="HA1" s="436"/>
      <c r="HB1" s="436"/>
      <c r="HC1" s="434"/>
      <c r="HD1" s="434"/>
      <c r="HE1" s="434"/>
      <c r="HF1" s="434"/>
      <c r="HG1" s="436"/>
      <c r="HH1" s="436"/>
      <c r="HI1" s="434"/>
      <c r="HJ1" s="434"/>
      <c r="HK1" s="434"/>
      <c r="HL1" s="434"/>
      <c r="HM1" s="436"/>
      <c r="HN1" s="436"/>
      <c r="HO1" s="434"/>
      <c r="HP1" s="434"/>
      <c r="HQ1" s="434"/>
      <c r="HR1" s="434"/>
      <c r="HS1" s="436"/>
      <c r="HT1" s="436"/>
      <c r="HU1" s="434"/>
      <c r="HV1" s="434"/>
      <c r="HW1" s="434"/>
      <c r="HX1" s="434"/>
      <c r="HY1" s="436"/>
      <c r="HZ1" s="436"/>
      <c r="IA1" s="434"/>
      <c r="IB1" s="434"/>
      <c r="IC1" s="434"/>
      <c r="ID1" s="434"/>
      <c r="IE1" s="436"/>
      <c r="IF1" s="436"/>
      <c r="IG1" s="434"/>
      <c r="IH1" s="434"/>
      <c r="II1" s="434"/>
      <c r="IJ1" s="434"/>
      <c r="IK1" s="436"/>
      <c r="IL1" s="436"/>
      <c r="IM1" s="434"/>
      <c r="IN1" s="434"/>
      <c r="IO1" s="434"/>
      <c r="IP1" s="434"/>
      <c r="IQ1" s="436"/>
      <c r="IR1" s="436"/>
      <c r="IS1" s="434"/>
      <c r="IT1" s="434"/>
      <c r="IU1" s="434"/>
      <c r="IV1" s="434"/>
      <c r="IW1" s="436"/>
      <c r="IX1" s="436"/>
      <c r="IY1" s="434"/>
      <c r="IZ1" s="434"/>
      <c r="JA1" s="434"/>
      <c r="JB1" s="434"/>
      <c r="JC1" s="436"/>
      <c r="JD1" s="436"/>
      <c r="JE1" s="434"/>
      <c r="JF1" s="434"/>
      <c r="JG1" s="434"/>
      <c r="JH1" s="434"/>
      <c r="JI1" s="436"/>
      <c r="JJ1" s="436"/>
      <c r="JK1" s="434"/>
      <c r="JL1" s="434"/>
      <c r="JM1" s="434"/>
      <c r="JN1" s="434"/>
      <c r="JO1" s="436"/>
      <c r="JP1" s="436"/>
      <c r="JQ1" s="434"/>
      <c r="JR1" s="434"/>
      <c r="JS1" s="434"/>
      <c r="JT1" s="434"/>
      <c r="JU1" s="436"/>
      <c r="JV1" s="436"/>
      <c r="JW1" s="434"/>
      <c r="JX1" s="434"/>
      <c r="JY1" s="434"/>
      <c r="JZ1" s="434"/>
      <c r="KA1" s="436"/>
      <c r="KB1" s="436"/>
      <c r="KC1" s="434"/>
      <c r="KD1" s="434"/>
      <c r="KE1" s="434"/>
      <c r="KF1" s="434"/>
      <c r="KG1" s="436"/>
      <c r="KH1" s="436"/>
      <c r="KI1" s="434"/>
      <c r="KJ1" s="434"/>
      <c r="KK1" s="434"/>
      <c r="KL1" s="434"/>
      <c r="KM1" s="436"/>
      <c r="KN1" s="436"/>
      <c r="KO1" s="434"/>
      <c r="KP1" s="434"/>
      <c r="KQ1" s="434"/>
      <c r="KR1" s="434"/>
      <c r="KS1" s="436"/>
      <c r="KT1" s="436"/>
      <c r="KU1" s="434"/>
      <c r="KV1" s="434"/>
      <c r="KW1" s="434"/>
      <c r="KX1" s="434"/>
      <c r="KY1" s="436"/>
      <c r="KZ1" s="436"/>
      <c r="LA1" s="434"/>
      <c r="LB1" s="434"/>
      <c r="LC1" s="434"/>
      <c r="LD1" s="434"/>
      <c r="LE1" s="436"/>
      <c r="LF1" s="436"/>
      <c r="LG1" s="434"/>
      <c r="LH1" s="434"/>
      <c r="LI1" s="434"/>
      <c r="LJ1" s="434"/>
      <c r="LK1" s="436"/>
      <c r="LL1" s="436"/>
      <c r="LM1" s="434"/>
      <c r="LN1" s="434"/>
      <c r="LO1" s="434"/>
      <c r="LP1" s="434"/>
      <c r="LQ1" s="436"/>
      <c r="LR1" s="436"/>
      <c r="LS1" s="434"/>
      <c r="LT1" s="434"/>
      <c r="LU1" s="434"/>
      <c r="LV1" s="434"/>
      <c r="LW1" s="436"/>
      <c r="LX1" s="436"/>
      <c r="LY1" s="434"/>
      <c r="LZ1" s="434"/>
      <c r="MA1" s="434"/>
      <c r="MB1" s="434"/>
      <c r="MC1" s="436"/>
      <c r="MD1" s="436"/>
      <c r="ME1" s="434"/>
      <c r="MF1" s="434"/>
      <c r="MG1" s="434"/>
      <c r="MH1" s="434"/>
      <c r="MI1" s="436"/>
      <c r="MJ1" s="436"/>
      <c r="MK1" s="434"/>
      <c r="ML1" s="434"/>
      <c r="MM1" s="434"/>
      <c r="MN1" s="434"/>
      <c r="MO1" s="436"/>
      <c r="MP1" s="436"/>
      <c r="MQ1" s="434"/>
      <c r="MR1" s="434"/>
      <c r="MS1" s="434"/>
      <c r="MT1" s="434"/>
      <c r="MU1" s="436"/>
      <c r="MV1" s="436"/>
      <c r="MW1" s="434"/>
      <c r="MX1" s="434"/>
      <c r="MY1" s="434"/>
      <c r="MZ1" s="434"/>
      <c r="NA1" s="436"/>
      <c r="NB1" s="436"/>
      <c r="NC1" s="434"/>
      <c r="ND1" s="434"/>
      <c r="NE1" s="434"/>
      <c r="NF1" s="434"/>
      <c r="NG1" s="436"/>
      <c r="NH1" s="436"/>
      <c r="NI1" s="434"/>
      <c r="NJ1" s="434"/>
      <c r="NK1" s="434"/>
      <c r="NL1" s="434"/>
      <c r="NM1" s="436"/>
      <c r="NN1" s="436"/>
      <c r="NO1" s="434"/>
      <c r="NP1" s="434"/>
      <c r="NQ1" s="434"/>
      <c r="NR1" s="434"/>
      <c r="NS1" s="436"/>
      <c r="NT1" s="436"/>
      <c r="NU1" s="434"/>
      <c r="NV1" s="434"/>
      <c r="NW1" s="434"/>
      <c r="NX1" s="434"/>
      <c r="NY1" s="436"/>
      <c r="NZ1" s="436"/>
      <c r="OA1" s="434"/>
      <c r="OB1" s="434"/>
      <c r="OC1" s="434"/>
      <c r="OD1" s="434"/>
      <c r="OE1" s="436">
        <f>+'ראשי-פרטים כלליים וריכוז הוצאות'!E21</f>
        <v>44652</v>
      </c>
      <c r="OF1" s="436"/>
      <c r="OG1" s="437"/>
      <c r="OH1" s="437"/>
      <c r="OI1" s="438"/>
      <c r="OJ1" s="620" t="s">
        <v>144</v>
      </c>
      <c r="OK1" s="617"/>
      <c r="OL1" s="439">
        <f>+'ראשי-פרטים כלליים וריכוז הוצאות'!A21</f>
        <v>1</v>
      </c>
      <c r="OM1" s="440"/>
      <c r="ON1" s="441"/>
      <c r="OO1" s="441"/>
      <c r="OP1" s="441" t="s">
        <v>166</v>
      </c>
      <c r="OQ1" s="441"/>
      <c r="OR1" s="441"/>
      <c r="OS1" s="441"/>
      <c r="OT1" s="441"/>
      <c r="OU1" s="442"/>
    </row>
    <row r="2" spans="1:500" s="10" customFormat="1" ht="25.5" customHeight="1" x14ac:dyDescent="0.2">
      <c r="A2" s="444"/>
      <c r="B2" s="730" t="s">
        <v>69</v>
      </c>
      <c r="C2" s="731"/>
      <c r="D2" s="732"/>
      <c r="E2" s="704">
        <f>+'ראשי-פרטים כלליים וריכוז הוצאות'!C21</f>
        <v>44652</v>
      </c>
      <c r="F2" s="705"/>
      <c r="G2" s="705"/>
      <c r="H2" s="705"/>
      <c r="I2" s="705"/>
      <c r="J2" s="706"/>
      <c r="K2" s="704">
        <f>DATE(YEAR(E2),MONTH(E2)+1,1)</f>
        <v>44682</v>
      </c>
      <c r="L2" s="705"/>
      <c r="M2" s="705"/>
      <c r="N2" s="705"/>
      <c r="O2" s="705"/>
      <c r="P2" s="706"/>
      <c r="Q2" s="704">
        <f>DATE(YEAR(K2),MONTH(K2)+1,1)</f>
        <v>44713</v>
      </c>
      <c r="R2" s="705"/>
      <c r="S2" s="705"/>
      <c r="T2" s="705"/>
      <c r="U2" s="705"/>
      <c r="V2" s="706"/>
      <c r="W2" s="704">
        <f>DATE(YEAR(Q2),MONTH(Q2)+1,1)</f>
        <v>44743</v>
      </c>
      <c r="X2" s="705"/>
      <c r="Y2" s="705"/>
      <c r="Z2" s="705"/>
      <c r="AA2" s="705"/>
      <c r="AB2" s="706"/>
      <c r="AC2" s="704">
        <f>DATE(YEAR(W2),MONTH(W2)+1,1)</f>
        <v>44774</v>
      </c>
      <c r="AD2" s="705"/>
      <c r="AE2" s="705"/>
      <c r="AF2" s="705"/>
      <c r="AG2" s="705"/>
      <c r="AH2" s="706"/>
      <c r="AI2" s="704">
        <f>DATE(YEAR(AC2),MONTH(AC2)+1,1)</f>
        <v>44805</v>
      </c>
      <c r="AJ2" s="705"/>
      <c r="AK2" s="705"/>
      <c r="AL2" s="705"/>
      <c r="AM2" s="705"/>
      <c r="AN2" s="706"/>
      <c r="AO2" s="704">
        <f>DATE(YEAR(AI2),MONTH(AI2)+1,1)</f>
        <v>44835</v>
      </c>
      <c r="AP2" s="705"/>
      <c r="AQ2" s="705"/>
      <c r="AR2" s="705"/>
      <c r="AS2" s="705"/>
      <c r="AT2" s="706"/>
      <c r="AU2" s="704">
        <f>DATE(YEAR(AO2),MONTH(AO2)+1,1)</f>
        <v>44866</v>
      </c>
      <c r="AV2" s="705"/>
      <c r="AW2" s="705"/>
      <c r="AX2" s="705"/>
      <c r="AY2" s="705"/>
      <c r="AZ2" s="706"/>
      <c r="BA2" s="704">
        <f>DATE(YEAR(AU2),MONTH(AU2)+1,1)</f>
        <v>44896</v>
      </c>
      <c r="BB2" s="705"/>
      <c r="BC2" s="705"/>
      <c r="BD2" s="705"/>
      <c r="BE2" s="705"/>
      <c r="BF2" s="706"/>
      <c r="BG2" s="704">
        <f>DATE(YEAR(BA2),MONTH(BA2)+1,1)</f>
        <v>44927</v>
      </c>
      <c r="BH2" s="705"/>
      <c r="BI2" s="705"/>
      <c r="BJ2" s="705"/>
      <c r="BK2" s="705"/>
      <c r="BL2" s="706"/>
      <c r="BM2" s="704">
        <f>DATE(YEAR(BG2),MONTH(BG2)+1,1)</f>
        <v>44958</v>
      </c>
      <c r="BN2" s="705"/>
      <c r="BO2" s="705"/>
      <c r="BP2" s="705"/>
      <c r="BQ2" s="705"/>
      <c r="BR2" s="706"/>
      <c r="BS2" s="704">
        <f>DATE(YEAR(BM2),MONTH(BM2)+1,1)</f>
        <v>44986</v>
      </c>
      <c r="BT2" s="705"/>
      <c r="BU2" s="705"/>
      <c r="BV2" s="705"/>
      <c r="BW2" s="705"/>
      <c r="BX2" s="706"/>
      <c r="BY2" s="704">
        <f>DATE(YEAR(BS2),MONTH(BS2)+1,1)</f>
        <v>45017</v>
      </c>
      <c r="BZ2" s="705"/>
      <c r="CA2" s="705"/>
      <c r="CB2" s="705"/>
      <c r="CC2" s="705"/>
      <c r="CD2" s="706"/>
      <c r="CE2" s="704">
        <f>DATE(YEAR(BY2),MONTH(BY2)+1,1)</f>
        <v>45047</v>
      </c>
      <c r="CF2" s="705"/>
      <c r="CG2" s="705"/>
      <c r="CH2" s="705"/>
      <c r="CI2" s="705"/>
      <c r="CJ2" s="706"/>
      <c r="CK2" s="704">
        <f>DATE(YEAR(CE2),MONTH(CE2)+1,1)</f>
        <v>45078</v>
      </c>
      <c r="CL2" s="705"/>
      <c r="CM2" s="705"/>
      <c r="CN2" s="705"/>
      <c r="CO2" s="705"/>
      <c r="CP2" s="706"/>
      <c r="CQ2" s="704">
        <f>DATE(YEAR(CK2),MONTH(CK2)+1,1)</f>
        <v>45108</v>
      </c>
      <c r="CR2" s="705"/>
      <c r="CS2" s="705"/>
      <c r="CT2" s="705"/>
      <c r="CU2" s="705"/>
      <c r="CV2" s="706"/>
      <c r="CW2" s="704">
        <f>DATE(YEAR(CQ2),MONTH(CQ2)+1,1)</f>
        <v>45139</v>
      </c>
      <c r="CX2" s="705"/>
      <c r="CY2" s="705"/>
      <c r="CZ2" s="705"/>
      <c r="DA2" s="705"/>
      <c r="DB2" s="706"/>
      <c r="DC2" s="704">
        <f>DATE(YEAR(CW2),MONTH(CW2)+1,1)</f>
        <v>45170</v>
      </c>
      <c r="DD2" s="705"/>
      <c r="DE2" s="705"/>
      <c r="DF2" s="705"/>
      <c r="DG2" s="705"/>
      <c r="DH2" s="706"/>
      <c r="DI2" s="704">
        <f>DATE(YEAR(DC2),MONTH(DC2)+1,1)</f>
        <v>45200</v>
      </c>
      <c r="DJ2" s="705"/>
      <c r="DK2" s="705"/>
      <c r="DL2" s="705"/>
      <c r="DM2" s="705"/>
      <c r="DN2" s="706"/>
      <c r="DO2" s="704">
        <f>DATE(YEAR(DI2),MONTH(DI2)+1,1)</f>
        <v>45231</v>
      </c>
      <c r="DP2" s="705"/>
      <c r="DQ2" s="705"/>
      <c r="DR2" s="705"/>
      <c r="DS2" s="705"/>
      <c r="DT2" s="706"/>
      <c r="DU2" s="704">
        <f>DATE(YEAR(DO2),MONTH(DO2)+1,1)</f>
        <v>45261</v>
      </c>
      <c r="DV2" s="705"/>
      <c r="DW2" s="705"/>
      <c r="DX2" s="705"/>
      <c r="DY2" s="705"/>
      <c r="DZ2" s="706"/>
      <c r="EA2" s="704">
        <f>DATE(YEAR(DU2),MONTH(DU2)+1,1)</f>
        <v>45292</v>
      </c>
      <c r="EB2" s="705"/>
      <c r="EC2" s="705"/>
      <c r="ED2" s="705"/>
      <c r="EE2" s="705"/>
      <c r="EF2" s="706"/>
      <c r="EG2" s="704">
        <f>DATE(YEAR(EA2),MONTH(EA2)+1,1)</f>
        <v>45323</v>
      </c>
      <c r="EH2" s="705"/>
      <c r="EI2" s="705"/>
      <c r="EJ2" s="705"/>
      <c r="EK2" s="705"/>
      <c r="EL2" s="706"/>
      <c r="EM2" s="704">
        <f>DATE(YEAR(EG2),MONTH(EG2)+1,1)</f>
        <v>45352</v>
      </c>
      <c r="EN2" s="705"/>
      <c r="EO2" s="705"/>
      <c r="EP2" s="705"/>
      <c r="EQ2" s="705"/>
      <c r="ER2" s="706"/>
      <c r="ES2" s="704">
        <f t="shared" ref="ES2" si="0">DATE(YEAR(EM2),MONTH(EM2)+1,1)</f>
        <v>45383</v>
      </c>
      <c r="ET2" s="705"/>
      <c r="EU2" s="705"/>
      <c r="EV2" s="705"/>
      <c r="EW2" s="705"/>
      <c r="EX2" s="706"/>
      <c r="EY2" s="704">
        <f t="shared" ref="EY2" si="1">DATE(YEAR(ES2),MONTH(ES2)+1,1)</f>
        <v>45413</v>
      </c>
      <c r="EZ2" s="705"/>
      <c r="FA2" s="705"/>
      <c r="FB2" s="705"/>
      <c r="FC2" s="705"/>
      <c r="FD2" s="706"/>
      <c r="FE2" s="704">
        <f t="shared" ref="FE2" si="2">DATE(YEAR(EY2),MONTH(EY2)+1,1)</f>
        <v>45444</v>
      </c>
      <c r="FF2" s="705"/>
      <c r="FG2" s="705"/>
      <c r="FH2" s="705"/>
      <c r="FI2" s="705"/>
      <c r="FJ2" s="706"/>
      <c r="FK2" s="704">
        <f t="shared" ref="FK2" si="3">DATE(YEAR(FE2),MONTH(FE2)+1,1)</f>
        <v>45474</v>
      </c>
      <c r="FL2" s="705"/>
      <c r="FM2" s="705"/>
      <c r="FN2" s="705"/>
      <c r="FO2" s="705"/>
      <c r="FP2" s="706"/>
      <c r="FQ2" s="704">
        <f t="shared" ref="FQ2" si="4">DATE(YEAR(FK2),MONTH(FK2)+1,1)</f>
        <v>45505</v>
      </c>
      <c r="FR2" s="705"/>
      <c r="FS2" s="705"/>
      <c r="FT2" s="705"/>
      <c r="FU2" s="705"/>
      <c r="FV2" s="706"/>
      <c r="FW2" s="704">
        <f t="shared" ref="FW2" si="5">DATE(YEAR(FQ2),MONTH(FQ2)+1,1)</f>
        <v>45536</v>
      </c>
      <c r="FX2" s="705"/>
      <c r="FY2" s="705"/>
      <c r="FZ2" s="705"/>
      <c r="GA2" s="705"/>
      <c r="GB2" s="706"/>
      <c r="GC2" s="704">
        <f t="shared" ref="GC2" si="6">DATE(YEAR(FW2),MONTH(FW2)+1,1)</f>
        <v>45566</v>
      </c>
      <c r="GD2" s="705"/>
      <c r="GE2" s="705"/>
      <c r="GF2" s="705"/>
      <c r="GG2" s="705"/>
      <c r="GH2" s="706"/>
      <c r="GI2" s="704">
        <f t="shared" ref="GI2" si="7">DATE(YEAR(GC2),MONTH(GC2)+1,1)</f>
        <v>45597</v>
      </c>
      <c r="GJ2" s="705"/>
      <c r="GK2" s="705"/>
      <c r="GL2" s="705"/>
      <c r="GM2" s="705"/>
      <c r="GN2" s="706"/>
      <c r="GO2" s="704">
        <f t="shared" ref="GO2" si="8">DATE(YEAR(GI2),MONTH(GI2)+1,1)</f>
        <v>45627</v>
      </c>
      <c r="GP2" s="705"/>
      <c r="GQ2" s="705"/>
      <c r="GR2" s="705"/>
      <c r="GS2" s="705"/>
      <c r="GT2" s="706"/>
      <c r="GU2" s="704">
        <f t="shared" ref="GU2" si="9">DATE(YEAR(GO2),MONTH(GO2)+1,1)</f>
        <v>45658</v>
      </c>
      <c r="GV2" s="705"/>
      <c r="GW2" s="705"/>
      <c r="GX2" s="705"/>
      <c r="GY2" s="705"/>
      <c r="GZ2" s="706"/>
      <c r="HA2" s="704">
        <f t="shared" ref="HA2" si="10">DATE(YEAR(GU2),MONTH(GU2)+1,1)</f>
        <v>45689</v>
      </c>
      <c r="HB2" s="705"/>
      <c r="HC2" s="705"/>
      <c r="HD2" s="705"/>
      <c r="HE2" s="705"/>
      <c r="HF2" s="706"/>
      <c r="HG2" s="704">
        <f t="shared" ref="HG2" si="11">DATE(YEAR(HA2),MONTH(HA2)+1,1)</f>
        <v>45717</v>
      </c>
      <c r="HH2" s="705"/>
      <c r="HI2" s="705"/>
      <c r="HJ2" s="705"/>
      <c r="HK2" s="705"/>
      <c r="HL2" s="706"/>
      <c r="HM2" s="704">
        <f t="shared" ref="HM2" si="12">DATE(YEAR(HG2),MONTH(HG2)+1,1)</f>
        <v>45748</v>
      </c>
      <c r="HN2" s="705"/>
      <c r="HO2" s="705"/>
      <c r="HP2" s="705"/>
      <c r="HQ2" s="705"/>
      <c r="HR2" s="706"/>
      <c r="HS2" s="704">
        <f t="shared" ref="HS2" si="13">DATE(YEAR(HM2),MONTH(HM2)+1,1)</f>
        <v>45778</v>
      </c>
      <c r="HT2" s="705"/>
      <c r="HU2" s="705"/>
      <c r="HV2" s="705"/>
      <c r="HW2" s="705"/>
      <c r="HX2" s="706"/>
      <c r="HY2" s="704">
        <f t="shared" ref="HY2" si="14">DATE(YEAR(HS2),MONTH(HS2)+1,1)</f>
        <v>45809</v>
      </c>
      <c r="HZ2" s="705"/>
      <c r="IA2" s="705"/>
      <c r="IB2" s="705"/>
      <c r="IC2" s="705"/>
      <c r="ID2" s="706"/>
      <c r="IE2" s="704">
        <f t="shared" ref="IE2" si="15">DATE(YEAR(HY2),MONTH(HY2)+1,1)</f>
        <v>45839</v>
      </c>
      <c r="IF2" s="705"/>
      <c r="IG2" s="705"/>
      <c r="IH2" s="705"/>
      <c r="II2" s="705"/>
      <c r="IJ2" s="706"/>
      <c r="IK2" s="704">
        <f t="shared" ref="IK2" si="16">DATE(YEAR(IE2),MONTH(IE2)+1,1)</f>
        <v>45870</v>
      </c>
      <c r="IL2" s="705"/>
      <c r="IM2" s="705"/>
      <c r="IN2" s="705"/>
      <c r="IO2" s="705"/>
      <c r="IP2" s="706"/>
      <c r="IQ2" s="704">
        <f t="shared" ref="IQ2" si="17">DATE(YEAR(IK2),MONTH(IK2)+1,1)</f>
        <v>45901</v>
      </c>
      <c r="IR2" s="705"/>
      <c r="IS2" s="705"/>
      <c r="IT2" s="705"/>
      <c r="IU2" s="705"/>
      <c r="IV2" s="706"/>
      <c r="IW2" s="704">
        <f t="shared" ref="IW2" si="18">DATE(YEAR(IQ2),MONTH(IQ2)+1,1)</f>
        <v>45931</v>
      </c>
      <c r="IX2" s="705"/>
      <c r="IY2" s="705"/>
      <c r="IZ2" s="705"/>
      <c r="JA2" s="705"/>
      <c r="JB2" s="706"/>
      <c r="JC2" s="704">
        <f t="shared" ref="JC2" si="19">DATE(YEAR(IW2),MONTH(IW2)+1,1)</f>
        <v>45962</v>
      </c>
      <c r="JD2" s="705"/>
      <c r="JE2" s="705"/>
      <c r="JF2" s="705"/>
      <c r="JG2" s="705"/>
      <c r="JH2" s="706"/>
      <c r="JI2" s="704">
        <f t="shared" ref="JI2" si="20">DATE(YEAR(JC2),MONTH(JC2)+1,1)</f>
        <v>45992</v>
      </c>
      <c r="JJ2" s="705"/>
      <c r="JK2" s="705"/>
      <c r="JL2" s="705"/>
      <c r="JM2" s="705"/>
      <c r="JN2" s="706"/>
      <c r="JO2" s="704">
        <f t="shared" ref="JO2" si="21">DATE(YEAR(JI2),MONTH(JI2)+1,1)</f>
        <v>46023</v>
      </c>
      <c r="JP2" s="705"/>
      <c r="JQ2" s="705"/>
      <c r="JR2" s="705"/>
      <c r="JS2" s="705"/>
      <c r="JT2" s="706"/>
      <c r="JU2" s="704">
        <f t="shared" ref="JU2" si="22">DATE(YEAR(JO2),MONTH(JO2)+1,1)</f>
        <v>46054</v>
      </c>
      <c r="JV2" s="705"/>
      <c r="JW2" s="705"/>
      <c r="JX2" s="705"/>
      <c r="JY2" s="705"/>
      <c r="JZ2" s="706"/>
      <c r="KA2" s="704">
        <f t="shared" ref="KA2" si="23">DATE(YEAR(JU2),MONTH(JU2)+1,1)</f>
        <v>46082</v>
      </c>
      <c r="KB2" s="705"/>
      <c r="KC2" s="705"/>
      <c r="KD2" s="705"/>
      <c r="KE2" s="705"/>
      <c r="KF2" s="706"/>
      <c r="KG2" s="704">
        <f t="shared" ref="KG2" si="24">DATE(YEAR(KA2),MONTH(KA2)+1,1)</f>
        <v>46113</v>
      </c>
      <c r="KH2" s="705"/>
      <c r="KI2" s="705"/>
      <c r="KJ2" s="705"/>
      <c r="KK2" s="705"/>
      <c r="KL2" s="706"/>
      <c r="KM2" s="704">
        <f t="shared" ref="KM2" si="25">DATE(YEAR(KG2),MONTH(KG2)+1,1)</f>
        <v>46143</v>
      </c>
      <c r="KN2" s="705"/>
      <c r="KO2" s="705"/>
      <c r="KP2" s="705"/>
      <c r="KQ2" s="705"/>
      <c r="KR2" s="706"/>
      <c r="KS2" s="704">
        <f t="shared" ref="KS2" si="26">DATE(YEAR(KM2),MONTH(KM2)+1,1)</f>
        <v>46174</v>
      </c>
      <c r="KT2" s="705"/>
      <c r="KU2" s="705"/>
      <c r="KV2" s="705"/>
      <c r="KW2" s="705"/>
      <c r="KX2" s="706"/>
      <c r="KY2" s="704">
        <f t="shared" ref="KY2" si="27">DATE(YEAR(KS2),MONTH(KS2)+1,1)</f>
        <v>46204</v>
      </c>
      <c r="KZ2" s="705"/>
      <c r="LA2" s="705"/>
      <c r="LB2" s="705"/>
      <c r="LC2" s="705"/>
      <c r="LD2" s="706"/>
      <c r="LE2" s="704">
        <f t="shared" ref="LE2" si="28">DATE(YEAR(KY2),MONTH(KY2)+1,1)</f>
        <v>46235</v>
      </c>
      <c r="LF2" s="705"/>
      <c r="LG2" s="705"/>
      <c r="LH2" s="705"/>
      <c r="LI2" s="705"/>
      <c r="LJ2" s="706"/>
      <c r="LK2" s="704">
        <f t="shared" ref="LK2" si="29">DATE(YEAR(LE2),MONTH(LE2)+1,1)</f>
        <v>46266</v>
      </c>
      <c r="LL2" s="705"/>
      <c r="LM2" s="705"/>
      <c r="LN2" s="705"/>
      <c r="LO2" s="705"/>
      <c r="LP2" s="706"/>
      <c r="LQ2" s="704">
        <f t="shared" ref="LQ2" si="30">DATE(YEAR(LK2),MONTH(LK2)+1,1)</f>
        <v>46296</v>
      </c>
      <c r="LR2" s="705"/>
      <c r="LS2" s="705"/>
      <c r="LT2" s="705"/>
      <c r="LU2" s="705"/>
      <c r="LV2" s="706"/>
      <c r="LW2" s="704">
        <f t="shared" ref="LW2" si="31">DATE(YEAR(LQ2),MONTH(LQ2)+1,1)</f>
        <v>46327</v>
      </c>
      <c r="LX2" s="705"/>
      <c r="LY2" s="705"/>
      <c r="LZ2" s="705"/>
      <c r="MA2" s="705"/>
      <c r="MB2" s="706"/>
      <c r="MC2" s="704">
        <f t="shared" ref="MC2" si="32">DATE(YEAR(LW2),MONTH(LW2)+1,1)</f>
        <v>46357</v>
      </c>
      <c r="MD2" s="705"/>
      <c r="ME2" s="705"/>
      <c r="MF2" s="705"/>
      <c r="MG2" s="705"/>
      <c r="MH2" s="706"/>
      <c r="MI2" s="704">
        <f t="shared" ref="MI2" si="33">DATE(YEAR(MC2),MONTH(MC2)+1,1)</f>
        <v>46388</v>
      </c>
      <c r="MJ2" s="705"/>
      <c r="MK2" s="705"/>
      <c r="ML2" s="705"/>
      <c r="MM2" s="705"/>
      <c r="MN2" s="706"/>
      <c r="MO2" s="704">
        <f t="shared" ref="MO2" si="34">DATE(YEAR(MI2),MONTH(MI2)+1,1)</f>
        <v>46419</v>
      </c>
      <c r="MP2" s="705"/>
      <c r="MQ2" s="705"/>
      <c r="MR2" s="705"/>
      <c r="MS2" s="705"/>
      <c r="MT2" s="706"/>
      <c r="MU2" s="704">
        <f t="shared" ref="MU2" si="35">DATE(YEAR(MO2),MONTH(MO2)+1,1)</f>
        <v>46447</v>
      </c>
      <c r="MV2" s="705"/>
      <c r="MW2" s="705"/>
      <c r="MX2" s="705"/>
      <c r="MY2" s="705"/>
      <c r="MZ2" s="706"/>
      <c r="NA2" s="704">
        <f t="shared" ref="NA2" si="36">DATE(YEAR(MU2),MONTH(MU2)+1,1)</f>
        <v>46478</v>
      </c>
      <c r="NB2" s="705"/>
      <c r="NC2" s="705"/>
      <c r="ND2" s="705"/>
      <c r="NE2" s="705"/>
      <c r="NF2" s="706"/>
      <c r="NG2" s="704">
        <f t="shared" ref="NG2" si="37">DATE(YEAR(NA2),MONTH(NA2)+1,1)</f>
        <v>46508</v>
      </c>
      <c r="NH2" s="705"/>
      <c r="NI2" s="705"/>
      <c r="NJ2" s="705"/>
      <c r="NK2" s="705"/>
      <c r="NL2" s="706"/>
      <c r="NM2" s="704">
        <f t="shared" ref="NM2" si="38">DATE(YEAR(NG2),MONTH(NG2)+1,1)</f>
        <v>46539</v>
      </c>
      <c r="NN2" s="705"/>
      <c r="NO2" s="705"/>
      <c r="NP2" s="705"/>
      <c r="NQ2" s="705"/>
      <c r="NR2" s="706"/>
      <c r="NS2" s="704">
        <f t="shared" ref="NS2" si="39">DATE(YEAR(NM2),MONTH(NM2)+1,1)</f>
        <v>46569</v>
      </c>
      <c r="NT2" s="705"/>
      <c r="NU2" s="705"/>
      <c r="NV2" s="705"/>
      <c r="NW2" s="705"/>
      <c r="NX2" s="706"/>
      <c r="NY2" s="704">
        <f t="shared" ref="NY2" si="40">DATE(YEAR(NS2),MONTH(NS2)+1,1)</f>
        <v>46600</v>
      </c>
      <c r="NZ2" s="705"/>
      <c r="OA2" s="705"/>
      <c r="OB2" s="705"/>
      <c r="OC2" s="705"/>
      <c r="OD2" s="706"/>
      <c r="OE2" s="741" t="s">
        <v>51</v>
      </c>
      <c r="OF2" s="742"/>
      <c r="OG2" s="739" t="s">
        <v>86</v>
      </c>
      <c r="OH2" s="740"/>
      <c r="OI2" s="740"/>
      <c r="OJ2" s="740"/>
      <c r="OK2" s="740"/>
      <c r="OL2" s="740"/>
      <c r="OM2" s="745" t="s">
        <v>32</v>
      </c>
      <c r="ON2" s="737" t="s">
        <v>14</v>
      </c>
      <c r="OO2" s="737" t="s">
        <v>15</v>
      </c>
      <c r="OP2" s="737" t="s">
        <v>146</v>
      </c>
      <c r="OQ2" s="737" t="s">
        <v>72</v>
      </c>
      <c r="OR2" s="754" t="s">
        <v>141</v>
      </c>
      <c r="OS2" s="737" t="s">
        <v>168</v>
      </c>
      <c r="OT2" s="737" t="s">
        <v>169</v>
      </c>
      <c r="OU2" s="743" t="s">
        <v>170</v>
      </c>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row>
    <row r="3" spans="1:500" s="453" customFormat="1" ht="76.5" x14ac:dyDescent="0.2">
      <c r="A3" s="282" t="s">
        <v>19</v>
      </c>
      <c r="B3" s="445" t="s">
        <v>32</v>
      </c>
      <c r="C3" s="446" t="s">
        <v>14</v>
      </c>
      <c r="D3" s="447" t="s">
        <v>15</v>
      </c>
      <c r="E3" s="445" t="s">
        <v>84</v>
      </c>
      <c r="F3" s="446" t="s">
        <v>85</v>
      </c>
      <c r="G3" s="448" t="s">
        <v>45</v>
      </c>
      <c r="H3" s="448" t="s">
        <v>87</v>
      </c>
      <c r="I3" s="449" t="s">
        <v>145</v>
      </c>
      <c r="J3" s="450" t="s">
        <v>136</v>
      </c>
      <c r="K3" s="445" t="s">
        <v>84</v>
      </c>
      <c r="L3" s="446" t="s">
        <v>85</v>
      </c>
      <c r="M3" s="448" t="s">
        <v>45</v>
      </c>
      <c r="N3" s="448" t="s">
        <v>87</v>
      </c>
      <c r="O3" s="449" t="s">
        <v>145</v>
      </c>
      <c r="P3" s="450" t="s">
        <v>136</v>
      </c>
      <c r="Q3" s="445" t="s">
        <v>84</v>
      </c>
      <c r="R3" s="446" t="s">
        <v>85</v>
      </c>
      <c r="S3" s="448" t="s">
        <v>45</v>
      </c>
      <c r="T3" s="448" t="s">
        <v>87</v>
      </c>
      <c r="U3" s="449" t="s">
        <v>145</v>
      </c>
      <c r="V3" s="450" t="s">
        <v>136</v>
      </c>
      <c r="W3" s="445" t="s">
        <v>84</v>
      </c>
      <c r="X3" s="446" t="s">
        <v>85</v>
      </c>
      <c r="Y3" s="448" t="s">
        <v>45</v>
      </c>
      <c r="Z3" s="448" t="s">
        <v>87</v>
      </c>
      <c r="AA3" s="449" t="s">
        <v>145</v>
      </c>
      <c r="AB3" s="450" t="s">
        <v>136</v>
      </c>
      <c r="AC3" s="445" t="s">
        <v>84</v>
      </c>
      <c r="AD3" s="446" t="s">
        <v>85</v>
      </c>
      <c r="AE3" s="448" t="s">
        <v>45</v>
      </c>
      <c r="AF3" s="448" t="s">
        <v>87</v>
      </c>
      <c r="AG3" s="449" t="s">
        <v>145</v>
      </c>
      <c r="AH3" s="450" t="s">
        <v>136</v>
      </c>
      <c r="AI3" s="445" t="s">
        <v>84</v>
      </c>
      <c r="AJ3" s="446" t="s">
        <v>85</v>
      </c>
      <c r="AK3" s="448" t="s">
        <v>45</v>
      </c>
      <c r="AL3" s="448" t="s">
        <v>87</v>
      </c>
      <c r="AM3" s="449" t="s">
        <v>145</v>
      </c>
      <c r="AN3" s="450" t="s">
        <v>136</v>
      </c>
      <c r="AO3" s="445" t="s">
        <v>84</v>
      </c>
      <c r="AP3" s="446" t="s">
        <v>85</v>
      </c>
      <c r="AQ3" s="448" t="s">
        <v>45</v>
      </c>
      <c r="AR3" s="448" t="s">
        <v>87</v>
      </c>
      <c r="AS3" s="449" t="s">
        <v>145</v>
      </c>
      <c r="AT3" s="450" t="s">
        <v>136</v>
      </c>
      <c r="AU3" s="445" t="s">
        <v>84</v>
      </c>
      <c r="AV3" s="446" t="s">
        <v>85</v>
      </c>
      <c r="AW3" s="448" t="s">
        <v>45</v>
      </c>
      <c r="AX3" s="448" t="s">
        <v>87</v>
      </c>
      <c r="AY3" s="449" t="s">
        <v>145</v>
      </c>
      <c r="AZ3" s="450" t="s">
        <v>136</v>
      </c>
      <c r="BA3" s="445" t="s">
        <v>84</v>
      </c>
      <c r="BB3" s="446" t="s">
        <v>85</v>
      </c>
      <c r="BC3" s="448" t="s">
        <v>45</v>
      </c>
      <c r="BD3" s="448" t="s">
        <v>87</v>
      </c>
      <c r="BE3" s="449" t="s">
        <v>145</v>
      </c>
      <c r="BF3" s="450" t="s">
        <v>136</v>
      </c>
      <c r="BG3" s="445" t="s">
        <v>84</v>
      </c>
      <c r="BH3" s="446" t="s">
        <v>85</v>
      </c>
      <c r="BI3" s="448" t="s">
        <v>45</v>
      </c>
      <c r="BJ3" s="448" t="s">
        <v>87</v>
      </c>
      <c r="BK3" s="449" t="s">
        <v>145</v>
      </c>
      <c r="BL3" s="450" t="s">
        <v>136</v>
      </c>
      <c r="BM3" s="445" t="s">
        <v>84</v>
      </c>
      <c r="BN3" s="446" t="s">
        <v>85</v>
      </c>
      <c r="BO3" s="448" t="s">
        <v>45</v>
      </c>
      <c r="BP3" s="448" t="s">
        <v>87</v>
      </c>
      <c r="BQ3" s="449" t="s">
        <v>145</v>
      </c>
      <c r="BR3" s="450" t="s">
        <v>136</v>
      </c>
      <c r="BS3" s="445" t="s">
        <v>84</v>
      </c>
      <c r="BT3" s="446" t="s">
        <v>85</v>
      </c>
      <c r="BU3" s="448" t="s">
        <v>45</v>
      </c>
      <c r="BV3" s="448" t="s">
        <v>87</v>
      </c>
      <c r="BW3" s="449" t="s">
        <v>145</v>
      </c>
      <c r="BX3" s="450" t="s">
        <v>136</v>
      </c>
      <c r="BY3" s="445" t="s">
        <v>84</v>
      </c>
      <c r="BZ3" s="446" t="s">
        <v>85</v>
      </c>
      <c r="CA3" s="448" t="s">
        <v>45</v>
      </c>
      <c r="CB3" s="448" t="s">
        <v>87</v>
      </c>
      <c r="CC3" s="449" t="s">
        <v>145</v>
      </c>
      <c r="CD3" s="450" t="s">
        <v>136</v>
      </c>
      <c r="CE3" s="445" t="s">
        <v>84</v>
      </c>
      <c r="CF3" s="446" t="s">
        <v>85</v>
      </c>
      <c r="CG3" s="448" t="s">
        <v>45</v>
      </c>
      <c r="CH3" s="448" t="s">
        <v>87</v>
      </c>
      <c r="CI3" s="449" t="s">
        <v>145</v>
      </c>
      <c r="CJ3" s="450" t="s">
        <v>136</v>
      </c>
      <c r="CK3" s="445" t="s">
        <v>84</v>
      </c>
      <c r="CL3" s="446" t="s">
        <v>85</v>
      </c>
      <c r="CM3" s="448" t="s">
        <v>45</v>
      </c>
      <c r="CN3" s="448" t="s">
        <v>87</v>
      </c>
      <c r="CO3" s="449" t="s">
        <v>145</v>
      </c>
      <c r="CP3" s="450" t="s">
        <v>136</v>
      </c>
      <c r="CQ3" s="445" t="s">
        <v>84</v>
      </c>
      <c r="CR3" s="446" t="s">
        <v>85</v>
      </c>
      <c r="CS3" s="448" t="s">
        <v>45</v>
      </c>
      <c r="CT3" s="448" t="s">
        <v>87</v>
      </c>
      <c r="CU3" s="449" t="s">
        <v>145</v>
      </c>
      <c r="CV3" s="450" t="s">
        <v>136</v>
      </c>
      <c r="CW3" s="445" t="s">
        <v>84</v>
      </c>
      <c r="CX3" s="446" t="s">
        <v>85</v>
      </c>
      <c r="CY3" s="448" t="s">
        <v>45</v>
      </c>
      <c r="CZ3" s="448" t="s">
        <v>87</v>
      </c>
      <c r="DA3" s="449" t="s">
        <v>145</v>
      </c>
      <c r="DB3" s="450" t="s">
        <v>136</v>
      </c>
      <c r="DC3" s="445" t="s">
        <v>84</v>
      </c>
      <c r="DD3" s="446" t="s">
        <v>85</v>
      </c>
      <c r="DE3" s="448" t="s">
        <v>45</v>
      </c>
      <c r="DF3" s="448" t="s">
        <v>87</v>
      </c>
      <c r="DG3" s="449" t="s">
        <v>145</v>
      </c>
      <c r="DH3" s="450" t="s">
        <v>136</v>
      </c>
      <c r="DI3" s="445" t="s">
        <v>84</v>
      </c>
      <c r="DJ3" s="446" t="s">
        <v>85</v>
      </c>
      <c r="DK3" s="448" t="s">
        <v>45</v>
      </c>
      <c r="DL3" s="448" t="s">
        <v>87</v>
      </c>
      <c r="DM3" s="449" t="s">
        <v>145</v>
      </c>
      <c r="DN3" s="450" t="s">
        <v>136</v>
      </c>
      <c r="DO3" s="445" t="s">
        <v>84</v>
      </c>
      <c r="DP3" s="446" t="s">
        <v>85</v>
      </c>
      <c r="DQ3" s="448" t="s">
        <v>45</v>
      </c>
      <c r="DR3" s="448" t="s">
        <v>87</v>
      </c>
      <c r="DS3" s="449" t="s">
        <v>145</v>
      </c>
      <c r="DT3" s="450" t="s">
        <v>136</v>
      </c>
      <c r="DU3" s="445" t="s">
        <v>84</v>
      </c>
      <c r="DV3" s="446" t="s">
        <v>85</v>
      </c>
      <c r="DW3" s="448" t="s">
        <v>45</v>
      </c>
      <c r="DX3" s="448" t="s">
        <v>87</v>
      </c>
      <c r="DY3" s="449" t="s">
        <v>145</v>
      </c>
      <c r="DZ3" s="450" t="s">
        <v>136</v>
      </c>
      <c r="EA3" s="445" t="s">
        <v>84</v>
      </c>
      <c r="EB3" s="446" t="s">
        <v>85</v>
      </c>
      <c r="EC3" s="448" t="s">
        <v>45</v>
      </c>
      <c r="ED3" s="448" t="s">
        <v>87</v>
      </c>
      <c r="EE3" s="449" t="s">
        <v>145</v>
      </c>
      <c r="EF3" s="450" t="s">
        <v>136</v>
      </c>
      <c r="EG3" s="445" t="s">
        <v>84</v>
      </c>
      <c r="EH3" s="446" t="s">
        <v>85</v>
      </c>
      <c r="EI3" s="448" t="s">
        <v>45</v>
      </c>
      <c r="EJ3" s="448" t="s">
        <v>87</v>
      </c>
      <c r="EK3" s="449" t="s">
        <v>145</v>
      </c>
      <c r="EL3" s="450" t="s">
        <v>136</v>
      </c>
      <c r="EM3" s="445" t="s">
        <v>84</v>
      </c>
      <c r="EN3" s="446" t="s">
        <v>85</v>
      </c>
      <c r="EO3" s="448" t="s">
        <v>45</v>
      </c>
      <c r="EP3" s="448" t="s">
        <v>87</v>
      </c>
      <c r="EQ3" s="449" t="s">
        <v>145</v>
      </c>
      <c r="ER3" s="450" t="s">
        <v>136</v>
      </c>
      <c r="ES3" s="445" t="s">
        <v>84</v>
      </c>
      <c r="ET3" s="446" t="s">
        <v>85</v>
      </c>
      <c r="EU3" s="448" t="s">
        <v>45</v>
      </c>
      <c r="EV3" s="448" t="s">
        <v>87</v>
      </c>
      <c r="EW3" s="449" t="s">
        <v>145</v>
      </c>
      <c r="EX3" s="450" t="s">
        <v>136</v>
      </c>
      <c r="EY3" s="445" t="s">
        <v>84</v>
      </c>
      <c r="EZ3" s="446" t="s">
        <v>85</v>
      </c>
      <c r="FA3" s="448" t="s">
        <v>45</v>
      </c>
      <c r="FB3" s="448" t="s">
        <v>87</v>
      </c>
      <c r="FC3" s="449" t="s">
        <v>145</v>
      </c>
      <c r="FD3" s="450" t="s">
        <v>136</v>
      </c>
      <c r="FE3" s="445" t="s">
        <v>84</v>
      </c>
      <c r="FF3" s="446" t="s">
        <v>85</v>
      </c>
      <c r="FG3" s="448" t="s">
        <v>45</v>
      </c>
      <c r="FH3" s="448" t="s">
        <v>87</v>
      </c>
      <c r="FI3" s="449" t="s">
        <v>145</v>
      </c>
      <c r="FJ3" s="450" t="s">
        <v>136</v>
      </c>
      <c r="FK3" s="445" t="s">
        <v>84</v>
      </c>
      <c r="FL3" s="446" t="s">
        <v>85</v>
      </c>
      <c r="FM3" s="448" t="s">
        <v>45</v>
      </c>
      <c r="FN3" s="448" t="s">
        <v>87</v>
      </c>
      <c r="FO3" s="449" t="s">
        <v>145</v>
      </c>
      <c r="FP3" s="450" t="s">
        <v>136</v>
      </c>
      <c r="FQ3" s="445" t="s">
        <v>84</v>
      </c>
      <c r="FR3" s="446" t="s">
        <v>85</v>
      </c>
      <c r="FS3" s="448" t="s">
        <v>45</v>
      </c>
      <c r="FT3" s="448" t="s">
        <v>87</v>
      </c>
      <c r="FU3" s="449" t="s">
        <v>145</v>
      </c>
      <c r="FV3" s="450" t="s">
        <v>136</v>
      </c>
      <c r="FW3" s="445" t="s">
        <v>84</v>
      </c>
      <c r="FX3" s="446" t="s">
        <v>85</v>
      </c>
      <c r="FY3" s="448" t="s">
        <v>45</v>
      </c>
      <c r="FZ3" s="448" t="s">
        <v>87</v>
      </c>
      <c r="GA3" s="449" t="s">
        <v>145</v>
      </c>
      <c r="GB3" s="450" t="s">
        <v>136</v>
      </c>
      <c r="GC3" s="445" t="s">
        <v>84</v>
      </c>
      <c r="GD3" s="446" t="s">
        <v>85</v>
      </c>
      <c r="GE3" s="448" t="s">
        <v>45</v>
      </c>
      <c r="GF3" s="448" t="s">
        <v>87</v>
      </c>
      <c r="GG3" s="449" t="s">
        <v>145</v>
      </c>
      <c r="GH3" s="450" t="s">
        <v>136</v>
      </c>
      <c r="GI3" s="445" t="s">
        <v>84</v>
      </c>
      <c r="GJ3" s="446" t="s">
        <v>85</v>
      </c>
      <c r="GK3" s="448" t="s">
        <v>45</v>
      </c>
      <c r="GL3" s="448" t="s">
        <v>87</v>
      </c>
      <c r="GM3" s="449" t="s">
        <v>145</v>
      </c>
      <c r="GN3" s="450" t="s">
        <v>136</v>
      </c>
      <c r="GO3" s="445" t="s">
        <v>84</v>
      </c>
      <c r="GP3" s="446" t="s">
        <v>85</v>
      </c>
      <c r="GQ3" s="448" t="s">
        <v>45</v>
      </c>
      <c r="GR3" s="448" t="s">
        <v>87</v>
      </c>
      <c r="GS3" s="449" t="s">
        <v>145</v>
      </c>
      <c r="GT3" s="450" t="s">
        <v>136</v>
      </c>
      <c r="GU3" s="445" t="s">
        <v>84</v>
      </c>
      <c r="GV3" s="446" t="s">
        <v>85</v>
      </c>
      <c r="GW3" s="448" t="s">
        <v>45</v>
      </c>
      <c r="GX3" s="448" t="s">
        <v>87</v>
      </c>
      <c r="GY3" s="449" t="s">
        <v>145</v>
      </c>
      <c r="GZ3" s="450" t="s">
        <v>136</v>
      </c>
      <c r="HA3" s="445" t="s">
        <v>84</v>
      </c>
      <c r="HB3" s="446" t="s">
        <v>85</v>
      </c>
      <c r="HC3" s="448" t="s">
        <v>45</v>
      </c>
      <c r="HD3" s="448" t="s">
        <v>87</v>
      </c>
      <c r="HE3" s="449" t="s">
        <v>145</v>
      </c>
      <c r="HF3" s="450" t="s">
        <v>136</v>
      </c>
      <c r="HG3" s="445" t="s">
        <v>84</v>
      </c>
      <c r="HH3" s="446" t="s">
        <v>85</v>
      </c>
      <c r="HI3" s="448" t="s">
        <v>45</v>
      </c>
      <c r="HJ3" s="448" t="s">
        <v>87</v>
      </c>
      <c r="HK3" s="449" t="s">
        <v>145</v>
      </c>
      <c r="HL3" s="450" t="s">
        <v>136</v>
      </c>
      <c r="HM3" s="445" t="s">
        <v>84</v>
      </c>
      <c r="HN3" s="446" t="s">
        <v>85</v>
      </c>
      <c r="HO3" s="448" t="s">
        <v>45</v>
      </c>
      <c r="HP3" s="448" t="s">
        <v>87</v>
      </c>
      <c r="HQ3" s="449" t="s">
        <v>145</v>
      </c>
      <c r="HR3" s="450" t="s">
        <v>136</v>
      </c>
      <c r="HS3" s="445" t="s">
        <v>84</v>
      </c>
      <c r="HT3" s="446" t="s">
        <v>85</v>
      </c>
      <c r="HU3" s="448" t="s">
        <v>45</v>
      </c>
      <c r="HV3" s="448" t="s">
        <v>87</v>
      </c>
      <c r="HW3" s="449" t="s">
        <v>145</v>
      </c>
      <c r="HX3" s="450" t="s">
        <v>136</v>
      </c>
      <c r="HY3" s="445" t="s">
        <v>84</v>
      </c>
      <c r="HZ3" s="446" t="s">
        <v>85</v>
      </c>
      <c r="IA3" s="448" t="s">
        <v>45</v>
      </c>
      <c r="IB3" s="448" t="s">
        <v>87</v>
      </c>
      <c r="IC3" s="449" t="s">
        <v>145</v>
      </c>
      <c r="ID3" s="450" t="s">
        <v>136</v>
      </c>
      <c r="IE3" s="445" t="s">
        <v>84</v>
      </c>
      <c r="IF3" s="446" t="s">
        <v>85</v>
      </c>
      <c r="IG3" s="448" t="s">
        <v>45</v>
      </c>
      <c r="IH3" s="448" t="s">
        <v>87</v>
      </c>
      <c r="II3" s="449" t="s">
        <v>145</v>
      </c>
      <c r="IJ3" s="450" t="s">
        <v>136</v>
      </c>
      <c r="IK3" s="445" t="s">
        <v>84</v>
      </c>
      <c r="IL3" s="446" t="s">
        <v>85</v>
      </c>
      <c r="IM3" s="448" t="s">
        <v>45</v>
      </c>
      <c r="IN3" s="448" t="s">
        <v>87</v>
      </c>
      <c r="IO3" s="449" t="s">
        <v>145</v>
      </c>
      <c r="IP3" s="450" t="s">
        <v>136</v>
      </c>
      <c r="IQ3" s="445" t="s">
        <v>84</v>
      </c>
      <c r="IR3" s="446" t="s">
        <v>85</v>
      </c>
      <c r="IS3" s="448" t="s">
        <v>45</v>
      </c>
      <c r="IT3" s="448" t="s">
        <v>87</v>
      </c>
      <c r="IU3" s="449" t="s">
        <v>145</v>
      </c>
      <c r="IV3" s="450" t="s">
        <v>136</v>
      </c>
      <c r="IW3" s="445" t="s">
        <v>84</v>
      </c>
      <c r="IX3" s="446" t="s">
        <v>85</v>
      </c>
      <c r="IY3" s="448" t="s">
        <v>45</v>
      </c>
      <c r="IZ3" s="448" t="s">
        <v>87</v>
      </c>
      <c r="JA3" s="449" t="s">
        <v>145</v>
      </c>
      <c r="JB3" s="450" t="s">
        <v>136</v>
      </c>
      <c r="JC3" s="445" t="s">
        <v>84</v>
      </c>
      <c r="JD3" s="446" t="s">
        <v>85</v>
      </c>
      <c r="JE3" s="448" t="s">
        <v>45</v>
      </c>
      <c r="JF3" s="448" t="s">
        <v>87</v>
      </c>
      <c r="JG3" s="449" t="s">
        <v>145</v>
      </c>
      <c r="JH3" s="450" t="s">
        <v>136</v>
      </c>
      <c r="JI3" s="445" t="s">
        <v>84</v>
      </c>
      <c r="JJ3" s="446" t="s">
        <v>85</v>
      </c>
      <c r="JK3" s="448" t="s">
        <v>45</v>
      </c>
      <c r="JL3" s="448" t="s">
        <v>87</v>
      </c>
      <c r="JM3" s="449" t="s">
        <v>145</v>
      </c>
      <c r="JN3" s="450" t="s">
        <v>136</v>
      </c>
      <c r="JO3" s="445" t="s">
        <v>84</v>
      </c>
      <c r="JP3" s="446" t="s">
        <v>85</v>
      </c>
      <c r="JQ3" s="448" t="s">
        <v>45</v>
      </c>
      <c r="JR3" s="448" t="s">
        <v>87</v>
      </c>
      <c r="JS3" s="449" t="s">
        <v>145</v>
      </c>
      <c r="JT3" s="450" t="s">
        <v>136</v>
      </c>
      <c r="JU3" s="445" t="s">
        <v>84</v>
      </c>
      <c r="JV3" s="446" t="s">
        <v>85</v>
      </c>
      <c r="JW3" s="448" t="s">
        <v>45</v>
      </c>
      <c r="JX3" s="448" t="s">
        <v>87</v>
      </c>
      <c r="JY3" s="449" t="s">
        <v>145</v>
      </c>
      <c r="JZ3" s="450" t="s">
        <v>136</v>
      </c>
      <c r="KA3" s="445" t="s">
        <v>84</v>
      </c>
      <c r="KB3" s="446" t="s">
        <v>85</v>
      </c>
      <c r="KC3" s="448" t="s">
        <v>45</v>
      </c>
      <c r="KD3" s="448" t="s">
        <v>87</v>
      </c>
      <c r="KE3" s="449" t="s">
        <v>145</v>
      </c>
      <c r="KF3" s="450" t="s">
        <v>136</v>
      </c>
      <c r="KG3" s="445" t="s">
        <v>84</v>
      </c>
      <c r="KH3" s="446" t="s">
        <v>85</v>
      </c>
      <c r="KI3" s="448" t="s">
        <v>45</v>
      </c>
      <c r="KJ3" s="448" t="s">
        <v>87</v>
      </c>
      <c r="KK3" s="449" t="s">
        <v>145</v>
      </c>
      <c r="KL3" s="450" t="s">
        <v>136</v>
      </c>
      <c r="KM3" s="445" t="s">
        <v>84</v>
      </c>
      <c r="KN3" s="446" t="s">
        <v>85</v>
      </c>
      <c r="KO3" s="448" t="s">
        <v>45</v>
      </c>
      <c r="KP3" s="448" t="s">
        <v>87</v>
      </c>
      <c r="KQ3" s="449" t="s">
        <v>145</v>
      </c>
      <c r="KR3" s="450" t="s">
        <v>136</v>
      </c>
      <c r="KS3" s="445" t="s">
        <v>84</v>
      </c>
      <c r="KT3" s="446" t="s">
        <v>85</v>
      </c>
      <c r="KU3" s="448" t="s">
        <v>45</v>
      </c>
      <c r="KV3" s="448" t="s">
        <v>87</v>
      </c>
      <c r="KW3" s="449" t="s">
        <v>145</v>
      </c>
      <c r="KX3" s="450" t="s">
        <v>136</v>
      </c>
      <c r="KY3" s="445" t="s">
        <v>84</v>
      </c>
      <c r="KZ3" s="446" t="s">
        <v>85</v>
      </c>
      <c r="LA3" s="448" t="s">
        <v>45</v>
      </c>
      <c r="LB3" s="448" t="s">
        <v>87</v>
      </c>
      <c r="LC3" s="449" t="s">
        <v>145</v>
      </c>
      <c r="LD3" s="450" t="s">
        <v>136</v>
      </c>
      <c r="LE3" s="445" t="s">
        <v>84</v>
      </c>
      <c r="LF3" s="446" t="s">
        <v>85</v>
      </c>
      <c r="LG3" s="448" t="s">
        <v>45</v>
      </c>
      <c r="LH3" s="448" t="s">
        <v>87</v>
      </c>
      <c r="LI3" s="449" t="s">
        <v>145</v>
      </c>
      <c r="LJ3" s="450" t="s">
        <v>136</v>
      </c>
      <c r="LK3" s="445" t="s">
        <v>84</v>
      </c>
      <c r="LL3" s="446" t="s">
        <v>85</v>
      </c>
      <c r="LM3" s="448" t="s">
        <v>45</v>
      </c>
      <c r="LN3" s="448" t="s">
        <v>87</v>
      </c>
      <c r="LO3" s="449" t="s">
        <v>145</v>
      </c>
      <c r="LP3" s="450" t="s">
        <v>136</v>
      </c>
      <c r="LQ3" s="445" t="s">
        <v>84</v>
      </c>
      <c r="LR3" s="446" t="s">
        <v>85</v>
      </c>
      <c r="LS3" s="448" t="s">
        <v>45</v>
      </c>
      <c r="LT3" s="448" t="s">
        <v>87</v>
      </c>
      <c r="LU3" s="449" t="s">
        <v>145</v>
      </c>
      <c r="LV3" s="450" t="s">
        <v>136</v>
      </c>
      <c r="LW3" s="445" t="s">
        <v>84</v>
      </c>
      <c r="LX3" s="446" t="s">
        <v>85</v>
      </c>
      <c r="LY3" s="448" t="s">
        <v>45</v>
      </c>
      <c r="LZ3" s="448" t="s">
        <v>87</v>
      </c>
      <c r="MA3" s="449" t="s">
        <v>145</v>
      </c>
      <c r="MB3" s="450" t="s">
        <v>136</v>
      </c>
      <c r="MC3" s="445" t="s">
        <v>84</v>
      </c>
      <c r="MD3" s="446" t="s">
        <v>85</v>
      </c>
      <c r="ME3" s="448" t="s">
        <v>45</v>
      </c>
      <c r="MF3" s="448" t="s">
        <v>87</v>
      </c>
      <c r="MG3" s="449" t="s">
        <v>145</v>
      </c>
      <c r="MH3" s="450" t="s">
        <v>136</v>
      </c>
      <c r="MI3" s="445" t="s">
        <v>84</v>
      </c>
      <c r="MJ3" s="446" t="s">
        <v>85</v>
      </c>
      <c r="MK3" s="448" t="s">
        <v>45</v>
      </c>
      <c r="ML3" s="448" t="s">
        <v>87</v>
      </c>
      <c r="MM3" s="449" t="s">
        <v>145</v>
      </c>
      <c r="MN3" s="450" t="s">
        <v>136</v>
      </c>
      <c r="MO3" s="445" t="s">
        <v>84</v>
      </c>
      <c r="MP3" s="446" t="s">
        <v>85</v>
      </c>
      <c r="MQ3" s="448" t="s">
        <v>45</v>
      </c>
      <c r="MR3" s="448" t="s">
        <v>87</v>
      </c>
      <c r="MS3" s="449" t="s">
        <v>145</v>
      </c>
      <c r="MT3" s="450" t="s">
        <v>136</v>
      </c>
      <c r="MU3" s="445" t="s">
        <v>84</v>
      </c>
      <c r="MV3" s="446" t="s">
        <v>85</v>
      </c>
      <c r="MW3" s="448" t="s">
        <v>45</v>
      </c>
      <c r="MX3" s="448" t="s">
        <v>87</v>
      </c>
      <c r="MY3" s="449" t="s">
        <v>145</v>
      </c>
      <c r="MZ3" s="450" t="s">
        <v>136</v>
      </c>
      <c r="NA3" s="445" t="s">
        <v>84</v>
      </c>
      <c r="NB3" s="446" t="s">
        <v>85</v>
      </c>
      <c r="NC3" s="448" t="s">
        <v>45</v>
      </c>
      <c r="ND3" s="448" t="s">
        <v>87</v>
      </c>
      <c r="NE3" s="449" t="s">
        <v>145</v>
      </c>
      <c r="NF3" s="450" t="s">
        <v>136</v>
      </c>
      <c r="NG3" s="445" t="s">
        <v>84</v>
      </c>
      <c r="NH3" s="446" t="s">
        <v>85</v>
      </c>
      <c r="NI3" s="448" t="s">
        <v>45</v>
      </c>
      <c r="NJ3" s="448" t="s">
        <v>87</v>
      </c>
      <c r="NK3" s="449" t="s">
        <v>145</v>
      </c>
      <c r="NL3" s="450" t="s">
        <v>136</v>
      </c>
      <c r="NM3" s="445" t="s">
        <v>84</v>
      </c>
      <c r="NN3" s="446" t="s">
        <v>85</v>
      </c>
      <c r="NO3" s="448" t="s">
        <v>45</v>
      </c>
      <c r="NP3" s="448" t="s">
        <v>87</v>
      </c>
      <c r="NQ3" s="449" t="s">
        <v>145</v>
      </c>
      <c r="NR3" s="450" t="s">
        <v>136</v>
      </c>
      <c r="NS3" s="445" t="s">
        <v>84</v>
      </c>
      <c r="NT3" s="446" t="s">
        <v>85</v>
      </c>
      <c r="NU3" s="448" t="s">
        <v>45</v>
      </c>
      <c r="NV3" s="448" t="s">
        <v>87</v>
      </c>
      <c r="NW3" s="449" t="s">
        <v>145</v>
      </c>
      <c r="NX3" s="450" t="s">
        <v>136</v>
      </c>
      <c r="NY3" s="445" t="s">
        <v>84</v>
      </c>
      <c r="NZ3" s="446" t="s">
        <v>85</v>
      </c>
      <c r="OA3" s="448" t="s">
        <v>45</v>
      </c>
      <c r="OB3" s="448" t="s">
        <v>87</v>
      </c>
      <c r="OC3" s="449" t="s">
        <v>145</v>
      </c>
      <c r="OD3" s="450" t="s">
        <v>136</v>
      </c>
      <c r="OE3" s="446" t="s">
        <v>138</v>
      </c>
      <c r="OF3" s="446" t="s">
        <v>139</v>
      </c>
      <c r="OG3" s="446" t="s">
        <v>146</v>
      </c>
      <c r="OH3" s="446" t="s">
        <v>88</v>
      </c>
      <c r="OI3" s="446" t="s">
        <v>72</v>
      </c>
      <c r="OJ3" s="449" t="s">
        <v>137</v>
      </c>
      <c r="OK3" s="451" t="s">
        <v>140</v>
      </c>
      <c r="OL3" s="452" t="s">
        <v>141</v>
      </c>
      <c r="OM3" s="746"/>
      <c r="ON3" s="738"/>
      <c r="OO3" s="738"/>
      <c r="OP3" s="738"/>
      <c r="OQ3" s="738"/>
      <c r="OR3" s="738"/>
      <c r="OS3" s="738"/>
      <c r="OT3" s="738"/>
      <c r="OU3" s="744"/>
      <c r="OY3" s="286"/>
      <c r="OZ3" s="286"/>
      <c r="PA3" s="286"/>
      <c r="PB3" s="286"/>
      <c r="PC3" s="286"/>
      <c r="PD3" s="286"/>
      <c r="PE3" s="286"/>
      <c r="PF3" s="286"/>
      <c r="PG3" s="286"/>
      <c r="PH3" s="286"/>
      <c r="PI3" s="286"/>
      <c r="PJ3" s="286"/>
      <c r="PK3" s="286"/>
      <c r="PL3" s="286"/>
      <c r="PM3" s="286"/>
      <c r="PN3" s="286"/>
      <c r="PO3" s="286"/>
      <c r="PP3" s="286"/>
      <c r="PQ3" s="286"/>
      <c r="PR3" s="286"/>
      <c r="PS3" s="286"/>
      <c r="PT3" s="286"/>
      <c r="PU3" s="286"/>
      <c r="PV3" s="286"/>
      <c r="PW3" s="286"/>
      <c r="PX3" s="286"/>
      <c r="PY3" s="286"/>
      <c r="PZ3" s="286"/>
      <c r="QA3" s="286"/>
      <c r="QB3" s="286"/>
      <c r="QC3" s="286"/>
      <c r="QD3" s="286"/>
      <c r="QE3" s="286"/>
      <c r="QF3" s="286"/>
      <c r="QG3" s="286"/>
      <c r="QH3" s="286"/>
      <c r="QI3" s="286"/>
      <c r="QJ3" s="286"/>
      <c r="QK3" s="286"/>
      <c r="QL3" s="286"/>
      <c r="QM3" s="286"/>
      <c r="QN3" s="286"/>
      <c r="QO3" s="286"/>
      <c r="QP3" s="286"/>
      <c r="QQ3" s="286"/>
      <c r="QR3" s="286"/>
      <c r="QS3" s="286"/>
      <c r="QT3" s="286"/>
      <c r="QU3" s="286"/>
      <c r="QV3" s="286"/>
      <c r="QW3" s="286"/>
      <c r="QX3" s="286"/>
      <c r="QY3" s="286"/>
      <c r="QZ3" s="286"/>
      <c r="RA3" s="286"/>
      <c r="RB3" s="286"/>
      <c r="RC3" s="286"/>
      <c r="RD3" s="286"/>
      <c r="RE3" s="286"/>
      <c r="RF3" s="286"/>
      <c r="RG3" s="286"/>
      <c r="RH3" s="286"/>
      <c r="RI3" s="286"/>
      <c r="RJ3" s="286"/>
      <c r="RK3" s="286"/>
      <c r="RL3" s="286"/>
      <c r="RM3" s="286"/>
      <c r="RN3" s="286"/>
      <c r="RO3" s="286"/>
      <c r="RP3" s="286"/>
      <c r="RQ3" s="286"/>
      <c r="RR3" s="286"/>
      <c r="RS3" s="286"/>
      <c r="RT3" s="286"/>
      <c r="RU3" s="286"/>
      <c r="RV3" s="286"/>
      <c r="RW3" s="286"/>
      <c r="RX3" s="286"/>
      <c r="RY3" s="286"/>
      <c r="RZ3" s="286"/>
      <c r="SA3" s="286"/>
      <c r="SB3" s="286"/>
      <c r="SC3" s="286"/>
      <c r="SD3" s="286"/>
      <c r="SE3" s="286"/>
      <c r="SF3" s="286"/>
    </row>
    <row r="4" spans="1:500" ht="24" customHeight="1" x14ac:dyDescent="0.2">
      <c r="A4" s="282">
        <v>1</v>
      </c>
      <c r="B4" s="269"/>
      <c r="C4" s="270"/>
      <c r="D4" s="271"/>
      <c r="E4" s="263"/>
      <c r="F4" s="264"/>
      <c r="G4" s="265"/>
      <c r="H4" s="266"/>
      <c r="I4" s="267">
        <f t="shared" ref="I4:I67" si="41">IF(OR($G4=0,$H4=0),0,IF($D4=6,$H4*MIN((VLOOKUP($D4,SALERYCODE,5,0)),$G4),$G4*MIN((VLOOKUP($D4,SALERYCODE,5,0)),$H4)))/12</f>
        <v>0</v>
      </c>
      <c r="J4" s="260">
        <f>(IF(OR($B4=0,$C4=0,$D4=0,$E$2&gt;$OE$1),0,IF(OR($E4=0,$G4=0,$H4=0),0,MIN((VLOOKUP($D4,SALERYCODE,3,0))*(IF($D4=6,$H4,$G4))*((MIN((VLOOKUP($D4,SALERYCODE,5,0)),(IF($D4=6,$G4,$H4))))),MIN((VLOOKUP($D4,SALERYCODE,3,0)),($E4+$F4))*(IF($D4=6,$H4,((MIN((VLOOKUP($D4,SALERYCODE,5,0)),$H4)))))))))/IF(AND($D4=2,'ראשי-פרטים כלליים וריכוז הוצאות'!$D$68&lt;&gt;4),1.2,1)</f>
        <v>0</v>
      </c>
      <c r="K4" s="263"/>
      <c r="L4" s="264"/>
      <c r="M4" s="265"/>
      <c r="N4" s="266"/>
      <c r="O4" s="267">
        <f t="shared" ref="O4:O67" si="42">IF(OR($M4=0,$N4=0),0,IF($D4=6,$N4*MIN((VLOOKUP($D4,SALERYCODE,5,0)),$M4),$M4*MIN((VLOOKUP($D4,SALERYCODE,5,0)),$N4)))/12</f>
        <v>0</v>
      </c>
      <c r="P4" s="260">
        <f>+(IF(OR($B4=0,$C4=0,$D4=0,$K$2&gt;$OE$1),0,IF(OR($K4=0,$M4=0,$N4=0),0,MIN((VLOOKUP($D4,SALERYCODE,3,0))*(IF($D4=6,$N4,$M4))*((MIN((VLOOKUP($D4,SALERYCODE,5,0)),(IF($D4=6,$M4,$N4))))),MIN((VLOOKUP($D4,SALERYCODE,3,0)),($K4+$L4))*(IF($D4=6,$N4,((MIN((VLOOKUP($D4,SALERYCODE,5,0)),$N4)))))))))/IF(AND($D4=2,'ראשי-פרטים כלליים וריכוז הוצאות'!$D$68&lt;&gt;4),1.2,1)</f>
        <v>0</v>
      </c>
      <c r="Q4" s="263"/>
      <c r="R4" s="264"/>
      <c r="S4" s="265"/>
      <c r="T4" s="266"/>
      <c r="U4" s="267">
        <f t="shared" ref="U4:U67" si="43">IF(OR($S4=0,$T4=0),0,IF($D4=6,$T4*MIN((VLOOKUP($D4,SALERYCODE,5,0)),$S4),$S4*MIN((VLOOKUP($D4,SALERYCODE,5,0)),$T4)))/12</f>
        <v>0</v>
      </c>
      <c r="V4" s="260">
        <f>+(IF(OR($B4=0,$C4=0,$D4=0,$Q$2&gt;$OE$1),0,IF(OR(Q4=0,S4=0,T4=0),0,MIN((VLOOKUP($D4,SALERYCODE,3,0))*(IF($D4=6,T4,S4))*((MIN((VLOOKUP($D4,SALERYCODE,5,0)),(IF($D4=6,S4,T4))))),MIN((VLOOKUP($D4,SALERYCODE,3,0)),(Q4+R4))*(IF($D4=6,T4,((MIN((VLOOKUP($D4,SALERYCODE,5,0)),T4)))))))))/IF(AND($D4=2,'ראשי-פרטים כלליים וריכוז הוצאות'!$D$68&lt;&gt;4),1.2,1)</f>
        <v>0</v>
      </c>
      <c r="W4" s="263"/>
      <c r="X4" s="264"/>
      <c r="Y4" s="265"/>
      <c r="Z4" s="266"/>
      <c r="AA4" s="267">
        <f t="shared" ref="AA4:AA67" si="44">IF(OR($Y4=0,$Z4=0),0,IF($D4=6,$Z4*MIN((VLOOKUP($D4,SALERYCODE,5,0)),$Y4),$Y4*MIN((VLOOKUP($D4,SALERYCODE,5,0)),$Z4)))/12</f>
        <v>0</v>
      </c>
      <c r="AB4" s="260">
        <f>+(IF(OR($B4=0,$C4=0,$D4=0,$W$2&gt;$OE$1),0,IF(OR(W4=0,Y4=0,Z4=0),0,MIN((VLOOKUP($D4,SALERYCODE,3,0))*(IF($D4=6,Z4,Y4))*((MIN((VLOOKUP($D4,SALERYCODE,5,0)),(IF($D4=6,Y4,Z4))))),MIN((VLOOKUP($D4,SALERYCODE,3,0)),(W4+X4))*(IF($D4=6,Z4,((MIN((VLOOKUP($D4,SALERYCODE,5,0)),Z4)))))))))/IF(AND($D4=2,'ראשי-פרטים כלליים וריכוז הוצאות'!$D$68&lt;&gt;4),1.2,1)</f>
        <v>0</v>
      </c>
      <c r="AC4" s="263"/>
      <c r="AD4" s="264"/>
      <c r="AE4" s="265"/>
      <c r="AF4" s="266"/>
      <c r="AG4" s="267">
        <f t="shared" ref="AG4:AG67" si="45">IF(OR($AE4=0,$AF4=0),0,IF($D4=6,$AF4*MIN((VLOOKUP($D4,SALERYCODE,5,0)),$AE4),$AE4*MIN((VLOOKUP($D4,SALERYCODE,5,0)),$AF4)))/12</f>
        <v>0</v>
      </c>
      <c r="AH4" s="260">
        <f>+(IF(OR($B4=0,$C4=0,$D4=0,$AC$2&gt;$OE$1),0,IF(OR(AC4=0,AE4=0,AF4=0),0,MIN((VLOOKUP($D4,SALERYCODE,3,0))*(IF($D4=6,AF4,AE4))*((MIN((VLOOKUP($D4,SALERYCODE,5,0)),(IF($D4=6,AE4,AF4))))),MIN((VLOOKUP($D4,SALERYCODE,3,0)),(AC4+AD4))*(IF($D4=6,AF4,((MIN((VLOOKUP($D4,SALERYCODE,5,0)),AF4)))))))))/IF(AND($D4=2,'ראשי-פרטים כלליים וריכוז הוצאות'!$D$68&lt;&gt;4),1.2,1)</f>
        <v>0</v>
      </c>
      <c r="AI4" s="263"/>
      <c r="AJ4" s="264"/>
      <c r="AK4" s="265"/>
      <c r="AL4" s="266"/>
      <c r="AM4" s="267">
        <f t="shared" ref="AM4:AM67" si="46">IF(OR($AK4=0,$AL4=0),0,IF($D4=6,$AL4*MIN((VLOOKUP($D4,SALERYCODE,5,0)),$AK4),$AK4*MIN((VLOOKUP($D4,SALERYCODE,5,0)),$AL4)))/12</f>
        <v>0</v>
      </c>
      <c r="AN4" s="260">
        <f>+(IF(OR($B4=0,$C4=0,$D4=0,$AI$2&gt;$OE$1),0,IF(OR(AI4=0,AK4=0,AL4=0),0,MIN((VLOOKUP($D4,SALERYCODE,3,0))*(IF($D4=6,AL4,AK4))*((MIN((VLOOKUP($D4,SALERYCODE,5,0)),(IF($D4=6,AK4,AL4))))),MIN((VLOOKUP($D4,SALERYCODE,3,0)),(AI4+AJ4))*(IF($D4=6,AL4,((MIN((VLOOKUP($D4,SALERYCODE,5,0)),AL4)))))))))/IF(AND($D4=2,'ראשי-פרטים כלליים וריכוז הוצאות'!$D$68&lt;&gt;4),1.2,1)</f>
        <v>0</v>
      </c>
      <c r="AO4" s="263"/>
      <c r="AP4" s="264"/>
      <c r="AQ4" s="265"/>
      <c r="AR4" s="266"/>
      <c r="AS4" s="267">
        <f t="shared" ref="AS4:AS67" si="47">IF(OR($AQ4=0,$AR4=0),0,IF($D4=6,$AR4*MIN((VLOOKUP($D4,SALERYCODE,5,0)),$AQ4),$AQ4*MIN((VLOOKUP($D4,SALERYCODE,5,0)),$AR4)))/12</f>
        <v>0</v>
      </c>
      <c r="AT4" s="260">
        <f>+(IF(OR($B4=0,$C4=0,$D4=0,$AO$2&gt;$OE$1),0,IF(OR(AO4=0,AQ4=0,AR4=0),0,MIN((VLOOKUP($D4,SALERYCODE,3,0))*(IF($D4=6,AR4,AQ4))*((MIN((VLOOKUP($D4,SALERYCODE,5,0)),(IF($D4=6,AQ4,AR4))))),MIN((VLOOKUP($D4,SALERYCODE,3,0)),(AO4+AP4))*(IF($D4=6,AR4,((MIN((VLOOKUP($D4,SALERYCODE,5,0)),AR4)))))))))/IF(AND($D4=2,'ראשי-פרטים כלליים וריכוז הוצאות'!$D$68&lt;&gt;4),1.2,1)</f>
        <v>0</v>
      </c>
      <c r="AU4" s="263"/>
      <c r="AV4" s="264"/>
      <c r="AW4" s="265"/>
      <c r="AX4" s="266"/>
      <c r="AY4" s="267">
        <f t="shared" ref="AY4:AY67" si="48">IF(OR($AW4=0,$AX4=0),0,IF($D4=6,$AX4*MIN((VLOOKUP($D4,SALERYCODE,5,0)),$AW4),$AW4*MIN((VLOOKUP($D4,SALERYCODE,5,0)),$AX4)))/12</f>
        <v>0</v>
      </c>
      <c r="AZ4" s="260">
        <f>+(IF(OR($B4=0,$C4=0,$D4=0,$AU$2&gt;$OE$1),0,IF(OR(AU4=0,AW4=0,AX4=0),0,MIN((VLOOKUP($D4,SALERYCODE,3,0))*(IF($D4=6,AX4,AW4))*((MIN((VLOOKUP($D4,SALERYCODE,5,0)),(IF($D4=6,AW4,AX4))))),MIN((VLOOKUP($D4,SALERYCODE,3,0)),(AU4+AV4))*(IF($D4=6,AX4,((MIN((VLOOKUP($D4,SALERYCODE,5,0)),AX4)))))))))/IF(AND($D4=2,'ראשי-פרטים כלליים וריכוז הוצאות'!$D$68&lt;&gt;4),1.2,1)</f>
        <v>0</v>
      </c>
      <c r="BA4" s="263"/>
      <c r="BB4" s="264"/>
      <c r="BC4" s="265"/>
      <c r="BD4" s="266"/>
      <c r="BE4" s="267">
        <f t="shared" ref="BE4:BE67" si="49">IF(OR($BC4=0,$BD4=0),0,IF($D4=6,$BD4*MIN((VLOOKUP($D4,SALERYCODE,5,0)),$BC4),$BC4*MIN((VLOOKUP($D4,SALERYCODE,5,0)),$BD4)))/12</f>
        <v>0</v>
      </c>
      <c r="BF4" s="260">
        <f>+(IF(OR($B4=0,$C4=0,$D4=0,$BA$2&gt;$OE$1),0,IF(OR(BA4=0,BC4=0,BD4=0),0,MIN((VLOOKUP($D4,SALERYCODE,3,0))*(IF($D4=6,BD4,BC4))*((MIN((VLOOKUP($D4,SALERYCODE,5,0)),(IF($D4=6,BC4,BD4))))),MIN((VLOOKUP($D4,SALERYCODE,3,0)),(BA4+BB4))*(IF($D4=6,BD4,((MIN((VLOOKUP($D4,SALERYCODE,5,0)),BD4)))))))))/IF(AND($D4=2,'ראשי-פרטים כלליים וריכוז הוצאות'!$D$68&lt;&gt;4),1.2,1)</f>
        <v>0</v>
      </c>
      <c r="BG4" s="263"/>
      <c r="BH4" s="264"/>
      <c r="BI4" s="265"/>
      <c r="BJ4" s="266"/>
      <c r="BK4" s="267">
        <f t="shared" ref="BK4:BK67" si="50">IF(OR($BI4=0,$BJ4=0),0,IF($D4=6,$BJ4*MIN((VLOOKUP($D4,SALERYCODE,5,0)),$BI4),$BI4*MIN((VLOOKUP($D4,SALERYCODE,5,0)),$BJ4)))/12</f>
        <v>0</v>
      </c>
      <c r="BL4" s="260">
        <f>+(IF(OR($B4=0,$C4=0,$D4=0,$BG$2&gt;$OE$1),0,IF(OR(BG4=0,BI4=0,BJ4=0),0,MIN((VLOOKUP($D4,SALERYCODE,3,0))*(IF($D4=6,BJ4,BI4))*((MIN((VLOOKUP($D4,SALERYCODE,5,0)),(IF($D4=6,BI4,BJ4))))),MIN((VLOOKUP($D4,SALERYCODE,3,0)),(BG4+BH4))*(IF($D4=6,BJ4,((MIN((VLOOKUP($D4,SALERYCODE,5,0)),BJ4)))))))))/IF(AND($D4=2,'ראשי-פרטים כלליים וריכוז הוצאות'!$D$68&lt;&gt;4),1.2,1)</f>
        <v>0</v>
      </c>
      <c r="BM4" s="263"/>
      <c r="BN4" s="264"/>
      <c r="BO4" s="265"/>
      <c r="BP4" s="266"/>
      <c r="BQ4" s="267">
        <f t="shared" ref="BQ4:BQ67" si="51">IF(OR($BO4=0,$BP4=0),0,IF($D4=6,$BP4*MIN((VLOOKUP($D4,SALERYCODE,5,0)),$BO4),$BO4*MIN((VLOOKUP($D4,SALERYCODE,5,0)),$BP4)))/12</f>
        <v>0</v>
      </c>
      <c r="BR4" s="260">
        <f>+(IF(OR($B4=0,$C4=0,$D4=0,$BM$2&gt;$OE$1),0,IF(OR(BM4=0,BO4=0,BP4=0),0,MIN((VLOOKUP($D4,SALERYCODE,3,0))*(IF($D4=6,BP4,BO4))*((MIN((VLOOKUP($D4,SALERYCODE,5,0)),(IF($D4=6,BO4,BP4))))),MIN((VLOOKUP($D4,SALERYCODE,3,0)),(BM4+BN4))*(IF($D4=6,BP4,((MIN((VLOOKUP($D4,SALERYCODE,5,0)),BP4)))))))))/IF(AND($D4=2,'ראשי-פרטים כלליים וריכוז הוצאות'!$D$68&lt;&gt;4),1.2,1)</f>
        <v>0</v>
      </c>
      <c r="BS4" s="263"/>
      <c r="BT4" s="264"/>
      <c r="BU4" s="265"/>
      <c r="BV4" s="266"/>
      <c r="BW4" s="267">
        <f t="shared" ref="BW4:BW67" si="52">IF(OR($BU4=0,$BV4=0),0,IF($D4=6,$BV4*MIN((VLOOKUP($D4,SALERYCODE,5,0)),$BU4),$BU4*MIN((VLOOKUP($D4,SALERYCODE,5,0)),$BV4)))/12</f>
        <v>0</v>
      </c>
      <c r="BX4" s="260">
        <f>+(IF(OR($B4=0,$C4=0,$D4=0,$BS$2&gt;$OE$1),0,IF(OR(BS4=0,BU4=0,BV4=0),0,MIN((VLOOKUP($D4,SALERYCODE,3,0))*(IF($D4=6,BV4,BU4))*((MIN((VLOOKUP($D4,SALERYCODE,5,0)),(IF($D4=6,BU4,BV4))))),MIN((VLOOKUP($D4,SALERYCODE,3,0)),(BS4+BT4))*(IF($D4=6,BV4,((MIN((VLOOKUP($D4,SALERYCODE,5,0)),BV4)))))))))/IF(AND($D4=2,'ראשי-פרטים כלליים וריכוז הוצאות'!$D$68&lt;&gt;4),1.2,1)</f>
        <v>0</v>
      </c>
      <c r="BY4" s="263"/>
      <c r="BZ4" s="264"/>
      <c r="CA4" s="265"/>
      <c r="CB4" s="266"/>
      <c r="CC4" s="267">
        <f t="shared" ref="CC4:CC67" si="53">IF(OR($CA4=0,$CB4=0),0,IF($D4=6,$CB4*MIN((VLOOKUP($D4,SALERYCODE,5,0)),$CA4),$CA4*MIN((VLOOKUP($D4,SALERYCODE,5,0)),$CB4)))/12</f>
        <v>0</v>
      </c>
      <c r="CD4" s="260">
        <f>+(IF(OR($B4=0,$C4=0,$D4=0,$BY$2&gt;$OE$1),0,IF(OR(BY4=0,CA4=0,CB4=0),0,MIN((VLOOKUP($D4,SALERYCODE,3,0))*(IF($D4=6,CB4,CA4))*((MIN((VLOOKUP($D4,SALERYCODE,5,0)),(IF($D4=6,CA4,CB4))))),MIN((VLOOKUP($D4,SALERYCODE,3,0)),(BY4+BZ4))*(IF($D4=6,CB4,((MIN((VLOOKUP($D4,SALERYCODE,5,0)),CB4)))))))))/IF(AND($D4=2,'ראשי-פרטים כלליים וריכוז הוצאות'!$D$68&lt;&gt;4),1.2,1)</f>
        <v>0</v>
      </c>
      <c r="CE4" s="263"/>
      <c r="CF4" s="264"/>
      <c r="CG4" s="265"/>
      <c r="CH4" s="266"/>
      <c r="CI4" s="267">
        <f t="shared" ref="CI4:CI67" si="54">IF(OR($CG4=0,$CH4=0),0,IF($D4=6,$CH4*MIN((VLOOKUP($D4,SALERYCODE,5,0)),$CG4),$CG4*MIN((VLOOKUP($D4,SALERYCODE,5,0)),$CH4)))/12</f>
        <v>0</v>
      </c>
      <c r="CJ4" s="260">
        <f>+(IF(OR($B4=0,$C4=0,$D4=0,$CE$2&gt;$OE$1),0,IF(OR(CE4=0,CG4=0,CH4=0),0,MIN((VLOOKUP($D4,SALERYCODE,3,0))*(IF($D4=6,CH4,CG4))*((MIN((VLOOKUP($D4,SALERYCODE,5,0)),(IF($D4=6,CG4,CH4))))),MIN((VLOOKUP($D4,SALERYCODE,3,0)),(CE4+CF4))*(IF($D4=6,CH4,((MIN((VLOOKUP($D4,SALERYCODE,5,0)),CH4)))))))))/IF(AND($D4=2,'ראשי-פרטים כלליים וריכוז הוצאות'!$D$68&lt;&gt;4),1.2,1)</f>
        <v>0</v>
      </c>
      <c r="CK4" s="263"/>
      <c r="CL4" s="264"/>
      <c r="CM4" s="265"/>
      <c r="CN4" s="266"/>
      <c r="CO4" s="267">
        <f t="shared" ref="CO4:CO67" si="55">IF(OR($CM4=0,$CN4=0),0,IF($D4=6,$CN4*MIN((VLOOKUP($D4,SALERYCODE,5,0)),$CM4),$CM4*MIN((VLOOKUP($D4,SALERYCODE,5,0)),$CN4)))/12</f>
        <v>0</v>
      </c>
      <c r="CP4" s="260">
        <f>+(IF(OR($B4=0,$C4=0,$D4=0,$CK$2&gt;$OE$1),0,IF(OR(CK4=0,CM4=0,CN4=0),0,MIN((VLOOKUP($D4,SALERYCODE,3,0))*(IF($D4=6,CN4,CM4))*((MIN((VLOOKUP($D4,SALERYCODE,5,0)),(IF($D4=6,CM4,CN4))))),MIN((VLOOKUP($D4,SALERYCODE,3,0)),(CK4+CL4))*(IF($D4=6,CN4,((MIN((VLOOKUP($D4,SALERYCODE,5,0)),CN4)))))))))/IF(AND($D4=2,'ראשי-פרטים כלליים וריכוז הוצאות'!$D$68&lt;&gt;4),1.2,1)</f>
        <v>0</v>
      </c>
      <c r="CQ4" s="263"/>
      <c r="CR4" s="264"/>
      <c r="CS4" s="265"/>
      <c r="CT4" s="266"/>
      <c r="CU4" s="267">
        <f t="shared" ref="CU4:CU67" si="56">IF(OR($CS4=0,$CT4=0),0,IF($D4=6,$CT4*MIN((VLOOKUP($D4,SALERYCODE,5,0)),$CS4),$CS4*MIN((VLOOKUP($D4,SALERYCODE,5,0)),$CT4)))/12</f>
        <v>0</v>
      </c>
      <c r="CV4" s="260">
        <f>+(IF(OR($B4=0,$C4=0,$D4=0,$CQ$2&gt;$OE$1),0,IF(OR(CQ4=0,CS4=0,CT4=0),0,MIN((VLOOKUP($D4,SALERYCODE,3,0))*(IF($D4=6,CT4,CS4))*((MIN((VLOOKUP($D4,SALERYCODE,5,0)),(IF($D4=6,CS4,CT4))))),MIN((VLOOKUP($D4,SALERYCODE,3,0)),(CQ4+CR4))*(IF($D4=6,CT4,((MIN((VLOOKUP($D4,SALERYCODE,5,0)),CT4)))))))))/IF(AND($D4=2,'ראשי-פרטים כלליים וריכוז הוצאות'!$D$68&lt;&gt;4),1.2,1)</f>
        <v>0</v>
      </c>
      <c r="CW4" s="263"/>
      <c r="CX4" s="264"/>
      <c r="CY4" s="265"/>
      <c r="CZ4" s="266"/>
      <c r="DA4" s="267">
        <f t="shared" ref="DA4:DA67" si="57">IF(OR($CY4=0,$CZ4=0),0,IF($D4=6,$CZ4*MIN((VLOOKUP($D4,SALERYCODE,5,0)),$CY4),$CY4*MIN((VLOOKUP($D4,SALERYCODE,5,0)),$CZ4)))/12</f>
        <v>0</v>
      </c>
      <c r="DB4" s="260">
        <f>+(IF(OR($B4=0,$C4=0,$D4=0,$CW$2&gt;$OE$1),0,IF(OR(CW4=0,CY4=0,CZ4=0),0,MIN((VLOOKUP($D4,SALERYCODE,3,0))*(IF($D4=6,CZ4,CY4))*((MIN((VLOOKUP($D4,SALERYCODE,5,0)),(IF($D4=6,CY4,CZ4))))),MIN((VLOOKUP($D4,SALERYCODE,3,0)),(CW4+CX4))*(IF($D4=6,CZ4,((MIN((VLOOKUP($D4,SALERYCODE,5,0)),CZ4)))))))))/IF(AND($D4=2,'ראשי-פרטים כלליים וריכוז הוצאות'!$D$68&lt;&gt;4),1.2,1)</f>
        <v>0</v>
      </c>
      <c r="DC4" s="263"/>
      <c r="DD4" s="264"/>
      <c r="DE4" s="265"/>
      <c r="DF4" s="266"/>
      <c r="DG4" s="267">
        <f t="shared" ref="DG4:DG67" si="58">IF(OR(DE4=0,DF4=0),0,IF($D4=6,DF4*MIN((VLOOKUP($D4,SALERYCODE,5,0)),DE4),DE4*MIN((VLOOKUP($D4,SALERYCODE,5,0)),DF4)))/12</f>
        <v>0</v>
      </c>
      <c r="DH4" s="260">
        <f>+(IF(OR($B4=0,$C4=0,$D4=0,$DC$2&gt;$OE$1),0,IF(OR(DC4=0,DE4=0,DF4=0),0,MIN((VLOOKUP($D4,SALERYCODE,3,0))*(IF($D4=6,DF4,DE4))*((MIN((VLOOKUP($D4,SALERYCODE,5,0)),(IF($D4=6,DE4,DF4))))),MIN((VLOOKUP($D4,SALERYCODE,3,0)),(DC4+DD4))*(IF($D4=6,DF4,((MIN((VLOOKUP($D4,SALERYCODE,5,0)),DF4)))))))))/IF(AND($D4=2,'ראשי-פרטים כלליים וריכוז הוצאות'!$D$68&lt;&gt;4),1.2,1)</f>
        <v>0</v>
      </c>
      <c r="DI4" s="263"/>
      <c r="DJ4" s="264"/>
      <c r="DK4" s="265"/>
      <c r="DL4" s="266"/>
      <c r="DM4" s="267">
        <f t="shared" ref="DM4:DM67" si="59">IF(OR(DK4=0,DL4=0),0,IF($D4=6,DL4*MIN((VLOOKUP($D4,SALERYCODE,5,0)),DK4),DK4*MIN((VLOOKUP($D4,SALERYCODE,5,0)),DL4)))/12</f>
        <v>0</v>
      </c>
      <c r="DN4" s="260">
        <f>+(IF(OR($B4=0,$C4=0,$D4=0,$DC$2&gt;$OE$1),0,IF(OR(DI4=0,DK4=0,DL4=0),0,MIN((VLOOKUP($D4,SALERYCODE,3,0))*(IF($D4=6,DL4,DK4))*((MIN((VLOOKUP($D4,SALERYCODE,5,0)),(IF($D4=6,DK4,DL4))))),MIN((VLOOKUP($D4,SALERYCODE,3,0)),(DI4+DJ4))*(IF($D4=6,DL4,((MIN((VLOOKUP($D4,SALERYCODE,5,0)),DL4)))))))))/IF(AND($D4=2,'ראשי-פרטים כלליים וריכוז הוצאות'!$D$68&lt;&gt;4),1.2,1)</f>
        <v>0</v>
      </c>
      <c r="DO4" s="263"/>
      <c r="DP4" s="264"/>
      <c r="DQ4" s="265"/>
      <c r="DR4" s="266"/>
      <c r="DS4" s="267">
        <f t="shared" ref="DS4:DS67" si="60">IF(OR(DQ4=0,DR4=0),0,IF($D4=6,DR4*MIN((VLOOKUP($D4,SALERYCODE,5,0)),DQ4),DQ4*MIN((VLOOKUP($D4,SALERYCODE,5,0)),DR4)))/12</f>
        <v>0</v>
      </c>
      <c r="DT4" s="260">
        <f>+(IF(OR($B4=0,$C4=0,$D4=0,$DC$2&gt;$OE$1),0,IF(OR(DO4=0,DQ4=0,DR4=0),0,MIN((VLOOKUP($D4,SALERYCODE,3,0))*(IF($D4=6,DR4,DQ4))*((MIN((VLOOKUP($D4,SALERYCODE,5,0)),(IF($D4=6,DQ4,DR4))))),MIN((VLOOKUP($D4,SALERYCODE,3,0)),(DO4+DP4))*(IF($D4=6,DR4,((MIN((VLOOKUP($D4,SALERYCODE,5,0)),DR4)))))))))/IF(AND($D4=2,'ראשי-פרטים כלליים וריכוז הוצאות'!$D$68&lt;&gt;4),1.2,1)</f>
        <v>0</v>
      </c>
      <c r="DU4" s="263"/>
      <c r="DV4" s="264"/>
      <c r="DW4" s="265"/>
      <c r="DX4" s="266"/>
      <c r="DY4" s="267">
        <f t="shared" ref="DY4:DY67" si="61">IF(OR(DW4=0,DX4=0),0,IF($D4=6,DX4*MIN((VLOOKUP($D4,SALERYCODE,5,0)),DW4),DW4*MIN((VLOOKUP($D4,SALERYCODE,5,0)),DX4)))/12</f>
        <v>0</v>
      </c>
      <c r="DZ4" s="260">
        <f>+(IF(OR($B4=0,$C4=0,$D4=0,$DC$2&gt;$OE$1),0,IF(OR(DU4=0,DW4=0,DX4=0),0,MIN((VLOOKUP($D4,SALERYCODE,3,0))*(IF($D4=6,DX4,DW4))*((MIN((VLOOKUP($D4,SALERYCODE,5,0)),(IF($D4=6,DW4,DX4))))),MIN((VLOOKUP($D4,SALERYCODE,3,0)),(DU4+DV4))*(IF($D4=6,DX4,((MIN((VLOOKUP($D4,SALERYCODE,5,0)),DX4)))))))))/IF(AND($D4=2,'ראשי-פרטים כלליים וריכוז הוצאות'!$D$68&lt;&gt;4),1.2,1)</f>
        <v>0</v>
      </c>
      <c r="EA4" s="263"/>
      <c r="EB4" s="264"/>
      <c r="EC4" s="265"/>
      <c r="ED4" s="266"/>
      <c r="EE4" s="267">
        <f t="shared" ref="EE4:EE67" si="62">IF(OR(EC4=0,ED4=0),0,IF($D4=6,ED4*MIN((VLOOKUP($D4,SALERYCODE,5,0)),EC4),EC4*MIN((VLOOKUP($D4,SALERYCODE,5,0)),ED4)))/12</f>
        <v>0</v>
      </c>
      <c r="EF4" s="260">
        <f>+(IF(OR($B4=0,$C4=0,$D4=0,$DC$2&gt;$OE$1),0,IF(OR(EA4=0,EC4=0,ED4=0),0,MIN((VLOOKUP($D4,SALERYCODE,3,0))*(IF($D4=6,ED4,EC4))*((MIN((VLOOKUP($D4,SALERYCODE,5,0)),(IF($D4=6,EC4,ED4))))),MIN((VLOOKUP($D4,SALERYCODE,3,0)),(EA4+EB4))*(IF($D4=6,ED4,((MIN((VLOOKUP($D4,SALERYCODE,5,0)),ED4)))))))))/IF(AND($D4=2,'ראשי-פרטים כלליים וריכוז הוצאות'!$D$68&lt;&gt;4),1.2,1)</f>
        <v>0</v>
      </c>
      <c r="EG4" s="263"/>
      <c r="EH4" s="264"/>
      <c r="EI4" s="265"/>
      <c r="EJ4" s="266"/>
      <c r="EK4" s="267">
        <f t="shared" ref="EK4:EK67" si="63">IF(OR(EI4=0,EJ4=0),0,IF($D4=6,EJ4*MIN((VLOOKUP($D4,SALERYCODE,5,0)),EI4),EI4*MIN((VLOOKUP($D4,SALERYCODE,5,0)),EJ4)))/12</f>
        <v>0</v>
      </c>
      <c r="EL4" s="260">
        <f>+(IF(OR($B4=0,$C4=0,$D4=0,$DC$2&gt;$OE$1),0,IF(OR(EG4=0,EI4=0,EJ4=0),0,MIN((VLOOKUP($D4,SALERYCODE,3,0))*(IF($D4=6,EJ4,EI4))*((MIN((VLOOKUP($D4,SALERYCODE,5,0)),(IF($D4=6,EI4,EJ4))))),MIN((VLOOKUP($D4,SALERYCODE,3,0)),(EG4+EH4))*(IF($D4=6,EJ4,((MIN((VLOOKUP($D4,SALERYCODE,5,0)),EJ4)))))))))/IF(AND($D4=2,'ראשי-פרטים כלליים וריכוז הוצאות'!$D$68&lt;&gt;4),1.2,1)</f>
        <v>0</v>
      </c>
      <c r="EM4" s="263"/>
      <c r="EN4" s="264"/>
      <c r="EO4" s="265"/>
      <c r="EP4" s="266"/>
      <c r="EQ4" s="267">
        <f t="shared" ref="EQ4:EQ67" si="64">IF(OR(EO4=0,EP4=0),0,IF($D4=6,EP4*MIN((VLOOKUP($D4,SALERYCODE,5,0)),EO4),EO4*MIN((VLOOKUP($D4,SALERYCODE,5,0)),EP4)))/12</f>
        <v>0</v>
      </c>
      <c r="ER4" s="260">
        <f>+(IF(OR($B4=0,$C4=0,$D4=0,$DC$2&gt;$OE$1),0,IF(OR(EM4=0,EO4=0,EP4=0),0,MIN((VLOOKUP($D4,SALERYCODE,3,0))*(IF($D4=6,EP4,EO4))*((MIN((VLOOKUP($D4,SALERYCODE,5,0)),(IF($D4=6,EO4,EP4))))),MIN((VLOOKUP($D4,SALERYCODE,3,0)),(EM4+EN4))*(IF($D4=6,EP4,((MIN((VLOOKUP($D4,SALERYCODE,5,0)),EP4)))))))))/IF(AND($D4=2,'ראשי-פרטים כלליים וריכוז הוצאות'!$D$68&lt;&gt;4),1.2,1)</f>
        <v>0</v>
      </c>
      <c r="ES4" s="263"/>
      <c r="ET4" s="264"/>
      <c r="EU4" s="265"/>
      <c r="EV4" s="266"/>
      <c r="EW4" s="267">
        <f t="shared" ref="EW4:EW67" si="65">IF(OR(EU4=0,EV4=0),0,IF($D4=6,EV4*MIN((VLOOKUP($D4,SALERYCODE,5,0)),EU4),EU4*MIN((VLOOKUP($D4,SALERYCODE,5,0)),EV4)))/12</f>
        <v>0</v>
      </c>
      <c r="EX4" s="260">
        <f>+(IF(OR($B4=0,$C4=0,$D4=0,$DC$2&gt;$OE$1),0,IF(OR(ES4=0,EU4=0,EV4=0),0,MIN((VLOOKUP($D4,SALERYCODE,3,0))*(IF($D4=6,EV4,EU4))*((MIN((VLOOKUP($D4,SALERYCODE,5,0)),(IF($D4=6,EU4,EV4))))),MIN((VLOOKUP($D4,SALERYCODE,3,0)),(ES4+ET4))*(IF($D4=6,EV4,((MIN((VLOOKUP($D4,SALERYCODE,5,0)),EV4)))))))))/IF(AND($D4=2,'ראשי-פרטים כלליים וריכוז הוצאות'!$D$68&lt;&gt;4),1.2,1)</f>
        <v>0</v>
      </c>
      <c r="EY4" s="263"/>
      <c r="EZ4" s="264"/>
      <c r="FA4" s="265"/>
      <c r="FB4" s="266"/>
      <c r="FC4" s="267">
        <f t="shared" ref="FC4:FC67" si="66">IF(OR(FA4=0,FB4=0),0,IF($D4=6,FB4*MIN((VLOOKUP($D4,SALERYCODE,5,0)),FA4),FA4*MIN((VLOOKUP($D4,SALERYCODE,5,0)),FB4)))/12</f>
        <v>0</v>
      </c>
      <c r="FD4" s="260">
        <f>+(IF(OR($B4=0,$C4=0,$D4=0,$DC$2&gt;$OE$1),0,IF(OR(EY4=0,FA4=0,FB4=0),0,MIN((VLOOKUP($D4,SALERYCODE,3,0))*(IF($D4=6,FB4,FA4))*((MIN((VLOOKUP($D4,SALERYCODE,5,0)),(IF($D4=6,FA4,FB4))))),MIN((VLOOKUP($D4,SALERYCODE,3,0)),(EY4+EZ4))*(IF($D4=6,FB4,((MIN((VLOOKUP($D4,SALERYCODE,5,0)),FB4)))))))))/IF(AND($D4=2,'ראשי-פרטים כלליים וריכוז הוצאות'!$D$68&lt;&gt;4),1.2,1)</f>
        <v>0</v>
      </c>
      <c r="FE4" s="263"/>
      <c r="FF4" s="264"/>
      <c r="FG4" s="265"/>
      <c r="FH4" s="266"/>
      <c r="FI4" s="267">
        <f t="shared" ref="FI4:FI67" si="67">IF(OR(FG4=0,FH4=0),0,IF($D4=6,FH4*MIN((VLOOKUP($D4,SALERYCODE,5,0)),FG4),FG4*MIN((VLOOKUP($D4,SALERYCODE,5,0)),FH4)))/12</f>
        <v>0</v>
      </c>
      <c r="FJ4" s="260">
        <f>+(IF(OR($B4=0,$C4=0,$D4=0,$DC$2&gt;$OE$1),0,IF(OR(FE4=0,FG4=0,FH4=0),0,MIN((VLOOKUP($D4,SALERYCODE,3,0))*(IF($D4=6,FH4,FG4))*((MIN((VLOOKUP($D4,SALERYCODE,5,0)),(IF($D4=6,FG4,FH4))))),MIN((VLOOKUP($D4,SALERYCODE,3,0)),(FE4+FF4))*(IF($D4=6,FH4,((MIN((VLOOKUP($D4,SALERYCODE,5,0)),FH4)))))))))/IF(AND($D4=2,'ראשי-פרטים כלליים וריכוז הוצאות'!$D$68&lt;&gt;4),1.2,1)</f>
        <v>0</v>
      </c>
      <c r="FK4" s="263"/>
      <c r="FL4" s="264"/>
      <c r="FM4" s="265"/>
      <c r="FN4" s="266"/>
      <c r="FO4" s="267">
        <f t="shared" ref="FO4:FO67" si="68">IF(OR(FM4=0,FN4=0),0,IF($D4=6,FN4*MIN((VLOOKUP($D4,SALERYCODE,5,0)),FM4),FM4*MIN((VLOOKUP($D4,SALERYCODE,5,0)),FN4)))/12</f>
        <v>0</v>
      </c>
      <c r="FP4" s="260">
        <f>+(IF(OR($B4=0,$C4=0,$D4=0,$DC$2&gt;$OE$1),0,IF(OR(FK4=0,FM4=0,FN4=0),0,MIN((VLOOKUP($D4,SALERYCODE,3,0))*(IF($D4=6,FN4,FM4))*((MIN((VLOOKUP($D4,SALERYCODE,5,0)),(IF($D4=6,FM4,FN4))))),MIN((VLOOKUP($D4,SALERYCODE,3,0)),(FK4+FL4))*(IF($D4=6,FN4,((MIN((VLOOKUP($D4,SALERYCODE,5,0)),FN4)))))))))/IF(AND($D4=2,'ראשי-פרטים כלליים וריכוז הוצאות'!$D$68&lt;&gt;4),1.2,1)</f>
        <v>0</v>
      </c>
      <c r="FQ4" s="263"/>
      <c r="FR4" s="264"/>
      <c r="FS4" s="265"/>
      <c r="FT4" s="266"/>
      <c r="FU4" s="267">
        <f t="shared" ref="FU4:FU67" si="69">IF(OR(FS4=0,FT4=0),0,IF($D4=6,FT4*MIN((VLOOKUP($D4,SALERYCODE,5,0)),FS4),FS4*MIN((VLOOKUP($D4,SALERYCODE,5,0)),FT4)))/12</f>
        <v>0</v>
      </c>
      <c r="FV4" s="260">
        <f>+(IF(OR($B4=0,$C4=0,$D4=0,$DC$2&gt;$OE$1),0,IF(OR(FQ4=0,FS4=0,FT4=0),0,MIN((VLOOKUP($D4,SALERYCODE,3,0))*(IF($D4=6,FT4,FS4))*((MIN((VLOOKUP($D4,SALERYCODE,5,0)),(IF($D4=6,FS4,FT4))))),MIN((VLOOKUP($D4,SALERYCODE,3,0)),(FQ4+FR4))*(IF($D4=6,FT4,((MIN((VLOOKUP($D4,SALERYCODE,5,0)),FT4)))))))))/IF(AND($D4=2,'ראשי-פרטים כלליים וריכוז הוצאות'!$D$68&lt;&gt;4),1.2,1)</f>
        <v>0</v>
      </c>
      <c r="FW4" s="263"/>
      <c r="FX4" s="264"/>
      <c r="FY4" s="265"/>
      <c r="FZ4" s="266"/>
      <c r="GA4" s="267">
        <f t="shared" ref="GA4:GA67" si="70">IF(OR(FY4=0,FZ4=0),0,IF($D4=6,FZ4*MIN((VLOOKUP($D4,SALERYCODE,5,0)),FY4),FY4*MIN((VLOOKUP($D4,SALERYCODE,5,0)),FZ4)))/12</f>
        <v>0</v>
      </c>
      <c r="GB4" s="260">
        <f>+(IF(OR($B4=0,$C4=0,$D4=0,$DC$2&gt;$OE$1),0,IF(OR(FW4=0,FY4=0,FZ4=0),0,MIN((VLOOKUP($D4,SALERYCODE,3,0))*(IF($D4=6,FZ4,FY4))*((MIN((VLOOKUP($D4,SALERYCODE,5,0)),(IF($D4=6,FY4,FZ4))))),MIN((VLOOKUP($D4,SALERYCODE,3,0)),(FW4+FX4))*(IF($D4=6,FZ4,((MIN((VLOOKUP($D4,SALERYCODE,5,0)),FZ4)))))))))/IF(AND($D4=2,'ראשי-פרטים כלליים וריכוז הוצאות'!$D$68&lt;&gt;4),1.2,1)</f>
        <v>0</v>
      </c>
      <c r="GC4" s="263"/>
      <c r="GD4" s="264"/>
      <c r="GE4" s="265"/>
      <c r="GF4" s="266"/>
      <c r="GG4" s="267">
        <f t="shared" ref="GG4:GG67" si="71">IF(OR(GE4=0,GF4=0),0,IF($D4=6,GF4*MIN((VLOOKUP($D4,SALERYCODE,5,0)),GE4),GE4*MIN((VLOOKUP($D4,SALERYCODE,5,0)),GF4)))/12</f>
        <v>0</v>
      </c>
      <c r="GH4" s="260">
        <f>+(IF(OR($B4=0,$C4=0,$D4=0,$DC$2&gt;$OE$1),0,IF(OR(GC4=0,GE4=0,GF4=0),0,MIN((VLOOKUP($D4,SALERYCODE,3,0))*(IF($D4=6,GF4,GE4))*((MIN((VLOOKUP($D4,SALERYCODE,5,0)),(IF($D4=6,GE4,GF4))))),MIN((VLOOKUP($D4,SALERYCODE,3,0)),(GC4+GD4))*(IF($D4=6,GF4,((MIN((VLOOKUP($D4,SALERYCODE,5,0)),GF4)))))))))/IF(AND($D4=2,'ראשי-פרטים כלליים וריכוז הוצאות'!$D$68&lt;&gt;4),1.2,1)</f>
        <v>0</v>
      </c>
      <c r="GI4" s="263"/>
      <c r="GJ4" s="264"/>
      <c r="GK4" s="265"/>
      <c r="GL4" s="266"/>
      <c r="GM4" s="267">
        <f t="shared" ref="GM4:GM67" si="72">IF(OR(GK4=0,GL4=0),0,IF($D4=6,GL4*MIN((VLOOKUP($D4,SALERYCODE,5,0)),GK4),GK4*MIN((VLOOKUP($D4,SALERYCODE,5,0)),GL4)))/12</f>
        <v>0</v>
      </c>
      <c r="GN4" s="260">
        <f>+(IF(OR($B4=0,$C4=0,$D4=0,$DC$2&gt;$OE$1),0,IF(OR(GI4=0,GK4=0,GL4=0),0,MIN((VLOOKUP($D4,SALERYCODE,3,0))*(IF($D4=6,GL4,GK4))*((MIN((VLOOKUP($D4,SALERYCODE,5,0)),(IF($D4=6,GK4,GL4))))),MIN((VLOOKUP($D4,SALERYCODE,3,0)),(GI4+GJ4))*(IF($D4=6,GL4,((MIN((VLOOKUP($D4,SALERYCODE,5,0)),GL4)))))))))/IF(AND($D4=2,'ראשי-פרטים כלליים וריכוז הוצאות'!$D$68&lt;&gt;4),1.2,1)</f>
        <v>0</v>
      </c>
      <c r="GO4" s="263"/>
      <c r="GP4" s="264"/>
      <c r="GQ4" s="265"/>
      <c r="GR4" s="266"/>
      <c r="GS4" s="267">
        <f t="shared" ref="GS4:GS67" si="73">IF(OR(GQ4=0,GR4=0),0,IF($D4=6,GR4*MIN((VLOOKUP($D4,SALERYCODE,5,0)),GQ4),GQ4*MIN((VLOOKUP($D4,SALERYCODE,5,0)),GR4)))/12</f>
        <v>0</v>
      </c>
      <c r="GT4" s="260">
        <f>+(IF(OR($B4=0,$C4=0,$D4=0,$DC$2&gt;$OE$1),0,IF(OR(GO4=0,GQ4=0,GR4=0),0,MIN((VLOOKUP($D4,SALERYCODE,3,0))*(IF($D4=6,GR4,GQ4))*((MIN((VLOOKUP($D4,SALERYCODE,5,0)),(IF($D4=6,GQ4,GR4))))),MIN((VLOOKUP($D4,SALERYCODE,3,0)),(GO4+GP4))*(IF($D4=6,GR4,((MIN((VLOOKUP($D4,SALERYCODE,5,0)),GR4)))))))))/IF(AND($D4=2,'ראשי-פרטים כלליים וריכוז הוצאות'!$D$68&lt;&gt;4),1.2,1)</f>
        <v>0</v>
      </c>
      <c r="GU4" s="263"/>
      <c r="GV4" s="264"/>
      <c r="GW4" s="265"/>
      <c r="GX4" s="266"/>
      <c r="GY4" s="267">
        <f t="shared" ref="GY4:GY67" si="74">IF(OR(GW4=0,GX4=0),0,IF($D4=6,GX4*MIN((VLOOKUP($D4,SALERYCODE,5,0)),GW4),GW4*MIN((VLOOKUP($D4,SALERYCODE,5,0)),GX4)))/12</f>
        <v>0</v>
      </c>
      <c r="GZ4" s="260">
        <f>+(IF(OR($B4=0,$C4=0,$D4=0,$DC$2&gt;$OE$1),0,IF(OR(GU4=0,GW4=0,GX4=0),0,MIN((VLOOKUP($D4,SALERYCODE,3,0))*(IF($D4=6,GX4,GW4))*((MIN((VLOOKUP($D4,SALERYCODE,5,0)),(IF($D4=6,GW4,GX4))))),MIN((VLOOKUP($D4,SALERYCODE,3,0)),(GU4+GV4))*(IF($D4=6,GX4,((MIN((VLOOKUP($D4,SALERYCODE,5,0)),GX4)))))))))/IF(AND($D4=2,'ראשי-פרטים כלליים וריכוז הוצאות'!$D$68&lt;&gt;4),1.2,1)</f>
        <v>0</v>
      </c>
      <c r="HA4" s="263"/>
      <c r="HB4" s="264"/>
      <c r="HC4" s="265"/>
      <c r="HD4" s="266"/>
      <c r="HE4" s="267">
        <f t="shared" ref="HE4:HE67" si="75">IF(OR(HC4=0,HD4=0),0,IF($D4=6,HD4*MIN((VLOOKUP($D4,SALERYCODE,5,0)),HC4),HC4*MIN((VLOOKUP($D4,SALERYCODE,5,0)),HD4)))/12</f>
        <v>0</v>
      </c>
      <c r="HF4" s="260">
        <f>+(IF(OR($B4=0,$C4=0,$D4=0,$DC$2&gt;$OE$1),0,IF(OR(HA4=0,HC4=0,HD4=0),0,MIN((VLOOKUP($D4,SALERYCODE,3,0))*(IF($D4=6,HD4,HC4))*((MIN((VLOOKUP($D4,SALERYCODE,5,0)),(IF($D4=6,HC4,HD4))))),MIN((VLOOKUP($D4,SALERYCODE,3,0)),(HA4+HB4))*(IF($D4=6,HD4,((MIN((VLOOKUP($D4,SALERYCODE,5,0)),HD4)))))))))/IF(AND($D4=2,'ראשי-פרטים כלליים וריכוז הוצאות'!$D$68&lt;&gt;4),1.2,1)</f>
        <v>0</v>
      </c>
      <c r="HG4" s="263"/>
      <c r="HH4" s="264"/>
      <c r="HI4" s="265"/>
      <c r="HJ4" s="266"/>
      <c r="HK4" s="267">
        <f t="shared" ref="HK4:HK67" si="76">IF(OR(HI4=0,HJ4=0),0,IF($D4=6,HJ4*MIN((VLOOKUP($D4,SALERYCODE,5,0)),HI4),HI4*MIN((VLOOKUP($D4,SALERYCODE,5,0)),HJ4)))/12</f>
        <v>0</v>
      </c>
      <c r="HL4" s="260">
        <f>+(IF(OR($B4=0,$C4=0,$D4=0,$DC$2&gt;$OE$1),0,IF(OR(HG4=0,HI4=0,HJ4=0),0,MIN((VLOOKUP($D4,SALERYCODE,3,0))*(IF($D4=6,HJ4,HI4))*((MIN((VLOOKUP($D4,SALERYCODE,5,0)),(IF($D4=6,HI4,HJ4))))),MIN((VLOOKUP($D4,SALERYCODE,3,0)),(HG4+HH4))*(IF($D4=6,HJ4,((MIN((VLOOKUP($D4,SALERYCODE,5,0)),HJ4)))))))))/IF(AND($D4=2,'ראשי-פרטים כלליים וריכוז הוצאות'!$D$68&lt;&gt;4),1.2,1)</f>
        <v>0</v>
      </c>
      <c r="HM4" s="263"/>
      <c r="HN4" s="264"/>
      <c r="HO4" s="265"/>
      <c r="HP4" s="266"/>
      <c r="HQ4" s="267">
        <f t="shared" ref="HQ4:HQ67" si="77">IF(OR(HO4=0,HP4=0),0,IF($D4=6,HP4*MIN((VLOOKUP($D4,SALERYCODE,5,0)),HO4),HO4*MIN((VLOOKUP($D4,SALERYCODE,5,0)),HP4)))/12</f>
        <v>0</v>
      </c>
      <c r="HR4" s="260">
        <f>+(IF(OR($B4=0,$C4=0,$D4=0,$DC$2&gt;$OE$1),0,IF(OR(HM4=0,HO4=0,HP4=0),0,MIN((VLOOKUP($D4,SALERYCODE,3,0))*(IF($D4=6,HP4,HO4))*((MIN((VLOOKUP($D4,SALERYCODE,5,0)),(IF($D4=6,HO4,HP4))))),MIN((VLOOKUP($D4,SALERYCODE,3,0)),(HM4+HN4))*(IF($D4=6,HP4,((MIN((VLOOKUP($D4,SALERYCODE,5,0)),HP4)))))))))/IF(AND($D4=2,'ראשי-פרטים כלליים וריכוז הוצאות'!$D$68&lt;&gt;4),1.2,1)</f>
        <v>0</v>
      </c>
      <c r="HS4" s="263"/>
      <c r="HT4" s="264"/>
      <c r="HU4" s="265"/>
      <c r="HV4" s="266"/>
      <c r="HW4" s="267">
        <f t="shared" ref="HW4:HW67" si="78">IF(OR(HU4=0,HV4=0),0,IF($D4=6,HV4*MIN((VLOOKUP($D4,SALERYCODE,5,0)),HU4),HU4*MIN((VLOOKUP($D4,SALERYCODE,5,0)),HV4)))/12</f>
        <v>0</v>
      </c>
      <c r="HX4" s="260">
        <f>+(IF(OR($B4=0,$C4=0,$D4=0,$DC$2&gt;$OE$1),0,IF(OR(HS4=0,HU4=0,HV4=0),0,MIN((VLOOKUP($D4,SALERYCODE,3,0))*(IF($D4=6,HV4,HU4))*((MIN((VLOOKUP($D4,SALERYCODE,5,0)),(IF($D4=6,HU4,HV4))))),MIN((VLOOKUP($D4,SALERYCODE,3,0)),(HS4+HT4))*(IF($D4=6,HV4,((MIN((VLOOKUP($D4,SALERYCODE,5,0)),HV4)))))))))/IF(AND($D4=2,'ראשי-פרטים כלליים וריכוז הוצאות'!$D$68&lt;&gt;4),1.2,1)</f>
        <v>0</v>
      </c>
      <c r="HY4" s="263"/>
      <c r="HZ4" s="264"/>
      <c r="IA4" s="265"/>
      <c r="IB4" s="266"/>
      <c r="IC4" s="267">
        <f t="shared" ref="IC4:IC67" si="79">IF(OR(IA4=0,IB4=0),0,IF($D4=6,IB4*MIN((VLOOKUP($D4,SALERYCODE,5,0)),IA4),IA4*MIN((VLOOKUP($D4,SALERYCODE,5,0)),IB4)))/12</f>
        <v>0</v>
      </c>
      <c r="ID4" s="260">
        <f>+(IF(OR($B4=0,$C4=0,$D4=0,$DC$2&gt;$OE$1),0,IF(OR(HY4=0,IA4=0,IB4=0),0,MIN((VLOOKUP($D4,SALERYCODE,3,0))*(IF($D4=6,IB4,IA4))*((MIN((VLOOKUP($D4,SALERYCODE,5,0)),(IF($D4=6,IA4,IB4))))),MIN((VLOOKUP($D4,SALERYCODE,3,0)),(HY4+HZ4))*(IF($D4=6,IB4,((MIN((VLOOKUP($D4,SALERYCODE,5,0)),IB4)))))))))/IF(AND($D4=2,'ראשי-פרטים כלליים וריכוז הוצאות'!$D$68&lt;&gt;4),1.2,1)</f>
        <v>0</v>
      </c>
      <c r="IE4" s="263"/>
      <c r="IF4" s="264"/>
      <c r="IG4" s="265"/>
      <c r="IH4" s="266"/>
      <c r="II4" s="267">
        <f t="shared" ref="II4:II67" si="80">IF(OR(IG4=0,IH4=0),0,IF($D4=6,IH4*MIN((VLOOKUP($D4,SALERYCODE,5,0)),IG4),IG4*MIN((VLOOKUP($D4,SALERYCODE,5,0)),IH4)))/12</f>
        <v>0</v>
      </c>
      <c r="IJ4" s="260">
        <f>+(IF(OR($B4=0,$C4=0,$D4=0,$DC$2&gt;$OE$1),0,IF(OR(IE4=0,IG4=0,IH4=0),0,MIN((VLOOKUP($D4,SALERYCODE,3,0))*(IF($D4=6,IH4,IG4))*((MIN((VLOOKUP($D4,SALERYCODE,5,0)),(IF($D4=6,IG4,IH4))))),MIN((VLOOKUP($D4,SALERYCODE,3,0)),(IE4+IF4))*(IF($D4=6,IH4,((MIN((VLOOKUP($D4,SALERYCODE,5,0)),IH4)))))))))/IF(AND($D4=2,'ראשי-פרטים כלליים וריכוז הוצאות'!$D$68&lt;&gt;4),1.2,1)</f>
        <v>0</v>
      </c>
      <c r="IK4" s="263"/>
      <c r="IL4" s="264"/>
      <c r="IM4" s="265"/>
      <c r="IN4" s="266"/>
      <c r="IO4" s="267">
        <f t="shared" ref="IO4:IO67" si="81">IF(OR(IM4=0,IN4=0),0,IF($D4=6,IN4*MIN((VLOOKUP($D4,SALERYCODE,5,0)),IM4),IM4*MIN((VLOOKUP($D4,SALERYCODE,5,0)),IN4)))/12</f>
        <v>0</v>
      </c>
      <c r="IP4" s="260">
        <f>+(IF(OR($B4=0,$C4=0,$D4=0,$DC$2&gt;$OE$1),0,IF(OR(IK4=0,IM4=0,IN4=0),0,MIN((VLOOKUP($D4,SALERYCODE,3,0))*(IF($D4=6,IN4,IM4))*((MIN((VLOOKUP($D4,SALERYCODE,5,0)),(IF($D4=6,IM4,IN4))))),MIN((VLOOKUP($D4,SALERYCODE,3,0)),(IK4+IL4))*(IF($D4=6,IN4,((MIN((VLOOKUP($D4,SALERYCODE,5,0)),IN4)))))))))/IF(AND($D4=2,'ראשי-פרטים כלליים וריכוז הוצאות'!$D$68&lt;&gt;4),1.2,1)</f>
        <v>0</v>
      </c>
      <c r="IQ4" s="263"/>
      <c r="IR4" s="264"/>
      <c r="IS4" s="265"/>
      <c r="IT4" s="266"/>
      <c r="IU4" s="267">
        <f t="shared" ref="IU4:IU67" si="82">IF(OR(IS4=0,IT4=0),0,IF($D4=6,IT4*MIN((VLOOKUP($D4,SALERYCODE,5,0)),IS4),IS4*MIN((VLOOKUP($D4,SALERYCODE,5,0)),IT4)))/12</f>
        <v>0</v>
      </c>
      <c r="IV4" s="260">
        <f>+(IF(OR($B4=0,$C4=0,$D4=0,$DC$2&gt;$OE$1),0,IF(OR(IQ4=0,IS4=0,IT4=0),0,MIN((VLOOKUP($D4,SALERYCODE,3,0))*(IF($D4=6,IT4,IS4))*((MIN((VLOOKUP($D4,SALERYCODE,5,0)),(IF($D4=6,IS4,IT4))))),MIN((VLOOKUP($D4,SALERYCODE,3,0)),(IQ4+IR4))*(IF($D4=6,IT4,((MIN((VLOOKUP($D4,SALERYCODE,5,0)),IT4)))))))))/IF(AND($D4=2,'ראשי-פרטים כלליים וריכוז הוצאות'!$D$68&lt;&gt;4),1.2,1)</f>
        <v>0</v>
      </c>
      <c r="IW4" s="263"/>
      <c r="IX4" s="264"/>
      <c r="IY4" s="265"/>
      <c r="IZ4" s="266"/>
      <c r="JA4" s="267">
        <f t="shared" ref="JA4:JA67" si="83">IF(OR(IY4=0,IZ4=0),0,IF($D4=6,IZ4*MIN((VLOOKUP($D4,SALERYCODE,5,0)),IY4),IY4*MIN((VLOOKUP($D4,SALERYCODE,5,0)),IZ4)))/12</f>
        <v>0</v>
      </c>
      <c r="JB4" s="260">
        <f>+(IF(OR($B4=0,$C4=0,$D4=0,$DC$2&gt;$OE$1),0,IF(OR(IW4=0,IY4=0,IZ4=0),0,MIN((VLOOKUP($D4,SALERYCODE,3,0))*(IF($D4=6,IZ4,IY4))*((MIN((VLOOKUP($D4,SALERYCODE,5,0)),(IF($D4=6,IY4,IZ4))))),MIN((VLOOKUP($D4,SALERYCODE,3,0)),(IW4+IX4))*(IF($D4=6,IZ4,((MIN((VLOOKUP($D4,SALERYCODE,5,0)),IZ4)))))))))/IF(AND($D4=2,'ראשי-פרטים כלליים וריכוז הוצאות'!$D$68&lt;&gt;4),1.2,1)</f>
        <v>0</v>
      </c>
      <c r="JC4" s="263"/>
      <c r="JD4" s="264"/>
      <c r="JE4" s="265"/>
      <c r="JF4" s="266"/>
      <c r="JG4" s="267">
        <f t="shared" ref="JG4:JG67" si="84">IF(OR(JE4=0,JF4=0),0,IF($D4=6,JF4*MIN((VLOOKUP($D4,SALERYCODE,5,0)),JE4),JE4*MIN((VLOOKUP($D4,SALERYCODE,5,0)),JF4)))/12</f>
        <v>0</v>
      </c>
      <c r="JH4" s="260">
        <f>+(IF(OR($B4=0,$C4=0,$D4=0,$DC$2&gt;$OE$1),0,IF(OR(JC4=0,JE4=0,JF4=0),0,MIN((VLOOKUP($D4,SALERYCODE,3,0))*(IF($D4=6,JF4,JE4))*((MIN((VLOOKUP($D4,SALERYCODE,5,0)),(IF($D4=6,JE4,JF4))))),MIN((VLOOKUP($D4,SALERYCODE,3,0)),(JC4+JD4))*(IF($D4=6,JF4,((MIN((VLOOKUP($D4,SALERYCODE,5,0)),JF4)))))))))/IF(AND($D4=2,'ראשי-פרטים כלליים וריכוז הוצאות'!$D$68&lt;&gt;4),1.2,1)</f>
        <v>0</v>
      </c>
      <c r="JI4" s="263"/>
      <c r="JJ4" s="264"/>
      <c r="JK4" s="265"/>
      <c r="JL4" s="266"/>
      <c r="JM4" s="267">
        <f t="shared" ref="JM4:JM67" si="85">IF(OR(JK4=0,JL4=0),0,IF($D4=6,JL4*MIN((VLOOKUP($D4,SALERYCODE,5,0)),JK4),JK4*MIN((VLOOKUP($D4,SALERYCODE,5,0)),JL4)))/12</f>
        <v>0</v>
      </c>
      <c r="JN4" s="260">
        <f>+(IF(OR($B4=0,$C4=0,$D4=0,$DC$2&gt;$OE$1),0,IF(OR(JI4=0,JK4=0,JL4=0),0,MIN((VLOOKUP($D4,SALERYCODE,3,0))*(IF($D4=6,JL4,JK4))*((MIN((VLOOKUP($D4,SALERYCODE,5,0)),(IF($D4=6,JK4,JL4))))),MIN((VLOOKUP($D4,SALERYCODE,3,0)),(JI4+JJ4))*(IF($D4=6,JL4,((MIN((VLOOKUP($D4,SALERYCODE,5,0)),JL4)))))))))/IF(AND($D4=2,'ראשי-פרטים כלליים וריכוז הוצאות'!$D$68&lt;&gt;4),1.2,1)</f>
        <v>0</v>
      </c>
      <c r="JO4" s="263"/>
      <c r="JP4" s="264"/>
      <c r="JQ4" s="265"/>
      <c r="JR4" s="266"/>
      <c r="JS4" s="267">
        <f t="shared" ref="JS4:JS67" si="86">IF(OR(JQ4=0,JR4=0),0,IF($D4=6,JR4*MIN((VLOOKUP($D4,SALERYCODE,5,0)),JQ4),JQ4*MIN((VLOOKUP($D4,SALERYCODE,5,0)),JR4)))/12</f>
        <v>0</v>
      </c>
      <c r="JT4" s="260">
        <f>+(IF(OR($B4=0,$C4=0,$D4=0,$DC$2&gt;$OE$1),0,IF(OR(JO4=0,JQ4=0,JR4=0),0,MIN((VLOOKUP($D4,SALERYCODE,3,0))*(IF($D4=6,JR4,JQ4))*((MIN((VLOOKUP($D4,SALERYCODE,5,0)),(IF($D4=6,JQ4,JR4))))),MIN((VLOOKUP($D4,SALERYCODE,3,0)),(JO4+JP4))*(IF($D4=6,JR4,((MIN((VLOOKUP($D4,SALERYCODE,5,0)),JR4)))))))))/IF(AND($D4=2,'ראשי-פרטים כלליים וריכוז הוצאות'!$D$68&lt;&gt;4),1.2,1)</f>
        <v>0</v>
      </c>
      <c r="JU4" s="263"/>
      <c r="JV4" s="264"/>
      <c r="JW4" s="265"/>
      <c r="JX4" s="266"/>
      <c r="JY4" s="267">
        <f t="shared" ref="JY4:JY67" si="87">IF(OR(JW4=0,JX4=0),0,IF($D4=6,JX4*MIN((VLOOKUP($D4,SALERYCODE,5,0)),JW4),JW4*MIN((VLOOKUP($D4,SALERYCODE,5,0)),JX4)))/12</f>
        <v>0</v>
      </c>
      <c r="JZ4" s="260">
        <f>+(IF(OR($B4=0,$C4=0,$D4=0,$DC$2&gt;$OE$1),0,IF(OR(JU4=0,JW4=0,JX4=0),0,MIN((VLOOKUP($D4,SALERYCODE,3,0))*(IF($D4=6,JX4,JW4))*((MIN((VLOOKUP($D4,SALERYCODE,5,0)),(IF($D4=6,JW4,JX4))))),MIN((VLOOKUP($D4,SALERYCODE,3,0)),(JU4+JV4))*(IF($D4=6,JX4,((MIN((VLOOKUP($D4,SALERYCODE,5,0)),JX4)))))))))/IF(AND($D4=2,'ראשי-פרטים כלליים וריכוז הוצאות'!$D$68&lt;&gt;4),1.2,1)</f>
        <v>0</v>
      </c>
      <c r="KA4" s="263"/>
      <c r="KB4" s="264"/>
      <c r="KC4" s="265"/>
      <c r="KD4" s="266"/>
      <c r="KE4" s="267">
        <f t="shared" ref="KE4:KE67" si="88">IF(OR(KC4=0,KD4=0),0,IF($D4=6,KD4*MIN((VLOOKUP($D4,SALERYCODE,5,0)),KC4),KC4*MIN((VLOOKUP($D4,SALERYCODE,5,0)),KD4)))/12</f>
        <v>0</v>
      </c>
      <c r="KF4" s="260">
        <f>+(IF(OR($B4=0,$C4=0,$D4=0,$DC$2&gt;$OE$1),0,IF(OR(KA4=0,KC4=0,KD4=0),0,MIN((VLOOKUP($D4,SALERYCODE,3,0))*(IF($D4=6,KD4,KC4))*((MIN((VLOOKUP($D4,SALERYCODE,5,0)),(IF($D4=6,KC4,KD4))))),MIN((VLOOKUP($D4,SALERYCODE,3,0)),(KA4+KB4))*(IF($D4=6,KD4,((MIN((VLOOKUP($D4,SALERYCODE,5,0)),KD4)))))))))/IF(AND($D4=2,'ראשי-פרטים כלליים וריכוז הוצאות'!$D$68&lt;&gt;4),1.2,1)</f>
        <v>0</v>
      </c>
      <c r="KG4" s="263"/>
      <c r="KH4" s="264"/>
      <c r="KI4" s="265"/>
      <c r="KJ4" s="266"/>
      <c r="KK4" s="267">
        <f t="shared" ref="KK4:KK67" si="89">IF(OR(KI4=0,KJ4=0),0,IF($D4=6,KJ4*MIN((VLOOKUP($D4,SALERYCODE,5,0)),KI4),KI4*MIN((VLOOKUP($D4,SALERYCODE,5,0)),KJ4)))/12</f>
        <v>0</v>
      </c>
      <c r="KL4" s="260">
        <f>+(IF(OR($B4=0,$C4=0,$D4=0,$DC$2&gt;$OE$1),0,IF(OR(KG4=0,KI4=0,KJ4=0),0,MIN((VLOOKUP($D4,SALERYCODE,3,0))*(IF($D4=6,KJ4,KI4))*((MIN((VLOOKUP($D4,SALERYCODE,5,0)),(IF($D4=6,KI4,KJ4))))),MIN((VLOOKUP($D4,SALERYCODE,3,0)),(KG4+KH4))*(IF($D4=6,KJ4,((MIN((VLOOKUP($D4,SALERYCODE,5,0)),KJ4)))))))))/IF(AND($D4=2,'ראשי-פרטים כלליים וריכוז הוצאות'!$D$68&lt;&gt;4),1.2,1)</f>
        <v>0</v>
      </c>
      <c r="KM4" s="263"/>
      <c r="KN4" s="264"/>
      <c r="KO4" s="265"/>
      <c r="KP4" s="266"/>
      <c r="KQ4" s="267">
        <f t="shared" ref="KQ4:KQ67" si="90">IF(OR(KO4=0,KP4=0),0,IF($D4=6,KP4*MIN((VLOOKUP($D4,SALERYCODE,5,0)),KO4),KO4*MIN((VLOOKUP($D4,SALERYCODE,5,0)),KP4)))/12</f>
        <v>0</v>
      </c>
      <c r="KR4" s="260">
        <f>+(IF(OR($B4=0,$C4=0,$D4=0,$DC$2&gt;$OE$1),0,IF(OR(KM4=0,KO4=0,KP4=0),0,MIN((VLOOKUP($D4,SALERYCODE,3,0))*(IF($D4=6,KP4,KO4))*((MIN((VLOOKUP($D4,SALERYCODE,5,0)),(IF($D4=6,KO4,KP4))))),MIN((VLOOKUP($D4,SALERYCODE,3,0)),(KM4+KN4))*(IF($D4=6,KP4,((MIN((VLOOKUP($D4,SALERYCODE,5,0)),KP4)))))))))/IF(AND($D4=2,'ראשי-פרטים כלליים וריכוז הוצאות'!$D$68&lt;&gt;4),1.2,1)</f>
        <v>0</v>
      </c>
      <c r="KS4" s="263"/>
      <c r="KT4" s="264"/>
      <c r="KU4" s="265"/>
      <c r="KV4" s="266"/>
      <c r="KW4" s="267">
        <f t="shared" ref="KW4:KW67" si="91">IF(OR(KU4=0,KV4=0),0,IF($D4=6,KV4*MIN((VLOOKUP($D4,SALERYCODE,5,0)),KU4),KU4*MIN((VLOOKUP($D4,SALERYCODE,5,0)),KV4)))/12</f>
        <v>0</v>
      </c>
      <c r="KX4" s="260">
        <f>+(IF(OR($B4=0,$C4=0,$D4=0,$DC$2&gt;$OE$1),0,IF(OR(KS4=0,KU4=0,KV4=0),0,MIN((VLOOKUP($D4,SALERYCODE,3,0))*(IF($D4=6,KV4,KU4))*((MIN((VLOOKUP($D4,SALERYCODE,5,0)),(IF($D4=6,KU4,KV4))))),MIN((VLOOKUP($D4,SALERYCODE,3,0)),(KS4+KT4))*(IF($D4=6,KV4,((MIN((VLOOKUP($D4,SALERYCODE,5,0)),KV4)))))))))/IF(AND($D4=2,'ראשי-פרטים כלליים וריכוז הוצאות'!$D$68&lt;&gt;4),1.2,1)</f>
        <v>0</v>
      </c>
      <c r="KY4" s="263"/>
      <c r="KZ4" s="264"/>
      <c r="LA4" s="265"/>
      <c r="LB4" s="266"/>
      <c r="LC4" s="267">
        <f t="shared" ref="LC4:LC67" si="92">IF(OR(LA4=0,LB4=0),0,IF($D4=6,LB4*MIN((VLOOKUP($D4,SALERYCODE,5,0)),LA4),LA4*MIN((VLOOKUP($D4,SALERYCODE,5,0)),LB4)))/12</f>
        <v>0</v>
      </c>
      <c r="LD4" s="260">
        <f>+(IF(OR($B4=0,$C4=0,$D4=0,$DC$2&gt;$OE$1),0,IF(OR(KY4=0,LA4=0,LB4=0),0,MIN((VLOOKUP($D4,SALERYCODE,3,0))*(IF($D4=6,LB4,LA4))*((MIN((VLOOKUP($D4,SALERYCODE,5,0)),(IF($D4=6,LA4,LB4))))),MIN((VLOOKUP($D4,SALERYCODE,3,0)),(KY4+KZ4))*(IF($D4=6,LB4,((MIN((VLOOKUP($D4,SALERYCODE,5,0)),LB4)))))))))/IF(AND($D4=2,'ראשי-פרטים כלליים וריכוז הוצאות'!$D$68&lt;&gt;4),1.2,1)</f>
        <v>0</v>
      </c>
      <c r="LE4" s="263"/>
      <c r="LF4" s="264"/>
      <c r="LG4" s="265"/>
      <c r="LH4" s="266"/>
      <c r="LI4" s="267">
        <f t="shared" ref="LI4:LI67" si="93">IF(OR(LG4=0,LH4=0),0,IF($D4=6,LH4*MIN((VLOOKUP($D4,SALERYCODE,5,0)),LG4),LG4*MIN((VLOOKUP($D4,SALERYCODE,5,0)),LH4)))/12</f>
        <v>0</v>
      </c>
      <c r="LJ4" s="260">
        <f>+(IF(OR($B4=0,$C4=0,$D4=0,$DC$2&gt;$OE$1),0,IF(OR(LE4=0,LG4=0,LH4=0),0,MIN((VLOOKUP($D4,SALERYCODE,3,0))*(IF($D4=6,LH4,LG4))*((MIN((VLOOKUP($D4,SALERYCODE,5,0)),(IF($D4=6,LG4,LH4))))),MIN((VLOOKUP($D4,SALERYCODE,3,0)),(LE4+LF4))*(IF($D4=6,LH4,((MIN((VLOOKUP($D4,SALERYCODE,5,0)),LH4)))))))))/IF(AND($D4=2,'ראשי-פרטים כלליים וריכוז הוצאות'!$D$68&lt;&gt;4),1.2,1)</f>
        <v>0</v>
      </c>
      <c r="LK4" s="263"/>
      <c r="LL4" s="264"/>
      <c r="LM4" s="265"/>
      <c r="LN4" s="266"/>
      <c r="LO4" s="267">
        <f t="shared" ref="LO4:LO67" si="94">IF(OR(LM4=0,LN4=0),0,IF($D4=6,LN4*MIN((VLOOKUP($D4,SALERYCODE,5,0)),LM4),LM4*MIN((VLOOKUP($D4,SALERYCODE,5,0)),LN4)))/12</f>
        <v>0</v>
      </c>
      <c r="LP4" s="260">
        <f>+(IF(OR($B4=0,$C4=0,$D4=0,$DC$2&gt;$OE$1),0,IF(OR(LK4=0,LM4=0,LN4=0),0,MIN((VLOOKUP($D4,SALERYCODE,3,0))*(IF($D4=6,LN4,LM4))*((MIN((VLOOKUP($D4,SALERYCODE,5,0)),(IF($D4=6,LM4,LN4))))),MIN((VLOOKUP($D4,SALERYCODE,3,0)),(LK4+LL4))*(IF($D4=6,LN4,((MIN((VLOOKUP($D4,SALERYCODE,5,0)),LN4)))))))))/IF(AND($D4=2,'ראשי-פרטים כלליים וריכוז הוצאות'!$D$68&lt;&gt;4),1.2,1)</f>
        <v>0</v>
      </c>
      <c r="LQ4" s="263"/>
      <c r="LR4" s="264"/>
      <c r="LS4" s="265"/>
      <c r="LT4" s="266"/>
      <c r="LU4" s="267">
        <f t="shared" ref="LU4:LU67" si="95">IF(OR(LS4=0,LT4=0),0,IF($D4=6,LT4*MIN((VLOOKUP($D4,SALERYCODE,5,0)),LS4),LS4*MIN((VLOOKUP($D4,SALERYCODE,5,0)),LT4)))/12</f>
        <v>0</v>
      </c>
      <c r="LV4" s="260">
        <f>+(IF(OR($B4=0,$C4=0,$D4=0,$DC$2&gt;$OE$1),0,IF(OR(LQ4=0,LS4=0,LT4=0),0,MIN((VLOOKUP($D4,SALERYCODE,3,0))*(IF($D4=6,LT4,LS4))*((MIN((VLOOKUP($D4,SALERYCODE,5,0)),(IF($D4=6,LS4,LT4))))),MIN((VLOOKUP($D4,SALERYCODE,3,0)),(LQ4+LR4))*(IF($D4=6,LT4,((MIN((VLOOKUP($D4,SALERYCODE,5,0)),LT4)))))))))/IF(AND($D4=2,'ראשי-פרטים כלליים וריכוז הוצאות'!$D$68&lt;&gt;4),1.2,1)</f>
        <v>0</v>
      </c>
      <c r="LW4" s="263"/>
      <c r="LX4" s="264"/>
      <c r="LY4" s="265"/>
      <c r="LZ4" s="266"/>
      <c r="MA4" s="267">
        <f t="shared" ref="MA4:MA67" si="96">IF(OR(LY4=0,LZ4=0),0,IF($D4=6,LZ4*MIN((VLOOKUP($D4,SALERYCODE,5,0)),LY4),LY4*MIN((VLOOKUP($D4,SALERYCODE,5,0)),LZ4)))/12</f>
        <v>0</v>
      </c>
      <c r="MB4" s="260">
        <f>+(IF(OR($B4=0,$C4=0,$D4=0,$DC$2&gt;$OE$1),0,IF(OR(LW4=0,LY4=0,LZ4=0),0,MIN((VLOOKUP($D4,SALERYCODE,3,0))*(IF($D4=6,LZ4,LY4))*((MIN((VLOOKUP($D4,SALERYCODE,5,0)),(IF($D4=6,LY4,LZ4))))),MIN((VLOOKUP($D4,SALERYCODE,3,0)),(LW4+LX4))*(IF($D4=6,LZ4,((MIN((VLOOKUP($D4,SALERYCODE,5,0)),LZ4)))))))))/IF(AND($D4=2,'ראשי-פרטים כלליים וריכוז הוצאות'!$D$68&lt;&gt;4),1.2,1)</f>
        <v>0</v>
      </c>
      <c r="MC4" s="263"/>
      <c r="MD4" s="264"/>
      <c r="ME4" s="265"/>
      <c r="MF4" s="266"/>
      <c r="MG4" s="267">
        <f t="shared" ref="MG4:MG67" si="97">IF(OR(ME4=0,MF4=0),0,IF($D4=6,MF4*MIN((VLOOKUP($D4,SALERYCODE,5,0)),ME4),ME4*MIN((VLOOKUP($D4,SALERYCODE,5,0)),MF4)))/12</f>
        <v>0</v>
      </c>
      <c r="MH4" s="260">
        <f>+(IF(OR($B4=0,$C4=0,$D4=0,$DC$2&gt;$OE$1),0,IF(OR(MC4=0,ME4=0,MF4=0),0,MIN((VLOOKUP($D4,SALERYCODE,3,0))*(IF($D4=6,MF4,ME4))*((MIN((VLOOKUP($D4,SALERYCODE,5,0)),(IF($D4=6,ME4,MF4))))),MIN((VLOOKUP($D4,SALERYCODE,3,0)),(MC4+MD4))*(IF($D4=6,MF4,((MIN((VLOOKUP($D4,SALERYCODE,5,0)),MF4)))))))))/IF(AND($D4=2,'ראשי-פרטים כלליים וריכוז הוצאות'!$D$68&lt;&gt;4),1.2,1)</f>
        <v>0</v>
      </c>
      <c r="MI4" s="263"/>
      <c r="MJ4" s="264"/>
      <c r="MK4" s="265"/>
      <c r="ML4" s="266"/>
      <c r="MM4" s="267">
        <f t="shared" ref="MM4:MM67" si="98">IF(OR(MK4=0,ML4=0),0,IF($D4=6,ML4*MIN((VLOOKUP($D4,SALERYCODE,5,0)),MK4),MK4*MIN((VLOOKUP($D4,SALERYCODE,5,0)),ML4)))/12</f>
        <v>0</v>
      </c>
      <c r="MN4" s="260">
        <f>+(IF(OR($B4=0,$C4=0,$D4=0,$DC$2&gt;$OE$1),0,IF(OR(MI4=0,MK4=0,ML4=0),0,MIN((VLOOKUP($D4,SALERYCODE,3,0))*(IF($D4=6,ML4,MK4))*((MIN((VLOOKUP($D4,SALERYCODE,5,0)),(IF($D4=6,MK4,ML4))))),MIN((VLOOKUP($D4,SALERYCODE,3,0)),(MI4+MJ4))*(IF($D4=6,ML4,((MIN((VLOOKUP($D4,SALERYCODE,5,0)),ML4)))))))))/IF(AND($D4=2,'ראשי-פרטים כלליים וריכוז הוצאות'!$D$68&lt;&gt;4),1.2,1)</f>
        <v>0</v>
      </c>
      <c r="MO4" s="263"/>
      <c r="MP4" s="264"/>
      <c r="MQ4" s="265"/>
      <c r="MR4" s="266"/>
      <c r="MS4" s="267">
        <f t="shared" ref="MS4:MS67" si="99">IF(OR(MQ4=0,MR4=0),0,IF($D4=6,MR4*MIN((VLOOKUP($D4,SALERYCODE,5,0)),MQ4),MQ4*MIN((VLOOKUP($D4,SALERYCODE,5,0)),MR4)))/12</f>
        <v>0</v>
      </c>
      <c r="MT4" s="260">
        <f>+(IF(OR($B4=0,$C4=0,$D4=0,$DC$2&gt;$OE$1),0,IF(OR(MO4=0,MQ4=0,MR4=0),0,MIN((VLOOKUP($D4,SALERYCODE,3,0))*(IF($D4=6,MR4,MQ4))*((MIN((VLOOKUP($D4,SALERYCODE,5,0)),(IF($D4=6,MQ4,MR4))))),MIN((VLOOKUP($D4,SALERYCODE,3,0)),(MO4+MP4))*(IF($D4=6,MR4,((MIN((VLOOKUP($D4,SALERYCODE,5,0)),MR4)))))))))/IF(AND($D4=2,'ראשי-פרטים כלליים וריכוז הוצאות'!$D$68&lt;&gt;4),1.2,1)</f>
        <v>0</v>
      </c>
      <c r="MU4" s="263"/>
      <c r="MV4" s="264"/>
      <c r="MW4" s="265"/>
      <c r="MX4" s="266"/>
      <c r="MY4" s="267">
        <f t="shared" ref="MY4:MY67" si="100">IF(OR(MW4=0,MX4=0),0,IF($D4=6,MX4*MIN((VLOOKUP($D4,SALERYCODE,5,0)),MW4),MW4*MIN((VLOOKUP($D4,SALERYCODE,5,0)),MX4)))/12</f>
        <v>0</v>
      </c>
      <c r="MZ4" s="260">
        <f>+(IF(OR($B4=0,$C4=0,$D4=0,$DC$2&gt;$OE$1),0,IF(OR(MU4=0,MW4=0,MX4=0),0,MIN((VLOOKUP($D4,SALERYCODE,3,0))*(IF($D4=6,MX4,MW4))*((MIN((VLOOKUP($D4,SALERYCODE,5,0)),(IF($D4=6,MW4,MX4))))),MIN((VLOOKUP($D4,SALERYCODE,3,0)),(MU4+MV4))*(IF($D4=6,MX4,((MIN((VLOOKUP($D4,SALERYCODE,5,0)),MX4)))))))))/IF(AND($D4=2,'ראשי-פרטים כלליים וריכוז הוצאות'!$D$68&lt;&gt;4),1.2,1)</f>
        <v>0</v>
      </c>
      <c r="NA4" s="263"/>
      <c r="NB4" s="264"/>
      <c r="NC4" s="265"/>
      <c r="ND4" s="266"/>
      <c r="NE4" s="267">
        <f t="shared" ref="NE4:NE67" si="101">IF(OR(NC4=0,ND4=0),0,IF($D4=6,ND4*MIN((VLOOKUP($D4,SALERYCODE,5,0)),NC4),NC4*MIN((VLOOKUP($D4,SALERYCODE,5,0)),ND4)))/12</f>
        <v>0</v>
      </c>
      <c r="NF4" s="260">
        <f>+(IF(OR($B4=0,$C4=0,$D4=0,$DC$2&gt;$OE$1),0,IF(OR(NA4=0,NC4=0,ND4=0),0,MIN((VLOOKUP($D4,SALERYCODE,3,0))*(IF($D4=6,ND4,NC4))*((MIN((VLOOKUP($D4,SALERYCODE,5,0)),(IF($D4=6,NC4,ND4))))),MIN((VLOOKUP($D4,SALERYCODE,3,0)),(NA4+NB4))*(IF($D4=6,ND4,((MIN((VLOOKUP($D4,SALERYCODE,5,0)),ND4)))))))))/IF(AND($D4=2,'ראשי-פרטים כלליים וריכוז הוצאות'!$D$68&lt;&gt;4),1.2,1)</f>
        <v>0</v>
      </c>
      <c r="NG4" s="263"/>
      <c r="NH4" s="264"/>
      <c r="NI4" s="265"/>
      <c r="NJ4" s="266"/>
      <c r="NK4" s="267">
        <f t="shared" ref="NK4:NK67" si="102">IF(OR(NI4=0,NJ4=0),0,IF($D4=6,NJ4*MIN((VLOOKUP($D4,SALERYCODE,5,0)),NI4),NI4*MIN((VLOOKUP($D4,SALERYCODE,5,0)),NJ4)))/12</f>
        <v>0</v>
      </c>
      <c r="NL4" s="260">
        <f>+(IF(OR($B4=0,$C4=0,$D4=0,$DC$2&gt;$OE$1),0,IF(OR(NG4=0,NI4=0,NJ4=0),0,MIN((VLOOKUP($D4,SALERYCODE,3,0))*(IF($D4=6,NJ4,NI4))*((MIN((VLOOKUP($D4,SALERYCODE,5,0)),(IF($D4=6,NI4,NJ4))))),MIN((VLOOKUP($D4,SALERYCODE,3,0)),(NG4+NH4))*(IF($D4=6,NJ4,((MIN((VLOOKUP($D4,SALERYCODE,5,0)),NJ4)))))))))/IF(AND($D4=2,'ראשי-פרטים כלליים וריכוז הוצאות'!$D$68&lt;&gt;4),1.2,1)</f>
        <v>0</v>
      </c>
      <c r="NM4" s="263"/>
      <c r="NN4" s="264"/>
      <c r="NO4" s="265"/>
      <c r="NP4" s="266"/>
      <c r="NQ4" s="267">
        <f t="shared" ref="NQ4:NQ67" si="103">IF(OR(NO4=0,NP4=0),0,IF($D4=6,NP4*MIN((VLOOKUP($D4,SALERYCODE,5,0)),NO4),NO4*MIN((VLOOKUP($D4,SALERYCODE,5,0)),NP4)))/12</f>
        <v>0</v>
      </c>
      <c r="NR4" s="260">
        <f>+(IF(OR($B4=0,$C4=0,$D4=0,$DC$2&gt;$OE$1),0,IF(OR(NM4=0,NO4=0,NP4=0),0,MIN((VLOOKUP($D4,SALERYCODE,3,0))*(IF($D4=6,NP4,NO4))*((MIN((VLOOKUP($D4,SALERYCODE,5,0)),(IF($D4=6,NO4,NP4))))),MIN((VLOOKUP($D4,SALERYCODE,3,0)),(NM4+NN4))*(IF($D4=6,NP4,((MIN((VLOOKUP($D4,SALERYCODE,5,0)),NP4)))))))))/IF(AND($D4=2,'ראשי-פרטים כלליים וריכוז הוצאות'!$D$68&lt;&gt;4),1.2,1)</f>
        <v>0</v>
      </c>
      <c r="NS4" s="263"/>
      <c r="NT4" s="264"/>
      <c r="NU4" s="265"/>
      <c r="NV4" s="266"/>
      <c r="NW4" s="267">
        <f t="shared" ref="NW4:NW67" si="104">IF(OR(NU4=0,NV4=0),0,IF($D4=6,NV4*MIN((VLOOKUP($D4,SALERYCODE,5,0)),NU4),NU4*MIN((VLOOKUP($D4,SALERYCODE,5,0)),NV4)))/12</f>
        <v>0</v>
      </c>
      <c r="NX4" s="260">
        <f>+(IF(OR($B4=0,$C4=0,$D4=0,$DC$2&gt;$OE$1),0,IF(OR(NS4=0,NU4=0,NV4=0),0,MIN((VLOOKUP($D4,SALERYCODE,3,0))*(IF($D4=6,NV4,NU4))*((MIN((VLOOKUP($D4,SALERYCODE,5,0)),(IF($D4=6,NU4,NV4))))),MIN((VLOOKUP($D4,SALERYCODE,3,0)),(NS4+NT4))*(IF($D4=6,NV4,((MIN((VLOOKUP($D4,SALERYCODE,5,0)),NV4)))))))))/IF(AND($D4=2,'ראשי-פרטים כלליים וריכוז הוצאות'!$D$68&lt;&gt;4),1.2,1)</f>
        <v>0</v>
      </c>
      <c r="NY4" s="263"/>
      <c r="NZ4" s="264"/>
      <c r="OA4" s="265"/>
      <c r="OB4" s="266"/>
      <c r="OC4" s="267">
        <f t="shared" ref="OC4:OC67" si="105">IF(OR(OA4=0,OB4=0),0,IF($D4=6,OB4*MIN((VLOOKUP($D4,SALERYCODE,5,0)),OA4),OA4*MIN((VLOOKUP($D4,SALERYCODE,5,0)),OB4)))/12</f>
        <v>0</v>
      </c>
      <c r="OD4" s="260">
        <f>+(IF(OR($B4=0,$C4=0,$D4=0,$DC$2&gt;$OE$1),0,IF(OR(NY4=0,OA4=0,OB4=0),0,MIN((VLOOKUP($D4,SALERYCODE,3,0))*(IF($D4=6,OB4,OA4))*((MIN((VLOOKUP($D4,SALERYCODE,5,0)),(IF($D4=6,OA4,OB4))))),MIN((VLOOKUP($D4,SALERYCODE,3,0)),(NY4+NZ4))*(IF($D4=6,OB4,((MIN((VLOOKUP($D4,SALERYCODE,5,0)),OB4)))))))))/IF(AND($D4=2,'ראשי-פרטים כלליים וריכוז הוצאות'!$D$68&lt;&gt;4),1.2,1)</f>
        <v>0</v>
      </c>
      <c r="OE4" s="275">
        <f>IF(EP4=0,0,1)+IF(EJ4=0,0,1)+IF(ED4=0,0,1)+IF(DX4=0,0,1)+IF(DR4=0,0,1)+IF(DL4=0,0,1)+IF(DF4=0,0,1)+IF(CZ4=0,0,1)+IF(CT4=0,0,1)+IF(CN4=0,0,1)+IF(CH4=0,0,1)+IF(CB4=0,0,1)+IF(BV4=0,0,1)+IF(BP4=0,0,1)+IF(BJ4=0,0,1)+IF(BD4=0,0,1)+IF(AX4=0,0,1)+IF(AR4=0,0,1)+IF(AL4=0,0,1)+IF(AF4=0,0,1)+IF(Z4=0,0,1)+IF(T4=0,0,1)+IF(N4=0,0,1)+IF(H4=0,0,1)+IF(EV4=0,0,1)+IF(FB4=0,0,1)+IF(FH4=0,0,1)+IF(FN4=0,0,1)+IF(FT4=0,0,1)+IF(FZ4=0,0,1)+IF(GF4=0,0,1)+IF(GL4=0,0,1)+IF(GR4=0,0,1)+IF(GX4=0,0,1)+IF(HD4=0,0,1)+IF(HJ4=0,0,1)+IF(HP4=0,0,1)+IF(HV4=0,0,1)+IF(IB4=0,0,1)+IF(IH4=0,0,1)+IF(IN4=0,0,1)+IF(IT4=0,0,1)+IF(IZ4=0,0,1)+IF(JF4=0,0,1)+IF(JL4=0,0,1)+IF(JR4=0,0,1)+IF(JX4=0,0,1)+IF(KD4=0,0,1)+IF(KJ4=0,0,1)+IF(KP4=0,0,1)+IF(KV4=0,0,1)+IF(LB4=0,0,1)+IF(LH4=0,0,1)+IF(LN4=0,0,1)+IF(LT4=0,0,1)+IF(LZ4=0,0,1)+IF(MF4=0,0,1)+IF(ML4=0,0,1)+IF(MR4=0,0,1)+IF(MX4=0,0,1)+IF(ND4=0,0,1)+IF(NJ4=0,0,1)+IF(NP4=0,0,1)+IF(NV4=0,0,1)+IF(OB4=0,0,1)</f>
        <v>0</v>
      </c>
      <c r="OF4" s="283">
        <f>IF(OE4=0,0.000001,SUM(EP4,EJ4,ED4,DX4,DR4,DL4,DF4,CZ4,CT4,CN4,CH4,CB4,BV4,BP4,BJ4,BD4,AX4,AR4,AL4,AF4,Z4,T4,N4,H4,EV4,FB4,FH4,FN4,FT4,FZ4,GF4,GL4,GR4,GX4,HD4,HJ4,HP4,HV4,IB4,IH4,IN4,IT4,IZ4,JF4,JL4,JR4,JX4,KD4,KJ4,KP4,KV4,LB4,LH4,LN4,LT4,LZ4,MF4,ML4,MR4,MX4,ND4,NJ4,NP4,NV4,OB4)/OE4)</f>
        <v>9.9999999999999995E-7</v>
      </c>
      <c r="OG4" s="276">
        <f>+I4+O4+U4+AA4+AG4+AM4+AS4+AY4+BE4+BK4+BQ4+BW4+CC4+CI4+CO4+CU4+DA4+DG4+DM4+DS4+DY4+EE4+EK4+EQ4+EW4+FC4+FI4+FO4+FU4+GA4+GG4+GM4+GS4+GY4+HE4+HK4+HQ4+HW4+IC4+II4+IO4+IU4+JA4+JG4+JM4+JS4+JY4+KE4+KK4+KQ4+KW4+LC4+LI4+LO4+LU4+MA4+MG4+MM4+MS4+MY4+NE4+NK4+NQ4+NW4+OC4</f>
        <v>0</v>
      </c>
      <c r="OH4" s="275">
        <f>+(EM4+EN4)*EP4+(EG4+EH4)*EJ4+(EA4+EB4)*ED4+(DU4+DV4)*DX4+(DO4+DP4)*DR4+(DI4+DJ4)*DL4+(DC4+DD4)*DF4+(CW4+CX4)*CZ4+(CQ4+CR4)*CT4+(CK4+CL4)*CN4+(CE4+CF4)*CH4+(BY4+BZ4)*CB4+(BS4+BT4)*BV4+(BM4+BN4)*BP4+(BG4+BH4)*BJ4+(BA4+BB4)*BD4+(AU4+AV4)*AX4+(AO4+AP4)*AR4+(AI4+AJ4)*AL4+(AC4+AD4)*AF4+(W4+X4)*Z4+(Q4+R4)*T4+(K4+L4)*N4+(E4+F4)*H4+(ES4+ET4)*EV4+(EY4+EZ4)*FB4+(FE4+FF4)*FH4+(FK4+FL4)*FN4+(FQ4+FR4)*FT4+(FW4+FX4)*FZ4+(GC4+GD4)*GF4+(GI4+GJ4)*GL4+(GO4+GP4)*GR4+(GU4+GV4)*GX4+(HA4+HB4)*HD4+(HG4+HH4)*HJ4+(HM4+HN4)*HP4+(HS4+HT4)*HV4+(HY4+HZ4)*IB4+(IE4+IF4)*IH4+(IK4+IL4)*IN4+(IQ4+IR4)*IT4+(IW4+IX4)*IZ4+(JC4+JD4)*JF4+(JI4+JJ4)*JL4+(JO4+JP4)*JR4+(JU4+JV4)*JX4+(KA4+KB4)*KD4+(KG4+KH4)*KJ4+(KM4+KN4)*KP4+(KS4+KT4)*KV4+(KY4+KZ4)*LB4+(LE4+LF4)*LH4+(LK4+LL4)*LN4+(LQ4+LR4)*LT4+(LW4+LX4)*LZ4+(MC4+MD4)*MF4+(MI4+MJ4)*ML4+(MO4+MP4)*MR4+(MU4+MV4)*MX4+(NA4+NB4)*ND4+(NG4+NH4)*NJ4+(NM4+NN4)*NP4+(NS4+NT4)*NV4+(NY4+NZ4)*OB4</f>
        <v>0</v>
      </c>
      <c r="OI4" s="275">
        <v>0</v>
      </c>
      <c r="OJ4" s="258">
        <f>SUM(DN4,DT4,DZ4,EF4,EL4,ER4,DH4,DB4,CV4,CP4,CJ4,CD4,BX4,BR4,BL4,BF4,AZ4,AT4,AN4,AH4,AB4,V4,P4,J4,EX4,FD4,FJ4,FP4,FV4,GB4,GH4,GN4,GT4,GZ4,HF4,HL4,HR4,HX4,ID4,IJ4,IP4,IV4,JB4,JH4,JN4,JT4,JZ4,KF4,KL4,KR4,KX4,LD4,LJ4,LP4,LV4,MB4,MH4,MN4,MT4,MZ4,NF4,NL4,NR4,NX4,OD4)</f>
        <v>0</v>
      </c>
      <c r="OK4" s="284"/>
      <c r="OL4" s="116">
        <f>MIN(OJ4+OK4*OF4*OE4/$OL$1/IF(AND($D4=2,'ראשי-פרטים כלליים וריכוז הוצאות'!$D$68&lt;&gt;4),1.2,1),IF($D4&gt;0,VLOOKUP($D4,SALERYCODE,3,0)*12*OG4,0))</f>
        <v>0</v>
      </c>
      <c r="OM4" s="95">
        <f t="shared" ref="OM4:OM67" si="106">B4</f>
        <v>0</v>
      </c>
      <c r="ON4" s="11">
        <f t="shared" ref="ON4:ON67" si="107">C4</f>
        <v>0</v>
      </c>
      <c r="OO4" s="11">
        <f t="shared" ref="OO4:OO67" si="108">D4</f>
        <v>0</v>
      </c>
      <c r="OP4" s="22">
        <f t="shared" ref="OP4:OP67" si="109">OG4</f>
        <v>0</v>
      </c>
      <c r="OQ4" s="11">
        <f t="shared" ref="OQ4:OQ67" si="110">OI4</f>
        <v>0</v>
      </c>
      <c r="OR4" s="11">
        <f>OL4</f>
        <v>0</v>
      </c>
      <c r="OS4" s="35"/>
      <c r="OT4" s="35"/>
      <c r="OU4" s="43"/>
    </row>
    <row r="5" spans="1:500" ht="24" customHeight="1" x14ac:dyDescent="0.2">
      <c r="A5" s="282">
        <v>2</v>
      </c>
      <c r="B5" s="269"/>
      <c r="C5" s="270"/>
      <c r="D5" s="271"/>
      <c r="E5" s="263"/>
      <c r="F5" s="264"/>
      <c r="G5" s="265"/>
      <c r="H5" s="266"/>
      <c r="I5" s="267">
        <f t="shared" si="41"/>
        <v>0</v>
      </c>
      <c r="J5" s="260">
        <f>(IF(OR($B5=0,$C5=0,$D5=0,$E$2&gt;$OE$1),0,IF(OR($E5=0,$G5=0,$H5=0),0,MIN((VLOOKUP($D5,SALERYCODE,3,0))*(IF($D5=6,$H5,$G5))*((MIN((VLOOKUP($D5,SALERYCODE,5,0)),(IF($D5=6,$G5,$H5))))),MIN((VLOOKUP($D5,SALERYCODE,3,0)),($E5+$F5))*(IF($D5=6,$H5,((MIN((VLOOKUP($D5,SALERYCODE,5,0)),$H5)))))))))/IF(AND($D5=2,'ראשי-פרטים כלליים וריכוז הוצאות'!$D$68&lt;&gt;4),1.2,1)</f>
        <v>0</v>
      </c>
      <c r="K5" s="263"/>
      <c r="L5" s="264"/>
      <c r="M5" s="265"/>
      <c r="N5" s="266"/>
      <c r="O5" s="267">
        <f t="shared" si="42"/>
        <v>0</v>
      </c>
      <c r="P5" s="260">
        <f>+(IF(OR($B5=0,$C5=0,$D5=0,$K$2&gt;$OE$1),0,IF(OR($K5=0,$M5=0,$N5=0),0,MIN((VLOOKUP($D5,SALERYCODE,3,0))*(IF($D5=6,$N5,$M5))*((MIN((VLOOKUP($D5,SALERYCODE,5,0)),(IF($D5=6,$M5,$N5))))),MIN((VLOOKUP($D5,SALERYCODE,3,0)),($K5+$L5))*(IF($D5=6,$N5,((MIN((VLOOKUP($D5,SALERYCODE,5,0)),$N5)))))))))/IF(AND($D5=2,'ראשי-פרטים כלליים וריכוז הוצאות'!$D$68&lt;&gt;4),1.2,1)</f>
        <v>0</v>
      </c>
      <c r="Q5" s="263"/>
      <c r="R5" s="264"/>
      <c r="S5" s="265"/>
      <c r="T5" s="266"/>
      <c r="U5" s="267">
        <f t="shared" si="43"/>
        <v>0</v>
      </c>
      <c r="V5" s="260">
        <f>+(IF(OR($B5=0,$C5=0,$D5=0,$Q$2&gt;$OE$1),0,IF(OR(Q5=0,S5=0,T5=0),0,MIN((VLOOKUP($D5,SALERYCODE,3,0))*(IF($D5=6,T5,S5))*((MIN((VLOOKUP($D5,SALERYCODE,5,0)),(IF($D5=6,S5,T5))))),MIN((VLOOKUP($D5,SALERYCODE,3,0)),(Q5+R5))*(IF($D5=6,T5,((MIN((VLOOKUP($D5,SALERYCODE,5,0)),T5)))))))))/IF(AND($D5=2,'ראשי-פרטים כלליים וריכוז הוצאות'!$D$68&lt;&gt;4),1.2,1)</f>
        <v>0</v>
      </c>
      <c r="W5" s="263"/>
      <c r="X5" s="264"/>
      <c r="Y5" s="265"/>
      <c r="Z5" s="266"/>
      <c r="AA5" s="267">
        <f t="shared" si="44"/>
        <v>0</v>
      </c>
      <c r="AB5" s="260">
        <f>+(IF(OR($B5=0,$C5=0,$D5=0,$W$2&gt;$OE$1),0,IF(OR(W5=0,Y5=0,Z5=0),0,MIN((VLOOKUP($D5,SALERYCODE,3,0))*(IF($D5=6,Z5,Y5))*((MIN((VLOOKUP($D5,SALERYCODE,5,0)),(IF($D5=6,Y5,Z5))))),MIN((VLOOKUP($D5,SALERYCODE,3,0)),(W5+X5))*(IF($D5=6,Z5,((MIN((VLOOKUP($D5,SALERYCODE,5,0)),Z5)))))))))/IF(AND($D5=2,'ראשי-פרטים כלליים וריכוז הוצאות'!$D$68&lt;&gt;4),1.2,1)</f>
        <v>0</v>
      </c>
      <c r="AC5" s="263"/>
      <c r="AD5" s="264"/>
      <c r="AE5" s="265"/>
      <c r="AF5" s="266"/>
      <c r="AG5" s="267">
        <f t="shared" si="45"/>
        <v>0</v>
      </c>
      <c r="AH5" s="260">
        <f>+(IF(OR($B5=0,$C5=0,$D5=0,$AC$2&gt;$OE$1),0,IF(OR(AC5=0,AE5=0,AF5=0),0,MIN((VLOOKUP($D5,SALERYCODE,3,0))*(IF($D5=6,AF5,AE5))*((MIN((VLOOKUP($D5,SALERYCODE,5,0)),(IF($D5=6,AE5,AF5))))),MIN((VLOOKUP($D5,SALERYCODE,3,0)),(AC5+AD5))*(IF($D5=6,AF5,((MIN((VLOOKUP($D5,SALERYCODE,5,0)),AF5)))))))))/IF(AND($D5=2,'ראשי-פרטים כלליים וריכוז הוצאות'!$D$68&lt;&gt;4),1.2,1)</f>
        <v>0</v>
      </c>
      <c r="AI5" s="263"/>
      <c r="AJ5" s="264"/>
      <c r="AK5" s="265"/>
      <c r="AL5" s="266"/>
      <c r="AM5" s="267">
        <f t="shared" si="46"/>
        <v>0</v>
      </c>
      <c r="AN5" s="260">
        <f>+(IF(OR($B5=0,$C5=0,$D5=0,$AI$2&gt;$OE$1),0,IF(OR(AI5=0,AK5=0,AL5=0),0,MIN((VLOOKUP($D5,SALERYCODE,3,0))*(IF($D5=6,AL5,AK5))*((MIN((VLOOKUP($D5,SALERYCODE,5,0)),(IF($D5=6,AK5,AL5))))),MIN((VLOOKUP($D5,SALERYCODE,3,0)),(AI5+AJ5))*(IF($D5=6,AL5,((MIN((VLOOKUP($D5,SALERYCODE,5,0)),AL5)))))))))/IF(AND($D5=2,'ראשי-פרטים כלליים וריכוז הוצאות'!$D$68&lt;&gt;4),1.2,1)</f>
        <v>0</v>
      </c>
      <c r="AO5" s="263"/>
      <c r="AP5" s="264"/>
      <c r="AQ5" s="265"/>
      <c r="AR5" s="266"/>
      <c r="AS5" s="267">
        <f t="shared" si="47"/>
        <v>0</v>
      </c>
      <c r="AT5" s="260">
        <f>+(IF(OR($B5=0,$C5=0,$D5=0,$AO$2&gt;$OE$1),0,IF(OR(AO5=0,AQ5=0,AR5=0),0,MIN((VLOOKUP($D5,SALERYCODE,3,0))*(IF($D5=6,AR5,AQ5))*((MIN((VLOOKUP($D5,SALERYCODE,5,0)),(IF($D5=6,AQ5,AR5))))),MIN((VLOOKUP($D5,SALERYCODE,3,0)),(AO5+AP5))*(IF($D5=6,AR5,((MIN((VLOOKUP($D5,SALERYCODE,5,0)),AR5)))))))))/IF(AND($D5=2,'ראשי-פרטים כלליים וריכוז הוצאות'!$D$68&lt;&gt;4),1.2,1)</f>
        <v>0</v>
      </c>
      <c r="AU5" s="263"/>
      <c r="AV5" s="264"/>
      <c r="AW5" s="265"/>
      <c r="AX5" s="266"/>
      <c r="AY5" s="267">
        <f t="shared" si="48"/>
        <v>0</v>
      </c>
      <c r="AZ5" s="260">
        <f>+(IF(OR($B5=0,$C5=0,$D5=0,$AU$2&gt;$OE$1),0,IF(OR(AU5=0,AW5=0,AX5=0),0,MIN((VLOOKUP($D5,SALERYCODE,3,0))*(IF($D5=6,AX5,AW5))*((MIN((VLOOKUP($D5,SALERYCODE,5,0)),(IF($D5=6,AW5,AX5))))),MIN((VLOOKUP($D5,SALERYCODE,3,0)),(AU5+AV5))*(IF($D5=6,AX5,((MIN((VLOOKUP($D5,SALERYCODE,5,0)),AX5)))))))))/IF(AND($D5=2,'ראשי-פרטים כלליים וריכוז הוצאות'!$D$68&lt;&gt;4),1.2,1)</f>
        <v>0</v>
      </c>
      <c r="BA5" s="263"/>
      <c r="BB5" s="264"/>
      <c r="BC5" s="265"/>
      <c r="BD5" s="266"/>
      <c r="BE5" s="267">
        <f t="shared" si="49"/>
        <v>0</v>
      </c>
      <c r="BF5" s="260">
        <f>+(IF(OR($B5=0,$C5=0,$D5=0,$BA$2&gt;$OE$1),0,IF(OR(BA5=0,BC5=0,BD5=0),0,MIN((VLOOKUP($D5,SALERYCODE,3,0))*(IF($D5=6,BD5,BC5))*((MIN((VLOOKUP($D5,SALERYCODE,5,0)),(IF($D5=6,BC5,BD5))))),MIN((VLOOKUP($D5,SALERYCODE,3,0)),(BA5+BB5))*(IF($D5=6,BD5,((MIN((VLOOKUP($D5,SALERYCODE,5,0)),BD5)))))))))/IF(AND($D5=2,'ראשי-פרטים כלליים וריכוז הוצאות'!$D$68&lt;&gt;4),1.2,1)</f>
        <v>0</v>
      </c>
      <c r="BG5" s="263"/>
      <c r="BH5" s="264"/>
      <c r="BI5" s="265"/>
      <c r="BJ5" s="266"/>
      <c r="BK5" s="267">
        <f t="shared" si="50"/>
        <v>0</v>
      </c>
      <c r="BL5" s="260">
        <f>+(IF(OR($B5=0,$C5=0,$D5=0,$BG$2&gt;$OE$1),0,IF(OR(BG5=0,BI5=0,BJ5=0),0,MIN((VLOOKUP($D5,SALERYCODE,3,0))*(IF($D5=6,BJ5,BI5))*((MIN((VLOOKUP($D5,SALERYCODE,5,0)),(IF($D5=6,BI5,BJ5))))),MIN((VLOOKUP($D5,SALERYCODE,3,0)),(BG5+BH5))*(IF($D5=6,BJ5,((MIN((VLOOKUP($D5,SALERYCODE,5,0)),BJ5)))))))))/IF(AND($D5=2,'ראשי-פרטים כלליים וריכוז הוצאות'!$D$68&lt;&gt;4),1.2,1)</f>
        <v>0</v>
      </c>
      <c r="BM5" s="263"/>
      <c r="BN5" s="264"/>
      <c r="BO5" s="265"/>
      <c r="BP5" s="266"/>
      <c r="BQ5" s="267">
        <f t="shared" si="51"/>
        <v>0</v>
      </c>
      <c r="BR5" s="260">
        <f>+(IF(OR($B5=0,$C5=0,$D5=0,$BM$2&gt;$OE$1),0,IF(OR(BM5=0,BO5=0,BP5=0),0,MIN((VLOOKUP($D5,SALERYCODE,3,0))*(IF($D5=6,BP5,BO5))*((MIN((VLOOKUP($D5,SALERYCODE,5,0)),(IF($D5=6,BO5,BP5))))),MIN((VLOOKUP($D5,SALERYCODE,3,0)),(BM5+BN5))*(IF($D5=6,BP5,((MIN((VLOOKUP($D5,SALERYCODE,5,0)),BP5)))))))))/IF(AND($D5=2,'ראשי-פרטים כלליים וריכוז הוצאות'!$D$68&lt;&gt;4),1.2,1)</f>
        <v>0</v>
      </c>
      <c r="BS5" s="263"/>
      <c r="BT5" s="264"/>
      <c r="BU5" s="265"/>
      <c r="BV5" s="266"/>
      <c r="BW5" s="267">
        <f t="shared" si="52"/>
        <v>0</v>
      </c>
      <c r="BX5" s="260">
        <f>+(IF(OR($B5=0,$C5=0,$D5=0,$BS$2&gt;$OE$1),0,IF(OR(BS5=0,BU5=0,BV5=0),0,MIN((VLOOKUP($D5,SALERYCODE,3,0))*(IF($D5=6,BV5,BU5))*((MIN((VLOOKUP($D5,SALERYCODE,5,0)),(IF($D5=6,BU5,BV5))))),MIN((VLOOKUP($D5,SALERYCODE,3,0)),(BS5+BT5))*(IF($D5=6,BV5,((MIN((VLOOKUP($D5,SALERYCODE,5,0)),BV5)))))))))/IF(AND($D5=2,'ראשי-פרטים כלליים וריכוז הוצאות'!$D$68&lt;&gt;4),1.2,1)</f>
        <v>0</v>
      </c>
      <c r="BY5" s="263"/>
      <c r="BZ5" s="264"/>
      <c r="CA5" s="265"/>
      <c r="CB5" s="266"/>
      <c r="CC5" s="267">
        <f t="shared" si="53"/>
        <v>0</v>
      </c>
      <c r="CD5" s="260">
        <f>+(IF(OR($B5=0,$C5=0,$D5=0,$BY$2&gt;$OE$1),0,IF(OR(BY5=0,CA5=0,CB5=0),0,MIN((VLOOKUP($D5,SALERYCODE,3,0))*(IF($D5=6,CB5,CA5))*((MIN((VLOOKUP($D5,SALERYCODE,5,0)),(IF($D5=6,CA5,CB5))))),MIN((VLOOKUP($D5,SALERYCODE,3,0)),(BY5+BZ5))*(IF($D5=6,CB5,((MIN((VLOOKUP($D5,SALERYCODE,5,0)),CB5)))))))))/IF(AND($D5=2,'ראשי-פרטים כלליים וריכוז הוצאות'!$D$68&lt;&gt;4),1.2,1)</f>
        <v>0</v>
      </c>
      <c r="CE5" s="263"/>
      <c r="CF5" s="264"/>
      <c r="CG5" s="265"/>
      <c r="CH5" s="266"/>
      <c r="CI5" s="267">
        <f t="shared" si="54"/>
        <v>0</v>
      </c>
      <c r="CJ5" s="260">
        <f>+(IF(OR($B5=0,$C5=0,$D5=0,$CE$2&gt;$OE$1),0,IF(OR(CE5=0,CG5=0,CH5=0),0,MIN((VLOOKUP($D5,SALERYCODE,3,0))*(IF($D5=6,CH5,CG5))*((MIN((VLOOKUP($D5,SALERYCODE,5,0)),(IF($D5=6,CG5,CH5))))),MIN((VLOOKUP($D5,SALERYCODE,3,0)),(CE5+CF5))*(IF($D5=6,CH5,((MIN((VLOOKUP($D5,SALERYCODE,5,0)),CH5)))))))))/IF(AND($D5=2,'ראשי-פרטים כלליים וריכוז הוצאות'!$D$68&lt;&gt;4),1.2,1)</f>
        <v>0</v>
      </c>
      <c r="CK5" s="263"/>
      <c r="CL5" s="264"/>
      <c r="CM5" s="265"/>
      <c r="CN5" s="266"/>
      <c r="CO5" s="267">
        <f t="shared" si="55"/>
        <v>0</v>
      </c>
      <c r="CP5" s="260">
        <f>+(IF(OR($B5=0,$C5=0,$D5=0,$CK$2&gt;$OE$1),0,IF(OR(CK5=0,CM5=0,CN5=0),0,MIN((VLOOKUP($D5,SALERYCODE,3,0))*(IF($D5=6,CN5,CM5))*((MIN((VLOOKUP($D5,SALERYCODE,5,0)),(IF($D5=6,CM5,CN5))))),MIN((VLOOKUP($D5,SALERYCODE,3,0)),(CK5+CL5))*(IF($D5=6,CN5,((MIN((VLOOKUP($D5,SALERYCODE,5,0)),CN5)))))))))/IF(AND($D5=2,'ראשי-פרטים כלליים וריכוז הוצאות'!$D$68&lt;&gt;4),1.2,1)</f>
        <v>0</v>
      </c>
      <c r="CQ5" s="263"/>
      <c r="CR5" s="264"/>
      <c r="CS5" s="265"/>
      <c r="CT5" s="266"/>
      <c r="CU5" s="267">
        <f t="shared" si="56"/>
        <v>0</v>
      </c>
      <c r="CV5" s="260">
        <f>+(IF(OR($B5=0,$C5=0,$D5=0,$CQ$2&gt;$OE$1),0,IF(OR(CQ5=0,CS5=0,CT5=0),0,MIN((VLOOKUP($D5,SALERYCODE,3,0))*(IF($D5=6,CT5,CS5))*((MIN((VLOOKUP($D5,SALERYCODE,5,0)),(IF($D5=6,CS5,CT5))))),MIN((VLOOKUP($D5,SALERYCODE,3,0)),(CQ5+CR5))*(IF($D5=6,CT5,((MIN((VLOOKUP($D5,SALERYCODE,5,0)),CT5)))))))))/IF(AND($D5=2,'ראשי-פרטים כלליים וריכוז הוצאות'!$D$68&lt;&gt;4),1.2,1)</f>
        <v>0</v>
      </c>
      <c r="CW5" s="263"/>
      <c r="CX5" s="264"/>
      <c r="CY5" s="265"/>
      <c r="CZ5" s="266"/>
      <c r="DA5" s="267">
        <f t="shared" si="57"/>
        <v>0</v>
      </c>
      <c r="DB5" s="260">
        <f>+(IF(OR($B5=0,$C5=0,$D5=0,$CW$2&gt;$OE$1),0,IF(OR(CW5=0,CY5=0,CZ5=0),0,MIN((VLOOKUP($D5,SALERYCODE,3,0))*(IF($D5=6,CZ5,CY5))*((MIN((VLOOKUP($D5,SALERYCODE,5,0)),(IF($D5=6,CY5,CZ5))))),MIN((VLOOKUP($D5,SALERYCODE,3,0)),(CW5+CX5))*(IF($D5=6,CZ5,((MIN((VLOOKUP($D5,SALERYCODE,5,0)),CZ5)))))))))/IF(AND($D5=2,'ראשי-פרטים כלליים וריכוז הוצאות'!$D$68&lt;&gt;4),1.2,1)</f>
        <v>0</v>
      </c>
      <c r="DC5" s="263"/>
      <c r="DD5" s="264"/>
      <c r="DE5" s="265"/>
      <c r="DF5" s="266"/>
      <c r="DG5" s="267">
        <f t="shared" si="58"/>
        <v>0</v>
      </c>
      <c r="DH5" s="260">
        <f>+(IF(OR($B5=0,$C5=0,$D5=0,$DC$2&gt;$OE$1),0,IF(OR(DC5=0,DE5=0,DF5=0),0,MIN((VLOOKUP($D5,SALERYCODE,3,0))*(IF($D5=6,DF5,DE5))*((MIN((VLOOKUP($D5,SALERYCODE,5,0)),(IF($D5=6,DE5,DF5))))),MIN((VLOOKUP($D5,SALERYCODE,3,0)),(DC5+DD5))*(IF($D5=6,DF5,((MIN((VLOOKUP($D5,SALERYCODE,5,0)),DF5)))))))))/IF(AND($D5=2,'ראשי-פרטים כלליים וריכוז הוצאות'!$D$68&lt;&gt;4),1.2,1)</f>
        <v>0</v>
      </c>
      <c r="DI5" s="263"/>
      <c r="DJ5" s="264"/>
      <c r="DK5" s="265"/>
      <c r="DL5" s="266"/>
      <c r="DM5" s="267">
        <f t="shared" si="59"/>
        <v>0</v>
      </c>
      <c r="DN5" s="260">
        <f>+(IF(OR($B5=0,$C5=0,$D5=0,$DC$2&gt;$OE$1),0,IF(OR(DI5=0,DK5=0,DL5=0),0,MIN((VLOOKUP($D5,SALERYCODE,3,0))*(IF($D5=6,DL5,DK5))*((MIN((VLOOKUP($D5,SALERYCODE,5,0)),(IF($D5=6,DK5,DL5))))),MIN((VLOOKUP($D5,SALERYCODE,3,0)),(DI5+DJ5))*(IF($D5=6,DL5,((MIN((VLOOKUP($D5,SALERYCODE,5,0)),DL5)))))))))/IF(AND($D5=2,'ראשי-פרטים כלליים וריכוז הוצאות'!$D$68&lt;&gt;4),1.2,1)</f>
        <v>0</v>
      </c>
      <c r="DO5" s="263"/>
      <c r="DP5" s="264"/>
      <c r="DQ5" s="265"/>
      <c r="DR5" s="266"/>
      <c r="DS5" s="267">
        <f t="shared" si="60"/>
        <v>0</v>
      </c>
      <c r="DT5" s="260">
        <f>+(IF(OR($B5=0,$C5=0,$D5=0,$DC$2&gt;$OE$1),0,IF(OR(DO5=0,DQ5=0,DR5=0),0,MIN((VLOOKUP($D5,SALERYCODE,3,0))*(IF($D5=6,DR5,DQ5))*((MIN((VLOOKUP($D5,SALERYCODE,5,0)),(IF($D5=6,DQ5,DR5))))),MIN((VLOOKUP($D5,SALERYCODE,3,0)),(DO5+DP5))*(IF($D5=6,DR5,((MIN((VLOOKUP($D5,SALERYCODE,5,0)),DR5)))))))))/IF(AND($D5=2,'ראשי-פרטים כלליים וריכוז הוצאות'!$D$68&lt;&gt;4),1.2,1)</f>
        <v>0</v>
      </c>
      <c r="DU5" s="263"/>
      <c r="DV5" s="264"/>
      <c r="DW5" s="265"/>
      <c r="DX5" s="266"/>
      <c r="DY5" s="267">
        <f t="shared" si="61"/>
        <v>0</v>
      </c>
      <c r="DZ5" s="260">
        <f>+(IF(OR($B5=0,$C5=0,$D5=0,$DC$2&gt;$OE$1),0,IF(OR(DU5=0,DW5=0,DX5=0),0,MIN((VLOOKUP($D5,SALERYCODE,3,0))*(IF($D5=6,DX5,DW5))*((MIN((VLOOKUP($D5,SALERYCODE,5,0)),(IF($D5=6,DW5,DX5))))),MIN((VLOOKUP($D5,SALERYCODE,3,0)),(DU5+DV5))*(IF($D5=6,DX5,((MIN((VLOOKUP($D5,SALERYCODE,5,0)),DX5)))))))))/IF(AND($D5=2,'ראשי-פרטים כלליים וריכוז הוצאות'!$D$68&lt;&gt;4),1.2,1)</f>
        <v>0</v>
      </c>
      <c r="EA5" s="263"/>
      <c r="EB5" s="264"/>
      <c r="EC5" s="265"/>
      <c r="ED5" s="266"/>
      <c r="EE5" s="267">
        <f t="shared" si="62"/>
        <v>0</v>
      </c>
      <c r="EF5" s="260">
        <f>+(IF(OR($B5=0,$C5=0,$D5=0,$DC$2&gt;$OE$1),0,IF(OR(EA5=0,EC5=0,ED5=0),0,MIN((VLOOKUP($D5,SALERYCODE,3,0))*(IF($D5=6,ED5,EC5))*((MIN((VLOOKUP($D5,SALERYCODE,5,0)),(IF($D5=6,EC5,ED5))))),MIN((VLOOKUP($D5,SALERYCODE,3,0)),(EA5+EB5))*(IF($D5=6,ED5,((MIN((VLOOKUP($D5,SALERYCODE,5,0)),ED5)))))))))/IF(AND($D5=2,'ראשי-פרטים כלליים וריכוז הוצאות'!$D$68&lt;&gt;4),1.2,1)</f>
        <v>0</v>
      </c>
      <c r="EG5" s="263"/>
      <c r="EH5" s="264"/>
      <c r="EI5" s="265"/>
      <c r="EJ5" s="266"/>
      <c r="EK5" s="267">
        <f t="shared" si="63"/>
        <v>0</v>
      </c>
      <c r="EL5" s="260">
        <f>+(IF(OR($B5=0,$C5=0,$D5=0,$DC$2&gt;$OE$1),0,IF(OR(EG5=0,EI5=0,EJ5=0),0,MIN((VLOOKUP($D5,SALERYCODE,3,0))*(IF($D5=6,EJ5,EI5))*((MIN((VLOOKUP($D5,SALERYCODE,5,0)),(IF($D5=6,EI5,EJ5))))),MIN((VLOOKUP($D5,SALERYCODE,3,0)),(EG5+EH5))*(IF($D5=6,EJ5,((MIN((VLOOKUP($D5,SALERYCODE,5,0)),EJ5)))))))))/IF(AND($D5=2,'ראשי-פרטים כלליים וריכוז הוצאות'!$D$68&lt;&gt;4),1.2,1)</f>
        <v>0</v>
      </c>
      <c r="EM5" s="263"/>
      <c r="EN5" s="264"/>
      <c r="EO5" s="265"/>
      <c r="EP5" s="266"/>
      <c r="EQ5" s="267">
        <f t="shared" si="64"/>
        <v>0</v>
      </c>
      <c r="ER5" s="260">
        <f>+(IF(OR($B5=0,$C5=0,$D5=0,$DC$2&gt;$OE$1),0,IF(OR(EM5=0,EO5=0,EP5=0),0,MIN((VLOOKUP($D5,SALERYCODE,3,0))*(IF($D5=6,EP5,EO5))*((MIN((VLOOKUP($D5,SALERYCODE,5,0)),(IF($D5=6,EO5,EP5))))),MIN((VLOOKUP($D5,SALERYCODE,3,0)),(EM5+EN5))*(IF($D5=6,EP5,((MIN((VLOOKUP($D5,SALERYCODE,5,0)),EP5)))))))))/IF(AND($D5=2,'ראשי-פרטים כלליים וריכוז הוצאות'!$D$68&lt;&gt;4),1.2,1)</f>
        <v>0</v>
      </c>
      <c r="ES5" s="263"/>
      <c r="ET5" s="264"/>
      <c r="EU5" s="265"/>
      <c r="EV5" s="266"/>
      <c r="EW5" s="267">
        <f t="shared" si="65"/>
        <v>0</v>
      </c>
      <c r="EX5" s="260">
        <f>+(IF(OR($B5=0,$C5=0,$D5=0,$DC$2&gt;$OE$1),0,IF(OR(ES5=0,EU5=0,EV5=0),0,MIN((VLOOKUP($D5,SALERYCODE,3,0))*(IF($D5=6,EV5,EU5))*((MIN((VLOOKUP($D5,SALERYCODE,5,0)),(IF($D5=6,EU5,EV5))))),MIN((VLOOKUP($D5,SALERYCODE,3,0)),(ES5+ET5))*(IF($D5=6,EV5,((MIN((VLOOKUP($D5,SALERYCODE,5,0)),EV5)))))))))/IF(AND($D5=2,'ראשי-פרטים כלליים וריכוז הוצאות'!$D$68&lt;&gt;4),1.2,1)</f>
        <v>0</v>
      </c>
      <c r="EY5" s="263"/>
      <c r="EZ5" s="264"/>
      <c r="FA5" s="265"/>
      <c r="FB5" s="266"/>
      <c r="FC5" s="267">
        <f t="shared" si="66"/>
        <v>0</v>
      </c>
      <c r="FD5" s="260">
        <f>+(IF(OR($B5=0,$C5=0,$D5=0,$DC$2&gt;$OE$1),0,IF(OR(EY5=0,FA5=0,FB5=0),0,MIN((VLOOKUP($D5,SALERYCODE,3,0))*(IF($D5=6,FB5,FA5))*((MIN((VLOOKUP($D5,SALERYCODE,5,0)),(IF($D5=6,FA5,FB5))))),MIN((VLOOKUP($D5,SALERYCODE,3,0)),(EY5+EZ5))*(IF($D5=6,FB5,((MIN((VLOOKUP($D5,SALERYCODE,5,0)),FB5)))))))))/IF(AND($D5=2,'ראשי-פרטים כלליים וריכוז הוצאות'!$D$68&lt;&gt;4),1.2,1)</f>
        <v>0</v>
      </c>
      <c r="FE5" s="263"/>
      <c r="FF5" s="264"/>
      <c r="FG5" s="265"/>
      <c r="FH5" s="266"/>
      <c r="FI5" s="267">
        <f t="shared" si="67"/>
        <v>0</v>
      </c>
      <c r="FJ5" s="260">
        <f>+(IF(OR($B5=0,$C5=0,$D5=0,$DC$2&gt;$OE$1),0,IF(OR(FE5=0,FG5=0,FH5=0),0,MIN((VLOOKUP($D5,SALERYCODE,3,0))*(IF($D5=6,FH5,FG5))*((MIN((VLOOKUP($D5,SALERYCODE,5,0)),(IF($D5=6,FG5,FH5))))),MIN((VLOOKUP($D5,SALERYCODE,3,0)),(FE5+FF5))*(IF($D5=6,FH5,((MIN((VLOOKUP($D5,SALERYCODE,5,0)),FH5)))))))))/IF(AND($D5=2,'ראשי-פרטים כלליים וריכוז הוצאות'!$D$68&lt;&gt;4),1.2,1)</f>
        <v>0</v>
      </c>
      <c r="FK5" s="263"/>
      <c r="FL5" s="264"/>
      <c r="FM5" s="265"/>
      <c r="FN5" s="266"/>
      <c r="FO5" s="267">
        <f t="shared" si="68"/>
        <v>0</v>
      </c>
      <c r="FP5" s="260">
        <f>+(IF(OR($B5=0,$C5=0,$D5=0,$DC$2&gt;$OE$1),0,IF(OR(FK5=0,FM5=0,FN5=0),0,MIN((VLOOKUP($D5,SALERYCODE,3,0))*(IF($D5=6,FN5,FM5))*((MIN((VLOOKUP($D5,SALERYCODE,5,0)),(IF($D5=6,FM5,FN5))))),MIN((VLOOKUP($D5,SALERYCODE,3,0)),(FK5+FL5))*(IF($D5=6,FN5,((MIN((VLOOKUP($D5,SALERYCODE,5,0)),FN5)))))))))/IF(AND($D5=2,'ראשי-פרטים כלליים וריכוז הוצאות'!$D$68&lt;&gt;4),1.2,1)</f>
        <v>0</v>
      </c>
      <c r="FQ5" s="263"/>
      <c r="FR5" s="264"/>
      <c r="FS5" s="265"/>
      <c r="FT5" s="266"/>
      <c r="FU5" s="267">
        <f t="shared" si="69"/>
        <v>0</v>
      </c>
      <c r="FV5" s="260">
        <f>+(IF(OR($B5=0,$C5=0,$D5=0,$DC$2&gt;$OE$1),0,IF(OR(FQ5=0,FS5=0,FT5=0),0,MIN((VLOOKUP($D5,SALERYCODE,3,0))*(IF($D5=6,FT5,FS5))*((MIN((VLOOKUP($D5,SALERYCODE,5,0)),(IF($D5=6,FS5,FT5))))),MIN((VLOOKUP($D5,SALERYCODE,3,0)),(FQ5+FR5))*(IF($D5=6,FT5,((MIN((VLOOKUP($D5,SALERYCODE,5,0)),FT5)))))))))/IF(AND($D5=2,'ראשי-פרטים כלליים וריכוז הוצאות'!$D$68&lt;&gt;4),1.2,1)</f>
        <v>0</v>
      </c>
      <c r="FW5" s="263"/>
      <c r="FX5" s="264"/>
      <c r="FY5" s="265"/>
      <c r="FZ5" s="266"/>
      <c r="GA5" s="267">
        <f t="shared" si="70"/>
        <v>0</v>
      </c>
      <c r="GB5" s="260">
        <f>+(IF(OR($B5=0,$C5=0,$D5=0,$DC$2&gt;$OE$1),0,IF(OR(FW5=0,FY5=0,FZ5=0),0,MIN((VLOOKUP($D5,SALERYCODE,3,0))*(IF($D5=6,FZ5,FY5))*((MIN((VLOOKUP($D5,SALERYCODE,5,0)),(IF($D5=6,FY5,FZ5))))),MIN((VLOOKUP($D5,SALERYCODE,3,0)),(FW5+FX5))*(IF($D5=6,FZ5,((MIN((VLOOKUP($D5,SALERYCODE,5,0)),FZ5)))))))))/IF(AND($D5=2,'ראשי-פרטים כלליים וריכוז הוצאות'!$D$68&lt;&gt;4),1.2,1)</f>
        <v>0</v>
      </c>
      <c r="GC5" s="263"/>
      <c r="GD5" s="264"/>
      <c r="GE5" s="265"/>
      <c r="GF5" s="266"/>
      <c r="GG5" s="267">
        <f t="shared" si="71"/>
        <v>0</v>
      </c>
      <c r="GH5" s="260">
        <f>+(IF(OR($B5=0,$C5=0,$D5=0,$DC$2&gt;$OE$1),0,IF(OR(GC5=0,GE5=0,GF5=0),0,MIN((VLOOKUP($D5,SALERYCODE,3,0))*(IF($D5=6,GF5,GE5))*((MIN((VLOOKUP($D5,SALERYCODE,5,0)),(IF($D5=6,GE5,GF5))))),MIN((VLOOKUP($D5,SALERYCODE,3,0)),(GC5+GD5))*(IF($D5=6,GF5,((MIN((VLOOKUP($D5,SALERYCODE,5,0)),GF5)))))))))/IF(AND($D5=2,'ראשי-פרטים כלליים וריכוז הוצאות'!$D$68&lt;&gt;4),1.2,1)</f>
        <v>0</v>
      </c>
      <c r="GI5" s="263"/>
      <c r="GJ5" s="264"/>
      <c r="GK5" s="265"/>
      <c r="GL5" s="266"/>
      <c r="GM5" s="267">
        <f t="shared" si="72"/>
        <v>0</v>
      </c>
      <c r="GN5" s="260">
        <f>+(IF(OR($B5=0,$C5=0,$D5=0,$DC$2&gt;$OE$1),0,IF(OR(GI5=0,GK5=0,GL5=0),0,MIN((VLOOKUP($D5,SALERYCODE,3,0))*(IF($D5=6,GL5,GK5))*((MIN((VLOOKUP($D5,SALERYCODE,5,0)),(IF($D5=6,GK5,GL5))))),MIN((VLOOKUP($D5,SALERYCODE,3,0)),(GI5+GJ5))*(IF($D5=6,GL5,((MIN((VLOOKUP($D5,SALERYCODE,5,0)),GL5)))))))))/IF(AND($D5=2,'ראשי-פרטים כלליים וריכוז הוצאות'!$D$68&lt;&gt;4),1.2,1)</f>
        <v>0</v>
      </c>
      <c r="GO5" s="263"/>
      <c r="GP5" s="264"/>
      <c r="GQ5" s="265"/>
      <c r="GR5" s="266"/>
      <c r="GS5" s="267">
        <f t="shared" si="73"/>
        <v>0</v>
      </c>
      <c r="GT5" s="260">
        <f>+(IF(OR($B5=0,$C5=0,$D5=0,$DC$2&gt;$OE$1),0,IF(OR(GO5=0,GQ5=0,GR5=0),0,MIN((VLOOKUP($D5,SALERYCODE,3,0))*(IF($D5=6,GR5,GQ5))*((MIN((VLOOKUP($D5,SALERYCODE,5,0)),(IF($D5=6,GQ5,GR5))))),MIN((VLOOKUP($D5,SALERYCODE,3,0)),(GO5+GP5))*(IF($D5=6,GR5,((MIN((VLOOKUP($D5,SALERYCODE,5,0)),GR5)))))))))/IF(AND($D5=2,'ראשי-פרטים כלליים וריכוז הוצאות'!$D$68&lt;&gt;4),1.2,1)</f>
        <v>0</v>
      </c>
      <c r="GU5" s="263"/>
      <c r="GV5" s="264"/>
      <c r="GW5" s="265"/>
      <c r="GX5" s="266"/>
      <c r="GY5" s="267">
        <f t="shared" si="74"/>
        <v>0</v>
      </c>
      <c r="GZ5" s="260">
        <f>+(IF(OR($B5=0,$C5=0,$D5=0,$DC$2&gt;$OE$1),0,IF(OR(GU5=0,GW5=0,GX5=0),0,MIN((VLOOKUP($D5,SALERYCODE,3,0))*(IF($D5=6,GX5,GW5))*((MIN((VLOOKUP($D5,SALERYCODE,5,0)),(IF($D5=6,GW5,GX5))))),MIN((VLOOKUP($D5,SALERYCODE,3,0)),(GU5+GV5))*(IF($D5=6,GX5,((MIN((VLOOKUP($D5,SALERYCODE,5,0)),GX5)))))))))/IF(AND($D5=2,'ראשי-פרטים כלליים וריכוז הוצאות'!$D$68&lt;&gt;4),1.2,1)</f>
        <v>0</v>
      </c>
      <c r="HA5" s="263"/>
      <c r="HB5" s="264"/>
      <c r="HC5" s="265"/>
      <c r="HD5" s="266"/>
      <c r="HE5" s="267">
        <f t="shared" si="75"/>
        <v>0</v>
      </c>
      <c r="HF5" s="260">
        <f>+(IF(OR($B5=0,$C5=0,$D5=0,$DC$2&gt;$OE$1),0,IF(OR(HA5=0,HC5=0,HD5=0),0,MIN((VLOOKUP($D5,SALERYCODE,3,0))*(IF($D5=6,HD5,HC5))*((MIN((VLOOKUP($D5,SALERYCODE,5,0)),(IF($D5=6,HC5,HD5))))),MIN((VLOOKUP($D5,SALERYCODE,3,0)),(HA5+HB5))*(IF($D5=6,HD5,((MIN((VLOOKUP($D5,SALERYCODE,5,0)),HD5)))))))))/IF(AND($D5=2,'ראשי-פרטים כלליים וריכוז הוצאות'!$D$68&lt;&gt;4),1.2,1)</f>
        <v>0</v>
      </c>
      <c r="HG5" s="263"/>
      <c r="HH5" s="264"/>
      <c r="HI5" s="265"/>
      <c r="HJ5" s="266"/>
      <c r="HK5" s="267">
        <f t="shared" si="76"/>
        <v>0</v>
      </c>
      <c r="HL5" s="260">
        <f>+(IF(OR($B5=0,$C5=0,$D5=0,$DC$2&gt;$OE$1),0,IF(OR(HG5=0,HI5=0,HJ5=0),0,MIN((VLOOKUP($D5,SALERYCODE,3,0))*(IF($D5=6,HJ5,HI5))*((MIN((VLOOKUP($D5,SALERYCODE,5,0)),(IF($D5=6,HI5,HJ5))))),MIN((VLOOKUP($D5,SALERYCODE,3,0)),(HG5+HH5))*(IF($D5=6,HJ5,((MIN((VLOOKUP($D5,SALERYCODE,5,0)),HJ5)))))))))/IF(AND($D5=2,'ראשי-פרטים כלליים וריכוז הוצאות'!$D$68&lt;&gt;4),1.2,1)</f>
        <v>0</v>
      </c>
      <c r="HM5" s="263"/>
      <c r="HN5" s="264"/>
      <c r="HO5" s="265"/>
      <c r="HP5" s="266"/>
      <c r="HQ5" s="267">
        <f t="shared" si="77"/>
        <v>0</v>
      </c>
      <c r="HR5" s="260">
        <f>+(IF(OR($B5=0,$C5=0,$D5=0,$DC$2&gt;$OE$1),0,IF(OR(HM5=0,HO5=0,HP5=0),0,MIN((VLOOKUP($D5,SALERYCODE,3,0))*(IF($D5=6,HP5,HO5))*((MIN((VLOOKUP($D5,SALERYCODE,5,0)),(IF($D5=6,HO5,HP5))))),MIN((VLOOKUP($D5,SALERYCODE,3,0)),(HM5+HN5))*(IF($D5=6,HP5,((MIN((VLOOKUP($D5,SALERYCODE,5,0)),HP5)))))))))/IF(AND($D5=2,'ראשי-פרטים כלליים וריכוז הוצאות'!$D$68&lt;&gt;4),1.2,1)</f>
        <v>0</v>
      </c>
      <c r="HS5" s="263"/>
      <c r="HT5" s="264"/>
      <c r="HU5" s="265"/>
      <c r="HV5" s="266"/>
      <c r="HW5" s="267">
        <f t="shared" si="78"/>
        <v>0</v>
      </c>
      <c r="HX5" s="260">
        <f>+(IF(OR($B5=0,$C5=0,$D5=0,$DC$2&gt;$OE$1),0,IF(OR(HS5=0,HU5=0,HV5=0),0,MIN((VLOOKUP($D5,SALERYCODE,3,0))*(IF($D5=6,HV5,HU5))*((MIN((VLOOKUP($D5,SALERYCODE,5,0)),(IF($D5=6,HU5,HV5))))),MIN((VLOOKUP($D5,SALERYCODE,3,0)),(HS5+HT5))*(IF($D5=6,HV5,((MIN((VLOOKUP($D5,SALERYCODE,5,0)),HV5)))))))))/IF(AND($D5=2,'ראשי-פרטים כלליים וריכוז הוצאות'!$D$68&lt;&gt;4),1.2,1)</f>
        <v>0</v>
      </c>
      <c r="HY5" s="263"/>
      <c r="HZ5" s="264"/>
      <c r="IA5" s="265"/>
      <c r="IB5" s="266"/>
      <c r="IC5" s="267">
        <f t="shared" si="79"/>
        <v>0</v>
      </c>
      <c r="ID5" s="260">
        <f>+(IF(OR($B5=0,$C5=0,$D5=0,$DC$2&gt;$OE$1),0,IF(OR(HY5=0,IA5=0,IB5=0),0,MIN((VLOOKUP($D5,SALERYCODE,3,0))*(IF($D5=6,IB5,IA5))*((MIN((VLOOKUP($D5,SALERYCODE,5,0)),(IF($D5=6,IA5,IB5))))),MIN((VLOOKUP($D5,SALERYCODE,3,0)),(HY5+HZ5))*(IF($D5=6,IB5,((MIN((VLOOKUP($D5,SALERYCODE,5,0)),IB5)))))))))/IF(AND($D5=2,'ראשי-פרטים כלליים וריכוז הוצאות'!$D$68&lt;&gt;4),1.2,1)</f>
        <v>0</v>
      </c>
      <c r="IE5" s="263"/>
      <c r="IF5" s="264"/>
      <c r="IG5" s="265"/>
      <c r="IH5" s="266"/>
      <c r="II5" s="267">
        <f t="shared" si="80"/>
        <v>0</v>
      </c>
      <c r="IJ5" s="260">
        <f>+(IF(OR($B5=0,$C5=0,$D5=0,$DC$2&gt;$OE$1),0,IF(OR(IE5=0,IG5=0,IH5=0),0,MIN((VLOOKUP($D5,SALERYCODE,3,0))*(IF($D5=6,IH5,IG5))*((MIN((VLOOKUP($D5,SALERYCODE,5,0)),(IF($D5=6,IG5,IH5))))),MIN((VLOOKUP($D5,SALERYCODE,3,0)),(IE5+IF5))*(IF($D5=6,IH5,((MIN((VLOOKUP($D5,SALERYCODE,5,0)),IH5)))))))))/IF(AND($D5=2,'ראשי-פרטים כלליים וריכוז הוצאות'!$D$68&lt;&gt;4),1.2,1)</f>
        <v>0</v>
      </c>
      <c r="IK5" s="263"/>
      <c r="IL5" s="264"/>
      <c r="IM5" s="265"/>
      <c r="IN5" s="266"/>
      <c r="IO5" s="267">
        <f t="shared" si="81"/>
        <v>0</v>
      </c>
      <c r="IP5" s="260">
        <f>+(IF(OR($B5=0,$C5=0,$D5=0,$DC$2&gt;$OE$1),0,IF(OR(IK5=0,IM5=0,IN5=0),0,MIN((VLOOKUP($D5,SALERYCODE,3,0))*(IF($D5=6,IN5,IM5))*((MIN((VLOOKUP($D5,SALERYCODE,5,0)),(IF($D5=6,IM5,IN5))))),MIN((VLOOKUP($D5,SALERYCODE,3,0)),(IK5+IL5))*(IF($D5=6,IN5,((MIN((VLOOKUP($D5,SALERYCODE,5,0)),IN5)))))))))/IF(AND($D5=2,'ראשי-פרטים כלליים וריכוז הוצאות'!$D$68&lt;&gt;4),1.2,1)</f>
        <v>0</v>
      </c>
      <c r="IQ5" s="263"/>
      <c r="IR5" s="264"/>
      <c r="IS5" s="265"/>
      <c r="IT5" s="266"/>
      <c r="IU5" s="267">
        <f t="shared" si="82"/>
        <v>0</v>
      </c>
      <c r="IV5" s="260">
        <f>+(IF(OR($B5=0,$C5=0,$D5=0,$DC$2&gt;$OE$1),0,IF(OR(IQ5=0,IS5=0,IT5=0),0,MIN((VLOOKUP($D5,SALERYCODE,3,0))*(IF($D5=6,IT5,IS5))*((MIN((VLOOKUP($D5,SALERYCODE,5,0)),(IF($D5=6,IS5,IT5))))),MIN((VLOOKUP($D5,SALERYCODE,3,0)),(IQ5+IR5))*(IF($D5=6,IT5,((MIN((VLOOKUP($D5,SALERYCODE,5,0)),IT5)))))))))/IF(AND($D5=2,'ראשי-פרטים כלליים וריכוז הוצאות'!$D$68&lt;&gt;4),1.2,1)</f>
        <v>0</v>
      </c>
      <c r="IW5" s="263"/>
      <c r="IX5" s="264"/>
      <c r="IY5" s="265"/>
      <c r="IZ5" s="266"/>
      <c r="JA5" s="267">
        <f t="shared" si="83"/>
        <v>0</v>
      </c>
      <c r="JB5" s="260">
        <f>+(IF(OR($B5=0,$C5=0,$D5=0,$DC$2&gt;$OE$1),0,IF(OR(IW5=0,IY5=0,IZ5=0),0,MIN((VLOOKUP($D5,SALERYCODE,3,0))*(IF($D5=6,IZ5,IY5))*((MIN((VLOOKUP($D5,SALERYCODE,5,0)),(IF($D5=6,IY5,IZ5))))),MIN((VLOOKUP($D5,SALERYCODE,3,0)),(IW5+IX5))*(IF($D5=6,IZ5,((MIN((VLOOKUP($D5,SALERYCODE,5,0)),IZ5)))))))))/IF(AND($D5=2,'ראשי-פרטים כלליים וריכוז הוצאות'!$D$68&lt;&gt;4),1.2,1)</f>
        <v>0</v>
      </c>
      <c r="JC5" s="263"/>
      <c r="JD5" s="264"/>
      <c r="JE5" s="265"/>
      <c r="JF5" s="266"/>
      <c r="JG5" s="267">
        <f t="shared" si="84"/>
        <v>0</v>
      </c>
      <c r="JH5" s="260">
        <f>+(IF(OR($B5=0,$C5=0,$D5=0,$DC$2&gt;$OE$1),0,IF(OR(JC5=0,JE5=0,JF5=0),0,MIN((VLOOKUP($D5,SALERYCODE,3,0))*(IF($D5=6,JF5,JE5))*((MIN((VLOOKUP($D5,SALERYCODE,5,0)),(IF($D5=6,JE5,JF5))))),MIN((VLOOKUP($D5,SALERYCODE,3,0)),(JC5+JD5))*(IF($D5=6,JF5,((MIN((VLOOKUP($D5,SALERYCODE,5,0)),JF5)))))))))/IF(AND($D5=2,'ראשי-פרטים כלליים וריכוז הוצאות'!$D$68&lt;&gt;4),1.2,1)</f>
        <v>0</v>
      </c>
      <c r="JI5" s="263"/>
      <c r="JJ5" s="264"/>
      <c r="JK5" s="265"/>
      <c r="JL5" s="266"/>
      <c r="JM5" s="267">
        <f t="shared" si="85"/>
        <v>0</v>
      </c>
      <c r="JN5" s="260">
        <f>+(IF(OR($B5=0,$C5=0,$D5=0,$DC$2&gt;$OE$1),0,IF(OR(JI5=0,JK5=0,JL5=0),0,MIN((VLOOKUP($D5,SALERYCODE,3,0))*(IF($D5=6,JL5,JK5))*((MIN((VLOOKUP($D5,SALERYCODE,5,0)),(IF($D5=6,JK5,JL5))))),MIN((VLOOKUP($D5,SALERYCODE,3,0)),(JI5+JJ5))*(IF($D5=6,JL5,((MIN((VLOOKUP($D5,SALERYCODE,5,0)),JL5)))))))))/IF(AND($D5=2,'ראשי-פרטים כלליים וריכוז הוצאות'!$D$68&lt;&gt;4),1.2,1)</f>
        <v>0</v>
      </c>
      <c r="JO5" s="263"/>
      <c r="JP5" s="264"/>
      <c r="JQ5" s="265"/>
      <c r="JR5" s="266"/>
      <c r="JS5" s="267">
        <f t="shared" si="86"/>
        <v>0</v>
      </c>
      <c r="JT5" s="260">
        <f>+(IF(OR($B5=0,$C5=0,$D5=0,$DC$2&gt;$OE$1),0,IF(OR(JO5=0,JQ5=0,JR5=0),0,MIN((VLOOKUP($D5,SALERYCODE,3,0))*(IF($D5=6,JR5,JQ5))*((MIN((VLOOKUP($D5,SALERYCODE,5,0)),(IF($D5=6,JQ5,JR5))))),MIN((VLOOKUP($D5,SALERYCODE,3,0)),(JO5+JP5))*(IF($D5=6,JR5,((MIN((VLOOKUP($D5,SALERYCODE,5,0)),JR5)))))))))/IF(AND($D5=2,'ראשי-פרטים כלליים וריכוז הוצאות'!$D$68&lt;&gt;4),1.2,1)</f>
        <v>0</v>
      </c>
      <c r="JU5" s="263"/>
      <c r="JV5" s="264"/>
      <c r="JW5" s="265"/>
      <c r="JX5" s="266"/>
      <c r="JY5" s="267">
        <f t="shared" si="87"/>
        <v>0</v>
      </c>
      <c r="JZ5" s="260">
        <f>+(IF(OR($B5=0,$C5=0,$D5=0,$DC$2&gt;$OE$1),0,IF(OR(JU5=0,JW5=0,JX5=0),0,MIN((VLOOKUP($D5,SALERYCODE,3,0))*(IF($D5=6,JX5,JW5))*((MIN((VLOOKUP($D5,SALERYCODE,5,0)),(IF($D5=6,JW5,JX5))))),MIN((VLOOKUP($D5,SALERYCODE,3,0)),(JU5+JV5))*(IF($D5=6,JX5,((MIN((VLOOKUP($D5,SALERYCODE,5,0)),JX5)))))))))/IF(AND($D5=2,'ראשי-פרטים כלליים וריכוז הוצאות'!$D$68&lt;&gt;4),1.2,1)</f>
        <v>0</v>
      </c>
      <c r="KA5" s="263"/>
      <c r="KB5" s="264"/>
      <c r="KC5" s="265"/>
      <c r="KD5" s="266"/>
      <c r="KE5" s="267">
        <f t="shared" si="88"/>
        <v>0</v>
      </c>
      <c r="KF5" s="260">
        <f>+(IF(OR($B5=0,$C5=0,$D5=0,$DC$2&gt;$OE$1),0,IF(OR(KA5=0,KC5=0,KD5=0),0,MIN((VLOOKUP($D5,SALERYCODE,3,0))*(IF($D5=6,KD5,KC5))*((MIN((VLOOKUP($D5,SALERYCODE,5,0)),(IF($D5=6,KC5,KD5))))),MIN((VLOOKUP($D5,SALERYCODE,3,0)),(KA5+KB5))*(IF($D5=6,KD5,((MIN((VLOOKUP($D5,SALERYCODE,5,0)),KD5)))))))))/IF(AND($D5=2,'ראשי-פרטים כלליים וריכוז הוצאות'!$D$68&lt;&gt;4),1.2,1)</f>
        <v>0</v>
      </c>
      <c r="KG5" s="263"/>
      <c r="KH5" s="264"/>
      <c r="KI5" s="265"/>
      <c r="KJ5" s="266"/>
      <c r="KK5" s="267">
        <f t="shared" si="89"/>
        <v>0</v>
      </c>
      <c r="KL5" s="260">
        <f>+(IF(OR($B5=0,$C5=0,$D5=0,$DC$2&gt;$OE$1),0,IF(OR(KG5=0,KI5=0,KJ5=0),0,MIN((VLOOKUP($D5,SALERYCODE,3,0))*(IF($D5=6,KJ5,KI5))*((MIN((VLOOKUP($D5,SALERYCODE,5,0)),(IF($D5=6,KI5,KJ5))))),MIN((VLOOKUP($D5,SALERYCODE,3,0)),(KG5+KH5))*(IF($D5=6,KJ5,((MIN((VLOOKUP($D5,SALERYCODE,5,0)),KJ5)))))))))/IF(AND($D5=2,'ראשי-פרטים כלליים וריכוז הוצאות'!$D$68&lt;&gt;4),1.2,1)</f>
        <v>0</v>
      </c>
      <c r="KM5" s="263"/>
      <c r="KN5" s="264"/>
      <c r="KO5" s="265"/>
      <c r="KP5" s="266"/>
      <c r="KQ5" s="267">
        <f t="shared" si="90"/>
        <v>0</v>
      </c>
      <c r="KR5" s="260">
        <f>+(IF(OR($B5=0,$C5=0,$D5=0,$DC$2&gt;$OE$1),0,IF(OR(KM5=0,KO5=0,KP5=0),0,MIN((VLOOKUP($D5,SALERYCODE,3,0))*(IF($D5=6,KP5,KO5))*((MIN((VLOOKUP($D5,SALERYCODE,5,0)),(IF($D5=6,KO5,KP5))))),MIN((VLOOKUP($D5,SALERYCODE,3,0)),(KM5+KN5))*(IF($D5=6,KP5,((MIN((VLOOKUP($D5,SALERYCODE,5,0)),KP5)))))))))/IF(AND($D5=2,'ראשי-פרטים כלליים וריכוז הוצאות'!$D$68&lt;&gt;4),1.2,1)</f>
        <v>0</v>
      </c>
      <c r="KS5" s="263"/>
      <c r="KT5" s="264"/>
      <c r="KU5" s="265"/>
      <c r="KV5" s="266"/>
      <c r="KW5" s="267">
        <f t="shared" si="91"/>
        <v>0</v>
      </c>
      <c r="KX5" s="260">
        <f>+(IF(OR($B5=0,$C5=0,$D5=0,$DC$2&gt;$OE$1),0,IF(OR(KS5=0,KU5=0,KV5=0),0,MIN((VLOOKUP($D5,SALERYCODE,3,0))*(IF($D5=6,KV5,KU5))*((MIN((VLOOKUP($D5,SALERYCODE,5,0)),(IF($D5=6,KU5,KV5))))),MIN((VLOOKUP($D5,SALERYCODE,3,0)),(KS5+KT5))*(IF($D5=6,KV5,((MIN((VLOOKUP($D5,SALERYCODE,5,0)),KV5)))))))))/IF(AND($D5=2,'ראשי-פרטים כלליים וריכוז הוצאות'!$D$68&lt;&gt;4),1.2,1)</f>
        <v>0</v>
      </c>
      <c r="KY5" s="263"/>
      <c r="KZ5" s="264"/>
      <c r="LA5" s="265"/>
      <c r="LB5" s="266"/>
      <c r="LC5" s="267">
        <f t="shared" si="92"/>
        <v>0</v>
      </c>
      <c r="LD5" s="260">
        <f>+(IF(OR($B5=0,$C5=0,$D5=0,$DC$2&gt;$OE$1),0,IF(OR(KY5=0,LA5=0,LB5=0),0,MIN((VLOOKUP($D5,SALERYCODE,3,0))*(IF($D5=6,LB5,LA5))*((MIN((VLOOKUP($D5,SALERYCODE,5,0)),(IF($D5=6,LA5,LB5))))),MIN((VLOOKUP($D5,SALERYCODE,3,0)),(KY5+KZ5))*(IF($D5=6,LB5,((MIN((VLOOKUP($D5,SALERYCODE,5,0)),LB5)))))))))/IF(AND($D5=2,'ראשי-פרטים כלליים וריכוז הוצאות'!$D$68&lt;&gt;4),1.2,1)</f>
        <v>0</v>
      </c>
      <c r="LE5" s="263"/>
      <c r="LF5" s="264"/>
      <c r="LG5" s="265"/>
      <c r="LH5" s="266"/>
      <c r="LI5" s="267">
        <f t="shared" si="93"/>
        <v>0</v>
      </c>
      <c r="LJ5" s="260">
        <f>+(IF(OR($B5=0,$C5=0,$D5=0,$DC$2&gt;$OE$1),0,IF(OR(LE5=0,LG5=0,LH5=0),0,MIN((VLOOKUP($D5,SALERYCODE,3,0))*(IF($D5=6,LH5,LG5))*((MIN((VLOOKUP($D5,SALERYCODE,5,0)),(IF($D5=6,LG5,LH5))))),MIN((VLOOKUP($D5,SALERYCODE,3,0)),(LE5+LF5))*(IF($D5=6,LH5,((MIN((VLOOKUP($D5,SALERYCODE,5,0)),LH5)))))))))/IF(AND($D5=2,'ראשי-פרטים כלליים וריכוז הוצאות'!$D$68&lt;&gt;4),1.2,1)</f>
        <v>0</v>
      </c>
      <c r="LK5" s="263"/>
      <c r="LL5" s="264"/>
      <c r="LM5" s="265"/>
      <c r="LN5" s="266"/>
      <c r="LO5" s="267">
        <f t="shared" si="94"/>
        <v>0</v>
      </c>
      <c r="LP5" s="260">
        <f>+(IF(OR($B5=0,$C5=0,$D5=0,$DC$2&gt;$OE$1),0,IF(OR(LK5=0,LM5=0,LN5=0),0,MIN((VLOOKUP($D5,SALERYCODE,3,0))*(IF($D5=6,LN5,LM5))*((MIN((VLOOKUP($D5,SALERYCODE,5,0)),(IF($D5=6,LM5,LN5))))),MIN((VLOOKUP($D5,SALERYCODE,3,0)),(LK5+LL5))*(IF($D5=6,LN5,((MIN((VLOOKUP($D5,SALERYCODE,5,0)),LN5)))))))))/IF(AND($D5=2,'ראשי-פרטים כלליים וריכוז הוצאות'!$D$68&lt;&gt;4),1.2,1)</f>
        <v>0</v>
      </c>
      <c r="LQ5" s="263"/>
      <c r="LR5" s="264"/>
      <c r="LS5" s="265"/>
      <c r="LT5" s="266"/>
      <c r="LU5" s="267">
        <f t="shared" si="95"/>
        <v>0</v>
      </c>
      <c r="LV5" s="260">
        <f>+(IF(OR($B5=0,$C5=0,$D5=0,$DC$2&gt;$OE$1),0,IF(OR(LQ5=0,LS5=0,LT5=0),0,MIN((VLOOKUP($D5,SALERYCODE,3,0))*(IF($D5=6,LT5,LS5))*((MIN((VLOOKUP($D5,SALERYCODE,5,0)),(IF($D5=6,LS5,LT5))))),MIN((VLOOKUP($D5,SALERYCODE,3,0)),(LQ5+LR5))*(IF($D5=6,LT5,((MIN((VLOOKUP($D5,SALERYCODE,5,0)),LT5)))))))))/IF(AND($D5=2,'ראשי-פרטים כלליים וריכוז הוצאות'!$D$68&lt;&gt;4),1.2,1)</f>
        <v>0</v>
      </c>
      <c r="LW5" s="263"/>
      <c r="LX5" s="264"/>
      <c r="LY5" s="265"/>
      <c r="LZ5" s="266"/>
      <c r="MA5" s="267">
        <f t="shared" si="96"/>
        <v>0</v>
      </c>
      <c r="MB5" s="260">
        <f>+(IF(OR($B5=0,$C5=0,$D5=0,$DC$2&gt;$OE$1),0,IF(OR(LW5=0,LY5=0,LZ5=0),0,MIN((VLOOKUP($D5,SALERYCODE,3,0))*(IF($D5=6,LZ5,LY5))*((MIN((VLOOKUP($D5,SALERYCODE,5,0)),(IF($D5=6,LY5,LZ5))))),MIN((VLOOKUP($D5,SALERYCODE,3,0)),(LW5+LX5))*(IF($D5=6,LZ5,((MIN((VLOOKUP($D5,SALERYCODE,5,0)),LZ5)))))))))/IF(AND($D5=2,'ראשי-פרטים כלליים וריכוז הוצאות'!$D$68&lt;&gt;4),1.2,1)</f>
        <v>0</v>
      </c>
      <c r="MC5" s="263"/>
      <c r="MD5" s="264"/>
      <c r="ME5" s="265"/>
      <c r="MF5" s="266"/>
      <c r="MG5" s="267">
        <f t="shared" si="97"/>
        <v>0</v>
      </c>
      <c r="MH5" s="260">
        <f>+(IF(OR($B5=0,$C5=0,$D5=0,$DC$2&gt;$OE$1),0,IF(OR(MC5=0,ME5=0,MF5=0),0,MIN((VLOOKUP($D5,SALERYCODE,3,0))*(IF($D5=6,MF5,ME5))*((MIN((VLOOKUP($D5,SALERYCODE,5,0)),(IF($D5=6,ME5,MF5))))),MIN((VLOOKUP($D5,SALERYCODE,3,0)),(MC5+MD5))*(IF($D5=6,MF5,((MIN((VLOOKUP($D5,SALERYCODE,5,0)),MF5)))))))))/IF(AND($D5=2,'ראשי-פרטים כלליים וריכוז הוצאות'!$D$68&lt;&gt;4),1.2,1)</f>
        <v>0</v>
      </c>
      <c r="MI5" s="263"/>
      <c r="MJ5" s="264"/>
      <c r="MK5" s="265"/>
      <c r="ML5" s="266"/>
      <c r="MM5" s="267">
        <f t="shared" si="98"/>
        <v>0</v>
      </c>
      <c r="MN5" s="260">
        <f>+(IF(OR($B5=0,$C5=0,$D5=0,$DC$2&gt;$OE$1),0,IF(OR(MI5=0,MK5=0,ML5=0),0,MIN((VLOOKUP($D5,SALERYCODE,3,0))*(IF($D5=6,ML5,MK5))*((MIN((VLOOKUP($D5,SALERYCODE,5,0)),(IF($D5=6,MK5,ML5))))),MIN((VLOOKUP($D5,SALERYCODE,3,0)),(MI5+MJ5))*(IF($D5=6,ML5,((MIN((VLOOKUP($D5,SALERYCODE,5,0)),ML5)))))))))/IF(AND($D5=2,'ראשי-פרטים כלליים וריכוז הוצאות'!$D$68&lt;&gt;4),1.2,1)</f>
        <v>0</v>
      </c>
      <c r="MO5" s="263"/>
      <c r="MP5" s="264"/>
      <c r="MQ5" s="265"/>
      <c r="MR5" s="266"/>
      <c r="MS5" s="267">
        <f t="shared" si="99"/>
        <v>0</v>
      </c>
      <c r="MT5" s="260">
        <f>+(IF(OR($B5=0,$C5=0,$D5=0,$DC$2&gt;$OE$1),0,IF(OR(MO5=0,MQ5=0,MR5=0),0,MIN((VLOOKUP($D5,SALERYCODE,3,0))*(IF($D5=6,MR5,MQ5))*((MIN((VLOOKUP($D5,SALERYCODE,5,0)),(IF($D5=6,MQ5,MR5))))),MIN((VLOOKUP($D5,SALERYCODE,3,0)),(MO5+MP5))*(IF($D5=6,MR5,((MIN((VLOOKUP($D5,SALERYCODE,5,0)),MR5)))))))))/IF(AND($D5=2,'ראשי-פרטים כלליים וריכוז הוצאות'!$D$68&lt;&gt;4),1.2,1)</f>
        <v>0</v>
      </c>
      <c r="MU5" s="263"/>
      <c r="MV5" s="264"/>
      <c r="MW5" s="265"/>
      <c r="MX5" s="266"/>
      <c r="MY5" s="267">
        <f t="shared" si="100"/>
        <v>0</v>
      </c>
      <c r="MZ5" s="260">
        <f>+(IF(OR($B5=0,$C5=0,$D5=0,$DC$2&gt;$OE$1),0,IF(OR(MU5=0,MW5=0,MX5=0),0,MIN((VLOOKUP($D5,SALERYCODE,3,0))*(IF($D5=6,MX5,MW5))*((MIN((VLOOKUP($D5,SALERYCODE,5,0)),(IF($D5=6,MW5,MX5))))),MIN((VLOOKUP($D5,SALERYCODE,3,0)),(MU5+MV5))*(IF($D5=6,MX5,((MIN((VLOOKUP($D5,SALERYCODE,5,0)),MX5)))))))))/IF(AND($D5=2,'ראשי-פרטים כלליים וריכוז הוצאות'!$D$68&lt;&gt;4),1.2,1)</f>
        <v>0</v>
      </c>
      <c r="NA5" s="263"/>
      <c r="NB5" s="264"/>
      <c r="NC5" s="265"/>
      <c r="ND5" s="266"/>
      <c r="NE5" s="267">
        <f t="shared" si="101"/>
        <v>0</v>
      </c>
      <c r="NF5" s="260">
        <f>+(IF(OR($B5=0,$C5=0,$D5=0,$DC$2&gt;$OE$1),0,IF(OR(NA5=0,NC5=0,ND5=0),0,MIN((VLOOKUP($D5,SALERYCODE,3,0))*(IF($D5=6,ND5,NC5))*((MIN((VLOOKUP($D5,SALERYCODE,5,0)),(IF($D5=6,NC5,ND5))))),MIN((VLOOKUP($D5,SALERYCODE,3,0)),(NA5+NB5))*(IF($D5=6,ND5,((MIN((VLOOKUP($D5,SALERYCODE,5,0)),ND5)))))))))/IF(AND($D5=2,'ראשי-פרטים כלליים וריכוז הוצאות'!$D$68&lt;&gt;4),1.2,1)</f>
        <v>0</v>
      </c>
      <c r="NG5" s="263"/>
      <c r="NH5" s="264"/>
      <c r="NI5" s="265"/>
      <c r="NJ5" s="266"/>
      <c r="NK5" s="267">
        <f t="shared" si="102"/>
        <v>0</v>
      </c>
      <c r="NL5" s="260">
        <f>+(IF(OR($B5=0,$C5=0,$D5=0,$DC$2&gt;$OE$1),0,IF(OR(NG5=0,NI5=0,NJ5=0),0,MIN((VLOOKUP($D5,SALERYCODE,3,0))*(IF($D5=6,NJ5,NI5))*((MIN((VLOOKUP($D5,SALERYCODE,5,0)),(IF($D5=6,NI5,NJ5))))),MIN((VLOOKUP($D5,SALERYCODE,3,0)),(NG5+NH5))*(IF($D5=6,NJ5,((MIN((VLOOKUP($D5,SALERYCODE,5,0)),NJ5)))))))))/IF(AND($D5=2,'ראשי-פרטים כלליים וריכוז הוצאות'!$D$68&lt;&gt;4),1.2,1)</f>
        <v>0</v>
      </c>
      <c r="NM5" s="263"/>
      <c r="NN5" s="264"/>
      <c r="NO5" s="265"/>
      <c r="NP5" s="266"/>
      <c r="NQ5" s="267">
        <f t="shared" si="103"/>
        <v>0</v>
      </c>
      <c r="NR5" s="260">
        <f>+(IF(OR($B5=0,$C5=0,$D5=0,$DC$2&gt;$OE$1),0,IF(OR(NM5=0,NO5=0,NP5=0),0,MIN((VLOOKUP($D5,SALERYCODE,3,0))*(IF($D5=6,NP5,NO5))*((MIN((VLOOKUP($D5,SALERYCODE,5,0)),(IF($D5=6,NO5,NP5))))),MIN((VLOOKUP($D5,SALERYCODE,3,0)),(NM5+NN5))*(IF($D5=6,NP5,((MIN((VLOOKUP($D5,SALERYCODE,5,0)),NP5)))))))))/IF(AND($D5=2,'ראשי-פרטים כלליים וריכוז הוצאות'!$D$68&lt;&gt;4),1.2,1)</f>
        <v>0</v>
      </c>
      <c r="NS5" s="263"/>
      <c r="NT5" s="264"/>
      <c r="NU5" s="265"/>
      <c r="NV5" s="266"/>
      <c r="NW5" s="267">
        <f t="shared" si="104"/>
        <v>0</v>
      </c>
      <c r="NX5" s="260">
        <f>+(IF(OR($B5=0,$C5=0,$D5=0,$DC$2&gt;$OE$1),0,IF(OR(NS5=0,NU5=0,NV5=0),0,MIN((VLOOKUP($D5,SALERYCODE,3,0))*(IF($D5=6,NV5,NU5))*((MIN((VLOOKUP($D5,SALERYCODE,5,0)),(IF($D5=6,NU5,NV5))))),MIN((VLOOKUP($D5,SALERYCODE,3,0)),(NS5+NT5))*(IF($D5=6,NV5,((MIN((VLOOKUP($D5,SALERYCODE,5,0)),NV5)))))))))/IF(AND($D5=2,'ראשי-פרטים כלליים וריכוז הוצאות'!$D$68&lt;&gt;4),1.2,1)</f>
        <v>0</v>
      </c>
      <c r="NY5" s="263"/>
      <c r="NZ5" s="264"/>
      <c r="OA5" s="265"/>
      <c r="OB5" s="266"/>
      <c r="OC5" s="267">
        <f t="shared" si="105"/>
        <v>0</v>
      </c>
      <c r="OD5" s="260">
        <f>+(IF(OR($B5=0,$C5=0,$D5=0,$DC$2&gt;$OE$1),0,IF(OR(NY5=0,OA5=0,OB5=0),0,MIN((VLOOKUP($D5,SALERYCODE,3,0))*(IF($D5=6,OB5,OA5))*((MIN((VLOOKUP($D5,SALERYCODE,5,0)),(IF($D5=6,OA5,OB5))))),MIN((VLOOKUP($D5,SALERYCODE,3,0)),(NY5+NZ5))*(IF($D5=6,OB5,((MIN((VLOOKUP($D5,SALERYCODE,5,0)),OB5)))))))))/IF(AND($D5=2,'ראשי-פרטים כלליים וריכוז הוצאות'!$D$68&lt;&gt;4),1.2,1)</f>
        <v>0</v>
      </c>
      <c r="OE5" s="275">
        <f t="shared" ref="OE5:OE68" si="111">IF(EP5=0,0,1)+IF(EJ5=0,0,1)+IF(ED5=0,0,1)+IF(DX5=0,0,1)+IF(DR5=0,0,1)+IF(DL5=0,0,1)+IF(DF5=0,0,1)+IF(CZ5=0,0,1)+IF(CT5=0,0,1)+IF(CN5=0,0,1)+IF(CH5=0,0,1)+IF(CB5=0,0,1)+IF(BV5=0,0,1)+IF(BP5=0,0,1)+IF(BJ5=0,0,1)+IF(BD5=0,0,1)+IF(AX5=0,0,1)+IF(AR5=0,0,1)+IF(AL5=0,0,1)+IF(AF5=0,0,1)+IF(Z5=0,0,1)+IF(T5=0,0,1)+IF(N5=0,0,1)+IF(H5=0,0,1)+IF(EV5=0,0,1)+IF(FB5=0,0,1)+IF(FH5=0,0,1)+IF(FN5=0,0,1)+IF(FT5=0,0,1)+IF(FZ5=0,0,1)+IF(GF5=0,0,1)+IF(GL5=0,0,1)+IF(GR5=0,0,1)+IF(GX5=0,0,1)+IF(HD5=0,0,1)+IF(HJ5=0,0,1)+IF(HP5=0,0,1)+IF(HV5=0,0,1)+IF(IB5=0,0,1)+IF(IH5=0,0,1)+IF(IN5=0,0,1)+IF(IT5=0,0,1)+IF(IZ5=0,0,1)+IF(JF5=0,0,1)+IF(JL5=0,0,1)+IF(JR5=0,0,1)+IF(JX5=0,0,1)+IF(KD5=0,0,1)+IF(KJ5=0,0,1)+IF(KP5=0,0,1)+IF(KV5=0,0,1)+IF(LB5=0,0,1)+IF(LH5=0,0,1)+IF(LN5=0,0,1)+IF(LT5=0,0,1)+IF(LZ5=0,0,1)+IF(MF5=0,0,1)+IF(ML5=0,0,1)+IF(MR5=0,0,1)+IF(MX5=0,0,1)+IF(ND5=0,0,1)+IF(NJ5=0,0,1)+IF(NP5=0,0,1)+IF(NV5=0,0,1)+IF(OB5=0,0,1)</f>
        <v>0</v>
      </c>
      <c r="OF5" s="283">
        <f t="shared" ref="OF5:OF68" si="112">IF(OE5=0,0.000001,SUM(EP5,EJ5,ED5,DX5,DR5,DL5,DF5,CZ5,CT5,CN5,CH5,CB5,BV5,BP5,BJ5,BD5,AX5,AR5,AL5,AF5,Z5,T5,N5,H5,EV5,FB5,FH5,FN5,FT5,FZ5,GF5,GL5,GR5,GX5,HD5,HJ5,HP5,HV5,IB5,IH5,IN5,IT5,IZ5,JF5,JL5,JR5,JX5,KD5,KJ5,KP5,KV5,LB5,LH5,LN5,LT5,LZ5,MF5,ML5,MR5,MX5,ND5,NJ5,NP5,NV5,OB5)/OE5)</f>
        <v>9.9999999999999995E-7</v>
      </c>
      <c r="OG5" s="276">
        <f t="shared" ref="OG5:OG68" si="113">+I5+O5+U5+AA5+AG5+AM5+AS5+AY5+BE5+BK5+BQ5+BW5+CC5+CI5+CO5+CU5+DA5+DG5+DM5+DS5+DY5+EE5+EK5+EQ5+EW5+FC5+FI5+FO5+FU5+GA5+GG5+GM5+GS5+GY5+HE5+HK5+HQ5+HW5+IC5+II5+IO5+IU5+JA5+JG5+JM5+JS5+JY5+KE5+KK5+KQ5+KW5+LC5+LI5+LO5+LU5+MA5+MG5+MM5+MS5+MY5+NE5+NK5+NQ5+NW5+OC5</f>
        <v>0</v>
      </c>
      <c r="OH5" s="275">
        <f t="shared" ref="OH5:OH68" si="114">+(EM5+EN5)*EP5+(EG5+EH5)*EJ5+(EA5+EB5)*ED5+(DU5+DV5)*DX5+(DO5+DP5)*DR5+(DI5+DJ5)*DL5+(DC5+DD5)*DF5+(CW5+CX5)*CZ5+(CQ5+CR5)*CT5+(CK5+CL5)*CN5+(CE5+CF5)*CH5+(BY5+BZ5)*CB5+(BS5+BT5)*BV5+(BM5+BN5)*BP5+(BG5+BH5)*BJ5+(BA5+BB5)*BD5+(AU5+AV5)*AX5+(AO5+AP5)*AR5+(AI5+AJ5)*AL5+(AC5+AD5)*AF5+(W5+X5)*Z5+(Q5+R5)*T5+(K5+L5)*N5+(E5+F5)*H5+(ES5+ET5)*EV5+(EY5+EZ5)*FB5+(FE5+FF5)*FH5+(FK5+FL5)*FN5+(FQ5+FR5)*FT5+(FW5+FX5)*FZ5+(GC5+GD5)*GF5+(GI5+GJ5)*GL5+(GO5+GP5)*GR5+(GU5+GV5)*GX5+(HA5+HB5)*HD5+(HG5+HH5)*HJ5+(HM5+HN5)*HP5+(HS5+HT5)*HV5+(HY5+HZ5)*IB5+(IE5+IF5)*IH5+(IK5+IL5)*IN5+(IQ5+IR5)*IT5+(IW5+IX5)*IZ5+(JC5+JD5)*JF5+(JI5+JJ5)*JL5+(JO5+JP5)*JR5+(JU5+JV5)*JX5+(KA5+KB5)*KD5+(KG5+KH5)*KJ5+(KM5+KN5)*KP5+(KS5+KT5)*KV5+(KY5+KZ5)*LB5+(LE5+LF5)*LH5+(LK5+LL5)*LN5+(LQ5+LR5)*LT5+(LW5+LX5)*LZ5+(MC5+MD5)*MF5+(MI5+MJ5)*ML5+(MO5+MP5)*MR5+(MU5+MV5)*MX5+(NA5+NB5)*ND5+(NG5+NH5)*NJ5+(NM5+NN5)*NP5+(NS5+NT5)*NV5+(NY5+NZ5)*OB5</f>
        <v>0</v>
      </c>
      <c r="OI5" s="275">
        <v>0</v>
      </c>
      <c r="OJ5" s="258">
        <f t="shared" ref="OJ5:OJ68" si="115">SUM(DN5,DT5,DZ5,EF5,EL5,ER5,DH5,DB5,CV5,CP5,CJ5,CD5,BX5,BR5,BL5,BF5,AZ5,AT5,AN5,AH5,AB5,V5,P5,J5,EX5,FD5,FJ5,FP5,FV5,GB5,GH5,GN5,GT5,GZ5,HF5,HL5,HR5,HX5,ID5,IJ5,IP5,IV5,JB5,JH5,JN5,JT5,JZ5,KF5,KL5,KR5,KX5,LD5,LJ5,LP5,LV5,MB5,MH5,MN5,MT5,MZ5,NF5,NL5,NR5,NX5,OD5)</f>
        <v>0</v>
      </c>
      <c r="OK5" s="284"/>
      <c r="OL5" s="116">
        <f>MIN(OJ5+OK5*OF5*OE5/$OL$1/IF(AND($D5=2,'ראשי-פרטים כלליים וריכוז הוצאות'!$D$68&lt;&gt;4),1.2,1),IF($D5&gt;0,VLOOKUP($D5,SALERYCODE,3,0)*12*OG5,0))</f>
        <v>0</v>
      </c>
      <c r="OM5" s="95">
        <f t="shared" si="106"/>
        <v>0</v>
      </c>
      <c r="ON5" s="11">
        <f t="shared" si="107"/>
        <v>0</v>
      </c>
      <c r="OO5" s="11">
        <f t="shared" si="108"/>
        <v>0</v>
      </c>
      <c r="OP5" s="22">
        <f t="shared" si="109"/>
        <v>0</v>
      </c>
      <c r="OQ5" s="11">
        <f t="shared" si="110"/>
        <v>0</v>
      </c>
      <c r="OR5" s="11">
        <f t="shared" ref="OR5:OR53" si="116">OL5</f>
        <v>0</v>
      </c>
      <c r="OS5" s="35"/>
      <c r="OT5" s="35"/>
      <c r="OU5" s="43"/>
    </row>
    <row r="6" spans="1:500" ht="24" customHeight="1" x14ac:dyDescent="0.2">
      <c r="A6" s="282">
        <v>3</v>
      </c>
      <c r="B6" s="269"/>
      <c r="C6" s="270"/>
      <c r="D6" s="271"/>
      <c r="E6" s="263"/>
      <c r="F6" s="264"/>
      <c r="G6" s="265"/>
      <c r="H6" s="266"/>
      <c r="I6" s="267">
        <f t="shared" si="41"/>
        <v>0</v>
      </c>
      <c r="J6" s="260">
        <f>(IF(OR($B6=0,$C6=0,$D6=0,$E$2&gt;$OE$1),0,IF(OR($E6=0,$G6=0,$H6=0),0,MIN((VLOOKUP($D6,SALERYCODE,3,0))*(IF($D6=6,$H6,$G6))*((MIN((VLOOKUP($D6,SALERYCODE,5,0)),(IF($D6=6,$G6,$H6))))),MIN((VLOOKUP($D6,SALERYCODE,3,0)),($E6+$F6))*(IF($D6=6,$H6,((MIN((VLOOKUP($D6,SALERYCODE,5,0)),$H6)))))))))/IF(AND($D6=2,'ראשי-פרטים כלליים וריכוז הוצאות'!$D$68&lt;&gt;4),1.2,1)</f>
        <v>0</v>
      </c>
      <c r="K6" s="263"/>
      <c r="L6" s="264"/>
      <c r="M6" s="265"/>
      <c r="N6" s="266"/>
      <c r="O6" s="267">
        <f t="shared" si="42"/>
        <v>0</v>
      </c>
      <c r="P6" s="260">
        <f>+(IF(OR($B6=0,$C6=0,$D6=0,$K$2&gt;$OE$1),0,IF(OR($K6=0,$M6=0,$N6=0),0,MIN((VLOOKUP($D6,SALERYCODE,3,0))*(IF($D6=6,$N6,$M6))*((MIN((VLOOKUP($D6,SALERYCODE,5,0)),(IF($D6=6,$M6,$N6))))),MIN((VLOOKUP($D6,SALERYCODE,3,0)),($K6+$L6))*(IF($D6=6,$N6,((MIN((VLOOKUP($D6,SALERYCODE,5,0)),$N6)))))))))/IF(AND($D6=2,'ראשי-פרטים כלליים וריכוז הוצאות'!$D$68&lt;&gt;4),1.2,1)</f>
        <v>0</v>
      </c>
      <c r="Q6" s="263"/>
      <c r="R6" s="264"/>
      <c r="S6" s="265"/>
      <c r="T6" s="266"/>
      <c r="U6" s="267">
        <f t="shared" si="43"/>
        <v>0</v>
      </c>
      <c r="V6" s="260">
        <f>+(IF(OR($B6=0,$C6=0,$D6=0,$Q$2&gt;$OE$1),0,IF(OR(Q6=0,S6=0,T6=0),0,MIN((VLOOKUP($D6,SALERYCODE,3,0))*(IF($D6=6,T6,S6))*((MIN((VLOOKUP($D6,SALERYCODE,5,0)),(IF($D6=6,S6,T6))))),MIN((VLOOKUP($D6,SALERYCODE,3,0)),(Q6+R6))*(IF($D6=6,T6,((MIN((VLOOKUP($D6,SALERYCODE,5,0)),T6)))))))))/IF(AND($D6=2,'ראשי-פרטים כלליים וריכוז הוצאות'!$D$68&lt;&gt;4),1.2,1)</f>
        <v>0</v>
      </c>
      <c r="W6" s="263"/>
      <c r="X6" s="264"/>
      <c r="Y6" s="265"/>
      <c r="Z6" s="266"/>
      <c r="AA6" s="267">
        <f t="shared" si="44"/>
        <v>0</v>
      </c>
      <c r="AB6" s="260">
        <f>+(IF(OR($B6=0,$C6=0,$D6=0,$W$2&gt;$OE$1),0,IF(OR(W6=0,Y6=0,Z6=0),0,MIN((VLOOKUP($D6,SALERYCODE,3,0))*(IF($D6=6,Z6,Y6))*((MIN((VLOOKUP($D6,SALERYCODE,5,0)),(IF($D6=6,Y6,Z6))))),MIN((VLOOKUP($D6,SALERYCODE,3,0)),(W6+X6))*(IF($D6=6,Z6,((MIN((VLOOKUP($D6,SALERYCODE,5,0)),Z6)))))))))/IF(AND($D6=2,'ראשי-פרטים כלליים וריכוז הוצאות'!$D$68&lt;&gt;4),1.2,1)</f>
        <v>0</v>
      </c>
      <c r="AC6" s="263"/>
      <c r="AD6" s="264"/>
      <c r="AE6" s="265"/>
      <c r="AF6" s="266"/>
      <c r="AG6" s="267">
        <f t="shared" si="45"/>
        <v>0</v>
      </c>
      <c r="AH6" s="260">
        <f>+(IF(OR($B6=0,$C6=0,$D6=0,$AC$2&gt;$OE$1),0,IF(OR(AC6=0,AE6=0,AF6=0),0,MIN((VLOOKUP($D6,SALERYCODE,3,0))*(IF($D6=6,AF6,AE6))*((MIN((VLOOKUP($D6,SALERYCODE,5,0)),(IF($D6=6,AE6,AF6))))),MIN((VLOOKUP($D6,SALERYCODE,3,0)),(AC6+AD6))*(IF($D6=6,AF6,((MIN((VLOOKUP($D6,SALERYCODE,5,0)),AF6)))))))))/IF(AND($D6=2,'ראשי-פרטים כלליים וריכוז הוצאות'!$D$68&lt;&gt;4),1.2,1)</f>
        <v>0</v>
      </c>
      <c r="AI6" s="263"/>
      <c r="AJ6" s="264"/>
      <c r="AK6" s="265"/>
      <c r="AL6" s="266"/>
      <c r="AM6" s="267">
        <f t="shared" si="46"/>
        <v>0</v>
      </c>
      <c r="AN6" s="260">
        <f>+(IF(OR($B6=0,$C6=0,$D6=0,$AI$2&gt;$OE$1),0,IF(OR(AI6=0,AK6=0,AL6=0),0,MIN((VLOOKUP($D6,SALERYCODE,3,0))*(IF($D6=6,AL6,AK6))*((MIN((VLOOKUP($D6,SALERYCODE,5,0)),(IF($D6=6,AK6,AL6))))),MIN((VLOOKUP($D6,SALERYCODE,3,0)),(AI6+AJ6))*(IF($D6=6,AL6,((MIN((VLOOKUP($D6,SALERYCODE,5,0)),AL6)))))))))/IF(AND($D6=2,'ראשי-פרטים כלליים וריכוז הוצאות'!$D$68&lt;&gt;4),1.2,1)</f>
        <v>0</v>
      </c>
      <c r="AO6" s="263"/>
      <c r="AP6" s="264"/>
      <c r="AQ6" s="265"/>
      <c r="AR6" s="266"/>
      <c r="AS6" s="267">
        <f t="shared" si="47"/>
        <v>0</v>
      </c>
      <c r="AT6" s="260">
        <f>+(IF(OR($B6=0,$C6=0,$D6=0,$AO$2&gt;$OE$1),0,IF(OR(AO6=0,AQ6=0,AR6=0),0,MIN((VLOOKUP($D6,SALERYCODE,3,0))*(IF($D6=6,AR6,AQ6))*((MIN((VLOOKUP($D6,SALERYCODE,5,0)),(IF($D6=6,AQ6,AR6))))),MIN((VLOOKUP($D6,SALERYCODE,3,0)),(AO6+AP6))*(IF($D6=6,AR6,((MIN((VLOOKUP($D6,SALERYCODE,5,0)),AR6)))))))))/IF(AND($D6=2,'ראשי-פרטים כלליים וריכוז הוצאות'!$D$68&lt;&gt;4),1.2,1)</f>
        <v>0</v>
      </c>
      <c r="AU6" s="263"/>
      <c r="AV6" s="264"/>
      <c r="AW6" s="265"/>
      <c r="AX6" s="266"/>
      <c r="AY6" s="267">
        <f t="shared" si="48"/>
        <v>0</v>
      </c>
      <c r="AZ6" s="260">
        <f>+(IF(OR($B6=0,$C6=0,$D6=0,$AU$2&gt;$OE$1),0,IF(OR(AU6=0,AW6=0,AX6=0),0,MIN((VLOOKUP($D6,SALERYCODE,3,0))*(IF($D6=6,AX6,AW6))*((MIN((VLOOKUP($D6,SALERYCODE,5,0)),(IF($D6=6,AW6,AX6))))),MIN((VLOOKUP($D6,SALERYCODE,3,0)),(AU6+AV6))*(IF($D6=6,AX6,((MIN((VLOOKUP($D6,SALERYCODE,5,0)),AX6)))))))))/IF(AND($D6=2,'ראשי-פרטים כלליים וריכוז הוצאות'!$D$68&lt;&gt;4),1.2,1)</f>
        <v>0</v>
      </c>
      <c r="BA6" s="263"/>
      <c r="BB6" s="264"/>
      <c r="BC6" s="265"/>
      <c r="BD6" s="266"/>
      <c r="BE6" s="267">
        <f t="shared" si="49"/>
        <v>0</v>
      </c>
      <c r="BF6" s="260">
        <f>+(IF(OR($B6=0,$C6=0,$D6=0,$BA$2&gt;$OE$1),0,IF(OR(BA6=0,BC6=0,BD6=0),0,MIN((VLOOKUP($D6,SALERYCODE,3,0))*(IF($D6=6,BD6,BC6))*((MIN((VLOOKUP($D6,SALERYCODE,5,0)),(IF($D6=6,BC6,BD6))))),MIN((VLOOKUP($D6,SALERYCODE,3,0)),(BA6+BB6))*(IF($D6=6,BD6,((MIN((VLOOKUP($D6,SALERYCODE,5,0)),BD6)))))))))/IF(AND($D6=2,'ראשי-פרטים כלליים וריכוז הוצאות'!$D$68&lt;&gt;4),1.2,1)</f>
        <v>0</v>
      </c>
      <c r="BG6" s="263"/>
      <c r="BH6" s="264"/>
      <c r="BI6" s="265"/>
      <c r="BJ6" s="266"/>
      <c r="BK6" s="267">
        <f t="shared" si="50"/>
        <v>0</v>
      </c>
      <c r="BL6" s="260">
        <f>+(IF(OR($B6=0,$C6=0,$D6=0,$BG$2&gt;$OE$1),0,IF(OR(BG6=0,BI6=0,BJ6=0),0,MIN((VLOOKUP($D6,SALERYCODE,3,0))*(IF($D6=6,BJ6,BI6))*((MIN((VLOOKUP($D6,SALERYCODE,5,0)),(IF($D6=6,BI6,BJ6))))),MIN((VLOOKUP($D6,SALERYCODE,3,0)),(BG6+BH6))*(IF($D6=6,BJ6,((MIN((VLOOKUP($D6,SALERYCODE,5,0)),BJ6)))))))))/IF(AND($D6=2,'ראשי-פרטים כלליים וריכוז הוצאות'!$D$68&lt;&gt;4),1.2,1)</f>
        <v>0</v>
      </c>
      <c r="BM6" s="263"/>
      <c r="BN6" s="264"/>
      <c r="BO6" s="265"/>
      <c r="BP6" s="266"/>
      <c r="BQ6" s="267">
        <f t="shared" si="51"/>
        <v>0</v>
      </c>
      <c r="BR6" s="260">
        <f>+(IF(OR($B6=0,$C6=0,$D6=0,$BM$2&gt;$OE$1),0,IF(OR(BM6=0,BO6=0,BP6=0),0,MIN((VLOOKUP($D6,SALERYCODE,3,0))*(IF($D6=6,BP6,BO6))*((MIN((VLOOKUP($D6,SALERYCODE,5,0)),(IF($D6=6,BO6,BP6))))),MIN((VLOOKUP($D6,SALERYCODE,3,0)),(BM6+BN6))*(IF($D6=6,BP6,((MIN((VLOOKUP($D6,SALERYCODE,5,0)),BP6)))))))))/IF(AND($D6=2,'ראשי-פרטים כלליים וריכוז הוצאות'!$D$68&lt;&gt;4),1.2,1)</f>
        <v>0</v>
      </c>
      <c r="BS6" s="263"/>
      <c r="BT6" s="264"/>
      <c r="BU6" s="265"/>
      <c r="BV6" s="266"/>
      <c r="BW6" s="267">
        <f t="shared" si="52"/>
        <v>0</v>
      </c>
      <c r="BX6" s="260">
        <f>+(IF(OR($B6=0,$C6=0,$D6=0,$BS$2&gt;$OE$1),0,IF(OR(BS6=0,BU6=0,BV6=0),0,MIN((VLOOKUP($D6,SALERYCODE,3,0))*(IF($D6=6,BV6,BU6))*((MIN((VLOOKUP($D6,SALERYCODE,5,0)),(IF($D6=6,BU6,BV6))))),MIN((VLOOKUP($D6,SALERYCODE,3,0)),(BS6+BT6))*(IF($D6=6,BV6,((MIN((VLOOKUP($D6,SALERYCODE,5,0)),BV6)))))))))/IF(AND($D6=2,'ראשי-פרטים כלליים וריכוז הוצאות'!$D$68&lt;&gt;4),1.2,1)</f>
        <v>0</v>
      </c>
      <c r="BY6" s="263"/>
      <c r="BZ6" s="264"/>
      <c r="CA6" s="265"/>
      <c r="CB6" s="266"/>
      <c r="CC6" s="267">
        <f t="shared" si="53"/>
        <v>0</v>
      </c>
      <c r="CD6" s="260">
        <f>+(IF(OR($B6=0,$C6=0,$D6=0,$BY$2&gt;$OE$1),0,IF(OR(BY6=0,CA6=0,CB6=0),0,MIN((VLOOKUP($D6,SALERYCODE,3,0))*(IF($D6=6,CB6,CA6))*((MIN((VLOOKUP($D6,SALERYCODE,5,0)),(IF($D6=6,CA6,CB6))))),MIN((VLOOKUP($D6,SALERYCODE,3,0)),(BY6+BZ6))*(IF($D6=6,CB6,((MIN((VLOOKUP($D6,SALERYCODE,5,0)),CB6)))))))))/IF(AND($D6=2,'ראשי-פרטים כלליים וריכוז הוצאות'!$D$68&lt;&gt;4),1.2,1)</f>
        <v>0</v>
      </c>
      <c r="CE6" s="263"/>
      <c r="CF6" s="264"/>
      <c r="CG6" s="265"/>
      <c r="CH6" s="266"/>
      <c r="CI6" s="267">
        <f t="shared" si="54"/>
        <v>0</v>
      </c>
      <c r="CJ6" s="260">
        <f>+(IF(OR($B6=0,$C6=0,$D6=0,$CE$2&gt;$OE$1),0,IF(OR(CE6=0,CG6=0,CH6=0),0,MIN((VLOOKUP($D6,SALERYCODE,3,0))*(IF($D6=6,CH6,CG6))*((MIN((VLOOKUP($D6,SALERYCODE,5,0)),(IF($D6=6,CG6,CH6))))),MIN((VLOOKUP($D6,SALERYCODE,3,0)),(CE6+CF6))*(IF($D6=6,CH6,((MIN((VLOOKUP($D6,SALERYCODE,5,0)),CH6)))))))))/IF(AND($D6=2,'ראשי-פרטים כלליים וריכוז הוצאות'!$D$68&lt;&gt;4),1.2,1)</f>
        <v>0</v>
      </c>
      <c r="CK6" s="263"/>
      <c r="CL6" s="264"/>
      <c r="CM6" s="265"/>
      <c r="CN6" s="266"/>
      <c r="CO6" s="267">
        <f t="shared" si="55"/>
        <v>0</v>
      </c>
      <c r="CP6" s="260">
        <f>+(IF(OR($B6=0,$C6=0,$D6=0,$CK$2&gt;$OE$1),0,IF(OR(CK6=0,CM6=0,CN6=0),0,MIN((VLOOKUP($D6,SALERYCODE,3,0))*(IF($D6=6,CN6,CM6))*((MIN((VLOOKUP($D6,SALERYCODE,5,0)),(IF($D6=6,CM6,CN6))))),MIN((VLOOKUP($D6,SALERYCODE,3,0)),(CK6+CL6))*(IF($D6=6,CN6,((MIN((VLOOKUP($D6,SALERYCODE,5,0)),CN6)))))))))/IF(AND($D6=2,'ראשי-פרטים כלליים וריכוז הוצאות'!$D$68&lt;&gt;4),1.2,1)</f>
        <v>0</v>
      </c>
      <c r="CQ6" s="263"/>
      <c r="CR6" s="264"/>
      <c r="CS6" s="265"/>
      <c r="CT6" s="266"/>
      <c r="CU6" s="267">
        <f t="shared" si="56"/>
        <v>0</v>
      </c>
      <c r="CV6" s="260">
        <f>+(IF(OR($B6=0,$C6=0,$D6=0,$CQ$2&gt;$OE$1),0,IF(OR(CQ6=0,CS6=0,CT6=0),0,MIN((VLOOKUP($D6,SALERYCODE,3,0))*(IF($D6=6,CT6,CS6))*((MIN((VLOOKUP($D6,SALERYCODE,5,0)),(IF($D6=6,CS6,CT6))))),MIN((VLOOKUP($D6,SALERYCODE,3,0)),(CQ6+CR6))*(IF($D6=6,CT6,((MIN((VLOOKUP($D6,SALERYCODE,5,0)),CT6)))))))))/IF(AND($D6=2,'ראשי-פרטים כלליים וריכוז הוצאות'!$D$68&lt;&gt;4),1.2,1)</f>
        <v>0</v>
      </c>
      <c r="CW6" s="263"/>
      <c r="CX6" s="264"/>
      <c r="CY6" s="265"/>
      <c r="CZ6" s="266"/>
      <c r="DA6" s="267">
        <f t="shared" si="57"/>
        <v>0</v>
      </c>
      <c r="DB6" s="260">
        <f>+(IF(OR($B6=0,$C6=0,$D6=0,$CW$2&gt;$OE$1),0,IF(OR(CW6=0,CY6=0,CZ6=0),0,MIN((VLOOKUP($D6,SALERYCODE,3,0))*(IF($D6=6,CZ6,CY6))*((MIN((VLOOKUP($D6,SALERYCODE,5,0)),(IF($D6=6,CY6,CZ6))))),MIN((VLOOKUP($D6,SALERYCODE,3,0)),(CW6+CX6))*(IF($D6=6,CZ6,((MIN((VLOOKUP($D6,SALERYCODE,5,0)),CZ6)))))))))/IF(AND($D6=2,'ראשי-פרטים כלליים וריכוז הוצאות'!$D$68&lt;&gt;4),1.2,1)</f>
        <v>0</v>
      </c>
      <c r="DC6" s="263"/>
      <c r="DD6" s="264"/>
      <c r="DE6" s="265"/>
      <c r="DF6" s="266"/>
      <c r="DG6" s="267">
        <f t="shared" si="58"/>
        <v>0</v>
      </c>
      <c r="DH6" s="260">
        <f>+(IF(OR($B6=0,$C6=0,$D6=0,$DC$2&gt;$OE$1),0,IF(OR(DC6=0,DE6=0,DF6=0),0,MIN((VLOOKUP($D6,SALERYCODE,3,0))*(IF($D6=6,DF6,DE6))*((MIN((VLOOKUP($D6,SALERYCODE,5,0)),(IF($D6=6,DE6,DF6))))),MIN((VLOOKUP($D6,SALERYCODE,3,0)),(DC6+DD6))*(IF($D6=6,DF6,((MIN((VLOOKUP($D6,SALERYCODE,5,0)),DF6)))))))))/IF(AND($D6=2,'ראשי-פרטים כלליים וריכוז הוצאות'!$D$68&lt;&gt;4),1.2,1)</f>
        <v>0</v>
      </c>
      <c r="DI6" s="263"/>
      <c r="DJ6" s="264"/>
      <c r="DK6" s="265"/>
      <c r="DL6" s="266"/>
      <c r="DM6" s="267">
        <f t="shared" si="59"/>
        <v>0</v>
      </c>
      <c r="DN6" s="260">
        <f>+(IF(OR($B6=0,$C6=0,$D6=0,$DC$2&gt;$OE$1),0,IF(OR(DI6=0,DK6=0,DL6=0),0,MIN((VLOOKUP($D6,SALERYCODE,3,0))*(IF($D6=6,DL6,DK6))*((MIN((VLOOKUP($D6,SALERYCODE,5,0)),(IF($D6=6,DK6,DL6))))),MIN((VLOOKUP($D6,SALERYCODE,3,0)),(DI6+DJ6))*(IF($D6=6,DL6,((MIN((VLOOKUP($D6,SALERYCODE,5,0)),DL6)))))))))/IF(AND($D6=2,'ראשי-פרטים כלליים וריכוז הוצאות'!$D$68&lt;&gt;4),1.2,1)</f>
        <v>0</v>
      </c>
      <c r="DO6" s="263"/>
      <c r="DP6" s="264"/>
      <c r="DQ6" s="265"/>
      <c r="DR6" s="266"/>
      <c r="DS6" s="267">
        <f t="shared" si="60"/>
        <v>0</v>
      </c>
      <c r="DT6" s="260">
        <f>+(IF(OR($B6=0,$C6=0,$D6=0,$DC$2&gt;$OE$1),0,IF(OR(DO6=0,DQ6=0,DR6=0),0,MIN((VLOOKUP($D6,SALERYCODE,3,0))*(IF($D6=6,DR6,DQ6))*((MIN((VLOOKUP($D6,SALERYCODE,5,0)),(IF($D6=6,DQ6,DR6))))),MIN((VLOOKUP($D6,SALERYCODE,3,0)),(DO6+DP6))*(IF($D6=6,DR6,((MIN((VLOOKUP($D6,SALERYCODE,5,0)),DR6)))))))))/IF(AND($D6=2,'ראשי-פרטים כלליים וריכוז הוצאות'!$D$68&lt;&gt;4),1.2,1)</f>
        <v>0</v>
      </c>
      <c r="DU6" s="263"/>
      <c r="DV6" s="264"/>
      <c r="DW6" s="265"/>
      <c r="DX6" s="266"/>
      <c r="DY6" s="267">
        <f t="shared" si="61"/>
        <v>0</v>
      </c>
      <c r="DZ6" s="260">
        <f>+(IF(OR($B6=0,$C6=0,$D6=0,$DC$2&gt;$OE$1),0,IF(OR(DU6=0,DW6=0,DX6=0),0,MIN((VLOOKUP($D6,SALERYCODE,3,0))*(IF($D6=6,DX6,DW6))*((MIN((VLOOKUP($D6,SALERYCODE,5,0)),(IF($D6=6,DW6,DX6))))),MIN((VLOOKUP($D6,SALERYCODE,3,0)),(DU6+DV6))*(IF($D6=6,DX6,((MIN((VLOOKUP($D6,SALERYCODE,5,0)),DX6)))))))))/IF(AND($D6=2,'ראשי-פרטים כלליים וריכוז הוצאות'!$D$68&lt;&gt;4),1.2,1)</f>
        <v>0</v>
      </c>
      <c r="EA6" s="263"/>
      <c r="EB6" s="264"/>
      <c r="EC6" s="265"/>
      <c r="ED6" s="266"/>
      <c r="EE6" s="267">
        <f t="shared" si="62"/>
        <v>0</v>
      </c>
      <c r="EF6" s="260">
        <f>+(IF(OR($B6=0,$C6=0,$D6=0,$DC$2&gt;$OE$1),0,IF(OR(EA6=0,EC6=0,ED6=0),0,MIN((VLOOKUP($D6,SALERYCODE,3,0))*(IF($D6=6,ED6,EC6))*((MIN((VLOOKUP($D6,SALERYCODE,5,0)),(IF($D6=6,EC6,ED6))))),MIN((VLOOKUP($D6,SALERYCODE,3,0)),(EA6+EB6))*(IF($D6=6,ED6,((MIN((VLOOKUP($D6,SALERYCODE,5,0)),ED6)))))))))/IF(AND($D6=2,'ראשי-פרטים כלליים וריכוז הוצאות'!$D$68&lt;&gt;4),1.2,1)</f>
        <v>0</v>
      </c>
      <c r="EG6" s="263"/>
      <c r="EH6" s="264"/>
      <c r="EI6" s="265"/>
      <c r="EJ6" s="266"/>
      <c r="EK6" s="267">
        <f t="shared" si="63"/>
        <v>0</v>
      </c>
      <c r="EL6" s="260">
        <f>+(IF(OR($B6=0,$C6=0,$D6=0,$DC$2&gt;$OE$1),0,IF(OR(EG6=0,EI6=0,EJ6=0),0,MIN((VLOOKUP($D6,SALERYCODE,3,0))*(IF($D6=6,EJ6,EI6))*((MIN((VLOOKUP($D6,SALERYCODE,5,0)),(IF($D6=6,EI6,EJ6))))),MIN((VLOOKUP($D6,SALERYCODE,3,0)),(EG6+EH6))*(IF($D6=6,EJ6,((MIN((VLOOKUP($D6,SALERYCODE,5,0)),EJ6)))))))))/IF(AND($D6=2,'ראשי-פרטים כלליים וריכוז הוצאות'!$D$68&lt;&gt;4),1.2,1)</f>
        <v>0</v>
      </c>
      <c r="EM6" s="263"/>
      <c r="EN6" s="264"/>
      <c r="EO6" s="265"/>
      <c r="EP6" s="266"/>
      <c r="EQ6" s="267">
        <f t="shared" si="64"/>
        <v>0</v>
      </c>
      <c r="ER6" s="260">
        <f>+(IF(OR($B6=0,$C6=0,$D6=0,$DC$2&gt;$OE$1),0,IF(OR(EM6=0,EO6=0,EP6=0),0,MIN((VLOOKUP($D6,SALERYCODE,3,0))*(IF($D6=6,EP6,EO6))*((MIN((VLOOKUP($D6,SALERYCODE,5,0)),(IF($D6=6,EO6,EP6))))),MIN((VLOOKUP($D6,SALERYCODE,3,0)),(EM6+EN6))*(IF($D6=6,EP6,((MIN((VLOOKUP($D6,SALERYCODE,5,0)),EP6)))))))))/IF(AND($D6=2,'ראשי-פרטים כלליים וריכוז הוצאות'!$D$68&lt;&gt;4),1.2,1)</f>
        <v>0</v>
      </c>
      <c r="ES6" s="263"/>
      <c r="ET6" s="264"/>
      <c r="EU6" s="265"/>
      <c r="EV6" s="266"/>
      <c r="EW6" s="267">
        <f t="shared" si="65"/>
        <v>0</v>
      </c>
      <c r="EX6" s="260">
        <f>+(IF(OR($B6=0,$C6=0,$D6=0,$DC$2&gt;$OE$1),0,IF(OR(ES6=0,EU6=0,EV6=0),0,MIN((VLOOKUP($D6,SALERYCODE,3,0))*(IF($D6=6,EV6,EU6))*((MIN((VLOOKUP($D6,SALERYCODE,5,0)),(IF($D6=6,EU6,EV6))))),MIN((VLOOKUP($D6,SALERYCODE,3,0)),(ES6+ET6))*(IF($D6=6,EV6,((MIN((VLOOKUP($D6,SALERYCODE,5,0)),EV6)))))))))/IF(AND($D6=2,'ראשי-פרטים כלליים וריכוז הוצאות'!$D$68&lt;&gt;4),1.2,1)</f>
        <v>0</v>
      </c>
      <c r="EY6" s="263"/>
      <c r="EZ6" s="264"/>
      <c r="FA6" s="265"/>
      <c r="FB6" s="266"/>
      <c r="FC6" s="267">
        <f t="shared" si="66"/>
        <v>0</v>
      </c>
      <c r="FD6" s="260">
        <f>+(IF(OR($B6=0,$C6=0,$D6=0,$DC$2&gt;$OE$1),0,IF(OR(EY6=0,FA6=0,FB6=0),0,MIN((VLOOKUP($D6,SALERYCODE,3,0))*(IF($D6=6,FB6,FA6))*((MIN((VLOOKUP($D6,SALERYCODE,5,0)),(IF($D6=6,FA6,FB6))))),MIN((VLOOKUP($D6,SALERYCODE,3,0)),(EY6+EZ6))*(IF($D6=6,FB6,((MIN((VLOOKUP($D6,SALERYCODE,5,0)),FB6)))))))))/IF(AND($D6=2,'ראשי-פרטים כלליים וריכוז הוצאות'!$D$68&lt;&gt;4),1.2,1)</f>
        <v>0</v>
      </c>
      <c r="FE6" s="263"/>
      <c r="FF6" s="264"/>
      <c r="FG6" s="265"/>
      <c r="FH6" s="266"/>
      <c r="FI6" s="267">
        <f t="shared" si="67"/>
        <v>0</v>
      </c>
      <c r="FJ6" s="260">
        <f>+(IF(OR($B6=0,$C6=0,$D6=0,$DC$2&gt;$OE$1),0,IF(OR(FE6=0,FG6=0,FH6=0),0,MIN((VLOOKUP($D6,SALERYCODE,3,0))*(IF($D6=6,FH6,FG6))*((MIN((VLOOKUP($D6,SALERYCODE,5,0)),(IF($D6=6,FG6,FH6))))),MIN((VLOOKUP($D6,SALERYCODE,3,0)),(FE6+FF6))*(IF($D6=6,FH6,((MIN((VLOOKUP($D6,SALERYCODE,5,0)),FH6)))))))))/IF(AND($D6=2,'ראשי-פרטים כלליים וריכוז הוצאות'!$D$68&lt;&gt;4),1.2,1)</f>
        <v>0</v>
      </c>
      <c r="FK6" s="263"/>
      <c r="FL6" s="264"/>
      <c r="FM6" s="265"/>
      <c r="FN6" s="266"/>
      <c r="FO6" s="267">
        <f t="shared" si="68"/>
        <v>0</v>
      </c>
      <c r="FP6" s="260">
        <f>+(IF(OR($B6=0,$C6=0,$D6=0,$DC$2&gt;$OE$1),0,IF(OR(FK6=0,FM6=0,FN6=0),0,MIN((VLOOKUP($D6,SALERYCODE,3,0))*(IF($D6=6,FN6,FM6))*((MIN((VLOOKUP($D6,SALERYCODE,5,0)),(IF($D6=6,FM6,FN6))))),MIN((VLOOKUP($D6,SALERYCODE,3,0)),(FK6+FL6))*(IF($D6=6,FN6,((MIN((VLOOKUP($D6,SALERYCODE,5,0)),FN6)))))))))/IF(AND($D6=2,'ראשי-פרטים כלליים וריכוז הוצאות'!$D$68&lt;&gt;4),1.2,1)</f>
        <v>0</v>
      </c>
      <c r="FQ6" s="263"/>
      <c r="FR6" s="264"/>
      <c r="FS6" s="265"/>
      <c r="FT6" s="266"/>
      <c r="FU6" s="267">
        <f t="shared" si="69"/>
        <v>0</v>
      </c>
      <c r="FV6" s="260">
        <f>+(IF(OR($B6=0,$C6=0,$D6=0,$DC$2&gt;$OE$1),0,IF(OR(FQ6=0,FS6=0,FT6=0),0,MIN((VLOOKUP($D6,SALERYCODE,3,0))*(IF($D6=6,FT6,FS6))*((MIN((VLOOKUP($D6,SALERYCODE,5,0)),(IF($D6=6,FS6,FT6))))),MIN((VLOOKUP($D6,SALERYCODE,3,0)),(FQ6+FR6))*(IF($D6=6,FT6,((MIN((VLOOKUP($D6,SALERYCODE,5,0)),FT6)))))))))/IF(AND($D6=2,'ראשי-פרטים כלליים וריכוז הוצאות'!$D$68&lt;&gt;4),1.2,1)</f>
        <v>0</v>
      </c>
      <c r="FW6" s="263"/>
      <c r="FX6" s="264"/>
      <c r="FY6" s="265"/>
      <c r="FZ6" s="266"/>
      <c r="GA6" s="267">
        <f t="shared" si="70"/>
        <v>0</v>
      </c>
      <c r="GB6" s="260">
        <f>+(IF(OR($B6=0,$C6=0,$D6=0,$DC$2&gt;$OE$1),0,IF(OR(FW6=0,FY6=0,FZ6=0),0,MIN((VLOOKUP($D6,SALERYCODE,3,0))*(IF($D6=6,FZ6,FY6))*((MIN((VLOOKUP($D6,SALERYCODE,5,0)),(IF($D6=6,FY6,FZ6))))),MIN((VLOOKUP($D6,SALERYCODE,3,0)),(FW6+FX6))*(IF($D6=6,FZ6,((MIN((VLOOKUP($D6,SALERYCODE,5,0)),FZ6)))))))))/IF(AND($D6=2,'ראשי-פרטים כלליים וריכוז הוצאות'!$D$68&lt;&gt;4),1.2,1)</f>
        <v>0</v>
      </c>
      <c r="GC6" s="263"/>
      <c r="GD6" s="264"/>
      <c r="GE6" s="265"/>
      <c r="GF6" s="266"/>
      <c r="GG6" s="267">
        <f t="shared" si="71"/>
        <v>0</v>
      </c>
      <c r="GH6" s="260">
        <f>+(IF(OR($B6=0,$C6=0,$D6=0,$DC$2&gt;$OE$1),0,IF(OR(GC6=0,GE6=0,GF6=0),0,MIN((VLOOKUP($D6,SALERYCODE,3,0))*(IF($D6=6,GF6,GE6))*((MIN((VLOOKUP($D6,SALERYCODE,5,0)),(IF($D6=6,GE6,GF6))))),MIN((VLOOKUP($D6,SALERYCODE,3,0)),(GC6+GD6))*(IF($D6=6,GF6,((MIN((VLOOKUP($D6,SALERYCODE,5,0)),GF6)))))))))/IF(AND($D6=2,'ראשי-פרטים כלליים וריכוז הוצאות'!$D$68&lt;&gt;4),1.2,1)</f>
        <v>0</v>
      </c>
      <c r="GI6" s="263"/>
      <c r="GJ6" s="264"/>
      <c r="GK6" s="265"/>
      <c r="GL6" s="266"/>
      <c r="GM6" s="267">
        <f t="shared" si="72"/>
        <v>0</v>
      </c>
      <c r="GN6" s="260">
        <f>+(IF(OR($B6=0,$C6=0,$D6=0,$DC$2&gt;$OE$1),0,IF(OR(GI6=0,GK6=0,GL6=0),0,MIN((VLOOKUP($D6,SALERYCODE,3,0))*(IF($D6=6,GL6,GK6))*((MIN((VLOOKUP($D6,SALERYCODE,5,0)),(IF($D6=6,GK6,GL6))))),MIN((VLOOKUP($D6,SALERYCODE,3,0)),(GI6+GJ6))*(IF($D6=6,GL6,((MIN((VLOOKUP($D6,SALERYCODE,5,0)),GL6)))))))))/IF(AND($D6=2,'ראשי-פרטים כלליים וריכוז הוצאות'!$D$68&lt;&gt;4),1.2,1)</f>
        <v>0</v>
      </c>
      <c r="GO6" s="263"/>
      <c r="GP6" s="264"/>
      <c r="GQ6" s="265"/>
      <c r="GR6" s="266"/>
      <c r="GS6" s="267">
        <f t="shared" si="73"/>
        <v>0</v>
      </c>
      <c r="GT6" s="260">
        <f>+(IF(OR($B6=0,$C6=0,$D6=0,$DC$2&gt;$OE$1),0,IF(OR(GO6=0,GQ6=0,GR6=0),0,MIN((VLOOKUP($D6,SALERYCODE,3,0))*(IF($D6=6,GR6,GQ6))*((MIN((VLOOKUP($D6,SALERYCODE,5,0)),(IF($D6=6,GQ6,GR6))))),MIN((VLOOKUP($D6,SALERYCODE,3,0)),(GO6+GP6))*(IF($D6=6,GR6,((MIN((VLOOKUP($D6,SALERYCODE,5,0)),GR6)))))))))/IF(AND($D6=2,'ראשי-פרטים כלליים וריכוז הוצאות'!$D$68&lt;&gt;4),1.2,1)</f>
        <v>0</v>
      </c>
      <c r="GU6" s="263"/>
      <c r="GV6" s="264"/>
      <c r="GW6" s="265"/>
      <c r="GX6" s="266"/>
      <c r="GY6" s="267">
        <f t="shared" si="74"/>
        <v>0</v>
      </c>
      <c r="GZ6" s="260">
        <f>+(IF(OR($B6=0,$C6=0,$D6=0,$DC$2&gt;$OE$1),0,IF(OR(GU6=0,GW6=0,GX6=0),0,MIN((VLOOKUP($D6,SALERYCODE,3,0))*(IF($D6=6,GX6,GW6))*((MIN((VLOOKUP($D6,SALERYCODE,5,0)),(IF($D6=6,GW6,GX6))))),MIN((VLOOKUP($D6,SALERYCODE,3,0)),(GU6+GV6))*(IF($D6=6,GX6,((MIN((VLOOKUP($D6,SALERYCODE,5,0)),GX6)))))))))/IF(AND($D6=2,'ראשי-פרטים כלליים וריכוז הוצאות'!$D$68&lt;&gt;4),1.2,1)</f>
        <v>0</v>
      </c>
      <c r="HA6" s="263"/>
      <c r="HB6" s="264"/>
      <c r="HC6" s="265"/>
      <c r="HD6" s="266"/>
      <c r="HE6" s="267">
        <f t="shared" si="75"/>
        <v>0</v>
      </c>
      <c r="HF6" s="260">
        <f>+(IF(OR($B6=0,$C6=0,$D6=0,$DC$2&gt;$OE$1),0,IF(OR(HA6=0,HC6=0,HD6=0),0,MIN((VLOOKUP($D6,SALERYCODE,3,0))*(IF($D6=6,HD6,HC6))*((MIN((VLOOKUP($D6,SALERYCODE,5,0)),(IF($D6=6,HC6,HD6))))),MIN((VLOOKUP($D6,SALERYCODE,3,0)),(HA6+HB6))*(IF($D6=6,HD6,((MIN((VLOOKUP($D6,SALERYCODE,5,0)),HD6)))))))))/IF(AND($D6=2,'ראשי-פרטים כלליים וריכוז הוצאות'!$D$68&lt;&gt;4),1.2,1)</f>
        <v>0</v>
      </c>
      <c r="HG6" s="263"/>
      <c r="HH6" s="264"/>
      <c r="HI6" s="265"/>
      <c r="HJ6" s="266"/>
      <c r="HK6" s="267">
        <f t="shared" si="76"/>
        <v>0</v>
      </c>
      <c r="HL6" s="260">
        <f>+(IF(OR($B6=0,$C6=0,$D6=0,$DC$2&gt;$OE$1),0,IF(OR(HG6=0,HI6=0,HJ6=0),0,MIN((VLOOKUP($D6,SALERYCODE,3,0))*(IF($D6=6,HJ6,HI6))*((MIN((VLOOKUP($D6,SALERYCODE,5,0)),(IF($D6=6,HI6,HJ6))))),MIN((VLOOKUP($D6,SALERYCODE,3,0)),(HG6+HH6))*(IF($D6=6,HJ6,((MIN((VLOOKUP($D6,SALERYCODE,5,0)),HJ6)))))))))/IF(AND($D6=2,'ראשי-פרטים כלליים וריכוז הוצאות'!$D$68&lt;&gt;4),1.2,1)</f>
        <v>0</v>
      </c>
      <c r="HM6" s="263"/>
      <c r="HN6" s="264"/>
      <c r="HO6" s="265"/>
      <c r="HP6" s="266"/>
      <c r="HQ6" s="267">
        <f t="shared" si="77"/>
        <v>0</v>
      </c>
      <c r="HR6" s="260">
        <f>+(IF(OR($B6=0,$C6=0,$D6=0,$DC$2&gt;$OE$1),0,IF(OR(HM6=0,HO6=0,HP6=0),0,MIN((VLOOKUP($D6,SALERYCODE,3,0))*(IF($D6=6,HP6,HO6))*((MIN((VLOOKUP($D6,SALERYCODE,5,0)),(IF($D6=6,HO6,HP6))))),MIN((VLOOKUP($D6,SALERYCODE,3,0)),(HM6+HN6))*(IF($D6=6,HP6,((MIN((VLOOKUP($D6,SALERYCODE,5,0)),HP6)))))))))/IF(AND($D6=2,'ראשי-פרטים כלליים וריכוז הוצאות'!$D$68&lt;&gt;4),1.2,1)</f>
        <v>0</v>
      </c>
      <c r="HS6" s="263"/>
      <c r="HT6" s="264"/>
      <c r="HU6" s="265"/>
      <c r="HV6" s="266"/>
      <c r="HW6" s="267">
        <f t="shared" si="78"/>
        <v>0</v>
      </c>
      <c r="HX6" s="260">
        <f>+(IF(OR($B6=0,$C6=0,$D6=0,$DC$2&gt;$OE$1),0,IF(OR(HS6=0,HU6=0,HV6=0),0,MIN((VLOOKUP($D6,SALERYCODE,3,0))*(IF($D6=6,HV6,HU6))*((MIN((VLOOKUP($D6,SALERYCODE,5,0)),(IF($D6=6,HU6,HV6))))),MIN((VLOOKUP($D6,SALERYCODE,3,0)),(HS6+HT6))*(IF($D6=6,HV6,((MIN((VLOOKUP($D6,SALERYCODE,5,0)),HV6)))))))))/IF(AND($D6=2,'ראשי-פרטים כלליים וריכוז הוצאות'!$D$68&lt;&gt;4),1.2,1)</f>
        <v>0</v>
      </c>
      <c r="HY6" s="263"/>
      <c r="HZ6" s="264"/>
      <c r="IA6" s="265"/>
      <c r="IB6" s="266"/>
      <c r="IC6" s="267">
        <f t="shared" si="79"/>
        <v>0</v>
      </c>
      <c r="ID6" s="260">
        <f>+(IF(OR($B6=0,$C6=0,$D6=0,$DC$2&gt;$OE$1),0,IF(OR(HY6=0,IA6=0,IB6=0),0,MIN((VLOOKUP($D6,SALERYCODE,3,0))*(IF($D6=6,IB6,IA6))*((MIN((VLOOKUP($D6,SALERYCODE,5,0)),(IF($D6=6,IA6,IB6))))),MIN((VLOOKUP($D6,SALERYCODE,3,0)),(HY6+HZ6))*(IF($D6=6,IB6,((MIN((VLOOKUP($D6,SALERYCODE,5,0)),IB6)))))))))/IF(AND($D6=2,'ראשי-פרטים כלליים וריכוז הוצאות'!$D$68&lt;&gt;4),1.2,1)</f>
        <v>0</v>
      </c>
      <c r="IE6" s="263"/>
      <c r="IF6" s="264"/>
      <c r="IG6" s="265"/>
      <c r="IH6" s="266"/>
      <c r="II6" s="267">
        <f t="shared" si="80"/>
        <v>0</v>
      </c>
      <c r="IJ6" s="260">
        <f>+(IF(OR($B6=0,$C6=0,$D6=0,$DC$2&gt;$OE$1),0,IF(OR(IE6=0,IG6=0,IH6=0),0,MIN((VLOOKUP($D6,SALERYCODE,3,0))*(IF($D6=6,IH6,IG6))*((MIN((VLOOKUP($D6,SALERYCODE,5,0)),(IF($D6=6,IG6,IH6))))),MIN((VLOOKUP($D6,SALERYCODE,3,0)),(IE6+IF6))*(IF($D6=6,IH6,((MIN((VLOOKUP($D6,SALERYCODE,5,0)),IH6)))))))))/IF(AND($D6=2,'ראשי-פרטים כלליים וריכוז הוצאות'!$D$68&lt;&gt;4),1.2,1)</f>
        <v>0</v>
      </c>
      <c r="IK6" s="263"/>
      <c r="IL6" s="264"/>
      <c r="IM6" s="265"/>
      <c r="IN6" s="266"/>
      <c r="IO6" s="267">
        <f t="shared" si="81"/>
        <v>0</v>
      </c>
      <c r="IP6" s="260">
        <f>+(IF(OR($B6=0,$C6=0,$D6=0,$DC$2&gt;$OE$1),0,IF(OR(IK6=0,IM6=0,IN6=0),0,MIN((VLOOKUP($D6,SALERYCODE,3,0))*(IF($D6=6,IN6,IM6))*((MIN((VLOOKUP($D6,SALERYCODE,5,0)),(IF($D6=6,IM6,IN6))))),MIN((VLOOKUP($D6,SALERYCODE,3,0)),(IK6+IL6))*(IF($D6=6,IN6,((MIN((VLOOKUP($D6,SALERYCODE,5,0)),IN6)))))))))/IF(AND($D6=2,'ראשי-פרטים כלליים וריכוז הוצאות'!$D$68&lt;&gt;4),1.2,1)</f>
        <v>0</v>
      </c>
      <c r="IQ6" s="263"/>
      <c r="IR6" s="264"/>
      <c r="IS6" s="265"/>
      <c r="IT6" s="266"/>
      <c r="IU6" s="267">
        <f t="shared" si="82"/>
        <v>0</v>
      </c>
      <c r="IV6" s="260">
        <f>+(IF(OR($B6=0,$C6=0,$D6=0,$DC$2&gt;$OE$1),0,IF(OR(IQ6=0,IS6=0,IT6=0),0,MIN((VLOOKUP($D6,SALERYCODE,3,0))*(IF($D6=6,IT6,IS6))*((MIN((VLOOKUP($D6,SALERYCODE,5,0)),(IF($D6=6,IS6,IT6))))),MIN((VLOOKUP($D6,SALERYCODE,3,0)),(IQ6+IR6))*(IF($D6=6,IT6,((MIN((VLOOKUP($D6,SALERYCODE,5,0)),IT6)))))))))/IF(AND($D6=2,'ראשי-פרטים כלליים וריכוז הוצאות'!$D$68&lt;&gt;4),1.2,1)</f>
        <v>0</v>
      </c>
      <c r="IW6" s="263"/>
      <c r="IX6" s="264"/>
      <c r="IY6" s="265"/>
      <c r="IZ6" s="266"/>
      <c r="JA6" s="267">
        <f t="shared" si="83"/>
        <v>0</v>
      </c>
      <c r="JB6" s="260">
        <f>+(IF(OR($B6=0,$C6=0,$D6=0,$DC$2&gt;$OE$1),0,IF(OR(IW6=0,IY6=0,IZ6=0),0,MIN((VLOOKUP($D6,SALERYCODE,3,0))*(IF($D6=6,IZ6,IY6))*((MIN((VLOOKUP($D6,SALERYCODE,5,0)),(IF($D6=6,IY6,IZ6))))),MIN((VLOOKUP($D6,SALERYCODE,3,0)),(IW6+IX6))*(IF($D6=6,IZ6,((MIN((VLOOKUP($D6,SALERYCODE,5,0)),IZ6)))))))))/IF(AND($D6=2,'ראשי-פרטים כלליים וריכוז הוצאות'!$D$68&lt;&gt;4),1.2,1)</f>
        <v>0</v>
      </c>
      <c r="JC6" s="263"/>
      <c r="JD6" s="264"/>
      <c r="JE6" s="265"/>
      <c r="JF6" s="266"/>
      <c r="JG6" s="267">
        <f t="shared" si="84"/>
        <v>0</v>
      </c>
      <c r="JH6" s="260">
        <f>+(IF(OR($B6=0,$C6=0,$D6=0,$DC$2&gt;$OE$1),0,IF(OR(JC6=0,JE6=0,JF6=0),0,MIN((VLOOKUP($D6,SALERYCODE,3,0))*(IF($D6=6,JF6,JE6))*((MIN((VLOOKUP($D6,SALERYCODE,5,0)),(IF($D6=6,JE6,JF6))))),MIN((VLOOKUP($D6,SALERYCODE,3,0)),(JC6+JD6))*(IF($D6=6,JF6,((MIN((VLOOKUP($D6,SALERYCODE,5,0)),JF6)))))))))/IF(AND($D6=2,'ראשי-פרטים כלליים וריכוז הוצאות'!$D$68&lt;&gt;4),1.2,1)</f>
        <v>0</v>
      </c>
      <c r="JI6" s="263"/>
      <c r="JJ6" s="264"/>
      <c r="JK6" s="265"/>
      <c r="JL6" s="266"/>
      <c r="JM6" s="267">
        <f t="shared" si="85"/>
        <v>0</v>
      </c>
      <c r="JN6" s="260">
        <f>+(IF(OR($B6=0,$C6=0,$D6=0,$DC$2&gt;$OE$1),0,IF(OR(JI6=0,JK6=0,JL6=0),0,MIN((VLOOKUP($D6,SALERYCODE,3,0))*(IF($D6=6,JL6,JK6))*((MIN((VLOOKUP($D6,SALERYCODE,5,0)),(IF($D6=6,JK6,JL6))))),MIN((VLOOKUP($D6,SALERYCODE,3,0)),(JI6+JJ6))*(IF($D6=6,JL6,((MIN((VLOOKUP($D6,SALERYCODE,5,0)),JL6)))))))))/IF(AND($D6=2,'ראשי-פרטים כלליים וריכוז הוצאות'!$D$68&lt;&gt;4),1.2,1)</f>
        <v>0</v>
      </c>
      <c r="JO6" s="263"/>
      <c r="JP6" s="264"/>
      <c r="JQ6" s="265"/>
      <c r="JR6" s="266"/>
      <c r="JS6" s="267">
        <f t="shared" si="86"/>
        <v>0</v>
      </c>
      <c r="JT6" s="260">
        <f>+(IF(OR($B6=0,$C6=0,$D6=0,$DC$2&gt;$OE$1),0,IF(OR(JO6=0,JQ6=0,JR6=0),0,MIN((VLOOKUP($D6,SALERYCODE,3,0))*(IF($D6=6,JR6,JQ6))*((MIN((VLOOKUP($D6,SALERYCODE,5,0)),(IF($D6=6,JQ6,JR6))))),MIN((VLOOKUP($D6,SALERYCODE,3,0)),(JO6+JP6))*(IF($D6=6,JR6,((MIN((VLOOKUP($D6,SALERYCODE,5,0)),JR6)))))))))/IF(AND($D6=2,'ראשי-פרטים כלליים וריכוז הוצאות'!$D$68&lt;&gt;4),1.2,1)</f>
        <v>0</v>
      </c>
      <c r="JU6" s="263"/>
      <c r="JV6" s="264"/>
      <c r="JW6" s="265"/>
      <c r="JX6" s="266"/>
      <c r="JY6" s="267">
        <f t="shared" si="87"/>
        <v>0</v>
      </c>
      <c r="JZ6" s="260">
        <f>+(IF(OR($B6=0,$C6=0,$D6=0,$DC$2&gt;$OE$1),0,IF(OR(JU6=0,JW6=0,JX6=0),0,MIN((VLOOKUP($D6,SALERYCODE,3,0))*(IF($D6=6,JX6,JW6))*((MIN((VLOOKUP($D6,SALERYCODE,5,0)),(IF($D6=6,JW6,JX6))))),MIN((VLOOKUP($D6,SALERYCODE,3,0)),(JU6+JV6))*(IF($D6=6,JX6,((MIN((VLOOKUP($D6,SALERYCODE,5,0)),JX6)))))))))/IF(AND($D6=2,'ראשי-פרטים כלליים וריכוז הוצאות'!$D$68&lt;&gt;4),1.2,1)</f>
        <v>0</v>
      </c>
      <c r="KA6" s="263"/>
      <c r="KB6" s="264"/>
      <c r="KC6" s="265"/>
      <c r="KD6" s="266"/>
      <c r="KE6" s="267">
        <f t="shared" si="88"/>
        <v>0</v>
      </c>
      <c r="KF6" s="260">
        <f>+(IF(OR($B6=0,$C6=0,$D6=0,$DC$2&gt;$OE$1),0,IF(OR(KA6=0,KC6=0,KD6=0),0,MIN((VLOOKUP($D6,SALERYCODE,3,0))*(IF($D6=6,KD6,KC6))*((MIN((VLOOKUP($D6,SALERYCODE,5,0)),(IF($D6=6,KC6,KD6))))),MIN((VLOOKUP($D6,SALERYCODE,3,0)),(KA6+KB6))*(IF($D6=6,KD6,((MIN((VLOOKUP($D6,SALERYCODE,5,0)),KD6)))))))))/IF(AND($D6=2,'ראשי-פרטים כלליים וריכוז הוצאות'!$D$68&lt;&gt;4),1.2,1)</f>
        <v>0</v>
      </c>
      <c r="KG6" s="263"/>
      <c r="KH6" s="264"/>
      <c r="KI6" s="265"/>
      <c r="KJ6" s="266"/>
      <c r="KK6" s="267">
        <f t="shared" si="89"/>
        <v>0</v>
      </c>
      <c r="KL6" s="260">
        <f>+(IF(OR($B6=0,$C6=0,$D6=0,$DC$2&gt;$OE$1),0,IF(OR(KG6=0,KI6=0,KJ6=0),0,MIN((VLOOKUP($D6,SALERYCODE,3,0))*(IF($D6=6,KJ6,KI6))*((MIN((VLOOKUP($D6,SALERYCODE,5,0)),(IF($D6=6,KI6,KJ6))))),MIN((VLOOKUP($D6,SALERYCODE,3,0)),(KG6+KH6))*(IF($D6=6,KJ6,((MIN((VLOOKUP($D6,SALERYCODE,5,0)),KJ6)))))))))/IF(AND($D6=2,'ראשי-פרטים כלליים וריכוז הוצאות'!$D$68&lt;&gt;4),1.2,1)</f>
        <v>0</v>
      </c>
      <c r="KM6" s="263"/>
      <c r="KN6" s="264"/>
      <c r="KO6" s="265"/>
      <c r="KP6" s="266"/>
      <c r="KQ6" s="267">
        <f t="shared" si="90"/>
        <v>0</v>
      </c>
      <c r="KR6" s="260">
        <f>+(IF(OR($B6=0,$C6=0,$D6=0,$DC$2&gt;$OE$1),0,IF(OR(KM6=0,KO6=0,KP6=0),0,MIN((VLOOKUP($D6,SALERYCODE,3,0))*(IF($D6=6,KP6,KO6))*((MIN((VLOOKUP($D6,SALERYCODE,5,0)),(IF($D6=6,KO6,KP6))))),MIN((VLOOKUP($D6,SALERYCODE,3,0)),(KM6+KN6))*(IF($D6=6,KP6,((MIN((VLOOKUP($D6,SALERYCODE,5,0)),KP6)))))))))/IF(AND($D6=2,'ראשי-פרטים כלליים וריכוז הוצאות'!$D$68&lt;&gt;4),1.2,1)</f>
        <v>0</v>
      </c>
      <c r="KS6" s="263"/>
      <c r="KT6" s="264"/>
      <c r="KU6" s="265"/>
      <c r="KV6" s="266"/>
      <c r="KW6" s="267">
        <f t="shared" si="91"/>
        <v>0</v>
      </c>
      <c r="KX6" s="260">
        <f>+(IF(OR($B6=0,$C6=0,$D6=0,$DC$2&gt;$OE$1),0,IF(OR(KS6=0,KU6=0,KV6=0),0,MIN((VLOOKUP($D6,SALERYCODE,3,0))*(IF($D6=6,KV6,KU6))*((MIN((VLOOKUP($D6,SALERYCODE,5,0)),(IF($D6=6,KU6,KV6))))),MIN((VLOOKUP($D6,SALERYCODE,3,0)),(KS6+KT6))*(IF($D6=6,KV6,((MIN((VLOOKUP($D6,SALERYCODE,5,0)),KV6)))))))))/IF(AND($D6=2,'ראשי-פרטים כלליים וריכוז הוצאות'!$D$68&lt;&gt;4),1.2,1)</f>
        <v>0</v>
      </c>
      <c r="KY6" s="263"/>
      <c r="KZ6" s="264"/>
      <c r="LA6" s="265"/>
      <c r="LB6" s="266"/>
      <c r="LC6" s="267">
        <f t="shared" si="92"/>
        <v>0</v>
      </c>
      <c r="LD6" s="260">
        <f>+(IF(OR($B6=0,$C6=0,$D6=0,$DC$2&gt;$OE$1),0,IF(OR(KY6=0,LA6=0,LB6=0),0,MIN((VLOOKUP($D6,SALERYCODE,3,0))*(IF($D6=6,LB6,LA6))*((MIN((VLOOKUP($D6,SALERYCODE,5,0)),(IF($D6=6,LA6,LB6))))),MIN((VLOOKUP($D6,SALERYCODE,3,0)),(KY6+KZ6))*(IF($D6=6,LB6,((MIN((VLOOKUP($D6,SALERYCODE,5,0)),LB6)))))))))/IF(AND($D6=2,'ראשי-פרטים כלליים וריכוז הוצאות'!$D$68&lt;&gt;4),1.2,1)</f>
        <v>0</v>
      </c>
      <c r="LE6" s="263"/>
      <c r="LF6" s="264"/>
      <c r="LG6" s="265"/>
      <c r="LH6" s="266"/>
      <c r="LI6" s="267">
        <f t="shared" si="93"/>
        <v>0</v>
      </c>
      <c r="LJ6" s="260">
        <f>+(IF(OR($B6=0,$C6=0,$D6=0,$DC$2&gt;$OE$1),0,IF(OR(LE6=0,LG6=0,LH6=0),0,MIN((VLOOKUP($D6,SALERYCODE,3,0))*(IF($D6=6,LH6,LG6))*((MIN((VLOOKUP($D6,SALERYCODE,5,0)),(IF($D6=6,LG6,LH6))))),MIN((VLOOKUP($D6,SALERYCODE,3,0)),(LE6+LF6))*(IF($D6=6,LH6,((MIN((VLOOKUP($D6,SALERYCODE,5,0)),LH6)))))))))/IF(AND($D6=2,'ראשי-פרטים כלליים וריכוז הוצאות'!$D$68&lt;&gt;4),1.2,1)</f>
        <v>0</v>
      </c>
      <c r="LK6" s="263"/>
      <c r="LL6" s="264"/>
      <c r="LM6" s="265"/>
      <c r="LN6" s="266"/>
      <c r="LO6" s="267">
        <f t="shared" si="94"/>
        <v>0</v>
      </c>
      <c r="LP6" s="260">
        <f>+(IF(OR($B6=0,$C6=0,$D6=0,$DC$2&gt;$OE$1),0,IF(OR(LK6=0,LM6=0,LN6=0),0,MIN((VLOOKUP($D6,SALERYCODE,3,0))*(IF($D6=6,LN6,LM6))*((MIN((VLOOKUP($D6,SALERYCODE,5,0)),(IF($D6=6,LM6,LN6))))),MIN((VLOOKUP($D6,SALERYCODE,3,0)),(LK6+LL6))*(IF($D6=6,LN6,((MIN((VLOOKUP($D6,SALERYCODE,5,0)),LN6)))))))))/IF(AND($D6=2,'ראשי-פרטים כלליים וריכוז הוצאות'!$D$68&lt;&gt;4),1.2,1)</f>
        <v>0</v>
      </c>
      <c r="LQ6" s="263"/>
      <c r="LR6" s="264"/>
      <c r="LS6" s="265"/>
      <c r="LT6" s="266"/>
      <c r="LU6" s="267">
        <f t="shared" si="95"/>
        <v>0</v>
      </c>
      <c r="LV6" s="260">
        <f>+(IF(OR($B6=0,$C6=0,$D6=0,$DC$2&gt;$OE$1),0,IF(OR(LQ6=0,LS6=0,LT6=0),0,MIN((VLOOKUP($D6,SALERYCODE,3,0))*(IF($D6=6,LT6,LS6))*((MIN((VLOOKUP($D6,SALERYCODE,5,0)),(IF($D6=6,LS6,LT6))))),MIN((VLOOKUP($D6,SALERYCODE,3,0)),(LQ6+LR6))*(IF($D6=6,LT6,((MIN((VLOOKUP($D6,SALERYCODE,5,0)),LT6)))))))))/IF(AND($D6=2,'ראשי-פרטים כלליים וריכוז הוצאות'!$D$68&lt;&gt;4),1.2,1)</f>
        <v>0</v>
      </c>
      <c r="LW6" s="263"/>
      <c r="LX6" s="264"/>
      <c r="LY6" s="265"/>
      <c r="LZ6" s="266"/>
      <c r="MA6" s="267">
        <f t="shared" si="96"/>
        <v>0</v>
      </c>
      <c r="MB6" s="260">
        <f>+(IF(OR($B6=0,$C6=0,$D6=0,$DC$2&gt;$OE$1),0,IF(OR(LW6=0,LY6=0,LZ6=0),0,MIN((VLOOKUP($D6,SALERYCODE,3,0))*(IF($D6=6,LZ6,LY6))*((MIN((VLOOKUP($D6,SALERYCODE,5,0)),(IF($D6=6,LY6,LZ6))))),MIN((VLOOKUP($D6,SALERYCODE,3,0)),(LW6+LX6))*(IF($D6=6,LZ6,((MIN((VLOOKUP($D6,SALERYCODE,5,0)),LZ6)))))))))/IF(AND($D6=2,'ראשי-פרטים כלליים וריכוז הוצאות'!$D$68&lt;&gt;4),1.2,1)</f>
        <v>0</v>
      </c>
      <c r="MC6" s="263"/>
      <c r="MD6" s="264"/>
      <c r="ME6" s="265"/>
      <c r="MF6" s="266"/>
      <c r="MG6" s="267">
        <f t="shared" si="97"/>
        <v>0</v>
      </c>
      <c r="MH6" s="260">
        <f>+(IF(OR($B6=0,$C6=0,$D6=0,$DC$2&gt;$OE$1),0,IF(OR(MC6=0,ME6=0,MF6=0),0,MIN((VLOOKUP($D6,SALERYCODE,3,0))*(IF($D6=6,MF6,ME6))*((MIN((VLOOKUP($D6,SALERYCODE,5,0)),(IF($D6=6,ME6,MF6))))),MIN((VLOOKUP($D6,SALERYCODE,3,0)),(MC6+MD6))*(IF($D6=6,MF6,((MIN((VLOOKUP($D6,SALERYCODE,5,0)),MF6)))))))))/IF(AND($D6=2,'ראשי-פרטים כלליים וריכוז הוצאות'!$D$68&lt;&gt;4),1.2,1)</f>
        <v>0</v>
      </c>
      <c r="MI6" s="263"/>
      <c r="MJ6" s="264"/>
      <c r="MK6" s="265"/>
      <c r="ML6" s="266"/>
      <c r="MM6" s="267">
        <f t="shared" si="98"/>
        <v>0</v>
      </c>
      <c r="MN6" s="260">
        <f>+(IF(OR($B6=0,$C6=0,$D6=0,$DC$2&gt;$OE$1),0,IF(OR(MI6=0,MK6=0,ML6=0),0,MIN((VLOOKUP($D6,SALERYCODE,3,0))*(IF($D6=6,ML6,MK6))*((MIN((VLOOKUP($D6,SALERYCODE,5,0)),(IF($D6=6,MK6,ML6))))),MIN((VLOOKUP($D6,SALERYCODE,3,0)),(MI6+MJ6))*(IF($D6=6,ML6,((MIN((VLOOKUP($D6,SALERYCODE,5,0)),ML6)))))))))/IF(AND($D6=2,'ראשי-פרטים כלליים וריכוז הוצאות'!$D$68&lt;&gt;4),1.2,1)</f>
        <v>0</v>
      </c>
      <c r="MO6" s="263"/>
      <c r="MP6" s="264"/>
      <c r="MQ6" s="265"/>
      <c r="MR6" s="266"/>
      <c r="MS6" s="267">
        <f t="shared" si="99"/>
        <v>0</v>
      </c>
      <c r="MT6" s="260">
        <f>+(IF(OR($B6=0,$C6=0,$D6=0,$DC$2&gt;$OE$1),0,IF(OR(MO6=0,MQ6=0,MR6=0),0,MIN((VLOOKUP($D6,SALERYCODE,3,0))*(IF($D6=6,MR6,MQ6))*((MIN((VLOOKUP($D6,SALERYCODE,5,0)),(IF($D6=6,MQ6,MR6))))),MIN((VLOOKUP($D6,SALERYCODE,3,0)),(MO6+MP6))*(IF($D6=6,MR6,((MIN((VLOOKUP($D6,SALERYCODE,5,0)),MR6)))))))))/IF(AND($D6=2,'ראשי-פרטים כלליים וריכוז הוצאות'!$D$68&lt;&gt;4),1.2,1)</f>
        <v>0</v>
      </c>
      <c r="MU6" s="263"/>
      <c r="MV6" s="264"/>
      <c r="MW6" s="265"/>
      <c r="MX6" s="266"/>
      <c r="MY6" s="267">
        <f t="shared" si="100"/>
        <v>0</v>
      </c>
      <c r="MZ6" s="260">
        <f>+(IF(OR($B6=0,$C6=0,$D6=0,$DC$2&gt;$OE$1),0,IF(OR(MU6=0,MW6=0,MX6=0),0,MIN((VLOOKUP($D6,SALERYCODE,3,0))*(IF($D6=6,MX6,MW6))*((MIN((VLOOKUP($D6,SALERYCODE,5,0)),(IF($D6=6,MW6,MX6))))),MIN((VLOOKUP($D6,SALERYCODE,3,0)),(MU6+MV6))*(IF($D6=6,MX6,((MIN((VLOOKUP($D6,SALERYCODE,5,0)),MX6)))))))))/IF(AND($D6=2,'ראשי-פרטים כלליים וריכוז הוצאות'!$D$68&lt;&gt;4),1.2,1)</f>
        <v>0</v>
      </c>
      <c r="NA6" s="263"/>
      <c r="NB6" s="264"/>
      <c r="NC6" s="265"/>
      <c r="ND6" s="266"/>
      <c r="NE6" s="267">
        <f t="shared" si="101"/>
        <v>0</v>
      </c>
      <c r="NF6" s="260">
        <f>+(IF(OR($B6=0,$C6=0,$D6=0,$DC$2&gt;$OE$1),0,IF(OR(NA6=0,NC6=0,ND6=0),0,MIN((VLOOKUP($D6,SALERYCODE,3,0))*(IF($D6=6,ND6,NC6))*((MIN((VLOOKUP($D6,SALERYCODE,5,0)),(IF($D6=6,NC6,ND6))))),MIN((VLOOKUP($D6,SALERYCODE,3,0)),(NA6+NB6))*(IF($D6=6,ND6,((MIN((VLOOKUP($D6,SALERYCODE,5,0)),ND6)))))))))/IF(AND($D6=2,'ראשי-פרטים כלליים וריכוז הוצאות'!$D$68&lt;&gt;4),1.2,1)</f>
        <v>0</v>
      </c>
      <c r="NG6" s="263"/>
      <c r="NH6" s="264"/>
      <c r="NI6" s="265"/>
      <c r="NJ6" s="266"/>
      <c r="NK6" s="267">
        <f t="shared" si="102"/>
        <v>0</v>
      </c>
      <c r="NL6" s="260">
        <f>+(IF(OR($B6=0,$C6=0,$D6=0,$DC$2&gt;$OE$1),0,IF(OR(NG6=0,NI6=0,NJ6=0),0,MIN((VLOOKUP($D6,SALERYCODE,3,0))*(IF($D6=6,NJ6,NI6))*((MIN((VLOOKUP($D6,SALERYCODE,5,0)),(IF($D6=6,NI6,NJ6))))),MIN((VLOOKUP($D6,SALERYCODE,3,0)),(NG6+NH6))*(IF($D6=6,NJ6,((MIN((VLOOKUP($D6,SALERYCODE,5,0)),NJ6)))))))))/IF(AND($D6=2,'ראשי-פרטים כלליים וריכוז הוצאות'!$D$68&lt;&gt;4),1.2,1)</f>
        <v>0</v>
      </c>
      <c r="NM6" s="263"/>
      <c r="NN6" s="264"/>
      <c r="NO6" s="265"/>
      <c r="NP6" s="266"/>
      <c r="NQ6" s="267">
        <f t="shared" si="103"/>
        <v>0</v>
      </c>
      <c r="NR6" s="260">
        <f>+(IF(OR($B6=0,$C6=0,$D6=0,$DC$2&gt;$OE$1),0,IF(OR(NM6=0,NO6=0,NP6=0),0,MIN((VLOOKUP($D6,SALERYCODE,3,0))*(IF($D6=6,NP6,NO6))*((MIN((VLOOKUP($D6,SALERYCODE,5,0)),(IF($D6=6,NO6,NP6))))),MIN((VLOOKUP($D6,SALERYCODE,3,0)),(NM6+NN6))*(IF($D6=6,NP6,((MIN((VLOOKUP($D6,SALERYCODE,5,0)),NP6)))))))))/IF(AND($D6=2,'ראשי-פרטים כלליים וריכוז הוצאות'!$D$68&lt;&gt;4),1.2,1)</f>
        <v>0</v>
      </c>
      <c r="NS6" s="263"/>
      <c r="NT6" s="264"/>
      <c r="NU6" s="265"/>
      <c r="NV6" s="266"/>
      <c r="NW6" s="267">
        <f t="shared" si="104"/>
        <v>0</v>
      </c>
      <c r="NX6" s="260">
        <f>+(IF(OR($B6=0,$C6=0,$D6=0,$DC$2&gt;$OE$1),0,IF(OR(NS6=0,NU6=0,NV6=0),0,MIN((VLOOKUP($D6,SALERYCODE,3,0))*(IF($D6=6,NV6,NU6))*((MIN((VLOOKUP($D6,SALERYCODE,5,0)),(IF($D6=6,NU6,NV6))))),MIN((VLOOKUP($D6,SALERYCODE,3,0)),(NS6+NT6))*(IF($D6=6,NV6,((MIN((VLOOKUP($D6,SALERYCODE,5,0)),NV6)))))))))/IF(AND($D6=2,'ראשי-פרטים כלליים וריכוז הוצאות'!$D$68&lt;&gt;4),1.2,1)</f>
        <v>0</v>
      </c>
      <c r="NY6" s="263"/>
      <c r="NZ6" s="264"/>
      <c r="OA6" s="265"/>
      <c r="OB6" s="266"/>
      <c r="OC6" s="267">
        <f t="shared" si="105"/>
        <v>0</v>
      </c>
      <c r="OD6" s="260">
        <f>+(IF(OR($B6=0,$C6=0,$D6=0,$DC$2&gt;$OE$1),0,IF(OR(NY6=0,OA6=0,OB6=0),0,MIN((VLOOKUP($D6,SALERYCODE,3,0))*(IF($D6=6,OB6,OA6))*((MIN((VLOOKUP($D6,SALERYCODE,5,0)),(IF($D6=6,OA6,OB6))))),MIN((VLOOKUP($D6,SALERYCODE,3,0)),(NY6+NZ6))*(IF($D6=6,OB6,((MIN((VLOOKUP($D6,SALERYCODE,5,0)),OB6)))))))))/IF(AND($D6=2,'ראשי-פרטים כלליים וריכוז הוצאות'!$D$68&lt;&gt;4),1.2,1)</f>
        <v>0</v>
      </c>
      <c r="OE6" s="275">
        <f t="shared" si="111"/>
        <v>0</v>
      </c>
      <c r="OF6" s="283">
        <f t="shared" si="112"/>
        <v>9.9999999999999995E-7</v>
      </c>
      <c r="OG6" s="276">
        <f t="shared" si="113"/>
        <v>0</v>
      </c>
      <c r="OH6" s="275">
        <f t="shared" si="114"/>
        <v>0</v>
      </c>
      <c r="OI6" s="275">
        <v>0</v>
      </c>
      <c r="OJ6" s="258">
        <f t="shared" si="115"/>
        <v>0</v>
      </c>
      <c r="OK6" s="284"/>
      <c r="OL6" s="116">
        <f>MIN(OJ6+OK6*OF6*OE6/$OL$1/IF(AND($D6=2,'ראשי-פרטים כלליים וריכוז הוצאות'!$D$68&lt;&gt;4),1.2,1),IF($D6&gt;0,VLOOKUP($D6,SALERYCODE,3,0)*12*OG6,0))</f>
        <v>0</v>
      </c>
      <c r="OM6" s="95">
        <f t="shared" si="106"/>
        <v>0</v>
      </c>
      <c r="ON6" s="11">
        <f t="shared" si="107"/>
        <v>0</v>
      </c>
      <c r="OO6" s="11">
        <f t="shared" si="108"/>
        <v>0</v>
      </c>
      <c r="OP6" s="22">
        <f t="shared" si="109"/>
        <v>0</v>
      </c>
      <c r="OQ6" s="11">
        <f t="shared" si="110"/>
        <v>0</v>
      </c>
      <c r="OR6" s="11">
        <f t="shared" si="116"/>
        <v>0</v>
      </c>
      <c r="OS6" s="35"/>
      <c r="OT6" s="35"/>
      <c r="OU6" s="43"/>
    </row>
    <row r="7" spans="1:500" ht="24" customHeight="1" x14ac:dyDescent="0.2">
      <c r="A7" s="282">
        <v>4</v>
      </c>
      <c r="B7" s="269"/>
      <c r="C7" s="270"/>
      <c r="D7" s="271"/>
      <c r="E7" s="263"/>
      <c r="F7" s="264"/>
      <c r="G7" s="265"/>
      <c r="H7" s="266"/>
      <c r="I7" s="267">
        <f t="shared" si="41"/>
        <v>0</v>
      </c>
      <c r="J7" s="260">
        <f>(IF(OR($B7=0,$C7=0,$D7=0,$E$2&gt;$OE$1),0,IF(OR($E7=0,$G7=0,$H7=0),0,MIN((VLOOKUP($D7,SALERYCODE,3,0))*(IF($D7=6,$H7,$G7))*((MIN((VLOOKUP($D7,SALERYCODE,5,0)),(IF($D7=6,$G7,$H7))))),MIN((VLOOKUP($D7,SALERYCODE,3,0)),($E7+$F7))*(IF($D7=6,$H7,((MIN((VLOOKUP($D7,SALERYCODE,5,0)),$H7)))))))))/IF(AND($D7=2,'ראשי-פרטים כלליים וריכוז הוצאות'!$D$68&lt;&gt;4),1.2,1)</f>
        <v>0</v>
      </c>
      <c r="K7" s="263"/>
      <c r="L7" s="264"/>
      <c r="M7" s="265"/>
      <c r="N7" s="266"/>
      <c r="O7" s="267">
        <f t="shared" si="42"/>
        <v>0</v>
      </c>
      <c r="P7" s="260">
        <f>+(IF(OR($B7=0,$C7=0,$D7=0,$K$2&gt;$OE$1),0,IF(OR($K7=0,$M7=0,$N7=0),0,MIN((VLOOKUP($D7,SALERYCODE,3,0))*(IF($D7=6,$N7,$M7))*((MIN((VLOOKUP($D7,SALERYCODE,5,0)),(IF($D7=6,$M7,$N7))))),MIN((VLOOKUP($D7,SALERYCODE,3,0)),($K7+$L7))*(IF($D7=6,$N7,((MIN((VLOOKUP($D7,SALERYCODE,5,0)),$N7)))))))))/IF(AND($D7=2,'ראשי-פרטים כלליים וריכוז הוצאות'!$D$68&lt;&gt;4),1.2,1)</f>
        <v>0</v>
      </c>
      <c r="Q7" s="263"/>
      <c r="R7" s="264"/>
      <c r="S7" s="265"/>
      <c r="T7" s="266"/>
      <c r="U7" s="267">
        <f t="shared" si="43"/>
        <v>0</v>
      </c>
      <c r="V7" s="260">
        <f>+(IF(OR($B7=0,$C7=0,$D7=0,$Q$2&gt;$OE$1),0,IF(OR(Q7=0,S7=0,T7=0),0,MIN((VLOOKUP($D7,SALERYCODE,3,0))*(IF($D7=6,T7,S7))*((MIN((VLOOKUP($D7,SALERYCODE,5,0)),(IF($D7=6,S7,T7))))),MIN((VLOOKUP($D7,SALERYCODE,3,0)),(Q7+R7))*(IF($D7=6,T7,((MIN((VLOOKUP($D7,SALERYCODE,5,0)),T7)))))))))/IF(AND($D7=2,'ראשי-פרטים כלליים וריכוז הוצאות'!$D$68&lt;&gt;4),1.2,1)</f>
        <v>0</v>
      </c>
      <c r="W7" s="263"/>
      <c r="X7" s="264"/>
      <c r="Y7" s="265"/>
      <c r="Z7" s="266"/>
      <c r="AA7" s="267">
        <f t="shared" si="44"/>
        <v>0</v>
      </c>
      <c r="AB7" s="260">
        <f>+(IF(OR($B7=0,$C7=0,$D7=0,$W$2&gt;$OE$1),0,IF(OR(W7=0,Y7=0,Z7=0),0,MIN((VLOOKUP($D7,SALERYCODE,3,0))*(IF($D7=6,Z7,Y7))*((MIN((VLOOKUP($D7,SALERYCODE,5,0)),(IF($D7=6,Y7,Z7))))),MIN((VLOOKUP($D7,SALERYCODE,3,0)),(W7+X7))*(IF($D7=6,Z7,((MIN((VLOOKUP($D7,SALERYCODE,5,0)),Z7)))))))))/IF(AND($D7=2,'ראשי-פרטים כלליים וריכוז הוצאות'!$D$68&lt;&gt;4),1.2,1)</f>
        <v>0</v>
      </c>
      <c r="AC7" s="263"/>
      <c r="AD7" s="264"/>
      <c r="AE7" s="265"/>
      <c r="AF7" s="266"/>
      <c r="AG7" s="267">
        <f t="shared" si="45"/>
        <v>0</v>
      </c>
      <c r="AH7" s="260">
        <f>+(IF(OR($B7=0,$C7=0,$D7=0,$AC$2&gt;$OE$1),0,IF(OR(AC7=0,AE7=0,AF7=0),0,MIN((VLOOKUP($D7,SALERYCODE,3,0))*(IF($D7=6,AF7,AE7))*((MIN((VLOOKUP($D7,SALERYCODE,5,0)),(IF($D7=6,AE7,AF7))))),MIN((VLOOKUP($D7,SALERYCODE,3,0)),(AC7+AD7))*(IF($D7=6,AF7,((MIN((VLOOKUP($D7,SALERYCODE,5,0)),AF7)))))))))/IF(AND($D7=2,'ראשי-פרטים כלליים וריכוז הוצאות'!$D$68&lt;&gt;4),1.2,1)</f>
        <v>0</v>
      </c>
      <c r="AI7" s="263"/>
      <c r="AJ7" s="264"/>
      <c r="AK7" s="265"/>
      <c r="AL7" s="266"/>
      <c r="AM7" s="267">
        <f t="shared" si="46"/>
        <v>0</v>
      </c>
      <c r="AN7" s="260">
        <f>+(IF(OR($B7=0,$C7=0,$D7=0,$AI$2&gt;$OE$1),0,IF(OR(AI7=0,AK7=0,AL7=0),0,MIN((VLOOKUP($D7,SALERYCODE,3,0))*(IF($D7=6,AL7,AK7))*((MIN((VLOOKUP($D7,SALERYCODE,5,0)),(IF($D7=6,AK7,AL7))))),MIN((VLOOKUP($D7,SALERYCODE,3,0)),(AI7+AJ7))*(IF($D7=6,AL7,((MIN((VLOOKUP($D7,SALERYCODE,5,0)),AL7)))))))))/IF(AND($D7=2,'ראשי-פרטים כלליים וריכוז הוצאות'!$D$68&lt;&gt;4),1.2,1)</f>
        <v>0</v>
      </c>
      <c r="AO7" s="263"/>
      <c r="AP7" s="264"/>
      <c r="AQ7" s="265"/>
      <c r="AR7" s="266"/>
      <c r="AS7" s="267">
        <f t="shared" si="47"/>
        <v>0</v>
      </c>
      <c r="AT7" s="260">
        <f>+(IF(OR($B7=0,$C7=0,$D7=0,$AO$2&gt;$OE$1),0,IF(OR(AO7=0,AQ7=0,AR7=0),0,MIN((VLOOKUP($D7,SALERYCODE,3,0))*(IF($D7=6,AR7,AQ7))*((MIN((VLOOKUP($D7,SALERYCODE,5,0)),(IF($D7=6,AQ7,AR7))))),MIN((VLOOKUP($D7,SALERYCODE,3,0)),(AO7+AP7))*(IF($D7=6,AR7,((MIN((VLOOKUP($D7,SALERYCODE,5,0)),AR7)))))))))/IF(AND($D7=2,'ראשי-פרטים כלליים וריכוז הוצאות'!$D$68&lt;&gt;4),1.2,1)</f>
        <v>0</v>
      </c>
      <c r="AU7" s="263"/>
      <c r="AV7" s="264"/>
      <c r="AW7" s="265"/>
      <c r="AX7" s="266"/>
      <c r="AY7" s="267">
        <f t="shared" si="48"/>
        <v>0</v>
      </c>
      <c r="AZ7" s="260">
        <f>+(IF(OR($B7=0,$C7=0,$D7=0,$AU$2&gt;$OE$1),0,IF(OR(AU7=0,AW7=0,AX7=0),0,MIN((VLOOKUP($D7,SALERYCODE,3,0))*(IF($D7=6,AX7,AW7))*((MIN((VLOOKUP($D7,SALERYCODE,5,0)),(IF($D7=6,AW7,AX7))))),MIN((VLOOKUP($D7,SALERYCODE,3,0)),(AU7+AV7))*(IF($D7=6,AX7,((MIN((VLOOKUP($D7,SALERYCODE,5,0)),AX7)))))))))/IF(AND($D7=2,'ראשי-פרטים כלליים וריכוז הוצאות'!$D$68&lt;&gt;4),1.2,1)</f>
        <v>0</v>
      </c>
      <c r="BA7" s="263"/>
      <c r="BB7" s="264"/>
      <c r="BC7" s="265"/>
      <c r="BD7" s="266"/>
      <c r="BE7" s="267">
        <f t="shared" si="49"/>
        <v>0</v>
      </c>
      <c r="BF7" s="260">
        <f>+(IF(OR($B7=0,$C7=0,$D7=0,$BA$2&gt;$OE$1),0,IF(OR(BA7=0,BC7=0,BD7=0),0,MIN((VLOOKUP($D7,SALERYCODE,3,0))*(IF($D7=6,BD7,BC7))*((MIN((VLOOKUP($D7,SALERYCODE,5,0)),(IF($D7=6,BC7,BD7))))),MIN((VLOOKUP($D7,SALERYCODE,3,0)),(BA7+BB7))*(IF($D7=6,BD7,((MIN((VLOOKUP($D7,SALERYCODE,5,0)),BD7)))))))))/IF(AND($D7=2,'ראשי-פרטים כלליים וריכוז הוצאות'!$D$68&lt;&gt;4),1.2,1)</f>
        <v>0</v>
      </c>
      <c r="BG7" s="263"/>
      <c r="BH7" s="264"/>
      <c r="BI7" s="265"/>
      <c r="BJ7" s="266"/>
      <c r="BK7" s="267">
        <f t="shared" si="50"/>
        <v>0</v>
      </c>
      <c r="BL7" s="260">
        <f>+(IF(OR($B7=0,$C7=0,$D7=0,$BG$2&gt;$OE$1),0,IF(OR(BG7=0,BI7=0,BJ7=0),0,MIN((VLOOKUP($D7,SALERYCODE,3,0))*(IF($D7=6,BJ7,BI7))*((MIN((VLOOKUP($D7,SALERYCODE,5,0)),(IF($D7=6,BI7,BJ7))))),MIN((VLOOKUP($D7,SALERYCODE,3,0)),(BG7+BH7))*(IF($D7=6,BJ7,((MIN((VLOOKUP($D7,SALERYCODE,5,0)),BJ7)))))))))/IF(AND($D7=2,'ראשי-פרטים כלליים וריכוז הוצאות'!$D$68&lt;&gt;4),1.2,1)</f>
        <v>0</v>
      </c>
      <c r="BM7" s="263"/>
      <c r="BN7" s="264"/>
      <c r="BO7" s="265"/>
      <c r="BP7" s="266"/>
      <c r="BQ7" s="267">
        <f t="shared" si="51"/>
        <v>0</v>
      </c>
      <c r="BR7" s="260">
        <f>+(IF(OR($B7=0,$C7=0,$D7=0,$BM$2&gt;$OE$1),0,IF(OR(BM7=0,BO7=0,BP7=0),0,MIN((VLOOKUP($D7,SALERYCODE,3,0))*(IF($D7=6,BP7,BO7))*((MIN((VLOOKUP($D7,SALERYCODE,5,0)),(IF($D7=6,BO7,BP7))))),MIN((VLOOKUP($D7,SALERYCODE,3,0)),(BM7+BN7))*(IF($D7=6,BP7,((MIN((VLOOKUP($D7,SALERYCODE,5,0)),BP7)))))))))/IF(AND($D7=2,'ראשי-פרטים כלליים וריכוז הוצאות'!$D$68&lt;&gt;4),1.2,1)</f>
        <v>0</v>
      </c>
      <c r="BS7" s="263"/>
      <c r="BT7" s="264"/>
      <c r="BU7" s="265"/>
      <c r="BV7" s="266"/>
      <c r="BW7" s="267">
        <f t="shared" si="52"/>
        <v>0</v>
      </c>
      <c r="BX7" s="260">
        <f>+(IF(OR($B7=0,$C7=0,$D7=0,$BS$2&gt;$OE$1),0,IF(OR(BS7=0,BU7=0,BV7=0),0,MIN((VLOOKUP($D7,SALERYCODE,3,0))*(IF($D7=6,BV7,BU7))*((MIN((VLOOKUP($D7,SALERYCODE,5,0)),(IF($D7=6,BU7,BV7))))),MIN((VLOOKUP($D7,SALERYCODE,3,0)),(BS7+BT7))*(IF($D7=6,BV7,((MIN((VLOOKUP($D7,SALERYCODE,5,0)),BV7)))))))))/IF(AND($D7=2,'ראשי-פרטים כלליים וריכוז הוצאות'!$D$68&lt;&gt;4),1.2,1)</f>
        <v>0</v>
      </c>
      <c r="BY7" s="263"/>
      <c r="BZ7" s="264"/>
      <c r="CA7" s="265"/>
      <c r="CB7" s="266"/>
      <c r="CC7" s="267">
        <f t="shared" si="53"/>
        <v>0</v>
      </c>
      <c r="CD7" s="260">
        <f>+(IF(OR($B7=0,$C7=0,$D7=0,$BY$2&gt;$OE$1),0,IF(OR(BY7=0,CA7=0,CB7=0),0,MIN((VLOOKUP($D7,SALERYCODE,3,0))*(IF($D7=6,CB7,CA7))*((MIN((VLOOKUP($D7,SALERYCODE,5,0)),(IF($D7=6,CA7,CB7))))),MIN((VLOOKUP($D7,SALERYCODE,3,0)),(BY7+BZ7))*(IF($D7=6,CB7,((MIN((VLOOKUP($D7,SALERYCODE,5,0)),CB7)))))))))/IF(AND($D7=2,'ראשי-פרטים כלליים וריכוז הוצאות'!$D$68&lt;&gt;4),1.2,1)</f>
        <v>0</v>
      </c>
      <c r="CE7" s="263"/>
      <c r="CF7" s="264"/>
      <c r="CG7" s="265"/>
      <c r="CH7" s="266"/>
      <c r="CI7" s="267">
        <f t="shared" si="54"/>
        <v>0</v>
      </c>
      <c r="CJ7" s="260">
        <f>+(IF(OR($B7=0,$C7=0,$D7=0,$CE$2&gt;$OE$1),0,IF(OR(CE7=0,CG7=0,CH7=0),0,MIN((VLOOKUP($D7,SALERYCODE,3,0))*(IF($D7=6,CH7,CG7))*((MIN((VLOOKUP($D7,SALERYCODE,5,0)),(IF($D7=6,CG7,CH7))))),MIN((VLOOKUP($D7,SALERYCODE,3,0)),(CE7+CF7))*(IF($D7=6,CH7,((MIN((VLOOKUP($D7,SALERYCODE,5,0)),CH7)))))))))/IF(AND($D7=2,'ראשי-פרטים כלליים וריכוז הוצאות'!$D$68&lt;&gt;4),1.2,1)</f>
        <v>0</v>
      </c>
      <c r="CK7" s="263"/>
      <c r="CL7" s="264"/>
      <c r="CM7" s="265"/>
      <c r="CN7" s="266"/>
      <c r="CO7" s="267">
        <f t="shared" si="55"/>
        <v>0</v>
      </c>
      <c r="CP7" s="260">
        <f>+(IF(OR($B7=0,$C7=0,$D7=0,$CK$2&gt;$OE$1),0,IF(OR(CK7=0,CM7=0,CN7=0),0,MIN((VLOOKUP($D7,SALERYCODE,3,0))*(IF($D7=6,CN7,CM7))*((MIN((VLOOKUP($D7,SALERYCODE,5,0)),(IF($D7=6,CM7,CN7))))),MIN((VLOOKUP($D7,SALERYCODE,3,0)),(CK7+CL7))*(IF($D7=6,CN7,((MIN((VLOOKUP($D7,SALERYCODE,5,0)),CN7)))))))))/IF(AND($D7=2,'ראשי-פרטים כלליים וריכוז הוצאות'!$D$68&lt;&gt;4),1.2,1)</f>
        <v>0</v>
      </c>
      <c r="CQ7" s="263"/>
      <c r="CR7" s="264"/>
      <c r="CS7" s="265"/>
      <c r="CT7" s="266"/>
      <c r="CU7" s="267">
        <f t="shared" si="56"/>
        <v>0</v>
      </c>
      <c r="CV7" s="260">
        <f>+(IF(OR($B7=0,$C7=0,$D7=0,$CQ$2&gt;$OE$1),0,IF(OR(CQ7=0,CS7=0,CT7=0),0,MIN((VLOOKUP($D7,SALERYCODE,3,0))*(IF($D7=6,CT7,CS7))*((MIN((VLOOKUP($D7,SALERYCODE,5,0)),(IF($D7=6,CS7,CT7))))),MIN((VLOOKUP($D7,SALERYCODE,3,0)),(CQ7+CR7))*(IF($D7=6,CT7,((MIN((VLOOKUP($D7,SALERYCODE,5,0)),CT7)))))))))/IF(AND($D7=2,'ראשי-פרטים כלליים וריכוז הוצאות'!$D$68&lt;&gt;4),1.2,1)</f>
        <v>0</v>
      </c>
      <c r="CW7" s="263"/>
      <c r="CX7" s="264"/>
      <c r="CY7" s="265"/>
      <c r="CZ7" s="266"/>
      <c r="DA7" s="267">
        <f t="shared" si="57"/>
        <v>0</v>
      </c>
      <c r="DB7" s="260">
        <f>+(IF(OR($B7=0,$C7=0,$D7=0,$CW$2&gt;$OE$1),0,IF(OR(CW7=0,CY7=0,CZ7=0),0,MIN((VLOOKUP($D7,SALERYCODE,3,0))*(IF($D7=6,CZ7,CY7))*((MIN((VLOOKUP($D7,SALERYCODE,5,0)),(IF($D7=6,CY7,CZ7))))),MIN((VLOOKUP($D7,SALERYCODE,3,0)),(CW7+CX7))*(IF($D7=6,CZ7,((MIN((VLOOKUP($D7,SALERYCODE,5,0)),CZ7)))))))))/IF(AND($D7=2,'ראשי-פרטים כלליים וריכוז הוצאות'!$D$68&lt;&gt;4),1.2,1)</f>
        <v>0</v>
      </c>
      <c r="DC7" s="263"/>
      <c r="DD7" s="264"/>
      <c r="DE7" s="265"/>
      <c r="DF7" s="266"/>
      <c r="DG7" s="267">
        <f t="shared" si="58"/>
        <v>0</v>
      </c>
      <c r="DH7" s="260">
        <f>+(IF(OR($B7=0,$C7=0,$D7=0,$DC$2&gt;$OE$1),0,IF(OR(DC7=0,DE7=0,DF7=0),0,MIN((VLOOKUP($D7,SALERYCODE,3,0))*(IF($D7=6,DF7,DE7))*((MIN((VLOOKUP($D7,SALERYCODE,5,0)),(IF($D7=6,DE7,DF7))))),MIN((VLOOKUP($D7,SALERYCODE,3,0)),(DC7+DD7))*(IF($D7=6,DF7,((MIN((VLOOKUP($D7,SALERYCODE,5,0)),DF7)))))))))/IF(AND($D7=2,'ראשי-פרטים כלליים וריכוז הוצאות'!$D$68&lt;&gt;4),1.2,1)</f>
        <v>0</v>
      </c>
      <c r="DI7" s="263"/>
      <c r="DJ7" s="264"/>
      <c r="DK7" s="265"/>
      <c r="DL7" s="266"/>
      <c r="DM7" s="267">
        <f t="shared" si="59"/>
        <v>0</v>
      </c>
      <c r="DN7" s="260">
        <f>+(IF(OR($B7=0,$C7=0,$D7=0,$DC$2&gt;$OE$1),0,IF(OR(DI7=0,DK7=0,DL7=0),0,MIN((VLOOKUP($D7,SALERYCODE,3,0))*(IF($D7=6,DL7,DK7))*((MIN((VLOOKUP($D7,SALERYCODE,5,0)),(IF($D7=6,DK7,DL7))))),MIN((VLOOKUP($D7,SALERYCODE,3,0)),(DI7+DJ7))*(IF($D7=6,DL7,((MIN((VLOOKUP($D7,SALERYCODE,5,0)),DL7)))))))))/IF(AND($D7=2,'ראשי-פרטים כלליים וריכוז הוצאות'!$D$68&lt;&gt;4),1.2,1)</f>
        <v>0</v>
      </c>
      <c r="DO7" s="263"/>
      <c r="DP7" s="264"/>
      <c r="DQ7" s="265"/>
      <c r="DR7" s="266"/>
      <c r="DS7" s="267">
        <f t="shared" si="60"/>
        <v>0</v>
      </c>
      <c r="DT7" s="260">
        <f>+(IF(OR($B7=0,$C7=0,$D7=0,$DC$2&gt;$OE$1),0,IF(OR(DO7=0,DQ7=0,DR7=0),0,MIN((VLOOKUP($D7,SALERYCODE,3,0))*(IF($D7=6,DR7,DQ7))*((MIN((VLOOKUP($D7,SALERYCODE,5,0)),(IF($D7=6,DQ7,DR7))))),MIN((VLOOKUP($D7,SALERYCODE,3,0)),(DO7+DP7))*(IF($D7=6,DR7,((MIN((VLOOKUP($D7,SALERYCODE,5,0)),DR7)))))))))/IF(AND($D7=2,'ראשי-פרטים כלליים וריכוז הוצאות'!$D$68&lt;&gt;4),1.2,1)</f>
        <v>0</v>
      </c>
      <c r="DU7" s="263"/>
      <c r="DV7" s="264"/>
      <c r="DW7" s="265"/>
      <c r="DX7" s="266"/>
      <c r="DY7" s="267">
        <f t="shared" si="61"/>
        <v>0</v>
      </c>
      <c r="DZ7" s="260">
        <f>+(IF(OR($B7=0,$C7=0,$D7=0,$DC$2&gt;$OE$1),0,IF(OR(DU7=0,DW7=0,DX7=0),0,MIN((VLOOKUP($D7,SALERYCODE,3,0))*(IF($D7=6,DX7,DW7))*((MIN((VLOOKUP($D7,SALERYCODE,5,0)),(IF($D7=6,DW7,DX7))))),MIN((VLOOKUP($D7,SALERYCODE,3,0)),(DU7+DV7))*(IF($D7=6,DX7,((MIN((VLOOKUP($D7,SALERYCODE,5,0)),DX7)))))))))/IF(AND($D7=2,'ראשי-פרטים כלליים וריכוז הוצאות'!$D$68&lt;&gt;4),1.2,1)</f>
        <v>0</v>
      </c>
      <c r="EA7" s="263"/>
      <c r="EB7" s="264"/>
      <c r="EC7" s="265"/>
      <c r="ED7" s="266"/>
      <c r="EE7" s="267">
        <f t="shared" si="62"/>
        <v>0</v>
      </c>
      <c r="EF7" s="260">
        <f>+(IF(OR($B7=0,$C7=0,$D7=0,$DC$2&gt;$OE$1),0,IF(OR(EA7=0,EC7=0,ED7=0),0,MIN((VLOOKUP($D7,SALERYCODE,3,0))*(IF($D7=6,ED7,EC7))*((MIN((VLOOKUP($D7,SALERYCODE,5,0)),(IF($D7=6,EC7,ED7))))),MIN((VLOOKUP($D7,SALERYCODE,3,0)),(EA7+EB7))*(IF($D7=6,ED7,((MIN((VLOOKUP($D7,SALERYCODE,5,0)),ED7)))))))))/IF(AND($D7=2,'ראשי-פרטים כלליים וריכוז הוצאות'!$D$68&lt;&gt;4),1.2,1)</f>
        <v>0</v>
      </c>
      <c r="EG7" s="263"/>
      <c r="EH7" s="264"/>
      <c r="EI7" s="265"/>
      <c r="EJ7" s="266"/>
      <c r="EK7" s="267">
        <f t="shared" si="63"/>
        <v>0</v>
      </c>
      <c r="EL7" s="260">
        <f>+(IF(OR($B7=0,$C7=0,$D7=0,$DC$2&gt;$OE$1),0,IF(OR(EG7=0,EI7=0,EJ7=0),0,MIN((VLOOKUP($D7,SALERYCODE,3,0))*(IF($D7=6,EJ7,EI7))*((MIN((VLOOKUP($D7,SALERYCODE,5,0)),(IF($D7=6,EI7,EJ7))))),MIN((VLOOKUP($D7,SALERYCODE,3,0)),(EG7+EH7))*(IF($D7=6,EJ7,((MIN((VLOOKUP($D7,SALERYCODE,5,0)),EJ7)))))))))/IF(AND($D7=2,'ראשי-פרטים כלליים וריכוז הוצאות'!$D$68&lt;&gt;4),1.2,1)</f>
        <v>0</v>
      </c>
      <c r="EM7" s="263"/>
      <c r="EN7" s="264"/>
      <c r="EO7" s="265"/>
      <c r="EP7" s="266"/>
      <c r="EQ7" s="267">
        <f t="shared" si="64"/>
        <v>0</v>
      </c>
      <c r="ER7" s="260">
        <f>+(IF(OR($B7=0,$C7=0,$D7=0,$DC$2&gt;$OE$1),0,IF(OR(EM7=0,EO7=0,EP7=0),0,MIN((VLOOKUP($D7,SALERYCODE,3,0))*(IF($D7=6,EP7,EO7))*((MIN((VLOOKUP($D7,SALERYCODE,5,0)),(IF($D7=6,EO7,EP7))))),MIN((VLOOKUP($D7,SALERYCODE,3,0)),(EM7+EN7))*(IF($D7=6,EP7,((MIN((VLOOKUP($D7,SALERYCODE,5,0)),EP7)))))))))/IF(AND($D7=2,'ראשי-פרטים כלליים וריכוז הוצאות'!$D$68&lt;&gt;4),1.2,1)</f>
        <v>0</v>
      </c>
      <c r="ES7" s="263"/>
      <c r="ET7" s="264"/>
      <c r="EU7" s="265"/>
      <c r="EV7" s="266"/>
      <c r="EW7" s="267">
        <f t="shared" si="65"/>
        <v>0</v>
      </c>
      <c r="EX7" s="260">
        <f>+(IF(OR($B7=0,$C7=0,$D7=0,$DC$2&gt;$OE$1),0,IF(OR(ES7=0,EU7=0,EV7=0),0,MIN((VLOOKUP($D7,SALERYCODE,3,0))*(IF($D7=6,EV7,EU7))*((MIN((VLOOKUP($D7,SALERYCODE,5,0)),(IF($D7=6,EU7,EV7))))),MIN((VLOOKUP($D7,SALERYCODE,3,0)),(ES7+ET7))*(IF($D7=6,EV7,((MIN((VLOOKUP($D7,SALERYCODE,5,0)),EV7)))))))))/IF(AND($D7=2,'ראשי-פרטים כלליים וריכוז הוצאות'!$D$68&lt;&gt;4),1.2,1)</f>
        <v>0</v>
      </c>
      <c r="EY7" s="263"/>
      <c r="EZ7" s="264"/>
      <c r="FA7" s="265"/>
      <c r="FB7" s="266"/>
      <c r="FC7" s="267">
        <f t="shared" si="66"/>
        <v>0</v>
      </c>
      <c r="FD7" s="260">
        <f>+(IF(OR($B7=0,$C7=0,$D7=0,$DC$2&gt;$OE$1),0,IF(OR(EY7=0,FA7=0,FB7=0),0,MIN((VLOOKUP($D7,SALERYCODE,3,0))*(IF($D7=6,FB7,FA7))*((MIN((VLOOKUP($D7,SALERYCODE,5,0)),(IF($D7=6,FA7,FB7))))),MIN((VLOOKUP($D7,SALERYCODE,3,0)),(EY7+EZ7))*(IF($D7=6,FB7,((MIN((VLOOKUP($D7,SALERYCODE,5,0)),FB7)))))))))/IF(AND($D7=2,'ראשי-פרטים כלליים וריכוז הוצאות'!$D$68&lt;&gt;4),1.2,1)</f>
        <v>0</v>
      </c>
      <c r="FE7" s="263"/>
      <c r="FF7" s="264"/>
      <c r="FG7" s="265"/>
      <c r="FH7" s="266"/>
      <c r="FI7" s="267">
        <f t="shared" si="67"/>
        <v>0</v>
      </c>
      <c r="FJ7" s="260">
        <f>+(IF(OR($B7=0,$C7=0,$D7=0,$DC$2&gt;$OE$1),0,IF(OR(FE7=0,FG7=0,FH7=0),0,MIN((VLOOKUP($D7,SALERYCODE,3,0))*(IF($D7=6,FH7,FG7))*((MIN((VLOOKUP($D7,SALERYCODE,5,0)),(IF($D7=6,FG7,FH7))))),MIN((VLOOKUP($D7,SALERYCODE,3,0)),(FE7+FF7))*(IF($D7=6,FH7,((MIN((VLOOKUP($D7,SALERYCODE,5,0)),FH7)))))))))/IF(AND($D7=2,'ראשי-פרטים כלליים וריכוז הוצאות'!$D$68&lt;&gt;4),1.2,1)</f>
        <v>0</v>
      </c>
      <c r="FK7" s="263"/>
      <c r="FL7" s="264"/>
      <c r="FM7" s="265"/>
      <c r="FN7" s="266"/>
      <c r="FO7" s="267">
        <f t="shared" si="68"/>
        <v>0</v>
      </c>
      <c r="FP7" s="260">
        <f>+(IF(OR($B7=0,$C7=0,$D7=0,$DC$2&gt;$OE$1),0,IF(OR(FK7=0,FM7=0,FN7=0),0,MIN((VLOOKUP($D7,SALERYCODE,3,0))*(IF($D7=6,FN7,FM7))*((MIN((VLOOKUP($D7,SALERYCODE,5,0)),(IF($D7=6,FM7,FN7))))),MIN((VLOOKUP($D7,SALERYCODE,3,0)),(FK7+FL7))*(IF($D7=6,FN7,((MIN((VLOOKUP($D7,SALERYCODE,5,0)),FN7)))))))))/IF(AND($D7=2,'ראשי-פרטים כלליים וריכוז הוצאות'!$D$68&lt;&gt;4),1.2,1)</f>
        <v>0</v>
      </c>
      <c r="FQ7" s="263"/>
      <c r="FR7" s="264"/>
      <c r="FS7" s="265"/>
      <c r="FT7" s="266"/>
      <c r="FU7" s="267">
        <f t="shared" si="69"/>
        <v>0</v>
      </c>
      <c r="FV7" s="260">
        <f>+(IF(OR($B7=0,$C7=0,$D7=0,$DC$2&gt;$OE$1),0,IF(OR(FQ7=0,FS7=0,FT7=0),0,MIN((VLOOKUP($D7,SALERYCODE,3,0))*(IF($D7=6,FT7,FS7))*((MIN((VLOOKUP($D7,SALERYCODE,5,0)),(IF($D7=6,FS7,FT7))))),MIN((VLOOKUP($D7,SALERYCODE,3,0)),(FQ7+FR7))*(IF($D7=6,FT7,((MIN((VLOOKUP($D7,SALERYCODE,5,0)),FT7)))))))))/IF(AND($D7=2,'ראשי-פרטים כלליים וריכוז הוצאות'!$D$68&lt;&gt;4),1.2,1)</f>
        <v>0</v>
      </c>
      <c r="FW7" s="263"/>
      <c r="FX7" s="264"/>
      <c r="FY7" s="265"/>
      <c r="FZ7" s="266"/>
      <c r="GA7" s="267">
        <f t="shared" si="70"/>
        <v>0</v>
      </c>
      <c r="GB7" s="260">
        <f>+(IF(OR($B7=0,$C7=0,$D7=0,$DC$2&gt;$OE$1),0,IF(OR(FW7=0,FY7=0,FZ7=0),0,MIN((VLOOKUP($D7,SALERYCODE,3,0))*(IF($D7=6,FZ7,FY7))*((MIN((VLOOKUP($D7,SALERYCODE,5,0)),(IF($D7=6,FY7,FZ7))))),MIN((VLOOKUP($D7,SALERYCODE,3,0)),(FW7+FX7))*(IF($D7=6,FZ7,((MIN((VLOOKUP($D7,SALERYCODE,5,0)),FZ7)))))))))/IF(AND($D7=2,'ראשי-פרטים כלליים וריכוז הוצאות'!$D$68&lt;&gt;4),1.2,1)</f>
        <v>0</v>
      </c>
      <c r="GC7" s="263"/>
      <c r="GD7" s="264"/>
      <c r="GE7" s="265"/>
      <c r="GF7" s="266"/>
      <c r="GG7" s="267">
        <f t="shared" si="71"/>
        <v>0</v>
      </c>
      <c r="GH7" s="260">
        <f>+(IF(OR($B7=0,$C7=0,$D7=0,$DC$2&gt;$OE$1),0,IF(OR(GC7=0,GE7=0,GF7=0),0,MIN((VLOOKUP($D7,SALERYCODE,3,0))*(IF($D7=6,GF7,GE7))*((MIN((VLOOKUP($D7,SALERYCODE,5,0)),(IF($D7=6,GE7,GF7))))),MIN((VLOOKUP($D7,SALERYCODE,3,0)),(GC7+GD7))*(IF($D7=6,GF7,((MIN((VLOOKUP($D7,SALERYCODE,5,0)),GF7)))))))))/IF(AND($D7=2,'ראשי-פרטים כלליים וריכוז הוצאות'!$D$68&lt;&gt;4),1.2,1)</f>
        <v>0</v>
      </c>
      <c r="GI7" s="263"/>
      <c r="GJ7" s="264"/>
      <c r="GK7" s="265"/>
      <c r="GL7" s="266"/>
      <c r="GM7" s="267">
        <f t="shared" si="72"/>
        <v>0</v>
      </c>
      <c r="GN7" s="260">
        <f>+(IF(OR($B7=0,$C7=0,$D7=0,$DC$2&gt;$OE$1),0,IF(OR(GI7=0,GK7=0,GL7=0),0,MIN((VLOOKUP($D7,SALERYCODE,3,0))*(IF($D7=6,GL7,GK7))*((MIN((VLOOKUP($D7,SALERYCODE,5,0)),(IF($D7=6,GK7,GL7))))),MIN((VLOOKUP($D7,SALERYCODE,3,0)),(GI7+GJ7))*(IF($D7=6,GL7,((MIN((VLOOKUP($D7,SALERYCODE,5,0)),GL7)))))))))/IF(AND($D7=2,'ראשי-פרטים כלליים וריכוז הוצאות'!$D$68&lt;&gt;4),1.2,1)</f>
        <v>0</v>
      </c>
      <c r="GO7" s="263"/>
      <c r="GP7" s="264"/>
      <c r="GQ7" s="265"/>
      <c r="GR7" s="266"/>
      <c r="GS7" s="267">
        <f t="shared" si="73"/>
        <v>0</v>
      </c>
      <c r="GT7" s="260">
        <f>+(IF(OR($B7=0,$C7=0,$D7=0,$DC$2&gt;$OE$1),0,IF(OR(GO7=0,GQ7=0,GR7=0),0,MIN((VLOOKUP($D7,SALERYCODE,3,0))*(IF($D7=6,GR7,GQ7))*((MIN((VLOOKUP($D7,SALERYCODE,5,0)),(IF($D7=6,GQ7,GR7))))),MIN((VLOOKUP($D7,SALERYCODE,3,0)),(GO7+GP7))*(IF($D7=6,GR7,((MIN((VLOOKUP($D7,SALERYCODE,5,0)),GR7)))))))))/IF(AND($D7=2,'ראשי-פרטים כלליים וריכוז הוצאות'!$D$68&lt;&gt;4),1.2,1)</f>
        <v>0</v>
      </c>
      <c r="GU7" s="263"/>
      <c r="GV7" s="264"/>
      <c r="GW7" s="265"/>
      <c r="GX7" s="266"/>
      <c r="GY7" s="267">
        <f t="shared" si="74"/>
        <v>0</v>
      </c>
      <c r="GZ7" s="260">
        <f>+(IF(OR($B7=0,$C7=0,$D7=0,$DC$2&gt;$OE$1),0,IF(OR(GU7=0,GW7=0,GX7=0),0,MIN((VLOOKUP($D7,SALERYCODE,3,0))*(IF($D7=6,GX7,GW7))*((MIN((VLOOKUP($D7,SALERYCODE,5,0)),(IF($D7=6,GW7,GX7))))),MIN((VLOOKUP($D7,SALERYCODE,3,0)),(GU7+GV7))*(IF($D7=6,GX7,((MIN((VLOOKUP($D7,SALERYCODE,5,0)),GX7)))))))))/IF(AND($D7=2,'ראשי-פרטים כלליים וריכוז הוצאות'!$D$68&lt;&gt;4),1.2,1)</f>
        <v>0</v>
      </c>
      <c r="HA7" s="263"/>
      <c r="HB7" s="264"/>
      <c r="HC7" s="265"/>
      <c r="HD7" s="266"/>
      <c r="HE7" s="267">
        <f t="shared" si="75"/>
        <v>0</v>
      </c>
      <c r="HF7" s="260">
        <f>+(IF(OR($B7=0,$C7=0,$D7=0,$DC$2&gt;$OE$1),0,IF(OR(HA7=0,HC7=0,HD7=0),0,MIN((VLOOKUP($D7,SALERYCODE,3,0))*(IF($D7=6,HD7,HC7))*((MIN((VLOOKUP($D7,SALERYCODE,5,0)),(IF($D7=6,HC7,HD7))))),MIN((VLOOKUP($D7,SALERYCODE,3,0)),(HA7+HB7))*(IF($D7=6,HD7,((MIN((VLOOKUP($D7,SALERYCODE,5,0)),HD7)))))))))/IF(AND($D7=2,'ראשי-פרטים כלליים וריכוז הוצאות'!$D$68&lt;&gt;4),1.2,1)</f>
        <v>0</v>
      </c>
      <c r="HG7" s="263"/>
      <c r="HH7" s="264"/>
      <c r="HI7" s="265"/>
      <c r="HJ7" s="266"/>
      <c r="HK7" s="267">
        <f t="shared" si="76"/>
        <v>0</v>
      </c>
      <c r="HL7" s="260">
        <f>+(IF(OR($B7=0,$C7=0,$D7=0,$DC$2&gt;$OE$1),0,IF(OR(HG7=0,HI7=0,HJ7=0),0,MIN((VLOOKUP($D7,SALERYCODE,3,0))*(IF($D7=6,HJ7,HI7))*((MIN((VLOOKUP($D7,SALERYCODE,5,0)),(IF($D7=6,HI7,HJ7))))),MIN((VLOOKUP($D7,SALERYCODE,3,0)),(HG7+HH7))*(IF($D7=6,HJ7,((MIN((VLOOKUP($D7,SALERYCODE,5,0)),HJ7)))))))))/IF(AND($D7=2,'ראשי-פרטים כלליים וריכוז הוצאות'!$D$68&lt;&gt;4),1.2,1)</f>
        <v>0</v>
      </c>
      <c r="HM7" s="263"/>
      <c r="HN7" s="264"/>
      <c r="HO7" s="265"/>
      <c r="HP7" s="266"/>
      <c r="HQ7" s="267">
        <f t="shared" si="77"/>
        <v>0</v>
      </c>
      <c r="HR7" s="260">
        <f>+(IF(OR($B7=0,$C7=0,$D7=0,$DC$2&gt;$OE$1),0,IF(OR(HM7=0,HO7=0,HP7=0),0,MIN((VLOOKUP($D7,SALERYCODE,3,0))*(IF($D7=6,HP7,HO7))*((MIN((VLOOKUP($D7,SALERYCODE,5,0)),(IF($D7=6,HO7,HP7))))),MIN((VLOOKUP($D7,SALERYCODE,3,0)),(HM7+HN7))*(IF($D7=6,HP7,((MIN((VLOOKUP($D7,SALERYCODE,5,0)),HP7)))))))))/IF(AND($D7=2,'ראשי-פרטים כלליים וריכוז הוצאות'!$D$68&lt;&gt;4),1.2,1)</f>
        <v>0</v>
      </c>
      <c r="HS7" s="263"/>
      <c r="HT7" s="264"/>
      <c r="HU7" s="265"/>
      <c r="HV7" s="266"/>
      <c r="HW7" s="267">
        <f t="shared" si="78"/>
        <v>0</v>
      </c>
      <c r="HX7" s="260">
        <f>+(IF(OR($B7=0,$C7=0,$D7=0,$DC$2&gt;$OE$1),0,IF(OR(HS7=0,HU7=0,HV7=0),0,MIN((VLOOKUP($D7,SALERYCODE,3,0))*(IF($D7=6,HV7,HU7))*((MIN((VLOOKUP($D7,SALERYCODE,5,0)),(IF($D7=6,HU7,HV7))))),MIN((VLOOKUP($D7,SALERYCODE,3,0)),(HS7+HT7))*(IF($D7=6,HV7,((MIN((VLOOKUP($D7,SALERYCODE,5,0)),HV7)))))))))/IF(AND($D7=2,'ראשי-פרטים כלליים וריכוז הוצאות'!$D$68&lt;&gt;4),1.2,1)</f>
        <v>0</v>
      </c>
      <c r="HY7" s="263"/>
      <c r="HZ7" s="264"/>
      <c r="IA7" s="265"/>
      <c r="IB7" s="266"/>
      <c r="IC7" s="267">
        <f t="shared" si="79"/>
        <v>0</v>
      </c>
      <c r="ID7" s="260">
        <f>+(IF(OR($B7=0,$C7=0,$D7=0,$DC$2&gt;$OE$1),0,IF(OR(HY7=0,IA7=0,IB7=0),0,MIN((VLOOKUP($D7,SALERYCODE,3,0))*(IF($D7=6,IB7,IA7))*((MIN((VLOOKUP($D7,SALERYCODE,5,0)),(IF($D7=6,IA7,IB7))))),MIN((VLOOKUP($D7,SALERYCODE,3,0)),(HY7+HZ7))*(IF($D7=6,IB7,((MIN((VLOOKUP($D7,SALERYCODE,5,0)),IB7)))))))))/IF(AND($D7=2,'ראשי-פרטים כלליים וריכוז הוצאות'!$D$68&lt;&gt;4),1.2,1)</f>
        <v>0</v>
      </c>
      <c r="IE7" s="263"/>
      <c r="IF7" s="264"/>
      <c r="IG7" s="265"/>
      <c r="IH7" s="266"/>
      <c r="II7" s="267">
        <f t="shared" si="80"/>
        <v>0</v>
      </c>
      <c r="IJ7" s="260">
        <f>+(IF(OR($B7=0,$C7=0,$D7=0,$DC$2&gt;$OE$1),0,IF(OR(IE7=0,IG7=0,IH7=0),0,MIN((VLOOKUP($D7,SALERYCODE,3,0))*(IF($D7=6,IH7,IG7))*((MIN((VLOOKUP($D7,SALERYCODE,5,0)),(IF($D7=6,IG7,IH7))))),MIN((VLOOKUP($D7,SALERYCODE,3,0)),(IE7+IF7))*(IF($D7=6,IH7,((MIN((VLOOKUP($D7,SALERYCODE,5,0)),IH7)))))))))/IF(AND($D7=2,'ראשי-פרטים כלליים וריכוז הוצאות'!$D$68&lt;&gt;4),1.2,1)</f>
        <v>0</v>
      </c>
      <c r="IK7" s="263"/>
      <c r="IL7" s="264"/>
      <c r="IM7" s="265"/>
      <c r="IN7" s="266"/>
      <c r="IO7" s="267">
        <f t="shared" si="81"/>
        <v>0</v>
      </c>
      <c r="IP7" s="260">
        <f>+(IF(OR($B7=0,$C7=0,$D7=0,$DC$2&gt;$OE$1),0,IF(OR(IK7=0,IM7=0,IN7=0),0,MIN((VLOOKUP($D7,SALERYCODE,3,0))*(IF($D7=6,IN7,IM7))*((MIN((VLOOKUP($D7,SALERYCODE,5,0)),(IF($D7=6,IM7,IN7))))),MIN((VLOOKUP($D7,SALERYCODE,3,0)),(IK7+IL7))*(IF($D7=6,IN7,((MIN((VLOOKUP($D7,SALERYCODE,5,0)),IN7)))))))))/IF(AND($D7=2,'ראשי-פרטים כלליים וריכוז הוצאות'!$D$68&lt;&gt;4),1.2,1)</f>
        <v>0</v>
      </c>
      <c r="IQ7" s="263"/>
      <c r="IR7" s="264"/>
      <c r="IS7" s="265"/>
      <c r="IT7" s="266"/>
      <c r="IU7" s="267">
        <f t="shared" si="82"/>
        <v>0</v>
      </c>
      <c r="IV7" s="260">
        <f>+(IF(OR($B7=0,$C7=0,$D7=0,$DC$2&gt;$OE$1),0,IF(OR(IQ7=0,IS7=0,IT7=0),0,MIN((VLOOKUP($D7,SALERYCODE,3,0))*(IF($D7=6,IT7,IS7))*((MIN((VLOOKUP($D7,SALERYCODE,5,0)),(IF($D7=6,IS7,IT7))))),MIN((VLOOKUP($D7,SALERYCODE,3,0)),(IQ7+IR7))*(IF($D7=6,IT7,((MIN((VLOOKUP($D7,SALERYCODE,5,0)),IT7)))))))))/IF(AND($D7=2,'ראשי-פרטים כלליים וריכוז הוצאות'!$D$68&lt;&gt;4),1.2,1)</f>
        <v>0</v>
      </c>
      <c r="IW7" s="263"/>
      <c r="IX7" s="264"/>
      <c r="IY7" s="265"/>
      <c r="IZ7" s="266"/>
      <c r="JA7" s="267">
        <f t="shared" si="83"/>
        <v>0</v>
      </c>
      <c r="JB7" s="260">
        <f>+(IF(OR($B7=0,$C7=0,$D7=0,$DC$2&gt;$OE$1),0,IF(OR(IW7=0,IY7=0,IZ7=0),0,MIN((VLOOKUP($D7,SALERYCODE,3,0))*(IF($D7=6,IZ7,IY7))*((MIN((VLOOKUP($D7,SALERYCODE,5,0)),(IF($D7=6,IY7,IZ7))))),MIN((VLOOKUP($D7,SALERYCODE,3,0)),(IW7+IX7))*(IF($D7=6,IZ7,((MIN((VLOOKUP($D7,SALERYCODE,5,0)),IZ7)))))))))/IF(AND($D7=2,'ראשי-פרטים כלליים וריכוז הוצאות'!$D$68&lt;&gt;4),1.2,1)</f>
        <v>0</v>
      </c>
      <c r="JC7" s="263"/>
      <c r="JD7" s="264"/>
      <c r="JE7" s="265"/>
      <c r="JF7" s="266"/>
      <c r="JG7" s="267">
        <f t="shared" si="84"/>
        <v>0</v>
      </c>
      <c r="JH7" s="260">
        <f>+(IF(OR($B7=0,$C7=0,$D7=0,$DC$2&gt;$OE$1),0,IF(OR(JC7=0,JE7=0,JF7=0),0,MIN((VLOOKUP($D7,SALERYCODE,3,0))*(IF($D7=6,JF7,JE7))*((MIN((VLOOKUP($D7,SALERYCODE,5,0)),(IF($D7=6,JE7,JF7))))),MIN((VLOOKUP($D7,SALERYCODE,3,0)),(JC7+JD7))*(IF($D7=6,JF7,((MIN((VLOOKUP($D7,SALERYCODE,5,0)),JF7)))))))))/IF(AND($D7=2,'ראשי-פרטים כלליים וריכוז הוצאות'!$D$68&lt;&gt;4),1.2,1)</f>
        <v>0</v>
      </c>
      <c r="JI7" s="263"/>
      <c r="JJ7" s="264"/>
      <c r="JK7" s="265"/>
      <c r="JL7" s="266"/>
      <c r="JM7" s="267">
        <f t="shared" si="85"/>
        <v>0</v>
      </c>
      <c r="JN7" s="260">
        <f>+(IF(OR($B7=0,$C7=0,$D7=0,$DC$2&gt;$OE$1),0,IF(OR(JI7=0,JK7=0,JL7=0),0,MIN((VLOOKUP($D7,SALERYCODE,3,0))*(IF($D7=6,JL7,JK7))*((MIN((VLOOKUP($D7,SALERYCODE,5,0)),(IF($D7=6,JK7,JL7))))),MIN((VLOOKUP($D7,SALERYCODE,3,0)),(JI7+JJ7))*(IF($D7=6,JL7,((MIN((VLOOKUP($D7,SALERYCODE,5,0)),JL7)))))))))/IF(AND($D7=2,'ראשי-פרטים כלליים וריכוז הוצאות'!$D$68&lt;&gt;4),1.2,1)</f>
        <v>0</v>
      </c>
      <c r="JO7" s="263"/>
      <c r="JP7" s="264"/>
      <c r="JQ7" s="265"/>
      <c r="JR7" s="266"/>
      <c r="JS7" s="267">
        <f t="shared" si="86"/>
        <v>0</v>
      </c>
      <c r="JT7" s="260">
        <f>+(IF(OR($B7=0,$C7=0,$D7=0,$DC$2&gt;$OE$1),0,IF(OR(JO7=0,JQ7=0,JR7=0),0,MIN((VLOOKUP($D7,SALERYCODE,3,0))*(IF($D7=6,JR7,JQ7))*((MIN((VLOOKUP($D7,SALERYCODE,5,0)),(IF($D7=6,JQ7,JR7))))),MIN((VLOOKUP($D7,SALERYCODE,3,0)),(JO7+JP7))*(IF($D7=6,JR7,((MIN((VLOOKUP($D7,SALERYCODE,5,0)),JR7)))))))))/IF(AND($D7=2,'ראשי-פרטים כלליים וריכוז הוצאות'!$D$68&lt;&gt;4),1.2,1)</f>
        <v>0</v>
      </c>
      <c r="JU7" s="263"/>
      <c r="JV7" s="264"/>
      <c r="JW7" s="265"/>
      <c r="JX7" s="266"/>
      <c r="JY7" s="267">
        <f t="shared" si="87"/>
        <v>0</v>
      </c>
      <c r="JZ7" s="260">
        <f>+(IF(OR($B7=0,$C7=0,$D7=0,$DC$2&gt;$OE$1),0,IF(OR(JU7=0,JW7=0,JX7=0),0,MIN((VLOOKUP($D7,SALERYCODE,3,0))*(IF($D7=6,JX7,JW7))*((MIN((VLOOKUP($D7,SALERYCODE,5,0)),(IF($D7=6,JW7,JX7))))),MIN((VLOOKUP($D7,SALERYCODE,3,0)),(JU7+JV7))*(IF($D7=6,JX7,((MIN((VLOOKUP($D7,SALERYCODE,5,0)),JX7)))))))))/IF(AND($D7=2,'ראשי-פרטים כלליים וריכוז הוצאות'!$D$68&lt;&gt;4),1.2,1)</f>
        <v>0</v>
      </c>
      <c r="KA7" s="263"/>
      <c r="KB7" s="264"/>
      <c r="KC7" s="265"/>
      <c r="KD7" s="266"/>
      <c r="KE7" s="267">
        <f t="shared" si="88"/>
        <v>0</v>
      </c>
      <c r="KF7" s="260">
        <f>+(IF(OR($B7=0,$C7=0,$D7=0,$DC$2&gt;$OE$1),0,IF(OR(KA7=0,KC7=0,KD7=0),0,MIN((VLOOKUP($D7,SALERYCODE,3,0))*(IF($D7=6,KD7,KC7))*((MIN((VLOOKUP($D7,SALERYCODE,5,0)),(IF($D7=6,KC7,KD7))))),MIN((VLOOKUP($D7,SALERYCODE,3,0)),(KA7+KB7))*(IF($D7=6,KD7,((MIN((VLOOKUP($D7,SALERYCODE,5,0)),KD7)))))))))/IF(AND($D7=2,'ראשי-פרטים כלליים וריכוז הוצאות'!$D$68&lt;&gt;4),1.2,1)</f>
        <v>0</v>
      </c>
      <c r="KG7" s="263"/>
      <c r="KH7" s="264"/>
      <c r="KI7" s="265"/>
      <c r="KJ7" s="266"/>
      <c r="KK7" s="267">
        <f t="shared" si="89"/>
        <v>0</v>
      </c>
      <c r="KL7" s="260">
        <f>+(IF(OR($B7=0,$C7=0,$D7=0,$DC$2&gt;$OE$1),0,IF(OR(KG7=0,KI7=0,KJ7=0),0,MIN((VLOOKUP($D7,SALERYCODE,3,0))*(IF($D7=6,KJ7,KI7))*((MIN((VLOOKUP($D7,SALERYCODE,5,0)),(IF($D7=6,KI7,KJ7))))),MIN((VLOOKUP($D7,SALERYCODE,3,0)),(KG7+KH7))*(IF($D7=6,KJ7,((MIN((VLOOKUP($D7,SALERYCODE,5,0)),KJ7)))))))))/IF(AND($D7=2,'ראשי-פרטים כלליים וריכוז הוצאות'!$D$68&lt;&gt;4),1.2,1)</f>
        <v>0</v>
      </c>
      <c r="KM7" s="263"/>
      <c r="KN7" s="264"/>
      <c r="KO7" s="265"/>
      <c r="KP7" s="266"/>
      <c r="KQ7" s="267">
        <f t="shared" si="90"/>
        <v>0</v>
      </c>
      <c r="KR7" s="260">
        <f>+(IF(OR($B7=0,$C7=0,$D7=0,$DC$2&gt;$OE$1),0,IF(OR(KM7=0,KO7=0,KP7=0),0,MIN((VLOOKUP($D7,SALERYCODE,3,0))*(IF($D7=6,KP7,KO7))*((MIN((VLOOKUP($D7,SALERYCODE,5,0)),(IF($D7=6,KO7,KP7))))),MIN((VLOOKUP($D7,SALERYCODE,3,0)),(KM7+KN7))*(IF($D7=6,KP7,((MIN((VLOOKUP($D7,SALERYCODE,5,0)),KP7)))))))))/IF(AND($D7=2,'ראשי-פרטים כלליים וריכוז הוצאות'!$D$68&lt;&gt;4),1.2,1)</f>
        <v>0</v>
      </c>
      <c r="KS7" s="263"/>
      <c r="KT7" s="264"/>
      <c r="KU7" s="265"/>
      <c r="KV7" s="266"/>
      <c r="KW7" s="267">
        <f t="shared" si="91"/>
        <v>0</v>
      </c>
      <c r="KX7" s="260">
        <f>+(IF(OR($B7=0,$C7=0,$D7=0,$DC$2&gt;$OE$1),0,IF(OR(KS7=0,KU7=0,KV7=0),0,MIN((VLOOKUP($D7,SALERYCODE,3,0))*(IF($D7=6,KV7,KU7))*((MIN((VLOOKUP($D7,SALERYCODE,5,0)),(IF($D7=6,KU7,KV7))))),MIN((VLOOKUP($D7,SALERYCODE,3,0)),(KS7+KT7))*(IF($D7=6,KV7,((MIN((VLOOKUP($D7,SALERYCODE,5,0)),KV7)))))))))/IF(AND($D7=2,'ראשי-פרטים כלליים וריכוז הוצאות'!$D$68&lt;&gt;4),1.2,1)</f>
        <v>0</v>
      </c>
      <c r="KY7" s="263"/>
      <c r="KZ7" s="264"/>
      <c r="LA7" s="265"/>
      <c r="LB7" s="266"/>
      <c r="LC7" s="267">
        <f t="shared" si="92"/>
        <v>0</v>
      </c>
      <c r="LD7" s="260">
        <f>+(IF(OR($B7=0,$C7=0,$D7=0,$DC$2&gt;$OE$1),0,IF(OR(KY7=0,LA7=0,LB7=0),0,MIN((VLOOKUP($D7,SALERYCODE,3,0))*(IF($D7=6,LB7,LA7))*((MIN((VLOOKUP($D7,SALERYCODE,5,0)),(IF($D7=6,LA7,LB7))))),MIN((VLOOKUP($D7,SALERYCODE,3,0)),(KY7+KZ7))*(IF($D7=6,LB7,((MIN((VLOOKUP($D7,SALERYCODE,5,0)),LB7)))))))))/IF(AND($D7=2,'ראשי-פרטים כלליים וריכוז הוצאות'!$D$68&lt;&gt;4),1.2,1)</f>
        <v>0</v>
      </c>
      <c r="LE7" s="263"/>
      <c r="LF7" s="264"/>
      <c r="LG7" s="265"/>
      <c r="LH7" s="266"/>
      <c r="LI7" s="267">
        <f t="shared" si="93"/>
        <v>0</v>
      </c>
      <c r="LJ7" s="260">
        <f>+(IF(OR($B7=0,$C7=0,$D7=0,$DC$2&gt;$OE$1),0,IF(OR(LE7=0,LG7=0,LH7=0),0,MIN((VLOOKUP($D7,SALERYCODE,3,0))*(IF($D7=6,LH7,LG7))*((MIN((VLOOKUP($D7,SALERYCODE,5,0)),(IF($D7=6,LG7,LH7))))),MIN((VLOOKUP($D7,SALERYCODE,3,0)),(LE7+LF7))*(IF($D7=6,LH7,((MIN((VLOOKUP($D7,SALERYCODE,5,0)),LH7)))))))))/IF(AND($D7=2,'ראשי-פרטים כלליים וריכוז הוצאות'!$D$68&lt;&gt;4),1.2,1)</f>
        <v>0</v>
      </c>
      <c r="LK7" s="263"/>
      <c r="LL7" s="264"/>
      <c r="LM7" s="265"/>
      <c r="LN7" s="266"/>
      <c r="LO7" s="267">
        <f t="shared" si="94"/>
        <v>0</v>
      </c>
      <c r="LP7" s="260">
        <f>+(IF(OR($B7=0,$C7=0,$D7=0,$DC$2&gt;$OE$1),0,IF(OR(LK7=0,LM7=0,LN7=0),0,MIN((VLOOKUP($D7,SALERYCODE,3,0))*(IF($D7=6,LN7,LM7))*((MIN((VLOOKUP($D7,SALERYCODE,5,0)),(IF($D7=6,LM7,LN7))))),MIN((VLOOKUP($D7,SALERYCODE,3,0)),(LK7+LL7))*(IF($D7=6,LN7,((MIN((VLOOKUP($D7,SALERYCODE,5,0)),LN7)))))))))/IF(AND($D7=2,'ראשי-פרטים כלליים וריכוז הוצאות'!$D$68&lt;&gt;4),1.2,1)</f>
        <v>0</v>
      </c>
      <c r="LQ7" s="263"/>
      <c r="LR7" s="264"/>
      <c r="LS7" s="265"/>
      <c r="LT7" s="266"/>
      <c r="LU7" s="267">
        <f t="shared" si="95"/>
        <v>0</v>
      </c>
      <c r="LV7" s="260">
        <f>+(IF(OR($B7=0,$C7=0,$D7=0,$DC$2&gt;$OE$1),0,IF(OR(LQ7=0,LS7=0,LT7=0),0,MIN((VLOOKUP($D7,SALERYCODE,3,0))*(IF($D7=6,LT7,LS7))*((MIN((VLOOKUP($D7,SALERYCODE,5,0)),(IF($D7=6,LS7,LT7))))),MIN((VLOOKUP($D7,SALERYCODE,3,0)),(LQ7+LR7))*(IF($D7=6,LT7,((MIN((VLOOKUP($D7,SALERYCODE,5,0)),LT7)))))))))/IF(AND($D7=2,'ראשי-פרטים כלליים וריכוז הוצאות'!$D$68&lt;&gt;4),1.2,1)</f>
        <v>0</v>
      </c>
      <c r="LW7" s="263"/>
      <c r="LX7" s="264"/>
      <c r="LY7" s="265"/>
      <c r="LZ7" s="266"/>
      <c r="MA7" s="267">
        <f t="shared" si="96"/>
        <v>0</v>
      </c>
      <c r="MB7" s="260">
        <f>+(IF(OR($B7=0,$C7=0,$D7=0,$DC$2&gt;$OE$1),0,IF(OR(LW7=0,LY7=0,LZ7=0),0,MIN((VLOOKUP($D7,SALERYCODE,3,0))*(IF($D7=6,LZ7,LY7))*((MIN((VLOOKUP($D7,SALERYCODE,5,0)),(IF($D7=6,LY7,LZ7))))),MIN((VLOOKUP($D7,SALERYCODE,3,0)),(LW7+LX7))*(IF($D7=6,LZ7,((MIN((VLOOKUP($D7,SALERYCODE,5,0)),LZ7)))))))))/IF(AND($D7=2,'ראשי-פרטים כלליים וריכוז הוצאות'!$D$68&lt;&gt;4),1.2,1)</f>
        <v>0</v>
      </c>
      <c r="MC7" s="263"/>
      <c r="MD7" s="264"/>
      <c r="ME7" s="265"/>
      <c r="MF7" s="266"/>
      <c r="MG7" s="267">
        <f t="shared" si="97"/>
        <v>0</v>
      </c>
      <c r="MH7" s="260">
        <f>+(IF(OR($B7=0,$C7=0,$D7=0,$DC$2&gt;$OE$1),0,IF(OR(MC7=0,ME7=0,MF7=0),0,MIN((VLOOKUP($D7,SALERYCODE,3,0))*(IF($D7=6,MF7,ME7))*((MIN((VLOOKUP($D7,SALERYCODE,5,0)),(IF($D7=6,ME7,MF7))))),MIN((VLOOKUP($D7,SALERYCODE,3,0)),(MC7+MD7))*(IF($D7=6,MF7,((MIN((VLOOKUP($D7,SALERYCODE,5,0)),MF7)))))))))/IF(AND($D7=2,'ראשי-פרטים כלליים וריכוז הוצאות'!$D$68&lt;&gt;4),1.2,1)</f>
        <v>0</v>
      </c>
      <c r="MI7" s="263"/>
      <c r="MJ7" s="264"/>
      <c r="MK7" s="265"/>
      <c r="ML7" s="266"/>
      <c r="MM7" s="267">
        <f t="shared" si="98"/>
        <v>0</v>
      </c>
      <c r="MN7" s="260">
        <f>+(IF(OR($B7=0,$C7=0,$D7=0,$DC$2&gt;$OE$1),0,IF(OR(MI7=0,MK7=0,ML7=0),0,MIN((VLOOKUP($D7,SALERYCODE,3,0))*(IF($D7=6,ML7,MK7))*((MIN((VLOOKUP($D7,SALERYCODE,5,0)),(IF($D7=6,MK7,ML7))))),MIN((VLOOKUP($D7,SALERYCODE,3,0)),(MI7+MJ7))*(IF($D7=6,ML7,((MIN((VLOOKUP($D7,SALERYCODE,5,0)),ML7)))))))))/IF(AND($D7=2,'ראשי-פרטים כלליים וריכוז הוצאות'!$D$68&lt;&gt;4),1.2,1)</f>
        <v>0</v>
      </c>
      <c r="MO7" s="263"/>
      <c r="MP7" s="264"/>
      <c r="MQ7" s="265"/>
      <c r="MR7" s="266"/>
      <c r="MS7" s="267">
        <f t="shared" si="99"/>
        <v>0</v>
      </c>
      <c r="MT7" s="260">
        <f>+(IF(OR($B7=0,$C7=0,$D7=0,$DC$2&gt;$OE$1),0,IF(OR(MO7=0,MQ7=0,MR7=0),0,MIN((VLOOKUP($D7,SALERYCODE,3,0))*(IF($D7=6,MR7,MQ7))*((MIN((VLOOKUP($D7,SALERYCODE,5,0)),(IF($D7=6,MQ7,MR7))))),MIN((VLOOKUP($D7,SALERYCODE,3,0)),(MO7+MP7))*(IF($D7=6,MR7,((MIN((VLOOKUP($D7,SALERYCODE,5,0)),MR7)))))))))/IF(AND($D7=2,'ראשי-פרטים כלליים וריכוז הוצאות'!$D$68&lt;&gt;4),1.2,1)</f>
        <v>0</v>
      </c>
      <c r="MU7" s="263"/>
      <c r="MV7" s="264"/>
      <c r="MW7" s="265"/>
      <c r="MX7" s="266"/>
      <c r="MY7" s="267">
        <f t="shared" si="100"/>
        <v>0</v>
      </c>
      <c r="MZ7" s="260">
        <f>+(IF(OR($B7=0,$C7=0,$D7=0,$DC$2&gt;$OE$1),0,IF(OR(MU7=0,MW7=0,MX7=0),0,MIN((VLOOKUP($D7,SALERYCODE,3,0))*(IF($D7=6,MX7,MW7))*((MIN((VLOOKUP($D7,SALERYCODE,5,0)),(IF($D7=6,MW7,MX7))))),MIN((VLOOKUP($D7,SALERYCODE,3,0)),(MU7+MV7))*(IF($D7=6,MX7,((MIN((VLOOKUP($D7,SALERYCODE,5,0)),MX7)))))))))/IF(AND($D7=2,'ראשי-פרטים כלליים וריכוז הוצאות'!$D$68&lt;&gt;4),1.2,1)</f>
        <v>0</v>
      </c>
      <c r="NA7" s="263"/>
      <c r="NB7" s="264"/>
      <c r="NC7" s="265"/>
      <c r="ND7" s="266"/>
      <c r="NE7" s="267">
        <f t="shared" si="101"/>
        <v>0</v>
      </c>
      <c r="NF7" s="260">
        <f>+(IF(OR($B7=0,$C7=0,$D7=0,$DC$2&gt;$OE$1),0,IF(OR(NA7=0,NC7=0,ND7=0),0,MIN((VLOOKUP($D7,SALERYCODE,3,0))*(IF($D7=6,ND7,NC7))*((MIN((VLOOKUP($D7,SALERYCODE,5,0)),(IF($D7=6,NC7,ND7))))),MIN((VLOOKUP($D7,SALERYCODE,3,0)),(NA7+NB7))*(IF($D7=6,ND7,((MIN((VLOOKUP($D7,SALERYCODE,5,0)),ND7)))))))))/IF(AND($D7=2,'ראשי-פרטים כלליים וריכוז הוצאות'!$D$68&lt;&gt;4),1.2,1)</f>
        <v>0</v>
      </c>
      <c r="NG7" s="263"/>
      <c r="NH7" s="264"/>
      <c r="NI7" s="265"/>
      <c r="NJ7" s="266"/>
      <c r="NK7" s="267">
        <f t="shared" si="102"/>
        <v>0</v>
      </c>
      <c r="NL7" s="260">
        <f>+(IF(OR($B7=0,$C7=0,$D7=0,$DC$2&gt;$OE$1),0,IF(OR(NG7=0,NI7=0,NJ7=0),0,MIN((VLOOKUP($D7,SALERYCODE,3,0))*(IF($D7=6,NJ7,NI7))*((MIN((VLOOKUP($D7,SALERYCODE,5,0)),(IF($D7=6,NI7,NJ7))))),MIN((VLOOKUP($D7,SALERYCODE,3,0)),(NG7+NH7))*(IF($D7=6,NJ7,((MIN((VLOOKUP($D7,SALERYCODE,5,0)),NJ7)))))))))/IF(AND($D7=2,'ראשי-פרטים כלליים וריכוז הוצאות'!$D$68&lt;&gt;4),1.2,1)</f>
        <v>0</v>
      </c>
      <c r="NM7" s="263"/>
      <c r="NN7" s="264"/>
      <c r="NO7" s="265"/>
      <c r="NP7" s="266"/>
      <c r="NQ7" s="267">
        <f t="shared" si="103"/>
        <v>0</v>
      </c>
      <c r="NR7" s="260">
        <f>+(IF(OR($B7=0,$C7=0,$D7=0,$DC$2&gt;$OE$1),0,IF(OR(NM7=0,NO7=0,NP7=0),0,MIN((VLOOKUP($D7,SALERYCODE,3,0))*(IF($D7=6,NP7,NO7))*((MIN((VLOOKUP($D7,SALERYCODE,5,0)),(IF($D7=6,NO7,NP7))))),MIN((VLOOKUP($D7,SALERYCODE,3,0)),(NM7+NN7))*(IF($D7=6,NP7,((MIN((VLOOKUP($D7,SALERYCODE,5,0)),NP7)))))))))/IF(AND($D7=2,'ראשי-פרטים כלליים וריכוז הוצאות'!$D$68&lt;&gt;4),1.2,1)</f>
        <v>0</v>
      </c>
      <c r="NS7" s="263"/>
      <c r="NT7" s="264"/>
      <c r="NU7" s="265"/>
      <c r="NV7" s="266"/>
      <c r="NW7" s="267">
        <f t="shared" si="104"/>
        <v>0</v>
      </c>
      <c r="NX7" s="260">
        <f>+(IF(OR($B7=0,$C7=0,$D7=0,$DC$2&gt;$OE$1),0,IF(OR(NS7=0,NU7=0,NV7=0),0,MIN((VLOOKUP($D7,SALERYCODE,3,0))*(IF($D7=6,NV7,NU7))*((MIN((VLOOKUP($D7,SALERYCODE,5,0)),(IF($D7=6,NU7,NV7))))),MIN((VLOOKUP($D7,SALERYCODE,3,0)),(NS7+NT7))*(IF($D7=6,NV7,((MIN((VLOOKUP($D7,SALERYCODE,5,0)),NV7)))))))))/IF(AND($D7=2,'ראשי-פרטים כלליים וריכוז הוצאות'!$D$68&lt;&gt;4),1.2,1)</f>
        <v>0</v>
      </c>
      <c r="NY7" s="263"/>
      <c r="NZ7" s="264"/>
      <c r="OA7" s="265"/>
      <c r="OB7" s="266"/>
      <c r="OC7" s="267">
        <f t="shared" si="105"/>
        <v>0</v>
      </c>
      <c r="OD7" s="260">
        <f>+(IF(OR($B7=0,$C7=0,$D7=0,$DC$2&gt;$OE$1),0,IF(OR(NY7=0,OA7=0,OB7=0),0,MIN((VLOOKUP($D7,SALERYCODE,3,0))*(IF($D7=6,OB7,OA7))*((MIN((VLOOKUP($D7,SALERYCODE,5,0)),(IF($D7=6,OA7,OB7))))),MIN((VLOOKUP($D7,SALERYCODE,3,0)),(NY7+NZ7))*(IF($D7=6,OB7,((MIN((VLOOKUP($D7,SALERYCODE,5,0)),OB7)))))))))/IF(AND($D7=2,'ראשי-פרטים כלליים וריכוז הוצאות'!$D$68&lt;&gt;4),1.2,1)</f>
        <v>0</v>
      </c>
      <c r="OE7" s="275">
        <f t="shared" si="111"/>
        <v>0</v>
      </c>
      <c r="OF7" s="283">
        <f t="shared" si="112"/>
        <v>9.9999999999999995E-7</v>
      </c>
      <c r="OG7" s="276">
        <f t="shared" si="113"/>
        <v>0</v>
      </c>
      <c r="OH7" s="275">
        <f t="shared" si="114"/>
        <v>0</v>
      </c>
      <c r="OI7" s="275">
        <v>0</v>
      </c>
      <c r="OJ7" s="258">
        <f t="shared" si="115"/>
        <v>0</v>
      </c>
      <c r="OK7" s="284"/>
      <c r="OL7" s="116">
        <f>MIN(OJ7+OK7*OF7*OE7/$OL$1/IF(AND($D7=2,'ראשי-פרטים כלליים וריכוז הוצאות'!$D$68&lt;&gt;4),1.2,1),IF($D7&gt;0,VLOOKUP($D7,SALERYCODE,3,0)*12*OG7,0))</f>
        <v>0</v>
      </c>
      <c r="OM7" s="95">
        <f t="shared" si="106"/>
        <v>0</v>
      </c>
      <c r="ON7" s="11">
        <f t="shared" si="107"/>
        <v>0</v>
      </c>
      <c r="OO7" s="11">
        <f t="shared" si="108"/>
        <v>0</v>
      </c>
      <c r="OP7" s="22">
        <f t="shared" si="109"/>
        <v>0</v>
      </c>
      <c r="OQ7" s="11">
        <f t="shared" si="110"/>
        <v>0</v>
      </c>
      <c r="OR7" s="11">
        <f t="shared" si="116"/>
        <v>0</v>
      </c>
      <c r="OS7" s="35"/>
      <c r="OT7" s="35"/>
      <c r="OU7" s="43"/>
    </row>
    <row r="8" spans="1:500" ht="24" customHeight="1" x14ac:dyDescent="0.2">
      <c r="A8" s="282">
        <v>5</v>
      </c>
      <c r="B8" s="269"/>
      <c r="C8" s="270"/>
      <c r="D8" s="271"/>
      <c r="E8" s="263"/>
      <c r="F8" s="264"/>
      <c r="G8" s="265"/>
      <c r="H8" s="266"/>
      <c r="I8" s="267">
        <f t="shared" si="41"/>
        <v>0</v>
      </c>
      <c r="J8" s="260">
        <f>(IF(OR($B8=0,$C8=0,$D8=0,$E$2&gt;$OE$1),0,IF(OR($E8=0,$G8=0,$H8=0),0,MIN((VLOOKUP($D8,SALERYCODE,3,0))*(IF($D8=6,$H8,$G8))*((MIN((VLOOKUP($D8,SALERYCODE,5,0)),(IF($D8=6,$G8,$H8))))),MIN((VLOOKUP($D8,SALERYCODE,3,0)),($E8+$F8))*(IF($D8=6,$H8,((MIN((VLOOKUP($D8,SALERYCODE,5,0)),$H8)))))))))/IF(AND($D8=2,'ראשי-פרטים כלליים וריכוז הוצאות'!$D$68&lt;&gt;4),1.2,1)</f>
        <v>0</v>
      </c>
      <c r="K8" s="263"/>
      <c r="L8" s="264"/>
      <c r="M8" s="265"/>
      <c r="N8" s="266"/>
      <c r="O8" s="267">
        <f t="shared" si="42"/>
        <v>0</v>
      </c>
      <c r="P8" s="260">
        <f>+(IF(OR($B8=0,$C8=0,$D8=0,$K$2&gt;$OE$1),0,IF(OR($K8=0,$M8=0,$N8=0),0,MIN((VLOOKUP($D8,SALERYCODE,3,0))*(IF($D8=6,$N8,$M8))*((MIN((VLOOKUP($D8,SALERYCODE,5,0)),(IF($D8=6,$M8,$N8))))),MIN((VLOOKUP($D8,SALERYCODE,3,0)),($K8+$L8))*(IF($D8=6,$N8,((MIN((VLOOKUP($D8,SALERYCODE,5,0)),$N8)))))))))/IF(AND($D8=2,'ראשי-פרטים כלליים וריכוז הוצאות'!$D$68&lt;&gt;4),1.2,1)</f>
        <v>0</v>
      </c>
      <c r="Q8" s="263"/>
      <c r="R8" s="264"/>
      <c r="S8" s="265"/>
      <c r="T8" s="266"/>
      <c r="U8" s="267">
        <f t="shared" si="43"/>
        <v>0</v>
      </c>
      <c r="V8" s="260">
        <f>+(IF(OR($B8=0,$C8=0,$D8=0,$Q$2&gt;$OE$1),0,IF(OR(Q8=0,S8=0,T8=0),0,MIN((VLOOKUP($D8,SALERYCODE,3,0))*(IF($D8=6,T8,S8))*((MIN((VLOOKUP($D8,SALERYCODE,5,0)),(IF($D8=6,S8,T8))))),MIN((VLOOKUP($D8,SALERYCODE,3,0)),(Q8+R8))*(IF($D8=6,T8,((MIN((VLOOKUP($D8,SALERYCODE,5,0)),T8)))))))))/IF(AND($D8=2,'ראשי-פרטים כלליים וריכוז הוצאות'!$D$68&lt;&gt;4),1.2,1)</f>
        <v>0</v>
      </c>
      <c r="W8" s="263"/>
      <c r="X8" s="264"/>
      <c r="Y8" s="265"/>
      <c r="Z8" s="266"/>
      <c r="AA8" s="267">
        <f t="shared" si="44"/>
        <v>0</v>
      </c>
      <c r="AB8" s="260">
        <f>+(IF(OR($B8=0,$C8=0,$D8=0,$W$2&gt;$OE$1),0,IF(OR(W8=0,Y8=0,Z8=0),0,MIN((VLOOKUP($D8,SALERYCODE,3,0))*(IF($D8=6,Z8,Y8))*((MIN((VLOOKUP($D8,SALERYCODE,5,0)),(IF($D8=6,Y8,Z8))))),MIN((VLOOKUP($D8,SALERYCODE,3,0)),(W8+X8))*(IF($D8=6,Z8,((MIN((VLOOKUP($D8,SALERYCODE,5,0)),Z8)))))))))/IF(AND($D8=2,'ראשי-פרטים כלליים וריכוז הוצאות'!$D$68&lt;&gt;4),1.2,1)</f>
        <v>0</v>
      </c>
      <c r="AC8" s="263"/>
      <c r="AD8" s="264"/>
      <c r="AE8" s="265"/>
      <c r="AF8" s="266"/>
      <c r="AG8" s="267">
        <f t="shared" si="45"/>
        <v>0</v>
      </c>
      <c r="AH8" s="260">
        <f>+(IF(OR($B8=0,$C8=0,$D8=0,$AC$2&gt;$OE$1),0,IF(OR(AC8=0,AE8=0,AF8=0),0,MIN((VLOOKUP($D8,SALERYCODE,3,0))*(IF($D8=6,AF8,AE8))*((MIN((VLOOKUP($D8,SALERYCODE,5,0)),(IF($D8=6,AE8,AF8))))),MIN((VLOOKUP($D8,SALERYCODE,3,0)),(AC8+AD8))*(IF($D8=6,AF8,((MIN((VLOOKUP($D8,SALERYCODE,5,0)),AF8)))))))))/IF(AND($D8=2,'ראשי-פרטים כלליים וריכוז הוצאות'!$D$68&lt;&gt;4),1.2,1)</f>
        <v>0</v>
      </c>
      <c r="AI8" s="263"/>
      <c r="AJ8" s="264"/>
      <c r="AK8" s="265"/>
      <c r="AL8" s="266"/>
      <c r="AM8" s="267">
        <f t="shared" si="46"/>
        <v>0</v>
      </c>
      <c r="AN8" s="260">
        <f>+(IF(OR($B8=0,$C8=0,$D8=0,$AI$2&gt;$OE$1),0,IF(OR(AI8=0,AK8=0,AL8=0),0,MIN((VLOOKUP($D8,SALERYCODE,3,0))*(IF($D8=6,AL8,AK8))*((MIN((VLOOKUP($D8,SALERYCODE,5,0)),(IF($D8=6,AK8,AL8))))),MIN((VLOOKUP($D8,SALERYCODE,3,0)),(AI8+AJ8))*(IF($D8=6,AL8,((MIN((VLOOKUP($D8,SALERYCODE,5,0)),AL8)))))))))/IF(AND($D8=2,'ראשי-פרטים כלליים וריכוז הוצאות'!$D$68&lt;&gt;4),1.2,1)</f>
        <v>0</v>
      </c>
      <c r="AO8" s="263"/>
      <c r="AP8" s="264"/>
      <c r="AQ8" s="265"/>
      <c r="AR8" s="266"/>
      <c r="AS8" s="267">
        <f t="shared" si="47"/>
        <v>0</v>
      </c>
      <c r="AT8" s="260">
        <f>+(IF(OR($B8=0,$C8=0,$D8=0,$AO$2&gt;$OE$1),0,IF(OR(AO8=0,AQ8=0,AR8=0),0,MIN((VLOOKUP($D8,SALERYCODE,3,0))*(IF($D8=6,AR8,AQ8))*((MIN((VLOOKUP($D8,SALERYCODE,5,0)),(IF($D8=6,AQ8,AR8))))),MIN((VLOOKUP($D8,SALERYCODE,3,0)),(AO8+AP8))*(IF($D8=6,AR8,((MIN((VLOOKUP($D8,SALERYCODE,5,0)),AR8)))))))))/IF(AND($D8=2,'ראשי-פרטים כלליים וריכוז הוצאות'!$D$68&lt;&gt;4),1.2,1)</f>
        <v>0</v>
      </c>
      <c r="AU8" s="263"/>
      <c r="AV8" s="264"/>
      <c r="AW8" s="265"/>
      <c r="AX8" s="266"/>
      <c r="AY8" s="267">
        <f t="shared" si="48"/>
        <v>0</v>
      </c>
      <c r="AZ8" s="260">
        <f>+(IF(OR($B8=0,$C8=0,$D8=0,$AU$2&gt;$OE$1),0,IF(OR(AU8=0,AW8=0,AX8=0),0,MIN((VLOOKUP($D8,SALERYCODE,3,0))*(IF($D8=6,AX8,AW8))*((MIN((VLOOKUP($D8,SALERYCODE,5,0)),(IF($D8=6,AW8,AX8))))),MIN((VLOOKUP($D8,SALERYCODE,3,0)),(AU8+AV8))*(IF($D8=6,AX8,((MIN((VLOOKUP($D8,SALERYCODE,5,0)),AX8)))))))))/IF(AND($D8=2,'ראשי-פרטים כלליים וריכוז הוצאות'!$D$68&lt;&gt;4),1.2,1)</f>
        <v>0</v>
      </c>
      <c r="BA8" s="263"/>
      <c r="BB8" s="264"/>
      <c r="BC8" s="265"/>
      <c r="BD8" s="266"/>
      <c r="BE8" s="267">
        <f t="shared" si="49"/>
        <v>0</v>
      </c>
      <c r="BF8" s="260">
        <f>+(IF(OR($B8=0,$C8=0,$D8=0,$BA$2&gt;$OE$1),0,IF(OR(BA8=0,BC8=0,BD8=0),0,MIN((VLOOKUP($D8,SALERYCODE,3,0))*(IF($D8=6,BD8,BC8))*((MIN((VLOOKUP($D8,SALERYCODE,5,0)),(IF($D8=6,BC8,BD8))))),MIN((VLOOKUP($D8,SALERYCODE,3,0)),(BA8+BB8))*(IF($D8=6,BD8,((MIN((VLOOKUP($D8,SALERYCODE,5,0)),BD8)))))))))/IF(AND($D8=2,'ראשי-פרטים כלליים וריכוז הוצאות'!$D$68&lt;&gt;4),1.2,1)</f>
        <v>0</v>
      </c>
      <c r="BG8" s="263"/>
      <c r="BH8" s="264"/>
      <c r="BI8" s="265"/>
      <c r="BJ8" s="266"/>
      <c r="BK8" s="267">
        <f t="shared" si="50"/>
        <v>0</v>
      </c>
      <c r="BL8" s="260">
        <f>+(IF(OR($B8=0,$C8=0,$D8=0,$BG$2&gt;$OE$1),0,IF(OR(BG8=0,BI8=0,BJ8=0),0,MIN((VLOOKUP($D8,SALERYCODE,3,0))*(IF($D8=6,BJ8,BI8))*((MIN((VLOOKUP($D8,SALERYCODE,5,0)),(IF($D8=6,BI8,BJ8))))),MIN((VLOOKUP($D8,SALERYCODE,3,0)),(BG8+BH8))*(IF($D8=6,BJ8,((MIN((VLOOKUP($D8,SALERYCODE,5,0)),BJ8)))))))))/IF(AND($D8=2,'ראשי-פרטים כלליים וריכוז הוצאות'!$D$68&lt;&gt;4),1.2,1)</f>
        <v>0</v>
      </c>
      <c r="BM8" s="263"/>
      <c r="BN8" s="264"/>
      <c r="BO8" s="265"/>
      <c r="BP8" s="266"/>
      <c r="BQ8" s="267">
        <f t="shared" si="51"/>
        <v>0</v>
      </c>
      <c r="BR8" s="260">
        <f>+(IF(OR($B8=0,$C8=0,$D8=0,$BM$2&gt;$OE$1),0,IF(OR(BM8=0,BO8=0,BP8=0),0,MIN((VLOOKUP($D8,SALERYCODE,3,0))*(IF($D8=6,BP8,BO8))*((MIN((VLOOKUP($D8,SALERYCODE,5,0)),(IF($D8=6,BO8,BP8))))),MIN((VLOOKUP($D8,SALERYCODE,3,0)),(BM8+BN8))*(IF($D8=6,BP8,((MIN((VLOOKUP($D8,SALERYCODE,5,0)),BP8)))))))))/IF(AND($D8=2,'ראשי-פרטים כלליים וריכוז הוצאות'!$D$68&lt;&gt;4),1.2,1)</f>
        <v>0</v>
      </c>
      <c r="BS8" s="263"/>
      <c r="BT8" s="264"/>
      <c r="BU8" s="265"/>
      <c r="BV8" s="266"/>
      <c r="BW8" s="267">
        <f t="shared" si="52"/>
        <v>0</v>
      </c>
      <c r="BX8" s="260">
        <f>+(IF(OR($B8=0,$C8=0,$D8=0,$BS$2&gt;$OE$1),0,IF(OR(BS8=0,BU8=0,BV8=0),0,MIN((VLOOKUP($D8,SALERYCODE,3,0))*(IF($D8=6,BV8,BU8))*((MIN((VLOOKUP($D8,SALERYCODE,5,0)),(IF($D8=6,BU8,BV8))))),MIN((VLOOKUP($D8,SALERYCODE,3,0)),(BS8+BT8))*(IF($D8=6,BV8,((MIN((VLOOKUP($D8,SALERYCODE,5,0)),BV8)))))))))/IF(AND($D8=2,'ראשי-פרטים כלליים וריכוז הוצאות'!$D$68&lt;&gt;4),1.2,1)</f>
        <v>0</v>
      </c>
      <c r="BY8" s="263"/>
      <c r="BZ8" s="264"/>
      <c r="CA8" s="265"/>
      <c r="CB8" s="266"/>
      <c r="CC8" s="267">
        <f t="shared" si="53"/>
        <v>0</v>
      </c>
      <c r="CD8" s="260">
        <f>+(IF(OR($B8=0,$C8=0,$D8=0,$BY$2&gt;$OE$1),0,IF(OR(BY8=0,CA8=0,CB8=0),0,MIN((VLOOKUP($D8,SALERYCODE,3,0))*(IF($D8=6,CB8,CA8))*((MIN((VLOOKUP($D8,SALERYCODE,5,0)),(IF($D8=6,CA8,CB8))))),MIN((VLOOKUP($D8,SALERYCODE,3,0)),(BY8+BZ8))*(IF($D8=6,CB8,((MIN((VLOOKUP($D8,SALERYCODE,5,0)),CB8)))))))))/IF(AND($D8=2,'ראשי-פרטים כלליים וריכוז הוצאות'!$D$68&lt;&gt;4),1.2,1)</f>
        <v>0</v>
      </c>
      <c r="CE8" s="263"/>
      <c r="CF8" s="264"/>
      <c r="CG8" s="265"/>
      <c r="CH8" s="266"/>
      <c r="CI8" s="267">
        <f t="shared" si="54"/>
        <v>0</v>
      </c>
      <c r="CJ8" s="260">
        <f>+(IF(OR($B8=0,$C8=0,$D8=0,$CE$2&gt;$OE$1),0,IF(OR(CE8=0,CG8=0,CH8=0),0,MIN((VLOOKUP($D8,SALERYCODE,3,0))*(IF($D8=6,CH8,CG8))*((MIN((VLOOKUP($D8,SALERYCODE,5,0)),(IF($D8=6,CG8,CH8))))),MIN((VLOOKUP($D8,SALERYCODE,3,0)),(CE8+CF8))*(IF($D8=6,CH8,((MIN((VLOOKUP($D8,SALERYCODE,5,0)),CH8)))))))))/IF(AND($D8=2,'ראשי-פרטים כלליים וריכוז הוצאות'!$D$68&lt;&gt;4),1.2,1)</f>
        <v>0</v>
      </c>
      <c r="CK8" s="263"/>
      <c r="CL8" s="264"/>
      <c r="CM8" s="265"/>
      <c r="CN8" s="266"/>
      <c r="CO8" s="267">
        <f t="shared" si="55"/>
        <v>0</v>
      </c>
      <c r="CP8" s="260">
        <f>+(IF(OR($B8=0,$C8=0,$D8=0,$CK$2&gt;$OE$1),0,IF(OR(CK8=0,CM8=0,CN8=0),0,MIN((VLOOKUP($D8,SALERYCODE,3,0))*(IF($D8=6,CN8,CM8))*((MIN((VLOOKUP($D8,SALERYCODE,5,0)),(IF($D8=6,CM8,CN8))))),MIN((VLOOKUP($D8,SALERYCODE,3,0)),(CK8+CL8))*(IF($D8=6,CN8,((MIN((VLOOKUP($D8,SALERYCODE,5,0)),CN8)))))))))/IF(AND($D8=2,'ראשי-פרטים כלליים וריכוז הוצאות'!$D$68&lt;&gt;4),1.2,1)</f>
        <v>0</v>
      </c>
      <c r="CQ8" s="263"/>
      <c r="CR8" s="264"/>
      <c r="CS8" s="265"/>
      <c r="CT8" s="266"/>
      <c r="CU8" s="267">
        <f t="shared" si="56"/>
        <v>0</v>
      </c>
      <c r="CV8" s="260">
        <f>+(IF(OR($B8=0,$C8=0,$D8=0,$CQ$2&gt;$OE$1),0,IF(OR(CQ8=0,CS8=0,CT8=0),0,MIN((VLOOKUP($D8,SALERYCODE,3,0))*(IF($D8=6,CT8,CS8))*((MIN((VLOOKUP($D8,SALERYCODE,5,0)),(IF($D8=6,CS8,CT8))))),MIN((VLOOKUP($D8,SALERYCODE,3,0)),(CQ8+CR8))*(IF($D8=6,CT8,((MIN((VLOOKUP($D8,SALERYCODE,5,0)),CT8)))))))))/IF(AND($D8=2,'ראשי-פרטים כלליים וריכוז הוצאות'!$D$68&lt;&gt;4),1.2,1)</f>
        <v>0</v>
      </c>
      <c r="CW8" s="263"/>
      <c r="CX8" s="264"/>
      <c r="CY8" s="265"/>
      <c r="CZ8" s="266"/>
      <c r="DA8" s="267">
        <f t="shared" si="57"/>
        <v>0</v>
      </c>
      <c r="DB8" s="260">
        <f>+(IF(OR($B8=0,$C8=0,$D8=0,$CW$2&gt;$OE$1),0,IF(OR(CW8=0,CY8=0,CZ8=0),0,MIN((VLOOKUP($D8,SALERYCODE,3,0))*(IF($D8=6,CZ8,CY8))*((MIN((VLOOKUP($D8,SALERYCODE,5,0)),(IF($D8=6,CY8,CZ8))))),MIN((VLOOKUP($D8,SALERYCODE,3,0)),(CW8+CX8))*(IF($D8=6,CZ8,((MIN((VLOOKUP($D8,SALERYCODE,5,0)),CZ8)))))))))/IF(AND($D8=2,'ראשי-פרטים כלליים וריכוז הוצאות'!$D$68&lt;&gt;4),1.2,1)</f>
        <v>0</v>
      </c>
      <c r="DC8" s="263"/>
      <c r="DD8" s="264"/>
      <c r="DE8" s="265"/>
      <c r="DF8" s="266"/>
      <c r="DG8" s="267">
        <f t="shared" si="58"/>
        <v>0</v>
      </c>
      <c r="DH8" s="260">
        <f>+(IF(OR($B8=0,$C8=0,$D8=0,$DC$2&gt;$OE$1),0,IF(OR(DC8=0,DE8=0,DF8=0),0,MIN((VLOOKUP($D8,SALERYCODE,3,0))*(IF($D8=6,DF8,DE8))*((MIN((VLOOKUP($D8,SALERYCODE,5,0)),(IF($D8=6,DE8,DF8))))),MIN((VLOOKUP($D8,SALERYCODE,3,0)),(DC8+DD8))*(IF($D8=6,DF8,((MIN((VLOOKUP($D8,SALERYCODE,5,0)),DF8)))))))))/IF(AND($D8=2,'ראשי-פרטים כלליים וריכוז הוצאות'!$D$68&lt;&gt;4),1.2,1)</f>
        <v>0</v>
      </c>
      <c r="DI8" s="263"/>
      <c r="DJ8" s="264"/>
      <c r="DK8" s="265"/>
      <c r="DL8" s="266"/>
      <c r="DM8" s="267">
        <f t="shared" si="59"/>
        <v>0</v>
      </c>
      <c r="DN8" s="260">
        <f>+(IF(OR($B8=0,$C8=0,$D8=0,$DC$2&gt;$OE$1),0,IF(OR(DI8=0,DK8=0,DL8=0),0,MIN((VLOOKUP($D8,SALERYCODE,3,0))*(IF($D8=6,DL8,DK8))*((MIN((VLOOKUP($D8,SALERYCODE,5,0)),(IF($D8=6,DK8,DL8))))),MIN((VLOOKUP($D8,SALERYCODE,3,0)),(DI8+DJ8))*(IF($D8=6,DL8,((MIN((VLOOKUP($D8,SALERYCODE,5,0)),DL8)))))))))/IF(AND($D8=2,'ראשי-פרטים כלליים וריכוז הוצאות'!$D$68&lt;&gt;4),1.2,1)</f>
        <v>0</v>
      </c>
      <c r="DO8" s="263"/>
      <c r="DP8" s="264"/>
      <c r="DQ8" s="265"/>
      <c r="DR8" s="266"/>
      <c r="DS8" s="267">
        <f t="shared" si="60"/>
        <v>0</v>
      </c>
      <c r="DT8" s="260">
        <f>+(IF(OR($B8=0,$C8=0,$D8=0,$DC$2&gt;$OE$1),0,IF(OR(DO8=0,DQ8=0,DR8=0),0,MIN((VLOOKUP($D8,SALERYCODE,3,0))*(IF($D8=6,DR8,DQ8))*((MIN((VLOOKUP($D8,SALERYCODE,5,0)),(IF($D8=6,DQ8,DR8))))),MIN((VLOOKUP($D8,SALERYCODE,3,0)),(DO8+DP8))*(IF($D8=6,DR8,((MIN((VLOOKUP($D8,SALERYCODE,5,0)),DR8)))))))))/IF(AND($D8=2,'ראשי-פרטים כלליים וריכוז הוצאות'!$D$68&lt;&gt;4),1.2,1)</f>
        <v>0</v>
      </c>
      <c r="DU8" s="263"/>
      <c r="DV8" s="264"/>
      <c r="DW8" s="265"/>
      <c r="DX8" s="266"/>
      <c r="DY8" s="267">
        <f t="shared" si="61"/>
        <v>0</v>
      </c>
      <c r="DZ8" s="260">
        <f>+(IF(OR($B8=0,$C8=0,$D8=0,$DC$2&gt;$OE$1),0,IF(OR(DU8=0,DW8=0,DX8=0),0,MIN((VLOOKUP($D8,SALERYCODE,3,0))*(IF($D8=6,DX8,DW8))*((MIN((VLOOKUP($D8,SALERYCODE,5,0)),(IF($D8=6,DW8,DX8))))),MIN((VLOOKUP($D8,SALERYCODE,3,0)),(DU8+DV8))*(IF($D8=6,DX8,((MIN((VLOOKUP($D8,SALERYCODE,5,0)),DX8)))))))))/IF(AND($D8=2,'ראשי-פרטים כלליים וריכוז הוצאות'!$D$68&lt;&gt;4),1.2,1)</f>
        <v>0</v>
      </c>
      <c r="EA8" s="263"/>
      <c r="EB8" s="264"/>
      <c r="EC8" s="265"/>
      <c r="ED8" s="266"/>
      <c r="EE8" s="267">
        <f t="shared" si="62"/>
        <v>0</v>
      </c>
      <c r="EF8" s="260">
        <f>+(IF(OR($B8=0,$C8=0,$D8=0,$DC$2&gt;$OE$1),0,IF(OR(EA8=0,EC8=0,ED8=0),0,MIN((VLOOKUP($D8,SALERYCODE,3,0))*(IF($D8=6,ED8,EC8))*((MIN((VLOOKUP($D8,SALERYCODE,5,0)),(IF($D8=6,EC8,ED8))))),MIN((VLOOKUP($D8,SALERYCODE,3,0)),(EA8+EB8))*(IF($D8=6,ED8,((MIN((VLOOKUP($D8,SALERYCODE,5,0)),ED8)))))))))/IF(AND($D8=2,'ראשי-פרטים כלליים וריכוז הוצאות'!$D$68&lt;&gt;4),1.2,1)</f>
        <v>0</v>
      </c>
      <c r="EG8" s="263"/>
      <c r="EH8" s="264"/>
      <c r="EI8" s="265"/>
      <c r="EJ8" s="266"/>
      <c r="EK8" s="267">
        <f t="shared" si="63"/>
        <v>0</v>
      </c>
      <c r="EL8" s="260">
        <f>+(IF(OR($B8=0,$C8=0,$D8=0,$DC$2&gt;$OE$1),0,IF(OR(EG8=0,EI8=0,EJ8=0),0,MIN((VLOOKUP($D8,SALERYCODE,3,0))*(IF($D8=6,EJ8,EI8))*((MIN((VLOOKUP($D8,SALERYCODE,5,0)),(IF($D8=6,EI8,EJ8))))),MIN((VLOOKUP($D8,SALERYCODE,3,0)),(EG8+EH8))*(IF($D8=6,EJ8,((MIN((VLOOKUP($D8,SALERYCODE,5,0)),EJ8)))))))))/IF(AND($D8=2,'ראשי-פרטים כלליים וריכוז הוצאות'!$D$68&lt;&gt;4),1.2,1)</f>
        <v>0</v>
      </c>
      <c r="EM8" s="263"/>
      <c r="EN8" s="264"/>
      <c r="EO8" s="265"/>
      <c r="EP8" s="266"/>
      <c r="EQ8" s="267">
        <f t="shared" si="64"/>
        <v>0</v>
      </c>
      <c r="ER8" s="260">
        <f>+(IF(OR($B8=0,$C8=0,$D8=0,$DC$2&gt;$OE$1),0,IF(OR(EM8=0,EO8=0,EP8=0),0,MIN((VLOOKUP($D8,SALERYCODE,3,0))*(IF($D8=6,EP8,EO8))*((MIN((VLOOKUP($D8,SALERYCODE,5,0)),(IF($D8=6,EO8,EP8))))),MIN((VLOOKUP($D8,SALERYCODE,3,0)),(EM8+EN8))*(IF($D8=6,EP8,((MIN((VLOOKUP($D8,SALERYCODE,5,0)),EP8)))))))))/IF(AND($D8=2,'ראשי-פרטים כלליים וריכוז הוצאות'!$D$68&lt;&gt;4),1.2,1)</f>
        <v>0</v>
      </c>
      <c r="ES8" s="263"/>
      <c r="ET8" s="264"/>
      <c r="EU8" s="265"/>
      <c r="EV8" s="266"/>
      <c r="EW8" s="267">
        <f t="shared" si="65"/>
        <v>0</v>
      </c>
      <c r="EX8" s="260">
        <f>+(IF(OR($B8=0,$C8=0,$D8=0,$DC$2&gt;$OE$1),0,IF(OR(ES8=0,EU8=0,EV8=0),0,MIN((VLOOKUP($D8,SALERYCODE,3,0))*(IF($D8=6,EV8,EU8))*((MIN((VLOOKUP($D8,SALERYCODE,5,0)),(IF($D8=6,EU8,EV8))))),MIN((VLOOKUP($D8,SALERYCODE,3,0)),(ES8+ET8))*(IF($D8=6,EV8,((MIN((VLOOKUP($D8,SALERYCODE,5,0)),EV8)))))))))/IF(AND($D8=2,'ראשי-פרטים כלליים וריכוז הוצאות'!$D$68&lt;&gt;4),1.2,1)</f>
        <v>0</v>
      </c>
      <c r="EY8" s="263"/>
      <c r="EZ8" s="264"/>
      <c r="FA8" s="265"/>
      <c r="FB8" s="266"/>
      <c r="FC8" s="267">
        <f t="shared" si="66"/>
        <v>0</v>
      </c>
      <c r="FD8" s="260">
        <f>+(IF(OR($B8=0,$C8=0,$D8=0,$DC$2&gt;$OE$1),0,IF(OR(EY8=0,FA8=0,FB8=0),0,MIN((VLOOKUP($D8,SALERYCODE,3,0))*(IF($D8=6,FB8,FA8))*((MIN((VLOOKUP($D8,SALERYCODE,5,0)),(IF($D8=6,FA8,FB8))))),MIN((VLOOKUP($D8,SALERYCODE,3,0)),(EY8+EZ8))*(IF($D8=6,FB8,((MIN((VLOOKUP($D8,SALERYCODE,5,0)),FB8)))))))))/IF(AND($D8=2,'ראשי-פרטים כלליים וריכוז הוצאות'!$D$68&lt;&gt;4),1.2,1)</f>
        <v>0</v>
      </c>
      <c r="FE8" s="263"/>
      <c r="FF8" s="264"/>
      <c r="FG8" s="265"/>
      <c r="FH8" s="266"/>
      <c r="FI8" s="267">
        <f t="shared" si="67"/>
        <v>0</v>
      </c>
      <c r="FJ8" s="260">
        <f>+(IF(OR($B8=0,$C8=0,$D8=0,$DC$2&gt;$OE$1),0,IF(OR(FE8=0,FG8=0,FH8=0),0,MIN((VLOOKUP($D8,SALERYCODE,3,0))*(IF($D8=6,FH8,FG8))*((MIN((VLOOKUP($D8,SALERYCODE,5,0)),(IF($D8=6,FG8,FH8))))),MIN((VLOOKUP($D8,SALERYCODE,3,0)),(FE8+FF8))*(IF($D8=6,FH8,((MIN((VLOOKUP($D8,SALERYCODE,5,0)),FH8)))))))))/IF(AND($D8=2,'ראשי-פרטים כלליים וריכוז הוצאות'!$D$68&lt;&gt;4),1.2,1)</f>
        <v>0</v>
      </c>
      <c r="FK8" s="263"/>
      <c r="FL8" s="264"/>
      <c r="FM8" s="265"/>
      <c r="FN8" s="266"/>
      <c r="FO8" s="267">
        <f t="shared" si="68"/>
        <v>0</v>
      </c>
      <c r="FP8" s="260">
        <f>+(IF(OR($B8=0,$C8=0,$D8=0,$DC$2&gt;$OE$1),0,IF(OR(FK8=0,FM8=0,FN8=0),0,MIN((VLOOKUP($D8,SALERYCODE,3,0))*(IF($D8=6,FN8,FM8))*((MIN((VLOOKUP($D8,SALERYCODE,5,0)),(IF($D8=6,FM8,FN8))))),MIN((VLOOKUP($D8,SALERYCODE,3,0)),(FK8+FL8))*(IF($D8=6,FN8,((MIN((VLOOKUP($D8,SALERYCODE,5,0)),FN8)))))))))/IF(AND($D8=2,'ראשי-פרטים כלליים וריכוז הוצאות'!$D$68&lt;&gt;4),1.2,1)</f>
        <v>0</v>
      </c>
      <c r="FQ8" s="263"/>
      <c r="FR8" s="264"/>
      <c r="FS8" s="265"/>
      <c r="FT8" s="266"/>
      <c r="FU8" s="267">
        <f t="shared" si="69"/>
        <v>0</v>
      </c>
      <c r="FV8" s="260">
        <f>+(IF(OR($B8=0,$C8=0,$D8=0,$DC$2&gt;$OE$1),0,IF(OR(FQ8=0,FS8=0,FT8=0),0,MIN((VLOOKUP($D8,SALERYCODE,3,0))*(IF($D8=6,FT8,FS8))*((MIN((VLOOKUP($D8,SALERYCODE,5,0)),(IF($D8=6,FS8,FT8))))),MIN((VLOOKUP($D8,SALERYCODE,3,0)),(FQ8+FR8))*(IF($D8=6,FT8,((MIN((VLOOKUP($D8,SALERYCODE,5,0)),FT8)))))))))/IF(AND($D8=2,'ראשי-פרטים כלליים וריכוז הוצאות'!$D$68&lt;&gt;4),1.2,1)</f>
        <v>0</v>
      </c>
      <c r="FW8" s="263"/>
      <c r="FX8" s="264"/>
      <c r="FY8" s="265"/>
      <c r="FZ8" s="266"/>
      <c r="GA8" s="267">
        <f t="shared" si="70"/>
        <v>0</v>
      </c>
      <c r="GB8" s="260">
        <f>+(IF(OR($B8=0,$C8=0,$D8=0,$DC$2&gt;$OE$1),0,IF(OR(FW8=0,FY8=0,FZ8=0),0,MIN((VLOOKUP($D8,SALERYCODE,3,0))*(IF($D8=6,FZ8,FY8))*((MIN((VLOOKUP($D8,SALERYCODE,5,0)),(IF($D8=6,FY8,FZ8))))),MIN((VLOOKUP($D8,SALERYCODE,3,0)),(FW8+FX8))*(IF($D8=6,FZ8,((MIN((VLOOKUP($D8,SALERYCODE,5,0)),FZ8)))))))))/IF(AND($D8=2,'ראשי-פרטים כלליים וריכוז הוצאות'!$D$68&lt;&gt;4),1.2,1)</f>
        <v>0</v>
      </c>
      <c r="GC8" s="263"/>
      <c r="GD8" s="264"/>
      <c r="GE8" s="265"/>
      <c r="GF8" s="266"/>
      <c r="GG8" s="267">
        <f t="shared" si="71"/>
        <v>0</v>
      </c>
      <c r="GH8" s="260">
        <f>+(IF(OR($B8=0,$C8=0,$D8=0,$DC$2&gt;$OE$1),0,IF(OR(GC8=0,GE8=0,GF8=0),0,MIN((VLOOKUP($D8,SALERYCODE,3,0))*(IF($D8=6,GF8,GE8))*((MIN((VLOOKUP($D8,SALERYCODE,5,0)),(IF($D8=6,GE8,GF8))))),MIN((VLOOKUP($D8,SALERYCODE,3,0)),(GC8+GD8))*(IF($D8=6,GF8,((MIN((VLOOKUP($D8,SALERYCODE,5,0)),GF8)))))))))/IF(AND($D8=2,'ראשי-פרטים כלליים וריכוז הוצאות'!$D$68&lt;&gt;4),1.2,1)</f>
        <v>0</v>
      </c>
      <c r="GI8" s="263"/>
      <c r="GJ8" s="264"/>
      <c r="GK8" s="265"/>
      <c r="GL8" s="266"/>
      <c r="GM8" s="267">
        <f t="shared" si="72"/>
        <v>0</v>
      </c>
      <c r="GN8" s="260">
        <f>+(IF(OR($B8=0,$C8=0,$D8=0,$DC$2&gt;$OE$1),0,IF(OR(GI8=0,GK8=0,GL8=0),0,MIN((VLOOKUP($D8,SALERYCODE,3,0))*(IF($D8=6,GL8,GK8))*((MIN((VLOOKUP($D8,SALERYCODE,5,0)),(IF($D8=6,GK8,GL8))))),MIN((VLOOKUP($D8,SALERYCODE,3,0)),(GI8+GJ8))*(IF($D8=6,GL8,((MIN((VLOOKUP($D8,SALERYCODE,5,0)),GL8)))))))))/IF(AND($D8=2,'ראשי-פרטים כלליים וריכוז הוצאות'!$D$68&lt;&gt;4),1.2,1)</f>
        <v>0</v>
      </c>
      <c r="GO8" s="263"/>
      <c r="GP8" s="264"/>
      <c r="GQ8" s="265"/>
      <c r="GR8" s="266"/>
      <c r="GS8" s="267">
        <f t="shared" si="73"/>
        <v>0</v>
      </c>
      <c r="GT8" s="260">
        <f>+(IF(OR($B8=0,$C8=0,$D8=0,$DC$2&gt;$OE$1),0,IF(OR(GO8=0,GQ8=0,GR8=0),0,MIN((VLOOKUP($D8,SALERYCODE,3,0))*(IF($D8=6,GR8,GQ8))*((MIN((VLOOKUP($D8,SALERYCODE,5,0)),(IF($D8=6,GQ8,GR8))))),MIN((VLOOKUP($D8,SALERYCODE,3,0)),(GO8+GP8))*(IF($D8=6,GR8,((MIN((VLOOKUP($D8,SALERYCODE,5,0)),GR8)))))))))/IF(AND($D8=2,'ראשי-פרטים כלליים וריכוז הוצאות'!$D$68&lt;&gt;4),1.2,1)</f>
        <v>0</v>
      </c>
      <c r="GU8" s="263"/>
      <c r="GV8" s="264"/>
      <c r="GW8" s="265"/>
      <c r="GX8" s="266"/>
      <c r="GY8" s="267">
        <f t="shared" si="74"/>
        <v>0</v>
      </c>
      <c r="GZ8" s="260">
        <f>+(IF(OR($B8=0,$C8=0,$D8=0,$DC$2&gt;$OE$1),0,IF(OR(GU8=0,GW8=0,GX8=0),0,MIN((VLOOKUP($D8,SALERYCODE,3,0))*(IF($D8=6,GX8,GW8))*((MIN((VLOOKUP($D8,SALERYCODE,5,0)),(IF($D8=6,GW8,GX8))))),MIN((VLOOKUP($D8,SALERYCODE,3,0)),(GU8+GV8))*(IF($D8=6,GX8,((MIN((VLOOKUP($D8,SALERYCODE,5,0)),GX8)))))))))/IF(AND($D8=2,'ראשי-פרטים כלליים וריכוז הוצאות'!$D$68&lt;&gt;4),1.2,1)</f>
        <v>0</v>
      </c>
      <c r="HA8" s="263"/>
      <c r="HB8" s="264"/>
      <c r="HC8" s="265"/>
      <c r="HD8" s="266"/>
      <c r="HE8" s="267">
        <f t="shared" si="75"/>
        <v>0</v>
      </c>
      <c r="HF8" s="260">
        <f>+(IF(OR($B8=0,$C8=0,$D8=0,$DC$2&gt;$OE$1),0,IF(OR(HA8=0,HC8=0,HD8=0),0,MIN((VLOOKUP($D8,SALERYCODE,3,0))*(IF($D8=6,HD8,HC8))*((MIN((VLOOKUP($D8,SALERYCODE,5,0)),(IF($D8=6,HC8,HD8))))),MIN((VLOOKUP($D8,SALERYCODE,3,0)),(HA8+HB8))*(IF($D8=6,HD8,((MIN((VLOOKUP($D8,SALERYCODE,5,0)),HD8)))))))))/IF(AND($D8=2,'ראשי-פרטים כלליים וריכוז הוצאות'!$D$68&lt;&gt;4),1.2,1)</f>
        <v>0</v>
      </c>
      <c r="HG8" s="263"/>
      <c r="HH8" s="264"/>
      <c r="HI8" s="265"/>
      <c r="HJ8" s="266"/>
      <c r="HK8" s="267">
        <f t="shared" si="76"/>
        <v>0</v>
      </c>
      <c r="HL8" s="260">
        <f>+(IF(OR($B8=0,$C8=0,$D8=0,$DC$2&gt;$OE$1),0,IF(OR(HG8=0,HI8=0,HJ8=0),0,MIN((VLOOKUP($D8,SALERYCODE,3,0))*(IF($D8=6,HJ8,HI8))*((MIN((VLOOKUP($D8,SALERYCODE,5,0)),(IF($D8=6,HI8,HJ8))))),MIN((VLOOKUP($D8,SALERYCODE,3,0)),(HG8+HH8))*(IF($D8=6,HJ8,((MIN((VLOOKUP($D8,SALERYCODE,5,0)),HJ8)))))))))/IF(AND($D8=2,'ראשי-פרטים כלליים וריכוז הוצאות'!$D$68&lt;&gt;4),1.2,1)</f>
        <v>0</v>
      </c>
      <c r="HM8" s="263"/>
      <c r="HN8" s="264"/>
      <c r="HO8" s="265"/>
      <c r="HP8" s="266"/>
      <c r="HQ8" s="267">
        <f t="shared" si="77"/>
        <v>0</v>
      </c>
      <c r="HR8" s="260">
        <f>+(IF(OR($B8=0,$C8=0,$D8=0,$DC$2&gt;$OE$1),0,IF(OR(HM8=0,HO8=0,HP8=0),0,MIN((VLOOKUP($D8,SALERYCODE,3,0))*(IF($D8=6,HP8,HO8))*((MIN((VLOOKUP($D8,SALERYCODE,5,0)),(IF($D8=6,HO8,HP8))))),MIN((VLOOKUP($D8,SALERYCODE,3,0)),(HM8+HN8))*(IF($D8=6,HP8,((MIN((VLOOKUP($D8,SALERYCODE,5,0)),HP8)))))))))/IF(AND($D8=2,'ראשי-פרטים כלליים וריכוז הוצאות'!$D$68&lt;&gt;4),1.2,1)</f>
        <v>0</v>
      </c>
      <c r="HS8" s="263"/>
      <c r="HT8" s="264"/>
      <c r="HU8" s="265"/>
      <c r="HV8" s="266"/>
      <c r="HW8" s="267">
        <f t="shared" si="78"/>
        <v>0</v>
      </c>
      <c r="HX8" s="260">
        <f>+(IF(OR($B8=0,$C8=0,$D8=0,$DC$2&gt;$OE$1),0,IF(OR(HS8=0,HU8=0,HV8=0),0,MIN((VLOOKUP($D8,SALERYCODE,3,0))*(IF($D8=6,HV8,HU8))*((MIN((VLOOKUP($D8,SALERYCODE,5,0)),(IF($D8=6,HU8,HV8))))),MIN((VLOOKUP($D8,SALERYCODE,3,0)),(HS8+HT8))*(IF($D8=6,HV8,((MIN((VLOOKUP($D8,SALERYCODE,5,0)),HV8)))))))))/IF(AND($D8=2,'ראשי-פרטים כלליים וריכוז הוצאות'!$D$68&lt;&gt;4),1.2,1)</f>
        <v>0</v>
      </c>
      <c r="HY8" s="263"/>
      <c r="HZ8" s="264"/>
      <c r="IA8" s="265"/>
      <c r="IB8" s="266"/>
      <c r="IC8" s="267">
        <f t="shared" si="79"/>
        <v>0</v>
      </c>
      <c r="ID8" s="260">
        <f>+(IF(OR($B8=0,$C8=0,$D8=0,$DC$2&gt;$OE$1),0,IF(OR(HY8=0,IA8=0,IB8=0),0,MIN((VLOOKUP($D8,SALERYCODE,3,0))*(IF($D8=6,IB8,IA8))*((MIN((VLOOKUP($D8,SALERYCODE,5,0)),(IF($D8=6,IA8,IB8))))),MIN((VLOOKUP($D8,SALERYCODE,3,0)),(HY8+HZ8))*(IF($D8=6,IB8,((MIN((VLOOKUP($D8,SALERYCODE,5,0)),IB8)))))))))/IF(AND($D8=2,'ראשי-פרטים כלליים וריכוז הוצאות'!$D$68&lt;&gt;4),1.2,1)</f>
        <v>0</v>
      </c>
      <c r="IE8" s="263"/>
      <c r="IF8" s="264"/>
      <c r="IG8" s="265"/>
      <c r="IH8" s="266"/>
      <c r="II8" s="267">
        <f t="shared" si="80"/>
        <v>0</v>
      </c>
      <c r="IJ8" s="260">
        <f>+(IF(OR($B8=0,$C8=0,$D8=0,$DC$2&gt;$OE$1),0,IF(OR(IE8=0,IG8=0,IH8=0),0,MIN((VLOOKUP($D8,SALERYCODE,3,0))*(IF($D8=6,IH8,IG8))*((MIN((VLOOKUP($D8,SALERYCODE,5,0)),(IF($D8=6,IG8,IH8))))),MIN((VLOOKUP($D8,SALERYCODE,3,0)),(IE8+IF8))*(IF($D8=6,IH8,((MIN((VLOOKUP($D8,SALERYCODE,5,0)),IH8)))))))))/IF(AND($D8=2,'ראשי-פרטים כלליים וריכוז הוצאות'!$D$68&lt;&gt;4),1.2,1)</f>
        <v>0</v>
      </c>
      <c r="IK8" s="263"/>
      <c r="IL8" s="264"/>
      <c r="IM8" s="265"/>
      <c r="IN8" s="266"/>
      <c r="IO8" s="267">
        <f t="shared" si="81"/>
        <v>0</v>
      </c>
      <c r="IP8" s="260">
        <f>+(IF(OR($B8=0,$C8=0,$D8=0,$DC$2&gt;$OE$1),0,IF(OR(IK8=0,IM8=0,IN8=0),0,MIN((VLOOKUP($D8,SALERYCODE,3,0))*(IF($D8=6,IN8,IM8))*((MIN((VLOOKUP($D8,SALERYCODE,5,0)),(IF($D8=6,IM8,IN8))))),MIN((VLOOKUP($D8,SALERYCODE,3,0)),(IK8+IL8))*(IF($D8=6,IN8,((MIN((VLOOKUP($D8,SALERYCODE,5,0)),IN8)))))))))/IF(AND($D8=2,'ראשי-פרטים כלליים וריכוז הוצאות'!$D$68&lt;&gt;4),1.2,1)</f>
        <v>0</v>
      </c>
      <c r="IQ8" s="263"/>
      <c r="IR8" s="264"/>
      <c r="IS8" s="265"/>
      <c r="IT8" s="266"/>
      <c r="IU8" s="267">
        <f t="shared" si="82"/>
        <v>0</v>
      </c>
      <c r="IV8" s="260">
        <f>+(IF(OR($B8=0,$C8=0,$D8=0,$DC$2&gt;$OE$1),0,IF(OR(IQ8=0,IS8=0,IT8=0),0,MIN((VLOOKUP($D8,SALERYCODE,3,0))*(IF($D8=6,IT8,IS8))*((MIN((VLOOKUP($D8,SALERYCODE,5,0)),(IF($D8=6,IS8,IT8))))),MIN((VLOOKUP($D8,SALERYCODE,3,0)),(IQ8+IR8))*(IF($D8=6,IT8,((MIN((VLOOKUP($D8,SALERYCODE,5,0)),IT8)))))))))/IF(AND($D8=2,'ראשי-פרטים כלליים וריכוז הוצאות'!$D$68&lt;&gt;4),1.2,1)</f>
        <v>0</v>
      </c>
      <c r="IW8" s="263"/>
      <c r="IX8" s="264"/>
      <c r="IY8" s="265"/>
      <c r="IZ8" s="266"/>
      <c r="JA8" s="267">
        <f t="shared" si="83"/>
        <v>0</v>
      </c>
      <c r="JB8" s="260">
        <f>+(IF(OR($B8=0,$C8=0,$D8=0,$DC$2&gt;$OE$1),0,IF(OR(IW8=0,IY8=0,IZ8=0),0,MIN((VLOOKUP($D8,SALERYCODE,3,0))*(IF($D8=6,IZ8,IY8))*((MIN((VLOOKUP($D8,SALERYCODE,5,0)),(IF($D8=6,IY8,IZ8))))),MIN((VLOOKUP($D8,SALERYCODE,3,0)),(IW8+IX8))*(IF($D8=6,IZ8,((MIN((VLOOKUP($D8,SALERYCODE,5,0)),IZ8)))))))))/IF(AND($D8=2,'ראשי-פרטים כלליים וריכוז הוצאות'!$D$68&lt;&gt;4),1.2,1)</f>
        <v>0</v>
      </c>
      <c r="JC8" s="263"/>
      <c r="JD8" s="264"/>
      <c r="JE8" s="265"/>
      <c r="JF8" s="266"/>
      <c r="JG8" s="267">
        <f t="shared" si="84"/>
        <v>0</v>
      </c>
      <c r="JH8" s="260">
        <f>+(IF(OR($B8=0,$C8=0,$D8=0,$DC$2&gt;$OE$1),0,IF(OR(JC8=0,JE8=0,JF8=0),0,MIN((VLOOKUP($D8,SALERYCODE,3,0))*(IF($D8=6,JF8,JE8))*((MIN((VLOOKUP($D8,SALERYCODE,5,0)),(IF($D8=6,JE8,JF8))))),MIN((VLOOKUP($D8,SALERYCODE,3,0)),(JC8+JD8))*(IF($D8=6,JF8,((MIN((VLOOKUP($D8,SALERYCODE,5,0)),JF8)))))))))/IF(AND($D8=2,'ראשי-פרטים כלליים וריכוז הוצאות'!$D$68&lt;&gt;4),1.2,1)</f>
        <v>0</v>
      </c>
      <c r="JI8" s="263"/>
      <c r="JJ8" s="264"/>
      <c r="JK8" s="265"/>
      <c r="JL8" s="266"/>
      <c r="JM8" s="267">
        <f t="shared" si="85"/>
        <v>0</v>
      </c>
      <c r="JN8" s="260">
        <f>+(IF(OR($B8=0,$C8=0,$D8=0,$DC$2&gt;$OE$1),0,IF(OR(JI8=0,JK8=0,JL8=0),0,MIN((VLOOKUP($D8,SALERYCODE,3,0))*(IF($D8=6,JL8,JK8))*((MIN((VLOOKUP($D8,SALERYCODE,5,0)),(IF($D8=6,JK8,JL8))))),MIN((VLOOKUP($D8,SALERYCODE,3,0)),(JI8+JJ8))*(IF($D8=6,JL8,((MIN((VLOOKUP($D8,SALERYCODE,5,0)),JL8)))))))))/IF(AND($D8=2,'ראשי-פרטים כלליים וריכוז הוצאות'!$D$68&lt;&gt;4),1.2,1)</f>
        <v>0</v>
      </c>
      <c r="JO8" s="263"/>
      <c r="JP8" s="264"/>
      <c r="JQ8" s="265"/>
      <c r="JR8" s="266"/>
      <c r="JS8" s="267">
        <f t="shared" si="86"/>
        <v>0</v>
      </c>
      <c r="JT8" s="260">
        <f>+(IF(OR($B8=0,$C8=0,$D8=0,$DC$2&gt;$OE$1),0,IF(OR(JO8=0,JQ8=0,JR8=0),0,MIN((VLOOKUP($D8,SALERYCODE,3,0))*(IF($D8=6,JR8,JQ8))*((MIN((VLOOKUP($D8,SALERYCODE,5,0)),(IF($D8=6,JQ8,JR8))))),MIN((VLOOKUP($D8,SALERYCODE,3,0)),(JO8+JP8))*(IF($D8=6,JR8,((MIN((VLOOKUP($D8,SALERYCODE,5,0)),JR8)))))))))/IF(AND($D8=2,'ראשי-פרטים כלליים וריכוז הוצאות'!$D$68&lt;&gt;4),1.2,1)</f>
        <v>0</v>
      </c>
      <c r="JU8" s="263"/>
      <c r="JV8" s="264"/>
      <c r="JW8" s="265"/>
      <c r="JX8" s="266"/>
      <c r="JY8" s="267">
        <f t="shared" si="87"/>
        <v>0</v>
      </c>
      <c r="JZ8" s="260">
        <f>+(IF(OR($B8=0,$C8=0,$D8=0,$DC$2&gt;$OE$1),0,IF(OR(JU8=0,JW8=0,JX8=0),0,MIN((VLOOKUP($D8,SALERYCODE,3,0))*(IF($D8=6,JX8,JW8))*((MIN((VLOOKUP($D8,SALERYCODE,5,0)),(IF($D8=6,JW8,JX8))))),MIN((VLOOKUP($D8,SALERYCODE,3,0)),(JU8+JV8))*(IF($D8=6,JX8,((MIN((VLOOKUP($D8,SALERYCODE,5,0)),JX8)))))))))/IF(AND($D8=2,'ראשי-פרטים כלליים וריכוז הוצאות'!$D$68&lt;&gt;4),1.2,1)</f>
        <v>0</v>
      </c>
      <c r="KA8" s="263"/>
      <c r="KB8" s="264"/>
      <c r="KC8" s="265"/>
      <c r="KD8" s="266"/>
      <c r="KE8" s="267">
        <f t="shared" si="88"/>
        <v>0</v>
      </c>
      <c r="KF8" s="260">
        <f>+(IF(OR($B8=0,$C8=0,$D8=0,$DC$2&gt;$OE$1),0,IF(OR(KA8=0,KC8=0,KD8=0),0,MIN((VLOOKUP($D8,SALERYCODE,3,0))*(IF($D8=6,KD8,KC8))*((MIN((VLOOKUP($D8,SALERYCODE,5,0)),(IF($D8=6,KC8,KD8))))),MIN((VLOOKUP($D8,SALERYCODE,3,0)),(KA8+KB8))*(IF($D8=6,KD8,((MIN((VLOOKUP($D8,SALERYCODE,5,0)),KD8)))))))))/IF(AND($D8=2,'ראשי-פרטים כלליים וריכוז הוצאות'!$D$68&lt;&gt;4),1.2,1)</f>
        <v>0</v>
      </c>
      <c r="KG8" s="263"/>
      <c r="KH8" s="264"/>
      <c r="KI8" s="265"/>
      <c r="KJ8" s="266"/>
      <c r="KK8" s="267">
        <f t="shared" si="89"/>
        <v>0</v>
      </c>
      <c r="KL8" s="260">
        <f>+(IF(OR($B8=0,$C8=0,$D8=0,$DC$2&gt;$OE$1),0,IF(OR(KG8=0,KI8=0,KJ8=0),0,MIN((VLOOKUP($D8,SALERYCODE,3,0))*(IF($D8=6,KJ8,KI8))*((MIN((VLOOKUP($D8,SALERYCODE,5,0)),(IF($D8=6,KI8,KJ8))))),MIN((VLOOKUP($D8,SALERYCODE,3,0)),(KG8+KH8))*(IF($D8=6,KJ8,((MIN((VLOOKUP($D8,SALERYCODE,5,0)),KJ8)))))))))/IF(AND($D8=2,'ראשי-פרטים כלליים וריכוז הוצאות'!$D$68&lt;&gt;4),1.2,1)</f>
        <v>0</v>
      </c>
      <c r="KM8" s="263"/>
      <c r="KN8" s="264"/>
      <c r="KO8" s="265"/>
      <c r="KP8" s="266"/>
      <c r="KQ8" s="267">
        <f t="shared" si="90"/>
        <v>0</v>
      </c>
      <c r="KR8" s="260">
        <f>+(IF(OR($B8=0,$C8=0,$D8=0,$DC$2&gt;$OE$1),0,IF(OR(KM8=0,KO8=0,KP8=0),0,MIN((VLOOKUP($D8,SALERYCODE,3,0))*(IF($D8=6,KP8,KO8))*((MIN((VLOOKUP($D8,SALERYCODE,5,0)),(IF($D8=6,KO8,KP8))))),MIN((VLOOKUP($D8,SALERYCODE,3,0)),(KM8+KN8))*(IF($D8=6,KP8,((MIN((VLOOKUP($D8,SALERYCODE,5,0)),KP8)))))))))/IF(AND($D8=2,'ראשי-פרטים כלליים וריכוז הוצאות'!$D$68&lt;&gt;4),1.2,1)</f>
        <v>0</v>
      </c>
      <c r="KS8" s="263"/>
      <c r="KT8" s="264"/>
      <c r="KU8" s="265"/>
      <c r="KV8" s="266"/>
      <c r="KW8" s="267">
        <f t="shared" si="91"/>
        <v>0</v>
      </c>
      <c r="KX8" s="260">
        <f>+(IF(OR($B8=0,$C8=0,$D8=0,$DC$2&gt;$OE$1),0,IF(OR(KS8=0,KU8=0,KV8=0),0,MIN((VLOOKUP($D8,SALERYCODE,3,0))*(IF($D8=6,KV8,KU8))*((MIN((VLOOKUP($D8,SALERYCODE,5,0)),(IF($D8=6,KU8,KV8))))),MIN((VLOOKUP($D8,SALERYCODE,3,0)),(KS8+KT8))*(IF($D8=6,KV8,((MIN((VLOOKUP($D8,SALERYCODE,5,0)),KV8)))))))))/IF(AND($D8=2,'ראשי-פרטים כלליים וריכוז הוצאות'!$D$68&lt;&gt;4),1.2,1)</f>
        <v>0</v>
      </c>
      <c r="KY8" s="263"/>
      <c r="KZ8" s="264"/>
      <c r="LA8" s="265"/>
      <c r="LB8" s="266"/>
      <c r="LC8" s="267">
        <f t="shared" si="92"/>
        <v>0</v>
      </c>
      <c r="LD8" s="260">
        <f>+(IF(OR($B8=0,$C8=0,$D8=0,$DC$2&gt;$OE$1),0,IF(OR(KY8=0,LA8=0,LB8=0),0,MIN((VLOOKUP($D8,SALERYCODE,3,0))*(IF($D8=6,LB8,LA8))*((MIN((VLOOKUP($D8,SALERYCODE,5,0)),(IF($D8=6,LA8,LB8))))),MIN((VLOOKUP($D8,SALERYCODE,3,0)),(KY8+KZ8))*(IF($D8=6,LB8,((MIN((VLOOKUP($D8,SALERYCODE,5,0)),LB8)))))))))/IF(AND($D8=2,'ראשי-פרטים כלליים וריכוז הוצאות'!$D$68&lt;&gt;4),1.2,1)</f>
        <v>0</v>
      </c>
      <c r="LE8" s="263"/>
      <c r="LF8" s="264"/>
      <c r="LG8" s="265"/>
      <c r="LH8" s="266"/>
      <c r="LI8" s="267">
        <f t="shared" si="93"/>
        <v>0</v>
      </c>
      <c r="LJ8" s="260">
        <f>+(IF(OR($B8=0,$C8=0,$D8=0,$DC$2&gt;$OE$1),0,IF(OR(LE8=0,LG8=0,LH8=0),0,MIN((VLOOKUP($D8,SALERYCODE,3,0))*(IF($D8=6,LH8,LG8))*((MIN((VLOOKUP($D8,SALERYCODE,5,0)),(IF($D8=6,LG8,LH8))))),MIN((VLOOKUP($D8,SALERYCODE,3,0)),(LE8+LF8))*(IF($D8=6,LH8,((MIN((VLOOKUP($D8,SALERYCODE,5,0)),LH8)))))))))/IF(AND($D8=2,'ראשי-פרטים כלליים וריכוז הוצאות'!$D$68&lt;&gt;4),1.2,1)</f>
        <v>0</v>
      </c>
      <c r="LK8" s="263"/>
      <c r="LL8" s="264"/>
      <c r="LM8" s="265"/>
      <c r="LN8" s="266"/>
      <c r="LO8" s="267">
        <f t="shared" si="94"/>
        <v>0</v>
      </c>
      <c r="LP8" s="260">
        <f>+(IF(OR($B8=0,$C8=0,$D8=0,$DC$2&gt;$OE$1),0,IF(OR(LK8=0,LM8=0,LN8=0),0,MIN((VLOOKUP($D8,SALERYCODE,3,0))*(IF($D8=6,LN8,LM8))*((MIN((VLOOKUP($D8,SALERYCODE,5,0)),(IF($D8=6,LM8,LN8))))),MIN((VLOOKUP($D8,SALERYCODE,3,0)),(LK8+LL8))*(IF($D8=6,LN8,((MIN((VLOOKUP($D8,SALERYCODE,5,0)),LN8)))))))))/IF(AND($D8=2,'ראשי-פרטים כלליים וריכוז הוצאות'!$D$68&lt;&gt;4),1.2,1)</f>
        <v>0</v>
      </c>
      <c r="LQ8" s="263"/>
      <c r="LR8" s="264"/>
      <c r="LS8" s="265"/>
      <c r="LT8" s="266"/>
      <c r="LU8" s="267">
        <f t="shared" si="95"/>
        <v>0</v>
      </c>
      <c r="LV8" s="260">
        <f>+(IF(OR($B8=0,$C8=0,$D8=0,$DC$2&gt;$OE$1),0,IF(OR(LQ8=0,LS8=0,LT8=0),0,MIN((VLOOKUP($D8,SALERYCODE,3,0))*(IF($D8=6,LT8,LS8))*((MIN((VLOOKUP($D8,SALERYCODE,5,0)),(IF($D8=6,LS8,LT8))))),MIN((VLOOKUP($D8,SALERYCODE,3,0)),(LQ8+LR8))*(IF($D8=6,LT8,((MIN((VLOOKUP($D8,SALERYCODE,5,0)),LT8)))))))))/IF(AND($D8=2,'ראשי-פרטים כלליים וריכוז הוצאות'!$D$68&lt;&gt;4),1.2,1)</f>
        <v>0</v>
      </c>
      <c r="LW8" s="263"/>
      <c r="LX8" s="264"/>
      <c r="LY8" s="265"/>
      <c r="LZ8" s="266"/>
      <c r="MA8" s="267">
        <f t="shared" si="96"/>
        <v>0</v>
      </c>
      <c r="MB8" s="260">
        <f>+(IF(OR($B8=0,$C8=0,$D8=0,$DC$2&gt;$OE$1),0,IF(OR(LW8=0,LY8=0,LZ8=0),0,MIN((VLOOKUP($D8,SALERYCODE,3,0))*(IF($D8=6,LZ8,LY8))*((MIN((VLOOKUP($D8,SALERYCODE,5,0)),(IF($D8=6,LY8,LZ8))))),MIN((VLOOKUP($D8,SALERYCODE,3,0)),(LW8+LX8))*(IF($D8=6,LZ8,((MIN((VLOOKUP($D8,SALERYCODE,5,0)),LZ8)))))))))/IF(AND($D8=2,'ראשי-פרטים כלליים וריכוז הוצאות'!$D$68&lt;&gt;4),1.2,1)</f>
        <v>0</v>
      </c>
      <c r="MC8" s="263"/>
      <c r="MD8" s="264"/>
      <c r="ME8" s="265"/>
      <c r="MF8" s="266"/>
      <c r="MG8" s="267">
        <f t="shared" si="97"/>
        <v>0</v>
      </c>
      <c r="MH8" s="260">
        <f>+(IF(OR($B8=0,$C8=0,$D8=0,$DC$2&gt;$OE$1),0,IF(OR(MC8=0,ME8=0,MF8=0),0,MIN((VLOOKUP($D8,SALERYCODE,3,0))*(IF($D8=6,MF8,ME8))*((MIN((VLOOKUP($D8,SALERYCODE,5,0)),(IF($D8=6,ME8,MF8))))),MIN((VLOOKUP($D8,SALERYCODE,3,0)),(MC8+MD8))*(IF($D8=6,MF8,((MIN((VLOOKUP($D8,SALERYCODE,5,0)),MF8)))))))))/IF(AND($D8=2,'ראשי-פרטים כלליים וריכוז הוצאות'!$D$68&lt;&gt;4),1.2,1)</f>
        <v>0</v>
      </c>
      <c r="MI8" s="263"/>
      <c r="MJ8" s="264"/>
      <c r="MK8" s="265"/>
      <c r="ML8" s="266"/>
      <c r="MM8" s="267">
        <f t="shared" si="98"/>
        <v>0</v>
      </c>
      <c r="MN8" s="260">
        <f>+(IF(OR($B8=0,$C8=0,$D8=0,$DC$2&gt;$OE$1),0,IF(OR(MI8=0,MK8=0,ML8=0),0,MIN((VLOOKUP($D8,SALERYCODE,3,0))*(IF($D8=6,ML8,MK8))*((MIN((VLOOKUP($D8,SALERYCODE,5,0)),(IF($D8=6,MK8,ML8))))),MIN((VLOOKUP($D8,SALERYCODE,3,0)),(MI8+MJ8))*(IF($D8=6,ML8,((MIN((VLOOKUP($D8,SALERYCODE,5,0)),ML8)))))))))/IF(AND($D8=2,'ראשי-פרטים כלליים וריכוז הוצאות'!$D$68&lt;&gt;4),1.2,1)</f>
        <v>0</v>
      </c>
      <c r="MO8" s="263"/>
      <c r="MP8" s="264"/>
      <c r="MQ8" s="265"/>
      <c r="MR8" s="266"/>
      <c r="MS8" s="267">
        <f t="shared" si="99"/>
        <v>0</v>
      </c>
      <c r="MT8" s="260">
        <f>+(IF(OR($B8=0,$C8=0,$D8=0,$DC$2&gt;$OE$1),0,IF(OR(MO8=0,MQ8=0,MR8=0),0,MIN((VLOOKUP($D8,SALERYCODE,3,0))*(IF($D8=6,MR8,MQ8))*((MIN((VLOOKUP($D8,SALERYCODE,5,0)),(IF($D8=6,MQ8,MR8))))),MIN((VLOOKUP($D8,SALERYCODE,3,0)),(MO8+MP8))*(IF($D8=6,MR8,((MIN((VLOOKUP($D8,SALERYCODE,5,0)),MR8)))))))))/IF(AND($D8=2,'ראשי-פרטים כלליים וריכוז הוצאות'!$D$68&lt;&gt;4),1.2,1)</f>
        <v>0</v>
      </c>
      <c r="MU8" s="263"/>
      <c r="MV8" s="264"/>
      <c r="MW8" s="265"/>
      <c r="MX8" s="266"/>
      <c r="MY8" s="267">
        <f t="shared" si="100"/>
        <v>0</v>
      </c>
      <c r="MZ8" s="260">
        <f>+(IF(OR($B8=0,$C8=0,$D8=0,$DC$2&gt;$OE$1),0,IF(OR(MU8=0,MW8=0,MX8=0),0,MIN((VLOOKUP($D8,SALERYCODE,3,0))*(IF($D8=6,MX8,MW8))*((MIN((VLOOKUP($D8,SALERYCODE,5,0)),(IF($D8=6,MW8,MX8))))),MIN((VLOOKUP($D8,SALERYCODE,3,0)),(MU8+MV8))*(IF($D8=6,MX8,((MIN((VLOOKUP($D8,SALERYCODE,5,0)),MX8)))))))))/IF(AND($D8=2,'ראשי-פרטים כלליים וריכוז הוצאות'!$D$68&lt;&gt;4),1.2,1)</f>
        <v>0</v>
      </c>
      <c r="NA8" s="263"/>
      <c r="NB8" s="264"/>
      <c r="NC8" s="265"/>
      <c r="ND8" s="266"/>
      <c r="NE8" s="267">
        <f t="shared" si="101"/>
        <v>0</v>
      </c>
      <c r="NF8" s="260">
        <f>+(IF(OR($B8=0,$C8=0,$D8=0,$DC$2&gt;$OE$1),0,IF(OR(NA8=0,NC8=0,ND8=0),0,MIN((VLOOKUP($D8,SALERYCODE,3,0))*(IF($D8=6,ND8,NC8))*((MIN((VLOOKUP($D8,SALERYCODE,5,0)),(IF($D8=6,NC8,ND8))))),MIN((VLOOKUP($D8,SALERYCODE,3,0)),(NA8+NB8))*(IF($D8=6,ND8,((MIN((VLOOKUP($D8,SALERYCODE,5,0)),ND8)))))))))/IF(AND($D8=2,'ראשי-פרטים כלליים וריכוז הוצאות'!$D$68&lt;&gt;4),1.2,1)</f>
        <v>0</v>
      </c>
      <c r="NG8" s="263"/>
      <c r="NH8" s="264"/>
      <c r="NI8" s="265"/>
      <c r="NJ8" s="266"/>
      <c r="NK8" s="267">
        <f t="shared" si="102"/>
        <v>0</v>
      </c>
      <c r="NL8" s="260">
        <f>+(IF(OR($B8=0,$C8=0,$D8=0,$DC$2&gt;$OE$1),0,IF(OR(NG8=0,NI8=0,NJ8=0),0,MIN((VLOOKUP($D8,SALERYCODE,3,0))*(IF($D8=6,NJ8,NI8))*((MIN((VLOOKUP($D8,SALERYCODE,5,0)),(IF($D8=6,NI8,NJ8))))),MIN((VLOOKUP($D8,SALERYCODE,3,0)),(NG8+NH8))*(IF($D8=6,NJ8,((MIN((VLOOKUP($D8,SALERYCODE,5,0)),NJ8)))))))))/IF(AND($D8=2,'ראשי-פרטים כלליים וריכוז הוצאות'!$D$68&lt;&gt;4),1.2,1)</f>
        <v>0</v>
      </c>
      <c r="NM8" s="263"/>
      <c r="NN8" s="264"/>
      <c r="NO8" s="265"/>
      <c r="NP8" s="266"/>
      <c r="NQ8" s="267">
        <f t="shared" si="103"/>
        <v>0</v>
      </c>
      <c r="NR8" s="260">
        <f>+(IF(OR($B8=0,$C8=0,$D8=0,$DC$2&gt;$OE$1),0,IF(OR(NM8=0,NO8=0,NP8=0),0,MIN((VLOOKUP($D8,SALERYCODE,3,0))*(IF($D8=6,NP8,NO8))*((MIN((VLOOKUP($D8,SALERYCODE,5,0)),(IF($D8=6,NO8,NP8))))),MIN((VLOOKUP($D8,SALERYCODE,3,0)),(NM8+NN8))*(IF($D8=6,NP8,((MIN((VLOOKUP($D8,SALERYCODE,5,0)),NP8)))))))))/IF(AND($D8=2,'ראשי-פרטים כלליים וריכוז הוצאות'!$D$68&lt;&gt;4),1.2,1)</f>
        <v>0</v>
      </c>
      <c r="NS8" s="263"/>
      <c r="NT8" s="264"/>
      <c r="NU8" s="265"/>
      <c r="NV8" s="266"/>
      <c r="NW8" s="267">
        <f t="shared" si="104"/>
        <v>0</v>
      </c>
      <c r="NX8" s="260">
        <f>+(IF(OR($B8=0,$C8=0,$D8=0,$DC$2&gt;$OE$1),0,IF(OR(NS8=0,NU8=0,NV8=0),0,MIN((VLOOKUP($D8,SALERYCODE,3,0))*(IF($D8=6,NV8,NU8))*((MIN((VLOOKUP($D8,SALERYCODE,5,0)),(IF($D8=6,NU8,NV8))))),MIN((VLOOKUP($D8,SALERYCODE,3,0)),(NS8+NT8))*(IF($D8=6,NV8,((MIN((VLOOKUP($D8,SALERYCODE,5,0)),NV8)))))))))/IF(AND($D8=2,'ראשי-פרטים כלליים וריכוז הוצאות'!$D$68&lt;&gt;4),1.2,1)</f>
        <v>0</v>
      </c>
      <c r="NY8" s="263"/>
      <c r="NZ8" s="264"/>
      <c r="OA8" s="265"/>
      <c r="OB8" s="266"/>
      <c r="OC8" s="267">
        <f t="shared" si="105"/>
        <v>0</v>
      </c>
      <c r="OD8" s="260">
        <f>+(IF(OR($B8=0,$C8=0,$D8=0,$DC$2&gt;$OE$1),0,IF(OR(NY8=0,OA8=0,OB8=0),0,MIN((VLOOKUP($D8,SALERYCODE,3,0))*(IF($D8=6,OB8,OA8))*((MIN((VLOOKUP($D8,SALERYCODE,5,0)),(IF($D8=6,OA8,OB8))))),MIN((VLOOKUP($D8,SALERYCODE,3,0)),(NY8+NZ8))*(IF($D8=6,OB8,((MIN((VLOOKUP($D8,SALERYCODE,5,0)),OB8)))))))))/IF(AND($D8=2,'ראשי-פרטים כלליים וריכוז הוצאות'!$D$68&lt;&gt;4),1.2,1)</f>
        <v>0</v>
      </c>
      <c r="OE8" s="275">
        <f t="shared" si="111"/>
        <v>0</v>
      </c>
      <c r="OF8" s="283">
        <f t="shared" si="112"/>
        <v>9.9999999999999995E-7</v>
      </c>
      <c r="OG8" s="276">
        <f t="shared" si="113"/>
        <v>0</v>
      </c>
      <c r="OH8" s="275">
        <f t="shared" si="114"/>
        <v>0</v>
      </c>
      <c r="OI8" s="275">
        <v>0</v>
      </c>
      <c r="OJ8" s="258">
        <f t="shared" si="115"/>
        <v>0</v>
      </c>
      <c r="OK8" s="284"/>
      <c r="OL8" s="116">
        <f>MIN(OJ8+OK8*OF8*OE8/$OL$1/IF(AND($D8=2,'ראשי-פרטים כלליים וריכוז הוצאות'!$D$68&lt;&gt;4),1.2,1),IF($D8&gt;0,VLOOKUP($D8,SALERYCODE,3,0)*12*OG8,0))</f>
        <v>0</v>
      </c>
      <c r="OM8" s="95">
        <f t="shared" si="106"/>
        <v>0</v>
      </c>
      <c r="ON8" s="11">
        <f t="shared" si="107"/>
        <v>0</v>
      </c>
      <c r="OO8" s="11">
        <f t="shared" si="108"/>
        <v>0</v>
      </c>
      <c r="OP8" s="22">
        <f t="shared" si="109"/>
        <v>0</v>
      </c>
      <c r="OQ8" s="11">
        <f t="shared" si="110"/>
        <v>0</v>
      </c>
      <c r="OR8" s="11">
        <f t="shared" si="116"/>
        <v>0</v>
      </c>
      <c r="OS8" s="35"/>
      <c r="OT8" s="35"/>
      <c r="OU8" s="43"/>
    </row>
    <row r="9" spans="1:500" ht="24" customHeight="1" x14ac:dyDescent="0.2">
      <c r="A9" s="282">
        <v>6</v>
      </c>
      <c r="B9" s="269"/>
      <c r="C9" s="270"/>
      <c r="D9" s="271"/>
      <c r="E9" s="263"/>
      <c r="F9" s="264"/>
      <c r="G9" s="265"/>
      <c r="H9" s="266"/>
      <c r="I9" s="267">
        <f t="shared" si="41"/>
        <v>0</v>
      </c>
      <c r="J9" s="260">
        <f>(IF(OR($B9=0,$C9=0,$D9=0,$E$2&gt;$OE$1),0,IF(OR($E9=0,$G9=0,$H9=0),0,MIN((VLOOKUP($D9,SALERYCODE,3,0))*(IF($D9=6,$H9,$G9))*((MIN((VLOOKUP($D9,SALERYCODE,5,0)),(IF($D9=6,$G9,$H9))))),MIN((VLOOKUP($D9,SALERYCODE,3,0)),($E9+$F9))*(IF($D9=6,$H9,((MIN((VLOOKUP($D9,SALERYCODE,5,0)),$H9)))))))))/IF(AND($D9=2,'ראשי-פרטים כלליים וריכוז הוצאות'!$D$68&lt;&gt;4),1.2,1)</f>
        <v>0</v>
      </c>
      <c r="K9" s="263"/>
      <c r="L9" s="264"/>
      <c r="M9" s="265"/>
      <c r="N9" s="266"/>
      <c r="O9" s="267">
        <f t="shared" si="42"/>
        <v>0</v>
      </c>
      <c r="P9" s="260">
        <f>+(IF(OR($B9=0,$C9=0,$D9=0,$K$2&gt;$OE$1),0,IF(OR($K9=0,$M9=0,$N9=0),0,MIN((VLOOKUP($D9,SALERYCODE,3,0))*(IF($D9=6,$N9,$M9))*((MIN((VLOOKUP($D9,SALERYCODE,5,0)),(IF($D9=6,$M9,$N9))))),MIN((VLOOKUP($D9,SALERYCODE,3,0)),($K9+$L9))*(IF($D9=6,$N9,((MIN((VLOOKUP($D9,SALERYCODE,5,0)),$N9)))))))))/IF(AND($D9=2,'ראשי-פרטים כלליים וריכוז הוצאות'!$D$68&lt;&gt;4),1.2,1)</f>
        <v>0</v>
      </c>
      <c r="Q9" s="263"/>
      <c r="R9" s="264"/>
      <c r="S9" s="265"/>
      <c r="T9" s="266"/>
      <c r="U9" s="267">
        <f t="shared" si="43"/>
        <v>0</v>
      </c>
      <c r="V9" s="260">
        <f>+(IF(OR($B9=0,$C9=0,$D9=0,$Q$2&gt;$OE$1),0,IF(OR(Q9=0,S9=0,T9=0),0,MIN((VLOOKUP($D9,SALERYCODE,3,0))*(IF($D9=6,T9,S9))*((MIN((VLOOKUP($D9,SALERYCODE,5,0)),(IF($D9=6,S9,T9))))),MIN((VLOOKUP($D9,SALERYCODE,3,0)),(Q9+R9))*(IF($D9=6,T9,((MIN((VLOOKUP($D9,SALERYCODE,5,0)),T9)))))))))/IF(AND($D9=2,'ראשי-פרטים כלליים וריכוז הוצאות'!$D$68&lt;&gt;4),1.2,1)</f>
        <v>0</v>
      </c>
      <c r="W9" s="263"/>
      <c r="X9" s="264"/>
      <c r="Y9" s="265"/>
      <c r="Z9" s="266"/>
      <c r="AA9" s="267">
        <f t="shared" si="44"/>
        <v>0</v>
      </c>
      <c r="AB9" s="260">
        <f>+(IF(OR($B9=0,$C9=0,$D9=0,$W$2&gt;$OE$1),0,IF(OR(W9=0,Y9=0,Z9=0),0,MIN((VLOOKUP($D9,SALERYCODE,3,0))*(IF($D9=6,Z9,Y9))*((MIN((VLOOKUP($D9,SALERYCODE,5,0)),(IF($D9=6,Y9,Z9))))),MIN((VLOOKUP($D9,SALERYCODE,3,0)),(W9+X9))*(IF($D9=6,Z9,((MIN((VLOOKUP($D9,SALERYCODE,5,0)),Z9)))))))))/IF(AND($D9=2,'ראשי-פרטים כלליים וריכוז הוצאות'!$D$68&lt;&gt;4),1.2,1)</f>
        <v>0</v>
      </c>
      <c r="AC9" s="263"/>
      <c r="AD9" s="264"/>
      <c r="AE9" s="265"/>
      <c r="AF9" s="266"/>
      <c r="AG9" s="267">
        <f t="shared" si="45"/>
        <v>0</v>
      </c>
      <c r="AH9" s="260">
        <f>+(IF(OR($B9=0,$C9=0,$D9=0,$AC$2&gt;$OE$1),0,IF(OR(AC9=0,AE9=0,AF9=0),0,MIN((VLOOKUP($D9,SALERYCODE,3,0))*(IF($D9=6,AF9,AE9))*((MIN((VLOOKUP($D9,SALERYCODE,5,0)),(IF($D9=6,AE9,AF9))))),MIN((VLOOKUP($D9,SALERYCODE,3,0)),(AC9+AD9))*(IF($D9=6,AF9,((MIN((VLOOKUP($D9,SALERYCODE,5,0)),AF9)))))))))/IF(AND($D9=2,'ראשי-פרטים כלליים וריכוז הוצאות'!$D$68&lt;&gt;4),1.2,1)</f>
        <v>0</v>
      </c>
      <c r="AI9" s="263"/>
      <c r="AJ9" s="264"/>
      <c r="AK9" s="265"/>
      <c r="AL9" s="266"/>
      <c r="AM9" s="267">
        <f t="shared" si="46"/>
        <v>0</v>
      </c>
      <c r="AN9" s="260">
        <f>+(IF(OR($B9=0,$C9=0,$D9=0,$AI$2&gt;$OE$1),0,IF(OR(AI9=0,AK9=0,AL9=0),0,MIN((VLOOKUP($D9,SALERYCODE,3,0))*(IF($D9=6,AL9,AK9))*((MIN((VLOOKUP($D9,SALERYCODE,5,0)),(IF($D9=6,AK9,AL9))))),MIN((VLOOKUP($D9,SALERYCODE,3,0)),(AI9+AJ9))*(IF($D9=6,AL9,((MIN((VLOOKUP($D9,SALERYCODE,5,0)),AL9)))))))))/IF(AND($D9=2,'ראשי-פרטים כלליים וריכוז הוצאות'!$D$68&lt;&gt;4),1.2,1)</f>
        <v>0</v>
      </c>
      <c r="AO9" s="263"/>
      <c r="AP9" s="264"/>
      <c r="AQ9" s="265"/>
      <c r="AR9" s="266"/>
      <c r="AS9" s="267">
        <f t="shared" si="47"/>
        <v>0</v>
      </c>
      <c r="AT9" s="260">
        <f>+(IF(OR($B9=0,$C9=0,$D9=0,$AO$2&gt;$OE$1),0,IF(OR(AO9=0,AQ9=0,AR9=0),0,MIN((VLOOKUP($D9,SALERYCODE,3,0))*(IF($D9=6,AR9,AQ9))*((MIN((VLOOKUP($D9,SALERYCODE,5,0)),(IF($D9=6,AQ9,AR9))))),MIN((VLOOKUP($D9,SALERYCODE,3,0)),(AO9+AP9))*(IF($D9=6,AR9,((MIN((VLOOKUP($D9,SALERYCODE,5,0)),AR9)))))))))/IF(AND($D9=2,'ראשי-פרטים כלליים וריכוז הוצאות'!$D$68&lt;&gt;4),1.2,1)</f>
        <v>0</v>
      </c>
      <c r="AU9" s="263"/>
      <c r="AV9" s="264"/>
      <c r="AW9" s="265"/>
      <c r="AX9" s="266"/>
      <c r="AY9" s="267">
        <f t="shared" si="48"/>
        <v>0</v>
      </c>
      <c r="AZ9" s="260">
        <f>+(IF(OR($B9=0,$C9=0,$D9=0,$AU$2&gt;$OE$1),0,IF(OR(AU9=0,AW9=0,AX9=0),0,MIN((VLOOKUP($D9,SALERYCODE,3,0))*(IF($D9=6,AX9,AW9))*((MIN((VLOOKUP($D9,SALERYCODE,5,0)),(IF($D9=6,AW9,AX9))))),MIN((VLOOKUP($D9,SALERYCODE,3,0)),(AU9+AV9))*(IF($D9=6,AX9,((MIN((VLOOKUP($D9,SALERYCODE,5,0)),AX9)))))))))/IF(AND($D9=2,'ראשי-פרטים כלליים וריכוז הוצאות'!$D$68&lt;&gt;4),1.2,1)</f>
        <v>0</v>
      </c>
      <c r="BA9" s="263"/>
      <c r="BB9" s="264"/>
      <c r="BC9" s="265"/>
      <c r="BD9" s="266"/>
      <c r="BE9" s="267">
        <f t="shared" si="49"/>
        <v>0</v>
      </c>
      <c r="BF9" s="260">
        <f>+(IF(OR($B9=0,$C9=0,$D9=0,$BA$2&gt;$OE$1),0,IF(OR(BA9=0,BC9=0,BD9=0),0,MIN((VLOOKUP($D9,SALERYCODE,3,0))*(IF($D9=6,BD9,BC9))*((MIN((VLOOKUP($D9,SALERYCODE,5,0)),(IF($D9=6,BC9,BD9))))),MIN((VLOOKUP($D9,SALERYCODE,3,0)),(BA9+BB9))*(IF($D9=6,BD9,((MIN((VLOOKUP($D9,SALERYCODE,5,0)),BD9)))))))))/IF(AND($D9=2,'ראשי-פרטים כלליים וריכוז הוצאות'!$D$68&lt;&gt;4),1.2,1)</f>
        <v>0</v>
      </c>
      <c r="BG9" s="263"/>
      <c r="BH9" s="264"/>
      <c r="BI9" s="265"/>
      <c r="BJ9" s="266"/>
      <c r="BK9" s="267">
        <f t="shared" si="50"/>
        <v>0</v>
      </c>
      <c r="BL9" s="260">
        <f>+(IF(OR($B9=0,$C9=0,$D9=0,$BG$2&gt;$OE$1),0,IF(OR(BG9=0,BI9=0,BJ9=0),0,MIN((VLOOKUP($D9,SALERYCODE,3,0))*(IF($D9=6,BJ9,BI9))*((MIN((VLOOKUP($D9,SALERYCODE,5,0)),(IF($D9=6,BI9,BJ9))))),MIN((VLOOKUP($D9,SALERYCODE,3,0)),(BG9+BH9))*(IF($D9=6,BJ9,((MIN((VLOOKUP($D9,SALERYCODE,5,0)),BJ9)))))))))/IF(AND($D9=2,'ראשי-פרטים כלליים וריכוז הוצאות'!$D$68&lt;&gt;4),1.2,1)</f>
        <v>0</v>
      </c>
      <c r="BM9" s="263"/>
      <c r="BN9" s="264"/>
      <c r="BO9" s="265"/>
      <c r="BP9" s="266"/>
      <c r="BQ9" s="267">
        <f t="shared" si="51"/>
        <v>0</v>
      </c>
      <c r="BR9" s="260">
        <f>+(IF(OR($B9=0,$C9=0,$D9=0,$BM$2&gt;$OE$1),0,IF(OR(BM9=0,BO9=0,BP9=0),0,MIN((VLOOKUP($D9,SALERYCODE,3,0))*(IF($D9=6,BP9,BO9))*((MIN((VLOOKUP($D9,SALERYCODE,5,0)),(IF($D9=6,BO9,BP9))))),MIN((VLOOKUP($D9,SALERYCODE,3,0)),(BM9+BN9))*(IF($D9=6,BP9,((MIN((VLOOKUP($D9,SALERYCODE,5,0)),BP9)))))))))/IF(AND($D9=2,'ראשי-פרטים כלליים וריכוז הוצאות'!$D$68&lt;&gt;4),1.2,1)</f>
        <v>0</v>
      </c>
      <c r="BS9" s="263"/>
      <c r="BT9" s="264"/>
      <c r="BU9" s="265"/>
      <c r="BV9" s="266"/>
      <c r="BW9" s="267">
        <f t="shared" si="52"/>
        <v>0</v>
      </c>
      <c r="BX9" s="260">
        <f>+(IF(OR($B9=0,$C9=0,$D9=0,$BS$2&gt;$OE$1),0,IF(OR(BS9=0,BU9=0,BV9=0),0,MIN((VLOOKUP($D9,SALERYCODE,3,0))*(IF($D9=6,BV9,BU9))*((MIN((VLOOKUP($D9,SALERYCODE,5,0)),(IF($D9=6,BU9,BV9))))),MIN((VLOOKUP($D9,SALERYCODE,3,0)),(BS9+BT9))*(IF($D9=6,BV9,((MIN((VLOOKUP($D9,SALERYCODE,5,0)),BV9)))))))))/IF(AND($D9=2,'ראשי-פרטים כלליים וריכוז הוצאות'!$D$68&lt;&gt;4),1.2,1)</f>
        <v>0</v>
      </c>
      <c r="BY9" s="263"/>
      <c r="BZ9" s="264"/>
      <c r="CA9" s="265"/>
      <c r="CB9" s="266"/>
      <c r="CC9" s="267">
        <f t="shared" si="53"/>
        <v>0</v>
      </c>
      <c r="CD9" s="260">
        <f>+(IF(OR($B9=0,$C9=0,$D9=0,$BY$2&gt;$OE$1),0,IF(OR(BY9=0,CA9=0,CB9=0),0,MIN((VLOOKUP($D9,SALERYCODE,3,0))*(IF($D9=6,CB9,CA9))*((MIN((VLOOKUP($D9,SALERYCODE,5,0)),(IF($D9=6,CA9,CB9))))),MIN((VLOOKUP($D9,SALERYCODE,3,0)),(BY9+BZ9))*(IF($D9=6,CB9,((MIN((VLOOKUP($D9,SALERYCODE,5,0)),CB9)))))))))/IF(AND($D9=2,'ראשי-פרטים כלליים וריכוז הוצאות'!$D$68&lt;&gt;4),1.2,1)</f>
        <v>0</v>
      </c>
      <c r="CE9" s="263"/>
      <c r="CF9" s="264"/>
      <c r="CG9" s="265"/>
      <c r="CH9" s="266"/>
      <c r="CI9" s="267">
        <f t="shared" si="54"/>
        <v>0</v>
      </c>
      <c r="CJ9" s="260">
        <f>+(IF(OR($B9=0,$C9=0,$D9=0,$CE$2&gt;$OE$1),0,IF(OR(CE9=0,CG9=0,CH9=0),0,MIN((VLOOKUP($D9,SALERYCODE,3,0))*(IF($D9=6,CH9,CG9))*((MIN((VLOOKUP($D9,SALERYCODE,5,0)),(IF($D9=6,CG9,CH9))))),MIN((VLOOKUP($D9,SALERYCODE,3,0)),(CE9+CF9))*(IF($D9=6,CH9,((MIN((VLOOKUP($D9,SALERYCODE,5,0)),CH9)))))))))/IF(AND($D9=2,'ראשי-פרטים כלליים וריכוז הוצאות'!$D$68&lt;&gt;4),1.2,1)</f>
        <v>0</v>
      </c>
      <c r="CK9" s="263"/>
      <c r="CL9" s="264"/>
      <c r="CM9" s="265"/>
      <c r="CN9" s="266"/>
      <c r="CO9" s="267">
        <f t="shared" si="55"/>
        <v>0</v>
      </c>
      <c r="CP9" s="260">
        <f>+(IF(OR($B9=0,$C9=0,$D9=0,$CK$2&gt;$OE$1),0,IF(OR(CK9=0,CM9=0,CN9=0),0,MIN((VLOOKUP($D9,SALERYCODE,3,0))*(IF($D9=6,CN9,CM9))*((MIN((VLOOKUP($D9,SALERYCODE,5,0)),(IF($D9=6,CM9,CN9))))),MIN((VLOOKUP($D9,SALERYCODE,3,0)),(CK9+CL9))*(IF($D9=6,CN9,((MIN((VLOOKUP($D9,SALERYCODE,5,0)),CN9)))))))))/IF(AND($D9=2,'ראשי-פרטים כלליים וריכוז הוצאות'!$D$68&lt;&gt;4),1.2,1)</f>
        <v>0</v>
      </c>
      <c r="CQ9" s="263"/>
      <c r="CR9" s="264"/>
      <c r="CS9" s="265"/>
      <c r="CT9" s="266"/>
      <c r="CU9" s="267">
        <f t="shared" si="56"/>
        <v>0</v>
      </c>
      <c r="CV9" s="260">
        <f>+(IF(OR($B9=0,$C9=0,$D9=0,$CQ$2&gt;$OE$1),0,IF(OR(CQ9=0,CS9=0,CT9=0),0,MIN((VLOOKUP($D9,SALERYCODE,3,0))*(IF($D9=6,CT9,CS9))*((MIN((VLOOKUP($D9,SALERYCODE,5,0)),(IF($D9=6,CS9,CT9))))),MIN((VLOOKUP($D9,SALERYCODE,3,0)),(CQ9+CR9))*(IF($D9=6,CT9,((MIN((VLOOKUP($D9,SALERYCODE,5,0)),CT9)))))))))/IF(AND($D9=2,'ראשי-פרטים כלליים וריכוז הוצאות'!$D$68&lt;&gt;4),1.2,1)</f>
        <v>0</v>
      </c>
      <c r="CW9" s="263"/>
      <c r="CX9" s="264"/>
      <c r="CY9" s="265"/>
      <c r="CZ9" s="266"/>
      <c r="DA9" s="267">
        <f t="shared" si="57"/>
        <v>0</v>
      </c>
      <c r="DB9" s="260">
        <f>+(IF(OR($B9=0,$C9=0,$D9=0,$CW$2&gt;$OE$1),0,IF(OR(CW9=0,CY9=0,CZ9=0),0,MIN((VLOOKUP($D9,SALERYCODE,3,0))*(IF($D9=6,CZ9,CY9))*((MIN((VLOOKUP($D9,SALERYCODE,5,0)),(IF($D9=6,CY9,CZ9))))),MIN((VLOOKUP($D9,SALERYCODE,3,0)),(CW9+CX9))*(IF($D9=6,CZ9,((MIN((VLOOKUP($D9,SALERYCODE,5,0)),CZ9)))))))))/IF(AND($D9=2,'ראשי-פרטים כלליים וריכוז הוצאות'!$D$68&lt;&gt;4),1.2,1)</f>
        <v>0</v>
      </c>
      <c r="DC9" s="263"/>
      <c r="DD9" s="264"/>
      <c r="DE9" s="265"/>
      <c r="DF9" s="266"/>
      <c r="DG9" s="267">
        <f t="shared" si="58"/>
        <v>0</v>
      </c>
      <c r="DH9" s="260">
        <f>+(IF(OR($B9=0,$C9=0,$D9=0,$DC$2&gt;$OE$1),0,IF(OR(DC9=0,DE9=0,DF9=0),0,MIN((VLOOKUP($D9,SALERYCODE,3,0))*(IF($D9=6,DF9,DE9))*((MIN((VLOOKUP($D9,SALERYCODE,5,0)),(IF($D9=6,DE9,DF9))))),MIN((VLOOKUP($D9,SALERYCODE,3,0)),(DC9+DD9))*(IF($D9=6,DF9,((MIN((VLOOKUP($D9,SALERYCODE,5,0)),DF9)))))))))/IF(AND($D9=2,'ראשי-פרטים כלליים וריכוז הוצאות'!$D$68&lt;&gt;4),1.2,1)</f>
        <v>0</v>
      </c>
      <c r="DI9" s="263"/>
      <c r="DJ9" s="264"/>
      <c r="DK9" s="265"/>
      <c r="DL9" s="266"/>
      <c r="DM9" s="267">
        <f t="shared" si="59"/>
        <v>0</v>
      </c>
      <c r="DN9" s="260">
        <f>+(IF(OR($B9=0,$C9=0,$D9=0,$DC$2&gt;$OE$1),0,IF(OR(DI9=0,DK9=0,DL9=0),0,MIN((VLOOKUP($D9,SALERYCODE,3,0))*(IF($D9=6,DL9,DK9))*((MIN((VLOOKUP($D9,SALERYCODE,5,0)),(IF($D9=6,DK9,DL9))))),MIN((VLOOKUP($D9,SALERYCODE,3,0)),(DI9+DJ9))*(IF($D9=6,DL9,((MIN((VLOOKUP($D9,SALERYCODE,5,0)),DL9)))))))))/IF(AND($D9=2,'ראשי-פרטים כלליים וריכוז הוצאות'!$D$68&lt;&gt;4),1.2,1)</f>
        <v>0</v>
      </c>
      <c r="DO9" s="263"/>
      <c r="DP9" s="264"/>
      <c r="DQ9" s="265"/>
      <c r="DR9" s="266"/>
      <c r="DS9" s="267">
        <f t="shared" si="60"/>
        <v>0</v>
      </c>
      <c r="DT9" s="260">
        <f>+(IF(OR($B9=0,$C9=0,$D9=0,$DC$2&gt;$OE$1),0,IF(OR(DO9=0,DQ9=0,DR9=0),0,MIN((VLOOKUP($D9,SALERYCODE,3,0))*(IF($D9=6,DR9,DQ9))*((MIN((VLOOKUP($D9,SALERYCODE,5,0)),(IF($D9=6,DQ9,DR9))))),MIN((VLOOKUP($D9,SALERYCODE,3,0)),(DO9+DP9))*(IF($D9=6,DR9,((MIN((VLOOKUP($D9,SALERYCODE,5,0)),DR9)))))))))/IF(AND($D9=2,'ראשי-פרטים כלליים וריכוז הוצאות'!$D$68&lt;&gt;4),1.2,1)</f>
        <v>0</v>
      </c>
      <c r="DU9" s="263"/>
      <c r="DV9" s="264"/>
      <c r="DW9" s="265"/>
      <c r="DX9" s="266"/>
      <c r="DY9" s="267">
        <f t="shared" si="61"/>
        <v>0</v>
      </c>
      <c r="DZ9" s="260">
        <f>+(IF(OR($B9=0,$C9=0,$D9=0,$DC$2&gt;$OE$1),0,IF(OR(DU9=0,DW9=0,DX9=0),0,MIN((VLOOKUP($D9,SALERYCODE,3,0))*(IF($D9=6,DX9,DW9))*((MIN((VLOOKUP($D9,SALERYCODE,5,0)),(IF($D9=6,DW9,DX9))))),MIN((VLOOKUP($D9,SALERYCODE,3,0)),(DU9+DV9))*(IF($D9=6,DX9,((MIN((VLOOKUP($D9,SALERYCODE,5,0)),DX9)))))))))/IF(AND($D9=2,'ראשי-פרטים כלליים וריכוז הוצאות'!$D$68&lt;&gt;4),1.2,1)</f>
        <v>0</v>
      </c>
      <c r="EA9" s="263"/>
      <c r="EB9" s="264"/>
      <c r="EC9" s="265"/>
      <c r="ED9" s="266"/>
      <c r="EE9" s="267">
        <f t="shared" si="62"/>
        <v>0</v>
      </c>
      <c r="EF9" s="260">
        <f>+(IF(OR($B9=0,$C9=0,$D9=0,$DC$2&gt;$OE$1),0,IF(OR(EA9=0,EC9=0,ED9=0),0,MIN((VLOOKUP($D9,SALERYCODE,3,0))*(IF($D9=6,ED9,EC9))*((MIN((VLOOKUP($D9,SALERYCODE,5,0)),(IF($D9=6,EC9,ED9))))),MIN((VLOOKUP($D9,SALERYCODE,3,0)),(EA9+EB9))*(IF($D9=6,ED9,((MIN((VLOOKUP($D9,SALERYCODE,5,0)),ED9)))))))))/IF(AND($D9=2,'ראשי-פרטים כלליים וריכוז הוצאות'!$D$68&lt;&gt;4),1.2,1)</f>
        <v>0</v>
      </c>
      <c r="EG9" s="263"/>
      <c r="EH9" s="264"/>
      <c r="EI9" s="265"/>
      <c r="EJ9" s="266"/>
      <c r="EK9" s="267">
        <f t="shared" si="63"/>
        <v>0</v>
      </c>
      <c r="EL9" s="260">
        <f>+(IF(OR($B9=0,$C9=0,$D9=0,$DC$2&gt;$OE$1),0,IF(OR(EG9=0,EI9=0,EJ9=0),0,MIN((VLOOKUP($D9,SALERYCODE,3,0))*(IF($D9=6,EJ9,EI9))*((MIN((VLOOKUP($D9,SALERYCODE,5,0)),(IF($D9=6,EI9,EJ9))))),MIN((VLOOKUP($D9,SALERYCODE,3,0)),(EG9+EH9))*(IF($D9=6,EJ9,((MIN((VLOOKUP($D9,SALERYCODE,5,0)),EJ9)))))))))/IF(AND($D9=2,'ראשי-פרטים כלליים וריכוז הוצאות'!$D$68&lt;&gt;4),1.2,1)</f>
        <v>0</v>
      </c>
      <c r="EM9" s="263"/>
      <c r="EN9" s="264"/>
      <c r="EO9" s="265"/>
      <c r="EP9" s="266"/>
      <c r="EQ9" s="267">
        <f t="shared" si="64"/>
        <v>0</v>
      </c>
      <c r="ER9" s="260">
        <f>+(IF(OR($B9=0,$C9=0,$D9=0,$DC$2&gt;$OE$1),0,IF(OR(EM9=0,EO9=0,EP9=0),0,MIN((VLOOKUP($D9,SALERYCODE,3,0))*(IF($D9=6,EP9,EO9))*((MIN((VLOOKUP($D9,SALERYCODE,5,0)),(IF($D9=6,EO9,EP9))))),MIN((VLOOKUP($D9,SALERYCODE,3,0)),(EM9+EN9))*(IF($D9=6,EP9,((MIN((VLOOKUP($D9,SALERYCODE,5,0)),EP9)))))))))/IF(AND($D9=2,'ראשי-פרטים כלליים וריכוז הוצאות'!$D$68&lt;&gt;4),1.2,1)</f>
        <v>0</v>
      </c>
      <c r="ES9" s="263"/>
      <c r="ET9" s="264"/>
      <c r="EU9" s="265"/>
      <c r="EV9" s="266"/>
      <c r="EW9" s="267">
        <f t="shared" si="65"/>
        <v>0</v>
      </c>
      <c r="EX9" s="260">
        <f>+(IF(OR($B9=0,$C9=0,$D9=0,$DC$2&gt;$OE$1),0,IF(OR(ES9=0,EU9=0,EV9=0),0,MIN((VLOOKUP($D9,SALERYCODE,3,0))*(IF($D9=6,EV9,EU9))*((MIN((VLOOKUP($D9,SALERYCODE,5,0)),(IF($D9=6,EU9,EV9))))),MIN((VLOOKUP($D9,SALERYCODE,3,0)),(ES9+ET9))*(IF($D9=6,EV9,((MIN((VLOOKUP($D9,SALERYCODE,5,0)),EV9)))))))))/IF(AND($D9=2,'ראשי-פרטים כלליים וריכוז הוצאות'!$D$68&lt;&gt;4),1.2,1)</f>
        <v>0</v>
      </c>
      <c r="EY9" s="263"/>
      <c r="EZ9" s="264"/>
      <c r="FA9" s="265"/>
      <c r="FB9" s="266"/>
      <c r="FC9" s="267">
        <f t="shared" si="66"/>
        <v>0</v>
      </c>
      <c r="FD9" s="260">
        <f>+(IF(OR($B9=0,$C9=0,$D9=0,$DC$2&gt;$OE$1),0,IF(OR(EY9=0,FA9=0,FB9=0),0,MIN((VLOOKUP($D9,SALERYCODE,3,0))*(IF($D9=6,FB9,FA9))*((MIN((VLOOKUP($D9,SALERYCODE,5,0)),(IF($D9=6,FA9,FB9))))),MIN((VLOOKUP($D9,SALERYCODE,3,0)),(EY9+EZ9))*(IF($D9=6,FB9,((MIN((VLOOKUP($D9,SALERYCODE,5,0)),FB9)))))))))/IF(AND($D9=2,'ראשי-פרטים כלליים וריכוז הוצאות'!$D$68&lt;&gt;4),1.2,1)</f>
        <v>0</v>
      </c>
      <c r="FE9" s="263"/>
      <c r="FF9" s="264"/>
      <c r="FG9" s="265"/>
      <c r="FH9" s="266"/>
      <c r="FI9" s="267">
        <f t="shared" si="67"/>
        <v>0</v>
      </c>
      <c r="FJ9" s="260">
        <f>+(IF(OR($B9=0,$C9=0,$D9=0,$DC$2&gt;$OE$1),0,IF(OR(FE9=0,FG9=0,FH9=0),0,MIN((VLOOKUP($D9,SALERYCODE,3,0))*(IF($D9=6,FH9,FG9))*((MIN((VLOOKUP($D9,SALERYCODE,5,0)),(IF($D9=6,FG9,FH9))))),MIN((VLOOKUP($D9,SALERYCODE,3,0)),(FE9+FF9))*(IF($D9=6,FH9,((MIN((VLOOKUP($D9,SALERYCODE,5,0)),FH9)))))))))/IF(AND($D9=2,'ראשי-פרטים כלליים וריכוז הוצאות'!$D$68&lt;&gt;4),1.2,1)</f>
        <v>0</v>
      </c>
      <c r="FK9" s="263"/>
      <c r="FL9" s="264"/>
      <c r="FM9" s="265"/>
      <c r="FN9" s="266"/>
      <c r="FO9" s="267">
        <f t="shared" si="68"/>
        <v>0</v>
      </c>
      <c r="FP9" s="260">
        <f>+(IF(OR($B9=0,$C9=0,$D9=0,$DC$2&gt;$OE$1),0,IF(OR(FK9=0,FM9=0,FN9=0),0,MIN((VLOOKUP($D9,SALERYCODE,3,0))*(IF($D9=6,FN9,FM9))*((MIN((VLOOKUP($D9,SALERYCODE,5,0)),(IF($D9=6,FM9,FN9))))),MIN((VLOOKUP($D9,SALERYCODE,3,0)),(FK9+FL9))*(IF($D9=6,FN9,((MIN((VLOOKUP($D9,SALERYCODE,5,0)),FN9)))))))))/IF(AND($D9=2,'ראשי-פרטים כלליים וריכוז הוצאות'!$D$68&lt;&gt;4),1.2,1)</f>
        <v>0</v>
      </c>
      <c r="FQ9" s="263"/>
      <c r="FR9" s="264"/>
      <c r="FS9" s="265"/>
      <c r="FT9" s="266"/>
      <c r="FU9" s="267">
        <f t="shared" si="69"/>
        <v>0</v>
      </c>
      <c r="FV9" s="260">
        <f>+(IF(OR($B9=0,$C9=0,$D9=0,$DC$2&gt;$OE$1),0,IF(OR(FQ9=0,FS9=0,FT9=0),0,MIN((VLOOKUP($D9,SALERYCODE,3,0))*(IF($D9=6,FT9,FS9))*((MIN((VLOOKUP($D9,SALERYCODE,5,0)),(IF($D9=6,FS9,FT9))))),MIN((VLOOKUP($D9,SALERYCODE,3,0)),(FQ9+FR9))*(IF($D9=6,FT9,((MIN((VLOOKUP($D9,SALERYCODE,5,0)),FT9)))))))))/IF(AND($D9=2,'ראשי-פרטים כלליים וריכוז הוצאות'!$D$68&lt;&gt;4),1.2,1)</f>
        <v>0</v>
      </c>
      <c r="FW9" s="263"/>
      <c r="FX9" s="264"/>
      <c r="FY9" s="265"/>
      <c r="FZ9" s="266"/>
      <c r="GA9" s="267">
        <f t="shared" si="70"/>
        <v>0</v>
      </c>
      <c r="GB9" s="260">
        <f>+(IF(OR($B9=0,$C9=0,$D9=0,$DC$2&gt;$OE$1),0,IF(OR(FW9=0,FY9=0,FZ9=0),0,MIN((VLOOKUP($D9,SALERYCODE,3,0))*(IF($D9=6,FZ9,FY9))*((MIN((VLOOKUP($D9,SALERYCODE,5,0)),(IF($D9=6,FY9,FZ9))))),MIN((VLOOKUP($D9,SALERYCODE,3,0)),(FW9+FX9))*(IF($D9=6,FZ9,((MIN((VLOOKUP($D9,SALERYCODE,5,0)),FZ9)))))))))/IF(AND($D9=2,'ראשי-פרטים כלליים וריכוז הוצאות'!$D$68&lt;&gt;4),1.2,1)</f>
        <v>0</v>
      </c>
      <c r="GC9" s="263"/>
      <c r="GD9" s="264"/>
      <c r="GE9" s="265"/>
      <c r="GF9" s="266"/>
      <c r="GG9" s="267">
        <f t="shared" si="71"/>
        <v>0</v>
      </c>
      <c r="GH9" s="260">
        <f>+(IF(OR($B9=0,$C9=0,$D9=0,$DC$2&gt;$OE$1),0,IF(OR(GC9=0,GE9=0,GF9=0),0,MIN((VLOOKUP($D9,SALERYCODE,3,0))*(IF($D9=6,GF9,GE9))*((MIN((VLOOKUP($D9,SALERYCODE,5,0)),(IF($D9=6,GE9,GF9))))),MIN((VLOOKUP($D9,SALERYCODE,3,0)),(GC9+GD9))*(IF($D9=6,GF9,((MIN((VLOOKUP($D9,SALERYCODE,5,0)),GF9)))))))))/IF(AND($D9=2,'ראשי-פרטים כלליים וריכוז הוצאות'!$D$68&lt;&gt;4),1.2,1)</f>
        <v>0</v>
      </c>
      <c r="GI9" s="263"/>
      <c r="GJ9" s="264"/>
      <c r="GK9" s="265"/>
      <c r="GL9" s="266"/>
      <c r="GM9" s="267">
        <f t="shared" si="72"/>
        <v>0</v>
      </c>
      <c r="GN9" s="260">
        <f>+(IF(OR($B9=0,$C9=0,$D9=0,$DC$2&gt;$OE$1),0,IF(OR(GI9=0,GK9=0,GL9=0),0,MIN((VLOOKUP($D9,SALERYCODE,3,0))*(IF($D9=6,GL9,GK9))*((MIN((VLOOKUP($D9,SALERYCODE,5,0)),(IF($D9=6,GK9,GL9))))),MIN((VLOOKUP($D9,SALERYCODE,3,0)),(GI9+GJ9))*(IF($D9=6,GL9,((MIN((VLOOKUP($D9,SALERYCODE,5,0)),GL9)))))))))/IF(AND($D9=2,'ראשי-פרטים כלליים וריכוז הוצאות'!$D$68&lt;&gt;4),1.2,1)</f>
        <v>0</v>
      </c>
      <c r="GO9" s="263"/>
      <c r="GP9" s="264"/>
      <c r="GQ9" s="265"/>
      <c r="GR9" s="266"/>
      <c r="GS9" s="267">
        <f t="shared" si="73"/>
        <v>0</v>
      </c>
      <c r="GT9" s="260">
        <f>+(IF(OR($B9=0,$C9=0,$D9=0,$DC$2&gt;$OE$1),0,IF(OR(GO9=0,GQ9=0,GR9=0),0,MIN((VLOOKUP($D9,SALERYCODE,3,0))*(IF($D9=6,GR9,GQ9))*((MIN((VLOOKUP($D9,SALERYCODE,5,0)),(IF($D9=6,GQ9,GR9))))),MIN((VLOOKUP($D9,SALERYCODE,3,0)),(GO9+GP9))*(IF($D9=6,GR9,((MIN((VLOOKUP($D9,SALERYCODE,5,0)),GR9)))))))))/IF(AND($D9=2,'ראשי-פרטים כלליים וריכוז הוצאות'!$D$68&lt;&gt;4),1.2,1)</f>
        <v>0</v>
      </c>
      <c r="GU9" s="263"/>
      <c r="GV9" s="264"/>
      <c r="GW9" s="265"/>
      <c r="GX9" s="266"/>
      <c r="GY9" s="267">
        <f t="shared" si="74"/>
        <v>0</v>
      </c>
      <c r="GZ9" s="260">
        <f>+(IF(OR($B9=0,$C9=0,$D9=0,$DC$2&gt;$OE$1),0,IF(OR(GU9=0,GW9=0,GX9=0),0,MIN((VLOOKUP($D9,SALERYCODE,3,0))*(IF($D9=6,GX9,GW9))*((MIN((VLOOKUP($D9,SALERYCODE,5,0)),(IF($D9=6,GW9,GX9))))),MIN((VLOOKUP($D9,SALERYCODE,3,0)),(GU9+GV9))*(IF($D9=6,GX9,((MIN((VLOOKUP($D9,SALERYCODE,5,0)),GX9)))))))))/IF(AND($D9=2,'ראשי-פרטים כלליים וריכוז הוצאות'!$D$68&lt;&gt;4),1.2,1)</f>
        <v>0</v>
      </c>
      <c r="HA9" s="263"/>
      <c r="HB9" s="264"/>
      <c r="HC9" s="265"/>
      <c r="HD9" s="266"/>
      <c r="HE9" s="267">
        <f t="shared" si="75"/>
        <v>0</v>
      </c>
      <c r="HF9" s="260">
        <f>+(IF(OR($B9=0,$C9=0,$D9=0,$DC$2&gt;$OE$1),0,IF(OR(HA9=0,HC9=0,HD9=0),0,MIN((VLOOKUP($D9,SALERYCODE,3,0))*(IF($D9=6,HD9,HC9))*((MIN((VLOOKUP($D9,SALERYCODE,5,0)),(IF($D9=6,HC9,HD9))))),MIN((VLOOKUP($D9,SALERYCODE,3,0)),(HA9+HB9))*(IF($D9=6,HD9,((MIN((VLOOKUP($D9,SALERYCODE,5,0)),HD9)))))))))/IF(AND($D9=2,'ראשי-פרטים כלליים וריכוז הוצאות'!$D$68&lt;&gt;4),1.2,1)</f>
        <v>0</v>
      </c>
      <c r="HG9" s="263"/>
      <c r="HH9" s="264"/>
      <c r="HI9" s="265"/>
      <c r="HJ9" s="266"/>
      <c r="HK9" s="267">
        <f t="shared" si="76"/>
        <v>0</v>
      </c>
      <c r="HL9" s="260">
        <f>+(IF(OR($B9=0,$C9=0,$D9=0,$DC$2&gt;$OE$1),0,IF(OR(HG9=0,HI9=0,HJ9=0),0,MIN((VLOOKUP($D9,SALERYCODE,3,0))*(IF($D9=6,HJ9,HI9))*((MIN((VLOOKUP($D9,SALERYCODE,5,0)),(IF($D9=6,HI9,HJ9))))),MIN((VLOOKUP($D9,SALERYCODE,3,0)),(HG9+HH9))*(IF($D9=6,HJ9,((MIN((VLOOKUP($D9,SALERYCODE,5,0)),HJ9)))))))))/IF(AND($D9=2,'ראשי-פרטים כלליים וריכוז הוצאות'!$D$68&lt;&gt;4),1.2,1)</f>
        <v>0</v>
      </c>
      <c r="HM9" s="263"/>
      <c r="HN9" s="264"/>
      <c r="HO9" s="265"/>
      <c r="HP9" s="266"/>
      <c r="HQ9" s="267">
        <f t="shared" si="77"/>
        <v>0</v>
      </c>
      <c r="HR9" s="260">
        <f>+(IF(OR($B9=0,$C9=0,$D9=0,$DC$2&gt;$OE$1),0,IF(OR(HM9=0,HO9=0,HP9=0),0,MIN((VLOOKUP($D9,SALERYCODE,3,0))*(IF($D9=6,HP9,HO9))*((MIN((VLOOKUP($D9,SALERYCODE,5,0)),(IF($D9=6,HO9,HP9))))),MIN((VLOOKUP($D9,SALERYCODE,3,0)),(HM9+HN9))*(IF($D9=6,HP9,((MIN((VLOOKUP($D9,SALERYCODE,5,0)),HP9)))))))))/IF(AND($D9=2,'ראשי-פרטים כלליים וריכוז הוצאות'!$D$68&lt;&gt;4),1.2,1)</f>
        <v>0</v>
      </c>
      <c r="HS9" s="263"/>
      <c r="HT9" s="264"/>
      <c r="HU9" s="265"/>
      <c r="HV9" s="266"/>
      <c r="HW9" s="267">
        <f t="shared" si="78"/>
        <v>0</v>
      </c>
      <c r="HX9" s="260">
        <f>+(IF(OR($B9=0,$C9=0,$D9=0,$DC$2&gt;$OE$1),0,IF(OR(HS9=0,HU9=0,HV9=0),0,MIN((VLOOKUP($D9,SALERYCODE,3,0))*(IF($D9=6,HV9,HU9))*((MIN((VLOOKUP($D9,SALERYCODE,5,0)),(IF($D9=6,HU9,HV9))))),MIN((VLOOKUP($D9,SALERYCODE,3,0)),(HS9+HT9))*(IF($D9=6,HV9,((MIN((VLOOKUP($D9,SALERYCODE,5,0)),HV9)))))))))/IF(AND($D9=2,'ראשי-פרטים כלליים וריכוז הוצאות'!$D$68&lt;&gt;4),1.2,1)</f>
        <v>0</v>
      </c>
      <c r="HY9" s="263"/>
      <c r="HZ9" s="264"/>
      <c r="IA9" s="265"/>
      <c r="IB9" s="266"/>
      <c r="IC9" s="267">
        <f t="shared" si="79"/>
        <v>0</v>
      </c>
      <c r="ID9" s="260">
        <f>+(IF(OR($B9=0,$C9=0,$D9=0,$DC$2&gt;$OE$1),0,IF(OR(HY9=0,IA9=0,IB9=0),0,MIN((VLOOKUP($D9,SALERYCODE,3,0))*(IF($D9=6,IB9,IA9))*((MIN((VLOOKUP($D9,SALERYCODE,5,0)),(IF($D9=6,IA9,IB9))))),MIN((VLOOKUP($D9,SALERYCODE,3,0)),(HY9+HZ9))*(IF($D9=6,IB9,((MIN((VLOOKUP($D9,SALERYCODE,5,0)),IB9)))))))))/IF(AND($D9=2,'ראשי-פרטים כלליים וריכוז הוצאות'!$D$68&lt;&gt;4),1.2,1)</f>
        <v>0</v>
      </c>
      <c r="IE9" s="263"/>
      <c r="IF9" s="264"/>
      <c r="IG9" s="265"/>
      <c r="IH9" s="266"/>
      <c r="II9" s="267">
        <f t="shared" si="80"/>
        <v>0</v>
      </c>
      <c r="IJ9" s="260">
        <f>+(IF(OR($B9=0,$C9=0,$D9=0,$DC$2&gt;$OE$1),0,IF(OR(IE9=0,IG9=0,IH9=0),0,MIN((VLOOKUP($D9,SALERYCODE,3,0))*(IF($D9=6,IH9,IG9))*((MIN((VLOOKUP($D9,SALERYCODE,5,0)),(IF($D9=6,IG9,IH9))))),MIN((VLOOKUP($D9,SALERYCODE,3,0)),(IE9+IF9))*(IF($D9=6,IH9,((MIN((VLOOKUP($D9,SALERYCODE,5,0)),IH9)))))))))/IF(AND($D9=2,'ראשי-פרטים כלליים וריכוז הוצאות'!$D$68&lt;&gt;4),1.2,1)</f>
        <v>0</v>
      </c>
      <c r="IK9" s="263"/>
      <c r="IL9" s="264"/>
      <c r="IM9" s="265"/>
      <c r="IN9" s="266"/>
      <c r="IO9" s="267">
        <f t="shared" si="81"/>
        <v>0</v>
      </c>
      <c r="IP9" s="260">
        <f>+(IF(OR($B9=0,$C9=0,$D9=0,$DC$2&gt;$OE$1),0,IF(OR(IK9=0,IM9=0,IN9=0),0,MIN((VLOOKUP($D9,SALERYCODE,3,0))*(IF($D9=6,IN9,IM9))*((MIN((VLOOKUP($D9,SALERYCODE,5,0)),(IF($D9=6,IM9,IN9))))),MIN((VLOOKUP($D9,SALERYCODE,3,0)),(IK9+IL9))*(IF($D9=6,IN9,((MIN((VLOOKUP($D9,SALERYCODE,5,0)),IN9)))))))))/IF(AND($D9=2,'ראשי-פרטים כלליים וריכוז הוצאות'!$D$68&lt;&gt;4),1.2,1)</f>
        <v>0</v>
      </c>
      <c r="IQ9" s="263"/>
      <c r="IR9" s="264"/>
      <c r="IS9" s="265"/>
      <c r="IT9" s="266"/>
      <c r="IU9" s="267">
        <f t="shared" si="82"/>
        <v>0</v>
      </c>
      <c r="IV9" s="260">
        <f>+(IF(OR($B9=0,$C9=0,$D9=0,$DC$2&gt;$OE$1),0,IF(OR(IQ9=0,IS9=0,IT9=0),0,MIN((VLOOKUP($D9,SALERYCODE,3,0))*(IF($D9=6,IT9,IS9))*((MIN((VLOOKUP($D9,SALERYCODE,5,0)),(IF($D9=6,IS9,IT9))))),MIN((VLOOKUP($D9,SALERYCODE,3,0)),(IQ9+IR9))*(IF($D9=6,IT9,((MIN((VLOOKUP($D9,SALERYCODE,5,0)),IT9)))))))))/IF(AND($D9=2,'ראשי-פרטים כלליים וריכוז הוצאות'!$D$68&lt;&gt;4),1.2,1)</f>
        <v>0</v>
      </c>
      <c r="IW9" s="263"/>
      <c r="IX9" s="264"/>
      <c r="IY9" s="265"/>
      <c r="IZ9" s="266"/>
      <c r="JA9" s="267">
        <f t="shared" si="83"/>
        <v>0</v>
      </c>
      <c r="JB9" s="260">
        <f>+(IF(OR($B9=0,$C9=0,$D9=0,$DC$2&gt;$OE$1),0,IF(OR(IW9=0,IY9=0,IZ9=0),0,MIN((VLOOKUP($D9,SALERYCODE,3,0))*(IF($D9=6,IZ9,IY9))*((MIN((VLOOKUP($D9,SALERYCODE,5,0)),(IF($D9=6,IY9,IZ9))))),MIN((VLOOKUP($D9,SALERYCODE,3,0)),(IW9+IX9))*(IF($D9=6,IZ9,((MIN((VLOOKUP($D9,SALERYCODE,5,0)),IZ9)))))))))/IF(AND($D9=2,'ראשי-פרטים כלליים וריכוז הוצאות'!$D$68&lt;&gt;4),1.2,1)</f>
        <v>0</v>
      </c>
      <c r="JC9" s="263"/>
      <c r="JD9" s="264"/>
      <c r="JE9" s="265"/>
      <c r="JF9" s="266"/>
      <c r="JG9" s="267">
        <f t="shared" si="84"/>
        <v>0</v>
      </c>
      <c r="JH9" s="260">
        <f>+(IF(OR($B9=0,$C9=0,$D9=0,$DC$2&gt;$OE$1),0,IF(OR(JC9=0,JE9=0,JF9=0),0,MIN((VLOOKUP($D9,SALERYCODE,3,0))*(IF($D9=6,JF9,JE9))*((MIN((VLOOKUP($D9,SALERYCODE,5,0)),(IF($D9=6,JE9,JF9))))),MIN((VLOOKUP($D9,SALERYCODE,3,0)),(JC9+JD9))*(IF($D9=6,JF9,((MIN((VLOOKUP($D9,SALERYCODE,5,0)),JF9)))))))))/IF(AND($D9=2,'ראשי-פרטים כלליים וריכוז הוצאות'!$D$68&lt;&gt;4),1.2,1)</f>
        <v>0</v>
      </c>
      <c r="JI9" s="263"/>
      <c r="JJ9" s="264"/>
      <c r="JK9" s="265"/>
      <c r="JL9" s="266"/>
      <c r="JM9" s="267">
        <f t="shared" si="85"/>
        <v>0</v>
      </c>
      <c r="JN9" s="260">
        <f>+(IF(OR($B9=0,$C9=0,$D9=0,$DC$2&gt;$OE$1),0,IF(OR(JI9=0,JK9=0,JL9=0),0,MIN((VLOOKUP($D9,SALERYCODE,3,0))*(IF($D9=6,JL9,JK9))*((MIN((VLOOKUP($D9,SALERYCODE,5,0)),(IF($D9=6,JK9,JL9))))),MIN((VLOOKUP($D9,SALERYCODE,3,0)),(JI9+JJ9))*(IF($D9=6,JL9,((MIN((VLOOKUP($D9,SALERYCODE,5,0)),JL9)))))))))/IF(AND($D9=2,'ראשי-פרטים כלליים וריכוז הוצאות'!$D$68&lt;&gt;4),1.2,1)</f>
        <v>0</v>
      </c>
      <c r="JO9" s="263"/>
      <c r="JP9" s="264"/>
      <c r="JQ9" s="265"/>
      <c r="JR9" s="266"/>
      <c r="JS9" s="267">
        <f t="shared" si="86"/>
        <v>0</v>
      </c>
      <c r="JT9" s="260">
        <f>+(IF(OR($B9=0,$C9=0,$D9=0,$DC$2&gt;$OE$1),0,IF(OR(JO9=0,JQ9=0,JR9=0),0,MIN((VLOOKUP($D9,SALERYCODE,3,0))*(IF($D9=6,JR9,JQ9))*((MIN((VLOOKUP($D9,SALERYCODE,5,0)),(IF($D9=6,JQ9,JR9))))),MIN((VLOOKUP($D9,SALERYCODE,3,0)),(JO9+JP9))*(IF($D9=6,JR9,((MIN((VLOOKUP($D9,SALERYCODE,5,0)),JR9)))))))))/IF(AND($D9=2,'ראשי-פרטים כלליים וריכוז הוצאות'!$D$68&lt;&gt;4),1.2,1)</f>
        <v>0</v>
      </c>
      <c r="JU9" s="263"/>
      <c r="JV9" s="264"/>
      <c r="JW9" s="265"/>
      <c r="JX9" s="266"/>
      <c r="JY9" s="267">
        <f t="shared" si="87"/>
        <v>0</v>
      </c>
      <c r="JZ9" s="260">
        <f>+(IF(OR($B9=0,$C9=0,$D9=0,$DC$2&gt;$OE$1),0,IF(OR(JU9=0,JW9=0,JX9=0),0,MIN((VLOOKUP($D9,SALERYCODE,3,0))*(IF($D9=6,JX9,JW9))*((MIN((VLOOKUP($D9,SALERYCODE,5,0)),(IF($D9=6,JW9,JX9))))),MIN((VLOOKUP($D9,SALERYCODE,3,0)),(JU9+JV9))*(IF($D9=6,JX9,((MIN((VLOOKUP($D9,SALERYCODE,5,0)),JX9)))))))))/IF(AND($D9=2,'ראשי-פרטים כלליים וריכוז הוצאות'!$D$68&lt;&gt;4),1.2,1)</f>
        <v>0</v>
      </c>
      <c r="KA9" s="263"/>
      <c r="KB9" s="264"/>
      <c r="KC9" s="265"/>
      <c r="KD9" s="266"/>
      <c r="KE9" s="267">
        <f t="shared" si="88"/>
        <v>0</v>
      </c>
      <c r="KF9" s="260">
        <f>+(IF(OR($B9=0,$C9=0,$D9=0,$DC$2&gt;$OE$1),0,IF(OR(KA9=0,KC9=0,KD9=0),0,MIN((VLOOKUP($D9,SALERYCODE,3,0))*(IF($D9=6,KD9,KC9))*((MIN((VLOOKUP($D9,SALERYCODE,5,0)),(IF($D9=6,KC9,KD9))))),MIN((VLOOKUP($D9,SALERYCODE,3,0)),(KA9+KB9))*(IF($D9=6,KD9,((MIN((VLOOKUP($D9,SALERYCODE,5,0)),KD9)))))))))/IF(AND($D9=2,'ראשי-פרטים כלליים וריכוז הוצאות'!$D$68&lt;&gt;4),1.2,1)</f>
        <v>0</v>
      </c>
      <c r="KG9" s="263"/>
      <c r="KH9" s="264"/>
      <c r="KI9" s="265"/>
      <c r="KJ9" s="266"/>
      <c r="KK9" s="267">
        <f t="shared" si="89"/>
        <v>0</v>
      </c>
      <c r="KL9" s="260">
        <f>+(IF(OR($B9=0,$C9=0,$D9=0,$DC$2&gt;$OE$1),0,IF(OR(KG9=0,KI9=0,KJ9=0),0,MIN((VLOOKUP($D9,SALERYCODE,3,0))*(IF($D9=6,KJ9,KI9))*((MIN((VLOOKUP($D9,SALERYCODE,5,0)),(IF($D9=6,KI9,KJ9))))),MIN((VLOOKUP($D9,SALERYCODE,3,0)),(KG9+KH9))*(IF($D9=6,KJ9,((MIN((VLOOKUP($D9,SALERYCODE,5,0)),KJ9)))))))))/IF(AND($D9=2,'ראשי-פרטים כלליים וריכוז הוצאות'!$D$68&lt;&gt;4),1.2,1)</f>
        <v>0</v>
      </c>
      <c r="KM9" s="263"/>
      <c r="KN9" s="264"/>
      <c r="KO9" s="265"/>
      <c r="KP9" s="266"/>
      <c r="KQ9" s="267">
        <f t="shared" si="90"/>
        <v>0</v>
      </c>
      <c r="KR9" s="260">
        <f>+(IF(OR($B9=0,$C9=0,$D9=0,$DC$2&gt;$OE$1),0,IF(OR(KM9=0,KO9=0,KP9=0),0,MIN((VLOOKUP($D9,SALERYCODE,3,0))*(IF($D9=6,KP9,KO9))*((MIN((VLOOKUP($D9,SALERYCODE,5,0)),(IF($D9=6,KO9,KP9))))),MIN((VLOOKUP($D9,SALERYCODE,3,0)),(KM9+KN9))*(IF($D9=6,KP9,((MIN((VLOOKUP($D9,SALERYCODE,5,0)),KP9)))))))))/IF(AND($D9=2,'ראשי-פרטים כלליים וריכוז הוצאות'!$D$68&lt;&gt;4),1.2,1)</f>
        <v>0</v>
      </c>
      <c r="KS9" s="263"/>
      <c r="KT9" s="264"/>
      <c r="KU9" s="265"/>
      <c r="KV9" s="266"/>
      <c r="KW9" s="267">
        <f t="shared" si="91"/>
        <v>0</v>
      </c>
      <c r="KX9" s="260">
        <f>+(IF(OR($B9=0,$C9=0,$D9=0,$DC$2&gt;$OE$1),0,IF(OR(KS9=0,KU9=0,KV9=0),0,MIN((VLOOKUP($D9,SALERYCODE,3,0))*(IF($D9=6,KV9,KU9))*((MIN((VLOOKUP($D9,SALERYCODE,5,0)),(IF($D9=6,KU9,KV9))))),MIN((VLOOKUP($D9,SALERYCODE,3,0)),(KS9+KT9))*(IF($D9=6,KV9,((MIN((VLOOKUP($D9,SALERYCODE,5,0)),KV9)))))))))/IF(AND($D9=2,'ראשי-פרטים כלליים וריכוז הוצאות'!$D$68&lt;&gt;4),1.2,1)</f>
        <v>0</v>
      </c>
      <c r="KY9" s="263"/>
      <c r="KZ9" s="264"/>
      <c r="LA9" s="265"/>
      <c r="LB9" s="266"/>
      <c r="LC9" s="267">
        <f t="shared" si="92"/>
        <v>0</v>
      </c>
      <c r="LD9" s="260">
        <f>+(IF(OR($B9=0,$C9=0,$D9=0,$DC$2&gt;$OE$1),0,IF(OR(KY9=0,LA9=0,LB9=0),0,MIN((VLOOKUP($D9,SALERYCODE,3,0))*(IF($D9=6,LB9,LA9))*((MIN((VLOOKUP($D9,SALERYCODE,5,0)),(IF($D9=6,LA9,LB9))))),MIN((VLOOKUP($D9,SALERYCODE,3,0)),(KY9+KZ9))*(IF($D9=6,LB9,((MIN((VLOOKUP($D9,SALERYCODE,5,0)),LB9)))))))))/IF(AND($D9=2,'ראשי-פרטים כלליים וריכוז הוצאות'!$D$68&lt;&gt;4),1.2,1)</f>
        <v>0</v>
      </c>
      <c r="LE9" s="263"/>
      <c r="LF9" s="264"/>
      <c r="LG9" s="265"/>
      <c r="LH9" s="266"/>
      <c r="LI9" s="267">
        <f t="shared" si="93"/>
        <v>0</v>
      </c>
      <c r="LJ9" s="260">
        <f>+(IF(OR($B9=0,$C9=0,$D9=0,$DC$2&gt;$OE$1),0,IF(OR(LE9=0,LG9=0,LH9=0),0,MIN((VLOOKUP($D9,SALERYCODE,3,0))*(IF($D9=6,LH9,LG9))*((MIN((VLOOKUP($D9,SALERYCODE,5,0)),(IF($D9=6,LG9,LH9))))),MIN((VLOOKUP($D9,SALERYCODE,3,0)),(LE9+LF9))*(IF($D9=6,LH9,((MIN((VLOOKUP($D9,SALERYCODE,5,0)),LH9)))))))))/IF(AND($D9=2,'ראשי-פרטים כלליים וריכוז הוצאות'!$D$68&lt;&gt;4),1.2,1)</f>
        <v>0</v>
      </c>
      <c r="LK9" s="263"/>
      <c r="LL9" s="264"/>
      <c r="LM9" s="265"/>
      <c r="LN9" s="266"/>
      <c r="LO9" s="267">
        <f t="shared" si="94"/>
        <v>0</v>
      </c>
      <c r="LP9" s="260">
        <f>+(IF(OR($B9=0,$C9=0,$D9=0,$DC$2&gt;$OE$1),0,IF(OR(LK9=0,LM9=0,LN9=0),0,MIN((VLOOKUP($D9,SALERYCODE,3,0))*(IF($D9=6,LN9,LM9))*((MIN((VLOOKUP($D9,SALERYCODE,5,0)),(IF($D9=6,LM9,LN9))))),MIN((VLOOKUP($D9,SALERYCODE,3,0)),(LK9+LL9))*(IF($D9=6,LN9,((MIN((VLOOKUP($D9,SALERYCODE,5,0)),LN9)))))))))/IF(AND($D9=2,'ראשי-פרטים כלליים וריכוז הוצאות'!$D$68&lt;&gt;4),1.2,1)</f>
        <v>0</v>
      </c>
      <c r="LQ9" s="263"/>
      <c r="LR9" s="264"/>
      <c r="LS9" s="265"/>
      <c r="LT9" s="266"/>
      <c r="LU9" s="267">
        <f t="shared" si="95"/>
        <v>0</v>
      </c>
      <c r="LV9" s="260">
        <f>+(IF(OR($B9=0,$C9=0,$D9=0,$DC$2&gt;$OE$1),0,IF(OR(LQ9=0,LS9=0,LT9=0),0,MIN((VLOOKUP($D9,SALERYCODE,3,0))*(IF($D9=6,LT9,LS9))*((MIN((VLOOKUP($D9,SALERYCODE,5,0)),(IF($D9=6,LS9,LT9))))),MIN((VLOOKUP($D9,SALERYCODE,3,0)),(LQ9+LR9))*(IF($D9=6,LT9,((MIN((VLOOKUP($D9,SALERYCODE,5,0)),LT9)))))))))/IF(AND($D9=2,'ראשי-פרטים כלליים וריכוז הוצאות'!$D$68&lt;&gt;4),1.2,1)</f>
        <v>0</v>
      </c>
      <c r="LW9" s="263"/>
      <c r="LX9" s="264"/>
      <c r="LY9" s="265"/>
      <c r="LZ9" s="266"/>
      <c r="MA9" s="267">
        <f t="shared" si="96"/>
        <v>0</v>
      </c>
      <c r="MB9" s="260">
        <f>+(IF(OR($B9=0,$C9=0,$D9=0,$DC$2&gt;$OE$1),0,IF(OR(LW9=0,LY9=0,LZ9=0),0,MIN((VLOOKUP($D9,SALERYCODE,3,0))*(IF($D9=6,LZ9,LY9))*((MIN((VLOOKUP($D9,SALERYCODE,5,0)),(IF($D9=6,LY9,LZ9))))),MIN((VLOOKUP($D9,SALERYCODE,3,0)),(LW9+LX9))*(IF($D9=6,LZ9,((MIN((VLOOKUP($D9,SALERYCODE,5,0)),LZ9)))))))))/IF(AND($D9=2,'ראשי-פרטים כלליים וריכוז הוצאות'!$D$68&lt;&gt;4),1.2,1)</f>
        <v>0</v>
      </c>
      <c r="MC9" s="263"/>
      <c r="MD9" s="264"/>
      <c r="ME9" s="265"/>
      <c r="MF9" s="266"/>
      <c r="MG9" s="267">
        <f t="shared" si="97"/>
        <v>0</v>
      </c>
      <c r="MH9" s="260">
        <f>+(IF(OR($B9=0,$C9=0,$D9=0,$DC$2&gt;$OE$1),0,IF(OR(MC9=0,ME9=0,MF9=0),0,MIN((VLOOKUP($D9,SALERYCODE,3,0))*(IF($D9=6,MF9,ME9))*((MIN((VLOOKUP($D9,SALERYCODE,5,0)),(IF($D9=6,ME9,MF9))))),MIN((VLOOKUP($D9,SALERYCODE,3,0)),(MC9+MD9))*(IF($D9=6,MF9,((MIN((VLOOKUP($D9,SALERYCODE,5,0)),MF9)))))))))/IF(AND($D9=2,'ראשי-פרטים כלליים וריכוז הוצאות'!$D$68&lt;&gt;4),1.2,1)</f>
        <v>0</v>
      </c>
      <c r="MI9" s="263"/>
      <c r="MJ9" s="264"/>
      <c r="MK9" s="265"/>
      <c r="ML9" s="266"/>
      <c r="MM9" s="267">
        <f t="shared" si="98"/>
        <v>0</v>
      </c>
      <c r="MN9" s="260">
        <f>+(IF(OR($B9=0,$C9=0,$D9=0,$DC$2&gt;$OE$1),0,IF(OR(MI9=0,MK9=0,ML9=0),0,MIN((VLOOKUP($D9,SALERYCODE,3,0))*(IF($D9=6,ML9,MK9))*((MIN((VLOOKUP($D9,SALERYCODE,5,0)),(IF($D9=6,MK9,ML9))))),MIN((VLOOKUP($D9,SALERYCODE,3,0)),(MI9+MJ9))*(IF($D9=6,ML9,((MIN((VLOOKUP($D9,SALERYCODE,5,0)),ML9)))))))))/IF(AND($D9=2,'ראשי-פרטים כלליים וריכוז הוצאות'!$D$68&lt;&gt;4),1.2,1)</f>
        <v>0</v>
      </c>
      <c r="MO9" s="263"/>
      <c r="MP9" s="264"/>
      <c r="MQ9" s="265"/>
      <c r="MR9" s="266"/>
      <c r="MS9" s="267">
        <f t="shared" si="99"/>
        <v>0</v>
      </c>
      <c r="MT9" s="260">
        <f>+(IF(OR($B9=0,$C9=0,$D9=0,$DC$2&gt;$OE$1),0,IF(OR(MO9=0,MQ9=0,MR9=0),0,MIN((VLOOKUP($D9,SALERYCODE,3,0))*(IF($D9=6,MR9,MQ9))*((MIN((VLOOKUP($D9,SALERYCODE,5,0)),(IF($D9=6,MQ9,MR9))))),MIN((VLOOKUP($D9,SALERYCODE,3,0)),(MO9+MP9))*(IF($D9=6,MR9,((MIN((VLOOKUP($D9,SALERYCODE,5,0)),MR9)))))))))/IF(AND($D9=2,'ראשי-פרטים כלליים וריכוז הוצאות'!$D$68&lt;&gt;4),1.2,1)</f>
        <v>0</v>
      </c>
      <c r="MU9" s="263"/>
      <c r="MV9" s="264"/>
      <c r="MW9" s="265"/>
      <c r="MX9" s="266"/>
      <c r="MY9" s="267">
        <f t="shared" si="100"/>
        <v>0</v>
      </c>
      <c r="MZ9" s="260">
        <f>+(IF(OR($B9=0,$C9=0,$D9=0,$DC$2&gt;$OE$1),0,IF(OR(MU9=0,MW9=0,MX9=0),0,MIN((VLOOKUP($D9,SALERYCODE,3,0))*(IF($D9=6,MX9,MW9))*((MIN((VLOOKUP($D9,SALERYCODE,5,0)),(IF($D9=6,MW9,MX9))))),MIN((VLOOKUP($D9,SALERYCODE,3,0)),(MU9+MV9))*(IF($D9=6,MX9,((MIN((VLOOKUP($D9,SALERYCODE,5,0)),MX9)))))))))/IF(AND($D9=2,'ראשי-פרטים כלליים וריכוז הוצאות'!$D$68&lt;&gt;4),1.2,1)</f>
        <v>0</v>
      </c>
      <c r="NA9" s="263"/>
      <c r="NB9" s="264"/>
      <c r="NC9" s="265"/>
      <c r="ND9" s="266"/>
      <c r="NE9" s="267">
        <f t="shared" si="101"/>
        <v>0</v>
      </c>
      <c r="NF9" s="260">
        <f>+(IF(OR($B9=0,$C9=0,$D9=0,$DC$2&gt;$OE$1),0,IF(OR(NA9=0,NC9=0,ND9=0),0,MIN((VLOOKUP($D9,SALERYCODE,3,0))*(IF($D9=6,ND9,NC9))*((MIN((VLOOKUP($D9,SALERYCODE,5,0)),(IF($D9=6,NC9,ND9))))),MIN((VLOOKUP($D9,SALERYCODE,3,0)),(NA9+NB9))*(IF($D9=6,ND9,((MIN((VLOOKUP($D9,SALERYCODE,5,0)),ND9)))))))))/IF(AND($D9=2,'ראשי-פרטים כלליים וריכוז הוצאות'!$D$68&lt;&gt;4),1.2,1)</f>
        <v>0</v>
      </c>
      <c r="NG9" s="263"/>
      <c r="NH9" s="264"/>
      <c r="NI9" s="265"/>
      <c r="NJ9" s="266"/>
      <c r="NK9" s="267">
        <f t="shared" si="102"/>
        <v>0</v>
      </c>
      <c r="NL9" s="260">
        <f>+(IF(OR($B9=0,$C9=0,$D9=0,$DC$2&gt;$OE$1),0,IF(OR(NG9=0,NI9=0,NJ9=0),0,MIN((VLOOKUP($D9,SALERYCODE,3,0))*(IF($D9=6,NJ9,NI9))*((MIN((VLOOKUP($D9,SALERYCODE,5,0)),(IF($D9=6,NI9,NJ9))))),MIN((VLOOKUP($D9,SALERYCODE,3,0)),(NG9+NH9))*(IF($D9=6,NJ9,((MIN((VLOOKUP($D9,SALERYCODE,5,0)),NJ9)))))))))/IF(AND($D9=2,'ראשי-פרטים כלליים וריכוז הוצאות'!$D$68&lt;&gt;4),1.2,1)</f>
        <v>0</v>
      </c>
      <c r="NM9" s="263"/>
      <c r="NN9" s="264"/>
      <c r="NO9" s="265"/>
      <c r="NP9" s="266"/>
      <c r="NQ9" s="267">
        <f t="shared" si="103"/>
        <v>0</v>
      </c>
      <c r="NR9" s="260">
        <f>+(IF(OR($B9=0,$C9=0,$D9=0,$DC$2&gt;$OE$1),0,IF(OR(NM9=0,NO9=0,NP9=0),0,MIN((VLOOKUP($D9,SALERYCODE,3,0))*(IF($D9=6,NP9,NO9))*((MIN((VLOOKUP($D9,SALERYCODE,5,0)),(IF($D9=6,NO9,NP9))))),MIN((VLOOKUP($D9,SALERYCODE,3,0)),(NM9+NN9))*(IF($D9=6,NP9,((MIN((VLOOKUP($D9,SALERYCODE,5,0)),NP9)))))))))/IF(AND($D9=2,'ראשי-פרטים כלליים וריכוז הוצאות'!$D$68&lt;&gt;4),1.2,1)</f>
        <v>0</v>
      </c>
      <c r="NS9" s="263"/>
      <c r="NT9" s="264"/>
      <c r="NU9" s="265"/>
      <c r="NV9" s="266"/>
      <c r="NW9" s="267">
        <f t="shared" si="104"/>
        <v>0</v>
      </c>
      <c r="NX9" s="260">
        <f>+(IF(OR($B9=0,$C9=0,$D9=0,$DC$2&gt;$OE$1),0,IF(OR(NS9=0,NU9=0,NV9=0),0,MIN((VLOOKUP($D9,SALERYCODE,3,0))*(IF($D9=6,NV9,NU9))*((MIN((VLOOKUP($D9,SALERYCODE,5,0)),(IF($D9=6,NU9,NV9))))),MIN((VLOOKUP($D9,SALERYCODE,3,0)),(NS9+NT9))*(IF($D9=6,NV9,((MIN((VLOOKUP($D9,SALERYCODE,5,0)),NV9)))))))))/IF(AND($D9=2,'ראשי-פרטים כלליים וריכוז הוצאות'!$D$68&lt;&gt;4),1.2,1)</f>
        <v>0</v>
      </c>
      <c r="NY9" s="263"/>
      <c r="NZ9" s="264"/>
      <c r="OA9" s="265"/>
      <c r="OB9" s="266"/>
      <c r="OC9" s="267">
        <f t="shared" si="105"/>
        <v>0</v>
      </c>
      <c r="OD9" s="260">
        <f>+(IF(OR($B9=0,$C9=0,$D9=0,$DC$2&gt;$OE$1),0,IF(OR(NY9=0,OA9=0,OB9=0),0,MIN((VLOOKUP($D9,SALERYCODE,3,0))*(IF($D9=6,OB9,OA9))*((MIN((VLOOKUP($D9,SALERYCODE,5,0)),(IF($D9=6,OA9,OB9))))),MIN((VLOOKUP($D9,SALERYCODE,3,0)),(NY9+NZ9))*(IF($D9=6,OB9,((MIN((VLOOKUP($D9,SALERYCODE,5,0)),OB9)))))))))/IF(AND($D9=2,'ראשי-פרטים כלליים וריכוז הוצאות'!$D$68&lt;&gt;4),1.2,1)</f>
        <v>0</v>
      </c>
      <c r="OE9" s="275">
        <f t="shared" si="111"/>
        <v>0</v>
      </c>
      <c r="OF9" s="283">
        <f t="shared" si="112"/>
        <v>9.9999999999999995E-7</v>
      </c>
      <c r="OG9" s="276">
        <f t="shared" si="113"/>
        <v>0</v>
      </c>
      <c r="OH9" s="275">
        <f t="shared" si="114"/>
        <v>0</v>
      </c>
      <c r="OI9" s="275">
        <v>0</v>
      </c>
      <c r="OJ9" s="258">
        <f t="shared" si="115"/>
        <v>0</v>
      </c>
      <c r="OK9" s="284"/>
      <c r="OL9" s="116">
        <f>MIN(OJ9+OK9*OF9*OE9/$OL$1/IF(AND($D9=2,'ראשי-פרטים כלליים וריכוז הוצאות'!$D$68&lt;&gt;4),1.2,1),IF($D9&gt;0,VLOOKUP($D9,SALERYCODE,3,0)*12*OG9,0))</f>
        <v>0</v>
      </c>
      <c r="OM9" s="95">
        <f t="shared" si="106"/>
        <v>0</v>
      </c>
      <c r="ON9" s="11">
        <f t="shared" si="107"/>
        <v>0</v>
      </c>
      <c r="OO9" s="11">
        <f t="shared" si="108"/>
        <v>0</v>
      </c>
      <c r="OP9" s="22">
        <f t="shared" si="109"/>
        <v>0</v>
      </c>
      <c r="OQ9" s="11">
        <f t="shared" si="110"/>
        <v>0</v>
      </c>
      <c r="OR9" s="11">
        <f t="shared" si="116"/>
        <v>0</v>
      </c>
      <c r="OS9" s="35"/>
      <c r="OT9" s="35"/>
      <c r="OU9" s="43"/>
    </row>
    <row r="10" spans="1:500" ht="24" customHeight="1" x14ac:dyDescent="0.2">
      <c r="A10" s="282">
        <v>7</v>
      </c>
      <c r="B10" s="269"/>
      <c r="C10" s="270"/>
      <c r="D10" s="271"/>
      <c r="E10" s="263"/>
      <c r="F10" s="264"/>
      <c r="G10" s="265"/>
      <c r="H10" s="266"/>
      <c r="I10" s="267">
        <f t="shared" si="41"/>
        <v>0</v>
      </c>
      <c r="J10" s="260">
        <f>(IF(OR($B10=0,$C10=0,$D10=0,$E$2&gt;$OE$1),0,IF(OR($E10=0,$G10=0,$H10=0),0,MIN((VLOOKUP($D10,SALERYCODE,3,0))*(IF($D10=6,$H10,$G10))*((MIN((VLOOKUP($D10,SALERYCODE,5,0)),(IF($D10=6,$G10,$H10))))),MIN((VLOOKUP($D10,SALERYCODE,3,0)),($E10+$F10))*(IF($D10=6,$H10,((MIN((VLOOKUP($D10,SALERYCODE,5,0)),$H10)))))))))/IF(AND($D10=2,'ראשי-פרטים כלליים וריכוז הוצאות'!$D$68&lt;&gt;4),1.2,1)</f>
        <v>0</v>
      </c>
      <c r="K10" s="263"/>
      <c r="L10" s="264"/>
      <c r="M10" s="265"/>
      <c r="N10" s="266"/>
      <c r="O10" s="267">
        <f t="shared" si="42"/>
        <v>0</v>
      </c>
      <c r="P10" s="260">
        <f>+(IF(OR($B10=0,$C10=0,$D10=0,$K$2&gt;$OE$1),0,IF(OR($K10=0,$M10=0,$N10=0),0,MIN((VLOOKUP($D10,SALERYCODE,3,0))*(IF($D10=6,$N10,$M10))*((MIN((VLOOKUP($D10,SALERYCODE,5,0)),(IF($D10=6,$M10,$N10))))),MIN((VLOOKUP($D10,SALERYCODE,3,0)),($K10+$L10))*(IF($D10=6,$N10,((MIN((VLOOKUP($D10,SALERYCODE,5,0)),$N10)))))))))/IF(AND($D10=2,'ראשי-פרטים כלליים וריכוז הוצאות'!$D$68&lt;&gt;4),1.2,1)</f>
        <v>0</v>
      </c>
      <c r="Q10" s="263"/>
      <c r="R10" s="264"/>
      <c r="S10" s="265"/>
      <c r="T10" s="266"/>
      <c r="U10" s="267">
        <f t="shared" si="43"/>
        <v>0</v>
      </c>
      <c r="V10" s="260">
        <f>+(IF(OR($B10=0,$C10=0,$D10=0,$Q$2&gt;$OE$1),0,IF(OR(Q10=0,S10=0,T10=0),0,MIN((VLOOKUP($D10,SALERYCODE,3,0))*(IF($D10=6,T10,S10))*((MIN((VLOOKUP($D10,SALERYCODE,5,0)),(IF($D10=6,S10,T10))))),MIN((VLOOKUP($D10,SALERYCODE,3,0)),(Q10+R10))*(IF($D10=6,T10,((MIN((VLOOKUP($D10,SALERYCODE,5,0)),T10)))))))))/IF(AND($D10=2,'ראשי-פרטים כלליים וריכוז הוצאות'!$D$68&lt;&gt;4),1.2,1)</f>
        <v>0</v>
      </c>
      <c r="W10" s="263"/>
      <c r="X10" s="264"/>
      <c r="Y10" s="265"/>
      <c r="Z10" s="266"/>
      <c r="AA10" s="267">
        <f t="shared" si="44"/>
        <v>0</v>
      </c>
      <c r="AB10" s="260">
        <f>+(IF(OR($B10=0,$C10=0,$D10=0,$W$2&gt;$OE$1),0,IF(OR(W10=0,Y10=0,Z10=0),0,MIN((VLOOKUP($D10,SALERYCODE,3,0))*(IF($D10=6,Z10,Y10))*((MIN((VLOOKUP($D10,SALERYCODE,5,0)),(IF($D10=6,Y10,Z10))))),MIN((VLOOKUP($D10,SALERYCODE,3,0)),(W10+X10))*(IF($D10=6,Z10,((MIN((VLOOKUP($D10,SALERYCODE,5,0)),Z10)))))))))/IF(AND($D10=2,'ראשי-פרטים כלליים וריכוז הוצאות'!$D$68&lt;&gt;4),1.2,1)</f>
        <v>0</v>
      </c>
      <c r="AC10" s="263"/>
      <c r="AD10" s="264"/>
      <c r="AE10" s="265"/>
      <c r="AF10" s="266"/>
      <c r="AG10" s="267">
        <f t="shared" si="45"/>
        <v>0</v>
      </c>
      <c r="AH10" s="260">
        <f>+(IF(OR($B10=0,$C10=0,$D10=0,$AC$2&gt;$OE$1),0,IF(OR(AC10=0,AE10=0,AF10=0),0,MIN((VLOOKUP($D10,SALERYCODE,3,0))*(IF($D10=6,AF10,AE10))*((MIN((VLOOKUP($D10,SALERYCODE,5,0)),(IF($D10=6,AE10,AF10))))),MIN((VLOOKUP($D10,SALERYCODE,3,0)),(AC10+AD10))*(IF($D10=6,AF10,((MIN((VLOOKUP($D10,SALERYCODE,5,0)),AF10)))))))))/IF(AND($D10=2,'ראשי-פרטים כלליים וריכוז הוצאות'!$D$68&lt;&gt;4),1.2,1)</f>
        <v>0</v>
      </c>
      <c r="AI10" s="263"/>
      <c r="AJ10" s="264"/>
      <c r="AK10" s="265"/>
      <c r="AL10" s="266"/>
      <c r="AM10" s="267">
        <f t="shared" si="46"/>
        <v>0</v>
      </c>
      <c r="AN10" s="260">
        <f>+(IF(OR($B10=0,$C10=0,$D10=0,$AI$2&gt;$OE$1),0,IF(OR(AI10=0,AK10=0,AL10=0),0,MIN((VLOOKUP($D10,SALERYCODE,3,0))*(IF($D10=6,AL10,AK10))*((MIN((VLOOKUP($D10,SALERYCODE,5,0)),(IF($D10=6,AK10,AL10))))),MIN((VLOOKUP($D10,SALERYCODE,3,0)),(AI10+AJ10))*(IF($D10=6,AL10,((MIN((VLOOKUP($D10,SALERYCODE,5,0)),AL10)))))))))/IF(AND($D10=2,'ראשי-פרטים כלליים וריכוז הוצאות'!$D$68&lt;&gt;4),1.2,1)</f>
        <v>0</v>
      </c>
      <c r="AO10" s="263"/>
      <c r="AP10" s="264"/>
      <c r="AQ10" s="265"/>
      <c r="AR10" s="266"/>
      <c r="AS10" s="267">
        <f t="shared" si="47"/>
        <v>0</v>
      </c>
      <c r="AT10" s="260">
        <f>+(IF(OR($B10=0,$C10=0,$D10=0,$AO$2&gt;$OE$1),0,IF(OR(AO10=0,AQ10=0,AR10=0),0,MIN((VLOOKUP($D10,SALERYCODE,3,0))*(IF($D10=6,AR10,AQ10))*((MIN((VLOOKUP($D10,SALERYCODE,5,0)),(IF($D10=6,AQ10,AR10))))),MIN((VLOOKUP($D10,SALERYCODE,3,0)),(AO10+AP10))*(IF($D10=6,AR10,((MIN((VLOOKUP($D10,SALERYCODE,5,0)),AR10)))))))))/IF(AND($D10=2,'ראשי-פרטים כלליים וריכוז הוצאות'!$D$68&lt;&gt;4),1.2,1)</f>
        <v>0</v>
      </c>
      <c r="AU10" s="263"/>
      <c r="AV10" s="264"/>
      <c r="AW10" s="265"/>
      <c r="AX10" s="266"/>
      <c r="AY10" s="267">
        <f t="shared" si="48"/>
        <v>0</v>
      </c>
      <c r="AZ10" s="260">
        <f>+(IF(OR($B10=0,$C10=0,$D10=0,$AU$2&gt;$OE$1),0,IF(OR(AU10=0,AW10=0,AX10=0),0,MIN((VLOOKUP($D10,SALERYCODE,3,0))*(IF($D10=6,AX10,AW10))*((MIN((VLOOKUP($D10,SALERYCODE,5,0)),(IF($D10=6,AW10,AX10))))),MIN((VLOOKUP($D10,SALERYCODE,3,0)),(AU10+AV10))*(IF($D10=6,AX10,((MIN((VLOOKUP($D10,SALERYCODE,5,0)),AX10)))))))))/IF(AND($D10=2,'ראשי-פרטים כלליים וריכוז הוצאות'!$D$68&lt;&gt;4),1.2,1)</f>
        <v>0</v>
      </c>
      <c r="BA10" s="263"/>
      <c r="BB10" s="264"/>
      <c r="BC10" s="265"/>
      <c r="BD10" s="266"/>
      <c r="BE10" s="267">
        <f t="shared" si="49"/>
        <v>0</v>
      </c>
      <c r="BF10" s="260">
        <f>+(IF(OR($B10=0,$C10=0,$D10=0,$BA$2&gt;$OE$1),0,IF(OR(BA10=0,BC10=0,BD10=0),0,MIN((VLOOKUP($D10,SALERYCODE,3,0))*(IF($D10=6,BD10,BC10))*((MIN((VLOOKUP($D10,SALERYCODE,5,0)),(IF($D10=6,BC10,BD10))))),MIN((VLOOKUP($D10,SALERYCODE,3,0)),(BA10+BB10))*(IF($D10=6,BD10,((MIN((VLOOKUP($D10,SALERYCODE,5,0)),BD10)))))))))/IF(AND($D10=2,'ראשי-פרטים כלליים וריכוז הוצאות'!$D$68&lt;&gt;4),1.2,1)</f>
        <v>0</v>
      </c>
      <c r="BG10" s="263"/>
      <c r="BH10" s="264"/>
      <c r="BI10" s="265"/>
      <c r="BJ10" s="266"/>
      <c r="BK10" s="267">
        <f t="shared" si="50"/>
        <v>0</v>
      </c>
      <c r="BL10" s="260">
        <f>+(IF(OR($B10=0,$C10=0,$D10=0,$BG$2&gt;$OE$1),0,IF(OR(BG10=0,BI10=0,BJ10=0),0,MIN((VLOOKUP($D10,SALERYCODE,3,0))*(IF($D10=6,BJ10,BI10))*((MIN((VLOOKUP($D10,SALERYCODE,5,0)),(IF($D10=6,BI10,BJ10))))),MIN((VLOOKUP($D10,SALERYCODE,3,0)),(BG10+BH10))*(IF($D10=6,BJ10,((MIN((VLOOKUP($D10,SALERYCODE,5,0)),BJ10)))))))))/IF(AND($D10=2,'ראשי-פרטים כלליים וריכוז הוצאות'!$D$68&lt;&gt;4),1.2,1)</f>
        <v>0</v>
      </c>
      <c r="BM10" s="263"/>
      <c r="BN10" s="264"/>
      <c r="BO10" s="265"/>
      <c r="BP10" s="266"/>
      <c r="BQ10" s="267">
        <f t="shared" si="51"/>
        <v>0</v>
      </c>
      <c r="BR10" s="260">
        <f>+(IF(OR($B10=0,$C10=0,$D10=0,$BM$2&gt;$OE$1),0,IF(OR(BM10=0,BO10=0,BP10=0),0,MIN((VLOOKUP($D10,SALERYCODE,3,0))*(IF($D10=6,BP10,BO10))*((MIN((VLOOKUP($D10,SALERYCODE,5,0)),(IF($D10=6,BO10,BP10))))),MIN((VLOOKUP($D10,SALERYCODE,3,0)),(BM10+BN10))*(IF($D10=6,BP10,((MIN((VLOOKUP($D10,SALERYCODE,5,0)),BP10)))))))))/IF(AND($D10=2,'ראשי-פרטים כלליים וריכוז הוצאות'!$D$68&lt;&gt;4),1.2,1)</f>
        <v>0</v>
      </c>
      <c r="BS10" s="263"/>
      <c r="BT10" s="264"/>
      <c r="BU10" s="265"/>
      <c r="BV10" s="266"/>
      <c r="BW10" s="267">
        <f t="shared" si="52"/>
        <v>0</v>
      </c>
      <c r="BX10" s="260">
        <f>+(IF(OR($B10=0,$C10=0,$D10=0,$BS$2&gt;$OE$1),0,IF(OR(BS10=0,BU10=0,BV10=0),0,MIN((VLOOKUP($D10,SALERYCODE,3,0))*(IF($D10=6,BV10,BU10))*((MIN((VLOOKUP($D10,SALERYCODE,5,0)),(IF($D10=6,BU10,BV10))))),MIN((VLOOKUP($D10,SALERYCODE,3,0)),(BS10+BT10))*(IF($D10=6,BV10,((MIN((VLOOKUP($D10,SALERYCODE,5,0)),BV10)))))))))/IF(AND($D10=2,'ראשי-פרטים כלליים וריכוז הוצאות'!$D$68&lt;&gt;4),1.2,1)</f>
        <v>0</v>
      </c>
      <c r="BY10" s="263"/>
      <c r="BZ10" s="264"/>
      <c r="CA10" s="265"/>
      <c r="CB10" s="266"/>
      <c r="CC10" s="267">
        <f t="shared" si="53"/>
        <v>0</v>
      </c>
      <c r="CD10" s="260">
        <f>+(IF(OR($B10=0,$C10=0,$D10=0,$BY$2&gt;$OE$1),0,IF(OR(BY10=0,CA10=0,CB10=0),0,MIN((VLOOKUP($D10,SALERYCODE,3,0))*(IF($D10=6,CB10,CA10))*((MIN((VLOOKUP($D10,SALERYCODE,5,0)),(IF($D10=6,CA10,CB10))))),MIN((VLOOKUP($D10,SALERYCODE,3,0)),(BY10+BZ10))*(IF($D10=6,CB10,((MIN((VLOOKUP($D10,SALERYCODE,5,0)),CB10)))))))))/IF(AND($D10=2,'ראשי-פרטים כלליים וריכוז הוצאות'!$D$68&lt;&gt;4),1.2,1)</f>
        <v>0</v>
      </c>
      <c r="CE10" s="263"/>
      <c r="CF10" s="264"/>
      <c r="CG10" s="265"/>
      <c r="CH10" s="266"/>
      <c r="CI10" s="267">
        <f t="shared" si="54"/>
        <v>0</v>
      </c>
      <c r="CJ10" s="260">
        <f>+(IF(OR($B10=0,$C10=0,$D10=0,$CE$2&gt;$OE$1),0,IF(OR(CE10=0,CG10=0,CH10=0),0,MIN((VLOOKUP($D10,SALERYCODE,3,0))*(IF($D10=6,CH10,CG10))*((MIN((VLOOKUP($D10,SALERYCODE,5,0)),(IF($D10=6,CG10,CH10))))),MIN((VLOOKUP($D10,SALERYCODE,3,0)),(CE10+CF10))*(IF($D10=6,CH10,((MIN((VLOOKUP($D10,SALERYCODE,5,0)),CH10)))))))))/IF(AND($D10=2,'ראשי-פרטים כלליים וריכוז הוצאות'!$D$68&lt;&gt;4),1.2,1)</f>
        <v>0</v>
      </c>
      <c r="CK10" s="263"/>
      <c r="CL10" s="264"/>
      <c r="CM10" s="265"/>
      <c r="CN10" s="266"/>
      <c r="CO10" s="267">
        <f t="shared" si="55"/>
        <v>0</v>
      </c>
      <c r="CP10" s="260">
        <f>+(IF(OR($B10=0,$C10=0,$D10=0,$CK$2&gt;$OE$1),0,IF(OR(CK10=0,CM10=0,CN10=0),0,MIN((VLOOKUP($D10,SALERYCODE,3,0))*(IF($D10=6,CN10,CM10))*((MIN((VLOOKUP($D10,SALERYCODE,5,0)),(IF($D10=6,CM10,CN10))))),MIN((VLOOKUP($D10,SALERYCODE,3,0)),(CK10+CL10))*(IF($D10=6,CN10,((MIN((VLOOKUP($D10,SALERYCODE,5,0)),CN10)))))))))/IF(AND($D10=2,'ראשי-פרטים כלליים וריכוז הוצאות'!$D$68&lt;&gt;4),1.2,1)</f>
        <v>0</v>
      </c>
      <c r="CQ10" s="263"/>
      <c r="CR10" s="264"/>
      <c r="CS10" s="265"/>
      <c r="CT10" s="266"/>
      <c r="CU10" s="267">
        <f t="shared" si="56"/>
        <v>0</v>
      </c>
      <c r="CV10" s="260">
        <f>+(IF(OR($B10=0,$C10=0,$D10=0,$CQ$2&gt;$OE$1),0,IF(OR(CQ10=0,CS10=0,CT10=0),0,MIN((VLOOKUP($D10,SALERYCODE,3,0))*(IF($D10=6,CT10,CS10))*((MIN((VLOOKUP($D10,SALERYCODE,5,0)),(IF($D10=6,CS10,CT10))))),MIN((VLOOKUP($D10,SALERYCODE,3,0)),(CQ10+CR10))*(IF($D10=6,CT10,((MIN((VLOOKUP($D10,SALERYCODE,5,0)),CT10)))))))))/IF(AND($D10=2,'ראשי-פרטים כלליים וריכוז הוצאות'!$D$68&lt;&gt;4),1.2,1)</f>
        <v>0</v>
      </c>
      <c r="CW10" s="263"/>
      <c r="CX10" s="264"/>
      <c r="CY10" s="265"/>
      <c r="CZ10" s="266"/>
      <c r="DA10" s="267">
        <f t="shared" si="57"/>
        <v>0</v>
      </c>
      <c r="DB10" s="260">
        <f>+(IF(OR($B10=0,$C10=0,$D10=0,$CW$2&gt;$OE$1),0,IF(OR(CW10=0,CY10=0,CZ10=0),0,MIN((VLOOKUP($D10,SALERYCODE,3,0))*(IF($D10=6,CZ10,CY10))*((MIN((VLOOKUP($D10,SALERYCODE,5,0)),(IF($D10=6,CY10,CZ10))))),MIN((VLOOKUP($D10,SALERYCODE,3,0)),(CW10+CX10))*(IF($D10=6,CZ10,((MIN((VLOOKUP($D10,SALERYCODE,5,0)),CZ10)))))))))/IF(AND($D10=2,'ראשי-פרטים כלליים וריכוז הוצאות'!$D$68&lt;&gt;4),1.2,1)</f>
        <v>0</v>
      </c>
      <c r="DC10" s="263"/>
      <c r="DD10" s="264"/>
      <c r="DE10" s="265"/>
      <c r="DF10" s="266"/>
      <c r="DG10" s="267">
        <f t="shared" si="58"/>
        <v>0</v>
      </c>
      <c r="DH10" s="260">
        <f>+(IF(OR($B10=0,$C10=0,$D10=0,$DC$2&gt;$OE$1),0,IF(OR(DC10=0,DE10=0,DF10=0),0,MIN((VLOOKUP($D10,SALERYCODE,3,0))*(IF($D10=6,DF10,DE10))*((MIN((VLOOKUP($D10,SALERYCODE,5,0)),(IF($D10=6,DE10,DF10))))),MIN((VLOOKUP($D10,SALERYCODE,3,0)),(DC10+DD10))*(IF($D10=6,DF10,((MIN((VLOOKUP($D10,SALERYCODE,5,0)),DF10)))))))))/IF(AND($D10=2,'ראשי-פרטים כלליים וריכוז הוצאות'!$D$68&lt;&gt;4),1.2,1)</f>
        <v>0</v>
      </c>
      <c r="DI10" s="263"/>
      <c r="DJ10" s="264"/>
      <c r="DK10" s="265"/>
      <c r="DL10" s="266"/>
      <c r="DM10" s="267">
        <f t="shared" si="59"/>
        <v>0</v>
      </c>
      <c r="DN10" s="260">
        <f>+(IF(OR($B10=0,$C10=0,$D10=0,$DC$2&gt;$OE$1),0,IF(OR(DI10=0,DK10=0,DL10=0),0,MIN((VLOOKUP($D10,SALERYCODE,3,0))*(IF($D10=6,DL10,DK10))*((MIN((VLOOKUP($D10,SALERYCODE,5,0)),(IF($D10=6,DK10,DL10))))),MIN((VLOOKUP($D10,SALERYCODE,3,0)),(DI10+DJ10))*(IF($D10=6,DL10,((MIN((VLOOKUP($D10,SALERYCODE,5,0)),DL10)))))))))/IF(AND($D10=2,'ראשי-פרטים כלליים וריכוז הוצאות'!$D$68&lt;&gt;4),1.2,1)</f>
        <v>0</v>
      </c>
      <c r="DO10" s="263"/>
      <c r="DP10" s="264"/>
      <c r="DQ10" s="265"/>
      <c r="DR10" s="266"/>
      <c r="DS10" s="267">
        <f t="shared" si="60"/>
        <v>0</v>
      </c>
      <c r="DT10" s="260">
        <f>+(IF(OR($B10=0,$C10=0,$D10=0,$DC$2&gt;$OE$1),0,IF(OR(DO10=0,DQ10=0,DR10=0),0,MIN((VLOOKUP($D10,SALERYCODE,3,0))*(IF($D10=6,DR10,DQ10))*((MIN((VLOOKUP($D10,SALERYCODE,5,0)),(IF($D10=6,DQ10,DR10))))),MIN((VLOOKUP($D10,SALERYCODE,3,0)),(DO10+DP10))*(IF($D10=6,DR10,((MIN((VLOOKUP($D10,SALERYCODE,5,0)),DR10)))))))))/IF(AND($D10=2,'ראשי-פרטים כלליים וריכוז הוצאות'!$D$68&lt;&gt;4),1.2,1)</f>
        <v>0</v>
      </c>
      <c r="DU10" s="263"/>
      <c r="DV10" s="264"/>
      <c r="DW10" s="265"/>
      <c r="DX10" s="266"/>
      <c r="DY10" s="267">
        <f t="shared" si="61"/>
        <v>0</v>
      </c>
      <c r="DZ10" s="260">
        <f>+(IF(OR($B10=0,$C10=0,$D10=0,$DC$2&gt;$OE$1),0,IF(OR(DU10=0,DW10=0,DX10=0),0,MIN((VLOOKUP($D10,SALERYCODE,3,0))*(IF($D10=6,DX10,DW10))*((MIN((VLOOKUP($D10,SALERYCODE,5,0)),(IF($D10=6,DW10,DX10))))),MIN((VLOOKUP($D10,SALERYCODE,3,0)),(DU10+DV10))*(IF($D10=6,DX10,((MIN((VLOOKUP($D10,SALERYCODE,5,0)),DX10)))))))))/IF(AND($D10=2,'ראשי-פרטים כלליים וריכוז הוצאות'!$D$68&lt;&gt;4),1.2,1)</f>
        <v>0</v>
      </c>
      <c r="EA10" s="263"/>
      <c r="EB10" s="264"/>
      <c r="EC10" s="265"/>
      <c r="ED10" s="266"/>
      <c r="EE10" s="267">
        <f t="shared" si="62"/>
        <v>0</v>
      </c>
      <c r="EF10" s="260">
        <f>+(IF(OR($B10=0,$C10=0,$D10=0,$DC$2&gt;$OE$1),0,IF(OR(EA10=0,EC10=0,ED10=0),0,MIN((VLOOKUP($D10,SALERYCODE,3,0))*(IF($D10=6,ED10,EC10))*((MIN((VLOOKUP($D10,SALERYCODE,5,0)),(IF($D10=6,EC10,ED10))))),MIN((VLOOKUP($D10,SALERYCODE,3,0)),(EA10+EB10))*(IF($D10=6,ED10,((MIN((VLOOKUP($D10,SALERYCODE,5,0)),ED10)))))))))/IF(AND($D10=2,'ראשי-פרטים כלליים וריכוז הוצאות'!$D$68&lt;&gt;4),1.2,1)</f>
        <v>0</v>
      </c>
      <c r="EG10" s="263"/>
      <c r="EH10" s="264"/>
      <c r="EI10" s="265"/>
      <c r="EJ10" s="266"/>
      <c r="EK10" s="267">
        <f t="shared" si="63"/>
        <v>0</v>
      </c>
      <c r="EL10" s="260">
        <f>+(IF(OR($B10=0,$C10=0,$D10=0,$DC$2&gt;$OE$1),0,IF(OR(EG10=0,EI10=0,EJ10=0),0,MIN((VLOOKUP($D10,SALERYCODE,3,0))*(IF($D10=6,EJ10,EI10))*((MIN((VLOOKUP($D10,SALERYCODE,5,0)),(IF($D10=6,EI10,EJ10))))),MIN((VLOOKUP($D10,SALERYCODE,3,0)),(EG10+EH10))*(IF($D10=6,EJ10,((MIN((VLOOKUP($D10,SALERYCODE,5,0)),EJ10)))))))))/IF(AND($D10=2,'ראשי-פרטים כלליים וריכוז הוצאות'!$D$68&lt;&gt;4),1.2,1)</f>
        <v>0</v>
      </c>
      <c r="EM10" s="263"/>
      <c r="EN10" s="264"/>
      <c r="EO10" s="265"/>
      <c r="EP10" s="266"/>
      <c r="EQ10" s="267">
        <f t="shared" si="64"/>
        <v>0</v>
      </c>
      <c r="ER10" s="260">
        <f>+(IF(OR($B10=0,$C10=0,$D10=0,$DC$2&gt;$OE$1),0,IF(OR(EM10=0,EO10=0,EP10=0),0,MIN((VLOOKUP($D10,SALERYCODE,3,0))*(IF($D10=6,EP10,EO10))*((MIN((VLOOKUP($D10,SALERYCODE,5,0)),(IF($D10=6,EO10,EP10))))),MIN((VLOOKUP($D10,SALERYCODE,3,0)),(EM10+EN10))*(IF($D10=6,EP10,((MIN((VLOOKUP($D10,SALERYCODE,5,0)),EP10)))))))))/IF(AND($D10=2,'ראשי-פרטים כלליים וריכוז הוצאות'!$D$68&lt;&gt;4),1.2,1)</f>
        <v>0</v>
      </c>
      <c r="ES10" s="263"/>
      <c r="ET10" s="264"/>
      <c r="EU10" s="265"/>
      <c r="EV10" s="266"/>
      <c r="EW10" s="267">
        <f t="shared" si="65"/>
        <v>0</v>
      </c>
      <c r="EX10" s="260">
        <f>+(IF(OR($B10=0,$C10=0,$D10=0,$DC$2&gt;$OE$1),0,IF(OR(ES10=0,EU10=0,EV10=0),0,MIN((VLOOKUP($D10,SALERYCODE,3,0))*(IF($D10=6,EV10,EU10))*((MIN((VLOOKUP($D10,SALERYCODE,5,0)),(IF($D10=6,EU10,EV10))))),MIN((VLOOKUP($D10,SALERYCODE,3,0)),(ES10+ET10))*(IF($D10=6,EV10,((MIN((VLOOKUP($D10,SALERYCODE,5,0)),EV10)))))))))/IF(AND($D10=2,'ראשי-פרטים כלליים וריכוז הוצאות'!$D$68&lt;&gt;4),1.2,1)</f>
        <v>0</v>
      </c>
      <c r="EY10" s="263"/>
      <c r="EZ10" s="264"/>
      <c r="FA10" s="265"/>
      <c r="FB10" s="266"/>
      <c r="FC10" s="267">
        <f t="shared" si="66"/>
        <v>0</v>
      </c>
      <c r="FD10" s="260">
        <f>+(IF(OR($B10=0,$C10=0,$D10=0,$DC$2&gt;$OE$1),0,IF(OR(EY10=0,FA10=0,FB10=0),0,MIN((VLOOKUP($D10,SALERYCODE,3,0))*(IF($D10=6,FB10,FA10))*((MIN((VLOOKUP($D10,SALERYCODE,5,0)),(IF($D10=6,FA10,FB10))))),MIN((VLOOKUP($D10,SALERYCODE,3,0)),(EY10+EZ10))*(IF($D10=6,FB10,((MIN((VLOOKUP($D10,SALERYCODE,5,0)),FB10)))))))))/IF(AND($D10=2,'ראשי-פרטים כלליים וריכוז הוצאות'!$D$68&lt;&gt;4),1.2,1)</f>
        <v>0</v>
      </c>
      <c r="FE10" s="263"/>
      <c r="FF10" s="264"/>
      <c r="FG10" s="265"/>
      <c r="FH10" s="266"/>
      <c r="FI10" s="267">
        <f t="shared" si="67"/>
        <v>0</v>
      </c>
      <c r="FJ10" s="260">
        <f>+(IF(OR($B10=0,$C10=0,$D10=0,$DC$2&gt;$OE$1),0,IF(OR(FE10=0,FG10=0,FH10=0),0,MIN((VLOOKUP($D10,SALERYCODE,3,0))*(IF($D10=6,FH10,FG10))*((MIN((VLOOKUP($D10,SALERYCODE,5,0)),(IF($D10=6,FG10,FH10))))),MIN((VLOOKUP($D10,SALERYCODE,3,0)),(FE10+FF10))*(IF($D10=6,FH10,((MIN((VLOOKUP($D10,SALERYCODE,5,0)),FH10)))))))))/IF(AND($D10=2,'ראשי-פרטים כלליים וריכוז הוצאות'!$D$68&lt;&gt;4),1.2,1)</f>
        <v>0</v>
      </c>
      <c r="FK10" s="263"/>
      <c r="FL10" s="264"/>
      <c r="FM10" s="265"/>
      <c r="FN10" s="266"/>
      <c r="FO10" s="267">
        <f t="shared" si="68"/>
        <v>0</v>
      </c>
      <c r="FP10" s="260">
        <f>+(IF(OR($B10=0,$C10=0,$D10=0,$DC$2&gt;$OE$1),0,IF(OR(FK10=0,FM10=0,FN10=0),0,MIN((VLOOKUP($D10,SALERYCODE,3,0))*(IF($D10=6,FN10,FM10))*((MIN((VLOOKUP($D10,SALERYCODE,5,0)),(IF($D10=6,FM10,FN10))))),MIN((VLOOKUP($D10,SALERYCODE,3,0)),(FK10+FL10))*(IF($D10=6,FN10,((MIN((VLOOKUP($D10,SALERYCODE,5,0)),FN10)))))))))/IF(AND($D10=2,'ראשי-פרטים כלליים וריכוז הוצאות'!$D$68&lt;&gt;4),1.2,1)</f>
        <v>0</v>
      </c>
      <c r="FQ10" s="263"/>
      <c r="FR10" s="264"/>
      <c r="FS10" s="265"/>
      <c r="FT10" s="266"/>
      <c r="FU10" s="267">
        <f t="shared" si="69"/>
        <v>0</v>
      </c>
      <c r="FV10" s="260">
        <f>+(IF(OR($B10=0,$C10=0,$D10=0,$DC$2&gt;$OE$1),0,IF(OR(FQ10=0,FS10=0,FT10=0),0,MIN((VLOOKUP($D10,SALERYCODE,3,0))*(IF($D10=6,FT10,FS10))*((MIN((VLOOKUP($D10,SALERYCODE,5,0)),(IF($D10=6,FS10,FT10))))),MIN((VLOOKUP($D10,SALERYCODE,3,0)),(FQ10+FR10))*(IF($D10=6,FT10,((MIN((VLOOKUP($D10,SALERYCODE,5,0)),FT10)))))))))/IF(AND($D10=2,'ראשי-פרטים כלליים וריכוז הוצאות'!$D$68&lt;&gt;4),1.2,1)</f>
        <v>0</v>
      </c>
      <c r="FW10" s="263"/>
      <c r="FX10" s="264"/>
      <c r="FY10" s="265"/>
      <c r="FZ10" s="266"/>
      <c r="GA10" s="267">
        <f t="shared" si="70"/>
        <v>0</v>
      </c>
      <c r="GB10" s="260">
        <f>+(IF(OR($B10=0,$C10=0,$D10=0,$DC$2&gt;$OE$1),0,IF(OR(FW10=0,FY10=0,FZ10=0),0,MIN((VLOOKUP($D10,SALERYCODE,3,0))*(IF($D10=6,FZ10,FY10))*((MIN((VLOOKUP($D10,SALERYCODE,5,0)),(IF($D10=6,FY10,FZ10))))),MIN((VLOOKUP($D10,SALERYCODE,3,0)),(FW10+FX10))*(IF($D10=6,FZ10,((MIN((VLOOKUP($D10,SALERYCODE,5,0)),FZ10)))))))))/IF(AND($D10=2,'ראשי-פרטים כלליים וריכוז הוצאות'!$D$68&lt;&gt;4),1.2,1)</f>
        <v>0</v>
      </c>
      <c r="GC10" s="263"/>
      <c r="GD10" s="264"/>
      <c r="GE10" s="265"/>
      <c r="GF10" s="266"/>
      <c r="GG10" s="267">
        <f t="shared" si="71"/>
        <v>0</v>
      </c>
      <c r="GH10" s="260">
        <f>+(IF(OR($B10=0,$C10=0,$D10=0,$DC$2&gt;$OE$1),0,IF(OR(GC10=0,GE10=0,GF10=0),0,MIN((VLOOKUP($D10,SALERYCODE,3,0))*(IF($D10=6,GF10,GE10))*((MIN((VLOOKUP($D10,SALERYCODE,5,0)),(IF($D10=6,GE10,GF10))))),MIN((VLOOKUP($D10,SALERYCODE,3,0)),(GC10+GD10))*(IF($D10=6,GF10,((MIN((VLOOKUP($D10,SALERYCODE,5,0)),GF10)))))))))/IF(AND($D10=2,'ראשי-פרטים כלליים וריכוז הוצאות'!$D$68&lt;&gt;4),1.2,1)</f>
        <v>0</v>
      </c>
      <c r="GI10" s="263"/>
      <c r="GJ10" s="264"/>
      <c r="GK10" s="265"/>
      <c r="GL10" s="266"/>
      <c r="GM10" s="267">
        <f t="shared" si="72"/>
        <v>0</v>
      </c>
      <c r="GN10" s="260">
        <f>+(IF(OR($B10=0,$C10=0,$D10=0,$DC$2&gt;$OE$1),0,IF(OR(GI10=0,GK10=0,GL10=0),0,MIN((VLOOKUP($D10,SALERYCODE,3,0))*(IF($D10=6,GL10,GK10))*((MIN((VLOOKUP($D10,SALERYCODE,5,0)),(IF($D10=6,GK10,GL10))))),MIN((VLOOKUP($D10,SALERYCODE,3,0)),(GI10+GJ10))*(IF($D10=6,GL10,((MIN((VLOOKUP($D10,SALERYCODE,5,0)),GL10)))))))))/IF(AND($D10=2,'ראשי-פרטים כלליים וריכוז הוצאות'!$D$68&lt;&gt;4),1.2,1)</f>
        <v>0</v>
      </c>
      <c r="GO10" s="263"/>
      <c r="GP10" s="264"/>
      <c r="GQ10" s="265"/>
      <c r="GR10" s="266"/>
      <c r="GS10" s="267">
        <f t="shared" si="73"/>
        <v>0</v>
      </c>
      <c r="GT10" s="260">
        <f>+(IF(OR($B10=0,$C10=0,$D10=0,$DC$2&gt;$OE$1),0,IF(OR(GO10=0,GQ10=0,GR10=0),0,MIN((VLOOKUP($D10,SALERYCODE,3,0))*(IF($D10=6,GR10,GQ10))*((MIN((VLOOKUP($D10,SALERYCODE,5,0)),(IF($D10=6,GQ10,GR10))))),MIN((VLOOKUP($D10,SALERYCODE,3,0)),(GO10+GP10))*(IF($D10=6,GR10,((MIN((VLOOKUP($D10,SALERYCODE,5,0)),GR10)))))))))/IF(AND($D10=2,'ראשי-פרטים כלליים וריכוז הוצאות'!$D$68&lt;&gt;4),1.2,1)</f>
        <v>0</v>
      </c>
      <c r="GU10" s="263"/>
      <c r="GV10" s="264"/>
      <c r="GW10" s="265"/>
      <c r="GX10" s="266"/>
      <c r="GY10" s="267">
        <f t="shared" si="74"/>
        <v>0</v>
      </c>
      <c r="GZ10" s="260">
        <f>+(IF(OR($B10=0,$C10=0,$D10=0,$DC$2&gt;$OE$1),0,IF(OR(GU10=0,GW10=0,GX10=0),0,MIN((VLOOKUP($D10,SALERYCODE,3,0))*(IF($D10=6,GX10,GW10))*((MIN((VLOOKUP($D10,SALERYCODE,5,0)),(IF($D10=6,GW10,GX10))))),MIN((VLOOKUP($D10,SALERYCODE,3,0)),(GU10+GV10))*(IF($D10=6,GX10,((MIN((VLOOKUP($D10,SALERYCODE,5,0)),GX10)))))))))/IF(AND($D10=2,'ראשי-פרטים כלליים וריכוז הוצאות'!$D$68&lt;&gt;4),1.2,1)</f>
        <v>0</v>
      </c>
      <c r="HA10" s="263"/>
      <c r="HB10" s="264"/>
      <c r="HC10" s="265"/>
      <c r="HD10" s="266"/>
      <c r="HE10" s="267">
        <f t="shared" si="75"/>
        <v>0</v>
      </c>
      <c r="HF10" s="260">
        <f>+(IF(OR($B10=0,$C10=0,$D10=0,$DC$2&gt;$OE$1),0,IF(OR(HA10=0,HC10=0,HD10=0),0,MIN((VLOOKUP($D10,SALERYCODE,3,0))*(IF($D10=6,HD10,HC10))*((MIN((VLOOKUP($D10,SALERYCODE,5,0)),(IF($D10=6,HC10,HD10))))),MIN((VLOOKUP($D10,SALERYCODE,3,0)),(HA10+HB10))*(IF($D10=6,HD10,((MIN((VLOOKUP($D10,SALERYCODE,5,0)),HD10)))))))))/IF(AND($D10=2,'ראשי-פרטים כלליים וריכוז הוצאות'!$D$68&lt;&gt;4),1.2,1)</f>
        <v>0</v>
      </c>
      <c r="HG10" s="263"/>
      <c r="HH10" s="264"/>
      <c r="HI10" s="265"/>
      <c r="HJ10" s="266"/>
      <c r="HK10" s="267">
        <f t="shared" si="76"/>
        <v>0</v>
      </c>
      <c r="HL10" s="260">
        <f>+(IF(OR($B10=0,$C10=0,$D10=0,$DC$2&gt;$OE$1),0,IF(OR(HG10=0,HI10=0,HJ10=0),0,MIN((VLOOKUP($D10,SALERYCODE,3,0))*(IF($D10=6,HJ10,HI10))*((MIN((VLOOKUP($D10,SALERYCODE,5,0)),(IF($D10=6,HI10,HJ10))))),MIN((VLOOKUP($D10,SALERYCODE,3,0)),(HG10+HH10))*(IF($D10=6,HJ10,((MIN((VLOOKUP($D10,SALERYCODE,5,0)),HJ10)))))))))/IF(AND($D10=2,'ראשי-פרטים כלליים וריכוז הוצאות'!$D$68&lt;&gt;4),1.2,1)</f>
        <v>0</v>
      </c>
      <c r="HM10" s="263"/>
      <c r="HN10" s="264"/>
      <c r="HO10" s="265"/>
      <c r="HP10" s="266"/>
      <c r="HQ10" s="267">
        <f t="shared" si="77"/>
        <v>0</v>
      </c>
      <c r="HR10" s="260">
        <f>+(IF(OR($B10=0,$C10=0,$D10=0,$DC$2&gt;$OE$1),0,IF(OR(HM10=0,HO10=0,HP10=0),0,MIN((VLOOKUP($D10,SALERYCODE,3,0))*(IF($D10=6,HP10,HO10))*((MIN((VLOOKUP($D10,SALERYCODE,5,0)),(IF($D10=6,HO10,HP10))))),MIN((VLOOKUP($D10,SALERYCODE,3,0)),(HM10+HN10))*(IF($D10=6,HP10,((MIN((VLOOKUP($D10,SALERYCODE,5,0)),HP10)))))))))/IF(AND($D10=2,'ראשי-פרטים כלליים וריכוז הוצאות'!$D$68&lt;&gt;4),1.2,1)</f>
        <v>0</v>
      </c>
      <c r="HS10" s="263"/>
      <c r="HT10" s="264"/>
      <c r="HU10" s="265"/>
      <c r="HV10" s="266"/>
      <c r="HW10" s="267">
        <f t="shared" si="78"/>
        <v>0</v>
      </c>
      <c r="HX10" s="260">
        <f>+(IF(OR($B10=0,$C10=0,$D10=0,$DC$2&gt;$OE$1),0,IF(OR(HS10=0,HU10=0,HV10=0),0,MIN((VLOOKUP($D10,SALERYCODE,3,0))*(IF($D10=6,HV10,HU10))*((MIN((VLOOKUP($D10,SALERYCODE,5,0)),(IF($D10=6,HU10,HV10))))),MIN((VLOOKUP($D10,SALERYCODE,3,0)),(HS10+HT10))*(IF($D10=6,HV10,((MIN((VLOOKUP($D10,SALERYCODE,5,0)),HV10)))))))))/IF(AND($D10=2,'ראשי-פרטים כלליים וריכוז הוצאות'!$D$68&lt;&gt;4),1.2,1)</f>
        <v>0</v>
      </c>
      <c r="HY10" s="263"/>
      <c r="HZ10" s="264"/>
      <c r="IA10" s="265"/>
      <c r="IB10" s="266"/>
      <c r="IC10" s="267">
        <f t="shared" si="79"/>
        <v>0</v>
      </c>
      <c r="ID10" s="260">
        <f>+(IF(OR($B10=0,$C10=0,$D10=0,$DC$2&gt;$OE$1),0,IF(OR(HY10=0,IA10=0,IB10=0),0,MIN((VLOOKUP($D10,SALERYCODE,3,0))*(IF($D10=6,IB10,IA10))*((MIN((VLOOKUP($D10,SALERYCODE,5,0)),(IF($D10=6,IA10,IB10))))),MIN((VLOOKUP($D10,SALERYCODE,3,0)),(HY10+HZ10))*(IF($D10=6,IB10,((MIN((VLOOKUP($D10,SALERYCODE,5,0)),IB10)))))))))/IF(AND($D10=2,'ראשי-פרטים כלליים וריכוז הוצאות'!$D$68&lt;&gt;4),1.2,1)</f>
        <v>0</v>
      </c>
      <c r="IE10" s="263"/>
      <c r="IF10" s="264"/>
      <c r="IG10" s="265"/>
      <c r="IH10" s="266"/>
      <c r="II10" s="267">
        <f t="shared" si="80"/>
        <v>0</v>
      </c>
      <c r="IJ10" s="260">
        <f>+(IF(OR($B10=0,$C10=0,$D10=0,$DC$2&gt;$OE$1),0,IF(OR(IE10=0,IG10=0,IH10=0),0,MIN((VLOOKUP($D10,SALERYCODE,3,0))*(IF($D10=6,IH10,IG10))*((MIN((VLOOKUP($D10,SALERYCODE,5,0)),(IF($D10=6,IG10,IH10))))),MIN((VLOOKUP($D10,SALERYCODE,3,0)),(IE10+IF10))*(IF($D10=6,IH10,((MIN((VLOOKUP($D10,SALERYCODE,5,0)),IH10)))))))))/IF(AND($D10=2,'ראשי-פרטים כלליים וריכוז הוצאות'!$D$68&lt;&gt;4),1.2,1)</f>
        <v>0</v>
      </c>
      <c r="IK10" s="263"/>
      <c r="IL10" s="264"/>
      <c r="IM10" s="265"/>
      <c r="IN10" s="266"/>
      <c r="IO10" s="267">
        <f t="shared" si="81"/>
        <v>0</v>
      </c>
      <c r="IP10" s="260">
        <f>+(IF(OR($B10=0,$C10=0,$D10=0,$DC$2&gt;$OE$1),0,IF(OR(IK10=0,IM10=0,IN10=0),0,MIN((VLOOKUP($D10,SALERYCODE,3,0))*(IF($D10=6,IN10,IM10))*((MIN((VLOOKUP($D10,SALERYCODE,5,0)),(IF($D10=6,IM10,IN10))))),MIN((VLOOKUP($D10,SALERYCODE,3,0)),(IK10+IL10))*(IF($D10=6,IN10,((MIN((VLOOKUP($D10,SALERYCODE,5,0)),IN10)))))))))/IF(AND($D10=2,'ראשי-פרטים כלליים וריכוז הוצאות'!$D$68&lt;&gt;4),1.2,1)</f>
        <v>0</v>
      </c>
      <c r="IQ10" s="263"/>
      <c r="IR10" s="264"/>
      <c r="IS10" s="265"/>
      <c r="IT10" s="266"/>
      <c r="IU10" s="267">
        <f t="shared" si="82"/>
        <v>0</v>
      </c>
      <c r="IV10" s="260">
        <f>+(IF(OR($B10=0,$C10=0,$D10=0,$DC$2&gt;$OE$1),0,IF(OR(IQ10=0,IS10=0,IT10=0),0,MIN((VLOOKUP($D10,SALERYCODE,3,0))*(IF($D10=6,IT10,IS10))*((MIN((VLOOKUP($D10,SALERYCODE,5,0)),(IF($D10=6,IS10,IT10))))),MIN((VLOOKUP($D10,SALERYCODE,3,0)),(IQ10+IR10))*(IF($D10=6,IT10,((MIN((VLOOKUP($D10,SALERYCODE,5,0)),IT10)))))))))/IF(AND($D10=2,'ראשי-פרטים כלליים וריכוז הוצאות'!$D$68&lt;&gt;4),1.2,1)</f>
        <v>0</v>
      </c>
      <c r="IW10" s="263"/>
      <c r="IX10" s="264"/>
      <c r="IY10" s="265"/>
      <c r="IZ10" s="266"/>
      <c r="JA10" s="267">
        <f t="shared" si="83"/>
        <v>0</v>
      </c>
      <c r="JB10" s="260">
        <f>+(IF(OR($B10=0,$C10=0,$D10=0,$DC$2&gt;$OE$1),0,IF(OR(IW10=0,IY10=0,IZ10=0),0,MIN((VLOOKUP($D10,SALERYCODE,3,0))*(IF($D10=6,IZ10,IY10))*((MIN((VLOOKUP($D10,SALERYCODE,5,0)),(IF($D10=6,IY10,IZ10))))),MIN((VLOOKUP($D10,SALERYCODE,3,0)),(IW10+IX10))*(IF($D10=6,IZ10,((MIN((VLOOKUP($D10,SALERYCODE,5,0)),IZ10)))))))))/IF(AND($D10=2,'ראשי-פרטים כלליים וריכוז הוצאות'!$D$68&lt;&gt;4),1.2,1)</f>
        <v>0</v>
      </c>
      <c r="JC10" s="263"/>
      <c r="JD10" s="264"/>
      <c r="JE10" s="265"/>
      <c r="JF10" s="266"/>
      <c r="JG10" s="267">
        <f t="shared" si="84"/>
        <v>0</v>
      </c>
      <c r="JH10" s="260">
        <f>+(IF(OR($B10=0,$C10=0,$D10=0,$DC$2&gt;$OE$1),0,IF(OR(JC10=0,JE10=0,JF10=0),0,MIN((VLOOKUP($D10,SALERYCODE,3,0))*(IF($D10=6,JF10,JE10))*((MIN((VLOOKUP($D10,SALERYCODE,5,0)),(IF($D10=6,JE10,JF10))))),MIN((VLOOKUP($D10,SALERYCODE,3,0)),(JC10+JD10))*(IF($D10=6,JF10,((MIN((VLOOKUP($D10,SALERYCODE,5,0)),JF10)))))))))/IF(AND($D10=2,'ראשי-פרטים כלליים וריכוז הוצאות'!$D$68&lt;&gt;4),1.2,1)</f>
        <v>0</v>
      </c>
      <c r="JI10" s="263"/>
      <c r="JJ10" s="264"/>
      <c r="JK10" s="265"/>
      <c r="JL10" s="266"/>
      <c r="JM10" s="267">
        <f t="shared" si="85"/>
        <v>0</v>
      </c>
      <c r="JN10" s="260">
        <f>+(IF(OR($B10=0,$C10=0,$D10=0,$DC$2&gt;$OE$1),0,IF(OR(JI10=0,JK10=0,JL10=0),0,MIN((VLOOKUP($D10,SALERYCODE,3,0))*(IF($D10=6,JL10,JK10))*((MIN((VLOOKUP($D10,SALERYCODE,5,0)),(IF($D10=6,JK10,JL10))))),MIN((VLOOKUP($D10,SALERYCODE,3,0)),(JI10+JJ10))*(IF($D10=6,JL10,((MIN((VLOOKUP($D10,SALERYCODE,5,0)),JL10)))))))))/IF(AND($D10=2,'ראשי-פרטים כלליים וריכוז הוצאות'!$D$68&lt;&gt;4),1.2,1)</f>
        <v>0</v>
      </c>
      <c r="JO10" s="263"/>
      <c r="JP10" s="264"/>
      <c r="JQ10" s="265"/>
      <c r="JR10" s="266"/>
      <c r="JS10" s="267">
        <f t="shared" si="86"/>
        <v>0</v>
      </c>
      <c r="JT10" s="260">
        <f>+(IF(OR($B10=0,$C10=0,$D10=0,$DC$2&gt;$OE$1),0,IF(OR(JO10=0,JQ10=0,JR10=0),0,MIN((VLOOKUP($D10,SALERYCODE,3,0))*(IF($D10=6,JR10,JQ10))*((MIN((VLOOKUP($D10,SALERYCODE,5,0)),(IF($D10=6,JQ10,JR10))))),MIN((VLOOKUP($D10,SALERYCODE,3,0)),(JO10+JP10))*(IF($D10=6,JR10,((MIN((VLOOKUP($D10,SALERYCODE,5,0)),JR10)))))))))/IF(AND($D10=2,'ראשי-פרטים כלליים וריכוז הוצאות'!$D$68&lt;&gt;4),1.2,1)</f>
        <v>0</v>
      </c>
      <c r="JU10" s="263"/>
      <c r="JV10" s="264"/>
      <c r="JW10" s="265"/>
      <c r="JX10" s="266"/>
      <c r="JY10" s="267">
        <f t="shared" si="87"/>
        <v>0</v>
      </c>
      <c r="JZ10" s="260">
        <f>+(IF(OR($B10=0,$C10=0,$D10=0,$DC$2&gt;$OE$1),0,IF(OR(JU10=0,JW10=0,JX10=0),0,MIN((VLOOKUP($D10,SALERYCODE,3,0))*(IF($D10=6,JX10,JW10))*((MIN((VLOOKUP($D10,SALERYCODE,5,0)),(IF($D10=6,JW10,JX10))))),MIN((VLOOKUP($D10,SALERYCODE,3,0)),(JU10+JV10))*(IF($D10=6,JX10,((MIN((VLOOKUP($D10,SALERYCODE,5,0)),JX10)))))))))/IF(AND($D10=2,'ראשי-פרטים כלליים וריכוז הוצאות'!$D$68&lt;&gt;4),1.2,1)</f>
        <v>0</v>
      </c>
      <c r="KA10" s="263"/>
      <c r="KB10" s="264"/>
      <c r="KC10" s="265"/>
      <c r="KD10" s="266"/>
      <c r="KE10" s="267">
        <f t="shared" si="88"/>
        <v>0</v>
      </c>
      <c r="KF10" s="260">
        <f>+(IF(OR($B10=0,$C10=0,$D10=0,$DC$2&gt;$OE$1),0,IF(OR(KA10=0,KC10=0,KD10=0),0,MIN((VLOOKUP($D10,SALERYCODE,3,0))*(IF($D10=6,KD10,KC10))*((MIN((VLOOKUP($D10,SALERYCODE,5,0)),(IF($D10=6,KC10,KD10))))),MIN((VLOOKUP($D10,SALERYCODE,3,0)),(KA10+KB10))*(IF($D10=6,KD10,((MIN((VLOOKUP($D10,SALERYCODE,5,0)),KD10)))))))))/IF(AND($D10=2,'ראשי-פרטים כלליים וריכוז הוצאות'!$D$68&lt;&gt;4),1.2,1)</f>
        <v>0</v>
      </c>
      <c r="KG10" s="263"/>
      <c r="KH10" s="264"/>
      <c r="KI10" s="265"/>
      <c r="KJ10" s="266"/>
      <c r="KK10" s="267">
        <f t="shared" si="89"/>
        <v>0</v>
      </c>
      <c r="KL10" s="260">
        <f>+(IF(OR($B10=0,$C10=0,$D10=0,$DC$2&gt;$OE$1),0,IF(OR(KG10=0,KI10=0,KJ10=0),0,MIN((VLOOKUP($D10,SALERYCODE,3,0))*(IF($D10=6,KJ10,KI10))*((MIN((VLOOKUP($D10,SALERYCODE,5,0)),(IF($D10=6,KI10,KJ10))))),MIN((VLOOKUP($D10,SALERYCODE,3,0)),(KG10+KH10))*(IF($D10=6,KJ10,((MIN((VLOOKUP($D10,SALERYCODE,5,0)),KJ10)))))))))/IF(AND($D10=2,'ראשי-פרטים כלליים וריכוז הוצאות'!$D$68&lt;&gt;4),1.2,1)</f>
        <v>0</v>
      </c>
      <c r="KM10" s="263"/>
      <c r="KN10" s="264"/>
      <c r="KO10" s="265"/>
      <c r="KP10" s="266"/>
      <c r="KQ10" s="267">
        <f t="shared" si="90"/>
        <v>0</v>
      </c>
      <c r="KR10" s="260">
        <f>+(IF(OR($B10=0,$C10=0,$D10=0,$DC$2&gt;$OE$1),0,IF(OR(KM10=0,KO10=0,KP10=0),0,MIN((VLOOKUP($D10,SALERYCODE,3,0))*(IF($D10=6,KP10,KO10))*((MIN((VLOOKUP($D10,SALERYCODE,5,0)),(IF($D10=6,KO10,KP10))))),MIN((VLOOKUP($D10,SALERYCODE,3,0)),(KM10+KN10))*(IF($D10=6,KP10,((MIN((VLOOKUP($D10,SALERYCODE,5,0)),KP10)))))))))/IF(AND($D10=2,'ראשי-פרטים כלליים וריכוז הוצאות'!$D$68&lt;&gt;4),1.2,1)</f>
        <v>0</v>
      </c>
      <c r="KS10" s="263"/>
      <c r="KT10" s="264"/>
      <c r="KU10" s="265"/>
      <c r="KV10" s="266"/>
      <c r="KW10" s="267">
        <f t="shared" si="91"/>
        <v>0</v>
      </c>
      <c r="KX10" s="260">
        <f>+(IF(OR($B10=0,$C10=0,$D10=0,$DC$2&gt;$OE$1),0,IF(OR(KS10=0,KU10=0,KV10=0),0,MIN((VLOOKUP($D10,SALERYCODE,3,0))*(IF($D10=6,KV10,KU10))*((MIN((VLOOKUP($D10,SALERYCODE,5,0)),(IF($D10=6,KU10,KV10))))),MIN((VLOOKUP($D10,SALERYCODE,3,0)),(KS10+KT10))*(IF($D10=6,KV10,((MIN((VLOOKUP($D10,SALERYCODE,5,0)),KV10)))))))))/IF(AND($D10=2,'ראשי-פרטים כלליים וריכוז הוצאות'!$D$68&lt;&gt;4),1.2,1)</f>
        <v>0</v>
      </c>
      <c r="KY10" s="263"/>
      <c r="KZ10" s="264"/>
      <c r="LA10" s="265"/>
      <c r="LB10" s="266"/>
      <c r="LC10" s="267">
        <f t="shared" si="92"/>
        <v>0</v>
      </c>
      <c r="LD10" s="260">
        <f>+(IF(OR($B10=0,$C10=0,$D10=0,$DC$2&gt;$OE$1),0,IF(OR(KY10=0,LA10=0,LB10=0),0,MIN((VLOOKUP($D10,SALERYCODE,3,0))*(IF($D10=6,LB10,LA10))*((MIN((VLOOKUP($D10,SALERYCODE,5,0)),(IF($D10=6,LA10,LB10))))),MIN((VLOOKUP($D10,SALERYCODE,3,0)),(KY10+KZ10))*(IF($D10=6,LB10,((MIN((VLOOKUP($D10,SALERYCODE,5,0)),LB10)))))))))/IF(AND($D10=2,'ראשי-פרטים כלליים וריכוז הוצאות'!$D$68&lt;&gt;4),1.2,1)</f>
        <v>0</v>
      </c>
      <c r="LE10" s="263"/>
      <c r="LF10" s="264"/>
      <c r="LG10" s="265"/>
      <c r="LH10" s="266"/>
      <c r="LI10" s="267">
        <f t="shared" si="93"/>
        <v>0</v>
      </c>
      <c r="LJ10" s="260">
        <f>+(IF(OR($B10=0,$C10=0,$D10=0,$DC$2&gt;$OE$1),0,IF(OR(LE10=0,LG10=0,LH10=0),0,MIN((VLOOKUP($D10,SALERYCODE,3,0))*(IF($D10=6,LH10,LG10))*((MIN((VLOOKUP($D10,SALERYCODE,5,0)),(IF($D10=6,LG10,LH10))))),MIN((VLOOKUP($D10,SALERYCODE,3,0)),(LE10+LF10))*(IF($D10=6,LH10,((MIN((VLOOKUP($D10,SALERYCODE,5,0)),LH10)))))))))/IF(AND($D10=2,'ראשי-פרטים כלליים וריכוז הוצאות'!$D$68&lt;&gt;4),1.2,1)</f>
        <v>0</v>
      </c>
      <c r="LK10" s="263"/>
      <c r="LL10" s="264"/>
      <c r="LM10" s="265"/>
      <c r="LN10" s="266"/>
      <c r="LO10" s="267">
        <f t="shared" si="94"/>
        <v>0</v>
      </c>
      <c r="LP10" s="260">
        <f>+(IF(OR($B10=0,$C10=0,$D10=0,$DC$2&gt;$OE$1),0,IF(OR(LK10=0,LM10=0,LN10=0),0,MIN((VLOOKUP($D10,SALERYCODE,3,0))*(IF($D10=6,LN10,LM10))*((MIN((VLOOKUP($D10,SALERYCODE,5,0)),(IF($D10=6,LM10,LN10))))),MIN((VLOOKUP($D10,SALERYCODE,3,0)),(LK10+LL10))*(IF($D10=6,LN10,((MIN((VLOOKUP($D10,SALERYCODE,5,0)),LN10)))))))))/IF(AND($D10=2,'ראשי-פרטים כלליים וריכוז הוצאות'!$D$68&lt;&gt;4),1.2,1)</f>
        <v>0</v>
      </c>
      <c r="LQ10" s="263"/>
      <c r="LR10" s="264"/>
      <c r="LS10" s="265"/>
      <c r="LT10" s="266"/>
      <c r="LU10" s="267">
        <f t="shared" si="95"/>
        <v>0</v>
      </c>
      <c r="LV10" s="260">
        <f>+(IF(OR($B10=0,$C10=0,$D10=0,$DC$2&gt;$OE$1),0,IF(OR(LQ10=0,LS10=0,LT10=0),0,MIN((VLOOKUP($D10,SALERYCODE,3,0))*(IF($D10=6,LT10,LS10))*((MIN((VLOOKUP($D10,SALERYCODE,5,0)),(IF($D10=6,LS10,LT10))))),MIN((VLOOKUP($D10,SALERYCODE,3,0)),(LQ10+LR10))*(IF($D10=6,LT10,((MIN((VLOOKUP($D10,SALERYCODE,5,0)),LT10)))))))))/IF(AND($D10=2,'ראשי-פרטים כלליים וריכוז הוצאות'!$D$68&lt;&gt;4),1.2,1)</f>
        <v>0</v>
      </c>
      <c r="LW10" s="263"/>
      <c r="LX10" s="264"/>
      <c r="LY10" s="265"/>
      <c r="LZ10" s="266"/>
      <c r="MA10" s="267">
        <f t="shared" si="96"/>
        <v>0</v>
      </c>
      <c r="MB10" s="260">
        <f>+(IF(OR($B10=0,$C10=0,$D10=0,$DC$2&gt;$OE$1),0,IF(OR(LW10=0,LY10=0,LZ10=0),0,MIN((VLOOKUP($D10,SALERYCODE,3,0))*(IF($D10=6,LZ10,LY10))*((MIN((VLOOKUP($D10,SALERYCODE,5,0)),(IF($D10=6,LY10,LZ10))))),MIN((VLOOKUP($D10,SALERYCODE,3,0)),(LW10+LX10))*(IF($D10=6,LZ10,((MIN((VLOOKUP($D10,SALERYCODE,5,0)),LZ10)))))))))/IF(AND($D10=2,'ראשי-פרטים כלליים וריכוז הוצאות'!$D$68&lt;&gt;4),1.2,1)</f>
        <v>0</v>
      </c>
      <c r="MC10" s="263"/>
      <c r="MD10" s="264"/>
      <c r="ME10" s="265"/>
      <c r="MF10" s="266"/>
      <c r="MG10" s="267">
        <f t="shared" si="97"/>
        <v>0</v>
      </c>
      <c r="MH10" s="260">
        <f>+(IF(OR($B10=0,$C10=0,$D10=0,$DC$2&gt;$OE$1),0,IF(OR(MC10=0,ME10=0,MF10=0),0,MIN((VLOOKUP($D10,SALERYCODE,3,0))*(IF($D10=6,MF10,ME10))*((MIN((VLOOKUP($D10,SALERYCODE,5,0)),(IF($D10=6,ME10,MF10))))),MIN((VLOOKUP($D10,SALERYCODE,3,0)),(MC10+MD10))*(IF($D10=6,MF10,((MIN((VLOOKUP($D10,SALERYCODE,5,0)),MF10)))))))))/IF(AND($D10=2,'ראשי-פרטים כלליים וריכוז הוצאות'!$D$68&lt;&gt;4),1.2,1)</f>
        <v>0</v>
      </c>
      <c r="MI10" s="263"/>
      <c r="MJ10" s="264"/>
      <c r="MK10" s="265"/>
      <c r="ML10" s="266"/>
      <c r="MM10" s="267">
        <f t="shared" si="98"/>
        <v>0</v>
      </c>
      <c r="MN10" s="260">
        <f>+(IF(OR($B10=0,$C10=0,$D10=0,$DC$2&gt;$OE$1),0,IF(OR(MI10=0,MK10=0,ML10=0),0,MIN((VLOOKUP($D10,SALERYCODE,3,0))*(IF($D10=6,ML10,MK10))*((MIN((VLOOKUP($D10,SALERYCODE,5,0)),(IF($D10=6,MK10,ML10))))),MIN((VLOOKUP($D10,SALERYCODE,3,0)),(MI10+MJ10))*(IF($D10=6,ML10,((MIN((VLOOKUP($D10,SALERYCODE,5,0)),ML10)))))))))/IF(AND($D10=2,'ראשי-פרטים כלליים וריכוז הוצאות'!$D$68&lt;&gt;4),1.2,1)</f>
        <v>0</v>
      </c>
      <c r="MO10" s="263"/>
      <c r="MP10" s="264"/>
      <c r="MQ10" s="265"/>
      <c r="MR10" s="266"/>
      <c r="MS10" s="267">
        <f t="shared" si="99"/>
        <v>0</v>
      </c>
      <c r="MT10" s="260">
        <f>+(IF(OR($B10=0,$C10=0,$D10=0,$DC$2&gt;$OE$1),0,IF(OR(MO10=0,MQ10=0,MR10=0),0,MIN((VLOOKUP($D10,SALERYCODE,3,0))*(IF($D10=6,MR10,MQ10))*((MIN((VLOOKUP($D10,SALERYCODE,5,0)),(IF($D10=6,MQ10,MR10))))),MIN((VLOOKUP($D10,SALERYCODE,3,0)),(MO10+MP10))*(IF($D10=6,MR10,((MIN((VLOOKUP($D10,SALERYCODE,5,0)),MR10)))))))))/IF(AND($D10=2,'ראשי-פרטים כלליים וריכוז הוצאות'!$D$68&lt;&gt;4),1.2,1)</f>
        <v>0</v>
      </c>
      <c r="MU10" s="263"/>
      <c r="MV10" s="264"/>
      <c r="MW10" s="265"/>
      <c r="MX10" s="266"/>
      <c r="MY10" s="267">
        <f t="shared" si="100"/>
        <v>0</v>
      </c>
      <c r="MZ10" s="260">
        <f>+(IF(OR($B10=0,$C10=0,$D10=0,$DC$2&gt;$OE$1),0,IF(OR(MU10=0,MW10=0,MX10=0),0,MIN((VLOOKUP($D10,SALERYCODE,3,0))*(IF($D10=6,MX10,MW10))*((MIN((VLOOKUP($D10,SALERYCODE,5,0)),(IF($D10=6,MW10,MX10))))),MIN((VLOOKUP($D10,SALERYCODE,3,0)),(MU10+MV10))*(IF($D10=6,MX10,((MIN((VLOOKUP($D10,SALERYCODE,5,0)),MX10)))))))))/IF(AND($D10=2,'ראשי-פרטים כלליים וריכוז הוצאות'!$D$68&lt;&gt;4),1.2,1)</f>
        <v>0</v>
      </c>
      <c r="NA10" s="263"/>
      <c r="NB10" s="264"/>
      <c r="NC10" s="265"/>
      <c r="ND10" s="266"/>
      <c r="NE10" s="267">
        <f t="shared" si="101"/>
        <v>0</v>
      </c>
      <c r="NF10" s="260">
        <f>+(IF(OR($B10=0,$C10=0,$D10=0,$DC$2&gt;$OE$1),0,IF(OR(NA10=0,NC10=0,ND10=0),0,MIN((VLOOKUP($D10,SALERYCODE,3,0))*(IF($D10=6,ND10,NC10))*((MIN((VLOOKUP($D10,SALERYCODE,5,0)),(IF($D10=6,NC10,ND10))))),MIN((VLOOKUP($D10,SALERYCODE,3,0)),(NA10+NB10))*(IF($D10=6,ND10,((MIN((VLOOKUP($D10,SALERYCODE,5,0)),ND10)))))))))/IF(AND($D10=2,'ראשי-פרטים כלליים וריכוז הוצאות'!$D$68&lt;&gt;4),1.2,1)</f>
        <v>0</v>
      </c>
      <c r="NG10" s="263"/>
      <c r="NH10" s="264"/>
      <c r="NI10" s="265"/>
      <c r="NJ10" s="266"/>
      <c r="NK10" s="267">
        <f t="shared" si="102"/>
        <v>0</v>
      </c>
      <c r="NL10" s="260">
        <f>+(IF(OR($B10=0,$C10=0,$D10=0,$DC$2&gt;$OE$1),0,IF(OR(NG10=0,NI10=0,NJ10=0),0,MIN((VLOOKUP($D10,SALERYCODE,3,0))*(IF($D10=6,NJ10,NI10))*((MIN((VLOOKUP($D10,SALERYCODE,5,0)),(IF($D10=6,NI10,NJ10))))),MIN((VLOOKUP($D10,SALERYCODE,3,0)),(NG10+NH10))*(IF($D10=6,NJ10,((MIN((VLOOKUP($D10,SALERYCODE,5,0)),NJ10)))))))))/IF(AND($D10=2,'ראשי-פרטים כלליים וריכוז הוצאות'!$D$68&lt;&gt;4),1.2,1)</f>
        <v>0</v>
      </c>
      <c r="NM10" s="263"/>
      <c r="NN10" s="264"/>
      <c r="NO10" s="265"/>
      <c r="NP10" s="266"/>
      <c r="NQ10" s="267">
        <f t="shared" si="103"/>
        <v>0</v>
      </c>
      <c r="NR10" s="260">
        <f>+(IF(OR($B10=0,$C10=0,$D10=0,$DC$2&gt;$OE$1),0,IF(OR(NM10=0,NO10=0,NP10=0),0,MIN((VLOOKUP($D10,SALERYCODE,3,0))*(IF($D10=6,NP10,NO10))*((MIN((VLOOKUP($D10,SALERYCODE,5,0)),(IF($D10=6,NO10,NP10))))),MIN((VLOOKUP($D10,SALERYCODE,3,0)),(NM10+NN10))*(IF($D10=6,NP10,((MIN((VLOOKUP($D10,SALERYCODE,5,0)),NP10)))))))))/IF(AND($D10=2,'ראשי-פרטים כלליים וריכוז הוצאות'!$D$68&lt;&gt;4),1.2,1)</f>
        <v>0</v>
      </c>
      <c r="NS10" s="263"/>
      <c r="NT10" s="264"/>
      <c r="NU10" s="265"/>
      <c r="NV10" s="266"/>
      <c r="NW10" s="267">
        <f t="shared" si="104"/>
        <v>0</v>
      </c>
      <c r="NX10" s="260">
        <f>+(IF(OR($B10=0,$C10=0,$D10=0,$DC$2&gt;$OE$1),0,IF(OR(NS10=0,NU10=0,NV10=0),0,MIN((VLOOKUP($D10,SALERYCODE,3,0))*(IF($D10=6,NV10,NU10))*((MIN((VLOOKUP($D10,SALERYCODE,5,0)),(IF($D10=6,NU10,NV10))))),MIN((VLOOKUP($D10,SALERYCODE,3,0)),(NS10+NT10))*(IF($D10=6,NV10,((MIN((VLOOKUP($D10,SALERYCODE,5,0)),NV10)))))))))/IF(AND($D10=2,'ראשי-פרטים כלליים וריכוז הוצאות'!$D$68&lt;&gt;4),1.2,1)</f>
        <v>0</v>
      </c>
      <c r="NY10" s="263"/>
      <c r="NZ10" s="264"/>
      <c r="OA10" s="265"/>
      <c r="OB10" s="266"/>
      <c r="OC10" s="267">
        <f t="shared" si="105"/>
        <v>0</v>
      </c>
      <c r="OD10" s="260">
        <f>+(IF(OR($B10=0,$C10=0,$D10=0,$DC$2&gt;$OE$1),0,IF(OR(NY10=0,OA10=0,OB10=0),0,MIN((VLOOKUP($D10,SALERYCODE,3,0))*(IF($D10=6,OB10,OA10))*((MIN((VLOOKUP($D10,SALERYCODE,5,0)),(IF($D10=6,OA10,OB10))))),MIN((VLOOKUP($D10,SALERYCODE,3,0)),(NY10+NZ10))*(IF($D10=6,OB10,((MIN((VLOOKUP($D10,SALERYCODE,5,0)),OB10)))))))))/IF(AND($D10=2,'ראשי-פרטים כלליים וריכוז הוצאות'!$D$68&lt;&gt;4),1.2,1)</f>
        <v>0</v>
      </c>
      <c r="OE10" s="275">
        <f t="shared" si="111"/>
        <v>0</v>
      </c>
      <c r="OF10" s="283">
        <f t="shared" si="112"/>
        <v>9.9999999999999995E-7</v>
      </c>
      <c r="OG10" s="276">
        <f t="shared" si="113"/>
        <v>0</v>
      </c>
      <c r="OH10" s="275">
        <f t="shared" si="114"/>
        <v>0</v>
      </c>
      <c r="OI10" s="275">
        <v>0</v>
      </c>
      <c r="OJ10" s="258">
        <f t="shared" si="115"/>
        <v>0</v>
      </c>
      <c r="OK10" s="284"/>
      <c r="OL10" s="116">
        <f>MIN(OJ10+OK10*OF10*OE10/$OL$1/IF(AND($D10=2,'ראשי-פרטים כלליים וריכוז הוצאות'!$D$68&lt;&gt;4),1.2,1),IF($D10&gt;0,VLOOKUP($D10,SALERYCODE,3,0)*12*OG10,0))</f>
        <v>0</v>
      </c>
      <c r="OM10" s="95">
        <f t="shared" si="106"/>
        <v>0</v>
      </c>
      <c r="ON10" s="11">
        <f t="shared" si="107"/>
        <v>0</v>
      </c>
      <c r="OO10" s="11">
        <f t="shared" si="108"/>
        <v>0</v>
      </c>
      <c r="OP10" s="22">
        <f t="shared" si="109"/>
        <v>0</v>
      </c>
      <c r="OQ10" s="11">
        <f t="shared" si="110"/>
        <v>0</v>
      </c>
      <c r="OR10" s="11">
        <f t="shared" si="116"/>
        <v>0</v>
      </c>
      <c r="OS10" s="35"/>
      <c r="OT10" s="35"/>
      <c r="OU10" s="43"/>
    </row>
    <row r="11" spans="1:500" ht="24" customHeight="1" x14ac:dyDescent="0.2">
      <c r="A11" s="282">
        <v>8</v>
      </c>
      <c r="B11" s="269"/>
      <c r="C11" s="270"/>
      <c r="D11" s="271"/>
      <c r="E11" s="263"/>
      <c r="F11" s="264"/>
      <c r="G11" s="265"/>
      <c r="H11" s="266"/>
      <c r="I11" s="267">
        <f t="shared" si="41"/>
        <v>0</v>
      </c>
      <c r="J11" s="260">
        <f>(IF(OR($B11=0,$C11=0,$D11=0,$E$2&gt;$OE$1),0,IF(OR($E11=0,$G11=0,$H11=0),0,MIN((VLOOKUP($D11,SALERYCODE,3,0))*(IF($D11=6,$H11,$G11))*((MIN((VLOOKUP($D11,SALERYCODE,5,0)),(IF($D11=6,$G11,$H11))))),MIN((VLOOKUP($D11,SALERYCODE,3,0)),($E11+$F11))*(IF($D11=6,$H11,((MIN((VLOOKUP($D11,SALERYCODE,5,0)),$H11)))))))))/IF(AND($D11=2,'ראשי-פרטים כלליים וריכוז הוצאות'!$D$68&lt;&gt;4),1.2,1)</f>
        <v>0</v>
      </c>
      <c r="K11" s="263"/>
      <c r="L11" s="264"/>
      <c r="M11" s="265"/>
      <c r="N11" s="266"/>
      <c r="O11" s="267">
        <f t="shared" si="42"/>
        <v>0</v>
      </c>
      <c r="P11" s="260">
        <f>+(IF(OR($B11=0,$C11=0,$D11=0,$K$2&gt;$OE$1),0,IF(OR($K11=0,$M11=0,$N11=0),0,MIN((VLOOKUP($D11,SALERYCODE,3,0))*(IF($D11=6,$N11,$M11))*((MIN((VLOOKUP($D11,SALERYCODE,5,0)),(IF($D11=6,$M11,$N11))))),MIN((VLOOKUP($D11,SALERYCODE,3,0)),($K11+$L11))*(IF($D11=6,$N11,((MIN((VLOOKUP($D11,SALERYCODE,5,0)),$N11)))))))))/IF(AND($D11=2,'ראשי-פרטים כלליים וריכוז הוצאות'!$D$68&lt;&gt;4),1.2,1)</f>
        <v>0</v>
      </c>
      <c r="Q11" s="263"/>
      <c r="R11" s="264"/>
      <c r="S11" s="265"/>
      <c r="T11" s="266"/>
      <c r="U11" s="267">
        <f t="shared" si="43"/>
        <v>0</v>
      </c>
      <c r="V11" s="260">
        <f>+(IF(OR($B11=0,$C11=0,$D11=0,$Q$2&gt;$OE$1),0,IF(OR(Q11=0,S11=0,T11=0),0,MIN((VLOOKUP($D11,SALERYCODE,3,0))*(IF($D11=6,T11,S11))*((MIN((VLOOKUP($D11,SALERYCODE,5,0)),(IF($D11=6,S11,T11))))),MIN((VLOOKUP($D11,SALERYCODE,3,0)),(Q11+R11))*(IF($D11=6,T11,((MIN((VLOOKUP($D11,SALERYCODE,5,0)),T11)))))))))/IF(AND($D11=2,'ראשי-פרטים כלליים וריכוז הוצאות'!$D$68&lt;&gt;4),1.2,1)</f>
        <v>0</v>
      </c>
      <c r="W11" s="263"/>
      <c r="X11" s="264"/>
      <c r="Y11" s="265"/>
      <c r="Z11" s="266"/>
      <c r="AA11" s="267">
        <f t="shared" si="44"/>
        <v>0</v>
      </c>
      <c r="AB11" s="260">
        <f>+(IF(OR($B11=0,$C11=0,$D11=0,$W$2&gt;$OE$1),0,IF(OR(W11=0,Y11=0,Z11=0),0,MIN((VLOOKUP($D11,SALERYCODE,3,0))*(IF($D11=6,Z11,Y11))*((MIN((VLOOKUP($D11,SALERYCODE,5,0)),(IF($D11=6,Y11,Z11))))),MIN((VLOOKUP($D11,SALERYCODE,3,0)),(W11+X11))*(IF($D11=6,Z11,((MIN((VLOOKUP($D11,SALERYCODE,5,0)),Z11)))))))))/IF(AND($D11=2,'ראשי-פרטים כלליים וריכוז הוצאות'!$D$68&lt;&gt;4),1.2,1)</f>
        <v>0</v>
      </c>
      <c r="AC11" s="263"/>
      <c r="AD11" s="264"/>
      <c r="AE11" s="265"/>
      <c r="AF11" s="266"/>
      <c r="AG11" s="267">
        <f t="shared" si="45"/>
        <v>0</v>
      </c>
      <c r="AH11" s="260">
        <f>+(IF(OR($B11=0,$C11=0,$D11=0,$AC$2&gt;$OE$1),0,IF(OR(AC11=0,AE11=0,AF11=0),0,MIN((VLOOKUP($D11,SALERYCODE,3,0))*(IF($D11=6,AF11,AE11))*((MIN((VLOOKUP($D11,SALERYCODE,5,0)),(IF($D11=6,AE11,AF11))))),MIN((VLOOKUP($D11,SALERYCODE,3,0)),(AC11+AD11))*(IF($D11=6,AF11,((MIN((VLOOKUP($D11,SALERYCODE,5,0)),AF11)))))))))/IF(AND($D11=2,'ראשי-פרטים כלליים וריכוז הוצאות'!$D$68&lt;&gt;4),1.2,1)</f>
        <v>0</v>
      </c>
      <c r="AI11" s="263"/>
      <c r="AJ11" s="264"/>
      <c r="AK11" s="265"/>
      <c r="AL11" s="266"/>
      <c r="AM11" s="267">
        <f t="shared" si="46"/>
        <v>0</v>
      </c>
      <c r="AN11" s="260">
        <f>+(IF(OR($B11=0,$C11=0,$D11=0,$AI$2&gt;$OE$1),0,IF(OR(AI11=0,AK11=0,AL11=0),0,MIN((VLOOKUP($D11,SALERYCODE,3,0))*(IF($D11=6,AL11,AK11))*((MIN((VLOOKUP($D11,SALERYCODE,5,0)),(IF($D11=6,AK11,AL11))))),MIN((VLOOKUP($D11,SALERYCODE,3,0)),(AI11+AJ11))*(IF($D11=6,AL11,((MIN((VLOOKUP($D11,SALERYCODE,5,0)),AL11)))))))))/IF(AND($D11=2,'ראשי-פרטים כלליים וריכוז הוצאות'!$D$68&lt;&gt;4),1.2,1)</f>
        <v>0</v>
      </c>
      <c r="AO11" s="263"/>
      <c r="AP11" s="264"/>
      <c r="AQ11" s="265"/>
      <c r="AR11" s="266"/>
      <c r="AS11" s="267">
        <f t="shared" si="47"/>
        <v>0</v>
      </c>
      <c r="AT11" s="260">
        <f>+(IF(OR($B11=0,$C11=0,$D11=0,$AO$2&gt;$OE$1),0,IF(OR(AO11=0,AQ11=0,AR11=0),0,MIN((VLOOKUP($D11,SALERYCODE,3,0))*(IF($D11=6,AR11,AQ11))*((MIN((VLOOKUP($D11,SALERYCODE,5,0)),(IF($D11=6,AQ11,AR11))))),MIN((VLOOKUP($D11,SALERYCODE,3,0)),(AO11+AP11))*(IF($D11=6,AR11,((MIN((VLOOKUP($D11,SALERYCODE,5,0)),AR11)))))))))/IF(AND($D11=2,'ראשי-פרטים כלליים וריכוז הוצאות'!$D$68&lt;&gt;4),1.2,1)</f>
        <v>0</v>
      </c>
      <c r="AU11" s="263"/>
      <c r="AV11" s="264"/>
      <c r="AW11" s="265"/>
      <c r="AX11" s="266"/>
      <c r="AY11" s="267">
        <f t="shared" si="48"/>
        <v>0</v>
      </c>
      <c r="AZ11" s="260">
        <f>+(IF(OR($B11=0,$C11=0,$D11=0,$AU$2&gt;$OE$1),0,IF(OR(AU11=0,AW11=0,AX11=0),0,MIN((VLOOKUP($D11,SALERYCODE,3,0))*(IF($D11=6,AX11,AW11))*((MIN((VLOOKUP($D11,SALERYCODE,5,0)),(IF($D11=6,AW11,AX11))))),MIN((VLOOKUP($D11,SALERYCODE,3,0)),(AU11+AV11))*(IF($D11=6,AX11,((MIN((VLOOKUP($D11,SALERYCODE,5,0)),AX11)))))))))/IF(AND($D11=2,'ראשי-פרטים כלליים וריכוז הוצאות'!$D$68&lt;&gt;4),1.2,1)</f>
        <v>0</v>
      </c>
      <c r="BA11" s="263"/>
      <c r="BB11" s="264"/>
      <c r="BC11" s="265"/>
      <c r="BD11" s="266"/>
      <c r="BE11" s="267">
        <f t="shared" si="49"/>
        <v>0</v>
      </c>
      <c r="BF11" s="260">
        <f>+(IF(OR($B11=0,$C11=0,$D11=0,$BA$2&gt;$OE$1),0,IF(OR(BA11=0,BC11=0,BD11=0),0,MIN((VLOOKUP($D11,SALERYCODE,3,0))*(IF($D11=6,BD11,BC11))*((MIN((VLOOKUP($D11,SALERYCODE,5,0)),(IF($D11=6,BC11,BD11))))),MIN((VLOOKUP($D11,SALERYCODE,3,0)),(BA11+BB11))*(IF($D11=6,BD11,((MIN((VLOOKUP($D11,SALERYCODE,5,0)),BD11)))))))))/IF(AND($D11=2,'ראשי-פרטים כלליים וריכוז הוצאות'!$D$68&lt;&gt;4),1.2,1)</f>
        <v>0</v>
      </c>
      <c r="BG11" s="263"/>
      <c r="BH11" s="264"/>
      <c r="BI11" s="265"/>
      <c r="BJ11" s="266"/>
      <c r="BK11" s="267">
        <f t="shared" si="50"/>
        <v>0</v>
      </c>
      <c r="BL11" s="260">
        <f>+(IF(OR($B11=0,$C11=0,$D11=0,$BG$2&gt;$OE$1),0,IF(OR(BG11=0,BI11=0,BJ11=0),0,MIN((VLOOKUP($D11,SALERYCODE,3,0))*(IF($D11=6,BJ11,BI11))*((MIN((VLOOKUP($D11,SALERYCODE,5,0)),(IF($D11=6,BI11,BJ11))))),MIN((VLOOKUP($D11,SALERYCODE,3,0)),(BG11+BH11))*(IF($D11=6,BJ11,((MIN((VLOOKUP($D11,SALERYCODE,5,0)),BJ11)))))))))/IF(AND($D11=2,'ראשי-פרטים כלליים וריכוז הוצאות'!$D$68&lt;&gt;4),1.2,1)</f>
        <v>0</v>
      </c>
      <c r="BM11" s="263"/>
      <c r="BN11" s="264"/>
      <c r="BO11" s="265"/>
      <c r="BP11" s="266"/>
      <c r="BQ11" s="267">
        <f t="shared" si="51"/>
        <v>0</v>
      </c>
      <c r="BR11" s="260">
        <f>+(IF(OR($B11=0,$C11=0,$D11=0,$BM$2&gt;$OE$1),0,IF(OR(BM11=0,BO11=0,BP11=0),0,MIN((VLOOKUP($D11,SALERYCODE,3,0))*(IF($D11=6,BP11,BO11))*((MIN((VLOOKUP($D11,SALERYCODE,5,0)),(IF($D11=6,BO11,BP11))))),MIN((VLOOKUP($D11,SALERYCODE,3,0)),(BM11+BN11))*(IF($D11=6,BP11,((MIN((VLOOKUP($D11,SALERYCODE,5,0)),BP11)))))))))/IF(AND($D11=2,'ראשי-פרטים כלליים וריכוז הוצאות'!$D$68&lt;&gt;4),1.2,1)</f>
        <v>0</v>
      </c>
      <c r="BS11" s="263"/>
      <c r="BT11" s="264"/>
      <c r="BU11" s="265"/>
      <c r="BV11" s="266"/>
      <c r="BW11" s="267">
        <f t="shared" si="52"/>
        <v>0</v>
      </c>
      <c r="BX11" s="260">
        <f>+(IF(OR($B11=0,$C11=0,$D11=0,$BS$2&gt;$OE$1),0,IF(OR(BS11=0,BU11=0,BV11=0),0,MIN((VLOOKUP($D11,SALERYCODE,3,0))*(IF($D11=6,BV11,BU11))*((MIN((VLOOKUP($D11,SALERYCODE,5,0)),(IF($D11=6,BU11,BV11))))),MIN((VLOOKUP($D11,SALERYCODE,3,0)),(BS11+BT11))*(IF($D11=6,BV11,((MIN((VLOOKUP($D11,SALERYCODE,5,0)),BV11)))))))))/IF(AND($D11=2,'ראשי-פרטים כלליים וריכוז הוצאות'!$D$68&lt;&gt;4),1.2,1)</f>
        <v>0</v>
      </c>
      <c r="BY11" s="263"/>
      <c r="BZ11" s="264"/>
      <c r="CA11" s="265"/>
      <c r="CB11" s="266"/>
      <c r="CC11" s="267">
        <f t="shared" si="53"/>
        <v>0</v>
      </c>
      <c r="CD11" s="260">
        <f>+(IF(OR($B11=0,$C11=0,$D11=0,$BY$2&gt;$OE$1),0,IF(OR(BY11=0,CA11=0,CB11=0),0,MIN((VLOOKUP($D11,SALERYCODE,3,0))*(IF($D11=6,CB11,CA11))*((MIN((VLOOKUP($D11,SALERYCODE,5,0)),(IF($D11=6,CA11,CB11))))),MIN((VLOOKUP($D11,SALERYCODE,3,0)),(BY11+BZ11))*(IF($D11=6,CB11,((MIN((VLOOKUP($D11,SALERYCODE,5,0)),CB11)))))))))/IF(AND($D11=2,'ראשי-פרטים כלליים וריכוז הוצאות'!$D$68&lt;&gt;4),1.2,1)</f>
        <v>0</v>
      </c>
      <c r="CE11" s="263"/>
      <c r="CF11" s="264"/>
      <c r="CG11" s="265"/>
      <c r="CH11" s="266"/>
      <c r="CI11" s="267">
        <f t="shared" si="54"/>
        <v>0</v>
      </c>
      <c r="CJ11" s="260">
        <f>+(IF(OR($B11=0,$C11=0,$D11=0,$CE$2&gt;$OE$1),0,IF(OR(CE11=0,CG11=0,CH11=0),0,MIN((VLOOKUP($D11,SALERYCODE,3,0))*(IF($D11=6,CH11,CG11))*((MIN((VLOOKUP($D11,SALERYCODE,5,0)),(IF($D11=6,CG11,CH11))))),MIN((VLOOKUP($D11,SALERYCODE,3,0)),(CE11+CF11))*(IF($D11=6,CH11,((MIN((VLOOKUP($D11,SALERYCODE,5,0)),CH11)))))))))/IF(AND($D11=2,'ראשי-פרטים כלליים וריכוז הוצאות'!$D$68&lt;&gt;4),1.2,1)</f>
        <v>0</v>
      </c>
      <c r="CK11" s="263"/>
      <c r="CL11" s="264"/>
      <c r="CM11" s="265"/>
      <c r="CN11" s="266"/>
      <c r="CO11" s="267">
        <f t="shared" si="55"/>
        <v>0</v>
      </c>
      <c r="CP11" s="260">
        <f>+(IF(OR($B11=0,$C11=0,$D11=0,$CK$2&gt;$OE$1),0,IF(OR(CK11=0,CM11=0,CN11=0),0,MIN((VLOOKUP($D11,SALERYCODE,3,0))*(IF($D11=6,CN11,CM11))*((MIN((VLOOKUP($D11,SALERYCODE,5,0)),(IF($D11=6,CM11,CN11))))),MIN((VLOOKUP($D11,SALERYCODE,3,0)),(CK11+CL11))*(IF($D11=6,CN11,((MIN((VLOOKUP($D11,SALERYCODE,5,0)),CN11)))))))))/IF(AND($D11=2,'ראשי-פרטים כלליים וריכוז הוצאות'!$D$68&lt;&gt;4),1.2,1)</f>
        <v>0</v>
      </c>
      <c r="CQ11" s="263"/>
      <c r="CR11" s="264"/>
      <c r="CS11" s="265"/>
      <c r="CT11" s="266"/>
      <c r="CU11" s="267">
        <f t="shared" si="56"/>
        <v>0</v>
      </c>
      <c r="CV11" s="260">
        <f>+(IF(OR($B11=0,$C11=0,$D11=0,$CQ$2&gt;$OE$1),0,IF(OR(CQ11=0,CS11=0,CT11=0),0,MIN((VLOOKUP($D11,SALERYCODE,3,0))*(IF($D11=6,CT11,CS11))*((MIN((VLOOKUP($D11,SALERYCODE,5,0)),(IF($D11=6,CS11,CT11))))),MIN((VLOOKUP($D11,SALERYCODE,3,0)),(CQ11+CR11))*(IF($D11=6,CT11,((MIN((VLOOKUP($D11,SALERYCODE,5,0)),CT11)))))))))/IF(AND($D11=2,'ראשי-פרטים כלליים וריכוז הוצאות'!$D$68&lt;&gt;4),1.2,1)</f>
        <v>0</v>
      </c>
      <c r="CW11" s="263"/>
      <c r="CX11" s="264"/>
      <c r="CY11" s="265"/>
      <c r="CZ11" s="266"/>
      <c r="DA11" s="267">
        <f t="shared" si="57"/>
        <v>0</v>
      </c>
      <c r="DB11" s="260">
        <f>+(IF(OR($B11=0,$C11=0,$D11=0,$CW$2&gt;$OE$1),0,IF(OR(CW11=0,CY11=0,CZ11=0),0,MIN((VLOOKUP($D11,SALERYCODE,3,0))*(IF($D11=6,CZ11,CY11))*((MIN((VLOOKUP($D11,SALERYCODE,5,0)),(IF($D11=6,CY11,CZ11))))),MIN((VLOOKUP($D11,SALERYCODE,3,0)),(CW11+CX11))*(IF($D11=6,CZ11,((MIN((VLOOKUP($D11,SALERYCODE,5,0)),CZ11)))))))))/IF(AND($D11=2,'ראשי-פרטים כלליים וריכוז הוצאות'!$D$68&lt;&gt;4),1.2,1)</f>
        <v>0</v>
      </c>
      <c r="DC11" s="263"/>
      <c r="DD11" s="264"/>
      <c r="DE11" s="265"/>
      <c r="DF11" s="266"/>
      <c r="DG11" s="267">
        <f t="shared" si="58"/>
        <v>0</v>
      </c>
      <c r="DH11" s="260">
        <f>+(IF(OR($B11=0,$C11=0,$D11=0,$DC$2&gt;$OE$1),0,IF(OR(DC11=0,DE11=0,DF11=0),0,MIN((VLOOKUP($D11,SALERYCODE,3,0))*(IF($D11=6,DF11,DE11))*((MIN((VLOOKUP($D11,SALERYCODE,5,0)),(IF($D11=6,DE11,DF11))))),MIN((VLOOKUP($D11,SALERYCODE,3,0)),(DC11+DD11))*(IF($D11=6,DF11,((MIN((VLOOKUP($D11,SALERYCODE,5,0)),DF11)))))))))/IF(AND($D11=2,'ראשי-פרטים כלליים וריכוז הוצאות'!$D$68&lt;&gt;4),1.2,1)</f>
        <v>0</v>
      </c>
      <c r="DI11" s="263"/>
      <c r="DJ11" s="264"/>
      <c r="DK11" s="265"/>
      <c r="DL11" s="266"/>
      <c r="DM11" s="267">
        <f t="shared" si="59"/>
        <v>0</v>
      </c>
      <c r="DN11" s="260">
        <f>+(IF(OR($B11=0,$C11=0,$D11=0,$DC$2&gt;$OE$1),0,IF(OR(DI11=0,DK11=0,DL11=0),0,MIN((VLOOKUP($D11,SALERYCODE,3,0))*(IF($D11=6,DL11,DK11))*((MIN((VLOOKUP($D11,SALERYCODE,5,0)),(IF($D11=6,DK11,DL11))))),MIN((VLOOKUP($D11,SALERYCODE,3,0)),(DI11+DJ11))*(IF($D11=6,DL11,((MIN((VLOOKUP($D11,SALERYCODE,5,0)),DL11)))))))))/IF(AND($D11=2,'ראשי-פרטים כלליים וריכוז הוצאות'!$D$68&lt;&gt;4),1.2,1)</f>
        <v>0</v>
      </c>
      <c r="DO11" s="263"/>
      <c r="DP11" s="264"/>
      <c r="DQ11" s="265"/>
      <c r="DR11" s="266"/>
      <c r="DS11" s="267">
        <f t="shared" si="60"/>
        <v>0</v>
      </c>
      <c r="DT11" s="260">
        <f>+(IF(OR($B11=0,$C11=0,$D11=0,$DC$2&gt;$OE$1),0,IF(OR(DO11=0,DQ11=0,DR11=0),0,MIN((VLOOKUP($D11,SALERYCODE,3,0))*(IF($D11=6,DR11,DQ11))*((MIN((VLOOKUP($D11,SALERYCODE,5,0)),(IF($D11=6,DQ11,DR11))))),MIN((VLOOKUP($D11,SALERYCODE,3,0)),(DO11+DP11))*(IF($D11=6,DR11,((MIN((VLOOKUP($D11,SALERYCODE,5,0)),DR11)))))))))/IF(AND($D11=2,'ראשי-פרטים כלליים וריכוז הוצאות'!$D$68&lt;&gt;4),1.2,1)</f>
        <v>0</v>
      </c>
      <c r="DU11" s="263"/>
      <c r="DV11" s="264"/>
      <c r="DW11" s="265"/>
      <c r="DX11" s="266"/>
      <c r="DY11" s="267">
        <f t="shared" si="61"/>
        <v>0</v>
      </c>
      <c r="DZ11" s="260">
        <f>+(IF(OR($B11=0,$C11=0,$D11=0,$DC$2&gt;$OE$1),0,IF(OR(DU11=0,DW11=0,DX11=0),0,MIN((VLOOKUP($D11,SALERYCODE,3,0))*(IF($D11=6,DX11,DW11))*((MIN((VLOOKUP($D11,SALERYCODE,5,0)),(IF($D11=6,DW11,DX11))))),MIN((VLOOKUP($D11,SALERYCODE,3,0)),(DU11+DV11))*(IF($D11=6,DX11,((MIN((VLOOKUP($D11,SALERYCODE,5,0)),DX11)))))))))/IF(AND($D11=2,'ראשי-פרטים כלליים וריכוז הוצאות'!$D$68&lt;&gt;4),1.2,1)</f>
        <v>0</v>
      </c>
      <c r="EA11" s="263"/>
      <c r="EB11" s="264"/>
      <c r="EC11" s="265"/>
      <c r="ED11" s="266"/>
      <c r="EE11" s="267">
        <f t="shared" si="62"/>
        <v>0</v>
      </c>
      <c r="EF11" s="260">
        <f>+(IF(OR($B11=0,$C11=0,$D11=0,$DC$2&gt;$OE$1),0,IF(OR(EA11=0,EC11=0,ED11=0),0,MIN((VLOOKUP($D11,SALERYCODE,3,0))*(IF($D11=6,ED11,EC11))*((MIN((VLOOKUP($D11,SALERYCODE,5,0)),(IF($D11=6,EC11,ED11))))),MIN((VLOOKUP($D11,SALERYCODE,3,0)),(EA11+EB11))*(IF($D11=6,ED11,((MIN((VLOOKUP($D11,SALERYCODE,5,0)),ED11)))))))))/IF(AND($D11=2,'ראשי-פרטים כלליים וריכוז הוצאות'!$D$68&lt;&gt;4),1.2,1)</f>
        <v>0</v>
      </c>
      <c r="EG11" s="263"/>
      <c r="EH11" s="264"/>
      <c r="EI11" s="265"/>
      <c r="EJ11" s="266"/>
      <c r="EK11" s="267">
        <f t="shared" si="63"/>
        <v>0</v>
      </c>
      <c r="EL11" s="260">
        <f>+(IF(OR($B11=0,$C11=0,$D11=0,$DC$2&gt;$OE$1),0,IF(OR(EG11=0,EI11=0,EJ11=0),0,MIN((VLOOKUP($D11,SALERYCODE,3,0))*(IF($D11=6,EJ11,EI11))*((MIN((VLOOKUP($D11,SALERYCODE,5,0)),(IF($D11=6,EI11,EJ11))))),MIN((VLOOKUP($D11,SALERYCODE,3,0)),(EG11+EH11))*(IF($D11=6,EJ11,((MIN((VLOOKUP($D11,SALERYCODE,5,0)),EJ11)))))))))/IF(AND($D11=2,'ראשי-פרטים כלליים וריכוז הוצאות'!$D$68&lt;&gt;4),1.2,1)</f>
        <v>0</v>
      </c>
      <c r="EM11" s="263"/>
      <c r="EN11" s="264"/>
      <c r="EO11" s="265"/>
      <c r="EP11" s="266"/>
      <c r="EQ11" s="267">
        <f t="shared" si="64"/>
        <v>0</v>
      </c>
      <c r="ER11" s="260">
        <f>+(IF(OR($B11=0,$C11=0,$D11=0,$DC$2&gt;$OE$1),0,IF(OR(EM11=0,EO11=0,EP11=0),0,MIN((VLOOKUP($D11,SALERYCODE,3,0))*(IF($D11=6,EP11,EO11))*((MIN((VLOOKUP($D11,SALERYCODE,5,0)),(IF($D11=6,EO11,EP11))))),MIN((VLOOKUP($D11,SALERYCODE,3,0)),(EM11+EN11))*(IF($D11=6,EP11,((MIN((VLOOKUP($D11,SALERYCODE,5,0)),EP11)))))))))/IF(AND($D11=2,'ראשי-פרטים כלליים וריכוז הוצאות'!$D$68&lt;&gt;4),1.2,1)</f>
        <v>0</v>
      </c>
      <c r="ES11" s="263"/>
      <c r="ET11" s="264"/>
      <c r="EU11" s="265"/>
      <c r="EV11" s="266"/>
      <c r="EW11" s="267">
        <f t="shared" si="65"/>
        <v>0</v>
      </c>
      <c r="EX11" s="260">
        <f>+(IF(OR($B11=0,$C11=0,$D11=0,$DC$2&gt;$OE$1),0,IF(OR(ES11=0,EU11=0,EV11=0),0,MIN((VLOOKUP($D11,SALERYCODE,3,0))*(IF($D11=6,EV11,EU11))*((MIN((VLOOKUP($D11,SALERYCODE,5,0)),(IF($D11=6,EU11,EV11))))),MIN((VLOOKUP($D11,SALERYCODE,3,0)),(ES11+ET11))*(IF($D11=6,EV11,((MIN((VLOOKUP($D11,SALERYCODE,5,0)),EV11)))))))))/IF(AND($D11=2,'ראשי-פרטים כלליים וריכוז הוצאות'!$D$68&lt;&gt;4),1.2,1)</f>
        <v>0</v>
      </c>
      <c r="EY11" s="263"/>
      <c r="EZ11" s="264"/>
      <c r="FA11" s="265"/>
      <c r="FB11" s="266"/>
      <c r="FC11" s="267">
        <f t="shared" si="66"/>
        <v>0</v>
      </c>
      <c r="FD11" s="260">
        <f>+(IF(OR($B11=0,$C11=0,$D11=0,$DC$2&gt;$OE$1),0,IF(OR(EY11=0,FA11=0,FB11=0),0,MIN((VLOOKUP($D11,SALERYCODE,3,0))*(IF($D11=6,FB11,FA11))*((MIN((VLOOKUP($D11,SALERYCODE,5,0)),(IF($D11=6,FA11,FB11))))),MIN((VLOOKUP($D11,SALERYCODE,3,0)),(EY11+EZ11))*(IF($D11=6,FB11,((MIN((VLOOKUP($D11,SALERYCODE,5,0)),FB11)))))))))/IF(AND($D11=2,'ראשי-פרטים כלליים וריכוז הוצאות'!$D$68&lt;&gt;4),1.2,1)</f>
        <v>0</v>
      </c>
      <c r="FE11" s="263"/>
      <c r="FF11" s="264"/>
      <c r="FG11" s="265"/>
      <c r="FH11" s="266"/>
      <c r="FI11" s="267">
        <f t="shared" si="67"/>
        <v>0</v>
      </c>
      <c r="FJ11" s="260">
        <f>+(IF(OR($B11=0,$C11=0,$D11=0,$DC$2&gt;$OE$1),0,IF(OR(FE11=0,FG11=0,FH11=0),0,MIN((VLOOKUP($D11,SALERYCODE,3,0))*(IF($D11=6,FH11,FG11))*((MIN((VLOOKUP($D11,SALERYCODE,5,0)),(IF($D11=6,FG11,FH11))))),MIN((VLOOKUP($D11,SALERYCODE,3,0)),(FE11+FF11))*(IF($D11=6,FH11,((MIN((VLOOKUP($D11,SALERYCODE,5,0)),FH11)))))))))/IF(AND($D11=2,'ראשי-פרטים כלליים וריכוז הוצאות'!$D$68&lt;&gt;4),1.2,1)</f>
        <v>0</v>
      </c>
      <c r="FK11" s="263"/>
      <c r="FL11" s="264"/>
      <c r="FM11" s="265"/>
      <c r="FN11" s="266"/>
      <c r="FO11" s="267">
        <f t="shared" si="68"/>
        <v>0</v>
      </c>
      <c r="FP11" s="260">
        <f>+(IF(OR($B11=0,$C11=0,$D11=0,$DC$2&gt;$OE$1),0,IF(OR(FK11=0,FM11=0,FN11=0),0,MIN((VLOOKUP($D11,SALERYCODE,3,0))*(IF($D11=6,FN11,FM11))*((MIN((VLOOKUP($D11,SALERYCODE,5,0)),(IF($D11=6,FM11,FN11))))),MIN((VLOOKUP($D11,SALERYCODE,3,0)),(FK11+FL11))*(IF($D11=6,FN11,((MIN((VLOOKUP($D11,SALERYCODE,5,0)),FN11)))))))))/IF(AND($D11=2,'ראשי-פרטים כלליים וריכוז הוצאות'!$D$68&lt;&gt;4),1.2,1)</f>
        <v>0</v>
      </c>
      <c r="FQ11" s="263"/>
      <c r="FR11" s="264"/>
      <c r="FS11" s="265"/>
      <c r="FT11" s="266"/>
      <c r="FU11" s="267">
        <f t="shared" si="69"/>
        <v>0</v>
      </c>
      <c r="FV11" s="260">
        <f>+(IF(OR($B11=0,$C11=0,$D11=0,$DC$2&gt;$OE$1),0,IF(OR(FQ11=0,FS11=0,FT11=0),0,MIN((VLOOKUP($D11,SALERYCODE,3,0))*(IF($D11=6,FT11,FS11))*((MIN((VLOOKUP($D11,SALERYCODE,5,0)),(IF($D11=6,FS11,FT11))))),MIN((VLOOKUP($D11,SALERYCODE,3,0)),(FQ11+FR11))*(IF($D11=6,FT11,((MIN((VLOOKUP($D11,SALERYCODE,5,0)),FT11)))))))))/IF(AND($D11=2,'ראשי-פרטים כלליים וריכוז הוצאות'!$D$68&lt;&gt;4),1.2,1)</f>
        <v>0</v>
      </c>
      <c r="FW11" s="263"/>
      <c r="FX11" s="264"/>
      <c r="FY11" s="265"/>
      <c r="FZ11" s="266"/>
      <c r="GA11" s="267">
        <f t="shared" si="70"/>
        <v>0</v>
      </c>
      <c r="GB11" s="260">
        <f>+(IF(OR($B11=0,$C11=0,$D11=0,$DC$2&gt;$OE$1),0,IF(OR(FW11=0,FY11=0,FZ11=0),0,MIN((VLOOKUP($D11,SALERYCODE,3,0))*(IF($D11=6,FZ11,FY11))*((MIN((VLOOKUP($D11,SALERYCODE,5,0)),(IF($D11=6,FY11,FZ11))))),MIN((VLOOKUP($D11,SALERYCODE,3,0)),(FW11+FX11))*(IF($D11=6,FZ11,((MIN((VLOOKUP($D11,SALERYCODE,5,0)),FZ11)))))))))/IF(AND($D11=2,'ראשי-פרטים כלליים וריכוז הוצאות'!$D$68&lt;&gt;4),1.2,1)</f>
        <v>0</v>
      </c>
      <c r="GC11" s="263"/>
      <c r="GD11" s="264"/>
      <c r="GE11" s="265"/>
      <c r="GF11" s="266"/>
      <c r="GG11" s="267">
        <f t="shared" si="71"/>
        <v>0</v>
      </c>
      <c r="GH11" s="260">
        <f>+(IF(OR($B11=0,$C11=0,$D11=0,$DC$2&gt;$OE$1),0,IF(OR(GC11=0,GE11=0,GF11=0),0,MIN((VLOOKUP($D11,SALERYCODE,3,0))*(IF($D11=6,GF11,GE11))*((MIN((VLOOKUP($D11,SALERYCODE,5,0)),(IF($D11=6,GE11,GF11))))),MIN((VLOOKUP($D11,SALERYCODE,3,0)),(GC11+GD11))*(IF($D11=6,GF11,((MIN((VLOOKUP($D11,SALERYCODE,5,0)),GF11)))))))))/IF(AND($D11=2,'ראשי-פרטים כלליים וריכוז הוצאות'!$D$68&lt;&gt;4),1.2,1)</f>
        <v>0</v>
      </c>
      <c r="GI11" s="263"/>
      <c r="GJ11" s="264"/>
      <c r="GK11" s="265"/>
      <c r="GL11" s="266"/>
      <c r="GM11" s="267">
        <f t="shared" si="72"/>
        <v>0</v>
      </c>
      <c r="GN11" s="260">
        <f>+(IF(OR($B11=0,$C11=0,$D11=0,$DC$2&gt;$OE$1),0,IF(OR(GI11=0,GK11=0,GL11=0),0,MIN((VLOOKUP($D11,SALERYCODE,3,0))*(IF($D11=6,GL11,GK11))*((MIN((VLOOKUP($D11,SALERYCODE,5,0)),(IF($D11=6,GK11,GL11))))),MIN((VLOOKUP($D11,SALERYCODE,3,0)),(GI11+GJ11))*(IF($D11=6,GL11,((MIN((VLOOKUP($D11,SALERYCODE,5,0)),GL11)))))))))/IF(AND($D11=2,'ראשי-פרטים כלליים וריכוז הוצאות'!$D$68&lt;&gt;4),1.2,1)</f>
        <v>0</v>
      </c>
      <c r="GO11" s="263"/>
      <c r="GP11" s="264"/>
      <c r="GQ11" s="265"/>
      <c r="GR11" s="266"/>
      <c r="GS11" s="267">
        <f t="shared" si="73"/>
        <v>0</v>
      </c>
      <c r="GT11" s="260">
        <f>+(IF(OR($B11=0,$C11=0,$D11=0,$DC$2&gt;$OE$1),0,IF(OR(GO11=0,GQ11=0,GR11=0),0,MIN((VLOOKUP($D11,SALERYCODE,3,0))*(IF($D11=6,GR11,GQ11))*((MIN((VLOOKUP($D11,SALERYCODE,5,0)),(IF($D11=6,GQ11,GR11))))),MIN((VLOOKUP($D11,SALERYCODE,3,0)),(GO11+GP11))*(IF($D11=6,GR11,((MIN((VLOOKUP($D11,SALERYCODE,5,0)),GR11)))))))))/IF(AND($D11=2,'ראשי-פרטים כלליים וריכוז הוצאות'!$D$68&lt;&gt;4),1.2,1)</f>
        <v>0</v>
      </c>
      <c r="GU11" s="263"/>
      <c r="GV11" s="264"/>
      <c r="GW11" s="265"/>
      <c r="GX11" s="266"/>
      <c r="GY11" s="267">
        <f t="shared" si="74"/>
        <v>0</v>
      </c>
      <c r="GZ11" s="260">
        <f>+(IF(OR($B11=0,$C11=0,$D11=0,$DC$2&gt;$OE$1),0,IF(OR(GU11=0,GW11=0,GX11=0),0,MIN((VLOOKUP($D11,SALERYCODE,3,0))*(IF($D11=6,GX11,GW11))*((MIN((VLOOKUP($D11,SALERYCODE,5,0)),(IF($D11=6,GW11,GX11))))),MIN((VLOOKUP($D11,SALERYCODE,3,0)),(GU11+GV11))*(IF($D11=6,GX11,((MIN((VLOOKUP($D11,SALERYCODE,5,0)),GX11)))))))))/IF(AND($D11=2,'ראשי-פרטים כלליים וריכוז הוצאות'!$D$68&lt;&gt;4),1.2,1)</f>
        <v>0</v>
      </c>
      <c r="HA11" s="263"/>
      <c r="HB11" s="264"/>
      <c r="HC11" s="265"/>
      <c r="HD11" s="266"/>
      <c r="HE11" s="267">
        <f t="shared" si="75"/>
        <v>0</v>
      </c>
      <c r="HF11" s="260">
        <f>+(IF(OR($B11=0,$C11=0,$D11=0,$DC$2&gt;$OE$1),0,IF(OR(HA11=0,HC11=0,HD11=0),0,MIN((VLOOKUP($D11,SALERYCODE,3,0))*(IF($D11=6,HD11,HC11))*((MIN((VLOOKUP($D11,SALERYCODE,5,0)),(IF($D11=6,HC11,HD11))))),MIN((VLOOKUP($D11,SALERYCODE,3,0)),(HA11+HB11))*(IF($D11=6,HD11,((MIN((VLOOKUP($D11,SALERYCODE,5,0)),HD11)))))))))/IF(AND($D11=2,'ראשי-פרטים כלליים וריכוז הוצאות'!$D$68&lt;&gt;4),1.2,1)</f>
        <v>0</v>
      </c>
      <c r="HG11" s="263"/>
      <c r="HH11" s="264"/>
      <c r="HI11" s="265"/>
      <c r="HJ11" s="266"/>
      <c r="HK11" s="267">
        <f t="shared" si="76"/>
        <v>0</v>
      </c>
      <c r="HL11" s="260">
        <f>+(IF(OR($B11=0,$C11=0,$D11=0,$DC$2&gt;$OE$1),0,IF(OR(HG11=0,HI11=0,HJ11=0),0,MIN((VLOOKUP($D11,SALERYCODE,3,0))*(IF($D11=6,HJ11,HI11))*((MIN((VLOOKUP($D11,SALERYCODE,5,0)),(IF($D11=6,HI11,HJ11))))),MIN((VLOOKUP($D11,SALERYCODE,3,0)),(HG11+HH11))*(IF($D11=6,HJ11,((MIN((VLOOKUP($D11,SALERYCODE,5,0)),HJ11)))))))))/IF(AND($D11=2,'ראשי-פרטים כלליים וריכוז הוצאות'!$D$68&lt;&gt;4),1.2,1)</f>
        <v>0</v>
      </c>
      <c r="HM11" s="263"/>
      <c r="HN11" s="264"/>
      <c r="HO11" s="265"/>
      <c r="HP11" s="266"/>
      <c r="HQ11" s="267">
        <f t="shared" si="77"/>
        <v>0</v>
      </c>
      <c r="HR11" s="260">
        <f>+(IF(OR($B11=0,$C11=0,$D11=0,$DC$2&gt;$OE$1),0,IF(OR(HM11=0,HO11=0,HP11=0),0,MIN((VLOOKUP($D11,SALERYCODE,3,0))*(IF($D11=6,HP11,HO11))*((MIN((VLOOKUP($D11,SALERYCODE,5,0)),(IF($D11=6,HO11,HP11))))),MIN((VLOOKUP($D11,SALERYCODE,3,0)),(HM11+HN11))*(IF($D11=6,HP11,((MIN((VLOOKUP($D11,SALERYCODE,5,0)),HP11)))))))))/IF(AND($D11=2,'ראשי-פרטים כלליים וריכוז הוצאות'!$D$68&lt;&gt;4),1.2,1)</f>
        <v>0</v>
      </c>
      <c r="HS11" s="263"/>
      <c r="HT11" s="264"/>
      <c r="HU11" s="265"/>
      <c r="HV11" s="266"/>
      <c r="HW11" s="267">
        <f t="shared" si="78"/>
        <v>0</v>
      </c>
      <c r="HX11" s="260">
        <f>+(IF(OR($B11=0,$C11=0,$D11=0,$DC$2&gt;$OE$1),0,IF(OR(HS11=0,HU11=0,HV11=0),0,MIN((VLOOKUP($D11,SALERYCODE,3,0))*(IF($D11=6,HV11,HU11))*((MIN((VLOOKUP($D11,SALERYCODE,5,0)),(IF($D11=6,HU11,HV11))))),MIN((VLOOKUP($D11,SALERYCODE,3,0)),(HS11+HT11))*(IF($D11=6,HV11,((MIN((VLOOKUP($D11,SALERYCODE,5,0)),HV11)))))))))/IF(AND($D11=2,'ראשי-פרטים כלליים וריכוז הוצאות'!$D$68&lt;&gt;4),1.2,1)</f>
        <v>0</v>
      </c>
      <c r="HY11" s="263"/>
      <c r="HZ11" s="264"/>
      <c r="IA11" s="265"/>
      <c r="IB11" s="266"/>
      <c r="IC11" s="267">
        <f t="shared" si="79"/>
        <v>0</v>
      </c>
      <c r="ID11" s="260">
        <f>+(IF(OR($B11=0,$C11=0,$D11=0,$DC$2&gt;$OE$1),0,IF(OR(HY11=0,IA11=0,IB11=0),0,MIN((VLOOKUP($D11,SALERYCODE,3,0))*(IF($D11=6,IB11,IA11))*((MIN((VLOOKUP($D11,SALERYCODE,5,0)),(IF($D11=6,IA11,IB11))))),MIN((VLOOKUP($D11,SALERYCODE,3,0)),(HY11+HZ11))*(IF($D11=6,IB11,((MIN((VLOOKUP($D11,SALERYCODE,5,0)),IB11)))))))))/IF(AND($D11=2,'ראשי-פרטים כלליים וריכוז הוצאות'!$D$68&lt;&gt;4),1.2,1)</f>
        <v>0</v>
      </c>
      <c r="IE11" s="263"/>
      <c r="IF11" s="264"/>
      <c r="IG11" s="265"/>
      <c r="IH11" s="266"/>
      <c r="II11" s="267">
        <f t="shared" si="80"/>
        <v>0</v>
      </c>
      <c r="IJ11" s="260">
        <f>+(IF(OR($B11=0,$C11=0,$D11=0,$DC$2&gt;$OE$1),0,IF(OR(IE11=0,IG11=0,IH11=0),0,MIN((VLOOKUP($D11,SALERYCODE,3,0))*(IF($D11=6,IH11,IG11))*((MIN((VLOOKUP($D11,SALERYCODE,5,0)),(IF($D11=6,IG11,IH11))))),MIN((VLOOKUP($D11,SALERYCODE,3,0)),(IE11+IF11))*(IF($D11=6,IH11,((MIN((VLOOKUP($D11,SALERYCODE,5,0)),IH11)))))))))/IF(AND($D11=2,'ראשי-פרטים כלליים וריכוז הוצאות'!$D$68&lt;&gt;4),1.2,1)</f>
        <v>0</v>
      </c>
      <c r="IK11" s="263"/>
      <c r="IL11" s="264"/>
      <c r="IM11" s="265"/>
      <c r="IN11" s="266"/>
      <c r="IO11" s="267">
        <f t="shared" si="81"/>
        <v>0</v>
      </c>
      <c r="IP11" s="260">
        <f>+(IF(OR($B11=0,$C11=0,$D11=0,$DC$2&gt;$OE$1),0,IF(OR(IK11=0,IM11=0,IN11=0),0,MIN((VLOOKUP($D11,SALERYCODE,3,0))*(IF($D11=6,IN11,IM11))*((MIN((VLOOKUP($D11,SALERYCODE,5,0)),(IF($D11=6,IM11,IN11))))),MIN((VLOOKUP($D11,SALERYCODE,3,0)),(IK11+IL11))*(IF($D11=6,IN11,((MIN((VLOOKUP($D11,SALERYCODE,5,0)),IN11)))))))))/IF(AND($D11=2,'ראשי-פרטים כלליים וריכוז הוצאות'!$D$68&lt;&gt;4),1.2,1)</f>
        <v>0</v>
      </c>
      <c r="IQ11" s="263"/>
      <c r="IR11" s="264"/>
      <c r="IS11" s="265"/>
      <c r="IT11" s="266"/>
      <c r="IU11" s="267">
        <f t="shared" si="82"/>
        <v>0</v>
      </c>
      <c r="IV11" s="260">
        <f>+(IF(OR($B11=0,$C11=0,$D11=0,$DC$2&gt;$OE$1),0,IF(OR(IQ11=0,IS11=0,IT11=0),0,MIN((VLOOKUP($D11,SALERYCODE,3,0))*(IF($D11=6,IT11,IS11))*((MIN((VLOOKUP($D11,SALERYCODE,5,0)),(IF($D11=6,IS11,IT11))))),MIN((VLOOKUP($D11,SALERYCODE,3,0)),(IQ11+IR11))*(IF($D11=6,IT11,((MIN((VLOOKUP($D11,SALERYCODE,5,0)),IT11)))))))))/IF(AND($D11=2,'ראשי-פרטים כלליים וריכוז הוצאות'!$D$68&lt;&gt;4),1.2,1)</f>
        <v>0</v>
      </c>
      <c r="IW11" s="263"/>
      <c r="IX11" s="264"/>
      <c r="IY11" s="265"/>
      <c r="IZ11" s="266"/>
      <c r="JA11" s="267">
        <f t="shared" si="83"/>
        <v>0</v>
      </c>
      <c r="JB11" s="260">
        <f>+(IF(OR($B11=0,$C11=0,$D11=0,$DC$2&gt;$OE$1),0,IF(OR(IW11=0,IY11=0,IZ11=0),0,MIN((VLOOKUP($D11,SALERYCODE,3,0))*(IF($D11=6,IZ11,IY11))*((MIN((VLOOKUP($D11,SALERYCODE,5,0)),(IF($D11=6,IY11,IZ11))))),MIN((VLOOKUP($D11,SALERYCODE,3,0)),(IW11+IX11))*(IF($D11=6,IZ11,((MIN((VLOOKUP($D11,SALERYCODE,5,0)),IZ11)))))))))/IF(AND($D11=2,'ראשי-פרטים כלליים וריכוז הוצאות'!$D$68&lt;&gt;4),1.2,1)</f>
        <v>0</v>
      </c>
      <c r="JC11" s="263"/>
      <c r="JD11" s="264"/>
      <c r="JE11" s="265"/>
      <c r="JF11" s="266"/>
      <c r="JG11" s="267">
        <f t="shared" si="84"/>
        <v>0</v>
      </c>
      <c r="JH11" s="260">
        <f>+(IF(OR($B11=0,$C11=0,$D11=0,$DC$2&gt;$OE$1),0,IF(OR(JC11=0,JE11=0,JF11=0),0,MIN((VLOOKUP($D11,SALERYCODE,3,0))*(IF($D11=6,JF11,JE11))*((MIN((VLOOKUP($D11,SALERYCODE,5,0)),(IF($D11=6,JE11,JF11))))),MIN((VLOOKUP($D11,SALERYCODE,3,0)),(JC11+JD11))*(IF($D11=6,JF11,((MIN((VLOOKUP($D11,SALERYCODE,5,0)),JF11)))))))))/IF(AND($D11=2,'ראשי-פרטים כלליים וריכוז הוצאות'!$D$68&lt;&gt;4),1.2,1)</f>
        <v>0</v>
      </c>
      <c r="JI11" s="263"/>
      <c r="JJ11" s="264"/>
      <c r="JK11" s="265"/>
      <c r="JL11" s="266"/>
      <c r="JM11" s="267">
        <f t="shared" si="85"/>
        <v>0</v>
      </c>
      <c r="JN11" s="260">
        <f>+(IF(OR($B11=0,$C11=0,$D11=0,$DC$2&gt;$OE$1),0,IF(OR(JI11=0,JK11=0,JL11=0),0,MIN((VLOOKUP($D11,SALERYCODE,3,0))*(IF($D11=6,JL11,JK11))*((MIN((VLOOKUP($D11,SALERYCODE,5,0)),(IF($D11=6,JK11,JL11))))),MIN((VLOOKUP($D11,SALERYCODE,3,0)),(JI11+JJ11))*(IF($D11=6,JL11,((MIN((VLOOKUP($D11,SALERYCODE,5,0)),JL11)))))))))/IF(AND($D11=2,'ראשי-פרטים כלליים וריכוז הוצאות'!$D$68&lt;&gt;4),1.2,1)</f>
        <v>0</v>
      </c>
      <c r="JO11" s="263"/>
      <c r="JP11" s="264"/>
      <c r="JQ11" s="265"/>
      <c r="JR11" s="266"/>
      <c r="JS11" s="267">
        <f t="shared" si="86"/>
        <v>0</v>
      </c>
      <c r="JT11" s="260">
        <f>+(IF(OR($B11=0,$C11=0,$D11=0,$DC$2&gt;$OE$1),0,IF(OR(JO11=0,JQ11=0,JR11=0),0,MIN((VLOOKUP($D11,SALERYCODE,3,0))*(IF($D11=6,JR11,JQ11))*((MIN((VLOOKUP($D11,SALERYCODE,5,0)),(IF($D11=6,JQ11,JR11))))),MIN((VLOOKUP($D11,SALERYCODE,3,0)),(JO11+JP11))*(IF($D11=6,JR11,((MIN((VLOOKUP($D11,SALERYCODE,5,0)),JR11)))))))))/IF(AND($D11=2,'ראשי-פרטים כלליים וריכוז הוצאות'!$D$68&lt;&gt;4),1.2,1)</f>
        <v>0</v>
      </c>
      <c r="JU11" s="263"/>
      <c r="JV11" s="264"/>
      <c r="JW11" s="265"/>
      <c r="JX11" s="266"/>
      <c r="JY11" s="267">
        <f t="shared" si="87"/>
        <v>0</v>
      </c>
      <c r="JZ11" s="260">
        <f>+(IF(OR($B11=0,$C11=0,$D11=0,$DC$2&gt;$OE$1),0,IF(OR(JU11=0,JW11=0,JX11=0),0,MIN((VLOOKUP($D11,SALERYCODE,3,0))*(IF($D11=6,JX11,JW11))*((MIN((VLOOKUP($D11,SALERYCODE,5,0)),(IF($D11=6,JW11,JX11))))),MIN((VLOOKUP($D11,SALERYCODE,3,0)),(JU11+JV11))*(IF($D11=6,JX11,((MIN((VLOOKUP($D11,SALERYCODE,5,0)),JX11)))))))))/IF(AND($D11=2,'ראשי-פרטים כלליים וריכוז הוצאות'!$D$68&lt;&gt;4),1.2,1)</f>
        <v>0</v>
      </c>
      <c r="KA11" s="263"/>
      <c r="KB11" s="264"/>
      <c r="KC11" s="265"/>
      <c r="KD11" s="266"/>
      <c r="KE11" s="267">
        <f t="shared" si="88"/>
        <v>0</v>
      </c>
      <c r="KF11" s="260">
        <f>+(IF(OR($B11=0,$C11=0,$D11=0,$DC$2&gt;$OE$1),0,IF(OR(KA11=0,KC11=0,KD11=0),0,MIN((VLOOKUP($D11,SALERYCODE,3,0))*(IF($D11=6,KD11,KC11))*((MIN((VLOOKUP($D11,SALERYCODE,5,0)),(IF($D11=6,KC11,KD11))))),MIN((VLOOKUP($D11,SALERYCODE,3,0)),(KA11+KB11))*(IF($D11=6,KD11,((MIN((VLOOKUP($D11,SALERYCODE,5,0)),KD11)))))))))/IF(AND($D11=2,'ראשי-פרטים כלליים וריכוז הוצאות'!$D$68&lt;&gt;4),1.2,1)</f>
        <v>0</v>
      </c>
      <c r="KG11" s="263"/>
      <c r="KH11" s="264"/>
      <c r="KI11" s="265"/>
      <c r="KJ11" s="266"/>
      <c r="KK11" s="267">
        <f t="shared" si="89"/>
        <v>0</v>
      </c>
      <c r="KL11" s="260">
        <f>+(IF(OR($B11=0,$C11=0,$D11=0,$DC$2&gt;$OE$1),0,IF(OR(KG11=0,KI11=0,KJ11=0),0,MIN((VLOOKUP($D11,SALERYCODE,3,0))*(IF($D11=6,KJ11,KI11))*((MIN((VLOOKUP($D11,SALERYCODE,5,0)),(IF($D11=6,KI11,KJ11))))),MIN((VLOOKUP($D11,SALERYCODE,3,0)),(KG11+KH11))*(IF($D11=6,KJ11,((MIN((VLOOKUP($D11,SALERYCODE,5,0)),KJ11)))))))))/IF(AND($D11=2,'ראשי-פרטים כלליים וריכוז הוצאות'!$D$68&lt;&gt;4),1.2,1)</f>
        <v>0</v>
      </c>
      <c r="KM11" s="263"/>
      <c r="KN11" s="264"/>
      <c r="KO11" s="265"/>
      <c r="KP11" s="266"/>
      <c r="KQ11" s="267">
        <f t="shared" si="90"/>
        <v>0</v>
      </c>
      <c r="KR11" s="260">
        <f>+(IF(OR($B11=0,$C11=0,$D11=0,$DC$2&gt;$OE$1),0,IF(OR(KM11=0,KO11=0,KP11=0),0,MIN((VLOOKUP($D11,SALERYCODE,3,0))*(IF($D11=6,KP11,KO11))*((MIN((VLOOKUP($D11,SALERYCODE,5,0)),(IF($D11=6,KO11,KP11))))),MIN((VLOOKUP($D11,SALERYCODE,3,0)),(KM11+KN11))*(IF($D11=6,KP11,((MIN((VLOOKUP($D11,SALERYCODE,5,0)),KP11)))))))))/IF(AND($D11=2,'ראשי-פרטים כלליים וריכוז הוצאות'!$D$68&lt;&gt;4),1.2,1)</f>
        <v>0</v>
      </c>
      <c r="KS11" s="263"/>
      <c r="KT11" s="264"/>
      <c r="KU11" s="265"/>
      <c r="KV11" s="266"/>
      <c r="KW11" s="267">
        <f t="shared" si="91"/>
        <v>0</v>
      </c>
      <c r="KX11" s="260">
        <f>+(IF(OR($B11=0,$C11=0,$D11=0,$DC$2&gt;$OE$1),0,IF(OR(KS11=0,KU11=0,KV11=0),0,MIN((VLOOKUP($D11,SALERYCODE,3,0))*(IF($D11=6,KV11,KU11))*((MIN((VLOOKUP($D11,SALERYCODE,5,0)),(IF($D11=6,KU11,KV11))))),MIN((VLOOKUP($D11,SALERYCODE,3,0)),(KS11+KT11))*(IF($D11=6,KV11,((MIN((VLOOKUP($D11,SALERYCODE,5,0)),KV11)))))))))/IF(AND($D11=2,'ראשי-פרטים כלליים וריכוז הוצאות'!$D$68&lt;&gt;4),1.2,1)</f>
        <v>0</v>
      </c>
      <c r="KY11" s="263"/>
      <c r="KZ11" s="264"/>
      <c r="LA11" s="265"/>
      <c r="LB11" s="266"/>
      <c r="LC11" s="267">
        <f t="shared" si="92"/>
        <v>0</v>
      </c>
      <c r="LD11" s="260">
        <f>+(IF(OR($B11=0,$C11=0,$D11=0,$DC$2&gt;$OE$1),0,IF(OR(KY11=0,LA11=0,LB11=0),0,MIN((VLOOKUP($D11,SALERYCODE,3,0))*(IF($D11=6,LB11,LA11))*((MIN((VLOOKUP($D11,SALERYCODE,5,0)),(IF($D11=6,LA11,LB11))))),MIN((VLOOKUP($D11,SALERYCODE,3,0)),(KY11+KZ11))*(IF($D11=6,LB11,((MIN((VLOOKUP($D11,SALERYCODE,5,0)),LB11)))))))))/IF(AND($D11=2,'ראשי-פרטים כלליים וריכוז הוצאות'!$D$68&lt;&gt;4),1.2,1)</f>
        <v>0</v>
      </c>
      <c r="LE11" s="263"/>
      <c r="LF11" s="264"/>
      <c r="LG11" s="265"/>
      <c r="LH11" s="266"/>
      <c r="LI11" s="267">
        <f t="shared" si="93"/>
        <v>0</v>
      </c>
      <c r="LJ11" s="260">
        <f>+(IF(OR($B11=0,$C11=0,$D11=0,$DC$2&gt;$OE$1),0,IF(OR(LE11=0,LG11=0,LH11=0),0,MIN((VLOOKUP($D11,SALERYCODE,3,0))*(IF($D11=6,LH11,LG11))*((MIN((VLOOKUP($D11,SALERYCODE,5,0)),(IF($D11=6,LG11,LH11))))),MIN((VLOOKUP($D11,SALERYCODE,3,0)),(LE11+LF11))*(IF($D11=6,LH11,((MIN((VLOOKUP($D11,SALERYCODE,5,0)),LH11)))))))))/IF(AND($D11=2,'ראשי-פרטים כלליים וריכוז הוצאות'!$D$68&lt;&gt;4),1.2,1)</f>
        <v>0</v>
      </c>
      <c r="LK11" s="263"/>
      <c r="LL11" s="264"/>
      <c r="LM11" s="265"/>
      <c r="LN11" s="266"/>
      <c r="LO11" s="267">
        <f t="shared" si="94"/>
        <v>0</v>
      </c>
      <c r="LP11" s="260">
        <f>+(IF(OR($B11=0,$C11=0,$D11=0,$DC$2&gt;$OE$1),0,IF(OR(LK11=0,LM11=0,LN11=0),0,MIN((VLOOKUP($D11,SALERYCODE,3,0))*(IF($D11=6,LN11,LM11))*((MIN((VLOOKUP($D11,SALERYCODE,5,0)),(IF($D11=6,LM11,LN11))))),MIN((VLOOKUP($D11,SALERYCODE,3,0)),(LK11+LL11))*(IF($D11=6,LN11,((MIN((VLOOKUP($D11,SALERYCODE,5,0)),LN11)))))))))/IF(AND($D11=2,'ראשי-פרטים כלליים וריכוז הוצאות'!$D$68&lt;&gt;4),1.2,1)</f>
        <v>0</v>
      </c>
      <c r="LQ11" s="263"/>
      <c r="LR11" s="264"/>
      <c r="LS11" s="265"/>
      <c r="LT11" s="266"/>
      <c r="LU11" s="267">
        <f t="shared" si="95"/>
        <v>0</v>
      </c>
      <c r="LV11" s="260">
        <f>+(IF(OR($B11=0,$C11=0,$D11=0,$DC$2&gt;$OE$1),0,IF(OR(LQ11=0,LS11=0,LT11=0),0,MIN((VLOOKUP($D11,SALERYCODE,3,0))*(IF($D11=6,LT11,LS11))*((MIN((VLOOKUP($D11,SALERYCODE,5,0)),(IF($D11=6,LS11,LT11))))),MIN((VLOOKUP($D11,SALERYCODE,3,0)),(LQ11+LR11))*(IF($D11=6,LT11,((MIN((VLOOKUP($D11,SALERYCODE,5,0)),LT11)))))))))/IF(AND($D11=2,'ראשי-פרטים כלליים וריכוז הוצאות'!$D$68&lt;&gt;4),1.2,1)</f>
        <v>0</v>
      </c>
      <c r="LW11" s="263"/>
      <c r="LX11" s="264"/>
      <c r="LY11" s="265"/>
      <c r="LZ11" s="266"/>
      <c r="MA11" s="267">
        <f t="shared" si="96"/>
        <v>0</v>
      </c>
      <c r="MB11" s="260">
        <f>+(IF(OR($B11=0,$C11=0,$D11=0,$DC$2&gt;$OE$1),0,IF(OR(LW11=0,LY11=0,LZ11=0),0,MIN((VLOOKUP($D11,SALERYCODE,3,0))*(IF($D11=6,LZ11,LY11))*((MIN((VLOOKUP($D11,SALERYCODE,5,0)),(IF($D11=6,LY11,LZ11))))),MIN((VLOOKUP($D11,SALERYCODE,3,0)),(LW11+LX11))*(IF($D11=6,LZ11,((MIN((VLOOKUP($D11,SALERYCODE,5,0)),LZ11)))))))))/IF(AND($D11=2,'ראשי-פרטים כלליים וריכוז הוצאות'!$D$68&lt;&gt;4),1.2,1)</f>
        <v>0</v>
      </c>
      <c r="MC11" s="263"/>
      <c r="MD11" s="264"/>
      <c r="ME11" s="265"/>
      <c r="MF11" s="266"/>
      <c r="MG11" s="267">
        <f t="shared" si="97"/>
        <v>0</v>
      </c>
      <c r="MH11" s="260">
        <f>+(IF(OR($B11=0,$C11=0,$D11=0,$DC$2&gt;$OE$1),0,IF(OR(MC11=0,ME11=0,MF11=0),0,MIN((VLOOKUP($D11,SALERYCODE,3,0))*(IF($D11=6,MF11,ME11))*((MIN((VLOOKUP($D11,SALERYCODE,5,0)),(IF($D11=6,ME11,MF11))))),MIN((VLOOKUP($D11,SALERYCODE,3,0)),(MC11+MD11))*(IF($D11=6,MF11,((MIN((VLOOKUP($D11,SALERYCODE,5,0)),MF11)))))))))/IF(AND($D11=2,'ראשי-פרטים כלליים וריכוז הוצאות'!$D$68&lt;&gt;4),1.2,1)</f>
        <v>0</v>
      </c>
      <c r="MI11" s="263"/>
      <c r="MJ11" s="264"/>
      <c r="MK11" s="265"/>
      <c r="ML11" s="266"/>
      <c r="MM11" s="267">
        <f t="shared" si="98"/>
        <v>0</v>
      </c>
      <c r="MN11" s="260">
        <f>+(IF(OR($B11=0,$C11=0,$D11=0,$DC$2&gt;$OE$1),0,IF(OR(MI11=0,MK11=0,ML11=0),0,MIN((VLOOKUP($D11,SALERYCODE,3,0))*(IF($D11=6,ML11,MK11))*((MIN((VLOOKUP($D11,SALERYCODE,5,0)),(IF($D11=6,MK11,ML11))))),MIN((VLOOKUP($D11,SALERYCODE,3,0)),(MI11+MJ11))*(IF($D11=6,ML11,((MIN((VLOOKUP($D11,SALERYCODE,5,0)),ML11)))))))))/IF(AND($D11=2,'ראשי-פרטים כלליים וריכוז הוצאות'!$D$68&lt;&gt;4),1.2,1)</f>
        <v>0</v>
      </c>
      <c r="MO11" s="263"/>
      <c r="MP11" s="264"/>
      <c r="MQ11" s="265"/>
      <c r="MR11" s="266"/>
      <c r="MS11" s="267">
        <f t="shared" si="99"/>
        <v>0</v>
      </c>
      <c r="MT11" s="260">
        <f>+(IF(OR($B11=0,$C11=0,$D11=0,$DC$2&gt;$OE$1),0,IF(OR(MO11=0,MQ11=0,MR11=0),0,MIN((VLOOKUP($D11,SALERYCODE,3,0))*(IF($D11=6,MR11,MQ11))*((MIN((VLOOKUP($D11,SALERYCODE,5,0)),(IF($D11=6,MQ11,MR11))))),MIN((VLOOKUP($D11,SALERYCODE,3,0)),(MO11+MP11))*(IF($D11=6,MR11,((MIN((VLOOKUP($D11,SALERYCODE,5,0)),MR11)))))))))/IF(AND($D11=2,'ראשי-פרטים כלליים וריכוז הוצאות'!$D$68&lt;&gt;4),1.2,1)</f>
        <v>0</v>
      </c>
      <c r="MU11" s="263"/>
      <c r="MV11" s="264"/>
      <c r="MW11" s="265"/>
      <c r="MX11" s="266"/>
      <c r="MY11" s="267">
        <f t="shared" si="100"/>
        <v>0</v>
      </c>
      <c r="MZ11" s="260">
        <f>+(IF(OR($B11=0,$C11=0,$D11=0,$DC$2&gt;$OE$1),0,IF(OR(MU11=0,MW11=0,MX11=0),0,MIN((VLOOKUP($D11,SALERYCODE,3,0))*(IF($D11=6,MX11,MW11))*((MIN((VLOOKUP($D11,SALERYCODE,5,0)),(IF($D11=6,MW11,MX11))))),MIN((VLOOKUP($D11,SALERYCODE,3,0)),(MU11+MV11))*(IF($D11=6,MX11,((MIN((VLOOKUP($D11,SALERYCODE,5,0)),MX11)))))))))/IF(AND($D11=2,'ראשי-פרטים כלליים וריכוז הוצאות'!$D$68&lt;&gt;4),1.2,1)</f>
        <v>0</v>
      </c>
      <c r="NA11" s="263"/>
      <c r="NB11" s="264"/>
      <c r="NC11" s="265"/>
      <c r="ND11" s="266"/>
      <c r="NE11" s="267">
        <f t="shared" si="101"/>
        <v>0</v>
      </c>
      <c r="NF11" s="260">
        <f>+(IF(OR($B11=0,$C11=0,$D11=0,$DC$2&gt;$OE$1),0,IF(OR(NA11=0,NC11=0,ND11=0),0,MIN((VLOOKUP($D11,SALERYCODE,3,0))*(IF($D11=6,ND11,NC11))*((MIN((VLOOKUP($D11,SALERYCODE,5,0)),(IF($D11=6,NC11,ND11))))),MIN((VLOOKUP($D11,SALERYCODE,3,0)),(NA11+NB11))*(IF($D11=6,ND11,((MIN((VLOOKUP($D11,SALERYCODE,5,0)),ND11)))))))))/IF(AND($D11=2,'ראשי-פרטים כלליים וריכוז הוצאות'!$D$68&lt;&gt;4),1.2,1)</f>
        <v>0</v>
      </c>
      <c r="NG11" s="263"/>
      <c r="NH11" s="264"/>
      <c r="NI11" s="265"/>
      <c r="NJ11" s="266"/>
      <c r="NK11" s="267">
        <f t="shared" si="102"/>
        <v>0</v>
      </c>
      <c r="NL11" s="260">
        <f>+(IF(OR($B11=0,$C11=0,$D11=0,$DC$2&gt;$OE$1),0,IF(OR(NG11=0,NI11=0,NJ11=0),0,MIN((VLOOKUP($D11,SALERYCODE,3,0))*(IF($D11=6,NJ11,NI11))*((MIN((VLOOKUP($D11,SALERYCODE,5,0)),(IF($D11=6,NI11,NJ11))))),MIN((VLOOKUP($D11,SALERYCODE,3,0)),(NG11+NH11))*(IF($D11=6,NJ11,((MIN((VLOOKUP($D11,SALERYCODE,5,0)),NJ11)))))))))/IF(AND($D11=2,'ראשי-פרטים כלליים וריכוז הוצאות'!$D$68&lt;&gt;4),1.2,1)</f>
        <v>0</v>
      </c>
      <c r="NM11" s="263"/>
      <c r="NN11" s="264"/>
      <c r="NO11" s="265"/>
      <c r="NP11" s="266"/>
      <c r="NQ11" s="267">
        <f t="shared" si="103"/>
        <v>0</v>
      </c>
      <c r="NR11" s="260">
        <f>+(IF(OR($B11=0,$C11=0,$D11=0,$DC$2&gt;$OE$1),0,IF(OR(NM11=0,NO11=0,NP11=0),0,MIN((VLOOKUP($D11,SALERYCODE,3,0))*(IF($D11=6,NP11,NO11))*((MIN((VLOOKUP($D11,SALERYCODE,5,0)),(IF($D11=6,NO11,NP11))))),MIN((VLOOKUP($D11,SALERYCODE,3,0)),(NM11+NN11))*(IF($D11=6,NP11,((MIN((VLOOKUP($D11,SALERYCODE,5,0)),NP11)))))))))/IF(AND($D11=2,'ראשי-פרטים כלליים וריכוז הוצאות'!$D$68&lt;&gt;4),1.2,1)</f>
        <v>0</v>
      </c>
      <c r="NS11" s="263"/>
      <c r="NT11" s="264"/>
      <c r="NU11" s="265"/>
      <c r="NV11" s="266"/>
      <c r="NW11" s="267">
        <f t="shared" si="104"/>
        <v>0</v>
      </c>
      <c r="NX11" s="260">
        <f>+(IF(OR($B11=0,$C11=0,$D11=0,$DC$2&gt;$OE$1),0,IF(OR(NS11=0,NU11=0,NV11=0),0,MIN((VLOOKUP($D11,SALERYCODE,3,0))*(IF($D11=6,NV11,NU11))*((MIN((VLOOKUP($D11,SALERYCODE,5,0)),(IF($D11=6,NU11,NV11))))),MIN((VLOOKUP($D11,SALERYCODE,3,0)),(NS11+NT11))*(IF($D11=6,NV11,((MIN((VLOOKUP($D11,SALERYCODE,5,0)),NV11)))))))))/IF(AND($D11=2,'ראשי-פרטים כלליים וריכוז הוצאות'!$D$68&lt;&gt;4),1.2,1)</f>
        <v>0</v>
      </c>
      <c r="NY11" s="263"/>
      <c r="NZ11" s="264"/>
      <c r="OA11" s="265"/>
      <c r="OB11" s="266"/>
      <c r="OC11" s="267">
        <f t="shared" si="105"/>
        <v>0</v>
      </c>
      <c r="OD11" s="260">
        <f>+(IF(OR($B11=0,$C11=0,$D11=0,$DC$2&gt;$OE$1),0,IF(OR(NY11=0,OA11=0,OB11=0),0,MIN((VLOOKUP($D11,SALERYCODE,3,0))*(IF($D11=6,OB11,OA11))*((MIN((VLOOKUP($D11,SALERYCODE,5,0)),(IF($D11=6,OA11,OB11))))),MIN((VLOOKUP($D11,SALERYCODE,3,0)),(NY11+NZ11))*(IF($D11=6,OB11,((MIN((VLOOKUP($D11,SALERYCODE,5,0)),OB11)))))))))/IF(AND($D11=2,'ראשי-פרטים כלליים וריכוז הוצאות'!$D$68&lt;&gt;4),1.2,1)</f>
        <v>0</v>
      </c>
      <c r="OE11" s="275">
        <f t="shared" si="111"/>
        <v>0</v>
      </c>
      <c r="OF11" s="283">
        <f t="shared" si="112"/>
        <v>9.9999999999999995E-7</v>
      </c>
      <c r="OG11" s="276">
        <f t="shared" si="113"/>
        <v>0</v>
      </c>
      <c r="OH11" s="275">
        <f t="shared" si="114"/>
        <v>0</v>
      </c>
      <c r="OI11" s="275">
        <v>0</v>
      </c>
      <c r="OJ11" s="258">
        <f t="shared" si="115"/>
        <v>0</v>
      </c>
      <c r="OK11" s="284"/>
      <c r="OL11" s="116">
        <f>MIN(OJ11+OK11*OF11*OE11/$OL$1/IF(AND($D11=2,'ראשי-פרטים כלליים וריכוז הוצאות'!$D$68&lt;&gt;4),1.2,1),IF($D11&gt;0,VLOOKUP($D11,SALERYCODE,3,0)*12*OG11,0))</f>
        <v>0</v>
      </c>
      <c r="OM11" s="95">
        <f t="shared" si="106"/>
        <v>0</v>
      </c>
      <c r="ON11" s="11">
        <f t="shared" si="107"/>
        <v>0</v>
      </c>
      <c r="OO11" s="11">
        <f t="shared" si="108"/>
        <v>0</v>
      </c>
      <c r="OP11" s="22">
        <f t="shared" si="109"/>
        <v>0</v>
      </c>
      <c r="OQ11" s="11">
        <f t="shared" si="110"/>
        <v>0</v>
      </c>
      <c r="OR11" s="11">
        <f t="shared" si="116"/>
        <v>0</v>
      </c>
      <c r="OS11" s="35"/>
      <c r="OT11" s="35"/>
      <c r="OU11" s="43"/>
    </row>
    <row r="12" spans="1:500" ht="24" customHeight="1" x14ac:dyDescent="0.2">
      <c r="A12" s="282">
        <v>9</v>
      </c>
      <c r="B12" s="269"/>
      <c r="C12" s="270"/>
      <c r="D12" s="271"/>
      <c r="E12" s="263"/>
      <c r="F12" s="264"/>
      <c r="G12" s="265"/>
      <c r="H12" s="266"/>
      <c r="I12" s="267">
        <f t="shared" si="41"/>
        <v>0</v>
      </c>
      <c r="J12" s="260">
        <f>(IF(OR($B12=0,$C12=0,$D12=0,$E$2&gt;$OE$1),0,IF(OR($E12=0,$G12=0,$H12=0),0,MIN((VLOOKUP($D12,SALERYCODE,3,0))*(IF($D12=6,$H12,$G12))*((MIN((VLOOKUP($D12,SALERYCODE,5,0)),(IF($D12=6,$G12,$H12))))),MIN((VLOOKUP($D12,SALERYCODE,3,0)),($E12+$F12))*(IF($D12=6,$H12,((MIN((VLOOKUP($D12,SALERYCODE,5,0)),$H12)))))))))/IF(AND($D12=2,'ראשי-פרטים כלליים וריכוז הוצאות'!$D$68&lt;&gt;4),1.2,1)</f>
        <v>0</v>
      </c>
      <c r="K12" s="263"/>
      <c r="L12" s="264"/>
      <c r="M12" s="265"/>
      <c r="N12" s="266"/>
      <c r="O12" s="267">
        <f t="shared" si="42"/>
        <v>0</v>
      </c>
      <c r="P12" s="260">
        <f>+(IF(OR($B12=0,$C12=0,$D12=0,$K$2&gt;$OE$1),0,IF(OR($K12=0,$M12=0,$N12=0),0,MIN((VLOOKUP($D12,SALERYCODE,3,0))*(IF($D12=6,$N12,$M12))*((MIN((VLOOKUP($D12,SALERYCODE,5,0)),(IF($D12=6,$M12,$N12))))),MIN((VLOOKUP($D12,SALERYCODE,3,0)),($K12+$L12))*(IF($D12=6,$N12,((MIN((VLOOKUP($D12,SALERYCODE,5,0)),$N12)))))))))/IF(AND($D12=2,'ראשי-פרטים כלליים וריכוז הוצאות'!$D$68&lt;&gt;4),1.2,1)</f>
        <v>0</v>
      </c>
      <c r="Q12" s="263"/>
      <c r="R12" s="264"/>
      <c r="S12" s="265"/>
      <c r="T12" s="266"/>
      <c r="U12" s="267">
        <f t="shared" si="43"/>
        <v>0</v>
      </c>
      <c r="V12" s="260">
        <f>+(IF(OR($B12=0,$C12=0,$D12=0,$Q$2&gt;$OE$1),0,IF(OR(Q12=0,S12=0,T12=0),0,MIN((VLOOKUP($D12,SALERYCODE,3,0))*(IF($D12=6,T12,S12))*((MIN((VLOOKUP($D12,SALERYCODE,5,0)),(IF($D12=6,S12,T12))))),MIN((VLOOKUP($D12,SALERYCODE,3,0)),(Q12+R12))*(IF($D12=6,T12,((MIN((VLOOKUP($D12,SALERYCODE,5,0)),T12)))))))))/IF(AND($D12=2,'ראשי-פרטים כלליים וריכוז הוצאות'!$D$68&lt;&gt;4),1.2,1)</f>
        <v>0</v>
      </c>
      <c r="W12" s="263"/>
      <c r="X12" s="264"/>
      <c r="Y12" s="265"/>
      <c r="Z12" s="266"/>
      <c r="AA12" s="267">
        <f t="shared" si="44"/>
        <v>0</v>
      </c>
      <c r="AB12" s="260">
        <f>+(IF(OR($B12=0,$C12=0,$D12=0,$W$2&gt;$OE$1),0,IF(OR(W12=0,Y12=0,Z12=0),0,MIN((VLOOKUP($D12,SALERYCODE,3,0))*(IF($D12=6,Z12,Y12))*((MIN((VLOOKUP($D12,SALERYCODE,5,0)),(IF($D12=6,Y12,Z12))))),MIN((VLOOKUP($D12,SALERYCODE,3,0)),(W12+X12))*(IF($D12=6,Z12,((MIN((VLOOKUP($D12,SALERYCODE,5,0)),Z12)))))))))/IF(AND($D12=2,'ראשי-פרטים כלליים וריכוז הוצאות'!$D$68&lt;&gt;4),1.2,1)</f>
        <v>0</v>
      </c>
      <c r="AC12" s="263"/>
      <c r="AD12" s="264"/>
      <c r="AE12" s="265"/>
      <c r="AF12" s="266"/>
      <c r="AG12" s="267">
        <f t="shared" si="45"/>
        <v>0</v>
      </c>
      <c r="AH12" s="260">
        <f>+(IF(OR($B12=0,$C12=0,$D12=0,$AC$2&gt;$OE$1),0,IF(OR(AC12=0,AE12=0,AF12=0),0,MIN((VLOOKUP($D12,SALERYCODE,3,0))*(IF($D12=6,AF12,AE12))*((MIN((VLOOKUP($D12,SALERYCODE,5,0)),(IF($D12=6,AE12,AF12))))),MIN((VLOOKUP($D12,SALERYCODE,3,0)),(AC12+AD12))*(IF($D12=6,AF12,((MIN((VLOOKUP($D12,SALERYCODE,5,0)),AF12)))))))))/IF(AND($D12=2,'ראשי-פרטים כלליים וריכוז הוצאות'!$D$68&lt;&gt;4),1.2,1)</f>
        <v>0</v>
      </c>
      <c r="AI12" s="263"/>
      <c r="AJ12" s="264"/>
      <c r="AK12" s="265"/>
      <c r="AL12" s="266"/>
      <c r="AM12" s="267">
        <f t="shared" si="46"/>
        <v>0</v>
      </c>
      <c r="AN12" s="260">
        <f>+(IF(OR($B12=0,$C12=0,$D12=0,$AI$2&gt;$OE$1),0,IF(OR(AI12=0,AK12=0,AL12=0),0,MIN((VLOOKUP($D12,SALERYCODE,3,0))*(IF($D12=6,AL12,AK12))*((MIN((VLOOKUP($D12,SALERYCODE,5,0)),(IF($D12=6,AK12,AL12))))),MIN((VLOOKUP($D12,SALERYCODE,3,0)),(AI12+AJ12))*(IF($D12=6,AL12,((MIN((VLOOKUP($D12,SALERYCODE,5,0)),AL12)))))))))/IF(AND($D12=2,'ראשי-פרטים כלליים וריכוז הוצאות'!$D$68&lt;&gt;4),1.2,1)</f>
        <v>0</v>
      </c>
      <c r="AO12" s="263"/>
      <c r="AP12" s="264"/>
      <c r="AQ12" s="265"/>
      <c r="AR12" s="266"/>
      <c r="AS12" s="267">
        <f t="shared" si="47"/>
        <v>0</v>
      </c>
      <c r="AT12" s="260">
        <f>+(IF(OR($B12=0,$C12=0,$D12=0,$AO$2&gt;$OE$1),0,IF(OR(AO12=0,AQ12=0,AR12=0),0,MIN((VLOOKUP($D12,SALERYCODE,3,0))*(IF($D12=6,AR12,AQ12))*((MIN((VLOOKUP($D12,SALERYCODE,5,0)),(IF($D12=6,AQ12,AR12))))),MIN((VLOOKUP($D12,SALERYCODE,3,0)),(AO12+AP12))*(IF($D12=6,AR12,((MIN((VLOOKUP($D12,SALERYCODE,5,0)),AR12)))))))))/IF(AND($D12=2,'ראשי-פרטים כלליים וריכוז הוצאות'!$D$68&lt;&gt;4),1.2,1)</f>
        <v>0</v>
      </c>
      <c r="AU12" s="263"/>
      <c r="AV12" s="264"/>
      <c r="AW12" s="265"/>
      <c r="AX12" s="266"/>
      <c r="AY12" s="267">
        <f t="shared" si="48"/>
        <v>0</v>
      </c>
      <c r="AZ12" s="260">
        <f>+(IF(OR($B12=0,$C12=0,$D12=0,$AU$2&gt;$OE$1),0,IF(OR(AU12=0,AW12=0,AX12=0),0,MIN((VLOOKUP($D12,SALERYCODE,3,0))*(IF($D12=6,AX12,AW12))*((MIN((VLOOKUP($D12,SALERYCODE,5,0)),(IF($D12=6,AW12,AX12))))),MIN((VLOOKUP($D12,SALERYCODE,3,0)),(AU12+AV12))*(IF($D12=6,AX12,((MIN((VLOOKUP($D12,SALERYCODE,5,0)),AX12)))))))))/IF(AND($D12=2,'ראשי-פרטים כלליים וריכוז הוצאות'!$D$68&lt;&gt;4),1.2,1)</f>
        <v>0</v>
      </c>
      <c r="BA12" s="263"/>
      <c r="BB12" s="264"/>
      <c r="BC12" s="265"/>
      <c r="BD12" s="266"/>
      <c r="BE12" s="267">
        <f t="shared" si="49"/>
        <v>0</v>
      </c>
      <c r="BF12" s="260">
        <f>+(IF(OR($B12=0,$C12=0,$D12=0,$BA$2&gt;$OE$1),0,IF(OR(BA12=0,BC12=0,BD12=0),0,MIN((VLOOKUP($D12,SALERYCODE,3,0))*(IF($D12=6,BD12,BC12))*((MIN((VLOOKUP($D12,SALERYCODE,5,0)),(IF($D12=6,BC12,BD12))))),MIN((VLOOKUP($D12,SALERYCODE,3,0)),(BA12+BB12))*(IF($D12=6,BD12,((MIN((VLOOKUP($D12,SALERYCODE,5,0)),BD12)))))))))/IF(AND($D12=2,'ראשי-פרטים כלליים וריכוז הוצאות'!$D$68&lt;&gt;4),1.2,1)</f>
        <v>0</v>
      </c>
      <c r="BG12" s="263"/>
      <c r="BH12" s="264"/>
      <c r="BI12" s="265"/>
      <c r="BJ12" s="266"/>
      <c r="BK12" s="267">
        <f t="shared" si="50"/>
        <v>0</v>
      </c>
      <c r="BL12" s="260">
        <f>+(IF(OR($B12=0,$C12=0,$D12=0,$BG$2&gt;$OE$1),0,IF(OR(BG12=0,BI12=0,BJ12=0),0,MIN((VLOOKUP($D12,SALERYCODE,3,0))*(IF($D12=6,BJ12,BI12))*((MIN((VLOOKUP($D12,SALERYCODE,5,0)),(IF($D12=6,BI12,BJ12))))),MIN((VLOOKUP($D12,SALERYCODE,3,0)),(BG12+BH12))*(IF($D12=6,BJ12,((MIN((VLOOKUP($D12,SALERYCODE,5,0)),BJ12)))))))))/IF(AND($D12=2,'ראשי-פרטים כלליים וריכוז הוצאות'!$D$68&lt;&gt;4),1.2,1)</f>
        <v>0</v>
      </c>
      <c r="BM12" s="263"/>
      <c r="BN12" s="264"/>
      <c r="BO12" s="265"/>
      <c r="BP12" s="266"/>
      <c r="BQ12" s="267">
        <f t="shared" si="51"/>
        <v>0</v>
      </c>
      <c r="BR12" s="260">
        <f>+(IF(OR($B12=0,$C12=0,$D12=0,$BM$2&gt;$OE$1),0,IF(OR(BM12=0,BO12=0,BP12=0),0,MIN((VLOOKUP($D12,SALERYCODE,3,0))*(IF($D12=6,BP12,BO12))*((MIN((VLOOKUP($D12,SALERYCODE,5,0)),(IF($D12=6,BO12,BP12))))),MIN((VLOOKUP($D12,SALERYCODE,3,0)),(BM12+BN12))*(IF($D12=6,BP12,((MIN((VLOOKUP($D12,SALERYCODE,5,0)),BP12)))))))))/IF(AND($D12=2,'ראשי-פרטים כלליים וריכוז הוצאות'!$D$68&lt;&gt;4),1.2,1)</f>
        <v>0</v>
      </c>
      <c r="BS12" s="263"/>
      <c r="BT12" s="264"/>
      <c r="BU12" s="265"/>
      <c r="BV12" s="266"/>
      <c r="BW12" s="267">
        <f t="shared" si="52"/>
        <v>0</v>
      </c>
      <c r="BX12" s="260">
        <f>+(IF(OR($B12=0,$C12=0,$D12=0,$BS$2&gt;$OE$1),0,IF(OR(BS12=0,BU12=0,BV12=0),0,MIN((VLOOKUP($D12,SALERYCODE,3,0))*(IF($D12=6,BV12,BU12))*((MIN((VLOOKUP($D12,SALERYCODE,5,0)),(IF($D12=6,BU12,BV12))))),MIN((VLOOKUP($D12,SALERYCODE,3,0)),(BS12+BT12))*(IF($D12=6,BV12,((MIN((VLOOKUP($D12,SALERYCODE,5,0)),BV12)))))))))/IF(AND($D12=2,'ראשי-פרטים כלליים וריכוז הוצאות'!$D$68&lt;&gt;4),1.2,1)</f>
        <v>0</v>
      </c>
      <c r="BY12" s="263"/>
      <c r="BZ12" s="264"/>
      <c r="CA12" s="265"/>
      <c r="CB12" s="266"/>
      <c r="CC12" s="267">
        <f t="shared" si="53"/>
        <v>0</v>
      </c>
      <c r="CD12" s="260">
        <f>+(IF(OR($B12=0,$C12=0,$D12=0,$BY$2&gt;$OE$1),0,IF(OR(BY12=0,CA12=0,CB12=0),0,MIN((VLOOKUP($D12,SALERYCODE,3,0))*(IF($D12=6,CB12,CA12))*((MIN((VLOOKUP($D12,SALERYCODE,5,0)),(IF($D12=6,CA12,CB12))))),MIN((VLOOKUP($D12,SALERYCODE,3,0)),(BY12+BZ12))*(IF($D12=6,CB12,((MIN((VLOOKUP($D12,SALERYCODE,5,0)),CB12)))))))))/IF(AND($D12=2,'ראשי-פרטים כלליים וריכוז הוצאות'!$D$68&lt;&gt;4),1.2,1)</f>
        <v>0</v>
      </c>
      <c r="CE12" s="263"/>
      <c r="CF12" s="264"/>
      <c r="CG12" s="265"/>
      <c r="CH12" s="266"/>
      <c r="CI12" s="267">
        <f t="shared" si="54"/>
        <v>0</v>
      </c>
      <c r="CJ12" s="260">
        <f>+(IF(OR($B12=0,$C12=0,$D12=0,$CE$2&gt;$OE$1),0,IF(OR(CE12=0,CG12=0,CH12=0),0,MIN((VLOOKUP($D12,SALERYCODE,3,0))*(IF($D12=6,CH12,CG12))*((MIN((VLOOKUP($D12,SALERYCODE,5,0)),(IF($D12=6,CG12,CH12))))),MIN((VLOOKUP($D12,SALERYCODE,3,0)),(CE12+CF12))*(IF($D12=6,CH12,((MIN((VLOOKUP($D12,SALERYCODE,5,0)),CH12)))))))))/IF(AND($D12=2,'ראשי-פרטים כלליים וריכוז הוצאות'!$D$68&lt;&gt;4),1.2,1)</f>
        <v>0</v>
      </c>
      <c r="CK12" s="263"/>
      <c r="CL12" s="264"/>
      <c r="CM12" s="265"/>
      <c r="CN12" s="266"/>
      <c r="CO12" s="267">
        <f t="shared" si="55"/>
        <v>0</v>
      </c>
      <c r="CP12" s="260">
        <f>+(IF(OR($B12=0,$C12=0,$D12=0,$CK$2&gt;$OE$1),0,IF(OR(CK12=0,CM12=0,CN12=0),0,MIN((VLOOKUP($D12,SALERYCODE,3,0))*(IF($D12=6,CN12,CM12))*((MIN((VLOOKUP($D12,SALERYCODE,5,0)),(IF($D12=6,CM12,CN12))))),MIN((VLOOKUP($D12,SALERYCODE,3,0)),(CK12+CL12))*(IF($D12=6,CN12,((MIN((VLOOKUP($D12,SALERYCODE,5,0)),CN12)))))))))/IF(AND($D12=2,'ראשי-פרטים כלליים וריכוז הוצאות'!$D$68&lt;&gt;4),1.2,1)</f>
        <v>0</v>
      </c>
      <c r="CQ12" s="263"/>
      <c r="CR12" s="264"/>
      <c r="CS12" s="265"/>
      <c r="CT12" s="266"/>
      <c r="CU12" s="267">
        <f t="shared" si="56"/>
        <v>0</v>
      </c>
      <c r="CV12" s="260">
        <f>+(IF(OR($B12=0,$C12=0,$D12=0,$CQ$2&gt;$OE$1),0,IF(OR(CQ12=0,CS12=0,CT12=0),0,MIN((VLOOKUP($D12,SALERYCODE,3,0))*(IF($D12=6,CT12,CS12))*((MIN((VLOOKUP($D12,SALERYCODE,5,0)),(IF($D12=6,CS12,CT12))))),MIN((VLOOKUP($D12,SALERYCODE,3,0)),(CQ12+CR12))*(IF($D12=6,CT12,((MIN((VLOOKUP($D12,SALERYCODE,5,0)),CT12)))))))))/IF(AND($D12=2,'ראשי-פרטים כלליים וריכוז הוצאות'!$D$68&lt;&gt;4),1.2,1)</f>
        <v>0</v>
      </c>
      <c r="CW12" s="263"/>
      <c r="CX12" s="264"/>
      <c r="CY12" s="265"/>
      <c r="CZ12" s="266"/>
      <c r="DA12" s="267">
        <f t="shared" si="57"/>
        <v>0</v>
      </c>
      <c r="DB12" s="260">
        <f>+(IF(OR($B12=0,$C12=0,$D12=0,$CW$2&gt;$OE$1),0,IF(OR(CW12=0,CY12=0,CZ12=0),0,MIN((VLOOKUP($D12,SALERYCODE,3,0))*(IF($D12=6,CZ12,CY12))*((MIN((VLOOKUP($D12,SALERYCODE,5,0)),(IF($D12=6,CY12,CZ12))))),MIN((VLOOKUP($D12,SALERYCODE,3,0)),(CW12+CX12))*(IF($D12=6,CZ12,((MIN((VLOOKUP($D12,SALERYCODE,5,0)),CZ12)))))))))/IF(AND($D12=2,'ראשי-פרטים כלליים וריכוז הוצאות'!$D$68&lt;&gt;4),1.2,1)</f>
        <v>0</v>
      </c>
      <c r="DC12" s="263"/>
      <c r="DD12" s="264"/>
      <c r="DE12" s="265"/>
      <c r="DF12" s="266"/>
      <c r="DG12" s="267">
        <f t="shared" si="58"/>
        <v>0</v>
      </c>
      <c r="DH12" s="260">
        <f>+(IF(OR($B12=0,$C12=0,$D12=0,$DC$2&gt;$OE$1),0,IF(OR(DC12=0,DE12=0,DF12=0),0,MIN((VLOOKUP($D12,SALERYCODE,3,0))*(IF($D12=6,DF12,DE12))*((MIN((VLOOKUP($D12,SALERYCODE,5,0)),(IF($D12=6,DE12,DF12))))),MIN((VLOOKUP($D12,SALERYCODE,3,0)),(DC12+DD12))*(IF($D12=6,DF12,((MIN((VLOOKUP($D12,SALERYCODE,5,0)),DF12)))))))))/IF(AND($D12=2,'ראשי-פרטים כלליים וריכוז הוצאות'!$D$68&lt;&gt;4),1.2,1)</f>
        <v>0</v>
      </c>
      <c r="DI12" s="263"/>
      <c r="DJ12" s="264"/>
      <c r="DK12" s="265"/>
      <c r="DL12" s="266"/>
      <c r="DM12" s="267">
        <f t="shared" si="59"/>
        <v>0</v>
      </c>
      <c r="DN12" s="260">
        <f>+(IF(OR($B12=0,$C12=0,$D12=0,$DC$2&gt;$OE$1),0,IF(OR(DI12=0,DK12=0,DL12=0),0,MIN((VLOOKUP($D12,SALERYCODE,3,0))*(IF($D12=6,DL12,DK12))*((MIN((VLOOKUP($D12,SALERYCODE,5,0)),(IF($D12=6,DK12,DL12))))),MIN((VLOOKUP($D12,SALERYCODE,3,0)),(DI12+DJ12))*(IF($D12=6,DL12,((MIN((VLOOKUP($D12,SALERYCODE,5,0)),DL12)))))))))/IF(AND($D12=2,'ראשי-פרטים כלליים וריכוז הוצאות'!$D$68&lt;&gt;4),1.2,1)</f>
        <v>0</v>
      </c>
      <c r="DO12" s="263"/>
      <c r="DP12" s="264"/>
      <c r="DQ12" s="265"/>
      <c r="DR12" s="266"/>
      <c r="DS12" s="267">
        <f t="shared" si="60"/>
        <v>0</v>
      </c>
      <c r="DT12" s="260">
        <f>+(IF(OR($B12=0,$C12=0,$D12=0,$DC$2&gt;$OE$1),0,IF(OR(DO12=0,DQ12=0,DR12=0),0,MIN((VLOOKUP($D12,SALERYCODE,3,0))*(IF($D12=6,DR12,DQ12))*((MIN((VLOOKUP($D12,SALERYCODE,5,0)),(IF($D12=6,DQ12,DR12))))),MIN((VLOOKUP($D12,SALERYCODE,3,0)),(DO12+DP12))*(IF($D12=6,DR12,((MIN((VLOOKUP($D12,SALERYCODE,5,0)),DR12)))))))))/IF(AND($D12=2,'ראשי-פרטים כלליים וריכוז הוצאות'!$D$68&lt;&gt;4),1.2,1)</f>
        <v>0</v>
      </c>
      <c r="DU12" s="263"/>
      <c r="DV12" s="264"/>
      <c r="DW12" s="265"/>
      <c r="DX12" s="266"/>
      <c r="DY12" s="267">
        <f t="shared" si="61"/>
        <v>0</v>
      </c>
      <c r="DZ12" s="260">
        <f>+(IF(OR($B12=0,$C12=0,$D12=0,$DC$2&gt;$OE$1),0,IF(OR(DU12=0,DW12=0,DX12=0),0,MIN((VLOOKUP($D12,SALERYCODE,3,0))*(IF($D12=6,DX12,DW12))*((MIN((VLOOKUP($D12,SALERYCODE,5,0)),(IF($D12=6,DW12,DX12))))),MIN((VLOOKUP($D12,SALERYCODE,3,0)),(DU12+DV12))*(IF($D12=6,DX12,((MIN((VLOOKUP($D12,SALERYCODE,5,0)),DX12)))))))))/IF(AND($D12=2,'ראשי-פרטים כלליים וריכוז הוצאות'!$D$68&lt;&gt;4),1.2,1)</f>
        <v>0</v>
      </c>
      <c r="EA12" s="263"/>
      <c r="EB12" s="264"/>
      <c r="EC12" s="265"/>
      <c r="ED12" s="266"/>
      <c r="EE12" s="267">
        <f t="shared" si="62"/>
        <v>0</v>
      </c>
      <c r="EF12" s="260">
        <f>+(IF(OR($B12=0,$C12=0,$D12=0,$DC$2&gt;$OE$1),0,IF(OR(EA12=0,EC12=0,ED12=0),0,MIN((VLOOKUP($D12,SALERYCODE,3,0))*(IF($D12=6,ED12,EC12))*((MIN((VLOOKUP($D12,SALERYCODE,5,0)),(IF($D12=6,EC12,ED12))))),MIN((VLOOKUP($D12,SALERYCODE,3,0)),(EA12+EB12))*(IF($D12=6,ED12,((MIN((VLOOKUP($D12,SALERYCODE,5,0)),ED12)))))))))/IF(AND($D12=2,'ראשי-פרטים כלליים וריכוז הוצאות'!$D$68&lt;&gt;4),1.2,1)</f>
        <v>0</v>
      </c>
      <c r="EG12" s="263"/>
      <c r="EH12" s="264"/>
      <c r="EI12" s="265"/>
      <c r="EJ12" s="266"/>
      <c r="EK12" s="267">
        <f t="shared" si="63"/>
        <v>0</v>
      </c>
      <c r="EL12" s="260">
        <f>+(IF(OR($B12=0,$C12=0,$D12=0,$DC$2&gt;$OE$1),0,IF(OR(EG12=0,EI12=0,EJ12=0),0,MIN((VLOOKUP($D12,SALERYCODE,3,0))*(IF($D12=6,EJ12,EI12))*((MIN((VLOOKUP($D12,SALERYCODE,5,0)),(IF($D12=6,EI12,EJ12))))),MIN((VLOOKUP($D12,SALERYCODE,3,0)),(EG12+EH12))*(IF($D12=6,EJ12,((MIN((VLOOKUP($D12,SALERYCODE,5,0)),EJ12)))))))))/IF(AND($D12=2,'ראשי-פרטים כלליים וריכוז הוצאות'!$D$68&lt;&gt;4),1.2,1)</f>
        <v>0</v>
      </c>
      <c r="EM12" s="263"/>
      <c r="EN12" s="264"/>
      <c r="EO12" s="265"/>
      <c r="EP12" s="266"/>
      <c r="EQ12" s="267">
        <f t="shared" si="64"/>
        <v>0</v>
      </c>
      <c r="ER12" s="260">
        <f>+(IF(OR($B12=0,$C12=0,$D12=0,$DC$2&gt;$OE$1),0,IF(OR(EM12=0,EO12=0,EP12=0),0,MIN((VLOOKUP($D12,SALERYCODE,3,0))*(IF($D12=6,EP12,EO12))*((MIN((VLOOKUP($D12,SALERYCODE,5,0)),(IF($D12=6,EO12,EP12))))),MIN((VLOOKUP($D12,SALERYCODE,3,0)),(EM12+EN12))*(IF($D12=6,EP12,((MIN((VLOOKUP($D12,SALERYCODE,5,0)),EP12)))))))))/IF(AND($D12=2,'ראשי-פרטים כלליים וריכוז הוצאות'!$D$68&lt;&gt;4),1.2,1)</f>
        <v>0</v>
      </c>
      <c r="ES12" s="263"/>
      <c r="ET12" s="264"/>
      <c r="EU12" s="265"/>
      <c r="EV12" s="266"/>
      <c r="EW12" s="267">
        <f t="shared" si="65"/>
        <v>0</v>
      </c>
      <c r="EX12" s="260">
        <f>+(IF(OR($B12=0,$C12=0,$D12=0,$DC$2&gt;$OE$1),0,IF(OR(ES12=0,EU12=0,EV12=0),0,MIN((VLOOKUP($D12,SALERYCODE,3,0))*(IF($D12=6,EV12,EU12))*((MIN((VLOOKUP($D12,SALERYCODE,5,0)),(IF($D12=6,EU12,EV12))))),MIN((VLOOKUP($D12,SALERYCODE,3,0)),(ES12+ET12))*(IF($D12=6,EV12,((MIN((VLOOKUP($D12,SALERYCODE,5,0)),EV12)))))))))/IF(AND($D12=2,'ראשי-פרטים כלליים וריכוז הוצאות'!$D$68&lt;&gt;4),1.2,1)</f>
        <v>0</v>
      </c>
      <c r="EY12" s="263"/>
      <c r="EZ12" s="264"/>
      <c r="FA12" s="265"/>
      <c r="FB12" s="266"/>
      <c r="FC12" s="267">
        <f t="shared" si="66"/>
        <v>0</v>
      </c>
      <c r="FD12" s="260">
        <f>+(IF(OR($B12=0,$C12=0,$D12=0,$DC$2&gt;$OE$1),0,IF(OR(EY12=0,FA12=0,FB12=0),0,MIN((VLOOKUP($D12,SALERYCODE,3,0))*(IF($D12=6,FB12,FA12))*((MIN((VLOOKUP($D12,SALERYCODE,5,0)),(IF($D12=6,FA12,FB12))))),MIN((VLOOKUP($D12,SALERYCODE,3,0)),(EY12+EZ12))*(IF($D12=6,FB12,((MIN((VLOOKUP($D12,SALERYCODE,5,0)),FB12)))))))))/IF(AND($D12=2,'ראשי-פרטים כלליים וריכוז הוצאות'!$D$68&lt;&gt;4),1.2,1)</f>
        <v>0</v>
      </c>
      <c r="FE12" s="263"/>
      <c r="FF12" s="264"/>
      <c r="FG12" s="265"/>
      <c r="FH12" s="266"/>
      <c r="FI12" s="267">
        <f t="shared" si="67"/>
        <v>0</v>
      </c>
      <c r="FJ12" s="260">
        <f>+(IF(OR($B12=0,$C12=0,$D12=0,$DC$2&gt;$OE$1),0,IF(OR(FE12=0,FG12=0,FH12=0),0,MIN((VLOOKUP($D12,SALERYCODE,3,0))*(IF($D12=6,FH12,FG12))*((MIN((VLOOKUP($D12,SALERYCODE,5,0)),(IF($D12=6,FG12,FH12))))),MIN((VLOOKUP($D12,SALERYCODE,3,0)),(FE12+FF12))*(IF($D12=6,FH12,((MIN((VLOOKUP($D12,SALERYCODE,5,0)),FH12)))))))))/IF(AND($D12=2,'ראשי-פרטים כלליים וריכוז הוצאות'!$D$68&lt;&gt;4),1.2,1)</f>
        <v>0</v>
      </c>
      <c r="FK12" s="263"/>
      <c r="FL12" s="264"/>
      <c r="FM12" s="265"/>
      <c r="FN12" s="266"/>
      <c r="FO12" s="267">
        <f t="shared" si="68"/>
        <v>0</v>
      </c>
      <c r="FP12" s="260">
        <f>+(IF(OR($B12=0,$C12=0,$D12=0,$DC$2&gt;$OE$1),0,IF(OR(FK12=0,FM12=0,FN12=0),0,MIN((VLOOKUP($D12,SALERYCODE,3,0))*(IF($D12=6,FN12,FM12))*((MIN((VLOOKUP($D12,SALERYCODE,5,0)),(IF($D12=6,FM12,FN12))))),MIN((VLOOKUP($D12,SALERYCODE,3,0)),(FK12+FL12))*(IF($D12=6,FN12,((MIN((VLOOKUP($D12,SALERYCODE,5,0)),FN12)))))))))/IF(AND($D12=2,'ראשי-פרטים כלליים וריכוז הוצאות'!$D$68&lt;&gt;4),1.2,1)</f>
        <v>0</v>
      </c>
      <c r="FQ12" s="263"/>
      <c r="FR12" s="264"/>
      <c r="FS12" s="265"/>
      <c r="FT12" s="266"/>
      <c r="FU12" s="267">
        <f t="shared" si="69"/>
        <v>0</v>
      </c>
      <c r="FV12" s="260">
        <f>+(IF(OR($B12=0,$C12=0,$D12=0,$DC$2&gt;$OE$1),0,IF(OR(FQ12=0,FS12=0,FT12=0),0,MIN((VLOOKUP($D12,SALERYCODE,3,0))*(IF($D12=6,FT12,FS12))*((MIN((VLOOKUP($D12,SALERYCODE,5,0)),(IF($D12=6,FS12,FT12))))),MIN((VLOOKUP($D12,SALERYCODE,3,0)),(FQ12+FR12))*(IF($D12=6,FT12,((MIN((VLOOKUP($D12,SALERYCODE,5,0)),FT12)))))))))/IF(AND($D12=2,'ראשי-פרטים כלליים וריכוז הוצאות'!$D$68&lt;&gt;4),1.2,1)</f>
        <v>0</v>
      </c>
      <c r="FW12" s="263"/>
      <c r="FX12" s="264"/>
      <c r="FY12" s="265"/>
      <c r="FZ12" s="266"/>
      <c r="GA12" s="267">
        <f t="shared" si="70"/>
        <v>0</v>
      </c>
      <c r="GB12" s="260">
        <f>+(IF(OR($B12=0,$C12=0,$D12=0,$DC$2&gt;$OE$1),0,IF(OR(FW12=0,FY12=0,FZ12=0),0,MIN((VLOOKUP($D12,SALERYCODE,3,0))*(IF($D12=6,FZ12,FY12))*((MIN((VLOOKUP($D12,SALERYCODE,5,0)),(IF($D12=6,FY12,FZ12))))),MIN((VLOOKUP($D12,SALERYCODE,3,0)),(FW12+FX12))*(IF($D12=6,FZ12,((MIN((VLOOKUP($D12,SALERYCODE,5,0)),FZ12)))))))))/IF(AND($D12=2,'ראשי-פרטים כלליים וריכוז הוצאות'!$D$68&lt;&gt;4),1.2,1)</f>
        <v>0</v>
      </c>
      <c r="GC12" s="263"/>
      <c r="GD12" s="264"/>
      <c r="GE12" s="265"/>
      <c r="GF12" s="266"/>
      <c r="GG12" s="267">
        <f t="shared" si="71"/>
        <v>0</v>
      </c>
      <c r="GH12" s="260">
        <f>+(IF(OR($B12=0,$C12=0,$D12=0,$DC$2&gt;$OE$1),0,IF(OR(GC12=0,GE12=0,GF12=0),0,MIN((VLOOKUP($D12,SALERYCODE,3,0))*(IF($D12=6,GF12,GE12))*((MIN((VLOOKUP($D12,SALERYCODE,5,0)),(IF($D12=6,GE12,GF12))))),MIN((VLOOKUP($D12,SALERYCODE,3,0)),(GC12+GD12))*(IF($D12=6,GF12,((MIN((VLOOKUP($D12,SALERYCODE,5,0)),GF12)))))))))/IF(AND($D12=2,'ראשי-פרטים כלליים וריכוז הוצאות'!$D$68&lt;&gt;4),1.2,1)</f>
        <v>0</v>
      </c>
      <c r="GI12" s="263"/>
      <c r="GJ12" s="264"/>
      <c r="GK12" s="265"/>
      <c r="GL12" s="266"/>
      <c r="GM12" s="267">
        <f t="shared" si="72"/>
        <v>0</v>
      </c>
      <c r="GN12" s="260">
        <f>+(IF(OR($B12=0,$C12=0,$D12=0,$DC$2&gt;$OE$1),0,IF(OR(GI12=0,GK12=0,GL12=0),0,MIN((VLOOKUP($D12,SALERYCODE,3,0))*(IF($D12=6,GL12,GK12))*((MIN((VLOOKUP($D12,SALERYCODE,5,0)),(IF($D12=6,GK12,GL12))))),MIN((VLOOKUP($D12,SALERYCODE,3,0)),(GI12+GJ12))*(IF($D12=6,GL12,((MIN((VLOOKUP($D12,SALERYCODE,5,0)),GL12)))))))))/IF(AND($D12=2,'ראשי-פרטים כלליים וריכוז הוצאות'!$D$68&lt;&gt;4),1.2,1)</f>
        <v>0</v>
      </c>
      <c r="GO12" s="263"/>
      <c r="GP12" s="264"/>
      <c r="GQ12" s="265"/>
      <c r="GR12" s="266"/>
      <c r="GS12" s="267">
        <f t="shared" si="73"/>
        <v>0</v>
      </c>
      <c r="GT12" s="260">
        <f>+(IF(OR($B12=0,$C12=0,$D12=0,$DC$2&gt;$OE$1),0,IF(OR(GO12=0,GQ12=0,GR12=0),0,MIN((VLOOKUP($D12,SALERYCODE,3,0))*(IF($D12=6,GR12,GQ12))*((MIN((VLOOKUP($D12,SALERYCODE,5,0)),(IF($D12=6,GQ12,GR12))))),MIN((VLOOKUP($D12,SALERYCODE,3,0)),(GO12+GP12))*(IF($D12=6,GR12,((MIN((VLOOKUP($D12,SALERYCODE,5,0)),GR12)))))))))/IF(AND($D12=2,'ראשי-פרטים כלליים וריכוז הוצאות'!$D$68&lt;&gt;4),1.2,1)</f>
        <v>0</v>
      </c>
      <c r="GU12" s="263"/>
      <c r="GV12" s="264"/>
      <c r="GW12" s="265"/>
      <c r="GX12" s="266"/>
      <c r="GY12" s="267">
        <f t="shared" si="74"/>
        <v>0</v>
      </c>
      <c r="GZ12" s="260">
        <f>+(IF(OR($B12=0,$C12=0,$D12=0,$DC$2&gt;$OE$1),0,IF(OR(GU12=0,GW12=0,GX12=0),0,MIN((VLOOKUP($D12,SALERYCODE,3,0))*(IF($D12=6,GX12,GW12))*((MIN((VLOOKUP($D12,SALERYCODE,5,0)),(IF($D12=6,GW12,GX12))))),MIN((VLOOKUP($D12,SALERYCODE,3,0)),(GU12+GV12))*(IF($D12=6,GX12,((MIN((VLOOKUP($D12,SALERYCODE,5,0)),GX12)))))))))/IF(AND($D12=2,'ראשי-פרטים כלליים וריכוז הוצאות'!$D$68&lt;&gt;4),1.2,1)</f>
        <v>0</v>
      </c>
      <c r="HA12" s="263"/>
      <c r="HB12" s="264"/>
      <c r="HC12" s="265"/>
      <c r="HD12" s="266"/>
      <c r="HE12" s="267">
        <f t="shared" si="75"/>
        <v>0</v>
      </c>
      <c r="HF12" s="260">
        <f>+(IF(OR($B12=0,$C12=0,$D12=0,$DC$2&gt;$OE$1),0,IF(OR(HA12=0,HC12=0,HD12=0),0,MIN((VLOOKUP($D12,SALERYCODE,3,0))*(IF($D12=6,HD12,HC12))*((MIN((VLOOKUP($D12,SALERYCODE,5,0)),(IF($D12=6,HC12,HD12))))),MIN((VLOOKUP($D12,SALERYCODE,3,0)),(HA12+HB12))*(IF($D12=6,HD12,((MIN((VLOOKUP($D12,SALERYCODE,5,0)),HD12)))))))))/IF(AND($D12=2,'ראשי-פרטים כלליים וריכוז הוצאות'!$D$68&lt;&gt;4),1.2,1)</f>
        <v>0</v>
      </c>
      <c r="HG12" s="263"/>
      <c r="HH12" s="264"/>
      <c r="HI12" s="265"/>
      <c r="HJ12" s="266"/>
      <c r="HK12" s="267">
        <f t="shared" si="76"/>
        <v>0</v>
      </c>
      <c r="HL12" s="260">
        <f>+(IF(OR($B12=0,$C12=0,$D12=0,$DC$2&gt;$OE$1),0,IF(OR(HG12=0,HI12=0,HJ12=0),0,MIN((VLOOKUP($D12,SALERYCODE,3,0))*(IF($D12=6,HJ12,HI12))*((MIN((VLOOKUP($D12,SALERYCODE,5,0)),(IF($D12=6,HI12,HJ12))))),MIN((VLOOKUP($D12,SALERYCODE,3,0)),(HG12+HH12))*(IF($D12=6,HJ12,((MIN((VLOOKUP($D12,SALERYCODE,5,0)),HJ12)))))))))/IF(AND($D12=2,'ראשי-פרטים כלליים וריכוז הוצאות'!$D$68&lt;&gt;4),1.2,1)</f>
        <v>0</v>
      </c>
      <c r="HM12" s="263"/>
      <c r="HN12" s="264"/>
      <c r="HO12" s="265"/>
      <c r="HP12" s="266"/>
      <c r="HQ12" s="267">
        <f t="shared" si="77"/>
        <v>0</v>
      </c>
      <c r="HR12" s="260">
        <f>+(IF(OR($B12=0,$C12=0,$D12=0,$DC$2&gt;$OE$1),0,IF(OR(HM12=0,HO12=0,HP12=0),0,MIN((VLOOKUP($D12,SALERYCODE,3,0))*(IF($D12=6,HP12,HO12))*((MIN((VLOOKUP($D12,SALERYCODE,5,0)),(IF($D12=6,HO12,HP12))))),MIN((VLOOKUP($D12,SALERYCODE,3,0)),(HM12+HN12))*(IF($D12=6,HP12,((MIN((VLOOKUP($D12,SALERYCODE,5,0)),HP12)))))))))/IF(AND($D12=2,'ראשי-פרטים כלליים וריכוז הוצאות'!$D$68&lt;&gt;4),1.2,1)</f>
        <v>0</v>
      </c>
      <c r="HS12" s="263"/>
      <c r="HT12" s="264"/>
      <c r="HU12" s="265"/>
      <c r="HV12" s="266"/>
      <c r="HW12" s="267">
        <f t="shared" si="78"/>
        <v>0</v>
      </c>
      <c r="HX12" s="260">
        <f>+(IF(OR($B12=0,$C12=0,$D12=0,$DC$2&gt;$OE$1),0,IF(OR(HS12=0,HU12=0,HV12=0),0,MIN((VLOOKUP($D12,SALERYCODE,3,0))*(IF($D12=6,HV12,HU12))*((MIN((VLOOKUP($D12,SALERYCODE,5,0)),(IF($D12=6,HU12,HV12))))),MIN((VLOOKUP($D12,SALERYCODE,3,0)),(HS12+HT12))*(IF($D12=6,HV12,((MIN((VLOOKUP($D12,SALERYCODE,5,0)),HV12)))))))))/IF(AND($D12=2,'ראשי-פרטים כלליים וריכוז הוצאות'!$D$68&lt;&gt;4),1.2,1)</f>
        <v>0</v>
      </c>
      <c r="HY12" s="263"/>
      <c r="HZ12" s="264"/>
      <c r="IA12" s="265"/>
      <c r="IB12" s="266"/>
      <c r="IC12" s="267">
        <f t="shared" si="79"/>
        <v>0</v>
      </c>
      <c r="ID12" s="260">
        <f>+(IF(OR($B12=0,$C12=0,$D12=0,$DC$2&gt;$OE$1),0,IF(OR(HY12=0,IA12=0,IB12=0),0,MIN((VLOOKUP($D12,SALERYCODE,3,0))*(IF($D12=6,IB12,IA12))*((MIN((VLOOKUP($D12,SALERYCODE,5,0)),(IF($D12=6,IA12,IB12))))),MIN((VLOOKUP($D12,SALERYCODE,3,0)),(HY12+HZ12))*(IF($D12=6,IB12,((MIN((VLOOKUP($D12,SALERYCODE,5,0)),IB12)))))))))/IF(AND($D12=2,'ראשי-פרטים כלליים וריכוז הוצאות'!$D$68&lt;&gt;4),1.2,1)</f>
        <v>0</v>
      </c>
      <c r="IE12" s="263"/>
      <c r="IF12" s="264"/>
      <c r="IG12" s="265"/>
      <c r="IH12" s="266"/>
      <c r="II12" s="267">
        <f t="shared" si="80"/>
        <v>0</v>
      </c>
      <c r="IJ12" s="260">
        <f>+(IF(OR($B12=0,$C12=0,$D12=0,$DC$2&gt;$OE$1),0,IF(OR(IE12=0,IG12=0,IH12=0),0,MIN((VLOOKUP($D12,SALERYCODE,3,0))*(IF($D12=6,IH12,IG12))*((MIN((VLOOKUP($D12,SALERYCODE,5,0)),(IF($D12=6,IG12,IH12))))),MIN((VLOOKUP($D12,SALERYCODE,3,0)),(IE12+IF12))*(IF($D12=6,IH12,((MIN((VLOOKUP($D12,SALERYCODE,5,0)),IH12)))))))))/IF(AND($D12=2,'ראשי-פרטים כלליים וריכוז הוצאות'!$D$68&lt;&gt;4),1.2,1)</f>
        <v>0</v>
      </c>
      <c r="IK12" s="263"/>
      <c r="IL12" s="264"/>
      <c r="IM12" s="265"/>
      <c r="IN12" s="266"/>
      <c r="IO12" s="267">
        <f t="shared" si="81"/>
        <v>0</v>
      </c>
      <c r="IP12" s="260">
        <f>+(IF(OR($B12=0,$C12=0,$D12=0,$DC$2&gt;$OE$1),0,IF(OR(IK12=0,IM12=0,IN12=0),0,MIN((VLOOKUP($D12,SALERYCODE,3,0))*(IF($D12=6,IN12,IM12))*((MIN((VLOOKUP($D12,SALERYCODE,5,0)),(IF($D12=6,IM12,IN12))))),MIN((VLOOKUP($D12,SALERYCODE,3,0)),(IK12+IL12))*(IF($D12=6,IN12,((MIN((VLOOKUP($D12,SALERYCODE,5,0)),IN12)))))))))/IF(AND($D12=2,'ראשי-פרטים כלליים וריכוז הוצאות'!$D$68&lt;&gt;4),1.2,1)</f>
        <v>0</v>
      </c>
      <c r="IQ12" s="263"/>
      <c r="IR12" s="264"/>
      <c r="IS12" s="265"/>
      <c r="IT12" s="266"/>
      <c r="IU12" s="267">
        <f t="shared" si="82"/>
        <v>0</v>
      </c>
      <c r="IV12" s="260">
        <f>+(IF(OR($B12=0,$C12=0,$D12=0,$DC$2&gt;$OE$1),0,IF(OR(IQ12=0,IS12=0,IT12=0),0,MIN((VLOOKUP($D12,SALERYCODE,3,0))*(IF($D12=6,IT12,IS12))*((MIN((VLOOKUP($D12,SALERYCODE,5,0)),(IF($D12=6,IS12,IT12))))),MIN((VLOOKUP($D12,SALERYCODE,3,0)),(IQ12+IR12))*(IF($D12=6,IT12,((MIN((VLOOKUP($D12,SALERYCODE,5,0)),IT12)))))))))/IF(AND($D12=2,'ראשי-פרטים כלליים וריכוז הוצאות'!$D$68&lt;&gt;4),1.2,1)</f>
        <v>0</v>
      </c>
      <c r="IW12" s="263"/>
      <c r="IX12" s="264"/>
      <c r="IY12" s="265"/>
      <c r="IZ12" s="266"/>
      <c r="JA12" s="267">
        <f t="shared" si="83"/>
        <v>0</v>
      </c>
      <c r="JB12" s="260">
        <f>+(IF(OR($B12=0,$C12=0,$D12=0,$DC$2&gt;$OE$1),0,IF(OR(IW12=0,IY12=0,IZ12=0),0,MIN((VLOOKUP($D12,SALERYCODE,3,0))*(IF($D12=6,IZ12,IY12))*((MIN((VLOOKUP($D12,SALERYCODE,5,0)),(IF($D12=6,IY12,IZ12))))),MIN((VLOOKUP($D12,SALERYCODE,3,0)),(IW12+IX12))*(IF($D12=6,IZ12,((MIN((VLOOKUP($D12,SALERYCODE,5,0)),IZ12)))))))))/IF(AND($D12=2,'ראשי-פרטים כלליים וריכוז הוצאות'!$D$68&lt;&gt;4),1.2,1)</f>
        <v>0</v>
      </c>
      <c r="JC12" s="263"/>
      <c r="JD12" s="264"/>
      <c r="JE12" s="265"/>
      <c r="JF12" s="266"/>
      <c r="JG12" s="267">
        <f t="shared" si="84"/>
        <v>0</v>
      </c>
      <c r="JH12" s="260">
        <f>+(IF(OR($B12=0,$C12=0,$D12=0,$DC$2&gt;$OE$1),0,IF(OR(JC12=0,JE12=0,JF12=0),0,MIN((VLOOKUP($D12,SALERYCODE,3,0))*(IF($D12=6,JF12,JE12))*((MIN((VLOOKUP($D12,SALERYCODE,5,0)),(IF($D12=6,JE12,JF12))))),MIN((VLOOKUP($D12,SALERYCODE,3,0)),(JC12+JD12))*(IF($D12=6,JF12,((MIN((VLOOKUP($D12,SALERYCODE,5,0)),JF12)))))))))/IF(AND($D12=2,'ראשי-פרטים כלליים וריכוז הוצאות'!$D$68&lt;&gt;4),1.2,1)</f>
        <v>0</v>
      </c>
      <c r="JI12" s="263"/>
      <c r="JJ12" s="264"/>
      <c r="JK12" s="265"/>
      <c r="JL12" s="266"/>
      <c r="JM12" s="267">
        <f t="shared" si="85"/>
        <v>0</v>
      </c>
      <c r="JN12" s="260">
        <f>+(IF(OR($B12=0,$C12=0,$D12=0,$DC$2&gt;$OE$1),0,IF(OR(JI12=0,JK12=0,JL12=0),0,MIN((VLOOKUP($D12,SALERYCODE,3,0))*(IF($D12=6,JL12,JK12))*((MIN((VLOOKUP($D12,SALERYCODE,5,0)),(IF($D12=6,JK12,JL12))))),MIN((VLOOKUP($D12,SALERYCODE,3,0)),(JI12+JJ12))*(IF($D12=6,JL12,((MIN((VLOOKUP($D12,SALERYCODE,5,0)),JL12)))))))))/IF(AND($D12=2,'ראשי-פרטים כלליים וריכוז הוצאות'!$D$68&lt;&gt;4),1.2,1)</f>
        <v>0</v>
      </c>
      <c r="JO12" s="263"/>
      <c r="JP12" s="264"/>
      <c r="JQ12" s="265"/>
      <c r="JR12" s="266"/>
      <c r="JS12" s="267">
        <f t="shared" si="86"/>
        <v>0</v>
      </c>
      <c r="JT12" s="260">
        <f>+(IF(OR($B12=0,$C12=0,$D12=0,$DC$2&gt;$OE$1),0,IF(OR(JO12=0,JQ12=0,JR12=0),0,MIN((VLOOKUP($D12,SALERYCODE,3,0))*(IF($D12=6,JR12,JQ12))*((MIN((VLOOKUP($D12,SALERYCODE,5,0)),(IF($D12=6,JQ12,JR12))))),MIN((VLOOKUP($D12,SALERYCODE,3,0)),(JO12+JP12))*(IF($D12=6,JR12,((MIN((VLOOKUP($D12,SALERYCODE,5,0)),JR12)))))))))/IF(AND($D12=2,'ראשי-פרטים כלליים וריכוז הוצאות'!$D$68&lt;&gt;4),1.2,1)</f>
        <v>0</v>
      </c>
      <c r="JU12" s="263"/>
      <c r="JV12" s="264"/>
      <c r="JW12" s="265"/>
      <c r="JX12" s="266"/>
      <c r="JY12" s="267">
        <f t="shared" si="87"/>
        <v>0</v>
      </c>
      <c r="JZ12" s="260">
        <f>+(IF(OR($B12=0,$C12=0,$D12=0,$DC$2&gt;$OE$1),0,IF(OR(JU12=0,JW12=0,JX12=0),0,MIN((VLOOKUP($D12,SALERYCODE,3,0))*(IF($D12=6,JX12,JW12))*((MIN((VLOOKUP($D12,SALERYCODE,5,0)),(IF($D12=6,JW12,JX12))))),MIN((VLOOKUP($D12,SALERYCODE,3,0)),(JU12+JV12))*(IF($D12=6,JX12,((MIN((VLOOKUP($D12,SALERYCODE,5,0)),JX12)))))))))/IF(AND($D12=2,'ראשי-פרטים כלליים וריכוז הוצאות'!$D$68&lt;&gt;4),1.2,1)</f>
        <v>0</v>
      </c>
      <c r="KA12" s="263"/>
      <c r="KB12" s="264"/>
      <c r="KC12" s="265"/>
      <c r="KD12" s="266"/>
      <c r="KE12" s="267">
        <f t="shared" si="88"/>
        <v>0</v>
      </c>
      <c r="KF12" s="260">
        <f>+(IF(OR($B12=0,$C12=0,$D12=0,$DC$2&gt;$OE$1),0,IF(OR(KA12=0,KC12=0,KD12=0),0,MIN((VLOOKUP($D12,SALERYCODE,3,0))*(IF($D12=6,KD12,KC12))*((MIN((VLOOKUP($D12,SALERYCODE,5,0)),(IF($D12=6,KC12,KD12))))),MIN((VLOOKUP($D12,SALERYCODE,3,0)),(KA12+KB12))*(IF($D12=6,KD12,((MIN((VLOOKUP($D12,SALERYCODE,5,0)),KD12)))))))))/IF(AND($D12=2,'ראשי-פרטים כלליים וריכוז הוצאות'!$D$68&lt;&gt;4),1.2,1)</f>
        <v>0</v>
      </c>
      <c r="KG12" s="263"/>
      <c r="KH12" s="264"/>
      <c r="KI12" s="265"/>
      <c r="KJ12" s="266"/>
      <c r="KK12" s="267">
        <f t="shared" si="89"/>
        <v>0</v>
      </c>
      <c r="KL12" s="260">
        <f>+(IF(OR($B12=0,$C12=0,$D12=0,$DC$2&gt;$OE$1),0,IF(OR(KG12=0,KI12=0,KJ12=0),0,MIN((VLOOKUP($D12,SALERYCODE,3,0))*(IF($D12=6,KJ12,KI12))*((MIN((VLOOKUP($D12,SALERYCODE,5,0)),(IF($D12=6,KI12,KJ12))))),MIN((VLOOKUP($D12,SALERYCODE,3,0)),(KG12+KH12))*(IF($D12=6,KJ12,((MIN((VLOOKUP($D12,SALERYCODE,5,0)),KJ12)))))))))/IF(AND($D12=2,'ראשי-פרטים כלליים וריכוז הוצאות'!$D$68&lt;&gt;4),1.2,1)</f>
        <v>0</v>
      </c>
      <c r="KM12" s="263"/>
      <c r="KN12" s="264"/>
      <c r="KO12" s="265"/>
      <c r="KP12" s="266"/>
      <c r="KQ12" s="267">
        <f t="shared" si="90"/>
        <v>0</v>
      </c>
      <c r="KR12" s="260">
        <f>+(IF(OR($B12=0,$C12=0,$D12=0,$DC$2&gt;$OE$1),0,IF(OR(KM12=0,KO12=0,KP12=0),0,MIN((VLOOKUP($D12,SALERYCODE,3,0))*(IF($D12=6,KP12,KO12))*((MIN((VLOOKUP($D12,SALERYCODE,5,0)),(IF($D12=6,KO12,KP12))))),MIN((VLOOKUP($D12,SALERYCODE,3,0)),(KM12+KN12))*(IF($D12=6,KP12,((MIN((VLOOKUP($D12,SALERYCODE,5,0)),KP12)))))))))/IF(AND($D12=2,'ראשי-פרטים כלליים וריכוז הוצאות'!$D$68&lt;&gt;4),1.2,1)</f>
        <v>0</v>
      </c>
      <c r="KS12" s="263"/>
      <c r="KT12" s="264"/>
      <c r="KU12" s="265"/>
      <c r="KV12" s="266"/>
      <c r="KW12" s="267">
        <f t="shared" si="91"/>
        <v>0</v>
      </c>
      <c r="KX12" s="260">
        <f>+(IF(OR($B12=0,$C12=0,$D12=0,$DC$2&gt;$OE$1),0,IF(OR(KS12=0,KU12=0,KV12=0),0,MIN((VLOOKUP($D12,SALERYCODE,3,0))*(IF($D12=6,KV12,KU12))*((MIN((VLOOKUP($D12,SALERYCODE,5,0)),(IF($D12=6,KU12,KV12))))),MIN((VLOOKUP($D12,SALERYCODE,3,0)),(KS12+KT12))*(IF($D12=6,KV12,((MIN((VLOOKUP($D12,SALERYCODE,5,0)),KV12)))))))))/IF(AND($D12=2,'ראשי-פרטים כלליים וריכוז הוצאות'!$D$68&lt;&gt;4),1.2,1)</f>
        <v>0</v>
      </c>
      <c r="KY12" s="263"/>
      <c r="KZ12" s="264"/>
      <c r="LA12" s="265"/>
      <c r="LB12" s="266"/>
      <c r="LC12" s="267">
        <f t="shared" si="92"/>
        <v>0</v>
      </c>
      <c r="LD12" s="260">
        <f>+(IF(OR($B12=0,$C12=0,$D12=0,$DC$2&gt;$OE$1),0,IF(OR(KY12=0,LA12=0,LB12=0),0,MIN((VLOOKUP($D12,SALERYCODE,3,0))*(IF($D12=6,LB12,LA12))*((MIN((VLOOKUP($D12,SALERYCODE,5,0)),(IF($D12=6,LA12,LB12))))),MIN((VLOOKUP($D12,SALERYCODE,3,0)),(KY12+KZ12))*(IF($D12=6,LB12,((MIN((VLOOKUP($D12,SALERYCODE,5,0)),LB12)))))))))/IF(AND($D12=2,'ראשי-פרטים כלליים וריכוז הוצאות'!$D$68&lt;&gt;4),1.2,1)</f>
        <v>0</v>
      </c>
      <c r="LE12" s="263"/>
      <c r="LF12" s="264"/>
      <c r="LG12" s="265"/>
      <c r="LH12" s="266"/>
      <c r="LI12" s="267">
        <f t="shared" si="93"/>
        <v>0</v>
      </c>
      <c r="LJ12" s="260">
        <f>+(IF(OR($B12=0,$C12=0,$D12=0,$DC$2&gt;$OE$1),0,IF(OR(LE12=0,LG12=0,LH12=0),0,MIN((VLOOKUP($D12,SALERYCODE,3,0))*(IF($D12=6,LH12,LG12))*((MIN((VLOOKUP($D12,SALERYCODE,5,0)),(IF($D12=6,LG12,LH12))))),MIN((VLOOKUP($D12,SALERYCODE,3,0)),(LE12+LF12))*(IF($D12=6,LH12,((MIN((VLOOKUP($D12,SALERYCODE,5,0)),LH12)))))))))/IF(AND($D12=2,'ראשי-פרטים כלליים וריכוז הוצאות'!$D$68&lt;&gt;4),1.2,1)</f>
        <v>0</v>
      </c>
      <c r="LK12" s="263"/>
      <c r="LL12" s="264"/>
      <c r="LM12" s="265"/>
      <c r="LN12" s="266"/>
      <c r="LO12" s="267">
        <f t="shared" si="94"/>
        <v>0</v>
      </c>
      <c r="LP12" s="260">
        <f>+(IF(OR($B12=0,$C12=0,$D12=0,$DC$2&gt;$OE$1),0,IF(OR(LK12=0,LM12=0,LN12=0),0,MIN((VLOOKUP($D12,SALERYCODE,3,0))*(IF($D12=6,LN12,LM12))*((MIN((VLOOKUP($D12,SALERYCODE,5,0)),(IF($D12=6,LM12,LN12))))),MIN((VLOOKUP($D12,SALERYCODE,3,0)),(LK12+LL12))*(IF($D12=6,LN12,((MIN((VLOOKUP($D12,SALERYCODE,5,0)),LN12)))))))))/IF(AND($D12=2,'ראשי-פרטים כלליים וריכוז הוצאות'!$D$68&lt;&gt;4),1.2,1)</f>
        <v>0</v>
      </c>
      <c r="LQ12" s="263"/>
      <c r="LR12" s="264"/>
      <c r="LS12" s="265"/>
      <c r="LT12" s="266"/>
      <c r="LU12" s="267">
        <f t="shared" si="95"/>
        <v>0</v>
      </c>
      <c r="LV12" s="260">
        <f>+(IF(OR($B12=0,$C12=0,$D12=0,$DC$2&gt;$OE$1),0,IF(OR(LQ12=0,LS12=0,LT12=0),0,MIN((VLOOKUP($D12,SALERYCODE,3,0))*(IF($D12=6,LT12,LS12))*((MIN((VLOOKUP($D12,SALERYCODE,5,0)),(IF($D12=6,LS12,LT12))))),MIN((VLOOKUP($D12,SALERYCODE,3,0)),(LQ12+LR12))*(IF($D12=6,LT12,((MIN((VLOOKUP($D12,SALERYCODE,5,0)),LT12)))))))))/IF(AND($D12=2,'ראשי-פרטים כלליים וריכוז הוצאות'!$D$68&lt;&gt;4),1.2,1)</f>
        <v>0</v>
      </c>
      <c r="LW12" s="263"/>
      <c r="LX12" s="264"/>
      <c r="LY12" s="265"/>
      <c r="LZ12" s="266"/>
      <c r="MA12" s="267">
        <f t="shared" si="96"/>
        <v>0</v>
      </c>
      <c r="MB12" s="260">
        <f>+(IF(OR($B12=0,$C12=0,$D12=0,$DC$2&gt;$OE$1),0,IF(OR(LW12=0,LY12=0,LZ12=0),0,MIN((VLOOKUP($D12,SALERYCODE,3,0))*(IF($D12=6,LZ12,LY12))*((MIN((VLOOKUP($D12,SALERYCODE,5,0)),(IF($D12=6,LY12,LZ12))))),MIN((VLOOKUP($D12,SALERYCODE,3,0)),(LW12+LX12))*(IF($D12=6,LZ12,((MIN((VLOOKUP($D12,SALERYCODE,5,0)),LZ12)))))))))/IF(AND($D12=2,'ראשי-פרטים כלליים וריכוז הוצאות'!$D$68&lt;&gt;4),1.2,1)</f>
        <v>0</v>
      </c>
      <c r="MC12" s="263"/>
      <c r="MD12" s="264"/>
      <c r="ME12" s="265"/>
      <c r="MF12" s="266"/>
      <c r="MG12" s="267">
        <f t="shared" si="97"/>
        <v>0</v>
      </c>
      <c r="MH12" s="260">
        <f>+(IF(OR($B12=0,$C12=0,$D12=0,$DC$2&gt;$OE$1),0,IF(OR(MC12=0,ME12=0,MF12=0),0,MIN((VLOOKUP($D12,SALERYCODE,3,0))*(IF($D12=6,MF12,ME12))*((MIN((VLOOKUP($D12,SALERYCODE,5,0)),(IF($D12=6,ME12,MF12))))),MIN((VLOOKUP($D12,SALERYCODE,3,0)),(MC12+MD12))*(IF($D12=6,MF12,((MIN((VLOOKUP($D12,SALERYCODE,5,0)),MF12)))))))))/IF(AND($D12=2,'ראשי-פרטים כלליים וריכוז הוצאות'!$D$68&lt;&gt;4),1.2,1)</f>
        <v>0</v>
      </c>
      <c r="MI12" s="263"/>
      <c r="MJ12" s="264"/>
      <c r="MK12" s="265"/>
      <c r="ML12" s="266"/>
      <c r="MM12" s="267">
        <f t="shared" si="98"/>
        <v>0</v>
      </c>
      <c r="MN12" s="260">
        <f>+(IF(OR($B12=0,$C12=0,$D12=0,$DC$2&gt;$OE$1),0,IF(OR(MI12=0,MK12=0,ML12=0),0,MIN((VLOOKUP($D12,SALERYCODE,3,0))*(IF($D12=6,ML12,MK12))*((MIN((VLOOKUP($D12,SALERYCODE,5,0)),(IF($D12=6,MK12,ML12))))),MIN((VLOOKUP($D12,SALERYCODE,3,0)),(MI12+MJ12))*(IF($D12=6,ML12,((MIN((VLOOKUP($D12,SALERYCODE,5,0)),ML12)))))))))/IF(AND($D12=2,'ראשי-פרטים כלליים וריכוז הוצאות'!$D$68&lt;&gt;4),1.2,1)</f>
        <v>0</v>
      </c>
      <c r="MO12" s="263"/>
      <c r="MP12" s="264"/>
      <c r="MQ12" s="265"/>
      <c r="MR12" s="266"/>
      <c r="MS12" s="267">
        <f t="shared" si="99"/>
        <v>0</v>
      </c>
      <c r="MT12" s="260">
        <f>+(IF(OR($B12=0,$C12=0,$D12=0,$DC$2&gt;$OE$1),0,IF(OR(MO12=0,MQ12=0,MR12=0),0,MIN((VLOOKUP($D12,SALERYCODE,3,0))*(IF($D12=6,MR12,MQ12))*((MIN((VLOOKUP($D12,SALERYCODE,5,0)),(IF($D12=6,MQ12,MR12))))),MIN((VLOOKUP($D12,SALERYCODE,3,0)),(MO12+MP12))*(IF($D12=6,MR12,((MIN((VLOOKUP($D12,SALERYCODE,5,0)),MR12)))))))))/IF(AND($D12=2,'ראשי-פרטים כלליים וריכוז הוצאות'!$D$68&lt;&gt;4),1.2,1)</f>
        <v>0</v>
      </c>
      <c r="MU12" s="263"/>
      <c r="MV12" s="264"/>
      <c r="MW12" s="265"/>
      <c r="MX12" s="266"/>
      <c r="MY12" s="267">
        <f t="shared" si="100"/>
        <v>0</v>
      </c>
      <c r="MZ12" s="260">
        <f>+(IF(OR($B12=0,$C12=0,$D12=0,$DC$2&gt;$OE$1),0,IF(OR(MU12=0,MW12=0,MX12=0),0,MIN((VLOOKUP($D12,SALERYCODE,3,0))*(IF($D12=6,MX12,MW12))*((MIN((VLOOKUP($D12,SALERYCODE,5,0)),(IF($D12=6,MW12,MX12))))),MIN((VLOOKUP($D12,SALERYCODE,3,0)),(MU12+MV12))*(IF($D12=6,MX12,((MIN((VLOOKUP($D12,SALERYCODE,5,0)),MX12)))))))))/IF(AND($D12=2,'ראשי-פרטים כלליים וריכוז הוצאות'!$D$68&lt;&gt;4),1.2,1)</f>
        <v>0</v>
      </c>
      <c r="NA12" s="263"/>
      <c r="NB12" s="264"/>
      <c r="NC12" s="265"/>
      <c r="ND12" s="266"/>
      <c r="NE12" s="267">
        <f t="shared" si="101"/>
        <v>0</v>
      </c>
      <c r="NF12" s="260">
        <f>+(IF(OR($B12=0,$C12=0,$D12=0,$DC$2&gt;$OE$1),0,IF(OR(NA12=0,NC12=0,ND12=0),0,MIN((VLOOKUP($D12,SALERYCODE,3,0))*(IF($D12=6,ND12,NC12))*((MIN((VLOOKUP($D12,SALERYCODE,5,0)),(IF($D12=6,NC12,ND12))))),MIN((VLOOKUP($D12,SALERYCODE,3,0)),(NA12+NB12))*(IF($D12=6,ND12,((MIN((VLOOKUP($D12,SALERYCODE,5,0)),ND12)))))))))/IF(AND($D12=2,'ראשי-פרטים כלליים וריכוז הוצאות'!$D$68&lt;&gt;4),1.2,1)</f>
        <v>0</v>
      </c>
      <c r="NG12" s="263"/>
      <c r="NH12" s="264"/>
      <c r="NI12" s="265"/>
      <c r="NJ12" s="266"/>
      <c r="NK12" s="267">
        <f t="shared" si="102"/>
        <v>0</v>
      </c>
      <c r="NL12" s="260">
        <f>+(IF(OR($B12=0,$C12=0,$D12=0,$DC$2&gt;$OE$1),0,IF(OR(NG12=0,NI12=0,NJ12=0),0,MIN((VLOOKUP($D12,SALERYCODE,3,0))*(IF($D12=6,NJ12,NI12))*((MIN((VLOOKUP($D12,SALERYCODE,5,0)),(IF($D12=6,NI12,NJ12))))),MIN((VLOOKUP($D12,SALERYCODE,3,0)),(NG12+NH12))*(IF($D12=6,NJ12,((MIN((VLOOKUP($D12,SALERYCODE,5,0)),NJ12)))))))))/IF(AND($D12=2,'ראשי-פרטים כלליים וריכוז הוצאות'!$D$68&lt;&gt;4),1.2,1)</f>
        <v>0</v>
      </c>
      <c r="NM12" s="263"/>
      <c r="NN12" s="264"/>
      <c r="NO12" s="265"/>
      <c r="NP12" s="266"/>
      <c r="NQ12" s="267">
        <f t="shared" si="103"/>
        <v>0</v>
      </c>
      <c r="NR12" s="260">
        <f>+(IF(OR($B12=0,$C12=0,$D12=0,$DC$2&gt;$OE$1),0,IF(OR(NM12=0,NO12=0,NP12=0),0,MIN((VLOOKUP($D12,SALERYCODE,3,0))*(IF($D12=6,NP12,NO12))*((MIN((VLOOKUP($D12,SALERYCODE,5,0)),(IF($D12=6,NO12,NP12))))),MIN((VLOOKUP($D12,SALERYCODE,3,0)),(NM12+NN12))*(IF($D12=6,NP12,((MIN((VLOOKUP($D12,SALERYCODE,5,0)),NP12)))))))))/IF(AND($D12=2,'ראשי-פרטים כלליים וריכוז הוצאות'!$D$68&lt;&gt;4),1.2,1)</f>
        <v>0</v>
      </c>
      <c r="NS12" s="263"/>
      <c r="NT12" s="264"/>
      <c r="NU12" s="265"/>
      <c r="NV12" s="266"/>
      <c r="NW12" s="267">
        <f t="shared" si="104"/>
        <v>0</v>
      </c>
      <c r="NX12" s="260">
        <f>+(IF(OR($B12=0,$C12=0,$D12=0,$DC$2&gt;$OE$1),0,IF(OR(NS12=0,NU12=0,NV12=0),0,MIN((VLOOKUP($D12,SALERYCODE,3,0))*(IF($D12=6,NV12,NU12))*((MIN((VLOOKUP($D12,SALERYCODE,5,0)),(IF($D12=6,NU12,NV12))))),MIN((VLOOKUP($D12,SALERYCODE,3,0)),(NS12+NT12))*(IF($D12=6,NV12,((MIN((VLOOKUP($D12,SALERYCODE,5,0)),NV12)))))))))/IF(AND($D12=2,'ראשי-פרטים כלליים וריכוז הוצאות'!$D$68&lt;&gt;4),1.2,1)</f>
        <v>0</v>
      </c>
      <c r="NY12" s="263"/>
      <c r="NZ12" s="264"/>
      <c r="OA12" s="265"/>
      <c r="OB12" s="266"/>
      <c r="OC12" s="267">
        <f t="shared" si="105"/>
        <v>0</v>
      </c>
      <c r="OD12" s="260">
        <f>+(IF(OR($B12=0,$C12=0,$D12=0,$DC$2&gt;$OE$1),0,IF(OR(NY12=0,OA12=0,OB12=0),0,MIN((VLOOKUP($D12,SALERYCODE,3,0))*(IF($D12=6,OB12,OA12))*((MIN((VLOOKUP($D12,SALERYCODE,5,0)),(IF($D12=6,OA12,OB12))))),MIN((VLOOKUP($D12,SALERYCODE,3,0)),(NY12+NZ12))*(IF($D12=6,OB12,((MIN((VLOOKUP($D12,SALERYCODE,5,0)),OB12)))))))))/IF(AND($D12=2,'ראשי-פרטים כלליים וריכוז הוצאות'!$D$68&lt;&gt;4),1.2,1)</f>
        <v>0</v>
      </c>
      <c r="OE12" s="275">
        <f t="shared" si="111"/>
        <v>0</v>
      </c>
      <c r="OF12" s="283">
        <f t="shared" si="112"/>
        <v>9.9999999999999995E-7</v>
      </c>
      <c r="OG12" s="276">
        <f t="shared" si="113"/>
        <v>0</v>
      </c>
      <c r="OH12" s="275">
        <f t="shared" si="114"/>
        <v>0</v>
      </c>
      <c r="OI12" s="275">
        <v>0</v>
      </c>
      <c r="OJ12" s="258">
        <f t="shared" si="115"/>
        <v>0</v>
      </c>
      <c r="OK12" s="284"/>
      <c r="OL12" s="116">
        <f>MIN(OJ12+OK12*OF12*OE12/$OL$1/IF(AND($D12=2,'ראשי-פרטים כלליים וריכוז הוצאות'!$D$68&lt;&gt;4),1.2,1),IF($D12&gt;0,VLOOKUP($D12,SALERYCODE,3,0)*12*OG12,0))</f>
        <v>0</v>
      </c>
      <c r="OM12" s="95">
        <f t="shared" si="106"/>
        <v>0</v>
      </c>
      <c r="ON12" s="11">
        <f t="shared" si="107"/>
        <v>0</v>
      </c>
      <c r="OO12" s="11">
        <f t="shared" si="108"/>
        <v>0</v>
      </c>
      <c r="OP12" s="22">
        <f t="shared" si="109"/>
        <v>0</v>
      </c>
      <c r="OQ12" s="11">
        <f t="shared" si="110"/>
        <v>0</v>
      </c>
      <c r="OR12" s="11">
        <f t="shared" si="116"/>
        <v>0</v>
      </c>
      <c r="OS12" s="35"/>
      <c r="OT12" s="35"/>
      <c r="OU12" s="43"/>
    </row>
    <row r="13" spans="1:500" ht="24" customHeight="1" x14ac:dyDescent="0.2">
      <c r="A13" s="282">
        <v>10</v>
      </c>
      <c r="B13" s="269"/>
      <c r="C13" s="270"/>
      <c r="D13" s="271"/>
      <c r="E13" s="263"/>
      <c r="F13" s="264"/>
      <c r="G13" s="265"/>
      <c r="H13" s="266"/>
      <c r="I13" s="267">
        <f t="shared" si="41"/>
        <v>0</v>
      </c>
      <c r="J13" s="260">
        <f>(IF(OR($B13=0,$C13=0,$D13=0,$E$2&gt;$OE$1),0,IF(OR($E13=0,$G13=0,$H13=0),0,MIN((VLOOKUP($D13,SALERYCODE,3,0))*(IF($D13=6,$H13,$G13))*((MIN((VLOOKUP($D13,SALERYCODE,5,0)),(IF($D13=6,$G13,$H13))))),MIN((VLOOKUP($D13,SALERYCODE,3,0)),($E13+$F13))*(IF($D13=6,$H13,((MIN((VLOOKUP($D13,SALERYCODE,5,0)),$H13)))))))))/IF(AND($D13=2,'ראשי-פרטים כלליים וריכוז הוצאות'!$D$68&lt;&gt;4),1.2,1)</f>
        <v>0</v>
      </c>
      <c r="K13" s="263"/>
      <c r="L13" s="264"/>
      <c r="M13" s="265"/>
      <c r="N13" s="266"/>
      <c r="O13" s="267">
        <f t="shared" si="42"/>
        <v>0</v>
      </c>
      <c r="P13" s="260">
        <f>+(IF(OR($B13=0,$C13=0,$D13=0,$K$2&gt;$OE$1),0,IF(OR($K13=0,$M13=0,$N13=0),0,MIN((VLOOKUP($D13,SALERYCODE,3,0))*(IF($D13=6,$N13,$M13))*((MIN((VLOOKUP($D13,SALERYCODE,5,0)),(IF($D13=6,$M13,$N13))))),MIN((VLOOKUP($D13,SALERYCODE,3,0)),($K13+$L13))*(IF($D13=6,$N13,((MIN((VLOOKUP($D13,SALERYCODE,5,0)),$N13)))))))))/IF(AND($D13=2,'ראשי-פרטים כלליים וריכוז הוצאות'!$D$68&lt;&gt;4),1.2,1)</f>
        <v>0</v>
      </c>
      <c r="Q13" s="263"/>
      <c r="R13" s="264"/>
      <c r="S13" s="265"/>
      <c r="T13" s="266"/>
      <c r="U13" s="267">
        <f t="shared" si="43"/>
        <v>0</v>
      </c>
      <c r="V13" s="260">
        <f>+(IF(OR($B13=0,$C13=0,$D13=0,$Q$2&gt;$OE$1),0,IF(OR(Q13=0,S13=0,T13=0),0,MIN((VLOOKUP($D13,SALERYCODE,3,0))*(IF($D13=6,T13,S13))*((MIN((VLOOKUP($D13,SALERYCODE,5,0)),(IF($D13=6,S13,T13))))),MIN((VLOOKUP($D13,SALERYCODE,3,0)),(Q13+R13))*(IF($D13=6,T13,((MIN((VLOOKUP($D13,SALERYCODE,5,0)),T13)))))))))/IF(AND($D13=2,'ראשי-פרטים כלליים וריכוז הוצאות'!$D$68&lt;&gt;4),1.2,1)</f>
        <v>0</v>
      </c>
      <c r="W13" s="263"/>
      <c r="X13" s="264"/>
      <c r="Y13" s="265"/>
      <c r="Z13" s="266"/>
      <c r="AA13" s="267">
        <f t="shared" si="44"/>
        <v>0</v>
      </c>
      <c r="AB13" s="260">
        <f>+(IF(OR($B13=0,$C13=0,$D13=0,$W$2&gt;$OE$1),0,IF(OR(W13=0,Y13=0,Z13=0),0,MIN((VLOOKUP($D13,SALERYCODE,3,0))*(IF($D13=6,Z13,Y13))*((MIN((VLOOKUP($D13,SALERYCODE,5,0)),(IF($D13=6,Y13,Z13))))),MIN((VLOOKUP($D13,SALERYCODE,3,0)),(W13+X13))*(IF($D13=6,Z13,((MIN((VLOOKUP($D13,SALERYCODE,5,0)),Z13)))))))))/IF(AND($D13=2,'ראשי-פרטים כלליים וריכוז הוצאות'!$D$68&lt;&gt;4),1.2,1)</f>
        <v>0</v>
      </c>
      <c r="AC13" s="263"/>
      <c r="AD13" s="264"/>
      <c r="AE13" s="265"/>
      <c r="AF13" s="266"/>
      <c r="AG13" s="267">
        <f t="shared" si="45"/>
        <v>0</v>
      </c>
      <c r="AH13" s="260">
        <f>+(IF(OR($B13=0,$C13=0,$D13=0,$AC$2&gt;$OE$1),0,IF(OR(AC13=0,AE13=0,AF13=0),0,MIN((VLOOKUP($D13,SALERYCODE,3,0))*(IF($D13=6,AF13,AE13))*((MIN((VLOOKUP($D13,SALERYCODE,5,0)),(IF($D13=6,AE13,AF13))))),MIN((VLOOKUP($D13,SALERYCODE,3,0)),(AC13+AD13))*(IF($D13=6,AF13,((MIN((VLOOKUP($D13,SALERYCODE,5,0)),AF13)))))))))/IF(AND($D13=2,'ראשי-פרטים כלליים וריכוז הוצאות'!$D$68&lt;&gt;4),1.2,1)</f>
        <v>0</v>
      </c>
      <c r="AI13" s="263"/>
      <c r="AJ13" s="264"/>
      <c r="AK13" s="265"/>
      <c r="AL13" s="266"/>
      <c r="AM13" s="267">
        <f t="shared" si="46"/>
        <v>0</v>
      </c>
      <c r="AN13" s="260">
        <f>+(IF(OR($B13=0,$C13=0,$D13=0,$AI$2&gt;$OE$1),0,IF(OR(AI13=0,AK13=0,AL13=0),0,MIN((VLOOKUP($D13,SALERYCODE,3,0))*(IF($D13=6,AL13,AK13))*((MIN((VLOOKUP($D13,SALERYCODE,5,0)),(IF($D13=6,AK13,AL13))))),MIN((VLOOKUP($D13,SALERYCODE,3,0)),(AI13+AJ13))*(IF($D13=6,AL13,((MIN((VLOOKUP($D13,SALERYCODE,5,0)),AL13)))))))))/IF(AND($D13=2,'ראשי-פרטים כלליים וריכוז הוצאות'!$D$68&lt;&gt;4),1.2,1)</f>
        <v>0</v>
      </c>
      <c r="AO13" s="263"/>
      <c r="AP13" s="264"/>
      <c r="AQ13" s="265"/>
      <c r="AR13" s="266"/>
      <c r="AS13" s="267">
        <f t="shared" si="47"/>
        <v>0</v>
      </c>
      <c r="AT13" s="260">
        <f>+(IF(OR($B13=0,$C13=0,$D13=0,$AO$2&gt;$OE$1),0,IF(OR(AO13=0,AQ13=0,AR13=0),0,MIN((VLOOKUP($D13,SALERYCODE,3,0))*(IF($D13=6,AR13,AQ13))*((MIN((VLOOKUP($D13,SALERYCODE,5,0)),(IF($D13=6,AQ13,AR13))))),MIN((VLOOKUP($D13,SALERYCODE,3,0)),(AO13+AP13))*(IF($D13=6,AR13,((MIN((VLOOKUP($D13,SALERYCODE,5,0)),AR13)))))))))/IF(AND($D13=2,'ראשי-פרטים כלליים וריכוז הוצאות'!$D$68&lt;&gt;4),1.2,1)</f>
        <v>0</v>
      </c>
      <c r="AU13" s="263"/>
      <c r="AV13" s="264"/>
      <c r="AW13" s="265"/>
      <c r="AX13" s="266"/>
      <c r="AY13" s="267">
        <f t="shared" si="48"/>
        <v>0</v>
      </c>
      <c r="AZ13" s="260">
        <f>+(IF(OR($B13=0,$C13=0,$D13=0,$AU$2&gt;$OE$1),0,IF(OR(AU13=0,AW13=0,AX13=0),0,MIN((VLOOKUP($D13,SALERYCODE,3,0))*(IF($D13=6,AX13,AW13))*((MIN((VLOOKUP($D13,SALERYCODE,5,0)),(IF($D13=6,AW13,AX13))))),MIN((VLOOKUP($D13,SALERYCODE,3,0)),(AU13+AV13))*(IF($D13=6,AX13,((MIN((VLOOKUP($D13,SALERYCODE,5,0)),AX13)))))))))/IF(AND($D13=2,'ראשי-פרטים כלליים וריכוז הוצאות'!$D$68&lt;&gt;4),1.2,1)</f>
        <v>0</v>
      </c>
      <c r="BA13" s="263"/>
      <c r="BB13" s="264"/>
      <c r="BC13" s="265"/>
      <c r="BD13" s="266"/>
      <c r="BE13" s="267">
        <f t="shared" si="49"/>
        <v>0</v>
      </c>
      <c r="BF13" s="260">
        <f>+(IF(OR($B13=0,$C13=0,$D13=0,$BA$2&gt;$OE$1),0,IF(OR(BA13=0,BC13=0,BD13=0),0,MIN((VLOOKUP($D13,SALERYCODE,3,0))*(IF($D13=6,BD13,BC13))*((MIN((VLOOKUP($D13,SALERYCODE,5,0)),(IF($D13=6,BC13,BD13))))),MIN((VLOOKUP($D13,SALERYCODE,3,0)),(BA13+BB13))*(IF($D13=6,BD13,((MIN((VLOOKUP($D13,SALERYCODE,5,0)),BD13)))))))))/IF(AND($D13=2,'ראשי-פרטים כלליים וריכוז הוצאות'!$D$68&lt;&gt;4),1.2,1)</f>
        <v>0</v>
      </c>
      <c r="BG13" s="263"/>
      <c r="BH13" s="264"/>
      <c r="BI13" s="265"/>
      <c r="BJ13" s="266"/>
      <c r="BK13" s="267">
        <f t="shared" si="50"/>
        <v>0</v>
      </c>
      <c r="BL13" s="260">
        <f>+(IF(OR($B13=0,$C13=0,$D13=0,$BG$2&gt;$OE$1),0,IF(OR(BG13=0,BI13=0,BJ13=0),0,MIN((VLOOKUP($D13,SALERYCODE,3,0))*(IF($D13=6,BJ13,BI13))*((MIN((VLOOKUP($D13,SALERYCODE,5,0)),(IF($D13=6,BI13,BJ13))))),MIN((VLOOKUP($D13,SALERYCODE,3,0)),(BG13+BH13))*(IF($D13=6,BJ13,((MIN((VLOOKUP($D13,SALERYCODE,5,0)),BJ13)))))))))/IF(AND($D13=2,'ראשי-פרטים כלליים וריכוז הוצאות'!$D$68&lt;&gt;4),1.2,1)</f>
        <v>0</v>
      </c>
      <c r="BM13" s="263"/>
      <c r="BN13" s="264"/>
      <c r="BO13" s="265"/>
      <c r="BP13" s="266"/>
      <c r="BQ13" s="267">
        <f t="shared" si="51"/>
        <v>0</v>
      </c>
      <c r="BR13" s="260">
        <f>+(IF(OR($B13=0,$C13=0,$D13=0,$BM$2&gt;$OE$1),0,IF(OR(BM13=0,BO13=0,BP13=0),0,MIN((VLOOKUP($D13,SALERYCODE,3,0))*(IF($D13=6,BP13,BO13))*((MIN((VLOOKUP($D13,SALERYCODE,5,0)),(IF($D13=6,BO13,BP13))))),MIN((VLOOKUP($D13,SALERYCODE,3,0)),(BM13+BN13))*(IF($D13=6,BP13,((MIN((VLOOKUP($D13,SALERYCODE,5,0)),BP13)))))))))/IF(AND($D13=2,'ראשי-פרטים כלליים וריכוז הוצאות'!$D$68&lt;&gt;4),1.2,1)</f>
        <v>0</v>
      </c>
      <c r="BS13" s="263"/>
      <c r="BT13" s="264"/>
      <c r="BU13" s="265"/>
      <c r="BV13" s="266"/>
      <c r="BW13" s="267">
        <f t="shared" si="52"/>
        <v>0</v>
      </c>
      <c r="BX13" s="260">
        <f>+(IF(OR($B13=0,$C13=0,$D13=0,$BS$2&gt;$OE$1),0,IF(OR(BS13=0,BU13=0,BV13=0),0,MIN((VLOOKUP($D13,SALERYCODE,3,0))*(IF($D13=6,BV13,BU13))*((MIN((VLOOKUP($D13,SALERYCODE,5,0)),(IF($D13=6,BU13,BV13))))),MIN((VLOOKUP($D13,SALERYCODE,3,0)),(BS13+BT13))*(IF($D13=6,BV13,((MIN((VLOOKUP($D13,SALERYCODE,5,0)),BV13)))))))))/IF(AND($D13=2,'ראשי-פרטים כלליים וריכוז הוצאות'!$D$68&lt;&gt;4),1.2,1)</f>
        <v>0</v>
      </c>
      <c r="BY13" s="263"/>
      <c r="BZ13" s="264"/>
      <c r="CA13" s="265"/>
      <c r="CB13" s="266"/>
      <c r="CC13" s="267">
        <f t="shared" si="53"/>
        <v>0</v>
      </c>
      <c r="CD13" s="260">
        <f>+(IF(OR($B13=0,$C13=0,$D13=0,$BY$2&gt;$OE$1),0,IF(OR(BY13=0,CA13=0,CB13=0),0,MIN((VLOOKUP($D13,SALERYCODE,3,0))*(IF($D13=6,CB13,CA13))*((MIN((VLOOKUP($D13,SALERYCODE,5,0)),(IF($D13=6,CA13,CB13))))),MIN((VLOOKUP($D13,SALERYCODE,3,0)),(BY13+BZ13))*(IF($D13=6,CB13,((MIN((VLOOKUP($D13,SALERYCODE,5,0)),CB13)))))))))/IF(AND($D13=2,'ראשי-פרטים כלליים וריכוז הוצאות'!$D$68&lt;&gt;4),1.2,1)</f>
        <v>0</v>
      </c>
      <c r="CE13" s="263"/>
      <c r="CF13" s="264"/>
      <c r="CG13" s="265"/>
      <c r="CH13" s="266"/>
      <c r="CI13" s="267">
        <f t="shared" si="54"/>
        <v>0</v>
      </c>
      <c r="CJ13" s="260">
        <f>+(IF(OR($B13=0,$C13=0,$D13=0,$CE$2&gt;$OE$1),0,IF(OR(CE13=0,CG13=0,CH13=0),0,MIN((VLOOKUP($D13,SALERYCODE,3,0))*(IF($D13=6,CH13,CG13))*((MIN((VLOOKUP($D13,SALERYCODE,5,0)),(IF($D13=6,CG13,CH13))))),MIN((VLOOKUP($D13,SALERYCODE,3,0)),(CE13+CF13))*(IF($D13=6,CH13,((MIN((VLOOKUP($D13,SALERYCODE,5,0)),CH13)))))))))/IF(AND($D13=2,'ראשי-פרטים כלליים וריכוז הוצאות'!$D$68&lt;&gt;4),1.2,1)</f>
        <v>0</v>
      </c>
      <c r="CK13" s="263"/>
      <c r="CL13" s="264"/>
      <c r="CM13" s="265"/>
      <c r="CN13" s="266"/>
      <c r="CO13" s="267">
        <f t="shared" si="55"/>
        <v>0</v>
      </c>
      <c r="CP13" s="260">
        <f>+(IF(OR($B13=0,$C13=0,$D13=0,$CK$2&gt;$OE$1),0,IF(OR(CK13=0,CM13=0,CN13=0),0,MIN((VLOOKUP($D13,SALERYCODE,3,0))*(IF($D13=6,CN13,CM13))*((MIN((VLOOKUP($D13,SALERYCODE,5,0)),(IF($D13=6,CM13,CN13))))),MIN((VLOOKUP($D13,SALERYCODE,3,0)),(CK13+CL13))*(IF($D13=6,CN13,((MIN((VLOOKUP($D13,SALERYCODE,5,0)),CN13)))))))))/IF(AND($D13=2,'ראשי-פרטים כלליים וריכוז הוצאות'!$D$68&lt;&gt;4),1.2,1)</f>
        <v>0</v>
      </c>
      <c r="CQ13" s="263"/>
      <c r="CR13" s="264"/>
      <c r="CS13" s="265"/>
      <c r="CT13" s="266"/>
      <c r="CU13" s="267">
        <f t="shared" si="56"/>
        <v>0</v>
      </c>
      <c r="CV13" s="260">
        <f>+(IF(OR($B13=0,$C13=0,$D13=0,$CQ$2&gt;$OE$1),0,IF(OR(CQ13=0,CS13=0,CT13=0),0,MIN((VLOOKUP($D13,SALERYCODE,3,0))*(IF($D13=6,CT13,CS13))*((MIN((VLOOKUP($D13,SALERYCODE,5,0)),(IF($D13=6,CS13,CT13))))),MIN((VLOOKUP($D13,SALERYCODE,3,0)),(CQ13+CR13))*(IF($D13=6,CT13,((MIN((VLOOKUP($D13,SALERYCODE,5,0)),CT13)))))))))/IF(AND($D13=2,'ראשי-פרטים כלליים וריכוז הוצאות'!$D$68&lt;&gt;4),1.2,1)</f>
        <v>0</v>
      </c>
      <c r="CW13" s="263"/>
      <c r="CX13" s="264"/>
      <c r="CY13" s="265"/>
      <c r="CZ13" s="266"/>
      <c r="DA13" s="267">
        <f t="shared" si="57"/>
        <v>0</v>
      </c>
      <c r="DB13" s="260">
        <f>+(IF(OR($B13=0,$C13=0,$D13=0,$CW$2&gt;$OE$1),0,IF(OR(CW13=0,CY13=0,CZ13=0),0,MIN((VLOOKUP($D13,SALERYCODE,3,0))*(IF($D13=6,CZ13,CY13))*((MIN((VLOOKUP($D13,SALERYCODE,5,0)),(IF($D13=6,CY13,CZ13))))),MIN((VLOOKUP($D13,SALERYCODE,3,0)),(CW13+CX13))*(IF($D13=6,CZ13,((MIN((VLOOKUP($D13,SALERYCODE,5,0)),CZ13)))))))))/IF(AND($D13=2,'ראשי-פרטים כלליים וריכוז הוצאות'!$D$68&lt;&gt;4),1.2,1)</f>
        <v>0</v>
      </c>
      <c r="DC13" s="263"/>
      <c r="DD13" s="264"/>
      <c r="DE13" s="265"/>
      <c r="DF13" s="266"/>
      <c r="DG13" s="267">
        <f t="shared" si="58"/>
        <v>0</v>
      </c>
      <c r="DH13" s="260">
        <f>+(IF(OR($B13=0,$C13=0,$D13=0,$DC$2&gt;$OE$1),0,IF(OR(DC13=0,DE13=0,DF13=0),0,MIN((VLOOKUP($D13,SALERYCODE,3,0))*(IF($D13=6,DF13,DE13))*((MIN((VLOOKUP($D13,SALERYCODE,5,0)),(IF($D13=6,DE13,DF13))))),MIN((VLOOKUP($D13,SALERYCODE,3,0)),(DC13+DD13))*(IF($D13=6,DF13,((MIN((VLOOKUP($D13,SALERYCODE,5,0)),DF13)))))))))/IF(AND($D13=2,'ראשי-פרטים כלליים וריכוז הוצאות'!$D$68&lt;&gt;4),1.2,1)</f>
        <v>0</v>
      </c>
      <c r="DI13" s="263"/>
      <c r="DJ13" s="264"/>
      <c r="DK13" s="265"/>
      <c r="DL13" s="266"/>
      <c r="DM13" s="267">
        <f t="shared" si="59"/>
        <v>0</v>
      </c>
      <c r="DN13" s="260">
        <f>+(IF(OR($B13=0,$C13=0,$D13=0,$DC$2&gt;$OE$1),0,IF(OR(DI13=0,DK13=0,DL13=0),0,MIN((VLOOKUP($D13,SALERYCODE,3,0))*(IF($D13=6,DL13,DK13))*((MIN((VLOOKUP($D13,SALERYCODE,5,0)),(IF($D13=6,DK13,DL13))))),MIN((VLOOKUP($D13,SALERYCODE,3,0)),(DI13+DJ13))*(IF($D13=6,DL13,((MIN((VLOOKUP($D13,SALERYCODE,5,0)),DL13)))))))))/IF(AND($D13=2,'ראשי-פרטים כלליים וריכוז הוצאות'!$D$68&lt;&gt;4),1.2,1)</f>
        <v>0</v>
      </c>
      <c r="DO13" s="263"/>
      <c r="DP13" s="264"/>
      <c r="DQ13" s="265"/>
      <c r="DR13" s="266"/>
      <c r="DS13" s="267">
        <f t="shared" si="60"/>
        <v>0</v>
      </c>
      <c r="DT13" s="260">
        <f>+(IF(OR($B13=0,$C13=0,$D13=0,$DC$2&gt;$OE$1),0,IF(OR(DO13=0,DQ13=0,DR13=0),0,MIN((VLOOKUP($D13,SALERYCODE,3,0))*(IF($D13=6,DR13,DQ13))*((MIN((VLOOKUP($D13,SALERYCODE,5,0)),(IF($D13=6,DQ13,DR13))))),MIN((VLOOKUP($D13,SALERYCODE,3,0)),(DO13+DP13))*(IF($D13=6,DR13,((MIN((VLOOKUP($D13,SALERYCODE,5,0)),DR13)))))))))/IF(AND($D13=2,'ראשי-פרטים כלליים וריכוז הוצאות'!$D$68&lt;&gt;4),1.2,1)</f>
        <v>0</v>
      </c>
      <c r="DU13" s="263"/>
      <c r="DV13" s="264"/>
      <c r="DW13" s="265"/>
      <c r="DX13" s="266"/>
      <c r="DY13" s="267">
        <f t="shared" si="61"/>
        <v>0</v>
      </c>
      <c r="DZ13" s="260">
        <f>+(IF(OR($B13=0,$C13=0,$D13=0,$DC$2&gt;$OE$1),0,IF(OR(DU13=0,DW13=0,DX13=0),0,MIN((VLOOKUP($D13,SALERYCODE,3,0))*(IF($D13=6,DX13,DW13))*((MIN((VLOOKUP($D13,SALERYCODE,5,0)),(IF($D13=6,DW13,DX13))))),MIN((VLOOKUP($D13,SALERYCODE,3,0)),(DU13+DV13))*(IF($D13=6,DX13,((MIN((VLOOKUP($D13,SALERYCODE,5,0)),DX13)))))))))/IF(AND($D13=2,'ראשי-פרטים כלליים וריכוז הוצאות'!$D$68&lt;&gt;4),1.2,1)</f>
        <v>0</v>
      </c>
      <c r="EA13" s="263"/>
      <c r="EB13" s="264"/>
      <c r="EC13" s="265"/>
      <c r="ED13" s="266"/>
      <c r="EE13" s="267">
        <f t="shared" si="62"/>
        <v>0</v>
      </c>
      <c r="EF13" s="260">
        <f>+(IF(OR($B13=0,$C13=0,$D13=0,$DC$2&gt;$OE$1),0,IF(OR(EA13=0,EC13=0,ED13=0),0,MIN((VLOOKUP($D13,SALERYCODE,3,0))*(IF($D13=6,ED13,EC13))*((MIN((VLOOKUP($D13,SALERYCODE,5,0)),(IF($D13=6,EC13,ED13))))),MIN((VLOOKUP($D13,SALERYCODE,3,0)),(EA13+EB13))*(IF($D13=6,ED13,((MIN((VLOOKUP($D13,SALERYCODE,5,0)),ED13)))))))))/IF(AND($D13=2,'ראשי-פרטים כלליים וריכוז הוצאות'!$D$68&lt;&gt;4),1.2,1)</f>
        <v>0</v>
      </c>
      <c r="EG13" s="263"/>
      <c r="EH13" s="264"/>
      <c r="EI13" s="265"/>
      <c r="EJ13" s="266"/>
      <c r="EK13" s="267">
        <f t="shared" si="63"/>
        <v>0</v>
      </c>
      <c r="EL13" s="260">
        <f>+(IF(OR($B13=0,$C13=0,$D13=0,$DC$2&gt;$OE$1),0,IF(OR(EG13=0,EI13=0,EJ13=0),0,MIN((VLOOKUP($D13,SALERYCODE,3,0))*(IF($D13=6,EJ13,EI13))*((MIN((VLOOKUP($D13,SALERYCODE,5,0)),(IF($D13=6,EI13,EJ13))))),MIN((VLOOKUP($D13,SALERYCODE,3,0)),(EG13+EH13))*(IF($D13=6,EJ13,((MIN((VLOOKUP($D13,SALERYCODE,5,0)),EJ13)))))))))/IF(AND($D13=2,'ראשי-פרטים כלליים וריכוז הוצאות'!$D$68&lt;&gt;4),1.2,1)</f>
        <v>0</v>
      </c>
      <c r="EM13" s="263"/>
      <c r="EN13" s="264"/>
      <c r="EO13" s="265"/>
      <c r="EP13" s="266"/>
      <c r="EQ13" s="267">
        <f t="shared" si="64"/>
        <v>0</v>
      </c>
      <c r="ER13" s="260">
        <f>+(IF(OR($B13=0,$C13=0,$D13=0,$DC$2&gt;$OE$1),0,IF(OR(EM13=0,EO13=0,EP13=0),0,MIN((VLOOKUP($D13,SALERYCODE,3,0))*(IF($D13=6,EP13,EO13))*((MIN((VLOOKUP($D13,SALERYCODE,5,0)),(IF($D13=6,EO13,EP13))))),MIN((VLOOKUP($D13,SALERYCODE,3,0)),(EM13+EN13))*(IF($D13=6,EP13,((MIN((VLOOKUP($D13,SALERYCODE,5,0)),EP13)))))))))/IF(AND($D13=2,'ראשי-פרטים כלליים וריכוז הוצאות'!$D$68&lt;&gt;4),1.2,1)</f>
        <v>0</v>
      </c>
      <c r="ES13" s="263"/>
      <c r="ET13" s="264"/>
      <c r="EU13" s="265"/>
      <c r="EV13" s="266"/>
      <c r="EW13" s="267">
        <f t="shared" si="65"/>
        <v>0</v>
      </c>
      <c r="EX13" s="260">
        <f>+(IF(OR($B13=0,$C13=0,$D13=0,$DC$2&gt;$OE$1),0,IF(OR(ES13=0,EU13=0,EV13=0),0,MIN((VLOOKUP($D13,SALERYCODE,3,0))*(IF($D13=6,EV13,EU13))*((MIN((VLOOKUP($D13,SALERYCODE,5,0)),(IF($D13=6,EU13,EV13))))),MIN((VLOOKUP($D13,SALERYCODE,3,0)),(ES13+ET13))*(IF($D13=6,EV13,((MIN((VLOOKUP($D13,SALERYCODE,5,0)),EV13)))))))))/IF(AND($D13=2,'ראשי-פרטים כלליים וריכוז הוצאות'!$D$68&lt;&gt;4),1.2,1)</f>
        <v>0</v>
      </c>
      <c r="EY13" s="263"/>
      <c r="EZ13" s="264"/>
      <c r="FA13" s="265"/>
      <c r="FB13" s="266"/>
      <c r="FC13" s="267">
        <f t="shared" si="66"/>
        <v>0</v>
      </c>
      <c r="FD13" s="260">
        <f>+(IF(OR($B13=0,$C13=0,$D13=0,$DC$2&gt;$OE$1),0,IF(OR(EY13=0,FA13=0,FB13=0),0,MIN((VLOOKUP($D13,SALERYCODE,3,0))*(IF($D13=6,FB13,FA13))*((MIN((VLOOKUP($D13,SALERYCODE,5,0)),(IF($D13=6,FA13,FB13))))),MIN((VLOOKUP($D13,SALERYCODE,3,0)),(EY13+EZ13))*(IF($D13=6,FB13,((MIN((VLOOKUP($D13,SALERYCODE,5,0)),FB13)))))))))/IF(AND($D13=2,'ראשי-פרטים כלליים וריכוז הוצאות'!$D$68&lt;&gt;4),1.2,1)</f>
        <v>0</v>
      </c>
      <c r="FE13" s="263"/>
      <c r="FF13" s="264"/>
      <c r="FG13" s="265"/>
      <c r="FH13" s="266"/>
      <c r="FI13" s="267">
        <f t="shared" si="67"/>
        <v>0</v>
      </c>
      <c r="FJ13" s="260">
        <f>+(IF(OR($B13=0,$C13=0,$D13=0,$DC$2&gt;$OE$1),0,IF(OR(FE13=0,FG13=0,FH13=0),0,MIN((VLOOKUP($D13,SALERYCODE,3,0))*(IF($D13=6,FH13,FG13))*((MIN((VLOOKUP($D13,SALERYCODE,5,0)),(IF($D13=6,FG13,FH13))))),MIN((VLOOKUP($D13,SALERYCODE,3,0)),(FE13+FF13))*(IF($D13=6,FH13,((MIN((VLOOKUP($D13,SALERYCODE,5,0)),FH13)))))))))/IF(AND($D13=2,'ראשי-פרטים כלליים וריכוז הוצאות'!$D$68&lt;&gt;4),1.2,1)</f>
        <v>0</v>
      </c>
      <c r="FK13" s="263"/>
      <c r="FL13" s="264"/>
      <c r="FM13" s="265"/>
      <c r="FN13" s="266"/>
      <c r="FO13" s="267">
        <f t="shared" si="68"/>
        <v>0</v>
      </c>
      <c r="FP13" s="260">
        <f>+(IF(OR($B13=0,$C13=0,$D13=0,$DC$2&gt;$OE$1),0,IF(OR(FK13=0,FM13=0,FN13=0),0,MIN((VLOOKUP($D13,SALERYCODE,3,0))*(IF($D13=6,FN13,FM13))*((MIN((VLOOKUP($D13,SALERYCODE,5,0)),(IF($D13=6,FM13,FN13))))),MIN((VLOOKUP($D13,SALERYCODE,3,0)),(FK13+FL13))*(IF($D13=6,FN13,((MIN((VLOOKUP($D13,SALERYCODE,5,0)),FN13)))))))))/IF(AND($D13=2,'ראשי-פרטים כלליים וריכוז הוצאות'!$D$68&lt;&gt;4),1.2,1)</f>
        <v>0</v>
      </c>
      <c r="FQ13" s="263"/>
      <c r="FR13" s="264"/>
      <c r="FS13" s="265"/>
      <c r="FT13" s="266"/>
      <c r="FU13" s="267">
        <f t="shared" si="69"/>
        <v>0</v>
      </c>
      <c r="FV13" s="260">
        <f>+(IF(OR($B13=0,$C13=0,$D13=0,$DC$2&gt;$OE$1),0,IF(OR(FQ13=0,FS13=0,FT13=0),0,MIN((VLOOKUP($D13,SALERYCODE,3,0))*(IF($D13=6,FT13,FS13))*((MIN((VLOOKUP($D13,SALERYCODE,5,0)),(IF($D13=6,FS13,FT13))))),MIN((VLOOKUP($D13,SALERYCODE,3,0)),(FQ13+FR13))*(IF($D13=6,FT13,((MIN((VLOOKUP($D13,SALERYCODE,5,0)),FT13)))))))))/IF(AND($D13=2,'ראשי-פרטים כלליים וריכוז הוצאות'!$D$68&lt;&gt;4),1.2,1)</f>
        <v>0</v>
      </c>
      <c r="FW13" s="263"/>
      <c r="FX13" s="264"/>
      <c r="FY13" s="265"/>
      <c r="FZ13" s="266"/>
      <c r="GA13" s="267">
        <f t="shared" si="70"/>
        <v>0</v>
      </c>
      <c r="GB13" s="260">
        <f>+(IF(OR($B13=0,$C13=0,$D13=0,$DC$2&gt;$OE$1),0,IF(OR(FW13=0,FY13=0,FZ13=0),0,MIN((VLOOKUP($D13,SALERYCODE,3,0))*(IF($D13=6,FZ13,FY13))*((MIN((VLOOKUP($D13,SALERYCODE,5,0)),(IF($D13=6,FY13,FZ13))))),MIN((VLOOKUP($D13,SALERYCODE,3,0)),(FW13+FX13))*(IF($D13=6,FZ13,((MIN((VLOOKUP($D13,SALERYCODE,5,0)),FZ13)))))))))/IF(AND($D13=2,'ראשי-פרטים כלליים וריכוז הוצאות'!$D$68&lt;&gt;4),1.2,1)</f>
        <v>0</v>
      </c>
      <c r="GC13" s="263"/>
      <c r="GD13" s="264"/>
      <c r="GE13" s="265"/>
      <c r="GF13" s="266"/>
      <c r="GG13" s="267">
        <f t="shared" si="71"/>
        <v>0</v>
      </c>
      <c r="GH13" s="260">
        <f>+(IF(OR($B13=0,$C13=0,$D13=0,$DC$2&gt;$OE$1),0,IF(OR(GC13=0,GE13=0,GF13=0),0,MIN((VLOOKUP($D13,SALERYCODE,3,0))*(IF($D13=6,GF13,GE13))*((MIN((VLOOKUP($D13,SALERYCODE,5,0)),(IF($D13=6,GE13,GF13))))),MIN((VLOOKUP($D13,SALERYCODE,3,0)),(GC13+GD13))*(IF($D13=6,GF13,((MIN((VLOOKUP($D13,SALERYCODE,5,0)),GF13)))))))))/IF(AND($D13=2,'ראשי-פרטים כלליים וריכוז הוצאות'!$D$68&lt;&gt;4),1.2,1)</f>
        <v>0</v>
      </c>
      <c r="GI13" s="263"/>
      <c r="GJ13" s="264"/>
      <c r="GK13" s="265"/>
      <c r="GL13" s="266"/>
      <c r="GM13" s="267">
        <f t="shared" si="72"/>
        <v>0</v>
      </c>
      <c r="GN13" s="260">
        <f>+(IF(OR($B13=0,$C13=0,$D13=0,$DC$2&gt;$OE$1),0,IF(OR(GI13=0,GK13=0,GL13=0),0,MIN((VLOOKUP($D13,SALERYCODE,3,0))*(IF($D13=6,GL13,GK13))*((MIN((VLOOKUP($D13,SALERYCODE,5,0)),(IF($D13=6,GK13,GL13))))),MIN((VLOOKUP($D13,SALERYCODE,3,0)),(GI13+GJ13))*(IF($D13=6,GL13,((MIN((VLOOKUP($D13,SALERYCODE,5,0)),GL13)))))))))/IF(AND($D13=2,'ראשי-פרטים כלליים וריכוז הוצאות'!$D$68&lt;&gt;4),1.2,1)</f>
        <v>0</v>
      </c>
      <c r="GO13" s="263"/>
      <c r="GP13" s="264"/>
      <c r="GQ13" s="265"/>
      <c r="GR13" s="266"/>
      <c r="GS13" s="267">
        <f t="shared" si="73"/>
        <v>0</v>
      </c>
      <c r="GT13" s="260">
        <f>+(IF(OR($B13=0,$C13=0,$D13=0,$DC$2&gt;$OE$1),0,IF(OR(GO13=0,GQ13=0,GR13=0),0,MIN((VLOOKUP($D13,SALERYCODE,3,0))*(IF($D13=6,GR13,GQ13))*((MIN((VLOOKUP($D13,SALERYCODE,5,0)),(IF($D13=6,GQ13,GR13))))),MIN((VLOOKUP($D13,SALERYCODE,3,0)),(GO13+GP13))*(IF($D13=6,GR13,((MIN((VLOOKUP($D13,SALERYCODE,5,0)),GR13)))))))))/IF(AND($D13=2,'ראשי-פרטים כלליים וריכוז הוצאות'!$D$68&lt;&gt;4),1.2,1)</f>
        <v>0</v>
      </c>
      <c r="GU13" s="263"/>
      <c r="GV13" s="264"/>
      <c r="GW13" s="265"/>
      <c r="GX13" s="266"/>
      <c r="GY13" s="267">
        <f t="shared" si="74"/>
        <v>0</v>
      </c>
      <c r="GZ13" s="260">
        <f>+(IF(OR($B13=0,$C13=0,$D13=0,$DC$2&gt;$OE$1),0,IF(OR(GU13=0,GW13=0,GX13=0),0,MIN((VLOOKUP($D13,SALERYCODE,3,0))*(IF($D13=6,GX13,GW13))*((MIN((VLOOKUP($D13,SALERYCODE,5,0)),(IF($D13=6,GW13,GX13))))),MIN((VLOOKUP($D13,SALERYCODE,3,0)),(GU13+GV13))*(IF($D13=6,GX13,((MIN((VLOOKUP($D13,SALERYCODE,5,0)),GX13)))))))))/IF(AND($D13=2,'ראשי-פרטים כלליים וריכוז הוצאות'!$D$68&lt;&gt;4),1.2,1)</f>
        <v>0</v>
      </c>
      <c r="HA13" s="263"/>
      <c r="HB13" s="264"/>
      <c r="HC13" s="265"/>
      <c r="HD13" s="266"/>
      <c r="HE13" s="267">
        <f t="shared" si="75"/>
        <v>0</v>
      </c>
      <c r="HF13" s="260">
        <f>+(IF(OR($B13=0,$C13=0,$D13=0,$DC$2&gt;$OE$1),0,IF(OR(HA13=0,HC13=0,HD13=0),0,MIN((VLOOKUP($D13,SALERYCODE,3,0))*(IF($D13=6,HD13,HC13))*((MIN((VLOOKUP($D13,SALERYCODE,5,0)),(IF($D13=6,HC13,HD13))))),MIN((VLOOKUP($D13,SALERYCODE,3,0)),(HA13+HB13))*(IF($D13=6,HD13,((MIN((VLOOKUP($D13,SALERYCODE,5,0)),HD13)))))))))/IF(AND($D13=2,'ראשי-פרטים כלליים וריכוז הוצאות'!$D$68&lt;&gt;4),1.2,1)</f>
        <v>0</v>
      </c>
      <c r="HG13" s="263"/>
      <c r="HH13" s="264"/>
      <c r="HI13" s="265"/>
      <c r="HJ13" s="266"/>
      <c r="HK13" s="267">
        <f t="shared" si="76"/>
        <v>0</v>
      </c>
      <c r="HL13" s="260">
        <f>+(IF(OR($B13=0,$C13=0,$D13=0,$DC$2&gt;$OE$1),0,IF(OR(HG13=0,HI13=0,HJ13=0),0,MIN((VLOOKUP($D13,SALERYCODE,3,0))*(IF($D13=6,HJ13,HI13))*((MIN((VLOOKUP($D13,SALERYCODE,5,0)),(IF($D13=6,HI13,HJ13))))),MIN((VLOOKUP($D13,SALERYCODE,3,0)),(HG13+HH13))*(IF($D13=6,HJ13,((MIN((VLOOKUP($D13,SALERYCODE,5,0)),HJ13)))))))))/IF(AND($D13=2,'ראשי-פרטים כלליים וריכוז הוצאות'!$D$68&lt;&gt;4),1.2,1)</f>
        <v>0</v>
      </c>
      <c r="HM13" s="263"/>
      <c r="HN13" s="264"/>
      <c r="HO13" s="265"/>
      <c r="HP13" s="266"/>
      <c r="HQ13" s="267">
        <f t="shared" si="77"/>
        <v>0</v>
      </c>
      <c r="HR13" s="260">
        <f>+(IF(OR($B13=0,$C13=0,$D13=0,$DC$2&gt;$OE$1),0,IF(OR(HM13=0,HO13=0,HP13=0),0,MIN((VLOOKUP($D13,SALERYCODE,3,0))*(IF($D13=6,HP13,HO13))*((MIN((VLOOKUP($D13,SALERYCODE,5,0)),(IF($D13=6,HO13,HP13))))),MIN((VLOOKUP($D13,SALERYCODE,3,0)),(HM13+HN13))*(IF($D13=6,HP13,((MIN((VLOOKUP($D13,SALERYCODE,5,0)),HP13)))))))))/IF(AND($D13=2,'ראשי-פרטים כלליים וריכוז הוצאות'!$D$68&lt;&gt;4),1.2,1)</f>
        <v>0</v>
      </c>
      <c r="HS13" s="263"/>
      <c r="HT13" s="264"/>
      <c r="HU13" s="265"/>
      <c r="HV13" s="266"/>
      <c r="HW13" s="267">
        <f t="shared" si="78"/>
        <v>0</v>
      </c>
      <c r="HX13" s="260">
        <f>+(IF(OR($B13=0,$C13=0,$D13=0,$DC$2&gt;$OE$1),0,IF(OR(HS13=0,HU13=0,HV13=0),0,MIN((VLOOKUP($D13,SALERYCODE,3,0))*(IF($D13=6,HV13,HU13))*((MIN((VLOOKUP($D13,SALERYCODE,5,0)),(IF($D13=6,HU13,HV13))))),MIN((VLOOKUP($D13,SALERYCODE,3,0)),(HS13+HT13))*(IF($D13=6,HV13,((MIN((VLOOKUP($D13,SALERYCODE,5,0)),HV13)))))))))/IF(AND($D13=2,'ראשי-פרטים כלליים וריכוז הוצאות'!$D$68&lt;&gt;4),1.2,1)</f>
        <v>0</v>
      </c>
      <c r="HY13" s="263"/>
      <c r="HZ13" s="264"/>
      <c r="IA13" s="265"/>
      <c r="IB13" s="266"/>
      <c r="IC13" s="267">
        <f t="shared" si="79"/>
        <v>0</v>
      </c>
      <c r="ID13" s="260">
        <f>+(IF(OR($B13=0,$C13=0,$D13=0,$DC$2&gt;$OE$1),0,IF(OR(HY13=0,IA13=0,IB13=0),0,MIN((VLOOKUP($D13,SALERYCODE,3,0))*(IF($D13=6,IB13,IA13))*((MIN((VLOOKUP($D13,SALERYCODE,5,0)),(IF($D13=6,IA13,IB13))))),MIN((VLOOKUP($D13,SALERYCODE,3,0)),(HY13+HZ13))*(IF($D13=6,IB13,((MIN((VLOOKUP($D13,SALERYCODE,5,0)),IB13)))))))))/IF(AND($D13=2,'ראשי-פרטים כלליים וריכוז הוצאות'!$D$68&lt;&gt;4),1.2,1)</f>
        <v>0</v>
      </c>
      <c r="IE13" s="263"/>
      <c r="IF13" s="264"/>
      <c r="IG13" s="265"/>
      <c r="IH13" s="266"/>
      <c r="II13" s="267">
        <f t="shared" si="80"/>
        <v>0</v>
      </c>
      <c r="IJ13" s="260">
        <f>+(IF(OR($B13=0,$C13=0,$D13=0,$DC$2&gt;$OE$1),0,IF(OR(IE13=0,IG13=0,IH13=0),0,MIN((VLOOKUP($D13,SALERYCODE,3,0))*(IF($D13=6,IH13,IG13))*((MIN((VLOOKUP($D13,SALERYCODE,5,0)),(IF($D13=6,IG13,IH13))))),MIN((VLOOKUP($D13,SALERYCODE,3,0)),(IE13+IF13))*(IF($D13=6,IH13,((MIN((VLOOKUP($D13,SALERYCODE,5,0)),IH13)))))))))/IF(AND($D13=2,'ראשי-פרטים כלליים וריכוז הוצאות'!$D$68&lt;&gt;4),1.2,1)</f>
        <v>0</v>
      </c>
      <c r="IK13" s="263"/>
      <c r="IL13" s="264"/>
      <c r="IM13" s="265"/>
      <c r="IN13" s="266"/>
      <c r="IO13" s="267">
        <f t="shared" si="81"/>
        <v>0</v>
      </c>
      <c r="IP13" s="260">
        <f>+(IF(OR($B13=0,$C13=0,$D13=0,$DC$2&gt;$OE$1),0,IF(OR(IK13=0,IM13=0,IN13=0),0,MIN((VLOOKUP($D13,SALERYCODE,3,0))*(IF($D13=6,IN13,IM13))*((MIN((VLOOKUP($D13,SALERYCODE,5,0)),(IF($D13=6,IM13,IN13))))),MIN((VLOOKUP($D13,SALERYCODE,3,0)),(IK13+IL13))*(IF($D13=6,IN13,((MIN((VLOOKUP($D13,SALERYCODE,5,0)),IN13)))))))))/IF(AND($D13=2,'ראשי-פרטים כלליים וריכוז הוצאות'!$D$68&lt;&gt;4),1.2,1)</f>
        <v>0</v>
      </c>
      <c r="IQ13" s="263"/>
      <c r="IR13" s="264"/>
      <c r="IS13" s="265"/>
      <c r="IT13" s="266"/>
      <c r="IU13" s="267">
        <f t="shared" si="82"/>
        <v>0</v>
      </c>
      <c r="IV13" s="260">
        <f>+(IF(OR($B13=0,$C13=0,$D13=0,$DC$2&gt;$OE$1),0,IF(OR(IQ13=0,IS13=0,IT13=0),0,MIN((VLOOKUP($D13,SALERYCODE,3,0))*(IF($D13=6,IT13,IS13))*((MIN((VLOOKUP($D13,SALERYCODE,5,0)),(IF($D13=6,IS13,IT13))))),MIN((VLOOKUP($D13,SALERYCODE,3,0)),(IQ13+IR13))*(IF($D13=6,IT13,((MIN((VLOOKUP($D13,SALERYCODE,5,0)),IT13)))))))))/IF(AND($D13=2,'ראשי-פרטים כלליים וריכוז הוצאות'!$D$68&lt;&gt;4),1.2,1)</f>
        <v>0</v>
      </c>
      <c r="IW13" s="263"/>
      <c r="IX13" s="264"/>
      <c r="IY13" s="265"/>
      <c r="IZ13" s="266"/>
      <c r="JA13" s="267">
        <f t="shared" si="83"/>
        <v>0</v>
      </c>
      <c r="JB13" s="260">
        <f>+(IF(OR($B13=0,$C13=0,$D13=0,$DC$2&gt;$OE$1),0,IF(OR(IW13=0,IY13=0,IZ13=0),0,MIN((VLOOKUP($D13,SALERYCODE,3,0))*(IF($D13=6,IZ13,IY13))*((MIN((VLOOKUP($D13,SALERYCODE,5,0)),(IF($D13=6,IY13,IZ13))))),MIN((VLOOKUP($D13,SALERYCODE,3,0)),(IW13+IX13))*(IF($D13=6,IZ13,((MIN((VLOOKUP($D13,SALERYCODE,5,0)),IZ13)))))))))/IF(AND($D13=2,'ראשי-פרטים כלליים וריכוז הוצאות'!$D$68&lt;&gt;4),1.2,1)</f>
        <v>0</v>
      </c>
      <c r="JC13" s="263"/>
      <c r="JD13" s="264"/>
      <c r="JE13" s="265"/>
      <c r="JF13" s="266"/>
      <c r="JG13" s="267">
        <f t="shared" si="84"/>
        <v>0</v>
      </c>
      <c r="JH13" s="260">
        <f>+(IF(OR($B13=0,$C13=0,$D13=0,$DC$2&gt;$OE$1),0,IF(OR(JC13=0,JE13=0,JF13=0),0,MIN((VLOOKUP($D13,SALERYCODE,3,0))*(IF($D13=6,JF13,JE13))*((MIN((VLOOKUP($D13,SALERYCODE,5,0)),(IF($D13=6,JE13,JF13))))),MIN((VLOOKUP($D13,SALERYCODE,3,0)),(JC13+JD13))*(IF($D13=6,JF13,((MIN((VLOOKUP($D13,SALERYCODE,5,0)),JF13)))))))))/IF(AND($D13=2,'ראשי-פרטים כלליים וריכוז הוצאות'!$D$68&lt;&gt;4),1.2,1)</f>
        <v>0</v>
      </c>
      <c r="JI13" s="263"/>
      <c r="JJ13" s="264"/>
      <c r="JK13" s="265"/>
      <c r="JL13" s="266"/>
      <c r="JM13" s="267">
        <f t="shared" si="85"/>
        <v>0</v>
      </c>
      <c r="JN13" s="260">
        <f>+(IF(OR($B13=0,$C13=0,$D13=0,$DC$2&gt;$OE$1),0,IF(OR(JI13=0,JK13=0,JL13=0),0,MIN((VLOOKUP($D13,SALERYCODE,3,0))*(IF($D13=6,JL13,JK13))*((MIN((VLOOKUP($D13,SALERYCODE,5,0)),(IF($D13=6,JK13,JL13))))),MIN((VLOOKUP($D13,SALERYCODE,3,0)),(JI13+JJ13))*(IF($D13=6,JL13,((MIN((VLOOKUP($D13,SALERYCODE,5,0)),JL13)))))))))/IF(AND($D13=2,'ראשי-פרטים כלליים וריכוז הוצאות'!$D$68&lt;&gt;4),1.2,1)</f>
        <v>0</v>
      </c>
      <c r="JO13" s="263"/>
      <c r="JP13" s="264"/>
      <c r="JQ13" s="265"/>
      <c r="JR13" s="266"/>
      <c r="JS13" s="267">
        <f t="shared" si="86"/>
        <v>0</v>
      </c>
      <c r="JT13" s="260">
        <f>+(IF(OR($B13=0,$C13=0,$D13=0,$DC$2&gt;$OE$1),0,IF(OR(JO13=0,JQ13=0,JR13=0),0,MIN((VLOOKUP($D13,SALERYCODE,3,0))*(IF($D13=6,JR13,JQ13))*((MIN((VLOOKUP($D13,SALERYCODE,5,0)),(IF($D13=6,JQ13,JR13))))),MIN((VLOOKUP($D13,SALERYCODE,3,0)),(JO13+JP13))*(IF($D13=6,JR13,((MIN((VLOOKUP($D13,SALERYCODE,5,0)),JR13)))))))))/IF(AND($D13=2,'ראשי-פרטים כלליים וריכוז הוצאות'!$D$68&lt;&gt;4),1.2,1)</f>
        <v>0</v>
      </c>
      <c r="JU13" s="263"/>
      <c r="JV13" s="264"/>
      <c r="JW13" s="265"/>
      <c r="JX13" s="266"/>
      <c r="JY13" s="267">
        <f t="shared" si="87"/>
        <v>0</v>
      </c>
      <c r="JZ13" s="260">
        <f>+(IF(OR($B13=0,$C13=0,$D13=0,$DC$2&gt;$OE$1),0,IF(OR(JU13=0,JW13=0,JX13=0),0,MIN((VLOOKUP($D13,SALERYCODE,3,0))*(IF($D13=6,JX13,JW13))*((MIN((VLOOKUP($D13,SALERYCODE,5,0)),(IF($D13=6,JW13,JX13))))),MIN((VLOOKUP($D13,SALERYCODE,3,0)),(JU13+JV13))*(IF($D13=6,JX13,((MIN((VLOOKUP($D13,SALERYCODE,5,0)),JX13)))))))))/IF(AND($D13=2,'ראשי-פרטים כלליים וריכוז הוצאות'!$D$68&lt;&gt;4),1.2,1)</f>
        <v>0</v>
      </c>
      <c r="KA13" s="263"/>
      <c r="KB13" s="264"/>
      <c r="KC13" s="265"/>
      <c r="KD13" s="266"/>
      <c r="KE13" s="267">
        <f t="shared" si="88"/>
        <v>0</v>
      </c>
      <c r="KF13" s="260">
        <f>+(IF(OR($B13=0,$C13=0,$D13=0,$DC$2&gt;$OE$1),0,IF(OR(KA13=0,KC13=0,KD13=0),0,MIN((VLOOKUP($D13,SALERYCODE,3,0))*(IF($D13=6,KD13,KC13))*((MIN((VLOOKUP($D13,SALERYCODE,5,0)),(IF($D13=6,KC13,KD13))))),MIN((VLOOKUP($D13,SALERYCODE,3,0)),(KA13+KB13))*(IF($D13=6,KD13,((MIN((VLOOKUP($D13,SALERYCODE,5,0)),KD13)))))))))/IF(AND($D13=2,'ראשי-פרטים כלליים וריכוז הוצאות'!$D$68&lt;&gt;4),1.2,1)</f>
        <v>0</v>
      </c>
      <c r="KG13" s="263"/>
      <c r="KH13" s="264"/>
      <c r="KI13" s="265"/>
      <c r="KJ13" s="266"/>
      <c r="KK13" s="267">
        <f t="shared" si="89"/>
        <v>0</v>
      </c>
      <c r="KL13" s="260">
        <f>+(IF(OR($B13=0,$C13=0,$D13=0,$DC$2&gt;$OE$1),0,IF(OR(KG13=0,KI13=0,KJ13=0),0,MIN((VLOOKUP($D13,SALERYCODE,3,0))*(IF($D13=6,KJ13,KI13))*((MIN((VLOOKUP($D13,SALERYCODE,5,0)),(IF($D13=6,KI13,KJ13))))),MIN((VLOOKUP($D13,SALERYCODE,3,0)),(KG13+KH13))*(IF($D13=6,KJ13,((MIN((VLOOKUP($D13,SALERYCODE,5,0)),KJ13)))))))))/IF(AND($D13=2,'ראשי-פרטים כלליים וריכוז הוצאות'!$D$68&lt;&gt;4),1.2,1)</f>
        <v>0</v>
      </c>
      <c r="KM13" s="263"/>
      <c r="KN13" s="264"/>
      <c r="KO13" s="265"/>
      <c r="KP13" s="266"/>
      <c r="KQ13" s="267">
        <f t="shared" si="90"/>
        <v>0</v>
      </c>
      <c r="KR13" s="260">
        <f>+(IF(OR($B13=0,$C13=0,$D13=0,$DC$2&gt;$OE$1),0,IF(OR(KM13=0,KO13=0,KP13=0),0,MIN((VLOOKUP($D13,SALERYCODE,3,0))*(IF($D13=6,KP13,KO13))*((MIN((VLOOKUP($D13,SALERYCODE,5,0)),(IF($D13=6,KO13,KP13))))),MIN((VLOOKUP($D13,SALERYCODE,3,0)),(KM13+KN13))*(IF($D13=6,KP13,((MIN((VLOOKUP($D13,SALERYCODE,5,0)),KP13)))))))))/IF(AND($D13=2,'ראשי-פרטים כלליים וריכוז הוצאות'!$D$68&lt;&gt;4),1.2,1)</f>
        <v>0</v>
      </c>
      <c r="KS13" s="263"/>
      <c r="KT13" s="264"/>
      <c r="KU13" s="265"/>
      <c r="KV13" s="266"/>
      <c r="KW13" s="267">
        <f t="shared" si="91"/>
        <v>0</v>
      </c>
      <c r="KX13" s="260">
        <f>+(IF(OR($B13=0,$C13=0,$D13=0,$DC$2&gt;$OE$1),0,IF(OR(KS13=0,KU13=0,KV13=0),0,MIN((VLOOKUP($D13,SALERYCODE,3,0))*(IF($D13=6,KV13,KU13))*((MIN((VLOOKUP($D13,SALERYCODE,5,0)),(IF($D13=6,KU13,KV13))))),MIN((VLOOKUP($D13,SALERYCODE,3,0)),(KS13+KT13))*(IF($D13=6,KV13,((MIN((VLOOKUP($D13,SALERYCODE,5,0)),KV13)))))))))/IF(AND($D13=2,'ראשי-פרטים כלליים וריכוז הוצאות'!$D$68&lt;&gt;4),1.2,1)</f>
        <v>0</v>
      </c>
      <c r="KY13" s="263"/>
      <c r="KZ13" s="264"/>
      <c r="LA13" s="265"/>
      <c r="LB13" s="266"/>
      <c r="LC13" s="267">
        <f t="shared" si="92"/>
        <v>0</v>
      </c>
      <c r="LD13" s="260">
        <f>+(IF(OR($B13=0,$C13=0,$D13=0,$DC$2&gt;$OE$1),0,IF(OR(KY13=0,LA13=0,LB13=0),0,MIN((VLOOKUP($D13,SALERYCODE,3,0))*(IF($D13=6,LB13,LA13))*((MIN((VLOOKUP($D13,SALERYCODE,5,0)),(IF($D13=6,LA13,LB13))))),MIN((VLOOKUP($D13,SALERYCODE,3,0)),(KY13+KZ13))*(IF($D13=6,LB13,((MIN((VLOOKUP($D13,SALERYCODE,5,0)),LB13)))))))))/IF(AND($D13=2,'ראשי-פרטים כלליים וריכוז הוצאות'!$D$68&lt;&gt;4),1.2,1)</f>
        <v>0</v>
      </c>
      <c r="LE13" s="263"/>
      <c r="LF13" s="264"/>
      <c r="LG13" s="265"/>
      <c r="LH13" s="266"/>
      <c r="LI13" s="267">
        <f t="shared" si="93"/>
        <v>0</v>
      </c>
      <c r="LJ13" s="260">
        <f>+(IF(OR($B13=0,$C13=0,$D13=0,$DC$2&gt;$OE$1),0,IF(OR(LE13=0,LG13=0,LH13=0),0,MIN((VLOOKUP($D13,SALERYCODE,3,0))*(IF($D13=6,LH13,LG13))*((MIN((VLOOKUP($D13,SALERYCODE,5,0)),(IF($D13=6,LG13,LH13))))),MIN((VLOOKUP($D13,SALERYCODE,3,0)),(LE13+LF13))*(IF($D13=6,LH13,((MIN((VLOOKUP($D13,SALERYCODE,5,0)),LH13)))))))))/IF(AND($D13=2,'ראשי-פרטים כלליים וריכוז הוצאות'!$D$68&lt;&gt;4),1.2,1)</f>
        <v>0</v>
      </c>
      <c r="LK13" s="263"/>
      <c r="LL13" s="264"/>
      <c r="LM13" s="265"/>
      <c r="LN13" s="266"/>
      <c r="LO13" s="267">
        <f t="shared" si="94"/>
        <v>0</v>
      </c>
      <c r="LP13" s="260">
        <f>+(IF(OR($B13=0,$C13=0,$D13=0,$DC$2&gt;$OE$1),0,IF(OR(LK13=0,LM13=0,LN13=0),0,MIN((VLOOKUP($D13,SALERYCODE,3,0))*(IF($D13=6,LN13,LM13))*((MIN((VLOOKUP($D13,SALERYCODE,5,0)),(IF($D13=6,LM13,LN13))))),MIN((VLOOKUP($D13,SALERYCODE,3,0)),(LK13+LL13))*(IF($D13=6,LN13,((MIN((VLOOKUP($D13,SALERYCODE,5,0)),LN13)))))))))/IF(AND($D13=2,'ראשי-פרטים כלליים וריכוז הוצאות'!$D$68&lt;&gt;4),1.2,1)</f>
        <v>0</v>
      </c>
      <c r="LQ13" s="263"/>
      <c r="LR13" s="264"/>
      <c r="LS13" s="265"/>
      <c r="LT13" s="266"/>
      <c r="LU13" s="267">
        <f t="shared" si="95"/>
        <v>0</v>
      </c>
      <c r="LV13" s="260">
        <f>+(IF(OR($B13=0,$C13=0,$D13=0,$DC$2&gt;$OE$1),0,IF(OR(LQ13=0,LS13=0,LT13=0),0,MIN((VLOOKUP($D13,SALERYCODE,3,0))*(IF($D13=6,LT13,LS13))*((MIN((VLOOKUP($D13,SALERYCODE,5,0)),(IF($D13=6,LS13,LT13))))),MIN((VLOOKUP($D13,SALERYCODE,3,0)),(LQ13+LR13))*(IF($D13=6,LT13,((MIN((VLOOKUP($D13,SALERYCODE,5,0)),LT13)))))))))/IF(AND($D13=2,'ראשי-פרטים כלליים וריכוז הוצאות'!$D$68&lt;&gt;4),1.2,1)</f>
        <v>0</v>
      </c>
      <c r="LW13" s="263"/>
      <c r="LX13" s="264"/>
      <c r="LY13" s="265"/>
      <c r="LZ13" s="266"/>
      <c r="MA13" s="267">
        <f t="shared" si="96"/>
        <v>0</v>
      </c>
      <c r="MB13" s="260">
        <f>+(IF(OR($B13=0,$C13=0,$D13=0,$DC$2&gt;$OE$1),0,IF(OR(LW13=0,LY13=0,LZ13=0),0,MIN((VLOOKUP($D13,SALERYCODE,3,0))*(IF($D13=6,LZ13,LY13))*((MIN((VLOOKUP($D13,SALERYCODE,5,0)),(IF($D13=6,LY13,LZ13))))),MIN((VLOOKUP($D13,SALERYCODE,3,0)),(LW13+LX13))*(IF($D13=6,LZ13,((MIN((VLOOKUP($D13,SALERYCODE,5,0)),LZ13)))))))))/IF(AND($D13=2,'ראשי-פרטים כלליים וריכוז הוצאות'!$D$68&lt;&gt;4),1.2,1)</f>
        <v>0</v>
      </c>
      <c r="MC13" s="263"/>
      <c r="MD13" s="264"/>
      <c r="ME13" s="265"/>
      <c r="MF13" s="266"/>
      <c r="MG13" s="267">
        <f t="shared" si="97"/>
        <v>0</v>
      </c>
      <c r="MH13" s="260">
        <f>+(IF(OR($B13=0,$C13=0,$D13=0,$DC$2&gt;$OE$1),0,IF(OR(MC13=0,ME13=0,MF13=0),0,MIN((VLOOKUP($D13,SALERYCODE,3,0))*(IF($D13=6,MF13,ME13))*((MIN((VLOOKUP($D13,SALERYCODE,5,0)),(IF($D13=6,ME13,MF13))))),MIN((VLOOKUP($D13,SALERYCODE,3,0)),(MC13+MD13))*(IF($D13=6,MF13,((MIN((VLOOKUP($D13,SALERYCODE,5,0)),MF13)))))))))/IF(AND($D13=2,'ראשי-פרטים כלליים וריכוז הוצאות'!$D$68&lt;&gt;4),1.2,1)</f>
        <v>0</v>
      </c>
      <c r="MI13" s="263"/>
      <c r="MJ13" s="264"/>
      <c r="MK13" s="265"/>
      <c r="ML13" s="266"/>
      <c r="MM13" s="267">
        <f t="shared" si="98"/>
        <v>0</v>
      </c>
      <c r="MN13" s="260">
        <f>+(IF(OR($B13=0,$C13=0,$D13=0,$DC$2&gt;$OE$1),0,IF(OR(MI13=0,MK13=0,ML13=0),0,MIN((VLOOKUP($D13,SALERYCODE,3,0))*(IF($D13=6,ML13,MK13))*((MIN((VLOOKUP($D13,SALERYCODE,5,0)),(IF($D13=6,MK13,ML13))))),MIN((VLOOKUP($D13,SALERYCODE,3,0)),(MI13+MJ13))*(IF($D13=6,ML13,((MIN((VLOOKUP($D13,SALERYCODE,5,0)),ML13)))))))))/IF(AND($D13=2,'ראשי-פרטים כלליים וריכוז הוצאות'!$D$68&lt;&gt;4),1.2,1)</f>
        <v>0</v>
      </c>
      <c r="MO13" s="263"/>
      <c r="MP13" s="264"/>
      <c r="MQ13" s="265"/>
      <c r="MR13" s="266"/>
      <c r="MS13" s="267">
        <f t="shared" si="99"/>
        <v>0</v>
      </c>
      <c r="MT13" s="260">
        <f>+(IF(OR($B13=0,$C13=0,$D13=0,$DC$2&gt;$OE$1),0,IF(OR(MO13=0,MQ13=0,MR13=0),0,MIN((VLOOKUP($D13,SALERYCODE,3,0))*(IF($D13=6,MR13,MQ13))*((MIN((VLOOKUP($D13,SALERYCODE,5,0)),(IF($D13=6,MQ13,MR13))))),MIN((VLOOKUP($D13,SALERYCODE,3,0)),(MO13+MP13))*(IF($D13=6,MR13,((MIN((VLOOKUP($D13,SALERYCODE,5,0)),MR13)))))))))/IF(AND($D13=2,'ראשי-פרטים כלליים וריכוז הוצאות'!$D$68&lt;&gt;4),1.2,1)</f>
        <v>0</v>
      </c>
      <c r="MU13" s="263"/>
      <c r="MV13" s="264"/>
      <c r="MW13" s="265"/>
      <c r="MX13" s="266"/>
      <c r="MY13" s="267">
        <f t="shared" si="100"/>
        <v>0</v>
      </c>
      <c r="MZ13" s="260">
        <f>+(IF(OR($B13=0,$C13=0,$D13=0,$DC$2&gt;$OE$1),0,IF(OR(MU13=0,MW13=0,MX13=0),0,MIN((VLOOKUP($D13,SALERYCODE,3,0))*(IF($D13=6,MX13,MW13))*((MIN((VLOOKUP($D13,SALERYCODE,5,0)),(IF($D13=6,MW13,MX13))))),MIN((VLOOKUP($D13,SALERYCODE,3,0)),(MU13+MV13))*(IF($D13=6,MX13,((MIN((VLOOKUP($D13,SALERYCODE,5,0)),MX13)))))))))/IF(AND($D13=2,'ראשי-פרטים כלליים וריכוז הוצאות'!$D$68&lt;&gt;4),1.2,1)</f>
        <v>0</v>
      </c>
      <c r="NA13" s="263"/>
      <c r="NB13" s="264"/>
      <c r="NC13" s="265"/>
      <c r="ND13" s="266"/>
      <c r="NE13" s="267">
        <f t="shared" si="101"/>
        <v>0</v>
      </c>
      <c r="NF13" s="260">
        <f>+(IF(OR($B13=0,$C13=0,$D13=0,$DC$2&gt;$OE$1),0,IF(OR(NA13=0,NC13=0,ND13=0),0,MIN((VLOOKUP($D13,SALERYCODE,3,0))*(IF($D13=6,ND13,NC13))*((MIN((VLOOKUP($D13,SALERYCODE,5,0)),(IF($D13=6,NC13,ND13))))),MIN((VLOOKUP($D13,SALERYCODE,3,0)),(NA13+NB13))*(IF($D13=6,ND13,((MIN((VLOOKUP($D13,SALERYCODE,5,0)),ND13)))))))))/IF(AND($D13=2,'ראשי-פרטים כלליים וריכוז הוצאות'!$D$68&lt;&gt;4),1.2,1)</f>
        <v>0</v>
      </c>
      <c r="NG13" s="263"/>
      <c r="NH13" s="264"/>
      <c r="NI13" s="265"/>
      <c r="NJ13" s="266"/>
      <c r="NK13" s="267">
        <f t="shared" si="102"/>
        <v>0</v>
      </c>
      <c r="NL13" s="260">
        <f>+(IF(OR($B13=0,$C13=0,$D13=0,$DC$2&gt;$OE$1),0,IF(OR(NG13=0,NI13=0,NJ13=0),0,MIN((VLOOKUP($D13,SALERYCODE,3,0))*(IF($D13=6,NJ13,NI13))*((MIN((VLOOKUP($D13,SALERYCODE,5,0)),(IF($D13=6,NI13,NJ13))))),MIN((VLOOKUP($D13,SALERYCODE,3,0)),(NG13+NH13))*(IF($D13=6,NJ13,((MIN((VLOOKUP($D13,SALERYCODE,5,0)),NJ13)))))))))/IF(AND($D13=2,'ראשי-פרטים כלליים וריכוז הוצאות'!$D$68&lt;&gt;4),1.2,1)</f>
        <v>0</v>
      </c>
      <c r="NM13" s="263"/>
      <c r="NN13" s="264"/>
      <c r="NO13" s="265"/>
      <c r="NP13" s="266"/>
      <c r="NQ13" s="267">
        <f t="shared" si="103"/>
        <v>0</v>
      </c>
      <c r="NR13" s="260">
        <f>+(IF(OR($B13=0,$C13=0,$D13=0,$DC$2&gt;$OE$1),0,IF(OR(NM13=0,NO13=0,NP13=0),0,MIN((VLOOKUP($D13,SALERYCODE,3,0))*(IF($D13=6,NP13,NO13))*((MIN((VLOOKUP($D13,SALERYCODE,5,0)),(IF($D13=6,NO13,NP13))))),MIN((VLOOKUP($D13,SALERYCODE,3,0)),(NM13+NN13))*(IF($D13=6,NP13,((MIN((VLOOKUP($D13,SALERYCODE,5,0)),NP13)))))))))/IF(AND($D13=2,'ראשי-פרטים כלליים וריכוז הוצאות'!$D$68&lt;&gt;4),1.2,1)</f>
        <v>0</v>
      </c>
      <c r="NS13" s="263"/>
      <c r="NT13" s="264"/>
      <c r="NU13" s="265"/>
      <c r="NV13" s="266"/>
      <c r="NW13" s="267">
        <f t="shared" si="104"/>
        <v>0</v>
      </c>
      <c r="NX13" s="260">
        <f>+(IF(OR($B13=0,$C13=0,$D13=0,$DC$2&gt;$OE$1),0,IF(OR(NS13=0,NU13=0,NV13=0),0,MIN((VLOOKUP($D13,SALERYCODE,3,0))*(IF($D13=6,NV13,NU13))*((MIN((VLOOKUP($D13,SALERYCODE,5,0)),(IF($D13=6,NU13,NV13))))),MIN((VLOOKUP($D13,SALERYCODE,3,0)),(NS13+NT13))*(IF($D13=6,NV13,((MIN((VLOOKUP($D13,SALERYCODE,5,0)),NV13)))))))))/IF(AND($D13=2,'ראשי-פרטים כלליים וריכוז הוצאות'!$D$68&lt;&gt;4),1.2,1)</f>
        <v>0</v>
      </c>
      <c r="NY13" s="263"/>
      <c r="NZ13" s="264"/>
      <c r="OA13" s="265"/>
      <c r="OB13" s="266"/>
      <c r="OC13" s="267">
        <f t="shared" si="105"/>
        <v>0</v>
      </c>
      <c r="OD13" s="260">
        <f>+(IF(OR($B13=0,$C13=0,$D13=0,$DC$2&gt;$OE$1),0,IF(OR(NY13=0,OA13=0,OB13=0),0,MIN((VLOOKUP($D13,SALERYCODE,3,0))*(IF($D13=6,OB13,OA13))*((MIN((VLOOKUP($D13,SALERYCODE,5,0)),(IF($D13=6,OA13,OB13))))),MIN((VLOOKUP($D13,SALERYCODE,3,0)),(NY13+NZ13))*(IF($D13=6,OB13,((MIN((VLOOKUP($D13,SALERYCODE,5,0)),OB13)))))))))/IF(AND($D13=2,'ראשי-פרטים כלליים וריכוז הוצאות'!$D$68&lt;&gt;4),1.2,1)</f>
        <v>0</v>
      </c>
      <c r="OE13" s="275">
        <f t="shared" si="111"/>
        <v>0</v>
      </c>
      <c r="OF13" s="283">
        <f t="shared" si="112"/>
        <v>9.9999999999999995E-7</v>
      </c>
      <c r="OG13" s="276">
        <f t="shared" si="113"/>
        <v>0</v>
      </c>
      <c r="OH13" s="275">
        <f t="shared" si="114"/>
        <v>0</v>
      </c>
      <c r="OI13" s="275">
        <v>0</v>
      </c>
      <c r="OJ13" s="258">
        <f t="shared" si="115"/>
        <v>0</v>
      </c>
      <c r="OK13" s="284"/>
      <c r="OL13" s="116">
        <f>MIN(OJ13+OK13*OF13*OE13/$OL$1/IF(AND($D13=2,'ראשי-פרטים כלליים וריכוז הוצאות'!$D$68&lt;&gt;4),1.2,1),IF($D13&gt;0,VLOOKUP($D13,SALERYCODE,3,0)*12*OG13,0))</f>
        <v>0</v>
      </c>
      <c r="OM13" s="95">
        <f t="shared" si="106"/>
        <v>0</v>
      </c>
      <c r="ON13" s="11">
        <f t="shared" si="107"/>
        <v>0</v>
      </c>
      <c r="OO13" s="11">
        <f t="shared" si="108"/>
        <v>0</v>
      </c>
      <c r="OP13" s="22">
        <f t="shared" si="109"/>
        <v>0</v>
      </c>
      <c r="OQ13" s="11">
        <f t="shared" si="110"/>
        <v>0</v>
      </c>
      <c r="OR13" s="11">
        <f t="shared" si="116"/>
        <v>0</v>
      </c>
      <c r="OS13" s="35"/>
      <c r="OT13" s="35"/>
      <c r="OU13" s="43"/>
    </row>
    <row r="14" spans="1:500" ht="24" customHeight="1" x14ac:dyDescent="0.2">
      <c r="A14" s="282">
        <v>11</v>
      </c>
      <c r="B14" s="269"/>
      <c r="C14" s="270"/>
      <c r="D14" s="271"/>
      <c r="E14" s="263"/>
      <c r="F14" s="264"/>
      <c r="G14" s="265"/>
      <c r="H14" s="266"/>
      <c r="I14" s="267">
        <f t="shared" si="41"/>
        <v>0</v>
      </c>
      <c r="J14" s="260">
        <f>(IF(OR($B14=0,$C14=0,$D14=0,$E$2&gt;$OE$1),0,IF(OR($E14=0,$G14=0,$H14=0),0,MIN((VLOOKUP($D14,SALERYCODE,3,0))*(IF($D14=6,$H14,$G14))*((MIN((VLOOKUP($D14,SALERYCODE,5,0)),(IF($D14=6,$G14,$H14))))),MIN((VLOOKUP($D14,SALERYCODE,3,0)),($E14+$F14))*(IF($D14=6,$H14,((MIN((VLOOKUP($D14,SALERYCODE,5,0)),$H14)))))))))/IF(AND($D14=2,'ראשי-פרטים כלליים וריכוז הוצאות'!$D$68&lt;&gt;4),1.2,1)</f>
        <v>0</v>
      </c>
      <c r="K14" s="263"/>
      <c r="L14" s="264"/>
      <c r="M14" s="265"/>
      <c r="N14" s="266"/>
      <c r="O14" s="267">
        <f t="shared" si="42"/>
        <v>0</v>
      </c>
      <c r="P14" s="260">
        <f>+(IF(OR($B14=0,$C14=0,$D14=0,$K$2&gt;$OE$1),0,IF(OR($K14=0,$M14=0,$N14=0),0,MIN((VLOOKUP($D14,SALERYCODE,3,0))*(IF($D14=6,$N14,$M14))*((MIN((VLOOKUP($D14,SALERYCODE,5,0)),(IF($D14=6,$M14,$N14))))),MIN((VLOOKUP($D14,SALERYCODE,3,0)),($K14+$L14))*(IF($D14=6,$N14,((MIN((VLOOKUP($D14,SALERYCODE,5,0)),$N14)))))))))/IF(AND($D14=2,'ראשי-פרטים כלליים וריכוז הוצאות'!$D$68&lt;&gt;4),1.2,1)</f>
        <v>0</v>
      </c>
      <c r="Q14" s="263"/>
      <c r="R14" s="264"/>
      <c r="S14" s="265"/>
      <c r="T14" s="266"/>
      <c r="U14" s="267">
        <f t="shared" si="43"/>
        <v>0</v>
      </c>
      <c r="V14" s="260">
        <f>+(IF(OR($B14=0,$C14=0,$D14=0,$Q$2&gt;$OE$1),0,IF(OR(Q14=0,S14=0,T14=0),0,MIN((VLOOKUP($D14,SALERYCODE,3,0))*(IF($D14=6,T14,S14))*((MIN((VLOOKUP($D14,SALERYCODE,5,0)),(IF($D14=6,S14,T14))))),MIN((VLOOKUP($D14,SALERYCODE,3,0)),(Q14+R14))*(IF($D14=6,T14,((MIN((VLOOKUP($D14,SALERYCODE,5,0)),T14)))))))))/IF(AND($D14=2,'ראשי-פרטים כלליים וריכוז הוצאות'!$D$68&lt;&gt;4),1.2,1)</f>
        <v>0</v>
      </c>
      <c r="W14" s="263"/>
      <c r="X14" s="264"/>
      <c r="Y14" s="265"/>
      <c r="Z14" s="266"/>
      <c r="AA14" s="267">
        <f t="shared" si="44"/>
        <v>0</v>
      </c>
      <c r="AB14" s="260">
        <f>+(IF(OR($B14=0,$C14=0,$D14=0,$W$2&gt;$OE$1),0,IF(OR(W14=0,Y14=0,Z14=0),0,MIN((VLOOKUP($D14,SALERYCODE,3,0))*(IF($D14=6,Z14,Y14))*((MIN((VLOOKUP($D14,SALERYCODE,5,0)),(IF($D14=6,Y14,Z14))))),MIN((VLOOKUP($D14,SALERYCODE,3,0)),(W14+X14))*(IF($D14=6,Z14,((MIN((VLOOKUP($D14,SALERYCODE,5,0)),Z14)))))))))/IF(AND($D14=2,'ראשי-פרטים כלליים וריכוז הוצאות'!$D$68&lt;&gt;4),1.2,1)</f>
        <v>0</v>
      </c>
      <c r="AC14" s="263"/>
      <c r="AD14" s="264"/>
      <c r="AE14" s="265"/>
      <c r="AF14" s="266"/>
      <c r="AG14" s="267">
        <f t="shared" si="45"/>
        <v>0</v>
      </c>
      <c r="AH14" s="260">
        <f>+(IF(OR($B14=0,$C14=0,$D14=0,$AC$2&gt;$OE$1),0,IF(OR(AC14=0,AE14=0,AF14=0),0,MIN((VLOOKUP($D14,SALERYCODE,3,0))*(IF($D14=6,AF14,AE14))*((MIN((VLOOKUP($D14,SALERYCODE,5,0)),(IF($D14=6,AE14,AF14))))),MIN((VLOOKUP($D14,SALERYCODE,3,0)),(AC14+AD14))*(IF($D14=6,AF14,((MIN((VLOOKUP($D14,SALERYCODE,5,0)),AF14)))))))))/IF(AND($D14=2,'ראשי-פרטים כלליים וריכוז הוצאות'!$D$68&lt;&gt;4),1.2,1)</f>
        <v>0</v>
      </c>
      <c r="AI14" s="263"/>
      <c r="AJ14" s="264"/>
      <c r="AK14" s="265"/>
      <c r="AL14" s="266"/>
      <c r="AM14" s="267">
        <f t="shared" si="46"/>
        <v>0</v>
      </c>
      <c r="AN14" s="260">
        <f>+(IF(OR($B14=0,$C14=0,$D14=0,$AI$2&gt;$OE$1),0,IF(OR(AI14=0,AK14=0,AL14=0),0,MIN((VLOOKUP($D14,SALERYCODE,3,0))*(IF($D14=6,AL14,AK14))*((MIN((VLOOKUP($D14,SALERYCODE,5,0)),(IF($D14=6,AK14,AL14))))),MIN((VLOOKUP($D14,SALERYCODE,3,0)),(AI14+AJ14))*(IF($D14=6,AL14,((MIN((VLOOKUP($D14,SALERYCODE,5,0)),AL14)))))))))/IF(AND($D14=2,'ראשי-פרטים כלליים וריכוז הוצאות'!$D$68&lt;&gt;4),1.2,1)</f>
        <v>0</v>
      </c>
      <c r="AO14" s="263"/>
      <c r="AP14" s="264"/>
      <c r="AQ14" s="265"/>
      <c r="AR14" s="266"/>
      <c r="AS14" s="267">
        <f t="shared" si="47"/>
        <v>0</v>
      </c>
      <c r="AT14" s="260">
        <f>+(IF(OR($B14=0,$C14=0,$D14=0,$AO$2&gt;$OE$1),0,IF(OR(AO14=0,AQ14=0,AR14=0),0,MIN((VLOOKUP($D14,SALERYCODE,3,0))*(IF($D14=6,AR14,AQ14))*((MIN((VLOOKUP($D14,SALERYCODE,5,0)),(IF($D14=6,AQ14,AR14))))),MIN((VLOOKUP($D14,SALERYCODE,3,0)),(AO14+AP14))*(IF($D14=6,AR14,((MIN((VLOOKUP($D14,SALERYCODE,5,0)),AR14)))))))))/IF(AND($D14=2,'ראשי-פרטים כלליים וריכוז הוצאות'!$D$68&lt;&gt;4),1.2,1)</f>
        <v>0</v>
      </c>
      <c r="AU14" s="263"/>
      <c r="AV14" s="264"/>
      <c r="AW14" s="265"/>
      <c r="AX14" s="266"/>
      <c r="AY14" s="267">
        <f t="shared" si="48"/>
        <v>0</v>
      </c>
      <c r="AZ14" s="260">
        <f>+(IF(OR($B14=0,$C14=0,$D14=0,$AU$2&gt;$OE$1),0,IF(OR(AU14=0,AW14=0,AX14=0),0,MIN((VLOOKUP($D14,SALERYCODE,3,0))*(IF($D14=6,AX14,AW14))*((MIN((VLOOKUP($D14,SALERYCODE,5,0)),(IF($D14=6,AW14,AX14))))),MIN((VLOOKUP($D14,SALERYCODE,3,0)),(AU14+AV14))*(IF($D14=6,AX14,((MIN((VLOOKUP($D14,SALERYCODE,5,0)),AX14)))))))))/IF(AND($D14=2,'ראשי-פרטים כלליים וריכוז הוצאות'!$D$68&lt;&gt;4),1.2,1)</f>
        <v>0</v>
      </c>
      <c r="BA14" s="263"/>
      <c r="BB14" s="264"/>
      <c r="BC14" s="265"/>
      <c r="BD14" s="266"/>
      <c r="BE14" s="267">
        <f t="shared" si="49"/>
        <v>0</v>
      </c>
      <c r="BF14" s="260">
        <f>+(IF(OR($B14=0,$C14=0,$D14=0,$BA$2&gt;$OE$1),0,IF(OR(BA14=0,BC14=0,BD14=0),0,MIN((VLOOKUP($D14,SALERYCODE,3,0))*(IF($D14=6,BD14,BC14))*((MIN((VLOOKUP($D14,SALERYCODE,5,0)),(IF($D14=6,BC14,BD14))))),MIN((VLOOKUP($D14,SALERYCODE,3,0)),(BA14+BB14))*(IF($D14=6,BD14,((MIN((VLOOKUP($D14,SALERYCODE,5,0)),BD14)))))))))/IF(AND($D14=2,'ראשי-פרטים כלליים וריכוז הוצאות'!$D$68&lt;&gt;4),1.2,1)</f>
        <v>0</v>
      </c>
      <c r="BG14" s="263"/>
      <c r="BH14" s="264"/>
      <c r="BI14" s="265"/>
      <c r="BJ14" s="266"/>
      <c r="BK14" s="267">
        <f t="shared" si="50"/>
        <v>0</v>
      </c>
      <c r="BL14" s="260">
        <f>+(IF(OR($B14=0,$C14=0,$D14=0,$BG$2&gt;$OE$1),0,IF(OR(BG14=0,BI14=0,BJ14=0),0,MIN((VLOOKUP($D14,SALERYCODE,3,0))*(IF($D14=6,BJ14,BI14))*((MIN((VLOOKUP($D14,SALERYCODE,5,0)),(IF($D14=6,BI14,BJ14))))),MIN((VLOOKUP($D14,SALERYCODE,3,0)),(BG14+BH14))*(IF($D14=6,BJ14,((MIN((VLOOKUP($D14,SALERYCODE,5,0)),BJ14)))))))))/IF(AND($D14=2,'ראשי-פרטים כלליים וריכוז הוצאות'!$D$68&lt;&gt;4),1.2,1)</f>
        <v>0</v>
      </c>
      <c r="BM14" s="263"/>
      <c r="BN14" s="264"/>
      <c r="BO14" s="265"/>
      <c r="BP14" s="266"/>
      <c r="BQ14" s="267">
        <f t="shared" si="51"/>
        <v>0</v>
      </c>
      <c r="BR14" s="260">
        <f>+(IF(OR($B14=0,$C14=0,$D14=0,$BM$2&gt;$OE$1),0,IF(OR(BM14=0,BO14=0,BP14=0),0,MIN((VLOOKUP($D14,SALERYCODE,3,0))*(IF($D14=6,BP14,BO14))*((MIN((VLOOKUP($D14,SALERYCODE,5,0)),(IF($D14=6,BO14,BP14))))),MIN((VLOOKUP($D14,SALERYCODE,3,0)),(BM14+BN14))*(IF($D14=6,BP14,((MIN((VLOOKUP($D14,SALERYCODE,5,0)),BP14)))))))))/IF(AND($D14=2,'ראשי-פרטים כלליים וריכוז הוצאות'!$D$68&lt;&gt;4),1.2,1)</f>
        <v>0</v>
      </c>
      <c r="BS14" s="263"/>
      <c r="BT14" s="264"/>
      <c r="BU14" s="265"/>
      <c r="BV14" s="266"/>
      <c r="BW14" s="267">
        <f t="shared" si="52"/>
        <v>0</v>
      </c>
      <c r="BX14" s="260">
        <f>+(IF(OR($B14=0,$C14=0,$D14=0,$BS$2&gt;$OE$1),0,IF(OR(BS14=0,BU14=0,BV14=0),0,MIN((VLOOKUP($D14,SALERYCODE,3,0))*(IF($D14=6,BV14,BU14))*((MIN((VLOOKUP($D14,SALERYCODE,5,0)),(IF($D14=6,BU14,BV14))))),MIN((VLOOKUP($D14,SALERYCODE,3,0)),(BS14+BT14))*(IF($D14=6,BV14,((MIN((VLOOKUP($D14,SALERYCODE,5,0)),BV14)))))))))/IF(AND($D14=2,'ראשי-פרטים כלליים וריכוז הוצאות'!$D$68&lt;&gt;4),1.2,1)</f>
        <v>0</v>
      </c>
      <c r="BY14" s="263"/>
      <c r="BZ14" s="264"/>
      <c r="CA14" s="265"/>
      <c r="CB14" s="266"/>
      <c r="CC14" s="267">
        <f t="shared" si="53"/>
        <v>0</v>
      </c>
      <c r="CD14" s="260">
        <f>+(IF(OR($B14=0,$C14=0,$D14=0,$BY$2&gt;$OE$1),0,IF(OR(BY14=0,CA14=0,CB14=0),0,MIN((VLOOKUP($D14,SALERYCODE,3,0))*(IF($D14=6,CB14,CA14))*((MIN((VLOOKUP($D14,SALERYCODE,5,0)),(IF($D14=6,CA14,CB14))))),MIN((VLOOKUP($D14,SALERYCODE,3,0)),(BY14+BZ14))*(IF($D14=6,CB14,((MIN((VLOOKUP($D14,SALERYCODE,5,0)),CB14)))))))))/IF(AND($D14=2,'ראשי-פרטים כלליים וריכוז הוצאות'!$D$68&lt;&gt;4),1.2,1)</f>
        <v>0</v>
      </c>
      <c r="CE14" s="263"/>
      <c r="CF14" s="264"/>
      <c r="CG14" s="265"/>
      <c r="CH14" s="266"/>
      <c r="CI14" s="267">
        <f t="shared" si="54"/>
        <v>0</v>
      </c>
      <c r="CJ14" s="260">
        <f>+(IF(OR($B14=0,$C14=0,$D14=0,$CE$2&gt;$OE$1),0,IF(OR(CE14=0,CG14=0,CH14=0),0,MIN((VLOOKUP($D14,SALERYCODE,3,0))*(IF($D14=6,CH14,CG14))*((MIN((VLOOKUP($D14,SALERYCODE,5,0)),(IF($D14=6,CG14,CH14))))),MIN((VLOOKUP($D14,SALERYCODE,3,0)),(CE14+CF14))*(IF($D14=6,CH14,((MIN((VLOOKUP($D14,SALERYCODE,5,0)),CH14)))))))))/IF(AND($D14=2,'ראשי-פרטים כלליים וריכוז הוצאות'!$D$68&lt;&gt;4),1.2,1)</f>
        <v>0</v>
      </c>
      <c r="CK14" s="263"/>
      <c r="CL14" s="264"/>
      <c r="CM14" s="265"/>
      <c r="CN14" s="266"/>
      <c r="CO14" s="267">
        <f t="shared" si="55"/>
        <v>0</v>
      </c>
      <c r="CP14" s="260">
        <f>+(IF(OR($B14=0,$C14=0,$D14=0,$CK$2&gt;$OE$1),0,IF(OR(CK14=0,CM14=0,CN14=0),0,MIN((VLOOKUP($D14,SALERYCODE,3,0))*(IF($D14=6,CN14,CM14))*((MIN((VLOOKUP($D14,SALERYCODE,5,0)),(IF($D14=6,CM14,CN14))))),MIN((VLOOKUP($D14,SALERYCODE,3,0)),(CK14+CL14))*(IF($D14=6,CN14,((MIN((VLOOKUP($D14,SALERYCODE,5,0)),CN14)))))))))/IF(AND($D14=2,'ראשי-פרטים כלליים וריכוז הוצאות'!$D$68&lt;&gt;4),1.2,1)</f>
        <v>0</v>
      </c>
      <c r="CQ14" s="263"/>
      <c r="CR14" s="264"/>
      <c r="CS14" s="265"/>
      <c r="CT14" s="266"/>
      <c r="CU14" s="267">
        <f t="shared" si="56"/>
        <v>0</v>
      </c>
      <c r="CV14" s="260">
        <f>+(IF(OR($B14=0,$C14=0,$D14=0,$CQ$2&gt;$OE$1),0,IF(OR(CQ14=0,CS14=0,CT14=0),0,MIN((VLOOKUP($D14,SALERYCODE,3,0))*(IF($D14=6,CT14,CS14))*((MIN((VLOOKUP($D14,SALERYCODE,5,0)),(IF($D14=6,CS14,CT14))))),MIN((VLOOKUP($D14,SALERYCODE,3,0)),(CQ14+CR14))*(IF($D14=6,CT14,((MIN((VLOOKUP($D14,SALERYCODE,5,0)),CT14)))))))))/IF(AND($D14=2,'ראשי-פרטים כלליים וריכוז הוצאות'!$D$68&lt;&gt;4),1.2,1)</f>
        <v>0</v>
      </c>
      <c r="CW14" s="263"/>
      <c r="CX14" s="264"/>
      <c r="CY14" s="265"/>
      <c r="CZ14" s="266"/>
      <c r="DA14" s="267">
        <f t="shared" si="57"/>
        <v>0</v>
      </c>
      <c r="DB14" s="260">
        <f>+(IF(OR($B14=0,$C14=0,$D14=0,$CW$2&gt;$OE$1),0,IF(OR(CW14=0,CY14=0,CZ14=0),0,MIN((VLOOKUP($D14,SALERYCODE,3,0))*(IF($D14=6,CZ14,CY14))*((MIN((VLOOKUP($D14,SALERYCODE,5,0)),(IF($D14=6,CY14,CZ14))))),MIN((VLOOKUP($D14,SALERYCODE,3,0)),(CW14+CX14))*(IF($D14=6,CZ14,((MIN((VLOOKUP($D14,SALERYCODE,5,0)),CZ14)))))))))/IF(AND($D14=2,'ראשי-פרטים כלליים וריכוז הוצאות'!$D$68&lt;&gt;4),1.2,1)</f>
        <v>0</v>
      </c>
      <c r="DC14" s="263"/>
      <c r="DD14" s="264"/>
      <c r="DE14" s="265"/>
      <c r="DF14" s="266"/>
      <c r="DG14" s="267">
        <f t="shared" si="58"/>
        <v>0</v>
      </c>
      <c r="DH14" s="260">
        <f>+(IF(OR($B14=0,$C14=0,$D14=0,$DC$2&gt;$OE$1),0,IF(OR(DC14=0,DE14=0,DF14=0),0,MIN((VLOOKUP($D14,SALERYCODE,3,0))*(IF($D14=6,DF14,DE14))*((MIN((VLOOKUP($D14,SALERYCODE,5,0)),(IF($D14=6,DE14,DF14))))),MIN((VLOOKUP($D14,SALERYCODE,3,0)),(DC14+DD14))*(IF($D14=6,DF14,((MIN((VLOOKUP($D14,SALERYCODE,5,0)),DF14)))))))))/IF(AND($D14=2,'ראשי-פרטים כלליים וריכוז הוצאות'!$D$68&lt;&gt;4),1.2,1)</f>
        <v>0</v>
      </c>
      <c r="DI14" s="263"/>
      <c r="DJ14" s="264"/>
      <c r="DK14" s="265"/>
      <c r="DL14" s="266"/>
      <c r="DM14" s="267">
        <f t="shared" si="59"/>
        <v>0</v>
      </c>
      <c r="DN14" s="260">
        <f>+(IF(OR($B14=0,$C14=0,$D14=0,$DC$2&gt;$OE$1),0,IF(OR(DI14=0,DK14=0,DL14=0),0,MIN((VLOOKUP($D14,SALERYCODE,3,0))*(IF($D14=6,DL14,DK14))*((MIN((VLOOKUP($D14,SALERYCODE,5,0)),(IF($D14=6,DK14,DL14))))),MIN((VLOOKUP($D14,SALERYCODE,3,0)),(DI14+DJ14))*(IF($D14=6,DL14,((MIN((VLOOKUP($D14,SALERYCODE,5,0)),DL14)))))))))/IF(AND($D14=2,'ראשי-פרטים כלליים וריכוז הוצאות'!$D$68&lt;&gt;4),1.2,1)</f>
        <v>0</v>
      </c>
      <c r="DO14" s="263"/>
      <c r="DP14" s="264"/>
      <c r="DQ14" s="265"/>
      <c r="DR14" s="266"/>
      <c r="DS14" s="267">
        <f t="shared" si="60"/>
        <v>0</v>
      </c>
      <c r="DT14" s="260">
        <f>+(IF(OR($B14=0,$C14=0,$D14=0,$DC$2&gt;$OE$1),0,IF(OR(DO14=0,DQ14=0,DR14=0),0,MIN((VLOOKUP($D14,SALERYCODE,3,0))*(IF($D14=6,DR14,DQ14))*((MIN((VLOOKUP($D14,SALERYCODE,5,0)),(IF($D14=6,DQ14,DR14))))),MIN((VLOOKUP($D14,SALERYCODE,3,0)),(DO14+DP14))*(IF($D14=6,DR14,((MIN((VLOOKUP($D14,SALERYCODE,5,0)),DR14)))))))))/IF(AND($D14=2,'ראשי-פרטים כלליים וריכוז הוצאות'!$D$68&lt;&gt;4),1.2,1)</f>
        <v>0</v>
      </c>
      <c r="DU14" s="263"/>
      <c r="DV14" s="264"/>
      <c r="DW14" s="265"/>
      <c r="DX14" s="266"/>
      <c r="DY14" s="267">
        <f t="shared" si="61"/>
        <v>0</v>
      </c>
      <c r="DZ14" s="260">
        <f>+(IF(OR($B14=0,$C14=0,$D14=0,$DC$2&gt;$OE$1),0,IF(OR(DU14=0,DW14=0,DX14=0),0,MIN((VLOOKUP($D14,SALERYCODE,3,0))*(IF($D14=6,DX14,DW14))*((MIN((VLOOKUP($D14,SALERYCODE,5,0)),(IF($D14=6,DW14,DX14))))),MIN((VLOOKUP($D14,SALERYCODE,3,0)),(DU14+DV14))*(IF($D14=6,DX14,((MIN((VLOOKUP($D14,SALERYCODE,5,0)),DX14)))))))))/IF(AND($D14=2,'ראשי-פרטים כלליים וריכוז הוצאות'!$D$68&lt;&gt;4),1.2,1)</f>
        <v>0</v>
      </c>
      <c r="EA14" s="263"/>
      <c r="EB14" s="264"/>
      <c r="EC14" s="265"/>
      <c r="ED14" s="266"/>
      <c r="EE14" s="267">
        <f t="shared" si="62"/>
        <v>0</v>
      </c>
      <c r="EF14" s="260">
        <f>+(IF(OR($B14=0,$C14=0,$D14=0,$DC$2&gt;$OE$1),0,IF(OR(EA14=0,EC14=0,ED14=0),0,MIN((VLOOKUP($D14,SALERYCODE,3,0))*(IF($D14=6,ED14,EC14))*((MIN((VLOOKUP($D14,SALERYCODE,5,0)),(IF($D14=6,EC14,ED14))))),MIN((VLOOKUP($D14,SALERYCODE,3,0)),(EA14+EB14))*(IF($D14=6,ED14,((MIN((VLOOKUP($D14,SALERYCODE,5,0)),ED14)))))))))/IF(AND($D14=2,'ראשי-פרטים כלליים וריכוז הוצאות'!$D$68&lt;&gt;4),1.2,1)</f>
        <v>0</v>
      </c>
      <c r="EG14" s="263"/>
      <c r="EH14" s="264"/>
      <c r="EI14" s="265"/>
      <c r="EJ14" s="266"/>
      <c r="EK14" s="267">
        <f t="shared" si="63"/>
        <v>0</v>
      </c>
      <c r="EL14" s="260">
        <f>+(IF(OR($B14=0,$C14=0,$D14=0,$DC$2&gt;$OE$1),0,IF(OR(EG14=0,EI14=0,EJ14=0),0,MIN((VLOOKUP($D14,SALERYCODE,3,0))*(IF($D14=6,EJ14,EI14))*((MIN((VLOOKUP($D14,SALERYCODE,5,0)),(IF($D14=6,EI14,EJ14))))),MIN((VLOOKUP($D14,SALERYCODE,3,0)),(EG14+EH14))*(IF($D14=6,EJ14,((MIN((VLOOKUP($D14,SALERYCODE,5,0)),EJ14)))))))))/IF(AND($D14=2,'ראשי-פרטים כלליים וריכוז הוצאות'!$D$68&lt;&gt;4),1.2,1)</f>
        <v>0</v>
      </c>
      <c r="EM14" s="263"/>
      <c r="EN14" s="264"/>
      <c r="EO14" s="265"/>
      <c r="EP14" s="266"/>
      <c r="EQ14" s="267">
        <f t="shared" si="64"/>
        <v>0</v>
      </c>
      <c r="ER14" s="260">
        <f>+(IF(OR($B14=0,$C14=0,$D14=0,$DC$2&gt;$OE$1),0,IF(OR(EM14=0,EO14=0,EP14=0),0,MIN((VLOOKUP($D14,SALERYCODE,3,0))*(IF($D14=6,EP14,EO14))*((MIN((VLOOKUP($D14,SALERYCODE,5,0)),(IF($D14=6,EO14,EP14))))),MIN((VLOOKUP($D14,SALERYCODE,3,0)),(EM14+EN14))*(IF($D14=6,EP14,((MIN((VLOOKUP($D14,SALERYCODE,5,0)),EP14)))))))))/IF(AND($D14=2,'ראשי-פרטים כלליים וריכוז הוצאות'!$D$68&lt;&gt;4),1.2,1)</f>
        <v>0</v>
      </c>
      <c r="ES14" s="263"/>
      <c r="ET14" s="264"/>
      <c r="EU14" s="265"/>
      <c r="EV14" s="266"/>
      <c r="EW14" s="267">
        <f t="shared" si="65"/>
        <v>0</v>
      </c>
      <c r="EX14" s="260">
        <f>+(IF(OR($B14=0,$C14=0,$D14=0,$DC$2&gt;$OE$1),0,IF(OR(ES14=0,EU14=0,EV14=0),0,MIN((VLOOKUP($D14,SALERYCODE,3,0))*(IF($D14=6,EV14,EU14))*((MIN((VLOOKUP($D14,SALERYCODE,5,0)),(IF($D14=6,EU14,EV14))))),MIN((VLOOKUP($D14,SALERYCODE,3,0)),(ES14+ET14))*(IF($D14=6,EV14,((MIN((VLOOKUP($D14,SALERYCODE,5,0)),EV14)))))))))/IF(AND($D14=2,'ראשי-פרטים כלליים וריכוז הוצאות'!$D$68&lt;&gt;4),1.2,1)</f>
        <v>0</v>
      </c>
      <c r="EY14" s="263"/>
      <c r="EZ14" s="264"/>
      <c r="FA14" s="265"/>
      <c r="FB14" s="266"/>
      <c r="FC14" s="267">
        <f t="shared" si="66"/>
        <v>0</v>
      </c>
      <c r="FD14" s="260">
        <f>+(IF(OR($B14=0,$C14=0,$D14=0,$DC$2&gt;$OE$1),0,IF(OR(EY14=0,FA14=0,FB14=0),0,MIN((VLOOKUP($D14,SALERYCODE,3,0))*(IF($D14=6,FB14,FA14))*((MIN((VLOOKUP($D14,SALERYCODE,5,0)),(IF($D14=6,FA14,FB14))))),MIN((VLOOKUP($D14,SALERYCODE,3,0)),(EY14+EZ14))*(IF($D14=6,FB14,((MIN((VLOOKUP($D14,SALERYCODE,5,0)),FB14)))))))))/IF(AND($D14=2,'ראשי-פרטים כלליים וריכוז הוצאות'!$D$68&lt;&gt;4),1.2,1)</f>
        <v>0</v>
      </c>
      <c r="FE14" s="263"/>
      <c r="FF14" s="264"/>
      <c r="FG14" s="265"/>
      <c r="FH14" s="266"/>
      <c r="FI14" s="267">
        <f t="shared" si="67"/>
        <v>0</v>
      </c>
      <c r="FJ14" s="260">
        <f>+(IF(OR($B14=0,$C14=0,$D14=0,$DC$2&gt;$OE$1),0,IF(OR(FE14=0,FG14=0,FH14=0),0,MIN((VLOOKUP($D14,SALERYCODE,3,0))*(IF($D14=6,FH14,FG14))*((MIN((VLOOKUP($D14,SALERYCODE,5,0)),(IF($D14=6,FG14,FH14))))),MIN((VLOOKUP($D14,SALERYCODE,3,0)),(FE14+FF14))*(IF($D14=6,FH14,((MIN((VLOOKUP($D14,SALERYCODE,5,0)),FH14)))))))))/IF(AND($D14=2,'ראשי-פרטים כלליים וריכוז הוצאות'!$D$68&lt;&gt;4),1.2,1)</f>
        <v>0</v>
      </c>
      <c r="FK14" s="263"/>
      <c r="FL14" s="264"/>
      <c r="FM14" s="265"/>
      <c r="FN14" s="266"/>
      <c r="FO14" s="267">
        <f t="shared" si="68"/>
        <v>0</v>
      </c>
      <c r="FP14" s="260">
        <f>+(IF(OR($B14=0,$C14=0,$D14=0,$DC$2&gt;$OE$1),0,IF(OR(FK14=0,FM14=0,FN14=0),0,MIN((VLOOKUP($D14,SALERYCODE,3,0))*(IF($D14=6,FN14,FM14))*((MIN((VLOOKUP($D14,SALERYCODE,5,0)),(IF($D14=6,FM14,FN14))))),MIN((VLOOKUP($D14,SALERYCODE,3,0)),(FK14+FL14))*(IF($D14=6,FN14,((MIN((VLOOKUP($D14,SALERYCODE,5,0)),FN14)))))))))/IF(AND($D14=2,'ראשי-פרטים כלליים וריכוז הוצאות'!$D$68&lt;&gt;4),1.2,1)</f>
        <v>0</v>
      </c>
      <c r="FQ14" s="263"/>
      <c r="FR14" s="264"/>
      <c r="FS14" s="265"/>
      <c r="FT14" s="266"/>
      <c r="FU14" s="267">
        <f t="shared" si="69"/>
        <v>0</v>
      </c>
      <c r="FV14" s="260">
        <f>+(IF(OR($B14=0,$C14=0,$D14=0,$DC$2&gt;$OE$1),0,IF(OR(FQ14=0,FS14=0,FT14=0),0,MIN((VLOOKUP($D14,SALERYCODE,3,0))*(IF($D14=6,FT14,FS14))*((MIN((VLOOKUP($D14,SALERYCODE,5,0)),(IF($D14=6,FS14,FT14))))),MIN((VLOOKUP($D14,SALERYCODE,3,0)),(FQ14+FR14))*(IF($D14=6,FT14,((MIN((VLOOKUP($D14,SALERYCODE,5,0)),FT14)))))))))/IF(AND($D14=2,'ראשי-פרטים כלליים וריכוז הוצאות'!$D$68&lt;&gt;4),1.2,1)</f>
        <v>0</v>
      </c>
      <c r="FW14" s="263"/>
      <c r="FX14" s="264"/>
      <c r="FY14" s="265"/>
      <c r="FZ14" s="266"/>
      <c r="GA14" s="267">
        <f t="shared" si="70"/>
        <v>0</v>
      </c>
      <c r="GB14" s="260">
        <f>+(IF(OR($B14=0,$C14=0,$D14=0,$DC$2&gt;$OE$1),0,IF(OR(FW14=0,FY14=0,FZ14=0),0,MIN((VLOOKUP($D14,SALERYCODE,3,0))*(IF($D14=6,FZ14,FY14))*((MIN((VLOOKUP($D14,SALERYCODE,5,0)),(IF($D14=6,FY14,FZ14))))),MIN((VLOOKUP($D14,SALERYCODE,3,0)),(FW14+FX14))*(IF($D14=6,FZ14,((MIN((VLOOKUP($D14,SALERYCODE,5,0)),FZ14)))))))))/IF(AND($D14=2,'ראשי-פרטים כלליים וריכוז הוצאות'!$D$68&lt;&gt;4),1.2,1)</f>
        <v>0</v>
      </c>
      <c r="GC14" s="263"/>
      <c r="GD14" s="264"/>
      <c r="GE14" s="265"/>
      <c r="GF14" s="266"/>
      <c r="GG14" s="267">
        <f t="shared" si="71"/>
        <v>0</v>
      </c>
      <c r="GH14" s="260">
        <f>+(IF(OR($B14=0,$C14=0,$D14=0,$DC$2&gt;$OE$1),0,IF(OR(GC14=0,GE14=0,GF14=0),0,MIN((VLOOKUP($D14,SALERYCODE,3,0))*(IF($D14=6,GF14,GE14))*((MIN((VLOOKUP($D14,SALERYCODE,5,0)),(IF($D14=6,GE14,GF14))))),MIN((VLOOKUP($D14,SALERYCODE,3,0)),(GC14+GD14))*(IF($D14=6,GF14,((MIN((VLOOKUP($D14,SALERYCODE,5,0)),GF14)))))))))/IF(AND($D14=2,'ראשי-פרטים כלליים וריכוז הוצאות'!$D$68&lt;&gt;4),1.2,1)</f>
        <v>0</v>
      </c>
      <c r="GI14" s="263"/>
      <c r="GJ14" s="264"/>
      <c r="GK14" s="265"/>
      <c r="GL14" s="266"/>
      <c r="GM14" s="267">
        <f t="shared" si="72"/>
        <v>0</v>
      </c>
      <c r="GN14" s="260">
        <f>+(IF(OR($B14=0,$C14=0,$D14=0,$DC$2&gt;$OE$1),0,IF(OR(GI14=0,GK14=0,GL14=0),0,MIN((VLOOKUP($D14,SALERYCODE,3,0))*(IF($D14=6,GL14,GK14))*((MIN((VLOOKUP($D14,SALERYCODE,5,0)),(IF($D14=6,GK14,GL14))))),MIN((VLOOKUP($D14,SALERYCODE,3,0)),(GI14+GJ14))*(IF($D14=6,GL14,((MIN((VLOOKUP($D14,SALERYCODE,5,0)),GL14)))))))))/IF(AND($D14=2,'ראשי-פרטים כלליים וריכוז הוצאות'!$D$68&lt;&gt;4),1.2,1)</f>
        <v>0</v>
      </c>
      <c r="GO14" s="263"/>
      <c r="GP14" s="264"/>
      <c r="GQ14" s="265"/>
      <c r="GR14" s="266"/>
      <c r="GS14" s="267">
        <f t="shared" si="73"/>
        <v>0</v>
      </c>
      <c r="GT14" s="260">
        <f>+(IF(OR($B14=0,$C14=0,$D14=0,$DC$2&gt;$OE$1),0,IF(OR(GO14=0,GQ14=0,GR14=0),0,MIN((VLOOKUP($D14,SALERYCODE,3,0))*(IF($D14=6,GR14,GQ14))*((MIN((VLOOKUP($D14,SALERYCODE,5,0)),(IF($D14=6,GQ14,GR14))))),MIN((VLOOKUP($D14,SALERYCODE,3,0)),(GO14+GP14))*(IF($D14=6,GR14,((MIN((VLOOKUP($D14,SALERYCODE,5,0)),GR14)))))))))/IF(AND($D14=2,'ראשי-פרטים כלליים וריכוז הוצאות'!$D$68&lt;&gt;4),1.2,1)</f>
        <v>0</v>
      </c>
      <c r="GU14" s="263"/>
      <c r="GV14" s="264"/>
      <c r="GW14" s="265"/>
      <c r="GX14" s="266"/>
      <c r="GY14" s="267">
        <f t="shared" si="74"/>
        <v>0</v>
      </c>
      <c r="GZ14" s="260">
        <f>+(IF(OR($B14=0,$C14=0,$D14=0,$DC$2&gt;$OE$1),0,IF(OR(GU14=0,GW14=0,GX14=0),0,MIN((VLOOKUP($D14,SALERYCODE,3,0))*(IF($D14=6,GX14,GW14))*((MIN((VLOOKUP($D14,SALERYCODE,5,0)),(IF($D14=6,GW14,GX14))))),MIN((VLOOKUP($D14,SALERYCODE,3,0)),(GU14+GV14))*(IF($D14=6,GX14,((MIN((VLOOKUP($D14,SALERYCODE,5,0)),GX14)))))))))/IF(AND($D14=2,'ראשי-פרטים כלליים וריכוז הוצאות'!$D$68&lt;&gt;4),1.2,1)</f>
        <v>0</v>
      </c>
      <c r="HA14" s="263"/>
      <c r="HB14" s="264"/>
      <c r="HC14" s="265"/>
      <c r="HD14" s="266"/>
      <c r="HE14" s="267">
        <f t="shared" si="75"/>
        <v>0</v>
      </c>
      <c r="HF14" s="260">
        <f>+(IF(OR($B14=0,$C14=0,$D14=0,$DC$2&gt;$OE$1),0,IF(OR(HA14=0,HC14=0,HD14=0),0,MIN((VLOOKUP($D14,SALERYCODE,3,0))*(IF($D14=6,HD14,HC14))*((MIN((VLOOKUP($D14,SALERYCODE,5,0)),(IF($D14=6,HC14,HD14))))),MIN((VLOOKUP($D14,SALERYCODE,3,0)),(HA14+HB14))*(IF($D14=6,HD14,((MIN((VLOOKUP($D14,SALERYCODE,5,0)),HD14)))))))))/IF(AND($D14=2,'ראשי-פרטים כלליים וריכוז הוצאות'!$D$68&lt;&gt;4),1.2,1)</f>
        <v>0</v>
      </c>
      <c r="HG14" s="263"/>
      <c r="HH14" s="264"/>
      <c r="HI14" s="265"/>
      <c r="HJ14" s="266"/>
      <c r="HK14" s="267">
        <f t="shared" si="76"/>
        <v>0</v>
      </c>
      <c r="HL14" s="260">
        <f>+(IF(OR($B14=0,$C14=0,$D14=0,$DC$2&gt;$OE$1),0,IF(OR(HG14=0,HI14=0,HJ14=0),0,MIN((VLOOKUP($D14,SALERYCODE,3,0))*(IF($D14=6,HJ14,HI14))*((MIN((VLOOKUP($D14,SALERYCODE,5,0)),(IF($D14=6,HI14,HJ14))))),MIN((VLOOKUP($D14,SALERYCODE,3,0)),(HG14+HH14))*(IF($D14=6,HJ14,((MIN((VLOOKUP($D14,SALERYCODE,5,0)),HJ14)))))))))/IF(AND($D14=2,'ראשי-פרטים כלליים וריכוז הוצאות'!$D$68&lt;&gt;4),1.2,1)</f>
        <v>0</v>
      </c>
      <c r="HM14" s="263"/>
      <c r="HN14" s="264"/>
      <c r="HO14" s="265"/>
      <c r="HP14" s="266"/>
      <c r="HQ14" s="267">
        <f t="shared" si="77"/>
        <v>0</v>
      </c>
      <c r="HR14" s="260">
        <f>+(IF(OR($B14=0,$C14=0,$D14=0,$DC$2&gt;$OE$1),0,IF(OR(HM14=0,HO14=0,HP14=0),0,MIN((VLOOKUP($D14,SALERYCODE,3,0))*(IF($D14=6,HP14,HO14))*((MIN((VLOOKUP($D14,SALERYCODE,5,0)),(IF($D14=6,HO14,HP14))))),MIN((VLOOKUP($D14,SALERYCODE,3,0)),(HM14+HN14))*(IF($D14=6,HP14,((MIN((VLOOKUP($D14,SALERYCODE,5,0)),HP14)))))))))/IF(AND($D14=2,'ראשי-פרטים כלליים וריכוז הוצאות'!$D$68&lt;&gt;4),1.2,1)</f>
        <v>0</v>
      </c>
      <c r="HS14" s="263"/>
      <c r="HT14" s="264"/>
      <c r="HU14" s="265"/>
      <c r="HV14" s="266"/>
      <c r="HW14" s="267">
        <f t="shared" si="78"/>
        <v>0</v>
      </c>
      <c r="HX14" s="260">
        <f>+(IF(OR($B14=0,$C14=0,$D14=0,$DC$2&gt;$OE$1),0,IF(OR(HS14=0,HU14=0,HV14=0),0,MIN((VLOOKUP($D14,SALERYCODE,3,0))*(IF($D14=6,HV14,HU14))*((MIN((VLOOKUP($D14,SALERYCODE,5,0)),(IF($D14=6,HU14,HV14))))),MIN((VLOOKUP($D14,SALERYCODE,3,0)),(HS14+HT14))*(IF($D14=6,HV14,((MIN((VLOOKUP($D14,SALERYCODE,5,0)),HV14)))))))))/IF(AND($D14=2,'ראשי-פרטים כלליים וריכוז הוצאות'!$D$68&lt;&gt;4),1.2,1)</f>
        <v>0</v>
      </c>
      <c r="HY14" s="263"/>
      <c r="HZ14" s="264"/>
      <c r="IA14" s="265"/>
      <c r="IB14" s="266"/>
      <c r="IC14" s="267">
        <f t="shared" si="79"/>
        <v>0</v>
      </c>
      <c r="ID14" s="260">
        <f>+(IF(OR($B14=0,$C14=0,$D14=0,$DC$2&gt;$OE$1),0,IF(OR(HY14=0,IA14=0,IB14=0),0,MIN((VLOOKUP($D14,SALERYCODE,3,0))*(IF($D14=6,IB14,IA14))*((MIN((VLOOKUP($D14,SALERYCODE,5,0)),(IF($D14=6,IA14,IB14))))),MIN((VLOOKUP($D14,SALERYCODE,3,0)),(HY14+HZ14))*(IF($D14=6,IB14,((MIN((VLOOKUP($D14,SALERYCODE,5,0)),IB14)))))))))/IF(AND($D14=2,'ראשי-פרטים כלליים וריכוז הוצאות'!$D$68&lt;&gt;4),1.2,1)</f>
        <v>0</v>
      </c>
      <c r="IE14" s="263"/>
      <c r="IF14" s="264"/>
      <c r="IG14" s="265"/>
      <c r="IH14" s="266"/>
      <c r="II14" s="267">
        <f t="shared" si="80"/>
        <v>0</v>
      </c>
      <c r="IJ14" s="260">
        <f>+(IF(OR($B14=0,$C14=0,$D14=0,$DC$2&gt;$OE$1),0,IF(OR(IE14=0,IG14=0,IH14=0),0,MIN((VLOOKUP($D14,SALERYCODE,3,0))*(IF($D14=6,IH14,IG14))*((MIN((VLOOKUP($D14,SALERYCODE,5,0)),(IF($D14=6,IG14,IH14))))),MIN((VLOOKUP($D14,SALERYCODE,3,0)),(IE14+IF14))*(IF($D14=6,IH14,((MIN((VLOOKUP($D14,SALERYCODE,5,0)),IH14)))))))))/IF(AND($D14=2,'ראשי-פרטים כלליים וריכוז הוצאות'!$D$68&lt;&gt;4),1.2,1)</f>
        <v>0</v>
      </c>
      <c r="IK14" s="263"/>
      <c r="IL14" s="264"/>
      <c r="IM14" s="265"/>
      <c r="IN14" s="266"/>
      <c r="IO14" s="267">
        <f t="shared" si="81"/>
        <v>0</v>
      </c>
      <c r="IP14" s="260">
        <f>+(IF(OR($B14=0,$C14=0,$D14=0,$DC$2&gt;$OE$1),0,IF(OR(IK14=0,IM14=0,IN14=0),0,MIN((VLOOKUP($D14,SALERYCODE,3,0))*(IF($D14=6,IN14,IM14))*((MIN((VLOOKUP($D14,SALERYCODE,5,0)),(IF($D14=6,IM14,IN14))))),MIN((VLOOKUP($D14,SALERYCODE,3,0)),(IK14+IL14))*(IF($D14=6,IN14,((MIN((VLOOKUP($D14,SALERYCODE,5,0)),IN14)))))))))/IF(AND($D14=2,'ראשי-פרטים כלליים וריכוז הוצאות'!$D$68&lt;&gt;4),1.2,1)</f>
        <v>0</v>
      </c>
      <c r="IQ14" s="263"/>
      <c r="IR14" s="264"/>
      <c r="IS14" s="265"/>
      <c r="IT14" s="266"/>
      <c r="IU14" s="267">
        <f t="shared" si="82"/>
        <v>0</v>
      </c>
      <c r="IV14" s="260">
        <f>+(IF(OR($B14=0,$C14=0,$D14=0,$DC$2&gt;$OE$1),0,IF(OR(IQ14=0,IS14=0,IT14=0),0,MIN((VLOOKUP($D14,SALERYCODE,3,0))*(IF($D14=6,IT14,IS14))*((MIN((VLOOKUP($D14,SALERYCODE,5,0)),(IF($D14=6,IS14,IT14))))),MIN((VLOOKUP($D14,SALERYCODE,3,0)),(IQ14+IR14))*(IF($D14=6,IT14,((MIN((VLOOKUP($D14,SALERYCODE,5,0)),IT14)))))))))/IF(AND($D14=2,'ראשי-פרטים כלליים וריכוז הוצאות'!$D$68&lt;&gt;4),1.2,1)</f>
        <v>0</v>
      </c>
      <c r="IW14" s="263"/>
      <c r="IX14" s="264"/>
      <c r="IY14" s="265"/>
      <c r="IZ14" s="266"/>
      <c r="JA14" s="267">
        <f t="shared" si="83"/>
        <v>0</v>
      </c>
      <c r="JB14" s="260">
        <f>+(IF(OR($B14=0,$C14=0,$D14=0,$DC$2&gt;$OE$1),0,IF(OR(IW14=0,IY14=0,IZ14=0),0,MIN((VLOOKUP($D14,SALERYCODE,3,0))*(IF($D14=6,IZ14,IY14))*((MIN((VLOOKUP($D14,SALERYCODE,5,0)),(IF($D14=6,IY14,IZ14))))),MIN((VLOOKUP($D14,SALERYCODE,3,0)),(IW14+IX14))*(IF($D14=6,IZ14,((MIN((VLOOKUP($D14,SALERYCODE,5,0)),IZ14)))))))))/IF(AND($D14=2,'ראשי-פרטים כלליים וריכוז הוצאות'!$D$68&lt;&gt;4),1.2,1)</f>
        <v>0</v>
      </c>
      <c r="JC14" s="263"/>
      <c r="JD14" s="264"/>
      <c r="JE14" s="265"/>
      <c r="JF14" s="266"/>
      <c r="JG14" s="267">
        <f t="shared" si="84"/>
        <v>0</v>
      </c>
      <c r="JH14" s="260">
        <f>+(IF(OR($B14=0,$C14=0,$D14=0,$DC$2&gt;$OE$1),0,IF(OR(JC14=0,JE14=0,JF14=0),0,MIN((VLOOKUP($D14,SALERYCODE,3,0))*(IF($D14=6,JF14,JE14))*((MIN((VLOOKUP($D14,SALERYCODE,5,0)),(IF($D14=6,JE14,JF14))))),MIN((VLOOKUP($D14,SALERYCODE,3,0)),(JC14+JD14))*(IF($D14=6,JF14,((MIN((VLOOKUP($D14,SALERYCODE,5,0)),JF14)))))))))/IF(AND($D14=2,'ראשי-פרטים כלליים וריכוז הוצאות'!$D$68&lt;&gt;4),1.2,1)</f>
        <v>0</v>
      </c>
      <c r="JI14" s="263"/>
      <c r="JJ14" s="264"/>
      <c r="JK14" s="265"/>
      <c r="JL14" s="266"/>
      <c r="JM14" s="267">
        <f t="shared" si="85"/>
        <v>0</v>
      </c>
      <c r="JN14" s="260">
        <f>+(IF(OR($B14=0,$C14=0,$D14=0,$DC$2&gt;$OE$1),0,IF(OR(JI14=0,JK14=0,JL14=0),0,MIN((VLOOKUP($D14,SALERYCODE,3,0))*(IF($D14=6,JL14,JK14))*((MIN((VLOOKUP($D14,SALERYCODE,5,0)),(IF($D14=6,JK14,JL14))))),MIN((VLOOKUP($D14,SALERYCODE,3,0)),(JI14+JJ14))*(IF($D14=6,JL14,((MIN((VLOOKUP($D14,SALERYCODE,5,0)),JL14)))))))))/IF(AND($D14=2,'ראשי-פרטים כלליים וריכוז הוצאות'!$D$68&lt;&gt;4),1.2,1)</f>
        <v>0</v>
      </c>
      <c r="JO14" s="263"/>
      <c r="JP14" s="264"/>
      <c r="JQ14" s="265"/>
      <c r="JR14" s="266"/>
      <c r="JS14" s="267">
        <f t="shared" si="86"/>
        <v>0</v>
      </c>
      <c r="JT14" s="260">
        <f>+(IF(OR($B14=0,$C14=0,$D14=0,$DC$2&gt;$OE$1),0,IF(OR(JO14=0,JQ14=0,JR14=0),0,MIN((VLOOKUP($D14,SALERYCODE,3,0))*(IF($D14=6,JR14,JQ14))*((MIN((VLOOKUP($D14,SALERYCODE,5,0)),(IF($D14=6,JQ14,JR14))))),MIN((VLOOKUP($D14,SALERYCODE,3,0)),(JO14+JP14))*(IF($D14=6,JR14,((MIN((VLOOKUP($D14,SALERYCODE,5,0)),JR14)))))))))/IF(AND($D14=2,'ראשי-פרטים כלליים וריכוז הוצאות'!$D$68&lt;&gt;4),1.2,1)</f>
        <v>0</v>
      </c>
      <c r="JU14" s="263"/>
      <c r="JV14" s="264"/>
      <c r="JW14" s="265"/>
      <c r="JX14" s="266"/>
      <c r="JY14" s="267">
        <f t="shared" si="87"/>
        <v>0</v>
      </c>
      <c r="JZ14" s="260">
        <f>+(IF(OR($B14=0,$C14=0,$D14=0,$DC$2&gt;$OE$1),0,IF(OR(JU14=0,JW14=0,JX14=0),0,MIN((VLOOKUP($D14,SALERYCODE,3,0))*(IF($D14=6,JX14,JW14))*((MIN((VLOOKUP($D14,SALERYCODE,5,0)),(IF($D14=6,JW14,JX14))))),MIN((VLOOKUP($D14,SALERYCODE,3,0)),(JU14+JV14))*(IF($D14=6,JX14,((MIN((VLOOKUP($D14,SALERYCODE,5,0)),JX14)))))))))/IF(AND($D14=2,'ראשי-פרטים כלליים וריכוז הוצאות'!$D$68&lt;&gt;4),1.2,1)</f>
        <v>0</v>
      </c>
      <c r="KA14" s="263"/>
      <c r="KB14" s="264"/>
      <c r="KC14" s="265"/>
      <c r="KD14" s="266"/>
      <c r="KE14" s="267">
        <f t="shared" si="88"/>
        <v>0</v>
      </c>
      <c r="KF14" s="260">
        <f>+(IF(OR($B14=0,$C14=0,$D14=0,$DC$2&gt;$OE$1),0,IF(OR(KA14=0,KC14=0,KD14=0),0,MIN((VLOOKUP($D14,SALERYCODE,3,0))*(IF($D14=6,KD14,KC14))*((MIN((VLOOKUP($D14,SALERYCODE,5,0)),(IF($D14=6,KC14,KD14))))),MIN((VLOOKUP($D14,SALERYCODE,3,0)),(KA14+KB14))*(IF($D14=6,KD14,((MIN((VLOOKUP($D14,SALERYCODE,5,0)),KD14)))))))))/IF(AND($D14=2,'ראשי-פרטים כלליים וריכוז הוצאות'!$D$68&lt;&gt;4),1.2,1)</f>
        <v>0</v>
      </c>
      <c r="KG14" s="263"/>
      <c r="KH14" s="264"/>
      <c r="KI14" s="265"/>
      <c r="KJ14" s="266"/>
      <c r="KK14" s="267">
        <f t="shared" si="89"/>
        <v>0</v>
      </c>
      <c r="KL14" s="260">
        <f>+(IF(OR($B14=0,$C14=0,$D14=0,$DC$2&gt;$OE$1),0,IF(OR(KG14=0,KI14=0,KJ14=0),0,MIN((VLOOKUP($D14,SALERYCODE,3,0))*(IF($D14=6,KJ14,KI14))*((MIN((VLOOKUP($D14,SALERYCODE,5,0)),(IF($D14=6,KI14,KJ14))))),MIN((VLOOKUP($D14,SALERYCODE,3,0)),(KG14+KH14))*(IF($D14=6,KJ14,((MIN((VLOOKUP($D14,SALERYCODE,5,0)),KJ14)))))))))/IF(AND($D14=2,'ראשי-פרטים כלליים וריכוז הוצאות'!$D$68&lt;&gt;4),1.2,1)</f>
        <v>0</v>
      </c>
      <c r="KM14" s="263"/>
      <c r="KN14" s="264"/>
      <c r="KO14" s="265"/>
      <c r="KP14" s="266"/>
      <c r="KQ14" s="267">
        <f t="shared" si="90"/>
        <v>0</v>
      </c>
      <c r="KR14" s="260">
        <f>+(IF(OR($B14=0,$C14=0,$D14=0,$DC$2&gt;$OE$1),0,IF(OR(KM14=0,KO14=0,KP14=0),0,MIN((VLOOKUP($D14,SALERYCODE,3,0))*(IF($D14=6,KP14,KO14))*((MIN((VLOOKUP($D14,SALERYCODE,5,0)),(IF($D14=6,KO14,KP14))))),MIN((VLOOKUP($D14,SALERYCODE,3,0)),(KM14+KN14))*(IF($D14=6,KP14,((MIN((VLOOKUP($D14,SALERYCODE,5,0)),KP14)))))))))/IF(AND($D14=2,'ראשי-פרטים כלליים וריכוז הוצאות'!$D$68&lt;&gt;4),1.2,1)</f>
        <v>0</v>
      </c>
      <c r="KS14" s="263"/>
      <c r="KT14" s="264"/>
      <c r="KU14" s="265"/>
      <c r="KV14" s="266"/>
      <c r="KW14" s="267">
        <f t="shared" si="91"/>
        <v>0</v>
      </c>
      <c r="KX14" s="260">
        <f>+(IF(OR($B14=0,$C14=0,$D14=0,$DC$2&gt;$OE$1),0,IF(OR(KS14=0,KU14=0,KV14=0),0,MIN((VLOOKUP($D14,SALERYCODE,3,0))*(IF($D14=6,KV14,KU14))*((MIN((VLOOKUP($D14,SALERYCODE,5,0)),(IF($D14=6,KU14,KV14))))),MIN((VLOOKUP($D14,SALERYCODE,3,0)),(KS14+KT14))*(IF($D14=6,KV14,((MIN((VLOOKUP($D14,SALERYCODE,5,0)),KV14)))))))))/IF(AND($D14=2,'ראשי-פרטים כלליים וריכוז הוצאות'!$D$68&lt;&gt;4),1.2,1)</f>
        <v>0</v>
      </c>
      <c r="KY14" s="263"/>
      <c r="KZ14" s="264"/>
      <c r="LA14" s="265"/>
      <c r="LB14" s="266"/>
      <c r="LC14" s="267">
        <f t="shared" si="92"/>
        <v>0</v>
      </c>
      <c r="LD14" s="260">
        <f>+(IF(OR($B14=0,$C14=0,$D14=0,$DC$2&gt;$OE$1),0,IF(OR(KY14=0,LA14=0,LB14=0),0,MIN((VLOOKUP($D14,SALERYCODE,3,0))*(IF($D14=6,LB14,LA14))*((MIN((VLOOKUP($D14,SALERYCODE,5,0)),(IF($D14=6,LA14,LB14))))),MIN((VLOOKUP($D14,SALERYCODE,3,0)),(KY14+KZ14))*(IF($D14=6,LB14,((MIN((VLOOKUP($D14,SALERYCODE,5,0)),LB14)))))))))/IF(AND($D14=2,'ראשי-פרטים כלליים וריכוז הוצאות'!$D$68&lt;&gt;4),1.2,1)</f>
        <v>0</v>
      </c>
      <c r="LE14" s="263"/>
      <c r="LF14" s="264"/>
      <c r="LG14" s="265"/>
      <c r="LH14" s="266"/>
      <c r="LI14" s="267">
        <f t="shared" si="93"/>
        <v>0</v>
      </c>
      <c r="LJ14" s="260">
        <f>+(IF(OR($B14=0,$C14=0,$D14=0,$DC$2&gt;$OE$1),0,IF(OR(LE14=0,LG14=0,LH14=0),0,MIN((VLOOKUP($D14,SALERYCODE,3,0))*(IF($D14=6,LH14,LG14))*((MIN((VLOOKUP($D14,SALERYCODE,5,0)),(IF($D14=6,LG14,LH14))))),MIN((VLOOKUP($D14,SALERYCODE,3,0)),(LE14+LF14))*(IF($D14=6,LH14,((MIN((VLOOKUP($D14,SALERYCODE,5,0)),LH14)))))))))/IF(AND($D14=2,'ראשי-פרטים כלליים וריכוז הוצאות'!$D$68&lt;&gt;4),1.2,1)</f>
        <v>0</v>
      </c>
      <c r="LK14" s="263"/>
      <c r="LL14" s="264"/>
      <c r="LM14" s="265"/>
      <c r="LN14" s="266"/>
      <c r="LO14" s="267">
        <f t="shared" si="94"/>
        <v>0</v>
      </c>
      <c r="LP14" s="260">
        <f>+(IF(OR($B14=0,$C14=0,$D14=0,$DC$2&gt;$OE$1),0,IF(OR(LK14=0,LM14=0,LN14=0),0,MIN((VLOOKUP($D14,SALERYCODE,3,0))*(IF($D14=6,LN14,LM14))*((MIN((VLOOKUP($D14,SALERYCODE,5,0)),(IF($D14=6,LM14,LN14))))),MIN((VLOOKUP($D14,SALERYCODE,3,0)),(LK14+LL14))*(IF($D14=6,LN14,((MIN((VLOOKUP($D14,SALERYCODE,5,0)),LN14)))))))))/IF(AND($D14=2,'ראשי-פרטים כלליים וריכוז הוצאות'!$D$68&lt;&gt;4),1.2,1)</f>
        <v>0</v>
      </c>
      <c r="LQ14" s="263"/>
      <c r="LR14" s="264"/>
      <c r="LS14" s="265"/>
      <c r="LT14" s="266"/>
      <c r="LU14" s="267">
        <f t="shared" si="95"/>
        <v>0</v>
      </c>
      <c r="LV14" s="260">
        <f>+(IF(OR($B14=0,$C14=0,$D14=0,$DC$2&gt;$OE$1),0,IF(OR(LQ14=0,LS14=0,LT14=0),0,MIN((VLOOKUP($D14,SALERYCODE,3,0))*(IF($D14=6,LT14,LS14))*((MIN((VLOOKUP($D14,SALERYCODE,5,0)),(IF($D14=6,LS14,LT14))))),MIN((VLOOKUP($D14,SALERYCODE,3,0)),(LQ14+LR14))*(IF($D14=6,LT14,((MIN((VLOOKUP($D14,SALERYCODE,5,0)),LT14)))))))))/IF(AND($D14=2,'ראשי-פרטים כלליים וריכוז הוצאות'!$D$68&lt;&gt;4),1.2,1)</f>
        <v>0</v>
      </c>
      <c r="LW14" s="263"/>
      <c r="LX14" s="264"/>
      <c r="LY14" s="265"/>
      <c r="LZ14" s="266"/>
      <c r="MA14" s="267">
        <f t="shared" si="96"/>
        <v>0</v>
      </c>
      <c r="MB14" s="260">
        <f>+(IF(OR($B14=0,$C14=0,$D14=0,$DC$2&gt;$OE$1),0,IF(OR(LW14=0,LY14=0,LZ14=0),0,MIN((VLOOKUP($D14,SALERYCODE,3,0))*(IF($D14=6,LZ14,LY14))*((MIN((VLOOKUP($D14,SALERYCODE,5,0)),(IF($D14=6,LY14,LZ14))))),MIN((VLOOKUP($D14,SALERYCODE,3,0)),(LW14+LX14))*(IF($D14=6,LZ14,((MIN((VLOOKUP($D14,SALERYCODE,5,0)),LZ14)))))))))/IF(AND($D14=2,'ראשי-פרטים כלליים וריכוז הוצאות'!$D$68&lt;&gt;4),1.2,1)</f>
        <v>0</v>
      </c>
      <c r="MC14" s="263"/>
      <c r="MD14" s="264"/>
      <c r="ME14" s="265"/>
      <c r="MF14" s="266"/>
      <c r="MG14" s="267">
        <f t="shared" si="97"/>
        <v>0</v>
      </c>
      <c r="MH14" s="260">
        <f>+(IF(OR($B14=0,$C14=0,$D14=0,$DC$2&gt;$OE$1),0,IF(OR(MC14=0,ME14=0,MF14=0),0,MIN((VLOOKUP($D14,SALERYCODE,3,0))*(IF($D14=6,MF14,ME14))*((MIN((VLOOKUP($D14,SALERYCODE,5,0)),(IF($D14=6,ME14,MF14))))),MIN((VLOOKUP($D14,SALERYCODE,3,0)),(MC14+MD14))*(IF($D14=6,MF14,((MIN((VLOOKUP($D14,SALERYCODE,5,0)),MF14)))))))))/IF(AND($D14=2,'ראשי-פרטים כלליים וריכוז הוצאות'!$D$68&lt;&gt;4),1.2,1)</f>
        <v>0</v>
      </c>
      <c r="MI14" s="263"/>
      <c r="MJ14" s="264"/>
      <c r="MK14" s="265"/>
      <c r="ML14" s="266"/>
      <c r="MM14" s="267">
        <f t="shared" si="98"/>
        <v>0</v>
      </c>
      <c r="MN14" s="260">
        <f>+(IF(OR($B14=0,$C14=0,$D14=0,$DC$2&gt;$OE$1),0,IF(OR(MI14=0,MK14=0,ML14=0),0,MIN((VLOOKUP($D14,SALERYCODE,3,0))*(IF($D14=6,ML14,MK14))*((MIN((VLOOKUP($D14,SALERYCODE,5,0)),(IF($D14=6,MK14,ML14))))),MIN((VLOOKUP($D14,SALERYCODE,3,0)),(MI14+MJ14))*(IF($D14=6,ML14,((MIN((VLOOKUP($D14,SALERYCODE,5,0)),ML14)))))))))/IF(AND($D14=2,'ראשי-פרטים כלליים וריכוז הוצאות'!$D$68&lt;&gt;4),1.2,1)</f>
        <v>0</v>
      </c>
      <c r="MO14" s="263"/>
      <c r="MP14" s="264"/>
      <c r="MQ14" s="265"/>
      <c r="MR14" s="266"/>
      <c r="MS14" s="267">
        <f t="shared" si="99"/>
        <v>0</v>
      </c>
      <c r="MT14" s="260">
        <f>+(IF(OR($B14=0,$C14=0,$D14=0,$DC$2&gt;$OE$1),0,IF(OR(MO14=0,MQ14=0,MR14=0),0,MIN((VLOOKUP($D14,SALERYCODE,3,0))*(IF($D14=6,MR14,MQ14))*((MIN((VLOOKUP($D14,SALERYCODE,5,0)),(IF($D14=6,MQ14,MR14))))),MIN((VLOOKUP($D14,SALERYCODE,3,0)),(MO14+MP14))*(IF($D14=6,MR14,((MIN((VLOOKUP($D14,SALERYCODE,5,0)),MR14)))))))))/IF(AND($D14=2,'ראשי-פרטים כלליים וריכוז הוצאות'!$D$68&lt;&gt;4),1.2,1)</f>
        <v>0</v>
      </c>
      <c r="MU14" s="263"/>
      <c r="MV14" s="264"/>
      <c r="MW14" s="265"/>
      <c r="MX14" s="266"/>
      <c r="MY14" s="267">
        <f t="shared" si="100"/>
        <v>0</v>
      </c>
      <c r="MZ14" s="260">
        <f>+(IF(OR($B14=0,$C14=0,$D14=0,$DC$2&gt;$OE$1),0,IF(OR(MU14=0,MW14=0,MX14=0),0,MIN((VLOOKUP($D14,SALERYCODE,3,0))*(IF($D14=6,MX14,MW14))*((MIN((VLOOKUP($D14,SALERYCODE,5,0)),(IF($D14=6,MW14,MX14))))),MIN((VLOOKUP($D14,SALERYCODE,3,0)),(MU14+MV14))*(IF($D14=6,MX14,((MIN((VLOOKUP($D14,SALERYCODE,5,0)),MX14)))))))))/IF(AND($D14=2,'ראשי-פרטים כלליים וריכוז הוצאות'!$D$68&lt;&gt;4),1.2,1)</f>
        <v>0</v>
      </c>
      <c r="NA14" s="263"/>
      <c r="NB14" s="264"/>
      <c r="NC14" s="265"/>
      <c r="ND14" s="266"/>
      <c r="NE14" s="267">
        <f t="shared" si="101"/>
        <v>0</v>
      </c>
      <c r="NF14" s="260">
        <f>+(IF(OR($B14=0,$C14=0,$D14=0,$DC$2&gt;$OE$1),0,IF(OR(NA14=0,NC14=0,ND14=0),0,MIN((VLOOKUP($D14,SALERYCODE,3,0))*(IF($D14=6,ND14,NC14))*((MIN((VLOOKUP($D14,SALERYCODE,5,0)),(IF($D14=6,NC14,ND14))))),MIN((VLOOKUP($D14,SALERYCODE,3,0)),(NA14+NB14))*(IF($D14=6,ND14,((MIN((VLOOKUP($D14,SALERYCODE,5,0)),ND14)))))))))/IF(AND($D14=2,'ראשי-פרטים כלליים וריכוז הוצאות'!$D$68&lt;&gt;4),1.2,1)</f>
        <v>0</v>
      </c>
      <c r="NG14" s="263"/>
      <c r="NH14" s="264"/>
      <c r="NI14" s="265"/>
      <c r="NJ14" s="266"/>
      <c r="NK14" s="267">
        <f t="shared" si="102"/>
        <v>0</v>
      </c>
      <c r="NL14" s="260">
        <f>+(IF(OR($B14=0,$C14=0,$D14=0,$DC$2&gt;$OE$1),0,IF(OR(NG14=0,NI14=0,NJ14=0),0,MIN((VLOOKUP($D14,SALERYCODE,3,0))*(IF($D14=6,NJ14,NI14))*((MIN((VLOOKUP($D14,SALERYCODE,5,0)),(IF($D14=6,NI14,NJ14))))),MIN((VLOOKUP($D14,SALERYCODE,3,0)),(NG14+NH14))*(IF($D14=6,NJ14,((MIN((VLOOKUP($D14,SALERYCODE,5,0)),NJ14)))))))))/IF(AND($D14=2,'ראשי-פרטים כלליים וריכוז הוצאות'!$D$68&lt;&gt;4),1.2,1)</f>
        <v>0</v>
      </c>
      <c r="NM14" s="263"/>
      <c r="NN14" s="264"/>
      <c r="NO14" s="265"/>
      <c r="NP14" s="266"/>
      <c r="NQ14" s="267">
        <f t="shared" si="103"/>
        <v>0</v>
      </c>
      <c r="NR14" s="260">
        <f>+(IF(OR($B14=0,$C14=0,$D14=0,$DC$2&gt;$OE$1),0,IF(OR(NM14=0,NO14=0,NP14=0),0,MIN((VLOOKUP($D14,SALERYCODE,3,0))*(IF($D14=6,NP14,NO14))*((MIN((VLOOKUP($D14,SALERYCODE,5,0)),(IF($D14=6,NO14,NP14))))),MIN((VLOOKUP($D14,SALERYCODE,3,0)),(NM14+NN14))*(IF($D14=6,NP14,((MIN((VLOOKUP($D14,SALERYCODE,5,0)),NP14)))))))))/IF(AND($D14=2,'ראשי-פרטים כלליים וריכוז הוצאות'!$D$68&lt;&gt;4),1.2,1)</f>
        <v>0</v>
      </c>
      <c r="NS14" s="263"/>
      <c r="NT14" s="264"/>
      <c r="NU14" s="265"/>
      <c r="NV14" s="266"/>
      <c r="NW14" s="267">
        <f t="shared" si="104"/>
        <v>0</v>
      </c>
      <c r="NX14" s="260">
        <f>+(IF(OR($B14=0,$C14=0,$D14=0,$DC$2&gt;$OE$1),0,IF(OR(NS14=0,NU14=0,NV14=0),0,MIN((VLOOKUP($D14,SALERYCODE,3,0))*(IF($D14=6,NV14,NU14))*((MIN((VLOOKUP($D14,SALERYCODE,5,0)),(IF($D14=6,NU14,NV14))))),MIN((VLOOKUP($D14,SALERYCODE,3,0)),(NS14+NT14))*(IF($D14=6,NV14,((MIN((VLOOKUP($D14,SALERYCODE,5,0)),NV14)))))))))/IF(AND($D14=2,'ראשי-פרטים כלליים וריכוז הוצאות'!$D$68&lt;&gt;4),1.2,1)</f>
        <v>0</v>
      </c>
      <c r="NY14" s="263"/>
      <c r="NZ14" s="264"/>
      <c r="OA14" s="265"/>
      <c r="OB14" s="266"/>
      <c r="OC14" s="267">
        <f t="shared" si="105"/>
        <v>0</v>
      </c>
      <c r="OD14" s="260">
        <f>+(IF(OR($B14=0,$C14=0,$D14=0,$DC$2&gt;$OE$1),0,IF(OR(NY14=0,OA14=0,OB14=0),0,MIN((VLOOKUP($D14,SALERYCODE,3,0))*(IF($D14=6,OB14,OA14))*((MIN((VLOOKUP($D14,SALERYCODE,5,0)),(IF($D14=6,OA14,OB14))))),MIN((VLOOKUP($D14,SALERYCODE,3,0)),(NY14+NZ14))*(IF($D14=6,OB14,((MIN((VLOOKUP($D14,SALERYCODE,5,0)),OB14)))))))))/IF(AND($D14=2,'ראשי-פרטים כלליים וריכוז הוצאות'!$D$68&lt;&gt;4),1.2,1)</f>
        <v>0</v>
      </c>
      <c r="OE14" s="275">
        <f t="shared" si="111"/>
        <v>0</v>
      </c>
      <c r="OF14" s="283">
        <f t="shared" si="112"/>
        <v>9.9999999999999995E-7</v>
      </c>
      <c r="OG14" s="276">
        <f t="shared" si="113"/>
        <v>0</v>
      </c>
      <c r="OH14" s="275">
        <f t="shared" si="114"/>
        <v>0</v>
      </c>
      <c r="OI14" s="275">
        <v>0</v>
      </c>
      <c r="OJ14" s="258">
        <f t="shared" si="115"/>
        <v>0</v>
      </c>
      <c r="OK14" s="284"/>
      <c r="OL14" s="116">
        <f>MIN(OJ14+OK14*OF14*OE14/$OL$1/IF(AND($D14=2,'ראשי-פרטים כלליים וריכוז הוצאות'!$D$68&lt;&gt;4),1.2,1),IF($D14&gt;0,VLOOKUP($D14,SALERYCODE,3,0)*12*OG14,0))</f>
        <v>0</v>
      </c>
      <c r="OM14" s="95">
        <f t="shared" si="106"/>
        <v>0</v>
      </c>
      <c r="ON14" s="11">
        <f t="shared" si="107"/>
        <v>0</v>
      </c>
      <c r="OO14" s="11">
        <f t="shared" si="108"/>
        <v>0</v>
      </c>
      <c r="OP14" s="22">
        <f t="shared" si="109"/>
        <v>0</v>
      </c>
      <c r="OQ14" s="11">
        <f t="shared" si="110"/>
        <v>0</v>
      </c>
      <c r="OR14" s="11">
        <f t="shared" si="116"/>
        <v>0</v>
      </c>
      <c r="OS14" s="35"/>
      <c r="OT14" s="35"/>
      <c r="OU14" s="43"/>
    </row>
    <row r="15" spans="1:500" ht="24" customHeight="1" x14ac:dyDescent="0.2">
      <c r="A15" s="282">
        <v>12</v>
      </c>
      <c r="B15" s="269"/>
      <c r="C15" s="270"/>
      <c r="D15" s="271"/>
      <c r="E15" s="263"/>
      <c r="F15" s="264"/>
      <c r="G15" s="265"/>
      <c r="H15" s="266"/>
      <c r="I15" s="267">
        <f t="shared" si="41"/>
        <v>0</v>
      </c>
      <c r="J15" s="260">
        <f>(IF(OR($B15=0,$C15=0,$D15=0,$E$2&gt;$OE$1),0,IF(OR($E15=0,$G15=0,$H15=0),0,MIN((VLOOKUP($D15,SALERYCODE,3,0))*(IF($D15=6,$H15,$G15))*((MIN((VLOOKUP($D15,SALERYCODE,5,0)),(IF($D15=6,$G15,$H15))))),MIN((VLOOKUP($D15,SALERYCODE,3,0)),($E15+$F15))*(IF($D15=6,$H15,((MIN((VLOOKUP($D15,SALERYCODE,5,0)),$H15)))))))))/IF(AND($D15=2,'ראשי-פרטים כלליים וריכוז הוצאות'!$D$68&lt;&gt;4),1.2,1)</f>
        <v>0</v>
      </c>
      <c r="K15" s="263"/>
      <c r="L15" s="264"/>
      <c r="M15" s="265"/>
      <c r="N15" s="266"/>
      <c r="O15" s="267">
        <f t="shared" si="42"/>
        <v>0</v>
      </c>
      <c r="P15" s="260">
        <f>+(IF(OR($B15=0,$C15=0,$D15=0,$K$2&gt;$OE$1),0,IF(OR($K15=0,$M15=0,$N15=0),0,MIN((VLOOKUP($D15,SALERYCODE,3,0))*(IF($D15=6,$N15,$M15))*((MIN((VLOOKUP($D15,SALERYCODE,5,0)),(IF($D15=6,$M15,$N15))))),MIN((VLOOKUP($D15,SALERYCODE,3,0)),($K15+$L15))*(IF($D15=6,$N15,((MIN((VLOOKUP($D15,SALERYCODE,5,0)),$N15)))))))))/IF(AND($D15=2,'ראשי-פרטים כלליים וריכוז הוצאות'!$D$68&lt;&gt;4),1.2,1)</f>
        <v>0</v>
      </c>
      <c r="Q15" s="263"/>
      <c r="R15" s="264"/>
      <c r="S15" s="265"/>
      <c r="T15" s="266"/>
      <c r="U15" s="267">
        <f t="shared" si="43"/>
        <v>0</v>
      </c>
      <c r="V15" s="260">
        <f>+(IF(OR($B15=0,$C15=0,$D15=0,$Q$2&gt;$OE$1),0,IF(OR(Q15=0,S15=0,T15=0),0,MIN((VLOOKUP($D15,SALERYCODE,3,0))*(IF($D15=6,T15,S15))*((MIN((VLOOKUP($D15,SALERYCODE,5,0)),(IF($D15=6,S15,T15))))),MIN((VLOOKUP($D15,SALERYCODE,3,0)),(Q15+R15))*(IF($D15=6,T15,((MIN((VLOOKUP($D15,SALERYCODE,5,0)),T15)))))))))/IF(AND($D15=2,'ראשי-פרטים כלליים וריכוז הוצאות'!$D$68&lt;&gt;4),1.2,1)</f>
        <v>0</v>
      </c>
      <c r="W15" s="263"/>
      <c r="X15" s="264"/>
      <c r="Y15" s="265"/>
      <c r="Z15" s="266"/>
      <c r="AA15" s="267">
        <f t="shared" si="44"/>
        <v>0</v>
      </c>
      <c r="AB15" s="260">
        <f>+(IF(OR($B15=0,$C15=0,$D15=0,$W$2&gt;$OE$1),0,IF(OR(W15=0,Y15=0,Z15=0),0,MIN((VLOOKUP($D15,SALERYCODE,3,0))*(IF($D15=6,Z15,Y15))*((MIN((VLOOKUP($D15,SALERYCODE,5,0)),(IF($D15=6,Y15,Z15))))),MIN((VLOOKUP($D15,SALERYCODE,3,0)),(W15+X15))*(IF($D15=6,Z15,((MIN((VLOOKUP($D15,SALERYCODE,5,0)),Z15)))))))))/IF(AND($D15=2,'ראשי-פרטים כלליים וריכוז הוצאות'!$D$68&lt;&gt;4),1.2,1)</f>
        <v>0</v>
      </c>
      <c r="AC15" s="263"/>
      <c r="AD15" s="264"/>
      <c r="AE15" s="265"/>
      <c r="AF15" s="266"/>
      <c r="AG15" s="267">
        <f t="shared" si="45"/>
        <v>0</v>
      </c>
      <c r="AH15" s="260">
        <f>+(IF(OR($B15=0,$C15=0,$D15=0,$AC$2&gt;$OE$1),0,IF(OR(AC15=0,AE15=0,AF15=0),0,MIN((VLOOKUP($D15,SALERYCODE,3,0))*(IF($D15=6,AF15,AE15))*((MIN((VLOOKUP($D15,SALERYCODE,5,0)),(IF($D15=6,AE15,AF15))))),MIN((VLOOKUP($D15,SALERYCODE,3,0)),(AC15+AD15))*(IF($D15=6,AF15,((MIN((VLOOKUP($D15,SALERYCODE,5,0)),AF15)))))))))/IF(AND($D15=2,'ראשי-פרטים כלליים וריכוז הוצאות'!$D$68&lt;&gt;4),1.2,1)</f>
        <v>0</v>
      </c>
      <c r="AI15" s="263"/>
      <c r="AJ15" s="264"/>
      <c r="AK15" s="265"/>
      <c r="AL15" s="266"/>
      <c r="AM15" s="267">
        <f t="shared" si="46"/>
        <v>0</v>
      </c>
      <c r="AN15" s="260">
        <f>+(IF(OR($B15=0,$C15=0,$D15=0,$AI$2&gt;$OE$1),0,IF(OR(AI15=0,AK15=0,AL15=0),0,MIN((VLOOKUP($D15,SALERYCODE,3,0))*(IF($D15=6,AL15,AK15))*((MIN((VLOOKUP($D15,SALERYCODE,5,0)),(IF($D15=6,AK15,AL15))))),MIN((VLOOKUP($D15,SALERYCODE,3,0)),(AI15+AJ15))*(IF($D15=6,AL15,((MIN((VLOOKUP($D15,SALERYCODE,5,0)),AL15)))))))))/IF(AND($D15=2,'ראשי-פרטים כלליים וריכוז הוצאות'!$D$68&lt;&gt;4),1.2,1)</f>
        <v>0</v>
      </c>
      <c r="AO15" s="263"/>
      <c r="AP15" s="264"/>
      <c r="AQ15" s="265"/>
      <c r="AR15" s="266"/>
      <c r="AS15" s="267">
        <f t="shared" si="47"/>
        <v>0</v>
      </c>
      <c r="AT15" s="260">
        <f>+(IF(OR($B15=0,$C15=0,$D15=0,$AO$2&gt;$OE$1),0,IF(OR(AO15=0,AQ15=0,AR15=0),0,MIN((VLOOKUP($D15,SALERYCODE,3,0))*(IF($D15=6,AR15,AQ15))*((MIN((VLOOKUP($D15,SALERYCODE,5,0)),(IF($D15=6,AQ15,AR15))))),MIN((VLOOKUP($D15,SALERYCODE,3,0)),(AO15+AP15))*(IF($D15=6,AR15,((MIN((VLOOKUP($D15,SALERYCODE,5,0)),AR15)))))))))/IF(AND($D15=2,'ראשי-פרטים כלליים וריכוז הוצאות'!$D$68&lt;&gt;4),1.2,1)</f>
        <v>0</v>
      </c>
      <c r="AU15" s="263"/>
      <c r="AV15" s="264"/>
      <c r="AW15" s="265"/>
      <c r="AX15" s="266"/>
      <c r="AY15" s="267">
        <f t="shared" si="48"/>
        <v>0</v>
      </c>
      <c r="AZ15" s="260">
        <f>+(IF(OR($B15=0,$C15=0,$D15=0,$AU$2&gt;$OE$1),0,IF(OR(AU15=0,AW15=0,AX15=0),0,MIN((VLOOKUP($D15,SALERYCODE,3,0))*(IF($D15=6,AX15,AW15))*((MIN((VLOOKUP($D15,SALERYCODE,5,0)),(IF($D15=6,AW15,AX15))))),MIN((VLOOKUP($D15,SALERYCODE,3,0)),(AU15+AV15))*(IF($D15=6,AX15,((MIN((VLOOKUP($D15,SALERYCODE,5,0)),AX15)))))))))/IF(AND($D15=2,'ראשי-פרטים כלליים וריכוז הוצאות'!$D$68&lt;&gt;4),1.2,1)</f>
        <v>0</v>
      </c>
      <c r="BA15" s="263"/>
      <c r="BB15" s="264"/>
      <c r="BC15" s="265"/>
      <c r="BD15" s="266"/>
      <c r="BE15" s="267">
        <f t="shared" si="49"/>
        <v>0</v>
      </c>
      <c r="BF15" s="260">
        <f>+(IF(OR($B15=0,$C15=0,$D15=0,$BA$2&gt;$OE$1),0,IF(OR(BA15=0,BC15=0,BD15=0),0,MIN((VLOOKUP($D15,SALERYCODE,3,0))*(IF($D15=6,BD15,BC15))*((MIN((VLOOKUP($D15,SALERYCODE,5,0)),(IF($D15=6,BC15,BD15))))),MIN((VLOOKUP($D15,SALERYCODE,3,0)),(BA15+BB15))*(IF($D15=6,BD15,((MIN((VLOOKUP($D15,SALERYCODE,5,0)),BD15)))))))))/IF(AND($D15=2,'ראשי-פרטים כלליים וריכוז הוצאות'!$D$68&lt;&gt;4),1.2,1)</f>
        <v>0</v>
      </c>
      <c r="BG15" s="263"/>
      <c r="BH15" s="264"/>
      <c r="BI15" s="265"/>
      <c r="BJ15" s="266"/>
      <c r="BK15" s="267">
        <f t="shared" si="50"/>
        <v>0</v>
      </c>
      <c r="BL15" s="260">
        <f>+(IF(OR($B15=0,$C15=0,$D15=0,$BG$2&gt;$OE$1),0,IF(OR(BG15=0,BI15=0,BJ15=0),0,MIN((VLOOKUP($D15,SALERYCODE,3,0))*(IF($D15=6,BJ15,BI15))*((MIN((VLOOKUP($D15,SALERYCODE,5,0)),(IF($D15=6,BI15,BJ15))))),MIN((VLOOKUP($D15,SALERYCODE,3,0)),(BG15+BH15))*(IF($D15=6,BJ15,((MIN((VLOOKUP($D15,SALERYCODE,5,0)),BJ15)))))))))/IF(AND($D15=2,'ראשי-פרטים כלליים וריכוז הוצאות'!$D$68&lt;&gt;4),1.2,1)</f>
        <v>0</v>
      </c>
      <c r="BM15" s="263"/>
      <c r="BN15" s="264"/>
      <c r="BO15" s="265"/>
      <c r="BP15" s="266"/>
      <c r="BQ15" s="267">
        <f t="shared" si="51"/>
        <v>0</v>
      </c>
      <c r="BR15" s="260">
        <f>+(IF(OR($B15=0,$C15=0,$D15=0,$BM$2&gt;$OE$1),0,IF(OR(BM15=0,BO15=0,BP15=0),0,MIN((VLOOKUP($D15,SALERYCODE,3,0))*(IF($D15=6,BP15,BO15))*((MIN((VLOOKUP($D15,SALERYCODE,5,0)),(IF($D15=6,BO15,BP15))))),MIN((VLOOKUP($D15,SALERYCODE,3,0)),(BM15+BN15))*(IF($D15=6,BP15,((MIN((VLOOKUP($D15,SALERYCODE,5,0)),BP15)))))))))/IF(AND($D15=2,'ראשי-פרטים כלליים וריכוז הוצאות'!$D$68&lt;&gt;4),1.2,1)</f>
        <v>0</v>
      </c>
      <c r="BS15" s="263"/>
      <c r="BT15" s="264"/>
      <c r="BU15" s="265"/>
      <c r="BV15" s="266"/>
      <c r="BW15" s="267">
        <f t="shared" si="52"/>
        <v>0</v>
      </c>
      <c r="BX15" s="260">
        <f>+(IF(OR($B15=0,$C15=0,$D15=0,$BS$2&gt;$OE$1),0,IF(OR(BS15=0,BU15=0,BV15=0),0,MIN((VLOOKUP($D15,SALERYCODE,3,0))*(IF($D15=6,BV15,BU15))*((MIN((VLOOKUP($D15,SALERYCODE,5,0)),(IF($D15=6,BU15,BV15))))),MIN((VLOOKUP($D15,SALERYCODE,3,0)),(BS15+BT15))*(IF($D15=6,BV15,((MIN((VLOOKUP($D15,SALERYCODE,5,0)),BV15)))))))))/IF(AND($D15=2,'ראשי-פרטים כלליים וריכוז הוצאות'!$D$68&lt;&gt;4),1.2,1)</f>
        <v>0</v>
      </c>
      <c r="BY15" s="263"/>
      <c r="BZ15" s="264"/>
      <c r="CA15" s="265"/>
      <c r="CB15" s="266"/>
      <c r="CC15" s="267">
        <f t="shared" si="53"/>
        <v>0</v>
      </c>
      <c r="CD15" s="260">
        <f>+(IF(OR($B15=0,$C15=0,$D15=0,$BY$2&gt;$OE$1),0,IF(OR(BY15=0,CA15=0,CB15=0),0,MIN((VLOOKUP($D15,SALERYCODE,3,0))*(IF($D15=6,CB15,CA15))*((MIN((VLOOKUP($D15,SALERYCODE,5,0)),(IF($D15=6,CA15,CB15))))),MIN((VLOOKUP($D15,SALERYCODE,3,0)),(BY15+BZ15))*(IF($D15=6,CB15,((MIN((VLOOKUP($D15,SALERYCODE,5,0)),CB15)))))))))/IF(AND($D15=2,'ראשי-פרטים כלליים וריכוז הוצאות'!$D$68&lt;&gt;4),1.2,1)</f>
        <v>0</v>
      </c>
      <c r="CE15" s="263"/>
      <c r="CF15" s="264"/>
      <c r="CG15" s="265"/>
      <c r="CH15" s="266"/>
      <c r="CI15" s="267">
        <f t="shared" si="54"/>
        <v>0</v>
      </c>
      <c r="CJ15" s="260">
        <f>+(IF(OR($B15=0,$C15=0,$D15=0,$CE$2&gt;$OE$1),0,IF(OR(CE15=0,CG15=0,CH15=0),0,MIN((VLOOKUP($D15,SALERYCODE,3,0))*(IF($D15=6,CH15,CG15))*((MIN((VLOOKUP($D15,SALERYCODE,5,0)),(IF($D15=6,CG15,CH15))))),MIN((VLOOKUP($D15,SALERYCODE,3,0)),(CE15+CF15))*(IF($D15=6,CH15,((MIN((VLOOKUP($D15,SALERYCODE,5,0)),CH15)))))))))/IF(AND($D15=2,'ראשי-פרטים כלליים וריכוז הוצאות'!$D$68&lt;&gt;4),1.2,1)</f>
        <v>0</v>
      </c>
      <c r="CK15" s="263"/>
      <c r="CL15" s="264"/>
      <c r="CM15" s="265"/>
      <c r="CN15" s="266"/>
      <c r="CO15" s="267">
        <f t="shared" si="55"/>
        <v>0</v>
      </c>
      <c r="CP15" s="260">
        <f>+(IF(OR($B15=0,$C15=0,$D15=0,$CK$2&gt;$OE$1),0,IF(OR(CK15=0,CM15=0,CN15=0),0,MIN((VLOOKUP($D15,SALERYCODE,3,0))*(IF($D15=6,CN15,CM15))*((MIN((VLOOKUP($D15,SALERYCODE,5,0)),(IF($D15=6,CM15,CN15))))),MIN((VLOOKUP($D15,SALERYCODE,3,0)),(CK15+CL15))*(IF($D15=6,CN15,((MIN((VLOOKUP($D15,SALERYCODE,5,0)),CN15)))))))))/IF(AND($D15=2,'ראשי-פרטים כלליים וריכוז הוצאות'!$D$68&lt;&gt;4),1.2,1)</f>
        <v>0</v>
      </c>
      <c r="CQ15" s="263"/>
      <c r="CR15" s="264"/>
      <c r="CS15" s="265"/>
      <c r="CT15" s="266"/>
      <c r="CU15" s="267">
        <f t="shared" si="56"/>
        <v>0</v>
      </c>
      <c r="CV15" s="260">
        <f>+(IF(OR($B15=0,$C15=0,$D15=0,$CQ$2&gt;$OE$1),0,IF(OR(CQ15=0,CS15=0,CT15=0),0,MIN((VLOOKUP($D15,SALERYCODE,3,0))*(IF($D15=6,CT15,CS15))*((MIN((VLOOKUP($D15,SALERYCODE,5,0)),(IF($D15=6,CS15,CT15))))),MIN((VLOOKUP($D15,SALERYCODE,3,0)),(CQ15+CR15))*(IF($D15=6,CT15,((MIN((VLOOKUP($D15,SALERYCODE,5,0)),CT15)))))))))/IF(AND($D15=2,'ראשי-פרטים כלליים וריכוז הוצאות'!$D$68&lt;&gt;4),1.2,1)</f>
        <v>0</v>
      </c>
      <c r="CW15" s="263"/>
      <c r="CX15" s="264"/>
      <c r="CY15" s="265"/>
      <c r="CZ15" s="266"/>
      <c r="DA15" s="267">
        <f t="shared" si="57"/>
        <v>0</v>
      </c>
      <c r="DB15" s="260">
        <f>+(IF(OR($B15=0,$C15=0,$D15=0,$CW$2&gt;$OE$1),0,IF(OR(CW15=0,CY15=0,CZ15=0),0,MIN((VLOOKUP($D15,SALERYCODE,3,0))*(IF($D15=6,CZ15,CY15))*((MIN((VLOOKUP($D15,SALERYCODE,5,0)),(IF($D15=6,CY15,CZ15))))),MIN((VLOOKUP($D15,SALERYCODE,3,0)),(CW15+CX15))*(IF($D15=6,CZ15,((MIN((VLOOKUP($D15,SALERYCODE,5,0)),CZ15)))))))))/IF(AND($D15=2,'ראשי-פרטים כלליים וריכוז הוצאות'!$D$68&lt;&gt;4),1.2,1)</f>
        <v>0</v>
      </c>
      <c r="DC15" s="263"/>
      <c r="DD15" s="264"/>
      <c r="DE15" s="265"/>
      <c r="DF15" s="266"/>
      <c r="DG15" s="267">
        <f t="shared" si="58"/>
        <v>0</v>
      </c>
      <c r="DH15" s="260">
        <f>+(IF(OR($B15=0,$C15=0,$D15=0,$DC$2&gt;$OE$1),0,IF(OR(DC15=0,DE15=0,DF15=0),0,MIN((VLOOKUP($D15,SALERYCODE,3,0))*(IF($D15=6,DF15,DE15))*((MIN((VLOOKUP($D15,SALERYCODE,5,0)),(IF($D15=6,DE15,DF15))))),MIN((VLOOKUP($D15,SALERYCODE,3,0)),(DC15+DD15))*(IF($D15=6,DF15,((MIN((VLOOKUP($D15,SALERYCODE,5,0)),DF15)))))))))/IF(AND($D15=2,'ראשי-פרטים כלליים וריכוז הוצאות'!$D$68&lt;&gt;4),1.2,1)</f>
        <v>0</v>
      </c>
      <c r="DI15" s="263"/>
      <c r="DJ15" s="264"/>
      <c r="DK15" s="265"/>
      <c r="DL15" s="266"/>
      <c r="DM15" s="267">
        <f t="shared" si="59"/>
        <v>0</v>
      </c>
      <c r="DN15" s="260">
        <f>+(IF(OR($B15=0,$C15=0,$D15=0,$DC$2&gt;$OE$1),0,IF(OR(DI15=0,DK15=0,DL15=0),0,MIN((VLOOKUP($D15,SALERYCODE,3,0))*(IF($D15=6,DL15,DK15))*((MIN((VLOOKUP($D15,SALERYCODE,5,0)),(IF($D15=6,DK15,DL15))))),MIN((VLOOKUP($D15,SALERYCODE,3,0)),(DI15+DJ15))*(IF($D15=6,DL15,((MIN((VLOOKUP($D15,SALERYCODE,5,0)),DL15)))))))))/IF(AND($D15=2,'ראשי-פרטים כלליים וריכוז הוצאות'!$D$68&lt;&gt;4),1.2,1)</f>
        <v>0</v>
      </c>
      <c r="DO15" s="263"/>
      <c r="DP15" s="264"/>
      <c r="DQ15" s="265"/>
      <c r="DR15" s="266"/>
      <c r="DS15" s="267">
        <f t="shared" si="60"/>
        <v>0</v>
      </c>
      <c r="DT15" s="260">
        <f>+(IF(OR($B15=0,$C15=0,$D15=0,$DC$2&gt;$OE$1),0,IF(OR(DO15=0,DQ15=0,DR15=0),0,MIN((VLOOKUP($D15,SALERYCODE,3,0))*(IF($D15=6,DR15,DQ15))*((MIN((VLOOKUP($D15,SALERYCODE,5,0)),(IF($D15=6,DQ15,DR15))))),MIN((VLOOKUP($D15,SALERYCODE,3,0)),(DO15+DP15))*(IF($D15=6,DR15,((MIN((VLOOKUP($D15,SALERYCODE,5,0)),DR15)))))))))/IF(AND($D15=2,'ראשי-פרטים כלליים וריכוז הוצאות'!$D$68&lt;&gt;4),1.2,1)</f>
        <v>0</v>
      </c>
      <c r="DU15" s="263"/>
      <c r="DV15" s="264"/>
      <c r="DW15" s="265"/>
      <c r="DX15" s="266"/>
      <c r="DY15" s="267">
        <f t="shared" si="61"/>
        <v>0</v>
      </c>
      <c r="DZ15" s="260">
        <f>+(IF(OR($B15=0,$C15=0,$D15=0,$DC$2&gt;$OE$1),0,IF(OR(DU15=0,DW15=0,DX15=0),0,MIN((VLOOKUP($D15,SALERYCODE,3,0))*(IF($D15=6,DX15,DW15))*((MIN((VLOOKUP($D15,SALERYCODE,5,0)),(IF($D15=6,DW15,DX15))))),MIN((VLOOKUP($D15,SALERYCODE,3,0)),(DU15+DV15))*(IF($D15=6,DX15,((MIN((VLOOKUP($D15,SALERYCODE,5,0)),DX15)))))))))/IF(AND($D15=2,'ראשי-פרטים כלליים וריכוז הוצאות'!$D$68&lt;&gt;4),1.2,1)</f>
        <v>0</v>
      </c>
      <c r="EA15" s="263"/>
      <c r="EB15" s="264"/>
      <c r="EC15" s="265"/>
      <c r="ED15" s="266"/>
      <c r="EE15" s="267">
        <f t="shared" si="62"/>
        <v>0</v>
      </c>
      <c r="EF15" s="260">
        <f>+(IF(OR($B15=0,$C15=0,$D15=0,$DC$2&gt;$OE$1),0,IF(OR(EA15=0,EC15=0,ED15=0),0,MIN((VLOOKUP($D15,SALERYCODE,3,0))*(IF($D15=6,ED15,EC15))*((MIN((VLOOKUP($D15,SALERYCODE,5,0)),(IF($D15=6,EC15,ED15))))),MIN((VLOOKUP($D15,SALERYCODE,3,0)),(EA15+EB15))*(IF($D15=6,ED15,((MIN((VLOOKUP($D15,SALERYCODE,5,0)),ED15)))))))))/IF(AND($D15=2,'ראשי-פרטים כלליים וריכוז הוצאות'!$D$68&lt;&gt;4),1.2,1)</f>
        <v>0</v>
      </c>
      <c r="EG15" s="263"/>
      <c r="EH15" s="264"/>
      <c r="EI15" s="265"/>
      <c r="EJ15" s="266"/>
      <c r="EK15" s="267">
        <f t="shared" si="63"/>
        <v>0</v>
      </c>
      <c r="EL15" s="260">
        <f>+(IF(OR($B15=0,$C15=0,$D15=0,$DC$2&gt;$OE$1),0,IF(OR(EG15=0,EI15=0,EJ15=0),0,MIN((VLOOKUP($D15,SALERYCODE,3,0))*(IF($D15=6,EJ15,EI15))*((MIN((VLOOKUP($D15,SALERYCODE,5,0)),(IF($D15=6,EI15,EJ15))))),MIN((VLOOKUP($D15,SALERYCODE,3,0)),(EG15+EH15))*(IF($D15=6,EJ15,((MIN((VLOOKUP($D15,SALERYCODE,5,0)),EJ15)))))))))/IF(AND($D15=2,'ראשי-פרטים כלליים וריכוז הוצאות'!$D$68&lt;&gt;4),1.2,1)</f>
        <v>0</v>
      </c>
      <c r="EM15" s="263"/>
      <c r="EN15" s="264"/>
      <c r="EO15" s="265"/>
      <c r="EP15" s="266"/>
      <c r="EQ15" s="267">
        <f t="shared" si="64"/>
        <v>0</v>
      </c>
      <c r="ER15" s="260">
        <f>+(IF(OR($B15=0,$C15=0,$D15=0,$DC$2&gt;$OE$1),0,IF(OR(EM15=0,EO15=0,EP15=0),0,MIN((VLOOKUP($D15,SALERYCODE,3,0))*(IF($D15=6,EP15,EO15))*((MIN((VLOOKUP($D15,SALERYCODE,5,0)),(IF($D15=6,EO15,EP15))))),MIN((VLOOKUP($D15,SALERYCODE,3,0)),(EM15+EN15))*(IF($D15=6,EP15,((MIN((VLOOKUP($D15,SALERYCODE,5,0)),EP15)))))))))/IF(AND($D15=2,'ראשי-פרטים כלליים וריכוז הוצאות'!$D$68&lt;&gt;4),1.2,1)</f>
        <v>0</v>
      </c>
      <c r="ES15" s="263"/>
      <c r="ET15" s="264"/>
      <c r="EU15" s="265"/>
      <c r="EV15" s="266"/>
      <c r="EW15" s="267">
        <f t="shared" si="65"/>
        <v>0</v>
      </c>
      <c r="EX15" s="260">
        <f>+(IF(OR($B15=0,$C15=0,$D15=0,$DC$2&gt;$OE$1),0,IF(OR(ES15=0,EU15=0,EV15=0),0,MIN((VLOOKUP($D15,SALERYCODE,3,0))*(IF($D15=6,EV15,EU15))*((MIN((VLOOKUP($D15,SALERYCODE,5,0)),(IF($D15=6,EU15,EV15))))),MIN((VLOOKUP($D15,SALERYCODE,3,0)),(ES15+ET15))*(IF($D15=6,EV15,((MIN((VLOOKUP($D15,SALERYCODE,5,0)),EV15)))))))))/IF(AND($D15=2,'ראשי-פרטים כלליים וריכוז הוצאות'!$D$68&lt;&gt;4),1.2,1)</f>
        <v>0</v>
      </c>
      <c r="EY15" s="263"/>
      <c r="EZ15" s="264"/>
      <c r="FA15" s="265"/>
      <c r="FB15" s="266"/>
      <c r="FC15" s="267">
        <f t="shared" si="66"/>
        <v>0</v>
      </c>
      <c r="FD15" s="260">
        <f>+(IF(OR($B15=0,$C15=0,$D15=0,$DC$2&gt;$OE$1),0,IF(OR(EY15=0,FA15=0,FB15=0),0,MIN((VLOOKUP($D15,SALERYCODE,3,0))*(IF($D15=6,FB15,FA15))*((MIN((VLOOKUP($D15,SALERYCODE,5,0)),(IF($D15=6,FA15,FB15))))),MIN((VLOOKUP($D15,SALERYCODE,3,0)),(EY15+EZ15))*(IF($D15=6,FB15,((MIN((VLOOKUP($D15,SALERYCODE,5,0)),FB15)))))))))/IF(AND($D15=2,'ראשי-פרטים כלליים וריכוז הוצאות'!$D$68&lt;&gt;4),1.2,1)</f>
        <v>0</v>
      </c>
      <c r="FE15" s="263"/>
      <c r="FF15" s="264"/>
      <c r="FG15" s="265"/>
      <c r="FH15" s="266"/>
      <c r="FI15" s="267">
        <f t="shared" si="67"/>
        <v>0</v>
      </c>
      <c r="FJ15" s="260">
        <f>+(IF(OR($B15=0,$C15=0,$D15=0,$DC$2&gt;$OE$1),0,IF(OR(FE15=0,FG15=0,FH15=0),0,MIN((VLOOKUP($D15,SALERYCODE,3,0))*(IF($D15=6,FH15,FG15))*((MIN((VLOOKUP($D15,SALERYCODE,5,0)),(IF($D15=6,FG15,FH15))))),MIN((VLOOKUP($D15,SALERYCODE,3,0)),(FE15+FF15))*(IF($D15=6,FH15,((MIN((VLOOKUP($D15,SALERYCODE,5,0)),FH15)))))))))/IF(AND($D15=2,'ראשי-פרטים כלליים וריכוז הוצאות'!$D$68&lt;&gt;4),1.2,1)</f>
        <v>0</v>
      </c>
      <c r="FK15" s="263"/>
      <c r="FL15" s="264"/>
      <c r="FM15" s="265"/>
      <c r="FN15" s="266"/>
      <c r="FO15" s="267">
        <f t="shared" si="68"/>
        <v>0</v>
      </c>
      <c r="FP15" s="260">
        <f>+(IF(OR($B15=0,$C15=0,$D15=0,$DC$2&gt;$OE$1),0,IF(OR(FK15=0,FM15=0,FN15=0),0,MIN((VLOOKUP($D15,SALERYCODE,3,0))*(IF($D15=6,FN15,FM15))*((MIN((VLOOKUP($D15,SALERYCODE,5,0)),(IF($D15=6,FM15,FN15))))),MIN((VLOOKUP($D15,SALERYCODE,3,0)),(FK15+FL15))*(IF($D15=6,FN15,((MIN((VLOOKUP($D15,SALERYCODE,5,0)),FN15)))))))))/IF(AND($D15=2,'ראשי-פרטים כלליים וריכוז הוצאות'!$D$68&lt;&gt;4),1.2,1)</f>
        <v>0</v>
      </c>
      <c r="FQ15" s="263"/>
      <c r="FR15" s="264"/>
      <c r="FS15" s="265"/>
      <c r="FT15" s="266"/>
      <c r="FU15" s="267">
        <f t="shared" si="69"/>
        <v>0</v>
      </c>
      <c r="FV15" s="260">
        <f>+(IF(OR($B15=0,$C15=0,$D15=0,$DC$2&gt;$OE$1),0,IF(OR(FQ15=0,FS15=0,FT15=0),0,MIN((VLOOKUP($D15,SALERYCODE,3,0))*(IF($D15=6,FT15,FS15))*((MIN((VLOOKUP($D15,SALERYCODE,5,0)),(IF($D15=6,FS15,FT15))))),MIN((VLOOKUP($D15,SALERYCODE,3,0)),(FQ15+FR15))*(IF($D15=6,FT15,((MIN((VLOOKUP($D15,SALERYCODE,5,0)),FT15)))))))))/IF(AND($D15=2,'ראשי-פרטים כלליים וריכוז הוצאות'!$D$68&lt;&gt;4),1.2,1)</f>
        <v>0</v>
      </c>
      <c r="FW15" s="263"/>
      <c r="FX15" s="264"/>
      <c r="FY15" s="265"/>
      <c r="FZ15" s="266"/>
      <c r="GA15" s="267">
        <f t="shared" si="70"/>
        <v>0</v>
      </c>
      <c r="GB15" s="260">
        <f>+(IF(OR($B15=0,$C15=0,$D15=0,$DC$2&gt;$OE$1),0,IF(OR(FW15=0,FY15=0,FZ15=0),0,MIN((VLOOKUP($D15,SALERYCODE,3,0))*(IF($D15=6,FZ15,FY15))*((MIN((VLOOKUP($D15,SALERYCODE,5,0)),(IF($D15=6,FY15,FZ15))))),MIN((VLOOKUP($D15,SALERYCODE,3,0)),(FW15+FX15))*(IF($D15=6,FZ15,((MIN((VLOOKUP($D15,SALERYCODE,5,0)),FZ15)))))))))/IF(AND($D15=2,'ראשי-פרטים כלליים וריכוז הוצאות'!$D$68&lt;&gt;4),1.2,1)</f>
        <v>0</v>
      </c>
      <c r="GC15" s="263"/>
      <c r="GD15" s="264"/>
      <c r="GE15" s="265"/>
      <c r="GF15" s="266"/>
      <c r="GG15" s="267">
        <f t="shared" si="71"/>
        <v>0</v>
      </c>
      <c r="GH15" s="260">
        <f>+(IF(OR($B15=0,$C15=0,$D15=0,$DC$2&gt;$OE$1),0,IF(OR(GC15=0,GE15=0,GF15=0),0,MIN((VLOOKUP($D15,SALERYCODE,3,0))*(IF($D15=6,GF15,GE15))*((MIN((VLOOKUP($D15,SALERYCODE,5,0)),(IF($D15=6,GE15,GF15))))),MIN((VLOOKUP($D15,SALERYCODE,3,0)),(GC15+GD15))*(IF($D15=6,GF15,((MIN((VLOOKUP($D15,SALERYCODE,5,0)),GF15)))))))))/IF(AND($D15=2,'ראשי-פרטים כלליים וריכוז הוצאות'!$D$68&lt;&gt;4),1.2,1)</f>
        <v>0</v>
      </c>
      <c r="GI15" s="263"/>
      <c r="GJ15" s="264"/>
      <c r="GK15" s="265"/>
      <c r="GL15" s="266"/>
      <c r="GM15" s="267">
        <f t="shared" si="72"/>
        <v>0</v>
      </c>
      <c r="GN15" s="260">
        <f>+(IF(OR($B15=0,$C15=0,$D15=0,$DC$2&gt;$OE$1),0,IF(OR(GI15=0,GK15=0,GL15=0),0,MIN((VLOOKUP($D15,SALERYCODE,3,0))*(IF($D15=6,GL15,GK15))*((MIN((VLOOKUP($D15,SALERYCODE,5,0)),(IF($D15=6,GK15,GL15))))),MIN((VLOOKUP($D15,SALERYCODE,3,0)),(GI15+GJ15))*(IF($D15=6,GL15,((MIN((VLOOKUP($D15,SALERYCODE,5,0)),GL15)))))))))/IF(AND($D15=2,'ראשי-פרטים כלליים וריכוז הוצאות'!$D$68&lt;&gt;4),1.2,1)</f>
        <v>0</v>
      </c>
      <c r="GO15" s="263"/>
      <c r="GP15" s="264"/>
      <c r="GQ15" s="265"/>
      <c r="GR15" s="266"/>
      <c r="GS15" s="267">
        <f t="shared" si="73"/>
        <v>0</v>
      </c>
      <c r="GT15" s="260">
        <f>+(IF(OR($B15=0,$C15=0,$D15=0,$DC$2&gt;$OE$1),0,IF(OR(GO15=0,GQ15=0,GR15=0),0,MIN((VLOOKUP($D15,SALERYCODE,3,0))*(IF($D15=6,GR15,GQ15))*((MIN((VLOOKUP($D15,SALERYCODE,5,0)),(IF($D15=6,GQ15,GR15))))),MIN((VLOOKUP($D15,SALERYCODE,3,0)),(GO15+GP15))*(IF($D15=6,GR15,((MIN((VLOOKUP($D15,SALERYCODE,5,0)),GR15)))))))))/IF(AND($D15=2,'ראשי-פרטים כלליים וריכוז הוצאות'!$D$68&lt;&gt;4),1.2,1)</f>
        <v>0</v>
      </c>
      <c r="GU15" s="263"/>
      <c r="GV15" s="264"/>
      <c r="GW15" s="265"/>
      <c r="GX15" s="266"/>
      <c r="GY15" s="267">
        <f t="shared" si="74"/>
        <v>0</v>
      </c>
      <c r="GZ15" s="260">
        <f>+(IF(OR($B15=0,$C15=0,$D15=0,$DC$2&gt;$OE$1),0,IF(OR(GU15=0,GW15=0,GX15=0),0,MIN((VLOOKUP($D15,SALERYCODE,3,0))*(IF($D15=6,GX15,GW15))*((MIN((VLOOKUP($D15,SALERYCODE,5,0)),(IF($D15=6,GW15,GX15))))),MIN((VLOOKUP($D15,SALERYCODE,3,0)),(GU15+GV15))*(IF($D15=6,GX15,((MIN((VLOOKUP($D15,SALERYCODE,5,0)),GX15)))))))))/IF(AND($D15=2,'ראשי-פרטים כלליים וריכוז הוצאות'!$D$68&lt;&gt;4),1.2,1)</f>
        <v>0</v>
      </c>
      <c r="HA15" s="263"/>
      <c r="HB15" s="264"/>
      <c r="HC15" s="265"/>
      <c r="HD15" s="266"/>
      <c r="HE15" s="267">
        <f t="shared" si="75"/>
        <v>0</v>
      </c>
      <c r="HF15" s="260">
        <f>+(IF(OR($B15=0,$C15=0,$D15=0,$DC$2&gt;$OE$1),0,IF(OR(HA15=0,HC15=0,HD15=0),0,MIN((VLOOKUP($D15,SALERYCODE,3,0))*(IF($D15=6,HD15,HC15))*((MIN((VLOOKUP($D15,SALERYCODE,5,0)),(IF($D15=6,HC15,HD15))))),MIN((VLOOKUP($D15,SALERYCODE,3,0)),(HA15+HB15))*(IF($D15=6,HD15,((MIN((VLOOKUP($D15,SALERYCODE,5,0)),HD15)))))))))/IF(AND($D15=2,'ראשי-פרטים כלליים וריכוז הוצאות'!$D$68&lt;&gt;4),1.2,1)</f>
        <v>0</v>
      </c>
      <c r="HG15" s="263"/>
      <c r="HH15" s="264"/>
      <c r="HI15" s="265"/>
      <c r="HJ15" s="266"/>
      <c r="HK15" s="267">
        <f t="shared" si="76"/>
        <v>0</v>
      </c>
      <c r="HL15" s="260">
        <f>+(IF(OR($B15=0,$C15=0,$D15=0,$DC$2&gt;$OE$1),0,IF(OR(HG15=0,HI15=0,HJ15=0),0,MIN((VLOOKUP($D15,SALERYCODE,3,0))*(IF($D15=6,HJ15,HI15))*((MIN((VLOOKUP($D15,SALERYCODE,5,0)),(IF($D15=6,HI15,HJ15))))),MIN((VLOOKUP($D15,SALERYCODE,3,0)),(HG15+HH15))*(IF($D15=6,HJ15,((MIN((VLOOKUP($D15,SALERYCODE,5,0)),HJ15)))))))))/IF(AND($D15=2,'ראשי-פרטים כלליים וריכוז הוצאות'!$D$68&lt;&gt;4),1.2,1)</f>
        <v>0</v>
      </c>
      <c r="HM15" s="263"/>
      <c r="HN15" s="264"/>
      <c r="HO15" s="265"/>
      <c r="HP15" s="266"/>
      <c r="HQ15" s="267">
        <f t="shared" si="77"/>
        <v>0</v>
      </c>
      <c r="HR15" s="260">
        <f>+(IF(OR($B15=0,$C15=0,$D15=0,$DC$2&gt;$OE$1),0,IF(OR(HM15=0,HO15=0,HP15=0),0,MIN((VLOOKUP($D15,SALERYCODE,3,0))*(IF($D15=6,HP15,HO15))*((MIN((VLOOKUP($D15,SALERYCODE,5,0)),(IF($D15=6,HO15,HP15))))),MIN((VLOOKUP($D15,SALERYCODE,3,0)),(HM15+HN15))*(IF($D15=6,HP15,((MIN((VLOOKUP($D15,SALERYCODE,5,0)),HP15)))))))))/IF(AND($D15=2,'ראשי-פרטים כלליים וריכוז הוצאות'!$D$68&lt;&gt;4),1.2,1)</f>
        <v>0</v>
      </c>
      <c r="HS15" s="263"/>
      <c r="HT15" s="264"/>
      <c r="HU15" s="265"/>
      <c r="HV15" s="266"/>
      <c r="HW15" s="267">
        <f t="shared" si="78"/>
        <v>0</v>
      </c>
      <c r="HX15" s="260">
        <f>+(IF(OR($B15=0,$C15=0,$D15=0,$DC$2&gt;$OE$1),0,IF(OR(HS15=0,HU15=0,HV15=0),0,MIN((VLOOKUP($D15,SALERYCODE,3,0))*(IF($D15=6,HV15,HU15))*((MIN((VLOOKUP($D15,SALERYCODE,5,0)),(IF($D15=6,HU15,HV15))))),MIN((VLOOKUP($D15,SALERYCODE,3,0)),(HS15+HT15))*(IF($D15=6,HV15,((MIN((VLOOKUP($D15,SALERYCODE,5,0)),HV15)))))))))/IF(AND($D15=2,'ראשי-פרטים כלליים וריכוז הוצאות'!$D$68&lt;&gt;4),1.2,1)</f>
        <v>0</v>
      </c>
      <c r="HY15" s="263"/>
      <c r="HZ15" s="264"/>
      <c r="IA15" s="265"/>
      <c r="IB15" s="266"/>
      <c r="IC15" s="267">
        <f t="shared" si="79"/>
        <v>0</v>
      </c>
      <c r="ID15" s="260">
        <f>+(IF(OR($B15=0,$C15=0,$D15=0,$DC$2&gt;$OE$1),0,IF(OR(HY15=0,IA15=0,IB15=0),0,MIN((VLOOKUP($D15,SALERYCODE,3,0))*(IF($D15=6,IB15,IA15))*((MIN((VLOOKUP($D15,SALERYCODE,5,0)),(IF($D15=6,IA15,IB15))))),MIN((VLOOKUP($D15,SALERYCODE,3,0)),(HY15+HZ15))*(IF($D15=6,IB15,((MIN((VLOOKUP($D15,SALERYCODE,5,0)),IB15)))))))))/IF(AND($D15=2,'ראשי-פרטים כלליים וריכוז הוצאות'!$D$68&lt;&gt;4),1.2,1)</f>
        <v>0</v>
      </c>
      <c r="IE15" s="263"/>
      <c r="IF15" s="264"/>
      <c r="IG15" s="265"/>
      <c r="IH15" s="266"/>
      <c r="II15" s="267">
        <f t="shared" si="80"/>
        <v>0</v>
      </c>
      <c r="IJ15" s="260">
        <f>+(IF(OR($B15=0,$C15=0,$D15=0,$DC$2&gt;$OE$1),0,IF(OR(IE15=0,IG15=0,IH15=0),0,MIN((VLOOKUP($D15,SALERYCODE,3,0))*(IF($D15=6,IH15,IG15))*((MIN((VLOOKUP($D15,SALERYCODE,5,0)),(IF($D15=6,IG15,IH15))))),MIN((VLOOKUP($D15,SALERYCODE,3,0)),(IE15+IF15))*(IF($D15=6,IH15,((MIN((VLOOKUP($D15,SALERYCODE,5,0)),IH15)))))))))/IF(AND($D15=2,'ראשי-פרטים כלליים וריכוז הוצאות'!$D$68&lt;&gt;4),1.2,1)</f>
        <v>0</v>
      </c>
      <c r="IK15" s="263"/>
      <c r="IL15" s="264"/>
      <c r="IM15" s="265"/>
      <c r="IN15" s="266"/>
      <c r="IO15" s="267">
        <f t="shared" si="81"/>
        <v>0</v>
      </c>
      <c r="IP15" s="260">
        <f>+(IF(OR($B15=0,$C15=0,$D15=0,$DC$2&gt;$OE$1),0,IF(OR(IK15=0,IM15=0,IN15=0),0,MIN((VLOOKUP($D15,SALERYCODE,3,0))*(IF($D15=6,IN15,IM15))*((MIN((VLOOKUP($D15,SALERYCODE,5,0)),(IF($D15=6,IM15,IN15))))),MIN((VLOOKUP($D15,SALERYCODE,3,0)),(IK15+IL15))*(IF($D15=6,IN15,((MIN((VLOOKUP($D15,SALERYCODE,5,0)),IN15)))))))))/IF(AND($D15=2,'ראשי-פרטים כלליים וריכוז הוצאות'!$D$68&lt;&gt;4),1.2,1)</f>
        <v>0</v>
      </c>
      <c r="IQ15" s="263"/>
      <c r="IR15" s="264"/>
      <c r="IS15" s="265"/>
      <c r="IT15" s="266"/>
      <c r="IU15" s="267">
        <f t="shared" si="82"/>
        <v>0</v>
      </c>
      <c r="IV15" s="260">
        <f>+(IF(OR($B15=0,$C15=0,$D15=0,$DC$2&gt;$OE$1),0,IF(OR(IQ15=0,IS15=0,IT15=0),0,MIN((VLOOKUP($D15,SALERYCODE,3,0))*(IF($D15=6,IT15,IS15))*((MIN((VLOOKUP($D15,SALERYCODE,5,0)),(IF($D15=6,IS15,IT15))))),MIN((VLOOKUP($D15,SALERYCODE,3,0)),(IQ15+IR15))*(IF($D15=6,IT15,((MIN((VLOOKUP($D15,SALERYCODE,5,0)),IT15)))))))))/IF(AND($D15=2,'ראשי-פרטים כלליים וריכוז הוצאות'!$D$68&lt;&gt;4),1.2,1)</f>
        <v>0</v>
      </c>
      <c r="IW15" s="263"/>
      <c r="IX15" s="264"/>
      <c r="IY15" s="265"/>
      <c r="IZ15" s="266"/>
      <c r="JA15" s="267">
        <f t="shared" si="83"/>
        <v>0</v>
      </c>
      <c r="JB15" s="260">
        <f>+(IF(OR($B15=0,$C15=0,$D15=0,$DC$2&gt;$OE$1),0,IF(OR(IW15=0,IY15=0,IZ15=0),0,MIN((VLOOKUP($D15,SALERYCODE,3,0))*(IF($D15=6,IZ15,IY15))*((MIN((VLOOKUP($D15,SALERYCODE,5,0)),(IF($D15=6,IY15,IZ15))))),MIN((VLOOKUP($D15,SALERYCODE,3,0)),(IW15+IX15))*(IF($D15=6,IZ15,((MIN((VLOOKUP($D15,SALERYCODE,5,0)),IZ15)))))))))/IF(AND($D15=2,'ראשי-פרטים כלליים וריכוז הוצאות'!$D$68&lt;&gt;4),1.2,1)</f>
        <v>0</v>
      </c>
      <c r="JC15" s="263"/>
      <c r="JD15" s="264"/>
      <c r="JE15" s="265"/>
      <c r="JF15" s="266"/>
      <c r="JG15" s="267">
        <f t="shared" si="84"/>
        <v>0</v>
      </c>
      <c r="JH15" s="260">
        <f>+(IF(OR($B15=0,$C15=0,$D15=0,$DC$2&gt;$OE$1),0,IF(OR(JC15=0,JE15=0,JF15=0),0,MIN((VLOOKUP($D15,SALERYCODE,3,0))*(IF($D15=6,JF15,JE15))*((MIN((VLOOKUP($D15,SALERYCODE,5,0)),(IF($D15=6,JE15,JF15))))),MIN((VLOOKUP($D15,SALERYCODE,3,0)),(JC15+JD15))*(IF($D15=6,JF15,((MIN((VLOOKUP($D15,SALERYCODE,5,0)),JF15)))))))))/IF(AND($D15=2,'ראשי-פרטים כלליים וריכוז הוצאות'!$D$68&lt;&gt;4),1.2,1)</f>
        <v>0</v>
      </c>
      <c r="JI15" s="263"/>
      <c r="JJ15" s="264"/>
      <c r="JK15" s="265"/>
      <c r="JL15" s="266"/>
      <c r="JM15" s="267">
        <f t="shared" si="85"/>
        <v>0</v>
      </c>
      <c r="JN15" s="260">
        <f>+(IF(OR($B15=0,$C15=0,$D15=0,$DC$2&gt;$OE$1),0,IF(OR(JI15=0,JK15=0,JL15=0),0,MIN((VLOOKUP($D15,SALERYCODE,3,0))*(IF($D15=6,JL15,JK15))*((MIN((VLOOKUP($D15,SALERYCODE,5,0)),(IF($D15=6,JK15,JL15))))),MIN((VLOOKUP($D15,SALERYCODE,3,0)),(JI15+JJ15))*(IF($D15=6,JL15,((MIN((VLOOKUP($D15,SALERYCODE,5,0)),JL15)))))))))/IF(AND($D15=2,'ראשי-פרטים כלליים וריכוז הוצאות'!$D$68&lt;&gt;4),1.2,1)</f>
        <v>0</v>
      </c>
      <c r="JO15" s="263"/>
      <c r="JP15" s="264"/>
      <c r="JQ15" s="265"/>
      <c r="JR15" s="266"/>
      <c r="JS15" s="267">
        <f t="shared" si="86"/>
        <v>0</v>
      </c>
      <c r="JT15" s="260">
        <f>+(IF(OR($B15=0,$C15=0,$D15=0,$DC$2&gt;$OE$1),0,IF(OR(JO15=0,JQ15=0,JR15=0),0,MIN((VLOOKUP($D15,SALERYCODE,3,0))*(IF($D15=6,JR15,JQ15))*((MIN((VLOOKUP($D15,SALERYCODE,5,0)),(IF($D15=6,JQ15,JR15))))),MIN((VLOOKUP($D15,SALERYCODE,3,0)),(JO15+JP15))*(IF($D15=6,JR15,((MIN((VLOOKUP($D15,SALERYCODE,5,0)),JR15)))))))))/IF(AND($D15=2,'ראשי-פרטים כלליים וריכוז הוצאות'!$D$68&lt;&gt;4),1.2,1)</f>
        <v>0</v>
      </c>
      <c r="JU15" s="263"/>
      <c r="JV15" s="264"/>
      <c r="JW15" s="265"/>
      <c r="JX15" s="266"/>
      <c r="JY15" s="267">
        <f t="shared" si="87"/>
        <v>0</v>
      </c>
      <c r="JZ15" s="260">
        <f>+(IF(OR($B15=0,$C15=0,$D15=0,$DC$2&gt;$OE$1),0,IF(OR(JU15=0,JW15=0,JX15=0),0,MIN((VLOOKUP($D15,SALERYCODE,3,0))*(IF($D15=6,JX15,JW15))*((MIN((VLOOKUP($D15,SALERYCODE,5,0)),(IF($D15=6,JW15,JX15))))),MIN((VLOOKUP($D15,SALERYCODE,3,0)),(JU15+JV15))*(IF($D15=6,JX15,((MIN((VLOOKUP($D15,SALERYCODE,5,0)),JX15)))))))))/IF(AND($D15=2,'ראשי-פרטים כלליים וריכוז הוצאות'!$D$68&lt;&gt;4),1.2,1)</f>
        <v>0</v>
      </c>
      <c r="KA15" s="263"/>
      <c r="KB15" s="264"/>
      <c r="KC15" s="265"/>
      <c r="KD15" s="266"/>
      <c r="KE15" s="267">
        <f t="shared" si="88"/>
        <v>0</v>
      </c>
      <c r="KF15" s="260">
        <f>+(IF(OR($B15=0,$C15=0,$D15=0,$DC$2&gt;$OE$1),0,IF(OR(KA15=0,KC15=0,KD15=0),0,MIN((VLOOKUP($D15,SALERYCODE,3,0))*(IF($D15=6,KD15,KC15))*((MIN((VLOOKUP($D15,SALERYCODE,5,0)),(IF($D15=6,KC15,KD15))))),MIN((VLOOKUP($D15,SALERYCODE,3,0)),(KA15+KB15))*(IF($D15=6,KD15,((MIN((VLOOKUP($D15,SALERYCODE,5,0)),KD15)))))))))/IF(AND($D15=2,'ראשי-פרטים כלליים וריכוז הוצאות'!$D$68&lt;&gt;4),1.2,1)</f>
        <v>0</v>
      </c>
      <c r="KG15" s="263"/>
      <c r="KH15" s="264"/>
      <c r="KI15" s="265"/>
      <c r="KJ15" s="266"/>
      <c r="KK15" s="267">
        <f t="shared" si="89"/>
        <v>0</v>
      </c>
      <c r="KL15" s="260">
        <f>+(IF(OR($B15=0,$C15=0,$D15=0,$DC$2&gt;$OE$1),0,IF(OR(KG15=0,KI15=0,KJ15=0),0,MIN((VLOOKUP($D15,SALERYCODE,3,0))*(IF($D15=6,KJ15,KI15))*((MIN((VLOOKUP($D15,SALERYCODE,5,0)),(IF($D15=6,KI15,KJ15))))),MIN((VLOOKUP($D15,SALERYCODE,3,0)),(KG15+KH15))*(IF($D15=6,KJ15,((MIN((VLOOKUP($D15,SALERYCODE,5,0)),KJ15)))))))))/IF(AND($D15=2,'ראשי-פרטים כלליים וריכוז הוצאות'!$D$68&lt;&gt;4),1.2,1)</f>
        <v>0</v>
      </c>
      <c r="KM15" s="263"/>
      <c r="KN15" s="264"/>
      <c r="KO15" s="265"/>
      <c r="KP15" s="266"/>
      <c r="KQ15" s="267">
        <f t="shared" si="90"/>
        <v>0</v>
      </c>
      <c r="KR15" s="260">
        <f>+(IF(OR($B15=0,$C15=0,$D15=0,$DC$2&gt;$OE$1),0,IF(OR(KM15=0,KO15=0,KP15=0),0,MIN((VLOOKUP($D15,SALERYCODE,3,0))*(IF($D15=6,KP15,KO15))*((MIN((VLOOKUP($D15,SALERYCODE,5,0)),(IF($D15=6,KO15,KP15))))),MIN((VLOOKUP($D15,SALERYCODE,3,0)),(KM15+KN15))*(IF($D15=6,KP15,((MIN((VLOOKUP($D15,SALERYCODE,5,0)),KP15)))))))))/IF(AND($D15=2,'ראשי-פרטים כלליים וריכוז הוצאות'!$D$68&lt;&gt;4),1.2,1)</f>
        <v>0</v>
      </c>
      <c r="KS15" s="263"/>
      <c r="KT15" s="264"/>
      <c r="KU15" s="265"/>
      <c r="KV15" s="266"/>
      <c r="KW15" s="267">
        <f t="shared" si="91"/>
        <v>0</v>
      </c>
      <c r="KX15" s="260">
        <f>+(IF(OR($B15=0,$C15=0,$D15=0,$DC$2&gt;$OE$1),0,IF(OR(KS15=0,KU15=0,KV15=0),0,MIN((VLOOKUP($D15,SALERYCODE,3,0))*(IF($D15=6,KV15,KU15))*((MIN((VLOOKUP($D15,SALERYCODE,5,0)),(IF($D15=6,KU15,KV15))))),MIN((VLOOKUP($D15,SALERYCODE,3,0)),(KS15+KT15))*(IF($D15=6,KV15,((MIN((VLOOKUP($D15,SALERYCODE,5,0)),KV15)))))))))/IF(AND($D15=2,'ראשי-פרטים כלליים וריכוז הוצאות'!$D$68&lt;&gt;4),1.2,1)</f>
        <v>0</v>
      </c>
      <c r="KY15" s="263"/>
      <c r="KZ15" s="264"/>
      <c r="LA15" s="265"/>
      <c r="LB15" s="266"/>
      <c r="LC15" s="267">
        <f t="shared" si="92"/>
        <v>0</v>
      </c>
      <c r="LD15" s="260">
        <f>+(IF(OR($B15=0,$C15=0,$D15=0,$DC$2&gt;$OE$1),0,IF(OR(KY15=0,LA15=0,LB15=0),0,MIN((VLOOKUP($D15,SALERYCODE,3,0))*(IF($D15=6,LB15,LA15))*((MIN((VLOOKUP($D15,SALERYCODE,5,0)),(IF($D15=6,LA15,LB15))))),MIN((VLOOKUP($D15,SALERYCODE,3,0)),(KY15+KZ15))*(IF($D15=6,LB15,((MIN((VLOOKUP($D15,SALERYCODE,5,0)),LB15)))))))))/IF(AND($D15=2,'ראשי-פרטים כלליים וריכוז הוצאות'!$D$68&lt;&gt;4),1.2,1)</f>
        <v>0</v>
      </c>
      <c r="LE15" s="263"/>
      <c r="LF15" s="264"/>
      <c r="LG15" s="265"/>
      <c r="LH15" s="266"/>
      <c r="LI15" s="267">
        <f t="shared" si="93"/>
        <v>0</v>
      </c>
      <c r="LJ15" s="260">
        <f>+(IF(OR($B15=0,$C15=0,$D15=0,$DC$2&gt;$OE$1),0,IF(OR(LE15=0,LG15=0,LH15=0),0,MIN((VLOOKUP($D15,SALERYCODE,3,0))*(IF($D15=6,LH15,LG15))*((MIN((VLOOKUP($D15,SALERYCODE,5,0)),(IF($D15=6,LG15,LH15))))),MIN((VLOOKUP($D15,SALERYCODE,3,0)),(LE15+LF15))*(IF($D15=6,LH15,((MIN((VLOOKUP($D15,SALERYCODE,5,0)),LH15)))))))))/IF(AND($D15=2,'ראשי-פרטים כלליים וריכוז הוצאות'!$D$68&lt;&gt;4),1.2,1)</f>
        <v>0</v>
      </c>
      <c r="LK15" s="263"/>
      <c r="LL15" s="264"/>
      <c r="LM15" s="265"/>
      <c r="LN15" s="266"/>
      <c r="LO15" s="267">
        <f t="shared" si="94"/>
        <v>0</v>
      </c>
      <c r="LP15" s="260">
        <f>+(IF(OR($B15=0,$C15=0,$D15=0,$DC$2&gt;$OE$1),0,IF(OR(LK15=0,LM15=0,LN15=0),0,MIN((VLOOKUP($D15,SALERYCODE,3,0))*(IF($D15=6,LN15,LM15))*((MIN((VLOOKUP($D15,SALERYCODE,5,0)),(IF($D15=6,LM15,LN15))))),MIN((VLOOKUP($D15,SALERYCODE,3,0)),(LK15+LL15))*(IF($D15=6,LN15,((MIN((VLOOKUP($D15,SALERYCODE,5,0)),LN15)))))))))/IF(AND($D15=2,'ראשי-פרטים כלליים וריכוז הוצאות'!$D$68&lt;&gt;4),1.2,1)</f>
        <v>0</v>
      </c>
      <c r="LQ15" s="263"/>
      <c r="LR15" s="264"/>
      <c r="LS15" s="265"/>
      <c r="LT15" s="266"/>
      <c r="LU15" s="267">
        <f t="shared" si="95"/>
        <v>0</v>
      </c>
      <c r="LV15" s="260">
        <f>+(IF(OR($B15=0,$C15=0,$D15=0,$DC$2&gt;$OE$1),0,IF(OR(LQ15=0,LS15=0,LT15=0),0,MIN((VLOOKUP($D15,SALERYCODE,3,0))*(IF($D15=6,LT15,LS15))*((MIN((VLOOKUP($D15,SALERYCODE,5,0)),(IF($D15=6,LS15,LT15))))),MIN((VLOOKUP($D15,SALERYCODE,3,0)),(LQ15+LR15))*(IF($D15=6,LT15,((MIN((VLOOKUP($D15,SALERYCODE,5,0)),LT15)))))))))/IF(AND($D15=2,'ראשי-פרטים כלליים וריכוז הוצאות'!$D$68&lt;&gt;4),1.2,1)</f>
        <v>0</v>
      </c>
      <c r="LW15" s="263"/>
      <c r="LX15" s="264"/>
      <c r="LY15" s="265"/>
      <c r="LZ15" s="266"/>
      <c r="MA15" s="267">
        <f t="shared" si="96"/>
        <v>0</v>
      </c>
      <c r="MB15" s="260">
        <f>+(IF(OR($B15=0,$C15=0,$D15=0,$DC$2&gt;$OE$1),0,IF(OR(LW15=0,LY15=0,LZ15=0),0,MIN((VLOOKUP($D15,SALERYCODE,3,0))*(IF($D15=6,LZ15,LY15))*((MIN((VLOOKUP($D15,SALERYCODE,5,0)),(IF($D15=6,LY15,LZ15))))),MIN((VLOOKUP($D15,SALERYCODE,3,0)),(LW15+LX15))*(IF($D15=6,LZ15,((MIN((VLOOKUP($D15,SALERYCODE,5,0)),LZ15)))))))))/IF(AND($D15=2,'ראשי-פרטים כלליים וריכוז הוצאות'!$D$68&lt;&gt;4),1.2,1)</f>
        <v>0</v>
      </c>
      <c r="MC15" s="263"/>
      <c r="MD15" s="264"/>
      <c r="ME15" s="265"/>
      <c r="MF15" s="266"/>
      <c r="MG15" s="267">
        <f t="shared" si="97"/>
        <v>0</v>
      </c>
      <c r="MH15" s="260">
        <f>+(IF(OR($B15=0,$C15=0,$D15=0,$DC$2&gt;$OE$1),0,IF(OR(MC15=0,ME15=0,MF15=0),0,MIN((VLOOKUP($D15,SALERYCODE,3,0))*(IF($D15=6,MF15,ME15))*((MIN((VLOOKUP($D15,SALERYCODE,5,0)),(IF($D15=6,ME15,MF15))))),MIN((VLOOKUP($D15,SALERYCODE,3,0)),(MC15+MD15))*(IF($D15=6,MF15,((MIN((VLOOKUP($D15,SALERYCODE,5,0)),MF15)))))))))/IF(AND($D15=2,'ראשי-פרטים כלליים וריכוז הוצאות'!$D$68&lt;&gt;4),1.2,1)</f>
        <v>0</v>
      </c>
      <c r="MI15" s="263"/>
      <c r="MJ15" s="264"/>
      <c r="MK15" s="265"/>
      <c r="ML15" s="266"/>
      <c r="MM15" s="267">
        <f t="shared" si="98"/>
        <v>0</v>
      </c>
      <c r="MN15" s="260">
        <f>+(IF(OR($B15=0,$C15=0,$D15=0,$DC$2&gt;$OE$1),0,IF(OR(MI15=0,MK15=0,ML15=0),0,MIN((VLOOKUP($D15,SALERYCODE,3,0))*(IF($D15=6,ML15,MK15))*((MIN((VLOOKUP($D15,SALERYCODE,5,0)),(IF($D15=6,MK15,ML15))))),MIN((VLOOKUP($D15,SALERYCODE,3,0)),(MI15+MJ15))*(IF($D15=6,ML15,((MIN((VLOOKUP($D15,SALERYCODE,5,0)),ML15)))))))))/IF(AND($D15=2,'ראשי-פרטים כלליים וריכוז הוצאות'!$D$68&lt;&gt;4),1.2,1)</f>
        <v>0</v>
      </c>
      <c r="MO15" s="263"/>
      <c r="MP15" s="264"/>
      <c r="MQ15" s="265"/>
      <c r="MR15" s="266"/>
      <c r="MS15" s="267">
        <f t="shared" si="99"/>
        <v>0</v>
      </c>
      <c r="MT15" s="260">
        <f>+(IF(OR($B15=0,$C15=0,$D15=0,$DC$2&gt;$OE$1),0,IF(OR(MO15=0,MQ15=0,MR15=0),0,MIN((VLOOKUP($D15,SALERYCODE,3,0))*(IF($D15=6,MR15,MQ15))*((MIN((VLOOKUP($D15,SALERYCODE,5,0)),(IF($D15=6,MQ15,MR15))))),MIN((VLOOKUP($D15,SALERYCODE,3,0)),(MO15+MP15))*(IF($D15=6,MR15,((MIN((VLOOKUP($D15,SALERYCODE,5,0)),MR15)))))))))/IF(AND($D15=2,'ראשי-פרטים כלליים וריכוז הוצאות'!$D$68&lt;&gt;4),1.2,1)</f>
        <v>0</v>
      </c>
      <c r="MU15" s="263"/>
      <c r="MV15" s="264"/>
      <c r="MW15" s="265"/>
      <c r="MX15" s="266"/>
      <c r="MY15" s="267">
        <f t="shared" si="100"/>
        <v>0</v>
      </c>
      <c r="MZ15" s="260">
        <f>+(IF(OR($B15=0,$C15=0,$D15=0,$DC$2&gt;$OE$1),0,IF(OR(MU15=0,MW15=0,MX15=0),0,MIN((VLOOKUP($D15,SALERYCODE,3,0))*(IF($D15=6,MX15,MW15))*((MIN((VLOOKUP($D15,SALERYCODE,5,0)),(IF($D15=6,MW15,MX15))))),MIN((VLOOKUP($D15,SALERYCODE,3,0)),(MU15+MV15))*(IF($D15=6,MX15,((MIN((VLOOKUP($D15,SALERYCODE,5,0)),MX15)))))))))/IF(AND($D15=2,'ראשי-פרטים כלליים וריכוז הוצאות'!$D$68&lt;&gt;4),1.2,1)</f>
        <v>0</v>
      </c>
      <c r="NA15" s="263"/>
      <c r="NB15" s="264"/>
      <c r="NC15" s="265"/>
      <c r="ND15" s="266"/>
      <c r="NE15" s="267">
        <f t="shared" si="101"/>
        <v>0</v>
      </c>
      <c r="NF15" s="260">
        <f>+(IF(OR($B15=0,$C15=0,$D15=0,$DC$2&gt;$OE$1),0,IF(OR(NA15=0,NC15=0,ND15=0),0,MIN((VLOOKUP($D15,SALERYCODE,3,0))*(IF($D15=6,ND15,NC15))*((MIN((VLOOKUP($D15,SALERYCODE,5,0)),(IF($D15=6,NC15,ND15))))),MIN((VLOOKUP($D15,SALERYCODE,3,0)),(NA15+NB15))*(IF($D15=6,ND15,((MIN((VLOOKUP($D15,SALERYCODE,5,0)),ND15)))))))))/IF(AND($D15=2,'ראשי-פרטים כלליים וריכוז הוצאות'!$D$68&lt;&gt;4),1.2,1)</f>
        <v>0</v>
      </c>
      <c r="NG15" s="263"/>
      <c r="NH15" s="264"/>
      <c r="NI15" s="265"/>
      <c r="NJ15" s="266"/>
      <c r="NK15" s="267">
        <f t="shared" si="102"/>
        <v>0</v>
      </c>
      <c r="NL15" s="260">
        <f>+(IF(OR($B15=0,$C15=0,$D15=0,$DC$2&gt;$OE$1),0,IF(OR(NG15=0,NI15=0,NJ15=0),0,MIN((VLOOKUP($D15,SALERYCODE,3,0))*(IF($D15=6,NJ15,NI15))*((MIN((VLOOKUP($D15,SALERYCODE,5,0)),(IF($D15=6,NI15,NJ15))))),MIN((VLOOKUP($D15,SALERYCODE,3,0)),(NG15+NH15))*(IF($D15=6,NJ15,((MIN((VLOOKUP($D15,SALERYCODE,5,0)),NJ15)))))))))/IF(AND($D15=2,'ראשי-פרטים כלליים וריכוז הוצאות'!$D$68&lt;&gt;4),1.2,1)</f>
        <v>0</v>
      </c>
      <c r="NM15" s="263"/>
      <c r="NN15" s="264"/>
      <c r="NO15" s="265"/>
      <c r="NP15" s="266"/>
      <c r="NQ15" s="267">
        <f t="shared" si="103"/>
        <v>0</v>
      </c>
      <c r="NR15" s="260">
        <f>+(IF(OR($B15=0,$C15=0,$D15=0,$DC$2&gt;$OE$1),0,IF(OR(NM15=0,NO15=0,NP15=0),0,MIN((VLOOKUP($D15,SALERYCODE,3,0))*(IF($D15=6,NP15,NO15))*((MIN((VLOOKUP($D15,SALERYCODE,5,0)),(IF($D15=6,NO15,NP15))))),MIN((VLOOKUP($D15,SALERYCODE,3,0)),(NM15+NN15))*(IF($D15=6,NP15,((MIN((VLOOKUP($D15,SALERYCODE,5,0)),NP15)))))))))/IF(AND($D15=2,'ראשי-פרטים כלליים וריכוז הוצאות'!$D$68&lt;&gt;4),1.2,1)</f>
        <v>0</v>
      </c>
      <c r="NS15" s="263"/>
      <c r="NT15" s="264"/>
      <c r="NU15" s="265"/>
      <c r="NV15" s="266"/>
      <c r="NW15" s="267">
        <f t="shared" si="104"/>
        <v>0</v>
      </c>
      <c r="NX15" s="260">
        <f>+(IF(OR($B15=0,$C15=0,$D15=0,$DC$2&gt;$OE$1),0,IF(OR(NS15=0,NU15=0,NV15=0),0,MIN((VLOOKUP($D15,SALERYCODE,3,0))*(IF($D15=6,NV15,NU15))*((MIN((VLOOKUP($D15,SALERYCODE,5,0)),(IF($D15=6,NU15,NV15))))),MIN((VLOOKUP($D15,SALERYCODE,3,0)),(NS15+NT15))*(IF($D15=6,NV15,((MIN((VLOOKUP($D15,SALERYCODE,5,0)),NV15)))))))))/IF(AND($D15=2,'ראשי-פרטים כלליים וריכוז הוצאות'!$D$68&lt;&gt;4),1.2,1)</f>
        <v>0</v>
      </c>
      <c r="NY15" s="263"/>
      <c r="NZ15" s="264"/>
      <c r="OA15" s="265"/>
      <c r="OB15" s="266"/>
      <c r="OC15" s="267">
        <f t="shared" si="105"/>
        <v>0</v>
      </c>
      <c r="OD15" s="260">
        <f>+(IF(OR($B15=0,$C15=0,$D15=0,$DC$2&gt;$OE$1),0,IF(OR(NY15=0,OA15=0,OB15=0),0,MIN((VLOOKUP($D15,SALERYCODE,3,0))*(IF($D15=6,OB15,OA15))*((MIN((VLOOKUP($D15,SALERYCODE,5,0)),(IF($D15=6,OA15,OB15))))),MIN((VLOOKUP($D15,SALERYCODE,3,0)),(NY15+NZ15))*(IF($D15=6,OB15,((MIN((VLOOKUP($D15,SALERYCODE,5,0)),OB15)))))))))/IF(AND($D15=2,'ראשי-פרטים כלליים וריכוז הוצאות'!$D$68&lt;&gt;4),1.2,1)</f>
        <v>0</v>
      </c>
      <c r="OE15" s="275">
        <f t="shared" si="111"/>
        <v>0</v>
      </c>
      <c r="OF15" s="283">
        <f t="shared" si="112"/>
        <v>9.9999999999999995E-7</v>
      </c>
      <c r="OG15" s="276">
        <f t="shared" si="113"/>
        <v>0</v>
      </c>
      <c r="OH15" s="275">
        <f t="shared" si="114"/>
        <v>0</v>
      </c>
      <c r="OI15" s="275">
        <v>0</v>
      </c>
      <c r="OJ15" s="258">
        <f t="shared" si="115"/>
        <v>0</v>
      </c>
      <c r="OK15" s="284"/>
      <c r="OL15" s="116">
        <f>MIN(OJ15+OK15*OF15*OE15/$OL$1/IF(AND($D15=2,'ראשי-פרטים כלליים וריכוז הוצאות'!$D$68&lt;&gt;4),1.2,1),IF($D15&gt;0,VLOOKUP($D15,SALERYCODE,3,0)*12*OG15,0))</f>
        <v>0</v>
      </c>
      <c r="OM15" s="95">
        <f t="shared" si="106"/>
        <v>0</v>
      </c>
      <c r="ON15" s="11">
        <f t="shared" si="107"/>
        <v>0</v>
      </c>
      <c r="OO15" s="11">
        <f t="shared" si="108"/>
        <v>0</v>
      </c>
      <c r="OP15" s="22">
        <f t="shared" si="109"/>
        <v>0</v>
      </c>
      <c r="OQ15" s="11">
        <f t="shared" si="110"/>
        <v>0</v>
      </c>
      <c r="OR15" s="11">
        <f t="shared" si="116"/>
        <v>0</v>
      </c>
      <c r="OS15" s="35"/>
      <c r="OT15" s="35"/>
      <c r="OU15" s="43"/>
    </row>
    <row r="16" spans="1:500" ht="24" customHeight="1" x14ac:dyDescent="0.2">
      <c r="A16" s="282">
        <v>13</v>
      </c>
      <c r="B16" s="269"/>
      <c r="C16" s="270"/>
      <c r="D16" s="271"/>
      <c r="E16" s="263"/>
      <c r="F16" s="264"/>
      <c r="G16" s="265"/>
      <c r="H16" s="266"/>
      <c r="I16" s="267">
        <f t="shared" si="41"/>
        <v>0</v>
      </c>
      <c r="J16" s="260">
        <f>(IF(OR($B16=0,$C16=0,$D16=0,$E$2&gt;$OE$1),0,IF(OR($E16=0,$G16=0,$H16=0),0,MIN((VLOOKUP($D16,SALERYCODE,3,0))*(IF($D16=6,$H16,$G16))*((MIN((VLOOKUP($D16,SALERYCODE,5,0)),(IF($D16=6,$G16,$H16))))),MIN((VLOOKUP($D16,SALERYCODE,3,0)),($E16+$F16))*(IF($D16=6,$H16,((MIN((VLOOKUP($D16,SALERYCODE,5,0)),$H16)))))))))/IF(AND($D16=2,'ראשי-פרטים כלליים וריכוז הוצאות'!$D$68&lt;&gt;4),1.2,1)</f>
        <v>0</v>
      </c>
      <c r="K16" s="263"/>
      <c r="L16" s="264"/>
      <c r="M16" s="265"/>
      <c r="N16" s="266"/>
      <c r="O16" s="267">
        <f t="shared" si="42"/>
        <v>0</v>
      </c>
      <c r="P16" s="260">
        <f>+(IF(OR($B16=0,$C16=0,$D16=0,$K$2&gt;$OE$1),0,IF(OR($K16=0,$M16=0,$N16=0),0,MIN((VLOOKUP($D16,SALERYCODE,3,0))*(IF($D16=6,$N16,$M16))*((MIN((VLOOKUP($D16,SALERYCODE,5,0)),(IF($D16=6,$M16,$N16))))),MIN((VLOOKUP($D16,SALERYCODE,3,0)),($K16+$L16))*(IF($D16=6,$N16,((MIN((VLOOKUP($D16,SALERYCODE,5,0)),$N16)))))))))/IF(AND($D16=2,'ראשי-פרטים כלליים וריכוז הוצאות'!$D$68&lt;&gt;4),1.2,1)</f>
        <v>0</v>
      </c>
      <c r="Q16" s="263"/>
      <c r="R16" s="264"/>
      <c r="S16" s="265"/>
      <c r="T16" s="266"/>
      <c r="U16" s="267">
        <f t="shared" si="43"/>
        <v>0</v>
      </c>
      <c r="V16" s="260">
        <f>+(IF(OR($B16=0,$C16=0,$D16=0,$Q$2&gt;$OE$1),0,IF(OR(Q16=0,S16=0,T16=0),0,MIN((VLOOKUP($D16,SALERYCODE,3,0))*(IF($D16=6,T16,S16))*((MIN((VLOOKUP($D16,SALERYCODE,5,0)),(IF($D16=6,S16,T16))))),MIN((VLOOKUP($D16,SALERYCODE,3,0)),(Q16+R16))*(IF($D16=6,T16,((MIN((VLOOKUP($D16,SALERYCODE,5,0)),T16)))))))))/IF(AND($D16=2,'ראשי-פרטים כלליים וריכוז הוצאות'!$D$68&lt;&gt;4),1.2,1)</f>
        <v>0</v>
      </c>
      <c r="W16" s="263"/>
      <c r="X16" s="264"/>
      <c r="Y16" s="265"/>
      <c r="Z16" s="266"/>
      <c r="AA16" s="267">
        <f t="shared" si="44"/>
        <v>0</v>
      </c>
      <c r="AB16" s="260">
        <f>+(IF(OR($B16=0,$C16=0,$D16=0,$W$2&gt;$OE$1),0,IF(OR(W16=0,Y16=0,Z16=0),0,MIN((VLOOKUP($D16,SALERYCODE,3,0))*(IF($D16=6,Z16,Y16))*((MIN((VLOOKUP($D16,SALERYCODE,5,0)),(IF($D16=6,Y16,Z16))))),MIN((VLOOKUP($D16,SALERYCODE,3,0)),(W16+X16))*(IF($D16=6,Z16,((MIN((VLOOKUP($D16,SALERYCODE,5,0)),Z16)))))))))/IF(AND($D16=2,'ראשי-פרטים כלליים וריכוז הוצאות'!$D$68&lt;&gt;4),1.2,1)</f>
        <v>0</v>
      </c>
      <c r="AC16" s="263"/>
      <c r="AD16" s="264"/>
      <c r="AE16" s="265"/>
      <c r="AF16" s="266"/>
      <c r="AG16" s="267">
        <f t="shared" si="45"/>
        <v>0</v>
      </c>
      <c r="AH16" s="260">
        <f>+(IF(OR($B16=0,$C16=0,$D16=0,$AC$2&gt;$OE$1),0,IF(OR(AC16=0,AE16=0,AF16=0),0,MIN((VLOOKUP($D16,SALERYCODE,3,0))*(IF($D16=6,AF16,AE16))*((MIN((VLOOKUP($D16,SALERYCODE,5,0)),(IF($D16=6,AE16,AF16))))),MIN((VLOOKUP($D16,SALERYCODE,3,0)),(AC16+AD16))*(IF($D16=6,AF16,((MIN((VLOOKUP($D16,SALERYCODE,5,0)),AF16)))))))))/IF(AND($D16=2,'ראשי-פרטים כלליים וריכוז הוצאות'!$D$68&lt;&gt;4),1.2,1)</f>
        <v>0</v>
      </c>
      <c r="AI16" s="263"/>
      <c r="AJ16" s="264"/>
      <c r="AK16" s="265"/>
      <c r="AL16" s="266"/>
      <c r="AM16" s="267">
        <f t="shared" si="46"/>
        <v>0</v>
      </c>
      <c r="AN16" s="260">
        <f>+(IF(OR($B16=0,$C16=0,$D16=0,$AI$2&gt;$OE$1),0,IF(OR(AI16=0,AK16=0,AL16=0),0,MIN((VLOOKUP($D16,SALERYCODE,3,0))*(IF($D16=6,AL16,AK16))*((MIN((VLOOKUP($D16,SALERYCODE,5,0)),(IF($D16=6,AK16,AL16))))),MIN((VLOOKUP($D16,SALERYCODE,3,0)),(AI16+AJ16))*(IF($D16=6,AL16,((MIN((VLOOKUP($D16,SALERYCODE,5,0)),AL16)))))))))/IF(AND($D16=2,'ראשי-פרטים כלליים וריכוז הוצאות'!$D$68&lt;&gt;4),1.2,1)</f>
        <v>0</v>
      </c>
      <c r="AO16" s="263"/>
      <c r="AP16" s="264"/>
      <c r="AQ16" s="265"/>
      <c r="AR16" s="266"/>
      <c r="AS16" s="267">
        <f t="shared" si="47"/>
        <v>0</v>
      </c>
      <c r="AT16" s="260">
        <f>+(IF(OR($B16=0,$C16=0,$D16=0,$AO$2&gt;$OE$1),0,IF(OR(AO16=0,AQ16=0,AR16=0),0,MIN((VLOOKUP($D16,SALERYCODE,3,0))*(IF($D16=6,AR16,AQ16))*((MIN((VLOOKUP($D16,SALERYCODE,5,0)),(IF($D16=6,AQ16,AR16))))),MIN((VLOOKUP($D16,SALERYCODE,3,0)),(AO16+AP16))*(IF($D16=6,AR16,((MIN((VLOOKUP($D16,SALERYCODE,5,0)),AR16)))))))))/IF(AND($D16=2,'ראשי-פרטים כלליים וריכוז הוצאות'!$D$68&lt;&gt;4),1.2,1)</f>
        <v>0</v>
      </c>
      <c r="AU16" s="263"/>
      <c r="AV16" s="264"/>
      <c r="AW16" s="265"/>
      <c r="AX16" s="266"/>
      <c r="AY16" s="267">
        <f t="shared" si="48"/>
        <v>0</v>
      </c>
      <c r="AZ16" s="260">
        <f>+(IF(OR($B16=0,$C16=0,$D16=0,$AU$2&gt;$OE$1),0,IF(OR(AU16=0,AW16=0,AX16=0),0,MIN((VLOOKUP($D16,SALERYCODE,3,0))*(IF($D16=6,AX16,AW16))*((MIN((VLOOKUP($D16,SALERYCODE,5,0)),(IF($D16=6,AW16,AX16))))),MIN((VLOOKUP($D16,SALERYCODE,3,0)),(AU16+AV16))*(IF($D16=6,AX16,((MIN((VLOOKUP($D16,SALERYCODE,5,0)),AX16)))))))))/IF(AND($D16=2,'ראשי-פרטים כלליים וריכוז הוצאות'!$D$68&lt;&gt;4),1.2,1)</f>
        <v>0</v>
      </c>
      <c r="BA16" s="263"/>
      <c r="BB16" s="264"/>
      <c r="BC16" s="265"/>
      <c r="BD16" s="266"/>
      <c r="BE16" s="267">
        <f t="shared" si="49"/>
        <v>0</v>
      </c>
      <c r="BF16" s="260">
        <f>+(IF(OR($B16=0,$C16=0,$D16=0,$BA$2&gt;$OE$1),0,IF(OR(BA16=0,BC16=0,BD16=0),0,MIN((VLOOKUP($D16,SALERYCODE,3,0))*(IF($D16=6,BD16,BC16))*((MIN((VLOOKUP($D16,SALERYCODE,5,0)),(IF($D16=6,BC16,BD16))))),MIN((VLOOKUP($D16,SALERYCODE,3,0)),(BA16+BB16))*(IF($D16=6,BD16,((MIN((VLOOKUP($D16,SALERYCODE,5,0)),BD16)))))))))/IF(AND($D16=2,'ראשי-פרטים כלליים וריכוז הוצאות'!$D$68&lt;&gt;4),1.2,1)</f>
        <v>0</v>
      </c>
      <c r="BG16" s="263"/>
      <c r="BH16" s="264"/>
      <c r="BI16" s="265"/>
      <c r="BJ16" s="266"/>
      <c r="BK16" s="267">
        <f t="shared" si="50"/>
        <v>0</v>
      </c>
      <c r="BL16" s="260">
        <f>+(IF(OR($B16=0,$C16=0,$D16=0,$BG$2&gt;$OE$1),0,IF(OR(BG16=0,BI16=0,BJ16=0),0,MIN((VLOOKUP($D16,SALERYCODE,3,0))*(IF($D16=6,BJ16,BI16))*((MIN((VLOOKUP($D16,SALERYCODE,5,0)),(IF($D16=6,BI16,BJ16))))),MIN((VLOOKUP($D16,SALERYCODE,3,0)),(BG16+BH16))*(IF($D16=6,BJ16,((MIN((VLOOKUP($D16,SALERYCODE,5,0)),BJ16)))))))))/IF(AND($D16=2,'ראשי-פרטים כלליים וריכוז הוצאות'!$D$68&lt;&gt;4),1.2,1)</f>
        <v>0</v>
      </c>
      <c r="BM16" s="263"/>
      <c r="BN16" s="264"/>
      <c r="BO16" s="265"/>
      <c r="BP16" s="266"/>
      <c r="BQ16" s="267">
        <f t="shared" si="51"/>
        <v>0</v>
      </c>
      <c r="BR16" s="260">
        <f>+(IF(OR($B16=0,$C16=0,$D16=0,$BM$2&gt;$OE$1),0,IF(OR(BM16=0,BO16=0,BP16=0),0,MIN((VLOOKUP($D16,SALERYCODE,3,0))*(IF($D16=6,BP16,BO16))*((MIN((VLOOKUP($D16,SALERYCODE,5,0)),(IF($D16=6,BO16,BP16))))),MIN((VLOOKUP($D16,SALERYCODE,3,0)),(BM16+BN16))*(IF($D16=6,BP16,((MIN((VLOOKUP($D16,SALERYCODE,5,0)),BP16)))))))))/IF(AND($D16=2,'ראשי-פרטים כלליים וריכוז הוצאות'!$D$68&lt;&gt;4),1.2,1)</f>
        <v>0</v>
      </c>
      <c r="BS16" s="263"/>
      <c r="BT16" s="264"/>
      <c r="BU16" s="265"/>
      <c r="BV16" s="266"/>
      <c r="BW16" s="267">
        <f t="shared" si="52"/>
        <v>0</v>
      </c>
      <c r="BX16" s="260">
        <f>+(IF(OR($B16=0,$C16=0,$D16=0,$BS$2&gt;$OE$1),0,IF(OR(BS16=0,BU16=0,BV16=0),0,MIN((VLOOKUP($D16,SALERYCODE,3,0))*(IF($D16=6,BV16,BU16))*((MIN((VLOOKUP($D16,SALERYCODE,5,0)),(IF($D16=6,BU16,BV16))))),MIN((VLOOKUP($D16,SALERYCODE,3,0)),(BS16+BT16))*(IF($D16=6,BV16,((MIN((VLOOKUP($D16,SALERYCODE,5,0)),BV16)))))))))/IF(AND($D16=2,'ראשי-פרטים כלליים וריכוז הוצאות'!$D$68&lt;&gt;4),1.2,1)</f>
        <v>0</v>
      </c>
      <c r="BY16" s="263"/>
      <c r="BZ16" s="264"/>
      <c r="CA16" s="265"/>
      <c r="CB16" s="266"/>
      <c r="CC16" s="267">
        <f t="shared" si="53"/>
        <v>0</v>
      </c>
      <c r="CD16" s="260">
        <f>+(IF(OR($B16=0,$C16=0,$D16=0,$BY$2&gt;$OE$1),0,IF(OR(BY16=0,CA16=0,CB16=0),0,MIN((VLOOKUP($D16,SALERYCODE,3,0))*(IF($D16=6,CB16,CA16))*((MIN((VLOOKUP($D16,SALERYCODE,5,0)),(IF($D16=6,CA16,CB16))))),MIN((VLOOKUP($D16,SALERYCODE,3,0)),(BY16+BZ16))*(IF($D16=6,CB16,((MIN((VLOOKUP($D16,SALERYCODE,5,0)),CB16)))))))))/IF(AND($D16=2,'ראשי-פרטים כלליים וריכוז הוצאות'!$D$68&lt;&gt;4),1.2,1)</f>
        <v>0</v>
      </c>
      <c r="CE16" s="263"/>
      <c r="CF16" s="264"/>
      <c r="CG16" s="265"/>
      <c r="CH16" s="266"/>
      <c r="CI16" s="267">
        <f t="shared" si="54"/>
        <v>0</v>
      </c>
      <c r="CJ16" s="260">
        <f>+(IF(OR($B16=0,$C16=0,$D16=0,$CE$2&gt;$OE$1),0,IF(OR(CE16=0,CG16=0,CH16=0),0,MIN((VLOOKUP($D16,SALERYCODE,3,0))*(IF($D16=6,CH16,CG16))*((MIN((VLOOKUP($D16,SALERYCODE,5,0)),(IF($D16=6,CG16,CH16))))),MIN((VLOOKUP($D16,SALERYCODE,3,0)),(CE16+CF16))*(IF($D16=6,CH16,((MIN((VLOOKUP($D16,SALERYCODE,5,0)),CH16)))))))))/IF(AND($D16=2,'ראשי-פרטים כלליים וריכוז הוצאות'!$D$68&lt;&gt;4),1.2,1)</f>
        <v>0</v>
      </c>
      <c r="CK16" s="263"/>
      <c r="CL16" s="264"/>
      <c r="CM16" s="265"/>
      <c r="CN16" s="266"/>
      <c r="CO16" s="267">
        <f t="shared" si="55"/>
        <v>0</v>
      </c>
      <c r="CP16" s="260">
        <f>+(IF(OR($B16=0,$C16=0,$D16=0,$CK$2&gt;$OE$1),0,IF(OR(CK16=0,CM16=0,CN16=0),0,MIN((VLOOKUP($D16,SALERYCODE,3,0))*(IF($D16=6,CN16,CM16))*((MIN((VLOOKUP($D16,SALERYCODE,5,0)),(IF($D16=6,CM16,CN16))))),MIN((VLOOKUP($D16,SALERYCODE,3,0)),(CK16+CL16))*(IF($D16=6,CN16,((MIN((VLOOKUP($D16,SALERYCODE,5,0)),CN16)))))))))/IF(AND($D16=2,'ראשי-פרטים כלליים וריכוז הוצאות'!$D$68&lt;&gt;4),1.2,1)</f>
        <v>0</v>
      </c>
      <c r="CQ16" s="263"/>
      <c r="CR16" s="264"/>
      <c r="CS16" s="265"/>
      <c r="CT16" s="266"/>
      <c r="CU16" s="267">
        <f t="shared" si="56"/>
        <v>0</v>
      </c>
      <c r="CV16" s="260">
        <f>+(IF(OR($B16=0,$C16=0,$D16=0,$CQ$2&gt;$OE$1),0,IF(OR(CQ16=0,CS16=0,CT16=0),0,MIN((VLOOKUP($D16,SALERYCODE,3,0))*(IF($D16=6,CT16,CS16))*((MIN((VLOOKUP($D16,SALERYCODE,5,0)),(IF($D16=6,CS16,CT16))))),MIN((VLOOKUP($D16,SALERYCODE,3,0)),(CQ16+CR16))*(IF($D16=6,CT16,((MIN((VLOOKUP($D16,SALERYCODE,5,0)),CT16)))))))))/IF(AND($D16=2,'ראשי-פרטים כלליים וריכוז הוצאות'!$D$68&lt;&gt;4),1.2,1)</f>
        <v>0</v>
      </c>
      <c r="CW16" s="263"/>
      <c r="CX16" s="264"/>
      <c r="CY16" s="265"/>
      <c r="CZ16" s="266"/>
      <c r="DA16" s="267">
        <f t="shared" si="57"/>
        <v>0</v>
      </c>
      <c r="DB16" s="260">
        <f>+(IF(OR($B16=0,$C16=0,$D16=0,$CW$2&gt;$OE$1),0,IF(OR(CW16=0,CY16=0,CZ16=0),0,MIN((VLOOKUP($D16,SALERYCODE,3,0))*(IF($D16=6,CZ16,CY16))*((MIN((VLOOKUP($D16,SALERYCODE,5,0)),(IF($D16=6,CY16,CZ16))))),MIN((VLOOKUP($D16,SALERYCODE,3,0)),(CW16+CX16))*(IF($D16=6,CZ16,((MIN((VLOOKUP($D16,SALERYCODE,5,0)),CZ16)))))))))/IF(AND($D16=2,'ראשי-פרטים כלליים וריכוז הוצאות'!$D$68&lt;&gt;4),1.2,1)</f>
        <v>0</v>
      </c>
      <c r="DC16" s="263"/>
      <c r="DD16" s="264"/>
      <c r="DE16" s="265"/>
      <c r="DF16" s="266"/>
      <c r="DG16" s="267">
        <f t="shared" si="58"/>
        <v>0</v>
      </c>
      <c r="DH16" s="260">
        <f>+(IF(OR($B16=0,$C16=0,$D16=0,$DC$2&gt;$OE$1),0,IF(OR(DC16=0,DE16=0,DF16=0),0,MIN((VLOOKUP($D16,SALERYCODE,3,0))*(IF($D16=6,DF16,DE16))*((MIN((VLOOKUP($D16,SALERYCODE,5,0)),(IF($D16=6,DE16,DF16))))),MIN((VLOOKUP($D16,SALERYCODE,3,0)),(DC16+DD16))*(IF($D16=6,DF16,((MIN((VLOOKUP($D16,SALERYCODE,5,0)),DF16)))))))))/IF(AND($D16=2,'ראשי-פרטים כלליים וריכוז הוצאות'!$D$68&lt;&gt;4),1.2,1)</f>
        <v>0</v>
      </c>
      <c r="DI16" s="263"/>
      <c r="DJ16" s="264"/>
      <c r="DK16" s="265"/>
      <c r="DL16" s="266"/>
      <c r="DM16" s="267">
        <f t="shared" si="59"/>
        <v>0</v>
      </c>
      <c r="DN16" s="260">
        <f>+(IF(OR($B16=0,$C16=0,$D16=0,$DC$2&gt;$OE$1),0,IF(OR(DI16=0,DK16=0,DL16=0),0,MIN((VLOOKUP($D16,SALERYCODE,3,0))*(IF($D16=6,DL16,DK16))*((MIN((VLOOKUP($D16,SALERYCODE,5,0)),(IF($D16=6,DK16,DL16))))),MIN((VLOOKUP($D16,SALERYCODE,3,0)),(DI16+DJ16))*(IF($D16=6,DL16,((MIN((VLOOKUP($D16,SALERYCODE,5,0)),DL16)))))))))/IF(AND($D16=2,'ראשי-פרטים כלליים וריכוז הוצאות'!$D$68&lt;&gt;4),1.2,1)</f>
        <v>0</v>
      </c>
      <c r="DO16" s="263"/>
      <c r="DP16" s="264"/>
      <c r="DQ16" s="265"/>
      <c r="DR16" s="266"/>
      <c r="DS16" s="267">
        <f t="shared" si="60"/>
        <v>0</v>
      </c>
      <c r="DT16" s="260">
        <f>+(IF(OR($B16=0,$C16=0,$D16=0,$DC$2&gt;$OE$1),0,IF(OR(DO16=0,DQ16=0,DR16=0),0,MIN((VLOOKUP($D16,SALERYCODE,3,0))*(IF($D16=6,DR16,DQ16))*((MIN((VLOOKUP($D16,SALERYCODE,5,0)),(IF($D16=6,DQ16,DR16))))),MIN((VLOOKUP($D16,SALERYCODE,3,0)),(DO16+DP16))*(IF($D16=6,DR16,((MIN((VLOOKUP($D16,SALERYCODE,5,0)),DR16)))))))))/IF(AND($D16=2,'ראשי-פרטים כלליים וריכוז הוצאות'!$D$68&lt;&gt;4),1.2,1)</f>
        <v>0</v>
      </c>
      <c r="DU16" s="263"/>
      <c r="DV16" s="264"/>
      <c r="DW16" s="265"/>
      <c r="DX16" s="266"/>
      <c r="DY16" s="267">
        <f t="shared" si="61"/>
        <v>0</v>
      </c>
      <c r="DZ16" s="260">
        <f>+(IF(OR($B16=0,$C16=0,$D16=0,$DC$2&gt;$OE$1),0,IF(OR(DU16=0,DW16=0,DX16=0),0,MIN((VLOOKUP($D16,SALERYCODE,3,0))*(IF($D16=6,DX16,DW16))*((MIN((VLOOKUP($D16,SALERYCODE,5,0)),(IF($D16=6,DW16,DX16))))),MIN((VLOOKUP($D16,SALERYCODE,3,0)),(DU16+DV16))*(IF($D16=6,DX16,((MIN((VLOOKUP($D16,SALERYCODE,5,0)),DX16)))))))))/IF(AND($D16=2,'ראשי-פרטים כלליים וריכוז הוצאות'!$D$68&lt;&gt;4),1.2,1)</f>
        <v>0</v>
      </c>
      <c r="EA16" s="263"/>
      <c r="EB16" s="264"/>
      <c r="EC16" s="265"/>
      <c r="ED16" s="266"/>
      <c r="EE16" s="267">
        <f t="shared" si="62"/>
        <v>0</v>
      </c>
      <c r="EF16" s="260">
        <f>+(IF(OR($B16=0,$C16=0,$D16=0,$DC$2&gt;$OE$1),0,IF(OR(EA16=0,EC16=0,ED16=0),0,MIN((VLOOKUP($D16,SALERYCODE,3,0))*(IF($D16=6,ED16,EC16))*((MIN((VLOOKUP($D16,SALERYCODE,5,0)),(IF($D16=6,EC16,ED16))))),MIN((VLOOKUP($D16,SALERYCODE,3,0)),(EA16+EB16))*(IF($D16=6,ED16,((MIN((VLOOKUP($D16,SALERYCODE,5,0)),ED16)))))))))/IF(AND($D16=2,'ראשי-פרטים כלליים וריכוז הוצאות'!$D$68&lt;&gt;4),1.2,1)</f>
        <v>0</v>
      </c>
      <c r="EG16" s="263"/>
      <c r="EH16" s="264"/>
      <c r="EI16" s="265"/>
      <c r="EJ16" s="266"/>
      <c r="EK16" s="267">
        <f t="shared" si="63"/>
        <v>0</v>
      </c>
      <c r="EL16" s="260">
        <f>+(IF(OR($B16=0,$C16=0,$D16=0,$DC$2&gt;$OE$1),0,IF(OR(EG16=0,EI16=0,EJ16=0),0,MIN((VLOOKUP($D16,SALERYCODE,3,0))*(IF($D16=6,EJ16,EI16))*((MIN((VLOOKUP($D16,SALERYCODE,5,0)),(IF($D16=6,EI16,EJ16))))),MIN((VLOOKUP($D16,SALERYCODE,3,0)),(EG16+EH16))*(IF($D16=6,EJ16,((MIN((VLOOKUP($D16,SALERYCODE,5,0)),EJ16)))))))))/IF(AND($D16=2,'ראשי-פרטים כלליים וריכוז הוצאות'!$D$68&lt;&gt;4),1.2,1)</f>
        <v>0</v>
      </c>
      <c r="EM16" s="263"/>
      <c r="EN16" s="264"/>
      <c r="EO16" s="265"/>
      <c r="EP16" s="266"/>
      <c r="EQ16" s="267">
        <f t="shared" si="64"/>
        <v>0</v>
      </c>
      <c r="ER16" s="260">
        <f>+(IF(OR($B16=0,$C16=0,$D16=0,$DC$2&gt;$OE$1),0,IF(OR(EM16=0,EO16=0,EP16=0),0,MIN((VLOOKUP($D16,SALERYCODE,3,0))*(IF($D16=6,EP16,EO16))*((MIN((VLOOKUP($D16,SALERYCODE,5,0)),(IF($D16=6,EO16,EP16))))),MIN((VLOOKUP($D16,SALERYCODE,3,0)),(EM16+EN16))*(IF($D16=6,EP16,((MIN((VLOOKUP($D16,SALERYCODE,5,0)),EP16)))))))))/IF(AND($D16=2,'ראשי-פרטים כלליים וריכוז הוצאות'!$D$68&lt;&gt;4),1.2,1)</f>
        <v>0</v>
      </c>
      <c r="ES16" s="263"/>
      <c r="ET16" s="264"/>
      <c r="EU16" s="265"/>
      <c r="EV16" s="266"/>
      <c r="EW16" s="267">
        <f t="shared" si="65"/>
        <v>0</v>
      </c>
      <c r="EX16" s="260">
        <f>+(IF(OR($B16=0,$C16=0,$D16=0,$DC$2&gt;$OE$1),0,IF(OR(ES16=0,EU16=0,EV16=0),0,MIN((VLOOKUP($D16,SALERYCODE,3,0))*(IF($D16=6,EV16,EU16))*((MIN((VLOOKUP($D16,SALERYCODE,5,0)),(IF($D16=6,EU16,EV16))))),MIN((VLOOKUP($D16,SALERYCODE,3,0)),(ES16+ET16))*(IF($D16=6,EV16,((MIN((VLOOKUP($D16,SALERYCODE,5,0)),EV16)))))))))/IF(AND($D16=2,'ראשי-פרטים כלליים וריכוז הוצאות'!$D$68&lt;&gt;4),1.2,1)</f>
        <v>0</v>
      </c>
      <c r="EY16" s="263"/>
      <c r="EZ16" s="264"/>
      <c r="FA16" s="265"/>
      <c r="FB16" s="266"/>
      <c r="FC16" s="267">
        <f t="shared" si="66"/>
        <v>0</v>
      </c>
      <c r="FD16" s="260">
        <f>+(IF(OR($B16=0,$C16=0,$D16=0,$DC$2&gt;$OE$1),0,IF(OR(EY16=0,FA16=0,FB16=0),0,MIN((VLOOKUP($D16,SALERYCODE,3,0))*(IF($D16=6,FB16,FA16))*((MIN((VLOOKUP($D16,SALERYCODE,5,0)),(IF($D16=6,FA16,FB16))))),MIN((VLOOKUP($D16,SALERYCODE,3,0)),(EY16+EZ16))*(IF($D16=6,FB16,((MIN((VLOOKUP($D16,SALERYCODE,5,0)),FB16)))))))))/IF(AND($D16=2,'ראשי-פרטים כלליים וריכוז הוצאות'!$D$68&lt;&gt;4),1.2,1)</f>
        <v>0</v>
      </c>
      <c r="FE16" s="263"/>
      <c r="FF16" s="264"/>
      <c r="FG16" s="265"/>
      <c r="FH16" s="266"/>
      <c r="FI16" s="267">
        <f t="shared" si="67"/>
        <v>0</v>
      </c>
      <c r="FJ16" s="260">
        <f>+(IF(OR($B16=0,$C16=0,$D16=0,$DC$2&gt;$OE$1),0,IF(OR(FE16=0,FG16=0,FH16=0),0,MIN((VLOOKUP($D16,SALERYCODE,3,0))*(IF($D16=6,FH16,FG16))*((MIN((VLOOKUP($D16,SALERYCODE,5,0)),(IF($D16=6,FG16,FH16))))),MIN((VLOOKUP($D16,SALERYCODE,3,0)),(FE16+FF16))*(IF($D16=6,FH16,((MIN((VLOOKUP($D16,SALERYCODE,5,0)),FH16)))))))))/IF(AND($D16=2,'ראשי-פרטים כלליים וריכוז הוצאות'!$D$68&lt;&gt;4),1.2,1)</f>
        <v>0</v>
      </c>
      <c r="FK16" s="263"/>
      <c r="FL16" s="264"/>
      <c r="FM16" s="265"/>
      <c r="FN16" s="266"/>
      <c r="FO16" s="267">
        <f t="shared" si="68"/>
        <v>0</v>
      </c>
      <c r="FP16" s="260">
        <f>+(IF(OR($B16=0,$C16=0,$D16=0,$DC$2&gt;$OE$1),0,IF(OR(FK16=0,FM16=0,FN16=0),0,MIN((VLOOKUP($D16,SALERYCODE,3,0))*(IF($D16=6,FN16,FM16))*((MIN((VLOOKUP($D16,SALERYCODE,5,0)),(IF($D16=6,FM16,FN16))))),MIN((VLOOKUP($D16,SALERYCODE,3,0)),(FK16+FL16))*(IF($D16=6,FN16,((MIN((VLOOKUP($D16,SALERYCODE,5,0)),FN16)))))))))/IF(AND($D16=2,'ראשי-פרטים כלליים וריכוז הוצאות'!$D$68&lt;&gt;4),1.2,1)</f>
        <v>0</v>
      </c>
      <c r="FQ16" s="263"/>
      <c r="FR16" s="264"/>
      <c r="FS16" s="265"/>
      <c r="FT16" s="266"/>
      <c r="FU16" s="267">
        <f t="shared" si="69"/>
        <v>0</v>
      </c>
      <c r="FV16" s="260">
        <f>+(IF(OR($B16=0,$C16=0,$D16=0,$DC$2&gt;$OE$1),0,IF(OR(FQ16=0,FS16=0,FT16=0),0,MIN((VLOOKUP($D16,SALERYCODE,3,0))*(IF($D16=6,FT16,FS16))*((MIN((VLOOKUP($D16,SALERYCODE,5,0)),(IF($D16=6,FS16,FT16))))),MIN((VLOOKUP($D16,SALERYCODE,3,0)),(FQ16+FR16))*(IF($D16=6,FT16,((MIN((VLOOKUP($D16,SALERYCODE,5,0)),FT16)))))))))/IF(AND($D16=2,'ראשי-פרטים כלליים וריכוז הוצאות'!$D$68&lt;&gt;4),1.2,1)</f>
        <v>0</v>
      </c>
      <c r="FW16" s="263"/>
      <c r="FX16" s="264"/>
      <c r="FY16" s="265"/>
      <c r="FZ16" s="266"/>
      <c r="GA16" s="267">
        <f t="shared" si="70"/>
        <v>0</v>
      </c>
      <c r="GB16" s="260">
        <f>+(IF(OR($B16=0,$C16=0,$D16=0,$DC$2&gt;$OE$1),0,IF(OR(FW16=0,FY16=0,FZ16=0),0,MIN((VLOOKUP($D16,SALERYCODE,3,0))*(IF($D16=6,FZ16,FY16))*((MIN((VLOOKUP($D16,SALERYCODE,5,0)),(IF($D16=6,FY16,FZ16))))),MIN((VLOOKUP($D16,SALERYCODE,3,0)),(FW16+FX16))*(IF($D16=6,FZ16,((MIN((VLOOKUP($D16,SALERYCODE,5,0)),FZ16)))))))))/IF(AND($D16=2,'ראשי-פרטים כלליים וריכוז הוצאות'!$D$68&lt;&gt;4),1.2,1)</f>
        <v>0</v>
      </c>
      <c r="GC16" s="263"/>
      <c r="GD16" s="264"/>
      <c r="GE16" s="265"/>
      <c r="GF16" s="266"/>
      <c r="GG16" s="267">
        <f t="shared" si="71"/>
        <v>0</v>
      </c>
      <c r="GH16" s="260">
        <f>+(IF(OR($B16=0,$C16=0,$D16=0,$DC$2&gt;$OE$1),0,IF(OR(GC16=0,GE16=0,GF16=0),0,MIN((VLOOKUP($D16,SALERYCODE,3,0))*(IF($D16=6,GF16,GE16))*((MIN((VLOOKUP($D16,SALERYCODE,5,0)),(IF($D16=6,GE16,GF16))))),MIN((VLOOKUP($D16,SALERYCODE,3,0)),(GC16+GD16))*(IF($D16=6,GF16,((MIN((VLOOKUP($D16,SALERYCODE,5,0)),GF16)))))))))/IF(AND($D16=2,'ראשי-פרטים כלליים וריכוז הוצאות'!$D$68&lt;&gt;4),1.2,1)</f>
        <v>0</v>
      </c>
      <c r="GI16" s="263"/>
      <c r="GJ16" s="264"/>
      <c r="GK16" s="265"/>
      <c r="GL16" s="266"/>
      <c r="GM16" s="267">
        <f t="shared" si="72"/>
        <v>0</v>
      </c>
      <c r="GN16" s="260">
        <f>+(IF(OR($B16=0,$C16=0,$D16=0,$DC$2&gt;$OE$1),0,IF(OR(GI16=0,GK16=0,GL16=0),0,MIN((VLOOKUP($D16,SALERYCODE,3,0))*(IF($D16=6,GL16,GK16))*((MIN((VLOOKUP($D16,SALERYCODE,5,0)),(IF($D16=6,GK16,GL16))))),MIN((VLOOKUP($D16,SALERYCODE,3,0)),(GI16+GJ16))*(IF($D16=6,GL16,((MIN((VLOOKUP($D16,SALERYCODE,5,0)),GL16)))))))))/IF(AND($D16=2,'ראשי-פרטים כלליים וריכוז הוצאות'!$D$68&lt;&gt;4),1.2,1)</f>
        <v>0</v>
      </c>
      <c r="GO16" s="263"/>
      <c r="GP16" s="264"/>
      <c r="GQ16" s="265"/>
      <c r="GR16" s="266"/>
      <c r="GS16" s="267">
        <f t="shared" si="73"/>
        <v>0</v>
      </c>
      <c r="GT16" s="260">
        <f>+(IF(OR($B16=0,$C16=0,$D16=0,$DC$2&gt;$OE$1),0,IF(OR(GO16=0,GQ16=0,GR16=0),0,MIN((VLOOKUP($D16,SALERYCODE,3,0))*(IF($D16=6,GR16,GQ16))*((MIN((VLOOKUP($D16,SALERYCODE,5,0)),(IF($D16=6,GQ16,GR16))))),MIN((VLOOKUP($D16,SALERYCODE,3,0)),(GO16+GP16))*(IF($D16=6,GR16,((MIN((VLOOKUP($D16,SALERYCODE,5,0)),GR16)))))))))/IF(AND($D16=2,'ראשי-פרטים כלליים וריכוז הוצאות'!$D$68&lt;&gt;4),1.2,1)</f>
        <v>0</v>
      </c>
      <c r="GU16" s="263"/>
      <c r="GV16" s="264"/>
      <c r="GW16" s="265"/>
      <c r="GX16" s="266"/>
      <c r="GY16" s="267">
        <f t="shared" si="74"/>
        <v>0</v>
      </c>
      <c r="GZ16" s="260">
        <f>+(IF(OR($B16=0,$C16=0,$D16=0,$DC$2&gt;$OE$1),0,IF(OR(GU16=0,GW16=0,GX16=0),0,MIN((VLOOKUP($D16,SALERYCODE,3,0))*(IF($D16=6,GX16,GW16))*((MIN((VLOOKUP($D16,SALERYCODE,5,0)),(IF($D16=6,GW16,GX16))))),MIN((VLOOKUP($D16,SALERYCODE,3,0)),(GU16+GV16))*(IF($D16=6,GX16,((MIN((VLOOKUP($D16,SALERYCODE,5,0)),GX16)))))))))/IF(AND($D16=2,'ראשי-פרטים כלליים וריכוז הוצאות'!$D$68&lt;&gt;4),1.2,1)</f>
        <v>0</v>
      </c>
      <c r="HA16" s="263"/>
      <c r="HB16" s="264"/>
      <c r="HC16" s="265"/>
      <c r="HD16" s="266"/>
      <c r="HE16" s="267">
        <f t="shared" si="75"/>
        <v>0</v>
      </c>
      <c r="HF16" s="260">
        <f>+(IF(OR($B16=0,$C16=0,$D16=0,$DC$2&gt;$OE$1),0,IF(OR(HA16=0,HC16=0,HD16=0),0,MIN((VLOOKUP($D16,SALERYCODE,3,0))*(IF($D16=6,HD16,HC16))*((MIN((VLOOKUP($D16,SALERYCODE,5,0)),(IF($D16=6,HC16,HD16))))),MIN((VLOOKUP($D16,SALERYCODE,3,0)),(HA16+HB16))*(IF($D16=6,HD16,((MIN((VLOOKUP($D16,SALERYCODE,5,0)),HD16)))))))))/IF(AND($D16=2,'ראשי-פרטים כלליים וריכוז הוצאות'!$D$68&lt;&gt;4),1.2,1)</f>
        <v>0</v>
      </c>
      <c r="HG16" s="263"/>
      <c r="HH16" s="264"/>
      <c r="HI16" s="265"/>
      <c r="HJ16" s="266"/>
      <c r="HK16" s="267">
        <f t="shared" si="76"/>
        <v>0</v>
      </c>
      <c r="HL16" s="260">
        <f>+(IF(OR($B16=0,$C16=0,$D16=0,$DC$2&gt;$OE$1),0,IF(OR(HG16=0,HI16=0,HJ16=0),0,MIN((VLOOKUP($D16,SALERYCODE,3,0))*(IF($D16=6,HJ16,HI16))*((MIN((VLOOKUP($D16,SALERYCODE,5,0)),(IF($D16=6,HI16,HJ16))))),MIN((VLOOKUP($D16,SALERYCODE,3,0)),(HG16+HH16))*(IF($D16=6,HJ16,((MIN((VLOOKUP($D16,SALERYCODE,5,0)),HJ16)))))))))/IF(AND($D16=2,'ראשי-פרטים כלליים וריכוז הוצאות'!$D$68&lt;&gt;4),1.2,1)</f>
        <v>0</v>
      </c>
      <c r="HM16" s="263"/>
      <c r="HN16" s="264"/>
      <c r="HO16" s="265"/>
      <c r="HP16" s="266"/>
      <c r="HQ16" s="267">
        <f t="shared" si="77"/>
        <v>0</v>
      </c>
      <c r="HR16" s="260">
        <f>+(IF(OR($B16=0,$C16=0,$D16=0,$DC$2&gt;$OE$1),0,IF(OR(HM16=0,HO16=0,HP16=0),0,MIN((VLOOKUP($D16,SALERYCODE,3,0))*(IF($D16=6,HP16,HO16))*((MIN((VLOOKUP($D16,SALERYCODE,5,0)),(IF($D16=6,HO16,HP16))))),MIN((VLOOKUP($D16,SALERYCODE,3,0)),(HM16+HN16))*(IF($D16=6,HP16,((MIN((VLOOKUP($D16,SALERYCODE,5,0)),HP16)))))))))/IF(AND($D16=2,'ראשי-פרטים כלליים וריכוז הוצאות'!$D$68&lt;&gt;4),1.2,1)</f>
        <v>0</v>
      </c>
      <c r="HS16" s="263"/>
      <c r="HT16" s="264"/>
      <c r="HU16" s="265"/>
      <c r="HV16" s="266"/>
      <c r="HW16" s="267">
        <f t="shared" si="78"/>
        <v>0</v>
      </c>
      <c r="HX16" s="260">
        <f>+(IF(OR($B16=0,$C16=0,$D16=0,$DC$2&gt;$OE$1),0,IF(OR(HS16=0,HU16=0,HV16=0),0,MIN((VLOOKUP($D16,SALERYCODE,3,0))*(IF($D16=6,HV16,HU16))*((MIN((VLOOKUP($D16,SALERYCODE,5,0)),(IF($D16=6,HU16,HV16))))),MIN((VLOOKUP($D16,SALERYCODE,3,0)),(HS16+HT16))*(IF($D16=6,HV16,((MIN((VLOOKUP($D16,SALERYCODE,5,0)),HV16)))))))))/IF(AND($D16=2,'ראשי-פרטים כלליים וריכוז הוצאות'!$D$68&lt;&gt;4),1.2,1)</f>
        <v>0</v>
      </c>
      <c r="HY16" s="263"/>
      <c r="HZ16" s="264"/>
      <c r="IA16" s="265"/>
      <c r="IB16" s="266"/>
      <c r="IC16" s="267">
        <f t="shared" si="79"/>
        <v>0</v>
      </c>
      <c r="ID16" s="260">
        <f>+(IF(OR($B16=0,$C16=0,$D16=0,$DC$2&gt;$OE$1),0,IF(OR(HY16=0,IA16=0,IB16=0),0,MIN((VLOOKUP($D16,SALERYCODE,3,0))*(IF($D16=6,IB16,IA16))*((MIN((VLOOKUP($D16,SALERYCODE,5,0)),(IF($D16=6,IA16,IB16))))),MIN((VLOOKUP($D16,SALERYCODE,3,0)),(HY16+HZ16))*(IF($D16=6,IB16,((MIN((VLOOKUP($D16,SALERYCODE,5,0)),IB16)))))))))/IF(AND($D16=2,'ראשי-פרטים כלליים וריכוז הוצאות'!$D$68&lt;&gt;4),1.2,1)</f>
        <v>0</v>
      </c>
      <c r="IE16" s="263"/>
      <c r="IF16" s="264"/>
      <c r="IG16" s="265"/>
      <c r="IH16" s="266"/>
      <c r="II16" s="267">
        <f t="shared" si="80"/>
        <v>0</v>
      </c>
      <c r="IJ16" s="260">
        <f>+(IF(OR($B16=0,$C16=0,$D16=0,$DC$2&gt;$OE$1),0,IF(OR(IE16=0,IG16=0,IH16=0),0,MIN((VLOOKUP($D16,SALERYCODE,3,0))*(IF($D16=6,IH16,IG16))*((MIN((VLOOKUP($D16,SALERYCODE,5,0)),(IF($D16=6,IG16,IH16))))),MIN((VLOOKUP($D16,SALERYCODE,3,0)),(IE16+IF16))*(IF($D16=6,IH16,((MIN((VLOOKUP($D16,SALERYCODE,5,0)),IH16)))))))))/IF(AND($D16=2,'ראשי-פרטים כלליים וריכוז הוצאות'!$D$68&lt;&gt;4),1.2,1)</f>
        <v>0</v>
      </c>
      <c r="IK16" s="263"/>
      <c r="IL16" s="264"/>
      <c r="IM16" s="265"/>
      <c r="IN16" s="266"/>
      <c r="IO16" s="267">
        <f t="shared" si="81"/>
        <v>0</v>
      </c>
      <c r="IP16" s="260">
        <f>+(IF(OR($B16=0,$C16=0,$D16=0,$DC$2&gt;$OE$1),0,IF(OR(IK16=0,IM16=0,IN16=0),0,MIN((VLOOKUP($D16,SALERYCODE,3,0))*(IF($D16=6,IN16,IM16))*((MIN((VLOOKUP($D16,SALERYCODE,5,0)),(IF($D16=6,IM16,IN16))))),MIN((VLOOKUP($D16,SALERYCODE,3,0)),(IK16+IL16))*(IF($D16=6,IN16,((MIN((VLOOKUP($D16,SALERYCODE,5,0)),IN16)))))))))/IF(AND($D16=2,'ראשי-פרטים כלליים וריכוז הוצאות'!$D$68&lt;&gt;4),1.2,1)</f>
        <v>0</v>
      </c>
      <c r="IQ16" s="263"/>
      <c r="IR16" s="264"/>
      <c r="IS16" s="265"/>
      <c r="IT16" s="266"/>
      <c r="IU16" s="267">
        <f t="shared" si="82"/>
        <v>0</v>
      </c>
      <c r="IV16" s="260">
        <f>+(IF(OR($B16=0,$C16=0,$D16=0,$DC$2&gt;$OE$1),0,IF(OR(IQ16=0,IS16=0,IT16=0),0,MIN((VLOOKUP($D16,SALERYCODE,3,0))*(IF($D16=6,IT16,IS16))*((MIN((VLOOKUP($D16,SALERYCODE,5,0)),(IF($D16=6,IS16,IT16))))),MIN((VLOOKUP($D16,SALERYCODE,3,0)),(IQ16+IR16))*(IF($D16=6,IT16,((MIN((VLOOKUP($D16,SALERYCODE,5,0)),IT16)))))))))/IF(AND($D16=2,'ראשי-פרטים כלליים וריכוז הוצאות'!$D$68&lt;&gt;4),1.2,1)</f>
        <v>0</v>
      </c>
      <c r="IW16" s="263"/>
      <c r="IX16" s="264"/>
      <c r="IY16" s="265"/>
      <c r="IZ16" s="266"/>
      <c r="JA16" s="267">
        <f t="shared" si="83"/>
        <v>0</v>
      </c>
      <c r="JB16" s="260">
        <f>+(IF(OR($B16=0,$C16=0,$D16=0,$DC$2&gt;$OE$1),0,IF(OR(IW16=0,IY16=0,IZ16=0),0,MIN((VLOOKUP($D16,SALERYCODE,3,0))*(IF($D16=6,IZ16,IY16))*((MIN((VLOOKUP($D16,SALERYCODE,5,0)),(IF($D16=6,IY16,IZ16))))),MIN((VLOOKUP($D16,SALERYCODE,3,0)),(IW16+IX16))*(IF($D16=6,IZ16,((MIN((VLOOKUP($D16,SALERYCODE,5,0)),IZ16)))))))))/IF(AND($D16=2,'ראשי-פרטים כלליים וריכוז הוצאות'!$D$68&lt;&gt;4),1.2,1)</f>
        <v>0</v>
      </c>
      <c r="JC16" s="263"/>
      <c r="JD16" s="264"/>
      <c r="JE16" s="265"/>
      <c r="JF16" s="266"/>
      <c r="JG16" s="267">
        <f t="shared" si="84"/>
        <v>0</v>
      </c>
      <c r="JH16" s="260">
        <f>+(IF(OR($B16=0,$C16=0,$D16=0,$DC$2&gt;$OE$1),0,IF(OR(JC16=0,JE16=0,JF16=0),0,MIN((VLOOKUP($D16,SALERYCODE,3,0))*(IF($D16=6,JF16,JE16))*((MIN((VLOOKUP($D16,SALERYCODE,5,0)),(IF($D16=6,JE16,JF16))))),MIN((VLOOKUP($D16,SALERYCODE,3,0)),(JC16+JD16))*(IF($D16=6,JF16,((MIN((VLOOKUP($D16,SALERYCODE,5,0)),JF16)))))))))/IF(AND($D16=2,'ראשי-פרטים כלליים וריכוז הוצאות'!$D$68&lt;&gt;4),1.2,1)</f>
        <v>0</v>
      </c>
      <c r="JI16" s="263"/>
      <c r="JJ16" s="264"/>
      <c r="JK16" s="265"/>
      <c r="JL16" s="266"/>
      <c r="JM16" s="267">
        <f t="shared" si="85"/>
        <v>0</v>
      </c>
      <c r="JN16" s="260">
        <f>+(IF(OR($B16=0,$C16=0,$D16=0,$DC$2&gt;$OE$1),0,IF(OR(JI16=0,JK16=0,JL16=0),0,MIN((VLOOKUP($D16,SALERYCODE,3,0))*(IF($D16=6,JL16,JK16))*((MIN((VLOOKUP($D16,SALERYCODE,5,0)),(IF($D16=6,JK16,JL16))))),MIN((VLOOKUP($D16,SALERYCODE,3,0)),(JI16+JJ16))*(IF($D16=6,JL16,((MIN((VLOOKUP($D16,SALERYCODE,5,0)),JL16)))))))))/IF(AND($D16=2,'ראשי-פרטים כלליים וריכוז הוצאות'!$D$68&lt;&gt;4),1.2,1)</f>
        <v>0</v>
      </c>
      <c r="JO16" s="263"/>
      <c r="JP16" s="264"/>
      <c r="JQ16" s="265"/>
      <c r="JR16" s="266"/>
      <c r="JS16" s="267">
        <f t="shared" si="86"/>
        <v>0</v>
      </c>
      <c r="JT16" s="260">
        <f>+(IF(OR($B16=0,$C16=0,$D16=0,$DC$2&gt;$OE$1),0,IF(OR(JO16=0,JQ16=0,JR16=0),0,MIN((VLOOKUP($D16,SALERYCODE,3,0))*(IF($D16=6,JR16,JQ16))*((MIN((VLOOKUP($D16,SALERYCODE,5,0)),(IF($D16=6,JQ16,JR16))))),MIN((VLOOKUP($D16,SALERYCODE,3,0)),(JO16+JP16))*(IF($D16=6,JR16,((MIN((VLOOKUP($D16,SALERYCODE,5,0)),JR16)))))))))/IF(AND($D16=2,'ראשי-פרטים כלליים וריכוז הוצאות'!$D$68&lt;&gt;4),1.2,1)</f>
        <v>0</v>
      </c>
      <c r="JU16" s="263"/>
      <c r="JV16" s="264"/>
      <c r="JW16" s="265"/>
      <c r="JX16" s="266"/>
      <c r="JY16" s="267">
        <f t="shared" si="87"/>
        <v>0</v>
      </c>
      <c r="JZ16" s="260">
        <f>+(IF(OR($B16=0,$C16=0,$D16=0,$DC$2&gt;$OE$1),0,IF(OR(JU16=0,JW16=0,JX16=0),0,MIN((VLOOKUP($D16,SALERYCODE,3,0))*(IF($D16=6,JX16,JW16))*((MIN((VLOOKUP($D16,SALERYCODE,5,0)),(IF($D16=6,JW16,JX16))))),MIN((VLOOKUP($D16,SALERYCODE,3,0)),(JU16+JV16))*(IF($D16=6,JX16,((MIN((VLOOKUP($D16,SALERYCODE,5,0)),JX16)))))))))/IF(AND($D16=2,'ראשי-פרטים כלליים וריכוז הוצאות'!$D$68&lt;&gt;4),1.2,1)</f>
        <v>0</v>
      </c>
      <c r="KA16" s="263"/>
      <c r="KB16" s="264"/>
      <c r="KC16" s="265"/>
      <c r="KD16" s="266"/>
      <c r="KE16" s="267">
        <f t="shared" si="88"/>
        <v>0</v>
      </c>
      <c r="KF16" s="260">
        <f>+(IF(OR($B16=0,$C16=0,$D16=0,$DC$2&gt;$OE$1),0,IF(OR(KA16=0,KC16=0,KD16=0),0,MIN((VLOOKUP($D16,SALERYCODE,3,0))*(IF($D16=6,KD16,KC16))*((MIN((VLOOKUP($D16,SALERYCODE,5,0)),(IF($D16=6,KC16,KD16))))),MIN((VLOOKUP($D16,SALERYCODE,3,0)),(KA16+KB16))*(IF($D16=6,KD16,((MIN((VLOOKUP($D16,SALERYCODE,5,0)),KD16)))))))))/IF(AND($D16=2,'ראשי-פרטים כלליים וריכוז הוצאות'!$D$68&lt;&gt;4),1.2,1)</f>
        <v>0</v>
      </c>
      <c r="KG16" s="263"/>
      <c r="KH16" s="264"/>
      <c r="KI16" s="265"/>
      <c r="KJ16" s="266"/>
      <c r="KK16" s="267">
        <f t="shared" si="89"/>
        <v>0</v>
      </c>
      <c r="KL16" s="260">
        <f>+(IF(OR($B16=0,$C16=0,$D16=0,$DC$2&gt;$OE$1),0,IF(OR(KG16=0,KI16=0,KJ16=0),0,MIN((VLOOKUP($D16,SALERYCODE,3,0))*(IF($D16=6,KJ16,KI16))*((MIN((VLOOKUP($D16,SALERYCODE,5,0)),(IF($D16=6,KI16,KJ16))))),MIN((VLOOKUP($D16,SALERYCODE,3,0)),(KG16+KH16))*(IF($D16=6,KJ16,((MIN((VLOOKUP($D16,SALERYCODE,5,0)),KJ16)))))))))/IF(AND($D16=2,'ראשי-פרטים כלליים וריכוז הוצאות'!$D$68&lt;&gt;4),1.2,1)</f>
        <v>0</v>
      </c>
      <c r="KM16" s="263"/>
      <c r="KN16" s="264"/>
      <c r="KO16" s="265"/>
      <c r="KP16" s="266"/>
      <c r="KQ16" s="267">
        <f t="shared" si="90"/>
        <v>0</v>
      </c>
      <c r="KR16" s="260">
        <f>+(IF(OR($B16=0,$C16=0,$D16=0,$DC$2&gt;$OE$1),0,IF(OR(KM16=0,KO16=0,KP16=0),0,MIN((VLOOKUP($D16,SALERYCODE,3,0))*(IF($D16=6,KP16,KO16))*((MIN((VLOOKUP($D16,SALERYCODE,5,0)),(IF($D16=6,KO16,KP16))))),MIN((VLOOKUP($D16,SALERYCODE,3,0)),(KM16+KN16))*(IF($D16=6,KP16,((MIN((VLOOKUP($D16,SALERYCODE,5,0)),KP16)))))))))/IF(AND($D16=2,'ראשי-פרטים כלליים וריכוז הוצאות'!$D$68&lt;&gt;4),1.2,1)</f>
        <v>0</v>
      </c>
      <c r="KS16" s="263"/>
      <c r="KT16" s="264"/>
      <c r="KU16" s="265"/>
      <c r="KV16" s="266"/>
      <c r="KW16" s="267">
        <f t="shared" si="91"/>
        <v>0</v>
      </c>
      <c r="KX16" s="260">
        <f>+(IF(OR($B16=0,$C16=0,$D16=0,$DC$2&gt;$OE$1),0,IF(OR(KS16=0,KU16=0,KV16=0),0,MIN((VLOOKUP($D16,SALERYCODE,3,0))*(IF($D16=6,KV16,KU16))*((MIN((VLOOKUP($D16,SALERYCODE,5,0)),(IF($D16=6,KU16,KV16))))),MIN((VLOOKUP($D16,SALERYCODE,3,0)),(KS16+KT16))*(IF($D16=6,KV16,((MIN((VLOOKUP($D16,SALERYCODE,5,0)),KV16)))))))))/IF(AND($D16=2,'ראשי-פרטים כלליים וריכוז הוצאות'!$D$68&lt;&gt;4),1.2,1)</f>
        <v>0</v>
      </c>
      <c r="KY16" s="263"/>
      <c r="KZ16" s="264"/>
      <c r="LA16" s="265"/>
      <c r="LB16" s="266"/>
      <c r="LC16" s="267">
        <f t="shared" si="92"/>
        <v>0</v>
      </c>
      <c r="LD16" s="260">
        <f>+(IF(OR($B16=0,$C16=0,$D16=0,$DC$2&gt;$OE$1),0,IF(OR(KY16=0,LA16=0,LB16=0),0,MIN((VLOOKUP($D16,SALERYCODE,3,0))*(IF($D16=6,LB16,LA16))*((MIN((VLOOKUP($D16,SALERYCODE,5,0)),(IF($D16=6,LA16,LB16))))),MIN((VLOOKUP($D16,SALERYCODE,3,0)),(KY16+KZ16))*(IF($D16=6,LB16,((MIN((VLOOKUP($D16,SALERYCODE,5,0)),LB16)))))))))/IF(AND($D16=2,'ראשי-פרטים כלליים וריכוז הוצאות'!$D$68&lt;&gt;4),1.2,1)</f>
        <v>0</v>
      </c>
      <c r="LE16" s="263"/>
      <c r="LF16" s="264"/>
      <c r="LG16" s="265"/>
      <c r="LH16" s="266"/>
      <c r="LI16" s="267">
        <f t="shared" si="93"/>
        <v>0</v>
      </c>
      <c r="LJ16" s="260">
        <f>+(IF(OR($B16=0,$C16=0,$D16=0,$DC$2&gt;$OE$1),0,IF(OR(LE16=0,LG16=0,LH16=0),0,MIN((VLOOKUP($D16,SALERYCODE,3,0))*(IF($D16=6,LH16,LG16))*((MIN((VLOOKUP($D16,SALERYCODE,5,0)),(IF($D16=6,LG16,LH16))))),MIN((VLOOKUP($D16,SALERYCODE,3,0)),(LE16+LF16))*(IF($D16=6,LH16,((MIN((VLOOKUP($D16,SALERYCODE,5,0)),LH16)))))))))/IF(AND($D16=2,'ראשי-פרטים כלליים וריכוז הוצאות'!$D$68&lt;&gt;4),1.2,1)</f>
        <v>0</v>
      </c>
      <c r="LK16" s="263"/>
      <c r="LL16" s="264"/>
      <c r="LM16" s="265"/>
      <c r="LN16" s="266"/>
      <c r="LO16" s="267">
        <f t="shared" si="94"/>
        <v>0</v>
      </c>
      <c r="LP16" s="260">
        <f>+(IF(OR($B16=0,$C16=0,$D16=0,$DC$2&gt;$OE$1),0,IF(OR(LK16=0,LM16=0,LN16=0),0,MIN((VLOOKUP($D16,SALERYCODE,3,0))*(IF($D16=6,LN16,LM16))*((MIN((VLOOKUP($D16,SALERYCODE,5,0)),(IF($D16=6,LM16,LN16))))),MIN((VLOOKUP($D16,SALERYCODE,3,0)),(LK16+LL16))*(IF($D16=6,LN16,((MIN((VLOOKUP($D16,SALERYCODE,5,0)),LN16)))))))))/IF(AND($D16=2,'ראשי-פרטים כלליים וריכוז הוצאות'!$D$68&lt;&gt;4),1.2,1)</f>
        <v>0</v>
      </c>
      <c r="LQ16" s="263"/>
      <c r="LR16" s="264"/>
      <c r="LS16" s="265"/>
      <c r="LT16" s="266"/>
      <c r="LU16" s="267">
        <f t="shared" si="95"/>
        <v>0</v>
      </c>
      <c r="LV16" s="260">
        <f>+(IF(OR($B16=0,$C16=0,$D16=0,$DC$2&gt;$OE$1),0,IF(OR(LQ16=0,LS16=0,LT16=0),0,MIN((VLOOKUP($D16,SALERYCODE,3,0))*(IF($D16=6,LT16,LS16))*((MIN((VLOOKUP($D16,SALERYCODE,5,0)),(IF($D16=6,LS16,LT16))))),MIN((VLOOKUP($D16,SALERYCODE,3,0)),(LQ16+LR16))*(IF($D16=6,LT16,((MIN((VLOOKUP($D16,SALERYCODE,5,0)),LT16)))))))))/IF(AND($D16=2,'ראשי-פרטים כלליים וריכוז הוצאות'!$D$68&lt;&gt;4),1.2,1)</f>
        <v>0</v>
      </c>
      <c r="LW16" s="263"/>
      <c r="LX16" s="264"/>
      <c r="LY16" s="265"/>
      <c r="LZ16" s="266"/>
      <c r="MA16" s="267">
        <f t="shared" si="96"/>
        <v>0</v>
      </c>
      <c r="MB16" s="260">
        <f>+(IF(OR($B16=0,$C16=0,$D16=0,$DC$2&gt;$OE$1),0,IF(OR(LW16=0,LY16=0,LZ16=0),0,MIN((VLOOKUP($D16,SALERYCODE,3,0))*(IF($D16=6,LZ16,LY16))*((MIN((VLOOKUP($D16,SALERYCODE,5,0)),(IF($D16=6,LY16,LZ16))))),MIN((VLOOKUP($D16,SALERYCODE,3,0)),(LW16+LX16))*(IF($D16=6,LZ16,((MIN((VLOOKUP($D16,SALERYCODE,5,0)),LZ16)))))))))/IF(AND($D16=2,'ראשי-פרטים כלליים וריכוז הוצאות'!$D$68&lt;&gt;4),1.2,1)</f>
        <v>0</v>
      </c>
      <c r="MC16" s="263"/>
      <c r="MD16" s="264"/>
      <c r="ME16" s="265"/>
      <c r="MF16" s="266"/>
      <c r="MG16" s="267">
        <f t="shared" si="97"/>
        <v>0</v>
      </c>
      <c r="MH16" s="260">
        <f>+(IF(OR($B16=0,$C16=0,$D16=0,$DC$2&gt;$OE$1),0,IF(OR(MC16=0,ME16=0,MF16=0),0,MIN((VLOOKUP($D16,SALERYCODE,3,0))*(IF($D16=6,MF16,ME16))*((MIN((VLOOKUP($D16,SALERYCODE,5,0)),(IF($D16=6,ME16,MF16))))),MIN((VLOOKUP($D16,SALERYCODE,3,0)),(MC16+MD16))*(IF($D16=6,MF16,((MIN((VLOOKUP($D16,SALERYCODE,5,0)),MF16)))))))))/IF(AND($D16=2,'ראשי-פרטים כלליים וריכוז הוצאות'!$D$68&lt;&gt;4),1.2,1)</f>
        <v>0</v>
      </c>
      <c r="MI16" s="263"/>
      <c r="MJ16" s="264"/>
      <c r="MK16" s="265"/>
      <c r="ML16" s="266"/>
      <c r="MM16" s="267">
        <f t="shared" si="98"/>
        <v>0</v>
      </c>
      <c r="MN16" s="260">
        <f>+(IF(OR($B16=0,$C16=0,$D16=0,$DC$2&gt;$OE$1),0,IF(OR(MI16=0,MK16=0,ML16=0),0,MIN((VLOOKUP($D16,SALERYCODE,3,0))*(IF($D16=6,ML16,MK16))*((MIN((VLOOKUP($D16,SALERYCODE,5,0)),(IF($D16=6,MK16,ML16))))),MIN((VLOOKUP($D16,SALERYCODE,3,0)),(MI16+MJ16))*(IF($D16=6,ML16,((MIN((VLOOKUP($D16,SALERYCODE,5,0)),ML16)))))))))/IF(AND($D16=2,'ראשי-פרטים כלליים וריכוז הוצאות'!$D$68&lt;&gt;4),1.2,1)</f>
        <v>0</v>
      </c>
      <c r="MO16" s="263"/>
      <c r="MP16" s="264"/>
      <c r="MQ16" s="265"/>
      <c r="MR16" s="266"/>
      <c r="MS16" s="267">
        <f t="shared" si="99"/>
        <v>0</v>
      </c>
      <c r="MT16" s="260">
        <f>+(IF(OR($B16=0,$C16=0,$D16=0,$DC$2&gt;$OE$1),0,IF(OR(MO16=0,MQ16=0,MR16=0),0,MIN((VLOOKUP($D16,SALERYCODE,3,0))*(IF($D16=6,MR16,MQ16))*((MIN((VLOOKUP($D16,SALERYCODE,5,0)),(IF($D16=6,MQ16,MR16))))),MIN((VLOOKUP($D16,SALERYCODE,3,0)),(MO16+MP16))*(IF($D16=6,MR16,((MIN((VLOOKUP($D16,SALERYCODE,5,0)),MR16)))))))))/IF(AND($D16=2,'ראשי-פרטים כלליים וריכוז הוצאות'!$D$68&lt;&gt;4),1.2,1)</f>
        <v>0</v>
      </c>
      <c r="MU16" s="263"/>
      <c r="MV16" s="264"/>
      <c r="MW16" s="265"/>
      <c r="MX16" s="266"/>
      <c r="MY16" s="267">
        <f t="shared" si="100"/>
        <v>0</v>
      </c>
      <c r="MZ16" s="260">
        <f>+(IF(OR($B16=0,$C16=0,$D16=0,$DC$2&gt;$OE$1),0,IF(OR(MU16=0,MW16=0,MX16=0),0,MIN((VLOOKUP($D16,SALERYCODE,3,0))*(IF($D16=6,MX16,MW16))*((MIN((VLOOKUP($D16,SALERYCODE,5,0)),(IF($D16=6,MW16,MX16))))),MIN((VLOOKUP($D16,SALERYCODE,3,0)),(MU16+MV16))*(IF($D16=6,MX16,((MIN((VLOOKUP($D16,SALERYCODE,5,0)),MX16)))))))))/IF(AND($D16=2,'ראשי-פרטים כלליים וריכוז הוצאות'!$D$68&lt;&gt;4),1.2,1)</f>
        <v>0</v>
      </c>
      <c r="NA16" s="263"/>
      <c r="NB16" s="264"/>
      <c r="NC16" s="265"/>
      <c r="ND16" s="266"/>
      <c r="NE16" s="267">
        <f t="shared" si="101"/>
        <v>0</v>
      </c>
      <c r="NF16" s="260">
        <f>+(IF(OR($B16=0,$C16=0,$D16=0,$DC$2&gt;$OE$1),0,IF(OR(NA16=0,NC16=0,ND16=0),0,MIN((VLOOKUP($D16,SALERYCODE,3,0))*(IF($D16=6,ND16,NC16))*((MIN((VLOOKUP($D16,SALERYCODE,5,0)),(IF($D16=6,NC16,ND16))))),MIN((VLOOKUP($D16,SALERYCODE,3,0)),(NA16+NB16))*(IF($D16=6,ND16,((MIN((VLOOKUP($D16,SALERYCODE,5,0)),ND16)))))))))/IF(AND($D16=2,'ראשי-פרטים כלליים וריכוז הוצאות'!$D$68&lt;&gt;4),1.2,1)</f>
        <v>0</v>
      </c>
      <c r="NG16" s="263"/>
      <c r="NH16" s="264"/>
      <c r="NI16" s="265"/>
      <c r="NJ16" s="266"/>
      <c r="NK16" s="267">
        <f t="shared" si="102"/>
        <v>0</v>
      </c>
      <c r="NL16" s="260">
        <f>+(IF(OR($B16=0,$C16=0,$D16=0,$DC$2&gt;$OE$1),0,IF(OR(NG16=0,NI16=0,NJ16=0),0,MIN((VLOOKUP($D16,SALERYCODE,3,0))*(IF($D16=6,NJ16,NI16))*((MIN((VLOOKUP($D16,SALERYCODE,5,0)),(IF($D16=6,NI16,NJ16))))),MIN((VLOOKUP($D16,SALERYCODE,3,0)),(NG16+NH16))*(IF($D16=6,NJ16,((MIN((VLOOKUP($D16,SALERYCODE,5,0)),NJ16)))))))))/IF(AND($D16=2,'ראשי-פרטים כלליים וריכוז הוצאות'!$D$68&lt;&gt;4),1.2,1)</f>
        <v>0</v>
      </c>
      <c r="NM16" s="263"/>
      <c r="NN16" s="264"/>
      <c r="NO16" s="265"/>
      <c r="NP16" s="266"/>
      <c r="NQ16" s="267">
        <f t="shared" si="103"/>
        <v>0</v>
      </c>
      <c r="NR16" s="260">
        <f>+(IF(OR($B16=0,$C16=0,$D16=0,$DC$2&gt;$OE$1),0,IF(OR(NM16=0,NO16=0,NP16=0),0,MIN((VLOOKUP($D16,SALERYCODE,3,0))*(IF($D16=6,NP16,NO16))*((MIN((VLOOKUP($D16,SALERYCODE,5,0)),(IF($D16=6,NO16,NP16))))),MIN((VLOOKUP($D16,SALERYCODE,3,0)),(NM16+NN16))*(IF($D16=6,NP16,((MIN((VLOOKUP($D16,SALERYCODE,5,0)),NP16)))))))))/IF(AND($D16=2,'ראשי-פרטים כלליים וריכוז הוצאות'!$D$68&lt;&gt;4),1.2,1)</f>
        <v>0</v>
      </c>
      <c r="NS16" s="263"/>
      <c r="NT16" s="264"/>
      <c r="NU16" s="265"/>
      <c r="NV16" s="266"/>
      <c r="NW16" s="267">
        <f t="shared" si="104"/>
        <v>0</v>
      </c>
      <c r="NX16" s="260">
        <f>+(IF(OR($B16=0,$C16=0,$D16=0,$DC$2&gt;$OE$1),0,IF(OR(NS16=0,NU16=0,NV16=0),0,MIN((VLOOKUP($D16,SALERYCODE,3,0))*(IF($D16=6,NV16,NU16))*((MIN((VLOOKUP($D16,SALERYCODE,5,0)),(IF($D16=6,NU16,NV16))))),MIN((VLOOKUP($D16,SALERYCODE,3,0)),(NS16+NT16))*(IF($D16=6,NV16,((MIN((VLOOKUP($D16,SALERYCODE,5,0)),NV16)))))))))/IF(AND($D16=2,'ראשי-פרטים כלליים וריכוז הוצאות'!$D$68&lt;&gt;4),1.2,1)</f>
        <v>0</v>
      </c>
      <c r="NY16" s="263"/>
      <c r="NZ16" s="264"/>
      <c r="OA16" s="265"/>
      <c r="OB16" s="266"/>
      <c r="OC16" s="267">
        <f t="shared" si="105"/>
        <v>0</v>
      </c>
      <c r="OD16" s="260">
        <f>+(IF(OR($B16=0,$C16=0,$D16=0,$DC$2&gt;$OE$1),0,IF(OR(NY16=0,OA16=0,OB16=0),0,MIN((VLOOKUP($D16,SALERYCODE,3,0))*(IF($D16=6,OB16,OA16))*((MIN((VLOOKUP($D16,SALERYCODE,5,0)),(IF($D16=6,OA16,OB16))))),MIN((VLOOKUP($D16,SALERYCODE,3,0)),(NY16+NZ16))*(IF($D16=6,OB16,((MIN((VLOOKUP($D16,SALERYCODE,5,0)),OB16)))))))))/IF(AND($D16=2,'ראשי-פרטים כלליים וריכוז הוצאות'!$D$68&lt;&gt;4),1.2,1)</f>
        <v>0</v>
      </c>
      <c r="OE16" s="275">
        <f t="shared" si="111"/>
        <v>0</v>
      </c>
      <c r="OF16" s="283">
        <f t="shared" si="112"/>
        <v>9.9999999999999995E-7</v>
      </c>
      <c r="OG16" s="276">
        <f t="shared" si="113"/>
        <v>0</v>
      </c>
      <c r="OH16" s="275">
        <f t="shared" si="114"/>
        <v>0</v>
      </c>
      <c r="OI16" s="275">
        <v>0</v>
      </c>
      <c r="OJ16" s="258">
        <f t="shared" si="115"/>
        <v>0</v>
      </c>
      <c r="OK16" s="284"/>
      <c r="OL16" s="116">
        <f>MIN(OJ16+OK16*OF16*OE16/$OL$1/IF(AND($D16=2,'ראשי-פרטים כלליים וריכוז הוצאות'!$D$68&lt;&gt;4),1.2,1),IF($D16&gt;0,VLOOKUP($D16,SALERYCODE,3,0)*12*OG16,0))</f>
        <v>0</v>
      </c>
      <c r="OM16" s="95">
        <f t="shared" si="106"/>
        <v>0</v>
      </c>
      <c r="ON16" s="11">
        <f t="shared" si="107"/>
        <v>0</v>
      </c>
      <c r="OO16" s="11">
        <f t="shared" si="108"/>
        <v>0</v>
      </c>
      <c r="OP16" s="22">
        <f t="shared" si="109"/>
        <v>0</v>
      </c>
      <c r="OQ16" s="11">
        <f t="shared" si="110"/>
        <v>0</v>
      </c>
      <c r="OR16" s="11">
        <f t="shared" si="116"/>
        <v>0</v>
      </c>
      <c r="OS16" s="35"/>
      <c r="OT16" s="35"/>
      <c r="OU16" s="43"/>
    </row>
    <row r="17" spans="1:411" ht="24" customHeight="1" x14ac:dyDescent="0.2">
      <c r="A17" s="282">
        <v>14</v>
      </c>
      <c r="B17" s="269"/>
      <c r="C17" s="270"/>
      <c r="D17" s="271"/>
      <c r="E17" s="263"/>
      <c r="F17" s="264"/>
      <c r="G17" s="265"/>
      <c r="H17" s="266"/>
      <c r="I17" s="267">
        <f t="shared" si="41"/>
        <v>0</v>
      </c>
      <c r="J17" s="260">
        <f>(IF(OR($B17=0,$C17=0,$D17=0,$E$2&gt;$OE$1),0,IF(OR($E17=0,$G17=0,$H17=0),0,MIN((VLOOKUP($D17,SALERYCODE,3,0))*(IF($D17=6,$H17,$G17))*((MIN((VLOOKUP($D17,SALERYCODE,5,0)),(IF($D17=6,$G17,$H17))))),MIN((VLOOKUP($D17,SALERYCODE,3,0)),($E17+$F17))*(IF($D17=6,$H17,((MIN((VLOOKUP($D17,SALERYCODE,5,0)),$H17)))))))))/IF(AND($D17=2,'ראשי-פרטים כלליים וריכוז הוצאות'!$D$68&lt;&gt;4),1.2,1)</f>
        <v>0</v>
      </c>
      <c r="K17" s="263"/>
      <c r="L17" s="264"/>
      <c r="M17" s="265"/>
      <c r="N17" s="266"/>
      <c r="O17" s="267">
        <f t="shared" si="42"/>
        <v>0</v>
      </c>
      <c r="P17" s="260">
        <f>+(IF(OR($B17=0,$C17=0,$D17=0,$K$2&gt;$OE$1),0,IF(OR($K17=0,$M17=0,$N17=0),0,MIN((VLOOKUP($D17,SALERYCODE,3,0))*(IF($D17=6,$N17,$M17))*((MIN((VLOOKUP($D17,SALERYCODE,5,0)),(IF($D17=6,$M17,$N17))))),MIN((VLOOKUP($D17,SALERYCODE,3,0)),($K17+$L17))*(IF($D17=6,$N17,((MIN((VLOOKUP($D17,SALERYCODE,5,0)),$N17)))))))))/IF(AND($D17=2,'ראשי-פרטים כלליים וריכוז הוצאות'!$D$68&lt;&gt;4),1.2,1)</f>
        <v>0</v>
      </c>
      <c r="Q17" s="263"/>
      <c r="R17" s="264"/>
      <c r="S17" s="265"/>
      <c r="T17" s="266"/>
      <c r="U17" s="267">
        <f t="shared" si="43"/>
        <v>0</v>
      </c>
      <c r="V17" s="260">
        <f>+(IF(OR($B17=0,$C17=0,$D17=0,$Q$2&gt;$OE$1),0,IF(OR(Q17=0,S17=0,T17=0),0,MIN((VLOOKUP($D17,SALERYCODE,3,0))*(IF($D17=6,T17,S17))*((MIN((VLOOKUP($D17,SALERYCODE,5,0)),(IF($D17=6,S17,T17))))),MIN((VLOOKUP($D17,SALERYCODE,3,0)),(Q17+R17))*(IF($D17=6,T17,((MIN((VLOOKUP($D17,SALERYCODE,5,0)),T17)))))))))/IF(AND($D17=2,'ראשי-פרטים כלליים וריכוז הוצאות'!$D$68&lt;&gt;4),1.2,1)</f>
        <v>0</v>
      </c>
      <c r="W17" s="263"/>
      <c r="X17" s="264"/>
      <c r="Y17" s="265"/>
      <c r="Z17" s="266"/>
      <c r="AA17" s="267">
        <f t="shared" si="44"/>
        <v>0</v>
      </c>
      <c r="AB17" s="260">
        <f>+(IF(OR($B17=0,$C17=0,$D17=0,$W$2&gt;$OE$1),0,IF(OR(W17=0,Y17=0,Z17=0),0,MIN((VLOOKUP($D17,SALERYCODE,3,0))*(IF($D17=6,Z17,Y17))*((MIN((VLOOKUP($D17,SALERYCODE,5,0)),(IF($D17=6,Y17,Z17))))),MIN((VLOOKUP($D17,SALERYCODE,3,0)),(W17+X17))*(IF($D17=6,Z17,((MIN((VLOOKUP($D17,SALERYCODE,5,0)),Z17)))))))))/IF(AND($D17=2,'ראשי-פרטים כלליים וריכוז הוצאות'!$D$68&lt;&gt;4),1.2,1)</f>
        <v>0</v>
      </c>
      <c r="AC17" s="263"/>
      <c r="AD17" s="264"/>
      <c r="AE17" s="265"/>
      <c r="AF17" s="266"/>
      <c r="AG17" s="267">
        <f t="shared" si="45"/>
        <v>0</v>
      </c>
      <c r="AH17" s="260">
        <f>+(IF(OR($B17=0,$C17=0,$D17=0,$AC$2&gt;$OE$1),0,IF(OR(AC17=0,AE17=0,AF17=0),0,MIN((VLOOKUP($D17,SALERYCODE,3,0))*(IF($D17=6,AF17,AE17))*((MIN((VLOOKUP($D17,SALERYCODE,5,0)),(IF($D17=6,AE17,AF17))))),MIN((VLOOKUP($D17,SALERYCODE,3,0)),(AC17+AD17))*(IF($D17=6,AF17,((MIN((VLOOKUP($D17,SALERYCODE,5,0)),AF17)))))))))/IF(AND($D17=2,'ראשי-פרטים כלליים וריכוז הוצאות'!$D$68&lt;&gt;4),1.2,1)</f>
        <v>0</v>
      </c>
      <c r="AI17" s="263"/>
      <c r="AJ17" s="264"/>
      <c r="AK17" s="265"/>
      <c r="AL17" s="266"/>
      <c r="AM17" s="267">
        <f t="shared" si="46"/>
        <v>0</v>
      </c>
      <c r="AN17" s="260">
        <f>+(IF(OR($B17=0,$C17=0,$D17=0,$AI$2&gt;$OE$1),0,IF(OR(AI17=0,AK17=0,AL17=0),0,MIN((VLOOKUP($D17,SALERYCODE,3,0))*(IF($D17=6,AL17,AK17))*((MIN((VLOOKUP($D17,SALERYCODE,5,0)),(IF($D17=6,AK17,AL17))))),MIN((VLOOKUP($D17,SALERYCODE,3,0)),(AI17+AJ17))*(IF($D17=6,AL17,((MIN((VLOOKUP($D17,SALERYCODE,5,0)),AL17)))))))))/IF(AND($D17=2,'ראשי-פרטים כלליים וריכוז הוצאות'!$D$68&lt;&gt;4),1.2,1)</f>
        <v>0</v>
      </c>
      <c r="AO17" s="263"/>
      <c r="AP17" s="264"/>
      <c r="AQ17" s="265"/>
      <c r="AR17" s="266"/>
      <c r="AS17" s="267">
        <f t="shared" si="47"/>
        <v>0</v>
      </c>
      <c r="AT17" s="260">
        <f>+(IF(OR($B17=0,$C17=0,$D17=0,$AO$2&gt;$OE$1),0,IF(OR(AO17=0,AQ17=0,AR17=0),0,MIN((VLOOKUP($D17,SALERYCODE,3,0))*(IF($D17=6,AR17,AQ17))*((MIN((VLOOKUP($D17,SALERYCODE,5,0)),(IF($D17=6,AQ17,AR17))))),MIN((VLOOKUP($D17,SALERYCODE,3,0)),(AO17+AP17))*(IF($D17=6,AR17,((MIN((VLOOKUP($D17,SALERYCODE,5,0)),AR17)))))))))/IF(AND($D17=2,'ראשי-פרטים כלליים וריכוז הוצאות'!$D$68&lt;&gt;4),1.2,1)</f>
        <v>0</v>
      </c>
      <c r="AU17" s="263"/>
      <c r="AV17" s="264"/>
      <c r="AW17" s="265"/>
      <c r="AX17" s="266"/>
      <c r="AY17" s="267">
        <f t="shared" si="48"/>
        <v>0</v>
      </c>
      <c r="AZ17" s="260">
        <f>+(IF(OR($B17=0,$C17=0,$D17=0,$AU$2&gt;$OE$1),0,IF(OR(AU17=0,AW17=0,AX17=0),0,MIN((VLOOKUP($D17,SALERYCODE,3,0))*(IF($D17=6,AX17,AW17))*((MIN((VLOOKUP($D17,SALERYCODE,5,0)),(IF($D17=6,AW17,AX17))))),MIN((VLOOKUP($D17,SALERYCODE,3,0)),(AU17+AV17))*(IF($D17=6,AX17,((MIN((VLOOKUP($D17,SALERYCODE,5,0)),AX17)))))))))/IF(AND($D17=2,'ראשי-פרטים כלליים וריכוז הוצאות'!$D$68&lt;&gt;4),1.2,1)</f>
        <v>0</v>
      </c>
      <c r="BA17" s="263"/>
      <c r="BB17" s="264"/>
      <c r="BC17" s="265"/>
      <c r="BD17" s="266"/>
      <c r="BE17" s="267">
        <f t="shared" si="49"/>
        <v>0</v>
      </c>
      <c r="BF17" s="260">
        <f>+(IF(OR($B17=0,$C17=0,$D17=0,$BA$2&gt;$OE$1),0,IF(OR(BA17=0,BC17=0,BD17=0),0,MIN((VLOOKUP($D17,SALERYCODE,3,0))*(IF($D17=6,BD17,BC17))*((MIN((VLOOKUP($D17,SALERYCODE,5,0)),(IF($D17=6,BC17,BD17))))),MIN((VLOOKUP($D17,SALERYCODE,3,0)),(BA17+BB17))*(IF($D17=6,BD17,((MIN((VLOOKUP($D17,SALERYCODE,5,0)),BD17)))))))))/IF(AND($D17=2,'ראשי-פרטים כלליים וריכוז הוצאות'!$D$68&lt;&gt;4),1.2,1)</f>
        <v>0</v>
      </c>
      <c r="BG17" s="263"/>
      <c r="BH17" s="264"/>
      <c r="BI17" s="265"/>
      <c r="BJ17" s="266"/>
      <c r="BK17" s="267">
        <f t="shared" si="50"/>
        <v>0</v>
      </c>
      <c r="BL17" s="260">
        <f>+(IF(OR($B17=0,$C17=0,$D17=0,$BG$2&gt;$OE$1),0,IF(OR(BG17=0,BI17=0,BJ17=0),0,MIN((VLOOKUP($D17,SALERYCODE,3,0))*(IF($D17=6,BJ17,BI17))*((MIN((VLOOKUP($D17,SALERYCODE,5,0)),(IF($D17=6,BI17,BJ17))))),MIN((VLOOKUP($D17,SALERYCODE,3,0)),(BG17+BH17))*(IF($D17=6,BJ17,((MIN((VLOOKUP($D17,SALERYCODE,5,0)),BJ17)))))))))/IF(AND($D17=2,'ראשי-פרטים כלליים וריכוז הוצאות'!$D$68&lt;&gt;4),1.2,1)</f>
        <v>0</v>
      </c>
      <c r="BM17" s="263"/>
      <c r="BN17" s="264"/>
      <c r="BO17" s="265"/>
      <c r="BP17" s="266"/>
      <c r="BQ17" s="267">
        <f t="shared" si="51"/>
        <v>0</v>
      </c>
      <c r="BR17" s="260">
        <f>+(IF(OR($B17=0,$C17=0,$D17=0,$BM$2&gt;$OE$1),0,IF(OR(BM17=0,BO17=0,BP17=0),0,MIN((VLOOKUP($D17,SALERYCODE,3,0))*(IF($D17=6,BP17,BO17))*((MIN((VLOOKUP($D17,SALERYCODE,5,0)),(IF($D17=6,BO17,BP17))))),MIN((VLOOKUP($D17,SALERYCODE,3,0)),(BM17+BN17))*(IF($D17=6,BP17,((MIN((VLOOKUP($D17,SALERYCODE,5,0)),BP17)))))))))/IF(AND($D17=2,'ראשי-פרטים כלליים וריכוז הוצאות'!$D$68&lt;&gt;4),1.2,1)</f>
        <v>0</v>
      </c>
      <c r="BS17" s="263"/>
      <c r="BT17" s="264"/>
      <c r="BU17" s="265"/>
      <c r="BV17" s="266"/>
      <c r="BW17" s="267">
        <f t="shared" si="52"/>
        <v>0</v>
      </c>
      <c r="BX17" s="260">
        <f>+(IF(OR($B17=0,$C17=0,$D17=0,$BS$2&gt;$OE$1),0,IF(OR(BS17=0,BU17=0,BV17=0),0,MIN((VLOOKUP($D17,SALERYCODE,3,0))*(IF($D17=6,BV17,BU17))*((MIN((VLOOKUP($D17,SALERYCODE,5,0)),(IF($D17=6,BU17,BV17))))),MIN((VLOOKUP($D17,SALERYCODE,3,0)),(BS17+BT17))*(IF($D17=6,BV17,((MIN((VLOOKUP($D17,SALERYCODE,5,0)),BV17)))))))))/IF(AND($D17=2,'ראשי-פרטים כלליים וריכוז הוצאות'!$D$68&lt;&gt;4),1.2,1)</f>
        <v>0</v>
      </c>
      <c r="BY17" s="263"/>
      <c r="BZ17" s="264"/>
      <c r="CA17" s="265"/>
      <c r="CB17" s="266"/>
      <c r="CC17" s="267">
        <f t="shared" si="53"/>
        <v>0</v>
      </c>
      <c r="CD17" s="260">
        <f>+(IF(OR($B17=0,$C17=0,$D17=0,$BY$2&gt;$OE$1),0,IF(OR(BY17=0,CA17=0,CB17=0),0,MIN((VLOOKUP($D17,SALERYCODE,3,0))*(IF($D17=6,CB17,CA17))*((MIN((VLOOKUP($D17,SALERYCODE,5,0)),(IF($D17=6,CA17,CB17))))),MIN((VLOOKUP($D17,SALERYCODE,3,0)),(BY17+BZ17))*(IF($D17=6,CB17,((MIN((VLOOKUP($D17,SALERYCODE,5,0)),CB17)))))))))/IF(AND($D17=2,'ראשי-פרטים כלליים וריכוז הוצאות'!$D$68&lt;&gt;4),1.2,1)</f>
        <v>0</v>
      </c>
      <c r="CE17" s="263"/>
      <c r="CF17" s="264"/>
      <c r="CG17" s="265"/>
      <c r="CH17" s="266"/>
      <c r="CI17" s="267">
        <f t="shared" si="54"/>
        <v>0</v>
      </c>
      <c r="CJ17" s="260">
        <f>+(IF(OR($B17=0,$C17=0,$D17=0,$CE$2&gt;$OE$1),0,IF(OR(CE17=0,CG17=0,CH17=0),0,MIN((VLOOKUP($D17,SALERYCODE,3,0))*(IF($D17=6,CH17,CG17))*((MIN((VLOOKUP($D17,SALERYCODE,5,0)),(IF($D17=6,CG17,CH17))))),MIN((VLOOKUP($D17,SALERYCODE,3,0)),(CE17+CF17))*(IF($D17=6,CH17,((MIN((VLOOKUP($D17,SALERYCODE,5,0)),CH17)))))))))/IF(AND($D17=2,'ראשי-פרטים כלליים וריכוז הוצאות'!$D$68&lt;&gt;4),1.2,1)</f>
        <v>0</v>
      </c>
      <c r="CK17" s="263"/>
      <c r="CL17" s="264"/>
      <c r="CM17" s="265"/>
      <c r="CN17" s="266"/>
      <c r="CO17" s="267">
        <f t="shared" si="55"/>
        <v>0</v>
      </c>
      <c r="CP17" s="260">
        <f>+(IF(OR($B17=0,$C17=0,$D17=0,$CK$2&gt;$OE$1),0,IF(OR(CK17=0,CM17=0,CN17=0),0,MIN((VLOOKUP($D17,SALERYCODE,3,0))*(IF($D17=6,CN17,CM17))*((MIN((VLOOKUP($D17,SALERYCODE,5,0)),(IF($D17=6,CM17,CN17))))),MIN((VLOOKUP($D17,SALERYCODE,3,0)),(CK17+CL17))*(IF($D17=6,CN17,((MIN((VLOOKUP($D17,SALERYCODE,5,0)),CN17)))))))))/IF(AND($D17=2,'ראשי-פרטים כלליים וריכוז הוצאות'!$D$68&lt;&gt;4),1.2,1)</f>
        <v>0</v>
      </c>
      <c r="CQ17" s="263"/>
      <c r="CR17" s="264"/>
      <c r="CS17" s="265"/>
      <c r="CT17" s="266"/>
      <c r="CU17" s="267">
        <f t="shared" si="56"/>
        <v>0</v>
      </c>
      <c r="CV17" s="260">
        <f>+(IF(OR($B17=0,$C17=0,$D17=0,$CQ$2&gt;$OE$1),0,IF(OR(CQ17=0,CS17=0,CT17=0),0,MIN((VLOOKUP($D17,SALERYCODE,3,0))*(IF($D17=6,CT17,CS17))*((MIN((VLOOKUP($D17,SALERYCODE,5,0)),(IF($D17=6,CS17,CT17))))),MIN((VLOOKUP($D17,SALERYCODE,3,0)),(CQ17+CR17))*(IF($D17=6,CT17,((MIN((VLOOKUP($D17,SALERYCODE,5,0)),CT17)))))))))/IF(AND($D17=2,'ראשי-פרטים כלליים וריכוז הוצאות'!$D$68&lt;&gt;4),1.2,1)</f>
        <v>0</v>
      </c>
      <c r="CW17" s="263"/>
      <c r="CX17" s="264"/>
      <c r="CY17" s="265"/>
      <c r="CZ17" s="266"/>
      <c r="DA17" s="267">
        <f t="shared" si="57"/>
        <v>0</v>
      </c>
      <c r="DB17" s="260">
        <f>+(IF(OR($B17=0,$C17=0,$D17=0,$CW$2&gt;$OE$1),0,IF(OR(CW17=0,CY17=0,CZ17=0),0,MIN((VLOOKUP($D17,SALERYCODE,3,0))*(IF($D17=6,CZ17,CY17))*((MIN((VLOOKUP($D17,SALERYCODE,5,0)),(IF($D17=6,CY17,CZ17))))),MIN((VLOOKUP($D17,SALERYCODE,3,0)),(CW17+CX17))*(IF($D17=6,CZ17,((MIN((VLOOKUP($D17,SALERYCODE,5,0)),CZ17)))))))))/IF(AND($D17=2,'ראשי-פרטים כלליים וריכוז הוצאות'!$D$68&lt;&gt;4),1.2,1)</f>
        <v>0</v>
      </c>
      <c r="DC17" s="263"/>
      <c r="DD17" s="264"/>
      <c r="DE17" s="265"/>
      <c r="DF17" s="266"/>
      <c r="DG17" s="267">
        <f t="shared" si="58"/>
        <v>0</v>
      </c>
      <c r="DH17" s="260">
        <f>+(IF(OR($B17=0,$C17=0,$D17=0,$DC$2&gt;$OE$1),0,IF(OR(DC17=0,DE17=0,DF17=0),0,MIN((VLOOKUP($D17,SALERYCODE,3,0))*(IF($D17=6,DF17,DE17))*((MIN((VLOOKUP($D17,SALERYCODE,5,0)),(IF($D17=6,DE17,DF17))))),MIN((VLOOKUP($D17,SALERYCODE,3,0)),(DC17+DD17))*(IF($D17=6,DF17,((MIN((VLOOKUP($D17,SALERYCODE,5,0)),DF17)))))))))/IF(AND($D17=2,'ראשי-פרטים כלליים וריכוז הוצאות'!$D$68&lt;&gt;4),1.2,1)</f>
        <v>0</v>
      </c>
      <c r="DI17" s="263"/>
      <c r="DJ17" s="264"/>
      <c r="DK17" s="265"/>
      <c r="DL17" s="266"/>
      <c r="DM17" s="267">
        <f t="shared" si="59"/>
        <v>0</v>
      </c>
      <c r="DN17" s="260">
        <f>+(IF(OR($B17=0,$C17=0,$D17=0,$DC$2&gt;$OE$1),0,IF(OR(DI17=0,DK17=0,DL17=0),0,MIN((VLOOKUP($D17,SALERYCODE,3,0))*(IF($D17=6,DL17,DK17))*((MIN((VLOOKUP($D17,SALERYCODE,5,0)),(IF($D17=6,DK17,DL17))))),MIN((VLOOKUP($D17,SALERYCODE,3,0)),(DI17+DJ17))*(IF($D17=6,DL17,((MIN((VLOOKUP($D17,SALERYCODE,5,0)),DL17)))))))))/IF(AND($D17=2,'ראשי-פרטים כלליים וריכוז הוצאות'!$D$68&lt;&gt;4),1.2,1)</f>
        <v>0</v>
      </c>
      <c r="DO17" s="263"/>
      <c r="DP17" s="264"/>
      <c r="DQ17" s="265"/>
      <c r="DR17" s="266"/>
      <c r="DS17" s="267">
        <f t="shared" si="60"/>
        <v>0</v>
      </c>
      <c r="DT17" s="260">
        <f>+(IF(OR($B17=0,$C17=0,$D17=0,$DC$2&gt;$OE$1),0,IF(OR(DO17=0,DQ17=0,DR17=0),0,MIN((VLOOKUP($D17,SALERYCODE,3,0))*(IF($D17=6,DR17,DQ17))*((MIN((VLOOKUP($D17,SALERYCODE,5,0)),(IF($D17=6,DQ17,DR17))))),MIN((VLOOKUP($D17,SALERYCODE,3,0)),(DO17+DP17))*(IF($D17=6,DR17,((MIN((VLOOKUP($D17,SALERYCODE,5,0)),DR17)))))))))/IF(AND($D17=2,'ראשי-פרטים כלליים וריכוז הוצאות'!$D$68&lt;&gt;4),1.2,1)</f>
        <v>0</v>
      </c>
      <c r="DU17" s="263"/>
      <c r="DV17" s="264"/>
      <c r="DW17" s="265"/>
      <c r="DX17" s="266"/>
      <c r="DY17" s="267">
        <f t="shared" si="61"/>
        <v>0</v>
      </c>
      <c r="DZ17" s="260">
        <f>+(IF(OR($B17=0,$C17=0,$D17=0,$DC$2&gt;$OE$1),0,IF(OR(DU17=0,DW17=0,DX17=0),0,MIN((VLOOKUP($D17,SALERYCODE,3,0))*(IF($D17=6,DX17,DW17))*((MIN((VLOOKUP($D17,SALERYCODE,5,0)),(IF($D17=6,DW17,DX17))))),MIN((VLOOKUP($D17,SALERYCODE,3,0)),(DU17+DV17))*(IF($D17=6,DX17,((MIN((VLOOKUP($D17,SALERYCODE,5,0)),DX17)))))))))/IF(AND($D17=2,'ראשי-פרטים כלליים וריכוז הוצאות'!$D$68&lt;&gt;4),1.2,1)</f>
        <v>0</v>
      </c>
      <c r="EA17" s="263"/>
      <c r="EB17" s="264"/>
      <c r="EC17" s="265"/>
      <c r="ED17" s="266"/>
      <c r="EE17" s="267">
        <f t="shared" si="62"/>
        <v>0</v>
      </c>
      <c r="EF17" s="260">
        <f>+(IF(OR($B17=0,$C17=0,$D17=0,$DC$2&gt;$OE$1),0,IF(OR(EA17=0,EC17=0,ED17=0),0,MIN((VLOOKUP($D17,SALERYCODE,3,0))*(IF($D17=6,ED17,EC17))*((MIN((VLOOKUP($D17,SALERYCODE,5,0)),(IF($D17=6,EC17,ED17))))),MIN((VLOOKUP($D17,SALERYCODE,3,0)),(EA17+EB17))*(IF($D17=6,ED17,((MIN((VLOOKUP($D17,SALERYCODE,5,0)),ED17)))))))))/IF(AND($D17=2,'ראשי-פרטים כלליים וריכוז הוצאות'!$D$68&lt;&gt;4),1.2,1)</f>
        <v>0</v>
      </c>
      <c r="EG17" s="263"/>
      <c r="EH17" s="264"/>
      <c r="EI17" s="265"/>
      <c r="EJ17" s="266"/>
      <c r="EK17" s="267">
        <f t="shared" si="63"/>
        <v>0</v>
      </c>
      <c r="EL17" s="260">
        <f>+(IF(OR($B17=0,$C17=0,$D17=0,$DC$2&gt;$OE$1),0,IF(OR(EG17=0,EI17=0,EJ17=0),0,MIN((VLOOKUP($D17,SALERYCODE,3,0))*(IF($D17=6,EJ17,EI17))*((MIN((VLOOKUP($D17,SALERYCODE,5,0)),(IF($D17=6,EI17,EJ17))))),MIN((VLOOKUP($D17,SALERYCODE,3,0)),(EG17+EH17))*(IF($D17=6,EJ17,((MIN((VLOOKUP($D17,SALERYCODE,5,0)),EJ17)))))))))/IF(AND($D17=2,'ראשי-פרטים כלליים וריכוז הוצאות'!$D$68&lt;&gt;4),1.2,1)</f>
        <v>0</v>
      </c>
      <c r="EM17" s="263"/>
      <c r="EN17" s="264"/>
      <c r="EO17" s="265"/>
      <c r="EP17" s="266"/>
      <c r="EQ17" s="267">
        <f t="shared" si="64"/>
        <v>0</v>
      </c>
      <c r="ER17" s="260">
        <f>+(IF(OR($B17=0,$C17=0,$D17=0,$DC$2&gt;$OE$1),0,IF(OR(EM17=0,EO17=0,EP17=0),0,MIN((VLOOKUP($D17,SALERYCODE,3,0))*(IF($D17=6,EP17,EO17))*((MIN((VLOOKUP($D17,SALERYCODE,5,0)),(IF($D17=6,EO17,EP17))))),MIN((VLOOKUP($D17,SALERYCODE,3,0)),(EM17+EN17))*(IF($D17=6,EP17,((MIN((VLOOKUP($D17,SALERYCODE,5,0)),EP17)))))))))/IF(AND($D17=2,'ראשי-פרטים כלליים וריכוז הוצאות'!$D$68&lt;&gt;4),1.2,1)</f>
        <v>0</v>
      </c>
      <c r="ES17" s="263"/>
      <c r="ET17" s="264"/>
      <c r="EU17" s="265"/>
      <c r="EV17" s="266"/>
      <c r="EW17" s="267">
        <f t="shared" si="65"/>
        <v>0</v>
      </c>
      <c r="EX17" s="260">
        <f>+(IF(OR($B17=0,$C17=0,$D17=0,$DC$2&gt;$OE$1),0,IF(OR(ES17=0,EU17=0,EV17=0),0,MIN((VLOOKUP($D17,SALERYCODE,3,0))*(IF($D17=6,EV17,EU17))*((MIN((VLOOKUP($D17,SALERYCODE,5,0)),(IF($D17=6,EU17,EV17))))),MIN((VLOOKUP($D17,SALERYCODE,3,0)),(ES17+ET17))*(IF($D17=6,EV17,((MIN((VLOOKUP($D17,SALERYCODE,5,0)),EV17)))))))))/IF(AND($D17=2,'ראשי-פרטים כלליים וריכוז הוצאות'!$D$68&lt;&gt;4),1.2,1)</f>
        <v>0</v>
      </c>
      <c r="EY17" s="263"/>
      <c r="EZ17" s="264"/>
      <c r="FA17" s="265"/>
      <c r="FB17" s="266"/>
      <c r="FC17" s="267">
        <f t="shared" si="66"/>
        <v>0</v>
      </c>
      <c r="FD17" s="260">
        <f>+(IF(OR($B17=0,$C17=0,$D17=0,$DC$2&gt;$OE$1),0,IF(OR(EY17=0,FA17=0,FB17=0),0,MIN((VLOOKUP($D17,SALERYCODE,3,0))*(IF($D17=6,FB17,FA17))*((MIN((VLOOKUP($D17,SALERYCODE,5,0)),(IF($D17=6,FA17,FB17))))),MIN((VLOOKUP($D17,SALERYCODE,3,0)),(EY17+EZ17))*(IF($D17=6,FB17,((MIN((VLOOKUP($D17,SALERYCODE,5,0)),FB17)))))))))/IF(AND($D17=2,'ראשי-פרטים כלליים וריכוז הוצאות'!$D$68&lt;&gt;4),1.2,1)</f>
        <v>0</v>
      </c>
      <c r="FE17" s="263"/>
      <c r="FF17" s="264"/>
      <c r="FG17" s="265"/>
      <c r="FH17" s="266"/>
      <c r="FI17" s="267">
        <f t="shared" si="67"/>
        <v>0</v>
      </c>
      <c r="FJ17" s="260">
        <f>+(IF(OR($B17=0,$C17=0,$D17=0,$DC$2&gt;$OE$1),0,IF(OR(FE17=0,FG17=0,FH17=0),0,MIN((VLOOKUP($D17,SALERYCODE,3,0))*(IF($D17=6,FH17,FG17))*((MIN((VLOOKUP($D17,SALERYCODE,5,0)),(IF($D17=6,FG17,FH17))))),MIN((VLOOKUP($D17,SALERYCODE,3,0)),(FE17+FF17))*(IF($D17=6,FH17,((MIN((VLOOKUP($D17,SALERYCODE,5,0)),FH17)))))))))/IF(AND($D17=2,'ראשי-פרטים כלליים וריכוז הוצאות'!$D$68&lt;&gt;4),1.2,1)</f>
        <v>0</v>
      </c>
      <c r="FK17" s="263"/>
      <c r="FL17" s="264"/>
      <c r="FM17" s="265"/>
      <c r="FN17" s="266"/>
      <c r="FO17" s="267">
        <f t="shared" si="68"/>
        <v>0</v>
      </c>
      <c r="FP17" s="260">
        <f>+(IF(OR($B17=0,$C17=0,$D17=0,$DC$2&gt;$OE$1),0,IF(OR(FK17=0,FM17=0,FN17=0),0,MIN((VLOOKUP($D17,SALERYCODE,3,0))*(IF($D17=6,FN17,FM17))*((MIN((VLOOKUP($D17,SALERYCODE,5,0)),(IF($D17=6,FM17,FN17))))),MIN((VLOOKUP($D17,SALERYCODE,3,0)),(FK17+FL17))*(IF($D17=6,FN17,((MIN((VLOOKUP($D17,SALERYCODE,5,0)),FN17)))))))))/IF(AND($D17=2,'ראשי-פרטים כלליים וריכוז הוצאות'!$D$68&lt;&gt;4),1.2,1)</f>
        <v>0</v>
      </c>
      <c r="FQ17" s="263"/>
      <c r="FR17" s="264"/>
      <c r="FS17" s="265"/>
      <c r="FT17" s="266"/>
      <c r="FU17" s="267">
        <f t="shared" si="69"/>
        <v>0</v>
      </c>
      <c r="FV17" s="260">
        <f>+(IF(OR($B17=0,$C17=0,$D17=0,$DC$2&gt;$OE$1),0,IF(OR(FQ17=0,FS17=0,FT17=0),0,MIN((VLOOKUP($D17,SALERYCODE,3,0))*(IF($D17=6,FT17,FS17))*((MIN((VLOOKUP($D17,SALERYCODE,5,0)),(IF($D17=6,FS17,FT17))))),MIN((VLOOKUP($D17,SALERYCODE,3,0)),(FQ17+FR17))*(IF($D17=6,FT17,((MIN((VLOOKUP($D17,SALERYCODE,5,0)),FT17)))))))))/IF(AND($D17=2,'ראשי-פרטים כלליים וריכוז הוצאות'!$D$68&lt;&gt;4),1.2,1)</f>
        <v>0</v>
      </c>
      <c r="FW17" s="263"/>
      <c r="FX17" s="264"/>
      <c r="FY17" s="265"/>
      <c r="FZ17" s="266"/>
      <c r="GA17" s="267">
        <f t="shared" si="70"/>
        <v>0</v>
      </c>
      <c r="GB17" s="260">
        <f>+(IF(OR($B17=0,$C17=0,$D17=0,$DC$2&gt;$OE$1),0,IF(OR(FW17=0,FY17=0,FZ17=0),0,MIN((VLOOKUP($D17,SALERYCODE,3,0))*(IF($D17=6,FZ17,FY17))*((MIN((VLOOKUP($D17,SALERYCODE,5,0)),(IF($D17=6,FY17,FZ17))))),MIN((VLOOKUP($D17,SALERYCODE,3,0)),(FW17+FX17))*(IF($D17=6,FZ17,((MIN((VLOOKUP($D17,SALERYCODE,5,0)),FZ17)))))))))/IF(AND($D17=2,'ראשי-פרטים כלליים וריכוז הוצאות'!$D$68&lt;&gt;4),1.2,1)</f>
        <v>0</v>
      </c>
      <c r="GC17" s="263"/>
      <c r="GD17" s="264"/>
      <c r="GE17" s="265"/>
      <c r="GF17" s="266"/>
      <c r="GG17" s="267">
        <f t="shared" si="71"/>
        <v>0</v>
      </c>
      <c r="GH17" s="260">
        <f>+(IF(OR($B17=0,$C17=0,$D17=0,$DC$2&gt;$OE$1),0,IF(OR(GC17=0,GE17=0,GF17=0),0,MIN((VLOOKUP($D17,SALERYCODE,3,0))*(IF($D17=6,GF17,GE17))*((MIN((VLOOKUP($D17,SALERYCODE,5,0)),(IF($D17=6,GE17,GF17))))),MIN((VLOOKUP($D17,SALERYCODE,3,0)),(GC17+GD17))*(IF($D17=6,GF17,((MIN((VLOOKUP($D17,SALERYCODE,5,0)),GF17)))))))))/IF(AND($D17=2,'ראשי-פרטים כלליים וריכוז הוצאות'!$D$68&lt;&gt;4),1.2,1)</f>
        <v>0</v>
      </c>
      <c r="GI17" s="263"/>
      <c r="GJ17" s="264"/>
      <c r="GK17" s="265"/>
      <c r="GL17" s="266"/>
      <c r="GM17" s="267">
        <f t="shared" si="72"/>
        <v>0</v>
      </c>
      <c r="GN17" s="260">
        <f>+(IF(OR($B17=0,$C17=0,$D17=0,$DC$2&gt;$OE$1),0,IF(OR(GI17=0,GK17=0,GL17=0),0,MIN((VLOOKUP($D17,SALERYCODE,3,0))*(IF($D17=6,GL17,GK17))*((MIN((VLOOKUP($D17,SALERYCODE,5,0)),(IF($D17=6,GK17,GL17))))),MIN((VLOOKUP($D17,SALERYCODE,3,0)),(GI17+GJ17))*(IF($D17=6,GL17,((MIN((VLOOKUP($D17,SALERYCODE,5,0)),GL17)))))))))/IF(AND($D17=2,'ראשי-פרטים כלליים וריכוז הוצאות'!$D$68&lt;&gt;4),1.2,1)</f>
        <v>0</v>
      </c>
      <c r="GO17" s="263"/>
      <c r="GP17" s="264"/>
      <c r="GQ17" s="265"/>
      <c r="GR17" s="266"/>
      <c r="GS17" s="267">
        <f t="shared" si="73"/>
        <v>0</v>
      </c>
      <c r="GT17" s="260">
        <f>+(IF(OR($B17=0,$C17=0,$D17=0,$DC$2&gt;$OE$1),0,IF(OR(GO17=0,GQ17=0,GR17=0),0,MIN((VLOOKUP($D17,SALERYCODE,3,0))*(IF($D17=6,GR17,GQ17))*((MIN((VLOOKUP($D17,SALERYCODE,5,0)),(IF($D17=6,GQ17,GR17))))),MIN((VLOOKUP($D17,SALERYCODE,3,0)),(GO17+GP17))*(IF($D17=6,GR17,((MIN((VLOOKUP($D17,SALERYCODE,5,0)),GR17)))))))))/IF(AND($D17=2,'ראשי-פרטים כלליים וריכוז הוצאות'!$D$68&lt;&gt;4),1.2,1)</f>
        <v>0</v>
      </c>
      <c r="GU17" s="263"/>
      <c r="GV17" s="264"/>
      <c r="GW17" s="265"/>
      <c r="GX17" s="266"/>
      <c r="GY17" s="267">
        <f t="shared" si="74"/>
        <v>0</v>
      </c>
      <c r="GZ17" s="260">
        <f>+(IF(OR($B17=0,$C17=0,$D17=0,$DC$2&gt;$OE$1),0,IF(OR(GU17=0,GW17=0,GX17=0),0,MIN((VLOOKUP($D17,SALERYCODE,3,0))*(IF($D17=6,GX17,GW17))*((MIN((VLOOKUP($D17,SALERYCODE,5,0)),(IF($D17=6,GW17,GX17))))),MIN((VLOOKUP($D17,SALERYCODE,3,0)),(GU17+GV17))*(IF($D17=6,GX17,((MIN((VLOOKUP($D17,SALERYCODE,5,0)),GX17)))))))))/IF(AND($D17=2,'ראשי-פרטים כלליים וריכוז הוצאות'!$D$68&lt;&gt;4),1.2,1)</f>
        <v>0</v>
      </c>
      <c r="HA17" s="263"/>
      <c r="HB17" s="264"/>
      <c r="HC17" s="265"/>
      <c r="HD17" s="266"/>
      <c r="HE17" s="267">
        <f t="shared" si="75"/>
        <v>0</v>
      </c>
      <c r="HF17" s="260">
        <f>+(IF(OR($B17=0,$C17=0,$D17=0,$DC$2&gt;$OE$1),0,IF(OR(HA17=0,HC17=0,HD17=0),0,MIN((VLOOKUP($D17,SALERYCODE,3,0))*(IF($D17=6,HD17,HC17))*((MIN((VLOOKUP($D17,SALERYCODE,5,0)),(IF($D17=6,HC17,HD17))))),MIN((VLOOKUP($D17,SALERYCODE,3,0)),(HA17+HB17))*(IF($D17=6,HD17,((MIN((VLOOKUP($D17,SALERYCODE,5,0)),HD17)))))))))/IF(AND($D17=2,'ראשי-פרטים כלליים וריכוז הוצאות'!$D$68&lt;&gt;4),1.2,1)</f>
        <v>0</v>
      </c>
      <c r="HG17" s="263"/>
      <c r="HH17" s="264"/>
      <c r="HI17" s="265"/>
      <c r="HJ17" s="266"/>
      <c r="HK17" s="267">
        <f t="shared" si="76"/>
        <v>0</v>
      </c>
      <c r="HL17" s="260">
        <f>+(IF(OR($B17=0,$C17=0,$D17=0,$DC$2&gt;$OE$1),0,IF(OR(HG17=0,HI17=0,HJ17=0),0,MIN((VLOOKUP($D17,SALERYCODE,3,0))*(IF($D17=6,HJ17,HI17))*((MIN((VLOOKUP($D17,SALERYCODE,5,0)),(IF($D17=6,HI17,HJ17))))),MIN((VLOOKUP($D17,SALERYCODE,3,0)),(HG17+HH17))*(IF($D17=6,HJ17,((MIN((VLOOKUP($D17,SALERYCODE,5,0)),HJ17)))))))))/IF(AND($D17=2,'ראשי-פרטים כלליים וריכוז הוצאות'!$D$68&lt;&gt;4),1.2,1)</f>
        <v>0</v>
      </c>
      <c r="HM17" s="263"/>
      <c r="HN17" s="264"/>
      <c r="HO17" s="265"/>
      <c r="HP17" s="266"/>
      <c r="HQ17" s="267">
        <f t="shared" si="77"/>
        <v>0</v>
      </c>
      <c r="HR17" s="260">
        <f>+(IF(OR($B17=0,$C17=0,$D17=0,$DC$2&gt;$OE$1),0,IF(OR(HM17=0,HO17=0,HP17=0),0,MIN((VLOOKUP($D17,SALERYCODE,3,0))*(IF($D17=6,HP17,HO17))*((MIN((VLOOKUP($D17,SALERYCODE,5,0)),(IF($D17=6,HO17,HP17))))),MIN((VLOOKUP($D17,SALERYCODE,3,0)),(HM17+HN17))*(IF($D17=6,HP17,((MIN((VLOOKUP($D17,SALERYCODE,5,0)),HP17)))))))))/IF(AND($D17=2,'ראשי-פרטים כלליים וריכוז הוצאות'!$D$68&lt;&gt;4),1.2,1)</f>
        <v>0</v>
      </c>
      <c r="HS17" s="263"/>
      <c r="HT17" s="264"/>
      <c r="HU17" s="265"/>
      <c r="HV17" s="266"/>
      <c r="HW17" s="267">
        <f t="shared" si="78"/>
        <v>0</v>
      </c>
      <c r="HX17" s="260">
        <f>+(IF(OR($B17=0,$C17=0,$D17=0,$DC$2&gt;$OE$1),0,IF(OR(HS17=0,HU17=0,HV17=0),0,MIN((VLOOKUP($D17,SALERYCODE,3,0))*(IF($D17=6,HV17,HU17))*((MIN((VLOOKUP($D17,SALERYCODE,5,0)),(IF($D17=6,HU17,HV17))))),MIN((VLOOKUP($D17,SALERYCODE,3,0)),(HS17+HT17))*(IF($D17=6,HV17,((MIN((VLOOKUP($D17,SALERYCODE,5,0)),HV17)))))))))/IF(AND($D17=2,'ראשי-פרטים כלליים וריכוז הוצאות'!$D$68&lt;&gt;4),1.2,1)</f>
        <v>0</v>
      </c>
      <c r="HY17" s="263"/>
      <c r="HZ17" s="264"/>
      <c r="IA17" s="265"/>
      <c r="IB17" s="266"/>
      <c r="IC17" s="267">
        <f t="shared" si="79"/>
        <v>0</v>
      </c>
      <c r="ID17" s="260">
        <f>+(IF(OR($B17=0,$C17=0,$D17=0,$DC$2&gt;$OE$1),0,IF(OR(HY17=0,IA17=0,IB17=0),0,MIN((VLOOKUP($D17,SALERYCODE,3,0))*(IF($D17=6,IB17,IA17))*((MIN((VLOOKUP($D17,SALERYCODE,5,0)),(IF($D17=6,IA17,IB17))))),MIN((VLOOKUP($D17,SALERYCODE,3,0)),(HY17+HZ17))*(IF($D17=6,IB17,((MIN((VLOOKUP($D17,SALERYCODE,5,0)),IB17)))))))))/IF(AND($D17=2,'ראשי-פרטים כלליים וריכוז הוצאות'!$D$68&lt;&gt;4),1.2,1)</f>
        <v>0</v>
      </c>
      <c r="IE17" s="263"/>
      <c r="IF17" s="264"/>
      <c r="IG17" s="265"/>
      <c r="IH17" s="266"/>
      <c r="II17" s="267">
        <f t="shared" si="80"/>
        <v>0</v>
      </c>
      <c r="IJ17" s="260">
        <f>+(IF(OR($B17=0,$C17=0,$D17=0,$DC$2&gt;$OE$1),0,IF(OR(IE17=0,IG17=0,IH17=0),0,MIN((VLOOKUP($D17,SALERYCODE,3,0))*(IF($D17=6,IH17,IG17))*((MIN((VLOOKUP($D17,SALERYCODE,5,0)),(IF($D17=6,IG17,IH17))))),MIN((VLOOKUP($D17,SALERYCODE,3,0)),(IE17+IF17))*(IF($D17=6,IH17,((MIN((VLOOKUP($D17,SALERYCODE,5,0)),IH17)))))))))/IF(AND($D17=2,'ראשי-פרטים כלליים וריכוז הוצאות'!$D$68&lt;&gt;4),1.2,1)</f>
        <v>0</v>
      </c>
      <c r="IK17" s="263"/>
      <c r="IL17" s="264"/>
      <c r="IM17" s="265"/>
      <c r="IN17" s="266"/>
      <c r="IO17" s="267">
        <f t="shared" si="81"/>
        <v>0</v>
      </c>
      <c r="IP17" s="260">
        <f>+(IF(OR($B17=0,$C17=0,$D17=0,$DC$2&gt;$OE$1),0,IF(OR(IK17=0,IM17=0,IN17=0),0,MIN((VLOOKUP($D17,SALERYCODE,3,0))*(IF($D17=6,IN17,IM17))*((MIN((VLOOKUP($D17,SALERYCODE,5,0)),(IF($D17=6,IM17,IN17))))),MIN((VLOOKUP($D17,SALERYCODE,3,0)),(IK17+IL17))*(IF($D17=6,IN17,((MIN((VLOOKUP($D17,SALERYCODE,5,0)),IN17)))))))))/IF(AND($D17=2,'ראשי-פרטים כלליים וריכוז הוצאות'!$D$68&lt;&gt;4),1.2,1)</f>
        <v>0</v>
      </c>
      <c r="IQ17" s="263"/>
      <c r="IR17" s="264"/>
      <c r="IS17" s="265"/>
      <c r="IT17" s="266"/>
      <c r="IU17" s="267">
        <f t="shared" si="82"/>
        <v>0</v>
      </c>
      <c r="IV17" s="260">
        <f>+(IF(OR($B17=0,$C17=0,$D17=0,$DC$2&gt;$OE$1),0,IF(OR(IQ17=0,IS17=0,IT17=0),0,MIN((VLOOKUP($D17,SALERYCODE,3,0))*(IF($D17=6,IT17,IS17))*((MIN((VLOOKUP($D17,SALERYCODE,5,0)),(IF($D17=6,IS17,IT17))))),MIN((VLOOKUP($D17,SALERYCODE,3,0)),(IQ17+IR17))*(IF($D17=6,IT17,((MIN((VLOOKUP($D17,SALERYCODE,5,0)),IT17)))))))))/IF(AND($D17=2,'ראשי-פרטים כלליים וריכוז הוצאות'!$D$68&lt;&gt;4),1.2,1)</f>
        <v>0</v>
      </c>
      <c r="IW17" s="263"/>
      <c r="IX17" s="264"/>
      <c r="IY17" s="265"/>
      <c r="IZ17" s="266"/>
      <c r="JA17" s="267">
        <f t="shared" si="83"/>
        <v>0</v>
      </c>
      <c r="JB17" s="260">
        <f>+(IF(OR($B17=0,$C17=0,$D17=0,$DC$2&gt;$OE$1),0,IF(OR(IW17=0,IY17=0,IZ17=0),0,MIN((VLOOKUP($D17,SALERYCODE,3,0))*(IF($D17=6,IZ17,IY17))*((MIN((VLOOKUP($D17,SALERYCODE,5,0)),(IF($D17=6,IY17,IZ17))))),MIN((VLOOKUP($D17,SALERYCODE,3,0)),(IW17+IX17))*(IF($D17=6,IZ17,((MIN((VLOOKUP($D17,SALERYCODE,5,0)),IZ17)))))))))/IF(AND($D17=2,'ראשי-פרטים כלליים וריכוז הוצאות'!$D$68&lt;&gt;4),1.2,1)</f>
        <v>0</v>
      </c>
      <c r="JC17" s="263"/>
      <c r="JD17" s="264"/>
      <c r="JE17" s="265"/>
      <c r="JF17" s="266"/>
      <c r="JG17" s="267">
        <f t="shared" si="84"/>
        <v>0</v>
      </c>
      <c r="JH17" s="260">
        <f>+(IF(OR($B17=0,$C17=0,$D17=0,$DC$2&gt;$OE$1),0,IF(OR(JC17=0,JE17=0,JF17=0),0,MIN((VLOOKUP($D17,SALERYCODE,3,0))*(IF($D17=6,JF17,JE17))*((MIN((VLOOKUP($D17,SALERYCODE,5,0)),(IF($D17=6,JE17,JF17))))),MIN((VLOOKUP($D17,SALERYCODE,3,0)),(JC17+JD17))*(IF($D17=6,JF17,((MIN((VLOOKUP($D17,SALERYCODE,5,0)),JF17)))))))))/IF(AND($D17=2,'ראשי-פרטים כלליים וריכוז הוצאות'!$D$68&lt;&gt;4),1.2,1)</f>
        <v>0</v>
      </c>
      <c r="JI17" s="263"/>
      <c r="JJ17" s="264"/>
      <c r="JK17" s="265"/>
      <c r="JL17" s="266"/>
      <c r="JM17" s="267">
        <f t="shared" si="85"/>
        <v>0</v>
      </c>
      <c r="JN17" s="260">
        <f>+(IF(OR($B17=0,$C17=0,$D17=0,$DC$2&gt;$OE$1),0,IF(OR(JI17=0,JK17=0,JL17=0),0,MIN((VLOOKUP($D17,SALERYCODE,3,0))*(IF($D17=6,JL17,JK17))*((MIN((VLOOKUP($D17,SALERYCODE,5,0)),(IF($D17=6,JK17,JL17))))),MIN((VLOOKUP($D17,SALERYCODE,3,0)),(JI17+JJ17))*(IF($D17=6,JL17,((MIN((VLOOKUP($D17,SALERYCODE,5,0)),JL17)))))))))/IF(AND($D17=2,'ראשי-פרטים כלליים וריכוז הוצאות'!$D$68&lt;&gt;4),1.2,1)</f>
        <v>0</v>
      </c>
      <c r="JO17" s="263"/>
      <c r="JP17" s="264"/>
      <c r="JQ17" s="265"/>
      <c r="JR17" s="266"/>
      <c r="JS17" s="267">
        <f t="shared" si="86"/>
        <v>0</v>
      </c>
      <c r="JT17" s="260">
        <f>+(IF(OR($B17=0,$C17=0,$D17=0,$DC$2&gt;$OE$1),0,IF(OR(JO17=0,JQ17=0,JR17=0),0,MIN((VLOOKUP($D17,SALERYCODE,3,0))*(IF($D17=6,JR17,JQ17))*((MIN((VLOOKUP($D17,SALERYCODE,5,0)),(IF($D17=6,JQ17,JR17))))),MIN((VLOOKUP($D17,SALERYCODE,3,0)),(JO17+JP17))*(IF($D17=6,JR17,((MIN((VLOOKUP($D17,SALERYCODE,5,0)),JR17)))))))))/IF(AND($D17=2,'ראשי-פרטים כלליים וריכוז הוצאות'!$D$68&lt;&gt;4),1.2,1)</f>
        <v>0</v>
      </c>
      <c r="JU17" s="263"/>
      <c r="JV17" s="264"/>
      <c r="JW17" s="265"/>
      <c r="JX17" s="266"/>
      <c r="JY17" s="267">
        <f t="shared" si="87"/>
        <v>0</v>
      </c>
      <c r="JZ17" s="260">
        <f>+(IF(OR($B17=0,$C17=0,$D17=0,$DC$2&gt;$OE$1),0,IF(OR(JU17=0,JW17=0,JX17=0),0,MIN((VLOOKUP($D17,SALERYCODE,3,0))*(IF($D17=6,JX17,JW17))*((MIN((VLOOKUP($D17,SALERYCODE,5,0)),(IF($D17=6,JW17,JX17))))),MIN((VLOOKUP($D17,SALERYCODE,3,0)),(JU17+JV17))*(IF($D17=6,JX17,((MIN((VLOOKUP($D17,SALERYCODE,5,0)),JX17)))))))))/IF(AND($D17=2,'ראשי-פרטים כלליים וריכוז הוצאות'!$D$68&lt;&gt;4),1.2,1)</f>
        <v>0</v>
      </c>
      <c r="KA17" s="263"/>
      <c r="KB17" s="264"/>
      <c r="KC17" s="265"/>
      <c r="KD17" s="266"/>
      <c r="KE17" s="267">
        <f t="shared" si="88"/>
        <v>0</v>
      </c>
      <c r="KF17" s="260">
        <f>+(IF(OR($B17=0,$C17=0,$D17=0,$DC$2&gt;$OE$1),0,IF(OR(KA17=0,KC17=0,KD17=0),0,MIN((VLOOKUP($D17,SALERYCODE,3,0))*(IF($D17=6,KD17,KC17))*((MIN((VLOOKUP($D17,SALERYCODE,5,0)),(IF($D17=6,KC17,KD17))))),MIN((VLOOKUP($D17,SALERYCODE,3,0)),(KA17+KB17))*(IF($D17=6,KD17,((MIN((VLOOKUP($D17,SALERYCODE,5,0)),KD17)))))))))/IF(AND($D17=2,'ראשי-פרטים כלליים וריכוז הוצאות'!$D$68&lt;&gt;4),1.2,1)</f>
        <v>0</v>
      </c>
      <c r="KG17" s="263"/>
      <c r="KH17" s="264"/>
      <c r="KI17" s="265"/>
      <c r="KJ17" s="266"/>
      <c r="KK17" s="267">
        <f t="shared" si="89"/>
        <v>0</v>
      </c>
      <c r="KL17" s="260">
        <f>+(IF(OR($B17=0,$C17=0,$D17=0,$DC$2&gt;$OE$1),0,IF(OR(KG17=0,KI17=0,KJ17=0),0,MIN((VLOOKUP($D17,SALERYCODE,3,0))*(IF($D17=6,KJ17,KI17))*((MIN((VLOOKUP($D17,SALERYCODE,5,0)),(IF($D17=6,KI17,KJ17))))),MIN((VLOOKUP($D17,SALERYCODE,3,0)),(KG17+KH17))*(IF($D17=6,KJ17,((MIN((VLOOKUP($D17,SALERYCODE,5,0)),KJ17)))))))))/IF(AND($D17=2,'ראשי-פרטים כלליים וריכוז הוצאות'!$D$68&lt;&gt;4),1.2,1)</f>
        <v>0</v>
      </c>
      <c r="KM17" s="263"/>
      <c r="KN17" s="264"/>
      <c r="KO17" s="265"/>
      <c r="KP17" s="266"/>
      <c r="KQ17" s="267">
        <f t="shared" si="90"/>
        <v>0</v>
      </c>
      <c r="KR17" s="260">
        <f>+(IF(OR($B17=0,$C17=0,$D17=0,$DC$2&gt;$OE$1),0,IF(OR(KM17=0,KO17=0,KP17=0),0,MIN((VLOOKUP($D17,SALERYCODE,3,0))*(IF($D17=6,KP17,KO17))*((MIN((VLOOKUP($D17,SALERYCODE,5,0)),(IF($D17=6,KO17,KP17))))),MIN((VLOOKUP($D17,SALERYCODE,3,0)),(KM17+KN17))*(IF($D17=6,KP17,((MIN((VLOOKUP($D17,SALERYCODE,5,0)),KP17)))))))))/IF(AND($D17=2,'ראשי-פרטים כלליים וריכוז הוצאות'!$D$68&lt;&gt;4),1.2,1)</f>
        <v>0</v>
      </c>
      <c r="KS17" s="263"/>
      <c r="KT17" s="264"/>
      <c r="KU17" s="265"/>
      <c r="KV17" s="266"/>
      <c r="KW17" s="267">
        <f t="shared" si="91"/>
        <v>0</v>
      </c>
      <c r="KX17" s="260">
        <f>+(IF(OR($B17=0,$C17=0,$D17=0,$DC$2&gt;$OE$1),0,IF(OR(KS17=0,KU17=0,KV17=0),0,MIN((VLOOKUP($D17,SALERYCODE,3,0))*(IF($D17=6,KV17,KU17))*((MIN((VLOOKUP($D17,SALERYCODE,5,0)),(IF($D17=6,KU17,KV17))))),MIN((VLOOKUP($D17,SALERYCODE,3,0)),(KS17+KT17))*(IF($D17=6,KV17,((MIN((VLOOKUP($D17,SALERYCODE,5,0)),KV17)))))))))/IF(AND($D17=2,'ראשי-פרטים כלליים וריכוז הוצאות'!$D$68&lt;&gt;4),1.2,1)</f>
        <v>0</v>
      </c>
      <c r="KY17" s="263"/>
      <c r="KZ17" s="264"/>
      <c r="LA17" s="265"/>
      <c r="LB17" s="266"/>
      <c r="LC17" s="267">
        <f t="shared" si="92"/>
        <v>0</v>
      </c>
      <c r="LD17" s="260">
        <f>+(IF(OR($B17=0,$C17=0,$D17=0,$DC$2&gt;$OE$1),0,IF(OR(KY17=0,LA17=0,LB17=0),0,MIN((VLOOKUP($D17,SALERYCODE,3,0))*(IF($D17=6,LB17,LA17))*((MIN((VLOOKUP($D17,SALERYCODE,5,0)),(IF($D17=6,LA17,LB17))))),MIN((VLOOKUP($D17,SALERYCODE,3,0)),(KY17+KZ17))*(IF($D17=6,LB17,((MIN((VLOOKUP($D17,SALERYCODE,5,0)),LB17)))))))))/IF(AND($D17=2,'ראשי-פרטים כלליים וריכוז הוצאות'!$D$68&lt;&gt;4),1.2,1)</f>
        <v>0</v>
      </c>
      <c r="LE17" s="263"/>
      <c r="LF17" s="264"/>
      <c r="LG17" s="265"/>
      <c r="LH17" s="266"/>
      <c r="LI17" s="267">
        <f t="shared" si="93"/>
        <v>0</v>
      </c>
      <c r="LJ17" s="260">
        <f>+(IF(OR($B17=0,$C17=0,$D17=0,$DC$2&gt;$OE$1),0,IF(OR(LE17=0,LG17=0,LH17=0),0,MIN((VLOOKUP($D17,SALERYCODE,3,0))*(IF($D17=6,LH17,LG17))*((MIN((VLOOKUP($D17,SALERYCODE,5,0)),(IF($D17=6,LG17,LH17))))),MIN((VLOOKUP($D17,SALERYCODE,3,0)),(LE17+LF17))*(IF($D17=6,LH17,((MIN((VLOOKUP($D17,SALERYCODE,5,0)),LH17)))))))))/IF(AND($D17=2,'ראשי-פרטים כלליים וריכוז הוצאות'!$D$68&lt;&gt;4),1.2,1)</f>
        <v>0</v>
      </c>
      <c r="LK17" s="263"/>
      <c r="LL17" s="264"/>
      <c r="LM17" s="265"/>
      <c r="LN17" s="266"/>
      <c r="LO17" s="267">
        <f t="shared" si="94"/>
        <v>0</v>
      </c>
      <c r="LP17" s="260">
        <f>+(IF(OR($B17=0,$C17=0,$D17=0,$DC$2&gt;$OE$1),0,IF(OR(LK17=0,LM17=0,LN17=0),0,MIN((VLOOKUP($D17,SALERYCODE,3,0))*(IF($D17=6,LN17,LM17))*((MIN((VLOOKUP($D17,SALERYCODE,5,0)),(IF($D17=6,LM17,LN17))))),MIN((VLOOKUP($D17,SALERYCODE,3,0)),(LK17+LL17))*(IF($D17=6,LN17,((MIN((VLOOKUP($D17,SALERYCODE,5,0)),LN17)))))))))/IF(AND($D17=2,'ראשי-פרטים כלליים וריכוז הוצאות'!$D$68&lt;&gt;4),1.2,1)</f>
        <v>0</v>
      </c>
      <c r="LQ17" s="263"/>
      <c r="LR17" s="264"/>
      <c r="LS17" s="265"/>
      <c r="LT17" s="266"/>
      <c r="LU17" s="267">
        <f t="shared" si="95"/>
        <v>0</v>
      </c>
      <c r="LV17" s="260">
        <f>+(IF(OR($B17=0,$C17=0,$D17=0,$DC$2&gt;$OE$1),0,IF(OR(LQ17=0,LS17=0,LT17=0),0,MIN((VLOOKUP($D17,SALERYCODE,3,0))*(IF($D17=6,LT17,LS17))*((MIN((VLOOKUP($D17,SALERYCODE,5,0)),(IF($D17=6,LS17,LT17))))),MIN((VLOOKUP($D17,SALERYCODE,3,0)),(LQ17+LR17))*(IF($D17=6,LT17,((MIN((VLOOKUP($D17,SALERYCODE,5,0)),LT17)))))))))/IF(AND($D17=2,'ראשי-פרטים כלליים וריכוז הוצאות'!$D$68&lt;&gt;4),1.2,1)</f>
        <v>0</v>
      </c>
      <c r="LW17" s="263"/>
      <c r="LX17" s="264"/>
      <c r="LY17" s="265"/>
      <c r="LZ17" s="266"/>
      <c r="MA17" s="267">
        <f t="shared" si="96"/>
        <v>0</v>
      </c>
      <c r="MB17" s="260">
        <f>+(IF(OR($B17=0,$C17=0,$D17=0,$DC$2&gt;$OE$1),0,IF(OR(LW17=0,LY17=0,LZ17=0),0,MIN((VLOOKUP($D17,SALERYCODE,3,0))*(IF($D17=6,LZ17,LY17))*((MIN((VLOOKUP($D17,SALERYCODE,5,0)),(IF($D17=6,LY17,LZ17))))),MIN((VLOOKUP($D17,SALERYCODE,3,0)),(LW17+LX17))*(IF($D17=6,LZ17,((MIN((VLOOKUP($D17,SALERYCODE,5,0)),LZ17)))))))))/IF(AND($D17=2,'ראשי-פרטים כלליים וריכוז הוצאות'!$D$68&lt;&gt;4),1.2,1)</f>
        <v>0</v>
      </c>
      <c r="MC17" s="263"/>
      <c r="MD17" s="264"/>
      <c r="ME17" s="265"/>
      <c r="MF17" s="266"/>
      <c r="MG17" s="267">
        <f t="shared" si="97"/>
        <v>0</v>
      </c>
      <c r="MH17" s="260">
        <f>+(IF(OR($B17=0,$C17=0,$D17=0,$DC$2&gt;$OE$1),0,IF(OR(MC17=0,ME17=0,MF17=0),0,MIN((VLOOKUP($D17,SALERYCODE,3,0))*(IF($D17=6,MF17,ME17))*((MIN((VLOOKUP($D17,SALERYCODE,5,0)),(IF($D17=6,ME17,MF17))))),MIN((VLOOKUP($D17,SALERYCODE,3,0)),(MC17+MD17))*(IF($D17=6,MF17,((MIN((VLOOKUP($D17,SALERYCODE,5,0)),MF17)))))))))/IF(AND($D17=2,'ראשי-פרטים כלליים וריכוז הוצאות'!$D$68&lt;&gt;4),1.2,1)</f>
        <v>0</v>
      </c>
      <c r="MI17" s="263"/>
      <c r="MJ17" s="264"/>
      <c r="MK17" s="265"/>
      <c r="ML17" s="266"/>
      <c r="MM17" s="267">
        <f t="shared" si="98"/>
        <v>0</v>
      </c>
      <c r="MN17" s="260">
        <f>+(IF(OR($B17=0,$C17=0,$D17=0,$DC$2&gt;$OE$1),0,IF(OR(MI17=0,MK17=0,ML17=0),0,MIN((VLOOKUP($D17,SALERYCODE,3,0))*(IF($D17=6,ML17,MK17))*((MIN((VLOOKUP($D17,SALERYCODE,5,0)),(IF($D17=6,MK17,ML17))))),MIN((VLOOKUP($D17,SALERYCODE,3,0)),(MI17+MJ17))*(IF($D17=6,ML17,((MIN((VLOOKUP($D17,SALERYCODE,5,0)),ML17)))))))))/IF(AND($D17=2,'ראשי-פרטים כלליים וריכוז הוצאות'!$D$68&lt;&gt;4),1.2,1)</f>
        <v>0</v>
      </c>
      <c r="MO17" s="263"/>
      <c r="MP17" s="264"/>
      <c r="MQ17" s="265"/>
      <c r="MR17" s="266"/>
      <c r="MS17" s="267">
        <f t="shared" si="99"/>
        <v>0</v>
      </c>
      <c r="MT17" s="260">
        <f>+(IF(OR($B17=0,$C17=0,$D17=0,$DC$2&gt;$OE$1),0,IF(OR(MO17=0,MQ17=0,MR17=0),0,MIN((VLOOKUP($D17,SALERYCODE,3,0))*(IF($D17=6,MR17,MQ17))*((MIN((VLOOKUP($D17,SALERYCODE,5,0)),(IF($D17=6,MQ17,MR17))))),MIN((VLOOKUP($D17,SALERYCODE,3,0)),(MO17+MP17))*(IF($D17=6,MR17,((MIN((VLOOKUP($D17,SALERYCODE,5,0)),MR17)))))))))/IF(AND($D17=2,'ראשי-פרטים כלליים וריכוז הוצאות'!$D$68&lt;&gt;4),1.2,1)</f>
        <v>0</v>
      </c>
      <c r="MU17" s="263"/>
      <c r="MV17" s="264"/>
      <c r="MW17" s="265"/>
      <c r="MX17" s="266"/>
      <c r="MY17" s="267">
        <f t="shared" si="100"/>
        <v>0</v>
      </c>
      <c r="MZ17" s="260">
        <f>+(IF(OR($B17=0,$C17=0,$D17=0,$DC$2&gt;$OE$1),0,IF(OR(MU17=0,MW17=0,MX17=0),0,MIN((VLOOKUP($D17,SALERYCODE,3,0))*(IF($D17=6,MX17,MW17))*((MIN((VLOOKUP($D17,SALERYCODE,5,0)),(IF($D17=6,MW17,MX17))))),MIN((VLOOKUP($D17,SALERYCODE,3,0)),(MU17+MV17))*(IF($D17=6,MX17,((MIN((VLOOKUP($D17,SALERYCODE,5,0)),MX17)))))))))/IF(AND($D17=2,'ראשי-פרטים כלליים וריכוז הוצאות'!$D$68&lt;&gt;4),1.2,1)</f>
        <v>0</v>
      </c>
      <c r="NA17" s="263"/>
      <c r="NB17" s="264"/>
      <c r="NC17" s="265"/>
      <c r="ND17" s="266"/>
      <c r="NE17" s="267">
        <f t="shared" si="101"/>
        <v>0</v>
      </c>
      <c r="NF17" s="260">
        <f>+(IF(OR($B17=0,$C17=0,$D17=0,$DC$2&gt;$OE$1),0,IF(OR(NA17=0,NC17=0,ND17=0),0,MIN((VLOOKUP($D17,SALERYCODE,3,0))*(IF($D17=6,ND17,NC17))*((MIN((VLOOKUP($D17,SALERYCODE,5,0)),(IF($D17=6,NC17,ND17))))),MIN((VLOOKUP($D17,SALERYCODE,3,0)),(NA17+NB17))*(IF($D17=6,ND17,((MIN((VLOOKUP($D17,SALERYCODE,5,0)),ND17)))))))))/IF(AND($D17=2,'ראשי-פרטים כלליים וריכוז הוצאות'!$D$68&lt;&gt;4),1.2,1)</f>
        <v>0</v>
      </c>
      <c r="NG17" s="263"/>
      <c r="NH17" s="264"/>
      <c r="NI17" s="265"/>
      <c r="NJ17" s="266"/>
      <c r="NK17" s="267">
        <f t="shared" si="102"/>
        <v>0</v>
      </c>
      <c r="NL17" s="260">
        <f>+(IF(OR($B17=0,$C17=0,$D17=0,$DC$2&gt;$OE$1),0,IF(OR(NG17=0,NI17=0,NJ17=0),0,MIN((VLOOKUP($D17,SALERYCODE,3,0))*(IF($D17=6,NJ17,NI17))*((MIN((VLOOKUP($D17,SALERYCODE,5,0)),(IF($D17=6,NI17,NJ17))))),MIN((VLOOKUP($D17,SALERYCODE,3,0)),(NG17+NH17))*(IF($D17=6,NJ17,((MIN((VLOOKUP($D17,SALERYCODE,5,0)),NJ17)))))))))/IF(AND($D17=2,'ראשי-פרטים כלליים וריכוז הוצאות'!$D$68&lt;&gt;4),1.2,1)</f>
        <v>0</v>
      </c>
      <c r="NM17" s="263"/>
      <c r="NN17" s="264"/>
      <c r="NO17" s="265"/>
      <c r="NP17" s="266"/>
      <c r="NQ17" s="267">
        <f t="shared" si="103"/>
        <v>0</v>
      </c>
      <c r="NR17" s="260">
        <f>+(IF(OR($B17=0,$C17=0,$D17=0,$DC$2&gt;$OE$1),0,IF(OR(NM17=0,NO17=0,NP17=0),0,MIN((VLOOKUP($D17,SALERYCODE,3,0))*(IF($D17=6,NP17,NO17))*((MIN((VLOOKUP($D17,SALERYCODE,5,0)),(IF($D17=6,NO17,NP17))))),MIN((VLOOKUP($D17,SALERYCODE,3,0)),(NM17+NN17))*(IF($D17=6,NP17,((MIN((VLOOKUP($D17,SALERYCODE,5,0)),NP17)))))))))/IF(AND($D17=2,'ראשי-פרטים כלליים וריכוז הוצאות'!$D$68&lt;&gt;4),1.2,1)</f>
        <v>0</v>
      </c>
      <c r="NS17" s="263"/>
      <c r="NT17" s="264"/>
      <c r="NU17" s="265"/>
      <c r="NV17" s="266"/>
      <c r="NW17" s="267">
        <f t="shared" si="104"/>
        <v>0</v>
      </c>
      <c r="NX17" s="260">
        <f>+(IF(OR($B17=0,$C17=0,$D17=0,$DC$2&gt;$OE$1),0,IF(OR(NS17=0,NU17=0,NV17=0),0,MIN((VLOOKUP($D17,SALERYCODE,3,0))*(IF($D17=6,NV17,NU17))*((MIN((VLOOKUP($D17,SALERYCODE,5,0)),(IF($D17=6,NU17,NV17))))),MIN((VLOOKUP($D17,SALERYCODE,3,0)),(NS17+NT17))*(IF($D17=6,NV17,((MIN((VLOOKUP($D17,SALERYCODE,5,0)),NV17)))))))))/IF(AND($D17=2,'ראשי-פרטים כלליים וריכוז הוצאות'!$D$68&lt;&gt;4),1.2,1)</f>
        <v>0</v>
      </c>
      <c r="NY17" s="263"/>
      <c r="NZ17" s="264"/>
      <c r="OA17" s="265"/>
      <c r="OB17" s="266"/>
      <c r="OC17" s="267">
        <f t="shared" si="105"/>
        <v>0</v>
      </c>
      <c r="OD17" s="260">
        <f>+(IF(OR($B17=0,$C17=0,$D17=0,$DC$2&gt;$OE$1),0,IF(OR(NY17=0,OA17=0,OB17=0),0,MIN((VLOOKUP($D17,SALERYCODE,3,0))*(IF($D17=6,OB17,OA17))*((MIN((VLOOKUP($D17,SALERYCODE,5,0)),(IF($D17=6,OA17,OB17))))),MIN((VLOOKUP($D17,SALERYCODE,3,0)),(NY17+NZ17))*(IF($D17=6,OB17,((MIN((VLOOKUP($D17,SALERYCODE,5,0)),OB17)))))))))/IF(AND($D17=2,'ראשי-פרטים כלליים וריכוז הוצאות'!$D$68&lt;&gt;4),1.2,1)</f>
        <v>0</v>
      </c>
      <c r="OE17" s="275">
        <f t="shared" si="111"/>
        <v>0</v>
      </c>
      <c r="OF17" s="283">
        <f t="shared" si="112"/>
        <v>9.9999999999999995E-7</v>
      </c>
      <c r="OG17" s="276">
        <f t="shared" si="113"/>
        <v>0</v>
      </c>
      <c r="OH17" s="275">
        <f t="shared" si="114"/>
        <v>0</v>
      </c>
      <c r="OI17" s="275">
        <v>0</v>
      </c>
      <c r="OJ17" s="258">
        <f t="shared" si="115"/>
        <v>0</v>
      </c>
      <c r="OK17" s="284"/>
      <c r="OL17" s="116">
        <f>MIN(OJ17+OK17*OF17*OE17/$OL$1/IF(AND($D17=2,'ראשי-פרטים כלליים וריכוז הוצאות'!$D$68&lt;&gt;4),1.2,1),IF($D17&gt;0,VLOOKUP($D17,SALERYCODE,3,0)*12*OG17,0))</f>
        <v>0</v>
      </c>
      <c r="OM17" s="95">
        <f t="shared" si="106"/>
        <v>0</v>
      </c>
      <c r="ON17" s="11">
        <f t="shared" si="107"/>
        <v>0</v>
      </c>
      <c r="OO17" s="11">
        <f t="shared" si="108"/>
        <v>0</v>
      </c>
      <c r="OP17" s="22">
        <f t="shared" si="109"/>
        <v>0</v>
      </c>
      <c r="OQ17" s="11">
        <f t="shared" si="110"/>
        <v>0</v>
      </c>
      <c r="OR17" s="11">
        <f t="shared" si="116"/>
        <v>0</v>
      </c>
      <c r="OS17" s="35"/>
      <c r="OT17" s="35"/>
      <c r="OU17" s="43"/>
    </row>
    <row r="18" spans="1:411" ht="24" customHeight="1" x14ac:dyDescent="0.2">
      <c r="A18" s="282">
        <v>15</v>
      </c>
      <c r="B18" s="269"/>
      <c r="C18" s="270"/>
      <c r="D18" s="271"/>
      <c r="E18" s="263"/>
      <c r="F18" s="264"/>
      <c r="G18" s="265"/>
      <c r="H18" s="266"/>
      <c r="I18" s="267">
        <f t="shared" si="41"/>
        <v>0</v>
      </c>
      <c r="J18" s="260">
        <f>(IF(OR($B18=0,$C18=0,$D18=0,$E$2&gt;$OE$1),0,IF(OR($E18=0,$G18=0,$H18=0),0,MIN((VLOOKUP($D18,SALERYCODE,3,0))*(IF($D18=6,$H18,$G18))*((MIN((VLOOKUP($D18,SALERYCODE,5,0)),(IF($D18=6,$G18,$H18))))),MIN((VLOOKUP($D18,SALERYCODE,3,0)),($E18+$F18))*(IF($D18=6,$H18,((MIN((VLOOKUP($D18,SALERYCODE,5,0)),$H18)))))))))/IF(AND($D18=2,'ראשי-פרטים כלליים וריכוז הוצאות'!$D$68&lt;&gt;4),1.2,1)</f>
        <v>0</v>
      </c>
      <c r="K18" s="263"/>
      <c r="L18" s="264"/>
      <c r="M18" s="265"/>
      <c r="N18" s="266"/>
      <c r="O18" s="267">
        <f t="shared" si="42"/>
        <v>0</v>
      </c>
      <c r="P18" s="260">
        <f>+(IF(OR($B18=0,$C18=0,$D18=0,$K$2&gt;$OE$1),0,IF(OR($K18=0,$M18=0,$N18=0),0,MIN((VLOOKUP($D18,SALERYCODE,3,0))*(IF($D18=6,$N18,$M18))*((MIN((VLOOKUP($D18,SALERYCODE,5,0)),(IF($D18=6,$M18,$N18))))),MIN((VLOOKUP($D18,SALERYCODE,3,0)),($K18+$L18))*(IF($D18=6,$N18,((MIN((VLOOKUP($D18,SALERYCODE,5,0)),$N18)))))))))/IF(AND($D18=2,'ראשי-פרטים כלליים וריכוז הוצאות'!$D$68&lt;&gt;4),1.2,1)</f>
        <v>0</v>
      </c>
      <c r="Q18" s="263"/>
      <c r="R18" s="264"/>
      <c r="S18" s="265"/>
      <c r="T18" s="266"/>
      <c r="U18" s="267">
        <f t="shared" si="43"/>
        <v>0</v>
      </c>
      <c r="V18" s="260">
        <f>+(IF(OR($B18=0,$C18=0,$D18=0,$Q$2&gt;$OE$1),0,IF(OR(Q18=0,S18=0,T18=0),0,MIN((VLOOKUP($D18,SALERYCODE,3,0))*(IF($D18=6,T18,S18))*((MIN((VLOOKUP($D18,SALERYCODE,5,0)),(IF($D18=6,S18,T18))))),MIN((VLOOKUP($D18,SALERYCODE,3,0)),(Q18+R18))*(IF($D18=6,T18,((MIN((VLOOKUP($D18,SALERYCODE,5,0)),T18)))))))))/IF(AND($D18=2,'ראשי-פרטים כלליים וריכוז הוצאות'!$D$68&lt;&gt;4),1.2,1)</f>
        <v>0</v>
      </c>
      <c r="W18" s="263"/>
      <c r="X18" s="264"/>
      <c r="Y18" s="265"/>
      <c r="Z18" s="266"/>
      <c r="AA18" s="267">
        <f t="shared" si="44"/>
        <v>0</v>
      </c>
      <c r="AB18" s="260">
        <f>+(IF(OR($B18=0,$C18=0,$D18=0,$W$2&gt;$OE$1),0,IF(OR(W18=0,Y18=0,Z18=0),0,MIN((VLOOKUP($D18,SALERYCODE,3,0))*(IF($D18=6,Z18,Y18))*((MIN((VLOOKUP($D18,SALERYCODE,5,0)),(IF($D18=6,Y18,Z18))))),MIN((VLOOKUP($D18,SALERYCODE,3,0)),(W18+X18))*(IF($D18=6,Z18,((MIN((VLOOKUP($D18,SALERYCODE,5,0)),Z18)))))))))/IF(AND($D18=2,'ראשי-פרטים כלליים וריכוז הוצאות'!$D$68&lt;&gt;4),1.2,1)</f>
        <v>0</v>
      </c>
      <c r="AC18" s="263"/>
      <c r="AD18" s="264"/>
      <c r="AE18" s="265"/>
      <c r="AF18" s="266"/>
      <c r="AG18" s="267">
        <f t="shared" si="45"/>
        <v>0</v>
      </c>
      <c r="AH18" s="260">
        <f>+(IF(OR($B18=0,$C18=0,$D18=0,$AC$2&gt;$OE$1),0,IF(OR(AC18=0,AE18=0,AF18=0),0,MIN((VLOOKUP($D18,SALERYCODE,3,0))*(IF($D18=6,AF18,AE18))*((MIN((VLOOKUP($D18,SALERYCODE,5,0)),(IF($D18=6,AE18,AF18))))),MIN((VLOOKUP($D18,SALERYCODE,3,0)),(AC18+AD18))*(IF($D18=6,AF18,((MIN((VLOOKUP($D18,SALERYCODE,5,0)),AF18)))))))))/IF(AND($D18=2,'ראשי-פרטים כלליים וריכוז הוצאות'!$D$68&lt;&gt;4),1.2,1)</f>
        <v>0</v>
      </c>
      <c r="AI18" s="263"/>
      <c r="AJ18" s="264"/>
      <c r="AK18" s="265"/>
      <c r="AL18" s="266"/>
      <c r="AM18" s="267">
        <f t="shared" si="46"/>
        <v>0</v>
      </c>
      <c r="AN18" s="260">
        <f>+(IF(OR($B18=0,$C18=0,$D18=0,$AI$2&gt;$OE$1),0,IF(OR(AI18=0,AK18=0,AL18=0),0,MIN((VLOOKUP($D18,SALERYCODE,3,0))*(IF($D18=6,AL18,AK18))*((MIN((VLOOKUP($D18,SALERYCODE,5,0)),(IF($D18=6,AK18,AL18))))),MIN((VLOOKUP($D18,SALERYCODE,3,0)),(AI18+AJ18))*(IF($D18=6,AL18,((MIN((VLOOKUP($D18,SALERYCODE,5,0)),AL18)))))))))/IF(AND($D18=2,'ראשי-פרטים כלליים וריכוז הוצאות'!$D$68&lt;&gt;4),1.2,1)</f>
        <v>0</v>
      </c>
      <c r="AO18" s="263"/>
      <c r="AP18" s="264"/>
      <c r="AQ18" s="265"/>
      <c r="AR18" s="266"/>
      <c r="AS18" s="267">
        <f t="shared" si="47"/>
        <v>0</v>
      </c>
      <c r="AT18" s="260">
        <f>+(IF(OR($B18=0,$C18=0,$D18=0,$AO$2&gt;$OE$1),0,IF(OR(AO18=0,AQ18=0,AR18=0),0,MIN((VLOOKUP($D18,SALERYCODE,3,0))*(IF($D18=6,AR18,AQ18))*((MIN((VLOOKUP($D18,SALERYCODE,5,0)),(IF($D18=6,AQ18,AR18))))),MIN((VLOOKUP($D18,SALERYCODE,3,0)),(AO18+AP18))*(IF($D18=6,AR18,((MIN((VLOOKUP($D18,SALERYCODE,5,0)),AR18)))))))))/IF(AND($D18=2,'ראשי-פרטים כלליים וריכוז הוצאות'!$D$68&lt;&gt;4),1.2,1)</f>
        <v>0</v>
      </c>
      <c r="AU18" s="263"/>
      <c r="AV18" s="264"/>
      <c r="AW18" s="265"/>
      <c r="AX18" s="266"/>
      <c r="AY18" s="267">
        <f t="shared" si="48"/>
        <v>0</v>
      </c>
      <c r="AZ18" s="260">
        <f>+(IF(OR($B18=0,$C18=0,$D18=0,$AU$2&gt;$OE$1),0,IF(OR(AU18=0,AW18=0,AX18=0),0,MIN((VLOOKUP($D18,SALERYCODE,3,0))*(IF($D18=6,AX18,AW18))*((MIN((VLOOKUP($D18,SALERYCODE,5,0)),(IF($D18=6,AW18,AX18))))),MIN((VLOOKUP($D18,SALERYCODE,3,0)),(AU18+AV18))*(IF($D18=6,AX18,((MIN((VLOOKUP($D18,SALERYCODE,5,0)),AX18)))))))))/IF(AND($D18=2,'ראשי-פרטים כלליים וריכוז הוצאות'!$D$68&lt;&gt;4),1.2,1)</f>
        <v>0</v>
      </c>
      <c r="BA18" s="263"/>
      <c r="BB18" s="264"/>
      <c r="BC18" s="265"/>
      <c r="BD18" s="266"/>
      <c r="BE18" s="267">
        <f t="shared" si="49"/>
        <v>0</v>
      </c>
      <c r="BF18" s="260">
        <f>+(IF(OR($B18=0,$C18=0,$D18=0,$BA$2&gt;$OE$1),0,IF(OR(BA18=0,BC18=0,BD18=0),0,MIN((VLOOKUP($D18,SALERYCODE,3,0))*(IF($D18=6,BD18,BC18))*((MIN((VLOOKUP($D18,SALERYCODE,5,0)),(IF($D18=6,BC18,BD18))))),MIN((VLOOKUP($D18,SALERYCODE,3,0)),(BA18+BB18))*(IF($D18=6,BD18,((MIN((VLOOKUP($D18,SALERYCODE,5,0)),BD18)))))))))/IF(AND($D18=2,'ראשי-פרטים כלליים וריכוז הוצאות'!$D$68&lt;&gt;4),1.2,1)</f>
        <v>0</v>
      </c>
      <c r="BG18" s="263"/>
      <c r="BH18" s="264"/>
      <c r="BI18" s="265"/>
      <c r="BJ18" s="266"/>
      <c r="BK18" s="267">
        <f t="shared" si="50"/>
        <v>0</v>
      </c>
      <c r="BL18" s="260">
        <f>+(IF(OR($B18=0,$C18=0,$D18=0,$BG$2&gt;$OE$1),0,IF(OR(BG18=0,BI18=0,BJ18=0),0,MIN((VLOOKUP($D18,SALERYCODE,3,0))*(IF($D18=6,BJ18,BI18))*((MIN((VLOOKUP($D18,SALERYCODE,5,0)),(IF($D18=6,BI18,BJ18))))),MIN((VLOOKUP($D18,SALERYCODE,3,0)),(BG18+BH18))*(IF($D18=6,BJ18,((MIN((VLOOKUP($D18,SALERYCODE,5,0)),BJ18)))))))))/IF(AND($D18=2,'ראשי-פרטים כלליים וריכוז הוצאות'!$D$68&lt;&gt;4),1.2,1)</f>
        <v>0</v>
      </c>
      <c r="BM18" s="263"/>
      <c r="BN18" s="264"/>
      <c r="BO18" s="265"/>
      <c r="BP18" s="266"/>
      <c r="BQ18" s="267">
        <f t="shared" si="51"/>
        <v>0</v>
      </c>
      <c r="BR18" s="260">
        <f>+(IF(OR($B18=0,$C18=0,$D18=0,$BM$2&gt;$OE$1),0,IF(OR(BM18=0,BO18=0,BP18=0),0,MIN((VLOOKUP($D18,SALERYCODE,3,0))*(IF($D18=6,BP18,BO18))*((MIN((VLOOKUP($D18,SALERYCODE,5,0)),(IF($D18=6,BO18,BP18))))),MIN((VLOOKUP($D18,SALERYCODE,3,0)),(BM18+BN18))*(IF($D18=6,BP18,((MIN((VLOOKUP($D18,SALERYCODE,5,0)),BP18)))))))))/IF(AND($D18=2,'ראשי-פרטים כלליים וריכוז הוצאות'!$D$68&lt;&gt;4),1.2,1)</f>
        <v>0</v>
      </c>
      <c r="BS18" s="263"/>
      <c r="BT18" s="264"/>
      <c r="BU18" s="265"/>
      <c r="BV18" s="266"/>
      <c r="BW18" s="267">
        <f t="shared" si="52"/>
        <v>0</v>
      </c>
      <c r="BX18" s="260">
        <f>+(IF(OR($B18=0,$C18=0,$D18=0,$BS$2&gt;$OE$1),0,IF(OR(BS18=0,BU18=0,BV18=0),0,MIN((VLOOKUP($D18,SALERYCODE,3,0))*(IF($D18=6,BV18,BU18))*((MIN((VLOOKUP($D18,SALERYCODE,5,0)),(IF($D18=6,BU18,BV18))))),MIN((VLOOKUP($D18,SALERYCODE,3,0)),(BS18+BT18))*(IF($D18=6,BV18,((MIN((VLOOKUP($D18,SALERYCODE,5,0)),BV18)))))))))/IF(AND($D18=2,'ראשי-פרטים כלליים וריכוז הוצאות'!$D$68&lt;&gt;4),1.2,1)</f>
        <v>0</v>
      </c>
      <c r="BY18" s="263"/>
      <c r="BZ18" s="264"/>
      <c r="CA18" s="265"/>
      <c r="CB18" s="266"/>
      <c r="CC18" s="267">
        <f t="shared" si="53"/>
        <v>0</v>
      </c>
      <c r="CD18" s="260">
        <f>+(IF(OR($B18=0,$C18=0,$D18=0,$BY$2&gt;$OE$1),0,IF(OR(BY18=0,CA18=0,CB18=0),0,MIN((VLOOKUP($D18,SALERYCODE,3,0))*(IF($D18=6,CB18,CA18))*((MIN((VLOOKUP($D18,SALERYCODE,5,0)),(IF($D18=6,CA18,CB18))))),MIN((VLOOKUP($D18,SALERYCODE,3,0)),(BY18+BZ18))*(IF($D18=6,CB18,((MIN((VLOOKUP($D18,SALERYCODE,5,0)),CB18)))))))))/IF(AND($D18=2,'ראשי-פרטים כלליים וריכוז הוצאות'!$D$68&lt;&gt;4),1.2,1)</f>
        <v>0</v>
      </c>
      <c r="CE18" s="263"/>
      <c r="CF18" s="264"/>
      <c r="CG18" s="265"/>
      <c r="CH18" s="266"/>
      <c r="CI18" s="267">
        <f t="shared" si="54"/>
        <v>0</v>
      </c>
      <c r="CJ18" s="260">
        <f>+(IF(OR($B18=0,$C18=0,$D18=0,$CE$2&gt;$OE$1),0,IF(OR(CE18=0,CG18=0,CH18=0),0,MIN((VLOOKUP($D18,SALERYCODE,3,0))*(IF($D18=6,CH18,CG18))*((MIN((VLOOKUP($D18,SALERYCODE,5,0)),(IF($D18=6,CG18,CH18))))),MIN((VLOOKUP($D18,SALERYCODE,3,0)),(CE18+CF18))*(IF($D18=6,CH18,((MIN((VLOOKUP($D18,SALERYCODE,5,0)),CH18)))))))))/IF(AND($D18=2,'ראשי-פרטים כלליים וריכוז הוצאות'!$D$68&lt;&gt;4),1.2,1)</f>
        <v>0</v>
      </c>
      <c r="CK18" s="263"/>
      <c r="CL18" s="264"/>
      <c r="CM18" s="265"/>
      <c r="CN18" s="266"/>
      <c r="CO18" s="267">
        <f t="shared" si="55"/>
        <v>0</v>
      </c>
      <c r="CP18" s="260">
        <f>+(IF(OR($B18=0,$C18=0,$D18=0,$CK$2&gt;$OE$1),0,IF(OR(CK18=0,CM18=0,CN18=0),0,MIN((VLOOKUP($D18,SALERYCODE,3,0))*(IF($D18=6,CN18,CM18))*((MIN((VLOOKUP($D18,SALERYCODE,5,0)),(IF($D18=6,CM18,CN18))))),MIN((VLOOKUP($D18,SALERYCODE,3,0)),(CK18+CL18))*(IF($D18=6,CN18,((MIN((VLOOKUP($D18,SALERYCODE,5,0)),CN18)))))))))/IF(AND($D18=2,'ראשי-פרטים כלליים וריכוז הוצאות'!$D$68&lt;&gt;4),1.2,1)</f>
        <v>0</v>
      </c>
      <c r="CQ18" s="263"/>
      <c r="CR18" s="264"/>
      <c r="CS18" s="265"/>
      <c r="CT18" s="266"/>
      <c r="CU18" s="267">
        <f t="shared" si="56"/>
        <v>0</v>
      </c>
      <c r="CV18" s="260">
        <f>+(IF(OR($B18=0,$C18=0,$D18=0,$CQ$2&gt;$OE$1),0,IF(OR(CQ18=0,CS18=0,CT18=0),0,MIN((VLOOKUP($D18,SALERYCODE,3,0))*(IF($D18=6,CT18,CS18))*((MIN((VLOOKUP($D18,SALERYCODE,5,0)),(IF($D18=6,CS18,CT18))))),MIN((VLOOKUP($D18,SALERYCODE,3,0)),(CQ18+CR18))*(IF($D18=6,CT18,((MIN((VLOOKUP($D18,SALERYCODE,5,0)),CT18)))))))))/IF(AND($D18=2,'ראשי-פרטים כלליים וריכוז הוצאות'!$D$68&lt;&gt;4),1.2,1)</f>
        <v>0</v>
      </c>
      <c r="CW18" s="263"/>
      <c r="CX18" s="264"/>
      <c r="CY18" s="265"/>
      <c r="CZ18" s="266"/>
      <c r="DA18" s="267">
        <f t="shared" si="57"/>
        <v>0</v>
      </c>
      <c r="DB18" s="260">
        <f>+(IF(OR($B18=0,$C18=0,$D18=0,$CW$2&gt;$OE$1),0,IF(OR(CW18=0,CY18=0,CZ18=0),0,MIN((VLOOKUP($D18,SALERYCODE,3,0))*(IF($D18=6,CZ18,CY18))*((MIN((VLOOKUP($D18,SALERYCODE,5,0)),(IF($D18=6,CY18,CZ18))))),MIN((VLOOKUP($D18,SALERYCODE,3,0)),(CW18+CX18))*(IF($D18=6,CZ18,((MIN((VLOOKUP($D18,SALERYCODE,5,0)),CZ18)))))))))/IF(AND($D18=2,'ראשי-פרטים כלליים וריכוז הוצאות'!$D$68&lt;&gt;4),1.2,1)</f>
        <v>0</v>
      </c>
      <c r="DC18" s="263"/>
      <c r="DD18" s="264"/>
      <c r="DE18" s="265"/>
      <c r="DF18" s="266"/>
      <c r="DG18" s="267">
        <f t="shared" si="58"/>
        <v>0</v>
      </c>
      <c r="DH18" s="260">
        <f>+(IF(OR($B18=0,$C18=0,$D18=0,$DC$2&gt;$OE$1),0,IF(OR(DC18=0,DE18=0,DF18=0),0,MIN((VLOOKUP($D18,SALERYCODE,3,0))*(IF($D18=6,DF18,DE18))*((MIN((VLOOKUP($D18,SALERYCODE,5,0)),(IF($D18=6,DE18,DF18))))),MIN((VLOOKUP($D18,SALERYCODE,3,0)),(DC18+DD18))*(IF($D18=6,DF18,((MIN((VLOOKUP($D18,SALERYCODE,5,0)),DF18)))))))))/IF(AND($D18=2,'ראשי-פרטים כלליים וריכוז הוצאות'!$D$68&lt;&gt;4),1.2,1)</f>
        <v>0</v>
      </c>
      <c r="DI18" s="263"/>
      <c r="DJ18" s="264"/>
      <c r="DK18" s="265"/>
      <c r="DL18" s="266"/>
      <c r="DM18" s="267">
        <f t="shared" si="59"/>
        <v>0</v>
      </c>
      <c r="DN18" s="260">
        <f>+(IF(OR($B18=0,$C18=0,$D18=0,$DC$2&gt;$OE$1),0,IF(OR(DI18=0,DK18=0,DL18=0),0,MIN((VLOOKUP($D18,SALERYCODE,3,0))*(IF($D18=6,DL18,DK18))*((MIN((VLOOKUP($D18,SALERYCODE,5,0)),(IF($D18=6,DK18,DL18))))),MIN((VLOOKUP($D18,SALERYCODE,3,0)),(DI18+DJ18))*(IF($D18=6,DL18,((MIN((VLOOKUP($D18,SALERYCODE,5,0)),DL18)))))))))/IF(AND($D18=2,'ראשי-פרטים כלליים וריכוז הוצאות'!$D$68&lt;&gt;4),1.2,1)</f>
        <v>0</v>
      </c>
      <c r="DO18" s="263"/>
      <c r="DP18" s="264"/>
      <c r="DQ18" s="265"/>
      <c r="DR18" s="266"/>
      <c r="DS18" s="267">
        <f t="shared" si="60"/>
        <v>0</v>
      </c>
      <c r="DT18" s="260">
        <f>+(IF(OR($B18=0,$C18=0,$D18=0,$DC$2&gt;$OE$1),0,IF(OR(DO18=0,DQ18=0,DR18=0),0,MIN((VLOOKUP($D18,SALERYCODE,3,0))*(IF($D18=6,DR18,DQ18))*((MIN((VLOOKUP($D18,SALERYCODE,5,0)),(IF($D18=6,DQ18,DR18))))),MIN((VLOOKUP($D18,SALERYCODE,3,0)),(DO18+DP18))*(IF($D18=6,DR18,((MIN((VLOOKUP($D18,SALERYCODE,5,0)),DR18)))))))))/IF(AND($D18=2,'ראשי-פרטים כלליים וריכוז הוצאות'!$D$68&lt;&gt;4),1.2,1)</f>
        <v>0</v>
      </c>
      <c r="DU18" s="263"/>
      <c r="DV18" s="264"/>
      <c r="DW18" s="265"/>
      <c r="DX18" s="266"/>
      <c r="DY18" s="267">
        <f t="shared" si="61"/>
        <v>0</v>
      </c>
      <c r="DZ18" s="260">
        <f>+(IF(OR($B18=0,$C18=0,$D18=0,$DC$2&gt;$OE$1),0,IF(OR(DU18=0,DW18=0,DX18=0),0,MIN((VLOOKUP($D18,SALERYCODE,3,0))*(IF($D18=6,DX18,DW18))*((MIN((VLOOKUP($D18,SALERYCODE,5,0)),(IF($D18=6,DW18,DX18))))),MIN((VLOOKUP($D18,SALERYCODE,3,0)),(DU18+DV18))*(IF($D18=6,DX18,((MIN((VLOOKUP($D18,SALERYCODE,5,0)),DX18)))))))))/IF(AND($D18=2,'ראשי-פרטים כלליים וריכוז הוצאות'!$D$68&lt;&gt;4),1.2,1)</f>
        <v>0</v>
      </c>
      <c r="EA18" s="263"/>
      <c r="EB18" s="264"/>
      <c r="EC18" s="265"/>
      <c r="ED18" s="266"/>
      <c r="EE18" s="267">
        <f t="shared" si="62"/>
        <v>0</v>
      </c>
      <c r="EF18" s="260">
        <f>+(IF(OR($B18=0,$C18=0,$D18=0,$DC$2&gt;$OE$1),0,IF(OR(EA18=0,EC18=0,ED18=0),0,MIN((VLOOKUP($D18,SALERYCODE,3,0))*(IF($D18=6,ED18,EC18))*((MIN((VLOOKUP($D18,SALERYCODE,5,0)),(IF($D18=6,EC18,ED18))))),MIN((VLOOKUP($D18,SALERYCODE,3,0)),(EA18+EB18))*(IF($D18=6,ED18,((MIN((VLOOKUP($D18,SALERYCODE,5,0)),ED18)))))))))/IF(AND($D18=2,'ראשי-פרטים כלליים וריכוז הוצאות'!$D$68&lt;&gt;4),1.2,1)</f>
        <v>0</v>
      </c>
      <c r="EG18" s="263"/>
      <c r="EH18" s="264"/>
      <c r="EI18" s="265"/>
      <c r="EJ18" s="266"/>
      <c r="EK18" s="267">
        <f t="shared" si="63"/>
        <v>0</v>
      </c>
      <c r="EL18" s="260">
        <f>+(IF(OR($B18=0,$C18=0,$D18=0,$DC$2&gt;$OE$1),0,IF(OR(EG18=0,EI18=0,EJ18=0),0,MIN((VLOOKUP($D18,SALERYCODE,3,0))*(IF($D18=6,EJ18,EI18))*((MIN((VLOOKUP($D18,SALERYCODE,5,0)),(IF($D18=6,EI18,EJ18))))),MIN((VLOOKUP($D18,SALERYCODE,3,0)),(EG18+EH18))*(IF($D18=6,EJ18,((MIN((VLOOKUP($D18,SALERYCODE,5,0)),EJ18)))))))))/IF(AND($D18=2,'ראשי-פרטים כלליים וריכוז הוצאות'!$D$68&lt;&gt;4),1.2,1)</f>
        <v>0</v>
      </c>
      <c r="EM18" s="263"/>
      <c r="EN18" s="264"/>
      <c r="EO18" s="265"/>
      <c r="EP18" s="266"/>
      <c r="EQ18" s="267">
        <f t="shared" si="64"/>
        <v>0</v>
      </c>
      <c r="ER18" s="260">
        <f>+(IF(OR($B18=0,$C18=0,$D18=0,$DC$2&gt;$OE$1),0,IF(OR(EM18=0,EO18=0,EP18=0),0,MIN((VLOOKUP($D18,SALERYCODE,3,0))*(IF($D18=6,EP18,EO18))*((MIN((VLOOKUP($D18,SALERYCODE,5,0)),(IF($D18=6,EO18,EP18))))),MIN((VLOOKUP($D18,SALERYCODE,3,0)),(EM18+EN18))*(IF($D18=6,EP18,((MIN((VLOOKUP($D18,SALERYCODE,5,0)),EP18)))))))))/IF(AND($D18=2,'ראשי-פרטים כלליים וריכוז הוצאות'!$D$68&lt;&gt;4),1.2,1)</f>
        <v>0</v>
      </c>
      <c r="ES18" s="263"/>
      <c r="ET18" s="264"/>
      <c r="EU18" s="265"/>
      <c r="EV18" s="266"/>
      <c r="EW18" s="267">
        <f t="shared" si="65"/>
        <v>0</v>
      </c>
      <c r="EX18" s="260">
        <f>+(IF(OR($B18=0,$C18=0,$D18=0,$DC$2&gt;$OE$1),0,IF(OR(ES18=0,EU18=0,EV18=0),0,MIN((VLOOKUP($D18,SALERYCODE,3,0))*(IF($D18=6,EV18,EU18))*((MIN((VLOOKUP($D18,SALERYCODE,5,0)),(IF($D18=6,EU18,EV18))))),MIN((VLOOKUP($D18,SALERYCODE,3,0)),(ES18+ET18))*(IF($D18=6,EV18,((MIN((VLOOKUP($D18,SALERYCODE,5,0)),EV18)))))))))/IF(AND($D18=2,'ראשי-פרטים כלליים וריכוז הוצאות'!$D$68&lt;&gt;4),1.2,1)</f>
        <v>0</v>
      </c>
      <c r="EY18" s="263"/>
      <c r="EZ18" s="264"/>
      <c r="FA18" s="265"/>
      <c r="FB18" s="266"/>
      <c r="FC18" s="267">
        <f t="shared" si="66"/>
        <v>0</v>
      </c>
      <c r="FD18" s="260">
        <f>+(IF(OR($B18=0,$C18=0,$D18=0,$DC$2&gt;$OE$1),0,IF(OR(EY18=0,FA18=0,FB18=0),0,MIN((VLOOKUP($D18,SALERYCODE,3,0))*(IF($D18=6,FB18,FA18))*((MIN((VLOOKUP($D18,SALERYCODE,5,0)),(IF($D18=6,FA18,FB18))))),MIN((VLOOKUP($D18,SALERYCODE,3,0)),(EY18+EZ18))*(IF($D18=6,FB18,((MIN((VLOOKUP($D18,SALERYCODE,5,0)),FB18)))))))))/IF(AND($D18=2,'ראשי-פרטים כלליים וריכוז הוצאות'!$D$68&lt;&gt;4),1.2,1)</f>
        <v>0</v>
      </c>
      <c r="FE18" s="263"/>
      <c r="FF18" s="264"/>
      <c r="FG18" s="265"/>
      <c r="FH18" s="266"/>
      <c r="FI18" s="267">
        <f t="shared" si="67"/>
        <v>0</v>
      </c>
      <c r="FJ18" s="260">
        <f>+(IF(OR($B18=0,$C18=0,$D18=0,$DC$2&gt;$OE$1),0,IF(OR(FE18=0,FG18=0,FH18=0),0,MIN((VLOOKUP($D18,SALERYCODE,3,0))*(IF($D18=6,FH18,FG18))*((MIN((VLOOKUP($D18,SALERYCODE,5,0)),(IF($D18=6,FG18,FH18))))),MIN((VLOOKUP($D18,SALERYCODE,3,0)),(FE18+FF18))*(IF($D18=6,FH18,((MIN((VLOOKUP($D18,SALERYCODE,5,0)),FH18)))))))))/IF(AND($D18=2,'ראשי-פרטים כלליים וריכוז הוצאות'!$D$68&lt;&gt;4),1.2,1)</f>
        <v>0</v>
      </c>
      <c r="FK18" s="263"/>
      <c r="FL18" s="264"/>
      <c r="FM18" s="265"/>
      <c r="FN18" s="266"/>
      <c r="FO18" s="267">
        <f t="shared" si="68"/>
        <v>0</v>
      </c>
      <c r="FP18" s="260">
        <f>+(IF(OR($B18=0,$C18=0,$D18=0,$DC$2&gt;$OE$1),0,IF(OR(FK18=0,FM18=0,FN18=0),0,MIN((VLOOKUP($D18,SALERYCODE,3,0))*(IF($D18=6,FN18,FM18))*((MIN((VLOOKUP($D18,SALERYCODE,5,0)),(IF($D18=6,FM18,FN18))))),MIN((VLOOKUP($D18,SALERYCODE,3,0)),(FK18+FL18))*(IF($D18=6,FN18,((MIN((VLOOKUP($D18,SALERYCODE,5,0)),FN18)))))))))/IF(AND($D18=2,'ראשי-פרטים כלליים וריכוז הוצאות'!$D$68&lt;&gt;4),1.2,1)</f>
        <v>0</v>
      </c>
      <c r="FQ18" s="263"/>
      <c r="FR18" s="264"/>
      <c r="FS18" s="265"/>
      <c r="FT18" s="266"/>
      <c r="FU18" s="267">
        <f t="shared" si="69"/>
        <v>0</v>
      </c>
      <c r="FV18" s="260">
        <f>+(IF(OR($B18=0,$C18=0,$D18=0,$DC$2&gt;$OE$1),0,IF(OR(FQ18=0,FS18=0,FT18=0),0,MIN((VLOOKUP($D18,SALERYCODE,3,0))*(IF($D18=6,FT18,FS18))*((MIN((VLOOKUP($D18,SALERYCODE,5,0)),(IF($D18=6,FS18,FT18))))),MIN((VLOOKUP($D18,SALERYCODE,3,0)),(FQ18+FR18))*(IF($D18=6,FT18,((MIN((VLOOKUP($D18,SALERYCODE,5,0)),FT18)))))))))/IF(AND($D18=2,'ראשי-פרטים כלליים וריכוז הוצאות'!$D$68&lt;&gt;4),1.2,1)</f>
        <v>0</v>
      </c>
      <c r="FW18" s="263"/>
      <c r="FX18" s="264"/>
      <c r="FY18" s="265"/>
      <c r="FZ18" s="266"/>
      <c r="GA18" s="267">
        <f t="shared" si="70"/>
        <v>0</v>
      </c>
      <c r="GB18" s="260">
        <f>+(IF(OR($B18=0,$C18=0,$D18=0,$DC$2&gt;$OE$1),0,IF(OR(FW18=0,FY18=0,FZ18=0),0,MIN((VLOOKUP($D18,SALERYCODE,3,0))*(IF($D18=6,FZ18,FY18))*((MIN((VLOOKUP($D18,SALERYCODE,5,0)),(IF($D18=6,FY18,FZ18))))),MIN((VLOOKUP($D18,SALERYCODE,3,0)),(FW18+FX18))*(IF($D18=6,FZ18,((MIN((VLOOKUP($D18,SALERYCODE,5,0)),FZ18)))))))))/IF(AND($D18=2,'ראשי-פרטים כלליים וריכוז הוצאות'!$D$68&lt;&gt;4),1.2,1)</f>
        <v>0</v>
      </c>
      <c r="GC18" s="263"/>
      <c r="GD18" s="264"/>
      <c r="GE18" s="265"/>
      <c r="GF18" s="266"/>
      <c r="GG18" s="267">
        <f t="shared" si="71"/>
        <v>0</v>
      </c>
      <c r="GH18" s="260">
        <f>+(IF(OR($B18=0,$C18=0,$D18=0,$DC$2&gt;$OE$1),0,IF(OR(GC18=0,GE18=0,GF18=0),0,MIN((VLOOKUP($D18,SALERYCODE,3,0))*(IF($D18=6,GF18,GE18))*((MIN((VLOOKUP($D18,SALERYCODE,5,0)),(IF($D18=6,GE18,GF18))))),MIN((VLOOKUP($D18,SALERYCODE,3,0)),(GC18+GD18))*(IF($D18=6,GF18,((MIN((VLOOKUP($D18,SALERYCODE,5,0)),GF18)))))))))/IF(AND($D18=2,'ראשי-פרטים כלליים וריכוז הוצאות'!$D$68&lt;&gt;4),1.2,1)</f>
        <v>0</v>
      </c>
      <c r="GI18" s="263"/>
      <c r="GJ18" s="264"/>
      <c r="GK18" s="265"/>
      <c r="GL18" s="266"/>
      <c r="GM18" s="267">
        <f t="shared" si="72"/>
        <v>0</v>
      </c>
      <c r="GN18" s="260">
        <f>+(IF(OR($B18=0,$C18=0,$D18=0,$DC$2&gt;$OE$1),0,IF(OR(GI18=0,GK18=0,GL18=0),0,MIN((VLOOKUP($D18,SALERYCODE,3,0))*(IF($D18=6,GL18,GK18))*((MIN((VLOOKUP($D18,SALERYCODE,5,0)),(IF($D18=6,GK18,GL18))))),MIN((VLOOKUP($D18,SALERYCODE,3,0)),(GI18+GJ18))*(IF($D18=6,GL18,((MIN((VLOOKUP($D18,SALERYCODE,5,0)),GL18)))))))))/IF(AND($D18=2,'ראשי-פרטים כלליים וריכוז הוצאות'!$D$68&lt;&gt;4),1.2,1)</f>
        <v>0</v>
      </c>
      <c r="GO18" s="263"/>
      <c r="GP18" s="264"/>
      <c r="GQ18" s="265"/>
      <c r="GR18" s="266"/>
      <c r="GS18" s="267">
        <f t="shared" si="73"/>
        <v>0</v>
      </c>
      <c r="GT18" s="260">
        <f>+(IF(OR($B18=0,$C18=0,$D18=0,$DC$2&gt;$OE$1),0,IF(OR(GO18=0,GQ18=0,GR18=0),0,MIN((VLOOKUP($D18,SALERYCODE,3,0))*(IF($D18=6,GR18,GQ18))*((MIN((VLOOKUP($D18,SALERYCODE,5,0)),(IF($D18=6,GQ18,GR18))))),MIN((VLOOKUP($D18,SALERYCODE,3,0)),(GO18+GP18))*(IF($D18=6,GR18,((MIN((VLOOKUP($D18,SALERYCODE,5,0)),GR18)))))))))/IF(AND($D18=2,'ראשי-פרטים כלליים וריכוז הוצאות'!$D$68&lt;&gt;4),1.2,1)</f>
        <v>0</v>
      </c>
      <c r="GU18" s="263"/>
      <c r="GV18" s="264"/>
      <c r="GW18" s="265"/>
      <c r="GX18" s="266"/>
      <c r="GY18" s="267">
        <f t="shared" si="74"/>
        <v>0</v>
      </c>
      <c r="GZ18" s="260">
        <f>+(IF(OR($B18=0,$C18=0,$D18=0,$DC$2&gt;$OE$1),0,IF(OR(GU18=0,GW18=0,GX18=0),0,MIN((VLOOKUP($D18,SALERYCODE,3,0))*(IF($D18=6,GX18,GW18))*((MIN((VLOOKUP($D18,SALERYCODE,5,0)),(IF($D18=6,GW18,GX18))))),MIN((VLOOKUP($D18,SALERYCODE,3,0)),(GU18+GV18))*(IF($D18=6,GX18,((MIN((VLOOKUP($D18,SALERYCODE,5,0)),GX18)))))))))/IF(AND($D18=2,'ראשי-פרטים כלליים וריכוז הוצאות'!$D$68&lt;&gt;4),1.2,1)</f>
        <v>0</v>
      </c>
      <c r="HA18" s="263"/>
      <c r="HB18" s="264"/>
      <c r="HC18" s="265"/>
      <c r="HD18" s="266"/>
      <c r="HE18" s="267">
        <f t="shared" si="75"/>
        <v>0</v>
      </c>
      <c r="HF18" s="260">
        <f>+(IF(OR($B18=0,$C18=0,$D18=0,$DC$2&gt;$OE$1),0,IF(OR(HA18=0,HC18=0,HD18=0),0,MIN((VLOOKUP($D18,SALERYCODE,3,0))*(IF($D18=6,HD18,HC18))*((MIN((VLOOKUP($D18,SALERYCODE,5,0)),(IF($D18=6,HC18,HD18))))),MIN((VLOOKUP($D18,SALERYCODE,3,0)),(HA18+HB18))*(IF($D18=6,HD18,((MIN((VLOOKUP($D18,SALERYCODE,5,0)),HD18)))))))))/IF(AND($D18=2,'ראשי-פרטים כלליים וריכוז הוצאות'!$D$68&lt;&gt;4),1.2,1)</f>
        <v>0</v>
      </c>
      <c r="HG18" s="263"/>
      <c r="HH18" s="264"/>
      <c r="HI18" s="265"/>
      <c r="HJ18" s="266"/>
      <c r="HK18" s="267">
        <f t="shared" si="76"/>
        <v>0</v>
      </c>
      <c r="HL18" s="260">
        <f>+(IF(OR($B18=0,$C18=0,$D18=0,$DC$2&gt;$OE$1),0,IF(OR(HG18=0,HI18=0,HJ18=0),0,MIN((VLOOKUP($D18,SALERYCODE,3,0))*(IF($D18=6,HJ18,HI18))*((MIN((VLOOKUP($D18,SALERYCODE,5,0)),(IF($D18=6,HI18,HJ18))))),MIN((VLOOKUP($D18,SALERYCODE,3,0)),(HG18+HH18))*(IF($D18=6,HJ18,((MIN((VLOOKUP($D18,SALERYCODE,5,0)),HJ18)))))))))/IF(AND($D18=2,'ראשי-פרטים כלליים וריכוז הוצאות'!$D$68&lt;&gt;4),1.2,1)</f>
        <v>0</v>
      </c>
      <c r="HM18" s="263"/>
      <c r="HN18" s="264"/>
      <c r="HO18" s="265"/>
      <c r="HP18" s="266"/>
      <c r="HQ18" s="267">
        <f t="shared" si="77"/>
        <v>0</v>
      </c>
      <c r="HR18" s="260">
        <f>+(IF(OR($B18=0,$C18=0,$D18=0,$DC$2&gt;$OE$1),0,IF(OR(HM18=0,HO18=0,HP18=0),0,MIN((VLOOKUP($D18,SALERYCODE,3,0))*(IF($D18=6,HP18,HO18))*((MIN((VLOOKUP($D18,SALERYCODE,5,0)),(IF($D18=6,HO18,HP18))))),MIN((VLOOKUP($D18,SALERYCODE,3,0)),(HM18+HN18))*(IF($D18=6,HP18,((MIN((VLOOKUP($D18,SALERYCODE,5,0)),HP18)))))))))/IF(AND($D18=2,'ראשי-פרטים כלליים וריכוז הוצאות'!$D$68&lt;&gt;4),1.2,1)</f>
        <v>0</v>
      </c>
      <c r="HS18" s="263"/>
      <c r="HT18" s="264"/>
      <c r="HU18" s="265"/>
      <c r="HV18" s="266"/>
      <c r="HW18" s="267">
        <f t="shared" si="78"/>
        <v>0</v>
      </c>
      <c r="HX18" s="260">
        <f>+(IF(OR($B18=0,$C18=0,$D18=0,$DC$2&gt;$OE$1),0,IF(OR(HS18=0,HU18=0,HV18=0),0,MIN((VLOOKUP($D18,SALERYCODE,3,0))*(IF($D18=6,HV18,HU18))*((MIN((VLOOKUP($D18,SALERYCODE,5,0)),(IF($D18=6,HU18,HV18))))),MIN((VLOOKUP($D18,SALERYCODE,3,0)),(HS18+HT18))*(IF($D18=6,HV18,((MIN((VLOOKUP($D18,SALERYCODE,5,0)),HV18)))))))))/IF(AND($D18=2,'ראשי-פרטים כלליים וריכוז הוצאות'!$D$68&lt;&gt;4),1.2,1)</f>
        <v>0</v>
      </c>
      <c r="HY18" s="263"/>
      <c r="HZ18" s="264"/>
      <c r="IA18" s="265"/>
      <c r="IB18" s="266"/>
      <c r="IC18" s="267">
        <f t="shared" si="79"/>
        <v>0</v>
      </c>
      <c r="ID18" s="260">
        <f>+(IF(OR($B18=0,$C18=0,$D18=0,$DC$2&gt;$OE$1),0,IF(OR(HY18=0,IA18=0,IB18=0),0,MIN((VLOOKUP($D18,SALERYCODE,3,0))*(IF($D18=6,IB18,IA18))*((MIN((VLOOKUP($D18,SALERYCODE,5,0)),(IF($D18=6,IA18,IB18))))),MIN((VLOOKUP($D18,SALERYCODE,3,0)),(HY18+HZ18))*(IF($D18=6,IB18,((MIN((VLOOKUP($D18,SALERYCODE,5,0)),IB18)))))))))/IF(AND($D18=2,'ראשי-פרטים כלליים וריכוז הוצאות'!$D$68&lt;&gt;4),1.2,1)</f>
        <v>0</v>
      </c>
      <c r="IE18" s="263"/>
      <c r="IF18" s="264"/>
      <c r="IG18" s="265"/>
      <c r="IH18" s="266"/>
      <c r="II18" s="267">
        <f t="shared" si="80"/>
        <v>0</v>
      </c>
      <c r="IJ18" s="260">
        <f>+(IF(OR($B18=0,$C18=0,$D18=0,$DC$2&gt;$OE$1),0,IF(OR(IE18=0,IG18=0,IH18=0),0,MIN((VLOOKUP($D18,SALERYCODE,3,0))*(IF($D18=6,IH18,IG18))*((MIN((VLOOKUP($D18,SALERYCODE,5,0)),(IF($D18=6,IG18,IH18))))),MIN((VLOOKUP($D18,SALERYCODE,3,0)),(IE18+IF18))*(IF($D18=6,IH18,((MIN((VLOOKUP($D18,SALERYCODE,5,0)),IH18)))))))))/IF(AND($D18=2,'ראשי-פרטים כלליים וריכוז הוצאות'!$D$68&lt;&gt;4),1.2,1)</f>
        <v>0</v>
      </c>
      <c r="IK18" s="263"/>
      <c r="IL18" s="264"/>
      <c r="IM18" s="265"/>
      <c r="IN18" s="266"/>
      <c r="IO18" s="267">
        <f t="shared" si="81"/>
        <v>0</v>
      </c>
      <c r="IP18" s="260">
        <f>+(IF(OR($B18=0,$C18=0,$D18=0,$DC$2&gt;$OE$1),0,IF(OR(IK18=0,IM18=0,IN18=0),0,MIN((VLOOKUP($D18,SALERYCODE,3,0))*(IF($D18=6,IN18,IM18))*((MIN((VLOOKUP($D18,SALERYCODE,5,0)),(IF($D18=6,IM18,IN18))))),MIN((VLOOKUP($D18,SALERYCODE,3,0)),(IK18+IL18))*(IF($D18=6,IN18,((MIN((VLOOKUP($D18,SALERYCODE,5,0)),IN18)))))))))/IF(AND($D18=2,'ראשי-פרטים כלליים וריכוז הוצאות'!$D$68&lt;&gt;4),1.2,1)</f>
        <v>0</v>
      </c>
      <c r="IQ18" s="263"/>
      <c r="IR18" s="264"/>
      <c r="IS18" s="265"/>
      <c r="IT18" s="266"/>
      <c r="IU18" s="267">
        <f t="shared" si="82"/>
        <v>0</v>
      </c>
      <c r="IV18" s="260">
        <f>+(IF(OR($B18=0,$C18=0,$D18=0,$DC$2&gt;$OE$1),0,IF(OR(IQ18=0,IS18=0,IT18=0),0,MIN((VLOOKUP($D18,SALERYCODE,3,0))*(IF($D18=6,IT18,IS18))*((MIN((VLOOKUP($D18,SALERYCODE,5,0)),(IF($D18=6,IS18,IT18))))),MIN((VLOOKUP($D18,SALERYCODE,3,0)),(IQ18+IR18))*(IF($D18=6,IT18,((MIN((VLOOKUP($D18,SALERYCODE,5,0)),IT18)))))))))/IF(AND($D18=2,'ראשי-פרטים כלליים וריכוז הוצאות'!$D$68&lt;&gt;4),1.2,1)</f>
        <v>0</v>
      </c>
      <c r="IW18" s="263"/>
      <c r="IX18" s="264"/>
      <c r="IY18" s="265"/>
      <c r="IZ18" s="266"/>
      <c r="JA18" s="267">
        <f t="shared" si="83"/>
        <v>0</v>
      </c>
      <c r="JB18" s="260">
        <f>+(IF(OR($B18=0,$C18=0,$D18=0,$DC$2&gt;$OE$1),0,IF(OR(IW18=0,IY18=0,IZ18=0),0,MIN((VLOOKUP($D18,SALERYCODE,3,0))*(IF($D18=6,IZ18,IY18))*((MIN((VLOOKUP($D18,SALERYCODE,5,0)),(IF($D18=6,IY18,IZ18))))),MIN((VLOOKUP($D18,SALERYCODE,3,0)),(IW18+IX18))*(IF($D18=6,IZ18,((MIN((VLOOKUP($D18,SALERYCODE,5,0)),IZ18)))))))))/IF(AND($D18=2,'ראשי-פרטים כלליים וריכוז הוצאות'!$D$68&lt;&gt;4),1.2,1)</f>
        <v>0</v>
      </c>
      <c r="JC18" s="263"/>
      <c r="JD18" s="264"/>
      <c r="JE18" s="265"/>
      <c r="JF18" s="266"/>
      <c r="JG18" s="267">
        <f t="shared" si="84"/>
        <v>0</v>
      </c>
      <c r="JH18" s="260">
        <f>+(IF(OR($B18=0,$C18=0,$D18=0,$DC$2&gt;$OE$1),0,IF(OR(JC18=0,JE18=0,JF18=0),0,MIN((VLOOKUP($D18,SALERYCODE,3,0))*(IF($D18=6,JF18,JE18))*((MIN((VLOOKUP($D18,SALERYCODE,5,0)),(IF($D18=6,JE18,JF18))))),MIN((VLOOKUP($D18,SALERYCODE,3,0)),(JC18+JD18))*(IF($D18=6,JF18,((MIN((VLOOKUP($D18,SALERYCODE,5,0)),JF18)))))))))/IF(AND($D18=2,'ראשי-פרטים כלליים וריכוז הוצאות'!$D$68&lt;&gt;4),1.2,1)</f>
        <v>0</v>
      </c>
      <c r="JI18" s="263"/>
      <c r="JJ18" s="264"/>
      <c r="JK18" s="265"/>
      <c r="JL18" s="266"/>
      <c r="JM18" s="267">
        <f t="shared" si="85"/>
        <v>0</v>
      </c>
      <c r="JN18" s="260">
        <f>+(IF(OR($B18=0,$C18=0,$D18=0,$DC$2&gt;$OE$1),0,IF(OR(JI18=0,JK18=0,JL18=0),0,MIN((VLOOKUP($D18,SALERYCODE,3,0))*(IF($D18=6,JL18,JK18))*((MIN((VLOOKUP($D18,SALERYCODE,5,0)),(IF($D18=6,JK18,JL18))))),MIN((VLOOKUP($D18,SALERYCODE,3,0)),(JI18+JJ18))*(IF($D18=6,JL18,((MIN((VLOOKUP($D18,SALERYCODE,5,0)),JL18)))))))))/IF(AND($D18=2,'ראשי-פרטים כלליים וריכוז הוצאות'!$D$68&lt;&gt;4),1.2,1)</f>
        <v>0</v>
      </c>
      <c r="JO18" s="263"/>
      <c r="JP18" s="264"/>
      <c r="JQ18" s="265"/>
      <c r="JR18" s="266"/>
      <c r="JS18" s="267">
        <f t="shared" si="86"/>
        <v>0</v>
      </c>
      <c r="JT18" s="260">
        <f>+(IF(OR($B18=0,$C18=0,$D18=0,$DC$2&gt;$OE$1),0,IF(OR(JO18=0,JQ18=0,JR18=0),0,MIN((VLOOKUP($D18,SALERYCODE,3,0))*(IF($D18=6,JR18,JQ18))*((MIN((VLOOKUP($D18,SALERYCODE,5,0)),(IF($D18=6,JQ18,JR18))))),MIN((VLOOKUP($D18,SALERYCODE,3,0)),(JO18+JP18))*(IF($D18=6,JR18,((MIN((VLOOKUP($D18,SALERYCODE,5,0)),JR18)))))))))/IF(AND($D18=2,'ראשי-פרטים כלליים וריכוז הוצאות'!$D$68&lt;&gt;4),1.2,1)</f>
        <v>0</v>
      </c>
      <c r="JU18" s="263"/>
      <c r="JV18" s="264"/>
      <c r="JW18" s="265"/>
      <c r="JX18" s="266"/>
      <c r="JY18" s="267">
        <f t="shared" si="87"/>
        <v>0</v>
      </c>
      <c r="JZ18" s="260">
        <f>+(IF(OR($B18=0,$C18=0,$D18=0,$DC$2&gt;$OE$1),0,IF(OR(JU18=0,JW18=0,JX18=0),0,MIN((VLOOKUP($D18,SALERYCODE,3,0))*(IF($D18=6,JX18,JW18))*((MIN((VLOOKUP($D18,SALERYCODE,5,0)),(IF($D18=6,JW18,JX18))))),MIN((VLOOKUP($D18,SALERYCODE,3,0)),(JU18+JV18))*(IF($D18=6,JX18,((MIN((VLOOKUP($D18,SALERYCODE,5,0)),JX18)))))))))/IF(AND($D18=2,'ראשי-פרטים כלליים וריכוז הוצאות'!$D$68&lt;&gt;4),1.2,1)</f>
        <v>0</v>
      </c>
      <c r="KA18" s="263"/>
      <c r="KB18" s="264"/>
      <c r="KC18" s="265"/>
      <c r="KD18" s="266"/>
      <c r="KE18" s="267">
        <f t="shared" si="88"/>
        <v>0</v>
      </c>
      <c r="KF18" s="260">
        <f>+(IF(OR($B18=0,$C18=0,$D18=0,$DC$2&gt;$OE$1),0,IF(OR(KA18=0,KC18=0,KD18=0),0,MIN((VLOOKUP($D18,SALERYCODE,3,0))*(IF($D18=6,KD18,KC18))*((MIN((VLOOKUP($D18,SALERYCODE,5,0)),(IF($D18=6,KC18,KD18))))),MIN((VLOOKUP($D18,SALERYCODE,3,0)),(KA18+KB18))*(IF($D18=6,KD18,((MIN((VLOOKUP($D18,SALERYCODE,5,0)),KD18)))))))))/IF(AND($D18=2,'ראשי-פרטים כלליים וריכוז הוצאות'!$D$68&lt;&gt;4),1.2,1)</f>
        <v>0</v>
      </c>
      <c r="KG18" s="263"/>
      <c r="KH18" s="264"/>
      <c r="KI18" s="265"/>
      <c r="KJ18" s="266"/>
      <c r="KK18" s="267">
        <f t="shared" si="89"/>
        <v>0</v>
      </c>
      <c r="KL18" s="260">
        <f>+(IF(OR($B18=0,$C18=0,$D18=0,$DC$2&gt;$OE$1),0,IF(OR(KG18=0,KI18=0,KJ18=0),0,MIN((VLOOKUP($D18,SALERYCODE,3,0))*(IF($D18=6,KJ18,KI18))*((MIN((VLOOKUP($D18,SALERYCODE,5,0)),(IF($D18=6,KI18,KJ18))))),MIN((VLOOKUP($D18,SALERYCODE,3,0)),(KG18+KH18))*(IF($D18=6,KJ18,((MIN((VLOOKUP($D18,SALERYCODE,5,0)),KJ18)))))))))/IF(AND($D18=2,'ראשי-פרטים כלליים וריכוז הוצאות'!$D$68&lt;&gt;4),1.2,1)</f>
        <v>0</v>
      </c>
      <c r="KM18" s="263"/>
      <c r="KN18" s="264"/>
      <c r="KO18" s="265"/>
      <c r="KP18" s="266"/>
      <c r="KQ18" s="267">
        <f t="shared" si="90"/>
        <v>0</v>
      </c>
      <c r="KR18" s="260">
        <f>+(IF(OR($B18=0,$C18=0,$D18=0,$DC$2&gt;$OE$1),0,IF(OR(KM18=0,KO18=0,KP18=0),0,MIN((VLOOKUP($D18,SALERYCODE,3,0))*(IF($D18=6,KP18,KO18))*((MIN((VLOOKUP($D18,SALERYCODE,5,0)),(IF($D18=6,KO18,KP18))))),MIN((VLOOKUP($D18,SALERYCODE,3,0)),(KM18+KN18))*(IF($D18=6,KP18,((MIN((VLOOKUP($D18,SALERYCODE,5,0)),KP18)))))))))/IF(AND($D18=2,'ראשי-פרטים כלליים וריכוז הוצאות'!$D$68&lt;&gt;4),1.2,1)</f>
        <v>0</v>
      </c>
      <c r="KS18" s="263"/>
      <c r="KT18" s="264"/>
      <c r="KU18" s="265"/>
      <c r="KV18" s="266"/>
      <c r="KW18" s="267">
        <f t="shared" si="91"/>
        <v>0</v>
      </c>
      <c r="KX18" s="260">
        <f>+(IF(OR($B18=0,$C18=0,$D18=0,$DC$2&gt;$OE$1),0,IF(OR(KS18=0,KU18=0,KV18=0),0,MIN((VLOOKUP($D18,SALERYCODE,3,0))*(IF($D18=6,KV18,KU18))*((MIN((VLOOKUP($D18,SALERYCODE,5,0)),(IF($D18=6,KU18,KV18))))),MIN((VLOOKUP($D18,SALERYCODE,3,0)),(KS18+KT18))*(IF($D18=6,KV18,((MIN((VLOOKUP($D18,SALERYCODE,5,0)),KV18)))))))))/IF(AND($D18=2,'ראשי-פרטים כלליים וריכוז הוצאות'!$D$68&lt;&gt;4),1.2,1)</f>
        <v>0</v>
      </c>
      <c r="KY18" s="263"/>
      <c r="KZ18" s="264"/>
      <c r="LA18" s="265"/>
      <c r="LB18" s="266"/>
      <c r="LC18" s="267">
        <f t="shared" si="92"/>
        <v>0</v>
      </c>
      <c r="LD18" s="260">
        <f>+(IF(OR($B18=0,$C18=0,$D18=0,$DC$2&gt;$OE$1),0,IF(OR(KY18=0,LA18=0,LB18=0),0,MIN((VLOOKUP($D18,SALERYCODE,3,0))*(IF($D18=6,LB18,LA18))*((MIN((VLOOKUP($D18,SALERYCODE,5,0)),(IF($D18=6,LA18,LB18))))),MIN((VLOOKUP($D18,SALERYCODE,3,0)),(KY18+KZ18))*(IF($D18=6,LB18,((MIN((VLOOKUP($D18,SALERYCODE,5,0)),LB18)))))))))/IF(AND($D18=2,'ראשי-פרטים כלליים וריכוז הוצאות'!$D$68&lt;&gt;4),1.2,1)</f>
        <v>0</v>
      </c>
      <c r="LE18" s="263"/>
      <c r="LF18" s="264"/>
      <c r="LG18" s="265"/>
      <c r="LH18" s="266"/>
      <c r="LI18" s="267">
        <f t="shared" si="93"/>
        <v>0</v>
      </c>
      <c r="LJ18" s="260">
        <f>+(IF(OR($B18=0,$C18=0,$D18=0,$DC$2&gt;$OE$1),0,IF(OR(LE18=0,LG18=0,LH18=0),0,MIN((VLOOKUP($D18,SALERYCODE,3,0))*(IF($D18=6,LH18,LG18))*((MIN((VLOOKUP($D18,SALERYCODE,5,0)),(IF($D18=6,LG18,LH18))))),MIN((VLOOKUP($D18,SALERYCODE,3,0)),(LE18+LF18))*(IF($D18=6,LH18,((MIN((VLOOKUP($D18,SALERYCODE,5,0)),LH18)))))))))/IF(AND($D18=2,'ראשי-פרטים כלליים וריכוז הוצאות'!$D$68&lt;&gt;4),1.2,1)</f>
        <v>0</v>
      </c>
      <c r="LK18" s="263"/>
      <c r="LL18" s="264"/>
      <c r="LM18" s="265"/>
      <c r="LN18" s="266"/>
      <c r="LO18" s="267">
        <f t="shared" si="94"/>
        <v>0</v>
      </c>
      <c r="LP18" s="260">
        <f>+(IF(OR($B18=0,$C18=0,$D18=0,$DC$2&gt;$OE$1),0,IF(OR(LK18=0,LM18=0,LN18=0),0,MIN((VLOOKUP($D18,SALERYCODE,3,0))*(IF($D18=6,LN18,LM18))*((MIN((VLOOKUP($D18,SALERYCODE,5,0)),(IF($D18=6,LM18,LN18))))),MIN((VLOOKUP($D18,SALERYCODE,3,0)),(LK18+LL18))*(IF($D18=6,LN18,((MIN((VLOOKUP($D18,SALERYCODE,5,0)),LN18)))))))))/IF(AND($D18=2,'ראשי-פרטים כלליים וריכוז הוצאות'!$D$68&lt;&gt;4),1.2,1)</f>
        <v>0</v>
      </c>
      <c r="LQ18" s="263"/>
      <c r="LR18" s="264"/>
      <c r="LS18" s="265"/>
      <c r="LT18" s="266"/>
      <c r="LU18" s="267">
        <f t="shared" si="95"/>
        <v>0</v>
      </c>
      <c r="LV18" s="260">
        <f>+(IF(OR($B18=0,$C18=0,$D18=0,$DC$2&gt;$OE$1),0,IF(OR(LQ18=0,LS18=0,LT18=0),0,MIN((VLOOKUP($D18,SALERYCODE,3,0))*(IF($D18=6,LT18,LS18))*((MIN((VLOOKUP($D18,SALERYCODE,5,0)),(IF($D18=6,LS18,LT18))))),MIN((VLOOKUP($D18,SALERYCODE,3,0)),(LQ18+LR18))*(IF($D18=6,LT18,((MIN((VLOOKUP($D18,SALERYCODE,5,0)),LT18)))))))))/IF(AND($D18=2,'ראשי-פרטים כלליים וריכוז הוצאות'!$D$68&lt;&gt;4),1.2,1)</f>
        <v>0</v>
      </c>
      <c r="LW18" s="263"/>
      <c r="LX18" s="264"/>
      <c r="LY18" s="265"/>
      <c r="LZ18" s="266"/>
      <c r="MA18" s="267">
        <f t="shared" si="96"/>
        <v>0</v>
      </c>
      <c r="MB18" s="260">
        <f>+(IF(OR($B18=0,$C18=0,$D18=0,$DC$2&gt;$OE$1),0,IF(OR(LW18=0,LY18=0,LZ18=0),0,MIN((VLOOKUP($D18,SALERYCODE,3,0))*(IF($D18=6,LZ18,LY18))*((MIN((VLOOKUP($D18,SALERYCODE,5,0)),(IF($D18=6,LY18,LZ18))))),MIN((VLOOKUP($D18,SALERYCODE,3,0)),(LW18+LX18))*(IF($D18=6,LZ18,((MIN((VLOOKUP($D18,SALERYCODE,5,0)),LZ18)))))))))/IF(AND($D18=2,'ראשי-פרטים כלליים וריכוז הוצאות'!$D$68&lt;&gt;4),1.2,1)</f>
        <v>0</v>
      </c>
      <c r="MC18" s="263"/>
      <c r="MD18" s="264"/>
      <c r="ME18" s="265"/>
      <c r="MF18" s="266"/>
      <c r="MG18" s="267">
        <f t="shared" si="97"/>
        <v>0</v>
      </c>
      <c r="MH18" s="260">
        <f>+(IF(OR($B18=0,$C18=0,$D18=0,$DC$2&gt;$OE$1),0,IF(OR(MC18=0,ME18=0,MF18=0),0,MIN((VLOOKUP($D18,SALERYCODE,3,0))*(IF($D18=6,MF18,ME18))*((MIN((VLOOKUP($D18,SALERYCODE,5,0)),(IF($D18=6,ME18,MF18))))),MIN((VLOOKUP($D18,SALERYCODE,3,0)),(MC18+MD18))*(IF($D18=6,MF18,((MIN((VLOOKUP($D18,SALERYCODE,5,0)),MF18)))))))))/IF(AND($D18=2,'ראשי-פרטים כלליים וריכוז הוצאות'!$D$68&lt;&gt;4),1.2,1)</f>
        <v>0</v>
      </c>
      <c r="MI18" s="263"/>
      <c r="MJ18" s="264"/>
      <c r="MK18" s="265"/>
      <c r="ML18" s="266"/>
      <c r="MM18" s="267">
        <f t="shared" si="98"/>
        <v>0</v>
      </c>
      <c r="MN18" s="260">
        <f>+(IF(OR($B18=0,$C18=0,$D18=0,$DC$2&gt;$OE$1),0,IF(OR(MI18=0,MK18=0,ML18=0),0,MIN((VLOOKUP($D18,SALERYCODE,3,0))*(IF($D18=6,ML18,MK18))*((MIN((VLOOKUP($D18,SALERYCODE,5,0)),(IF($D18=6,MK18,ML18))))),MIN((VLOOKUP($D18,SALERYCODE,3,0)),(MI18+MJ18))*(IF($D18=6,ML18,((MIN((VLOOKUP($D18,SALERYCODE,5,0)),ML18)))))))))/IF(AND($D18=2,'ראשי-פרטים כלליים וריכוז הוצאות'!$D$68&lt;&gt;4),1.2,1)</f>
        <v>0</v>
      </c>
      <c r="MO18" s="263"/>
      <c r="MP18" s="264"/>
      <c r="MQ18" s="265"/>
      <c r="MR18" s="266"/>
      <c r="MS18" s="267">
        <f t="shared" si="99"/>
        <v>0</v>
      </c>
      <c r="MT18" s="260">
        <f>+(IF(OR($B18=0,$C18=0,$D18=0,$DC$2&gt;$OE$1),0,IF(OR(MO18=0,MQ18=0,MR18=0),0,MIN((VLOOKUP($D18,SALERYCODE,3,0))*(IF($D18=6,MR18,MQ18))*((MIN((VLOOKUP($D18,SALERYCODE,5,0)),(IF($D18=6,MQ18,MR18))))),MIN((VLOOKUP($D18,SALERYCODE,3,0)),(MO18+MP18))*(IF($D18=6,MR18,((MIN((VLOOKUP($D18,SALERYCODE,5,0)),MR18)))))))))/IF(AND($D18=2,'ראשי-פרטים כלליים וריכוז הוצאות'!$D$68&lt;&gt;4),1.2,1)</f>
        <v>0</v>
      </c>
      <c r="MU18" s="263"/>
      <c r="MV18" s="264"/>
      <c r="MW18" s="265"/>
      <c r="MX18" s="266"/>
      <c r="MY18" s="267">
        <f t="shared" si="100"/>
        <v>0</v>
      </c>
      <c r="MZ18" s="260">
        <f>+(IF(OR($B18=0,$C18=0,$D18=0,$DC$2&gt;$OE$1),0,IF(OR(MU18=0,MW18=0,MX18=0),0,MIN((VLOOKUP($D18,SALERYCODE,3,0))*(IF($D18=6,MX18,MW18))*((MIN((VLOOKUP($D18,SALERYCODE,5,0)),(IF($D18=6,MW18,MX18))))),MIN((VLOOKUP($D18,SALERYCODE,3,0)),(MU18+MV18))*(IF($D18=6,MX18,((MIN((VLOOKUP($D18,SALERYCODE,5,0)),MX18)))))))))/IF(AND($D18=2,'ראשי-פרטים כלליים וריכוז הוצאות'!$D$68&lt;&gt;4),1.2,1)</f>
        <v>0</v>
      </c>
      <c r="NA18" s="263"/>
      <c r="NB18" s="264"/>
      <c r="NC18" s="265"/>
      <c r="ND18" s="266"/>
      <c r="NE18" s="267">
        <f t="shared" si="101"/>
        <v>0</v>
      </c>
      <c r="NF18" s="260">
        <f>+(IF(OR($B18=0,$C18=0,$D18=0,$DC$2&gt;$OE$1),0,IF(OR(NA18=0,NC18=0,ND18=0),0,MIN((VLOOKUP($D18,SALERYCODE,3,0))*(IF($D18=6,ND18,NC18))*((MIN((VLOOKUP($D18,SALERYCODE,5,0)),(IF($D18=6,NC18,ND18))))),MIN((VLOOKUP($D18,SALERYCODE,3,0)),(NA18+NB18))*(IF($D18=6,ND18,((MIN((VLOOKUP($D18,SALERYCODE,5,0)),ND18)))))))))/IF(AND($D18=2,'ראשי-פרטים כלליים וריכוז הוצאות'!$D$68&lt;&gt;4),1.2,1)</f>
        <v>0</v>
      </c>
      <c r="NG18" s="263"/>
      <c r="NH18" s="264"/>
      <c r="NI18" s="265"/>
      <c r="NJ18" s="266"/>
      <c r="NK18" s="267">
        <f t="shared" si="102"/>
        <v>0</v>
      </c>
      <c r="NL18" s="260">
        <f>+(IF(OR($B18=0,$C18=0,$D18=0,$DC$2&gt;$OE$1),0,IF(OR(NG18=0,NI18=0,NJ18=0),0,MIN((VLOOKUP($D18,SALERYCODE,3,0))*(IF($D18=6,NJ18,NI18))*((MIN((VLOOKUP($D18,SALERYCODE,5,0)),(IF($D18=6,NI18,NJ18))))),MIN((VLOOKUP($D18,SALERYCODE,3,0)),(NG18+NH18))*(IF($D18=6,NJ18,((MIN((VLOOKUP($D18,SALERYCODE,5,0)),NJ18)))))))))/IF(AND($D18=2,'ראשי-פרטים כלליים וריכוז הוצאות'!$D$68&lt;&gt;4),1.2,1)</f>
        <v>0</v>
      </c>
      <c r="NM18" s="263"/>
      <c r="NN18" s="264"/>
      <c r="NO18" s="265"/>
      <c r="NP18" s="266"/>
      <c r="NQ18" s="267">
        <f t="shared" si="103"/>
        <v>0</v>
      </c>
      <c r="NR18" s="260">
        <f>+(IF(OR($B18=0,$C18=0,$D18=0,$DC$2&gt;$OE$1),0,IF(OR(NM18=0,NO18=0,NP18=0),0,MIN((VLOOKUP($D18,SALERYCODE,3,0))*(IF($D18=6,NP18,NO18))*((MIN((VLOOKUP($D18,SALERYCODE,5,0)),(IF($D18=6,NO18,NP18))))),MIN((VLOOKUP($D18,SALERYCODE,3,0)),(NM18+NN18))*(IF($D18=6,NP18,((MIN((VLOOKUP($D18,SALERYCODE,5,0)),NP18)))))))))/IF(AND($D18=2,'ראשי-פרטים כלליים וריכוז הוצאות'!$D$68&lt;&gt;4),1.2,1)</f>
        <v>0</v>
      </c>
      <c r="NS18" s="263"/>
      <c r="NT18" s="264"/>
      <c r="NU18" s="265"/>
      <c r="NV18" s="266"/>
      <c r="NW18" s="267">
        <f t="shared" si="104"/>
        <v>0</v>
      </c>
      <c r="NX18" s="260">
        <f>+(IF(OR($B18=0,$C18=0,$D18=0,$DC$2&gt;$OE$1),0,IF(OR(NS18=0,NU18=0,NV18=0),0,MIN((VLOOKUP($D18,SALERYCODE,3,0))*(IF($D18=6,NV18,NU18))*((MIN((VLOOKUP($D18,SALERYCODE,5,0)),(IF($D18=6,NU18,NV18))))),MIN((VLOOKUP($D18,SALERYCODE,3,0)),(NS18+NT18))*(IF($D18=6,NV18,((MIN((VLOOKUP($D18,SALERYCODE,5,0)),NV18)))))))))/IF(AND($D18=2,'ראשי-פרטים כלליים וריכוז הוצאות'!$D$68&lt;&gt;4),1.2,1)</f>
        <v>0</v>
      </c>
      <c r="NY18" s="263"/>
      <c r="NZ18" s="264"/>
      <c r="OA18" s="265"/>
      <c r="OB18" s="266"/>
      <c r="OC18" s="267">
        <f t="shared" si="105"/>
        <v>0</v>
      </c>
      <c r="OD18" s="260">
        <f>+(IF(OR($B18=0,$C18=0,$D18=0,$DC$2&gt;$OE$1),0,IF(OR(NY18=0,OA18=0,OB18=0),0,MIN((VLOOKUP($D18,SALERYCODE,3,0))*(IF($D18=6,OB18,OA18))*((MIN((VLOOKUP($D18,SALERYCODE,5,0)),(IF($D18=6,OA18,OB18))))),MIN((VLOOKUP($D18,SALERYCODE,3,0)),(NY18+NZ18))*(IF($D18=6,OB18,((MIN((VLOOKUP($D18,SALERYCODE,5,0)),OB18)))))))))/IF(AND($D18=2,'ראשי-פרטים כלליים וריכוז הוצאות'!$D$68&lt;&gt;4),1.2,1)</f>
        <v>0</v>
      </c>
      <c r="OE18" s="275">
        <f t="shared" si="111"/>
        <v>0</v>
      </c>
      <c r="OF18" s="283">
        <f t="shared" si="112"/>
        <v>9.9999999999999995E-7</v>
      </c>
      <c r="OG18" s="276">
        <f t="shared" si="113"/>
        <v>0</v>
      </c>
      <c r="OH18" s="275">
        <f t="shared" si="114"/>
        <v>0</v>
      </c>
      <c r="OI18" s="275">
        <v>0</v>
      </c>
      <c r="OJ18" s="258">
        <f t="shared" si="115"/>
        <v>0</v>
      </c>
      <c r="OK18" s="284"/>
      <c r="OL18" s="116">
        <f>MIN(OJ18+OK18*OF18*OE18/$OL$1/IF(AND($D18=2,'ראשי-פרטים כלליים וריכוז הוצאות'!$D$68&lt;&gt;4),1.2,1),IF($D18&gt;0,VLOOKUP($D18,SALERYCODE,3,0)*12*OG18,0))</f>
        <v>0</v>
      </c>
      <c r="OM18" s="95">
        <f t="shared" si="106"/>
        <v>0</v>
      </c>
      <c r="ON18" s="11">
        <f t="shared" si="107"/>
        <v>0</v>
      </c>
      <c r="OO18" s="11">
        <f t="shared" si="108"/>
        <v>0</v>
      </c>
      <c r="OP18" s="22">
        <f t="shared" si="109"/>
        <v>0</v>
      </c>
      <c r="OQ18" s="11">
        <f t="shared" si="110"/>
        <v>0</v>
      </c>
      <c r="OR18" s="11">
        <f t="shared" si="116"/>
        <v>0</v>
      </c>
      <c r="OS18" s="35"/>
      <c r="OT18" s="35"/>
      <c r="OU18" s="43"/>
    </row>
    <row r="19" spans="1:411" ht="24" customHeight="1" x14ac:dyDescent="0.2">
      <c r="A19" s="282">
        <v>16</v>
      </c>
      <c r="B19" s="269"/>
      <c r="C19" s="270"/>
      <c r="D19" s="271"/>
      <c r="E19" s="263"/>
      <c r="F19" s="264"/>
      <c r="G19" s="265"/>
      <c r="H19" s="266"/>
      <c r="I19" s="267">
        <f t="shared" si="41"/>
        <v>0</v>
      </c>
      <c r="J19" s="260">
        <f>(IF(OR($B19=0,$C19=0,$D19=0,$E$2&gt;$OE$1),0,IF(OR($E19=0,$G19=0,$H19=0),0,MIN((VLOOKUP($D19,SALERYCODE,3,0))*(IF($D19=6,$H19,$G19))*((MIN((VLOOKUP($D19,SALERYCODE,5,0)),(IF($D19=6,$G19,$H19))))),MIN((VLOOKUP($D19,SALERYCODE,3,0)),($E19+$F19))*(IF($D19=6,$H19,((MIN((VLOOKUP($D19,SALERYCODE,5,0)),$H19)))))))))/IF(AND($D19=2,'ראשי-פרטים כלליים וריכוז הוצאות'!$D$68&lt;&gt;4),1.2,1)</f>
        <v>0</v>
      </c>
      <c r="K19" s="263"/>
      <c r="L19" s="264"/>
      <c r="M19" s="265"/>
      <c r="N19" s="266"/>
      <c r="O19" s="267">
        <f t="shared" si="42"/>
        <v>0</v>
      </c>
      <c r="P19" s="260">
        <f>+(IF(OR($B19=0,$C19=0,$D19=0,$K$2&gt;$OE$1),0,IF(OR($K19=0,$M19=0,$N19=0),0,MIN((VLOOKUP($D19,SALERYCODE,3,0))*(IF($D19=6,$N19,$M19))*((MIN((VLOOKUP($D19,SALERYCODE,5,0)),(IF($D19=6,$M19,$N19))))),MIN((VLOOKUP($D19,SALERYCODE,3,0)),($K19+$L19))*(IF($D19=6,$N19,((MIN((VLOOKUP($D19,SALERYCODE,5,0)),$N19)))))))))/IF(AND($D19=2,'ראשי-פרטים כלליים וריכוז הוצאות'!$D$68&lt;&gt;4),1.2,1)</f>
        <v>0</v>
      </c>
      <c r="Q19" s="263"/>
      <c r="R19" s="264"/>
      <c r="S19" s="265"/>
      <c r="T19" s="266"/>
      <c r="U19" s="267">
        <f t="shared" si="43"/>
        <v>0</v>
      </c>
      <c r="V19" s="260">
        <f>+(IF(OR($B19=0,$C19=0,$D19=0,$Q$2&gt;$OE$1),0,IF(OR(Q19=0,S19=0,T19=0),0,MIN((VLOOKUP($D19,SALERYCODE,3,0))*(IF($D19=6,T19,S19))*((MIN((VLOOKUP($D19,SALERYCODE,5,0)),(IF($D19=6,S19,T19))))),MIN((VLOOKUP($D19,SALERYCODE,3,0)),(Q19+R19))*(IF($D19=6,T19,((MIN((VLOOKUP($D19,SALERYCODE,5,0)),T19)))))))))/IF(AND($D19=2,'ראשי-פרטים כלליים וריכוז הוצאות'!$D$68&lt;&gt;4),1.2,1)</f>
        <v>0</v>
      </c>
      <c r="W19" s="263"/>
      <c r="X19" s="264"/>
      <c r="Y19" s="265"/>
      <c r="Z19" s="266"/>
      <c r="AA19" s="267">
        <f t="shared" si="44"/>
        <v>0</v>
      </c>
      <c r="AB19" s="260">
        <f>+(IF(OR($B19=0,$C19=0,$D19=0,$W$2&gt;$OE$1),0,IF(OR(W19=0,Y19=0,Z19=0),0,MIN((VLOOKUP($D19,SALERYCODE,3,0))*(IF($D19=6,Z19,Y19))*((MIN((VLOOKUP($D19,SALERYCODE,5,0)),(IF($D19=6,Y19,Z19))))),MIN((VLOOKUP($D19,SALERYCODE,3,0)),(W19+X19))*(IF($D19=6,Z19,((MIN((VLOOKUP($D19,SALERYCODE,5,0)),Z19)))))))))/IF(AND($D19=2,'ראשי-פרטים כלליים וריכוז הוצאות'!$D$68&lt;&gt;4),1.2,1)</f>
        <v>0</v>
      </c>
      <c r="AC19" s="263"/>
      <c r="AD19" s="264"/>
      <c r="AE19" s="265"/>
      <c r="AF19" s="266"/>
      <c r="AG19" s="267">
        <f t="shared" si="45"/>
        <v>0</v>
      </c>
      <c r="AH19" s="260">
        <f>+(IF(OR($B19=0,$C19=0,$D19=0,$AC$2&gt;$OE$1),0,IF(OR(AC19=0,AE19=0,AF19=0),0,MIN((VLOOKUP($D19,SALERYCODE,3,0))*(IF($D19=6,AF19,AE19))*((MIN((VLOOKUP($D19,SALERYCODE,5,0)),(IF($D19=6,AE19,AF19))))),MIN((VLOOKUP($D19,SALERYCODE,3,0)),(AC19+AD19))*(IF($D19=6,AF19,((MIN((VLOOKUP($D19,SALERYCODE,5,0)),AF19)))))))))/IF(AND($D19=2,'ראשי-פרטים כלליים וריכוז הוצאות'!$D$68&lt;&gt;4),1.2,1)</f>
        <v>0</v>
      </c>
      <c r="AI19" s="263"/>
      <c r="AJ19" s="264"/>
      <c r="AK19" s="265"/>
      <c r="AL19" s="266"/>
      <c r="AM19" s="267">
        <f t="shared" si="46"/>
        <v>0</v>
      </c>
      <c r="AN19" s="260">
        <f>+(IF(OR($B19=0,$C19=0,$D19=0,$AI$2&gt;$OE$1),0,IF(OR(AI19=0,AK19=0,AL19=0),0,MIN((VLOOKUP($D19,SALERYCODE,3,0))*(IF($D19=6,AL19,AK19))*((MIN((VLOOKUP($D19,SALERYCODE,5,0)),(IF($D19=6,AK19,AL19))))),MIN((VLOOKUP($D19,SALERYCODE,3,0)),(AI19+AJ19))*(IF($D19=6,AL19,((MIN((VLOOKUP($D19,SALERYCODE,5,0)),AL19)))))))))/IF(AND($D19=2,'ראשי-פרטים כלליים וריכוז הוצאות'!$D$68&lt;&gt;4),1.2,1)</f>
        <v>0</v>
      </c>
      <c r="AO19" s="263"/>
      <c r="AP19" s="264"/>
      <c r="AQ19" s="265"/>
      <c r="AR19" s="266"/>
      <c r="AS19" s="267">
        <f t="shared" si="47"/>
        <v>0</v>
      </c>
      <c r="AT19" s="260">
        <f>+(IF(OR($B19=0,$C19=0,$D19=0,$AO$2&gt;$OE$1),0,IF(OR(AO19=0,AQ19=0,AR19=0),0,MIN((VLOOKUP($D19,SALERYCODE,3,0))*(IF($D19=6,AR19,AQ19))*((MIN((VLOOKUP($D19,SALERYCODE,5,0)),(IF($D19=6,AQ19,AR19))))),MIN((VLOOKUP($D19,SALERYCODE,3,0)),(AO19+AP19))*(IF($D19=6,AR19,((MIN((VLOOKUP($D19,SALERYCODE,5,0)),AR19)))))))))/IF(AND($D19=2,'ראשי-פרטים כלליים וריכוז הוצאות'!$D$68&lt;&gt;4),1.2,1)</f>
        <v>0</v>
      </c>
      <c r="AU19" s="263"/>
      <c r="AV19" s="264"/>
      <c r="AW19" s="265"/>
      <c r="AX19" s="266"/>
      <c r="AY19" s="267">
        <f t="shared" si="48"/>
        <v>0</v>
      </c>
      <c r="AZ19" s="260">
        <f>+(IF(OR($B19=0,$C19=0,$D19=0,$AU$2&gt;$OE$1),0,IF(OR(AU19=0,AW19=0,AX19=0),0,MIN((VLOOKUP($D19,SALERYCODE,3,0))*(IF($D19=6,AX19,AW19))*((MIN((VLOOKUP($D19,SALERYCODE,5,0)),(IF($D19=6,AW19,AX19))))),MIN((VLOOKUP($D19,SALERYCODE,3,0)),(AU19+AV19))*(IF($D19=6,AX19,((MIN((VLOOKUP($D19,SALERYCODE,5,0)),AX19)))))))))/IF(AND($D19=2,'ראשי-פרטים כלליים וריכוז הוצאות'!$D$68&lt;&gt;4),1.2,1)</f>
        <v>0</v>
      </c>
      <c r="BA19" s="263"/>
      <c r="BB19" s="264"/>
      <c r="BC19" s="265"/>
      <c r="BD19" s="266"/>
      <c r="BE19" s="267">
        <f t="shared" si="49"/>
        <v>0</v>
      </c>
      <c r="BF19" s="260">
        <f>+(IF(OR($B19=0,$C19=0,$D19=0,$BA$2&gt;$OE$1),0,IF(OR(BA19=0,BC19=0,BD19=0),0,MIN((VLOOKUP($D19,SALERYCODE,3,0))*(IF($D19=6,BD19,BC19))*((MIN((VLOOKUP($D19,SALERYCODE,5,0)),(IF($D19=6,BC19,BD19))))),MIN((VLOOKUP($D19,SALERYCODE,3,0)),(BA19+BB19))*(IF($D19=6,BD19,((MIN((VLOOKUP($D19,SALERYCODE,5,0)),BD19)))))))))/IF(AND($D19=2,'ראשי-פרטים כלליים וריכוז הוצאות'!$D$68&lt;&gt;4),1.2,1)</f>
        <v>0</v>
      </c>
      <c r="BG19" s="263"/>
      <c r="BH19" s="264"/>
      <c r="BI19" s="265"/>
      <c r="BJ19" s="266"/>
      <c r="BK19" s="267">
        <f t="shared" si="50"/>
        <v>0</v>
      </c>
      <c r="BL19" s="260">
        <f>+(IF(OR($B19=0,$C19=0,$D19=0,$BG$2&gt;$OE$1),0,IF(OR(BG19=0,BI19=0,BJ19=0),0,MIN((VLOOKUP($D19,SALERYCODE,3,0))*(IF($D19=6,BJ19,BI19))*((MIN((VLOOKUP($D19,SALERYCODE,5,0)),(IF($D19=6,BI19,BJ19))))),MIN((VLOOKUP($D19,SALERYCODE,3,0)),(BG19+BH19))*(IF($D19=6,BJ19,((MIN((VLOOKUP($D19,SALERYCODE,5,0)),BJ19)))))))))/IF(AND($D19=2,'ראשי-פרטים כלליים וריכוז הוצאות'!$D$68&lt;&gt;4),1.2,1)</f>
        <v>0</v>
      </c>
      <c r="BM19" s="263"/>
      <c r="BN19" s="264"/>
      <c r="BO19" s="265"/>
      <c r="BP19" s="266"/>
      <c r="BQ19" s="267">
        <f t="shared" si="51"/>
        <v>0</v>
      </c>
      <c r="BR19" s="260">
        <f>+(IF(OR($B19=0,$C19=0,$D19=0,$BM$2&gt;$OE$1),0,IF(OR(BM19=0,BO19=0,BP19=0),0,MIN((VLOOKUP($D19,SALERYCODE,3,0))*(IF($D19=6,BP19,BO19))*((MIN((VLOOKUP($D19,SALERYCODE,5,0)),(IF($D19=6,BO19,BP19))))),MIN((VLOOKUP($D19,SALERYCODE,3,0)),(BM19+BN19))*(IF($D19=6,BP19,((MIN((VLOOKUP($D19,SALERYCODE,5,0)),BP19)))))))))/IF(AND($D19=2,'ראשי-פרטים כלליים וריכוז הוצאות'!$D$68&lt;&gt;4),1.2,1)</f>
        <v>0</v>
      </c>
      <c r="BS19" s="263"/>
      <c r="BT19" s="264"/>
      <c r="BU19" s="265"/>
      <c r="BV19" s="266"/>
      <c r="BW19" s="267">
        <f t="shared" si="52"/>
        <v>0</v>
      </c>
      <c r="BX19" s="260">
        <f>+(IF(OR($B19=0,$C19=0,$D19=0,$BS$2&gt;$OE$1),0,IF(OR(BS19=0,BU19=0,BV19=0),0,MIN((VLOOKUP($D19,SALERYCODE,3,0))*(IF($D19=6,BV19,BU19))*((MIN((VLOOKUP($D19,SALERYCODE,5,0)),(IF($D19=6,BU19,BV19))))),MIN((VLOOKUP($D19,SALERYCODE,3,0)),(BS19+BT19))*(IF($D19=6,BV19,((MIN((VLOOKUP($D19,SALERYCODE,5,0)),BV19)))))))))/IF(AND($D19=2,'ראשי-פרטים כלליים וריכוז הוצאות'!$D$68&lt;&gt;4),1.2,1)</f>
        <v>0</v>
      </c>
      <c r="BY19" s="263"/>
      <c r="BZ19" s="264"/>
      <c r="CA19" s="265"/>
      <c r="CB19" s="266"/>
      <c r="CC19" s="267">
        <f t="shared" si="53"/>
        <v>0</v>
      </c>
      <c r="CD19" s="260">
        <f>+(IF(OR($B19=0,$C19=0,$D19=0,$BY$2&gt;$OE$1),0,IF(OR(BY19=0,CA19=0,CB19=0),0,MIN((VLOOKUP($D19,SALERYCODE,3,0))*(IF($D19=6,CB19,CA19))*((MIN((VLOOKUP($D19,SALERYCODE,5,0)),(IF($D19=6,CA19,CB19))))),MIN((VLOOKUP($D19,SALERYCODE,3,0)),(BY19+BZ19))*(IF($D19=6,CB19,((MIN((VLOOKUP($D19,SALERYCODE,5,0)),CB19)))))))))/IF(AND($D19=2,'ראשי-פרטים כלליים וריכוז הוצאות'!$D$68&lt;&gt;4),1.2,1)</f>
        <v>0</v>
      </c>
      <c r="CE19" s="263"/>
      <c r="CF19" s="264"/>
      <c r="CG19" s="265"/>
      <c r="CH19" s="266"/>
      <c r="CI19" s="267">
        <f t="shared" si="54"/>
        <v>0</v>
      </c>
      <c r="CJ19" s="260">
        <f>+(IF(OR($B19=0,$C19=0,$D19=0,$CE$2&gt;$OE$1),0,IF(OR(CE19=0,CG19=0,CH19=0),0,MIN((VLOOKUP($D19,SALERYCODE,3,0))*(IF($D19=6,CH19,CG19))*((MIN((VLOOKUP($D19,SALERYCODE,5,0)),(IF($D19=6,CG19,CH19))))),MIN((VLOOKUP($D19,SALERYCODE,3,0)),(CE19+CF19))*(IF($D19=6,CH19,((MIN((VLOOKUP($D19,SALERYCODE,5,0)),CH19)))))))))/IF(AND($D19=2,'ראשי-פרטים כלליים וריכוז הוצאות'!$D$68&lt;&gt;4),1.2,1)</f>
        <v>0</v>
      </c>
      <c r="CK19" s="263"/>
      <c r="CL19" s="264"/>
      <c r="CM19" s="265"/>
      <c r="CN19" s="266"/>
      <c r="CO19" s="267">
        <f t="shared" si="55"/>
        <v>0</v>
      </c>
      <c r="CP19" s="260">
        <f>+(IF(OR($B19=0,$C19=0,$D19=0,$CK$2&gt;$OE$1),0,IF(OR(CK19=0,CM19=0,CN19=0),0,MIN((VLOOKUP($D19,SALERYCODE,3,0))*(IF($D19=6,CN19,CM19))*((MIN((VLOOKUP($D19,SALERYCODE,5,0)),(IF($D19=6,CM19,CN19))))),MIN((VLOOKUP($D19,SALERYCODE,3,0)),(CK19+CL19))*(IF($D19=6,CN19,((MIN((VLOOKUP($D19,SALERYCODE,5,0)),CN19)))))))))/IF(AND($D19=2,'ראשי-פרטים כלליים וריכוז הוצאות'!$D$68&lt;&gt;4),1.2,1)</f>
        <v>0</v>
      </c>
      <c r="CQ19" s="263"/>
      <c r="CR19" s="264"/>
      <c r="CS19" s="265"/>
      <c r="CT19" s="266"/>
      <c r="CU19" s="267">
        <f t="shared" si="56"/>
        <v>0</v>
      </c>
      <c r="CV19" s="260">
        <f>+(IF(OR($B19=0,$C19=0,$D19=0,$CQ$2&gt;$OE$1),0,IF(OR(CQ19=0,CS19=0,CT19=0),0,MIN((VLOOKUP($D19,SALERYCODE,3,0))*(IF($D19=6,CT19,CS19))*((MIN((VLOOKUP($D19,SALERYCODE,5,0)),(IF($D19=6,CS19,CT19))))),MIN((VLOOKUP($D19,SALERYCODE,3,0)),(CQ19+CR19))*(IF($D19=6,CT19,((MIN((VLOOKUP($D19,SALERYCODE,5,0)),CT19)))))))))/IF(AND($D19=2,'ראשי-פרטים כלליים וריכוז הוצאות'!$D$68&lt;&gt;4),1.2,1)</f>
        <v>0</v>
      </c>
      <c r="CW19" s="263"/>
      <c r="CX19" s="264"/>
      <c r="CY19" s="265"/>
      <c r="CZ19" s="266"/>
      <c r="DA19" s="267">
        <f t="shared" si="57"/>
        <v>0</v>
      </c>
      <c r="DB19" s="260">
        <f>+(IF(OR($B19=0,$C19=0,$D19=0,$CW$2&gt;$OE$1),0,IF(OR(CW19=0,CY19=0,CZ19=0),0,MIN((VLOOKUP($D19,SALERYCODE,3,0))*(IF($D19=6,CZ19,CY19))*((MIN((VLOOKUP($D19,SALERYCODE,5,0)),(IF($D19=6,CY19,CZ19))))),MIN((VLOOKUP($D19,SALERYCODE,3,0)),(CW19+CX19))*(IF($D19=6,CZ19,((MIN((VLOOKUP($D19,SALERYCODE,5,0)),CZ19)))))))))/IF(AND($D19=2,'ראשי-פרטים כלליים וריכוז הוצאות'!$D$68&lt;&gt;4),1.2,1)</f>
        <v>0</v>
      </c>
      <c r="DC19" s="263"/>
      <c r="DD19" s="264"/>
      <c r="DE19" s="265"/>
      <c r="DF19" s="266"/>
      <c r="DG19" s="267">
        <f t="shared" si="58"/>
        <v>0</v>
      </c>
      <c r="DH19" s="260">
        <f>+(IF(OR($B19=0,$C19=0,$D19=0,$DC$2&gt;$OE$1),0,IF(OR(DC19=0,DE19=0,DF19=0),0,MIN((VLOOKUP($D19,SALERYCODE,3,0))*(IF($D19=6,DF19,DE19))*((MIN((VLOOKUP($D19,SALERYCODE,5,0)),(IF($D19=6,DE19,DF19))))),MIN((VLOOKUP($D19,SALERYCODE,3,0)),(DC19+DD19))*(IF($D19=6,DF19,((MIN((VLOOKUP($D19,SALERYCODE,5,0)),DF19)))))))))/IF(AND($D19=2,'ראשי-פרטים כלליים וריכוז הוצאות'!$D$68&lt;&gt;4),1.2,1)</f>
        <v>0</v>
      </c>
      <c r="DI19" s="263"/>
      <c r="DJ19" s="264"/>
      <c r="DK19" s="265"/>
      <c r="DL19" s="266"/>
      <c r="DM19" s="267">
        <f t="shared" si="59"/>
        <v>0</v>
      </c>
      <c r="DN19" s="260">
        <f>+(IF(OR($B19=0,$C19=0,$D19=0,$DC$2&gt;$OE$1),0,IF(OR(DI19=0,DK19=0,DL19=0),0,MIN((VLOOKUP($D19,SALERYCODE,3,0))*(IF($D19=6,DL19,DK19))*((MIN((VLOOKUP($D19,SALERYCODE,5,0)),(IF($D19=6,DK19,DL19))))),MIN((VLOOKUP($D19,SALERYCODE,3,0)),(DI19+DJ19))*(IF($D19=6,DL19,((MIN((VLOOKUP($D19,SALERYCODE,5,0)),DL19)))))))))/IF(AND($D19=2,'ראשי-פרטים כלליים וריכוז הוצאות'!$D$68&lt;&gt;4),1.2,1)</f>
        <v>0</v>
      </c>
      <c r="DO19" s="263"/>
      <c r="DP19" s="264"/>
      <c r="DQ19" s="265"/>
      <c r="DR19" s="266"/>
      <c r="DS19" s="267">
        <f t="shared" si="60"/>
        <v>0</v>
      </c>
      <c r="DT19" s="260">
        <f>+(IF(OR($B19=0,$C19=0,$D19=0,$DC$2&gt;$OE$1),0,IF(OR(DO19=0,DQ19=0,DR19=0),0,MIN((VLOOKUP($D19,SALERYCODE,3,0))*(IF($D19=6,DR19,DQ19))*((MIN((VLOOKUP($D19,SALERYCODE,5,0)),(IF($D19=6,DQ19,DR19))))),MIN((VLOOKUP($D19,SALERYCODE,3,0)),(DO19+DP19))*(IF($D19=6,DR19,((MIN((VLOOKUP($D19,SALERYCODE,5,0)),DR19)))))))))/IF(AND($D19=2,'ראשי-פרטים כלליים וריכוז הוצאות'!$D$68&lt;&gt;4),1.2,1)</f>
        <v>0</v>
      </c>
      <c r="DU19" s="263"/>
      <c r="DV19" s="264"/>
      <c r="DW19" s="265"/>
      <c r="DX19" s="266"/>
      <c r="DY19" s="267">
        <f t="shared" si="61"/>
        <v>0</v>
      </c>
      <c r="DZ19" s="260">
        <f>+(IF(OR($B19=0,$C19=0,$D19=0,$DC$2&gt;$OE$1),0,IF(OR(DU19=0,DW19=0,DX19=0),0,MIN((VLOOKUP($D19,SALERYCODE,3,0))*(IF($D19=6,DX19,DW19))*((MIN((VLOOKUP($D19,SALERYCODE,5,0)),(IF($D19=6,DW19,DX19))))),MIN((VLOOKUP($D19,SALERYCODE,3,0)),(DU19+DV19))*(IF($D19=6,DX19,((MIN((VLOOKUP($D19,SALERYCODE,5,0)),DX19)))))))))/IF(AND($D19=2,'ראשי-פרטים כלליים וריכוז הוצאות'!$D$68&lt;&gt;4),1.2,1)</f>
        <v>0</v>
      </c>
      <c r="EA19" s="263"/>
      <c r="EB19" s="264"/>
      <c r="EC19" s="265"/>
      <c r="ED19" s="266"/>
      <c r="EE19" s="267">
        <f t="shared" si="62"/>
        <v>0</v>
      </c>
      <c r="EF19" s="260">
        <f>+(IF(OR($B19=0,$C19=0,$D19=0,$DC$2&gt;$OE$1),0,IF(OR(EA19=0,EC19=0,ED19=0),0,MIN((VLOOKUP($D19,SALERYCODE,3,0))*(IF($D19=6,ED19,EC19))*((MIN((VLOOKUP($D19,SALERYCODE,5,0)),(IF($D19=6,EC19,ED19))))),MIN((VLOOKUP($D19,SALERYCODE,3,0)),(EA19+EB19))*(IF($D19=6,ED19,((MIN((VLOOKUP($D19,SALERYCODE,5,0)),ED19)))))))))/IF(AND($D19=2,'ראשי-פרטים כלליים וריכוז הוצאות'!$D$68&lt;&gt;4),1.2,1)</f>
        <v>0</v>
      </c>
      <c r="EG19" s="263"/>
      <c r="EH19" s="264"/>
      <c r="EI19" s="265"/>
      <c r="EJ19" s="266"/>
      <c r="EK19" s="267">
        <f t="shared" si="63"/>
        <v>0</v>
      </c>
      <c r="EL19" s="260">
        <f>+(IF(OR($B19=0,$C19=0,$D19=0,$DC$2&gt;$OE$1),0,IF(OR(EG19=0,EI19=0,EJ19=0),0,MIN((VLOOKUP($D19,SALERYCODE,3,0))*(IF($D19=6,EJ19,EI19))*((MIN((VLOOKUP($D19,SALERYCODE,5,0)),(IF($D19=6,EI19,EJ19))))),MIN((VLOOKUP($D19,SALERYCODE,3,0)),(EG19+EH19))*(IF($D19=6,EJ19,((MIN((VLOOKUP($D19,SALERYCODE,5,0)),EJ19)))))))))/IF(AND($D19=2,'ראשי-פרטים כלליים וריכוז הוצאות'!$D$68&lt;&gt;4),1.2,1)</f>
        <v>0</v>
      </c>
      <c r="EM19" s="263"/>
      <c r="EN19" s="264"/>
      <c r="EO19" s="265"/>
      <c r="EP19" s="266"/>
      <c r="EQ19" s="267">
        <f t="shared" si="64"/>
        <v>0</v>
      </c>
      <c r="ER19" s="260">
        <f>+(IF(OR($B19=0,$C19=0,$D19=0,$DC$2&gt;$OE$1),0,IF(OR(EM19=0,EO19=0,EP19=0),0,MIN((VLOOKUP($D19,SALERYCODE,3,0))*(IF($D19=6,EP19,EO19))*((MIN((VLOOKUP($D19,SALERYCODE,5,0)),(IF($D19=6,EO19,EP19))))),MIN((VLOOKUP($D19,SALERYCODE,3,0)),(EM19+EN19))*(IF($D19=6,EP19,((MIN((VLOOKUP($D19,SALERYCODE,5,0)),EP19)))))))))/IF(AND($D19=2,'ראשי-פרטים כלליים וריכוז הוצאות'!$D$68&lt;&gt;4),1.2,1)</f>
        <v>0</v>
      </c>
      <c r="ES19" s="263"/>
      <c r="ET19" s="264"/>
      <c r="EU19" s="265"/>
      <c r="EV19" s="266"/>
      <c r="EW19" s="267">
        <f t="shared" si="65"/>
        <v>0</v>
      </c>
      <c r="EX19" s="260">
        <f>+(IF(OR($B19=0,$C19=0,$D19=0,$DC$2&gt;$OE$1),0,IF(OR(ES19=0,EU19=0,EV19=0),0,MIN((VLOOKUP($D19,SALERYCODE,3,0))*(IF($D19=6,EV19,EU19))*((MIN((VLOOKUP($D19,SALERYCODE,5,0)),(IF($D19=6,EU19,EV19))))),MIN((VLOOKUP($D19,SALERYCODE,3,0)),(ES19+ET19))*(IF($D19=6,EV19,((MIN((VLOOKUP($D19,SALERYCODE,5,0)),EV19)))))))))/IF(AND($D19=2,'ראשי-פרטים כלליים וריכוז הוצאות'!$D$68&lt;&gt;4),1.2,1)</f>
        <v>0</v>
      </c>
      <c r="EY19" s="263"/>
      <c r="EZ19" s="264"/>
      <c r="FA19" s="265"/>
      <c r="FB19" s="266"/>
      <c r="FC19" s="267">
        <f t="shared" si="66"/>
        <v>0</v>
      </c>
      <c r="FD19" s="260">
        <f>+(IF(OR($B19=0,$C19=0,$D19=0,$DC$2&gt;$OE$1),0,IF(OR(EY19=0,FA19=0,FB19=0),0,MIN((VLOOKUP($D19,SALERYCODE,3,0))*(IF($D19=6,FB19,FA19))*((MIN((VLOOKUP($D19,SALERYCODE,5,0)),(IF($D19=6,FA19,FB19))))),MIN((VLOOKUP($D19,SALERYCODE,3,0)),(EY19+EZ19))*(IF($D19=6,FB19,((MIN((VLOOKUP($D19,SALERYCODE,5,0)),FB19)))))))))/IF(AND($D19=2,'ראשי-פרטים כלליים וריכוז הוצאות'!$D$68&lt;&gt;4),1.2,1)</f>
        <v>0</v>
      </c>
      <c r="FE19" s="263"/>
      <c r="FF19" s="264"/>
      <c r="FG19" s="265"/>
      <c r="FH19" s="266"/>
      <c r="FI19" s="267">
        <f t="shared" si="67"/>
        <v>0</v>
      </c>
      <c r="FJ19" s="260">
        <f>+(IF(OR($B19=0,$C19=0,$D19=0,$DC$2&gt;$OE$1),0,IF(OR(FE19=0,FG19=0,FH19=0),0,MIN((VLOOKUP($D19,SALERYCODE,3,0))*(IF($D19=6,FH19,FG19))*((MIN((VLOOKUP($D19,SALERYCODE,5,0)),(IF($D19=6,FG19,FH19))))),MIN((VLOOKUP($D19,SALERYCODE,3,0)),(FE19+FF19))*(IF($D19=6,FH19,((MIN((VLOOKUP($D19,SALERYCODE,5,0)),FH19)))))))))/IF(AND($D19=2,'ראשי-פרטים כלליים וריכוז הוצאות'!$D$68&lt;&gt;4),1.2,1)</f>
        <v>0</v>
      </c>
      <c r="FK19" s="263"/>
      <c r="FL19" s="264"/>
      <c r="FM19" s="265"/>
      <c r="FN19" s="266"/>
      <c r="FO19" s="267">
        <f t="shared" si="68"/>
        <v>0</v>
      </c>
      <c r="FP19" s="260">
        <f>+(IF(OR($B19=0,$C19=0,$D19=0,$DC$2&gt;$OE$1),0,IF(OR(FK19=0,FM19=0,FN19=0),0,MIN((VLOOKUP($D19,SALERYCODE,3,0))*(IF($D19=6,FN19,FM19))*((MIN((VLOOKUP($D19,SALERYCODE,5,0)),(IF($D19=6,FM19,FN19))))),MIN((VLOOKUP($D19,SALERYCODE,3,0)),(FK19+FL19))*(IF($D19=6,FN19,((MIN((VLOOKUP($D19,SALERYCODE,5,0)),FN19)))))))))/IF(AND($D19=2,'ראשי-פרטים כלליים וריכוז הוצאות'!$D$68&lt;&gt;4),1.2,1)</f>
        <v>0</v>
      </c>
      <c r="FQ19" s="263"/>
      <c r="FR19" s="264"/>
      <c r="FS19" s="265"/>
      <c r="FT19" s="266"/>
      <c r="FU19" s="267">
        <f t="shared" si="69"/>
        <v>0</v>
      </c>
      <c r="FV19" s="260">
        <f>+(IF(OR($B19=0,$C19=0,$D19=0,$DC$2&gt;$OE$1),0,IF(OR(FQ19=0,FS19=0,FT19=0),0,MIN((VLOOKUP($D19,SALERYCODE,3,0))*(IF($D19=6,FT19,FS19))*((MIN((VLOOKUP($D19,SALERYCODE,5,0)),(IF($D19=6,FS19,FT19))))),MIN((VLOOKUP($D19,SALERYCODE,3,0)),(FQ19+FR19))*(IF($D19=6,FT19,((MIN((VLOOKUP($D19,SALERYCODE,5,0)),FT19)))))))))/IF(AND($D19=2,'ראשי-פרטים כלליים וריכוז הוצאות'!$D$68&lt;&gt;4),1.2,1)</f>
        <v>0</v>
      </c>
      <c r="FW19" s="263"/>
      <c r="FX19" s="264"/>
      <c r="FY19" s="265"/>
      <c r="FZ19" s="266"/>
      <c r="GA19" s="267">
        <f t="shared" si="70"/>
        <v>0</v>
      </c>
      <c r="GB19" s="260">
        <f>+(IF(OR($B19=0,$C19=0,$D19=0,$DC$2&gt;$OE$1),0,IF(OR(FW19=0,FY19=0,FZ19=0),0,MIN((VLOOKUP($D19,SALERYCODE,3,0))*(IF($D19=6,FZ19,FY19))*((MIN((VLOOKUP($D19,SALERYCODE,5,0)),(IF($D19=6,FY19,FZ19))))),MIN((VLOOKUP($D19,SALERYCODE,3,0)),(FW19+FX19))*(IF($D19=6,FZ19,((MIN((VLOOKUP($D19,SALERYCODE,5,0)),FZ19)))))))))/IF(AND($D19=2,'ראשי-פרטים כלליים וריכוז הוצאות'!$D$68&lt;&gt;4),1.2,1)</f>
        <v>0</v>
      </c>
      <c r="GC19" s="263"/>
      <c r="GD19" s="264"/>
      <c r="GE19" s="265"/>
      <c r="GF19" s="266"/>
      <c r="GG19" s="267">
        <f t="shared" si="71"/>
        <v>0</v>
      </c>
      <c r="GH19" s="260">
        <f>+(IF(OR($B19=0,$C19=0,$D19=0,$DC$2&gt;$OE$1),0,IF(OR(GC19=0,GE19=0,GF19=0),0,MIN((VLOOKUP($D19,SALERYCODE,3,0))*(IF($D19=6,GF19,GE19))*((MIN((VLOOKUP($D19,SALERYCODE,5,0)),(IF($D19=6,GE19,GF19))))),MIN((VLOOKUP($D19,SALERYCODE,3,0)),(GC19+GD19))*(IF($D19=6,GF19,((MIN((VLOOKUP($D19,SALERYCODE,5,0)),GF19)))))))))/IF(AND($D19=2,'ראשי-פרטים כלליים וריכוז הוצאות'!$D$68&lt;&gt;4),1.2,1)</f>
        <v>0</v>
      </c>
      <c r="GI19" s="263"/>
      <c r="GJ19" s="264"/>
      <c r="GK19" s="265"/>
      <c r="GL19" s="266"/>
      <c r="GM19" s="267">
        <f t="shared" si="72"/>
        <v>0</v>
      </c>
      <c r="GN19" s="260">
        <f>+(IF(OR($B19=0,$C19=0,$D19=0,$DC$2&gt;$OE$1),0,IF(OR(GI19=0,GK19=0,GL19=0),0,MIN((VLOOKUP($D19,SALERYCODE,3,0))*(IF($D19=6,GL19,GK19))*((MIN((VLOOKUP($D19,SALERYCODE,5,0)),(IF($D19=6,GK19,GL19))))),MIN((VLOOKUP($D19,SALERYCODE,3,0)),(GI19+GJ19))*(IF($D19=6,GL19,((MIN((VLOOKUP($D19,SALERYCODE,5,0)),GL19)))))))))/IF(AND($D19=2,'ראשי-פרטים כלליים וריכוז הוצאות'!$D$68&lt;&gt;4),1.2,1)</f>
        <v>0</v>
      </c>
      <c r="GO19" s="263"/>
      <c r="GP19" s="264"/>
      <c r="GQ19" s="265"/>
      <c r="GR19" s="266"/>
      <c r="GS19" s="267">
        <f t="shared" si="73"/>
        <v>0</v>
      </c>
      <c r="GT19" s="260">
        <f>+(IF(OR($B19=0,$C19=0,$D19=0,$DC$2&gt;$OE$1),0,IF(OR(GO19=0,GQ19=0,GR19=0),0,MIN((VLOOKUP($D19,SALERYCODE,3,0))*(IF($D19=6,GR19,GQ19))*((MIN((VLOOKUP($D19,SALERYCODE,5,0)),(IF($D19=6,GQ19,GR19))))),MIN((VLOOKUP($D19,SALERYCODE,3,0)),(GO19+GP19))*(IF($D19=6,GR19,((MIN((VLOOKUP($D19,SALERYCODE,5,0)),GR19)))))))))/IF(AND($D19=2,'ראשי-פרטים כלליים וריכוז הוצאות'!$D$68&lt;&gt;4),1.2,1)</f>
        <v>0</v>
      </c>
      <c r="GU19" s="263"/>
      <c r="GV19" s="264"/>
      <c r="GW19" s="265"/>
      <c r="GX19" s="266"/>
      <c r="GY19" s="267">
        <f t="shared" si="74"/>
        <v>0</v>
      </c>
      <c r="GZ19" s="260">
        <f>+(IF(OR($B19=0,$C19=0,$D19=0,$DC$2&gt;$OE$1),0,IF(OR(GU19=0,GW19=0,GX19=0),0,MIN((VLOOKUP($D19,SALERYCODE,3,0))*(IF($D19=6,GX19,GW19))*((MIN((VLOOKUP($D19,SALERYCODE,5,0)),(IF($D19=6,GW19,GX19))))),MIN((VLOOKUP($D19,SALERYCODE,3,0)),(GU19+GV19))*(IF($D19=6,GX19,((MIN((VLOOKUP($D19,SALERYCODE,5,0)),GX19)))))))))/IF(AND($D19=2,'ראשי-פרטים כלליים וריכוז הוצאות'!$D$68&lt;&gt;4),1.2,1)</f>
        <v>0</v>
      </c>
      <c r="HA19" s="263"/>
      <c r="HB19" s="264"/>
      <c r="HC19" s="265"/>
      <c r="HD19" s="266"/>
      <c r="HE19" s="267">
        <f t="shared" si="75"/>
        <v>0</v>
      </c>
      <c r="HF19" s="260">
        <f>+(IF(OR($B19=0,$C19=0,$D19=0,$DC$2&gt;$OE$1),0,IF(OR(HA19=0,HC19=0,HD19=0),0,MIN((VLOOKUP($D19,SALERYCODE,3,0))*(IF($D19=6,HD19,HC19))*((MIN((VLOOKUP($D19,SALERYCODE,5,0)),(IF($D19=6,HC19,HD19))))),MIN((VLOOKUP($D19,SALERYCODE,3,0)),(HA19+HB19))*(IF($D19=6,HD19,((MIN((VLOOKUP($D19,SALERYCODE,5,0)),HD19)))))))))/IF(AND($D19=2,'ראשי-פרטים כלליים וריכוז הוצאות'!$D$68&lt;&gt;4),1.2,1)</f>
        <v>0</v>
      </c>
      <c r="HG19" s="263"/>
      <c r="HH19" s="264"/>
      <c r="HI19" s="265"/>
      <c r="HJ19" s="266"/>
      <c r="HK19" s="267">
        <f t="shared" si="76"/>
        <v>0</v>
      </c>
      <c r="HL19" s="260">
        <f>+(IF(OR($B19=0,$C19=0,$D19=0,$DC$2&gt;$OE$1),0,IF(OR(HG19=0,HI19=0,HJ19=0),0,MIN((VLOOKUP($D19,SALERYCODE,3,0))*(IF($D19=6,HJ19,HI19))*((MIN((VLOOKUP($D19,SALERYCODE,5,0)),(IF($D19=6,HI19,HJ19))))),MIN((VLOOKUP($D19,SALERYCODE,3,0)),(HG19+HH19))*(IF($D19=6,HJ19,((MIN((VLOOKUP($D19,SALERYCODE,5,0)),HJ19)))))))))/IF(AND($D19=2,'ראשי-פרטים כלליים וריכוז הוצאות'!$D$68&lt;&gt;4),1.2,1)</f>
        <v>0</v>
      </c>
      <c r="HM19" s="263"/>
      <c r="HN19" s="264"/>
      <c r="HO19" s="265"/>
      <c r="HP19" s="266"/>
      <c r="HQ19" s="267">
        <f t="shared" si="77"/>
        <v>0</v>
      </c>
      <c r="HR19" s="260">
        <f>+(IF(OR($B19=0,$C19=0,$D19=0,$DC$2&gt;$OE$1),0,IF(OR(HM19=0,HO19=0,HP19=0),0,MIN((VLOOKUP($D19,SALERYCODE,3,0))*(IF($D19=6,HP19,HO19))*((MIN((VLOOKUP($D19,SALERYCODE,5,0)),(IF($D19=6,HO19,HP19))))),MIN((VLOOKUP($D19,SALERYCODE,3,0)),(HM19+HN19))*(IF($D19=6,HP19,((MIN((VLOOKUP($D19,SALERYCODE,5,0)),HP19)))))))))/IF(AND($D19=2,'ראשי-פרטים כלליים וריכוז הוצאות'!$D$68&lt;&gt;4),1.2,1)</f>
        <v>0</v>
      </c>
      <c r="HS19" s="263"/>
      <c r="HT19" s="264"/>
      <c r="HU19" s="265"/>
      <c r="HV19" s="266"/>
      <c r="HW19" s="267">
        <f t="shared" si="78"/>
        <v>0</v>
      </c>
      <c r="HX19" s="260">
        <f>+(IF(OR($B19=0,$C19=0,$D19=0,$DC$2&gt;$OE$1),0,IF(OR(HS19=0,HU19=0,HV19=0),0,MIN((VLOOKUP($D19,SALERYCODE,3,0))*(IF($D19=6,HV19,HU19))*((MIN((VLOOKUP($D19,SALERYCODE,5,0)),(IF($D19=6,HU19,HV19))))),MIN((VLOOKUP($D19,SALERYCODE,3,0)),(HS19+HT19))*(IF($D19=6,HV19,((MIN((VLOOKUP($D19,SALERYCODE,5,0)),HV19)))))))))/IF(AND($D19=2,'ראשי-פרטים כלליים וריכוז הוצאות'!$D$68&lt;&gt;4),1.2,1)</f>
        <v>0</v>
      </c>
      <c r="HY19" s="263"/>
      <c r="HZ19" s="264"/>
      <c r="IA19" s="265"/>
      <c r="IB19" s="266"/>
      <c r="IC19" s="267">
        <f t="shared" si="79"/>
        <v>0</v>
      </c>
      <c r="ID19" s="260">
        <f>+(IF(OR($B19=0,$C19=0,$D19=0,$DC$2&gt;$OE$1),0,IF(OR(HY19=0,IA19=0,IB19=0),0,MIN((VLOOKUP($D19,SALERYCODE,3,0))*(IF($D19=6,IB19,IA19))*((MIN((VLOOKUP($D19,SALERYCODE,5,0)),(IF($D19=6,IA19,IB19))))),MIN((VLOOKUP($D19,SALERYCODE,3,0)),(HY19+HZ19))*(IF($D19=6,IB19,((MIN((VLOOKUP($D19,SALERYCODE,5,0)),IB19)))))))))/IF(AND($D19=2,'ראשי-פרטים כלליים וריכוז הוצאות'!$D$68&lt;&gt;4),1.2,1)</f>
        <v>0</v>
      </c>
      <c r="IE19" s="263"/>
      <c r="IF19" s="264"/>
      <c r="IG19" s="265"/>
      <c r="IH19" s="266"/>
      <c r="II19" s="267">
        <f t="shared" si="80"/>
        <v>0</v>
      </c>
      <c r="IJ19" s="260">
        <f>+(IF(OR($B19=0,$C19=0,$D19=0,$DC$2&gt;$OE$1),0,IF(OR(IE19=0,IG19=0,IH19=0),0,MIN((VLOOKUP($D19,SALERYCODE,3,0))*(IF($D19=6,IH19,IG19))*((MIN((VLOOKUP($D19,SALERYCODE,5,0)),(IF($D19=6,IG19,IH19))))),MIN((VLOOKUP($D19,SALERYCODE,3,0)),(IE19+IF19))*(IF($D19=6,IH19,((MIN((VLOOKUP($D19,SALERYCODE,5,0)),IH19)))))))))/IF(AND($D19=2,'ראשי-פרטים כלליים וריכוז הוצאות'!$D$68&lt;&gt;4),1.2,1)</f>
        <v>0</v>
      </c>
      <c r="IK19" s="263"/>
      <c r="IL19" s="264"/>
      <c r="IM19" s="265"/>
      <c r="IN19" s="266"/>
      <c r="IO19" s="267">
        <f t="shared" si="81"/>
        <v>0</v>
      </c>
      <c r="IP19" s="260">
        <f>+(IF(OR($B19=0,$C19=0,$D19=0,$DC$2&gt;$OE$1),0,IF(OR(IK19=0,IM19=0,IN19=0),0,MIN((VLOOKUP($D19,SALERYCODE,3,0))*(IF($D19=6,IN19,IM19))*((MIN((VLOOKUP($D19,SALERYCODE,5,0)),(IF($D19=6,IM19,IN19))))),MIN((VLOOKUP($D19,SALERYCODE,3,0)),(IK19+IL19))*(IF($D19=6,IN19,((MIN((VLOOKUP($D19,SALERYCODE,5,0)),IN19)))))))))/IF(AND($D19=2,'ראשי-פרטים כלליים וריכוז הוצאות'!$D$68&lt;&gt;4),1.2,1)</f>
        <v>0</v>
      </c>
      <c r="IQ19" s="263"/>
      <c r="IR19" s="264"/>
      <c r="IS19" s="265"/>
      <c r="IT19" s="266"/>
      <c r="IU19" s="267">
        <f t="shared" si="82"/>
        <v>0</v>
      </c>
      <c r="IV19" s="260">
        <f>+(IF(OR($B19=0,$C19=0,$D19=0,$DC$2&gt;$OE$1),0,IF(OR(IQ19=0,IS19=0,IT19=0),0,MIN((VLOOKUP($D19,SALERYCODE,3,0))*(IF($D19=6,IT19,IS19))*((MIN((VLOOKUP($D19,SALERYCODE,5,0)),(IF($D19=6,IS19,IT19))))),MIN((VLOOKUP($D19,SALERYCODE,3,0)),(IQ19+IR19))*(IF($D19=6,IT19,((MIN((VLOOKUP($D19,SALERYCODE,5,0)),IT19)))))))))/IF(AND($D19=2,'ראשי-פרטים כלליים וריכוז הוצאות'!$D$68&lt;&gt;4),1.2,1)</f>
        <v>0</v>
      </c>
      <c r="IW19" s="263"/>
      <c r="IX19" s="264"/>
      <c r="IY19" s="265"/>
      <c r="IZ19" s="266"/>
      <c r="JA19" s="267">
        <f t="shared" si="83"/>
        <v>0</v>
      </c>
      <c r="JB19" s="260">
        <f>+(IF(OR($B19=0,$C19=0,$D19=0,$DC$2&gt;$OE$1),0,IF(OR(IW19=0,IY19=0,IZ19=0),0,MIN((VLOOKUP($D19,SALERYCODE,3,0))*(IF($D19=6,IZ19,IY19))*((MIN((VLOOKUP($D19,SALERYCODE,5,0)),(IF($D19=6,IY19,IZ19))))),MIN((VLOOKUP($D19,SALERYCODE,3,0)),(IW19+IX19))*(IF($D19=6,IZ19,((MIN((VLOOKUP($D19,SALERYCODE,5,0)),IZ19)))))))))/IF(AND($D19=2,'ראשי-פרטים כלליים וריכוז הוצאות'!$D$68&lt;&gt;4),1.2,1)</f>
        <v>0</v>
      </c>
      <c r="JC19" s="263"/>
      <c r="JD19" s="264"/>
      <c r="JE19" s="265"/>
      <c r="JF19" s="266"/>
      <c r="JG19" s="267">
        <f t="shared" si="84"/>
        <v>0</v>
      </c>
      <c r="JH19" s="260">
        <f>+(IF(OR($B19=0,$C19=0,$D19=0,$DC$2&gt;$OE$1),0,IF(OR(JC19=0,JE19=0,JF19=0),0,MIN((VLOOKUP($D19,SALERYCODE,3,0))*(IF($D19=6,JF19,JE19))*((MIN((VLOOKUP($D19,SALERYCODE,5,0)),(IF($D19=6,JE19,JF19))))),MIN((VLOOKUP($D19,SALERYCODE,3,0)),(JC19+JD19))*(IF($D19=6,JF19,((MIN((VLOOKUP($D19,SALERYCODE,5,0)),JF19)))))))))/IF(AND($D19=2,'ראשי-פרטים כלליים וריכוז הוצאות'!$D$68&lt;&gt;4),1.2,1)</f>
        <v>0</v>
      </c>
      <c r="JI19" s="263"/>
      <c r="JJ19" s="264"/>
      <c r="JK19" s="265"/>
      <c r="JL19" s="266"/>
      <c r="JM19" s="267">
        <f t="shared" si="85"/>
        <v>0</v>
      </c>
      <c r="JN19" s="260">
        <f>+(IF(OR($B19=0,$C19=0,$D19=0,$DC$2&gt;$OE$1),0,IF(OR(JI19=0,JK19=0,JL19=0),0,MIN((VLOOKUP($D19,SALERYCODE,3,0))*(IF($D19=6,JL19,JK19))*((MIN((VLOOKUP($D19,SALERYCODE,5,0)),(IF($D19=6,JK19,JL19))))),MIN((VLOOKUP($D19,SALERYCODE,3,0)),(JI19+JJ19))*(IF($D19=6,JL19,((MIN((VLOOKUP($D19,SALERYCODE,5,0)),JL19)))))))))/IF(AND($D19=2,'ראשי-פרטים כלליים וריכוז הוצאות'!$D$68&lt;&gt;4),1.2,1)</f>
        <v>0</v>
      </c>
      <c r="JO19" s="263"/>
      <c r="JP19" s="264"/>
      <c r="JQ19" s="265"/>
      <c r="JR19" s="266"/>
      <c r="JS19" s="267">
        <f t="shared" si="86"/>
        <v>0</v>
      </c>
      <c r="JT19" s="260">
        <f>+(IF(OR($B19=0,$C19=0,$D19=0,$DC$2&gt;$OE$1),0,IF(OR(JO19=0,JQ19=0,JR19=0),0,MIN((VLOOKUP($D19,SALERYCODE,3,0))*(IF($D19=6,JR19,JQ19))*((MIN((VLOOKUP($D19,SALERYCODE,5,0)),(IF($D19=6,JQ19,JR19))))),MIN((VLOOKUP($D19,SALERYCODE,3,0)),(JO19+JP19))*(IF($D19=6,JR19,((MIN((VLOOKUP($D19,SALERYCODE,5,0)),JR19)))))))))/IF(AND($D19=2,'ראשי-פרטים כלליים וריכוז הוצאות'!$D$68&lt;&gt;4),1.2,1)</f>
        <v>0</v>
      </c>
      <c r="JU19" s="263"/>
      <c r="JV19" s="264"/>
      <c r="JW19" s="265"/>
      <c r="JX19" s="266"/>
      <c r="JY19" s="267">
        <f t="shared" si="87"/>
        <v>0</v>
      </c>
      <c r="JZ19" s="260">
        <f>+(IF(OR($B19=0,$C19=0,$D19=0,$DC$2&gt;$OE$1),0,IF(OR(JU19=0,JW19=0,JX19=0),0,MIN((VLOOKUP($D19,SALERYCODE,3,0))*(IF($D19=6,JX19,JW19))*((MIN((VLOOKUP($D19,SALERYCODE,5,0)),(IF($D19=6,JW19,JX19))))),MIN((VLOOKUP($D19,SALERYCODE,3,0)),(JU19+JV19))*(IF($D19=6,JX19,((MIN((VLOOKUP($D19,SALERYCODE,5,0)),JX19)))))))))/IF(AND($D19=2,'ראשי-פרטים כלליים וריכוז הוצאות'!$D$68&lt;&gt;4),1.2,1)</f>
        <v>0</v>
      </c>
      <c r="KA19" s="263"/>
      <c r="KB19" s="264"/>
      <c r="KC19" s="265"/>
      <c r="KD19" s="266"/>
      <c r="KE19" s="267">
        <f t="shared" si="88"/>
        <v>0</v>
      </c>
      <c r="KF19" s="260">
        <f>+(IF(OR($B19=0,$C19=0,$D19=0,$DC$2&gt;$OE$1),0,IF(OR(KA19=0,KC19=0,KD19=0),0,MIN((VLOOKUP($D19,SALERYCODE,3,0))*(IF($D19=6,KD19,KC19))*((MIN((VLOOKUP($D19,SALERYCODE,5,0)),(IF($D19=6,KC19,KD19))))),MIN((VLOOKUP($D19,SALERYCODE,3,0)),(KA19+KB19))*(IF($D19=6,KD19,((MIN((VLOOKUP($D19,SALERYCODE,5,0)),KD19)))))))))/IF(AND($D19=2,'ראשי-פרטים כלליים וריכוז הוצאות'!$D$68&lt;&gt;4),1.2,1)</f>
        <v>0</v>
      </c>
      <c r="KG19" s="263"/>
      <c r="KH19" s="264"/>
      <c r="KI19" s="265"/>
      <c r="KJ19" s="266"/>
      <c r="KK19" s="267">
        <f t="shared" si="89"/>
        <v>0</v>
      </c>
      <c r="KL19" s="260">
        <f>+(IF(OR($B19=0,$C19=0,$D19=0,$DC$2&gt;$OE$1),0,IF(OR(KG19=0,KI19=0,KJ19=0),0,MIN((VLOOKUP($D19,SALERYCODE,3,0))*(IF($D19=6,KJ19,KI19))*((MIN((VLOOKUP($D19,SALERYCODE,5,0)),(IF($D19=6,KI19,KJ19))))),MIN((VLOOKUP($D19,SALERYCODE,3,0)),(KG19+KH19))*(IF($D19=6,KJ19,((MIN((VLOOKUP($D19,SALERYCODE,5,0)),KJ19)))))))))/IF(AND($D19=2,'ראשי-פרטים כלליים וריכוז הוצאות'!$D$68&lt;&gt;4),1.2,1)</f>
        <v>0</v>
      </c>
      <c r="KM19" s="263"/>
      <c r="KN19" s="264"/>
      <c r="KO19" s="265"/>
      <c r="KP19" s="266"/>
      <c r="KQ19" s="267">
        <f t="shared" si="90"/>
        <v>0</v>
      </c>
      <c r="KR19" s="260">
        <f>+(IF(OR($B19=0,$C19=0,$D19=0,$DC$2&gt;$OE$1),0,IF(OR(KM19=0,KO19=0,KP19=0),0,MIN((VLOOKUP($D19,SALERYCODE,3,0))*(IF($D19=6,KP19,KO19))*((MIN((VLOOKUP($D19,SALERYCODE,5,0)),(IF($D19=6,KO19,KP19))))),MIN((VLOOKUP($D19,SALERYCODE,3,0)),(KM19+KN19))*(IF($D19=6,KP19,((MIN((VLOOKUP($D19,SALERYCODE,5,0)),KP19)))))))))/IF(AND($D19=2,'ראשי-פרטים כלליים וריכוז הוצאות'!$D$68&lt;&gt;4),1.2,1)</f>
        <v>0</v>
      </c>
      <c r="KS19" s="263"/>
      <c r="KT19" s="264"/>
      <c r="KU19" s="265"/>
      <c r="KV19" s="266"/>
      <c r="KW19" s="267">
        <f t="shared" si="91"/>
        <v>0</v>
      </c>
      <c r="KX19" s="260">
        <f>+(IF(OR($B19=0,$C19=0,$D19=0,$DC$2&gt;$OE$1),0,IF(OR(KS19=0,KU19=0,KV19=0),0,MIN((VLOOKUP($D19,SALERYCODE,3,0))*(IF($D19=6,KV19,KU19))*((MIN((VLOOKUP($D19,SALERYCODE,5,0)),(IF($D19=6,KU19,KV19))))),MIN((VLOOKUP($D19,SALERYCODE,3,0)),(KS19+KT19))*(IF($D19=6,KV19,((MIN((VLOOKUP($D19,SALERYCODE,5,0)),KV19)))))))))/IF(AND($D19=2,'ראשי-פרטים כלליים וריכוז הוצאות'!$D$68&lt;&gt;4),1.2,1)</f>
        <v>0</v>
      </c>
      <c r="KY19" s="263"/>
      <c r="KZ19" s="264"/>
      <c r="LA19" s="265"/>
      <c r="LB19" s="266"/>
      <c r="LC19" s="267">
        <f t="shared" si="92"/>
        <v>0</v>
      </c>
      <c r="LD19" s="260">
        <f>+(IF(OR($B19=0,$C19=0,$D19=0,$DC$2&gt;$OE$1),0,IF(OR(KY19=0,LA19=0,LB19=0),0,MIN((VLOOKUP($D19,SALERYCODE,3,0))*(IF($D19=6,LB19,LA19))*((MIN((VLOOKUP($D19,SALERYCODE,5,0)),(IF($D19=6,LA19,LB19))))),MIN((VLOOKUP($D19,SALERYCODE,3,0)),(KY19+KZ19))*(IF($D19=6,LB19,((MIN((VLOOKUP($D19,SALERYCODE,5,0)),LB19)))))))))/IF(AND($D19=2,'ראשי-פרטים כלליים וריכוז הוצאות'!$D$68&lt;&gt;4),1.2,1)</f>
        <v>0</v>
      </c>
      <c r="LE19" s="263"/>
      <c r="LF19" s="264"/>
      <c r="LG19" s="265"/>
      <c r="LH19" s="266"/>
      <c r="LI19" s="267">
        <f t="shared" si="93"/>
        <v>0</v>
      </c>
      <c r="LJ19" s="260">
        <f>+(IF(OR($B19=0,$C19=0,$D19=0,$DC$2&gt;$OE$1),0,IF(OR(LE19=0,LG19=0,LH19=0),0,MIN((VLOOKUP($D19,SALERYCODE,3,0))*(IF($D19=6,LH19,LG19))*((MIN((VLOOKUP($D19,SALERYCODE,5,0)),(IF($D19=6,LG19,LH19))))),MIN((VLOOKUP($D19,SALERYCODE,3,0)),(LE19+LF19))*(IF($D19=6,LH19,((MIN((VLOOKUP($D19,SALERYCODE,5,0)),LH19)))))))))/IF(AND($D19=2,'ראשי-פרטים כלליים וריכוז הוצאות'!$D$68&lt;&gt;4),1.2,1)</f>
        <v>0</v>
      </c>
      <c r="LK19" s="263"/>
      <c r="LL19" s="264"/>
      <c r="LM19" s="265"/>
      <c r="LN19" s="266"/>
      <c r="LO19" s="267">
        <f t="shared" si="94"/>
        <v>0</v>
      </c>
      <c r="LP19" s="260">
        <f>+(IF(OR($B19=0,$C19=0,$D19=0,$DC$2&gt;$OE$1),0,IF(OR(LK19=0,LM19=0,LN19=0),0,MIN((VLOOKUP($D19,SALERYCODE,3,0))*(IF($D19=6,LN19,LM19))*((MIN((VLOOKUP($D19,SALERYCODE,5,0)),(IF($D19=6,LM19,LN19))))),MIN((VLOOKUP($D19,SALERYCODE,3,0)),(LK19+LL19))*(IF($D19=6,LN19,((MIN((VLOOKUP($D19,SALERYCODE,5,0)),LN19)))))))))/IF(AND($D19=2,'ראשי-פרטים כלליים וריכוז הוצאות'!$D$68&lt;&gt;4),1.2,1)</f>
        <v>0</v>
      </c>
      <c r="LQ19" s="263"/>
      <c r="LR19" s="264"/>
      <c r="LS19" s="265"/>
      <c r="LT19" s="266"/>
      <c r="LU19" s="267">
        <f t="shared" si="95"/>
        <v>0</v>
      </c>
      <c r="LV19" s="260">
        <f>+(IF(OR($B19=0,$C19=0,$D19=0,$DC$2&gt;$OE$1),0,IF(OR(LQ19=0,LS19=0,LT19=0),0,MIN((VLOOKUP($D19,SALERYCODE,3,0))*(IF($D19=6,LT19,LS19))*((MIN((VLOOKUP($D19,SALERYCODE,5,0)),(IF($D19=6,LS19,LT19))))),MIN((VLOOKUP($D19,SALERYCODE,3,0)),(LQ19+LR19))*(IF($D19=6,LT19,((MIN((VLOOKUP($D19,SALERYCODE,5,0)),LT19)))))))))/IF(AND($D19=2,'ראשי-פרטים כלליים וריכוז הוצאות'!$D$68&lt;&gt;4),1.2,1)</f>
        <v>0</v>
      </c>
      <c r="LW19" s="263"/>
      <c r="LX19" s="264"/>
      <c r="LY19" s="265"/>
      <c r="LZ19" s="266"/>
      <c r="MA19" s="267">
        <f t="shared" si="96"/>
        <v>0</v>
      </c>
      <c r="MB19" s="260">
        <f>+(IF(OR($B19=0,$C19=0,$D19=0,$DC$2&gt;$OE$1),0,IF(OR(LW19=0,LY19=0,LZ19=0),0,MIN((VLOOKUP($D19,SALERYCODE,3,0))*(IF($D19=6,LZ19,LY19))*((MIN((VLOOKUP($D19,SALERYCODE,5,0)),(IF($D19=6,LY19,LZ19))))),MIN((VLOOKUP($D19,SALERYCODE,3,0)),(LW19+LX19))*(IF($D19=6,LZ19,((MIN((VLOOKUP($D19,SALERYCODE,5,0)),LZ19)))))))))/IF(AND($D19=2,'ראשי-פרטים כלליים וריכוז הוצאות'!$D$68&lt;&gt;4),1.2,1)</f>
        <v>0</v>
      </c>
      <c r="MC19" s="263"/>
      <c r="MD19" s="264"/>
      <c r="ME19" s="265"/>
      <c r="MF19" s="266"/>
      <c r="MG19" s="267">
        <f t="shared" si="97"/>
        <v>0</v>
      </c>
      <c r="MH19" s="260">
        <f>+(IF(OR($B19=0,$C19=0,$D19=0,$DC$2&gt;$OE$1),0,IF(OR(MC19=0,ME19=0,MF19=0),0,MIN((VLOOKUP($D19,SALERYCODE,3,0))*(IF($D19=6,MF19,ME19))*((MIN((VLOOKUP($D19,SALERYCODE,5,0)),(IF($D19=6,ME19,MF19))))),MIN((VLOOKUP($D19,SALERYCODE,3,0)),(MC19+MD19))*(IF($D19=6,MF19,((MIN((VLOOKUP($D19,SALERYCODE,5,0)),MF19)))))))))/IF(AND($D19=2,'ראשי-פרטים כלליים וריכוז הוצאות'!$D$68&lt;&gt;4),1.2,1)</f>
        <v>0</v>
      </c>
      <c r="MI19" s="263"/>
      <c r="MJ19" s="264"/>
      <c r="MK19" s="265"/>
      <c r="ML19" s="266"/>
      <c r="MM19" s="267">
        <f t="shared" si="98"/>
        <v>0</v>
      </c>
      <c r="MN19" s="260">
        <f>+(IF(OR($B19=0,$C19=0,$D19=0,$DC$2&gt;$OE$1),0,IF(OR(MI19=0,MK19=0,ML19=0),0,MIN((VLOOKUP($D19,SALERYCODE,3,0))*(IF($D19=6,ML19,MK19))*((MIN((VLOOKUP($D19,SALERYCODE,5,0)),(IF($D19=6,MK19,ML19))))),MIN((VLOOKUP($D19,SALERYCODE,3,0)),(MI19+MJ19))*(IF($D19=6,ML19,((MIN((VLOOKUP($D19,SALERYCODE,5,0)),ML19)))))))))/IF(AND($D19=2,'ראשי-פרטים כלליים וריכוז הוצאות'!$D$68&lt;&gt;4),1.2,1)</f>
        <v>0</v>
      </c>
      <c r="MO19" s="263"/>
      <c r="MP19" s="264"/>
      <c r="MQ19" s="265"/>
      <c r="MR19" s="266"/>
      <c r="MS19" s="267">
        <f t="shared" si="99"/>
        <v>0</v>
      </c>
      <c r="MT19" s="260">
        <f>+(IF(OR($B19=0,$C19=0,$D19=0,$DC$2&gt;$OE$1),0,IF(OR(MO19=0,MQ19=0,MR19=0),0,MIN((VLOOKUP($D19,SALERYCODE,3,0))*(IF($D19=6,MR19,MQ19))*((MIN((VLOOKUP($D19,SALERYCODE,5,0)),(IF($D19=6,MQ19,MR19))))),MIN((VLOOKUP($D19,SALERYCODE,3,0)),(MO19+MP19))*(IF($D19=6,MR19,((MIN((VLOOKUP($D19,SALERYCODE,5,0)),MR19)))))))))/IF(AND($D19=2,'ראשי-פרטים כלליים וריכוז הוצאות'!$D$68&lt;&gt;4),1.2,1)</f>
        <v>0</v>
      </c>
      <c r="MU19" s="263"/>
      <c r="MV19" s="264"/>
      <c r="MW19" s="265"/>
      <c r="MX19" s="266"/>
      <c r="MY19" s="267">
        <f t="shared" si="100"/>
        <v>0</v>
      </c>
      <c r="MZ19" s="260">
        <f>+(IF(OR($B19=0,$C19=0,$D19=0,$DC$2&gt;$OE$1),0,IF(OR(MU19=0,MW19=0,MX19=0),0,MIN((VLOOKUP($D19,SALERYCODE,3,0))*(IF($D19=6,MX19,MW19))*((MIN((VLOOKUP($D19,SALERYCODE,5,0)),(IF($D19=6,MW19,MX19))))),MIN((VLOOKUP($D19,SALERYCODE,3,0)),(MU19+MV19))*(IF($D19=6,MX19,((MIN((VLOOKUP($D19,SALERYCODE,5,0)),MX19)))))))))/IF(AND($D19=2,'ראשי-פרטים כלליים וריכוז הוצאות'!$D$68&lt;&gt;4),1.2,1)</f>
        <v>0</v>
      </c>
      <c r="NA19" s="263"/>
      <c r="NB19" s="264"/>
      <c r="NC19" s="265"/>
      <c r="ND19" s="266"/>
      <c r="NE19" s="267">
        <f t="shared" si="101"/>
        <v>0</v>
      </c>
      <c r="NF19" s="260">
        <f>+(IF(OR($B19=0,$C19=0,$D19=0,$DC$2&gt;$OE$1),0,IF(OR(NA19=0,NC19=0,ND19=0),0,MIN((VLOOKUP($D19,SALERYCODE,3,0))*(IF($D19=6,ND19,NC19))*((MIN((VLOOKUP($D19,SALERYCODE,5,0)),(IF($D19=6,NC19,ND19))))),MIN((VLOOKUP($D19,SALERYCODE,3,0)),(NA19+NB19))*(IF($D19=6,ND19,((MIN((VLOOKUP($D19,SALERYCODE,5,0)),ND19)))))))))/IF(AND($D19=2,'ראשי-פרטים כלליים וריכוז הוצאות'!$D$68&lt;&gt;4),1.2,1)</f>
        <v>0</v>
      </c>
      <c r="NG19" s="263"/>
      <c r="NH19" s="264"/>
      <c r="NI19" s="265"/>
      <c r="NJ19" s="266"/>
      <c r="NK19" s="267">
        <f t="shared" si="102"/>
        <v>0</v>
      </c>
      <c r="NL19" s="260">
        <f>+(IF(OR($B19=0,$C19=0,$D19=0,$DC$2&gt;$OE$1),0,IF(OR(NG19=0,NI19=0,NJ19=0),0,MIN((VLOOKUP($D19,SALERYCODE,3,0))*(IF($D19=6,NJ19,NI19))*((MIN((VLOOKUP($D19,SALERYCODE,5,0)),(IF($D19=6,NI19,NJ19))))),MIN((VLOOKUP($D19,SALERYCODE,3,0)),(NG19+NH19))*(IF($D19=6,NJ19,((MIN((VLOOKUP($D19,SALERYCODE,5,0)),NJ19)))))))))/IF(AND($D19=2,'ראשי-פרטים כלליים וריכוז הוצאות'!$D$68&lt;&gt;4),1.2,1)</f>
        <v>0</v>
      </c>
      <c r="NM19" s="263"/>
      <c r="NN19" s="264"/>
      <c r="NO19" s="265"/>
      <c r="NP19" s="266"/>
      <c r="NQ19" s="267">
        <f t="shared" si="103"/>
        <v>0</v>
      </c>
      <c r="NR19" s="260">
        <f>+(IF(OR($B19=0,$C19=0,$D19=0,$DC$2&gt;$OE$1),0,IF(OR(NM19=0,NO19=0,NP19=0),0,MIN((VLOOKUP($D19,SALERYCODE,3,0))*(IF($D19=6,NP19,NO19))*((MIN((VLOOKUP($D19,SALERYCODE,5,0)),(IF($D19=6,NO19,NP19))))),MIN((VLOOKUP($D19,SALERYCODE,3,0)),(NM19+NN19))*(IF($D19=6,NP19,((MIN((VLOOKUP($D19,SALERYCODE,5,0)),NP19)))))))))/IF(AND($D19=2,'ראשי-פרטים כלליים וריכוז הוצאות'!$D$68&lt;&gt;4),1.2,1)</f>
        <v>0</v>
      </c>
      <c r="NS19" s="263"/>
      <c r="NT19" s="264"/>
      <c r="NU19" s="265"/>
      <c r="NV19" s="266"/>
      <c r="NW19" s="267">
        <f t="shared" si="104"/>
        <v>0</v>
      </c>
      <c r="NX19" s="260">
        <f>+(IF(OR($B19=0,$C19=0,$D19=0,$DC$2&gt;$OE$1),0,IF(OR(NS19=0,NU19=0,NV19=0),0,MIN((VLOOKUP($D19,SALERYCODE,3,0))*(IF($D19=6,NV19,NU19))*((MIN((VLOOKUP($D19,SALERYCODE,5,0)),(IF($D19=6,NU19,NV19))))),MIN((VLOOKUP($D19,SALERYCODE,3,0)),(NS19+NT19))*(IF($D19=6,NV19,((MIN((VLOOKUP($D19,SALERYCODE,5,0)),NV19)))))))))/IF(AND($D19=2,'ראשי-פרטים כלליים וריכוז הוצאות'!$D$68&lt;&gt;4),1.2,1)</f>
        <v>0</v>
      </c>
      <c r="NY19" s="263"/>
      <c r="NZ19" s="264"/>
      <c r="OA19" s="265"/>
      <c r="OB19" s="266"/>
      <c r="OC19" s="267">
        <f t="shared" si="105"/>
        <v>0</v>
      </c>
      <c r="OD19" s="260">
        <f>+(IF(OR($B19=0,$C19=0,$D19=0,$DC$2&gt;$OE$1),0,IF(OR(NY19=0,OA19=0,OB19=0),0,MIN((VLOOKUP($D19,SALERYCODE,3,0))*(IF($D19=6,OB19,OA19))*((MIN((VLOOKUP($D19,SALERYCODE,5,0)),(IF($D19=6,OA19,OB19))))),MIN((VLOOKUP($D19,SALERYCODE,3,0)),(NY19+NZ19))*(IF($D19=6,OB19,((MIN((VLOOKUP($D19,SALERYCODE,5,0)),OB19)))))))))/IF(AND($D19=2,'ראשי-פרטים כלליים וריכוז הוצאות'!$D$68&lt;&gt;4),1.2,1)</f>
        <v>0</v>
      </c>
      <c r="OE19" s="275">
        <f t="shared" si="111"/>
        <v>0</v>
      </c>
      <c r="OF19" s="283">
        <f t="shared" si="112"/>
        <v>9.9999999999999995E-7</v>
      </c>
      <c r="OG19" s="276">
        <f t="shared" si="113"/>
        <v>0</v>
      </c>
      <c r="OH19" s="275">
        <f t="shared" si="114"/>
        <v>0</v>
      </c>
      <c r="OI19" s="275">
        <v>0</v>
      </c>
      <c r="OJ19" s="258">
        <f t="shared" si="115"/>
        <v>0</v>
      </c>
      <c r="OK19" s="284"/>
      <c r="OL19" s="116">
        <f>MIN(OJ19+OK19*OF19*OE19/$OL$1/IF(AND($D19=2,'ראשי-פרטים כלליים וריכוז הוצאות'!$D$68&lt;&gt;4),1.2,1),IF($D19&gt;0,VLOOKUP($D19,SALERYCODE,3,0)*12*OG19,0))</f>
        <v>0</v>
      </c>
      <c r="OM19" s="95">
        <f t="shared" si="106"/>
        <v>0</v>
      </c>
      <c r="ON19" s="11">
        <f t="shared" si="107"/>
        <v>0</v>
      </c>
      <c r="OO19" s="11">
        <f t="shared" si="108"/>
        <v>0</v>
      </c>
      <c r="OP19" s="22">
        <f t="shared" si="109"/>
        <v>0</v>
      </c>
      <c r="OQ19" s="11">
        <f t="shared" si="110"/>
        <v>0</v>
      </c>
      <c r="OR19" s="11">
        <f t="shared" si="116"/>
        <v>0</v>
      </c>
      <c r="OS19" s="35"/>
      <c r="OT19" s="35"/>
      <c r="OU19" s="43"/>
    </row>
    <row r="20" spans="1:411" ht="24" customHeight="1" x14ac:dyDescent="0.2">
      <c r="A20" s="282">
        <v>17</v>
      </c>
      <c r="B20" s="269"/>
      <c r="C20" s="270"/>
      <c r="D20" s="271"/>
      <c r="E20" s="263"/>
      <c r="F20" s="264"/>
      <c r="G20" s="265"/>
      <c r="H20" s="266"/>
      <c r="I20" s="267">
        <f t="shared" si="41"/>
        <v>0</v>
      </c>
      <c r="J20" s="260">
        <f>(IF(OR($B20=0,$C20=0,$D20=0,$E$2&gt;$OE$1),0,IF(OR($E20=0,$G20=0,$H20=0),0,MIN((VLOOKUP($D20,SALERYCODE,3,0))*(IF($D20=6,$H20,$G20))*((MIN((VLOOKUP($D20,SALERYCODE,5,0)),(IF($D20=6,$G20,$H20))))),MIN((VLOOKUP($D20,SALERYCODE,3,0)),($E20+$F20))*(IF($D20=6,$H20,((MIN((VLOOKUP($D20,SALERYCODE,5,0)),$H20)))))))))/IF(AND($D20=2,'ראשי-פרטים כלליים וריכוז הוצאות'!$D$68&lt;&gt;4),1.2,1)</f>
        <v>0</v>
      </c>
      <c r="K20" s="263"/>
      <c r="L20" s="264"/>
      <c r="M20" s="265"/>
      <c r="N20" s="266"/>
      <c r="O20" s="267">
        <f t="shared" si="42"/>
        <v>0</v>
      </c>
      <c r="P20" s="260">
        <f>+(IF(OR($B20=0,$C20=0,$D20=0,$K$2&gt;$OE$1),0,IF(OR($K20=0,$M20=0,$N20=0),0,MIN((VLOOKUP($D20,SALERYCODE,3,0))*(IF($D20=6,$N20,$M20))*((MIN((VLOOKUP($D20,SALERYCODE,5,0)),(IF($D20=6,$M20,$N20))))),MIN((VLOOKUP($D20,SALERYCODE,3,0)),($K20+$L20))*(IF($D20=6,$N20,((MIN((VLOOKUP($D20,SALERYCODE,5,0)),$N20)))))))))/IF(AND($D20=2,'ראשי-פרטים כלליים וריכוז הוצאות'!$D$68&lt;&gt;4),1.2,1)</f>
        <v>0</v>
      </c>
      <c r="Q20" s="263"/>
      <c r="R20" s="264"/>
      <c r="S20" s="265"/>
      <c r="T20" s="266"/>
      <c r="U20" s="267">
        <f t="shared" si="43"/>
        <v>0</v>
      </c>
      <c r="V20" s="260">
        <f>+(IF(OR($B20=0,$C20=0,$D20=0,$Q$2&gt;$OE$1),0,IF(OR(Q20=0,S20=0,T20=0),0,MIN((VLOOKUP($D20,SALERYCODE,3,0))*(IF($D20=6,T20,S20))*((MIN((VLOOKUP($D20,SALERYCODE,5,0)),(IF($D20=6,S20,T20))))),MIN((VLOOKUP($D20,SALERYCODE,3,0)),(Q20+R20))*(IF($D20=6,T20,((MIN((VLOOKUP($D20,SALERYCODE,5,0)),T20)))))))))/IF(AND($D20=2,'ראשי-פרטים כלליים וריכוז הוצאות'!$D$68&lt;&gt;4),1.2,1)</f>
        <v>0</v>
      </c>
      <c r="W20" s="263"/>
      <c r="X20" s="264"/>
      <c r="Y20" s="265"/>
      <c r="Z20" s="266"/>
      <c r="AA20" s="267">
        <f t="shared" si="44"/>
        <v>0</v>
      </c>
      <c r="AB20" s="260">
        <f>+(IF(OR($B20=0,$C20=0,$D20=0,$W$2&gt;$OE$1),0,IF(OR(W20=0,Y20=0,Z20=0),0,MIN((VLOOKUP($D20,SALERYCODE,3,0))*(IF($D20=6,Z20,Y20))*((MIN((VLOOKUP($D20,SALERYCODE,5,0)),(IF($D20=6,Y20,Z20))))),MIN((VLOOKUP($D20,SALERYCODE,3,0)),(W20+X20))*(IF($D20=6,Z20,((MIN((VLOOKUP($D20,SALERYCODE,5,0)),Z20)))))))))/IF(AND($D20=2,'ראשי-פרטים כלליים וריכוז הוצאות'!$D$68&lt;&gt;4),1.2,1)</f>
        <v>0</v>
      </c>
      <c r="AC20" s="263"/>
      <c r="AD20" s="264"/>
      <c r="AE20" s="265"/>
      <c r="AF20" s="266"/>
      <c r="AG20" s="267">
        <f t="shared" si="45"/>
        <v>0</v>
      </c>
      <c r="AH20" s="260">
        <f>+(IF(OR($B20=0,$C20=0,$D20=0,$AC$2&gt;$OE$1),0,IF(OR(AC20=0,AE20=0,AF20=0),0,MIN((VLOOKUP($D20,SALERYCODE,3,0))*(IF($D20=6,AF20,AE20))*((MIN((VLOOKUP($D20,SALERYCODE,5,0)),(IF($D20=6,AE20,AF20))))),MIN((VLOOKUP($D20,SALERYCODE,3,0)),(AC20+AD20))*(IF($D20=6,AF20,((MIN((VLOOKUP($D20,SALERYCODE,5,0)),AF20)))))))))/IF(AND($D20=2,'ראשי-פרטים כלליים וריכוז הוצאות'!$D$68&lt;&gt;4),1.2,1)</f>
        <v>0</v>
      </c>
      <c r="AI20" s="263"/>
      <c r="AJ20" s="264"/>
      <c r="AK20" s="265"/>
      <c r="AL20" s="266"/>
      <c r="AM20" s="267">
        <f t="shared" si="46"/>
        <v>0</v>
      </c>
      <c r="AN20" s="260">
        <f>+(IF(OR($B20=0,$C20=0,$D20=0,$AI$2&gt;$OE$1),0,IF(OR(AI20=0,AK20=0,AL20=0),0,MIN((VLOOKUP($D20,SALERYCODE,3,0))*(IF($D20=6,AL20,AK20))*((MIN((VLOOKUP($D20,SALERYCODE,5,0)),(IF($D20=6,AK20,AL20))))),MIN((VLOOKUP($D20,SALERYCODE,3,0)),(AI20+AJ20))*(IF($D20=6,AL20,((MIN((VLOOKUP($D20,SALERYCODE,5,0)),AL20)))))))))/IF(AND($D20=2,'ראשי-פרטים כלליים וריכוז הוצאות'!$D$68&lt;&gt;4),1.2,1)</f>
        <v>0</v>
      </c>
      <c r="AO20" s="263"/>
      <c r="AP20" s="264"/>
      <c r="AQ20" s="265"/>
      <c r="AR20" s="266"/>
      <c r="AS20" s="267">
        <f t="shared" si="47"/>
        <v>0</v>
      </c>
      <c r="AT20" s="260">
        <f>+(IF(OR($B20=0,$C20=0,$D20=0,$AO$2&gt;$OE$1),0,IF(OR(AO20=0,AQ20=0,AR20=0),0,MIN((VLOOKUP($D20,SALERYCODE,3,0))*(IF($D20=6,AR20,AQ20))*((MIN((VLOOKUP($D20,SALERYCODE,5,0)),(IF($D20=6,AQ20,AR20))))),MIN((VLOOKUP($D20,SALERYCODE,3,0)),(AO20+AP20))*(IF($D20=6,AR20,((MIN((VLOOKUP($D20,SALERYCODE,5,0)),AR20)))))))))/IF(AND($D20=2,'ראשי-פרטים כלליים וריכוז הוצאות'!$D$68&lt;&gt;4),1.2,1)</f>
        <v>0</v>
      </c>
      <c r="AU20" s="263"/>
      <c r="AV20" s="264"/>
      <c r="AW20" s="265"/>
      <c r="AX20" s="266"/>
      <c r="AY20" s="267">
        <f t="shared" si="48"/>
        <v>0</v>
      </c>
      <c r="AZ20" s="260">
        <f>+(IF(OR($B20=0,$C20=0,$D20=0,$AU$2&gt;$OE$1),0,IF(OR(AU20=0,AW20=0,AX20=0),0,MIN((VLOOKUP($D20,SALERYCODE,3,0))*(IF($D20=6,AX20,AW20))*((MIN((VLOOKUP($D20,SALERYCODE,5,0)),(IF($D20=6,AW20,AX20))))),MIN((VLOOKUP($D20,SALERYCODE,3,0)),(AU20+AV20))*(IF($D20=6,AX20,((MIN((VLOOKUP($D20,SALERYCODE,5,0)),AX20)))))))))/IF(AND($D20=2,'ראשי-פרטים כלליים וריכוז הוצאות'!$D$68&lt;&gt;4),1.2,1)</f>
        <v>0</v>
      </c>
      <c r="BA20" s="263"/>
      <c r="BB20" s="264"/>
      <c r="BC20" s="265"/>
      <c r="BD20" s="266"/>
      <c r="BE20" s="267">
        <f t="shared" si="49"/>
        <v>0</v>
      </c>
      <c r="BF20" s="260">
        <f>+(IF(OR($B20=0,$C20=0,$D20=0,$BA$2&gt;$OE$1),0,IF(OR(BA20=0,BC20=0,BD20=0),0,MIN((VLOOKUP($D20,SALERYCODE,3,0))*(IF($D20=6,BD20,BC20))*((MIN((VLOOKUP($D20,SALERYCODE,5,0)),(IF($D20=6,BC20,BD20))))),MIN((VLOOKUP($D20,SALERYCODE,3,0)),(BA20+BB20))*(IF($D20=6,BD20,((MIN((VLOOKUP($D20,SALERYCODE,5,0)),BD20)))))))))/IF(AND($D20=2,'ראשי-פרטים כלליים וריכוז הוצאות'!$D$68&lt;&gt;4),1.2,1)</f>
        <v>0</v>
      </c>
      <c r="BG20" s="263"/>
      <c r="BH20" s="264"/>
      <c r="BI20" s="265"/>
      <c r="BJ20" s="266"/>
      <c r="BK20" s="267">
        <f t="shared" si="50"/>
        <v>0</v>
      </c>
      <c r="BL20" s="260">
        <f>+(IF(OR($B20=0,$C20=0,$D20=0,$BG$2&gt;$OE$1),0,IF(OR(BG20=0,BI20=0,BJ20=0),0,MIN((VLOOKUP($D20,SALERYCODE,3,0))*(IF($D20=6,BJ20,BI20))*((MIN((VLOOKUP($D20,SALERYCODE,5,0)),(IF($D20=6,BI20,BJ20))))),MIN((VLOOKUP($D20,SALERYCODE,3,0)),(BG20+BH20))*(IF($D20=6,BJ20,((MIN((VLOOKUP($D20,SALERYCODE,5,0)),BJ20)))))))))/IF(AND($D20=2,'ראשי-פרטים כלליים וריכוז הוצאות'!$D$68&lt;&gt;4),1.2,1)</f>
        <v>0</v>
      </c>
      <c r="BM20" s="263"/>
      <c r="BN20" s="264"/>
      <c r="BO20" s="265"/>
      <c r="BP20" s="266"/>
      <c r="BQ20" s="267">
        <f t="shared" si="51"/>
        <v>0</v>
      </c>
      <c r="BR20" s="260">
        <f>+(IF(OR($B20=0,$C20=0,$D20=0,$BM$2&gt;$OE$1),0,IF(OR(BM20=0,BO20=0,BP20=0),0,MIN((VLOOKUP($D20,SALERYCODE,3,0))*(IF($D20=6,BP20,BO20))*((MIN((VLOOKUP($D20,SALERYCODE,5,0)),(IF($D20=6,BO20,BP20))))),MIN((VLOOKUP($D20,SALERYCODE,3,0)),(BM20+BN20))*(IF($D20=6,BP20,((MIN((VLOOKUP($D20,SALERYCODE,5,0)),BP20)))))))))/IF(AND($D20=2,'ראשי-פרטים כלליים וריכוז הוצאות'!$D$68&lt;&gt;4),1.2,1)</f>
        <v>0</v>
      </c>
      <c r="BS20" s="263"/>
      <c r="BT20" s="264"/>
      <c r="BU20" s="265"/>
      <c r="BV20" s="266"/>
      <c r="BW20" s="267">
        <f t="shared" si="52"/>
        <v>0</v>
      </c>
      <c r="BX20" s="260">
        <f>+(IF(OR($B20=0,$C20=0,$D20=0,$BS$2&gt;$OE$1),0,IF(OR(BS20=0,BU20=0,BV20=0),0,MIN((VLOOKUP($D20,SALERYCODE,3,0))*(IF($D20=6,BV20,BU20))*((MIN((VLOOKUP($D20,SALERYCODE,5,0)),(IF($D20=6,BU20,BV20))))),MIN((VLOOKUP($D20,SALERYCODE,3,0)),(BS20+BT20))*(IF($D20=6,BV20,((MIN((VLOOKUP($D20,SALERYCODE,5,0)),BV20)))))))))/IF(AND($D20=2,'ראשי-פרטים כלליים וריכוז הוצאות'!$D$68&lt;&gt;4),1.2,1)</f>
        <v>0</v>
      </c>
      <c r="BY20" s="263"/>
      <c r="BZ20" s="264"/>
      <c r="CA20" s="265"/>
      <c r="CB20" s="266"/>
      <c r="CC20" s="267">
        <f t="shared" si="53"/>
        <v>0</v>
      </c>
      <c r="CD20" s="260">
        <f>+(IF(OR($B20=0,$C20=0,$D20=0,$BY$2&gt;$OE$1),0,IF(OR(BY20=0,CA20=0,CB20=0),0,MIN((VLOOKUP($D20,SALERYCODE,3,0))*(IF($D20=6,CB20,CA20))*((MIN((VLOOKUP($D20,SALERYCODE,5,0)),(IF($D20=6,CA20,CB20))))),MIN((VLOOKUP($D20,SALERYCODE,3,0)),(BY20+BZ20))*(IF($D20=6,CB20,((MIN((VLOOKUP($D20,SALERYCODE,5,0)),CB20)))))))))/IF(AND($D20=2,'ראשי-פרטים כלליים וריכוז הוצאות'!$D$68&lt;&gt;4),1.2,1)</f>
        <v>0</v>
      </c>
      <c r="CE20" s="263"/>
      <c r="CF20" s="264"/>
      <c r="CG20" s="265"/>
      <c r="CH20" s="266"/>
      <c r="CI20" s="267">
        <f t="shared" si="54"/>
        <v>0</v>
      </c>
      <c r="CJ20" s="260">
        <f>+(IF(OR($B20=0,$C20=0,$D20=0,$CE$2&gt;$OE$1),0,IF(OR(CE20=0,CG20=0,CH20=0),0,MIN((VLOOKUP($D20,SALERYCODE,3,0))*(IF($D20=6,CH20,CG20))*((MIN((VLOOKUP($D20,SALERYCODE,5,0)),(IF($D20=6,CG20,CH20))))),MIN((VLOOKUP($D20,SALERYCODE,3,0)),(CE20+CF20))*(IF($D20=6,CH20,((MIN((VLOOKUP($D20,SALERYCODE,5,0)),CH20)))))))))/IF(AND($D20=2,'ראשי-פרטים כלליים וריכוז הוצאות'!$D$68&lt;&gt;4),1.2,1)</f>
        <v>0</v>
      </c>
      <c r="CK20" s="263"/>
      <c r="CL20" s="264"/>
      <c r="CM20" s="265"/>
      <c r="CN20" s="266"/>
      <c r="CO20" s="267">
        <f t="shared" si="55"/>
        <v>0</v>
      </c>
      <c r="CP20" s="260">
        <f>+(IF(OR($B20=0,$C20=0,$D20=0,$CK$2&gt;$OE$1),0,IF(OR(CK20=0,CM20=0,CN20=0),0,MIN((VLOOKUP($D20,SALERYCODE,3,0))*(IF($D20=6,CN20,CM20))*((MIN((VLOOKUP($D20,SALERYCODE,5,0)),(IF($D20=6,CM20,CN20))))),MIN((VLOOKUP($D20,SALERYCODE,3,0)),(CK20+CL20))*(IF($D20=6,CN20,((MIN((VLOOKUP($D20,SALERYCODE,5,0)),CN20)))))))))/IF(AND($D20=2,'ראשי-פרטים כלליים וריכוז הוצאות'!$D$68&lt;&gt;4),1.2,1)</f>
        <v>0</v>
      </c>
      <c r="CQ20" s="263"/>
      <c r="CR20" s="264"/>
      <c r="CS20" s="265"/>
      <c r="CT20" s="266"/>
      <c r="CU20" s="267">
        <f t="shared" si="56"/>
        <v>0</v>
      </c>
      <c r="CV20" s="260">
        <f>+(IF(OR($B20=0,$C20=0,$D20=0,$CQ$2&gt;$OE$1),0,IF(OR(CQ20=0,CS20=0,CT20=0),0,MIN((VLOOKUP($D20,SALERYCODE,3,0))*(IF($D20=6,CT20,CS20))*((MIN((VLOOKUP($D20,SALERYCODE,5,0)),(IF($D20=6,CS20,CT20))))),MIN((VLOOKUP($D20,SALERYCODE,3,0)),(CQ20+CR20))*(IF($D20=6,CT20,((MIN((VLOOKUP($D20,SALERYCODE,5,0)),CT20)))))))))/IF(AND($D20=2,'ראשי-פרטים כלליים וריכוז הוצאות'!$D$68&lt;&gt;4),1.2,1)</f>
        <v>0</v>
      </c>
      <c r="CW20" s="263"/>
      <c r="CX20" s="264"/>
      <c r="CY20" s="265"/>
      <c r="CZ20" s="266"/>
      <c r="DA20" s="267">
        <f t="shared" si="57"/>
        <v>0</v>
      </c>
      <c r="DB20" s="260">
        <f>+(IF(OR($B20=0,$C20=0,$D20=0,$CW$2&gt;$OE$1),0,IF(OR(CW20=0,CY20=0,CZ20=0),0,MIN((VLOOKUP($D20,SALERYCODE,3,0))*(IF($D20=6,CZ20,CY20))*((MIN((VLOOKUP($D20,SALERYCODE,5,0)),(IF($D20=6,CY20,CZ20))))),MIN((VLOOKUP($D20,SALERYCODE,3,0)),(CW20+CX20))*(IF($D20=6,CZ20,((MIN((VLOOKUP($D20,SALERYCODE,5,0)),CZ20)))))))))/IF(AND($D20=2,'ראשי-פרטים כלליים וריכוז הוצאות'!$D$68&lt;&gt;4),1.2,1)</f>
        <v>0</v>
      </c>
      <c r="DC20" s="263"/>
      <c r="DD20" s="264"/>
      <c r="DE20" s="265"/>
      <c r="DF20" s="266"/>
      <c r="DG20" s="267">
        <f t="shared" si="58"/>
        <v>0</v>
      </c>
      <c r="DH20" s="260">
        <f>+(IF(OR($B20=0,$C20=0,$D20=0,$DC$2&gt;$OE$1),0,IF(OR(DC20=0,DE20=0,DF20=0),0,MIN((VLOOKUP($D20,SALERYCODE,3,0))*(IF($D20=6,DF20,DE20))*((MIN((VLOOKUP($D20,SALERYCODE,5,0)),(IF($D20=6,DE20,DF20))))),MIN((VLOOKUP($D20,SALERYCODE,3,0)),(DC20+DD20))*(IF($D20=6,DF20,((MIN((VLOOKUP($D20,SALERYCODE,5,0)),DF20)))))))))/IF(AND($D20=2,'ראשי-פרטים כלליים וריכוז הוצאות'!$D$68&lt;&gt;4),1.2,1)</f>
        <v>0</v>
      </c>
      <c r="DI20" s="263"/>
      <c r="DJ20" s="264"/>
      <c r="DK20" s="265"/>
      <c r="DL20" s="266"/>
      <c r="DM20" s="267">
        <f t="shared" si="59"/>
        <v>0</v>
      </c>
      <c r="DN20" s="260">
        <f>+(IF(OR($B20=0,$C20=0,$D20=0,$DC$2&gt;$OE$1),0,IF(OR(DI20=0,DK20=0,DL20=0),0,MIN((VLOOKUP($D20,SALERYCODE,3,0))*(IF($D20=6,DL20,DK20))*((MIN((VLOOKUP($D20,SALERYCODE,5,0)),(IF($D20=6,DK20,DL20))))),MIN((VLOOKUP($D20,SALERYCODE,3,0)),(DI20+DJ20))*(IF($D20=6,DL20,((MIN((VLOOKUP($D20,SALERYCODE,5,0)),DL20)))))))))/IF(AND($D20=2,'ראשי-פרטים כלליים וריכוז הוצאות'!$D$68&lt;&gt;4),1.2,1)</f>
        <v>0</v>
      </c>
      <c r="DO20" s="263"/>
      <c r="DP20" s="264"/>
      <c r="DQ20" s="265"/>
      <c r="DR20" s="266"/>
      <c r="DS20" s="267">
        <f t="shared" si="60"/>
        <v>0</v>
      </c>
      <c r="DT20" s="260">
        <f>+(IF(OR($B20=0,$C20=0,$D20=0,$DC$2&gt;$OE$1),0,IF(OR(DO20=0,DQ20=0,DR20=0),0,MIN((VLOOKUP($D20,SALERYCODE,3,0))*(IF($D20=6,DR20,DQ20))*((MIN((VLOOKUP($D20,SALERYCODE,5,0)),(IF($D20=6,DQ20,DR20))))),MIN((VLOOKUP($D20,SALERYCODE,3,0)),(DO20+DP20))*(IF($D20=6,DR20,((MIN((VLOOKUP($D20,SALERYCODE,5,0)),DR20)))))))))/IF(AND($D20=2,'ראשי-פרטים כלליים וריכוז הוצאות'!$D$68&lt;&gt;4),1.2,1)</f>
        <v>0</v>
      </c>
      <c r="DU20" s="263"/>
      <c r="DV20" s="264"/>
      <c r="DW20" s="265"/>
      <c r="DX20" s="266"/>
      <c r="DY20" s="267">
        <f t="shared" si="61"/>
        <v>0</v>
      </c>
      <c r="DZ20" s="260">
        <f>+(IF(OR($B20=0,$C20=0,$D20=0,$DC$2&gt;$OE$1),0,IF(OR(DU20=0,DW20=0,DX20=0),0,MIN((VLOOKUP($D20,SALERYCODE,3,0))*(IF($D20=6,DX20,DW20))*((MIN((VLOOKUP($D20,SALERYCODE,5,0)),(IF($D20=6,DW20,DX20))))),MIN((VLOOKUP($D20,SALERYCODE,3,0)),(DU20+DV20))*(IF($D20=6,DX20,((MIN((VLOOKUP($D20,SALERYCODE,5,0)),DX20)))))))))/IF(AND($D20=2,'ראשי-פרטים כלליים וריכוז הוצאות'!$D$68&lt;&gt;4),1.2,1)</f>
        <v>0</v>
      </c>
      <c r="EA20" s="263"/>
      <c r="EB20" s="264"/>
      <c r="EC20" s="265"/>
      <c r="ED20" s="266"/>
      <c r="EE20" s="267">
        <f t="shared" si="62"/>
        <v>0</v>
      </c>
      <c r="EF20" s="260">
        <f>+(IF(OR($B20=0,$C20=0,$D20=0,$DC$2&gt;$OE$1),0,IF(OR(EA20=0,EC20=0,ED20=0),0,MIN((VLOOKUP($D20,SALERYCODE,3,0))*(IF($D20=6,ED20,EC20))*((MIN((VLOOKUP($D20,SALERYCODE,5,0)),(IF($D20=6,EC20,ED20))))),MIN((VLOOKUP($D20,SALERYCODE,3,0)),(EA20+EB20))*(IF($D20=6,ED20,((MIN((VLOOKUP($D20,SALERYCODE,5,0)),ED20)))))))))/IF(AND($D20=2,'ראשי-פרטים כלליים וריכוז הוצאות'!$D$68&lt;&gt;4),1.2,1)</f>
        <v>0</v>
      </c>
      <c r="EG20" s="263"/>
      <c r="EH20" s="264"/>
      <c r="EI20" s="265"/>
      <c r="EJ20" s="266"/>
      <c r="EK20" s="267">
        <f t="shared" si="63"/>
        <v>0</v>
      </c>
      <c r="EL20" s="260">
        <f>+(IF(OR($B20=0,$C20=0,$D20=0,$DC$2&gt;$OE$1),0,IF(OR(EG20=0,EI20=0,EJ20=0),0,MIN((VLOOKUP($D20,SALERYCODE,3,0))*(IF($D20=6,EJ20,EI20))*((MIN((VLOOKUP($D20,SALERYCODE,5,0)),(IF($D20=6,EI20,EJ20))))),MIN((VLOOKUP($D20,SALERYCODE,3,0)),(EG20+EH20))*(IF($D20=6,EJ20,((MIN((VLOOKUP($D20,SALERYCODE,5,0)),EJ20)))))))))/IF(AND($D20=2,'ראשי-פרטים כלליים וריכוז הוצאות'!$D$68&lt;&gt;4),1.2,1)</f>
        <v>0</v>
      </c>
      <c r="EM20" s="263"/>
      <c r="EN20" s="264"/>
      <c r="EO20" s="265"/>
      <c r="EP20" s="266"/>
      <c r="EQ20" s="267">
        <f t="shared" si="64"/>
        <v>0</v>
      </c>
      <c r="ER20" s="260">
        <f>+(IF(OR($B20=0,$C20=0,$D20=0,$DC$2&gt;$OE$1),0,IF(OR(EM20=0,EO20=0,EP20=0),0,MIN((VLOOKUP($D20,SALERYCODE,3,0))*(IF($D20=6,EP20,EO20))*((MIN((VLOOKUP($D20,SALERYCODE,5,0)),(IF($D20=6,EO20,EP20))))),MIN((VLOOKUP($D20,SALERYCODE,3,0)),(EM20+EN20))*(IF($D20=6,EP20,((MIN((VLOOKUP($D20,SALERYCODE,5,0)),EP20)))))))))/IF(AND($D20=2,'ראשי-פרטים כלליים וריכוז הוצאות'!$D$68&lt;&gt;4),1.2,1)</f>
        <v>0</v>
      </c>
      <c r="ES20" s="263"/>
      <c r="ET20" s="264"/>
      <c r="EU20" s="265"/>
      <c r="EV20" s="266"/>
      <c r="EW20" s="267">
        <f t="shared" si="65"/>
        <v>0</v>
      </c>
      <c r="EX20" s="260">
        <f>+(IF(OR($B20=0,$C20=0,$D20=0,$DC$2&gt;$OE$1),0,IF(OR(ES20=0,EU20=0,EV20=0),0,MIN((VLOOKUP($D20,SALERYCODE,3,0))*(IF($D20=6,EV20,EU20))*((MIN((VLOOKUP($D20,SALERYCODE,5,0)),(IF($D20=6,EU20,EV20))))),MIN((VLOOKUP($D20,SALERYCODE,3,0)),(ES20+ET20))*(IF($D20=6,EV20,((MIN((VLOOKUP($D20,SALERYCODE,5,0)),EV20)))))))))/IF(AND($D20=2,'ראשי-פרטים כלליים וריכוז הוצאות'!$D$68&lt;&gt;4),1.2,1)</f>
        <v>0</v>
      </c>
      <c r="EY20" s="263"/>
      <c r="EZ20" s="264"/>
      <c r="FA20" s="265"/>
      <c r="FB20" s="266"/>
      <c r="FC20" s="267">
        <f t="shared" si="66"/>
        <v>0</v>
      </c>
      <c r="FD20" s="260">
        <f>+(IF(OR($B20=0,$C20=0,$D20=0,$DC$2&gt;$OE$1),0,IF(OR(EY20=0,FA20=0,FB20=0),0,MIN((VLOOKUP($D20,SALERYCODE,3,0))*(IF($D20=6,FB20,FA20))*((MIN((VLOOKUP($D20,SALERYCODE,5,0)),(IF($D20=6,FA20,FB20))))),MIN((VLOOKUP($D20,SALERYCODE,3,0)),(EY20+EZ20))*(IF($D20=6,FB20,((MIN((VLOOKUP($D20,SALERYCODE,5,0)),FB20)))))))))/IF(AND($D20=2,'ראשי-פרטים כלליים וריכוז הוצאות'!$D$68&lt;&gt;4),1.2,1)</f>
        <v>0</v>
      </c>
      <c r="FE20" s="263"/>
      <c r="FF20" s="264"/>
      <c r="FG20" s="265"/>
      <c r="FH20" s="266"/>
      <c r="FI20" s="267">
        <f t="shared" si="67"/>
        <v>0</v>
      </c>
      <c r="FJ20" s="260">
        <f>+(IF(OR($B20=0,$C20=0,$D20=0,$DC$2&gt;$OE$1),0,IF(OR(FE20=0,FG20=0,FH20=0),0,MIN((VLOOKUP($D20,SALERYCODE,3,0))*(IF($D20=6,FH20,FG20))*((MIN((VLOOKUP($D20,SALERYCODE,5,0)),(IF($D20=6,FG20,FH20))))),MIN((VLOOKUP($D20,SALERYCODE,3,0)),(FE20+FF20))*(IF($D20=6,FH20,((MIN((VLOOKUP($D20,SALERYCODE,5,0)),FH20)))))))))/IF(AND($D20=2,'ראשי-פרטים כלליים וריכוז הוצאות'!$D$68&lt;&gt;4),1.2,1)</f>
        <v>0</v>
      </c>
      <c r="FK20" s="263"/>
      <c r="FL20" s="264"/>
      <c r="FM20" s="265"/>
      <c r="FN20" s="266"/>
      <c r="FO20" s="267">
        <f t="shared" si="68"/>
        <v>0</v>
      </c>
      <c r="FP20" s="260">
        <f>+(IF(OR($B20=0,$C20=0,$D20=0,$DC$2&gt;$OE$1),0,IF(OR(FK20=0,FM20=0,FN20=0),0,MIN((VLOOKUP($D20,SALERYCODE,3,0))*(IF($D20=6,FN20,FM20))*((MIN((VLOOKUP($D20,SALERYCODE,5,0)),(IF($D20=6,FM20,FN20))))),MIN((VLOOKUP($D20,SALERYCODE,3,0)),(FK20+FL20))*(IF($D20=6,FN20,((MIN((VLOOKUP($D20,SALERYCODE,5,0)),FN20)))))))))/IF(AND($D20=2,'ראשי-פרטים כלליים וריכוז הוצאות'!$D$68&lt;&gt;4),1.2,1)</f>
        <v>0</v>
      </c>
      <c r="FQ20" s="263"/>
      <c r="FR20" s="264"/>
      <c r="FS20" s="265"/>
      <c r="FT20" s="266"/>
      <c r="FU20" s="267">
        <f t="shared" si="69"/>
        <v>0</v>
      </c>
      <c r="FV20" s="260">
        <f>+(IF(OR($B20=0,$C20=0,$D20=0,$DC$2&gt;$OE$1),0,IF(OR(FQ20=0,FS20=0,FT20=0),0,MIN((VLOOKUP($D20,SALERYCODE,3,0))*(IF($D20=6,FT20,FS20))*((MIN((VLOOKUP($D20,SALERYCODE,5,0)),(IF($D20=6,FS20,FT20))))),MIN((VLOOKUP($D20,SALERYCODE,3,0)),(FQ20+FR20))*(IF($D20=6,FT20,((MIN((VLOOKUP($D20,SALERYCODE,5,0)),FT20)))))))))/IF(AND($D20=2,'ראשי-פרטים כלליים וריכוז הוצאות'!$D$68&lt;&gt;4),1.2,1)</f>
        <v>0</v>
      </c>
      <c r="FW20" s="263"/>
      <c r="FX20" s="264"/>
      <c r="FY20" s="265"/>
      <c r="FZ20" s="266"/>
      <c r="GA20" s="267">
        <f t="shared" si="70"/>
        <v>0</v>
      </c>
      <c r="GB20" s="260">
        <f>+(IF(OR($B20=0,$C20=0,$D20=0,$DC$2&gt;$OE$1),0,IF(OR(FW20=0,FY20=0,FZ20=0),0,MIN((VLOOKUP($D20,SALERYCODE,3,0))*(IF($D20=6,FZ20,FY20))*((MIN((VLOOKUP($D20,SALERYCODE,5,0)),(IF($D20=6,FY20,FZ20))))),MIN((VLOOKUP($D20,SALERYCODE,3,0)),(FW20+FX20))*(IF($D20=6,FZ20,((MIN((VLOOKUP($D20,SALERYCODE,5,0)),FZ20)))))))))/IF(AND($D20=2,'ראשי-פרטים כלליים וריכוז הוצאות'!$D$68&lt;&gt;4),1.2,1)</f>
        <v>0</v>
      </c>
      <c r="GC20" s="263"/>
      <c r="GD20" s="264"/>
      <c r="GE20" s="265"/>
      <c r="GF20" s="266"/>
      <c r="GG20" s="267">
        <f t="shared" si="71"/>
        <v>0</v>
      </c>
      <c r="GH20" s="260">
        <f>+(IF(OR($B20=0,$C20=0,$D20=0,$DC$2&gt;$OE$1),0,IF(OR(GC20=0,GE20=0,GF20=0),0,MIN((VLOOKUP($D20,SALERYCODE,3,0))*(IF($D20=6,GF20,GE20))*((MIN((VLOOKUP($D20,SALERYCODE,5,0)),(IF($D20=6,GE20,GF20))))),MIN((VLOOKUP($D20,SALERYCODE,3,0)),(GC20+GD20))*(IF($D20=6,GF20,((MIN((VLOOKUP($D20,SALERYCODE,5,0)),GF20)))))))))/IF(AND($D20=2,'ראשי-פרטים כלליים וריכוז הוצאות'!$D$68&lt;&gt;4),1.2,1)</f>
        <v>0</v>
      </c>
      <c r="GI20" s="263"/>
      <c r="GJ20" s="264"/>
      <c r="GK20" s="265"/>
      <c r="GL20" s="266"/>
      <c r="GM20" s="267">
        <f t="shared" si="72"/>
        <v>0</v>
      </c>
      <c r="GN20" s="260">
        <f>+(IF(OR($B20=0,$C20=0,$D20=0,$DC$2&gt;$OE$1),0,IF(OR(GI20=0,GK20=0,GL20=0),0,MIN((VLOOKUP($D20,SALERYCODE,3,0))*(IF($D20=6,GL20,GK20))*((MIN((VLOOKUP($D20,SALERYCODE,5,0)),(IF($D20=6,GK20,GL20))))),MIN((VLOOKUP($D20,SALERYCODE,3,0)),(GI20+GJ20))*(IF($D20=6,GL20,((MIN((VLOOKUP($D20,SALERYCODE,5,0)),GL20)))))))))/IF(AND($D20=2,'ראשי-פרטים כלליים וריכוז הוצאות'!$D$68&lt;&gt;4),1.2,1)</f>
        <v>0</v>
      </c>
      <c r="GO20" s="263"/>
      <c r="GP20" s="264"/>
      <c r="GQ20" s="265"/>
      <c r="GR20" s="266"/>
      <c r="GS20" s="267">
        <f t="shared" si="73"/>
        <v>0</v>
      </c>
      <c r="GT20" s="260">
        <f>+(IF(OR($B20=0,$C20=0,$D20=0,$DC$2&gt;$OE$1),0,IF(OR(GO20=0,GQ20=0,GR20=0),0,MIN((VLOOKUP($D20,SALERYCODE,3,0))*(IF($D20=6,GR20,GQ20))*((MIN((VLOOKUP($D20,SALERYCODE,5,0)),(IF($D20=6,GQ20,GR20))))),MIN((VLOOKUP($D20,SALERYCODE,3,0)),(GO20+GP20))*(IF($D20=6,GR20,((MIN((VLOOKUP($D20,SALERYCODE,5,0)),GR20)))))))))/IF(AND($D20=2,'ראשי-פרטים כלליים וריכוז הוצאות'!$D$68&lt;&gt;4),1.2,1)</f>
        <v>0</v>
      </c>
      <c r="GU20" s="263"/>
      <c r="GV20" s="264"/>
      <c r="GW20" s="265"/>
      <c r="GX20" s="266"/>
      <c r="GY20" s="267">
        <f t="shared" si="74"/>
        <v>0</v>
      </c>
      <c r="GZ20" s="260">
        <f>+(IF(OR($B20=0,$C20=0,$D20=0,$DC$2&gt;$OE$1),0,IF(OR(GU20=0,GW20=0,GX20=0),0,MIN((VLOOKUP($D20,SALERYCODE,3,0))*(IF($D20=6,GX20,GW20))*((MIN((VLOOKUP($D20,SALERYCODE,5,0)),(IF($D20=6,GW20,GX20))))),MIN((VLOOKUP($D20,SALERYCODE,3,0)),(GU20+GV20))*(IF($D20=6,GX20,((MIN((VLOOKUP($D20,SALERYCODE,5,0)),GX20)))))))))/IF(AND($D20=2,'ראשי-פרטים כלליים וריכוז הוצאות'!$D$68&lt;&gt;4),1.2,1)</f>
        <v>0</v>
      </c>
      <c r="HA20" s="263"/>
      <c r="HB20" s="264"/>
      <c r="HC20" s="265"/>
      <c r="HD20" s="266"/>
      <c r="HE20" s="267">
        <f t="shared" si="75"/>
        <v>0</v>
      </c>
      <c r="HF20" s="260">
        <f>+(IF(OR($B20=0,$C20=0,$D20=0,$DC$2&gt;$OE$1),0,IF(OR(HA20=0,HC20=0,HD20=0),0,MIN((VLOOKUP($D20,SALERYCODE,3,0))*(IF($D20=6,HD20,HC20))*((MIN((VLOOKUP($D20,SALERYCODE,5,0)),(IF($D20=6,HC20,HD20))))),MIN((VLOOKUP($D20,SALERYCODE,3,0)),(HA20+HB20))*(IF($D20=6,HD20,((MIN((VLOOKUP($D20,SALERYCODE,5,0)),HD20)))))))))/IF(AND($D20=2,'ראשי-פרטים כלליים וריכוז הוצאות'!$D$68&lt;&gt;4),1.2,1)</f>
        <v>0</v>
      </c>
      <c r="HG20" s="263"/>
      <c r="HH20" s="264"/>
      <c r="HI20" s="265"/>
      <c r="HJ20" s="266"/>
      <c r="HK20" s="267">
        <f t="shared" si="76"/>
        <v>0</v>
      </c>
      <c r="HL20" s="260">
        <f>+(IF(OR($B20=0,$C20=0,$D20=0,$DC$2&gt;$OE$1),0,IF(OR(HG20=0,HI20=0,HJ20=0),0,MIN((VLOOKUP($D20,SALERYCODE,3,0))*(IF($D20=6,HJ20,HI20))*((MIN((VLOOKUP($D20,SALERYCODE,5,0)),(IF($D20=6,HI20,HJ20))))),MIN((VLOOKUP($D20,SALERYCODE,3,0)),(HG20+HH20))*(IF($D20=6,HJ20,((MIN((VLOOKUP($D20,SALERYCODE,5,0)),HJ20)))))))))/IF(AND($D20=2,'ראשי-פרטים כלליים וריכוז הוצאות'!$D$68&lt;&gt;4),1.2,1)</f>
        <v>0</v>
      </c>
      <c r="HM20" s="263"/>
      <c r="HN20" s="264"/>
      <c r="HO20" s="265"/>
      <c r="HP20" s="266"/>
      <c r="HQ20" s="267">
        <f t="shared" si="77"/>
        <v>0</v>
      </c>
      <c r="HR20" s="260">
        <f>+(IF(OR($B20=0,$C20=0,$D20=0,$DC$2&gt;$OE$1),0,IF(OR(HM20=0,HO20=0,HP20=0),0,MIN((VLOOKUP($D20,SALERYCODE,3,0))*(IF($D20=6,HP20,HO20))*((MIN((VLOOKUP($D20,SALERYCODE,5,0)),(IF($D20=6,HO20,HP20))))),MIN((VLOOKUP($D20,SALERYCODE,3,0)),(HM20+HN20))*(IF($D20=6,HP20,((MIN((VLOOKUP($D20,SALERYCODE,5,0)),HP20)))))))))/IF(AND($D20=2,'ראשי-פרטים כלליים וריכוז הוצאות'!$D$68&lt;&gt;4),1.2,1)</f>
        <v>0</v>
      </c>
      <c r="HS20" s="263"/>
      <c r="HT20" s="264"/>
      <c r="HU20" s="265"/>
      <c r="HV20" s="266"/>
      <c r="HW20" s="267">
        <f t="shared" si="78"/>
        <v>0</v>
      </c>
      <c r="HX20" s="260">
        <f>+(IF(OR($B20=0,$C20=0,$D20=0,$DC$2&gt;$OE$1),0,IF(OR(HS20=0,HU20=0,HV20=0),0,MIN((VLOOKUP($D20,SALERYCODE,3,0))*(IF($D20=6,HV20,HU20))*((MIN((VLOOKUP($D20,SALERYCODE,5,0)),(IF($D20=6,HU20,HV20))))),MIN((VLOOKUP($D20,SALERYCODE,3,0)),(HS20+HT20))*(IF($D20=6,HV20,((MIN((VLOOKUP($D20,SALERYCODE,5,0)),HV20)))))))))/IF(AND($D20=2,'ראשי-פרטים כלליים וריכוז הוצאות'!$D$68&lt;&gt;4),1.2,1)</f>
        <v>0</v>
      </c>
      <c r="HY20" s="263"/>
      <c r="HZ20" s="264"/>
      <c r="IA20" s="265"/>
      <c r="IB20" s="266"/>
      <c r="IC20" s="267">
        <f t="shared" si="79"/>
        <v>0</v>
      </c>
      <c r="ID20" s="260">
        <f>+(IF(OR($B20=0,$C20=0,$D20=0,$DC$2&gt;$OE$1),0,IF(OR(HY20=0,IA20=0,IB20=0),0,MIN((VLOOKUP($D20,SALERYCODE,3,0))*(IF($D20=6,IB20,IA20))*((MIN((VLOOKUP($D20,SALERYCODE,5,0)),(IF($D20=6,IA20,IB20))))),MIN((VLOOKUP($D20,SALERYCODE,3,0)),(HY20+HZ20))*(IF($D20=6,IB20,((MIN((VLOOKUP($D20,SALERYCODE,5,0)),IB20)))))))))/IF(AND($D20=2,'ראשי-פרטים כלליים וריכוז הוצאות'!$D$68&lt;&gt;4),1.2,1)</f>
        <v>0</v>
      </c>
      <c r="IE20" s="263"/>
      <c r="IF20" s="264"/>
      <c r="IG20" s="265"/>
      <c r="IH20" s="266"/>
      <c r="II20" s="267">
        <f t="shared" si="80"/>
        <v>0</v>
      </c>
      <c r="IJ20" s="260">
        <f>+(IF(OR($B20=0,$C20=0,$D20=0,$DC$2&gt;$OE$1),0,IF(OR(IE20=0,IG20=0,IH20=0),0,MIN((VLOOKUP($D20,SALERYCODE,3,0))*(IF($D20=6,IH20,IG20))*((MIN((VLOOKUP($D20,SALERYCODE,5,0)),(IF($D20=6,IG20,IH20))))),MIN((VLOOKUP($D20,SALERYCODE,3,0)),(IE20+IF20))*(IF($D20=6,IH20,((MIN((VLOOKUP($D20,SALERYCODE,5,0)),IH20)))))))))/IF(AND($D20=2,'ראשי-פרטים כלליים וריכוז הוצאות'!$D$68&lt;&gt;4),1.2,1)</f>
        <v>0</v>
      </c>
      <c r="IK20" s="263"/>
      <c r="IL20" s="264"/>
      <c r="IM20" s="265"/>
      <c r="IN20" s="266"/>
      <c r="IO20" s="267">
        <f t="shared" si="81"/>
        <v>0</v>
      </c>
      <c r="IP20" s="260">
        <f>+(IF(OR($B20=0,$C20=0,$D20=0,$DC$2&gt;$OE$1),0,IF(OR(IK20=0,IM20=0,IN20=0),0,MIN((VLOOKUP($D20,SALERYCODE,3,0))*(IF($D20=6,IN20,IM20))*((MIN((VLOOKUP($D20,SALERYCODE,5,0)),(IF($D20=6,IM20,IN20))))),MIN((VLOOKUP($D20,SALERYCODE,3,0)),(IK20+IL20))*(IF($D20=6,IN20,((MIN((VLOOKUP($D20,SALERYCODE,5,0)),IN20)))))))))/IF(AND($D20=2,'ראשי-פרטים כלליים וריכוז הוצאות'!$D$68&lt;&gt;4),1.2,1)</f>
        <v>0</v>
      </c>
      <c r="IQ20" s="263"/>
      <c r="IR20" s="264"/>
      <c r="IS20" s="265"/>
      <c r="IT20" s="266"/>
      <c r="IU20" s="267">
        <f t="shared" si="82"/>
        <v>0</v>
      </c>
      <c r="IV20" s="260">
        <f>+(IF(OR($B20=0,$C20=0,$D20=0,$DC$2&gt;$OE$1),0,IF(OR(IQ20=0,IS20=0,IT20=0),0,MIN((VLOOKUP($D20,SALERYCODE,3,0))*(IF($D20=6,IT20,IS20))*((MIN((VLOOKUP($D20,SALERYCODE,5,0)),(IF($D20=6,IS20,IT20))))),MIN((VLOOKUP($D20,SALERYCODE,3,0)),(IQ20+IR20))*(IF($D20=6,IT20,((MIN((VLOOKUP($D20,SALERYCODE,5,0)),IT20)))))))))/IF(AND($D20=2,'ראשי-פרטים כלליים וריכוז הוצאות'!$D$68&lt;&gt;4),1.2,1)</f>
        <v>0</v>
      </c>
      <c r="IW20" s="263"/>
      <c r="IX20" s="264"/>
      <c r="IY20" s="265"/>
      <c r="IZ20" s="266"/>
      <c r="JA20" s="267">
        <f t="shared" si="83"/>
        <v>0</v>
      </c>
      <c r="JB20" s="260">
        <f>+(IF(OR($B20=0,$C20=0,$D20=0,$DC$2&gt;$OE$1),0,IF(OR(IW20=0,IY20=0,IZ20=0),0,MIN((VLOOKUP($D20,SALERYCODE,3,0))*(IF($D20=6,IZ20,IY20))*((MIN((VLOOKUP($D20,SALERYCODE,5,0)),(IF($D20=6,IY20,IZ20))))),MIN((VLOOKUP($D20,SALERYCODE,3,0)),(IW20+IX20))*(IF($D20=6,IZ20,((MIN((VLOOKUP($D20,SALERYCODE,5,0)),IZ20)))))))))/IF(AND($D20=2,'ראשי-פרטים כלליים וריכוז הוצאות'!$D$68&lt;&gt;4),1.2,1)</f>
        <v>0</v>
      </c>
      <c r="JC20" s="263"/>
      <c r="JD20" s="264"/>
      <c r="JE20" s="265"/>
      <c r="JF20" s="266"/>
      <c r="JG20" s="267">
        <f t="shared" si="84"/>
        <v>0</v>
      </c>
      <c r="JH20" s="260">
        <f>+(IF(OR($B20=0,$C20=0,$D20=0,$DC$2&gt;$OE$1),0,IF(OR(JC20=0,JE20=0,JF20=0),0,MIN((VLOOKUP($D20,SALERYCODE,3,0))*(IF($D20=6,JF20,JE20))*((MIN((VLOOKUP($D20,SALERYCODE,5,0)),(IF($D20=6,JE20,JF20))))),MIN((VLOOKUP($D20,SALERYCODE,3,0)),(JC20+JD20))*(IF($D20=6,JF20,((MIN((VLOOKUP($D20,SALERYCODE,5,0)),JF20)))))))))/IF(AND($D20=2,'ראשי-פרטים כלליים וריכוז הוצאות'!$D$68&lt;&gt;4),1.2,1)</f>
        <v>0</v>
      </c>
      <c r="JI20" s="263"/>
      <c r="JJ20" s="264"/>
      <c r="JK20" s="265"/>
      <c r="JL20" s="266"/>
      <c r="JM20" s="267">
        <f t="shared" si="85"/>
        <v>0</v>
      </c>
      <c r="JN20" s="260">
        <f>+(IF(OR($B20=0,$C20=0,$D20=0,$DC$2&gt;$OE$1),0,IF(OR(JI20=0,JK20=0,JL20=0),0,MIN((VLOOKUP($D20,SALERYCODE,3,0))*(IF($D20=6,JL20,JK20))*((MIN((VLOOKUP($D20,SALERYCODE,5,0)),(IF($D20=6,JK20,JL20))))),MIN((VLOOKUP($D20,SALERYCODE,3,0)),(JI20+JJ20))*(IF($D20=6,JL20,((MIN((VLOOKUP($D20,SALERYCODE,5,0)),JL20)))))))))/IF(AND($D20=2,'ראשי-פרטים כלליים וריכוז הוצאות'!$D$68&lt;&gt;4),1.2,1)</f>
        <v>0</v>
      </c>
      <c r="JO20" s="263"/>
      <c r="JP20" s="264"/>
      <c r="JQ20" s="265"/>
      <c r="JR20" s="266"/>
      <c r="JS20" s="267">
        <f t="shared" si="86"/>
        <v>0</v>
      </c>
      <c r="JT20" s="260">
        <f>+(IF(OR($B20=0,$C20=0,$D20=0,$DC$2&gt;$OE$1),0,IF(OR(JO20=0,JQ20=0,JR20=0),0,MIN((VLOOKUP($D20,SALERYCODE,3,0))*(IF($D20=6,JR20,JQ20))*((MIN((VLOOKUP($D20,SALERYCODE,5,0)),(IF($D20=6,JQ20,JR20))))),MIN((VLOOKUP($D20,SALERYCODE,3,0)),(JO20+JP20))*(IF($D20=6,JR20,((MIN((VLOOKUP($D20,SALERYCODE,5,0)),JR20)))))))))/IF(AND($D20=2,'ראשי-פרטים כלליים וריכוז הוצאות'!$D$68&lt;&gt;4),1.2,1)</f>
        <v>0</v>
      </c>
      <c r="JU20" s="263"/>
      <c r="JV20" s="264"/>
      <c r="JW20" s="265"/>
      <c r="JX20" s="266"/>
      <c r="JY20" s="267">
        <f t="shared" si="87"/>
        <v>0</v>
      </c>
      <c r="JZ20" s="260">
        <f>+(IF(OR($B20=0,$C20=0,$D20=0,$DC$2&gt;$OE$1),0,IF(OR(JU20=0,JW20=0,JX20=0),0,MIN((VLOOKUP($D20,SALERYCODE,3,0))*(IF($D20=6,JX20,JW20))*((MIN((VLOOKUP($D20,SALERYCODE,5,0)),(IF($D20=6,JW20,JX20))))),MIN((VLOOKUP($D20,SALERYCODE,3,0)),(JU20+JV20))*(IF($D20=6,JX20,((MIN((VLOOKUP($D20,SALERYCODE,5,0)),JX20)))))))))/IF(AND($D20=2,'ראשי-פרטים כלליים וריכוז הוצאות'!$D$68&lt;&gt;4),1.2,1)</f>
        <v>0</v>
      </c>
      <c r="KA20" s="263"/>
      <c r="KB20" s="264"/>
      <c r="KC20" s="265"/>
      <c r="KD20" s="266"/>
      <c r="KE20" s="267">
        <f t="shared" si="88"/>
        <v>0</v>
      </c>
      <c r="KF20" s="260">
        <f>+(IF(OR($B20=0,$C20=0,$D20=0,$DC$2&gt;$OE$1),0,IF(OR(KA20=0,KC20=0,KD20=0),0,MIN((VLOOKUP($D20,SALERYCODE,3,0))*(IF($D20=6,KD20,KC20))*((MIN((VLOOKUP($D20,SALERYCODE,5,0)),(IF($D20=6,KC20,KD20))))),MIN((VLOOKUP($D20,SALERYCODE,3,0)),(KA20+KB20))*(IF($D20=6,KD20,((MIN((VLOOKUP($D20,SALERYCODE,5,0)),KD20)))))))))/IF(AND($D20=2,'ראשי-פרטים כלליים וריכוז הוצאות'!$D$68&lt;&gt;4),1.2,1)</f>
        <v>0</v>
      </c>
      <c r="KG20" s="263"/>
      <c r="KH20" s="264"/>
      <c r="KI20" s="265"/>
      <c r="KJ20" s="266"/>
      <c r="KK20" s="267">
        <f t="shared" si="89"/>
        <v>0</v>
      </c>
      <c r="KL20" s="260">
        <f>+(IF(OR($B20=0,$C20=0,$D20=0,$DC$2&gt;$OE$1),0,IF(OR(KG20=0,KI20=0,KJ20=0),0,MIN((VLOOKUP($D20,SALERYCODE,3,0))*(IF($D20=6,KJ20,KI20))*((MIN((VLOOKUP($D20,SALERYCODE,5,0)),(IF($D20=6,KI20,KJ20))))),MIN((VLOOKUP($D20,SALERYCODE,3,0)),(KG20+KH20))*(IF($D20=6,KJ20,((MIN((VLOOKUP($D20,SALERYCODE,5,0)),KJ20)))))))))/IF(AND($D20=2,'ראשי-פרטים כלליים וריכוז הוצאות'!$D$68&lt;&gt;4),1.2,1)</f>
        <v>0</v>
      </c>
      <c r="KM20" s="263"/>
      <c r="KN20" s="264"/>
      <c r="KO20" s="265"/>
      <c r="KP20" s="266"/>
      <c r="KQ20" s="267">
        <f t="shared" si="90"/>
        <v>0</v>
      </c>
      <c r="KR20" s="260">
        <f>+(IF(OR($B20=0,$C20=0,$D20=0,$DC$2&gt;$OE$1),0,IF(OR(KM20=0,KO20=0,KP20=0),0,MIN((VLOOKUP($D20,SALERYCODE,3,0))*(IF($D20=6,KP20,KO20))*((MIN((VLOOKUP($D20,SALERYCODE,5,0)),(IF($D20=6,KO20,KP20))))),MIN((VLOOKUP($D20,SALERYCODE,3,0)),(KM20+KN20))*(IF($D20=6,KP20,((MIN((VLOOKUP($D20,SALERYCODE,5,0)),KP20)))))))))/IF(AND($D20=2,'ראשי-פרטים כלליים וריכוז הוצאות'!$D$68&lt;&gt;4),1.2,1)</f>
        <v>0</v>
      </c>
      <c r="KS20" s="263"/>
      <c r="KT20" s="264"/>
      <c r="KU20" s="265"/>
      <c r="KV20" s="266"/>
      <c r="KW20" s="267">
        <f t="shared" si="91"/>
        <v>0</v>
      </c>
      <c r="KX20" s="260">
        <f>+(IF(OR($B20=0,$C20=0,$D20=0,$DC$2&gt;$OE$1),0,IF(OR(KS20=0,KU20=0,KV20=0),0,MIN((VLOOKUP($D20,SALERYCODE,3,0))*(IF($D20=6,KV20,KU20))*((MIN((VLOOKUP($D20,SALERYCODE,5,0)),(IF($D20=6,KU20,KV20))))),MIN((VLOOKUP($D20,SALERYCODE,3,0)),(KS20+KT20))*(IF($D20=6,KV20,((MIN((VLOOKUP($D20,SALERYCODE,5,0)),KV20)))))))))/IF(AND($D20=2,'ראשי-פרטים כלליים וריכוז הוצאות'!$D$68&lt;&gt;4),1.2,1)</f>
        <v>0</v>
      </c>
      <c r="KY20" s="263"/>
      <c r="KZ20" s="264"/>
      <c r="LA20" s="265"/>
      <c r="LB20" s="266"/>
      <c r="LC20" s="267">
        <f t="shared" si="92"/>
        <v>0</v>
      </c>
      <c r="LD20" s="260">
        <f>+(IF(OR($B20=0,$C20=0,$D20=0,$DC$2&gt;$OE$1),0,IF(OR(KY20=0,LA20=0,LB20=0),0,MIN((VLOOKUP($D20,SALERYCODE,3,0))*(IF($D20=6,LB20,LA20))*((MIN((VLOOKUP($D20,SALERYCODE,5,0)),(IF($D20=6,LA20,LB20))))),MIN((VLOOKUP($D20,SALERYCODE,3,0)),(KY20+KZ20))*(IF($D20=6,LB20,((MIN((VLOOKUP($D20,SALERYCODE,5,0)),LB20)))))))))/IF(AND($D20=2,'ראשי-פרטים כלליים וריכוז הוצאות'!$D$68&lt;&gt;4),1.2,1)</f>
        <v>0</v>
      </c>
      <c r="LE20" s="263"/>
      <c r="LF20" s="264"/>
      <c r="LG20" s="265"/>
      <c r="LH20" s="266"/>
      <c r="LI20" s="267">
        <f t="shared" si="93"/>
        <v>0</v>
      </c>
      <c r="LJ20" s="260">
        <f>+(IF(OR($B20=0,$C20=0,$D20=0,$DC$2&gt;$OE$1),0,IF(OR(LE20=0,LG20=0,LH20=0),0,MIN((VLOOKUP($D20,SALERYCODE,3,0))*(IF($D20=6,LH20,LG20))*((MIN((VLOOKUP($D20,SALERYCODE,5,0)),(IF($D20=6,LG20,LH20))))),MIN((VLOOKUP($D20,SALERYCODE,3,0)),(LE20+LF20))*(IF($D20=6,LH20,((MIN((VLOOKUP($D20,SALERYCODE,5,0)),LH20)))))))))/IF(AND($D20=2,'ראשי-פרטים כלליים וריכוז הוצאות'!$D$68&lt;&gt;4),1.2,1)</f>
        <v>0</v>
      </c>
      <c r="LK20" s="263"/>
      <c r="LL20" s="264"/>
      <c r="LM20" s="265"/>
      <c r="LN20" s="266"/>
      <c r="LO20" s="267">
        <f t="shared" si="94"/>
        <v>0</v>
      </c>
      <c r="LP20" s="260">
        <f>+(IF(OR($B20=0,$C20=0,$D20=0,$DC$2&gt;$OE$1),0,IF(OR(LK20=0,LM20=0,LN20=0),0,MIN((VLOOKUP($D20,SALERYCODE,3,0))*(IF($D20=6,LN20,LM20))*((MIN((VLOOKUP($D20,SALERYCODE,5,0)),(IF($D20=6,LM20,LN20))))),MIN((VLOOKUP($D20,SALERYCODE,3,0)),(LK20+LL20))*(IF($D20=6,LN20,((MIN((VLOOKUP($D20,SALERYCODE,5,0)),LN20)))))))))/IF(AND($D20=2,'ראשי-פרטים כלליים וריכוז הוצאות'!$D$68&lt;&gt;4),1.2,1)</f>
        <v>0</v>
      </c>
      <c r="LQ20" s="263"/>
      <c r="LR20" s="264"/>
      <c r="LS20" s="265"/>
      <c r="LT20" s="266"/>
      <c r="LU20" s="267">
        <f t="shared" si="95"/>
        <v>0</v>
      </c>
      <c r="LV20" s="260">
        <f>+(IF(OR($B20=0,$C20=0,$D20=0,$DC$2&gt;$OE$1),0,IF(OR(LQ20=0,LS20=0,LT20=0),0,MIN((VLOOKUP($D20,SALERYCODE,3,0))*(IF($D20=6,LT20,LS20))*((MIN((VLOOKUP($D20,SALERYCODE,5,0)),(IF($D20=6,LS20,LT20))))),MIN((VLOOKUP($D20,SALERYCODE,3,0)),(LQ20+LR20))*(IF($D20=6,LT20,((MIN((VLOOKUP($D20,SALERYCODE,5,0)),LT20)))))))))/IF(AND($D20=2,'ראשי-פרטים כלליים וריכוז הוצאות'!$D$68&lt;&gt;4),1.2,1)</f>
        <v>0</v>
      </c>
      <c r="LW20" s="263"/>
      <c r="LX20" s="264"/>
      <c r="LY20" s="265"/>
      <c r="LZ20" s="266"/>
      <c r="MA20" s="267">
        <f t="shared" si="96"/>
        <v>0</v>
      </c>
      <c r="MB20" s="260">
        <f>+(IF(OR($B20=0,$C20=0,$D20=0,$DC$2&gt;$OE$1),0,IF(OR(LW20=0,LY20=0,LZ20=0),0,MIN((VLOOKUP($D20,SALERYCODE,3,0))*(IF($D20=6,LZ20,LY20))*((MIN((VLOOKUP($D20,SALERYCODE,5,0)),(IF($D20=6,LY20,LZ20))))),MIN((VLOOKUP($D20,SALERYCODE,3,0)),(LW20+LX20))*(IF($D20=6,LZ20,((MIN((VLOOKUP($D20,SALERYCODE,5,0)),LZ20)))))))))/IF(AND($D20=2,'ראשי-פרטים כלליים וריכוז הוצאות'!$D$68&lt;&gt;4),1.2,1)</f>
        <v>0</v>
      </c>
      <c r="MC20" s="263"/>
      <c r="MD20" s="264"/>
      <c r="ME20" s="265"/>
      <c r="MF20" s="266"/>
      <c r="MG20" s="267">
        <f t="shared" si="97"/>
        <v>0</v>
      </c>
      <c r="MH20" s="260">
        <f>+(IF(OR($B20=0,$C20=0,$D20=0,$DC$2&gt;$OE$1),0,IF(OR(MC20=0,ME20=0,MF20=0),0,MIN((VLOOKUP($D20,SALERYCODE,3,0))*(IF($D20=6,MF20,ME20))*((MIN((VLOOKUP($D20,SALERYCODE,5,0)),(IF($D20=6,ME20,MF20))))),MIN((VLOOKUP($D20,SALERYCODE,3,0)),(MC20+MD20))*(IF($D20=6,MF20,((MIN((VLOOKUP($D20,SALERYCODE,5,0)),MF20)))))))))/IF(AND($D20=2,'ראשי-פרטים כלליים וריכוז הוצאות'!$D$68&lt;&gt;4),1.2,1)</f>
        <v>0</v>
      </c>
      <c r="MI20" s="263"/>
      <c r="MJ20" s="264"/>
      <c r="MK20" s="265"/>
      <c r="ML20" s="266"/>
      <c r="MM20" s="267">
        <f t="shared" si="98"/>
        <v>0</v>
      </c>
      <c r="MN20" s="260">
        <f>+(IF(OR($B20=0,$C20=0,$D20=0,$DC$2&gt;$OE$1),0,IF(OR(MI20=0,MK20=0,ML20=0),0,MIN((VLOOKUP($D20,SALERYCODE,3,0))*(IF($D20=6,ML20,MK20))*((MIN((VLOOKUP($D20,SALERYCODE,5,0)),(IF($D20=6,MK20,ML20))))),MIN((VLOOKUP($D20,SALERYCODE,3,0)),(MI20+MJ20))*(IF($D20=6,ML20,((MIN((VLOOKUP($D20,SALERYCODE,5,0)),ML20)))))))))/IF(AND($D20=2,'ראשי-פרטים כלליים וריכוז הוצאות'!$D$68&lt;&gt;4),1.2,1)</f>
        <v>0</v>
      </c>
      <c r="MO20" s="263"/>
      <c r="MP20" s="264"/>
      <c r="MQ20" s="265"/>
      <c r="MR20" s="266"/>
      <c r="MS20" s="267">
        <f t="shared" si="99"/>
        <v>0</v>
      </c>
      <c r="MT20" s="260">
        <f>+(IF(OR($B20=0,$C20=0,$D20=0,$DC$2&gt;$OE$1),0,IF(OR(MO20=0,MQ20=0,MR20=0),0,MIN((VLOOKUP($D20,SALERYCODE,3,0))*(IF($D20=6,MR20,MQ20))*((MIN((VLOOKUP($D20,SALERYCODE,5,0)),(IF($D20=6,MQ20,MR20))))),MIN((VLOOKUP($D20,SALERYCODE,3,0)),(MO20+MP20))*(IF($D20=6,MR20,((MIN((VLOOKUP($D20,SALERYCODE,5,0)),MR20)))))))))/IF(AND($D20=2,'ראשי-פרטים כלליים וריכוז הוצאות'!$D$68&lt;&gt;4),1.2,1)</f>
        <v>0</v>
      </c>
      <c r="MU20" s="263"/>
      <c r="MV20" s="264"/>
      <c r="MW20" s="265"/>
      <c r="MX20" s="266"/>
      <c r="MY20" s="267">
        <f t="shared" si="100"/>
        <v>0</v>
      </c>
      <c r="MZ20" s="260">
        <f>+(IF(OR($B20=0,$C20=0,$D20=0,$DC$2&gt;$OE$1),0,IF(OR(MU20=0,MW20=0,MX20=0),0,MIN((VLOOKUP($D20,SALERYCODE,3,0))*(IF($D20=6,MX20,MW20))*((MIN((VLOOKUP($D20,SALERYCODE,5,0)),(IF($D20=6,MW20,MX20))))),MIN((VLOOKUP($D20,SALERYCODE,3,0)),(MU20+MV20))*(IF($D20=6,MX20,((MIN((VLOOKUP($D20,SALERYCODE,5,0)),MX20)))))))))/IF(AND($D20=2,'ראשי-פרטים כלליים וריכוז הוצאות'!$D$68&lt;&gt;4),1.2,1)</f>
        <v>0</v>
      </c>
      <c r="NA20" s="263"/>
      <c r="NB20" s="264"/>
      <c r="NC20" s="265"/>
      <c r="ND20" s="266"/>
      <c r="NE20" s="267">
        <f t="shared" si="101"/>
        <v>0</v>
      </c>
      <c r="NF20" s="260">
        <f>+(IF(OR($B20=0,$C20=0,$D20=0,$DC$2&gt;$OE$1),0,IF(OR(NA20=0,NC20=0,ND20=0),0,MIN((VLOOKUP($D20,SALERYCODE,3,0))*(IF($D20=6,ND20,NC20))*((MIN((VLOOKUP($D20,SALERYCODE,5,0)),(IF($D20=6,NC20,ND20))))),MIN((VLOOKUP($D20,SALERYCODE,3,0)),(NA20+NB20))*(IF($D20=6,ND20,((MIN((VLOOKUP($D20,SALERYCODE,5,0)),ND20)))))))))/IF(AND($D20=2,'ראשי-פרטים כלליים וריכוז הוצאות'!$D$68&lt;&gt;4),1.2,1)</f>
        <v>0</v>
      </c>
      <c r="NG20" s="263"/>
      <c r="NH20" s="264"/>
      <c r="NI20" s="265"/>
      <c r="NJ20" s="266"/>
      <c r="NK20" s="267">
        <f t="shared" si="102"/>
        <v>0</v>
      </c>
      <c r="NL20" s="260">
        <f>+(IF(OR($B20=0,$C20=0,$D20=0,$DC$2&gt;$OE$1),0,IF(OR(NG20=0,NI20=0,NJ20=0),0,MIN((VLOOKUP($D20,SALERYCODE,3,0))*(IF($D20=6,NJ20,NI20))*((MIN((VLOOKUP($D20,SALERYCODE,5,0)),(IF($D20=6,NI20,NJ20))))),MIN((VLOOKUP($D20,SALERYCODE,3,0)),(NG20+NH20))*(IF($D20=6,NJ20,((MIN((VLOOKUP($D20,SALERYCODE,5,0)),NJ20)))))))))/IF(AND($D20=2,'ראשי-פרטים כלליים וריכוז הוצאות'!$D$68&lt;&gt;4),1.2,1)</f>
        <v>0</v>
      </c>
      <c r="NM20" s="263"/>
      <c r="NN20" s="264"/>
      <c r="NO20" s="265"/>
      <c r="NP20" s="266"/>
      <c r="NQ20" s="267">
        <f t="shared" si="103"/>
        <v>0</v>
      </c>
      <c r="NR20" s="260">
        <f>+(IF(OR($B20=0,$C20=0,$D20=0,$DC$2&gt;$OE$1),0,IF(OR(NM20=0,NO20=0,NP20=0),0,MIN((VLOOKUP($D20,SALERYCODE,3,0))*(IF($D20=6,NP20,NO20))*((MIN((VLOOKUP($D20,SALERYCODE,5,0)),(IF($D20=6,NO20,NP20))))),MIN((VLOOKUP($D20,SALERYCODE,3,0)),(NM20+NN20))*(IF($D20=6,NP20,((MIN((VLOOKUP($D20,SALERYCODE,5,0)),NP20)))))))))/IF(AND($D20=2,'ראשי-פרטים כלליים וריכוז הוצאות'!$D$68&lt;&gt;4),1.2,1)</f>
        <v>0</v>
      </c>
      <c r="NS20" s="263"/>
      <c r="NT20" s="264"/>
      <c r="NU20" s="265"/>
      <c r="NV20" s="266"/>
      <c r="NW20" s="267">
        <f t="shared" si="104"/>
        <v>0</v>
      </c>
      <c r="NX20" s="260">
        <f>+(IF(OR($B20=0,$C20=0,$D20=0,$DC$2&gt;$OE$1),0,IF(OR(NS20=0,NU20=0,NV20=0),0,MIN((VLOOKUP($D20,SALERYCODE,3,0))*(IF($D20=6,NV20,NU20))*((MIN((VLOOKUP($D20,SALERYCODE,5,0)),(IF($D20=6,NU20,NV20))))),MIN((VLOOKUP($D20,SALERYCODE,3,0)),(NS20+NT20))*(IF($D20=6,NV20,((MIN((VLOOKUP($D20,SALERYCODE,5,0)),NV20)))))))))/IF(AND($D20=2,'ראשי-פרטים כלליים וריכוז הוצאות'!$D$68&lt;&gt;4),1.2,1)</f>
        <v>0</v>
      </c>
      <c r="NY20" s="263"/>
      <c r="NZ20" s="264"/>
      <c r="OA20" s="265"/>
      <c r="OB20" s="266"/>
      <c r="OC20" s="267">
        <f t="shared" si="105"/>
        <v>0</v>
      </c>
      <c r="OD20" s="260">
        <f>+(IF(OR($B20=0,$C20=0,$D20=0,$DC$2&gt;$OE$1),0,IF(OR(NY20=0,OA20=0,OB20=0),0,MIN((VLOOKUP($D20,SALERYCODE,3,0))*(IF($D20=6,OB20,OA20))*((MIN((VLOOKUP($D20,SALERYCODE,5,0)),(IF($D20=6,OA20,OB20))))),MIN((VLOOKUP($D20,SALERYCODE,3,0)),(NY20+NZ20))*(IF($D20=6,OB20,((MIN((VLOOKUP($D20,SALERYCODE,5,0)),OB20)))))))))/IF(AND($D20=2,'ראשי-פרטים כלליים וריכוז הוצאות'!$D$68&lt;&gt;4),1.2,1)</f>
        <v>0</v>
      </c>
      <c r="OE20" s="275">
        <f t="shared" si="111"/>
        <v>0</v>
      </c>
      <c r="OF20" s="283">
        <f t="shared" si="112"/>
        <v>9.9999999999999995E-7</v>
      </c>
      <c r="OG20" s="276">
        <f t="shared" si="113"/>
        <v>0</v>
      </c>
      <c r="OH20" s="275">
        <f t="shared" si="114"/>
        <v>0</v>
      </c>
      <c r="OI20" s="275">
        <v>0</v>
      </c>
      <c r="OJ20" s="258">
        <f t="shared" si="115"/>
        <v>0</v>
      </c>
      <c r="OK20" s="284"/>
      <c r="OL20" s="116">
        <f>MIN(OJ20+OK20*OF20*OE20/$OL$1/IF(AND($D20=2,'ראשי-פרטים כלליים וריכוז הוצאות'!$D$68&lt;&gt;4),1.2,1),IF($D20&gt;0,VLOOKUP($D20,SALERYCODE,3,0)*12*OG20,0))</f>
        <v>0</v>
      </c>
      <c r="OM20" s="95">
        <f t="shared" si="106"/>
        <v>0</v>
      </c>
      <c r="ON20" s="11">
        <f t="shared" si="107"/>
        <v>0</v>
      </c>
      <c r="OO20" s="11">
        <f t="shared" si="108"/>
        <v>0</v>
      </c>
      <c r="OP20" s="22">
        <f t="shared" si="109"/>
        <v>0</v>
      </c>
      <c r="OQ20" s="11">
        <f t="shared" si="110"/>
        <v>0</v>
      </c>
      <c r="OR20" s="11">
        <f t="shared" si="116"/>
        <v>0</v>
      </c>
      <c r="OS20" s="35"/>
      <c r="OT20" s="35"/>
      <c r="OU20" s="43"/>
    </row>
    <row r="21" spans="1:411" ht="24" customHeight="1" x14ac:dyDescent="0.2">
      <c r="A21" s="282">
        <v>18</v>
      </c>
      <c r="B21" s="269"/>
      <c r="C21" s="270"/>
      <c r="D21" s="271"/>
      <c r="E21" s="263"/>
      <c r="F21" s="264"/>
      <c r="G21" s="265"/>
      <c r="H21" s="266"/>
      <c r="I21" s="267">
        <f t="shared" si="41"/>
        <v>0</v>
      </c>
      <c r="J21" s="260">
        <f>(IF(OR($B21=0,$C21=0,$D21=0,$E$2&gt;$OE$1),0,IF(OR($E21=0,$G21=0,$H21=0),0,MIN((VLOOKUP($D21,SALERYCODE,3,0))*(IF($D21=6,$H21,$G21))*((MIN((VLOOKUP($D21,SALERYCODE,5,0)),(IF($D21=6,$G21,$H21))))),MIN((VLOOKUP($D21,SALERYCODE,3,0)),($E21+$F21))*(IF($D21=6,$H21,((MIN((VLOOKUP($D21,SALERYCODE,5,0)),$H21)))))))))/IF(AND($D21=2,'ראשי-פרטים כלליים וריכוז הוצאות'!$D$68&lt;&gt;4),1.2,1)</f>
        <v>0</v>
      </c>
      <c r="K21" s="263"/>
      <c r="L21" s="264"/>
      <c r="M21" s="265"/>
      <c r="N21" s="266"/>
      <c r="O21" s="267">
        <f t="shared" si="42"/>
        <v>0</v>
      </c>
      <c r="P21" s="260">
        <f>+(IF(OR($B21=0,$C21=0,$D21=0,$K$2&gt;$OE$1),0,IF(OR($K21=0,$M21=0,$N21=0),0,MIN((VLOOKUP($D21,SALERYCODE,3,0))*(IF($D21=6,$N21,$M21))*((MIN((VLOOKUP($D21,SALERYCODE,5,0)),(IF($D21=6,$M21,$N21))))),MIN((VLOOKUP($D21,SALERYCODE,3,0)),($K21+$L21))*(IF($D21=6,$N21,((MIN((VLOOKUP($D21,SALERYCODE,5,0)),$N21)))))))))/IF(AND($D21=2,'ראשי-פרטים כלליים וריכוז הוצאות'!$D$68&lt;&gt;4),1.2,1)</f>
        <v>0</v>
      </c>
      <c r="Q21" s="263"/>
      <c r="R21" s="264"/>
      <c r="S21" s="265"/>
      <c r="T21" s="266"/>
      <c r="U21" s="267">
        <f t="shared" si="43"/>
        <v>0</v>
      </c>
      <c r="V21" s="260">
        <f>+(IF(OR($B21=0,$C21=0,$D21=0,$Q$2&gt;$OE$1),0,IF(OR(Q21=0,S21=0,T21=0),0,MIN((VLOOKUP($D21,SALERYCODE,3,0))*(IF($D21=6,T21,S21))*((MIN((VLOOKUP($D21,SALERYCODE,5,0)),(IF($D21=6,S21,T21))))),MIN((VLOOKUP($D21,SALERYCODE,3,0)),(Q21+R21))*(IF($D21=6,T21,((MIN((VLOOKUP($D21,SALERYCODE,5,0)),T21)))))))))/IF(AND($D21=2,'ראשי-פרטים כלליים וריכוז הוצאות'!$D$68&lt;&gt;4),1.2,1)</f>
        <v>0</v>
      </c>
      <c r="W21" s="263"/>
      <c r="X21" s="264"/>
      <c r="Y21" s="265"/>
      <c r="Z21" s="266"/>
      <c r="AA21" s="267">
        <f t="shared" si="44"/>
        <v>0</v>
      </c>
      <c r="AB21" s="260">
        <f>+(IF(OR($B21=0,$C21=0,$D21=0,$W$2&gt;$OE$1),0,IF(OR(W21=0,Y21=0,Z21=0),0,MIN((VLOOKUP($D21,SALERYCODE,3,0))*(IF($D21=6,Z21,Y21))*((MIN((VLOOKUP($D21,SALERYCODE,5,0)),(IF($D21=6,Y21,Z21))))),MIN((VLOOKUP($D21,SALERYCODE,3,0)),(W21+X21))*(IF($D21=6,Z21,((MIN((VLOOKUP($D21,SALERYCODE,5,0)),Z21)))))))))/IF(AND($D21=2,'ראשי-פרטים כלליים וריכוז הוצאות'!$D$68&lt;&gt;4),1.2,1)</f>
        <v>0</v>
      </c>
      <c r="AC21" s="263"/>
      <c r="AD21" s="264"/>
      <c r="AE21" s="265"/>
      <c r="AF21" s="266"/>
      <c r="AG21" s="267">
        <f t="shared" si="45"/>
        <v>0</v>
      </c>
      <c r="AH21" s="260">
        <f>+(IF(OR($B21=0,$C21=0,$D21=0,$AC$2&gt;$OE$1),0,IF(OR(AC21=0,AE21=0,AF21=0),0,MIN((VLOOKUP($D21,SALERYCODE,3,0))*(IF($D21=6,AF21,AE21))*((MIN((VLOOKUP($D21,SALERYCODE,5,0)),(IF($D21=6,AE21,AF21))))),MIN((VLOOKUP($D21,SALERYCODE,3,0)),(AC21+AD21))*(IF($D21=6,AF21,((MIN((VLOOKUP($D21,SALERYCODE,5,0)),AF21)))))))))/IF(AND($D21=2,'ראשי-פרטים כלליים וריכוז הוצאות'!$D$68&lt;&gt;4),1.2,1)</f>
        <v>0</v>
      </c>
      <c r="AI21" s="263"/>
      <c r="AJ21" s="264"/>
      <c r="AK21" s="265"/>
      <c r="AL21" s="266"/>
      <c r="AM21" s="267">
        <f t="shared" si="46"/>
        <v>0</v>
      </c>
      <c r="AN21" s="260">
        <f>+(IF(OR($B21=0,$C21=0,$D21=0,$AI$2&gt;$OE$1),0,IF(OR(AI21=0,AK21=0,AL21=0),0,MIN((VLOOKUP($D21,SALERYCODE,3,0))*(IF($D21=6,AL21,AK21))*((MIN((VLOOKUP($D21,SALERYCODE,5,0)),(IF($D21=6,AK21,AL21))))),MIN((VLOOKUP($D21,SALERYCODE,3,0)),(AI21+AJ21))*(IF($D21=6,AL21,((MIN((VLOOKUP($D21,SALERYCODE,5,0)),AL21)))))))))/IF(AND($D21=2,'ראשי-פרטים כלליים וריכוז הוצאות'!$D$68&lt;&gt;4),1.2,1)</f>
        <v>0</v>
      </c>
      <c r="AO21" s="263"/>
      <c r="AP21" s="264"/>
      <c r="AQ21" s="265"/>
      <c r="AR21" s="266"/>
      <c r="AS21" s="267">
        <f t="shared" si="47"/>
        <v>0</v>
      </c>
      <c r="AT21" s="260">
        <f>+(IF(OR($B21=0,$C21=0,$D21=0,$AO$2&gt;$OE$1),0,IF(OR(AO21=0,AQ21=0,AR21=0),0,MIN((VLOOKUP($D21,SALERYCODE,3,0))*(IF($D21=6,AR21,AQ21))*((MIN((VLOOKUP($D21,SALERYCODE,5,0)),(IF($D21=6,AQ21,AR21))))),MIN((VLOOKUP($D21,SALERYCODE,3,0)),(AO21+AP21))*(IF($D21=6,AR21,((MIN((VLOOKUP($D21,SALERYCODE,5,0)),AR21)))))))))/IF(AND($D21=2,'ראשי-פרטים כלליים וריכוז הוצאות'!$D$68&lt;&gt;4),1.2,1)</f>
        <v>0</v>
      </c>
      <c r="AU21" s="263"/>
      <c r="AV21" s="264"/>
      <c r="AW21" s="265"/>
      <c r="AX21" s="266"/>
      <c r="AY21" s="267">
        <f t="shared" si="48"/>
        <v>0</v>
      </c>
      <c r="AZ21" s="260">
        <f>+(IF(OR($B21=0,$C21=0,$D21=0,$AU$2&gt;$OE$1),0,IF(OR(AU21=0,AW21=0,AX21=0),0,MIN((VLOOKUP($D21,SALERYCODE,3,0))*(IF($D21=6,AX21,AW21))*((MIN((VLOOKUP($D21,SALERYCODE,5,0)),(IF($D21=6,AW21,AX21))))),MIN((VLOOKUP($D21,SALERYCODE,3,0)),(AU21+AV21))*(IF($D21=6,AX21,((MIN((VLOOKUP($D21,SALERYCODE,5,0)),AX21)))))))))/IF(AND($D21=2,'ראשי-פרטים כלליים וריכוז הוצאות'!$D$68&lt;&gt;4),1.2,1)</f>
        <v>0</v>
      </c>
      <c r="BA21" s="263"/>
      <c r="BB21" s="264"/>
      <c r="BC21" s="265"/>
      <c r="BD21" s="266"/>
      <c r="BE21" s="267">
        <f t="shared" si="49"/>
        <v>0</v>
      </c>
      <c r="BF21" s="260">
        <f>+(IF(OR($B21=0,$C21=0,$D21=0,$BA$2&gt;$OE$1),0,IF(OR(BA21=0,BC21=0,BD21=0),0,MIN((VLOOKUP($D21,SALERYCODE,3,0))*(IF($D21=6,BD21,BC21))*((MIN((VLOOKUP($D21,SALERYCODE,5,0)),(IF($D21=6,BC21,BD21))))),MIN((VLOOKUP($D21,SALERYCODE,3,0)),(BA21+BB21))*(IF($D21=6,BD21,((MIN((VLOOKUP($D21,SALERYCODE,5,0)),BD21)))))))))/IF(AND($D21=2,'ראשי-פרטים כלליים וריכוז הוצאות'!$D$68&lt;&gt;4),1.2,1)</f>
        <v>0</v>
      </c>
      <c r="BG21" s="263"/>
      <c r="BH21" s="264"/>
      <c r="BI21" s="265"/>
      <c r="BJ21" s="266"/>
      <c r="BK21" s="267">
        <f t="shared" si="50"/>
        <v>0</v>
      </c>
      <c r="BL21" s="260">
        <f>+(IF(OR($B21=0,$C21=0,$D21=0,$BG$2&gt;$OE$1),0,IF(OR(BG21=0,BI21=0,BJ21=0),0,MIN((VLOOKUP($D21,SALERYCODE,3,0))*(IF($D21=6,BJ21,BI21))*((MIN((VLOOKUP($D21,SALERYCODE,5,0)),(IF($D21=6,BI21,BJ21))))),MIN((VLOOKUP($D21,SALERYCODE,3,0)),(BG21+BH21))*(IF($D21=6,BJ21,((MIN((VLOOKUP($D21,SALERYCODE,5,0)),BJ21)))))))))/IF(AND($D21=2,'ראשי-פרטים כלליים וריכוז הוצאות'!$D$68&lt;&gt;4),1.2,1)</f>
        <v>0</v>
      </c>
      <c r="BM21" s="263"/>
      <c r="BN21" s="264"/>
      <c r="BO21" s="265"/>
      <c r="BP21" s="266"/>
      <c r="BQ21" s="267">
        <f t="shared" si="51"/>
        <v>0</v>
      </c>
      <c r="BR21" s="260">
        <f>+(IF(OR($B21=0,$C21=0,$D21=0,$BM$2&gt;$OE$1),0,IF(OR(BM21=0,BO21=0,BP21=0),0,MIN((VLOOKUP($D21,SALERYCODE,3,0))*(IF($D21=6,BP21,BO21))*((MIN((VLOOKUP($D21,SALERYCODE,5,0)),(IF($D21=6,BO21,BP21))))),MIN((VLOOKUP($D21,SALERYCODE,3,0)),(BM21+BN21))*(IF($D21=6,BP21,((MIN((VLOOKUP($D21,SALERYCODE,5,0)),BP21)))))))))/IF(AND($D21=2,'ראשי-פרטים כלליים וריכוז הוצאות'!$D$68&lt;&gt;4),1.2,1)</f>
        <v>0</v>
      </c>
      <c r="BS21" s="263"/>
      <c r="BT21" s="264"/>
      <c r="BU21" s="265"/>
      <c r="BV21" s="266"/>
      <c r="BW21" s="267">
        <f t="shared" si="52"/>
        <v>0</v>
      </c>
      <c r="BX21" s="260">
        <f>+(IF(OR($B21=0,$C21=0,$D21=0,$BS$2&gt;$OE$1),0,IF(OR(BS21=0,BU21=0,BV21=0),0,MIN((VLOOKUP($D21,SALERYCODE,3,0))*(IF($D21=6,BV21,BU21))*((MIN((VLOOKUP($D21,SALERYCODE,5,0)),(IF($D21=6,BU21,BV21))))),MIN((VLOOKUP($D21,SALERYCODE,3,0)),(BS21+BT21))*(IF($D21=6,BV21,((MIN((VLOOKUP($D21,SALERYCODE,5,0)),BV21)))))))))/IF(AND($D21=2,'ראשי-פרטים כלליים וריכוז הוצאות'!$D$68&lt;&gt;4),1.2,1)</f>
        <v>0</v>
      </c>
      <c r="BY21" s="263"/>
      <c r="BZ21" s="264"/>
      <c r="CA21" s="265"/>
      <c r="CB21" s="266"/>
      <c r="CC21" s="267">
        <f t="shared" si="53"/>
        <v>0</v>
      </c>
      <c r="CD21" s="260">
        <f>+(IF(OR($B21=0,$C21=0,$D21=0,$BY$2&gt;$OE$1),0,IF(OR(BY21=0,CA21=0,CB21=0),0,MIN((VLOOKUP($D21,SALERYCODE,3,0))*(IF($D21=6,CB21,CA21))*((MIN((VLOOKUP($D21,SALERYCODE,5,0)),(IF($D21=6,CA21,CB21))))),MIN((VLOOKUP($D21,SALERYCODE,3,0)),(BY21+BZ21))*(IF($D21=6,CB21,((MIN((VLOOKUP($D21,SALERYCODE,5,0)),CB21)))))))))/IF(AND($D21=2,'ראשי-פרטים כלליים וריכוז הוצאות'!$D$68&lt;&gt;4),1.2,1)</f>
        <v>0</v>
      </c>
      <c r="CE21" s="263"/>
      <c r="CF21" s="264"/>
      <c r="CG21" s="265"/>
      <c r="CH21" s="266"/>
      <c r="CI21" s="267">
        <f t="shared" si="54"/>
        <v>0</v>
      </c>
      <c r="CJ21" s="260">
        <f>+(IF(OR($B21=0,$C21=0,$D21=0,$CE$2&gt;$OE$1),0,IF(OR(CE21=0,CG21=0,CH21=0),0,MIN((VLOOKUP($D21,SALERYCODE,3,0))*(IF($D21=6,CH21,CG21))*((MIN((VLOOKUP($D21,SALERYCODE,5,0)),(IF($D21=6,CG21,CH21))))),MIN((VLOOKUP($D21,SALERYCODE,3,0)),(CE21+CF21))*(IF($D21=6,CH21,((MIN((VLOOKUP($D21,SALERYCODE,5,0)),CH21)))))))))/IF(AND($D21=2,'ראשי-פרטים כלליים וריכוז הוצאות'!$D$68&lt;&gt;4),1.2,1)</f>
        <v>0</v>
      </c>
      <c r="CK21" s="263"/>
      <c r="CL21" s="264"/>
      <c r="CM21" s="265"/>
      <c r="CN21" s="266"/>
      <c r="CO21" s="267">
        <f t="shared" si="55"/>
        <v>0</v>
      </c>
      <c r="CP21" s="260">
        <f>+(IF(OR($B21=0,$C21=0,$D21=0,$CK$2&gt;$OE$1),0,IF(OR(CK21=0,CM21=0,CN21=0),0,MIN((VLOOKUP($D21,SALERYCODE,3,0))*(IF($D21=6,CN21,CM21))*((MIN((VLOOKUP($D21,SALERYCODE,5,0)),(IF($D21=6,CM21,CN21))))),MIN((VLOOKUP($D21,SALERYCODE,3,0)),(CK21+CL21))*(IF($D21=6,CN21,((MIN((VLOOKUP($D21,SALERYCODE,5,0)),CN21)))))))))/IF(AND($D21=2,'ראשי-פרטים כלליים וריכוז הוצאות'!$D$68&lt;&gt;4),1.2,1)</f>
        <v>0</v>
      </c>
      <c r="CQ21" s="263"/>
      <c r="CR21" s="264"/>
      <c r="CS21" s="265"/>
      <c r="CT21" s="266"/>
      <c r="CU21" s="267">
        <f t="shared" si="56"/>
        <v>0</v>
      </c>
      <c r="CV21" s="260">
        <f>+(IF(OR($B21=0,$C21=0,$D21=0,$CQ$2&gt;$OE$1),0,IF(OR(CQ21=0,CS21=0,CT21=0),0,MIN((VLOOKUP($D21,SALERYCODE,3,0))*(IF($D21=6,CT21,CS21))*((MIN((VLOOKUP($D21,SALERYCODE,5,0)),(IF($D21=6,CS21,CT21))))),MIN((VLOOKUP($D21,SALERYCODE,3,0)),(CQ21+CR21))*(IF($D21=6,CT21,((MIN((VLOOKUP($D21,SALERYCODE,5,0)),CT21)))))))))/IF(AND($D21=2,'ראשי-פרטים כלליים וריכוז הוצאות'!$D$68&lt;&gt;4),1.2,1)</f>
        <v>0</v>
      </c>
      <c r="CW21" s="263"/>
      <c r="CX21" s="264"/>
      <c r="CY21" s="265"/>
      <c r="CZ21" s="266"/>
      <c r="DA21" s="267">
        <f t="shared" si="57"/>
        <v>0</v>
      </c>
      <c r="DB21" s="260">
        <f>+(IF(OR($B21=0,$C21=0,$D21=0,$CW$2&gt;$OE$1),0,IF(OR(CW21=0,CY21=0,CZ21=0),0,MIN((VLOOKUP($D21,SALERYCODE,3,0))*(IF($D21=6,CZ21,CY21))*((MIN((VLOOKUP($D21,SALERYCODE,5,0)),(IF($D21=6,CY21,CZ21))))),MIN((VLOOKUP($D21,SALERYCODE,3,0)),(CW21+CX21))*(IF($D21=6,CZ21,((MIN((VLOOKUP($D21,SALERYCODE,5,0)),CZ21)))))))))/IF(AND($D21=2,'ראשי-פרטים כלליים וריכוז הוצאות'!$D$68&lt;&gt;4),1.2,1)</f>
        <v>0</v>
      </c>
      <c r="DC21" s="263"/>
      <c r="DD21" s="264"/>
      <c r="DE21" s="265"/>
      <c r="DF21" s="266"/>
      <c r="DG21" s="267">
        <f t="shared" si="58"/>
        <v>0</v>
      </c>
      <c r="DH21" s="260">
        <f>+(IF(OR($B21=0,$C21=0,$D21=0,$DC$2&gt;$OE$1),0,IF(OR(DC21=0,DE21=0,DF21=0),0,MIN((VLOOKUP($D21,SALERYCODE,3,0))*(IF($D21=6,DF21,DE21))*((MIN((VLOOKUP($D21,SALERYCODE,5,0)),(IF($D21=6,DE21,DF21))))),MIN((VLOOKUP($D21,SALERYCODE,3,0)),(DC21+DD21))*(IF($D21=6,DF21,((MIN((VLOOKUP($D21,SALERYCODE,5,0)),DF21)))))))))/IF(AND($D21=2,'ראשי-פרטים כלליים וריכוז הוצאות'!$D$68&lt;&gt;4),1.2,1)</f>
        <v>0</v>
      </c>
      <c r="DI21" s="263"/>
      <c r="DJ21" s="264"/>
      <c r="DK21" s="265"/>
      <c r="DL21" s="266"/>
      <c r="DM21" s="267">
        <f t="shared" si="59"/>
        <v>0</v>
      </c>
      <c r="DN21" s="260">
        <f>+(IF(OR($B21=0,$C21=0,$D21=0,$DC$2&gt;$OE$1),0,IF(OR(DI21=0,DK21=0,DL21=0),0,MIN((VLOOKUP($D21,SALERYCODE,3,0))*(IF($D21=6,DL21,DK21))*((MIN((VLOOKUP($D21,SALERYCODE,5,0)),(IF($D21=6,DK21,DL21))))),MIN((VLOOKUP($D21,SALERYCODE,3,0)),(DI21+DJ21))*(IF($D21=6,DL21,((MIN((VLOOKUP($D21,SALERYCODE,5,0)),DL21)))))))))/IF(AND($D21=2,'ראשי-פרטים כלליים וריכוז הוצאות'!$D$68&lt;&gt;4),1.2,1)</f>
        <v>0</v>
      </c>
      <c r="DO21" s="263"/>
      <c r="DP21" s="264"/>
      <c r="DQ21" s="265"/>
      <c r="DR21" s="266"/>
      <c r="DS21" s="267">
        <f t="shared" si="60"/>
        <v>0</v>
      </c>
      <c r="DT21" s="260">
        <f>+(IF(OR($B21=0,$C21=0,$D21=0,$DC$2&gt;$OE$1),0,IF(OR(DO21=0,DQ21=0,DR21=0),0,MIN((VLOOKUP($D21,SALERYCODE,3,0))*(IF($D21=6,DR21,DQ21))*((MIN((VLOOKUP($D21,SALERYCODE,5,0)),(IF($D21=6,DQ21,DR21))))),MIN((VLOOKUP($D21,SALERYCODE,3,0)),(DO21+DP21))*(IF($D21=6,DR21,((MIN((VLOOKUP($D21,SALERYCODE,5,0)),DR21)))))))))/IF(AND($D21=2,'ראשי-פרטים כלליים וריכוז הוצאות'!$D$68&lt;&gt;4),1.2,1)</f>
        <v>0</v>
      </c>
      <c r="DU21" s="263"/>
      <c r="DV21" s="264"/>
      <c r="DW21" s="265"/>
      <c r="DX21" s="266"/>
      <c r="DY21" s="267">
        <f t="shared" si="61"/>
        <v>0</v>
      </c>
      <c r="DZ21" s="260">
        <f>+(IF(OR($B21=0,$C21=0,$D21=0,$DC$2&gt;$OE$1),0,IF(OR(DU21=0,DW21=0,DX21=0),0,MIN((VLOOKUP($D21,SALERYCODE,3,0))*(IF($D21=6,DX21,DW21))*((MIN((VLOOKUP($D21,SALERYCODE,5,0)),(IF($D21=6,DW21,DX21))))),MIN((VLOOKUP($D21,SALERYCODE,3,0)),(DU21+DV21))*(IF($D21=6,DX21,((MIN((VLOOKUP($D21,SALERYCODE,5,0)),DX21)))))))))/IF(AND($D21=2,'ראשי-פרטים כלליים וריכוז הוצאות'!$D$68&lt;&gt;4),1.2,1)</f>
        <v>0</v>
      </c>
      <c r="EA21" s="263"/>
      <c r="EB21" s="264"/>
      <c r="EC21" s="265"/>
      <c r="ED21" s="266"/>
      <c r="EE21" s="267">
        <f t="shared" si="62"/>
        <v>0</v>
      </c>
      <c r="EF21" s="260">
        <f>+(IF(OR($B21=0,$C21=0,$D21=0,$DC$2&gt;$OE$1),0,IF(OR(EA21=0,EC21=0,ED21=0),0,MIN((VLOOKUP($D21,SALERYCODE,3,0))*(IF($D21=6,ED21,EC21))*((MIN((VLOOKUP($D21,SALERYCODE,5,0)),(IF($D21=6,EC21,ED21))))),MIN((VLOOKUP($D21,SALERYCODE,3,0)),(EA21+EB21))*(IF($D21=6,ED21,((MIN((VLOOKUP($D21,SALERYCODE,5,0)),ED21)))))))))/IF(AND($D21=2,'ראשי-פרטים כלליים וריכוז הוצאות'!$D$68&lt;&gt;4),1.2,1)</f>
        <v>0</v>
      </c>
      <c r="EG21" s="263"/>
      <c r="EH21" s="264"/>
      <c r="EI21" s="265"/>
      <c r="EJ21" s="266"/>
      <c r="EK21" s="267">
        <f t="shared" si="63"/>
        <v>0</v>
      </c>
      <c r="EL21" s="260">
        <f>+(IF(OR($B21=0,$C21=0,$D21=0,$DC$2&gt;$OE$1),0,IF(OR(EG21=0,EI21=0,EJ21=0),0,MIN((VLOOKUP($D21,SALERYCODE,3,0))*(IF($D21=6,EJ21,EI21))*((MIN((VLOOKUP($D21,SALERYCODE,5,0)),(IF($D21=6,EI21,EJ21))))),MIN((VLOOKUP($D21,SALERYCODE,3,0)),(EG21+EH21))*(IF($D21=6,EJ21,((MIN((VLOOKUP($D21,SALERYCODE,5,0)),EJ21)))))))))/IF(AND($D21=2,'ראשי-פרטים כלליים וריכוז הוצאות'!$D$68&lt;&gt;4),1.2,1)</f>
        <v>0</v>
      </c>
      <c r="EM21" s="263"/>
      <c r="EN21" s="264"/>
      <c r="EO21" s="265"/>
      <c r="EP21" s="266"/>
      <c r="EQ21" s="267">
        <f t="shared" si="64"/>
        <v>0</v>
      </c>
      <c r="ER21" s="260">
        <f>+(IF(OR($B21=0,$C21=0,$D21=0,$DC$2&gt;$OE$1),0,IF(OR(EM21=0,EO21=0,EP21=0),0,MIN((VLOOKUP($D21,SALERYCODE,3,0))*(IF($D21=6,EP21,EO21))*((MIN((VLOOKUP($D21,SALERYCODE,5,0)),(IF($D21=6,EO21,EP21))))),MIN((VLOOKUP($D21,SALERYCODE,3,0)),(EM21+EN21))*(IF($D21=6,EP21,((MIN((VLOOKUP($D21,SALERYCODE,5,0)),EP21)))))))))/IF(AND($D21=2,'ראשי-פרטים כלליים וריכוז הוצאות'!$D$68&lt;&gt;4),1.2,1)</f>
        <v>0</v>
      </c>
      <c r="ES21" s="263"/>
      <c r="ET21" s="264"/>
      <c r="EU21" s="265"/>
      <c r="EV21" s="266"/>
      <c r="EW21" s="267">
        <f t="shared" si="65"/>
        <v>0</v>
      </c>
      <c r="EX21" s="260">
        <f>+(IF(OR($B21=0,$C21=0,$D21=0,$DC$2&gt;$OE$1),0,IF(OR(ES21=0,EU21=0,EV21=0),0,MIN((VLOOKUP($D21,SALERYCODE,3,0))*(IF($D21=6,EV21,EU21))*((MIN((VLOOKUP($D21,SALERYCODE,5,0)),(IF($D21=6,EU21,EV21))))),MIN((VLOOKUP($D21,SALERYCODE,3,0)),(ES21+ET21))*(IF($D21=6,EV21,((MIN((VLOOKUP($D21,SALERYCODE,5,0)),EV21)))))))))/IF(AND($D21=2,'ראשי-פרטים כלליים וריכוז הוצאות'!$D$68&lt;&gt;4),1.2,1)</f>
        <v>0</v>
      </c>
      <c r="EY21" s="263"/>
      <c r="EZ21" s="264"/>
      <c r="FA21" s="265"/>
      <c r="FB21" s="266"/>
      <c r="FC21" s="267">
        <f t="shared" si="66"/>
        <v>0</v>
      </c>
      <c r="FD21" s="260">
        <f>+(IF(OR($B21=0,$C21=0,$D21=0,$DC$2&gt;$OE$1),0,IF(OR(EY21=0,FA21=0,FB21=0),0,MIN((VLOOKUP($D21,SALERYCODE,3,0))*(IF($D21=6,FB21,FA21))*((MIN((VLOOKUP($D21,SALERYCODE,5,0)),(IF($D21=6,FA21,FB21))))),MIN((VLOOKUP($D21,SALERYCODE,3,0)),(EY21+EZ21))*(IF($D21=6,FB21,((MIN((VLOOKUP($D21,SALERYCODE,5,0)),FB21)))))))))/IF(AND($D21=2,'ראשי-פרטים כלליים וריכוז הוצאות'!$D$68&lt;&gt;4),1.2,1)</f>
        <v>0</v>
      </c>
      <c r="FE21" s="263"/>
      <c r="FF21" s="264"/>
      <c r="FG21" s="265"/>
      <c r="FH21" s="266"/>
      <c r="FI21" s="267">
        <f t="shared" si="67"/>
        <v>0</v>
      </c>
      <c r="FJ21" s="260">
        <f>+(IF(OR($B21=0,$C21=0,$D21=0,$DC$2&gt;$OE$1),0,IF(OR(FE21=0,FG21=0,FH21=0),0,MIN((VLOOKUP($D21,SALERYCODE,3,0))*(IF($D21=6,FH21,FG21))*((MIN((VLOOKUP($D21,SALERYCODE,5,0)),(IF($D21=6,FG21,FH21))))),MIN((VLOOKUP($D21,SALERYCODE,3,0)),(FE21+FF21))*(IF($D21=6,FH21,((MIN((VLOOKUP($D21,SALERYCODE,5,0)),FH21)))))))))/IF(AND($D21=2,'ראשי-פרטים כלליים וריכוז הוצאות'!$D$68&lt;&gt;4),1.2,1)</f>
        <v>0</v>
      </c>
      <c r="FK21" s="263"/>
      <c r="FL21" s="264"/>
      <c r="FM21" s="265"/>
      <c r="FN21" s="266"/>
      <c r="FO21" s="267">
        <f t="shared" si="68"/>
        <v>0</v>
      </c>
      <c r="FP21" s="260">
        <f>+(IF(OR($B21=0,$C21=0,$D21=0,$DC$2&gt;$OE$1),0,IF(OR(FK21=0,FM21=0,FN21=0),0,MIN((VLOOKUP($D21,SALERYCODE,3,0))*(IF($D21=6,FN21,FM21))*((MIN((VLOOKUP($D21,SALERYCODE,5,0)),(IF($D21=6,FM21,FN21))))),MIN((VLOOKUP($D21,SALERYCODE,3,0)),(FK21+FL21))*(IF($D21=6,FN21,((MIN((VLOOKUP($D21,SALERYCODE,5,0)),FN21)))))))))/IF(AND($D21=2,'ראשי-פרטים כלליים וריכוז הוצאות'!$D$68&lt;&gt;4),1.2,1)</f>
        <v>0</v>
      </c>
      <c r="FQ21" s="263"/>
      <c r="FR21" s="264"/>
      <c r="FS21" s="265"/>
      <c r="FT21" s="266"/>
      <c r="FU21" s="267">
        <f t="shared" si="69"/>
        <v>0</v>
      </c>
      <c r="FV21" s="260">
        <f>+(IF(OR($B21=0,$C21=0,$D21=0,$DC$2&gt;$OE$1),0,IF(OR(FQ21=0,FS21=0,FT21=0),0,MIN((VLOOKUP($D21,SALERYCODE,3,0))*(IF($D21=6,FT21,FS21))*((MIN((VLOOKUP($D21,SALERYCODE,5,0)),(IF($D21=6,FS21,FT21))))),MIN((VLOOKUP($D21,SALERYCODE,3,0)),(FQ21+FR21))*(IF($D21=6,FT21,((MIN((VLOOKUP($D21,SALERYCODE,5,0)),FT21)))))))))/IF(AND($D21=2,'ראשי-פרטים כלליים וריכוז הוצאות'!$D$68&lt;&gt;4),1.2,1)</f>
        <v>0</v>
      </c>
      <c r="FW21" s="263"/>
      <c r="FX21" s="264"/>
      <c r="FY21" s="265"/>
      <c r="FZ21" s="266"/>
      <c r="GA21" s="267">
        <f t="shared" si="70"/>
        <v>0</v>
      </c>
      <c r="GB21" s="260">
        <f>+(IF(OR($B21=0,$C21=0,$D21=0,$DC$2&gt;$OE$1),0,IF(OR(FW21=0,FY21=0,FZ21=0),0,MIN((VLOOKUP($D21,SALERYCODE,3,0))*(IF($D21=6,FZ21,FY21))*((MIN((VLOOKUP($D21,SALERYCODE,5,0)),(IF($D21=6,FY21,FZ21))))),MIN((VLOOKUP($D21,SALERYCODE,3,0)),(FW21+FX21))*(IF($D21=6,FZ21,((MIN((VLOOKUP($D21,SALERYCODE,5,0)),FZ21)))))))))/IF(AND($D21=2,'ראשי-פרטים כלליים וריכוז הוצאות'!$D$68&lt;&gt;4),1.2,1)</f>
        <v>0</v>
      </c>
      <c r="GC21" s="263"/>
      <c r="GD21" s="264"/>
      <c r="GE21" s="265"/>
      <c r="GF21" s="266"/>
      <c r="GG21" s="267">
        <f t="shared" si="71"/>
        <v>0</v>
      </c>
      <c r="GH21" s="260">
        <f>+(IF(OR($B21=0,$C21=0,$D21=0,$DC$2&gt;$OE$1),0,IF(OR(GC21=0,GE21=0,GF21=0),0,MIN((VLOOKUP($D21,SALERYCODE,3,0))*(IF($D21=6,GF21,GE21))*((MIN((VLOOKUP($D21,SALERYCODE,5,0)),(IF($D21=6,GE21,GF21))))),MIN((VLOOKUP($D21,SALERYCODE,3,0)),(GC21+GD21))*(IF($D21=6,GF21,((MIN((VLOOKUP($D21,SALERYCODE,5,0)),GF21)))))))))/IF(AND($D21=2,'ראשי-פרטים כלליים וריכוז הוצאות'!$D$68&lt;&gt;4),1.2,1)</f>
        <v>0</v>
      </c>
      <c r="GI21" s="263"/>
      <c r="GJ21" s="264"/>
      <c r="GK21" s="265"/>
      <c r="GL21" s="266"/>
      <c r="GM21" s="267">
        <f t="shared" si="72"/>
        <v>0</v>
      </c>
      <c r="GN21" s="260">
        <f>+(IF(OR($B21=0,$C21=0,$D21=0,$DC$2&gt;$OE$1),0,IF(OR(GI21=0,GK21=0,GL21=0),0,MIN((VLOOKUP($D21,SALERYCODE,3,0))*(IF($D21=6,GL21,GK21))*((MIN((VLOOKUP($D21,SALERYCODE,5,0)),(IF($D21=6,GK21,GL21))))),MIN((VLOOKUP($D21,SALERYCODE,3,0)),(GI21+GJ21))*(IF($D21=6,GL21,((MIN((VLOOKUP($D21,SALERYCODE,5,0)),GL21)))))))))/IF(AND($D21=2,'ראשי-פרטים כלליים וריכוז הוצאות'!$D$68&lt;&gt;4),1.2,1)</f>
        <v>0</v>
      </c>
      <c r="GO21" s="263"/>
      <c r="GP21" s="264"/>
      <c r="GQ21" s="265"/>
      <c r="GR21" s="266"/>
      <c r="GS21" s="267">
        <f t="shared" si="73"/>
        <v>0</v>
      </c>
      <c r="GT21" s="260">
        <f>+(IF(OR($B21=0,$C21=0,$D21=0,$DC$2&gt;$OE$1),0,IF(OR(GO21=0,GQ21=0,GR21=0),0,MIN((VLOOKUP($D21,SALERYCODE,3,0))*(IF($D21=6,GR21,GQ21))*((MIN((VLOOKUP($D21,SALERYCODE,5,0)),(IF($D21=6,GQ21,GR21))))),MIN((VLOOKUP($D21,SALERYCODE,3,0)),(GO21+GP21))*(IF($D21=6,GR21,((MIN((VLOOKUP($D21,SALERYCODE,5,0)),GR21)))))))))/IF(AND($D21=2,'ראשי-פרטים כלליים וריכוז הוצאות'!$D$68&lt;&gt;4),1.2,1)</f>
        <v>0</v>
      </c>
      <c r="GU21" s="263"/>
      <c r="GV21" s="264"/>
      <c r="GW21" s="265"/>
      <c r="GX21" s="266"/>
      <c r="GY21" s="267">
        <f t="shared" si="74"/>
        <v>0</v>
      </c>
      <c r="GZ21" s="260">
        <f>+(IF(OR($B21=0,$C21=0,$D21=0,$DC$2&gt;$OE$1),0,IF(OR(GU21=0,GW21=0,GX21=0),0,MIN((VLOOKUP($D21,SALERYCODE,3,0))*(IF($D21=6,GX21,GW21))*((MIN((VLOOKUP($D21,SALERYCODE,5,0)),(IF($D21=6,GW21,GX21))))),MIN((VLOOKUP($D21,SALERYCODE,3,0)),(GU21+GV21))*(IF($D21=6,GX21,((MIN((VLOOKUP($D21,SALERYCODE,5,0)),GX21)))))))))/IF(AND($D21=2,'ראשי-פרטים כלליים וריכוז הוצאות'!$D$68&lt;&gt;4),1.2,1)</f>
        <v>0</v>
      </c>
      <c r="HA21" s="263"/>
      <c r="HB21" s="264"/>
      <c r="HC21" s="265"/>
      <c r="HD21" s="266"/>
      <c r="HE21" s="267">
        <f t="shared" si="75"/>
        <v>0</v>
      </c>
      <c r="HF21" s="260">
        <f>+(IF(OR($B21=0,$C21=0,$D21=0,$DC$2&gt;$OE$1),0,IF(OR(HA21=0,HC21=0,HD21=0),0,MIN((VLOOKUP($D21,SALERYCODE,3,0))*(IF($D21=6,HD21,HC21))*((MIN((VLOOKUP($D21,SALERYCODE,5,0)),(IF($D21=6,HC21,HD21))))),MIN((VLOOKUP($D21,SALERYCODE,3,0)),(HA21+HB21))*(IF($D21=6,HD21,((MIN((VLOOKUP($D21,SALERYCODE,5,0)),HD21)))))))))/IF(AND($D21=2,'ראשי-פרטים כלליים וריכוז הוצאות'!$D$68&lt;&gt;4),1.2,1)</f>
        <v>0</v>
      </c>
      <c r="HG21" s="263"/>
      <c r="HH21" s="264"/>
      <c r="HI21" s="265"/>
      <c r="HJ21" s="266"/>
      <c r="HK21" s="267">
        <f t="shared" si="76"/>
        <v>0</v>
      </c>
      <c r="HL21" s="260">
        <f>+(IF(OR($B21=0,$C21=0,$D21=0,$DC$2&gt;$OE$1),0,IF(OR(HG21=0,HI21=0,HJ21=0),0,MIN((VLOOKUP($D21,SALERYCODE,3,0))*(IF($D21=6,HJ21,HI21))*((MIN((VLOOKUP($D21,SALERYCODE,5,0)),(IF($D21=6,HI21,HJ21))))),MIN((VLOOKUP($D21,SALERYCODE,3,0)),(HG21+HH21))*(IF($D21=6,HJ21,((MIN((VLOOKUP($D21,SALERYCODE,5,0)),HJ21)))))))))/IF(AND($D21=2,'ראשי-פרטים כלליים וריכוז הוצאות'!$D$68&lt;&gt;4),1.2,1)</f>
        <v>0</v>
      </c>
      <c r="HM21" s="263"/>
      <c r="HN21" s="264"/>
      <c r="HO21" s="265"/>
      <c r="HP21" s="266"/>
      <c r="HQ21" s="267">
        <f t="shared" si="77"/>
        <v>0</v>
      </c>
      <c r="HR21" s="260">
        <f>+(IF(OR($B21=0,$C21=0,$D21=0,$DC$2&gt;$OE$1),0,IF(OR(HM21=0,HO21=0,HP21=0),0,MIN((VLOOKUP($D21,SALERYCODE,3,0))*(IF($D21=6,HP21,HO21))*((MIN((VLOOKUP($D21,SALERYCODE,5,0)),(IF($D21=6,HO21,HP21))))),MIN((VLOOKUP($D21,SALERYCODE,3,0)),(HM21+HN21))*(IF($D21=6,HP21,((MIN((VLOOKUP($D21,SALERYCODE,5,0)),HP21)))))))))/IF(AND($D21=2,'ראשי-פרטים כלליים וריכוז הוצאות'!$D$68&lt;&gt;4),1.2,1)</f>
        <v>0</v>
      </c>
      <c r="HS21" s="263"/>
      <c r="HT21" s="264"/>
      <c r="HU21" s="265"/>
      <c r="HV21" s="266"/>
      <c r="HW21" s="267">
        <f t="shared" si="78"/>
        <v>0</v>
      </c>
      <c r="HX21" s="260">
        <f>+(IF(OR($B21=0,$C21=0,$D21=0,$DC$2&gt;$OE$1),0,IF(OR(HS21=0,HU21=0,HV21=0),0,MIN((VLOOKUP($D21,SALERYCODE,3,0))*(IF($D21=6,HV21,HU21))*((MIN((VLOOKUP($D21,SALERYCODE,5,0)),(IF($D21=6,HU21,HV21))))),MIN((VLOOKUP($D21,SALERYCODE,3,0)),(HS21+HT21))*(IF($D21=6,HV21,((MIN((VLOOKUP($D21,SALERYCODE,5,0)),HV21)))))))))/IF(AND($D21=2,'ראשי-פרטים כלליים וריכוז הוצאות'!$D$68&lt;&gt;4),1.2,1)</f>
        <v>0</v>
      </c>
      <c r="HY21" s="263"/>
      <c r="HZ21" s="264"/>
      <c r="IA21" s="265"/>
      <c r="IB21" s="266"/>
      <c r="IC21" s="267">
        <f t="shared" si="79"/>
        <v>0</v>
      </c>
      <c r="ID21" s="260">
        <f>+(IF(OR($B21=0,$C21=0,$D21=0,$DC$2&gt;$OE$1),0,IF(OR(HY21=0,IA21=0,IB21=0),0,MIN((VLOOKUP($D21,SALERYCODE,3,0))*(IF($D21=6,IB21,IA21))*((MIN((VLOOKUP($D21,SALERYCODE,5,0)),(IF($D21=6,IA21,IB21))))),MIN((VLOOKUP($D21,SALERYCODE,3,0)),(HY21+HZ21))*(IF($D21=6,IB21,((MIN((VLOOKUP($D21,SALERYCODE,5,0)),IB21)))))))))/IF(AND($D21=2,'ראשי-פרטים כלליים וריכוז הוצאות'!$D$68&lt;&gt;4),1.2,1)</f>
        <v>0</v>
      </c>
      <c r="IE21" s="263"/>
      <c r="IF21" s="264"/>
      <c r="IG21" s="265"/>
      <c r="IH21" s="266"/>
      <c r="II21" s="267">
        <f t="shared" si="80"/>
        <v>0</v>
      </c>
      <c r="IJ21" s="260">
        <f>+(IF(OR($B21=0,$C21=0,$D21=0,$DC$2&gt;$OE$1),0,IF(OR(IE21=0,IG21=0,IH21=0),0,MIN((VLOOKUP($D21,SALERYCODE,3,0))*(IF($D21=6,IH21,IG21))*((MIN((VLOOKUP($D21,SALERYCODE,5,0)),(IF($D21=6,IG21,IH21))))),MIN((VLOOKUP($D21,SALERYCODE,3,0)),(IE21+IF21))*(IF($D21=6,IH21,((MIN((VLOOKUP($D21,SALERYCODE,5,0)),IH21)))))))))/IF(AND($D21=2,'ראשי-פרטים כלליים וריכוז הוצאות'!$D$68&lt;&gt;4),1.2,1)</f>
        <v>0</v>
      </c>
      <c r="IK21" s="263"/>
      <c r="IL21" s="264"/>
      <c r="IM21" s="265"/>
      <c r="IN21" s="266"/>
      <c r="IO21" s="267">
        <f t="shared" si="81"/>
        <v>0</v>
      </c>
      <c r="IP21" s="260">
        <f>+(IF(OR($B21=0,$C21=0,$D21=0,$DC$2&gt;$OE$1),0,IF(OR(IK21=0,IM21=0,IN21=0),0,MIN((VLOOKUP($D21,SALERYCODE,3,0))*(IF($D21=6,IN21,IM21))*((MIN((VLOOKUP($D21,SALERYCODE,5,0)),(IF($D21=6,IM21,IN21))))),MIN((VLOOKUP($D21,SALERYCODE,3,0)),(IK21+IL21))*(IF($D21=6,IN21,((MIN((VLOOKUP($D21,SALERYCODE,5,0)),IN21)))))))))/IF(AND($D21=2,'ראשי-פרטים כלליים וריכוז הוצאות'!$D$68&lt;&gt;4),1.2,1)</f>
        <v>0</v>
      </c>
      <c r="IQ21" s="263"/>
      <c r="IR21" s="264"/>
      <c r="IS21" s="265"/>
      <c r="IT21" s="266"/>
      <c r="IU21" s="267">
        <f t="shared" si="82"/>
        <v>0</v>
      </c>
      <c r="IV21" s="260">
        <f>+(IF(OR($B21=0,$C21=0,$D21=0,$DC$2&gt;$OE$1),0,IF(OR(IQ21=0,IS21=0,IT21=0),0,MIN((VLOOKUP($D21,SALERYCODE,3,0))*(IF($D21=6,IT21,IS21))*((MIN((VLOOKUP($D21,SALERYCODE,5,0)),(IF($D21=6,IS21,IT21))))),MIN((VLOOKUP($D21,SALERYCODE,3,0)),(IQ21+IR21))*(IF($D21=6,IT21,((MIN((VLOOKUP($D21,SALERYCODE,5,0)),IT21)))))))))/IF(AND($D21=2,'ראשי-פרטים כלליים וריכוז הוצאות'!$D$68&lt;&gt;4),1.2,1)</f>
        <v>0</v>
      </c>
      <c r="IW21" s="263"/>
      <c r="IX21" s="264"/>
      <c r="IY21" s="265"/>
      <c r="IZ21" s="266"/>
      <c r="JA21" s="267">
        <f t="shared" si="83"/>
        <v>0</v>
      </c>
      <c r="JB21" s="260">
        <f>+(IF(OR($B21=0,$C21=0,$D21=0,$DC$2&gt;$OE$1),0,IF(OR(IW21=0,IY21=0,IZ21=0),0,MIN((VLOOKUP($D21,SALERYCODE,3,0))*(IF($D21=6,IZ21,IY21))*((MIN((VLOOKUP($D21,SALERYCODE,5,0)),(IF($D21=6,IY21,IZ21))))),MIN((VLOOKUP($D21,SALERYCODE,3,0)),(IW21+IX21))*(IF($D21=6,IZ21,((MIN((VLOOKUP($D21,SALERYCODE,5,0)),IZ21)))))))))/IF(AND($D21=2,'ראשי-פרטים כלליים וריכוז הוצאות'!$D$68&lt;&gt;4),1.2,1)</f>
        <v>0</v>
      </c>
      <c r="JC21" s="263"/>
      <c r="JD21" s="264"/>
      <c r="JE21" s="265"/>
      <c r="JF21" s="266"/>
      <c r="JG21" s="267">
        <f t="shared" si="84"/>
        <v>0</v>
      </c>
      <c r="JH21" s="260">
        <f>+(IF(OR($B21=0,$C21=0,$D21=0,$DC$2&gt;$OE$1),0,IF(OR(JC21=0,JE21=0,JF21=0),0,MIN((VLOOKUP($D21,SALERYCODE,3,0))*(IF($D21=6,JF21,JE21))*((MIN((VLOOKUP($D21,SALERYCODE,5,0)),(IF($D21=6,JE21,JF21))))),MIN((VLOOKUP($D21,SALERYCODE,3,0)),(JC21+JD21))*(IF($D21=6,JF21,((MIN((VLOOKUP($D21,SALERYCODE,5,0)),JF21)))))))))/IF(AND($D21=2,'ראשי-פרטים כלליים וריכוז הוצאות'!$D$68&lt;&gt;4),1.2,1)</f>
        <v>0</v>
      </c>
      <c r="JI21" s="263"/>
      <c r="JJ21" s="264"/>
      <c r="JK21" s="265"/>
      <c r="JL21" s="266"/>
      <c r="JM21" s="267">
        <f t="shared" si="85"/>
        <v>0</v>
      </c>
      <c r="JN21" s="260">
        <f>+(IF(OR($B21=0,$C21=0,$D21=0,$DC$2&gt;$OE$1),0,IF(OR(JI21=0,JK21=0,JL21=0),0,MIN((VLOOKUP($D21,SALERYCODE,3,0))*(IF($D21=6,JL21,JK21))*((MIN((VLOOKUP($D21,SALERYCODE,5,0)),(IF($D21=6,JK21,JL21))))),MIN((VLOOKUP($D21,SALERYCODE,3,0)),(JI21+JJ21))*(IF($D21=6,JL21,((MIN((VLOOKUP($D21,SALERYCODE,5,0)),JL21)))))))))/IF(AND($D21=2,'ראשי-פרטים כלליים וריכוז הוצאות'!$D$68&lt;&gt;4),1.2,1)</f>
        <v>0</v>
      </c>
      <c r="JO21" s="263"/>
      <c r="JP21" s="264"/>
      <c r="JQ21" s="265"/>
      <c r="JR21" s="266"/>
      <c r="JS21" s="267">
        <f t="shared" si="86"/>
        <v>0</v>
      </c>
      <c r="JT21" s="260">
        <f>+(IF(OR($B21=0,$C21=0,$D21=0,$DC$2&gt;$OE$1),0,IF(OR(JO21=0,JQ21=0,JR21=0),0,MIN((VLOOKUP($D21,SALERYCODE,3,0))*(IF($D21=6,JR21,JQ21))*((MIN((VLOOKUP($D21,SALERYCODE,5,0)),(IF($D21=6,JQ21,JR21))))),MIN((VLOOKUP($D21,SALERYCODE,3,0)),(JO21+JP21))*(IF($D21=6,JR21,((MIN((VLOOKUP($D21,SALERYCODE,5,0)),JR21)))))))))/IF(AND($D21=2,'ראשי-פרטים כלליים וריכוז הוצאות'!$D$68&lt;&gt;4),1.2,1)</f>
        <v>0</v>
      </c>
      <c r="JU21" s="263"/>
      <c r="JV21" s="264"/>
      <c r="JW21" s="265"/>
      <c r="JX21" s="266"/>
      <c r="JY21" s="267">
        <f t="shared" si="87"/>
        <v>0</v>
      </c>
      <c r="JZ21" s="260">
        <f>+(IF(OR($B21=0,$C21=0,$D21=0,$DC$2&gt;$OE$1),0,IF(OR(JU21=0,JW21=0,JX21=0),0,MIN((VLOOKUP($D21,SALERYCODE,3,0))*(IF($D21=6,JX21,JW21))*((MIN((VLOOKUP($D21,SALERYCODE,5,0)),(IF($D21=6,JW21,JX21))))),MIN((VLOOKUP($D21,SALERYCODE,3,0)),(JU21+JV21))*(IF($D21=6,JX21,((MIN((VLOOKUP($D21,SALERYCODE,5,0)),JX21)))))))))/IF(AND($D21=2,'ראשי-פרטים כלליים וריכוז הוצאות'!$D$68&lt;&gt;4),1.2,1)</f>
        <v>0</v>
      </c>
      <c r="KA21" s="263"/>
      <c r="KB21" s="264"/>
      <c r="KC21" s="265"/>
      <c r="KD21" s="266"/>
      <c r="KE21" s="267">
        <f t="shared" si="88"/>
        <v>0</v>
      </c>
      <c r="KF21" s="260">
        <f>+(IF(OR($B21=0,$C21=0,$D21=0,$DC$2&gt;$OE$1),0,IF(OR(KA21=0,KC21=0,KD21=0),0,MIN((VLOOKUP($D21,SALERYCODE,3,0))*(IF($D21=6,KD21,KC21))*((MIN((VLOOKUP($D21,SALERYCODE,5,0)),(IF($D21=6,KC21,KD21))))),MIN((VLOOKUP($D21,SALERYCODE,3,0)),(KA21+KB21))*(IF($D21=6,KD21,((MIN((VLOOKUP($D21,SALERYCODE,5,0)),KD21)))))))))/IF(AND($D21=2,'ראשי-פרטים כלליים וריכוז הוצאות'!$D$68&lt;&gt;4),1.2,1)</f>
        <v>0</v>
      </c>
      <c r="KG21" s="263"/>
      <c r="KH21" s="264"/>
      <c r="KI21" s="265"/>
      <c r="KJ21" s="266"/>
      <c r="KK21" s="267">
        <f t="shared" si="89"/>
        <v>0</v>
      </c>
      <c r="KL21" s="260">
        <f>+(IF(OR($B21=0,$C21=0,$D21=0,$DC$2&gt;$OE$1),0,IF(OR(KG21=0,KI21=0,KJ21=0),0,MIN((VLOOKUP($D21,SALERYCODE,3,0))*(IF($D21=6,KJ21,KI21))*((MIN((VLOOKUP($D21,SALERYCODE,5,0)),(IF($D21=6,KI21,KJ21))))),MIN((VLOOKUP($D21,SALERYCODE,3,0)),(KG21+KH21))*(IF($D21=6,KJ21,((MIN((VLOOKUP($D21,SALERYCODE,5,0)),KJ21)))))))))/IF(AND($D21=2,'ראשי-פרטים כלליים וריכוז הוצאות'!$D$68&lt;&gt;4),1.2,1)</f>
        <v>0</v>
      </c>
      <c r="KM21" s="263"/>
      <c r="KN21" s="264"/>
      <c r="KO21" s="265"/>
      <c r="KP21" s="266"/>
      <c r="KQ21" s="267">
        <f t="shared" si="90"/>
        <v>0</v>
      </c>
      <c r="KR21" s="260">
        <f>+(IF(OR($B21=0,$C21=0,$D21=0,$DC$2&gt;$OE$1),0,IF(OR(KM21=0,KO21=0,KP21=0),0,MIN((VLOOKUP($D21,SALERYCODE,3,0))*(IF($D21=6,KP21,KO21))*((MIN((VLOOKUP($D21,SALERYCODE,5,0)),(IF($D21=6,KO21,KP21))))),MIN((VLOOKUP($D21,SALERYCODE,3,0)),(KM21+KN21))*(IF($D21=6,KP21,((MIN((VLOOKUP($D21,SALERYCODE,5,0)),KP21)))))))))/IF(AND($D21=2,'ראשי-פרטים כלליים וריכוז הוצאות'!$D$68&lt;&gt;4),1.2,1)</f>
        <v>0</v>
      </c>
      <c r="KS21" s="263"/>
      <c r="KT21" s="264"/>
      <c r="KU21" s="265"/>
      <c r="KV21" s="266"/>
      <c r="KW21" s="267">
        <f t="shared" si="91"/>
        <v>0</v>
      </c>
      <c r="KX21" s="260">
        <f>+(IF(OR($B21=0,$C21=0,$D21=0,$DC$2&gt;$OE$1),0,IF(OR(KS21=0,KU21=0,KV21=0),0,MIN((VLOOKUP($D21,SALERYCODE,3,0))*(IF($D21=6,KV21,KU21))*((MIN((VLOOKUP($D21,SALERYCODE,5,0)),(IF($D21=6,KU21,KV21))))),MIN((VLOOKUP($D21,SALERYCODE,3,0)),(KS21+KT21))*(IF($D21=6,KV21,((MIN((VLOOKUP($D21,SALERYCODE,5,0)),KV21)))))))))/IF(AND($D21=2,'ראשי-פרטים כלליים וריכוז הוצאות'!$D$68&lt;&gt;4),1.2,1)</f>
        <v>0</v>
      </c>
      <c r="KY21" s="263"/>
      <c r="KZ21" s="264"/>
      <c r="LA21" s="265"/>
      <c r="LB21" s="266"/>
      <c r="LC21" s="267">
        <f t="shared" si="92"/>
        <v>0</v>
      </c>
      <c r="LD21" s="260">
        <f>+(IF(OR($B21=0,$C21=0,$D21=0,$DC$2&gt;$OE$1),0,IF(OR(KY21=0,LA21=0,LB21=0),0,MIN((VLOOKUP($D21,SALERYCODE,3,0))*(IF($D21=6,LB21,LA21))*((MIN((VLOOKUP($D21,SALERYCODE,5,0)),(IF($D21=6,LA21,LB21))))),MIN((VLOOKUP($D21,SALERYCODE,3,0)),(KY21+KZ21))*(IF($D21=6,LB21,((MIN((VLOOKUP($D21,SALERYCODE,5,0)),LB21)))))))))/IF(AND($D21=2,'ראשי-פרטים כלליים וריכוז הוצאות'!$D$68&lt;&gt;4),1.2,1)</f>
        <v>0</v>
      </c>
      <c r="LE21" s="263"/>
      <c r="LF21" s="264"/>
      <c r="LG21" s="265"/>
      <c r="LH21" s="266"/>
      <c r="LI21" s="267">
        <f t="shared" si="93"/>
        <v>0</v>
      </c>
      <c r="LJ21" s="260">
        <f>+(IF(OR($B21=0,$C21=0,$D21=0,$DC$2&gt;$OE$1),0,IF(OR(LE21=0,LG21=0,LH21=0),0,MIN((VLOOKUP($D21,SALERYCODE,3,0))*(IF($D21=6,LH21,LG21))*((MIN((VLOOKUP($D21,SALERYCODE,5,0)),(IF($D21=6,LG21,LH21))))),MIN((VLOOKUP($D21,SALERYCODE,3,0)),(LE21+LF21))*(IF($D21=6,LH21,((MIN((VLOOKUP($D21,SALERYCODE,5,0)),LH21)))))))))/IF(AND($D21=2,'ראשי-פרטים כלליים וריכוז הוצאות'!$D$68&lt;&gt;4),1.2,1)</f>
        <v>0</v>
      </c>
      <c r="LK21" s="263"/>
      <c r="LL21" s="264"/>
      <c r="LM21" s="265"/>
      <c r="LN21" s="266"/>
      <c r="LO21" s="267">
        <f t="shared" si="94"/>
        <v>0</v>
      </c>
      <c r="LP21" s="260">
        <f>+(IF(OR($B21=0,$C21=0,$D21=0,$DC$2&gt;$OE$1),0,IF(OR(LK21=0,LM21=0,LN21=0),0,MIN((VLOOKUP($D21,SALERYCODE,3,0))*(IF($D21=6,LN21,LM21))*((MIN((VLOOKUP($D21,SALERYCODE,5,0)),(IF($D21=6,LM21,LN21))))),MIN((VLOOKUP($D21,SALERYCODE,3,0)),(LK21+LL21))*(IF($D21=6,LN21,((MIN((VLOOKUP($D21,SALERYCODE,5,0)),LN21)))))))))/IF(AND($D21=2,'ראשי-פרטים כלליים וריכוז הוצאות'!$D$68&lt;&gt;4),1.2,1)</f>
        <v>0</v>
      </c>
      <c r="LQ21" s="263"/>
      <c r="LR21" s="264"/>
      <c r="LS21" s="265"/>
      <c r="LT21" s="266"/>
      <c r="LU21" s="267">
        <f t="shared" si="95"/>
        <v>0</v>
      </c>
      <c r="LV21" s="260">
        <f>+(IF(OR($B21=0,$C21=0,$D21=0,$DC$2&gt;$OE$1),0,IF(OR(LQ21=0,LS21=0,LT21=0),0,MIN((VLOOKUP($D21,SALERYCODE,3,0))*(IF($D21=6,LT21,LS21))*((MIN((VLOOKUP($D21,SALERYCODE,5,0)),(IF($D21=6,LS21,LT21))))),MIN((VLOOKUP($D21,SALERYCODE,3,0)),(LQ21+LR21))*(IF($D21=6,LT21,((MIN((VLOOKUP($D21,SALERYCODE,5,0)),LT21)))))))))/IF(AND($D21=2,'ראשי-פרטים כלליים וריכוז הוצאות'!$D$68&lt;&gt;4),1.2,1)</f>
        <v>0</v>
      </c>
      <c r="LW21" s="263"/>
      <c r="LX21" s="264"/>
      <c r="LY21" s="265"/>
      <c r="LZ21" s="266"/>
      <c r="MA21" s="267">
        <f t="shared" si="96"/>
        <v>0</v>
      </c>
      <c r="MB21" s="260">
        <f>+(IF(OR($B21=0,$C21=0,$D21=0,$DC$2&gt;$OE$1),0,IF(OR(LW21=0,LY21=0,LZ21=0),0,MIN((VLOOKUP($D21,SALERYCODE,3,0))*(IF($D21=6,LZ21,LY21))*((MIN((VLOOKUP($D21,SALERYCODE,5,0)),(IF($D21=6,LY21,LZ21))))),MIN((VLOOKUP($D21,SALERYCODE,3,0)),(LW21+LX21))*(IF($D21=6,LZ21,((MIN((VLOOKUP($D21,SALERYCODE,5,0)),LZ21)))))))))/IF(AND($D21=2,'ראשי-פרטים כלליים וריכוז הוצאות'!$D$68&lt;&gt;4),1.2,1)</f>
        <v>0</v>
      </c>
      <c r="MC21" s="263"/>
      <c r="MD21" s="264"/>
      <c r="ME21" s="265"/>
      <c r="MF21" s="266"/>
      <c r="MG21" s="267">
        <f t="shared" si="97"/>
        <v>0</v>
      </c>
      <c r="MH21" s="260">
        <f>+(IF(OR($B21=0,$C21=0,$D21=0,$DC$2&gt;$OE$1),0,IF(OR(MC21=0,ME21=0,MF21=0),0,MIN((VLOOKUP($D21,SALERYCODE,3,0))*(IF($D21=6,MF21,ME21))*((MIN((VLOOKUP($D21,SALERYCODE,5,0)),(IF($D21=6,ME21,MF21))))),MIN((VLOOKUP($D21,SALERYCODE,3,0)),(MC21+MD21))*(IF($D21=6,MF21,((MIN((VLOOKUP($D21,SALERYCODE,5,0)),MF21)))))))))/IF(AND($D21=2,'ראשי-פרטים כלליים וריכוז הוצאות'!$D$68&lt;&gt;4),1.2,1)</f>
        <v>0</v>
      </c>
      <c r="MI21" s="263"/>
      <c r="MJ21" s="264"/>
      <c r="MK21" s="265"/>
      <c r="ML21" s="266"/>
      <c r="MM21" s="267">
        <f t="shared" si="98"/>
        <v>0</v>
      </c>
      <c r="MN21" s="260">
        <f>+(IF(OR($B21=0,$C21=0,$D21=0,$DC$2&gt;$OE$1),0,IF(OR(MI21=0,MK21=0,ML21=0),0,MIN((VLOOKUP($D21,SALERYCODE,3,0))*(IF($D21=6,ML21,MK21))*((MIN((VLOOKUP($D21,SALERYCODE,5,0)),(IF($D21=6,MK21,ML21))))),MIN((VLOOKUP($D21,SALERYCODE,3,0)),(MI21+MJ21))*(IF($D21=6,ML21,((MIN((VLOOKUP($D21,SALERYCODE,5,0)),ML21)))))))))/IF(AND($D21=2,'ראשי-פרטים כלליים וריכוז הוצאות'!$D$68&lt;&gt;4),1.2,1)</f>
        <v>0</v>
      </c>
      <c r="MO21" s="263"/>
      <c r="MP21" s="264"/>
      <c r="MQ21" s="265"/>
      <c r="MR21" s="266"/>
      <c r="MS21" s="267">
        <f t="shared" si="99"/>
        <v>0</v>
      </c>
      <c r="MT21" s="260">
        <f>+(IF(OR($B21=0,$C21=0,$D21=0,$DC$2&gt;$OE$1),0,IF(OR(MO21=0,MQ21=0,MR21=0),0,MIN((VLOOKUP($D21,SALERYCODE,3,0))*(IF($D21=6,MR21,MQ21))*((MIN((VLOOKUP($D21,SALERYCODE,5,0)),(IF($D21=6,MQ21,MR21))))),MIN((VLOOKUP($D21,SALERYCODE,3,0)),(MO21+MP21))*(IF($D21=6,MR21,((MIN((VLOOKUP($D21,SALERYCODE,5,0)),MR21)))))))))/IF(AND($D21=2,'ראשי-פרטים כלליים וריכוז הוצאות'!$D$68&lt;&gt;4),1.2,1)</f>
        <v>0</v>
      </c>
      <c r="MU21" s="263"/>
      <c r="MV21" s="264"/>
      <c r="MW21" s="265"/>
      <c r="MX21" s="266"/>
      <c r="MY21" s="267">
        <f t="shared" si="100"/>
        <v>0</v>
      </c>
      <c r="MZ21" s="260">
        <f>+(IF(OR($B21=0,$C21=0,$D21=0,$DC$2&gt;$OE$1),0,IF(OR(MU21=0,MW21=0,MX21=0),0,MIN((VLOOKUP($D21,SALERYCODE,3,0))*(IF($D21=6,MX21,MW21))*((MIN((VLOOKUP($D21,SALERYCODE,5,0)),(IF($D21=6,MW21,MX21))))),MIN((VLOOKUP($D21,SALERYCODE,3,0)),(MU21+MV21))*(IF($D21=6,MX21,((MIN((VLOOKUP($D21,SALERYCODE,5,0)),MX21)))))))))/IF(AND($D21=2,'ראשי-פרטים כלליים וריכוז הוצאות'!$D$68&lt;&gt;4),1.2,1)</f>
        <v>0</v>
      </c>
      <c r="NA21" s="263"/>
      <c r="NB21" s="264"/>
      <c r="NC21" s="265"/>
      <c r="ND21" s="266"/>
      <c r="NE21" s="267">
        <f t="shared" si="101"/>
        <v>0</v>
      </c>
      <c r="NF21" s="260">
        <f>+(IF(OR($B21=0,$C21=0,$D21=0,$DC$2&gt;$OE$1),0,IF(OR(NA21=0,NC21=0,ND21=0),0,MIN((VLOOKUP($D21,SALERYCODE,3,0))*(IF($D21=6,ND21,NC21))*((MIN((VLOOKUP($D21,SALERYCODE,5,0)),(IF($D21=6,NC21,ND21))))),MIN((VLOOKUP($D21,SALERYCODE,3,0)),(NA21+NB21))*(IF($D21=6,ND21,((MIN((VLOOKUP($D21,SALERYCODE,5,0)),ND21)))))))))/IF(AND($D21=2,'ראשי-פרטים כלליים וריכוז הוצאות'!$D$68&lt;&gt;4),1.2,1)</f>
        <v>0</v>
      </c>
      <c r="NG21" s="263"/>
      <c r="NH21" s="264"/>
      <c r="NI21" s="265"/>
      <c r="NJ21" s="266"/>
      <c r="NK21" s="267">
        <f t="shared" si="102"/>
        <v>0</v>
      </c>
      <c r="NL21" s="260">
        <f>+(IF(OR($B21=0,$C21=0,$D21=0,$DC$2&gt;$OE$1),0,IF(OR(NG21=0,NI21=0,NJ21=0),0,MIN((VLOOKUP($D21,SALERYCODE,3,0))*(IF($D21=6,NJ21,NI21))*((MIN((VLOOKUP($D21,SALERYCODE,5,0)),(IF($D21=6,NI21,NJ21))))),MIN((VLOOKUP($D21,SALERYCODE,3,0)),(NG21+NH21))*(IF($D21=6,NJ21,((MIN((VLOOKUP($D21,SALERYCODE,5,0)),NJ21)))))))))/IF(AND($D21=2,'ראשי-פרטים כלליים וריכוז הוצאות'!$D$68&lt;&gt;4),1.2,1)</f>
        <v>0</v>
      </c>
      <c r="NM21" s="263"/>
      <c r="NN21" s="264"/>
      <c r="NO21" s="265"/>
      <c r="NP21" s="266"/>
      <c r="NQ21" s="267">
        <f t="shared" si="103"/>
        <v>0</v>
      </c>
      <c r="NR21" s="260">
        <f>+(IF(OR($B21=0,$C21=0,$D21=0,$DC$2&gt;$OE$1),0,IF(OR(NM21=0,NO21=0,NP21=0),0,MIN((VLOOKUP($D21,SALERYCODE,3,0))*(IF($D21=6,NP21,NO21))*((MIN((VLOOKUP($D21,SALERYCODE,5,0)),(IF($D21=6,NO21,NP21))))),MIN((VLOOKUP($D21,SALERYCODE,3,0)),(NM21+NN21))*(IF($D21=6,NP21,((MIN((VLOOKUP($D21,SALERYCODE,5,0)),NP21)))))))))/IF(AND($D21=2,'ראשי-פרטים כלליים וריכוז הוצאות'!$D$68&lt;&gt;4),1.2,1)</f>
        <v>0</v>
      </c>
      <c r="NS21" s="263"/>
      <c r="NT21" s="264"/>
      <c r="NU21" s="265"/>
      <c r="NV21" s="266"/>
      <c r="NW21" s="267">
        <f t="shared" si="104"/>
        <v>0</v>
      </c>
      <c r="NX21" s="260">
        <f>+(IF(OR($B21=0,$C21=0,$D21=0,$DC$2&gt;$OE$1),0,IF(OR(NS21=0,NU21=0,NV21=0),0,MIN((VLOOKUP($D21,SALERYCODE,3,0))*(IF($D21=6,NV21,NU21))*((MIN((VLOOKUP($D21,SALERYCODE,5,0)),(IF($D21=6,NU21,NV21))))),MIN((VLOOKUP($D21,SALERYCODE,3,0)),(NS21+NT21))*(IF($D21=6,NV21,((MIN((VLOOKUP($D21,SALERYCODE,5,0)),NV21)))))))))/IF(AND($D21=2,'ראשי-פרטים כלליים וריכוז הוצאות'!$D$68&lt;&gt;4),1.2,1)</f>
        <v>0</v>
      </c>
      <c r="NY21" s="263"/>
      <c r="NZ21" s="264"/>
      <c r="OA21" s="265"/>
      <c r="OB21" s="266"/>
      <c r="OC21" s="267">
        <f t="shared" si="105"/>
        <v>0</v>
      </c>
      <c r="OD21" s="260">
        <f>+(IF(OR($B21=0,$C21=0,$D21=0,$DC$2&gt;$OE$1),0,IF(OR(NY21=0,OA21=0,OB21=0),0,MIN((VLOOKUP($D21,SALERYCODE,3,0))*(IF($D21=6,OB21,OA21))*((MIN((VLOOKUP($D21,SALERYCODE,5,0)),(IF($D21=6,OA21,OB21))))),MIN((VLOOKUP($D21,SALERYCODE,3,0)),(NY21+NZ21))*(IF($D21=6,OB21,((MIN((VLOOKUP($D21,SALERYCODE,5,0)),OB21)))))))))/IF(AND($D21=2,'ראשי-פרטים כלליים וריכוז הוצאות'!$D$68&lt;&gt;4),1.2,1)</f>
        <v>0</v>
      </c>
      <c r="OE21" s="275">
        <f t="shared" si="111"/>
        <v>0</v>
      </c>
      <c r="OF21" s="283">
        <f t="shared" si="112"/>
        <v>9.9999999999999995E-7</v>
      </c>
      <c r="OG21" s="276">
        <f t="shared" si="113"/>
        <v>0</v>
      </c>
      <c r="OH21" s="275">
        <f t="shared" si="114"/>
        <v>0</v>
      </c>
      <c r="OI21" s="275">
        <v>0</v>
      </c>
      <c r="OJ21" s="258">
        <f t="shared" si="115"/>
        <v>0</v>
      </c>
      <c r="OK21" s="284"/>
      <c r="OL21" s="116">
        <f>MIN(OJ21+OK21*OF21*OE21/$OL$1/IF(AND($D21=2,'ראשי-פרטים כלליים וריכוז הוצאות'!$D$68&lt;&gt;4),1.2,1),IF($D21&gt;0,VLOOKUP($D21,SALERYCODE,3,0)*12*OG21,0))</f>
        <v>0</v>
      </c>
      <c r="OM21" s="95">
        <f t="shared" si="106"/>
        <v>0</v>
      </c>
      <c r="ON21" s="11">
        <f t="shared" si="107"/>
        <v>0</v>
      </c>
      <c r="OO21" s="11">
        <f t="shared" si="108"/>
        <v>0</v>
      </c>
      <c r="OP21" s="22">
        <f t="shared" si="109"/>
        <v>0</v>
      </c>
      <c r="OQ21" s="11">
        <f t="shared" si="110"/>
        <v>0</v>
      </c>
      <c r="OR21" s="11">
        <f t="shared" si="116"/>
        <v>0</v>
      </c>
      <c r="OS21" s="35"/>
      <c r="OT21" s="35"/>
      <c r="OU21" s="43"/>
    </row>
    <row r="22" spans="1:411" ht="24" customHeight="1" x14ac:dyDescent="0.2">
      <c r="A22" s="282">
        <v>19</v>
      </c>
      <c r="B22" s="269"/>
      <c r="C22" s="270"/>
      <c r="D22" s="271"/>
      <c r="E22" s="263"/>
      <c r="F22" s="264"/>
      <c r="G22" s="265"/>
      <c r="H22" s="266"/>
      <c r="I22" s="267">
        <f t="shared" si="41"/>
        <v>0</v>
      </c>
      <c r="J22" s="260">
        <f>(IF(OR($B22=0,$C22=0,$D22=0,$E$2&gt;$OE$1),0,IF(OR($E22=0,$G22=0,$H22=0),0,MIN((VLOOKUP($D22,SALERYCODE,3,0))*(IF($D22=6,$H22,$G22))*((MIN((VLOOKUP($D22,SALERYCODE,5,0)),(IF($D22=6,$G22,$H22))))),MIN((VLOOKUP($D22,SALERYCODE,3,0)),($E22+$F22))*(IF($D22=6,$H22,((MIN((VLOOKUP($D22,SALERYCODE,5,0)),$H22)))))))))/IF(AND($D22=2,'ראשי-פרטים כלליים וריכוז הוצאות'!$D$68&lt;&gt;4),1.2,1)</f>
        <v>0</v>
      </c>
      <c r="K22" s="263"/>
      <c r="L22" s="264"/>
      <c r="M22" s="265"/>
      <c r="N22" s="266"/>
      <c r="O22" s="267">
        <f t="shared" si="42"/>
        <v>0</v>
      </c>
      <c r="P22" s="260">
        <f>+(IF(OR($B22=0,$C22=0,$D22=0,$K$2&gt;$OE$1),0,IF(OR($K22=0,$M22=0,$N22=0),0,MIN((VLOOKUP($D22,SALERYCODE,3,0))*(IF($D22=6,$N22,$M22))*((MIN((VLOOKUP($D22,SALERYCODE,5,0)),(IF($D22=6,$M22,$N22))))),MIN((VLOOKUP($D22,SALERYCODE,3,0)),($K22+$L22))*(IF($D22=6,$N22,((MIN((VLOOKUP($D22,SALERYCODE,5,0)),$N22)))))))))/IF(AND($D22=2,'ראשי-פרטים כלליים וריכוז הוצאות'!$D$68&lt;&gt;4),1.2,1)</f>
        <v>0</v>
      </c>
      <c r="Q22" s="263"/>
      <c r="R22" s="264"/>
      <c r="S22" s="265"/>
      <c r="T22" s="266"/>
      <c r="U22" s="267">
        <f t="shared" si="43"/>
        <v>0</v>
      </c>
      <c r="V22" s="260">
        <f>+(IF(OR($B22=0,$C22=0,$D22=0,$Q$2&gt;$OE$1),0,IF(OR(Q22=0,S22=0,T22=0),0,MIN((VLOOKUP($D22,SALERYCODE,3,0))*(IF($D22=6,T22,S22))*((MIN((VLOOKUP($D22,SALERYCODE,5,0)),(IF($D22=6,S22,T22))))),MIN((VLOOKUP($D22,SALERYCODE,3,0)),(Q22+R22))*(IF($D22=6,T22,((MIN((VLOOKUP($D22,SALERYCODE,5,0)),T22)))))))))/IF(AND($D22=2,'ראשי-פרטים כלליים וריכוז הוצאות'!$D$68&lt;&gt;4),1.2,1)</f>
        <v>0</v>
      </c>
      <c r="W22" s="263"/>
      <c r="X22" s="264"/>
      <c r="Y22" s="265"/>
      <c r="Z22" s="266"/>
      <c r="AA22" s="267">
        <f t="shared" si="44"/>
        <v>0</v>
      </c>
      <c r="AB22" s="260">
        <f>+(IF(OR($B22=0,$C22=0,$D22=0,$W$2&gt;$OE$1),0,IF(OR(W22=0,Y22=0,Z22=0),0,MIN((VLOOKUP($D22,SALERYCODE,3,0))*(IF($D22=6,Z22,Y22))*((MIN((VLOOKUP($D22,SALERYCODE,5,0)),(IF($D22=6,Y22,Z22))))),MIN((VLOOKUP($D22,SALERYCODE,3,0)),(W22+X22))*(IF($D22=6,Z22,((MIN((VLOOKUP($D22,SALERYCODE,5,0)),Z22)))))))))/IF(AND($D22=2,'ראשי-פרטים כלליים וריכוז הוצאות'!$D$68&lt;&gt;4),1.2,1)</f>
        <v>0</v>
      </c>
      <c r="AC22" s="263"/>
      <c r="AD22" s="264"/>
      <c r="AE22" s="265"/>
      <c r="AF22" s="266"/>
      <c r="AG22" s="267">
        <f t="shared" si="45"/>
        <v>0</v>
      </c>
      <c r="AH22" s="260">
        <f>+(IF(OR($B22=0,$C22=0,$D22=0,$AC$2&gt;$OE$1),0,IF(OR(AC22=0,AE22=0,AF22=0),0,MIN((VLOOKUP($D22,SALERYCODE,3,0))*(IF($D22=6,AF22,AE22))*((MIN((VLOOKUP($D22,SALERYCODE,5,0)),(IF($D22=6,AE22,AF22))))),MIN((VLOOKUP($D22,SALERYCODE,3,0)),(AC22+AD22))*(IF($D22=6,AF22,((MIN((VLOOKUP($D22,SALERYCODE,5,0)),AF22)))))))))/IF(AND($D22=2,'ראשי-פרטים כלליים וריכוז הוצאות'!$D$68&lt;&gt;4),1.2,1)</f>
        <v>0</v>
      </c>
      <c r="AI22" s="263"/>
      <c r="AJ22" s="264"/>
      <c r="AK22" s="265"/>
      <c r="AL22" s="266"/>
      <c r="AM22" s="267">
        <f t="shared" si="46"/>
        <v>0</v>
      </c>
      <c r="AN22" s="260">
        <f>+(IF(OR($B22=0,$C22=0,$D22=0,$AI$2&gt;$OE$1),0,IF(OR(AI22=0,AK22=0,AL22=0),0,MIN((VLOOKUP($D22,SALERYCODE,3,0))*(IF($D22=6,AL22,AK22))*((MIN((VLOOKUP($D22,SALERYCODE,5,0)),(IF($D22=6,AK22,AL22))))),MIN((VLOOKUP($D22,SALERYCODE,3,0)),(AI22+AJ22))*(IF($D22=6,AL22,((MIN((VLOOKUP($D22,SALERYCODE,5,0)),AL22)))))))))/IF(AND($D22=2,'ראשי-פרטים כלליים וריכוז הוצאות'!$D$68&lt;&gt;4),1.2,1)</f>
        <v>0</v>
      </c>
      <c r="AO22" s="263"/>
      <c r="AP22" s="264"/>
      <c r="AQ22" s="265"/>
      <c r="AR22" s="266"/>
      <c r="AS22" s="267">
        <f t="shared" si="47"/>
        <v>0</v>
      </c>
      <c r="AT22" s="260">
        <f>+(IF(OR($B22=0,$C22=0,$D22=0,$AO$2&gt;$OE$1),0,IF(OR(AO22=0,AQ22=0,AR22=0),0,MIN((VLOOKUP($D22,SALERYCODE,3,0))*(IF($D22=6,AR22,AQ22))*((MIN((VLOOKUP($D22,SALERYCODE,5,0)),(IF($D22=6,AQ22,AR22))))),MIN((VLOOKUP($D22,SALERYCODE,3,0)),(AO22+AP22))*(IF($D22=6,AR22,((MIN((VLOOKUP($D22,SALERYCODE,5,0)),AR22)))))))))/IF(AND($D22=2,'ראשי-פרטים כלליים וריכוז הוצאות'!$D$68&lt;&gt;4),1.2,1)</f>
        <v>0</v>
      </c>
      <c r="AU22" s="263"/>
      <c r="AV22" s="264"/>
      <c r="AW22" s="265"/>
      <c r="AX22" s="266"/>
      <c r="AY22" s="267">
        <f t="shared" si="48"/>
        <v>0</v>
      </c>
      <c r="AZ22" s="260">
        <f>+(IF(OR($B22=0,$C22=0,$D22=0,$AU$2&gt;$OE$1),0,IF(OR(AU22=0,AW22=0,AX22=0),0,MIN((VLOOKUP($D22,SALERYCODE,3,0))*(IF($D22=6,AX22,AW22))*((MIN((VLOOKUP($D22,SALERYCODE,5,0)),(IF($D22=6,AW22,AX22))))),MIN((VLOOKUP($D22,SALERYCODE,3,0)),(AU22+AV22))*(IF($D22=6,AX22,((MIN((VLOOKUP($D22,SALERYCODE,5,0)),AX22)))))))))/IF(AND($D22=2,'ראשי-פרטים כלליים וריכוז הוצאות'!$D$68&lt;&gt;4),1.2,1)</f>
        <v>0</v>
      </c>
      <c r="BA22" s="263"/>
      <c r="BB22" s="264"/>
      <c r="BC22" s="265"/>
      <c r="BD22" s="266"/>
      <c r="BE22" s="267">
        <f t="shared" si="49"/>
        <v>0</v>
      </c>
      <c r="BF22" s="260">
        <f>+(IF(OR($B22=0,$C22=0,$D22=0,$BA$2&gt;$OE$1),0,IF(OR(BA22=0,BC22=0,BD22=0),0,MIN((VLOOKUP($D22,SALERYCODE,3,0))*(IF($D22=6,BD22,BC22))*((MIN((VLOOKUP($D22,SALERYCODE,5,0)),(IF($D22=6,BC22,BD22))))),MIN((VLOOKUP($D22,SALERYCODE,3,0)),(BA22+BB22))*(IF($D22=6,BD22,((MIN((VLOOKUP($D22,SALERYCODE,5,0)),BD22)))))))))/IF(AND($D22=2,'ראשי-פרטים כלליים וריכוז הוצאות'!$D$68&lt;&gt;4),1.2,1)</f>
        <v>0</v>
      </c>
      <c r="BG22" s="263"/>
      <c r="BH22" s="264"/>
      <c r="BI22" s="265"/>
      <c r="BJ22" s="266"/>
      <c r="BK22" s="267">
        <f t="shared" si="50"/>
        <v>0</v>
      </c>
      <c r="BL22" s="260">
        <f>+(IF(OR($B22=0,$C22=0,$D22=0,$BG$2&gt;$OE$1),0,IF(OR(BG22=0,BI22=0,BJ22=0),0,MIN((VLOOKUP($D22,SALERYCODE,3,0))*(IF($D22=6,BJ22,BI22))*((MIN((VLOOKUP($D22,SALERYCODE,5,0)),(IF($D22=6,BI22,BJ22))))),MIN((VLOOKUP($D22,SALERYCODE,3,0)),(BG22+BH22))*(IF($D22=6,BJ22,((MIN((VLOOKUP($D22,SALERYCODE,5,0)),BJ22)))))))))/IF(AND($D22=2,'ראשי-פרטים כלליים וריכוז הוצאות'!$D$68&lt;&gt;4),1.2,1)</f>
        <v>0</v>
      </c>
      <c r="BM22" s="263"/>
      <c r="BN22" s="264"/>
      <c r="BO22" s="265"/>
      <c r="BP22" s="266"/>
      <c r="BQ22" s="267">
        <f t="shared" si="51"/>
        <v>0</v>
      </c>
      <c r="BR22" s="260">
        <f>+(IF(OR($B22=0,$C22=0,$D22=0,$BM$2&gt;$OE$1),0,IF(OR(BM22=0,BO22=0,BP22=0),0,MIN((VLOOKUP($D22,SALERYCODE,3,0))*(IF($D22=6,BP22,BO22))*((MIN((VLOOKUP($D22,SALERYCODE,5,0)),(IF($D22=6,BO22,BP22))))),MIN((VLOOKUP($D22,SALERYCODE,3,0)),(BM22+BN22))*(IF($D22=6,BP22,((MIN((VLOOKUP($D22,SALERYCODE,5,0)),BP22)))))))))/IF(AND($D22=2,'ראשי-פרטים כלליים וריכוז הוצאות'!$D$68&lt;&gt;4),1.2,1)</f>
        <v>0</v>
      </c>
      <c r="BS22" s="263"/>
      <c r="BT22" s="264"/>
      <c r="BU22" s="265"/>
      <c r="BV22" s="266"/>
      <c r="BW22" s="267">
        <f t="shared" si="52"/>
        <v>0</v>
      </c>
      <c r="BX22" s="260">
        <f>+(IF(OR($B22=0,$C22=0,$D22=0,$BS$2&gt;$OE$1),0,IF(OR(BS22=0,BU22=0,BV22=0),0,MIN((VLOOKUP($D22,SALERYCODE,3,0))*(IF($D22=6,BV22,BU22))*((MIN((VLOOKUP($D22,SALERYCODE,5,0)),(IF($D22=6,BU22,BV22))))),MIN((VLOOKUP($D22,SALERYCODE,3,0)),(BS22+BT22))*(IF($D22=6,BV22,((MIN((VLOOKUP($D22,SALERYCODE,5,0)),BV22)))))))))/IF(AND($D22=2,'ראשי-פרטים כלליים וריכוז הוצאות'!$D$68&lt;&gt;4),1.2,1)</f>
        <v>0</v>
      </c>
      <c r="BY22" s="263"/>
      <c r="BZ22" s="264"/>
      <c r="CA22" s="265"/>
      <c r="CB22" s="266"/>
      <c r="CC22" s="267">
        <f t="shared" si="53"/>
        <v>0</v>
      </c>
      <c r="CD22" s="260">
        <f>+(IF(OR($B22=0,$C22=0,$D22=0,$BY$2&gt;$OE$1),0,IF(OR(BY22=0,CA22=0,CB22=0),0,MIN((VLOOKUP($D22,SALERYCODE,3,0))*(IF($D22=6,CB22,CA22))*((MIN((VLOOKUP($D22,SALERYCODE,5,0)),(IF($D22=6,CA22,CB22))))),MIN((VLOOKUP($D22,SALERYCODE,3,0)),(BY22+BZ22))*(IF($D22=6,CB22,((MIN((VLOOKUP($D22,SALERYCODE,5,0)),CB22)))))))))/IF(AND($D22=2,'ראשי-פרטים כלליים וריכוז הוצאות'!$D$68&lt;&gt;4),1.2,1)</f>
        <v>0</v>
      </c>
      <c r="CE22" s="263"/>
      <c r="CF22" s="264"/>
      <c r="CG22" s="265"/>
      <c r="CH22" s="266"/>
      <c r="CI22" s="267">
        <f t="shared" si="54"/>
        <v>0</v>
      </c>
      <c r="CJ22" s="260">
        <f>+(IF(OR($B22=0,$C22=0,$D22=0,$CE$2&gt;$OE$1),0,IF(OR(CE22=0,CG22=0,CH22=0),0,MIN((VLOOKUP($D22,SALERYCODE,3,0))*(IF($D22=6,CH22,CG22))*((MIN((VLOOKUP($D22,SALERYCODE,5,0)),(IF($D22=6,CG22,CH22))))),MIN((VLOOKUP($D22,SALERYCODE,3,0)),(CE22+CF22))*(IF($D22=6,CH22,((MIN((VLOOKUP($D22,SALERYCODE,5,0)),CH22)))))))))/IF(AND($D22=2,'ראשי-פרטים כלליים וריכוז הוצאות'!$D$68&lt;&gt;4),1.2,1)</f>
        <v>0</v>
      </c>
      <c r="CK22" s="263"/>
      <c r="CL22" s="264"/>
      <c r="CM22" s="265"/>
      <c r="CN22" s="266"/>
      <c r="CO22" s="267">
        <f t="shared" si="55"/>
        <v>0</v>
      </c>
      <c r="CP22" s="260">
        <f>+(IF(OR($B22=0,$C22=0,$D22=0,$CK$2&gt;$OE$1),0,IF(OR(CK22=0,CM22=0,CN22=0),0,MIN((VLOOKUP($D22,SALERYCODE,3,0))*(IF($D22=6,CN22,CM22))*((MIN((VLOOKUP($D22,SALERYCODE,5,0)),(IF($D22=6,CM22,CN22))))),MIN((VLOOKUP($D22,SALERYCODE,3,0)),(CK22+CL22))*(IF($D22=6,CN22,((MIN((VLOOKUP($D22,SALERYCODE,5,0)),CN22)))))))))/IF(AND($D22=2,'ראשי-פרטים כלליים וריכוז הוצאות'!$D$68&lt;&gt;4),1.2,1)</f>
        <v>0</v>
      </c>
      <c r="CQ22" s="263"/>
      <c r="CR22" s="264"/>
      <c r="CS22" s="265"/>
      <c r="CT22" s="266"/>
      <c r="CU22" s="267">
        <f t="shared" si="56"/>
        <v>0</v>
      </c>
      <c r="CV22" s="260">
        <f>+(IF(OR($B22=0,$C22=0,$D22=0,$CQ$2&gt;$OE$1),0,IF(OR(CQ22=0,CS22=0,CT22=0),0,MIN((VLOOKUP($D22,SALERYCODE,3,0))*(IF($D22=6,CT22,CS22))*((MIN((VLOOKUP($D22,SALERYCODE,5,0)),(IF($D22=6,CS22,CT22))))),MIN((VLOOKUP($D22,SALERYCODE,3,0)),(CQ22+CR22))*(IF($D22=6,CT22,((MIN((VLOOKUP($D22,SALERYCODE,5,0)),CT22)))))))))/IF(AND($D22=2,'ראשי-פרטים כלליים וריכוז הוצאות'!$D$68&lt;&gt;4),1.2,1)</f>
        <v>0</v>
      </c>
      <c r="CW22" s="263"/>
      <c r="CX22" s="264"/>
      <c r="CY22" s="265"/>
      <c r="CZ22" s="266"/>
      <c r="DA22" s="267">
        <f t="shared" si="57"/>
        <v>0</v>
      </c>
      <c r="DB22" s="260">
        <f>+(IF(OR($B22=0,$C22=0,$D22=0,$CW$2&gt;$OE$1),0,IF(OR(CW22=0,CY22=0,CZ22=0),0,MIN((VLOOKUP($D22,SALERYCODE,3,0))*(IF($D22=6,CZ22,CY22))*((MIN((VLOOKUP($D22,SALERYCODE,5,0)),(IF($D22=6,CY22,CZ22))))),MIN((VLOOKUP($D22,SALERYCODE,3,0)),(CW22+CX22))*(IF($D22=6,CZ22,((MIN((VLOOKUP($D22,SALERYCODE,5,0)),CZ22)))))))))/IF(AND($D22=2,'ראשי-פרטים כלליים וריכוז הוצאות'!$D$68&lt;&gt;4),1.2,1)</f>
        <v>0</v>
      </c>
      <c r="DC22" s="263"/>
      <c r="DD22" s="264"/>
      <c r="DE22" s="265"/>
      <c r="DF22" s="266"/>
      <c r="DG22" s="267">
        <f t="shared" si="58"/>
        <v>0</v>
      </c>
      <c r="DH22" s="260">
        <f>+(IF(OR($B22=0,$C22=0,$D22=0,$DC$2&gt;$OE$1),0,IF(OR(DC22=0,DE22=0,DF22=0),0,MIN((VLOOKUP($D22,SALERYCODE,3,0))*(IF($D22=6,DF22,DE22))*((MIN((VLOOKUP($D22,SALERYCODE,5,0)),(IF($D22=6,DE22,DF22))))),MIN((VLOOKUP($D22,SALERYCODE,3,0)),(DC22+DD22))*(IF($D22=6,DF22,((MIN((VLOOKUP($D22,SALERYCODE,5,0)),DF22)))))))))/IF(AND($D22=2,'ראשי-פרטים כלליים וריכוז הוצאות'!$D$68&lt;&gt;4),1.2,1)</f>
        <v>0</v>
      </c>
      <c r="DI22" s="263"/>
      <c r="DJ22" s="264"/>
      <c r="DK22" s="265"/>
      <c r="DL22" s="266"/>
      <c r="DM22" s="267">
        <f t="shared" si="59"/>
        <v>0</v>
      </c>
      <c r="DN22" s="260">
        <f>+(IF(OR($B22=0,$C22=0,$D22=0,$DC$2&gt;$OE$1),0,IF(OR(DI22=0,DK22=0,DL22=0),0,MIN((VLOOKUP($D22,SALERYCODE,3,0))*(IF($D22=6,DL22,DK22))*((MIN((VLOOKUP($D22,SALERYCODE,5,0)),(IF($D22=6,DK22,DL22))))),MIN((VLOOKUP($D22,SALERYCODE,3,0)),(DI22+DJ22))*(IF($D22=6,DL22,((MIN((VLOOKUP($D22,SALERYCODE,5,0)),DL22)))))))))/IF(AND($D22=2,'ראשי-פרטים כלליים וריכוז הוצאות'!$D$68&lt;&gt;4),1.2,1)</f>
        <v>0</v>
      </c>
      <c r="DO22" s="263"/>
      <c r="DP22" s="264"/>
      <c r="DQ22" s="265"/>
      <c r="DR22" s="266"/>
      <c r="DS22" s="267">
        <f t="shared" si="60"/>
        <v>0</v>
      </c>
      <c r="DT22" s="260">
        <f>+(IF(OR($B22=0,$C22=0,$D22=0,$DC$2&gt;$OE$1),0,IF(OR(DO22=0,DQ22=0,DR22=0),0,MIN((VLOOKUP($D22,SALERYCODE,3,0))*(IF($D22=6,DR22,DQ22))*((MIN((VLOOKUP($D22,SALERYCODE,5,0)),(IF($D22=6,DQ22,DR22))))),MIN((VLOOKUP($D22,SALERYCODE,3,0)),(DO22+DP22))*(IF($D22=6,DR22,((MIN((VLOOKUP($D22,SALERYCODE,5,0)),DR22)))))))))/IF(AND($D22=2,'ראשי-פרטים כלליים וריכוז הוצאות'!$D$68&lt;&gt;4),1.2,1)</f>
        <v>0</v>
      </c>
      <c r="DU22" s="263"/>
      <c r="DV22" s="264"/>
      <c r="DW22" s="265"/>
      <c r="DX22" s="266"/>
      <c r="DY22" s="267">
        <f t="shared" si="61"/>
        <v>0</v>
      </c>
      <c r="DZ22" s="260">
        <f>+(IF(OR($B22=0,$C22=0,$D22=0,$DC$2&gt;$OE$1),0,IF(OR(DU22=0,DW22=0,DX22=0),0,MIN((VLOOKUP($D22,SALERYCODE,3,0))*(IF($D22=6,DX22,DW22))*((MIN((VLOOKUP($D22,SALERYCODE,5,0)),(IF($D22=6,DW22,DX22))))),MIN((VLOOKUP($D22,SALERYCODE,3,0)),(DU22+DV22))*(IF($D22=6,DX22,((MIN((VLOOKUP($D22,SALERYCODE,5,0)),DX22)))))))))/IF(AND($D22=2,'ראשי-פרטים כלליים וריכוז הוצאות'!$D$68&lt;&gt;4),1.2,1)</f>
        <v>0</v>
      </c>
      <c r="EA22" s="263"/>
      <c r="EB22" s="264"/>
      <c r="EC22" s="265"/>
      <c r="ED22" s="266"/>
      <c r="EE22" s="267">
        <f t="shared" si="62"/>
        <v>0</v>
      </c>
      <c r="EF22" s="260">
        <f>+(IF(OR($B22=0,$C22=0,$D22=0,$DC$2&gt;$OE$1),0,IF(OR(EA22=0,EC22=0,ED22=0),0,MIN((VLOOKUP($D22,SALERYCODE,3,0))*(IF($D22=6,ED22,EC22))*((MIN((VLOOKUP($D22,SALERYCODE,5,0)),(IF($D22=6,EC22,ED22))))),MIN((VLOOKUP($D22,SALERYCODE,3,0)),(EA22+EB22))*(IF($D22=6,ED22,((MIN((VLOOKUP($D22,SALERYCODE,5,0)),ED22)))))))))/IF(AND($D22=2,'ראשי-פרטים כלליים וריכוז הוצאות'!$D$68&lt;&gt;4),1.2,1)</f>
        <v>0</v>
      </c>
      <c r="EG22" s="263"/>
      <c r="EH22" s="264"/>
      <c r="EI22" s="265"/>
      <c r="EJ22" s="266"/>
      <c r="EK22" s="267">
        <f t="shared" si="63"/>
        <v>0</v>
      </c>
      <c r="EL22" s="260">
        <f>+(IF(OR($B22=0,$C22=0,$D22=0,$DC$2&gt;$OE$1),0,IF(OR(EG22=0,EI22=0,EJ22=0),0,MIN((VLOOKUP($D22,SALERYCODE,3,0))*(IF($D22=6,EJ22,EI22))*((MIN((VLOOKUP($D22,SALERYCODE,5,0)),(IF($D22=6,EI22,EJ22))))),MIN((VLOOKUP($D22,SALERYCODE,3,0)),(EG22+EH22))*(IF($D22=6,EJ22,((MIN((VLOOKUP($D22,SALERYCODE,5,0)),EJ22)))))))))/IF(AND($D22=2,'ראשי-פרטים כלליים וריכוז הוצאות'!$D$68&lt;&gt;4),1.2,1)</f>
        <v>0</v>
      </c>
      <c r="EM22" s="263"/>
      <c r="EN22" s="264"/>
      <c r="EO22" s="265"/>
      <c r="EP22" s="266"/>
      <c r="EQ22" s="267">
        <f t="shared" si="64"/>
        <v>0</v>
      </c>
      <c r="ER22" s="260">
        <f>+(IF(OR($B22=0,$C22=0,$D22=0,$DC$2&gt;$OE$1),0,IF(OR(EM22=0,EO22=0,EP22=0),0,MIN((VLOOKUP($D22,SALERYCODE,3,0))*(IF($D22=6,EP22,EO22))*((MIN((VLOOKUP($D22,SALERYCODE,5,0)),(IF($D22=6,EO22,EP22))))),MIN((VLOOKUP($D22,SALERYCODE,3,0)),(EM22+EN22))*(IF($D22=6,EP22,((MIN((VLOOKUP($D22,SALERYCODE,5,0)),EP22)))))))))/IF(AND($D22=2,'ראשי-פרטים כלליים וריכוז הוצאות'!$D$68&lt;&gt;4),1.2,1)</f>
        <v>0</v>
      </c>
      <c r="ES22" s="263"/>
      <c r="ET22" s="264"/>
      <c r="EU22" s="265"/>
      <c r="EV22" s="266"/>
      <c r="EW22" s="267">
        <f t="shared" si="65"/>
        <v>0</v>
      </c>
      <c r="EX22" s="260">
        <f>+(IF(OR($B22=0,$C22=0,$D22=0,$DC$2&gt;$OE$1),0,IF(OR(ES22=0,EU22=0,EV22=0),0,MIN((VLOOKUP($D22,SALERYCODE,3,0))*(IF($D22=6,EV22,EU22))*((MIN((VLOOKUP($D22,SALERYCODE,5,0)),(IF($D22=6,EU22,EV22))))),MIN((VLOOKUP($D22,SALERYCODE,3,0)),(ES22+ET22))*(IF($D22=6,EV22,((MIN((VLOOKUP($D22,SALERYCODE,5,0)),EV22)))))))))/IF(AND($D22=2,'ראשי-פרטים כלליים וריכוז הוצאות'!$D$68&lt;&gt;4),1.2,1)</f>
        <v>0</v>
      </c>
      <c r="EY22" s="263"/>
      <c r="EZ22" s="264"/>
      <c r="FA22" s="265"/>
      <c r="FB22" s="266"/>
      <c r="FC22" s="267">
        <f t="shared" si="66"/>
        <v>0</v>
      </c>
      <c r="FD22" s="260">
        <f>+(IF(OR($B22=0,$C22=0,$D22=0,$DC$2&gt;$OE$1),0,IF(OR(EY22=0,FA22=0,FB22=0),0,MIN((VLOOKUP($D22,SALERYCODE,3,0))*(IF($D22=6,FB22,FA22))*((MIN((VLOOKUP($D22,SALERYCODE,5,0)),(IF($D22=6,FA22,FB22))))),MIN((VLOOKUP($D22,SALERYCODE,3,0)),(EY22+EZ22))*(IF($D22=6,FB22,((MIN((VLOOKUP($D22,SALERYCODE,5,0)),FB22)))))))))/IF(AND($D22=2,'ראשי-פרטים כלליים וריכוז הוצאות'!$D$68&lt;&gt;4),1.2,1)</f>
        <v>0</v>
      </c>
      <c r="FE22" s="263"/>
      <c r="FF22" s="264"/>
      <c r="FG22" s="265"/>
      <c r="FH22" s="266"/>
      <c r="FI22" s="267">
        <f t="shared" si="67"/>
        <v>0</v>
      </c>
      <c r="FJ22" s="260">
        <f>+(IF(OR($B22=0,$C22=0,$D22=0,$DC$2&gt;$OE$1),0,IF(OR(FE22=0,FG22=0,FH22=0),0,MIN((VLOOKUP($D22,SALERYCODE,3,0))*(IF($D22=6,FH22,FG22))*((MIN((VLOOKUP($D22,SALERYCODE,5,0)),(IF($D22=6,FG22,FH22))))),MIN((VLOOKUP($D22,SALERYCODE,3,0)),(FE22+FF22))*(IF($D22=6,FH22,((MIN((VLOOKUP($D22,SALERYCODE,5,0)),FH22)))))))))/IF(AND($D22=2,'ראשי-פרטים כלליים וריכוז הוצאות'!$D$68&lt;&gt;4),1.2,1)</f>
        <v>0</v>
      </c>
      <c r="FK22" s="263"/>
      <c r="FL22" s="264"/>
      <c r="FM22" s="265"/>
      <c r="FN22" s="266"/>
      <c r="FO22" s="267">
        <f t="shared" si="68"/>
        <v>0</v>
      </c>
      <c r="FP22" s="260">
        <f>+(IF(OR($B22=0,$C22=0,$D22=0,$DC$2&gt;$OE$1),0,IF(OR(FK22=0,FM22=0,FN22=0),0,MIN((VLOOKUP($D22,SALERYCODE,3,0))*(IF($D22=6,FN22,FM22))*((MIN((VLOOKUP($D22,SALERYCODE,5,0)),(IF($D22=6,FM22,FN22))))),MIN((VLOOKUP($D22,SALERYCODE,3,0)),(FK22+FL22))*(IF($D22=6,FN22,((MIN((VLOOKUP($D22,SALERYCODE,5,0)),FN22)))))))))/IF(AND($D22=2,'ראשי-פרטים כלליים וריכוז הוצאות'!$D$68&lt;&gt;4),1.2,1)</f>
        <v>0</v>
      </c>
      <c r="FQ22" s="263"/>
      <c r="FR22" s="264"/>
      <c r="FS22" s="265"/>
      <c r="FT22" s="266"/>
      <c r="FU22" s="267">
        <f t="shared" si="69"/>
        <v>0</v>
      </c>
      <c r="FV22" s="260">
        <f>+(IF(OR($B22=0,$C22=0,$D22=0,$DC$2&gt;$OE$1),0,IF(OR(FQ22=0,FS22=0,FT22=0),0,MIN((VLOOKUP($D22,SALERYCODE,3,0))*(IF($D22=6,FT22,FS22))*((MIN((VLOOKUP($D22,SALERYCODE,5,0)),(IF($D22=6,FS22,FT22))))),MIN((VLOOKUP($D22,SALERYCODE,3,0)),(FQ22+FR22))*(IF($D22=6,FT22,((MIN((VLOOKUP($D22,SALERYCODE,5,0)),FT22)))))))))/IF(AND($D22=2,'ראשי-פרטים כלליים וריכוז הוצאות'!$D$68&lt;&gt;4),1.2,1)</f>
        <v>0</v>
      </c>
      <c r="FW22" s="263"/>
      <c r="FX22" s="264"/>
      <c r="FY22" s="265"/>
      <c r="FZ22" s="266"/>
      <c r="GA22" s="267">
        <f t="shared" si="70"/>
        <v>0</v>
      </c>
      <c r="GB22" s="260">
        <f>+(IF(OR($B22=0,$C22=0,$D22=0,$DC$2&gt;$OE$1),0,IF(OR(FW22=0,FY22=0,FZ22=0),0,MIN((VLOOKUP($D22,SALERYCODE,3,0))*(IF($D22=6,FZ22,FY22))*((MIN((VLOOKUP($D22,SALERYCODE,5,0)),(IF($D22=6,FY22,FZ22))))),MIN((VLOOKUP($D22,SALERYCODE,3,0)),(FW22+FX22))*(IF($D22=6,FZ22,((MIN((VLOOKUP($D22,SALERYCODE,5,0)),FZ22)))))))))/IF(AND($D22=2,'ראשי-פרטים כלליים וריכוז הוצאות'!$D$68&lt;&gt;4),1.2,1)</f>
        <v>0</v>
      </c>
      <c r="GC22" s="263"/>
      <c r="GD22" s="264"/>
      <c r="GE22" s="265"/>
      <c r="GF22" s="266"/>
      <c r="GG22" s="267">
        <f t="shared" si="71"/>
        <v>0</v>
      </c>
      <c r="GH22" s="260">
        <f>+(IF(OR($B22=0,$C22=0,$D22=0,$DC$2&gt;$OE$1),0,IF(OR(GC22=0,GE22=0,GF22=0),0,MIN((VLOOKUP($D22,SALERYCODE,3,0))*(IF($D22=6,GF22,GE22))*((MIN((VLOOKUP($D22,SALERYCODE,5,0)),(IF($D22=6,GE22,GF22))))),MIN((VLOOKUP($D22,SALERYCODE,3,0)),(GC22+GD22))*(IF($D22=6,GF22,((MIN((VLOOKUP($D22,SALERYCODE,5,0)),GF22)))))))))/IF(AND($D22=2,'ראשי-פרטים כלליים וריכוז הוצאות'!$D$68&lt;&gt;4),1.2,1)</f>
        <v>0</v>
      </c>
      <c r="GI22" s="263"/>
      <c r="GJ22" s="264"/>
      <c r="GK22" s="265"/>
      <c r="GL22" s="266"/>
      <c r="GM22" s="267">
        <f t="shared" si="72"/>
        <v>0</v>
      </c>
      <c r="GN22" s="260">
        <f>+(IF(OR($B22=0,$C22=0,$D22=0,$DC$2&gt;$OE$1),0,IF(OR(GI22=0,GK22=0,GL22=0),0,MIN((VLOOKUP($D22,SALERYCODE,3,0))*(IF($D22=6,GL22,GK22))*((MIN((VLOOKUP($D22,SALERYCODE,5,0)),(IF($D22=6,GK22,GL22))))),MIN((VLOOKUP($D22,SALERYCODE,3,0)),(GI22+GJ22))*(IF($D22=6,GL22,((MIN((VLOOKUP($D22,SALERYCODE,5,0)),GL22)))))))))/IF(AND($D22=2,'ראשי-פרטים כלליים וריכוז הוצאות'!$D$68&lt;&gt;4),1.2,1)</f>
        <v>0</v>
      </c>
      <c r="GO22" s="263"/>
      <c r="GP22" s="264"/>
      <c r="GQ22" s="265"/>
      <c r="GR22" s="266"/>
      <c r="GS22" s="267">
        <f t="shared" si="73"/>
        <v>0</v>
      </c>
      <c r="GT22" s="260">
        <f>+(IF(OR($B22=0,$C22=0,$D22=0,$DC$2&gt;$OE$1),0,IF(OR(GO22=0,GQ22=0,GR22=0),0,MIN((VLOOKUP($D22,SALERYCODE,3,0))*(IF($D22=6,GR22,GQ22))*((MIN((VLOOKUP($D22,SALERYCODE,5,0)),(IF($D22=6,GQ22,GR22))))),MIN((VLOOKUP($D22,SALERYCODE,3,0)),(GO22+GP22))*(IF($D22=6,GR22,((MIN((VLOOKUP($D22,SALERYCODE,5,0)),GR22)))))))))/IF(AND($D22=2,'ראשי-פרטים כלליים וריכוז הוצאות'!$D$68&lt;&gt;4),1.2,1)</f>
        <v>0</v>
      </c>
      <c r="GU22" s="263"/>
      <c r="GV22" s="264"/>
      <c r="GW22" s="265"/>
      <c r="GX22" s="266"/>
      <c r="GY22" s="267">
        <f t="shared" si="74"/>
        <v>0</v>
      </c>
      <c r="GZ22" s="260">
        <f>+(IF(OR($B22=0,$C22=0,$D22=0,$DC$2&gt;$OE$1),0,IF(OR(GU22=0,GW22=0,GX22=0),0,MIN((VLOOKUP($D22,SALERYCODE,3,0))*(IF($D22=6,GX22,GW22))*((MIN((VLOOKUP($D22,SALERYCODE,5,0)),(IF($D22=6,GW22,GX22))))),MIN((VLOOKUP($D22,SALERYCODE,3,0)),(GU22+GV22))*(IF($D22=6,GX22,((MIN((VLOOKUP($D22,SALERYCODE,5,0)),GX22)))))))))/IF(AND($D22=2,'ראשי-פרטים כלליים וריכוז הוצאות'!$D$68&lt;&gt;4),1.2,1)</f>
        <v>0</v>
      </c>
      <c r="HA22" s="263"/>
      <c r="HB22" s="264"/>
      <c r="HC22" s="265"/>
      <c r="HD22" s="266"/>
      <c r="HE22" s="267">
        <f t="shared" si="75"/>
        <v>0</v>
      </c>
      <c r="HF22" s="260">
        <f>+(IF(OR($B22=0,$C22=0,$D22=0,$DC$2&gt;$OE$1),0,IF(OR(HA22=0,HC22=0,HD22=0),0,MIN((VLOOKUP($D22,SALERYCODE,3,0))*(IF($D22=6,HD22,HC22))*((MIN((VLOOKUP($D22,SALERYCODE,5,0)),(IF($D22=6,HC22,HD22))))),MIN((VLOOKUP($D22,SALERYCODE,3,0)),(HA22+HB22))*(IF($D22=6,HD22,((MIN((VLOOKUP($D22,SALERYCODE,5,0)),HD22)))))))))/IF(AND($D22=2,'ראשי-פרטים כלליים וריכוז הוצאות'!$D$68&lt;&gt;4),1.2,1)</f>
        <v>0</v>
      </c>
      <c r="HG22" s="263"/>
      <c r="HH22" s="264"/>
      <c r="HI22" s="265"/>
      <c r="HJ22" s="266"/>
      <c r="HK22" s="267">
        <f t="shared" si="76"/>
        <v>0</v>
      </c>
      <c r="HL22" s="260">
        <f>+(IF(OR($B22=0,$C22=0,$D22=0,$DC$2&gt;$OE$1),0,IF(OR(HG22=0,HI22=0,HJ22=0),0,MIN((VLOOKUP($D22,SALERYCODE,3,0))*(IF($D22=6,HJ22,HI22))*((MIN((VLOOKUP($D22,SALERYCODE,5,0)),(IF($D22=6,HI22,HJ22))))),MIN((VLOOKUP($D22,SALERYCODE,3,0)),(HG22+HH22))*(IF($D22=6,HJ22,((MIN((VLOOKUP($D22,SALERYCODE,5,0)),HJ22)))))))))/IF(AND($D22=2,'ראשי-פרטים כלליים וריכוז הוצאות'!$D$68&lt;&gt;4),1.2,1)</f>
        <v>0</v>
      </c>
      <c r="HM22" s="263"/>
      <c r="HN22" s="264"/>
      <c r="HO22" s="265"/>
      <c r="HP22" s="266"/>
      <c r="HQ22" s="267">
        <f t="shared" si="77"/>
        <v>0</v>
      </c>
      <c r="HR22" s="260">
        <f>+(IF(OR($B22=0,$C22=0,$D22=0,$DC$2&gt;$OE$1),0,IF(OR(HM22=0,HO22=0,HP22=0),0,MIN((VLOOKUP($D22,SALERYCODE,3,0))*(IF($D22=6,HP22,HO22))*((MIN((VLOOKUP($D22,SALERYCODE,5,0)),(IF($D22=6,HO22,HP22))))),MIN((VLOOKUP($D22,SALERYCODE,3,0)),(HM22+HN22))*(IF($D22=6,HP22,((MIN((VLOOKUP($D22,SALERYCODE,5,0)),HP22)))))))))/IF(AND($D22=2,'ראשי-פרטים כלליים וריכוז הוצאות'!$D$68&lt;&gt;4),1.2,1)</f>
        <v>0</v>
      </c>
      <c r="HS22" s="263"/>
      <c r="HT22" s="264"/>
      <c r="HU22" s="265"/>
      <c r="HV22" s="266"/>
      <c r="HW22" s="267">
        <f t="shared" si="78"/>
        <v>0</v>
      </c>
      <c r="HX22" s="260">
        <f>+(IF(OR($B22=0,$C22=0,$D22=0,$DC$2&gt;$OE$1),0,IF(OR(HS22=0,HU22=0,HV22=0),0,MIN((VLOOKUP($D22,SALERYCODE,3,0))*(IF($D22=6,HV22,HU22))*((MIN((VLOOKUP($D22,SALERYCODE,5,0)),(IF($D22=6,HU22,HV22))))),MIN((VLOOKUP($D22,SALERYCODE,3,0)),(HS22+HT22))*(IF($D22=6,HV22,((MIN((VLOOKUP($D22,SALERYCODE,5,0)),HV22)))))))))/IF(AND($D22=2,'ראשי-פרטים כלליים וריכוז הוצאות'!$D$68&lt;&gt;4),1.2,1)</f>
        <v>0</v>
      </c>
      <c r="HY22" s="263"/>
      <c r="HZ22" s="264"/>
      <c r="IA22" s="265"/>
      <c r="IB22" s="266"/>
      <c r="IC22" s="267">
        <f t="shared" si="79"/>
        <v>0</v>
      </c>
      <c r="ID22" s="260">
        <f>+(IF(OR($B22=0,$C22=0,$D22=0,$DC$2&gt;$OE$1),0,IF(OR(HY22=0,IA22=0,IB22=0),0,MIN((VLOOKUP($D22,SALERYCODE,3,0))*(IF($D22=6,IB22,IA22))*((MIN((VLOOKUP($D22,SALERYCODE,5,0)),(IF($D22=6,IA22,IB22))))),MIN((VLOOKUP($D22,SALERYCODE,3,0)),(HY22+HZ22))*(IF($D22=6,IB22,((MIN((VLOOKUP($D22,SALERYCODE,5,0)),IB22)))))))))/IF(AND($D22=2,'ראשי-פרטים כלליים וריכוז הוצאות'!$D$68&lt;&gt;4),1.2,1)</f>
        <v>0</v>
      </c>
      <c r="IE22" s="263"/>
      <c r="IF22" s="264"/>
      <c r="IG22" s="265"/>
      <c r="IH22" s="266"/>
      <c r="II22" s="267">
        <f t="shared" si="80"/>
        <v>0</v>
      </c>
      <c r="IJ22" s="260">
        <f>+(IF(OR($B22=0,$C22=0,$D22=0,$DC$2&gt;$OE$1),0,IF(OR(IE22=0,IG22=0,IH22=0),0,MIN((VLOOKUP($D22,SALERYCODE,3,0))*(IF($D22=6,IH22,IG22))*((MIN((VLOOKUP($D22,SALERYCODE,5,0)),(IF($D22=6,IG22,IH22))))),MIN((VLOOKUP($D22,SALERYCODE,3,0)),(IE22+IF22))*(IF($D22=6,IH22,((MIN((VLOOKUP($D22,SALERYCODE,5,0)),IH22)))))))))/IF(AND($D22=2,'ראשי-פרטים כלליים וריכוז הוצאות'!$D$68&lt;&gt;4),1.2,1)</f>
        <v>0</v>
      </c>
      <c r="IK22" s="263"/>
      <c r="IL22" s="264"/>
      <c r="IM22" s="265"/>
      <c r="IN22" s="266"/>
      <c r="IO22" s="267">
        <f t="shared" si="81"/>
        <v>0</v>
      </c>
      <c r="IP22" s="260">
        <f>+(IF(OR($B22=0,$C22=0,$D22=0,$DC$2&gt;$OE$1),0,IF(OR(IK22=0,IM22=0,IN22=0),0,MIN((VLOOKUP($D22,SALERYCODE,3,0))*(IF($D22=6,IN22,IM22))*((MIN((VLOOKUP($D22,SALERYCODE,5,0)),(IF($D22=6,IM22,IN22))))),MIN((VLOOKUP($D22,SALERYCODE,3,0)),(IK22+IL22))*(IF($D22=6,IN22,((MIN((VLOOKUP($D22,SALERYCODE,5,0)),IN22)))))))))/IF(AND($D22=2,'ראשי-פרטים כלליים וריכוז הוצאות'!$D$68&lt;&gt;4),1.2,1)</f>
        <v>0</v>
      </c>
      <c r="IQ22" s="263"/>
      <c r="IR22" s="264"/>
      <c r="IS22" s="265"/>
      <c r="IT22" s="266"/>
      <c r="IU22" s="267">
        <f t="shared" si="82"/>
        <v>0</v>
      </c>
      <c r="IV22" s="260">
        <f>+(IF(OR($B22=0,$C22=0,$D22=0,$DC$2&gt;$OE$1),0,IF(OR(IQ22=0,IS22=0,IT22=0),0,MIN((VLOOKUP($D22,SALERYCODE,3,0))*(IF($D22=6,IT22,IS22))*((MIN((VLOOKUP($D22,SALERYCODE,5,0)),(IF($D22=6,IS22,IT22))))),MIN((VLOOKUP($D22,SALERYCODE,3,0)),(IQ22+IR22))*(IF($D22=6,IT22,((MIN((VLOOKUP($D22,SALERYCODE,5,0)),IT22)))))))))/IF(AND($D22=2,'ראשי-פרטים כלליים וריכוז הוצאות'!$D$68&lt;&gt;4),1.2,1)</f>
        <v>0</v>
      </c>
      <c r="IW22" s="263"/>
      <c r="IX22" s="264"/>
      <c r="IY22" s="265"/>
      <c r="IZ22" s="266"/>
      <c r="JA22" s="267">
        <f t="shared" si="83"/>
        <v>0</v>
      </c>
      <c r="JB22" s="260">
        <f>+(IF(OR($B22=0,$C22=0,$D22=0,$DC$2&gt;$OE$1),0,IF(OR(IW22=0,IY22=0,IZ22=0),0,MIN((VLOOKUP($D22,SALERYCODE,3,0))*(IF($D22=6,IZ22,IY22))*((MIN((VLOOKUP($D22,SALERYCODE,5,0)),(IF($D22=6,IY22,IZ22))))),MIN((VLOOKUP($D22,SALERYCODE,3,0)),(IW22+IX22))*(IF($D22=6,IZ22,((MIN((VLOOKUP($D22,SALERYCODE,5,0)),IZ22)))))))))/IF(AND($D22=2,'ראשי-פרטים כלליים וריכוז הוצאות'!$D$68&lt;&gt;4),1.2,1)</f>
        <v>0</v>
      </c>
      <c r="JC22" s="263"/>
      <c r="JD22" s="264"/>
      <c r="JE22" s="265"/>
      <c r="JF22" s="266"/>
      <c r="JG22" s="267">
        <f t="shared" si="84"/>
        <v>0</v>
      </c>
      <c r="JH22" s="260">
        <f>+(IF(OR($B22=0,$C22=0,$D22=0,$DC$2&gt;$OE$1),0,IF(OR(JC22=0,JE22=0,JF22=0),0,MIN((VLOOKUP($D22,SALERYCODE,3,0))*(IF($D22=6,JF22,JE22))*((MIN((VLOOKUP($D22,SALERYCODE,5,0)),(IF($D22=6,JE22,JF22))))),MIN((VLOOKUP($D22,SALERYCODE,3,0)),(JC22+JD22))*(IF($D22=6,JF22,((MIN((VLOOKUP($D22,SALERYCODE,5,0)),JF22)))))))))/IF(AND($D22=2,'ראשי-פרטים כלליים וריכוז הוצאות'!$D$68&lt;&gt;4),1.2,1)</f>
        <v>0</v>
      </c>
      <c r="JI22" s="263"/>
      <c r="JJ22" s="264"/>
      <c r="JK22" s="265"/>
      <c r="JL22" s="266"/>
      <c r="JM22" s="267">
        <f t="shared" si="85"/>
        <v>0</v>
      </c>
      <c r="JN22" s="260">
        <f>+(IF(OR($B22=0,$C22=0,$D22=0,$DC$2&gt;$OE$1),0,IF(OR(JI22=0,JK22=0,JL22=0),0,MIN((VLOOKUP($D22,SALERYCODE,3,0))*(IF($D22=6,JL22,JK22))*((MIN((VLOOKUP($D22,SALERYCODE,5,0)),(IF($D22=6,JK22,JL22))))),MIN((VLOOKUP($D22,SALERYCODE,3,0)),(JI22+JJ22))*(IF($D22=6,JL22,((MIN((VLOOKUP($D22,SALERYCODE,5,0)),JL22)))))))))/IF(AND($D22=2,'ראשי-פרטים כלליים וריכוז הוצאות'!$D$68&lt;&gt;4),1.2,1)</f>
        <v>0</v>
      </c>
      <c r="JO22" s="263"/>
      <c r="JP22" s="264"/>
      <c r="JQ22" s="265"/>
      <c r="JR22" s="266"/>
      <c r="JS22" s="267">
        <f t="shared" si="86"/>
        <v>0</v>
      </c>
      <c r="JT22" s="260">
        <f>+(IF(OR($B22=0,$C22=0,$D22=0,$DC$2&gt;$OE$1),0,IF(OR(JO22=0,JQ22=0,JR22=0),0,MIN((VLOOKUP($D22,SALERYCODE,3,0))*(IF($D22=6,JR22,JQ22))*((MIN((VLOOKUP($D22,SALERYCODE,5,0)),(IF($D22=6,JQ22,JR22))))),MIN((VLOOKUP($D22,SALERYCODE,3,0)),(JO22+JP22))*(IF($D22=6,JR22,((MIN((VLOOKUP($D22,SALERYCODE,5,0)),JR22)))))))))/IF(AND($D22=2,'ראשי-פרטים כלליים וריכוז הוצאות'!$D$68&lt;&gt;4),1.2,1)</f>
        <v>0</v>
      </c>
      <c r="JU22" s="263"/>
      <c r="JV22" s="264"/>
      <c r="JW22" s="265"/>
      <c r="JX22" s="266"/>
      <c r="JY22" s="267">
        <f t="shared" si="87"/>
        <v>0</v>
      </c>
      <c r="JZ22" s="260">
        <f>+(IF(OR($B22=0,$C22=0,$D22=0,$DC$2&gt;$OE$1),0,IF(OR(JU22=0,JW22=0,JX22=0),0,MIN((VLOOKUP($D22,SALERYCODE,3,0))*(IF($D22=6,JX22,JW22))*((MIN((VLOOKUP($D22,SALERYCODE,5,0)),(IF($D22=6,JW22,JX22))))),MIN((VLOOKUP($D22,SALERYCODE,3,0)),(JU22+JV22))*(IF($D22=6,JX22,((MIN((VLOOKUP($D22,SALERYCODE,5,0)),JX22)))))))))/IF(AND($D22=2,'ראשי-פרטים כלליים וריכוז הוצאות'!$D$68&lt;&gt;4),1.2,1)</f>
        <v>0</v>
      </c>
      <c r="KA22" s="263"/>
      <c r="KB22" s="264"/>
      <c r="KC22" s="265"/>
      <c r="KD22" s="266"/>
      <c r="KE22" s="267">
        <f t="shared" si="88"/>
        <v>0</v>
      </c>
      <c r="KF22" s="260">
        <f>+(IF(OR($B22=0,$C22=0,$D22=0,$DC$2&gt;$OE$1),0,IF(OR(KA22=0,KC22=0,KD22=0),0,MIN((VLOOKUP($D22,SALERYCODE,3,0))*(IF($D22=6,KD22,KC22))*((MIN((VLOOKUP($D22,SALERYCODE,5,0)),(IF($D22=6,KC22,KD22))))),MIN((VLOOKUP($D22,SALERYCODE,3,0)),(KA22+KB22))*(IF($D22=6,KD22,((MIN((VLOOKUP($D22,SALERYCODE,5,0)),KD22)))))))))/IF(AND($D22=2,'ראשי-פרטים כלליים וריכוז הוצאות'!$D$68&lt;&gt;4),1.2,1)</f>
        <v>0</v>
      </c>
      <c r="KG22" s="263"/>
      <c r="KH22" s="264"/>
      <c r="KI22" s="265"/>
      <c r="KJ22" s="266"/>
      <c r="KK22" s="267">
        <f t="shared" si="89"/>
        <v>0</v>
      </c>
      <c r="KL22" s="260">
        <f>+(IF(OR($B22=0,$C22=0,$D22=0,$DC$2&gt;$OE$1),0,IF(OR(KG22=0,KI22=0,KJ22=0),0,MIN((VLOOKUP($D22,SALERYCODE,3,0))*(IF($D22=6,KJ22,KI22))*((MIN((VLOOKUP($D22,SALERYCODE,5,0)),(IF($D22=6,KI22,KJ22))))),MIN((VLOOKUP($D22,SALERYCODE,3,0)),(KG22+KH22))*(IF($D22=6,KJ22,((MIN((VLOOKUP($D22,SALERYCODE,5,0)),KJ22)))))))))/IF(AND($D22=2,'ראשי-פרטים כלליים וריכוז הוצאות'!$D$68&lt;&gt;4),1.2,1)</f>
        <v>0</v>
      </c>
      <c r="KM22" s="263"/>
      <c r="KN22" s="264"/>
      <c r="KO22" s="265"/>
      <c r="KP22" s="266"/>
      <c r="KQ22" s="267">
        <f t="shared" si="90"/>
        <v>0</v>
      </c>
      <c r="KR22" s="260">
        <f>+(IF(OR($B22=0,$C22=0,$D22=0,$DC$2&gt;$OE$1),0,IF(OR(KM22=0,KO22=0,KP22=0),0,MIN((VLOOKUP($D22,SALERYCODE,3,0))*(IF($D22=6,KP22,KO22))*((MIN((VLOOKUP($D22,SALERYCODE,5,0)),(IF($D22=6,KO22,KP22))))),MIN((VLOOKUP($D22,SALERYCODE,3,0)),(KM22+KN22))*(IF($D22=6,KP22,((MIN((VLOOKUP($D22,SALERYCODE,5,0)),KP22)))))))))/IF(AND($D22=2,'ראשי-פרטים כלליים וריכוז הוצאות'!$D$68&lt;&gt;4),1.2,1)</f>
        <v>0</v>
      </c>
      <c r="KS22" s="263"/>
      <c r="KT22" s="264"/>
      <c r="KU22" s="265"/>
      <c r="KV22" s="266"/>
      <c r="KW22" s="267">
        <f t="shared" si="91"/>
        <v>0</v>
      </c>
      <c r="KX22" s="260">
        <f>+(IF(OR($B22=0,$C22=0,$D22=0,$DC$2&gt;$OE$1),0,IF(OR(KS22=0,KU22=0,KV22=0),0,MIN((VLOOKUP($D22,SALERYCODE,3,0))*(IF($D22=6,KV22,KU22))*((MIN((VLOOKUP($D22,SALERYCODE,5,0)),(IF($D22=6,KU22,KV22))))),MIN((VLOOKUP($D22,SALERYCODE,3,0)),(KS22+KT22))*(IF($D22=6,KV22,((MIN((VLOOKUP($D22,SALERYCODE,5,0)),KV22)))))))))/IF(AND($D22=2,'ראשי-פרטים כלליים וריכוז הוצאות'!$D$68&lt;&gt;4),1.2,1)</f>
        <v>0</v>
      </c>
      <c r="KY22" s="263"/>
      <c r="KZ22" s="264"/>
      <c r="LA22" s="265"/>
      <c r="LB22" s="266"/>
      <c r="LC22" s="267">
        <f t="shared" si="92"/>
        <v>0</v>
      </c>
      <c r="LD22" s="260">
        <f>+(IF(OR($B22=0,$C22=0,$D22=0,$DC$2&gt;$OE$1),0,IF(OR(KY22=0,LA22=0,LB22=0),0,MIN((VLOOKUP($D22,SALERYCODE,3,0))*(IF($D22=6,LB22,LA22))*((MIN((VLOOKUP($D22,SALERYCODE,5,0)),(IF($D22=6,LA22,LB22))))),MIN((VLOOKUP($D22,SALERYCODE,3,0)),(KY22+KZ22))*(IF($D22=6,LB22,((MIN((VLOOKUP($D22,SALERYCODE,5,0)),LB22)))))))))/IF(AND($D22=2,'ראשי-פרטים כלליים וריכוז הוצאות'!$D$68&lt;&gt;4),1.2,1)</f>
        <v>0</v>
      </c>
      <c r="LE22" s="263"/>
      <c r="LF22" s="264"/>
      <c r="LG22" s="265"/>
      <c r="LH22" s="266"/>
      <c r="LI22" s="267">
        <f t="shared" si="93"/>
        <v>0</v>
      </c>
      <c r="LJ22" s="260">
        <f>+(IF(OR($B22=0,$C22=0,$D22=0,$DC$2&gt;$OE$1),0,IF(OR(LE22=0,LG22=0,LH22=0),0,MIN((VLOOKUP($D22,SALERYCODE,3,0))*(IF($D22=6,LH22,LG22))*((MIN((VLOOKUP($D22,SALERYCODE,5,0)),(IF($D22=6,LG22,LH22))))),MIN((VLOOKUP($D22,SALERYCODE,3,0)),(LE22+LF22))*(IF($D22=6,LH22,((MIN((VLOOKUP($D22,SALERYCODE,5,0)),LH22)))))))))/IF(AND($D22=2,'ראשי-פרטים כלליים וריכוז הוצאות'!$D$68&lt;&gt;4),1.2,1)</f>
        <v>0</v>
      </c>
      <c r="LK22" s="263"/>
      <c r="LL22" s="264"/>
      <c r="LM22" s="265"/>
      <c r="LN22" s="266"/>
      <c r="LO22" s="267">
        <f t="shared" si="94"/>
        <v>0</v>
      </c>
      <c r="LP22" s="260">
        <f>+(IF(OR($B22=0,$C22=0,$D22=0,$DC$2&gt;$OE$1),0,IF(OR(LK22=0,LM22=0,LN22=0),0,MIN((VLOOKUP($D22,SALERYCODE,3,0))*(IF($D22=6,LN22,LM22))*((MIN((VLOOKUP($D22,SALERYCODE,5,0)),(IF($D22=6,LM22,LN22))))),MIN((VLOOKUP($D22,SALERYCODE,3,0)),(LK22+LL22))*(IF($D22=6,LN22,((MIN((VLOOKUP($D22,SALERYCODE,5,0)),LN22)))))))))/IF(AND($D22=2,'ראשי-פרטים כלליים וריכוז הוצאות'!$D$68&lt;&gt;4),1.2,1)</f>
        <v>0</v>
      </c>
      <c r="LQ22" s="263"/>
      <c r="LR22" s="264"/>
      <c r="LS22" s="265"/>
      <c r="LT22" s="266"/>
      <c r="LU22" s="267">
        <f t="shared" si="95"/>
        <v>0</v>
      </c>
      <c r="LV22" s="260">
        <f>+(IF(OR($B22=0,$C22=0,$D22=0,$DC$2&gt;$OE$1),0,IF(OR(LQ22=0,LS22=0,LT22=0),0,MIN((VLOOKUP($D22,SALERYCODE,3,0))*(IF($D22=6,LT22,LS22))*((MIN((VLOOKUP($D22,SALERYCODE,5,0)),(IF($D22=6,LS22,LT22))))),MIN((VLOOKUP($D22,SALERYCODE,3,0)),(LQ22+LR22))*(IF($D22=6,LT22,((MIN((VLOOKUP($D22,SALERYCODE,5,0)),LT22)))))))))/IF(AND($D22=2,'ראשי-פרטים כלליים וריכוז הוצאות'!$D$68&lt;&gt;4),1.2,1)</f>
        <v>0</v>
      </c>
      <c r="LW22" s="263"/>
      <c r="LX22" s="264"/>
      <c r="LY22" s="265"/>
      <c r="LZ22" s="266"/>
      <c r="MA22" s="267">
        <f t="shared" si="96"/>
        <v>0</v>
      </c>
      <c r="MB22" s="260">
        <f>+(IF(OR($B22=0,$C22=0,$D22=0,$DC$2&gt;$OE$1),0,IF(OR(LW22=0,LY22=0,LZ22=0),0,MIN((VLOOKUP($D22,SALERYCODE,3,0))*(IF($D22=6,LZ22,LY22))*((MIN((VLOOKUP($D22,SALERYCODE,5,0)),(IF($D22=6,LY22,LZ22))))),MIN((VLOOKUP($D22,SALERYCODE,3,0)),(LW22+LX22))*(IF($D22=6,LZ22,((MIN((VLOOKUP($D22,SALERYCODE,5,0)),LZ22)))))))))/IF(AND($D22=2,'ראשי-פרטים כלליים וריכוז הוצאות'!$D$68&lt;&gt;4),1.2,1)</f>
        <v>0</v>
      </c>
      <c r="MC22" s="263"/>
      <c r="MD22" s="264"/>
      <c r="ME22" s="265"/>
      <c r="MF22" s="266"/>
      <c r="MG22" s="267">
        <f t="shared" si="97"/>
        <v>0</v>
      </c>
      <c r="MH22" s="260">
        <f>+(IF(OR($B22=0,$C22=0,$D22=0,$DC$2&gt;$OE$1),0,IF(OR(MC22=0,ME22=0,MF22=0),0,MIN((VLOOKUP($D22,SALERYCODE,3,0))*(IF($D22=6,MF22,ME22))*((MIN((VLOOKUP($D22,SALERYCODE,5,0)),(IF($D22=6,ME22,MF22))))),MIN((VLOOKUP($D22,SALERYCODE,3,0)),(MC22+MD22))*(IF($D22=6,MF22,((MIN((VLOOKUP($D22,SALERYCODE,5,0)),MF22)))))))))/IF(AND($D22=2,'ראשי-פרטים כלליים וריכוז הוצאות'!$D$68&lt;&gt;4),1.2,1)</f>
        <v>0</v>
      </c>
      <c r="MI22" s="263"/>
      <c r="MJ22" s="264"/>
      <c r="MK22" s="265"/>
      <c r="ML22" s="266"/>
      <c r="MM22" s="267">
        <f t="shared" si="98"/>
        <v>0</v>
      </c>
      <c r="MN22" s="260">
        <f>+(IF(OR($B22=0,$C22=0,$D22=0,$DC$2&gt;$OE$1),0,IF(OR(MI22=0,MK22=0,ML22=0),0,MIN((VLOOKUP($D22,SALERYCODE,3,0))*(IF($D22=6,ML22,MK22))*((MIN((VLOOKUP($D22,SALERYCODE,5,0)),(IF($D22=6,MK22,ML22))))),MIN((VLOOKUP($D22,SALERYCODE,3,0)),(MI22+MJ22))*(IF($D22=6,ML22,((MIN((VLOOKUP($D22,SALERYCODE,5,0)),ML22)))))))))/IF(AND($D22=2,'ראשי-פרטים כלליים וריכוז הוצאות'!$D$68&lt;&gt;4),1.2,1)</f>
        <v>0</v>
      </c>
      <c r="MO22" s="263"/>
      <c r="MP22" s="264"/>
      <c r="MQ22" s="265"/>
      <c r="MR22" s="266"/>
      <c r="MS22" s="267">
        <f t="shared" si="99"/>
        <v>0</v>
      </c>
      <c r="MT22" s="260">
        <f>+(IF(OR($B22=0,$C22=0,$D22=0,$DC$2&gt;$OE$1),0,IF(OR(MO22=0,MQ22=0,MR22=0),0,MIN((VLOOKUP($D22,SALERYCODE,3,0))*(IF($D22=6,MR22,MQ22))*((MIN((VLOOKUP($D22,SALERYCODE,5,0)),(IF($D22=6,MQ22,MR22))))),MIN((VLOOKUP($D22,SALERYCODE,3,0)),(MO22+MP22))*(IF($D22=6,MR22,((MIN((VLOOKUP($D22,SALERYCODE,5,0)),MR22)))))))))/IF(AND($D22=2,'ראשי-פרטים כלליים וריכוז הוצאות'!$D$68&lt;&gt;4),1.2,1)</f>
        <v>0</v>
      </c>
      <c r="MU22" s="263"/>
      <c r="MV22" s="264"/>
      <c r="MW22" s="265"/>
      <c r="MX22" s="266"/>
      <c r="MY22" s="267">
        <f t="shared" si="100"/>
        <v>0</v>
      </c>
      <c r="MZ22" s="260">
        <f>+(IF(OR($B22=0,$C22=0,$D22=0,$DC$2&gt;$OE$1),0,IF(OR(MU22=0,MW22=0,MX22=0),0,MIN((VLOOKUP($D22,SALERYCODE,3,0))*(IF($D22=6,MX22,MW22))*((MIN((VLOOKUP($D22,SALERYCODE,5,0)),(IF($D22=6,MW22,MX22))))),MIN((VLOOKUP($D22,SALERYCODE,3,0)),(MU22+MV22))*(IF($D22=6,MX22,((MIN((VLOOKUP($D22,SALERYCODE,5,0)),MX22)))))))))/IF(AND($D22=2,'ראשי-פרטים כלליים וריכוז הוצאות'!$D$68&lt;&gt;4),1.2,1)</f>
        <v>0</v>
      </c>
      <c r="NA22" s="263"/>
      <c r="NB22" s="264"/>
      <c r="NC22" s="265"/>
      <c r="ND22" s="266"/>
      <c r="NE22" s="267">
        <f t="shared" si="101"/>
        <v>0</v>
      </c>
      <c r="NF22" s="260">
        <f>+(IF(OR($B22=0,$C22=0,$D22=0,$DC$2&gt;$OE$1),0,IF(OR(NA22=0,NC22=0,ND22=0),0,MIN((VLOOKUP($D22,SALERYCODE,3,0))*(IF($D22=6,ND22,NC22))*((MIN((VLOOKUP($D22,SALERYCODE,5,0)),(IF($D22=6,NC22,ND22))))),MIN((VLOOKUP($D22,SALERYCODE,3,0)),(NA22+NB22))*(IF($D22=6,ND22,((MIN((VLOOKUP($D22,SALERYCODE,5,0)),ND22)))))))))/IF(AND($D22=2,'ראשי-פרטים כלליים וריכוז הוצאות'!$D$68&lt;&gt;4),1.2,1)</f>
        <v>0</v>
      </c>
      <c r="NG22" s="263"/>
      <c r="NH22" s="264"/>
      <c r="NI22" s="265"/>
      <c r="NJ22" s="266"/>
      <c r="NK22" s="267">
        <f t="shared" si="102"/>
        <v>0</v>
      </c>
      <c r="NL22" s="260">
        <f>+(IF(OR($B22=0,$C22=0,$D22=0,$DC$2&gt;$OE$1),0,IF(OR(NG22=0,NI22=0,NJ22=0),0,MIN((VLOOKUP($D22,SALERYCODE,3,0))*(IF($D22=6,NJ22,NI22))*((MIN((VLOOKUP($D22,SALERYCODE,5,0)),(IF($D22=6,NI22,NJ22))))),MIN((VLOOKUP($D22,SALERYCODE,3,0)),(NG22+NH22))*(IF($D22=6,NJ22,((MIN((VLOOKUP($D22,SALERYCODE,5,0)),NJ22)))))))))/IF(AND($D22=2,'ראשי-פרטים כלליים וריכוז הוצאות'!$D$68&lt;&gt;4),1.2,1)</f>
        <v>0</v>
      </c>
      <c r="NM22" s="263"/>
      <c r="NN22" s="264"/>
      <c r="NO22" s="265"/>
      <c r="NP22" s="266"/>
      <c r="NQ22" s="267">
        <f t="shared" si="103"/>
        <v>0</v>
      </c>
      <c r="NR22" s="260">
        <f>+(IF(OR($B22=0,$C22=0,$D22=0,$DC$2&gt;$OE$1),0,IF(OR(NM22=0,NO22=0,NP22=0),0,MIN((VLOOKUP($D22,SALERYCODE,3,0))*(IF($D22=6,NP22,NO22))*((MIN((VLOOKUP($D22,SALERYCODE,5,0)),(IF($D22=6,NO22,NP22))))),MIN((VLOOKUP($D22,SALERYCODE,3,0)),(NM22+NN22))*(IF($D22=6,NP22,((MIN((VLOOKUP($D22,SALERYCODE,5,0)),NP22)))))))))/IF(AND($D22=2,'ראשי-פרטים כלליים וריכוז הוצאות'!$D$68&lt;&gt;4),1.2,1)</f>
        <v>0</v>
      </c>
      <c r="NS22" s="263"/>
      <c r="NT22" s="264"/>
      <c r="NU22" s="265"/>
      <c r="NV22" s="266"/>
      <c r="NW22" s="267">
        <f t="shared" si="104"/>
        <v>0</v>
      </c>
      <c r="NX22" s="260">
        <f>+(IF(OR($B22=0,$C22=0,$D22=0,$DC$2&gt;$OE$1),0,IF(OR(NS22=0,NU22=0,NV22=0),0,MIN((VLOOKUP($D22,SALERYCODE,3,0))*(IF($D22=6,NV22,NU22))*((MIN((VLOOKUP($D22,SALERYCODE,5,0)),(IF($D22=6,NU22,NV22))))),MIN((VLOOKUP($D22,SALERYCODE,3,0)),(NS22+NT22))*(IF($D22=6,NV22,((MIN((VLOOKUP($D22,SALERYCODE,5,0)),NV22)))))))))/IF(AND($D22=2,'ראשי-פרטים כלליים וריכוז הוצאות'!$D$68&lt;&gt;4),1.2,1)</f>
        <v>0</v>
      </c>
      <c r="NY22" s="263"/>
      <c r="NZ22" s="264"/>
      <c r="OA22" s="265"/>
      <c r="OB22" s="266"/>
      <c r="OC22" s="267">
        <f t="shared" si="105"/>
        <v>0</v>
      </c>
      <c r="OD22" s="260">
        <f>+(IF(OR($B22=0,$C22=0,$D22=0,$DC$2&gt;$OE$1),0,IF(OR(NY22=0,OA22=0,OB22=0),0,MIN((VLOOKUP($D22,SALERYCODE,3,0))*(IF($D22=6,OB22,OA22))*((MIN((VLOOKUP($D22,SALERYCODE,5,0)),(IF($D22=6,OA22,OB22))))),MIN((VLOOKUP($D22,SALERYCODE,3,0)),(NY22+NZ22))*(IF($D22=6,OB22,((MIN((VLOOKUP($D22,SALERYCODE,5,0)),OB22)))))))))/IF(AND($D22=2,'ראשי-פרטים כלליים וריכוז הוצאות'!$D$68&lt;&gt;4),1.2,1)</f>
        <v>0</v>
      </c>
      <c r="OE22" s="275">
        <f t="shared" si="111"/>
        <v>0</v>
      </c>
      <c r="OF22" s="283">
        <f t="shared" si="112"/>
        <v>9.9999999999999995E-7</v>
      </c>
      <c r="OG22" s="276">
        <f t="shared" si="113"/>
        <v>0</v>
      </c>
      <c r="OH22" s="275">
        <f t="shared" si="114"/>
        <v>0</v>
      </c>
      <c r="OI22" s="275">
        <v>0</v>
      </c>
      <c r="OJ22" s="258">
        <f t="shared" si="115"/>
        <v>0</v>
      </c>
      <c r="OK22" s="284"/>
      <c r="OL22" s="116">
        <f>MIN(OJ22+OK22*OF22*OE22/$OL$1/IF(AND($D22=2,'ראשי-פרטים כלליים וריכוז הוצאות'!$D$68&lt;&gt;4),1.2,1),IF($D22&gt;0,VLOOKUP($D22,SALERYCODE,3,0)*12*OG22,0))</f>
        <v>0</v>
      </c>
      <c r="OM22" s="95">
        <f t="shared" si="106"/>
        <v>0</v>
      </c>
      <c r="ON22" s="11">
        <f t="shared" si="107"/>
        <v>0</v>
      </c>
      <c r="OO22" s="11">
        <f t="shared" si="108"/>
        <v>0</v>
      </c>
      <c r="OP22" s="22">
        <f t="shared" si="109"/>
        <v>0</v>
      </c>
      <c r="OQ22" s="11">
        <f t="shared" si="110"/>
        <v>0</v>
      </c>
      <c r="OR22" s="11">
        <f t="shared" si="116"/>
        <v>0</v>
      </c>
      <c r="OS22" s="35"/>
      <c r="OT22" s="35"/>
      <c r="OU22" s="43"/>
    </row>
    <row r="23" spans="1:411" ht="24" customHeight="1" x14ac:dyDescent="0.2">
      <c r="A23" s="282">
        <v>20</v>
      </c>
      <c r="B23" s="269"/>
      <c r="C23" s="270"/>
      <c r="D23" s="271"/>
      <c r="E23" s="263"/>
      <c r="F23" s="264"/>
      <c r="G23" s="265"/>
      <c r="H23" s="266"/>
      <c r="I23" s="267">
        <f t="shared" si="41"/>
        <v>0</v>
      </c>
      <c r="J23" s="260">
        <f>(IF(OR($B23=0,$C23=0,$D23=0,$E$2&gt;$OE$1),0,IF(OR($E23=0,$G23=0,$H23=0),0,MIN((VLOOKUP($D23,SALERYCODE,3,0))*(IF($D23=6,$H23,$G23))*((MIN((VLOOKUP($D23,SALERYCODE,5,0)),(IF($D23=6,$G23,$H23))))),MIN((VLOOKUP($D23,SALERYCODE,3,0)),($E23+$F23))*(IF($D23=6,$H23,((MIN((VLOOKUP($D23,SALERYCODE,5,0)),$H23)))))))))/IF(AND($D23=2,'ראשי-פרטים כלליים וריכוז הוצאות'!$D$68&lt;&gt;4),1.2,1)</f>
        <v>0</v>
      </c>
      <c r="K23" s="263"/>
      <c r="L23" s="264"/>
      <c r="M23" s="265"/>
      <c r="N23" s="266"/>
      <c r="O23" s="267">
        <f t="shared" si="42"/>
        <v>0</v>
      </c>
      <c r="P23" s="260">
        <f>+(IF(OR($B23=0,$C23=0,$D23=0,$K$2&gt;$OE$1),0,IF(OR($K23=0,$M23=0,$N23=0),0,MIN((VLOOKUP($D23,SALERYCODE,3,0))*(IF($D23=6,$N23,$M23))*((MIN((VLOOKUP($D23,SALERYCODE,5,0)),(IF($D23=6,$M23,$N23))))),MIN((VLOOKUP($D23,SALERYCODE,3,0)),($K23+$L23))*(IF($D23=6,$N23,((MIN((VLOOKUP($D23,SALERYCODE,5,0)),$N23)))))))))/IF(AND($D23=2,'ראשי-פרטים כלליים וריכוז הוצאות'!$D$68&lt;&gt;4),1.2,1)</f>
        <v>0</v>
      </c>
      <c r="Q23" s="263"/>
      <c r="R23" s="264"/>
      <c r="S23" s="265"/>
      <c r="T23" s="266"/>
      <c r="U23" s="267">
        <f t="shared" si="43"/>
        <v>0</v>
      </c>
      <c r="V23" s="260">
        <f>+(IF(OR($B23=0,$C23=0,$D23=0,$Q$2&gt;$OE$1),0,IF(OR(Q23=0,S23=0,T23=0),0,MIN((VLOOKUP($D23,SALERYCODE,3,0))*(IF($D23=6,T23,S23))*((MIN((VLOOKUP($D23,SALERYCODE,5,0)),(IF($D23=6,S23,T23))))),MIN((VLOOKUP($D23,SALERYCODE,3,0)),(Q23+R23))*(IF($D23=6,T23,((MIN((VLOOKUP($D23,SALERYCODE,5,0)),T23)))))))))/IF(AND($D23=2,'ראשי-פרטים כלליים וריכוז הוצאות'!$D$68&lt;&gt;4),1.2,1)</f>
        <v>0</v>
      </c>
      <c r="W23" s="263"/>
      <c r="X23" s="264"/>
      <c r="Y23" s="265"/>
      <c r="Z23" s="266"/>
      <c r="AA23" s="267">
        <f t="shared" si="44"/>
        <v>0</v>
      </c>
      <c r="AB23" s="260">
        <f>+(IF(OR($B23=0,$C23=0,$D23=0,$W$2&gt;$OE$1),0,IF(OR(W23=0,Y23=0,Z23=0),0,MIN((VLOOKUP($D23,SALERYCODE,3,0))*(IF($D23=6,Z23,Y23))*((MIN((VLOOKUP($D23,SALERYCODE,5,0)),(IF($D23=6,Y23,Z23))))),MIN((VLOOKUP($D23,SALERYCODE,3,0)),(W23+X23))*(IF($D23=6,Z23,((MIN((VLOOKUP($D23,SALERYCODE,5,0)),Z23)))))))))/IF(AND($D23=2,'ראשי-פרטים כלליים וריכוז הוצאות'!$D$68&lt;&gt;4),1.2,1)</f>
        <v>0</v>
      </c>
      <c r="AC23" s="263"/>
      <c r="AD23" s="264"/>
      <c r="AE23" s="265"/>
      <c r="AF23" s="266"/>
      <c r="AG23" s="267">
        <f t="shared" si="45"/>
        <v>0</v>
      </c>
      <c r="AH23" s="260">
        <f>+(IF(OR($B23=0,$C23=0,$D23=0,$AC$2&gt;$OE$1),0,IF(OR(AC23=0,AE23=0,AF23=0),0,MIN((VLOOKUP($D23,SALERYCODE,3,0))*(IF($D23=6,AF23,AE23))*((MIN((VLOOKUP($D23,SALERYCODE,5,0)),(IF($D23=6,AE23,AF23))))),MIN((VLOOKUP($D23,SALERYCODE,3,0)),(AC23+AD23))*(IF($D23=6,AF23,((MIN((VLOOKUP($D23,SALERYCODE,5,0)),AF23)))))))))/IF(AND($D23=2,'ראשי-פרטים כלליים וריכוז הוצאות'!$D$68&lt;&gt;4),1.2,1)</f>
        <v>0</v>
      </c>
      <c r="AI23" s="263"/>
      <c r="AJ23" s="264"/>
      <c r="AK23" s="265"/>
      <c r="AL23" s="266"/>
      <c r="AM23" s="267">
        <f t="shared" si="46"/>
        <v>0</v>
      </c>
      <c r="AN23" s="260">
        <f>+(IF(OR($B23=0,$C23=0,$D23=0,$AI$2&gt;$OE$1),0,IF(OR(AI23=0,AK23=0,AL23=0),0,MIN((VLOOKUP($D23,SALERYCODE,3,0))*(IF($D23=6,AL23,AK23))*((MIN((VLOOKUP($D23,SALERYCODE,5,0)),(IF($D23=6,AK23,AL23))))),MIN((VLOOKUP($D23,SALERYCODE,3,0)),(AI23+AJ23))*(IF($D23=6,AL23,((MIN((VLOOKUP($D23,SALERYCODE,5,0)),AL23)))))))))/IF(AND($D23=2,'ראשי-פרטים כלליים וריכוז הוצאות'!$D$68&lt;&gt;4),1.2,1)</f>
        <v>0</v>
      </c>
      <c r="AO23" s="263"/>
      <c r="AP23" s="264"/>
      <c r="AQ23" s="265"/>
      <c r="AR23" s="266"/>
      <c r="AS23" s="267">
        <f t="shared" si="47"/>
        <v>0</v>
      </c>
      <c r="AT23" s="260">
        <f>+(IF(OR($B23=0,$C23=0,$D23=0,$AO$2&gt;$OE$1),0,IF(OR(AO23=0,AQ23=0,AR23=0),0,MIN((VLOOKUP($D23,SALERYCODE,3,0))*(IF($D23=6,AR23,AQ23))*((MIN((VLOOKUP($D23,SALERYCODE,5,0)),(IF($D23=6,AQ23,AR23))))),MIN((VLOOKUP($D23,SALERYCODE,3,0)),(AO23+AP23))*(IF($D23=6,AR23,((MIN((VLOOKUP($D23,SALERYCODE,5,0)),AR23)))))))))/IF(AND($D23=2,'ראשי-פרטים כלליים וריכוז הוצאות'!$D$68&lt;&gt;4),1.2,1)</f>
        <v>0</v>
      </c>
      <c r="AU23" s="263"/>
      <c r="AV23" s="264"/>
      <c r="AW23" s="265"/>
      <c r="AX23" s="266"/>
      <c r="AY23" s="267">
        <f t="shared" si="48"/>
        <v>0</v>
      </c>
      <c r="AZ23" s="260">
        <f>+(IF(OR($B23=0,$C23=0,$D23=0,$AU$2&gt;$OE$1),0,IF(OR(AU23=0,AW23=0,AX23=0),0,MIN((VLOOKUP($D23,SALERYCODE,3,0))*(IF($D23=6,AX23,AW23))*((MIN((VLOOKUP($D23,SALERYCODE,5,0)),(IF($D23=6,AW23,AX23))))),MIN((VLOOKUP($D23,SALERYCODE,3,0)),(AU23+AV23))*(IF($D23=6,AX23,((MIN((VLOOKUP($D23,SALERYCODE,5,0)),AX23)))))))))/IF(AND($D23=2,'ראשי-פרטים כלליים וריכוז הוצאות'!$D$68&lt;&gt;4),1.2,1)</f>
        <v>0</v>
      </c>
      <c r="BA23" s="263"/>
      <c r="BB23" s="264"/>
      <c r="BC23" s="265"/>
      <c r="BD23" s="266"/>
      <c r="BE23" s="267">
        <f t="shared" si="49"/>
        <v>0</v>
      </c>
      <c r="BF23" s="260">
        <f>+(IF(OR($B23=0,$C23=0,$D23=0,$BA$2&gt;$OE$1),0,IF(OR(BA23=0,BC23=0,BD23=0),0,MIN((VLOOKUP($D23,SALERYCODE,3,0))*(IF($D23=6,BD23,BC23))*((MIN((VLOOKUP($D23,SALERYCODE,5,0)),(IF($D23=6,BC23,BD23))))),MIN((VLOOKUP($D23,SALERYCODE,3,0)),(BA23+BB23))*(IF($D23=6,BD23,((MIN((VLOOKUP($D23,SALERYCODE,5,0)),BD23)))))))))/IF(AND($D23=2,'ראשי-פרטים כלליים וריכוז הוצאות'!$D$68&lt;&gt;4),1.2,1)</f>
        <v>0</v>
      </c>
      <c r="BG23" s="263"/>
      <c r="BH23" s="264"/>
      <c r="BI23" s="265"/>
      <c r="BJ23" s="266"/>
      <c r="BK23" s="267">
        <f t="shared" si="50"/>
        <v>0</v>
      </c>
      <c r="BL23" s="260">
        <f>+(IF(OR($B23=0,$C23=0,$D23=0,$BG$2&gt;$OE$1),0,IF(OR(BG23=0,BI23=0,BJ23=0),0,MIN((VLOOKUP($D23,SALERYCODE,3,0))*(IF($D23=6,BJ23,BI23))*((MIN((VLOOKUP($D23,SALERYCODE,5,0)),(IF($D23=6,BI23,BJ23))))),MIN((VLOOKUP($D23,SALERYCODE,3,0)),(BG23+BH23))*(IF($D23=6,BJ23,((MIN((VLOOKUP($D23,SALERYCODE,5,0)),BJ23)))))))))/IF(AND($D23=2,'ראשי-פרטים כלליים וריכוז הוצאות'!$D$68&lt;&gt;4),1.2,1)</f>
        <v>0</v>
      </c>
      <c r="BM23" s="263"/>
      <c r="BN23" s="264"/>
      <c r="BO23" s="265"/>
      <c r="BP23" s="266"/>
      <c r="BQ23" s="267">
        <f t="shared" si="51"/>
        <v>0</v>
      </c>
      <c r="BR23" s="260">
        <f>+(IF(OR($B23=0,$C23=0,$D23=0,$BM$2&gt;$OE$1),0,IF(OR(BM23=0,BO23=0,BP23=0),0,MIN((VLOOKUP($D23,SALERYCODE,3,0))*(IF($D23=6,BP23,BO23))*((MIN((VLOOKUP($D23,SALERYCODE,5,0)),(IF($D23=6,BO23,BP23))))),MIN((VLOOKUP($D23,SALERYCODE,3,0)),(BM23+BN23))*(IF($D23=6,BP23,((MIN((VLOOKUP($D23,SALERYCODE,5,0)),BP23)))))))))/IF(AND($D23=2,'ראשי-פרטים כלליים וריכוז הוצאות'!$D$68&lt;&gt;4),1.2,1)</f>
        <v>0</v>
      </c>
      <c r="BS23" s="263"/>
      <c r="BT23" s="264"/>
      <c r="BU23" s="265"/>
      <c r="BV23" s="266"/>
      <c r="BW23" s="267">
        <f t="shared" si="52"/>
        <v>0</v>
      </c>
      <c r="BX23" s="260">
        <f>+(IF(OR($B23=0,$C23=0,$D23=0,$BS$2&gt;$OE$1),0,IF(OR(BS23=0,BU23=0,BV23=0),0,MIN((VLOOKUP($D23,SALERYCODE,3,0))*(IF($D23=6,BV23,BU23))*((MIN((VLOOKUP($D23,SALERYCODE,5,0)),(IF($D23=6,BU23,BV23))))),MIN((VLOOKUP($D23,SALERYCODE,3,0)),(BS23+BT23))*(IF($D23=6,BV23,((MIN((VLOOKUP($D23,SALERYCODE,5,0)),BV23)))))))))/IF(AND($D23=2,'ראשי-פרטים כלליים וריכוז הוצאות'!$D$68&lt;&gt;4),1.2,1)</f>
        <v>0</v>
      </c>
      <c r="BY23" s="263"/>
      <c r="BZ23" s="264"/>
      <c r="CA23" s="265"/>
      <c r="CB23" s="266"/>
      <c r="CC23" s="267">
        <f t="shared" si="53"/>
        <v>0</v>
      </c>
      <c r="CD23" s="260">
        <f>+(IF(OR($B23=0,$C23=0,$D23=0,$BY$2&gt;$OE$1),0,IF(OR(BY23=0,CA23=0,CB23=0),0,MIN((VLOOKUP($D23,SALERYCODE,3,0))*(IF($D23=6,CB23,CA23))*((MIN((VLOOKUP($D23,SALERYCODE,5,0)),(IF($D23=6,CA23,CB23))))),MIN((VLOOKUP($D23,SALERYCODE,3,0)),(BY23+BZ23))*(IF($D23=6,CB23,((MIN((VLOOKUP($D23,SALERYCODE,5,0)),CB23)))))))))/IF(AND($D23=2,'ראשי-פרטים כלליים וריכוז הוצאות'!$D$68&lt;&gt;4),1.2,1)</f>
        <v>0</v>
      </c>
      <c r="CE23" s="263"/>
      <c r="CF23" s="264"/>
      <c r="CG23" s="265"/>
      <c r="CH23" s="266"/>
      <c r="CI23" s="267">
        <f t="shared" si="54"/>
        <v>0</v>
      </c>
      <c r="CJ23" s="260">
        <f>+(IF(OR($B23=0,$C23=0,$D23=0,$CE$2&gt;$OE$1),0,IF(OR(CE23=0,CG23=0,CH23=0),0,MIN((VLOOKUP($D23,SALERYCODE,3,0))*(IF($D23=6,CH23,CG23))*((MIN((VLOOKUP($D23,SALERYCODE,5,0)),(IF($D23=6,CG23,CH23))))),MIN((VLOOKUP($D23,SALERYCODE,3,0)),(CE23+CF23))*(IF($D23=6,CH23,((MIN((VLOOKUP($D23,SALERYCODE,5,0)),CH23)))))))))/IF(AND($D23=2,'ראשי-פרטים כלליים וריכוז הוצאות'!$D$68&lt;&gt;4),1.2,1)</f>
        <v>0</v>
      </c>
      <c r="CK23" s="263"/>
      <c r="CL23" s="264"/>
      <c r="CM23" s="265"/>
      <c r="CN23" s="266"/>
      <c r="CO23" s="267">
        <f t="shared" si="55"/>
        <v>0</v>
      </c>
      <c r="CP23" s="260">
        <f>+(IF(OR($B23=0,$C23=0,$D23=0,$CK$2&gt;$OE$1),0,IF(OR(CK23=0,CM23=0,CN23=0),0,MIN((VLOOKUP($D23,SALERYCODE,3,0))*(IF($D23=6,CN23,CM23))*((MIN((VLOOKUP($D23,SALERYCODE,5,0)),(IF($D23=6,CM23,CN23))))),MIN((VLOOKUP($D23,SALERYCODE,3,0)),(CK23+CL23))*(IF($D23=6,CN23,((MIN((VLOOKUP($D23,SALERYCODE,5,0)),CN23)))))))))/IF(AND($D23=2,'ראשי-פרטים כלליים וריכוז הוצאות'!$D$68&lt;&gt;4),1.2,1)</f>
        <v>0</v>
      </c>
      <c r="CQ23" s="263"/>
      <c r="CR23" s="264"/>
      <c r="CS23" s="265"/>
      <c r="CT23" s="266"/>
      <c r="CU23" s="267">
        <f t="shared" si="56"/>
        <v>0</v>
      </c>
      <c r="CV23" s="260">
        <f>+(IF(OR($B23=0,$C23=0,$D23=0,$CQ$2&gt;$OE$1),0,IF(OR(CQ23=0,CS23=0,CT23=0),0,MIN((VLOOKUP($D23,SALERYCODE,3,0))*(IF($D23=6,CT23,CS23))*((MIN((VLOOKUP($D23,SALERYCODE,5,0)),(IF($D23=6,CS23,CT23))))),MIN((VLOOKUP($D23,SALERYCODE,3,0)),(CQ23+CR23))*(IF($D23=6,CT23,((MIN((VLOOKUP($D23,SALERYCODE,5,0)),CT23)))))))))/IF(AND($D23=2,'ראשי-פרטים כלליים וריכוז הוצאות'!$D$68&lt;&gt;4),1.2,1)</f>
        <v>0</v>
      </c>
      <c r="CW23" s="263"/>
      <c r="CX23" s="264"/>
      <c r="CY23" s="265"/>
      <c r="CZ23" s="266"/>
      <c r="DA23" s="267">
        <f t="shared" si="57"/>
        <v>0</v>
      </c>
      <c r="DB23" s="260">
        <f>+(IF(OR($B23=0,$C23=0,$D23=0,$CW$2&gt;$OE$1),0,IF(OR(CW23=0,CY23=0,CZ23=0),0,MIN((VLOOKUP($D23,SALERYCODE,3,0))*(IF($D23=6,CZ23,CY23))*((MIN((VLOOKUP($D23,SALERYCODE,5,0)),(IF($D23=6,CY23,CZ23))))),MIN((VLOOKUP($D23,SALERYCODE,3,0)),(CW23+CX23))*(IF($D23=6,CZ23,((MIN((VLOOKUP($D23,SALERYCODE,5,0)),CZ23)))))))))/IF(AND($D23=2,'ראשי-פרטים כלליים וריכוז הוצאות'!$D$68&lt;&gt;4),1.2,1)</f>
        <v>0</v>
      </c>
      <c r="DC23" s="263"/>
      <c r="DD23" s="264"/>
      <c r="DE23" s="265"/>
      <c r="DF23" s="266"/>
      <c r="DG23" s="267">
        <f t="shared" si="58"/>
        <v>0</v>
      </c>
      <c r="DH23" s="260">
        <f>+(IF(OR($B23=0,$C23=0,$D23=0,$DC$2&gt;$OE$1),0,IF(OR(DC23=0,DE23=0,DF23=0),0,MIN((VLOOKUP($D23,SALERYCODE,3,0))*(IF($D23=6,DF23,DE23))*((MIN((VLOOKUP($D23,SALERYCODE,5,0)),(IF($D23=6,DE23,DF23))))),MIN((VLOOKUP($D23,SALERYCODE,3,0)),(DC23+DD23))*(IF($D23=6,DF23,((MIN((VLOOKUP($D23,SALERYCODE,5,0)),DF23)))))))))/IF(AND($D23=2,'ראשי-פרטים כלליים וריכוז הוצאות'!$D$68&lt;&gt;4),1.2,1)</f>
        <v>0</v>
      </c>
      <c r="DI23" s="263"/>
      <c r="DJ23" s="264"/>
      <c r="DK23" s="265"/>
      <c r="DL23" s="266"/>
      <c r="DM23" s="267">
        <f t="shared" si="59"/>
        <v>0</v>
      </c>
      <c r="DN23" s="260">
        <f>+(IF(OR($B23=0,$C23=0,$D23=0,$DC$2&gt;$OE$1),0,IF(OR(DI23=0,DK23=0,DL23=0),0,MIN((VLOOKUP($D23,SALERYCODE,3,0))*(IF($D23=6,DL23,DK23))*((MIN((VLOOKUP($D23,SALERYCODE,5,0)),(IF($D23=6,DK23,DL23))))),MIN((VLOOKUP($D23,SALERYCODE,3,0)),(DI23+DJ23))*(IF($D23=6,DL23,((MIN((VLOOKUP($D23,SALERYCODE,5,0)),DL23)))))))))/IF(AND($D23=2,'ראשי-פרטים כלליים וריכוז הוצאות'!$D$68&lt;&gt;4),1.2,1)</f>
        <v>0</v>
      </c>
      <c r="DO23" s="263"/>
      <c r="DP23" s="264"/>
      <c r="DQ23" s="265"/>
      <c r="DR23" s="266"/>
      <c r="DS23" s="267">
        <f t="shared" si="60"/>
        <v>0</v>
      </c>
      <c r="DT23" s="260">
        <f>+(IF(OR($B23=0,$C23=0,$D23=0,$DC$2&gt;$OE$1),0,IF(OR(DO23=0,DQ23=0,DR23=0),0,MIN((VLOOKUP($D23,SALERYCODE,3,0))*(IF($D23=6,DR23,DQ23))*((MIN((VLOOKUP($D23,SALERYCODE,5,0)),(IF($D23=6,DQ23,DR23))))),MIN((VLOOKUP($D23,SALERYCODE,3,0)),(DO23+DP23))*(IF($D23=6,DR23,((MIN((VLOOKUP($D23,SALERYCODE,5,0)),DR23)))))))))/IF(AND($D23=2,'ראשי-פרטים כלליים וריכוז הוצאות'!$D$68&lt;&gt;4),1.2,1)</f>
        <v>0</v>
      </c>
      <c r="DU23" s="263"/>
      <c r="DV23" s="264"/>
      <c r="DW23" s="265"/>
      <c r="DX23" s="266"/>
      <c r="DY23" s="267">
        <f t="shared" si="61"/>
        <v>0</v>
      </c>
      <c r="DZ23" s="260">
        <f>+(IF(OR($B23=0,$C23=0,$D23=0,$DC$2&gt;$OE$1),0,IF(OR(DU23=0,DW23=0,DX23=0),0,MIN((VLOOKUP($D23,SALERYCODE,3,0))*(IF($D23=6,DX23,DW23))*((MIN((VLOOKUP($D23,SALERYCODE,5,0)),(IF($D23=6,DW23,DX23))))),MIN((VLOOKUP($D23,SALERYCODE,3,0)),(DU23+DV23))*(IF($D23=6,DX23,((MIN((VLOOKUP($D23,SALERYCODE,5,0)),DX23)))))))))/IF(AND($D23=2,'ראשי-פרטים כלליים וריכוז הוצאות'!$D$68&lt;&gt;4),1.2,1)</f>
        <v>0</v>
      </c>
      <c r="EA23" s="263"/>
      <c r="EB23" s="264"/>
      <c r="EC23" s="265"/>
      <c r="ED23" s="266"/>
      <c r="EE23" s="267">
        <f t="shared" si="62"/>
        <v>0</v>
      </c>
      <c r="EF23" s="260">
        <f>+(IF(OR($B23=0,$C23=0,$D23=0,$DC$2&gt;$OE$1),0,IF(OR(EA23=0,EC23=0,ED23=0),0,MIN((VLOOKUP($D23,SALERYCODE,3,0))*(IF($D23=6,ED23,EC23))*((MIN((VLOOKUP($D23,SALERYCODE,5,0)),(IF($D23=6,EC23,ED23))))),MIN((VLOOKUP($D23,SALERYCODE,3,0)),(EA23+EB23))*(IF($D23=6,ED23,((MIN((VLOOKUP($D23,SALERYCODE,5,0)),ED23)))))))))/IF(AND($D23=2,'ראשי-פרטים כלליים וריכוז הוצאות'!$D$68&lt;&gt;4),1.2,1)</f>
        <v>0</v>
      </c>
      <c r="EG23" s="263"/>
      <c r="EH23" s="264"/>
      <c r="EI23" s="265"/>
      <c r="EJ23" s="266"/>
      <c r="EK23" s="267">
        <f t="shared" si="63"/>
        <v>0</v>
      </c>
      <c r="EL23" s="260">
        <f>+(IF(OR($B23=0,$C23=0,$D23=0,$DC$2&gt;$OE$1),0,IF(OR(EG23=0,EI23=0,EJ23=0),0,MIN((VLOOKUP($D23,SALERYCODE,3,0))*(IF($D23=6,EJ23,EI23))*((MIN((VLOOKUP($D23,SALERYCODE,5,0)),(IF($D23=6,EI23,EJ23))))),MIN((VLOOKUP($D23,SALERYCODE,3,0)),(EG23+EH23))*(IF($D23=6,EJ23,((MIN((VLOOKUP($D23,SALERYCODE,5,0)),EJ23)))))))))/IF(AND($D23=2,'ראשי-פרטים כלליים וריכוז הוצאות'!$D$68&lt;&gt;4),1.2,1)</f>
        <v>0</v>
      </c>
      <c r="EM23" s="263"/>
      <c r="EN23" s="264"/>
      <c r="EO23" s="265"/>
      <c r="EP23" s="266"/>
      <c r="EQ23" s="267">
        <f t="shared" si="64"/>
        <v>0</v>
      </c>
      <c r="ER23" s="260">
        <f>+(IF(OR($B23=0,$C23=0,$D23=0,$DC$2&gt;$OE$1),0,IF(OR(EM23=0,EO23=0,EP23=0),0,MIN((VLOOKUP($D23,SALERYCODE,3,0))*(IF($D23=6,EP23,EO23))*((MIN((VLOOKUP($D23,SALERYCODE,5,0)),(IF($D23=6,EO23,EP23))))),MIN((VLOOKUP($D23,SALERYCODE,3,0)),(EM23+EN23))*(IF($D23=6,EP23,((MIN((VLOOKUP($D23,SALERYCODE,5,0)),EP23)))))))))/IF(AND($D23=2,'ראשי-פרטים כלליים וריכוז הוצאות'!$D$68&lt;&gt;4),1.2,1)</f>
        <v>0</v>
      </c>
      <c r="ES23" s="263"/>
      <c r="ET23" s="264"/>
      <c r="EU23" s="265"/>
      <c r="EV23" s="266"/>
      <c r="EW23" s="267">
        <f t="shared" si="65"/>
        <v>0</v>
      </c>
      <c r="EX23" s="260">
        <f>+(IF(OR($B23=0,$C23=0,$D23=0,$DC$2&gt;$OE$1),0,IF(OR(ES23=0,EU23=0,EV23=0),0,MIN((VLOOKUP($D23,SALERYCODE,3,0))*(IF($D23=6,EV23,EU23))*((MIN((VLOOKUP($D23,SALERYCODE,5,0)),(IF($D23=6,EU23,EV23))))),MIN((VLOOKUP($D23,SALERYCODE,3,0)),(ES23+ET23))*(IF($D23=6,EV23,((MIN((VLOOKUP($D23,SALERYCODE,5,0)),EV23)))))))))/IF(AND($D23=2,'ראשי-פרטים כלליים וריכוז הוצאות'!$D$68&lt;&gt;4),1.2,1)</f>
        <v>0</v>
      </c>
      <c r="EY23" s="263"/>
      <c r="EZ23" s="264"/>
      <c r="FA23" s="265"/>
      <c r="FB23" s="266"/>
      <c r="FC23" s="267">
        <f t="shared" si="66"/>
        <v>0</v>
      </c>
      <c r="FD23" s="260">
        <f>+(IF(OR($B23=0,$C23=0,$D23=0,$DC$2&gt;$OE$1),0,IF(OR(EY23=0,FA23=0,FB23=0),0,MIN((VLOOKUP($D23,SALERYCODE,3,0))*(IF($D23=6,FB23,FA23))*((MIN((VLOOKUP($D23,SALERYCODE,5,0)),(IF($D23=6,FA23,FB23))))),MIN((VLOOKUP($D23,SALERYCODE,3,0)),(EY23+EZ23))*(IF($D23=6,FB23,((MIN((VLOOKUP($D23,SALERYCODE,5,0)),FB23)))))))))/IF(AND($D23=2,'ראשי-פרטים כלליים וריכוז הוצאות'!$D$68&lt;&gt;4),1.2,1)</f>
        <v>0</v>
      </c>
      <c r="FE23" s="263"/>
      <c r="FF23" s="264"/>
      <c r="FG23" s="265"/>
      <c r="FH23" s="266"/>
      <c r="FI23" s="267">
        <f t="shared" si="67"/>
        <v>0</v>
      </c>
      <c r="FJ23" s="260">
        <f>+(IF(OR($B23=0,$C23=0,$D23=0,$DC$2&gt;$OE$1),0,IF(OR(FE23=0,FG23=0,FH23=0),0,MIN((VLOOKUP($D23,SALERYCODE,3,0))*(IF($D23=6,FH23,FG23))*((MIN((VLOOKUP($D23,SALERYCODE,5,0)),(IF($D23=6,FG23,FH23))))),MIN((VLOOKUP($D23,SALERYCODE,3,0)),(FE23+FF23))*(IF($D23=6,FH23,((MIN((VLOOKUP($D23,SALERYCODE,5,0)),FH23)))))))))/IF(AND($D23=2,'ראשי-פרטים כלליים וריכוז הוצאות'!$D$68&lt;&gt;4),1.2,1)</f>
        <v>0</v>
      </c>
      <c r="FK23" s="263"/>
      <c r="FL23" s="264"/>
      <c r="FM23" s="265"/>
      <c r="FN23" s="266"/>
      <c r="FO23" s="267">
        <f t="shared" si="68"/>
        <v>0</v>
      </c>
      <c r="FP23" s="260">
        <f>+(IF(OR($B23=0,$C23=0,$D23=0,$DC$2&gt;$OE$1),0,IF(OR(FK23=0,FM23=0,FN23=0),0,MIN((VLOOKUP($D23,SALERYCODE,3,0))*(IF($D23=6,FN23,FM23))*((MIN((VLOOKUP($D23,SALERYCODE,5,0)),(IF($D23=6,FM23,FN23))))),MIN((VLOOKUP($D23,SALERYCODE,3,0)),(FK23+FL23))*(IF($D23=6,FN23,((MIN((VLOOKUP($D23,SALERYCODE,5,0)),FN23)))))))))/IF(AND($D23=2,'ראשי-פרטים כלליים וריכוז הוצאות'!$D$68&lt;&gt;4),1.2,1)</f>
        <v>0</v>
      </c>
      <c r="FQ23" s="263"/>
      <c r="FR23" s="264"/>
      <c r="FS23" s="265"/>
      <c r="FT23" s="266"/>
      <c r="FU23" s="267">
        <f t="shared" si="69"/>
        <v>0</v>
      </c>
      <c r="FV23" s="260">
        <f>+(IF(OR($B23=0,$C23=0,$D23=0,$DC$2&gt;$OE$1),0,IF(OR(FQ23=0,FS23=0,FT23=0),0,MIN((VLOOKUP($D23,SALERYCODE,3,0))*(IF($D23=6,FT23,FS23))*((MIN((VLOOKUP($D23,SALERYCODE,5,0)),(IF($D23=6,FS23,FT23))))),MIN((VLOOKUP($D23,SALERYCODE,3,0)),(FQ23+FR23))*(IF($D23=6,FT23,((MIN((VLOOKUP($D23,SALERYCODE,5,0)),FT23)))))))))/IF(AND($D23=2,'ראשי-פרטים כלליים וריכוז הוצאות'!$D$68&lt;&gt;4),1.2,1)</f>
        <v>0</v>
      </c>
      <c r="FW23" s="263"/>
      <c r="FX23" s="264"/>
      <c r="FY23" s="265"/>
      <c r="FZ23" s="266"/>
      <c r="GA23" s="267">
        <f t="shared" si="70"/>
        <v>0</v>
      </c>
      <c r="GB23" s="260">
        <f>+(IF(OR($B23=0,$C23=0,$D23=0,$DC$2&gt;$OE$1),0,IF(OR(FW23=0,FY23=0,FZ23=0),0,MIN((VLOOKUP($D23,SALERYCODE,3,0))*(IF($D23=6,FZ23,FY23))*((MIN((VLOOKUP($D23,SALERYCODE,5,0)),(IF($D23=6,FY23,FZ23))))),MIN((VLOOKUP($D23,SALERYCODE,3,0)),(FW23+FX23))*(IF($D23=6,FZ23,((MIN((VLOOKUP($D23,SALERYCODE,5,0)),FZ23)))))))))/IF(AND($D23=2,'ראשי-פרטים כלליים וריכוז הוצאות'!$D$68&lt;&gt;4),1.2,1)</f>
        <v>0</v>
      </c>
      <c r="GC23" s="263"/>
      <c r="GD23" s="264"/>
      <c r="GE23" s="265"/>
      <c r="GF23" s="266"/>
      <c r="GG23" s="267">
        <f t="shared" si="71"/>
        <v>0</v>
      </c>
      <c r="GH23" s="260">
        <f>+(IF(OR($B23=0,$C23=0,$D23=0,$DC$2&gt;$OE$1),0,IF(OR(GC23=0,GE23=0,GF23=0),0,MIN((VLOOKUP($D23,SALERYCODE,3,0))*(IF($D23=6,GF23,GE23))*((MIN((VLOOKUP($D23,SALERYCODE,5,0)),(IF($D23=6,GE23,GF23))))),MIN((VLOOKUP($D23,SALERYCODE,3,0)),(GC23+GD23))*(IF($D23=6,GF23,((MIN((VLOOKUP($D23,SALERYCODE,5,0)),GF23)))))))))/IF(AND($D23=2,'ראשי-פרטים כלליים וריכוז הוצאות'!$D$68&lt;&gt;4),1.2,1)</f>
        <v>0</v>
      </c>
      <c r="GI23" s="263"/>
      <c r="GJ23" s="264"/>
      <c r="GK23" s="265"/>
      <c r="GL23" s="266"/>
      <c r="GM23" s="267">
        <f t="shared" si="72"/>
        <v>0</v>
      </c>
      <c r="GN23" s="260">
        <f>+(IF(OR($B23=0,$C23=0,$D23=0,$DC$2&gt;$OE$1),0,IF(OR(GI23=0,GK23=0,GL23=0),0,MIN((VLOOKUP($D23,SALERYCODE,3,0))*(IF($D23=6,GL23,GK23))*((MIN((VLOOKUP($D23,SALERYCODE,5,0)),(IF($D23=6,GK23,GL23))))),MIN((VLOOKUP($D23,SALERYCODE,3,0)),(GI23+GJ23))*(IF($D23=6,GL23,((MIN((VLOOKUP($D23,SALERYCODE,5,0)),GL23)))))))))/IF(AND($D23=2,'ראשי-פרטים כלליים וריכוז הוצאות'!$D$68&lt;&gt;4),1.2,1)</f>
        <v>0</v>
      </c>
      <c r="GO23" s="263"/>
      <c r="GP23" s="264"/>
      <c r="GQ23" s="265"/>
      <c r="GR23" s="266"/>
      <c r="GS23" s="267">
        <f t="shared" si="73"/>
        <v>0</v>
      </c>
      <c r="GT23" s="260">
        <f>+(IF(OR($B23=0,$C23=0,$D23=0,$DC$2&gt;$OE$1),0,IF(OR(GO23=0,GQ23=0,GR23=0),0,MIN((VLOOKUP($D23,SALERYCODE,3,0))*(IF($D23=6,GR23,GQ23))*((MIN((VLOOKUP($D23,SALERYCODE,5,0)),(IF($D23=6,GQ23,GR23))))),MIN((VLOOKUP($D23,SALERYCODE,3,0)),(GO23+GP23))*(IF($D23=6,GR23,((MIN((VLOOKUP($D23,SALERYCODE,5,0)),GR23)))))))))/IF(AND($D23=2,'ראשי-פרטים כלליים וריכוז הוצאות'!$D$68&lt;&gt;4),1.2,1)</f>
        <v>0</v>
      </c>
      <c r="GU23" s="263"/>
      <c r="GV23" s="264"/>
      <c r="GW23" s="265"/>
      <c r="GX23" s="266"/>
      <c r="GY23" s="267">
        <f t="shared" si="74"/>
        <v>0</v>
      </c>
      <c r="GZ23" s="260">
        <f>+(IF(OR($B23=0,$C23=0,$D23=0,$DC$2&gt;$OE$1),0,IF(OR(GU23=0,GW23=0,GX23=0),0,MIN((VLOOKUP($D23,SALERYCODE,3,0))*(IF($D23=6,GX23,GW23))*((MIN((VLOOKUP($D23,SALERYCODE,5,0)),(IF($D23=6,GW23,GX23))))),MIN((VLOOKUP($D23,SALERYCODE,3,0)),(GU23+GV23))*(IF($D23=6,GX23,((MIN((VLOOKUP($D23,SALERYCODE,5,0)),GX23)))))))))/IF(AND($D23=2,'ראשי-פרטים כלליים וריכוז הוצאות'!$D$68&lt;&gt;4),1.2,1)</f>
        <v>0</v>
      </c>
      <c r="HA23" s="263"/>
      <c r="HB23" s="264"/>
      <c r="HC23" s="265"/>
      <c r="HD23" s="266"/>
      <c r="HE23" s="267">
        <f t="shared" si="75"/>
        <v>0</v>
      </c>
      <c r="HF23" s="260">
        <f>+(IF(OR($B23=0,$C23=0,$D23=0,$DC$2&gt;$OE$1),0,IF(OR(HA23=0,HC23=0,HD23=0),0,MIN((VLOOKUP($D23,SALERYCODE,3,0))*(IF($D23=6,HD23,HC23))*((MIN((VLOOKUP($D23,SALERYCODE,5,0)),(IF($D23=6,HC23,HD23))))),MIN((VLOOKUP($D23,SALERYCODE,3,0)),(HA23+HB23))*(IF($D23=6,HD23,((MIN((VLOOKUP($D23,SALERYCODE,5,0)),HD23)))))))))/IF(AND($D23=2,'ראשי-פרטים כלליים וריכוז הוצאות'!$D$68&lt;&gt;4),1.2,1)</f>
        <v>0</v>
      </c>
      <c r="HG23" s="263"/>
      <c r="HH23" s="264"/>
      <c r="HI23" s="265"/>
      <c r="HJ23" s="266"/>
      <c r="HK23" s="267">
        <f t="shared" si="76"/>
        <v>0</v>
      </c>
      <c r="HL23" s="260">
        <f>+(IF(OR($B23=0,$C23=0,$D23=0,$DC$2&gt;$OE$1),0,IF(OR(HG23=0,HI23=0,HJ23=0),0,MIN((VLOOKUP($D23,SALERYCODE,3,0))*(IF($D23=6,HJ23,HI23))*((MIN((VLOOKUP($D23,SALERYCODE,5,0)),(IF($D23=6,HI23,HJ23))))),MIN((VLOOKUP($D23,SALERYCODE,3,0)),(HG23+HH23))*(IF($D23=6,HJ23,((MIN((VLOOKUP($D23,SALERYCODE,5,0)),HJ23)))))))))/IF(AND($D23=2,'ראשי-פרטים כלליים וריכוז הוצאות'!$D$68&lt;&gt;4),1.2,1)</f>
        <v>0</v>
      </c>
      <c r="HM23" s="263"/>
      <c r="HN23" s="264"/>
      <c r="HO23" s="265"/>
      <c r="HP23" s="266"/>
      <c r="HQ23" s="267">
        <f t="shared" si="77"/>
        <v>0</v>
      </c>
      <c r="HR23" s="260">
        <f>+(IF(OR($B23=0,$C23=0,$D23=0,$DC$2&gt;$OE$1),0,IF(OR(HM23=0,HO23=0,HP23=0),0,MIN((VLOOKUP($D23,SALERYCODE,3,0))*(IF($D23=6,HP23,HO23))*((MIN((VLOOKUP($D23,SALERYCODE,5,0)),(IF($D23=6,HO23,HP23))))),MIN((VLOOKUP($D23,SALERYCODE,3,0)),(HM23+HN23))*(IF($D23=6,HP23,((MIN((VLOOKUP($D23,SALERYCODE,5,0)),HP23)))))))))/IF(AND($D23=2,'ראשי-פרטים כלליים וריכוז הוצאות'!$D$68&lt;&gt;4),1.2,1)</f>
        <v>0</v>
      </c>
      <c r="HS23" s="263"/>
      <c r="HT23" s="264"/>
      <c r="HU23" s="265"/>
      <c r="HV23" s="266"/>
      <c r="HW23" s="267">
        <f t="shared" si="78"/>
        <v>0</v>
      </c>
      <c r="HX23" s="260">
        <f>+(IF(OR($B23=0,$C23=0,$D23=0,$DC$2&gt;$OE$1),0,IF(OR(HS23=0,HU23=0,HV23=0),0,MIN((VLOOKUP($D23,SALERYCODE,3,0))*(IF($D23=6,HV23,HU23))*((MIN((VLOOKUP($D23,SALERYCODE,5,0)),(IF($D23=6,HU23,HV23))))),MIN((VLOOKUP($D23,SALERYCODE,3,0)),(HS23+HT23))*(IF($D23=6,HV23,((MIN((VLOOKUP($D23,SALERYCODE,5,0)),HV23)))))))))/IF(AND($D23=2,'ראשי-פרטים כלליים וריכוז הוצאות'!$D$68&lt;&gt;4),1.2,1)</f>
        <v>0</v>
      </c>
      <c r="HY23" s="263"/>
      <c r="HZ23" s="264"/>
      <c r="IA23" s="265"/>
      <c r="IB23" s="266"/>
      <c r="IC23" s="267">
        <f t="shared" si="79"/>
        <v>0</v>
      </c>
      <c r="ID23" s="260">
        <f>+(IF(OR($B23=0,$C23=0,$D23=0,$DC$2&gt;$OE$1),0,IF(OR(HY23=0,IA23=0,IB23=0),0,MIN((VLOOKUP($D23,SALERYCODE,3,0))*(IF($D23=6,IB23,IA23))*((MIN((VLOOKUP($D23,SALERYCODE,5,0)),(IF($D23=6,IA23,IB23))))),MIN((VLOOKUP($D23,SALERYCODE,3,0)),(HY23+HZ23))*(IF($D23=6,IB23,((MIN((VLOOKUP($D23,SALERYCODE,5,0)),IB23)))))))))/IF(AND($D23=2,'ראשי-פרטים כלליים וריכוז הוצאות'!$D$68&lt;&gt;4),1.2,1)</f>
        <v>0</v>
      </c>
      <c r="IE23" s="263"/>
      <c r="IF23" s="264"/>
      <c r="IG23" s="265"/>
      <c r="IH23" s="266"/>
      <c r="II23" s="267">
        <f t="shared" si="80"/>
        <v>0</v>
      </c>
      <c r="IJ23" s="260">
        <f>+(IF(OR($B23=0,$C23=0,$D23=0,$DC$2&gt;$OE$1),0,IF(OR(IE23=0,IG23=0,IH23=0),0,MIN((VLOOKUP($D23,SALERYCODE,3,0))*(IF($D23=6,IH23,IG23))*((MIN((VLOOKUP($D23,SALERYCODE,5,0)),(IF($D23=6,IG23,IH23))))),MIN((VLOOKUP($D23,SALERYCODE,3,0)),(IE23+IF23))*(IF($D23=6,IH23,((MIN((VLOOKUP($D23,SALERYCODE,5,0)),IH23)))))))))/IF(AND($D23=2,'ראשי-פרטים כלליים וריכוז הוצאות'!$D$68&lt;&gt;4),1.2,1)</f>
        <v>0</v>
      </c>
      <c r="IK23" s="263"/>
      <c r="IL23" s="264"/>
      <c r="IM23" s="265"/>
      <c r="IN23" s="266"/>
      <c r="IO23" s="267">
        <f t="shared" si="81"/>
        <v>0</v>
      </c>
      <c r="IP23" s="260">
        <f>+(IF(OR($B23=0,$C23=0,$D23=0,$DC$2&gt;$OE$1),0,IF(OR(IK23=0,IM23=0,IN23=0),0,MIN((VLOOKUP($D23,SALERYCODE,3,0))*(IF($D23=6,IN23,IM23))*((MIN((VLOOKUP($D23,SALERYCODE,5,0)),(IF($D23=6,IM23,IN23))))),MIN((VLOOKUP($D23,SALERYCODE,3,0)),(IK23+IL23))*(IF($D23=6,IN23,((MIN((VLOOKUP($D23,SALERYCODE,5,0)),IN23)))))))))/IF(AND($D23=2,'ראשי-פרטים כלליים וריכוז הוצאות'!$D$68&lt;&gt;4),1.2,1)</f>
        <v>0</v>
      </c>
      <c r="IQ23" s="263"/>
      <c r="IR23" s="264"/>
      <c r="IS23" s="265"/>
      <c r="IT23" s="266"/>
      <c r="IU23" s="267">
        <f t="shared" si="82"/>
        <v>0</v>
      </c>
      <c r="IV23" s="260">
        <f>+(IF(OR($B23=0,$C23=0,$D23=0,$DC$2&gt;$OE$1),0,IF(OR(IQ23=0,IS23=0,IT23=0),0,MIN((VLOOKUP($D23,SALERYCODE,3,0))*(IF($D23=6,IT23,IS23))*((MIN((VLOOKUP($D23,SALERYCODE,5,0)),(IF($D23=6,IS23,IT23))))),MIN((VLOOKUP($D23,SALERYCODE,3,0)),(IQ23+IR23))*(IF($D23=6,IT23,((MIN((VLOOKUP($D23,SALERYCODE,5,0)),IT23)))))))))/IF(AND($D23=2,'ראשי-פרטים כלליים וריכוז הוצאות'!$D$68&lt;&gt;4),1.2,1)</f>
        <v>0</v>
      </c>
      <c r="IW23" s="263"/>
      <c r="IX23" s="264"/>
      <c r="IY23" s="265"/>
      <c r="IZ23" s="266"/>
      <c r="JA23" s="267">
        <f t="shared" si="83"/>
        <v>0</v>
      </c>
      <c r="JB23" s="260">
        <f>+(IF(OR($B23=0,$C23=0,$D23=0,$DC$2&gt;$OE$1),0,IF(OR(IW23=0,IY23=0,IZ23=0),0,MIN((VLOOKUP($D23,SALERYCODE,3,0))*(IF($D23=6,IZ23,IY23))*((MIN((VLOOKUP($D23,SALERYCODE,5,0)),(IF($D23=6,IY23,IZ23))))),MIN((VLOOKUP($D23,SALERYCODE,3,0)),(IW23+IX23))*(IF($D23=6,IZ23,((MIN((VLOOKUP($D23,SALERYCODE,5,0)),IZ23)))))))))/IF(AND($D23=2,'ראשי-פרטים כלליים וריכוז הוצאות'!$D$68&lt;&gt;4),1.2,1)</f>
        <v>0</v>
      </c>
      <c r="JC23" s="263"/>
      <c r="JD23" s="264"/>
      <c r="JE23" s="265"/>
      <c r="JF23" s="266"/>
      <c r="JG23" s="267">
        <f t="shared" si="84"/>
        <v>0</v>
      </c>
      <c r="JH23" s="260">
        <f>+(IF(OR($B23=0,$C23=0,$D23=0,$DC$2&gt;$OE$1),0,IF(OR(JC23=0,JE23=0,JF23=0),0,MIN((VLOOKUP($D23,SALERYCODE,3,0))*(IF($D23=6,JF23,JE23))*((MIN((VLOOKUP($D23,SALERYCODE,5,0)),(IF($D23=6,JE23,JF23))))),MIN((VLOOKUP($D23,SALERYCODE,3,0)),(JC23+JD23))*(IF($D23=6,JF23,((MIN((VLOOKUP($D23,SALERYCODE,5,0)),JF23)))))))))/IF(AND($D23=2,'ראשי-פרטים כלליים וריכוז הוצאות'!$D$68&lt;&gt;4),1.2,1)</f>
        <v>0</v>
      </c>
      <c r="JI23" s="263"/>
      <c r="JJ23" s="264"/>
      <c r="JK23" s="265"/>
      <c r="JL23" s="266"/>
      <c r="JM23" s="267">
        <f t="shared" si="85"/>
        <v>0</v>
      </c>
      <c r="JN23" s="260">
        <f>+(IF(OR($B23=0,$C23=0,$D23=0,$DC$2&gt;$OE$1),0,IF(OR(JI23=0,JK23=0,JL23=0),0,MIN((VLOOKUP($D23,SALERYCODE,3,0))*(IF($D23=6,JL23,JK23))*((MIN((VLOOKUP($D23,SALERYCODE,5,0)),(IF($D23=6,JK23,JL23))))),MIN((VLOOKUP($D23,SALERYCODE,3,0)),(JI23+JJ23))*(IF($D23=6,JL23,((MIN((VLOOKUP($D23,SALERYCODE,5,0)),JL23)))))))))/IF(AND($D23=2,'ראשי-פרטים כלליים וריכוז הוצאות'!$D$68&lt;&gt;4),1.2,1)</f>
        <v>0</v>
      </c>
      <c r="JO23" s="263"/>
      <c r="JP23" s="264"/>
      <c r="JQ23" s="265"/>
      <c r="JR23" s="266"/>
      <c r="JS23" s="267">
        <f t="shared" si="86"/>
        <v>0</v>
      </c>
      <c r="JT23" s="260">
        <f>+(IF(OR($B23=0,$C23=0,$D23=0,$DC$2&gt;$OE$1),0,IF(OR(JO23=0,JQ23=0,JR23=0),0,MIN((VLOOKUP($D23,SALERYCODE,3,0))*(IF($D23=6,JR23,JQ23))*((MIN((VLOOKUP($D23,SALERYCODE,5,0)),(IF($D23=6,JQ23,JR23))))),MIN((VLOOKUP($D23,SALERYCODE,3,0)),(JO23+JP23))*(IF($D23=6,JR23,((MIN((VLOOKUP($D23,SALERYCODE,5,0)),JR23)))))))))/IF(AND($D23=2,'ראשי-פרטים כלליים וריכוז הוצאות'!$D$68&lt;&gt;4),1.2,1)</f>
        <v>0</v>
      </c>
      <c r="JU23" s="263"/>
      <c r="JV23" s="264"/>
      <c r="JW23" s="265"/>
      <c r="JX23" s="266"/>
      <c r="JY23" s="267">
        <f t="shared" si="87"/>
        <v>0</v>
      </c>
      <c r="JZ23" s="260">
        <f>+(IF(OR($B23=0,$C23=0,$D23=0,$DC$2&gt;$OE$1),0,IF(OR(JU23=0,JW23=0,JX23=0),0,MIN((VLOOKUP($D23,SALERYCODE,3,0))*(IF($D23=6,JX23,JW23))*((MIN((VLOOKUP($D23,SALERYCODE,5,0)),(IF($D23=6,JW23,JX23))))),MIN((VLOOKUP($D23,SALERYCODE,3,0)),(JU23+JV23))*(IF($D23=6,JX23,((MIN((VLOOKUP($D23,SALERYCODE,5,0)),JX23)))))))))/IF(AND($D23=2,'ראשי-פרטים כלליים וריכוז הוצאות'!$D$68&lt;&gt;4),1.2,1)</f>
        <v>0</v>
      </c>
      <c r="KA23" s="263"/>
      <c r="KB23" s="264"/>
      <c r="KC23" s="265"/>
      <c r="KD23" s="266"/>
      <c r="KE23" s="267">
        <f t="shared" si="88"/>
        <v>0</v>
      </c>
      <c r="KF23" s="260">
        <f>+(IF(OR($B23=0,$C23=0,$D23=0,$DC$2&gt;$OE$1),0,IF(OR(KA23=0,KC23=0,KD23=0),0,MIN((VLOOKUP($D23,SALERYCODE,3,0))*(IF($D23=6,KD23,KC23))*((MIN((VLOOKUP($D23,SALERYCODE,5,0)),(IF($D23=6,KC23,KD23))))),MIN((VLOOKUP($D23,SALERYCODE,3,0)),(KA23+KB23))*(IF($D23=6,KD23,((MIN((VLOOKUP($D23,SALERYCODE,5,0)),KD23)))))))))/IF(AND($D23=2,'ראשי-פרטים כלליים וריכוז הוצאות'!$D$68&lt;&gt;4),1.2,1)</f>
        <v>0</v>
      </c>
      <c r="KG23" s="263"/>
      <c r="KH23" s="264"/>
      <c r="KI23" s="265"/>
      <c r="KJ23" s="266"/>
      <c r="KK23" s="267">
        <f t="shared" si="89"/>
        <v>0</v>
      </c>
      <c r="KL23" s="260">
        <f>+(IF(OR($B23=0,$C23=0,$D23=0,$DC$2&gt;$OE$1),0,IF(OR(KG23=0,KI23=0,KJ23=0),0,MIN((VLOOKUP($D23,SALERYCODE,3,0))*(IF($D23=6,KJ23,KI23))*((MIN((VLOOKUP($D23,SALERYCODE,5,0)),(IF($D23=6,KI23,KJ23))))),MIN((VLOOKUP($D23,SALERYCODE,3,0)),(KG23+KH23))*(IF($D23=6,KJ23,((MIN((VLOOKUP($D23,SALERYCODE,5,0)),KJ23)))))))))/IF(AND($D23=2,'ראשי-פרטים כלליים וריכוז הוצאות'!$D$68&lt;&gt;4),1.2,1)</f>
        <v>0</v>
      </c>
      <c r="KM23" s="263"/>
      <c r="KN23" s="264"/>
      <c r="KO23" s="265"/>
      <c r="KP23" s="266"/>
      <c r="KQ23" s="267">
        <f t="shared" si="90"/>
        <v>0</v>
      </c>
      <c r="KR23" s="260">
        <f>+(IF(OR($B23=0,$C23=0,$D23=0,$DC$2&gt;$OE$1),0,IF(OR(KM23=0,KO23=0,KP23=0),0,MIN((VLOOKUP($D23,SALERYCODE,3,0))*(IF($D23=6,KP23,KO23))*((MIN((VLOOKUP($D23,SALERYCODE,5,0)),(IF($D23=6,KO23,KP23))))),MIN((VLOOKUP($D23,SALERYCODE,3,0)),(KM23+KN23))*(IF($D23=6,KP23,((MIN((VLOOKUP($D23,SALERYCODE,5,0)),KP23)))))))))/IF(AND($D23=2,'ראשי-פרטים כלליים וריכוז הוצאות'!$D$68&lt;&gt;4),1.2,1)</f>
        <v>0</v>
      </c>
      <c r="KS23" s="263"/>
      <c r="KT23" s="264"/>
      <c r="KU23" s="265"/>
      <c r="KV23" s="266"/>
      <c r="KW23" s="267">
        <f t="shared" si="91"/>
        <v>0</v>
      </c>
      <c r="KX23" s="260">
        <f>+(IF(OR($B23=0,$C23=0,$D23=0,$DC$2&gt;$OE$1),0,IF(OR(KS23=0,KU23=0,KV23=0),0,MIN((VLOOKUP($D23,SALERYCODE,3,0))*(IF($D23=6,KV23,KU23))*((MIN((VLOOKUP($D23,SALERYCODE,5,0)),(IF($D23=6,KU23,KV23))))),MIN((VLOOKUP($D23,SALERYCODE,3,0)),(KS23+KT23))*(IF($D23=6,KV23,((MIN((VLOOKUP($D23,SALERYCODE,5,0)),KV23)))))))))/IF(AND($D23=2,'ראשי-פרטים כלליים וריכוז הוצאות'!$D$68&lt;&gt;4),1.2,1)</f>
        <v>0</v>
      </c>
      <c r="KY23" s="263"/>
      <c r="KZ23" s="264"/>
      <c r="LA23" s="265"/>
      <c r="LB23" s="266"/>
      <c r="LC23" s="267">
        <f t="shared" si="92"/>
        <v>0</v>
      </c>
      <c r="LD23" s="260">
        <f>+(IF(OR($B23=0,$C23=0,$D23=0,$DC$2&gt;$OE$1),0,IF(OR(KY23=0,LA23=0,LB23=0),0,MIN((VLOOKUP($D23,SALERYCODE,3,0))*(IF($D23=6,LB23,LA23))*((MIN((VLOOKUP($D23,SALERYCODE,5,0)),(IF($D23=6,LA23,LB23))))),MIN((VLOOKUP($D23,SALERYCODE,3,0)),(KY23+KZ23))*(IF($D23=6,LB23,((MIN((VLOOKUP($D23,SALERYCODE,5,0)),LB23)))))))))/IF(AND($D23=2,'ראשי-פרטים כלליים וריכוז הוצאות'!$D$68&lt;&gt;4),1.2,1)</f>
        <v>0</v>
      </c>
      <c r="LE23" s="263"/>
      <c r="LF23" s="264"/>
      <c r="LG23" s="265"/>
      <c r="LH23" s="266"/>
      <c r="LI23" s="267">
        <f t="shared" si="93"/>
        <v>0</v>
      </c>
      <c r="LJ23" s="260">
        <f>+(IF(OR($B23=0,$C23=0,$D23=0,$DC$2&gt;$OE$1),0,IF(OR(LE23=0,LG23=0,LH23=0),0,MIN((VLOOKUP($D23,SALERYCODE,3,0))*(IF($D23=6,LH23,LG23))*((MIN((VLOOKUP($D23,SALERYCODE,5,0)),(IF($D23=6,LG23,LH23))))),MIN((VLOOKUP($D23,SALERYCODE,3,0)),(LE23+LF23))*(IF($D23=6,LH23,((MIN((VLOOKUP($D23,SALERYCODE,5,0)),LH23)))))))))/IF(AND($D23=2,'ראשי-פרטים כלליים וריכוז הוצאות'!$D$68&lt;&gt;4),1.2,1)</f>
        <v>0</v>
      </c>
      <c r="LK23" s="263"/>
      <c r="LL23" s="264"/>
      <c r="LM23" s="265"/>
      <c r="LN23" s="266"/>
      <c r="LO23" s="267">
        <f t="shared" si="94"/>
        <v>0</v>
      </c>
      <c r="LP23" s="260">
        <f>+(IF(OR($B23=0,$C23=0,$D23=0,$DC$2&gt;$OE$1),0,IF(OR(LK23=0,LM23=0,LN23=0),0,MIN((VLOOKUP($D23,SALERYCODE,3,0))*(IF($D23=6,LN23,LM23))*((MIN((VLOOKUP($D23,SALERYCODE,5,0)),(IF($D23=6,LM23,LN23))))),MIN((VLOOKUP($D23,SALERYCODE,3,0)),(LK23+LL23))*(IF($D23=6,LN23,((MIN((VLOOKUP($D23,SALERYCODE,5,0)),LN23)))))))))/IF(AND($D23=2,'ראשי-פרטים כלליים וריכוז הוצאות'!$D$68&lt;&gt;4),1.2,1)</f>
        <v>0</v>
      </c>
      <c r="LQ23" s="263"/>
      <c r="LR23" s="264"/>
      <c r="LS23" s="265"/>
      <c r="LT23" s="266"/>
      <c r="LU23" s="267">
        <f t="shared" si="95"/>
        <v>0</v>
      </c>
      <c r="LV23" s="260">
        <f>+(IF(OR($B23=0,$C23=0,$D23=0,$DC$2&gt;$OE$1),0,IF(OR(LQ23=0,LS23=0,LT23=0),0,MIN((VLOOKUP($D23,SALERYCODE,3,0))*(IF($D23=6,LT23,LS23))*((MIN((VLOOKUP($D23,SALERYCODE,5,0)),(IF($D23=6,LS23,LT23))))),MIN((VLOOKUP($D23,SALERYCODE,3,0)),(LQ23+LR23))*(IF($D23=6,LT23,((MIN((VLOOKUP($D23,SALERYCODE,5,0)),LT23)))))))))/IF(AND($D23=2,'ראשי-פרטים כלליים וריכוז הוצאות'!$D$68&lt;&gt;4),1.2,1)</f>
        <v>0</v>
      </c>
      <c r="LW23" s="263"/>
      <c r="LX23" s="264"/>
      <c r="LY23" s="265"/>
      <c r="LZ23" s="266"/>
      <c r="MA23" s="267">
        <f t="shared" si="96"/>
        <v>0</v>
      </c>
      <c r="MB23" s="260">
        <f>+(IF(OR($B23=0,$C23=0,$D23=0,$DC$2&gt;$OE$1),0,IF(OR(LW23=0,LY23=0,LZ23=0),0,MIN((VLOOKUP($D23,SALERYCODE,3,0))*(IF($D23=6,LZ23,LY23))*((MIN((VLOOKUP($D23,SALERYCODE,5,0)),(IF($D23=6,LY23,LZ23))))),MIN((VLOOKUP($D23,SALERYCODE,3,0)),(LW23+LX23))*(IF($D23=6,LZ23,((MIN((VLOOKUP($D23,SALERYCODE,5,0)),LZ23)))))))))/IF(AND($D23=2,'ראשי-פרטים כלליים וריכוז הוצאות'!$D$68&lt;&gt;4),1.2,1)</f>
        <v>0</v>
      </c>
      <c r="MC23" s="263"/>
      <c r="MD23" s="264"/>
      <c r="ME23" s="265"/>
      <c r="MF23" s="266"/>
      <c r="MG23" s="267">
        <f t="shared" si="97"/>
        <v>0</v>
      </c>
      <c r="MH23" s="260">
        <f>+(IF(OR($B23=0,$C23=0,$D23=0,$DC$2&gt;$OE$1),0,IF(OR(MC23=0,ME23=0,MF23=0),0,MIN((VLOOKUP($D23,SALERYCODE,3,0))*(IF($D23=6,MF23,ME23))*((MIN((VLOOKUP($D23,SALERYCODE,5,0)),(IF($D23=6,ME23,MF23))))),MIN((VLOOKUP($D23,SALERYCODE,3,0)),(MC23+MD23))*(IF($D23=6,MF23,((MIN((VLOOKUP($D23,SALERYCODE,5,0)),MF23)))))))))/IF(AND($D23=2,'ראשי-פרטים כלליים וריכוז הוצאות'!$D$68&lt;&gt;4),1.2,1)</f>
        <v>0</v>
      </c>
      <c r="MI23" s="263"/>
      <c r="MJ23" s="264"/>
      <c r="MK23" s="265"/>
      <c r="ML23" s="266"/>
      <c r="MM23" s="267">
        <f t="shared" si="98"/>
        <v>0</v>
      </c>
      <c r="MN23" s="260">
        <f>+(IF(OR($B23=0,$C23=0,$D23=0,$DC$2&gt;$OE$1),0,IF(OR(MI23=0,MK23=0,ML23=0),0,MIN((VLOOKUP($D23,SALERYCODE,3,0))*(IF($D23=6,ML23,MK23))*((MIN((VLOOKUP($D23,SALERYCODE,5,0)),(IF($D23=6,MK23,ML23))))),MIN((VLOOKUP($D23,SALERYCODE,3,0)),(MI23+MJ23))*(IF($D23=6,ML23,((MIN((VLOOKUP($D23,SALERYCODE,5,0)),ML23)))))))))/IF(AND($D23=2,'ראשי-פרטים כלליים וריכוז הוצאות'!$D$68&lt;&gt;4),1.2,1)</f>
        <v>0</v>
      </c>
      <c r="MO23" s="263"/>
      <c r="MP23" s="264"/>
      <c r="MQ23" s="265"/>
      <c r="MR23" s="266"/>
      <c r="MS23" s="267">
        <f t="shared" si="99"/>
        <v>0</v>
      </c>
      <c r="MT23" s="260">
        <f>+(IF(OR($B23=0,$C23=0,$D23=0,$DC$2&gt;$OE$1),0,IF(OR(MO23=0,MQ23=0,MR23=0),0,MIN((VLOOKUP($D23,SALERYCODE,3,0))*(IF($D23=6,MR23,MQ23))*((MIN((VLOOKUP($D23,SALERYCODE,5,0)),(IF($D23=6,MQ23,MR23))))),MIN((VLOOKUP($D23,SALERYCODE,3,0)),(MO23+MP23))*(IF($D23=6,MR23,((MIN((VLOOKUP($D23,SALERYCODE,5,0)),MR23)))))))))/IF(AND($D23=2,'ראשי-פרטים כלליים וריכוז הוצאות'!$D$68&lt;&gt;4),1.2,1)</f>
        <v>0</v>
      </c>
      <c r="MU23" s="263"/>
      <c r="MV23" s="264"/>
      <c r="MW23" s="265"/>
      <c r="MX23" s="266"/>
      <c r="MY23" s="267">
        <f t="shared" si="100"/>
        <v>0</v>
      </c>
      <c r="MZ23" s="260">
        <f>+(IF(OR($B23=0,$C23=0,$D23=0,$DC$2&gt;$OE$1),0,IF(OR(MU23=0,MW23=0,MX23=0),0,MIN((VLOOKUP($D23,SALERYCODE,3,0))*(IF($D23=6,MX23,MW23))*((MIN((VLOOKUP($D23,SALERYCODE,5,0)),(IF($D23=6,MW23,MX23))))),MIN((VLOOKUP($D23,SALERYCODE,3,0)),(MU23+MV23))*(IF($D23=6,MX23,((MIN((VLOOKUP($D23,SALERYCODE,5,0)),MX23)))))))))/IF(AND($D23=2,'ראשי-פרטים כלליים וריכוז הוצאות'!$D$68&lt;&gt;4),1.2,1)</f>
        <v>0</v>
      </c>
      <c r="NA23" s="263"/>
      <c r="NB23" s="264"/>
      <c r="NC23" s="265"/>
      <c r="ND23" s="266"/>
      <c r="NE23" s="267">
        <f t="shared" si="101"/>
        <v>0</v>
      </c>
      <c r="NF23" s="260">
        <f>+(IF(OR($B23=0,$C23=0,$D23=0,$DC$2&gt;$OE$1),0,IF(OR(NA23=0,NC23=0,ND23=0),0,MIN((VLOOKUP($D23,SALERYCODE,3,0))*(IF($D23=6,ND23,NC23))*((MIN((VLOOKUP($D23,SALERYCODE,5,0)),(IF($D23=6,NC23,ND23))))),MIN((VLOOKUP($D23,SALERYCODE,3,0)),(NA23+NB23))*(IF($D23=6,ND23,((MIN((VLOOKUP($D23,SALERYCODE,5,0)),ND23)))))))))/IF(AND($D23=2,'ראשי-פרטים כלליים וריכוז הוצאות'!$D$68&lt;&gt;4),1.2,1)</f>
        <v>0</v>
      </c>
      <c r="NG23" s="263"/>
      <c r="NH23" s="264"/>
      <c r="NI23" s="265"/>
      <c r="NJ23" s="266"/>
      <c r="NK23" s="267">
        <f t="shared" si="102"/>
        <v>0</v>
      </c>
      <c r="NL23" s="260">
        <f>+(IF(OR($B23=0,$C23=0,$D23=0,$DC$2&gt;$OE$1),0,IF(OR(NG23=0,NI23=0,NJ23=0),0,MIN((VLOOKUP($D23,SALERYCODE,3,0))*(IF($D23=6,NJ23,NI23))*((MIN((VLOOKUP($D23,SALERYCODE,5,0)),(IF($D23=6,NI23,NJ23))))),MIN((VLOOKUP($D23,SALERYCODE,3,0)),(NG23+NH23))*(IF($D23=6,NJ23,((MIN((VLOOKUP($D23,SALERYCODE,5,0)),NJ23)))))))))/IF(AND($D23=2,'ראשי-פרטים כלליים וריכוז הוצאות'!$D$68&lt;&gt;4),1.2,1)</f>
        <v>0</v>
      </c>
      <c r="NM23" s="263"/>
      <c r="NN23" s="264"/>
      <c r="NO23" s="265"/>
      <c r="NP23" s="266"/>
      <c r="NQ23" s="267">
        <f t="shared" si="103"/>
        <v>0</v>
      </c>
      <c r="NR23" s="260">
        <f>+(IF(OR($B23=0,$C23=0,$D23=0,$DC$2&gt;$OE$1),0,IF(OR(NM23=0,NO23=0,NP23=0),0,MIN((VLOOKUP($D23,SALERYCODE,3,0))*(IF($D23=6,NP23,NO23))*((MIN((VLOOKUP($D23,SALERYCODE,5,0)),(IF($D23=6,NO23,NP23))))),MIN((VLOOKUP($D23,SALERYCODE,3,0)),(NM23+NN23))*(IF($D23=6,NP23,((MIN((VLOOKUP($D23,SALERYCODE,5,0)),NP23)))))))))/IF(AND($D23=2,'ראשי-פרטים כלליים וריכוז הוצאות'!$D$68&lt;&gt;4),1.2,1)</f>
        <v>0</v>
      </c>
      <c r="NS23" s="263"/>
      <c r="NT23" s="264"/>
      <c r="NU23" s="265"/>
      <c r="NV23" s="266"/>
      <c r="NW23" s="267">
        <f t="shared" si="104"/>
        <v>0</v>
      </c>
      <c r="NX23" s="260">
        <f>+(IF(OR($B23=0,$C23=0,$D23=0,$DC$2&gt;$OE$1),0,IF(OR(NS23=0,NU23=0,NV23=0),0,MIN((VLOOKUP($D23,SALERYCODE,3,0))*(IF($D23=6,NV23,NU23))*((MIN((VLOOKUP($D23,SALERYCODE,5,0)),(IF($D23=6,NU23,NV23))))),MIN((VLOOKUP($D23,SALERYCODE,3,0)),(NS23+NT23))*(IF($D23=6,NV23,((MIN((VLOOKUP($D23,SALERYCODE,5,0)),NV23)))))))))/IF(AND($D23=2,'ראשי-פרטים כלליים וריכוז הוצאות'!$D$68&lt;&gt;4),1.2,1)</f>
        <v>0</v>
      </c>
      <c r="NY23" s="263"/>
      <c r="NZ23" s="264"/>
      <c r="OA23" s="265"/>
      <c r="OB23" s="266"/>
      <c r="OC23" s="267">
        <f t="shared" si="105"/>
        <v>0</v>
      </c>
      <c r="OD23" s="260">
        <f>+(IF(OR($B23=0,$C23=0,$D23=0,$DC$2&gt;$OE$1),0,IF(OR(NY23=0,OA23=0,OB23=0),0,MIN((VLOOKUP($D23,SALERYCODE,3,0))*(IF($D23=6,OB23,OA23))*((MIN((VLOOKUP($D23,SALERYCODE,5,0)),(IF($D23=6,OA23,OB23))))),MIN((VLOOKUP($D23,SALERYCODE,3,0)),(NY23+NZ23))*(IF($D23=6,OB23,((MIN((VLOOKUP($D23,SALERYCODE,5,0)),OB23)))))))))/IF(AND($D23=2,'ראשי-פרטים כלליים וריכוז הוצאות'!$D$68&lt;&gt;4),1.2,1)</f>
        <v>0</v>
      </c>
      <c r="OE23" s="275">
        <f t="shared" si="111"/>
        <v>0</v>
      </c>
      <c r="OF23" s="283">
        <f t="shared" si="112"/>
        <v>9.9999999999999995E-7</v>
      </c>
      <c r="OG23" s="276">
        <f t="shared" si="113"/>
        <v>0</v>
      </c>
      <c r="OH23" s="275">
        <f t="shared" si="114"/>
        <v>0</v>
      </c>
      <c r="OI23" s="275">
        <v>0</v>
      </c>
      <c r="OJ23" s="258">
        <f t="shared" si="115"/>
        <v>0</v>
      </c>
      <c r="OK23" s="284"/>
      <c r="OL23" s="116">
        <f>MIN(OJ23+OK23*OF23*OE23/$OL$1/IF(AND($D23=2,'ראשי-פרטים כלליים וריכוז הוצאות'!$D$68&lt;&gt;4),1.2,1),IF($D23&gt;0,VLOOKUP($D23,SALERYCODE,3,0)*12*OG23,0))</f>
        <v>0</v>
      </c>
      <c r="OM23" s="95">
        <f t="shared" si="106"/>
        <v>0</v>
      </c>
      <c r="ON23" s="11">
        <f t="shared" si="107"/>
        <v>0</v>
      </c>
      <c r="OO23" s="11">
        <f t="shared" si="108"/>
        <v>0</v>
      </c>
      <c r="OP23" s="22">
        <f t="shared" si="109"/>
        <v>0</v>
      </c>
      <c r="OQ23" s="11">
        <f t="shared" si="110"/>
        <v>0</v>
      </c>
      <c r="OR23" s="11">
        <f t="shared" si="116"/>
        <v>0</v>
      </c>
      <c r="OS23" s="35"/>
      <c r="OT23" s="35"/>
      <c r="OU23" s="43"/>
    </row>
    <row r="24" spans="1:411" ht="24" customHeight="1" x14ac:dyDescent="0.2">
      <c r="A24" s="282">
        <v>21</v>
      </c>
      <c r="B24" s="269"/>
      <c r="C24" s="270"/>
      <c r="D24" s="271"/>
      <c r="E24" s="263"/>
      <c r="F24" s="264"/>
      <c r="G24" s="265"/>
      <c r="H24" s="266"/>
      <c r="I24" s="267">
        <f t="shared" si="41"/>
        <v>0</v>
      </c>
      <c r="J24" s="260">
        <f>(IF(OR($B24=0,$C24=0,$D24=0,$E$2&gt;$OE$1),0,IF(OR($E24=0,$G24=0,$H24=0),0,MIN((VLOOKUP($D24,SALERYCODE,3,0))*(IF($D24=6,$H24,$G24))*((MIN((VLOOKUP($D24,SALERYCODE,5,0)),(IF($D24=6,$G24,$H24))))),MIN((VLOOKUP($D24,SALERYCODE,3,0)),($E24+$F24))*(IF($D24=6,$H24,((MIN((VLOOKUP($D24,SALERYCODE,5,0)),$H24)))))))))/IF(AND($D24=2,'ראשי-פרטים כלליים וריכוז הוצאות'!$D$68&lt;&gt;4),1.2,1)</f>
        <v>0</v>
      </c>
      <c r="K24" s="263"/>
      <c r="L24" s="264"/>
      <c r="M24" s="265"/>
      <c r="N24" s="266"/>
      <c r="O24" s="267">
        <f t="shared" si="42"/>
        <v>0</v>
      </c>
      <c r="P24" s="260">
        <f>+(IF(OR($B24=0,$C24=0,$D24=0,$K$2&gt;$OE$1),0,IF(OR($K24=0,$M24=0,$N24=0),0,MIN((VLOOKUP($D24,SALERYCODE,3,0))*(IF($D24=6,$N24,$M24))*((MIN((VLOOKUP($D24,SALERYCODE,5,0)),(IF($D24=6,$M24,$N24))))),MIN((VLOOKUP($D24,SALERYCODE,3,0)),($K24+$L24))*(IF($D24=6,$N24,((MIN((VLOOKUP($D24,SALERYCODE,5,0)),$N24)))))))))/IF(AND($D24=2,'ראשי-פרטים כלליים וריכוז הוצאות'!$D$68&lt;&gt;4),1.2,1)</f>
        <v>0</v>
      </c>
      <c r="Q24" s="263"/>
      <c r="R24" s="264"/>
      <c r="S24" s="265"/>
      <c r="T24" s="266"/>
      <c r="U24" s="267">
        <f t="shared" si="43"/>
        <v>0</v>
      </c>
      <c r="V24" s="260">
        <f>+(IF(OR($B24=0,$C24=0,$D24=0,$Q$2&gt;$OE$1),0,IF(OR(Q24=0,S24=0,T24=0),0,MIN((VLOOKUP($D24,SALERYCODE,3,0))*(IF($D24=6,T24,S24))*((MIN((VLOOKUP($D24,SALERYCODE,5,0)),(IF($D24=6,S24,T24))))),MIN((VLOOKUP($D24,SALERYCODE,3,0)),(Q24+R24))*(IF($D24=6,T24,((MIN((VLOOKUP($D24,SALERYCODE,5,0)),T24)))))))))/IF(AND($D24=2,'ראשי-פרטים כלליים וריכוז הוצאות'!$D$68&lt;&gt;4),1.2,1)</f>
        <v>0</v>
      </c>
      <c r="W24" s="263"/>
      <c r="X24" s="264"/>
      <c r="Y24" s="265"/>
      <c r="Z24" s="266"/>
      <c r="AA24" s="267">
        <f t="shared" si="44"/>
        <v>0</v>
      </c>
      <c r="AB24" s="260">
        <f>+(IF(OR($B24=0,$C24=0,$D24=0,$W$2&gt;$OE$1),0,IF(OR(W24=0,Y24=0,Z24=0),0,MIN((VLOOKUP($D24,SALERYCODE,3,0))*(IF($D24=6,Z24,Y24))*((MIN((VLOOKUP($D24,SALERYCODE,5,0)),(IF($D24=6,Y24,Z24))))),MIN((VLOOKUP($D24,SALERYCODE,3,0)),(W24+X24))*(IF($D24=6,Z24,((MIN((VLOOKUP($D24,SALERYCODE,5,0)),Z24)))))))))/IF(AND($D24=2,'ראשי-פרטים כלליים וריכוז הוצאות'!$D$68&lt;&gt;4),1.2,1)</f>
        <v>0</v>
      </c>
      <c r="AC24" s="263"/>
      <c r="AD24" s="264"/>
      <c r="AE24" s="265"/>
      <c r="AF24" s="266"/>
      <c r="AG24" s="267">
        <f t="shared" si="45"/>
        <v>0</v>
      </c>
      <c r="AH24" s="260">
        <f>+(IF(OR($B24=0,$C24=0,$D24=0,$AC$2&gt;$OE$1),0,IF(OR(AC24=0,AE24=0,AF24=0),0,MIN((VLOOKUP($D24,SALERYCODE,3,0))*(IF($D24=6,AF24,AE24))*((MIN((VLOOKUP($D24,SALERYCODE,5,0)),(IF($D24=6,AE24,AF24))))),MIN((VLOOKUP($D24,SALERYCODE,3,0)),(AC24+AD24))*(IF($D24=6,AF24,((MIN((VLOOKUP($D24,SALERYCODE,5,0)),AF24)))))))))/IF(AND($D24=2,'ראשי-פרטים כלליים וריכוז הוצאות'!$D$68&lt;&gt;4),1.2,1)</f>
        <v>0</v>
      </c>
      <c r="AI24" s="263"/>
      <c r="AJ24" s="264"/>
      <c r="AK24" s="265"/>
      <c r="AL24" s="266"/>
      <c r="AM24" s="267">
        <f t="shared" si="46"/>
        <v>0</v>
      </c>
      <c r="AN24" s="260">
        <f>+(IF(OR($B24=0,$C24=0,$D24=0,$AI$2&gt;$OE$1),0,IF(OR(AI24=0,AK24=0,AL24=0),0,MIN((VLOOKUP($D24,SALERYCODE,3,0))*(IF($D24=6,AL24,AK24))*((MIN((VLOOKUP($D24,SALERYCODE,5,0)),(IF($D24=6,AK24,AL24))))),MIN((VLOOKUP($D24,SALERYCODE,3,0)),(AI24+AJ24))*(IF($D24=6,AL24,((MIN((VLOOKUP($D24,SALERYCODE,5,0)),AL24)))))))))/IF(AND($D24=2,'ראשי-פרטים כלליים וריכוז הוצאות'!$D$68&lt;&gt;4),1.2,1)</f>
        <v>0</v>
      </c>
      <c r="AO24" s="263"/>
      <c r="AP24" s="264"/>
      <c r="AQ24" s="265"/>
      <c r="AR24" s="266"/>
      <c r="AS24" s="267">
        <f t="shared" si="47"/>
        <v>0</v>
      </c>
      <c r="AT24" s="260">
        <f>+(IF(OR($B24=0,$C24=0,$D24=0,$AO$2&gt;$OE$1),0,IF(OR(AO24=0,AQ24=0,AR24=0),0,MIN((VLOOKUP($D24,SALERYCODE,3,0))*(IF($D24=6,AR24,AQ24))*((MIN((VLOOKUP($D24,SALERYCODE,5,0)),(IF($D24=6,AQ24,AR24))))),MIN((VLOOKUP($D24,SALERYCODE,3,0)),(AO24+AP24))*(IF($D24=6,AR24,((MIN((VLOOKUP($D24,SALERYCODE,5,0)),AR24)))))))))/IF(AND($D24=2,'ראשי-פרטים כלליים וריכוז הוצאות'!$D$68&lt;&gt;4),1.2,1)</f>
        <v>0</v>
      </c>
      <c r="AU24" s="263"/>
      <c r="AV24" s="264"/>
      <c r="AW24" s="265"/>
      <c r="AX24" s="266"/>
      <c r="AY24" s="267">
        <f t="shared" si="48"/>
        <v>0</v>
      </c>
      <c r="AZ24" s="260">
        <f>+(IF(OR($B24=0,$C24=0,$D24=0,$AU$2&gt;$OE$1),0,IF(OR(AU24=0,AW24=0,AX24=0),0,MIN((VLOOKUP($D24,SALERYCODE,3,0))*(IF($D24=6,AX24,AW24))*((MIN((VLOOKUP($D24,SALERYCODE,5,0)),(IF($D24=6,AW24,AX24))))),MIN((VLOOKUP($D24,SALERYCODE,3,0)),(AU24+AV24))*(IF($D24=6,AX24,((MIN((VLOOKUP($D24,SALERYCODE,5,0)),AX24)))))))))/IF(AND($D24=2,'ראשי-פרטים כלליים וריכוז הוצאות'!$D$68&lt;&gt;4),1.2,1)</f>
        <v>0</v>
      </c>
      <c r="BA24" s="263"/>
      <c r="BB24" s="264"/>
      <c r="BC24" s="265"/>
      <c r="BD24" s="266"/>
      <c r="BE24" s="267">
        <f t="shared" si="49"/>
        <v>0</v>
      </c>
      <c r="BF24" s="260">
        <f>+(IF(OR($B24=0,$C24=0,$D24=0,$BA$2&gt;$OE$1),0,IF(OR(BA24=0,BC24=0,BD24=0),0,MIN((VLOOKUP($D24,SALERYCODE,3,0))*(IF($D24=6,BD24,BC24))*((MIN((VLOOKUP($D24,SALERYCODE,5,0)),(IF($D24=6,BC24,BD24))))),MIN((VLOOKUP($D24,SALERYCODE,3,0)),(BA24+BB24))*(IF($D24=6,BD24,((MIN((VLOOKUP($D24,SALERYCODE,5,0)),BD24)))))))))/IF(AND($D24=2,'ראשי-פרטים כלליים וריכוז הוצאות'!$D$68&lt;&gt;4),1.2,1)</f>
        <v>0</v>
      </c>
      <c r="BG24" s="263"/>
      <c r="BH24" s="264"/>
      <c r="BI24" s="265"/>
      <c r="BJ24" s="266"/>
      <c r="BK24" s="267">
        <f t="shared" si="50"/>
        <v>0</v>
      </c>
      <c r="BL24" s="260">
        <f>+(IF(OR($B24=0,$C24=0,$D24=0,$BG$2&gt;$OE$1),0,IF(OR(BG24=0,BI24=0,BJ24=0),0,MIN((VLOOKUP($D24,SALERYCODE,3,0))*(IF($D24=6,BJ24,BI24))*((MIN((VLOOKUP($D24,SALERYCODE,5,0)),(IF($D24=6,BI24,BJ24))))),MIN((VLOOKUP($D24,SALERYCODE,3,0)),(BG24+BH24))*(IF($D24=6,BJ24,((MIN((VLOOKUP($D24,SALERYCODE,5,0)),BJ24)))))))))/IF(AND($D24=2,'ראשי-פרטים כלליים וריכוז הוצאות'!$D$68&lt;&gt;4),1.2,1)</f>
        <v>0</v>
      </c>
      <c r="BM24" s="263"/>
      <c r="BN24" s="264"/>
      <c r="BO24" s="265"/>
      <c r="BP24" s="266"/>
      <c r="BQ24" s="267">
        <f t="shared" si="51"/>
        <v>0</v>
      </c>
      <c r="BR24" s="260">
        <f>+(IF(OR($B24=0,$C24=0,$D24=0,$BM$2&gt;$OE$1),0,IF(OR(BM24=0,BO24=0,BP24=0),0,MIN((VLOOKUP($D24,SALERYCODE,3,0))*(IF($D24=6,BP24,BO24))*((MIN((VLOOKUP($D24,SALERYCODE,5,0)),(IF($D24=6,BO24,BP24))))),MIN((VLOOKUP($D24,SALERYCODE,3,0)),(BM24+BN24))*(IF($D24=6,BP24,((MIN((VLOOKUP($D24,SALERYCODE,5,0)),BP24)))))))))/IF(AND($D24=2,'ראשי-פרטים כלליים וריכוז הוצאות'!$D$68&lt;&gt;4),1.2,1)</f>
        <v>0</v>
      </c>
      <c r="BS24" s="263"/>
      <c r="BT24" s="264"/>
      <c r="BU24" s="265"/>
      <c r="BV24" s="266"/>
      <c r="BW24" s="267">
        <f t="shared" si="52"/>
        <v>0</v>
      </c>
      <c r="BX24" s="260">
        <f>+(IF(OR($B24=0,$C24=0,$D24=0,$BS$2&gt;$OE$1),0,IF(OR(BS24=0,BU24=0,BV24=0),0,MIN((VLOOKUP($D24,SALERYCODE,3,0))*(IF($D24=6,BV24,BU24))*((MIN((VLOOKUP($D24,SALERYCODE,5,0)),(IF($D24=6,BU24,BV24))))),MIN((VLOOKUP($D24,SALERYCODE,3,0)),(BS24+BT24))*(IF($D24=6,BV24,((MIN((VLOOKUP($D24,SALERYCODE,5,0)),BV24)))))))))/IF(AND($D24=2,'ראשי-פרטים כלליים וריכוז הוצאות'!$D$68&lt;&gt;4),1.2,1)</f>
        <v>0</v>
      </c>
      <c r="BY24" s="263"/>
      <c r="BZ24" s="264"/>
      <c r="CA24" s="265"/>
      <c r="CB24" s="266"/>
      <c r="CC24" s="267">
        <f t="shared" si="53"/>
        <v>0</v>
      </c>
      <c r="CD24" s="260">
        <f>+(IF(OR($B24=0,$C24=0,$D24=0,$BY$2&gt;$OE$1),0,IF(OR(BY24=0,CA24=0,CB24=0),0,MIN((VLOOKUP($D24,SALERYCODE,3,0))*(IF($D24=6,CB24,CA24))*((MIN((VLOOKUP($D24,SALERYCODE,5,0)),(IF($D24=6,CA24,CB24))))),MIN((VLOOKUP($D24,SALERYCODE,3,0)),(BY24+BZ24))*(IF($D24=6,CB24,((MIN((VLOOKUP($D24,SALERYCODE,5,0)),CB24)))))))))/IF(AND($D24=2,'ראשי-פרטים כלליים וריכוז הוצאות'!$D$68&lt;&gt;4),1.2,1)</f>
        <v>0</v>
      </c>
      <c r="CE24" s="263"/>
      <c r="CF24" s="264"/>
      <c r="CG24" s="265"/>
      <c r="CH24" s="266"/>
      <c r="CI24" s="267">
        <f t="shared" si="54"/>
        <v>0</v>
      </c>
      <c r="CJ24" s="260">
        <f>+(IF(OR($B24=0,$C24=0,$D24=0,$CE$2&gt;$OE$1),0,IF(OR(CE24=0,CG24=0,CH24=0),0,MIN((VLOOKUP($D24,SALERYCODE,3,0))*(IF($D24=6,CH24,CG24))*((MIN((VLOOKUP($D24,SALERYCODE,5,0)),(IF($D24=6,CG24,CH24))))),MIN((VLOOKUP($D24,SALERYCODE,3,0)),(CE24+CF24))*(IF($D24=6,CH24,((MIN((VLOOKUP($D24,SALERYCODE,5,0)),CH24)))))))))/IF(AND($D24=2,'ראשי-פרטים כלליים וריכוז הוצאות'!$D$68&lt;&gt;4),1.2,1)</f>
        <v>0</v>
      </c>
      <c r="CK24" s="263"/>
      <c r="CL24" s="264"/>
      <c r="CM24" s="265"/>
      <c r="CN24" s="266"/>
      <c r="CO24" s="267">
        <f t="shared" si="55"/>
        <v>0</v>
      </c>
      <c r="CP24" s="260">
        <f>+(IF(OR($B24=0,$C24=0,$D24=0,$CK$2&gt;$OE$1),0,IF(OR(CK24=0,CM24=0,CN24=0),0,MIN((VLOOKUP($D24,SALERYCODE,3,0))*(IF($D24=6,CN24,CM24))*((MIN((VLOOKUP($D24,SALERYCODE,5,0)),(IF($D24=6,CM24,CN24))))),MIN((VLOOKUP($D24,SALERYCODE,3,0)),(CK24+CL24))*(IF($D24=6,CN24,((MIN((VLOOKUP($D24,SALERYCODE,5,0)),CN24)))))))))/IF(AND($D24=2,'ראשי-פרטים כלליים וריכוז הוצאות'!$D$68&lt;&gt;4),1.2,1)</f>
        <v>0</v>
      </c>
      <c r="CQ24" s="263"/>
      <c r="CR24" s="264"/>
      <c r="CS24" s="265"/>
      <c r="CT24" s="266"/>
      <c r="CU24" s="267">
        <f t="shared" si="56"/>
        <v>0</v>
      </c>
      <c r="CV24" s="260">
        <f>+(IF(OR($B24=0,$C24=0,$D24=0,$CQ$2&gt;$OE$1),0,IF(OR(CQ24=0,CS24=0,CT24=0),0,MIN((VLOOKUP($D24,SALERYCODE,3,0))*(IF($D24=6,CT24,CS24))*((MIN((VLOOKUP($D24,SALERYCODE,5,0)),(IF($D24=6,CS24,CT24))))),MIN((VLOOKUP($D24,SALERYCODE,3,0)),(CQ24+CR24))*(IF($D24=6,CT24,((MIN((VLOOKUP($D24,SALERYCODE,5,0)),CT24)))))))))/IF(AND($D24=2,'ראשי-פרטים כלליים וריכוז הוצאות'!$D$68&lt;&gt;4),1.2,1)</f>
        <v>0</v>
      </c>
      <c r="CW24" s="263"/>
      <c r="CX24" s="264"/>
      <c r="CY24" s="265"/>
      <c r="CZ24" s="266"/>
      <c r="DA24" s="267">
        <f t="shared" si="57"/>
        <v>0</v>
      </c>
      <c r="DB24" s="260">
        <f>+(IF(OR($B24=0,$C24=0,$D24=0,$CW$2&gt;$OE$1),0,IF(OR(CW24=0,CY24=0,CZ24=0),0,MIN((VLOOKUP($D24,SALERYCODE,3,0))*(IF($D24=6,CZ24,CY24))*((MIN((VLOOKUP($D24,SALERYCODE,5,0)),(IF($D24=6,CY24,CZ24))))),MIN((VLOOKUP($D24,SALERYCODE,3,0)),(CW24+CX24))*(IF($D24=6,CZ24,((MIN((VLOOKUP($D24,SALERYCODE,5,0)),CZ24)))))))))/IF(AND($D24=2,'ראשי-פרטים כלליים וריכוז הוצאות'!$D$68&lt;&gt;4),1.2,1)</f>
        <v>0</v>
      </c>
      <c r="DC24" s="263"/>
      <c r="DD24" s="264"/>
      <c r="DE24" s="265"/>
      <c r="DF24" s="266"/>
      <c r="DG24" s="267">
        <f t="shared" si="58"/>
        <v>0</v>
      </c>
      <c r="DH24" s="260">
        <f>+(IF(OR($B24=0,$C24=0,$D24=0,$DC$2&gt;$OE$1),0,IF(OR(DC24=0,DE24=0,DF24=0),0,MIN((VLOOKUP($D24,SALERYCODE,3,0))*(IF($D24=6,DF24,DE24))*((MIN((VLOOKUP($D24,SALERYCODE,5,0)),(IF($D24=6,DE24,DF24))))),MIN((VLOOKUP($D24,SALERYCODE,3,0)),(DC24+DD24))*(IF($D24=6,DF24,((MIN((VLOOKUP($D24,SALERYCODE,5,0)),DF24)))))))))/IF(AND($D24=2,'ראשי-פרטים כלליים וריכוז הוצאות'!$D$68&lt;&gt;4),1.2,1)</f>
        <v>0</v>
      </c>
      <c r="DI24" s="263"/>
      <c r="DJ24" s="264"/>
      <c r="DK24" s="265"/>
      <c r="DL24" s="266"/>
      <c r="DM24" s="267">
        <f t="shared" si="59"/>
        <v>0</v>
      </c>
      <c r="DN24" s="260">
        <f>+(IF(OR($B24=0,$C24=0,$D24=0,$DC$2&gt;$OE$1),0,IF(OR(DI24=0,DK24=0,DL24=0),0,MIN((VLOOKUP($D24,SALERYCODE,3,0))*(IF($D24=6,DL24,DK24))*((MIN((VLOOKUP($D24,SALERYCODE,5,0)),(IF($D24=6,DK24,DL24))))),MIN((VLOOKUP($D24,SALERYCODE,3,0)),(DI24+DJ24))*(IF($D24=6,DL24,((MIN((VLOOKUP($D24,SALERYCODE,5,0)),DL24)))))))))/IF(AND($D24=2,'ראשי-פרטים כלליים וריכוז הוצאות'!$D$68&lt;&gt;4),1.2,1)</f>
        <v>0</v>
      </c>
      <c r="DO24" s="263"/>
      <c r="DP24" s="264"/>
      <c r="DQ24" s="265"/>
      <c r="DR24" s="266"/>
      <c r="DS24" s="267">
        <f t="shared" si="60"/>
        <v>0</v>
      </c>
      <c r="DT24" s="260">
        <f>+(IF(OR($B24=0,$C24=0,$D24=0,$DC$2&gt;$OE$1),0,IF(OR(DO24=0,DQ24=0,DR24=0),0,MIN((VLOOKUP($D24,SALERYCODE,3,0))*(IF($D24=6,DR24,DQ24))*((MIN((VLOOKUP($D24,SALERYCODE,5,0)),(IF($D24=6,DQ24,DR24))))),MIN((VLOOKUP($D24,SALERYCODE,3,0)),(DO24+DP24))*(IF($D24=6,DR24,((MIN((VLOOKUP($D24,SALERYCODE,5,0)),DR24)))))))))/IF(AND($D24=2,'ראשי-פרטים כלליים וריכוז הוצאות'!$D$68&lt;&gt;4),1.2,1)</f>
        <v>0</v>
      </c>
      <c r="DU24" s="263"/>
      <c r="DV24" s="264"/>
      <c r="DW24" s="265"/>
      <c r="DX24" s="266"/>
      <c r="DY24" s="267">
        <f t="shared" si="61"/>
        <v>0</v>
      </c>
      <c r="DZ24" s="260">
        <f>+(IF(OR($B24=0,$C24=0,$D24=0,$DC$2&gt;$OE$1),0,IF(OR(DU24=0,DW24=0,DX24=0),0,MIN((VLOOKUP($D24,SALERYCODE,3,0))*(IF($D24=6,DX24,DW24))*((MIN((VLOOKUP($D24,SALERYCODE,5,0)),(IF($D24=6,DW24,DX24))))),MIN((VLOOKUP($D24,SALERYCODE,3,0)),(DU24+DV24))*(IF($D24=6,DX24,((MIN((VLOOKUP($D24,SALERYCODE,5,0)),DX24)))))))))/IF(AND($D24=2,'ראשי-פרטים כלליים וריכוז הוצאות'!$D$68&lt;&gt;4),1.2,1)</f>
        <v>0</v>
      </c>
      <c r="EA24" s="263"/>
      <c r="EB24" s="264"/>
      <c r="EC24" s="265"/>
      <c r="ED24" s="266"/>
      <c r="EE24" s="267">
        <f t="shared" si="62"/>
        <v>0</v>
      </c>
      <c r="EF24" s="260">
        <f>+(IF(OR($B24=0,$C24=0,$D24=0,$DC$2&gt;$OE$1),0,IF(OR(EA24=0,EC24=0,ED24=0),0,MIN((VLOOKUP($D24,SALERYCODE,3,0))*(IF($D24=6,ED24,EC24))*((MIN((VLOOKUP($D24,SALERYCODE,5,0)),(IF($D24=6,EC24,ED24))))),MIN((VLOOKUP($D24,SALERYCODE,3,0)),(EA24+EB24))*(IF($D24=6,ED24,((MIN((VLOOKUP($D24,SALERYCODE,5,0)),ED24)))))))))/IF(AND($D24=2,'ראשי-פרטים כלליים וריכוז הוצאות'!$D$68&lt;&gt;4),1.2,1)</f>
        <v>0</v>
      </c>
      <c r="EG24" s="263"/>
      <c r="EH24" s="264"/>
      <c r="EI24" s="265"/>
      <c r="EJ24" s="266"/>
      <c r="EK24" s="267">
        <f t="shared" si="63"/>
        <v>0</v>
      </c>
      <c r="EL24" s="260">
        <f>+(IF(OR($B24=0,$C24=0,$D24=0,$DC$2&gt;$OE$1),0,IF(OR(EG24=0,EI24=0,EJ24=0),0,MIN((VLOOKUP($D24,SALERYCODE,3,0))*(IF($D24=6,EJ24,EI24))*((MIN((VLOOKUP($D24,SALERYCODE,5,0)),(IF($D24=6,EI24,EJ24))))),MIN((VLOOKUP($D24,SALERYCODE,3,0)),(EG24+EH24))*(IF($D24=6,EJ24,((MIN((VLOOKUP($D24,SALERYCODE,5,0)),EJ24)))))))))/IF(AND($D24=2,'ראשי-פרטים כלליים וריכוז הוצאות'!$D$68&lt;&gt;4),1.2,1)</f>
        <v>0</v>
      </c>
      <c r="EM24" s="263"/>
      <c r="EN24" s="264"/>
      <c r="EO24" s="265"/>
      <c r="EP24" s="266"/>
      <c r="EQ24" s="267">
        <f t="shared" si="64"/>
        <v>0</v>
      </c>
      <c r="ER24" s="260">
        <f>+(IF(OR($B24=0,$C24=0,$D24=0,$DC$2&gt;$OE$1),0,IF(OR(EM24=0,EO24=0,EP24=0),0,MIN((VLOOKUP($D24,SALERYCODE,3,0))*(IF($D24=6,EP24,EO24))*((MIN((VLOOKUP($D24,SALERYCODE,5,0)),(IF($D24=6,EO24,EP24))))),MIN((VLOOKUP($D24,SALERYCODE,3,0)),(EM24+EN24))*(IF($D24=6,EP24,((MIN((VLOOKUP($D24,SALERYCODE,5,0)),EP24)))))))))/IF(AND($D24=2,'ראשי-פרטים כלליים וריכוז הוצאות'!$D$68&lt;&gt;4),1.2,1)</f>
        <v>0</v>
      </c>
      <c r="ES24" s="263"/>
      <c r="ET24" s="264"/>
      <c r="EU24" s="265"/>
      <c r="EV24" s="266"/>
      <c r="EW24" s="267">
        <f t="shared" si="65"/>
        <v>0</v>
      </c>
      <c r="EX24" s="260">
        <f>+(IF(OR($B24=0,$C24=0,$D24=0,$DC$2&gt;$OE$1),0,IF(OR(ES24=0,EU24=0,EV24=0),0,MIN((VLOOKUP($D24,SALERYCODE,3,0))*(IF($D24=6,EV24,EU24))*((MIN((VLOOKUP($D24,SALERYCODE,5,0)),(IF($D24=6,EU24,EV24))))),MIN((VLOOKUP($D24,SALERYCODE,3,0)),(ES24+ET24))*(IF($D24=6,EV24,((MIN((VLOOKUP($D24,SALERYCODE,5,0)),EV24)))))))))/IF(AND($D24=2,'ראשי-פרטים כלליים וריכוז הוצאות'!$D$68&lt;&gt;4),1.2,1)</f>
        <v>0</v>
      </c>
      <c r="EY24" s="263"/>
      <c r="EZ24" s="264"/>
      <c r="FA24" s="265"/>
      <c r="FB24" s="266"/>
      <c r="FC24" s="267">
        <f t="shared" si="66"/>
        <v>0</v>
      </c>
      <c r="FD24" s="260">
        <f>+(IF(OR($B24=0,$C24=0,$D24=0,$DC$2&gt;$OE$1),0,IF(OR(EY24=0,FA24=0,FB24=0),0,MIN((VLOOKUP($D24,SALERYCODE,3,0))*(IF($D24=6,FB24,FA24))*((MIN((VLOOKUP($D24,SALERYCODE,5,0)),(IF($D24=6,FA24,FB24))))),MIN((VLOOKUP($D24,SALERYCODE,3,0)),(EY24+EZ24))*(IF($D24=6,FB24,((MIN((VLOOKUP($D24,SALERYCODE,5,0)),FB24)))))))))/IF(AND($D24=2,'ראשי-פרטים כלליים וריכוז הוצאות'!$D$68&lt;&gt;4),1.2,1)</f>
        <v>0</v>
      </c>
      <c r="FE24" s="263"/>
      <c r="FF24" s="264"/>
      <c r="FG24" s="265"/>
      <c r="FH24" s="266"/>
      <c r="FI24" s="267">
        <f t="shared" si="67"/>
        <v>0</v>
      </c>
      <c r="FJ24" s="260">
        <f>+(IF(OR($B24=0,$C24=0,$D24=0,$DC$2&gt;$OE$1),0,IF(OR(FE24=0,FG24=0,FH24=0),0,MIN((VLOOKUP($D24,SALERYCODE,3,0))*(IF($D24=6,FH24,FG24))*((MIN((VLOOKUP($D24,SALERYCODE,5,0)),(IF($D24=6,FG24,FH24))))),MIN((VLOOKUP($D24,SALERYCODE,3,0)),(FE24+FF24))*(IF($D24=6,FH24,((MIN((VLOOKUP($D24,SALERYCODE,5,0)),FH24)))))))))/IF(AND($D24=2,'ראשי-פרטים כלליים וריכוז הוצאות'!$D$68&lt;&gt;4),1.2,1)</f>
        <v>0</v>
      </c>
      <c r="FK24" s="263"/>
      <c r="FL24" s="264"/>
      <c r="FM24" s="265"/>
      <c r="FN24" s="266"/>
      <c r="FO24" s="267">
        <f t="shared" si="68"/>
        <v>0</v>
      </c>
      <c r="FP24" s="260">
        <f>+(IF(OR($B24=0,$C24=0,$D24=0,$DC$2&gt;$OE$1),0,IF(OR(FK24=0,FM24=0,FN24=0),0,MIN((VLOOKUP($D24,SALERYCODE,3,0))*(IF($D24=6,FN24,FM24))*((MIN((VLOOKUP($D24,SALERYCODE,5,0)),(IF($D24=6,FM24,FN24))))),MIN((VLOOKUP($D24,SALERYCODE,3,0)),(FK24+FL24))*(IF($D24=6,FN24,((MIN((VLOOKUP($D24,SALERYCODE,5,0)),FN24)))))))))/IF(AND($D24=2,'ראשי-פרטים כלליים וריכוז הוצאות'!$D$68&lt;&gt;4),1.2,1)</f>
        <v>0</v>
      </c>
      <c r="FQ24" s="263"/>
      <c r="FR24" s="264"/>
      <c r="FS24" s="265"/>
      <c r="FT24" s="266"/>
      <c r="FU24" s="267">
        <f t="shared" si="69"/>
        <v>0</v>
      </c>
      <c r="FV24" s="260">
        <f>+(IF(OR($B24=0,$C24=0,$D24=0,$DC$2&gt;$OE$1),0,IF(OR(FQ24=0,FS24=0,FT24=0),0,MIN((VLOOKUP($D24,SALERYCODE,3,0))*(IF($D24=6,FT24,FS24))*((MIN((VLOOKUP($D24,SALERYCODE,5,0)),(IF($D24=6,FS24,FT24))))),MIN((VLOOKUP($D24,SALERYCODE,3,0)),(FQ24+FR24))*(IF($D24=6,FT24,((MIN((VLOOKUP($D24,SALERYCODE,5,0)),FT24)))))))))/IF(AND($D24=2,'ראשי-פרטים כלליים וריכוז הוצאות'!$D$68&lt;&gt;4),1.2,1)</f>
        <v>0</v>
      </c>
      <c r="FW24" s="263"/>
      <c r="FX24" s="264"/>
      <c r="FY24" s="265"/>
      <c r="FZ24" s="266"/>
      <c r="GA24" s="267">
        <f t="shared" si="70"/>
        <v>0</v>
      </c>
      <c r="GB24" s="260">
        <f>+(IF(OR($B24=0,$C24=0,$D24=0,$DC$2&gt;$OE$1),0,IF(OR(FW24=0,FY24=0,FZ24=0),0,MIN((VLOOKUP($D24,SALERYCODE,3,0))*(IF($D24=6,FZ24,FY24))*((MIN((VLOOKUP($D24,SALERYCODE,5,0)),(IF($D24=6,FY24,FZ24))))),MIN((VLOOKUP($D24,SALERYCODE,3,0)),(FW24+FX24))*(IF($D24=6,FZ24,((MIN((VLOOKUP($D24,SALERYCODE,5,0)),FZ24)))))))))/IF(AND($D24=2,'ראשי-פרטים כלליים וריכוז הוצאות'!$D$68&lt;&gt;4),1.2,1)</f>
        <v>0</v>
      </c>
      <c r="GC24" s="263"/>
      <c r="GD24" s="264"/>
      <c r="GE24" s="265"/>
      <c r="GF24" s="266"/>
      <c r="GG24" s="267">
        <f t="shared" si="71"/>
        <v>0</v>
      </c>
      <c r="GH24" s="260">
        <f>+(IF(OR($B24=0,$C24=0,$D24=0,$DC$2&gt;$OE$1),0,IF(OR(GC24=0,GE24=0,GF24=0),0,MIN((VLOOKUP($D24,SALERYCODE,3,0))*(IF($D24=6,GF24,GE24))*((MIN((VLOOKUP($D24,SALERYCODE,5,0)),(IF($D24=6,GE24,GF24))))),MIN((VLOOKUP($D24,SALERYCODE,3,0)),(GC24+GD24))*(IF($D24=6,GF24,((MIN((VLOOKUP($D24,SALERYCODE,5,0)),GF24)))))))))/IF(AND($D24=2,'ראשי-פרטים כלליים וריכוז הוצאות'!$D$68&lt;&gt;4),1.2,1)</f>
        <v>0</v>
      </c>
      <c r="GI24" s="263"/>
      <c r="GJ24" s="264"/>
      <c r="GK24" s="265"/>
      <c r="GL24" s="266"/>
      <c r="GM24" s="267">
        <f t="shared" si="72"/>
        <v>0</v>
      </c>
      <c r="GN24" s="260">
        <f>+(IF(OR($B24=0,$C24=0,$D24=0,$DC$2&gt;$OE$1),0,IF(OR(GI24=0,GK24=0,GL24=0),0,MIN((VLOOKUP($D24,SALERYCODE,3,0))*(IF($D24=6,GL24,GK24))*((MIN((VLOOKUP($D24,SALERYCODE,5,0)),(IF($D24=6,GK24,GL24))))),MIN((VLOOKUP($D24,SALERYCODE,3,0)),(GI24+GJ24))*(IF($D24=6,GL24,((MIN((VLOOKUP($D24,SALERYCODE,5,0)),GL24)))))))))/IF(AND($D24=2,'ראשי-פרטים כלליים וריכוז הוצאות'!$D$68&lt;&gt;4),1.2,1)</f>
        <v>0</v>
      </c>
      <c r="GO24" s="263"/>
      <c r="GP24" s="264"/>
      <c r="GQ24" s="265"/>
      <c r="GR24" s="266"/>
      <c r="GS24" s="267">
        <f t="shared" si="73"/>
        <v>0</v>
      </c>
      <c r="GT24" s="260">
        <f>+(IF(OR($B24=0,$C24=0,$D24=0,$DC$2&gt;$OE$1),0,IF(OR(GO24=0,GQ24=0,GR24=0),0,MIN((VLOOKUP($D24,SALERYCODE,3,0))*(IF($D24=6,GR24,GQ24))*((MIN((VLOOKUP($D24,SALERYCODE,5,0)),(IF($D24=6,GQ24,GR24))))),MIN((VLOOKUP($D24,SALERYCODE,3,0)),(GO24+GP24))*(IF($D24=6,GR24,((MIN((VLOOKUP($D24,SALERYCODE,5,0)),GR24)))))))))/IF(AND($D24=2,'ראשי-פרטים כלליים וריכוז הוצאות'!$D$68&lt;&gt;4),1.2,1)</f>
        <v>0</v>
      </c>
      <c r="GU24" s="263"/>
      <c r="GV24" s="264"/>
      <c r="GW24" s="265"/>
      <c r="GX24" s="266"/>
      <c r="GY24" s="267">
        <f t="shared" si="74"/>
        <v>0</v>
      </c>
      <c r="GZ24" s="260">
        <f>+(IF(OR($B24=0,$C24=0,$D24=0,$DC$2&gt;$OE$1),0,IF(OR(GU24=0,GW24=0,GX24=0),0,MIN((VLOOKUP($D24,SALERYCODE,3,0))*(IF($D24=6,GX24,GW24))*((MIN((VLOOKUP($D24,SALERYCODE,5,0)),(IF($D24=6,GW24,GX24))))),MIN((VLOOKUP($D24,SALERYCODE,3,0)),(GU24+GV24))*(IF($D24=6,GX24,((MIN((VLOOKUP($D24,SALERYCODE,5,0)),GX24)))))))))/IF(AND($D24=2,'ראשי-פרטים כלליים וריכוז הוצאות'!$D$68&lt;&gt;4),1.2,1)</f>
        <v>0</v>
      </c>
      <c r="HA24" s="263"/>
      <c r="HB24" s="264"/>
      <c r="HC24" s="265"/>
      <c r="HD24" s="266"/>
      <c r="HE24" s="267">
        <f t="shared" si="75"/>
        <v>0</v>
      </c>
      <c r="HF24" s="260">
        <f>+(IF(OR($B24=0,$C24=0,$D24=0,$DC$2&gt;$OE$1),0,IF(OR(HA24=0,HC24=0,HD24=0),0,MIN((VLOOKUP($D24,SALERYCODE,3,0))*(IF($D24=6,HD24,HC24))*((MIN((VLOOKUP($D24,SALERYCODE,5,0)),(IF($D24=6,HC24,HD24))))),MIN((VLOOKUP($D24,SALERYCODE,3,0)),(HA24+HB24))*(IF($D24=6,HD24,((MIN((VLOOKUP($D24,SALERYCODE,5,0)),HD24)))))))))/IF(AND($D24=2,'ראשי-פרטים כלליים וריכוז הוצאות'!$D$68&lt;&gt;4),1.2,1)</f>
        <v>0</v>
      </c>
      <c r="HG24" s="263"/>
      <c r="HH24" s="264"/>
      <c r="HI24" s="265"/>
      <c r="HJ24" s="266"/>
      <c r="HK24" s="267">
        <f t="shared" si="76"/>
        <v>0</v>
      </c>
      <c r="HL24" s="260">
        <f>+(IF(OR($B24=0,$C24=0,$D24=0,$DC$2&gt;$OE$1),0,IF(OR(HG24=0,HI24=0,HJ24=0),0,MIN((VLOOKUP($D24,SALERYCODE,3,0))*(IF($D24=6,HJ24,HI24))*((MIN((VLOOKUP($D24,SALERYCODE,5,0)),(IF($D24=6,HI24,HJ24))))),MIN((VLOOKUP($D24,SALERYCODE,3,0)),(HG24+HH24))*(IF($D24=6,HJ24,((MIN((VLOOKUP($D24,SALERYCODE,5,0)),HJ24)))))))))/IF(AND($D24=2,'ראשי-פרטים כלליים וריכוז הוצאות'!$D$68&lt;&gt;4),1.2,1)</f>
        <v>0</v>
      </c>
      <c r="HM24" s="263"/>
      <c r="HN24" s="264"/>
      <c r="HO24" s="265"/>
      <c r="HP24" s="266"/>
      <c r="HQ24" s="267">
        <f t="shared" si="77"/>
        <v>0</v>
      </c>
      <c r="HR24" s="260">
        <f>+(IF(OR($B24=0,$C24=0,$D24=0,$DC$2&gt;$OE$1),0,IF(OR(HM24=0,HO24=0,HP24=0),0,MIN((VLOOKUP($D24,SALERYCODE,3,0))*(IF($D24=6,HP24,HO24))*((MIN((VLOOKUP($D24,SALERYCODE,5,0)),(IF($D24=6,HO24,HP24))))),MIN((VLOOKUP($D24,SALERYCODE,3,0)),(HM24+HN24))*(IF($D24=6,HP24,((MIN((VLOOKUP($D24,SALERYCODE,5,0)),HP24)))))))))/IF(AND($D24=2,'ראשי-פרטים כלליים וריכוז הוצאות'!$D$68&lt;&gt;4),1.2,1)</f>
        <v>0</v>
      </c>
      <c r="HS24" s="263"/>
      <c r="HT24" s="264"/>
      <c r="HU24" s="265"/>
      <c r="HV24" s="266"/>
      <c r="HW24" s="267">
        <f t="shared" si="78"/>
        <v>0</v>
      </c>
      <c r="HX24" s="260">
        <f>+(IF(OR($B24=0,$C24=0,$D24=0,$DC$2&gt;$OE$1),0,IF(OR(HS24=0,HU24=0,HV24=0),0,MIN((VLOOKUP($D24,SALERYCODE,3,0))*(IF($D24=6,HV24,HU24))*((MIN((VLOOKUP($D24,SALERYCODE,5,0)),(IF($D24=6,HU24,HV24))))),MIN((VLOOKUP($D24,SALERYCODE,3,0)),(HS24+HT24))*(IF($D24=6,HV24,((MIN((VLOOKUP($D24,SALERYCODE,5,0)),HV24)))))))))/IF(AND($D24=2,'ראשי-פרטים כלליים וריכוז הוצאות'!$D$68&lt;&gt;4),1.2,1)</f>
        <v>0</v>
      </c>
      <c r="HY24" s="263"/>
      <c r="HZ24" s="264"/>
      <c r="IA24" s="265"/>
      <c r="IB24" s="266"/>
      <c r="IC24" s="267">
        <f t="shared" si="79"/>
        <v>0</v>
      </c>
      <c r="ID24" s="260">
        <f>+(IF(OR($B24=0,$C24=0,$D24=0,$DC$2&gt;$OE$1),0,IF(OR(HY24=0,IA24=0,IB24=0),0,MIN((VLOOKUP($D24,SALERYCODE,3,0))*(IF($D24=6,IB24,IA24))*((MIN((VLOOKUP($D24,SALERYCODE,5,0)),(IF($D24=6,IA24,IB24))))),MIN((VLOOKUP($D24,SALERYCODE,3,0)),(HY24+HZ24))*(IF($D24=6,IB24,((MIN((VLOOKUP($D24,SALERYCODE,5,0)),IB24)))))))))/IF(AND($D24=2,'ראשי-פרטים כלליים וריכוז הוצאות'!$D$68&lt;&gt;4),1.2,1)</f>
        <v>0</v>
      </c>
      <c r="IE24" s="263"/>
      <c r="IF24" s="264"/>
      <c r="IG24" s="265"/>
      <c r="IH24" s="266"/>
      <c r="II24" s="267">
        <f t="shared" si="80"/>
        <v>0</v>
      </c>
      <c r="IJ24" s="260">
        <f>+(IF(OR($B24=0,$C24=0,$D24=0,$DC$2&gt;$OE$1),0,IF(OR(IE24=0,IG24=0,IH24=0),0,MIN((VLOOKUP($D24,SALERYCODE,3,0))*(IF($D24=6,IH24,IG24))*((MIN((VLOOKUP($D24,SALERYCODE,5,0)),(IF($D24=6,IG24,IH24))))),MIN((VLOOKUP($D24,SALERYCODE,3,0)),(IE24+IF24))*(IF($D24=6,IH24,((MIN((VLOOKUP($D24,SALERYCODE,5,0)),IH24)))))))))/IF(AND($D24=2,'ראשי-פרטים כלליים וריכוז הוצאות'!$D$68&lt;&gt;4),1.2,1)</f>
        <v>0</v>
      </c>
      <c r="IK24" s="263"/>
      <c r="IL24" s="264"/>
      <c r="IM24" s="265"/>
      <c r="IN24" s="266"/>
      <c r="IO24" s="267">
        <f t="shared" si="81"/>
        <v>0</v>
      </c>
      <c r="IP24" s="260">
        <f>+(IF(OR($B24=0,$C24=0,$D24=0,$DC$2&gt;$OE$1),0,IF(OR(IK24=0,IM24=0,IN24=0),0,MIN((VLOOKUP($D24,SALERYCODE,3,0))*(IF($D24=6,IN24,IM24))*((MIN((VLOOKUP($D24,SALERYCODE,5,0)),(IF($D24=6,IM24,IN24))))),MIN((VLOOKUP($D24,SALERYCODE,3,0)),(IK24+IL24))*(IF($D24=6,IN24,((MIN((VLOOKUP($D24,SALERYCODE,5,0)),IN24)))))))))/IF(AND($D24=2,'ראשי-פרטים כלליים וריכוז הוצאות'!$D$68&lt;&gt;4),1.2,1)</f>
        <v>0</v>
      </c>
      <c r="IQ24" s="263"/>
      <c r="IR24" s="264"/>
      <c r="IS24" s="265"/>
      <c r="IT24" s="266"/>
      <c r="IU24" s="267">
        <f t="shared" si="82"/>
        <v>0</v>
      </c>
      <c r="IV24" s="260">
        <f>+(IF(OR($B24=0,$C24=0,$D24=0,$DC$2&gt;$OE$1),0,IF(OR(IQ24=0,IS24=0,IT24=0),0,MIN((VLOOKUP($D24,SALERYCODE,3,0))*(IF($D24=6,IT24,IS24))*((MIN((VLOOKUP($D24,SALERYCODE,5,0)),(IF($D24=6,IS24,IT24))))),MIN((VLOOKUP($D24,SALERYCODE,3,0)),(IQ24+IR24))*(IF($D24=6,IT24,((MIN((VLOOKUP($D24,SALERYCODE,5,0)),IT24)))))))))/IF(AND($D24=2,'ראשי-פרטים כלליים וריכוז הוצאות'!$D$68&lt;&gt;4),1.2,1)</f>
        <v>0</v>
      </c>
      <c r="IW24" s="263"/>
      <c r="IX24" s="264"/>
      <c r="IY24" s="265"/>
      <c r="IZ24" s="266"/>
      <c r="JA24" s="267">
        <f t="shared" si="83"/>
        <v>0</v>
      </c>
      <c r="JB24" s="260">
        <f>+(IF(OR($B24=0,$C24=0,$D24=0,$DC$2&gt;$OE$1),0,IF(OR(IW24=0,IY24=0,IZ24=0),0,MIN((VLOOKUP($D24,SALERYCODE,3,0))*(IF($D24=6,IZ24,IY24))*((MIN((VLOOKUP($D24,SALERYCODE,5,0)),(IF($D24=6,IY24,IZ24))))),MIN((VLOOKUP($D24,SALERYCODE,3,0)),(IW24+IX24))*(IF($D24=6,IZ24,((MIN((VLOOKUP($D24,SALERYCODE,5,0)),IZ24)))))))))/IF(AND($D24=2,'ראשי-פרטים כלליים וריכוז הוצאות'!$D$68&lt;&gt;4),1.2,1)</f>
        <v>0</v>
      </c>
      <c r="JC24" s="263"/>
      <c r="JD24" s="264"/>
      <c r="JE24" s="265"/>
      <c r="JF24" s="266"/>
      <c r="JG24" s="267">
        <f t="shared" si="84"/>
        <v>0</v>
      </c>
      <c r="JH24" s="260">
        <f>+(IF(OR($B24=0,$C24=0,$D24=0,$DC$2&gt;$OE$1),0,IF(OR(JC24=0,JE24=0,JF24=0),0,MIN((VLOOKUP($D24,SALERYCODE,3,0))*(IF($D24=6,JF24,JE24))*((MIN((VLOOKUP($D24,SALERYCODE,5,0)),(IF($D24=6,JE24,JF24))))),MIN((VLOOKUP($D24,SALERYCODE,3,0)),(JC24+JD24))*(IF($D24=6,JF24,((MIN((VLOOKUP($D24,SALERYCODE,5,0)),JF24)))))))))/IF(AND($D24=2,'ראשי-פרטים כלליים וריכוז הוצאות'!$D$68&lt;&gt;4),1.2,1)</f>
        <v>0</v>
      </c>
      <c r="JI24" s="263"/>
      <c r="JJ24" s="264"/>
      <c r="JK24" s="265"/>
      <c r="JL24" s="266"/>
      <c r="JM24" s="267">
        <f t="shared" si="85"/>
        <v>0</v>
      </c>
      <c r="JN24" s="260">
        <f>+(IF(OR($B24=0,$C24=0,$D24=0,$DC$2&gt;$OE$1),0,IF(OR(JI24=0,JK24=0,JL24=0),0,MIN((VLOOKUP($D24,SALERYCODE,3,0))*(IF($D24=6,JL24,JK24))*((MIN((VLOOKUP($D24,SALERYCODE,5,0)),(IF($D24=6,JK24,JL24))))),MIN((VLOOKUP($D24,SALERYCODE,3,0)),(JI24+JJ24))*(IF($D24=6,JL24,((MIN((VLOOKUP($D24,SALERYCODE,5,0)),JL24)))))))))/IF(AND($D24=2,'ראשי-פרטים כלליים וריכוז הוצאות'!$D$68&lt;&gt;4),1.2,1)</f>
        <v>0</v>
      </c>
      <c r="JO24" s="263"/>
      <c r="JP24" s="264"/>
      <c r="JQ24" s="265"/>
      <c r="JR24" s="266"/>
      <c r="JS24" s="267">
        <f t="shared" si="86"/>
        <v>0</v>
      </c>
      <c r="JT24" s="260">
        <f>+(IF(OR($B24=0,$C24=0,$D24=0,$DC$2&gt;$OE$1),0,IF(OR(JO24=0,JQ24=0,JR24=0),0,MIN((VLOOKUP($D24,SALERYCODE,3,0))*(IF($D24=6,JR24,JQ24))*((MIN((VLOOKUP($D24,SALERYCODE,5,0)),(IF($D24=6,JQ24,JR24))))),MIN((VLOOKUP($D24,SALERYCODE,3,0)),(JO24+JP24))*(IF($D24=6,JR24,((MIN((VLOOKUP($D24,SALERYCODE,5,0)),JR24)))))))))/IF(AND($D24=2,'ראשי-פרטים כלליים וריכוז הוצאות'!$D$68&lt;&gt;4),1.2,1)</f>
        <v>0</v>
      </c>
      <c r="JU24" s="263"/>
      <c r="JV24" s="264"/>
      <c r="JW24" s="265"/>
      <c r="JX24" s="266"/>
      <c r="JY24" s="267">
        <f t="shared" si="87"/>
        <v>0</v>
      </c>
      <c r="JZ24" s="260">
        <f>+(IF(OR($B24=0,$C24=0,$D24=0,$DC$2&gt;$OE$1),0,IF(OR(JU24=0,JW24=0,JX24=0),0,MIN((VLOOKUP($D24,SALERYCODE,3,0))*(IF($D24=6,JX24,JW24))*((MIN((VLOOKUP($D24,SALERYCODE,5,0)),(IF($D24=6,JW24,JX24))))),MIN((VLOOKUP($D24,SALERYCODE,3,0)),(JU24+JV24))*(IF($D24=6,JX24,((MIN((VLOOKUP($D24,SALERYCODE,5,0)),JX24)))))))))/IF(AND($D24=2,'ראשי-פרטים כלליים וריכוז הוצאות'!$D$68&lt;&gt;4),1.2,1)</f>
        <v>0</v>
      </c>
      <c r="KA24" s="263"/>
      <c r="KB24" s="264"/>
      <c r="KC24" s="265"/>
      <c r="KD24" s="266"/>
      <c r="KE24" s="267">
        <f t="shared" si="88"/>
        <v>0</v>
      </c>
      <c r="KF24" s="260">
        <f>+(IF(OR($B24=0,$C24=0,$D24=0,$DC$2&gt;$OE$1),0,IF(OR(KA24=0,KC24=0,KD24=0),0,MIN((VLOOKUP($D24,SALERYCODE,3,0))*(IF($D24=6,KD24,KC24))*((MIN((VLOOKUP($D24,SALERYCODE,5,0)),(IF($D24=6,KC24,KD24))))),MIN((VLOOKUP($D24,SALERYCODE,3,0)),(KA24+KB24))*(IF($D24=6,KD24,((MIN((VLOOKUP($D24,SALERYCODE,5,0)),KD24)))))))))/IF(AND($D24=2,'ראשי-פרטים כלליים וריכוז הוצאות'!$D$68&lt;&gt;4),1.2,1)</f>
        <v>0</v>
      </c>
      <c r="KG24" s="263"/>
      <c r="KH24" s="264"/>
      <c r="KI24" s="265"/>
      <c r="KJ24" s="266"/>
      <c r="KK24" s="267">
        <f t="shared" si="89"/>
        <v>0</v>
      </c>
      <c r="KL24" s="260">
        <f>+(IF(OR($B24=0,$C24=0,$D24=0,$DC$2&gt;$OE$1),0,IF(OR(KG24=0,KI24=0,KJ24=0),0,MIN((VLOOKUP($D24,SALERYCODE,3,0))*(IF($D24=6,KJ24,KI24))*((MIN((VLOOKUP($D24,SALERYCODE,5,0)),(IF($D24=6,KI24,KJ24))))),MIN((VLOOKUP($D24,SALERYCODE,3,0)),(KG24+KH24))*(IF($D24=6,KJ24,((MIN((VLOOKUP($D24,SALERYCODE,5,0)),KJ24)))))))))/IF(AND($D24=2,'ראשי-פרטים כלליים וריכוז הוצאות'!$D$68&lt;&gt;4),1.2,1)</f>
        <v>0</v>
      </c>
      <c r="KM24" s="263"/>
      <c r="KN24" s="264"/>
      <c r="KO24" s="265"/>
      <c r="KP24" s="266"/>
      <c r="KQ24" s="267">
        <f t="shared" si="90"/>
        <v>0</v>
      </c>
      <c r="KR24" s="260">
        <f>+(IF(OR($B24=0,$C24=0,$D24=0,$DC$2&gt;$OE$1),0,IF(OR(KM24=0,KO24=0,KP24=0),0,MIN((VLOOKUP($D24,SALERYCODE,3,0))*(IF($D24=6,KP24,KO24))*((MIN((VLOOKUP($D24,SALERYCODE,5,0)),(IF($D24=6,KO24,KP24))))),MIN((VLOOKUP($D24,SALERYCODE,3,0)),(KM24+KN24))*(IF($D24=6,KP24,((MIN((VLOOKUP($D24,SALERYCODE,5,0)),KP24)))))))))/IF(AND($D24=2,'ראשי-פרטים כלליים וריכוז הוצאות'!$D$68&lt;&gt;4),1.2,1)</f>
        <v>0</v>
      </c>
      <c r="KS24" s="263"/>
      <c r="KT24" s="264"/>
      <c r="KU24" s="265"/>
      <c r="KV24" s="266"/>
      <c r="KW24" s="267">
        <f t="shared" si="91"/>
        <v>0</v>
      </c>
      <c r="KX24" s="260">
        <f>+(IF(OR($B24=0,$C24=0,$D24=0,$DC$2&gt;$OE$1),0,IF(OR(KS24=0,KU24=0,KV24=0),0,MIN((VLOOKUP($D24,SALERYCODE,3,0))*(IF($D24=6,KV24,KU24))*((MIN((VLOOKUP($D24,SALERYCODE,5,0)),(IF($D24=6,KU24,KV24))))),MIN((VLOOKUP($D24,SALERYCODE,3,0)),(KS24+KT24))*(IF($D24=6,KV24,((MIN((VLOOKUP($D24,SALERYCODE,5,0)),KV24)))))))))/IF(AND($D24=2,'ראשי-פרטים כלליים וריכוז הוצאות'!$D$68&lt;&gt;4),1.2,1)</f>
        <v>0</v>
      </c>
      <c r="KY24" s="263"/>
      <c r="KZ24" s="264"/>
      <c r="LA24" s="265"/>
      <c r="LB24" s="266"/>
      <c r="LC24" s="267">
        <f t="shared" si="92"/>
        <v>0</v>
      </c>
      <c r="LD24" s="260">
        <f>+(IF(OR($B24=0,$C24=0,$D24=0,$DC$2&gt;$OE$1),0,IF(OR(KY24=0,LA24=0,LB24=0),0,MIN((VLOOKUP($D24,SALERYCODE,3,0))*(IF($D24=6,LB24,LA24))*((MIN((VLOOKUP($D24,SALERYCODE,5,0)),(IF($D24=6,LA24,LB24))))),MIN((VLOOKUP($D24,SALERYCODE,3,0)),(KY24+KZ24))*(IF($D24=6,LB24,((MIN((VLOOKUP($D24,SALERYCODE,5,0)),LB24)))))))))/IF(AND($D24=2,'ראשי-פרטים כלליים וריכוז הוצאות'!$D$68&lt;&gt;4),1.2,1)</f>
        <v>0</v>
      </c>
      <c r="LE24" s="263"/>
      <c r="LF24" s="264"/>
      <c r="LG24" s="265"/>
      <c r="LH24" s="266"/>
      <c r="LI24" s="267">
        <f t="shared" si="93"/>
        <v>0</v>
      </c>
      <c r="LJ24" s="260">
        <f>+(IF(OR($B24=0,$C24=0,$D24=0,$DC$2&gt;$OE$1),0,IF(OR(LE24=0,LG24=0,LH24=0),0,MIN((VLOOKUP($D24,SALERYCODE,3,0))*(IF($D24=6,LH24,LG24))*((MIN((VLOOKUP($D24,SALERYCODE,5,0)),(IF($D24=6,LG24,LH24))))),MIN((VLOOKUP($D24,SALERYCODE,3,0)),(LE24+LF24))*(IF($D24=6,LH24,((MIN((VLOOKUP($D24,SALERYCODE,5,0)),LH24)))))))))/IF(AND($D24=2,'ראשי-פרטים כלליים וריכוז הוצאות'!$D$68&lt;&gt;4),1.2,1)</f>
        <v>0</v>
      </c>
      <c r="LK24" s="263"/>
      <c r="LL24" s="264"/>
      <c r="LM24" s="265"/>
      <c r="LN24" s="266"/>
      <c r="LO24" s="267">
        <f t="shared" si="94"/>
        <v>0</v>
      </c>
      <c r="LP24" s="260">
        <f>+(IF(OR($B24=0,$C24=0,$D24=0,$DC$2&gt;$OE$1),0,IF(OR(LK24=0,LM24=0,LN24=0),0,MIN((VLOOKUP($D24,SALERYCODE,3,0))*(IF($D24=6,LN24,LM24))*((MIN((VLOOKUP($D24,SALERYCODE,5,0)),(IF($D24=6,LM24,LN24))))),MIN((VLOOKUP($D24,SALERYCODE,3,0)),(LK24+LL24))*(IF($D24=6,LN24,((MIN((VLOOKUP($D24,SALERYCODE,5,0)),LN24)))))))))/IF(AND($D24=2,'ראשי-פרטים כלליים וריכוז הוצאות'!$D$68&lt;&gt;4),1.2,1)</f>
        <v>0</v>
      </c>
      <c r="LQ24" s="263"/>
      <c r="LR24" s="264"/>
      <c r="LS24" s="265"/>
      <c r="LT24" s="266"/>
      <c r="LU24" s="267">
        <f t="shared" si="95"/>
        <v>0</v>
      </c>
      <c r="LV24" s="260">
        <f>+(IF(OR($B24=0,$C24=0,$D24=0,$DC$2&gt;$OE$1),0,IF(OR(LQ24=0,LS24=0,LT24=0),0,MIN((VLOOKUP($D24,SALERYCODE,3,0))*(IF($D24=6,LT24,LS24))*((MIN((VLOOKUP($D24,SALERYCODE,5,0)),(IF($D24=6,LS24,LT24))))),MIN((VLOOKUP($D24,SALERYCODE,3,0)),(LQ24+LR24))*(IF($D24=6,LT24,((MIN((VLOOKUP($D24,SALERYCODE,5,0)),LT24)))))))))/IF(AND($D24=2,'ראשי-פרטים כלליים וריכוז הוצאות'!$D$68&lt;&gt;4),1.2,1)</f>
        <v>0</v>
      </c>
      <c r="LW24" s="263"/>
      <c r="LX24" s="264"/>
      <c r="LY24" s="265"/>
      <c r="LZ24" s="266"/>
      <c r="MA24" s="267">
        <f t="shared" si="96"/>
        <v>0</v>
      </c>
      <c r="MB24" s="260">
        <f>+(IF(OR($B24=0,$C24=0,$D24=0,$DC$2&gt;$OE$1),0,IF(OR(LW24=0,LY24=0,LZ24=0),0,MIN((VLOOKUP($D24,SALERYCODE,3,0))*(IF($D24=6,LZ24,LY24))*((MIN((VLOOKUP($D24,SALERYCODE,5,0)),(IF($D24=6,LY24,LZ24))))),MIN((VLOOKUP($D24,SALERYCODE,3,0)),(LW24+LX24))*(IF($D24=6,LZ24,((MIN((VLOOKUP($D24,SALERYCODE,5,0)),LZ24)))))))))/IF(AND($D24=2,'ראשי-פרטים כלליים וריכוז הוצאות'!$D$68&lt;&gt;4),1.2,1)</f>
        <v>0</v>
      </c>
      <c r="MC24" s="263"/>
      <c r="MD24" s="264"/>
      <c r="ME24" s="265"/>
      <c r="MF24" s="266"/>
      <c r="MG24" s="267">
        <f t="shared" si="97"/>
        <v>0</v>
      </c>
      <c r="MH24" s="260">
        <f>+(IF(OR($B24=0,$C24=0,$D24=0,$DC$2&gt;$OE$1),0,IF(OR(MC24=0,ME24=0,MF24=0),0,MIN((VLOOKUP($D24,SALERYCODE,3,0))*(IF($D24=6,MF24,ME24))*((MIN((VLOOKUP($D24,SALERYCODE,5,0)),(IF($D24=6,ME24,MF24))))),MIN((VLOOKUP($D24,SALERYCODE,3,0)),(MC24+MD24))*(IF($D24=6,MF24,((MIN((VLOOKUP($D24,SALERYCODE,5,0)),MF24)))))))))/IF(AND($D24=2,'ראשי-פרטים כלליים וריכוז הוצאות'!$D$68&lt;&gt;4),1.2,1)</f>
        <v>0</v>
      </c>
      <c r="MI24" s="263"/>
      <c r="MJ24" s="264"/>
      <c r="MK24" s="265"/>
      <c r="ML24" s="266"/>
      <c r="MM24" s="267">
        <f t="shared" si="98"/>
        <v>0</v>
      </c>
      <c r="MN24" s="260">
        <f>+(IF(OR($B24=0,$C24=0,$D24=0,$DC$2&gt;$OE$1),0,IF(OR(MI24=0,MK24=0,ML24=0),0,MIN((VLOOKUP($D24,SALERYCODE,3,0))*(IF($D24=6,ML24,MK24))*((MIN((VLOOKUP($D24,SALERYCODE,5,0)),(IF($D24=6,MK24,ML24))))),MIN((VLOOKUP($D24,SALERYCODE,3,0)),(MI24+MJ24))*(IF($D24=6,ML24,((MIN((VLOOKUP($D24,SALERYCODE,5,0)),ML24)))))))))/IF(AND($D24=2,'ראשי-פרטים כלליים וריכוז הוצאות'!$D$68&lt;&gt;4),1.2,1)</f>
        <v>0</v>
      </c>
      <c r="MO24" s="263"/>
      <c r="MP24" s="264"/>
      <c r="MQ24" s="265"/>
      <c r="MR24" s="266"/>
      <c r="MS24" s="267">
        <f t="shared" si="99"/>
        <v>0</v>
      </c>
      <c r="MT24" s="260">
        <f>+(IF(OR($B24=0,$C24=0,$D24=0,$DC$2&gt;$OE$1),0,IF(OR(MO24=0,MQ24=0,MR24=0),0,MIN((VLOOKUP($D24,SALERYCODE,3,0))*(IF($D24=6,MR24,MQ24))*((MIN((VLOOKUP($D24,SALERYCODE,5,0)),(IF($D24=6,MQ24,MR24))))),MIN((VLOOKUP($D24,SALERYCODE,3,0)),(MO24+MP24))*(IF($D24=6,MR24,((MIN((VLOOKUP($D24,SALERYCODE,5,0)),MR24)))))))))/IF(AND($D24=2,'ראשי-פרטים כלליים וריכוז הוצאות'!$D$68&lt;&gt;4),1.2,1)</f>
        <v>0</v>
      </c>
      <c r="MU24" s="263"/>
      <c r="MV24" s="264"/>
      <c r="MW24" s="265"/>
      <c r="MX24" s="266"/>
      <c r="MY24" s="267">
        <f t="shared" si="100"/>
        <v>0</v>
      </c>
      <c r="MZ24" s="260">
        <f>+(IF(OR($B24=0,$C24=0,$D24=0,$DC$2&gt;$OE$1),0,IF(OR(MU24=0,MW24=0,MX24=0),0,MIN((VLOOKUP($D24,SALERYCODE,3,0))*(IF($D24=6,MX24,MW24))*((MIN((VLOOKUP($D24,SALERYCODE,5,0)),(IF($D24=6,MW24,MX24))))),MIN((VLOOKUP($D24,SALERYCODE,3,0)),(MU24+MV24))*(IF($D24=6,MX24,((MIN((VLOOKUP($D24,SALERYCODE,5,0)),MX24)))))))))/IF(AND($D24=2,'ראשי-פרטים כלליים וריכוז הוצאות'!$D$68&lt;&gt;4),1.2,1)</f>
        <v>0</v>
      </c>
      <c r="NA24" s="263"/>
      <c r="NB24" s="264"/>
      <c r="NC24" s="265"/>
      <c r="ND24" s="266"/>
      <c r="NE24" s="267">
        <f t="shared" si="101"/>
        <v>0</v>
      </c>
      <c r="NF24" s="260">
        <f>+(IF(OR($B24=0,$C24=0,$D24=0,$DC$2&gt;$OE$1),0,IF(OR(NA24=0,NC24=0,ND24=0),0,MIN((VLOOKUP($D24,SALERYCODE,3,0))*(IF($D24=6,ND24,NC24))*((MIN((VLOOKUP($D24,SALERYCODE,5,0)),(IF($D24=6,NC24,ND24))))),MIN((VLOOKUP($D24,SALERYCODE,3,0)),(NA24+NB24))*(IF($D24=6,ND24,((MIN((VLOOKUP($D24,SALERYCODE,5,0)),ND24)))))))))/IF(AND($D24=2,'ראשי-פרטים כלליים וריכוז הוצאות'!$D$68&lt;&gt;4),1.2,1)</f>
        <v>0</v>
      </c>
      <c r="NG24" s="263"/>
      <c r="NH24" s="264"/>
      <c r="NI24" s="265"/>
      <c r="NJ24" s="266"/>
      <c r="NK24" s="267">
        <f t="shared" si="102"/>
        <v>0</v>
      </c>
      <c r="NL24" s="260">
        <f>+(IF(OR($B24=0,$C24=0,$D24=0,$DC$2&gt;$OE$1),0,IF(OR(NG24=0,NI24=0,NJ24=0),0,MIN((VLOOKUP($D24,SALERYCODE,3,0))*(IF($D24=6,NJ24,NI24))*((MIN((VLOOKUP($D24,SALERYCODE,5,0)),(IF($D24=6,NI24,NJ24))))),MIN((VLOOKUP($D24,SALERYCODE,3,0)),(NG24+NH24))*(IF($D24=6,NJ24,((MIN((VLOOKUP($D24,SALERYCODE,5,0)),NJ24)))))))))/IF(AND($D24=2,'ראשי-פרטים כלליים וריכוז הוצאות'!$D$68&lt;&gt;4),1.2,1)</f>
        <v>0</v>
      </c>
      <c r="NM24" s="263"/>
      <c r="NN24" s="264"/>
      <c r="NO24" s="265"/>
      <c r="NP24" s="266"/>
      <c r="NQ24" s="267">
        <f t="shared" si="103"/>
        <v>0</v>
      </c>
      <c r="NR24" s="260">
        <f>+(IF(OR($B24=0,$C24=0,$D24=0,$DC$2&gt;$OE$1),0,IF(OR(NM24=0,NO24=0,NP24=0),0,MIN((VLOOKUP($D24,SALERYCODE,3,0))*(IF($D24=6,NP24,NO24))*((MIN((VLOOKUP($D24,SALERYCODE,5,0)),(IF($D24=6,NO24,NP24))))),MIN((VLOOKUP($D24,SALERYCODE,3,0)),(NM24+NN24))*(IF($D24=6,NP24,((MIN((VLOOKUP($D24,SALERYCODE,5,0)),NP24)))))))))/IF(AND($D24=2,'ראשי-פרטים כלליים וריכוז הוצאות'!$D$68&lt;&gt;4),1.2,1)</f>
        <v>0</v>
      </c>
      <c r="NS24" s="263"/>
      <c r="NT24" s="264"/>
      <c r="NU24" s="265"/>
      <c r="NV24" s="266"/>
      <c r="NW24" s="267">
        <f t="shared" si="104"/>
        <v>0</v>
      </c>
      <c r="NX24" s="260">
        <f>+(IF(OR($B24=0,$C24=0,$D24=0,$DC$2&gt;$OE$1),0,IF(OR(NS24=0,NU24=0,NV24=0),0,MIN((VLOOKUP($D24,SALERYCODE,3,0))*(IF($D24=6,NV24,NU24))*((MIN((VLOOKUP($D24,SALERYCODE,5,0)),(IF($D24=6,NU24,NV24))))),MIN((VLOOKUP($D24,SALERYCODE,3,0)),(NS24+NT24))*(IF($D24=6,NV24,((MIN((VLOOKUP($D24,SALERYCODE,5,0)),NV24)))))))))/IF(AND($D24=2,'ראשי-פרטים כלליים וריכוז הוצאות'!$D$68&lt;&gt;4),1.2,1)</f>
        <v>0</v>
      </c>
      <c r="NY24" s="263"/>
      <c r="NZ24" s="264"/>
      <c r="OA24" s="265"/>
      <c r="OB24" s="266"/>
      <c r="OC24" s="267">
        <f t="shared" si="105"/>
        <v>0</v>
      </c>
      <c r="OD24" s="260">
        <f>+(IF(OR($B24=0,$C24=0,$D24=0,$DC$2&gt;$OE$1),0,IF(OR(NY24=0,OA24=0,OB24=0),0,MIN((VLOOKUP($D24,SALERYCODE,3,0))*(IF($D24=6,OB24,OA24))*((MIN((VLOOKUP($D24,SALERYCODE,5,0)),(IF($D24=6,OA24,OB24))))),MIN((VLOOKUP($D24,SALERYCODE,3,0)),(NY24+NZ24))*(IF($D24=6,OB24,((MIN((VLOOKUP($D24,SALERYCODE,5,0)),OB24)))))))))/IF(AND($D24=2,'ראשי-פרטים כלליים וריכוז הוצאות'!$D$68&lt;&gt;4),1.2,1)</f>
        <v>0</v>
      </c>
      <c r="OE24" s="275">
        <f t="shared" si="111"/>
        <v>0</v>
      </c>
      <c r="OF24" s="283">
        <f t="shared" si="112"/>
        <v>9.9999999999999995E-7</v>
      </c>
      <c r="OG24" s="276">
        <f t="shared" si="113"/>
        <v>0</v>
      </c>
      <c r="OH24" s="275">
        <f t="shared" si="114"/>
        <v>0</v>
      </c>
      <c r="OI24" s="275">
        <v>0</v>
      </c>
      <c r="OJ24" s="258">
        <f t="shared" si="115"/>
        <v>0</v>
      </c>
      <c r="OK24" s="284"/>
      <c r="OL24" s="116">
        <f>MIN(OJ24+OK24*OF24*OE24/$OL$1/IF(AND($D24=2,'ראשי-פרטים כלליים וריכוז הוצאות'!$D$68&lt;&gt;4),1.2,1),IF($D24&gt;0,VLOOKUP($D24,SALERYCODE,3,0)*12*OG24,0))</f>
        <v>0</v>
      </c>
      <c r="OM24" s="95">
        <f t="shared" si="106"/>
        <v>0</v>
      </c>
      <c r="ON24" s="11">
        <f t="shared" si="107"/>
        <v>0</v>
      </c>
      <c r="OO24" s="11">
        <f t="shared" si="108"/>
        <v>0</v>
      </c>
      <c r="OP24" s="22">
        <f t="shared" si="109"/>
        <v>0</v>
      </c>
      <c r="OQ24" s="11">
        <f t="shared" si="110"/>
        <v>0</v>
      </c>
      <c r="OR24" s="11">
        <f t="shared" si="116"/>
        <v>0</v>
      </c>
      <c r="OS24" s="35"/>
      <c r="OT24" s="35"/>
      <c r="OU24" s="43"/>
    </row>
    <row r="25" spans="1:411" ht="24" customHeight="1" x14ac:dyDescent="0.2">
      <c r="A25" s="282">
        <v>22</v>
      </c>
      <c r="B25" s="269"/>
      <c r="C25" s="270"/>
      <c r="D25" s="271"/>
      <c r="E25" s="263"/>
      <c r="F25" s="264"/>
      <c r="G25" s="265"/>
      <c r="H25" s="266"/>
      <c r="I25" s="267">
        <f t="shared" si="41"/>
        <v>0</v>
      </c>
      <c r="J25" s="260">
        <f>(IF(OR($B25=0,$C25=0,$D25=0,$E$2&gt;$OE$1),0,IF(OR($E25=0,$G25=0,$H25=0),0,MIN((VLOOKUP($D25,SALERYCODE,3,0))*(IF($D25=6,$H25,$G25))*((MIN((VLOOKUP($D25,SALERYCODE,5,0)),(IF($D25=6,$G25,$H25))))),MIN((VLOOKUP($D25,SALERYCODE,3,0)),($E25+$F25))*(IF($D25=6,$H25,((MIN((VLOOKUP($D25,SALERYCODE,5,0)),$H25)))))))))/IF(AND($D25=2,'ראשי-פרטים כלליים וריכוז הוצאות'!$D$68&lt;&gt;4),1.2,1)</f>
        <v>0</v>
      </c>
      <c r="K25" s="263"/>
      <c r="L25" s="264"/>
      <c r="M25" s="265"/>
      <c r="N25" s="266"/>
      <c r="O25" s="267">
        <f t="shared" si="42"/>
        <v>0</v>
      </c>
      <c r="P25" s="260">
        <f>+(IF(OR($B25=0,$C25=0,$D25=0,$K$2&gt;$OE$1),0,IF(OR($K25=0,$M25=0,$N25=0),0,MIN((VLOOKUP($D25,SALERYCODE,3,0))*(IF($D25=6,$N25,$M25))*((MIN((VLOOKUP($D25,SALERYCODE,5,0)),(IF($D25=6,$M25,$N25))))),MIN((VLOOKUP($D25,SALERYCODE,3,0)),($K25+$L25))*(IF($D25=6,$N25,((MIN((VLOOKUP($D25,SALERYCODE,5,0)),$N25)))))))))/IF(AND($D25=2,'ראשי-פרטים כלליים וריכוז הוצאות'!$D$68&lt;&gt;4),1.2,1)</f>
        <v>0</v>
      </c>
      <c r="Q25" s="263"/>
      <c r="R25" s="264"/>
      <c r="S25" s="265"/>
      <c r="T25" s="266"/>
      <c r="U25" s="267">
        <f t="shared" si="43"/>
        <v>0</v>
      </c>
      <c r="V25" s="260">
        <f>+(IF(OR($B25=0,$C25=0,$D25=0,$Q$2&gt;$OE$1),0,IF(OR(Q25=0,S25=0,T25=0),0,MIN((VLOOKUP($D25,SALERYCODE,3,0))*(IF($D25=6,T25,S25))*((MIN((VLOOKUP($D25,SALERYCODE,5,0)),(IF($D25=6,S25,T25))))),MIN((VLOOKUP($D25,SALERYCODE,3,0)),(Q25+R25))*(IF($D25=6,T25,((MIN((VLOOKUP($D25,SALERYCODE,5,0)),T25)))))))))/IF(AND($D25=2,'ראשי-פרטים כלליים וריכוז הוצאות'!$D$68&lt;&gt;4),1.2,1)</f>
        <v>0</v>
      </c>
      <c r="W25" s="263"/>
      <c r="X25" s="264"/>
      <c r="Y25" s="265"/>
      <c r="Z25" s="266"/>
      <c r="AA25" s="267">
        <f t="shared" si="44"/>
        <v>0</v>
      </c>
      <c r="AB25" s="260">
        <f>+(IF(OR($B25=0,$C25=0,$D25=0,$W$2&gt;$OE$1),0,IF(OR(W25=0,Y25=0,Z25=0),0,MIN((VLOOKUP($D25,SALERYCODE,3,0))*(IF($D25=6,Z25,Y25))*((MIN((VLOOKUP($D25,SALERYCODE,5,0)),(IF($D25=6,Y25,Z25))))),MIN((VLOOKUP($D25,SALERYCODE,3,0)),(W25+X25))*(IF($D25=6,Z25,((MIN((VLOOKUP($D25,SALERYCODE,5,0)),Z25)))))))))/IF(AND($D25=2,'ראשי-פרטים כלליים וריכוז הוצאות'!$D$68&lt;&gt;4),1.2,1)</f>
        <v>0</v>
      </c>
      <c r="AC25" s="263"/>
      <c r="AD25" s="264"/>
      <c r="AE25" s="265"/>
      <c r="AF25" s="266"/>
      <c r="AG25" s="267">
        <f t="shared" si="45"/>
        <v>0</v>
      </c>
      <c r="AH25" s="260">
        <f>+(IF(OR($B25=0,$C25=0,$D25=0,$AC$2&gt;$OE$1),0,IF(OR(AC25=0,AE25=0,AF25=0),0,MIN((VLOOKUP($D25,SALERYCODE,3,0))*(IF($D25=6,AF25,AE25))*((MIN((VLOOKUP($D25,SALERYCODE,5,0)),(IF($D25=6,AE25,AF25))))),MIN((VLOOKUP($D25,SALERYCODE,3,0)),(AC25+AD25))*(IF($D25=6,AF25,((MIN((VLOOKUP($D25,SALERYCODE,5,0)),AF25)))))))))/IF(AND($D25=2,'ראשי-פרטים כלליים וריכוז הוצאות'!$D$68&lt;&gt;4),1.2,1)</f>
        <v>0</v>
      </c>
      <c r="AI25" s="263"/>
      <c r="AJ25" s="264"/>
      <c r="AK25" s="265"/>
      <c r="AL25" s="266"/>
      <c r="AM25" s="267">
        <f t="shared" si="46"/>
        <v>0</v>
      </c>
      <c r="AN25" s="260">
        <f>+(IF(OR($B25=0,$C25=0,$D25=0,$AI$2&gt;$OE$1),0,IF(OR(AI25=0,AK25=0,AL25=0),0,MIN((VLOOKUP($D25,SALERYCODE,3,0))*(IF($D25=6,AL25,AK25))*((MIN((VLOOKUP($D25,SALERYCODE,5,0)),(IF($D25=6,AK25,AL25))))),MIN((VLOOKUP($D25,SALERYCODE,3,0)),(AI25+AJ25))*(IF($D25=6,AL25,((MIN((VLOOKUP($D25,SALERYCODE,5,0)),AL25)))))))))/IF(AND($D25=2,'ראשי-פרטים כלליים וריכוז הוצאות'!$D$68&lt;&gt;4),1.2,1)</f>
        <v>0</v>
      </c>
      <c r="AO25" s="263"/>
      <c r="AP25" s="264"/>
      <c r="AQ25" s="265"/>
      <c r="AR25" s="266"/>
      <c r="AS25" s="267">
        <f t="shared" si="47"/>
        <v>0</v>
      </c>
      <c r="AT25" s="260">
        <f>+(IF(OR($B25=0,$C25=0,$D25=0,$AO$2&gt;$OE$1),0,IF(OR(AO25=0,AQ25=0,AR25=0),0,MIN((VLOOKUP($D25,SALERYCODE,3,0))*(IF($D25=6,AR25,AQ25))*((MIN((VLOOKUP($D25,SALERYCODE,5,0)),(IF($D25=6,AQ25,AR25))))),MIN((VLOOKUP($D25,SALERYCODE,3,0)),(AO25+AP25))*(IF($D25=6,AR25,((MIN((VLOOKUP($D25,SALERYCODE,5,0)),AR25)))))))))/IF(AND($D25=2,'ראשי-פרטים כלליים וריכוז הוצאות'!$D$68&lt;&gt;4),1.2,1)</f>
        <v>0</v>
      </c>
      <c r="AU25" s="263"/>
      <c r="AV25" s="264"/>
      <c r="AW25" s="265"/>
      <c r="AX25" s="266"/>
      <c r="AY25" s="267">
        <f t="shared" si="48"/>
        <v>0</v>
      </c>
      <c r="AZ25" s="260">
        <f>+(IF(OR($B25=0,$C25=0,$D25=0,$AU$2&gt;$OE$1),0,IF(OR(AU25=0,AW25=0,AX25=0),0,MIN((VLOOKUP($D25,SALERYCODE,3,0))*(IF($D25=6,AX25,AW25))*((MIN((VLOOKUP($D25,SALERYCODE,5,0)),(IF($D25=6,AW25,AX25))))),MIN((VLOOKUP($D25,SALERYCODE,3,0)),(AU25+AV25))*(IF($D25=6,AX25,((MIN((VLOOKUP($D25,SALERYCODE,5,0)),AX25)))))))))/IF(AND($D25=2,'ראשי-פרטים כלליים וריכוז הוצאות'!$D$68&lt;&gt;4),1.2,1)</f>
        <v>0</v>
      </c>
      <c r="BA25" s="263"/>
      <c r="BB25" s="264"/>
      <c r="BC25" s="265"/>
      <c r="BD25" s="266"/>
      <c r="BE25" s="267">
        <f t="shared" si="49"/>
        <v>0</v>
      </c>
      <c r="BF25" s="260">
        <f>+(IF(OR($B25=0,$C25=0,$D25=0,$BA$2&gt;$OE$1),0,IF(OR(BA25=0,BC25=0,BD25=0),0,MIN((VLOOKUP($D25,SALERYCODE,3,0))*(IF($D25=6,BD25,BC25))*((MIN((VLOOKUP($D25,SALERYCODE,5,0)),(IF($D25=6,BC25,BD25))))),MIN((VLOOKUP($D25,SALERYCODE,3,0)),(BA25+BB25))*(IF($D25=6,BD25,((MIN((VLOOKUP($D25,SALERYCODE,5,0)),BD25)))))))))/IF(AND($D25=2,'ראשי-פרטים כלליים וריכוז הוצאות'!$D$68&lt;&gt;4),1.2,1)</f>
        <v>0</v>
      </c>
      <c r="BG25" s="263"/>
      <c r="BH25" s="264"/>
      <c r="BI25" s="265"/>
      <c r="BJ25" s="266"/>
      <c r="BK25" s="267">
        <f t="shared" si="50"/>
        <v>0</v>
      </c>
      <c r="BL25" s="260">
        <f>+(IF(OR($B25=0,$C25=0,$D25=0,$BG$2&gt;$OE$1),0,IF(OR(BG25=0,BI25=0,BJ25=0),0,MIN((VLOOKUP($D25,SALERYCODE,3,0))*(IF($D25=6,BJ25,BI25))*((MIN((VLOOKUP($D25,SALERYCODE,5,0)),(IF($D25=6,BI25,BJ25))))),MIN((VLOOKUP($D25,SALERYCODE,3,0)),(BG25+BH25))*(IF($D25=6,BJ25,((MIN((VLOOKUP($D25,SALERYCODE,5,0)),BJ25)))))))))/IF(AND($D25=2,'ראשי-פרטים כלליים וריכוז הוצאות'!$D$68&lt;&gt;4),1.2,1)</f>
        <v>0</v>
      </c>
      <c r="BM25" s="263"/>
      <c r="BN25" s="264"/>
      <c r="BO25" s="265"/>
      <c r="BP25" s="266"/>
      <c r="BQ25" s="267">
        <f t="shared" si="51"/>
        <v>0</v>
      </c>
      <c r="BR25" s="260">
        <f>+(IF(OR($B25=0,$C25=0,$D25=0,$BM$2&gt;$OE$1),0,IF(OR(BM25=0,BO25=0,BP25=0),0,MIN((VLOOKUP($D25,SALERYCODE,3,0))*(IF($D25=6,BP25,BO25))*((MIN((VLOOKUP($D25,SALERYCODE,5,0)),(IF($D25=6,BO25,BP25))))),MIN((VLOOKUP($D25,SALERYCODE,3,0)),(BM25+BN25))*(IF($D25=6,BP25,((MIN((VLOOKUP($D25,SALERYCODE,5,0)),BP25)))))))))/IF(AND($D25=2,'ראשי-פרטים כלליים וריכוז הוצאות'!$D$68&lt;&gt;4),1.2,1)</f>
        <v>0</v>
      </c>
      <c r="BS25" s="263"/>
      <c r="BT25" s="264"/>
      <c r="BU25" s="265"/>
      <c r="BV25" s="266"/>
      <c r="BW25" s="267">
        <f t="shared" si="52"/>
        <v>0</v>
      </c>
      <c r="BX25" s="260">
        <f>+(IF(OR($B25=0,$C25=0,$D25=0,$BS$2&gt;$OE$1),0,IF(OR(BS25=0,BU25=0,BV25=0),0,MIN((VLOOKUP($D25,SALERYCODE,3,0))*(IF($D25=6,BV25,BU25))*((MIN((VLOOKUP($D25,SALERYCODE,5,0)),(IF($D25=6,BU25,BV25))))),MIN((VLOOKUP($D25,SALERYCODE,3,0)),(BS25+BT25))*(IF($D25=6,BV25,((MIN((VLOOKUP($D25,SALERYCODE,5,0)),BV25)))))))))/IF(AND($D25=2,'ראשי-פרטים כלליים וריכוז הוצאות'!$D$68&lt;&gt;4),1.2,1)</f>
        <v>0</v>
      </c>
      <c r="BY25" s="263"/>
      <c r="BZ25" s="264"/>
      <c r="CA25" s="265"/>
      <c r="CB25" s="266"/>
      <c r="CC25" s="267">
        <f t="shared" si="53"/>
        <v>0</v>
      </c>
      <c r="CD25" s="260">
        <f>+(IF(OR($B25=0,$C25=0,$D25=0,$BY$2&gt;$OE$1),0,IF(OR(BY25=0,CA25=0,CB25=0),0,MIN((VLOOKUP($D25,SALERYCODE,3,0))*(IF($D25=6,CB25,CA25))*((MIN((VLOOKUP($D25,SALERYCODE,5,0)),(IF($D25=6,CA25,CB25))))),MIN((VLOOKUP($D25,SALERYCODE,3,0)),(BY25+BZ25))*(IF($D25=6,CB25,((MIN((VLOOKUP($D25,SALERYCODE,5,0)),CB25)))))))))/IF(AND($D25=2,'ראשי-פרטים כלליים וריכוז הוצאות'!$D$68&lt;&gt;4),1.2,1)</f>
        <v>0</v>
      </c>
      <c r="CE25" s="263"/>
      <c r="CF25" s="264"/>
      <c r="CG25" s="265"/>
      <c r="CH25" s="266"/>
      <c r="CI25" s="267">
        <f t="shared" si="54"/>
        <v>0</v>
      </c>
      <c r="CJ25" s="260">
        <f>+(IF(OR($B25=0,$C25=0,$D25=0,$CE$2&gt;$OE$1),0,IF(OR(CE25=0,CG25=0,CH25=0),0,MIN((VLOOKUP($D25,SALERYCODE,3,0))*(IF($D25=6,CH25,CG25))*((MIN((VLOOKUP($D25,SALERYCODE,5,0)),(IF($D25=6,CG25,CH25))))),MIN((VLOOKUP($D25,SALERYCODE,3,0)),(CE25+CF25))*(IF($D25=6,CH25,((MIN((VLOOKUP($D25,SALERYCODE,5,0)),CH25)))))))))/IF(AND($D25=2,'ראשי-פרטים כלליים וריכוז הוצאות'!$D$68&lt;&gt;4),1.2,1)</f>
        <v>0</v>
      </c>
      <c r="CK25" s="263"/>
      <c r="CL25" s="264"/>
      <c r="CM25" s="265"/>
      <c r="CN25" s="266"/>
      <c r="CO25" s="267">
        <f t="shared" si="55"/>
        <v>0</v>
      </c>
      <c r="CP25" s="260">
        <f>+(IF(OR($B25=0,$C25=0,$D25=0,$CK$2&gt;$OE$1),0,IF(OR(CK25=0,CM25=0,CN25=0),0,MIN((VLOOKUP($D25,SALERYCODE,3,0))*(IF($D25=6,CN25,CM25))*((MIN((VLOOKUP($D25,SALERYCODE,5,0)),(IF($D25=6,CM25,CN25))))),MIN((VLOOKUP($D25,SALERYCODE,3,0)),(CK25+CL25))*(IF($D25=6,CN25,((MIN((VLOOKUP($D25,SALERYCODE,5,0)),CN25)))))))))/IF(AND($D25=2,'ראשי-פרטים כלליים וריכוז הוצאות'!$D$68&lt;&gt;4),1.2,1)</f>
        <v>0</v>
      </c>
      <c r="CQ25" s="263"/>
      <c r="CR25" s="264"/>
      <c r="CS25" s="265"/>
      <c r="CT25" s="266"/>
      <c r="CU25" s="267">
        <f t="shared" si="56"/>
        <v>0</v>
      </c>
      <c r="CV25" s="260">
        <f>+(IF(OR($B25=0,$C25=0,$D25=0,$CQ$2&gt;$OE$1),0,IF(OR(CQ25=0,CS25=0,CT25=0),0,MIN((VLOOKUP($D25,SALERYCODE,3,0))*(IF($D25=6,CT25,CS25))*((MIN((VLOOKUP($D25,SALERYCODE,5,0)),(IF($D25=6,CS25,CT25))))),MIN((VLOOKUP($D25,SALERYCODE,3,0)),(CQ25+CR25))*(IF($D25=6,CT25,((MIN((VLOOKUP($D25,SALERYCODE,5,0)),CT25)))))))))/IF(AND($D25=2,'ראשי-פרטים כלליים וריכוז הוצאות'!$D$68&lt;&gt;4),1.2,1)</f>
        <v>0</v>
      </c>
      <c r="CW25" s="263"/>
      <c r="CX25" s="264"/>
      <c r="CY25" s="265"/>
      <c r="CZ25" s="266"/>
      <c r="DA25" s="267">
        <f t="shared" si="57"/>
        <v>0</v>
      </c>
      <c r="DB25" s="260">
        <f>+(IF(OR($B25=0,$C25=0,$D25=0,$CW$2&gt;$OE$1),0,IF(OR(CW25=0,CY25=0,CZ25=0),0,MIN((VLOOKUP($D25,SALERYCODE,3,0))*(IF($D25=6,CZ25,CY25))*((MIN((VLOOKUP($D25,SALERYCODE,5,0)),(IF($D25=6,CY25,CZ25))))),MIN((VLOOKUP($D25,SALERYCODE,3,0)),(CW25+CX25))*(IF($D25=6,CZ25,((MIN((VLOOKUP($D25,SALERYCODE,5,0)),CZ25)))))))))/IF(AND($D25=2,'ראשי-פרטים כלליים וריכוז הוצאות'!$D$68&lt;&gt;4),1.2,1)</f>
        <v>0</v>
      </c>
      <c r="DC25" s="263"/>
      <c r="DD25" s="264"/>
      <c r="DE25" s="265"/>
      <c r="DF25" s="266"/>
      <c r="DG25" s="267">
        <f t="shared" si="58"/>
        <v>0</v>
      </c>
      <c r="DH25" s="260">
        <f>+(IF(OR($B25=0,$C25=0,$D25=0,$DC$2&gt;$OE$1),0,IF(OR(DC25=0,DE25=0,DF25=0),0,MIN((VLOOKUP($D25,SALERYCODE,3,0))*(IF($D25=6,DF25,DE25))*((MIN((VLOOKUP($D25,SALERYCODE,5,0)),(IF($D25=6,DE25,DF25))))),MIN((VLOOKUP($D25,SALERYCODE,3,0)),(DC25+DD25))*(IF($D25=6,DF25,((MIN((VLOOKUP($D25,SALERYCODE,5,0)),DF25)))))))))/IF(AND($D25=2,'ראשי-פרטים כלליים וריכוז הוצאות'!$D$68&lt;&gt;4),1.2,1)</f>
        <v>0</v>
      </c>
      <c r="DI25" s="263"/>
      <c r="DJ25" s="264"/>
      <c r="DK25" s="265"/>
      <c r="DL25" s="266"/>
      <c r="DM25" s="267">
        <f t="shared" si="59"/>
        <v>0</v>
      </c>
      <c r="DN25" s="260">
        <f>+(IF(OR($B25=0,$C25=0,$D25=0,$DC$2&gt;$OE$1),0,IF(OR(DI25=0,DK25=0,DL25=0),0,MIN((VLOOKUP($D25,SALERYCODE,3,0))*(IF($D25=6,DL25,DK25))*((MIN((VLOOKUP($D25,SALERYCODE,5,0)),(IF($D25=6,DK25,DL25))))),MIN((VLOOKUP($D25,SALERYCODE,3,0)),(DI25+DJ25))*(IF($D25=6,DL25,((MIN((VLOOKUP($D25,SALERYCODE,5,0)),DL25)))))))))/IF(AND($D25=2,'ראשי-פרטים כלליים וריכוז הוצאות'!$D$68&lt;&gt;4),1.2,1)</f>
        <v>0</v>
      </c>
      <c r="DO25" s="263"/>
      <c r="DP25" s="264"/>
      <c r="DQ25" s="265"/>
      <c r="DR25" s="266"/>
      <c r="DS25" s="267">
        <f t="shared" si="60"/>
        <v>0</v>
      </c>
      <c r="DT25" s="260">
        <f>+(IF(OR($B25=0,$C25=0,$D25=0,$DC$2&gt;$OE$1),0,IF(OR(DO25=0,DQ25=0,DR25=0),0,MIN((VLOOKUP($D25,SALERYCODE,3,0))*(IF($D25=6,DR25,DQ25))*((MIN((VLOOKUP($D25,SALERYCODE,5,0)),(IF($D25=6,DQ25,DR25))))),MIN((VLOOKUP($D25,SALERYCODE,3,0)),(DO25+DP25))*(IF($D25=6,DR25,((MIN((VLOOKUP($D25,SALERYCODE,5,0)),DR25)))))))))/IF(AND($D25=2,'ראשי-פרטים כלליים וריכוז הוצאות'!$D$68&lt;&gt;4),1.2,1)</f>
        <v>0</v>
      </c>
      <c r="DU25" s="263"/>
      <c r="DV25" s="264"/>
      <c r="DW25" s="265"/>
      <c r="DX25" s="266"/>
      <c r="DY25" s="267">
        <f t="shared" si="61"/>
        <v>0</v>
      </c>
      <c r="DZ25" s="260">
        <f>+(IF(OR($B25=0,$C25=0,$D25=0,$DC$2&gt;$OE$1),0,IF(OR(DU25=0,DW25=0,DX25=0),0,MIN((VLOOKUP($D25,SALERYCODE,3,0))*(IF($D25=6,DX25,DW25))*((MIN((VLOOKUP($D25,SALERYCODE,5,0)),(IF($D25=6,DW25,DX25))))),MIN((VLOOKUP($D25,SALERYCODE,3,0)),(DU25+DV25))*(IF($D25=6,DX25,((MIN((VLOOKUP($D25,SALERYCODE,5,0)),DX25)))))))))/IF(AND($D25=2,'ראשי-פרטים כלליים וריכוז הוצאות'!$D$68&lt;&gt;4),1.2,1)</f>
        <v>0</v>
      </c>
      <c r="EA25" s="263"/>
      <c r="EB25" s="264"/>
      <c r="EC25" s="265"/>
      <c r="ED25" s="266"/>
      <c r="EE25" s="267">
        <f t="shared" si="62"/>
        <v>0</v>
      </c>
      <c r="EF25" s="260">
        <f>+(IF(OR($B25=0,$C25=0,$D25=0,$DC$2&gt;$OE$1),0,IF(OR(EA25=0,EC25=0,ED25=0),0,MIN((VLOOKUP($D25,SALERYCODE,3,0))*(IF($D25=6,ED25,EC25))*((MIN((VLOOKUP($D25,SALERYCODE,5,0)),(IF($D25=6,EC25,ED25))))),MIN((VLOOKUP($D25,SALERYCODE,3,0)),(EA25+EB25))*(IF($D25=6,ED25,((MIN((VLOOKUP($D25,SALERYCODE,5,0)),ED25)))))))))/IF(AND($D25=2,'ראשי-פרטים כלליים וריכוז הוצאות'!$D$68&lt;&gt;4),1.2,1)</f>
        <v>0</v>
      </c>
      <c r="EG25" s="263"/>
      <c r="EH25" s="264"/>
      <c r="EI25" s="265"/>
      <c r="EJ25" s="266"/>
      <c r="EK25" s="267">
        <f t="shared" si="63"/>
        <v>0</v>
      </c>
      <c r="EL25" s="260">
        <f>+(IF(OR($B25=0,$C25=0,$D25=0,$DC$2&gt;$OE$1),0,IF(OR(EG25=0,EI25=0,EJ25=0),0,MIN((VLOOKUP($D25,SALERYCODE,3,0))*(IF($D25=6,EJ25,EI25))*((MIN((VLOOKUP($D25,SALERYCODE,5,0)),(IF($D25=6,EI25,EJ25))))),MIN((VLOOKUP($D25,SALERYCODE,3,0)),(EG25+EH25))*(IF($D25=6,EJ25,((MIN((VLOOKUP($D25,SALERYCODE,5,0)),EJ25)))))))))/IF(AND($D25=2,'ראשי-פרטים כלליים וריכוז הוצאות'!$D$68&lt;&gt;4),1.2,1)</f>
        <v>0</v>
      </c>
      <c r="EM25" s="263"/>
      <c r="EN25" s="264"/>
      <c r="EO25" s="265"/>
      <c r="EP25" s="266"/>
      <c r="EQ25" s="267">
        <f t="shared" si="64"/>
        <v>0</v>
      </c>
      <c r="ER25" s="260">
        <f>+(IF(OR($B25=0,$C25=0,$D25=0,$DC$2&gt;$OE$1),0,IF(OR(EM25=0,EO25=0,EP25=0),0,MIN((VLOOKUP($D25,SALERYCODE,3,0))*(IF($D25=6,EP25,EO25))*((MIN((VLOOKUP($D25,SALERYCODE,5,0)),(IF($D25=6,EO25,EP25))))),MIN((VLOOKUP($D25,SALERYCODE,3,0)),(EM25+EN25))*(IF($D25=6,EP25,((MIN((VLOOKUP($D25,SALERYCODE,5,0)),EP25)))))))))/IF(AND($D25=2,'ראשי-פרטים כלליים וריכוז הוצאות'!$D$68&lt;&gt;4),1.2,1)</f>
        <v>0</v>
      </c>
      <c r="ES25" s="263"/>
      <c r="ET25" s="264"/>
      <c r="EU25" s="265"/>
      <c r="EV25" s="266"/>
      <c r="EW25" s="267">
        <f t="shared" si="65"/>
        <v>0</v>
      </c>
      <c r="EX25" s="260">
        <f>+(IF(OR($B25=0,$C25=0,$D25=0,$DC$2&gt;$OE$1),0,IF(OR(ES25=0,EU25=0,EV25=0),0,MIN((VLOOKUP($D25,SALERYCODE,3,0))*(IF($D25=6,EV25,EU25))*((MIN((VLOOKUP($D25,SALERYCODE,5,0)),(IF($D25=6,EU25,EV25))))),MIN((VLOOKUP($D25,SALERYCODE,3,0)),(ES25+ET25))*(IF($D25=6,EV25,((MIN((VLOOKUP($D25,SALERYCODE,5,0)),EV25)))))))))/IF(AND($D25=2,'ראשי-פרטים כלליים וריכוז הוצאות'!$D$68&lt;&gt;4),1.2,1)</f>
        <v>0</v>
      </c>
      <c r="EY25" s="263"/>
      <c r="EZ25" s="264"/>
      <c r="FA25" s="265"/>
      <c r="FB25" s="266"/>
      <c r="FC25" s="267">
        <f t="shared" si="66"/>
        <v>0</v>
      </c>
      <c r="FD25" s="260">
        <f>+(IF(OR($B25=0,$C25=0,$D25=0,$DC$2&gt;$OE$1),0,IF(OR(EY25=0,FA25=0,FB25=0),0,MIN((VLOOKUP($D25,SALERYCODE,3,0))*(IF($D25=6,FB25,FA25))*((MIN((VLOOKUP($D25,SALERYCODE,5,0)),(IF($D25=6,FA25,FB25))))),MIN((VLOOKUP($D25,SALERYCODE,3,0)),(EY25+EZ25))*(IF($D25=6,FB25,((MIN((VLOOKUP($D25,SALERYCODE,5,0)),FB25)))))))))/IF(AND($D25=2,'ראשי-פרטים כלליים וריכוז הוצאות'!$D$68&lt;&gt;4),1.2,1)</f>
        <v>0</v>
      </c>
      <c r="FE25" s="263"/>
      <c r="FF25" s="264"/>
      <c r="FG25" s="265"/>
      <c r="FH25" s="266"/>
      <c r="FI25" s="267">
        <f t="shared" si="67"/>
        <v>0</v>
      </c>
      <c r="FJ25" s="260">
        <f>+(IF(OR($B25=0,$C25=0,$D25=0,$DC$2&gt;$OE$1),0,IF(OR(FE25=0,FG25=0,FH25=0),0,MIN((VLOOKUP($D25,SALERYCODE,3,0))*(IF($D25=6,FH25,FG25))*((MIN((VLOOKUP($D25,SALERYCODE,5,0)),(IF($D25=6,FG25,FH25))))),MIN((VLOOKUP($D25,SALERYCODE,3,0)),(FE25+FF25))*(IF($D25=6,FH25,((MIN((VLOOKUP($D25,SALERYCODE,5,0)),FH25)))))))))/IF(AND($D25=2,'ראשי-פרטים כלליים וריכוז הוצאות'!$D$68&lt;&gt;4),1.2,1)</f>
        <v>0</v>
      </c>
      <c r="FK25" s="263"/>
      <c r="FL25" s="264"/>
      <c r="FM25" s="265"/>
      <c r="FN25" s="266"/>
      <c r="FO25" s="267">
        <f t="shared" si="68"/>
        <v>0</v>
      </c>
      <c r="FP25" s="260">
        <f>+(IF(OR($B25=0,$C25=0,$D25=0,$DC$2&gt;$OE$1),0,IF(OR(FK25=0,FM25=0,FN25=0),0,MIN((VLOOKUP($D25,SALERYCODE,3,0))*(IF($D25=6,FN25,FM25))*((MIN((VLOOKUP($D25,SALERYCODE,5,0)),(IF($D25=6,FM25,FN25))))),MIN((VLOOKUP($D25,SALERYCODE,3,0)),(FK25+FL25))*(IF($D25=6,FN25,((MIN((VLOOKUP($D25,SALERYCODE,5,0)),FN25)))))))))/IF(AND($D25=2,'ראשי-פרטים כלליים וריכוז הוצאות'!$D$68&lt;&gt;4),1.2,1)</f>
        <v>0</v>
      </c>
      <c r="FQ25" s="263"/>
      <c r="FR25" s="264"/>
      <c r="FS25" s="265"/>
      <c r="FT25" s="266"/>
      <c r="FU25" s="267">
        <f t="shared" si="69"/>
        <v>0</v>
      </c>
      <c r="FV25" s="260">
        <f>+(IF(OR($B25=0,$C25=0,$D25=0,$DC$2&gt;$OE$1),0,IF(OR(FQ25=0,FS25=0,FT25=0),0,MIN((VLOOKUP($D25,SALERYCODE,3,0))*(IF($D25=6,FT25,FS25))*((MIN((VLOOKUP($D25,SALERYCODE,5,0)),(IF($D25=6,FS25,FT25))))),MIN((VLOOKUP($D25,SALERYCODE,3,0)),(FQ25+FR25))*(IF($D25=6,FT25,((MIN((VLOOKUP($D25,SALERYCODE,5,0)),FT25)))))))))/IF(AND($D25=2,'ראשי-פרטים כלליים וריכוז הוצאות'!$D$68&lt;&gt;4),1.2,1)</f>
        <v>0</v>
      </c>
      <c r="FW25" s="263"/>
      <c r="FX25" s="264"/>
      <c r="FY25" s="265"/>
      <c r="FZ25" s="266"/>
      <c r="GA25" s="267">
        <f t="shared" si="70"/>
        <v>0</v>
      </c>
      <c r="GB25" s="260">
        <f>+(IF(OR($B25=0,$C25=0,$D25=0,$DC$2&gt;$OE$1),0,IF(OR(FW25=0,FY25=0,FZ25=0),0,MIN((VLOOKUP($D25,SALERYCODE,3,0))*(IF($D25=6,FZ25,FY25))*((MIN((VLOOKUP($D25,SALERYCODE,5,0)),(IF($D25=6,FY25,FZ25))))),MIN((VLOOKUP($D25,SALERYCODE,3,0)),(FW25+FX25))*(IF($D25=6,FZ25,((MIN((VLOOKUP($D25,SALERYCODE,5,0)),FZ25)))))))))/IF(AND($D25=2,'ראשי-פרטים כלליים וריכוז הוצאות'!$D$68&lt;&gt;4),1.2,1)</f>
        <v>0</v>
      </c>
      <c r="GC25" s="263"/>
      <c r="GD25" s="264"/>
      <c r="GE25" s="265"/>
      <c r="GF25" s="266"/>
      <c r="GG25" s="267">
        <f t="shared" si="71"/>
        <v>0</v>
      </c>
      <c r="GH25" s="260">
        <f>+(IF(OR($B25=0,$C25=0,$D25=0,$DC$2&gt;$OE$1),0,IF(OR(GC25=0,GE25=0,GF25=0),0,MIN((VLOOKUP($D25,SALERYCODE,3,0))*(IF($D25=6,GF25,GE25))*((MIN((VLOOKUP($D25,SALERYCODE,5,0)),(IF($D25=6,GE25,GF25))))),MIN((VLOOKUP($D25,SALERYCODE,3,0)),(GC25+GD25))*(IF($D25=6,GF25,((MIN((VLOOKUP($D25,SALERYCODE,5,0)),GF25)))))))))/IF(AND($D25=2,'ראשי-פרטים כלליים וריכוז הוצאות'!$D$68&lt;&gt;4),1.2,1)</f>
        <v>0</v>
      </c>
      <c r="GI25" s="263"/>
      <c r="GJ25" s="264"/>
      <c r="GK25" s="265"/>
      <c r="GL25" s="266"/>
      <c r="GM25" s="267">
        <f t="shared" si="72"/>
        <v>0</v>
      </c>
      <c r="GN25" s="260">
        <f>+(IF(OR($B25=0,$C25=0,$D25=0,$DC$2&gt;$OE$1),0,IF(OR(GI25=0,GK25=0,GL25=0),0,MIN((VLOOKUP($D25,SALERYCODE,3,0))*(IF($D25=6,GL25,GK25))*((MIN((VLOOKUP($D25,SALERYCODE,5,0)),(IF($D25=6,GK25,GL25))))),MIN((VLOOKUP($D25,SALERYCODE,3,0)),(GI25+GJ25))*(IF($D25=6,GL25,((MIN((VLOOKUP($D25,SALERYCODE,5,0)),GL25)))))))))/IF(AND($D25=2,'ראשי-פרטים כלליים וריכוז הוצאות'!$D$68&lt;&gt;4),1.2,1)</f>
        <v>0</v>
      </c>
      <c r="GO25" s="263"/>
      <c r="GP25" s="264"/>
      <c r="GQ25" s="265"/>
      <c r="GR25" s="266"/>
      <c r="GS25" s="267">
        <f t="shared" si="73"/>
        <v>0</v>
      </c>
      <c r="GT25" s="260">
        <f>+(IF(OR($B25=0,$C25=0,$D25=0,$DC$2&gt;$OE$1),0,IF(OR(GO25=0,GQ25=0,GR25=0),0,MIN((VLOOKUP($D25,SALERYCODE,3,0))*(IF($D25=6,GR25,GQ25))*((MIN((VLOOKUP($D25,SALERYCODE,5,0)),(IF($D25=6,GQ25,GR25))))),MIN((VLOOKUP($D25,SALERYCODE,3,0)),(GO25+GP25))*(IF($D25=6,GR25,((MIN((VLOOKUP($D25,SALERYCODE,5,0)),GR25)))))))))/IF(AND($D25=2,'ראשי-פרטים כלליים וריכוז הוצאות'!$D$68&lt;&gt;4),1.2,1)</f>
        <v>0</v>
      </c>
      <c r="GU25" s="263"/>
      <c r="GV25" s="264"/>
      <c r="GW25" s="265"/>
      <c r="GX25" s="266"/>
      <c r="GY25" s="267">
        <f t="shared" si="74"/>
        <v>0</v>
      </c>
      <c r="GZ25" s="260">
        <f>+(IF(OR($B25=0,$C25=0,$D25=0,$DC$2&gt;$OE$1),0,IF(OR(GU25=0,GW25=0,GX25=0),0,MIN((VLOOKUP($D25,SALERYCODE,3,0))*(IF($D25=6,GX25,GW25))*((MIN((VLOOKUP($D25,SALERYCODE,5,0)),(IF($D25=6,GW25,GX25))))),MIN((VLOOKUP($D25,SALERYCODE,3,0)),(GU25+GV25))*(IF($D25=6,GX25,((MIN((VLOOKUP($D25,SALERYCODE,5,0)),GX25)))))))))/IF(AND($D25=2,'ראשי-פרטים כלליים וריכוז הוצאות'!$D$68&lt;&gt;4),1.2,1)</f>
        <v>0</v>
      </c>
      <c r="HA25" s="263"/>
      <c r="HB25" s="264"/>
      <c r="HC25" s="265"/>
      <c r="HD25" s="266"/>
      <c r="HE25" s="267">
        <f t="shared" si="75"/>
        <v>0</v>
      </c>
      <c r="HF25" s="260">
        <f>+(IF(OR($B25=0,$C25=0,$D25=0,$DC$2&gt;$OE$1),0,IF(OR(HA25=0,HC25=0,HD25=0),0,MIN((VLOOKUP($D25,SALERYCODE,3,0))*(IF($D25=6,HD25,HC25))*((MIN((VLOOKUP($D25,SALERYCODE,5,0)),(IF($D25=6,HC25,HD25))))),MIN((VLOOKUP($D25,SALERYCODE,3,0)),(HA25+HB25))*(IF($D25=6,HD25,((MIN((VLOOKUP($D25,SALERYCODE,5,0)),HD25)))))))))/IF(AND($D25=2,'ראשי-פרטים כלליים וריכוז הוצאות'!$D$68&lt;&gt;4),1.2,1)</f>
        <v>0</v>
      </c>
      <c r="HG25" s="263"/>
      <c r="HH25" s="264"/>
      <c r="HI25" s="265"/>
      <c r="HJ25" s="266"/>
      <c r="HK25" s="267">
        <f t="shared" si="76"/>
        <v>0</v>
      </c>
      <c r="HL25" s="260">
        <f>+(IF(OR($B25=0,$C25=0,$D25=0,$DC$2&gt;$OE$1),0,IF(OR(HG25=0,HI25=0,HJ25=0),0,MIN((VLOOKUP($D25,SALERYCODE,3,0))*(IF($D25=6,HJ25,HI25))*((MIN((VLOOKUP($D25,SALERYCODE,5,0)),(IF($D25=6,HI25,HJ25))))),MIN((VLOOKUP($D25,SALERYCODE,3,0)),(HG25+HH25))*(IF($D25=6,HJ25,((MIN((VLOOKUP($D25,SALERYCODE,5,0)),HJ25)))))))))/IF(AND($D25=2,'ראשי-פרטים כלליים וריכוז הוצאות'!$D$68&lt;&gt;4),1.2,1)</f>
        <v>0</v>
      </c>
      <c r="HM25" s="263"/>
      <c r="HN25" s="264"/>
      <c r="HO25" s="265"/>
      <c r="HP25" s="266"/>
      <c r="HQ25" s="267">
        <f t="shared" si="77"/>
        <v>0</v>
      </c>
      <c r="HR25" s="260">
        <f>+(IF(OR($B25=0,$C25=0,$D25=0,$DC$2&gt;$OE$1),0,IF(OR(HM25=0,HO25=0,HP25=0),0,MIN((VLOOKUP($D25,SALERYCODE,3,0))*(IF($D25=6,HP25,HO25))*((MIN((VLOOKUP($D25,SALERYCODE,5,0)),(IF($D25=6,HO25,HP25))))),MIN((VLOOKUP($D25,SALERYCODE,3,0)),(HM25+HN25))*(IF($D25=6,HP25,((MIN((VLOOKUP($D25,SALERYCODE,5,0)),HP25)))))))))/IF(AND($D25=2,'ראשי-פרטים כלליים וריכוז הוצאות'!$D$68&lt;&gt;4),1.2,1)</f>
        <v>0</v>
      </c>
      <c r="HS25" s="263"/>
      <c r="HT25" s="264"/>
      <c r="HU25" s="265"/>
      <c r="HV25" s="266"/>
      <c r="HW25" s="267">
        <f t="shared" si="78"/>
        <v>0</v>
      </c>
      <c r="HX25" s="260">
        <f>+(IF(OR($B25=0,$C25=0,$D25=0,$DC$2&gt;$OE$1),0,IF(OR(HS25=0,HU25=0,HV25=0),0,MIN((VLOOKUP($D25,SALERYCODE,3,0))*(IF($D25=6,HV25,HU25))*((MIN((VLOOKUP($D25,SALERYCODE,5,0)),(IF($D25=6,HU25,HV25))))),MIN((VLOOKUP($D25,SALERYCODE,3,0)),(HS25+HT25))*(IF($D25=6,HV25,((MIN((VLOOKUP($D25,SALERYCODE,5,0)),HV25)))))))))/IF(AND($D25=2,'ראשי-פרטים כלליים וריכוז הוצאות'!$D$68&lt;&gt;4),1.2,1)</f>
        <v>0</v>
      </c>
      <c r="HY25" s="263"/>
      <c r="HZ25" s="264"/>
      <c r="IA25" s="265"/>
      <c r="IB25" s="266"/>
      <c r="IC25" s="267">
        <f t="shared" si="79"/>
        <v>0</v>
      </c>
      <c r="ID25" s="260">
        <f>+(IF(OR($B25=0,$C25=0,$D25=0,$DC$2&gt;$OE$1),0,IF(OR(HY25=0,IA25=0,IB25=0),0,MIN((VLOOKUP($D25,SALERYCODE,3,0))*(IF($D25=6,IB25,IA25))*((MIN((VLOOKUP($D25,SALERYCODE,5,0)),(IF($D25=6,IA25,IB25))))),MIN((VLOOKUP($D25,SALERYCODE,3,0)),(HY25+HZ25))*(IF($D25=6,IB25,((MIN((VLOOKUP($D25,SALERYCODE,5,0)),IB25)))))))))/IF(AND($D25=2,'ראשי-פרטים כלליים וריכוז הוצאות'!$D$68&lt;&gt;4),1.2,1)</f>
        <v>0</v>
      </c>
      <c r="IE25" s="263"/>
      <c r="IF25" s="264"/>
      <c r="IG25" s="265"/>
      <c r="IH25" s="266"/>
      <c r="II25" s="267">
        <f t="shared" si="80"/>
        <v>0</v>
      </c>
      <c r="IJ25" s="260">
        <f>+(IF(OR($B25=0,$C25=0,$D25=0,$DC$2&gt;$OE$1),0,IF(OR(IE25=0,IG25=0,IH25=0),0,MIN((VLOOKUP($D25,SALERYCODE,3,0))*(IF($D25=6,IH25,IG25))*((MIN((VLOOKUP($D25,SALERYCODE,5,0)),(IF($D25=6,IG25,IH25))))),MIN((VLOOKUP($D25,SALERYCODE,3,0)),(IE25+IF25))*(IF($D25=6,IH25,((MIN((VLOOKUP($D25,SALERYCODE,5,0)),IH25)))))))))/IF(AND($D25=2,'ראשי-פרטים כלליים וריכוז הוצאות'!$D$68&lt;&gt;4),1.2,1)</f>
        <v>0</v>
      </c>
      <c r="IK25" s="263"/>
      <c r="IL25" s="264"/>
      <c r="IM25" s="265"/>
      <c r="IN25" s="266"/>
      <c r="IO25" s="267">
        <f t="shared" si="81"/>
        <v>0</v>
      </c>
      <c r="IP25" s="260">
        <f>+(IF(OR($B25=0,$C25=0,$D25=0,$DC$2&gt;$OE$1),0,IF(OR(IK25=0,IM25=0,IN25=0),0,MIN((VLOOKUP($D25,SALERYCODE,3,0))*(IF($D25=6,IN25,IM25))*((MIN((VLOOKUP($D25,SALERYCODE,5,0)),(IF($D25=6,IM25,IN25))))),MIN((VLOOKUP($D25,SALERYCODE,3,0)),(IK25+IL25))*(IF($D25=6,IN25,((MIN((VLOOKUP($D25,SALERYCODE,5,0)),IN25)))))))))/IF(AND($D25=2,'ראשי-פרטים כלליים וריכוז הוצאות'!$D$68&lt;&gt;4),1.2,1)</f>
        <v>0</v>
      </c>
      <c r="IQ25" s="263"/>
      <c r="IR25" s="264"/>
      <c r="IS25" s="265"/>
      <c r="IT25" s="266"/>
      <c r="IU25" s="267">
        <f t="shared" si="82"/>
        <v>0</v>
      </c>
      <c r="IV25" s="260">
        <f>+(IF(OR($B25=0,$C25=0,$D25=0,$DC$2&gt;$OE$1),0,IF(OR(IQ25=0,IS25=0,IT25=0),0,MIN((VLOOKUP($D25,SALERYCODE,3,0))*(IF($D25=6,IT25,IS25))*((MIN((VLOOKUP($D25,SALERYCODE,5,0)),(IF($D25=6,IS25,IT25))))),MIN((VLOOKUP($D25,SALERYCODE,3,0)),(IQ25+IR25))*(IF($D25=6,IT25,((MIN((VLOOKUP($D25,SALERYCODE,5,0)),IT25)))))))))/IF(AND($D25=2,'ראשי-פרטים כלליים וריכוז הוצאות'!$D$68&lt;&gt;4),1.2,1)</f>
        <v>0</v>
      </c>
      <c r="IW25" s="263"/>
      <c r="IX25" s="264"/>
      <c r="IY25" s="265"/>
      <c r="IZ25" s="266"/>
      <c r="JA25" s="267">
        <f t="shared" si="83"/>
        <v>0</v>
      </c>
      <c r="JB25" s="260">
        <f>+(IF(OR($B25=0,$C25=0,$D25=0,$DC$2&gt;$OE$1),0,IF(OR(IW25=0,IY25=0,IZ25=0),0,MIN((VLOOKUP($D25,SALERYCODE,3,0))*(IF($D25=6,IZ25,IY25))*((MIN((VLOOKUP($D25,SALERYCODE,5,0)),(IF($D25=6,IY25,IZ25))))),MIN((VLOOKUP($D25,SALERYCODE,3,0)),(IW25+IX25))*(IF($D25=6,IZ25,((MIN((VLOOKUP($D25,SALERYCODE,5,0)),IZ25)))))))))/IF(AND($D25=2,'ראשי-פרטים כלליים וריכוז הוצאות'!$D$68&lt;&gt;4),1.2,1)</f>
        <v>0</v>
      </c>
      <c r="JC25" s="263"/>
      <c r="JD25" s="264"/>
      <c r="JE25" s="265"/>
      <c r="JF25" s="266"/>
      <c r="JG25" s="267">
        <f t="shared" si="84"/>
        <v>0</v>
      </c>
      <c r="JH25" s="260">
        <f>+(IF(OR($B25=0,$C25=0,$D25=0,$DC$2&gt;$OE$1),0,IF(OR(JC25=0,JE25=0,JF25=0),0,MIN((VLOOKUP($D25,SALERYCODE,3,0))*(IF($D25=6,JF25,JE25))*((MIN((VLOOKUP($D25,SALERYCODE,5,0)),(IF($D25=6,JE25,JF25))))),MIN((VLOOKUP($D25,SALERYCODE,3,0)),(JC25+JD25))*(IF($D25=6,JF25,((MIN((VLOOKUP($D25,SALERYCODE,5,0)),JF25)))))))))/IF(AND($D25=2,'ראשי-פרטים כלליים וריכוז הוצאות'!$D$68&lt;&gt;4),1.2,1)</f>
        <v>0</v>
      </c>
      <c r="JI25" s="263"/>
      <c r="JJ25" s="264"/>
      <c r="JK25" s="265"/>
      <c r="JL25" s="266"/>
      <c r="JM25" s="267">
        <f t="shared" si="85"/>
        <v>0</v>
      </c>
      <c r="JN25" s="260">
        <f>+(IF(OR($B25=0,$C25=0,$D25=0,$DC$2&gt;$OE$1),0,IF(OR(JI25=0,JK25=0,JL25=0),0,MIN((VLOOKUP($D25,SALERYCODE,3,0))*(IF($D25=6,JL25,JK25))*((MIN((VLOOKUP($D25,SALERYCODE,5,0)),(IF($D25=6,JK25,JL25))))),MIN((VLOOKUP($D25,SALERYCODE,3,0)),(JI25+JJ25))*(IF($D25=6,JL25,((MIN((VLOOKUP($D25,SALERYCODE,5,0)),JL25)))))))))/IF(AND($D25=2,'ראשי-פרטים כלליים וריכוז הוצאות'!$D$68&lt;&gt;4),1.2,1)</f>
        <v>0</v>
      </c>
      <c r="JO25" s="263"/>
      <c r="JP25" s="264"/>
      <c r="JQ25" s="265"/>
      <c r="JR25" s="266"/>
      <c r="JS25" s="267">
        <f t="shared" si="86"/>
        <v>0</v>
      </c>
      <c r="JT25" s="260">
        <f>+(IF(OR($B25=0,$C25=0,$D25=0,$DC$2&gt;$OE$1),0,IF(OR(JO25=0,JQ25=0,JR25=0),0,MIN((VLOOKUP($D25,SALERYCODE,3,0))*(IF($D25=6,JR25,JQ25))*((MIN((VLOOKUP($D25,SALERYCODE,5,0)),(IF($D25=6,JQ25,JR25))))),MIN((VLOOKUP($D25,SALERYCODE,3,0)),(JO25+JP25))*(IF($D25=6,JR25,((MIN((VLOOKUP($D25,SALERYCODE,5,0)),JR25)))))))))/IF(AND($D25=2,'ראשי-פרטים כלליים וריכוז הוצאות'!$D$68&lt;&gt;4),1.2,1)</f>
        <v>0</v>
      </c>
      <c r="JU25" s="263"/>
      <c r="JV25" s="264"/>
      <c r="JW25" s="265"/>
      <c r="JX25" s="266"/>
      <c r="JY25" s="267">
        <f t="shared" si="87"/>
        <v>0</v>
      </c>
      <c r="JZ25" s="260">
        <f>+(IF(OR($B25=0,$C25=0,$D25=0,$DC$2&gt;$OE$1),0,IF(OR(JU25=0,JW25=0,JX25=0),0,MIN((VLOOKUP($D25,SALERYCODE,3,0))*(IF($D25=6,JX25,JW25))*((MIN((VLOOKUP($D25,SALERYCODE,5,0)),(IF($D25=6,JW25,JX25))))),MIN((VLOOKUP($D25,SALERYCODE,3,0)),(JU25+JV25))*(IF($D25=6,JX25,((MIN((VLOOKUP($D25,SALERYCODE,5,0)),JX25)))))))))/IF(AND($D25=2,'ראשי-פרטים כלליים וריכוז הוצאות'!$D$68&lt;&gt;4),1.2,1)</f>
        <v>0</v>
      </c>
      <c r="KA25" s="263"/>
      <c r="KB25" s="264"/>
      <c r="KC25" s="265"/>
      <c r="KD25" s="266"/>
      <c r="KE25" s="267">
        <f t="shared" si="88"/>
        <v>0</v>
      </c>
      <c r="KF25" s="260">
        <f>+(IF(OR($B25=0,$C25=0,$D25=0,$DC$2&gt;$OE$1),0,IF(OR(KA25=0,KC25=0,KD25=0),0,MIN((VLOOKUP($D25,SALERYCODE,3,0))*(IF($D25=6,KD25,KC25))*((MIN((VLOOKUP($D25,SALERYCODE,5,0)),(IF($D25=6,KC25,KD25))))),MIN((VLOOKUP($D25,SALERYCODE,3,0)),(KA25+KB25))*(IF($D25=6,KD25,((MIN((VLOOKUP($D25,SALERYCODE,5,0)),KD25)))))))))/IF(AND($D25=2,'ראשי-פרטים כלליים וריכוז הוצאות'!$D$68&lt;&gt;4),1.2,1)</f>
        <v>0</v>
      </c>
      <c r="KG25" s="263"/>
      <c r="KH25" s="264"/>
      <c r="KI25" s="265"/>
      <c r="KJ25" s="266"/>
      <c r="KK25" s="267">
        <f t="shared" si="89"/>
        <v>0</v>
      </c>
      <c r="KL25" s="260">
        <f>+(IF(OR($B25=0,$C25=0,$D25=0,$DC$2&gt;$OE$1),0,IF(OR(KG25=0,KI25=0,KJ25=0),0,MIN((VLOOKUP($D25,SALERYCODE,3,0))*(IF($D25=6,KJ25,KI25))*((MIN((VLOOKUP($D25,SALERYCODE,5,0)),(IF($D25=6,KI25,KJ25))))),MIN((VLOOKUP($D25,SALERYCODE,3,0)),(KG25+KH25))*(IF($D25=6,KJ25,((MIN((VLOOKUP($D25,SALERYCODE,5,0)),KJ25)))))))))/IF(AND($D25=2,'ראשי-פרטים כלליים וריכוז הוצאות'!$D$68&lt;&gt;4),1.2,1)</f>
        <v>0</v>
      </c>
      <c r="KM25" s="263"/>
      <c r="KN25" s="264"/>
      <c r="KO25" s="265"/>
      <c r="KP25" s="266"/>
      <c r="KQ25" s="267">
        <f t="shared" si="90"/>
        <v>0</v>
      </c>
      <c r="KR25" s="260">
        <f>+(IF(OR($B25=0,$C25=0,$D25=0,$DC$2&gt;$OE$1),0,IF(OR(KM25=0,KO25=0,KP25=0),0,MIN((VLOOKUP($D25,SALERYCODE,3,0))*(IF($D25=6,KP25,KO25))*((MIN((VLOOKUP($D25,SALERYCODE,5,0)),(IF($D25=6,KO25,KP25))))),MIN((VLOOKUP($D25,SALERYCODE,3,0)),(KM25+KN25))*(IF($D25=6,KP25,((MIN((VLOOKUP($D25,SALERYCODE,5,0)),KP25)))))))))/IF(AND($D25=2,'ראשי-פרטים כלליים וריכוז הוצאות'!$D$68&lt;&gt;4),1.2,1)</f>
        <v>0</v>
      </c>
      <c r="KS25" s="263"/>
      <c r="KT25" s="264"/>
      <c r="KU25" s="265"/>
      <c r="KV25" s="266"/>
      <c r="KW25" s="267">
        <f t="shared" si="91"/>
        <v>0</v>
      </c>
      <c r="KX25" s="260">
        <f>+(IF(OR($B25=0,$C25=0,$D25=0,$DC$2&gt;$OE$1),0,IF(OR(KS25=0,KU25=0,KV25=0),0,MIN((VLOOKUP($D25,SALERYCODE,3,0))*(IF($D25=6,KV25,KU25))*((MIN((VLOOKUP($D25,SALERYCODE,5,0)),(IF($D25=6,KU25,KV25))))),MIN((VLOOKUP($D25,SALERYCODE,3,0)),(KS25+KT25))*(IF($D25=6,KV25,((MIN((VLOOKUP($D25,SALERYCODE,5,0)),KV25)))))))))/IF(AND($D25=2,'ראשי-פרטים כלליים וריכוז הוצאות'!$D$68&lt;&gt;4),1.2,1)</f>
        <v>0</v>
      </c>
      <c r="KY25" s="263"/>
      <c r="KZ25" s="264"/>
      <c r="LA25" s="265"/>
      <c r="LB25" s="266"/>
      <c r="LC25" s="267">
        <f t="shared" si="92"/>
        <v>0</v>
      </c>
      <c r="LD25" s="260">
        <f>+(IF(OR($B25=0,$C25=0,$D25=0,$DC$2&gt;$OE$1),0,IF(OR(KY25=0,LA25=0,LB25=0),0,MIN((VLOOKUP($D25,SALERYCODE,3,0))*(IF($D25=6,LB25,LA25))*((MIN((VLOOKUP($D25,SALERYCODE,5,0)),(IF($D25=6,LA25,LB25))))),MIN((VLOOKUP($D25,SALERYCODE,3,0)),(KY25+KZ25))*(IF($D25=6,LB25,((MIN((VLOOKUP($D25,SALERYCODE,5,0)),LB25)))))))))/IF(AND($D25=2,'ראשי-פרטים כלליים וריכוז הוצאות'!$D$68&lt;&gt;4),1.2,1)</f>
        <v>0</v>
      </c>
      <c r="LE25" s="263"/>
      <c r="LF25" s="264"/>
      <c r="LG25" s="265"/>
      <c r="LH25" s="266"/>
      <c r="LI25" s="267">
        <f t="shared" si="93"/>
        <v>0</v>
      </c>
      <c r="LJ25" s="260">
        <f>+(IF(OR($B25=0,$C25=0,$D25=0,$DC$2&gt;$OE$1),0,IF(OR(LE25=0,LG25=0,LH25=0),0,MIN((VLOOKUP($D25,SALERYCODE,3,0))*(IF($D25=6,LH25,LG25))*((MIN((VLOOKUP($D25,SALERYCODE,5,0)),(IF($D25=6,LG25,LH25))))),MIN((VLOOKUP($D25,SALERYCODE,3,0)),(LE25+LF25))*(IF($D25=6,LH25,((MIN((VLOOKUP($D25,SALERYCODE,5,0)),LH25)))))))))/IF(AND($D25=2,'ראשי-פרטים כלליים וריכוז הוצאות'!$D$68&lt;&gt;4),1.2,1)</f>
        <v>0</v>
      </c>
      <c r="LK25" s="263"/>
      <c r="LL25" s="264"/>
      <c r="LM25" s="265"/>
      <c r="LN25" s="266"/>
      <c r="LO25" s="267">
        <f t="shared" si="94"/>
        <v>0</v>
      </c>
      <c r="LP25" s="260">
        <f>+(IF(OR($B25=0,$C25=0,$D25=0,$DC$2&gt;$OE$1),0,IF(OR(LK25=0,LM25=0,LN25=0),0,MIN((VLOOKUP($D25,SALERYCODE,3,0))*(IF($D25=6,LN25,LM25))*((MIN((VLOOKUP($D25,SALERYCODE,5,0)),(IF($D25=6,LM25,LN25))))),MIN((VLOOKUP($D25,SALERYCODE,3,0)),(LK25+LL25))*(IF($D25=6,LN25,((MIN((VLOOKUP($D25,SALERYCODE,5,0)),LN25)))))))))/IF(AND($D25=2,'ראשי-פרטים כלליים וריכוז הוצאות'!$D$68&lt;&gt;4),1.2,1)</f>
        <v>0</v>
      </c>
      <c r="LQ25" s="263"/>
      <c r="LR25" s="264"/>
      <c r="LS25" s="265"/>
      <c r="LT25" s="266"/>
      <c r="LU25" s="267">
        <f t="shared" si="95"/>
        <v>0</v>
      </c>
      <c r="LV25" s="260">
        <f>+(IF(OR($B25=0,$C25=0,$D25=0,$DC$2&gt;$OE$1),0,IF(OR(LQ25=0,LS25=0,LT25=0),0,MIN((VLOOKUP($D25,SALERYCODE,3,0))*(IF($D25=6,LT25,LS25))*((MIN((VLOOKUP($D25,SALERYCODE,5,0)),(IF($D25=6,LS25,LT25))))),MIN((VLOOKUP($D25,SALERYCODE,3,0)),(LQ25+LR25))*(IF($D25=6,LT25,((MIN((VLOOKUP($D25,SALERYCODE,5,0)),LT25)))))))))/IF(AND($D25=2,'ראשי-פרטים כלליים וריכוז הוצאות'!$D$68&lt;&gt;4),1.2,1)</f>
        <v>0</v>
      </c>
      <c r="LW25" s="263"/>
      <c r="LX25" s="264"/>
      <c r="LY25" s="265"/>
      <c r="LZ25" s="266"/>
      <c r="MA25" s="267">
        <f t="shared" si="96"/>
        <v>0</v>
      </c>
      <c r="MB25" s="260">
        <f>+(IF(OR($B25=0,$C25=0,$D25=0,$DC$2&gt;$OE$1),0,IF(OR(LW25=0,LY25=0,LZ25=0),0,MIN((VLOOKUP($D25,SALERYCODE,3,0))*(IF($D25=6,LZ25,LY25))*((MIN((VLOOKUP($D25,SALERYCODE,5,0)),(IF($D25=6,LY25,LZ25))))),MIN((VLOOKUP($D25,SALERYCODE,3,0)),(LW25+LX25))*(IF($D25=6,LZ25,((MIN((VLOOKUP($D25,SALERYCODE,5,0)),LZ25)))))))))/IF(AND($D25=2,'ראשי-פרטים כלליים וריכוז הוצאות'!$D$68&lt;&gt;4),1.2,1)</f>
        <v>0</v>
      </c>
      <c r="MC25" s="263"/>
      <c r="MD25" s="264"/>
      <c r="ME25" s="265"/>
      <c r="MF25" s="266"/>
      <c r="MG25" s="267">
        <f t="shared" si="97"/>
        <v>0</v>
      </c>
      <c r="MH25" s="260">
        <f>+(IF(OR($B25=0,$C25=0,$D25=0,$DC$2&gt;$OE$1),0,IF(OR(MC25=0,ME25=0,MF25=0),0,MIN((VLOOKUP($D25,SALERYCODE,3,0))*(IF($D25=6,MF25,ME25))*((MIN((VLOOKUP($D25,SALERYCODE,5,0)),(IF($D25=6,ME25,MF25))))),MIN((VLOOKUP($D25,SALERYCODE,3,0)),(MC25+MD25))*(IF($D25=6,MF25,((MIN((VLOOKUP($D25,SALERYCODE,5,0)),MF25)))))))))/IF(AND($D25=2,'ראשי-פרטים כלליים וריכוז הוצאות'!$D$68&lt;&gt;4),1.2,1)</f>
        <v>0</v>
      </c>
      <c r="MI25" s="263"/>
      <c r="MJ25" s="264"/>
      <c r="MK25" s="265"/>
      <c r="ML25" s="266"/>
      <c r="MM25" s="267">
        <f t="shared" si="98"/>
        <v>0</v>
      </c>
      <c r="MN25" s="260">
        <f>+(IF(OR($B25=0,$C25=0,$D25=0,$DC$2&gt;$OE$1),0,IF(OR(MI25=0,MK25=0,ML25=0),0,MIN((VLOOKUP($D25,SALERYCODE,3,0))*(IF($D25=6,ML25,MK25))*((MIN((VLOOKUP($D25,SALERYCODE,5,0)),(IF($D25=6,MK25,ML25))))),MIN((VLOOKUP($D25,SALERYCODE,3,0)),(MI25+MJ25))*(IF($D25=6,ML25,((MIN((VLOOKUP($D25,SALERYCODE,5,0)),ML25)))))))))/IF(AND($D25=2,'ראשי-פרטים כלליים וריכוז הוצאות'!$D$68&lt;&gt;4),1.2,1)</f>
        <v>0</v>
      </c>
      <c r="MO25" s="263"/>
      <c r="MP25" s="264"/>
      <c r="MQ25" s="265"/>
      <c r="MR25" s="266"/>
      <c r="MS25" s="267">
        <f t="shared" si="99"/>
        <v>0</v>
      </c>
      <c r="MT25" s="260">
        <f>+(IF(OR($B25=0,$C25=0,$D25=0,$DC$2&gt;$OE$1),0,IF(OR(MO25=0,MQ25=0,MR25=0),0,MIN((VLOOKUP($D25,SALERYCODE,3,0))*(IF($D25=6,MR25,MQ25))*((MIN((VLOOKUP($D25,SALERYCODE,5,0)),(IF($D25=6,MQ25,MR25))))),MIN((VLOOKUP($D25,SALERYCODE,3,0)),(MO25+MP25))*(IF($D25=6,MR25,((MIN((VLOOKUP($D25,SALERYCODE,5,0)),MR25)))))))))/IF(AND($D25=2,'ראשי-פרטים כלליים וריכוז הוצאות'!$D$68&lt;&gt;4),1.2,1)</f>
        <v>0</v>
      </c>
      <c r="MU25" s="263"/>
      <c r="MV25" s="264"/>
      <c r="MW25" s="265"/>
      <c r="MX25" s="266"/>
      <c r="MY25" s="267">
        <f t="shared" si="100"/>
        <v>0</v>
      </c>
      <c r="MZ25" s="260">
        <f>+(IF(OR($B25=0,$C25=0,$D25=0,$DC$2&gt;$OE$1),0,IF(OR(MU25=0,MW25=0,MX25=0),0,MIN((VLOOKUP($D25,SALERYCODE,3,0))*(IF($D25=6,MX25,MW25))*((MIN((VLOOKUP($D25,SALERYCODE,5,0)),(IF($D25=6,MW25,MX25))))),MIN((VLOOKUP($D25,SALERYCODE,3,0)),(MU25+MV25))*(IF($D25=6,MX25,((MIN((VLOOKUP($D25,SALERYCODE,5,0)),MX25)))))))))/IF(AND($D25=2,'ראשי-פרטים כלליים וריכוז הוצאות'!$D$68&lt;&gt;4),1.2,1)</f>
        <v>0</v>
      </c>
      <c r="NA25" s="263"/>
      <c r="NB25" s="264"/>
      <c r="NC25" s="265"/>
      <c r="ND25" s="266"/>
      <c r="NE25" s="267">
        <f t="shared" si="101"/>
        <v>0</v>
      </c>
      <c r="NF25" s="260">
        <f>+(IF(OR($B25=0,$C25=0,$D25=0,$DC$2&gt;$OE$1),0,IF(OR(NA25=0,NC25=0,ND25=0),0,MIN((VLOOKUP($D25,SALERYCODE,3,0))*(IF($D25=6,ND25,NC25))*((MIN((VLOOKUP($D25,SALERYCODE,5,0)),(IF($D25=6,NC25,ND25))))),MIN((VLOOKUP($D25,SALERYCODE,3,0)),(NA25+NB25))*(IF($D25=6,ND25,((MIN((VLOOKUP($D25,SALERYCODE,5,0)),ND25)))))))))/IF(AND($D25=2,'ראשי-פרטים כלליים וריכוז הוצאות'!$D$68&lt;&gt;4),1.2,1)</f>
        <v>0</v>
      </c>
      <c r="NG25" s="263"/>
      <c r="NH25" s="264"/>
      <c r="NI25" s="265"/>
      <c r="NJ25" s="266"/>
      <c r="NK25" s="267">
        <f t="shared" si="102"/>
        <v>0</v>
      </c>
      <c r="NL25" s="260">
        <f>+(IF(OR($B25=0,$C25=0,$D25=0,$DC$2&gt;$OE$1),0,IF(OR(NG25=0,NI25=0,NJ25=0),0,MIN((VLOOKUP($D25,SALERYCODE,3,0))*(IF($D25=6,NJ25,NI25))*((MIN((VLOOKUP($D25,SALERYCODE,5,0)),(IF($D25=6,NI25,NJ25))))),MIN((VLOOKUP($D25,SALERYCODE,3,0)),(NG25+NH25))*(IF($D25=6,NJ25,((MIN((VLOOKUP($D25,SALERYCODE,5,0)),NJ25)))))))))/IF(AND($D25=2,'ראשי-פרטים כלליים וריכוז הוצאות'!$D$68&lt;&gt;4),1.2,1)</f>
        <v>0</v>
      </c>
      <c r="NM25" s="263"/>
      <c r="NN25" s="264"/>
      <c r="NO25" s="265"/>
      <c r="NP25" s="266"/>
      <c r="NQ25" s="267">
        <f t="shared" si="103"/>
        <v>0</v>
      </c>
      <c r="NR25" s="260">
        <f>+(IF(OR($B25=0,$C25=0,$D25=0,$DC$2&gt;$OE$1),0,IF(OR(NM25=0,NO25=0,NP25=0),0,MIN((VLOOKUP($D25,SALERYCODE,3,0))*(IF($D25=6,NP25,NO25))*((MIN((VLOOKUP($D25,SALERYCODE,5,0)),(IF($D25=6,NO25,NP25))))),MIN((VLOOKUP($D25,SALERYCODE,3,0)),(NM25+NN25))*(IF($D25=6,NP25,((MIN((VLOOKUP($D25,SALERYCODE,5,0)),NP25)))))))))/IF(AND($D25=2,'ראשי-פרטים כלליים וריכוז הוצאות'!$D$68&lt;&gt;4),1.2,1)</f>
        <v>0</v>
      </c>
      <c r="NS25" s="263"/>
      <c r="NT25" s="264"/>
      <c r="NU25" s="265"/>
      <c r="NV25" s="266"/>
      <c r="NW25" s="267">
        <f t="shared" si="104"/>
        <v>0</v>
      </c>
      <c r="NX25" s="260">
        <f>+(IF(OR($B25=0,$C25=0,$D25=0,$DC$2&gt;$OE$1),0,IF(OR(NS25=0,NU25=0,NV25=0),0,MIN((VLOOKUP($D25,SALERYCODE,3,0))*(IF($D25=6,NV25,NU25))*((MIN((VLOOKUP($D25,SALERYCODE,5,0)),(IF($D25=6,NU25,NV25))))),MIN((VLOOKUP($D25,SALERYCODE,3,0)),(NS25+NT25))*(IF($D25=6,NV25,((MIN((VLOOKUP($D25,SALERYCODE,5,0)),NV25)))))))))/IF(AND($D25=2,'ראשי-פרטים כלליים וריכוז הוצאות'!$D$68&lt;&gt;4),1.2,1)</f>
        <v>0</v>
      </c>
      <c r="NY25" s="263"/>
      <c r="NZ25" s="264"/>
      <c r="OA25" s="265"/>
      <c r="OB25" s="266"/>
      <c r="OC25" s="267">
        <f t="shared" si="105"/>
        <v>0</v>
      </c>
      <c r="OD25" s="260">
        <f>+(IF(OR($B25=0,$C25=0,$D25=0,$DC$2&gt;$OE$1),0,IF(OR(NY25=0,OA25=0,OB25=0),0,MIN((VLOOKUP($D25,SALERYCODE,3,0))*(IF($D25=6,OB25,OA25))*((MIN((VLOOKUP($D25,SALERYCODE,5,0)),(IF($D25=6,OA25,OB25))))),MIN((VLOOKUP($D25,SALERYCODE,3,0)),(NY25+NZ25))*(IF($D25=6,OB25,((MIN((VLOOKUP($D25,SALERYCODE,5,0)),OB25)))))))))/IF(AND($D25=2,'ראשי-פרטים כלליים וריכוז הוצאות'!$D$68&lt;&gt;4),1.2,1)</f>
        <v>0</v>
      </c>
      <c r="OE25" s="275">
        <f t="shared" si="111"/>
        <v>0</v>
      </c>
      <c r="OF25" s="283">
        <f t="shared" si="112"/>
        <v>9.9999999999999995E-7</v>
      </c>
      <c r="OG25" s="276">
        <f t="shared" si="113"/>
        <v>0</v>
      </c>
      <c r="OH25" s="275">
        <f t="shared" si="114"/>
        <v>0</v>
      </c>
      <c r="OI25" s="275">
        <v>0</v>
      </c>
      <c r="OJ25" s="258">
        <f t="shared" si="115"/>
        <v>0</v>
      </c>
      <c r="OK25" s="284"/>
      <c r="OL25" s="116">
        <f>MIN(OJ25+OK25*OF25*OE25/$OL$1/IF(AND($D25=2,'ראשי-פרטים כלליים וריכוז הוצאות'!$D$68&lt;&gt;4),1.2,1),IF($D25&gt;0,VLOOKUP($D25,SALERYCODE,3,0)*12*OG25,0))</f>
        <v>0</v>
      </c>
      <c r="OM25" s="95">
        <f t="shared" si="106"/>
        <v>0</v>
      </c>
      <c r="ON25" s="11">
        <f t="shared" si="107"/>
        <v>0</v>
      </c>
      <c r="OO25" s="11">
        <f t="shared" si="108"/>
        <v>0</v>
      </c>
      <c r="OP25" s="22">
        <f t="shared" si="109"/>
        <v>0</v>
      </c>
      <c r="OQ25" s="11">
        <f t="shared" si="110"/>
        <v>0</v>
      </c>
      <c r="OR25" s="11">
        <f t="shared" si="116"/>
        <v>0</v>
      </c>
      <c r="OS25" s="35"/>
      <c r="OT25" s="35"/>
      <c r="OU25" s="43"/>
    </row>
    <row r="26" spans="1:411" ht="24" customHeight="1" x14ac:dyDescent="0.2">
      <c r="A26" s="282">
        <v>23</v>
      </c>
      <c r="B26" s="269"/>
      <c r="C26" s="270"/>
      <c r="D26" s="271"/>
      <c r="E26" s="263"/>
      <c r="F26" s="264"/>
      <c r="G26" s="265"/>
      <c r="H26" s="266"/>
      <c r="I26" s="267">
        <f t="shared" si="41"/>
        <v>0</v>
      </c>
      <c r="J26" s="260">
        <f>(IF(OR($B26=0,$C26=0,$D26=0,$E$2&gt;$OE$1),0,IF(OR($E26=0,$G26=0,$H26=0),0,MIN((VLOOKUP($D26,SALERYCODE,3,0))*(IF($D26=6,$H26,$G26))*((MIN((VLOOKUP($D26,SALERYCODE,5,0)),(IF($D26=6,$G26,$H26))))),MIN((VLOOKUP($D26,SALERYCODE,3,0)),($E26+$F26))*(IF($D26=6,$H26,((MIN((VLOOKUP($D26,SALERYCODE,5,0)),$H26)))))))))/IF(AND($D26=2,'ראשי-פרטים כלליים וריכוז הוצאות'!$D$68&lt;&gt;4),1.2,1)</f>
        <v>0</v>
      </c>
      <c r="K26" s="263"/>
      <c r="L26" s="264"/>
      <c r="M26" s="265"/>
      <c r="N26" s="266"/>
      <c r="O26" s="267">
        <f t="shared" si="42"/>
        <v>0</v>
      </c>
      <c r="P26" s="260">
        <f>+(IF(OR($B26=0,$C26=0,$D26=0,$K$2&gt;$OE$1),0,IF(OR($K26=0,$M26=0,$N26=0),0,MIN((VLOOKUP($D26,SALERYCODE,3,0))*(IF($D26=6,$N26,$M26))*((MIN((VLOOKUP($D26,SALERYCODE,5,0)),(IF($D26=6,$M26,$N26))))),MIN((VLOOKUP($D26,SALERYCODE,3,0)),($K26+$L26))*(IF($D26=6,$N26,((MIN((VLOOKUP($D26,SALERYCODE,5,0)),$N26)))))))))/IF(AND($D26=2,'ראשי-פרטים כלליים וריכוז הוצאות'!$D$68&lt;&gt;4),1.2,1)</f>
        <v>0</v>
      </c>
      <c r="Q26" s="263"/>
      <c r="R26" s="264"/>
      <c r="S26" s="265"/>
      <c r="T26" s="266"/>
      <c r="U26" s="267">
        <f t="shared" si="43"/>
        <v>0</v>
      </c>
      <c r="V26" s="260">
        <f>+(IF(OR($B26=0,$C26=0,$D26=0,$Q$2&gt;$OE$1),0,IF(OR(Q26=0,S26=0,T26=0),0,MIN((VLOOKUP($D26,SALERYCODE,3,0))*(IF($D26=6,T26,S26))*((MIN((VLOOKUP($D26,SALERYCODE,5,0)),(IF($D26=6,S26,T26))))),MIN((VLOOKUP($D26,SALERYCODE,3,0)),(Q26+R26))*(IF($D26=6,T26,((MIN((VLOOKUP($D26,SALERYCODE,5,0)),T26)))))))))/IF(AND($D26=2,'ראשי-פרטים כלליים וריכוז הוצאות'!$D$68&lt;&gt;4),1.2,1)</f>
        <v>0</v>
      </c>
      <c r="W26" s="263"/>
      <c r="X26" s="264"/>
      <c r="Y26" s="265"/>
      <c r="Z26" s="266"/>
      <c r="AA26" s="267">
        <f t="shared" si="44"/>
        <v>0</v>
      </c>
      <c r="AB26" s="260">
        <f>+(IF(OR($B26=0,$C26=0,$D26=0,$W$2&gt;$OE$1),0,IF(OR(W26=0,Y26=0,Z26=0),0,MIN((VLOOKUP($D26,SALERYCODE,3,0))*(IF($D26=6,Z26,Y26))*((MIN((VLOOKUP($D26,SALERYCODE,5,0)),(IF($D26=6,Y26,Z26))))),MIN((VLOOKUP($D26,SALERYCODE,3,0)),(W26+X26))*(IF($D26=6,Z26,((MIN((VLOOKUP($D26,SALERYCODE,5,0)),Z26)))))))))/IF(AND($D26=2,'ראשי-פרטים כלליים וריכוז הוצאות'!$D$68&lt;&gt;4),1.2,1)</f>
        <v>0</v>
      </c>
      <c r="AC26" s="263"/>
      <c r="AD26" s="264"/>
      <c r="AE26" s="265"/>
      <c r="AF26" s="266"/>
      <c r="AG26" s="267">
        <f t="shared" si="45"/>
        <v>0</v>
      </c>
      <c r="AH26" s="260">
        <f>+(IF(OR($B26=0,$C26=0,$D26=0,$AC$2&gt;$OE$1),0,IF(OR(AC26=0,AE26=0,AF26=0),0,MIN((VLOOKUP($D26,SALERYCODE,3,0))*(IF($D26=6,AF26,AE26))*((MIN((VLOOKUP($D26,SALERYCODE,5,0)),(IF($D26=6,AE26,AF26))))),MIN((VLOOKUP($D26,SALERYCODE,3,0)),(AC26+AD26))*(IF($D26=6,AF26,((MIN((VLOOKUP($D26,SALERYCODE,5,0)),AF26)))))))))/IF(AND($D26=2,'ראשי-פרטים כלליים וריכוז הוצאות'!$D$68&lt;&gt;4),1.2,1)</f>
        <v>0</v>
      </c>
      <c r="AI26" s="263"/>
      <c r="AJ26" s="264"/>
      <c r="AK26" s="265"/>
      <c r="AL26" s="266"/>
      <c r="AM26" s="267">
        <f t="shared" si="46"/>
        <v>0</v>
      </c>
      <c r="AN26" s="260">
        <f>+(IF(OR($B26=0,$C26=0,$D26=0,$AI$2&gt;$OE$1),0,IF(OR(AI26=0,AK26=0,AL26=0),0,MIN((VLOOKUP($D26,SALERYCODE,3,0))*(IF($D26=6,AL26,AK26))*((MIN((VLOOKUP($D26,SALERYCODE,5,0)),(IF($D26=6,AK26,AL26))))),MIN((VLOOKUP($D26,SALERYCODE,3,0)),(AI26+AJ26))*(IF($D26=6,AL26,((MIN((VLOOKUP($D26,SALERYCODE,5,0)),AL26)))))))))/IF(AND($D26=2,'ראשי-פרטים כלליים וריכוז הוצאות'!$D$68&lt;&gt;4),1.2,1)</f>
        <v>0</v>
      </c>
      <c r="AO26" s="263"/>
      <c r="AP26" s="264"/>
      <c r="AQ26" s="265"/>
      <c r="AR26" s="266"/>
      <c r="AS26" s="267">
        <f t="shared" si="47"/>
        <v>0</v>
      </c>
      <c r="AT26" s="260">
        <f>+(IF(OR($B26=0,$C26=0,$D26=0,$AO$2&gt;$OE$1),0,IF(OR(AO26=0,AQ26=0,AR26=0),0,MIN((VLOOKUP($D26,SALERYCODE,3,0))*(IF($D26=6,AR26,AQ26))*((MIN((VLOOKUP($D26,SALERYCODE,5,0)),(IF($D26=6,AQ26,AR26))))),MIN((VLOOKUP($D26,SALERYCODE,3,0)),(AO26+AP26))*(IF($D26=6,AR26,((MIN((VLOOKUP($D26,SALERYCODE,5,0)),AR26)))))))))/IF(AND($D26=2,'ראשי-פרטים כלליים וריכוז הוצאות'!$D$68&lt;&gt;4),1.2,1)</f>
        <v>0</v>
      </c>
      <c r="AU26" s="263"/>
      <c r="AV26" s="264"/>
      <c r="AW26" s="265"/>
      <c r="AX26" s="266"/>
      <c r="AY26" s="267">
        <f t="shared" si="48"/>
        <v>0</v>
      </c>
      <c r="AZ26" s="260">
        <f>+(IF(OR($B26=0,$C26=0,$D26=0,$AU$2&gt;$OE$1),0,IF(OR(AU26=0,AW26=0,AX26=0),0,MIN((VLOOKUP($D26,SALERYCODE,3,0))*(IF($D26=6,AX26,AW26))*((MIN((VLOOKUP($D26,SALERYCODE,5,0)),(IF($D26=6,AW26,AX26))))),MIN((VLOOKUP($D26,SALERYCODE,3,0)),(AU26+AV26))*(IF($D26=6,AX26,((MIN((VLOOKUP($D26,SALERYCODE,5,0)),AX26)))))))))/IF(AND($D26=2,'ראשי-פרטים כלליים וריכוז הוצאות'!$D$68&lt;&gt;4),1.2,1)</f>
        <v>0</v>
      </c>
      <c r="BA26" s="263"/>
      <c r="BB26" s="264"/>
      <c r="BC26" s="265"/>
      <c r="BD26" s="266"/>
      <c r="BE26" s="267">
        <f t="shared" si="49"/>
        <v>0</v>
      </c>
      <c r="BF26" s="260">
        <f>+(IF(OR($B26=0,$C26=0,$D26=0,$BA$2&gt;$OE$1),0,IF(OR(BA26=0,BC26=0,BD26=0),0,MIN((VLOOKUP($D26,SALERYCODE,3,0))*(IF($D26=6,BD26,BC26))*((MIN((VLOOKUP($D26,SALERYCODE,5,0)),(IF($D26=6,BC26,BD26))))),MIN((VLOOKUP($D26,SALERYCODE,3,0)),(BA26+BB26))*(IF($D26=6,BD26,((MIN((VLOOKUP($D26,SALERYCODE,5,0)),BD26)))))))))/IF(AND($D26=2,'ראשי-פרטים כלליים וריכוז הוצאות'!$D$68&lt;&gt;4),1.2,1)</f>
        <v>0</v>
      </c>
      <c r="BG26" s="263"/>
      <c r="BH26" s="264"/>
      <c r="BI26" s="265"/>
      <c r="BJ26" s="266"/>
      <c r="BK26" s="267">
        <f t="shared" si="50"/>
        <v>0</v>
      </c>
      <c r="BL26" s="260">
        <f>+(IF(OR($B26=0,$C26=0,$D26=0,$BG$2&gt;$OE$1),0,IF(OR(BG26=0,BI26=0,BJ26=0),0,MIN((VLOOKUP($D26,SALERYCODE,3,0))*(IF($D26=6,BJ26,BI26))*((MIN((VLOOKUP($D26,SALERYCODE,5,0)),(IF($D26=6,BI26,BJ26))))),MIN((VLOOKUP($D26,SALERYCODE,3,0)),(BG26+BH26))*(IF($D26=6,BJ26,((MIN((VLOOKUP($D26,SALERYCODE,5,0)),BJ26)))))))))/IF(AND($D26=2,'ראשי-פרטים כלליים וריכוז הוצאות'!$D$68&lt;&gt;4),1.2,1)</f>
        <v>0</v>
      </c>
      <c r="BM26" s="263"/>
      <c r="BN26" s="264"/>
      <c r="BO26" s="265"/>
      <c r="BP26" s="266"/>
      <c r="BQ26" s="267">
        <f t="shared" si="51"/>
        <v>0</v>
      </c>
      <c r="BR26" s="260">
        <f>+(IF(OR($B26=0,$C26=0,$D26=0,$BM$2&gt;$OE$1),0,IF(OR(BM26=0,BO26=0,BP26=0),0,MIN((VLOOKUP($D26,SALERYCODE,3,0))*(IF($D26=6,BP26,BO26))*((MIN((VLOOKUP($D26,SALERYCODE,5,0)),(IF($D26=6,BO26,BP26))))),MIN((VLOOKUP($D26,SALERYCODE,3,0)),(BM26+BN26))*(IF($D26=6,BP26,((MIN((VLOOKUP($D26,SALERYCODE,5,0)),BP26)))))))))/IF(AND($D26=2,'ראשי-פרטים כלליים וריכוז הוצאות'!$D$68&lt;&gt;4),1.2,1)</f>
        <v>0</v>
      </c>
      <c r="BS26" s="263"/>
      <c r="BT26" s="264"/>
      <c r="BU26" s="265"/>
      <c r="BV26" s="266"/>
      <c r="BW26" s="267">
        <f t="shared" si="52"/>
        <v>0</v>
      </c>
      <c r="BX26" s="260">
        <f>+(IF(OR($B26=0,$C26=0,$D26=0,$BS$2&gt;$OE$1),0,IF(OR(BS26=0,BU26=0,BV26=0),0,MIN((VLOOKUP($D26,SALERYCODE,3,0))*(IF($D26=6,BV26,BU26))*((MIN((VLOOKUP($D26,SALERYCODE,5,0)),(IF($D26=6,BU26,BV26))))),MIN((VLOOKUP($D26,SALERYCODE,3,0)),(BS26+BT26))*(IF($D26=6,BV26,((MIN((VLOOKUP($D26,SALERYCODE,5,0)),BV26)))))))))/IF(AND($D26=2,'ראשי-פרטים כלליים וריכוז הוצאות'!$D$68&lt;&gt;4),1.2,1)</f>
        <v>0</v>
      </c>
      <c r="BY26" s="263"/>
      <c r="BZ26" s="264"/>
      <c r="CA26" s="265"/>
      <c r="CB26" s="266"/>
      <c r="CC26" s="267">
        <f t="shared" si="53"/>
        <v>0</v>
      </c>
      <c r="CD26" s="260">
        <f>+(IF(OR($B26=0,$C26=0,$D26=0,$BY$2&gt;$OE$1),0,IF(OR(BY26=0,CA26=0,CB26=0),0,MIN((VLOOKUP($D26,SALERYCODE,3,0))*(IF($D26=6,CB26,CA26))*((MIN((VLOOKUP($D26,SALERYCODE,5,0)),(IF($D26=6,CA26,CB26))))),MIN((VLOOKUP($D26,SALERYCODE,3,0)),(BY26+BZ26))*(IF($D26=6,CB26,((MIN((VLOOKUP($D26,SALERYCODE,5,0)),CB26)))))))))/IF(AND($D26=2,'ראשי-פרטים כלליים וריכוז הוצאות'!$D$68&lt;&gt;4),1.2,1)</f>
        <v>0</v>
      </c>
      <c r="CE26" s="263"/>
      <c r="CF26" s="264"/>
      <c r="CG26" s="265"/>
      <c r="CH26" s="266"/>
      <c r="CI26" s="267">
        <f t="shared" si="54"/>
        <v>0</v>
      </c>
      <c r="CJ26" s="260">
        <f>+(IF(OR($B26=0,$C26=0,$D26=0,$CE$2&gt;$OE$1),0,IF(OR(CE26=0,CG26=0,CH26=0),0,MIN((VLOOKUP($D26,SALERYCODE,3,0))*(IF($D26=6,CH26,CG26))*((MIN((VLOOKUP($D26,SALERYCODE,5,0)),(IF($D26=6,CG26,CH26))))),MIN((VLOOKUP($D26,SALERYCODE,3,0)),(CE26+CF26))*(IF($D26=6,CH26,((MIN((VLOOKUP($D26,SALERYCODE,5,0)),CH26)))))))))/IF(AND($D26=2,'ראשי-פרטים כלליים וריכוז הוצאות'!$D$68&lt;&gt;4),1.2,1)</f>
        <v>0</v>
      </c>
      <c r="CK26" s="263"/>
      <c r="CL26" s="264"/>
      <c r="CM26" s="265"/>
      <c r="CN26" s="266"/>
      <c r="CO26" s="267">
        <f t="shared" si="55"/>
        <v>0</v>
      </c>
      <c r="CP26" s="260">
        <f>+(IF(OR($B26=0,$C26=0,$D26=0,$CK$2&gt;$OE$1),0,IF(OR(CK26=0,CM26=0,CN26=0),0,MIN((VLOOKUP($D26,SALERYCODE,3,0))*(IF($D26=6,CN26,CM26))*((MIN((VLOOKUP($D26,SALERYCODE,5,0)),(IF($D26=6,CM26,CN26))))),MIN((VLOOKUP($D26,SALERYCODE,3,0)),(CK26+CL26))*(IF($D26=6,CN26,((MIN((VLOOKUP($D26,SALERYCODE,5,0)),CN26)))))))))/IF(AND($D26=2,'ראשי-פרטים כלליים וריכוז הוצאות'!$D$68&lt;&gt;4),1.2,1)</f>
        <v>0</v>
      </c>
      <c r="CQ26" s="263"/>
      <c r="CR26" s="264"/>
      <c r="CS26" s="265"/>
      <c r="CT26" s="266"/>
      <c r="CU26" s="267">
        <f t="shared" si="56"/>
        <v>0</v>
      </c>
      <c r="CV26" s="260">
        <f>+(IF(OR($B26=0,$C26=0,$D26=0,$CQ$2&gt;$OE$1),0,IF(OR(CQ26=0,CS26=0,CT26=0),0,MIN((VLOOKUP($D26,SALERYCODE,3,0))*(IF($D26=6,CT26,CS26))*((MIN((VLOOKUP($D26,SALERYCODE,5,0)),(IF($D26=6,CS26,CT26))))),MIN((VLOOKUP($D26,SALERYCODE,3,0)),(CQ26+CR26))*(IF($D26=6,CT26,((MIN((VLOOKUP($D26,SALERYCODE,5,0)),CT26)))))))))/IF(AND($D26=2,'ראשי-פרטים כלליים וריכוז הוצאות'!$D$68&lt;&gt;4),1.2,1)</f>
        <v>0</v>
      </c>
      <c r="CW26" s="263"/>
      <c r="CX26" s="264"/>
      <c r="CY26" s="265"/>
      <c r="CZ26" s="266"/>
      <c r="DA26" s="267">
        <f t="shared" si="57"/>
        <v>0</v>
      </c>
      <c r="DB26" s="260">
        <f>+(IF(OR($B26=0,$C26=0,$D26=0,$CW$2&gt;$OE$1),0,IF(OR(CW26=0,CY26=0,CZ26=0),0,MIN((VLOOKUP($D26,SALERYCODE,3,0))*(IF($D26=6,CZ26,CY26))*((MIN((VLOOKUP($D26,SALERYCODE,5,0)),(IF($D26=6,CY26,CZ26))))),MIN((VLOOKUP($D26,SALERYCODE,3,0)),(CW26+CX26))*(IF($D26=6,CZ26,((MIN((VLOOKUP($D26,SALERYCODE,5,0)),CZ26)))))))))/IF(AND($D26=2,'ראשי-פרטים כלליים וריכוז הוצאות'!$D$68&lt;&gt;4),1.2,1)</f>
        <v>0</v>
      </c>
      <c r="DC26" s="263"/>
      <c r="DD26" s="264"/>
      <c r="DE26" s="265"/>
      <c r="DF26" s="266"/>
      <c r="DG26" s="267">
        <f t="shared" si="58"/>
        <v>0</v>
      </c>
      <c r="DH26" s="260">
        <f>+(IF(OR($B26=0,$C26=0,$D26=0,$DC$2&gt;$OE$1),0,IF(OR(DC26=0,DE26=0,DF26=0),0,MIN((VLOOKUP($D26,SALERYCODE,3,0))*(IF($D26=6,DF26,DE26))*((MIN((VLOOKUP($D26,SALERYCODE,5,0)),(IF($D26=6,DE26,DF26))))),MIN((VLOOKUP($D26,SALERYCODE,3,0)),(DC26+DD26))*(IF($D26=6,DF26,((MIN((VLOOKUP($D26,SALERYCODE,5,0)),DF26)))))))))/IF(AND($D26=2,'ראשי-פרטים כלליים וריכוז הוצאות'!$D$68&lt;&gt;4),1.2,1)</f>
        <v>0</v>
      </c>
      <c r="DI26" s="263"/>
      <c r="DJ26" s="264"/>
      <c r="DK26" s="265"/>
      <c r="DL26" s="266"/>
      <c r="DM26" s="267">
        <f t="shared" si="59"/>
        <v>0</v>
      </c>
      <c r="DN26" s="260">
        <f>+(IF(OR($B26=0,$C26=0,$D26=0,$DC$2&gt;$OE$1),0,IF(OR(DI26=0,DK26=0,DL26=0),0,MIN((VLOOKUP($D26,SALERYCODE,3,0))*(IF($D26=6,DL26,DK26))*((MIN((VLOOKUP($D26,SALERYCODE,5,0)),(IF($D26=6,DK26,DL26))))),MIN((VLOOKUP($D26,SALERYCODE,3,0)),(DI26+DJ26))*(IF($D26=6,DL26,((MIN((VLOOKUP($D26,SALERYCODE,5,0)),DL26)))))))))/IF(AND($D26=2,'ראשי-פרטים כלליים וריכוז הוצאות'!$D$68&lt;&gt;4),1.2,1)</f>
        <v>0</v>
      </c>
      <c r="DO26" s="263"/>
      <c r="DP26" s="264"/>
      <c r="DQ26" s="265"/>
      <c r="DR26" s="266"/>
      <c r="DS26" s="267">
        <f t="shared" si="60"/>
        <v>0</v>
      </c>
      <c r="DT26" s="260">
        <f>+(IF(OR($B26=0,$C26=0,$D26=0,$DC$2&gt;$OE$1),0,IF(OR(DO26=0,DQ26=0,DR26=0),0,MIN((VLOOKUP($D26,SALERYCODE,3,0))*(IF($D26=6,DR26,DQ26))*((MIN((VLOOKUP($D26,SALERYCODE,5,0)),(IF($D26=6,DQ26,DR26))))),MIN((VLOOKUP($D26,SALERYCODE,3,0)),(DO26+DP26))*(IF($D26=6,DR26,((MIN((VLOOKUP($D26,SALERYCODE,5,0)),DR26)))))))))/IF(AND($D26=2,'ראשי-פרטים כלליים וריכוז הוצאות'!$D$68&lt;&gt;4),1.2,1)</f>
        <v>0</v>
      </c>
      <c r="DU26" s="263"/>
      <c r="DV26" s="264"/>
      <c r="DW26" s="265"/>
      <c r="DX26" s="266"/>
      <c r="DY26" s="267">
        <f t="shared" si="61"/>
        <v>0</v>
      </c>
      <c r="DZ26" s="260">
        <f>+(IF(OR($B26=0,$C26=0,$D26=0,$DC$2&gt;$OE$1),0,IF(OR(DU26=0,DW26=0,DX26=0),0,MIN((VLOOKUP($D26,SALERYCODE,3,0))*(IF($D26=6,DX26,DW26))*((MIN((VLOOKUP($D26,SALERYCODE,5,0)),(IF($D26=6,DW26,DX26))))),MIN((VLOOKUP($D26,SALERYCODE,3,0)),(DU26+DV26))*(IF($D26=6,DX26,((MIN((VLOOKUP($D26,SALERYCODE,5,0)),DX26)))))))))/IF(AND($D26=2,'ראשי-פרטים כלליים וריכוז הוצאות'!$D$68&lt;&gt;4),1.2,1)</f>
        <v>0</v>
      </c>
      <c r="EA26" s="263"/>
      <c r="EB26" s="264"/>
      <c r="EC26" s="265"/>
      <c r="ED26" s="266"/>
      <c r="EE26" s="267">
        <f t="shared" si="62"/>
        <v>0</v>
      </c>
      <c r="EF26" s="260">
        <f>+(IF(OR($B26=0,$C26=0,$D26=0,$DC$2&gt;$OE$1),0,IF(OR(EA26=0,EC26=0,ED26=0),0,MIN((VLOOKUP($D26,SALERYCODE,3,0))*(IF($D26=6,ED26,EC26))*((MIN((VLOOKUP($D26,SALERYCODE,5,0)),(IF($D26=6,EC26,ED26))))),MIN((VLOOKUP($D26,SALERYCODE,3,0)),(EA26+EB26))*(IF($D26=6,ED26,((MIN((VLOOKUP($D26,SALERYCODE,5,0)),ED26)))))))))/IF(AND($D26=2,'ראשי-פרטים כלליים וריכוז הוצאות'!$D$68&lt;&gt;4),1.2,1)</f>
        <v>0</v>
      </c>
      <c r="EG26" s="263"/>
      <c r="EH26" s="264"/>
      <c r="EI26" s="265"/>
      <c r="EJ26" s="266"/>
      <c r="EK26" s="267">
        <f t="shared" si="63"/>
        <v>0</v>
      </c>
      <c r="EL26" s="260">
        <f>+(IF(OR($B26=0,$C26=0,$D26=0,$DC$2&gt;$OE$1),0,IF(OR(EG26=0,EI26=0,EJ26=0),0,MIN((VLOOKUP($D26,SALERYCODE,3,0))*(IF($D26=6,EJ26,EI26))*((MIN((VLOOKUP($D26,SALERYCODE,5,0)),(IF($D26=6,EI26,EJ26))))),MIN((VLOOKUP($D26,SALERYCODE,3,0)),(EG26+EH26))*(IF($D26=6,EJ26,((MIN((VLOOKUP($D26,SALERYCODE,5,0)),EJ26)))))))))/IF(AND($D26=2,'ראשי-פרטים כלליים וריכוז הוצאות'!$D$68&lt;&gt;4),1.2,1)</f>
        <v>0</v>
      </c>
      <c r="EM26" s="263"/>
      <c r="EN26" s="264"/>
      <c r="EO26" s="265"/>
      <c r="EP26" s="266"/>
      <c r="EQ26" s="267">
        <f t="shared" si="64"/>
        <v>0</v>
      </c>
      <c r="ER26" s="260">
        <f>+(IF(OR($B26=0,$C26=0,$D26=0,$DC$2&gt;$OE$1),0,IF(OR(EM26=0,EO26=0,EP26=0),0,MIN((VLOOKUP($D26,SALERYCODE,3,0))*(IF($D26=6,EP26,EO26))*((MIN((VLOOKUP($D26,SALERYCODE,5,0)),(IF($D26=6,EO26,EP26))))),MIN((VLOOKUP($D26,SALERYCODE,3,0)),(EM26+EN26))*(IF($D26=6,EP26,((MIN((VLOOKUP($D26,SALERYCODE,5,0)),EP26)))))))))/IF(AND($D26=2,'ראשי-פרטים כלליים וריכוז הוצאות'!$D$68&lt;&gt;4),1.2,1)</f>
        <v>0</v>
      </c>
      <c r="ES26" s="263"/>
      <c r="ET26" s="264"/>
      <c r="EU26" s="265"/>
      <c r="EV26" s="266"/>
      <c r="EW26" s="267">
        <f t="shared" si="65"/>
        <v>0</v>
      </c>
      <c r="EX26" s="260">
        <f>+(IF(OR($B26=0,$C26=0,$D26=0,$DC$2&gt;$OE$1),0,IF(OR(ES26=0,EU26=0,EV26=0),0,MIN((VLOOKUP($D26,SALERYCODE,3,0))*(IF($D26=6,EV26,EU26))*((MIN((VLOOKUP($D26,SALERYCODE,5,0)),(IF($D26=6,EU26,EV26))))),MIN((VLOOKUP($D26,SALERYCODE,3,0)),(ES26+ET26))*(IF($D26=6,EV26,((MIN((VLOOKUP($D26,SALERYCODE,5,0)),EV26)))))))))/IF(AND($D26=2,'ראשי-פרטים כלליים וריכוז הוצאות'!$D$68&lt;&gt;4),1.2,1)</f>
        <v>0</v>
      </c>
      <c r="EY26" s="263"/>
      <c r="EZ26" s="264"/>
      <c r="FA26" s="265"/>
      <c r="FB26" s="266"/>
      <c r="FC26" s="267">
        <f t="shared" si="66"/>
        <v>0</v>
      </c>
      <c r="FD26" s="260">
        <f>+(IF(OR($B26=0,$C26=0,$D26=0,$DC$2&gt;$OE$1),0,IF(OR(EY26=0,FA26=0,FB26=0),0,MIN((VLOOKUP($D26,SALERYCODE,3,0))*(IF($D26=6,FB26,FA26))*((MIN((VLOOKUP($D26,SALERYCODE,5,0)),(IF($D26=6,FA26,FB26))))),MIN((VLOOKUP($D26,SALERYCODE,3,0)),(EY26+EZ26))*(IF($D26=6,FB26,((MIN((VLOOKUP($D26,SALERYCODE,5,0)),FB26)))))))))/IF(AND($D26=2,'ראשי-פרטים כלליים וריכוז הוצאות'!$D$68&lt;&gt;4),1.2,1)</f>
        <v>0</v>
      </c>
      <c r="FE26" s="263"/>
      <c r="FF26" s="264"/>
      <c r="FG26" s="265"/>
      <c r="FH26" s="266"/>
      <c r="FI26" s="267">
        <f t="shared" si="67"/>
        <v>0</v>
      </c>
      <c r="FJ26" s="260">
        <f>+(IF(OR($B26=0,$C26=0,$D26=0,$DC$2&gt;$OE$1),0,IF(OR(FE26=0,FG26=0,FH26=0),0,MIN((VLOOKUP($D26,SALERYCODE,3,0))*(IF($D26=6,FH26,FG26))*((MIN((VLOOKUP($D26,SALERYCODE,5,0)),(IF($D26=6,FG26,FH26))))),MIN((VLOOKUP($D26,SALERYCODE,3,0)),(FE26+FF26))*(IF($D26=6,FH26,((MIN((VLOOKUP($D26,SALERYCODE,5,0)),FH26)))))))))/IF(AND($D26=2,'ראשי-פרטים כלליים וריכוז הוצאות'!$D$68&lt;&gt;4),1.2,1)</f>
        <v>0</v>
      </c>
      <c r="FK26" s="263"/>
      <c r="FL26" s="264"/>
      <c r="FM26" s="265"/>
      <c r="FN26" s="266"/>
      <c r="FO26" s="267">
        <f t="shared" si="68"/>
        <v>0</v>
      </c>
      <c r="FP26" s="260">
        <f>+(IF(OR($B26=0,$C26=0,$D26=0,$DC$2&gt;$OE$1),0,IF(OR(FK26=0,FM26=0,FN26=0),0,MIN((VLOOKUP($D26,SALERYCODE,3,0))*(IF($D26=6,FN26,FM26))*((MIN((VLOOKUP($D26,SALERYCODE,5,0)),(IF($D26=6,FM26,FN26))))),MIN((VLOOKUP($D26,SALERYCODE,3,0)),(FK26+FL26))*(IF($D26=6,FN26,((MIN((VLOOKUP($D26,SALERYCODE,5,0)),FN26)))))))))/IF(AND($D26=2,'ראשי-פרטים כלליים וריכוז הוצאות'!$D$68&lt;&gt;4),1.2,1)</f>
        <v>0</v>
      </c>
      <c r="FQ26" s="263"/>
      <c r="FR26" s="264"/>
      <c r="FS26" s="265"/>
      <c r="FT26" s="266"/>
      <c r="FU26" s="267">
        <f t="shared" si="69"/>
        <v>0</v>
      </c>
      <c r="FV26" s="260">
        <f>+(IF(OR($B26=0,$C26=0,$D26=0,$DC$2&gt;$OE$1),0,IF(OR(FQ26=0,FS26=0,FT26=0),0,MIN((VLOOKUP($D26,SALERYCODE,3,0))*(IF($D26=6,FT26,FS26))*((MIN((VLOOKUP($D26,SALERYCODE,5,0)),(IF($D26=6,FS26,FT26))))),MIN((VLOOKUP($D26,SALERYCODE,3,0)),(FQ26+FR26))*(IF($D26=6,FT26,((MIN((VLOOKUP($D26,SALERYCODE,5,0)),FT26)))))))))/IF(AND($D26=2,'ראשי-פרטים כלליים וריכוז הוצאות'!$D$68&lt;&gt;4),1.2,1)</f>
        <v>0</v>
      </c>
      <c r="FW26" s="263"/>
      <c r="FX26" s="264"/>
      <c r="FY26" s="265"/>
      <c r="FZ26" s="266"/>
      <c r="GA26" s="267">
        <f t="shared" si="70"/>
        <v>0</v>
      </c>
      <c r="GB26" s="260">
        <f>+(IF(OR($B26=0,$C26=0,$D26=0,$DC$2&gt;$OE$1),0,IF(OR(FW26=0,FY26=0,FZ26=0),0,MIN((VLOOKUP($D26,SALERYCODE,3,0))*(IF($D26=6,FZ26,FY26))*((MIN((VLOOKUP($D26,SALERYCODE,5,0)),(IF($D26=6,FY26,FZ26))))),MIN((VLOOKUP($D26,SALERYCODE,3,0)),(FW26+FX26))*(IF($D26=6,FZ26,((MIN((VLOOKUP($D26,SALERYCODE,5,0)),FZ26)))))))))/IF(AND($D26=2,'ראשי-פרטים כלליים וריכוז הוצאות'!$D$68&lt;&gt;4),1.2,1)</f>
        <v>0</v>
      </c>
      <c r="GC26" s="263"/>
      <c r="GD26" s="264"/>
      <c r="GE26" s="265"/>
      <c r="GF26" s="266"/>
      <c r="GG26" s="267">
        <f t="shared" si="71"/>
        <v>0</v>
      </c>
      <c r="GH26" s="260">
        <f>+(IF(OR($B26=0,$C26=0,$D26=0,$DC$2&gt;$OE$1),0,IF(OR(GC26=0,GE26=0,GF26=0),0,MIN((VLOOKUP($D26,SALERYCODE,3,0))*(IF($D26=6,GF26,GE26))*((MIN((VLOOKUP($D26,SALERYCODE,5,0)),(IF($D26=6,GE26,GF26))))),MIN((VLOOKUP($D26,SALERYCODE,3,0)),(GC26+GD26))*(IF($D26=6,GF26,((MIN((VLOOKUP($D26,SALERYCODE,5,0)),GF26)))))))))/IF(AND($D26=2,'ראשי-פרטים כלליים וריכוז הוצאות'!$D$68&lt;&gt;4),1.2,1)</f>
        <v>0</v>
      </c>
      <c r="GI26" s="263"/>
      <c r="GJ26" s="264"/>
      <c r="GK26" s="265"/>
      <c r="GL26" s="266"/>
      <c r="GM26" s="267">
        <f t="shared" si="72"/>
        <v>0</v>
      </c>
      <c r="GN26" s="260">
        <f>+(IF(OR($B26=0,$C26=0,$D26=0,$DC$2&gt;$OE$1),0,IF(OR(GI26=0,GK26=0,GL26=0),0,MIN((VLOOKUP($D26,SALERYCODE,3,0))*(IF($D26=6,GL26,GK26))*((MIN((VLOOKUP($D26,SALERYCODE,5,0)),(IF($D26=6,GK26,GL26))))),MIN((VLOOKUP($D26,SALERYCODE,3,0)),(GI26+GJ26))*(IF($D26=6,GL26,((MIN((VLOOKUP($D26,SALERYCODE,5,0)),GL26)))))))))/IF(AND($D26=2,'ראשי-פרטים כלליים וריכוז הוצאות'!$D$68&lt;&gt;4),1.2,1)</f>
        <v>0</v>
      </c>
      <c r="GO26" s="263"/>
      <c r="GP26" s="264"/>
      <c r="GQ26" s="265"/>
      <c r="GR26" s="266"/>
      <c r="GS26" s="267">
        <f t="shared" si="73"/>
        <v>0</v>
      </c>
      <c r="GT26" s="260">
        <f>+(IF(OR($B26=0,$C26=0,$D26=0,$DC$2&gt;$OE$1),0,IF(OR(GO26=0,GQ26=0,GR26=0),0,MIN((VLOOKUP($D26,SALERYCODE,3,0))*(IF($D26=6,GR26,GQ26))*((MIN((VLOOKUP($D26,SALERYCODE,5,0)),(IF($D26=6,GQ26,GR26))))),MIN((VLOOKUP($D26,SALERYCODE,3,0)),(GO26+GP26))*(IF($D26=6,GR26,((MIN((VLOOKUP($D26,SALERYCODE,5,0)),GR26)))))))))/IF(AND($D26=2,'ראשי-פרטים כלליים וריכוז הוצאות'!$D$68&lt;&gt;4),1.2,1)</f>
        <v>0</v>
      </c>
      <c r="GU26" s="263"/>
      <c r="GV26" s="264"/>
      <c r="GW26" s="265"/>
      <c r="GX26" s="266"/>
      <c r="GY26" s="267">
        <f t="shared" si="74"/>
        <v>0</v>
      </c>
      <c r="GZ26" s="260">
        <f>+(IF(OR($B26=0,$C26=0,$D26=0,$DC$2&gt;$OE$1),0,IF(OR(GU26=0,GW26=0,GX26=0),0,MIN((VLOOKUP($D26,SALERYCODE,3,0))*(IF($D26=6,GX26,GW26))*((MIN((VLOOKUP($D26,SALERYCODE,5,0)),(IF($D26=6,GW26,GX26))))),MIN((VLOOKUP($D26,SALERYCODE,3,0)),(GU26+GV26))*(IF($D26=6,GX26,((MIN((VLOOKUP($D26,SALERYCODE,5,0)),GX26)))))))))/IF(AND($D26=2,'ראשי-פרטים כלליים וריכוז הוצאות'!$D$68&lt;&gt;4),1.2,1)</f>
        <v>0</v>
      </c>
      <c r="HA26" s="263"/>
      <c r="HB26" s="264"/>
      <c r="HC26" s="265"/>
      <c r="HD26" s="266"/>
      <c r="HE26" s="267">
        <f t="shared" si="75"/>
        <v>0</v>
      </c>
      <c r="HF26" s="260">
        <f>+(IF(OR($B26=0,$C26=0,$D26=0,$DC$2&gt;$OE$1),0,IF(OR(HA26=0,HC26=0,HD26=0),0,MIN((VLOOKUP($D26,SALERYCODE,3,0))*(IF($D26=6,HD26,HC26))*((MIN((VLOOKUP($D26,SALERYCODE,5,0)),(IF($D26=6,HC26,HD26))))),MIN((VLOOKUP($D26,SALERYCODE,3,0)),(HA26+HB26))*(IF($D26=6,HD26,((MIN((VLOOKUP($D26,SALERYCODE,5,0)),HD26)))))))))/IF(AND($D26=2,'ראשי-פרטים כלליים וריכוז הוצאות'!$D$68&lt;&gt;4),1.2,1)</f>
        <v>0</v>
      </c>
      <c r="HG26" s="263"/>
      <c r="HH26" s="264"/>
      <c r="HI26" s="265"/>
      <c r="HJ26" s="266"/>
      <c r="HK26" s="267">
        <f t="shared" si="76"/>
        <v>0</v>
      </c>
      <c r="HL26" s="260">
        <f>+(IF(OR($B26=0,$C26=0,$D26=0,$DC$2&gt;$OE$1),0,IF(OR(HG26=0,HI26=0,HJ26=0),0,MIN((VLOOKUP($D26,SALERYCODE,3,0))*(IF($D26=6,HJ26,HI26))*((MIN((VLOOKUP($D26,SALERYCODE,5,0)),(IF($D26=6,HI26,HJ26))))),MIN((VLOOKUP($D26,SALERYCODE,3,0)),(HG26+HH26))*(IF($D26=6,HJ26,((MIN((VLOOKUP($D26,SALERYCODE,5,0)),HJ26)))))))))/IF(AND($D26=2,'ראשי-פרטים כלליים וריכוז הוצאות'!$D$68&lt;&gt;4),1.2,1)</f>
        <v>0</v>
      </c>
      <c r="HM26" s="263"/>
      <c r="HN26" s="264"/>
      <c r="HO26" s="265"/>
      <c r="HP26" s="266"/>
      <c r="HQ26" s="267">
        <f t="shared" si="77"/>
        <v>0</v>
      </c>
      <c r="HR26" s="260">
        <f>+(IF(OR($B26=0,$C26=0,$D26=0,$DC$2&gt;$OE$1),0,IF(OR(HM26=0,HO26=0,HP26=0),0,MIN((VLOOKUP($D26,SALERYCODE,3,0))*(IF($D26=6,HP26,HO26))*((MIN((VLOOKUP($D26,SALERYCODE,5,0)),(IF($D26=6,HO26,HP26))))),MIN((VLOOKUP($D26,SALERYCODE,3,0)),(HM26+HN26))*(IF($D26=6,HP26,((MIN((VLOOKUP($D26,SALERYCODE,5,0)),HP26)))))))))/IF(AND($D26=2,'ראשי-פרטים כלליים וריכוז הוצאות'!$D$68&lt;&gt;4),1.2,1)</f>
        <v>0</v>
      </c>
      <c r="HS26" s="263"/>
      <c r="HT26" s="264"/>
      <c r="HU26" s="265"/>
      <c r="HV26" s="266"/>
      <c r="HW26" s="267">
        <f t="shared" si="78"/>
        <v>0</v>
      </c>
      <c r="HX26" s="260">
        <f>+(IF(OR($B26=0,$C26=0,$D26=0,$DC$2&gt;$OE$1),0,IF(OR(HS26=0,HU26=0,HV26=0),0,MIN((VLOOKUP($D26,SALERYCODE,3,0))*(IF($D26=6,HV26,HU26))*((MIN((VLOOKUP($D26,SALERYCODE,5,0)),(IF($D26=6,HU26,HV26))))),MIN((VLOOKUP($D26,SALERYCODE,3,0)),(HS26+HT26))*(IF($D26=6,HV26,((MIN((VLOOKUP($D26,SALERYCODE,5,0)),HV26)))))))))/IF(AND($D26=2,'ראשי-פרטים כלליים וריכוז הוצאות'!$D$68&lt;&gt;4),1.2,1)</f>
        <v>0</v>
      </c>
      <c r="HY26" s="263"/>
      <c r="HZ26" s="264"/>
      <c r="IA26" s="265"/>
      <c r="IB26" s="266"/>
      <c r="IC26" s="267">
        <f t="shared" si="79"/>
        <v>0</v>
      </c>
      <c r="ID26" s="260">
        <f>+(IF(OR($B26=0,$C26=0,$D26=0,$DC$2&gt;$OE$1),0,IF(OR(HY26=0,IA26=0,IB26=0),0,MIN((VLOOKUP($D26,SALERYCODE,3,0))*(IF($D26=6,IB26,IA26))*((MIN((VLOOKUP($D26,SALERYCODE,5,0)),(IF($D26=6,IA26,IB26))))),MIN((VLOOKUP($D26,SALERYCODE,3,0)),(HY26+HZ26))*(IF($D26=6,IB26,((MIN((VLOOKUP($D26,SALERYCODE,5,0)),IB26)))))))))/IF(AND($D26=2,'ראשי-פרטים כלליים וריכוז הוצאות'!$D$68&lt;&gt;4),1.2,1)</f>
        <v>0</v>
      </c>
      <c r="IE26" s="263"/>
      <c r="IF26" s="264"/>
      <c r="IG26" s="265"/>
      <c r="IH26" s="266"/>
      <c r="II26" s="267">
        <f t="shared" si="80"/>
        <v>0</v>
      </c>
      <c r="IJ26" s="260">
        <f>+(IF(OR($B26=0,$C26=0,$D26=0,$DC$2&gt;$OE$1),0,IF(OR(IE26=0,IG26=0,IH26=0),0,MIN((VLOOKUP($D26,SALERYCODE,3,0))*(IF($D26=6,IH26,IG26))*((MIN((VLOOKUP($D26,SALERYCODE,5,0)),(IF($D26=6,IG26,IH26))))),MIN((VLOOKUP($D26,SALERYCODE,3,0)),(IE26+IF26))*(IF($D26=6,IH26,((MIN((VLOOKUP($D26,SALERYCODE,5,0)),IH26)))))))))/IF(AND($D26=2,'ראשי-פרטים כלליים וריכוז הוצאות'!$D$68&lt;&gt;4),1.2,1)</f>
        <v>0</v>
      </c>
      <c r="IK26" s="263"/>
      <c r="IL26" s="264"/>
      <c r="IM26" s="265"/>
      <c r="IN26" s="266"/>
      <c r="IO26" s="267">
        <f t="shared" si="81"/>
        <v>0</v>
      </c>
      <c r="IP26" s="260">
        <f>+(IF(OR($B26=0,$C26=0,$D26=0,$DC$2&gt;$OE$1),0,IF(OR(IK26=0,IM26=0,IN26=0),0,MIN((VLOOKUP($D26,SALERYCODE,3,0))*(IF($D26=6,IN26,IM26))*((MIN((VLOOKUP($D26,SALERYCODE,5,0)),(IF($D26=6,IM26,IN26))))),MIN((VLOOKUP($D26,SALERYCODE,3,0)),(IK26+IL26))*(IF($D26=6,IN26,((MIN((VLOOKUP($D26,SALERYCODE,5,0)),IN26)))))))))/IF(AND($D26=2,'ראשי-פרטים כלליים וריכוז הוצאות'!$D$68&lt;&gt;4),1.2,1)</f>
        <v>0</v>
      </c>
      <c r="IQ26" s="263"/>
      <c r="IR26" s="264"/>
      <c r="IS26" s="265"/>
      <c r="IT26" s="266"/>
      <c r="IU26" s="267">
        <f t="shared" si="82"/>
        <v>0</v>
      </c>
      <c r="IV26" s="260">
        <f>+(IF(OR($B26=0,$C26=0,$D26=0,$DC$2&gt;$OE$1),0,IF(OR(IQ26=0,IS26=0,IT26=0),0,MIN((VLOOKUP($D26,SALERYCODE,3,0))*(IF($D26=6,IT26,IS26))*((MIN((VLOOKUP($D26,SALERYCODE,5,0)),(IF($D26=6,IS26,IT26))))),MIN((VLOOKUP($D26,SALERYCODE,3,0)),(IQ26+IR26))*(IF($D26=6,IT26,((MIN((VLOOKUP($D26,SALERYCODE,5,0)),IT26)))))))))/IF(AND($D26=2,'ראשי-פרטים כלליים וריכוז הוצאות'!$D$68&lt;&gt;4),1.2,1)</f>
        <v>0</v>
      </c>
      <c r="IW26" s="263"/>
      <c r="IX26" s="264"/>
      <c r="IY26" s="265"/>
      <c r="IZ26" s="266"/>
      <c r="JA26" s="267">
        <f t="shared" si="83"/>
        <v>0</v>
      </c>
      <c r="JB26" s="260">
        <f>+(IF(OR($B26=0,$C26=0,$D26=0,$DC$2&gt;$OE$1),0,IF(OR(IW26=0,IY26=0,IZ26=0),0,MIN((VLOOKUP($D26,SALERYCODE,3,0))*(IF($D26=6,IZ26,IY26))*((MIN((VLOOKUP($D26,SALERYCODE,5,0)),(IF($D26=6,IY26,IZ26))))),MIN((VLOOKUP($D26,SALERYCODE,3,0)),(IW26+IX26))*(IF($D26=6,IZ26,((MIN((VLOOKUP($D26,SALERYCODE,5,0)),IZ26)))))))))/IF(AND($D26=2,'ראשי-פרטים כלליים וריכוז הוצאות'!$D$68&lt;&gt;4),1.2,1)</f>
        <v>0</v>
      </c>
      <c r="JC26" s="263"/>
      <c r="JD26" s="264"/>
      <c r="JE26" s="265"/>
      <c r="JF26" s="266"/>
      <c r="JG26" s="267">
        <f t="shared" si="84"/>
        <v>0</v>
      </c>
      <c r="JH26" s="260">
        <f>+(IF(OR($B26=0,$C26=0,$D26=0,$DC$2&gt;$OE$1),0,IF(OR(JC26=0,JE26=0,JF26=0),0,MIN((VLOOKUP($D26,SALERYCODE,3,0))*(IF($D26=6,JF26,JE26))*((MIN((VLOOKUP($D26,SALERYCODE,5,0)),(IF($D26=6,JE26,JF26))))),MIN((VLOOKUP($D26,SALERYCODE,3,0)),(JC26+JD26))*(IF($D26=6,JF26,((MIN((VLOOKUP($D26,SALERYCODE,5,0)),JF26)))))))))/IF(AND($D26=2,'ראשי-פרטים כלליים וריכוז הוצאות'!$D$68&lt;&gt;4),1.2,1)</f>
        <v>0</v>
      </c>
      <c r="JI26" s="263"/>
      <c r="JJ26" s="264"/>
      <c r="JK26" s="265"/>
      <c r="JL26" s="266"/>
      <c r="JM26" s="267">
        <f t="shared" si="85"/>
        <v>0</v>
      </c>
      <c r="JN26" s="260">
        <f>+(IF(OR($B26=0,$C26=0,$D26=0,$DC$2&gt;$OE$1),0,IF(OR(JI26=0,JK26=0,JL26=0),0,MIN((VLOOKUP($D26,SALERYCODE,3,0))*(IF($D26=6,JL26,JK26))*((MIN((VLOOKUP($D26,SALERYCODE,5,0)),(IF($D26=6,JK26,JL26))))),MIN((VLOOKUP($D26,SALERYCODE,3,0)),(JI26+JJ26))*(IF($D26=6,JL26,((MIN((VLOOKUP($D26,SALERYCODE,5,0)),JL26)))))))))/IF(AND($D26=2,'ראשי-פרטים כלליים וריכוז הוצאות'!$D$68&lt;&gt;4),1.2,1)</f>
        <v>0</v>
      </c>
      <c r="JO26" s="263"/>
      <c r="JP26" s="264"/>
      <c r="JQ26" s="265"/>
      <c r="JR26" s="266"/>
      <c r="JS26" s="267">
        <f t="shared" si="86"/>
        <v>0</v>
      </c>
      <c r="JT26" s="260">
        <f>+(IF(OR($B26=0,$C26=0,$D26=0,$DC$2&gt;$OE$1),0,IF(OR(JO26=0,JQ26=0,JR26=0),0,MIN((VLOOKUP($D26,SALERYCODE,3,0))*(IF($D26=6,JR26,JQ26))*((MIN((VLOOKUP($D26,SALERYCODE,5,0)),(IF($D26=6,JQ26,JR26))))),MIN((VLOOKUP($D26,SALERYCODE,3,0)),(JO26+JP26))*(IF($D26=6,JR26,((MIN((VLOOKUP($D26,SALERYCODE,5,0)),JR26)))))))))/IF(AND($D26=2,'ראשי-פרטים כלליים וריכוז הוצאות'!$D$68&lt;&gt;4),1.2,1)</f>
        <v>0</v>
      </c>
      <c r="JU26" s="263"/>
      <c r="JV26" s="264"/>
      <c r="JW26" s="265"/>
      <c r="JX26" s="266"/>
      <c r="JY26" s="267">
        <f t="shared" si="87"/>
        <v>0</v>
      </c>
      <c r="JZ26" s="260">
        <f>+(IF(OR($B26=0,$C26=0,$D26=0,$DC$2&gt;$OE$1),0,IF(OR(JU26=0,JW26=0,JX26=0),0,MIN((VLOOKUP($D26,SALERYCODE,3,0))*(IF($D26=6,JX26,JW26))*((MIN((VLOOKUP($D26,SALERYCODE,5,0)),(IF($D26=6,JW26,JX26))))),MIN((VLOOKUP($D26,SALERYCODE,3,0)),(JU26+JV26))*(IF($D26=6,JX26,((MIN((VLOOKUP($D26,SALERYCODE,5,0)),JX26)))))))))/IF(AND($D26=2,'ראשי-פרטים כלליים וריכוז הוצאות'!$D$68&lt;&gt;4),1.2,1)</f>
        <v>0</v>
      </c>
      <c r="KA26" s="263"/>
      <c r="KB26" s="264"/>
      <c r="KC26" s="265"/>
      <c r="KD26" s="266"/>
      <c r="KE26" s="267">
        <f t="shared" si="88"/>
        <v>0</v>
      </c>
      <c r="KF26" s="260">
        <f>+(IF(OR($B26=0,$C26=0,$D26=0,$DC$2&gt;$OE$1),0,IF(OR(KA26=0,KC26=0,KD26=0),0,MIN((VLOOKUP($D26,SALERYCODE,3,0))*(IF($D26=6,KD26,KC26))*((MIN((VLOOKUP($D26,SALERYCODE,5,0)),(IF($D26=6,KC26,KD26))))),MIN((VLOOKUP($D26,SALERYCODE,3,0)),(KA26+KB26))*(IF($D26=6,KD26,((MIN((VLOOKUP($D26,SALERYCODE,5,0)),KD26)))))))))/IF(AND($D26=2,'ראשי-פרטים כלליים וריכוז הוצאות'!$D$68&lt;&gt;4),1.2,1)</f>
        <v>0</v>
      </c>
      <c r="KG26" s="263"/>
      <c r="KH26" s="264"/>
      <c r="KI26" s="265"/>
      <c r="KJ26" s="266"/>
      <c r="KK26" s="267">
        <f t="shared" si="89"/>
        <v>0</v>
      </c>
      <c r="KL26" s="260">
        <f>+(IF(OR($B26=0,$C26=0,$D26=0,$DC$2&gt;$OE$1),0,IF(OR(KG26=0,KI26=0,KJ26=0),0,MIN((VLOOKUP($D26,SALERYCODE,3,0))*(IF($D26=6,KJ26,KI26))*((MIN((VLOOKUP($D26,SALERYCODE,5,0)),(IF($D26=6,KI26,KJ26))))),MIN((VLOOKUP($D26,SALERYCODE,3,0)),(KG26+KH26))*(IF($D26=6,KJ26,((MIN((VLOOKUP($D26,SALERYCODE,5,0)),KJ26)))))))))/IF(AND($D26=2,'ראשי-פרטים כלליים וריכוז הוצאות'!$D$68&lt;&gt;4),1.2,1)</f>
        <v>0</v>
      </c>
      <c r="KM26" s="263"/>
      <c r="KN26" s="264"/>
      <c r="KO26" s="265"/>
      <c r="KP26" s="266"/>
      <c r="KQ26" s="267">
        <f t="shared" si="90"/>
        <v>0</v>
      </c>
      <c r="KR26" s="260">
        <f>+(IF(OR($B26=0,$C26=0,$D26=0,$DC$2&gt;$OE$1),0,IF(OR(KM26=0,KO26=0,KP26=0),0,MIN((VLOOKUP($D26,SALERYCODE,3,0))*(IF($D26=6,KP26,KO26))*((MIN((VLOOKUP($D26,SALERYCODE,5,0)),(IF($D26=6,KO26,KP26))))),MIN((VLOOKUP($D26,SALERYCODE,3,0)),(KM26+KN26))*(IF($D26=6,KP26,((MIN((VLOOKUP($D26,SALERYCODE,5,0)),KP26)))))))))/IF(AND($D26=2,'ראשי-פרטים כלליים וריכוז הוצאות'!$D$68&lt;&gt;4),1.2,1)</f>
        <v>0</v>
      </c>
      <c r="KS26" s="263"/>
      <c r="KT26" s="264"/>
      <c r="KU26" s="265"/>
      <c r="KV26" s="266"/>
      <c r="KW26" s="267">
        <f t="shared" si="91"/>
        <v>0</v>
      </c>
      <c r="KX26" s="260">
        <f>+(IF(OR($B26=0,$C26=0,$D26=0,$DC$2&gt;$OE$1),0,IF(OR(KS26=0,KU26=0,KV26=0),0,MIN((VLOOKUP($D26,SALERYCODE,3,0))*(IF($D26=6,KV26,KU26))*((MIN((VLOOKUP($D26,SALERYCODE,5,0)),(IF($D26=6,KU26,KV26))))),MIN((VLOOKUP($D26,SALERYCODE,3,0)),(KS26+KT26))*(IF($D26=6,KV26,((MIN((VLOOKUP($D26,SALERYCODE,5,0)),KV26)))))))))/IF(AND($D26=2,'ראשי-פרטים כלליים וריכוז הוצאות'!$D$68&lt;&gt;4),1.2,1)</f>
        <v>0</v>
      </c>
      <c r="KY26" s="263"/>
      <c r="KZ26" s="264"/>
      <c r="LA26" s="265"/>
      <c r="LB26" s="266"/>
      <c r="LC26" s="267">
        <f t="shared" si="92"/>
        <v>0</v>
      </c>
      <c r="LD26" s="260">
        <f>+(IF(OR($B26=0,$C26=0,$D26=0,$DC$2&gt;$OE$1),0,IF(OR(KY26=0,LA26=0,LB26=0),0,MIN((VLOOKUP($D26,SALERYCODE,3,0))*(IF($D26=6,LB26,LA26))*((MIN((VLOOKUP($D26,SALERYCODE,5,0)),(IF($D26=6,LA26,LB26))))),MIN((VLOOKUP($D26,SALERYCODE,3,0)),(KY26+KZ26))*(IF($D26=6,LB26,((MIN((VLOOKUP($D26,SALERYCODE,5,0)),LB26)))))))))/IF(AND($D26=2,'ראשי-פרטים כלליים וריכוז הוצאות'!$D$68&lt;&gt;4),1.2,1)</f>
        <v>0</v>
      </c>
      <c r="LE26" s="263"/>
      <c r="LF26" s="264"/>
      <c r="LG26" s="265"/>
      <c r="LH26" s="266"/>
      <c r="LI26" s="267">
        <f t="shared" si="93"/>
        <v>0</v>
      </c>
      <c r="LJ26" s="260">
        <f>+(IF(OR($B26=0,$C26=0,$D26=0,$DC$2&gt;$OE$1),0,IF(OR(LE26=0,LG26=0,LH26=0),0,MIN((VLOOKUP($D26,SALERYCODE,3,0))*(IF($D26=6,LH26,LG26))*((MIN((VLOOKUP($D26,SALERYCODE,5,0)),(IF($D26=6,LG26,LH26))))),MIN((VLOOKUP($D26,SALERYCODE,3,0)),(LE26+LF26))*(IF($D26=6,LH26,((MIN((VLOOKUP($D26,SALERYCODE,5,0)),LH26)))))))))/IF(AND($D26=2,'ראשי-פרטים כלליים וריכוז הוצאות'!$D$68&lt;&gt;4),1.2,1)</f>
        <v>0</v>
      </c>
      <c r="LK26" s="263"/>
      <c r="LL26" s="264"/>
      <c r="LM26" s="265"/>
      <c r="LN26" s="266"/>
      <c r="LO26" s="267">
        <f t="shared" si="94"/>
        <v>0</v>
      </c>
      <c r="LP26" s="260">
        <f>+(IF(OR($B26=0,$C26=0,$D26=0,$DC$2&gt;$OE$1),0,IF(OR(LK26=0,LM26=0,LN26=0),0,MIN((VLOOKUP($D26,SALERYCODE,3,0))*(IF($D26=6,LN26,LM26))*((MIN((VLOOKUP($D26,SALERYCODE,5,0)),(IF($D26=6,LM26,LN26))))),MIN((VLOOKUP($D26,SALERYCODE,3,0)),(LK26+LL26))*(IF($D26=6,LN26,((MIN((VLOOKUP($D26,SALERYCODE,5,0)),LN26)))))))))/IF(AND($D26=2,'ראשי-פרטים כלליים וריכוז הוצאות'!$D$68&lt;&gt;4),1.2,1)</f>
        <v>0</v>
      </c>
      <c r="LQ26" s="263"/>
      <c r="LR26" s="264"/>
      <c r="LS26" s="265"/>
      <c r="LT26" s="266"/>
      <c r="LU26" s="267">
        <f t="shared" si="95"/>
        <v>0</v>
      </c>
      <c r="LV26" s="260">
        <f>+(IF(OR($B26=0,$C26=0,$D26=0,$DC$2&gt;$OE$1),0,IF(OR(LQ26=0,LS26=0,LT26=0),0,MIN((VLOOKUP($D26,SALERYCODE,3,0))*(IF($D26=6,LT26,LS26))*((MIN((VLOOKUP($D26,SALERYCODE,5,0)),(IF($D26=6,LS26,LT26))))),MIN((VLOOKUP($D26,SALERYCODE,3,0)),(LQ26+LR26))*(IF($D26=6,LT26,((MIN((VLOOKUP($D26,SALERYCODE,5,0)),LT26)))))))))/IF(AND($D26=2,'ראשי-פרטים כלליים וריכוז הוצאות'!$D$68&lt;&gt;4),1.2,1)</f>
        <v>0</v>
      </c>
      <c r="LW26" s="263"/>
      <c r="LX26" s="264"/>
      <c r="LY26" s="265"/>
      <c r="LZ26" s="266"/>
      <c r="MA26" s="267">
        <f t="shared" si="96"/>
        <v>0</v>
      </c>
      <c r="MB26" s="260">
        <f>+(IF(OR($B26=0,$C26=0,$D26=0,$DC$2&gt;$OE$1),0,IF(OR(LW26=0,LY26=0,LZ26=0),0,MIN((VLOOKUP($D26,SALERYCODE,3,0))*(IF($D26=6,LZ26,LY26))*((MIN((VLOOKUP($D26,SALERYCODE,5,0)),(IF($D26=6,LY26,LZ26))))),MIN((VLOOKUP($D26,SALERYCODE,3,0)),(LW26+LX26))*(IF($D26=6,LZ26,((MIN((VLOOKUP($D26,SALERYCODE,5,0)),LZ26)))))))))/IF(AND($D26=2,'ראשי-פרטים כלליים וריכוז הוצאות'!$D$68&lt;&gt;4),1.2,1)</f>
        <v>0</v>
      </c>
      <c r="MC26" s="263"/>
      <c r="MD26" s="264"/>
      <c r="ME26" s="265"/>
      <c r="MF26" s="266"/>
      <c r="MG26" s="267">
        <f t="shared" si="97"/>
        <v>0</v>
      </c>
      <c r="MH26" s="260">
        <f>+(IF(OR($B26=0,$C26=0,$D26=0,$DC$2&gt;$OE$1),0,IF(OR(MC26=0,ME26=0,MF26=0),0,MIN((VLOOKUP($D26,SALERYCODE,3,0))*(IF($D26=6,MF26,ME26))*((MIN((VLOOKUP($D26,SALERYCODE,5,0)),(IF($D26=6,ME26,MF26))))),MIN((VLOOKUP($D26,SALERYCODE,3,0)),(MC26+MD26))*(IF($D26=6,MF26,((MIN((VLOOKUP($D26,SALERYCODE,5,0)),MF26)))))))))/IF(AND($D26=2,'ראשי-פרטים כלליים וריכוז הוצאות'!$D$68&lt;&gt;4),1.2,1)</f>
        <v>0</v>
      </c>
      <c r="MI26" s="263"/>
      <c r="MJ26" s="264"/>
      <c r="MK26" s="265"/>
      <c r="ML26" s="266"/>
      <c r="MM26" s="267">
        <f t="shared" si="98"/>
        <v>0</v>
      </c>
      <c r="MN26" s="260">
        <f>+(IF(OR($B26=0,$C26=0,$D26=0,$DC$2&gt;$OE$1),0,IF(OR(MI26=0,MK26=0,ML26=0),0,MIN((VLOOKUP($D26,SALERYCODE,3,0))*(IF($D26=6,ML26,MK26))*((MIN((VLOOKUP($D26,SALERYCODE,5,0)),(IF($D26=6,MK26,ML26))))),MIN((VLOOKUP($D26,SALERYCODE,3,0)),(MI26+MJ26))*(IF($D26=6,ML26,((MIN((VLOOKUP($D26,SALERYCODE,5,0)),ML26)))))))))/IF(AND($D26=2,'ראשי-פרטים כלליים וריכוז הוצאות'!$D$68&lt;&gt;4),1.2,1)</f>
        <v>0</v>
      </c>
      <c r="MO26" s="263"/>
      <c r="MP26" s="264"/>
      <c r="MQ26" s="265"/>
      <c r="MR26" s="266"/>
      <c r="MS26" s="267">
        <f t="shared" si="99"/>
        <v>0</v>
      </c>
      <c r="MT26" s="260">
        <f>+(IF(OR($B26=0,$C26=0,$D26=0,$DC$2&gt;$OE$1),0,IF(OR(MO26=0,MQ26=0,MR26=0),0,MIN((VLOOKUP($D26,SALERYCODE,3,0))*(IF($D26=6,MR26,MQ26))*((MIN((VLOOKUP($D26,SALERYCODE,5,0)),(IF($D26=6,MQ26,MR26))))),MIN((VLOOKUP($D26,SALERYCODE,3,0)),(MO26+MP26))*(IF($D26=6,MR26,((MIN((VLOOKUP($D26,SALERYCODE,5,0)),MR26)))))))))/IF(AND($D26=2,'ראשי-פרטים כלליים וריכוז הוצאות'!$D$68&lt;&gt;4),1.2,1)</f>
        <v>0</v>
      </c>
      <c r="MU26" s="263"/>
      <c r="MV26" s="264"/>
      <c r="MW26" s="265"/>
      <c r="MX26" s="266"/>
      <c r="MY26" s="267">
        <f t="shared" si="100"/>
        <v>0</v>
      </c>
      <c r="MZ26" s="260">
        <f>+(IF(OR($B26=0,$C26=0,$D26=0,$DC$2&gt;$OE$1),0,IF(OR(MU26=0,MW26=0,MX26=0),0,MIN((VLOOKUP($D26,SALERYCODE,3,0))*(IF($D26=6,MX26,MW26))*((MIN((VLOOKUP($D26,SALERYCODE,5,0)),(IF($D26=6,MW26,MX26))))),MIN((VLOOKUP($D26,SALERYCODE,3,0)),(MU26+MV26))*(IF($D26=6,MX26,((MIN((VLOOKUP($D26,SALERYCODE,5,0)),MX26)))))))))/IF(AND($D26=2,'ראשי-פרטים כלליים וריכוז הוצאות'!$D$68&lt;&gt;4),1.2,1)</f>
        <v>0</v>
      </c>
      <c r="NA26" s="263"/>
      <c r="NB26" s="264"/>
      <c r="NC26" s="265"/>
      <c r="ND26" s="266"/>
      <c r="NE26" s="267">
        <f t="shared" si="101"/>
        <v>0</v>
      </c>
      <c r="NF26" s="260">
        <f>+(IF(OR($B26=0,$C26=0,$D26=0,$DC$2&gt;$OE$1),0,IF(OR(NA26=0,NC26=0,ND26=0),0,MIN((VLOOKUP($D26,SALERYCODE,3,0))*(IF($D26=6,ND26,NC26))*((MIN((VLOOKUP($D26,SALERYCODE,5,0)),(IF($D26=6,NC26,ND26))))),MIN((VLOOKUP($D26,SALERYCODE,3,0)),(NA26+NB26))*(IF($D26=6,ND26,((MIN((VLOOKUP($D26,SALERYCODE,5,0)),ND26)))))))))/IF(AND($D26=2,'ראשי-פרטים כלליים וריכוז הוצאות'!$D$68&lt;&gt;4),1.2,1)</f>
        <v>0</v>
      </c>
      <c r="NG26" s="263"/>
      <c r="NH26" s="264"/>
      <c r="NI26" s="265"/>
      <c r="NJ26" s="266"/>
      <c r="NK26" s="267">
        <f t="shared" si="102"/>
        <v>0</v>
      </c>
      <c r="NL26" s="260">
        <f>+(IF(OR($B26=0,$C26=0,$D26=0,$DC$2&gt;$OE$1),0,IF(OR(NG26=0,NI26=0,NJ26=0),0,MIN((VLOOKUP($D26,SALERYCODE,3,0))*(IF($D26=6,NJ26,NI26))*((MIN((VLOOKUP($D26,SALERYCODE,5,0)),(IF($D26=6,NI26,NJ26))))),MIN((VLOOKUP($D26,SALERYCODE,3,0)),(NG26+NH26))*(IF($D26=6,NJ26,((MIN((VLOOKUP($D26,SALERYCODE,5,0)),NJ26)))))))))/IF(AND($D26=2,'ראשי-פרטים כלליים וריכוז הוצאות'!$D$68&lt;&gt;4),1.2,1)</f>
        <v>0</v>
      </c>
      <c r="NM26" s="263"/>
      <c r="NN26" s="264"/>
      <c r="NO26" s="265"/>
      <c r="NP26" s="266"/>
      <c r="NQ26" s="267">
        <f t="shared" si="103"/>
        <v>0</v>
      </c>
      <c r="NR26" s="260">
        <f>+(IF(OR($B26=0,$C26=0,$D26=0,$DC$2&gt;$OE$1),0,IF(OR(NM26=0,NO26=0,NP26=0),0,MIN((VLOOKUP($D26,SALERYCODE,3,0))*(IF($D26=6,NP26,NO26))*((MIN((VLOOKUP($D26,SALERYCODE,5,0)),(IF($D26=6,NO26,NP26))))),MIN((VLOOKUP($D26,SALERYCODE,3,0)),(NM26+NN26))*(IF($D26=6,NP26,((MIN((VLOOKUP($D26,SALERYCODE,5,0)),NP26)))))))))/IF(AND($D26=2,'ראשי-פרטים כלליים וריכוז הוצאות'!$D$68&lt;&gt;4),1.2,1)</f>
        <v>0</v>
      </c>
      <c r="NS26" s="263"/>
      <c r="NT26" s="264"/>
      <c r="NU26" s="265"/>
      <c r="NV26" s="266"/>
      <c r="NW26" s="267">
        <f t="shared" si="104"/>
        <v>0</v>
      </c>
      <c r="NX26" s="260">
        <f>+(IF(OR($B26=0,$C26=0,$D26=0,$DC$2&gt;$OE$1),0,IF(OR(NS26=0,NU26=0,NV26=0),0,MIN((VLOOKUP($D26,SALERYCODE,3,0))*(IF($D26=6,NV26,NU26))*((MIN((VLOOKUP($D26,SALERYCODE,5,0)),(IF($D26=6,NU26,NV26))))),MIN((VLOOKUP($D26,SALERYCODE,3,0)),(NS26+NT26))*(IF($D26=6,NV26,((MIN((VLOOKUP($D26,SALERYCODE,5,0)),NV26)))))))))/IF(AND($D26=2,'ראשי-פרטים כלליים וריכוז הוצאות'!$D$68&lt;&gt;4),1.2,1)</f>
        <v>0</v>
      </c>
      <c r="NY26" s="263"/>
      <c r="NZ26" s="264"/>
      <c r="OA26" s="265"/>
      <c r="OB26" s="266"/>
      <c r="OC26" s="267">
        <f t="shared" si="105"/>
        <v>0</v>
      </c>
      <c r="OD26" s="260">
        <f>+(IF(OR($B26=0,$C26=0,$D26=0,$DC$2&gt;$OE$1),0,IF(OR(NY26=0,OA26=0,OB26=0),0,MIN((VLOOKUP($D26,SALERYCODE,3,0))*(IF($D26=6,OB26,OA26))*((MIN((VLOOKUP($D26,SALERYCODE,5,0)),(IF($D26=6,OA26,OB26))))),MIN((VLOOKUP($D26,SALERYCODE,3,0)),(NY26+NZ26))*(IF($D26=6,OB26,((MIN((VLOOKUP($D26,SALERYCODE,5,0)),OB26)))))))))/IF(AND($D26=2,'ראשי-פרטים כלליים וריכוז הוצאות'!$D$68&lt;&gt;4),1.2,1)</f>
        <v>0</v>
      </c>
      <c r="OE26" s="275">
        <f t="shared" si="111"/>
        <v>0</v>
      </c>
      <c r="OF26" s="283">
        <f t="shared" si="112"/>
        <v>9.9999999999999995E-7</v>
      </c>
      <c r="OG26" s="276">
        <f t="shared" si="113"/>
        <v>0</v>
      </c>
      <c r="OH26" s="275">
        <f t="shared" si="114"/>
        <v>0</v>
      </c>
      <c r="OI26" s="275">
        <v>0</v>
      </c>
      <c r="OJ26" s="258">
        <f t="shared" si="115"/>
        <v>0</v>
      </c>
      <c r="OK26" s="284"/>
      <c r="OL26" s="116">
        <f>MIN(OJ26+OK26*OF26*OE26/$OL$1/IF(AND($D26=2,'ראשי-פרטים כלליים וריכוז הוצאות'!$D$68&lt;&gt;4),1.2,1),IF($D26&gt;0,VLOOKUP($D26,SALERYCODE,3,0)*12*OG26,0))</f>
        <v>0</v>
      </c>
      <c r="OM26" s="95">
        <f t="shared" si="106"/>
        <v>0</v>
      </c>
      <c r="ON26" s="11">
        <f t="shared" si="107"/>
        <v>0</v>
      </c>
      <c r="OO26" s="11">
        <f t="shared" si="108"/>
        <v>0</v>
      </c>
      <c r="OP26" s="22">
        <f t="shared" si="109"/>
        <v>0</v>
      </c>
      <c r="OQ26" s="11">
        <f t="shared" si="110"/>
        <v>0</v>
      </c>
      <c r="OR26" s="11">
        <f t="shared" si="116"/>
        <v>0</v>
      </c>
      <c r="OS26" s="35"/>
      <c r="OT26" s="35"/>
      <c r="OU26" s="43"/>
    </row>
    <row r="27" spans="1:411" ht="24" customHeight="1" x14ac:dyDescent="0.2">
      <c r="A27" s="282">
        <v>24</v>
      </c>
      <c r="B27" s="269"/>
      <c r="C27" s="270"/>
      <c r="D27" s="271"/>
      <c r="E27" s="263"/>
      <c r="F27" s="264"/>
      <c r="G27" s="265"/>
      <c r="H27" s="266"/>
      <c r="I27" s="267">
        <f t="shared" si="41"/>
        <v>0</v>
      </c>
      <c r="J27" s="260">
        <f>(IF(OR($B27=0,$C27=0,$D27=0,$E$2&gt;$OE$1),0,IF(OR($E27=0,$G27=0,$H27=0),0,MIN((VLOOKUP($D27,SALERYCODE,3,0))*(IF($D27=6,$H27,$G27))*((MIN((VLOOKUP($D27,SALERYCODE,5,0)),(IF($D27=6,$G27,$H27))))),MIN((VLOOKUP($D27,SALERYCODE,3,0)),($E27+$F27))*(IF($D27=6,$H27,((MIN((VLOOKUP($D27,SALERYCODE,5,0)),$H27)))))))))/IF(AND($D27=2,'ראשי-פרטים כלליים וריכוז הוצאות'!$D$68&lt;&gt;4),1.2,1)</f>
        <v>0</v>
      </c>
      <c r="K27" s="263"/>
      <c r="L27" s="264"/>
      <c r="M27" s="265"/>
      <c r="N27" s="266"/>
      <c r="O27" s="267">
        <f t="shared" si="42"/>
        <v>0</v>
      </c>
      <c r="P27" s="260">
        <f>+(IF(OR($B27=0,$C27=0,$D27=0,$K$2&gt;$OE$1),0,IF(OR($K27=0,$M27=0,$N27=0),0,MIN((VLOOKUP($D27,SALERYCODE,3,0))*(IF($D27=6,$N27,$M27))*((MIN((VLOOKUP($D27,SALERYCODE,5,0)),(IF($D27=6,$M27,$N27))))),MIN((VLOOKUP($D27,SALERYCODE,3,0)),($K27+$L27))*(IF($D27=6,$N27,((MIN((VLOOKUP($D27,SALERYCODE,5,0)),$N27)))))))))/IF(AND($D27=2,'ראשי-פרטים כלליים וריכוז הוצאות'!$D$68&lt;&gt;4),1.2,1)</f>
        <v>0</v>
      </c>
      <c r="Q27" s="263"/>
      <c r="R27" s="264"/>
      <c r="S27" s="265"/>
      <c r="T27" s="266"/>
      <c r="U27" s="267">
        <f t="shared" si="43"/>
        <v>0</v>
      </c>
      <c r="V27" s="260">
        <f>+(IF(OR($B27=0,$C27=0,$D27=0,$Q$2&gt;$OE$1),0,IF(OR(Q27=0,S27=0,T27=0),0,MIN((VLOOKUP($D27,SALERYCODE,3,0))*(IF($D27=6,T27,S27))*((MIN((VLOOKUP($D27,SALERYCODE,5,0)),(IF($D27=6,S27,T27))))),MIN((VLOOKUP($D27,SALERYCODE,3,0)),(Q27+R27))*(IF($D27=6,T27,((MIN((VLOOKUP($D27,SALERYCODE,5,0)),T27)))))))))/IF(AND($D27=2,'ראשי-פרטים כלליים וריכוז הוצאות'!$D$68&lt;&gt;4),1.2,1)</f>
        <v>0</v>
      </c>
      <c r="W27" s="263"/>
      <c r="X27" s="264"/>
      <c r="Y27" s="265"/>
      <c r="Z27" s="266"/>
      <c r="AA27" s="267">
        <f t="shared" si="44"/>
        <v>0</v>
      </c>
      <c r="AB27" s="260">
        <f>+(IF(OR($B27=0,$C27=0,$D27=0,$W$2&gt;$OE$1),0,IF(OR(W27=0,Y27=0,Z27=0),0,MIN((VLOOKUP($D27,SALERYCODE,3,0))*(IF($D27=6,Z27,Y27))*((MIN((VLOOKUP($D27,SALERYCODE,5,0)),(IF($D27=6,Y27,Z27))))),MIN((VLOOKUP($D27,SALERYCODE,3,0)),(W27+X27))*(IF($D27=6,Z27,((MIN((VLOOKUP($D27,SALERYCODE,5,0)),Z27)))))))))/IF(AND($D27=2,'ראשי-פרטים כלליים וריכוז הוצאות'!$D$68&lt;&gt;4),1.2,1)</f>
        <v>0</v>
      </c>
      <c r="AC27" s="263"/>
      <c r="AD27" s="264"/>
      <c r="AE27" s="265"/>
      <c r="AF27" s="266"/>
      <c r="AG27" s="267">
        <f t="shared" si="45"/>
        <v>0</v>
      </c>
      <c r="AH27" s="260">
        <f>+(IF(OR($B27=0,$C27=0,$D27=0,$AC$2&gt;$OE$1),0,IF(OR(AC27=0,AE27=0,AF27=0),0,MIN((VLOOKUP($D27,SALERYCODE,3,0))*(IF($D27=6,AF27,AE27))*((MIN((VLOOKUP($D27,SALERYCODE,5,0)),(IF($D27=6,AE27,AF27))))),MIN((VLOOKUP($D27,SALERYCODE,3,0)),(AC27+AD27))*(IF($D27=6,AF27,((MIN((VLOOKUP($D27,SALERYCODE,5,0)),AF27)))))))))/IF(AND($D27=2,'ראשי-פרטים כלליים וריכוז הוצאות'!$D$68&lt;&gt;4),1.2,1)</f>
        <v>0</v>
      </c>
      <c r="AI27" s="263"/>
      <c r="AJ27" s="264"/>
      <c r="AK27" s="265"/>
      <c r="AL27" s="266"/>
      <c r="AM27" s="267">
        <f t="shared" si="46"/>
        <v>0</v>
      </c>
      <c r="AN27" s="260">
        <f>+(IF(OR($B27=0,$C27=0,$D27=0,$AI$2&gt;$OE$1),0,IF(OR(AI27=0,AK27=0,AL27=0),0,MIN((VLOOKUP($D27,SALERYCODE,3,0))*(IF($D27=6,AL27,AK27))*((MIN((VLOOKUP($D27,SALERYCODE,5,0)),(IF($D27=6,AK27,AL27))))),MIN((VLOOKUP($D27,SALERYCODE,3,0)),(AI27+AJ27))*(IF($D27=6,AL27,((MIN((VLOOKUP($D27,SALERYCODE,5,0)),AL27)))))))))/IF(AND($D27=2,'ראשי-פרטים כלליים וריכוז הוצאות'!$D$68&lt;&gt;4),1.2,1)</f>
        <v>0</v>
      </c>
      <c r="AO27" s="263"/>
      <c r="AP27" s="264"/>
      <c r="AQ27" s="265"/>
      <c r="AR27" s="266"/>
      <c r="AS27" s="267">
        <f t="shared" si="47"/>
        <v>0</v>
      </c>
      <c r="AT27" s="260">
        <f>+(IF(OR($B27=0,$C27=0,$D27=0,$AO$2&gt;$OE$1),0,IF(OR(AO27=0,AQ27=0,AR27=0),0,MIN((VLOOKUP($D27,SALERYCODE,3,0))*(IF($D27=6,AR27,AQ27))*((MIN((VLOOKUP($D27,SALERYCODE,5,0)),(IF($D27=6,AQ27,AR27))))),MIN((VLOOKUP($D27,SALERYCODE,3,0)),(AO27+AP27))*(IF($D27=6,AR27,((MIN((VLOOKUP($D27,SALERYCODE,5,0)),AR27)))))))))/IF(AND($D27=2,'ראשי-פרטים כלליים וריכוז הוצאות'!$D$68&lt;&gt;4),1.2,1)</f>
        <v>0</v>
      </c>
      <c r="AU27" s="263"/>
      <c r="AV27" s="264"/>
      <c r="AW27" s="265"/>
      <c r="AX27" s="266"/>
      <c r="AY27" s="267">
        <f t="shared" si="48"/>
        <v>0</v>
      </c>
      <c r="AZ27" s="260">
        <f>+(IF(OR($B27=0,$C27=0,$D27=0,$AU$2&gt;$OE$1),0,IF(OR(AU27=0,AW27=0,AX27=0),0,MIN((VLOOKUP($D27,SALERYCODE,3,0))*(IF($D27=6,AX27,AW27))*((MIN((VLOOKUP($D27,SALERYCODE,5,0)),(IF($D27=6,AW27,AX27))))),MIN((VLOOKUP($D27,SALERYCODE,3,0)),(AU27+AV27))*(IF($D27=6,AX27,((MIN((VLOOKUP($D27,SALERYCODE,5,0)),AX27)))))))))/IF(AND($D27=2,'ראשי-פרטים כלליים וריכוז הוצאות'!$D$68&lt;&gt;4),1.2,1)</f>
        <v>0</v>
      </c>
      <c r="BA27" s="263"/>
      <c r="BB27" s="264"/>
      <c r="BC27" s="265"/>
      <c r="BD27" s="266"/>
      <c r="BE27" s="267">
        <f t="shared" si="49"/>
        <v>0</v>
      </c>
      <c r="BF27" s="260">
        <f>+(IF(OR($B27=0,$C27=0,$D27=0,$BA$2&gt;$OE$1),0,IF(OR(BA27=0,BC27=0,BD27=0),0,MIN((VLOOKUP($D27,SALERYCODE,3,0))*(IF($D27=6,BD27,BC27))*((MIN((VLOOKUP($D27,SALERYCODE,5,0)),(IF($D27=6,BC27,BD27))))),MIN((VLOOKUP($D27,SALERYCODE,3,0)),(BA27+BB27))*(IF($D27=6,BD27,((MIN((VLOOKUP($D27,SALERYCODE,5,0)),BD27)))))))))/IF(AND($D27=2,'ראשי-פרטים כלליים וריכוז הוצאות'!$D$68&lt;&gt;4),1.2,1)</f>
        <v>0</v>
      </c>
      <c r="BG27" s="263"/>
      <c r="BH27" s="264"/>
      <c r="BI27" s="265"/>
      <c r="BJ27" s="266"/>
      <c r="BK27" s="267">
        <f t="shared" si="50"/>
        <v>0</v>
      </c>
      <c r="BL27" s="260">
        <f>+(IF(OR($B27=0,$C27=0,$D27=0,$BG$2&gt;$OE$1),0,IF(OR(BG27=0,BI27=0,BJ27=0),0,MIN((VLOOKUP($D27,SALERYCODE,3,0))*(IF($D27=6,BJ27,BI27))*((MIN((VLOOKUP($D27,SALERYCODE,5,0)),(IF($D27=6,BI27,BJ27))))),MIN((VLOOKUP($D27,SALERYCODE,3,0)),(BG27+BH27))*(IF($D27=6,BJ27,((MIN((VLOOKUP($D27,SALERYCODE,5,0)),BJ27)))))))))/IF(AND($D27=2,'ראשי-פרטים כלליים וריכוז הוצאות'!$D$68&lt;&gt;4),1.2,1)</f>
        <v>0</v>
      </c>
      <c r="BM27" s="263"/>
      <c r="BN27" s="264"/>
      <c r="BO27" s="265"/>
      <c r="BP27" s="266"/>
      <c r="BQ27" s="267">
        <f t="shared" si="51"/>
        <v>0</v>
      </c>
      <c r="BR27" s="260">
        <f>+(IF(OR($B27=0,$C27=0,$D27=0,$BM$2&gt;$OE$1),0,IF(OR(BM27=0,BO27=0,BP27=0),0,MIN((VLOOKUP($D27,SALERYCODE,3,0))*(IF($D27=6,BP27,BO27))*((MIN((VLOOKUP($D27,SALERYCODE,5,0)),(IF($D27=6,BO27,BP27))))),MIN((VLOOKUP($D27,SALERYCODE,3,0)),(BM27+BN27))*(IF($D27=6,BP27,((MIN((VLOOKUP($D27,SALERYCODE,5,0)),BP27)))))))))/IF(AND($D27=2,'ראשי-פרטים כלליים וריכוז הוצאות'!$D$68&lt;&gt;4),1.2,1)</f>
        <v>0</v>
      </c>
      <c r="BS27" s="263"/>
      <c r="BT27" s="264"/>
      <c r="BU27" s="265"/>
      <c r="BV27" s="266"/>
      <c r="BW27" s="267">
        <f t="shared" si="52"/>
        <v>0</v>
      </c>
      <c r="BX27" s="260">
        <f>+(IF(OR($B27=0,$C27=0,$D27=0,$BS$2&gt;$OE$1),0,IF(OR(BS27=0,BU27=0,BV27=0),0,MIN((VLOOKUP($D27,SALERYCODE,3,0))*(IF($D27=6,BV27,BU27))*((MIN((VLOOKUP($D27,SALERYCODE,5,0)),(IF($D27=6,BU27,BV27))))),MIN((VLOOKUP($D27,SALERYCODE,3,0)),(BS27+BT27))*(IF($D27=6,BV27,((MIN((VLOOKUP($D27,SALERYCODE,5,0)),BV27)))))))))/IF(AND($D27=2,'ראשי-פרטים כלליים וריכוז הוצאות'!$D$68&lt;&gt;4),1.2,1)</f>
        <v>0</v>
      </c>
      <c r="BY27" s="263"/>
      <c r="BZ27" s="264"/>
      <c r="CA27" s="265"/>
      <c r="CB27" s="266"/>
      <c r="CC27" s="267">
        <f t="shared" si="53"/>
        <v>0</v>
      </c>
      <c r="CD27" s="260">
        <f>+(IF(OR($B27=0,$C27=0,$D27=0,$BY$2&gt;$OE$1),0,IF(OR(BY27=0,CA27=0,CB27=0),0,MIN((VLOOKUP($D27,SALERYCODE,3,0))*(IF($D27=6,CB27,CA27))*((MIN((VLOOKUP($D27,SALERYCODE,5,0)),(IF($D27=6,CA27,CB27))))),MIN((VLOOKUP($D27,SALERYCODE,3,0)),(BY27+BZ27))*(IF($D27=6,CB27,((MIN((VLOOKUP($D27,SALERYCODE,5,0)),CB27)))))))))/IF(AND($D27=2,'ראשי-פרטים כלליים וריכוז הוצאות'!$D$68&lt;&gt;4),1.2,1)</f>
        <v>0</v>
      </c>
      <c r="CE27" s="263"/>
      <c r="CF27" s="264"/>
      <c r="CG27" s="265"/>
      <c r="CH27" s="266"/>
      <c r="CI27" s="267">
        <f t="shared" si="54"/>
        <v>0</v>
      </c>
      <c r="CJ27" s="260">
        <f>+(IF(OR($B27=0,$C27=0,$D27=0,$CE$2&gt;$OE$1),0,IF(OR(CE27=0,CG27=0,CH27=0),0,MIN((VLOOKUP($D27,SALERYCODE,3,0))*(IF($D27=6,CH27,CG27))*((MIN((VLOOKUP($D27,SALERYCODE,5,0)),(IF($D27=6,CG27,CH27))))),MIN((VLOOKUP($D27,SALERYCODE,3,0)),(CE27+CF27))*(IF($D27=6,CH27,((MIN((VLOOKUP($D27,SALERYCODE,5,0)),CH27)))))))))/IF(AND($D27=2,'ראשי-פרטים כלליים וריכוז הוצאות'!$D$68&lt;&gt;4),1.2,1)</f>
        <v>0</v>
      </c>
      <c r="CK27" s="263"/>
      <c r="CL27" s="264"/>
      <c r="CM27" s="265"/>
      <c r="CN27" s="266"/>
      <c r="CO27" s="267">
        <f t="shared" si="55"/>
        <v>0</v>
      </c>
      <c r="CP27" s="260">
        <f>+(IF(OR($B27=0,$C27=0,$D27=0,$CK$2&gt;$OE$1),0,IF(OR(CK27=0,CM27=0,CN27=0),0,MIN((VLOOKUP($D27,SALERYCODE,3,0))*(IF($D27=6,CN27,CM27))*((MIN((VLOOKUP($D27,SALERYCODE,5,0)),(IF($D27=6,CM27,CN27))))),MIN((VLOOKUP($D27,SALERYCODE,3,0)),(CK27+CL27))*(IF($D27=6,CN27,((MIN((VLOOKUP($D27,SALERYCODE,5,0)),CN27)))))))))/IF(AND($D27=2,'ראשי-פרטים כלליים וריכוז הוצאות'!$D$68&lt;&gt;4),1.2,1)</f>
        <v>0</v>
      </c>
      <c r="CQ27" s="263"/>
      <c r="CR27" s="264"/>
      <c r="CS27" s="265"/>
      <c r="CT27" s="266"/>
      <c r="CU27" s="267">
        <f t="shared" si="56"/>
        <v>0</v>
      </c>
      <c r="CV27" s="260">
        <f>+(IF(OR($B27=0,$C27=0,$D27=0,$CQ$2&gt;$OE$1),0,IF(OR(CQ27=0,CS27=0,CT27=0),0,MIN((VLOOKUP($D27,SALERYCODE,3,0))*(IF($D27=6,CT27,CS27))*((MIN((VLOOKUP($D27,SALERYCODE,5,0)),(IF($D27=6,CS27,CT27))))),MIN((VLOOKUP($D27,SALERYCODE,3,0)),(CQ27+CR27))*(IF($D27=6,CT27,((MIN((VLOOKUP($D27,SALERYCODE,5,0)),CT27)))))))))/IF(AND($D27=2,'ראשי-פרטים כלליים וריכוז הוצאות'!$D$68&lt;&gt;4),1.2,1)</f>
        <v>0</v>
      </c>
      <c r="CW27" s="263"/>
      <c r="CX27" s="264"/>
      <c r="CY27" s="265"/>
      <c r="CZ27" s="266"/>
      <c r="DA27" s="267">
        <f t="shared" si="57"/>
        <v>0</v>
      </c>
      <c r="DB27" s="260">
        <f>+(IF(OR($B27=0,$C27=0,$D27=0,$CW$2&gt;$OE$1),0,IF(OR(CW27=0,CY27=0,CZ27=0),0,MIN((VLOOKUP($D27,SALERYCODE,3,0))*(IF($D27=6,CZ27,CY27))*((MIN((VLOOKUP($D27,SALERYCODE,5,0)),(IF($D27=6,CY27,CZ27))))),MIN((VLOOKUP($D27,SALERYCODE,3,0)),(CW27+CX27))*(IF($D27=6,CZ27,((MIN((VLOOKUP($D27,SALERYCODE,5,0)),CZ27)))))))))/IF(AND($D27=2,'ראשי-פרטים כלליים וריכוז הוצאות'!$D$68&lt;&gt;4),1.2,1)</f>
        <v>0</v>
      </c>
      <c r="DC27" s="263"/>
      <c r="DD27" s="264"/>
      <c r="DE27" s="265"/>
      <c r="DF27" s="266"/>
      <c r="DG27" s="267">
        <f t="shared" si="58"/>
        <v>0</v>
      </c>
      <c r="DH27" s="260">
        <f>+(IF(OR($B27=0,$C27=0,$D27=0,$DC$2&gt;$OE$1),0,IF(OR(DC27=0,DE27=0,DF27=0),0,MIN((VLOOKUP($D27,SALERYCODE,3,0))*(IF($D27=6,DF27,DE27))*((MIN((VLOOKUP($D27,SALERYCODE,5,0)),(IF($D27=6,DE27,DF27))))),MIN((VLOOKUP($D27,SALERYCODE,3,0)),(DC27+DD27))*(IF($D27=6,DF27,((MIN((VLOOKUP($D27,SALERYCODE,5,0)),DF27)))))))))/IF(AND($D27=2,'ראשי-פרטים כלליים וריכוז הוצאות'!$D$68&lt;&gt;4),1.2,1)</f>
        <v>0</v>
      </c>
      <c r="DI27" s="263"/>
      <c r="DJ27" s="264"/>
      <c r="DK27" s="265"/>
      <c r="DL27" s="266"/>
      <c r="DM27" s="267">
        <f t="shared" si="59"/>
        <v>0</v>
      </c>
      <c r="DN27" s="260">
        <f>+(IF(OR($B27=0,$C27=0,$D27=0,$DC$2&gt;$OE$1),0,IF(OR(DI27=0,DK27=0,DL27=0),0,MIN((VLOOKUP($D27,SALERYCODE,3,0))*(IF($D27=6,DL27,DK27))*((MIN((VLOOKUP($D27,SALERYCODE,5,0)),(IF($D27=6,DK27,DL27))))),MIN((VLOOKUP($D27,SALERYCODE,3,0)),(DI27+DJ27))*(IF($D27=6,DL27,((MIN((VLOOKUP($D27,SALERYCODE,5,0)),DL27)))))))))/IF(AND($D27=2,'ראשי-פרטים כלליים וריכוז הוצאות'!$D$68&lt;&gt;4),1.2,1)</f>
        <v>0</v>
      </c>
      <c r="DO27" s="263"/>
      <c r="DP27" s="264"/>
      <c r="DQ27" s="265"/>
      <c r="DR27" s="266"/>
      <c r="DS27" s="267">
        <f t="shared" si="60"/>
        <v>0</v>
      </c>
      <c r="DT27" s="260">
        <f>+(IF(OR($B27=0,$C27=0,$D27=0,$DC$2&gt;$OE$1),0,IF(OR(DO27=0,DQ27=0,DR27=0),0,MIN((VLOOKUP($D27,SALERYCODE,3,0))*(IF($D27=6,DR27,DQ27))*((MIN((VLOOKUP($D27,SALERYCODE,5,0)),(IF($D27=6,DQ27,DR27))))),MIN((VLOOKUP($D27,SALERYCODE,3,0)),(DO27+DP27))*(IF($D27=6,DR27,((MIN((VLOOKUP($D27,SALERYCODE,5,0)),DR27)))))))))/IF(AND($D27=2,'ראשי-פרטים כלליים וריכוז הוצאות'!$D$68&lt;&gt;4),1.2,1)</f>
        <v>0</v>
      </c>
      <c r="DU27" s="263"/>
      <c r="DV27" s="264"/>
      <c r="DW27" s="265"/>
      <c r="DX27" s="266"/>
      <c r="DY27" s="267">
        <f t="shared" si="61"/>
        <v>0</v>
      </c>
      <c r="DZ27" s="260">
        <f>+(IF(OR($B27=0,$C27=0,$D27=0,$DC$2&gt;$OE$1),0,IF(OR(DU27=0,DW27=0,DX27=0),0,MIN((VLOOKUP($D27,SALERYCODE,3,0))*(IF($D27=6,DX27,DW27))*((MIN((VLOOKUP($D27,SALERYCODE,5,0)),(IF($D27=6,DW27,DX27))))),MIN((VLOOKUP($D27,SALERYCODE,3,0)),(DU27+DV27))*(IF($D27=6,DX27,((MIN((VLOOKUP($D27,SALERYCODE,5,0)),DX27)))))))))/IF(AND($D27=2,'ראשי-פרטים כלליים וריכוז הוצאות'!$D$68&lt;&gt;4),1.2,1)</f>
        <v>0</v>
      </c>
      <c r="EA27" s="263"/>
      <c r="EB27" s="264"/>
      <c r="EC27" s="265"/>
      <c r="ED27" s="266"/>
      <c r="EE27" s="267">
        <f t="shared" si="62"/>
        <v>0</v>
      </c>
      <c r="EF27" s="260">
        <f>+(IF(OR($B27=0,$C27=0,$D27=0,$DC$2&gt;$OE$1),0,IF(OR(EA27=0,EC27=0,ED27=0),0,MIN((VLOOKUP($D27,SALERYCODE,3,0))*(IF($D27=6,ED27,EC27))*((MIN((VLOOKUP($D27,SALERYCODE,5,0)),(IF($D27=6,EC27,ED27))))),MIN((VLOOKUP($D27,SALERYCODE,3,0)),(EA27+EB27))*(IF($D27=6,ED27,((MIN((VLOOKUP($D27,SALERYCODE,5,0)),ED27)))))))))/IF(AND($D27=2,'ראשי-פרטים כלליים וריכוז הוצאות'!$D$68&lt;&gt;4),1.2,1)</f>
        <v>0</v>
      </c>
      <c r="EG27" s="263"/>
      <c r="EH27" s="264"/>
      <c r="EI27" s="265"/>
      <c r="EJ27" s="266"/>
      <c r="EK27" s="267">
        <f t="shared" si="63"/>
        <v>0</v>
      </c>
      <c r="EL27" s="260">
        <f>+(IF(OR($B27=0,$C27=0,$D27=0,$DC$2&gt;$OE$1),0,IF(OR(EG27=0,EI27=0,EJ27=0),0,MIN((VLOOKUP($D27,SALERYCODE,3,0))*(IF($D27=6,EJ27,EI27))*((MIN((VLOOKUP($D27,SALERYCODE,5,0)),(IF($D27=6,EI27,EJ27))))),MIN((VLOOKUP($D27,SALERYCODE,3,0)),(EG27+EH27))*(IF($D27=6,EJ27,((MIN((VLOOKUP($D27,SALERYCODE,5,0)),EJ27)))))))))/IF(AND($D27=2,'ראשי-פרטים כלליים וריכוז הוצאות'!$D$68&lt;&gt;4),1.2,1)</f>
        <v>0</v>
      </c>
      <c r="EM27" s="263"/>
      <c r="EN27" s="264"/>
      <c r="EO27" s="265"/>
      <c r="EP27" s="266"/>
      <c r="EQ27" s="267">
        <f t="shared" si="64"/>
        <v>0</v>
      </c>
      <c r="ER27" s="260">
        <f>+(IF(OR($B27=0,$C27=0,$D27=0,$DC$2&gt;$OE$1),0,IF(OR(EM27=0,EO27=0,EP27=0),0,MIN((VLOOKUP($D27,SALERYCODE,3,0))*(IF($D27=6,EP27,EO27))*((MIN((VLOOKUP($D27,SALERYCODE,5,0)),(IF($D27=6,EO27,EP27))))),MIN((VLOOKUP($D27,SALERYCODE,3,0)),(EM27+EN27))*(IF($D27=6,EP27,((MIN((VLOOKUP($D27,SALERYCODE,5,0)),EP27)))))))))/IF(AND($D27=2,'ראשי-פרטים כלליים וריכוז הוצאות'!$D$68&lt;&gt;4),1.2,1)</f>
        <v>0</v>
      </c>
      <c r="ES27" s="263"/>
      <c r="ET27" s="264"/>
      <c r="EU27" s="265"/>
      <c r="EV27" s="266"/>
      <c r="EW27" s="267">
        <f t="shared" si="65"/>
        <v>0</v>
      </c>
      <c r="EX27" s="260">
        <f>+(IF(OR($B27=0,$C27=0,$D27=0,$DC$2&gt;$OE$1),0,IF(OR(ES27=0,EU27=0,EV27=0),0,MIN((VLOOKUP($D27,SALERYCODE,3,0))*(IF($D27=6,EV27,EU27))*((MIN((VLOOKUP($D27,SALERYCODE,5,0)),(IF($D27=6,EU27,EV27))))),MIN((VLOOKUP($D27,SALERYCODE,3,0)),(ES27+ET27))*(IF($D27=6,EV27,((MIN((VLOOKUP($D27,SALERYCODE,5,0)),EV27)))))))))/IF(AND($D27=2,'ראשי-פרטים כלליים וריכוז הוצאות'!$D$68&lt;&gt;4),1.2,1)</f>
        <v>0</v>
      </c>
      <c r="EY27" s="263"/>
      <c r="EZ27" s="264"/>
      <c r="FA27" s="265"/>
      <c r="FB27" s="266"/>
      <c r="FC27" s="267">
        <f t="shared" si="66"/>
        <v>0</v>
      </c>
      <c r="FD27" s="260">
        <f>+(IF(OR($B27=0,$C27=0,$D27=0,$DC$2&gt;$OE$1),0,IF(OR(EY27=0,FA27=0,FB27=0),0,MIN((VLOOKUP($D27,SALERYCODE,3,0))*(IF($D27=6,FB27,FA27))*((MIN((VLOOKUP($D27,SALERYCODE,5,0)),(IF($D27=6,FA27,FB27))))),MIN((VLOOKUP($D27,SALERYCODE,3,0)),(EY27+EZ27))*(IF($D27=6,FB27,((MIN((VLOOKUP($D27,SALERYCODE,5,0)),FB27)))))))))/IF(AND($D27=2,'ראשי-פרטים כלליים וריכוז הוצאות'!$D$68&lt;&gt;4),1.2,1)</f>
        <v>0</v>
      </c>
      <c r="FE27" s="263"/>
      <c r="FF27" s="264"/>
      <c r="FG27" s="265"/>
      <c r="FH27" s="266"/>
      <c r="FI27" s="267">
        <f t="shared" si="67"/>
        <v>0</v>
      </c>
      <c r="FJ27" s="260">
        <f>+(IF(OR($B27=0,$C27=0,$D27=0,$DC$2&gt;$OE$1),0,IF(OR(FE27=0,FG27=0,FH27=0),0,MIN((VLOOKUP($D27,SALERYCODE,3,0))*(IF($D27=6,FH27,FG27))*((MIN((VLOOKUP($D27,SALERYCODE,5,0)),(IF($D27=6,FG27,FH27))))),MIN((VLOOKUP($D27,SALERYCODE,3,0)),(FE27+FF27))*(IF($D27=6,FH27,((MIN((VLOOKUP($D27,SALERYCODE,5,0)),FH27)))))))))/IF(AND($D27=2,'ראשי-פרטים כלליים וריכוז הוצאות'!$D$68&lt;&gt;4),1.2,1)</f>
        <v>0</v>
      </c>
      <c r="FK27" s="263"/>
      <c r="FL27" s="264"/>
      <c r="FM27" s="265"/>
      <c r="FN27" s="266"/>
      <c r="FO27" s="267">
        <f t="shared" si="68"/>
        <v>0</v>
      </c>
      <c r="FP27" s="260">
        <f>+(IF(OR($B27=0,$C27=0,$D27=0,$DC$2&gt;$OE$1),0,IF(OR(FK27=0,FM27=0,FN27=0),0,MIN((VLOOKUP($D27,SALERYCODE,3,0))*(IF($D27=6,FN27,FM27))*((MIN((VLOOKUP($D27,SALERYCODE,5,0)),(IF($D27=6,FM27,FN27))))),MIN((VLOOKUP($D27,SALERYCODE,3,0)),(FK27+FL27))*(IF($D27=6,FN27,((MIN((VLOOKUP($D27,SALERYCODE,5,0)),FN27)))))))))/IF(AND($D27=2,'ראשי-פרטים כלליים וריכוז הוצאות'!$D$68&lt;&gt;4),1.2,1)</f>
        <v>0</v>
      </c>
      <c r="FQ27" s="263"/>
      <c r="FR27" s="264"/>
      <c r="FS27" s="265"/>
      <c r="FT27" s="266"/>
      <c r="FU27" s="267">
        <f t="shared" si="69"/>
        <v>0</v>
      </c>
      <c r="FV27" s="260">
        <f>+(IF(OR($B27=0,$C27=0,$D27=0,$DC$2&gt;$OE$1),0,IF(OR(FQ27=0,FS27=0,FT27=0),0,MIN((VLOOKUP($D27,SALERYCODE,3,0))*(IF($D27=6,FT27,FS27))*((MIN((VLOOKUP($D27,SALERYCODE,5,0)),(IF($D27=6,FS27,FT27))))),MIN((VLOOKUP($D27,SALERYCODE,3,0)),(FQ27+FR27))*(IF($D27=6,FT27,((MIN((VLOOKUP($D27,SALERYCODE,5,0)),FT27)))))))))/IF(AND($D27=2,'ראשי-פרטים כלליים וריכוז הוצאות'!$D$68&lt;&gt;4),1.2,1)</f>
        <v>0</v>
      </c>
      <c r="FW27" s="263"/>
      <c r="FX27" s="264"/>
      <c r="FY27" s="265"/>
      <c r="FZ27" s="266"/>
      <c r="GA27" s="267">
        <f t="shared" si="70"/>
        <v>0</v>
      </c>
      <c r="GB27" s="260">
        <f>+(IF(OR($B27=0,$C27=0,$D27=0,$DC$2&gt;$OE$1),0,IF(OR(FW27=0,FY27=0,FZ27=0),0,MIN((VLOOKUP($D27,SALERYCODE,3,0))*(IF($D27=6,FZ27,FY27))*((MIN((VLOOKUP($D27,SALERYCODE,5,0)),(IF($D27=6,FY27,FZ27))))),MIN((VLOOKUP($D27,SALERYCODE,3,0)),(FW27+FX27))*(IF($D27=6,FZ27,((MIN((VLOOKUP($D27,SALERYCODE,5,0)),FZ27)))))))))/IF(AND($D27=2,'ראשי-פרטים כלליים וריכוז הוצאות'!$D$68&lt;&gt;4),1.2,1)</f>
        <v>0</v>
      </c>
      <c r="GC27" s="263"/>
      <c r="GD27" s="264"/>
      <c r="GE27" s="265"/>
      <c r="GF27" s="266"/>
      <c r="GG27" s="267">
        <f t="shared" si="71"/>
        <v>0</v>
      </c>
      <c r="GH27" s="260">
        <f>+(IF(OR($B27=0,$C27=0,$D27=0,$DC$2&gt;$OE$1),0,IF(OR(GC27=0,GE27=0,GF27=0),0,MIN((VLOOKUP($D27,SALERYCODE,3,0))*(IF($D27=6,GF27,GE27))*((MIN((VLOOKUP($D27,SALERYCODE,5,0)),(IF($D27=6,GE27,GF27))))),MIN((VLOOKUP($D27,SALERYCODE,3,0)),(GC27+GD27))*(IF($D27=6,GF27,((MIN((VLOOKUP($D27,SALERYCODE,5,0)),GF27)))))))))/IF(AND($D27=2,'ראשי-פרטים כלליים וריכוז הוצאות'!$D$68&lt;&gt;4),1.2,1)</f>
        <v>0</v>
      </c>
      <c r="GI27" s="263"/>
      <c r="GJ27" s="264"/>
      <c r="GK27" s="265"/>
      <c r="GL27" s="266"/>
      <c r="GM27" s="267">
        <f t="shared" si="72"/>
        <v>0</v>
      </c>
      <c r="GN27" s="260">
        <f>+(IF(OR($B27=0,$C27=0,$D27=0,$DC$2&gt;$OE$1),0,IF(OR(GI27=0,GK27=0,GL27=0),0,MIN((VLOOKUP($D27,SALERYCODE,3,0))*(IF($D27=6,GL27,GK27))*((MIN((VLOOKUP($D27,SALERYCODE,5,0)),(IF($D27=6,GK27,GL27))))),MIN((VLOOKUP($D27,SALERYCODE,3,0)),(GI27+GJ27))*(IF($D27=6,GL27,((MIN((VLOOKUP($D27,SALERYCODE,5,0)),GL27)))))))))/IF(AND($D27=2,'ראשי-פרטים כלליים וריכוז הוצאות'!$D$68&lt;&gt;4),1.2,1)</f>
        <v>0</v>
      </c>
      <c r="GO27" s="263"/>
      <c r="GP27" s="264"/>
      <c r="GQ27" s="265"/>
      <c r="GR27" s="266"/>
      <c r="GS27" s="267">
        <f t="shared" si="73"/>
        <v>0</v>
      </c>
      <c r="GT27" s="260">
        <f>+(IF(OR($B27=0,$C27=0,$D27=0,$DC$2&gt;$OE$1),0,IF(OR(GO27=0,GQ27=0,GR27=0),0,MIN((VLOOKUP($D27,SALERYCODE,3,0))*(IF($D27=6,GR27,GQ27))*((MIN((VLOOKUP($D27,SALERYCODE,5,0)),(IF($D27=6,GQ27,GR27))))),MIN((VLOOKUP($D27,SALERYCODE,3,0)),(GO27+GP27))*(IF($D27=6,GR27,((MIN((VLOOKUP($D27,SALERYCODE,5,0)),GR27)))))))))/IF(AND($D27=2,'ראשי-פרטים כלליים וריכוז הוצאות'!$D$68&lt;&gt;4),1.2,1)</f>
        <v>0</v>
      </c>
      <c r="GU27" s="263"/>
      <c r="GV27" s="264"/>
      <c r="GW27" s="265"/>
      <c r="GX27" s="266"/>
      <c r="GY27" s="267">
        <f t="shared" si="74"/>
        <v>0</v>
      </c>
      <c r="GZ27" s="260">
        <f>+(IF(OR($B27=0,$C27=0,$D27=0,$DC$2&gt;$OE$1),0,IF(OR(GU27=0,GW27=0,GX27=0),0,MIN((VLOOKUP($D27,SALERYCODE,3,0))*(IF($D27=6,GX27,GW27))*((MIN((VLOOKUP($D27,SALERYCODE,5,0)),(IF($D27=6,GW27,GX27))))),MIN((VLOOKUP($D27,SALERYCODE,3,0)),(GU27+GV27))*(IF($D27=6,GX27,((MIN((VLOOKUP($D27,SALERYCODE,5,0)),GX27)))))))))/IF(AND($D27=2,'ראשי-פרטים כלליים וריכוז הוצאות'!$D$68&lt;&gt;4),1.2,1)</f>
        <v>0</v>
      </c>
      <c r="HA27" s="263"/>
      <c r="HB27" s="264"/>
      <c r="HC27" s="265"/>
      <c r="HD27" s="266"/>
      <c r="HE27" s="267">
        <f t="shared" si="75"/>
        <v>0</v>
      </c>
      <c r="HF27" s="260">
        <f>+(IF(OR($B27=0,$C27=0,$D27=0,$DC$2&gt;$OE$1),0,IF(OR(HA27=0,HC27=0,HD27=0),0,MIN((VLOOKUP($D27,SALERYCODE,3,0))*(IF($D27=6,HD27,HC27))*((MIN((VLOOKUP($D27,SALERYCODE,5,0)),(IF($D27=6,HC27,HD27))))),MIN((VLOOKUP($D27,SALERYCODE,3,0)),(HA27+HB27))*(IF($D27=6,HD27,((MIN((VLOOKUP($D27,SALERYCODE,5,0)),HD27)))))))))/IF(AND($D27=2,'ראשי-פרטים כלליים וריכוז הוצאות'!$D$68&lt;&gt;4),1.2,1)</f>
        <v>0</v>
      </c>
      <c r="HG27" s="263"/>
      <c r="HH27" s="264"/>
      <c r="HI27" s="265"/>
      <c r="HJ27" s="266"/>
      <c r="HK27" s="267">
        <f t="shared" si="76"/>
        <v>0</v>
      </c>
      <c r="HL27" s="260">
        <f>+(IF(OR($B27=0,$C27=0,$D27=0,$DC$2&gt;$OE$1),0,IF(OR(HG27=0,HI27=0,HJ27=0),0,MIN((VLOOKUP($D27,SALERYCODE,3,0))*(IF($D27=6,HJ27,HI27))*((MIN((VLOOKUP($D27,SALERYCODE,5,0)),(IF($D27=6,HI27,HJ27))))),MIN((VLOOKUP($D27,SALERYCODE,3,0)),(HG27+HH27))*(IF($D27=6,HJ27,((MIN((VLOOKUP($D27,SALERYCODE,5,0)),HJ27)))))))))/IF(AND($D27=2,'ראשי-פרטים כלליים וריכוז הוצאות'!$D$68&lt;&gt;4),1.2,1)</f>
        <v>0</v>
      </c>
      <c r="HM27" s="263"/>
      <c r="HN27" s="264"/>
      <c r="HO27" s="265"/>
      <c r="HP27" s="266"/>
      <c r="HQ27" s="267">
        <f t="shared" si="77"/>
        <v>0</v>
      </c>
      <c r="HR27" s="260">
        <f>+(IF(OR($B27=0,$C27=0,$D27=0,$DC$2&gt;$OE$1),0,IF(OR(HM27=0,HO27=0,HP27=0),0,MIN((VLOOKUP($D27,SALERYCODE,3,0))*(IF($D27=6,HP27,HO27))*((MIN((VLOOKUP($D27,SALERYCODE,5,0)),(IF($D27=6,HO27,HP27))))),MIN((VLOOKUP($D27,SALERYCODE,3,0)),(HM27+HN27))*(IF($D27=6,HP27,((MIN((VLOOKUP($D27,SALERYCODE,5,0)),HP27)))))))))/IF(AND($D27=2,'ראשי-פרטים כלליים וריכוז הוצאות'!$D$68&lt;&gt;4),1.2,1)</f>
        <v>0</v>
      </c>
      <c r="HS27" s="263"/>
      <c r="HT27" s="264"/>
      <c r="HU27" s="265"/>
      <c r="HV27" s="266"/>
      <c r="HW27" s="267">
        <f t="shared" si="78"/>
        <v>0</v>
      </c>
      <c r="HX27" s="260">
        <f>+(IF(OR($B27=0,$C27=0,$D27=0,$DC$2&gt;$OE$1),0,IF(OR(HS27=0,HU27=0,HV27=0),0,MIN((VLOOKUP($D27,SALERYCODE,3,0))*(IF($D27=6,HV27,HU27))*((MIN((VLOOKUP($D27,SALERYCODE,5,0)),(IF($D27=6,HU27,HV27))))),MIN((VLOOKUP($D27,SALERYCODE,3,0)),(HS27+HT27))*(IF($D27=6,HV27,((MIN((VLOOKUP($D27,SALERYCODE,5,0)),HV27)))))))))/IF(AND($D27=2,'ראשי-פרטים כלליים וריכוז הוצאות'!$D$68&lt;&gt;4),1.2,1)</f>
        <v>0</v>
      </c>
      <c r="HY27" s="263"/>
      <c r="HZ27" s="264"/>
      <c r="IA27" s="265"/>
      <c r="IB27" s="266"/>
      <c r="IC27" s="267">
        <f t="shared" si="79"/>
        <v>0</v>
      </c>
      <c r="ID27" s="260">
        <f>+(IF(OR($B27=0,$C27=0,$D27=0,$DC$2&gt;$OE$1),0,IF(OR(HY27=0,IA27=0,IB27=0),0,MIN((VLOOKUP($D27,SALERYCODE,3,0))*(IF($D27=6,IB27,IA27))*((MIN((VLOOKUP($D27,SALERYCODE,5,0)),(IF($D27=6,IA27,IB27))))),MIN((VLOOKUP($D27,SALERYCODE,3,0)),(HY27+HZ27))*(IF($D27=6,IB27,((MIN((VLOOKUP($D27,SALERYCODE,5,0)),IB27)))))))))/IF(AND($D27=2,'ראשי-פרטים כלליים וריכוז הוצאות'!$D$68&lt;&gt;4),1.2,1)</f>
        <v>0</v>
      </c>
      <c r="IE27" s="263"/>
      <c r="IF27" s="264"/>
      <c r="IG27" s="265"/>
      <c r="IH27" s="266"/>
      <c r="II27" s="267">
        <f t="shared" si="80"/>
        <v>0</v>
      </c>
      <c r="IJ27" s="260">
        <f>+(IF(OR($B27=0,$C27=0,$D27=0,$DC$2&gt;$OE$1),0,IF(OR(IE27=0,IG27=0,IH27=0),0,MIN((VLOOKUP($D27,SALERYCODE,3,0))*(IF($D27=6,IH27,IG27))*((MIN((VLOOKUP($D27,SALERYCODE,5,0)),(IF($D27=6,IG27,IH27))))),MIN((VLOOKUP($D27,SALERYCODE,3,0)),(IE27+IF27))*(IF($D27=6,IH27,((MIN((VLOOKUP($D27,SALERYCODE,5,0)),IH27)))))))))/IF(AND($D27=2,'ראשי-פרטים כלליים וריכוז הוצאות'!$D$68&lt;&gt;4),1.2,1)</f>
        <v>0</v>
      </c>
      <c r="IK27" s="263"/>
      <c r="IL27" s="264"/>
      <c r="IM27" s="265"/>
      <c r="IN27" s="266"/>
      <c r="IO27" s="267">
        <f t="shared" si="81"/>
        <v>0</v>
      </c>
      <c r="IP27" s="260">
        <f>+(IF(OR($B27=0,$C27=0,$D27=0,$DC$2&gt;$OE$1),0,IF(OR(IK27=0,IM27=0,IN27=0),0,MIN((VLOOKUP($D27,SALERYCODE,3,0))*(IF($D27=6,IN27,IM27))*((MIN((VLOOKUP($D27,SALERYCODE,5,0)),(IF($D27=6,IM27,IN27))))),MIN((VLOOKUP($D27,SALERYCODE,3,0)),(IK27+IL27))*(IF($D27=6,IN27,((MIN((VLOOKUP($D27,SALERYCODE,5,0)),IN27)))))))))/IF(AND($D27=2,'ראשי-פרטים כלליים וריכוז הוצאות'!$D$68&lt;&gt;4),1.2,1)</f>
        <v>0</v>
      </c>
      <c r="IQ27" s="263"/>
      <c r="IR27" s="264"/>
      <c r="IS27" s="265"/>
      <c r="IT27" s="266"/>
      <c r="IU27" s="267">
        <f t="shared" si="82"/>
        <v>0</v>
      </c>
      <c r="IV27" s="260">
        <f>+(IF(OR($B27=0,$C27=0,$D27=0,$DC$2&gt;$OE$1),0,IF(OR(IQ27=0,IS27=0,IT27=0),0,MIN((VLOOKUP($D27,SALERYCODE,3,0))*(IF($D27=6,IT27,IS27))*((MIN((VLOOKUP($D27,SALERYCODE,5,0)),(IF($D27=6,IS27,IT27))))),MIN((VLOOKUP($D27,SALERYCODE,3,0)),(IQ27+IR27))*(IF($D27=6,IT27,((MIN((VLOOKUP($D27,SALERYCODE,5,0)),IT27)))))))))/IF(AND($D27=2,'ראשי-פרטים כלליים וריכוז הוצאות'!$D$68&lt;&gt;4),1.2,1)</f>
        <v>0</v>
      </c>
      <c r="IW27" s="263"/>
      <c r="IX27" s="264"/>
      <c r="IY27" s="265"/>
      <c r="IZ27" s="266"/>
      <c r="JA27" s="267">
        <f t="shared" si="83"/>
        <v>0</v>
      </c>
      <c r="JB27" s="260">
        <f>+(IF(OR($B27=0,$C27=0,$D27=0,$DC$2&gt;$OE$1),0,IF(OR(IW27=0,IY27=0,IZ27=0),0,MIN((VLOOKUP($D27,SALERYCODE,3,0))*(IF($D27=6,IZ27,IY27))*((MIN((VLOOKUP($D27,SALERYCODE,5,0)),(IF($D27=6,IY27,IZ27))))),MIN((VLOOKUP($D27,SALERYCODE,3,0)),(IW27+IX27))*(IF($D27=6,IZ27,((MIN((VLOOKUP($D27,SALERYCODE,5,0)),IZ27)))))))))/IF(AND($D27=2,'ראשי-פרטים כלליים וריכוז הוצאות'!$D$68&lt;&gt;4),1.2,1)</f>
        <v>0</v>
      </c>
      <c r="JC27" s="263"/>
      <c r="JD27" s="264"/>
      <c r="JE27" s="265"/>
      <c r="JF27" s="266"/>
      <c r="JG27" s="267">
        <f t="shared" si="84"/>
        <v>0</v>
      </c>
      <c r="JH27" s="260">
        <f>+(IF(OR($B27=0,$C27=0,$D27=0,$DC$2&gt;$OE$1),0,IF(OR(JC27=0,JE27=0,JF27=0),0,MIN((VLOOKUP($D27,SALERYCODE,3,0))*(IF($D27=6,JF27,JE27))*((MIN((VLOOKUP($D27,SALERYCODE,5,0)),(IF($D27=6,JE27,JF27))))),MIN((VLOOKUP($D27,SALERYCODE,3,0)),(JC27+JD27))*(IF($D27=6,JF27,((MIN((VLOOKUP($D27,SALERYCODE,5,0)),JF27)))))))))/IF(AND($D27=2,'ראשי-פרטים כלליים וריכוז הוצאות'!$D$68&lt;&gt;4),1.2,1)</f>
        <v>0</v>
      </c>
      <c r="JI27" s="263"/>
      <c r="JJ27" s="264"/>
      <c r="JK27" s="265"/>
      <c r="JL27" s="266"/>
      <c r="JM27" s="267">
        <f t="shared" si="85"/>
        <v>0</v>
      </c>
      <c r="JN27" s="260">
        <f>+(IF(OR($B27=0,$C27=0,$D27=0,$DC$2&gt;$OE$1),0,IF(OR(JI27=0,JK27=0,JL27=0),0,MIN((VLOOKUP($D27,SALERYCODE,3,0))*(IF($D27=6,JL27,JK27))*((MIN((VLOOKUP($D27,SALERYCODE,5,0)),(IF($D27=6,JK27,JL27))))),MIN((VLOOKUP($D27,SALERYCODE,3,0)),(JI27+JJ27))*(IF($D27=6,JL27,((MIN((VLOOKUP($D27,SALERYCODE,5,0)),JL27)))))))))/IF(AND($D27=2,'ראשי-פרטים כלליים וריכוז הוצאות'!$D$68&lt;&gt;4),1.2,1)</f>
        <v>0</v>
      </c>
      <c r="JO27" s="263"/>
      <c r="JP27" s="264"/>
      <c r="JQ27" s="265"/>
      <c r="JR27" s="266"/>
      <c r="JS27" s="267">
        <f t="shared" si="86"/>
        <v>0</v>
      </c>
      <c r="JT27" s="260">
        <f>+(IF(OR($B27=0,$C27=0,$D27=0,$DC$2&gt;$OE$1),0,IF(OR(JO27=0,JQ27=0,JR27=0),0,MIN((VLOOKUP($D27,SALERYCODE,3,0))*(IF($D27=6,JR27,JQ27))*((MIN((VLOOKUP($D27,SALERYCODE,5,0)),(IF($D27=6,JQ27,JR27))))),MIN((VLOOKUP($D27,SALERYCODE,3,0)),(JO27+JP27))*(IF($D27=6,JR27,((MIN((VLOOKUP($D27,SALERYCODE,5,0)),JR27)))))))))/IF(AND($D27=2,'ראשי-פרטים כלליים וריכוז הוצאות'!$D$68&lt;&gt;4),1.2,1)</f>
        <v>0</v>
      </c>
      <c r="JU27" s="263"/>
      <c r="JV27" s="264"/>
      <c r="JW27" s="265"/>
      <c r="JX27" s="266"/>
      <c r="JY27" s="267">
        <f t="shared" si="87"/>
        <v>0</v>
      </c>
      <c r="JZ27" s="260">
        <f>+(IF(OR($B27=0,$C27=0,$D27=0,$DC$2&gt;$OE$1),0,IF(OR(JU27=0,JW27=0,JX27=0),0,MIN((VLOOKUP($D27,SALERYCODE,3,0))*(IF($D27=6,JX27,JW27))*((MIN((VLOOKUP($D27,SALERYCODE,5,0)),(IF($D27=6,JW27,JX27))))),MIN((VLOOKUP($D27,SALERYCODE,3,0)),(JU27+JV27))*(IF($D27=6,JX27,((MIN((VLOOKUP($D27,SALERYCODE,5,0)),JX27)))))))))/IF(AND($D27=2,'ראשי-פרטים כלליים וריכוז הוצאות'!$D$68&lt;&gt;4),1.2,1)</f>
        <v>0</v>
      </c>
      <c r="KA27" s="263"/>
      <c r="KB27" s="264"/>
      <c r="KC27" s="265"/>
      <c r="KD27" s="266"/>
      <c r="KE27" s="267">
        <f t="shared" si="88"/>
        <v>0</v>
      </c>
      <c r="KF27" s="260">
        <f>+(IF(OR($B27=0,$C27=0,$D27=0,$DC$2&gt;$OE$1),0,IF(OR(KA27=0,KC27=0,KD27=0),0,MIN((VLOOKUP($D27,SALERYCODE,3,0))*(IF($D27=6,KD27,KC27))*((MIN((VLOOKUP($D27,SALERYCODE,5,0)),(IF($D27=6,KC27,KD27))))),MIN((VLOOKUP($D27,SALERYCODE,3,0)),(KA27+KB27))*(IF($D27=6,KD27,((MIN((VLOOKUP($D27,SALERYCODE,5,0)),KD27)))))))))/IF(AND($D27=2,'ראשי-פרטים כלליים וריכוז הוצאות'!$D$68&lt;&gt;4),1.2,1)</f>
        <v>0</v>
      </c>
      <c r="KG27" s="263"/>
      <c r="KH27" s="264"/>
      <c r="KI27" s="265"/>
      <c r="KJ27" s="266"/>
      <c r="KK27" s="267">
        <f t="shared" si="89"/>
        <v>0</v>
      </c>
      <c r="KL27" s="260">
        <f>+(IF(OR($B27=0,$C27=0,$D27=0,$DC$2&gt;$OE$1),0,IF(OR(KG27=0,KI27=0,KJ27=0),0,MIN((VLOOKUP($D27,SALERYCODE,3,0))*(IF($D27=6,KJ27,KI27))*((MIN((VLOOKUP($D27,SALERYCODE,5,0)),(IF($D27=6,KI27,KJ27))))),MIN((VLOOKUP($D27,SALERYCODE,3,0)),(KG27+KH27))*(IF($D27=6,KJ27,((MIN((VLOOKUP($D27,SALERYCODE,5,0)),KJ27)))))))))/IF(AND($D27=2,'ראשי-פרטים כלליים וריכוז הוצאות'!$D$68&lt;&gt;4),1.2,1)</f>
        <v>0</v>
      </c>
      <c r="KM27" s="263"/>
      <c r="KN27" s="264"/>
      <c r="KO27" s="265"/>
      <c r="KP27" s="266"/>
      <c r="KQ27" s="267">
        <f t="shared" si="90"/>
        <v>0</v>
      </c>
      <c r="KR27" s="260">
        <f>+(IF(OR($B27=0,$C27=0,$D27=0,$DC$2&gt;$OE$1),0,IF(OR(KM27=0,KO27=0,KP27=0),0,MIN((VLOOKUP($D27,SALERYCODE,3,0))*(IF($D27=6,KP27,KO27))*((MIN((VLOOKUP($D27,SALERYCODE,5,0)),(IF($D27=6,KO27,KP27))))),MIN((VLOOKUP($D27,SALERYCODE,3,0)),(KM27+KN27))*(IF($D27=6,KP27,((MIN((VLOOKUP($D27,SALERYCODE,5,0)),KP27)))))))))/IF(AND($D27=2,'ראשי-פרטים כלליים וריכוז הוצאות'!$D$68&lt;&gt;4),1.2,1)</f>
        <v>0</v>
      </c>
      <c r="KS27" s="263"/>
      <c r="KT27" s="264"/>
      <c r="KU27" s="265"/>
      <c r="KV27" s="266"/>
      <c r="KW27" s="267">
        <f t="shared" si="91"/>
        <v>0</v>
      </c>
      <c r="KX27" s="260">
        <f>+(IF(OR($B27=0,$C27=0,$D27=0,$DC$2&gt;$OE$1),0,IF(OR(KS27=0,KU27=0,KV27=0),0,MIN((VLOOKUP($D27,SALERYCODE,3,0))*(IF($D27=6,KV27,KU27))*((MIN((VLOOKUP($D27,SALERYCODE,5,0)),(IF($D27=6,KU27,KV27))))),MIN((VLOOKUP($D27,SALERYCODE,3,0)),(KS27+KT27))*(IF($D27=6,KV27,((MIN((VLOOKUP($D27,SALERYCODE,5,0)),KV27)))))))))/IF(AND($D27=2,'ראשי-פרטים כלליים וריכוז הוצאות'!$D$68&lt;&gt;4),1.2,1)</f>
        <v>0</v>
      </c>
      <c r="KY27" s="263"/>
      <c r="KZ27" s="264"/>
      <c r="LA27" s="265"/>
      <c r="LB27" s="266"/>
      <c r="LC27" s="267">
        <f t="shared" si="92"/>
        <v>0</v>
      </c>
      <c r="LD27" s="260">
        <f>+(IF(OR($B27=0,$C27=0,$D27=0,$DC$2&gt;$OE$1),0,IF(OR(KY27=0,LA27=0,LB27=0),0,MIN((VLOOKUP($D27,SALERYCODE,3,0))*(IF($D27=6,LB27,LA27))*((MIN((VLOOKUP($D27,SALERYCODE,5,0)),(IF($D27=6,LA27,LB27))))),MIN((VLOOKUP($D27,SALERYCODE,3,0)),(KY27+KZ27))*(IF($D27=6,LB27,((MIN((VLOOKUP($D27,SALERYCODE,5,0)),LB27)))))))))/IF(AND($D27=2,'ראשי-פרטים כלליים וריכוז הוצאות'!$D$68&lt;&gt;4),1.2,1)</f>
        <v>0</v>
      </c>
      <c r="LE27" s="263"/>
      <c r="LF27" s="264"/>
      <c r="LG27" s="265"/>
      <c r="LH27" s="266"/>
      <c r="LI27" s="267">
        <f t="shared" si="93"/>
        <v>0</v>
      </c>
      <c r="LJ27" s="260">
        <f>+(IF(OR($B27=0,$C27=0,$D27=0,$DC$2&gt;$OE$1),0,IF(OR(LE27=0,LG27=0,LH27=0),0,MIN((VLOOKUP($D27,SALERYCODE,3,0))*(IF($D27=6,LH27,LG27))*((MIN((VLOOKUP($D27,SALERYCODE,5,0)),(IF($D27=6,LG27,LH27))))),MIN((VLOOKUP($D27,SALERYCODE,3,0)),(LE27+LF27))*(IF($D27=6,LH27,((MIN((VLOOKUP($D27,SALERYCODE,5,0)),LH27)))))))))/IF(AND($D27=2,'ראשי-פרטים כלליים וריכוז הוצאות'!$D$68&lt;&gt;4),1.2,1)</f>
        <v>0</v>
      </c>
      <c r="LK27" s="263"/>
      <c r="LL27" s="264"/>
      <c r="LM27" s="265"/>
      <c r="LN27" s="266"/>
      <c r="LO27" s="267">
        <f t="shared" si="94"/>
        <v>0</v>
      </c>
      <c r="LP27" s="260">
        <f>+(IF(OR($B27=0,$C27=0,$D27=0,$DC$2&gt;$OE$1),0,IF(OR(LK27=0,LM27=0,LN27=0),0,MIN((VLOOKUP($D27,SALERYCODE,3,0))*(IF($D27=6,LN27,LM27))*((MIN((VLOOKUP($D27,SALERYCODE,5,0)),(IF($D27=6,LM27,LN27))))),MIN((VLOOKUP($D27,SALERYCODE,3,0)),(LK27+LL27))*(IF($D27=6,LN27,((MIN((VLOOKUP($D27,SALERYCODE,5,0)),LN27)))))))))/IF(AND($D27=2,'ראשי-פרטים כלליים וריכוז הוצאות'!$D$68&lt;&gt;4),1.2,1)</f>
        <v>0</v>
      </c>
      <c r="LQ27" s="263"/>
      <c r="LR27" s="264"/>
      <c r="LS27" s="265"/>
      <c r="LT27" s="266"/>
      <c r="LU27" s="267">
        <f t="shared" si="95"/>
        <v>0</v>
      </c>
      <c r="LV27" s="260">
        <f>+(IF(OR($B27=0,$C27=0,$D27=0,$DC$2&gt;$OE$1),0,IF(OR(LQ27=0,LS27=0,LT27=0),0,MIN((VLOOKUP($D27,SALERYCODE,3,0))*(IF($D27=6,LT27,LS27))*((MIN((VLOOKUP($D27,SALERYCODE,5,0)),(IF($D27=6,LS27,LT27))))),MIN((VLOOKUP($D27,SALERYCODE,3,0)),(LQ27+LR27))*(IF($D27=6,LT27,((MIN((VLOOKUP($D27,SALERYCODE,5,0)),LT27)))))))))/IF(AND($D27=2,'ראשי-פרטים כלליים וריכוז הוצאות'!$D$68&lt;&gt;4),1.2,1)</f>
        <v>0</v>
      </c>
      <c r="LW27" s="263"/>
      <c r="LX27" s="264"/>
      <c r="LY27" s="265"/>
      <c r="LZ27" s="266"/>
      <c r="MA27" s="267">
        <f t="shared" si="96"/>
        <v>0</v>
      </c>
      <c r="MB27" s="260">
        <f>+(IF(OR($B27=0,$C27=0,$D27=0,$DC$2&gt;$OE$1),0,IF(OR(LW27=0,LY27=0,LZ27=0),0,MIN((VLOOKUP($D27,SALERYCODE,3,0))*(IF($D27=6,LZ27,LY27))*((MIN((VLOOKUP($D27,SALERYCODE,5,0)),(IF($D27=6,LY27,LZ27))))),MIN((VLOOKUP($D27,SALERYCODE,3,0)),(LW27+LX27))*(IF($D27=6,LZ27,((MIN((VLOOKUP($D27,SALERYCODE,5,0)),LZ27)))))))))/IF(AND($D27=2,'ראשי-פרטים כלליים וריכוז הוצאות'!$D$68&lt;&gt;4),1.2,1)</f>
        <v>0</v>
      </c>
      <c r="MC27" s="263"/>
      <c r="MD27" s="264"/>
      <c r="ME27" s="265"/>
      <c r="MF27" s="266"/>
      <c r="MG27" s="267">
        <f t="shared" si="97"/>
        <v>0</v>
      </c>
      <c r="MH27" s="260">
        <f>+(IF(OR($B27=0,$C27=0,$D27=0,$DC$2&gt;$OE$1),0,IF(OR(MC27=0,ME27=0,MF27=0),0,MIN((VLOOKUP($D27,SALERYCODE,3,0))*(IF($D27=6,MF27,ME27))*((MIN((VLOOKUP($D27,SALERYCODE,5,0)),(IF($D27=6,ME27,MF27))))),MIN((VLOOKUP($D27,SALERYCODE,3,0)),(MC27+MD27))*(IF($D27=6,MF27,((MIN((VLOOKUP($D27,SALERYCODE,5,0)),MF27)))))))))/IF(AND($D27=2,'ראשי-פרטים כלליים וריכוז הוצאות'!$D$68&lt;&gt;4),1.2,1)</f>
        <v>0</v>
      </c>
      <c r="MI27" s="263"/>
      <c r="MJ27" s="264"/>
      <c r="MK27" s="265"/>
      <c r="ML27" s="266"/>
      <c r="MM27" s="267">
        <f t="shared" si="98"/>
        <v>0</v>
      </c>
      <c r="MN27" s="260">
        <f>+(IF(OR($B27=0,$C27=0,$D27=0,$DC$2&gt;$OE$1),0,IF(OR(MI27=0,MK27=0,ML27=0),0,MIN((VLOOKUP($D27,SALERYCODE,3,0))*(IF($D27=6,ML27,MK27))*((MIN((VLOOKUP($D27,SALERYCODE,5,0)),(IF($D27=6,MK27,ML27))))),MIN((VLOOKUP($D27,SALERYCODE,3,0)),(MI27+MJ27))*(IF($D27=6,ML27,((MIN((VLOOKUP($D27,SALERYCODE,5,0)),ML27)))))))))/IF(AND($D27=2,'ראשי-פרטים כלליים וריכוז הוצאות'!$D$68&lt;&gt;4),1.2,1)</f>
        <v>0</v>
      </c>
      <c r="MO27" s="263"/>
      <c r="MP27" s="264"/>
      <c r="MQ27" s="265"/>
      <c r="MR27" s="266"/>
      <c r="MS27" s="267">
        <f t="shared" si="99"/>
        <v>0</v>
      </c>
      <c r="MT27" s="260">
        <f>+(IF(OR($B27=0,$C27=0,$D27=0,$DC$2&gt;$OE$1),0,IF(OR(MO27=0,MQ27=0,MR27=0),0,MIN((VLOOKUP($D27,SALERYCODE,3,0))*(IF($D27=6,MR27,MQ27))*((MIN((VLOOKUP($D27,SALERYCODE,5,0)),(IF($D27=6,MQ27,MR27))))),MIN((VLOOKUP($D27,SALERYCODE,3,0)),(MO27+MP27))*(IF($D27=6,MR27,((MIN((VLOOKUP($D27,SALERYCODE,5,0)),MR27)))))))))/IF(AND($D27=2,'ראשי-פרטים כלליים וריכוז הוצאות'!$D$68&lt;&gt;4),1.2,1)</f>
        <v>0</v>
      </c>
      <c r="MU27" s="263"/>
      <c r="MV27" s="264"/>
      <c r="MW27" s="265"/>
      <c r="MX27" s="266"/>
      <c r="MY27" s="267">
        <f t="shared" si="100"/>
        <v>0</v>
      </c>
      <c r="MZ27" s="260">
        <f>+(IF(OR($B27=0,$C27=0,$D27=0,$DC$2&gt;$OE$1),0,IF(OR(MU27=0,MW27=0,MX27=0),0,MIN((VLOOKUP($D27,SALERYCODE,3,0))*(IF($D27=6,MX27,MW27))*((MIN((VLOOKUP($D27,SALERYCODE,5,0)),(IF($D27=6,MW27,MX27))))),MIN((VLOOKUP($D27,SALERYCODE,3,0)),(MU27+MV27))*(IF($D27=6,MX27,((MIN((VLOOKUP($D27,SALERYCODE,5,0)),MX27)))))))))/IF(AND($D27=2,'ראשי-פרטים כלליים וריכוז הוצאות'!$D$68&lt;&gt;4),1.2,1)</f>
        <v>0</v>
      </c>
      <c r="NA27" s="263"/>
      <c r="NB27" s="264"/>
      <c r="NC27" s="265"/>
      <c r="ND27" s="266"/>
      <c r="NE27" s="267">
        <f t="shared" si="101"/>
        <v>0</v>
      </c>
      <c r="NF27" s="260">
        <f>+(IF(OR($B27=0,$C27=0,$D27=0,$DC$2&gt;$OE$1),0,IF(OR(NA27=0,NC27=0,ND27=0),0,MIN((VLOOKUP($D27,SALERYCODE,3,0))*(IF($D27=6,ND27,NC27))*((MIN((VLOOKUP($D27,SALERYCODE,5,0)),(IF($D27=6,NC27,ND27))))),MIN((VLOOKUP($D27,SALERYCODE,3,0)),(NA27+NB27))*(IF($D27=6,ND27,((MIN((VLOOKUP($D27,SALERYCODE,5,0)),ND27)))))))))/IF(AND($D27=2,'ראשי-פרטים כלליים וריכוז הוצאות'!$D$68&lt;&gt;4),1.2,1)</f>
        <v>0</v>
      </c>
      <c r="NG27" s="263"/>
      <c r="NH27" s="264"/>
      <c r="NI27" s="265"/>
      <c r="NJ27" s="266"/>
      <c r="NK27" s="267">
        <f t="shared" si="102"/>
        <v>0</v>
      </c>
      <c r="NL27" s="260">
        <f>+(IF(OR($B27=0,$C27=0,$D27=0,$DC$2&gt;$OE$1),0,IF(OR(NG27=0,NI27=0,NJ27=0),0,MIN((VLOOKUP($D27,SALERYCODE,3,0))*(IF($D27=6,NJ27,NI27))*((MIN((VLOOKUP($D27,SALERYCODE,5,0)),(IF($D27=6,NI27,NJ27))))),MIN((VLOOKUP($D27,SALERYCODE,3,0)),(NG27+NH27))*(IF($D27=6,NJ27,((MIN((VLOOKUP($D27,SALERYCODE,5,0)),NJ27)))))))))/IF(AND($D27=2,'ראשי-פרטים כלליים וריכוז הוצאות'!$D$68&lt;&gt;4),1.2,1)</f>
        <v>0</v>
      </c>
      <c r="NM27" s="263"/>
      <c r="NN27" s="264"/>
      <c r="NO27" s="265"/>
      <c r="NP27" s="266"/>
      <c r="NQ27" s="267">
        <f t="shared" si="103"/>
        <v>0</v>
      </c>
      <c r="NR27" s="260">
        <f>+(IF(OR($B27=0,$C27=0,$D27=0,$DC$2&gt;$OE$1),0,IF(OR(NM27=0,NO27=0,NP27=0),0,MIN((VLOOKUP($D27,SALERYCODE,3,0))*(IF($D27=6,NP27,NO27))*((MIN((VLOOKUP($D27,SALERYCODE,5,0)),(IF($D27=6,NO27,NP27))))),MIN((VLOOKUP($D27,SALERYCODE,3,0)),(NM27+NN27))*(IF($D27=6,NP27,((MIN((VLOOKUP($D27,SALERYCODE,5,0)),NP27)))))))))/IF(AND($D27=2,'ראשי-פרטים כלליים וריכוז הוצאות'!$D$68&lt;&gt;4),1.2,1)</f>
        <v>0</v>
      </c>
      <c r="NS27" s="263"/>
      <c r="NT27" s="264"/>
      <c r="NU27" s="265"/>
      <c r="NV27" s="266"/>
      <c r="NW27" s="267">
        <f t="shared" si="104"/>
        <v>0</v>
      </c>
      <c r="NX27" s="260">
        <f>+(IF(OR($B27=0,$C27=0,$D27=0,$DC$2&gt;$OE$1),0,IF(OR(NS27=0,NU27=0,NV27=0),0,MIN((VLOOKUP($D27,SALERYCODE,3,0))*(IF($D27=6,NV27,NU27))*((MIN((VLOOKUP($D27,SALERYCODE,5,0)),(IF($D27=6,NU27,NV27))))),MIN((VLOOKUP($D27,SALERYCODE,3,0)),(NS27+NT27))*(IF($D27=6,NV27,((MIN((VLOOKUP($D27,SALERYCODE,5,0)),NV27)))))))))/IF(AND($D27=2,'ראשי-פרטים כלליים וריכוז הוצאות'!$D$68&lt;&gt;4),1.2,1)</f>
        <v>0</v>
      </c>
      <c r="NY27" s="263"/>
      <c r="NZ27" s="264"/>
      <c r="OA27" s="265"/>
      <c r="OB27" s="266"/>
      <c r="OC27" s="267">
        <f t="shared" si="105"/>
        <v>0</v>
      </c>
      <c r="OD27" s="260">
        <f>+(IF(OR($B27=0,$C27=0,$D27=0,$DC$2&gt;$OE$1),0,IF(OR(NY27=0,OA27=0,OB27=0),0,MIN((VLOOKUP($D27,SALERYCODE,3,0))*(IF($D27=6,OB27,OA27))*((MIN((VLOOKUP($D27,SALERYCODE,5,0)),(IF($D27=6,OA27,OB27))))),MIN((VLOOKUP($D27,SALERYCODE,3,0)),(NY27+NZ27))*(IF($D27=6,OB27,((MIN((VLOOKUP($D27,SALERYCODE,5,0)),OB27)))))))))/IF(AND($D27=2,'ראשי-פרטים כלליים וריכוז הוצאות'!$D$68&lt;&gt;4),1.2,1)</f>
        <v>0</v>
      </c>
      <c r="OE27" s="275">
        <f t="shared" si="111"/>
        <v>0</v>
      </c>
      <c r="OF27" s="283">
        <f t="shared" si="112"/>
        <v>9.9999999999999995E-7</v>
      </c>
      <c r="OG27" s="276">
        <f t="shared" si="113"/>
        <v>0</v>
      </c>
      <c r="OH27" s="275">
        <f t="shared" si="114"/>
        <v>0</v>
      </c>
      <c r="OI27" s="275">
        <v>0</v>
      </c>
      <c r="OJ27" s="258">
        <f t="shared" si="115"/>
        <v>0</v>
      </c>
      <c r="OK27" s="284"/>
      <c r="OL27" s="116">
        <f>MIN(OJ27+OK27*OF27*OE27/$OL$1/IF(AND($D27=2,'ראשי-פרטים כלליים וריכוז הוצאות'!$D$68&lt;&gt;4),1.2,1),IF($D27&gt;0,VLOOKUP($D27,SALERYCODE,3,0)*12*OG27,0))</f>
        <v>0</v>
      </c>
      <c r="OM27" s="95">
        <f t="shared" si="106"/>
        <v>0</v>
      </c>
      <c r="ON27" s="11">
        <f t="shared" si="107"/>
        <v>0</v>
      </c>
      <c r="OO27" s="11">
        <f t="shared" si="108"/>
        <v>0</v>
      </c>
      <c r="OP27" s="22">
        <f t="shared" si="109"/>
        <v>0</v>
      </c>
      <c r="OQ27" s="11">
        <f t="shared" si="110"/>
        <v>0</v>
      </c>
      <c r="OR27" s="11">
        <f t="shared" si="116"/>
        <v>0</v>
      </c>
      <c r="OS27" s="35"/>
      <c r="OT27" s="35"/>
      <c r="OU27" s="43"/>
    </row>
    <row r="28" spans="1:411" ht="24" customHeight="1" x14ac:dyDescent="0.2">
      <c r="A28" s="282">
        <v>25</v>
      </c>
      <c r="B28" s="269"/>
      <c r="C28" s="270"/>
      <c r="D28" s="271"/>
      <c r="E28" s="263"/>
      <c r="F28" s="264"/>
      <c r="G28" s="265"/>
      <c r="H28" s="266"/>
      <c r="I28" s="267">
        <f t="shared" si="41"/>
        <v>0</v>
      </c>
      <c r="J28" s="260">
        <f>(IF(OR($B28=0,$C28=0,$D28=0,$E$2&gt;$OE$1),0,IF(OR($E28=0,$G28=0,$H28=0),0,MIN((VLOOKUP($D28,SALERYCODE,3,0))*(IF($D28=6,$H28,$G28))*((MIN((VLOOKUP($D28,SALERYCODE,5,0)),(IF($D28=6,$G28,$H28))))),MIN((VLOOKUP($D28,SALERYCODE,3,0)),($E28+$F28))*(IF($D28=6,$H28,((MIN((VLOOKUP($D28,SALERYCODE,5,0)),$H28)))))))))/IF(AND($D28=2,'ראשי-פרטים כלליים וריכוז הוצאות'!$D$68&lt;&gt;4),1.2,1)</f>
        <v>0</v>
      </c>
      <c r="K28" s="263"/>
      <c r="L28" s="264"/>
      <c r="M28" s="265"/>
      <c r="N28" s="266"/>
      <c r="O28" s="267">
        <f t="shared" si="42"/>
        <v>0</v>
      </c>
      <c r="P28" s="260">
        <f>+(IF(OR($B28=0,$C28=0,$D28=0,$K$2&gt;$OE$1),0,IF(OR($K28=0,$M28=0,$N28=0),0,MIN((VLOOKUP($D28,SALERYCODE,3,0))*(IF($D28=6,$N28,$M28))*((MIN((VLOOKUP($D28,SALERYCODE,5,0)),(IF($D28=6,$M28,$N28))))),MIN((VLOOKUP($D28,SALERYCODE,3,0)),($K28+$L28))*(IF($D28=6,$N28,((MIN((VLOOKUP($D28,SALERYCODE,5,0)),$N28)))))))))/IF(AND($D28=2,'ראשי-פרטים כלליים וריכוז הוצאות'!$D$68&lt;&gt;4),1.2,1)</f>
        <v>0</v>
      </c>
      <c r="Q28" s="263"/>
      <c r="R28" s="264"/>
      <c r="S28" s="265"/>
      <c r="T28" s="266"/>
      <c r="U28" s="267">
        <f t="shared" si="43"/>
        <v>0</v>
      </c>
      <c r="V28" s="260">
        <f>+(IF(OR($B28=0,$C28=0,$D28=0,$Q$2&gt;$OE$1),0,IF(OR(Q28=0,S28=0,T28=0),0,MIN((VLOOKUP($D28,SALERYCODE,3,0))*(IF($D28=6,T28,S28))*((MIN((VLOOKUP($D28,SALERYCODE,5,0)),(IF($D28=6,S28,T28))))),MIN((VLOOKUP($D28,SALERYCODE,3,0)),(Q28+R28))*(IF($D28=6,T28,((MIN((VLOOKUP($D28,SALERYCODE,5,0)),T28)))))))))/IF(AND($D28=2,'ראשי-פרטים כלליים וריכוז הוצאות'!$D$68&lt;&gt;4),1.2,1)</f>
        <v>0</v>
      </c>
      <c r="W28" s="263"/>
      <c r="X28" s="264"/>
      <c r="Y28" s="265"/>
      <c r="Z28" s="266"/>
      <c r="AA28" s="267">
        <f t="shared" si="44"/>
        <v>0</v>
      </c>
      <c r="AB28" s="260">
        <f>+(IF(OR($B28=0,$C28=0,$D28=0,$W$2&gt;$OE$1),0,IF(OR(W28=0,Y28=0,Z28=0),0,MIN((VLOOKUP($D28,SALERYCODE,3,0))*(IF($D28=6,Z28,Y28))*((MIN((VLOOKUP($D28,SALERYCODE,5,0)),(IF($D28=6,Y28,Z28))))),MIN((VLOOKUP($D28,SALERYCODE,3,0)),(W28+X28))*(IF($D28=6,Z28,((MIN((VLOOKUP($D28,SALERYCODE,5,0)),Z28)))))))))/IF(AND($D28=2,'ראשי-פרטים כלליים וריכוז הוצאות'!$D$68&lt;&gt;4),1.2,1)</f>
        <v>0</v>
      </c>
      <c r="AC28" s="263"/>
      <c r="AD28" s="264"/>
      <c r="AE28" s="265"/>
      <c r="AF28" s="266"/>
      <c r="AG28" s="267">
        <f t="shared" si="45"/>
        <v>0</v>
      </c>
      <c r="AH28" s="260">
        <f>+(IF(OR($B28=0,$C28=0,$D28=0,$AC$2&gt;$OE$1),0,IF(OR(AC28=0,AE28=0,AF28=0),0,MIN((VLOOKUP($D28,SALERYCODE,3,0))*(IF($D28=6,AF28,AE28))*((MIN((VLOOKUP($D28,SALERYCODE,5,0)),(IF($D28=6,AE28,AF28))))),MIN((VLOOKUP($D28,SALERYCODE,3,0)),(AC28+AD28))*(IF($D28=6,AF28,((MIN((VLOOKUP($D28,SALERYCODE,5,0)),AF28)))))))))/IF(AND($D28=2,'ראשי-פרטים כלליים וריכוז הוצאות'!$D$68&lt;&gt;4),1.2,1)</f>
        <v>0</v>
      </c>
      <c r="AI28" s="263"/>
      <c r="AJ28" s="264"/>
      <c r="AK28" s="265"/>
      <c r="AL28" s="266"/>
      <c r="AM28" s="267">
        <f t="shared" si="46"/>
        <v>0</v>
      </c>
      <c r="AN28" s="260">
        <f>+(IF(OR($B28=0,$C28=0,$D28=0,$AI$2&gt;$OE$1),0,IF(OR(AI28=0,AK28=0,AL28=0),0,MIN((VLOOKUP($D28,SALERYCODE,3,0))*(IF($D28=6,AL28,AK28))*((MIN((VLOOKUP($D28,SALERYCODE,5,0)),(IF($D28=6,AK28,AL28))))),MIN((VLOOKUP($D28,SALERYCODE,3,0)),(AI28+AJ28))*(IF($D28=6,AL28,((MIN((VLOOKUP($D28,SALERYCODE,5,0)),AL28)))))))))/IF(AND($D28=2,'ראשי-פרטים כלליים וריכוז הוצאות'!$D$68&lt;&gt;4),1.2,1)</f>
        <v>0</v>
      </c>
      <c r="AO28" s="263"/>
      <c r="AP28" s="264"/>
      <c r="AQ28" s="265"/>
      <c r="AR28" s="266"/>
      <c r="AS28" s="267">
        <f t="shared" si="47"/>
        <v>0</v>
      </c>
      <c r="AT28" s="260">
        <f>+(IF(OR($B28=0,$C28=0,$D28=0,$AO$2&gt;$OE$1),0,IF(OR(AO28=0,AQ28=0,AR28=0),0,MIN((VLOOKUP($D28,SALERYCODE,3,0))*(IF($D28=6,AR28,AQ28))*((MIN((VLOOKUP($D28,SALERYCODE,5,0)),(IF($D28=6,AQ28,AR28))))),MIN((VLOOKUP($D28,SALERYCODE,3,0)),(AO28+AP28))*(IF($D28=6,AR28,((MIN((VLOOKUP($D28,SALERYCODE,5,0)),AR28)))))))))/IF(AND($D28=2,'ראשי-פרטים כלליים וריכוז הוצאות'!$D$68&lt;&gt;4),1.2,1)</f>
        <v>0</v>
      </c>
      <c r="AU28" s="263"/>
      <c r="AV28" s="264"/>
      <c r="AW28" s="265"/>
      <c r="AX28" s="266"/>
      <c r="AY28" s="267">
        <f t="shared" si="48"/>
        <v>0</v>
      </c>
      <c r="AZ28" s="260">
        <f>+(IF(OR($B28=0,$C28=0,$D28=0,$AU$2&gt;$OE$1),0,IF(OR(AU28=0,AW28=0,AX28=0),0,MIN((VLOOKUP($D28,SALERYCODE,3,0))*(IF($D28=6,AX28,AW28))*((MIN((VLOOKUP($D28,SALERYCODE,5,0)),(IF($D28=6,AW28,AX28))))),MIN((VLOOKUP($D28,SALERYCODE,3,0)),(AU28+AV28))*(IF($D28=6,AX28,((MIN((VLOOKUP($D28,SALERYCODE,5,0)),AX28)))))))))/IF(AND($D28=2,'ראשי-פרטים כלליים וריכוז הוצאות'!$D$68&lt;&gt;4),1.2,1)</f>
        <v>0</v>
      </c>
      <c r="BA28" s="263"/>
      <c r="BB28" s="264"/>
      <c r="BC28" s="265"/>
      <c r="BD28" s="266"/>
      <c r="BE28" s="267">
        <f t="shared" si="49"/>
        <v>0</v>
      </c>
      <c r="BF28" s="260">
        <f>+(IF(OR($B28=0,$C28=0,$D28=0,$BA$2&gt;$OE$1),0,IF(OR(BA28=0,BC28=0,BD28=0),0,MIN((VLOOKUP($D28,SALERYCODE,3,0))*(IF($D28=6,BD28,BC28))*((MIN((VLOOKUP($D28,SALERYCODE,5,0)),(IF($D28=6,BC28,BD28))))),MIN((VLOOKUP($D28,SALERYCODE,3,0)),(BA28+BB28))*(IF($D28=6,BD28,((MIN((VLOOKUP($D28,SALERYCODE,5,0)),BD28)))))))))/IF(AND($D28=2,'ראשי-פרטים כלליים וריכוז הוצאות'!$D$68&lt;&gt;4),1.2,1)</f>
        <v>0</v>
      </c>
      <c r="BG28" s="263"/>
      <c r="BH28" s="264"/>
      <c r="BI28" s="265"/>
      <c r="BJ28" s="266"/>
      <c r="BK28" s="267">
        <f t="shared" si="50"/>
        <v>0</v>
      </c>
      <c r="BL28" s="260">
        <f>+(IF(OR($B28=0,$C28=0,$D28=0,$BG$2&gt;$OE$1),0,IF(OR(BG28=0,BI28=0,BJ28=0),0,MIN((VLOOKUP($D28,SALERYCODE,3,0))*(IF($D28=6,BJ28,BI28))*((MIN((VLOOKUP($D28,SALERYCODE,5,0)),(IF($D28=6,BI28,BJ28))))),MIN((VLOOKUP($D28,SALERYCODE,3,0)),(BG28+BH28))*(IF($D28=6,BJ28,((MIN((VLOOKUP($D28,SALERYCODE,5,0)),BJ28)))))))))/IF(AND($D28=2,'ראשי-פרטים כלליים וריכוז הוצאות'!$D$68&lt;&gt;4),1.2,1)</f>
        <v>0</v>
      </c>
      <c r="BM28" s="263"/>
      <c r="BN28" s="264"/>
      <c r="BO28" s="265"/>
      <c r="BP28" s="266"/>
      <c r="BQ28" s="267">
        <f t="shared" si="51"/>
        <v>0</v>
      </c>
      <c r="BR28" s="260">
        <f>+(IF(OR($B28=0,$C28=0,$D28=0,$BM$2&gt;$OE$1),0,IF(OR(BM28=0,BO28=0,BP28=0),0,MIN((VLOOKUP($D28,SALERYCODE,3,0))*(IF($D28=6,BP28,BO28))*((MIN((VLOOKUP($D28,SALERYCODE,5,0)),(IF($D28=6,BO28,BP28))))),MIN((VLOOKUP($D28,SALERYCODE,3,0)),(BM28+BN28))*(IF($D28=6,BP28,((MIN((VLOOKUP($D28,SALERYCODE,5,0)),BP28)))))))))/IF(AND($D28=2,'ראשי-פרטים כלליים וריכוז הוצאות'!$D$68&lt;&gt;4),1.2,1)</f>
        <v>0</v>
      </c>
      <c r="BS28" s="263"/>
      <c r="BT28" s="264"/>
      <c r="BU28" s="265"/>
      <c r="BV28" s="266"/>
      <c r="BW28" s="267">
        <f t="shared" si="52"/>
        <v>0</v>
      </c>
      <c r="BX28" s="260">
        <f>+(IF(OR($B28=0,$C28=0,$D28=0,$BS$2&gt;$OE$1),0,IF(OR(BS28=0,BU28=0,BV28=0),0,MIN((VLOOKUP($D28,SALERYCODE,3,0))*(IF($D28=6,BV28,BU28))*((MIN((VLOOKUP($D28,SALERYCODE,5,0)),(IF($D28=6,BU28,BV28))))),MIN((VLOOKUP($D28,SALERYCODE,3,0)),(BS28+BT28))*(IF($D28=6,BV28,((MIN((VLOOKUP($D28,SALERYCODE,5,0)),BV28)))))))))/IF(AND($D28=2,'ראשי-פרטים כלליים וריכוז הוצאות'!$D$68&lt;&gt;4),1.2,1)</f>
        <v>0</v>
      </c>
      <c r="BY28" s="263"/>
      <c r="BZ28" s="264"/>
      <c r="CA28" s="265"/>
      <c r="CB28" s="266"/>
      <c r="CC28" s="267">
        <f t="shared" si="53"/>
        <v>0</v>
      </c>
      <c r="CD28" s="260">
        <f>+(IF(OR($B28=0,$C28=0,$D28=0,$BY$2&gt;$OE$1),0,IF(OR(BY28=0,CA28=0,CB28=0),0,MIN((VLOOKUP($D28,SALERYCODE,3,0))*(IF($D28=6,CB28,CA28))*((MIN((VLOOKUP($D28,SALERYCODE,5,0)),(IF($D28=6,CA28,CB28))))),MIN((VLOOKUP($D28,SALERYCODE,3,0)),(BY28+BZ28))*(IF($D28=6,CB28,((MIN((VLOOKUP($D28,SALERYCODE,5,0)),CB28)))))))))/IF(AND($D28=2,'ראשי-פרטים כלליים וריכוז הוצאות'!$D$68&lt;&gt;4),1.2,1)</f>
        <v>0</v>
      </c>
      <c r="CE28" s="263"/>
      <c r="CF28" s="264"/>
      <c r="CG28" s="265"/>
      <c r="CH28" s="266"/>
      <c r="CI28" s="267">
        <f t="shared" si="54"/>
        <v>0</v>
      </c>
      <c r="CJ28" s="260">
        <f>+(IF(OR($B28=0,$C28=0,$D28=0,$CE$2&gt;$OE$1),0,IF(OR(CE28=0,CG28=0,CH28=0),0,MIN((VLOOKUP($D28,SALERYCODE,3,0))*(IF($D28=6,CH28,CG28))*((MIN((VLOOKUP($D28,SALERYCODE,5,0)),(IF($D28=6,CG28,CH28))))),MIN((VLOOKUP($D28,SALERYCODE,3,0)),(CE28+CF28))*(IF($D28=6,CH28,((MIN((VLOOKUP($D28,SALERYCODE,5,0)),CH28)))))))))/IF(AND($D28=2,'ראשי-פרטים כלליים וריכוז הוצאות'!$D$68&lt;&gt;4),1.2,1)</f>
        <v>0</v>
      </c>
      <c r="CK28" s="263"/>
      <c r="CL28" s="264"/>
      <c r="CM28" s="265"/>
      <c r="CN28" s="266"/>
      <c r="CO28" s="267">
        <f t="shared" si="55"/>
        <v>0</v>
      </c>
      <c r="CP28" s="260">
        <f>+(IF(OR($B28=0,$C28=0,$D28=0,$CK$2&gt;$OE$1),0,IF(OR(CK28=0,CM28=0,CN28=0),0,MIN((VLOOKUP($D28,SALERYCODE,3,0))*(IF($D28=6,CN28,CM28))*((MIN((VLOOKUP($D28,SALERYCODE,5,0)),(IF($D28=6,CM28,CN28))))),MIN((VLOOKUP($D28,SALERYCODE,3,0)),(CK28+CL28))*(IF($D28=6,CN28,((MIN((VLOOKUP($D28,SALERYCODE,5,0)),CN28)))))))))/IF(AND($D28=2,'ראשי-פרטים כלליים וריכוז הוצאות'!$D$68&lt;&gt;4),1.2,1)</f>
        <v>0</v>
      </c>
      <c r="CQ28" s="263"/>
      <c r="CR28" s="264"/>
      <c r="CS28" s="265"/>
      <c r="CT28" s="266"/>
      <c r="CU28" s="267">
        <f t="shared" si="56"/>
        <v>0</v>
      </c>
      <c r="CV28" s="260">
        <f>+(IF(OR($B28=0,$C28=0,$D28=0,$CQ$2&gt;$OE$1),0,IF(OR(CQ28=0,CS28=0,CT28=0),0,MIN((VLOOKUP($D28,SALERYCODE,3,0))*(IF($D28=6,CT28,CS28))*((MIN((VLOOKUP($D28,SALERYCODE,5,0)),(IF($D28=6,CS28,CT28))))),MIN((VLOOKUP($D28,SALERYCODE,3,0)),(CQ28+CR28))*(IF($D28=6,CT28,((MIN((VLOOKUP($D28,SALERYCODE,5,0)),CT28)))))))))/IF(AND($D28=2,'ראשי-פרטים כלליים וריכוז הוצאות'!$D$68&lt;&gt;4),1.2,1)</f>
        <v>0</v>
      </c>
      <c r="CW28" s="263"/>
      <c r="CX28" s="264"/>
      <c r="CY28" s="265"/>
      <c r="CZ28" s="266"/>
      <c r="DA28" s="267">
        <f t="shared" si="57"/>
        <v>0</v>
      </c>
      <c r="DB28" s="260">
        <f>+(IF(OR($B28=0,$C28=0,$D28=0,$CW$2&gt;$OE$1),0,IF(OR(CW28=0,CY28=0,CZ28=0),0,MIN((VLOOKUP($D28,SALERYCODE,3,0))*(IF($D28=6,CZ28,CY28))*((MIN((VLOOKUP($D28,SALERYCODE,5,0)),(IF($D28=6,CY28,CZ28))))),MIN((VLOOKUP($D28,SALERYCODE,3,0)),(CW28+CX28))*(IF($D28=6,CZ28,((MIN((VLOOKUP($D28,SALERYCODE,5,0)),CZ28)))))))))/IF(AND($D28=2,'ראשי-פרטים כלליים וריכוז הוצאות'!$D$68&lt;&gt;4),1.2,1)</f>
        <v>0</v>
      </c>
      <c r="DC28" s="263"/>
      <c r="DD28" s="264"/>
      <c r="DE28" s="265"/>
      <c r="DF28" s="266"/>
      <c r="DG28" s="267">
        <f t="shared" si="58"/>
        <v>0</v>
      </c>
      <c r="DH28" s="260">
        <f>+(IF(OR($B28=0,$C28=0,$D28=0,$DC$2&gt;$OE$1),0,IF(OR(DC28=0,DE28=0,DF28=0),0,MIN((VLOOKUP($D28,SALERYCODE,3,0))*(IF($D28=6,DF28,DE28))*((MIN((VLOOKUP($D28,SALERYCODE,5,0)),(IF($D28=6,DE28,DF28))))),MIN((VLOOKUP($D28,SALERYCODE,3,0)),(DC28+DD28))*(IF($D28=6,DF28,((MIN((VLOOKUP($D28,SALERYCODE,5,0)),DF28)))))))))/IF(AND($D28=2,'ראשי-פרטים כלליים וריכוז הוצאות'!$D$68&lt;&gt;4),1.2,1)</f>
        <v>0</v>
      </c>
      <c r="DI28" s="263"/>
      <c r="DJ28" s="264"/>
      <c r="DK28" s="265"/>
      <c r="DL28" s="266"/>
      <c r="DM28" s="267">
        <f t="shared" si="59"/>
        <v>0</v>
      </c>
      <c r="DN28" s="260">
        <f>+(IF(OR($B28=0,$C28=0,$D28=0,$DC$2&gt;$OE$1),0,IF(OR(DI28=0,DK28=0,DL28=0),0,MIN((VLOOKUP($D28,SALERYCODE,3,0))*(IF($D28=6,DL28,DK28))*((MIN((VLOOKUP($D28,SALERYCODE,5,0)),(IF($D28=6,DK28,DL28))))),MIN((VLOOKUP($D28,SALERYCODE,3,0)),(DI28+DJ28))*(IF($D28=6,DL28,((MIN((VLOOKUP($D28,SALERYCODE,5,0)),DL28)))))))))/IF(AND($D28=2,'ראשי-פרטים כלליים וריכוז הוצאות'!$D$68&lt;&gt;4),1.2,1)</f>
        <v>0</v>
      </c>
      <c r="DO28" s="263"/>
      <c r="DP28" s="264"/>
      <c r="DQ28" s="265"/>
      <c r="DR28" s="266"/>
      <c r="DS28" s="267">
        <f t="shared" si="60"/>
        <v>0</v>
      </c>
      <c r="DT28" s="260">
        <f>+(IF(OR($B28=0,$C28=0,$D28=0,$DC$2&gt;$OE$1),0,IF(OR(DO28=0,DQ28=0,DR28=0),0,MIN((VLOOKUP($D28,SALERYCODE,3,0))*(IF($D28=6,DR28,DQ28))*((MIN((VLOOKUP($D28,SALERYCODE,5,0)),(IF($D28=6,DQ28,DR28))))),MIN((VLOOKUP($D28,SALERYCODE,3,0)),(DO28+DP28))*(IF($D28=6,DR28,((MIN((VLOOKUP($D28,SALERYCODE,5,0)),DR28)))))))))/IF(AND($D28=2,'ראשי-פרטים כלליים וריכוז הוצאות'!$D$68&lt;&gt;4),1.2,1)</f>
        <v>0</v>
      </c>
      <c r="DU28" s="263"/>
      <c r="DV28" s="264"/>
      <c r="DW28" s="265"/>
      <c r="DX28" s="266"/>
      <c r="DY28" s="267">
        <f t="shared" si="61"/>
        <v>0</v>
      </c>
      <c r="DZ28" s="260">
        <f>+(IF(OR($B28=0,$C28=0,$D28=0,$DC$2&gt;$OE$1),0,IF(OR(DU28=0,DW28=0,DX28=0),0,MIN((VLOOKUP($D28,SALERYCODE,3,0))*(IF($D28=6,DX28,DW28))*((MIN((VLOOKUP($D28,SALERYCODE,5,0)),(IF($D28=6,DW28,DX28))))),MIN((VLOOKUP($D28,SALERYCODE,3,0)),(DU28+DV28))*(IF($D28=6,DX28,((MIN((VLOOKUP($D28,SALERYCODE,5,0)),DX28)))))))))/IF(AND($D28=2,'ראשי-פרטים כלליים וריכוז הוצאות'!$D$68&lt;&gt;4),1.2,1)</f>
        <v>0</v>
      </c>
      <c r="EA28" s="263"/>
      <c r="EB28" s="264"/>
      <c r="EC28" s="265"/>
      <c r="ED28" s="266"/>
      <c r="EE28" s="267">
        <f t="shared" si="62"/>
        <v>0</v>
      </c>
      <c r="EF28" s="260">
        <f>+(IF(OR($B28=0,$C28=0,$D28=0,$DC$2&gt;$OE$1),0,IF(OR(EA28=0,EC28=0,ED28=0),0,MIN((VLOOKUP($D28,SALERYCODE,3,0))*(IF($D28=6,ED28,EC28))*((MIN((VLOOKUP($D28,SALERYCODE,5,0)),(IF($D28=6,EC28,ED28))))),MIN((VLOOKUP($D28,SALERYCODE,3,0)),(EA28+EB28))*(IF($D28=6,ED28,((MIN((VLOOKUP($D28,SALERYCODE,5,0)),ED28)))))))))/IF(AND($D28=2,'ראשי-פרטים כלליים וריכוז הוצאות'!$D$68&lt;&gt;4),1.2,1)</f>
        <v>0</v>
      </c>
      <c r="EG28" s="263"/>
      <c r="EH28" s="264"/>
      <c r="EI28" s="265"/>
      <c r="EJ28" s="266"/>
      <c r="EK28" s="267">
        <f t="shared" si="63"/>
        <v>0</v>
      </c>
      <c r="EL28" s="260">
        <f>+(IF(OR($B28=0,$C28=0,$D28=0,$DC$2&gt;$OE$1),0,IF(OR(EG28=0,EI28=0,EJ28=0),0,MIN((VLOOKUP($D28,SALERYCODE,3,0))*(IF($D28=6,EJ28,EI28))*((MIN((VLOOKUP($D28,SALERYCODE,5,0)),(IF($D28=6,EI28,EJ28))))),MIN((VLOOKUP($D28,SALERYCODE,3,0)),(EG28+EH28))*(IF($D28=6,EJ28,((MIN((VLOOKUP($D28,SALERYCODE,5,0)),EJ28)))))))))/IF(AND($D28=2,'ראשי-פרטים כלליים וריכוז הוצאות'!$D$68&lt;&gt;4),1.2,1)</f>
        <v>0</v>
      </c>
      <c r="EM28" s="263"/>
      <c r="EN28" s="264"/>
      <c r="EO28" s="265"/>
      <c r="EP28" s="266"/>
      <c r="EQ28" s="267">
        <f t="shared" si="64"/>
        <v>0</v>
      </c>
      <c r="ER28" s="260">
        <f>+(IF(OR($B28=0,$C28=0,$D28=0,$DC$2&gt;$OE$1),0,IF(OR(EM28=0,EO28=0,EP28=0),0,MIN((VLOOKUP($D28,SALERYCODE,3,0))*(IF($D28=6,EP28,EO28))*((MIN((VLOOKUP($D28,SALERYCODE,5,0)),(IF($D28=6,EO28,EP28))))),MIN((VLOOKUP($D28,SALERYCODE,3,0)),(EM28+EN28))*(IF($D28=6,EP28,((MIN((VLOOKUP($D28,SALERYCODE,5,0)),EP28)))))))))/IF(AND($D28=2,'ראשי-פרטים כלליים וריכוז הוצאות'!$D$68&lt;&gt;4),1.2,1)</f>
        <v>0</v>
      </c>
      <c r="ES28" s="263"/>
      <c r="ET28" s="264"/>
      <c r="EU28" s="265"/>
      <c r="EV28" s="266"/>
      <c r="EW28" s="267">
        <f t="shared" si="65"/>
        <v>0</v>
      </c>
      <c r="EX28" s="260">
        <f>+(IF(OR($B28=0,$C28=0,$D28=0,$DC$2&gt;$OE$1),0,IF(OR(ES28=0,EU28=0,EV28=0),0,MIN((VLOOKUP($D28,SALERYCODE,3,0))*(IF($D28=6,EV28,EU28))*((MIN((VLOOKUP($D28,SALERYCODE,5,0)),(IF($D28=6,EU28,EV28))))),MIN((VLOOKUP($D28,SALERYCODE,3,0)),(ES28+ET28))*(IF($D28=6,EV28,((MIN((VLOOKUP($D28,SALERYCODE,5,0)),EV28)))))))))/IF(AND($D28=2,'ראשי-פרטים כלליים וריכוז הוצאות'!$D$68&lt;&gt;4),1.2,1)</f>
        <v>0</v>
      </c>
      <c r="EY28" s="263"/>
      <c r="EZ28" s="264"/>
      <c r="FA28" s="265"/>
      <c r="FB28" s="266"/>
      <c r="FC28" s="267">
        <f t="shared" si="66"/>
        <v>0</v>
      </c>
      <c r="FD28" s="260">
        <f>+(IF(OR($B28=0,$C28=0,$D28=0,$DC$2&gt;$OE$1),0,IF(OR(EY28=0,FA28=0,FB28=0),0,MIN((VLOOKUP($D28,SALERYCODE,3,0))*(IF($D28=6,FB28,FA28))*((MIN((VLOOKUP($D28,SALERYCODE,5,0)),(IF($D28=6,FA28,FB28))))),MIN((VLOOKUP($D28,SALERYCODE,3,0)),(EY28+EZ28))*(IF($D28=6,FB28,((MIN((VLOOKUP($D28,SALERYCODE,5,0)),FB28)))))))))/IF(AND($D28=2,'ראשי-פרטים כלליים וריכוז הוצאות'!$D$68&lt;&gt;4),1.2,1)</f>
        <v>0</v>
      </c>
      <c r="FE28" s="263"/>
      <c r="FF28" s="264"/>
      <c r="FG28" s="265"/>
      <c r="FH28" s="266"/>
      <c r="FI28" s="267">
        <f t="shared" si="67"/>
        <v>0</v>
      </c>
      <c r="FJ28" s="260">
        <f>+(IF(OR($B28=0,$C28=0,$D28=0,$DC$2&gt;$OE$1),0,IF(OR(FE28=0,FG28=0,FH28=0),0,MIN((VLOOKUP($D28,SALERYCODE,3,0))*(IF($D28=6,FH28,FG28))*((MIN((VLOOKUP($D28,SALERYCODE,5,0)),(IF($D28=6,FG28,FH28))))),MIN((VLOOKUP($D28,SALERYCODE,3,0)),(FE28+FF28))*(IF($D28=6,FH28,((MIN((VLOOKUP($D28,SALERYCODE,5,0)),FH28)))))))))/IF(AND($D28=2,'ראשי-פרטים כלליים וריכוז הוצאות'!$D$68&lt;&gt;4),1.2,1)</f>
        <v>0</v>
      </c>
      <c r="FK28" s="263"/>
      <c r="FL28" s="264"/>
      <c r="FM28" s="265"/>
      <c r="FN28" s="266"/>
      <c r="FO28" s="267">
        <f t="shared" si="68"/>
        <v>0</v>
      </c>
      <c r="FP28" s="260">
        <f>+(IF(OR($B28=0,$C28=0,$D28=0,$DC$2&gt;$OE$1),0,IF(OR(FK28=0,FM28=0,FN28=0),0,MIN((VLOOKUP($D28,SALERYCODE,3,0))*(IF($D28=6,FN28,FM28))*((MIN((VLOOKUP($D28,SALERYCODE,5,0)),(IF($D28=6,FM28,FN28))))),MIN((VLOOKUP($D28,SALERYCODE,3,0)),(FK28+FL28))*(IF($D28=6,FN28,((MIN((VLOOKUP($D28,SALERYCODE,5,0)),FN28)))))))))/IF(AND($D28=2,'ראשי-פרטים כלליים וריכוז הוצאות'!$D$68&lt;&gt;4),1.2,1)</f>
        <v>0</v>
      </c>
      <c r="FQ28" s="263"/>
      <c r="FR28" s="264"/>
      <c r="FS28" s="265"/>
      <c r="FT28" s="266"/>
      <c r="FU28" s="267">
        <f t="shared" si="69"/>
        <v>0</v>
      </c>
      <c r="FV28" s="260">
        <f>+(IF(OR($B28=0,$C28=0,$D28=0,$DC$2&gt;$OE$1),0,IF(OR(FQ28=0,FS28=0,FT28=0),0,MIN((VLOOKUP($D28,SALERYCODE,3,0))*(IF($D28=6,FT28,FS28))*((MIN((VLOOKUP($D28,SALERYCODE,5,0)),(IF($D28=6,FS28,FT28))))),MIN((VLOOKUP($D28,SALERYCODE,3,0)),(FQ28+FR28))*(IF($D28=6,FT28,((MIN((VLOOKUP($D28,SALERYCODE,5,0)),FT28)))))))))/IF(AND($D28=2,'ראשי-פרטים כלליים וריכוז הוצאות'!$D$68&lt;&gt;4),1.2,1)</f>
        <v>0</v>
      </c>
      <c r="FW28" s="263"/>
      <c r="FX28" s="264"/>
      <c r="FY28" s="265"/>
      <c r="FZ28" s="266"/>
      <c r="GA28" s="267">
        <f t="shared" si="70"/>
        <v>0</v>
      </c>
      <c r="GB28" s="260">
        <f>+(IF(OR($B28=0,$C28=0,$D28=0,$DC$2&gt;$OE$1),0,IF(OR(FW28=0,FY28=0,FZ28=0),0,MIN((VLOOKUP($D28,SALERYCODE,3,0))*(IF($D28=6,FZ28,FY28))*((MIN((VLOOKUP($D28,SALERYCODE,5,0)),(IF($D28=6,FY28,FZ28))))),MIN((VLOOKUP($D28,SALERYCODE,3,0)),(FW28+FX28))*(IF($D28=6,FZ28,((MIN((VLOOKUP($D28,SALERYCODE,5,0)),FZ28)))))))))/IF(AND($D28=2,'ראשי-פרטים כלליים וריכוז הוצאות'!$D$68&lt;&gt;4),1.2,1)</f>
        <v>0</v>
      </c>
      <c r="GC28" s="263"/>
      <c r="GD28" s="264"/>
      <c r="GE28" s="265"/>
      <c r="GF28" s="266"/>
      <c r="GG28" s="267">
        <f t="shared" si="71"/>
        <v>0</v>
      </c>
      <c r="GH28" s="260">
        <f>+(IF(OR($B28=0,$C28=0,$D28=0,$DC$2&gt;$OE$1),0,IF(OR(GC28=0,GE28=0,GF28=0),0,MIN((VLOOKUP($D28,SALERYCODE,3,0))*(IF($D28=6,GF28,GE28))*((MIN((VLOOKUP($D28,SALERYCODE,5,0)),(IF($D28=6,GE28,GF28))))),MIN((VLOOKUP($D28,SALERYCODE,3,0)),(GC28+GD28))*(IF($D28=6,GF28,((MIN((VLOOKUP($D28,SALERYCODE,5,0)),GF28)))))))))/IF(AND($D28=2,'ראשי-פרטים כלליים וריכוז הוצאות'!$D$68&lt;&gt;4),1.2,1)</f>
        <v>0</v>
      </c>
      <c r="GI28" s="263"/>
      <c r="GJ28" s="264"/>
      <c r="GK28" s="265"/>
      <c r="GL28" s="266"/>
      <c r="GM28" s="267">
        <f t="shared" si="72"/>
        <v>0</v>
      </c>
      <c r="GN28" s="260">
        <f>+(IF(OR($B28=0,$C28=0,$D28=0,$DC$2&gt;$OE$1),0,IF(OR(GI28=0,GK28=0,GL28=0),0,MIN((VLOOKUP($D28,SALERYCODE,3,0))*(IF($D28=6,GL28,GK28))*((MIN((VLOOKUP($D28,SALERYCODE,5,0)),(IF($D28=6,GK28,GL28))))),MIN((VLOOKUP($D28,SALERYCODE,3,0)),(GI28+GJ28))*(IF($D28=6,GL28,((MIN((VLOOKUP($D28,SALERYCODE,5,0)),GL28)))))))))/IF(AND($D28=2,'ראשי-פרטים כלליים וריכוז הוצאות'!$D$68&lt;&gt;4),1.2,1)</f>
        <v>0</v>
      </c>
      <c r="GO28" s="263"/>
      <c r="GP28" s="264"/>
      <c r="GQ28" s="265"/>
      <c r="GR28" s="266"/>
      <c r="GS28" s="267">
        <f t="shared" si="73"/>
        <v>0</v>
      </c>
      <c r="GT28" s="260">
        <f>+(IF(OR($B28=0,$C28=0,$D28=0,$DC$2&gt;$OE$1),0,IF(OR(GO28=0,GQ28=0,GR28=0),0,MIN((VLOOKUP($D28,SALERYCODE,3,0))*(IF($D28=6,GR28,GQ28))*((MIN((VLOOKUP($D28,SALERYCODE,5,0)),(IF($D28=6,GQ28,GR28))))),MIN((VLOOKUP($D28,SALERYCODE,3,0)),(GO28+GP28))*(IF($D28=6,GR28,((MIN((VLOOKUP($D28,SALERYCODE,5,0)),GR28)))))))))/IF(AND($D28=2,'ראשי-פרטים כלליים וריכוז הוצאות'!$D$68&lt;&gt;4),1.2,1)</f>
        <v>0</v>
      </c>
      <c r="GU28" s="263"/>
      <c r="GV28" s="264"/>
      <c r="GW28" s="265"/>
      <c r="GX28" s="266"/>
      <c r="GY28" s="267">
        <f t="shared" si="74"/>
        <v>0</v>
      </c>
      <c r="GZ28" s="260">
        <f>+(IF(OR($B28=0,$C28=0,$D28=0,$DC$2&gt;$OE$1),0,IF(OR(GU28=0,GW28=0,GX28=0),0,MIN((VLOOKUP($D28,SALERYCODE,3,0))*(IF($D28=6,GX28,GW28))*((MIN((VLOOKUP($D28,SALERYCODE,5,0)),(IF($D28=6,GW28,GX28))))),MIN((VLOOKUP($D28,SALERYCODE,3,0)),(GU28+GV28))*(IF($D28=6,GX28,((MIN((VLOOKUP($D28,SALERYCODE,5,0)),GX28)))))))))/IF(AND($D28=2,'ראשי-פרטים כלליים וריכוז הוצאות'!$D$68&lt;&gt;4),1.2,1)</f>
        <v>0</v>
      </c>
      <c r="HA28" s="263"/>
      <c r="HB28" s="264"/>
      <c r="HC28" s="265"/>
      <c r="HD28" s="266"/>
      <c r="HE28" s="267">
        <f t="shared" si="75"/>
        <v>0</v>
      </c>
      <c r="HF28" s="260">
        <f>+(IF(OR($B28=0,$C28=0,$D28=0,$DC$2&gt;$OE$1),0,IF(OR(HA28=0,HC28=0,HD28=0),0,MIN((VLOOKUP($D28,SALERYCODE,3,0))*(IF($D28=6,HD28,HC28))*((MIN((VLOOKUP($D28,SALERYCODE,5,0)),(IF($D28=6,HC28,HD28))))),MIN((VLOOKUP($D28,SALERYCODE,3,0)),(HA28+HB28))*(IF($D28=6,HD28,((MIN((VLOOKUP($D28,SALERYCODE,5,0)),HD28)))))))))/IF(AND($D28=2,'ראשי-פרטים כלליים וריכוז הוצאות'!$D$68&lt;&gt;4),1.2,1)</f>
        <v>0</v>
      </c>
      <c r="HG28" s="263"/>
      <c r="HH28" s="264"/>
      <c r="HI28" s="265"/>
      <c r="HJ28" s="266"/>
      <c r="HK28" s="267">
        <f t="shared" si="76"/>
        <v>0</v>
      </c>
      <c r="HL28" s="260">
        <f>+(IF(OR($B28=0,$C28=0,$D28=0,$DC$2&gt;$OE$1),0,IF(OR(HG28=0,HI28=0,HJ28=0),0,MIN((VLOOKUP($D28,SALERYCODE,3,0))*(IF($D28=6,HJ28,HI28))*((MIN((VLOOKUP($D28,SALERYCODE,5,0)),(IF($D28=6,HI28,HJ28))))),MIN((VLOOKUP($D28,SALERYCODE,3,0)),(HG28+HH28))*(IF($D28=6,HJ28,((MIN((VLOOKUP($D28,SALERYCODE,5,0)),HJ28)))))))))/IF(AND($D28=2,'ראשי-פרטים כלליים וריכוז הוצאות'!$D$68&lt;&gt;4),1.2,1)</f>
        <v>0</v>
      </c>
      <c r="HM28" s="263"/>
      <c r="HN28" s="264"/>
      <c r="HO28" s="265"/>
      <c r="HP28" s="266"/>
      <c r="HQ28" s="267">
        <f t="shared" si="77"/>
        <v>0</v>
      </c>
      <c r="HR28" s="260">
        <f>+(IF(OR($B28=0,$C28=0,$D28=0,$DC$2&gt;$OE$1),0,IF(OR(HM28=0,HO28=0,HP28=0),0,MIN((VLOOKUP($D28,SALERYCODE,3,0))*(IF($D28=6,HP28,HO28))*((MIN((VLOOKUP($D28,SALERYCODE,5,0)),(IF($D28=6,HO28,HP28))))),MIN((VLOOKUP($D28,SALERYCODE,3,0)),(HM28+HN28))*(IF($D28=6,HP28,((MIN((VLOOKUP($D28,SALERYCODE,5,0)),HP28)))))))))/IF(AND($D28=2,'ראשי-פרטים כלליים וריכוז הוצאות'!$D$68&lt;&gt;4),1.2,1)</f>
        <v>0</v>
      </c>
      <c r="HS28" s="263"/>
      <c r="HT28" s="264"/>
      <c r="HU28" s="265"/>
      <c r="HV28" s="266"/>
      <c r="HW28" s="267">
        <f t="shared" si="78"/>
        <v>0</v>
      </c>
      <c r="HX28" s="260">
        <f>+(IF(OR($B28=0,$C28=0,$D28=0,$DC$2&gt;$OE$1),0,IF(OR(HS28=0,HU28=0,HV28=0),0,MIN((VLOOKUP($D28,SALERYCODE,3,0))*(IF($D28=6,HV28,HU28))*((MIN((VLOOKUP($D28,SALERYCODE,5,0)),(IF($D28=6,HU28,HV28))))),MIN((VLOOKUP($D28,SALERYCODE,3,0)),(HS28+HT28))*(IF($D28=6,HV28,((MIN((VLOOKUP($D28,SALERYCODE,5,0)),HV28)))))))))/IF(AND($D28=2,'ראשי-פרטים כלליים וריכוז הוצאות'!$D$68&lt;&gt;4),1.2,1)</f>
        <v>0</v>
      </c>
      <c r="HY28" s="263"/>
      <c r="HZ28" s="264"/>
      <c r="IA28" s="265"/>
      <c r="IB28" s="266"/>
      <c r="IC28" s="267">
        <f t="shared" si="79"/>
        <v>0</v>
      </c>
      <c r="ID28" s="260">
        <f>+(IF(OR($B28=0,$C28=0,$D28=0,$DC$2&gt;$OE$1),0,IF(OR(HY28=0,IA28=0,IB28=0),0,MIN((VLOOKUP($D28,SALERYCODE,3,0))*(IF($D28=6,IB28,IA28))*((MIN((VLOOKUP($D28,SALERYCODE,5,0)),(IF($D28=6,IA28,IB28))))),MIN((VLOOKUP($D28,SALERYCODE,3,0)),(HY28+HZ28))*(IF($D28=6,IB28,((MIN((VLOOKUP($D28,SALERYCODE,5,0)),IB28)))))))))/IF(AND($D28=2,'ראשי-פרטים כלליים וריכוז הוצאות'!$D$68&lt;&gt;4),1.2,1)</f>
        <v>0</v>
      </c>
      <c r="IE28" s="263"/>
      <c r="IF28" s="264"/>
      <c r="IG28" s="265"/>
      <c r="IH28" s="266"/>
      <c r="II28" s="267">
        <f t="shared" si="80"/>
        <v>0</v>
      </c>
      <c r="IJ28" s="260">
        <f>+(IF(OR($B28=0,$C28=0,$D28=0,$DC$2&gt;$OE$1),0,IF(OR(IE28=0,IG28=0,IH28=0),0,MIN((VLOOKUP($D28,SALERYCODE,3,0))*(IF($D28=6,IH28,IG28))*((MIN((VLOOKUP($D28,SALERYCODE,5,0)),(IF($D28=6,IG28,IH28))))),MIN((VLOOKUP($D28,SALERYCODE,3,0)),(IE28+IF28))*(IF($D28=6,IH28,((MIN((VLOOKUP($D28,SALERYCODE,5,0)),IH28)))))))))/IF(AND($D28=2,'ראשי-פרטים כלליים וריכוז הוצאות'!$D$68&lt;&gt;4),1.2,1)</f>
        <v>0</v>
      </c>
      <c r="IK28" s="263"/>
      <c r="IL28" s="264"/>
      <c r="IM28" s="265"/>
      <c r="IN28" s="266"/>
      <c r="IO28" s="267">
        <f t="shared" si="81"/>
        <v>0</v>
      </c>
      <c r="IP28" s="260">
        <f>+(IF(OR($B28=0,$C28=0,$D28=0,$DC$2&gt;$OE$1),0,IF(OR(IK28=0,IM28=0,IN28=0),0,MIN((VLOOKUP($D28,SALERYCODE,3,0))*(IF($D28=6,IN28,IM28))*((MIN((VLOOKUP($D28,SALERYCODE,5,0)),(IF($D28=6,IM28,IN28))))),MIN((VLOOKUP($D28,SALERYCODE,3,0)),(IK28+IL28))*(IF($D28=6,IN28,((MIN((VLOOKUP($D28,SALERYCODE,5,0)),IN28)))))))))/IF(AND($D28=2,'ראשי-פרטים כלליים וריכוז הוצאות'!$D$68&lt;&gt;4),1.2,1)</f>
        <v>0</v>
      </c>
      <c r="IQ28" s="263"/>
      <c r="IR28" s="264"/>
      <c r="IS28" s="265"/>
      <c r="IT28" s="266"/>
      <c r="IU28" s="267">
        <f t="shared" si="82"/>
        <v>0</v>
      </c>
      <c r="IV28" s="260">
        <f>+(IF(OR($B28=0,$C28=0,$D28=0,$DC$2&gt;$OE$1),0,IF(OR(IQ28=0,IS28=0,IT28=0),0,MIN((VLOOKUP($D28,SALERYCODE,3,0))*(IF($D28=6,IT28,IS28))*((MIN((VLOOKUP($D28,SALERYCODE,5,0)),(IF($D28=6,IS28,IT28))))),MIN((VLOOKUP($D28,SALERYCODE,3,0)),(IQ28+IR28))*(IF($D28=6,IT28,((MIN((VLOOKUP($D28,SALERYCODE,5,0)),IT28)))))))))/IF(AND($D28=2,'ראשי-פרטים כלליים וריכוז הוצאות'!$D$68&lt;&gt;4),1.2,1)</f>
        <v>0</v>
      </c>
      <c r="IW28" s="263"/>
      <c r="IX28" s="264"/>
      <c r="IY28" s="265"/>
      <c r="IZ28" s="266"/>
      <c r="JA28" s="267">
        <f t="shared" si="83"/>
        <v>0</v>
      </c>
      <c r="JB28" s="260">
        <f>+(IF(OR($B28=0,$C28=0,$D28=0,$DC$2&gt;$OE$1),0,IF(OR(IW28=0,IY28=0,IZ28=0),0,MIN((VLOOKUP($D28,SALERYCODE,3,0))*(IF($D28=6,IZ28,IY28))*((MIN((VLOOKUP($D28,SALERYCODE,5,0)),(IF($D28=6,IY28,IZ28))))),MIN((VLOOKUP($D28,SALERYCODE,3,0)),(IW28+IX28))*(IF($D28=6,IZ28,((MIN((VLOOKUP($D28,SALERYCODE,5,0)),IZ28)))))))))/IF(AND($D28=2,'ראשי-פרטים כלליים וריכוז הוצאות'!$D$68&lt;&gt;4),1.2,1)</f>
        <v>0</v>
      </c>
      <c r="JC28" s="263"/>
      <c r="JD28" s="264"/>
      <c r="JE28" s="265"/>
      <c r="JF28" s="266"/>
      <c r="JG28" s="267">
        <f t="shared" si="84"/>
        <v>0</v>
      </c>
      <c r="JH28" s="260">
        <f>+(IF(OR($B28=0,$C28=0,$D28=0,$DC$2&gt;$OE$1),0,IF(OR(JC28=0,JE28=0,JF28=0),0,MIN((VLOOKUP($D28,SALERYCODE,3,0))*(IF($D28=6,JF28,JE28))*((MIN((VLOOKUP($D28,SALERYCODE,5,0)),(IF($D28=6,JE28,JF28))))),MIN((VLOOKUP($D28,SALERYCODE,3,0)),(JC28+JD28))*(IF($D28=6,JF28,((MIN((VLOOKUP($D28,SALERYCODE,5,0)),JF28)))))))))/IF(AND($D28=2,'ראשי-פרטים כלליים וריכוז הוצאות'!$D$68&lt;&gt;4),1.2,1)</f>
        <v>0</v>
      </c>
      <c r="JI28" s="263"/>
      <c r="JJ28" s="264"/>
      <c r="JK28" s="265"/>
      <c r="JL28" s="266"/>
      <c r="JM28" s="267">
        <f t="shared" si="85"/>
        <v>0</v>
      </c>
      <c r="JN28" s="260">
        <f>+(IF(OR($B28=0,$C28=0,$D28=0,$DC$2&gt;$OE$1),0,IF(OR(JI28=0,JK28=0,JL28=0),0,MIN((VLOOKUP($D28,SALERYCODE,3,0))*(IF($D28=6,JL28,JK28))*((MIN((VLOOKUP($D28,SALERYCODE,5,0)),(IF($D28=6,JK28,JL28))))),MIN((VLOOKUP($D28,SALERYCODE,3,0)),(JI28+JJ28))*(IF($D28=6,JL28,((MIN((VLOOKUP($D28,SALERYCODE,5,0)),JL28)))))))))/IF(AND($D28=2,'ראשי-פרטים כלליים וריכוז הוצאות'!$D$68&lt;&gt;4),1.2,1)</f>
        <v>0</v>
      </c>
      <c r="JO28" s="263"/>
      <c r="JP28" s="264"/>
      <c r="JQ28" s="265"/>
      <c r="JR28" s="266"/>
      <c r="JS28" s="267">
        <f t="shared" si="86"/>
        <v>0</v>
      </c>
      <c r="JT28" s="260">
        <f>+(IF(OR($B28=0,$C28=0,$D28=0,$DC$2&gt;$OE$1),0,IF(OR(JO28=0,JQ28=0,JR28=0),0,MIN((VLOOKUP($D28,SALERYCODE,3,0))*(IF($D28=6,JR28,JQ28))*((MIN((VLOOKUP($D28,SALERYCODE,5,0)),(IF($D28=6,JQ28,JR28))))),MIN((VLOOKUP($D28,SALERYCODE,3,0)),(JO28+JP28))*(IF($D28=6,JR28,((MIN((VLOOKUP($D28,SALERYCODE,5,0)),JR28)))))))))/IF(AND($D28=2,'ראשי-פרטים כלליים וריכוז הוצאות'!$D$68&lt;&gt;4),1.2,1)</f>
        <v>0</v>
      </c>
      <c r="JU28" s="263"/>
      <c r="JV28" s="264"/>
      <c r="JW28" s="265"/>
      <c r="JX28" s="266"/>
      <c r="JY28" s="267">
        <f t="shared" si="87"/>
        <v>0</v>
      </c>
      <c r="JZ28" s="260">
        <f>+(IF(OR($B28=0,$C28=0,$D28=0,$DC$2&gt;$OE$1),0,IF(OR(JU28=0,JW28=0,JX28=0),0,MIN((VLOOKUP($D28,SALERYCODE,3,0))*(IF($D28=6,JX28,JW28))*((MIN((VLOOKUP($D28,SALERYCODE,5,0)),(IF($D28=6,JW28,JX28))))),MIN((VLOOKUP($D28,SALERYCODE,3,0)),(JU28+JV28))*(IF($D28=6,JX28,((MIN((VLOOKUP($D28,SALERYCODE,5,0)),JX28)))))))))/IF(AND($D28=2,'ראשי-פרטים כלליים וריכוז הוצאות'!$D$68&lt;&gt;4),1.2,1)</f>
        <v>0</v>
      </c>
      <c r="KA28" s="263"/>
      <c r="KB28" s="264"/>
      <c r="KC28" s="265"/>
      <c r="KD28" s="266"/>
      <c r="KE28" s="267">
        <f t="shared" si="88"/>
        <v>0</v>
      </c>
      <c r="KF28" s="260">
        <f>+(IF(OR($B28=0,$C28=0,$D28=0,$DC$2&gt;$OE$1),0,IF(OR(KA28=0,KC28=0,KD28=0),0,MIN((VLOOKUP($D28,SALERYCODE,3,0))*(IF($D28=6,KD28,KC28))*((MIN((VLOOKUP($D28,SALERYCODE,5,0)),(IF($D28=6,KC28,KD28))))),MIN((VLOOKUP($D28,SALERYCODE,3,0)),(KA28+KB28))*(IF($D28=6,KD28,((MIN((VLOOKUP($D28,SALERYCODE,5,0)),KD28)))))))))/IF(AND($D28=2,'ראשי-פרטים כלליים וריכוז הוצאות'!$D$68&lt;&gt;4),1.2,1)</f>
        <v>0</v>
      </c>
      <c r="KG28" s="263"/>
      <c r="KH28" s="264"/>
      <c r="KI28" s="265"/>
      <c r="KJ28" s="266"/>
      <c r="KK28" s="267">
        <f t="shared" si="89"/>
        <v>0</v>
      </c>
      <c r="KL28" s="260">
        <f>+(IF(OR($B28=0,$C28=0,$D28=0,$DC$2&gt;$OE$1),0,IF(OR(KG28=0,KI28=0,KJ28=0),0,MIN((VLOOKUP($D28,SALERYCODE,3,0))*(IF($D28=6,KJ28,KI28))*((MIN((VLOOKUP($D28,SALERYCODE,5,0)),(IF($D28=6,KI28,KJ28))))),MIN((VLOOKUP($D28,SALERYCODE,3,0)),(KG28+KH28))*(IF($D28=6,KJ28,((MIN((VLOOKUP($D28,SALERYCODE,5,0)),KJ28)))))))))/IF(AND($D28=2,'ראשי-פרטים כלליים וריכוז הוצאות'!$D$68&lt;&gt;4),1.2,1)</f>
        <v>0</v>
      </c>
      <c r="KM28" s="263"/>
      <c r="KN28" s="264"/>
      <c r="KO28" s="265"/>
      <c r="KP28" s="266"/>
      <c r="KQ28" s="267">
        <f t="shared" si="90"/>
        <v>0</v>
      </c>
      <c r="KR28" s="260">
        <f>+(IF(OR($B28=0,$C28=0,$D28=0,$DC$2&gt;$OE$1),0,IF(OR(KM28=0,KO28=0,KP28=0),0,MIN((VLOOKUP($D28,SALERYCODE,3,0))*(IF($D28=6,KP28,KO28))*((MIN((VLOOKUP($D28,SALERYCODE,5,0)),(IF($D28=6,KO28,KP28))))),MIN((VLOOKUP($D28,SALERYCODE,3,0)),(KM28+KN28))*(IF($D28=6,KP28,((MIN((VLOOKUP($D28,SALERYCODE,5,0)),KP28)))))))))/IF(AND($D28=2,'ראשי-פרטים כלליים וריכוז הוצאות'!$D$68&lt;&gt;4),1.2,1)</f>
        <v>0</v>
      </c>
      <c r="KS28" s="263"/>
      <c r="KT28" s="264"/>
      <c r="KU28" s="265"/>
      <c r="KV28" s="266"/>
      <c r="KW28" s="267">
        <f t="shared" si="91"/>
        <v>0</v>
      </c>
      <c r="KX28" s="260">
        <f>+(IF(OR($B28=0,$C28=0,$D28=0,$DC$2&gt;$OE$1),0,IF(OR(KS28=0,KU28=0,KV28=0),0,MIN((VLOOKUP($D28,SALERYCODE,3,0))*(IF($D28=6,KV28,KU28))*((MIN((VLOOKUP($D28,SALERYCODE,5,0)),(IF($D28=6,KU28,KV28))))),MIN((VLOOKUP($D28,SALERYCODE,3,0)),(KS28+KT28))*(IF($D28=6,KV28,((MIN((VLOOKUP($D28,SALERYCODE,5,0)),KV28)))))))))/IF(AND($D28=2,'ראשי-פרטים כלליים וריכוז הוצאות'!$D$68&lt;&gt;4),1.2,1)</f>
        <v>0</v>
      </c>
      <c r="KY28" s="263"/>
      <c r="KZ28" s="264"/>
      <c r="LA28" s="265"/>
      <c r="LB28" s="266"/>
      <c r="LC28" s="267">
        <f t="shared" si="92"/>
        <v>0</v>
      </c>
      <c r="LD28" s="260">
        <f>+(IF(OR($B28=0,$C28=0,$D28=0,$DC$2&gt;$OE$1),0,IF(OR(KY28=0,LA28=0,LB28=0),0,MIN((VLOOKUP($D28,SALERYCODE,3,0))*(IF($D28=6,LB28,LA28))*((MIN((VLOOKUP($D28,SALERYCODE,5,0)),(IF($D28=6,LA28,LB28))))),MIN((VLOOKUP($D28,SALERYCODE,3,0)),(KY28+KZ28))*(IF($D28=6,LB28,((MIN((VLOOKUP($D28,SALERYCODE,5,0)),LB28)))))))))/IF(AND($D28=2,'ראשי-פרטים כלליים וריכוז הוצאות'!$D$68&lt;&gt;4),1.2,1)</f>
        <v>0</v>
      </c>
      <c r="LE28" s="263"/>
      <c r="LF28" s="264"/>
      <c r="LG28" s="265"/>
      <c r="LH28" s="266"/>
      <c r="LI28" s="267">
        <f t="shared" si="93"/>
        <v>0</v>
      </c>
      <c r="LJ28" s="260">
        <f>+(IF(OR($B28=0,$C28=0,$D28=0,$DC$2&gt;$OE$1),0,IF(OR(LE28=0,LG28=0,LH28=0),0,MIN((VLOOKUP($D28,SALERYCODE,3,0))*(IF($D28=6,LH28,LG28))*((MIN((VLOOKUP($D28,SALERYCODE,5,0)),(IF($D28=6,LG28,LH28))))),MIN((VLOOKUP($D28,SALERYCODE,3,0)),(LE28+LF28))*(IF($D28=6,LH28,((MIN((VLOOKUP($D28,SALERYCODE,5,0)),LH28)))))))))/IF(AND($D28=2,'ראשי-פרטים כלליים וריכוז הוצאות'!$D$68&lt;&gt;4),1.2,1)</f>
        <v>0</v>
      </c>
      <c r="LK28" s="263"/>
      <c r="LL28" s="264"/>
      <c r="LM28" s="265"/>
      <c r="LN28" s="266"/>
      <c r="LO28" s="267">
        <f t="shared" si="94"/>
        <v>0</v>
      </c>
      <c r="LP28" s="260">
        <f>+(IF(OR($B28=0,$C28=0,$D28=0,$DC$2&gt;$OE$1),0,IF(OR(LK28=0,LM28=0,LN28=0),0,MIN((VLOOKUP($D28,SALERYCODE,3,0))*(IF($D28=6,LN28,LM28))*((MIN((VLOOKUP($D28,SALERYCODE,5,0)),(IF($D28=6,LM28,LN28))))),MIN((VLOOKUP($D28,SALERYCODE,3,0)),(LK28+LL28))*(IF($D28=6,LN28,((MIN((VLOOKUP($D28,SALERYCODE,5,0)),LN28)))))))))/IF(AND($D28=2,'ראשי-פרטים כלליים וריכוז הוצאות'!$D$68&lt;&gt;4),1.2,1)</f>
        <v>0</v>
      </c>
      <c r="LQ28" s="263"/>
      <c r="LR28" s="264"/>
      <c r="LS28" s="265"/>
      <c r="LT28" s="266"/>
      <c r="LU28" s="267">
        <f t="shared" si="95"/>
        <v>0</v>
      </c>
      <c r="LV28" s="260">
        <f>+(IF(OR($B28=0,$C28=0,$D28=0,$DC$2&gt;$OE$1),0,IF(OR(LQ28=0,LS28=0,LT28=0),0,MIN((VLOOKUP($D28,SALERYCODE,3,0))*(IF($D28=6,LT28,LS28))*((MIN((VLOOKUP($D28,SALERYCODE,5,0)),(IF($D28=6,LS28,LT28))))),MIN((VLOOKUP($D28,SALERYCODE,3,0)),(LQ28+LR28))*(IF($D28=6,LT28,((MIN((VLOOKUP($D28,SALERYCODE,5,0)),LT28)))))))))/IF(AND($D28=2,'ראשי-פרטים כלליים וריכוז הוצאות'!$D$68&lt;&gt;4),1.2,1)</f>
        <v>0</v>
      </c>
      <c r="LW28" s="263"/>
      <c r="LX28" s="264"/>
      <c r="LY28" s="265"/>
      <c r="LZ28" s="266"/>
      <c r="MA28" s="267">
        <f t="shared" si="96"/>
        <v>0</v>
      </c>
      <c r="MB28" s="260">
        <f>+(IF(OR($B28=0,$C28=0,$D28=0,$DC$2&gt;$OE$1),0,IF(OR(LW28=0,LY28=0,LZ28=0),0,MIN((VLOOKUP($D28,SALERYCODE,3,0))*(IF($D28=6,LZ28,LY28))*((MIN((VLOOKUP($D28,SALERYCODE,5,0)),(IF($D28=6,LY28,LZ28))))),MIN((VLOOKUP($D28,SALERYCODE,3,0)),(LW28+LX28))*(IF($D28=6,LZ28,((MIN((VLOOKUP($D28,SALERYCODE,5,0)),LZ28)))))))))/IF(AND($D28=2,'ראשי-פרטים כלליים וריכוז הוצאות'!$D$68&lt;&gt;4),1.2,1)</f>
        <v>0</v>
      </c>
      <c r="MC28" s="263"/>
      <c r="MD28" s="264"/>
      <c r="ME28" s="265"/>
      <c r="MF28" s="266"/>
      <c r="MG28" s="267">
        <f t="shared" si="97"/>
        <v>0</v>
      </c>
      <c r="MH28" s="260">
        <f>+(IF(OR($B28=0,$C28=0,$D28=0,$DC$2&gt;$OE$1),0,IF(OR(MC28=0,ME28=0,MF28=0),0,MIN((VLOOKUP($D28,SALERYCODE,3,0))*(IF($D28=6,MF28,ME28))*((MIN((VLOOKUP($D28,SALERYCODE,5,0)),(IF($D28=6,ME28,MF28))))),MIN((VLOOKUP($D28,SALERYCODE,3,0)),(MC28+MD28))*(IF($D28=6,MF28,((MIN((VLOOKUP($D28,SALERYCODE,5,0)),MF28)))))))))/IF(AND($D28=2,'ראשי-פרטים כלליים וריכוז הוצאות'!$D$68&lt;&gt;4),1.2,1)</f>
        <v>0</v>
      </c>
      <c r="MI28" s="263"/>
      <c r="MJ28" s="264"/>
      <c r="MK28" s="265"/>
      <c r="ML28" s="266"/>
      <c r="MM28" s="267">
        <f t="shared" si="98"/>
        <v>0</v>
      </c>
      <c r="MN28" s="260">
        <f>+(IF(OR($B28=0,$C28=0,$D28=0,$DC$2&gt;$OE$1),0,IF(OR(MI28=0,MK28=0,ML28=0),0,MIN((VLOOKUP($D28,SALERYCODE,3,0))*(IF($D28=6,ML28,MK28))*((MIN((VLOOKUP($D28,SALERYCODE,5,0)),(IF($D28=6,MK28,ML28))))),MIN((VLOOKUP($D28,SALERYCODE,3,0)),(MI28+MJ28))*(IF($D28=6,ML28,((MIN((VLOOKUP($D28,SALERYCODE,5,0)),ML28)))))))))/IF(AND($D28=2,'ראשי-פרטים כלליים וריכוז הוצאות'!$D$68&lt;&gt;4),1.2,1)</f>
        <v>0</v>
      </c>
      <c r="MO28" s="263"/>
      <c r="MP28" s="264"/>
      <c r="MQ28" s="265"/>
      <c r="MR28" s="266"/>
      <c r="MS28" s="267">
        <f t="shared" si="99"/>
        <v>0</v>
      </c>
      <c r="MT28" s="260">
        <f>+(IF(OR($B28=0,$C28=0,$D28=0,$DC$2&gt;$OE$1),0,IF(OR(MO28=0,MQ28=0,MR28=0),0,MIN((VLOOKUP($D28,SALERYCODE,3,0))*(IF($D28=6,MR28,MQ28))*((MIN((VLOOKUP($D28,SALERYCODE,5,0)),(IF($D28=6,MQ28,MR28))))),MIN((VLOOKUP($D28,SALERYCODE,3,0)),(MO28+MP28))*(IF($D28=6,MR28,((MIN((VLOOKUP($D28,SALERYCODE,5,0)),MR28)))))))))/IF(AND($D28=2,'ראשי-פרטים כלליים וריכוז הוצאות'!$D$68&lt;&gt;4),1.2,1)</f>
        <v>0</v>
      </c>
      <c r="MU28" s="263"/>
      <c r="MV28" s="264"/>
      <c r="MW28" s="265"/>
      <c r="MX28" s="266"/>
      <c r="MY28" s="267">
        <f t="shared" si="100"/>
        <v>0</v>
      </c>
      <c r="MZ28" s="260">
        <f>+(IF(OR($B28=0,$C28=0,$D28=0,$DC$2&gt;$OE$1),0,IF(OR(MU28=0,MW28=0,MX28=0),0,MIN((VLOOKUP($D28,SALERYCODE,3,0))*(IF($D28=6,MX28,MW28))*((MIN((VLOOKUP($D28,SALERYCODE,5,0)),(IF($D28=6,MW28,MX28))))),MIN((VLOOKUP($D28,SALERYCODE,3,0)),(MU28+MV28))*(IF($D28=6,MX28,((MIN((VLOOKUP($D28,SALERYCODE,5,0)),MX28)))))))))/IF(AND($D28=2,'ראשי-פרטים כלליים וריכוז הוצאות'!$D$68&lt;&gt;4),1.2,1)</f>
        <v>0</v>
      </c>
      <c r="NA28" s="263"/>
      <c r="NB28" s="264"/>
      <c r="NC28" s="265"/>
      <c r="ND28" s="266"/>
      <c r="NE28" s="267">
        <f t="shared" si="101"/>
        <v>0</v>
      </c>
      <c r="NF28" s="260">
        <f>+(IF(OR($B28=0,$C28=0,$D28=0,$DC$2&gt;$OE$1),0,IF(OR(NA28=0,NC28=0,ND28=0),0,MIN((VLOOKUP($D28,SALERYCODE,3,0))*(IF($D28=6,ND28,NC28))*((MIN((VLOOKUP($D28,SALERYCODE,5,0)),(IF($D28=6,NC28,ND28))))),MIN((VLOOKUP($D28,SALERYCODE,3,0)),(NA28+NB28))*(IF($D28=6,ND28,((MIN((VLOOKUP($D28,SALERYCODE,5,0)),ND28)))))))))/IF(AND($D28=2,'ראשי-פרטים כלליים וריכוז הוצאות'!$D$68&lt;&gt;4),1.2,1)</f>
        <v>0</v>
      </c>
      <c r="NG28" s="263"/>
      <c r="NH28" s="264"/>
      <c r="NI28" s="265"/>
      <c r="NJ28" s="266"/>
      <c r="NK28" s="267">
        <f t="shared" si="102"/>
        <v>0</v>
      </c>
      <c r="NL28" s="260">
        <f>+(IF(OR($B28=0,$C28=0,$D28=0,$DC$2&gt;$OE$1),0,IF(OR(NG28=0,NI28=0,NJ28=0),0,MIN((VLOOKUP($D28,SALERYCODE,3,0))*(IF($D28=6,NJ28,NI28))*((MIN((VLOOKUP($D28,SALERYCODE,5,0)),(IF($D28=6,NI28,NJ28))))),MIN((VLOOKUP($D28,SALERYCODE,3,0)),(NG28+NH28))*(IF($D28=6,NJ28,((MIN((VLOOKUP($D28,SALERYCODE,5,0)),NJ28)))))))))/IF(AND($D28=2,'ראשי-פרטים כלליים וריכוז הוצאות'!$D$68&lt;&gt;4),1.2,1)</f>
        <v>0</v>
      </c>
      <c r="NM28" s="263"/>
      <c r="NN28" s="264"/>
      <c r="NO28" s="265"/>
      <c r="NP28" s="266"/>
      <c r="NQ28" s="267">
        <f t="shared" si="103"/>
        <v>0</v>
      </c>
      <c r="NR28" s="260">
        <f>+(IF(OR($B28=0,$C28=0,$D28=0,$DC$2&gt;$OE$1),0,IF(OR(NM28=0,NO28=0,NP28=0),0,MIN((VLOOKUP($D28,SALERYCODE,3,0))*(IF($D28=6,NP28,NO28))*((MIN((VLOOKUP($D28,SALERYCODE,5,0)),(IF($D28=6,NO28,NP28))))),MIN((VLOOKUP($D28,SALERYCODE,3,0)),(NM28+NN28))*(IF($D28=6,NP28,((MIN((VLOOKUP($D28,SALERYCODE,5,0)),NP28)))))))))/IF(AND($D28=2,'ראשי-פרטים כלליים וריכוז הוצאות'!$D$68&lt;&gt;4),1.2,1)</f>
        <v>0</v>
      </c>
      <c r="NS28" s="263"/>
      <c r="NT28" s="264"/>
      <c r="NU28" s="265"/>
      <c r="NV28" s="266"/>
      <c r="NW28" s="267">
        <f t="shared" si="104"/>
        <v>0</v>
      </c>
      <c r="NX28" s="260">
        <f>+(IF(OR($B28=0,$C28=0,$D28=0,$DC$2&gt;$OE$1),0,IF(OR(NS28=0,NU28=0,NV28=0),0,MIN((VLOOKUP($D28,SALERYCODE,3,0))*(IF($D28=6,NV28,NU28))*((MIN((VLOOKUP($D28,SALERYCODE,5,0)),(IF($D28=6,NU28,NV28))))),MIN((VLOOKUP($D28,SALERYCODE,3,0)),(NS28+NT28))*(IF($D28=6,NV28,((MIN((VLOOKUP($D28,SALERYCODE,5,0)),NV28)))))))))/IF(AND($D28=2,'ראשי-פרטים כלליים וריכוז הוצאות'!$D$68&lt;&gt;4),1.2,1)</f>
        <v>0</v>
      </c>
      <c r="NY28" s="263"/>
      <c r="NZ28" s="264"/>
      <c r="OA28" s="265"/>
      <c r="OB28" s="266"/>
      <c r="OC28" s="267">
        <f t="shared" si="105"/>
        <v>0</v>
      </c>
      <c r="OD28" s="260">
        <f>+(IF(OR($B28=0,$C28=0,$D28=0,$DC$2&gt;$OE$1),0,IF(OR(NY28=0,OA28=0,OB28=0),0,MIN((VLOOKUP($D28,SALERYCODE,3,0))*(IF($D28=6,OB28,OA28))*((MIN((VLOOKUP($D28,SALERYCODE,5,0)),(IF($D28=6,OA28,OB28))))),MIN((VLOOKUP($D28,SALERYCODE,3,0)),(NY28+NZ28))*(IF($D28=6,OB28,((MIN((VLOOKUP($D28,SALERYCODE,5,0)),OB28)))))))))/IF(AND($D28=2,'ראשי-פרטים כלליים וריכוז הוצאות'!$D$68&lt;&gt;4),1.2,1)</f>
        <v>0</v>
      </c>
      <c r="OE28" s="275">
        <f t="shared" si="111"/>
        <v>0</v>
      </c>
      <c r="OF28" s="283">
        <f t="shared" si="112"/>
        <v>9.9999999999999995E-7</v>
      </c>
      <c r="OG28" s="276">
        <f t="shared" si="113"/>
        <v>0</v>
      </c>
      <c r="OH28" s="275">
        <f t="shared" si="114"/>
        <v>0</v>
      </c>
      <c r="OI28" s="275">
        <v>0</v>
      </c>
      <c r="OJ28" s="258">
        <f t="shared" si="115"/>
        <v>0</v>
      </c>
      <c r="OK28" s="284"/>
      <c r="OL28" s="116">
        <f>MIN(OJ28+OK28*OF28*OE28/$OL$1/IF(AND($D28=2,'ראשי-פרטים כלליים וריכוז הוצאות'!$D$68&lt;&gt;4),1.2,1),IF($D28&gt;0,VLOOKUP($D28,SALERYCODE,3,0)*12*OG28,0))</f>
        <v>0</v>
      </c>
      <c r="OM28" s="95">
        <f t="shared" si="106"/>
        <v>0</v>
      </c>
      <c r="ON28" s="11">
        <f t="shared" si="107"/>
        <v>0</v>
      </c>
      <c r="OO28" s="11">
        <f t="shared" si="108"/>
        <v>0</v>
      </c>
      <c r="OP28" s="22">
        <f t="shared" si="109"/>
        <v>0</v>
      </c>
      <c r="OQ28" s="11">
        <f t="shared" si="110"/>
        <v>0</v>
      </c>
      <c r="OR28" s="11">
        <f t="shared" si="116"/>
        <v>0</v>
      </c>
      <c r="OS28" s="35"/>
      <c r="OT28" s="35"/>
      <c r="OU28" s="43"/>
    </row>
    <row r="29" spans="1:411" ht="24" customHeight="1" x14ac:dyDescent="0.2">
      <c r="A29" s="282">
        <v>26</v>
      </c>
      <c r="B29" s="269"/>
      <c r="C29" s="270"/>
      <c r="D29" s="271"/>
      <c r="E29" s="263"/>
      <c r="F29" s="264"/>
      <c r="G29" s="265"/>
      <c r="H29" s="266"/>
      <c r="I29" s="267">
        <f t="shared" si="41"/>
        <v>0</v>
      </c>
      <c r="J29" s="260">
        <f>(IF(OR($B29=0,$C29=0,$D29=0,$E$2&gt;$OE$1),0,IF(OR($E29=0,$G29=0,$H29=0),0,MIN((VLOOKUP($D29,SALERYCODE,3,0))*(IF($D29=6,$H29,$G29))*((MIN((VLOOKUP($D29,SALERYCODE,5,0)),(IF($D29=6,$G29,$H29))))),MIN((VLOOKUP($D29,SALERYCODE,3,0)),($E29+$F29))*(IF($D29=6,$H29,((MIN((VLOOKUP($D29,SALERYCODE,5,0)),$H29)))))))))/IF(AND($D29=2,'ראשי-פרטים כלליים וריכוז הוצאות'!$D$68&lt;&gt;4),1.2,1)</f>
        <v>0</v>
      </c>
      <c r="K29" s="263"/>
      <c r="L29" s="264"/>
      <c r="M29" s="265"/>
      <c r="N29" s="266"/>
      <c r="O29" s="267">
        <f t="shared" si="42"/>
        <v>0</v>
      </c>
      <c r="P29" s="260">
        <f>+(IF(OR($B29=0,$C29=0,$D29=0,$K$2&gt;$OE$1),0,IF(OR($K29=0,$M29=0,$N29=0),0,MIN((VLOOKUP($D29,SALERYCODE,3,0))*(IF($D29=6,$N29,$M29))*((MIN((VLOOKUP($D29,SALERYCODE,5,0)),(IF($D29=6,$M29,$N29))))),MIN((VLOOKUP($D29,SALERYCODE,3,0)),($K29+$L29))*(IF($D29=6,$N29,((MIN((VLOOKUP($D29,SALERYCODE,5,0)),$N29)))))))))/IF(AND($D29=2,'ראשי-פרטים כלליים וריכוז הוצאות'!$D$68&lt;&gt;4),1.2,1)</f>
        <v>0</v>
      </c>
      <c r="Q29" s="263"/>
      <c r="R29" s="264"/>
      <c r="S29" s="265"/>
      <c r="T29" s="266"/>
      <c r="U29" s="267">
        <f t="shared" si="43"/>
        <v>0</v>
      </c>
      <c r="V29" s="260">
        <f>+(IF(OR($B29=0,$C29=0,$D29=0,$Q$2&gt;$OE$1),0,IF(OR(Q29=0,S29=0,T29=0),0,MIN((VLOOKUP($D29,SALERYCODE,3,0))*(IF($D29=6,T29,S29))*((MIN((VLOOKUP($D29,SALERYCODE,5,0)),(IF($D29=6,S29,T29))))),MIN((VLOOKUP($D29,SALERYCODE,3,0)),(Q29+R29))*(IF($D29=6,T29,((MIN((VLOOKUP($D29,SALERYCODE,5,0)),T29)))))))))/IF(AND($D29=2,'ראשי-פרטים כלליים וריכוז הוצאות'!$D$68&lt;&gt;4),1.2,1)</f>
        <v>0</v>
      </c>
      <c r="W29" s="263"/>
      <c r="X29" s="264"/>
      <c r="Y29" s="265"/>
      <c r="Z29" s="266"/>
      <c r="AA29" s="267">
        <f t="shared" si="44"/>
        <v>0</v>
      </c>
      <c r="AB29" s="260">
        <f>+(IF(OR($B29=0,$C29=0,$D29=0,$W$2&gt;$OE$1),0,IF(OR(W29=0,Y29=0,Z29=0),0,MIN((VLOOKUP($D29,SALERYCODE,3,0))*(IF($D29=6,Z29,Y29))*((MIN((VLOOKUP($D29,SALERYCODE,5,0)),(IF($D29=6,Y29,Z29))))),MIN((VLOOKUP($D29,SALERYCODE,3,0)),(W29+X29))*(IF($D29=6,Z29,((MIN((VLOOKUP($D29,SALERYCODE,5,0)),Z29)))))))))/IF(AND($D29=2,'ראשי-פרטים כלליים וריכוז הוצאות'!$D$68&lt;&gt;4),1.2,1)</f>
        <v>0</v>
      </c>
      <c r="AC29" s="263"/>
      <c r="AD29" s="264"/>
      <c r="AE29" s="265"/>
      <c r="AF29" s="266"/>
      <c r="AG29" s="267">
        <f t="shared" si="45"/>
        <v>0</v>
      </c>
      <c r="AH29" s="260">
        <f>+(IF(OR($B29=0,$C29=0,$D29=0,$AC$2&gt;$OE$1),0,IF(OR(AC29=0,AE29=0,AF29=0),0,MIN((VLOOKUP($D29,SALERYCODE,3,0))*(IF($D29=6,AF29,AE29))*((MIN((VLOOKUP($D29,SALERYCODE,5,0)),(IF($D29=6,AE29,AF29))))),MIN((VLOOKUP($D29,SALERYCODE,3,0)),(AC29+AD29))*(IF($D29=6,AF29,((MIN((VLOOKUP($D29,SALERYCODE,5,0)),AF29)))))))))/IF(AND($D29=2,'ראשי-פרטים כלליים וריכוז הוצאות'!$D$68&lt;&gt;4),1.2,1)</f>
        <v>0</v>
      </c>
      <c r="AI29" s="263"/>
      <c r="AJ29" s="264"/>
      <c r="AK29" s="265"/>
      <c r="AL29" s="266"/>
      <c r="AM29" s="267">
        <f t="shared" si="46"/>
        <v>0</v>
      </c>
      <c r="AN29" s="260">
        <f>+(IF(OR($B29=0,$C29=0,$D29=0,$AI$2&gt;$OE$1),0,IF(OR(AI29=0,AK29=0,AL29=0),0,MIN((VLOOKUP($D29,SALERYCODE,3,0))*(IF($D29=6,AL29,AK29))*((MIN((VLOOKUP($D29,SALERYCODE,5,0)),(IF($D29=6,AK29,AL29))))),MIN((VLOOKUP($D29,SALERYCODE,3,0)),(AI29+AJ29))*(IF($D29=6,AL29,((MIN((VLOOKUP($D29,SALERYCODE,5,0)),AL29)))))))))/IF(AND($D29=2,'ראשי-פרטים כלליים וריכוז הוצאות'!$D$68&lt;&gt;4),1.2,1)</f>
        <v>0</v>
      </c>
      <c r="AO29" s="263"/>
      <c r="AP29" s="264"/>
      <c r="AQ29" s="265"/>
      <c r="AR29" s="266"/>
      <c r="AS29" s="267">
        <f t="shared" si="47"/>
        <v>0</v>
      </c>
      <c r="AT29" s="260">
        <f>+(IF(OR($B29=0,$C29=0,$D29=0,$AO$2&gt;$OE$1),0,IF(OR(AO29=0,AQ29=0,AR29=0),0,MIN((VLOOKUP($D29,SALERYCODE,3,0))*(IF($D29=6,AR29,AQ29))*((MIN((VLOOKUP($D29,SALERYCODE,5,0)),(IF($D29=6,AQ29,AR29))))),MIN((VLOOKUP($D29,SALERYCODE,3,0)),(AO29+AP29))*(IF($D29=6,AR29,((MIN((VLOOKUP($D29,SALERYCODE,5,0)),AR29)))))))))/IF(AND($D29=2,'ראשי-פרטים כלליים וריכוז הוצאות'!$D$68&lt;&gt;4),1.2,1)</f>
        <v>0</v>
      </c>
      <c r="AU29" s="263"/>
      <c r="AV29" s="264"/>
      <c r="AW29" s="265"/>
      <c r="AX29" s="266"/>
      <c r="AY29" s="267">
        <f t="shared" si="48"/>
        <v>0</v>
      </c>
      <c r="AZ29" s="260">
        <f>+(IF(OR($B29=0,$C29=0,$D29=0,$AU$2&gt;$OE$1),0,IF(OR(AU29=0,AW29=0,AX29=0),0,MIN((VLOOKUP($D29,SALERYCODE,3,0))*(IF($D29=6,AX29,AW29))*((MIN((VLOOKUP($D29,SALERYCODE,5,0)),(IF($D29=6,AW29,AX29))))),MIN((VLOOKUP($D29,SALERYCODE,3,0)),(AU29+AV29))*(IF($D29=6,AX29,((MIN((VLOOKUP($D29,SALERYCODE,5,0)),AX29)))))))))/IF(AND($D29=2,'ראשי-פרטים כלליים וריכוז הוצאות'!$D$68&lt;&gt;4),1.2,1)</f>
        <v>0</v>
      </c>
      <c r="BA29" s="263"/>
      <c r="BB29" s="264"/>
      <c r="BC29" s="265"/>
      <c r="BD29" s="266"/>
      <c r="BE29" s="267">
        <f t="shared" si="49"/>
        <v>0</v>
      </c>
      <c r="BF29" s="260">
        <f>+(IF(OR($B29=0,$C29=0,$D29=0,$BA$2&gt;$OE$1),0,IF(OR(BA29=0,BC29=0,BD29=0),0,MIN((VLOOKUP($D29,SALERYCODE,3,0))*(IF($D29=6,BD29,BC29))*((MIN((VLOOKUP($D29,SALERYCODE,5,0)),(IF($D29=6,BC29,BD29))))),MIN((VLOOKUP($D29,SALERYCODE,3,0)),(BA29+BB29))*(IF($D29=6,BD29,((MIN((VLOOKUP($D29,SALERYCODE,5,0)),BD29)))))))))/IF(AND($D29=2,'ראשי-פרטים כלליים וריכוז הוצאות'!$D$68&lt;&gt;4),1.2,1)</f>
        <v>0</v>
      </c>
      <c r="BG29" s="263"/>
      <c r="BH29" s="264"/>
      <c r="BI29" s="265"/>
      <c r="BJ29" s="266"/>
      <c r="BK29" s="267">
        <f t="shared" si="50"/>
        <v>0</v>
      </c>
      <c r="BL29" s="260">
        <f>+(IF(OR($B29=0,$C29=0,$D29=0,$BG$2&gt;$OE$1),0,IF(OR(BG29=0,BI29=0,BJ29=0),0,MIN((VLOOKUP($D29,SALERYCODE,3,0))*(IF($D29=6,BJ29,BI29))*((MIN((VLOOKUP($D29,SALERYCODE,5,0)),(IF($D29=6,BI29,BJ29))))),MIN((VLOOKUP($D29,SALERYCODE,3,0)),(BG29+BH29))*(IF($D29=6,BJ29,((MIN((VLOOKUP($D29,SALERYCODE,5,0)),BJ29)))))))))/IF(AND($D29=2,'ראשי-פרטים כלליים וריכוז הוצאות'!$D$68&lt;&gt;4),1.2,1)</f>
        <v>0</v>
      </c>
      <c r="BM29" s="263"/>
      <c r="BN29" s="264"/>
      <c r="BO29" s="265"/>
      <c r="BP29" s="266"/>
      <c r="BQ29" s="267">
        <f t="shared" si="51"/>
        <v>0</v>
      </c>
      <c r="BR29" s="260">
        <f>+(IF(OR($B29=0,$C29=0,$D29=0,$BM$2&gt;$OE$1),0,IF(OR(BM29=0,BO29=0,BP29=0),0,MIN((VLOOKUP($D29,SALERYCODE,3,0))*(IF($D29=6,BP29,BO29))*((MIN((VLOOKUP($D29,SALERYCODE,5,0)),(IF($D29=6,BO29,BP29))))),MIN((VLOOKUP($D29,SALERYCODE,3,0)),(BM29+BN29))*(IF($D29=6,BP29,((MIN((VLOOKUP($D29,SALERYCODE,5,0)),BP29)))))))))/IF(AND($D29=2,'ראשי-פרטים כלליים וריכוז הוצאות'!$D$68&lt;&gt;4),1.2,1)</f>
        <v>0</v>
      </c>
      <c r="BS29" s="263"/>
      <c r="BT29" s="264"/>
      <c r="BU29" s="265"/>
      <c r="BV29" s="266"/>
      <c r="BW29" s="267">
        <f t="shared" si="52"/>
        <v>0</v>
      </c>
      <c r="BX29" s="260">
        <f>+(IF(OR($B29=0,$C29=0,$D29=0,$BS$2&gt;$OE$1),0,IF(OR(BS29=0,BU29=0,BV29=0),0,MIN((VLOOKUP($D29,SALERYCODE,3,0))*(IF($D29=6,BV29,BU29))*((MIN((VLOOKUP($D29,SALERYCODE,5,0)),(IF($D29=6,BU29,BV29))))),MIN((VLOOKUP($D29,SALERYCODE,3,0)),(BS29+BT29))*(IF($D29=6,BV29,((MIN((VLOOKUP($D29,SALERYCODE,5,0)),BV29)))))))))/IF(AND($D29=2,'ראשי-פרטים כלליים וריכוז הוצאות'!$D$68&lt;&gt;4),1.2,1)</f>
        <v>0</v>
      </c>
      <c r="BY29" s="263"/>
      <c r="BZ29" s="264"/>
      <c r="CA29" s="265"/>
      <c r="CB29" s="266"/>
      <c r="CC29" s="267">
        <f t="shared" si="53"/>
        <v>0</v>
      </c>
      <c r="CD29" s="260">
        <f>+(IF(OR($B29=0,$C29=0,$D29=0,$BY$2&gt;$OE$1),0,IF(OR(BY29=0,CA29=0,CB29=0),0,MIN((VLOOKUP($D29,SALERYCODE,3,0))*(IF($D29=6,CB29,CA29))*((MIN((VLOOKUP($D29,SALERYCODE,5,0)),(IF($D29=6,CA29,CB29))))),MIN((VLOOKUP($D29,SALERYCODE,3,0)),(BY29+BZ29))*(IF($D29=6,CB29,((MIN((VLOOKUP($D29,SALERYCODE,5,0)),CB29)))))))))/IF(AND($D29=2,'ראשי-פרטים כלליים וריכוז הוצאות'!$D$68&lt;&gt;4),1.2,1)</f>
        <v>0</v>
      </c>
      <c r="CE29" s="263"/>
      <c r="CF29" s="264"/>
      <c r="CG29" s="265"/>
      <c r="CH29" s="266"/>
      <c r="CI29" s="267">
        <f t="shared" si="54"/>
        <v>0</v>
      </c>
      <c r="CJ29" s="260">
        <f>+(IF(OR($B29=0,$C29=0,$D29=0,$CE$2&gt;$OE$1),0,IF(OR(CE29=0,CG29=0,CH29=0),0,MIN((VLOOKUP($D29,SALERYCODE,3,0))*(IF($D29=6,CH29,CG29))*((MIN((VLOOKUP($D29,SALERYCODE,5,0)),(IF($D29=6,CG29,CH29))))),MIN((VLOOKUP($D29,SALERYCODE,3,0)),(CE29+CF29))*(IF($D29=6,CH29,((MIN((VLOOKUP($D29,SALERYCODE,5,0)),CH29)))))))))/IF(AND($D29=2,'ראשי-פרטים כלליים וריכוז הוצאות'!$D$68&lt;&gt;4),1.2,1)</f>
        <v>0</v>
      </c>
      <c r="CK29" s="263"/>
      <c r="CL29" s="264"/>
      <c r="CM29" s="265"/>
      <c r="CN29" s="266"/>
      <c r="CO29" s="267">
        <f t="shared" si="55"/>
        <v>0</v>
      </c>
      <c r="CP29" s="260">
        <f>+(IF(OR($B29=0,$C29=0,$D29=0,$CK$2&gt;$OE$1),0,IF(OR(CK29=0,CM29=0,CN29=0),0,MIN((VLOOKUP($D29,SALERYCODE,3,0))*(IF($D29=6,CN29,CM29))*((MIN((VLOOKUP($D29,SALERYCODE,5,0)),(IF($D29=6,CM29,CN29))))),MIN((VLOOKUP($D29,SALERYCODE,3,0)),(CK29+CL29))*(IF($D29=6,CN29,((MIN((VLOOKUP($D29,SALERYCODE,5,0)),CN29)))))))))/IF(AND($D29=2,'ראשי-פרטים כלליים וריכוז הוצאות'!$D$68&lt;&gt;4),1.2,1)</f>
        <v>0</v>
      </c>
      <c r="CQ29" s="263"/>
      <c r="CR29" s="264"/>
      <c r="CS29" s="265"/>
      <c r="CT29" s="266"/>
      <c r="CU29" s="267">
        <f t="shared" si="56"/>
        <v>0</v>
      </c>
      <c r="CV29" s="260">
        <f>+(IF(OR($B29=0,$C29=0,$D29=0,$CQ$2&gt;$OE$1),0,IF(OR(CQ29=0,CS29=0,CT29=0),0,MIN((VLOOKUP($D29,SALERYCODE,3,0))*(IF($D29=6,CT29,CS29))*((MIN((VLOOKUP($D29,SALERYCODE,5,0)),(IF($D29=6,CS29,CT29))))),MIN((VLOOKUP($D29,SALERYCODE,3,0)),(CQ29+CR29))*(IF($D29=6,CT29,((MIN((VLOOKUP($D29,SALERYCODE,5,0)),CT29)))))))))/IF(AND($D29=2,'ראשי-פרטים כלליים וריכוז הוצאות'!$D$68&lt;&gt;4),1.2,1)</f>
        <v>0</v>
      </c>
      <c r="CW29" s="263"/>
      <c r="CX29" s="264"/>
      <c r="CY29" s="265"/>
      <c r="CZ29" s="266"/>
      <c r="DA29" s="267">
        <f t="shared" si="57"/>
        <v>0</v>
      </c>
      <c r="DB29" s="260">
        <f>+(IF(OR($B29=0,$C29=0,$D29=0,$CW$2&gt;$OE$1),0,IF(OR(CW29=0,CY29=0,CZ29=0),0,MIN((VLOOKUP($D29,SALERYCODE,3,0))*(IF($D29=6,CZ29,CY29))*((MIN((VLOOKUP($D29,SALERYCODE,5,0)),(IF($D29=6,CY29,CZ29))))),MIN((VLOOKUP($D29,SALERYCODE,3,0)),(CW29+CX29))*(IF($D29=6,CZ29,((MIN((VLOOKUP($D29,SALERYCODE,5,0)),CZ29)))))))))/IF(AND($D29=2,'ראשי-פרטים כלליים וריכוז הוצאות'!$D$68&lt;&gt;4),1.2,1)</f>
        <v>0</v>
      </c>
      <c r="DC29" s="263"/>
      <c r="DD29" s="264"/>
      <c r="DE29" s="265"/>
      <c r="DF29" s="266"/>
      <c r="DG29" s="267">
        <f t="shared" si="58"/>
        <v>0</v>
      </c>
      <c r="DH29" s="260">
        <f>+(IF(OR($B29=0,$C29=0,$D29=0,$DC$2&gt;$OE$1),0,IF(OR(DC29=0,DE29=0,DF29=0),0,MIN((VLOOKUP($D29,SALERYCODE,3,0))*(IF($D29=6,DF29,DE29))*((MIN((VLOOKUP($D29,SALERYCODE,5,0)),(IF($D29=6,DE29,DF29))))),MIN((VLOOKUP($D29,SALERYCODE,3,0)),(DC29+DD29))*(IF($D29=6,DF29,((MIN((VLOOKUP($D29,SALERYCODE,5,0)),DF29)))))))))/IF(AND($D29=2,'ראשי-פרטים כלליים וריכוז הוצאות'!$D$68&lt;&gt;4),1.2,1)</f>
        <v>0</v>
      </c>
      <c r="DI29" s="263"/>
      <c r="DJ29" s="264"/>
      <c r="DK29" s="265"/>
      <c r="DL29" s="266"/>
      <c r="DM29" s="267">
        <f t="shared" si="59"/>
        <v>0</v>
      </c>
      <c r="DN29" s="260">
        <f>+(IF(OR($B29=0,$C29=0,$D29=0,$DC$2&gt;$OE$1),0,IF(OR(DI29=0,DK29=0,DL29=0),0,MIN((VLOOKUP($D29,SALERYCODE,3,0))*(IF($D29=6,DL29,DK29))*((MIN((VLOOKUP($D29,SALERYCODE,5,0)),(IF($D29=6,DK29,DL29))))),MIN((VLOOKUP($D29,SALERYCODE,3,0)),(DI29+DJ29))*(IF($D29=6,DL29,((MIN((VLOOKUP($D29,SALERYCODE,5,0)),DL29)))))))))/IF(AND($D29=2,'ראשי-פרטים כלליים וריכוז הוצאות'!$D$68&lt;&gt;4),1.2,1)</f>
        <v>0</v>
      </c>
      <c r="DO29" s="263"/>
      <c r="DP29" s="264"/>
      <c r="DQ29" s="265"/>
      <c r="DR29" s="266"/>
      <c r="DS29" s="267">
        <f t="shared" si="60"/>
        <v>0</v>
      </c>
      <c r="DT29" s="260">
        <f>+(IF(OR($B29=0,$C29=0,$D29=0,$DC$2&gt;$OE$1),0,IF(OR(DO29=0,DQ29=0,DR29=0),0,MIN((VLOOKUP($D29,SALERYCODE,3,0))*(IF($D29=6,DR29,DQ29))*((MIN((VLOOKUP($D29,SALERYCODE,5,0)),(IF($D29=6,DQ29,DR29))))),MIN((VLOOKUP($D29,SALERYCODE,3,0)),(DO29+DP29))*(IF($D29=6,DR29,((MIN((VLOOKUP($D29,SALERYCODE,5,0)),DR29)))))))))/IF(AND($D29=2,'ראשי-פרטים כלליים וריכוז הוצאות'!$D$68&lt;&gt;4),1.2,1)</f>
        <v>0</v>
      </c>
      <c r="DU29" s="263"/>
      <c r="DV29" s="264"/>
      <c r="DW29" s="265"/>
      <c r="DX29" s="266"/>
      <c r="DY29" s="267">
        <f t="shared" si="61"/>
        <v>0</v>
      </c>
      <c r="DZ29" s="260">
        <f>+(IF(OR($B29=0,$C29=0,$D29=0,$DC$2&gt;$OE$1),0,IF(OR(DU29=0,DW29=0,DX29=0),0,MIN((VLOOKUP($D29,SALERYCODE,3,0))*(IF($D29=6,DX29,DW29))*((MIN((VLOOKUP($D29,SALERYCODE,5,0)),(IF($D29=6,DW29,DX29))))),MIN((VLOOKUP($D29,SALERYCODE,3,0)),(DU29+DV29))*(IF($D29=6,DX29,((MIN((VLOOKUP($D29,SALERYCODE,5,0)),DX29)))))))))/IF(AND($D29=2,'ראשי-פרטים כלליים וריכוז הוצאות'!$D$68&lt;&gt;4),1.2,1)</f>
        <v>0</v>
      </c>
      <c r="EA29" s="263"/>
      <c r="EB29" s="264"/>
      <c r="EC29" s="265"/>
      <c r="ED29" s="266"/>
      <c r="EE29" s="267">
        <f t="shared" si="62"/>
        <v>0</v>
      </c>
      <c r="EF29" s="260">
        <f>+(IF(OR($B29=0,$C29=0,$D29=0,$DC$2&gt;$OE$1),0,IF(OR(EA29=0,EC29=0,ED29=0),0,MIN((VLOOKUP($D29,SALERYCODE,3,0))*(IF($D29=6,ED29,EC29))*((MIN((VLOOKUP($D29,SALERYCODE,5,0)),(IF($D29=6,EC29,ED29))))),MIN((VLOOKUP($D29,SALERYCODE,3,0)),(EA29+EB29))*(IF($D29=6,ED29,((MIN((VLOOKUP($D29,SALERYCODE,5,0)),ED29)))))))))/IF(AND($D29=2,'ראשי-פרטים כלליים וריכוז הוצאות'!$D$68&lt;&gt;4),1.2,1)</f>
        <v>0</v>
      </c>
      <c r="EG29" s="263"/>
      <c r="EH29" s="264"/>
      <c r="EI29" s="265"/>
      <c r="EJ29" s="266"/>
      <c r="EK29" s="267">
        <f t="shared" si="63"/>
        <v>0</v>
      </c>
      <c r="EL29" s="260">
        <f>+(IF(OR($B29=0,$C29=0,$D29=0,$DC$2&gt;$OE$1),0,IF(OR(EG29=0,EI29=0,EJ29=0),0,MIN((VLOOKUP($D29,SALERYCODE,3,0))*(IF($D29=6,EJ29,EI29))*((MIN((VLOOKUP($D29,SALERYCODE,5,0)),(IF($D29=6,EI29,EJ29))))),MIN((VLOOKUP($D29,SALERYCODE,3,0)),(EG29+EH29))*(IF($D29=6,EJ29,((MIN((VLOOKUP($D29,SALERYCODE,5,0)),EJ29)))))))))/IF(AND($D29=2,'ראשי-פרטים כלליים וריכוז הוצאות'!$D$68&lt;&gt;4),1.2,1)</f>
        <v>0</v>
      </c>
      <c r="EM29" s="263"/>
      <c r="EN29" s="264"/>
      <c r="EO29" s="265"/>
      <c r="EP29" s="266"/>
      <c r="EQ29" s="267">
        <f t="shared" si="64"/>
        <v>0</v>
      </c>
      <c r="ER29" s="260">
        <f>+(IF(OR($B29=0,$C29=0,$D29=0,$DC$2&gt;$OE$1),0,IF(OR(EM29=0,EO29=0,EP29=0),0,MIN((VLOOKUP($D29,SALERYCODE,3,0))*(IF($D29=6,EP29,EO29))*((MIN((VLOOKUP($D29,SALERYCODE,5,0)),(IF($D29=6,EO29,EP29))))),MIN((VLOOKUP($D29,SALERYCODE,3,0)),(EM29+EN29))*(IF($D29=6,EP29,((MIN((VLOOKUP($D29,SALERYCODE,5,0)),EP29)))))))))/IF(AND($D29=2,'ראשי-פרטים כלליים וריכוז הוצאות'!$D$68&lt;&gt;4),1.2,1)</f>
        <v>0</v>
      </c>
      <c r="ES29" s="263"/>
      <c r="ET29" s="264"/>
      <c r="EU29" s="265"/>
      <c r="EV29" s="266"/>
      <c r="EW29" s="267">
        <f t="shared" si="65"/>
        <v>0</v>
      </c>
      <c r="EX29" s="260">
        <f>+(IF(OR($B29=0,$C29=0,$D29=0,$DC$2&gt;$OE$1),0,IF(OR(ES29=0,EU29=0,EV29=0),0,MIN((VLOOKUP($D29,SALERYCODE,3,0))*(IF($D29=6,EV29,EU29))*((MIN((VLOOKUP($D29,SALERYCODE,5,0)),(IF($D29=6,EU29,EV29))))),MIN((VLOOKUP($D29,SALERYCODE,3,0)),(ES29+ET29))*(IF($D29=6,EV29,((MIN((VLOOKUP($D29,SALERYCODE,5,0)),EV29)))))))))/IF(AND($D29=2,'ראשי-פרטים כלליים וריכוז הוצאות'!$D$68&lt;&gt;4),1.2,1)</f>
        <v>0</v>
      </c>
      <c r="EY29" s="263"/>
      <c r="EZ29" s="264"/>
      <c r="FA29" s="265"/>
      <c r="FB29" s="266"/>
      <c r="FC29" s="267">
        <f t="shared" si="66"/>
        <v>0</v>
      </c>
      <c r="FD29" s="260">
        <f>+(IF(OR($B29=0,$C29=0,$D29=0,$DC$2&gt;$OE$1),0,IF(OR(EY29=0,FA29=0,FB29=0),0,MIN((VLOOKUP($D29,SALERYCODE,3,0))*(IF($D29=6,FB29,FA29))*((MIN((VLOOKUP($D29,SALERYCODE,5,0)),(IF($D29=6,FA29,FB29))))),MIN((VLOOKUP($D29,SALERYCODE,3,0)),(EY29+EZ29))*(IF($D29=6,FB29,((MIN((VLOOKUP($D29,SALERYCODE,5,0)),FB29)))))))))/IF(AND($D29=2,'ראשי-פרטים כלליים וריכוז הוצאות'!$D$68&lt;&gt;4),1.2,1)</f>
        <v>0</v>
      </c>
      <c r="FE29" s="263"/>
      <c r="FF29" s="264"/>
      <c r="FG29" s="265"/>
      <c r="FH29" s="266"/>
      <c r="FI29" s="267">
        <f t="shared" si="67"/>
        <v>0</v>
      </c>
      <c r="FJ29" s="260">
        <f>+(IF(OR($B29=0,$C29=0,$D29=0,$DC$2&gt;$OE$1),0,IF(OR(FE29=0,FG29=0,FH29=0),0,MIN((VLOOKUP($D29,SALERYCODE,3,0))*(IF($D29=6,FH29,FG29))*((MIN((VLOOKUP($D29,SALERYCODE,5,0)),(IF($D29=6,FG29,FH29))))),MIN((VLOOKUP($D29,SALERYCODE,3,0)),(FE29+FF29))*(IF($D29=6,FH29,((MIN((VLOOKUP($D29,SALERYCODE,5,0)),FH29)))))))))/IF(AND($D29=2,'ראשי-פרטים כלליים וריכוז הוצאות'!$D$68&lt;&gt;4),1.2,1)</f>
        <v>0</v>
      </c>
      <c r="FK29" s="263"/>
      <c r="FL29" s="264"/>
      <c r="FM29" s="265"/>
      <c r="FN29" s="266"/>
      <c r="FO29" s="267">
        <f t="shared" si="68"/>
        <v>0</v>
      </c>
      <c r="FP29" s="260">
        <f>+(IF(OR($B29=0,$C29=0,$D29=0,$DC$2&gt;$OE$1),0,IF(OR(FK29=0,FM29=0,FN29=0),0,MIN((VLOOKUP($D29,SALERYCODE,3,0))*(IF($D29=6,FN29,FM29))*((MIN((VLOOKUP($D29,SALERYCODE,5,0)),(IF($D29=6,FM29,FN29))))),MIN((VLOOKUP($D29,SALERYCODE,3,0)),(FK29+FL29))*(IF($D29=6,FN29,((MIN((VLOOKUP($D29,SALERYCODE,5,0)),FN29)))))))))/IF(AND($D29=2,'ראשי-פרטים כלליים וריכוז הוצאות'!$D$68&lt;&gt;4),1.2,1)</f>
        <v>0</v>
      </c>
      <c r="FQ29" s="263"/>
      <c r="FR29" s="264"/>
      <c r="FS29" s="265"/>
      <c r="FT29" s="266"/>
      <c r="FU29" s="267">
        <f t="shared" si="69"/>
        <v>0</v>
      </c>
      <c r="FV29" s="260">
        <f>+(IF(OR($B29=0,$C29=0,$D29=0,$DC$2&gt;$OE$1),0,IF(OR(FQ29=0,FS29=0,FT29=0),0,MIN((VLOOKUP($D29,SALERYCODE,3,0))*(IF($D29=6,FT29,FS29))*((MIN((VLOOKUP($D29,SALERYCODE,5,0)),(IF($D29=6,FS29,FT29))))),MIN((VLOOKUP($D29,SALERYCODE,3,0)),(FQ29+FR29))*(IF($D29=6,FT29,((MIN((VLOOKUP($D29,SALERYCODE,5,0)),FT29)))))))))/IF(AND($D29=2,'ראשי-פרטים כלליים וריכוז הוצאות'!$D$68&lt;&gt;4),1.2,1)</f>
        <v>0</v>
      </c>
      <c r="FW29" s="263"/>
      <c r="FX29" s="264"/>
      <c r="FY29" s="265"/>
      <c r="FZ29" s="266"/>
      <c r="GA29" s="267">
        <f t="shared" si="70"/>
        <v>0</v>
      </c>
      <c r="GB29" s="260">
        <f>+(IF(OR($B29=0,$C29=0,$D29=0,$DC$2&gt;$OE$1),0,IF(OR(FW29=0,FY29=0,FZ29=0),0,MIN((VLOOKUP($D29,SALERYCODE,3,0))*(IF($D29=6,FZ29,FY29))*((MIN((VLOOKUP($D29,SALERYCODE,5,0)),(IF($D29=6,FY29,FZ29))))),MIN((VLOOKUP($D29,SALERYCODE,3,0)),(FW29+FX29))*(IF($D29=6,FZ29,((MIN((VLOOKUP($D29,SALERYCODE,5,0)),FZ29)))))))))/IF(AND($D29=2,'ראשי-פרטים כלליים וריכוז הוצאות'!$D$68&lt;&gt;4),1.2,1)</f>
        <v>0</v>
      </c>
      <c r="GC29" s="263"/>
      <c r="GD29" s="264"/>
      <c r="GE29" s="265"/>
      <c r="GF29" s="266"/>
      <c r="GG29" s="267">
        <f t="shared" si="71"/>
        <v>0</v>
      </c>
      <c r="GH29" s="260">
        <f>+(IF(OR($B29=0,$C29=0,$D29=0,$DC$2&gt;$OE$1),0,IF(OR(GC29=0,GE29=0,GF29=0),0,MIN((VLOOKUP($D29,SALERYCODE,3,0))*(IF($D29=6,GF29,GE29))*((MIN((VLOOKUP($D29,SALERYCODE,5,0)),(IF($D29=6,GE29,GF29))))),MIN((VLOOKUP($D29,SALERYCODE,3,0)),(GC29+GD29))*(IF($D29=6,GF29,((MIN((VLOOKUP($D29,SALERYCODE,5,0)),GF29)))))))))/IF(AND($D29=2,'ראשי-פרטים כלליים וריכוז הוצאות'!$D$68&lt;&gt;4),1.2,1)</f>
        <v>0</v>
      </c>
      <c r="GI29" s="263"/>
      <c r="GJ29" s="264"/>
      <c r="GK29" s="265"/>
      <c r="GL29" s="266"/>
      <c r="GM29" s="267">
        <f t="shared" si="72"/>
        <v>0</v>
      </c>
      <c r="GN29" s="260">
        <f>+(IF(OR($B29=0,$C29=0,$D29=0,$DC$2&gt;$OE$1),0,IF(OR(GI29=0,GK29=0,GL29=0),0,MIN((VLOOKUP($D29,SALERYCODE,3,0))*(IF($D29=6,GL29,GK29))*((MIN((VLOOKUP($D29,SALERYCODE,5,0)),(IF($D29=6,GK29,GL29))))),MIN((VLOOKUP($D29,SALERYCODE,3,0)),(GI29+GJ29))*(IF($D29=6,GL29,((MIN((VLOOKUP($D29,SALERYCODE,5,0)),GL29)))))))))/IF(AND($D29=2,'ראשי-פרטים כלליים וריכוז הוצאות'!$D$68&lt;&gt;4),1.2,1)</f>
        <v>0</v>
      </c>
      <c r="GO29" s="263"/>
      <c r="GP29" s="264"/>
      <c r="GQ29" s="265"/>
      <c r="GR29" s="266"/>
      <c r="GS29" s="267">
        <f t="shared" si="73"/>
        <v>0</v>
      </c>
      <c r="GT29" s="260">
        <f>+(IF(OR($B29=0,$C29=0,$D29=0,$DC$2&gt;$OE$1),0,IF(OR(GO29=0,GQ29=0,GR29=0),0,MIN((VLOOKUP($D29,SALERYCODE,3,0))*(IF($D29=6,GR29,GQ29))*((MIN((VLOOKUP($D29,SALERYCODE,5,0)),(IF($D29=6,GQ29,GR29))))),MIN((VLOOKUP($D29,SALERYCODE,3,0)),(GO29+GP29))*(IF($D29=6,GR29,((MIN((VLOOKUP($D29,SALERYCODE,5,0)),GR29)))))))))/IF(AND($D29=2,'ראשי-פרטים כלליים וריכוז הוצאות'!$D$68&lt;&gt;4),1.2,1)</f>
        <v>0</v>
      </c>
      <c r="GU29" s="263"/>
      <c r="GV29" s="264"/>
      <c r="GW29" s="265"/>
      <c r="GX29" s="266"/>
      <c r="GY29" s="267">
        <f t="shared" si="74"/>
        <v>0</v>
      </c>
      <c r="GZ29" s="260">
        <f>+(IF(OR($B29=0,$C29=0,$D29=0,$DC$2&gt;$OE$1),0,IF(OR(GU29=0,GW29=0,GX29=0),0,MIN((VLOOKUP($D29,SALERYCODE,3,0))*(IF($D29=6,GX29,GW29))*((MIN((VLOOKUP($D29,SALERYCODE,5,0)),(IF($D29=6,GW29,GX29))))),MIN((VLOOKUP($D29,SALERYCODE,3,0)),(GU29+GV29))*(IF($D29=6,GX29,((MIN((VLOOKUP($D29,SALERYCODE,5,0)),GX29)))))))))/IF(AND($D29=2,'ראשי-פרטים כלליים וריכוז הוצאות'!$D$68&lt;&gt;4),1.2,1)</f>
        <v>0</v>
      </c>
      <c r="HA29" s="263"/>
      <c r="HB29" s="264"/>
      <c r="HC29" s="265"/>
      <c r="HD29" s="266"/>
      <c r="HE29" s="267">
        <f t="shared" si="75"/>
        <v>0</v>
      </c>
      <c r="HF29" s="260">
        <f>+(IF(OR($B29=0,$C29=0,$D29=0,$DC$2&gt;$OE$1),0,IF(OR(HA29=0,HC29=0,HD29=0),0,MIN((VLOOKUP($D29,SALERYCODE,3,0))*(IF($D29=6,HD29,HC29))*((MIN((VLOOKUP($D29,SALERYCODE,5,0)),(IF($D29=6,HC29,HD29))))),MIN((VLOOKUP($D29,SALERYCODE,3,0)),(HA29+HB29))*(IF($D29=6,HD29,((MIN((VLOOKUP($D29,SALERYCODE,5,0)),HD29)))))))))/IF(AND($D29=2,'ראשי-פרטים כלליים וריכוז הוצאות'!$D$68&lt;&gt;4),1.2,1)</f>
        <v>0</v>
      </c>
      <c r="HG29" s="263"/>
      <c r="HH29" s="264"/>
      <c r="HI29" s="265"/>
      <c r="HJ29" s="266"/>
      <c r="HK29" s="267">
        <f t="shared" si="76"/>
        <v>0</v>
      </c>
      <c r="HL29" s="260">
        <f>+(IF(OR($B29=0,$C29=0,$D29=0,$DC$2&gt;$OE$1),0,IF(OR(HG29=0,HI29=0,HJ29=0),0,MIN((VLOOKUP($D29,SALERYCODE,3,0))*(IF($D29=6,HJ29,HI29))*((MIN((VLOOKUP($D29,SALERYCODE,5,0)),(IF($D29=6,HI29,HJ29))))),MIN((VLOOKUP($D29,SALERYCODE,3,0)),(HG29+HH29))*(IF($D29=6,HJ29,((MIN((VLOOKUP($D29,SALERYCODE,5,0)),HJ29)))))))))/IF(AND($D29=2,'ראשי-פרטים כלליים וריכוז הוצאות'!$D$68&lt;&gt;4),1.2,1)</f>
        <v>0</v>
      </c>
      <c r="HM29" s="263"/>
      <c r="HN29" s="264"/>
      <c r="HO29" s="265"/>
      <c r="HP29" s="266"/>
      <c r="HQ29" s="267">
        <f t="shared" si="77"/>
        <v>0</v>
      </c>
      <c r="HR29" s="260">
        <f>+(IF(OR($B29=0,$C29=0,$D29=0,$DC$2&gt;$OE$1),0,IF(OR(HM29=0,HO29=0,HP29=0),0,MIN((VLOOKUP($D29,SALERYCODE,3,0))*(IF($D29=6,HP29,HO29))*((MIN((VLOOKUP($D29,SALERYCODE,5,0)),(IF($D29=6,HO29,HP29))))),MIN((VLOOKUP($D29,SALERYCODE,3,0)),(HM29+HN29))*(IF($D29=6,HP29,((MIN((VLOOKUP($D29,SALERYCODE,5,0)),HP29)))))))))/IF(AND($D29=2,'ראשי-פרטים כלליים וריכוז הוצאות'!$D$68&lt;&gt;4),1.2,1)</f>
        <v>0</v>
      </c>
      <c r="HS29" s="263"/>
      <c r="HT29" s="264"/>
      <c r="HU29" s="265"/>
      <c r="HV29" s="266"/>
      <c r="HW29" s="267">
        <f t="shared" si="78"/>
        <v>0</v>
      </c>
      <c r="HX29" s="260">
        <f>+(IF(OR($B29=0,$C29=0,$D29=0,$DC$2&gt;$OE$1),0,IF(OR(HS29=0,HU29=0,HV29=0),0,MIN((VLOOKUP($D29,SALERYCODE,3,0))*(IF($D29=6,HV29,HU29))*((MIN((VLOOKUP($D29,SALERYCODE,5,0)),(IF($D29=6,HU29,HV29))))),MIN((VLOOKUP($D29,SALERYCODE,3,0)),(HS29+HT29))*(IF($D29=6,HV29,((MIN((VLOOKUP($D29,SALERYCODE,5,0)),HV29)))))))))/IF(AND($D29=2,'ראשי-פרטים כלליים וריכוז הוצאות'!$D$68&lt;&gt;4),1.2,1)</f>
        <v>0</v>
      </c>
      <c r="HY29" s="263"/>
      <c r="HZ29" s="264"/>
      <c r="IA29" s="265"/>
      <c r="IB29" s="266"/>
      <c r="IC29" s="267">
        <f t="shared" si="79"/>
        <v>0</v>
      </c>
      <c r="ID29" s="260">
        <f>+(IF(OR($B29=0,$C29=0,$D29=0,$DC$2&gt;$OE$1),0,IF(OR(HY29=0,IA29=0,IB29=0),0,MIN((VLOOKUP($D29,SALERYCODE,3,0))*(IF($D29=6,IB29,IA29))*((MIN((VLOOKUP($D29,SALERYCODE,5,0)),(IF($D29=6,IA29,IB29))))),MIN((VLOOKUP($D29,SALERYCODE,3,0)),(HY29+HZ29))*(IF($D29=6,IB29,((MIN((VLOOKUP($D29,SALERYCODE,5,0)),IB29)))))))))/IF(AND($D29=2,'ראשי-פרטים כלליים וריכוז הוצאות'!$D$68&lt;&gt;4),1.2,1)</f>
        <v>0</v>
      </c>
      <c r="IE29" s="263"/>
      <c r="IF29" s="264"/>
      <c r="IG29" s="265"/>
      <c r="IH29" s="266"/>
      <c r="II29" s="267">
        <f t="shared" si="80"/>
        <v>0</v>
      </c>
      <c r="IJ29" s="260">
        <f>+(IF(OR($B29=0,$C29=0,$D29=0,$DC$2&gt;$OE$1),0,IF(OR(IE29=0,IG29=0,IH29=0),0,MIN((VLOOKUP($D29,SALERYCODE,3,0))*(IF($D29=6,IH29,IG29))*((MIN((VLOOKUP($D29,SALERYCODE,5,0)),(IF($D29=6,IG29,IH29))))),MIN((VLOOKUP($D29,SALERYCODE,3,0)),(IE29+IF29))*(IF($D29=6,IH29,((MIN((VLOOKUP($D29,SALERYCODE,5,0)),IH29)))))))))/IF(AND($D29=2,'ראשי-פרטים כלליים וריכוז הוצאות'!$D$68&lt;&gt;4),1.2,1)</f>
        <v>0</v>
      </c>
      <c r="IK29" s="263"/>
      <c r="IL29" s="264"/>
      <c r="IM29" s="265"/>
      <c r="IN29" s="266"/>
      <c r="IO29" s="267">
        <f t="shared" si="81"/>
        <v>0</v>
      </c>
      <c r="IP29" s="260">
        <f>+(IF(OR($B29=0,$C29=0,$D29=0,$DC$2&gt;$OE$1),0,IF(OR(IK29=0,IM29=0,IN29=0),0,MIN((VLOOKUP($D29,SALERYCODE,3,0))*(IF($D29=6,IN29,IM29))*((MIN((VLOOKUP($D29,SALERYCODE,5,0)),(IF($D29=6,IM29,IN29))))),MIN((VLOOKUP($D29,SALERYCODE,3,0)),(IK29+IL29))*(IF($D29=6,IN29,((MIN((VLOOKUP($D29,SALERYCODE,5,0)),IN29)))))))))/IF(AND($D29=2,'ראשי-פרטים כלליים וריכוז הוצאות'!$D$68&lt;&gt;4),1.2,1)</f>
        <v>0</v>
      </c>
      <c r="IQ29" s="263"/>
      <c r="IR29" s="264"/>
      <c r="IS29" s="265"/>
      <c r="IT29" s="266"/>
      <c r="IU29" s="267">
        <f t="shared" si="82"/>
        <v>0</v>
      </c>
      <c r="IV29" s="260">
        <f>+(IF(OR($B29=0,$C29=0,$D29=0,$DC$2&gt;$OE$1),0,IF(OR(IQ29=0,IS29=0,IT29=0),0,MIN((VLOOKUP($D29,SALERYCODE,3,0))*(IF($D29=6,IT29,IS29))*((MIN((VLOOKUP($D29,SALERYCODE,5,0)),(IF($D29=6,IS29,IT29))))),MIN((VLOOKUP($D29,SALERYCODE,3,0)),(IQ29+IR29))*(IF($D29=6,IT29,((MIN((VLOOKUP($D29,SALERYCODE,5,0)),IT29)))))))))/IF(AND($D29=2,'ראשי-פרטים כלליים וריכוז הוצאות'!$D$68&lt;&gt;4),1.2,1)</f>
        <v>0</v>
      </c>
      <c r="IW29" s="263"/>
      <c r="IX29" s="264"/>
      <c r="IY29" s="265"/>
      <c r="IZ29" s="266"/>
      <c r="JA29" s="267">
        <f t="shared" si="83"/>
        <v>0</v>
      </c>
      <c r="JB29" s="260">
        <f>+(IF(OR($B29=0,$C29=0,$D29=0,$DC$2&gt;$OE$1),0,IF(OR(IW29=0,IY29=0,IZ29=0),0,MIN((VLOOKUP($D29,SALERYCODE,3,0))*(IF($D29=6,IZ29,IY29))*((MIN((VLOOKUP($D29,SALERYCODE,5,0)),(IF($D29=6,IY29,IZ29))))),MIN((VLOOKUP($D29,SALERYCODE,3,0)),(IW29+IX29))*(IF($D29=6,IZ29,((MIN((VLOOKUP($D29,SALERYCODE,5,0)),IZ29)))))))))/IF(AND($D29=2,'ראשי-פרטים כלליים וריכוז הוצאות'!$D$68&lt;&gt;4),1.2,1)</f>
        <v>0</v>
      </c>
      <c r="JC29" s="263"/>
      <c r="JD29" s="264"/>
      <c r="JE29" s="265"/>
      <c r="JF29" s="266"/>
      <c r="JG29" s="267">
        <f t="shared" si="84"/>
        <v>0</v>
      </c>
      <c r="JH29" s="260">
        <f>+(IF(OR($B29=0,$C29=0,$D29=0,$DC$2&gt;$OE$1),0,IF(OR(JC29=0,JE29=0,JF29=0),0,MIN((VLOOKUP($D29,SALERYCODE,3,0))*(IF($D29=6,JF29,JE29))*((MIN((VLOOKUP($D29,SALERYCODE,5,0)),(IF($D29=6,JE29,JF29))))),MIN((VLOOKUP($D29,SALERYCODE,3,0)),(JC29+JD29))*(IF($D29=6,JF29,((MIN((VLOOKUP($D29,SALERYCODE,5,0)),JF29)))))))))/IF(AND($D29=2,'ראשי-פרטים כלליים וריכוז הוצאות'!$D$68&lt;&gt;4),1.2,1)</f>
        <v>0</v>
      </c>
      <c r="JI29" s="263"/>
      <c r="JJ29" s="264"/>
      <c r="JK29" s="265"/>
      <c r="JL29" s="266"/>
      <c r="JM29" s="267">
        <f t="shared" si="85"/>
        <v>0</v>
      </c>
      <c r="JN29" s="260">
        <f>+(IF(OR($B29=0,$C29=0,$D29=0,$DC$2&gt;$OE$1),0,IF(OR(JI29=0,JK29=0,JL29=0),0,MIN((VLOOKUP($D29,SALERYCODE,3,0))*(IF($D29=6,JL29,JK29))*((MIN((VLOOKUP($D29,SALERYCODE,5,0)),(IF($D29=6,JK29,JL29))))),MIN((VLOOKUP($D29,SALERYCODE,3,0)),(JI29+JJ29))*(IF($D29=6,JL29,((MIN((VLOOKUP($D29,SALERYCODE,5,0)),JL29)))))))))/IF(AND($D29=2,'ראשי-פרטים כלליים וריכוז הוצאות'!$D$68&lt;&gt;4),1.2,1)</f>
        <v>0</v>
      </c>
      <c r="JO29" s="263"/>
      <c r="JP29" s="264"/>
      <c r="JQ29" s="265"/>
      <c r="JR29" s="266"/>
      <c r="JS29" s="267">
        <f t="shared" si="86"/>
        <v>0</v>
      </c>
      <c r="JT29" s="260">
        <f>+(IF(OR($B29=0,$C29=0,$D29=0,$DC$2&gt;$OE$1),0,IF(OR(JO29=0,JQ29=0,JR29=0),0,MIN((VLOOKUP($D29,SALERYCODE,3,0))*(IF($D29=6,JR29,JQ29))*((MIN((VLOOKUP($D29,SALERYCODE,5,0)),(IF($D29=6,JQ29,JR29))))),MIN((VLOOKUP($D29,SALERYCODE,3,0)),(JO29+JP29))*(IF($D29=6,JR29,((MIN((VLOOKUP($D29,SALERYCODE,5,0)),JR29)))))))))/IF(AND($D29=2,'ראשי-פרטים כלליים וריכוז הוצאות'!$D$68&lt;&gt;4),1.2,1)</f>
        <v>0</v>
      </c>
      <c r="JU29" s="263"/>
      <c r="JV29" s="264"/>
      <c r="JW29" s="265"/>
      <c r="JX29" s="266"/>
      <c r="JY29" s="267">
        <f t="shared" si="87"/>
        <v>0</v>
      </c>
      <c r="JZ29" s="260">
        <f>+(IF(OR($B29=0,$C29=0,$D29=0,$DC$2&gt;$OE$1),0,IF(OR(JU29=0,JW29=0,JX29=0),0,MIN((VLOOKUP($D29,SALERYCODE,3,0))*(IF($D29=6,JX29,JW29))*((MIN((VLOOKUP($D29,SALERYCODE,5,0)),(IF($D29=6,JW29,JX29))))),MIN((VLOOKUP($D29,SALERYCODE,3,0)),(JU29+JV29))*(IF($D29=6,JX29,((MIN((VLOOKUP($D29,SALERYCODE,5,0)),JX29)))))))))/IF(AND($D29=2,'ראשי-פרטים כלליים וריכוז הוצאות'!$D$68&lt;&gt;4),1.2,1)</f>
        <v>0</v>
      </c>
      <c r="KA29" s="263"/>
      <c r="KB29" s="264"/>
      <c r="KC29" s="265"/>
      <c r="KD29" s="266"/>
      <c r="KE29" s="267">
        <f t="shared" si="88"/>
        <v>0</v>
      </c>
      <c r="KF29" s="260">
        <f>+(IF(OR($B29=0,$C29=0,$D29=0,$DC$2&gt;$OE$1),0,IF(OR(KA29=0,KC29=0,KD29=0),0,MIN((VLOOKUP($D29,SALERYCODE,3,0))*(IF($D29=6,KD29,KC29))*((MIN((VLOOKUP($D29,SALERYCODE,5,0)),(IF($D29=6,KC29,KD29))))),MIN((VLOOKUP($D29,SALERYCODE,3,0)),(KA29+KB29))*(IF($D29=6,KD29,((MIN((VLOOKUP($D29,SALERYCODE,5,0)),KD29)))))))))/IF(AND($D29=2,'ראשי-פרטים כלליים וריכוז הוצאות'!$D$68&lt;&gt;4),1.2,1)</f>
        <v>0</v>
      </c>
      <c r="KG29" s="263"/>
      <c r="KH29" s="264"/>
      <c r="KI29" s="265"/>
      <c r="KJ29" s="266"/>
      <c r="KK29" s="267">
        <f t="shared" si="89"/>
        <v>0</v>
      </c>
      <c r="KL29" s="260">
        <f>+(IF(OR($B29=0,$C29=0,$D29=0,$DC$2&gt;$OE$1),0,IF(OR(KG29=0,KI29=0,KJ29=0),0,MIN((VLOOKUP($D29,SALERYCODE,3,0))*(IF($D29=6,KJ29,KI29))*((MIN((VLOOKUP($D29,SALERYCODE,5,0)),(IF($D29=6,KI29,KJ29))))),MIN((VLOOKUP($D29,SALERYCODE,3,0)),(KG29+KH29))*(IF($D29=6,KJ29,((MIN((VLOOKUP($D29,SALERYCODE,5,0)),KJ29)))))))))/IF(AND($D29=2,'ראשי-פרטים כלליים וריכוז הוצאות'!$D$68&lt;&gt;4),1.2,1)</f>
        <v>0</v>
      </c>
      <c r="KM29" s="263"/>
      <c r="KN29" s="264"/>
      <c r="KO29" s="265"/>
      <c r="KP29" s="266"/>
      <c r="KQ29" s="267">
        <f t="shared" si="90"/>
        <v>0</v>
      </c>
      <c r="KR29" s="260">
        <f>+(IF(OR($B29=0,$C29=0,$D29=0,$DC$2&gt;$OE$1),0,IF(OR(KM29=0,KO29=0,KP29=0),0,MIN((VLOOKUP($D29,SALERYCODE,3,0))*(IF($D29=6,KP29,KO29))*((MIN((VLOOKUP($D29,SALERYCODE,5,0)),(IF($D29=6,KO29,KP29))))),MIN((VLOOKUP($D29,SALERYCODE,3,0)),(KM29+KN29))*(IF($D29=6,KP29,((MIN((VLOOKUP($D29,SALERYCODE,5,0)),KP29)))))))))/IF(AND($D29=2,'ראשי-פרטים כלליים וריכוז הוצאות'!$D$68&lt;&gt;4),1.2,1)</f>
        <v>0</v>
      </c>
      <c r="KS29" s="263"/>
      <c r="KT29" s="264"/>
      <c r="KU29" s="265"/>
      <c r="KV29" s="266"/>
      <c r="KW29" s="267">
        <f t="shared" si="91"/>
        <v>0</v>
      </c>
      <c r="KX29" s="260">
        <f>+(IF(OR($B29=0,$C29=0,$D29=0,$DC$2&gt;$OE$1),0,IF(OR(KS29=0,KU29=0,KV29=0),0,MIN((VLOOKUP($D29,SALERYCODE,3,0))*(IF($D29=6,KV29,KU29))*((MIN((VLOOKUP($D29,SALERYCODE,5,0)),(IF($D29=6,KU29,KV29))))),MIN((VLOOKUP($D29,SALERYCODE,3,0)),(KS29+KT29))*(IF($D29=6,KV29,((MIN((VLOOKUP($D29,SALERYCODE,5,0)),KV29)))))))))/IF(AND($D29=2,'ראשי-פרטים כלליים וריכוז הוצאות'!$D$68&lt;&gt;4),1.2,1)</f>
        <v>0</v>
      </c>
      <c r="KY29" s="263"/>
      <c r="KZ29" s="264"/>
      <c r="LA29" s="265"/>
      <c r="LB29" s="266"/>
      <c r="LC29" s="267">
        <f t="shared" si="92"/>
        <v>0</v>
      </c>
      <c r="LD29" s="260">
        <f>+(IF(OR($B29=0,$C29=0,$D29=0,$DC$2&gt;$OE$1),0,IF(OR(KY29=0,LA29=0,LB29=0),0,MIN((VLOOKUP($D29,SALERYCODE,3,0))*(IF($D29=6,LB29,LA29))*((MIN((VLOOKUP($D29,SALERYCODE,5,0)),(IF($D29=6,LA29,LB29))))),MIN((VLOOKUP($D29,SALERYCODE,3,0)),(KY29+KZ29))*(IF($D29=6,LB29,((MIN((VLOOKUP($D29,SALERYCODE,5,0)),LB29)))))))))/IF(AND($D29=2,'ראשי-פרטים כלליים וריכוז הוצאות'!$D$68&lt;&gt;4),1.2,1)</f>
        <v>0</v>
      </c>
      <c r="LE29" s="263"/>
      <c r="LF29" s="264"/>
      <c r="LG29" s="265"/>
      <c r="LH29" s="266"/>
      <c r="LI29" s="267">
        <f t="shared" si="93"/>
        <v>0</v>
      </c>
      <c r="LJ29" s="260">
        <f>+(IF(OR($B29=0,$C29=0,$D29=0,$DC$2&gt;$OE$1),0,IF(OR(LE29=0,LG29=0,LH29=0),0,MIN((VLOOKUP($D29,SALERYCODE,3,0))*(IF($D29=6,LH29,LG29))*((MIN((VLOOKUP($D29,SALERYCODE,5,0)),(IF($D29=6,LG29,LH29))))),MIN((VLOOKUP($D29,SALERYCODE,3,0)),(LE29+LF29))*(IF($D29=6,LH29,((MIN((VLOOKUP($D29,SALERYCODE,5,0)),LH29)))))))))/IF(AND($D29=2,'ראשי-פרטים כלליים וריכוז הוצאות'!$D$68&lt;&gt;4),1.2,1)</f>
        <v>0</v>
      </c>
      <c r="LK29" s="263"/>
      <c r="LL29" s="264"/>
      <c r="LM29" s="265"/>
      <c r="LN29" s="266"/>
      <c r="LO29" s="267">
        <f t="shared" si="94"/>
        <v>0</v>
      </c>
      <c r="LP29" s="260">
        <f>+(IF(OR($B29=0,$C29=0,$D29=0,$DC$2&gt;$OE$1),0,IF(OR(LK29=0,LM29=0,LN29=0),0,MIN((VLOOKUP($D29,SALERYCODE,3,0))*(IF($D29=6,LN29,LM29))*((MIN((VLOOKUP($D29,SALERYCODE,5,0)),(IF($D29=6,LM29,LN29))))),MIN((VLOOKUP($D29,SALERYCODE,3,0)),(LK29+LL29))*(IF($D29=6,LN29,((MIN((VLOOKUP($D29,SALERYCODE,5,0)),LN29)))))))))/IF(AND($D29=2,'ראשי-פרטים כלליים וריכוז הוצאות'!$D$68&lt;&gt;4),1.2,1)</f>
        <v>0</v>
      </c>
      <c r="LQ29" s="263"/>
      <c r="LR29" s="264"/>
      <c r="LS29" s="265"/>
      <c r="LT29" s="266"/>
      <c r="LU29" s="267">
        <f t="shared" si="95"/>
        <v>0</v>
      </c>
      <c r="LV29" s="260">
        <f>+(IF(OR($B29=0,$C29=0,$D29=0,$DC$2&gt;$OE$1),0,IF(OR(LQ29=0,LS29=0,LT29=0),0,MIN((VLOOKUP($D29,SALERYCODE,3,0))*(IF($D29=6,LT29,LS29))*((MIN((VLOOKUP($D29,SALERYCODE,5,0)),(IF($D29=6,LS29,LT29))))),MIN((VLOOKUP($D29,SALERYCODE,3,0)),(LQ29+LR29))*(IF($D29=6,LT29,((MIN((VLOOKUP($D29,SALERYCODE,5,0)),LT29)))))))))/IF(AND($D29=2,'ראשי-פרטים כלליים וריכוז הוצאות'!$D$68&lt;&gt;4),1.2,1)</f>
        <v>0</v>
      </c>
      <c r="LW29" s="263"/>
      <c r="LX29" s="264"/>
      <c r="LY29" s="265"/>
      <c r="LZ29" s="266"/>
      <c r="MA29" s="267">
        <f t="shared" si="96"/>
        <v>0</v>
      </c>
      <c r="MB29" s="260">
        <f>+(IF(OR($B29=0,$C29=0,$D29=0,$DC$2&gt;$OE$1),0,IF(OR(LW29=0,LY29=0,LZ29=0),0,MIN((VLOOKUP($D29,SALERYCODE,3,0))*(IF($D29=6,LZ29,LY29))*((MIN((VLOOKUP($D29,SALERYCODE,5,0)),(IF($D29=6,LY29,LZ29))))),MIN((VLOOKUP($D29,SALERYCODE,3,0)),(LW29+LX29))*(IF($D29=6,LZ29,((MIN((VLOOKUP($D29,SALERYCODE,5,0)),LZ29)))))))))/IF(AND($D29=2,'ראשי-פרטים כלליים וריכוז הוצאות'!$D$68&lt;&gt;4),1.2,1)</f>
        <v>0</v>
      </c>
      <c r="MC29" s="263"/>
      <c r="MD29" s="264"/>
      <c r="ME29" s="265"/>
      <c r="MF29" s="266"/>
      <c r="MG29" s="267">
        <f t="shared" si="97"/>
        <v>0</v>
      </c>
      <c r="MH29" s="260">
        <f>+(IF(OR($B29=0,$C29=0,$D29=0,$DC$2&gt;$OE$1),0,IF(OR(MC29=0,ME29=0,MF29=0),0,MIN((VLOOKUP($D29,SALERYCODE,3,0))*(IF($D29=6,MF29,ME29))*((MIN((VLOOKUP($D29,SALERYCODE,5,0)),(IF($D29=6,ME29,MF29))))),MIN((VLOOKUP($D29,SALERYCODE,3,0)),(MC29+MD29))*(IF($D29=6,MF29,((MIN((VLOOKUP($D29,SALERYCODE,5,0)),MF29)))))))))/IF(AND($D29=2,'ראשי-פרטים כלליים וריכוז הוצאות'!$D$68&lt;&gt;4),1.2,1)</f>
        <v>0</v>
      </c>
      <c r="MI29" s="263"/>
      <c r="MJ29" s="264"/>
      <c r="MK29" s="265"/>
      <c r="ML29" s="266"/>
      <c r="MM29" s="267">
        <f t="shared" si="98"/>
        <v>0</v>
      </c>
      <c r="MN29" s="260">
        <f>+(IF(OR($B29=0,$C29=0,$D29=0,$DC$2&gt;$OE$1),0,IF(OR(MI29=0,MK29=0,ML29=0),0,MIN((VLOOKUP($D29,SALERYCODE,3,0))*(IF($D29=6,ML29,MK29))*((MIN((VLOOKUP($D29,SALERYCODE,5,0)),(IF($D29=6,MK29,ML29))))),MIN((VLOOKUP($D29,SALERYCODE,3,0)),(MI29+MJ29))*(IF($D29=6,ML29,((MIN((VLOOKUP($D29,SALERYCODE,5,0)),ML29)))))))))/IF(AND($D29=2,'ראשי-פרטים כלליים וריכוז הוצאות'!$D$68&lt;&gt;4),1.2,1)</f>
        <v>0</v>
      </c>
      <c r="MO29" s="263"/>
      <c r="MP29" s="264"/>
      <c r="MQ29" s="265"/>
      <c r="MR29" s="266"/>
      <c r="MS29" s="267">
        <f t="shared" si="99"/>
        <v>0</v>
      </c>
      <c r="MT29" s="260">
        <f>+(IF(OR($B29=0,$C29=0,$D29=0,$DC$2&gt;$OE$1),0,IF(OR(MO29=0,MQ29=0,MR29=0),0,MIN((VLOOKUP($D29,SALERYCODE,3,0))*(IF($D29=6,MR29,MQ29))*((MIN((VLOOKUP($D29,SALERYCODE,5,0)),(IF($D29=6,MQ29,MR29))))),MIN((VLOOKUP($D29,SALERYCODE,3,0)),(MO29+MP29))*(IF($D29=6,MR29,((MIN((VLOOKUP($D29,SALERYCODE,5,0)),MR29)))))))))/IF(AND($D29=2,'ראשי-פרטים כלליים וריכוז הוצאות'!$D$68&lt;&gt;4),1.2,1)</f>
        <v>0</v>
      </c>
      <c r="MU29" s="263"/>
      <c r="MV29" s="264"/>
      <c r="MW29" s="265"/>
      <c r="MX29" s="266"/>
      <c r="MY29" s="267">
        <f t="shared" si="100"/>
        <v>0</v>
      </c>
      <c r="MZ29" s="260">
        <f>+(IF(OR($B29=0,$C29=0,$D29=0,$DC$2&gt;$OE$1),0,IF(OR(MU29=0,MW29=0,MX29=0),0,MIN((VLOOKUP($D29,SALERYCODE,3,0))*(IF($D29=6,MX29,MW29))*((MIN((VLOOKUP($D29,SALERYCODE,5,0)),(IF($D29=6,MW29,MX29))))),MIN((VLOOKUP($D29,SALERYCODE,3,0)),(MU29+MV29))*(IF($D29=6,MX29,((MIN((VLOOKUP($D29,SALERYCODE,5,0)),MX29)))))))))/IF(AND($D29=2,'ראשי-פרטים כלליים וריכוז הוצאות'!$D$68&lt;&gt;4),1.2,1)</f>
        <v>0</v>
      </c>
      <c r="NA29" s="263"/>
      <c r="NB29" s="264"/>
      <c r="NC29" s="265"/>
      <c r="ND29" s="266"/>
      <c r="NE29" s="267">
        <f t="shared" si="101"/>
        <v>0</v>
      </c>
      <c r="NF29" s="260">
        <f>+(IF(OR($B29=0,$C29=0,$D29=0,$DC$2&gt;$OE$1),0,IF(OR(NA29=0,NC29=0,ND29=0),0,MIN((VLOOKUP($D29,SALERYCODE,3,0))*(IF($D29=6,ND29,NC29))*((MIN((VLOOKUP($D29,SALERYCODE,5,0)),(IF($D29=6,NC29,ND29))))),MIN((VLOOKUP($D29,SALERYCODE,3,0)),(NA29+NB29))*(IF($D29=6,ND29,((MIN((VLOOKUP($D29,SALERYCODE,5,0)),ND29)))))))))/IF(AND($D29=2,'ראשי-פרטים כלליים וריכוז הוצאות'!$D$68&lt;&gt;4),1.2,1)</f>
        <v>0</v>
      </c>
      <c r="NG29" s="263"/>
      <c r="NH29" s="264"/>
      <c r="NI29" s="265"/>
      <c r="NJ29" s="266"/>
      <c r="NK29" s="267">
        <f t="shared" si="102"/>
        <v>0</v>
      </c>
      <c r="NL29" s="260">
        <f>+(IF(OR($B29=0,$C29=0,$D29=0,$DC$2&gt;$OE$1),0,IF(OR(NG29=0,NI29=0,NJ29=0),0,MIN((VLOOKUP($D29,SALERYCODE,3,0))*(IF($D29=6,NJ29,NI29))*((MIN((VLOOKUP($D29,SALERYCODE,5,0)),(IF($D29=6,NI29,NJ29))))),MIN((VLOOKUP($D29,SALERYCODE,3,0)),(NG29+NH29))*(IF($D29=6,NJ29,((MIN((VLOOKUP($D29,SALERYCODE,5,0)),NJ29)))))))))/IF(AND($D29=2,'ראשי-פרטים כלליים וריכוז הוצאות'!$D$68&lt;&gt;4),1.2,1)</f>
        <v>0</v>
      </c>
      <c r="NM29" s="263"/>
      <c r="NN29" s="264"/>
      <c r="NO29" s="265"/>
      <c r="NP29" s="266"/>
      <c r="NQ29" s="267">
        <f t="shared" si="103"/>
        <v>0</v>
      </c>
      <c r="NR29" s="260">
        <f>+(IF(OR($B29=0,$C29=0,$D29=0,$DC$2&gt;$OE$1),0,IF(OR(NM29=0,NO29=0,NP29=0),0,MIN((VLOOKUP($D29,SALERYCODE,3,0))*(IF($D29=6,NP29,NO29))*((MIN((VLOOKUP($D29,SALERYCODE,5,0)),(IF($D29=6,NO29,NP29))))),MIN((VLOOKUP($D29,SALERYCODE,3,0)),(NM29+NN29))*(IF($D29=6,NP29,((MIN((VLOOKUP($D29,SALERYCODE,5,0)),NP29)))))))))/IF(AND($D29=2,'ראשי-פרטים כלליים וריכוז הוצאות'!$D$68&lt;&gt;4),1.2,1)</f>
        <v>0</v>
      </c>
      <c r="NS29" s="263"/>
      <c r="NT29" s="264"/>
      <c r="NU29" s="265"/>
      <c r="NV29" s="266"/>
      <c r="NW29" s="267">
        <f t="shared" si="104"/>
        <v>0</v>
      </c>
      <c r="NX29" s="260">
        <f>+(IF(OR($B29=0,$C29=0,$D29=0,$DC$2&gt;$OE$1),0,IF(OR(NS29=0,NU29=0,NV29=0),0,MIN((VLOOKUP($D29,SALERYCODE,3,0))*(IF($D29=6,NV29,NU29))*((MIN((VLOOKUP($D29,SALERYCODE,5,0)),(IF($D29=6,NU29,NV29))))),MIN((VLOOKUP($D29,SALERYCODE,3,0)),(NS29+NT29))*(IF($D29=6,NV29,((MIN((VLOOKUP($D29,SALERYCODE,5,0)),NV29)))))))))/IF(AND($D29=2,'ראשי-פרטים כלליים וריכוז הוצאות'!$D$68&lt;&gt;4),1.2,1)</f>
        <v>0</v>
      </c>
      <c r="NY29" s="263"/>
      <c r="NZ29" s="264"/>
      <c r="OA29" s="265"/>
      <c r="OB29" s="266"/>
      <c r="OC29" s="267">
        <f t="shared" si="105"/>
        <v>0</v>
      </c>
      <c r="OD29" s="260">
        <f>+(IF(OR($B29=0,$C29=0,$D29=0,$DC$2&gt;$OE$1),0,IF(OR(NY29=0,OA29=0,OB29=0),0,MIN((VLOOKUP($D29,SALERYCODE,3,0))*(IF($D29=6,OB29,OA29))*((MIN((VLOOKUP($D29,SALERYCODE,5,0)),(IF($D29=6,OA29,OB29))))),MIN((VLOOKUP($D29,SALERYCODE,3,0)),(NY29+NZ29))*(IF($D29=6,OB29,((MIN((VLOOKUP($D29,SALERYCODE,5,0)),OB29)))))))))/IF(AND($D29=2,'ראשי-פרטים כלליים וריכוז הוצאות'!$D$68&lt;&gt;4),1.2,1)</f>
        <v>0</v>
      </c>
      <c r="OE29" s="275">
        <f t="shared" si="111"/>
        <v>0</v>
      </c>
      <c r="OF29" s="283">
        <f t="shared" si="112"/>
        <v>9.9999999999999995E-7</v>
      </c>
      <c r="OG29" s="276">
        <f t="shared" si="113"/>
        <v>0</v>
      </c>
      <c r="OH29" s="275">
        <f t="shared" si="114"/>
        <v>0</v>
      </c>
      <c r="OI29" s="275">
        <v>0</v>
      </c>
      <c r="OJ29" s="258">
        <f t="shared" si="115"/>
        <v>0</v>
      </c>
      <c r="OK29" s="284"/>
      <c r="OL29" s="116">
        <f>MIN(OJ29+OK29*OF29*OE29/$OL$1/IF(AND($D29=2,'ראשי-פרטים כלליים וריכוז הוצאות'!$D$68&lt;&gt;4),1.2,1),IF($D29&gt;0,VLOOKUP($D29,SALERYCODE,3,0)*12*OG29,0))</f>
        <v>0</v>
      </c>
      <c r="OM29" s="95">
        <f t="shared" si="106"/>
        <v>0</v>
      </c>
      <c r="ON29" s="11">
        <f t="shared" si="107"/>
        <v>0</v>
      </c>
      <c r="OO29" s="11">
        <f t="shared" si="108"/>
        <v>0</v>
      </c>
      <c r="OP29" s="22">
        <f t="shared" si="109"/>
        <v>0</v>
      </c>
      <c r="OQ29" s="11">
        <f t="shared" si="110"/>
        <v>0</v>
      </c>
      <c r="OR29" s="11">
        <f t="shared" si="116"/>
        <v>0</v>
      </c>
      <c r="OS29" s="35"/>
      <c r="OT29" s="35"/>
      <c r="OU29" s="43"/>
    </row>
    <row r="30" spans="1:411" ht="24" customHeight="1" x14ac:dyDescent="0.2">
      <c r="A30" s="282">
        <v>27</v>
      </c>
      <c r="B30" s="269"/>
      <c r="C30" s="270"/>
      <c r="D30" s="271"/>
      <c r="E30" s="263"/>
      <c r="F30" s="264"/>
      <c r="G30" s="265"/>
      <c r="H30" s="266"/>
      <c r="I30" s="267">
        <f t="shared" si="41"/>
        <v>0</v>
      </c>
      <c r="J30" s="260">
        <f>(IF(OR($B30=0,$C30=0,$D30=0,$E$2&gt;$OE$1),0,IF(OR($E30=0,$G30=0,$H30=0),0,MIN((VLOOKUP($D30,SALERYCODE,3,0))*(IF($D30=6,$H30,$G30))*((MIN((VLOOKUP($D30,SALERYCODE,5,0)),(IF($D30=6,$G30,$H30))))),MIN((VLOOKUP($D30,SALERYCODE,3,0)),($E30+$F30))*(IF($D30=6,$H30,((MIN((VLOOKUP($D30,SALERYCODE,5,0)),$H30)))))))))/IF(AND($D30=2,'ראשי-פרטים כלליים וריכוז הוצאות'!$D$68&lt;&gt;4),1.2,1)</f>
        <v>0</v>
      </c>
      <c r="K30" s="263"/>
      <c r="L30" s="264"/>
      <c r="M30" s="265"/>
      <c r="N30" s="266"/>
      <c r="O30" s="267">
        <f t="shared" si="42"/>
        <v>0</v>
      </c>
      <c r="P30" s="260">
        <f>+(IF(OR($B30=0,$C30=0,$D30=0,$K$2&gt;$OE$1),0,IF(OR($K30=0,$M30=0,$N30=0),0,MIN((VLOOKUP($D30,SALERYCODE,3,0))*(IF($D30=6,$N30,$M30))*((MIN((VLOOKUP($D30,SALERYCODE,5,0)),(IF($D30=6,$M30,$N30))))),MIN((VLOOKUP($D30,SALERYCODE,3,0)),($K30+$L30))*(IF($D30=6,$N30,((MIN((VLOOKUP($D30,SALERYCODE,5,0)),$N30)))))))))/IF(AND($D30=2,'ראשי-פרטים כלליים וריכוז הוצאות'!$D$68&lt;&gt;4),1.2,1)</f>
        <v>0</v>
      </c>
      <c r="Q30" s="263"/>
      <c r="R30" s="264"/>
      <c r="S30" s="265"/>
      <c r="T30" s="266"/>
      <c r="U30" s="267">
        <f t="shared" si="43"/>
        <v>0</v>
      </c>
      <c r="V30" s="260">
        <f>+(IF(OR($B30=0,$C30=0,$D30=0,$Q$2&gt;$OE$1),0,IF(OR(Q30=0,S30=0,T30=0),0,MIN((VLOOKUP($D30,SALERYCODE,3,0))*(IF($D30=6,T30,S30))*((MIN((VLOOKUP($D30,SALERYCODE,5,0)),(IF($D30=6,S30,T30))))),MIN((VLOOKUP($D30,SALERYCODE,3,0)),(Q30+R30))*(IF($D30=6,T30,((MIN((VLOOKUP($D30,SALERYCODE,5,0)),T30)))))))))/IF(AND($D30=2,'ראשי-פרטים כלליים וריכוז הוצאות'!$D$68&lt;&gt;4),1.2,1)</f>
        <v>0</v>
      </c>
      <c r="W30" s="263"/>
      <c r="X30" s="264"/>
      <c r="Y30" s="265"/>
      <c r="Z30" s="266"/>
      <c r="AA30" s="267">
        <f t="shared" si="44"/>
        <v>0</v>
      </c>
      <c r="AB30" s="260">
        <f>+(IF(OR($B30=0,$C30=0,$D30=0,$W$2&gt;$OE$1),0,IF(OR(W30=0,Y30=0,Z30=0),0,MIN((VLOOKUP($D30,SALERYCODE,3,0))*(IF($D30=6,Z30,Y30))*((MIN((VLOOKUP($D30,SALERYCODE,5,0)),(IF($D30=6,Y30,Z30))))),MIN((VLOOKUP($D30,SALERYCODE,3,0)),(W30+X30))*(IF($D30=6,Z30,((MIN((VLOOKUP($D30,SALERYCODE,5,0)),Z30)))))))))/IF(AND($D30=2,'ראשי-פרטים כלליים וריכוז הוצאות'!$D$68&lt;&gt;4),1.2,1)</f>
        <v>0</v>
      </c>
      <c r="AC30" s="263"/>
      <c r="AD30" s="264"/>
      <c r="AE30" s="265"/>
      <c r="AF30" s="266"/>
      <c r="AG30" s="267">
        <f t="shared" si="45"/>
        <v>0</v>
      </c>
      <c r="AH30" s="260">
        <f>+(IF(OR($B30=0,$C30=0,$D30=0,$AC$2&gt;$OE$1),0,IF(OR(AC30=0,AE30=0,AF30=0),0,MIN((VLOOKUP($D30,SALERYCODE,3,0))*(IF($D30=6,AF30,AE30))*((MIN((VLOOKUP($D30,SALERYCODE,5,0)),(IF($D30=6,AE30,AF30))))),MIN((VLOOKUP($D30,SALERYCODE,3,0)),(AC30+AD30))*(IF($D30=6,AF30,((MIN((VLOOKUP($D30,SALERYCODE,5,0)),AF30)))))))))/IF(AND($D30=2,'ראשי-פרטים כלליים וריכוז הוצאות'!$D$68&lt;&gt;4),1.2,1)</f>
        <v>0</v>
      </c>
      <c r="AI30" s="263"/>
      <c r="AJ30" s="264"/>
      <c r="AK30" s="265"/>
      <c r="AL30" s="266"/>
      <c r="AM30" s="267">
        <f t="shared" si="46"/>
        <v>0</v>
      </c>
      <c r="AN30" s="260">
        <f>+(IF(OR($B30=0,$C30=0,$D30=0,$AI$2&gt;$OE$1),0,IF(OR(AI30=0,AK30=0,AL30=0),0,MIN((VLOOKUP($D30,SALERYCODE,3,0))*(IF($D30=6,AL30,AK30))*((MIN((VLOOKUP($D30,SALERYCODE,5,0)),(IF($D30=6,AK30,AL30))))),MIN((VLOOKUP($D30,SALERYCODE,3,0)),(AI30+AJ30))*(IF($D30=6,AL30,((MIN((VLOOKUP($D30,SALERYCODE,5,0)),AL30)))))))))/IF(AND($D30=2,'ראשי-פרטים כלליים וריכוז הוצאות'!$D$68&lt;&gt;4),1.2,1)</f>
        <v>0</v>
      </c>
      <c r="AO30" s="263"/>
      <c r="AP30" s="264"/>
      <c r="AQ30" s="265"/>
      <c r="AR30" s="266"/>
      <c r="AS30" s="267">
        <f t="shared" si="47"/>
        <v>0</v>
      </c>
      <c r="AT30" s="260">
        <f>+(IF(OR($B30=0,$C30=0,$D30=0,$AO$2&gt;$OE$1),0,IF(OR(AO30=0,AQ30=0,AR30=0),0,MIN((VLOOKUP($D30,SALERYCODE,3,0))*(IF($D30=6,AR30,AQ30))*((MIN((VLOOKUP($D30,SALERYCODE,5,0)),(IF($D30=6,AQ30,AR30))))),MIN((VLOOKUP($D30,SALERYCODE,3,0)),(AO30+AP30))*(IF($D30=6,AR30,((MIN((VLOOKUP($D30,SALERYCODE,5,0)),AR30)))))))))/IF(AND($D30=2,'ראשי-פרטים כלליים וריכוז הוצאות'!$D$68&lt;&gt;4),1.2,1)</f>
        <v>0</v>
      </c>
      <c r="AU30" s="263"/>
      <c r="AV30" s="264"/>
      <c r="AW30" s="265"/>
      <c r="AX30" s="266"/>
      <c r="AY30" s="267">
        <f t="shared" si="48"/>
        <v>0</v>
      </c>
      <c r="AZ30" s="260">
        <f>+(IF(OR($B30=0,$C30=0,$D30=0,$AU$2&gt;$OE$1),0,IF(OR(AU30=0,AW30=0,AX30=0),0,MIN((VLOOKUP($D30,SALERYCODE,3,0))*(IF($D30=6,AX30,AW30))*((MIN((VLOOKUP($D30,SALERYCODE,5,0)),(IF($D30=6,AW30,AX30))))),MIN((VLOOKUP($D30,SALERYCODE,3,0)),(AU30+AV30))*(IF($D30=6,AX30,((MIN((VLOOKUP($D30,SALERYCODE,5,0)),AX30)))))))))/IF(AND($D30=2,'ראשי-פרטים כלליים וריכוז הוצאות'!$D$68&lt;&gt;4),1.2,1)</f>
        <v>0</v>
      </c>
      <c r="BA30" s="263"/>
      <c r="BB30" s="264"/>
      <c r="BC30" s="265"/>
      <c r="BD30" s="266"/>
      <c r="BE30" s="267">
        <f t="shared" si="49"/>
        <v>0</v>
      </c>
      <c r="BF30" s="260">
        <f>+(IF(OR($B30=0,$C30=0,$D30=0,$BA$2&gt;$OE$1),0,IF(OR(BA30=0,BC30=0,BD30=0),0,MIN((VLOOKUP($D30,SALERYCODE,3,0))*(IF($D30=6,BD30,BC30))*((MIN((VLOOKUP($D30,SALERYCODE,5,0)),(IF($D30=6,BC30,BD30))))),MIN((VLOOKUP($D30,SALERYCODE,3,0)),(BA30+BB30))*(IF($D30=6,BD30,((MIN((VLOOKUP($D30,SALERYCODE,5,0)),BD30)))))))))/IF(AND($D30=2,'ראשי-פרטים כלליים וריכוז הוצאות'!$D$68&lt;&gt;4),1.2,1)</f>
        <v>0</v>
      </c>
      <c r="BG30" s="263"/>
      <c r="BH30" s="264"/>
      <c r="BI30" s="265"/>
      <c r="BJ30" s="266"/>
      <c r="BK30" s="267">
        <f t="shared" si="50"/>
        <v>0</v>
      </c>
      <c r="BL30" s="260">
        <f>+(IF(OR($B30=0,$C30=0,$D30=0,$BG$2&gt;$OE$1),0,IF(OR(BG30=0,BI30=0,BJ30=0),0,MIN((VLOOKUP($D30,SALERYCODE,3,0))*(IF($D30=6,BJ30,BI30))*((MIN((VLOOKUP($D30,SALERYCODE,5,0)),(IF($D30=6,BI30,BJ30))))),MIN((VLOOKUP($D30,SALERYCODE,3,0)),(BG30+BH30))*(IF($D30=6,BJ30,((MIN((VLOOKUP($D30,SALERYCODE,5,0)),BJ30)))))))))/IF(AND($D30=2,'ראשי-פרטים כלליים וריכוז הוצאות'!$D$68&lt;&gt;4),1.2,1)</f>
        <v>0</v>
      </c>
      <c r="BM30" s="263"/>
      <c r="BN30" s="264"/>
      <c r="BO30" s="265"/>
      <c r="BP30" s="266"/>
      <c r="BQ30" s="267">
        <f t="shared" si="51"/>
        <v>0</v>
      </c>
      <c r="BR30" s="260">
        <f>+(IF(OR($B30=0,$C30=0,$D30=0,$BM$2&gt;$OE$1),0,IF(OR(BM30=0,BO30=0,BP30=0),0,MIN((VLOOKUP($D30,SALERYCODE,3,0))*(IF($D30=6,BP30,BO30))*((MIN((VLOOKUP($D30,SALERYCODE,5,0)),(IF($D30=6,BO30,BP30))))),MIN((VLOOKUP($D30,SALERYCODE,3,0)),(BM30+BN30))*(IF($D30=6,BP30,((MIN((VLOOKUP($D30,SALERYCODE,5,0)),BP30)))))))))/IF(AND($D30=2,'ראשי-פרטים כלליים וריכוז הוצאות'!$D$68&lt;&gt;4),1.2,1)</f>
        <v>0</v>
      </c>
      <c r="BS30" s="263"/>
      <c r="BT30" s="264"/>
      <c r="BU30" s="265"/>
      <c r="BV30" s="266"/>
      <c r="BW30" s="267">
        <f t="shared" si="52"/>
        <v>0</v>
      </c>
      <c r="BX30" s="260">
        <f>+(IF(OR($B30=0,$C30=0,$D30=0,$BS$2&gt;$OE$1),0,IF(OR(BS30=0,BU30=0,BV30=0),0,MIN((VLOOKUP($D30,SALERYCODE,3,0))*(IF($D30=6,BV30,BU30))*((MIN((VLOOKUP($D30,SALERYCODE,5,0)),(IF($D30=6,BU30,BV30))))),MIN((VLOOKUP($D30,SALERYCODE,3,0)),(BS30+BT30))*(IF($D30=6,BV30,((MIN((VLOOKUP($D30,SALERYCODE,5,0)),BV30)))))))))/IF(AND($D30=2,'ראשי-פרטים כלליים וריכוז הוצאות'!$D$68&lt;&gt;4),1.2,1)</f>
        <v>0</v>
      </c>
      <c r="BY30" s="263"/>
      <c r="BZ30" s="264"/>
      <c r="CA30" s="265"/>
      <c r="CB30" s="266"/>
      <c r="CC30" s="267">
        <f t="shared" si="53"/>
        <v>0</v>
      </c>
      <c r="CD30" s="260">
        <f>+(IF(OR($B30=0,$C30=0,$D30=0,$BY$2&gt;$OE$1),0,IF(OR(BY30=0,CA30=0,CB30=0),0,MIN((VLOOKUP($D30,SALERYCODE,3,0))*(IF($D30=6,CB30,CA30))*((MIN((VLOOKUP($D30,SALERYCODE,5,0)),(IF($D30=6,CA30,CB30))))),MIN((VLOOKUP($D30,SALERYCODE,3,0)),(BY30+BZ30))*(IF($D30=6,CB30,((MIN((VLOOKUP($D30,SALERYCODE,5,0)),CB30)))))))))/IF(AND($D30=2,'ראשי-פרטים כלליים וריכוז הוצאות'!$D$68&lt;&gt;4),1.2,1)</f>
        <v>0</v>
      </c>
      <c r="CE30" s="263"/>
      <c r="CF30" s="264"/>
      <c r="CG30" s="265"/>
      <c r="CH30" s="266"/>
      <c r="CI30" s="267">
        <f t="shared" si="54"/>
        <v>0</v>
      </c>
      <c r="CJ30" s="260">
        <f>+(IF(OR($B30=0,$C30=0,$D30=0,$CE$2&gt;$OE$1),0,IF(OR(CE30=0,CG30=0,CH30=0),0,MIN((VLOOKUP($D30,SALERYCODE,3,0))*(IF($D30=6,CH30,CG30))*((MIN((VLOOKUP($D30,SALERYCODE,5,0)),(IF($D30=6,CG30,CH30))))),MIN((VLOOKUP($D30,SALERYCODE,3,0)),(CE30+CF30))*(IF($D30=6,CH30,((MIN((VLOOKUP($D30,SALERYCODE,5,0)),CH30)))))))))/IF(AND($D30=2,'ראשי-פרטים כלליים וריכוז הוצאות'!$D$68&lt;&gt;4),1.2,1)</f>
        <v>0</v>
      </c>
      <c r="CK30" s="263"/>
      <c r="CL30" s="264"/>
      <c r="CM30" s="265"/>
      <c r="CN30" s="266"/>
      <c r="CO30" s="267">
        <f t="shared" si="55"/>
        <v>0</v>
      </c>
      <c r="CP30" s="260">
        <f>+(IF(OR($B30=0,$C30=0,$D30=0,$CK$2&gt;$OE$1),0,IF(OR(CK30=0,CM30=0,CN30=0),0,MIN((VLOOKUP($D30,SALERYCODE,3,0))*(IF($D30=6,CN30,CM30))*((MIN((VLOOKUP($D30,SALERYCODE,5,0)),(IF($D30=6,CM30,CN30))))),MIN((VLOOKUP($D30,SALERYCODE,3,0)),(CK30+CL30))*(IF($D30=6,CN30,((MIN((VLOOKUP($D30,SALERYCODE,5,0)),CN30)))))))))/IF(AND($D30=2,'ראשי-פרטים כלליים וריכוז הוצאות'!$D$68&lt;&gt;4),1.2,1)</f>
        <v>0</v>
      </c>
      <c r="CQ30" s="263"/>
      <c r="CR30" s="264"/>
      <c r="CS30" s="265"/>
      <c r="CT30" s="266"/>
      <c r="CU30" s="267">
        <f t="shared" si="56"/>
        <v>0</v>
      </c>
      <c r="CV30" s="260">
        <f>+(IF(OR($B30=0,$C30=0,$D30=0,$CQ$2&gt;$OE$1),0,IF(OR(CQ30=0,CS30=0,CT30=0),0,MIN((VLOOKUP($D30,SALERYCODE,3,0))*(IF($D30=6,CT30,CS30))*((MIN((VLOOKUP($D30,SALERYCODE,5,0)),(IF($D30=6,CS30,CT30))))),MIN((VLOOKUP($D30,SALERYCODE,3,0)),(CQ30+CR30))*(IF($D30=6,CT30,((MIN((VLOOKUP($D30,SALERYCODE,5,0)),CT30)))))))))/IF(AND($D30=2,'ראשי-פרטים כלליים וריכוז הוצאות'!$D$68&lt;&gt;4),1.2,1)</f>
        <v>0</v>
      </c>
      <c r="CW30" s="263"/>
      <c r="CX30" s="264"/>
      <c r="CY30" s="265"/>
      <c r="CZ30" s="266"/>
      <c r="DA30" s="267">
        <f t="shared" si="57"/>
        <v>0</v>
      </c>
      <c r="DB30" s="260">
        <f>+(IF(OR($B30=0,$C30=0,$D30=0,$CW$2&gt;$OE$1),0,IF(OR(CW30=0,CY30=0,CZ30=0),0,MIN((VLOOKUP($D30,SALERYCODE,3,0))*(IF($D30=6,CZ30,CY30))*((MIN((VLOOKUP($D30,SALERYCODE,5,0)),(IF($D30=6,CY30,CZ30))))),MIN((VLOOKUP($D30,SALERYCODE,3,0)),(CW30+CX30))*(IF($D30=6,CZ30,((MIN((VLOOKUP($D30,SALERYCODE,5,0)),CZ30)))))))))/IF(AND($D30=2,'ראשי-פרטים כלליים וריכוז הוצאות'!$D$68&lt;&gt;4),1.2,1)</f>
        <v>0</v>
      </c>
      <c r="DC30" s="263"/>
      <c r="DD30" s="264"/>
      <c r="DE30" s="265"/>
      <c r="DF30" s="266"/>
      <c r="DG30" s="267">
        <f t="shared" si="58"/>
        <v>0</v>
      </c>
      <c r="DH30" s="260">
        <f>+(IF(OR($B30=0,$C30=0,$D30=0,$DC$2&gt;$OE$1),0,IF(OR(DC30=0,DE30=0,DF30=0),0,MIN((VLOOKUP($D30,SALERYCODE,3,0))*(IF($D30=6,DF30,DE30))*((MIN((VLOOKUP($D30,SALERYCODE,5,0)),(IF($D30=6,DE30,DF30))))),MIN((VLOOKUP($D30,SALERYCODE,3,0)),(DC30+DD30))*(IF($D30=6,DF30,((MIN((VLOOKUP($D30,SALERYCODE,5,0)),DF30)))))))))/IF(AND($D30=2,'ראשי-פרטים כלליים וריכוז הוצאות'!$D$68&lt;&gt;4),1.2,1)</f>
        <v>0</v>
      </c>
      <c r="DI30" s="263"/>
      <c r="DJ30" s="264"/>
      <c r="DK30" s="265"/>
      <c r="DL30" s="266"/>
      <c r="DM30" s="267">
        <f t="shared" si="59"/>
        <v>0</v>
      </c>
      <c r="DN30" s="260">
        <f>+(IF(OR($B30=0,$C30=0,$D30=0,$DC$2&gt;$OE$1),0,IF(OR(DI30=0,DK30=0,DL30=0),0,MIN((VLOOKUP($D30,SALERYCODE,3,0))*(IF($D30=6,DL30,DK30))*((MIN((VLOOKUP($D30,SALERYCODE,5,0)),(IF($D30=6,DK30,DL30))))),MIN((VLOOKUP($D30,SALERYCODE,3,0)),(DI30+DJ30))*(IF($D30=6,DL30,((MIN((VLOOKUP($D30,SALERYCODE,5,0)),DL30)))))))))/IF(AND($D30=2,'ראשי-פרטים כלליים וריכוז הוצאות'!$D$68&lt;&gt;4),1.2,1)</f>
        <v>0</v>
      </c>
      <c r="DO30" s="263"/>
      <c r="DP30" s="264"/>
      <c r="DQ30" s="265"/>
      <c r="DR30" s="266"/>
      <c r="DS30" s="267">
        <f t="shared" si="60"/>
        <v>0</v>
      </c>
      <c r="DT30" s="260">
        <f>+(IF(OR($B30=0,$C30=0,$D30=0,$DC$2&gt;$OE$1),0,IF(OR(DO30=0,DQ30=0,DR30=0),0,MIN((VLOOKUP($D30,SALERYCODE,3,0))*(IF($D30=6,DR30,DQ30))*((MIN((VLOOKUP($D30,SALERYCODE,5,0)),(IF($D30=6,DQ30,DR30))))),MIN((VLOOKUP($D30,SALERYCODE,3,0)),(DO30+DP30))*(IF($D30=6,DR30,((MIN((VLOOKUP($D30,SALERYCODE,5,0)),DR30)))))))))/IF(AND($D30=2,'ראשי-פרטים כלליים וריכוז הוצאות'!$D$68&lt;&gt;4),1.2,1)</f>
        <v>0</v>
      </c>
      <c r="DU30" s="263"/>
      <c r="DV30" s="264"/>
      <c r="DW30" s="265"/>
      <c r="DX30" s="266"/>
      <c r="DY30" s="267">
        <f t="shared" si="61"/>
        <v>0</v>
      </c>
      <c r="DZ30" s="260">
        <f>+(IF(OR($B30=0,$C30=0,$D30=0,$DC$2&gt;$OE$1),0,IF(OR(DU30=0,DW30=0,DX30=0),0,MIN((VLOOKUP($D30,SALERYCODE,3,0))*(IF($D30=6,DX30,DW30))*((MIN((VLOOKUP($D30,SALERYCODE,5,0)),(IF($D30=6,DW30,DX30))))),MIN((VLOOKUP($D30,SALERYCODE,3,0)),(DU30+DV30))*(IF($D30=6,DX30,((MIN((VLOOKUP($D30,SALERYCODE,5,0)),DX30)))))))))/IF(AND($D30=2,'ראשי-פרטים כלליים וריכוז הוצאות'!$D$68&lt;&gt;4),1.2,1)</f>
        <v>0</v>
      </c>
      <c r="EA30" s="263"/>
      <c r="EB30" s="264"/>
      <c r="EC30" s="265"/>
      <c r="ED30" s="266"/>
      <c r="EE30" s="267">
        <f t="shared" si="62"/>
        <v>0</v>
      </c>
      <c r="EF30" s="260">
        <f>+(IF(OR($B30=0,$C30=0,$D30=0,$DC$2&gt;$OE$1),0,IF(OR(EA30=0,EC30=0,ED30=0),0,MIN((VLOOKUP($D30,SALERYCODE,3,0))*(IF($D30=6,ED30,EC30))*((MIN((VLOOKUP($D30,SALERYCODE,5,0)),(IF($D30=6,EC30,ED30))))),MIN((VLOOKUP($D30,SALERYCODE,3,0)),(EA30+EB30))*(IF($D30=6,ED30,((MIN((VLOOKUP($D30,SALERYCODE,5,0)),ED30)))))))))/IF(AND($D30=2,'ראשי-פרטים כלליים וריכוז הוצאות'!$D$68&lt;&gt;4),1.2,1)</f>
        <v>0</v>
      </c>
      <c r="EG30" s="263"/>
      <c r="EH30" s="264"/>
      <c r="EI30" s="265"/>
      <c r="EJ30" s="266"/>
      <c r="EK30" s="267">
        <f t="shared" si="63"/>
        <v>0</v>
      </c>
      <c r="EL30" s="260">
        <f>+(IF(OR($B30=0,$C30=0,$D30=0,$DC$2&gt;$OE$1),0,IF(OR(EG30=0,EI30=0,EJ30=0),0,MIN((VLOOKUP($D30,SALERYCODE,3,0))*(IF($D30=6,EJ30,EI30))*((MIN((VLOOKUP($D30,SALERYCODE,5,0)),(IF($D30=6,EI30,EJ30))))),MIN((VLOOKUP($D30,SALERYCODE,3,0)),(EG30+EH30))*(IF($D30=6,EJ30,((MIN((VLOOKUP($D30,SALERYCODE,5,0)),EJ30)))))))))/IF(AND($D30=2,'ראשי-פרטים כלליים וריכוז הוצאות'!$D$68&lt;&gt;4),1.2,1)</f>
        <v>0</v>
      </c>
      <c r="EM30" s="263"/>
      <c r="EN30" s="264"/>
      <c r="EO30" s="265"/>
      <c r="EP30" s="266"/>
      <c r="EQ30" s="267">
        <f t="shared" si="64"/>
        <v>0</v>
      </c>
      <c r="ER30" s="260">
        <f>+(IF(OR($B30=0,$C30=0,$D30=0,$DC$2&gt;$OE$1),0,IF(OR(EM30=0,EO30=0,EP30=0),0,MIN((VLOOKUP($D30,SALERYCODE,3,0))*(IF($D30=6,EP30,EO30))*((MIN((VLOOKUP($D30,SALERYCODE,5,0)),(IF($D30=6,EO30,EP30))))),MIN((VLOOKUP($D30,SALERYCODE,3,0)),(EM30+EN30))*(IF($D30=6,EP30,((MIN((VLOOKUP($D30,SALERYCODE,5,0)),EP30)))))))))/IF(AND($D30=2,'ראשי-פרטים כלליים וריכוז הוצאות'!$D$68&lt;&gt;4),1.2,1)</f>
        <v>0</v>
      </c>
      <c r="ES30" s="263"/>
      <c r="ET30" s="264"/>
      <c r="EU30" s="265"/>
      <c r="EV30" s="266"/>
      <c r="EW30" s="267">
        <f t="shared" si="65"/>
        <v>0</v>
      </c>
      <c r="EX30" s="260">
        <f>+(IF(OR($B30=0,$C30=0,$D30=0,$DC$2&gt;$OE$1),0,IF(OR(ES30=0,EU30=0,EV30=0),0,MIN((VLOOKUP($D30,SALERYCODE,3,0))*(IF($D30=6,EV30,EU30))*((MIN((VLOOKUP($D30,SALERYCODE,5,0)),(IF($D30=6,EU30,EV30))))),MIN((VLOOKUP($D30,SALERYCODE,3,0)),(ES30+ET30))*(IF($D30=6,EV30,((MIN((VLOOKUP($D30,SALERYCODE,5,0)),EV30)))))))))/IF(AND($D30=2,'ראשי-פרטים כלליים וריכוז הוצאות'!$D$68&lt;&gt;4),1.2,1)</f>
        <v>0</v>
      </c>
      <c r="EY30" s="263"/>
      <c r="EZ30" s="264"/>
      <c r="FA30" s="265"/>
      <c r="FB30" s="266"/>
      <c r="FC30" s="267">
        <f t="shared" si="66"/>
        <v>0</v>
      </c>
      <c r="FD30" s="260">
        <f>+(IF(OR($B30=0,$C30=0,$D30=0,$DC$2&gt;$OE$1),0,IF(OR(EY30=0,FA30=0,FB30=0),0,MIN((VLOOKUP($D30,SALERYCODE,3,0))*(IF($D30=6,FB30,FA30))*((MIN((VLOOKUP($D30,SALERYCODE,5,0)),(IF($D30=6,FA30,FB30))))),MIN((VLOOKUP($D30,SALERYCODE,3,0)),(EY30+EZ30))*(IF($D30=6,FB30,((MIN((VLOOKUP($D30,SALERYCODE,5,0)),FB30)))))))))/IF(AND($D30=2,'ראשי-פרטים כלליים וריכוז הוצאות'!$D$68&lt;&gt;4),1.2,1)</f>
        <v>0</v>
      </c>
      <c r="FE30" s="263"/>
      <c r="FF30" s="264"/>
      <c r="FG30" s="265"/>
      <c r="FH30" s="266"/>
      <c r="FI30" s="267">
        <f t="shared" si="67"/>
        <v>0</v>
      </c>
      <c r="FJ30" s="260">
        <f>+(IF(OR($B30=0,$C30=0,$D30=0,$DC$2&gt;$OE$1),0,IF(OR(FE30=0,FG30=0,FH30=0),0,MIN((VLOOKUP($D30,SALERYCODE,3,0))*(IF($D30=6,FH30,FG30))*((MIN((VLOOKUP($D30,SALERYCODE,5,0)),(IF($D30=6,FG30,FH30))))),MIN((VLOOKUP($D30,SALERYCODE,3,0)),(FE30+FF30))*(IF($D30=6,FH30,((MIN((VLOOKUP($D30,SALERYCODE,5,0)),FH30)))))))))/IF(AND($D30=2,'ראשי-פרטים כלליים וריכוז הוצאות'!$D$68&lt;&gt;4),1.2,1)</f>
        <v>0</v>
      </c>
      <c r="FK30" s="263"/>
      <c r="FL30" s="264"/>
      <c r="FM30" s="265"/>
      <c r="FN30" s="266"/>
      <c r="FO30" s="267">
        <f t="shared" si="68"/>
        <v>0</v>
      </c>
      <c r="FP30" s="260">
        <f>+(IF(OR($B30=0,$C30=0,$D30=0,$DC$2&gt;$OE$1),0,IF(OR(FK30=0,FM30=0,FN30=0),0,MIN((VLOOKUP($D30,SALERYCODE,3,0))*(IF($D30=6,FN30,FM30))*((MIN((VLOOKUP($D30,SALERYCODE,5,0)),(IF($D30=6,FM30,FN30))))),MIN((VLOOKUP($D30,SALERYCODE,3,0)),(FK30+FL30))*(IF($D30=6,FN30,((MIN((VLOOKUP($D30,SALERYCODE,5,0)),FN30)))))))))/IF(AND($D30=2,'ראשי-פרטים כלליים וריכוז הוצאות'!$D$68&lt;&gt;4),1.2,1)</f>
        <v>0</v>
      </c>
      <c r="FQ30" s="263"/>
      <c r="FR30" s="264"/>
      <c r="FS30" s="265"/>
      <c r="FT30" s="266"/>
      <c r="FU30" s="267">
        <f t="shared" si="69"/>
        <v>0</v>
      </c>
      <c r="FV30" s="260">
        <f>+(IF(OR($B30=0,$C30=0,$D30=0,$DC$2&gt;$OE$1),0,IF(OR(FQ30=0,FS30=0,FT30=0),0,MIN((VLOOKUP($D30,SALERYCODE,3,0))*(IF($D30=6,FT30,FS30))*((MIN((VLOOKUP($D30,SALERYCODE,5,0)),(IF($D30=6,FS30,FT30))))),MIN((VLOOKUP($D30,SALERYCODE,3,0)),(FQ30+FR30))*(IF($D30=6,FT30,((MIN((VLOOKUP($D30,SALERYCODE,5,0)),FT30)))))))))/IF(AND($D30=2,'ראשי-פרטים כלליים וריכוז הוצאות'!$D$68&lt;&gt;4),1.2,1)</f>
        <v>0</v>
      </c>
      <c r="FW30" s="263"/>
      <c r="FX30" s="264"/>
      <c r="FY30" s="265"/>
      <c r="FZ30" s="266"/>
      <c r="GA30" s="267">
        <f t="shared" si="70"/>
        <v>0</v>
      </c>
      <c r="GB30" s="260">
        <f>+(IF(OR($B30=0,$C30=0,$D30=0,$DC$2&gt;$OE$1),0,IF(OR(FW30=0,FY30=0,FZ30=0),0,MIN((VLOOKUP($D30,SALERYCODE,3,0))*(IF($D30=6,FZ30,FY30))*((MIN((VLOOKUP($D30,SALERYCODE,5,0)),(IF($D30=6,FY30,FZ30))))),MIN((VLOOKUP($D30,SALERYCODE,3,0)),(FW30+FX30))*(IF($D30=6,FZ30,((MIN((VLOOKUP($D30,SALERYCODE,5,0)),FZ30)))))))))/IF(AND($D30=2,'ראשי-פרטים כלליים וריכוז הוצאות'!$D$68&lt;&gt;4),1.2,1)</f>
        <v>0</v>
      </c>
      <c r="GC30" s="263"/>
      <c r="GD30" s="264"/>
      <c r="GE30" s="265"/>
      <c r="GF30" s="266"/>
      <c r="GG30" s="267">
        <f t="shared" si="71"/>
        <v>0</v>
      </c>
      <c r="GH30" s="260">
        <f>+(IF(OR($B30=0,$C30=0,$D30=0,$DC$2&gt;$OE$1),0,IF(OR(GC30=0,GE30=0,GF30=0),0,MIN((VLOOKUP($D30,SALERYCODE,3,0))*(IF($D30=6,GF30,GE30))*((MIN((VLOOKUP($D30,SALERYCODE,5,0)),(IF($D30=6,GE30,GF30))))),MIN((VLOOKUP($D30,SALERYCODE,3,0)),(GC30+GD30))*(IF($D30=6,GF30,((MIN((VLOOKUP($D30,SALERYCODE,5,0)),GF30)))))))))/IF(AND($D30=2,'ראשי-פרטים כלליים וריכוז הוצאות'!$D$68&lt;&gt;4),1.2,1)</f>
        <v>0</v>
      </c>
      <c r="GI30" s="263"/>
      <c r="GJ30" s="264"/>
      <c r="GK30" s="265"/>
      <c r="GL30" s="266"/>
      <c r="GM30" s="267">
        <f t="shared" si="72"/>
        <v>0</v>
      </c>
      <c r="GN30" s="260">
        <f>+(IF(OR($B30=0,$C30=0,$D30=0,$DC$2&gt;$OE$1),0,IF(OR(GI30=0,GK30=0,GL30=0),0,MIN((VLOOKUP($D30,SALERYCODE,3,0))*(IF($D30=6,GL30,GK30))*((MIN((VLOOKUP($D30,SALERYCODE,5,0)),(IF($D30=6,GK30,GL30))))),MIN((VLOOKUP($D30,SALERYCODE,3,0)),(GI30+GJ30))*(IF($D30=6,GL30,((MIN((VLOOKUP($D30,SALERYCODE,5,0)),GL30)))))))))/IF(AND($D30=2,'ראשי-פרטים כלליים וריכוז הוצאות'!$D$68&lt;&gt;4),1.2,1)</f>
        <v>0</v>
      </c>
      <c r="GO30" s="263"/>
      <c r="GP30" s="264"/>
      <c r="GQ30" s="265"/>
      <c r="GR30" s="266"/>
      <c r="GS30" s="267">
        <f t="shared" si="73"/>
        <v>0</v>
      </c>
      <c r="GT30" s="260">
        <f>+(IF(OR($B30=0,$C30=0,$D30=0,$DC$2&gt;$OE$1),0,IF(OR(GO30=0,GQ30=0,GR30=0),0,MIN((VLOOKUP($D30,SALERYCODE,3,0))*(IF($D30=6,GR30,GQ30))*((MIN((VLOOKUP($D30,SALERYCODE,5,0)),(IF($D30=6,GQ30,GR30))))),MIN((VLOOKUP($D30,SALERYCODE,3,0)),(GO30+GP30))*(IF($D30=6,GR30,((MIN((VLOOKUP($D30,SALERYCODE,5,0)),GR30)))))))))/IF(AND($D30=2,'ראשי-פרטים כלליים וריכוז הוצאות'!$D$68&lt;&gt;4),1.2,1)</f>
        <v>0</v>
      </c>
      <c r="GU30" s="263"/>
      <c r="GV30" s="264"/>
      <c r="GW30" s="265"/>
      <c r="GX30" s="266"/>
      <c r="GY30" s="267">
        <f t="shared" si="74"/>
        <v>0</v>
      </c>
      <c r="GZ30" s="260">
        <f>+(IF(OR($B30=0,$C30=0,$D30=0,$DC$2&gt;$OE$1),0,IF(OR(GU30=0,GW30=0,GX30=0),0,MIN((VLOOKUP($D30,SALERYCODE,3,0))*(IF($D30=6,GX30,GW30))*((MIN((VLOOKUP($D30,SALERYCODE,5,0)),(IF($D30=6,GW30,GX30))))),MIN((VLOOKUP($D30,SALERYCODE,3,0)),(GU30+GV30))*(IF($D30=6,GX30,((MIN((VLOOKUP($D30,SALERYCODE,5,0)),GX30)))))))))/IF(AND($D30=2,'ראשי-פרטים כלליים וריכוז הוצאות'!$D$68&lt;&gt;4),1.2,1)</f>
        <v>0</v>
      </c>
      <c r="HA30" s="263"/>
      <c r="HB30" s="264"/>
      <c r="HC30" s="265"/>
      <c r="HD30" s="266"/>
      <c r="HE30" s="267">
        <f t="shared" si="75"/>
        <v>0</v>
      </c>
      <c r="HF30" s="260">
        <f>+(IF(OR($B30=0,$C30=0,$D30=0,$DC$2&gt;$OE$1),0,IF(OR(HA30=0,HC30=0,HD30=0),0,MIN((VLOOKUP($D30,SALERYCODE,3,0))*(IF($D30=6,HD30,HC30))*((MIN((VLOOKUP($D30,SALERYCODE,5,0)),(IF($D30=6,HC30,HD30))))),MIN((VLOOKUP($D30,SALERYCODE,3,0)),(HA30+HB30))*(IF($D30=6,HD30,((MIN((VLOOKUP($D30,SALERYCODE,5,0)),HD30)))))))))/IF(AND($D30=2,'ראשי-פרטים כלליים וריכוז הוצאות'!$D$68&lt;&gt;4),1.2,1)</f>
        <v>0</v>
      </c>
      <c r="HG30" s="263"/>
      <c r="HH30" s="264"/>
      <c r="HI30" s="265"/>
      <c r="HJ30" s="266"/>
      <c r="HK30" s="267">
        <f t="shared" si="76"/>
        <v>0</v>
      </c>
      <c r="HL30" s="260">
        <f>+(IF(OR($B30=0,$C30=0,$D30=0,$DC$2&gt;$OE$1),0,IF(OR(HG30=0,HI30=0,HJ30=0),0,MIN((VLOOKUP($D30,SALERYCODE,3,0))*(IF($D30=6,HJ30,HI30))*((MIN((VLOOKUP($D30,SALERYCODE,5,0)),(IF($D30=6,HI30,HJ30))))),MIN((VLOOKUP($D30,SALERYCODE,3,0)),(HG30+HH30))*(IF($D30=6,HJ30,((MIN((VLOOKUP($D30,SALERYCODE,5,0)),HJ30)))))))))/IF(AND($D30=2,'ראשי-פרטים כלליים וריכוז הוצאות'!$D$68&lt;&gt;4),1.2,1)</f>
        <v>0</v>
      </c>
      <c r="HM30" s="263"/>
      <c r="HN30" s="264"/>
      <c r="HO30" s="265"/>
      <c r="HP30" s="266"/>
      <c r="HQ30" s="267">
        <f t="shared" si="77"/>
        <v>0</v>
      </c>
      <c r="HR30" s="260">
        <f>+(IF(OR($B30=0,$C30=0,$D30=0,$DC$2&gt;$OE$1),0,IF(OR(HM30=0,HO30=0,HP30=0),0,MIN((VLOOKUP($D30,SALERYCODE,3,0))*(IF($D30=6,HP30,HO30))*((MIN((VLOOKUP($D30,SALERYCODE,5,0)),(IF($D30=6,HO30,HP30))))),MIN((VLOOKUP($D30,SALERYCODE,3,0)),(HM30+HN30))*(IF($D30=6,HP30,((MIN((VLOOKUP($D30,SALERYCODE,5,0)),HP30)))))))))/IF(AND($D30=2,'ראשי-פרטים כלליים וריכוז הוצאות'!$D$68&lt;&gt;4),1.2,1)</f>
        <v>0</v>
      </c>
      <c r="HS30" s="263"/>
      <c r="HT30" s="264"/>
      <c r="HU30" s="265"/>
      <c r="HV30" s="266"/>
      <c r="HW30" s="267">
        <f t="shared" si="78"/>
        <v>0</v>
      </c>
      <c r="HX30" s="260">
        <f>+(IF(OR($B30=0,$C30=0,$D30=0,$DC$2&gt;$OE$1),0,IF(OR(HS30=0,HU30=0,HV30=0),0,MIN((VLOOKUP($D30,SALERYCODE,3,0))*(IF($D30=6,HV30,HU30))*((MIN((VLOOKUP($D30,SALERYCODE,5,0)),(IF($D30=6,HU30,HV30))))),MIN((VLOOKUP($D30,SALERYCODE,3,0)),(HS30+HT30))*(IF($D30=6,HV30,((MIN((VLOOKUP($D30,SALERYCODE,5,0)),HV30)))))))))/IF(AND($D30=2,'ראשי-פרטים כלליים וריכוז הוצאות'!$D$68&lt;&gt;4),1.2,1)</f>
        <v>0</v>
      </c>
      <c r="HY30" s="263"/>
      <c r="HZ30" s="264"/>
      <c r="IA30" s="265"/>
      <c r="IB30" s="266"/>
      <c r="IC30" s="267">
        <f t="shared" si="79"/>
        <v>0</v>
      </c>
      <c r="ID30" s="260">
        <f>+(IF(OR($B30=0,$C30=0,$D30=0,$DC$2&gt;$OE$1),0,IF(OR(HY30=0,IA30=0,IB30=0),0,MIN((VLOOKUP($D30,SALERYCODE,3,0))*(IF($D30=6,IB30,IA30))*((MIN((VLOOKUP($D30,SALERYCODE,5,0)),(IF($D30=6,IA30,IB30))))),MIN((VLOOKUP($D30,SALERYCODE,3,0)),(HY30+HZ30))*(IF($D30=6,IB30,((MIN((VLOOKUP($D30,SALERYCODE,5,0)),IB30)))))))))/IF(AND($D30=2,'ראשי-פרטים כלליים וריכוז הוצאות'!$D$68&lt;&gt;4),1.2,1)</f>
        <v>0</v>
      </c>
      <c r="IE30" s="263"/>
      <c r="IF30" s="264"/>
      <c r="IG30" s="265"/>
      <c r="IH30" s="266"/>
      <c r="II30" s="267">
        <f t="shared" si="80"/>
        <v>0</v>
      </c>
      <c r="IJ30" s="260">
        <f>+(IF(OR($B30=0,$C30=0,$D30=0,$DC$2&gt;$OE$1),0,IF(OR(IE30=0,IG30=0,IH30=0),0,MIN((VLOOKUP($D30,SALERYCODE,3,0))*(IF($D30=6,IH30,IG30))*((MIN((VLOOKUP($D30,SALERYCODE,5,0)),(IF($D30=6,IG30,IH30))))),MIN((VLOOKUP($D30,SALERYCODE,3,0)),(IE30+IF30))*(IF($D30=6,IH30,((MIN((VLOOKUP($D30,SALERYCODE,5,0)),IH30)))))))))/IF(AND($D30=2,'ראשי-פרטים כלליים וריכוז הוצאות'!$D$68&lt;&gt;4),1.2,1)</f>
        <v>0</v>
      </c>
      <c r="IK30" s="263"/>
      <c r="IL30" s="264"/>
      <c r="IM30" s="265"/>
      <c r="IN30" s="266"/>
      <c r="IO30" s="267">
        <f t="shared" si="81"/>
        <v>0</v>
      </c>
      <c r="IP30" s="260">
        <f>+(IF(OR($B30=0,$C30=0,$D30=0,$DC$2&gt;$OE$1),0,IF(OR(IK30=0,IM30=0,IN30=0),0,MIN((VLOOKUP($D30,SALERYCODE,3,0))*(IF($D30=6,IN30,IM30))*((MIN((VLOOKUP($D30,SALERYCODE,5,0)),(IF($D30=6,IM30,IN30))))),MIN((VLOOKUP($D30,SALERYCODE,3,0)),(IK30+IL30))*(IF($D30=6,IN30,((MIN((VLOOKUP($D30,SALERYCODE,5,0)),IN30)))))))))/IF(AND($D30=2,'ראשי-פרטים כלליים וריכוז הוצאות'!$D$68&lt;&gt;4),1.2,1)</f>
        <v>0</v>
      </c>
      <c r="IQ30" s="263"/>
      <c r="IR30" s="264"/>
      <c r="IS30" s="265"/>
      <c r="IT30" s="266"/>
      <c r="IU30" s="267">
        <f t="shared" si="82"/>
        <v>0</v>
      </c>
      <c r="IV30" s="260">
        <f>+(IF(OR($B30=0,$C30=0,$D30=0,$DC$2&gt;$OE$1),0,IF(OR(IQ30=0,IS30=0,IT30=0),0,MIN((VLOOKUP($D30,SALERYCODE,3,0))*(IF($D30=6,IT30,IS30))*((MIN((VLOOKUP($D30,SALERYCODE,5,0)),(IF($D30=6,IS30,IT30))))),MIN((VLOOKUP($D30,SALERYCODE,3,0)),(IQ30+IR30))*(IF($D30=6,IT30,((MIN((VLOOKUP($D30,SALERYCODE,5,0)),IT30)))))))))/IF(AND($D30=2,'ראשי-פרטים כלליים וריכוז הוצאות'!$D$68&lt;&gt;4),1.2,1)</f>
        <v>0</v>
      </c>
      <c r="IW30" s="263"/>
      <c r="IX30" s="264"/>
      <c r="IY30" s="265"/>
      <c r="IZ30" s="266"/>
      <c r="JA30" s="267">
        <f t="shared" si="83"/>
        <v>0</v>
      </c>
      <c r="JB30" s="260">
        <f>+(IF(OR($B30=0,$C30=0,$D30=0,$DC$2&gt;$OE$1),0,IF(OR(IW30=0,IY30=0,IZ30=0),0,MIN((VLOOKUP($D30,SALERYCODE,3,0))*(IF($D30=6,IZ30,IY30))*((MIN((VLOOKUP($D30,SALERYCODE,5,0)),(IF($D30=6,IY30,IZ30))))),MIN((VLOOKUP($D30,SALERYCODE,3,0)),(IW30+IX30))*(IF($D30=6,IZ30,((MIN((VLOOKUP($D30,SALERYCODE,5,0)),IZ30)))))))))/IF(AND($D30=2,'ראשי-פרטים כלליים וריכוז הוצאות'!$D$68&lt;&gt;4),1.2,1)</f>
        <v>0</v>
      </c>
      <c r="JC30" s="263"/>
      <c r="JD30" s="264"/>
      <c r="JE30" s="265"/>
      <c r="JF30" s="266"/>
      <c r="JG30" s="267">
        <f t="shared" si="84"/>
        <v>0</v>
      </c>
      <c r="JH30" s="260">
        <f>+(IF(OR($B30=0,$C30=0,$D30=0,$DC$2&gt;$OE$1),0,IF(OR(JC30=0,JE30=0,JF30=0),0,MIN((VLOOKUP($D30,SALERYCODE,3,0))*(IF($D30=6,JF30,JE30))*((MIN((VLOOKUP($D30,SALERYCODE,5,0)),(IF($D30=6,JE30,JF30))))),MIN((VLOOKUP($D30,SALERYCODE,3,0)),(JC30+JD30))*(IF($D30=6,JF30,((MIN((VLOOKUP($D30,SALERYCODE,5,0)),JF30)))))))))/IF(AND($D30=2,'ראשי-פרטים כלליים וריכוז הוצאות'!$D$68&lt;&gt;4),1.2,1)</f>
        <v>0</v>
      </c>
      <c r="JI30" s="263"/>
      <c r="JJ30" s="264"/>
      <c r="JK30" s="265"/>
      <c r="JL30" s="266"/>
      <c r="JM30" s="267">
        <f t="shared" si="85"/>
        <v>0</v>
      </c>
      <c r="JN30" s="260">
        <f>+(IF(OR($B30=0,$C30=0,$D30=0,$DC$2&gt;$OE$1),0,IF(OR(JI30=0,JK30=0,JL30=0),0,MIN((VLOOKUP($D30,SALERYCODE,3,0))*(IF($D30=6,JL30,JK30))*((MIN((VLOOKUP($D30,SALERYCODE,5,0)),(IF($D30=6,JK30,JL30))))),MIN((VLOOKUP($D30,SALERYCODE,3,0)),(JI30+JJ30))*(IF($D30=6,JL30,((MIN((VLOOKUP($D30,SALERYCODE,5,0)),JL30)))))))))/IF(AND($D30=2,'ראשי-פרטים כלליים וריכוז הוצאות'!$D$68&lt;&gt;4),1.2,1)</f>
        <v>0</v>
      </c>
      <c r="JO30" s="263"/>
      <c r="JP30" s="264"/>
      <c r="JQ30" s="265"/>
      <c r="JR30" s="266"/>
      <c r="JS30" s="267">
        <f t="shared" si="86"/>
        <v>0</v>
      </c>
      <c r="JT30" s="260">
        <f>+(IF(OR($B30=0,$C30=0,$D30=0,$DC$2&gt;$OE$1),0,IF(OR(JO30=0,JQ30=0,JR30=0),0,MIN((VLOOKUP($D30,SALERYCODE,3,0))*(IF($D30=6,JR30,JQ30))*((MIN((VLOOKUP($D30,SALERYCODE,5,0)),(IF($D30=6,JQ30,JR30))))),MIN((VLOOKUP($D30,SALERYCODE,3,0)),(JO30+JP30))*(IF($D30=6,JR30,((MIN((VLOOKUP($D30,SALERYCODE,5,0)),JR30)))))))))/IF(AND($D30=2,'ראשי-פרטים כלליים וריכוז הוצאות'!$D$68&lt;&gt;4),1.2,1)</f>
        <v>0</v>
      </c>
      <c r="JU30" s="263"/>
      <c r="JV30" s="264"/>
      <c r="JW30" s="265"/>
      <c r="JX30" s="266"/>
      <c r="JY30" s="267">
        <f t="shared" si="87"/>
        <v>0</v>
      </c>
      <c r="JZ30" s="260">
        <f>+(IF(OR($B30=0,$C30=0,$D30=0,$DC$2&gt;$OE$1),0,IF(OR(JU30=0,JW30=0,JX30=0),0,MIN((VLOOKUP($D30,SALERYCODE,3,0))*(IF($D30=6,JX30,JW30))*((MIN((VLOOKUP($D30,SALERYCODE,5,0)),(IF($D30=6,JW30,JX30))))),MIN((VLOOKUP($D30,SALERYCODE,3,0)),(JU30+JV30))*(IF($D30=6,JX30,((MIN((VLOOKUP($D30,SALERYCODE,5,0)),JX30)))))))))/IF(AND($D30=2,'ראשי-פרטים כלליים וריכוז הוצאות'!$D$68&lt;&gt;4),1.2,1)</f>
        <v>0</v>
      </c>
      <c r="KA30" s="263"/>
      <c r="KB30" s="264"/>
      <c r="KC30" s="265"/>
      <c r="KD30" s="266"/>
      <c r="KE30" s="267">
        <f t="shared" si="88"/>
        <v>0</v>
      </c>
      <c r="KF30" s="260">
        <f>+(IF(OR($B30=0,$C30=0,$D30=0,$DC$2&gt;$OE$1),0,IF(OR(KA30=0,KC30=0,KD30=0),0,MIN((VLOOKUP($D30,SALERYCODE,3,0))*(IF($D30=6,KD30,KC30))*((MIN((VLOOKUP($D30,SALERYCODE,5,0)),(IF($D30=6,KC30,KD30))))),MIN((VLOOKUP($D30,SALERYCODE,3,0)),(KA30+KB30))*(IF($D30=6,KD30,((MIN((VLOOKUP($D30,SALERYCODE,5,0)),KD30)))))))))/IF(AND($D30=2,'ראשי-פרטים כלליים וריכוז הוצאות'!$D$68&lt;&gt;4),1.2,1)</f>
        <v>0</v>
      </c>
      <c r="KG30" s="263"/>
      <c r="KH30" s="264"/>
      <c r="KI30" s="265"/>
      <c r="KJ30" s="266"/>
      <c r="KK30" s="267">
        <f t="shared" si="89"/>
        <v>0</v>
      </c>
      <c r="KL30" s="260">
        <f>+(IF(OR($B30=0,$C30=0,$D30=0,$DC$2&gt;$OE$1),0,IF(OR(KG30=0,KI30=0,KJ30=0),0,MIN((VLOOKUP($D30,SALERYCODE,3,0))*(IF($D30=6,KJ30,KI30))*((MIN((VLOOKUP($D30,SALERYCODE,5,0)),(IF($D30=6,KI30,KJ30))))),MIN((VLOOKUP($D30,SALERYCODE,3,0)),(KG30+KH30))*(IF($D30=6,KJ30,((MIN((VLOOKUP($D30,SALERYCODE,5,0)),KJ30)))))))))/IF(AND($D30=2,'ראשי-פרטים כלליים וריכוז הוצאות'!$D$68&lt;&gt;4),1.2,1)</f>
        <v>0</v>
      </c>
      <c r="KM30" s="263"/>
      <c r="KN30" s="264"/>
      <c r="KO30" s="265"/>
      <c r="KP30" s="266"/>
      <c r="KQ30" s="267">
        <f t="shared" si="90"/>
        <v>0</v>
      </c>
      <c r="KR30" s="260">
        <f>+(IF(OR($B30=0,$C30=0,$D30=0,$DC$2&gt;$OE$1),0,IF(OR(KM30=0,KO30=0,KP30=0),0,MIN((VLOOKUP($D30,SALERYCODE,3,0))*(IF($D30=6,KP30,KO30))*((MIN((VLOOKUP($D30,SALERYCODE,5,0)),(IF($D30=6,KO30,KP30))))),MIN((VLOOKUP($D30,SALERYCODE,3,0)),(KM30+KN30))*(IF($D30=6,KP30,((MIN((VLOOKUP($D30,SALERYCODE,5,0)),KP30)))))))))/IF(AND($D30=2,'ראשי-פרטים כלליים וריכוז הוצאות'!$D$68&lt;&gt;4),1.2,1)</f>
        <v>0</v>
      </c>
      <c r="KS30" s="263"/>
      <c r="KT30" s="264"/>
      <c r="KU30" s="265"/>
      <c r="KV30" s="266"/>
      <c r="KW30" s="267">
        <f t="shared" si="91"/>
        <v>0</v>
      </c>
      <c r="KX30" s="260">
        <f>+(IF(OR($B30=0,$C30=0,$D30=0,$DC$2&gt;$OE$1),0,IF(OR(KS30=0,KU30=0,KV30=0),0,MIN((VLOOKUP($D30,SALERYCODE,3,0))*(IF($D30=6,KV30,KU30))*((MIN((VLOOKUP($D30,SALERYCODE,5,0)),(IF($D30=6,KU30,KV30))))),MIN((VLOOKUP($D30,SALERYCODE,3,0)),(KS30+KT30))*(IF($D30=6,KV30,((MIN((VLOOKUP($D30,SALERYCODE,5,0)),KV30)))))))))/IF(AND($D30=2,'ראשי-פרטים כלליים וריכוז הוצאות'!$D$68&lt;&gt;4),1.2,1)</f>
        <v>0</v>
      </c>
      <c r="KY30" s="263"/>
      <c r="KZ30" s="264"/>
      <c r="LA30" s="265"/>
      <c r="LB30" s="266"/>
      <c r="LC30" s="267">
        <f t="shared" si="92"/>
        <v>0</v>
      </c>
      <c r="LD30" s="260">
        <f>+(IF(OR($B30=0,$C30=0,$D30=0,$DC$2&gt;$OE$1),0,IF(OR(KY30=0,LA30=0,LB30=0),0,MIN((VLOOKUP($D30,SALERYCODE,3,0))*(IF($D30=6,LB30,LA30))*((MIN((VLOOKUP($D30,SALERYCODE,5,0)),(IF($D30=6,LA30,LB30))))),MIN((VLOOKUP($D30,SALERYCODE,3,0)),(KY30+KZ30))*(IF($D30=6,LB30,((MIN((VLOOKUP($D30,SALERYCODE,5,0)),LB30)))))))))/IF(AND($D30=2,'ראשי-פרטים כלליים וריכוז הוצאות'!$D$68&lt;&gt;4),1.2,1)</f>
        <v>0</v>
      </c>
      <c r="LE30" s="263"/>
      <c r="LF30" s="264"/>
      <c r="LG30" s="265"/>
      <c r="LH30" s="266"/>
      <c r="LI30" s="267">
        <f t="shared" si="93"/>
        <v>0</v>
      </c>
      <c r="LJ30" s="260">
        <f>+(IF(OR($B30=0,$C30=0,$D30=0,$DC$2&gt;$OE$1),0,IF(OR(LE30=0,LG30=0,LH30=0),0,MIN((VLOOKUP($D30,SALERYCODE,3,0))*(IF($D30=6,LH30,LG30))*((MIN((VLOOKUP($D30,SALERYCODE,5,0)),(IF($D30=6,LG30,LH30))))),MIN((VLOOKUP($D30,SALERYCODE,3,0)),(LE30+LF30))*(IF($D30=6,LH30,((MIN((VLOOKUP($D30,SALERYCODE,5,0)),LH30)))))))))/IF(AND($D30=2,'ראשי-פרטים כלליים וריכוז הוצאות'!$D$68&lt;&gt;4),1.2,1)</f>
        <v>0</v>
      </c>
      <c r="LK30" s="263"/>
      <c r="LL30" s="264"/>
      <c r="LM30" s="265"/>
      <c r="LN30" s="266"/>
      <c r="LO30" s="267">
        <f t="shared" si="94"/>
        <v>0</v>
      </c>
      <c r="LP30" s="260">
        <f>+(IF(OR($B30=0,$C30=0,$D30=0,$DC$2&gt;$OE$1),0,IF(OR(LK30=0,LM30=0,LN30=0),0,MIN((VLOOKUP($D30,SALERYCODE,3,0))*(IF($D30=6,LN30,LM30))*((MIN((VLOOKUP($D30,SALERYCODE,5,0)),(IF($D30=6,LM30,LN30))))),MIN((VLOOKUP($D30,SALERYCODE,3,0)),(LK30+LL30))*(IF($D30=6,LN30,((MIN((VLOOKUP($D30,SALERYCODE,5,0)),LN30)))))))))/IF(AND($D30=2,'ראשי-פרטים כלליים וריכוז הוצאות'!$D$68&lt;&gt;4),1.2,1)</f>
        <v>0</v>
      </c>
      <c r="LQ30" s="263"/>
      <c r="LR30" s="264"/>
      <c r="LS30" s="265"/>
      <c r="LT30" s="266"/>
      <c r="LU30" s="267">
        <f t="shared" si="95"/>
        <v>0</v>
      </c>
      <c r="LV30" s="260">
        <f>+(IF(OR($B30=0,$C30=0,$D30=0,$DC$2&gt;$OE$1),0,IF(OR(LQ30=0,LS30=0,LT30=0),0,MIN((VLOOKUP($D30,SALERYCODE,3,0))*(IF($D30=6,LT30,LS30))*((MIN((VLOOKUP($D30,SALERYCODE,5,0)),(IF($D30=6,LS30,LT30))))),MIN((VLOOKUP($D30,SALERYCODE,3,0)),(LQ30+LR30))*(IF($D30=6,LT30,((MIN((VLOOKUP($D30,SALERYCODE,5,0)),LT30)))))))))/IF(AND($D30=2,'ראשי-פרטים כלליים וריכוז הוצאות'!$D$68&lt;&gt;4),1.2,1)</f>
        <v>0</v>
      </c>
      <c r="LW30" s="263"/>
      <c r="LX30" s="264"/>
      <c r="LY30" s="265"/>
      <c r="LZ30" s="266"/>
      <c r="MA30" s="267">
        <f t="shared" si="96"/>
        <v>0</v>
      </c>
      <c r="MB30" s="260">
        <f>+(IF(OR($B30=0,$C30=0,$D30=0,$DC$2&gt;$OE$1),0,IF(OR(LW30=0,LY30=0,LZ30=0),0,MIN((VLOOKUP($D30,SALERYCODE,3,0))*(IF($D30=6,LZ30,LY30))*((MIN((VLOOKUP($D30,SALERYCODE,5,0)),(IF($D30=6,LY30,LZ30))))),MIN((VLOOKUP($D30,SALERYCODE,3,0)),(LW30+LX30))*(IF($D30=6,LZ30,((MIN((VLOOKUP($D30,SALERYCODE,5,0)),LZ30)))))))))/IF(AND($D30=2,'ראשי-פרטים כלליים וריכוז הוצאות'!$D$68&lt;&gt;4),1.2,1)</f>
        <v>0</v>
      </c>
      <c r="MC30" s="263"/>
      <c r="MD30" s="264"/>
      <c r="ME30" s="265"/>
      <c r="MF30" s="266"/>
      <c r="MG30" s="267">
        <f t="shared" si="97"/>
        <v>0</v>
      </c>
      <c r="MH30" s="260">
        <f>+(IF(OR($B30=0,$C30=0,$D30=0,$DC$2&gt;$OE$1),0,IF(OR(MC30=0,ME30=0,MF30=0),0,MIN((VLOOKUP($D30,SALERYCODE,3,0))*(IF($D30=6,MF30,ME30))*((MIN((VLOOKUP($D30,SALERYCODE,5,0)),(IF($D30=6,ME30,MF30))))),MIN((VLOOKUP($D30,SALERYCODE,3,0)),(MC30+MD30))*(IF($D30=6,MF30,((MIN((VLOOKUP($D30,SALERYCODE,5,0)),MF30)))))))))/IF(AND($D30=2,'ראשי-פרטים כלליים וריכוז הוצאות'!$D$68&lt;&gt;4),1.2,1)</f>
        <v>0</v>
      </c>
      <c r="MI30" s="263"/>
      <c r="MJ30" s="264"/>
      <c r="MK30" s="265"/>
      <c r="ML30" s="266"/>
      <c r="MM30" s="267">
        <f t="shared" si="98"/>
        <v>0</v>
      </c>
      <c r="MN30" s="260">
        <f>+(IF(OR($B30=0,$C30=0,$D30=0,$DC$2&gt;$OE$1),0,IF(OR(MI30=0,MK30=0,ML30=0),0,MIN((VLOOKUP($D30,SALERYCODE,3,0))*(IF($D30=6,ML30,MK30))*((MIN((VLOOKUP($D30,SALERYCODE,5,0)),(IF($D30=6,MK30,ML30))))),MIN((VLOOKUP($D30,SALERYCODE,3,0)),(MI30+MJ30))*(IF($D30=6,ML30,((MIN((VLOOKUP($D30,SALERYCODE,5,0)),ML30)))))))))/IF(AND($D30=2,'ראשי-פרטים כלליים וריכוז הוצאות'!$D$68&lt;&gt;4),1.2,1)</f>
        <v>0</v>
      </c>
      <c r="MO30" s="263"/>
      <c r="MP30" s="264"/>
      <c r="MQ30" s="265"/>
      <c r="MR30" s="266"/>
      <c r="MS30" s="267">
        <f t="shared" si="99"/>
        <v>0</v>
      </c>
      <c r="MT30" s="260">
        <f>+(IF(OR($B30=0,$C30=0,$D30=0,$DC$2&gt;$OE$1),0,IF(OR(MO30=0,MQ30=0,MR30=0),0,MIN((VLOOKUP($D30,SALERYCODE,3,0))*(IF($D30=6,MR30,MQ30))*((MIN((VLOOKUP($D30,SALERYCODE,5,0)),(IF($D30=6,MQ30,MR30))))),MIN((VLOOKUP($D30,SALERYCODE,3,0)),(MO30+MP30))*(IF($D30=6,MR30,((MIN((VLOOKUP($D30,SALERYCODE,5,0)),MR30)))))))))/IF(AND($D30=2,'ראשי-פרטים כלליים וריכוז הוצאות'!$D$68&lt;&gt;4),1.2,1)</f>
        <v>0</v>
      </c>
      <c r="MU30" s="263"/>
      <c r="MV30" s="264"/>
      <c r="MW30" s="265"/>
      <c r="MX30" s="266"/>
      <c r="MY30" s="267">
        <f t="shared" si="100"/>
        <v>0</v>
      </c>
      <c r="MZ30" s="260">
        <f>+(IF(OR($B30=0,$C30=0,$D30=0,$DC$2&gt;$OE$1),0,IF(OR(MU30=0,MW30=0,MX30=0),0,MIN((VLOOKUP($D30,SALERYCODE,3,0))*(IF($D30=6,MX30,MW30))*((MIN((VLOOKUP($D30,SALERYCODE,5,0)),(IF($D30=6,MW30,MX30))))),MIN((VLOOKUP($D30,SALERYCODE,3,0)),(MU30+MV30))*(IF($D30=6,MX30,((MIN((VLOOKUP($D30,SALERYCODE,5,0)),MX30)))))))))/IF(AND($D30=2,'ראשי-פרטים כלליים וריכוז הוצאות'!$D$68&lt;&gt;4),1.2,1)</f>
        <v>0</v>
      </c>
      <c r="NA30" s="263"/>
      <c r="NB30" s="264"/>
      <c r="NC30" s="265"/>
      <c r="ND30" s="266"/>
      <c r="NE30" s="267">
        <f t="shared" si="101"/>
        <v>0</v>
      </c>
      <c r="NF30" s="260">
        <f>+(IF(OR($B30=0,$C30=0,$D30=0,$DC$2&gt;$OE$1),0,IF(OR(NA30=0,NC30=0,ND30=0),0,MIN((VLOOKUP($D30,SALERYCODE,3,0))*(IF($D30=6,ND30,NC30))*((MIN((VLOOKUP($D30,SALERYCODE,5,0)),(IF($D30=6,NC30,ND30))))),MIN((VLOOKUP($D30,SALERYCODE,3,0)),(NA30+NB30))*(IF($D30=6,ND30,((MIN((VLOOKUP($D30,SALERYCODE,5,0)),ND30)))))))))/IF(AND($D30=2,'ראשי-פרטים כלליים וריכוז הוצאות'!$D$68&lt;&gt;4),1.2,1)</f>
        <v>0</v>
      </c>
      <c r="NG30" s="263"/>
      <c r="NH30" s="264"/>
      <c r="NI30" s="265"/>
      <c r="NJ30" s="266"/>
      <c r="NK30" s="267">
        <f t="shared" si="102"/>
        <v>0</v>
      </c>
      <c r="NL30" s="260">
        <f>+(IF(OR($B30=0,$C30=0,$D30=0,$DC$2&gt;$OE$1),0,IF(OR(NG30=0,NI30=0,NJ30=0),0,MIN((VLOOKUP($D30,SALERYCODE,3,0))*(IF($D30=6,NJ30,NI30))*((MIN((VLOOKUP($D30,SALERYCODE,5,0)),(IF($D30=6,NI30,NJ30))))),MIN((VLOOKUP($D30,SALERYCODE,3,0)),(NG30+NH30))*(IF($D30=6,NJ30,((MIN((VLOOKUP($D30,SALERYCODE,5,0)),NJ30)))))))))/IF(AND($D30=2,'ראשי-פרטים כלליים וריכוז הוצאות'!$D$68&lt;&gt;4),1.2,1)</f>
        <v>0</v>
      </c>
      <c r="NM30" s="263"/>
      <c r="NN30" s="264"/>
      <c r="NO30" s="265"/>
      <c r="NP30" s="266"/>
      <c r="NQ30" s="267">
        <f t="shared" si="103"/>
        <v>0</v>
      </c>
      <c r="NR30" s="260">
        <f>+(IF(OR($B30=0,$C30=0,$D30=0,$DC$2&gt;$OE$1),0,IF(OR(NM30=0,NO30=0,NP30=0),0,MIN((VLOOKUP($D30,SALERYCODE,3,0))*(IF($D30=6,NP30,NO30))*((MIN((VLOOKUP($D30,SALERYCODE,5,0)),(IF($D30=6,NO30,NP30))))),MIN((VLOOKUP($D30,SALERYCODE,3,0)),(NM30+NN30))*(IF($D30=6,NP30,((MIN((VLOOKUP($D30,SALERYCODE,5,0)),NP30)))))))))/IF(AND($D30=2,'ראשי-פרטים כלליים וריכוז הוצאות'!$D$68&lt;&gt;4),1.2,1)</f>
        <v>0</v>
      </c>
      <c r="NS30" s="263"/>
      <c r="NT30" s="264"/>
      <c r="NU30" s="265"/>
      <c r="NV30" s="266"/>
      <c r="NW30" s="267">
        <f t="shared" si="104"/>
        <v>0</v>
      </c>
      <c r="NX30" s="260">
        <f>+(IF(OR($B30=0,$C30=0,$D30=0,$DC$2&gt;$OE$1),0,IF(OR(NS30=0,NU30=0,NV30=0),0,MIN((VLOOKUP($D30,SALERYCODE,3,0))*(IF($D30=6,NV30,NU30))*((MIN((VLOOKUP($D30,SALERYCODE,5,0)),(IF($D30=6,NU30,NV30))))),MIN((VLOOKUP($D30,SALERYCODE,3,0)),(NS30+NT30))*(IF($D30=6,NV30,((MIN((VLOOKUP($D30,SALERYCODE,5,0)),NV30)))))))))/IF(AND($D30=2,'ראשי-פרטים כלליים וריכוז הוצאות'!$D$68&lt;&gt;4),1.2,1)</f>
        <v>0</v>
      </c>
      <c r="NY30" s="263"/>
      <c r="NZ30" s="264"/>
      <c r="OA30" s="265"/>
      <c r="OB30" s="266"/>
      <c r="OC30" s="267">
        <f t="shared" si="105"/>
        <v>0</v>
      </c>
      <c r="OD30" s="260">
        <f>+(IF(OR($B30=0,$C30=0,$D30=0,$DC$2&gt;$OE$1),0,IF(OR(NY30=0,OA30=0,OB30=0),0,MIN((VLOOKUP($D30,SALERYCODE,3,0))*(IF($D30=6,OB30,OA30))*((MIN((VLOOKUP($D30,SALERYCODE,5,0)),(IF($D30=6,OA30,OB30))))),MIN((VLOOKUP($D30,SALERYCODE,3,0)),(NY30+NZ30))*(IF($D30=6,OB30,((MIN((VLOOKUP($D30,SALERYCODE,5,0)),OB30)))))))))/IF(AND($D30=2,'ראשי-פרטים כלליים וריכוז הוצאות'!$D$68&lt;&gt;4),1.2,1)</f>
        <v>0</v>
      </c>
      <c r="OE30" s="275">
        <f t="shared" si="111"/>
        <v>0</v>
      </c>
      <c r="OF30" s="283">
        <f t="shared" si="112"/>
        <v>9.9999999999999995E-7</v>
      </c>
      <c r="OG30" s="276">
        <f t="shared" si="113"/>
        <v>0</v>
      </c>
      <c r="OH30" s="275">
        <f t="shared" si="114"/>
        <v>0</v>
      </c>
      <c r="OI30" s="275">
        <v>0</v>
      </c>
      <c r="OJ30" s="258">
        <f t="shared" si="115"/>
        <v>0</v>
      </c>
      <c r="OK30" s="284"/>
      <c r="OL30" s="116">
        <f>MIN(OJ30+OK30*OF30*OE30/$OL$1/IF(AND($D30=2,'ראשי-פרטים כלליים וריכוז הוצאות'!$D$68&lt;&gt;4),1.2,1),IF($D30&gt;0,VLOOKUP($D30,SALERYCODE,3,0)*12*OG30,0))</f>
        <v>0</v>
      </c>
      <c r="OM30" s="95">
        <f t="shared" si="106"/>
        <v>0</v>
      </c>
      <c r="ON30" s="11">
        <f t="shared" si="107"/>
        <v>0</v>
      </c>
      <c r="OO30" s="11">
        <f t="shared" si="108"/>
        <v>0</v>
      </c>
      <c r="OP30" s="22">
        <f t="shared" si="109"/>
        <v>0</v>
      </c>
      <c r="OQ30" s="11">
        <f t="shared" si="110"/>
        <v>0</v>
      </c>
      <c r="OR30" s="11">
        <f t="shared" si="116"/>
        <v>0</v>
      </c>
      <c r="OS30" s="35"/>
      <c r="OT30" s="35"/>
      <c r="OU30" s="43"/>
    </row>
    <row r="31" spans="1:411" ht="24" customHeight="1" x14ac:dyDescent="0.2">
      <c r="A31" s="282">
        <v>28</v>
      </c>
      <c r="B31" s="269"/>
      <c r="C31" s="270"/>
      <c r="D31" s="271"/>
      <c r="E31" s="263"/>
      <c r="F31" s="264"/>
      <c r="G31" s="265"/>
      <c r="H31" s="266"/>
      <c r="I31" s="267">
        <f t="shared" si="41"/>
        <v>0</v>
      </c>
      <c r="J31" s="260">
        <f>(IF(OR($B31=0,$C31=0,$D31=0,$E$2&gt;$OE$1),0,IF(OR($E31=0,$G31=0,$H31=0),0,MIN((VLOOKUP($D31,SALERYCODE,3,0))*(IF($D31=6,$H31,$G31))*((MIN((VLOOKUP($D31,SALERYCODE,5,0)),(IF($D31=6,$G31,$H31))))),MIN((VLOOKUP($D31,SALERYCODE,3,0)),($E31+$F31))*(IF($D31=6,$H31,((MIN((VLOOKUP($D31,SALERYCODE,5,0)),$H31)))))))))/IF(AND($D31=2,'ראשי-פרטים כלליים וריכוז הוצאות'!$D$68&lt;&gt;4),1.2,1)</f>
        <v>0</v>
      </c>
      <c r="K31" s="263"/>
      <c r="L31" s="264"/>
      <c r="M31" s="265"/>
      <c r="N31" s="266"/>
      <c r="O31" s="267">
        <f t="shared" si="42"/>
        <v>0</v>
      </c>
      <c r="P31" s="260">
        <f>+(IF(OR($B31=0,$C31=0,$D31=0,$K$2&gt;$OE$1),0,IF(OR($K31=0,$M31=0,$N31=0),0,MIN((VLOOKUP($D31,SALERYCODE,3,0))*(IF($D31=6,$N31,$M31))*((MIN((VLOOKUP($D31,SALERYCODE,5,0)),(IF($D31=6,$M31,$N31))))),MIN((VLOOKUP($D31,SALERYCODE,3,0)),($K31+$L31))*(IF($D31=6,$N31,((MIN((VLOOKUP($D31,SALERYCODE,5,0)),$N31)))))))))/IF(AND($D31=2,'ראשי-פרטים כלליים וריכוז הוצאות'!$D$68&lt;&gt;4),1.2,1)</f>
        <v>0</v>
      </c>
      <c r="Q31" s="263"/>
      <c r="R31" s="264"/>
      <c r="S31" s="265"/>
      <c r="T31" s="266"/>
      <c r="U31" s="267">
        <f t="shared" si="43"/>
        <v>0</v>
      </c>
      <c r="V31" s="260">
        <f>+(IF(OR($B31=0,$C31=0,$D31=0,$Q$2&gt;$OE$1),0,IF(OR(Q31=0,S31=0,T31=0),0,MIN((VLOOKUP($D31,SALERYCODE,3,0))*(IF($D31=6,T31,S31))*((MIN((VLOOKUP($D31,SALERYCODE,5,0)),(IF($D31=6,S31,T31))))),MIN((VLOOKUP($D31,SALERYCODE,3,0)),(Q31+R31))*(IF($D31=6,T31,((MIN((VLOOKUP($D31,SALERYCODE,5,0)),T31)))))))))/IF(AND($D31=2,'ראשי-פרטים כלליים וריכוז הוצאות'!$D$68&lt;&gt;4),1.2,1)</f>
        <v>0</v>
      </c>
      <c r="W31" s="263"/>
      <c r="X31" s="264"/>
      <c r="Y31" s="265"/>
      <c r="Z31" s="266"/>
      <c r="AA31" s="267">
        <f t="shared" si="44"/>
        <v>0</v>
      </c>
      <c r="AB31" s="260">
        <f>+(IF(OR($B31=0,$C31=0,$D31=0,$W$2&gt;$OE$1),0,IF(OR(W31=0,Y31=0,Z31=0),0,MIN((VLOOKUP($D31,SALERYCODE,3,0))*(IF($D31=6,Z31,Y31))*((MIN((VLOOKUP($D31,SALERYCODE,5,0)),(IF($D31=6,Y31,Z31))))),MIN((VLOOKUP($D31,SALERYCODE,3,0)),(W31+X31))*(IF($D31=6,Z31,((MIN((VLOOKUP($D31,SALERYCODE,5,0)),Z31)))))))))/IF(AND($D31=2,'ראשי-פרטים כלליים וריכוז הוצאות'!$D$68&lt;&gt;4),1.2,1)</f>
        <v>0</v>
      </c>
      <c r="AC31" s="263"/>
      <c r="AD31" s="264"/>
      <c r="AE31" s="265"/>
      <c r="AF31" s="266"/>
      <c r="AG31" s="267">
        <f t="shared" si="45"/>
        <v>0</v>
      </c>
      <c r="AH31" s="260">
        <f>+(IF(OR($B31=0,$C31=0,$D31=0,$AC$2&gt;$OE$1),0,IF(OR(AC31=0,AE31=0,AF31=0),0,MIN((VLOOKUP($D31,SALERYCODE,3,0))*(IF($D31=6,AF31,AE31))*((MIN((VLOOKUP($D31,SALERYCODE,5,0)),(IF($D31=6,AE31,AF31))))),MIN((VLOOKUP($D31,SALERYCODE,3,0)),(AC31+AD31))*(IF($D31=6,AF31,((MIN((VLOOKUP($D31,SALERYCODE,5,0)),AF31)))))))))/IF(AND($D31=2,'ראשי-פרטים כלליים וריכוז הוצאות'!$D$68&lt;&gt;4),1.2,1)</f>
        <v>0</v>
      </c>
      <c r="AI31" s="263"/>
      <c r="AJ31" s="264"/>
      <c r="AK31" s="265"/>
      <c r="AL31" s="266"/>
      <c r="AM31" s="267">
        <f t="shared" si="46"/>
        <v>0</v>
      </c>
      <c r="AN31" s="260">
        <f>+(IF(OR($B31=0,$C31=0,$D31=0,$AI$2&gt;$OE$1),0,IF(OR(AI31=0,AK31=0,AL31=0),0,MIN((VLOOKUP($D31,SALERYCODE,3,0))*(IF($D31=6,AL31,AK31))*((MIN((VLOOKUP($D31,SALERYCODE,5,0)),(IF($D31=6,AK31,AL31))))),MIN((VLOOKUP($D31,SALERYCODE,3,0)),(AI31+AJ31))*(IF($D31=6,AL31,((MIN((VLOOKUP($D31,SALERYCODE,5,0)),AL31)))))))))/IF(AND($D31=2,'ראשי-פרטים כלליים וריכוז הוצאות'!$D$68&lt;&gt;4),1.2,1)</f>
        <v>0</v>
      </c>
      <c r="AO31" s="263"/>
      <c r="AP31" s="264"/>
      <c r="AQ31" s="265"/>
      <c r="AR31" s="266"/>
      <c r="AS31" s="267">
        <f t="shared" si="47"/>
        <v>0</v>
      </c>
      <c r="AT31" s="260">
        <f>+(IF(OR($B31=0,$C31=0,$D31=0,$AO$2&gt;$OE$1),0,IF(OR(AO31=0,AQ31=0,AR31=0),0,MIN((VLOOKUP($D31,SALERYCODE,3,0))*(IF($D31=6,AR31,AQ31))*((MIN((VLOOKUP($D31,SALERYCODE,5,0)),(IF($D31=6,AQ31,AR31))))),MIN((VLOOKUP($D31,SALERYCODE,3,0)),(AO31+AP31))*(IF($D31=6,AR31,((MIN((VLOOKUP($D31,SALERYCODE,5,0)),AR31)))))))))/IF(AND($D31=2,'ראשי-פרטים כלליים וריכוז הוצאות'!$D$68&lt;&gt;4),1.2,1)</f>
        <v>0</v>
      </c>
      <c r="AU31" s="263"/>
      <c r="AV31" s="264"/>
      <c r="AW31" s="265"/>
      <c r="AX31" s="266"/>
      <c r="AY31" s="267">
        <f t="shared" si="48"/>
        <v>0</v>
      </c>
      <c r="AZ31" s="260">
        <f>+(IF(OR($B31=0,$C31=0,$D31=0,$AU$2&gt;$OE$1),0,IF(OR(AU31=0,AW31=0,AX31=0),0,MIN((VLOOKUP($D31,SALERYCODE,3,0))*(IF($D31=6,AX31,AW31))*((MIN((VLOOKUP($D31,SALERYCODE,5,0)),(IF($D31=6,AW31,AX31))))),MIN((VLOOKUP($D31,SALERYCODE,3,0)),(AU31+AV31))*(IF($D31=6,AX31,((MIN((VLOOKUP($D31,SALERYCODE,5,0)),AX31)))))))))/IF(AND($D31=2,'ראשי-פרטים כלליים וריכוז הוצאות'!$D$68&lt;&gt;4),1.2,1)</f>
        <v>0</v>
      </c>
      <c r="BA31" s="263"/>
      <c r="BB31" s="264"/>
      <c r="BC31" s="265"/>
      <c r="BD31" s="266"/>
      <c r="BE31" s="267">
        <f t="shared" si="49"/>
        <v>0</v>
      </c>
      <c r="BF31" s="260">
        <f>+(IF(OR($B31=0,$C31=0,$D31=0,$BA$2&gt;$OE$1),0,IF(OR(BA31=0,BC31=0,BD31=0),0,MIN((VLOOKUP($D31,SALERYCODE,3,0))*(IF($D31=6,BD31,BC31))*((MIN((VLOOKUP($D31,SALERYCODE,5,0)),(IF($D31=6,BC31,BD31))))),MIN((VLOOKUP($D31,SALERYCODE,3,0)),(BA31+BB31))*(IF($D31=6,BD31,((MIN((VLOOKUP($D31,SALERYCODE,5,0)),BD31)))))))))/IF(AND($D31=2,'ראשי-פרטים כלליים וריכוז הוצאות'!$D$68&lt;&gt;4),1.2,1)</f>
        <v>0</v>
      </c>
      <c r="BG31" s="263"/>
      <c r="BH31" s="264"/>
      <c r="BI31" s="265"/>
      <c r="BJ31" s="266"/>
      <c r="BK31" s="267">
        <f t="shared" si="50"/>
        <v>0</v>
      </c>
      <c r="BL31" s="260">
        <f>+(IF(OR($B31=0,$C31=0,$D31=0,$BG$2&gt;$OE$1),0,IF(OR(BG31=0,BI31=0,BJ31=0),0,MIN((VLOOKUP($D31,SALERYCODE,3,0))*(IF($D31=6,BJ31,BI31))*((MIN((VLOOKUP($D31,SALERYCODE,5,0)),(IF($D31=6,BI31,BJ31))))),MIN((VLOOKUP($D31,SALERYCODE,3,0)),(BG31+BH31))*(IF($D31=6,BJ31,((MIN((VLOOKUP($D31,SALERYCODE,5,0)),BJ31)))))))))/IF(AND($D31=2,'ראשי-פרטים כלליים וריכוז הוצאות'!$D$68&lt;&gt;4),1.2,1)</f>
        <v>0</v>
      </c>
      <c r="BM31" s="263"/>
      <c r="BN31" s="264"/>
      <c r="BO31" s="265"/>
      <c r="BP31" s="266"/>
      <c r="BQ31" s="267">
        <f t="shared" si="51"/>
        <v>0</v>
      </c>
      <c r="BR31" s="260">
        <f>+(IF(OR($B31=0,$C31=0,$D31=0,$BM$2&gt;$OE$1),0,IF(OR(BM31=0,BO31=0,BP31=0),0,MIN((VLOOKUP($D31,SALERYCODE,3,0))*(IF($D31=6,BP31,BO31))*((MIN((VLOOKUP($D31,SALERYCODE,5,0)),(IF($D31=6,BO31,BP31))))),MIN((VLOOKUP($D31,SALERYCODE,3,0)),(BM31+BN31))*(IF($D31=6,BP31,((MIN((VLOOKUP($D31,SALERYCODE,5,0)),BP31)))))))))/IF(AND($D31=2,'ראשי-פרטים כלליים וריכוז הוצאות'!$D$68&lt;&gt;4),1.2,1)</f>
        <v>0</v>
      </c>
      <c r="BS31" s="263"/>
      <c r="BT31" s="264"/>
      <c r="BU31" s="265"/>
      <c r="BV31" s="266"/>
      <c r="BW31" s="267">
        <f t="shared" si="52"/>
        <v>0</v>
      </c>
      <c r="BX31" s="260">
        <f>+(IF(OR($B31=0,$C31=0,$D31=0,$BS$2&gt;$OE$1),0,IF(OR(BS31=0,BU31=0,BV31=0),0,MIN((VLOOKUP($D31,SALERYCODE,3,0))*(IF($D31=6,BV31,BU31))*((MIN((VLOOKUP($D31,SALERYCODE,5,0)),(IF($D31=6,BU31,BV31))))),MIN((VLOOKUP($D31,SALERYCODE,3,0)),(BS31+BT31))*(IF($D31=6,BV31,((MIN((VLOOKUP($D31,SALERYCODE,5,0)),BV31)))))))))/IF(AND($D31=2,'ראשי-פרטים כלליים וריכוז הוצאות'!$D$68&lt;&gt;4),1.2,1)</f>
        <v>0</v>
      </c>
      <c r="BY31" s="263"/>
      <c r="BZ31" s="264"/>
      <c r="CA31" s="265"/>
      <c r="CB31" s="266"/>
      <c r="CC31" s="267">
        <f t="shared" si="53"/>
        <v>0</v>
      </c>
      <c r="CD31" s="260">
        <f>+(IF(OR($B31=0,$C31=0,$D31=0,$BY$2&gt;$OE$1),0,IF(OR(BY31=0,CA31=0,CB31=0),0,MIN((VLOOKUP($D31,SALERYCODE,3,0))*(IF($D31=6,CB31,CA31))*((MIN((VLOOKUP($D31,SALERYCODE,5,0)),(IF($D31=6,CA31,CB31))))),MIN((VLOOKUP($D31,SALERYCODE,3,0)),(BY31+BZ31))*(IF($D31=6,CB31,((MIN((VLOOKUP($D31,SALERYCODE,5,0)),CB31)))))))))/IF(AND($D31=2,'ראשי-פרטים כלליים וריכוז הוצאות'!$D$68&lt;&gt;4),1.2,1)</f>
        <v>0</v>
      </c>
      <c r="CE31" s="263"/>
      <c r="CF31" s="264"/>
      <c r="CG31" s="265"/>
      <c r="CH31" s="266"/>
      <c r="CI31" s="267">
        <f t="shared" si="54"/>
        <v>0</v>
      </c>
      <c r="CJ31" s="260">
        <f>+(IF(OR($B31=0,$C31=0,$D31=0,$CE$2&gt;$OE$1),0,IF(OR(CE31=0,CG31=0,CH31=0),0,MIN((VLOOKUP($D31,SALERYCODE,3,0))*(IF($D31=6,CH31,CG31))*((MIN((VLOOKUP($D31,SALERYCODE,5,0)),(IF($D31=6,CG31,CH31))))),MIN((VLOOKUP($D31,SALERYCODE,3,0)),(CE31+CF31))*(IF($D31=6,CH31,((MIN((VLOOKUP($D31,SALERYCODE,5,0)),CH31)))))))))/IF(AND($D31=2,'ראשי-פרטים כלליים וריכוז הוצאות'!$D$68&lt;&gt;4),1.2,1)</f>
        <v>0</v>
      </c>
      <c r="CK31" s="263"/>
      <c r="CL31" s="264"/>
      <c r="CM31" s="265"/>
      <c r="CN31" s="266"/>
      <c r="CO31" s="267">
        <f t="shared" si="55"/>
        <v>0</v>
      </c>
      <c r="CP31" s="260">
        <f>+(IF(OR($B31=0,$C31=0,$D31=0,$CK$2&gt;$OE$1),0,IF(OR(CK31=0,CM31=0,CN31=0),0,MIN((VLOOKUP($D31,SALERYCODE,3,0))*(IF($D31=6,CN31,CM31))*((MIN((VLOOKUP($D31,SALERYCODE,5,0)),(IF($D31=6,CM31,CN31))))),MIN((VLOOKUP($D31,SALERYCODE,3,0)),(CK31+CL31))*(IF($D31=6,CN31,((MIN((VLOOKUP($D31,SALERYCODE,5,0)),CN31)))))))))/IF(AND($D31=2,'ראשי-פרטים כלליים וריכוז הוצאות'!$D$68&lt;&gt;4),1.2,1)</f>
        <v>0</v>
      </c>
      <c r="CQ31" s="263"/>
      <c r="CR31" s="264"/>
      <c r="CS31" s="265"/>
      <c r="CT31" s="266"/>
      <c r="CU31" s="267">
        <f t="shared" si="56"/>
        <v>0</v>
      </c>
      <c r="CV31" s="260">
        <f>+(IF(OR($B31=0,$C31=0,$D31=0,$CQ$2&gt;$OE$1),0,IF(OR(CQ31=0,CS31=0,CT31=0),0,MIN((VLOOKUP($D31,SALERYCODE,3,0))*(IF($D31=6,CT31,CS31))*((MIN((VLOOKUP($D31,SALERYCODE,5,0)),(IF($D31=6,CS31,CT31))))),MIN((VLOOKUP($D31,SALERYCODE,3,0)),(CQ31+CR31))*(IF($D31=6,CT31,((MIN((VLOOKUP($D31,SALERYCODE,5,0)),CT31)))))))))/IF(AND($D31=2,'ראשי-פרטים כלליים וריכוז הוצאות'!$D$68&lt;&gt;4),1.2,1)</f>
        <v>0</v>
      </c>
      <c r="CW31" s="263"/>
      <c r="CX31" s="264"/>
      <c r="CY31" s="265"/>
      <c r="CZ31" s="266"/>
      <c r="DA31" s="267">
        <f t="shared" si="57"/>
        <v>0</v>
      </c>
      <c r="DB31" s="260">
        <f>+(IF(OR($B31=0,$C31=0,$D31=0,$CW$2&gt;$OE$1),0,IF(OR(CW31=0,CY31=0,CZ31=0),0,MIN((VLOOKUP($D31,SALERYCODE,3,0))*(IF($D31=6,CZ31,CY31))*((MIN((VLOOKUP($D31,SALERYCODE,5,0)),(IF($D31=6,CY31,CZ31))))),MIN((VLOOKUP($D31,SALERYCODE,3,0)),(CW31+CX31))*(IF($D31=6,CZ31,((MIN((VLOOKUP($D31,SALERYCODE,5,0)),CZ31)))))))))/IF(AND($D31=2,'ראשי-פרטים כלליים וריכוז הוצאות'!$D$68&lt;&gt;4),1.2,1)</f>
        <v>0</v>
      </c>
      <c r="DC31" s="263"/>
      <c r="DD31" s="264"/>
      <c r="DE31" s="265"/>
      <c r="DF31" s="266"/>
      <c r="DG31" s="267">
        <f t="shared" si="58"/>
        <v>0</v>
      </c>
      <c r="DH31" s="260">
        <f>+(IF(OR($B31=0,$C31=0,$D31=0,$DC$2&gt;$OE$1),0,IF(OR(DC31=0,DE31=0,DF31=0),0,MIN((VLOOKUP($D31,SALERYCODE,3,0))*(IF($D31=6,DF31,DE31))*((MIN((VLOOKUP($D31,SALERYCODE,5,0)),(IF($D31=6,DE31,DF31))))),MIN((VLOOKUP($D31,SALERYCODE,3,0)),(DC31+DD31))*(IF($D31=6,DF31,((MIN((VLOOKUP($D31,SALERYCODE,5,0)),DF31)))))))))/IF(AND($D31=2,'ראשי-פרטים כלליים וריכוז הוצאות'!$D$68&lt;&gt;4),1.2,1)</f>
        <v>0</v>
      </c>
      <c r="DI31" s="263"/>
      <c r="DJ31" s="264"/>
      <c r="DK31" s="265"/>
      <c r="DL31" s="266"/>
      <c r="DM31" s="267">
        <f t="shared" si="59"/>
        <v>0</v>
      </c>
      <c r="DN31" s="260">
        <f>+(IF(OR($B31=0,$C31=0,$D31=0,$DC$2&gt;$OE$1),0,IF(OR(DI31=0,DK31=0,DL31=0),0,MIN((VLOOKUP($D31,SALERYCODE,3,0))*(IF($D31=6,DL31,DK31))*((MIN((VLOOKUP($D31,SALERYCODE,5,0)),(IF($D31=6,DK31,DL31))))),MIN((VLOOKUP($D31,SALERYCODE,3,0)),(DI31+DJ31))*(IF($D31=6,DL31,((MIN((VLOOKUP($D31,SALERYCODE,5,0)),DL31)))))))))/IF(AND($D31=2,'ראשי-פרטים כלליים וריכוז הוצאות'!$D$68&lt;&gt;4),1.2,1)</f>
        <v>0</v>
      </c>
      <c r="DO31" s="263"/>
      <c r="DP31" s="264"/>
      <c r="DQ31" s="265"/>
      <c r="DR31" s="266"/>
      <c r="DS31" s="267">
        <f t="shared" si="60"/>
        <v>0</v>
      </c>
      <c r="DT31" s="260">
        <f>+(IF(OR($B31=0,$C31=0,$D31=0,$DC$2&gt;$OE$1),0,IF(OR(DO31=0,DQ31=0,DR31=0),0,MIN((VLOOKUP($D31,SALERYCODE,3,0))*(IF($D31=6,DR31,DQ31))*((MIN((VLOOKUP($D31,SALERYCODE,5,0)),(IF($D31=6,DQ31,DR31))))),MIN((VLOOKUP($D31,SALERYCODE,3,0)),(DO31+DP31))*(IF($D31=6,DR31,((MIN((VLOOKUP($D31,SALERYCODE,5,0)),DR31)))))))))/IF(AND($D31=2,'ראשי-פרטים כלליים וריכוז הוצאות'!$D$68&lt;&gt;4),1.2,1)</f>
        <v>0</v>
      </c>
      <c r="DU31" s="263"/>
      <c r="DV31" s="264"/>
      <c r="DW31" s="265"/>
      <c r="DX31" s="266"/>
      <c r="DY31" s="267">
        <f t="shared" si="61"/>
        <v>0</v>
      </c>
      <c r="DZ31" s="260">
        <f>+(IF(OR($B31=0,$C31=0,$D31=0,$DC$2&gt;$OE$1),0,IF(OR(DU31=0,DW31=0,DX31=0),0,MIN((VLOOKUP($D31,SALERYCODE,3,0))*(IF($D31=6,DX31,DW31))*((MIN((VLOOKUP($D31,SALERYCODE,5,0)),(IF($D31=6,DW31,DX31))))),MIN((VLOOKUP($D31,SALERYCODE,3,0)),(DU31+DV31))*(IF($D31=6,DX31,((MIN((VLOOKUP($D31,SALERYCODE,5,0)),DX31)))))))))/IF(AND($D31=2,'ראשי-פרטים כלליים וריכוז הוצאות'!$D$68&lt;&gt;4),1.2,1)</f>
        <v>0</v>
      </c>
      <c r="EA31" s="263"/>
      <c r="EB31" s="264"/>
      <c r="EC31" s="265"/>
      <c r="ED31" s="266"/>
      <c r="EE31" s="267">
        <f t="shared" si="62"/>
        <v>0</v>
      </c>
      <c r="EF31" s="260">
        <f>+(IF(OR($B31=0,$C31=0,$D31=0,$DC$2&gt;$OE$1),0,IF(OR(EA31=0,EC31=0,ED31=0),0,MIN((VLOOKUP($D31,SALERYCODE,3,0))*(IF($D31=6,ED31,EC31))*((MIN((VLOOKUP($D31,SALERYCODE,5,0)),(IF($D31=6,EC31,ED31))))),MIN((VLOOKUP($D31,SALERYCODE,3,0)),(EA31+EB31))*(IF($D31=6,ED31,((MIN((VLOOKUP($D31,SALERYCODE,5,0)),ED31)))))))))/IF(AND($D31=2,'ראשי-פרטים כלליים וריכוז הוצאות'!$D$68&lt;&gt;4),1.2,1)</f>
        <v>0</v>
      </c>
      <c r="EG31" s="263"/>
      <c r="EH31" s="264"/>
      <c r="EI31" s="265"/>
      <c r="EJ31" s="266"/>
      <c r="EK31" s="267">
        <f t="shared" si="63"/>
        <v>0</v>
      </c>
      <c r="EL31" s="260">
        <f>+(IF(OR($B31=0,$C31=0,$D31=0,$DC$2&gt;$OE$1),0,IF(OR(EG31=0,EI31=0,EJ31=0),0,MIN((VLOOKUP($D31,SALERYCODE,3,0))*(IF($D31=6,EJ31,EI31))*((MIN((VLOOKUP($D31,SALERYCODE,5,0)),(IF($D31=6,EI31,EJ31))))),MIN((VLOOKUP($D31,SALERYCODE,3,0)),(EG31+EH31))*(IF($D31=6,EJ31,((MIN((VLOOKUP($D31,SALERYCODE,5,0)),EJ31)))))))))/IF(AND($D31=2,'ראשי-פרטים כלליים וריכוז הוצאות'!$D$68&lt;&gt;4),1.2,1)</f>
        <v>0</v>
      </c>
      <c r="EM31" s="263"/>
      <c r="EN31" s="264"/>
      <c r="EO31" s="265"/>
      <c r="EP31" s="266"/>
      <c r="EQ31" s="267">
        <f t="shared" si="64"/>
        <v>0</v>
      </c>
      <c r="ER31" s="260">
        <f>+(IF(OR($B31=0,$C31=0,$D31=0,$DC$2&gt;$OE$1),0,IF(OR(EM31=0,EO31=0,EP31=0),0,MIN((VLOOKUP($D31,SALERYCODE,3,0))*(IF($D31=6,EP31,EO31))*((MIN((VLOOKUP($D31,SALERYCODE,5,0)),(IF($D31=6,EO31,EP31))))),MIN((VLOOKUP($D31,SALERYCODE,3,0)),(EM31+EN31))*(IF($D31=6,EP31,((MIN((VLOOKUP($D31,SALERYCODE,5,0)),EP31)))))))))/IF(AND($D31=2,'ראשי-פרטים כלליים וריכוז הוצאות'!$D$68&lt;&gt;4),1.2,1)</f>
        <v>0</v>
      </c>
      <c r="ES31" s="263"/>
      <c r="ET31" s="264"/>
      <c r="EU31" s="265"/>
      <c r="EV31" s="266"/>
      <c r="EW31" s="267">
        <f t="shared" si="65"/>
        <v>0</v>
      </c>
      <c r="EX31" s="260">
        <f>+(IF(OR($B31=0,$C31=0,$D31=0,$DC$2&gt;$OE$1),0,IF(OR(ES31=0,EU31=0,EV31=0),0,MIN((VLOOKUP($D31,SALERYCODE,3,0))*(IF($D31=6,EV31,EU31))*((MIN((VLOOKUP($D31,SALERYCODE,5,0)),(IF($D31=6,EU31,EV31))))),MIN((VLOOKUP($D31,SALERYCODE,3,0)),(ES31+ET31))*(IF($D31=6,EV31,((MIN((VLOOKUP($D31,SALERYCODE,5,0)),EV31)))))))))/IF(AND($D31=2,'ראשי-פרטים כלליים וריכוז הוצאות'!$D$68&lt;&gt;4),1.2,1)</f>
        <v>0</v>
      </c>
      <c r="EY31" s="263"/>
      <c r="EZ31" s="264"/>
      <c r="FA31" s="265"/>
      <c r="FB31" s="266"/>
      <c r="FC31" s="267">
        <f t="shared" si="66"/>
        <v>0</v>
      </c>
      <c r="FD31" s="260">
        <f>+(IF(OR($B31=0,$C31=0,$D31=0,$DC$2&gt;$OE$1),0,IF(OR(EY31=0,FA31=0,FB31=0),0,MIN((VLOOKUP($D31,SALERYCODE,3,0))*(IF($D31=6,FB31,FA31))*((MIN((VLOOKUP($D31,SALERYCODE,5,0)),(IF($D31=6,FA31,FB31))))),MIN((VLOOKUP($D31,SALERYCODE,3,0)),(EY31+EZ31))*(IF($D31=6,FB31,((MIN((VLOOKUP($D31,SALERYCODE,5,0)),FB31)))))))))/IF(AND($D31=2,'ראשי-פרטים כלליים וריכוז הוצאות'!$D$68&lt;&gt;4),1.2,1)</f>
        <v>0</v>
      </c>
      <c r="FE31" s="263"/>
      <c r="FF31" s="264"/>
      <c r="FG31" s="265"/>
      <c r="FH31" s="266"/>
      <c r="FI31" s="267">
        <f t="shared" si="67"/>
        <v>0</v>
      </c>
      <c r="FJ31" s="260">
        <f>+(IF(OR($B31=0,$C31=0,$D31=0,$DC$2&gt;$OE$1),0,IF(OR(FE31=0,FG31=0,FH31=0),0,MIN((VLOOKUP($D31,SALERYCODE,3,0))*(IF($D31=6,FH31,FG31))*((MIN((VLOOKUP($D31,SALERYCODE,5,0)),(IF($D31=6,FG31,FH31))))),MIN((VLOOKUP($D31,SALERYCODE,3,0)),(FE31+FF31))*(IF($D31=6,FH31,((MIN((VLOOKUP($D31,SALERYCODE,5,0)),FH31)))))))))/IF(AND($D31=2,'ראשי-פרטים כלליים וריכוז הוצאות'!$D$68&lt;&gt;4),1.2,1)</f>
        <v>0</v>
      </c>
      <c r="FK31" s="263"/>
      <c r="FL31" s="264"/>
      <c r="FM31" s="265"/>
      <c r="FN31" s="266"/>
      <c r="FO31" s="267">
        <f t="shared" si="68"/>
        <v>0</v>
      </c>
      <c r="FP31" s="260">
        <f>+(IF(OR($B31=0,$C31=0,$D31=0,$DC$2&gt;$OE$1),0,IF(OR(FK31=0,FM31=0,FN31=0),0,MIN((VLOOKUP($D31,SALERYCODE,3,0))*(IF($D31=6,FN31,FM31))*((MIN((VLOOKUP($D31,SALERYCODE,5,0)),(IF($D31=6,FM31,FN31))))),MIN((VLOOKUP($D31,SALERYCODE,3,0)),(FK31+FL31))*(IF($D31=6,FN31,((MIN((VLOOKUP($D31,SALERYCODE,5,0)),FN31)))))))))/IF(AND($D31=2,'ראשי-פרטים כלליים וריכוז הוצאות'!$D$68&lt;&gt;4),1.2,1)</f>
        <v>0</v>
      </c>
      <c r="FQ31" s="263"/>
      <c r="FR31" s="264"/>
      <c r="FS31" s="265"/>
      <c r="FT31" s="266"/>
      <c r="FU31" s="267">
        <f t="shared" si="69"/>
        <v>0</v>
      </c>
      <c r="FV31" s="260">
        <f>+(IF(OR($B31=0,$C31=0,$D31=0,$DC$2&gt;$OE$1),0,IF(OR(FQ31=0,FS31=0,FT31=0),0,MIN((VLOOKUP($D31,SALERYCODE,3,0))*(IF($D31=6,FT31,FS31))*((MIN((VLOOKUP($D31,SALERYCODE,5,0)),(IF($D31=6,FS31,FT31))))),MIN((VLOOKUP($D31,SALERYCODE,3,0)),(FQ31+FR31))*(IF($D31=6,FT31,((MIN((VLOOKUP($D31,SALERYCODE,5,0)),FT31)))))))))/IF(AND($D31=2,'ראשי-פרטים כלליים וריכוז הוצאות'!$D$68&lt;&gt;4),1.2,1)</f>
        <v>0</v>
      </c>
      <c r="FW31" s="263"/>
      <c r="FX31" s="264"/>
      <c r="FY31" s="265"/>
      <c r="FZ31" s="266"/>
      <c r="GA31" s="267">
        <f t="shared" si="70"/>
        <v>0</v>
      </c>
      <c r="GB31" s="260">
        <f>+(IF(OR($B31=0,$C31=0,$D31=0,$DC$2&gt;$OE$1),0,IF(OR(FW31=0,FY31=0,FZ31=0),0,MIN((VLOOKUP($D31,SALERYCODE,3,0))*(IF($D31=6,FZ31,FY31))*((MIN((VLOOKUP($D31,SALERYCODE,5,0)),(IF($D31=6,FY31,FZ31))))),MIN((VLOOKUP($D31,SALERYCODE,3,0)),(FW31+FX31))*(IF($D31=6,FZ31,((MIN((VLOOKUP($D31,SALERYCODE,5,0)),FZ31)))))))))/IF(AND($D31=2,'ראשי-פרטים כלליים וריכוז הוצאות'!$D$68&lt;&gt;4),1.2,1)</f>
        <v>0</v>
      </c>
      <c r="GC31" s="263"/>
      <c r="GD31" s="264"/>
      <c r="GE31" s="265"/>
      <c r="GF31" s="266"/>
      <c r="GG31" s="267">
        <f t="shared" si="71"/>
        <v>0</v>
      </c>
      <c r="GH31" s="260">
        <f>+(IF(OR($B31=0,$C31=0,$D31=0,$DC$2&gt;$OE$1),0,IF(OR(GC31=0,GE31=0,GF31=0),0,MIN((VLOOKUP($D31,SALERYCODE,3,0))*(IF($D31=6,GF31,GE31))*((MIN((VLOOKUP($D31,SALERYCODE,5,0)),(IF($D31=6,GE31,GF31))))),MIN((VLOOKUP($D31,SALERYCODE,3,0)),(GC31+GD31))*(IF($D31=6,GF31,((MIN((VLOOKUP($D31,SALERYCODE,5,0)),GF31)))))))))/IF(AND($D31=2,'ראשי-פרטים כלליים וריכוז הוצאות'!$D$68&lt;&gt;4),1.2,1)</f>
        <v>0</v>
      </c>
      <c r="GI31" s="263"/>
      <c r="GJ31" s="264"/>
      <c r="GK31" s="265"/>
      <c r="GL31" s="266"/>
      <c r="GM31" s="267">
        <f t="shared" si="72"/>
        <v>0</v>
      </c>
      <c r="GN31" s="260">
        <f>+(IF(OR($B31=0,$C31=0,$D31=0,$DC$2&gt;$OE$1),0,IF(OR(GI31=0,GK31=0,GL31=0),0,MIN((VLOOKUP($D31,SALERYCODE,3,0))*(IF($D31=6,GL31,GK31))*((MIN((VLOOKUP($D31,SALERYCODE,5,0)),(IF($D31=6,GK31,GL31))))),MIN((VLOOKUP($D31,SALERYCODE,3,0)),(GI31+GJ31))*(IF($D31=6,GL31,((MIN((VLOOKUP($D31,SALERYCODE,5,0)),GL31)))))))))/IF(AND($D31=2,'ראשי-פרטים כלליים וריכוז הוצאות'!$D$68&lt;&gt;4),1.2,1)</f>
        <v>0</v>
      </c>
      <c r="GO31" s="263"/>
      <c r="GP31" s="264"/>
      <c r="GQ31" s="265"/>
      <c r="GR31" s="266"/>
      <c r="GS31" s="267">
        <f t="shared" si="73"/>
        <v>0</v>
      </c>
      <c r="GT31" s="260">
        <f>+(IF(OR($B31=0,$C31=0,$D31=0,$DC$2&gt;$OE$1),0,IF(OR(GO31=0,GQ31=0,GR31=0),0,MIN((VLOOKUP($D31,SALERYCODE,3,0))*(IF($D31=6,GR31,GQ31))*((MIN((VLOOKUP($D31,SALERYCODE,5,0)),(IF($D31=6,GQ31,GR31))))),MIN((VLOOKUP($D31,SALERYCODE,3,0)),(GO31+GP31))*(IF($D31=6,GR31,((MIN((VLOOKUP($D31,SALERYCODE,5,0)),GR31)))))))))/IF(AND($D31=2,'ראשי-פרטים כלליים וריכוז הוצאות'!$D$68&lt;&gt;4),1.2,1)</f>
        <v>0</v>
      </c>
      <c r="GU31" s="263"/>
      <c r="GV31" s="264"/>
      <c r="GW31" s="265"/>
      <c r="GX31" s="266"/>
      <c r="GY31" s="267">
        <f t="shared" si="74"/>
        <v>0</v>
      </c>
      <c r="GZ31" s="260">
        <f>+(IF(OR($B31=0,$C31=0,$D31=0,$DC$2&gt;$OE$1),0,IF(OR(GU31=0,GW31=0,GX31=0),0,MIN((VLOOKUP($D31,SALERYCODE,3,0))*(IF($D31=6,GX31,GW31))*((MIN((VLOOKUP($D31,SALERYCODE,5,0)),(IF($D31=6,GW31,GX31))))),MIN((VLOOKUP($D31,SALERYCODE,3,0)),(GU31+GV31))*(IF($D31=6,GX31,((MIN((VLOOKUP($D31,SALERYCODE,5,0)),GX31)))))))))/IF(AND($D31=2,'ראשי-פרטים כלליים וריכוז הוצאות'!$D$68&lt;&gt;4),1.2,1)</f>
        <v>0</v>
      </c>
      <c r="HA31" s="263"/>
      <c r="HB31" s="264"/>
      <c r="HC31" s="265"/>
      <c r="HD31" s="266"/>
      <c r="HE31" s="267">
        <f t="shared" si="75"/>
        <v>0</v>
      </c>
      <c r="HF31" s="260">
        <f>+(IF(OR($B31=0,$C31=0,$D31=0,$DC$2&gt;$OE$1),0,IF(OR(HA31=0,HC31=0,HD31=0),0,MIN((VLOOKUP($D31,SALERYCODE,3,0))*(IF($D31=6,HD31,HC31))*((MIN((VLOOKUP($D31,SALERYCODE,5,0)),(IF($D31=6,HC31,HD31))))),MIN((VLOOKUP($D31,SALERYCODE,3,0)),(HA31+HB31))*(IF($D31=6,HD31,((MIN((VLOOKUP($D31,SALERYCODE,5,0)),HD31)))))))))/IF(AND($D31=2,'ראשי-פרטים כלליים וריכוז הוצאות'!$D$68&lt;&gt;4),1.2,1)</f>
        <v>0</v>
      </c>
      <c r="HG31" s="263"/>
      <c r="HH31" s="264"/>
      <c r="HI31" s="265"/>
      <c r="HJ31" s="266"/>
      <c r="HK31" s="267">
        <f t="shared" si="76"/>
        <v>0</v>
      </c>
      <c r="HL31" s="260">
        <f>+(IF(OR($B31=0,$C31=0,$D31=0,$DC$2&gt;$OE$1),0,IF(OR(HG31=0,HI31=0,HJ31=0),0,MIN((VLOOKUP($D31,SALERYCODE,3,0))*(IF($D31=6,HJ31,HI31))*((MIN((VLOOKUP($D31,SALERYCODE,5,0)),(IF($D31=6,HI31,HJ31))))),MIN((VLOOKUP($D31,SALERYCODE,3,0)),(HG31+HH31))*(IF($D31=6,HJ31,((MIN((VLOOKUP($D31,SALERYCODE,5,0)),HJ31)))))))))/IF(AND($D31=2,'ראשי-פרטים כלליים וריכוז הוצאות'!$D$68&lt;&gt;4),1.2,1)</f>
        <v>0</v>
      </c>
      <c r="HM31" s="263"/>
      <c r="HN31" s="264"/>
      <c r="HO31" s="265"/>
      <c r="HP31" s="266"/>
      <c r="HQ31" s="267">
        <f t="shared" si="77"/>
        <v>0</v>
      </c>
      <c r="HR31" s="260">
        <f>+(IF(OR($B31=0,$C31=0,$D31=0,$DC$2&gt;$OE$1),0,IF(OR(HM31=0,HO31=0,HP31=0),0,MIN((VLOOKUP($D31,SALERYCODE,3,0))*(IF($D31=6,HP31,HO31))*((MIN((VLOOKUP($D31,SALERYCODE,5,0)),(IF($D31=6,HO31,HP31))))),MIN((VLOOKUP($D31,SALERYCODE,3,0)),(HM31+HN31))*(IF($D31=6,HP31,((MIN((VLOOKUP($D31,SALERYCODE,5,0)),HP31)))))))))/IF(AND($D31=2,'ראשי-פרטים כלליים וריכוז הוצאות'!$D$68&lt;&gt;4),1.2,1)</f>
        <v>0</v>
      </c>
      <c r="HS31" s="263"/>
      <c r="HT31" s="264"/>
      <c r="HU31" s="265"/>
      <c r="HV31" s="266"/>
      <c r="HW31" s="267">
        <f t="shared" si="78"/>
        <v>0</v>
      </c>
      <c r="HX31" s="260">
        <f>+(IF(OR($B31=0,$C31=0,$D31=0,$DC$2&gt;$OE$1),0,IF(OR(HS31=0,HU31=0,HV31=0),0,MIN((VLOOKUP($D31,SALERYCODE,3,0))*(IF($D31=6,HV31,HU31))*((MIN((VLOOKUP($D31,SALERYCODE,5,0)),(IF($D31=6,HU31,HV31))))),MIN((VLOOKUP($D31,SALERYCODE,3,0)),(HS31+HT31))*(IF($D31=6,HV31,((MIN((VLOOKUP($D31,SALERYCODE,5,0)),HV31)))))))))/IF(AND($D31=2,'ראשי-פרטים כלליים וריכוז הוצאות'!$D$68&lt;&gt;4),1.2,1)</f>
        <v>0</v>
      </c>
      <c r="HY31" s="263"/>
      <c r="HZ31" s="264"/>
      <c r="IA31" s="265"/>
      <c r="IB31" s="266"/>
      <c r="IC31" s="267">
        <f t="shared" si="79"/>
        <v>0</v>
      </c>
      <c r="ID31" s="260">
        <f>+(IF(OR($B31=0,$C31=0,$D31=0,$DC$2&gt;$OE$1),0,IF(OR(HY31=0,IA31=0,IB31=0),0,MIN((VLOOKUP($D31,SALERYCODE,3,0))*(IF($D31=6,IB31,IA31))*((MIN((VLOOKUP($D31,SALERYCODE,5,0)),(IF($D31=6,IA31,IB31))))),MIN((VLOOKUP($D31,SALERYCODE,3,0)),(HY31+HZ31))*(IF($D31=6,IB31,((MIN((VLOOKUP($D31,SALERYCODE,5,0)),IB31)))))))))/IF(AND($D31=2,'ראשי-פרטים כלליים וריכוז הוצאות'!$D$68&lt;&gt;4),1.2,1)</f>
        <v>0</v>
      </c>
      <c r="IE31" s="263"/>
      <c r="IF31" s="264"/>
      <c r="IG31" s="265"/>
      <c r="IH31" s="266"/>
      <c r="II31" s="267">
        <f t="shared" si="80"/>
        <v>0</v>
      </c>
      <c r="IJ31" s="260">
        <f>+(IF(OR($B31=0,$C31=0,$D31=0,$DC$2&gt;$OE$1),0,IF(OR(IE31=0,IG31=0,IH31=0),0,MIN((VLOOKUP($D31,SALERYCODE,3,0))*(IF($D31=6,IH31,IG31))*((MIN((VLOOKUP($D31,SALERYCODE,5,0)),(IF($D31=6,IG31,IH31))))),MIN((VLOOKUP($D31,SALERYCODE,3,0)),(IE31+IF31))*(IF($D31=6,IH31,((MIN((VLOOKUP($D31,SALERYCODE,5,0)),IH31)))))))))/IF(AND($D31=2,'ראשי-פרטים כלליים וריכוז הוצאות'!$D$68&lt;&gt;4),1.2,1)</f>
        <v>0</v>
      </c>
      <c r="IK31" s="263"/>
      <c r="IL31" s="264"/>
      <c r="IM31" s="265"/>
      <c r="IN31" s="266"/>
      <c r="IO31" s="267">
        <f t="shared" si="81"/>
        <v>0</v>
      </c>
      <c r="IP31" s="260">
        <f>+(IF(OR($B31=0,$C31=0,$D31=0,$DC$2&gt;$OE$1),0,IF(OR(IK31=0,IM31=0,IN31=0),0,MIN((VLOOKUP($D31,SALERYCODE,3,0))*(IF($D31=6,IN31,IM31))*((MIN((VLOOKUP($D31,SALERYCODE,5,0)),(IF($D31=6,IM31,IN31))))),MIN((VLOOKUP($D31,SALERYCODE,3,0)),(IK31+IL31))*(IF($D31=6,IN31,((MIN((VLOOKUP($D31,SALERYCODE,5,0)),IN31)))))))))/IF(AND($D31=2,'ראשי-פרטים כלליים וריכוז הוצאות'!$D$68&lt;&gt;4),1.2,1)</f>
        <v>0</v>
      </c>
      <c r="IQ31" s="263"/>
      <c r="IR31" s="264"/>
      <c r="IS31" s="265"/>
      <c r="IT31" s="266"/>
      <c r="IU31" s="267">
        <f t="shared" si="82"/>
        <v>0</v>
      </c>
      <c r="IV31" s="260">
        <f>+(IF(OR($B31=0,$C31=0,$D31=0,$DC$2&gt;$OE$1),0,IF(OR(IQ31=0,IS31=0,IT31=0),0,MIN((VLOOKUP($D31,SALERYCODE,3,0))*(IF($D31=6,IT31,IS31))*((MIN((VLOOKUP($D31,SALERYCODE,5,0)),(IF($D31=6,IS31,IT31))))),MIN((VLOOKUP($D31,SALERYCODE,3,0)),(IQ31+IR31))*(IF($D31=6,IT31,((MIN((VLOOKUP($D31,SALERYCODE,5,0)),IT31)))))))))/IF(AND($D31=2,'ראשי-פרטים כלליים וריכוז הוצאות'!$D$68&lt;&gt;4),1.2,1)</f>
        <v>0</v>
      </c>
      <c r="IW31" s="263"/>
      <c r="IX31" s="264"/>
      <c r="IY31" s="265"/>
      <c r="IZ31" s="266"/>
      <c r="JA31" s="267">
        <f t="shared" si="83"/>
        <v>0</v>
      </c>
      <c r="JB31" s="260">
        <f>+(IF(OR($B31=0,$C31=0,$D31=0,$DC$2&gt;$OE$1),0,IF(OR(IW31=0,IY31=0,IZ31=0),0,MIN((VLOOKUP($D31,SALERYCODE,3,0))*(IF($D31=6,IZ31,IY31))*((MIN((VLOOKUP($D31,SALERYCODE,5,0)),(IF($D31=6,IY31,IZ31))))),MIN((VLOOKUP($D31,SALERYCODE,3,0)),(IW31+IX31))*(IF($D31=6,IZ31,((MIN((VLOOKUP($D31,SALERYCODE,5,0)),IZ31)))))))))/IF(AND($D31=2,'ראשי-פרטים כלליים וריכוז הוצאות'!$D$68&lt;&gt;4),1.2,1)</f>
        <v>0</v>
      </c>
      <c r="JC31" s="263"/>
      <c r="JD31" s="264"/>
      <c r="JE31" s="265"/>
      <c r="JF31" s="266"/>
      <c r="JG31" s="267">
        <f t="shared" si="84"/>
        <v>0</v>
      </c>
      <c r="JH31" s="260">
        <f>+(IF(OR($B31=0,$C31=0,$D31=0,$DC$2&gt;$OE$1),0,IF(OR(JC31=0,JE31=0,JF31=0),0,MIN((VLOOKUP($D31,SALERYCODE,3,0))*(IF($D31=6,JF31,JE31))*((MIN((VLOOKUP($D31,SALERYCODE,5,0)),(IF($D31=6,JE31,JF31))))),MIN((VLOOKUP($D31,SALERYCODE,3,0)),(JC31+JD31))*(IF($D31=6,JF31,((MIN((VLOOKUP($D31,SALERYCODE,5,0)),JF31)))))))))/IF(AND($D31=2,'ראשי-פרטים כלליים וריכוז הוצאות'!$D$68&lt;&gt;4),1.2,1)</f>
        <v>0</v>
      </c>
      <c r="JI31" s="263"/>
      <c r="JJ31" s="264"/>
      <c r="JK31" s="265"/>
      <c r="JL31" s="266"/>
      <c r="JM31" s="267">
        <f t="shared" si="85"/>
        <v>0</v>
      </c>
      <c r="JN31" s="260">
        <f>+(IF(OR($B31=0,$C31=0,$D31=0,$DC$2&gt;$OE$1),0,IF(OR(JI31=0,JK31=0,JL31=0),0,MIN((VLOOKUP($D31,SALERYCODE,3,0))*(IF($D31=6,JL31,JK31))*((MIN((VLOOKUP($D31,SALERYCODE,5,0)),(IF($D31=6,JK31,JL31))))),MIN((VLOOKUP($D31,SALERYCODE,3,0)),(JI31+JJ31))*(IF($D31=6,JL31,((MIN((VLOOKUP($D31,SALERYCODE,5,0)),JL31)))))))))/IF(AND($D31=2,'ראשי-פרטים כלליים וריכוז הוצאות'!$D$68&lt;&gt;4),1.2,1)</f>
        <v>0</v>
      </c>
      <c r="JO31" s="263"/>
      <c r="JP31" s="264"/>
      <c r="JQ31" s="265"/>
      <c r="JR31" s="266"/>
      <c r="JS31" s="267">
        <f t="shared" si="86"/>
        <v>0</v>
      </c>
      <c r="JT31" s="260">
        <f>+(IF(OR($B31=0,$C31=0,$D31=0,$DC$2&gt;$OE$1),0,IF(OR(JO31=0,JQ31=0,JR31=0),0,MIN((VLOOKUP($D31,SALERYCODE,3,0))*(IF($D31=6,JR31,JQ31))*((MIN((VLOOKUP($D31,SALERYCODE,5,0)),(IF($D31=6,JQ31,JR31))))),MIN((VLOOKUP($D31,SALERYCODE,3,0)),(JO31+JP31))*(IF($D31=6,JR31,((MIN((VLOOKUP($D31,SALERYCODE,5,0)),JR31)))))))))/IF(AND($D31=2,'ראשי-פרטים כלליים וריכוז הוצאות'!$D$68&lt;&gt;4),1.2,1)</f>
        <v>0</v>
      </c>
      <c r="JU31" s="263"/>
      <c r="JV31" s="264"/>
      <c r="JW31" s="265"/>
      <c r="JX31" s="266"/>
      <c r="JY31" s="267">
        <f t="shared" si="87"/>
        <v>0</v>
      </c>
      <c r="JZ31" s="260">
        <f>+(IF(OR($B31=0,$C31=0,$D31=0,$DC$2&gt;$OE$1),0,IF(OR(JU31=0,JW31=0,JX31=0),0,MIN((VLOOKUP($D31,SALERYCODE,3,0))*(IF($D31=6,JX31,JW31))*((MIN((VLOOKUP($D31,SALERYCODE,5,0)),(IF($D31=6,JW31,JX31))))),MIN((VLOOKUP($D31,SALERYCODE,3,0)),(JU31+JV31))*(IF($D31=6,JX31,((MIN((VLOOKUP($D31,SALERYCODE,5,0)),JX31)))))))))/IF(AND($D31=2,'ראשי-פרטים כלליים וריכוז הוצאות'!$D$68&lt;&gt;4),1.2,1)</f>
        <v>0</v>
      </c>
      <c r="KA31" s="263"/>
      <c r="KB31" s="264"/>
      <c r="KC31" s="265"/>
      <c r="KD31" s="266"/>
      <c r="KE31" s="267">
        <f t="shared" si="88"/>
        <v>0</v>
      </c>
      <c r="KF31" s="260">
        <f>+(IF(OR($B31=0,$C31=0,$D31=0,$DC$2&gt;$OE$1),0,IF(OR(KA31=0,KC31=0,KD31=0),0,MIN((VLOOKUP($D31,SALERYCODE,3,0))*(IF($D31=6,KD31,KC31))*((MIN((VLOOKUP($D31,SALERYCODE,5,0)),(IF($D31=6,KC31,KD31))))),MIN((VLOOKUP($D31,SALERYCODE,3,0)),(KA31+KB31))*(IF($D31=6,KD31,((MIN((VLOOKUP($D31,SALERYCODE,5,0)),KD31)))))))))/IF(AND($D31=2,'ראשי-פרטים כלליים וריכוז הוצאות'!$D$68&lt;&gt;4),1.2,1)</f>
        <v>0</v>
      </c>
      <c r="KG31" s="263"/>
      <c r="KH31" s="264"/>
      <c r="KI31" s="265"/>
      <c r="KJ31" s="266"/>
      <c r="KK31" s="267">
        <f t="shared" si="89"/>
        <v>0</v>
      </c>
      <c r="KL31" s="260">
        <f>+(IF(OR($B31=0,$C31=0,$D31=0,$DC$2&gt;$OE$1),0,IF(OR(KG31=0,KI31=0,KJ31=0),0,MIN((VLOOKUP($D31,SALERYCODE,3,0))*(IF($D31=6,KJ31,KI31))*((MIN((VLOOKUP($D31,SALERYCODE,5,0)),(IF($D31=6,KI31,KJ31))))),MIN((VLOOKUP($D31,SALERYCODE,3,0)),(KG31+KH31))*(IF($D31=6,KJ31,((MIN((VLOOKUP($D31,SALERYCODE,5,0)),KJ31)))))))))/IF(AND($D31=2,'ראשי-פרטים כלליים וריכוז הוצאות'!$D$68&lt;&gt;4),1.2,1)</f>
        <v>0</v>
      </c>
      <c r="KM31" s="263"/>
      <c r="KN31" s="264"/>
      <c r="KO31" s="265"/>
      <c r="KP31" s="266"/>
      <c r="KQ31" s="267">
        <f t="shared" si="90"/>
        <v>0</v>
      </c>
      <c r="KR31" s="260">
        <f>+(IF(OR($B31=0,$C31=0,$D31=0,$DC$2&gt;$OE$1),0,IF(OR(KM31=0,KO31=0,KP31=0),0,MIN((VLOOKUP($D31,SALERYCODE,3,0))*(IF($D31=6,KP31,KO31))*((MIN((VLOOKUP($D31,SALERYCODE,5,0)),(IF($D31=6,KO31,KP31))))),MIN((VLOOKUP($D31,SALERYCODE,3,0)),(KM31+KN31))*(IF($D31=6,KP31,((MIN((VLOOKUP($D31,SALERYCODE,5,0)),KP31)))))))))/IF(AND($D31=2,'ראשי-פרטים כלליים וריכוז הוצאות'!$D$68&lt;&gt;4),1.2,1)</f>
        <v>0</v>
      </c>
      <c r="KS31" s="263"/>
      <c r="KT31" s="264"/>
      <c r="KU31" s="265"/>
      <c r="KV31" s="266"/>
      <c r="KW31" s="267">
        <f t="shared" si="91"/>
        <v>0</v>
      </c>
      <c r="KX31" s="260">
        <f>+(IF(OR($B31=0,$C31=0,$D31=0,$DC$2&gt;$OE$1),0,IF(OR(KS31=0,KU31=0,KV31=0),0,MIN((VLOOKUP($D31,SALERYCODE,3,0))*(IF($D31=6,KV31,KU31))*((MIN((VLOOKUP($D31,SALERYCODE,5,0)),(IF($D31=6,KU31,KV31))))),MIN((VLOOKUP($D31,SALERYCODE,3,0)),(KS31+KT31))*(IF($D31=6,KV31,((MIN((VLOOKUP($D31,SALERYCODE,5,0)),KV31)))))))))/IF(AND($D31=2,'ראשי-פרטים כלליים וריכוז הוצאות'!$D$68&lt;&gt;4),1.2,1)</f>
        <v>0</v>
      </c>
      <c r="KY31" s="263"/>
      <c r="KZ31" s="264"/>
      <c r="LA31" s="265"/>
      <c r="LB31" s="266"/>
      <c r="LC31" s="267">
        <f t="shared" si="92"/>
        <v>0</v>
      </c>
      <c r="LD31" s="260">
        <f>+(IF(OR($B31=0,$C31=0,$D31=0,$DC$2&gt;$OE$1),0,IF(OR(KY31=0,LA31=0,LB31=0),0,MIN((VLOOKUP($D31,SALERYCODE,3,0))*(IF($D31=6,LB31,LA31))*((MIN((VLOOKUP($D31,SALERYCODE,5,0)),(IF($D31=6,LA31,LB31))))),MIN((VLOOKUP($D31,SALERYCODE,3,0)),(KY31+KZ31))*(IF($D31=6,LB31,((MIN((VLOOKUP($D31,SALERYCODE,5,0)),LB31)))))))))/IF(AND($D31=2,'ראשי-פרטים כלליים וריכוז הוצאות'!$D$68&lt;&gt;4),1.2,1)</f>
        <v>0</v>
      </c>
      <c r="LE31" s="263"/>
      <c r="LF31" s="264"/>
      <c r="LG31" s="265"/>
      <c r="LH31" s="266"/>
      <c r="LI31" s="267">
        <f t="shared" si="93"/>
        <v>0</v>
      </c>
      <c r="LJ31" s="260">
        <f>+(IF(OR($B31=0,$C31=0,$D31=0,$DC$2&gt;$OE$1),0,IF(OR(LE31=0,LG31=0,LH31=0),0,MIN((VLOOKUP($D31,SALERYCODE,3,0))*(IF($D31=6,LH31,LG31))*((MIN((VLOOKUP($D31,SALERYCODE,5,0)),(IF($D31=6,LG31,LH31))))),MIN((VLOOKUP($D31,SALERYCODE,3,0)),(LE31+LF31))*(IF($D31=6,LH31,((MIN((VLOOKUP($D31,SALERYCODE,5,0)),LH31)))))))))/IF(AND($D31=2,'ראשי-פרטים כלליים וריכוז הוצאות'!$D$68&lt;&gt;4),1.2,1)</f>
        <v>0</v>
      </c>
      <c r="LK31" s="263"/>
      <c r="LL31" s="264"/>
      <c r="LM31" s="265"/>
      <c r="LN31" s="266"/>
      <c r="LO31" s="267">
        <f t="shared" si="94"/>
        <v>0</v>
      </c>
      <c r="LP31" s="260">
        <f>+(IF(OR($B31=0,$C31=0,$D31=0,$DC$2&gt;$OE$1),0,IF(OR(LK31=0,LM31=0,LN31=0),0,MIN((VLOOKUP($D31,SALERYCODE,3,0))*(IF($D31=6,LN31,LM31))*((MIN((VLOOKUP($D31,SALERYCODE,5,0)),(IF($D31=6,LM31,LN31))))),MIN((VLOOKUP($D31,SALERYCODE,3,0)),(LK31+LL31))*(IF($D31=6,LN31,((MIN((VLOOKUP($D31,SALERYCODE,5,0)),LN31)))))))))/IF(AND($D31=2,'ראשי-פרטים כלליים וריכוז הוצאות'!$D$68&lt;&gt;4),1.2,1)</f>
        <v>0</v>
      </c>
      <c r="LQ31" s="263"/>
      <c r="LR31" s="264"/>
      <c r="LS31" s="265"/>
      <c r="LT31" s="266"/>
      <c r="LU31" s="267">
        <f t="shared" si="95"/>
        <v>0</v>
      </c>
      <c r="LV31" s="260">
        <f>+(IF(OR($B31=0,$C31=0,$D31=0,$DC$2&gt;$OE$1),0,IF(OR(LQ31=0,LS31=0,LT31=0),0,MIN((VLOOKUP($D31,SALERYCODE,3,0))*(IF($D31=6,LT31,LS31))*((MIN((VLOOKUP($D31,SALERYCODE,5,0)),(IF($D31=6,LS31,LT31))))),MIN((VLOOKUP($D31,SALERYCODE,3,0)),(LQ31+LR31))*(IF($D31=6,LT31,((MIN((VLOOKUP($D31,SALERYCODE,5,0)),LT31)))))))))/IF(AND($D31=2,'ראשי-פרטים כלליים וריכוז הוצאות'!$D$68&lt;&gt;4),1.2,1)</f>
        <v>0</v>
      </c>
      <c r="LW31" s="263"/>
      <c r="LX31" s="264"/>
      <c r="LY31" s="265"/>
      <c r="LZ31" s="266"/>
      <c r="MA31" s="267">
        <f t="shared" si="96"/>
        <v>0</v>
      </c>
      <c r="MB31" s="260">
        <f>+(IF(OR($B31=0,$C31=0,$D31=0,$DC$2&gt;$OE$1),0,IF(OR(LW31=0,LY31=0,LZ31=0),0,MIN((VLOOKUP($D31,SALERYCODE,3,0))*(IF($D31=6,LZ31,LY31))*((MIN((VLOOKUP($D31,SALERYCODE,5,0)),(IF($D31=6,LY31,LZ31))))),MIN((VLOOKUP($D31,SALERYCODE,3,0)),(LW31+LX31))*(IF($D31=6,LZ31,((MIN((VLOOKUP($D31,SALERYCODE,5,0)),LZ31)))))))))/IF(AND($D31=2,'ראשי-פרטים כלליים וריכוז הוצאות'!$D$68&lt;&gt;4),1.2,1)</f>
        <v>0</v>
      </c>
      <c r="MC31" s="263"/>
      <c r="MD31" s="264"/>
      <c r="ME31" s="265"/>
      <c r="MF31" s="266"/>
      <c r="MG31" s="267">
        <f t="shared" si="97"/>
        <v>0</v>
      </c>
      <c r="MH31" s="260">
        <f>+(IF(OR($B31=0,$C31=0,$D31=0,$DC$2&gt;$OE$1),0,IF(OR(MC31=0,ME31=0,MF31=0),0,MIN((VLOOKUP($D31,SALERYCODE,3,0))*(IF($D31=6,MF31,ME31))*((MIN((VLOOKUP($D31,SALERYCODE,5,0)),(IF($D31=6,ME31,MF31))))),MIN((VLOOKUP($D31,SALERYCODE,3,0)),(MC31+MD31))*(IF($D31=6,MF31,((MIN((VLOOKUP($D31,SALERYCODE,5,0)),MF31)))))))))/IF(AND($D31=2,'ראשי-פרטים כלליים וריכוז הוצאות'!$D$68&lt;&gt;4),1.2,1)</f>
        <v>0</v>
      </c>
      <c r="MI31" s="263"/>
      <c r="MJ31" s="264"/>
      <c r="MK31" s="265"/>
      <c r="ML31" s="266"/>
      <c r="MM31" s="267">
        <f t="shared" si="98"/>
        <v>0</v>
      </c>
      <c r="MN31" s="260">
        <f>+(IF(OR($B31=0,$C31=0,$D31=0,$DC$2&gt;$OE$1),0,IF(OR(MI31=0,MK31=0,ML31=0),0,MIN((VLOOKUP($D31,SALERYCODE,3,0))*(IF($D31=6,ML31,MK31))*((MIN((VLOOKUP($D31,SALERYCODE,5,0)),(IF($D31=6,MK31,ML31))))),MIN((VLOOKUP($D31,SALERYCODE,3,0)),(MI31+MJ31))*(IF($D31=6,ML31,((MIN((VLOOKUP($D31,SALERYCODE,5,0)),ML31)))))))))/IF(AND($D31=2,'ראשי-פרטים כלליים וריכוז הוצאות'!$D$68&lt;&gt;4),1.2,1)</f>
        <v>0</v>
      </c>
      <c r="MO31" s="263"/>
      <c r="MP31" s="264"/>
      <c r="MQ31" s="265"/>
      <c r="MR31" s="266"/>
      <c r="MS31" s="267">
        <f t="shared" si="99"/>
        <v>0</v>
      </c>
      <c r="MT31" s="260">
        <f>+(IF(OR($B31=0,$C31=0,$D31=0,$DC$2&gt;$OE$1),0,IF(OR(MO31=0,MQ31=0,MR31=0),0,MIN((VLOOKUP($D31,SALERYCODE,3,0))*(IF($D31=6,MR31,MQ31))*((MIN((VLOOKUP($D31,SALERYCODE,5,0)),(IF($D31=6,MQ31,MR31))))),MIN((VLOOKUP($D31,SALERYCODE,3,0)),(MO31+MP31))*(IF($D31=6,MR31,((MIN((VLOOKUP($D31,SALERYCODE,5,0)),MR31)))))))))/IF(AND($D31=2,'ראשי-פרטים כלליים וריכוז הוצאות'!$D$68&lt;&gt;4),1.2,1)</f>
        <v>0</v>
      </c>
      <c r="MU31" s="263"/>
      <c r="MV31" s="264"/>
      <c r="MW31" s="265"/>
      <c r="MX31" s="266"/>
      <c r="MY31" s="267">
        <f t="shared" si="100"/>
        <v>0</v>
      </c>
      <c r="MZ31" s="260">
        <f>+(IF(OR($B31=0,$C31=0,$D31=0,$DC$2&gt;$OE$1),0,IF(OR(MU31=0,MW31=0,MX31=0),0,MIN((VLOOKUP($D31,SALERYCODE,3,0))*(IF($D31=6,MX31,MW31))*((MIN((VLOOKUP($D31,SALERYCODE,5,0)),(IF($D31=6,MW31,MX31))))),MIN((VLOOKUP($D31,SALERYCODE,3,0)),(MU31+MV31))*(IF($D31=6,MX31,((MIN((VLOOKUP($D31,SALERYCODE,5,0)),MX31)))))))))/IF(AND($D31=2,'ראשי-פרטים כלליים וריכוז הוצאות'!$D$68&lt;&gt;4),1.2,1)</f>
        <v>0</v>
      </c>
      <c r="NA31" s="263"/>
      <c r="NB31" s="264"/>
      <c r="NC31" s="265"/>
      <c r="ND31" s="266"/>
      <c r="NE31" s="267">
        <f t="shared" si="101"/>
        <v>0</v>
      </c>
      <c r="NF31" s="260">
        <f>+(IF(OR($B31=0,$C31=0,$D31=0,$DC$2&gt;$OE$1),0,IF(OR(NA31=0,NC31=0,ND31=0),0,MIN((VLOOKUP($D31,SALERYCODE,3,0))*(IF($D31=6,ND31,NC31))*((MIN((VLOOKUP($D31,SALERYCODE,5,0)),(IF($D31=6,NC31,ND31))))),MIN((VLOOKUP($D31,SALERYCODE,3,0)),(NA31+NB31))*(IF($D31=6,ND31,((MIN((VLOOKUP($D31,SALERYCODE,5,0)),ND31)))))))))/IF(AND($D31=2,'ראשי-פרטים כלליים וריכוז הוצאות'!$D$68&lt;&gt;4),1.2,1)</f>
        <v>0</v>
      </c>
      <c r="NG31" s="263"/>
      <c r="NH31" s="264"/>
      <c r="NI31" s="265"/>
      <c r="NJ31" s="266"/>
      <c r="NK31" s="267">
        <f t="shared" si="102"/>
        <v>0</v>
      </c>
      <c r="NL31" s="260">
        <f>+(IF(OR($B31=0,$C31=0,$D31=0,$DC$2&gt;$OE$1),0,IF(OR(NG31=0,NI31=0,NJ31=0),0,MIN((VLOOKUP($D31,SALERYCODE,3,0))*(IF($D31=6,NJ31,NI31))*((MIN((VLOOKUP($D31,SALERYCODE,5,0)),(IF($D31=6,NI31,NJ31))))),MIN((VLOOKUP($D31,SALERYCODE,3,0)),(NG31+NH31))*(IF($D31=6,NJ31,((MIN((VLOOKUP($D31,SALERYCODE,5,0)),NJ31)))))))))/IF(AND($D31=2,'ראשי-פרטים כלליים וריכוז הוצאות'!$D$68&lt;&gt;4),1.2,1)</f>
        <v>0</v>
      </c>
      <c r="NM31" s="263"/>
      <c r="NN31" s="264"/>
      <c r="NO31" s="265"/>
      <c r="NP31" s="266"/>
      <c r="NQ31" s="267">
        <f t="shared" si="103"/>
        <v>0</v>
      </c>
      <c r="NR31" s="260">
        <f>+(IF(OR($B31=0,$C31=0,$D31=0,$DC$2&gt;$OE$1),0,IF(OR(NM31=0,NO31=0,NP31=0),0,MIN((VLOOKUP($D31,SALERYCODE,3,0))*(IF($D31=6,NP31,NO31))*((MIN((VLOOKUP($D31,SALERYCODE,5,0)),(IF($D31=6,NO31,NP31))))),MIN((VLOOKUP($D31,SALERYCODE,3,0)),(NM31+NN31))*(IF($D31=6,NP31,((MIN((VLOOKUP($D31,SALERYCODE,5,0)),NP31)))))))))/IF(AND($D31=2,'ראשי-פרטים כלליים וריכוז הוצאות'!$D$68&lt;&gt;4),1.2,1)</f>
        <v>0</v>
      </c>
      <c r="NS31" s="263"/>
      <c r="NT31" s="264"/>
      <c r="NU31" s="265"/>
      <c r="NV31" s="266"/>
      <c r="NW31" s="267">
        <f t="shared" si="104"/>
        <v>0</v>
      </c>
      <c r="NX31" s="260">
        <f>+(IF(OR($B31=0,$C31=0,$D31=0,$DC$2&gt;$OE$1),0,IF(OR(NS31=0,NU31=0,NV31=0),0,MIN((VLOOKUP($D31,SALERYCODE,3,0))*(IF($D31=6,NV31,NU31))*((MIN((VLOOKUP($D31,SALERYCODE,5,0)),(IF($D31=6,NU31,NV31))))),MIN((VLOOKUP($D31,SALERYCODE,3,0)),(NS31+NT31))*(IF($D31=6,NV31,((MIN((VLOOKUP($D31,SALERYCODE,5,0)),NV31)))))))))/IF(AND($D31=2,'ראשי-פרטים כלליים וריכוז הוצאות'!$D$68&lt;&gt;4),1.2,1)</f>
        <v>0</v>
      </c>
      <c r="NY31" s="263"/>
      <c r="NZ31" s="264"/>
      <c r="OA31" s="265"/>
      <c r="OB31" s="266"/>
      <c r="OC31" s="267">
        <f t="shared" si="105"/>
        <v>0</v>
      </c>
      <c r="OD31" s="260">
        <f>+(IF(OR($B31=0,$C31=0,$D31=0,$DC$2&gt;$OE$1),0,IF(OR(NY31=0,OA31=0,OB31=0),0,MIN((VLOOKUP($D31,SALERYCODE,3,0))*(IF($D31=6,OB31,OA31))*((MIN((VLOOKUP($D31,SALERYCODE,5,0)),(IF($D31=6,OA31,OB31))))),MIN((VLOOKUP($D31,SALERYCODE,3,0)),(NY31+NZ31))*(IF($D31=6,OB31,((MIN((VLOOKUP($D31,SALERYCODE,5,0)),OB31)))))))))/IF(AND($D31=2,'ראשי-פרטים כלליים וריכוז הוצאות'!$D$68&lt;&gt;4),1.2,1)</f>
        <v>0</v>
      </c>
      <c r="OE31" s="275">
        <f t="shared" si="111"/>
        <v>0</v>
      </c>
      <c r="OF31" s="283">
        <f t="shared" si="112"/>
        <v>9.9999999999999995E-7</v>
      </c>
      <c r="OG31" s="276">
        <f t="shared" si="113"/>
        <v>0</v>
      </c>
      <c r="OH31" s="275">
        <f t="shared" si="114"/>
        <v>0</v>
      </c>
      <c r="OI31" s="275">
        <v>0</v>
      </c>
      <c r="OJ31" s="258">
        <f t="shared" si="115"/>
        <v>0</v>
      </c>
      <c r="OK31" s="284"/>
      <c r="OL31" s="116">
        <f>MIN(OJ31+OK31*OF31*OE31/$OL$1/IF(AND($D31=2,'ראשי-פרטים כלליים וריכוז הוצאות'!$D$68&lt;&gt;4),1.2,1),IF($D31&gt;0,VLOOKUP($D31,SALERYCODE,3,0)*12*OG31,0))</f>
        <v>0</v>
      </c>
      <c r="OM31" s="95">
        <f t="shared" si="106"/>
        <v>0</v>
      </c>
      <c r="ON31" s="11">
        <f t="shared" si="107"/>
        <v>0</v>
      </c>
      <c r="OO31" s="11">
        <f t="shared" si="108"/>
        <v>0</v>
      </c>
      <c r="OP31" s="22">
        <f t="shared" si="109"/>
        <v>0</v>
      </c>
      <c r="OQ31" s="11">
        <f t="shared" si="110"/>
        <v>0</v>
      </c>
      <c r="OR31" s="11">
        <f t="shared" si="116"/>
        <v>0</v>
      </c>
      <c r="OS31" s="35"/>
      <c r="OT31" s="35"/>
      <c r="OU31" s="43"/>
    </row>
    <row r="32" spans="1:411" ht="24" customHeight="1" x14ac:dyDescent="0.2">
      <c r="A32" s="282">
        <v>29</v>
      </c>
      <c r="B32" s="269"/>
      <c r="C32" s="270"/>
      <c r="D32" s="271"/>
      <c r="E32" s="263"/>
      <c r="F32" s="264"/>
      <c r="G32" s="265"/>
      <c r="H32" s="266"/>
      <c r="I32" s="267">
        <f t="shared" si="41"/>
        <v>0</v>
      </c>
      <c r="J32" s="260">
        <f>(IF(OR($B32=0,$C32=0,$D32=0,$E$2&gt;$OE$1),0,IF(OR($E32=0,$G32=0,$H32=0),0,MIN((VLOOKUP($D32,SALERYCODE,3,0))*(IF($D32=6,$H32,$G32))*((MIN((VLOOKUP($D32,SALERYCODE,5,0)),(IF($D32=6,$G32,$H32))))),MIN((VLOOKUP($D32,SALERYCODE,3,0)),($E32+$F32))*(IF($D32=6,$H32,((MIN((VLOOKUP($D32,SALERYCODE,5,0)),$H32)))))))))/IF(AND($D32=2,'ראשי-פרטים כלליים וריכוז הוצאות'!$D$68&lt;&gt;4),1.2,1)</f>
        <v>0</v>
      </c>
      <c r="K32" s="263"/>
      <c r="L32" s="264"/>
      <c r="M32" s="265"/>
      <c r="N32" s="266"/>
      <c r="O32" s="267">
        <f t="shared" si="42"/>
        <v>0</v>
      </c>
      <c r="P32" s="260">
        <f>+(IF(OR($B32=0,$C32=0,$D32=0,$K$2&gt;$OE$1),0,IF(OR($K32=0,$M32=0,$N32=0),0,MIN((VLOOKUP($D32,SALERYCODE,3,0))*(IF($D32=6,$N32,$M32))*((MIN((VLOOKUP($D32,SALERYCODE,5,0)),(IF($D32=6,$M32,$N32))))),MIN((VLOOKUP($D32,SALERYCODE,3,0)),($K32+$L32))*(IF($D32=6,$N32,((MIN((VLOOKUP($D32,SALERYCODE,5,0)),$N32)))))))))/IF(AND($D32=2,'ראשי-פרטים כלליים וריכוז הוצאות'!$D$68&lt;&gt;4),1.2,1)</f>
        <v>0</v>
      </c>
      <c r="Q32" s="263"/>
      <c r="R32" s="264"/>
      <c r="S32" s="265"/>
      <c r="T32" s="266"/>
      <c r="U32" s="267">
        <f t="shared" si="43"/>
        <v>0</v>
      </c>
      <c r="V32" s="260">
        <f>+(IF(OR($B32=0,$C32=0,$D32=0,$Q$2&gt;$OE$1),0,IF(OR(Q32=0,S32=0,T32=0),0,MIN((VLOOKUP($D32,SALERYCODE,3,0))*(IF($D32=6,T32,S32))*((MIN((VLOOKUP($D32,SALERYCODE,5,0)),(IF($D32=6,S32,T32))))),MIN((VLOOKUP($D32,SALERYCODE,3,0)),(Q32+R32))*(IF($D32=6,T32,((MIN((VLOOKUP($D32,SALERYCODE,5,0)),T32)))))))))/IF(AND($D32=2,'ראשי-פרטים כלליים וריכוז הוצאות'!$D$68&lt;&gt;4),1.2,1)</f>
        <v>0</v>
      </c>
      <c r="W32" s="263"/>
      <c r="X32" s="264"/>
      <c r="Y32" s="265"/>
      <c r="Z32" s="266"/>
      <c r="AA32" s="267">
        <f t="shared" si="44"/>
        <v>0</v>
      </c>
      <c r="AB32" s="260">
        <f>+(IF(OR($B32=0,$C32=0,$D32=0,$W$2&gt;$OE$1),0,IF(OR(W32=0,Y32=0,Z32=0),0,MIN((VLOOKUP($D32,SALERYCODE,3,0))*(IF($D32=6,Z32,Y32))*((MIN((VLOOKUP($D32,SALERYCODE,5,0)),(IF($D32=6,Y32,Z32))))),MIN((VLOOKUP($D32,SALERYCODE,3,0)),(W32+X32))*(IF($D32=6,Z32,((MIN((VLOOKUP($D32,SALERYCODE,5,0)),Z32)))))))))/IF(AND($D32=2,'ראשי-פרטים כלליים וריכוז הוצאות'!$D$68&lt;&gt;4),1.2,1)</f>
        <v>0</v>
      </c>
      <c r="AC32" s="263"/>
      <c r="AD32" s="264"/>
      <c r="AE32" s="265"/>
      <c r="AF32" s="266"/>
      <c r="AG32" s="267">
        <f t="shared" si="45"/>
        <v>0</v>
      </c>
      <c r="AH32" s="260">
        <f>+(IF(OR($B32=0,$C32=0,$D32=0,$AC$2&gt;$OE$1),0,IF(OR(AC32=0,AE32=0,AF32=0),0,MIN((VLOOKUP($D32,SALERYCODE,3,0))*(IF($D32=6,AF32,AE32))*((MIN((VLOOKUP($D32,SALERYCODE,5,0)),(IF($D32=6,AE32,AF32))))),MIN((VLOOKUP($D32,SALERYCODE,3,0)),(AC32+AD32))*(IF($D32=6,AF32,((MIN((VLOOKUP($D32,SALERYCODE,5,0)),AF32)))))))))/IF(AND($D32=2,'ראשי-פרטים כלליים וריכוז הוצאות'!$D$68&lt;&gt;4),1.2,1)</f>
        <v>0</v>
      </c>
      <c r="AI32" s="263"/>
      <c r="AJ32" s="264"/>
      <c r="AK32" s="265"/>
      <c r="AL32" s="266"/>
      <c r="AM32" s="267">
        <f t="shared" si="46"/>
        <v>0</v>
      </c>
      <c r="AN32" s="260">
        <f>+(IF(OR($B32=0,$C32=0,$D32=0,$AI$2&gt;$OE$1),0,IF(OR(AI32=0,AK32=0,AL32=0),0,MIN((VLOOKUP($D32,SALERYCODE,3,0))*(IF($D32=6,AL32,AK32))*((MIN((VLOOKUP($D32,SALERYCODE,5,0)),(IF($D32=6,AK32,AL32))))),MIN((VLOOKUP($D32,SALERYCODE,3,0)),(AI32+AJ32))*(IF($D32=6,AL32,((MIN((VLOOKUP($D32,SALERYCODE,5,0)),AL32)))))))))/IF(AND($D32=2,'ראשי-פרטים כלליים וריכוז הוצאות'!$D$68&lt;&gt;4),1.2,1)</f>
        <v>0</v>
      </c>
      <c r="AO32" s="263"/>
      <c r="AP32" s="264"/>
      <c r="AQ32" s="265"/>
      <c r="AR32" s="266"/>
      <c r="AS32" s="267">
        <f t="shared" si="47"/>
        <v>0</v>
      </c>
      <c r="AT32" s="260">
        <f>+(IF(OR($B32=0,$C32=0,$D32=0,$AO$2&gt;$OE$1),0,IF(OR(AO32=0,AQ32=0,AR32=0),0,MIN((VLOOKUP($D32,SALERYCODE,3,0))*(IF($D32=6,AR32,AQ32))*((MIN((VLOOKUP($D32,SALERYCODE,5,0)),(IF($D32=6,AQ32,AR32))))),MIN((VLOOKUP($D32,SALERYCODE,3,0)),(AO32+AP32))*(IF($D32=6,AR32,((MIN((VLOOKUP($D32,SALERYCODE,5,0)),AR32)))))))))/IF(AND($D32=2,'ראשי-פרטים כלליים וריכוז הוצאות'!$D$68&lt;&gt;4),1.2,1)</f>
        <v>0</v>
      </c>
      <c r="AU32" s="263"/>
      <c r="AV32" s="264"/>
      <c r="AW32" s="265"/>
      <c r="AX32" s="266"/>
      <c r="AY32" s="267">
        <f t="shared" si="48"/>
        <v>0</v>
      </c>
      <c r="AZ32" s="260">
        <f>+(IF(OR($B32=0,$C32=0,$D32=0,$AU$2&gt;$OE$1),0,IF(OR(AU32=0,AW32=0,AX32=0),0,MIN((VLOOKUP($D32,SALERYCODE,3,0))*(IF($D32=6,AX32,AW32))*((MIN((VLOOKUP($D32,SALERYCODE,5,0)),(IF($D32=6,AW32,AX32))))),MIN((VLOOKUP($D32,SALERYCODE,3,0)),(AU32+AV32))*(IF($D32=6,AX32,((MIN((VLOOKUP($D32,SALERYCODE,5,0)),AX32)))))))))/IF(AND($D32=2,'ראשי-פרטים כלליים וריכוז הוצאות'!$D$68&lt;&gt;4),1.2,1)</f>
        <v>0</v>
      </c>
      <c r="BA32" s="263"/>
      <c r="BB32" s="264"/>
      <c r="BC32" s="265"/>
      <c r="BD32" s="266"/>
      <c r="BE32" s="267">
        <f t="shared" si="49"/>
        <v>0</v>
      </c>
      <c r="BF32" s="260">
        <f>+(IF(OR($B32=0,$C32=0,$D32=0,$BA$2&gt;$OE$1),0,IF(OR(BA32=0,BC32=0,BD32=0),0,MIN((VLOOKUP($D32,SALERYCODE,3,0))*(IF($D32=6,BD32,BC32))*((MIN((VLOOKUP($D32,SALERYCODE,5,0)),(IF($D32=6,BC32,BD32))))),MIN((VLOOKUP($D32,SALERYCODE,3,0)),(BA32+BB32))*(IF($D32=6,BD32,((MIN((VLOOKUP($D32,SALERYCODE,5,0)),BD32)))))))))/IF(AND($D32=2,'ראשי-פרטים כלליים וריכוז הוצאות'!$D$68&lt;&gt;4),1.2,1)</f>
        <v>0</v>
      </c>
      <c r="BG32" s="263"/>
      <c r="BH32" s="264"/>
      <c r="BI32" s="265"/>
      <c r="BJ32" s="266"/>
      <c r="BK32" s="267">
        <f t="shared" si="50"/>
        <v>0</v>
      </c>
      <c r="BL32" s="260">
        <f>+(IF(OR($B32=0,$C32=0,$D32=0,$BG$2&gt;$OE$1),0,IF(OR(BG32=0,BI32=0,BJ32=0),0,MIN((VLOOKUP($D32,SALERYCODE,3,0))*(IF($D32=6,BJ32,BI32))*((MIN((VLOOKUP($D32,SALERYCODE,5,0)),(IF($D32=6,BI32,BJ32))))),MIN((VLOOKUP($D32,SALERYCODE,3,0)),(BG32+BH32))*(IF($D32=6,BJ32,((MIN((VLOOKUP($D32,SALERYCODE,5,0)),BJ32)))))))))/IF(AND($D32=2,'ראשי-פרטים כלליים וריכוז הוצאות'!$D$68&lt;&gt;4),1.2,1)</f>
        <v>0</v>
      </c>
      <c r="BM32" s="263"/>
      <c r="BN32" s="264"/>
      <c r="BO32" s="265"/>
      <c r="BP32" s="266"/>
      <c r="BQ32" s="267">
        <f t="shared" si="51"/>
        <v>0</v>
      </c>
      <c r="BR32" s="260">
        <f>+(IF(OR($B32=0,$C32=0,$D32=0,$BM$2&gt;$OE$1),0,IF(OR(BM32=0,BO32=0,BP32=0),0,MIN((VLOOKUP($D32,SALERYCODE,3,0))*(IF($D32=6,BP32,BO32))*((MIN((VLOOKUP($D32,SALERYCODE,5,0)),(IF($D32=6,BO32,BP32))))),MIN((VLOOKUP($D32,SALERYCODE,3,0)),(BM32+BN32))*(IF($D32=6,BP32,((MIN((VLOOKUP($D32,SALERYCODE,5,0)),BP32)))))))))/IF(AND($D32=2,'ראשי-פרטים כלליים וריכוז הוצאות'!$D$68&lt;&gt;4),1.2,1)</f>
        <v>0</v>
      </c>
      <c r="BS32" s="263"/>
      <c r="BT32" s="264"/>
      <c r="BU32" s="265"/>
      <c r="BV32" s="266"/>
      <c r="BW32" s="267">
        <f t="shared" si="52"/>
        <v>0</v>
      </c>
      <c r="BX32" s="260">
        <f>+(IF(OR($B32=0,$C32=0,$D32=0,$BS$2&gt;$OE$1),0,IF(OR(BS32=0,BU32=0,BV32=0),0,MIN((VLOOKUP($D32,SALERYCODE,3,0))*(IF($D32=6,BV32,BU32))*((MIN((VLOOKUP($D32,SALERYCODE,5,0)),(IF($D32=6,BU32,BV32))))),MIN((VLOOKUP($D32,SALERYCODE,3,0)),(BS32+BT32))*(IF($D32=6,BV32,((MIN((VLOOKUP($D32,SALERYCODE,5,0)),BV32)))))))))/IF(AND($D32=2,'ראשי-פרטים כלליים וריכוז הוצאות'!$D$68&lt;&gt;4),1.2,1)</f>
        <v>0</v>
      </c>
      <c r="BY32" s="263"/>
      <c r="BZ32" s="264"/>
      <c r="CA32" s="265"/>
      <c r="CB32" s="266"/>
      <c r="CC32" s="267">
        <f t="shared" si="53"/>
        <v>0</v>
      </c>
      <c r="CD32" s="260">
        <f>+(IF(OR($B32=0,$C32=0,$D32=0,$BY$2&gt;$OE$1),0,IF(OR(BY32=0,CA32=0,CB32=0),0,MIN((VLOOKUP($D32,SALERYCODE,3,0))*(IF($D32=6,CB32,CA32))*((MIN((VLOOKUP($D32,SALERYCODE,5,0)),(IF($D32=6,CA32,CB32))))),MIN((VLOOKUP($D32,SALERYCODE,3,0)),(BY32+BZ32))*(IF($D32=6,CB32,((MIN((VLOOKUP($D32,SALERYCODE,5,0)),CB32)))))))))/IF(AND($D32=2,'ראשי-פרטים כלליים וריכוז הוצאות'!$D$68&lt;&gt;4),1.2,1)</f>
        <v>0</v>
      </c>
      <c r="CE32" s="263"/>
      <c r="CF32" s="264"/>
      <c r="CG32" s="265"/>
      <c r="CH32" s="266"/>
      <c r="CI32" s="267">
        <f t="shared" si="54"/>
        <v>0</v>
      </c>
      <c r="CJ32" s="260">
        <f>+(IF(OR($B32=0,$C32=0,$D32=0,$CE$2&gt;$OE$1),0,IF(OR(CE32=0,CG32=0,CH32=0),0,MIN((VLOOKUP($D32,SALERYCODE,3,0))*(IF($D32=6,CH32,CG32))*((MIN((VLOOKUP($D32,SALERYCODE,5,0)),(IF($D32=6,CG32,CH32))))),MIN((VLOOKUP($D32,SALERYCODE,3,0)),(CE32+CF32))*(IF($D32=6,CH32,((MIN((VLOOKUP($D32,SALERYCODE,5,0)),CH32)))))))))/IF(AND($D32=2,'ראשי-פרטים כלליים וריכוז הוצאות'!$D$68&lt;&gt;4),1.2,1)</f>
        <v>0</v>
      </c>
      <c r="CK32" s="263"/>
      <c r="CL32" s="264"/>
      <c r="CM32" s="265"/>
      <c r="CN32" s="266"/>
      <c r="CO32" s="267">
        <f t="shared" si="55"/>
        <v>0</v>
      </c>
      <c r="CP32" s="260">
        <f>+(IF(OR($B32=0,$C32=0,$D32=0,$CK$2&gt;$OE$1),0,IF(OR(CK32=0,CM32=0,CN32=0),0,MIN((VLOOKUP($D32,SALERYCODE,3,0))*(IF($D32=6,CN32,CM32))*((MIN((VLOOKUP($D32,SALERYCODE,5,0)),(IF($D32=6,CM32,CN32))))),MIN((VLOOKUP($D32,SALERYCODE,3,0)),(CK32+CL32))*(IF($D32=6,CN32,((MIN((VLOOKUP($D32,SALERYCODE,5,0)),CN32)))))))))/IF(AND($D32=2,'ראשי-פרטים כלליים וריכוז הוצאות'!$D$68&lt;&gt;4),1.2,1)</f>
        <v>0</v>
      </c>
      <c r="CQ32" s="263"/>
      <c r="CR32" s="264"/>
      <c r="CS32" s="265"/>
      <c r="CT32" s="266"/>
      <c r="CU32" s="267">
        <f t="shared" si="56"/>
        <v>0</v>
      </c>
      <c r="CV32" s="260">
        <f>+(IF(OR($B32=0,$C32=0,$D32=0,$CQ$2&gt;$OE$1),0,IF(OR(CQ32=0,CS32=0,CT32=0),0,MIN((VLOOKUP($D32,SALERYCODE,3,0))*(IF($D32=6,CT32,CS32))*((MIN((VLOOKUP($D32,SALERYCODE,5,0)),(IF($D32=6,CS32,CT32))))),MIN((VLOOKUP($D32,SALERYCODE,3,0)),(CQ32+CR32))*(IF($D32=6,CT32,((MIN((VLOOKUP($D32,SALERYCODE,5,0)),CT32)))))))))/IF(AND($D32=2,'ראשי-פרטים כלליים וריכוז הוצאות'!$D$68&lt;&gt;4),1.2,1)</f>
        <v>0</v>
      </c>
      <c r="CW32" s="263"/>
      <c r="CX32" s="264"/>
      <c r="CY32" s="265"/>
      <c r="CZ32" s="266"/>
      <c r="DA32" s="267">
        <f t="shared" si="57"/>
        <v>0</v>
      </c>
      <c r="DB32" s="260">
        <f>+(IF(OR($B32=0,$C32=0,$D32=0,$CW$2&gt;$OE$1),0,IF(OR(CW32=0,CY32=0,CZ32=0),0,MIN((VLOOKUP($D32,SALERYCODE,3,0))*(IF($D32=6,CZ32,CY32))*((MIN((VLOOKUP($D32,SALERYCODE,5,0)),(IF($D32=6,CY32,CZ32))))),MIN((VLOOKUP($D32,SALERYCODE,3,0)),(CW32+CX32))*(IF($D32=6,CZ32,((MIN((VLOOKUP($D32,SALERYCODE,5,0)),CZ32)))))))))/IF(AND($D32=2,'ראשי-פרטים כלליים וריכוז הוצאות'!$D$68&lt;&gt;4),1.2,1)</f>
        <v>0</v>
      </c>
      <c r="DC32" s="263"/>
      <c r="DD32" s="264"/>
      <c r="DE32" s="265"/>
      <c r="DF32" s="266"/>
      <c r="DG32" s="267">
        <f t="shared" si="58"/>
        <v>0</v>
      </c>
      <c r="DH32" s="260">
        <f>+(IF(OR($B32=0,$C32=0,$D32=0,$DC$2&gt;$OE$1),0,IF(OR(DC32=0,DE32=0,DF32=0),0,MIN((VLOOKUP($D32,SALERYCODE,3,0))*(IF($D32=6,DF32,DE32))*((MIN((VLOOKUP($D32,SALERYCODE,5,0)),(IF($D32=6,DE32,DF32))))),MIN((VLOOKUP($D32,SALERYCODE,3,0)),(DC32+DD32))*(IF($D32=6,DF32,((MIN((VLOOKUP($D32,SALERYCODE,5,0)),DF32)))))))))/IF(AND($D32=2,'ראשי-פרטים כלליים וריכוז הוצאות'!$D$68&lt;&gt;4),1.2,1)</f>
        <v>0</v>
      </c>
      <c r="DI32" s="263"/>
      <c r="DJ32" s="264"/>
      <c r="DK32" s="265"/>
      <c r="DL32" s="266"/>
      <c r="DM32" s="267">
        <f t="shared" si="59"/>
        <v>0</v>
      </c>
      <c r="DN32" s="260">
        <f>+(IF(OR($B32=0,$C32=0,$D32=0,$DC$2&gt;$OE$1),0,IF(OR(DI32=0,DK32=0,DL32=0),0,MIN((VLOOKUP($D32,SALERYCODE,3,0))*(IF($D32=6,DL32,DK32))*((MIN((VLOOKUP($D32,SALERYCODE,5,0)),(IF($D32=6,DK32,DL32))))),MIN((VLOOKUP($D32,SALERYCODE,3,0)),(DI32+DJ32))*(IF($D32=6,DL32,((MIN((VLOOKUP($D32,SALERYCODE,5,0)),DL32)))))))))/IF(AND($D32=2,'ראשי-פרטים כלליים וריכוז הוצאות'!$D$68&lt;&gt;4),1.2,1)</f>
        <v>0</v>
      </c>
      <c r="DO32" s="263"/>
      <c r="DP32" s="264"/>
      <c r="DQ32" s="265"/>
      <c r="DR32" s="266"/>
      <c r="DS32" s="267">
        <f t="shared" si="60"/>
        <v>0</v>
      </c>
      <c r="DT32" s="260">
        <f>+(IF(OR($B32=0,$C32=0,$D32=0,$DC$2&gt;$OE$1),0,IF(OR(DO32=0,DQ32=0,DR32=0),0,MIN((VLOOKUP($D32,SALERYCODE,3,0))*(IF($D32=6,DR32,DQ32))*((MIN((VLOOKUP($D32,SALERYCODE,5,0)),(IF($D32=6,DQ32,DR32))))),MIN((VLOOKUP($D32,SALERYCODE,3,0)),(DO32+DP32))*(IF($D32=6,DR32,((MIN((VLOOKUP($D32,SALERYCODE,5,0)),DR32)))))))))/IF(AND($D32=2,'ראשי-פרטים כלליים וריכוז הוצאות'!$D$68&lt;&gt;4),1.2,1)</f>
        <v>0</v>
      </c>
      <c r="DU32" s="263"/>
      <c r="DV32" s="264"/>
      <c r="DW32" s="265"/>
      <c r="DX32" s="266"/>
      <c r="DY32" s="267">
        <f t="shared" si="61"/>
        <v>0</v>
      </c>
      <c r="DZ32" s="260">
        <f>+(IF(OR($B32=0,$C32=0,$D32=0,$DC$2&gt;$OE$1),0,IF(OR(DU32=0,DW32=0,DX32=0),0,MIN((VLOOKUP($D32,SALERYCODE,3,0))*(IF($D32=6,DX32,DW32))*((MIN((VLOOKUP($D32,SALERYCODE,5,0)),(IF($D32=6,DW32,DX32))))),MIN((VLOOKUP($D32,SALERYCODE,3,0)),(DU32+DV32))*(IF($D32=6,DX32,((MIN((VLOOKUP($D32,SALERYCODE,5,0)),DX32)))))))))/IF(AND($D32=2,'ראשי-פרטים כלליים וריכוז הוצאות'!$D$68&lt;&gt;4),1.2,1)</f>
        <v>0</v>
      </c>
      <c r="EA32" s="263"/>
      <c r="EB32" s="264"/>
      <c r="EC32" s="265"/>
      <c r="ED32" s="266"/>
      <c r="EE32" s="267">
        <f t="shared" si="62"/>
        <v>0</v>
      </c>
      <c r="EF32" s="260">
        <f>+(IF(OR($B32=0,$C32=0,$D32=0,$DC$2&gt;$OE$1),0,IF(OR(EA32=0,EC32=0,ED32=0),0,MIN((VLOOKUP($D32,SALERYCODE,3,0))*(IF($D32=6,ED32,EC32))*((MIN((VLOOKUP($D32,SALERYCODE,5,0)),(IF($D32=6,EC32,ED32))))),MIN((VLOOKUP($D32,SALERYCODE,3,0)),(EA32+EB32))*(IF($D32=6,ED32,((MIN((VLOOKUP($D32,SALERYCODE,5,0)),ED32)))))))))/IF(AND($D32=2,'ראשי-פרטים כלליים וריכוז הוצאות'!$D$68&lt;&gt;4),1.2,1)</f>
        <v>0</v>
      </c>
      <c r="EG32" s="263"/>
      <c r="EH32" s="264"/>
      <c r="EI32" s="265"/>
      <c r="EJ32" s="266"/>
      <c r="EK32" s="267">
        <f t="shared" si="63"/>
        <v>0</v>
      </c>
      <c r="EL32" s="260">
        <f>+(IF(OR($B32=0,$C32=0,$D32=0,$DC$2&gt;$OE$1),0,IF(OR(EG32=0,EI32=0,EJ32=0),0,MIN((VLOOKUP($D32,SALERYCODE,3,0))*(IF($D32=6,EJ32,EI32))*((MIN((VLOOKUP($D32,SALERYCODE,5,0)),(IF($D32=6,EI32,EJ32))))),MIN((VLOOKUP($D32,SALERYCODE,3,0)),(EG32+EH32))*(IF($D32=6,EJ32,((MIN((VLOOKUP($D32,SALERYCODE,5,0)),EJ32)))))))))/IF(AND($D32=2,'ראשי-פרטים כלליים וריכוז הוצאות'!$D$68&lt;&gt;4),1.2,1)</f>
        <v>0</v>
      </c>
      <c r="EM32" s="263"/>
      <c r="EN32" s="264"/>
      <c r="EO32" s="265"/>
      <c r="EP32" s="266"/>
      <c r="EQ32" s="267">
        <f t="shared" si="64"/>
        <v>0</v>
      </c>
      <c r="ER32" s="260">
        <f>+(IF(OR($B32=0,$C32=0,$D32=0,$DC$2&gt;$OE$1),0,IF(OR(EM32=0,EO32=0,EP32=0),0,MIN((VLOOKUP($D32,SALERYCODE,3,0))*(IF($D32=6,EP32,EO32))*((MIN((VLOOKUP($D32,SALERYCODE,5,0)),(IF($D32=6,EO32,EP32))))),MIN((VLOOKUP($D32,SALERYCODE,3,0)),(EM32+EN32))*(IF($D32=6,EP32,((MIN((VLOOKUP($D32,SALERYCODE,5,0)),EP32)))))))))/IF(AND($D32=2,'ראשי-פרטים כלליים וריכוז הוצאות'!$D$68&lt;&gt;4),1.2,1)</f>
        <v>0</v>
      </c>
      <c r="ES32" s="263"/>
      <c r="ET32" s="264"/>
      <c r="EU32" s="265"/>
      <c r="EV32" s="266"/>
      <c r="EW32" s="267">
        <f t="shared" si="65"/>
        <v>0</v>
      </c>
      <c r="EX32" s="260">
        <f>+(IF(OR($B32=0,$C32=0,$D32=0,$DC$2&gt;$OE$1),0,IF(OR(ES32=0,EU32=0,EV32=0),0,MIN((VLOOKUP($D32,SALERYCODE,3,0))*(IF($D32=6,EV32,EU32))*((MIN((VLOOKUP($D32,SALERYCODE,5,0)),(IF($D32=6,EU32,EV32))))),MIN((VLOOKUP($D32,SALERYCODE,3,0)),(ES32+ET32))*(IF($D32=6,EV32,((MIN((VLOOKUP($D32,SALERYCODE,5,0)),EV32)))))))))/IF(AND($D32=2,'ראשי-פרטים כלליים וריכוז הוצאות'!$D$68&lt;&gt;4),1.2,1)</f>
        <v>0</v>
      </c>
      <c r="EY32" s="263"/>
      <c r="EZ32" s="264"/>
      <c r="FA32" s="265"/>
      <c r="FB32" s="266"/>
      <c r="FC32" s="267">
        <f t="shared" si="66"/>
        <v>0</v>
      </c>
      <c r="FD32" s="260">
        <f>+(IF(OR($B32=0,$C32=0,$D32=0,$DC$2&gt;$OE$1),0,IF(OR(EY32=0,FA32=0,FB32=0),0,MIN((VLOOKUP($D32,SALERYCODE,3,0))*(IF($D32=6,FB32,FA32))*((MIN((VLOOKUP($D32,SALERYCODE,5,0)),(IF($D32=6,FA32,FB32))))),MIN((VLOOKUP($D32,SALERYCODE,3,0)),(EY32+EZ32))*(IF($D32=6,FB32,((MIN((VLOOKUP($D32,SALERYCODE,5,0)),FB32)))))))))/IF(AND($D32=2,'ראשי-פרטים כלליים וריכוז הוצאות'!$D$68&lt;&gt;4),1.2,1)</f>
        <v>0</v>
      </c>
      <c r="FE32" s="263"/>
      <c r="FF32" s="264"/>
      <c r="FG32" s="265"/>
      <c r="FH32" s="266"/>
      <c r="FI32" s="267">
        <f t="shared" si="67"/>
        <v>0</v>
      </c>
      <c r="FJ32" s="260">
        <f>+(IF(OR($B32=0,$C32=0,$D32=0,$DC$2&gt;$OE$1),0,IF(OR(FE32=0,FG32=0,FH32=0),0,MIN((VLOOKUP($D32,SALERYCODE,3,0))*(IF($D32=6,FH32,FG32))*((MIN((VLOOKUP($D32,SALERYCODE,5,0)),(IF($D32=6,FG32,FH32))))),MIN((VLOOKUP($D32,SALERYCODE,3,0)),(FE32+FF32))*(IF($D32=6,FH32,((MIN((VLOOKUP($D32,SALERYCODE,5,0)),FH32)))))))))/IF(AND($D32=2,'ראשי-פרטים כלליים וריכוז הוצאות'!$D$68&lt;&gt;4),1.2,1)</f>
        <v>0</v>
      </c>
      <c r="FK32" s="263"/>
      <c r="FL32" s="264"/>
      <c r="FM32" s="265"/>
      <c r="FN32" s="266"/>
      <c r="FO32" s="267">
        <f t="shared" si="68"/>
        <v>0</v>
      </c>
      <c r="FP32" s="260">
        <f>+(IF(OR($B32=0,$C32=0,$D32=0,$DC$2&gt;$OE$1),0,IF(OR(FK32=0,FM32=0,FN32=0),0,MIN((VLOOKUP($D32,SALERYCODE,3,0))*(IF($D32=6,FN32,FM32))*((MIN((VLOOKUP($D32,SALERYCODE,5,0)),(IF($D32=6,FM32,FN32))))),MIN((VLOOKUP($D32,SALERYCODE,3,0)),(FK32+FL32))*(IF($D32=6,FN32,((MIN((VLOOKUP($D32,SALERYCODE,5,0)),FN32)))))))))/IF(AND($D32=2,'ראשי-פרטים כלליים וריכוז הוצאות'!$D$68&lt;&gt;4),1.2,1)</f>
        <v>0</v>
      </c>
      <c r="FQ32" s="263"/>
      <c r="FR32" s="264"/>
      <c r="FS32" s="265"/>
      <c r="FT32" s="266"/>
      <c r="FU32" s="267">
        <f t="shared" si="69"/>
        <v>0</v>
      </c>
      <c r="FV32" s="260">
        <f>+(IF(OR($B32=0,$C32=0,$D32=0,$DC$2&gt;$OE$1),0,IF(OR(FQ32=0,FS32=0,FT32=0),0,MIN((VLOOKUP($D32,SALERYCODE,3,0))*(IF($D32=6,FT32,FS32))*((MIN((VLOOKUP($D32,SALERYCODE,5,0)),(IF($D32=6,FS32,FT32))))),MIN((VLOOKUP($D32,SALERYCODE,3,0)),(FQ32+FR32))*(IF($D32=6,FT32,((MIN((VLOOKUP($D32,SALERYCODE,5,0)),FT32)))))))))/IF(AND($D32=2,'ראשי-פרטים כלליים וריכוז הוצאות'!$D$68&lt;&gt;4),1.2,1)</f>
        <v>0</v>
      </c>
      <c r="FW32" s="263"/>
      <c r="FX32" s="264"/>
      <c r="FY32" s="265"/>
      <c r="FZ32" s="266"/>
      <c r="GA32" s="267">
        <f t="shared" si="70"/>
        <v>0</v>
      </c>
      <c r="GB32" s="260">
        <f>+(IF(OR($B32=0,$C32=0,$D32=0,$DC$2&gt;$OE$1),0,IF(OR(FW32=0,FY32=0,FZ32=0),0,MIN((VLOOKUP($D32,SALERYCODE,3,0))*(IF($D32=6,FZ32,FY32))*((MIN((VLOOKUP($D32,SALERYCODE,5,0)),(IF($D32=6,FY32,FZ32))))),MIN((VLOOKUP($D32,SALERYCODE,3,0)),(FW32+FX32))*(IF($D32=6,FZ32,((MIN((VLOOKUP($D32,SALERYCODE,5,0)),FZ32)))))))))/IF(AND($D32=2,'ראשי-פרטים כלליים וריכוז הוצאות'!$D$68&lt;&gt;4),1.2,1)</f>
        <v>0</v>
      </c>
      <c r="GC32" s="263"/>
      <c r="GD32" s="264"/>
      <c r="GE32" s="265"/>
      <c r="GF32" s="266"/>
      <c r="GG32" s="267">
        <f t="shared" si="71"/>
        <v>0</v>
      </c>
      <c r="GH32" s="260">
        <f>+(IF(OR($B32=0,$C32=0,$D32=0,$DC$2&gt;$OE$1),0,IF(OR(GC32=0,GE32=0,GF32=0),0,MIN((VLOOKUP($D32,SALERYCODE,3,0))*(IF($D32=6,GF32,GE32))*((MIN((VLOOKUP($D32,SALERYCODE,5,0)),(IF($D32=6,GE32,GF32))))),MIN((VLOOKUP($D32,SALERYCODE,3,0)),(GC32+GD32))*(IF($D32=6,GF32,((MIN((VLOOKUP($D32,SALERYCODE,5,0)),GF32)))))))))/IF(AND($D32=2,'ראשי-פרטים כלליים וריכוז הוצאות'!$D$68&lt;&gt;4),1.2,1)</f>
        <v>0</v>
      </c>
      <c r="GI32" s="263"/>
      <c r="GJ32" s="264"/>
      <c r="GK32" s="265"/>
      <c r="GL32" s="266"/>
      <c r="GM32" s="267">
        <f t="shared" si="72"/>
        <v>0</v>
      </c>
      <c r="GN32" s="260">
        <f>+(IF(OR($B32=0,$C32=0,$D32=0,$DC$2&gt;$OE$1),0,IF(OR(GI32=0,GK32=0,GL32=0),0,MIN((VLOOKUP($D32,SALERYCODE,3,0))*(IF($D32=6,GL32,GK32))*((MIN((VLOOKUP($D32,SALERYCODE,5,0)),(IF($D32=6,GK32,GL32))))),MIN((VLOOKUP($D32,SALERYCODE,3,0)),(GI32+GJ32))*(IF($D32=6,GL32,((MIN((VLOOKUP($D32,SALERYCODE,5,0)),GL32)))))))))/IF(AND($D32=2,'ראשי-פרטים כלליים וריכוז הוצאות'!$D$68&lt;&gt;4),1.2,1)</f>
        <v>0</v>
      </c>
      <c r="GO32" s="263"/>
      <c r="GP32" s="264"/>
      <c r="GQ32" s="265"/>
      <c r="GR32" s="266"/>
      <c r="GS32" s="267">
        <f t="shared" si="73"/>
        <v>0</v>
      </c>
      <c r="GT32" s="260">
        <f>+(IF(OR($B32=0,$C32=0,$D32=0,$DC$2&gt;$OE$1),0,IF(OR(GO32=0,GQ32=0,GR32=0),0,MIN((VLOOKUP($D32,SALERYCODE,3,0))*(IF($D32=6,GR32,GQ32))*((MIN((VLOOKUP($D32,SALERYCODE,5,0)),(IF($D32=6,GQ32,GR32))))),MIN((VLOOKUP($D32,SALERYCODE,3,0)),(GO32+GP32))*(IF($D32=6,GR32,((MIN((VLOOKUP($D32,SALERYCODE,5,0)),GR32)))))))))/IF(AND($D32=2,'ראשי-פרטים כלליים וריכוז הוצאות'!$D$68&lt;&gt;4),1.2,1)</f>
        <v>0</v>
      </c>
      <c r="GU32" s="263"/>
      <c r="GV32" s="264"/>
      <c r="GW32" s="265"/>
      <c r="GX32" s="266"/>
      <c r="GY32" s="267">
        <f t="shared" si="74"/>
        <v>0</v>
      </c>
      <c r="GZ32" s="260">
        <f>+(IF(OR($B32=0,$C32=0,$D32=0,$DC$2&gt;$OE$1),0,IF(OR(GU32=0,GW32=0,GX32=0),0,MIN((VLOOKUP($D32,SALERYCODE,3,0))*(IF($D32=6,GX32,GW32))*((MIN((VLOOKUP($D32,SALERYCODE,5,0)),(IF($D32=6,GW32,GX32))))),MIN((VLOOKUP($D32,SALERYCODE,3,0)),(GU32+GV32))*(IF($D32=6,GX32,((MIN((VLOOKUP($D32,SALERYCODE,5,0)),GX32)))))))))/IF(AND($D32=2,'ראשי-פרטים כלליים וריכוז הוצאות'!$D$68&lt;&gt;4),1.2,1)</f>
        <v>0</v>
      </c>
      <c r="HA32" s="263"/>
      <c r="HB32" s="264"/>
      <c r="HC32" s="265"/>
      <c r="HD32" s="266"/>
      <c r="HE32" s="267">
        <f t="shared" si="75"/>
        <v>0</v>
      </c>
      <c r="HF32" s="260">
        <f>+(IF(OR($B32=0,$C32=0,$D32=0,$DC$2&gt;$OE$1),0,IF(OR(HA32=0,HC32=0,HD32=0),0,MIN((VLOOKUP($D32,SALERYCODE,3,0))*(IF($D32=6,HD32,HC32))*((MIN((VLOOKUP($D32,SALERYCODE,5,0)),(IF($D32=6,HC32,HD32))))),MIN((VLOOKUP($D32,SALERYCODE,3,0)),(HA32+HB32))*(IF($D32=6,HD32,((MIN((VLOOKUP($D32,SALERYCODE,5,0)),HD32)))))))))/IF(AND($D32=2,'ראשי-פרטים כלליים וריכוז הוצאות'!$D$68&lt;&gt;4),1.2,1)</f>
        <v>0</v>
      </c>
      <c r="HG32" s="263"/>
      <c r="HH32" s="264"/>
      <c r="HI32" s="265"/>
      <c r="HJ32" s="266"/>
      <c r="HK32" s="267">
        <f t="shared" si="76"/>
        <v>0</v>
      </c>
      <c r="HL32" s="260">
        <f>+(IF(OR($B32=0,$C32=0,$D32=0,$DC$2&gt;$OE$1),0,IF(OR(HG32=0,HI32=0,HJ32=0),0,MIN((VLOOKUP($D32,SALERYCODE,3,0))*(IF($D32=6,HJ32,HI32))*((MIN((VLOOKUP($D32,SALERYCODE,5,0)),(IF($D32=6,HI32,HJ32))))),MIN((VLOOKUP($D32,SALERYCODE,3,0)),(HG32+HH32))*(IF($D32=6,HJ32,((MIN((VLOOKUP($D32,SALERYCODE,5,0)),HJ32)))))))))/IF(AND($D32=2,'ראשי-פרטים כלליים וריכוז הוצאות'!$D$68&lt;&gt;4),1.2,1)</f>
        <v>0</v>
      </c>
      <c r="HM32" s="263"/>
      <c r="HN32" s="264"/>
      <c r="HO32" s="265"/>
      <c r="HP32" s="266"/>
      <c r="HQ32" s="267">
        <f t="shared" si="77"/>
        <v>0</v>
      </c>
      <c r="HR32" s="260">
        <f>+(IF(OR($B32=0,$C32=0,$D32=0,$DC$2&gt;$OE$1),0,IF(OR(HM32=0,HO32=0,HP32=0),0,MIN((VLOOKUP($D32,SALERYCODE,3,0))*(IF($D32=6,HP32,HO32))*((MIN((VLOOKUP($D32,SALERYCODE,5,0)),(IF($D32=6,HO32,HP32))))),MIN((VLOOKUP($D32,SALERYCODE,3,0)),(HM32+HN32))*(IF($D32=6,HP32,((MIN((VLOOKUP($D32,SALERYCODE,5,0)),HP32)))))))))/IF(AND($D32=2,'ראשי-פרטים כלליים וריכוז הוצאות'!$D$68&lt;&gt;4),1.2,1)</f>
        <v>0</v>
      </c>
      <c r="HS32" s="263"/>
      <c r="HT32" s="264"/>
      <c r="HU32" s="265"/>
      <c r="HV32" s="266"/>
      <c r="HW32" s="267">
        <f t="shared" si="78"/>
        <v>0</v>
      </c>
      <c r="HX32" s="260">
        <f>+(IF(OR($B32=0,$C32=0,$D32=0,$DC$2&gt;$OE$1),0,IF(OR(HS32=0,HU32=0,HV32=0),0,MIN((VLOOKUP($D32,SALERYCODE,3,0))*(IF($D32=6,HV32,HU32))*((MIN((VLOOKUP($D32,SALERYCODE,5,0)),(IF($D32=6,HU32,HV32))))),MIN((VLOOKUP($D32,SALERYCODE,3,0)),(HS32+HT32))*(IF($D32=6,HV32,((MIN((VLOOKUP($D32,SALERYCODE,5,0)),HV32)))))))))/IF(AND($D32=2,'ראשי-פרטים כלליים וריכוז הוצאות'!$D$68&lt;&gt;4),1.2,1)</f>
        <v>0</v>
      </c>
      <c r="HY32" s="263"/>
      <c r="HZ32" s="264"/>
      <c r="IA32" s="265"/>
      <c r="IB32" s="266"/>
      <c r="IC32" s="267">
        <f t="shared" si="79"/>
        <v>0</v>
      </c>
      <c r="ID32" s="260">
        <f>+(IF(OR($B32=0,$C32=0,$D32=0,$DC$2&gt;$OE$1),0,IF(OR(HY32=0,IA32=0,IB32=0),0,MIN((VLOOKUP($D32,SALERYCODE,3,0))*(IF($D32=6,IB32,IA32))*((MIN((VLOOKUP($D32,SALERYCODE,5,0)),(IF($D32=6,IA32,IB32))))),MIN((VLOOKUP($D32,SALERYCODE,3,0)),(HY32+HZ32))*(IF($D32=6,IB32,((MIN((VLOOKUP($D32,SALERYCODE,5,0)),IB32)))))))))/IF(AND($D32=2,'ראשי-פרטים כלליים וריכוז הוצאות'!$D$68&lt;&gt;4),1.2,1)</f>
        <v>0</v>
      </c>
      <c r="IE32" s="263"/>
      <c r="IF32" s="264"/>
      <c r="IG32" s="265"/>
      <c r="IH32" s="266"/>
      <c r="II32" s="267">
        <f t="shared" si="80"/>
        <v>0</v>
      </c>
      <c r="IJ32" s="260">
        <f>+(IF(OR($B32=0,$C32=0,$D32=0,$DC$2&gt;$OE$1),0,IF(OR(IE32=0,IG32=0,IH32=0),0,MIN((VLOOKUP($D32,SALERYCODE,3,0))*(IF($D32=6,IH32,IG32))*((MIN((VLOOKUP($D32,SALERYCODE,5,0)),(IF($D32=6,IG32,IH32))))),MIN((VLOOKUP($D32,SALERYCODE,3,0)),(IE32+IF32))*(IF($D32=6,IH32,((MIN((VLOOKUP($D32,SALERYCODE,5,0)),IH32)))))))))/IF(AND($D32=2,'ראשי-פרטים כלליים וריכוז הוצאות'!$D$68&lt;&gt;4),1.2,1)</f>
        <v>0</v>
      </c>
      <c r="IK32" s="263"/>
      <c r="IL32" s="264"/>
      <c r="IM32" s="265"/>
      <c r="IN32" s="266"/>
      <c r="IO32" s="267">
        <f t="shared" si="81"/>
        <v>0</v>
      </c>
      <c r="IP32" s="260">
        <f>+(IF(OR($B32=0,$C32=0,$D32=0,$DC$2&gt;$OE$1),0,IF(OR(IK32=0,IM32=0,IN32=0),0,MIN((VLOOKUP($D32,SALERYCODE,3,0))*(IF($D32=6,IN32,IM32))*((MIN((VLOOKUP($D32,SALERYCODE,5,0)),(IF($D32=6,IM32,IN32))))),MIN((VLOOKUP($D32,SALERYCODE,3,0)),(IK32+IL32))*(IF($D32=6,IN32,((MIN((VLOOKUP($D32,SALERYCODE,5,0)),IN32)))))))))/IF(AND($D32=2,'ראשי-פרטים כלליים וריכוז הוצאות'!$D$68&lt;&gt;4),1.2,1)</f>
        <v>0</v>
      </c>
      <c r="IQ32" s="263"/>
      <c r="IR32" s="264"/>
      <c r="IS32" s="265"/>
      <c r="IT32" s="266"/>
      <c r="IU32" s="267">
        <f t="shared" si="82"/>
        <v>0</v>
      </c>
      <c r="IV32" s="260">
        <f>+(IF(OR($B32=0,$C32=0,$D32=0,$DC$2&gt;$OE$1),0,IF(OR(IQ32=0,IS32=0,IT32=0),0,MIN((VLOOKUP($D32,SALERYCODE,3,0))*(IF($D32=6,IT32,IS32))*((MIN((VLOOKUP($D32,SALERYCODE,5,0)),(IF($D32=6,IS32,IT32))))),MIN((VLOOKUP($D32,SALERYCODE,3,0)),(IQ32+IR32))*(IF($D32=6,IT32,((MIN((VLOOKUP($D32,SALERYCODE,5,0)),IT32)))))))))/IF(AND($D32=2,'ראשי-פרטים כלליים וריכוז הוצאות'!$D$68&lt;&gt;4),1.2,1)</f>
        <v>0</v>
      </c>
      <c r="IW32" s="263"/>
      <c r="IX32" s="264"/>
      <c r="IY32" s="265"/>
      <c r="IZ32" s="266"/>
      <c r="JA32" s="267">
        <f t="shared" si="83"/>
        <v>0</v>
      </c>
      <c r="JB32" s="260">
        <f>+(IF(OR($B32=0,$C32=0,$D32=0,$DC$2&gt;$OE$1),0,IF(OR(IW32=0,IY32=0,IZ32=0),0,MIN((VLOOKUP($D32,SALERYCODE,3,0))*(IF($D32=6,IZ32,IY32))*((MIN((VLOOKUP($D32,SALERYCODE,5,0)),(IF($D32=6,IY32,IZ32))))),MIN((VLOOKUP($D32,SALERYCODE,3,0)),(IW32+IX32))*(IF($D32=6,IZ32,((MIN((VLOOKUP($D32,SALERYCODE,5,0)),IZ32)))))))))/IF(AND($D32=2,'ראשי-פרטים כלליים וריכוז הוצאות'!$D$68&lt;&gt;4),1.2,1)</f>
        <v>0</v>
      </c>
      <c r="JC32" s="263"/>
      <c r="JD32" s="264"/>
      <c r="JE32" s="265"/>
      <c r="JF32" s="266"/>
      <c r="JG32" s="267">
        <f t="shared" si="84"/>
        <v>0</v>
      </c>
      <c r="JH32" s="260">
        <f>+(IF(OR($B32=0,$C32=0,$D32=0,$DC$2&gt;$OE$1),0,IF(OR(JC32=0,JE32=0,JF32=0),0,MIN((VLOOKUP($D32,SALERYCODE,3,0))*(IF($D32=6,JF32,JE32))*((MIN((VLOOKUP($D32,SALERYCODE,5,0)),(IF($D32=6,JE32,JF32))))),MIN((VLOOKUP($D32,SALERYCODE,3,0)),(JC32+JD32))*(IF($D32=6,JF32,((MIN((VLOOKUP($D32,SALERYCODE,5,0)),JF32)))))))))/IF(AND($D32=2,'ראשי-פרטים כלליים וריכוז הוצאות'!$D$68&lt;&gt;4),1.2,1)</f>
        <v>0</v>
      </c>
      <c r="JI32" s="263"/>
      <c r="JJ32" s="264"/>
      <c r="JK32" s="265"/>
      <c r="JL32" s="266"/>
      <c r="JM32" s="267">
        <f t="shared" si="85"/>
        <v>0</v>
      </c>
      <c r="JN32" s="260">
        <f>+(IF(OR($B32=0,$C32=0,$D32=0,$DC$2&gt;$OE$1),0,IF(OR(JI32=0,JK32=0,JL32=0),0,MIN((VLOOKUP($D32,SALERYCODE,3,0))*(IF($D32=6,JL32,JK32))*((MIN((VLOOKUP($D32,SALERYCODE,5,0)),(IF($D32=6,JK32,JL32))))),MIN((VLOOKUP($D32,SALERYCODE,3,0)),(JI32+JJ32))*(IF($D32=6,JL32,((MIN((VLOOKUP($D32,SALERYCODE,5,0)),JL32)))))))))/IF(AND($D32=2,'ראשי-פרטים כלליים וריכוז הוצאות'!$D$68&lt;&gt;4),1.2,1)</f>
        <v>0</v>
      </c>
      <c r="JO32" s="263"/>
      <c r="JP32" s="264"/>
      <c r="JQ32" s="265"/>
      <c r="JR32" s="266"/>
      <c r="JS32" s="267">
        <f t="shared" si="86"/>
        <v>0</v>
      </c>
      <c r="JT32" s="260">
        <f>+(IF(OR($B32=0,$C32=0,$D32=0,$DC$2&gt;$OE$1),0,IF(OR(JO32=0,JQ32=0,JR32=0),0,MIN((VLOOKUP($D32,SALERYCODE,3,0))*(IF($D32=6,JR32,JQ32))*((MIN((VLOOKUP($D32,SALERYCODE,5,0)),(IF($D32=6,JQ32,JR32))))),MIN((VLOOKUP($D32,SALERYCODE,3,0)),(JO32+JP32))*(IF($D32=6,JR32,((MIN((VLOOKUP($D32,SALERYCODE,5,0)),JR32)))))))))/IF(AND($D32=2,'ראשי-פרטים כלליים וריכוז הוצאות'!$D$68&lt;&gt;4),1.2,1)</f>
        <v>0</v>
      </c>
      <c r="JU32" s="263"/>
      <c r="JV32" s="264"/>
      <c r="JW32" s="265"/>
      <c r="JX32" s="266"/>
      <c r="JY32" s="267">
        <f t="shared" si="87"/>
        <v>0</v>
      </c>
      <c r="JZ32" s="260">
        <f>+(IF(OR($B32=0,$C32=0,$D32=0,$DC$2&gt;$OE$1),0,IF(OR(JU32=0,JW32=0,JX32=0),0,MIN((VLOOKUP($D32,SALERYCODE,3,0))*(IF($D32=6,JX32,JW32))*((MIN((VLOOKUP($D32,SALERYCODE,5,0)),(IF($D32=6,JW32,JX32))))),MIN((VLOOKUP($D32,SALERYCODE,3,0)),(JU32+JV32))*(IF($D32=6,JX32,((MIN((VLOOKUP($D32,SALERYCODE,5,0)),JX32)))))))))/IF(AND($D32=2,'ראשי-פרטים כלליים וריכוז הוצאות'!$D$68&lt;&gt;4),1.2,1)</f>
        <v>0</v>
      </c>
      <c r="KA32" s="263"/>
      <c r="KB32" s="264"/>
      <c r="KC32" s="265"/>
      <c r="KD32" s="266"/>
      <c r="KE32" s="267">
        <f t="shared" si="88"/>
        <v>0</v>
      </c>
      <c r="KF32" s="260">
        <f>+(IF(OR($B32=0,$C32=0,$D32=0,$DC$2&gt;$OE$1),0,IF(OR(KA32=0,KC32=0,KD32=0),0,MIN((VLOOKUP($D32,SALERYCODE,3,0))*(IF($D32=6,KD32,KC32))*((MIN((VLOOKUP($D32,SALERYCODE,5,0)),(IF($D32=6,KC32,KD32))))),MIN((VLOOKUP($D32,SALERYCODE,3,0)),(KA32+KB32))*(IF($D32=6,KD32,((MIN((VLOOKUP($D32,SALERYCODE,5,0)),KD32)))))))))/IF(AND($D32=2,'ראשי-פרטים כלליים וריכוז הוצאות'!$D$68&lt;&gt;4),1.2,1)</f>
        <v>0</v>
      </c>
      <c r="KG32" s="263"/>
      <c r="KH32" s="264"/>
      <c r="KI32" s="265"/>
      <c r="KJ32" s="266"/>
      <c r="KK32" s="267">
        <f t="shared" si="89"/>
        <v>0</v>
      </c>
      <c r="KL32" s="260">
        <f>+(IF(OR($B32=0,$C32=0,$D32=0,$DC$2&gt;$OE$1),0,IF(OR(KG32=0,KI32=0,KJ32=0),0,MIN((VLOOKUP($D32,SALERYCODE,3,0))*(IF($D32=6,KJ32,KI32))*((MIN((VLOOKUP($D32,SALERYCODE,5,0)),(IF($D32=6,KI32,KJ32))))),MIN((VLOOKUP($D32,SALERYCODE,3,0)),(KG32+KH32))*(IF($D32=6,KJ32,((MIN((VLOOKUP($D32,SALERYCODE,5,0)),KJ32)))))))))/IF(AND($D32=2,'ראשי-פרטים כלליים וריכוז הוצאות'!$D$68&lt;&gt;4),1.2,1)</f>
        <v>0</v>
      </c>
      <c r="KM32" s="263"/>
      <c r="KN32" s="264"/>
      <c r="KO32" s="265"/>
      <c r="KP32" s="266"/>
      <c r="KQ32" s="267">
        <f t="shared" si="90"/>
        <v>0</v>
      </c>
      <c r="KR32" s="260">
        <f>+(IF(OR($B32=0,$C32=0,$D32=0,$DC$2&gt;$OE$1),0,IF(OR(KM32=0,KO32=0,KP32=0),0,MIN((VLOOKUP($D32,SALERYCODE,3,0))*(IF($D32=6,KP32,KO32))*((MIN((VLOOKUP($D32,SALERYCODE,5,0)),(IF($D32=6,KO32,KP32))))),MIN((VLOOKUP($D32,SALERYCODE,3,0)),(KM32+KN32))*(IF($D32=6,KP32,((MIN((VLOOKUP($D32,SALERYCODE,5,0)),KP32)))))))))/IF(AND($D32=2,'ראשי-פרטים כלליים וריכוז הוצאות'!$D$68&lt;&gt;4),1.2,1)</f>
        <v>0</v>
      </c>
      <c r="KS32" s="263"/>
      <c r="KT32" s="264"/>
      <c r="KU32" s="265"/>
      <c r="KV32" s="266"/>
      <c r="KW32" s="267">
        <f t="shared" si="91"/>
        <v>0</v>
      </c>
      <c r="KX32" s="260">
        <f>+(IF(OR($B32=0,$C32=0,$D32=0,$DC$2&gt;$OE$1),0,IF(OR(KS32=0,KU32=0,KV32=0),0,MIN((VLOOKUP($D32,SALERYCODE,3,0))*(IF($D32=6,KV32,KU32))*((MIN((VLOOKUP($D32,SALERYCODE,5,0)),(IF($D32=6,KU32,KV32))))),MIN((VLOOKUP($D32,SALERYCODE,3,0)),(KS32+KT32))*(IF($D32=6,KV32,((MIN((VLOOKUP($D32,SALERYCODE,5,0)),KV32)))))))))/IF(AND($D32=2,'ראשי-פרטים כלליים וריכוז הוצאות'!$D$68&lt;&gt;4),1.2,1)</f>
        <v>0</v>
      </c>
      <c r="KY32" s="263"/>
      <c r="KZ32" s="264"/>
      <c r="LA32" s="265"/>
      <c r="LB32" s="266"/>
      <c r="LC32" s="267">
        <f t="shared" si="92"/>
        <v>0</v>
      </c>
      <c r="LD32" s="260">
        <f>+(IF(OR($B32=0,$C32=0,$D32=0,$DC$2&gt;$OE$1),0,IF(OR(KY32=0,LA32=0,LB32=0),0,MIN((VLOOKUP($D32,SALERYCODE,3,0))*(IF($D32=6,LB32,LA32))*((MIN((VLOOKUP($D32,SALERYCODE,5,0)),(IF($D32=6,LA32,LB32))))),MIN((VLOOKUP($D32,SALERYCODE,3,0)),(KY32+KZ32))*(IF($D32=6,LB32,((MIN((VLOOKUP($D32,SALERYCODE,5,0)),LB32)))))))))/IF(AND($D32=2,'ראשי-פרטים כלליים וריכוז הוצאות'!$D$68&lt;&gt;4),1.2,1)</f>
        <v>0</v>
      </c>
      <c r="LE32" s="263"/>
      <c r="LF32" s="264"/>
      <c r="LG32" s="265"/>
      <c r="LH32" s="266"/>
      <c r="LI32" s="267">
        <f t="shared" si="93"/>
        <v>0</v>
      </c>
      <c r="LJ32" s="260">
        <f>+(IF(OR($B32=0,$C32=0,$D32=0,$DC$2&gt;$OE$1),0,IF(OR(LE32=0,LG32=0,LH32=0),0,MIN((VLOOKUP($D32,SALERYCODE,3,0))*(IF($D32=6,LH32,LG32))*((MIN((VLOOKUP($D32,SALERYCODE,5,0)),(IF($D32=6,LG32,LH32))))),MIN((VLOOKUP($D32,SALERYCODE,3,0)),(LE32+LF32))*(IF($D32=6,LH32,((MIN((VLOOKUP($D32,SALERYCODE,5,0)),LH32)))))))))/IF(AND($D32=2,'ראשי-פרטים כלליים וריכוז הוצאות'!$D$68&lt;&gt;4),1.2,1)</f>
        <v>0</v>
      </c>
      <c r="LK32" s="263"/>
      <c r="LL32" s="264"/>
      <c r="LM32" s="265"/>
      <c r="LN32" s="266"/>
      <c r="LO32" s="267">
        <f t="shared" si="94"/>
        <v>0</v>
      </c>
      <c r="LP32" s="260">
        <f>+(IF(OR($B32=0,$C32=0,$D32=0,$DC$2&gt;$OE$1),0,IF(OR(LK32=0,LM32=0,LN32=0),0,MIN((VLOOKUP($D32,SALERYCODE,3,0))*(IF($D32=6,LN32,LM32))*((MIN((VLOOKUP($D32,SALERYCODE,5,0)),(IF($D32=6,LM32,LN32))))),MIN((VLOOKUP($D32,SALERYCODE,3,0)),(LK32+LL32))*(IF($D32=6,LN32,((MIN((VLOOKUP($D32,SALERYCODE,5,0)),LN32)))))))))/IF(AND($D32=2,'ראשי-פרטים כלליים וריכוז הוצאות'!$D$68&lt;&gt;4),1.2,1)</f>
        <v>0</v>
      </c>
      <c r="LQ32" s="263"/>
      <c r="LR32" s="264"/>
      <c r="LS32" s="265"/>
      <c r="LT32" s="266"/>
      <c r="LU32" s="267">
        <f t="shared" si="95"/>
        <v>0</v>
      </c>
      <c r="LV32" s="260">
        <f>+(IF(OR($B32=0,$C32=0,$D32=0,$DC$2&gt;$OE$1),0,IF(OR(LQ32=0,LS32=0,LT32=0),0,MIN((VLOOKUP($D32,SALERYCODE,3,0))*(IF($D32=6,LT32,LS32))*((MIN((VLOOKUP($D32,SALERYCODE,5,0)),(IF($D32=6,LS32,LT32))))),MIN((VLOOKUP($D32,SALERYCODE,3,0)),(LQ32+LR32))*(IF($D32=6,LT32,((MIN((VLOOKUP($D32,SALERYCODE,5,0)),LT32)))))))))/IF(AND($D32=2,'ראשי-פרטים כלליים וריכוז הוצאות'!$D$68&lt;&gt;4),1.2,1)</f>
        <v>0</v>
      </c>
      <c r="LW32" s="263"/>
      <c r="LX32" s="264"/>
      <c r="LY32" s="265"/>
      <c r="LZ32" s="266"/>
      <c r="MA32" s="267">
        <f t="shared" si="96"/>
        <v>0</v>
      </c>
      <c r="MB32" s="260">
        <f>+(IF(OR($B32=0,$C32=0,$D32=0,$DC$2&gt;$OE$1),0,IF(OR(LW32=0,LY32=0,LZ32=0),0,MIN((VLOOKUP($D32,SALERYCODE,3,0))*(IF($D32=6,LZ32,LY32))*((MIN((VLOOKUP($D32,SALERYCODE,5,0)),(IF($D32=6,LY32,LZ32))))),MIN((VLOOKUP($D32,SALERYCODE,3,0)),(LW32+LX32))*(IF($D32=6,LZ32,((MIN((VLOOKUP($D32,SALERYCODE,5,0)),LZ32)))))))))/IF(AND($D32=2,'ראשי-פרטים כלליים וריכוז הוצאות'!$D$68&lt;&gt;4),1.2,1)</f>
        <v>0</v>
      </c>
      <c r="MC32" s="263"/>
      <c r="MD32" s="264"/>
      <c r="ME32" s="265"/>
      <c r="MF32" s="266"/>
      <c r="MG32" s="267">
        <f t="shared" si="97"/>
        <v>0</v>
      </c>
      <c r="MH32" s="260">
        <f>+(IF(OR($B32=0,$C32=0,$D32=0,$DC$2&gt;$OE$1),0,IF(OR(MC32=0,ME32=0,MF32=0),0,MIN((VLOOKUP($D32,SALERYCODE,3,0))*(IF($D32=6,MF32,ME32))*((MIN((VLOOKUP($D32,SALERYCODE,5,0)),(IF($D32=6,ME32,MF32))))),MIN((VLOOKUP($D32,SALERYCODE,3,0)),(MC32+MD32))*(IF($D32=6,MF32,((MIN((VLOOKUP($D32,SALERYCODE,5,0)),MF32)))))))))/IF(AND($D32=2,'ראשי-פרטים כלליים וריכוז הוצאות'!$D$68&lt;&gt;4),1.2,1)</f>
        <v>0</v>
      </c>
      <c r="MI32" s="263"/>
      <c r="MJ32" s="264"/>
      <c r="MK32" s="265"/>
      <c r="ML32" s="266"/>
      <c r="MM32" s="267">
        <f t="shared" si="98"/>
        <v>0</v>
      </c>
      <c r="MN32" s="260">
        <f>+(IF(OR($B32=0,$C32=0,$D32=0,$DC$2&gt;$OE$1),0,IF(OR(MI32=0,MK32=0,ML32=0),0,MIN((VLOOKUP($D32,SALERYCODE,3,0))*(IF($D32=6,ML32,MK32))*((MIN((VLOOKUP($D32,SALERYCODE,5,0)),(IF($D32=6,MK32,ML32))))),MIN((VLOOKUP($D32,SALERYCODE,3,0)),(MI32+MJ32))*(IF($D32=6,ML32,((MIN((VLOOKUP($D32,SALERYCODE,5,0)),ML32)))))))))/IF(AND($D32=2,'ראשי-פרטים כלליים וריכוז הוצאות'!$D$68&lt;&gt;4),1.2,1)</f>
        <v>0</v>
      </c>
      <c r="MO32" s="263"/>
      <c r="MP32" s="264"/>
      <c r="MQ32" s="265"/>
      <c r="MR32" s="266"/>
      <c r="MS32" s="267">
        <f t="shared" si="99"/>
        <v>0</v>
      </c>
      <c r="MT32" s="260">
        <f>+(IF(OR($B32=0,$C32=0,$D32=0,$DC$2&gt;$OE$1),0,IF(OR(MO32=0,MQ32=0,MR32=0),0,MIN((VLOOKUP($D32,SALERYCODE,3,0))*(IF($D32=6,MR32,MQ32))*((MIN((VLOOKUP($D32,SALERYCODE,5,0)),(IF($D32=6,MQ32,MR32))))),MIN((VLOOKUP($D32,SALERYCODE,3,0)),(MO32+MP32))*(IF($D32=6,MR32,((MIN((VLOOKUP($D32,SALERYCODE,5,0)),MR32)))))))))/IF(AND($D32=2,'ראשי-פרטים כלליים וריכוז הוצאות'!$D$68&lt;&gt;4),1.2,1)</f>
        <v>0</v>
      </c>
      <c r="MU32" s="263"/>
      <c r="MV32" s="264"/>
      <c r="MW32" s="265"/>
      <c r="MX32" s="266"/>
      <c r="MY32" s="267">
        <f t="shared" si="100"/>
        <v>0</v>
      </c>
      <c r="MZ32" s="260">
        <f>+(IF(OR($B32=0,$C32=0,$D32=0,$DC$2&gt;$OE$1),0,IF(OR(MU32=0,MW32=0,MX32=0),0,MIN((VLOOKUP($D32,SALERYCODE,3,0))*(IF($D32=6,MX32,MW32))*((MIN((VLOOKUP($D32,SALERYCODE,5,0)),(IF($D32=6,MW32,MX32))))),MIN((VLOOKUP($D32,SALERYCODE,3,0)),(MU32+MV32))*(IF($D32=6,MX32,((MIN((VLOOKUP($D32,SALERYCODE,5,0)),MX32)))))))))/IF(AND($D32=2,'ראשי-פרטים כלליים וריכוז הוצאות'!$D$68&lt;&gt;4),1.2,1)</f>
        <v>0</v>
      </c>
      <c r="NA32" s="263"/>
      <c r="NB32" s="264"/>
      <c r="NC32" s="265"/>
      <c r="ND32" s="266"/>
      <c r="NE32" s="267">
        <f t="shared" si="101"/>
        <v>0</v>
      </c>
      <c r="NF32" s="260">
        <f>+(IF(OR($B32=0,$C32=0,$D32=0,$DC$2&gt;$OE$1),0,IF(OR(NA32=0,NC32=0,ND32=0),0,MIN((VLOOKUP($D32,SALERYCODE,3,0))*(IF($D32=6,ND32,NC32))*((MIN((VLOOKUP($D32,SALERYCODE,5,0)),(IF($D32=6,NC32,ND32))))),MIN((VLOOKUP($D32,SALERYCODE,3,0)),(NA32+NB32))*(IF($D32=6,ND32,((MIN((VLOOKUP($D32,SALERYCODE,5,0)),ND32)))))))))/IF(AND($D32=2,'ראשי-פרטים כלליים וריכוז הוצאות'!$D$68&lt;&gt;4),1.2,1)</f>
        <v>0</v>
      </c>
      <c r="NG32" s="263"/>
      <c r="NH32" s="264"/>
      <c r="NI32" s="265"/>
      <c r="NJ32" s="266"/>
      <c r="NK32" s="267">
        <f t="shared" si="102"/>
        <v>0</v>
      </c>
      <c r="NL32" s="260">
        <f>+(IF(OR($B32=0,$C32=0,$D32=0,$DC$2&gt;$OE$1),0,IF(OR(NG32=0,NI32=0,NJ32=0),0,MIN((VLOOKUP($D32,SALERYCODE,3,0))*(IF($D32=6,NJ32,NI32))*((MIN((VLOOKUP($D32,SALERYCODE,5,0)),(IF($D32=6,NI32,NJ32))))),MIN((VLOOKUP($D32,SALERYCODE,3,0)),(NG32+NH32))*(IF($D32=6,NJ32,((MIN((VLOOKUP($D32,SALERYCODE,5,0)),NJ32)))))))))/IF(AND($D32=2,'ראשי-פרטים כלליים וריכוז הוצאות'!$D$68&lt;&gt;4),1.2,1)</f>
        <v>0</v>
      </c>
      <c r="NM32" s="263"/>
      <c r="NN32" s="264"/>
      <c r="NO32" s="265"/>
      <c r="NP32" s="266"/>
      <c r="NQ32" s="267">
        <f t="shared" si="103"/>
        <v>0</v>
      </c>
      <c r="NR32" s="260">
        <f>+(IF(OR($B32=0,$C32=0,$D32=0,$DC$2&gt;$OE$1),0,IF(OR(NM32=0,NO32=0,NP32=0),0,MIN((VLOOKUP($D32,SALERYCODE,3,0))*(IF($D32=6,NP32,NO32))*((MIN((VLOOKUP($D32,SALERYCODE,5,0)),(IF($D32=6,NO32,NP32))))),MIN((VLOOKUP($D32,SALERYCODE,3,0)),(NM32+NN32))*(IF($D32=6,NP32,((MIN((VLOOKUP($D32,SALERYCODE,5,0)),NP32)))))))))/IF(AND($D32=2,'ראשי-פרטים כלליים וריכוז הוצאות'!$D$68&lt;&gt;4),1.2,1)</f>
        <v>0</v>
      </c>
      <c r="NS32" s="263"/>
      <c r="NT32" s="264"/>
      <c r="NU32" s="265"/>
      <c r="NV32" s="266"/>
      <c r="NW32" s="267">
        <f t="shared" si="104"/>
        <v>0</v>
      </c>
      <c r="NX32" s="260">
        <f>+(IF(OR($B32=0,$C32=0,$D32=0,$DC$2&gt;$OE$1),0,IF(OR(NS32=0,NU32=0,NV32=0),0,MIN((VLOOKUP($D32,SALERYCODE,3,0))*(IF($D32=6,NV32,NU32))*((MIN((VLOOKUP($D32,SALERYCODE,5,0)),(IF($D32=6,NU32,NV32))))),MIN((VLOOKUP($D32,SALERYCODE,3,0)),(NS32+NT32))*(IF($D32=6,NV32,((MIN((VLOOKUP($D32,SALERYCODE,5,0)),NV32)))))))))/IF(AND($D32=2,'ראשי-פרטים כלליים וריכוז הוצאות'!$D$68&lt;&gt;4),1.2,1)</f>
        <v>0</v>
      </c>
      <c r="NY32" s="263"/>
      <c r="NZ32" s="264"/>
      <c r="OA32" s="265"/>
      <c r="OB32" s="266"/>
      <c r="OC32" s="267">
        <f t="shared" si="105"/>
        <v>0</v>
      </c>
      <c r="OD32" s="260">
        <f>+(IF(OR($B32=0,$C32=0,$D32=0,$DC$2&gt;$OE$1),0,IF(OR(NY32=0,OA32=0,OB32=0),0,MIN((VLOOKUP($D32,SALERYCODE,3,0))*(IF($D32=6,OB32,OA32))*((MIN((VLOOKUP($D32,SALERYCODE,5,0)),(IF($D32=6,OA32,OB32))))),MIN((VLOOKUP($D32,SALERYCODE,3,0)),(NY32+NZ32))*(IF($D32=6,OB32,((MIN((VLOOKUP($D32,SALERYCODE,5,0)),OB32)))))))))/IF(AND($D32=2,'ראשי-פרטים כלליים וריכוז הוצאות'!$D$68&lt;&gt;4),1.2,1)</f>
        <v>0</v>
      </c>
      <c r="OE32" s="275">
        <f t="shared" si="111"/>
        <v>0</v>
      </c>
      <c r="OF32" s="283">
        <f t="shared" si="112"/>
        <v>9.9999999999999995E-7</v>
      </c>
      <c r="OG32" s="276">
        <f t="shared" si="113"/>
        <v>0</v>
      </c>
      <c r="OH32" s="275">
        <f t="shared" si="114"/>
        <v>0</v>
      </c>
      <c r="OI32" s="275">
        <v>0</v>
      </c>
      <c r="OJ32" s="258">
        <f t="shared" si="115"/>
        <v>0</v>
      </c>
      <c r="OK32" s="284"/>
      <c r="OL32" s="116">
        <f>MIN(OJ32+OK32*OF32*OE32/$OL$1/IF(AND($D32=2,'ראשי-פרטים כלליים וריכוז הוצאות'!$D$68&lt;&gt;4),1.2,1),IF($D32&gt;0,VLOOKUP($D32,SALERYCODE,3,0)*12*OG32,0))</f>
        <v>0</v>
      </c>
      <c r="OM32" s="95">
        <f t="shared" si="106"/>
        <v>0</v>
      </c>
      <c r="ON32" s="11">
        <f t="shared" si="107"/>
        <v>0</v>
      </c>
      <c r="OO32" s="11">
        <f t="shared" si="108"/>
        <v>0</v>
      </c>
      <c r="OP32" s="22">
        <f t="shared" si="109"/>
        <v>0</v>
      </c>
      <c r="OQ32" s="11">
        <f t="shared" si="110"/>
        <v>0</v>
      </c>
      <c r="OR32" s="11">
        <f t="shared" si="116"/>
        <v>0</v>
      </c>
      <c r="OS32" s="35"/>
      <c r="OT32" s="35"/>
      <c r="OU32" s="43"/>
    </row>
    <row r="33" spans="1:411" ht="24" customHeight="1" x14ac:dyDescent="0.2">
      <c r="A33" s="282">
        <v>30</v>
      </c>
      <c r="B33" s="269"/>
      <c r="C33" s="270"/>
      <c r="D33" s="271"/>
      <c r="E33" s="263"/>
      <c r="F33" s="264"/>
      <c r="G33" s="265"/>
      <c r="H33" s="266"/>
      <c r="I33" s="267">
        <f t="shared" si="41"/>
        <v>0</v>
      </c>
      <c r="J33" s="260">
        <f>(IF(OR($B33=0,$C33=0,$D33=0,$E$2&gt;$OE$1),0,IF(OR($E33=0,$G33=0,$H33=0),0,MIN((VLOOKUP($D33,SALERYCODE,3,0))*(IF($D33=6,$H33,$G33))*((MIN((VLOOKUP($D33,SALERYCODE,5,0)),(IF($D33=6,$G33,$H33))))),MIN((VLOOKUP($D33,SALERYCODE,3,0)),($E33+$F33))*(IF($D33=6,$H33,((MIN((VLOOKUP($D33,SALERYCODE,5,0)),$H33)))))))))/IF(AND($D33=2,'ראשי-פרטים כלליים וריכוז הוצאות'!$D$68&lt;&gt;4),1.2,1)</f>
        <v>0</v>
      </c>
      <c r="K33" s="263"/>
      <c r="L33" s="264"/>
      <c r="M33" s="265"/>
      <c r="N33" s="266"/>
      <c r="O33" s="267">
        <f t="shared" si="42"/>
        <v>0</v>
      </c>
      <c r="P33" s="260">
        <f>+(IF(OR($B33=0,$C33=0,$D33=0,$K$2&gt;$OE$1),0,IF(OR($K33=0,$M33=0,$N33=0),0,MIN((VLOOKUP($D33,SALERYCODE,3,0))*(IF($D33=6,$N33,$M33))*((MIN((VLOOKUP($D33,SALERYCODE,5,0)),(IF($D33=6,$M33,$N33))))),MIN((VLOOKUP($D33,SALERYCODE,3,0)),($K33+$L33))*(IF($D33=6,$N33,((MIN((VLOOKUP($D33,SALERYCODE,5,0)),$N33)))))))))/IF(AND($D33=2,'ראשי-פרטים כלליים וריכוז הוצאות'!$D$68&lt;&gt;4),1.2,1)</f>
        <v>0</v>
      </c>
      <c r="Q33" s="263"/>
      <c r="R33" s="264"/>
      <c r="S33" s="265"/>
      <c r="T33" s="266"/>
      <c r="U33" s="267">
        <f t="shared" si="43"/>
        <v>0</v>
      </c>
      <c r="V33" s="260">
        <f>+(IF(OR($B33=0,$C33=0,$D33=0,$Q$2&gt;$OE$1),0,IF(OR(Q33=0,S33=0,T33=0),0,MIN((VLOOKUP($D33,SALERYCODE,3,0))*(IF($D33=6,T33,S33))*((MIN((VLOOKUP($D33,SALERYCODE,5,0)),(IF($D33=6,S33,T33))))),MIN((VLOOKUP($D33,SALERYCODE,3,0)),(Q33+R33))*(IF($D33=6,T33,((MIN((VLOOKUP($D33,SALERYCODE,5,0)),T33)))))))))/IF(AND($D33=2,'ראשי-פרטים כלליים וריכוז הוצאות'!$D$68&lt;&gt;4),1.2,1)</f>
        <v>0</v>
      </c>
      <c r="W33" s="263"/>
      <c r="X33" s="264"/>
      <c r="Y33" s="265"/>
      <c r="Z33" s="266"/>
      <c r="AA33" s="267">
        <f t="shared" si="44"/>
        <v>0</v>
      </c>
      <c r="AB33" s="260">
        <f>+(IF(OR($B33=0,$C33=0,$D33=0,$W$2&gt;$OE$1),0,IF(OR(W33=0,Y33=0,Z33=0),0,MIN((VLOOKUP($D33,SALERYCODE,3,0))*(IF($D33=6,Z33,Y33))*((MIN((VLOOKUP($D33,SALERYCODE,5,0)),(IF($D33=6,Y33,Z33))))),MIN((VLOOKUP($D33,SALERYCODE,3,0)),(W33+X33))*(IF($D33=6,Z33,((MIN((VLOOKUP($D33,SALERYCODE,5,0)),Z33)))))))))/IF(AND($D33=2,'ראשי-פרטים כלליים וריכוז הוצאות'!$D$68&lt;&gt;4),1.2,1)</f>
        <v>0</v>
      </c>
      <c r="AC33" s="263"/>
      <c r="AD33" s="264"/>
      <c r="AE33" s="265"/>
      <c r="AF33" s="266"/>
      <c r="AG33" s="267">
        <f t="shared" si="45"/>
        <v>0</v>
      </c>
      <c r="AH33" s="260">
        <f>+(IF(OR($B33=0,$C33=0,$D33=0,$AC$2&gt;$OE$1),0,IF(OR(AC33=0,AE33=0,AF33=0),0,MIN((VLOOKUP($D33,SALERYCODE,3,0))*(IF($D33=6,AF33,AE33))*((MIN((VLOOKUP($D33,SALERYCODE,5,0)),(IF($D33=6,AE33,AF33))))),MIN((VLOOKUP($D33,SALERYCODE,3,0)),(AC33+AD33))*(IF($D33=6,AF33,((MIN((VLOOKUP($D33,SALERYCODE,5,0)),AF33)))))))))/IF(AND($D33=2,'ראשי-פרטים כלליים וריכוז הוצאות'!$D$68&lt;&gt;4),1.2,1)</f>
        <v>0</v>
      </c>
      <c r="AI33" s="263"/>
      <c r="AJ33" s="264"/>
      <c r="AK33" s="265"/>
      <c r="AL33" s="266"/>
      <c r="AM33" s="267">
        <f t="shared" si="46"/>
        <v>0</v>
      </c>
      <c r="AN33" s="260">
        <f>+(IF(OR($B33=0,$C33=0,$D33=0,$AI$2&gt;$OE$1),0,IF(OR(AI33=0,AK33=0,AL33=0),0,MIN((VLOOKUP($D33,SALERYCODE,3,0))*(IF($D33=6,AL33,AK33))*((MIN((VLOOKUP($D33,SALERYCODE,5,0)),(IF($D33=6,AK33,AL33))))),MIN((VLOOKUP($D33,SALERYCODE,3,0)),(AI33+AJ33))*(IF($D33=6,AL33,((MIN((VLOOKUP($D33,SALERYCODE,5,0)),AL33)))))))))/IF(AND($D33=2,'ראשי-פרטים כלליים וריכוז הוצאות'!$D$68&lt;&gt;4),1.2,1)</f>
        <v>0</v>
      </c>
      <c r="AO33" s="263"/>
      <c r="AP33" s="264"/>
      <c r="AQ33" s="265"/>
      <c r="AR33" s="266"/>
      <c r="AS33" s="267">
        <f t="shared" si="47"/>
        <v>0</v>
      </c>
      <c r="AT33" s="260">
        <f>+(IF(OR($B33=0,$C33=0,$D33=0,$AO$2&gt;$OE$1),0,IF(OR(AO33=0,AQ33=0,AR33=0),0,MIN((VLOOKUP($D33,SALERYCODE,3,0))*(IF($D33=6,AR33,AQ33))*((MIN((VLOOKUP($D33,SALERYCODE,5,0)),(IF($D33=6,AQ33,AR33))))),MIN((VLOOKUP($D33,SALERYCODE,3,0)),(AO33+AP33))*(IF($D33=6,AR33,((MIN((VLOOKUP($D33,SALERYCODE,5,0)),AR33)))))))))/IF(AND($D33=2,'ראשי-פרטים כלליים וריכוז הוצאות'!$D$68&lt;&gt;4),1.2,1)</f>
        <v>0</v>
      </c>
      <c r="AU33" s="263"/>
      <c r="AV33" s="264"/>
      <c r="AW33" s="265"/>
      <c r="AX33" s="266"/>
      <c r="AY33" s="267">
        <f t="shared" si="48"/>
        <v>0</v>
      </c>
      <c r="AZ33" s="260">
        <f>+(IF(OR($B33=0,$C33=0,$D33=0,$AU$2&gt;$OE$1),0,IF(OR(AU33=0,AW33=0,AX33=0),0,MIN((VLOOKUP($D33,SALERYCODE,3,0))*(IF($D33=6,AX33,AW33))*((MIN((VLOOKUP($D33,SALERYCODE,5,0)),(IF($D33=6,AW33,AX33))))),MIN((VLOOKUP($D33,SALERYCODE,3,0)),(AU33+AV33))*(IF($D33=6,AX33,((MIN((VLOOKUP($D33,SALERYCODE,5,0)),AX33)))))))))/IF(AND($D33=2,'ראשי-פרטים כלליים וריכוז הוצאות'!$D$68&lt;&gt;4),1.2,1)</f>
        <v>0</v>
      </c>
      <c r="BA33" s="263"/>
      <c r="BB33" s="264"/>
      <c r="BC33" s="265"/>
      <c r="BD33" s="266"/>
      <c r="BE33" s="267">
        <f t="shared" si="49"/>
        <v>0</v>
      </c>
      <c r="BF33" s="260">
        <f>+(IF(OR($B33=0,$C33=0,$D33=0,$BA$2&gt;$OE$1),0,IF(OR(BA33=0,BC33=0,BD33=0),0,MIN((VLOOKUP($D33,SALERYCODE,3,0))*(IF($D33=6,BD33,BC33))*((MIN((VLOOKUP($D33,SALERYCODE,5,0)),(IF($D33=6,BC33,BD33))))),MIN((VLOOKUP($D33,SALERYCODE,3,0)),(BA33+BB33))*(IF($D33=6,BD33,((MIN((VLOOKUP($D33,SALERYCODE,5,0)),BD33)))))))))/IF(AND($D33=2,'ראשי-פרטים כלליים וריכוז הוצאות'!$D$68&lt;&gt;4),1.2,1)</f>
        <v>0</v>
      </c>
      <c r="BG33" s="263"/>
      <c r="BH33" s="264"/>
      <c r="BI33" s="265"/>
      <c r="BJ33" s="266"/>
      <c r="BK33" s="267">
        <f t="shared" si="50"/>
        <v>0</v>
      </c>
      <c r="BL33" s="260">
        <f>+(IF(OR($B33=0,$C33=0,$D33=0,$BG$2&gt;$OE$1),0,IF(OR(BG33=0,BI33=0,BJ33=0),0,MIN((VLOOKUP($D33,SALERYCODE,3,0))*(IF($D33=6,BJ33,BI33))*((MIN((VLOOKUP($D33,SALERYCODE,5,0)),(IF($D33=6,BI33,BJ33))))),MIN((VLOOKUP($D33,SALERYCODE,3,0)),(BG33+BH33))*(IF($D33=6,BJ33,((MIN((VLOOKUP($D33,SALERYCODE,5,0)),BJ33)))))))))/IF(AND($D33=2,'ראשי-פרטים כלליים וריכוז הוצאות'!$D$68&lt;&gt;4),1.2,1)</f>
        <v>0</v>
      </c>
      <c r="BM33" s="263"/>
      <c r="BN33" s="264"/>
      <c r="BO33" s="265"/>
      <c r="BP33" s="266"/>
      <c r="BQ33" s="267">
        <f t="shared" si="51"/>
        <v>0</v>
      </c>
      <c r="BR33" s="260">
        <f>+(IF(OR($B33=0,$C33=0,$D33=0,$BM$2&gt;$OE$1),0,IF(OR(BM33=0,BO33=0,BP33=0),0,MIN((VLOOKUP($D33,SALERYCODE,3,0))*(IF($D33=6,BP33,BO33))*((MIN((VLOOKUP($D33,SALERYCODE,5,0)),(IF($D33=6,BO33,BP33))))),MIN((VLOOKUP($D33,SALERYCODE,3,0)),(BM33+BN33))*(IF($D33=6,BP33,((MIN((VLOOKUP($D33,SALERYCODE,5,0)),BP33)))))))))/IF(AND($D33=2,'ראשי-פרטים כלליים וריכוז הוצאות'!$D$68&lt;&gt;4),1.2,1)</f>
        <v>0</v>
      </c>
      <c r="BS33" s="263"/>
      <c r="BT33" s="264"/>
      <c r="BU33" s="265"/>
      <c r="BV33" s="266"/>
      <c r="BW33" s="267">
        <f t="shared" si="52"/>
        <v>0</v>
      </c>
      <c r="BX33" s="260">
        <f>+(IF(OR($B33=0,$C33=0,$D33=0,$BS$2&gt;$OE$1),0,IF(OR(BS33=0,BU33=0,BV33=0),0,MIN((VLOOKUP($D33,SALERYCODE,3,0))*(IF($D33=6,BV33,BU33))*((MIN((VLOOKUP($D33,SALERYCODE,5,0)),(IF($D33=6,BU33,BV33))))),MIN((VLOOKUP($D33,SALERYCODE,3,0)),(BS33+BT33))*(IF($D33=6,BV33,((MIN((VLOOKUP($D33,SALERYCODE,5,0)),BV33)))))))))/IF(AND($D33=2,'ראשי-פרטים כלליים וריכוז הוצאות'!$D$68&lt;&gt;4),1.2,1)</f>
        <v>0</v>
      </c>
      <c r="BY33" s="263"/>
      <c r="BZ33" s="264"/>
      <c r="CA33" s="265"/>
      <c r="CB33" s="266"/>
      <c r="CC33" s="267">
        <f t="shared" si="53"/>
        <v>0</v>
      </c>
      <c r="CD33" s="260">
        <f>+(IF(OR($B33=0,$C33=0,$D33=0,$BY$2&gt;$OE$1),0,IF(OR(BY33=0,CA33=0,CB33=0),0,MIN((VLOOKUP($D33,SALERYCODE,3,0))*(IF($D33=6,CB33,CA33))*((MIN((VLOOKUP($D33,SALERYCODE,5,0)),(IF($D33=6,CA33,CB33))))),MIN((VLOOKUP($D33,SALERYCODE,3,0)),(BY33+BZ33))*(IF($D33=6,CB33,((MIN((VLOOKUP($D33,SALERYCODE,5,0)),CB33)))))))))/IF(AND($D33=2,'ראשי-פרטים כלליים וריכוז הוצאות'!$D$68&lt;&gt;4),1.2,1)</f>
        <v>0</v>
      </c>
      <c r="CE33" s="263"/>
      <c r="CF33" s="264"/>
      <c r="CG33" s="265"/>
      <c r="CH33" s="266"/>
      <c r="CI33" s="267">
        <f t="shared" si="54"/>
        <v>0</v>
      </c>
      <c r="CJ33" s="260">
        <f>+(IF(OR($B33=0,$C33=0,$D33=0,$CE$2&gt;$OE$1),0,IF(OR(CE33=0,CG33=0,CH33=0),0,MIN((VLOOKUP($D33,SALERYCODE,3,0))*(IF($D33=6,CH33,CG33))*((MIN((VLOOKUP($D33,SALERYCODE,5,0)),(IF($D33=6,CG33,CH33))))),MIN((VLOOKUP($D33,SALERYCODE,3,0)),(CE33+CF33))*(IF($D33=6,CH33,((MIN((VLOOKUP($D33,SALERYCODE,5,0)),CH33)))))))))/IF(AND($D33=2,'ראשי-פרטים כלליים וריכוז הוצאות'!$D$68&lt;&gt;4),1.2,1)</f>
        <v>0</v>
      </c>
      <c r="CK33" s="263"/>
      <c r="CL33" s="264"/>
      <c r="CM33" s="265"/>
      <c r="CN33" s="266"/>
      <c r="CO33" s="267">
        <f t="shared" si="55"/>
        <v>0</v>
      </c>
      <c r="CP33" s="260">
        <f>+(IF(OR($B33=0,$C33=0,$D33=0,$CK$2&gt;$OE$1),0,IF(OR(CK33=0,CM33=0,CN33=0),0,MIN((VLOOKUP($D33,SALERYCODE,3,0))*(IF($D33=6,CN33,CM33))*((MIN((VLOOKUP($D33,SALERYCODE,5,0)),(IF($D33=6,CM33,CN33))))),MIN((VLOOKUP($D33,SALERYCODE,3,0)),(CK33+CL33))*(IF($D33=6,CN33,((MIN((VLOOKUP($D33,SALERYCODE,5,0)),CN33)))))))))/IF(AND($D33=2,'ראשי-פרטים כלליים וריכוז הוצאות'!$D$68&lt;&gt;4),1.2,1)</f>
        <v>0</v>
      </c>
      <c r="CQ33" s="263"/>
      <c r="CR33" s="264"/>
      <c r="CS33" s="265"/>
      <c r="CT33" s="266"/>
      <c r="CU33" s="267">
        <f t="shared" si="56"/>
        <v>0</v>
      </c>
      <c r="CV33" s="260">
        <f>+(IF(OR($B33=0,$C33=0,$D33=0,$CQ$2&gt;$OE$1),0,IF(OR(CQ33=0,CS33=0,CT33=0),0,MIN((VLOOKUP($D33,SALERYCODE,3,0))*(IF($D33=6,CT33,CS33))*((MIN((VLOOKUP($D33,SALERYCODE,5,0)),(IF($D33=6,CS33,CT33))))),MIN((VLOOKUP($D33,SALERYCODE,3,0)),(CQ33+CR33))*(IF($D33=6,CT33,((MIN((VLOOKUP($D33,SALERYCODE,5,0)),CT33)))))))))/IF(AND($D33=2,'ראשי-פרטים כלליים וריכוז הוצאות'!$D$68&lt;&gt;4),1.2,1)</f>
        <v>0</v>
      </c>
      <c r="CW33" s="263"/>
      <c r="CX33" s="264"/>
      <c r="CY33" s="265"/>
      <c r="CZ33" s="266"/>
      <c r="DA33" s="267">
        <f t="shared" si="57"/>
        <v>0</v>
      </c>
      <c r="DB33" s="260">
        <f>+(IF(OR($B33=0,$C33=0,$D33=0,$CW$2&gt;$OE$1),0,IF(OR(CW33=0,CY33=0,CZ33=0),0,MIN((VLOOKUP($D33,SALERYCODE,3,0))*(IF($D33=6,CZ33,CY33))*((MIN((VLOOKUP($D33,SALERYCODE,5,0)),(IF($D33=6,CY33,CZ33))))),MIN((VLOOKUP($D33,SALERYCODE,3,0)),(CW33+CX33))*(IF($D33=6,CZ33,((MIN((VLOOKUP($D33,SALERYCODE,5,0)),CZ33)))))))))/IF(AND($D33=2,'ראשי-פרטים כלליים וריכוז הוצאות'!$D$68&lt;&gt;4),1.2,1)</f>
        <v>0</v>
      </c>
      <c r="DC33" s="263"/>
      <c r="DD33" s="264"/>
      <c r="DE33" s="265"/>
      <c r="DF33" s="266"/>
      <c r="DG33" s="267">
        <f t="shared" si="58"/>
        <v>0</v>
      </c>
      <c r="DH33" s="260">
        <f>+(IF(OR($B33=0,$C33=0,$D33=0,$DC$2&gt;$OE$1),0,IF(OR(DC33=0,DE33=0,DF33=0),0,MIN((VLOOKUP($D33,SALERYCODE,3,0))*(IF($D33=6,DF33,DE33))*((MIN((VLOOKUP($D33,SALERYCODE,5,0)),(IF($D33=6,DE33,DF33))))),MIN((VLOOKUP($D33,SALERYCODE,3,0)),(DC33+DD33))*(IF($D33=6,DF33,((MIN((VLOOKUP($D33,SALERYCODE,5,0)),DF33)))))))))/IF(AND($D33=2,'ראשי-פרטים כלליים וריכוז הוצאות'!$D$68&lt;&gt;4),1.2,1)</f>
        <v>0</v>
      </c>
      <c r="DI33" s="263"/>
      <c r="DJ33" s="264"/>
      <c r="DK33" s="265"/>
      <c r="DL33" s="266"/>
      <c r="DM33" s="267">
        <f t="shared" si="59"/>
        <v>0</v>
      </c>
      <c r="DN33" s="260">
        <f>+(IF(OR($B33=0,$C33=0,$D33=0,$DC$2&gt;$OE$1),0,IF(OR(DI33=0,DK33=0,DL33=0),0,MIN((VLOOKUP($D33,SALERYCODE,3,0))*(IF($D33=6,DL33,DK33))*((MIN((VLOOKUP($D33,SALERYCODE,5,0)),(IF($D33=6,DK33,DL33))))),MIN((VLOOKUP($D33,SALERYCODE,3,0)),(DI33+DJ33))*(IF($D33=6,DL33,((MIN((VLOOKUP($D33,SALERYCODE,5,0)),DL33)))))))))/IF(AND($D33=2,'ראשי-פרטים כלליים וריכוז הוצאות'!$D$68&lt;&gt;4),1.2,1)</f>
        <v>0</v>
      </c>
      <c r="DO33" s="263"/>
      <c r="DP33" s="264"/>
      <c r="DQ33" s="265"/>
      <c r="DR33" s="266"/>
      <c r="DS33" s="267">
        <f t="shared" si="60"/>
        <v>0</v>
      </c>
      <c r="DT33" s="260">
        <f>+(IF(OR($B33=0,$C33=0,$D33=0,$DC$2&gt;$OE$1),0,IF(OR(DO33=0,DQ33=0,DR33=0),0,MIN((VLOOKUP($D33,SALERYCODE,3,0))*(IF($D33=6,DR33,DQ33))*((MIN((VLOOKUP($D33,SALERYCODE,5,0)),(IF($D33=6,DQ33,DR33))))),MIN((VLOOKUP($D33,SALERYCODE,3,0)),(DO33+DP33))*(IF($D33=6,DR33,((MIN((VLOOKUP($D33,SALERYCODE,5,0)),DR33)))))))))/IF(AND($D33=2,'ראשי-פרטים כלליים וריכוז הוצאות'!$D$68&lt;&gt;4),1.2,1)</f>
        <v>0</v>
      </c>
      <c r="DU33" s="263"/>
      <c r="DV33" s="264"/>
      <c r="DW33" s="265"/>
      <c r="DX33" s="266"/>
      <c r="DY33" s="267">
        <f t="shared" si="61"/>
        <v>0</v>
      </c>
      <c r="DZ33" s="260">
        <f>+(IF(OR($B33=0,$C33=0,$D33=0,$DC$2&gt;$OE$1),0,IF(OR(DU33=0,DW33=0,DX33=0),0,MIN((VLOOKUP($D33,SALERYCODE,3,0))*(IF($D33=6,DX33,DW33))*((MIN((VLOOKUP($D33,SALERYCODE,5,0)),(IF($D33=6,DW33,DX33))))),MIN((VLOOKUP($D33,SALERYCODE,3,0)),(DU33+DV33))*(IF($D33=6,DX33,((MIN((VLOOKUP($D33,SALERYCODE,5,0)),DX33)))))))))/IF(AND($D33=2,'ראשי-פרטים כלליים וריכוז הוצאות'!$D$68&lt;&gt;4),1.2,1)</f>
        <v>0</v>
      </c>
      <c r="EA33" s="263"/>
      <c r="EB33" s="264"/>
      <c r="EC33" s="265"/>
      <c r="ED33" s="266"/>
      <c r="EE33" s="267">
        <f t="shared" si="62"/>
        <v>0</v>
      </c>
      <c r="EF33" s="260">
        <f>+(IF(OR($B33=0,$C33=0,$D33=0,$DC$2&gt;$OE$1),0,IF(OR(EA33=0,EC33=0,ED33=0),0,MIN((VLOOKUP($D33,SALERYCODE,3,0))*(IF($D33=6,ED33,EC33))*((MIN((VLOOKUP($D33,SALERYCODE,5,0)),(IF($D33=6,EC33,ED33))))),MIN((VLOOKUP($D33,SALERYCODE,3,0)),(EA33+EB33))*(IF($D33=6,ED33,((MIN((VLOOKUP($D33,SALERYCODE,5,0)),ED33)))))))))/IF(AND($D33=2,'ראשי-פרטים כלליים וריכוז הוצאות'!$D$68&lt;&gt;4),1.2,1)</f>
        <v>0</v>
      </c>
      <c r="EG33" s="263"/>
      <c r="EH33" s="264"/>
      <c r="EI33" s="265"/>
      <c r="EJ33" s="266"/>
      <c r="EK33" s="267">
        <f t="shared" si="63"/>
        <v>0</v>
      </c>
      <c r="EL33" s="260">
        <f>+(IF(OR($B33=0,$C33=0,$D33=0,$DC$2&gt;$OE$1),0,IF(OR(EG33=0,EI33=0,EJ33=0),0,MIN((VLOOKUP($D33,SALERYCODE,3,0))*(IF($D33=6,EJ33,EI33))*((MIN((VLOOKUP($D33,SALERYCODE,5,0)),(IF($D33=6,EI33,EJ33))))),MIN((VLOOKUP($D33,SALERYCODE,3,0)),(EG33+EH33))*(IF($D33=6,EJ33,((MIN((VLOOKUP($D33,SALERYCODE,5,0)),EJ33)))))))))/IF(AND($D33=2,'ראשי-פרטים כלליים וריכוז הוצאות'!$D$68&lt;&gt;4),1.2,1)</f>
        <v>0</v>
      </c>
      <c r="EM33" s="263"/>
      <c r="EN33" s="264"/>
      <c r="EO33" s="265"/>
      <c r="EP33" s="266"/>
      <c r="EQ33" s="267">
        <f t="shared" si="64"/>
        <v>0</v>
      </c>
      <c r="ER33" s="260">
        <f>+(IF(OR($B33=0,$C33=0,$D33=0,$DC$2&gt;$OE$1),0,IF(OR(EM33=0,EO33=0,EP33=0),0,MIN((VLOOKUP($D33,SALERYCODE,3,0))*(IF($D33=6,EP33,EO33))*((MIN((VLOOKUP($D33,SALERYCODE,5,0)),(IF($D33=6,EO33,EP33))))),MIN((VLOOKUP($D33,SALERYCODE,3,0)),(EM33+EN33))*(IF($D33=6,EP33,((MIN((VLOOKUP($D33,SALERYCODE,5,0)),EP33)))))))))/IF(AND($D33=2,'ראשי-פרטים כלליים וריכוז הוצאות'!$D$68&lt;&gt;4),1.2,1)</f>
        <v>0</v>
      </c>
      <c r="ES33" s="263"/>
      <c r="ET33" s="264"/>
      <c r="EU33" s="265"/>
      <c r="EV33" s="266"/>
      <c r="EW33" s="267">
        <f t="shared" si="65"/>
        <v>0</v>
      </c>
      <c r="EX33" s="260">
        <f>+(IF(OR($B33=0,$C33=0,$D33=0,$DC$2&gt;$OE$1),0,IF(OR(ES33=0,EU33=0,EV33=0),0,MIN((VLOOKUP($D33,SALERYCODE,3,0))*(IF($D33=6,EV33,EU33))*((MIN((VLOOKUP($D33,SALERYCODE,5,0)),(IF($D33=6,EU33,EV33))))),MIN((VLOOKUP($D33,SALERYCODE,3,0)),(ES33+ET33))*(IF($D33=6,EV33,((MIN((VLOOKUP($D33,SALERYCODE,5,0)),EV33)))))))))/IF(AND($D33=2,'ראשי-פרטים כלליים וריכוז הוצאות'!$D$68&lt;&gt;4),1.2,1)</f>
        <v>0</v>
      </c>
      <c r="EY33" s="263"/>
      <c r="EZ33" s="264"/>
      <c r="FA33" s="265"/>
      <c r="FB33" s="266"/>
      <c r="FC33" s="267">
        <f t="shared" si="66"/>
        <v>0</v>
      </c>
      <c r="FD33" s="260">
        <f>+(IF(OR($B33=0,$C33=0,$D33=0,$DC$2&gt;$OE$1),0,IF(OR(EY33=0,FA33=0,FB33=0),0,MIN((VLOOKUP($D33,SALERYCODE,3,0))*(IF($D33=6,FB33,FA33))*((MIN((VLOOKUP($D33,SALERYCODE,5,0)),(IF($D33=6,FA33,FB33))))),MIN((VLOOKUP($D33,SALERYCODE,3,0)),(EY33+EZ33))*(IF($D33=6,FB33,((MIN((VLOOKUP($D33,SALERYCODE,5,0)),FB33)))))))))/IF(AND($D33=2,'ראשי-פרטים כלליים וריכוז הוצאות'!$D$68&lt;&gt;4),1.2,1)</f>
        <v>0</v>
      </c>
      <c r="FE33" s="263"/>
      <c r="FF33" s="264"/>
      <c r="FG33" s="265"/>
      <c r="FH33" s="266"/>
      <c r="FI33" s="267">
        <f t="shared" si="67"/>
        <v>0</v>
      </c>
      <c r="FJ33" s="260">
        <f>+(IF(OR($B33=0,$C33=0,$D33=0,$DC$2&gt;$OE$1),0,IF(OR(FE33=0,FG33=0,FH33=0),0,MIN((VLOOKUP($D33,SALERYCODE,3,0))*(IF($D33=6,FH33,FG33))*((MIN((VLOOKUP($D33,SALERYCODE,5,0)),(IF($D33=6,FG33,FH33))))),MIN((VLOOKUP($D33,SALERYCODE,3,0)),(FE33+FF33))*(IF($D33=6,FH33,((MIN((VLOOKUP($D33,SALERYCODE,5,0)),FH33)))))))))/IF(AND($D33=2,'ראשי-פרטים כלליים וריכוז הוצאות'!$D$68&lt;&gt;4),1.2,1)</f>
        <v>0</v>
      </c>
      <c r="FK33" s="263"/>
      <c r="FL33" s="264"/>
      <c r="FM33" s="265"/>
      <c r="FN33" s="266"/>
      <c r="FO33" s="267">
        <f t="shared" si="68"/>
        <v>0</v>
      </c>
      <c r="FP33" s="260">
        <f>+(IF(OR($B33=0,$C33=0,$D33=0,$DC$2&gt;$OE$1),0,IF(OR(FK33=0,FM33=0,FN33=0),0,MIN((VLOOKUP($D33,SALERYCODE,3,0))*(IF($D33=6,FN33,FM33))*((MIN((VLOOKUP($D33,SALERYCODE,5,0)),(IF($D33=6,FM33,FN33))))),MIN((VLOOKUP($D33,SALERYCODE,3,0)),(FK33+FL33))*(IF($D33=6,FN33,((MIN((VLOOKUP($D33,SALERYCODE,5,0)),FN33)))))))))/IF(AND($D33=2,'ראשי-פרטים כלליים וריכוז הוצאות'!$D$68&lt;&gt;4),1.2,1)</f>
        <v>0</v>
      </c>
      <c r="FQ33" s="263"/>
      <c r="FR33" s="264"/>
      <c r="FS33" s="265"/>
      <c r="FT33" s="266"/>
      <c r="FU33" s="267">
        <f t="shared" si="69"/>
        <v>0</v>
      </c>
      <c r="FV33" s="260">
        <f>+(IF(OR($B33=0,$C33=0,$D33=0,$DC$2&gt;$OE$1),0,IF(OR(FQ33=0,FS33=0,FT33=0),0,MIN((VLOOKUP($D33,SALERYCODE,3,0))*(IF($D33=6,FT33,FS33))*((MIN((VLOOKUP($D33,SALERYCODE,5,0)),(IF($D33=6,FS33,FT33))))),MIN((VLOOKUP($D33,SALERYCODE,3,0)),(FQ33+FR33))*(IF($D33=6,FT33,((MIN((VLOOKUP($D33,SALERYCODE,5,0)),FT33)))))))))/IF(AND($D33=2,'ראשי-פרטים כלליים וריכוז הוצאות'!$D$68&lt;&gt;4),1.2,1)</f>
        <v>0</v>
      </c>
      <c r="FW33" s="263"/>
      <c r="FX33" s="264"/>
      <c r="FY33" s="265"/>
      <c r="FZ33" s="266"/>
      <c r="GA33" s="267">
        <f t="shared" si="70"/>
        <v>0</v>
      </c>
      <c r="GB33" s="260">
        <f>+(IF(OR($B33=0,$C33=0,$D33=0,$DC$2&gt;$OE$1),0,IF(OR(FW33=0,FY33=0,FZ33=0),0,MIN((VLOOKUP($D33,SALERYCODE,3,0))*(IF($D33=6,FZ33,FY33))*((MIN((VLOOKUP($D33,SALERYCODE,5,0)),(IF($D33=6,FY33,FZ33))))),MIN((VLOOKUP($D33,SALERYCODE,3,0)),(FW33+FX33))*(IF($D33=6,FZ33,((MIN((VLOOKUP($D33,SALERYCODE,5,0)),FZ33)))))))))/IF(AND($D33=2,'ראשי-פרטים כלליים וריכוז הוצאות'!$D$68&lt;&gt;4),1.2,1)</f>
        <v>0</v>
      </c>
      <c r="GC33" s="263"/>
      <c r="GD33" s="264"/>
      <c r="GE33" s="265"/>
      <c r="GF33" s="266"/>
      <c r="GG33" s="267">
        <f t="shared" si="71"/>
        <v>0</v>
      </c>
      <c r="GH33" s="260">
        <f>+(IF(OR($B33=0,$C33=0,$D33=0,$DC$2&gt;$OE$1),0,IF(OR(GC33=0,GE33=0,GF33=0),0,MIN((VLOOKUP($D33,SALERYCODE,3,0))*(IF($D33=6,GF33,GE33))*((MIN((VLOOKUP($D33,SALERYCODE,5,0)),(IF($D33=6,GE33,GF33))))),MIN((VLOOKUP($D33,SALERYCODE,3,0)),(GC33+GD33))*(IF($D33=6,GF33,((MIN((VLOOKUP($D33,SALERYCODE,5,0)),GF33)))))))))/IF(AND($D33=2,'ראשי-פרטים כלליים וריכוז הוצאות'!$D$68&lt;&gt;4),1.2,1)</f>
        <v>0</v>
      </c>
      <c r="GI33" s="263"/>
      <c r="GJ33" s="264"/>
      <c r="GK33" s="265"/>
      <c r="GL33" s="266"/>
      <c r="GM33" s="267">
        <f t="shared" si="72"/>
        <v>0</v>
      </c>
      <c r="GN33" s="260">
        <f>+(IF(OR($B33=0,$C33=0,$D33=0,$DC$2&gt;$OE$1),0,IF(OR(GI33=0,GK33=0,GL33=0),0,MIN((VLOOKUP($D33,SALERYCODE,3,0))*(IF($D33=6,GL33,GK33))*((MIN((VLOOKUP($D33,SALERYCODE,5,0)),(IF($D33=6,GK33,GL33))))),MIN((VLOOKUP($D33,SALERYCODE,3,0)),(GI33+GJ33))*(IF($D33=6,GL33,((MIN((VLOOKUP($D33,SALERYCODE,5,0)),GL33)))))))))/IF(AND($D33=2,'ראשי-פרטים כלליים וריכוז הוצאות'!$D$68&lt;&gt;4),1.2,1)</f>
        <v>0</v>
      </c>
      <c r="GO33" s="263"/>
      <c r="GP33" s="264"/>
      <c r="GQ33" s="265"/>
      <c r="GR33" s="266"/>
      <c r="GS33" s="267">
        <f t="shared" si="73"/>
        <v>0</v>
      </c>
      <c r="GT33" s="260">
        <f>+(IF(OR($B33=0,$C33=0,$D33=0,$DC$2&gt;$OE$1),0,IF(OR(GO33=0,GQ33=0,GR33=0),0,MIN((VLOOKUP($D33,SALERYCODE,3,0))*(IF($D33=6,GR33,GQ33))*((MIN((VLOOKUP($D33,SALERYCODE,5,0)),(IF($D33=6,GQ33,GR33))))),MIN((VLOOKUP($D33,SALERYCODE,3,0)),(GO33+GP33))*(IF($D33=6,GR33,((MIN((VLOOKUP($D33,SALERYCODE,5,0)),GR33)))))))))/IF(AND($D33=2,'ראשי-פרטים כלליים וריכוז הוצאות'!$D$68&lt;&gt;4),1.2,1)</f>
        <v>0</v>
      </c>
      <c r="GU33" s="263"/>
      <c r="GV33" s="264"/>
      <c r="GW33" s="265"/>
      <c r="GX33" s="266"/>
      <c r="GY33" s="267">
        <f t="shared" si="74"/>
        <v>0</v>
      </c>
      <c r="GZ33" s="260">
        <f>+(IF(OR($B33=0,$C33=0,$D33=0,$DC$2&gt;$OE$1),0,IF(OR(GU33=0,GW33=0,GX33=0),0,MIN((VLOOKUP($D33,SALERYCODE,3,0))*(IF($D33=6,GX33,GW33))*((MIN((VLOOKUP($D33,SALERYCODE,5,0)),(IF($D33=6,GW33,GX33))))),MIN((VLOOKUP($D33,SALERYCODE,3,0)),(GU33+GV33))*(IF($D33=6,GX33,((MIN((VLOOKUP($D33,SALERYCODE,5,0)),GX33)))))))))/IF(AND($D33=2,'ראשי-פרטים כלליים וריכוז הוצאות'!$D$68&lt;&gt;4),1.2,1)</f>
        <v>0</v>
      </c>
      <c r="HA33" s="263"/>
      <c r="HB33" s="264"/>
      <c r="HC33" s="265"/>
      <c r="HD33" s="266"/>
      <c r="HE33" s="267">
        <f t="shared" si="75"/>
        <v>0</v>
      </c>
      <c r="HF33" s="260">
        <f>+(IF(OR($B33=0,$C33=0,$D33=0,$DC$2&gt;$OE$1),0,IF(OR(HA33=0,HC33=0,HD33=0),0,MIN((VLOOKUP($D33,SALERYCODE,3,0))*(IF($D33=6,HD33,HC33))*((MIN((VLOOKUP($D33,SALERYCODE,5,0)),(IF($D33=6,HC33,HD33))))),MIN((VLOOKUP($D33,SALERYCODE,3,0)),(HA33+HB33))*(IF($D33=6,HD33,((MIN((VLOOKUP($D33,SALERYCODE,5,0)),HD33)))))))))/IF(AND($D33=2,'ראשי-פרטים כלליים וריכוז הוצאות'!$D$68&lt;&gt;4),1.2,1)</f>
        <v>0</v>
      </c>
      <c r="HG33" s="263"/>
      <c r="HH33" s="264"/>
      <c r="HI33" s="265"/>
      <c r="HJ33" s="266"/>
      <c r="HK33" s="267">
        <f t="shared" si="76"/>
        <v>0</v>
      </c>
      <c r="HL33" s="260">
        <f>+(IF(OR($B33=0,$C33=0,$D33=0,$DC$2&gt;$OE$1),0,IF(OR(HG33=0,HI33=0,HJ33=0),0,MIN((VLOOKUP($D33,SALERYCODE,3,0))*(IF($D33=6,HJ33,HI33))*((MIN((VLOOKUP($D33,SALERYCODE,5,0)),(IF($D33=6,HI33,HJ33))))),MIN((VLOOKUP($D33,SALERYCODE,3,0)),(HG33+HH33))*(IF($D33=6,HJ33,((MIN((VLOOKUP($D33,SALERYCODE,5,0)),HJ33)))))))))/IF(AND($D33=2,'ראשי-פרטים כלליים וריכוז הוצאות'!$D$68&lt;&gt;4),1.2,1)</f>
        <v>0</v>
      </c>
      <c r="HM33" s="263"/>
      <c r="HN33" s="264"/>
      <c r="HO33" s="265"/>
      <c r="HP33" s="266"/>
      <c r="HQ33" s="267">
        <f t="shared" si="77"/>
        <v>0</v>
      </c>
      <c r="HR33" s="260">
        <f>+(IF(OR($B33=0,$C33=0,$D33=0,$DC$2&gt;$OE$1),0,IF(OR(HM33=0,HO33=0,HP33=0),0,MIN((VLOOKUP($D33,SALERYCODE,3,0))*(IF($D33=6,HP33,HO33))*((MIN((VLOOKUP($D33,SALERYCODE,5,0)),(IF($D33=6,HO33,HP33))))),MIN((VLOOKUP($D33,SALERYCODE,3,0)),(HM33+HN33))*(IF($D33=6,HP33,((MIN((VLOOKUP($D33,SALERYCODE,5,0)),HP33)))))))))/IF(AND($D33=2,'ראשי-פרטים כלליים וריכוז הוצאות'!$D$68&lt;&gt;4),1.2,1)</f>
        <v>0</v>
      </c>
      <c r="HS33" s="263"/>
      <c r="HT33" s="264"/>
      <c r="HU33" s="265"/>
      <c r="HV33" s="266"/>
      <c r="HW33" s="267">
        <f t="shared" si="78"/>
        <v>0</v>
      </c>
      <c r="HX33" s="260">
        <f>+(IF(OR($B33=0,$C33=0,$D33=0,$DC$2&gt;$OE$1),0,IF(OR(HS33=0,HU33=0,HV33=0),0,MIN((VLOOKUP($D33,SALERYCODE,3,0))*(IF($D33=6,HV33,HU33))*((MIN((VLOOKUP($D33,SALERYCODE,5,0)),(IF($D33=6,HU33,HV33))))),MIN((VLOOKUP($D33,SALERYCODE,3,0)),(HS33+HT33))*(IF($D33=6,HV33,((MIN((VLOOKUP($D33,SALERYCODE,5,0)),HV33)))))))))/IF(AND($D33=2,'ראשי-פרטים כלליים וריכוז הוצאות'!$D$68&lt;&gt;4),1.2,1)</f>
        <v>0</v>
      </c>
      <c r="HY33" s="263"/>
      <c r="HZ33" s="264"/>
      <c r="IA33" s="265"/>
      <c r="IB33" s="266"/>
      <c r="IC33" s="267">
        <f t="shared" si="79"/>
        <v>0</v>
      </c>
      <c r="ID33" s="260">
        <f>+(IF(OR($B33=0,$C33=0,$D33=0,$DC$2&gt;$OE$1),0,IF(OR(HY33=0,IA33=0,IB33=0),0,MIN((VLOOKUP($D33,SALERYCODE,3,0))*(IF($D33=6,IB33,IA33))*((MIN((VLOOKUP($D33,SALERYCODE,5,0)),(IF($D33=6,IA33,IB33))))),MIN((VLOOKUP($D33,SALERYCODE,3,0)),(HY33+HZ33))*(IF($D33=6,IB33,((MIN((VLOOKUP($D33,SALERYCODE,5,0)),IB33)))))))))/IF(AND($D33=2,'ראשי-פרטים כלליים וריכוז הוצאות'!$D$68&lt;&gt;4),1.2,1)</f>
        <v>0</v>
      </c>
      <c r="IE33" s="263"/>
      <c r="IF33" s="264"/>
      <c r="IG33" s="265"/>
      <c r="IH33" s="266"/>
      <c r="II33" s="267">
        <f t="shared" si="80"/>
        <v>0</v>
      </c>
      <c r="IJ33" s="260">
        <f>+(IF(OR($B33=0,$C33=0,$D33=0,$DC$2&gt;$OE$1),0,IF(OR(IE33=0,IG33=0,IH33=0),0,MIN((VLOOKUP($D33,SALERYCODE,3,0))*(IF($D33=6,IH33,IG33))*((MIN((VLOOKUP($D33,SALERYCODE,5,0)),(IF($D33=6,IG33,IH33))))),MIN((VLOOKUP($D33,SALERYCODE,3,0)),(IE33+IF33))*(IF($D33=6,IH33,((MIN((VLOOKUP($D33,SALERYCODE,5,0)),IH33)))))))))/IF(AND($D33=2,'ראשי-פרטים כלליים וריכוז הוצאות'!$D$68&lt;&gt;4),1.2,1)</f>
        <v>0</v>
      </c>
      <c r="IK33" s="263"/>
      <c r="IL33" s="264"/>
      <c r="IM33" s="265"/>
      <c r="IN33" s="266"/>
      <c r="IO33" s="267">
        <f t="shared" si="81"/>
        <v>0</v>
      </c>
      <c r="IP33" s="260">
        <f>+(IF(OR($B33=0,$C33=0,$D33=0,$DC$2&gt;$OE$1),0,IF(OR(IK33=0,IM33=0,IN33=0),0,MIN((VLOOKUP($D33,SALERYCODE,3,0))*(IF($D33=6,IN33,IM33))*((MIN((VLOOKUP($D33,SALERYCODE,5,0)),(IF($D33=6,IM33,IN33))))),MIN((VLOOKUP($D33,SALERYCODE,3,0)),(IK33+IL33))*(IF($D33=6,IN33,((MIN((VLOOKUP($D33,SALERYCODE,5,0)),IN33)))))))))/IF(AND($D33=2,'ראשי-פרטים כלליים וריכוז הוצאות'!$D$68&lt;&gt;4),1.2,1)</f>
        <v>0</v>
      </c>
      <c r="IQ33" s="263"/>
      <c r="IR33" s="264"/>
      <c r="IS33" s="265"/>
      <c r="IT33" s="266"/>
      <c r="IU33" s="267">
        <f t="shared" si="82"/>
        <v>0</v>
      </c>
      <c r="IV33" s="260">
        <f>+(IF(OR($B33=0,$C33=0,$D33=0,$DC$2&gt;$OE$1),0,IF(OR(IQ33=0,IS33=0,IT33=0),0,MIN((VLOOKUP($D33,SALERYCODE,3,0))*(IF($D33=6,IT33,IS33))*((MIN((VLOOKUP($D33,SALERYCODE,5,0)),(IF($D33=6,IS33,IT33))))),MIN((VLOOKUP($D33,SALERYCODE,3,0)),(IQ33+IR33))*(IF($D33=6,IT33,((MIN((VLOOKUP($D33,SALERYCODE,5,0)),IT33)))))))))/IF(AND($D33=2,'ראשי-פרטים כלליים וריכוז הוצאות'!$D$68&lt;&gt;4),1.2,1)</f>
        <v>0</v>
      </c>
      <c r="IW33" s="263"/>
      <c r="IX33" s="264"/>
      <c r="IY33" s="265"/>
      <c r="IZ33" s="266"/>
      <c r="JA33" s="267">
        <f t="shared" si="83"/>
        <v>0</v>
      </c>
      <c r="JB33" s="260">
        <f>+(IF(OR($B33=0,$C33=0,$D33=0,$DC$2&gt;$OE$1),0,IF(OR(IW33=0,IY33=0,IZ33=0),0,MIN((VLOOKUP($D33,SALERYCODE,3,0))*(IF($D33=6,IZ33,IY33))*((MIN((VLOOKUP($D33,SALERYCODE,5,0)),(IF($D33=6,IY33,IZ33))))),MIN((VLOOKUP($D33,SALERYCODE,3,0)),(IW33+IX33))*(IF($D33=6,IZ33,((MIN((VLOOKUP($D33,SALERYCODE,5,0)),IZ33)))))))))/IF(AND($D33=2,'ראשי-פרטים כלליים וריכוז הוצאות'!$D$68&lt;&gt;4),1.2,1)</f>
        <v>0</v>
      </c>
      <c r="JC33" s="263"/>
      <c r="JD33" s="264"/>
      <c r="JE33" s="265"/>
      <c r="JF33" s="266"/>
      <c r="JG33" s="267">
        <f t="shared" si="84"/>
        <v>0</v>
      </c>
      <c r="JH33" s="260">
        <f>+(IF(OR($B33=0,$C33=0,$D33=0,$DC$2&gt;$OE$1),0,IF(OR(JC33=0,JE33=0,JF33=0),0,MIN((VLOOKUP($D33,SALERYCODE,3,0))*(IF($D33=6,JF33,JE33))*((MIN((VLOOKUP($D33,SALERYCODE,5,0)),(IF($D33=6,JE33,JF33))))),MIN((VLOOKUP($D33,SALERYCODE,3,0)),(JC33+JD33))*(IF($D33=6,JF33,((MIN((VLOOKUP($D33,SALERYCODE,5,0)),JF33)))))))))/IF(AND($D33=2,'ראשי-פרטים כלליים וריכוז הוצאות'!$D$68&lt;&gt;4),1.2,1)</f>
        <v>0</v>
      </c>
      <c r="JI33" s="263"/>
      <c r="JJ33" s="264"/>
      <c r="JK33" s="265"/>
      <c r="JL33" s="266"/>
      <c r="JM33" s="267">
        <f t="shared" si="85"/>
        <v>0</v>
      </c>
      <c r="JN33" s="260">
        <f>+(IF(OR($B33=0,$C33=0,$D33=0,$DC$2&gt;$OE$1),0,IF(OR(JI33=0,JK33=0,JL33=0),0,MIN((VLOOKUP($D33,SALERYCODE,3,0))*(IF($D33=6,JL33,JK33))*((MIN((VLOOKUP($D33,SALERYCODE,5,0)),(IF($D33=6,JK33,JL33))))),MIN((VLOOKUP($D33,SALERYCODE,3,0)),(JI33+JJ33))*(IF($D33=6,JL33,((MIN((VLOOKUP($D33,SALERYCODE,5,0)),JL33)))))))))/IF(AND($D33=2,'ראשי-פרטים כלליים וריכוז הוצאות'!$D$68&lt;&gt;4),1.2,1)</f>
        <v>0</v>
      </c>
      <c r="JO33" s="263"/>
      <c r="JP33" s="264"/>
      <c r="JQ33" s="265"/>
      <c r="JR33" s="266"/>
      <c r="JS33" s="267">
        <f t="shared" si="86"/>
        <v>0</v>
      </c>
      <c r="JT33" s="260">
        <f>+(IF(OR($B33=0,$C33=0,$D33=0,$DC$2&gt;$OE$1),0,IF(OR(JO33=0,JQ33=0,JR33=0),0,MIN((VLOOKUP($D33,SALERYCODE,3,0))*(IF($D33=6,JR33,JQ33))*((MIN((VLOOKUP($D33,SALERYCODE,5,0)),(IF($D33=6,JQ33,JR33))))),MIN((VLOOKUP($D33,SALERYCODE,3,0)),(JO33+JP33))*(IF($D33=6,JR33,((MIN((VLOOKUP($D33,SALERYCODE,5,0)),JR33)))))))))/IF(AND($D33=2,'ראשי-פרטים כלליים וריכוז הוצאות'!$D$68&lt;&gt;4),1.2,1)</f>
        <v>0</v>
      </c>
      <c r="JU33" s="263"/>
      <c r="JV33" s="264"/>
      <c r="JW33" s="265"/>
      <c r="JX33" s="266"/>
      <c r="JY33" s="267">
        <f t="shared" si="87"/>
        <v>0</v>
      </c>
      <c r="JZ33" s="260">
        <f>+(IF(OR($B33=0,$C33=0,$D33=0,$DC$2&gt;$OE$1),0,IF(OR(JU33=0,JW33=0,JX33=0),0,MIN((VLOOKUP($D33,SALERYCODE,3,0))*(IF($D33=6,JX33,JW33))*((MIN((VLOOKUP($D33,SALERYCODE,5,0)),(IF($D33=6,JW33,JX33))))),MIN((VLOOKUP($D33,SALERYCODE,3,0)),(JU33+JV33))*(IF($D33=6,JX33,((MIN((VLOOKUP($D33,SALERYCODE,5,0)),JX33)))))))))/IF(AND($D33=2,'ראשי-פרטים כלליים וריכוז הוצאות'!$D$68&lt;&gt;4),1.2,1)</f>
        <v>0</v>
      </c>
      <c r="KA33" s="263"/>
      <c r="KB33" s="264"/>
      <c r="KC33" s="265"/>
      <c r="KD33" s="266"/>
      <c r="KE33" s="267">
        <f t="shared" si="88"/>
        <v>0</v>
      </c>
      <c r="KF33" s="260">
        <f>+(IF(OR($B33=0,$C33=0,$D33=0,$DC$2&gt;$OE$1),0,IF(OR(KA33=0,KC33=0,KD33=0),0,MIN((VLOOKUP($D33,SALERYCODE,3,0))*(IF($D33=6,KD33,KC33))*((MIN((VLOOKUP($D33,SALERYCODE,5,0)),(IF($D33=6,KC33,KD33))))),MIN((VLOOKUP($D33,SALERYCODE,3,0)),(KA33+KB33))*(IF($D33=6,KD33,((MIN((VLOOKUP($D33,SALERYCODE,5,0)),KD33)))))))))/IF(AND($D33=2,'ראשי-פרטים כלליים וריכוז הוצאות'!$D$68&lt;&gt;4),1.2,1)</f>
        <v>0</v>
      </c>
      <c r="KG33" s="263"/>
      <c r="KH33" s="264"/>
      <c r="KI33" s="265"/>
      <c r="KJ33" s="266"/>
      <c r="KK33" s="267">
        <f t="shared" si="89"/>
        <v>0</v>
      </c>
      <c r="KL33" s="260">
        <f>+(IF(OR($B33=0,$C33=0,$D33=0,$DC$2&gt;$OE$1),0,IF(OR(KG33=0,KI33=0,KJ33=0),0,MIN((VLOOKUP($D33,SALERYCODE,3,0))*(IF($D33=6,KJ33,KI33))*((MIN((VLOOKUP($D33,SALERYCODE,5,0)),(IF($D33=6,KI33,KJ33))))),MIN((VLOOKUP($D33,SALERYCODE,3,0)),(KG33+KH33))*(IF($D33=6,KJ33,((MIN((VLOOKUP($D33,SALERYCODE,5,0)),KJ33)))))))))/IF(AND($D33=2,'ראשי-פרטים כלליים וריכוז הוצאות'!$D$68&lt;&gt;4),1.2,1)</f>
        <v>0</v>
      </c>
      <c r="KM33" s="263"/>
      <c r="KN33" s="264"/>
      <c r="KO33" s="265"/>
      <c r="KP33" s="266"/>
      <c r="KQ33" s="267">
        <f t="shared" si="90"/>
        <v>0</v>
      </c>
      <c r="KR33" s="260">
        <f>+(IF(OR($B33=0,$C33=0,$D33=0,$DC$2&gt;$OE$1),0,IF(OR(KM33=0,KO33=0,KP33=0),0,MIN((VLOOKUP($D33,SALERYCODE,3,0))*(IF($D33=6,KP33,KO33))*((MIN((VLOOKUP($D33,SALERYCODE,5,0)),(IF($D33=6,KO33,KP33))))),MIN((VLOOKUP($D33,SALERYCODE,3,0)),(KM33+KN33))*(IF($D33=6,KP33,((MIN((VLOOKUP($D33,SALERYCODE,5,0)),KP33)))))))))/IF(AND($D33=2,'ראשי-פרטים כלליים וריכוז הוצאות'!$D$68&lt;&gt;4),1.2,1)</f>
        <v>0</v>
      </c>
      <c r="KS33" s="263"/>
      <c r="KT33" s="264"/>
      <c r="KU33" s="265"/>
      <c r="KV33" s="266"/>
      <c r="KW33" s="267">
        <f t="shared" si="91"/>
        <v>0</v>
      </c>
      <c r="KX33" s="260">
        <f>+(IF(OR($B33=0,$C33=0,$D33=0,$DC$2&gt;$OE$1),0,IF(OR(KS33=0,KU33=0,KV33=0),0,MIN((VLOOKUP($D33,SALERYCODE,3,0))*(IF($D33=6,KV33,KU33))*((MIN((VLOOKUP($D33,SALERYCODE,5,0)),(IF($D33=6,KU33,KV33))))),MIN((VLOOKUP($D33,SALERYCODE,3,0)),(KS33+KT33))*(IF($D33=6,KV33,((MIN((VLOOKUP($D33,SALERYCODE,5,0)),KV33)))))))))/IF(AND($D33=2,'ראשי-פרטים כלליים וריכוז הוצאות'!$D$68&lt;&gt;4),1.2,1)</f>
        <v>0</v>
      </c>
      <c r="KY33" s="263"/>
      <c r="KZ33" s="264"/>
      <c r="LA33" s="265"/>
      <c r="LB33" s="266"/>
      <c r="LC33" s="267">
        <f t="shared" si="92"/>
        <v>0</v>
      </c>
      <c r="LD33" s="260">
        <f>+(IF(OR($B33=0,$C33=0,$D33=0,$DC$2&gt;$OE$1),0,IF(OR(KY33=0,LA33=0,LB33=0),0,MIN((VLOOKUP($D33,SALERYCODE,3,0))*(IF($D33=6,LB33,LA33))*((MIN((VLOOKUP($D33,SALERYCODE,5,0)),(IF($D33=6,LA33,LB33))))),MIN((VLOOKUP($D33,SALERYCODE,3,0)),(KY33+KZ33))*(IF($D33=6,LB33,((MIN((VLOOKUP($D33,SALERYCODE,5,0)),LB33)))))))))/IF(AND($D33=2,'ראשי-פרטים כלליים וריכוז הוצאות'!$D$68&lt;&gt;4),1.2,1)</f>
        <v>0</v>
      </c>
      <c r="LE33" s="263"/>
      <c r="LF33" s="264"/>
      <c r="LG33" s="265"/>
      <c r="LH33" s="266"/>
      <c r="LI33" s="267">
        <f t="shared" si="93"/>
        <v>0</v>
      </c>
      <c r="LJ33" s="260">
        <f>+(IF(OR($B33=0,$C33=0,$D33=0,$DC$2&gt;$OE$1),0,IF(OR(LE33=0,LG33=0,LH33=0),0,MIN((VLOOKUP($D33,SALERYCODE,3,0))*(IF($D33=6,LH33,LG33))*((MIN((VLOOKUP($D33,SALERYCODE,5,0)),(IF($D33=6,LG33,LH33))))),MIN((VLOOKUP($D33,SALERYCODE,3,0)),(LE33+LF33))*(IF($D33=6,LH33,((MIN((VLOOKUP($D33,SALERYCODE,5,0)),LH33)))))))))/IF(AND($D33=2,'ראשי-פרטים כלליים וריכוז הוצאות'!$D$68&lt;&gt;4),1.2,1)</f>
        <v>0</v>
      </c>
      <c r="LK33" s="263"/>
      <c r="LL33" s="264"/>
      <c r="LM33" s="265"/>
      <c r="LN33" s="266"/>
      <c r="LO33" s="267">
        <f t="shared" si="94"/>
        <v>0</v>
      </c>
      <c r="LP33" s="260">
        <f>+(IF(OR($B33=0,$C33=0,$D33=0,$DC$2&gt;$OE$1),0,IF(OR(LK33=0,LM33=0,LN33=0),0,MIN((VLOOKUP($D33,SALERYCODE,3,0))*(IF($D33=6,LN33,LM33))*((MIN((VLOOKUP($D33,SALERYCODE,5,0)),(IF($D33=6,LM33,LN33))))),MIN((VLOOKUP($D33,SALERYCODE,3,0)),(LK33+LL33))*(IF($D33=6,LN33,((MIN((VLOOKUP($D33,SALERYCODE,5,0)),LN33)))))))))/IF(AND($D33=2,'ראשי-פרטים כלליים וריכוז הוצאות'!$D$68&lt;&gt;4),1.2,1)</f>
        <v>0</v>
      </c>
      <c r="LQ33" s="263"/>
      <c r="LR33" s="264"/>
      <c r="LS33" s="265"/>
      <c r="LT33" s="266"/>
      <c r="LU33" s="267">
        <f t="shared" si="95"/>
        <v>0</v>
      </c>
      <c r="LV33" s="260">
        <f>+(IF(OR($B33=0,$C33=0,$D33=0,$DC$2&gt;$OE$1),0,IF(OR(LQ33=0,LS33=0,LT33=0),0,MIN((VLOOKUP($D33,SALERYCODE,3,0))*(IF($D33=6,LT33,LS33))*((MIN((VLOOKUP($D33,SALERYCODE,5,0)),(IF($D33=6,LS33,LT33))))),MIN((VLOOKUP($D33,SALERYCODE,3,0)),(LQ33+LR33))*(IF($D33=6,LT33,((MIN((VLOOKUP($D33,SALERYCODE,5,0)),LT33)))))))))/IF(AND($D33=2,'ראשי-פרטים כלליים וריכוז הוצאות'!$D$68&lt;&gt;4),1.2,1)</f>
        <v>0</v>
      </c>
      <c r="LW33" s="263"/>
      <c r="LX33" s="264"/>
      <c r="LY33" s="265"/>
      <c r="LZ33" s="266"/>
      <c r="MA33" s="267">
        <f t="shared" si="96"/>
        <v>0</v>
      </c>
      <c r="MB33" s="260">
        <f>+(IF(OR($B33=0,$C33=0,$D33=0,$DC$2&gt;$OE$1),0,IF(OR(LW33=0,LY33=0,LZ33=0),0,MIN((VLOOKUP($D33,SALERYCODE,3,0))*(IF($D33=6,LZ33,LY33))*((MIN((VLOOKUP($D33,SALERYCODE,5,0)),(IF($D33=6,LY33,LZ33))))),MIN((VLOOKUP($D33,SALERYCODE,3,0)),(LW33+LX33))*(IF($D33=6,LZ33,((MIN((VLOOKUP($D33,SALERYCODE,5,0)),LZ33)))))))))/IF(AND($D33=2,'ראשי-פרטים כלליים וריכוז הוצאות'!$D$68&lt;&gt;4),1.2,1)</f>
        <v>0</v>
      </c>
      <c r="MC33" s="263"/>
      <c r="MD33" s="264"/>
      <c r="ME33" s="265"/>
      <c r="MF33" s="266"/>
      <c r="MG33" s="267">
        <f t="shared" si="97"/>
        <v>0</v>
      </c>
      <c r="MH33" s="260">
        <f>+(IF(OR($B33=0,$C33=0,$D33=0,$DC$2&gt;$OE$1),0,IF(OR(MC33=0,ME33=0,MF33=0),0,MIN((VLOOKUP($D33,SALERYCODE,3,0))*(IF($D33=6,MF33,ME33))*((MIN((VLOOKUP($D33,SALERYCODE,5,0)),(IF($D33=6,ME33,MF33))))),MIN((VLOOKUP($D33,SALERYCODE,3,0)),(MC33+MD33))*(IF($D33=6,MF33,((MIN((VLOOKUP($D33,SALERYCODE,5,0)),MF33)))))))))/IF(AND($D33=2,'ראשי-פרטים כלליים וריכוז הוצאות'!$D$68&lt;&gt;4),1.2,1)</f>
        <v>0</v>
      </c>
      <c r="MI33" s="263"/>
      <c r="MJ33" s="264"/>
      <c r="MK33" s="265"/>
      <c r="ML33" s="266"/>
      <c r="MM33" s="267">
        <f t="shared" si="98"/>
        <v>0</v>
      </c>
      <c r="MN33" s="260">
        <f>+(IF(OR($B33=0,$C33=0,$D33=0,$DC$2&gt;$OE$1),0,IF(OR(MI33=0,MK33=0,ML33=0),0,MIN((VLOOKUP($D33,SALERYCODE,3,0))*(IF($D33=6,ML33,MK33))*((MIN((VLOOKUP($D33,SALERYCODE,5,0)),(IF($D33=6,MK33,ML33))))),MIN((VLOOKUP($D33,SALERYCODE,3,0)),(MI33+MJ33))*(IF($D33=6,ML33,((MIN((VLOOKUP($D33,SALERYCODE,5,0)),ML33)))))))))/IF(AND($D33=2,'ראשי-פרטים כלליים וריכוז הוצאות'!$D$68&lt;&gt;4),1.2,1)</f>
        <v>0</v>
      </c>
      <c r="MO33" s="263"/>
      <c r="MP33" s="264"/>
      <c r="MQ33" s="265"/>
      <c r="MR33" s="266"/>
      <c r="MS33" s="267">
        <f t="shared" si="99"/>
        <v>0</v>
      </c>
      <c r="MT33" s="260">
        <f>+(IF(OR($B33=0,$C33=0,$D33=0,$DC$2&gt;$OE$1),0,IF(OR(MO33=0,MQ33=0,MR33=0),0,MIN((VLOOKUP($D33,SALERYCODE,3,0))*(IF($D33=6,MR33,MQ33))*((MIN((VLOOKUP($D33,SALERYCODE,5,0)),(IF($D33=6,MQ33,MR33))))),MIN((VLOOKUP($D33,SALERYCODE,3,0)),(MO33+MP33))*(IF($D33=6,MR33,((MIN((VLOOKUP($D33,SALERYCODE,5,0)),MR33)))))))))/IF(AND($D33=2,'ראשי-פרטים כלליים וריכוז הוצאות'!$D$68&lt;&gt;4),1.2,1)</f>
        <v>0</v>
      </c>
      <c r="MU33" s="263"/>
      <c r="MV33" s="264"/>
      <c r="MW33" s="265"/>
      <c r="MX33" s="266"/>
      <c r="MY33" s="267">
        <f t="shared" si="100"/>
        <v>0</v>
      </c>
      <c r="MZ33" s="260">
        <f>+(IF(OR($B33=0,$C33=0,$D33=0,$DC$2&gt;$OE$1),0,IF(OR(MU33=0,MW33=0,MX33=0),0,MIN((VLOOKUP($D33,SALERYCODE,3,0))*(IF($D33=6,MX33,MW33))*((MIN((VLOOKUP($D33,SALERYCODE,5,0)),(IF($D33=6,MW33,MX33))))),MIN((VLOOKUP($D33,SALERYCODE,3,0)),(MU33+MV33))*(IF($D33=6,MX33,((MIN((VLOOKUP($D33,SALERYCODE,5,0)),MX33)))))))))/IF(AND($D33=2,'ראשי-פרטים כלליים וריכוז הוצאות'!$D$68&lt;&gt;4),1.2,1)</f>
        <v>0</v>
      </c>
      <c r="NA33" s="263"/>
      <c r="NB33" s="264"/>
      <c r="NC33" s="265"/>
      <c r="ND33" s="266"/>
      <c r="NE33" s="267">
        <f t="shared" si="101"/>
        <v>0</v>
      </c>
      <c r="NF33" s="260">
        <f>+(IF(OR($B33=0,$C33=0,$D33=0,$DC$2&gt;$OE$1),0,IF(OR(NA33=0,NC33=0,ND33=0),0,MIN((VLOOKUP($D33,SALERYCODE,3,0))*(IF($D33=6,ND33,NC33))*((MIN((VLOOKUP($D33,SALERYCODE,5,0)),(IF($D33=6,NC33,ND33))))),MIN((VLOOKUP($D33,SALERYCODE,3,0)),(NA33+NB33))*(IF($D33=6,ND33,((MIN((VLOOKUP($D33,SALERYCODE,5,0)),ND33)))))))))/IF(AND($D33=2,'ראשי-פרטים כלליים וריכוז הוצאות'!$D$68&lt;&gt;4),1.2,1)</f>
        <v>0</v>
      </c>
      <c r="NG33" s="263"/>
      <c r="NH33" s="264"/>
      <c r="NI33" s="265"/>
      <c r="NJ33" s="266"/>
      <c r="NK33" s="267">
        <f t="shared" si="102"/>
        <v>0</v>
      </c>
      <c r="NL33" s="260">
        <f>+(IF(OR($B33=0,$C33=0,$D33=0,$DC$2&gt;$OE$1),0,IF(OR(NG33=0,NI33=0,NJ33=0),0,MIN((VLOOKUP($D33,SALERYCODE,3,0))*(IF($D33=6,NJ33,NI33))*((MIN((VLOOKUP($D33,SALERYCODE,5,0)),(IF($D33=6,NI33,NJ33))))),MIN((VLOOKUP($D33,SALERYCODE,3,0)),(NG33+NH33))*(IF($D33=6,NJ33,((MIN((VLOOKUP($D33,SALERYCODE,5,0)),NJ33)))))))))/IF(AND($D33=2,'ראשי-פרטים כלליים וריכוז הוצאות'!$D$68&lt;&gt;4),1.2,1)</f>
        <v>0</v>
      </c>
      <c r="NM33" s="263"/>
      <c r="NN33" s="264"/>
      <c r="NO33" s="265"/>
      <c r="NP33" s="266"/>
      <c r="NQ33" s="267">
        <f t="shared" si="103"/>
        <v>0</v>
      </c>
      <c r="NR33" s="260">
        <f>+(IF(OR($B33=0,$C33=0,$D33=0,$DC$2&gt;$OE$1),0,IF(OR(NM33=0,NO33=0,NP33=0),0,MIN((VLOOKUP($D33,SALERYCODE,3,0))*(IF($D33=6,NP33,NO33))*((MIN((VLOOKUP($D33,SALERYCODE,5,0)),(IF($D33=6,NO33,NP33))))),MIN((VLOOKUP($D33,SALERYCODE,3,0)),(NM33+NN33))*(IF($D33=6,NP33,((MIN((VLOOKUP($D33,SALERYCODE,5,0)),NP33)))))))))/IF(AND($D33=2,'ראשי-פרטים כלליים וריכוז הוצאות'!$D$68&lt;&gt;4),1.2,1)</f>
        <v>0</v>
      </c>
      <c r="NS33" s="263"/>
      <c r="NT33" s="264"/>
      <c r="NU33" s="265"/>
      <c r="NV33" s="266"/>
      <c r="NW33" s="267">
        <f t="shared" si="104"/>
        <v>0</v>
      </c>
      <c r="NX33" s="260">
        <f>+(IF(OR($B33=0,$C33=0,$D33=0,$DC$2&gt;$OE$1),0,IF(OR(NS33=0,NU33=0,NV33=0),0,MIN((VLOOKUP($D33,SALERYCODE,3,0))*(IF($D33=6,NV33,NU33))*((MIN((VLOOKUP($D33,SALERYCODE,5,0)),(IF($D33=6,NU33,NV33))))),MIN((VLOOKUP($D33,SALERYCODE,3,0)),(NS33+NT33))*(IF($D33=6,NV33,((MIN((VLOOKUP($D33,SALERYCODE,5,0)),NV33)))))))))/IF(AND($D33=2,'ראשי-פרטים כלליים וריכוז הוצאות'!$D$68&lt;&gt;4),1.2,1)</f>
        <v>0</v>
      </c>
      <c r="NY33" s="263"/>
      <c r="NZ33" s="264"/>
      <c r="OA33" s="265"/>
      <c r="OB33" s="266"/>
      <c r="OC33" s="267">
        <f t="shared" si="105"/>
        <v>0</v>
      </c>
      <c r="OD33" s="260">
        <f>+(IF(OR($B33=0,$C33=0,$D33=0,$DC$2&gt;$OE$1),0,IF(OR(NY33=0,OA33=0,OB33=0),0,MIN((VLOOKUP($D33,SALERYCODE,3,0))*(IF($D33=6,OB33,OA33))*((MIN((VLOOKUP($D33,SALERYCODE,5,0)),(IF($D33=6,OA33,OB33))))),MIN((VLOOKUP($D33,SALERYCODE,3,0)),(NY33+NZ33))*(IF($D33=6,OB33,((MIN((VLOOKUP($D33,SALERYCODE,5,0)),OB33)))))))))/IF(AND($D33=2,'ראשי-פרטים כלליים וריכוז הוצאות'!$D$68&lt;&gt;4),1.2,1)</f>
        <v>0</v>
      </c>
      <c r="OE33" s="275">
        <f t="shared" si="111"/>
        <v>0</v>
      </c>
      <c r="OF33" s="283">
        <f t="shared" si="112"/>
        <v>9.9999999999999995E-7</v>
      </c>
      <c r="OG33" s="276">
        <f t="shared" si="113"/>
        <v>0</v>
      </c>
      <c r="OH33" s="275">
        <f t="shared" si="114"/>
        <v>0</v>
      </c>
      <c r="OI33" s="275">
        <v>0</v>
      </c>
      <c r="OJ33" s="258">
        <f t="shared" si="115"/>
        <v>0</v>
      </c>
      <c r="OK33" s="284"/>
      <c r="OL33" s="116">
        <f>MIN(OJ33+OK33*OF33*OE33/$OL$1/IF(AND($D33=2,'ראשי-פרטים כלליים וריכוז הוצאות'!$D$68&lt;&gt;4),1.2,1),IF($D33&gt;0,VLOOKUP($D33,SALERYCODE,3,0)*12*OG33,0))</f>
        <v>0</v>
      </c>
      <c r="OM33" s="95">
        <f t="shared" si="106"/>
        <v>0</v>
      </c>
      <c r="ON33" s="11">
        <f t="shared" si="107"/>
        <v>0</v>
      </c>
      <c r="OO33" s="11">
        <f t="shared" si="108"/>
        <v>0</v>
      </c>
      <c r="OP33" s="22">
        <f t="shared" si="109"/>
        <v>0</v>
      </c>
      <c r="OQ33" s="11">
        <f t="shared" si="110"/>
        <v>0</v>
      </c>
      <c r="OR33" s="11">
        <f t="shared" si="116"/>
        <v>0</v>
      </c>
      <c r="OS33" s="35"/>
      <c r="OT33" s="35"/>
      <c r="OU33" s="43"/>
    </row>
    <row r="34" spans="1:411" ht="24" customHeight="1" x14ac:dyDescent="0.2">
      <c r="A34" s="282">
        <v>31</v>
      </c>
      <c r="B34" s="269"/>
      <c r="C34" s="270"/>
      <c r="D34" s="271"/>
      <c r="E34" s="263"/>
      <c r="F34" s="264"/>
      <c r="G34" s="265"/>
      <c r="H34" s="266"/>
      <c r="I34" s="267">
        <f t="shared" si="41"/>
        <v>0</v>
      </c>
      <c r="J34" s="260">
        <f>(IF(OR($B34=0,$C34=0,$D34=0,$E$2&gt;$OE$1),0,IF(OR($E34=0,$G34=0,$H34=0),0,MIN((VLOOKUP($D34,SALERYCODE,3,0))*(IF($D34=6,$H34,$G34))*((MIN((VLOOKUP($D34,SALERYCODE,5,0)),(IF($D34=6,$G34,$H34))))),MIN((VLOOKUP($D34,SALERYCODE,3,0)),($E34+$F34))*(IF($D34=6,$H34,((MIN((VLOOKUP($D34,SALERYCODE,5,0)),$H34)))))))))/IF(AND($D34=2,'ראשי-פרטים כלליים וריכוז הוצאות'!$D$68&lt;&gt;4),1.2,1)</f>
        <v>0</v>
      </c>
      <c r="K34" s="263"/>
      <c r="L34" s="264"/>
      <c r="M34" s="265"/>
      <c r="N34" s="266"/>
      <c r="O34" s="267">
        <f t="shared" si="42"/>
        <v>0</v>
      </c>
      <c r="P34" s="260">
        <f>+(IF(OR($B34=0,$C34=0,$D34=0,$K$2&gt;$OE$1),0,IF(OR($K34=0,$M34=0,$N34=0),0,MIN((VLOOKUP($D34,SALERYCODE,3,0))*(IF($D34=6,$N34,$M34))*((MIN((VLOOKUP($D34,SALERYCODE,5,0)),(IF($D34=6,$M34,$N34))))),MIN((VLOOKUP($D34,SALERYCODE,3,0)),($K34+$L34))*(IF($D34=6,$N34,((MIN((VLOOKUP($D34,SALERYCODE,5,0)),$N34)))))))))/IF(AND($D34=2,'ראשי-פרטים כלליים וריכוז הוצאות'!$D$68&lt;&gt;4),1.2,1)</f>
        <v>0</v>
      </c>
      <c r="Q34" s="263"/>
      <c r="R34" s="264"/>
      <c r="S34" s="265"/>
      <c r="T34" s="266"/>
      <c r="U34" s="267">
        <f t="shared" si="43"/>
        <v>0</v>
      </c>
      <c r="V34" s="260">
        <f>+(IF(OR($B34=0,$C34=0,$D34=0,$Q$2&gt;$OE$1),0,IF(OR(Q34=0,S34=0,T34=0),0,MIN((VLOOKUP($D34,SALERYCODE,3,0))*(IF($D34=6,T34,S34))*((MIN((VLOOKUP($D34,SALERYCODE,5,0)),(IF($D34=6,S34,T34))))),MIN((VLOOKUP($D34,SALERYCODE,3,0)),(Q34+R34))*(IF($D34=6,T34,((MIN((VLOOKUP($D34,SALERYCODE,5,0)),T34)))))))))/IF(AND($D34=2,'ראשי-פרטים כלליים וריכוז הוצאות'!$D$68&lt;&gt;4),1.2,1)</f>
        <v>0</v>
      </c>
      <c r="W34" s="263"/>
      <c r="X34" s="264"/>
      <c r="Y34" s="265"/>
      <c r="Z34" s="266"/>
      <c r="AA34" s="267">
        <f t="shared" si="44"/>
        <v>0</v>
      </c>
      <c r="AB34" s="260">
        <f>+(IF(OR($B34=0,$C34=0,$D34=0,$W$2&gt;$OE$1),0,IF(OR(W34=0,Y34=0,Z34=0),0,MIN((VLOOKUP($D34,SALERYCODE,3,0))*(IF($D34=6,Z34,Y34))*((MIN((VLOOKUP($D34,SALERYCODE,5,0)),(IF($D34=6,Y34,Z34))))),MIN((VLOOKUP($D34,SALERYCODE,3,0)),(W34+X34))*(IF($D34=6,Z34,((MIN((VLOOKUP($D34,SALERYCODE,5,0)),Z34)))))))))/IF(AND($D34=2,'ראשי-פרטים כלליים וריכוז הוצאות'!$D$68&lt;&gt;4),1.2,1)</f>
        <v>0</v>
      </c>
      <c r="AC34" s="263"/>
      <c r="AD34" s="264"/>
      <c r="AE34" s="265"/>
      <c r="AF34" s="266"/>
      <c r="AG34" s="267">
        <f t="shared" si="45"/>
        <v>0</v>
      </c>
      <c r="AH34" s="260">
        <f>+(IF(OR($B34=0,$C34=0,$D34=0,$AC$2&gt;$OE$1),0,IF(OR(AC34=0,AE34=0,AF34=0),0,MIN((VLOOKUP($D34,SALERYCODE,3,0))*(IF($D34=6,AF34,AE34))*((MIN((VLOOKUP($D34,SALERYCODE,5,0)),(IF($D34=6,AE34,AF34))))),MIN((VLOOKUP($D34,SALERYCODE,3,0)),(AC34+AD34))*(IF($D34=6,AF34,((MIN((VLOOKUP($D34,SALERYCODE,5,0)),AF34)))))))))/IF(AND($D34=2,'ראשי-פרטים כלליים וריכוז הוצאות'!$D$68&lt;&gt;4),1.2,1)</f>
        <v>0</v>
      </c>
      <c r="AI34" s="263"/>
      <c r="AJ34" s="264"/>
      <c r="AK34" s="265"/>
      <c r="AL34" s="266"/>
      <c r="AM34" s="267">
        <f t="shared" si="46"/>
        <v>0</v>
      </c>
      <c r="AN34" s="260">
        <f>+(IF(OR($B34=0,$C34=0,$D34=0,$AI$2&gt;$OE$1),0,IF(OR(AI34=0,AK34=0,AL34=0),0,MIN((VLOOKUP($D34,SALERYCODE,3,0))*(IF($D34=6,AL34,AK34))*((MIN((VLOOKUP($D34,SALERYCODE,5,0)),(IF($D34=6,AK34,AL34))))),MIN((VLOOKUP($D34,SALERYCODE,3,0)),(AI34+AJ34))*(IF($D34=6,AL34,((MIN((VLOOKUP($D34,SALERYCODE,5,0)),AL34)))))))))/IF(AND($D34=2,'ראשי-פרטים כלליים וריכוז הוצאות'!$D$68&lt;&gt;4),1.2,1)</f>
        <v>0</v>
      </c>
      <c r="AO34" s="263"/>
      <c r="AP34" s="264"/>
      <c r="AQ34" s="265"/>
      <c r="AR34" s="266"/>
      <c r="AS34" s="267">
        <f t="shared" si="47"/>
        <v>0</v>
      </c>
      <c r="AT34" s="260">
        <f>+(IF(OR($B34=0,$C34=0,$D34=0,$AO$2&gt;$OE$1),0,IF(OR(AO34=0,AQ34=0,AR34=0),0,MIN((VLOOKUP($D34,SALERYCODE,3,0))*(IF($D34=6,AR34,AQ34))*((MIN((VLOOKUP($D34,SALERYCODE,5,0)),(IF($D34=6,AQ34,AR34))))),MIN((VLOOKUP($D34,SALERYCODE,3,0)),(AO34+AP34))*(IF($D34=6,AR34,((MIN((VLOOKUP($D34,SALERYCODE,5,0)),AR34)))))))))/IF(AND($D34=2,'ראשי-פרטים כלליים וריכוז הוצאות'!$D$68&lt;&gt;4),1.2,1)</f>
        <v>0</v>
      </c>
      <c r="AU34" s="263"/>
      <c r="AV34" s="264"/>
      <c r="AW34" s="265"/>
      <c r="AX34" s="266"/>
      <c r="AY34" s="267">
        <f t="shared" si="48"/>
        <v>0</v>
      </c>
      <c r="AZ34" s="260">
        <f>+(IF(OR($B34=0,$C34=0,$D34=0,$AU$2&gt;$OE$1),0,IF(OR(AU34=0,AW34=0,AX34=0),0,MIN((VLOOKUP($D34,SALERYCODE,3,0))*(IF($D34=6,AX34,AW34))*((MIN((VLOOKUP($D34,SALERYCODE,5,0)),(IF($D34=6,AW34,AX34))))),MIN((VLOOKUP($D34,SALERYCODE,3,0)),(AU34+AV34))*(IF($D34=6,AX34,((MIN((VLOOKUP($D34,SALERYCODE,5,0)),AX34)))))))))/IF(AND($D34=2,'ראשי-פרטים כלליים וריכוז הוצאות'!$D$68&lt;&gt;4),1.2,1)</f>
        <v>0</v>
      </c>
      <c r="BA34" s="263"/>
      <c r="BB34" s="264"/>
      <c r="BC34" s="265"/>
      <c r="BD34" s="266"/>
      <c r="BE34" s="267">
        <f t="shared" si="49"/>
        <v>0</v>
      </c>
      <c r="BF34" s="260">
        <f>+(IF(OR($B34=0,$C34=0,$D34=0,$BA$2&gt;$OE$1),0,IF(OR(BA34=0,BC34=0,BD34=0),0,MIN((VLOOKUP($D34,SALERYCODE,3,0))*(IF($D34=6,BD34,BC34))*((MIN((VLOOKUP($D34,SALERYCODE,5,0)),(IF($D34=6,BC34,BD34))))),MIN((VLOOKUP($D34,SALERYCODE,3,0)),(BA34+BB34))*(IF($D34=6,BD34,((MIN((VLOOKUP($D34,SALERYCODE,5,0)),BD34)))))))))/IF(AND($D34=2,'ראשי-פרטים כלליים וריכוז הוצאות'!$D$68&lt;&gt;4),1.2,1)</f>
        <v>0</v>
      </c>
      <c r="BG34" s="263"/>
      <c r="BH34" s="264"/>
      <c r="BI34" s="265"/>
      <c r="BJ34" s="266"/>
      <c r="BK34" s="267">
        <f t="shared" si="50"/>
        <v>0</v>
      </c>
      <c r="BL34" s="260">
        <f>+(IF(OR($B34=0,$C34=0,$D34=0,$BG$2&gt;$OE$1),0,IF(OR(BG34=0,BI34=0,BJ34=0),0,MIN((VLOOKUP($D34,SALERYCODE,3,0))*(IF($D34=6,BJ34,BI34))*((MIN((VLOOKUP($D34,SALERYCODE,5,0)),(IF($D34=6,BI34,BJ34))))),MIN((VLOOKUP($D34,SALERYCODE,3,0)),(BG34+BH34))*(IF($D34=6,BJ34,((MIN((VLOOKUP($D34,SALERYCODE,5,0)),BJ34)))))))))/IF(AND($D34=2,'ראשי-פרטים כלליים וריכוז הוצאות'!$D$68&lt;&gt;4),1.2,1)</f>
        <v>0</v>
      </c>
      <c r="BM34" s="263"/>
      <c r="BN34" s="264"/>
      <c r="BO34" s="265"/>
      <c r="BP34" s="266"/>
      <c r="BQ34" s="267">
        <f t="shared" si="51"/>
        <v>0</v>
      </c>
      <c r="BR34" s="260">
        <f>+(IF(OR($B34=0,$C34=0,$D34=0,$BM$2&gt;$OE$1),0,IF(OR(BM34=0,BO34=0,BP34=0),0,MIN((VLOOKUP($D34,SALERYCODE,3,0))*(IF($D34=6,BP34,BO34))*((MIN((VLOOKUP($D34,SALERYCODE,5,0)),(IF($D34=6,BO34,BP34))))),MIN((VLOOKUP($D34,SALERYCODE,3,0)),(BM34+BN34))*(IF($D34=6,BP34,((MIN((VLOOKUP($D34,SALERYCODE,5,0)),BP34)))))))))/IF(AND($D34=2,'ראשי-פרטים כלליים וריכוז הוצאות'!$D$68&lt;&gt;4),1.2,1)</f>
        <v>0</v>
      </c>
      <c r="BS34" s="263"/>
      <c r="BT34" s="264"/>
      <c r="BU34" s="265"/>
      <c r="BV34" s="266"/>
      <c r="BW34" s="267">
        <f t="shared" si="52"/>
        <v>0</v>
      </c>
      <c r="BX34" s="260">
        <f>+(IF(OR($B34=0,$C34=0,$D34=0,$BS$2&gt;$OE$1),0,IF(OR(BS34=0,BU34=0,BV34=0),0,MIN((VLOOKUP($D34,SALERYCODE,3,0))*(IF($D34=6,BV34,BU34))*((MIN((VLOOKUP($D34,SALERYCODE,5,0)),(IF($D34=6,BU34,BV34))))),MIN((VLOOKUP($D34,SALERYCODE,3,0)),(BS34+BT34))*(IF($D34=6,BV34,((MIN((VLOOKUP($D34,SALERYCODE,5,0)),BV34)))))))))/IF(AND($D34=2,'ראשי-פרטים כלליים וריכוז הוצאות'!$D$68&lt;&gt;4),1.2,1)</f>
        <v>0</v>
      </c>
      <c r="BY34" s="263"/>
      <c r="BZ34" s="264"/>
      <c r="CA34" s="265"/>
      <c r="CB34" s="266"/>
      <c r="CC34" s="267">
        <f t="shared" si="53"/>
        <v>0</v>
      </c>
      <c r="CD34" s="260">
        <f>+(IF(OR($B34=0,$C34=0,$D34=0,$BY$2&gt;$OE$1),0,IF(OR(BY34=0,CA34=0,CB34=0),0,MIN((VLOOKUP($D34,SALERYCODE,3,0))*(IF($D34=6,CB34,CA34))*((MIN((VLOOKUP($D34,SALERYCODE,5,0)),(IF($D34=6,CA34,CB34))))),MIN((VLOOKUP($D34,SALERYCODE,3,0)),(BY34+BZ34))*(IF($D34=6,CB34,((MIN((VLOOKUP($D34,SALERYCODE,5,0)),CB34)))))))))/IF(AND($D34=2,'ראשי-פרטים כלליים וריכוז הוצאות'!$D$68&lt;&gt;4),1.2,1)</f>
        <v>0</v>
      </c>
      <c r="CE34" s="263"/>
      <c r="CF34" s="264"/>
      <c r="CG34" s="265"/>
      <c r="CH34" s="266"/>
      <c r="CI34" s="267">
        <f t="shared" si="54"/>
        <v>0</v>
      </c>
      <c r="CJ34" s="260">
        <f>+(IF(OR($B34=0,$C34=0,$D34=0,$CE$2&gt;$OE$1),0,IF(OR(CE34=0,CG34=0,CH34=0),0,MIN((VLOOKUP($D34,SALERYCODE,3,0))*(IF($D34=6,CH34,CG34))*((MIN((VLOOKUP($D34,SALERYCODE,5,0)),(IF($D34=6,CG34,CH34))))),MIN((VLOOKUP($D34,SALERYCODE,3,0)),(CE34+CF34))*(IF($D34=6,CH34,((MIN((VLOOKUP($D34,SALERYCODE,5,0)),CH34)))))))))/IF(AND($D34=2,'ראשי-פרטים כלליים וריכוז הוצאות'!$D$68&lt;&gt;4),1.2,1)</f>
        <v>0</v>
      </c>
      <c r="CK34" s="263"/>
      <c r="CL34" s="264"/>
      <c r="CM34" s="265"/>
      <c r="CN34" s="266"/>
      <c r="CO34" s="267">
        <f t="shared" si="55"/>
        <v>0</v>
      </c>
      <c r="CP34" s="260">
        <f>+(IF(OR($B34=0,$C34=0,$D34=0,$CK$2&gt;$OE$1),0,IF(OR(CK34=0,CM34=0,CN34=0),0,MIN((VLOOKUP($D34,SALERYCODE,3,0))*(IF($D34=6,CN34,CM34))*((MIN((VLOOKUP($D34,SALERYCODE,5,0)),(IF($D34=6,CM34,CN34))))),MIN((VLOOKUP($D34,SALERYCODE,3,0)),(CK34+CL34))*(IF($D34=6,CN34,((MIN((VLOOKUP($D34,SALERYCODE,5,0)),CN34)))))))))/IF(AND($D34=2,'ראשי-פרטים כלליים וריכוז הוצאות'!$D$68&lt;&gt;4),1.2,1)</f>
        <v>0</v>
      </c>
      <c r="CQ34" s="263"/>
      <c r="CR34" s="264"/>
      <c r="CS34" s="265"/>
      <c r="CT34" s="266"/>
      <c r="CU34" s="267">
        <f t="shared" si="56"/>
        <v>0</v>
      </c>
      <c r="CV34" s="260">
        <f>+(IF(OR($B34=0,$C34=0,$D34=0,$CQ$2&gt;$OE$1),0,IF(OR(CQ34=0,CS34=0,CT34=0),0,MIN((VLOOKUP($D34,SALERYCODE,3,0))*(IF($D34=6,CT34,CS34))*((MIN((VLOOKUP($D34,SALERYCODE,5,0)),(IF($D34=6,CS34,CT34))))),MIN((VLOOKUP($D34,SALERYCODE,3,0)),(CQ34+CR34))*(IF($D34=6,CT34,((MIN((VLOOKUP($D34,SALERYCODE,5,0)),CT34)))))))))/IF(AND($D34=2,'ראשי-פרטים כלליים וריכוז הוצאות'!$D$68&lt;&gt;4),1.2,1)</f>
        <v>0</v>
      </c>
      <c r="CW34" s="263"/>
      <c r="CX34" s="264"/>
      <c r="CY34" s="265"/>
      <c r="CZ34" s="266"/>
      <c r="DA34" s="267">
        <f t="shared" si="57"/>
        <v>0</v>
      </c>
      <c r="DB34" s="260">
        <f>+(IF(OR($B34=0,$C34=0,$D34=0,$CW$2&gt;$OE$1),0,IF(OR(CW34=0,CY34=0,CZ34=0),0,MIN((VLOOKUP($D34,SALERYCODE,3,0))*(IF($D34=6,CZ34,CY34))*((MIN((VLOOKUP($D34,SALERYCODE,5,0)),(IF($D34=6,CY34,CZ34))))),MIN((VLOOKUP($D34,SALERYCODE,3,0)),(CW34+CX34))*(IF($D34=6,CZ34,((MIN((VLOOKUP($D34,SALERYCODE,5,0)),CZ34)))))))))/IF(AND($D34=2,'ראשי-פרטים כלליים וריכוז הוצאות'!$D$68&lt;&gt;4),1.2,1)</f>
        <v>0</v>
      </c>
      <c r="DC34" s="263"/>
      <c r="DD34" s="264"/>
      <c r="DE34" s="265"/>
      <c r="DF34" s="266"/>
      <c r="DG34" s="267">
        <f t="shared" si="58"/>
        <v>0</v>
      </c>
      <c r="DH34" s="260">
        <f>+(IF(OR($B34=0,$C34=0,$D34=0,$DC$2&gt;$OE$1),0,IF(OR(DC34=0,DE34=0,DF34=0),0,MIN((VLOOKUP($D34,SALERYCODE,3,0))*(IF($D34=6,DF34,DE34))*((MIN((VLOOKUP($D34,SALERYCODE,5,0)),(IF($D34=6,DE34,DF34))))),MIN((VLOOKUP($D34,SALERYCODE,3,0)),(DC34+DD34))*(IF($D34=6,DF34,((MIN((VLOOKUP($D34,SALERYCODE,5,0)),DF34)))))))))/IF(AND($D34=2,'ראשי-פרטים כלליים וריכוז הוצאות'!$D$68&lt;&gt;4),1.2,1)</f>
        <v>0</v>
      </c>
      <c r="DI34" s="263"/>
      <c r="DJ34" s="264"/>
      <c r="DK34" s="265"/>
      <c r="DL34" s="266"/>
      <c r="DM34" s="267">
        <f t="shared" si="59"/>
        <v>0</v>
      </c>
      <c r="DN34" s="260">
        <f>+(IF(OR($B34=0,$C34=0,$D34=0,$DC$2&gt;$OE$1),0,IF(OR(DI34=0,DK34=0,DL34=0),0,MIN((VLOOKUP($D34,SALERYCODE,3,0))*(IF($D34=6,DL34,DK34))*((MIN((VLOOKUP($D34,SALERYCODE,5,0)),(IF($D34=6,DK34,DL34))))),MIN((VLOOKUP($D34,SALERYCODE,3,0)),(DI34+DJ34))*(IF($D34=6,DL34,((MIN((VLOOKUP($D34,SALERYCODE,5,0)),DL34)))))))))/IF(AND($D34=2,'ראשי-פרטים כלליים וריכוז הוצאות'!$D$68&lt;&gt;4),1.2,1)</f>
        <v>0</v>
      </c>
      <c r="DO34" s="263"/>
      <c r="DP34" s="264"/>
      <c r="DQ34" s="265"/>
      <c r="DR34" s="266"/>
      <c r="DS34" s="267">
        <f t="shared" si="60"/>
        <v>0</v>
      </c>
      <c r="DT34" s="260">
        <f>+(IF(OR($B34=0,$C34=0,$D34=0,$DC$2&gt;$OE$1),0,IF(OR(DO34=0,DQ34=0,DR34=0),0,MIN((VLOOKUP($D34,SALERYCODE,3,0))*(IF($D34=6,DR34,DQ34))*((MIN((VLOOKUP($D34,SALERYCODE,5,0)),(IF($D34=6,DQ34,DR34))))),MIN((VLOOKUP($D34,SALERYCODE,3,0)),(DO34+DP34))*(IF($D34=6,DR34,((MIN((VLOOKUP($D34,SALERYCODE,5,0)),DR34)))))))))/IF(AND($D34=2,'ראשי-פרטים כלליים וריכוז הוצאות'!$D$68&lt;&gt;4),1.2,1)</f>
        <v>0</v>
      </c>
      <c r="DU34" s="263"/>
      <c r="DV34" s="264"/>
      <c r="DW34" s="265"/>
      <c r="DX34" s="266"/>
      <c r="DY34" s="267">
        <f t="shared" si="61"/>
        <v>0</v>
      </c>
      <c r="DZ34" s="260">
        <f>+(IF(OR($B34=0,$C34=0,$D34=0,$DC$2&gt;$OE$1),0,IF(OR(DU34=0,DW34=0,DX34=0),0,MIN((VLOOKUP($D34,SALERYCODE,3,0))*(IF($D34=6,DX34,DW34))*((MIN((VLOOKUP($D34,SALERYCODE,5,0)),(IF($D34=6,DW34,DX34))))),MIN((VLOOKUP($D34,SALERYCODE,3,0)),(DU34+DV34))*(IF($D34=6,DX34,((MIN((VLOOKUP($D34,SALERYCODE,5,0)),DX34)))))))))/IF(AND($D34=2,'ראשי-פרטים כלליים וריכוז הוצאות'!$D$68&lt;&gt;4),1.2,1)</f>
        <v>0</v>
      </c>
      <c r="EA34" s="263"/>
      <c r="EB34" s="264"/>
      <c r="EC34" s="265"/>
      <c r="ED34" s="266"/>
      <c r="EE34" s="267">
        <f t="shared" si="62"/>
        <v>0</v>
      </c>
      <c r="EF34" s="260">
        <f>+(IF(OR($B34=0,$C34=0,$D34=0,$DC$2&gt;$OE$1),0,IF(OR(EA34=0,EC34=0,ED34=0),0,MIN((VLOOKUP($D34,SALERYCODE,3,0))*(IF($D34=6,ED34,EC34))*((MIN((VLOOKUP($D34,SALERYCODE,5,0)),(IF($D34=6,EC34,ED34))))),MIN((VLOOKUP($D34,SALERYCODE,3,0)),(EA34+EB34))*(IF($D34=6,ED34,((MIN((VLOOKUP($D34,SALERYCODE,5,0)),ED34)))))))))/IF(AND($D34=2,'ראשי-פרטים כלליים וריכוז הוצאות'!$D$68&lt;&gt;4),1.2,1)</f>
        <v>0</v>
      </c>
      <c r="EG34" s="263"/>
      <c r="EH34" s="264"/>
      <c r="EI34" s="265"/>
      <c r="EJ34" s="266"/>
      <c r="EK34" s="267">
        <f t="shared" si="63"/>
        <v>0</v>
      </c>
      <c r="EL34" s="260">
        <f>+(IF(OR($B34=0,$C34=0,$D34=0,$DC$2&gt;$OE$1),0,IF(OR(EG34=0,EI34=0,EJ34=0),0,MIN((VLOOKUP($D34,SALERYCODE,3,0))*(IF($D34=6,EJ34,EI34))*((MIN((VLOOKUP($D34,SALERYCODE,5,0)),(IF($D34=6,EI34,EJ34))))),MIN((VLOOKUP($D34,SALERYCODE,3,0)),(EG34+EH34))*(IF($D34=6,EJ34,((MIN((VLOOKUP($D34,SALERYCODE,5,0)),EJ34)))))))))/IF(AND($D34=2,'ראשי-פרטים כלליים וריכוז הוצאות'!$D$68&lt;&gt;4),1.2,1)</f>
        <v>0</v>
      </c>
      <c r="EM34" s="263"/>
      <c r="EN34" s="264"/>
      <c r="EO34" s="265"/>
      <c r="EP34" s="266"/>
      <c r="EQ34" s="267">
        <f t="shared" si="64"/>
        <v>0</v>
      </c>
      <c r="ER34" s="260">
        <f>+(IF(OR($B34=0,$C34=0,$D34=0,$DC$2&gt;$OE$1),0,IF(OR(EM34=0,EO34=0,EP34=0),0,MIN((VLOOKUP($D34,SALERYCODE,3,0))*(IF($D34=6,EP34,EO34))*((MIN((VLOOKUP($D34,SALERYCODE,5,0)),(IF($D34=6,EO34,EP34))))),MIN((VLOOKUP($D34,SALERYCODE,3,0)),(EM34+EN34))*(IF($D34=6,EP34,((MIN((VLOOKUP($D34,SALERYCODE,5,0)),EP34)))))))))/IF(AND($D34=2,'ראשי-פרטים כלליים וריכוז הוצאות'!$D$68&lt;&gt;4),1.2,1)</f>
        <v>0</v>
      </c>
      <c r="ES34" s="263"/>
      <c r="ET34" s="264"/>
      <c r="EU34" s="265"/>
      <c r="EV34" s="266"/>
      <c r="EW34" s="267">
        <f t="shared" si="65"/>
        <v>0</v>
      </c>
      <c r="EX34" s="260">
        <f>+(IF(OR($B34=0,$C34=0,$D34=0,$DC$2&gt;$OE$1),0,IF(OR(ES34=0,EU34=0,EV34=0),0,MIN((VLOOKUP($D34,SALERYCODE,3,0))*(IF($D34=6,EV34,EU34))*((MIN((VLOOKUP($D34,SALERYCODE,5,0)),(IF($D34=6,EU34,EV34))))),MIN((VLOOKUP($D34,SALERYCODE,3,0)),(ES34+ET34))*(IF($D34=6,EV34,((MIN((VLOOKUP($D34,SALERYCODE,5,0)),EV34)))))))))/IF(AND($D34=2,'ראשי-פרטים כלליים וריכוז הוצאות'!$D$68&lt;&gt;4),1.2,1)</f>
        <v>0</v>
      </c>
      <c r="EY34" s="263"/>
      <c r="EZ34" s="264"/>
      <c r="FA34" s="265"/>
      <c r="FB34" s="266"/>
      <c r="FC34" s="267">
        <f t="shared" si="66"/>
        <v>0</v>
      </c>
      <c r="FD34" s="260">
        <f>+(IF(OR($B34=0,$C34=0,$D34=0,$DC$2&gt;$OE$1),0,IF(OR(EY34=0,FA34=0,FB34=0),0,MIN((VLOOKUP($D34,SALERYCODE,3,0))*(IF($D34=6,FB34,FA34))*((MIN((VLOOKUP($D34,SALERYCODE,5,0)),(IF($D34=6,FA34,FB34))))),MIN((VLOOKUP($D34,SALERYCODE,3,0)),(EY34+EZ34))*(IF($D34=6,FB34,((MIN((VLOOKUP($D34,SALERYCODE,5,0)),FB34)))))))))/IF(AND($D34=2,'ראשי-פרטים כלליים וריכוז הוצאות'!$D$68&lt;&gt;4),1.2,1)</f>
        <v>0</v>
      </c>
      <c r="FE34" s="263"/>
      <c r="FF34" s="264"/>
      <c r="FG34" s="265"/>
      <c r="FH34" s="266"/>
      <c r="FI34" s="267">
        <f t="shared" si="67"/>
        <v>0</v>
      </c>
      <c r="FJ34" s="260">
        <f>+(IF(OR($B34=0,$C34=0,$D34=0,$DC$2&gt;$OE$1),0,IF(OR(FE34=0,FG34=0,FH34=0),0,MIN((VLOOKUP($D34,SALERYCODE,3,0))*(IF($D34=6,FH34,FG34))*((MIN((VLOOKUP($D34,SALERYCODE,5,0)),(IF($D34=6,FG34,FH34))))),MIN((VLOOKUP($D34,SALERYCODE,3,0)),(FE34+FF34))*(IF($D34=6,FH34,((MIN((VLOOKUP($D34,SALERYCODE,5,0)),FH34)))))))))/IF(AND($D34=2,'ראשי-פרטים כלליים וריכוז הוצאות'!$D$68&lt;&gt;4),1.2,1)</f>
        <v>0</v>
      </c>
      <c r="FK34" s="263"/>
      <c r="FL34" s="264"/>
      <c r="FM34" s="265"/>
      <c r="FN34" s="266"/>
      <c r="FO34" s="267">
        <f t="shared" si="68"/>
        <v>0</v>
      </c>
      <c r="FP34" s="260">
        <f>+(IF(OR($B34=0,$C34=0,$D34=0,$DC$2&gt;$OE$1),0,IF(OR(FK34=0,FM34=0,FN34=0),0,MIN((VLOOKUP($D34,SALERYCODE,3,0))*(IF($D34=6,FN34,FM34))*((MIN((VLOOKUP($D34,SALERYCODE,5,0)),(IF($D34=6,FM34,FN34))))),MIN((VLOOKUP($D34,SALERYCODE,3,0)),(FK34+FL34))*(IF($D34=6,FN34,((MIN((VLOOKUP($D34,SALERYCODE,5,0)),FN34)))))))))/IF(AND($D34=2,'ראשי-פרטים כלליים וריכוז הוצאות'!$D$68&lt;&gt;4),1.2,1)</f>
        <v>0</v>
      </c>
      <c r="FQ34" s="263"/>
      <c r="FR34" s="264"/>
      <c r="FS34" s="265"/>
      <c r="FT34" s="266"/>
      <c r="FU34" s="267">
        <f t="shared" si="69"/>
        <v>0</v>
      </c>
      <c r="FV34" s="260">
        <f>+(IF(OR($B34=0,$C34=0,$D34=0,$DC$2&gt;$OE$1),0,IF(OR(FQ34=0,FS34=0,FT34=0),0,MIN((VLOOKUP($D34,SALERYCODE,3,0))*(IF($D34=6,FT34,FS34))*((MIN((VLOOKUP($D34,SALERYCODE,5,0)),(IF($D34=6,FS34,FT34))))),MIN((VLOOKUP($D34,SALERYCODE,3,0)),(FQ34+FR34))*(IF($D34=6,FT34,((MIN((VLOOKUP($D34,SALERYCODE,5,0)),FT34)))))))))/IF(AND($D34=2,'ראשי-פרטים כלליים וריכוז הוצאות'!$D$68&lt;&gt;4),1.2,1)</f>
        <v>0</v>
      </c>
      <c r="FW34" s="263"/>
      <c r="FX34" s="264"/>
      <c r="FY34" s="265"/>
      <c r="FZ34" s="266"/>
      <c r="GA34" s="267">
        <f t="shared" si="70"/>
        <v>0</v>
      </c>
      <c r="GB34" s="260">
        <f>+(IF(OR($B34=0,$C34=0,$D34=0,$DC$2&gt;$OE$1),0,IF(OR(FW34=0,FY34=0,FZ34=0),0,MIN((VLOOKUP($D34,SALERYCODE,3,0))*(IF($D34=6,FZ34,FY34))*((MIN((VLOOKUP($D34,SALERYCODE,5,0)),(IF($D34=6,FY34,FZ34))))),MIN((VLOOKUP($D34,SALERYCODE,3,0)),(FW34+FX34))*(IF($D34=6,FZ34,((MIN((VLOOKUP($D34,SALERYCODE,5,0)),FZ34)))))))))/IF(AND($D34=2,'ראשי-פרטים כלליים וריכוז הוצאות'!$D$68&lt;&gt;4),1.2,1)</f>
        <v>0</v>
      </c>
      <c r="GC34" s="263"/>
      <c r="GD34" s="264"/>
      <c r="GE34" s="265"/>
      <c r="GF34" s="266"/>
      <c r="GG34" s="267">
        <f t="shared" si="71"/>
        <v>0</v>
      </c>
      <c r="GH34" s="260">
        <f>+(IF(OR($B34=0,$C34=0,$D34=0,$DC$2&gt;$OE$1),0,IF(OR(GC34=0,GE34=0,GF34=0),0,MIN((VLOOKUP($D34,SALERYCODE,3,0))*(IF($D34=6,GF34,GE34))*((MIN((VLOOKUP($D34,SALERYCODE,5,0)),(IF($D34=6,GE34,GF34))))),MIN((VLOOKUP($D34,SALERYCODE,3,0)),(GC34+GD34))*(IF($D34=6,GF34,((MIN((VLOOKUP($D34,SALERYCODE,5,0)),GF34)))))))))/IF(AND($D34=2,'ראשי-פרטים כלליים וריכוז הוצאות'!$D$68&lt;&gt;4),1.2,1)</f>
        <v>0</v>
      </c>
      <c r="GI34" s="263"/>
      <c r="GJ34" s="264"/>
      <c r="GK34" s="265"/>
      <c r="GL34" s="266"/>
      <c r="GM34" s="267">
        <f t="shared" si="72"/>
        <v>0</v>
      </c>
      <c r="GN34" s="260">
        <f>+(IF(OR($B34=0,$C34=0,$D34=0,$DC$2&gt;$OE$1),0,IF(OR(GI34=0,GK34=0,GL34=0),0,MIN((VLOOKUP($D34,SALERYCODE,3,0))*(IF($D34=6,GL34,GK34))*((MIN((VLOOKUP($D34,SALERYCODE,5,0)),(IF($D34=6,GK34,GL34))))),MIN((VLOOKUP($D34,SALERYCODE,3,0)),(GI34+GJ34))*(IF($D34=6,GL34,((MIN((VLOOKUP($D34,SALERYCODE,5,0)),GL34)))))))))/IF(AND($D34=2,'ראשי-פרטים כלליים וריכוז הוצאות'!$D$68&lt;&gt;4),1.2,1)</f>
        <v>0</v>
      </c>
      <c r="GO34" s="263"/>
      <c r="GP34" s="264"/>
      <c r="GQ34" s="265"/>
      <c r="GR34" s="266"/>
      <c r="GS34" s="267">
        <f t="shared" si="73"/>
        <v>0</v>
      </c>
      <c r="GT34" s="260">
        <f>+(IF(OR($B34=0,$C34=0,$D34=0,$DC$2&gt;$OE$1),0,IF(OR(GO34=0,GQ34=0,GR34=0),0,MIN((VLOOKUP($D34,SALERYCODE,3,0))*(IF($D34=6,GR34,GQ34))*((MIN((VLOOKUP($D34,SALERYCODE,5,0)),(IF($D34=6,GQ34,GR34))))),MIN((VLOOKUP($D34,SALERYCODE,3,0)),(GO34+GP34))*(IF($D34=6,GR34,((MIN((VLOOKUP($D34,SALERYCODE,5,0)),GR34)))))))))/IF(AND($D34=2,'ראשי-פרטים כלליים וריכוז הוצאות'!$D$68&lt;&gt;4),1.2,1)</f>
        <v>0</v>
      </c>
      <c r="GU34" s="263"/>
      <c r="GV34" s="264"/>
      <c r="GW34" s="265"/>
      <c r="GX34" s="266"/>
      <c r="GY34" s="267">
        <f t="shared" si="74"/>
        <v>0</v>
      </c>
      <c r="GZ34" s="260">
        <f>+(IF(OR($B34=0,$C34=0,$D34=0,$DC$2&gt;$OE$1),0,IF(OR(GU34=0,GW34=0,GX34=0),0,MIN((VLOOKUP($D34,SALERYCODE,3,0))*(IF($D34=6,GX34,GW34))*((MIN((VLOOKUP($D34,SALERYCODE,5,0)),(IF($D34=6,GW34,GX34))))),MIN((VLOOKUP($D34,SALERYCODE,3,0)),(GU34+GV34))*(IF($D34=6,GX34,((MIN((VLOOKUP($D34,SALERYCODE,5,0)),GX34)))))))))/IF(AND($D34=2,'ראשי-פרטים כלליים וריכוז הוצאות'!$D$68&lt;&gt;4),1.2,1)</f>
        <v>0</v>
      </c>
      <c r="HA34" s="263"/>
      <c r="HB34" s="264"/>
      <c r="HC34" s="265"/>
      <c r="HD34" s="266"/>
      <c r="HE34" s="267">
        <f t="shared" si="75"/>
        <v>0</v>
      </c>
      <c r="HF34" s="260">
        <f>+(IF(OR($B34=0,$C34=0,$D34=0,$DC$2&gt;$OE$1),0,IF(OR(HA34=0,HC34=0,HD34=0),0,MIN((VLOOKUP($D34,SALERYCODE,3,0))*(IF($D34=6,HD34,HC34))*((MIN((VLOOKUP($D34,SALERYCODE,5,0)),(IF($D34=6,HC34,HD34))))),MIN((VLOOKUP($D34,SALERYCODE,3,0)),(HA34+HB34))*(IF($D34=6,HD34,((MIN((VLOOKUP($D34,SALERYCODE,5,0)),HD34)))))))))/IF(AND($D34=2,'ראשי-פרטים כלליים וריכוז הוצאות'!$D$68&lt;&gt;4),1.2,1)</f>
        <v>0</v>
      </c>
      <c r="HG34" s="263"/>
      <c r="HH34" s="264"/>
      <c r="HI34" s="265"/>
      <c r="HJ34" s="266"/>
      <c r="HK34" s="267">
        <f t="shared" si="76"/>
        <v>0</v>
      </c>
      <c r="HL34" s="260">
        <f>+(IF(OR($B34=0,$C34=0,$D34=0,$DC$2&gt;$OE$1),0,IF(OR(HG34=0,HI34=0,HJ34=0),0,MIN((VLOOKUP($D34,SALERYCODE,3,0))*(IF($D34=6,HJ34,HI34))*((MIN((VLOOKUP($D34,SALERYCODE,5,0)),(IF($D34=6,HI34,HJ34))))),MIN((VLOOKUP($D34,SALERYCODE,3,0)),(HG34+HH34))*(IF($D34=6,HJ34,((MIN((VLOOKUP($D34,SALERYCODE,5,0)),HJ34)))))))))/IF(AND($D34=2,'ראשי-פרטים כלליים וריכוז הוצאות'!$D$68&lt;&gt;4),1.2,1)</f>
        <v>0</v>
      </c>
      <c r="HM34" s="263"/>
      <c r="HN34" s="264"/>
      <c r="HO34" s="265"/>
      <c r="HP34" s="266"/>
      <c r="HQ34" s="267">
        <f t="shared" si="77"/>
        <v>0</v>
      </c>
      <c r="HR34" s="260">
        <f>+(IF(OR($B34=0,$C34=0,$D34=0,$DC$2&gt;$OE$1),0,IF(OR(HM34=0,HO34=0,HP34=0),0,MIN((VLOOKUP($D34,SALERYCODE,3,0))*(IF($D34=6,HP34,HO34))*((MIN((VLOOKUP($D34,SALERYCODE,5,0)),(IF($D34=6,HO34,HP34))))),MIN((VLOOKUP($D34,SALERYCODE,3,0)),(HM34+HN34))*(IF($D34=6,HP34,((MIN((VLOOKUP($D34,SALERYCODE,5,0)),HP34)))))))))/IF(AND($D34=2,'ראשי-פרטים כלליים וריכוז הוצאות'!$D$68&lt;&gt;4),1.2,1)</f>
        <v>0</v>
      </c>
      <c r="HS34" s="263"/>
      <c r="HT34" s="264"/>
      <c r="HU34" s="265"/>
      <c r="HV34" s="266"/>
      <c r="HW34" s="267">
        <f t="shared" si="78"/>
        <v>0</v>
      </c>
      <c r="HX34" s="260">
        <f>+(IF(OR($B34=0,$C34=0,$D34=0,$DC$2&gt;$OE$1),0,IF(OR(HS34=0,HU34=0,HV34=0),0,MIN((VLOOKUP($D34,SALERYCODE,3,0))*(IF($D34=6,HV34,HU34))*((MIN((VLOOKUP($D34,SALERYCODE,5,0)),(IF($D34=6,HU34,HV34))))),MIN((VLOOKUP($D34,SALERYCODE,3,0)),(HS34+HT34))*(IF($D34=6,HV34,((MIN((VLOOKUP($D34,SALERYCODE,5,0)),HV34)))))))))/IF(AND($D34=2,'ראשי-פרטים כלליים וריכוז הוצאות'!$D$68&lt;&gt;4),1.2,1)</f>
        <v>0</v>
      </c>
      <c r="HY34" s="263"/>
      <c r="HZ34" s="264"/>
      <c r="IA34" s="265"/>
      <c r="IB34" s="266"/>
      <c r="IC34" s="267">
        <f t="shared" si="79"/>
        <v>0</v>
      </c>
      <c r="ID34" s="260">
        <f>+(IF(OR($B34=0,$C34=0,$D34=0,$DC$2&gt;$OE$1),0,IF(OR(HY34=0,IA34=0,IB34=0),0,MIN((VLOOKUP($D34,SALERYCODE,3,0))*(IF($D34=6,IB34,IA34))*((MIN((VLOOKUP($D34,SALERYCODE,5,0)),(IF($D34=6,IA34,IB34))))),MIN((VLOOKUP($D34,SALERYCODE,3,0)),(HY34+HZ34))*(IF($D34=6,IB34,((MIN((VLOOKUP($D34,SALERYCODE,5,0)),IB34)))))))))/IF(AND($D34=2,'ראשי-פרטים כלליים וריכוז הוצאות'!$D$68&lt;&gt;4),1.2,1)</f>
        <v>0</v>
      </c>
      <c r="IE34" s="263"/>
      <c r="IF34" s="264"/>
      <c r="IG34" s="265"/>
      <c r="IH34" s="266"/>
      <c r="II34" s="267">
        <f t="shared" si="80"/>
        <v>0</v>
      </c>
      <c r="IJ34" s="260">
        <f>+(IF(OR($B34=0,$C34=0,$D34=0,$DC$2&gt;$OE$1),0,IF(OR(IE34=0,IG34=0,IH34=0),0,MIN((VLOOKUP($D34,SALERYCODE,3,0))*(IF($D34=6,IH34,IG34))*((MIN((VLOOKUP($D34,SALERYCODE,5,0)),(IF($D34=6,IG34,IH34))))),MIN((VLOOKUP($D34,SALERYCODE,3,0)),(IE34+IF34))*(IF($D34=6,IH34,((MIN((VLOOKUP($D34,SALERYCODE,5,0)),IH34)))))))))/IF(AND($D34=2,'ראשי-פרטים כלליים וריכוז הוצאות'!$D$68&lt;&gt;4),1.2,1)</f>
        <v>0</v>
      </c>
      <c r="IK34" s="263"/>
      <c r="IL34" s="264"/>
      <c r="IM34" s="265"/>
      <c r="IN34" s="266"/>
      <c r="IO34" s="267">
        <f t="shared" si="81"/>
        <v>0</v>
      </c>
      <c r="IP34" s="260">
        <f>+(IF(OR($B34=0,$C34=0,$D34=0,$DC$2&gt;$OE$1),0,IF(OR(IK34=0,IM34=0,IN34=0),0,MIN((VLOOKUP($D34,SALERYCODE,3,0))*(IF($D34=6,IN34,IM34))*((MIN((VLOOKUP($D34,SALERYCODE,5,0)),(IF($D34=6,IM34,IN34))))),MIN((VLOOKUP($D34,SALERYCODE,3,0)),(IK34+IL34))*(IF($D34=6,IN34,((MIN((VLOOKUP($D34,SALERYCODE,5,0)),IN34)))))))))/IF(AND($D34=2,'ראשי-פרטים כלליים וריכוז הוצאות'!$D$68&lt;&gt;4),1.2,1)</f>
        <v>0</v>
      </c>
      <c r="IQ34" s="263"/>
      <c r="IR34" s="264"/>
      <c r="IS34" s="265"/>
      <c r="IT34" s="266"/>
      <c r="IU34" s="267">
        <f t="shared" si="82"/>
        <v>0</v>
      </c>
      <c r="IV34" s="260">
        <f>+(IF(OR($B34=0,$C34=0,$D34=0,$DC$2&gt;$OE$1),0,IF(OR(IQ34=0,IS34=0,IT34=0),0,MIN((VLOOKUP($D34,SALERYCODE,3,0))*(IF($D34=6,IT34,IS34))*((MIN((VLOOKUP($D34,SALERYCODE,5,0)),(IF($D34=6,IS34,IT34))))),MIN((VLOOKUP($D34,SALERYCODE,3,0)),(IQ34+IR34))*(IF($D34=6,IT34,((MIN((VLOOKUP($D34,SALERYCODE,5,0)),IT34)))))))))/IF(AND($D34=2,'ראשי-פרטים כלליים וריכוז הוצאות'!$D$68&lt;&gt;4),1.2,1)</f>
        <v>0</v>
      </c>
      <c r="IW34" s="263"/>
      <c r="IX34" s="264"/>
      <c r="IY34" s="265"/>
      <c r="IZ34" s="266"/>
      <c r="JA34" s="267">
        <f t="shared" si="83"/>
        <v>0</v>
      </c>
      <c r="JB34" s="260">
        <f>+(IF(OR($B34=0,$C34=0,$D34=0,$DC$2&gt;$OE$1),0,IF(OR(IW34=0,IY34=0,IZ34=0),0,MIN((VLOOKUP($D34,SALERYCODE,3,0))*(IF($D34=6,IZ34,IY34))*((MIN((VLOOKUP($D34,SALERYCODE,5,0)),(IF($D34=6,IY34,IZ34))))),MIN((VLOOKUP($D34,SALERYCODE,3,0)),(IW34+IX34))*(IF($D34=6,IZ34,((MIN((VLOOKUP($D34,SALERYCODE,5,0)),IZ34)))))))))/IF(AND($D34=2,'ראשי-פרטים כלליים וריכוז הוצאות'!$D$68&lt;&gt;4),1.2,1)</f>
        <v>0</v>
      </c>
      <c r="JC34" s="263"/>
      <c r="JD34" s="264"/>
      <c r="JE34" s="265"/>
      <c r="JF34" s="266"/>
      <c r="JG34" s="267">
        <f t="shared" si="84"/>
        <v>0</v>
      </c>
      <c r="JH34" s="260">
        <f>+(IF(OR($B34=0,$C34=0,$D34=0,$DC$2&gt;$OE$1),0,IF(OR(JC34=0,JE34=0,JF34=0),0,MIN((VLOOKUP($D34,SALERYCODE,3,0))*(IF($D34=6,JF34,JE34))*((MIN((VLOOKUP($D34,SALERYCODE,5,0)),(IF($D34=6,JE34,JF34))))),MIN((VLOOKUP($D34,SALERYCODE,3,0)),(JC34+JD34))*(IF($D34=6,JF34,((MIN((VLOOKUP($D34,SALERYCODE,5,0)),JF34)))))))))/IF(AND($D34=2,'ראשי-פרטים כלליים וריכוז הוצאות'!$D$68&lt;&gt;4),1.2,1)</f>
        <v>0</v>
      </c>
      <c r="JI34" s="263"/>
      <c r="JJ34" s="264"/>
      <c r="JK34" s="265"/>
      <c r="JL34" s="266"/>
      <c r="JM34" s="267">
        <f t="shared" si="85"/>
        <v>0</v>
      </c>
      <c r="JN34" s="260">
        <f>+(IF(OR($B34=0,$C34=0,$D34=0,$DC$2&gt;$OE$1),0,IF(OR(JI34=0,JK34=0,JL34=0),0,MIN((VLOOKUP($D34,SALERYCODE,3,0))*(IF($D34=6,JL34,JK34))*((MIN((VLOOKUP($D34,SALERYCODE,5,0)),(IF($D34=6,JK34,JL34))))),MIN((VLOOKUP($D34,SALERYCODE,3,0)),(JI34+JJ34))*(IF($D34=6,JL34,((MIN((VLOOKUP($D34,SALERYCODE,5,0)),JL34)))))))))/IF(AND($D34=2,'ראשי-פרטים כלליים וריכוז הוצאות'!$D$68&lt;&gt;4),1.2,1)</f>
        <v>0</v>
      </c>
      <c r="JO34" s="263"/>
      <c r="JP34" s="264"/>
      <c r="JQ34" s="265"/>
      <c r="JR34" s="266"/>
      <c r="JS34" s="267">
        <f t="shared" si="86"/>
        <v>0</v>
      </c>
      <c r="JT34" s="260">
        <f>+(IF(OR($B34=0,$C34=0,$D34=0,$DC$2&gt;$OE$1),0,IF(OR(JO34=0,JQ34=0,JR34=0),0,MIN((VLOOKUP($D34,SALERYCODE,3,0))*(IF($D34=6,JR34,JQ34))*((MIN((VLOOKUP($D34,SALERYCODE,5,0)),(IF($D34=6,JQ34,JR34))))),MIN((VLOOKUP($D34,SALERYCODE,3,0)),(JO34+JP34))*(IF($D34=6,JR34,((MIN((VLOOKUP($D34,SALERYCODE,5,0)),JR34)))))))))/IF(AND($D34=2,'ראשי-פרטים כלליים וריכוז הוצאות'!$D$68&lt;&gt;4),1.2,1)</f>
        <v>0</v>
      </c>
      <c r="JU34" s="263"/>
      <c r="JV34" s="264"/>
      <c r="JW34" s="265"/>
      <c r="JX34" s="266"/>
      <c r="JY34" s="267">
        <f t="shared" si="87"/>
        <v>0</v>
      </c>
      <c r="JZ34" s="260">
        <f>+(IF(OR($B34=0,$C34=0,$D34=0,$DC$2&gt;$OE$1),0,IF(OR(JU34=0,JW34=0,JX34=0),0,MIN((VLOOKUP($D34,SALERYCODE,3,0))*(IF($D34=6,JX34,JW34))*((MIN((VLOOKUP($D34,SALERYCODE,5,0)),(IF($D34=6,JW34,JX34))))),MIN((VLOOKUP($D34,SALERYCODE,3,0)),(JU34+JV34))*(IF($D34=6,JX34,((MIN((VLOOKUP($D34,SALERYCODE,5,0)),JX34)))))))))/IF(AND($D34=2,'ראשי-פרטים כלליים וריכוז הוצאות'!$D$68&lt;&gt;4),1.2,1)</f>
        <v>0</v>
      </c>
      <c r="KA34" s="263"/>
      <c r="KB34" s="264"/>
      <c r="KC34" s="265"/>
      <c r="KD34" s="266"/>
      <c r="KE34" s="267">
        <f t="shared" si="88"/>
        <v>0</v>
      </c>
      <c r="KF34" s="260">
        <f>+(IF(OR($B34=0,$C34=0,$D34=0,$DC$2&gt;$OE$1),0,IF(OR(KA34=0,KC34=0,KD34=0),0,MIN((VLOOKUP($D34,SALERYCODE,3,0))*(IF($D34=6,KD34,KC34))*((MIN((VLOOKUP($D34,SALERYCODE,5,0)),(IF($D34=6,KC34,KD34))))),MIN((VLOOKUP($D34,SALERYCODE,3,0)),(KA34+KB34))*(IF($D34=6,KD34,((MIN((VLOOKUP($D34,SALERYCODE,5,0)),KD34)))))))))/IF(AND($D34=2,'ראשי-פרטים כלליים וריכוז הוצאות'!$D$68&lt;&gt;4),1.2,1)</f>
        <v>0</v>
      </c>
      <c r="KG34" s="263"/>
      <c r="KH34" s="264"/>
      <c r="KI34" s="265"/>
      <c r="KJ34" s="266"/>
      <c r="KK34" s="267">
        <f t="shared" si="89"/>
        <v>0</v>
      </c>
      <c r="KL34" s="260">
        <f>+(IF(OR($B34=0,$C34=0,$D34=0,$DC$2&gt;$OE$1),0,IF(OR(KG34=0,KI34=0,KJ34=0),0,MIN((VLOOKUP($D34,SALERYCODE,3,0))*(IF($D34=6,KJ34,KI34))*((MIN((VLOOKUP($D34,SALERYCODE,5,0)),(IF($D34=6,KI34,KJ34))))),MIN((VLOOKUP($D34,SALERYCODE,3,0)),(KG34+KH34))*(IF($D34=6,KJ34,((MIN((VLOOKUP($D34,SALERYCODE,5,0)),KJ34)))))))))/IF(AND($D34=2,'ראשי-פרטים כלליים וריכוז הוצאות'!$D$68&lt;&gt;4),1.2,1)</f>
        <v>0</v>
      </c>
      <c r="KM34" s="263"/>
      <c r="KN34" s="264"/>
      <c r="KO34" s="265"/>
      <c r="KP34" s="266"/>
      <c r="KQ34" s="267">
        <f t="shared" si="90"/>
        <v>0</v>
      </c>
      <c r="KR34" s="260">
        <f>+(IF(OR($B34=0,$C34=0,$D34=0,$DC$2&gt;$OE$1),0,IF(OR(KM34=0,KO34=0,KP34=0),0,MIN((VLOOKUP($D34,SALERYCODE,3,0))*(IF($D34=6,KP34,KO34))*((MIN((VLOOKUP($D34,SALERYCODE,5,0)),(IF($D34=6,KO34,KP34))))),MIN((VLOOKUP($D34,SALERYCODE,3,0)),(KM34+KN34))*(IF($D34=6,KP34,((MIN((VLOOKUP($D34,SALERYCODE,5,0)),KP34)))))))))/IF(AND($D34=2,'ראשי-פרטים כלליים וריכוז הוצאות'!$D$68&lt;&gt;4),1.2,1)</f>
        <v>0</v>
      </c>
      <c r="KS34" s="263"/>
      <c r="KT34" s="264"/>
      <c r="KU34" s="265"/>
      <c r="KV34" s="266"/>
      <c r="KW34" s="267">
        <f t="shared" si="91"/>
        <v>0</v>
      </c>
      <c r="KX34" s="260">
        <f>+(IF(OR($B34=0,$C34=0,$D34=0,$DC$2&gt;$OE$1),0,IF(OR(KS34=0,KU34=0,KV34=0),0,MIN((VLOOKUP($D34,SALERYCODE,3,0))*(IF($D34=6,KV34,KU34))*((MIN((VLOOKUP($D34,SALERYCODE,5,0)),(IF($D34=6,KU34,KV34))))),MIN((VLOOKUP($D34,SALERYCODE,3,0)),(KS34+KT34))*(IF($D34=6,KV34,((MIN((VLOOKUP($D34,SALERYCODE,5,0)),KV34)))))))))/IF(AND($D34=2,'ראשי-פרטים כלליים וריכוז הוצאות'!$D$68&lt;&gt;4),1.2,1)</f>
        <v>0</v>
      </c>
      <c r="KY34" s="263"/>
      <c r="KZ34" s="264"/>
      <c r="LA34" s="265"/>
      <c r="LB34" s="266"/>
      <c r="LC34" s="267">
        <f t="shared" si="92"/>
        <v>0</v>
      </c>
      <c r="LD34" s="260">
        <f>+(IF(OR($B34=0,$C34=0,$D34=0,$DC$2&gt;$OE$1),0,IF(OR(KY34=0,LA34=0,LB34=0),0,MIN((VLOOKUP($D34,SALERYCODE,3,0))*(IF($D34=6,LB34,LA34))*((MIN((VLOOKUP($D34,SALERYCODE,5,0)),(IF($D34=6,LA34,LB34))))),MIN((VLOOKUP($D34,SALERYCODE,3,0)),(KY34+KZ34))*(IF($D34=6,LB34,((MIN((VLOOKUP($D34,SALERYCODE,5,0)),LB34)))))))))/IF(AND($D34=2,'ראשי-פרטים כלליים וריכוז הוצאות'!$D$68&lt;&gt;4),1.2,1)</f>
        <v>0</v>
      </c>
      <c r="LE34" s="263"/>
      <c r="LF34" s="264"/>
      <c r="LG34" s="265"/>
      <c r="LH34" s="266"/>
      <c r="LI34" s="267">
        <f t="shared" si="93"/>
        <v>0</v>
      </c>
      <c r="LJ34" s="260">
        <f>+(IF(OR($B34=0,$C34=0,$D34=0,$DC$2&gt;$OE$1),0,IF(OR(LE34=0,LG34=0,LH34=0),0,MIN((VLOOKUP($D34,SALERYCODE,3,0))*(IF($D34=6,LH34,LG34))*((MIN((VLOOKUP($D34,SALERYCODE,5,0)),(IF($D34=6,LG34,LH34))))),MIN((VLOOKUP($D34,SALERYCODE,3,0)),(LE34+LF34))*(IF($D34=6,LH34,((MIN((VLOOKUP($D34,SALERYCODE,5,0)),LH34)))))))))/IF(AND($D34=2,'ראשי-פרטים כלליים וריכוז הוצאות'!$D$68&lt;&gt;4),1.2,1)</f>
        <v>0</v>
      </c>
      <c r="LK34" s="263"/>
      <c r="LL34" s="264"/>
      <c r="LM34" s="265"/>
      <c r="LN34" s="266"/>
      <c r="LO34" s="267">
        <f t="shared" si="94"/>
        <v>0</v>
      </c>
      <c r="LP34" s="260">
        <f>+(IF(OR($B34=0,$C34=0,$D34=0,$DC$2&gt;$OE$1),0,IF(OR(LK34=0,LM34=0,LN34=0),0,MIN((VLOOKUP($D34,SALERYCODE,3,0))*(IF($D34=6,LN34,LM34))*((MIN((VLOOKUP($D34,SALERYCODE,5,0)),(IF($D34=6,LM34,LN34))))),MIN((VLOOKUP($D34,SALERYCODE,3,0)),(LK34+LL34))*(IF($D34=6,LN34,((MIN((VLOOKUP($D34,SALERYCODE,5,0)),LN34)))))))))/IF(AND($D34=2,'ראשי-פרטים כלליים וריכוז הוצאות'!$D$68&lt;&gt;4),1.2,1)</f>
        <v>0</v>
      </c>
      <c r="LQ34" s="263"/>
      <c r="LR34" s="264"/>
      <c r="LS34" s="265"/>
      <c r="LT34" s="266"/>
      <c r="LU34" s="267">
        <f t="shared" si="95"/>
        <v>0</v>
      </c>
      <c r="LV34" s="260">
        <f>+(IF(OR($B34=0,$C34=0,$D34=0,$DC$2&gt;$OE$1),0,IF(OR(LQ34=0,LS34=0,LT34=0),0,MIN((VLOOKUP($D34,SALERYCODE,3,0))*(IF($D34=6,LT34,LS34))*((MIN((VLOOKUP($D34,SALERYCODE,5,0)),(IF($D34=6,LS34,LT34))))),MIN((VLOOKUP($D34,SALERYCODE,3,0)),(LQ34+LR34))*(IF($D34=6,LT34,((MIN((VLOOKUP($D34,SALERYCODE,5,0)),LT34)))))))))/IF(AND($D34=2,'ראשי-פרטים כלליים וריכוז הוצאות'!$D$68&lt;&gt;4),1.2,1)</f>
        <v>0</v>
      </c>
      <c r="LW34" s="263"/>
      <c r="LX34" s="264"/>
      <c r="LY34" s="265"/>
      <c r="LZ34" s="266"/>
      <c r="MA34" s="267">
        <f t="shared" si="96"/>
        <v>0</v>
      </c>
      <c r="MB34" s="260">
        <f>+(IF(OR($B34=0,$C34=0,$D34=0,$DC$2&gt;$OE$1),0,IF(OR(LW34=0,LY34=0,LZ34=0),0,MIN((VLOOKUP($D34,SALERYCODE,3,0))*(IF($D34=6,LZ34,LY34))*((MIN((VLOOKUP($D34,SALERYCODE,5,0)),(IF($D34=6,LY34,LZ34))))),MIN((VLOOKUP($D34,SALERYCODE,3,0)),(LW34+LX34))*(IF($D34=6,LZ34,((MIN((VLOOKUP($D34,SALERYCODE,5,0)),LZ34)))))))))/IF(AND($D34=2,'ראשי-פרטים כלליים וריכוז הוצאות'!$D$68&lt;&gt;4),1.2,1)</f>
        <v>0</v>
      </c>
      <c r="MC34" s="263"/>
      <c r="MD34" s="264"/>
      <c r="ME34" s="265"/>
      <c r="MF34" s="266"/>
      <c r="MG34" s="267">
        <f t="shared" si="97"/>
        <v>0</v>
      </c>
      <c r="MH34" s="260">
        <f>+(IF(OR($B34=0,$C34=0,$D34=0,$DC$2&gt;$OE$1),0,IF(OR(MC34=0,ME34=0,MF34=0),0,MIN((VLOOKUP($D34,SALERYCODE,3,0))*(IF($D34=6,MF34,ME34))*((MIN((VLOOKUP($D34,SALERYCODE,5,0)),(IF($D34=6,ME34,MF34))))),MIN((VLOOKUP($D34,SALERYCODE,3,0)),(MC34+MD34))*(IF($D34=6,MF34,((MIN((VLOOKUP($D34,SALERYCODE,5,0)),MF34)))))))))/IF(AND($D34=2,'ראשי-פרטים כלליים וריכוז הוצאות'!$D$68&lt;&gt;4),1.2,1)</f>
        <v>0</v>
      </c>
      <c r="MI34" s="263"/>
      <c r="MJ34" s="264"/>
      <c r="MK34" s="265"/>
      <c r="ML34" s="266"/>
      <c r="MM34" s="267">
        <f t="shared" si="98"/>
        <v>0</v>
      </c>
      <c r="MN34" s="260">
        <f>+(IF(OR($B34=0,$C34=0,$D34=0,$DC$2&gt;$OE$1),0,IF(OR(MI34=0,MK34=0,ML34=0),0,MIN((VLOOKUP($D34,SALERYCODE,3,0))*(IF($D34=6,ML34,MK34))*((MIN((VLOOKUP($D34,SALERYCODE,5,0)),(IF($D34=6,MK34,ML34))))),MIN((VLOOKUP($D34,SALERYCODE,3,0)),(MI34+MJ34))*(IF($D34=6,ML34,((MIN((VLOOKUP($D34,SALERYCODE,5,0)),ML34)))))))))/IF(AND($D34=2,'ראשי-פרטים כלליים וריכוז הוצאות'!$D$68&lt;&gt;4),1.2,1)</f>
        <v>0</v>
      </c>
      <c r="MO34" s="263"/>
      <c r="MP34" s="264"/>
      <c r="MQ34" s="265"/>
      <c r="MR34" s="266"/>
      <c r="MS34" s="267">
        <f t="shared" si="99"/>
        <v>0</v>
      </c>
      <c r="MT34" s="260">
        <f>+(IF(OR($B34=0,$C34=0,$D34=0,$DC$2&gt;$OE$1),0,IF(OR(MO34=0,MQ34=0,MR34=0),0,MIN((VLOOKUP($D34,SALERYCODE,3,0))*(IF($D34=6,MR34,MQ34))*((MIN((VLOOKUP($D34,SALERYCODE,5,0)),(IF($D34=6,MQ34,MR34))))),MIN((VLOOKUP($D34,SALERYCODE,3,0)),(MO34+MP34))*(IF($D34=6,MR34,((MIN((VLOOKUP($D34,SALERYCODE,5,0)),MR34)))))))))/IF(AND($D34=2,'ראשי-פרטים כלליים וריכוז הוצאות'!$D$68&lt;&gt;4),1.2,1)</f>
        <v>0</v>
      </c>
      <c r="MU34" s="263"/>
      <c r="MV34" s="264"/>
      <c r="MW34" s="265"/>
      <c r="MX34" s="266"/>
      <c r="MY34" s="267">
        <f t="shared" si="100"/>
        <v>0</v>
      </c>
      <c r="MZ34" s="260">
        <f>+(IF(OR($B34=0,$C34=0,$D34=0,$DC$2&gt;$OE$1),0,IF(OR(MU34=0,MW34=0,MX34=0),0,MIN((VLOOKUP($D34,SALERYCODE,3,0))*(IF($D34=6,MX34,MW34))*((MIN((VLOOKUP($D34,SALERYCODE,5,0)),(IF($D34=6,MW34,MX34))))),MIN((VLOOKUP($D34,SALERYCODE,3,0)),(MU34+MV34))*(IF($D34=6,MX34,((MIN((VLOOKUP($D34,SALERYCODE,5,0)),MX34)))))))))/IF(AND($D34=2,'ראשי-פרטים כלליים וריכוז הוצאות'!$D$68&lt;&gt;4),1.2,1)</f>
        <v>0</v>
      </c>
      <c r="NA34" s="263"/>
      <c r="NB34" s="264"/>
      <c r="NC34" s="265"/>
      <c r="ND34" s="266"/>
      <c r="NE34" s="267">
        <f t="shared" si="101"/>
        <v>0</v>
      </c>
      <c r="NF34" s="260">
        <f>+(IF(OR($B34=0,$C34=0,$D34=0,$DC$2&gt;$OE$1),0,IF(OR(NA34=0,NC34=0,ND34=0),0,MIN((VLOOKUP($D34,SALERYCODE,3,0))*(IF($D34=6,ND34,NC34))*((MIN((VLOOKUP($D34,SALERYCODE,5,0)),(IF($D34=6,NC34,ND34))))),MIN((VLOOKUP($D34,SALERYCODE,3,0)),(NA34+NB34))*(IF($D34=6,ND34,((MIN((VLOOKUP($D34,SALERYCODE,5,0)),ND34)))))))))/IF(AND($D34=2,'ראשי-פרטים כלליים וריכוז הוצאות'!$D$68&lt;&gt;4),1.2,1)</f>
        <v>0</v>
      </c>
      <c r="NG34" s="263"/>
      <c r="NH34" s="264"/>
      <c r="NI34" s="265"/>
      <c r="NJ34" s="266"/>
      <c r="NK34" s="267">
        <f t="shared" si="102"/>
        <v>0</v>
      </c>
      <c r="NL34" s="260">
        <f>+(IF(OR($B34=0,$C34=0,$D34=0,$DC$2&gt;$OE$1),0,IF(OR(NG34=0,NI34=0,NJ34=0),0,MIN((VLOOKUP($D34,SALERYCODE,3,0))*(IF($D34=6,NJ34,NI34))*((MIN((VLOOKUP($D34,SALERYCODE,5,0)),(IF($D34=6,NI34,NJ34))))),MIN((VLOOKUP($D34,SALERYCODE,3,0)),(NG34+NH34))*(IF($D34=6,NJ34,((MIN((VLOOKUP($D34,SALERYCODE,5,0)),NJ34)))))))))/IF(AND($D34=2,'ראשי-פרטים כלליים וריכוז הוצאות'!$D$68&lt;&gt;4),1.2,1)</f>
        <v>0</v>
      </c>
      <c r="NM34" s="263"/>
      <c r="NN34" s="264"/>
      <c r="NO34" s="265"/>
      <c r="NP34" s="266"/>
      <c r="NQ34" s="267">
        <f t="shared" si="103"/>
        <v>0</v>
      </c>
      <c r="NR34" s="260">
        <f>+(IF(OR($B34=0,$C34=0,$D34=0,$DC$2&gt;$OE$1),0,IF(OR(NM34=0,NO34=0,NP34=0),0,MIN((VLOOKUP($D34,SALERYCODE,3,0))*(IF($D34=6,NP34,NO34))*((MIN((VLOOKUP($D34,SALERYCODE,5,0)),(IF($D34=6,NO34,NP34))))),MIN((VLOOKUP($D34,SALERYCODE,3,0)),(NM34+NN34))*(IF($D34=6,NP34,((MIN((VLOOKUP($D34,SALERYCODE,5,0)),NP34)))))))))/IF(AND($D34=2,'ראשי-פרטים כלליים וריכוז הוצאות'!$D$68&lt;&gt;4),1.2,1)</f>
        <v>0</v>
      </c>
      <c r="NS34" s="263"/>
      <c r="NT34" s="264"/>
      <c r="NU34" s="265"/>
      <c r="NV34" s="266"/>
      <c r="NW34" s="267">
        <f t="shared" si="104"/>
        <v>0</v>
      </c>
      <c r="NX34" s="260">
        <f>+(IF(OR($B34=0,$C34=0,$D34=0,$DC$2&gt;$OE$1),0,IF(OR(NS34=0,NU34=0,NV34=0),0,MIN((VLOOKUP($D34,SALERYCODE,3,0))*(IF($D34=6,NV34,NU34))*((MIN((VLOOKUP($D34,SALERYCODE,5,0)),(IF($D34=6,NU34,NV34))))),MIN((VLOOKUP($D34,SALERYCODE,3,0)),(NS34+NT34))*(IF($D34=6,NV34,((MIN((VLOOKUP($D34,SALERYCODE,5,0)),NV34)))))))))/IF(AND($D34=2,'ראשי-פרטים כלליים וריכוז הוצאות'!$D$68&lt;&gt;4),1.2,1)</f>
        <v>0</v>
      </c>
      <c r="NY34" s="263"/>
      <c r="NZ34" s="264"/>
      <c r="OA34" s="265"/>
      <c r="OB34" s="266"/>
      <c r="OC34" s="267">
        <f t="shared" si="105"/>
        <v>0</v>
      </c>
      <c r="OD34" s="260">
        <f>+(IF(OR($B34=0,$C34=0,$D34=0,$DC$2&gt;$OE$1),0,IF(OR(NY34=0,OA34=0,OB34=0),0,MIN((VLOOKUP($D34,SALERYCODE,3,0))*(IF($D34=6,OB34,OA34))*((MIN((VLOOKUP($D34,SALERYCODE,5,0)),(IF($D34=6,OA34,OB34))))),MIN((VLOOKUP($D34,SALERYCODE,3,0)),(NY34+NZ34))*(IF($D34=6,OB34,((MIN((VLOOKUP($D34,SALERYCODE,5,0)),OB34)))))))))/IF(AND($D34=2,'ראשי-פרטים כלליים וריכוז הוצאות'!$D$68&lt;&gt;4),1.2,1)</f>
        <v>0</v>
      </c>
      <c r="OE34" s="275">
        <f t="shared" si="111"/>
        <v>0</v>
      </c>
      <c r="OF34" s="283">
        <f t="shared" si="112"/>
        <v>9.9999999999999995E-7</v>
      </c>
      <c r="OG34" s="276">
        <f t="shared" si="113"/>
        <v>0</v>
      </c>
      <c r="OH34" s="275">
        <f t="shared" si="114"/>
        <v>0</v>
      </c>
      <c r="OI34" s="275">
        <v>0</v>
      </c>
      <c r="OJ34" s="258">
        <f t="shared" si="115"/>
        <v>0</v>
      </c>
      <c r="OK34" s="284"/>
      <c r="OL34" s="116">
        <f>MIN(OJ34+OK34*OF34*OE34/$OL$1/IF(AND($D34=2,'ראשי-פרטים כלליים וריכוז הוצאות'!$D$68&lt;&gt;4),1.2,1),IF($D34&gt;0,VLOOKUP($D34,SALERYCODE,3,0)*12*OG34,0))</f>
        <v>0</v>
      </c>
      <c r="OM34" s="95">
        <f t="shared" si="106"/>
        <v>0</v>
      </c>
      <c r="ON34" s="11">
        <f t="shared" si="107"/>
        <v>0</v>
      </c>
      <c r="OO34" s="11">
        <f t="shared" si="108"/>
        <v>0</v>
      </c>
      <c r="OP34" s="22">
        <f t="shared" si="109"/>
        <v>0</v>
      </c>
      <c r="OQ34" s="11">
        <f t="shared" si="110"/>
        <v>0</v>
      </c>
      <c r="OR34" s="11">
        <f t="shared" si="116"/>
        <v>0</v>
      </c>
      <c r="OS34" s="35"/>
      <c r="OT34" s="35"/>
      <c r="OU34" s="43"/>
    </row>
    <row r="35" spans="1:411" ht="24" customHeight="1" x14ac:dyDescent="0.2">
      <c r="A35" s="282">
        <v>32</v>
      </c>
      <c r="B35" s="269"/>
      <c r="C35" s="270"/>
      <c r="D35" s="271"/>
      <c r="E35" s="263"/>
      <c r="F35" s="264"/>
      <c r="G35" s="265"/>
      <c r="H35" s="266"/>
      <c r="I35" s="267">
        <f t="shared" si="41"/>
        <v>0</v>
      </c>
      <c r="J35" s="260">
        <f>(IF(OR($B35=0,$C35=0,$D35=0,$E$2&gt;$OE$1),0,IF(OR($E35=0,$G35=0,$H35=0),0,MIN((VLOOKUP($D35,SALERYCODE,3,0))*(IF($D35=6,$H35,$G35))*((MIN((VLOOKUP($D35,SALERYCODE,5,0)),(IF($D35=6,$G35,$H35))))),MIN((VLOOKUP($D35,SALERYCODE,3,0)),($E35+$F35))*(IF($D35=6,$H35,((MIN((VLOOKUP($D35,SALERYCODE,5,0)),$H35)))))))))/IF(AND($D35=2,'ראשי-פרטים כלליים וריכוז הוצאות'!$D$68&lt;&gt;4),1.2,1)</f>
        <v>0</v>
      </c>
      <c r="K35" s="263"/>
      <c r="L35" s="264"/>
      <c r="M35" s="265"/>
      <c r="N35" s="266"/>
      <c r="O35" s="267">
        <f t="shared" si="42"/>
        <v>0</v>
      </c>
      <c r="P35" s="260">
        <f>+(IF(OR($B35=0,$C35=0,$D35=0,$K$2&gt;$OE$1),0,IF(OR($K35=0,$M35=0,$N35=0),0,MIN((VLOOKUP($D35,SALERYCODE,3,0))*(IF($D35=6,$N35,$M35))*((MIN((VLOOKUP($D35,SALERYCODE,5,0)),(IF($D35=6,$M35,$N35))))),MIN((VLOOKUP($D35,SALERYCODE,3,0)),($K35+$L35))*(IF($D35=6,$N35,((MIN((VLOOKUP($D35,SALERYCODE,5,0)),$N35)))))))))/IF(AND($D35=2,'ראשי-פרטים כלליים וריכוז הוצאות'!$D$68&lt;&gt;4),1.2,1)</f>
        <v>0</v>
      </c>
      <c r="Q35" s="263"/>
      <c r="R35" s="264"/>
      <c r="S35" s="265"/>
      <c r="T35" s="266"/>
      <c r="U35" s="267">
        <f t="shared" si="43"/>
        <v>0</v>
      </c>
      <c r="V35" s="260">
        <f>+(IF(OR($B35=0,$C35=0,$D35=0,$Q$2&gt;$OE$1),0,IF(OR(Q35=0,S35=0,T35=0),0,MIN((VLOOKUP($D35,SALERYCODE,3,0))*(IF($D35=6,T35,S35))*((MIN((VLOOKUP($D35,SALERYCODE,5,0)),(IF($D35=6,S35,T35))))),MIN((VLOOKUP($D35,SALERYCODE,3,0)),(Q35+R35))*(IF($D35=6,T35,((MIN((VLOOKUP($D35,SALERYCODE,5,0)),T35)))))))))/IF(AND($D35=2,'ראשי-פרטים כלליים וריכוז הוצאות'!$D$68&lt;&gt;4),1.2,1)</f>
        <v>0</v>
      </c>
      <c r="W35" s="263"/>
      <c r="X35" s="264"/>
      <c r="Y35" s="265"/>
      <c r="Z35" s="266"/>
      <c r="AA35" s="267">
        <f t="shared" si="44"/>
        <v>0</v>
      </c>
      <c r="AB35" s="260">
        <f>+(IF(OR($B35=0,$C35=0,$D35=0,$W$2&gt;$OE$1),0,IF(OR(W35=0,Y35=0,Z35=0),0,MIN((VLOOKUP($D35,SALERYCODE,3,0))*(IF($D35=6,Z35,Y35))*((MIN((VLOOKUP($D35,SALERYCODE,5,0)),(IF($D35=6,Y35,Z35))))),MIN((VLOOKUP($D35,SALERYCODE,3,0)),(W35+X35))*(IF($D35=6,Z35,((MIN((VLOOKUP($D35,SALERYCODE,5,0)),Z35)))))))))/IF(AND($D35=2,'ראשי-פרטים כלליים וריכוז הוצאות'!$D$68&lt;&gt;4),1.2,1)</f>
        <v>0</v>
      </c>
      <c r="AC35" s="263"/>
      <c r="AD35" s="264"/>
      <c r="AE35" s="265"/>
      <c r="AF35" s="266"/>
      <c r="AG35" s="267">
        <f t="shared" si="45"/>
        <v>0</v>
      </c>
      <c r="AH35" s="260">
        <f>+(IF(OR($B35=0,$C35=0,$D35=0,$AC$2&gt;$OE$1),0,IF(OR(AC35=0,AE35=0,AF35=0),0,MIN((VLOOKUP($D35,SALERYCODE,3,0))*(IF($D35=6,AF35,AE35))*((MIN((VLOOKUP($D35,SALERYCODE,5,0)),(IF($D35=6,AE35,AF35))))),MIN((VLOOKUP($D35,SALERYCODE,3,0)),(AC35+AD35))*(IF($D35=6,AF35,((MIN((VLOOKUP($D35,SALERYCODE,5,0)),AF35)))))))))/IF(AND($D35=2,'ראשי-פרטים כלליים וריכוז הוצאות'!$D$68&lt;&gt;4),1.2,1)</f>
        <v>0</v>
      </c>
      <c r="AI35" s="263"/>
      <c r="AJ35" s="264"/>
      <c r="AK35" s="265"/>
      <c r="AL35" s="266"/>
      <c r="AM35" s="267">
        <f t="shared" si="46"/>
        <v>0</v>
      </c>
      <c r="AN35" s="260">
        <f>+(IF(OR($B35=0,$C35=0,$D35=0,$AI$2&gt;$OE$1),0,IF(OR(AI35=0,AK35=0,AL35=0),0,MIN((VLOOKUP($D35,SALERYCODE,3,0))*(IF($D35=6,AL35,AK35))*((MIN((VLOOKUP($D35,SALERYCODE,5,0)),(IF($D35=6,AK35,AL35))))),MIN((VLOOKUP($D35,SALERYCODE,3,0)),(AI35+AJ35))*(IF($D35=6,AL35,((MIN((VLOOKUP($D35,SALERYCODE,5,0)),AL35)))))))))/IF(AND($D35=2,'ראשי-פרטים כלליים וריכוז הוצאות'!$D$68&lt;&gt;4),1.2,1)</f>
        <v>0</v>
      </c>
      <c r="AO35" s="263"/>
      <c r="AP35" s="264"/>
      <c r="AQ35" s="265"/>
      <c r="AR35" s="266"/>
      <c r="AS35" s="267">
        <f t="shared" si="47"/>
        <v>0</v>
      </c>
      <c r="AT35" s="260">
        <f>+(IF(OR($B35=0,$C35=0,$D35=0,$AO$2&gt;$OE$1),0,IF(OR(AO35=0,AQ35=0,AR35=0),0,MIN((VLOOKUP($D35,SALERYCODE,3,0))*(IF($D35=6,AR35,AQ35))*((MIN((VLOOKUP($D35,SALERYCODE,5,0)),(IF($D35=6,AQ35,AR35))))),MIN((VLOOKUP($D35,SALERYCODE,3,0)),(AO35+AP35))*(IF($D35=6,AR35,((MIN((VLOOKUP($D35,SALERYCODE,5,0)),AR35)))))))))/IF(AND($D35=2,'ראשי-פרטים כלליים וריכוז הוצאות'!$D$68&lt;&gt;4),1.2,1)</f>
        <v>0</v>
      </c>
      <c r="AU35" s="263"/>
      <c r="AV35" s="264"/>
      <c r="AW35" s="265"/>
      <c r="AX35" s="266"/>
      <c r="AY35" s="267">
        <f t="shared" si="48"/>
        <v>0</v>
      </c>
      <c r="AZ35" s="260">
        <f>+(IF(OR($B35=0,$C35=0,$D35=0,$AU$2&gt;$OE$1),0,IF(OR(AU35=0,AW35=0,AX35=0),0,MIN((VLOOKUP($D35,SALERYCODE,3,0))*(IF($D35=6,AX35,AW35))*((MIN((VLOOKUP($D35,SALERYCODE,5,0)),(IF($D35=6,AW35,AX35))))),MIN((VLOOKUP($D35,SALERYCODE,3,0)),(AU35+AV35))*(IF($D35=6,AX35,((MIN((VLOOKUP($D35,SALERYCODE,5,0)),AX35)))))))))/IF(AND($D35=2,'ראשי-פרטים כלליים וריכוז הוצאות'!$D$68&lt;&gt;4),1.2,1)</f>
        <v>0</v>
      </c>
      <c r="BA35" s="263"/>
      <c r="BB35" s="264"/>
      <c r="BC35" s="265"/>
      <c r="BD35" s="266"/>
      <c r="BE35" s="267">
        <f t="shared" si="49"/>
        <v>0</v>
      </c>
      <c r="BF35" s="260">
        <f>+(IF(OR($B35=0,$C35=0,$D35=0,$BA$2&gt;$OE$1),0,IF(OR(BA35=0,BC35=0,BD35=0),0,MIN((VLOOKUP($D35,SALERYCODE,3,0))*(IF($D35=6,BD35,BC35))*((MIN((VLOOKUP($D35,SALERYCODE,5,0)),(IF($D35=6,BC35,BD35))))),MIN((VLOOKUP($D35,SALERYCODE,3,0)),(BA35+BB35))*(IF($D35=6,BD35,((MIN((VLOOKUP($D35,SALERYCODE,5,0)),BD35)))))))))/IF(AND($D35=2,'ראשי-פרטים כלליים וריכוז הוצאות'!$D$68&lt;&gt;4),1.2,1)</f>
        <v>0</v>
      </c>
      <c r="BG35" s="263"/>
      <c r="BH35" s="264"/>
      <c r="BI35" s="265"/>
      <c r="BJ35" s="266"/>
      <c r="BK35" s="267">
        <f t="shared" si="50"/>
        <v>0</v>
      </c>
      <c r="BL35" s="260">
        <f>+(IF(OR($B35=0,$C35=0,$D35=0,$BG$2&gt;$OE$1),0,IF(OR(BG35=0,BI35=0,BJ35=0),0,MIN((VLOOKUP($D35,SALERYCODE,3,0))*(IF($D35=6,BJ35,BI35))*((MIN((VLOOKUP($D35,SALERYCODE,5,0)),(IF($D35=6,BI35,BJ35))))),MIN((VLOOKUP($D35,SALERYCODE,3,0)),(BG35+BH35))*(IF($D35=6,BJ35,((MIN((VLOOKUP($D35,SALERYCODE,5,0)),BJ35)))))))))/IF(AND($D35=2,'ראשי-פרטים כלליים וריכוז הוצאות'!$D$68&lt;&gt;4),1.2,1)</f>
        <v>0</v>
      </c>
      <c r="BM35" s="263"/>
      <c r="BN35" s="264"/>
      <c r="BO35" s="265"/>
      <c r="BP35" s="266"/>
      <c r="BQ35" s="267">
        <f t="shared" si="51"/>
        <v>0</v>
      </c>
      <c r="BR35" s="260">
        <f>+(IF(OR($B35=0,$C35=0,$D35=0,$BM$2&gt;$OE$1),0,IF(OR(BM35=0,BO35=0,BP35=0),0,MIN((VLOOKUP($D35,SALERYCODE,3,0))*(IF($D35=6,BP35,BO35))*((MIN((VLOOKUP($D35,SALERYCODE,5,0)),(IF($D35=6,BO35,BP35))))),MIN((VLOOKUP($D35,SALERYCODE,3,0)),(BM35+BN35))*(IF($D35=6,BP35,((MIN((VLOOKUP($D35,SALERYCODE,5,0)),BP35)))))))))/IF(AND($D35=2,'ראשי-פרטים כלליים וריכוז הוצאות'!$D$68&lt;&gt;4),1.2,1)</f>
        <v>0</v>
      </c>
      <c r="BS35" s="263"/>
      <c r="BT35" s="264"/>
      <c r="BU35" s="265"/>
      <c r="BV35" s="266"/>
      <c r="BW35" s="267">
        <f t="shared" si="52"/>
        <v>0</v>
      </c>
      <c r="BX35" s="260">
        <f>+(IF(OR($B35=0,$C35=0,$D35=0,$BS$2&gt;$OE$1),0,IF(OR(BS35=0,BU35=0,BV35=0),0,MIN((VLOOKUP($D35,SALERYCODE,3,0))*(IF($D35=6,BV35,BU35))*((MIN((VLOOKUP($D35,SALERYCODE,5,0)),(IF($D35=6,BU35,BV35))))),MIN((VLOOKUP($D35,SALERYCODE,3,0)),(BS35+BT35))*(IF($D35=6,BV35,((MIN((VLOOKUP($D35,SALERYCODE,5,0)),BV35)))))))))/IF(AND($D35=2,'ראשי-פרטים כלליים וריכוז הוצאות'!$D$68&lt;&gt;4),1.2,1)</f>
        <v>0</v>
      </c>
      <c r="BY35" s="263"/>
      <c r="BZ35" s="264"/>
      <c r="CA35" s="265"/>
      <c r="CB35" s="266"/>
      <c r="CC35" s="267">
        <f t="shared" si="53"/>
        <v>0</v>
      </c>
      <c r="CD35" s="260">
        <f>+(IF(OR($B35=0,$C35=0,$D35=0,$BY$2&gt;$OE$1),0,IF(OR(BY35=0,CA35=0,CB35=0),0,MIN((VLOOKUP($D35,SALERYCODE,3,0))*(IF($D35=6,CB35,CA35))*((MIN((VLOOKUP($D35,SALERYCODE,5,0)),(IF($D35=6,CA35,CB35))))),MIN((VLOOKUP($D35,SALERYCODE,3,0)),(BY35+BZ35))*(IF($D35=6,CB35,((MIN((VLOOKUP($D35,SALERYCODE,5,0)),CB35)))))))))/IF(AND($D35=2,'ראשי-פרטים כלליים וריכוז הוצאות'!$D$68&lt;&gt;4),1.2,1)</f>
        <v>0</v>
      </c>
      <c r="CE35" s="263"/>
      <c r="CF35" s="264"/>
      <c r="CG35" s="265"/>
      <c r="CH35" s="266"/>
      <c r="CI35" s="267">
        <f t="shared" si="54"/>
        <v>0</v>
      </c>
      <c r="CJ35" s="260">
        <f>+(IF(OR($B35=0,$C35=0,$D35=0,$CE$2&gt;$OE$1),0,IF(OR(CE35=0,CG35=0,CH35=0),0,MIN((VLOOKUP($D35,SALERYCODE,3,0))*(IF($D35=6,CH35,CG35))*((MIN((VLOOKUP($D35,SALERYCODE,5,0)),(IF($D35=6,CG35,CH35))))),MIN((VLOOKUP($D35,SALERYCODE,3,0)),(CE35+CF35))*(IF($D35=6,CH35,((MIN((VLOOKUP($D35,SALERYCODE,5,0)),CH35)))))))))/IF(AND($D35=2,'ראשי-פרטים כלליים וריכוז הוצאות'!$D$68&lt;&gt;4),1.2,1)</f>
        <v>0</v>
      </c>
      <c r="CK35" s="263"/>
      <c r="CL35" s="264"/>
      <c r="CM35" s="265"/>
      <c r="CN35" s="266"/>
      <c r="CO35" s="267">
        <f t="shared" si="55"/>
        <v>0</v>
      </c>
      <c r="CP35" s="260">
        <f>+(IF(OR($B35=0,$C35=0,$D35=0,$CK$2&gt;$OE$1),0,IF(OR(CK35=0,CM35=0,CN35=0),0,MIN((VLOOKUP($D35,SALERYCODE,3,0))*(IF($D35=6,CN35,CM35))*((MIN((VLOOKUP($D35,SALERYCODE,5,0)),(IF($D35=6,CM35,CN35))))),MIN((VLOOKUP($D35,SALERYCODE,3,0)),(CK35+CL35))*(IF($D35=6,CN35,((MIN((VLOOKUP($D35,SALERYCODE,5,0)),CN35)))))))))/IF(AND($D35=2,'ראשי-פרטים כלליים וריכוז הוצאות'!$D$68&lt;&gt;4),1.2,1)</f>
        <v>0</v>
      </c>
      <c r="CQ35" s="263"/>
      <c r="CR35" s="264"/>
      <c r="CS35" s="265"/>
      <c r="CT35" s="266"/>
      <c r="CU35" s="267">
        <f t="shared" si="56"/>
        <v>0</v>
      </c>
      <c r="CV35" s="260">
        <f>+(IF(OR($B35=0,$C35=0,$D35=0,$CQ$2&gt;$OE$1),0,IF(OR(CQ35=0,CS35=0,CT35=0),0,MIN((VLOOKUP($D35,SALERYCODE,3,0))*(IF($D35=6,CT35,CS35))*((MIN((VLOOKUP($D35,SALERYCODE,5,0)),(IF($D35=6,CS35,CT35))))),MIN((VLOOKUP($D35,SALERYCODE,3,0)),(CQ35+CR35))*(IF($D35=6,CT35,((MIN((VLOOKUP($D35,SALERYCODE,5,0)),CT35)))))))))/IF(AND($D35=2,'ראשי-פרטים כלליים וריכוז הוצאות'!$D$68&lt;&gt;4),1.2,1)</f>
        <v>0</v>
      </c>
      <c r="CW35" s="263"/>
      <c r="CX35" s="264"/>
      <c r="CY35" s="265"/>
      <c r="CZ35" s="266"/>
      <c r="DA35" s="267">
        <f t="shared" si="57"/>
        <v>0</v>
      </c>
      <c r="DB35" s="260">
        <f>+(IF(OR($B35=0,$C35=0,$D35=0,$CW$2&gt;$OE$1),0,IF(OR(CW35=0,CY35=0,CZ35=0),0,MIN((VLOOKUP($D35,SALERYCODE,3,0))*(IF($D35=6,CZ35,CY35))*((MIN((VLOOKUP($D35,SALERYCODE,5,0)),(IF($D35=6,CY35,CZ35))))),MIN((VLOOKUP($D35,SALERYCODE,3,0)),(CW35+CX35))*(IF($D35=6,CZ35,((MIN((VLOOKUP($D35,SALERYCODE,5,0)),CZ35)))))))))/IF(AND($D35=2,'ראשי-פרטים כלליים וריכוז הוצאות'!$D$68&lt;&gt;4),1.2,1)</f>
        <v>0</v>
      </c>
      <c r="DC35" s="263"/>
      <c r="DD35" s="264"/>
      <c r="DE35" s="265"/>
      <c r="DF35" s="266"/>
      <c r="DG35" s="267">
        <f t="shared" si="58"/>
        <v>0</v>
      </c>
      <c r="DH35" s="260">
        <f>+(IF(OR($B35=0,$C35=0,$D35=0,$DC$2&gt;$OE$1),0,IF(OR(DC35=0,DE35=0,DF35=0),0,MIN((VLOOKUP($D35,SALERYCODE,3,0))*(IF($D35=6,DF35,DE35))*((MIN((VLOOKUP($D35,SALERYCODE,5,0)),(IF($D35=6,DE35,DF35))))),MIN((VLOOKUP($D35,SALERYCODE,3,0)),(DC35+DD35))*(IF($D35=6,DF35,((MIN((VLOOKUP($D35,SALERYCODE,5,0)),DF35)))))))))/IF(AND($D35=2,'ראשי-פרטים כלליים וריכוז הוצאות'!$D$68&lt;&gt;4),1.2,1)</f>
        <v>0</v>
      </c>
      <c r="DI35" s="263"/>
      <c r="DJ35" s="264"/>
      <c r="DK35" s="265"/>
      <c r="DL35" s="266"/>
      <c r="DM35" s="267">
        <f t="shared" si="59"/>
        <v>0</v>
      </c>
      <c r="DN35" s="260">
        <f>+(IF(OR($B35=0,$C35=0,$D35=0,$DC$2&gt;$OE$1),0,IF(OR(DI35=0,DK35=0,DL35=0),0,MIN((VLOOKUP($D35,SALERYCODE,3,0))*(IF($D35=6,DL35,DK35))*((MIN((VLOOKUP($D35,SALERYCODE,5,0)),(IF($D35=6,DK35,DL35))))),MIN((VLOOKUP($D35,SALERYCODE,3,0)),(DI35+DJ35))*(IF($D35=6,DL35,((MIN((VLOOKUP($D35,SALERYCODE,5,0)),DL35)))))))))/IF(AND($D35=2,'ראשי-פרטים כלליים וריכוז הוצאות'!$D$68&lt;&gt;4),1.2,1)</f>
        <v>0</v>
      </c>
      <c r="DO35" s="263"/>
      <c r="DP35" s="264"/>
      <c r="DQ35" s="265"/>
      <c r="DR35" s="266"/>
      <c r="DS35" s="267">
        <f t="shared" si="60"/>
        <v>0</v>
      </c>
      <c r="DT35" s="260">
        <f>+(IF(OR($B35=0,$C35=0,$D35=0,$DC$2&gt;$OE$1),0,IF(OR(DO35=0,DQ35=0,DR35=0),0,MIN((VLOOKUP($D35,SALERYCODE,3,0))*(IF($D35=6,DR35,DQ35))*((MIN((VLOOKUP($D35,SALERYCODE,5,0)),(IF($D35=6,DQ35,DR35))))),MIN((VLOOKUP($D35,SALERYCODE,3,0)),(DO35+DP35))*(IF($D35=6,DR35,((MIN((VLOOKUP($D35,SALERYCODE,5,0)),DR35)))))))))/IF(AND($D35=2,'ראשי-פרטים כלליים וריכוז הוצאות'!$D$68&lt;&gt;4),1.2,1)</f>
        <v>0</v>
      </c>
      <c r="DU35" s="263"/>
      <c r="DV35" s="264"/>
      <c r="DW35" s="265"/>
      <c r="DX35" s="266"/>
      <c r="DY35" s="267">
        <f t="shared" si="61"/>
        <v>0</v>
      </c>
      <c r="DZ35" s="260">
        <f>+(IF(OR($B35=0,$C35=0,$D35=0,$DC$2&gt;$OE$1),0,IF(OR(DU35=0,DW35=0,DX35=0),0,MIN((VLOOKUP($D35,SALERYCODE,3,0))*(IF($D35=6,DX35,DW35))*((MIN((VLOOKUP($D35,SALERYCODE,5,0)),(IF($D35=6,DW35,DX35))))),MIN((VLOOKUP($D35,SALERYCODE,3,0)),(DU35+DV35))*(IF($D35=6,DX35,((MIN((VLOOKUP($D35,SALERYCODE,5,0)),DX35)))))))))/IF(AND($D35=2,'ראשי-פרטים כלליים וריכוז הוצאות'!$D$68&lt;&gt;4),1.2,1)</f>
        <v>0</v>
      </c>
      <c r="EA35" s="263"/>
      <c r="EB35" s="264"/>
      <c r="EC35" s="265"/>
      <c r="ED35" s="266"/>
      <c r="EE35" s="267">
        <f t="shared" si="62"/>
        <v>0</v>
      </c>
      <c r="EF35" s="260">
        <f>+(IF(OR($B35=0,$C35=0,$D35=0,$DC$2&gt;$OE$1),0,IF(OR(EA35=0,EC35=0,ED35=0),0,MIN((VLOOKUP($D35,SALERYCODE,3,0))*(IF($D35=6,ED35,EC35))*((MIN((VLOOKUP($D35,SALERYCODE,5,0)),(IF($D35=6,EC35,ED35))))),MIN((VLOOKUP($D35,SALERYCODE,3,0)),(EA35+EB35))*(IF($D35=6,ED35,((MIN((VLOOKUP($D35,SALERYCODE,5,0)),ED35)))))))))/IF(AND($D35=2,'ראשי-פרטים כלליים וריכוז הוצאות'!$D$68&lt;&gt;4),1.2,1)</f>
        <v>0</v>
      </c>
      <c r="EG35" s="263"/>
      <c r="EH35" s="264"/>
      <c r="EI35" s="265"/>
      <c r="EJ35" s="266"/>
      <c r="EK35" s="267">
        <f t="shared" si="63"/>
        <v>0</v>
      </c>
      <c r="EL35" s="260">
        <f>+(IF(OR($B35=0,$C35=0,$D35=0,$DC$2&gt;$OE$1),0,IF(OR(EG35=0,EI35=0,EJ35=0),0,MIN((VLOOKUP($D35,SALERYCODE,3,0))*(IF($D35=6,EJ35,EI35))*((MIN((VLOOKUP($D35,SALERYCODE,5,0)),(IF($D35=6,EI35,EJ35))))),MIN((VLOOKUP($D35,SALERYCODE,3,0)),(EG35+EH35))*(IF($D35=6,EJ35,((MIN((VLOOKUP($D35,SALERYCODE,5,0)),EJ35)))))))))/IF(AND($D35=2,'ראשי-פרטים כלליים וריכוז הוצאות'!$D$68&lt;&gt;4),1.2,1)</f>
        <v>0</v>
      </c>
      <c r="EM35" s="263"/>
      <c r="EN35" s="264"/>
      <c r="EO35" s="265"/>
      <c r="EP35" s="266"/>
      <c r="EQ35" s="267">
        <f t="shared" si="64"/>
        <v>0</v>
      </c>
      <c r="ER35" s="260">
        <f>+(IF(OR($B35=0,$C35=0,$D35=0,$DC$2&gt;$OE$1),0,IF(OR(EM35=0,EO35=0,EP35=0),0,MIN((VLOOKUP($D35,SALERYCODE,3,0))*(IF($D35=6,EP35,EO35))*((MIN((VLOOKUP($D35,SALERYCODE,5,0)),(IF($D35=6,EO35,EP35))))),MIN((VLOOKUP($D35,SALERYCODE,3,0)),(EM35+EN35))*(IF($D35=6,EP35,((MIN((VLOOKUP($D35,SALERYCODE,5,0)),EP35)))))))))/IF(AND($D35=2,'ראשי-פרטים כלליים וריכוז הוצאות'!$D$68&lt;&gt;4),1.2,1)</f>
        <v>0</v>
      </c>
      <c r="ES35" s="263"/>
      <c r="ET35" s="264"/>
      <c r="EU35" s="265"/>
      <c r="EV35" s="266"/>
      <c r="EW35" s="267">
        <f t="shared" si="65"/>
        <v>0</v>
      </c>
      <c r="EX35" s="260">
        <f>+(IF(OR($B35=0,$C35=0,$D35=0,$DC$2&gt;$OE$1),0,IF(OR(ES35=0,EU35=0,EV35=0),0,MIN((VLOOKUP($D35,SALERYCODE,3,0))*(IF($D35=6,EV35,EU35))*((MIN((VLOOKUP($D35,SALERYCODE,5,0)),(IF($D35=6,EU35,EV35))))),MIN((VLOOKUP($D35,SALERYCODE,3,0)),(ES35+ET35))*(IF($D35=6,EV35,((MIN((VLOOKUP($D35,SALERYCODE,5,0)),EV35)))))))))/IF(AND($D35=2,'ראשי-פרטים כלליים וריכוז הוצאות'!$D$68&lt;&gt;4),1.2,1)</f>
        <v>0</v>
      </c>
      <c r="EY35" s="263"/>
      <c r="EZ35" s="264"/>
      <c r="FA35" s="265"/>
      <c r="FB35" s="266"/>
      <c r="FC35" s="267">
        <f t="shared" si="66"/>
        <v>0</v>
      </c>
      <c r="FD35" s="260">
        <f>+(IF(OR($B35=0,$C35=0,$D35=0,$DC$2&gt;$OE$1),0,IF(OR(EY35=0,FA35=0,FB35=0),0,MIN((VLOOKUP($D35,SALERYCODE,3,0))*(IF($D35=6,FB35,FA35))*((MIN((VLOOKUP($D35,SALERYCODE,5,0)),(IF($D35=6,FA35,FB35))))),MIN((VLOOKUP($D35,SALERYCODE,3,0)),(EY35+EZ35))*(IF($D35=6,FB35,((MIN((VLOOKUP($D35,SALERYCODE,5,0)),FB35)))))))))/IF(AND($D35=2,'ראשי-פרטים כלליים וריכוז הוצאות'!$D$68&lt;&gt;4),1.2,1)</f>
        <v>0</v>
      </c>
      <c r="FE35" s="263"/>
      <c r="FF35" s="264"/>
      <c r="FG35" s="265"/>
      <c r="FH35" s="266"/>
      <c r="FI35" s="267">
        <f t="shared" si="67"/>
        <v>0</v>
      </c>
      <c r="FJ35" s="260">
        <f>+(IF(OR($B35=0,$C35=0,$D35=0,$DC$2&gt;$OE$1),0,IF(OR(FE35=0,FG35=0,FH35=0),0,MIN((VLOOKUP($D35,SALERYCODE,3,0))*(IF($D35=6,FH35,FG35))*((MIN((VLOOKUP($D35,SALERYCODE,5,0)),(IF($D35=6,FG35,FH35))))),MIN((VLOOKUP($D35,SALERYCODE,3,0)),(FE35+FF35))*(IF($D35=6,FH35,((MIN((VLOOKUP($D35,SALERYCODE,5,0)),FH35)))))))))/IF(AND($D35=2,'ראשי-פרטים כלליים וריכוז הוצאות'!$D$68&lt;&gt;4),1.2,1)</f>
        <v>0</v>
      </c>
      <c r="FK35" s="263"/>
      <c r="FL35" s="264"/>
      <c r="FM35" s="265"/>
      <c r="FN35" s="266"/>
      <c r="FO35" s="267">
        <f t="shared" si="68"/>
        <v>0</v>
      </c>
      <c r="FP35" s="260">
        <f>+(IF(OR($B35=0,$C35=0,$D35=0,$DC$2&gt;$OE$1),0,IF(OR(FK35=0,FM35=0,FN35=0),0,MIN((VLOOKUP($D35,SALERYCODE,3,0))*(IF($D35=6,FN35,FM35))*((MIN((VLOOKUP($D35,SALERYCODE,5,0)),(IF($D35=6,FM35,FN35))))),MIN((VLOOKUP($D35,SALERYCODE,3,0)),(FK35+FL35))*(IF($D35=6,FN35,((MIN((VLOOKUP($D35,SALERYCODE,5,0)),FN35)))))))))/IF(AND($D35=2,'ראשי-פרטים כלליים וריכוז הוצאות'!$D$68&lt;&gt;4),1.2,1)</f>
        <v>0</v>
      </c>
      <c r="FQ35" s="263"/>
      <c r="FR35" s="264"/>
      <c r="FS35" s="265"/>
      <c r="FT35" s="266"/>
      <c r="FU35" s="267">
        <f t="shared" si="69"/>
        <v>0</v>
      </c>
      <c r="FV35" s="260">
        <f>+(IF(OR($B35=0,$C35=0,$D35=0,$DC$2&gt;$OE$1),0,IF(OR(FQ35=0,FS35=0,FT35=0),0,MIN((VLOOKUP($D35,SALERYCODE,3,0))*(IF($D35=6,FT35,FS35))*((MIN((VLOOKUP($D35,SALERYCODE,5,0)),(IF($D35=6,FS35,FT35))))),MIN((VLOOKUP($D35,SALERYCODE,3,0)),(FQ35+FR35))*(IF($D35=6,FT35,((MIN((VLOOKUP($D35,SALERYCODE,5,0)),FT35)))))))))/IF(AND($D35=2,'ראשי-פרטים כלליים וריכוז הוצאות'!$D$68&lt;&gt;4),1.2,1)</f>
        <v>0</v>
      </c>
      <c r="FW35" s="263"/>
      <c r="FX35" s="264"/>
      <c r="FY35" s="265"/>
      <c r="FZ35" s="266"/>
      <c r="GA35" s="267">
        <f t="shared" si="70"/>
        <v>0</v>
      </c>
      <c r="GB35" s="260">
        <f>+(IF(OR($B35=0,$C35=0,$D35=0,$DC$2&gt;$OE$1),0,IF(OR(FW35=0,FY35=0,FZ35=0),0,MIN((VLOOKUP($D35,SALERYCODE,3,0))*(IF($D35=6,FZ35,FY35))*((MIN((VLOOKUP($D35,SALERYCODE,5,0)),(IF($D35=6,FY35,FZ35))))),MIN((VLOOKUP($D35,SALERYCODE,3,0)),(FW35+FX35))*(IF($D35=6,FZ35,((MIN((VLOOKUP($D35,SALERYCODE,5,0)),FZ35)))))))))/IF(AND($D35=2,'ראשי-פרטים כלליים וריכוז הוצאות'!$D$68&lt;&gt;4),1.2,1)</f>
        <v>0</v>
      </c>
      <c r="GC35" s="263"/>
      <c r="GD35" s="264"/>
      <c r="GE35" s="265"/>
      <c r="GF35" s="266"/>
      <c r="GG35" s="267">
        <f t="shared" si="71"/>
        <v>0</v>
      </c>
      <c r="GH35" s="260">
        <f>+(IF(OR($B35=0,$C35=0,$D35=0,$DC$2&gt;$OE$1),0,IF(OR(GC35=0,GE35=0,GF35=0),0,MIN((VLOOKUP($D35,SALERYCODE,3,0))*(IF($D35=6,GF35,GE35))*((MIN((VLOOKUP($D35,SALERYCODE,5,0)),(IF($D35=6,GE35,GF35))))),MIN((VLOOKUP($D35,SALERYCODE,3,0)),(GC35+GD35))*(IF($D35=6,GF35,((MIN((VLOOKUP($D35,SALERYCODE,5,0)),GF35)))))))))/IF(AND($D35=2,'ראשי-פרטים כלליים וריכוז הוצאות'!$D$68&lt;&gt;4),1.2,1)</f>
        <v>0</v>
      </c>
      <c r="GI35" s="263"/>
      <c r="GJ35" s="264"/>
      <c r="GK35" s="265"/>
      <c r="GL35" s="266"/>
      <c r="GM35" s="267">
        <f t="shared" si="72"/>
        <v>0</v>
      </c>
      <c r="GN35" s="260">
        <f>+(IF(OR($B35=0,$C35=0,$D35=0,$DC$2&gt;$OE$1),0,IF(OR(GI35=0,GK35=0,GL35=0),0,MIN((VLOOKUP($D35,SALERYCODE,3,0))*(IF($D35=6,GL35,GK35))*((MIN((VLOOKUP($D35,SALERYCODE,5,0)),(IF($D35=6,GK35,GL35))))),MIN((VLOOKUP($D35,SALERYCODE,3,0)),(GI35+GJ35))*(IF($D35=6,GL35,((MIN((VLOOKUP($D35,SALERYCODE,5,0)),GL35)))))))))/IF(AND($D35=2,'ראשי-פרטים כלליים וריכוז הוצאות'!$D$68&lt;&gt;4),1.2,1)</f>
        <v>0</v>
      </c>
      <c r="GO35" s="263"/>
      <c r="GP35" s="264"/>
      <c r="GQ35" s="265"/>
      <c r="GR35" s="266"/>
      <c r="GS35" s="267">
        <f t="shared" si="73"/>
        <v>0</v>
      </c>
      <c r="GT35" s="260">
        <f>+(IF(OR($B35=0,$C35=0,$D35=0,$DC$2&gt;$OE$1),0,IF(OR(GO35=0,GQ35=0,GR35=0),0,MIN((VLOOKUP($D35,SALERYCODE,3,0))*(IF($D35=6,GR35,GQ35))*((MIN((VLOOKUP($D35,SALERYCODE,5,0)),(IF($D35=6,GQ35,GR35))))),MIN((VLOOKUP($D35,SALERYCODE,3,0)),(GO35+GP35))*(IF($D35=6,GR35,((MIN((VLOOKUP($D35,SALERYCODE,5,0)),GR35)))))))))/IF(AND($D35=2,'ראשי-פרטים כלליים וריכוז הוצאות'!$D$68&lt;&gt;4),1.2,1)</f>
        <v>0</v>
      </c>
      <c r="GU35" s="263"/>
      <c r="GV35" s="264"/>
      <c r="GW35" s="265"/>
      <c r="GX35" s="266"/>
      <c r="GY35" s="267">
        <f t="shared" si="74"/>
        <v>0</v>
      </c>
      <c r="GZ35" s="260">
        <f>+(IF(OR($B35=0,$C35=0,$D35=0,$DC$2&gt;$OE$1),0,IF(OR(GU35=0,GW35=0,GX35=0),0,MIN((VLOOKUP($D35,SALERYCODE,3,0))*(IF($D35=6,GX35,GW35))*((MIN((VLOOKUP($D35,SALERYCODE,5,0)),(IF($D35=6,GW35,GX35))))),MIN((VLOOKUP($D35,SALERYCODE,3,0)),(GU35+GV35))*(IF($D35=6,GX35,((MIN((VLOOKUP($D35,SALERYCODE,5,0)),GX35)))))))))/IF(AND($D35=2,'ראשי-פרטים כלליים וריכוז הוצאות'!$D$68&lt;&gt;4),1.2,1)</f>
        <v>0</v>
      </c>
      <c r="HA35" s="263"/>
      <c r="HB35" s="264"/>
      <c r="HC35" s="265"/>
      <c r="HD35" s="266"/>
      <c r="HE35" s="267">
        <f t="shared" si="75"/>
        <v>0</v>
      </c>
      <c r="HF35" s="260">
        <f>+(IF(OR($B35=0,$C35=0,$D35=0,$DC$2&gt;$OE$1),0,IF(OR(HA35=0,HC35=0,HD35=0),0,MIN((VLOOKUP($D35,SALERYCODE,3,0))*(IF($D35=6,HD35,HC35))*((MIN((VLOOKUP($D35,SALERYCODE,5,0)),(IF($D35=6,HC35,HD35))))),MIN((VLOOKUP($D35,SALERYCODE,3,0)),(HA35+HB35))*(IF($D35=6,HD35,((MIN((VLOOKUP($D35,SALERYCODE,5,0)),HD35)))))))))/IF(AND($D35=2,'ראשי-פרטים כלליים וריכוז הוצאות'!$D$68&lt;&gt;4),1.2,1)</f>
        <v>0</v>
      </c>
      <c r="HG35" s="263"/>
      <c r="HH35" s="264"/>
      <c r="HI35" s="265"/>
      <c r="HJ35" s="266"/>
      <c r="HK35" s="267">
        <f t="shared" si="76"/>
        <v>0</v>
      </c>
      <c r="HL35" s="260">
        <f>+(IF(OR($B35=0,$C35=0,$D35=0,$DC$2&gt;$OE$1),0,IF(OR(HG35=0,HI35=0,HJ35=0),0,MIN((VLOOKUP($D35,SALERYCODE,3,0))*(IF($D35=6,HJ35,HI35))*((MIN((VLOOKUP($D35,SALERYCODE,5,0)),(IF($D35=6,HI35,HJ35))))),MIN((VLOOKUP($D35,SALERYCODE,3,0)),(HG35+HH35))*(IF($D35=6,HJ35,((MIN((VLOOKUP($D35,SALERYCODE,5,0)),HJ35)))))))))/IF(AND($D35=2,'ראשי-פרטים כלליים וריכוז הוצאות'!$D$68&lt;&gt;4),1.2,1)</f>
        <v>0</v>
      </c>
      <c r="HM35" s="263"/>
      <c r="HN35" s="264"/>
      <c r="HO35" s="265"/>
      <c r="HP35" s="266"/>
      <c r="HQ35" s="267">
        <f t="shared" si="77"/>
        <v>0</v>
      </c>
      <c r="HR35" s="260">
        <f>+(IF(OR($B35=0,$C35=0,$D35=0,$DC$2&gt;$OE$1),0,IF(OR(HM35=0,HO35=0,HP35=0),0,MIN((VLOOKUP($D35,SALERYCODE,3,0))*(IF($D35=6,HP35,HO35))*((MIN((VLOOKUP($D35,SALERYCODE,5,0)),(IF($D35=6,HO35,HP35))))),MIN((VLOOKUP($D35,SALERYCODE,3,0)),(HM35+HN35))*(IF($D35=6,HP35,((MIN((VLOOKUP($D35,SALERYCODE,5,0)),HP35)))))))))/IF(AND($D35=2,'ראשי-פרטים כלליים וריכוז הוצאות'!$D$68&lt;&gt;4),1.2,1)</f>
        <v>0</v>
      </c>
      <c r="HS35" s="263"/>
      <c r="HT35" s="264"/>
      <c r="HU35" s="265"/>
      <c r="HV35" s="266"/>
      <c r="HW35" s="267">
        <f t="shared" si="78"/>
        <v>0</v>
      </c>
      <c r="HX35" s="260">
        <f>+(IF(OR($B35=0,$C35=0,$D35=0,$DC$2&gt;$OE$1),0,IF(OR(HS35=0,HU35=0,HV35=0),0,MIN((VLOOKUP($D35,SALERYCODE,3,0))*(IF($D35=6,HV35,HU35))*((MIN((VLOOKUP($D35,SALERYCODE,5,0)),(IF($D35=6,HU35,HV35))))),MIN((VLOOKUP($D35,SALERYCODE,3,0)),(HS35+HT35))*(IF($D35=6,HV35,((MIN((VLOOKUP($D35,SALERYCODE,5,0)),HV35)))))))))/IF(AND($D35=2,'ראשי-פרטים כלליים וריכוז הוצאות'!$D$68&lt;&gt;4),1.2,1)</f>
        <v>0</v>
      </c>
      <c r="HY35" s="263"/>
      <c r="HZ35" s="264"/>
      <c r="IA35" s="265"/>
      <c r="IB35" s="266"/>
      <c r="IC35" s="267">
        <f t="shared" si="79"/>
        <v>0</v>
      </c>
      <c r="ID35" s="260">
        <f>+(IF(OR($B35=0,$C35=0,$D35=0,$DC$2&gt;$OE$1),0,IF(OR(HY35=0,IA35=0,IB35=0),0,MIN((VLOOKUP($D35,SALERYCODE,3,0))*(IF($D35=6,IB35,IA35))*((MIN((VLOOKUP($D35,SALERYCODE,5,0)),(IF($D35=6,IA35,IB35))))),MIN((VLOOKUP($D35,SALERYCODE,3,0)),(HY35+HZ35))*(IF($D35=6,IB35,((MIN((VLOOKUP($D35,SALERYCODE,5,0)),IB35)))))))))/IF(AND($D35=2,'ראשי-פרטים כלליים וריכוז הוצאות'!$D$68&lt;&gt;4),1.2,1)</f>
        <v>0</v>
      </c>
      <c r="IE35" s="263"/>
      <c r="IF35" s="264"/>
      <c r="IG35" s="265"/>
      <c r="IH35" s="266"/>
      <c r="II35" s="267">
        <f t="shared" si="80"/>
        <v>0</v>
      </c>
      <c r="IJ35" s="260">
        <f>+(IF(OR($B35=0,$C35=0,$D35=0,$DC$2&gt;$OE$1),0,IF(OR(IE35=0,IG35=0,IH35=0),0,MIN((VLOOKUP($D35,SALERYCODE,3,0))*(IF($D35=6,IH35,IG35))*((MIN((VLOOKUP($D35,SALERYCODE,5,0)),(IF($D35=6,IG35,IH35))))),MIN((VLOOKUP($D35,SALERYCODE,3,0)),(IE35+IF35))*(IF($D35=6,IH35,((MIN((VLOOKUP($D35,SALERYCODE,5,0)),IH35)))))))))/IF(AND($D35=2,'ראשי-פרטים כלליים וריכוז הוצאות'!$D$68&lt;&gt;4),1.2,1)</f>
        <v>0</v>
      </c>
      <c r="IK35" s="263"/>
      <c r="IL35" s="264"/>
      <c r="IM35" s="265"/>
      <c r="IN35" s="266"/>
      <c r="IO35" s="267">
        <f t="shared" si="81"/>
        <v>0</v>
      </c>
      <c r="IP35" s="260">
        <f>+(IF(OR($B35=0,$C35=0,$D35=0,$DC$2&gt;$OE$1),0,IF(OR(IK35=0,IM35=0,IN35=0),0,MIN((VLOOKUP($D35,SALERYCODE,3,0))*(IF($D35=6,IN35,IM35))*((MIN((VLOOKUP($D35,SALERYCODE,5,0)),(IF($D35=6,IM35,IN35))))),MIN((VLOOKUP($D35,SALERYCODE,3,0)),(IK35+IL35))*(IF($D35=6,IN35,((MIN((VLOOKUP($D35,SALERYCODE,5,0)),IN35)))))))))/IF(AND($D35=2,'ראשי-פרטים כלליים וריכוז הוצאות'!$D$68&lt;&gt;4),1.2,1)</f>
        <v>0</v>
      </c>
      <c r="IQ35" s="263"/>
      <c r="IR35" s="264"/>
      <c r="IS35" s="265"/>
      <c r="IT35" s="266"/>
      <c r="IU35" s="267">
        <f t="shared" si="82"/>
        <v>0</v>
      </c>
      <c r="IV35" s="260">
        <f>+(IF(OR($B35=0,$C35=0,$D35=0,$DC$2&gt;$OE$1),0,IF(OR(IQ35=0,IS35=0,IT35=0),0,MIN((VLOOKUP($D35,SALERYCODE,3,0))*(IF($D35=6,IT35,IS35))*((MIN((VLOOKUP($D35,SALERYCODE,5,0)),(IF($D35=6,IS35,IT35))))),MIN((VLOOKUP($D35,SALERYCODE,3,0)),(IQ35+IR35))*(IF($D35=6,IT35,((MIN((VLOOKUP($D35,SALERYCODE,5,0)),IT35)))))))))/IF(AND($D35=2,'ראשי-פרטים כלליים וריכוז הוצאות'!$D$68&lt;&gt;4),1.2,1)</f>
        <v>0</v>
      </c>
      <c r="IW35" s="263"/>
      <c r="IX35" s="264"/>
      <c r="IY35" s="265"/>
      <c r="IZ35" s="266"/>
      <c r="JA35" s="267">
        <f t="shared" si="83"/>
        <v>0</v>
      </c>
      <c r="JB35" s="260">
        <f>+(IF(OR($B35=0,$C35=0,$D35=0,$DC$2&gt;$OE$1),0,IF(OR(IW35=0,IY35=0,IZ35=0),0,MIN((VLOOKUP($D35,SALERYCODE,3,0))*(IF($D35=6,IZ35,IY35))*((MIN((VLOOKUP($D35,SALERYCODE,5,0)),(IF($D35=6,IY35,IZ35))))),MIN((VLOOKUP($D35,SALERYCODE,3,0)),(IW35+IX35))*(IF($D35=6,IZ35,((MIN((VLOOKUP($D35,SALERYCODE,5,0)),IZ35)))))))))/IF(AND($D35=2,'ראשי-פרטים כלליים וריכוז הוצאות'!$D$68&lt;&gt;4),1.2,1)</f>
        <v>0</v>
      </c>
      <c r="JC35" s="263"/>
      <c r="JD35" s="264"/>
      <c r="JE35" s="265"/>
      <c r="JF35" s="266"/>
      <c r="JG35" s="267">
        <f t="shared" si="84"/>
        <v>0</v>
      </c>
      <c r="JH35" s="260">
        <f>+(IF(OR($B35=0,$C35=0,$D35=0,$DC$2&gt;$OE$1),0,IF(OR(JC35=0,JE35=0,JF35=0),0,MIN((VLOOKUP($D35,SALERYCODE,3,0))*(IF($D35=6,JF35,JE35))*((MIN((VLOOKUP($D35,SALERYCODE,5,0)),(IF($D35=6,JE35,JF35))))),MIN((VLOOKUP($D35,SALERYCODE,3,0)),(JC35+JD35))*(IF($D35=6,JF35,((MIN((VLOOKUP($D35,SALERYCODE,5,0)),JF35)))))))))/IF(AND($D35=2,'ראשי-פרטים כלליים וריכוז הוצאות'!$D$68&lt;&gt;4),1.2,1)</f>
        <v>0</v>
      </c>
      <c r="JI35" s="263"/>
      <c r="JJ35" s="264"/>
      <c r="JK35" s="265"/>
      <c r="JL35" s="266"/>
      <c r="JM35" s="267">
        <f t="shared" si="85"/>
        <v>0</v>
      </c>
      <c r="JN35" s="260">
        <f>+(IF(OR($B35=0,$C35=0,$D35=0,$DC$2&gt;$OE$1),0,IF(OR(JI35=0,JK35=0,JL35=0),0,MIN((VLOOKUP($D35,SALERYCODE,3,0))*(IF($D35=6,JL35,JK35))*((MIN((VLOOKUP($D35,SALERYCODE,5,0)),(IF($D35=6,JK35,JL35))))),MIN((VLOOKUP($D35,SALERYCODE,3,0)),(JI35+JJ35))*(IF($D35=6,JL35,((MIN((VLOOKUP($D35,SALERYCODE,5,0)),JL35)))))))))/IF(AND($D35=2,'ראשי-פרטים כלליים וריכוז הוצאות'!$D$68&lt;&gt;4),1.2,1)</f>
        <v>0</v>
      </c>
      <c r="JO35" s="263"/>
      <c r="JP35" s="264"/>
      <c r="JQ35" s="265"/>
      <c r="JR35" s="266"/>
      <c r="JS35" s="267">
        <f t="shared" si="86"/>
        <v>0</v>
      </c>
      <c r="JT35" s="260">
        <f>+(IF(OR($B35=0,$C35=0,$D35=0,$DC$2&gt;$OE$1),0,IF(OR(JO35=0,JQ35=0,JR35=0),0,MIN((VLOOKUP($D35,SALERYCODE,3,0))*(IF($D35=6,JR35,JQ35))*((MIN((VLOOKUP($D35,SALERYCODE,5,0)),(IF($D35=6,JQ35,JR35))))),MIN((VLOOKUP($D35,SALERYCODE,3,0)),(JO35+JP35))*(IF($D35=6,JR35,((MIN((VLOOKUP($D35,SALERYCODE,5,0)),JR35)))))))))/IF(AND($D35=2,'ראשי-פרטים כלליים וריכוז הוצאות'!$D$68&lt;&gt;4),1.2,1)</f>
        <v>0</v>
      </c>
      <c r="JU35" s="263"/>
      <c r="JV35" s="264"/>
      <c r="JW35" s="265"/>
      <c r="JX35" s="266"/>
      <c r="JY35" s="267">
        <f t="shared" si="87"/>
        <v>0</v>
      </c>
      <c r="JZ35" s="260">
        <f>+(IF(OR($B35=0,$C35=0,$D35=0,$DC$2&gt;$OE$1),0,IF(OR(JU35=0,JW35=0,JX35=0),0,MIN((VLOOKUP($D35,SALERYCODE,3,0))*(IF($D35=6,JX35,JW35))*((MIN((VLOOKUP($D35,SALERYCODE,5,0)),(IF($D35=6,JW35,JX35))))),MIN((VLOOKUP($D35,SALERYCODE,3,0)),(JU35+JV35))*(IF($D35=6,JX35,((MIN((VLOOKUP($D35,SALERYCODE,5,0)),JX35)))))))))/IF(AND($D35=2,'ראשי-פרטים כלליים וריכוז הוצאות'!$D$68&lt;&gt;4),1.2,1)</f>
        <v>0</v>
      </c>
      <c r="KA35" s="263"/>
      <c r="KB35" s="264"/>
      <c r="KC35" s="265"/>
      <c r="KD35" s="266"/>
      <c r="KE35" s="267">
        <f t="shared" si="88"/>
        <v>0</v>
      </c>
      <c r="KF35" s="260">
        <f>+(IF(OR($B35=0,$C35=0,$D35=0,$DC$2&gt;$OE$1),0,IF(OR(KA35=0,KC35=0,KD35=0),0,MIN((VLOOKUP($D35,SALERYCODE,3,0))*(IF($D35=6,KD35,KC35))*((MIN((VLOOKUP($D35,SALERYCODE,5,0)),(IF($D35=6,KC35,KD35))))),MIN((VLOOKUP($D35,SALERYCODE,3,0)),(KA35+KB35))*(IF($D35=6,KD35,((MIN((VLOOKUP($D35,SALERYCODE,5,0)),KD35)))))))))/IF(AND($D35=2,'ראשי-פרטים כלליים וריכוז הוצאות'!$D$68&lt;&gt;4),1.2,1)</f>
        <v>0</v>
      </c>
      <c r="KG35" s="263"/>
      <c r="KH35" s="264"/>
      <c r="KI35" s="265"/>
      <c r="KJ35" s="266"/>
      <c r="KK35" s="267">
        <f t="shared" si="89"/>
        <v>0</v>
      </c>
      <c r="KL35" s="260">
        <f>+(IF(OR($B35=0,$C35=0,$D35=0,$DC$2&gt;$OE$1),0,IF(OR(KG35=0,KI35=0,KJ35=0),0,MIN((VLOOKUP($D35,SALERYCODE,3,0))*(IF($D35=6,KJ35,KI35))*((MIN((VLOOKUP($D35,SALERYCODE,5,0)),(IF($D35=6,KI35,KJ35))))),MIN((VLOOKUP($D35,SALERYCODE,3,0)),(KG35+KH35))*(IF($D35=6,KJ35,((MIN((VLOOKUP($D35,SALERYCODE,5,0)),KJ35)))))))))/IF(AND($D35=2,'ראשי-פרטים כלליים וריכוז הוצאות'!$D$68&lt;&gt;4),1.2,1)</f>
        <v>0</v>
      </c>
      <c r="KM35" s="263"/>
      <c r="KN35" s="264"/>
      <c r="KO35" s="265"/>
      <c r="KP35" s="266"/>
      <c r="KQ35" s="267">
        <f t="shared" si="90"/>
        <v>0</v>
      </c>
      <c r="KR35" s="260">
        <f>+(IF(OR($B35=0,$C35=0,$D35=0,$DC$2&gt;$OE$1),0,IF(OR(KM35=0,KO35=0,KP35=0),0,MIN((VLOOKUP($D35,SALERYCODE,3,0))*(IF($D35=6,KP35,KO35))*((MIN((VLOOKUP($D35,SALERYCODE,5,0)),(IF($D35=6,KO35,KP35))))),MIN((VLOOKUP($D35,SALERYCODE,3,0)),(KM35+KN35))*(IF($D35=6,KP35,((MIN((VLOOKUP($D35,SALERYCODE,5,0)),KP35)))))))))/IF(AND($D35=2,'ראשי-פרטים כלליים וריכוז הוצאות'!$D$68&lt;&gt;4),1.2,1)</f>
        <v>0</v>
      </c>
      <c r="KS35" s="263"/>
      <c r="KT35" s="264"/>
      <c r="KU35" s="265"/>
      <c r="KV35" s="266"/>
      <c r="KW35" s="267">
        <f t="shared" si="91"/>
        <v>0</v>
      </c>
      <c r="KX35" s="260">
        <f>+(IF(OR($B35=0,$C35=0,$D35=0,$DC$2&gt;$OE$1),0,IF(OR(KS35=0,KU35=0,KV35=0),0,MIN((VLOOKUP($D35,SALERYCODE,3,0))*(IF($D35=6,KV35,KU35))*((MIN((VLOOKUP($D35,SALERYCODE,5,0)),(IF($D35=6,KU35,KV35))))),MIN((VLOOKUP($D35,SALERYCODE,3,0)),(KS35+KT35))*(IF($D35=6,KV35,((MIN((VLOOKUP($D35,SALERYCODE,5,0)),KV35)))))))))/IF(AND($D35=2,'ראשי-פרטים כלליים וריכוז הוצאות'!$D$68&lt;&gt;4),1.2,1)</f>
        <v>0</v>
      </c>
      <c r="KY35" s="263"/>
      <c r="KZ35" s="264"/>
      <c r="LA35" s="265"/>
      <c r="LB35" s="266"/>
      <c r="LC35" s="267">
        <f t="shared" si="92"/>
        <v>0</v>
      </c>
      <c r="LD35" s="260">
        <f>+(IF(OR($B35=0,$C35=0,$D35=0,$DC$2&gt;$OE$1),0,IF(OR(KY35=0,LA35=0,LB35=0),0,MIN((VLOOKUP($D35,SALERYCODE,3,0))*(IF($D35=6,LB35,LA35))*((MIN((VLOOKUP($D35,SALERYCODE,5,0)),(IF($D35=6,LA35,LB35))))),MIN((VLOOKUP($D35,SALERYCODE,3,0)),(KY35+KZ35))*(IF($D35=6,LB35,((MIN((VLOOKUP($D35,SALERYCODE,5,0)),LB35)))))))))/IF(AND($D35=2,'ראשי-פרטים כלליים וריכוז הוצאות'!$D$68&lt;&gt;4),1.2,1)</f>
        <v>0</v>
      </c>
      <c r="LE35" s="263"/>
      <c r="LF35" s="264"/>
      <c r="LG35" s="265"/>
      <c r="LH35" s="266"/>
      <c r="LI35" s="267">
        <f t="shared" si="93"/>
        <v>0</v>
      </c>
      <c r="LJ35" s="260">
        <f>+(IF(OR($B35=0,$C35=0,$D35=0,$DC$2&gt;$OE$1),0,IF(OR(LE35=0,LG35=0,LH35=0),0,MIN((VLOOKUP($D35,SALERYCODE,3,0))*(IF($D35=6,LH35,LG35))*((MIN((VLOOKUP($D35,SALERYCODE,5,0)),(IF($D35=6,LG35,LH35))))),MIN((VLOOKUP($D35,SALERYCODE,3,0)),(LE35+LF35))*(IF($D35=6,LH35,((MIN((VLOOKUP($D35,SALERYCODE,5,0)),LH35)))))))))/IF(AND($D35=2,'ראשי-פרטים כלליים וריכוז הוצאות'!$D$68&lt;&gt;4),1.2,1)</f>
        <v>0</v>
      </c>
      <c r="LK35" s="263"/>
      <c r="LL35" s="264"/>
      <c r="LM35" s="265"/>
      <c r="LN35" s="266"/>
      <c r="LO35" s="267">
        <f t="shared" si="94"/>
        <v>0</v>
      </c>
      <c r="LP35" s="260">
        <f>+(IF(OR($B35=0,$C35=0,$D35=0,$DC$2&gt;$OE$1),0,IF(OR(LK35=0,LM35=0,LN35=0),0,MIN((VLOOKUP($D35,SALERYCODE,3,0))*(IF($D35=6,LN35,LM35))*((MIN((VLOOKUP($D35,SALERYCODE,5,0)),(IF($D35=6,LM35,LN35))))),MIN((VLOOKUP($D35,SALERYCODE,3,0)),(LK35+LL35))*(IF($D35=6,LN35,((MIN((VLOOKUP($D35,SALERYCODE,5,0)),LN35)))))))))/IF(AND($D35=2,'ראשי-פרטים כלליים וריכוז הוצאות'!$D$68&lt;&gt;4),1.2,1)</f>
        <v>0</v>
      </c>
      <c r="LQ35" s="263"/>
      <c r="LR35" s="264"/>
      <c r="LS35" s="265"/>
      <c r="LT35" s="266"/>
      <c r="LU35" s="267">
        <f t="shared" si="95"/>
        <v>0</v>
      </c>
      <c r="LV35" s="260">
        <f>+(IF(OR($B35=0,$C35=0,$D35=0,$DC$2&gt;$OE$1),0,IF(OR(LQ35=0,LS35=0,LT35=0),0,MIN((VLOOKUP($D35,SALERYCODE,3,0))*(IF($D35=6,LT35,LS35))*((MIN((VLOOKUP($D35,SALERYCODE,5,0)),(IF($D35=6,LS35,LT35))))),MIN((VLOOKUP($D35,SALERYCODE,3,0)),(LQ35+LR35))*(IF($D35=6,LT35,((MIN((VLOOKUP($D35,SALERYCODE,5,0)),LT35)))))))))/IF(AND($D35=2,'ראשי-פרטים כלליים וריכוז הוצאות'!$D$68&lt;&gt;4),1.2,1)</f>
        <v>0</v>
      </c>
      <c r="LW35" s="263"/>
      <c r="LX35" s="264"/>
      <c r="LY35" s="265"/>
      <c r="LZ35" s="266"/>
      <c r="MA35" s="267">
        <f t="shared" si="96"/>
        <v>0</v>
      </c>
      <c r="MB35" s="260">
        <f>+(IF(OR($B35=0,$C35=0,$D35=0,$DC$2&gt;$OE$1),0,IF(OR(LW35=0,LY35=0,LZ35=0),0,MIN((VLOOKUP($D35,SALERYCODE,3,0))*(IF($D35=6,LZ35,LY35))*((MIN((VLOOKUP($D35,SALERYCODE,5,0)),(IF($D35=6,LY35,LZ35))))),MIN((VLOOKUP($D35,SALERYCODE,3,0)),(LW35+LX35))*(IF($D35=6,LZ35,((MIN((VLOOKUP($D35,SALERYCODE,5,0)),LZ35)))))))))/IF(AND($D35=2,'ראשי-פרטים כלליים וריכוז הוצאות'!$D$68&lt;&gt;4),1.2,1)</f>
        <v>0</v>
      </c>
      <c r="MC35" s="263"/>
      <c r="MD35" s="264"/>
      <c r="ME35" s="265"/>
      <c r="MF35" s="266"/>
      <c r="MG35" s="267">
        <f t="shared" si="97"/>
        <v>0</v>
      </c>
      <c r="MH35" s="260">
        <f>+(IF(OR($B35=0,$C35=0,$D35=0,$DC$2&gt;$OE$1),0,IF(OR(MC35=0,ME35=0,MF35=0),0,MIN((VLOOKUP($D35,SALERYCODE,3,0))*(IF($D35=6,MF35,ME35))*((MIN((VLOOKUP($D35,SALERYCODE,5,0)),(IF($D35=6,ME35,MF35))))),MIN((VLOOKUP($D35,SALERYCODE,3,0)),(MC35+MD35))*(IF($D35=6,MF35,((MIN((VLOOKUP($D35,SALERYCODE,5,0)),MF35)))))))))/IF(AND($D35=2,'ראשי-פרטים כלליים וריכוז הוצאות'!$D$68&lt;&gt;4),1.2,1)</f>
        <v>0</v>
      </c>
      <c r="MI35" s="263"/>
      <c r="MJ35" s="264"/>
      <c r="MK35" s="265"/>
      <c r="ML35" s="266"/>
      <c r="MM35" s="267">
        <f t="shared" si="98"/>
        <v>0</v>
      </c>
      <c r="MN35" s="260">
        <f>+(IF(OR($B35=0,$C35=0,$D35=0,$DC$2&gt;$OE$1),0,IF(OR(MI35=0,MK35=0,ML35=0),0,MIN((VLOOKUP($D35,SALERYCODE,3,0))*(IF($D35=6,ML35,MK35))*((MIN((VLOOKUP($D35,SALERYCODE,5,0)),(IF($D35=6,MK35,ML35))))),MIN((VLOOKUP($D35,SALERYCODE,3,0)),(MI35+MJ35))*(IF($D35=6,ML35,((MIN((VLOOKUP($D35,SALERYCODE,5,0)),ML35)))))))))/IF(AND($D35=2,'ראשי-פרטים כלליים וריכוז הוצאות'!$D$68&lt;&gt;4),1.2,1)</f>
        <v>0</v>
      </c>
      <c r="MO35" s="263"/>
      <c r="MP35" s="264"/>
      <c r="MQ35" s="265"/>
      <c r="MR35" s="266"/>
      <c r="MS35" s="267">
        <f t="shared" si="99"/>
        <v>0</v>
      </c>
      <c r="MT35" s="260">
        <f>+(IF(OR($B35=0,$C35=0,$D35=0,$DC$2&gt;$OE$1),0,IF(OR(MO35=0,MQ35=0,MR35=0),0,MIN((VLOOKUP($D35,SALERYCODE,3,0))*(IF($D35=6,MR35,MQ35))*((MIN((VLOOKUP($D35,SALERYCODE,5,0)),(IF($D35=6,MQ35,MR35))))),MIN((VLOOKUP($D35,SALERYCODE,3,0)),(MO35+MP35))*(IF($D35=6,MR35,((MIN((VLOOKUP($D35,SALERYCODE,5,0)),MR35)))))))))/IF(AND($D35=2,'ראשי-פרטים כלליים וריכוז הוצאות'!$D$68&lt;&gt;4),1.2,1)</f>
        <v>0</v>
      </c>
      <c r="MU35" s="263"/>
      <c r="MV35" s="264"/>
      <c r="MW35" s="265"/>
      <c r="MX35" s="266"/>
      <c r="MY35" s="267">
        <f t="shared" si="100"/>
        <v>0</v>
      </c>
      <c r="MZ35" s="260">
        <f>+(IF(OR($B35=0,$C35=0,$D35=0,$DC$2&gt;$OE$1),0,IF(OR(MU35=0,MW35=0,MX35=0),0,MIN((VLOOKUP($D35,SALERYCODE,3,0))*(IF($D35=6,MX35,MW35))*((MIN((VLOOKUP($D35,SALERYCODE,5,0)),(IF($D35=6,MW35,MX35))))),MIN((VLOOKUP($D35,SALERYCODE,3,0)),(MU35+MV35))*(IF($D35=6,MX35,((MIN((VLOOKUP($D35,SALERYCODE,5,0)),MX35)))))))))/IF(AND($D35=2,'ראשי-פרטים כלליים וריכוז הוצאות'!$D$68&lt;&gt;4),1.2,1)</f>
        <v>0</v>
      </c>
      <c r="NA35" s="263"/>
      <c r="NB35" s="264"/>
      <c r="NC35" s="265"/>
      <c r="ND35" s="266"/>
      <c r="NE35" s="267">
        <f t="shared" si="101"/>
        <v>0</v>
      </c>
      <c r="NF35" s="260">
        <f>+(IF(OR($B35=0,$C35=0,$D35=0,$DC$2&gt;$OE$1),0,IF(OR(NA35=0,NC35=0,ND35=0),0,MIN((VLOOKUP($D35,SALERYCODE,3,0))*(IF($D35=6,ND35,NC35))*((MIN((VLOOKUP($D35,SALERYCODE,5,0)),(IF($D35=6,NC35,ND35))))),MIN((VLOOKUP($D35,SALERYCODE,3,0)),(NA35+NB35))*(IF($D35=6,ND35,((MIN((VLOOKUP($D35,SALERYCODE,5,0)),ND35)))))))))/IF(AND($D35=2,'ראשי-פרטים כלליים וריכוז הוצאות'!$D$68&lt;&gt;4),1.2,1)</f>
        <v>0</v>
      </c>
      <c r="NG35" s="263"/>
      <c r="NH35" s="264"/>
      <c r="NI35" s="265"/>
      <c r="NJ35" s="266"/>
      <c r="NK35" s="267">
        <f t="shared" si="102"/>
        <v>0</v>
      </c>
      <c r="NL35" s="260">
        <f>+(IF(OR($B35=0,$C35=0,$D35=0,$DC$2&gt;$OE$1),0,IF(OR(NG35=0,NI35=0,NJ35=0),0,MIN((VLOOKUP($D35,SALERYCODE,3,0))*(IF($D35=6,NJ35,NI35))*((MIN((VLOOKUP($D35,SALERYCODE,5,0)),(IF($D35=6,NI35,NJ35))))),MIN((VLOOKUP($D35,SALERYCODE,3,0)),(NG35+NH35))*(IF($D35=6,NJ35,((MIN((VLOOKUP($D35,SALERYCODE,5,0)),NJ35)))))))))/IF(AND($D35=2,'ראשי-פרטים כלליים וריכוז הוצאות'!$D$68&lt;&gt;4),1.2,1)</f>
        <v>0</v>
      </c>
      <c r="NM35" s="263"/>
      <c r="NN35" s="264"/>
      <c r="NO35" s="265"/>
      <c r="NP35" s="266"/>
      <c r="NQ35" s="267">
        <f t="shared" si="103"/>
        <v>0</v>
      </c>
      <c r="NR35" s="260">
        <f>+(IF(OR($B35=0,$C35=0,$D35=0,$DC$2&gt;$OE$1),0,IF(OR(NM35=0,NO35=0,NP35=0),0,MIN((VLOOKUP($D35,SALERYCODE,3,0))*(IF($D35=6,NP35,NO35))*((MIN((VLOOKUP($D35,SALERYCODE,5,0)),(IF($D35=6,NO35,NP35))))),MIN((VLOOKUP($D35,SALERYCODE,3,0)),(NM35+NN35))*(IF($D35=6,NP35,((MIN((VLOOKUP($D35,SALERYCODE,5,0)),NP35)))))))))/IF(AND($D35=2,'ראשי-פרטים כלליים וריכוז הוצאות'!$D$68&lt;&gt;4),1.2,1)</f>
        <v>0</v>
      </c>
      <c r="NS35" s="263"/>
      <c r="NT35" s="264"/>
      <c r="NU35" s="265"/>
      <c r="NV35" s="266"/>
      <c r="NW35" s="267">
        <f t="shared" si="104"/>
        <v>0</v>
      </c>
      <c r="NX35" s="260">
        <f>+(IF(OR($B35=0,$C35=0,$D35=0,$DC$2&gt;$OE$1),0,IF(OR(NS35=0,NU35=0,NV35=0),0,MIN((VLOOKUP($D35,SALERYCODE,3,0))*(IF($D35=6,NV35,NU35))*((MIN((VLOOKUP($D35,SALERYCODE,5,0)),(IF($D35=6,NU35,NV35))))),MIN((VLOOKUP($D35,SALERYCODE,3,0)),(NS35+NT35))*(IF($D35=6,NV35,((MIN((VLOOKUP($D35,SALERYCODE,5,0)),NV35)))))))))/IF(AND($D35=2,'ראשי-פרטים כלליים וריכוז הוצאות'!$D$68&lt;&gt;4),1.2,1)</f>
        <v>0</v>
      </c>
      <c r="NY35" s="263"/>
      <c r="NZ35" s="264"/>
      <c r="OA35" s="265"/>
      <c r="OB35" s="266"/>
      <c r="OC35" s="267">
        <f t="shared" si="105"/>
        <v>0</v>
      </c>
      <c r="OD35" s="260">
        <f>+(IF(OR($B35=0,$C35=0,$D35=0,$DC$2&gt;$OE$1),0,IF(OR(NY35=0,OA35=0,OB35=0),0,MIN((VLOOKUP($D35,SALERYCODE,3,0))*(IF($D35=6,OB35,OA35))*((MIN((VLOOKUP($D35,SALERYCODE,5,0)),(IF($D35=6,OA35,OB35))))),MIN((VLOOKUP($D35,SALERYCODE,3,0)),(NY35+NZ35))*(IF($D35=6,OB35,((MIN((VLOOKUP($D35,SALERYCODE,5,0)),OB35)))))))))/IF(AND($D35=2,'ראשי-פרטים כלליים וריכוז הוצאות'!$D$68&lt;&gt;4),1.2,1)</f>
        <v>0</v>
      </c>
      <c r="OE35" s="275">
        <f t="shared" si="111"/>
        <v>0</v>
      </c>
      <c r="OF35" s="283">
        <f t="shared" si="112"/>
        <v>9.9999999999999995E-7</v>
      </c>
      <c r="OG35" s="276">
        <f t="shared" si="113"/>
        <v>0</v>
      </c>
      <c r="OH35" s="275">
        <f t="shared" si="114"/>
        <v>0</v>
      </c>
      <c r="OI35" s="275">
        <v>0</v>
      </c>
      <c r="OJ35" s="258">
        <f t="shared" si="115"/>
        <v>0</v>
      </c>
      <c r="OK35" s="284"/>
      <c r="OL35" s="116">
        <f>MIN(OJ35+OK35*OF35*OE35/$OL$1/IF(AND($D35=2,'ראשי-פרטים כלליים וריכוז הוצאות'!$D$68&lt;&gt;4),1.2,1),IF($D35&gt;0,VLOOKUP($D35,SALERYCODE,3,0)*12*OG35,0))</f>
        <v>0</v>
      </c>
      <c r="OM35" s="95">
        <f t="shared" si="106"/>
        <v>0</v>
      </c>
      <c r="ON35" s="11">
        <f t="shared" si="107"/>
        <v>0</v>
      </c>
      <c r="OO35" s="11">
        <f t="shared" si="108"/>
        <v>0</v>
      </c>
      <c r="OP35" s="22">
        <f t="shared" si="109"/>
        <v>0</v>
      </c>
      <c r="OQ35" s="11">
        <f t="shared" si="110"/>
        <v>0</v>
      </c>
      <c r="OR35" s="11">
        <f t="shared" si="116"/>
        <v>0</v>
      </c>
      <c r="OS35" s="35"/>
      <c r="OT35" s="35"/>
      <c r="OU35" s="43"/>
    </row>
    <row r="36" spans="1:411" ht="24" customHeight="1" x14ac:dyDescent="0.2">
      <c r="A36" s="282">
        <v>33</v>
      </c>
      <c r="B36" s="269"/>
      <c r="C36" s="270"/>
      <c r="D36" s="271"/>
      <c r="E36" s="263"/>
      <c r="F36" s="264"/>
      <c r="G36" s="265"/>
      <c r="H36" s="266"/>
      <c r="I36" s="267">
        <f t="shared" si="41"/>
        <v>0</v>
      </c>
      <c r="J36" s="260">
        <f>(IF(OR($B36=0,$C36=0,$D36=0,$E$2&gt;$OE$1),0,IF(OR($E36=0,$G36=0,$H36=0),0,MIN((VLOOKUP($D36,SALERYCODE,3,0))*(IF($D36=6,$H36,$G36))*((MIN((VLOOKUP($D36,SALERYCODE,5,0)),(IF($D36=6,$G36,$H36))))),MIN((VLOOKUP($D36,SALERYCODE,3,0)),($E36+$F36))*(IF($D36=6,$H36,((MIN((VLOOKUP($D36,SALERYCODE,5,0)),$H36)))))))))/IF(AND($D36=2,'ראשי-פרטים כלליים וריכוז הוצאות'!$D$68&lt;&gt;4),1.2,1)</f>
        <v>0</v>
      </c>
      <c r="K36" s="263"/>
      <c r="L36" s="264"/>
      <c r="M36" s="265"/>
      <c r="N36" s="266"/>
      <c r="O36" s="267">
        <f t="shared" si="42"/>
        <v>0</v>
      </c>
      <c r="P36" s="260">
        <f>+(IF(OR($B36=0,$C36=0,$D36=0,$K$2&gt;$OE$1),0,IF(OR($K36=0,$M36=0,$N36=0),0,MIN((VLOOKUP($D36,SALERYCODE,3,0))*(IF($D36=6,$N36,$M36))*((MIN((VLOOKUP($D36,SALERYCODE,5,0)),(IF($D36=6,$M36,$N36))))),MIN((VLOOKUP($D36,SALERYCODE,3,0)),($K36+$L36))*(IF($D36=6,$N36,((MIN((VLOOKUP($D36,SALERYCODE,5,0)),$N36)))))))))/IF(AND($D36=2,'ראשי-פרטים כלליים וריכוז הוצאות'!$D$68&lt;&gt;4),1.2,1)</f>
        <v>0</v>
      </c>
      <c r="Q36" s="263"/>
      <c r="R36" s="264"/>
      <c r="S36" s="265"/>
      <c r="T36" s="266"/>
      <c r="U36" s="267">
        <f t="shared" si="43"/>
        <v>0</v>
      </c>
      <c r="V36" s="260">
        <f>+(IF(OR($B36=0,$C36=0,$D36=0,$Q$2&gt;$OE$1),0,IF(OR(Q36=0,S36=0,T36=0),0,MIN((VLOOKUP($D36,SALERYCODE,3,0))*(IF($D36=6,T36,S36))*((MIN((VLOOKUP($D36,SALERYCODE,5,0)),(IF($D36=6,S36,T36))))),MIN((VLOOKUP($D36,SALERYCODE,3,0)),(Q36+R36))*(IF($D36=6,T36,((MIN((VLOOKUP($D36,SALERYCODE,5,0)),T36)))))))))/IF(AND($D36=2,'ראשי-פרטים כלליים וריכוז הוצאות'!$D$68&lt;&gt;4),1.2,1)</f>
        <v>0</v>
      </c>
      <c r="W36" s="263"/>
      <c r="X36" s="264"/>
      <c r="Y36" s="265"/>
      <c r="Z36" s="266"/>
      <c r="AA36" s="267">
        <f t="shared" si="44"/>
        <v>0</v>
      </c>
      <c r="AB36" s="260">
        <f>+(IF(OR($B36=0,$C36=0,$D36=0,$W$2&gt;$OE$1),0,IF(OR(W36=0,Y36=0,Z36=0),0,MIN((VLOOKUP($D36,SALERYCODE,3,0))*(IF($D36=6,Z36,Y36))*((MIN((VLOOKUP($D36,SALERYCODE,5,0)),(IF($D36=6,Y36,Z36))))),MIN((VLOOKUP($D36,SALERYCODE,3,0)),(W36+X36))*(IF($D36=6,Z36,((MIN((VLOOKUP($D36,SALERYCODE,5,0)),Z36)))))))))/IF(AND($D36=2,'ראשי-פרטים כלליים וריכוז הוצאות'!$D$68&lt;&gt;4),1.2,1)</f>
        <v>0</v>
      </c>
      <c r="AC36" s="263"/>
      <c r="AD36" s="264"/>
      <c r="AE36" s="265"/>
      <c r="AF36" s="266"/>
      <c r="AG36" s="267">
        <f t="shared" si="45"/>
        <v>0</v>
      </c>
      <c r="AH36" s="260">
        <f>+(IF(OR($B36=0,$C36=0,$D36=0,$AC$2&gt;$OE$1),0,IF(OR(AC36=0,AE36=0,AF36=0),0,MIN((VLOOKUP($D36,SALERYCODE,3,0))*(IF($D36=6,AF36,AE36))*((MIN((VLOOKUP($D36,SALERYCODE,5,0)),(IF($D36=6,AE36,AF36))))),MIN((VLOOKUP($D36,SALERYCODE,3,0)),(AC36+AD36))*(IF($D36=6,AF36,((MIN((VLOOKUP($D36,SALERYCODE,5,0)),AF36)))))))))/IF(AND($D36=2,'ראשי-פרטים כלליים וריכוז הוצאות'!$D$68&lt;&gt;4),1.2,1)</f>
        <v>0</v>
      </c>
      <c r="AI36" s="263"/>
      <c r="AJ36" s="264"/>
      <c r="AK36" s="265"/>
      <c r="AL36" s="266"/>
      <c r="AM36" s="267">
        <f t="shared" si="46"/>
        <v>0</v>
      </c>
      <c r="AN36" s="260">
        <f>+(IF(OR($B36=0,$C36=0,$D36=0,$AI$2&gt;$OE$1),0,IF(OR(AI36=0,AK36=0,AL36=0),0,MIN((VLOOKUP($D36,SALERYCODE,3,0))*(IF($D36=6,AL36,AK36))*((MIN((VLOOKUP($D36,SALERYCODE,5,0)),(IF($D36=6,AK36,AL36))))),MIN((VLOOKUP($D36,SALERYCODE,3,0)),(AI36+AJ36))*(IF($D36=6,AL36,((MIN((VLOOKUP($D36,SALERYCODE,5,0)),AL36)))))))))/IF(AND($D36=2,'ראשי-פרטים כלליים וריכוז הוצאות'!$D$68&lt;&gt;4),1.2,1)</f>
        <v>0</v>
      </c>
      <c r="AO36" s="263"/>
      <c r="AP36" s="264"/>
      <c r="AQ36" s="265"/>
      <c r="AR36" s="266"/>
      <c r="AS36" s="267">
        <f t="shared" si="47"/>
        <v>0</v>
      </c>
      <c r="AT36" s="260">
        <f>+(IF(OR($B36=0,$C36=0,$D36=0,$AO$2&gt;$OE$1),0,IF(OR(AO36=0,AQ36=0,AR36=0),0,MIN((VLOOKUP($D36,SALERYCODE,3,0))*(IF($D36=6,AR36,AQ36))*((MIN((VLOOKUP($D36,SALERYCODE,5,0)),(IF($D36=6,AQ36,AR36))))),MIN((VLOOKUP($D36,SALERYCODE,3,0)),(AO36+AP36))*(IF($D36=6,AR36,((MIN((VLOOKUP($D36,SALERYCODE,5,0)),AR36)))))))))/IF(AND($D36=2,'ראשי-פרטים כלליים וריכוז הוצאות'!$D$68&lt;&gt;4),1.2,1)</f>
        <v>0</v>
      </c>
      <c r="AU36" s="263"/>
      <c r="AV36" s="264"/>
      <c r="AW36" s="265"/>
      <c r="AX36" s="266"/>
      <c r="AY36" s="267">
        <f t="shared" si="48"/>
        <v>0</v>
      </c>
      <c r="AZ36" s="260">
        <f>+(IF(OR($B36=0,$C36=0,$D36=0,$AU$2&gt;$OE$1),0,IF(OR(AU36=0,AW36=0,AX36=0),0,MIN((VLOOKUP($D36,SALERYCODE,3,0))*(IF($D36=6,AX36,AW36))*((MIN((VLOOKUP($D36,SALERYCODE,5,0)),(IF($D36=6,AW36,AX36))))),MIN((VLOOKUP($D36,SALERYCODE,3,0)),(AU36+AV36))*(IF($D36=6,AX36,((MIN((VLOOKUP($D36,SALERYCODE,5,0)),AX36)))))))))/IF(AND($D36=2,'ראשי-פרטים כלליים וריכוז הוצאות'!$D$68&lt;&gt;4),1.2,1)</f>
        <v>0</v>
      </c>
      <c r="BA36" s="263"/>
      <c r="BB36" s="264"/>
      <c r="BC36" s="265"/>
      <c r="BD36" s="266"/>
      <c r="BE36" s="267">
        <f t="shared" si="49"/>
        <v>0</v>
      </c>
      <c r="BF36" s="260">
        <f>+(IF(OR($B36=0,$C36=0,$D36=0,$BA$2&gt;$OE$1),0,IF(OR(BA36=0,BC36=0,BD36=0),0,MIN((VLOOKUP($D36,SALERYCODE,3,0))*(IF($D36=6,BD36,BC36))*((MIN((VLOOKUP($D36,SALERYCODE,5,0)),(IF($D36=6,BC36,BD36))))),MIN((VLOOKUP($D36,SALERYCODE,3,0)),(BA36+BB36))*(IF($D36=6,BD36,((MIN((VLOOKUP($D36,SALERYCODE,5,0)),BD36)))))))))/IF(AND($D36=2,'ראשי-פרטים כלליים וריכוז הוצאות'!$D$68&lt;&gt;4),1.2,1)</f>
        <v>0</v>
      </c>
      <c r="BG36" s="263"/>
      <c r="BH36" s="264"/>
      <c r="BI36" s="265"/>
      <c r="BJ36" s="266"/>
      <c r="BK36" s="267">
        <f t="shared" si="50"/>
        <v>0</v>
      </c>
      <c r="BL36" s="260">
        <f>+(IF(OR($B36=0,$C36=0,$D36=0,$BG$2&gt;$OE$1),0,IF(OR(BG36=0,BI36=0,BJ36=0),0,MIN((VLOOKUP($D36,SALERYCODE,3,0))*(IF($D36=6,BJ36,BI36))*((MIN((VLOOKUP($D36,SALERYCODE,5,0)),(IF($D36=6,BI36,BJ36))))),MIN((VLOOKUP($D36,SALERYCODE,3,0)),(BG36+BH36))*(IF($D36=6,BJ36,((MIN((VLOOKUP($D36,SALERYCODE,5,0)),BJ36)))))))))/IF(AND($D36=2,'ראשי-פרטים כלליים וריכוז הוצאות'!$D$68&lt;&gt;4),1.2,1)</f>
        <v>0</v>
      </c>
      <c r="BM36" s="263"/>
      <c r="BN36" s="264"/>
      <c r="BO36" s="265"/>
      <c r="BP36" s="266"/>
      <c r="BQ36" s="267">
        <f t="shared" si="51"/>
        <v>0</v>
      </c>
      <c r="BR36" s="260">
        <f>+(IF(OR($B36=0,$C36=0,$D36=0,$BM$2&gt;$OE$1),0,IF(OR(BM36=0,BO36=0,BP36=0),0,MIN((VLOOKUP($D36,SALERYCODE,3,0))*(IF($D36=6,BP36,BO36))*((MIN((VLOOKUP($D36,SALERYCODE,5,0)),(IF($D36=6,BO36,BP36))))),MIN((VLOOKUP($D36,SALERYCODE,3,0)),(BM36+BN36))*(IF($D36=6,BP36,((MIN((VLOOKUP($D36,SALERYCODE,5,0)),BP36)))))))))/IF(AND($D36=2,'ראשי-פרטים כלליים וריכוז הוצאות'!$D$68&lt;&gt;4),1.2,1)</f>
        <v>0</v>
      </c>
      <c r="BS36" s="263"/>
      <c r="BT36" s="264"/>
      <c r="BU36" s="265"/>
      <c r="BV36" s="266"/>
      <c r="BW36" s="267">
        <f t="shared" si="52"/>
        <v>0</v>
      </c>
      <c r="BX36" s="260">
        <f>+(IF(OR($B36=0,$C36=0,$D36=0,$BS$2&gt;$OE$1),0,IF(OR(BS36=0,BU36=0,BV36=0),0,MIN((VLOOKUP($D36,SALERYCODE,3,0))*(IF($D36=6,BV36,BU36))*((MIN((VLOOKUP($D36,SALERYCODE,5,0)),(IF($D36=6,BU36,BV36))))),MIN((VLOOKUP($D36,SALERYCODE,3,0)),(BS36+BT36))*(IF($D36=6,BV36,((MIN((VLOOKUP($D36,SALERYCODE,5,0)),BV36)))))))))/IF(AND($D36=2,'ראשי-פרטים כלליים וריכוז הוצאות'!$D$68&lt;&gt;4),1.2,1)</f>
        <v>0</v>
      </c>
      <c r="BY36" s="263"/>
      <c r="BZ36" s="264"/>
      <c r="CA36" s="265"/>
      <c r="CB36" s="266"/>
      <c r="CC36" s="267">
        <f t="shared" si="53"/>
        <v>0</v>
      </c>
      <c r="CD36" s="260">
        <f>+(IF(OR($B36=0,$C36=0,$D36=0,$BY$2&gt;$OE$1),0,IF(OR(BY36=0,CA36=0,CB36=0),0,MIN((VLOOKUP($D36,SALERYCODE,3,0))*(IF($D36=6,CB36,CA36))*((MIN((VLOOKUP($D36,SALERYCODE,5,0)),(IF($D36=6,CA36,CB36))))),MIN((VLOOKUP($D36,SALERYCODE,3,0)),(BY36+BZ36))*(IF($D36=6,CB36,((MIN((VLOOKUP($D36,SALERYCODE,5,0)),CB36)))))))))/IF(AND($D36=2,'ראשי-פרטים כלליים וריכוז הוצאות'!$D$68&lt;&gt;4),1.2,1)</f>
        <v>0</v>
      </c>
      <c r="CE36" s="263"/>
      <c r="CF36" s="264"/>
      <c r="CG36" s="265"/>
      <c r="CH36" s="266"/>
      <c r="CI36" s="267">
        <f t="shared" si="54"/>
        <v>0</v>
      </c>
      <c r="CJ36" s="260">
        <f>+(IF(OR($B36=0,$C36=0,$D36=0,$CE$2&gt;$OE$1),0,IF(OR(CE36=0,CG36=0,CH36=0),0,MIN((VLOOKUP($D36,SALERYCODE,3,0))*(IF($D36=6,CH36,CG36))*((MIN((VLOOKUP($D36,SALERYCODE,5,0)),(IF($D36=6,CG36,CH36))))),MIN((VLOOKUP($D36,SALERYCODE,3,0)),(CE36+CF36))*(IF($D36=6,CH36,((MIN((VLOOKUP($D36,SALERYCODE,5,0)),CH36)))))))))/IF(AND($D36=2,'ראשי-פרטים כלליים וריכוז הוצאות'!$D$68&lt;&gt;4),1.2,1)</f>
        <v>0</v>
      </c>
      <c r="CK36" s="263"/>
      <c r="CL36" s="264"/>
      <c r="CM36" s="265"/>
      <c r="CN36" s="266"/>
      <c r="CO36" s="267">
        <f t="shared" si="55"/>
        <v>0</v>
      </c>
      <c r="CP36" s="260">
        <f>+(IF(OR($B36=0,$C36=0,$D36=0,$CK$2&gt;$OE$1),0,IF(OR(CK36=0,CM36=0,CN36=0),0,MIN((VLOOKUP($D36,SALERYCODE,3,0))*(IF($D36=6,CN36,CM36))*((MIN((VLOOKUP($D36,SALERYCODE,5,0)),(IF($D36=6,CM36,CN36))))),MIN((VLOOKUP($D36,SALERYCODE,3,0)),(CK36+CL36))*(IF($D36=6,CN36,((MIN((VLOOKUP($D36,SALERYCODE,5,0)),CN36)))))))))/IF(AND($D36=2,'ראשי-פרטים כלליים וריכוז הוצאות'!$D$68&lt;&gt;4),1.2,1)</f>
        <v>0</v>
      </c>
      <c r="CQ36" s="263"/>
      <c r="CR36" s="264"/>
      <c r="CS36" s="265"/>
      <c r="CT36" s="266"/>
      <c r="CU36" s="267">
        <f t="shared" si="56"/>
        <v>0</v>
      </c>
      <c r="CV36" s="260">
        <f>+(IF(OR($B36=0,$C36=0,$D36=0,$CQ$2&gt;$OE$1),0,IF(OR(CQ36=0,CS36=0,CT36=0),0,MIN((VLOOKUP($D36,SALERYCODE,3,0))*(IF($D36=6,CT36,CS36))*((MIN((VLOOKUP($D36,SALERYCODE,5,0)),(IF($D36=6,CS36,CT36))))),MIN((VLOOKUP($D36,SALERYCODE,3,0)),(CQ36+CR36))*(IF($D36=6,CT36,((MIN((VLOOKUP($D36,SALERYCODE,5,0)),CT36)))))))))/IF(AND($D36=2,'ראשי-פרטים כלליים וריכוז הוצאות'!$D$68&lt;&gt;4),1.2,1)</f>
        <v>0</v>
      </c>
      <c r="CW36" s="263"/>
      <c r="CX36" s="264"/>
      <c r="CY36" s="265"/>
      <c r="CZ36" s="266"/>
      <c r="DA36" s="267">
        <f t="shared" si="57"/>
        <v>0</v>
      </c>
      <c r="DB36" s="260">
        <f>+(IF(OR($B36=0,$C36=0,$D36=0,$CW$2&gt;$OE$1),0,IF(OR(CW36=0,CY36=0,CZ36=0),0,MIN((VLOOKUP($D36,SALERYCODE,3,0))*(IF($D36=6,CZ36,CY36))*((MIN((VLOOKUP($D36,SALERYCODE,5,0)),(IF($D36=6,CY36,CZ36))))),MIN((VLOOKUP($D36,SALERYCODE,3,0)),(CW36+CX36))*(IF($D36=6,CZ36,((MIN((VLOOKUP($D36,SALERYCODE,5,0)),CZ36)))))))))/IF(AND($D36=2,'ראשי-פרטים כלליים וריכוז הוצאות'!$D$68&lt;&gt;4),1.2,1)</f>
        <v>0</v>
      </c>
      <c r="DC36" s="263"/>
      <c r="DD36" s="264"/>
      <c r="DE36" s="265"/>
      <c r="DF36" s="266"/>
      <c r="DG36" s="267">
        <f t="shared" si="58"/>
        <v>0</v>
      </c>
      <c r="DH36" s="260">
        <f>+(IF(OR($B36=0,$C36=0,$D36=0,$DC$2&gt;$OE$1),0,IF(OR(DC36=0,DE36=0,DF36=0),0,MIN((VLOOKUP($D36,SALERYCODE,3,0))*(IF($D36=6,DF36,DE36))*((MIN((VLOOKUP($D36,SALERYCODE,5,0)),(IF($D36=6,DE36,DF36))))),MIN((VLOOKUP($D36,SALERYCODE,3,0)),(DC36+DD36))*(IF($D36=6,DF36,((MIN((VLOOKUP($D36,SALERYCODE,5,0)),DF36)))))))))/IF(AND($D36=2,'ראשי-פרטים כלליים וריכוז הוצאות'!$D$68&lt;&gt;4),1.2,1)</f>
        <v>0</v>
      </c>
      <c r="DI36" s="263"/>
      <c r="DJ36" s="264"/>
      <c r="DK36" s="265"/>
      <c r="DL36" s="266"/>
      <c r="DM36" s="267">
        <f t="shared" si="59"/>
        <v>0</v>
      </c>
      <c r="DN36" s="260">
        <f>+(IF(OR($B36=0,$C36=0,$D36=0,$DC$2&gt;$OE$1),0,IF(OR(DI36=0,DK36=0,DL36=0),0,MIN((VLOOKUP($D36,SALERYCODE,3,0))*(IF($D36=6,DL36,DK36))*((MIN((VLOOKUP($D36,SALERYCODE,5,0)),(IF($D36=6,DK36,DL36))))),MIN((VLOOKUP($D36,SALERYCODE,3,0)),(DI36+DJ36))*(IF($D36=6,DL36,((MIN((VLOOKUP($D36,SALERYCODE,5,0)),DL36)))))))))/IF(AND($D36=2,'ראשי-פרטים כלליים וריכוז הוצאות'!$D$68&lt;&gt;4),1.2,1)</f>
        <v>0</v>
      </c>
      <c r="DO36" s="263"/>
      <c r="DP36" s="264"/>
      <c r="DQ36" s="265"/>
      <c r="DR36" s="266"/>
      <c r="DS36" s="267">
        <f t="shared" si="60"/>
        <v>0</v>
      </c>
      <c r="DT36" s="260">
        <f>+(IF(OR($B36=0,$C36=0,$D36=0,$DC$2&gt;$OE$1),0,IF(OR(DO36=0,DQ36=0,DR36=0),0,MIN((VLOOKUP($D36,SALERYCODE,3,0))*(IF($D36=6,DR36,DQ36))*((MIN((VLOOKUP($D36,SALERYCODE,5,0)),(IF($D36=6,DQ36,DR36))))),MIN((VLOOKUP($D36,SALERYCODE,3,0)),(DO36+DP36))*(IF($D36=6,DR36,((MIN((VLOOKUP($D36,SALERYCODE,5,0)),DR36)))))))))/IF(AND($D36=2,'ראשי-פרטים כלליים וריכוז הוצאות'!$D$68&lt;&gt;4),1.2,1)</f>
        <v>0</v>
      </c>
      <c r="DU36" s="263"/>
      <c r="DV36" s="264"/>
      <c r="DW36" s="265"/>
      <c r="DX36" s="266"/>
      <c r="DY36" s="267">
        <f t="shared" si="61"/>
        <v>0</v>
      </c>
      <c r="DZ36" s="260">
        <f>+(IF(OR($B36=0,$C36=0,$D36=0,$DC$2&gt;$OE$1),0,IF(OR(DU36=0,DW36=0,DX36=0),0,MIN((VLOOKUP($D36,SALERYCODE,3,0))*(IF($D36=6,DX36,DW36))*((MIN((VLOOKUP($D36,SALERYCODE,5,0)),(IF($D36=6,DW36,DX36))))),MIN((VLOOKUP($D36,SALERYCODE,3,0)),(DU36+DV36))*(IF($D36=6,DX36,((MIN((VLOOKUP($D36,SALERYCODE,5,0)),DX36)))))))))/IF(AND($D36=2,'ראשי-פרטים כלליים וריכוז הוצאות'!$D$68&lt;&gt;4),1.2,1)</f>
        <v>0</v>
      </c>
      <c r="EA36" s="263"/>
      <c r="EB36" s="264"/>
      <c r="EC36" s="265"/>
      <c r="ED36" s="266"/>
      <c r="EE36" s="267">
        <f t="shared" si="62"/>
        <v>0</v>
      </c>
      <c r="EF36" s="260">
        <f>+(IF(OR($B36=0,$C36=0,$D36=0,$DC$2&gt;$OE$1),0,IF(OR(EA36=0,EC36=0,ED36=0),0,MIN((VLOOKUP($D36,SALERYCODE,3,0))*(IF($D36=6,ED36,EC36))*((MIN((VLOOKUP($D36,SALERYCODE,5,0)),(IF($D36=6,EC36,ED36))))),MIN((VLOOKUP($D36,SALERYCODE,3,0)),(EA36+EB36))*(IF($D36=6,ED36,((MIN((VLOOKUP($D36,SALERYCODE,5,0)),ED36)))))))))/IF(AND($D36=2,'ראשי-פרטים כלליים וריכוז הוצאות'!$D$68&lt;&gt;4),1.2,1)</f>
        <v>0</v>
      </c>
      <c r="EG36" s="263"/>
      <c r="EH36" s="264"/>
      <c r="EI36" s="265"/>
      <c r="EJ36" s="266"/>
      <c r="EK36" s="267">
        <f t="shared" si="63"/>
        <v>0</v>
      </c>
      <c r="EL36" s="260">
        <f>+(IF(OR($B36=0,$C36=0,$D36=0,$DC$2&gt;$OE$1),0,IF(OR(EG36=0,EI36=0,EJ36=0),0,MIN((VLOOKUP($D36,SALERYCODE,3,0))*(IF($D36=6,EJ36,EI36))*((MIN((VLOOKUP($D36,SALERYCODE,5,0)),(IF($D36=6,EI36,EJ36))))),MIN((VLOOKUP($D36,SALERYCODE,3,0)),(EG36+EH36))*(IF($D36=6,EJ36,((MIN((VLOOKUP($D36,SALERYCODE,5,0)),EJ36)))))))))/IF(AND($D36=2,'ראשי-פרטים כלליים וריכוז הוצאות'!$D$68&lt;&gt;4),1.2,1)</f>
        <v>0</v>
      </c>
      <c r="EM36" s="263"/>
      <c r="EN36" s="264"/>
      <c r="EO36" s="265"/>
      <c r="EP36" s="266"/>
      <c r="EQ36" s="267">
        <f t="shared" si="64"/>
        <v>0</v>
      </c>
      <c r="ER36" s="260">
        <f>+(IF(OR($B36=0,$C36=0,$D36=0,$DC$2&gt;$OE$1),0,IF(OR(EM36=0,EO36=0,EP36=0),0,MIN((VLOOKUP($D36,SALERYCODE,3,0))*(IF($D36=6,EP36,EO36))*((MIN((VLOOKUP($D36,SALERYCODE,5,0)),(IF($D36=6,EO36,EP36))))),MIN((VLOOKUP($D36,SALERYCODE,3,0)),(EM36+EN36))*(IF($D36=6,EP36,((MIN((VLOOKUP($D36,SALERYCODE,5,0)),EP36)))))))))/IF(AND($D36=2,'ראשי-פרטים כלליים וריכוז הוצאות'!$D$68&lt;&gt;4),1.2,1)</f>
        <v>0</v>
      </c>
      <c r="ES36" s="263"/>
      <c r="ET36" s="264"/>
      <c r="EU36" s="265"/>
      <c r="EV36" s="266"/>
      <c r="EW36" s="267">
        <f t="shared" si="65"/>
        <v>0</v>
      </c>
      <c r="EX36" s="260">
        <f>+(IF(OR($B36=0,$C36=0,$D36=0,$DC$2&gt;$OE$1),0,IF(OR(ES36=0,EU36=0,EV36=0),0,MIN((VLOOKUP($D36,SALERYCODE,3,0))*(IF($D36=6,EV36,EU36))*((MIN((VLOOKUP($D36,SALERYCODE,5,0)),(IF($D36=6,EU36,EV36))))),MIN((VLOOKUP($D36,SALERYCODE,3,0)),(ES36+ET36))*(IF($D36=6,EV36,((MIN((VLOOKUP($D36,SALERYCODE,5,0)),EV36)))))))))/IF(AND($D36=2,'ראשי-פרטים כלליים וריכוז הוצאות'!$D$68&lt;&gt;4),1.2,1)</f>
        <v>0</v>
      </c>
      <c r="EY36" s="263"/>
      <c r="EZ36" s="264"/>
      <c r="FA36" s="265"/>
      <c r="FB36" s="266"/>
      <c r="FC36" s="267">
        <f t="shared" si="66"/>
        <v>0</v>
      </c>
      <c r="FD36" s="260">
        <f>+(IF(OR($B36=0,$C36=0,$D36=0,$DC$2&gt;$OE$1),0,IF(OR(EY36=0,FA36=0,FB36=0),0,MIN((VLOOKUP($D36,SALERYCODE,3,0))*(IF($D36=6,FB36,FA36))*((MIN((VLOOKUP($D36,SALERYCODE,5,0)),(IF($D36=6,FA36,FB36))))),MIN((VLOOKUP($D36,SALERYCODE,3,0)),(EY36+EZ36))*(IF($D36=6,FB36,((MIN((VLOOKUP($D36,SALERYCODE,5,0)),FB36)))))))))/IF(AND($D36=2,'ראשי-פרטים כלליים וריכוז הוצאות'!$D$68&lt;&gt;4),1.2,1)</f>
        <v>0</v>
      </c>
      <c r="FE36" s="263"/>
      <c r="FF36" s="264"/>
      <c r="FG36" s="265"/>
      <c r="FH36" s="266"/>
      <c r="FI36" s="267">
        <f t="shared" si="67"/>
        <v>0</v>
      </c>
      <c r="FJ36" s="260">
        <f>+(IF(OR($B36=0,$C36=0,$D36=0,$DC$2&gt;$OE$1),0,IF(OR(FE36=0,FG36=0,FH36=0),0,MIN((VLOOKUP($D36,SALERYCODE,3,0))*(IF($D36=6,FH36,FG36))*((MIN((VLOOKUP($D36,SALERYCODE,5,0)),(IF($D36=6,FG36,FH36))))),MIN((VLOOKUP($D36,SALERYCODE,3,0)),(FE36+FF36))*(IF($D36=6,FH36,((MIN((VLOOKUP($D36,SALERYCODE,5,0)),FH36)))))))))/IF(AND($D36=2,'ראשי-פרטים כלליים וריכוז הוצאות'!$D$68&lt;&gt;4),1.2,1)</f>
        <v>0</v>
      </c>
      <c r="FK36" s="263"/>
      <c r="FL36" s="264"/>
      <c r="FM36" s="265"/>
      <c r="FN36" s="266"/>
      <c r="FO36" s="267">
        <f t="shared" si="68"/>
        <v>0</v>
      </c>
      <c r="FP36" s="260">
        <f>+(IF(OR($B36=0,$C36=0,$D36=0,$DC$2&gt;$OE$1),0,IF(OR(FK36=0,FM36=0,FN36=0),0,MIN((VLOOKUP($D36,SALERYCODE,3,0))*(IF($D36=6,FN36,FM36))*((MIN((VLOOKUP($D36,SALERYCODE,5,0)),(IF($D36=6,FM36,FN36))))),MIN((VLOOKUP($D36,SALERYCODE,3,0)),(FK36+FL36))*(IF($D36=6,FN36,((MIN((VLOOKUP($D36,SALERYCODE,5,0)),FN36)))))))))/IF(AND($D36=2,'ראשי-פרטים כלליים וריכוז הוצאות'!$D$68&lt;&gt;4),1.2,1)</f>
        <v>0</v>
      </c>
      <c r="FQ36" s="263"/>
      <c r="FR36" s="264"/>
      <c r="FS36" s="265"/>
      <c r="FT36" s="266"/>
      <c r="FU36" s="267">
        <f t="shared" si="69"/>
        <v>0</v>
      </c>
      <c r="FV36" s="260">
        <f>+(IF(OR($B36=0,$C36=0,$D36=0,$DC$2&gt;$OE$1),0,IF(OR(FQ36=0,FS36=0,FT36=0),0,MIN((VLOOKUP($D36,SALERYCODE,3,0))*(IF($D36=6,FT36,FS36))*((MIN((VLOOKUP($D36,SALERYCODE,5,0)),(IF($D36=6,FS36,FT36))))),MIN((VLOOKUP($D36,SALERYCODE,3,0)),(FQ36+FR36))*(IF($D36=6,FT36,((MIN((VLOOKUP($D36,SALERYCODE,5,0)),FT36)))))))))/IF(AND($D36=2,'ראשי-פרטים כלליים וריכוז הוצאות'!$D$68&lt;&gt;4),1.2,1)</f>
        <v>0</v>
      </c>
      <c r="FW36" s="263"/>
      <c r="FX36" s="264"/>
      <c r="FY36" s="265"/>
      <c r="FZ36" s="266"/>
      <c r="GA36" s="267">
        <f t="shared" si="70"/>
        <v>0</v>
      </c>
      <c r="GB36" s="260">
        <f>+(IF(OR($B36=0,$C36=0,$D36=0,$DC$2&gt;$OE$1),0,IF(OR(FW36=0,FY36=0,FZ36=0),0,MIN((VLOOKUP($D36,SALERYCODE,3,0))*(IF($D36=6,FZ36,FY36))*((MIN((VLOOKUP($D36,SALERYCODE,5,0)),(IF($D36=6,FY36,FZ36))))),MIN((VLOOKUP($D36,SALERYCODE,3,0)),(FW36+FX36))*(IF($D36=6,FZ36,((MIN((VLOOKUP($D36,SALERYCODE,5,0)),FZ36)))))))))/IF(AND($D36=2,'ראשי-פרטים כלליים וריכוז הוצאות'!$D$68&lt;&gt;4),1.2,1)</f>
        <v>0</v>
      </c>
      <c r="GC36" s="263"/>
      <c r="GD36" s="264"/>
      <c r="GE36" s="265"/>
      <c r="GF36" s="266"/>
      <c r="GG36" s="267">
        <f t="shared" si="71"/>
        <v>0</v>
      </c>
      <c r="GH36" s="260">
        <f>+(IF(OR($B36=0,$C36=0,$D36=0,$DC$2&gt;$OE$1),0,IF(OR(GC36=0,GE36=0,GF36=0),0,MIN((VLOOKUP($D36,SALERYCODE,3,0))*(IF($D36=6,GF36,GE36))*((MIN((VLOOKUP($D36,SALERYCODE,5,0)),(IF($D36=6,GE36,GF36))))),MIN((VLOOKUP($D36,SALERYCODE,3,0)),(GC36+GD36))*(IF($D36=6,GF36,((MIN((VLOOKUP($D36,SALERYCODE,5,0)),GF36)))))))))/IF(AND($D36=2,'ראשי-פרטים כלליים וריכוז הוצאות'!$D$68&lt;&gt;4),1.2,1)</f>
        <v>0</v>
      </c>
      <c r="GI36" s="263"/>
      <c r="GJ36" s="264"/>
      <c r="GK36" s="265"/>
      <c r="GL36" s="266"/>
      <c r="GM36" s="267">
        <f t="shared" si="72"/>
        <v>0</v>
      </c>
      <c r="GN36" s="260">
        <f>+(IF(OR($B36=0,$C36=0,$D36=0,$DC$2&gt;$OE$1),0,IF(OR(GI36=0,GK36=0,GL36=0),0,MIN((VLOOKUP($D36,SALERYCODE,3,0))*(IF($D36=6,GL36,GK36))*((MIN((VLOOKUP($D36,SALERYCODE,5,0)),(IF($D36=6,GK36,GL36))))),MIN((VLOOKUP($D36,SALERYCODE,3,0)),(GI36+GJ36))*(IF($D36=6,GL36,((MIN((VLOOKUP($D36,SALERYCODE,5,0)),GL36)))))))))/IF(AND($D36=2,'ראשי-פרטים כלליים וריכוז הוצאות'!$D$68&lt;&gt;4),1.2,1)</f>
        <v>0</v>
      </c>
      <c r="GO36" s="263"/>
      <c r="GP36" s="264"/>
      <c r="GQ36" s="265"/>
      <c r="GR36" s="266"/>
      <c r="GS36" s="267">
        <f t="shared" si="73"/>
        <v>0</v>
      </c>
      <c r="GT36" s="260">
        <f>+(IF(OR($B36=0,$C36=0,$D36=0,$DC$2&gt;$OE$1),0,IF(OR(GO36=0,GQ36=0,GR36=0),0,MIN((VLOOKUP($D36,SALERYCODE,3,0))*(IF($D36=6,GR36,GQ36))*((MIN((VLOOKUP($D36,SALERYCODE,5,0)),(IF($D36=6,GQ36,GR36))))),MIN((VLOOKUP($D36,SALERYCODE,3,0)),(GO36+GP36))*(IF($D36=6,GR36,((MIN((VLOOKUP($D36,SALERYCODE,5,0)),GR36)))))))))/IF(AND($D36=2,'ראשי-פרטים כלליים וריכוז הוצאות'!$D$68&lt;&gt;4),1.2,1)</f>
        <v>0</v>
      </c>
      <c r="GU36" s="263"/>
      <c r="GV36" s="264"/>
      <c r="GW36" s="265"/>
      <c r="GX36" s="266"/>
      <c r="GY36" s="267">
        <f t="shared" si="74"/>
        <v>0</v>
      </c>
      <c r="GZ36" s="260">
        <f>+(IF(OR($B36=0,$C36=0,$D36=0,$DC$2&gt;$OE$1),0,IF(OR(GU36=0,GW36=0,GX36=0),0,MIN((VLOOKUP($D36,SALERYCODE,3,0))*(IF($D36=6,GX36,GW36))*((MIN((VLOOKUP($D36,SALERYCODE,5,0)),(IF($D36=6,GW36,GX36))))),MIN((VLOOKUP($D36,SALERYCODE,3,0)),(GU36+GV36))*(IF($D36=6,GX36,((MIN((VLOOKUP($D36,SALERYCODE,5,0)),GX36)))))))))/IF(AND($D36=2,'ראשי-פרטים כלליים וריכוז הוצאות'!$D$68&lt;&gt;4),1.2,1)</f>
        <v>0</v>
      </c>
      <c r="HA36" s="263"/>
      <c r="HB36" s="264"/>
      <c r="HC36" s="265"/>
      <c r="HD36" s="266"/>
      <c r="HE36" s="267">
        <f t="shared" si="75"/>
        <v>0</v>
      </c>
      <c r="HF36" s="260">
        <f>+(IF(OR($B36=0,$C36=0,$D36=0,$DC$2&gt;$OE$1),0,IF(OR(HA36=0,HC36=0,HD36=0),0,MIN((VLOOKUP($D36,SALERYCODE,3,0))*(IF($D36=6,HD36,HC36))*((MIN((VLOOKUP($D36,SALERYCODE,5,0)),(IF($D36=6,HC36,HD36))))),MIN((VLOOKUP($D36,SALERYCODE,3,0)),(HA36+HB36))*(IF($D36=6,HD36,((MIN((VLOOKUP($D36,SALERYCODE,5,0)),HD36)))))))))/IF(AND($D36=2,'ראשי-פרטים כלליים וריכוז הוצאות'!$D$68&lt;&gt;4),1.2,1)</f>
        <v>0</v>
      </c>
      <c r="HG36" s="263"/>
      <c r="HH36" s="264"/>
      <c r="HI36" s="265"/>
      <c r="HJ36" s="266"/>
      <c r="HK36" s="267">
        <f t="shared" si="76"/>
        <v>0</v>
      </c>
      <c r="HL36" s="260">
        <f>+(IF(OR($B36=0,$C36=0,$D36=0,$DC$2&gt;$OE$1),0,IF(OR(HG36=0,HI36=0,HJ36=0),0,MIN((VLOOKUP($D36,SALERYCODE,3,0))*(IF($D36=6,HJ36,HI36))*((MIN((VLOOKUP($D36,SALERYCODE,5,0)),(IF($D36=6,HI36,HJ36))))),MIN((VLOOKUP($D36,SALERYCODE,3,0)),(HG36+HH36))*(IF($D36=6,HJ36,((MIN((VLOOKUP($D36,SALERYCODE,5,0)),HJ36)))))))))/IF(AND($D36=2,'ראשי-פרטים כלליים וריכוז הוצאות'!$D$68&lt;&gt;4),1.2,1)</f>
        <v>0</v>
      </c>
      <c r="HM36" s="263"/>
      <c r="HN36" s="264"/>
      <c r="HO36" s="265"/>
      <c r="HP36" s="266"/>
      <c r="HQ36" s="267">
        <f t="shared" si="77"/>
        <v>0</v>
      </c>
      <c r="HR36" s="260">
        <f>+(IF(OR($B36=0,$C36=0,$D36=0,$DC$2&gt;$OE$1),0,IF(OR(HM36=0,HO36=0,HP36=0),0,MIN((VLOOKUP($D36,SALERYCODE,3,0))*(IF($D36=6,HP36,HO36))*((MIN((VLOOKUP($D36,SALERYCODE,5,0)),(IF($D36=6,HO36,HP36))))),MIN((VLOOKUP($D36,SALERYCODE,3,0)),(HM36+HN36))*(IF($D36=6,HP36,((MIN((VLOOKUP($D36,SALERYCODE,5,0)),HP36)))))))))/IF(AND($D36=2,'ראשי-פרטים כלליים וריכוז הוצאות'!$D$68&lt;&gt;4),1.2,1)</f>
        <v>0</v>
      </c>
      <c r="HS36" s="263"/>
      <c r="HT36" s="264"/>
      <c r="HU36" s="265"/>
      <c r="HV36" s="266"/>
      <c r="HW36" s="267">
        <f t="shared" si="78"/>
        <v>0</v>
      </c>
      <c r="HX36" s="260">
        <f>+(IF(OR($B36=0,$C36=0,$D36=0,$DC$2&gt;$OE$1),0,IF(OR(HS36=0,HU36=0,HV36=0),0,MIN((VLOOKUP($D36,SALERYCODE,3,0))*(IF($D36=6,HV36,HU36))*((MIN((VLOOKUP($D36,SALERYCODE,5,0)),(IF($D36=6,HU36,HV36))))),MIN((VLOOKUP($D36,SALERYCODE,3,0)),(HS36+HT36))*(IF($D36=6,HV36,((MIN((VLOOKUP($D36,SALERYCODE,5,0)),HV36)))))))))/IF(AND($D36=2,'ראשי-פרטים כלליים וריכוז הוצאות'!$D$68&lt;&gt;4),1.2,1)</f>
        <v>0</v>
      </c>
      <c r="HY36" s="263"/>
      <c r="HZ36" s="264"/>
      <c r="IA36" s="265"/>
      <c r="IB36" s="266"/>
      <c r="IC36" s="267">
        <f t="shared" si="79"/>
        <v>0</v>
      </c>
      <c r="ID36" s="260">
        <f>+(IF(OR($B36=0,$C36=0,$D36=0,$DC$2&gt;$OE$1),0,IF(OR(HY36=0,IA36=0,IB36=0),0,MIN((VLOOKUP($D36,SALERYCODE,3,0))*(IF($D36=6,IB36,IA36))*((MIN((VLOOKUP($D36,SALERYCODE,5,0)),(IF($D36=6,IA36,IB36))))),MIN((VLOOKUP($D36,SALERYCODE,3,0)),(HY36+HZ36))*(IF($D36=6,IB36,((MIN((VLOOKUP($D36,SALERYCODE,5,0)),IB36)))))))))/IF(AND($D36=2,'ראשי-פרטים כלליים וריכוז הוצאות'!$D$68&lt;&gt;4),1.2,1)</f>
        <v>0</v>
      </c>
      <c r="IE36" s="263"/>
      <c r="IF36" s="264"/>
      <c r="IG36" s="265"/>
      <c r="IH36" s="266"/>
      <c r="II36" s="267">
        <f t="shared" si="80"/>
        <v>0</v>
      </c>
      <c r="IJ36" s="260">
        <f>+(IF(OR($B36=0,$C36=0,$D36=0,$DC$2&gt;$OE$1),0,IF(OR(IE36=0,IG36=0,IH36=0),0,MIN((VLOOKUP($D36,SALERYCODE,3,0))*(IF($D36=6,IH36,IG36))*((MIN((VLOOKUP($D36,SALERYCODE,5,0)),(IF($D36=6,IG36,IH36))))),MIN((VLOOKUP($D36,SALERYCODE,3,0)),(IE36+IF36))*(IF($D36=6,IH36,((MIN((VLOOKUP($D36,SALERYCODE,5,0)),IH36)))))))))/IF(AND($D36=2,'ראשי-פרטים כלליים וריכוז הוצאות'!$D$68&lt;&gt;4),1.2,1)</f>
        <v>0</v>
      </c>
      <c r="IK36" s="263"/>
      <c r="IL36" s="264"/>
      <c r="IM36" s="265"/>
      <c r="IN36" s="266"/>
      <c r="IO36" s="267">
        <f t="shared" si="81"/>
        <v>0</v>
      </c>
      <c r="IP36" s="260">
        <f>+(IF(OR($B36=0,$C36=0,$D36=0,$DC$2&gt;$OE$1),0,IF(OR(IK36=0,IM36=0,IN36=0),0,MIN((VLOOKUP($D36,SALERYCODE,3,0))*(IF($D36=6,IN36,IM36))*((MIN((VLOOKUP($D36,SALERYCODE,5,0)),(IF($D36=6,IM36,IN36))))),MIN((VLOOKUP($D36,SALERYCODE,3,0)),(IK36+IL36))*(IF($D36=6,IN36,((MIN((VLOOKUP($D36,SALERYCODE,5,0)),IN36)))))))))/IF(AND($D36=2,'ראשי-פרטים כלליים וריכוז הוצאות'!$D$68&lt;&gt;4),1.2,1)</f>
        <v>0</v>
      </c>
      <c r="IQ36" s="263"/>
      <c r="IR36" s="264"/>
      <c r="IS36" s="265"/>
      <c r="IT36" s="266"/>
      <c r="IU36" s="267">
        <f t="shared" si="82"/>
        <v>0</v>
      </c>
      <c r="IV36" s="260">
        <f>+(IF(OR($B36=0,$C36=0,$D36=0,$DC$2&gt;$OE$1),0,IF(OR(IQ36=0,IS36=0,IT36=0),0,MIN((VLOOKUP($D36,SALERYCODE,3,0))*(IF($D36=6,IT36,IS36))*((MIN((VLOOKUP($D36,SALERYCODE,5,0)),(IF($D36=6,IS36,IT36))))),MIN((VLOOKUP($D36,SALERYCODE,3,0)),(IQ36+IR36))*(IF($D36=6,IT36,((MIN((VLOOKUP($D36,SALERYCODE,5,0)),IT36)))))))))/IF(AND($D36=2,'ראשי-פרטים כלליים וריכוז הוצאות'!$D$68&lt;&gt;4),1.2,1)</f>
        <v>0</v>
      </c>
      <c r="IW36" s="263"/>
      <c r="IX36" s="264"/>
      <c r="IY36" s="265"/>
      <c r="IZ36" s="266"/>
      <c r="JA36" s="267">
        <f t="shared" si="83"/>
        <v>0</v>
      </c>
      <c r="JB36" s="260">
        <f>+(IF(OR($B36=0,$C36=0,$D36=0,$DC$2&gt;$OE$1),0,IF(OR(IW36=0,IY36=0,IZ36=0),0,MIN((VLOOKUP($D36,SALERYCODE,3,0))*(IF($D36=6,IZ36,IY36))*((MIN((VLOOKUP($D36,SALERYCODE,5,0)),(IF($D36=6,IY36,IZ36))))),MIN((VLOOKUP($D36,SALERYCODE,3,0)),(IW36+IX36))*(IF($D36=6,IZ36,((MIN((VLOOKUP($D36,SALERYCODE,5,0)),IZ36)))))))))/IF(AND($D36=2,'ראשי-פרטים כלליים וריכוז הוצאות'!$D$68&lt;&gt;4),1.2,1)</f>
        <v>0</v>
      </c>
      <c r="JC36" s="263"/>
      <c r="JD36" s="264"/>
      <c r="JE36" s="265"/>
      <c r="JF36" s="266"/>
      <c r="JG36" s="267">
        <f t="shared" si="84"/>
        <v>0</v>
      </c>
      <c r="JH36" s="260">
        <f>+(IF(OR($B36=0,$C36=0,$D36=0,$DC$2&gt;$OE$1),0,IF(OR(JC36=0,JE36=0,JF36=0),0,MIN((VLOOKUP($D36,SALERYCODE,3,0))*(IF($D36=6,JF36,JE36))*((MIN((VLOOKUP($D36,SALERYCODE,5,0)),(IF($D36=6,JE36,JF36))))),MIN((VLOOKUP($D36,SALERYCODE,3,0)),(JC36+JD36))*(IF($D36=6,JF36,((MIN((VLOOKUP($D36,SALERYCODE,5,0)),JF36)))))))))/IF(AND($D36=2,'ראשי-פרטים כלליים וריכוז הוצאות'!$D$68&lt;&gt;4),1.2,1)</f>
        <v>0</v>
      </c>
      <c r="JI36" s="263"/>
      <c r="JJ36" s="264"/>
      <c r="JK36" s="265"/>
      <c r="JL36" s="266"/>
      <c r="JM36" s="267">
        <f t="shared" si="85"/>
        <v>0</v>
      </c>
      <c r="JN36" s="260">
        <f>+(IF(OR($B36=0,$C36=0,$D36=0,$DC$2&gt;$OE$1),0,IF(OR(JI36=0,JK36=0,JL36=0),0,MIN((VLOOKUP($D36,SALERYCODE,3,0))*(IF($D36=6,JL36,JK36))*((MIN((VLOOKUP($D36,SALERYCODE,5,0)),(IF($D36=6,JK36,JL36))))),MIN((VLOOKUP($D36,SALERYCODE,3,0)),(JI36+JJ36))*(IF($D36=6,JL36,((MIN((VLOOKUP($D36,SALERYCODE,5,0)),JL36)))))))))/IF(AND($D36=2,'ראשי-פרטים כלליים וריכוז הוצאות'!$D$68&lt;&gt;4),1.2,1)</f>
        <v>0</v>
      </c>
      <c r="JO36" s="263"/>
      <c r="JP36" s="264"/>
      <c r="JQ36" s="265"/>
      <c r="JR36" s="266"/>
      <c r="JS36" s="267">
        <f t="shared" si="86"/>
        <v>0</v>
      </c>
      <c r="JT36" s="260">
        <f>+(IF(OR($B36=0,$C36=0,$D36=0,$DC$2&gt;$OE$1),0,IF(OR(JO36=0,JQ36=0,JR36=0),0,MIN((VLOOKUP($D36,SALERYCODE,3,0))*(IF($D36=6,JR36,JQ36))*((MIN((VLOOKUP($D36,SALERYCODE,5,0)),(IF($D36=6,JQ36,JR36))))),MIN((VLOOKUP($D36,SALERYCODE,3,0)),(JO36+JP36))*(IF($D36=6,JR36,((MIN((VLOOKUP($D36,SALERYCODE,5,0)),JR36)))))))))/IF(AND($D36=2,'ראשי-פרטים כלליים וריכוז הוצאות'!$D$68&lt;&gt;4),1.2,1)</f>
        <v>0</v>
      </c>
      <c r="JU36" s="263"/>
      <c r="JV36" s="264"/>
      <c r="JW36" s="265"/>
      <c r="JX36" s="266"/>
      <c r="JY36" s="267">
        <f t="shared" si="87"/>
        <v>0</v>
      </c>
      <c r="JZ36" s="260">
        <f>+(IF(OR($B36=0,$C36=0,$D36=0,$DC$2&gt;$OE$1),0,IF(OR(JU36=0,JW36=0,JX36=0),0,MIN((VLOOKUP($D36,SALERYCODE,3,0))*(IF($D36=6,JX36,JW36))*((MIN((VLOOKUP($D36,SALERYCODE,5,0)),(IF($D36=6,JW36,JX36))))),MIN((VLOOKUP($D36,SALERYCODE,3,0)),(JU36+JV36))*(IF($D36=6,JX36,((MIN((VLOOKUP($D36,SALERYCODE,5,0)),JX36)))))))))/IF(AND($D36=2,'ראשי-פרטים כלליים וריכוז הוצאות'!$D$68&lt;&gt;4),1.2,1)</f>
        <v>0</v>
      </c>
      <c r="KA36" s="263"/>
      <c r="KB36" s="264"/>
      <c r="KC36" s="265"/>
      <c r="KD36" s="266"/>
      <c r="KE36" s="267">
        <f t="shared" si="88"/>
        <v>0</v>
      </c>
      <c r="KF36" s="260">
        <f>+(IF(OR($B36=0,$C36=0,$D36=0,$DC$2&gt;$OE$1),0,IF(OR(KA36=0,KC36=0,KD36=0),0,MIN((VLOOKUP($D36,SALERYCODE,3,0))*(IF($D36=6,KD36,KC36))*((MIN((VLOOKUP($D36,SALERYCODE,5,0)),(IF($D36=6,KC36,KD36))))),MIN((VLOOKUP($D36,SALERYCODE,3,0)),(KA36+KB36))*(IF($D36=6,KD36,((MIN((VLOOKUP($D36,SALERYCODE,5,0)),KD36)))))))))/IF(AND($D36=2,'ראשי-פרטים כלליים וריכוז הוצאות'!$D$68&lt;&gt;4),1.2,1)</f>
        <v>0</v>
      </c>
      <c r="KG36" s="263"/>
      <c r="KH36" s="264"/>
      <c r="KI36" s="265"/>
      <c r="KJ36" s="266"/>
      <c r="KK36" s="267">
        <f t="shared" si="89"/>
        <v>0</v>
      </c>
      <c r="KL36" s="260">
        <f>+(IF(OR($B36=0,$C36=0,$D36=0,$DC$2&gt;$OE$1),0,IF(OR(KG36=0,KI36=0,KJ36=0),0,MIN((VLOOKUP($D36,SALERYCODE,3,0))*(IF($D36=6,KJ36,KI36))*((MIN((VLOOKUP($D36,SALERYCODE,5,0)),(IF($D36=6,KI36,KJ36))))),MIN((VLOOKUP($D36,SALERYCODE,3,0)),(KG36+KH36))*(IF($D36=6,KJ36,((MIN((VLOOKUP($D36,SALERYCODE,5,0)),KJ36)))))))))/IF(AND($D36=2,'ראשי-פרטים כלליים וריכוז הוצאות'!$D$68&lt;&gt;4),1.2,1)</f>
        <v>0</v>
      </c>
      <c r="KM36" s="263"/>
      <c r="KN36" s="264"/>
      <c r="KO36" s="265"/>
      <c r="KP36" s="266"/>
      <c r="KQ36" s="267">
        <f t="shared" si="90"/>
        <v>0</v>
      </c>
      <c r="KR36" s="260">
        <f>+(IF(OR($B36=0,$C36=0,$D36=0,$DC$2&gt;$OE$1),0,IF(OR(KM36=0,KO36=0,KP36=0),0,MIN((VLOOKUP($D36,SALERYCODE,3,0))*(IF($D36=6,KP36,KO36))*((MIN((VLOOKUP($D36,SALERYCODE,5,0)),(IF($D36=6,KO36,KP36))))),MIN((VLOOKUP($D36,SALERYCODE,3,0)),(KM36+KN36))*(IF($D36=6,KP36,((MIN((VLOOKUP($D36,SALERYCODE,5,0)),KP36)))))))))/IF(AND($D36=2,'ראשי-פרטים כלליים וריכוז הוצאות'!$D$68&lt;&gt;4),1.2,1)</f>
        <v>0</v>
      </c>
      <c r="KS36" s="263"/>
      <c r="KT36" s="264"/>
      <c r="KU36" s="265"/>
      <c r="KV36" s="266"/>
      <c r="KW36" s="267">
        <f t="shared" si="91"/>
        <v>0</v>
      </c>
      <c r="KX36" s="260">
        <f>+(IF(OR($B36=0,$C36=0,$D36=0,$DC$2&gt;$OE$1),0,IF(OR(KS36=0,KU36=0,KV36=0),0,MIN((VLOOKUP($D36,SALERYCODE,3,0))*(IF($D36=6,KV36,KU36))*((MIN((VLOOKUP($D36,SALERYCODE,5,0)),(IF($D36=6,KU36,KV36))))),MIN((VLOOKUP($D36,SALERYCODE,3,0)),(KS36+KT36))*(IF($D36=6,KV36,((MIN((VLOOKUP($D36,SALERYCODE,5,0)),KV36)))))))))/IF(AND($D36=2,'ראשי-פרטים כלליים וריכוז הוצאות'!$D$68&lt;&gt;4),1.2,1)</f>
        <v>0</v>
      </c>
      <c r="KY36" s="263"/>
      <c r="KZ36" s="264"/>
      <c r="LA36" s="265"/>
      <c r="LB36" s="266"/>
      <c r="LC36" s="267">
        <f t="shared" si="92"/>
        <v>0</v>
      </c>
      <c r="LD36" s="260">
        <f>+(IF(OR($B36=0,$C36=0,$D36=0,$DC$2&gt;$OE$1),0,IF(OR(KY36=0,LA36=0,LB36=0),0,MIN((VLOOKUP($D36,SALERYCODE,3,0))*(IF($D36=6,LB36,LA36))*((MIN((VLOOKUP($D36,SALERYCODE,5,0)),(IF($D36=6,LA36,LB36))))),MIN((VLOOKUP($D36,SALERYCODE,3,0)),(KY36+KZ36))*(IF($D36=6,LB36,((MIN((VLOOKUP($D36,SALERYCODE,5,0)),LB36)))))))))/IF(AND($D36=2,'ראשי-פרטים כלליים וריכוז הוצאות'!$D$68&lt;&gt;4),1.2,1)</f>
        <v>0</v>
      </c>
      <c r="LE36" s="263"/>
      <c r="LF36" s="264"/>
      <c r="LG36" s="265"/>
      <c r="LH36" s="266"/>
      <c r="LI36" s="267">
        <f t="shared" si="93"/>
        <v>0</v>
      </c>
      <c r="LJ36" s="260">
        <f>+(IF(OR($B36=0,$C36=0,$D36=0,$DC$2&gt;$OE$1),0,IF(OR(LE36=0,LG36=0,LH36=0),0,MIN((VLOOKUP($D36,SALERYCODE,3,0))*(IF($D36=6,LH36,LG36))*((MIN((VLOOKUP($D36,SALERYCODE,5,0)),(IF($D36=6,LG36,LH36))))),MIN((VLOOKUP($D36,SALERYCODE,3,0)),(LE36+LF36))*(IF($D36=6,LH36,((MIN((VLOOKUP($D36,SALERYCODE,5,0)),LH36)))))))))/IF(AND($D36=2,'ראשי-פרטים כלליים וריכוז הוצאות'!$D$68&lt;&gt;4),1.2,1)</f>
        <v>0</v>
      </c>
      <c r="LK36" s="263"/>
      <c r="LL36" s="264"/>
      <c r="LM36" s="265"/>
      <c r="LN36" s="266"/>
      <c r="LO36" s="267">
        <f t="shared" si="94"/>
        <v>0</v>
      </c>
      <c r="LP36" s="260">
        <f>+(IF(OR($B36=0,$C36=0,$D36=0,$DC$2&gt;$OE$1),0,IF(OR(LK36=0,LM36=0,LN36=0),0,MIN((VLOOKUP($D36,SALERYCODE,3,0))*(IF($D36=6,LN36,LM36))*((MIN((VLOOKUP($D36,SALERYCODE,5,0)),(IF($D36=6,LM36,LN36))))),MIN((VLOOKUP($D36,SALERYCODE,3,0)),(LK36+LL36))*(IF($D36=6,LN36,((MIN((VLOOKUP($D36,SALERYCODE,5,0)),LN36)))))))))/IF(AND($D36=2,'ראשי-פרטים כלליים וריכוז הוצאות'!$D$68&lt;&gt;4),1.2,1)</f>
        <v>0</v>
      </c>
      <c r="LQ36" s="263"/>
      <c r="LR36" s="264"/>
      <c r="LS36" s="265"/>
      <c r="LT36" s="266"/>
      <c r="LU36" s="267">
        <f t="shared" si="95"/>
        <v>0</v>
      </c>
      <c r="LV36" s="260">
        <f>+(IF(OR($B36=0,$C36=0,$D36=0,$DC$2&gt;$OE$1),0,IF(OR(LQ36=0,LS36=0,LT36=0),0,MIN((VLOOKUP($D36,SALERYCODE,3,0))*(IF($D36=6,LT36,LS36))*((MIN((VLOOKUP($D36,SALERYCODE,5,0)),(IF($D36=6,LS36,LT36))))),MIN((VLOOKUP($D36,SALERYCODE,3,0)),(LQ36+LR36))*(IF($D36=6,LT36,((MIN((VLOOKUP($D36,SALERYCODE,5,0)),LT36)))))))))/IF(AND($D36=2,'ראשי-פרטים כלליים וריכוז הוצאות'!$D$68&lt;&gt;4),1.2,1)</f>
        <v>0</v>
      </c>
      <c r="LW36" s="263"/>
      <c r="LX36" s="264"/>
      <c r="LY36" s="265"/>
      <c r="LZ36" s="266"/>
      <c r="MA36" s="267">
        <f t="shared" si="96"/>
        <v>0</v>
      </c>
      <c r="MB36" s="260">
        <f>+(IF(OR($B36=0,$C36=0,$D36=0,$DC$2&gt;$OE$1),0,IF(OR(LW36=0,LY36=0,LZ36=0),0,MIN((VLOOKUP($D36,SALERYCODE,3,0))*(IF($D36=6,LZ36,LY36))*((MIN((VLOOKUP($D36,SALERYCODE,5,0)),(IF($D36=6,LY36,LZ36))))),MIN((VLOOKUP($D36,SALERYCODE,3,0)),(LW36+LX36))*(IF($D36=6,LZ36,((MIN((VLOOKUP($D36,SALERYCODE,5,0)),LZ36)))))))))/IF(AND($D36=2,'ראשי-פרטים כלליים וריכוז הוצאות'!$D$68&lt;&gt;4),1.2,1)</f>
        <v>0</v>
      </c>
      <c r="MC36" s="263"/>
      <c r="MD36" s="264"/>
      <c r="ME36" s="265"/>
      <c r="MF36" s="266"/>
      <c r="MG36" s="267">
        <f t="shared" si="97"/>
        <v>0</v>
      </c>
      <c r="MH36" s="260">
        <f>+(IF(OR($B36=0,$C36=0,$D36=0,$DC$2&gt;$OE$1),0,IF(OR(MC36=0,ME36=0,MF36=0),0,MIN((VLOOKUP($D36,SALERYCODE,3,0))*(IF($D36=6,MF36,ME36))*((MIN((VLOOKUP($D36,SALERYCODE,5,0)),(IF($D36=6,ME36,MF36))))),MIN((VLOOKUP($D36,SALERYCODE,3,0)),(MC36+MD36))*(IF($D36=6,MF36,((MIN((VLOOKUP($D36,SALERYCODE,5,0)),MF36)))))))))/IF(AND($D36=2,'ראשי-פרטים כלליים וריכוז הוצאות'!$D$68&lt;&gt;4),1.2,1)</f>
        <v>0</v>
      </c>
      <c r="MI36" s="263"/>
      <c r="MJ36" s="264"/>
      <c r="MK36" s="265"/>
      <c r="ML36" s="266"/>
      <c r="MM36" s="267">
        <f t="shared" si="98"/>
        <v>0</v>
      </c>
      <c r="MN36" s="260">
        <f>+(IF(OR($B36=0,$C36=0,$D36=0,$DC$2&gt;$OE$1),0,IF(OR(MI36=0,MK36=0,ML36=0),0,MIN((VLOOKUP($D36,SALERYCODE,3,0))*(IF($D36=6,ML36,MK36))*((MIN((VLOOKUP($D36,SALERYCODE,5,0)),(IF($D36=6,MK36,ML36))))),MIN((VLOOKUP($D36,SALERYCODE,3,0)),(MI36+MJ36))*(IF($D36=6,ML36,((MIN((VLOOKUP($D36,SALERYCODE,5,0)),ML36)))))))))/IF(AND($D36=2,'ראשי-פרטים כלליים וריכוז הוצאות'!$D$68&lt;&gt;4),1.2,1)</f>
        <v>0</v>
      </c>
      <c r="MO36" s="263"/>
      <c r="MP36" s="264"/>
      <c r="MQ36" s="265"/>
      <c r="MR36" s="266"/>
      <c r="MS36" s="267">
        <f t="shared" si="99"/>
        <v>0</v>
      </c>
      <c r="MT36" s="260">
        <f>+(IF(OR($B36=0,$C36=0,$D36=0,$DC$2&gt;$OE$1),0,IF(OR(MO36=0,MQ36=0,MR36=0),0,MIN((VLOOKUP($D36,SALERYCODE,3,0))*(IF($D36=6,MR36,MQ36))*((MIN((VLOOKUP($D36,SALERYCODE,5,0)),(IF($D36=6,MQ36,MR36))))),MIN((VLOOKUP($D36,SALERYCODE,3,0)),(MO36+MP36))*(IF($D36=6,MR36,((MIN((VLOOKUP($D36,SALERYCODE,5,0)),MR36)))))))))/IF(AND($D36=2,'ראשי-פרטים כלליים וריכוז הוצאות'!$D$68&lt;&gt;4),1.2,1)</f>
        <v>0</v>
      </c>
      <c r="MU36" s="263"/>
      <c r="MV36" s="264"/>
      <c r="MW36" s="265"/>
      <c r="MX36" s="266"/>
      <c r="MY36" s="267">
        <f t="shared" si="100"/>
        <v>0</v>
      </c>
      <c r="MZ36" s="260">
        <f>+(IF(OR($B36=0,$C36=0,$D36=0,$DC$2&gt;$OE$1),0,IF(OR(MU36=0,MW36=0,MX36=0),0,MIN((VLOOKUP($D36,SALERYCODE,3,0))*(IF($D36=6,MX36,MW36))*((MIN((VLOOKUP($D36,SALERYCODE,5,0)),(IF($D36=6,MW36,MX36))))),MIN((VLOOKUP($D36,SALERYCODE,3,0)),(MU36+MV36))*(IF($D36=6,MX36,((MIN((VLOOKUP($D36,SALERYCODE,5,0)),MX36)))))))))/IF(AND($D36=2,'ראשי-פרטים כלליים וריכוז הוצאות'!$D$68&lt;&gt;4),1.2,1)</f>
        <v>0</v>
      </c>
      <c r="NA36" s="263"/>
      <c r="NB36" s="264"/>
      <c r="NC36" s="265"/>
      <c r="ND36" s="266"/>
      <c r="NE36" s="267">
        <f t="shared" si="101"/>
        <v>0</v>
      </c>
      <c r="NF36" s="260">
        <f>+(IF(OR($B36=0,$C36=0,$D36=0,$DC$2&gt;$OE$1),0,IF(OR(NA36=0,NC36=0,ND36=0),0,MIN((VLOOKUP($D36,SALERYCODE,3,0))*(IF($D36=6,ND36,NC36))*((MIN((VLOOKUP($D36,SALERYCODE,5,0)),(IF($D36=6,NC36,ND36))))),MIN((VLOOKUP($D36,SALERYCODE,3,0)),(NA36+NB36))*(IF($D36=6,ND36,((MIN((VLOOKUP($D36,SALERYCODE,5,0)),ND36)))))))))/IF(AND($D36=2,'ראשי-פרטים כלליים וריכוז הוצאות'!$D$68&lt;&gt;4),1.2,1)</f>
        <v>0</v>
      </c>
      <c r="NG36" s="263"/>
      <c r="NH36" s="264"/>
      <c r="NI36" s="265"/>
      <c r="NJ36" s="266"/>
      <c r="NK36" s="267">
        <f t="shared" si="102"/>
        <v>0</v>
      </c>
      <c r="NL36" s="260">
        <f>+(IF(OR($B36=0,$C36=0,$D36=0,$DC$2&gt;$OE$1),0,IF(OR(NG36=0,NI36=0,NJ36=0),0,MIN((VLOOKUP($D36,SALERYCODE,3,0))*(IF($D36=6,NJ36,NI36))*((MIN((VLOOKUP($D36,SALERYCODE,5,0)),(IF($D36=6,NI36,NJ36))))),MIN((VLOOKUP($D36,SALERYCODE,3,0)),(NG36+NH36))*(IF($D36=6,NJ36,((MIN((VLOOKUP($D36,SALERYCODE,5,0)),NJ36)))))))))/IF(AND($D36=2,'ראשי-פרטים כלליים וריכוז הוצאות'!$D$68&lt;&gt;4),1.2,1)</f>
        <v>0</v>
      </c>
      <c r="NM36" s="263"/>
      <c r="NN36" s="264"/>
      <c r="NO36" s="265"/>
      <c r="NP36" s="266"/>
      <c r="NQ36" s="267">
        <f t="shared" si="103"/>
        <v>0</v>
      </c>
      <c r="NR36" s="260">
        <f>+(IF(OR($B36=0,$C36=0,$D36=0,$DC$2&gt;$OE$1),0,IF(OR(NM36=0,NO36=0,NP36=0),0,MIN((VLOOKUP($D36,SALERYCODE,3,0))*(IF($D36=6,NP36,NO36))*((MIN((VLOOKUP($D36,SALERYCODE,5,0)),(IF($D36=6,NO36,NP36))))),MIN((VLOOKUP($D36,SALERYCODE,3,0)),(NM36+NN36))*(IF($D36=6,NP36,((MIN((VLOOKUP($D36,SALERYCODE,5,0)),NP36)))))))))/IF(AND($D36=2,'ראשי-פרטים כלליים וריכוז הוצאות'!$D$68&lt;&gt;4),1.2,1)</f>
        <v>0</v>
      </c>
      <c r="NS36" s="263"/>
      <c r="NT36" s="264"/>
      <c r="NU36" s="265"/>
      <c r="NV36" s="266"/>
      <c r="NW36" s="267">
        <f t="shared" si="104"/>
        <v>0</v>
      </c>
      <c r="NX36" s="260">
        <f>+(IF(OR($B36=0,$C36=0,$D36=0,$DC$2&gt;$OE$1),0,IF(OR(NS36=0,NU36=0,NV36=0),0,MIN((VLOOKUP($D36,SALERYCODE,3,0))*(IF($D36=6,NV36,NU36))*((MIN((VLOOKUP($D36,SALERYCODE,5,0)),(IF($D36=6,NU36,NV36))))),MIN((VLOOKUP($D36,SALERYCODE,3,0)),(NS36+NT36))*(IF($D36=6,NV36,((MIN((VLOOKUP($D36,SALERYCODE,5,0)),NV36)))))))))/IF(AND($D36=2,'ראשי-פרטים כלליים וריכוז הוצאות'!$D$68&lt;&gt;4),1.2,1)</f>
        <v>0</v>
      </c>
      <c r="NY36" s="263"/>
      <c r="NZ36" s="264"/>
      <c r="OA36" s="265"/>
      <c r="OB36" s="266"/>
      <c r="OC36" s="267">
        <f t="shared" si="105"/>
        <v>0</v>
      </c>
      <c r="OD36" s="260">
        <f>+(IF(OR($B36=0,$C36=0,$D36=0,$DC$2&gt;$OE$1),0,IF(OR(NY36=0,OA36=0,OB36=0),0,MIN((VLOOKUP($D36,SALERYCODE,3,0))*(IF($D36=6,OB36,OA36))*((MIN((VLOOKUP($D36,SALERYCODE,5,0)),(IF($D36=6,OA36,OB36))))),MIN((VLOOKUP($D36,SALERYCODE,3,0)),(NY36+NZ36))*(IF($D36=6,OB36,((MIN((VLOOKUP($D36,SALERYCODE,5,0)),OB36)))))))))/IF(AND($D36=2,'ראשי-פרטים כלליים וריכוז הוצאות'!$D$68&lt;&gt;4),1.2,1)</f>
        <v>0</v>
      </c>
      <c r="OE36" s="275">
        <f t="shared" si="111"/>
        <v>0</v>
      </c>
      <c r="OF36" s="283">
        <f t="shared" si="112"/>
        <v>9.9999999999999995E-7</v>
      </c>
      <c r="OG36" s="276">
        <f t="shared" si="113"/>
        <v>0</v>
      </c>
      <c r="OH36" s="275">
        <f t="shared" si="114"/>
        <v>0</v>
      </c>
      <c r="OI36" s="275">
        <v>0</v>
      </c>
      <c r="OJ36" s="258">
        <f t="shared" si="115"/>
        <v>0</v>
      </c>
      <c r="OK36" s="284"/>
      <c r="OL36" s="116">
        <f>MIN(OJ36+OK36*OF36*OE36/$OL$1/IF(AND($D36=2,'ראשי-פרטים כלליים וריכוז הוצאות'!$D$68&lt;&gt;4),1.2,1),IF($D36&gt;0,VLOOKUP($D36,SALERYCODE,3,0)*12*OG36,0))</f>
        <v>0</v>
      </c>
      <c r="OM36" s="95">
        <f t="shared" si="106"/>
        <v>0</v>
      </c>
      <c r="ON36" s="11">
        <f t="shared" si="107"/>
        <v>0</v>
      </c>
      <c r="OO36" s="11">
        <f t="shared" si="108"/>
        <v>0</v>
      </c>
      <c r="OP36" s="22">
        <f t="shared" si="109"/>
        <v>0</v>
      </c>
      <c r="OQ36" s="11">
        <f t="shared" si="110"/>
        <v>0</v>
      </c>
      <c r="OR36" s="11">
        <f t="shared" si="116"/>
        <v>0</v>
      </c>
      <c r="OS36" s="35"/>
      <c r="OT36" s="35"/>
      <c r="OU36" s="43"/>
    </row>
    <row r="37" spans="1:411" ht="24" customHeight="1" x14ac:dyDescent="0.2">
      <c r="A37" s="282">
        <v>34</v>
      </c>
      <c r="B37" s="269"/>
      <c r="C37" s="270"/>
      <c r="D37" s="271"/>
      <c r="E37" s="263"/>
      <c r="F37" s="264"/>
      <c r="G37" s="265"/>
      <c r="H37" s="266"/>
      <c r="I37" s="267">
        <f t="shared" si="41"/>
        <v>0</v>
      </c>
      <c r="J37" s="260">
        <f>(IF(OR($B37=0,$C37=0,$D37=0,$E$2&gt;$OE$1),0,IF(OR($E37=0,$G37=0,$H37=0),0,MIN((VLOOKUP($D37,SALERYCODE,3,0))*(IF($D37=6,$H37,$G37))*((MIN((VLOOKUP($D37,SALERYCODE,5,0)),(IF($D37=6,$G37,$H37))))),MIN((VLOOKUP($D37,SALERYCODE,3,0)),($E37+$F37))*(IF($D37=6,$H37,((MIN((VLOOKUP($D37,SALERYCODE,5,0)),$H37)))))))))/IF(AND($D37=2,'ראשי-פרטים כלליים וריכוז הוצאות'!$D$68&lt;&gt;4),1.2,1)</f>
        <v>0</v>
      </c>
      <c r="K37" s="263"/>
      <c r="L37" s="264"/>
      <c r="M37" s="265"/>
      <c r="N37" s="266"/>
      <c r="O37" s="267">
        <f t="shared" si="42"/>
        <v>0</v>
      </c>
      <c r="P37" s="260">
        <f>+(IF(OR($B37=0,$C37=0,$D37=0,$K$2&gt;$OE$1),0,IF(OR($K37=0,$M37=0,$N37=0),0,MIN((VLOOKUP($D37,SALERYCODE,3,0))*(IF($D37=6,$N37,$M37))*((MIN((VLOOKUP($D37,SALERYCODE,5,0)),(IF($D37=6,$M37,$N37))))),MIN((VLOOKUP($D37,SALERYCODE,3,0)),($K37+$L37))*(IF($D37=6,$N37,((MIN((VLOOKUP($D37,SALERYCODE,5,0)),$N37)))))))))/IF(AND($D37=2,'ראשי-פרטים כלליים וריכוז הוצאות'!$D$68&lt;&gt;4),1.2,1)</f>
        <v>0</v>
      </c>
      <c r="Q37" s="263"/>
      <c r="R37" s="264"/>
      <c r="S37" s="265"/>
      <c r="T37" s="266"/>
      <c r="U37" s="267">
        <f t="shared" si="43"/>
        <v>0</v>
      </c>
      <c r="V37" s="260">
        <f>+(IF(OR($B37=0,$C37=0,$D37=0,$Q$2&gt;$OE$1),0,IF(OR(Q37=0,S37=0,T37=0),0,MIN((VLOOKUP($D37,SALERYCODE,3,0))*(IF($D37=6,T37,S37))*((MIN((VLOOKUP($D37,SALERYCODE,5,0)),(IF($D37=6,S37,T37))))),MIN((VLOOKUP($D37,SALERYCODE,3,0)),(Q37+R37))*(IF($D37=6,T37,((MIN((VLOOKUP($D37,SALERYCODE,5,0)),T37)))))))))/IF(AND($D37=2,'ראשי-פרטים כלליים וריכוז הוצאות'!$D$68&lt;&gt;4),1.2,1)</f>
        <v>0</v>
      </c>
      <c r="W37" s="263"/>
      <c r="X37" s="264"/>
      <c r="Y37" s="265"/>
      <c r="Z37" s="266"/>
      <c r="AA37" s="267">
        <f t="shared" si="44"/>
        <v>0</v>
      </c>
      <c r="AB37" s="260">
        <f>+(IF(OR($B37=0,$C37=0,$D37=0,$W$2&gt;$OE$1),0,IF(OR(W37=0,Y37=0,Z37=0),0,MIN((VLOOKUP($D37,SALERYCODE,3,0))*(IF($D37=6,Z37,Y37))*((MIN((VLOOKUP($D37,SALERYCODE,5,0)),(IF($D37=6,Y37,Z37))))),MIN((VLOOKUP($D37,SALERYCODE,3,0)),(W37+X37))*(IF($D37=6,Z37,((MIN((VLOOKUP($D37,SALERYCODE,5,0)),Z37)))))))))/IF(AND($D37=2,'ראשי-פרטים כלליים וריכוז הוצאות'!$D$68&lt;&gt;4),1.2,1)</f>
        <v>0</v>
      </c>
      <c r="AC37" s="263"/>
      <c r="AD37" s="264"/>
      <c r="AE37" s="265"/>
      <c r="AF37" s="266"/>
      <c r="AG37" s="267">
        <f t="shared" si="45"/>
        <v>0</v>
      </c>
      <c r="AH37" s="260">
        <f>+(IF(OR($B37=0,$C37=0,$D37=0,$AC$2&gt;$OE$1),0,IF(OR(AC37=0,AE37=0,AF37=0),0,MIN((VLOOKUP($D37,SALERYCODE,3,0))*(IF($D37=6,AF37,AE37))*((MIN((VLOOKUP($D37,SALERYCODE,5,0)),(IF($D37=6,AE37,AF37))))),MIN((VLOOKUP($D37,SALERYCODE,3,0)),(AC37+AD37))*(IF($D37=6,AF37,((MIN((VLOOKUP($D37,SALERYCODE,5,0)),AF37)))))))))/IF(AND($D37=2,'ראשי-פרטים כלליים וריכוז הוצאות'!$D$68&lt;&gt;4),1.2,1)</f>
        <v>0</v>
      </c>
      <c r="AI37" s="263"/>
      <c r="AJ37" s="264"/>
      <c r="AK37" s="265"/>
      <c r="AL37" s="266"/>
      <c r="AM37" s="267">
        <f t="shared" si="46"/>
        <v>0</v>
      </c>
      <c r="AN37" s="260">
        <f>+(IF(OR($B37=0,$C37=0,$D37=0,$AI$2&gt;$OE$1),0,IF(OR(AI37=0,AK37=0,AL37=0),0,MIN((VLOOKUP($D37,SALERYCODE,3,0))*(IF($D37=6,AL37,AK37))*((MIN((VLOOKUP($D37,SALERYCODE,5,0)),(IF($D37=6,AK37,AL37))))),MIN((VLOOKUP($D37,SALERYCODE,3,0)),(AI37+AJ37))*(IF($D37=6,AL37,((MIN((VLOOKUP($D37,SALERYCODE,5,0)),AL37)))))))))/IF(AND($D37=2,'ראשי-פרטים כלליים וריכוז הוצאות'!$D$68&lt;&gt;4),1.2,1)</f>
        <v>0</v>
      </c>
      <c r="AO37" s="263"/>
      <c r="AP37" s="264"/>
      <c r="AQ37" s="265"/>
      <c r="AR37" s="266"/>
      <c r="AS37" s="267">
        <f t="shared" si="47"/>
        <v>0</v>
      </c>
      <c r="AT37" s="260">
        <f>+(IF(OR($B37=0,$C37=0,$D37=0,$AO$2&gt;$OE$1),0,IF(OR(AO37=0,AQ37=0,AR37=0),0,MIN((VLOOKUP($D37,SALERYCODE,3,0))*(IF($D37=6,AR37,AQ37))*((MIN((VLOOKUP($D37,SALERYCODE,5,0)),(IF($D37=6,AQ37,AR37))))),MIN((VLOOKUP($D37,SALERYCODE,3,0)),(AO37+AP37))*(IF($D37=6,AR37,((MIN((VLOOKUP($D37,SALERYCODE,5,0)),AR37)))))))))/IF(AND($D37=2,'ראשי-פרטים כלליים וריכוז הוצאות'!$D$68&lt;&gt;4),1.2,1)</f>
        <v>0</v>
      </c>
      <c r="AU37" s="263"/>
      <c r="AV37" s="264"/>
      <c r="AW37" s="265"/>
      <c r="AX37" s="266"/>
      <c r="AY37" s="267">
        <f t="shared" si="48"/>
        <v>0</v>
      </c>
      <c r="AZ37" s="260">
        <f>+(IF(OR($B37=0,$C37=0,$D37=0,$AU$2&gt;$OE$1),0,IF(OR(AU37=0,AW37=0,AX37=0),0,MIN((VLOOKUP($D37,SALERYCODE,3,0))*(IF($D37=6,AX37,AW37))*((MIN((VLOOKUP($D37,SALERYCODE,5,0)),(IF($D37=6,AW37,AX37))))),MIN((VLOOKUP($D37,SALERYCODE,3,0)),(AU37+AV37))*(IF($D37=6,AX37,((MIN((VLOOKUP($D37,SALERYCODE,5,0)),AX37)))))))))/IF(AND($D37=2,'ראשי-פרטים כלליים וריכוז הוצאות'!$D$68&lt;&gt;4),1.2,1)</f>
        <v>0</v>
      </c>
      <c r="BA37" s="263"/>
      <c r="BB37" s="264"/>
      <c r="BC37" s="265"/>
      <c r="BD37" s="266"/>
      <c r="BE37" s="267">
        <f t="shared" si="49"/>
        <v>0</v>
      </c>
      <c r="BF37" s="260">
        <f>+(IF(OR($B37=0,$C37=0,$D37=0,$BA$2&gt;$OE$1),0,IF(OR(BA37=0,BC37=0,BD37=0),0,MIN((VLOOKUP($D37,SALERYCODE,3,0))*(IF($D37=6,BD37,BC37))*((MIN((VLOOKUP($D37,SALERYCODE,5,0)),(IF($D37=6,BC37,BD37))))),MIN((VLOOKUP($D37,SALERYCODE,3,0)),(BA37+BB37))*(IF($D37=6,BD37,((MIN((VLOOKUP($D37,SALERYCODE,5,0)),BD37)))))))))/IF(AND($D37=2,'ראשי-פרטים כלליים וריכוז הוצאות'!$D$68&lt;&gt;4),1.2,1)</f>
        <v>0</v>
      </c>
      <c r="BG37" s="263"/>
      <c r="BH37" s="264"/>
      <c r="BI37" s="265"/>
      <c r="BJ37" s="266"/>
      <c r="BK37" s="267">
        <f t="shared" si="50"/>
        <v>0</v>
      </c>
      <c r="BL37" s="260">
        <f>+(IF(OR($B37=0,$C37=0,$D37=0,$BG$2&gt;$OE$1),0,IF(OR(BG37=0,BI37=0,BJ37=0),0,MIN((VLOOKUP($D37,SALERYCODE,3,0))*(IF($D37=6,BJ37,BI37))*((MIN((VLOOKUP($D37,SALERYCODE,5,0)),(IF($D37=6,BI37,BJ37))))),MIN((VLOOKUP($D37,SALERYCODE,3,0)),(BG37+BH37))*(IF($D37=6,BJ37,((MIN((VLOOKUP($D37,SALERYCODE,5,0)),BJ37)))))))))/IF(AND($D37=2,'ראשי-פרטים כלליים וריכוז הוצאות'!$D$68&lt;&gt;4),1.2,1)</f>
        <v>0</v>
      </c>
      <c r="BM37" s="263"/>
      <c r="BN37" s="264"/>
      <c r="BO37" s="265"/>
      <c r="BP37" s="266"/>
      <c r="BQ37" s="267">
        <f t="shared" si="51"/>
        <v>0</v>
      </c>
      <c r="BR37" s="260">
        <f>+(IF(OR($B37=0,$C37=0,$D37=0,$BM$2&gt;$OE$1),0,IF(OR(BM37=0,BO37=0,BP37=0),0,MIN((VLOOKUP($D37,SALERYCODE,3,0))*(IF($D37=6,BP37,BO37))*((MIN((VLOOKUP($D37,SALERYCODE,5,0)),(IF($D37=6,BO37,BP37))))),MIN((VLOOKUP($D37,SALERYCODE,3,0)),(BM37+BN37))*(IF($D37=6,BP37,((MIN((VLOOKUP($D37,SALERYCODE,5,0)),BP37)))))))))/IF(AND($D37=2,'ראשי-פרטים כלליים וריכוז הוצאות'!$D$68&lt;&gt;4),1.2,1)</f>
        <v>0</v>
      </c>
      <c r="BS37" s="263"/>
      <c r="BT37" s="264"/>
      <c r="BU37" s="265"/>
      <c r="BV37" s="266"/>
      <c r="BW37" s="267">
        <f t="shared" si="52"/>
        <v>0</v>
      </c>
      <c r="BX37" s="260">
        <f>+(IF(OR($B37=0,$C37=0,$D37=0,$BS$2&gt;$OE$1),0,IF(OR(BS37=0,BU37=0,BV37=0),0,MIN((VLOOKUP($D37,SALERYCODE,3,0))*(IF($D37=6,BV37,BU37))*((MIN((VLOOKUP($D37,SALERYCODE,5,0)),(IF($D37=6,BU37,BV37))))),MIN((VLOOKUP($D37,SALERYCODE,3,0)),(BS37+BT37))*(IF($D37=6,BV37,((MIN((VLOOKUP($D37,SALERYCODE,5,0)),BV37)))))))))/IF(AND($D37=2,'ראשי-פרטים כלליים וריכוז הוצאות'!$D$68&lt;&gt;4),1.2,1)</f>
        <v>0</v>
      </c>
      <c r="BY37" s="263"/>
      <c r="BZ37" s="264"/>
      <c r="CA37" s="265"/>
      <c r="CB37" s="266"/>
      <c r="CC37" s="267">
        <f t="shared" si="53"/>
        <v>0</v>
      </c>
      <c r="CD37" s="260">
        <f>+(IF(OR($B37=0,$C37=0,$D37=0,$BY$2&gt;$OE$1),0,IF(OR(BY37=0,CA37=0,CB37=0),0,MIN((VLOOKUP($D37,SALERYCODE,3,0))*(IF($D37=6,CB37,CA37))*((MIN((VLOOKUP($D37,SALERYCODE,5,0)),(IF($D37=6,CA37,CB37))))),MIN((VLOOKUP($D37,SALERYCODE,3,0)),(BY37+BZ37))*(IF($D37=6,CB37,((MIN((VLOOKUP($D37,SALERYCODE,5,0)),CB37)))))))))/IF(AND($D37=2,'ראשי-פרטים כלליים וריכוז הוצאות'!$D$68&lt;&gt;4),1.2,1)</f>
        <v>0</v>
      </c>
      <c r="CE37" s="263"/>
      <c r="CF37" s="264"/>
      <c r="CG37" s="265"/>
      <c r="CH37" s="266"/>
      <c r="CI37" s="267">
        <f t="shared" si="54"/>
        <v>0</v>
      </c>
      <c r="CJ37" s="260">
        <f>+(IF(OR($B37=0,$C37=0,$D37=0,$CE$2&gt;$OE$1),0,IF(OR(CE37=0,CG37=0,CH37=0),0,MIN((VLOOKUP($D37,SALERYCODE,3,0))*(IF($D37=6,CH37,CG37))*((MIN((VLOOKUP($D37,SALERYCODE,5,0)),(IF($D37=6,CG37,CH37))))),MIN((VLOOKUP($D37,SALERYCODE,3,0)),(CE37+CF37))*(IF($D37=6,CH37,((MIN((VLOOKUP($D37,SALERYCODE,5,0)),CH37)))))))))/IF(AND($D37=2,'ראשי-פרטים כלליים וריכוז הוצאות'!$D$68&lt;&gt;4),1.2,1)</f>
        <v>0</v>
      </c>
      <c r="CK37" s="263"/>
      <c r="CL37" s="264"/>
      <c r="CM37" s="265"/>
      <c r="CN37" s="266"/>
      <c r="CO37" s="267">
        <f t="shared" si="55"/>
        <v>0</v>
      </c>
      <c r="CP37" s="260">
        <f>+(IF(OR($B37=0,$C37=0,$D37=0,$CK$2&gt;$OE$1),0,IF(OR(CK37=0,CM37=0,CN37=0),0,MIN((VLOOKUP($D37,SALERYCODE,3,0))*(IF($D37=6,CN37,CM37))*((MIN((VLOOKUP($D37,SALERYCODE,5,0)),(IF($D37=6,CM37,CN37))))),MIN((VLOOKUP($D37,SALERYCODE,3,0)),(CK37+CL37))*(IF($D37=6,CN37,((MIN((VLOOKUP($D37,SALERYCODE,5,0)),CN37)))))))))/IF(AND($D37=2,'ראשי-פרטים כלליים וריכוז הוצאות'!$D$68&lt;&gt;4),1.2,1)</f>
        <v>0</v>
      </c>
      <c r="CQ37" s="263"/>
      <c r="CR37" s="264"/>
      <c r="CS37" s="265"/>
      <c r="CT37" s="266"/>
      <c r="CU37" s="267">
        <f t="shared" si="56"/>
        <v>0</v>
      </c>
      <c r="CV37" s="260">
        <f>+(IF(OR($B37=0,$C37=0,$D37=0,$CQ$2&gt;$OE$1),0,IF(OR(CQ37=0,CS37=0,CT37=0),0,MIN((VLOOKUP($D37,SALERYCODE,3,0))*(IF($D37=6,CT37,CS37))*((MIN((VLOOKUP($D37,SALERYCODE,5,0)),(IF($D37=6,CS37,CT37))))),MIN((VLOOKUP($D37,SALERYCODE,3,0)),(CQ37+CR37))*(IF($D37=6,CT37,((MIN((VLOOKUP($D37,SALERYCODE,5,0)),CT37)))))))))/IF(AND($D37=2,'ראשי-פרטים כלליים וריכוז הוצאות'!$D$68&lt;&gt;4),1.2,1)</f>
        <v>0</v>
      </c>
      <c r="CW37" s="263"/>
      <c r="CX37" s="264"/>
      <c r="CY37" s="265"/>
      <c r="CZ37" s="266"/>
      <c r="DA37" s="267">
        <f t="shared" si="57"/>
        <v>0</v>
      </c>
      <c r="DB37" s="260">
        <f>+(IF(OR($B37=0,$C37=0,$D37=0,$CW$2&gt;$OE$1),0,IF(OR(CW37=0,CY37=0,CZ37=0),0,MIN((VLOOKUP($D37,SALERYCODE,3,0))*(IF($D37=6,CZ37,CY37))*((MIN((VLOOKUP($D37,SALERYCODE,5,0)),(IF($D37=6,CY37,CZ37))))),MIN((VLOOKUP($D37,SALERYCODE,3,0)),(CW37+CX37))*(IF($D37=6,CZ37,((MIN((VLOOKUP($D37,SALERYCODE,5,0)),CZ37)))))))))/IF(AND($D37=2,'ראשי-פרטים כלליים וריכוז הוצאות'!$D$68&lt;&gt;4),1.2,1)</f>
        <v>0</v>
      </c>
      <c r="DC37" s="263"/>
      <c r="DD37" s="264"/>
      <c r="DE37" s="265"/>
      <c r="DF37" s="266"/>
      <c r="DG37" s="267">
        <f t="shared" si="58"/>
        <v>0</v>
      </c>
      <c r="DH37" s="260">
        <f>+(IF(OR($B37=0,$C37=0,$D37=0,$DC$2&gt;$OE$1),0,IF(OR(DC37=0,DE37=0,DF37=0),0,MIN((VLOOKUP($D37,SALERYCODE,3,0))*(IF($D37=6,DF37,DE37))*((MIN((VLOOKUP($D37,SALERYCODE,5,0)),(IF($D37=6,DE37,DF37))))),MIN((VLOOKUP($D37,SALERYCODE,3,0)),(DC37+DD37))*(IF($D37=6,DF37,((MIN((VLOOKUP($D37,SALERYCODE,5,0)),DF37)))))))))/IF(AND($D37=2,'ראשי-פרטים כלליים וריכוז הוצאות'!$D$68&lt;&gt;4),1.2,1)</f>
        <v>0</v>
      </c>
      <c r="DI37" s="263"/>
      <c r="DJ37" s="264"/>
      <c r="DK37" s="265"/>
      <c r="DL37" s="266"/>
      <c r="DM37" s="267">
        <f t="shared" si="59"/>
        <v>0</v>
      </c>
      <c r="DN37" s="260">
        <f>+(IF(OR($B37=0,$C37=0,$D37=0,$DC$2&gt;$OE$1),0,IF(OR(DI37=0,DK37=0,DL37=0),0,MIN((VLOOKUP($D37,SALERYCODE,3,0))*(IF($D37=6,DL37,DK37))*((MIN((VLOOKUP($D37,SALERYCODE,5,0)),(IF($D37=6,DK37,DL37))))),MIN((VLOOKUP($D37,SALERYCODE,3,0)),(DI37+DJ37))*(IF($D37=6,DL37,((MIN((VLOOKUP($D37,SALERYCODE,5,0)),DL37)))))))))/IF(AND($D37=2,'ראשי-פרטים כלליים וריכוז הוצאות'!$D$68&lt;&gt;4),1.2,1)</f>
        <v>0</v>
      </c>
      <c r="DO37" s="263"/>
      <c r="DP37" s="264"/>
      <c r="DQ37" s="265"/>
      <c r="DR37" s="266"/>
      <c r="DS37" s="267">
        <f t="shared" si="60"/>
        <v>0</v>
      </c>
      <c r="DT37" s="260">
        <f>+(IF(OR($B37=0,$C37=0,$D37=0,$DC$2&gt;$OE$1),0,IF(OR(DO37=0,DQ37=0,DR37=0),0,MIN((VLOOKUP($D37,SALERYCODE,3,0))*(IF($D37=6,DR37,DQ37))*((MIN((VLOOKUP($D37,SALERYCODE,5,0)),(IF($D37=6,DQ37,DR37))))),MIN((VLOOKUP($D37,SALERYCODE,3,0)),(DO37+DP37))*(IF($D37=6,DR37,((MIN((VLOOKUP($D37,SALERYCODE,5,0)),DR37)))))))))/IF(AND($D37=2,'ראשי-פרטים כלליים וריכוז הוצאות'!$D$68&lt;&gt;4),1.2,1)</f>
        <v>0</v>
      </c>
      <c r="DU37" s="263"/>
      <c r="DV37" s="264"/>
      <c r="DW37" s="265"/>
      <c r="DX37" s="266"/>
      <c r="DY37" s="267">
        <f t="shared" si="61"/>
        <v>0</v>
      </c>
      <c r="DZ37" s="260">
        <f>+(IF(OR($B37=0,$C37=0,$D37=0,$DC$2&gt;$OE$1),0,IF(OR(DU37=0,DW37=0,DX37=0),0,MIN((VLOOKUP($D37,SALERYCODE,3,0))*(IF($D37=6,DX37,DW37))*((MIN((VLOOKUP($D37,SALERYCODE,5,0)),(IF($D37=6,DW37,DX37))))),MIN((VLOOKUP($D37,SALERYCODE,3,0)),(DU37+DV37))*(IF($D37=6,DX37,((MIN((VLOOKUP($D37,SALERYCODE,5,0)),DX37)))))))))/IF(AND($D37=2,'ראשי-פרטים כלליים וריכוז הוצאות'!$D$68&lt;&gt;4),1.2,1)</f>
        <v>0</v>
      </c>
      <c r="EA37" s="263"/>
      <c r="EB37" s="264"/>
      <c r="EC37" s="265"/>
      <c r="ED37" s="266"/>
      <c r="EE37" s="267">
        <f t="shared" si="62"/>
        <v>0</v>
      </c>
      <c r="EF37" s="260">
        <f>+(IF(OR($B37=0,$C37=0,$D37=0,$DC$2&gt;$OE$1),0,IF(OR(EA37=0,EC37=0,ED37=0),0,MIN((VLOOKUP($D37,SALERYCODE,3,0))*(IF($D37=6,ED37,EC37))*((MIN((VLOOKUP($D37,SALERYCODE,5,0)),(IF($D37=6,EC37,ED37))))),MIN((VLOOKUP($D37,SALERYCODE,3,0)),(EA37+EB37))*(IF($D37=6,ED37,((MIN((VLOOKUP($D37,SALERYCODE,5,0)),ED37)))))))))/IF(AND($D37=2,'ראשי-פרטים כלליים וריכוז הוצאות'!$D$68&lt;&gt;4),1.2,1)</f>
        <v>0</v>
      </c>
      <c r="EG37" s="263"/>
      <c r="EH37" s="264"/>
      <c r="EI37" s="265"/>
      <c r="EJ37" s="266"/>
      <c r="EK37" s="267">
        <f t="shared" si="63"/>
        <v>0</v>
      </c>
      <c r="EL37" s="260">
        <f>+(IF(OR($B37=0,$C37=0,$D37=0,$DC$2&gt;$OE$1),0,IF(OR(EG37=0,EI37=0,EJ37=0),0,MIN((VLOOKUP($D37,SALERYCODE,3,0))*(IF($D37=6,EJ37,EI37))*((MIN((VLOOKUP($D37,SALERYCODE,5,0)),(IF($D37=6,EI37,EJ37))))),MIN((VLOOKUP($D37,SALERYCODE,3,0)),(EG37+EH37))*(IF($D37=6,EJ37,((MIN((VLOOKUP($D37,SALERYCODE,5,0)),EJ37)))))))))/IF(AND($D37=2,'ראשי-פרטים כלליים וריכוז הוצאות'!$D$68&lt;&gt;4),1.2,1)</f>
        <v>0</v>
      </c>
      <c r="EM37" s="263"/>
      <c r="EN37" s="264"/>
      <c r="EO37" s="265"/>
      <c r="EP37" s="266"/>
      <c r="EQ37" s="267">
        <f t="shared" si="64"/>
        <v>0</v>
      </c>
      <c r="ER37" s="260">
        <f>+(IF(OR($B37=0,$C37=0,$D37=0,$DC$2&gt;$OE$1),0,IF(OR(EM37=0,EO37=0,EP37=0),0,MIN((VLOOKUP($D37,SALERYCODE,3,0))*(IF($D37=6,EP37,EO37))*((MIN((VLOOKUP($D37,SALERYCODE,5,0)),(IF($D37=6,EO37,EP37))))),MIN((VLOOKUP($D37,SALERYCODE,3,0)),(EM37+EN37))*(IF($D37=6,EP37,((MIN((VLOOKUP($D37,SALERYCODE,5,0)),EP37)))))))))/IF(AND($D37=2,'ראשי-פרטים כלליים וריכוז הוצאות'!$D$68&lt;&gt;4),1.2,1)</f>
        <v>0</v>
      </c>
      <c r="ES37" s="263"/>
      <c r="ET37" s="264"/>
      <c r="EU37" s="265"/>
      <c r="EV37" s="266"/>
      <c r="EW37" s="267">
        <f t="shared" si="65"/>
        <v>0</v>
      </c>
      <c r="EX37" s="260">
        <f>+(IF(OR($B37=0,$C37=0,$D37=0,$DC$2&gt;$OE$1),0,IF(OR(ES37=0,EU37=0,EV37=0),0,MIN((VLOOKUP($D37,SALERYCODE,3,0))*(IF($D37=6,EV37,EU37))*((MIN((VLOOKUP($D37,SALERYCODE,5,0)),(IF($D37=6,EU37,EV37))))),MIN((VLOOKUP($D37,SALERYCODE,3,0)),(ES37+ET37))*(IF($D37=6,EV37,((MIN((VLOOKUP($D37,SALERYCODE,5,0)),EV37)))))))))/IF(AND($D37=2,'ראשי-פרטים כלליים וריכוז הוצאות'!$D$68&lt;&gt;4),1.2,1)</f>
        <v>0</v>
      </c>
      <c r="EY37" s="263"/>
      <c r="EZ37" s="264"/>
      <c r="FA37" s="265"/>
      <c r="FB37" s="266"/>
      <c r="FC37" s="267">
        <f t="shared" si="66"/>
        <v>0</v>
      </c>
      <c r="FD37" s="260">
        <f>+(IF(OR($B37=0,$C37=0,$D37=0,$DC$2&gt;$OE$1),0,IF(OR(EY37=0,FA37=0,FB37=0),0,MIN((VLOOKUP($D37,SALERYCODE,3,0))*(IF($D37=6,FB37,FA37))*((MIN((VLOOKUP($D37,SALERYCODE,5,0)),(IF($D37=6,FA37,FB37))))),MIN((VLOOKUP($D37,SALERYCODE,3,0)),(EY37+EZ37))*(IF($D37=6,FB37,((MIN((VLOOKUP($D37,SALERYCODE,5,0)),FB37)))))))))/IF(AND($D37=2,'ראשי-פרטים כלליים וריכוז הוצאות'!$D$68&lt;&gt;4),1.2,1)</f>
        <v>0</v>
      </c>
      <c r="FE37" s="263"/>
      <c r="FF37" s="264"/>
      <c r="FG37" s="265"/>
      <c r="FH37" s="266"/>
      <c r="FI37" s="267">
        <f t="shared" si="67"/>
        <v>0</v>
      </c>
      <c r="FJ37" s="260">
        <f>+(IF(OR($B37=0,$C37=0,$D37=0,$DC$2&gt;$OE$1),0,IF(OR(FE37=0,FG37=0,FH37=0),0,MIN((VLOOKUP($D37,SALERYCODE,3,0))*(IF($D37=6,FH37,FG37))*((MIN((VLOOKUP($D37,SALERYCODE,5,0)),(IF($D37=6,FG37,FH37))))),MIN((VLOOKUP($D37,SALERYCODE,3,0)),(FE37+FF37))*(IF($D37=6,FH37,((MIN((VLOOKUP($D37,SALERYCODE,5,0)),FH37)))))))))/IF(AND($D37=2,'ראשי-פרטים כלליים וריכוז הוצאות'!$D$68&lt;&gt;4),1.2,1)</f>
        <v>0</v>
      </c>
      <c r="FK37" s="263"/>
      <c r="FL37" s="264"/>
      <c r="FM37" s="265"/>
      <c r="FN37" s="266"/>
      <c r="FO37" s="267">
        <f t="shared" si="68"/>
        <v>0</v>
      </c>
      <c r="FP37" s="260">
        <f>+(IF(OR($B37=0,$C37=0,$D37=0,$DC$2&gt;$OE$1),0,IF(OR(FK37=0,FM37=0,FN37=0),0,MIN((VLOOKUP($D37,SALERYCODE,3,0))*(IF($D37=6,FN37,FM37))*((MIN((VLOOKUP($D37,SALERYCODE,5,0)),(IF($D37=6,FM37,FN37))))),MIN((VLOOKUP($D37,SALERYCODE,3,0)),(FK37+FL37))*(IF($D37=6,FN37,((MIN((VLOOKUP($D37,SALERYCODE,5,0)),FN37)))))))))/IF(AND($D37=2,'ראשי-פרטים כלליים וריכוז הוצאות'!$D$68&lt;&gt;4),1.2,1)</f>
        <v>0</v>
      </c>
      <c r="FQ37" s="263"/>
      <c r="FR37" s="264"/>
      <c r="FS37" s="265"/>
      <c r="FT37" s="266"/>
      <c r="FU37" s="267">
        <f t="shared" si="69"/>
        <v>0</v>
      </c>
      <c r="FV37" s="260">
        <f>+(IF(OR($B37=0,$C37=0,$D37=0,$DC$2&gt;$OE$1),0,IF(OR(FQ37=0,FS37=0,FT37=0),0,MIN((VLOOKUP($D37,SALERYCODE,3,0))*(IF($D37=6,FT37,FS37))*((MIN((VLOOKUP($D37,SALERYCODE,5,0)),(IF($D37=6,FS37,FT37))))),MIN((VLOOKUP($D37,SALERYCODE,3,0)),(FQ37+FR37))*(IF($D37=6,FT37,((MIN((VLOOKUP($D37,SALERYCODE,5,0)),FT37)))))))))/IF(AND($D37=2,'ראשי-פרטים כלליים וריכוז הוצאות'!$D$68&lt;&gt;4),1.2,1)</f>
        <v>0</v>
      </c>
      <c r="FW37" s="263"/>
      <c r="FX37" s="264"/>
      <c r="FY37" s="265"/>
      <c r="FZ37" s="266"/>
      <c r="GA37" s="267">
        <f t="shared" si="70"/>
        <v>0</v>
      </c>
      <c r="GB37" s="260">
        <f>+(IF(OR($B37=0,$C37=0,$D37=0,$DC$2&gt;$OE$1),0,IF(OR(FW37=0,FY37=0,FZ37=0),0,MIN((VLOOKUP($D37,SALERYCODE,3,0))*(IF($D37=6,FZ37,FY37))*((MIN((VLOOKUP($D37,SALERYCODE,5,0)),(IF($D37=6,FY37,FZ37))))),MIN((VLOOKUP($D37,SALERYCODE,3,0)),(FW37+FX37))*(IF($D37=6,FZ37,((MIN((VLOOKUP($D37,SALERYCODE,5,0)),FZ37)))))))))/IF(AND($D37=2,'ראשי-פרטים כלליים וריכוז הוצאות'!$D$68&lt;&gt;4),1.2,1)</f>
        <v>0</v>
      </c>
      <c r="GC37" s="263"/>
      <c r="GD37" s="264"/>
      <c r="GE37" s="265"/>
      <c r="GF37" s="266"/>
      <c r="GG37" s="267">
        <f t="shared" si="71"/>
        <v>0</v>
      </c>
      <c r="GH37" s="260">
        <f>+(IF(OR($B37=0,$C37=0,$D37=0,$DC$2&gt;$OE$1),0,IF(OR(GC37=0,GE37=0,GF37=0),0,MIN((VLOOKUP($D37,SALERYCODE,3,0))*(IF($D37=6,GF37,GE37))*((MIN((VLOOKUP($D37,SALERYCODE,5,0)),(IF($D37=6,GE37,GF37))))),MIN((VLOOKUP($D37,SALERYCODE,3,0)),(GC37+GD37))*(IF($D37=6,GF37,((MIN((VLOOKUP($D37,SALERYCODE,5,0)),GF37)))))))))/IF(AND($D37=2,'ראשי-פרטים כלליים וריכוז הוצאות'!$D$68&lt;&gt;4),1.2,1)</f>
        <v>0</v>
      </c>
      <c r="GI37" s="263"/>
      <c r="GJ37" s="264"/>
      <c r="GK37" s="265"/>
      <c r="GL37" s="266"/>
      <c r="GM37" s="267">
        <f t="shared" si="72"/>
        <v>0</v>
      </c>
      <c r="GN37" s="260">
        <f>+(IF(OR($B37=0,$C37=0,$D37=0,$DC$2&gt;$OE$1),0,IF(OR(GI37=0,GK37=0,GL37=0),0,MIN((VLOOKUP($D37,SALERYCODE,3,0))*(IF($D37=6,GL37,GK37))*((MIN((VLOOKUP($D37,SALERYCODE,5,0)),(IF($D37=6,GK37,GL37))))),MIN((VLOOKUP($D37,SALERYCODE,3,0)),(GI37+GJ37))*(IF($D37=6,GL37,((MIN((VLOOKUP($D37,SALERYCODE,5,0)),GL37)))))))))/IF(AND($D37=2,'ראשי-פרטים כלליים וריכוז הוצאות'!$D$68&lt;&gt;4),1.2,1)</f>
        <v>0</v>
      </c>
      <c r="GO37" s="263"/>
      <c r="GP37" s="264"/>
      <c r="GQ37" s="265"/>
      <c r="GR37" s="266"/>
      <c r="GS37" s="267">
        <f t="shared" si="73"/>
        <v>0</v>
      </c>
      <c r="GT37" s="260">
        <f>+(IF(OR($B37=0,$C37=0,$D37=0,$DC$2&gt;$OE$1),0,IF(OR(GO37=0,GQ37=0,GR37=0),0,MIN((VLOOKUP($D37,SALERYCODE,3,0))*(IF($D37=6,GR37,GQ37))*((MIN((VLOOKUP($D37,SALERYCODE,5,0)),(IF($D37=6,GQ37,GR37))))),MIN((VLOOKUP($D37,SALERYCODE,3,0)),(GO37+GP37))*(IF($D37=6,GR37,((MIN((VLOOKUP($D37,SALERYCODE,5,0)),GR37)))))))))/IF(AND($D37=2,'ראשי-פרטים כלליים וריכוז הוצאות'!$D$68&lt;&gt;4),1.2,1)</f>
        <v>0</v>
      </c>
      <c r="GU37" s="263"/>
      <c r="GV37" s="264"/>
      <c r="GW37" s="265"/>
      <c r="GX37" s="266"/>
      <c r="GY37" s="267">
        <f t="shared" si="74"/>
        <v>0</v>
      </c>
      <c r="GZ37" s="260">
        <f>+(IF(OR($B37=0,$C37=0,$D37=0,$DC$2&gt;$OE$1),0,IF(OR(GU37=0,GW37=0,GX37=0),0,MIN((VLOOKUP($D37,SALERYCODE,3,0))*(IF($D37=6,GX37,GW37))*((MIN((VLOOKUP($D37,SALERYCODE,5,0)),(IF($D37=6,GW37,GX37))))),MIN((VLOOKUP($D37,SALERYCODE,3,0)),(GU37+GV37))*(IF($D37=6,GX37,((MIN((VLOOKUP($D37,SALERYCODE,5,0)),GX37)))))))))/IF(AND($D37=2,'ראשי-פרטים כלליים וריכוז הוצאות'!$D$68&lt;&gt;4),1.2,1)</f>
        <v>0</v>
      </c>
      <c r="HA37" s="263"/>
      <c r="HB37" s="264"/>
      <c r="HC37" s="265"/>
      <c r="HD37" s="266"/>
      <c r="HE37" s="267">
        <f t="shared" si="75"/>
        <v>0</v>
      </c>
      <c r="HF37" s="260">
        <f>+(IF(OR($B37=0,$C37=0,$D37=0,$DC$2&gt;$OE$1),0,IF(OR(HA37=0,HC37=0,HD37=0),0,MIN((VLOOKUP($D37,SALERYCODE,3,0))*(IF($D37=6,HD37,HC37))*((MIN((VLOOKUP($D37,SALERYCODE,5,0)),(IF($D37=6,HC37,HD37))))),MIN((VLOOKUP($D37,SALERYCODE,3,0)),(HA37+HB37))*(IF($D37=6,HD37,((MIN((VLOOKUP($D37,SALERYCODE,5,0)),HD37)))))))))/IF(AND($D37=2,'ראשי-פרטים כלליים וריכוז הוצאות'!$D$68&lt;&gt;4),1.2,1)</f>
        <v>0</v>
      </c>
      <c r="HG37" s="263"/>
      <c r="HH37" s="264"/>
      <c r="HI37" s="265"/>
      <c r="HJ37" s="266"/>
      <c r="HK37" s="267">
        <f t="shared" si="76"/>
        <v>0</v>
      </c>
      <c r="HL37" s="260">
        <f>+(IF(OR($B37=0,$C37=0,$D37=0,$DC$2&gt;$OE$1),0,IF(OR(HG37=0,HI37=0,HJ37=0),0,MIN((VLOOKUP($D37,SALERYCODE,3,0))*(IF($D37=6,HJ37,HI37))*((MIN((VLOOKUP($D37,SALERYCODE,5,0)),(IF($D37=6,HI37,HJ37))))),MIN((VLOOKUP($D37,SALERYCODE,3,0)),(HG37+HH37))*(IF($D37=6,HJ37,((MIN((VLOOKUP($D37,SALERYCODE,5,0)),HJ37)))))))))/IF(AND($D37=2,'ראשי-פרטים כלליים וריכוז הוצאות'!$D$68&lt;&gt;4),1.2,1)</f>
        <v>0</v>
      </c>
      <c r="HM37" s="263"/>
      <c r="HN37" s="264"/>
      <c r="HO37" s="265"/>
      <c r="HP37" s="266"/>
      <c r="HQ37" s="267">
        <f t="shared" si="77"/>
        <v>0</v>
      </c>
      <c r="HR37" s="260">
        <f>+(IF(OR($B37=0,$C37=0,$D37=0,$DC$2&gt;$OE$1),0,IF(OR(HM37=0,HO37=0,HP37=0),0,MIN((VLOOKUP($D37,SALERYCODE,3,0))*(IF($D37=6,HP37,HO37))*((MIN((VLOOKUP($D37,SALERYCODE,5,0)),(IF($D37=6,HO37,HP37))))),MIN((VLOOKUP($D37,SALERYCODE,3,0)),(HM37+HN37))*(IF($D37=6,HP37,((MIN((VLOOKUP($D37,SALERYCODE,5,0)),HP37)))))))))/IF(AND($D37=2,'ראשי-פרטים כלליים וריכוז הוצאות'!$D$68&lt;&gt;4),1.2,1)</f>
        <v>0</v>
      </c>
      <c r="HS37" s="263"/>
      <c r="HT37" s="264"/>
      <c r="HU37" s="265"/>
      <c r="HV37" s="266"/>
      <c r="HW37" s="267">
        <f t="shared" si="78"/>
        <v>0</v>
      </c>
      <c r="HX37" s="260">
        <f>+(IF(OR($B37=0,$C37=0,$D37=0,$DC$2&gt;$OE$1),0,IF(OR(HS37=0,HU37=0,HV37=0),0,MIN((VLOOKUP($D37,SALERYCODE,3,0))*(IF($D37=6,HV37,HU37))*((MIN((VLOOKUP($D37,SALERYCODE,5,0)),(IF($D37=6,HU37,HV37))))),MIN((VLOOKUP($D37,SALERYCODE,3,0)),(HS37+HT37))*(IF($D37=6,HV37,((MIN((VLOOKUP($D37,SALERYCODE,5,0)),HV37)))))))))/IF(AND($D37=2,'ראשי-פרטים כלליים וריכוז הוצאות'!$D$68&lt;&gt;4),1.2,1)</f>
        <v>0</v>
      </c>
      <c r="HY37" s="263"/>
      <c r="HZ37" s="264"/>
      <c r="IA37" s="265"/>
      <c r="IB37" s="266"/>
      <c r="IC37" s="267">
        <f t="shared" si="79"/>
        <v>0</v>
      </c>
      <c r="ID37" s="260">
        <f>+(IF(OR($B37=0,$C37=0,$D37=0,$DC$2&gt;$OE$1),0,IF(OR(HY37=0,IA37=0,IB37=0),0,MIN((VLOOKUP($D37,SALERYCODE,3,0))*(IF($D37=6,IB37,IA37))*((MIN((VLOOKUP($D37,SALERYCODE,5,0)),(IF($D37=6,IA37,IB37))))),MIN((VLOOKUP($D37,SALERYCODE,3,0)),(HY37+HZ37))*(IF($D37=6,IB37,((MIN((VLOOKUP($D37,SALERYCODE,5,0)),IB37)))))))))/IF(AND($D37=2,'ראשי-פרטים כלליים וריכוז הוצאות'!$D$68&lt;&gt;4),1.2,1)</f>
        <v>0</v>
      </c>
      <c r="IE37" s="263"/>
      <c r="IF37" s="264"/>
      <c r="IG37" s="265"/>
      <c r="IH37" s="266"/>
      <c r="II37" s="267">
        <f t="shared" si="80"/>
        <v>0</v>
      </c>
      <c r="IJ37" s="260">
        <f>+(IF(OR($B37=0,$C37=0,$D37=0,$DC$2&gt;$OE$1),0,IF(OR(IE37=0,IG37=0,IH37=0),0,MIN((VLOOKUP($D37,SALERYCODE,3,0))*(IF($D37=6,IH37,IG37))*((MIN((VLOOKUP($D37,SALERYCODE,5,0)),(IF($D37=6,IG37,IH37))))),MIN((VLOOKUP($D37,SALERYCODE,3,0)),(IE37+IF37))*(IF($D37=6,IH37,((MIN((VLOOKUP($D37,SALERYCODE,5,0)),IH37)))))))))/IF(AND($D37=2,'ראשי-פרטים כלליים וריכוז הוצאות'!$D$68&lt;&gt;4),1.2,1)</f>
        <v>0</v>
      </c>
      <c r="IK37" s="263"/>
      <c r="IL37" s="264"/>
      <c r="IM37" s="265"/>
      <c r="IN37" s="266"/>
      <c r="IO37" s="267">
        <f t="shared" si="81"/>
        <v>0</v>
      </c>
      <c r="IP37" s="260">
        <f>+(IF(OR($B37=0,$C37=0,$D37=0,$DC$2&gt;$OE$1),0,IF(OR(IK37=0,IM37=0,IN37=0),0,MIN((VLOOKUP($D37,SALERYCODE,3,0))*(IF($D37=6,IN37,IM37))*((MIN((VLOOKUP($D37,SALERYCODE,5,0)),(IF($D37=6,IM37,IN37))))),MIN((VLOOKUP($D37,SALERYCODE,3,0)),(IK37+IL37))*(IF($D37=6,IN37,((MIN((VLOOKUP($D37,SALERYCODE,5,0)),IN37)))))))))/IF(AND($D37=2,'ראשי-פרטים כלליים וריכוז הוצאות'!$D$68&lt;&gt;4),1.2,1)</f>
        <v>0</v>
      </c>
      <c r="IQ37" s="263"/>
      <c r="IR37" s="264"/>
      <c r="IS37" s="265"/>
      <c r="IT37" s="266"/>
      <c r="IU37" s="267">
        <f t="shared" si="82"/>
        <v>0</v>
      </c>
      <c r="IV37" s="260">
        <f>+(IF(OR($B37=0,$C37=0,$D37=0,$DC$2&gt;$OE$1),0,IF(OR(IQ37=0,IS37=0,IT37=0),0,MIN((VLOOKUP($D37,SALERYCODE,3,0))*(IF($D37=6,IT37,IS37))*((MIN((VLOOKUP($D37,SALERYCODE,5,0)),(IF($D37=6,IS37,IT37))))),MIN((VLOOKUP($D37,SALERYCODE,3,0)),(IQ37+IR37))*(IF($D37=6,IT37,((MIN((VLOOKUP($D37,SALERYCODE,5,0)),IT37)))))))))/IF(AND($D37=2,'ראשי-פרטים כלליים וריכוז הוצאות'!$D$68&lt;&gt;4),1.2,1)</f>
        <v>0</v>
      </c>
      <c r="IW37" s="263"/>
      <c r="IX37" s="264"/>
      <c r="IY37" s="265"/>
      <c r="IZ37" s="266"/>
      <c r="JA37" s="267">
        <f t="shared" si="83"/>
        <v>0</v>
      </c>
      <c r="JB37" s="260">
        <f>+(IF(OR($B37=0,$C37=0,$D37=0,$DC$2&gt;$OE$1),0,IF(OR(IW37=0,IY37=0,IZ37=0),0,MIN((VLOOKUP($D37,SALERYCODE,3,0))*(IF($D37=6,IZ37,IY37))*((MIN((VLOOKUP($D37,SALERYCODE,5,0)),(IF($D37=6,IY37,IZ37))))),MIN((VLOOKUP($D37,SALERYCODE,3,0)),(IW37+IX37))*(IF($D37=6,IZ37,((MIN((VLOOKUP($D37,SALERYCODE,5,0)),IZ37)))))))))/IF(AND($D37=2,'ראשי-פרטים כלליים וריכוז הוצאות'!$D$68&lt;&gt;4),1.2,1)</f>
        <v>0</v>
      </c>
      <c r="JC37" s="263"/>
      <c r="JD37" s="264"/>
      <c r="JE37" s="265"/>
      <c r="JF37" s="266"/>
      <c r="JG37" s="267">
        <f t="shared" si="84"/>
        <v>0</v>
      </c>
      <c r="JH37" s="260">
        <f>+(IF(OR($B37=0,$C37=0,$D37=0,$DC$2&gt;$OE$1),0,IF(OR(JC37=0,JE37=0,JF37=0),0,MIN((VLOOKUP($D37,SALERYCODE,3,0))*(IF($D37=6,JF37,JE37))*((MIN((VLOOKUP($D37,SALERYCODE,5,0)),(IF($D37=6,JE37,JF37))))),MIN((VLOOKUP($D37,SALERYCODE,3,0)),(JC37+JD37))*(IF($D37=6,JF37,((MIN((VLOOKUP($D37,SALERYCODE,5,0)),JF37)))))))))/IF(AND($D37=2,'ראשי-פרטים כלליים וריכוז הוצאות'!$D$68&lt;&gt;4),1.2,1)</f>
        <v>0</v>
      </c>
      <c r="JI37" s="263"/>
      <c r="JJ37" s="264"/>
      <c r="JK37" s="265"/>
      <c r="JL37" s="266"/>
      <c r="JM37" s="267">
        <f t="shared" si="85"/>
        <v>0</v>
      </c>
      <c r="JN37" s="260">
        <f>+(IF(OR($B37=0,$C37=0,$D37=0,$DC$2&gt;$OE$1),0,IF(OR(JI37=0,JK37=0,JL37=0),0,MIN((VLOOKUP($D37,SALERYCODE,3,0))*(IF($D37=6,JL37,JK37))*((MIN((VLOOKUP($D37,SALERYCODE,5,0)),(IF($D37=6,JK37,JL37))))),MIN((VLOOKUP($D37,SALERYCODE,3,0)),(JI37+JJ37))*(IF($D37=6,JL37,((MIN((VLOOKUP($D37,SALERYCODE,5,0)),JL37)))))))))/IF(AND($D37=2,'ראשי-פרטים כלליים וריכוז הוצאות'!$D$68&lt;&gt;4),1.2,1)</f>
        <v>0</v>
      </c>
      <c r="JO37" s="263"/>
      <c r="JP37" s="264"/>
      <c r="JQ37" s="265"/>
      <c r="JR37" s="266"/>
      <c r="JS37" s="267">
        <f t="shared" si="86"/>
        <v>0</v>
      </c>
      <c r="JT37" s="260">
        <f>+(IF(OR($B37=0,$C37=0,$D37=0,$DC$2&gt;$OE$1),0,IF(OR(JO37=0,JQ37=0,JR37=0),0,MIN((VLOOKUP($D37,SALERYCODE,3,0))*(IF($D37=6,JR37,JQ37))*((MIN((VLOOKUP($D37,SALERYCODE,5,0)),(IF($D37=6,JQ37,JR37))))),MIN((VLOOKUP($D37,SALERYCODE,3,0)),(JO37+JP37))*(IF($D37=6,JR37,((MIN((VLOOKUP($D37,SALERYCODE,5,0)),JR37)))))))))/IF(AND($D37=2,'ראשי-פרטים כלליים וריכוז הוצאות'!$D$68&lt;&gt;4),1.2,1)</f>
        <v>0</v>
      </c>
      <c r="JU37" s="263"/>
      <c r="JV37" s="264"/>
      <c r="JW37" s="265"/>
      <c r="JX37" s="266"/>
      <c r="JY37" s="267">
        <f t="shared" si="87"/>
        <v>0</v>
      </c>
      <c r="JZ37" s="260">
        <f>+(IF(OR($B37=0,$C37=0,$D37=0,$DC$2&gt;$OE$1),0,IF(OR(JU37=0,JW37=0,JX37=0),0,MIN((VLOOKUP($D37,SALERYCODE,3,0))*(IF($D37=6,JX37,JW37))*((MIN((VLOOKUP($D37,SALERYCODE,5,0)),(IF($D37=6,JW37,JX37))))),MIN((VLOOKUP($D37,SALERYCODE,3,0)),(JU37+JV37))*(IF($D37=6,JX37,((MIN((VLOOKUP($D37,SALERYCODE,5,0)),JX37)))))))))/IF(AND($D37=2,'ראשי-פרטים כלליים וריכוז הוצאות'!$D$68&lt;&gt;4),1.2,1)</f>
        <v>0</v>
      </c>
      <c r="KA37" s="263"/>
      <c r="KB37" s="264"/>
      <c r="KC37" s="265"/>
      <c r="KD37" s="266"/>
      <c r="KE37" s="267">
        <f t="shared" si="88"/>
        <v>0</v>
      </c>
      <c r="KF37" s="260">
        <f>+(IF(OR($B37=0,$C37=0,$D37=0,$DC$2&gt;$OE$1),0,IF(OR(KA37=0,KC37=0,KD37=0),0,MIN((VLOOKUP($D37,SALERYCODE,3,0))*(IF($D37=6,KD37,KC37))*((MIN((VLOOKUP($D37,SALERYCODE,5,0)),(IF($D37=6,KC37,KD37))))),MIN((VLOOKUP($D37,SALERYCODE,3,0)),(KA37+KB37))*(IF($D37=6,KD37,((MIN((VLOOKUP($D37,SALERYCODE,5,0)),KD37)))))))))/IF(AND($D37=2,'ראשי-פרטים כלליים וריכוז הוצאות'!$D$68&lt;&gt;4),1.2,1)</f>
        <v>0</v>
      </c>
      <c r="KG37" s="263"/>
      <c r="KH37" s="264"/>
      <c r="KI37" s="265"/>
      <c r="KJ37" s="266"/>
      <c r="KK37" s="267">
        <f t="shared" si="89"/>
        <v>0</v>
      </c>
      <c r="KL37" s="260">
        <f>+(IF(OR($B37=0,$C37=0,$D37=0,$DC$2&gt;$OE$1),0,IF(OR(KG37=0,KI37=0,KJ37=0),0,MIN((VLOOKUP($D37,SALERYCODE,3,0))*(IF($D37=6,KJ37,KI37))*((MIN((VLOOKUP($D37,SALERYCODE,5,0)),(IF($D37=6,KI37,KJ37))))),MIN((VLOOKUP($D37,SALERYCODE,3,0)),(KG37+KH37))*(IF($D37=6,KJ37,((MIN((VLOOKUP($D37,SALERYCODE,5,0)),KJ37)))))))))/IF(AND($D37=2,'ראשי-פרטים כלליים וריכוז הוצאות'!$D$68&lt;&gt;4),1.2,1)</f>
        <v>0</v>
      </c>
      <c r="KM37" s="263"/>
      <c r="KN37" s="264"/>
      <c r="KO37" s="265"/>
      <c r="KP37" s="266"/>
      <c r="KQ37" s="267">
        <f t="shared" si="90"/>
        <v>0</v>
      </c>
      <c r="KR37" s="260">
        <f>+(IF(OR($B37=0,$C37=0,$D37=0,$DC$2&gt;$OE$1),0,IF(OR(KM37=0,KO37=0,KP37=0),0,MIN((VLOOKUP($D37,SALERYCODE,3,0))*(IF($D37=6,KP37,KO37))*((MIN((VLOOKUP($D37,SALERYCODE,5,0)),(IF($D37=6,KO37,KP37))))),MIN((VLOOKUP($D37,SALERYCODE,3,0)),(KM37+KN37))*(IF($D37=6,KP37,((MIN((VLOOKUP($D37,SALERYCODE,5,0)),KP37)))))))))/IF(AND($D37=2,'ראשי-פרטים כלליים וריכוז הוצאות'!$D$68&lt;&gt;4),1.2,1)</f>
        <v>0</v>
      </c>
      <c r="KS37" s="263"/>
      <c r="KT37" s="264"/>
      <c r="KU37" s="265"/>
      <c r="KV37" s="266"/>
      <c r="KW37" s="267">
        <f t="shared" si="91"/>
        <v>0</v>
      </c>
      <c r="KX37" s="260">
        <f>+(IF(OR($B37=0,$C37=0,$D37=0,$DC$2&gt;$OE$1),0,IF(OR(KS37=0,KU37=0,KV37=0),0,MIN((VLOOKUP($D37,SALERYCODE,3,0))*(IF($D37=6,KV37,KU37))*((MIN((VLOOKUP($D37,SALERYCODE,5,0)),(IF($D37=6,KU37,KV37))))),MIN((VLOOKUP($D37,SALERYCODE,3,0)),(KS37+KT37))*(IF($D37=6,KV37,((MIN((VLOOKUP($D37,SALERYCODE,5,0)),KV37)))))))))/IF(AND($D37=2,'ראשי-פרטים כלליים וריכוז הוצאות'!$D$68&lt;&gt;4),1.2,1)</f>
        <v>0</v>
      </c>
      <c r="KY37" s="263"/>
      <c r="KZ37" s="264"/>
      <c r="LA37" s="265"/>
      <c r="LB37" s="266"/>
      <c r="LC37" s="267">
        <f t="shared" si="92"/>
        <v>0</v>
      </c>
      <c r="LD37" s="260">
        <f>+(IF(OR($B37=0,$C37=0,$D37=0,$DC$2&gt;$OE$1),0,IF(OR(KY37=0,LA37=0,LB37=0),0,MIN((VLOOKUP($D37,SALERYCODE,3,0))*(IF($D37=6,LB37,LA37))*((MIN((VLOOKUP($D37,SALERYCODE,5,0)),(IF($D37=6,LA37,LB37))))),MIN((VLOOKUP($D37,SALERYCODE,3,0)),(KY37+KZ37))*(IF($D37=6,LB37,((MIN((VLOOKUP($D37,SALERYCODE,5,0)),LB37)))))))))/IF(AND($D37=2,'ראשי-פרטים כלליים וריכוז הוצאות'!$D$68&lt;&gt;4),1.2,1)</f>
        <v>0</v>
      </c>
      <c r="LE37" s="263"/>
      <c r="LF37" s="264"/>
      <c r="LG37" s="265"/>
      <c r="LH37" s="266"/>
      <c r="LI37" s="267">
        <f t="shared" si="93"/>
        <v>0</v>
      </c>
      <c r="LJ37" s="260">
        <f>+(IF(OR($B37=0,$C37=0,$D37=0,$DC$2&gt;$OE$1),0,IF(OR(LE37=0,LG37=0,LH37=0),0,MIN((VLOOKUP($D37,SALERYCODE,3,0))*(IF($D37=6,LH37,LG37))*((MIN((VLOOKUP($D37,SALERYCODE,5,0)),(IF($D37=6,LG37,LH37))))),MIN((VLOOKUP($D37,SALERYCODE,3,0)),(LE37+LF37))*(IF($D37=6,LH37,((MIN((VLOOKUP($D37,SALERYCODE,5,0)),LH37)))))))))/IF(AND($D37=2,'ראשי-פרטים כלליים וריכוז הוצאות'!$D$68&lt;&gt;4),1.2,1)</f>
        <v>0</v>
      </c>
      <c r="LK37" s="263"/>
      <c r="LL37" s="264"/>
      <c r="LM37" s="265"/>
      <c r="LN37" s="266"/>
      <c r="LO37" s="267">
        <f t="shared" si="94"/>
        <v>0</v>
      </c>
      <c r="LP37" s="260">
        <f>+(IF(OR($B37=0,$C37=0,$D37=0,$DC$2&gt;$OE$1),0,IF(OR(LK37=0,LM37=0,LN37=0),0,MIN((VLOOKUP($D37,SALERYCODE,3,0))*(IF($D37=6,LN37,LM37))*((MIN((VLOOKUP($D37,SALERYCODE,5,0)),(IF($D37=6,LM37,LN37))))),MIN((VLOOKUP($D37,SALERYCODE,3,0)),(LK37+LL37))*(IF($D37=6,LN37,((MIN((VLOOKUP($D37,SALERYCODE,5,0)),LN37)))))))))/IF(AND($D37=2,'ראשי-פרטים כלליים וריכוז הוצאות'!$D$68&lt;&gt;4),1.2,1)</f>
        <v>0</v>
      </c>
      <c r="LQ37" s="263"/>
      <c r="LR37" s="264"/>
      <c r="LS37" s="265"/>
      <c r="LT37" s="266"/>
      <c r="LU37" s="267">
        <f t="shared" si="95"/>
        <v>0</v>
      </c>
      <c r="LV37" s="260">
        <f>+(IF(OR($B37=0,$C37=0,$D37=0,$DC$2&gt;$OE$1),0,IF(OR(LQ37=0,LS37=0,LT37=0),0,MIN((VLOOKUP($D37,SALERYCODE,3,0))*(IF($D37=6,LT37,LS37))*((MIN((VLOOKUP($D37,SALERYCODE,5,0)),(IF($D37=6,LS37,LT37))))),MIN((VLOOKUP($D37,SALERYCODE,3,0)),(LQ37+LR37))*(IF($D37=6,LT37,((MIN((VLOOKUP($D37,SALERYCODE,5,0)),LT37)))))))))/IF(AND($D37=2,'ראשי-פרטים כלליים וריכוז הוצאות'!$D$68&lt;&gt;4),1.2,1)</f>
        <v>0</v>
      </c>
      <c r="LW37" s="263"/>
      <c r="LX37" s="264"/>
      <c r="LY37" s="265"/>
      <c r="LZ37" s="266"/>
      <c r="MA37" s="267">
        <f t="shared" si="96"/>
        <v>0</v>
      </c>
      <c r="MB37" s="260">
        <f>+(IF(OR($B37=0,$C37=0,$D37=0,$DC$2&gt;$OE$1),0,IF(OR(LW37=0,LY37=0,LZ37=0),0,MIN((VLOOKUP($D37,SALERYCODE,3,0))*(IF($D37=6,LZ37,LY37))*((MIN((VLOOKUP($D37,SALERYCODE,5,0)),(IF($D37=6,LY37,LZ37))))),MIN((VLOOKUP($D37,SALERYCODE,3,0)),(LW37+LX37))*(IF($D37=6,LZ37,((MIN((VLOOKUP($D37,SALERYCODE,5,0)),LZ37)))))))))/IF(AND($D37=2,'ראשי-פרטים כלליים וריכוז הוצאות'!$D$68&lt;&gt;4),1.2,1)</f>
        <v>0</v>
      </c>
      <c r="MC37" s="263"/>
      <c r="MD37" s="264"/>
      <c r="ME37" s="265"/>
      <c r="MF37" s="266"/>
      <c r="MG37" s="267">
        <f t="shared" si="97"/>
        <v>0</v>
      </c>
      <c r="MH37" s="260">
        <f>+(IF(OR($B37=0,$C37=0,$D37=0,$DC$2&gt;$OE$1),0,IF(OR(MC37=0,ME37=0,MF37=0),0,MIN((VLOOKUP($D37,SALERYCODE,3,0))*(IF($D37=6,MF37,ME37))*((MIN((VLOOKUP($D37,SALERYCODE,5,0)),(IF($D37=6,ME37,MF37))))),MIN((VLOOKUP($D37,SALERYCODE,3,0)),(MC37+MD37))*(IF($D37=6,MF37,((MIN((VLOOKUP($D37,SALERYCODE,5,0)),MF37)))))))))/IF(AND($D37=2,'ראשי-פרטים כלליים וריכוז הוצאות'!$D$68&lt;&gt;4),1.2,1)</f>
        <v>0</v>
      </c>
      <c r="MI37" s="263"/>
      <c r="MJ37" s="264"/>
      <c r="MK37" s="265"/>
      <c r="ML37" s="266"/>
      <c r="MM37" s="267">
        <f t="shared" si="98"/>
        <v>0</v>
      </c>
      <c r="MN37" s="260">
        <f>+(IF(OR($B37=0,$C37=0,$D37=0,$DC$2&gt;$OE$1),0,IF(OR(MI37=0,MK37=0,ML37=0),0,MIN((VLOOKUP($D37,SALERYCODE,3,0))*(IF($D37=6,ML37,MK37))*((MIN((VLOOKUP($D37,SALERYCODE,5,0)),(IF($D37=6,MK37,ML37))))),MIN((VLOOKUP($D37,SALERYCODE,3,0)),(MI37+MJ37))*(IF($D37=6,ML37,((MIN((VLOOKUP($D37,SALERYCODE,5,0)),ML37)))))))))/IF(AND($D37=2,'ראשי-פרטים כלליים וריכוז הוצאות'!$D$68&lt;&gt;4),1.2,1)</f>
        <v>0</v>
      </c>
      <c r="MO37" s="263"/>
      <c r="MP37" s="264"/>
      <c r="MQ37" s="265"/>
      <c r="MR37" s="266"/>
      <c r="MS37" s="267">
        <f t="shared" si="99"/>
        <v>0</v>
      </c>
      <c r="MT37" s="260">
        <f>+(IF(OR($B37=0,$C37=0,$D37=0,$DC$2&gt;$OE$1),0,IF(OR(MO37=0,MQ37=0,MR37=0),0,MIN((VLOOKUP($D37,SALERYCODE,3,0))*(IF($D37=6,MR37,MQ37))*((MIN((VLOOKUP($D37,SALERYCODE,5,0)),(IF($D37=6,MQ37,MR37))))),MIN((VLOOKUP($D37,SALERYCODE,3,0)),(MO37+MP37))*(IF($D37=6,MR37,((MIN((VLOOKUP($D37,SALERYCODE,5,0)),MR37)))))))))/IF(AND($D37=2,'ראשי-פרטים כלליים וריכוז הוצאות'!$D$68&lt;&gt;4),1.2,1)</f>
        <v>0</v>
      </c>
      <c r="MU37" s="263"/>
      <c r="MV37" s="264"/>
      <c r="MW37" s="265"/>
      <c r="MX37" s="266"/>
      <c r="MY37" s="267">
        <f t="shared" si="100"/>
        <v>0</v>
      </c>
      <c r="MZ37" s="260">
        <f>+(IF(OR($B37=0,$C37=0,$D37=0,$DC$2&gt;$OE$1),0,IF(OR(MU37=0,MW37=0,MX37=0),0,MIN((VLOOKUP($D37,SALERYCODE,3,0))*(IF($D37=6,MX37,MW37))*((MIN((VLOOKUP($D37,SALERYCODE,5,0)),(IF($D37=6,MW37,MX37))))),MIN((VLOOKUP($D37,SALERYCODE,3,0)),(MU37+MV37))*(IF($D37=6,MX37,((MIN((VLOOKUP($D37,SALERYCODE,5,0)),MX37)))))))))/IF(AND($D37=2,'ראשי-פרטים כלליים וריכוז הוצאות'!$D$68&lt;&gt;4),1.2,1)</f>
        <v>0</v>
      </c>
      <c r="NA37" s="263"/>
      <c r="NB37" s="264"/>
      <c r="NC37" s="265"/>
      <c r="ND37" s="266"/>
      <c r="NE37" s="267">
        <f t="shared" si="101"/>
        <v>0</v>
      </c>
      <c r="NF37" s="260">
        <f>+(IF(OR($B37=0,$C37=0,$D37=0,$DC$2&gt;$OE$1),0,IF(OR(NA37=0,NC37=0,ND37=0),0,MIN((VLOOKUP($D37,SALERYCODE,3,0))*(IF($D37=6,ND37,NC37))*((MIN((VLOOKUP($D37,SALERYCODE,5,0)),(IF($D37=6,NC37,ND37))))),MIN((VLOOKUP($D37,SALERYCODE,3,0)),(NA37+NB37))*(IF($D37=6,ND37,((MIN((VLOOKUP($D37,SALERYCODE,5,0)),ND37)))))))))/IF(AND($D37=2,'ראשי-פרטים כלליים וריכוז הוצאות'!$D$68&lt;&gt;4),1.2,1)</f>
        <v>0</v>
      </c>
      <c r="NG37" s="263"/>
      <c r="NH37" s="264"/>
      <c r="NI37" s="265"/>
      <c r="NJ37" s="266"/>
      <c r="NK37" s="267">
        <f t="shared" si="102"/>
        <v>0</v>
      </c>
      <c r="NL37" s="260">
        <f>+(IF(OR($B37=0,$C37=0,$D37=0,$DC$2&gt;$OE$1),0,IF(OR(NG37=0,NI37=0,NJ37=0),0,MIN((VLOOKUP($D37,SALERYCODE,3,0))*(IF($D37=6,NJ37,NI37))*((MIN((VLOOKUP($D37,SALERYCODE,5,0)),(IF($D37=6,NI37,NJ37))))),MIN((VLOOKUP($D37,SALERYCODE,3,0)),(NG37+NH37))*(IF($D37=6,NJ37,((MIN((VLOOKUP($D37,SALERYCODE,5,0)),NJ37)))))))))/IF(AND($D37=2,'ראשי-פרטים כלליים וריכוז הוצאות'!$D$68&lt;&gt;4),1.2,1)</f>
        <v>0</v>
      </c>
      <c r="NM37" s="263"/>
      <c r="NN37" s="264"/>
      <c r="NO37" s="265"/>
      <c r="NP37" s="266"/>
      <c r="NQ37" s="267">
        <f t="shared" si="103"/>
        <v>0</v>
      </c>
      <c r="NR37" s="260">
        <f>+(IF(OR($B37=0,$C37=0,$D37=0,$DC$2&gt;$OE$1),0,IF(OR(NM37=0,NO37=0,NP37=0),0,MIN((VLOOKUP($D37,SALERYCODE,3,0))*(IF($D37=6,NP37,NO37))*((MIN((VLOOKUP($D37,SALERYCODE,5,0)),(IF($D37=6,NO37,NP37))))),MIN((VLOOKUP($D37,SALERYCODE,3,0)),(NM37+NN37))*(IF($D37=6,NP37,((MIN((VLOOKUP($D37,SALERYCODE,5,0)),NP37)))))))))/IF(AND($D37=2,'ראשי-פרטים כלליים וריכוז הוצאות'!$D$68&lt;&gt;4),1.2,1)</f>
        <v>0</v>
      </c>
      <c r="NS37" s="263"/>
      <c r="NT37" s="264"/>
      <c r="NU37" s="265"/>
      <c r="NV37" s="266"/>
      <c r="NW37" s="267">
        <f t="shared" si="104"/>
        <v>0</v>
      </c>
      <c r="NX37" s="260">
        <f>+(IF(OR($B37=0,$C37=0,$D37=0,$DC$2&gt;$OE$1),0,IF(OR(NS37=0,NU37=0,NV37=0),0,MIN((VLOOKUP($D37,SALERYCODE,3,0))*(IF($D37=6,NV37,NU37))*((MIN((VLOOKUP($D37,SALERYCODE,5,0)),(IF($D37=6,NU37,NV37))))),MIN((VLOOKUP($D37,SALERYCODE,3,0)),(NS37+NT37))*(IF($D37=6,NV37,((MIN((VLOOKUP($D37,SALERYCODE,5,0)),NV37)))))))))/IF(AND($D37=2,'ראשי-פרטים כלליים וריכוז הוצאות'!$D$68&lt;&gt;4),1.2,1)</f>
        <v>0</v>
      </c>
      <c r="NY37" s="263"/>
      <c r="NZ37" s="264"/>
      <c r="OA37" s="265"/>
      <c r="OB37" s="266"/>
      <c r="OC37" s="267">
        <f t="shared" si="105"/>
        <v>0</v>
      </c>
      <c r="OD37" s="260">
        <f>+(IF(OR($B37=0,$C37=0,$D37=0,$DC$2&gt;$OE$1),0,IF(OR(NY37=0,OA37=0,OB37=0),0,MIN((VLOOKUP($D37,SALERYCODE,3,0))*(IF($D37=6,OB37,OA37))*((MIN((VLOOKUP($D37,SALERYCODE,5,0)),(IF($D37=6,OA37,OB37))))),MIN((VLOOKUP($D37,SALERYCODE,3,0)),(NY37+NZ37))*(IF($D37=6,OB37,((MIN((VLOOKUP($D37,SALERYCODE,5,0)),OB37)))))))))/IF(AND($D37=2,'ראשי-פרטים כלליים וריכוז הוצאות'!$D$68&lt;&gt;4),1.2,1)</f>
        <v>0</v>
      </c>
      <c r="OE37" s="275">
        <f t="shared" si="111"/>
        <v>0</v>
      </c>
      <c r="OF37" s="283">
        <f t="shared" si="112"/>
        <v>9.9999999999999995E-7</v>
      </c>
      <c r="OG37" s="276">
        <f t="shared" si="113"/>
        <v>0</v>
      </c>
      <c r="OH37" s="275">
        <f t="shared" si="114"/>
        <v>0</v>
      </c>
      <c r="OI37" s="275">
        <v>0</v>
      </c>
      <c r="OJ37" s="258">
        <f t="shared" si="115"/>
        <v>0</v>
      </c>
      <c r="OK37" s="284"/>
      <c r="OL37" s="116">
        <f>MIN(OJ37+OK37*OF37*OE37/$OL$1/IF(AND($D37=2,'ראשי-פרטים כלליים וריכוז הוצאות'!$D$68&lt;&gt;4),1.2,1),IF($D37&gt;0,VLOOKUP($D37,SALERYCODE,3,0)*12*OG37,0))</f>
        <v>0</v>
      </c>
      <c r="OM37" s="95">
        <f t="shared" si="106"/>
        <v>0</v>
      </c>
      <c r="ON37" s="11">
        <f t="shared" si="107"/>
        <v>0</v>
      </c>
      <c r="OO37" s="11">
        <f t="shared" si="108"/>
        <v>0</v>
      </c>
      <c r="OP37" s="22">
        <f t="shared" si="109"/>
        <v>0</v>
      </c>
      <c r="OQ37" s="11">
        <f t="shared" si="110"/>
        <v>0</v>
      </c>
      <c r="OR37" s="11">
        <f t="shared" si="116"/>
        <v>0</v>
      </c>
      <c r="OS37" s="35"/>
      <c r="OT37" s="35"/>
      <c r="OU37" s="43"/>
    </row>
    <row r="38" spans="1:411" ht="24" customHeight="1" x14ac:dyDescent="0.2">
      <c r="A38" s="282">
        <v>35</v>
      </c>
      <c r="B38" s="269"/>
      <c r="C38" s="270"/>
      <c r="D38" s="271"/>
      <c r="E38" s="263"/>
      <c r="F38" s="264"/>
      <c r="G38" s="265"/>
      <c r="H38" s="266"/>
      <c r="I38" s="267">
        <f t="shared" si="41"/>
        <v>0</v>
      </c>
      <c r="J38" s="260">
        <f>(IF(OR($B38=0,$C38=0,$D38=0,$E$2&gt;$OE$1),0,IF(OR($E38=0,$G38=0,$H38=0),0,MIN((VLOOKUP($D38,SALERYCODE,3,0))*(IF($D38=6,$H38,$G38))*((MIN((VLOOKUP($D38,SALERYCODE,5,0)),(IF($D38=6,$G38,$H38))))),MIN((VLOOKUP($D38,SALERYCODE,3,0)),($E38+$F38))*(IF($D38=6,$H38,((MIN((VLOOKUP($D38,SALERYCODE,5,0)),$H38)))))))))/IF(AND($D38=2,'ראשי-פרטים כלליים וריכוז הוצאות'!$D$68&lt;&gt;4),1.2,1)</f>
        <v>0</v>
      </c>
      <c r="K38" s="263"/>
      <c r="L38" s="264"/>
      <c r="M38" s="265"/>
      <c r="N38" s="266"/>
      <c r="O38" s="267">
        <f t="shared" si="42"/>
        <v>0</v>
      </c>
      <c r="P38" s="260">
        <f>+(IF(OR($B38=0,$C38=0,$D38=0,$K$2&gt;$OE$1),0,IF(OR($K38=0,$M38=0,$N38=0),0,MIN((VLOOKUP($D38,SALERYCODE,3,0))*(IF($D38=6,$N38,$M38))*((MIN((VLOOKUP($D38,SALERYCODE,5,0)),(IF($D38=6,$M38,$N38))))),MIN((VLOOKUP($D38,SALERYCODE,3,0)),($K38+$L38))*(IF($D38=6,$N38,((MIN((VLOOKUP($D38,SALERYCODE,5,0)),$N38)))))))))/IF(AND($D38=2,'ראשי-פרטים כלליים וריכוז הוצאות'!$D$68&lt;&gt;4),1.2,1)</f>
        <v>0</v>
      </c>
      <c r="Q38" s="263"/>
      <c r="R38" s="264"/>
      <c r="S38" s="265"/>
      <c r="T38" s="266"/>
      <c r="U38" s="267">
        <f t="shared" si="43"/>
        <v>0</v>
      </c>
      <c r="V38" s="260">
        <f>+(IF(OR($B38=0,$C38=0,$D38=0,$Q$2&gt;$OE$1),0,IF(OR(Q38=0,S38=0,T38=0),0,MIN((VLOOKUP($D38,SALERYCODE,3,0))*(IF($D38=6,T38,S38))*((MIN((VLOOKUP($D38,SALERYCODE,5,0)),(IF($D38=6,S38,T38))))),MIN((VLOOKUP($D38,SALERYCODE,3,0)),(Q38+R38))*(IF($D38=6,T38,((MIN((VLOOKUP($D38,SALERYCODE,5,0)),T38)))))))))/IF(AND($D38=2,'ראשי-פרטים כלליים וריכוז הוצאות'!$D$68&lt;&gt;4),1.2,1)</f>
        <v>0</v>
      </c>
      <c r="W38" s="263"/>
      <c r="X38" s="264"/>
      <c r="Y38" s="265"/>
      <c r="Z38" s="266"/>
      <c r="AA38" s="267">
        <f t="shared" si="44"/>
        <v>0</v>
      </c>
      <c r="AB38" s="260">
        <f>+(IF(OR($B38=0,$C38=0,$D38=0,$W$2&gt;$OE$1),0,IF(OR(W38=0,Y38=0,Z38=0),0,MIN((VLOOKUP($D38,SALERYCODE,3,0))*(IF($D38=6,Z38,Y38))*((MIN((VLOOKUP($D38,SALERYCODE,5,0)),(IF($D38=6,Y38,Z38))))),MIN((VLOOKUP($D38,SALERYCODE,3,0)),(W38+X38))*(IF($D38=6,Z38,((MIN((VLOOKUP($D38,SALERYCODE,5,0)),Z38)))))))))/IF(AND($D38=2,'ראשי-פרטים כלליים וריכוז הוצאות'!$D$68&lt;&gt;4),1.2,1)</f>
        <v>0</v>
      </c>
      <c r="AC38" s="263"/>
      <c r="AD38" s="264"/>
      <c r="AE38" s="265"/>
      <c r="AF38" s="266"/>
      <c r="AG38" s="267">
        <f t="shared" si="45"/>
        <v>0</v>
      </c>
      <c r="AH38" s="260">
        <f>+(IF(OR($B38=0,$C38=0,$D38=0,$AC$2&gt;$OE$1),0,IF(OR(AC38=0,AE38=0,AF38=0),0,MIN((VLOOKUP($D38,SALERYCODE,3,0))*(IF($D38=6,AF38,AE38))*((MIN((VLOOKUP($D38,SALERYCODE,5,0)),(IF($D38=6,AE38,AF38))))),MIN((VLOOKUP($D38,SALERYCODE,3,0)),(AC38+AD38))*(IF($D38=6,AF38,((MIN((VLOOKUP($D38,SALERYCODE,5,0)),AF38)))))))))/IF(AND($D38=2,'ראשי-פרטים כלליים וריכוז הוצאות'!$D$68&lt;&gt;4),1.2,1)</f>
        <v>0</v>
      </c>
      <c r="AI38" s="263"/>
      <c r="AJ38" s="264"/>
      <c r="AK38" s="265"/>
      <c r="AL38" s="266"/>
      <c r="AM38" s="267">
        <f t="shared" si="46"/>
        <v>0</v>
      </c>
      <c r="AN38" s="260">
        <f>+(IF(OR($B38=0,$C38=0,$D38=0,$AI$2&gt;$OE$1),0,IF(OR(AI38=0,AK38=0,AL38=0),0,MIN((VLOOKUP($D38,SALERYCODE,3,0))*(IF($D38=6,AL38,AK38))*((MIN((VLOOKUP($D38,SALERYCODE,5,0)),(IF($D38=6,AK38,AL38))))),MIN((VLOOKUP($D38,SALERYCODE,3,0)),(AI38+AJ38))*(IF($D38=6,AL38,((MIN((VLOOKUP($D38,SALERYCODE,5,0)),AL38)))))))))/IF(AND($D38=2,'ראשי-פרטים כלליים וריכוז הוצאות'!$D$68&lt;&gt;4),1.2,1)</f>
        <v>0</v>
      </c>
      <c r="AO38" s="263"/>
      <c r="AP38" s="264"/>
      <c r="AQ38" s="265"/>
      <c r="AR38" s="266"/>
      <c r="AS38" s="267">
        <f t="shared" si="47"/>
        <v>0</v>
      </c>
      <c r="AT38" s="260">
        <f>+(IF(OR($B38=0,$C38=0,$D38=0,$AO$2&gt;$OE$1),0,IF(OR(AO38=0,AQ38=0,AR38=0),0,MIN((VLOOKUP($D38,SALERYCODE,3,0))*(IF($D38=6,AR38,AQ38))*((MIN((VLOOKUP($D38,SALERYCODE,5,0)),(IF($D38=6,AQ38,AR38))))),MIN((VLOOKUP($D38,SALERYCODE,3,0)),(AO38+AP38))*(IF($D38=6,AR38,((MIN((VLOOKUP($D38,SALERYCODE,5,0)),AR38)))))))))/IF(AND($D38=2,'ראשי-פרטים כלליים וריכוז הוצאות'!$D$68&lt;&gt;4),1.2,1)</f>
        <v>0</v>
      </c>
      <c r="AU38" s="263"/>
      <c r="AV38" s="264"/>
      <c r="AW38" s="265"/>
      <c r="AX38" s="266"/>
      <c r="AY38" s="267">
        <f t="shared" si="48"/>
        <v>0</v>
      </c>
      <c r="AZ38" s="260">
        <f>+(IF(OR($B38=0,$C38=0,$D38=0,$AU$2&gt;$OE$1),0,IF(OR(AU38=0,AW38=0,AX38=0),0,MIN((VLOOKUP($D38,SALERYCODE,3,0))*(IF($D38=6,AX38,AW38))*((MIN((VLOOKUP($D38,SALERYCODE,5,0)),(IF($D38=6,AW38,AX38))))),MIN((VLOOKUP($D38,SALERYCODE,3,0)),(AU38+AV38))*(IF($D38=6,AX38,((MIN((VLOOKUP($D38,SALERYCODE,5,0)),AX38)))))))))/IF(AND($D38=2,'ראשי-פרטים כלליים וריכוז הוצאות'!$D$68&lt;&gt;4),1.2,1)</f>
        <v>0</v>
      </c>
      <c r="BA38" s="263"/>
      <c r="BB38" s="264"/>
      <c r="BC38" s="265"/>
      <c r="BD38" s="266"/>
      <c r="BE38" s="267">
        <f t="shared" si="49"/>
        <v>0</v>
      </c>
      <c r="BF38" s="260">
        <f>+(IF(OR($B38=0,$C38=0,$D38=0,$BA$2&gt;$OE$1),0,IF(OR(BA38=0,BC38=0,BD38=0),0,MIN((VLOOKUP($D38,SALERYCODE,3,0))*(IF($D38=6,BD38,BC38))*((MIN((VLOOKUP($D38,SALERYCODE,5,0)),(IF($D38=6,BC38,BD38))))),MIN((VLOOKUP($D38,SALERYCODE,3,0)),(BA38+BB38))*(IF($D38=6,BD38,((MIN((VLOOKUP($D38,SALERYCODE,5,0)),BD38)))))))))/IF(AND($D38=2,'ראשי-פרטים כלליים וריכוז הוצאות'!$D$68&lt;&gt;4),1.2,1)</f>
        <v>0</v>
      </c>
      <c r="BG38" s="263"/>
      <c r="BH38" s="264"/>
      <c r="BI38" s="265"/>
      <c r="BJ38" s="266"/>
      <c r="BK38" s="267">
        <f t="shared" si="50"/>
        <v>0</v>
      </c>
      <c r="BL38" s="260">
        <f>+(IF(OR($B38=0,$C38=0,$D38=0,$BG$2&gt;$OE$1),0,IF(OR(BG38=0,BI38=0,BJ38=0),0,MIN((VLOOKUP($D38,SALERYCODE,3,0))*(IF($D38=6,BJ38,BI38))*((MIN((VLOOKUP($D38,SALERYCODE,5,0)),(IF($D38=6,BI38,BJ38))))),MIN((VLOOKUP($D38,SALERYCODE,3,0)),(BG38+BH38))*(IF($D38=6,BJ38,((MIN((VLOOKUP($D38,SALERYCODE,5,0)),BJ38)))))))))/IF(AND($D38=2,'ראשי-פרטים כלליים וריכוז הוצאות'!$D$68&lt;&gt;4),1.2,1)</f>
        <v>0</v>
      </c>
      <c r="BM38" s="263"/>
      <c r="BN38" s="264"/>
      <c r="BO38" s="265"/>
      <c r="BP38" s="266"/>
      <c r="BQ38" s="267">
        <f t="shared" si="51"/>
        <v>0</v>
      </c>
      <c r="BR38" s="260">
        <f>+(IF(OR($B38=0,$C38=0,$D38=0,$BM$2&gt;$OE$1),0,IF(OR(BM38=0,BO38=0,BP38=0),0,MIN((VLOOKUP($D38,SALERYCODE,3,0))*(IF($D38=6,BP38,BO38))*((MIN((VLOOKUP($D38,SALERYCODE,5,0)),(IF($D38=6,BO38,BP38))))),MIN((VLOOKUP($D38,SALERYCODE,3,0)),(BM38+BN38))*(IF($D38=6,BP38,((MIN((VLOOKUP($D38,SALERYCODE,5,0)),BP38)))))))))/IF(AND($D38=2,'ראשי-פרטים כלליים וריכוז הוצאות'!$D$68&lt;&gt;4),1.2,1)</f>
        <v>0</v>
      </c>
      <c r="BS38" s="263"/>
      <c r="BT38" s="264"/>
      <c r="BU38" s="265"/>
      <c r="BV38" s="266"/>
      <c r="BW38" s="267">
        <f t="shared" si="52"/>
        <v>0</v>
      </c>
      <c r="BX38" s="260">
        <f>+(IF(OR($B38=0,$C38=0,$D38=0,$BS$2&gt;$OE$1),0,IF(OR(BS38=0,BU38=0,BV38=0),0,MIN((VLOOKUP($D38,SALERYCODE,3,0))*(IF($D38=6,BV38,BU38))*((MIN((VLOOKUP($D38,SALERYCODE,5,0)),(IF($D38=6,BU38,BV38))))),MIN((VLOOKUP($D38,SALERYCODE,3,0)),(BS38+BT38))*(IF($D38=6,BV38,((MIN((VLOOKUP($D38,SALERYCODE,5,0)),BV38)))))))))/IF(AND($D38=2,'ראשי-פרטים כלליים וריכוז הוצאות'!$D$68&lt;&gt;4),1.2,1)</f>
        <v>0</v>
      </c>
      <c r="BY38" s="263"/>
      <c r="BZ38" s="264"/>
      <c r="CA38" s="265"/>
      <c r="CB38" s="266"/>
      <c r="CC38" s="267">
        <f t="shared" si="53"/>
        <v>0</v>
      </c>
      <c r="CD38" s="260">
        <f>+(IF(OR($B38=0,$C38=0,$D38=0,$BY$2&gt;$OE$1),0,IF(OR(BY38=0,CA38=0,CB38=0),0,MIN((VLOOKUP($D38,SALERYCODE,3,0))*(IF($D38=6,CB38,CA38))*((MIN((VLOOKUP($D38,SALERYCODE,5,0)),(IF($D38=6,CA38,CB38))))),MIN((VLOOKUP($D38,SALERYCODE,3,0)),(BY38+BZ38))*(IF($D38=6,CB38,((MIN((VLOOKUP($D38,SALERYCODE,5,0)),CB38)))))))))/IF(AND($D38=2,'ראשי-פרטים כלליים וריכוז הוצאות'!$D$68&lt;&gt;4),1.2,1)</f>
        <v>0</v>
      </c>
      <c r="CE38" s="263"/>
      <c r="CF38" s="264"/>
      <c r="CG38" s="265"/>
      <c r="CH38" s="266"/>
      <c r="CI38" s="267">
        <f t="shared" si="54"/>
        <v>0</v>
      </c>
      <c r="CJ38" s="260">
        <f>+(IF(OR($B38=0,$C38=0,$D38=0,$CE$2&gt;$OE$1),0,IF(OR(CE38=0,CG38=0,CH38=0),0,MIN((VLOOKUP($D38,SALERYCODE,3,0))*(IF($D38=6,CH38,CG38))*((MIN((VLOOKUP($D38,SALERYCODE,5,0)),(IF($D38=6,CG38,CH38))))),MIN((VLOOKUP($D38,SALERYCODE,3,0)),(CE38+CF38))*(IF($D38=6,CH38,((MIN((VLOOKUP($D38,SALERYCODE,5,0)),CH38)))))))))/IF(AND($D38=2,'ראשי-פרטים כלליים וריכוז הוצאות'!$D$68&lt;&gt;4),1.2,1)</f>
        <v>0</v>
      </c>
      <c r="CK38" s="263"/>
      <c r="CL38" s="264"/>
      <c r="CM38" s="265"/>
      <c r="CN38" s="266"/>
      <c r="CO38" s="267">
        <f t="shared" si="55"/>
        <v>0</v>
      </c>
      <c r="CP38" s="260">
        <f>+(IF(OR($B38=0,$C38=0,$D38=0,$CK$2&gt;$OE$1),0,IF(OR(CK38=0,CM38=0,CN38=0),0,MIN((VLOOKUP($D38,SALERYCODE,3,0))*(IF($D38=6,CN38,CM38))*((MIN((VLOOKUP($D38,SALERYCODE,5,0)),(IF($D38=6,CM38,CN38))))),MIN((VLOOKUP($D38,SALERYCODE,3,0)),(CK38+CL38))*(IF($D38=6,CN38,((MIN((VLOOKUP($D38,SALERYCODE,5,0)),CN38)))))))))/IF(AND($D38=2,'ראשי-פרטים כלליים וריכוז הוצאות'!$D$68&lt;&gt;4),1.2,1)</f>
        <v>0</v>
      </c>
      <c r="CQ38" s="263"/>
      <c r="CR38" s="264"/>
      <c r="CS38" s="265"/>
      <c r="CT38" s="266"/>
      <c r="CU38" s="267">
        <f t="shared" si="56"/>
        <v>0</v>
      </c>
      <c r="CV38" s="260">
        <f>+(IF(OR($B38=0,$C38=0,$D38=0,$CQ$2&gt;$OE$1),0,IF(OR(CQ38=0,CS38=0,CT38=0),0,MIN((VLOOKUP($D38,SALERYCODE,3,0))*(IF($D38=6,CT38,CS38))*((MIN((VLOOKUP($D38,SALERYCODE,5,0)),(IF($D38=6,CS38,CT38))))),MIN((VLOOKUP($D38,SALERYCODE,3,0)),(CQ38+CR38))*(IF($D38=6,CT38,((MIN((VLOOKUP($D38,SALERYCODE,5,0)),CT38)))))))))/IF(AND($D38=2,'ראשי-פרטים כלליים וריכוז הוצאות'!$D$68&lt;&gt;4),1.2,1)</f>
        <v>0</v>
      </c>
      <c r="CW38" s="263"/>
      <c r="CX38" s="264"/>
      <c r="CY38" s="265"/>
      <c r="CZ38" s="266"/>
      <c r="DA38" s="267">
        <f t="shared" si="57"/>
        <v>0</v>
      </c>
      <c r="DB38" s="260">
        <f>+(IF(OR($B38=0,$C38=0,$D38=0,$CW$2&gt;$OE$1),0,IF(OR(CW38=0,CY38=0,CZ38=0),0,MIN((VLOOKUP($D38,SALERYCODE,3,0))*(IF($D38=6,CZ38,CY38))*((MIN((VLOOKUP($D38,SALERYCODE,5,0)),(IF($D38=6,CY38,CZ38))))),MIN((VLOOKUP($D38,SALERYCODE,3,0)),(CW38+CX38))*(IF($D38=6,CZ38,((MIN((VLOOKUP($D38,SALERYCODE,5,0)),CZ38)))))))))/IF(AND($D38=2,'ראשי-פרטים כלליים וריכוז הוצאות'!$D$68&lt;&gt;4),1.2,1)</f>
        <v>0</v>
      </c>
      <c r="DC38" s="263"/>
      <c r="DD38" s="264"/>
      <c r="DE38" s="265"/>
      <c r="DF38" s="266"/>
      <c r="DG38" s="267">
        <f t="shared" si="58"/>
        <v>0</v>
      </c>
      <c r="DH38" s="260">
        <f>+(IF(OR($B38=0,$C38=0,$D38=0,$DC$2&gt;$OE$1),0,IF(OR(DC38=0,DE38=0,DF38=0),0,MIN((VLOOKUP($D38,SALERYCODE,3,0))*(IF($D38=6,DF38,DE38))*((MIN((VLOOKUP($D38,SALERYCODE,5,0)),(IF($D38=6,DE38,DF38))))),MIN((VLOOKUP($D38,SALERYCODE,3,0)),(DC38+DD38))*(IF($D38=6,DF38,((MIN((VLOOKUP($D38,SALERYCODE,5,0)),DF38)))))))))/IF(AND($D38=2,'ראשי-פרטים כלליים וריכוז הוצאות'!$D$68&lt;&gt;4),1.2,1)</f>
        <v>0</v>
      </c>
      <c r="DI38" s="263"/>
      <c r="DJ38" s="264"/>
      <c r="DK38" s="265"/>
      <c r="DL38" s="266"/>
      <c r="DM38" s="267">
        <f t="shared" si="59"/>
        <v>0</v>
      </c>
      <c r="DN38" s="260">
        <f>+(IF(OR($B38=0,$C38=0,$D38=0,$DC$2&gt;$OE$1),0,IF(OR(DI38=0,DK38=0,DL38=0),0,MIN((VLOOKUP($D38,SALERYCODE,3,0))*(IF($D38=6,DL38,DK38))*((MIN((VLOOKUP($D38,SALERYCODE,5,0)),(IF($D38=6,DK38,DL38))))),MIN((VLOOKUP($D38,SALERYCODE,3,0)),(DI38+DJ38))*(IF($D38=6,DL38,((MIN((VLOOKUP($D38,SALERYCODE,5,0)),DL38)))))))))/IF(AND($D38=2,'ראשי-פרטים כלליים וריכוז הוצאות'!$D$68&lt;&gt;4),1.2,1)</f>
        <v>0</v>
      </c>
      <c r="DO38" s="263"/>
      <c r="DP38" s="264"/>
      <c r="DQ38" s="265"/>
      <c r="DR38" s="266"/>
      <c r="DS38" s="267">
        <f t="shared" si="60"/>
        <v>0</v>
      </c>
      <c r="DT38" s="260">
        <f>+(IF(OR($B38=0,$C38=0,$D38=0,$DC$2&gt;$OE$1),0,IF(OR(DO38=0,DQ38=0,DR38=0),0,MIN((VLOOKUP($D38,SALERYCODE,3,0))*(IF($D38=6,DR38,DQ38))*((MIN((VLOOKUP($D38,SALERYCODE,5,0)),(IF($D38=6,DQ38,DR38))))),MIN((VLOOKUP($D38,SALERYCODE,3,0)),(DO38+DP38))*(IF($D38=6,DR38,((MIN((VLOOKUP($D38,SALERYCODE,5,0)),DR38)))))))))/IF(AND($D38=2,'ראשי-פרטים כלליים וריכוז הוצאות'!$D$68&lt;&gt;4),1.2,1)</f>
        <v>0</v>
      </c>
      <c r="DU38" s="263"/>
      <c r="DV38" s="264"/>
      <c r="DW38" s="265"/>
      <c r="DX38" s="266"/>
      <c r="DY38" s="267">
        <f t="shared" si="61"/>
        <v>0</v>
      </c>
      <c r="DZ38" s="260">
        <f>+(IF(OR($B38=0,$C38=0,$D38=0,$DC$2&gt;$OE$1),0,IF(OR(DU38=0,DW38=0,DX38=0),0,MIN((VLOOKUP($D38,SALERYCODE,3,0))*(IF($D38=6,DX38,DW38))*((MIN((VLOOKUP($D38,SALERYCODE,5,0)),(IF($D38=6,DW38,DX38))))),MIN((VLOOKUP($D38,SALERYCODE,3,0)),(DU38+DV38))*(IF($D38=6,DX38,((MIN((VLOOKUP($D38,SALERYCODE,5,0)),DX38)))))))))/IF(AND($D38=2,'ראשי-פרטים כלליים וריכוז הוצאות'!$D$68&lt;&gt;4),1.2,1)</f>
        <v>0</v>
      </c>
      <c r="EA38" s="263"/>
      <c r="EB38" s="264"/>
      <c r="EC38" s="265"/>
      <c r="ED38" s="266"/>
      <c r="EE38" s="267">
        <f t="shared" si="62"/>
        <v>0</v>
      </c>
      <c r="EF38" s="260">
        <f>+(IF(OR($B38=0,$C38=0,$D38=0,$DC$2&gt;$OE$1),0,IF(OR(EA38=0,EC38=0,ED38=0),0,MIN((VLOOKUP($D38,SALERYCODE,3,0))*(IF($D38=6,ED38,EC38))*((MIN((VLOOKUP($D38,SALERYCODE,5,0)),(IF($D38=6,EC38,ED38))))),MIN((VLOOKUP($D38,SALERYCODE,3,0)),(EA38+EB38))*(IF($D38=6,ED38,((MIN((VLOOKUP($D38,SALERYCODE,5,0)),ED38)))))))))/IF(AND($D38=2,'ראשי-פרטים כלליים וריכוז הוצאות'!$D$68&lt;&gt;4),1.2,1)</f>
        <v>0</v>
      </c>
      <c r="EG38" s="263"/>
      <c r="EH38" s="264"/>
      <c r="EI38" s="265"/>
      <c r="EJ38" s="266"/>
      <c r="EK38" s="267">
        <f t="shared" si="63"/>
        <v>0</v>
      </c>
      <c r="EL38" s="260">
        <f>+(IF(OR($B38=0,$C38=0,$D38=0,$DC$2&gt;$OE$1),0,IF(OR(EG38=0,EI38=0,EJ38=0),0,MIN((VLOOKUP($D38,SALERYCODE,3,0))*(IF($D38=6,EJ38,EI38))*((MIN((VLOOKUP($D38,SALERYCODE,5,0)),(IF($D38=6,EI38,EJ38))))),MIN((VLOOKUP($D38,SALERYCODE,3,0)),(EG38+EH38))*(IF($D38=6,EJ38,((MIN((VLOOKUP($D38,SALERYCODE,5,0)),EJ38)))))))))/IF(AND($D38=2,'ראשי-פרטים כלליים וריכוז הוצאות'!$D$68&lt;&gt;4),1.2,1)</f>
        <v>0</v>
      </c>
      <c r="EM38" s="263"/>
      <c r="EN38" s="264"/>
      <c r="EO38" s="265"/>
      <c r="EP38" s="266"/>
      <c r="EQ38" s="267">
        <f t="shared" si="64"/>
        <v>0</v>
      </c>
      <c r="ER38" s="260">
        <f>+(IF(OR($B38=0,$C38=0,$D38=0,$DC$2&gt;$OE$1),0,IF(OR(EM38=0,EO38=0,EP38=0),0,MIN((VLOOKUP($D38,SALERYCODE,3,0))*(IF($D38=6,EP38,EO38))*((MIN((VLOOKUP($D38,SALERYCODE,5,0)),(IF($D38=6,EO38,EP38))))),MIN((VLOOKUP($D38,SALERYCODE,3,0)),(EM38+EN38))*(IF($D38=6,EP38,((MIN((VLOOKUP($D38,SALERYCODE,5,0)),EP38)))))))))/IF(AND($D38=2,'ראשי-פרטים כלליים וריכוז הוצאות'!$D$68&lt;&gt;4),1.2,1)</f>
        <v>0</v>
      </c>
      <c r="ES38" s="263"/>
      <c r="ET38" s="264"/>
      <c r="EU38" s="265"/>
      <c r="EV38" s="266"/>
      <c r="EW38" s="267">
        <f t="shared" si="65"/>
        <v>0</v>
      </c>
      <c r="EX38" s="260">
        <f>+(IF(OR($B38=0,$C38=0,$D38=0,$DC$2&gt;$OE$1),0,IF(OR(ES38=0,EU38=0,EV38=0),0,MIN((VLOOKUP($D38,SALERYCODE,3,0))*(IF($D38=6,EV38,EU38))*((MIN((VLOOKUP($D38,SALERYCODE,5,0)),(IF($D38=6,EU38,EV38))))),MIN((VLOOKUP($D38,SALERYCODE,3,0)),(ES38+ET38))*(IF($D38=6,EV38,((MIN((VLOOKUP($D38,SALERYCODE,5,0)),EV38)))))))))/IF(AND($D38=2,'ראשי-פרטים כלליים וריכוז הוצאות'!$D$68&lt;&gt;4),1.2,1)</f>
        <v>0</v>
      </c>
      <c r="EY38" s="263"/>
      <c r="EZ38" s="264"/>
      <c r="FA38" s="265"/>
      <c r="FB38" s="266"/>
      <c r="FC38" s="267">
        <f t="shared" si="66"/>
        <v>0</v>
      </c>
      <c r="FD38" s="260">
        <f>+(IF(OR($B38=0,$C38=0,$D38=0,$DC$2&gt;$OE$1),0,IF(OR(EY38=0,FA38=0,FB38=0),0,MIN((VLOOKUP($D38,SALERYCODE,3,0))*(IF($D38=6,FB38,FA38))*((MIN((VLOOKUP($D38,SALERYCODE,5,0)),(IF($D38=6,FA38,FB38))))),MIN((VLOOKUP($D38,SALERYCODE,3,0)),(EY38+EZ38))*(IF($D38=6,FB38,((MIN((VLOOKUP($D38,SALERYCODE,5,0)),FB38)))))))))/IF(AND($D38=2,'ראשי-פרטים כלליים וריכוז הוצאות'!$D$68&lt;&gt;4),1.2,1)</f>
        <v>0</v>
      </c>
      <c r="FE38" s="263"/>
      <c r="FF38" s="264"/>
      <c r="FG38" s="265"/>
      <c r="FH38" s="266"/>
      <c r="FI38" s="267">
        <f t="shared" si="67"/>
        <v>0</v>
      </c>
      <c r="FJ38" s="260">
        <f>+(IF(OR($B38=0,$C38=0,$D38=0,$DC$2&gt;$OE$1),0,IF(OR(FE38=0,FG38=0,FH38=0),0,MIN((VLOOKUP($D38,SALERYCODE,3,0))*(IF($D38=6,FH38,FG38))*((MIN((VLOOKUP($D38,SALERYCODE,5,0)),(IF($D38=6,FG38,FH38))))),MIN((VLOOKUP($D38,SALERYCODE,3,0)),(FE38+FF38))*(IF($D38=6,FH38,((MIN((VLOOKUP($D38,SALERYCODE,5,0)),FH38)))))))))/IF(AND($D38=2,'ראשי-פרטים כלליים וריכוז הוצאות'!$D$68&lt;&gt;4),1.2,1)</f>
        <v>0</v>
      </c>
      <c r="FK38" s="263"/>
      <c r="FL38" s="264"/>
      <c r="FM38" s="265"/>
      <c r="FN38" s="266"/>
      <c r="FO38" s="267">
        <f t="shared" si="68"/>
        <v>0</v>
      </c>
      <c r="FP38" s="260">
        <f>+(IF(OR($B38=0,$C38=0,$D38=0,$DC$2&gt;$OE$1),0,IF(OR(FK38=0,FM38=0,FN38=0),0,MIN((VLOOKUP($D38,SALERYCODE,3,0))*(IF($D38=6,FN38,FM38))*((MIN((VLOOKUP($D38,SALERYCODE,5,0)),(IF($D38=6,FM38,FN38))))),MIN((VLOOKUP($D38,SALERYCODE,3,0)),(FK38+FL38))*(IF($D38=6,FN38,((MIN((VLOOKUP($D38,SALERYCODE,5,0)),FN38)))))))))/IF(AND($D38=2,'ראשי-פרטים כלליים וריכוז הוצאות'!$D$68&lt;&gt;4),1.2,1)</f>
        <v>0</v>
      </c>
      <c r="FQ38" s="263"/>
      <c r="FR38" s="264"/>
      <c r="FS38" s="265"/>
      <c r="FT38" s="266"/>
      <c r="FU38" s="267">
        <f t="shared" si="69"/>
        <v>0</v>
      </c>
      <c r="FV38" s="260">
        <f>+(IF(OR($B38=0,$C38=0,$D38=0,$DC$2&gt;$OE$1),0,IF(OR(FQ38=0,FS38=0,FT38=0),0,MIN((VLOOKUP($D38,SALERYCODE,3,0))*(IF($D38=6,FT38,FS38))*((MIN((VLOOKUP($D38,SALERYCODE,5,0)),(IF($D38=6,FS38,FT38))))),MIN((VLOOKUP($D38,SALERYCODE,3,0)),(FQ38+FR38))*(IF($D38=6,FT38,((MIN((VLOOKUP($D38,SALERYCODE,5,0)),FT38)))))))))/IF(AND($D38=2,'ראשי-פרטים כלליים וריכוז הוצאות'!$D$68&lt;&gt;4),1.2,1)</f>
        <v>0</v>
      </c>
      <c r="FW38" s="263"/>
      <c r="FX38" s="264"/>
      <c r="FY38" s="265"/>
      <c r="FZ38" s="266"/>
      <c r="GA38" s="267">
        <f t="shared" si="70"/>
        <v>0</v>
      </c>
      <c r="GB38" s="260">
        <f>+(IF(OR($B38=0,$C38=0,$D38=0,$DC$2&gt;$OE$1),0,IF(OR(FW38=0,FY38=0,FZ38=0),0,MIN((VLOOKUP($D38,SALERYCODE,3,0))*(IF($D38=6,FZ38,FY38))*((MIN((VLOOKUP($D38,SALERYCODE,5,0)),(IF($D38=6,FY38,FZ38))))),MIN((VLOOKUP($D38,SALERYCODE,3,0)),(FW38+FX38))*(IF($D38=6,FZ38,((MIN((VLOOKUP($D38,SALERYCODE,5,0)),FZ38)))))))))/IF(AND($D38=2,'ראשי-פרטים כלליים וריכוז הוצאות'!$D$68&lt;&gt;4),1.2,1)</f>
        <v>0</v>
      </c>
      <c r="GC38" s="263"/>
      <c r="GD38" s="264"/>
      <c r="GE38" s="265"/>
      <c r="GF38" s="266"/>
      <c r="GG38" s="267">
        <f t="shared" si="71"/>
        <v>0</v>
      </c>
      <c r="GH38" s="260">
        <f>+(IF(OR($B38=0,$C38=0,$D38=0,$DC$2&gt;$OE$1),0,IF(OR(GC38=0,GE38=0,GF38=0),0,MIN((VLOOKUP($D38,SALERYCODE,3,0))*(IF($D38=6,GF38,GE38))*((MIN((VLOOKUP($D38,SALERYCODE,5,0)),(IF($D38=6,GE38,GF38))))),MIN((VLOOKUP($D38,SALERYCODE,3,0)),(GC38+GD38))*(IF($D38=6,GF38,((MIN((VLOOKUP($D38,SALERYCODE,5,0)),GF38)))))))))/IF(AND($D38=2,'ראשי-פרטים כלליים וריכוז הוצאות'!$D$68&lt;&gt;4),1.2,1)</f>
        <v>0</v>
      </c>
      <c r="GI38" s="263"/>
      <c r="GJ38" s="264"/>
      <c r="GK38" s="265"/>
      <c r="GL38" s="266"/>
      <c r="GM38" s="267">
        <f t="shared" si="72"/>
        <v>0</v>
      </c>
      <c r="GN38" s="260">
        <f>+(IF(OR($B38=0,$C38=0,$D38=0,$DC$2&gt;$OE$1),0,IF(OR(GI38=0,GK38=0,GL38=0),0,MIN((VLOOKUP($D38,SALERYCODE,3,0))*(IF($D38=6,GL38,GK38))*((MIN((VLOOKUP($D38,SALERYCODE,5,0)),(IF($D38=6,GK38,GL38))))),MIN((VLOOKUP($D38,SALERYCODE,3,0)),(GI38+GJ38))*(IF($D38=6,GL38,((MIN((VLOOKUP($D38,SALERYCODE,5,0)),GL38)))))))))/IF(AND($D38=2,'ראשי-פרטים כלליים וריכוז הוצאות'!$D$68&lt;&gt;4),1.2,1)</f>
        <v>0</v>
      </c>
      <c r="GO38" s="263"/>
      <c r="GP38" s="264"/>
      <c r="GQ38" s="265"/>
      <c r="GR38" s="266"/>
      <c r="GS38" s="267">
        <f t="shared" si="73"/>
        <v>0</v>
      </c>
      <c r="GT38" s="260">
        <f>+(IF(OR($B38=0,$C38=0,$D38=0,$DC$2&gt;$OE$1),0,IF(OR(GO38=0,GQ38=0,GR38=0),0,MIN((VLOOKUP($D38,SALERYCODE,3,0))*(IF($D38=6,GR38,GQ38))*((MIN((VLOOKUP($D38,SALERYCODE,5,0)),(IF($D38=6,GQ38,GR38))))),MIN((VLOOKUP($D38,SALERYCODE,3,0)),(GO38+GP38))*(IF($D38=6,GR38,((MIN((VLOOKUP($D38,SALERYCODE,5,0)),GR38)))))))))/IF(AND($D38=2,'ראשי-פרטים כלליים וריכוז הוצאות'!$D$68&lt;&gt;4),1.2,1)</f>
        <v>0</v>
      </c>
      <c r="GU38" s="263"/>
      <c r="GV38" s="264"/>
      <c r="GW38" s="265"/>
      <c r="GX38" s="266"/>
      <c r="GY38" s="267">
        <f t="shared" si="74"/>
        <v>0</v>
      </c>
      <c r="GZ38" s="260">
        <f>+(IF(OR($B38=0,$C38=0,$D38=0,$DC$2&gt;$OE$1),0,IF(OR(GU38=0,GW38=0,GX38=0),0,MIN((VLOOKUP($D38,SALERYCODE,3,0))*(IF($D38=6,GX38,GW38))*((MIN((VLOOKUP($D38,SALERYCODE,5,0)),(IF($D38=6,GW38,GX38))))),MIN((VLOOKUP($D38,SALERYCODE,3,0)),(GU38+GV38))*(IF($D38=6,GX38,((MIN((VLOOKUP($D38,SALERYCODE,5,0)),GX38)))))))))/IF(AND($D38=2,'ראשי-פרטים כלליים וריכוז הוצאות'!$D$68&lt;&gt;4),1.2,1)</f>
        <v>0</v>
      </c>
      <c r="HA38" s="263"/>
      <c r="HB38" s="264"/>
      <c r="HC38" s="265"/>
      <c r="HD38" s="266"/>
      <c r="HE38" s="267">
        <f t="shared" si="75"/>
        <v>0</v>
      </c>
      <c r="HF38" s="260">
        <f>+(IF(OR($B38=0,$C38=0,$D38=0,$DC$2&gt;$OE$1),0,IF(OR(HA38=0,HC38=0,HD38=0),0,MIN((VLOOKUP($D38,SALERYCODE,3,0))*(IF($D38=6,HD38,HC38))*((MIN((VLOOKUP($D38,SALERYCODE,5,0)),(IF($D38=6,HC38,HD38))))),MIN((VLOOKUP($D38,SALERYCODE,3,0)),(HA38+HB38))*(IF($D38=6,HD38,((MIN((VLOOKUP($D38,SALERYCODE,5,0)),HD38)))))))))/IF(AND($D38=2,'ראשי-פרטים כלליים וריכוז הוצאות'!$D$68&lt;&gt;4),1.2,1)</f>
        <v>0</v>
      </c>
      <c r="HG38" s="263"/>
      <c r="HH38" s="264"/>
      <c r="HI38" s="265"/>
      <c r="HJ38" s="266"/>
      <c r="HK38" s="267">
        <f t="shared" si="76"/>
        <v>0</v>
      </c>
      <c r="HL38" s="260">
        <f>+(IF(OR($B38=0,$C38=0,$D38=0,$DC$2&gt;$OE$1),0,IF(OR(HG38=0,HI38=0,HJ38=0),0,MIN((VLOOKUP($D38,SALERYCODE,3,0))*(IF($D38=6,HJ38,HI38))*((MIN((VLOOKUP($D38,SALERYCODE,5,0)),(IF($D38=6,HI38,HJ38))))),MIN((VLOOKUP($D38,SALERYCODE,3,0)),(HG38+HH38))*(IF($D38=6,HJ38,((MIN((VLOOKUP($D38,SALERYCODE,5,0)),HJ38)))))))))/IF(AND($D38=2,'ראשי-פרטים כלליים וריכוז הוצאות'!$D$68&lt;&gt;4),1.2,1)</f>
        <v>0</v>
      </c>
      <c r="HM38" s="263"/>
      <c r="HN38" s="264"/>
      <c r="HO38" s="265"/>
      <c r="HP38" s="266"/>
      <c r="HQ38" s="267">
        <f t="shared" si="77"/>
        <v>0</v>
      </c>
      <c r="HR38" s="260">
        <f>+(IF(OR($B38=0,$C38=0,$D38=0,$DC$2&gt;$OE$1),0,IF(OR(HM38=0,HO38=0,HP38=0),0,MIN((VLOOKUP($D38,SALERYCODE,3,0))*(IF($D38=6,HP38,HO38))*((MIN((VLOOKUP($D38,SALERYCODE,5,0)),(IF($D38=6,HO38,HP38))))),MIN((VLOOKUP($D38,SALERYCODE,3,0)),(HM38+HN38))*(IF($D38=6,HP38,((MIN((VLOOKUP($D38,SALERYCODE,5,0)),HP38)))))))))/IF(AND($D38=2,'ראשי-פרטים כלליים וריכוז הוצאות'!$D$68&lt;&gt;4),1.2,1)</f>
        <v>0</v>
      </c>
      <c r="HS38" s="263"/>
      <c r="HT38" s="264"/>
      <c r="HU38" s="265"/>
      <c r="HV38" s="266"/>
      <c r="HW38" s="267">
        <f t="shared" si="78"/>
        <v>0</v>
      </c>
      <c r="HX38" s="260">
        <f>+(IF(OR($B38=0,$C38=0,$D38=0,$DC$2&gt;$OE$1),0,IF(OR(HS38=0,HU38=0,HV38=0),0,MIN((VLOOKUP($D38,SALERYCODE,3,0))*(IF($D38=6,HV38,HU38))*((MIN((VLOOKUP($D38,SALERYCODE,5,0)),(IF($D38=6,HU38,HV38))))),MIN((VLOOKUP($D38,SALERYCODE,3,0)),(HS38+HT38))*(IF($D38=6,HV38,((MIN((VLOOKUP($D38,SALERYCODE,5,0)),HV38)))))))))/IF(AND($D38=2,'ראשי-פרטים כלליים וריכוז הוצאות'!$D$68&lt;&gt;4),1.2,1)</f>
        <v>0</v>
      </c>
      <c r="HY38" s="263"/>
      <c r="HZ38" s="264"/>
      <c r="IA38" s="265"/>
      <c r="IB38" s="266"/>
      <c r="IC38" s="267">
        <f t="shared" si="79"/>
        <v>0</v>
      </c>
      <c r="ID38" s="260">
        <f>+(IF(OR($B38=0,$C38=0,$D38=0,$DC$2&gt;$OE$1),0,IF(OR(HY38=0,IA38=0,IB38=0),0,MIN((VLOOKUP($D38,SALERYCODE,3,0))*(IF($D38=6,IB38,IA38))*((MIN((VLOOKUP($D38,SALERYCODE,5,0)),(IF($D38=6,IA38,IB38))))),MIN((VLOOKUP($D38,SALERYCODE,3,0)),(HY38+HZ38))*(IF($D38=6,IB38,((MIN((VLOOKUP($D38,SALERYCODE,5,0)),IB38)))))))))/IF(AND($D38=2,'ראשי-פרטים כלליים וריכוז הוצאות'!$D$68&lt;&gt;4),1.2,1)</f>
        <v>0</v>
      </c>
      <c r="IE38" s="263"/>
      <c r="IF38" s="264"/>
      <c r="IG38" s="265"/>
      <c r="IH38" s="266"/>
      <c r="II38" s="267">
        <f t="shared" si="80"/>
        <v>0</v>
      </c>
      <c r="IJ38" s="260">
        <f>+(IF(OR($B38=0,$C38=0,$D38=0,$DC$2&gt;$OE$1),0,IF(OR(IE38=0,IG38=0,IH38=0),0,MIN((VLOOKUP($D38,SALERYCODE,3,0))*(IF($D38=6,IH38,IG38))*((MIN((VLOOKUP($D38,SALERYCODE,5,0)),(IF($D38=6,IG38,IH38))))),MIN((VLOOKUP($D38,SALERYCODE,3,0)),(IE38+IF38))*(IF($D38=6,IH38,((MIN((VLOOKUP($D38,SALERYCODE,5,0)),IH38)))))))))/IF(AND($D38=2,'ראשי-פרטים כלליים וריכוז הוצאות'!$D$68&lt;&gt;4),1.2,1)</f>
        <v>0</v>
      </c>
      <c r="IK38" s="263"/>
      <c r="IL38" s="264"/>
      <c r="IM38" s="265"/>
      <c r="IN38" s="266"/>
      <c r="IO38" s="267">
        <f t="shared" si="81"/>
        <v>0</v>
      </c>
      <c r="IP38" s="260">
        <f>+(IF(OR($B38=0,$C38=0,$D38=0,$DC$2&gt;$OE$1),0,IF(OR(IK38=0,IM38=0,IN38=0),0,MIN((VLOOKUP($D38,SALERYCODE,3,0))*(IF($D38=6,IN38,IM38))*((MIN((VLOOKUP($D38,SALERYCODE,5,0)),(IF($D38=6,IM38,IN38))))),MIN((VLOOKUP($D38,SALERYCODE,3,0)),(IK38+IL38))*(IF($D38=6,IN38,((MIN((VLOOKUP($D38,SALERYCODE,5,0)),IN38)))))))))/IF(AND($D38=2,'ראשי-פרטים כלליים וריכוז הוצאות'!$D$68&lt;&gt;4),1.2,1)</f>
        <v>0</v>
      </c>
      <c r="IQ38" s="263"/>
      <c r="IR38" s="264"/>
      <c r="IS38" s="265"/>
      <c r="IT38" s="266"/>
      <c r="IU38" s="267">
        <f t="shared" si="82"/>
        <v>0</v>
      </c>
      <c r="IV38" s="260">
        <f>+(IF(OR($B38=0,$C38=0,$D38=0,$DC$2&gt;$OE$1),0,IF(OR(IQ38=0,IS38=0,IT38=0),0,MIN((VLOOKUP($D38,SALERYCODE,3,0))*(IF($D38=6,IT38,IS38))*((MIN((VLOOKUP($D38,SALERYCODE,5,0)),(IF($D38=6,IS38,IT38))))),MIN((VLOOKUP($D38,SALERYCODE,3,0)),(IQ38+IR38))*(IF($D38=6,IT38,((MIN((VLOOKUP($D38,SALERYCODE,5,0)),IT38)))))))))/IF(AND($D38=2,'ראשי-פרטים כלליים וריכוז הוצאות'!$D$68&lt;&gt;4),1.2,1)</f>
        <v>0</v>
      </c>
      <c r="IW38" s="263"/>
      <c r="IX38" s="264"/>
      <c r="IY38" s="265"/>
      <c r="IZ38" s="266"/>
      <c r="JA38" s="267">
        <f t="shared" si="83"/>
        <v>0</v>
      </c>
      <c r="JB38" s="260">
        <f>+(IF(OR($B38=0,$C38=0,$D38=0,$DC$2&gt;$OE$1),0,IF(OR(IW38=0,IY38=0,IZ38=0),0,MIN((VLOOKUP($D38,SALERYCODE,3,0))*(IF($D38=6,IZ38,IY38))*((MIN((VLOOKUP($D38,SALERYCODE,5,0)),(IF($D38=6,IY38,IZ38))))),MIN((VLOOKUP($D38,SALERYCODE,3,0)),(IW38+IX38))*(IF($D38=6,IZ38,((MIN((VLOOKUP($D38,SALERYCODE,5,0)),IZ38)))))))))/IF(AND($D38=2,'ראשי-פרטים כלליים וריכוז הוצאות'!$D$68&lt;&gt;4),1.2,1)</f>
        <v>0</v>
      </c>
      <c r="JC38" s="263"/>
      <c r="JD38" s="264"/>
      <c r="JE38" s="265"/>
      <c r="JF38" s="266"/>
      <c r="JG38" s="267">
        <f t="shared" si="84"/>
        <v>0</v>
      </c>
      <c r="JH38" s="260">
        <f>+(IF(OR($B38=0,$C38=0,$D38=0,$DC$2&gt;$OE$1),0,IF(OR(JC38=0,JE38=0,JF38=0),0,MIN((VLOOKUP($D38,SALERYCODE,3,0))*(IF($D38=6,JF38,JE38))*((MIN((VLOOKUP($D38,SALERYCODE,5,0)),(IF($D38=6,JE38,JF38))))),MIN((VLOOKUP($D38,SALERYCODE,3,0)),(JC38+JD38))*(IF($D38=6,JF38,((MIN((VLOOKUP($D38,SALERYCODE,5,0)),JF38)))))))))/IF(AND($D38=2,'ראשי-פרטים כלליים וריכוז הוצאות'!$D$68&lt;&gt;4),1.2,1)</f>
        <v>0</v>
      </c>
      <c r="JI38" s="263"/>
      <c r="JJ38" s="264"/>
      <c r="JK38" s="265"/>
      <c r="JL38" s="266"/>
      <c r="JM38" s="267">
        <f t="shared" si="85"/>
        <v>0</v>
      </c>
      <c r="JN38" s="260">
        <f>+(IF(OR($B38=0,$C38=0,$D38=0,$DC$2&gt;$OE$1),0,IF(OR(JI38=0,JK38=0,JL38=0),0,MIN((VLOOKUP($D38,SALERYCODE,3,0))*(IF($D38=6,JL38,JK38))*((MIN((VLOOKUP($D38,SALERYCODE,5,0)),(IF($D38=6,JK38,JL38))))),MIN((VLOOKUP($D38,SALERYCODE,3,0)),(JI38+JJ38))*(IF($D38=6,JL38,((MIN((VLOOKUP($D38,SALERYCODE,5,0)),JL38)))))))))/IF(AND($D38=2,'ראשי-פרטים כלליים וריכוז הוצאות'!$D$68&lt;&gt;4),1.2,1)</f>
        <v>0</v>
      </c>
      <c r="JO38" s="263"/>
      <c r="JP38" s="264"/>
      <c r="JQ38" s="265"/>
      <c r="JR38" s="266"/>
      <c r="JS38" s="267">
        <f t="shared" si="86"/>
        <v>0</v>
      </c>
      <c r="JT38" s="260">
        <f>+(IF(OR($B38=0,$C38=0,$D38=0,$DC$2&gt;$OE$1),0,IF(OR(JO38=0,JQ38=0,JR38=0),0,MIN((VLOOKUP($D38,SALERYCODE,3,0))*(IF($D38=6,JR38,JQ38))*((MIN((VLOOKUP($D38,SALERYCODE,5,0)),(IF($D38=6,JQ38,JR38))))),MIN((VLOOKUP($D38,SALERYCODE,3,0)),(JO38+JP38))*(IF($D38=6,JR38,((MIN((VLOOKUP($D38,SALERYCODE,5,0)),JR38)))))))))/IF(AND($D38=2,'ראשי-פרטים כלליים וריכוז הוצאות'!$D$68&lt;&gt;4),1.2,1)</f>
        <v>0</v>
      </c>
      <c r="JU38" s="263"/>
      <c r="JV38" s="264"/>
      <c r="JW38" s="265"/>
      <c r="JX38" s="266"/>
      <c r="JY38" s="267">
        <f t="shared" si="87"/>
        <v>0</v>
      </c>
      <c r="JZ38" s="260">
        <f>+(IF(OR($B38=0,$C38=0,$D38=0,$DC$2&gt;$OE$1),0,IF(OR(JU38=0,JW38=0,JX38=0),0,MIN((VLOOKUP($D38,SALERYCODE,3,0))*(IF($D38=6,JX38,JW38))*((MIN((VLOOKUP($D38,SALERYCODE,5,0)),(IF($D38=6,JW38,JX38))))),MIN((VLOOKUP($D38,SALERYCODE,3,0)),(JU38+JV38))*(IF($D38=6,JX38,((MIN((VLOOKUP($D38,SALERYCODE,5,0)),JX38)))))))))/IF(AND($D38=2,'ראשי-פרטים כלליים וריכוז הוצאות'!$D$68&lt;&gt;4),1.2,1)</f>
        <v>0</v>
      </c>
      <c r="KA38" s="263"/>
      <c r="KB38" s="264"/>
      <c r="KC38" s="265"/>
      <c r="KD38" s="266"/>
      <c r="KE38" s="267">
        <f t="shared" si="88"/>
        <v>0</v>
      </c>
      <c r="KF38" s="260">
        <f>+(IF(OR($B38=0,$C38=0,$D38=0,$DC$2&gt;$OE$1),0,IF(OR(KA38=0,KC38=0,KD38=0),0,MIN((VLOOKUP($D38,SALERYCODE,3,0))*(IF($D38=6,KD38,KC38))*((MIN((VLOOKUP($D38,SALERYCODE,5,0)),(IF($D38=6,KC38,KD38))))),MIN((VLOOKUP($D38,SALERYCODE,3,0)),(KA38+KB38))*(IF($D38=6,KD38,((MIN((VLOOKUP($D38,SALERYCODE,5,0)),KD38)))))))))/IF(AND($D38=2,'ראשי-פרטים כלליים וריכוז הוצאות'!$D$68&lt;&gt;4),1.2,1)</f>
        <v>0</v>
      </c>
      <c r="KG38" s="263"/>
      <c r="KH38" s="264"/>
      <c r="KI38" s="265"/>
      <c r="KJ38" s="266"/>
      <c r="KK38" s="267">
        <f t="shared" si="89"/>
        <v>0</v>
      </c>
      <c r="KL38" s="260">
        <f>+(IF(OR($B38=0,$C38=0,$D38=0,$DC$2&gt;$OE$1),0,IF(OR(KG38=0,KI38=0,KJ38=0),0,MIN((VLOOKUP($D38,SALERYCODE,3,0))*(IF($D38=6,KJ38,KI38))*((MIN((VLOOKUP($D38,SALERYCODE,5,0)),(IF($D38=6,KI38,KJ38))))),MIN((VLOOKUP($D38,SALERYCODE,3,0)),(KG38+KH38))*(IF($D38=6,KJ38,((MIN((VLOOKUP($D38,SALERYCODE,5,0)),KJ38)))))))))/IF(AND($D38=2,'ראשי-פרטים כלליים וריכוז הוצאות'!$D$68&lt;&gt;4),1.2,1)</f>
        <v>0</v>
      </c>
      <c r="KM38" s="263"/>
      <c r="KN38" s="264"/>
      <c r="KO38" s="265"/>
      <c r="KP38" s="266"/>
      <c r="KQ38" s="267">
        <f t="shared" si="90"/>
        <v>0</v>
      </c>
      <c r="KR38" s="260">
        <f>+(IF(OR($B38=0,$C38=0,$D38=0,$DC$2&gt;$OE$1),0,IF(OR(KM38=0,KO38=0,KP38=0),0,MIN((VLOOKUP($D38,SALERYCODE,3,0))*(IF($D38=6,KP38,KO38))*((MIN((VLOOKUP($D38,SALERYCODE,5,0)),(IF($D38=6,KO38,KP38))))),MIN((VLOOKUP($D38,SALERYCODE,3,0)),(KM38+KN38))*(IF($D38=6,KP38,((MIN((VLOOKUP($D38,SALERYCODE,5,0)),KP38)))))))))/IF(AND($D38=2,'ראשי-פרטים כלליים וריכוז הוצאות'!$D$68&lt;&gt;4),1.2,1)</f>
        <v>0</v>
      </c>
      <c r="KS38" s="263"/>
      <c r="KT38" s="264"/>
      <c r="KU38" s="265"/>
      <c r="KV38" s="266"/>
      <c r="KW38" s="267">
        <f t="shared" si="91"/>
        <v>0</v>
      </c>
      <c r="KX38" s="260">
        <f>+(IF(OR($B38=0,$C38=0,$D38=0,$DC$2&gt;$OE$1),0,IF(OR(KS38=0,KU38=0,KV38=0),0,MIN((VLOOKUP($D38,SALERYCODE,3,0))*(IF($D38=6,KV38,KU38))*((MIN((VLOOKUP($D38,SALERYCODE,5,0)),(IF($D38=6,KU38,KV38))))),MIN((VLOOKUP($D38,SALERYCODE,3,0)),(KS38+KT38))*(IF($D38=6,KV38,((MIN((VLOOKUP($D38,SALERYCODE,5,0)),KV38)))))))))/IF(AND($D38=2,'ראשי-פרטים כלליים וריכוז הוצאות'!$D$68&lt;&gt;4),1.2,1)</f>
        <v>0</v>
      </c>
      <c r="KY38" s="263"/>
      <c r="KZ38" s="264"/>
      <c r="LA38" s="265"/>
      <c r="LB38" s="266"/>
      <c r="LC38" s="267">
        <f t="shared" si="92"/>
        <v>0</v>
      </c>
      <c r="LD38" s="260">
        <f>+(IF(OR($B38=0,$C38=0,$D38=0,$DC$2&gt;$OE$1),0,IF(OR(KY38=0,LA38=0,LB38=0),0,MIN((VLOOKUP($D38,SALERYCODE,3,0))*(IF($D38=6,LB38,LA38))*((MIN((VLOOKUP($D38,SALERYCODE,5,0)),(IF($D38=6,LA38,LB38))))),MIN((VLOOKUP($D38,SALERYCODE,3,0)),(KY38+KZ38))*(IF($D38=6,LB38,((MIN((VLOOKUP($D38,SALERYCODE,5,0)),LB38)))))))))/IF(AND($D38=2,'ראשי-פרטים כלליים וריכוז הוצאות'!$D$68&lt;&gt;4),1.2,1)</f>
        <v>0</v>
      </c>
      <c r="LE38" s="263"/>
      <c r="LF38" s="264"/>
      <c r="LG38" s="265"/>
      <c r="LH38" s="266"/>
      <c r="LI38" s="267">
        <f t="shared" si="93"/>
        <v>0</v>
      </c>
      <c r="LJ38" s="260">
        <f>+(IF(OR($B38=0,$C38=0,$D38=0,$DC$2&gt;$OE$1),0,IF(OR(LE38=0,LG38=0,LH38=0),0,MIN((VLOOKUP($D38,SALERYCODE,3,0))*(IF($D38=6,LH38,LG38))*((MIN((VLOOKUP($D38,SALERYCODE,5,0)),(IF($D38=6,LG38,LH38))))),MIN((VLOOKUP($D38,SALERYCODE,3,0)),(LE38+LF38))*(IF($D38=6,LH38,((MIN((VLOOKUP($D38,SALERYCODE,5,0)),LH38)))))))))/IF(AND($D38=2,'ראשי-פרטים כלליים וריכוז הוצאות'!$D$68&lt;&gt;4),1.2,1)</f>
        <v>0</v>
      </c>
      <c r="LK38" s="263"/>
      <c r="LL38" s="264"/>
      <c r="LM38" s="265"/>
      <c r="LN38" s="266"/>
      <c r="LO38" s="267">
        <f t="shared" si="94"/>
        <v>0</v>
      </c>
      <c r="LP38" s="260">
        <f>+(IF(OR($B38=0,$C38=0,$D38=0,$DC$2&gt;$OE$1),0,IF(OR(LK38=0,LM38=0,LN38=0),0,MIN((VLOOKUP($D38,SALERYCODE,3,0))*(IF($D38=6,LN38,LM38))*((MIN((VLOOKUP($D38,SALERYCODE,5,0)),(IF($D38=6,LM38,LN38))))),MIN((VLOOKUP($D38,SALERYCODE,3,0)),(LK38+LL38))*(IF($D38=6,LN38,((MIN((VLOOKUP($D38,SALERYCODE,5,0)),LN38)))))))))/IF(AND($D38=2,'ראשי-פרטים כלליים וריכוז הוצאות'!$D$68&lt;&gt;4),1.2,1)</f>
        <v>0</v>
      </c>
      <c r="LQ38" s="263"/>
      <c r="LR38" s="264"/>
      <c r="LS38" s="265"/>
      <c r="LT38" s="266"/>
      <c r="LU38" s="267">
        <f t="shared" si="95"/>
        <v>0</v>
      </c>
      <c r="LV38" s="260">
        <f>+(IF(OR($B38=0,$C38=0,$D38=0,$DC$2&gt;$OE$1),0,IF(OR(LQ38=0,LS38=0,LT38=0),0,MIN((VLOOKUP($D38,SALERYCODE,3,0))*(IF($D38=6,LT38,LS38))*((MIN((VLOOKUP($D38,SALERYCODE,5,0)),(IF($D38=6,LS38,LT38))))),MIN((VLOOKUP($D38,SALERYCODE,3,0)),(LQ38+LR38))*(IF($D38=6,LT38,((MIN((VLOOKUP($D38,SALERYCODE,5,0)),LT38)))))))))/IF(AND($D38=2,'ראשי-פרטים כלליים וריכוז הוצאות'!$D$68&lt;&gt;4),1.2,1)</f>
        <v>0</v>
      </c>
      <c r="LW38" s="263"/>
      <c r="LX38" s="264"/>
      <c r="LY38" s="265"/>
      <c r="LZ38" s="266"/>
      <c r="MA38" s="267">
        <f t="shared" si="96"/>
        <v>0</v>
      </c>
      <c r="MB38" s="260">
        <f>+(IF(OR($B38=0,$C38=0,$D38=0,$DC$2&gt;$OE$1),0,IF(OR(LW38=0,LY38=0,LZ38=0),0,MIN((VLOOKUP($D38,SALERYCODE,3,0))*(IF($D38=6,LZ38,LY38))*((MIN((VLOOKUP($D38,SALERYCODE,5,0)),(IF($D38=6,LY38,LZ38))))),MIN((VLOOKUP($D38,SALERYCODE,3,0)),(LW38+LX38))*(IF($D38=6,LZ38,((MIN((VLOOKUP($D38,SALERYCODE,5,0)),LZ38)))))))))/IF(AND($D38=2,'ראשי-פרטים כלליים וריכוז הוצאות'!$D$68&lt;&gt;4),1.2,1)</f>
        <v>0</v>
      </c>
      <c r="MC38" s="263"/>
      <c r="MD38" s="264"/>
      <c r="ME38" s="265"/>
      <c r="MF38" s="266"/>
      <c r="MG38" s="267">
        <f t="shared" si="97"/>
        <v>0</v>
      </c>
      <c r="MH38" s="260">
        <f>+(IF(OR($B38=0,$C38=0,$D38=0,$DC$2&gt;$OE$1),0,IF(OR(MC38=0,ME38=0,MF38=0),0,MIN((VLOOKUP($D38,SALERYCODE,3,0))*(IF($D38=6,MF38,ME38))*((MIN((VLOOKUP($D38,SALERYCODE,5,0)),(IF($D38=6,ME38,MF38))))),MIN((VLOOKUP($D38,SALERYCODE,3,0)),(MC38+MD38))*(IF($D38=6,MF38,((MIN((VLOOKUP($D38,SALERYCODE,5,0)),MF38)))))))))/IF(AND($D38=2,'ראשי-פרטים כלליים וריכוז הוצאות'!$D$68&lt;&gt;4),1.2,1)</f>
        <v>0</v>
      </c>
      <c r="MI38" s="263"/>
      <c r="MJ38" s="264"/>
      <c r="MK38" s="265"/>
      <c r="ML38" s="266"/>
      <c r="MM38" s="267">
        <f t="shared" si="98"/>
        <v>0</v>
      </c>
      <c r="MN38" s="260">
        <f>+(IF(OR($B38=0,$C38=0,$D38=0,$DC$2&gt;$OE$1),0,IF(OR(MI38=0,MK38=0,ML38=0),0,MIN((VLOOKUP($D38,SALERYCODE,3,0))*(IF($D38=6,ML38,MK38))*((MIN((VLOOKUP($D38,SALERYCODE,5,0)),(IF($D38=6,MK38,ML38))))),MIN((VLOOKUP($D38,SALERYCODE,3,0)),(MI38+MJ38))*(IF($D38=6,ML38,((MIN((VLOOKUP($D38,SALERYCODE,5,0)),ML38)))))))))/IF(AND($D38=2,'ראשי-פרטים כלליים וריכוז הוצאות'!$D$68&lt;&gt;4),1.2,1)</f>
        <v>0</v>
      </c>
      <c r="MO38" s="263"/>
      <c r="MP38" s="264"/>
      <c r="MQ38" s="265"/>
      <c r="MR38" s="266"/>
      <c r="MS38" s="267">
        <f t="shared" si="99"/>
        <v>0</v>
      </c>
      <c r="MT38" s="260">
        <f>+(IF(OR($B38=0,$C38=0,$D38=0,$DC$2&gt;$OE$1),0,IF(OR(MO38=0,MQ38=0,MR38=0),0,MIN((VLOOKUP($D38,SALERYCODE,3,0))*(IF($D38=6,MR38,MQ38))*((MIN((VLOOKUP($D38,SALERYCODE,5,0)),(IF($D38=6,MQ38,MR38))))),MIN((VLOOKUP($D38,SALERYCODE,3,0)),(MO38+MP38))*(IF($D38=6,MR38,((MIN((VLOOKUP($D38,SALERYCODE,5,0)),MR38)))))))))/IF(AND($D38=2,'ראשי-פרטים כלליים וריכוז הוצאות'!$D$68&lt;&gt;4),1.2,1)</f>
        <v>0</v>
      </c>
      <c r="MU38" s="263"/>
      <c r="MV38" s="264"/>
      <c r="MW38" s="265"/>
      <c r="MX38" s="266"/>
      <c r="MY38" s="267">
        <f t="shared" si="100"/>
        <v>0</v>
      </c>
      <c r="MZ38" s="260">
        <f>+(IF(OR($B38=0,$C38=0,$D38=0,$DC$2&gt;$OE$1),0,IF(OR(MU38=0,MW38=0,MX38=0),0,MIN((VLOOKUP($D38,SALERYCODE,3,0))*(IF($D38=6,MX38,MW38))*((MIN((VLOOKUP($D38,SALERYCODE,5,0)),(IF($D38=6,MW38,MX38))))),MIN((VLOOKUP($D38,SALERYCODE,3,0)),(MU38+MV38))*(IF($D38=6,MX38,((MIN((VLOOKUP($D38,SALERYCODE,5,0)),MX38)))))))))/IF(AND($D38=2,'ראשי-פרטים כלליים וריכוז הוצאות'!$D$68&lt;&gt;4),1.2,1)</f>
        <v>0</v>
      </c>
      <c r="NA38" s="263"/>
      <c r="NB38" s="264"/>
      <c r="NC38" s="265"/>
      <c r="ND38" s="266"/>
      <c r="NE38" s="267">
        <f t="shared" si="101"/>
        <v>0</v>
      </c>
      <c r="NF38" s="260">
        <f>+(IF(OR($B38=0,$C38=0,$D38=0,$DC$2&gt;$OE$1),0,IF(OR(NA38=0,NC38=0,ND38=0),0,MIN((VLOOKUP($D38,SALERYCODE,3,0))*(IF($D38=6,ND38,NC38))*((MIN((VLOOKUP($D38,SALERYCODE,5,0)),(IF($D38=6,NC38,ND38))))),MIN((VLOOKUP($D38,SALERYCODE,3,0)),(NA38+NB38))*(IF($D38=6,ND38,((MIN((VLOOKUP($D38,SALERYCODE,5,0)),ND38)))))))))/IF(AND($D38=2,'ראשי-פרטים כלליים וריכוז הוצאות'!$D$68&lt;&gt;4),1.2,1)</f>
        <v>0</v>
      </c>
      <c r="NG38" s="263"/>
      <c r="NH38" s="264"/>
      <c r="NI38" s="265"/>
      <c r="NJ38" s="266"/>
      <c r="NK38" s="267">
        <f t="shared" si="102"/>
        <v>0</v>
      </c>
      <c r="NL38" s="260">
        <f>+(IF(OR($B38=0,$C38=0,$D38=0,$DC$2&gt;$OE$1),0,IF(OR(NG38=0,NI38=0,NJ38=0),0,MIN((VLOOKUP($D38,SALERYCODE,3,0))*(IF($D38=6,NJ38,NI38))*((MIN((VLOOKUP($D38,SALERYCODE,5,0)),(IF($D38=6,NI38,NJ38))))),MIN((VLOOKUP($D38,SALERYCODE,3,0)),(NG38+NH38))*(IF($D38=6,NJ38,((MIN((VLOOKUP($D38,SALERYCODE,5,0)),NJ38)))))))))/IF(AND($D38=2,'ראשי-פרטים כלליים וריכוז הוצאות'!$D$68&lt;&gt;4),1.2,1)</f>
        <v>0</v>
      </c>
      <c r="NM38" s="263"/>
      <c r="NN38" s="264"/>
      <c r="NO38" s="265"/>
      <c r="NP38" s="266"/>
      <c r="NQ38" s="267">
        <f t="shared" si="103"/>
        <v>0</v>
      </c>
      <c r="NR38" s="260">
        <f>+(IF(OR($B38=0,$C38=0,$D38=0,$DC$2&gt;$OE$1),0,IF(OR(NM38=0,NO38=0,NP38=0),0,MIN((VLOOKUP($D38,SALERYCODE,3,0))*(IF($D38=6,NP38,NO38))*((MIN((VLOOKUP($D38,SALERYCODE,5,0)),(IF($D38=6,NO38,NP38))))),MIN((VLOOKUP($D38,SALERYCODE,3,0)),(NM38+NN38))*(IF($D38=6,NP38,((MIN((VLOOKUP($D38,SALERYCODE,5,0)),NP38)))))))))/IF(AND($D38=2,'ראשי-פרטים כלליים וריכוז הוצאות'!$D$68&lt;&gt;4),1.2,1)</f>
        <v>0</v>
      </c>
      <c r="NS38" s="263"/>
      <c r="NT38" s="264"/>
      <c r="NU38" s="265"/>
      <c r="NV38" s="266"/>
      <c r="NW38" s="267">
        <f t="shared" si="104"/>
        <v>0</v>
      </c>
      <c r="NX38" s="260">
        <f>+(IF(OR($B38=0,$C38=0,$D38=0,$DC$2&gt;$OE$1),0,IF(OR(NS38=0,NU38=0,NV38=0),0,MIN((VLOOKUP($D38,SALERYCODE,3,0))*(IF($D38=6,NV38,NU38))*((MIN((VLOOKUP($D38,SALERYCODE,5,0)),(IF($D38=6,NU38,NV38))))),MIN((VLOOKUP($D38,SALERYCODE,3,0)),(NS38+NT38))*(IF($D38=6,NV38,((MIN((VLOOKUP($D38,SALERYCODE,5,0)),NV38)))))))))/IF(AND($D38=2,'ראשי-פרטים כלליים וריכוז הוצאות'!$D$68&lt;&gt;4),1.2,1)</f>
        <v>0</v>
      </c>
      <c r="NY38" s="263"/>
      <c r="NZ38" s="264"/>
      <c r="OA38" s="265"/>
      <c r="OB38" s="266"/>
      <c r="OC38" s="267">
        <f t="shared" si="105"/>
        <v>0</v>
      </c>
      <c r="OD38" s="260">
        <f>+(IF(OR($B38=0,$C38=0,$D38=0,$DC$2&gt;$OE$1),0,IF(OR(NY38=0,OA38=0,OB38=0),0,MIN((VLOOKUP($D38,SALERYCODE,3,0))*(IF($D38=6,OB38,OA38))*((MIN((VLOOKUP($D38,SALERYCODE,5,0)),(IF($D38=6,OA38,OB38))))),MIN((VLOOKUP($D38,SALERYCODE,3,0)),(NY38+NZ38))*(IF($D38=6,OB38,((MIN((VLOOKUP($D38,SALERYCODE,5,0)),OB38)))))))))/IF(AND($D38=2,'ראשי-פרטים כלליים וריכוז הוצאות'!$D$68&lt;&gt;4),1.2,1)</f>
        <v>0</v>
      </c>
      <c r="OE38" s="275">
        <f t="shared" si="111"/>
        <v>0</v>
      </c>
      <c r="OF38" s="283">
        <f t="shared" si="112"/>
        <v>9.9999999999999995E-7</v>
      </c>
      <c r="OG38" s="276">
        <f t="shared" si="113"/>
        <v>0</v>
      </c>
      <c r="OH38" s="275">
        <f t="shared" si="114"/>
        <v>0</v>
      </c>
      <c r="OI38" s="275">
        <v>0</v>
      </c>
      <c r="OJ38" s="258">
        <f t="shared" si="115"/>
        <v>0</v>
      </c>
      <c r="OK38" s="284"/>
      <c r="OL38" s="116">
        <f>MIN(OJ38+OK38*OF38*OE38/$OL$1/IF(AND($D38=2,'ראשי-פרטים כלליים וריכוז הוצאות'!$D$68&lt;&gt;4),1.2,1),IF($D38&gt;0,VLOOKUP($D38,SALERYCODE,3,0)*12*OG38,0))</f>
        <v>0</v>
      </c>
      <c r="OM38" s="95">
        <f t="shared" si="106"/>
        <v>0</v>
      </c>
      <c r="ON38" s="11">
        <f t="shared" si="107"/>
        <v>0</v>
      </c>
      <c r="OO38" s="11">
        <f t="shared" si="108"/>
        <v>0</v>
      </c>
      <c r="OP38" s="22">
        <f t="shared" si="109"/>
        <v>0</v>
      </c>
      <c r="OQ38" s="11">
        <f t="shared" si="110"/>
        <v>0</v>
      </c>
      <c r="OR38" s="11">
        <f t="shared" si="116"/>
        <v>0</v>
      </c>
      <c r="OS38" s="35"/>
      <c r="OT38" s="35"/>
      <c r="OU38" s="43"/>
    </row>
    <row r="39" spans="1:411" ht="24" customHeight="1" x14ac:dyDescent="0.2">
      <c r="A39" s="282">
        <v>36</v>
      </c>
      <c r="B39" s="269"/>
      <c r="C39" s="270"/>
      <c r="D39" s="271"/>
      <c r="E39" s="263"/>
      <c r="F39" s="264"/>
      <c r="G39" s="265"/>
      <c r="H39" s="266"/>
      <c r="I39" s="267">
        <f t="shared" si="41"/>
        <v>0</v>
      </c>
      <c r="J39" s="260">
        <f>(IF(OR($B39=0,$C39=0,$D39=0,$E$2&gt;$OE$1),0,IF(OR($E39=0,$G39=0,$H39=0),0,MIN((VLOOKUP($D39,SALERYCODE,3,0))*(IF($D39=6,$H39,$G39))*((MIN((VLOOKUP($D39,SALERYCODE,5,0)),(IF($D39=6,$G39,$H39))))),MIN((VLOOKUP($D39,SALERYCODE,3,0)),($E39+$F39))*(IF($D39=6,$H39,((MIN((VLOOKUP($D39,SALERYCODE,5,0)),$H39)))))))))/IF(AND($D39=2,'ראשי-פרטים כלליים וריכוז הוצאות'!$D$68&lt;&gt;4),1.2,1)</f>
        <v>0</v>
      </c>
      <c r="K39" s="263"/>
      <c r="L39" s="264"/>
      <c r="M39" s="265"/>
      <c r="N39" s="266"/>
      <c r="O39" s="267">
        <f t="shared" si="42"/>
        <v>0</v>
      </c>
      <c r="P39" s="260">
        <f>+(IF(OR($B39=0,$C39=0,$D39=0,$K$2&gt;$OE$1),0,IF(OR($K39=0,$M39=0,$N39=0),0,MIN((VLOOKUP($D39,SALERYCODE,3,0))*(IF($D39=6,$N39,$M39))*((MIN((VLOOKUP($D39,SALERYCODE,5,0)),(IF($D39=6,$M39,$N39))))),MIN((VLOOKUP($D39,SALERYCODE,3,0)),($K39+$L39))*(IF($D39=6,$N39,((MIN((VLOOKUP($D39,SALERYCODE,5,0)),$N39)))))))))/IF(AND($D39=2,'ראשי-פרטים כלליים וריכוז הוצאות'!$D$68&lt;&gt;4),1.2,1)</f>
        <v>0</v>
      </c>
      <c r="Q39" s="263"/>
      <c r="R39" s="264"/>
      <c r="S39" s="265"/>
      <c r="T39" s="266"/>
      <c r="U39" s="267">
        <f t="shared" si="43"/>
        <v>0</v>
      </c>
      <c r="V39" s="260">
        <f>+(IF(OR($B39=0,$C39=0,$D39=0,$Q$2&gt;$OE$1),0,IF(OR(Q39=0,S39=0,T39=0),0,MIN((VLOOKUP($D39,SALERYCODE,3,0))*(IF($D39=6,T39,S39))*((MIN((VLOOKUP($D39,SALERYCODE,5,0)),(IF($D39=6,S39,T39))))),MIN((VLOOKUP($D39,SALERYCODE,3,0)),(Q39+R39))*(IF($D39=6,T39,((MIN((VLOOKUP($D39,SALERYCODE,5,0)),T39)))))))))/IF(AND($D39=2,'ראשי-פרטים כלליים וריכוז הוצאות'!$D$68&lt;&gt;4),1.2,1)</f>
        <v>0</v>
      </c>
      <c r="W39" s="263"/>
      <c r="X39" s="264"/>
      <c r="Y39" s="265"/>
      <c r="Z39" s="266"/>
      <c r="AA39" s="267">
        <f t="shared" si="44"/>
        <v>0</v>
      </c>
      <c r="AB39" s="260">
        <f>+(IF(OR($B39=0,$C39=0,$D39=0,$W$2&gt;$OE$1),0,IF(OR(W39=0,Y39=0,Z39=0),0,MIN((VLOOKUP($D39,SALERYCODE,3,0))*(IF($D39=6,Z39,Y39))*((MIN((VLOOKUP($D39,SALERYCODE,5,0)),(IF($D39=6,Y39,Z39))))),MIN((VLOOKUP($D39,SALERYCODE,3,0)),(W39+X39))*(IF($D39=6,Z39,((MIN((VLOOKUP($D39,SALERYCODE,5,0)),Z39)))))))))/IF(AND($D39=2,'ראשי-פרטים כלליים וריכוז הוצאות'!$D$68&lt;&gt;4),1.2,1)</f>
        <v>0</v>
      </c>
      <c r="AC39" s="263"/>
      <c r="AD39" s="264"/>
      <c r="AE39" s="265"/>
      <c r="AF39" s="266"/>
      <c r="AG39" s="267">
        <f t="shared" si="45"/>
        <v>0</v>
      </c>
      <c r="AH39" s="260">
        <f>+(IF(OR($B39=0,$C39=0,$D39=0,$AC$2&gt;$OE$1),0,IF(OR(AC39=0,AE39=0,AF39=0),0,MIN((VLOOKUP($D39,SALERYCODE,3,0))*(IF($D39=6,AF39,AE39))*((MIN((VLOOKUP($D39,SALERYCODE,5,0)),(IF($D39=6,AE39,AF39))))),MIN((VLOOKUP($D39,SALERYCODE,3,0)),(AC39+AD39))*(IF($D39=6,AF39,((MIN((VLOOKUP($D39,SALERYCODE,5,0)),AF39)))))))))/IF(AND($D39=2,'ראשי-פרטים כלליים וריכוז הוצאות'!$D$68&lt;&gt;4),1.2,1)</f>
        <v>0</v>
      </c>
      <c r="AI39" s="263"/>
      <c r="AJ39" s="264"/>
      <c r="AK39" s="265"/>
      <c r="AL39" s="266"/>
      <c r="AM39" s="267">
        <f t="shared" si="46"/>
        <v>0</v>
      </c>
      <c r="AN39" s="260">
        <f>+(IF(OR($B39=0,$C39=0,$D39=0,$AI$2&gt;$OE$1),0,IF(OR(AI39=0,AK39=0,AL39=0),0,MIN((VLOOKUP($D39,SALERYCODE,3,0))*(IF($D39=6,AL39,AK39))*((MIN((VLOOKUP($D39,SALERYCODE,5,0)),(IF($D39=6,AK39,AL39))))),MIN((VLOOKUP($D39,SALERYCODE,3,0)),(AI39+AJ39))*(IF($D39=6,AL39,((MIN((VLOOKUP($D39,SALERYCODE,5,0)),AL39)))))))))/IF(AND($D39=2,'ראשי-פרטים כלליים וריכוז הוצאות'!$D$68&lt;&gt;4),1.2,1)</f>
        <v>0</v>
      </c>
      <c r="AO39" s="263"/>
      <c r="AP39" s="264"/>
      <c r="AQ39" s="265"/>
      <c r="AR39" s="266"/>
      <c r="AS39" s="267">
        <f t="shared" si="47"/>
        <v>0</v>
      </c>
      <c r="AT39" s="260">
        <f>+(IF(OR($B39=0,$C39=0,$D39=0,$AO$2&gt;$OE$1),0,IF(OR(AO39=0,AQ39=0,AR39=0),0,MIN((VLOOKUP($D39,SALERYCODE,3,0))*(IF($D39=6,AR39,AQ39))*((MIN((VLOOKUP($D39,SALERYCODE,5,0)),(IF($D39=6,AQ39,AR39))))),MIN((VLOOKUP($D39,SALERYCODE,3,0)),(AO39+AP39))*(IF($D39=6,AR39,((MIN((VLOOKUP($D39,SALERYCODE,5,0)),AR39)))))))))/IF(AND($D39=2,'ראשי-פרטים כלליים וריכוז הוצאות'!$D$68&lt;&gt;4),1.2,1)</f>
        <v>0</v>
      </c>
      <c r="AU39" s="263"/>
      <c r="AV39" s="264"/>
      <c r="AW39" s="265"/>
      <c r="AX39" s="266"/>
      <c r="AY39" s="267">
        <f t="shared" si="48"/>
        <v>0</v>
      </c>
      <c r="AZ39" s="260">
        <f>+(IF(OR($B39=0,$C39=0,$D39=0,$AU$2&gt;$OE$1),0,IF(OR(AU39=0,AW39=0,AX39=0),0,MIN((VLOOKUP($D39,SALERYCODE,3,0))*(IF($D39=6,AX39,AW39))*((MIN((VLOOKUP($D39,SALERYCODE,5,0)),(IF($D39=6,AW39,AX39))))),MIN((VLOOKUP($D39,SALERYCODE,3,0)),(AU39+AV39))*(IF($D39=6,AX39,((MIN((VLOOKUP($D39,SALERYCODE,5,0)),AX39)))))))))/IF(AND($D39=2,'ראשי-פרטים כלליים וריכוז הוצאות'!$D$68&lt;&gt;4),1.2,1)</f>
        <v>0</v>
      </c>
      <c r="BA39" s="263"/>
      <c r="BB39" s="264"/>
      <c r="BC39" s="265"/>
      <c r="BD39" s="266"/>
      <c r="BE39" s="267">
        <f t="shared" si="49"/>
        <v>0</v>
      </c>
      <c r="BF39" s="260">
        <f>+(IF(OR($B39=0,$C39=0,$D39=0,$BA$2&gt;$OE$1),0,IF(OR(BA39=0,BC39=0,BD39=0),0,MIN((VLOOKUP($D39,SALERYCODE,3,0))*(IF($D39=6,BD39,BC39))*((MIN((VLOOKUP($D39,SALERYCODE,5,0)),(IF($D39=6,BC39,BD39))))),MIN((VLOOKUP($D39,SALERYCODE,3,0)),(BA39+BB39))*(IF($D39=6,BD39,((MIN((VLOOKUP($D39,SALERYCODE,5,0)),BD39)))))))))/IF(AND($D39=2,'ראשי-פרטים כלליים וריכוז הוצאות'!$D$68&lt;&gt;4),1.2,1)</f>
        <v>0</v>
      </c>
      <c r="BG39" s="263"/>
      <c r="BH39" s="264"/>
      <c r="BI39" s="265"/>
      <c r="BJ39" s="266"/>
      <c r="BK39" s="267">
        <f t="shared" si="50"/>
        <v>0</v>
      </c>
      <c r="BL39" s="260">
        <f>+(IF(OR($B39=0,$C39=0,$D39=0,$BG$2&gt;$OE$1),0,IF(OR(BG39=0,BI39=0,BJ39=0),0,MIN((VLOOKUP($D39,SALERYCODE,3,0))*(IF($D39=6,BJ39,BI39))*((MIN((VLOOKUP($D39,SALERYCODE,5,0)),(IF($D39=6,BI39,BJ39))))),MIN((VLOOKUP($D39,SALERYCODE,3,0)),(BG39+BH39))*(IF($D39=6,BJ39,((MIN((VLOOKUP($D39,SALERYCODE,5,0)),BJ39)))))))))/IF(AND($D39=2,'ראשי-פרטים כלליים וריכוז הוצאות'!$D$68&lt;&gt;4),1.2,1)</f>
        <v>0</v>
      </c>
      <c r="BM39" s="263"/>
      <c r="BN39" s="264"/>
      <c r="BO39" s="265"/>
      <c r="BP39" s="266"/>
      <c r="BQ39" s="267">
        <f t="shared" si="51"/>
        <v>0</v>
      </c>
      <c r="BR39" s="260">
        <f>+(IF(OR($B39=0,$C39=0,$D39=0,$BM$2&gt;$OE$1),0,IF(OR(BM39=0,BO39=0,BP39=0),0,MIN((VLOOKUP($D39,SALERYCODE,3,0))*(IF($D39=6,BP39,BO39))*((MIN((VLOOKUP($D39,SALERYCODE,5,0)),(IF($D39=6,BO39,BP39))))),MIN((VLOOKUP($D39,SALERYCODE,3,0)),(BM39+BN39))*(IF($D39=6,BP39,((MIN((VLOOKUP($D39,SALERYCODE,5,0)),BP39)))))))))/IF(AND($D39=2,'ראשי-פרטים כלליים וריכוז הוצאות'!$D$68&lt;&gt;4),1.2,1)</f>
        <v>0</v>
      </c>
      <c r="BS39" s="263"/>
      <c r="BT39" s="264"/>
      <c r="BU39" s="265"/>
      <c r="BV39" s="266"/>
      <c r="BW39" s="267">
        <f t="shared" si="52"/>
        <v>0</v>
      </c>
      <c r="BX39" s="260">
        <f>+(IF(OR($B39=0,$C39=0,$D39=0,$BS$2&gt;$OE$1),0,IF(OR(BS39=0,BU39=0,BV39=0),0,MIN((VLOOKUP($D39,SALERYCODE,3,0))*(IF($D39=6,BV39,BU39))*((MIN((VLOOKUP($D39,SALERYCODE,5,0)),(IF($D39=6,BU39,BV39))))),MIN((VLOOKUP($D39,SALERYCODE,3,0)),(BS39+BT39))*(IF($D39=6,BV39,((MIN((VLOOKUP($D39,SALERYCODE,5,0)),BV39)))))))))/IF(AND($D39=2,'ראשי-פרטים כלליים וריכוז הוצאות'!$D$68&lt;&gt;4),1.2,1)</f>
        <v>0</v>
      </c>
      <c r="BY39" s="263"/>
      <c r="BZ39" s="264"/>
      <c r="CA39" s="265"/>
      <c r="CB39" s="266"/>
      <c r="CC39" s="267">
        <f t="shared" si="53"/>
        <v>0</v>
      </c>
      <c r="CD39" s="260">
        <f>+(IF(OR($B39=0,$C39=0,$D39=0,$BY$2&gt;$OE$1),0,IF(OR(BY39=0,CA39=0,CB39=0),0,MIN((VLOOKUP($D39,SALERYCODE,3,0))*(IF($D39=6,CB39,CA39))*((MIN((VLOOKUP($D39,SALERYCODE,5,0)),(IF($D39=6,CA39,CB39))))),MIN((VLOOKUP($D39,SALERYCODE,3,0)),(BY39+BZ39))*(IF($D39=6,CB39,((MIN((VLOOKUP($D39,SALERYCODE,5,0)),CB39)))))))))/IF(AND($D39=2,'ראשי-פרטים כלליים וריכוז הוצאות'!$D$68&lt;&gt;4),1.2,1)</f>
        <v>0</v>
      </c>
      <c r="CE39" s="263"/>
      <c r="CF39" s="264"/>
      <c r="CG39" s="265"/>
      <c r="CH39" s="266"/>
      <c r="CI39" s="267">
        <f t="shared" si="54"/>
        <v>0</v>
      </c>
      <c r="CJ39" s="260">
        <f>+(IF(OR($B39=0,$C39=0,$D39=0,$CE$2&gt;$OE$1),0,IF(OR(CE39=0,CG39=0,CH39=0),0,MIN((VLOOKUP($D39,SALERYCODE,3,0))*(IF($D39=6,CH39,CG39))*((MIN((VLOOKUP($D39,SALERYCODE,5,0)),(IF($D39=6,CG39,CH39))))),MIN((VLOOKUP($D39,SALERYCODE,3,0)),(CE39+CF39))*(IF($D39=6,CH39,((MIN((VLOOKUP($D39,SALERYCODE,5,0)),CH39)))))))))/IF(AND($D39=2,'ראשי-פרטים כלליים וריכוז הוצאות'!$D$68&lt;&gt;4),1.2,1)</f>
        <v>0</v>
      </c>
      <c r="CK39" s="263"/>
      <c r="CL39" s="264"/>
      <c r="CM39" s="265"/>
      <c r="CN39" s="266"/>
      <c r="CO39" s="267">
        <f t="shared" si="55"/>
        <v>0</v>
      </c>
      <c r="CP39" s="260">
        <f>+(IF(OR($B39=0,$C39=0,$D39=0,$CK$2&gt;$OE$1),0,IF(OR(CK39=0,CM39=0,CN39=0),0,MIN((VLOOKUP($D39,SALERYCODE,3,0))*(IF($D39=6,CN39,CM39))*((MIN((VLOOKUP($D39,SALERYCODE,5,0)),(IF($D39=6,CM39,CN39))))),MIN((VLOOKUP($D39,SALERYCODE,3,0)),(CK39+CL39))*(IF($D39=6,CN39,((MIN((VLOOKUP($D39,SALERYCODE,5,0)),CN39)))))))))/IF(AND($D39=2,'ראשי-פרטים כלליים וריכוז הוצאות'!$D$68&lt;&gt;4),1.2,1)</f>
        <v>0</v>
      </c>
      <c r="CQ39" s="263"/>
      <c r="CR39" s="264"/>
      <c r="CS39" s="265"/>
      <c r="CT39" s="266"/>
      <c r="CU39" s="267">
        <f t="shared" si="56"/>
        <v>0</v>
      </c>
      <c r="CV39" s="260">
        <f>+(IF(OR($B39=0,$C39=0,$D39=0,$CQ$2&gt;$OE$1),0,IF(OR(CQ39=0,CS39=0,CT39=0),0,MIN((VLOOKUP($D39,SALERYCODE,3,0))*(IF($D39=6,CT39,CS39))*((MIN((VLOOKUP($D39,SALERYCODE,5,0)),(IF($D39=6,CS39,CT39))))),MIN((VLOOKUP($D39,SALERYCODE,3,0)),(CQ39+CR39))*(IF($D39=6,CT39,((MIN((VLOOKUP($D39,SALERYCODE,5,0)),CT39)))))))))/IF(AND($D39=2,'ראשי-פרטים כלליים וריכוז הוצאות'!$D$68&lt;&gt;4),1.2,1)</f>
        <v>0</v>
      </c>
      <c r="CW39" s="263"/>
      <c r="CX39" s="264"/>
      <c r="CY39" s="265"/>
      <c r="CZ39" s="266"/>
      <c r="DA39" s="267">
        <f t="shared" si="57"/>
        <v>0</v>
      </c>
      <c r="DB39" s="260">
        <f>+(IF(OR($B39=0,$C39=0,$D39=0,$CW$2&gt;$OE$1),0,IF(OR(CW39=0,CY39=0,CZ39=0),0,MIN((VLOOKUP($D39,SALERYCODE,3,0))*(IF($D39=6,CZ39,CY39))*((MIN((VLOOKUP($D39,SALERYCODE,5,0)),(IF($D39=6,CY39,CZ39))))),MIN((VLOOKUP($D39,SALERYCODE,3,0)),(CW39+CX39))*(IF($D39=6,CZ39,((MIN((VLOOKUP($D39,SALERYCODE,5,0)),CZ39)))))))))/IF(AND($D39=2,'ראשי-פרטים כלליים וריכוז הוצאות'!$D$68&lt;&gt;4),1.2,1)</f>
        <v>0</v>
      </c>
      <c r="DC39" s="263"/>
      <c r="DD39" s="264"/>
      <c r="DE39" s="265"/>
      <c r="DF39" s="266"/>
      <c r="DG39" s="267">
        <f t="shared" si="58"/>
        <v>0</v>
      </c>
      <c r="DH39" s="260">
        <f>+(IF(OR($B39=0,$C39=0,$D39=0,$DC$2&gt;$OE$1),0,IF(OR(DC39=0,DE39=0,DF39=0),0,MIN((VLOOKUP($D39,SALERYCODE,3,0))*(IF($D39=6,DF39,DE39))*((MIN((VLOOKUP($D39,SALERYCODE,5,0)),(IF($D39=6,DE39,DF39))))),MIN((VLOOKUP($D39,SALERYCODE,3,0)),(DC39+DD39))*(IF($D39=6,DF39,((MIN((VLOOKUP($D39,SALERYCODE,5,0)),DF39)))))))))/IF(AND($D39=2,'ראשי-פרטים כלליים וריכוז הוצאות'!$D$68&lt;&gt;4),1.2,1)</f>
        <v>0</v>
      </c>
      <c r="DI39" s="263"/>
      <c r="DJ39" s="264"/>
      <c r="DK39" s="265"/>
      <c r="DL39" s="266"/>
      <c r="DM39" s="267">
        <f t="shared" si="59"/>
        <v>0</v>
      </c>
      <c r="DN39" s="260">
        <f>+(IF(OR($B39=0,$C39=0,$D39=0,$DC$2&gt;$OE$1),0,IF(OR(DI39=0,DK39=0,DL39=0),0,MIN((VLOOKUP($D39,SALERYCODE,3,0))*(IF($D39=6,DL39,DK39))*((MIN((VLOOKUP($D39,SALERYCODE,5,0)),(IF($D39=6,DK39,DL39))))),MIN((VLOOKUP($D39,SALERYCODE,3,0)),(DI39+DJ39))*(IF($D39=6,DL39,((MIN((VLOOKUP($D39,SALERYCODE,5,0)),DL39)))))))))/IF(AND($D39=2,'ראשי-פרטים כלליים וריכוז הוצאות'!$D$68&lt;&gt;4),1.2,1)</f>
        <v>0</v>
      </c>
      <c r="DO39" s="263"/>
      <c r="DP39" s="264"/>
      <c r="DQ39" s="265"/>
      <c r="DR39" s="266"/>
      <c r="DS39" s="267">
        <f t="shared" si="60"/>
        <v>0</v>
      </c>
      <c r="DT39" s="260">
        <f>+(IF(OR($B39=0,$C39=0,$D39=0,$DC$2&gt;$OE$1),0,IF(OR(DO39=0,DQ39=0,DR39=0),0,MIN((VLOOKUP($D39,SALERYCODE,3,0))*(IF($D39=6,DR39,DQ39))*((MIN((VLOOKUP($D39,SALERYCODE,5,0)),(IF($D39=6,DQ39,DR39))))),MIN((VLOOKUP($D39,SALERYCODE,3,0)),(DO39+DP39))*(IF($D39=6,DR39,((MIN((VLOOKUP($D39,SALERYCODE,5,0)),DR39)))))))))/IF(AND($D39=2,'ראשי-פרטים כלליים וריכוז הוצאות'!$D$68&lt;&gt;4),1.2,1)</f>
        <v>0</v>
      </c>
      <c r="DU39" s="263"/>
      <c r="DV39" s="264"/>
      <c r="DW39" s="265"/>
      <c r="DX39" s="266"/>
      <c r="DY39" s="267">
        <f t="shared" si="61"/>
        <v>0</v>
      </c>
      <c r="DZ39" s="260">
        <f>+(IF(OR($B39=0,$C39=0,$D39=0,$DC$2&gt;$OE$1),0,IF(OR(DU39=0,DW39=0,DX39=0),0,MIN((VLOOKUP($D39,SALERYCODE,3,0))*(IF($D39=6,DX39,DW39))*((MIN((VLOOKUP($D39,SALERYCODE,5,0)),(IF($D39=6,DW39,DX39))))),MIN((VLOOKUP($D39,SALERYCODE,3,0)),(DU39+DV39))*(IF($D39=6,DX39,((MIN((VLOOKUP($D39,SALERYCODE,5,0)),DX39)))))))))/IF(AND($D39=2,'ראשי-פרטים כלליים וריכוז הוצאות'!$D$68&lt;&gt;4),1.2,1)</f>
        <v>0</v>
      </c>
      <c r="EA39" s="263"/>
      <c r="EB39" s="264"/>
      <c r="EC39" s="265"/>
      <c r="ED39" s="266"/>
      <c r="EE39" s="267">
        <f t="shared" si="62"/>
        <v>0</v>
      </c>
      <c r="EF39" s="260">
        <f>+(IF(OR($B39=0,$C39=0,$D39=0,$DC$2&gt;$OE$1),0,IF(OR(EA39=0,EC39=0,ED39=0),0,MIN((VLOOKUP($D39,SALERYCODE,3,0))*(IF($D39=6,ED39,EC39))*((MIN((VLOOKUP($D39,SALERYCODE,5,0)),(IF($D39=6,EC39,ED39))))),MIN((VLOOKUP($D39,SALERYCODE,3,0)),(EA39+EB39))*(IF($D39=6,ED39,((MIN((VLOOKUP($D39,SALERYCODE,5,0)),ED39)))))))))/IF(AND($D39=2,'ראשי-פרטים כלליים וריכוז הוצאות'!$D$68&lt;&gt;4),1.2,1)</f>
        <v>0</v>
      </c>
      <c r="EG39" s="263"/>
      <c r="EH39" s="264"/>
      <c r="EI39" s="265"/>
      <c r="EJ39" s="266"/>
      <c r="EK39" s="267">
        <f t="shared" si="63"/>
        <v>0</v>
      </c>
      <c r="EL39" s="260">
        <f>+(IF(OR($B39=0,$C39=0,$D39=0,$DC$2&gt;$OE$1),0,IF(OR(EG39=0,EI39=0,EJ39=0),0,MIN((VLOOKUP($D39,SALERYCODE,3,0))*(IF($D39=6,EJ39,EI39))*((MIN((VLOOKUP($D39,SALERYCODE,5,0)),(IF($D39=6,EI39,EJ39))))),MIN((VLOOKUP($D39,SALERYCODE,3,0)),(EG39+EH39))*(IF($D39=6,EJ39,((MIN((VLOOKUP($D39,SALERYCODE,5,0)),EJ39)))))))))/IF(AND($D39=2,'ראשי-פרטים כלליים וריכוז הוצאות'!$D$68&lt;&gt;4),1.2,1)</f>
        <v>0</v>
      </c>
      <c r="EM39" s="263"/>
      <c r="EN39" s="264"/>
      <c r="EO39" s="265"/>
      <c r="EP39" s="266"/>
      <c r="EQ39" s="267">
        <f t="shared" si="64"/>
        <v>0</v>
      </c>
      <c r="ER39" s="260">
        <f>+(IF(OR($B39=0,$C39=0,$D39=0,$DC$2&gt;$OE$1),0,IF(OR(EM39=0,EO39=0,EP39=0),0,MIN((VLOOKUP($D39,SALERYCODE,3,0))*(IF($D39=6,EP39,EO39))*((MIN((VLOOKUP($D39,SALERYCODE,5,0)),(IF($D39=6,EO39,EP39))))),MIN((VLOOKUP($D39,SALERYCODE,3,0)),(EM39+EN39))*(IF($D39=6,EP39,((MIN((VLOOKUP($D39,SALERYCODE,5,0)),EP39)))))))))/IF(AND($D39=2,'ראשי-פרטים כלליים וריכוז הוצאות'!$D$68&lt;&gt;4),1.2,1)</f>
        <v>0</v>
      </c>
      <c r="ES39" s="263"/>
      <c r="ET39" s="264"/>
      <c r="EU39" s="265"/>
      <c r="EV39" s="266"/>
      <c r="EW39" s="267">
        <f t="shared" si="65"/>
        <v>0</v>
      </c>
      <c r="EX39" s="260">
        <f>+(IF(OR($B39=0,$C39=0,$D39=0,$DC$2&gt;$OE$1),0,IF(OR(ES39=0,EU39=0,EV39=0),0,MIN((VLOOKUP($D39,SALERYCODE,3,0))*(IF($D39=6,EV39,EU39))*((MIN((VLOOKUP($D39,SALERYCODE,5,0)),(IF($D39=6,EU39,EV39))))),MIN((VLOOKUP($D39,SALERYCODE,3,0)),(ES39+ET39))*(IF($D39=6,EV39,((MIN((VLOOKUP($D39,SALERYCODE,5,0)),EV39)))))))))/IF(AND($D39=2,'ראשי-פרטים כלליים וריכוז הוצאות'!$D$68&lt;&gt;4),1.2,1)</f>
        <v>0</v>
      </c>
      <c r="EY39" s="263"/>
      <c r="EZ39" s="264"/>
      <c r="FA39" s="265"/>
      <c r="FB39" s="266"/>
      <c r="FC39" s="267">
        <f t="shared" si="66"/>
        <v>0</v>
      </c>
      <c r="FD39" s="260">
        <f>+(IF(OR($B39=0,$C39=0,$D39=0,$DC$2&gt;$OE$1),0,IF(OR(EY39=0,FA39=0,FB39=0),0,MIN((VLOOKUP($D39,SALERYCODE,3,0))*(IF($D39=6,FB39,FA39))*((MIN((VLOOKUP($D39,SALERYCODE,5,0)),(IF($D39=6,FA39,FB39))))),MIN((VLOOKUP($D39,SALERYCODE,3,0)),(EY39+EZ39))*(IF($D39=6,FB39,((MIN((VLOOKUP($D39,SALERYCODE,5,0)),FB39)))))))))/IF(AND($D39=2,'ראשי-פרטים כלליים וריכוז הוצאות'!$D$68&lt;&gt;4),1.2,1)</f>
        <v>0</v>
      </c>
      <c r="FE39" s="263"/>
      <c r="FF39" s="264"/>
      <c r="FG39" s="265"/>
      <c r="FH39" s="266"/>
      <c r="FI39" s="267">
        <f t="shared" si="67"/>
        <v>0</v>
      </c>
      <c r="FJ39" s="260">
        <f>+(IF(OR($B39=0,$C39=0,$D39=0,$DC$2&gt;$OE$1),0,IF(OR(FE39=0,FG39=0,FH39=0),0,MIN((VLOOKUP($D39,SALERYCODE,3,0))*(IF($D39=6,FH39,FG39))*((MIN((VLOOKUP($D39,SALERYCODE,5,0)),(IF($D39=6,FG39,FH39))))),MIN((VLOOKUP($D39,SALERYCODE,3,0)),(FE39+FF39))*(IF($D39=6,FH39,((MIN((VLOOKUP($D39,SALERYCODE,5,0)),FH39)))))))))/IF(AND($D39=2,'ראשי-פרטים כלליים וריכוז הוצאות'!$D$68&lt;&gt;4),1.2,1)</f>
        <v>0</v>
      </c>
      <c r="FK39" s="263"/>
      <c r="FL39" s="264"/>
      <c r="FM39" s="265"/>
      <c r="FN39" s="266"/>
      <c r="FO39" s="267">
        <f t="shared" si="68"/>
        <v>0</v>
      </c>
      <c r="FP39" s="260">
        <f>+(IF(OR($B39=0,$C39=0,$D39=0,$DC$2&gt;$OE$1),0,IF(OR(FK39=0,FM39=0,FN39=0),0,MIN((VLOOKUP($D39,SALERYCODE,3,0))*(IF($D39=6,FN39,FM39))*((MIN((VLOOKUP($D39,SALERYCODE,5,0)),(IF($D39=6,FM39,FN39))))),MIN((VLOOKUP($D39,SALERYCODE,3,0)),(FK39+FL39))*(IF($D39=6,FN39,((MIN((VLOOKUP($D39,SALERYCODE,5,0)),FN39)))))))))/IF(AND($D39=2,'ראשי-פרטים כלליים וריכוז הוצאות'!$D$68&lt;&gt;4),1.2,1)</f>
        <v>0</v>
      </c>
      <c r="FQ39" s="263"/>
      <c r="FR39" s="264"/>
      <c r="FS39" s="265"/>
      <c r="FT39" s="266"/>
      <c r="FU39" s="267">
        <f t="shared" si="69"/>
        <v>0</v>
      </c>
      <c r="FV39" s="260">
        <f>+(IF(OR($B39=0,$C39=0,$D39=0,$DC$2&gt;$OE$1),0,IF(OR(FQ39=0,FS39=0,FT39=0),0,MIN((VLOOKUP($D39,SALERYCODE,3,0))*(IF($D39=6,FT39,FS39))*((MIN((VLOOKUP($D39,SALERYCODE,5,0)),(IF($D39=6,FS39,FT39))))),MIN((VLOOKUP($D39,SALERYCODE,3,0)),(FQ39+FR39))*(IF($D39=6,FT39,((MIN((VLOOKUP($D39,SALERYCODE,5,0)),FT39)))))))))/IF(AND($D39=2,'ראשי-פרטים כלליים וריכוז הוצאות'!$D$68&lt;&gt;4),1.2,1)</f>
        <v>0</v>
      </c>
      <c r="FW39" s="263"/>
      <c r="FX39" s="264"/>
      <c r="FY39" s="265"/>
      <c r="FZ39" s="266"/>
      <c r="GA39" s="267">
        <f t="shared" si="70"/>
        <v>0</v>
      </c>
      <c r="GB39" s="260">
        <f>+(IF(OR($B39=0,$C39=0,$D39=0,$DC$2&gt;$OE$1),0,IF(OR(FW39=0,FY39=0,FZ39=0),0,MIN((VLOOKUP($D39,SALERYCODE,3,0))*(IF($D39=6,FZ39,FY39))*((MIN((VLOOKUP($D39,SALERYCODE,5,0)),(IF($D39=6,FY39,FZ39))))),MIN((VLOOKUP($D39,SALERYCODE,3,0)),(FW39+FX39))*(IF($D39=6,FZ39,((MIN((VLOOKUP($D39,SALERYCODE,5,0)),FZ39)))))))))/IF(AND($D39=2,'ראשי-פרטים כלליים וריכוז הוצאות'!$D$68&lt;&gt;4),1.2,1)</f>
        <v>0</v>
      </c>
      <c r="GC39" s="263"/>
      <c r="GD39" s="264"/>
      <c r="GE39" s="265"/>
      <c r="GF39" s="266"/>
      <c r="GG39" s="267">
        <f t="shared" si="71"/>
        <v>0</v>
      </c>
      <c r="GH39" s="260">
        <f>+(IF(OR($B39=0,$C39=0,$D39=0,$DC$2&gt;$OE$1),0,IF(OR(GC39=0,GE39=0,GF39=0),0,MIN((VLOOKUP($D39,SALERYCODE,3,0))*(IF($D39=6,GF39,GE39))*((MIN((VLOOKUP($D39,SALERYCODE,5,0)),(IF($D39=6,GE39,GF39))))),MIN((VLOOKUP($D39,SALERYCODE,3,0)),(GC39+GD39))*(IF($D39=6,GF39,((MIN((VLOOKUP($D39,SALERYCODE,5,0)),GF39)))))))))/IF(AND($D39=2,'ראשי-פרטים כלליים וריכוז הוצאות'!$D$68&lt;&gt;4),1.2,1)</f>
        <v>0</v>
      </c>
      <c r="GI39" s="263"/>
      <c r="GJ39" s="264"/>
      <c r="GK39" s="265"/>
      <c r="GL39" s="266"/>
      <c r="GM39" s="267">
        <f t="shared" si="72"/>
        <v>0</v>
      </c>
      <c r="GN39" s="260">
        <f>+(IF(OR($B39=0,$C39=0,$D39=0,$DC$2&gt;$OE$1),0,IF(OR(GI39=0,GK39=0,GL39=0),0,MIN((VLOOKUP($D39,SALERYCODE,3,0))*(IF($D39=6,GL39,GK39))*((MIN((VLOOKUP($D39,SALERYCODE,5,0)),(IF($D39=6,GK39,GL39))))),MIN((VLOOKUP($D39,SALERYCODE,3,0)),(GI39+GJ39))*(IF($D39=6,GL39,((MIN((VLOOKUP($D39,SALERYCODE,5,0)),GL39)))))))))/IF(AND($D39=2,'ראשי-פרטים כלליים וריכוז הוצאות'!$D$68&lt;&gt;4),1.2,1)</f>
        <v>0</v>
      </c>
      <c r="GO39" s="263"/>
      <c r="GP39" s="264"/>
      <c r="GQ39" s="265"/>
      <c r="GR39" s="266"/>
      <c r="GS39" s="267">
        <f t="shared" si="73"/>
        <v>0</v>
      </c>
      <c r="GT39" s="260">
        <f>+(IF(OR($B39=0,$C39=0,$D39=0,$DC$2&gt;$OE$1),0,IF(OR(GO39=0,GQ39=0,GR39=0),0,MIN((VLOOKUP($D39,SALERYCODE,3,0))*(IF($D39=6,GR39,GQ39))*((MIN((VLOOKUP($D39,SALERYCODE,5,0)),(IF($D39=6,GQ39,GR39))))),MIN((VLOOKUP($D39,SALERYCODE,3,0)),(GO39+GP39))*(IF($D39=6,GR39,((MIN((VLOOKUP($D39,SALERYCODE,5,0)),GR39)))))))))/IF(AND($D39=2,'ראשי-פרטים כלליים וריכוז הוצאות'!$D$68&lt;&gt;4),1.2,1)</f>
        <v>0</v>
      </c>
      <c r="GU39" s="263"/>
      <c r="GV39" s="264"/>
      <c r="GW39" s="265"/>
      <c r="GX39" s="266"/>
      <c r="GY39" s="267">
        <f t="shared" si="74"/>
        <v>0</v>
      </c>
      <c r="GZ39" s="260">
        <f>+(IF(OR($B39=0,$C39=0,$D39=0,$DC$2&gt;$OE$1),0,IF(OR(GU39=0,GW39=0,GX39=0),0,MIN((VLOOKUP($D39,SALERYCODE,3,0))*(IF($D39=6,GX39,GW39))*((MIN((VLOOKUP($D39,SALERYCODE,5,0)),(IF($D39=6,GW39,GX39))))),MIN((VLOOKUP($D39,SALERYCODE,3,0)),(GU39+GV39))*(IF($D39=6,GX39,((MIN((VLOOKUP($D39,SALERYCODE,5,0)),GX39)))))))))/IF(AND($D39=2,'ראשי-פרטים כלליים וריכוז הוצאות'!$D$68&lt;&gt;4),1.2,1)</f>
        <v>0</v>
      </c>
      <c r="HA39" s="263"/>
      <c r="HB39" s="264"/>
      <c r="HC39" s="265"/>
      <c r="HD39" s="266"/>
      <c r="HE39" s="267">
        <f t="shared" si="75"/>
        <v>0</v>
      </c>
      <c r="HF39" s="260">
        <f>+(IF(OR($B39=0,$C39=0,$D39=0,$DC$2&gt;$OE$1),0,IF(OR(HA39=0,HC39=0,HD39=0),0,MIN((VLOOKUP($D39,SALERYCODE,3,0))*(IF($D39=6,HD39,HC39))*((MIN((VLOOKUP($D39,SALERYCODE,5,0)),(IF($D39=6,HC39,HD39))))),MIN((VLOOKUP($D39,SALERYCODE,3,0)),(HA39+HB39))*(IF($D39=6,HD39,((MIN((VLOOKUP($D39,SALERYCODE,5,0)),HD39)))))))))/IF(AND($D39=2,'ראשי-פרטים כלליים וריכוז הוצאות'!$D$68&lt;&gt;4),1.2,1)</f>
        <v>0</v>
      </c>
      <c r="HG39" s="263"/>
      <c r="HH39" s="264"/>
      <c r="HI39" s="265"/>
      <c r="HJ39" s="266"/>
      <c r="HK39" s="267">
        <f t="shared" si="76"/>
        <v>0</v>
      </c>
      <c r="HL39" s="260">
        <f>+(IF(OR($B39=0,$C39=0,$D39=0,$DC$2&gt;$OE$1),0,IF(OR(HG39=0,HI39=0,HJ39=0),0,MIN((VLOOKUP($D39,SALERYCODE,3,0))*(IF($D39=6,HJ39,HI39))*((MIN((VLOOKUP($D39,SALERYCODE,5,0)),(IF($D39=6,HI39,HJ39))))),MIN((VLOOKUP($D39,SALERYCODE,3,0)),(HG39+HH39))*(IF($D39=6,HJ39,((MIN((VLOOKUP($D39,SALERYCODE,5,0)),HJ39)))))))))/IF(AND($D39=2,'ראשי-פרטים כלליים וריכוז הוצאות'!$D$68&lt;&gt;4),1.2,1)</f>
        <v>0</v>
      </c>
      <c r="HM39" s="263"/>
      <c r="HN39" s="264"/>
      <c r="HO39" s="265"/>
      <c r="HP39" s="266"/>
      <c r="HQ39" s="267">
        <f t="shared" si="77"/>
        <v>0</v>
      </c>
      <c r="HR39" s="260">
        <f>+(IF(OR($B39=0,$C39=0,$D39=0,$DC$2&gt;$OE$1),0,IF(OR(HM39=0,HO39=0,HP39=0),0,MIN((VLOOKUP($D39,SALERYCODE,3,0))*(IF($D39=6,HP39,HO39))*((MIN((VLOOKUP($D39,SALERYCODE,5,0)),(IF($D39=6,HO39,HP39))))),MIN((VLOOKUP($D39,SALERYCODE,3,0)),(HM39+HN39))*(IF($D39=6,HP39,((MIN((VLOOKUP($D39,SALERYCODE,5,0)),HP39)))))))))/IF(AND($D39=2,'ראשי-פרטים כלליים וריכוז הוצאות'!$D$68&lt;&gt;4),1.2,1)</f>
        <v>0</v>
      </c>
      <c r="HS39" s="263"/>
      <c r="HT39" s="264"/>
      <c r="HU39" s="265"/>
      <c r="HV39" s="266"/>
      <c r="HW39" s="267">
        <f t="shared" si="78"/>
        <v>0</v>
      </c>
      <c r="HX39" s="260">
        <f>+(IF(OR($B39=0,$C39=0,$D39=0,$DC$2&gt;$OE$1),0,IF(OR(HS39=0,HU39=0,HV39=0),0,MIN((VLOOKUP($D39,SALERYCODE,3,0))*(IF($D39=6,HV39,HU39))*((MIN((VLOOKUP($D39,SALERYCODE,5,0)),(IF($D39=6,HU39,HV39))))),MIN((VLOOKUP($D39,SALERYCODE,3,0)),(HS39+HT39))*(IF($D39=6,HV39,((MIN((VLOOKUP($D39,SALERYCODE,5,0)),HV39)))))))))/IF(AND($D39=2,'ראשי-פרטים כלליים וריכוז הוצאות'!$D$68&lt;&gt;4),1.2,1)</f>
        <v>0</v>
      </c>
      <c r="HY39" s="263"/>
      <c r="HZ39" s="264"/>
      <c r="IA39" s="265"/>
      <c r="IB39" s="266"/>
      <c r="IC39" s="267">
        <f t="shared" si="79"/>
        <v>0</v>
      </c>
      <c r="ID39" s="260">
        <f>+(IF(OR($B39=0,$C39=0,$D39=0,$DC$2&gt;$OE$1),0,IF(OR(HY39=0,IA39=0,IB39=0),0,MIN((VLOOKUP($D39,SALERYCODE,3,0))*(IF($D39=6,IB39,IA39))*((MIN((VLOOKUP($D39,SALERYCODE,5,0)),(IF($D39=6,IA39,IB39))))),MIN((VLOOKUP($D39,SALERYCODE,3,0)),(HY39+HZ39))*(IF($D39=6,IB39,((MIN((VLOOKUP($D39,SALERYCODE,5,0)),IB39)))))))))/IF(AND($D39=2,'ראשי-פרטים כלליים וריכוז הוצאות'!$D$68&lt;&gt;4),1.2,1)</f>
        <v>0</v>
      </c>
      <c r="IE39" s="263"/>
      <c r="IF39" s="264"/>
      <c r="IG39" s="265"/>
      <c r="IH39" s="266"/>
      <c r="II39" s="267">
        <f t="shared" si="80"/>
        <v>0</v>
      </c>
      <c r="IJ39" s="260">
        <f>+(IF(OR($B39=0,$C39=0,$D39=0,$DC$2&gt;$OE$1),0,IF(OR(IE39=0,IG39=0,IH39=0),0,MIN((VLOOKUP($D39,SALERYCODE,3,0))*(IF($D39=6,IH39,IG39))*((MIN((VLOOKUP($D39,SALERYCODE,5,0)),(IF($D39=6,IG39,IH39))))),MIN((VLOOKUP($D39,SALERYCODE,3,0)),(IE39+IF39))*(IF($D39=6,IH39,((MIN((VLOOKUP($D39,SALERYCODE,5,0)),IH39)))))))))/IF(AND($D39=2,'ראשי-פרטים כלליים וריכוז הוצאות'!$D$68&lt;&gt;4),1.2,1)</f>
        <v>0</v>
      </c>
      <c r="IK39" s="263"/>
      <c r="IL39" s="264"/>
      <c r="IM39" s="265"/>
      <c r="IN39" s="266"/>
      <c r="IO39" s="267">
        <f t="shared" si="81"/>
        <v>0</v>
      </c>
      <c r="IP39" s="260">
        <f>+(IF(OR($B39=0,$C39=0,$D39=0,$DC$2&gt;$OE$1),0,IF(OR(IK39=0,IM39=0,IN39=0),0,MIN((VLOOKUP($D39,SALERYCODE,3,0))*(IF($D39=6,IN39,IM39))*((MIN((VLOOKUP($D39,SALERYCODE,5,0)),(IF($D39=6,IM39,IN39))))),MIN((VLOOKUP($D39,SALERYCODE,3,0)),(IK39+IL39))*(IF($D39=6,IN39,((MIN((VLOOKUP($D39,SALERYCODE,5,0)),IN39)))))))))/IF(AND($D39=2,'ראשי-פרטים כלליים וריכוז הוצאות'!$D$68&lt;&gt;4),1.2,1)</f>
        <v>0</v>
      </c>
      <c r="IQ39" s="263"/>
      <c r="IR39" s="264"/>
      <c r="IS39" s="265"/>
      <c r="IT39" s="266"/>
      <c r="IU39" s="267">
        <f t="shared" si="82"/>
        <v>0</v>
      </c>
      <c r="IV39" s="260">
        <f>+(IF(OR($B39=0,$C39=0,$D39=0,$DC$2&gt;$OE$1),0,IF(OR(IQ39=0,IS39=0,IT39=0),0,MIN((VLOOKUP($D39,SALERYCODE,3,0))*(IF($D39=6,IT39,IS39))*((MIN((VLOOKUP($D39,SALERYCODE,5,0)),(IF($D39=6,IS39,IT39))))),MIN((VLOOKUP($D39,SALERYCODE,3,0)),(IQ39+IR39))*(IF($D39=6,IT39,((MIN((VLOOKUP($D39,SALERYCODE,5,0)),IT39)))))))))/IF(AND($D39=2,'ראשי-פרטים כלליים וריכוז הוצאות'!$D$68&lt;&gt;4),1.2,1)</f>
        <v>0</v>
      </c>
      <c r="IW39" s="263"/>
      <c r="IX39" s="264"/>
      <c r="IY39" s="265"/>
      <c r="IZ39" s="266"/>
      <c r="JA39" s="267">
        <f t="shared" si="83"/>
        <v>0</v>
      </c>
      <c r="JB39" s="260">
        <f>+(IF(OR($B39=0,$C39=0,$D39=0,$DC$2&gt;$OE$1),0,IF(OR(IW39=0,IY39=0,IZ39=0),0,MIN((VLOOKUP($D39,SALERYCODE,3,0))*(IF($D39=6,IZ39,IY39))*((MIN((VLOOKUP($D39,SALERYCODE,5,0)),(IF($D39=6,IY39,IZ39))))),MIN((VLOOKUP($D39,SALERYCODE,3,0)),(IW39+IX39))*(IF($D39=6,IZ39,((MIN((VLOOKUP($D39,SALERYCODE,5,0)),IZ39)))))))))/IF(AND($D39=2,'ראשי-פרטים כלליים וריכוז הוצאות'!$D$68&lt;&gt;4),1.2,1)</f>
        <v>0</v>
      </c>
      <c r="JC39" s="263"/>
      <c r="JD39" s="264"/>
      <c r="JE39" s="265"/>
      <c r="JF39" s="266"/>
      <c r="JG39" s="267">
        <f t="shared" si="84"/>
        <v>0</v>
      </c>
      <c r="JH39" s="260">
        <f>+(IF(OR($B39=0,$C39=0,$D39=0,$DC$2&gt;$OE$1),0,IF(OR(JC39=0,JE39=0,JF39=0),0,MIN((VLOOKUP($D39,SALERYCODE,3,0))*(IF($D39=6,JF39,JE39))*((MIN((VLOOKUP($D39,SALERYCODE,5,0)),(IF($D39=6,JE39,JF39))))),MIN((VLOOKUP($D39,SALERYCODE,3,0)),(JC39+JD39))*(IF($D39=6,JF39,((MIN((VLOOKUP($D39,SALERYCODE,5,0)),JF39)))))))))/IF(AND($D39=2,'ראשי-פרטים כלליים וריכוז הוצאות'!$D$68&lt;&gt;4),1.2,1)</f>
        <v>0</v>
      </c>
      <c r="JI39" s="263"/>
      <c r="JJ39" s="264"/>
      <c r="JK39" s="265"/>
      <c r="JL39" s="266"/>
      <c r="JM39" s="267">
        <f t="shared" si="85"/>
        <v>0</v>
      </c>
      <c r="JN39" s="260">
        <f>+(IF(OR($B39=0,$C39=0,$D39=0,$DC$2&gt;$OE$1),0,IF(OR(JI39=0,JK39=0,JL39=0),0,MIN((VLOOKUP($D39,SALERYCODE,3,0))*(IF($D39=6,JL39,JK39))*((MIN((VLOOKUP($D39,SALERYCODE,5,0)),(IF($D39=6,JK39,JL39))))),MIN((VLOOKUP($D39,SALERYCODE,3,0)),(JI39+JJ39))*(IF($D39=6,JL39,((MIN((VLOOKUP($D39,SALERYCODE,5,0)),JL39)))))))))/IF(AND($D39=2,'ראשי-פרטים כלליים וריכוז הוצאות'!$D$68&lt;&gt;4),1.2,1)</f>
        <v>0</v>
      </c>
      <c r="JO39" s="263"/>
      <c r="JP39" s="264"/>
      <c r="JQ39" s="265"/>
      <c r="JR39" s="266"/>
      <c r="JS39" s="267">
        <f t="shared" si="86"/>
        <v>0</v>
      </c>
      <c r="JT39" s="260">
        <f>+(IF(OR($B39=0,$C39=0,$D39=0,$DC$2&gt;$OE$1),0,IF(OR(JO39=0,JQ39=0,JR39=0),0,MIN((VLOOKUP($D39,SALERYCODE,3,0))*(IF($D39=6,JR39,JQ39))*((MIN((VLOOKUP($D39,SALERYCODE,5,0)),(IF($D39=6,JQ39,JR39))))),MIN((VLOOKUP($D39,SALERYCODE,3,0)),(JO39+JP39))*(IF($D39=6,JR39,((MIN((VLOOKUP($D39,SALERYCODE,5,0)),JR39)))))))))/IF(AND($D39=2,'ראשי-פרטים כלליים וריכוז הוצאות'!$D$68&lt;&gt;4),1.2,1)</f>
        <v>0</v>
      </c>
      <c r="JU39" s="263"/>
      <c r="JV39" s="264"/>
      <c r="JW39" s="265"/>
      <c r="JX39" s="266"/>
      <c r="JY39" s="267">
        <f t="shared" si="87"/>
        <v>0</v>
      </c>
      <c r="JZ39" s="260">
        <f>+(IF(OR($B39=0,$C39=0,$D39=0,$DC$2&gt;$OE$1),0,IF(OR(JU39=0,JW39=0,JX39=0),0,MIN((VLOOKUP($D39,SALERYCODE,3,0))*(IF($D39=6,JX39,JW39))*((MIN((VLOOKUP($D39,SALERYCODE,5,0)),(IF($D39=6,JW39,JX39))))),MIN((VLOOKUP($D39,SALERYCODE,3,0)),(JU39+JV39))*(IF($D39=6,JX39,((MIN((VLOOKUP($D39,SALERYCODE,5,0)),JX39)))))))))/IF(AND($D39=2,'ראשי-פרטים כלליים וריכוז הוצאות'!$D$68&lt;&gt;4),1.2,1)</f>
        <v>0</v>
      </c>
      <c r="KA39" s="263"/>
      <c r="KB39" s="264"/>
      <c r="KC39" s="265"/>
      <c r="KD39" s="266"/>
      <c r="KE39" s="267">
        <f t="shared" si="88"/>
        <v>0</v>
      </c>
      <c r="KF39" s="260">
        <f>+(IF(OR($B39=0,$C39=0,$D39=0,$DC$2&gt;$OE$1),0,IF(OR(KA39=0,KC39=0,KD39=0),0,MIN((VLOOKUP($D39,SALERYCODE,3,0))*(IF($D39=6,KD39,KC39))*((MIN((VLOOKUP($D39,SALERYCODE,5,0)),(IF($D39=6,KC39,KD39))))),MIN((VLOOKUP($D39,SALERYCODE,3,0)),(KA39+KB39))*(IF($D39=6,KD39,((MIN((VLOOKUP($D39,SALERYCODE,5,0)),KD39)))))))))/IF(AND($D39=2,'ראשי-פרטים כלליים וריכוז הוצאות'!$D$68&lt;&gt;4),1.2,1)</f>
        <v>0</v>
      </c>
      <c r="KG39" s="263"/>
      <c r="KH39" s="264"/>
      <c r="KI39" s="265"/>
      <c r="KJ39" s="266"/>
      <c r="KK39" s="267">
        <f t="shared" si="89"/>
        <v>0</v>
      </c>
      <c r="KL39" s="260">
        <f>+(IF(OR($B39=0,$C39=0,$D39=0,$DC$2&gt;$OE$1),0,IF(OR(KG39=0,KI39=0,KJ39=0),0,MIN((VLOOKUP($D39,SALERYCODE,3,0))*(IF($D39=6,KJ39,KI39))*((MIN((VLOOKUP($D39,SALERYCODE,5,0)),(IF($D39=6,KI39,KJ39))))),MIN((VLOOKUP($D39,SALERYCODE,3,0)),(KG39+KH39))*(IF($D39=6,KJ39,((MIN((VLOOKUP($D39,SALERYCODE,5,0)),KJ39)))))))))/IF(AND($D39=2,'ראשי-פרטים כלליים וריכוז הוצאות'!$D$68&lt;&gt;4),1.2,1)</f>
        <v>0</v>
      </c>
      <c r="KM39" s="263"/>
      <c r="KN39" s="264"/>
      <c r="KO39" s="265"/>
      <c r="KP39" s="266"/>
      <c r="KQ39" s="267">
        <f t="shared" si="90"/>
        <v>0</v>
      </c>
      <c r="KR39" s="260">
        <f>+(IF(OR($B39=0,$C39=0,$D39=0,$DC$2&gt;$OE$1),0,IF(OR(KM39=0,KO39=0,KP39=0),0,MIN((VLOOKUP($D39,SALERYCODE,3,0))*(IF($D39=6,KP39,KO39))*((MIN((VLOOKUP($D39,SALERYCODE,5,0)),(IF($D39=6,KO39,KP39))))),MIN((VLOOKUP($D39,SALERYCODE,3,0)),(KM39+KN39))*(IF($D39=6,KP39,((MIN((VLOOKUP($D39,SALERYCODE,5,0)),KP39)))))))))/IF(AND($D39=2,'ראשי-פרטים כלליים וריכוז הוצאות'!$D$68&lt;&gt;4),1.2,1)</f>
        <v>0</v>
      </c>
      <c r="KS39" s="263"/>
      <c r="KT39" s="264"/>
      <c r="KU39" s="265"/>
      <c r="KV39" s="266"/>
      <c r="KW39" s="267">
        <f t="shared" si="91"/>
        <v>0</v>
      </c>
      <c r="KX39" s="260">
        <f>+(IF(OR($B39=0,$C39=0,$D39=0,$DC$2&gt;$OE$1),0,IF(OR(KS39=0,KU39=0,KV39=0),0,MIN((VLOOKUP($D39,SALERYCODE,3,0))*(IF($D39=6,KV39,KU39))*((MIN((VLOOKUP($D39,SALERYCODE,5,0)),(IF($D39=6,KU39,KV39))))),MIN((VLOOKUP($D39,SALERYCODE,3,0)),(KS39+KT39))*(IF($D39=6,KV39,((MIN((VLOOKUP($D39,SALERYCODE,5,0)),KV39)))))))))/IF(AND($D39=2,'ראשי-פרטים כלליים וריכוז הוצאות'!$D$68&lt;&gt;4),1.2,1)</f>
        <v>0</v>
      </c>
      <c r="KY39" s="263"/>
      <c r="KZ39" s="264"/>
      <c r="LA39" s="265"/>
      <c r="LB39" s="266"/>
      <c r="LC39" s="267">
        <f t="shared" si="92"/>
        <v>0</v>
      </c>
      <c r="LD39" s="260">
        <f>+(IF(OR($B39=0,$C39=0,$D39=0,$DC$2&gt;$OE$1),0,IF(OR(KY39=0,LA39=0,LB39=0),0,MIN((VLOOKUP($D39,SALERYCODE,3,0))*(IF($D39=6,LB39,LA39))*((MIN((VLOOKUP($D39,SALERYCODE,5,0)),(IF($D39=6,LA39,LB39))))),MIN((VLOOKUP($D39,SALERYCODE,3,0)),(KY39+KZ39))*(IF($D39=6,LB39,((MIN((VLOOKUP($D39,SALERYCODE,5,0)),LB39)))))))))/IF(AND($D39=2,'ראשי-פרטים כלליים וריכוז הוצאות'!$D$68&lt;&gt;4),1.2,1)</f>
        <v>0</v>
      </c>
      <c r="LE39" s="263"/>
      <c r="LF39" s="264"/>
      <c r="LG39" s="265"/>
      <c r="LH39" s="266"/>
      <c r="LI39" s="267">
        <f t="shared" si="93"/>
        <v>0</v>
      </c>
      <c r="LJ39" s="260">
        <f>+(IF(OR($B39=0,$C39=0,$D39=0,$DC$2&gt;$OE$1),0,IF(OR(LE39=0,LG39=0,LH39=0),0,MIN((VLOOKUP($D39,SALERYCODE,3,0))*(IF($D39=6,LH39,LG39))*((MIN((VLOOKUP($D39,SALERYCODE,5,0)),(IF($D39=6,LG39,LH39))))),MIN((VLOOKUP($D39,SALERYCODE,3,0)),(LE39+LF39))*(IF($D39=6,LH39,((MIN((VLOOKUP($D39,SALERYCODE,5,0)),LH39)))))))))/IF(AND($D39=2,'ראשי-פרטים כלליים וריכוז הוצאות'!$D$68&lt;&gt;4),1.2,1)</f>
        <v>0</v>
      </c>
      <c r="LK39" s="263"/>
      <c r="LL39" s="264"/>
      <c r="LM39" s="265"/>
      <c r="LN39" s="266"/>
      <c r="LO39" s="267">
        <f t="shared" si="94"/>
        <v>0</v>
      </c>
      <c r="LP39" s="260">
        <f>+(IF(OR($B39=0,$C39=0,$D39=0,$DC$2&gt;$OE$1),0,IF(OR(LK39=0,LM39=0,LN39=0),0,MIN((VLOOKUP($D39,SALERYCODE,3,0))*(IF($D39=6,LN39,LM39))*((MIN((VLOOKUP($D39,SALERYCODE,5,0)),(IF($D39=6,LM39,LN39))))),MIN((VLOOKUP($D39,SALERYCODE,3,0)),(LK39+LL39))*(IF($D39=6,LN39,((MIN((VLOOKUP($D39,SALERYCODE,5,0)),LN39)))))))))/IF(AND($D39=2,'ראשי-פרטים כלליים וריכוז הוצאות'!$D$68&lt;&gt;4),1.2,1)</f>
        <v>0</v>
      </c>
      <c r="LQ39" s="263"/>
      <c r="LR39" s="264"/>
      <c r="LS39" s="265"/>
      <c r="LT39" s="266"/>
      <c r="LU39" s="267">
        <f t="shared" si="95"/>
        <v>0</v>
      </c>
      <c r="LV39" s="260">
        <f>+(IF(OR($B39=0,$C39=0,$D39=0,$DC$2&gt;$OE$1),0,IF(OR(LQ39=0,LS39=0,LT39=0),0,MIN((VLOOKUP($D39,SALERYCODE,3,0))*(IF($D39=6,LT39,LS39))*((MIN((VLOOKUP($D39,SALERYCODE,5,0)),(IF($D39=6,LS39,LT39))))),MIN((VLOOKUP($D39,SALERYCODE,3,0)),(LQ39+LR39))*(IF($D39=6,LT39,((MIN((VLOOKUP($D39,SALERYCODE,5,0)),LT39)))))))))/IF(AND($D39=2,'ראשי-פרטים כלליים וריכוז הוצאות'!$D$68&lt;&gt;4),1.2,1)</f>
        <v>0</v>
      </c>
      <c r="LW39" s="263"/>
      <c r="LX39" s="264"/>
      <c r="LY39" s="265"/>
      <c r="LZ39" s="266"/>
      <c r="MA39" s="267">
        <f t="shared" si="96"/>
        <v>0</v>
      </c>
      <c r="MB39" s="260">
        <f>+(IF(OR($B39=0,$C39=0,$D39=0,$DC$2&gt;$OE$1),0,IF(OR(LW39=0,LY39=0,LZ39=0),0,MIN((VLOOKUP($D39,SALERYCODE,3,0))*(IF($D39=6,LZ39,LY39))*((MIN((VLOOKUP($D39,SALERYCODE,5,0)),(IF($D39=6,LY39,LZ39))))),MIN((VLOOKUP($D39,SALERYCODE,3,0)),(LW39+LX39))*(IF($D39=6,LZ39,((MIN((VLOOKUP($D39,SALERYCODE,5,0)),LZ39)))))))))/IF(AND($D39=2,'ראשי-פרטים כלליים וריכוז הוצאות'!$D$68&lt;&gt;4),1.2,1)</f>
        <v>0</v>
      </c>
      <c r="MC39" s="263"/>
      <c r="MD39" s="264"/>
      <c r="ME39" s="265"/>
      <c r="MF39" s="266"/>
      <c r="MG39" s="267">
        <f t="shared" si="97"/>
        <v>0</v>
      </c>
      <c r="MH39" s="260">
        <f>+(IF(OR($B39=0,$C39=0,$D39=0,$DC$2&gt;$OE$1),0,IF(OR(MC39=0,ME39=0,MF39=0),0,MIN((VLOOKUP($D39,SALERYCODE,3,0))*(IF($D39=6,MF39,ME39))*((MIN((VLOOKUP($D39,SALERYCODE,5,0)),(IF($D39=6,ME39,MF39))))),MIN((VLOOKUP($D39,SALERYCODE,3,0)),(MC39+MD39))*(IF($D39=6,MF39,((MIN((VLOOKUP($D39,SALERYCODE,5,0)),MF39)))))))))/IF(AND($D39=2,'ראשי-פרטים כלליים וריכוז הוצאות'!$D$68&lt;&gt;4),1.2,1)</f>
        <v>0</v>
      </c>
      <c r="MI39" s="263"/>
      <c r="MJ39" s="264"/>
      <c r="MK39" s="265"/>
      <c r="ML39" s="266"/>
      <c r="MM39" s="267">
        <f t="shared" si="98"/>
        <v>0</v>
      </c>
      <c r="MN39" s="260">
        <f>+(IF(OR($B39=0,$C39=0,$D39=0,$DC$2&gt;$OE$1),0,IF(OR(MI39=0,MK39=0,ML39=0),0,MIN((VLOOKUP($D39,SALERYCODE,3,0))*(IF($D39=6,ML39,MK39))*((MIN((VLOOKUP($D39,SALERYCODE,5,0)),(IF($D39=6,MK39,ML39))))),MIN((VLOOKUP($D39,SALERYCODE,3,0)),(MI39+MJ39))*(IF($D39=6,ML39,((MIN((VLOOKUP($D39,SALERYCODE,5,0)),ML39)))))))))/IF(AND($D39=2,'ראשי-פרטים כלליים וריכוז הוצאות'!$D$68&lt;&gt;4),1.2,1)</f>
        <v>0</v>
      </c>
      <c r="MO39" s="263"/>
      <c r="MP39" s="264"/>
      <c r="MQ39" s="265"/>
      <c r="MR39" s="266"/>
      <c r="MS39" s="267">
        <f t="shared" si="99"/>
        <v>0</v>
      </c>
      <c r="MT39" s="260">
        <f>+(IF(OR($B39=0,$C39=0,$D39=0,$DC$2&gt;$OE$1),0,IF(OR(MO39=0,MQ39=0,MR39=0),0,MIN((VLOOKUP($D39,SALERYCODE,3,0))*(IF($D39=6,MR39,MQ39))*((MIN((VLOOKUP($D39,SALERYCODE,5,0)),(IF($D39=6,MQ39,MR39))))),MIN((VLOOKUP($D39,SALERYCODE,3,0)),(MO39+MP39))*(IF($D39=6,MR39,((MIN((VLOOKUP($D39,SALERYCODE,5,0)),MR39)))))))))/IF(AND($D39=2,'ראשי-פרטים כלליים וריכוז הוצאות'!$D$68&lt;&gt;4),1.2,1)</f>
        <v>0</v>
      </c>
      <c r="MU39" s="263"/>
      <c r="MV39" s="264"/>
      <c r="MW39" s="265"/>
      <c r="MX39" s="266"/>
      <c r="MY39" s="267">
        <f t="shared" si="100"/>
        <v>0</v>
      </c>
      <c r="MZ39" s="260">
        <f>+(IF(OR($B39=0,$C39=0,$D39=0,$DC$2&gt;$OE$1),0,IF(OR(MU39=0,MW39=0,MX39=0),0,MIN((VLOOKUP($D39,SALERYCODE,3,0))*(IF($D39=6,MX39,MW39))*((MIN((VLOOKUP($D39,SALERYCODE,5,0)),(IF($D39=6,MW39,MX39))))),MIN((VLOOKUP($D39,SALERYCODE,3,0)),(MU39+MV39))*(IF($D39=6,MX39,((MIN((VLOOKUP($D39,SALERYCODE,5,0)),MX39)))))))))/IF(AND($D39=2,'ראשי-פרטים כלליים וריכוז הוצאות'!$D$68&lt;&gt;4),1.2,1)</f>
        <v>0</v>
      </c>
      <c r="NA39" s="263"/>
      <c r="NB39" s="264"/>
      <c r="NC39" s="265"/>
      <c r="ND39" s="266"/>
      <c r="NE39" s="267">
        <f t="shared" si="101"/>
        <v>0</v>
      </c>
      <c r="NF39" s="260">
        <f>+(IF(OR($B39=0,$C39=0,$D39=0,$DC$2&gt;$OE$1),0,IF(OR(NA39=0,NC39=0,ND39=0),0,MIN((VLOOKUP($D39,SALERYCODE,3,0))*(IF($D39=6,ND39,NC39))*((MIN((VLOOKUP($D39,SALERYCODE,5,0)),(IF($D39=6,NC39,ND39))))),MIN((VLOOKUP($D39,SALERYCODE,3,0)),(NA39+NB39))*(IF($D39=6,ND39,((MIN((VLOOKUP($D39,SALERYCODE,5,0)),ND39)))))))))/IF(AND($D39=2,'ראשי-פרטים כלליים וריכוז הוצאות'!$D$68&lt;&gt;4),1.2,1)</f>
        <v>0</v>
      </c>
      <c r="NG39" s="263"/>
      <c r="NH39" s="264"/>
      <c r="NI39" s="265"/>
      <c r="NJ39" s="266"/>
      <c r="NK39" s="267">
        <f t="shared" si="102"/>
        <v>0</v>
      </c>
      <c r="NL39" s="260">
        <f>+(IF(OR($B39=0,$C39=0,$D39=0,$DC$2&gt;$OE$1),0,IF(OR(NG39=0,NI39=0,NJ39=0),0,MIN((VLOOKUP($D39,SALERYCODE,3,0))*(IF($D39=6,NJ39,NI39))*((MIN((VLOOKUP($D39,SALERYCODE,5,0)),(IF($D39=6,NI39,NJ39))))),MIN((VLOOKUP($D39,SALERYCODE,3,0)),(NG39+NH39))*(IF($D39=6,NJ39,((MIN((VLOOKUP($D39,SALERYCODE,5,0)),NJ39)))))))))/IF(AND($D39=2,'ראשי-פרטים כלליים וריכוז הוצאות'!$D$68&lt;&gt;4),1.2,1)</f>
        <v>0</v>
      </c>
      <c r="NM39" s="263"/>
      <c r="NN39" s="264"/>
      <c r="NO39" s="265"/>
      <c r="NP39" s="266"/>
      <c r="NQ39" s="267">
        <f t="shared" si="103"/>
        <v>0</v>
      </c>
      <c r="NR39" s="260">
        <f>+(IF(OR($B39=0,$C39=0,$D39=0,$DC$2&gt;$OE$1),0,IF(OR(NM39=0,NO39=0,NP39=0),0,MIN((VLOOKUP($D39,SALERYCODE,3,0))*(IF($D39=6,NP39,NO39))*((MIN((VLOOKUP($D39,SALERYCODE,5,0)),(IF($D39=6,NO39,NP39))))),MIN((VLOOKUP($D39,SALERYCODE,3,0)),(NM39+NN39))*(IF($D39=6,NP39,((MIN((VLOOKUP($D39,SALERYCODE,5,0)),NP39)))))))))/IF(AND($D39=2,'ראשי-פרטים כלליים וריכוז הוצאות'!$D$68&lt;&gt;4),1.2,1)</f>
        <v>0</v>
      </c>
      <c r="NS39" s="263"/>
      <c r="NT39" s="264"/>
      <c r="NU39" s="265"/>
      <c r="NV39" s="266"/>
      <c r="NW39" s="267">
        <f t="shared" si="104"/>
        <v>0</v>
      </c>
      <c r="NX39" s="260">
        <f>+(IF(OR($B39=0,$C39=0,$D39=0,$DC$2&gt;$OE$1),0,IF(OR(NS39=0,NU39=0,NV39=0),0,MIN((VLOOKUP($D39,SALERYCODE,3,0))*(IF($D39=6,NV39,NU39))*((MIN((VLOOKUP($D39,SALERYCODE,5,0)),(IF($D39=6,NU39,NV39))))),MIN((VLOOKUP($D39,SALERYCODE,3,0)),(NS39+NT39))*(IF($D39=6,NV39,((MIN((VLOOKUP($D39,SALERYCODE,5,0)),NV39)))))))))/IF(AND($D39=2,'ראשי-פרטים כלליים וריכוז הוצאות'!$D$68&lt;&gt;4),1.2,1)</f>
        <v>0</v>
      </c>
      <c r="NY39" s="263"/>
      <c r="NZ39" s="264"/>
      <c r="OA39" s="265"/>
      <c r="OB39" s="266"/>
      <c r="OC39" s="267">
        <f t="shared" si="105"/>
        <v>0</v>
      </c>
      <c r="OD39" s="260">
        <f>+(IF(OR($B39=0,$C39=0,$D39=0,$DC$2&gt;$OE$1),0,IF(OR(NY39=0,OA39=0,OB39=0),0,MIN((VLOOKUP($D39,SALERYCODE,3,0))*(IF($D39=6,OB39,OA39))*((MIN((VLOOKUP($D39,SALERYCODE,5,0)),(IF($D39=6,OA39,OB39))))),MIN((VLOOKUP($D39,SALERYCODE,3,0)),(NY39+NZ39))*(IF($D39=6,OB39,((MIN((VLOOKUP($D39,SALERYCODE,5,0)),OB39)))))))))/IF(AND($D39=2,'ראשי-פרטים כלליים וריכוז הוצאות'!$D$68&lt;&gt;4),1.2,1)</f>
        <v>0</v>
      </c>
      <c r="OE39" s="275">
        <f t="shared" si="111"/>
        <v>0</v>
      </c>
      <c r="OF39" s="283">
        <f t="shared" si="112"/>
        <v>9.9999999999999995E-7</v>
      </c>
      <c r="OG39" s="276">
        <f t="shared" si="113"/>
        <v>0</v>
      </c>
      <c r="OH39" s="275">
        <f t="shared" si="114"/>
        <v>0</v>
      </c>
      <c r="OI39" s="275">
        <v>0</v>
      </c>
      <c r="OJ39" s="258">
        <f t="shared" si="115"/>
        <v>0</v>
      </c>
      <c r="OK39" s="284"/>
      <c r="OL39" s="116">
        <f>MIN(OJ39+OK39*OF39*OE39/$OL$1/IF(AND($D39=2,'ראשי-פרטים כלליים וריכוז הוצאות'!$D$68&lt;&gt;4),1.2,1),IF($D39&gt;0,VLOOKUP($D39,SALERYCODE,3,0)*12*OG39,0))</f>
        <v>0</v>
      </c>
      <c r="OM39" s="95">
        <f t="shared" si="106"/>
        <v>0</v>
      </c>
      <c r="ON39" s="11">
        <f t="shared" si="107"/>
        <v>0</v>
      </c>
      <c r="OO39" s="11">
        <f t="shared" si="108"/>
        <v>0</v>
      </c>
      <c r="OP39" s="22">
        <f t="shared" si="109"/>
        <v>0</v>
      </c>
      <c r="OQ39" s="11">
        <f t="shared" si="110"/>
        <v>0</v>
      </c>
      <c r="OR39" s="11">
        <f t="shared" si="116"/>
        <v>0</v>
      </c>
      <c r="OS39" s="35"/>
      <c r="OT39" s="35"/>
      <c r="OU39" s="43"/>
    </row>
    <row r="40" spans="1:411" ht="24" customHeight="1" x14ac:dyDescent="0.2">
      <c r="A40" s="282">
        <v>37</v>
      </c>
      <c r="B40" s="269"/>
      <c r="C40" s="270"/>
      <c r="D40" s="271"/>
      <c r="E40" s="263"/>
      <c r="F40" s="264"/>
      <c r="G40" s="265"/>
      <c r="H40" s="266"/>
      <c r="I40" s="267">
        <f t="shared" si="41"/>
        <v>0</v>
      </c>
      <c r="J40" s="260">
        <f>(IF(OR($B40=0,$C40=0,$D40=0,$E$2&gt;$OE$1),0,IF(OR($E40=0,$G40=0,$H40=0),0,MIN((VLOOKUP($D40,SALERYCODE,3,0))*(IF($D40=6,$H40,$G40))*((MIN((VLOOKUP($D40,SALERYCODE,5,0)),(IF($D40=6,$G40,$H40))))),MIN((VLOOKUP($D40,SALERYCODE,3,0)),($E40+$F40))*(IF($D40=6,$H40,((MIN((VLOOKUP($D40,SALERYCODE,5,0)),$H40)))))))))/IF(AND($D40=2,'ראשי-פרטים כלליים וריכוז הוצאות'!$D$68&lt;&gt;4),1.2,1)</f>
        <v>0</v>
      </c>
      <c r="K40" s="263"/>
      <c r="L40" s="264"/>
      <c r="M40" s="265"/>
      <c r="N40" s="266"/>
      <c r="O40" s="267">
        <f t="shared" si="42"/>
        <v>0</v>
      </c>
      <c r="P40" s="260">
        <f>+(IF(OR($B40=0,$C40=0,$D40=0,$K$2&gt;$OE$1),0,IF(OR($K40=0,$M40=0,$N40=0),0,MIN((VLOOKUP($D40,SALERYCODE,3,0))*(IF($D40=6,$N40,$M40))*((MIN((VLOOKUP($D40,SALERYCODE,5,0)),(IF($D40=6,$M40,$N40))))),MIN((VLOOKUP($D40,SALERYCODE,3,0)),($K40+$L40))*(IF($D40=6,$N40,((MIN((VLOOKUP($D40,SALERYCODE,5,0)),$N40)))))))))/IF(AND($D40=2,'ראשי-פרטים כלליים וריכוז הוצאות'!$D$68&lt;&gt;4),1.2,1)</f>
        <v>0</v>
      </c>
      <c r="Q40" s="263"/>
      <c r="R40" s="264"/>
      <c r="S40" s="265"/>
      <c r="T40" s="266"/>
      <c r="U40" s="267">
        <f t="shared" si="43"/>
        <v>0</v>
      </c>
      <c r="V40" s="260">
        <f>+(IF(OR($B40=0,$C40=0,$D40=0,$Q$2&gt;$OE$1),0,IF(OR(Q40=0,S40=0,T40=0),0,MIN((VLOOKUP($D40,SALERYCODE,3,0))*(IF($D40=6,T40,S40))*((MIN((VLOOKUP($D40,SALERYCODE,5,0)),(IF($D40=6,S40,T40))))),MIN((VLOOKUP($D40,SALERYCODE,3,0)),(Q40+R40))*(IF($D40=6,T40,((MIN((VLOOKUP($D40,SALERYCODE,5,0)),T40)))))))))/IF(AND($D40=2,'ראשי-פרטים כלליים וריכוז הוצאות'!$D$68&lt;&gt;4),1.2,1)</f>
        <v>0</v>
      </c>
      <c r="W40" s="263"/>
      <c r="X40" s="264"/>
      <c r="Y40" s="265"/>
      <c r="Z40" s="266"/>
      <c r="AA40" s="267">
        <f t="shared" si="44"/>
        <v>0</v>
      </c>
      <c r="AB40" s="260">
        <f>+(IF(OR($B40=0,$C40=0,$D40=0,$W$2&gt;$OE$1),0,IF(OR(W40=0,Y40=0,Z40=0),0,MIN((VLOOKUP($D40,SALERYCODE,3,0))*(IF($D40=6,Z40,Y40))*((MIN((VLOOKUP($D40,SALERYCODE,5,0)),(IF($D40=6,Y40,Z40))))),MIN((VLOOKUP($D40,SALERYCODE,3,0)),(W40+X40))*(IF($D40=6,Z40,((MIN((VLOOKUP($D40,SALERYCODE,5,0)),Z40)))))))))/IF(AND($D40=2,'ראשי-פרטים כלליים וריכוז הוצאות'!$D$68&lt;&gt;4),1.2,1)</f>
        <v>0</v>
      </c>
      <c r="AC40" s="263"/>
      <c r="AD40" s="264"/>
      <c r="AE40" s="265"/>
      <c r="AF40" s="266"/>
      <c r="AG40" s="267">
        <f t="shared" si="45"/>
        <v>0</v>
      </c>
      <c r="AH40" s="260">
        <f>+(IF(OR($B40=0,$C40=0,$D40=0,$AC$2&gt;$OE$1),0,IF(OR(AC40=0,AE40=0,AF40=0),0,MIN((VLOOKUP($D40,SALERYCODE,3,0))*(IF($D40=6,AF40,AE40))*((MIN((VLOOKUP($D40,SALERYCODE,5,0)),(IF($D40=6,AE40,AF40))))),MIN((VLOOKUP($D40,SALERYCODE,3,0)),(AC40+AD40))*(IF($D40=6,AF40,((MIN((VLOOKUP($D40,SALERYCODE,5,0)),AF40)))))))))/IF(AND($D40=2,'ראשי-פרטים כלליים וריכוז הוצאות'!$D$68&lt;&gt;4),1.2,1)</f>
        <v>0</v>
      </c>
      <c r="AI40" s="263"/>
      <c r="AJ40" s="264"/>
      <c r="AK40" s="265"/>
      <c r="AL40" s="266"/>
      <c r="AM40" s="267">
        <f t="shared" si="46"/>
        <v>0</v>
      </c>
      <c r="AN40" s="260">
        <f>+(IF(OR($B40=0,$C40=0,$D40=0,$AI$2&gt;$OE$1),0,IF(OR(AI40=0,AK40=0,AL40=0),0,MIN((VLOOKUP($D40,SALERYCODE,3,0))*(IF($D40=6,AL40,AK40))*((MIN((VLOOKUP($D40,SALERYCODE,5,0)),(IF($D40=6,AK40,AL40))))),MIN((VLOOKUP($D40,SALERYCODE,3,0)),(AI40+AJ40))*(IF($D40=6,AL40,((MIN((VLOOKUP($D40,SALERYCODE,5,0)),AL40)))))))))/IF(AND($D40=2,'ראשי-פרטים כלליים וריכוז הוצאות'!$D$68&lt;&gt;4),1.2,1)</f>
        <v>0</v>
      </c>
      <c r="AO40" s="263"/>
      <c r="AP40" s="264"/>
      <c r="AQ40" s="265"/>
      <c r="AR40" s="266"/>
      <c r="AS40" s="267">
        <f t="shared" si="47"/>
        <v>0</v>
      </c>
      <c r="AT40" s="260">
        <f>+(IF(OR($B40=0,$C40=0,$D40=0,$AO$2&gt;$OE$1),0,IF(OR(AO40=0,AQ40=0,AR40=0),0,MIN((VLOOKUP($D40,SALERYCODE,3,0))*(IF($D40=6,AR40,AQ40))*((MIN((VLOOKUP($D40,SALERYCODE,5,0)),(IF($D40=6,AQ40,AR40))))),MIN((VLOOKUP($D40,SALERYCODE,3,0)),(AO40+AP40))*(IF($D40=6,AR40,((MIN((VLOOKUP($D40,SALERYCODE,5,0)),AR40)))))))))/IF(AND($D40=2,'ראשי-פרטים כלליים וריכוז הוצאות'!$D$68&lt;&gt;4),1.2,1)</f>
        <v>0</v>
      </c>
      <c r="AU40" s="263"/>
      <c r="AV40" s="264"/>
      <c r="AW40" s="265"/>
      <c r="AX40" s="266"/>
      <c r="AY40" s="267">
        <f t="shared" si="48"/>
        <v>0</v>
      </c>
      <c r="AZ40" s="260">
        <f>+(IF(OR($B40=0,$C40=0,$D40=0,$AU$2&gt;$OE$1),0,IF(OR(AU40=0,AW40=0,AX40=0),0,MIN((VLOOKUP($D40,SALERYCODE,3,0))*(IF($D40=6,AX40,AW40))*((MIN((VLOOKUP($D40,SALERYCODE,5,0)),(IF($D40=6,AW40,AX40))))),MIN((VLOOKUP($D40,SALERYCODE,3,0)),(AU40+AV40))*(IF($D40=6,AX40,((MIN((VLOOKUP($D40,SALERYCODE,5,0)),AX40)))))))))/IF(AND($D40=2,'ראשי-פרטים כלליים וריכוז הוצאות'!$D$68&lt;&gt;4),1.2,1)</f>
        <v>0</v>
      </c>
      <c r="BA40" s="263"/>
      <c r="BB40" s="264"/>
      <c r="BC40" s="265"/>
      <c r="BD40" s="266"/>
      <c r="BE40" s="267">
        <f t="shared" si="49"/>
        <v>0</v>
      </c>
      <c r="BF40" s="260">
        <f>+(IF(OR($B40=0,$C40=0,$D40=0,$BA$2&gt;$OE$1),0,IF(OR(BA40=0,BC40=0,BD40=0),0,MIN((VLOOKUP($D40,SALERYCODE,3,0))*(IF($D40=6,BD40,BC40))*((MIN((VLOOKUP($D40,SALERYCODE,5,0)),(IF($D40=6,BC40,BD40))))),MIN((VLOOKUP($D40,SALERYCODE,3,0)),(BA40+BB40))*(IF($D40=6,BD40,((MIN((VLOOKUP($D40,SALERYCODE,5,0)),BD40)))))))))/IF(AND($D40=2,'ראשי-פרטים כלליים וריכוז הוצאות'!$D$68&lt;&gt;4),1.2,1)</f>
        <v>0</v>
      </c>
      <c r="BG40" s="263"/>
      <c r="BH40" s="264"/>
      <c r="BI40" s="265"/>
      <c r="BJ40" s="266"/>
      <c r="BK40" s="267">
        <f t="shared" si="50"/>
        <v>0</v>
      </c>
      <c r="BL40" s="260">
        <f>+(IF(OR($B40=0,$C40=0,$D40=0,$BG$2&gt;$OE$1),0,IF(OR(BG40=0,BI40=0,BJ40=0),0,MIN((VLOOKUP($D40,SALERYCODE,3,0))*(IF($D40=6,BJ40,BI40))*((MIN((VLOOKUP($D40,SALERYCODE,5,0)),(IF($D40=6,BI40,BJ40))))),MIN((VLOOKUP($D40,SALERYCODE,3,0)),(BG40+BH40))*(IF($D40=6,BJ40,((MIN((VLOOKUP($D40,SALERYCODE,5,0)),BJ40)))))))))/IF(AND($D40=2,'ראשי-פרטים כלליים וריכוז הוצאות'!$D$68&lt;&gt;4),1.2,1)</f>
        <v>0</v>
      </c>
      <c r="BM40" s="263"/>
      <c r="BN40" s="264"/>
      <c r="BO40" s="265"/>
      <c r="BP40" s="266"/>
      <c r="BQ40" s="267">
        <f t="shared" si="51"/>
        <v>0</v>
      </c>
      <c r="BR40" s="260">
        <f>+(IF(OR($B40=0,$C40=0,$D40=0,$BM$2&gt;$OE$1),0,IF(OR(BM40=0,BO40=0,BP40=0),0,MIN((VLOOKUP($D40,SALERYCODE,3,0))*(IF($D40=6,BP40,BO40))*((MIN((VLOOKUP($D40,SALERYCODE,5,0)),(IF($D40=6,BO40,BP40))))),MIN((VLOOKUP($D40,SALERYCODE,3,0)),(BM40+BN40))*(IF($D40=6,BP40,((MIN((VLOOKUP($D40,SALERYCODE,5,0)),BP40)))))))))/IF(AND($D40=2,'ראשי-פרטים כלליים וריכוז הוצאות'!$D$68&lt;&gt;4),1.2,1)</f>
        <v>0</v>
      </c>
      <c r="BS40" s="263"/>
      <c r="BT40" s="264"/>
      <c r="BU40" s="265"/>
      <c r="BV40" s="266"/>
      <c r="BW40" s="267">
        <f t="shared" si="52"/>
        <v>0</v>
      </c>
      <c r="BX40" s="260">
        <f>+(IF(OR($B40=0,$C40=0,$D40=0,$BS$2&gt;$OE$1),0,IF(OR(BS40=0,BU40=0,BV40=0),0,MIN((VLOOKUP($D40,SALERYCODE,3,0))*(IF($D40=6,BV40,BU40))*((MIN((VLOOKUP($D40,SALERYCODE,5,0)),(IF($D40=6,BU40,BV40))))),MIN((VLOOKUP($D40,SALERYCODE,3,0)),(BS40+BT40))*(IF($D40=6,BV40,((MIN((VLOOKUP($D40,SALERYCODE,5,0)),BV40)))))))))/IF(AND($D40=2,'ראשי-פרטים כלליים וריכוז הוצאות'!$D$68&lt;&gt;4),1.2,1)</f>
        <v>0</v>
      </c>
      <c r="BY40" s="263"/>
      <c r="BZ40" s="264"/>
      <c r="CA40" s="265"/>
      <c r="CB40" s="266"/>
      <c r="CC40" s="267">
        <f t="shared" si="53"/>
        <v>0</v>
      </c>
      <c r="CD40" s="260">
        <f>+(IF(OR($B40=0,$C40=0,$D40=0,$BY$2&gt;$OE$1),0,IF(OR(BY40=0,CA40=0,CB40=0),0,MIN((VLOOKUP($D40,SALERYCODE,3,0))*(IF($D40=6,CB40,CA40))*((MIN((VLOOKUP($D40,SALERYCODE,5,0)),(IF($D40=6,CA40,CB40))))),MIN((VLOOKUP($D40,SALERYCODE,3,0)),(BY40+BZ40))*(IF($D40=6,CB40,((MIN((VLOOKUP($D40,SALERYCODE,5,0)),CB40)))))))))/IF(AND($D40=2,'ראשי-פרטים כלליים וריכוז הוצאות'!$D$68&lt;&gt;4),1.2,1)</f>
        <v>0</v>
      </c>
      <c r="CE40" s="263"/>
      <c r="CF40" s="264"/>
      <c r="CG40" s="265"/>
      <c r="CH40" s="266"/>
      <c r="CI40" s="267">
        <f t="shared" si="54"/>
        <v>0</v>
      </c>
      <c r="CJ40" s="260">
        <f>+(IF(OR($B40=0,$C40=0,$D40=0,$CE$2&gt;$OE$1),0,IF(OR(CE40=0,CG40=0,CH40=0),0,MIN((VLOOKUP($D40,SALERYCODE,3,0))*(IF($D40=6,CH40,CG40))*((MIN((VLOOKUP($D40,SALERYCODE,5,0)),(IF($D40=6,CG40,CH40))))),MIN((VLOOKUP($D40,SALERYCODE,3,0)),(CE40+CF40))*(IF($D40=6,CH40,((MIN((VLOOKUP($D40,SALERYCODE,5,0)),CH40)))))))))/IF(AND($D40=2,'ראשי-פרטים כלליים וריכוז הוצאות'!$D$68&lt;&gt;4),1.2,1)</f>
        <v>0</v>
      </c>
      <c r="CK40" s="263"/>
      <c r="CL40" s="264"/>
      <c r="CM40" s="265"/>
      <c r="CN40" s="266"/>
      <c r="CO40" s="267">
        <f t="shared" si="55"/>
        <v>0</v>
      </c>
      <c r="CP40" s="260">
        <f>+(IF(OR($B40=0,$C40=0,$D40=0,$CK$2&gt;$OE$1),0,IF(OR(CK40=0,CM40=0,CN40=0),0,MIN((VLOOKUP($D40,SALERYCODE,3,0))*(IF($D40=6,CN40,CM40))*((MIN((VLOOKUP($D40,SALERYCODE,5,0)),(IF($D40=6,CM40,CN40))))),MIN((VLOOKUP($D40,SALERYCODE,3,0)),(CK40+CL40))*(IF($D40=6,CN40,((MIN((VLOOKUP($D40,SALERYCODE,5,0)),CN40)))))))))/IF(AND($D40=2,'ראשי-פרטים כלליים וריכוז הוצאות'!$D$68&lt;&gt;4),1.2,1)</f>
        <v>0</v>
      </c>
      <c r="CQ40" s="263"/>
      <c r="CR40" s="264"/>
      <c r="CS40" s="265"/>
      <c r="CT40" s="266"/>
      <c r="CU40" s="267">
        <f t="shared" si="56"/>
        <v>0</v>
      </c>
      <c r="CV40" s="260">
        <f>+(IF(OR($B40=0,$C40=0,$D40=0,$CQ$2&gt;$OE$1),0,IF(OR(CQ40=0,CS40=0,CT40=0),0,MIN((VLOOKUP($D40,SALERYCODE,3,0))*(IF($D40=6,CT40,CS40))*((MIN((VLOOKUP($D40,SALERYCODE,5,0)),(IF($D40=6,CS40,CT40))))),MIN((VLOOKUP($D40,SALERYCODE,3,0)),(CQ40+CR40))*(IF($D40=6,CT40,((MIN((VLOOKUP($D40,SALERYCODE,5,0)),CT40)))))))))/IF(AND($D40=2,'ראשי-פרטים כלליים וריכוז הוצאות'!$D$68&lt;&gt;4),1.2,1)</f>
        <v>0</v>
      </c>
      <c r="CW40" s="263"/>
      <c r="CX40" s="264"/>
      <c r="CY40" s="265"/>
      <c r="CZ40" s="266"/>
      <c r="DA40" s="267">
        <f t="shared" si="57"/>
        <v>0</v>
      </c>
      <c r="DB40" s="260">
        <f>+(IF(OR($B40=0,$C40=0,$D40=0,$CW$2&gt;$OE$1),0,IF(OR(CW40=0,CY40=0,CZ40=0),0,MIN((VLOOKUP($D40,SALERYCODE,3,0))*(IF($D40=6,CZ40,CY40))*((MIN((VLOOKUP($D40,SALERYCODE,5,0)),(IF($D40=6,CY40,CZ40))))),MIN((VLOOKUP($D40,SALERYCODE,3,0)),(CW40+CX40))*(IF($D40=6,CZ40,((MIN((VLOOKUP($D40,SALERYCODE,5,0)),CZ40)))))))))/IF(AND($D40=2,'ראשי-פרטים כלליים וריכוז הוצאות'!$D$68&lt;&gt;4),1.2,1)</f>
        <v>0</v>
      </c>
      <c r="DC40" s="263"/>
      <c r="DD40" s="264"/>
      <c r="DE40" s="265"/>
      <c r="DF40" s="266"/>
      <c r="DG40" s="267">
        <f t="shared" si="58"/>
        <v>0</v>
      </c>
      <c r="DH40" s="260">
        <f>+(IF(OR($B40=0,$C40=0,$D40=0,$DC$2&gt;$OE$1),0,IF(OR(DC40=0,DE40=0,DF40=0),0,MIN((VLOOKUP($D40,SALERYCODE,3,0))*(IF($D40=6,DF40,DE40))*((MIN((VLOOKUP($D40,SALERYCODE,5,0)),(IF($D40=6,DE40,DF40))))),MIN((VLOOKUP($D40,SALERYCODE,3,0)),(DC40+DD40))*(IF($D40=6,DF40,((MIN((VLOOKUP($D40,SALERYCODE,5,0)),DF40)))))))))/IF(AND($D40=2,'ראשי-פרטים כלליים וריכוז הוצאות'!$D$68&lt;&gt;4),1.2,1)</f>
        <v>0</v>
      </c>
      <c r="DI40" s="263"/>
      <c r="DJ40" s="264"/>
      <c r="DK40" s="265"/>
      <c r="DL40" s="266"/>
      <c r="DM40" s="267">
        <f t="shared" si="59"/>
        <v>0</v>
      </c>
      <c r="DN40" s="260">
        <f>+(IF(OR($B40=0,$C40=0,$D40=0,$DC$2&gt;$OE$1),0,IF(OR(DI40=0,DK40=0,DL40=0),0,MIN((VLOOKUP($D40,SALERYCODE,3,0))*(IF($D40=6,DL40,DK40))*((MIN((VLOOKUP($D40,SALERYCODE,5,0)),(IF($D40=6,DK40,DL40))))),MIN((VLOOKUP($D40,SALERYCODE,3,0)),(DI40+DJ40))*(IF($D40=6,DL40,((MIN((VLOOKUP($D40,SALERYCODE,5,0)),DL40)))))))))/IF(AND($D40=2,'ראשי-פרטים כלליים וריכוז הוצאות'!$D$68&lt;&gt;4),1.2,1)</f>
        <v>0</v>
      </c>
      <c r="DO40" s="263"/>
      <c r="DP40" s="264"/>
      <c r="DQ40" s="265"/>
      <c r="DR40" s="266"/>
      <c r="DS40" s="267">
        <f t="shared" si="60"/>
        <v>0</v>
      </c>
      <c r="DT40" s="260">
        <f>+(IF(OR($B40=0,$C40=0,$D40=0,$DC$2&gt;$OE$1),0,IF(OR(DO40=0,DQ40=0,DR40=0),0,MIN((VLOOKUP($D40,SALERYCODE,3,0))*(IF($D40=6,DR40,DQ40))*((MIN((VLOOKUP($D40,SALERYCODE,5,0)),(IF($D40=6,DQ40,DR40))))),MIN((VLOOKUP($D40,SALERYCODE,3,0)),(DO40+DP40))*(IF($D40=6,DR40,((MIN((VLOOKUP($D40,SALERYCODE,5,0)),DR40)))))))))/IF(AND($D40=2,'ראשי-פרטים כלליים וריכוז הוצאות'!$D$68&lt;&gt;4),1.2,1)</f>
        <v>0</v>
      </c>
      <c r="DU40" s="263"/>
      <c r="DV40" s="264"/>
      <c r="DW40" s="265"/>
      <c r="DX40" s="266"/>
      <c r="DY40" s="267">
        <f t="shared" si="61"/>
        <v>0</v>
      </c>
      <c r="DZ40" s="260">
        <f>+(IF(OR($B40=0,$C40=0,$D40=0,$DC$2&gt;$OE$1),0,IF(OR(DU40=0,DW40=0,DX40=0),0,MIN((VLOOKUP($D40,SALERYCODE,3,0))*(IF($D40=6,DX40,DW40))*((MIN((VLOOKUP($D40,SALERYCODE,5,0)),(IF($D40=6,DW40,DX40))))),MIN((VLOOKUP($D40,SALERYCODE,3,0)),(DU40+DV40))*(IF($D40=6,DX40,((MIN((VLOOKUP($D40,SALERYCODE,5,0)),DX40)))))))))/IF(AND($D40=2,'ראשי-פרטים כלליים וריכוז הוצאות'!$D$68&lt;&gt;4),1.2,1)</f>
        <v>0</v>
      </c>
      <c r="EA40" s="263"/>
      <c r="EB40" s="264"/>
      <c r="EC40" s="265"/>
      <c r="ED40" s="266"/>
      <c r="EE40" s="267">
        <f t="shared" si="62"/>
        <v>0</v>
      </c>
      <c r="EF40" s="260">
        <f>+(IF(OR($B40=0,$C40=0,$D40=0,$DC$2&gt;$OE$1),0,IF(OR(EA40=0,EC40=0,ED40=0),0,MIN((VLOOKUP($D40,SALERYCODE,3,0))*(IF($D40=6,ED40,EC40))*((MIN((VLOOKUP($D40,SALERYCODE,5,0)),(IF($D40=6,EC40,ED40))))),MIN((VLOOKUP($D40,SALERYCODE,3,0)),(EA40+EB40))*(IF($D40=6,ED40,((MIN((VLOOKUP($D40,SALERYCODE,5,0)),ED40)))))))))/IF(AND($D40=2,'ראשי-פרטים כלליים וריכוז הוצאות'!$D$68&lt;&gt;4),1.2,1)</f>
        <v>0</v>
      </c>
      <c r="EG40" s="263"/>
      <c r="EH40" s="264"/>
      <c r="EI40" s="265"/>
      <c r="EJ40" s="266"/>
      <c r="EK40" s="267">
        <f t="shared" si="63"/>
        <v>0</v>
      </c>
      <c r="EL40" s="260">
        <f>+(IF(OR($B40=0,$C40=0,$D40=0,$DC$2&gt;$OE$1),0,IF(OR(EG40=0,EI40=0,EJ40=0),0,MIN((VLOOKUP($D40,SALERYCODE,3,0))*(IF($D40=6,EJ40,EI40))*((MIN((VLOOKUP($D40,SALERYCODE,5,0)),(IF($D40=6,EI40,EJ40))))),MIN((VLOOKUP($D40,SALERYCODE,3,0)),(EG40+EH40))*(IF($D40=6,EJ40,((MIN((VLOOKUP($D40,SALERYCODE,5,0)),EJ40)))))))))/IF(AND($D40=2,'ראשי-פרטים כלליים וריכוז הוצאות'!$D$68&lt;&gt;4),1.2,1)</f>
        <v>0</v>
      </c>
      <c r="EM40" s="263"/>
      <c r="EN40" s="264"/>
      <c r="EO40" s="265"/>
      <c r="EP40" s="266"/>
      <c r="EQ40" s="267">
        <f t="shared" si="64"/>
        <v>0</v>
      </c>
      <c r="ER40" s="260">
        <f>+(IF(OR($B40=0,$C40=0,$D40=0,$DC$2&gt;$OE$1),0,IF(OR(EM40=0,EO40=0,EP40=0),0,MIN((VLOOKUP($D40,SALERYCODE,3,0))*(IF($D40=6,EP40,EO40))*((MIN((VLOOKUP($D40,SALERYCODE,5,0)),(IF($D40=6,EO40,EP40))))),MIN((VLOOKUP($D40,SALERYCODE,3,0)),(EM40+EN40))*(IF($D40=6,EP40,((MIN((VLOOKUP($D40,SALERYCODE,5,0)),EP40)))))))))/IF(AND($D40=2,'ראשי-פרטים כלליים וריכוז הוצאות'!$D$68&lt;&gt;4),1.2,1)</f>
        <v>0</v>
      </c>
      <c r="ES40" s="263"/>
      <c r="ET40" s="264"/>
      <c r="EU40" s="265"/>
      <c r="EV40" s="266"/>
      <c r="EW40" s="267">
        <f t="shared" si="65"/>
        <v>0</v>
      </c>
      <c r="EX40" s="260">
        <f>+(IF(OR($B40=0,$C40=0,$D40=0,$DC$2&gt;$OE$1),0,IF(OR(ES40=0,EU40=0,EV40=0),0,MIN((VLOOKUP($D40,SALERYCODE,3,0))*(IF($D40=6,EV40,EU40))*((MIN((VLOOKUP($D40,SALERYCODE,5,0)),(IF($D40=6,EU40,EV40))))),MIN((VLOOKUP($D40,SALERYCODE,3,0)),(ES40+ET40))*(IF($D40=6,EV40,((MIN((VLOOKUP($D40,SALERYCODE,5,0)),EV40)))))))))/IF(AND($D40=2,'ראשי-פרטים כלליים וריכוז הוצאות'!$D$68&lt;&gt;4),1.2,1)</f>
        <v>0</v>
      </c>
      <c r="EY40" s="263"/>
      <c r="EZ40" s="264"/>
      <c r="FA40" s="265"/>
      <c r="FB40" s="266"/>
      <c r="FC40" s="267">
        <f t="shared" si="66"/>
        <v>0</v>
      </c>
      <c r="FD40" s="260">
        <f>+(IF(OR($B40=0,$C40=0,$D40=0,$DC$2&gt;$OE$1),0,IF(OR(EY40=0,FA40=0,FB40=0),0,MIN((VLOOKUP($D40,SALERYCODE,3,0))*(IF($D40=6,FB40,FA40))*((MIN((VLOOKUP($D40,SALERYCODE,5,0)),(IF($D40=6,FA40,FB40))))),MIN((VLOOKUP($D40,SALERYCODE,3,0)),(EY40+EZ40))*(IF($D40=6,FB40,((MIN((VLOOKUP($D40,SALERYCODE,5,0)),FB40)))))))))/IF(AND($D40=2,'ראשי-פרטים כלליים וריכוז הוצאות'!$D$68&lt;&gt;4),1.2,1)</f>
        <v>0</v>
      </c>
      <c r="FE40" s="263"/>
      <c r="FF40" s="264"/>
      <c r="FG40" s="265"/>
      <c r="FH40" s="266"/>
      <c r="FI40" s="267">
        <f t="shared" si="67"/>
        <v>0</v>
      </c>
      <c r="FJ40" s="260">
        <f>+(IF(OR($B40=0,$C40=0,$D40=0,$DC$2&gt;$OE$1),0,IF(OR(FE40=0,FG40=0,FH40=0),0,MIN((VLOOKUP($D40,SALERYCODE,3,0))*(IF($D40=6,FH40,FG40))*((MIN((VLOOKUP($D40,SALERYCODE,5,0)),(IF($D40=6,FG40,FH40))))),MIN((VLOOKUP($D40,SALERYCODE,3,0)),(FE40+FF40))*(IF($D40=6,FH40,((MIN((VLOOKUP($D40,SALERYCODE,5,0)),FH40)))))))))/IF(AND($D40=2,'ראשי-פרטים כלליים וריכוז הוצאות'!$D$68&lt;&gt;4),1.2,1)</f>
        <v>0</v>
      </c>
      <c r="FK40" s="263"/>
      <c r="FL40" s="264"/>
      <c r="FM40" s="265"/>
      <c r="FN40" s="266"/>
      <c r="FO40" s="267">
        <f t="shared" si="68"/>
        <v>0</v>
      </c>
      <c r="FP40" s="260">
        <f>+(IF(OR($B40=0,$C40=0,$D40=0,$DC$2&gt;$OE$1),0,IF(OR(FK40=0,FM40=0,FN40=0),0,MIN((VLOOKUP($D40,SALERYCODE,3,0))*(IF($D40=6,FN40,FM40))*((MIN((VLOOKUP($D40,SALERYCODE,5,0)),(IF($D40=6,FM40,FN40))))),MIN((VLOOKUP($D40,SALERYCODE,3,0)),(FK40+FL40))*(IF($D40=6,FN40,((MIN((VLOOKUP($D40,SALERYCODE,5,0)),FN40)))))))))/IF(AND($D40=2,'ראשי-פרטים כלליים וריכוז הוצאות'!$D$68&lt;&gt;4),1.2,1)</f>
        <v>0</v>
      </c>
      <c r="FQ40" s="263"/>
      <c r="FR40" s="264"/>
      <c r="FS40" s="265"/>
      <c r="FT40" s="266"/>
      <c r="FU40" s="267">
        <f t="shared" si="69"/>
        <v>0</v>
      </c>
      <c r="FV40" s="260">
        <f>+(IF(OR($B40=0,$C40=0,$D40=0,$DC$2&gt;$OE$1),0,IF(OR(FQ40=0,FS40=0,FT40=0),0,MIN((VLOOKUP($D40,SALERYCODE,3,0))*(IF($D40=6,FT40,FS40))*((MIN((VLOOKUP($D40,SALERYCODE,5,0)),(IF($D40=6,FS40,FT40))))),MIN((VLOOKUP($D40,SALERYCODE,3,0)),(FQ40+FR40))*(IF($D40=6,FT40,((MIN((VLOOKUP($D40,SALERYCODE,5,0)),FT40)))))))))/IF(AND($D40=2,'ראשי-פרטים כלליים וריכוז הוצאות'!$D$68&lt;&gt;4),1.2,1)</f>
        <v>0</v>
      </c>
      <c r="FW40" s="263"/>
      <c r="FX40" s="264"/>
      <c r="FY40" s="265"/>
      <c r="FZ40" s="266"/>
      <c r="GA40" s="267">
        <f t="shared" si="70"/>
        <v>0</v>
      </c>
      <c r="GB40" s="260">
        <f>+(IF(OR($B40=0,$C40=0,$D40=0,$DC$2&gt;$OE$1),0,IF(OR(FW40=0,FY40=0,FZ40=0),0,MIN((VLOOKUP($D40,SALERYCODE,3,0))*(IF($D40=6,FZ40,FY40))*((MIN((VLOOKUP($D40,SALERYCODE,5,0)),(IF($D40=6,FY40,FZ40))))),MIN((VLOOKUP($D40,SALERYCODE,3,0)),(FW40+FX40))*(IF($D40=6,FZ40,((MIN((VLOOKUP($D40,SALERYCODE,5,0)),FZ40)))))))))/IF(AND($D40=2,'ראשי-פרטים כלליים וריכוז הוצאות'!$D$68&lt;&gt;4),1.2,1)</f>
        <v>0</v>
      </c>
      <c r="GC40" s="263"/>
      <c r="GD40" s="264"/>
      <c r="GE40" s="265"/>
      <c r="GF40" s="266"/>
      <c r="GG40" s="267">
        <f t="shared" si="71"/>
        <v>0</v>
      </c>
      <c r="GH40" s="260">
        <f>+(IF(OR($B40=0,$C40=0,$D40=0,$DC$2&gt;$OE$1),0,IF(OR(GC40=0,GE40=0,GF40=0),0,MIN((VLOOKUP($D40,SALERYCODE,3,0))*(IF($D40=6,GF40,GE40))*((MIN((VLOOKUP($D40,SALERYCODE,5,0)),(IF($D40=6,GE40,GF40))))),MIN((VLOOKUP($D40,SALERYCODE,3,0)),(GC40+GD40))*(IF($D40=6,GF40,((MIN((VLOOKUP($D40,SALERYCODE,5,0)),GF40)))))))))/IF(AND($D40=2,'ראשי-פרטים כלליים וריכוז הוצאות'!$D$68&lt;&gt;4),1.2,1)</f>
        <v>0</v>
      </c>
      <c r="GI40" s="263"/>
      <c r="GJ40" s="264"/>
      <c r="GK40" s="265"/>
      <c r="GL40" s="266"/>
      <c r="GM40" s="267">
        <f t="shared" si="72"/>
        <v>0</v>
      </c>
      <c r="GN40" s="260">
        <f>+(IF(OR($B40=0,$C40=0,$D40=0,$DC$2&gt;$OE$1),0,IF(OR(GI40=0,GK40=0,GL40=0),0,MIN((VLOOKUP($D40,SALERYCODE,3,0))*(IF($D40=6,GL40,GK40))*((MIN((VLOOKUP($D40,SALERYCODE,5,0)),(IF($D40=6,GK40,GL40))))),MIN((VLOOKUP($D40,SALERYCODE,3,0)),(GI40+GJ40))*(IF($D40=6,GL40,((MIN((VLOOKUP($D40,SALERYCODE,5,0)),GL40)))))))))/IF(AND($D40=2,'ראשי-פרטים כלליים וריכוז הוצאות'!$D$68&lt;&gt;4),1.2,1)</f>
        <v>0</v>
      </c>
      <c r="GO40" s="263"/>
      <c r="GP40" s="264"/>
      <c r="GQ40" s="265"/>
      <c r="GR40" s="266"/>
      <c r="GS40" s="267">
        <f t="shared" si="73"/>
        <v>0</v>
      </c>
      <c r="GT40" s="260">
        <f>+(IF(OR($B40=0,$C40=0,$D40=0,$DC$2&gt;$OE$1),0,IF(OR(GO40=0,GQ40=0,GR40=0),0,MIN((VLOOKUP($D40,SALERYCODE,3,0))*(IF($D40=6,GR40,GQ40))*((MIN((VLOOKUP($D40,SALERYCODE,5,0)),(IF($D40=6,GQ40,GR40))))),MIN((VLOOKUP($D40,SALERYCODE,3,0)),(GO40+GP40))*(IF($D40=6,GR40,((MIN((VLOOKUP($D40,SALERYCODE,5,0)),GR40)))))))))/IF(AND($D40=2,'ראשי-פרטים כלליים וריכוז הוצאות'!$D$68&lt;&gt;4),1.2,1)</f>
        <v>0</v>
      </c>
      <c r="GU40" s="263"/>
      <c r="GV40" s="264"/>
      <c r="GW40" s="265"/>
      <c r="GX40" s="266"/>
      <c r="GY40" s="267">
        <f t="shared" si="74"/>
        <v>0</v>
      </c>
      <c r="GZ40" s="260">
        <f>+(IF(OR($B40=0,$C40=0,$D40=0,$DC$2&gt;$OE$1),0,IF(OR(GU40=0,GW40=0,GX40=0),0,MIN((VLOOKUP($D40,SALERYCODE,3,0))*(IF($D40=6,GX40,GW40))*((MIN((VLOOKUP($D40,SALERYCODE,5,0)),(IF($D40=6,GW40,GX40))))),MIN((VLOOKUP($D40,SALERYCODE,3,0)),(GU40+GV40))*(IF($D40=6,GX40,((MIN((VLOOKUP($D40,SALERYCODE,5,0)),GX40)))))))))/IF(AND($D40=2,'ראשי-פרטים כלליים וריכוז הוצאות'!$D$68&lt;&gt;4),1.2,1)</f>
        <v>0</v>
      </c>
      <c r="HA40" s="263"/>
      <c r="HB40" s="264"/>
      <c r="HC40" s="265"/>
      <c r="HD40" s="266"/>
      <c r="HE40" s="267">
        <f t="shared" si="75"/>
        <v>0</v>
      </c>
      <c r="HF40" s="260">
        <f>+(IF(OR($B40=0,$C40=0,$D40=0,$DC$2&gt;$OE$1),0,IF(OR(HA40=0,HC40=0,HD40=0),0,MIN((VLOOKUP($D40,SALERYCODE,3,0))*(IF($D40=6,HD40,HC40))*((MIN((VLOOKUP($D40,SALERYCODE,5,0)),(IF($D40=6,HC40,HD40))))),MIN((VLOOKUP($D40,SALERYCODE,3,0)),(HA40+HB40))*(IF($D40=6,HD40,((MIN((VLOOKUP($D40,SALERYCODE,5,0)),HD40)))))))))/IF(AND($D40=2,'ראשי-פרטים כלליים וריכוז הוצאות'!$D$68&lt;&gt;4),1.2,1)</f>
        <v>0</v>
      </c>
      <c r="HG40" s="263"/>
      <c r="HH40" s="264"/>
      <c r="HI40" s="265"/>
      <c r="HJ40" s="266"/>
      <c r="HK40" s="267">
        <f t="shared" si="76"/>
        <v>0</v>
      </c>
      <c r="HL40" s="260">
        <f>+(IF(OR($B40=0,$C40=0,$D40=0,$DC$2&gt;$OE$1),0,IF(OR(HG40=0,HI40=0,HJ40=0),0,MIN((VLOOKUP($D40,SALERYCODE,3,0))*(IF($D40=6,HJ40,HI40))*((MIN((VLOOKUP($D40,SALERYCODE,5,0)),(IF($D40=6,HI40,HJ40))))),MIN((VLOOKUP($D40,SALERYCODE,3,0)),(HG40+HH40))*(IF($D40=6,HJ40,((MIN((VLOOKUP($D40,SALERYCODE,5,0)),HJ40)))))))))/IF(AND($D40=2,'ראשי-פרטים כלליים וריכוז הוצאות'!$D$68&lt;&gt;4),1.2,1)</f>
        <v>0</v>
      </c>
      <c r="HM40" s="263"/>
      <c r="HN40" s="264"/>
      <c r="HO40" s="265"/>
      <c r="HP40" s="266"/>
      <c r="HQ40" s="267">
        <f t="shared" si="77"/>
        <v>0</v>
      </c>
      <c r="HR40" s="260">
        <f>+(IF(OR($B40=0,$C40=0,$D40=0,$DC$2&gt;$OE$1),0,IF(OR(HM40=0,HO40=0,HP40=0),0,MIN((VLOOKUP($D40,SALERYCODE,3,0))*(IF($D40=6,HP40,HO40))*((MIN((VLOOKUP($D40,SALERYCODE,5,0)),(IF($D40=6,HO40,HP40))))),MIN((VLOOKUP($D40,SALERYCODE,3,0)),(HM40+HN40))*(IF($D40=6,HP40,((MIN((VLOOKUP($D40,SALERYCODE,5,0)),HP40)))))))))/IF(AND($D40=2,'ראשי-פרטים כלליים וריכוז הוצאות'!$D$68&lt;&gt;4),1.2,1)</f>
        <v>0</v>
      </c>
      <c r="HS40" s="263"/>
      <c r="HT40" s="264"/>
      <c r="HU40" s="265"/>
      <c r="HV40" s="266"/>
      <c r="HW40" s="267">
        <f t="shared" si="78"/>
        <v>0</v>
      </c>
      <c r="HX40" s="260">
        <f>+(IF(OR($B40=0,$C40=0,$D40=0,$DC$2&gt;$OE$1),0,IF(OR(HS40=0,HU40=0,HV40=0),0,MIN((VLOOKUP($D40,SALERYCODE,3,0))*(IF($D40=6,HV40,HU40))*((MIN((VLOOKUP($D40,SALERYCODE,5,0)),(IF($D40=6,HU40,HV40))))),MIN((VLOOKUP($D40,SALERYCODE,3,0)),(HS40+HT40))*(IF($D40=6,HV40,((MIN((VLOOKUP($D40,SALERYCODE,5,0)),HV40)))))))))/IF(AND($D40=2,'ראשי-פרטים כלליים וריכוז הוצאות'!$D$68&lt;&gt;4),1.2,1)</f>
        <v>0</v>
      </c>
      <c r="HY40" s="263"/>
      <c r="HZ40" s="264"/>
      <c r="IA40" s="265"/>
      <c r="IB40" s="266"/>
      <c r="IC40" s="267">
        <f t="shared" si="79"/>
        <v>0</v>
      </c>
      <c r="ID40" s="260">
        <f>+(IF(OR($B40=0,$C40=0,$D40=0,$DC$2&gt;$OE$1),0,IF(OR(HY40=0,IA40=0,IB40=0),0,MIN((VLOOKUP($D40,SALERYCODE,3,0))*(IF($D40=6,IB40,IA40))*((MIN((VLOOKUP($D40,SALERYCODE,5,0)),(IF($D40=6,IA40,IB40))))),MIN((VLOOKUP($D40,SALERYCODE,3,0)),(HY40+HZ40))*(IF($D40=6,IB40,((MIN((VLOOKUP($D40,SALERYCODE,5,0)),IB40)))))))))/IF(AND($D40=2,'ראשי-פרטים כלליים וריכוז הוצאות'!$D$68&lt;&gt;4),1.2,1)</f>
        <v>0</v>
      </c>
      <c r="IE40" s="263"/>
      <c r="IF40" s="264"/>
      <c r="IG40" s="265"/>
      <c r="IH40" s="266"/>
      <c r="II40" s="267">
        <f t="shared" si="80"/>
        <v>0</v>
      </c>
      <c r="IJ40" s="260">
        <f>+(IF(OR($B40=0,$C40=0,$D40=0,$DC$2&gt;$OE$1),0,IF(OR(IE40=0,IG40=0,IH40=0),0,MIN((VLOOKUP($D40,SALERYCODE,3,0))*(IF($D40=6,IH40,IG40))*((MIN((VLOOKUP($D40,SALERYCODE,5,0)),(IF($D40=6,IG40,IH40))))),MIN((VLOOKUP($D40,SALERYCODE,3,0)),(IE40+IF40))*(IF($D40=6,IH40,((MIN((VLOOKUP($D40,SALERYCODE,5,0)),IH40)))))))))/IF(AND($D40=2,'ראשי-פרטים כלליים וריכוז הוצאות'!$D$68&lt;&gt;4),1.2,1)</f>
        <v>0</v>
      </c>
      <c r="IK40" s="263"/>
      <c r="IL40" s="264"/>
      <c r="IM40" s="265"/>
      <c r="IN40" s="266"/>
      <c r="IO40" s="267">
        <f t="shared" si="81"/>
        <v>0</v>
      </c>
      <c r="IP40" s="260">
        <f>+(IF(OR($B40=0,$C40=0,$D40=0,$DC$2&gt;$OE$1),0,IF(OR(IK40=0,IM40=0,IN40=0),0,MIN((VLOOKUP($D40,SALERYCODE,3,0))*(IF($D40=6,IN40,IM40))*((MIN((VLOOKUP($D40,SALERYCODE,5,0)),(IF($D40=6,IM40,IN40))))),MIN((VLOOKUP($D40,SALERYCODE,3,0)),(IK40+IL40))*(IF($D40=6,IN40,((MIN((VLOOKUP($D40,SALERYCODE,5,0)),IN40)))))))))/IF(AND($D40=2,'ראשי-פרטים כלליים וריכוז הוצאות'!$D$68&lt;&gt;4),1.2,1)</f>
        <v>0</v>
      </c>
      <c r="IQ40" s="263"/>
      <c r="IR40" s="264"/>
      <c r="IS40" s="265"/>
      <c r="IT40" s="266"/>
      <c r="IU40" s="267">
        <f t="shared" si="82"/>
        <v>0</v>
      </c>
      <c r="IV40" s="260">
        <f>+(IF(OR($B40=0,$C40=0,$D40=0,$DC$2&gt;$OE$1),0,IF(OR(IQ40=0,IS40=0,IT40=0),0,MIN((VLOOKUP($D40,SALERYCODE,3,0))*(IF($D40=6,IT40,IS40))*((MIN((VLOOKUP($D40,SALERYCODE,5,0)),(IF($D40=6,IS40,IT40))))),MIN((VLOOKUP($D40,SALERYCODE,3,0)),(IQ40+IR40))*(IF($D40=6,IT40,((MIN((VLOOKUP($D40,SALERYCODE,5,0)),IT40)))))))))/IF(AND($D40=2,'ראשי-פרטים כלליים וריכוז הוצאות'!$D$68&lt;&gt;4),1.2,1)</f>
        <v>0</v>
      </c>
      <c r="IW40" s="263"/>
      <c r="IX40" s="264"/>
      <c r="IY40" s="265"/>
      <c r="IZ40" s="266"/>
      <c r="JA40" s="267">
        <f t="shared" si="83"/>
        <v>0</v>
      </c>
      <c r="JB40" s="260">
        <f>+(IF(OR($B40=0,$C40=0,$D40=0,$DC$2&gt;$OE$1),0,IF(OR(IW40=0,IY40=0,IZ40=0),0,MIN((VLOOKUP($D40,SALERYCODE,3,0))*(IF($D40=6,IZ40,IY40))*((MIN((VLOOKUP($D40,SALERYCODE,5,0)),(IF($D40=6,IY40,IZ40))))),MIN((VLOOKUP($D40,SALERYCODE,3,0)),(IW40+IX40))*(IF($D40=6,IZ40,((MIN((VLOOKUP($D40,SALERYCODE,5,0)),IZ40)))))))))/IF(AND($D40=2,'ראשי-פרטים כלליים וריכוז הוצאות'!$D$68&lt;&gt;4),1.2,1)</f>
        <v>0</v>
      </c>
      <c r="JC40" s="263"/>
      <c r="JD40" s="264"/>
      <c r="JE40" s="265"/>
      <c r="JF40" s="266"/>
      <c r="JG40" s="267">
        <f t="shared" si="84"/>
        <v>0</v>
      </c>
      <c r="JH40" s="260">
        <f>+(IF(OR($B40=0,$C40=0,$D40=0,$DC$2&gt;$OE$1),0,IF(OR(JC40=0,JE40=0,JF40=0),0,MIN((VLOOKUP($D40,SALERYCODE,3,0))*(IF($D40=6,JF40,JE40))*((MIN((VLOOKUP($D40,SALERYCODE,5,0)),(IF($D40=6,JE40,JF40))))),MIN((VLOOKUP($D40,SALERYCODE,3,0)),(JC40+JD40))*(IF($D40=6,JF40,((MIN((VLOOKUP($D40,SALERYCODE,5,0)),JF40)))))))))/IF(AND($D40=2,'ראשי-פרטים כלליים וריכוז הוצאות'!$D$68&lt;&gt;4),1.2,1)</f>
        <v>0</v>
      </c>
      <c r="JI40" s="263"/>
      <c r="JJ40" s="264"/>
      <c r="JK40" s="265"/>
      <c r="JL40" s="266"/>
      <c r="JM40" s="267">
        <f t="shared" si="85"/>
        <v>0</v>
      </c>
      <c r="JN40" s="260">
        <f>+(IF(OR($B40=0,$C40=0,$D40=0,$DC$2&gt;$OE$1),0,IF(OR(JI40=0,JK40=0,JL40=0),0,MIN((VLOOKUP($D40,SALERYCODE,3,0))*(IF($D40=6,JL40,JK40))*((MIN((VLOOKUP($D40,SALERYCODE,5,0)),(IF($D40=6,JK40,JL40))))),MIN((VLOOKUP($D40,SALERYCODE,3,0)),(JI40+JJ40))*(IF($D40=6,JL40,((MIN((VLOOKUP($D40,SALERYCODE,5,0)),JL40)))))))))/IF(AND($D40=2,'ראשי-פרטים כלליים וריכוז הוצאות'!$D$68&lt;&gt;4),1.2,1)</f>
        <v>0</v>
      </c>
      <c r="JO40" s="263"/>
      <c r="JP40" s="264"/>
      <c r="JQ40" s="265"/>
      <c r="JR40" s="266"/>
      <c r="JS40" s="267">
        <f t="shared" si="86"/>
        <v>0</v>
      </c>
      <c r="JT40" s="260">
        <f>+(IF(OR($B40=0,$C40=0,$D40=0,$DC$2&gt;$OE$1),0,IF(OR(JO40=0,JQ40=0,JR40=0),0,MIN((VLOOKUP($D40,SALERYCODE,3,0))*(IF($D40=6,JR40,JQ40))*((MIN((VLOOKUP($D40,SALERYCODE,5,0)),(IF($D40=6,JQ40,JR40))))),MIN((VLOOKUP($D40,SALERYCODE,3,0)),(JO40+JP40))*(IF($D40=6,JR40,((MIN((VLOOKUP($D40,SALERYCODE,5,0)),JR40)))))))))/IF(AND($D40=2,'ראשי-פרטים כלליים וריכוז הוצאות'!$D$68&lt;&gt;4),1.2,1)</f>
        <v>0</v>
      </c>
      <c r="JU40" s="263"/>
      <c r="JV40" s="264"/>
      <c r="JW40" s="265"/>
      <c r="JX40" s="266"/>
      <c r="JY40" s="267">
        <f t="shared" si="87"/>
        <v>0</v>
      </c>
      <c r="JZ40" s="260">
        <f>+(IF(OR($B40=0,$C40=0,$D40=0,$DC$2&gt;$OE$1),0,IF(OR(JU40=0,JW40=0,JX40=0),0,MIN((VLOOKUP($D40,SALERYCODE,3,0))*(IF($D40=6,JX40,JW40))*((MIN((VLOOKUP($D40,SALERYCODE,5,0)),(IF($D40=6,JW40,JX40))))),MIN((VLOOKUP($D40,SALERYCODE,3,0)),(JU40+JV40))*(IF($D40=6,JX40,((MIN((VLOOKUP($D40,SALERYCODE,5,0)),JX40)))))))))/IF(AND($D40=2,'ראשי-פרטים כלליים וריכוז הוצאות'!$D$68&lt;&gt;4),1.2,1)</f>
        <v>0</v>
      </c>
      <c r="KA40" s="263"/>
      <c r="KB40" s="264"/>
      <c r="KC40" s="265"/>
      <c r="KD40" s="266"/>
      <c r="KE40" s="267">
        <f t="shared" si="88"/>
        <v>0</v>
      </c>
      <c r="KF40" s="260">
        <f>+(IF(OR($B40=0,$C40=0,$D40=0,$DC$2&gt;$OE$1),0,IF(OR(KA40=0,KC40=0,KD40=0),0,MIN((VLOOKUP($D40,SALERYCODE,3,0))*(IF($D40=6,KD40,KC40))*((MIN((VLOOKUP($D40,SALERYCODE,5,0)),(IF($D40=6,KC40,KD40))))),MIN((VLOOKUP($D40,SALERYCODE,3,0)),(KA40+KB40))*(IF($D40=6,KD40,((MIN((VLOOKUP($D40,SALERYCODE,5,0)),KD40)))))))))/IF(AND($D40=2,'ראשי-פרטים כלליים וריכוז הוצאות'!$D$68&lt;&gt;4),1.2,1)</f>
        <v>0</v>
      </c>
      <c r="KG40" s="263"/>
      <c r="KH40" s="264"/>
      <c r="KI40" s="265"/>
      <c r="KJ40" s="266"/>
      <c r="KK40" s="267">
        <f t="shared" si="89"/>
        <v>0</v>
      </c>
      <c r="KL40" s="260">
        <f>+(IF(OR($B40=0,$C40=0,$D40=0,$DC$2&gt;$OE$1),0,IF(OR(KG40=0,KI40=0,KJ40=0),0,MIN((VLOOKUP($D40,SALERYCODE,3,0))*(IF($D40=6,KJ40,KI40))*((MIN((VLOOKUP($D40,SALERYCODE,5,0)),(IF($D40=6,KI40,KJ40))))),MIN((VLOOKUP($D40,SALERYCODE,3,0)),(KG40+KH40))*(IF($D40=6,KJ40,((MIN((VLOOKUP($D40,SALERYCODE,5,0)),KJ40)))))))))/IF(AND($D40=2,'ראשי-פרטים כלליים וריכוז הוצאות'!$D$68&lt;&gt;4),1.2,1)</f>
        <v>0</v>
      </c>
      <c r="KM40" s="263"/>
      <c r="KN40" s="264"/>
      <c r="KO40" s="265"/>
      <c r="KP40" s="266"/>
      <c r="KQ40" s="267">
        <f t="shared" si="90"/>
        <v>0</v>
      </c>
      <c r="KR40" s="260">
        <f>+(IF(OR($B40=0,$C40=0,$D40=0,$DC$2&gt;$OE$1),0,IF(OR(KM40=0,KO40=0,KP40=0),0,MIN((VLOOKUP($D40,SALERYCODE,3,0))*(IF($D40=6,KP40,KO40))*((MIN((VLOOKUP($D40,SALERYCODE,5,0)),(IF($D40=6,KO40,KP40))))),MIN((VLOOKUP($D40,SALERYCODE,3,0)),(KM40+KN40))*(IF($D40=6,KP40,((MIN((VLOOKUP($D40,SALERYCODE,5,0)),KP40)))))))))/IF(AND($D40=2,'ראשי-פרטים כלליים וריכוז הוצאות'!$D$68&lt;&gt;4),1.2,1)</f>
        <v>0</v>
      </c>
      <c r="KS40" s="263"/>
      <c r="KT40" s="264"/>
      <c r="KU40" s="265"/>
      <c r="KV40" s="266"/>
      <c r="KW40" s="267">
        <f t="shared" si="91"/>
        <v>0</v>
      </c>
      <c r="KX40" s="260">
        <f>+(IF(OR($B40=0,$C40=0,$D40=0,$DC$2&gt;$OE$1),0,IF(OR(KS40=0,KU40=0,KV40=0),0,MIN((VLOOKUP($D40,SALERYCODE,3,0))*(IF($D40=6,KV40,KU40))*((MIN((VLOOKUP($D40,SALERYCODE,5,0)),(IF($D40=6,KU40,KV40))))),MIN((VLOOKUP($D40,SALERYCODE,3,0)),(KS40+KT40))*(IF($D40=6,KV40,((MIN((VLOOKUP($D40,SALERYCODE,5,0)),KV40)))))))))/IF(AND($D40=2,'ראשי-פרטים כלליים וריכוז הוצאות'!$D$68&lt;&gt;4),1.2,1)</f>
        <v>0</v>
      </c>
      <c r="KY40" s="263"/>
      <c r="KZ40" s="264"/>
      <c r="LA40" s="265"/>
      <c r="LB40" s="266"/>
      <c r="LC40" s="267">
        <f t="shared" si="92"/>
        <v>0</v>
      </c>
      <c r="LD40" s="260">
        <f>+(IF(OR($B40=0,$C40=0,$D40=0,$DC$2&gt;$OE$1),0,IF(OR(KY40=0,LA40=0,LB40=0),0,MIN((VLOOKUP($D40,SALERYCODE,3,0))*(IF($D40=6,LB40,LA40))*((MIN((VLOOKUP($D40,SALERYCODE,5,0)),(IF($D40=6,LA40,LB40))))),MIN((VLOOKUP($D40,SALERYCODE,3,0)),(KY40+KZ40))*(IF($D40=6,LB40,((MIN((VLOOKUP($D40,SALERYCODE,5,0)),LB40)))))))))/IF(AND($D40=2,'ראשי-פרטים כלליים וריכוז הוצאות'!$D$68&lt;&gt;4),1.2,1)</f>
        <v>0</v>
      </c>
      <c r="LE40" s="263"/>
      <c r="LF40" s="264"/>
      <c r="LG40" s="265"/>
      <c r="LH40" s="266"/>
      <c r="LI40" s="267">
        <f t="shared" si="93"/>
        <v>0</v>
      </c>
      <c r="LJ40" s="260">
        <f>+(IF(OR($B40=0,$C40=0,$D40=0,$DC$2&gt;$OE$1),0,IF(OR(LE40=0,LG40=0,LH40=0),0,MIN((VLOOKUP($D40,SALERYCODE,3,0))*(IF($D40=6,LH40,LG40))*((MIN((VLOOKUP($D40,SALERYCODE,5,0)),(IF($D40=6,LG40,LH40))))),MIN((VLOOKUP($D40,SALERYCODE,3,0)),(LE40+LF40))*(IF($D40=6,LH40,((MIN((VLOOKUP($D40,SALERYCODE,5,0)),LH40)))))))))/IF(AND($D40=2,'ראשי-פרטים כלליים וריכוז הוצאות'!$D$68&lt;&gt;4),1.2,1)</f>
        <v>0</v>
      </c>
      <c r="LK40" s="263"/>
      <c r="LL40" s="264"/>
      <c r="LM40" s="265"/>
      <c r="LN40" s="266"/>
      <c r="LO40" s="267">
        <f t="shared" si="94"/>
        <v>0</v>
      </c>
      <c r="LP40" s="260">
        <f>+(IF(OR($B40=0,$C40=0,$D40=0,$DC$2&gt;$OE$1),0,IF(OR(LK40=0,LM40=0,LN40=0),0,MIN((VLOOKUP($D40,SALERYCODE,3,0))*(IF($D40=6,LN40,LM40))*((MIN((VLOOKUP($D40,SALERYCODE,5,0)),(IF($D40=6,LM40,LN40))))),MIN((VLOOKUP($D40,SALERYCODE,3,0)),(LK40+LL40))*(IF($D40=6,LN40,((MIN((VLOOKUP($D40,SALERYCODE,5,0)),LN40)))))))))/IF(AND($D40=2,'ראשי-פרטים כלליים וריכוז הוצאות'!$D$68&lt;&gt;4),1.2,1)</f>
        <v>0</v>
      </c>
      <c r="LQ40" s="263"/>
      <c r="LR40" s="264"/>
      <c r="LS40" s="265"/>
      <c r="LT40" s="266"/>
      <c r="LU40" s="267">
        <f t="shared" si="95"/>
        <v>0</v>
      </c>
      <c r="LV40" s="260">
        <f>+(IF(OR($B40=0,$C40=0,$D40=0,$DC$2&gt;$OE$1),0,IF(OR(LQ40=0,LS40=0,LT40=0),0,MIN((VLOOKUP($D40,SALERYCODE,3,0))*(IF($D40=6,LT40,LS40))*((MIN((VLOOKUP($D40,SALERYCODE,5,0)),(IF($D40=6,LS40,LT40))))),MIN((VLOOKUP($D40,SALERYCODE,3,0)),(LQ40+LR40))*(IF($D40=6,LT40,((MIN((VLOOKUP($D40,SALERYCODE,5,0)),LT40)))))))))/IF(AND($D40=2,'ראשי-פרטים כלליים וריכוז הוצאות'!$D$68&lt;&gt;4),1.2,1)</f>
        <v>0</v>
      </c>
      <c r="LW40" s="263"/>
      <c r="LX40" s="264"/>
      <c r="LY40" s="265"/>
      <c r="LZ40" s="266"/>
      <c r="MA40" s="267">
        <f t="shared" si="96"/>
        <v>0</v>
      </c>
      <c r="MB40" s="260">
        <f>+(IF(OR($B40=0,$C40=0,$D40=0,$DC$2&gt;$OE$1),0,IF(OR(LW40=0,LY40=0,LZ40=0),0,MIN((VLOOKUP($D40,SALERYCODE,3,0))*(IF($D40=6,LZ40,LY40))*((MIN((VLOOKUP($D40,SALERYCODE,5,0)),(IF($D40=6,LY40,LZ40))))),MIN((VLOOKUP($D40,SALERYCODE,3,0)),(LW40+LX40))*(IF($D40=6,LZ40,((MIN((VLOOKUP($D40,SALERYCODE,5,0)),LZ40)))))))))/IF(AND($D40=2,'ראשי-פרטים כלליים וריכוז הוצאות'!$D$68&lt;&gt;4),1.2,1)</f>
        <v>0</v>
      </c>
      <c r="MC40" s="263"/>
      <c r="MD40" s="264"/>
      <c r="ME40" s="265"/>
      <c r="MF40" s="266"/>
      <c r="MG40" s="267">
        <f t="shared" si="97"/>
        <v>0</v>
      </c>
      <c r="MH40" s="260">
        <f>+(IF(OR($B40=0,$C40=0,$D40=0,$DC$2&gt;$OE$1),0,IF(OR(MC40=0,ME40=0,MF40=0),0,MIN((VLOOKUP($D40,SALERYCODE,3,0))*(IF($D40=6,MF40,ME40))*((MIN((VLOOKUP($D40,SALERYCODE,5,0)),(IF($D40=6,ME40,MF40))))),MIN((VLOOKUP($D40,SALERYCODE,3,0)),(MC40+MD40))*(IF($D40=6,MF40,((MIN((VLOOKUP($D40,SALERYCODE,5,0)),MF40)))))))))/IF(AND($D40=2,'ראשי-פרטים כלליים וריכוז הוצאות'!$D$68&lt;&gt;4),1.2,1)</f>
        <v>0</v>
      </c>
      <c r="MI40" s="263"/>
      <c r="MJ40" s="264"/>
      <c r="MK40" s="265"/>
      <c r="ML40" s="266"/>
      <c r="MM40" s="267">
        <f t="shared" si="98"/>
        <v>0</v>
      </c>
      <c r="MN40" s="260">
        <f>+(IF(OR($B40=0,$C40=0,$D40=0,$DC$2&gt;$OE$1),0,IF(OR(MI40=0,MK40=0,ML40=0),0,MIN((VLOOKUP($D40,SALERYCODE,3,0))*(IF($D40=6,ML40,MK40))*((MIN((VLOOKUP($D40,SALERYCODE,5,0)),(IF($D40=6,MK40,ML40))))),MIN((VLOOKUP($D40,SALERYCODE,3,0)),(MI40+MJ40))*(IF($D40=6,ML40,((MIN((VLOOKUP($D40,SALERYCODE,5,0)),ML40)))))))))/IF(AND($D40=2,'ראשי-פרטים כלליים וריכוז הוצאות'!$D$68&lt;&gt;4),1.2,1)</f>
        <v>0</v>
      </c>
      <c r="MO40" s="263"/>
      <c r="MP40" s="264"/>
      <c r="MQ40" s="265"/>
      <c r="MR40" s="266"/>
      <c r="MS40" s="267">
        <f t="shared" si="99"/>
        <v>0</v>
      </c>
      <c r="MT40" s="260">
        <f>+(IF(OR($B40=0,$C40=0,$D40=0,$DC$2&gt;$OE$1),0,IF(OR(MO40=0,MQ40=0,MR40=0),0,MIN((VLOOKUP($D40,SALERYCODE,3,0))*(IF($D40=6,MR40,MQ40))*((MIN((VLOOKUP($D40,SALERYCODE,5,0)),(IF($D40=6,MQ40,MR40))))),MIN((VLOOKUP($D40,SALERYCODE,3,0)),(MO40+MP40))*(IF($D40=6,MR40,((MIN((VLOOKUP($D40,SALERYCODE,5,0)),MR40)))))))))/IF(AND($D40=2,'ראשי-פרטים כלליים וריכוז הוצאות'!$D$68&lt;&gt;4),1.2,1)</f>
        <v>0</v>
      </c>
      <c r="MU40" s="263"/>
      <c r="MV40" s="264"/>
      <c r="MW40" s="265"/>
      <c r="MX40" s="266"/>
      <c r="MY40" s="267">
        <f t="shared" si="100"/>
        <v>0</v>
      </c>
      <c r="MZ40" s="260">
        <f>+(IF(OR($B40=0,$C40=0,$D40=0,$DC$2&gt;$OE$1),0,IF(OR(MU40=0,MW40=0,MX40=0),0,MIN((VLOOKUP($D40,SALERYCODE,3,0))*(IF($D40=6,MX40,MW40))*((MIN((VLOOKUP($D40,SALERYCODE,5,0)),(IF($D40=6,MW40,MX40))))),MIN((VLOOKUP($D40,SALERYCODE,3,0)),(MU40+MV40))*(IF($D40=6,MX40,((MIN((VLOOKUP($D40,SALERYCODE,5,0)),MX40)))))))))/IF(AND($D40=2,'ראשי-פרטים כלליים וריכוז הוצאות'!$D$68&lt;&gt;4),1.2,1)</f>
        <v>0</v>
      </c>
      <c r="NA40" s="263"/>
      <c r="NB40" s="264"/>
      <c r="NC40" s="265"/>
      <c r="ND40" s="266"/>
      <c r="NE40" s="267">
        <f t="shared" si="101"/>
        <v>0</v>
      </c>
      <c r="NF40" s="260">
        <f>+(IF(OR($B40=0,$C40=0,$D40=0,$DC$2&gt;$OE$1),0,IF(OR(NA40=0,NC40=0,ND40=0),0,MIN((VLOOKUP($D40,SALERYCODE,3,0))*(IF($D40=6,ND40,NC40))*((MIN((VLOOKUP($D40,SALERYCODE,5,0)),(IF($D40=6,NC40,ND40))))),MIN((VLOOKUP($D40,SALERYCODE,3,0)),(NA40+NB40))*(IF($D40=6,ND40,((MIN((VLOOKUP($D40,SALERYCODE,5,0)),ND40)))))))))/IF(AND($D40=2,'ראשי-פרטים כלליים וריכוז הוצאות'!$D$68&lt;&gt;4),1.2,1)</f>
        <v>0</v>
      </c>
      <c r="NG40" s="263"/>
      <c r="NH40" s="264"/>
      <c r="NI40" s="265"/>
      <c r="NJ40" s="266"/>
      <c r="NK40" s="267">
        <f t="shared" si="102"/>
        <v>0</v>
      </c>
      <c r="NL40" s="260">
        <f>+(IF(OR($B40=0,$C40=0,$D40=0,$DC$2&gt;$OE$1),0,IF(OR(NG40=0,NI40=0,NJ40=0),0,MIN((VLOOKUP($D40,SALERYCODE,3,0))*(IF($D40=6,NJ40,NI40))*((MIN((VLOOKUP($D40,SALERYCODE,5,0)),(IF($D40=6,NI40,NJ40))))),MIN((VLOOKUP($D40,SALERYCODE,3,0)),(NG40+NH40))*(IF($D40=6,NJ40,((MIN((VLOOKUP($D40,SALERYCODE,5,0)),NJ40)))))))))/IF(AND($D40=2,'ראשי-פרטים כלליים וריכוז הוצאות'!$D$68&lt;&gt;4),1.2,1)</f>
        <v>0</v>
      </c>
      <c r="NM40" s="263"/>
      <c r="NN40" s="264"/>
      <c r="NO40" s="265"/>
      <c r="NP40" s="266"/>
      <c r="NQ40" s="267">
        <f t="shared" si="103"/>
        <v>0</v>
      </c>
      <c r="NR40" s="260">
        <f>+(IF(OR($B40=0,$C40=0,$D40=0,$DC$2&gt;$OE$1),0,IF(OR(NM40=0,NO40=0,NP40=0),0,MIN((VLOOKUP($D40,SALERYCODE,3,0))*(IF($D40=6,NP40,NO40))*((MIN((VLOOKUP($D40,SALERYCODE,5,0)),(IF($D40=6,NO40,NP40))))),MIN((VLOOKUP($D40,SALERYCODE,3,0)),(NM40+NN40))*(IF($D40=6,NP40,((MIN((VLOOKUP($D40,SALERYCODE,5,0)),NP40)))))))))/IF(AND($D40=2,'ראשי-פרטים כלליים וריכוז הוצאות'!$D$68&lt;&gt;4),1.2,1)</f>
        <v>0</v>
      </c>
      <c r="NS40" s="263"/>
      <c r="NT40" s="264"/>
      <c r="NU40" s="265"/>
      <c r="NV40" s="266"/>
      <c r="NW40" s="267">
        <f t="shared" si="104"/>
        <v>0</v>
      </c>
      <c r="NX40" s="260">
        <f>+(IF(OR($B40=0,$C40=0,$D40=0,$DC$2&gt;$OE$1),0,IF(OR(NS40=0,NU40=0,NV40=0),0,MIN((VLOOKUP($D40,SALERYCODE,3,0))*(IF($D40=6,NV40,NU40))*((MIN((VLOOKUP($D40,SALERYCODE,5,0)),(IF($D40=6,NU40,NV40))))),MIN((VLOOKUP($D40,SALERYCODE,3,0)),(NS40+NT40))*(IF($D40=6,NV40,((MIN((VLOOKUP($D40,SALERYCODE,5,0)),NV40)))))))))/IF(AND($D40=2,'ראשי-פרטים כלליים וריכוז הוצאות'!$D$68&lt;&gt;4),1.2,1)</f>
        <v>0</v>
      </c>
      <c r="NY40" s="263"/>
      <c r="NZ40" s="264"/>
      <c r="OA40" s="265"/>
      <c r="OB40" s="266"/>
      <c r="OC40" s="267">
        <f t="shared" si="105"/>
        <v>0</v>
      </c>
      <c r="OD40" s="260">
        <f>+(IF(OR($B40=0,$C40=0,$D40=0,$DC$2&gt;$OE$1),0,IF(OR(NY40=0,OA40=0,OB40=0),0,MIN((VLOOKUP($D40,SALERYCODE,3,0))*(IF($D40=6,OB40,OA40))*((MIN((VLOOKUP($D40,SALERYCODE,5,0)),(IF($D40=6,OA40,OB40))))),MIN((VLOOKUP($D40,SALERYCODE,3,0)),(NY40+NZ40))*(IF($D40=6,OB40,((MIN((VLOOKUP($D40,SALERYCODE,5,0)),OB40)))))))))/IF(AND($D40=2,'ראשי-פרטים כלליים וריכוז הוצאות'!$D$68&lt;&gt;4),1.2,1)</f>
        <v>0</v>
      </c>
      <c r="OE40" s="275">
        <f t="shared" si="111"/>
        <v>0</v>
      </c>
      <c r="OF40" s="283">
        <f t="shared" si="112"/>
        <v>9.9999999999999995E-7</v>
      </c>
      <c r="OG40" s="276">
        <f t="shared" si="113"/>
        <v>0</v>
      </c>
      <c r="OH40" s="275">
        <f t="shared" si="114"/>
        <v>0</v>
      </c>
      <c r="OI40" s="275">
        <v>0</v>
      </c>
      <c r="OJ40" s="258">
        <f t="shared" si="115"/>
        <v>0</v>
      </c>
      <c r="OK40" s="284"/>
      <c r="OL40" s="116">
        <f>MIN(OJ40+OK40*OF40*OE40/$OL$1/IF(AND($D40=2,'ראשי-פרטים כלליים וריכוז הוצאות'!$D$68&lt;&gt;4),1.2,1),IF($D40&gt;0,VLOOKUP($D40,SALERYCODE,3,0)*12*OG40,0))</f>
        <v>0</v>
      </c>
      <c r="OM40" s="95">
        <f t="shared" si="106"/>
        <v>0</v>
      </c>
      <c r="ON40" s="11">
        <f t="shared" si="107"/>
        <v>0</v>
      </c>
      <c r="OO40" s="11">
        <f t="shared" si="108"/>
        <v>0</v>
      </c>
      <c r="OP40" s="22">
        <f t="shared" si="109"/>
        <v>0</v>
      </c>
      <c r="OQ40" s="11">
        <f t="shared" si="110"/>
        <v>0</v>
      </c>
      <c r="OR40" s="11">
        <f t="shared" si="116"/>
        <v>0</v>
      </c>
      <c r="OS40" s="35"/>
      <c r="OT40" s="35"/>
      <c r="OU40" s="43"/>
    </row>
    <row r="41" spans="1:411" ht="24" customHeight="1" x14ac:dyDescent="0.2">
      <c r="A41" s="282">
        <v>38</v>
      </c>
      <c r="B41" s="269"/>
      <c r="C41" s="270"/>
      <c r="D41" s="271"/>
      <c r="E41" s="263"/>
      <c r="F41" s="264"/>
      <c r="G41" s="265"/>
      <c r="H41" s="266"/>
      <c r="I41" s="267">
        <f t="shared" si="41"/>
        <v>0</v>
      </c>
      <c r="J41" s="260">
        <f>(IF(OR($B41=0,$C41=0,$D41=0,$E$2&gt;$OE$1),0,IF(OR($E41=0,$G41=0,$H41=0),0,MIN((VLOOKUP($D41,SALERYCODE,3,0))*(IF($D41=6,$H41,$G41))*((MIN((VLOOKUP($D41,SALERYCODE,5,0)),(IF($D41=6,$G41,$H41))))),MIN((VLOOKUP($D41,SALERYCODE,3,0)),($E41+$F41))*(IF($D41=6,$H41,((MIN((VLOOKUP($D41,SALERYCODE,5,0)),$H41)))))))))/IF(AND($D41=2,'ראשי-פרטים כלליים וריכוז הוצאות'!$D$68&lt;&gt;4),1.2,1)</f>
        <v>0</v>
      </c>
      <c r="K41" s="263"/>
      <c r="L41" s="264"/>
      <c r="M41" s="265"/>
      <c r="N41" s="266"/>
      <c r="O41" s="267">
        <f t="shared" si="42"/>
        <v>0</v>
      </c>
      <c r="P41" s="260">
        <f>+(IF(OR($B41=0,$C41=0,$D41=0,$K$2&gt;$OE$1),0,IF(OR($K41=0,$M41=0,$N41=0),0,MIN((VLOOKUP($D41,SALERYCODE,3,0))*(IF($D41=6,$N41,$M41))*((MIN((VLOOKUP($D41,SALERYCODE,5,0)),(IF($D41=6,$M41,$N41))))),MIN((VLOOKUP($D41,SALERYCODE,3,0)),($K41+$L41))*(IF($D41=6,$N41,((MIN((VLOOKUP($D41,SALERYCODE,5,0)),$N41)))))))))/IF(AND($D41=2,'ראשי-פרטים כלליים וריכוז הוצאות'!$D$68&lt;&gt;4),1.2,1)</f>
        <v>0</v>
      </c>
      <c r="Q41" s="263"/>
      <c r="R41" s="264"/>
      <c r="S41" s="265"/>
      <c r="T41" s="266"/>
      <c r="U41" s="267">
        <f t="shared" si="43"/>
        <v>0</v>
      </c>
      <c r="V41" s="260">
        <f>+(IF(OR($B41=0,$C41=0,$D41=0,$Q$2&gt;$OE$1),0,IF(OR(Q41=0,S41=0,T41=0),0,MIN((VLOOKUP($D41,SALERYCODE,3,0))*(IF($D41=6,T41,S41))*((MIN((VLOOKUP($D41,SALERYCODE,5,0)),(IF($D41=6,S41,T41))))),MIN((VLOOKUP($D41,SALERYCODE,3,0)),(Q41+R41))*(IF($D41=6,T41,((MIN((VLOOKUP($D41,SALERYCODE,5,0)),T41)))))))))/IF(AND($D41=2,'ראשי-פרטים כלליים וריכוז הוצאות'!$D$68&lt;&gt;4),1.2,1)</f>
        <v>0</v>
      </c>
      <c r="W41" s="263"/>
      <c r="X41" s="264"/>
      <c r="Y41" s="265"/>
      <c r="Z41" s="266"/>
      <c r="AA41" s="267">
        <f t="shared" si="44"/>
        <v>0</v>
      </c>
      <c r="AB41" s="260">
        <f>+(IF(OR($B41=0,$C41=0,$D41=0,$W$2&gt;$OE$1),0,IF(OR(W41=0,Y41=0,Z41=0),0,MIN((VLOOKUP($D41,SALERYCODE,3,0))*(IF($D41=6,Z41,Y41))*((MIN((VLOOKUP($D41,SALERYCODE,5,0)),(IF($D41=6,Y41,Z41))))),MIN((VLOOKUP($D41,SALERYCODE,3,0)),(W41+X41))*(IF($D41=6,Z41,((MIN((VLOOKUP($D41,SALERYCODE,5,0)),Z41)))))))))/IF(AND($D41=2,'ראשי-פרטים כלליים וריכוז הוצאות'!$D$68&lt;&gt;4),1.2,1)</f>
        <v>0</v>
      </c>
      <c r="AC41" s="263"/>
      <c r="AD41" s="264"/>
      <c r="AE41" s="265"/>
      <c r="AF41" s="266"/>
      <c r="AG41" s="267">
        <f t="shared" si="45"/>
        <v>0</v>
      </c>
      <c r="AH41" s="260">
        <f>+(IF(OR($B41=0,$C41=0,$D41=0,$AC$2&gt;$OE$1),0,IF(OR(AC41=0,AE41=0,AF41=0),0,MIN((VLOOKUP($D41,SALERYCODE,3,0))*(IF($D41=6,AF41,AE41))*((MIN((VLOOKUP($D41,SALERYCODE,5,0)),(IF($D41=6,AE41,AF41))))),MIN((VLOOKUP($D41,SALERYCODE,3,0)),(AC41+AD41))*(IF($D41=6,AF41,((MIN((VLOOKUP($D41,SALERYCODE,5,0)),AF41)))))))))/IF(AND($D41=2,'ראשי-פרטים כלליים וריכוז הוצאות'!$D$68&lt;&gt;4),1.2,1)</f>
        <v>0</v>
      </c>
      <c r="AI41" s="263"/>
      <c r="AJ41" s="264"/>
      <c r="AK41" s="265"/>
      <c r="AL41" s="266"/>
      <c r="AM41" s="267">
        <f t="shared" si="46"/>
        <v>0</v>
      </c>
      <c r="AN41" s="260">
        <f>+(IF(OR($B41=0,$C41=0,$D41=0,$AI$2&gt;$OE$1),0,IF(OR(AI41=0,AK41=0,AL41=0),0,MIN((VLOOKUP($D41,SALERYCODE,3,0))*(IF($D41=6,AL41,AK41))*((MIN((VLOOKUP($D41,SALERYCODE,5,0)),(IF($D41=6,AK41,AL41))))),MIN((VLOOKUP($D41,SALERYCODE,3,0)),(AI41+AJ41))*(IF($D41=6,AL41,((MIN((VLOOKUP($D41,SALERYCODE,5,0)),AL41)))))))))/IF(AND($D41=2,'ראשי-פרטים כלליים וריכוז הוצאות'!$D$68&lt;&gt;4),1.2,1)</f>
        <v>0</v>
      </c>
      <c r="AO41" s="263"/>
      <c r="AP41" s="264"/>
      <c r="AQ41" s="265"/>
      <c r="AR41" s="266"/>
      <c r="AS41" s="267">
        <f t="shared" si="47"/>
        <v>0</v>
      </c>
      <c r="AT41" s="260">
        <f>+(IF(OR($B41=0,$C41=0,$D41=0,$AO$2&gt;$OE$1),0,IF(OR(AO41=0,AQ41=0,AR41=0),0,MIN((VLOOKUP($D41,SALERYCODE,3,0))*(IF($D41=6,AR41,AQ41))*((MIN((VLOOKUP($D41,SALERYCODE,5,0)),(IF($D41=6,AQ41,AR41))))),MIN((VLOOKUP($D41,SALERYCODE,3,0)),(AO41+AP41))*(IF($D41=6,AR41,((MIN((VLOOKUP($D41,SALERYCODE,5,0)),AR41)))))))))/IF(AND($D41=2,'ראשי-פרטים כלליים וריכוז הוצאות'!$D$68&lt;&gt;4),1.2,1)</f>
        <v>0</v>
      </c>
      <c r="AU41" s="263"/>
      <c r="AV41" s="264"/>
      <c r="AW41" s="265"/>
      <c r="AX41" s="266"/>
      <c r="AY41" s="267">
        <f t="shared" si="48"/>
        <v>0</v>
      </c>
      <c r="AZ41" s="260">
        <f>+(IF(OR($B41=0,$C41=0,$D41=0,$AU$2&gt;$OE$1),0,IF(OR(AU41=0,AW41=0,AX41=0),0,MIN((VLOOKUP($D41,SALERYCODE,3,0))*(IF($D41=6,AX41,AW41))*((MIN((VLOOKUP($D41,SALERYCODE,5,0)),(IF($D41=6,AW41,AX41))))),MIN((VLOOKUP($D41,SALERYCODE,3,0)),(AU41+AV41))*(IF($D41=6,AX41,((MIN((VLOOKUP($D41,SALERYCODE,5,0)),AX41)))))))))/IF(AND($D41=2,'ראשי-פרטים כלליים וריכוז הוצאות'!$D$68&lt;&gt;4),1.2,1)</f>
        <v>0</v>
      </c>
      <c r="BA41" s="263"/>
      <c r="BB41" s="264"/>
      <c r="BC41" s="265"/>
      <c r="BD41" s="266"/>
      <c r="BE41" s="267">
        <f t="shared" si="49"/>
        <v>0</v>
      </c>
      <c r="BF41" s="260">
        <f>+(IF(OR($B41=0,$C41=0,$D41=0,$BA$2&gt;$OE$1),0,IF(OR(BA41=0,BC41=0,BD41=0),0,MIN((VLOOKUP($D41,SALERYCODE,3,0))*(IF($D41=6,BD41,BC41))*((MIN((VLOOKUP($D41,SALERYCODE,5,0)),(IF($D41=6,BC41,BD41))))),MIN((VLOOKUP($D41,SALERYCODE,3,0)),(BA41+BB41))*(IF($D41=6,BD41,((MIN((VLOOKUP($D41,SALERYCODE,5,0)),BD41)))))))))/IF(AND($D41=2,'ראשי-פרטים כלליים וריכוז הוצאות'!$D$68&lt;&gt;4),1.2,1)</f>
        <v>0</v>
      </c>
      <c r="BG41" s="263"/>
      <c r="BH41" s="264"/>
      <c r="BI41" s="265"/>
      <c r="BJ41" s="266"/>
      <c r="BK41" s="267">
        <f t="shared" si="50"/>
        <v>0</v>
      </c>
      <c r="BL41" s="260">
        <f>+(IF(OR($B41=0,$C41=0,$D41=0,$BG$2&gt;$OE$1),0,IF(OR(BG41=0,BI41=0,BJ41=0),0,MIN((VLOOKUP($D41,SALERYCODE,3,0))*(IF($D41=6,BJ41,BI41))*((MIN((VLOOKUP($D41,SALERYCODE,5,0)),(IF($D41=6,BI41,BJ41))))),MIN((VLOOKUP($D41,SALERYCODE,3,0)),(BG41+BH41))*(IF($D41=6,BJ41,((MIN((VLOOKUP($D41,SALERYCODE,5,0)),BJ41)))))))))/IF(AND($D41=2,'ראשי-פרטים כלליים וריכוז הוצאות'!$D$68&lt;&gt;4),1.2,1)</f>
        <v>0</v>
      </c>
      <c r="BM41" s="263"/>
      <c r="BN41" s="264"/>
      <c r="BO41" s="265"/>
      <c r="BP41" s="266"/>
      <c r="BQ41" s="267">
        <f t="shared" si="51"/>
        <v>0</v>
      </c>
      <c r="BR41" s="260">
        <f>+(IF(OR($B41=0,$C41=0,$D41=0,$BM$2&gt;$OE$1),0,IF(OR(BM41=0,BO41=0,BP41=0),0,MIN((VLOOKUP($D41,SALERYCODE,3,0))*(IF($D41=6,BP41,BO41))*((MIN((VLOOKUP($D41,SALERYCODE,5,0)),(IF($D41=6,BO41,BP41))))),MIN((VLOOKUP($D41,SALERYCODE,3,0)),(BM41+BN41))*(IF($D41=6,BP41,((MIN((VLOOKUP($D41,SALERYCODE,5,0)),BP41)))))))))/IF(AND($D41=2,'ראשי-פרטים כלליים וריכוז הוצאות'!$D$68&lt;&gt;4),1.2,1)</f>
        <v>0</v>
      </c>
      <c r="BS41" s="263"/>
      <c r="BT41" s="264"/>
      <c r="BU41" s="265"/>
      <c r="BV41" s="266"/>
      <c r="BW41" s="267">
        <f t="shared" si="52"/>
        <v>0</v>
      </c>
      <c r="BX41" s="260">
        <f>+(IF(OR($B41=0,$C41=0,$D41=0,$BS$2&gt;$OE$1),0,IF(OR(BS41=0,BU41=0,BV41=0),0,MIN((VLOOKUP($D41,SALERYCODE,3,0))*(IF($D41=6,BV41,BU41))*((MIN((VLOOKUP($D41,SALERYCODE,5,0)),(IF($D41=6,BU41,BV41))))),MIN((VLOOKUP($D41,SALERYCODE,3,0)),(BS41+BT41))*(IF($D41=6,BV41,((MIN((VLOOKUP($D41,SALERYCODE,5,0)),BV41)))))))))/IF(AND($D41=2,'ראשי-פרטים כלליים וריכוז הוצאות'!$D$68&lt;&gt;4),1.2,1)</f>
        <v>0</v>
      </c>
      <c r="BY41" s="263"/>
      <c r="BZ41" s="264"/>
      <c r="CA41" s="265"/>
      <c r="CB41" s="266"/>
      <c r="CC41" s="267">
        <f t="shared" si="53"/>
        <v>0</v>
      </c>
      <c r="CD41" s="260">
        <f>+(IF(OR($B41=0,$C41=0,$D41=0,$BY$2&gt;$OE$1),0,IF(OR(BY41=0,CA41=0,CB41=0),0,MIN((VLOOKUP($D41,SALERYCODE,3,0))*(IF($D41=6,CB41,CA41))*((MIN((VLOOKUP($D41,SALERYCODE,5,0)),(IF($D41=6,CA41,CB41))))),MIN((VLOOKUP($D41,SALERYCODE,3,0)),(BY41+BZ41))*(IF($D41=6,CB41,((MIN((VLOOKUP($D41,SALERYCODE,5,0)),CB41)))))))))/IF(AND($D41=2,'ראשי-פרטים כלליים וריכוז הוצאות'!$D$68&lt;&gt;4),1.2,1)</f>
        <v>0</v>
      </c>
      <c r="CE41" s="263"/>
      <c r="CF41" s="264"/>
      <c r="CG41" s="265"/>
      <c r="CH41" s="266"/>
      <c r="CI41" s="267">
        <f t="shared" si="54"/>
        <v>0</v>
      </c>
      <c r="CJ41" s="260">
        <f>+(IF(OR($B41=0,$C41=0,$D41=0,$CE$2&gt;$OE$1),0,IF(OR(CE41=0,CG41=0,CH41=0),0,MIN((VLOOKUP($D41,SALERYCODE,3,0))*(IF($D41=6,CH41,CG41))*((MIN((VLOOKUP($D41,SALERYCODE,5,0)),(IF($D41=6,CG41,CH41))))),MIN((VLOOKUP($D41,SALERYCODE,3,0)),(CE41+CF41))*(IF($D41=6,CH41,((MIN((VLOOKUP($D41,SALERYCODE,5,0)),CH41)))))))))/IF(AND($D41=2,'ראשי-פרטים כלליים וריכוז הוצאות'!$D$68&lt;&gt;4),1.2,1)</f>
        <v>0</v>
      </c>
      <c r="CK41" s="263"/>
      <c r="CL41" s="264"/>
      <c r="CM41" s="265"/>
      <c r="CN41" s="266"/>
      <c r="CO41" s="267">
        <f t="shared" si="55"/>
        <v>0</v>
      </c>
      <c r="CP41" s="260">
        <f>+(IF(OR($B41=0,$C41=0,$D41=0,$CK$2&gt;$OE$1),0,IF(OR(CK41=0,CM41=0,CN41=0),0,MIN((VLOOKUP($D41,SALERYCODE,3,0))*(IF($D41=6,CN41,CM41))*((MIN((VLOOKUP($D41,SALERYCODE,5,0)),(IF($D41=6,CM41,CN41))))),MIN((VLOOKUP($D41,SALERYCODE,3,0)),(CK41+CL41))*(IF($D41=6,CN41,((MIN((VLOOKUP($D41,SALERYCODE,5,0)),CN41)))))))))/IF(AND($D41=2,'ראשי-פרטים כלליים וריכוז הוצאות'!$D$68&lt;&gt;4),1.2,1)</f>
        <v>0</v>
      </c>
      <c r="CQ41" s="263"/>
      <c r="CR41" s="264"/>
      <c r="CS41" s="265"/>
      <c r="CT41" s="266"/>
      <c r="CU41" s="267">
        <f t="shared" si="56"/>
        <v>0</v>
      </c>
      <c r="CV41" s="260">
        <f>+(IF(OR($B41=0,$C41=0,$D41=0,$CQ$2&gt;$OE$1),0,IF(OR(CQ41=0,CS41=0,CT41=0),0,MIN((VLOOKUP($D41,SALERYCODE,3,0))*(IF($D41=6,CT41,CS41))*((MIN((VLOOKUP($D41,SALERYCODE,5,0)),(IF($D41=6,CS41,CT41))))),MIN((VLOOKUP($D41,SALERYCODE,3,0)),(CQ41+CR41))*(IF($D41=6,CT41,((MIN((VLOOKUP($D41,SALERYCODE,5,0)),CT41)))))))))/IF(AND($D41=2,'ראשי-פרטים כלליים וריכוז הוצאות'!$D$68&lt;&gt;4),1.2,1)</f>
        <v>0</v>
      </c>
      <c r="CW41" s="263"/>
      <c r="CX41" s="264"/>
      <c r="CY41" s="265"/>
      <c r="CZ41" s="266"/>
      <c r="DA41" s="267">
        <f t="shared" si="57"/>
        <v>0</v>
      </c>
      <c r="DB41" s="260">
        <f>+(IF(OR($B41=0,$C41=0,$D41=0,$CW$2&gt;$OE$1),0,IF(OR(CW41=0,CY41=0,CZ41=0),0,MIN((VLOOKUP($D41,SALERYCODE,3,0))*(IF($D41=6,CZ41,CY41))*((MIN((VLOOKUP($D41,SALERYCODE,5,0)),(IF($D41=6,CY41,CZ41))))),MIN((VLOOKUP($D41,SALERYCODE,3,0)),(CW41+CX41))*(IF($D41=6,CZ41,((MIN((VLOOKUP($D41,SALERYCODE,5,0)),CZ41)))))))))/IF(AND($D41=2,'ראשי-פרטים כלליים וריכוז הוצאות'!$D$68&lt;&gt;4),1.2,1)</f>
        <v>0</v>
      </c>
      <c r="DC41" s="263"/>
      <c r="DD41" s="264"/>
      <c r="DE41" s="265"/>
      <c r="DF41" s="266"/>
      <c r="DG41" s="267">
        <f t="shared" si="58"/>
        <v>0</v>
      </c>
      <c r="DH41" s="260">
        <f>+(IF(OR($B41=0,$C41=0,$D41=0,$DC$2&gt;$OE$1),0,IF(OR(DC41=0,DE41=0,DF41=0),0,MIN((VLOOKUP($D41,SALERYCODE,3,0))*(IF($D41=6,DF41,DE41))*((MIN((VLOOKUP($D41,SALERYCODE,5,0)),(IF($D41=6,DE41,DF41))))),MIN((VLOOKUP($D41,SALERYCODE,3,0)),(DC41+DD41))*(IF($D41=6,DF41,((MIN((VLOOKUP($D41,SALERYCODE,5,0)),DF41)))))))))/IF(AND($D41=2,'ראשי-פרטים כלליים וריכוז הוצאות'!$D$68&lt;&gt;4),1.2,1)</f>
        <v>0</v>
      </c>
      <c r="DI41" s="263"/>
      <c r="DJ41" s="264"/>
      <c r="DK41" s="265"/>
      <c r="DL41" s="266"/>
      <c r="DM41" s="267">
        <f t="shared" si="59"/>
        <v>0</v>
      </c>
      <c r="DN41" s="260">
        <f>+(IF(OR($B41=0,$C41=0,$D41=0,$DC$2&gt;$OE$1),0,IF(OR(DI41=0,DK41=0,DL41=0),0,MIN((VLOOKUP($D41,SALERYCODE,3,0))*(IF($D41=6,DL41,DK41))*((MIN((VLOOKUP($D41,SALERYCODE,5,0)),(IF($D41=6,DK41,DL41))))),MIN((VLOOKUP($D41,SALERYCODE,3,0)),(DI41+DJ41))*(IF($D41=6,DL41,((MIN((VLOOKUP($D41,SALERYCODE,5,0)),DL41)))))))))/IF(AND($D41=2,'ראשי-פרטים כלליים וריכוז הוצאות'!$D$68&lt;&gt;4),1.2,1)</f>
        <v>0</v>
      </c>
      <c r="DO41" s="263"/>
      <c r="DP41" s="264"/>
      <c r="DQ41" s="265"/>
      <c r="DR41" s="266"/>
      <c r="DS41" s="267">
        <f t="shared" si="60"/>
        <v>0</v>
      </c>
      <c r="DT41" s="260">
        <f>+(IF(OR($B41=0,$C41=0,$D41=0,$DC$2&gt;$OE$1),0,IF(OR(DO41=0,DQ41=0,DR41=0),0,MIN((VLOOKUP($D41,SALERYCODE,3,0))*(IF($D41=6,DR41,DQ41))*((MIN((VLOOKUP($D41,SALERYCODE,5,0)),(IF($D41=6,DQ41,DR41))))),MIN((VLOOKUP($D41,SALERYCODE,3,0)),(DO41+DP41))*(IF($D41=6,DR41,((MIN((VLOOKUP($D41,SALERYCODE,5,0)),DR41)))))))))/IF(AND($D41=2,'ראשי-פרטים כלליים וריכוז הוצאות'!$D$68&lt;&gt;4),1.2,1)</f>
        <v>0</v>
      </c>
      <c r="DU41" s="263"/>
      <c r="DV41" s="264"/>
      <c r="DW41" s="265"/>
      <c r="DX41" s="266"/>
      <c r="DY41" s="267">
        <f t="shared" si="61"/>
        <v>0</v>
      </c>
      <c r="DZ41" s="260">
        <f>+(IF(OR($B41=0,$C41=0,$D41=0,$DC$2&gt;$OE$1),0,IF(OR(DU41=0,DW41=0,DX41=0),0,MIN((VLOOKUP($D41,SALERYCODE,3,0))*(IF($D41=6,DX41,DW41))*((MIN((VLOOKUP($D41,SALERYCODE,5,0)),(IF($D41=6,DW41,DX41))))),MIN((VLOOKUP($D41,SALERYCODE,3,0)),(DU41+DV41))*(IF($D41=6,DX41,((MIN((VLOOKUP($D41,SALERYCODE,5,0)),DX41)))))))))/IF(AND($D41=2,'ראשי-פרטים כלליים וריכוז הוצאות'!$D$68&lt;&gt;4),1.2,1)</f>
        <v>0</v>
      </c>
      <c r="EA41" s="263"/>
      <c r="EB41" s="264"/>
      <c r="EC41" s="265"/>
      <c r="ED41" s="266"/>
      <c r="EE41" s="267">
        <f t="shared" si="62"/>
        <v>0</v>
      </c>
      <c r="EF41" s="260">
        <f>+(IF(OR($B41=0,$C41=0,$D41=0,$DC$2&gt;$OE$1),0,IF(OR(EA41=0,EC41=0,ED41=0),0,MIN((VLOOKUP($D41,SALERYCODE,3,0))*(IF($D41=6,ED41,EC41))*((MIN((VLOOKUP($D41,SALERYCODE,5,0)),(IF($D41=6,EC41,ED41))))),MIN((VLOOKUP($D41,SALERYCODE,3,0)),(EA41+EB41))*(IF($D41=6,ED41,((MIN((VLOOKUP($D41,SALERYCODE,5,0)),ED41)))))))))/IF(AND($D41=2,'ראשי-פרטים כלליים וריכוז הוצאות'!$D$68&lt;&gt;4),1.2,1)</f>
        <v>0</v>
      </c>
      <c r="EG41" s="263"/>
      <c r="EH41" s="264"/>
      <c r="EI41" s="265"/>
      <c r="EJ41" s="266"/>
      <c r="EK41" s="267">
        <f t="shared" si="63"/>
        <v>0</v>
      </c>
      <c r="EL41" s="260">
        <f>+(IF(OR($B41=0,$C41=0,$D41=0,$DC$2&gt;$OE$1),0,IF(OR(EG41=0,EI41=0,EJ41=0),0,MIN((VLOOKUP($D41,SALERYCODE,3,0))*(IF($D41=6,EJ41,EI41))*((MIN((VLOOKUP($D41,SALERYCODE,5,0)),(IF($D41=6,EI41,EJ41))))),MIN((VLOOKUP($D41,SALERYCODE,3,0)),(EG41+EH41))*(IF($D41=6,EJ41,((MIN((VLOOKUP($D41,SALERYCODE,5,0)),EJ41)))))))))/IF(AND($D41=2,'ראשי-פרטים כלליים וריכוז הוצאות'!$D$68&lt;&gt;4),1.2,1)</f>
        <v>0</v>
      </c>
      <c r="EM41" s="263"/>
      <c r="EN41" s="264"/>
      <c r="EO41" s="265"/>
      <c r="EP41" s="266"/>
      <c r="EQ41" s="267">
        <f t="shared" si="64"/>
        <v>0</v>
      </c>
      <c r="ER41" s="260">
        <f>+(IF(OR($B41=0,$C41=0,$D41=0,$DC$2&gt;$OE$1),0,IF(OR(EM41=0,EO41=0,EP41=0),0,MIN((VLOOKUP($D41,SALERYCODE,3,0))*(IF($D41=6,EP41,EO41))*((MIN((VLOOKUP($D41,SALERYCODE,5,0)),(IF($D41=6,EO41,EP41))))),MIN((VLOOKUP($D41,SALERYCODE,3,0)),(EM41+EN41))*(IF($D41=6,EP41,((MIN((VLOOKUP($D41,SALERYCODE,5,0)),EP41)))))))))/IF(AND($D41=2,'ראשי-פרטים כלליים וריכוז הוצאות'!$D$68&lt;&gt;4),1.2,1)</f>
        <v>0</v>
      </c>
      <c r="ES41" s="263"/>
      <c r="ET41" s="264"/>
      <c r="EU41" s="265"/>
      <c r="EV41" s="266"/>
      <c r="EW41" s="267">
        <f t="shared" si="65"/>
        <v>0</v>
      </c>
      <c r="EX41" s="260">
        <f>+(IF(OR($B41=0,$C41=0,$D41=0,$DC$2&gt;$OE$1),0,IF(OR(ES41=0,EU41=0,EV41=0),0,MIN((VLOOKUP($D41,SALERYCODE,3,0))*(IF($D41=6,EV41,EU41))*((MIN((VLOOKUP($D41,SALERYCODE,5,0)),(IF($D41=6,EU41,EV41))))),MIN((VLOOKUP($D41,SALERYCODE,3,0)),(ES41+ET41))*(IF($D41=6,EV41,((MIN((VLOOKUP($D41,SALERYCODE,5,0)),EV41)))))))))/IF(AND($D41=2,'ראשי-פרטים כלליים וריכוז הוצאות'!$D$68&lt;&gt;4),1.2,1)</f>
        <v>0</v>
      </c>
      <c r="EY41" s="263"/>
      <c r="EZ41" s="264"/>
      <c r="FA41" s="265"/>
      <c r="FB41" s="266"/>
      <c r="FC41" s="267">
        <f t="shared" si="66"/>
        <v>0</v>
      </c>
      <c r="FD41" s="260">
        <f>+(IF(OR($B41=0,$C41=0,$D41=0,$DC$2&gt;$OE$1),0,IF(OR(EY41=0,FA41=0,FB41=0),0,MIN((VLOOKUP($D41,SALERYCODE,3,0))*(IF($D41=6,FB41,FA41))*((MIN((VLOOKUP($D41,SALERYCODE,5,0)),(IF($D41=6,FA41,FB41))))),MIN((VLOOKUP($D41,SALERYCODE,3,0)),(EY41+EZ41))*(IF($D41=6,FB41,((MIN((VLOOKUP($D41,SALERYCODE,5,0)),FB41)))))))))/IF(AND($D41=2,'ראשי-פרטים כלליים וריכוז הוצאות'!$D$68&lt;&gt;4),1.2,1)</f>
        <v>0</v>
      </c>
      <c r="FE41" s="263"/>
      <c r="FF41" s="264"/>
      <c r="FG41" s="265"/>
      <c r="FH41" s="266"/>
      <c r="FI41" s="267">
        <f t="shared" si="67"/>
        <v>0</v>
      </c>
      <c r="FJ41" s="260">
        <f>+(IF(OR($B41=0,$C41=0,$D41=0,$DC$2&gt;$OE$1),0,IF(OR(FE41=0,FG41=0,FH41=0),0,MIN((VLOOKUP($D41,SALERYCODE,3,0))*(IF($D41=6,FH41,FG41))*((MIN((VLOOKUP($D41,SALERYCODE,5,0)),(IF($D41=6,FG41,FH41))))),MIN((VLOOKUP($D41,SALERYCODE,3,0)),(FE41+FF41))*(IF($D41=6,FH41,((MIN((VLOOKUP($D41,SALERYCODE,5,0)),FH41)))))))))/IF(AND($D41=2,'ראשי-פרטים כלליים וריכוז הוצאות'!$D$68&lt;&gt;4),1.2,1)</f>
        <v>0</v>
      </c>
      <c r="FK41" s="263"/>
      <c r="FL41" s="264"/>
      <c r="FM41" s="265"/>
      <c r="FN41" s="266"/>
      <c r="FO41" s="267">
        <f t="shared" si="68"/>
        <v>0</v>
      </c>
      <c r="FP41" s="260">
        <f>+(IF(OR($B41=0,$C41=0,$D41=0,$DC$2&gt;$OE$1),0,IF(OR(FK41=0,FM41=0,FN41=0),0,MIN((VLOOKUP($D41,SALERYCODE,3,0))*(IF($D41=6,FN41,FM41))*((MIN((VLOOKUP($D41,SALERYCODE,5,0)),(IF($D41=6,FM41,FN41))))),MIN((VLOOKUP($D41,SALERYCODE,3,0)),(FK41+FL41))*(IF($D41=6,FN41,((MIN((VLOOKUP($D41,SALERYCODE,5,0)),FN41)))))))))/IF(AND($D41=2,'ראשי-פרטים כלליים וריכוז הוצאות'!$D$68&lt;&gt;4),1.2,1)</f>
        <v>0</v>
      </c>
      <c r="FQ41" s="263"/>
      <c r="FR41" s="264"/>
      <c r="FS41" s="265"/>
      <c r="FT41" s="266"/>
      <c r="FU41" s="267">
        <f t="shared" si="69"/>
        <v>0</v>
      </c>
      <c r="FV41" s="260">
        <f>+(IF(OR($B41=0,$C41=0,$D41=0,$DC$2&gt;$OE$1),0,IF(OR(FQ41=0,FS41=0,FT41=0),0,MIN((VLOOKUP($D41,SALERYCODE,3,0))*(IF($D41=6,FT41,FS41))*((MIN((VLOOKUP($D41,SALERYCODE,5,0)),(IF($D41=6,FS41,FT41))))),MIN((VLOOKUP($D41,SALERYCODE,3,0)),(FQ41+FR41))*(IF($D41=6,FT41,((MIN((VLOOKUP($D41,SALERYCODE,5,0)),FT41)))))))))/IF(AND($D41=2,'ראשי-פרטים כלליים וריכוז הוצאות'!$D$68&lt;&gt;4),1.2,1)</f>
        <v>0</v>
      </c>
      <c r="FW41" s="263"/>
      <c r="FX41" s="264"/>
      <c r="FY41" s="265"/>
      <c r="FZ41" s="266"/>
      <c r="GA41" s="267">
        <f t="shared" si="70"/>
        <v>0</v>
      </c>
      <c r="GB41" s="260">
        <f>+(IF(OR($B41=0,$C41=0,$D41=0,$DC$2&gt;$OE$1),0,IF(OR(FW41=0,FY41=0,FZ41=0),0,MIN((VLOOKUP($D41,SALERYCODE,3,0))*(IF($D41=6,FZ41,FY41))*((MIN((VLOOKUP($D41,SALERYCODE,5,0)),(IF($D41=6,FY41,FZ41))))),MIN((VLOOKUP($D41,SALERYCODE,3,0)),(FW41+FX41))*(IF($D41=6,FZ41,((MIN((VLOOKUP($D41,SALERYCODE,5,0)),FZ41)))))))))/IF(AND($D41=2,'ראשי-פרטים כלליים וריכוז הוצאות'!$D$68&lt;&gt;4),1.2,1)</f>
        <v>0</v>
      </c>
      <c r="GC41" s="263"/>
      <c r="GD41" s="264"/>
      <c r="GE41" s="265"/>
      <c r="GF41" s="266"/>
      <c r="GG41" s="267">
        <f t="shared" si="71"/>
        <v>0</v>
      </c>
      <c r="GH41" s="260">
        <f>+(IF(OR($B41=0,$C41=0,$D41=0,$DC$2&gt;$OE$1),0,IF(OR(GC41=0,GE41=0,GF41=0),0,MIN((VLOOKUP($D41,SALERYCODE,3,0))*(IF($D41=6,GF41,GE41))*((MIN((VLOOKUP($D41,SALERYCODE,5,0)),(IF($D41=6,GE41,GF41))))),MIN((VLOOKUP($D41,SALERYCODE,3,0)),(GC41+GD41))*(IF($D41=6,GF41,((MIN((VLOOKUP($D41,SALERYCODE,5,0)),GF41)))))))))/IF(AND($D41=2,'ראשי-פרטים כלליים וריכוז הוצאות'!$D$68&lt;&gt;4),1.2,1)</f>
        <v>0</v>
      </c>
      <c r="GI41" s="263"/>
      <c r="GJ41" s="264"/>
      <c r="GK41" s="265"/>
      <c r="GL41" s="266"/>
      <c r="GM41" s="267">
        <f t="shared" si="72"/>
        <v>0</v>
      </c>
      <c r="GN41" s="260">
        <f>+(IF(OR($B41=0,$C41=0,$D41=0,$DC$2&gt;$OE$1),0,IF(OR(GI41=0,GK41=0,GL41=0),0,MIN((VLOOKUP($D41,SALERYCODE,3,0))*(IF($D41=6,GL41,GK41))*((MIN((VLOOKUP($D41,SALERYCODE,5,0)),(IF($D41=6,GK41,GL41))))),MIN((VLOOKUP($D41,SALERYCODE,3,0)),(GI41+GJ41))*(IF($D41=6,GL41,((MIN((VLOOKUP($D41,SALERYCODE,5,0)),GL41)))))))))/IF(AND($D41=2,'ראשי-פרטים כלליים וריכוז הוצאות'!$D$68&lt;&gt;4),1.2,1)</f>
        <v>0</v>
      </c>
      <c r="GO41" s="263"/>
      <c r="GP41" s="264"/>
      <c r="GQ41" s="265"/>
      <c r="GR41" s="266"/>
      <c r="GS41" s="267">
        <f t="shared" si="73"/>
        <v>0</v>
      </c>
      <c r="GT41" s="260">
        <f>+(IF(OR($B41=0,$C41=0,$D41=0,$DC$2&gt;$OE$1),0,IF(OR(GO41=0,GQ41=0,GR41=0),0,MIN((VLOOKUP($D41,SALERYCODE,3,0))*(IF($D41=6,GR41,GQ41))*((MIN((VLOOKUP($D41,SALERYCODE,5,0)),(IF($D41=6,GQ41,GR41))))),MIN((VLOOKUP($D41,SALERYCODE,3,0)),(GO41+GP41))*(IF($D41=6,GR41,((MIN((VLOOKUP($D41,SALERYCODE,5,0)),GR41)))))))))/IF(AND($D41=2,'ראשי-פרטים כלליים וריכוז הוצאות'!$D$68&lt;&gt;4),1.2,1)</f>
        <v>0</v>
      </c>
      <c r="GU41" s="263"/>
      <c r="GV41" s="264"/>
      <c r="GW41" s="265"/>
      <c r="GX41" s="266"/>
      <c r="GY41" s="267">
        <f t="shared" si="74"/>
        <v>0</v>
      </c>
      <c r="GZ41" s="260">
        <f>+(IF(OR($B41=0,$C41=0,$D41=0,$DC$2&gt;$OE$1),0,IF(OR(GU41=0,GW41=0,GX41=0),0,MIN((VLOOKUP($D41,SALERYCODE,3,0))*(IF($D41=6,GX41,GW41))*((MIN((VLOOKUP($D41,SALERYCODE,5,0)),(IF($D41=6,GW41,GX41))))),MIN((VLOOKUP($D41,SALERYCODE,3,0)),(GU41+GV41))*(IF($D41=6,GX41,((MIN((VLOOKUP($D41,SALERYCODE,5,0)),GX41)))))))))/IF(AND($D41=2,'ראשי-פרטים כלליים וריכוז הוצאות'!$D$68&lt;&gt;4),1.2,1)</f>
        <v>0</v>
      </c>
      <c r="HA41" s="263"/>
      <c r="HB41" s="264"/>
      <c r="HC41" s="265"/>
      <c r="HD41" s="266"/>
      <c r="HE41" s="267">
        <f t="shared" si="75"/>
        <v>0</v>
      </c>
      <c r="HF41" s="260">
        <f>+(IF(OR($B41=0,$C41=0,$D41=0,$DC$2&gt;$OE$1),0,IF(OR(HA41=0,HC41=0,HD41=0),0,MIN((VLOOKUP($D41,SALERYCODE,3,0))*(IF($D41=6,HD41,HC41))*((MIN((VLOOKUP($D41,SALERYCODE,5,0)),(IF($D41=6,HC41,HD41))))),MIN((VLOOKUP($D41,SALERYCODE,3,0)),(HA41+HB41))*(IF($D41=6,HD41,((MIN((VLOOKUP($D41,SALERYCODE,5,0)),HD41)))))))))/IF(AND($D41=2,'ראשי-פרטים כלליים וריכוז הוצאות'!$D$68&lt;&gt;4),1.2,1)</f>
        <v>0</v>
      </c>
      <c r="HG41" s="263"/>
      <c r="HH41" s="264"/>
      <c r="HI41" s="265"/>
      <c r="HJ41" s="266"/>
      <c r="HK41" s="267">
        <f t="shared" si="76"/>
        <v>0</v>
      </c>
      <c r="HL41" s="260">
        <f>+(IF(OR($B41=0,$C41=0,$D41=0,$DC$2&gt;$OE$1),0,IF(OR(HG41=0,HI41=0,HJ41=0),0,MIN((VLOOKUP($D41,SALERYCODE,3,0))*(IF($D41=6,HJ41,HI41))*((MIN((VLOOKUP($D41,SALERYCODE,5,0)),(IF($D41=6,HI41,HJ41))))),MIN((VLOOKUP($D41,SALERYCODE,3,0)),(HG41+HH41))*(IF($D41=6,HJ41,((MIN((VLOOKUP($D41,SALERYCODE,5,0)),HJ41)))))))))/IF(AND($D41=2,'ראשי-פרטים כלליים וריכוז הוצאות'!$D$68&lt;&gt;4),1.2,1)</f>
        <v>0</v>
      </c>
      <c r="HM41" s="263"/>
      <c r="HN41" s="264"/>
      <c r="HO41" s="265"/>
      <c r="HP41" s="266"/>
      <c r="HQ41" s="267">
        <f t="shared" si="77"/>
        <v>0</v>
      </c>
      <c r="HR41" s="260">
        <f>+(IF(OR($B41=0,$C41=0,$D41=0,$DC$2&gt;$OE$1),0,IF(OR(HM41=0,HO41=0,HP41=0),0,MIN((VLOOKUP($D41,SALERYCODE,3,0))*(IF($D41=6,HP41,HO41))*((MIN((VLOOKUP($D41,SALERYCODE,5,0)),(IF($D41=6,HO41,HP41))))),MIN((VLOOKUP($D41,SALERYCODE,3,0)),(HM41+HN41))*(IF($D41=6,HP41,((MIN((VLOOKUP($D41,SALERYCODE,5,0)),HP41)))))))))/IF(AND($D41=2,'ראשי-פרטים כלליים וריכוז הוצאות'!$D$68&lt;&gt;4),1.2,1)</f>
        <v>0</v>
      </c>
      <c r="HS41" s="263"/>
      <c r="HT41" s="264"/>
      <c r="HU41" s="265"/>
      <c r="HV41" s="266"/>
      <c r="HW41" s="267">
        <f t="shared" si="78"/>
        <v>0</v>
      </c>
      <c r="HX41" s="260">
        <f>+(IF(OR($B41=0,$C41=0,$D41=0,$DC$2&gt;$OE$1),0,IF(OR(HS41=0,HU41=0,HV41=0),0,MIN((VLOOKUP($D41,SALERYCODE,3,0))*(IF($D41=6,HV41,HU41))*((MIN((VLOOKUP($D41,SALERYCODE,5,0)),(IF($D41=6,HU41,HV41))))),MIN((VLOOKUP($D41,SALERYCODE,3,0)),(HS41+HT41))*(IF($D41=6,HV41,((MIN((VLOOKUP($D41,SALERYCODE,5,0)),HV41)))))))))/IF(AND($D41=2,'ראשי-פרטים כלליים וריכוז הוצאות'!$D$68&lt;&gt;4),1.2,1)</f>
        <v>0</v>
      </c>
      <c r="HY41" s="263"/>
      <c r="HZ41" s="264"/>
      <c r="IA41" s="265"/>
      <c r="IB41" s="266"/>
      <c r="IC41" s="267">
        <f t="shared" si="79"/>
        <v>0</v>
      </c>
      <c r="ID41" s="260">
        <f>+(IF(OR($B41=0,$C41=0,$D41=0,$DC$2&gt;$OE$1),0,IF(OR(HY41=0,IA41=0,IB41=0),0,MIN((VLOOKUP($D41,SALERYCODE,3,0))*(IF($D41=6,IB41,IA41))*((MIN((VLOOKUP($D41,SALERYCODE,5,0)),(IF($D41=6,IA41,IB41))))),MIN((VLOOKUP($D41,SALERYCODE,3,0)),(HY41+HZ41))*(IF($D41=6,IB41,((MIN((VLOOKUP($D41,SALERYCODE,5,0)),IB41)))))))))/IF(AND($D41=2,'ראשי-פרטים כלליים וריכוז הוצאות'!$D$68&lt;&gt;4),1.2,1)</f>
        <v>0</v>
      </c>
      <c r="IE41" s="263"/>
      <c r="IF41" s="264"/>
      <c r="IG41" s="265"/>
      <c r="IH41" s="266"/>
      <c r="II41" s="267">
        <f t="shared" si="80"/>
        <v>0</v>
      </c>
      <c r="IJ41" s="260">
        <f>+(IF(OR($B41=0,$C41=0,$D41=0,$DC$2&gt;$OE$1),0,IF(OR(IE41=0,IG41=0,IH41=0),0,MIN((VLOOKUP($D41,SALERYCODE,3,0))*(IF($D41=6,IH41,IG41))*((MIN((VLOOKUP($D41,SALERYCODE,5,0)),(IF($D41=6,IG41,IH41))))),MIN((VLOOKUP($D41,SALERYCODE,3,0)),(IE41+IF41))*(IF($D41=6,IH41,((MIN((VLOOKUP($D41,SALERYCODE,5,0)),IH41)))))))))/IF(AND($D41=2,'ראשי-פרטים כלליים וריכוז הוצאות'!$D$68&lt;&gt;4),1.2,1)</f>
        <v>0</v>
      </c>
      <c r="IK41" s="263"/>
      <c r="IL41" s="264"/>
      <c r="IM41" s="265"/>
      <c r="IN41" s="266"/>
      <c r="IO41" s="267">
        <f t="shared" si="81"/>
        <v>0</v>
      </c>
      <c r="IP41" s="260">
        <f>+(IF(OR($B41=0,$C41=0,$D41=0,$DC$2&gt;$OE$1),0,IF(OR(IK41=0,IM41=0,IN41=0),0,MIN((VLOOKUP($D41,SALERYCODE,3,0))*(IF($D41=6,IN41,IM41))*((MIN((VLOOKUP($D41,SALERYCODE,5,0)),(IF($D41=6,IM41,IN41))))),MIN((VLOOKUP($D41,SALERYCODE,3,0)),(IK41+IL41))*(IF($D41=6,IN41,((MIN((VLOOKUP($D41,SALERYCODE,5,0)),IN41)))))))))/IF(AND($D41=2,'ראשי-פרטים כלליים וריכוז הוצאות'!$D$68&lt;&gt;4),1.2,1)</f>
        <v>0</v>
      </c>
      <c r="IQ41" s="263"/>
      <c r="IR41" s="264"/>
      <c r="IS41" s="265"/>
      <c r="IT41" s="266"/>
      <c r="IU41" s="267">
        <f t="shared" si="82"/>
        <v>0</v>
      </c>
      <c r="IV41" s="260">
        <f>+(IF(OR($B41=0,$C41=0,$D41=0,$DC$2&gt;$OE$1),0,IF(OR(IQ41=0,IS41=0,IT41=0),0,MIN((VLOOKUP($D41,SALERYCODE,3,0))*(IF($D41=6,IT41,IS41))*((MIN((VLOOKUP($D41,SALERYCODE,5,0)),(IF($D41=6,IS41,IT41))))),MIN((VLOOKUP($D41,SALERYCODE,3,0)),(IQ41+IR41))*(IF($D41=6,IT41,((MIN((VLOOKUP($D41,SALERYCODE,5,0)),IT41)))))))))/IF(AND($D41=2,'ראשי-פרטים כלליים וריכוז הוצאות'!$D$68&lt;&gt;4),1.2,1)</f>
        <v>0</v>
      </c>
      <c r="IW41" s="263"/>
      <c r="IX41" s="264"/>
      <c r="IY41" s="265"/>
      <c r="IZ41" s="266"/>
      <c r="JA41" s="267">
        <f t="shared" si="83"/>
        <v>0</v>
      </c>
      <c r="JB41" s="260">
        <f>+(IF(OR($B41=0,$C41=0,$D41=0,$DC$2&gt;$OE$1),0,IF(OR(IW41=0,IY41=0,IZ41=0),0,MIN((VLOOKUP($D41,SALERYCODE,3,0))*(IF($D41=6,IZ41,IY41))*((MIN((VLOOKUP($D41,SALERYCODE,5,0)),(IF($D41=6,IY41,IZ41))))),MIN((VLOOKUP($D41,SALERYCODE,3,0)),(IW41+IX41))*(IF($D41=6,IZ41,((MIN((VLOOKUP($D41,SALERYCODE,5,0)),IZ41)))))))))/IF(AND($D41=2,'ראשי-פרטים כלליים וריכוז הוצאות'!$D$68&lt;&gt;4),1.2,1)</f>
        <v>0</v>
      </c>
      <c r="JC41" s="263"/>
      <c r="JD41" s="264"/>
      <c r="JE41" s="265"/>
      <c r="JF41" s="266"/>
      <c r="JG41" s="267">
        <f t="shared" si="84"/>
        <v>0</v>
      </c>
      <c r="JH41" s="260">
        <f>+(IF(OR($B41=0,$C41=0,$D41=0,$DC$2&gt;$OE$1),0,IF(OR(JC41=0,JE41=0,JF41=0),0,MIN((VLOOKUP($D41,SALERYCODE,3,0))*(IF($D41=6,JF41,JE41))*((MIN((VLOOKUP($D41,SALERYCODE,5,0)),(IF($D41=6,JE41,JF41))))),MIN((VLOOKUP($D41,SALERYCODE,3,0)),(JC41+JD41))*(IF($D41=6,JF41,((MIN((VLOOKUP($D41,SALERYCODE,5,0)),JF41)))))))))/IF(AND($D41=2,'ראשי-פרטים כלליים וריכוז הוצאות'!$D$68&lt;&gt;4),1.2,1)</f>
        <v>0</v>
      </c>
      <c r="JI41" s="263"/>
      <c r="JJ41" s="264"/>
      <c r="JK41" s="265"/>
      <c r="JL41" s="266"/>
      <c r="JM41" s="267">
        <f t="shared" si="85"/>
        <v>0</v>
      </c>
      <c r="JN41" s="260">
        <f>+(IF(OR($B41=0,$C41=0,$D41=0,$DC$2&gt;$OE$1),0,IF(OR(JI41=0,JK41=0,JL41=0),0,MIN((VLOOKUP($D41,SALERYCODE,3,0))*(IF($D41=6,JL41,JK41))*((MIN((VLOOKUP($D41,SALERYCODE,5,0)),(IF($D41=6,JK41,JL41))))),MIN((VLOOKUP($D41,SALERYCODE,3,0)),(JI41+JJ41))*(IF($D41=6,JL41,((MIN((VLOOKUP($D41,SALERYCODE,5,0)),JL41)))))))))/IF(AND($D41=2,'ראשי-פרטים כלליים וריכוז הוצאות'!$D$68&lt;&gt;4),1.2,1)</f>
        <v>0</v>
      </c>
      <c r="JO41" s="263"/>
      <c r="JP41" s="264"/>
      <c r="JQ41" s="265"/>
      <c r="JR41" s="266"/>
      <c r="JS41" s="267">
        <f t="shared" si="86"/>
        <v>0</v>
      </c>
      <c r="JT41" s="260">
        <f>+(IF(OR($B41=0,$C41=0,$D41=0,$DC$2&gt;$OE$1),0,IF(OR(JO41=0,JQ41=0,JR41=0),0,MIN((VLOOKUP($D41,SALERYCODE,3,0))*(IF($D41=6,JR41,JQ41))*((MIN((VLOOKUP($D41,SALERYCODE,5,0)),(IF($D41=6,JQ41,JR41))))),MIN((VLOOKUP($D41,SALERYCODE,3,0)),(JO41+JP41))*(IF($D41=6,JR41,((MIN((VLOOKUP($D41,SALERYCODE,5,0)),JR41)))))))))/IF(AND($D41=2,'ראשי-פרטים כלליים וריכוז הוצאות'!$D$68&lt;&gt;4),1.2,1)</f>
        <v>0</v>
      </c>
      <c r="JU41" s="263"/>
      <c r="JV41" s="264"/>
      <c r="JW41" s="265"/>
      <c r="JX41" s="266"/>
      <c r="JY41" s="267">
        <f t="shared" si="87"/>
        <v>0</v>
      </c>
      <c r="JZ41" s="260">
        <f>+(IF(OR($B41=0,$C41=0,$D41=0,$DC$2&gt;$OE$1),0,IF(OR(JU41=0,JW41=0,JX41=0),0,MIN((VLOOKUP($D41,SALERYCODE,3,0))*(IF($D41=6,JX41,JW41))*((MIN((VLOOKUP($D41,SALERYCODE,5,0)),(IF($D41=6,JW41,JX41))))),MIN((VLOOKUP($D41,SALERYCODE,3,0)),(JU41+JV41))*(IF($D41=6,JX41,((MIN((VLOOKUP($D41,SALERYCODE,5,0)),JX41)))))))))/IF(AND($D41=2,'ראשי-פרטים כלליים וריכוז הוצאות'!$D$68&lt;&gt;4),1.2,1)</f>
        <v>0</v>
      </c>
      <c r="KA41" s="263"/>
      <c r="KB41" s="264"/>
      <c r="KC41" s="265"/>
      <c r="KD41" s="266"/>
      <c r="KE41" s="267">
        <f t="shared" si="88"/>
        <v>0</v>
      </c>
      <c r="KF41" s="260">
        <f>+(IF(OR($B41=0,$C41=0,$D41=0,$DC$2&gt;$OE$1),0,IF(OR(KA41=0,KC41=0,KD41=0),0,MIN((VLOOKUP($D41,SALERYCODE,3,0))*(IF($D41=6,KD41,KC41))*((MIN((VLOOKUP($D41,SALERYCODE,5,0)),(IF($D41=6,KC41,KD41))))),MIN((VLOOKUP($D41,SALERYCODE,3,0)),(KA41+KB41))*(IF($D41=6,KD41,((MIN((VLOOKUP($D41,SALERYCODE,5,0)),KD41)))))))))/IF(AND($D41=2,'ראשי-פרטים כלליים וריכוז הוצאות'!$D$68&lt;&gt;4),1.2,1)</f>
        <v>0</v>
      </c>
      <c r="KG41" s="263"/>
      <c r="KH41" s="264"/>
      <c r="KI41" s="265"/>
      <c r="KJ41" s="266"/>
      <c r="KK41" s="267">
        <f t="shared" si="89"/>
        <v>0</v>
      </c>
      <c r="KL41" s="260">
        <f>+(IF(OR($B41=0,$C41=0,$D41=0,$DC$2&gt;$OE$1),0,IF(OR(KG41=0,KI41=0,KJ41=0),0,MIN((VLOOKUP($D41,SALERYCODE,3,0))*(IF($D41=6,KJ41,KI41))*((MIN((VLOOKUP($D41,SALERYCODE,5,0)),(IF($D41=6,KI41,KJ41))))),MIN((VLOOKUP($D41,SALERYCODE,3,0)),(KG41+KH41))*(IF($D41=6,KJ41,((MIN((VLOOKUP($D41,SALERYCODE,5,0)),KJ41)))))))))/IF(AND($D41=2,'ראשי-פרטים כלליים וריכוז הוצאות'!$D$68&lt;&gt;4),1.2,1)</f>
        <v>0</v>
      </c>
      <c r="KM41" s="263"/>
      <c r="KN41" s="264"/>
      <c r="KO41" s="265"/>
      <c r="KP41" s="266"/>
      <c r="KQ41" s="267">
        <f t="shared" si="90"/>
        <v>0</v>
      </c>
      <c r="KR41" s="260">
        <f>+(IF(OR($B41=0,$C41=0,$D41=0,$DC$2&gt;$OE$1),0,IF(OR(KM41=0,KO41=0,KP41=0),0,MIN((VLOOKUP($D41,SALERYCODE,3,0))*(IF($D41=6,KP41,KO41))*((MIN((VLOOKUP($D41,SALERYCODE,5,0)),(IF($D41=6,KO41,KP41))))),MIN((VLOOKUP($D41,SALERYCODE,3,0)),(KM41+KN41))*(IF($D41=6,KP41,((MIN((VLOOKUP($D41,SALERYCODE,5,0)),KP41)))))))))/IF(AND($D41=2,'ראשי-פרטים כלליים וריכוז הוצאות'!$D$68&lt;&gt;4),1.2,1)</f>
        <v>0</v>
      </c>
      <c r="KS41" s="263"/>
      <c r="KT41" s="264"/>
      <c r="KU41" s="265"/>
      <c r="KV41" s="266"/>
      <c r="KW41" s="267">
        <f t="shared" si="91"/>
        <v>0</v>
      </c>
      <c r="KX41" s="260">
        <f>+(IF(OR($B41=0,$C41=0,$D41=0,$DC$2&gt;$OE$1),0,IF(OR(KS41=0,KU41=0,KV41=0),0,MIN((VLOOKUP($D41,SALERYCODE,3,0))*(IF($D41=6,KV41,KU41))*((MIN((VLOOKUP($D41,SALERYCODE,5,0)),(IF($D41=6,KU41,KV41))))),MIN((VLOOKUP($D41,SALERYCODE,3,0)),(KS41+KT41))*(IF($D41=6,KV41,((MIN((VLOOKUP($D41,SALERYCODE,5,0)),KV41)))))))))/IF(AND($D41=2,'ראשי-פרטים כלליים וריכוז הוצאות'!$D$68&lt;&gt;4),1.2,1)</f>
        <v>0</v>
      </c>
      <c r="KY41" s="263"/>
      <c r="KZ41" s="264"/>
      <c r="LA41" s="265"/>
      <c r="LB41" s="266"/>
      <c r="LC41" s="267">
        <f t="shared" si="92"/>
        <v>0</v>
      </c>
      <c r="LD41" s="260">
        <f>+(IF(OR($B41=0,$C41=0,$D41=0,$DC$2&gt;$OE$1),0,IF(OR(KY41=0,LA41=0,LB41=0),0,MIN((VLOOKUP($D41,SALERYCODE,3,0))*(IF($D41=6,LB41,LA41))*((MIN((VLOOKUP($D41,SALERYCODE,5,0)),(IF($D41=6,LA41,LB41))))),MIN((VLOOKUP($D41,SALERYCODE,3,0)),(KY41+KZ41))*(IF($D41=6,LB41,((MIN((VLOOKUP($D41,SALERYCODE,5,0)),LB41)))))))))/IF(AND($D41=2,'ראשי-פרטים כלליים וריכוז הוצאות'!$D$68&lt;&gt;4),1.2,1)</f>
        <v>0</v>
      </c>
      <c r="LE41" s="263"/>
      <c r="LF41" s="264"/>
      <c r="LG41" s="265"/>
      <c r="LH41" s="266"/>
      <c r="LI41" s="267">
        <f t="shared" si="93"/>
        <v>0</v>
      </c>
      <c r="LJ41" s="260">
        <f>+(IF(OR($B41=0,$C41=0,$D41=0,$DC$2&gt;$OE$1),0,IF(OR(LE41=0,LG41=0,LH41=0),0,MIN((VLOOKUP($D41,SALERYCODE,3,0))*(IF($D41=6,LH41,LG41))*((MIN((VLOOKUP($D41,SALERYCODE,5,0)),(IF($D41=6,LG41,LH41))))),MIN((VLOOKUP($D41,SALERYCODE,3,0)),(LE41+LF41))*(IF($D41=6,LH41,((MIN((VLOOKUP($D41,SALERYCODE,5,0)),LH41)))))))))/IF(AND($D41=2,'ראשי-פרטים כלליים וריכוז הוצאות'!$D$68&lt;&gt;4),1.2,1)</f>
        <v>0</v>
      </c>
      <c r="LK41" s="263"/>
      <c r="LL41" s="264"/>
      <c r="LM41" s="265"/>
      <c r="LN41" s="266"/>
      <c r="LO41" s="267">
        <f t="shared" si="94"/>
        <v>0</v>
      </c>
      <c r="LP41" s="260">
        <f>+(IF(OR($B41=0,$C41=0,$D41=0,$DC$2&gt;$OE$1),0,IF(OR(LK41=0,LM41=0,LN41=0),0,MIN((VLOOKUP($D41,SALERYCODE,3,0))*(IF($D41=6,LN41,LM41))*((MIN((VLOOKUP($D41,SALERYCODE,5,0)),(IF($D41=6,LM41,LN41))))),MIN((VLOOKUP($D41,SALERYCODE,3,0)),(LK41+LL41))*(IF($D41=6,LN41,((MIN((VLOOKUP($D41,SALERYCODE,5,0)),LN41)))))))))/IF(AND($D41=2,'ראשי-פרטים כלליים וריכוז הוצאות'!$D$68&lt;&gt;4),1.2,1)</f>
        <v>0</v>
      </c>
      <c r="LQ41" s="263"/>
      <c r="LR41" s="264"/>
      <c r="LS41" s="265"/>
      <c r="LT41" s="266"/>
      <c r="LU41" s="267">
        <f t="shared" si="95"/>
        <v>0</v>
      </c>
      <c r="LV41" s="260">
        <f>+(IF(OR($B41=0,$C41=0,$D41=0,$DC$2&gt;$OE$1),0,IF(OR(LQ41=0,LS41=0,LT41=0),0,MIN((VLOOKUP($D41,SALERYCODE,3,0))*(IF($D41=6,LT41,LS41))*((MIN((VLOOKUP($D41,SALERYCODE,5,0)),(IF($D41=6,LS41,LT41))))),MIN((VLOOKUP($D41,SALERYCODE,3,0)),(LQ41+LR41))*(IF($D41=6,LT41,((MIN((VLOOKUP($D41,SALERYCODE,5,0)),LT41)))))))))/IF(AND($D41=2,'ראשי-פרטים כלליים וריכוז הוצאות'!$D$68&lt;&gt;4),1.2,1)</f>
        <v>0</v>
      </c>
      <c r="LW41" s="263"/>
      <c r="LX41" s="264"/>
      <c r="LY41" s="265"/>
      <c r="LZ41" s="266"/>
      <c r="MA41" s="267">
        <f t="shared" si="96"/>
        <v>0</v>
      </c>
      <c r="MB41" s="260">
        <f>+(IF(OR($B41=0,$C41=0,$D41=0,$DC$2&gt;$OE$1),0,IF(OR(LW41=0,LY41=0,LZ41=0),0,MIN((VLOOKUP($D41,SALERYCODE,3,0))*(IF($D41=6,LZ41,LY41))*((MIN((VLOOKUP($D41,SALERYCODE,5,0)),(IF($D41=6,LY41,LZ41))))),MIN((VLOOKUP($D41,SALERYCODE,3,0)),(LW41+LX41))*(IF($D41=6,LZ41,((MIN((VLOOKUP($D41,SALERYCODE,5,0)),LZ41)))))))))/IF(AND($D41=2,'ראשי-פרטים כלליים וריכוז הוצאות'!$D$68&lt;&gt;4),1.2,1)</f>
        <v>0</v>
      </c>
      <c r="MC41" s="263"/>
      <c r="MD41" s="264"/>
      <c r="ME41" s="265"/>
      <c r="MF41" s="266"/>
      <c r="MG41" s="267">
        <f t="shared" si="97"/>
        <v>0</v>
      </c>
      <c r="MH41" s="260">
        <f>+(IF(OR($B41=0,$C41=0,$D41=0,$DC$2&gt;$OE$1),0,IF(OR(MC41=0,ME41=0,MF41=0),0,MIN((VLOOKUP($D41,SALERYCODE,3,0))*(IF($D41=6,MF41,ME41))*((MIN((VLOOKUP($D41,SALERYCODE,5,0)),(IF($D41=6,ME41,MF41))))),MIN((VLOOKUP($D41,SALERYCODE,3,0)),(MC41+MD41))*(IF($D41=6,MF41,((MIN((VLOOKUP($D41,SALERYCODE,5,0)),MF41)))))))))/IF(AND($D41=2,'ראשי-פרטים כלליים וריכוז הוצאות'!$D$68&lt;&gt;4),1.2,1)</f>
        <v>0</v>
      </c>
      <c r="MI41" s="263"/>
      <c r="MJ41" s="264"/>
      <c r="MK41" s="265"/>
      <c r="ML41" s="266"/>
      <c r="MM41" s="267">
        <f t="shared" si="98"/>
        <v>0</v>
      </c>
      <c r="MN41" s="260">
        <f>+(IF(OR($B41=0,$C41=0,$D41=0,$DC$2&gt;$OE$1),0,IF(OR(MI41=0,MK41=0,ML41=0),0,MIN((VLOOKUP($D41,SALERYCODE,3,0))*(IF($D41=6,ML41,MK41))*((MIN((VLOOKUP($D41,SALERYCODE,5,0)),(IF($D41=6,MK41,ML41))))),MIN((VLOOKUP($D41,SALERYCODE,3,0)),(MI41+MJ41))*(IF($D41=6,ML41,((MIN((VLOOKUP($D41,SALERYCODE,5,0)),ML41)))))))))/IF(AND($D41=2,'ראשי-פרטים כלליים וריכוז הוצאות'!$D$68&lt;&gt;4),1.2,1)</f>
        <v>0</v>
      </c>
      <c r="MO41" s="263"/>
      <c r="MP41" s="264"/>
      <c r="MQ41" s="265"/>
      <c r="MR41" s="266"/>
      <c r="MS41" s="267">
        <f t="shared" si="99"/>
        <v>0</v>
      </c>
      <c r="MT41" s="260">
        <f>+(IF(OR($B41=0,$C41=0,$D41=0,$DC$2&gt;$OE$1),0,IF(OR(MO41=0,MQ41=0,MR41=0),0,MIN((VLOOKUP($D41,SALERYCODE,3,0))*(IF($D41=6,MR41,MQ41))*((MIN((VLOOKUP($D41,SALERYCODE,5,0)),(IF($D41=6,MQ41,MR41))))),MIN((VLOOKUP($D41,SALERYCODE,3,0)),(MO41+MP41))*(IF($D41=6,MR41,((MIN((VLOOKUP($D41,SALERYCODE,5,0)),MR41)))))))))/IF(AND($D41=2,'ראשי-פרטים כלליים וריכוז הוצאות'!$D$68&lt;&gt;4),1.2,1)</f>
        <v>0</v>
      </c>
      <c r="MU41" s="263"/>
      <c r="MV41" s="264"/>
      <c r="MW41" s="265"/>
      <c r="MX41" s="266"/>
      <c r="MY41" s="267">
        <f t="shared" si="100"/>
        <v>0</v>
      </c>
      <c r="MZ41" s="260">
        <f>+(IF(OR($B41=0,$C41=0,$D41=0,$DC$2&gt;$OE$1),0,IF(OR(MU41=0,MW41=0,MX41=0),0,MIN((VLOOKUP($D41,SALERYCODE,3,0))*(IF($D41=6,MX41,MW41))*((MIN((VLOOKUP($D41,SALERYCODE,5,0)),(IF($D41=6,MW41,MX41))))),MIN((VLOOKUP($D41,SALERYCODE,3,0)),(MU41+MV41))*(IF($D41=6,MX41,((MIN((VLOOKUP($D41,SALERYCODE,5,0)),MX41)))))))))/IF(AND($D41=2,'ראשי-פרטים כלליים וריכוז הוצאות'!$D$68&lt;&gt;4),1.2,1)</f>
        <v>0</v>
      </c>
      <c r="NA41" s="263"/>
      <c r="NB41" s="264"/>
      <c r="NC41" s="265"/>
      <c r="ND41" s="266"/>
      <c r="NE41" s="267">
        <f t="shared" si="101"/>
        <v>0</v>
      </c>
      <c r="NF41" s="260">
        <f>+(IF(OR($B41=0,$C41=0,$D41=0,$DC$2&gt;$OE$1),0,IF(OR(NA41=0,NC41=0,ND41=0),0,MIN((VLOOKUP($D41,SALERYCODE,3,0))*(IF($D41=6,ND41,NC41))*((MIN((VLOOKUP($D41,SALERYCODE,5,0)),(IF($D41=6,NC41,ND41))))),MIN((VLOOKUP($D41,SALERYCODE,3,0)),(NA41+NB41))*(IF($D41=6,ND41,((MIN((VLOOKUP($D41,SALERYCODE,5,0)),ND41)))))))))/IF(AND($D41=2,'ראשי-פרטים כלליים וריכוז הוצאות'!$D$68&lt;&gt;4),1.2,1)</f>
        <v>0</v>
      </c>
      <c r="NG41" s="263"/>
      <c r="NH41" s="264"/>
      <c r="NI41" s="265"/>
      <c r="NJ41" s="266"/>
      <c r="NK41" s="267">
        <f t="shared" si="102"/>
        <v>0</v>
      </c>
      <c r="NL41" s="260">
        <f>+(IF(OR($B41=0,$C41=0,$D41=0,$DC$2&gt;$OE$1),0,IF(OR(NG41=0,NI41=0,NJ41=0),0,MIN((VLOOKUP($D41,SALERYCODE,3,0))*(IF($D41=6,NJ41,NI41))*((MIN((VLOOKUP($D41,SALERYCODE,5,0)),(IF($D41=6,NI41,NJ41))))),MIN((VLOOKUP($D41,SALERYCODE,3,0)),(NG41+NH41))*(IF($D41=6,NJ41,((MIN((VLOOKUP($D41,SALERYCODE,5,0)),NJ41)))))))))/IF(AND($D41=2,'ראשי-פרטים כלליים וריכוז הוצאות'!$D$68&lt;&gt;4),1.2,1)</f>
        <v>0</v>
      </c>
      <c r="NM41" s="263"/>
      <c r="NN41" s="264"/>
      <c r="NO41" s="265"/>
      <c r="NP41" s="266"/>
      <c r="NQ41" s="267">
        <f t="shared" si="103"/>
        <v>0</v>
      </c>
      <c r="NR41" s="260">
        <f>+(IF(OR($B41=0,$C41=0,$D41=0,$DC$2&gt;$OE$1),0,IF(OR(NM41=0,NO41=0,NP41=0),0,MIN((VLOOKUP($D41,SALERYCODE,3,0))*(IF($D41=6,NP41,NO41))*((MIN((VLOOKUP($D41,SALERYCODE,5,0)),(IF($D41=6,NO41,NP41))))),MIN((VLOOKUP($D41,SALERYCODE,3,0)),(NM41+NN41))*(IF($D41=6,NP41,((MIN((VLOOKUP($D41,SALERYCODE,5,0)),NP41)))))))))/IF(AND($D41=2,'ראשי-פרטים כלליים וריכוז הוצאות'!$D$68&lt;&gt;4),1.2,1)</f>
        <v>0</v>
      </c>
      <c r="NS41" s="263"/>
      <c r="NT41" s="264"/>
      <c r="NU41" s="265"/>
      <c r="NV41" s="266"/>
      <c r="NW41" s="267">
        <f t="shared" si="104"/>
        <v>0</v>
      </c>
      <c r="NX41" s="260">
        <f>+(IF(OR($B41=0,$C41=0,$D41=0,$DC$2&gt;$OE$1),0,IF(OR(NS41=0,NU41=0,NV41=0),0,MIN((VLOOKUP($D41,SALERYCODE,3,0))*(IF($D41=6,NV41,NU41))*((MIN((VLOOKUP($D41,SALERYCODE,5,0)),(IF($D41=6,NU41,NV41))))),MIN((VLOOKUP($D41,SALERYCODE,3,0)),(NS41+NT41))*(IF($D41=6,NV41,((MIN((VLOOKUP($D41,SALERYCODE,5,0)),NV41)))))))))/IF(AND($D41=2,'ראשי-פרטים כלליים וריכוז הוצאות'!$D$68&lt;&gt;4),1.2,1)</f>
        <v>0</v>
      </c>
      <c r="NY41" s="263"/>
      <c r="NZ41" s="264"/>
      <c r="OA41" s="265"/>
      <c r="OB41" s="266"/>
      <c r="OC41" s="267">
        <f t="shared" si="105"/>
        <v>0</v>
      </c>
      <c r="OD41" s="260">
        <f>+(IF(OR($B41=0,$C41=0,$D41=0,$DC$2&gt;$OE$1),0,IF(OR(NY41=0,OA41=0,OB41=0),0,MIN((VLOOKUP($D41,SALERYCODE,3,0))*(IF($D41=6,OB41,OA41))*((MIN((VLOOKUP($D41,SALERYCODE,5,0)),(IF($D41=6,OA41,OB41))))),MIN((VLOOKUP($D41,SALERYCODE,3,0)),(NY41+NZ41))*(IF($D41=6,OB41,((MIN((VLOOKUP($D41,SALERYCODE,5,0)),OB41)))))))))/IF(AND($D41=2,'ראשי-פרטים כלליים וריכוז הוצאות'!$D$68&lt;&gt;4),1.2,1)</f>
        <v>0</v>
      </c>
      <c r="OE41" s="275">
        <f t="shared" si="111"/>
        <v>0</v>
      </c>
      <c r="OF41" s="283">
        <f t="shared" si="112"/>
        <v>9.9999999999999995E-7</v>
      </c>
      <c r="OG41" s="276">
        <f t="shared" si="113"/>
        <v>0</v>
      </c>
      <c r="OH41" s="275">
        <f t="shared" si="114"/>
        <v>0</v>
      </c>
      <c r="OI41" s="275">
        <v>0</v>
      </c>
      <c r="OJ41" s="258">
        <f t="shared" si="115"/>
        <v>0</v>
      </c>
      <c r="OK41" s="284"/>
      <c r="OL41" s="116">
        <f>MIN(OJ41+OK41*OF41*OE41/$OL$1/IF(AND($D41=2,'ראשי-פרטים כלליים וריכוז הוצאות'!$D$68&lt;&gt;4),1.2,1),IF($D41&gt;0,VLOOKUP($D41,SALERYCODE,3,0)*12*OG41,0))</f>
        <v>0</v>
      </c>
      <c r="OM41" s="95">
        <f t="shared" si="106"/>
        <v>0</v>
      </c>
      <c r="ON41" s="11">
        <f t="shared" si="107"/>
        <v>0</v>
      </c>
      <c r="OO41" s="11">
        <f t="shared" si="108"/>
        <v>0</v>
      </c>
      <c r="OP41" s="22">
        <f t="shared" si="109"/>
        <v>0</v>
      </c>
      <c r="OQ41" s="11">
        <f t="shared" si="110"/>
        <v>0</v>
      </c>
      <c r="OR41" s="11">
        <f t="shared" si="116"/>
        <v>0</v>
      </c>
      <c r="OS41" s="35"/>
      <c r="OT41" s="35"/>
      <c r="OU41" s="43"/>
    </row>
    <row r="42" spans="1:411" ht="24" customHeight="1" x14ac:dyDescent="0.2">
      <c r="A42" s="282">
        <v>39</v>
      </c>
      <c r="B42" s="269"/>
      <c r="C42" s="270"/>
      <c r="D42" s="271"/>
      <c r="E42" s="263"/>
      <c r="F42" s="264"/>
      <c r="G42" s="265"/>
      <c r="H42" s="266"/>
      <c r="I42" s="267">
        <f t="shared" si="41"/>
        <v>0</v>
      </c>
      <c r="J42" s="260">
        <f>(IF(OR($B42=0,$C42=0,$D42=0,$E$2&gt;$OE$1),0,IF(OR($E42=0,$G42=0,$H42=0),0,MIN((VLOOKUP($D42,SALERYCODE,3,0))*(IF($D42=6,$H42,$G42))*((MIN((VLOOKUP($D42,SALERYCODE,5,0)),(IF($D42=6,$G42,$H42))))),MIN((VLOOKUP($D42,SALERYCODE,3,0)),($E42+$F42))*(IF($D42=6,$H42,((MIN((VLOOKUP($D42,SALERYCODE,5,0)),$H42)))))))))/IF(AND($D42=2,'ראשי-פרטים כלליים וריכוז הוצאות'!$D$68&lt;&gt;4),1.2,1)</f>
        <v>0</v>
      </c>
      <c r="K42" s="263"/>
      <c r="L42" s="264"/>
      <c r="M42" s="265"/>
      <c r="N42" s="266"/>
      <c r="O42" s="267">
        <f t="shared" si="42"/>
        <v>0</v>
      </c>
      <c r="P42" s="260">
        <f>+(IF(OR($B42=0,$C42=0,$D42=0,$K$2&gt;$OE$1),0,IF(OR($K42=0,$M42=0,$N42=0),0,MIN((VLOOKUP($D42,SALERYCODE,3,0))*(IF($D42=6,$N42,$M42))*((MIN((VLOOKUP($D42,SALERYCODE,5,0)),(IF($D42=6,$M42,$N42))))),MIN((VLOOKUP($D42,SALERYCODE,3,0)),($K42+$L42))*(IF($D42=6,$N42,((MIN((VLOOKUP($D42,SALERYCODE,5,0)),$N42)))))))))/IF(AND($D42=2,'ראשי-פרטים כלליים וריכוז הוצאות'!$D$68&lt;&gt;4),1.2,1)</f>
        <v>0</v>
      </c>
      <c r="Q42" s="263"/>
      <c r="R42" s="264"/>
      <c r="S42" s="265"/>
      <c r="T42" s="266"/>
      <c r="U42" s="267">
        <f t="shared" si="43"/>
        <v>0</v>
      </c>
      <c r="V42" s="260">
        <f>+(IF(OR($B42=0,$C42=0,$D42=0,$Q$2&gt;$OE$1),0,IF(OR(Q42=0,S42=0,T42=0),0,MIN((VLOOKUP($D42,SALERYCODE,3,0))*(IF($D42=6,T42,S42))*((MIN((VLOOKUP($D42,SALERYCODE,5,0)),(IF($D42=6,S42,T42))))),MIN((VLOOKUP($D42,SALERYCODE,3,0)),(Q42+R42))*(IF($D42=6,T42,((MIN((VLOOKUP($D42,SALERYCODE,5,0)),T42)))))))))/IF(AND($D42=2,'ראשי-פרטים כלליים וריכוז הוצאות'!$D$68&lt;&gt;4),1.2,1)</f>
        <v>0</v>
      </c>
      <c r="W42" s="263"/>
      <c r="X42" s="264"/>
      <c r="Y42" s="265"/>
      <c r="Z42" s="266"/>
      <c r="AA42" s="267">
        <f t="shared" si="44"/>
        <v>0</v>
      </c>
      <c r="AB42" s="260">
        <f>+(IF(OR($B42=0,$C42=0,$D42=0,$W$2&gt;$OE$1),0,IF(OR(W42=0,Y42=0,Z42=0),0,MIN((VLOOKUP($D42,SALERYCODE,3,0))*(IF($D42=6,Z42,Y42))*((MIN((VLOOKUP($D42,SALERYCODE,5,0)),(IF($D42=6,Y42,Z42))))),MIN((VLOOKUP($D42,SALERYCODE,3,0)),(W42+X42))*(IF($D42=6,Z42,((MIN((VLOOKUP($D42,SALERYCODE,5,0)),Z42)))))))))/IF(AND($D42=2,'ראשי-פרטים כלליים וריכוז הוצאות'!$D$68&lt;&gt;4),1.2,1)</f>
        <v>0</v>
      </c>
      <c r="AC42" s="263"/>
      <c r="AD42" s="264"/>
      <c r="AE42" s="265"/>
      <c r="AF42" s="266"/>
      <c r="AG42" s="267">
        <f t="shared" si="45"/>
        <v>0</v>
      </c>
      <c r="AH42" s="260">
        <f>+(IF(OR($B42=0,$C42=0,$D42=0,$AC$2&gt;$OE$1),0,IF(OR(AC42=0,AE42=0,AF42=0),0,MIN((VLOOKUP($D42,SALERYCODE,3,0))*(IF($D42=6,AF42,AE42))*((MIN((VLOOKUP($D42,SALERYCODE,5,0)),(IF($D42=6,AE42,AF42))))),MIN((VLOOKUP($D42,SALERYCODE,3,0)),(AC42+AD42))*(IF($D42=6,AF42,((MIN((VLOOKUP($D42,SALERYCODE,5,0)),AF42)))))))))/IF(AND($D42=2,'ראשי-פרטים כלליים וריכוז הוצאות'!$D$68&lt;&gt;4),1.2,1)</f>
        <v>0</v>
      </c>
      <c r="AI42" s="263"/>
      <c r="AJ42" s="264"/>
      <c r="AK42" s="265"/>
      <c r="AL42" s="266"/>
      <c r="AM42" s="267">
        <f t="shared" si="46"/>
        <v>0</v>
      </c>
      <c r="AN42" s="260">
        <f>+(IF(OR($B42=0,$C42=0,$D42=0,$AI$2&gt;$OE$1),0,IF(OR(AI42=0,AK42=0,AL42=0),0,MIN((VLOOKUP($D42,SALERYCODE,3,0))*(IF($D42=6,AL42,AK42))*((MIN((VLOOKUP($D42,SALERYCODE,5,0)),(IF($D42=6,AK42,AL42))))),MIN((VLOOKUP($D42,SALERYCODE,3,0)),(AI42+AJ42))*(IF($D42=6,AL42,((MIN((VLOOKUP($D42,SALERYCODE,5,0)),AL42)))))))))/IF(AND($D42=2,'ראשי-פרטים כלליים וריכוז הוצאות'!$D$68&lt;&gt;4),1.2,1)</f>
        <v>0</v>
      </c>
      <c r="AO42" s="263"/>
      <c r="AP42" s="264"/>
      <c r="AQ42" s="265"/>
      <c r="AR42" s="266"/>
      <c r="AS42" s="267">
        <f t="shared" si="47"/>
        <v>0</v>
      </c>
      <c r="AT42" s="260">
        <f>+(IF(OR($B42=0,$C42=0,$D42=0,$AO$2&gt;$OE$1),0,IF(OR(AO42=0,AQ42=0,AR42=0),0,MIN((VLOOKUP($D42,SALERYCODE,3,0))*(IF($D42=6,AR42,AQ42))*((MIN((VLOOKUP($D42,SALERYCODE,5,0)),(IF($D42=6,AQ42,AR42))))),MIN((VLOOKUP($D42,SALERYCODE,3,0)),(AO42+AP42))*(IF($D42=6,AR42,((MIN((VLOOKUP($D42,SALERYCODE,5,0)),AR42)))))))))/IF(AND($D42=2,'ראשי-פרטים כלליים וריכוז הוצאות'!$D$68&lt;&gt;4),1.2,1)</f>
        <v>0</v>
      </c>
      <c r="AU42" s="263"/>
      <c r="AV42" s="264"/>
      <c r="AW42" s="265"/>
      <c r="AX42" s="266"/>
      <c r="AY42" s="267">
        <f t="shared" si="48"/>
        <v>0</v>
      </c>
      <c r="AZ42" s="260">
        <f>+(IF(OR($B42=0,$C42=0,$D42=0,$AU$2&gt;$OE$1),0,IF(OR(AU42=0,AW42=0,AX42=0),0,MIN((VLOOKUP($D42,SALERYCODE,3,0))*(IF($D42=6,AX42,AW42))*((MIN((VLOOKUP($D42,SALERYCODE,5,0)),(IF($D42=6,AW42,AX42))))),MIN((VLOOKUP($D42,SALERYCODE,3,0)),(AU42+AV42))*(IF($D42=6,AX42,((MIN((VLOOKUP($D42,SALERYCODE,5,0)),AX42)))))))))/IF(AND($D42=2,'ראשי-פרטים כלליים וריכוז הוצאות'!$D$68&lt;&gt;4),1.2,1)</f>
        <v>0</v>
      </c>
      <c r="BA42" s="263"/>
      <c r="BB42" s="264"/>
      <c r="BC42" s="265"/>
      <c r="BD42" s="266"/>
      <c r="BE42" s="267">
        <f t="shared" si="49"/>
        <v>0</v>
      </c>
      <c r="BF42" s="260">
        <f>+(IF(OR($B42=0,$C42=0,$D42=0,$BA$2&gt;$OE$1),0,IF(OR(BA42=0,BC42=0,BD42=0),0,MIN((VLOOKUP($D42,SALERYCODE,3,0))*(IF($D42=6,BD42,BC42))*((MIN((VLOOKUP($D42,SALERYCODE,5,0)),(IF($D42=6,BC42,BD42))))),MIN((VLOOKUP($D42,SALERYCODE,3,0)),(BA42+BB42))*(IF($D42=6,BD42,((MIN((VLOOKUP($D42,SALERYCODE,5,0)),BD42)))))))))/IF(AND($D42=2,'ראשי-פרטים כלליים וריכוז הוצאות'!$D$68&lt;&gt;4),1.2,1)</f>
        <v>0</v>
      </c>
      <c r="BG42" s="263"/>
      <c r="BH42" s="264"/>
      <c r="BI42" s="265"/>
      <c r="BJ42" s="266"/>
      <c r="BK42" s="267">
        <f t="shared" si="50"/>
        <v>0</v>
      </c>
      <c r="BL42" s="260">
        <f>+(IF(OR($B42=0,$C42=0,$D42=0,$BG$2&gt;$OE$1),0,IF(OR(BG42=0,BI42=0,BJ42=0),0,MIN((VLOOKUP($D42,SALERYCODE,3,0))*(IF($D42=6,BJ42,BI42))*((MIN((VLOOKUP($D42,SALERYCODE,5,0)),(IF($D42=6,BI42,BJ42))))),MIN((VLOOKUP($D42,SALERYCODE,3,0)),(BG42+BH42))*(IF($D42=6,BJ42,((MIN((VLOOKUP($D42,SALERYCODE,5,0)),BJ42)))))))))/IF(AND($D42=2,'ראשי-פרטים כלליים וריכוז הוצאות'!$D$68&lt;&gt;4),1.2,1)</f>
        <v>0</v>
      </c>
      <c r="BM42" s="263"/>
      <c r="BN42" s="264"/>
      <c r="BO42" s="265"/>
      <c r="BP42" s="266"/>
      <c r="BQ42" s="267">
        <f t="shared" si="51"/>
        <v>0</v>
      </c>
      <c r="BR42" s="260">
        <f>+(IF(OR($B42=0,$C42=0,$D42=0,$BM$2&gt;$OE$1),0,IF(OR(BM42=0,BO42=0,BP42=0),0,MIN((VLOOKUP($D42,SALERYCODE,3,0))*(IF($D42=6,BP42,BO42))*((MIN((VLOOKUP($D42,SALERYCODE,5,0)),(IF($D42=6,BO42,BP42))))),MIN((VLOOKUP($D42,SALERYCODE,3,0)),(BM42+BN42))*(IF($D42=6,BP42,((MIN((VLOOKUP($D42,SALERYCODE,5,0)),BP42)))))))))/IF(AND($D42=2,'ראשי-פרטים כלליים וריכוז הוצאות'!$D$68&lt;&gt;4),1.2,1)</f>
        <v>0</v>
      </c>
      <c r="BS42" s="263"/>
      <c r="BT42" s="264"/>
      <c r="BU42" s="265"/>
      <c r="BV42" s="266"/>
      <c r="BW42" s="267">
        <f t="shared" si="52"/>
        <v>0</v>
      </c>
      <c r="BX42" s="260">
        <f>+(IF(OR($B42=0,$C42=0,$D42=0,$BS$2&gt;$OE$1),0,IF(OR(BS42=0,BU42=0,BV42=0),0,MIN((VLOOKUP($D42,SALERYCODE,3,0))*(IF($D42=6,BV42,BU42))*((MIN((VLOOKUP($D42,SALERYCODE,5,0)),(IF($D42=6,BU42,BV42))))),MIN((VLOOKUP($D42,SALERYCODE,3,0)),(BS42+BT42))*(IF($D42=6,BV42,((MIN((VLOOKUP($D42,SALERYCODE,5,0)),BV42)))))))))/IF(AND($D42=2,'ראשי-פרטים כלליים וריכוז הוצאות'!$D$68&lt;&gt;4),1.2,1)</f>
        <v>0</v>
      </c>
      <c r="BY42" s="263"/>
      <c r="BZ42" s="264"/>
      <c r="CA42" s="265"/>
      <c r="CB42" s="266"/>
      <c r="CC42" s="267">
        <f t="shared" si="53"/>
        <v>0</v>
      </c>
      <c r="CD42" s="260">
        <f>+(IF(OR($B42=0,$C42=0,$D42=0,$BY$2&gt;$OE$1),0,IF(OR(BY42=0,CA42=0,CB42=0),0,MIN((VLOOKUP($D42,SALERYCODE,3,0))*(IF($D42=6,CB42,CA42))*((MIN((VLOOKUP($D42,SALERYCODE,5,0)),(IF($D42=6,CA42,CB42))))),MIN((VLOOKUP($D42,SALERYCODE,3,0)),(BY42+BZ42))*(IF($D42=6,CB42,((MIN((VLOOKUP($D42,SALERYCODE,5,0)),CB42)))))))))/IF(AND($D42=2,'ראשי-פרטים כלליים וריכוז הוצאות'!$D$68&lt;&gt;4),1.2,1)</f>
        <v>0</v>
      </c>
      <c r="CE42" s="263"/>
      <c r="CF42" s="264"/>
      <c r="CG42" s="265"/>
      <c r="CH42" s="266"/>
      <c r="CI42" s="267">
        <f t="shared" si="54"/>
        <v>0</v>
      </c>
      <c r="CJ42" s="260">
        <f>+(IF(OR($B42=0,$C42=0,$D42=0,$CE$2&gt;$OE$1),0,IF(OR(CE42=0,CG42=0,CH42=0),0,MIN((VLOOKUP($D42,SALERYCODE,3,0))*(IF($D42=6,CH42,CG42))*((MIN((VLOOKUP($D42,SALERYCODE,5,0)),(IF($D42=6,CG42,CH42))))),MIN((VLOOKUP($D42,SALERYCODE,3,0)),(CE42+CF42))*(IF($D42=6,CH42,((MIN((VLOOKUP($D42,SALERYCODE,5,0)),CH42)))))))))/IF(AND($D42=2,'ראשי-פרטים כלליים וריכוז הוצאות'!$D$68&lt;&gt;4),1.2,1)</f>
        <v>0</v>
      </c>
      <c r="CK42" s="263"/>
      <c r="CL42" s="264"/>
      <c r="CM42" s="265"/>
      <c r="CN42" s="266"/>
      <c r="CO42" s="267">
        <f t="shared" si="55"/>
        <v>0</v>
      </c>
      <c r="CP42" s="260">
        <f>+(IF(OR($B42=0,$C42=0,$D42=0,$CK$2&gt;$OE$1),0,IF(OR(CK42=0,CM42=0,CN42=0),0,MIN((VLOOKUP($D42,SALERYCODE,3,0))*(IF($D42=6,CN42,CM42))*((MIN((VLOOKUP($D42,SALERYCODE,5,0)),(IF($D42=6,CM42,CN42))))),MIN((VLOOKUP($D42,SALERYCODE,3,0)),(CK42+CL42))*(IF($D42=6,CN42,((MIN((VLOOKUP($D42,SALERYCODE,5,0)),CN42)))))))))/IF(AND($D42=2,'ראשי-פרטים כלליים וריכוז הוצאות'!$D$68&lt;&gt;4),1.2,1)</f>
        <v>0</v>
      </c>
      <c r="CQ42" s="263"/>
      <c r="CR42" s="264"/>
      <c r="CS42" s="265"/>
      <c r="CT42" s="266"/>
      <c r="CU42" s="267">
        <f t="shared" si="56"/>
        <v>0</v>
      </c>
      <c r="CV42" s="260">
        <f>+(IF(OR($B42=0,$C42=0,$D42=0,$CQ$2&gt;$OE$1),0,IF(OR(CQ42=0,CS42=0,CT42=0),0,MIN((VLOOKUP($D42,SALERYCODE,3,0))*(IF($D42=6,CT42,CS42))*((MIN((VLOOKUP($D42,SALERYCODE,5,0)),(IF($D42=6,CS42,CT42))))),MIN((VLOOKUP($D42,SALERYCODE,3,0)),(CQ42+CR42))*(IF($D42=6,CT42,((MIN((VLOOKUP($D42,SALERYCODE,5,0)),CT42)))))))))/IF(AND($D42=2,'ראשי-פרטים כלליים וריכוז הוצאות'!$D$68&lt;&gt;4),1.2,1)</f>
        <v>0</v>
      </c>
      <c r="CW42" s="263"/>
      <c r="CX42" s="264"/>
      <c r="CY42" s="265"/>
      <c r="CZ42" s="266"/>
      <c r="DA42" s="267">
        <f t="shared" si="57"/>
        <v>0</v>
      </c>
      <c r="DB42" s="260">
        <f>+(IF(OR($B42=0,$C42=0,$D42=0,$CW$2&gt;$OE$1),0,IF(OR(CW42=0,CY42=0,CZ42=0),0,MIN((VLOOKUP($D42,SALERYCODE,3,0))*(IF($D42=6,CZ42,CY42))*((MIN((VLOOKUP($D42,SALERYCODE,5,0)),(IF($D42=6,CY42,CZ42))))),MIN((VLOOKUP($D42,SALERYCODE,3,0)),(CW42+CX42))*(IF($D42=6,CZ42,((MIN((VLOOKUP($D42,SALERYCODE,5,0)),CZ42)))))))))/IF(AND($D42=2,'ראשי-פרטים כלליים וריכוז הוצאות'!$D$68&lt;&gt;4),1.2,1)</f>
        <v>0</v>
      </c>
      <c r="DC42" s="263"/>
      <c r="DD42" s="264"/>
      <c r="DE42" s="265"/>
      <c r="DF42" s="266"/>
      <c r="DG42" s="267">
        <f t="shared" si="58"/>
        <v>0</v>
      </c>
      <c r="DH42" s="260">
        <f>+(IF(OR($B42=0,$C42=0,$D42=0,$DC$2&gt;$OE$1),0,IF(OR(DC42=0,DE42=0,DF42=0),0,MIN((VLOOKUP($D42,SALERYCODE,3,0))*(IF($D42=6,DF42,DE42))*((MIN((VLOOKUP($D42,SALERYCODE,5,0)),(IF($D42=6,DE42,DF42))))),MIN((VLOOKUP($D42,SALERYCODE,3,0)),(DC42+DD42))*(IF($D42=6,DF42,((MIN((VLOOKUP($D42,SALERYCODE,5,0)),DF42)))))))))/IF(AND($D42=2,'ראשי-פרטים כלליים וריכוז הוצאות'!$D$68&lt;&gt;4),1.2,1)</f>
        <v>0</v>
      </c>
      <c r="DI42" s="263"/>
      <c r="DJ42" s="264"/>
      <c r="DK42" s="265"/>
      <c r="DL42" s="266"/>
      <c r="DM42" s="267">
        <f t="shared" si="59"/>
        <v>0</v>
      </c>
      <c r="DN42" s="260">
        <f>+(IF(OR($B42=0,$C42=0,$D42=0,$DC$2&gt;$OE$1),0,IF(OR(DI42=0,DK42=0,DL42=0),0,MIN((VLOOKUP($D42,SALERYCODE,3,0))*(IF($D42=6,DL42,DK42))*((MIN((VLOOKUP($D42,SALERYCODE,5,0)),(IF($D42=6,DK42,DL42))))),MIN((VLOOKUP($D42,SALERYCODE,3,0)),(DI42+DJ42))*(IF($D42=6,DL42,((MIN((VLOOKUP($D42,SALERYCODE,5,0)),DL42)))))))))/IF(AND($D42=2,'ראשי-פרטים כלליים וריכוז הוצאות'!$D$68&lt;&gt;4),1.2,1)</f>
        <v>0</v>
      </c>
      <c r="DO42" s="263"/>
      <c r="DP42" s="264"/>
      <c r="DQ42" s="265"/>
      <c r="DR42" s="266"/>
      <c r="DS42" s="267">
        <f t="shared" si="60"/>
        <v>0</v>
      </c>
      <c r="DT42" s="260">
        <f>+(IF(OR($B42=0,$C42=0,$D42=0,$DC$2&gt;$OE$1),0,IF(OR(DO42=0,DQ42=0,DR42=0),0,MIN((VLOOKUP($D42,SALERYCODE,3,0))*(IF($D42=6,DR42,DQ42))*((MIN((VLOOKUP($D42,SALERYCODE,5,0)),(IF($D42=6,DQ42,DR42))))),MIN((VLOOKUP($D42,SALERYCODE,3,0)),(DO42+DP42))*(IF($D42=6,DR42,((MIN((VLOOKUP($D42,SALERYCODE,5,0)),DR42)))))))))/IF(AND($D42=2,'ראשי-פרטים כלליים וריכוז הוצאות'!$D$68&lt;&gt;4),1.2,1)</f>
        <v>0</v>
      </c>
      <c r="DU42" s="263"/>
      <c r="DV42" s="264"/>
      <c r="DW42" s="265"/>
      <c r="DX42" s="266"/>
      <c r="DY42" s="267">
        <f t="shared" si="61"/>
        <v>0</v>
      </c>
      <c r="DZ42" s="260">
        <f>+(IF(OR($B42=0,$C42=0,$D42=0,$DC$2&gt;$OE$1),0,IF(OR(DU42=0,DW42=0,DX42=0),0,MIN((VLOOKUP($D42,SALERYCODE,3,0))*(IF($D42=6,DX42,DW42))*((MIN((VLOOKUP($D42,SALERYCODE,5,0)),(IF($D42=6,DW42,DX42))))),MIN((VLOOKUP($D42,SALERYCODE,3,0)),(DU42+DV42))*(IF($D42=6,DX42,((MIN((VLOOKUP($D42,SALERYCODE,5,0)),DX42)))))))))/IF(AND($D42=2,'ראשי-פרטים כלליים וריכוז הוצאות'!$D$68&lt;&gt;4),1.2,1)</f>
        <v>0</v>
      </c>
      <c r="EA42" s="263"/>
      <c r="EB42" s="264"/>
      <c r="EC42" s="265"/>
      <c r="ED42" s="266"/>
      <c r="EE42" s="267">
        <f t="shared" si="62"/>
        <v>0</v>
      </c>
      <c r="EF42" s="260">
        <f>+(IF(OR($B42=0,$C42=0,$D42=0,$DC$2&gt;$OE$1),0,IF(OR(EA42=0,EC42=0,ED42=0),0,MIN((VLOOKUP($D42,SALERYCODE,3,0))*(IF($D42=6,ED42,EC42))*((MIN((VLOOKUP($D42,SALERYCODE,5,0)),(IF($D42=6,EC42,ED42))))),MIN((VLOOKUP($D42,SALERYCODE,3,0)),(EA42+EB42))*(IF($D42=6,ED42,((MIN((VLOOKUP($D42,SALERYCODE,5,0)),ED42)))))))))/IF(AND($D42=2,'ראשי-פרטים כלליים וריכוז הוצאות'!$D$68&lt;&gt;4),1.2,1)</f>
        <v>0</v>
      </c>
      <c r="EG42" s="263"/>
      <c r="EH42" s="264"/>
      <c r="EI42" s="265"/>
      <c r="EJ42" s="266"/>
      <c r="EK42" s="267">
        <f t="shared" si="63"/>
        <v>0</v>
      </c>
      <c r="EL42" s="260">
        <f>+(IF(OR($B42=0,$C42=0,$D42=0,$DC$2&gt;$OE$1),0,IF(OR(EG42=0,EI42=0,EJ42=0),0,MIN((VLOOKUP($D42,SALERYCODE,3,0))*(IF($D42=6,EJ42,EI42))*((MIN((VLOOKUP($D42,SALERYCODE,5,0)),(IF($D42=6,EI42,EJ42))))),MIN((VLOOKUP($D42,SALERYCODE,3,0)),(EG42+EH42))*(IF($D42=6,EJ42,((MIN((VLOOKUP($D42,SALERYCODE,5,0)),EJ42)))))))))/IF(AND($D42=2,'ראשי-פרטים כלליים וריכוז הוצאות'!$D$68&lt;&gt;4),1.2,1)</f>
        <v>0</v>
      </c>
      <c r="EM42" s="263"/>
      <c r="EN42" s="264"/>
      <c r="EO42" s="265"/>
      <c r="EP42" s="266"/>
      <c r="EQ42" s="267">
        <f t="shared" si="64"/>
        <v>0</v>
      </c>
      <c r="ER42" s="260">
        <f>+(IF(OR($B42=0,$C42=0,$D42=0,$DC$2&gt;$OE$1),0,IF(OR(EM42=0,EO42=0,EP42=0),0,MIN((VLOOKUP($D42,SALERYCODE,3,0))*(IF($D42=6,EP42,EO42))*((MIN((VLOOKUP($D42,SALERYCODE,5,0)),(IF($D42=6,EO42,EP42))))),MIN((VLOOKUP($D42,SALERYCODE,3,0)),(EM42+EN42))*(IF($D42=6,EP42,((MIN((VLOOKUP($D42,SALERYCODE,5,0)),EP42)))))))))/IF(AND($D42=2,'ראשי-פרטים כלליים וריכוז הוצאות'!$D$68&lt;&gt;4),1.2,1)</f>
        <v>0</v>
      </c>
      <c r="ES42" s="263"/>
      <c r="ET42" s="264"/>
      <c r="EU42" s="265"/>
      <c r="EV42" s="266"/>
      <c r="EW42" s="267">
        <f t="shared" si="65"/>
        <v>0</v>
      </c>
      <c r="EX42" s="260">
        <f>+(IF(OR($B42=0,$C42=0,$D42=0,$DC$2&gt;$OE$1),0,IF(OR(ES42=0,EU42=0,EV42=0),0,MIN((VLOOKUP($D42,SALERYCODE,3,0))*(IF($D42=6,EV42,EU42))*((MIN((VLOOKUP($D42,SALERYCODE,5,0)),(IF($D42=6,EU42,EV42))))),MIN((VLOOKUP($D42,SALERYCODE,3,0)),(ES42+ET42))*(IF($D42=6,EV42,((MIN((VLOOKUP($D42,SALERYCODE,5,0)),EV42)))))))))/IF(AND($D42=2,'ראשי-פרטים כלליים וריכוז הוצאות'!$D$68&lt;&gt;4),1.2,1)</f>
        <v>0</v>
      </c>
      <c r="EY42" s="263"/>
      <c r="EZ42" s="264"/>
      <c r="FA42" s="265"/>
      <c r="FB42" s="266"/>
      <c r="FC42" s="267">
        <f t="shared" si="66"/>
        <v>0</v>
      </c>
      <c r="FD42" s="260">
        <f>+(IF(OR($B42=0,$C42=0,$D42=0,$DC$2&gt;$OE$1),0,IF(OR(EY42=0,FA42=0,FB42=0),0,MIN((VLOOKUP($D42,SALERYCODE,3,0))*(IF($D42=6,FB42,FA42))*((MIN((VLOOKUP($D42,SALERYCODE,5,0)),(IF($D42=6,FA42,FB42))))),MIN((VLOOKUP($D42,SALERYCODE,3,0)),(EY42+EZ42))*(IF($D42=6,FB42,((MIN((VLOOKUP($D42,SALERYCODE,5,0)),FB42)))))))))/IF(AND($D42=2,'ראשי-פרטים כלליים וריכוז הוצאות'!$D$68&lt;&gt;4),1.2,1)</f>
        <v>0</v>
      </c>
      <c r="FE42" s="263"/>
      <c r="FF42" s="264"/>
      <c r="FG42" s="265"/>
      <c r="FH42" s="266"/>
      <c r="FI42" s="267">
        <f t="shared" si="67"/>
        <v>0</v>
      </c>
      <c r="FJ42" s="260">
        <f>+(IF(OR($B42=0,$C42=0,$D42=0,$DC$2&gt;$OE$1),0,IF(OR(FE42=0,FG42=0,FH42=0),0,MIN((VLOOKUP($D42,SALERYCODE,3,0))*(IF($D42=6,FH42,FG42))*((MIN((VLOOKUP($D42,SALERYCODE,5,0)),(IF($D42=6,FG42,FH42))))),MIN((VLOOKUP($D42,SALERYCODE,3,0)),(FE42+FF42))*(IF($D42=6,FH42,((MIN((VLOOKUP($D42,SALERYCODE,5,0)),FH42)))))))))/IF(AND($D42=2,'ראשי-פרטים כלליים וריכוז הוצאות'!$D$68&lt;&gt;4),1.2,1)</f>
        <v>0</v>
      </c>
      <c r="FK42" s="263"/>
      <c r="FL42" s="264"/>
      <c r="FM42" s="265"/>
      <c r="FN42" s="266"/>
      <c r="FO42" s="267">
        <f t="shared" si="68"/>
        <v>0</v>
      </c>
      <c r="FP42" s="260">
        <f>+(IF(OR($B42=0,$C42=0,$D42=0,$DC$2&gt;$OE$1),0,IF(OR(FK42=0,FM42=0,FN42=0),0,MIN((VLOOKUP($D42,SALERYCODE,3,0))*(IF($D42=6,FN42,FM42))*((MIN((VLOOKUP($D42,SALERYCODE,5,0)),(IF($D42=6,FM42,FN42))))),MIN((VLOOKUP($D42,SALERYCODE,3,0)),(FK42+FL42))*(IF($D42=6,FN42,((MIN((VLOOKUP($D42,SALERYCODE,5,0)),FN42)))))))))/IF(AND($D42=2,'ראשי-פרטים כלליים וריכוז הוצאות'!$D$68&lt;&gt;4),1.2,1)</f>
        <v>0</v>
      </c>
      <c r="FQ42" s="263"/>
      <c r="FR42" s="264"/>
      <c r="FS42" s="265"/>
      <c r="FT42" s="266"/>
      <c r="FU42" s="267">
        <f t="shared" si="69"/>
        <v>0</v>
      </c>
      <c r="FV42" s="260">
        <f>+(IF(OR($B42=0,$C42=0,$D42=0,$DC$2&gt;$OE$1),0,IF(OR(FQ42=0,FS42=0,FT42=0),0,MIN((VLOOKUP($D42,SALERYCODE,3,0))*(IF($D42=6,FT42,FS42))*((MIN((VLOOKUP($D42,SALERYCODE,5,0)),(IF($D42=6,FS42,FT42))))),MIN((VLOOKUP($D42,SALERYCODE,3,0)),(FQ42+FR42))*(IF($D42=6,FT42,((MIN((VLOOKUP($D42,SALERYCODE,5,0)),FT42)))))))))/IF(AND($D42=2,'ראשי-פרטים כלליים וריכוז הוצאות'!$D$68&lt;&gt;4),1.2,1)</f>
        <v>0</v>
      </c>
      <c r="FW42" s="263"/>
      <c r="FX42" s="264"/>
      <c r="FY42" s="265"/>
      <c r="FZ42" s="266"/>
      <c r="GA42" s="267">
        <f t="shared" si="70"/>
        <v>0</v>
      </c>
      <c r="GB42" s="260">
        <f>+(IF(OR($B42=0,$C42=0,$D42=0,$DC$2&gt;$OE$1),0,IF(OR(FW42=0,FY42=0,FZ42=0),0,MIN((VLOOKUP($D42,SALERYCODE,3,0))*(IF($D42=6,FZ42,FY42))*((MIN((VLOOKUP($D42,SALERYCODE,5,0)),(IF($D42=6,FY42,FZ42))))),MIN((VLOOKUP($D42,SALERYCODE,3,0)),(FW42+FX42))*(IF($D42=6,FZ42,((MIN((VLOOKUP($D42,SALERYCODE,5,0)),FZ42)))))))))/IF(AND($D42=2,'ראשי-פרטים כלליים וריכוז הוצאות'!$D$68&lt;&gt;4),1.2,1)</f>
        <v>0</v>
      </c>
      <c r="GC42" s="263"/>
      <c r="GD42" s="264"/>
      <c r="GE42" s="265"/>
      <c r="GF42" s="266"/>
      <c r="GG42" s="267">
        <f t="shared" si="71"/>
        <v>0</v>
      </c>
      <c r="GH42" s="260">
        <f>+(IF(OR($B42=0,$C42=0,$D42=0,$DC$2&gt;$OE$1),0,IF(OR(GC42=0,GE42=0,GF42=0),0,MIN((VLOOKUP($D42,SALERYCODE,3,0))*(IF($D42=6,GF42,GE42))*((MIN((VLOOKUP($D42,SALERYCODE,5,0)),(IF($D42=6,GE42,GF42))))),MIN((VLOOKUP($D42,SALERYCODE,3,0)),(GC42+GD42))*(IF($D42=6,GF42,((MIN((VLOOKUP($D42,SALERYCODE,5,0)),GF42)))))))))/IF(AND($D42=2,'ראשי-פרטים כלליים וריכוז הוצאות'!$D$68&lt;&gt;4),1.2,1)</f>
        <v>0</v>
      </c>
      <c r="GI42" s="263"/>
      <c r="GJ42" s="264"/>
      <c r="GK42" s="265"/>
      <c r="GL42" s="266"/>
      <c r="GM42" s="267">
        <f t="shared" si="72"/>
        <v>0</v>
      </c>
      <c r="GN42" s="260">
        <f>+(IF(OR($B42=0,$C42=0,$D42=0,$DC$2&gt;$OE$1),0,IF(OR(GI42=0,GK42=0,GL42=0),0,MIN((VLOOKUP($D42,SALERYCODE,3,0))*(IF($D42=6,GL42,GK42))*((MIN((VLOOKUP($D42,SALERYCODE,5,0)),(IF($D42=6,GK42,GL42))))),MIN((VLOOKUP($D42,SALERYCODE,3,0)),(GI42+GJ42))*(IF($D42=6,GL42,((MIN((VLOOKUP($D42,SALERYCODE,5,0)),GL42)))))))))/IF(AND($D42=2,'ראשי-פרטים כלליים וריכוז הוצאות'!$D$68&lt;&gt;4),1.2,1)</f>
        <v>0</v>
      </c>
      <c r="GO42" s="263"/>
      <c r="GP42" s="264"/>
      <c r="GQ42" s="265"/>
      <c r="GR42" s="266"/>
      <c r="GS42" s="267">
        <f t="shared" si="73"/>
        <v>0</v>
      </c>
      <c r="GT42" s="260">
        <f>+(IF(OR($B42=0,$C42=0,$D42=0,$DC$2&gt;$OE$1),0,IF(OR(GO42=0,GQ42=0,GR42=0),0,MIN((VLOOKUP($D42,SALERYCODE,3,0))*(IF($D42=6,GR42,GQ42))*((MIN((VLOOKUP($D42,SALERYCODE,5,0)),(IF($D42=6,GQ42,GR42))))),MIN((VLOOKUP($D42,SALERYCODE,3,0)),(GO42+GP42))*(IF($D42=6,GR42,((MIN((VLOOKUP($D42,SALERYCODE,5,0)),GR42)))))))))/IF(AND($D42=2,'ראשי-פרטים כלליים וריכוז הוצאות'!$D$68&lt;&gt;4),1.2,1)</f>
        <v>0</v>
      </c>
      <c r="GU42" s="263"/>
      <c r="GV42" s="264"/>
      <c r="GW42" s="265"/>
      <c r="GX42" s="266"/>
      <c r="GY42" s="267">
        <f t="shared" si="74"/>
        <v>0</v>
      </c>
      <c r="GZ42" s="260">
        <f>+(IF(OR($B42=0,$C42=0,$D42=0,$DC$2&gt;$OE$1),0,IF(OR(GU42=0,GW42=0,GX42=0),0,MIN((VLOOKUP($D42,SALERYCODE,3,0))*(IF($D42=6,GX42,GW42))*((MIN((VLOOKUP($D42,SALERYCODE,5,0)),(IF($D42=6,GW42,GX42))))),MIN((VLOOKUP($D42,SALERYCODE,3,0)),(GU42+GV42))*(IF($D42=6,GX42,((MIN((VLOOKUP($D42,SALERYCODE,5,0)),GX42)))))))))/IF(AND($D42=2,'ראשי-פרטים כלליים וריכוז הוצאות'!$D$68&lt;&gt;4),1.2,1)</f>
        <v>0</v>
      </c>
      <c r="HA42" s="263"/>
      <c r="HB42" s="264"/>
      <c r="HC42" s="265"/>
      <c r="HD42" s="266"/>
      <c r="HE42" s="267">
        <f t="shared" si="75"/>
        <v>0</v>
      </c>
      <c r="HF42" s="260">
        <f>+(IF(OR($B42=0,$C42=0,$D42=0,$DC$2&gt;$OE$1),0,IF(OR(HA42=0,HC42=0,HD42=0),0,MIN((VLOOKUP($D42,SALERYCODE,3,0))*(IF($D42=6,HD42,HC42))*((MIN((VLOOKUP($D42,SALERYCODE,5,0)),(IF($D42=6,HC42,HD42))))),MIN((VLOOKUP($D42,SALERYCODE,3,0)),(HA42+HB42))*(IF($D42=6,HD42,((MIN((VLOOKUP($D42,SALERYCODE,5,0)),HD42)))))))))/IF(AND($D42=2,'ראשי-פרטים כלליים וריכוז הוצאות'!$D$68&lt;&gt;4),1.2,1)</f>
        <v>0</v>
      </c>
      <c r="HG42" s="263"/>
      <c r="HH42" s="264"/>
      <c r="HI42" s="265"/>
      <c r="HJ42" s="266"/>
      <c r="HK42" s="267">
        <f t="shared" si="76"/>
        <v>0</v>
      </c>
      <c r="HL42" s="260">
        <f>+(IF(OR($B42=0,$C42=0,$D42=0,$DC$2&gt;$OE$1),0,IF(OR(HG42=0,HI42=0,HJ42=0),0,MIN((VLOOKUP($D42,SALERYCODE,3,0))*(IF($D42=6,HJ42,HI42))*((MIN((VLOOKUP($D42,SALERYCODE,5,0)),(IF($D42=6,HI42,HJ42))))),MIN((VLOOKUP($D42,SALERYCODE,3,0)),(HG42+HH42))*(IF($D42=6,HJ42,((MIN((VLOOKUP($D42,SALERYCODE,5,0)),HJ42)))))))))/IF(AND($D42=2,'ראשי-פרטים כלליים וריכוז הוצאות'!$D$68&lt;&gt;4),1.2,1)</f>
        <v>0</v>
      </c>
      <c r="HM42" s="263"/>
      <c r="HN42" s="264"/>
      <c r="HO42" s="265"/>
      <c r="HP42" s="266"/>
      <c r="HQ42" s="267">
        <f t="shared" si="77"/>
        <v>0</v>
      </c>
      <c r="HR42" s="260">
        <f>+(IF(OR($B42=0,$C42=0,$D42=0,$DC$2&gt;$OE$1),0,IF(OR(HM42=0,HO42=0,HP42=0),0,MIN((VLOOKUP($D42,SALERYCODE,3,0))*(IF($D42=6,HP42,HO42))*((MIN((VLOOKUP($D42,SALERYCODE,5,0)),(IF($D42=6,HO42,HP42))))),MIN((VLOOKUP($D42,SALERYCODE,3,0)),(HM42+HN42))*(IF($D42=6,HP42,((MIN((VLOOKUP($D42,SALERYCODE,5,0)),HP42)))))))))/IF(AND($D42=2,'ראשי-פרטים כלליים וריכוז הוצאות'!$D$68&lt;&gt;4),1.2,1)</f>
        <v>0</v>
      </c>
      <c r="HS42" s="263"/>
      <c r="HT42" s="264"/>
      <c r="HU42" s="265"/>
      <c r="HV42" s="266"/>
      <c r="HW42" s="267">
        <f t="shared" si="78"/>
        <v>0</v>
      </c>
      <c r="HX42" s="260">
        <f>+(IF(OR($B42=0,$C42=0,$D42=0,$DC$2&gt;$OE$1),0,IF(OR(HS42=0,HU42=0,HV42=0),0,MIN((VLOOKUP($D42,SALERYCODE,3,0))*(IF($D42=6,HV42,HU42))*((MIN((VLOOKUP($D42,SALERYCODE,5,0)),(IF($D42=6,HU42,HV42))))),MIN((VLOOKUP($D42,SALERYCODE,3,0)),(HS42+HT42))*(IF($D42=6,HV42,((MIN((VLOOKUP($D42,SALERYCODE,5,0)),HV42)))))))))/IF(AND($D42=2,'ראשי-פרטים כלליים וריכוז הוצאות'!$D$68&lt;&gt;4),1.2,1)</f>
        <v>0</v>
      </c>
      <c r="HY42" s="263"/>
      <c r="HZ42" s="264"/>
      <c r="IA42" s="265"/>
      <c r="IB42" s="266"/>
      <c r="IC42" s="267">
        <f t="shared" si="79"/>
        <v>0</v>
      </c>
      <c r="ID42" s="260">
        <f>+(IF(OR($B42=0,$C42=0,$D42=0,$DC$2&gt;$OE$1),0,IF(OR(HY42=0,IA42=0,IB42=0),0,MIN((VLOOKUP($D42,SALERYCODE,3,0))*(IF($D42=6,IB42,IA42))*((MIN((VLOOKUP($D42,SALERYCODE,5,0)),(IF($D42=6,IA42,IB42))))),MIN((VLOOKUP($D42,SALERYCODE,3,0)),(HY42+HZ42))*(IF($D42=6,IB42,((MIN((VLOOKUP($D42,SALERYCODE,5,0)),IB42)))))))))/IF(AND($D42=2,'ראשי-פרטים כלליים וריכוז הוצאות'!$D$68&lt;&gt;4),1.2,1)</f>
        <v>0</v>
      </c>
      <c r="IE42" s="263"/>
      <c r="IF42" s="264"/>
      <c r="IG42" s="265"/>
      <c r="IH42" s="266"/>
      <c r="II42" s="267">
        <f t="shared" si="80"/>
        <v>0</v>
      </c>
      <c r="IJ42" s="260">
        <f>+(IF(OR($B42=0,$C42=0,$D42=0,$DC$2&gt;$OE$1),0,IF(OR(IE42=0,IG42=0,IH42=0),0,MIN((VLOOKUP($D42,SALERYCODE,3,0))*(IF($D42=6,IH42,IG42))*((MIN((VLOOKUP($D42,SALERYCODE,5,0)),(IF($D42=6,IG42,IH42))))),MIN((VLOOKUP($D42,SALERYCODE,3,0)),(IE42+IF42))*(IF($D42=6,IH42,((MIN((VLOOKUP($D42,SALERYCODE,5,0)),IH42)))))))))/IF(AND($D42=2,'ראשי-פרטים כלליים וריכוז הוצאות'!$D$68&lt;&gt;4),1.2,1)</f>
        <v>0</v>
      </c>
      <c r="IK42" s="263"/>
      <c r="IL42" s="264"/>
      <c r="IM42" s="265"/>
      <c r="IN42" s="266"/>
      <c r="IO42" s="267">
        <f t="shared" si="81"/>
        <v>0</v>
      </c>
      <c r="IP42" s="260">
        <f>+(IF(OR($B42=0,$C42=0,$D42=0,$DC$2&gt;$OE$1),0,IF(OR(IK42=0,IM42=0,IN42=0),0,MIN((VLOOKUP($D42,SALERYCODE,3,0))*(IF($D42=6,IN42,IM42))*((MIN((VLOOKUP($D42,SALERYCODE,5,0)),(IF($D42=6,IM42,IN42))))),MIN((VLOOKUP($D42,SALERYCODE,3,0)),(IK42+IL42))*(IF($D42=6,IN42,((MIN((VLOOKUP($D42,SALERYCODE,5,0)),IN42)))))))))/IF(AND($D42=2,'ראשי-פרטים כלליים וריכוז הוצאות'!$D$68&lt;&gt;4),1.2,1)</f>
        <v>0</v>
      </c>
      <c r="IQ42" s="263"/>
      <c r="IR42" s="264"/>
      <c r="IS42" s="265"/>
      <c r="IT42" s="266"/>
      <c r="IU42" s="267">
        <f t="shared" si="82"/>
        <v>0</v>
      </c>
      <c r="IV42" s="260">
        <f>+(IF(OR($B42=0,$C42=0,$D42=0,$DC$2&gt;$OE$1),0,IF(OR(IQ42=0,IS42=0,IT42=0),0,MIN((VLOOKUP($D42,SALERYCODE,3,0))*(IF($D42=6,IT42,IS42))*((MIN((VLOOKUP($D42,SALERYCODE,5,0)),(IF($D42=6,IS42,IT42))))),MIN((VLOOKUP($D42,SALERYCODE,3,0)),(IQ42+IR42))*(IF($D42=6,IT42,((MIN((VLOOKUP($D42,SALERYCODE,5,0)),IT42)))))))))/IF(AND($D42=2,'ראשי-פרטים כלליים וריכוז הוצאות'!$D$68&lt;&gt;4),1.2,1)</f>
        <v>0</v>
      </c>
      <c r="IW42" s="263"/>
      <c r="IX42" s="264"/>
      <c r="IY42" s="265"/>
      <c r="IZ42" s="266"/>
      <c r="JA42" s="267">
        <f t="shared" si="83"/>
        <v>0</v>
      </c>
      <c r="JB42" s="260">
        <f>+(IF(OR($B42=0,$C42=0,$D42=0,$DC$2&gt;$OE$1),0,IF(OR(IW42=0,IY42=0,IZ42=0),0,MIN((VLOOKUP($D42,SALERYCODE,3,0))*(IF($D42=6,IZ42,IY42))*((MIN((VLOOKUP($D42,SALERYCODE,5,0)),(IF($D42=6,IY42,IZ42))))),MIN((VLOOKUP($D42,SALERYCODE,3,0)),(IW42+IX42))*(IF($D42=6,IZ42,((MIN((VLOOKUP($D42,SALERYCODE,5,0)),IZ42)))))))))/IF(AND($D42=2,'ראשי-פרטים כלליים וריכוז הוצאות'!$D$68&lt;&gt;4),1.2,1)</f>
        <v>0</v>
      </c>
      <c r="JC42" s="263"/>
      <c r="JD42" s="264"/>
      <c r="JE42" s="265"/>
      <c r="JF42" s="266"/>
      <c r="JG42" s="267">
        <f t="shared" si="84"/>
        <v>0</v>
      </c>
      <c r="JH42" s="260">
        <f>+(IF(OR($B42=0,$C42=0,$D42=0,$DC$2&gt;$OE$1),0,IF(OR(JC42=0,JE42=0,JF42=0),0,MIN((VLOOKUP($D42,SALERYCODE,3,0))*(IF($D42=6,JF42,JE42))*((MIN((VLOOKUP($D42,SALERYCODE,5,0)),(IF($D42=6,JE42,JF42))))),MIN((VLOOKUP($D42,SALERYCODE,3,0)),(JC42+JD42))*(IF($D42=6,JF42,((MIN((VLOOKUP($D42,SALERYCODE,5,0)),JF42)))))))))/IF(AND($D42=2,'ראשי-פרטים כלליים וריכוז הוצאות'!$D$68&lt;&gt;4),1.2,1)</f>
        <v>0</v>
      </c>
      <c r="JI42" s="263"/>
      <c r="JJ42" s="264"/>
      <c r="JK42" s="265"/>
      <c r="JL42" s="266"/>
      <c r="JM42" s="267">
        <f t="shared" si="85"/>
        <v>0</v>
      </c>
      <c r="JN42" s="260">
        <f>+(IF(OR($B42=0,$C42=0,$D42=0,$DC$2&gt;$OE$1),0,IF(OR(JI42=0,JK42=0,JL42=0),0,MIN((VLOOKUP($D42,SALERYCODE,3,0))*(IF($D42=6,JL42,JK42))*((MIN((VLOOKUP($D42,SALERYCODE,5,0)),(IF($D42=6,JK42,JL42))))),MIN((VLOOKUP($D42,SALERYCODE,3,0)),(JI42+JJ42))*(IF($D42=6,JL42,((MIN((VLOOKUP($D42,SALERYCODE,5,0)),JL42)))))))))/IF(AND($D42=2,'ראשי-פרטים כלליים וריכוז הוצאות'!$D$68&lt;&gt;4),1.2,1)</f>
        <v>0</v>
      </c>
      <c r="JO42" s="263"/>
      <c r="JP42" s="264"/>
      <c r="JQ42" s="265"/>
      <c r="JR42" s="266"/>
      <c r="JS42" s="267">
        <f t="shared" si="86"/>
        <v>0</v>
      </c>
      <c r="JT42" s="260">
        <f>+(IF(OR($B42=0,$C42=0,$D42=0,$DC$2&gt;$OE$1),0,IF(OR(JO42=0,JQ42=0,JR42=0),0,MIN((VLOOKUP($D42,SALERYCODE,3,0))*(IF($D42=6,JR42,JQ42))*((MIN((VLOOKUP($D42,SALERYCODE,5,0)),(IF($D42=6,JQ42,JR42))))),MIN((VLOOKUP($D42,SALERYCODE,3,0)),(JO42+JP42))*(IF($D42=6,JR42,((MIN((VLOOKUP($D42,SALERYCODE,5,0)),JR42)))))))))/IF(AND($D42=2,'ראשי-פרטים כלליים וריכוז הוצאות'!$D$68&lt;&gt;4),1.2,1)</f>
        <v>0</v>
      </c>
      <c r="JU42" s="263"/>
      <c r="JV42" s="264"/>
      <c r="JW42" s="265"/>
      <c r="JX42" s="266"/>
      <c r="JY42" s="267">
        <f t="shared" si="87"/>
        <v>0</v>
      </c>
      <c r="JZ42" s="260">
        <f>+(IF(OR($B42=0,$C42=0,$D42=0,$DC$2&gt;$OE$1),0,IF(OR(JU42=0,JW42=0,JX42=0),0,MIN((VLOOKUP($D42,SALERYCODE,3,0))*(IF($D42=6,JX42,JW42))*((MIN((VLOOKUP($D42,SALERYCODE,5,0)),(IF($D42=6,JW42,JX42))))),MIN((VLOOKUP($D42,SALERYCODE,3,0)),(JU42+JV42))*(IF($D42=6,JX42,((MIN((VLOOKUP($D42,SALERYCODE,5,0)),JX42)))))))))/IF(AND($D42=2,'ראשי-פרטים כלליים וריכוז הוצאות'!$D$68&lt;&gt;4),1.2,1)</f>
        <v>0</v>
      </c>
      <c r="KA42" s="263"/>
      <c r="KB42" s="264"/>
      <c r="KC42" s="265"/>
      <c r="KD42" s="266"/>
      <c r="KE42" s="267">
        <f t="shared" si="88"/>
        <v>0</v>
      </c>
      <c r="KF42" s="260">
        <f>+(IF(OR($B42=0,$C42=0,$D42=0,$DC$2&gt;$OE$1),0,IF(OR(KA42=0,KC42=0,KD42=0),0,MIN((VLOOKUP($D42,SALERYCODE,3,0))*(IF($D42=6,KD42,KC42))*((MIN((VLOOKUP($D42,SALERYCODE,5,0)),(IF($D42=6,KC42,KD42))))),MIN((VLOOKUP($D42,SALERYCODE,3,0)),(KA42+KB42))*(IF($D42=6,KD42,((MIN((VLOOKUP($D42,SALERYCODE,5,0)),KD42)))))))))/IF(AND($D42=2,'ראשי-פרטים כלליים וריכוז הוצאות'!$D$68&lt;&gt;4),1.2,1)</f>
        <v>0</v>
      </c>
      <c r="KG42" s="263"/>
      <c r="KH42" s="264"/>
      <c r="KI42" s="265"/>
      <c r="KJ42" s="266"/>
      <c r="KK42" s="267">
        <f t="shared" si="89"/>
        <v>0</v>
      </c>
      <c r="KL42" s="260">
        <f>+(IF(OR($B42=0,$C42=0,$D42=0,$DC$2&gt;$OE$1),0,IF(OR(KG42=0,KI42=0,KJ42=0),0,MIN((VLOOKUP($D42,SALERYCODE,3,0))*(IF($D42=6,KJ42,KI42))*((MIN((VLOOKUP($D42,SALERYCODE,5,0)),(IF($D42=6,KI42,KJ42))))),MIN((VLOOKUP($D42,SALERYCODE,3,0)),(KG42+KH42))*(IF($D42=6,KJ42,((MIN((VLOOKUP($D42,SALERYCODE,5,0)),KJ42)))))))))/IF(AND($D42=2,'ראשי-פרטים כלליים וריכוז הוצאות'!$D$68&lt;&gt;4),1.2,1)</f>
        <v>0</v>
      </c>
      <c r="KM42" s="263"/>
      <c r="KN42" s="264"/>
      <c r="KO42" s="265"/>
      <c r="KP42" s="266"/>
      <c r="KQ42" s="267">
        <f t="shared" si="90"/>
        <v>0</v>
      </c>
      <c r="KR42" s="260">
        <f>+(IF(OR($B42=0,$C42=0,$D42=0,$DC$2&gt;$OE$1),0,IF(OR(KM42=0,KO42=0,KP42=0),0,MIN((VLOOKUP($D42,SALERYCODE,3,0))*(IF($D42=6,KP42,KO42))*((MIN((VLOOKUP($D42,SALERYCODE,5,0)),(IF($D42=6,KO42,KP42))))),MIN((VLOOKUP($D42,SALERYCODE,3,0)),(KM42+KN42))*(IF($D42=6,KP42,((MIN((VLOOKUP($D42,SALERYCODE,5,0)),KP42)))))))))/IF(AND($D42=2,'ראשי-פרטים כלליים וריכוז הוצאות'!$D$68&lt;&gt;4),1.2,1)</f>
        <v>0</v>
      </c>
      <c r="KS42" s="263"/>
      <c r="KT42" s="264"/>
      <c r="KU42" s="265"/>
      <c r="KV42" s="266"/>
      <c r="KW42" s="267">
        <f t="shared" si="91"/>
        <v>0</v>
      </c>
      <c r="KX42" s="260">
        <f>+(IF(OR($B42=0,$C42=0,$D42=0,$DC$2&gt;$OE$1),0,IF(OR(KS42=0,KU42=0,KV42=0),0,MIN((VLOOKUP($D42,SALERYCODE,3,0))*(IF($D42=6,KV42,KU42))*((MIN((VLOOKUP($D42,SALERYCODE,5,0)),(IF($D42=6,KU42,KV42))))),MIN((VLOOKUP($D42,SALERYCODE,3,0)),(KS42+KT42))*(IF($D42=6,KV42,((MIN((VLOOKUP($D42,SALERYCODE,5,0)),KV42)))))))))/IF(AND($D42=2,'ראשי-פרטים כלליים וריכוז הוצאות'!$D$68&lt;&gt;4),1.2,1)</f>
        <v>0</v>
      </c>
      <c r="KY42" s="263"/>
      <c r="KZ42" s="264"/>
      <c r="LA42" s="265"/>
      <c r="LB42" s="266"/>
      <c r="LC42" s="267">
        <f t="shared" si="92"/>
        <v>0</v>
      </c>
      <c r="LD42" s="260">
        <f>+(IF(OR($B42=0,$C42=0,$D42=0,$DC$2&gt;$OE$1),0,IF(OR(KY42=0,LA42=0,LB42=0),0,MIN((VLOOKUP($D42,SALERYCODE,3,0))*(IF($D42=6,LB42,LA42))*((MIN((VLOOKUP($D42,SALERYCODE,5,0)),(IF($D42=6,LA42,LB42))))),MIN((VLOOKUP($D42,SALERYCODE,3,0)),(KY42+KZ42))*(IF($D42=6,LB42,((MIN((VLOOKUP($D42,SALERYCODE,5,0)),LB42)))))))))/IF(AND($D42=2,'ראשי-פרטים כלליים וריכוז הוצאות'!$D$68&lt;&gt;4),1.2,1)</f>
        <v>0</v>
      </c>
      <c r="LE42" s="263"/>
      <c r="LF42" s="264"/>
      <c r="LG42" s="265"/>
      <c r="LH42" s="266"/>
      <c r="LI42" s="267">
        <f t="shared" si="93"/>
        <v>0</v>
      </c>
      <c r="LJ42" s="260">
        <f>+(IF(OR($B42=0,$C42=0,$D42=0,$DC$2&gt;$OE$1),0,IF(OR(LE42=0,LG42=0,LH42=0),0,MIN((VLOOKUP($D42,SALERYCODE,3,0))*(IF($D42=6,LH42,LG42))*((MIN((VLOOKUP($D42,SALERYCODE,5,0)),(IF($D42=6,LG42,LH42))))),MIN((VLOOKUP($D42,SALERYCODE,3,0)),(LE42+LF42))*(IF($D42=6,LH42,((MIN((VLOOKUP($D42,SALERYCODE,5,0)),LH42)))))))))/IF(AND($D42=2,'ראשי-פרטים כלליים וריכוז הוצאות'!$D$68&lt;&gt;4),1.2,1)</f>
        <v>0</v>
      </c>
      <c r="LK42" s="263"/>
      <c r="LL42" s="264"/>
      <c r="LM42" s="265"/>
      <c r="LN42" s="266"/>
      <c r="LO42" s="267">
        <f t="shared" si="94"/>
        <v>0</v>
      </c>
      <c r="LP42" s="260">
        <f>+(IF(OR($B42=0,$C42=0,$D42=0,$DC$2&gt;$OE$1),0,IF(OR(LK42=0,LM42=0,LN42=0),0,MIN((VLOOKUP($D42,SALERYCODE,3,0))*(IF($D42=6,LN42,LM42))*((MIN((VLOOKUP($D42,SALERYCODE,5,0)),(IF($D42=6,LM42,LN42))))),MIN((VLOOKUP($D42,SALERYCODE,3,0)),(LK42+LL42))*(IF($D42=6,LN42,((MIN((VLOOKUP($D42,SALERYCODE,5,0)),LN42)))))))))/IF(AND($D42=2,'ראשי-פרטים כלליים וריכוז הוצאות'!$D$68&lt;&gt;4),1.2,1)</f>
        <v>0</v>
      </c>
      <c r="LQ42" s="263"/>
      <c r="LR42" s="264"/>
      <c r="LS42" s="265"/>
      <c r="LT42" s="266"/>
      <c r="LU42" s="267">
        <f t="shared" si="95"/>
        <v>0</v>
      </c>
      <c r="LV42" s="260">
        <f>+(IF(OR($B42=0,$C42=0,$D42=0,$DC$2&gt;$OE$1),0,IF(OR(LQ42=0,LS42=0,LT42=0),0,MIN((VLOOKUP($D42,SALERYCODE,3,0))*(IF($D42=6,LT42,LS42))*((MIN((VLOOKUP($D42,SALERYCODE,5,0)),(IF($D42=6,LS42,LT42))))),MIN((VLOOKUP($D42,SALERYCODE,3,0)),(LQ42+LR42))*(IF($D42=6,LT42,((MIN((VLOOKUP($D42,SALERYCODE,5,0)),LT42)))))))))/IF(AND($D42=2,'ראשי-פרטים כלליים וריכוז הוצאות'!$D$68&lt;&gt;4),1.2,1)</f>
        <v>0</v>
      </c>
      <c r="LW42" s="263"/>
      <c r="LX42" s="264"/>
      <c r="LY42" s="265"/>
      <c r="LZ42" s="266"/>
      <c r="MA42" s="267">
        <f t="shared" si="96"/>
        <v>0</v>
      </c>
      <c r="MB42" s="260">
        <f>+(IF(OR($B42=0,$C42=0,$D42=0,$DC$2&gt;$OE$1),0,IF(OR(LW42=0,LY42=0,LZ42=0),0,MIN((VLOOKUP($D42,SALERYCODE,3,0))*(IF($D42=6,LZ42,LY42))*((MIN((VLOOKUP($D42,SALERYCODE,5,0)),(IF($D42=6,LY42,LZ42))))),MIN((VLOOKUP($D42,SALERYCODE,3,0)),(LW42+LX42))*(IF($D42=6,LZ42,((MIN((VLOOKUP($D42,SALERYCODE,5,0)),LZ42)))))))))/IF(AND($D42=2,'ראשי-פרטים כלליים וריכוז הוצאות'!$D$68&lt;&gt;4),1.2,1)</f>
        <v>0</v>
      </c>
      <c r="MC42" s="263"/>
      <c r="MD42" s="264"/>
      <c r="ME42" s="265"/>
      <c r="MF42" s="266"/>
      <c r="MG42" s="267">
        <f t="shared" si="97"/>
        <v>0</v>
      </c>
      <c r="MH42" s="260">
        <f>+(IF(OR($B42=0,$C42=0,$D42=0,$DC$2&gt;$OE$1),0,IF(OR(MC42=0,ME42=0,MF42=0),0,MIN((VLOOKUP($D42,SALERYCODE,3,0))*(IF($D42=6,MF42,ME42))*((MIN((VLOOKUP($D42,SALERYCODE,5,0)),(IF($D42=6,ME42,MF42))))),MIN((VLOOKUP($D42,SALERYCODE,3,0)),(MC42+MD42))*(IF($D42=6,MF42,((MIN((VLOOKUP($D42,SALERYCODE,5,0)),MF42)))))))))/IF(AND($D42=2,'ראשי-פרטים כלליים וריכוז הוצאות'!$D$68&lt;&gt;4),1.2,1)</f>
        <v>0</v>
      </c>
      <c r="MI42" s="263"/>
      <c r="MJ42" s="264"/>
      <c r="MK42" s="265"/>
      <c r="ML42" s="266"/>
      <c r="MM42" s="267">
        <f t="shared" si="98"/>
        <v>0</v>
      </c>
      <c r="MN42" s="260">
        <f>+(IF(OR($B42=0,$C42=0,$D42=0,$DC$2&gt;$OE$1),0,IF(OR(MI42=0,MK42=0,ML42=0),0,MIN((VLOOKUP($D42,SALERYCODE,3,0))*(IF($D42=6,ML42,MK42))*((MIN((VLOOKUP($D42,SALERYCODE,5,0)),(IF($D42=6,MK42,ML42))))),MIN((VLOOKUP($D42,SALERYCODE,3,0)),(MI42+MJ42))*(IF($D42=6,ML42,((MIN((VLOOKUP($D42,SALERYCODE,5,0)),ML42)))))))))/IF(AND($D42=2,'ראשי-פרטים כלליים וריכוז הוצאות'!$D$68&lt;&gt;4),1.2,1)</f>
        <v>0</v>
      </c>
      <c r="MO42" s="263"/>
      <c r="MP42" s="264"/>
      <c r="MQ42" s="265"/>
      <c r="MR42" s="266"/>
      <c r="MS42" s="267">
        <f t="shared" si="99"/>
        <v>0</v>
      </c>
      <c r="MT42" s="260">
        <f>+(IF(OR($B42=0,$C42=0,$D42=0,$DC$2&gt;$OE$1),0,IF(OR(MO42=0,MQ42=0,MR42=0),0,MIN((VLOOKUP($D42,SALERYCODE,3,0))*(IF($D42=6,MR42,MQ42))*((MIN((VLOOKUP($D42,SALERYCODE,5,0)),(IF($D42=6,MQ42,MR42))))),MIN((VLOOKUP($D42,SALERYCODE,3,0)),(MO42+MP42))*(IF($D42=6,MR42,((MIN((VLOOKUP($D42,SALERYCODE,5,0)),MR42)))))))))/IF(AND($D42=2,'ראשי-פרטים כלליים וריכוז הוצאות'!$D$68&lt;&gt;4),1.2,1)</f>
        <v>0</v>
      </c>
      <c r="MU42" s="263"/>
      <c r="MV42" s="264"/>
      <c r="MW42" s="265"/>
      <c r="MX42" s="266"/>
      <c r="MY42" s="267">
        <f t="shared" si="100"/>
        <v>0</v>
      </c>
      <c r="MZ42" s="260">
        <f>+(IF(OR($B42=0,$C42=0,$D42=0,$DC$2&gt;$OE$1),0,IF(OR(MU42=0,MW42=0,MX42=0),0,MIN((VLOOKUP($D42,SALERYCODE,3,0))*(IF($D42=6,MX42,MW42))*((MIN((VLOOKUP($D42,SALERYCODE,5,0)),(IF($D42=6,MW42,MX42))))),MIN((VLOOKUP($D42,SALERYCODE,3,0)),(MU42+MV42))*(IF($D42=6,MX42,((MIN((VLOOKUP($D42,SALERYCODE,5,0)),MX42)))))))))/IF(AND($D42=2,'ראשי-פרטים כלליים וריכוז הוצאות'!$D$68&lt;&gt;4),1.2,1)</f>
        <v>0</v>
      </c>
      <c r="NA42" s="263"/>
      <c r="NB42" s="264"/>
      <c r="NC42" s="265"/>
      <c r="ND42" s="266"/>
      <c r="NE42" s="267">
        <f t="shared" si="101"/>
        <v>0</v>
      </c>
      <c r="NF42" s="260">
        <f>+(IF(OR($B42=0,$C42=0,$D42=0,$DC$2&gt;$OE$1),0,IF(OR(NA42=0,NC42=0,ND42=0),0,MIN((VLOOKUP($D42,SALERYCODE,3,0))*(IF($D42=6,ND42,NC42))*((MIN((VLOOKUP($D42,SALERYCODE,5,0)),(IF($D42=6,NC42,ND42))))),MIN((VLOOKUP($D42,SALERYCODE,3,0)),(NA42+NB42))*(IF($D42=6,ND42,((MIN((VLOOKUP($D42,SALERYCODE,5,0)),ND42)))))))))/IF(AND($D42=2,'ראשי-פרטים כלליים וריכוז הוצאות'!$D$68&lt;&gt;4),1.2,1)</f>
        <v>0</v>
      </c>
      <c r="NG42" s="263"/>
      <c r="NH42" s="264"/>
      <c r="NI42" s="265"/>
      <c r="NJ42" s="266"/>
      <c r="NK42" s="267">
        <f t="shared" si="102"/>
        <v>0</v>
      </c>
      <c r="NL42" s="260">
        <f>+(IF(OR($B42=0,$C42=0,$D42=0,$DC$2&gt;$OE$1),0,IF(OR(NG42=0,NI42=0,NJ42=0),0,MIN((VLOOKUP($D42,SALERYCODE,3,0))*(IF($D42=6,NJ42,NI42))*((MIN((VLOOKUP($D42,SALERYCODE,5,0)),(IF($D42=6,NI42,NJ42))))),MIN((VLOOKUP($D42,SALERYCODE,3,0)),(NG42+NH42))*(IF($D42=6,NJ42,((MIN((VLOOKUP($D42,SALERYCODE,5,0)),NJ42)))))))))/IF(AND($D42=2,'ראשי-פרטים כלליים וריכוז הוצאות'!$D$68&lt;&gt;4),1.2,1)</f>
        <v>0</v>
      </c>
      <c r="NM42" s="263"/>
      <c r="NN42" s="264"/>
      <c r="NO42" s="265"/>
      <c r="NP42" s="266"/>
      <c r="NQ42" s="267">
        <f t="shared" si="103"/>
        <v>0</v>
      </c>
      <c r="NR42" s="260">
        <f>+(IF(OR($B42=0,$C42=0,$D42=0,$DC$2&gt;$OE$1),0,IF(OR(NM42=0,NO42=0,NP42=0),0,MIN((VLOOKUP($D42,SALERYCODE,3,0))*(IF($D42=6,NP42,NO42))*((MIN((VLOOKUP($D42,SALERYCODE,5,0)),(IF($D42=6,NO42,NP42))))),MIN((VLOOKUP($D42,SALERYCODE,3,0)),(NM42+NN42))*(IF($D42=6,NP42,((MIN((VLOOKUP($D42,SALERYCODE,5,0)),NP42)))))))))/IF(AND($D42=2,'ראשי-פרטים כלליים וריכוז הוצאות'!$D$68&lt;&gt;4),1.2,1)</f>
        <v>0</v>
      </c>
      <c r="NS42" s="263"/>
      <c r="NT42" s="264"/>
      <c r="NU42" s="265"/>
      <c r="NV42" s="266"/>
      <c r="NW42" s="267">
        <f t="shared" si="104"/>
        <v>0</v>
      </c>
      <c r="NX42" s="260">
        <f>+(IF(OR($B42=0,$C42=0,$D42=0,$DC$2&gt;$OE$1),0,IF(OR(NS42=0,NU42=0,NV42=0),0,MIN((VLOOKUP($D42,SALERYCODE,3,0))*(IF($D42=6,NV42,NU42))*((MIN((VLOOKUP($D42,SALERYCODE,5,0)),(IF($D42=6,NU42,NV42))))),MIN((VLOOKUP($D42,SALERYCODE,3,0)),(NS42+NT42))*(IF($D42=6,NV42,((MIN((VLOOKUP($D42,SALERYCODE,5,0)),NV42)))))))))/IF(AND($D42=2,'ראשי-פרטים כלליים וריכוז הוצאות'!$D$68&lt;&gt;4),1.2,1)</f>
        <v>0</v>
      </c>
      <c r="NY42" s="263"/>
      <c r="NZ42" s="264"/>
      <c r="OA42" s="265"/>
      <c r="OB42" s="266"/>
      <c r="OC42" s="267">
        <f t="shared" si="105"/>
        <v>0</v>
      </c>
      <c r="OD42" s="260">
        <f>+(IF(OR($B42=0,$C42=0,$D42=0,$DC$2&gt;$OE$1),0,IF(OR(NY42=0,OA42=0,OB42=0),0,MIN((VLOOKUP($D42,SALERYCODE,3,0))*(IF($D42=6,OB42,OA42))*((MIN((VLOOKUP($D42,SALERYCODE,5,0)),(IF($D42=6,OA42,OB42))))),MIN((VLOOKUP($D42,SALERYCODE,3,0)),(NY42+NZ42))*(IF($D42=6,OB42,((MIN((VLOOKUP($D42,SALERYCODE,5,0)),OB42)))))))))/IF(AND($D42=2,'ראשי-פרטים כלליים וריכוז הוצאות'!$D$68&lt;&gt;4),1.2,1)</f>
        <v>0</v>
      </c>
      <c r="OE42" s="275">
        <f t="shared" si="111"/>
        <v>0</v>
      </c>
      <c r="OF42" s="283">
        <f t="shared" si="112"/>
        <v>9.9999999999999995E-7</v>
      </c>
      <c r="OG42" s="276">
        <f t="shared" si="113"/>
        <v>0</v>
      </c>
      <c r="OH42" s="275">
        <f t="shared" si="114"/>
        <v>0</v>
      </c>
      <c r="OI42" s="275">
        <v>0</v>
      </c>
      <c r="OJ42" s="258">
        <f t="shared" si="115"/>
        <v>0</v>
      </c>
      <c r="OK42" s="284"/>
      <c r="OL42" s="116">
        <f>MIN(OJ42+OK42*OF42*OE42/$OL$1/IF(AND($D42=2,'ראשי-פרטים כלליים וריכוז הוצאות'!$D$68&lt;&gt;4),1.2,1),IF($D42&gt;0,VLOOKUP($D42,SALERYCODE,3,0)*12*OG42,0))</f>
        <v>0</v>
      </c>
      <c r="OM42" s="95">
        <f t="shared" si="106"/>
        <v>0</v>
      </c>
      <c r="ON42" s="11">
        <f t="shared" si="107"/>
        <v>0</v>
      </c>
      <c r="OO42" s="11">
        <f t="shared" si="108"/>
        <v>0</v>
      </c>
      <c r="OP42" s="22">
        <f t="shared" si="109"/>
        <v>0</v>
      </c>
      <c r="OQ42" s="11">
        <f t="shared" si="110"/>
        <v>0</v>
      </c>
      <c r="OR42" s="11">
        <f t="shared" si="116"/>
        <v>0</v>
      </c>
      <c r="OS42" s="35"/>
      <c r="OT42" s="35"/>
      <c r="OU42" s="43"/>
    </row>
    <row r="43" spans="1:411" ht="24" customHeight="1" x14ac:dyDescent="0.2">
      <c r="A43" s="282">
        <v>40</v>
      </c>
      <c r="B43" s="269"/>
      <c r="C43" s="270"/>
      <c r="D43" s="271"/>
      <c r="E43" s="263"/>
      <c r="F43" s="264"/>
      <c r="G43" s="265"/>
      <c r="H43" s="266"/>
      <c r="I43" s="267">
        <f t="shared" si="41"/>
        <v>0</v>
      </c>
      <c r="J43" s="260">
        <f>(IF(OR($B43=0,$C43=0,$D43=0,$E$2&gt;$OE$1),0,IF(OR($E43=0,$G43=0,$H43=0),0,MIN((VLOOKUP($D43,SALERYCODE,3,0))*(IF($D43=6,$H43,$G43))*((MIN((VLOOKUP($D43,SALERYCODE,5,0)),(IF($D43=6,$G43,$H43))))),MIN((VLOOKUP($D43,SALERYCODE,3,0)),($E43+$F43))*(IF($D43=6,$H43,((MIN((VLOOKUP($D43,SALERYCODE,5,0)),$H43)))))))))/IF(AND($D43=2,'ראשי-פרטים כלליים וריכוז הוצאות'!$D$68&lt;&gt;4),1.2,1)</f>
        <v>0</v>
      </c>
      <c r="K43" s="263"/>
      <c r="L43" s="264"/>
      <c r="M43" s="265"/>
      <c r="N43" s="266"/>
      <c r="O43" s="267">
        <f t="shared" si="42"/>
        <v>0</v>
      </c>
      <c r="P43" s="260">
        <f>+(IF(OR($B43=0,$C43=0,$D43=0,$K$2&gt;$OE$1),0,IF(OR($K43=0,$M43=0,$N43=0),0,MIN((VLOOKUP($D43,SALERYCODE,3,0))*(IF($D43=6,$N43,$M43))*((MIN((VLOOKUP($D43,SALERYCODE,5,0)),(IF($D43=6,$M43,$N43))))),MIN((VLOOKUP($D43,SALERYCODE,3,0)),($K43+$L43))*(IF($D43=6,$N43,((MIN((VLOOKUP($D43,SALERYCODE,5,0)),$N43)))))))))/IF(AND($D43=2,'ראשי-פרטים כלליים וריכוז הוצאות'!$D$68&lt;&gt;4),1.2,1)</f>
        <v>0</v>
      </c>
      <c r="Q43" s="263"/>
      <c r="R43" s="264"/>
      <c r="S43" s="265"/>
      <c r="T43" s="266"/>
      <c r="U43" s="267">
        <f t="shared" si="43"/>
        <v>0</v>
      </c>
      <c r="V43" s="260">
        <f>+(IF(OR($B43=0,$C43=0,$D43=0,$Q$2&gt;$OE$1),0,IF(OR(Q43=0,S43=0,T43=0),0,MIN((VLOOKUP($D43,SALERYCODE,3,0))*(IF($D43=6,T43,S43))*((MIN((VLOOKUP($D43,SALERYCODE,5,0)),(IF($D43=6,S43,T43))))),MIN((VLOOKUP($D43,SALERYCODE,3,0)),(Q43+R43))*(IF($D43=6,T43,((MIN((VLOOKUP($D43,SALERYCODE,5,0)),T43)))))))))/IF(AND($D43=2,'ראשי-פרטים כלליים וריכוז הוצאות'!$D$68&lt;&gt;4),1.2,1)</f>
        <v>0</v>
      </c>
      <c r="W43" s="263"/>
      <c r="X43" s="264"/>
      <c r="Y43" s="265"/>
      <c r="Z43" s="266"/>
      <c r="AA43" s="267">
        <f t="shared" si="44"/>
        <v>0</v>
      </c>
      <c r="AB43" s="260">
        <f>+(IF(OR($B43=0,$C43=0,$D43=0,$W$2&gt;$OE$1),0,IF(OR(W43=0,Y43=0,Z43=0),0,MIN((VLOOKUP($D43,SALERYCODE,3,0))*(IF($D43=6,Z43,Y43))*((MIN((VLOOKUP($D43,SALERYCODE,5,0)),(IF($D43=6,Y43,Z43))))),MIN((VLOOKUP($D43,SALERYCODE,3,0)),(W43+X43))*(IF($D43=6,Z43,((MIN((VLOOKUP($D43,SALERYCODE,5,0)),Z43)))))))))/IF(AND($D43=2,'ראשי-פרטים כלליים וריכוז הוצאות'!$D$68&lt;&gt;4),1.2,1)</f>
        <v>0</v>
      </c>
      <c r="AC43" s="263"/>
      <c r="AD43" s="264"/>
      <c r="AE43" s="265"/>
      <c r="AF43" s="266"/>
      <c r="AG43" s="267">
        <f t="shared" si="45"/>
        <v>0</v>
      </c>
      <c r="AH43" s="260">
        <f>+(IF(OR($B43=0,$C43=0,$D43=0,$AC$2&gt;$OE$1),0,IF(OR(AC43=0,AE43=0,AF43=0),0,MIN((VLOOKUP($D43,SALERYCODE,3,0))*(IF($D43=6,AF43,AE43))*((MIN((VLOOKUP($D43,SALERYCODE,5,0)),(IF($D43=6,AE43,AF43))))),MIN((VLOOKUP($D43,SALERYCODE,3,0)),(AC43+AD43))*(IF($D43=6,AF43,((MIN((VLOOKUP($D43,SALERYCODE,5,0)),AF43)))))))))/IF(AND($D43=2,'ראשי-פרטים כלליים וריכוז הוצאות'!$D$68&lt;&gt;4),1.2,1)</f>
        <v>0</v>
      </c>
      <c r="AI43" s="263"/>
      <c r="AJ43" s="264"/>
      <c r="AK43" s="265"/>
      <c r="AL43" s="266"/>
      <c r="AM43" s="267">
        <f t="shared" si="46"/>
        <v>0</v>
      </c>
      <c r="AN43" s="260">
        <f>+(IF(OR($B43=0,$C43=0,$D43=0,$AI$2&gt;$OE$1),0,IF(OR(AI43=0,AK43=0,AL43=0),0,MIN((VLOOKUP($D43,SALERYCODE,3,0))*(IF($D43=6,AL43,AK43))*((MIN((VLOOKUP($D43,SALERYCODE,5,0)),(IF($D43=6,AK43,AL43))))),MIN((VLOOKUP($D43,SALERYCODE,3,0)),(AI43+AJ43))*(IF($D43=6,AL43,((MIN((VLOOKUP($D43,SALERYCODE,5,0)),AL43)))))))))/IF(AND($D43=2,'ראשי-פרטים כלליים וריכוז הוצאות'!$D$68&lt;&gt;4),1.2,1)</f>
        <v>0</v>
      </c>
      <c r="AO43" s="263"/>
      <c r="AP43" s="264"/>
      <c r="AQ43" s="265"/>
      <c r="AR43" s="266"/>
      <c r="AS43" s="267">
        <f t="shared" si="47"/>
        <v>0</v>
      </c>
      <c r="AT43" s="260">
        <f>+(IF(OR($B43=0,$C43=0,$D43=0,$AO$2&gt;$OE$1),0,IF(OR(AO43=0,AQ43=0,AR43=0),0,MIN((VLOOKUP($D43,SALERYCODE,3,0))*(IF($D43=6,AR43,AQ43))*((MIN((VLOOKUP($D43,SALERYCODE,5,0)),(IF($D43=6,AQ43,AR43))))),MIN((VLOOKUP($D43,SALERYCODE,3,0)),(AO43+AP43))*(IF($D43=6,AR43,((MIN((VLOOKUP($D43,SALERYCODE,5,0)),AR43)))))))))/IF(AND($D43=2,'ראשי-פרטים כלליים וריכוז הוצאות'!$D$68&lt;&gt;4),1.2,1)</f>
        <v>0</v>
      </c>
      <c r="AU43" s="263"/>
      <c r="AV43" s="264"/>
      <c r="AW43" s="265"/>
      <c r="AX43" s="266"/>
      <c r="AY43" s="267">
        <f t="shared" si="48"/>
        <v>0</v>
      </c>
      <c r="AZ43" s="260">
        <f>+(IF(OR($B43=0,$C43=0,$D43=0,$AU$2&gt;$OE$1),0,IF(OR(AU43=0,AW43=0,AX43=0),0,MIN((VLOOKUP($D43,SALERYCODE,3,0))*(IF($D43=6,AX43,AW43))*((MIN((VLOOKUP($D43,SALERYCODE,5,0)),(IF($D43=6,AW43,AX43))))),MIN((VLOOKUP($D43,SALERYCODE,3,0)),(AU43+AV43))*(IF($D43=6,AX43,((MIN((VLOOKUP($D43,SALERYCODE,5,0)),AX43)))))))))/IF(AND($D43=2,'ראשי-פרטים כלליים וריכוז הוצאות'!$D$68&lt;&gt;4),1.2,1)</f>
        <v>0</v>
      </c>
      <c r="BA43" s="263"/>
      <c r="BB43" s="264"/>
      <c r="BC43" s="265"/>
      <c r="BD43" s="266"/>
      <c r="BE43" s="267">
        <f t="shared" si="49"/>
        <v>0</v>
      </c>
      <c r="BF43" s="260">
        <f>+(IF(OR($B43=0,$C43=0,$D43=0,$BA$2&gt;$OE$1),0,IF(OR(BA43=0,BC43=0,BD43=0),0,MIN((VLOOKUP($D43,SALERYCODE,3,0))*(IF($D43=6,BD43,BC43))*((MIN((VLOOKUP($D43,SALERYCODE,5,0)),(IF($D43=6,BC43,BD43))))),MIN((VLOOKUP($D43,SALERYCODE,3,0)),(BA43+BB43))*(IF($D43=6,BD43,((MIN((VLOOKUP($D43,SALERYCODE,5,0)),BD43)))))))))/IF(AND($D43=2,'ראשי-פרטים כלליים וריכוז הוצאות'!$D$68&lt;&gt;4),1.2,1)</f>
        <v>0</v>
      </c>
      <c r="BG43" s="263"/>
      <c r="BH43" s="264"/>
      <c r="BI43" s="265"/>
      <c r="BJ43" s="266"/>
      <c r="BK43" s="267">
        <f t="shared" si="50"/>
        <v>0</v>
      </c>
      <c r="BL43" s="260">
        <f>+(IF(OR($B43=0,$C43=0,$D43=0,$BG$2&gt;$OE$1),0,IF(OR(BG43=0,BI43=0,BJ43=0),0,MIN((VLOOKUP($D43,SALERYCODE,3,0))*(IF($D43=6,BJ43,BI43))*((MIN((VLOOKUP($D43,SALERYCODE,5,0)),(IF($D43=6,BI43,BJ43))))),MIN((VLOOKUP($D43,SALERYCODE,3,0)),(BG43+BH43))*(IF($D43=6,BJ43,((MIN((VLOOKUP($D43,SALERYCODE,5,0)),BJ43)))))))))/IF(AND($D43=2,'ראשי-פרטים כלליים וריכוז הוצאות'!$D$68&lt;&gt;4),1.2,1)</f>
        <v>0</v>
      </c>
      <c r="BM43" s="263"/>
      <c r="BN43" s="264"/>
      <c r="BO43" s="265"/>
      <c r="BP43" s="266"/>
      <c r="BQ43" s="267">
        <f t="shared" si="51"/>
        <v>0</v>
      </c>
      <c r="BR43" s="260">
        <f>+(IF(OR($B43=0,$C43=0,$D43=0,$BM$2&gt;$OE$1),0,IF(OR(BM43=0,BO43=0,BP43=0),0,MIN((VLOOKUP($D43,SALERYCODE,3,0))*(IF($D43=6,BP43,BO43))*((MIN((VLOOKUP($D43,SALERYCODE,5,0)),(IF($D43=6,BO43,BP43))))),MIN((VLOOKUP($D43,SALERYCODE,3,0)),(BM43+BN43))*(IF($D43=6,BP43,((MIN((VLOOKUP($D43,SALERYCODE,5,0)),BP43)))))))))/IF(AND($D43=2,'ראשי-פרטים כלליים וריכוז הוצאות'!$D$68&lt;&gt;4),1.2,1)</f>
        <v>0</v>
      </c>
      <c r="BS43" s="263"/>
      <c r="BT43" s="264"/>
      <c r="BU43" s="265"/>
      <c r="BV43" s="266"/>
      <c r="BW43" s="267">
        <f t="shared" si="52"/>
        <v>0</v>
      </c>
      <c r="BX43" s="260">
        <f>+(IF(OR($B43=0,$C43=0,$D43=0,$BS$2&gt;$OE$1),0,IF(OR(BS43=0,BU43=0,BV43=0),0,MIN((VLOOKUP($D43,SALERYCODE,3,0))*(IF($D43=6,BV43,BU43))*((MIN((VLOOKUP($D43,SALERYCODE,5,0)),(IF($D43=6,BU43,BV43))))),MIN((VLOOKUP($D43,SALERYCODE,3,0)),(BS43+BT43))*(IF($D43=6,BV43,((MIN((VLOOKUP($D43,SALERYCODE,5,0)),BV43)))))))))/IF(AND($D43=2,'ראשי-פרטים כלליים וריכוז הוצאות'!$D$68&lt;&gt;4),1.2,1)</f>
        <v>0</v>
      </c>
      <c r="BY43" s="263"/>
      <c r="BZ43" s="264"/>
      <c r="CA43" s="265"/>
      <c r="CB43" s="266"/>
      <c r="CC43" s="267">
        <f t="shared" si="53"/>
        <v>0</v>
      </c>
      <c r="CD43" s="260">
        <f>+(IF(OR($B43=0,$C43=0,$D43=0,$BY$2&gt;$OE$1),0,IF(OR(BY43=0,CA43=0,CB43=0),0,MIN((VLOOKUP($D43,SALERYCODE,3,0))*(IF($D43=6,CB43,CA43))*((MIN((VLOOKUP($D43,SALERYCODE,5,0)),(IF($D43=6,CA43,CB43))))),MIN((VLOOKUP($D43,SALERYCODE,3,0)),(BY43+BZ43))*(IF($D43=6,CB43,((MIN((VLOOKUP($D43,SALERYCODE,5,0)),CB43)))))))))/IF(AND($D43=2,'ראשי-פרטים כלליים וריכוז הוצאות'!$D$68&lt;&gt;4),1.2,1)</f>
        <v>0</v>
      </c>
      <c r="CE43" s="263"/>
      <c r="CF43" s="264"/>
      <c r="CG43" s="265"/>
      <c r="CH43" s="266"/>
      <c r="CI43" s="267">
        <f t="shared" si="54"/>
        <v>0</v>
      </c>
      <c r="CJ43" s="260">
        <f>+(IF(OR($B43=0,$C43=0,$D43=0,$CE$2&gt;$OE$1),0,IF(OR(CE43=0,CG43=0,CH43=0),0,MIN((VLOOKUP($D43,SALERYCODE,3,0))*(IF($D43=6,CH43,CG43))*((MIN((VLOOKUP($D43,SALERYCODE,5,0)),(IF($D43=6,CG43,CH43))))),MIN((VLOOKUP($D43,SALERYCODE,3,0)),(CE43+CF43))*(IF($D43=6,CH43,((MIN((VLOOKUP($D43,SALERYCODE,5,0)),CH43)))))))))/IF(AND($D43=2,'ראשי-פרטים כלליים וריכוז הוצאות'!$D$68&lt;&gt;4),1.2,1)</f>
        <v>0</v>
      </c>
      <c r="CK43" s="263"/>
      <c r="CL43" s="264"/>
      <c r="CM43" s="265"/>
      <c r="CN43" s="266"/>
      <c r="CO43" s="267">
        <f t="shared" si="55"/>
        <v>0</v>
      </c>
      <c r="CP43" s="260">
        <f>+(IF(OR($B43=0,$C43=0,$D43=0,$CK$2&gt;$OE$1),0,IF(OR(CK43=0,CM43=0,CN43=0),0,MIN((VLOOKUP($D43,SALERYCODE,3,0))*(IF($D43=6,CN43,CM43))*((MIN((VLOOKUP($D43,SALERYCODE,5,0)),(IF($D43=6,CM43,CN43))))),MIN((VLOOKUP($D43,SALERYCODE,3,0)),(CK43+CL43))*(IF($D43=6,CN43,((MIN((VLOOKUP($D43,SALERYCODE,5,0)),CN43)))))))))/IF(AND($D43=2,'ראשי-פרטים כלליים וריכוז הוצאות'!$D$68&lt;&gt;4),1.2,1)</f>
        <v>0</v>
      </c>
      <c r="CQ43" s="263"/>
      <c r="CR43" s="264"/>
      <c r="CS43" s="265"/>
      <c r="CT43" s="266"/>
      <c r="CU43" s="267">
        <f t="shared" si="56"/>
        <v>0</v>
      </c>
      <c r="CV43" s="260">
        <f>+(IF(OR($B43=0,$C43=0,$D43=0,$CQ$2&gt;$OE$1),0,IF(OR(CQ43=0,CS43=0,CT43=0),0,MIN((VLOOKUP($D43,SALERYCODE,3,0))*(IF($D43=6,CT43,CS43))*((MIN((VLOOKUP($D43,SALERYCODE,5,0)),(IF($D43=6,CS43,CT43))))),MIN((VLOOKUP($D43,SALERYCODE,3,0)),(CQ43+CR43))*(IF($D43=6,CT43,((MIN((VLOOKUP($D43,SALERYCODE,5,0)),CT43)))))))))/IF(AND($D43=2,'ראשי-פרטים כלליים וריכוז הוצאות'!$D$68&lt;&gt;4),1.2,1)</f>
        <v>0</v>
      </c>
      <c r="CW43" s="263"/>
      <c r="CX43" s="264"/>
      <c r="CY43" s="265"/>
      <c r="CZ43" s="266"/>
      <c r="DA43" s="267">
        <f t="shared" si="57"/>
        <v>0</v>
      </c>
      <c r="DB43" s="260">
        <f>+(IF(OR($B43=0,$C43=0,$D43=0,$CW$2&gt;$OE$1),0,IF(OR(CW43=0,CY43=0,CZ43=0),0,MIN((VLOOKUP($D43,SALERYCODE,3,0))*(IF($D43=6,CZ43,CY43))*((MIN((VLOOKUP($D43,SALERYCODE,5,0)),(IF($D43=6,CY43,CZ43))))),MIN((VLOOKUP($D43,SALERYCODE,3,0)),(CW43+CX43))*(IF($D43=6,CZ43,((MIN((VLOOKUP($D43,SALERYCODE,5,0)),CZ43)))))))))/IF(AND($D43=2,'ראשי-פרטים כלליים וריכוז הוצאות'!$D$68&lt;&gt;4),1.2,1)</f>
        <v>0</v>
      </c>
      <c r="DC43" s="263"/>
      <c r="DD43" s="264"/>
      <c r="DE43" s="265"/>
      <c r="DF43" s="266"/>
      <c r="DG43" s="267">
        <f t="shared" si="58"/>
        <v>0</v>
      </c>
      <c r="DH43" s="260">
        <f>+(IF(OR($B43=0,$C43=0,$D43=0,$DC$2&gt;$OE$1),0,IF(OR(DC43=0,DE43=0,DF43=0),0,MIN((VLOOKUP($D43,SALERYCODE,3,0))*(IF($D43=6,DF43,DE43))*((MIN((VLOOKUP($D43,SALERYCODE,5,0)),(IF($D43=6,DE43,DF43))))),MIN((VLOOKUP($D43,SALERYCODE,3,0)),(DC43+DD43))*(IF($D43=6,DF43,((MIN((VLOOKUP($D43,SALERYCODE,5,0)),DF43)))))))))/IF(AND($D43=2,'ראשי-פרטים כלליים וריכוז הוצאות'!$D$68&lt;&gt;4),1.2,1)</f>
        <v>0</v>
      </c>
      <c r="DI43" s="263"/>
      <c r="DJ43" s="264"/>
      <c r="DK43" s="265"/>
      <c r="DL43" s="266"/>
      <c r="DM43" s="267">
        <f t="shared" si="59"/>
        <v>0</v>
      </c>
      <c r="DN43" s="260">
        <f>+(IF(OR($B43=0,$C43=0,$D43=0,$DC$2&gt;$OE$1),0,IF(OR(DI43=0,DK43=0,DL43=0),0,MIN((VLOOKUP($D43,SALERYCODE,3,0))*(IF($D43=6,DL43,DK43))*((MIN((VLOOKUP($D43,SALERYCODE,5,0)),(IF($D43=6,DK43,DL43))))),MIN((VLOOKUP($D43,SALERYCODE,3,0)),(DI43+DJ43))*(IF($D43=6,DL43,((MIN((VLOOKUP($D43,SALERYCODE,5,0)),DL43)))))))))/IF(AND($D43=2,'ראשי-פרטים כלליים וריכוז הוצאות'!$D$68&lt;&gt;4),1.2,1)</f>
        <v>0</v>
      </c>
      <c r="DO43" s="263"/>
      <c r="DP43" s="264"/>
      <c r="DQ43" s="265"/>
      <c r="DR43" s="266"/>
      <c r="DS43" s="267">
        <f t="shared" si="60"/>
        <v>0</v>
      </c>
      <c r="DT43" s="260">
        <f>+(IF(OR($B43=0,$C43=0,$D43=0,$DC$2&gt;$OE$1),0,IF(OR(DO43=0,DQ43=0,DR43=0),0,MIN((VLOOKUP($D43,SALERYCODE,3,0))*(IF($D43=6,DR43,DQ43))*((MIN((VLOOKUP($D43,SALERYCODE,5,0)),(IF($D43=6,DQ43,DR43))))),MIN((VLOOKUP($D43,SALERYCODE,3,0)),(DO43+DP43))*(IF($D43=6,DR43,((MIN((VLOOKUP($D43,SALERYCODE,5,0)),DR43)))))))))/IF(AND($D43=2,'ראשי-פרטים כלליים וריכוז הוצאות'!$D$68&lt;&gt;4),1.2,1)</f>
        <v>0</v>
      </c>
      <c r="DU43" s="263"/>
      <c r="DV43" s="264"/>
      <c r="DW43" s="265"/>
      <c r="DX43" s="266"/>
      <c r="DY43" s="267">
        <f t="shared" si="61"/>
        <v>0</v>
      </c>
      <c r="DZ43" s="260">
        <f>+(IF(OR($B43=0,$C43=0,$D43=0,$DC$2&gt;$OE$1),0,IF(OR(DU43=0,DW43=0,DX43=0),0,MIN((VLOOKUP($D43,SALERYCODE,3,0))*(IF($D43=6,DX43,DW43))*((MIN((VLOOKUP($D43,SALERYCODE,5,0)),(IF($D43=6,DW43,DX43))))),MIN((VLOOKUP($D43,SALERYCODE,3,0)),(DU43+DV43))*(IF($D43=6,DX43,((MIN((VLOOKUP($D43,SALERYCODE,5,0)),DX43)))))))))/IF(AND($D43=2,'ראשי-פרטים כלליים וריכוז הוצאות'!$D$68&lt;&gt;4),1.2,1)</f>
        <v>0</v>
      </c>
      <c r="EA43" s="263"/>
      <c r="EB43" s="264"/>
      <c r="EC43" s="265"/>
      <c r="ED43" s="266"/>
      <c r="EE43" s="267">
        <f t="shared" si="62"/>
        <v>0</v>
      </c>
      <c r="EF43" s="260">
        <f>+(IF(OR($B43=0,$C43=0,$D43=0,$DC$2&gt;$OE$1),0,IF(OR(EA43=0,EC43=0,ED43=0),0,MIN((VLOOKUP($D43,SALERYCODE,3,0))*(IF($D43=6,ED43,EC43))*((MIN((VLOOKUP($D43,SALERYCODE,5,0)),(IF($D43=6,EC43,ED43))))),MIN((VLOOKUP($D43,SALERYCODE,3,0)),(EA43+EB43))*(IF($D43=6,ED43,((MIN((VLOOKUP($D43,SALERYCODE,5,0)),ED43)))))))))/IF(AND($D43=2,'ראשי-פרטים כלליים וריכוז הוצאות'!$D$68&lt;&gt;4),1.2,1)</f>
        <v>0</v>
      </c>
      <c r="EG43" s="263"/>
      <c r="EH43" s="264"/>
      <c r="EI43" s="265"/>
      <c r="EJ43" s="266"/>
      <c r="EK43" s="267">
        <f t="shared" si="63"/>
        <v>0</v>
      </c>
      <c r="EL43" s="260">
        <f>+(IF(OR($B43=0,$C43=0,$D43=0,$DC$2&gt;$OE$1),0,IF(OR(EG43=0,EI43=0,EJ43=0),0,MIN((VLOOKUP($D43,SALERYCODE,3,0))*(IF($D43=6,EJ43,EI43))*((MIN((VLOOKUP($D43,SALERYCODE,5,0)),(IF($D43=6,EI43,EJ43))))),MIN((VLOOKUP($D43,SALERYCODE,3,0)),(EG43+EH43))*(IF($D43=6,EJ43,((MIN((VLOOKUP($D43,SALERYCODE,5,0)),EJ43)))))))))/IF(AND($D43=2,'ראשי-פרטים כלליים וריכוז הוצאות'!$D$68&lt;&gt;4),1.2,1)</f>
        <v>0</v>
      </c>
      <c r="EM43" s="263"/>
      <c r="EN43" s="264"/>
      <c r="EO43" s="265"/>
      <c r="EP43" s="266"/>
      <c r="EQ43" s="267">
        <f t="shared" si="64"/>
        <v>0</v>
      </c>
      <c r="ER43" s="260">
        <f>+(IF(OR($B43=0,$C43=0,$D43=0,$DC$2&gt;$OE$1),0,IF(OR(EM43=0,EO43=0,EP43=0),0,MIN((VLOOKUP($D43,SALERYCODE,3,0))*(IF($D43=6,EP43,EO43))*((MIN((VLOOKUP($D43,SALERYCODE,5,0)),(IF($D43=6,EO43,EP43))))),MIN((VLOOKUP($D43,SALERYCODE,3,0)),(EM43+EN43))*(IF($D43=6,EP43,((MIN((VLOOKUP($D43,SALERYCODE,5,0)),EP43)))))))))/IF(AND($D43=2,'ראשי-פרטים כלליים וריכוז הוצאות'!$D$68&lt;&gt;4),1.2,1)</f>
        <v>0</v>
      </c>
      <c r="ES43" s="263"/>
      <c r="ET43" s="264"/>
      <c r="EU43" s="265"/>
      <c r="EV43" s="266"/>
      <c r="EW43" s="267">
        <f t="shared" si="65"/>
        <v>0</v>
      </c>
      <c r="EX43" s="260">
        <f>+(IF(OR($B43=0,$C43=0,$D43=0,$DC$2&gt;$OE$1),0,IF(OR(ES43=0,EU43=0,EV43=0),0,MIN((VLOOKUP($D43,SALERYCODE,3,0))*(IF($D43=6,EV43,EU43))*((MIN((VLOOKUP($D43,SALERYCODE,5,0)),(IF($D43=6,EU43,EV43))))),MIN((VLOOKUP($D43,SALERYCODE,3,0)),(ES43+ET43))*(IF($D43=6,EV43,((MIN((VLOOKUP($D43,SALERYCODE,5,0)),EV43)))))))))/IF(AND($D43=2,'ראשי-פרטים כלליים וריכוז הוצאות'!$D$68&lt;&gt;4),1.2,1)</f>
        <v>0</v>
      </c>
      <c r="EY43" s="263"/>
      <c r="EZ43" s="264"/>
      <c r="FA43" s="265"/>
      <c r="FB43" s="266"/>
      <c r="FC43" s="267">
        <f t="shared" si="66"/>
        <v>0</v>
      </c>
      <c r="FD43" s="260">
        <f>+(IF(OR($B43=0,$C43=0,$D43=0,$DC$2&gt;$OE$1),0,IF(OR(EY43=0,FA43=0,FB43=0),0,MIN((VLOOKUP($D43,SALERYCODE,3,0))*(IF($D43=6,FB43,FA43))*((MIN((VLOOKUP($D43,SALERYCODE,5,0)),(IF($D43=6,FA43,FB43))))),MIN((VLOOKUP($D43,SALERYCODE,3,0)),(EY43+EZ43))*(IF($D43=6,FB43,((MIN((VLOOKUP($D43,SALERYCODE,5,0)),FB43)))))))))/IF(AND($D43=2,'ראשי-פרטים כלליים וריכוז הוצאות'!$D$68&lt;&gt;4),1.2,1)</f>
        <v>0</v>
      </c>
      <c r="FE43" s="263"/>
      <c r="FF43" s="264"/>
      <c r="FG43" s="265"/>
      <c r="FH43" s="266"/>
      <c r="FI43" s="267">
        <f t="shared" si="67"/>
        <v>0</v>
      </c>
      <c r="FJ43" s="260">
        <f>+(IF(OR($B43=0,$C43=0,$D43=0,$DC$2&gt;$OE$1),0,IF(OR(FE43=0,FG43=0,FH43=0),0,MIN((VLOOKUP($D43,SALERYCODE,3,0))*(IF($D43=6,FH43,FG43))*((MIN((VLOOKUP($D43,SALERYCODE,5,0)),(IF($D43=6,FG43,FH43))))),MIN((VLOOKUP($D43,SALERYCODE,3,0)),(FE43+FF43))*(IF($D43=6,FH43,((MIN((VLOOKUP($D43,SALERYCODE,5,0)),FH43)))))))))/IF(AND($D43=2,'ראשי-פרטים כלליים וריכוז הוצאות'!$D$68&lt;&gt;4),1.2,1)</f>
        <v>0</v>
      </c>
      <c r="FK43" s="263"/>
      <c r="FL43" s="264"/>
      <c r="FM43" s="265"/>
      <c r="FN43" s="266"/>
      <c r="FO43" s="267">
        <f t="shared" si="68"/>
        <v>0</v>
      </c>
      <c r="FP43" s="260">
        <f>+(IF(OR($B43=0,$C43=0,$D43=0,$DC$2&gt;$OE$1),0,IF(OR(FK43=0,FM43=0,FN43=0),0,MIN((VLOOKUP($D43,SALERYCODE,3,0))*(IF($D43=6,FN43,FM43))*((MIN((VLOOKUP($D43,SALERYCODE,5,0)),(IF($D43=6,FM43,FN43))))),MIN((VLOOKUP($D43,SALERYCODE,3,0)),(FK43+FL43))*(IF($D43=6,FN43,((MIN((VLOOKUP($D43,SALERYCODE,5,0)),FN43)))))))))/IF(AND($D43=2,'ראשי-פרטים כלליים וריכוז הוצאות'!$D$68&lt;&gt;4),1.2,1)</f>
        <v>0</v>
      </c>
      <c r="FQ43" s="263"/>
      <c r="FR43" s="264"/>
      <c r="FS43" s="265"/>
      <c r="FT43" s="266"/>
      <c r="FU43" s="267">
        <f t="shared" si="69"/>
        <v>0</v>
      </c>
      <c r="FV43" s="260">
        <f>+(IF(OR($B43=0,$C43=0,$D43=0,$DC$2&gt;$OE$1),0,IF(OR(FQ43=0,FS43=0,FT43=0),0,MIN((VLOOKUP($D43,SALERYCODE,3,0))*(IF($D43=6,FT43,FS43))*((MIN((VLOOKUP($D43,SALERYCODE,5,0)),(IF($D43=6,FS43,FT43))))),MIN((VLOOKUP($D43,SALERYCODE,3,0)),(FQ43+FR43))*(IF($D43=6,FT43,((MIN((VLOOKUP($D43,SALERYCODE,5,0)),FT43)))))))))/IF(AND($D43=2,'ראשי-פרטים כלליים וריכוז הוצאות'!$D$68&lt;&gt;4),1.2,1)</f>
        <v>0</v>
      </c>
      <c r="FW43" s="263"/>
      <c r="FX43" s="264"/>
      <c r="FY43" s="265"/>
      <c r="FZ43" s="266"/>
      <c r="GA43" s="267">
        <f t="shared" si="70"/>
        <v>0</v>
      </c>
      <c r="GB43" s="260">
        <f>+(IF(OR($B43=0,$C43=0,$D43=0,$DC$2&gt;$OE$1),0,IF(OR(FW43=0,FY43=0,FZ43=0),0,MIN((VLOOKUP($D43,SALERYCODE,3,0))*(IF($D43=6,FZ43,FY43))*((MIN((VLOOKUP($D43,SALERYCODE,5,0)),(IF($D43=6,FY43,FZ43))))),MIN((VLOOKUP($D43,SALERYCODE,3,0)),(FW43+FX43))*(IF($D43=6,FZ43,((MIN((VLOOKUP($D43,SALERYCODE,5,0)),FZ43)))))))))/IF(AND($D43=2,'ראשי-פרטים כלליים וריכוז הוצאות'!$D$68&lt;&gt;4),1.2,1)</f>
        <v>0</v>
      </c>
      <c r="GC43" s="263"/>
      <c r="GD43" s="264"/>
      <c r="GE43" s="265"/>
      <c r="GF43" s="266"/>
      <c r="GG43" s="267">
        <f t="shared" si="71"/>
        <v>0</v>
      </c>
      <c r="GH43" s="260">
        <f>+(IF(OR($B43=0,$C43=0,$D43=0,$DC$2&gt;$OE$1),0,IF(OR(GC43=0,GE43=0,GF43=0),0,MIN((VLOOKUP($D43,SALERYCODE,3,0))*(IF($D43=6,GF43,GE43))*((MIN((VLOOKUP($D43,SALERYCODE,5,0)),(IF($D43=6,GE43,GF43))))),MIN((VLOOKUP($D43,SALERYCODE,3,0)),(GC43+GD43))*(IF($D43=6,GF43,((MIN((VLOOKUP($D43,SALERYCODE,5,0)),GF43)))))))))/IF(AND($D43=2,'ראשי-פרטים כלליים וריכוז הוצאות'!$D$68&lt;&gt;4),1.2,1)</f>
        <v>0</v>
      </c>
      <c r="GI43" s="263"/>
      <c r="GJ43" s="264"/>
      <c r="GK43" s="265"/>
      <c r="GL43" s="266"/>
      <c r="GM43" s="267">
        <f t="shared" si="72"/>
        <v>0</v>
      </c>
      <c r="GN43" s="260">
        <f>+(IF(OR($B43=0,$C43=0,$D43=0,$DC$2&gt;$OE$1),0,IF(OR(GI43=0,GK43=0,GL43=0),0,MIN((VLOOKUP($D43,SALERYCODE,3,0))*(IF($D43=6,GL43,GK43))*((MIN((VLOOKUP($D43,SALERYCODE,5,0)),(IF($D43=6,GK43,GL43))))),MIN((VLOOKUP($D43,SALERYCODE,3,0)),(GI43+GJ43))*(IF($D43=6,GL43,((MIN((VLOOKUP($D43,SALERYCODE,5,0)),GL43)))))))))/IF(AND($D43=2,'ראשי-פרטים כלליים וריכוז הוצאות'!$D$68&lt;&gt;4),1.2,1)</f>
        <v>0</v>
      </c>
      <c r="GO43" s="263"/>
      <c r="GP43" s="264"/>
      <c r="GQ43" s="265"/>
      <c r="GR43" s="266"/>
      <c r="GS43" s="267">
        <f t="shared" si="73"/>
        <v>0</v>
      </c>
      <c r="GT43" s="260">
        <f>+(IF(OR($B43=0,$C43=0,$D43=0,$DC$2&gt;$OE$1),0,IF(OR(GO43=0,GQ43=0,GR43=0),0,MIN((VLOOKUP($D43,SALERYCODE,3,0))*(IF($D43=6,GR43,GQ43))*((MIN((VLOOKUP($D43,SALERYCODE,5,0)),(IF($D43=6,GQ43,GR43))))),MIN((VLOOKUP($D43,SALERYCODE,3,0)),(GO43+GP43))*(IF($D43=6,GR43,((MIN((VLOOKUP($D43,SALERYCODE,5,0)),GR43)))))))))/IF(AND($D43=2,'ראשי-פרטים כלליים וריכוז הוצאות'!$D$68&lt;&gt;4),1.2,1)</f>
        <v>0</v>
      </c>
      <c r="GU43" s="263"/>
      <c r="GV43" s="264"/>
      <c r="GW43" s="265"/>
      <c r="GX43" s="266"/>
      <c r="GY43" s="267">
        <f t="shared" si="74"/>
        <v>0</v>
      </c>
      <c r="GZ43" s="260">
        <f>+(IF(OR($B43=0,$C43=0,$D43=0,$DC$2&gt;$OE$1),0,IF(OR(GU43=0,GW43=0,GX43=0),0,MIN((VLOOKUP($D43,SALERYCODE,3,0))*(IF($D43=6,GX43,GW43))*((MIN((VLOOKUP($D43,SALERYCODE,5,0)),(IF($D43=6,GW43,GX43))))),MIN((VLOOKUP($D43,SALERYCODE,3,0)),(GU43+GV43))*(IF($D43=6,GX43,((MIN((VLOOKUP($D43,SALERYCODE,5,0)),GX43)))))))))/IF(AND($D43=2,'ראשי-פרטים כלליים וריכוז הוצאות'!$D$68&lt;&gt;4),1.2,1)</f>
        <v>0</v>
      </c>
      <c r="HA43" s="263"/>
      <c r="HB43" s="264"/>
      <c r="HC43" s="265"/>
      <c r="HD43" s="266"/>
      <c r="HE43" s="267">
        <f t="shared" si="75"/>
        <v>0</v>
      </c>
      <c r="HF43" s="260">
        <f>+(IF(OR($B43=0,$C43=0,$D43=0,$DC$2&gt;$OE$1),0,IF(OR(HA43=0,HC43=0,HD43=0),0,MIN((VLOOKUP($D43,SALERYCODE,3,0))*(IF($D43=6,HD43,HC43))*((MIN((VLOOKUP($D43,SALERYCODE,5,0)),(IF($D43=6,HC43,HD43))))),MIN((VLOOKUP($D43,SALERYCODE,3,0)),(HA43+HB43))*(IF($D43=6,HD43,((MIN((VLOOKUP($D43,SALERYCODE,5,0)),HD43)))))))))/IF(AND($D43=2,'ראשי-פרטים כלליים וריכוז הוצאות'!$D$68&lt;&gt;4),1.2,1)</f>
        <v>0</v>
      </c>
      <c r="HG43" s="263"/>
      <c r="HH43" s="264"/>
      <c r="HI43" s="265"/>
      <c r="HJ43" s="266"/>
      <c r="HK43" s="267">
        <f t="shared" si="76"/>
        <v>0</v>
      </c>
      <c r="HL43" s="260">
        <f>+(IF(OR($B43=0,$C43=0,$D43=0,$DC$2&gt;$OE$1),0,IF(OR(HG43=0,HI43=0,HJ43=0),0,MIN((VLOOKUP($D43,SALERYCODE,3,0))*(IF($D43=6,HJ43,HI43))*((MIN((VLOOKUP($D43,SALERYCODE,5,0)),(IF($D43=6,HI43,HJ43))))),MIN((VLOOKUP($D43,SALERYCODE,3,0)),(HG43+HH43))*(IF($D43=6,HJ43,((MIN((VLOOKUP($D43,SALERYCODE,5,0)),HJ43)))))))))/IF(AND($D43=2,'ראשי-פרטים כלליים וריכוז הוצאות'!$D$68&lt;&gt;4),1.2,1)</f>
        <v>0</v>
      </c>
      <c r="HM43" s="263"/>
      <c r="HN43" s="264"/>
      <c r="HO43" s="265"/>
      <c r="HP43" s="266"/>
      <c r="HQ43" s="267">
        <f t="shared" si="77"/>
        <v>0</v>
      </c>
      <c r="HR43" s="260">
        <f>+(IF(OR($B43=0,$C43=0,$D43=0,$DC$2&gt;$OE$1),0,IF(OR(HM43=0,HO43=0,HP43=0),0,MIN((VLOOKUP($D43,SALERYCODE,3,0))*(IF($D43=6,HP43,HO43))*((MIN((VLOOKUP($D43,SALERYCODE,5,0)),(IF($D43=6,HO43,HP43))))),MIN((VLOOKUP($D43,SALERYCODE,3,0)),(HM43+HN43))*(IF($D43=6,HP43,((MIN((VLOOKUP($D43,SALERYCODE,5,0)),HP43)))))))))/IF(AND($D43=2,'ראשי-פרטים כלליים וריכוז הוצאות'!$D$68&lt;&gt;4),1.2,1)</f>
        <v>0</v>
      </c>
      <c r="HS43" s="263"/>
      <c r="HT43" s="264"/>
      <c r="HU43" s="265"/>
      <c r="HV43" s="266"/>
      <c r="HW43" s="267">
        <f t="shared" si="78"/>
        <v>0</v>
      </c>
      <c r="HX43" s="260">
        <f>+(IF(OR($B43=0,$C43=0,$D43=0,$DC$2&gt;$OE$1),0,IF(OR(HS43=0,HU43=0,HV43=0),0,MIN((VLOOKUP($D43,SALERYCODE,3,0))*(IF($D43=6,HV43,HU43))*((MIN((VLOOKUP($D43,SALERYCODE,5,0)),(IF($D43=6,HU43,HV43))))),MIN((VLOOKUP($D43,SALERYCODE,3,0)),(HS43+HT43))*(IF($D43=6,HV43,((MIN((VLOOKUP($D43,SALERYCODE,5,0)),HV43)))))))))/IF(AND($D43=2,'ראשי-פרטים כלליים וריכוז הוצאות'!$D$68&lt;&gt;4),1.2,1)</f>
        <v>0</v>
      </c>
      <c r="HY43" s="263"/>
      <c r="HZ43" s="264"/>
      <c r="IA43" s="265"/>
      <c r="IB43" s="266"/>
      <c r="IC43" s="267">
        <f t="shared" si="79"/>
        <v>0</v>
      </c>
      <c r="ID43" s="260">
        <f>+(IF(OR($B43=0,$C43=0,$D43=0,$DC$2&gt;$OE$1),0,IF(OR(HY43=0,IA43=0,IB43=0),0,MIN((VLOOKUP($D43,SALERYCODE,3,0))*(IF($D43=6,IB43,IA43))*((MIN((VLOOKUP($D43,SALERYCODE,5,0)),(IF($D43=6,IA43,IB43))))),MIN((VLOOKUP($D43,SALERYCODE,3,0)),(HY43+HZ43))*(IF($D43=6,IB43,((MIN((VLOOKUP($D43,SALERYCODE,5,0)),IB43)))))))))/IF(AND($D43=2,'ראשי-פרטים כלליים וריכוז הוצאות'!$D$68&lt;&gt;4),1.2,1)</f>
        <v>0</v>
      </c>
      <c r="IE43" s="263"/>
      <c r="IF43" s="264"/>
      <c r="IG43" s="265"/>
      <c r="IH43" s="266"/>
      <c r="II43" s="267">
        <f t="shared" si="80"/>
        <v>0</v>
      </c>
      <c r="IJ43" s="260">
        <f>+(IF(OR($B43=0,$C43=0,$D43=0,$DC$2&gt;$OE$1),0,IF(OR(IE43=0,IG43=0,IH43=0),0,MIN((VLOOKUP($D43,SALERYCODE,3,0))*(IF($D43=6,IH43,IG43))*((MIN((VLOOKUP($D43,SALERYCODE,5,0)),(IF($D43=6,IG43,IH43))))),MIN((VLOOKUP($D43,SALERYCODE,3,0)),(IE43+IF43))*(IF($D43=6,IH43,((MIN((VLOOKUP($D43,SALERYCODE,5,0)),IH43)))))))))/IF(AND($D43=2,'ראשי-פרטים כלליים וריכוז הוצאות'!$D$68&lt;&gt;4),1.2,1)</f>
        <v>0</v>
      </c>
      <c r="IK43" s="263"/>
      <c r="IL43" s="264"/>
      <c r="IM43" s="265"/>
      <c r="IN43" s="266"/>
      <c r="IO43" s="267">
        <f t="shared" si="81"/>
        <v>0</v>
      </c>
      <c r="IP43" s="260">
        <f>+(IF(OR($B43=0,$C43=0,$D43=0,$DC$2&gt;$OE$1),0,IF(OR(IK43=0,IM43=0,IN43=0),0,MIN((VLOOKUP($D43,SALERYCODE,3,0))*(IF($D43=6,IN43,IM43))*((MIN((VLOOKUP($D43,SALERYCODE,5,0)),(IF($D43=6,IM43,IN43))))),MIN((VLOOKUP($D43,SALERYCODE,3,0)),(IK43+IL43))*(IF($D43=6,IN43,((MIN((VLOOKUP($D43,SALERYCODE,5,0)),IN43)))))))))/IF(AND($D43=2,'ראשי-פרטים כלליים וריכוז הוצאות'!$D$68&lt;&gt;4),1.2,1)</f>
        <v>0</v>
      </c>
      <c r="IQ43" s="263"/>
      <c r="IR43" s="264"/>
      <c r="IS43" s="265"/>
      <c r="IT43" s="266"/>
      <c r="IU43" s="267">
        <f t="shared" si="82"/>
        <v>0</v>
      </c>
      <c r="IV43" s="260">
        <f>+(IF(OR($B43=0,$C43=0,$D43=0,$DC$2&gt;$OE$1),0,IF(OR(IQ43=0,IS43=0,IT43=0),0,MIN((VLOOKUP($D43,SALERYCODE,3,0))*(IF($D43=6,IT43,IS43))*((MIN((VLOOKUP($D43,SALERYCODE,5,0)),(IF($D43=6,IS43,IT43))))),MIN((VLOOKUP($D43,SALERYCODE,3,0)),(IQ43+IR43))*(IF($D43=6,IT43,((MIN((VLOOKUP($D43,SALERYCODE,5,0)),IT43)))))))))/IF(AND($D43=2,'ראשי-פרטים כלליים וריכוז הוצאות'!$D$68&lt;&gt;4),1.2,1)</f>
        <v>0</v>
      </c>
      <c r="IW43" s="263"/>
      <c r="IX43" s="264"/>
      <c r="IY43" s="265"/>
      <c r="IZ43" s="266"/>
      <c r="JA43" s="267">
        <f t="shared" si="83"/>
        <v>0</v>
      </c>
      <c r="JB43" s="260">
        <f>+(IF(OR($B43=0,$C43=0,$D43=0,$DC$2&gt;$OE$1),0,IF(OR(IW43=0,IY43=0,IZ43=0),0,MIN((VLOOKUP($D43,SALERYCODE,3,0))*(IF($D43=6,IZ43,IY43))*((MIN((VLOOKUP($D43,SALERYCODE,5,0)),(IF($D43=6,IY43,IZ43))))),MIN((VLOOKUP($D43,SALERYCODE,3,0)),(IW43+IX43))*(IF($D43=6,IZ43,((MIN((VLOOKUP($D43,SALERYCODE,5,0)),IZ43)))))))))/IF(AND($D43=2,'ראשי-פרטים כלליים וריכוז הוצאות'!$D$68&lt;&gt;4),1.2,1)</f>
        <v>0</v>
      </c>
      <c r="JC43" s="263"/>
      <c r="JD43" s="264"/>
      <c r="JE43" s="265"/>
      <c r="JF43" s="266"/>
      <c r="JG43" s="267">
        <f t="shared" si="84"/>
        <v>0</v>
      </c>
      <c r="JH43" s="260">
        <f>+(IF(OR($B43=0,$C43=0,$D43=0,$DC$2&gt;$OE$1),0,IF(OR(JC43=0,JE43=0,JF43=0),0,MIN((VLOOKUP($D43,SALERYCODE,3,0))*(IF($D43=6,JF43,JE43))*((MIN((VLOOKUP($D43,SALERYCODE,5,0)),(IF($D43=6,JE43,JF43))))),MIN((VLOOKUP($D43,SALERYCODE,3,0)),(JC43+JD43))*(IF($D43=6,JF43,((MIN((VLOOKUP($D43,SALERYCODE,5,0)),JF43)))))))))/IF(AND($D43=2,'ראשי-פרטים כלליים וריכוז הוצאות'!$D$68&lt;&gt;4),1.2,1)</f>
        <v>0</v>
      </c>
      <c r="JI43" s="263"/>
      <c r="JJ43" s="264"/>
      <c r="JK43" s="265"/>
      <c r="JL43" s="266"/>
      <c r="JM43" s="267">
        <f t="shared" si="85"/>
        <v>0</v>
      </c>
      <c r="JN43" s="260">
        <f>+(IF(OR($B43=0,$C43=0,$D43=0,$DC$2&gt;$OE$1),0,IF(OR(JI43=0,JK43=0,JL43=0),0,MIN((VLOOKUP($D43,SALERYCODE,3,0))*(IF($D43=6,JL43,JK43))*((MIN((VLOOKUP($D43,SALERYCODE,5,0)),(IF($D43=6,JK43,JL43))))),MIN((VLOOKUP($D43,SALERYCODE,3,0)),(JI43+JJ43))*(IF($D43=6,JL43,((MIN((VLOOKUP($D43,SALERYCODE,5,0)),JL43)))))))))/IF(AND($D43=2,'ראשי-פרטים כלליים וריכוז הוצאות'!$D$68&lt;&gt;4),1.2,1)</f>
        <v>0</v>
      </c>
      <c r="JO43" s="263"/>
      <c r="JP43" s="264"/>
      <c r="JQ43" s="265"/>
      <c r="JR43" s="266"/>
      <c r="JS43" s="267">
        <f t="shared" si="86"/>
        <v>0</v>
      </c>
      <c r="JT43" s="260">
        <f>+(IF(OR($B43=0,$C43=0,$D43=0,$DC$2&gt;$OE$1),0,IF(OR(JO43=0,JQ43=0,JR43=0),0,MIN((VLOOKUP($D43,SALERYCODE,3,0))*(IF($D43=6,JR43,JQ43))*((MIN((VLOOKUP($D43,SALERYCODE,5,0)),(IF($D43=6,JQ43,JR43))))),MIN((VLOOKUP($D43,SALERYCODE,3,0)),(JO43+JP43))*(IF($D43=6,JR43,((MIN((VLOOKUP($D43,SALERYCODE,5,0)),JR43)))))))))/IF(AND($D43=2,'ראשי-פרטים כלליים וריכוז הוצאות'!$D$68&lt;&gt;4),1.2,1)</f>
        <v>0</v>
      </c>
      <c r="JU43" s="263"/>
      <c r="JV43" s="264"/>
      <c r="JW43" s="265"/>
      <c r="JX43" s="266"/>
      <c r="JY43" s="267">
        <f t="shared" si="87"/>
        <v>0</v>
      </c>
      <c r="JZ43" s="260">
        <f>+(IF(OR($B43=0,$C43=0,$D43=0,$DC$2&gt;$OE$1),0,IF(OR(JU43=0,JW43=0,JX43=0),0,MIN((VLOOKUP($D43,SALERYCODE,3,0))*(IF($D43=6,JX43,JW43))*((MIN((VLOOKUP($D43,SALERYCODE,5,0)),(IF($D43=6,JW43,JX43))))),MIN((VLOOKUP($D43,SALERYCODE,3,0)),(JU43+JV43))*(IF($D43=6,JX43,((MIN((VLOOKUP($D43,SALERYCODE,5,0)),JX43)))))))))/IF(AND($D43=2,'ראשי-פרטים כלליים וריכוז הוצאות'!$D$68&lt;&gt;4),1.2,1)</f>
        <v>0</v>
      </c>
      <c r="KA43" s="263"/>
      <c r="KB43" s="264"/>
      <c r="KC43" s="265"/>
      <c r="KD43" s="266"/>
      <c r="KE43" s="267">
        <f t="shared" si="88"/>
        <v>0</v>
      </c>
      <c r="KF43" s="260">
        <f>+(IF(OR($B43=0,$C43=0,$D43=0,$DC$2&gt;$OE$1),0,IF(OR(KA43=0,KC43=0,KD43=0),0,MIN((VLOOKUP($D43,SALERYCODE,3,0))*(IF($D43=6,KD43,KC43))*((MIN((VLOOKUP($D43,SALERYCODE,5,0)),(IF($D43=6,KC43,KD43))))),MIN((VLOOKUP($D43,SALERYCODE,3,0)),(KA43+KB43))*(IF($D43=6,KD43,((MIN((VLOOKUP($D43,SALERYCODE,5,0)),KD43)))))))))/IF(AND($D43=2,'ראשי-פרטים כלליים וריכוז הוצאות'!$D$68&lt;&gt;4),1.2,1)</f>
        <v>0</v>
      </c>
      <c r="KG43" s="263"/>
      <c r="KH43" s="264"/>
      <c r="KI43" s="265"/>
      <c r="KJ43" s="266"/>
      <c r="KK43" s="267">
        <f t="shared" si="89"/>
        <v>0</v>
      </c>
      <c r="KL43" s="260">
        <f>+(IF(OR($B43=0,$C43=0,$D43=0,$DC$2&gt;$OE$1),0,IF(OR(KG43=0,KI43=0,KJ43=0),0,MIN((VLOOKUP($D43,SALERYCODE,3,0))*(IF($D43=6,KJ43,KI43))*((MIN((VLOOKUP($D43,SALERYCODE,5,0)),(IF($D43=6,KI43,KJ43))))),MIN((VLOOKUP($D43,SALERYCODE,3,0)),(KG43+KH43))*(IF($D43=6,KJ43,((MIN((VLOOKUP($D43,SALERYCODE,5,0)),KJ43)))))))))/IF(AND($D43=2,'ראשי-פרטים כלליים וריכוז הוצאות'!$D$68&lt;&gt;4),1.2,1)</f>
        <v>0</v>
      </c>
      <c r="KM43" s="263"/>
      <c r="KN43" s="264"/>
      <c r="KO43" s="265"/>
      <c r="KP43" s="266"/>
      <c r="KQ43" s="267">
        <f t="shared" si="90"/>
        <v>0</v>
      </c>
      <c r="KR43" s="260">
        <f>+(IF(OR($B43=0,$C43=0,$D43=0,$DC$2&gt;$OE$1),0,IF(OR(KM43=0,KO43=0,KP43=0),0,MIN((VLOOKUP($D43,SALERYCODE,3,0))*(IF($D43=6,KP43,KO43))*((MIN((VLOOKUP($D43,SALERYCODE,5,0)),(IF($D43=6,KO43,KP43))))),MIN((VLOOKUP($D43,SALERYCODE,3,0)),(KM43+KN43))*(IF($D43=6,KP43,((MIN((VLOOKUP($D43,SALERYCODE,5,0)),KP43)))))))))/IF(AND($D43=2,'ראשי-פרטים כלליים וריכוז הוצאות'!$D$68&lt;&gt;4),1.2,1)</f>
        <v>0</v>
      </c>
      <c r="KS43" s="263"/>
      <c r="KT43" s="264"/>
      <c r="KU43" s="265"/>
      <c r="KV43" s="266"/>
      <c r="KW43" s="267">
        <f t="shared" si="91"/>
        <v>0</v>
      </c>
      <c r="KX43" s="260">
        <f>+(IF(OR($B43=0,$C43=0,$D43=0,$DC$2&gt;$OE$1),0,IF(OR(KS43=0,KU43=0,KV43=0),0,MIN((VLOOKUP($D43,SALERYCODE,3,0))*(IF($D43=6,KV43,KU43))*((MIN((VLOOKUP($D43,SALERYCODE,5,0)),(IF($D43=6,KU43,KV43))))),MIN((VLOOKUP($D43,SALERYCODE,3,0)),(KS43+KT43))*(IF($D43=6,KV43,((MIN((VLOOKUP($D43,SALERYCODE,5,0)),KV43)))))))))/IF(AND($D43=2,'ראשי-פרטים כלליים וריכוז הוצאות'!$D$68&lt;&gt;4),1.2,1)</f>
        <v>0</v>
      </c>
      <c r="KY43" s="263"/>
      <c r="KZ43" s="264"/>
      <c r="LA43" s="265"/>
      <c r="LB43" s="266"/>
      <c r="LC43" s="267">
        <f t="shared" si="92"/>
        <v>0</v>
      </c>
      <c r="LD43" s="260">
        <f>+(IF(OR($B43=0,$C43=0,$D43=0,$DC$2&gt;$OE$1),0,IF(OR(KY43=0,LA43=0,LB43=0),0,MIN((VLOOKUP($D43,SALERYCODE,3,0))*(IF($D43=6,LB43,LA43))*((MIN((VLOOKUP($D43,SALERYCODE,5,0)),(IF($D43=6,LA43,LB43))))),MIN((VLOOKUP($D43,SALERYCODE,3,0)),(KY43+KZ43))*(IF($D43=6,LB43,((MIN((VLOOKUP($D43,SALERYCODE,5,0)),LB43)))))))))/IF(AND($D43=2,'ראשי-פרטים כלליים וריכוז הוצאות'!$D$68&lt;&gt;4),1.2,1)</f>
        <v>0</v>
      </c>
      <c r="LE43" s="263"/>
      <c r="LF43" s="264"/>
      <c r="LG43" s="265"/>
      <c r="LH43" s="266"/>
      <c r="LI43" s="267">
        <f t="shared" si="93"/>
        <v>0</v>
      </c>
      <c r="LJ43" s="260">
        <f>+(IF(OR($B43=0,$C43=0,$D43=0,$DC$2&gt;$OE$1),0,IF(OR(LE43=0,LG43=0,LH43=0),0,MIN((VLOOKUP($D43,SALERYCODE,3,0))*(IF($D43=6,LH43,LG43))*((MIN((VLOOKUP($D43,SALERYCODE,5,0)),(IF($D43=6,LG43,LH43))))),MIN((VLOOKUP($D43,SALERYCODE,3,0)),(LE43+LF43))*(IF($D43=6,LH43,((MIN((VLOOKUP($D43,SALERYCODE,5,0)),LH43)))))))))/IF(AND($D43=2,'ראשי-פרטים כלליים וריכוז הוצאות'!$D$68&lt;&gt;4),1.2,1)</f>
        <v>0</v>
      </c>
      <c r="LK43" s="263"/>
      <c r="LL43" s="264"/>
      <c r="LM43" s="265"/>
      <c r="LN43" s="266"/>
      <c r="LO43" s="267">
        <f t="shared" si="94"/>
        <v>0</v>
      </c>
      <c r="LP43" s="260">
        <f>+(IF(OR($B43=0,$C43=0,$D43=0,$DC$2&gt;$OE$1),0,IF(OR(LK43=0,LM43=0,LN43=0),0,MIN((VLOOKUP($D43,SALERYCODE,3,0))*(IF($D43=6,LN43,LM43))*((MIN((VLOOKUP($D43,SALERYCODE,5,0)),(IF($D43=6,LM43,LN43))))),MIN((VLOOKUP($D43,SALERYCODE,3,0)),(LK43+LL43))*(IF($D43=6,LN43,((MIN((VLOOKUP($D43,SALERYCODE,5,0)),LN43)))))))))/IF(AND($D43=2,'ראשי-פרטים כלליים וריכוז הוצאות'!$D$68&lt;&gt;4),1.2,1)</f>
        <v>0</v>
      </c>
      <c r="LQ43" s="263"/>
      <c r="LR43" s="264"/>
      <c r="LS43" s="265"/>
      <c r="LT43" s="266"/>
      <c r="LU43" s="267">
        <f t="shared" si="95"/>
        <v>0</v>
      </c>
      <c r="LV43" s="260">
        <f>+(IF(OR($B43=0,$C43=0,$D43=0,$DC$2&gt;$OE$1),0,IF(OR(LQ43=0,LS43=0,LT43=0),0,MIN((VLOOKUP($D43,SALERYCODE,3,0))*(IF($D43=6,LT43,LS43))*((MIN((VLOOKUP($D43,SALERYCODE,5,0)),(IF($D43=6,LS43,LT43))))),MIN((VLOOKUP($D43,SALERYCODE,3,0)),(LQ43+LR43))*(IF($D43=6,LT43,((MIN((VLOOKUP($D43,SALERYCODE,5,0)),LT43)))))))))/IF(AND($D43=2,'ראשי-פרטים כלליים וריכוז הוצאות'!$D$68&lt;&gt;4),1.2,1)</f>
        <v>0</v>
      </c>
      <c r="LW43" s="263"/>
      <c r="LX43" s="264"/>
      <c r="LY43" s="265"/>
      <c r="LZ43" s="266"/>
      <c r="MA43" s="267">
        <f t="shared" si="96"/>
        <v>0</v>
      </c>
      <c r="MB43" s="260">
        <f>+(IF(OR($B43=0,$C43=0,$D43=0,$DC$2&gt;$OE$1),0,IF(OR(LW43=0,LY43=0,LZ43=0),0,MIN((VLOOKUP($D43,SALERYCODE,3,0))*(IF($D43=6,LZ43,LY43))*((MIN((VLOOKUP($D43,SALERYCODE,5,0)),(IF($D43=6,LY43,LZ43))))),MIN((VLOOKUP($D43,SALERYCODE,3,0)),(LW43+LX43))*(IF($D43=6,LZ43,((MIN((VLOOKUP($D43,SALERYCODE,5,0)),LZ43)))))))))/IF(AND($D43=2,'ראשי-פרטים כלליים וריכוז הוצאות'!$D$68&lt;&gt;4),1.2,1)</f>
        <v>0</v>
      </c>
      <c r="MC43" s="263"/>
      <c r="MD43" s="264"/>
      <c r="ME43" s="265"/>
      <c r="MF43" s="266"/>
      <c r="MG43" s="267">
        <f t="shared" si="97"/>
        <v>0</v>
      </c>
      <c r="MH43" s="260">
        <f>+(IF(OR($B43=0,$C43=0,$D43=0,$DC$2&gt;$OE$1),0,IF(OR(MC43=0,ME43=0,MF43=0),0,MIN((VLOOKUP($D43,SALERYCODE,3,0))*(IF($D43=6,MF43,ME43))*((MIN((VLOOKUP($D43,SALERYCODE,5,0)),(IF($D43=6,ME43,MF43))))),MIN((VLOOKUP($D43,SALERYCODE,3,0)),(MC43+MD43))*(IF($D43=6,MF43,((MIN((VLOOKUP($D43,SALERYCODE,5,0)),MF43)))))))))/IF(AND($D43=2,'ראשי-פרטים כלליים וריכוז הוצאות'!$D$68&lt;&gt;4),1.2,1)</f>
        <v>0</v>
      </c>
      <c r="MI43" s="263"/>
      <c r="MJ43" s="264"/>
      <c r="MK43" s="265"/>
      <c r="ML43" s="266"/>
      <c r="MM43" s="267">
        <f t="shared" si="98"/>
        <v>0</v>
      </c>
      <c r="MN43" s="260">
        <f>+(IF(OR($B43=0,$C43=0,$D43=0,$DC$2&gt;$OE$1),0,IF(OR(MI43=0,MK43=0,ML43=0),0,MIN((VLOOKUP($D43,SALERYCODE,3,0))*(IF($D43=6,ML43,MK43))*((MIN((VLOOKUP($D43,SALERYCODE,5,0)),(IF($D43=6,MK43,ML43))))),MIN((VLOOKUP($D43,SALERYCODE,3,0)),(MI43+MJ43))*(IF($D43=6,ML43,((MIN((VLOOKUP($D43,SALERYCODE,5,0)),ML43)))))))))/IF(AND($D43=2,'ראשי-פרטים כלליים וריכוז הוצאות'!$D$68&lt;&gt;4),1.2,1)</f>
        <v>0</v>
      </c>
      <c r="MO43" s="263"/>
      <c r="MP43" s="264"/>
      <c r="MQ43" s="265"/>
      <c r="MR43" s="266"/>
      <c r="MS43" s="267">
        <f t="shared" si="99"/>
        <v>0</v>
      </c>
      <c r="MT43" s="260">
        <f>+(IF(OR($B43=0,$C43=0,$D43=0,$DC$2&gt;$OE$1),0,IF(OR(MO43=0,MQ43=0,MR43=0),0,MIN((VLOOKUP($D43,SALERYCODE,3,0))*(IF($D43=6,MR43,MQ43))*((MIN((VLOOKUP($D43,SALERYCODE,5,0)),(IF($D43=6,MQ43,MR43))))),MIN((VLOOKUP($D43,SALERYCODE,3,0)),(MO43+MP43))*(IF($D43=6,MR43,((MIN((VLOOKUP($D43,SALERYCODE,5,0)),MR43)))))))))/IF(AND($D43=2,'ראשי-פרטים כלליים וריכוז הוצאות'!$D$68&lt;&gt;4),1.2,1)</f>
        <v>0</v>
      </c>
      <c r="MU43" s="263"/>
      <c r="MV43" s="264"/>
      <c r="MW43" s="265"/>
      <c r="MX43" s="266"/>
      <c r="MY43" s="267">
        <f t="shared" si="100"/>
        <v>0</v>
      </c>
      <c r="MZ43" s="260">
        <f>+(IF(OR($B43=0,$C43=0,$D43=0,$DC$2&gt;$OE$1),0,IF(OR(MU43=0,MW43=0,MX43=0),0,MIN((VLOOKUP($D43,SALERYCODE,3,0))*(IF($D43=6,MX43,MW43))*((MIN((VLOOKUP($D43,SALERYCODE,5,0)),(IF($D43=6,MW43,MX43))))),MIN((VLOOKUP($D43,SALERYCODE,3,0)),(MU43+MV43))*(IF($D43=6,MX43,((MIN((VLOOKUP($D43,SALERYCODE,5,0)),MX43)))))))))/IF(AND($D43=2,'ראשי-פרטים כלליים וריכוז הוצאות'!$D$68&lt;&gt;4),1.2,1)</f>
        <v>0</v>
      </c>
      <c r="NA43" s="263"/>
      <c r="NB43" s="264"/>
      <c r="NC43" s="265"/>
      <c r="ND43" s="266"/>
      <c r="NE43" s="267">
        <f t="shared" si="101"/>
        <v>0</v>
      </c>
      <c r="NF43" s="260">
        <f>+(IF(OR($B43=0,$C43=0,$D43=0,$DC$2&gt;$OE$1),0,IF(OR(NA43=0,NC43=0,ND43=0),0,MIN((VLOOKUP($D43,SALERYCODE,3,0))*(IF($D43=6,ND43,NC43))*((MIN((VLOOKUP($D43,SALERYCODE,5,0)),(IF($D43=6,NC43,ND43))))),MIN((VLOOKUP($D43,SALERYCODE,3,0)),(NA43+NB43))*(IF($D43=6,ND43,((MIN((VLOOKUP($D43,SALERYCODE,5,0)),ND43)))))))))/IF(AND($D43=2,'ראשי-פרטים כלליים וריכוז הוצאות'!$D$68&lt;&gt;4),1.2,1)</f>
        <v>0</v>
      </c>
      <c r="NG43" s="263"/>
      <c r="NH43" s="264"/>
      <c r="NI43" s="265"/>
      <c r="NJ43" s="266"/>
      <c r="NK43" s="267">
        <f t="shared" si="102"/>
        <v>0</v>
      </c>
      <c r="NL43" s="260">
        <f>+(IF(OR($B43=0,$C43=0,$D43=0,$DC$2&gt;$OE$1),0,IF(OR(NG43=0,NI43=0,NJ43=0),0,MIN((VLOOKUP($D43,SALERYCODE,3,0))*(IF($D43=6,NJ43,NI43))*((MIN((VLOOKUP($D43,SALERYCODE,5,0)),(IF($D43=6,NI43,NJ43))))),MIN((VLOOKUP($D43,SALERYCODE,3,0)),(NG43+NH43))*(IF($D43=6,NJ43,((MIN((VLOOKUP($D43,SALERYCODE,5,0)),NJ43)))))))))/IF(AND($D43=2,'ראשי-פרטים כלליים וריכוז הוצאות'!$D$68&lt;&gt;4),1.2,1)</f>
        <v>0</v>
      </c>
      <c r="NM43" s="263"/>
      <c r="NN43" s="264"/>
      <c r="NO43" s="265"/>
      <c r="NP43" s="266"/>
      <c r="NQ43" s="267">
        <f t="shared" si="103"/>
        <v>0</v>
      </c>
      <c r="NR43" s="260">
        <f>+(IF(OR($B43=0,$C43=0,$D43=0,$DC$2&gt;$OE$1),0,IF(OR(NM43=0,NO43=0,NP43=0),0,MIN((VLOOKUP($D43,SALERYCODE,3,0))*(IF($D43=6,NP43,NO43))*((MIN((VLOOKUP($D43,SALERYCODE,5,0)),(IF($D43=6,NO43,NP43))))),MIN((VLOOKUP($D43,SALERYCODE,3,0)),(NM43+NN43))*(IF($D43=6,NP43,((MIN((VLOOKUP($D43,SALERYCODE,5,0)),NP43)))))))))/IF(AND($D43=2,'ראשי-פרטים כלליים וריכוז הוצאות'!$D$68&lt;&gt;4),1.2,1)</f>
        <v>0</v>
      </c>
      <c r="NS43" s="263"/>
      <c r="NT43" s="264"/>
      <c r="NU43" s="265"/>
      <c r="NV43" s="266"/>
      <c r="NW43" s="267">
        <f t="shared" si="104"/>
        <v>0</v>
      </c>
      <c r="NX43" s="260">
        <f>+(IF(OR($B43=0,$C43=0,$D43=0,$DC$2&gt;$OE$1),0,IF(OR(NS43=0,NU43=0,NV43=0),0,MIN((VLOOKUP($D43,SALERYCODE,3,0))*(IF($D43=6,NV43,NU43))*((MIN((VLOOKUP($D43,SALERYCODE,5,0)),(IF($D43=6,NU43,NV43))))),MIN((VLOOKUP($D43,SALERYCODE,3,0)),(NS43+NT43))*(IF($D43=6,NV43,((MIN((VLOOKUP($D43,SALERYCODE,5,0)),NV43)))))))))/IF(AND($D43=2,'ראשי-פרטים כלליים וריכוז הוצאות'!$D$68&lt;&gt;4),1.2,1)</f>
        <v>0</v>
      </c>
      <c r="NY43" s="263"/>
      <c r="NZ43" s="264"/>
      <c r="OA43" s="265"/>
      <c r="OB43" s="266"/>
      <c r="OC43" s="267">
        <f t="shared" si="105"/>
        <v>0</v>
      </c>
      <c r="OD43" s="260">
        <f>+(IF(OR($B43=0,$C43=0,$D43=0,$DC$2&gt;$OE$1),0,IF(OR(NY43=0,OA43=0,OB43=0),0,MIN((VLOOKUP($D43,SALERYCODE,3,0))*(IF($D43=6,OB43,OA43))*((MIN((VLOOKUP($D43,SALERYCODE,5,0)),(IF($D43=6,OA43,OB43))))),MIN((VLOOKUP($D43,SALERYCODE,3,0)),(NY43+NZ43))*(IF($D43=6,OB43,((MIN((VLOOKUP($D43,SALERYCODE,5,0)),OB43)))))))))/IF(AND($D43=2,'ראשי-פרטים כלליים וריכוז הוצאות'!$D$68&lt;&gt;4),1.2,1)</f>
        <v>0</v>
      </c>
      <c r="OE43" s="275">
        <f t="shared" si="111"/>
        <v>0</v>
      </c>
      <c r="OF43" s="283">
        <f t="shared" si="112"/>
        <v>9.9999999999999995E-7</v>
      </c>
      <c r="OG43" s="276">
        <f t="shared" si="113"/>
        <v>0</v>
      </c>
      <c r="OH43" s="275">
        <f t="shared" si="114"/>
        <v>0</v>
      </c>
      <c r="OI43" s="275">
        <v>0</v>
      </c>
      <c r="OJ43" s="258">
        <f t="shared" si="115"/>
        <v>0</v>
      </c>
      <c r="OK43" s="284"/>
      <c r="OL43" s="116">
        <f>MIN(OJ43+OK43*OF43*OE43/$OL$1/IF(AND($D43=2,'ראשי-פרטים כלליים וריכוז הוצאות'!$D$68&lt;&gt;4),1.2,1),IF($D43&gt;0,VLOOKUP($D43,SALERYCODE,3,0)*12*OG43,0))</f>
        <v>0</v>
      </c>
      <c r="OM43" s="95">
        <f t="shared" si="106"/>
        <v>0</v>
      </c>
      <c r="ON43" s="11">
        <f t="shared" si="107"/>
        <v>0</v>
      </c>
      <c r="OO43" s="11">
        <f t="shared" si="108"/>
        <v>0</v>
      </c>
      <c r="OP43" s="22">
        <f t="shared" si="109"/>
        <v>0</v>
      </c>
      <c r="OQ43" s="11">
        <f t="shared" si="110"/>
        <v>0</v>
      </c>
      <c r="OR43" s="11">
        <f t="shared" si="116"/>
        <v>0</v>
      </c>
      <c r="OS43" s="35"/>
      <c r="OT43" s="35"/>
      <c r="OU43" s="43"/>
    </row>
    <row r="44" spans="1:411" ht="24" customHeight="1" x14ac:dyDescent="0.2">
      <c r="A44" s="282">
        <v>41</v>
      </c>
      <c r="B44" s="269"/>
      <c r="C44" s="270"/>
      <c r="D44" s="271"/>
      <c r="E44" s="263"/>
      <c r="F44" s="264"/>
      <c r="G44" s="265"/>
      <c r="H44" s="266"/>
      <c r="I44" s="267">
        <f t="shared" si="41"/>
        <v>0</v>
      </c>
      <c r="J44" s="260">
        <f>(IF(OR($B44=0,$C44=0,$D44=0,$E$2&gt;$OE$1),0,IF(OR($E44=0,$G44=0,$H44=0),0,MIN((VLOOKUP($D44,SALERYCODE,3,0))*(IF($D44=6,$H44,$G44))*((MIN((VLOOKUP($D44,SALERYCODE,5,0)),(IF($D44=6,$G44,$H44))))),MIN((VLOOKUP($D44,SALERYCODE,3,0)),($E44+$F44))*(IF($D44=6,$H44,((MIN((VLOOKUP($D44,SALERYCODE,5,0)),$H44)))))))))/IF(AND($D44=2,'ראשי-פרטים כלליים וריכוז הוצאות'!$D$68&lt;&gt;4),1.2,1)</f>
        <v>0</v>
      </c>
      <c r="K44" s="263"/>
      <c r="L44" s="264"/>
      <c r="M44" s="265"/>
      <c r="N44" s="266"/>
      <c r="O44" s="267">
        <f t="shared" si="42"/>
        <v>0</v>
      </c>
      <c r="P44" s="260">
        <f>+(IF(OR($B44=0,$C44=0,$D44=0,$K$2&gt;$OE$1),0,IF(OR($K44=0,$M44=0,$N44=0),0,MIN((VLOOKUP($D44,SALERYCODE,3,0))*(IF($D44=6,$N44,$M44))*((MIN((VLOOKUP($D44,SALERYCODE,5,0)),(IF($D44=6,$M44,$N44))))),MIN((VLOOKUP($D44,SALERYCODE,3,0)),($K44+$L44))*(IF($D44=6,$N44,((MIN((VLOOKUP($D44,SALERYCODE,5,0)),$N44)))))))))/IF(AND($D44=2,'ראשי-פרטים כלליים וריכוז הוצאות'!$D$68&lt;&gt;4),1.2,1)</f>
        <v>0</v>
      </c>
      <c r="Q44" s="263"/>
      <c r="R44" s="264"/>
      <c r="S44" s="265"/>
      <c r="T44" s="266"/>
      <c r="U44" s="267">
        <f t="shared" si="43"/>
        <v>0</v>
      </c>
      <c r="V44" s="260">
        <f>+(IF(OR($B44=0,$C44=0,$D44=0,$Q$2&gt;$OE$1),0,IF(OR(Q44=0,S44=0,T44=0),0,MIN((VLOOKUP($D44,SALERYCODE,3,0))*(IF($D44=6,T44,S44))*((MIN((VLOOKUP($D44,SALERYCODE,5,0)),(IF($D44=6,S44,T44))))),MIN((VLOOKUP($D44,SALERYCODE,3,0)),(Q44+R44))*(IF($D44=6,T44,((MIN((VLOOKUP($D44,SALERYCODE,5,0)),T44)))))))))/IF(AND($D44=2,'ראשי-פרטים כלליים וריכוז הוצאות'!$D$68&lt;&gt;4),1.2,1)</f>
        <v>0</v>
      </c>
      <c r="W44" s="263"/>
      <c r="X44" s="264"/>
      <c r="Y44" s="265"/>
      <c r="Z44" s="266"/>
      <c r="AA44" s="267">
        <f t="shared" si="44"/>
        <v>0</v>
      </c>
      <c r="AB44" s="260">
        <f>+(IF(OR($B44=0,$C44=0,$D44=0,$W$2&gt;$OE$1),0,IF(OR(W44=0,Y44=0,Z44=0),0,MIN((VLOOKUP($D44,SALERYCODE,3,0))*(IF($D44=6,Z44,Y44))*((MIN((VLOOKUP($D44,SALERYCODE,5,0)),(IF($D44=6,Y44,Z44))))),MIN((VLOOKUP($D44,SALERYCODE,3,0)),(W44+X44))*(IF($D44=6,Z44,((MIN((VLOOKUP($D44,SALERYCODE,5,0)),Z44)))))))))/IF(AND($D44=2,'ראשי-פרטים כלליים וריכוז הוצאות'!$D$68&lt;&gt;4),1.2,1)</f>
        <v>0</v>
      </c>
      <c r="AC44" s="263"/>
      <c r="AD44" s="264"/>
      <c r="AE44" s="265"/>
      <c r="AF44" s="266"/>
      <c r="AG44" s="267">
        <f t="shared" si="45"/>
        <v>0</v>
      </c>
      <c r="AH44" s="260">
        <f>+(IF(OR($B44=0,$C44=0,$D44=0,$AC$2&gt;$OE$1),0,IF(OR(AC44=0,AE44=0,AF44=0),0,MIN((VLOOKUP($D44,SALERYCODE,3,0))*(IF($D44=6,AF44,AE44))*((MIN((VLOOKUP($D44,SALERYCODE,5,0)),(IF($D44=6,AE44,AF44))))),MIN((VLOOKUP($D44,SALERYCODE,3,0)),(AC44+AD44))*(IF($D44=6,AF44,((MIN((VLOOKUP($D44,SALERYCODE,5,0)),AF44)))))))))/IF(AND($D44=2,'ראשי-פרטים כלליים וריכוז הוצאות'!$D$68&lt;&gt;4),1.2,1)</f>
        <v>0</v>
      </c>
      <c r="AI44" s="263"/>
      <c r="AJ44" s="264"/>
      <c r="AK44" s="265"/>
      <c r="AL44" s="266"/>
      <c r="AM44" s="267">
        <f t="shared" si="46"/>
        <v>0</v>
      </c>
      <c r="AN44" s="260">
        <f>+(IF(OR($B44=0,$C44=0,$D44=0,$AI$2&gt;$OE$1),0,IF(OR(AI44=0,AK44=0,AL44=0),0,MIN((VLOOKUP($D44,SALERYCODE,3,0))*(IF($D44=6,AL44,AK44))*((MIN((VLOOKUP($D44,SALERYCODE,5,0)),(IF($D44=6,AK44,AL44))))),MIN((VLOOKUP($D44,SALERYCODE,3,0)),(AI44+AJ44))*(IF($D44=6,AL44,((MIN((VLOOKUP($D44,SALERYCODE,5,0)),AL44)))))))))/IF(AND($D44=2,'ראשי-פרטים כלליים וריכוז הוצאות'!$D$68&lt;&gt;4),1.2,1)</f>
        <v>0</v>
      </c>
      <c r="AO44" s="263"/>
      <c r="AP44" s="264"/>
      <c r="AQ44" s="265"/>
      <c r="AR44" s="266"/>
      <c r="AS44" s="267">
        <f t="shared" si="47"/>
        <v>0</v>
      </c>
      <c r="AT44" s="260">
        <f>+(IF(OR($B44=0,$C44=0,$D44=0,$AO$2&gt;$OE$1),0,IF(OR(AO44=0,AQ44=0,AR44=0),0,MIN((VLOOKUP($D44,SALERYCODE,3,0))*(IF($D44=6,AR44,AQ44))*((MIN((VLOOKUP($D44,SALERYCODE,5,0)),(IF($D44=6,AQ44,AR44))))),MIN((VLOOKUP($D44,SALERYCODE,3,0)),(AO44+AP44))*(IF($D44=6,AR44,((MIN((VLOOKUP($D44,SALERYCODE,5,0)),AR44)))))))))/IF(AND($D44=2,'ראשי-פרטים כלליים וריכוז הוצאות'!$D$68&lt;&gt;4),1.2,1)</f>
        <v>0</v>
      </c>
      <c r="AU44" s="263"/>
      <c r="AV44" s="264"/>
      <c r="AW44" s="265"/>
      <c r="AX44" s="266"/>
      <c r="AY44" s="267">
        <f t="shared" si="48"/>
        <v>0</v>
      </c>
      <c r="AZ44" s="260">
        <f>+(IF(OR($B44=0,$C44=0,$D44=0,$AU$2&gt;$OE$1),0,IF(OR(AU44=0,AW44=0,AX44=0),0,MIN((VLOOKUP($D44,SALERYCODE,3,0))*(IF($D44=6,AX44,AW44))*((MIN((VLOOKUP($D44,SALERYCODE,5,0)),(IF($D44=6,AW44,AX44))))),MIN((VLOOKUP($D44,SALERYCODE,3,0)),(AU44+AV44))*(IF($D44=6,AX44,((MIN((VLOOKUP($D44,SALERYCODE,5,0)),AX44)))))))))/IF(AND($D44=2,'ראשי-פרטים כלליים וריכוז הוצאות'!$D$68&lt;&gt;4),1.2,1)</f>
        <v>0</v>
      </c>
      <c r="BA44" s="263"/>
      <c r="BB44" s="264"/>
      <c r="BC44" s="265"/>
      <c r="BD44" s="266"/>
      <c r="BE44" s="267">
        <f t="shared" si="49"/>
        <v>0</v>
      </c>
      <c r="BF44" s="260">
        <f>+(IF(OR($B44=0,$C44=0,$D44=0,$BA$2&gt;$OE$1),0,IF(OR(BA44=0,BC44=0,BD44=0),0,MIN((VLOOKUP($D44,SALERYCODE,3,0))*(IF($D44=6,BD44,BC44))*((MIN((VLOOKUP($D44,SALERYCODE,5,0)),(IF($D44=6,BC44,BD44))))),MIN((VLOOKUP($D44,SALERYCODE,3,0)),(BA44+BB44))*(IF($D44=6,BD44,((MIN((VLOOKUP($D44,SALERYCODE,5,0)),BD44)))))))))/IF(AND($D44=2,'ראשי-פרטים כלליים וריכוז הוצאות'!$D$68&lt;&gt;4),1.2,1)</f>
        <v>0</v>
      </c>
      <c r="BG44" s="263"/>
      <c r="BH44" s="264"/>
      <c r="BI44" s="265"/>
      <c r="BJ44" s="266"/>
      <c r="BK44" s="267">
        <f t="shared" si="50"/>
        <v>0</v>
      </c>
      <c r="BL44" s="260">
        <f>+(IF(OR($B44=0,$C44=0,$D44=0,$BG$2&gt;$OE$1),0,IF(OR(BG44=0,BI44=0,BJ44=0),0,MIN((VLOOKUP($D44,SALERYCODE,3,0))*(IF($D44=6,BJ44,BI44))*((MIN((VLOOKUP($D44,SALERYCODE,5,0)),(IF($D44=6,BI44,BJ44))))),MIN((VLOOKUP($D44,SALERYCODE,3,0)),(BG44+BH44))*(IF($D44=6,BJ44,((MIN((VLOOKUP($D44,SALERYCODE,5,0)),BJ44)))))))))/IF(AND($D44=2,'ראשי-פרטים כלליים וריכוז הוצאות'!$D$68&lt;&gt;4),1.2,1)</f>
        <v>0</v>
      </c>
      <c r="BM44" s="263"/>
      <c r="BN44" s="264"/>
      <c r="BO44" s="265"/>
      <c r="BP44" s="266"/>
      <c r="BQ44" s="267">
        <f t="shared" si="51"/>
        <v>0</v>
      </c>
      <c r="BR44" s="260">
        <f>+(IF(OR($B44=0,$C44=0,$D44=0,$BM$2&gt;$OE$1),0,IF(OR(BM44=0,BO44=0,BP44=0),0,MIN((VLOOKUP($D44,SALERYCODE,3,0))*(IF($D44=6,BP44,BO44))*((MIN((VLOOKUP($D44,SALERYCODE,5,0)),(IF($D44=6,BO44,BP44))))),MIN((VLOOKUP($D44,SALERYCODE,3,0)),(BM44+BN44))*(IF($D44=6,BP44,((MIN((VLOOKUP($D44,SALERYCODE,5,0)),BP44)))))))))/IF(AND($D44=2,'ראשי-פרטים כלליים וריכוז הוצאות'!$D$68&lt;&gt;4),1.2,1)</f>
        <v>0</v>
      </c>
      <c r="BS44" s="263"/>
      <c r="BT44" s="264"/>
      <c r="BU44" s="265"/>
      <c r="BV44" s="266"/>
      <c r="BW44" s="267">
        <f t="shared" si="52"/>
        <v>0</v>
      </c>
      <c r="BX44" s="260">
        <f>+(IF(OR($B44=0,$C44=0,$D44=0,$BS$2&gt;$OE$1),0,IF(OR(BS44=0,BU44=0,BV44=0),0,MIN((VLOOKUP($D44,SALERYCODE,3,0))*(IF($D44=6,BV44,BU44))*((MIN((VLOOKUP($D44,SALERYCODE,5,0)),(IF($D44=6,BU44,BV44))))),MIN((VLOOKUP($D44,SALERYCODE,3,0)),(BS44+BT44))*(IF($D44=6,BV44,((MIN((VLOOKUP($D44,SALERYCODE,5,0)),BV44)))))))))/IF(AND($D44=2,'ראשי-פרטים כלליים וריכוז הוצאות'!$D$68&lt;&gt;4),1.2,1)</f>
        <v>0</v>
      </c>
      <c r="BY44" s="263"/>
      <c r="BZ44" s="264"/>
      <c r="CA44" s="265"/>
      <c r="CB44" s="266"/>
      <c r="CC44" s="267">
        <f t="shared" si="53"/>
        <v>0</v>
      </c>
      <c r="CD44" s="260">
        <f>+(IF(OR($B44=0,$C44=0,$D44=0,$BY$2&gt;$OE$1),0,IF(OR(BY44=0,CA44=0,CB44=0),0,MIN((VLOOKUP($D44,SALERYCODE,3,0))*(IF($D44=6,CB44,CA44))*((MIN((VLOOKUP($D44,SALERYCODE,5,0)),(IF($D44=6,CA44,CB44))))),MIN((VLOOKUP($D44,SALERYCODE,3,0)),(BY44+BZ44))*(IF($D44=6,CB44,((MIN((VLOOKUP($D44,SALERYCODE,5,0)),CB44)))))))))/IF(AND($D44=2,'ראשי-פרטים כלליים וריכוז הוצאות'!$D$68&lt;&gt;4),1.2,1)</f>
        <v>0</v>
      </c>
      <c r="CE44" s="263"/>
      <c r="CF44" s="264"/>
      <c r="CG44" s="265"/>
      <c r="CH44" s="266"/>
      <c r="CI44" s="267">
        <f t="shared" si="54"/>
        <v>0</v>
      </c>
      <c r="CJ44" s="260">
        <f>+(IF(OR($B44=0,$C44=0,$D44=0,$CE$2&gt;$OE$1),0,IF(OR(CE44=0,CG44=0,CH44=0),0,MIN((VLOOKUP($D44,SALERYCODE,3,0))*(IF($D44=6,CH44,CG44))*((MIN((VLOOKUP($D44,SALERYCODE,5,0)),(IF($D44=6,CG44,CH44))))),MIN((VLOOKUP($D44,SALERYCODE,3,0)),(CE44+CF44))*(IF($D44=6,CH44,((MIN((VLOOKUP($D44,SALERYCODE,5,0)),CH44)))))))))/IF(AND($D44=2,'ראשי-פרטים כלליים וריכוז הוצאות'!$D$68&lt;&gt;4),1.2,1)</f>
        <v>0</v>
      </c>
      <c r="CK44" s="263"/>
      <c r="CL44" s="264"/>
      <c r="CM44" s="265"/>
      <c r="CN44" s="266"/>
      <c r="CO44" s="267">
        <f t="shared" si="55"/>
        <v>0</v>
      </c>
      <c r="CP44" s="260">
        <f>+(IF(OR($B44=0,$C44=0,$D44=0,$CK$2&gt;$OE$1),0,IF(OR(CK44=0,CM44=0,CN44=0),0,MIN((VLOOKUP($D44,SALERYCODE,3,0))*(IF($D44=6,CN44,CM44))*((MIN((VLOOKUP($D44,SALERYCODE,5,0)),(IF($D44=6,CM44,CN44))))),MIN((VLOOKUP($D44,SALERYCODE,3,0)),(CK44+CL44))*(IF($D44=6,CN44,((MIN((VLOOKUP($D44,SALERYCODE,5,0)),CN44)))))))))/IF(AND($D44=2,'ראשי-פרטים כלליים וריכוז הוצאות'!$D$68&lt;&gt;4),1.2,1)</f>
        <v>0</v>
      </c>
      <c r="CQ44" s="263"/>
      <c r="CR44" s="264"/>
      <c r="CS44" s="265"/>
      <c r="CT44" s="266"/>
      <c r="CU44" s="267">
        <f t="shared" si="56"/>
        <v>0</v>
      </c>
      <c r="CV44" s="260">
        <f>+(IF(OR($B44=0,$C44=0,$D44=0,$CQ$2&gt;$OE$1),0,IF(OR(CQ44=0,CS44=0,CT44=0),0,MIN((VLOOKUP($D44,SALERYCODE,3,0))*(IF($D44=6,CT44,CS44))*((MIN((VLOOKUP($D44,SALERYCODE,5,0)),(IF($D44=6,CS44,CT44))))),MIN((VLOOKUP($D44,SALERYCODE,3,0)),(CQ44+CR44))*(IF($D44=6,CT44,((MIN((VLOOKUP($D44,SALERYCODE,5,0)),CT44)))))))))/IF(AND($D44=2,'ראשי-פרטים כלליים וריכוז הוצאות'!$D$68&lt;&gt;4),1.2,1)</f>
        <v>0</v>
      </c>
      <c r="CW44" s="263"/>
      <c r="CX44" s="264"/>
      <c r="CY44" s="265"/>
      <c r="CZ44" s="266"/>
      <c r="DA44" s="267">
        <f t="shared" si="57"/>
        <v>0</v>
      </c>
      <c r="DB44" s="260">
        <f>+(IF(OR($B44=0,$C44=0,$D44=0,$CW$2&gt;$OE$1),0,IF(OR(CW44=0,CY44=0,CZ44=0),0,MIN((VLOOKUP($D44,SALERYCODE,3,0))*(IF($D44=6,CZ44,CY44))*((MIN((VLOOKUP($D44,SALERYCODE,5,0)),(IF($D44=6,CY44,CZ44))))),MIN((VLOOKUP($D44,SALERYCODE,3,0)),(CW44+CX44))*(IF($D44=6,CZ44,((MIN((VLOOKUP($D44,SALERYCODE,5,0)),CZ44)))))))))/IF(AND($D44=2,'ראשי-פרטים כלליים וריכוז הוצאות'!$D$68&lt;&gt;4),1.2,1)</f>
        <v>0</v>
      </c>
      <c r="DC44" s="263"/>
      <c r="DD44" s="264"/>
      <c r="DE44" s="265"/>
      <c r="DF44" s="266"/>
      <c r="DG44" s="267">
        <f t="shared" si="58"/>
        <v>0</v>
      </c>
      <c r="DH44" s="260">
        <f>+(IF(OR($B44=0,$C44=0,$D44=0,$DC$2&gt;$OE$1),0,IF(OR(DC44=0,DE44=0,DF44=0),0,MIN((VLOOKUP($D44,SALERYCODE,3,0))*(IF($D44=6,DF44,DE44))*((MIN((VLOOKUP($D44,SALERYCODE,5,0)),(IF($D44=6,DE44,DF44))))),MIN((VLOOKUP($D44,SALERYCODE,3,0)),(DC44+DD44))*(IF($D44=6,DF44,((MIN((VLOOKUP($D44,SALERYCODE,5,0)),DF44)))))))))/IF(AND($D44=2,'ראשי-פרטים כלליים וריכוז הוצאות'!$D$68&lt;&gt;4),1.2,1)</f>
        <v>0</v>
      </c>
      <c r="DI44" s="263"/>
      <c r="DJ44" s="264"/>
      <c r="DK44" s="265"/>
      <c r="DL44" s="266"/>
      <c r="DM44" s="267">
        <f t="shared" si="59"/>
        <v>0</v>
      </c>
      <c r="DN44" s="260">
        <f>+(IF(OR($B44=0,$C44=0,$D44=0,$DC$2&gt;$OE$1),0,IF(OR(DI44=0,DK44=0,DL44=0),0,MIN((VLOOKUP($D44,SALERYCODE,3,0))*(IF($D44=6,DL44,DK44))*((MIN((VLOOKUP($D44,SALERYCODE,5,0)),(IF($D44=6,DK44,DL44))))),MIN((VLOOKUP($D44,SALERYCODE,3,0)),(DI44+DJ44))*(IF($D44=6,DL44,((MIN((VLOOKUP($D44,SALERYCODE,5,0)),DL44)))))))))/IF(AND($D44=2,'ראשי-פרטים כלליים וריכוז הוצאות'!$D$68&lt;&gt;4),1.2,1)</f>
        <v>0</v>
      </c>
      <c r="DO44" s="263"/>
      <c r="DP44" s="264"/>
      <c r="DQ44" s="265"/>
      <c r="DR44" s="266"/>
      <c r="DS44" s="267">
        <f t="shared" si="60"/>
        <v>0</v>
      </c>
      <c r="DT44" s="260">
        <f>+(IF(OR($B44=0,$C44=0,$D44=0,$DC$2&gt;$OE$1),0,IF(OR(DO44=0,DQ44=0,DR44=0),0,MIN((VLOOKUP($D44,SALERYCODE,3,0))*(IF($D44=6,DR44,DQ44))*((MIN((VLOOKUP($D44,SALERYCODE,5,0)),(IF($D44=6,DQ44,DR44))))),MIN((VLOOKUP($D44,SALERYCODE,3,0)),(DO44+DP44))*(IF($D44=6,DR44,((MIN((VLOOKUP($D44,SALERYCODE,5,0)),DR44)))))))))/IF(AND($D44=2,'ראשי-פרטים כלליים וריכוז הוצאות'!$D$68&lt;&gt;4),1.2,1)</f>
        <v>0</v>
      </c>
      <c r="DU44" s="263"/>
      <c r="DV44" s="264"/>
      <c r="DW44" s="265"/>
      <c r="DX44" s="266"/>
      <c r="DY44" s="267">
        <f t="shared" si="61"/>
        <v>0</v>
      </c>
      <c r="DZ44" s="260">
        <f>+(IF(OR($B44=0,$C44=0,$D44=0,$DC$2&gt;$OE$1),0,IF(OR(DU44=0,DW44=0,DX44=0),0,MIN((VLOOKUP($D44,SALERYCODE,3,0))*(IF($D44=6,DX44,DW44))*((MIN((VLOOKUP($D44,SALERYCODE,5,0)),(IF($D44=6,DW44,DX44))))),MIN((VLOOKUP($D44,SALERYCODE,3,0)),(DU44+DV44))*(IF($D44=6,DX44,((MIN((VLOOKUP($D44,SALERYCODE,5,0)),DX44)))))))))/IF(AND($D44=2,'ראשי-פרטים כלליים וריכוז הוצאות'!$D$68&lt;&gt;4),1.2,1)</f>
        <v>0</v>
      </c>
      <c r="EA44" s="263"/>
      <c r="EB44" s="264"/>
      <c r="EC44" s="265"/>
      <c r="ED44" s="266"/>
      <c r="EE44" s="267">
        <f t="shared" si="62"/>
        <v>0</v>
      </c>
      <c r="EF44" s="260">
        <f>+(IF(OR($B44=0,$C44=0,$D44=0,$DC$2&gt;$OE$1),0,IF(OR(EA44=0,EC44=0,ED44=0),0,MIN((VLOOKUP($D44,SALERYCODE,3,0))*(IF($D44=6,ED44,EC44))*((MIN((VLOOKUP($D44,SALERYCODE,5,0)),(IF($D44=6,EC44,ED44))))),MIN((VLOOKUP($D44,SALERYCODE,3,0)),(EA44+EB44))*(IF($D44=6,ED44,((MIN((VLOOKUP($D44,SALERYCODE,5,0)),ED44)))))))))/IF(AND($D44=2,'ראשי-פרטים כלליים וריכוז הוצאות'!$D$68&lt;&gt;4),1.2,1)</f>
        <v>0</v>
      </c>
      <c r="EG44" s="263"/>
      <c r="EH44" s="264"/>
      <c r="EI44" s="265"/>
      <c r="EJ44" s="266"/>
      <c r="EK44" s="267">
        <f t="shared" si="63"/>
        <v>0</v>
      </c>
      <c r="EL44" s="260">
        <f>+(IF(OR($B44=0,$C44=0,$D44=0,$DC$2&gt;$OE$1),0,IF(OR(EG44=0,EI44=0,EJ44=0),0,MIN((VLOOKUP($D44,SALERYCODE,3,0))*(IF($D44=6,EJ44,EI44))*((MIN((VLOOKUP($D44,SALERYCODE,5,0)),(IF($D44=6,EI44,EJ44))))),MIN((VLOOKUP($D44,SALERYCODE,3,0)),(EG44+EH44))*(IF($D44=6,EJ44,((MIN((VLOOKUP($D44,SALERYCODE,5,0)),EJ44)))))))))/IF(AND($D44=2,'ראשי-פרטים כלליים וריכוז הוצאות'!$D$68&lt;&gt;4),1.2,1)</f>
        <v>0</v>
      </c>
      <c r="EM44" s="263"/>
      <c r="EN44" s="264"/>
      <c r="EO44" s="265"/>
      <c r="EP44" s="266"/>
      <c r="EQ44" s="267">
        <f t="shared" si="64"/>
        <v>0</v>
      </c>
      <c r="ER44" s="260">
        <f>+(IF(OR($B44=0,$C44=0,$D44=0,$DC$2&gt;$OE$1),0,IF(OR(EM44=0,EO44=0,EP44=0),0,MIN((VLOOKUP($D44,SALERYCODE,3,0))*(IF($D44=6,EP44,EO44))*((MIN((VLOOKUP($D44,SALERYCODE,5,0)),(IF($D44=6,EO44,EP44))))),MIN((VLOOKUP($D44,SALERYCODE,3,0)),(EM44+EN44))*(IF($D44=6,EP44,((MIN((VLOOKUP($D44,SALERYCODE,5,0)),EP44)))))))))/IF(AND($D44=2,'ראשי-פרטים כלליים וריכוז הוצאות'!$D$68&lt;&gt;4),1.2,1)</f>
        <v>0</v>
      </c>
      <c r="ES44" s="263"/>
      <c r="ET44" s="264"/>
      <c r="EU44" s="265"/>
      <c r="EV44" s="266"/>
      <c r="EW44" s="267">
        <f t="shared" si="65"/>
        <v>0</v>
      </c>
      <c r="EX44" s="260">
        <f>+(IF(OR($B44=0,$C44=0,$D44=0,$DC$2&gt;$OE$1),0,IF(OR(ES44=0,EU44=0,EV44=0),0,MIN((VLOOKUP($D44,SALERYCODE,3,0))*(IF($D44=6,EV44,EU44))*((MIN((VLOOKUP($D44,SALERYCODE,5,0)),(IF($D44=6,EU44,EV44))))),MIN((VLOOKUP($D44,SALERYCODE,3,0)),(ES44+ET44))*(IF($D44=6,EV44,((MIN((VLOOKUP($D44,SALERYCODE,5,0)),EV44)))))))))/IF(AND($D44=2,'ראשי-פרטים כלליים וריכוז הוצאות'!$D$68&lt;&gt;4),1.2,1)</f>
        <v>0</v>
      </c>
      <c r="EY44" s="263"/>
      <c r="EZ44" s="264"/>
      <c r="FA44" s="265"/>
      <c r="FB44" s="266"/>
      <c r="FC44" s="267">
        <f t="shared" si="66"/>
        <v>0</v>
      </c>
      <c r="FD44" s="260">
        <f>+(IF(OR($B44=0,$C44=0,$D44=0,$DC$2&gt;$OE$1),0,IF(OR(EY44=0,FA44=0,FB44=0),0,MIN((VLOOKUP($D44,SALERYCODE,3,0))*(IF($D44=6,FB44,FA44))*((MIN((VLOOKUP($D44,SALERYCODE,5,0)),(IF($D44=6,FA44,FB44))))),MIN((VLOOKUP($D44,SALERYCODE,3,0)),(EY44+EZ44))*(IF($D44=6,FB44,((MIN((VLOOKUP($D44,SALERYCODE,5,0)),FB44)))))))))/IF(AND($D44=2,'ראשי-פרטים כלליים וריכוז הוצאות'!$D$68&lt;&gt;4),1.2,1)</f>
        <v>0</v>
      </c>
      <c r="FE44" s="263"/>
      <c r="FF44" s="264"/>
      <c r="FG44" s="265"/>
      <c r="FH44" s="266"/>
      <c r="FI44" s="267">
        <f t="shared" si="67"/>
        <v>0</v>
      </c>
      <c r="FJ44" s="260">
        <f>+(IF(OR($B44=0,$C44=0,$D44=0,$DC$2&gt;$OE$1),0,IF(OR(FE44=0,FG44=0,FH44=0),0,MIN((VLOOKUP($D44,SALERYCODE,3,0))*(IF($D44=6,FH44,FG44))*((MIN((VLOOKUP($D44,SALERYCODE,5,0)),(IF($D44=6,FG44,FH44))))),MIN((VLOOKUP($D44,SALERYCODE,3,0)),(FE44+FF44))*(IF($D44=6,FH44,((MIN((VLOOKUP($D44,SALERYCODE,5,0)),FH44)))))))))/IF(AND($D44=2,'ראשי-פרטים כלליים וריכוז הוצאות'!$D$68&lt;&gt;4),1.2,1)</f>
        <v>0</v>
      </c>
      <c r="FK44" s="263"/>
      <c r="FL44" s="264"/>
      <c r="FM44" s="265"/>
      <c r="FN44" s="266"/>
      <c r="FO44" s="267">
        <f t="shared" si="68"/>
        <v>0</v>
      </c>
      <c r="FP44" s="260">
        <f>+(IF(OR($B44=0,$C44=0,$D44=0,$DC$2&gt;$OE$1),0,IF(OR(FK44=0,FM44=0,FN44=0),0,MIN((VLOOKUP($D44,SALERYCODE,3,0))*(IF($D44=6,FN44,FM44))*((MIN((VLOOKUP($D44,SALERYCODE,5,0)),(IF($D44=6,FM44,FN44))))),MIN((VLOOKUP($D44,SALERYCODE,3,0)),(FK44+FL44))*(IF($D44=6,FN44,((MIN((VLOOKUP($D44,SALERYCODE,5,0)),FN44)))))))))/IF(AND($D44=2,'ראשי-פרטים כלליים וריכוז הוצאות'!$D$68&lt;&gt;4),1.2,1)</f>
        <v>0</v>
      </c>
      <c r="FQ44" s="263"/>
      <c r="FR44" s="264"/>
      <c r="FS44" s="265"/>
      <c r="FT44" s="266"/>
      <c r="FU44" s="267">
        <f t="shared" si="69"/>
        <v>0</v>
      </c>
      <c r="FV44" s="260">
        <f>+(IF(OR($B44=0,$C44=0,$D44=0,$DC$2&gt;$OE$1),0,IF(OR(FQ44=0,FS44=0,FT44=0),0,MIN((VLOOKUP($D44,SALERYCODE,3,0))*(IF($D44=6,FT44,FS44))*((MIN((VLOOKUP($D44,SALERYCODE,5,0)),(IF($D44=6,FS44,FT44))))),MIN((VLOOKUP($D44,SALERYCODE,3,0)),(FQ44+FR44))*(IF($D44=6,FT44,((MIN((VLOOKUP($D44,SALERYCODE,5,0)),FT44)))))))))/IF(AND($D44=2,'ראשי-פרטים כלליים וריכוז הוצאות'!$D$68&lt;&gt;4),1.2,1)</f>
        <v>0</v>
      </c>
      <c r="FW44" s="263"/>
      <c r="FX44" s="264"/>
      <c r="FY44" s="265"/>
      <c r="FZ44" s="266"/>
      <c r="GA44" s="267">
        <f t="shared" si="70"/>
        <v>0</v>
      </c>
      <c r="GB44" s="260">
        <f>+(IF(OR($B44=0,$C44=0,$D44=0,$DC$2&gt;$OE$1),0,IF(OR(FW44=0,FY44=0,FZ44=0),0,MIN((VLOOKUP($D44,SALERYCODE,3,0))*(IF($D44=6,FZ44,FY44))*((MIN((VLOOKUP($D44,SALERYCODE,5,0)),(IF($D44=6,FY44,FZ44))))),MIN((VLOOKUP($D44,SALERYCODE,3,0)),(FW44+FX44))*(IF($D44=6,FZ44,((MIN((VLOOKUP($D44,SALERYCODE,5,0)),FZ44)))))))))/IF(AND($D44=2,'ראשי-פרטים כלליים וריכוז הוצאות'!$D$68&lt;&gt;4),1.2,1)</f>
        <v>0</v>
      </c>
      <c r="GC44" s="263"/>
      <c r="GD44" s="264"/>
      <c r="GE44" s="265"/>
      <c r="GF44" s="266"/>
      <c r="GG44" s="267">
        <f t="shared" si="71"/>
        <v>0</v>
      </c>
      <c r="GH44" s="260">
        <f>+(IF(OR($B44=0,$C44=0,$D44=0,$DC$2&gt;$OE$1),0,IF(OR(GC44=0,GE44=0,GF44=0),0,MIN((VLOOKUP($D44,SALERYCODE,3,0))*(IF($D44=6,GF44,GE44))*((MIN((VLOOKUP($D44,SALERYCODE,5,0)),(IF($D44=6,GE44,GF44))))),MIN((VLOOKUP($D44,SALERYCODE,3,0)),(GC44+GD44))*(IF($D44=6,GF44,((MIN((VLOOKUP($D44,SALERYCODE,5,0)),GF44)))))))))/IF(AND($D44=2,'ראשי-פרטים כלליים וריכוז הוצאות'!$D$68&lt;&gt;4),1.2,1)</f>
        <v>0</v>
      </c>
      <c r="GI44" s="263"/>
      <c r="GJ44" s="264"/>
      <c r="GK44" s="265"/>
      <c r="GL44" s="266"/>
      <c r="GM44" s="267">
        <f t="shared" si="72"/>
        <v>0</v>
      </c>
      <c r="GN44" s="260">
        <f>+(IF(OR($B44=0,$C44=0,$D44=0,$DC$2&gt;$OE$1),0,IF(OR(GI44=0,GK44=0,GL44=0),0,MIN((VLOOKUP($D44,SALERYCODE,3,0))*(IF($D44=6,GL44,GK44))*((MIN((VLOOKUP($D44,SALERYCODE,5,0)),(IF($D44=6,GK44,GL44))))),MIN((VLOOKUP($D44,SALERYCODE,3,0)),(GI44+GJ44))*(IF($D44=6,GL44,((MIN((VLOOKUP($D44,SALERYCODE,5,0)),GL44)))))))))/IF(AND($D44=2,'ראשי-פרטים כלליים וריכוז הוצאות'!$D$68&lt;&gt;4),1.2,1)</f>
        <v>0</v>
      </c>
      <c r="GO44" s="263"/>
      <c r="GP44" s="264"/>
      <c r="GQ44" s="265"/>
      <c r="GR44" s="266"/>
      <c r="GS44" s="267">
        <f t="shared" si="73"/>
        <v>0</v>
      </c>
      <c r="GT44" s="260">
        <f>+(IF(OR($B44=0,$C44=0,$D44=0,$DC$2&gt;$OE$1),0,IF(OR(GO44=0,GQ44=0,GR44=0),0,MIN((VLOOKUP($D44,SALERYCODE,3,0))*(IF($D44=6,GR44,GQ44))*((MIN((VLOOKUP($D44,SALERYCODE,5,0)),(IF($D44=6,GQ44,GR44))))),MIN((VLOOKUP($D44,SALERYCODE,3,0)),(GO44+GP44))*(IF($D44=6,GR44,((MIN((VLOOKUP($D44,SALERYCODE,5,0)),GR44)))))))))/IF(AND($D44=2,'ראשי-פרטים כלליים וריכוז הוצאות'!$D$68&lt;&gt;4),1.2,1)</f>
        <v>0</v>
      </c>
      <c r="GU44" s="263"/>
      <c r="GV44" s="264"/>
      <c r="GW44" s="265"/>
      <c r="GX44" s="266"/>
      <c r="GY44" s="267">
        <f t="shared" si="74"/>
        <v>0</v>
      </c>
      <c r="GZ44" s="260">
        <f>+(IF(OR($B44=0,$C44=0,$D44=0,$DC$2&gt;$OE$1),0,IF(OR(GU44=0,GW44=0,GX44=0),0,MIN((VLOOKUP($D44,SALERYCODE,3,0))*(IF($D44=6,GX44,GW44))*((MIN((VLOOKUP($D44,SALERYCODE,5,0)),(IF($D44=6,GW44,GX44))))),MIN((VLOOKUP($D44,SALERYCODE,3,0)),(GU44+GV44))*(IF($D44=6,GX44,((MIN((VLOOKUP($D44,SALERYCODE,5,0)),GX44)))))))))/IF(AND($D44=2,'ראשי-פרטים כלליים וריכוז הוצאות'!$D$68&lt;&gt;4),1.2,1)</f>
        <v>0</v>
      </c>
      <c r="HA44" s="263"/>
      <c r="HB44" s="264"/>
      <c r="HC44" s="265"/>
      <c r="HD44" s="266"/>
      <c r="HE44" s="267">
        <f t="shared" si="75"/>
        <v>0</v>
      </c>
      <c r="HF44" s="260">
        <f>+(IF(OR($B44=0,$C44=0,$D44=0,$DC$2&gt;$OE$1),0,IF(OR(HA44=0,HC44=0,HD44=0),0,MIN((VLOOKUP($D44,SALERYCODE,3,0))*(IF($D44=6,HD44,HC44))*((MIN((VLOOKUP($D44,SALERYCODE,5,0)),(IF($D44=6,HC44,HD44))))),MIN((VLOOKUP($D44,SALERYCODE,3,0)),(HA44+HB44))*(IF($D44=6,HD44,((MIN((VLOOKUP($D44,SALERYCODE,5,0)),HD44)))))))))/IF(AND($D44=2,'ראשי-פרטים כלליים וריכוז הוצאות'!$D$68&lt;&gt;4),1.2,1)</f>
        <v>0</v>
      </c>
      <c r="HG44" s="263"/>
      <c r="HH44" s="264"/>
      <c r="HI44" s="265"/>
      <c r="HJ44" s="266"/>
      <c r="HK44" s="267">
        <f t="shared" si="76"/>
        <v>0</v>
      </c>
      <c r="HL44" s="260">
        <f>+(IF(OR($B44=0,$C44=0,$D44=0,$DC$2&gt;$OE$1),0,IF(OR(HG44=0,HI44=0,HJ44=0),0,MIN((VLOOKUP($D44,SALERYCODE,3,0))*(IF($D44=6,HJ44,HI44))*((MIN((VLOOKUP($D44,SALERYCODE,5,0)),(IF($D44=6,HI44,HJ44))))),MIN((VLOOKUP($D44,SALERYCODE,3,0)),(HG44+HH44))*(IF($D44=6,HJ44,((MIN((VLOOKUP($D44,SALERYCODE,5,0)),HJ44)))))))))/IF(AND($D44=2,'ראשי-פרטים כלליים וריכוז הוצאות'!$D$68&lt;&gt;4),1.2,1)</f>
        <v>0</v>
      </c>
      <c r="HM44" s="263"/>
      <c r="HN44" s="264"/>
      <c r="HO44" s="265"/>
      <c r="HP44" s="266"/>
      <c r="HQ44" s="267">
        <f t="shared" si="77"/>
        <v>0</v>
      </c>
      <c r="HR44" s="260">
        <f>+(IF(OR($B44=0,$C44=0,$D44=0,$DC$2&gt;$OE$1),0,IF(OR(HM44=0,HO44=0,HP44=0),0,MIN((VLOOKUP($D44,SALERYCODE,3,0))*(IF($D44=6,HP44,HO44))*((MIN((VLOOKUP($D44,SALERYCODE,5,0)),(IF($D44=6,HO44,HP44))))),MIN((VLOOKUP($D44,SALERYCODE,3,0)),(HM44+HN44))*(IF($D44=6,HP44,((MIN((VLOOKUP($D44,SALERYCODE,5,0)),HP44)))))))))/IF(AND($D44=2,'ראשי-פרטים כלליים וריכוז הוצאות'!$D$68&lt;&gt;4),1.2,1)</f>
        <v>0</v>
      </c>
      <c r="HS44" s="263"/>
      <c r="HT44" s="264"/>
      <c r="HU44" s="265"/>
      <c r="HV44" s="266"/>
      <c r="HW44" s="267">
        <f t="shared" si="78"/>
        <v>0</v>
      </c>
      <c r="HX44" s="260">
        <f>+(IF(OR($B44=0,$C44=0,$D44=0,$DC$2&gt;$OE$1),0,IF(OR(HS44=0,HU44=0,HV44=0),0,MIN((VLOOKUP($D44,SALERYCODE,3,0))*(IF($D44=6,HV44,HU44))*((MIN((VLOOKUP($D44,SALERYCODE,5,0)),(IF($D44=6,HU44,HV44))))),MIN((VLOOKUP($D44,SALERYCODE,3,0)),(HS44+HT44))*(IF($D44=6,HV44,((MIN((VLOOKUP($D44,SALERYCODE,5,0)),HV44)))))))))/IF(AND($D44=2,'ראשי-פרטים כלליים וריכוז הוצאות'!$D$68&lt;&gt;4),1.2,1)</f>
        <v>0</v>
      </c>
      <c r="HY44" s="263"/>
      <c r="HZ44" s="264"/>
      <c r="IA44" s="265"/>
      <c r="IB44" s="266"/>
      <c r="IC44" s="267">
        <f t="shared" si="79"/>
        <v>0</v>
      </c>
      <c r="ID44" s="260">
        <f>+(IF(OR($B44=0,$C44=0,$D44=0,$DC$2&gt;$OE$1),0,IF(OR(HY44=0,IA44=0,IB44=0),0,MIN((VLOOKUP($D44,SALERYCODE,3,0))*(IF($D44=6,IB44,IA44))*((MIN((VLOOKUP($D44,SALERYCODE,5,0)),(IF($D44=6,IA44,IB44))))),MIN((VLOOKUP($D44,SALERYCODE,3,0)),(HY44+HZ44))*(IF($D44=6,IB44,((MIN((VLOOKUP($D44,SALERYCODE,5,0)),IB44)))))))))/IF(AND($D44=2,'ראשי-פרטים כלליים וריכוז הוצאות'!$D$68&lt;&gt;4),1.2,1)</f>
        <v>0</v>
      </c>
      <c r="IE44" s="263"/>
      <c r="IF44" s="264"/>
      <c r="IG44" s="265"/>
      <c r="IH44" s="266"/>
      <c r="II44" s="267">
        <f t="shared" si="80"/>
        <v>0</v>
      </c>
      <c r="IJ44" s="260">
        <f>+(IF(OR($B44=0,$C44=0,$D44=0,$DC$2&gt;$OE$1),0,IF(OR(IE44=0,IG44=0,IH44=0),0,MIN((VLOOKUP($D44,SALERYCODE,3,0))*(IF($D44=6,IH44,IG44))*((MIN((VLOOKUP($D44,SALERYCODE,5,0)),(IF($D44=6,IG44,IH44))))),MIN((VLOOKUP($D44,SALERYCODE,3,0)),(IE44+IF44))*(IF($D44=6,IH44,((MIN((VLOOKUP($D44,SALERYCODE,5,0)),IH44)))))))))/IF(AND($D44=2,'ראשי-פרטים כלליים וריכוז הוצאות'!$D$68&lt;&gt;4),1.2,1)</f>
        <v>0</v>
      </c>
      <c r="IK44" s="263"/>
      <c r="IL44" s="264"/>
      <c r="IM44" s="265"/>
      <c r="IN44" s="266"/>
      <c r="IO44" s="267">
        <f t="shared" si="81"/>
        <v>0</v>
      </c>
      <c r="IP44" s="260">
        <f>+(IF(OR($B44=0,$C44=0,$D44=0,$DC$2&gt;$OE$1),0,IF(OR(IK44=0,IM44=0,IN44=0),0,MIN((VLOOKUP($D44,SALERYCODE,3,0))*(IF($D44=6,IN44,IM44))*((MIN((VLOOKUP($D44,SALERYCODE,5,0)),(IF($D44=6,IM44,IN44))))),MIN((VLOOKUP($D44,SALERYCODE,3,0)),(IK44+IL44))*(IF($D44=6,IN44,((MIN((VLOOKUP($D44,SALERYCODE,5,0)),IN44)))))))))/IF(AND($D44=2,'ראשי-פרטים כלליים וריכוז הוצאות'!$D$68&lt;&gt;4),1.2,1)</f>
        <v>0</v>
      </c>
      <c r="IQ44" s="263"/>
      <c r="IR44" s="264"/>
      <c r="IS44" s="265"/>
      <c r="IT44" s="266"/>
      <c r="IU44" s="267">
        <f t="shared" si="82"/>
        <v>0</v>
      </c>
      <c r="IV44" s="260">
        <f>+(IF(OR($B44=0,$C44=0,$D44=0,$DC$2&gt;$OE$1),0,IF(OR(IQ44=0,IS44=0,IT44=0),0,MIN((VLOOKUP($D44,SALERYCODE,3,0))*(IF($D44=6,IT44,IS44))*((MIN((VLOOKUP($D44,SALERYCODE,5,0)),(IF($D44=6,IS44,IT44))))),MIN((VLOOKUP($D44,SALERYCODE,3,0)),(IQ44+IR44))*(IF($D44=6,IT44,((MIN((VLOOKUP($D44,SALERYCODE,5,0)),IT44)))))))))/IF(AND($D44=2,'ראשי-פרטים כלליים וריכוז הוצאות'!$D$68&lt;&gt;4),1.2,1)</f>
        <v>0</v>
      </c>
      <c r="IW44" s="263"/>
      <c r="IX44" s="264"/>
      <c r="IY44" s="265"/>
      <c r="IZ44" s="266"/>
      <c r="JA44" s="267">
        <f t="shared" si="83"/>
        <v>0</v>
      </c>
      <c r="JB44" s="260">
        <f>+(IF(OR($B44=0,$C44=0,$D44=0,$DC$2&gt;$OE$1),0,IF(OR(IW44=0,IY44=0,IZ44=0),0,MIN((VLOOKUP($D44,SALERYCODE,3,0))*(IF($D44=6,IZ44,IY44))*((MIN((VLOOKUP($D44,SALERYCODE,5,0)),(IF($D44=6,IY44,IZ44))))),MIN((VLOOKUP($D44,SALERYCODE,3,0)),(IW44+IX44))*(IF($D44=6,IZ44,((MIN((VLOOKUP($D44,SALERYCODE,5,0)),IZ44)))))))))/IF(AND($D44=2,'ראשי-פרטים כלליים וריכוז הוצאות'!$D$68&lt;&gt;4),1.2,1)</f>
        <v>0</v>
      </c>
      <c r="JC44" s="263"/>
      <c r="JD44" s="264"/>
      <c r="JE44" s="265"/>
      <c r="JF44" s="266"/>
      <c r="JG44" s="267">
        <f t="shared" si="84"/>
        <v>0</v>
      </c>
      <c r="JH44" s="260">
        <f>+(IF(OR($B44=0,$C44=0,$D44=0,$DC$2&gt;$OE$1),0,IF(OR(JC44=0,JE44=0,JF44=0),0,MIN((VLOOKUP($D44,SALERYCODE,3,0))*(IF($D44=6,JF44,JE44))*((MIN((VLOOKUP($D44,SALERYCODE,5,0)),(IF($D44=6,JE44,JF44))))),MIN((VLOOKUP($D44,SALERYCODE,3,0)),(JC44+JD44))*(IF($D44=6,JF44,((MIN((VLOOKUP($D44,SALERYCODE,5,0)),JF44)))))))))/IF(AND($D44=2,'ראשי-פרטים כלליים וריכוז הוצאות'!$D$68&lt;&gt;4),1.2,1)</f>
        <v>0</v>
      </c>
      <c r="JI44" s="263"/>
      <c r="JJ44" s="264"/>
      <c r="JK44" s="265"/>
      <c r="JL44" s="266"/>
      <c r="JM44" s="267">
        <f t="shared" si="85"/>
        <v>0</v>
      </c>
      <c r="JN44" s="260">
        <f>+(IF(OR($B44=0,$C44=0,$D44=0,$DC$2&gt;$OE$1),0,IF(OR(JI44=0,JK44=0,JL44=0),0,MIN((VLOOKUP($D44,SALERYCODE,3,0))*(IF($D44=6,JL44,JK44))*((MIN((VLOOKUP($D44,SALERYCODE,5,0)),(IF($D44=6,JK44,JL44))))),MIN((VLOOKUP($D44,SALERYCODE,3,0)),(JI44+JJ44))*(IF($D44=6,JL44,((MIN((VLOOKUP($D44,SALERYCODE,5,0)),JL44)))))))))/IF(AND($D44=2,'ראשי-פרטים כלליים וריכוז הוצאות'!$D$68&lt;&gt;4),1.2,1)</f>
        <v>0</v>
      </c>
      <c r="JO44" s="263"/>
      <c r="JP44" s="264"/>
      <c r="JQ44" s="265"/>
      <c r="JR44" s="266"/>
      <c r="JS44" s="267">
        <f t="shared" si="86"/>
        <v>0</v>
      </c>
      <c r="JT44" s="260">
        <f>+(IF(OR($B44=0,$C44=0,$D44=0,$DC$2&gt;$OE$1),0,IF(OR(JO44=0,JQ44=0,JR44=0),0,MIN((VLOOKUP($D44,SALERYCODE,3,0))*(IF($D44=6,JR44,JQ44))*((MIN((VLOOKUP($D44,SALERYCODE,5,0)),(IF($D44=6,JQ44,JR44))))),MIN((VLOOKUP($D44,SALERYCODE,3,0)),(JO44+JP44))*(IF($D44=6,JR44,((MIN((VLOOKUP($D44,SALERYCODE,5,0)),JR44)))))))))/IF(AND($D44=2,'ראשי-פרטים כלליים וריכוז הוצאות'!$D$68&lt;&gt;4),1.2,1)</f>
        <v>0</v>
      </c>
      <c r="JU44" s="263"/>
      <c r="JV44" s="264"/>
      <c r="JW44" s="265"/>
      <c r="JX44" s="266"/>
      <c r="JY44" s="267">
        <f t="shared" si="87"/>
        <v>0</v>
      </c>
      <c r="JZ44" s="260">
        <f>+(IF(OR($B44=0,$C44=0,$D44=0,$DC$2&gt;$OE$1),0,IF(OR(JU44=0,JW44=0,JX44=0),0,MIN((VLOOKUP($D44,SALERYCODE,3,0))*(IF($D44=6,JX44,JW44))*((MIN((VLOOKUP($D44,SALERYCODE,5,0)),(IF($D44=6,JW44,JX44))))),MIN((VLOOKUP($D44,SALERYCODE,3,0)),(JU44+JV44))*(IF($D44=6,JX44,((MIN((VLOOKUP($D44,SALERYCODE,5,0)),JX44)))))))))/IF(AND($D44=2,'ראשי-פרטים כלליים וריכוז הוצאות'!$D$68&lt;&gt;4),1.2,1)</f>
        <v>0</v>
      </c>
      <c r="KA44" s="263"/>
      <c r="KB44" s="264"/>
      <c r="KC44" s="265"/>
      <c r="KD44" s="266"/>
      <c r="KE44" s="267">
        <f t="shared" si="88"/>
        <v>0</v>
      </c>
      <c r="KF44" s="260">
        <f>+(IF(OR($B44=0,$C44=0,$D44=0,$DC$2&gt;$OE$1),0,IF(OR(KA44=0,KC44=0,KD44=0),0,MIN((VLOOKUP($D44,SALERYCODE,3,0))*(IF($D44=6,KD44,KC44))*((MIN((VLOOKUP($D44,SALERYCODE,5,0)),(IF($D44=6,KC44,KD44))))),MIN((VLOOKUP($D44,SALERYCODE,3,0)),(KA44+KB44))*(IF($D44=6,KD44,((MIN((VLOOKUP($D44,SALERYCODE,5,0)),KD44)))))))))/IF(AND($D44=2,'ראשי-פרטים כלליים וריכוז הוצאות'!$D$68&lt;&gt;4),1.2,1)</f>
        <v>0</v>
      </c>
      <c r="KG44" s="263"/>
      <c r="KH44" s="264"/>
      <c r="KI44" s="265"/>
      <c r="KJ44" s="266"/>
      <c r="KK44" s="267">
        <f t="shared" si="89"/>
        <v>0</v>
      </c>
      <c r="KL44" s="260">
        <f>+(IF(OR($B44=0,$C44=0,$D44=0,$DC$2&gt;$OE$1),0,IF(OR(KG44=0,KI44=0,KJ44=0),0,MIN((VLOOKUP($D44,SALERYCODE,3,0))*(IF($D44=6,KJ44,KI44))*((MIN((VLOOKUP($D44,SALERYCODE,5,0)),(IF($D44=6,KI44,KJ44))))),MIN((VLOOKUP($D44,SALERYCODE,3,0)),(KG44+KH44))*(IF($D44=6,KJ44,((MIN((VLOOKUP($D44,SALERYCODE,5,0)),KJ44)))))))))/IF(AND($D44=2,'ראשי-פרטים כלליים וריכוז הוצאות'!$D$68&lt;&gt;4),1.2,1)</f>
        <v>0</v>
      </c>
      <c r="KM44" s="263"/>
      <c r="KN44" s="264"/>
      <c r="KO44" s="265"/>
      <c r="KP44" s="266"/>
      <c r="KQ44" s="267">
        <f t="shared" si="90"/>
        <v>0</v>
      </c>
      <c r="KR44" s="260">
        <f>+(IF(OR($B44=0,$C44=0,$D44=0,$DC$2&gt;$OE$1),0,IF(OR(KM44=0,KO44=0,KP44=0),0,MIN((VLOOKUP($D44,SALERYCODE,3,0))*(IF($D44=6,KP44,KO44))*((MIN((VLOOKUP($D44,SALERYCODE,5,0)),(IF($D44=6,KO44,KP44))))),MIN((VLOOKUP($D44,SALERYCODE,3,0)),(KM44+KN44))*(IF($D44=6,KP44,((MIN((VLOOKUP($D44,SALERYCODE,5,0)),KP44)))))))))/IF(AND($D44=2,'ראשי-פרטים כלליים וריכוז הוצאות'!$D$68&lt;&gt;4),1.2,1)</f>
        <v>0</v>
      </c>
      <c r="KS44" s="263"/>
      <c r="KT44" s="264"/>
      <c r="KU44" s="265"/>
      <c r="KV44" s="266"/>
      <c r="KW44" s="267">
        <f t="shared" si="91"/>
        <v>0</v>
      </c>
      <c r="KX44" s="260">
        <f>+(IF(OR($B44=0,$C44=0,$D44=0,$DC$2&gt;$OE$1),0,IF(OR(KS44=0,KU44=0,KV44=0),0,MIN((VLOOKUP($D44,SALERYCODE,3,0))*(IF($D44=6,KV44,KU44))*((MIN((VLOOKUP($D44,SALERYCODE,5,0)),(IF($D44=6,KU44,KV44))))),MIN((VLOOKUP($D44,SALERYCODE,3,0)),(KS44+KT44))*(IF($D44=6,KV44,((MIN((VLOOKUP($D44,SALERYCODE,5,0)),KV44)))))))))/IF(AND($D44=2,'ראשי-פרטים כלליים וריכוז הוצאות'!$D$68&lt;&gt;4),1.2,1)</f>
        <v>0</v>
      </c>
      <c r="KY44" s="263"/>
      <c r="KZ44" s="264"/>
      <c r="LA44" s="265"/>
      <c r="LB44" s="266"/>
      <c r="LC44" s="267">
        <f t="shared" si="92"/>
        <v>0</v>
      </c>
      <c r="LD44" s="260">
        <f>+(IF(OR($B44=0,$C44=0,$D44=0,$DC$2&gt;$OE$1),0,IF(OR(KY44=0,LA44=0,LB44=0),0,MIN((VLOOKUP($D44,SALERYCODE,3,0))*(IF($D44=6,LB44,LA44))*((MIN((VLOOKUP($D44,SALERYCODE,5,0)),(IF($D44=6,LA44,LB44))))),MIN((VLOOKUP($D44,SALERYCODE,3,0)),(KY44+KZ44))*(IF($D44=6,LB44,((MIN((VLOOKUP($D44,SALERYCODE,5,0)),LB44)))))))))/IF(AND($D44=2,'ראשי-פרטים כלליים וריכוז הוצאות'!$D$68&lt;&gt;4),1.2,1)</f>
        <v>0</v>
      </c>
      <c r="LE44" s="263"/>
      <c r="LF44" s="264"/>
      <c r="LG44" s="265"/>
      <c r="LH44" s="266"/>
      <c r="LI44" s="267">
        <f t="shared" si="93"/>
        <v>0</v>
      </c>
      <c r="LJ44" s="260">
        <f>+(IF(OR($B44=0,$C44=0,$D44=0,$DC$2&gt;$OE$1),0,IF(OR(LE44=0,LG44=0,LH44=0),0,MIN((VLOOKUP($D44,SALERYCODE,3,0))*(IF($D44=6,LH44,LG44))*((MIN((VLOOKUP($D44,SALERYCODE,5,0)),(IF($D44=6,LG44,LH44))))),MIN((VLOOKUP($D44,SALERYCODE,3,0)),(LE44+LF44))*(IF($D44=6,LH44,((MIN((VLOOKUP($D44,SALERYCODE,5,0)),LH44)))))))))/IF(AND($D44=2,'ראשי-פרטים כלליים וריכוז הוצאות'!$D$68&lt;&gt;4),1.2,1)</f>
        <v>0</v>
      </c>
      <c r="LK44" s="263"/>
      <c r="LL44" s="264"/>
      <c r="LM44" s="265"/>
      <c r="LN44" s="266"/>
      <c r="LO44" s="267">
        <f t="shared" si="94"/>
        <v>0</v>
      </c>
      <c r="LP44" s="260">
        <f>+(IF(OR($B44=0,$C44=0,$D44=0,$DC$2&gt;$OE$1),0,IF(OR(LK44=0,LM44=0,LN44=0),0,MIN((VLOOKUP($D44,SALERYCODE,3,0))*(IF($D44=6,LN44,LM44))*((MIN((VLOOKUP($D44,SALERYCODE,5,0)),(IF($D44=6,LM44,LN44))))),MIN((VLOOKUP($D44,SALERYCODE,3,0)),(LK44+LL44))*(IF($D44=6,LN44,((MIN((VLOOKUP($D44,SALERYCODE,5,0)),LN44)))))))))/IF(AND($D44=2,'ראשי-פרטים כלליים וריכוז הוצאות'!$D$68&lt;&gt;4),1.2,1)</f>
        <v>0</v>
      </c>
      <c r="LQ44" s="263"/>
      <c r="LR44" s="264"/>
      <c r="LS44" s="265"/>
      <c r="LT44" s="266"/>
      <c r="LU44" s="267">
        <f t="shared" si="95"/>
        <v>0</v>
      </c>
      <c r="LV44" s="260">
        <f>+(IF(OR($B44=0,$C44=0,$D44=0,$DC$2&gt;$OE$1),0,IF(OR(LQ44=0,LS44=0,LT44=0),0,MIN((VLOOKUP($D44,SALERYCODE,3,0))*(IF($D44=6,LT44,LS44))*((MIN((VLOOKUP($D44,SALERYCODE,5,0)),(IF($D44=6,LS44,LT44))))),MIN((VLOOKUP($D44,SALERYCODE,3,0)),(LQ44+LR44))*(IF($D44=6,LT44,((MIN((VLOOKUP($D44,SALERYCODE,5,0)),LT44)))))))))/IF(AND($D44=2,'ראשי-פרטים כלליים וריכוז הוצאות'!$D$68&lt;&gt;4),1.2,1)</f>
        <v>0</v>
      </c>
      <c r="LW44" s="263"/>
      <c r="LX44" s="264"/>
      <c r="LY44" s="265"/>
      <c r="LZ44" s="266"/>
      <c r="MA44" s="267">
        <f t="shared" si="96"/>
        <v>0</v>
      </c>
      <c r="MB44" s="260">
        <f>+(IF(OR($B44=0,$C44=0,$D44=0,$DC$2&gt;$OE$1),0,IF(OR(LW44=0,LY44=0,LZ44=0),0,MIN((VLOOKUP($D44,SALERYCODE,3,0))*(IF($D44=6,LZ44,LY44))*((MIN((VLOOKUP($D44,SALERYCODE,5,0)),(IF($D44=6,LY44,LZ44))))),MIN((VLOOKUP($D44,SALERYCODE,3,0)),(LW44+LX44))*(IF($D44=6,LZ44,((MIN((VLOOKUP($D44,SALERYCODE,5,0)),LZ44)))))))))/IF(AND($D44=2,'ראשי-פרטים כלליים וריכוז הוצאות'!$D$68&lt;&gt;4),1.2,1)</f>
        <v>0</v>
      </c>
      <c r="MC44" s="263"/>
      <c r="MD44" s="264"/>
      <c r="ME44" s="265"/>
      <c r="MF44" s="266"/>
      <c r="MG44" s="267">
        <f t="shared" si="97"/>
        <v>0</v>
      </c>
      <c r="MH44" s="260">
        <f>+(IF(OR($B44=0,$C44=0,$D44=0,$DC$2&gt;$OE$1),0,IF(OR(MC44=0,ME44=0,MF44=0),0,MIN((VLOOKUP($D44,SALERYCODE,3,0))*(IF($D44=6,MF44,ME44))*((MIN((VLOOKUP($D44,SALERYCODE,5,0)),(IF($D44=6,ME44,MF44))))),MIN((VLOOKUP($D44,SALERYCODE,3,0)),(MC44+MD44))*(IF($D44=6,MF44,((MIN((VLOOKUP($D44,SALERYCODE,5,0)),MF44)))))))))/IF(AND($D44=2,'ראשי-פרטים כלליים וריכוז הוצאות'!$D$68&lt;&gt;4),1.2,1)</f>
        <v>0</v>
      </c>
      <c r="MI44" s="263"/>
      <c r="MJ44" s="264"/>
      <c r="MK44" s="265"/>
      <c r="ML44" s="266"/>
      <c r="MM44" s="267">
        <f t="shared" si="98"/>
        <v>0</v>
      </c>
      <c r="MN44" s="260">
        <f>+(IF(OR($B44=0,$C44=0,$D44=0,$DC$2&gt;$OE$1),0,IF(OR(MI44=0,MK44=0,ML44=0),0,MIN((VLOOKUP($D44,SALERYCODE,3,0))*(IF($D44=6,ML44,MK44))*((MIN((VLOOKUP($D44,SALERYCODE,5,0)),(IF($D44=6,MK44,ML44))))),MIN((VLOOKUP($D44,SALERYCODE,3,0)),(MI44+MJ44))*(IF($D44=6,ML44,((MIN((VLOOKUP($D44,SALERYCODE,5,0)),ML44)))))))))/IF(AND($D44=2,'ראשי-פרטים כלליים וריכוז הוצאות'!$D$68&lt;&gt;4),1.2,1)</f>
        <v>0</v>
      </c>
      <c r="MO44" s="263"/>
      <c r="MP44" s="264"/>
      <c r="MQ44" s="265"/>
      <c r="MR44" s="266"/>
      <c r="MS44" s="267">
        <f t="shared" si="99"/>
        <v>0</v>
      </c>
      <c r="MT44" s="260">
        <f>+(IF(OR($B44=0,$C44=0,$D44=0,$DC$2&gt;$OE$1),0,IF(OR(MO44=0,MQ44=0,MR44=0),0,MIN((VLOOKUP($D44,SALERYCODE,3,0))*(IF($D44=6,MR44,MQ44))*((MIN((VLOOKUP($D44,SALERYCODE,5,0)),(IF($D44=6,MQ44,MR44))))),MIN((VLOOKUP($D44,SALERYCODE,3,0)),(MO44+MP44))*(IF($D44=6,MR44,((MIN((VLOOKUP($D44,SALERYCODE,5,0)),MR44)))))))))/IF(AND($D44=2,'ראשי-פרטים כלליים וריכוז הוצאות'!$D$68&lt;&gt;4),1.2,1)</f>
        <v>0</v>
      </c>
      <c r="MU44" s="263"/>
      <c r="MV44" s="264"/>
      <c r="MW44" s="265"/>
      <c r="MX44" s="266"/>
      <c r="MY44" s="267">
        <f t="shared" si="100"/>
        <v>0</v>
      </c>
      <c r="MZ44" s="260">
        <f>+(IF(OR($B44=0,$C44=0,$D44=0,$DC$2&gt;$OE$1),0,IF(OR(MU44=0,MW44=0,MX44=0),0,MIN((VLOOKUP($D44,SALERYCODE,3,0))*(IF($D44=6,MX44,MW44))*((MIN((VLOOKUP($D44,SALERYCODE,5,0)),(IF($D44=6,MW44,MX44))))),MIN((VLOOKUP($D44,SALERYCODE,3,0)),(MU44+MV44))*(IF($D44=6,MX44,((MIN((VLOOKUP($D44,SALERYCODE,5,0)),MX44)))))))))/IF(AND($D44=2,'ראשי-פרטים כלליים וריכוז הוצאות'!$D$68&lt;&gt;4),1.2,1)</f>
        <v>0</v>
      </c>
      <c r="NA44" s="263"/>
      <c r="NB44" s="264"/>
      <c r="NC44" s="265"/>
      <c r="ND44" s="266"/>
      <c r="NE44" s="267">
        <f t="shared" si="101"/>
        <v>0</v>
      </c>
      <c r="NF44" s="260">
        <f>+(IF(OR($B44=0,$C44=0,$D44=0,$DC$2&gt;$OE$1),0,IF(OR(NA44=0,NC44=0,ND44=0),0,MIN((VLOOKUP($D44,SALERYCODE,3,0))*(IF($D44=6,ND44,NC44))*((MIN((VLOOKUP($D44,SALERYCODE,5,0)),(IF($D44=6,NC44,ND44))))),MIN((VLOOKUP($D44,SALERYCODE,3,0)),(NA44+NB44))*(IF($D44=6,ND44,((MIN((VLOOKUP($D44,SALERYCODE,5,0)),ND44)))))))))/IF(AND($D44=2,'ראשי-פרטים כלליים וריכוז הוצאות'!$D$68&lt;&gt;4),1.2,1)</f>
        <v>0</v>
      </c>
      <c r="NG44" s="263"/>
      <c r="NH44" s="264"/>
      <c r="NI44" s="265"/>
      <c r="NJ44" s="266"/>
      <c r="NK44" s="267">
        <f t="shared" si="102"/>
        <v>0</v>
      </c>
      <c r="NL44" s="260">
        <f>+(IF(OR($B44=0,$C44=0,$D44=0,$DC$2&gt;$OE$1),0,IF(OR(NG44=0,NI44=0,NJ44=0),0,MIN((VLOOKUP($D44,SALERYCODE,3,0))*(IF($D44=6,NJ44,NI44))*((MIN((VLOOKUP($D44,SALERYCODE,5,0)),(IF($D44=6,NI44,NJ44))))),MIN((VLOOKUP($D44,SALERYCODE,3,0)),(NG44+NH44))*(IF($D44=6,NJ44,((MIN((VLOOKUP($D44,SALERYCODE,5,0)),NJ44)))))))))/IF(AND($D44=2,'ראשי-פרטים כלליים וריכוז הוצאות'!$D$68&lt;&gt;4),1.2,1)</f>
        <v>0</v>
      </c>
      <c r="NM44" s="263"/>
      <c r="NN44" s="264"/>
      <c r="NO44" s="265"/>
      <c r="NP44" s="266"/>
      <c r="NQ44" s="267">
        <f t="shared" si="103"/>
        <v>0</v>
      </c>
      <c r="NR44" s="260">
        <f>+(IF(OR($B44=0,$C44=0,$D44=0,$DC$2&gt;$OE$1),0,IF(OR(NM44=0,NO44=0,NP44=0),0,MIN((VLOOKUP($D44,SALERYCODE,3,0))*(IF($D44=6,NP44,NO44))*((MIN((VLOOKUP($D44,SALERYCODE,5,0)),(IF($D44=6,NO44,NP44))))),MIN((VLOOKUP($D44,SALERYCODE,3,0)),(NM44+NN44))*(IF($D44=6,NP44,((MIN((VLOOKUP($D44,SALERYCODE,5,0)),NP44)))))))))/IF(AND($D44=2,'ראשי-פרטים כלליים וריכוז הוצאות'!$D$68&lt;&gt;4),1.2,1)</f>
        <v>0</v>
      </c>
      <c r="NS44" s="263"/>
      <c r="NT44" s="264"/>
      <c r="NU44" s="265"/>
      <c r="NV44" s="266"/>
      <c r="NW44" s="267">
        <f t="shared" si="104"/>
        <v>0</v>
      </c>
      <c r="NX44" s="260">
        <f>+(IF(OR($B44=0,$C44=0,$D44=0,$DC$2&gt;$OE$1),0,IF(OR(NS44=0,NU44=0,NV44=0),0,MIN((VLOOKUP($D44,SALERYCODE,3,0))*(IF($D44=6,NV44,NU44))*((MIN((VLOOKUP($D44,SALERYCODE,5,0)),(IF($D44=6,NU44,NV44))))),MIN((VLOOKUP($D44,SALERYCODE,3,0)),(NS44+NT44))*(IF($D44=6,NV44,((MIN((VLOOKUP($D44,SALERYCODE,5,0)),NV44)))))))))/IF(AND($D44=2,'ראשי-פרטים כלליים וריכוז הוצאות'!$D$68&lt;&gt;4),1.2,1)</f>
        <v>0</v>
      </c>
      <c r="NY44" s="263"/>
      <c r="NZ44" s="264"/>
      <c r="OA44" s="265"/>
      <c r="OB44" s="266"/>
      <c r="OC44" s="267">
        <f t="shared" si="105"/>
        <v>0</v>
      </c>
      <c r="OD44" s="260">
        <f>+(IF(OR($B44=0,$C44=0,$D44=0,$DC$2&gt;$OE$1),0,IF(OR(NY44=0,OA44=0,OB44=0),0,MIN((VLOOKUP($D44,SALERYCODE,3,0))*(IF($D44=6,OB44,OA44))*((MIN((VLOOKUP($D44,SALERYCODE,5,0)),(IF($D44=6,OA44,OB44))))),MIN((VLOOKUP($D44,SALERYCODE,3,0)),(NY44+NZ44))*(IF($D44=6,OB44,((MIN((VLOOKUP($D44,SALERYCODE,5,0)),OB44)))))))))/IF(AND($D44=2,'ראשי-פרטים כלליים וריכוז הוצאות'!$D$68&lt;&gt;4),1.2,1)</f>
        <v>0</v>
      </c>
      <c r="OE44" s="275">
        <f t="shared" si="111"/>
        <v>0</v>
      </c>
      <c r="OF44" s="283">
        <f t="shared" si="112"/>
        <v>9.9999999999999995E-7</v>
      </c>
      <c r="OG44" s="276">
        <f t="shared" si="113"/>
        <v>0</v>
      </c>
      <c r="OH44" s="275">
        <f t="shared" si="114"/>
        <v>0</v>
      </c>
      <c r="OI44" s="275">
        <v>0</v>
      </c>
      <c r="OJ44" s="258">
        <f t="shared" si="115"/>
        <v>0</v>
      </c>
      <c r="OK44" s="284"/>
      <c r="OL44" s="116">
        <f>MIN(OJ44+OK44*OF44*OE44/$OL$1/IF(AND($D44=2,'ראשי-פרטים כלליים וריכוז הוצאות'!$D$68&lt;&gt;4),1.2,1),IF($D44&gt;0,VLOOKUP($D44,SALERYCODE,3,0)*12*OG44,0))</f>
        <v>0</v>
      </c>
      <c r="OM44" s="95">
        <f t="shared" si="106"/>
        <v>0</v>
      </c>
      <c r="ON44" s="11">
        <f t="shared" si="107"/>
        <v>0</v>
      </c>
      <c r="OO44" s="11">
        <f t="shared" si="108"/>
        <v>0</v>
      </c>
      <c r="OP44" s="22">
        <f t="shared" si="109"/>
        <v>0</v>
      </c>
      <c r="OQ44" s="11">
        <f t="shared" si="110"/>
        <v>0</v>
      </c>
      <c r="OR44" s="11">
        <f t="shared" si="116"/>
        <v>0</v>
      </c>
      <c r="OS44" s="35"/>
      <c r="OT44" s="35"/>
      <c r="OU44" s="43"/>
    </row>
    <row r="45" spans="1:411" ht="24" customHeight="1" x14ac:dyDescent="0.2">
      <c r="A45" s="282">
        <v>42</v>
      </c>
      <c r="B45" s="269"/>
      <c r="C45" s="270"/>
      <c r="D45" s="271"/>
      <c r="E45" s="263"/>
      <c r="F45" s="264"/>
      <c r="G45" s="265"/>
      <c r="H45" s="266"/>
      <c r="I45" s="267">
        <f t="shared" si="41"/>
        <v>0</v>
      </c>
      <c r="J45" s="260">
        <f>(IF(OR($B45=0,$C45=0,$D45=0,$E$2&gt;$OE$1),0,IF(OR($E45=0,$G45=0,$H45=0),0,MIN((VLOOKUP($D45,SALERYCODE,3,0))*(IF($D45=6,$H45,$G45))*((MIN((VLOOKUP($D45,SALERYCODE,5,0)),(IF($D45=6,$G45,$H45))))),MIN((VLOOKUP($D45,SALERYCODE,3,0)),($E45+$F45))*(IF($D45=6,$H45,((MIN((VLOOKUP($D45,SALERYCODE,5,0)),$H45)))))))))/IF(AND($D45=2,'ראשי-פרטים כלליים וריכוז הוצאות'!$D$68&lt;&gt;4),1.2,1)</f>
        <v>0</v>
      </c>
      <c r="K45" s="263"/>
      <c r="L45" s="264"/>
      <c r="M45" s="265"/>
      <c r="N45" s="266"/>
      <c r="O45" s="267">
        <f t="shared" si="42"/>
        <v>0</v>
      </c>
      <c r="P45" s="260">
        <f>+(IF(OR($B45=0,$C45=0,$D45=0,$K$2&gt;$OE$1),0,IF(OR($K45=0,$M45=0,$N45=0),0,MIN((VLOOKUP($D45,SALERYCODE,3,0))*(IF($D45=6,$N45,$M45))*((MIN((VLOOKUP($D45,SALERYCODE,5,0)),(IF($D45=6,$M45,$N45))))),MIN((VLOOKUP($D45,SALERYCODE,3,0)),($K45+$L45))*(IF($D45=6,$N45,((MIN((VLOOKUP($D45,SALERYCODE,5,0)),$N45)))))))))/IF(AND($D45=2,'ראשי-פרטים כלליים וריכוז הוצאות'!$D$68&lt;&gt;4),1.2,1)</f>
        <v>0</v>
      </c>
      <c r="Q45" s="263"/>
      <c r="R45" s="264"/>
      <c r="S45" s="265"/>
      <c r="T45" s="266"/>
      <c r="U45" s="267">
        <f t="shared" si="43"/>
        <v>0</v>
      </c>
      <c r="V45" s="260">
        <f>+(IF(OR($B45=0,$C45=0,$D45=0,$Q$2&gt;$OE$1),0,IF(OR(Q45=0,S45=0,T45=0),0,MIN((VLOOKUP($D45,SALERYCODE,3,0))*(IF($D45=6,T45,S45))*((MIN((VLOOKUP($D45,SALERYCODE,5,0)),(IF($D45=6,S45,T45))))),MIN((VLOOKUP($D45,SALERYCODE,3,0)),(Q45+R45))*(IF($D45=6,T45,((MIN((VLOOKUP($D45,SALERYCODE,5,0)),T45)))))))))/IF(AND($D45=2,'ראשי-פרטים כלליים וריכוז הוצאות'!$D$68&lt;&gt;4),1.2,1)</f>
        <v>0</v>
      </c>
      <c r="W45" s="263"/>
      <c r="X45" s="264"/>
      <c r="Y45" s="265"/>
      <c r="Z45" s="266"/>
      <c r="AA45" s="267">
        <f t="shared" si="44"/>
        <v>0</v>
      </c>
      <c r="AB45" s="260">
        <f>+(IF(OR($B45=0,$C45=0,$D45=0,$W$2&gt;$OE$1),0,IF(OR(W45=0,Y45=0,Z45=0),0,MIN((VLOOKUP($D45,SALERYCODE,3,0))*(IF($D45=6,Z45,Y45))*((MIN((VLOOKUP($D45,SALERYCODE,5,0)),(IF($D45=6,Y45,Z45))))),MIN((VLOOKUP($D45,SALERYCODE,3,0)),(W45+X45))*(IF($D45=6,Z45,((MIN((VLOOKUP($D45,SALERYCODE,5,0)),Z45)))))))))/IF(AND($D45=2,'ראשי-פרטים כלליים וריכוז הוצאות'!$D$68&lt;&gt;4),1.2,1)</f>
        <v>0</v>
      </c>
      <c r="AC45" s="263"/>
      <c r="AD45" s="264"/>
      <c r="AE45" s="265"/>
      <c r="AF45" s="266"/>
      <c r="AG45" s="267">
        <f t="shared" si="45"/>
        <v>0</v>
      </c>
      <c r="AH45" s="260">
        <f>+(IF(OR($B45=0,$C45=0,$D45=0,$AC$2&gt;$OE$1),0,IF(OR(AC45=0,AE45=0,AF45=0),0,MIN((VLOOKUP($D45,SALERYCODE,3,0))*(IF($D45=6,AF45,AE45))*((MIN((VLOOKUP($D45,SALERYCODE,5,0)),(IF($D45=6,AE45,AF45))))),MIN((VLOOKUP($D45,SALERYCODE,3,0)),(AC45+AD45))*(IF($D45=6,AF45,((MIN((VLOOKUP($D45,SALERYCODE,5,0)),AF45)))))))))/IF(AND($D45=2,'ראשי-פרטים כלליים וריכוז הוצאות'!$D$68&lt;&gt;4),1.2,1)</f>
        <v>0</v>
      </c>
      <c r="AI45" s="263"/>
      <c r="AJ45" s="264"/>
      <c r="AK45" s="265"/>
      <c r="AL45" s="266"/>
      <c r="AM45" s="267">
        <f t="shared" si="46"/>
        <v>0</v>
      </c>
      <c r="AN45" s="260">
        <f>+(IF(OR($B45=0,$C45=0,$D45=0,$AI$2&gt;$OE$1),0,IF(OR(AI45=0,AK45=0,AL45=0),0,MIN((VLOOKUP($D45,SALERYCODE,3,0))*(IF($D45=6,AL45,AK45))*((MIN((VLOOKUP($D45,SALERYCODE,5,0)),(IF($D45=6,AK45,AL45))))),MIN((VLOOKUP($D45,SALERYCODE,3,0)),(AI45+AJ45))*(IF($D45=6,AL45,((MIN((VLOOKUP($D45,SALERYCODE,5,0)),AL45)))))))))/IF(AND($D45=2,'ראשי-פרטים כלליים וריכוז הוצאות'!$D$68&lt;&gt;4),1.2,1)</f>
        <v>0</v>
      </c>
      <c r="AO45" s="263"/>
      <c r="AP45" s="264"/>
      <c r="AQ45" s="265"/>
      <c r="AR45" s="266"/>
      <c r="AS45" s="267">
        <f t="shared" si="47"/>
        <v>0</v>
      </c>
      <c r="AT45" s="260">
        <f>+(IF(OR($B45=0,$C45=0,$D45=0,$AO$2&gt;$OE$1),0,IF(OR(AO45=0,AQ45=0,AR45=0),0,MIN((VLOOKUP($D45,SALERYCODE,3,0))*(IF($D45=6,AR45,AQ45))*((MIN((VLOOKUP($D45,SALERYCODE,5,0)),(IF($D45=6,AQ45,AR45))))),MIN((VLOOKUP($D45,SALERYCODE,3,0)),(AO45+AP45))*(IF($D45=6,AR45,((MIN((VLOOKUP($D45,SALERYCODE,5,0)),AR45)))))))))/IF(AND($D45=2,'ראשי-פרטים כלליים וריכוז הוצאות'!$D$68&lt;&gt;4),1.2,1)</f>
        <v>0</v>
      </c>
      <c r="AU45" s="263"/>
      <c r="AV45" s="264"/>
      <c r="AW45" s="265"/>
      <c r="AX45" s="266"/>
      <c r="AY45" s="267">
        <f t="shared" si="48"/>
        <v>0</v>
      </c>
      <c r="AZ45" s="260">
        <f>+(IF(OR($B45=0,$C45=0,$D45=0,$AU$2&gt;$OE$1),0,IF(OR(AU45=0,AW45=0,AX45=0),0,MIN((VLOOKUP($D45,SALERYCODE,3,0))*(IF($D45=6,AX45,AW45))*((MIN((VLOOKUP($D45,SALERYCODE,5,0)),(IF($D45=6,AW45,AX45))))),MIN((VLOOKUP($D45,SALERYCODE,3,0)),(AU45+AV45))*(IF($D45=6,AX45,((MIN((VLOOKUP($D45,SALERYCODE,5,0)),AX45)))))))))/IF(AND($D45=2,'ראשי-פרטים כלליים וריכוז הוצאות'!$D$68&lt;&gt;4),1.2,1)</f>
        <v>0</v>
      </c>
      <c r="BA45" s="263"/>
      <c r="BB45" s="264"/>
      <c r="BC45" s="265"/>
      <c r="BD45" s="266"/>
      <c r="BE45" s="267">
        <f t="shared" si="49"/>
        <v>0</v>
      </c>
      <c r="BF45" s="260">
        <f>+(IF(OR($B45=0,$C45=0,$D45=0,$BA$2&gt;$OE$1),0,IF(OR(BA45=0,BC45=0,BD45=0),0,MIN((VLOOKUP($D45,SALERYCODE,3,0))*(IF($D45=6,BD45,BC45))*((MIN((VLOOKUP($D45,SALERYCODE,5,0)),(IF($D45=6,BC45,BD45))))),MIN((VLOOKUP($D45,SALERYCODE,3,0)),(BA45+BB45))*(IF($D45=6,BD45,((MIN((VLOOKUP($D45,SALERYCODE,5,0)),BD45)))))))))/IF(AND($D45=2,'ראשי-פרטים כלליים וריכוז הוצאות'!$D$68&lt;&gt;4),1.2,1)</f>
        <v>0</v>
      </c>
      <c r="BG45" s="263"/>
      <c r="BH45" s="264"/>
      <c r="BI45" s="265"/>
      <c r="BJ45" s="266"/>
      <c r="BK45" s="267">
        <f t="shared" si="50"/>
        <v>0</v>
      </c>
      <c r="BL45" s="260">
        <f>+(IF(OR($B45=0,$C45=0,$D45=0,$BG$2&gt;$OE$1),0,IF(OR(BG45=0,BI45=0,BJ45=0),0,MIN((VLOOKUP($D45,SALERYCODE,3,0))*(IF($D45=6,BJ45,BI45))*((MIN((VLOOKUP($D45,SALERYCODE,5,0)),(IF($D45=6,BI45,BJ45))))),MIN((VLOOKUP($D45,SALERYCODE,3,0)),(BG45+BH45))*(IF($D45=6,BJ45,((MIN((VLOOKUP($D45,SALERYCODE,5,0)),BJ45)))))))))/IF(AND($D45=2,'ראשי-פרטים כלליים וריכוז הוצאות'!$D$68&lt;&gt;4),1.2,1)</f>
        <v>0</v>
      </c>
      <c r="BM45" s="263"/>
      <c r="BN45" s="264"/>
      <c r="BO45" s="265"/>
      <c r="BP45" s="266"/>
      <c r="BQ45" s="267">
        <f t="shared" si="51"/>
        <v>0</v>
      </c>
      <c r="BR45" s="260">
        <f>+(IF(OR($B45=0,$C45=0,$D45=0,$BM$2&gt;$OE$1),0,IF(OR(BM45=0,BO45=0,BP45=0),0,MIN((VLOOKUP($D45,SALERYCODE,3,0))*(IF($D45=6,BP45,BO45))*((MIN((VLOOKUP($D45,SALERYCODE,5,0)),(IF($D45=6,BO45,BP45))))),MIN((VLOOKUP($D45,SALERYCODE,3,0)),(BM45+BN45))*(IF($D45=6,BP45,((MIN((VLOOKUP($D45,SALERYCODE,5,0)),BP45)))))))))/IF(AND($D45=2,'ראשי-פרטים כלליים וריכוז הוצאות'!$D$68&lt;&gt;4),1.2,1)</f>
        <v>0</v>
      </c>
      <c r="BS45" s="263"/>
      <c r="BT45" s="264"/>
      <c r="BU45" s="265"/>
      <c r="BV45" s="266"/>
      <c r="BW45" s="267">
        <f t="shared" si="52"/>
        <v>0</v>
      </c>
      <c r="BX45" s="260">
        <f>+(IF(OR($B45=0,$C45=0,$D45=0,$BS$2&gt;$OE$1),0,IF(OR(BS45=0,BU45=0,BV45=0),0,MIN((VLOOKUP($D45,SALERYCODE,3,0))*(IF($D45=6,BV45,BU45))*((MIN((VLOOKUP($D45,SALERYCODE,5,0)),(IF($D45=6,BU45,BV45))))),MIN((VLOOKUP($D45,SALERYCODE,3,0)),(BS45+BT45))*(IF($D45=6,BV45,((MIN((VLOOKUP($D45,SALERYCODE,5,0)),BV45)))))))))/IF(AND($D45=2,'ראשי-פרטים כלליים וריכוז הוצאות'!$D$68&lt;&gt;4),1.2,1)</f>
        <v>0</v>
      </c>
      <c r="BY45" s="263"/>
      <c r="BZ45" s="264"/>
      <c r="CA45" s="265"/>
      <c r="CB45" s="266"/>
      <c r="CC45" s="267">
        <f t="shared" si="53"/>
        <v>0</v>
      </c>
      <c r="CD45" s="260">
        <f>+(IF(OR($B45=0,$C45=0,$D45=0,$BY$2&gt;$OE$1),0,IF(OR(BY45=0,CA45=0,CB45=0),0,MIN((VLOOKUP($D45,SALERYCODE,3,0))*(IF($D45=6,CB45,CA45))*((MIN((VLOOKUP($D45,SALERYCODE,5,0)),(IF($D45=6,CA45,CB45))))),MIN((VLOOKUP($D45,SALERYCODE,3,0)),(BY45+BZ45))*(IF($D45=6,CB45,((MIN((VLOOKUP($D45,SALERYCODE,5,0)),CB45)))))))))/IF(AND($D45=2,'ראשי-פרטים כלליים וריכוז הוצאות'!$D$68&lt;&gt;4),1.2,1)</f>
        <v>0</v>
      </c>
      <c r="CE45" s="263"/>
      <c r="CF45" s="264"/>
      <c r="CG45" s="265"/>
      <c r="CH45" s="266"/>
      <c r="CI45" s="267">
        <f t="shared" si="54"/>
        <v>0</v>
      </c>
      <c r="CJ45" s="260">
        <f>+(IF(OR($B45=0,$C45=0,$D45=0,$CE$2&gt;$OE$1),0,IF(OR(CE45=0,CG45=0,CH45=0),0,MIN((VLOOKUP($D45,SALERYCODE,3,0))*(IF($D45=6,CH45,CG45))*((MIN((VLOOKUP($D45,SALERYCODE,5,0)),(IF($D45=6,CG45,CH45))))),MIN((VLOOKUP($D45,SALERYCODE,3,0)),(CE45+CF45))*(IF($D45=6,CH45,((MIN((VLOOKUP($D45,SALERYCODE,5,0)),CH45)))))))))/IF(AND($D45=2,'ראשי-פרטים כלליים וריכוז הוצאות'!$D$68&lt;&gt;4),1.2,1)</f>
        <v>0</v>
      </c>
      <c r="CK45" s="263"/>
      <c r="CL45" s="264"/>
      <c r="CM45" s="265"/>
      <c r="CN45" s="266"/>
      <c r="CO45" s="267">
        <f t="shared" si="55"/>
        <v>0</v>
      </c>
      <c r="CP45" s="260">
        <f>+(IF(OR($B45=0,$C45=0,$D45=0,$CK$2&gt;$OE$1),0,IF(OR(CK45=0,CM45=0,CN45=0),0,MIN((VLOOKUP($D45,SALERYCODE,3,0))*(IF($D45=6,CN45,CM45))*((MIN((VLOOKUP($D45,SALERYCODE,5,0)),(IF($D45=6,CM45,CN45))))),MIN((VLOOKUP($D45,SALERYCODE,3,0)),(CK45+CL45))*(IF($D45=6,CN45,((MIN((VLOOKUP($D45,SALERYCODE,5,0)),CN45)))))))))/IF(AND($D45=2,'ראשי-פרטים כלליים וריכוז הוצאות'!$D$68&lt;&gt;4),1.2,1)</f>
        <v>0</v>
      </c>
      <c r="CQ45" s="263"/>
      <c r="CR45" s="264"/>
      <c r="CS45" s="265"/>
      <c r="CT45" s="266"/>
      <c r="CU45" s="267">
        <f t="shared" si="56"/>
        <v>0</v>
      </c>
      <c r="CV45" s="260">
        <f>+(IF(OR($B45=0,$C45=0,$D45=0,$CQ$2&gt;$OE$1),0,IF(OR(CQ45=0,CS45=0,CT45=0),0,MIN((VLOOKUP($D45,SALERYCODE,3,0))*(IF($D45=6,CT45,CS45))*((MIN((VLOOKUP($D45,SALERYCODE,5,0)),(IF($D45=6,CS45,CT45))))),MIN((VLOOKUP($D45,SALERYCODE,3,0)),(CQ45+CR45))*(IF($D45=6,CT45,((MIN((VLOOKUP($D45,SALERYCODE,5,0)),CT45)))))))))/IF(AND($D45=2,'ראשי-פרטים כלליים וריכוז הוצאות'!$D$68&lt;&gt;4),1.2,1)</f>
        <v>0</v>
      </c>
      <c r="CW45" s="263"/>
      <c r="CX45" s="264"/>
      <c r="CY45" s="265"/>
      <c r="CZ45" s="266"/>
      <c r="DA45" s="267">
        <f t="shared" si="57"/>
        <v>0</v>
      </c>
      <c r="DB45" s="260">
        <f>+(IF(OR($B45=0,$C45=0,$D45=0,$CW$2&gt;$OE$1),0,IF(OR(CW45=0,CY45=0,CZ45=0),0,MIN((VLOOKUP($D45,SALERYCODE,3,0))*(IF($D45=6,CZ45,CY45))*((MIN((VLOOKUP($D45,SALERYCODE,5,0)),(IF($D45=6,CY45,CZ45))))),MIN((VLOOKUP($D45,SALERYCODE,3,0)),(CW45+CX45))*(IF($D45=6,CZ45,((MIN((VLOOKUP($D45,SALERYCODE,5,0)),CZ45)))))))))/IF(AND($D45=2,'ראשי-פרטים כלליים וריכוז הוצאות'!$D$68&lt;&gt;4),1.2,1)</f>
        <v>0</v>
      </c>
      <c r="DC45" s="263"/>
      <c r="DD45" s="264"/>
      <c r="DE45" s="265"/>
      <c r="DF45" s="266"/>
      <c r="DG45" s="267">
        <f t="shared" si="58"/>
        <v>0</v>
      </c>
      <c r="DH45" s="260">
        <f>+(IF(OR($B45=0,$C45=0,$D45=0,$DC$2&gt;$OE$1),0,IF(OR(DC45=0,DE45=0,DF45=0),0,MIN((VLOOKUP($D45,SALERYCODE,3,0))*(IF($D45=6,DF45,DE45))*((MIN((VLOOKUP($D45,SALERYCODE,5,0)),(IF($D45=6,DE45,DF45))))),MIN((VLOOKUP($D45,SALERYCODE,3,0)),(DC45+DD45))*(IF($D45=6,DF45,((MIN((VLOOKUP($D45,SALERYCODE,5,0)),DF45)))))))))/IF(AND($D45=2,'ראשי-פרטים כלליים וריכוז הוצאות'!$D$68&lt;&gt;4),1.2,1)</f>
        <v>0</v>
      </c>
      <c r="DI45" s="263"/>
      <c r="DJ45" s="264"/>
      <c r="DK45" s="265"/>
      <c r="DL45" s="266"/>
      <c r="DM45" s="267">
        <f t="shared" si="59"/>
        <v>0</v>
      </c>
      <c r="DN45" s="260">
        <f>+(IF(OR($B45=0,$C45=0,$D45=0,$DC$2&gt;$OE$1),0,IF(OR(DI45=0,DK45=0,DL45=0),0,MIN((VLOOKUP($D45,SALERYCODE,3,0))*(IF($D45=6,DL45,DK45))*((MIN((VLOOKUP($D45,SALERYCODE,5,0)),(IF($D45=6,DK45,DL45))))),MIN((VLOOKUP($D45,SALERYCODE,3,0)),(DI45+DJ45))*(IF($D45=6,DL45,((MIN((VLOOKUP($D45,SALERYCODE,5,0)),DL45)))))))))/IF(AND($D45=2,'ראשי-פרטים כלליים וריכוז הוצאות'!$D$68&lt;&gt;4),1.2,1)</f>
        <v>0</v>
      </c>
      <c r="DO45" s="263"/>
      <c r="DP45" s="264"/>
      <c r="DQ45" s="265"/>
      <c r="DR45" s="266"/>
      <c r="DS45" s="267">
        <f t="shared" si="60"/>
        <v>0</v>
      </c>
      <c r="DT45" s="260">
        <f>+(IF(OR($B45=0,$C45=0,$D45=0,$DC$2&gt;$OE$1),0,IF(OR(DO45=0,DQ45=0,DR45=0),0,MIN((VLOOKUP($D45,SALERYCODE,3,0))*(IF($D45=6,DR45,DQ45))*((MIN((VLOOKUP($D45,SALERYCODE,5,0)),(IF($D45=6,DQ45,DR45))))),MIN((VLOOKUP($D45,SALERYCODE,3,0)),(DO45+DP45))*(IF($D45=6,DR45,((MIN((VLOOKUP($D45,SALERYCODE,5,0)),DR45)))))))))/IF(AND($D45=2,'ראשי-פרטים כלליים וריכוז הוצאות'!$D$68&lt;&gt;4),1.2,1)</f>
        <v>0</v>
      </c>
      <c r="DU45" s="263"/>
      <c r="DV45" s="264"/>
      <c r="DW45" s="265"/>
      <c r="DX45" s="266"/>
      <c r="DY45" s="267">
        <f t="shared" si="61"/>
        <v>0</v>
      </c>
      <c r="DZ45" s="260">
        <f>+(IF(OR($B45=0,$C45=0,$D45=0,$DC$2&gt;$OE$1),0,IF(OR(DU45=0,DW45=0,DX45=0),0,MIN((VLOOKUP($D45,SALERYCODE,3,0))*(IF($D45=6,DX45,DW45))*((MIN((VLOOKUP($D45,SALERYCODE,5,0)),(IF($D45=6,DW45,DX45))))),MIN((VLOOKUP($D45,SALERYCODE,3,0)),(DU45+DV45))*(IF($D45=6,DX45,((MIN((VLOOKUP($D45,SALERYCODE,5,0)),DX45)))))))))/IF(AND($D45=2,'ראשי-פרטים כלליים וריכוז הוצאות'!$D$68&lt;&gt;4),1.2,1)</f>
        <v>0</v>
      </c>
      <c r="EA45" s="263"/>
      <c r="EB45" s="264"/>
      <c r="EC45" s="265"/>
      <c r="ED45" s="266"/>
      <c r="EE45" s="267">
        <f t="shared" si="62"/>
        <v>0</v>
      </c>
      <c r="EF45" s="260">
        <f>+(IF(OR($B45=0,$C45=0,$D45=0,$DC$2&gt;$OE$1),0,IF(OR(EA45=0,EC45=0,ED45=0),0,MIN((VLOOKUP($D45,SALERYCODE,3,0))*(IF($D45=6,ED45,EC45))*((MIN((VLOOKUP($D45,SALERYCODE,5,0)),(IF($D45=6,EC45,ED45))))),MIN((VLOOKUP($D45,SALERYCODE,3,0)),(EA45+EB45))*(IF($D45=6,ED45,((MIN((VLOOKUP($D45,SALERYCODE,5,0)),ED45)))))))))/IF(AND($D45=2,'ראשי-פרטים כלליים וריכוז הוצאות'!$D$68&lt;&gt;4),1.2,1)</f>
        <v>0</v>
      </c>
      <c r="EG45" s="263"/>
      <c r="EH45" s="264"/>
      <c r="EI45" s="265"/>
      <c r="EJ45" s="266"/>
      <c r="EK45" s="267">
        <f t="shared" si="63"/>
        <v>0</v>
      </c>
      <c r="EL45" s="260">
        <f>+(IF(OR($B45=0,$C45=0,$D45=0,$DC$2&gt;$OE$1),0,IF(OR(EG45=0,EI45=0,EJ45=0),0,MIN((VLOOKUP($D45,SALERYCODE,3,0))*(IF($D45=6,EJ45,EI45))*((MIN((VLOOKUP($D45,SALERYCODE,5,0)),(IF($D45=6,EI45,EJ45))))),MIN((VLOOKUP($D45,SALERYCODE,3,0)),(EG45+EH45))*(IF($D45=6,EJ45,((MIN((VLOOKUP($D45,SALERYCODE,5,0)),EJ45)))))))))/IF(AND($D45=2,'ראשי-פרטים כלליים וריכוז הוצאות'!$D$68&lt;&gt;4),1.2,1)</f>
        <v>0</v>
      </c>
      <c r="EM45" s="263"/>
      <c r="EN45" s="264"/>
      <c r="EO45" s="265"/>
      <c r="EP45" s="266"/>
      <c r="EQ45" s="267">
        <f t="shared" si="64"/>
        <v>0</v>
      </c>
      <c r="ER45" s="260">
        <f>+(IF(OR($B45=0,$C45=0,$D45=0,$DC$2&gt;$OE$1),0,IF(OR(EM45=0,EO45=0,EP45=0),0,MIN((VLOOKUP($D45,SALERYCODE,3,0))*(IF($D45=6,EP45,EO45))*((MIN((VLOOKUP($D45,SALERYCODE,5,0)),(IF($D45=6,EO45,EP45))))),MIN((VLOOKUP($D45,SALERYCODE,3,0)),(EM45+EN45))*(IF($D45=6,EP45,((MIN((VLOOKUP($D45,SALERYCODE,5,0)),EP45)))))))))/IF(AND($D45=2,'ראשי-פרטים כלליים וריכוז הוצאות'!$D$68&lt;&gt;4),1.2,1)</f>
        <v>0</v>
      </c>
      <c r="ES45" s="263"/>
      <c r="ET45" s="264"/>
      <c r="EU45" s="265"/>
      <c r="EV45" s="266"/>
      <c r="EW45" s="267">
        <f t="shared" si="65"/>
        <v>0</v>
      </c>
      <c r="EX45" s="260">
        <f>+(IF(OR($B45=0,$C45=0,$D45=0,$DC$2&gt;$OE$1),0,IF(OR(ES45=0,EU45=0,EV45=0),0,MIN((VLOOKUP($D45,SALERYCODE,3,0))*(IF($D45=6,EV45,EU45))*((MIN((VLOOKUP($D45,SALERYCODE,5,0)),(IF($D45=6,EU45,EV45))))),MIN((VLOOKUP($D45,SALERYCODE,3,0)),(ES45+ET45))*(IF($D45=6,EV45,((MIN((VLOOKUP($D45,SALERYCODE,5,0)),EV45)))))))))/IF(AND($D45=2,'ראשי-פרטים כלליים וריכוז הוצאות'!$D$68&lt;&gt;4),1.2,1)</f>
        <v>0</v>
      </c>
      <c r="EY45" s="263"/>
      <c r="EZ45" s="264"/>
      <c r="FA45" s="265"/>
      <c r="FB45" s="266"/>
      <c r="FC45" s="267">
        <f t="shared" si="66"/>
        <v>0</v>
      </c>
      <c r="FD45" s="260">
        <f>+(IF(OR($B45=0,$C45=0,$D45=0,$DC$2&gt;$OE$1),0,IF(OR(EY45=0,FA45=0,FB45=0),0,MIN((VLOOKUP($D45,SALERYCODE,3,0))*(IF($D45=6,FB45,FA45))*((MIN((VLOOKUP($D45,SALERYCODE,5,0)),(IF($D45=6,FA45,FB45))))),MIN((VLOOKUP($D45,SALERYCODE,3,0)),(EY45+EZ45))*(IF($D45=6,FB45,((MIN((VLOOKUP($D45,SALERYCODE,5,0)),FB45)))))))))/IF(AND($D45=2,'ראשי-פרטים כלליים וריכוז הוצאות'!$D$68&lt;&gt;4),1.2,1)</f>
        <v>0</v>
      </c>
      <c r="FE45" s="263"/>
      <c r="FF45" s="264"/>
      <c r="FG45" s="265"/>
      <c r="FH45" s="266"/>
      <c r="FI45" s="267">
        <f t="shared" si="67"/>
        <v>0</v>
      </c>
      <c r="FJ45" s="260">
        <f>+(IF(OR($B45=0,$C45=0,$D45=0,$DC$2&gt;$OE$1),0,IF(OR(FE45=0,FG45=0,FH45=0),0,MIN((VLOOKUP($D45,SALERYCODE,3,0))*(IF($D45=6,FH45,FG45))*((MIN((VLOOKUP($D45,SALERYCODE,5,0)),(IF($D45=6,FG45,FH45))))),MIN((VLOOKUP($D45,SALERYCODE,3,0)),(FE45+FF45))*(IF($D45=6,FH45,((MIN((VLOOKUP($D45,SALERYCODE,5,0)),FH45)))))))))/IF(AND($D45=2,'ראשי-פרטים כלליים וריכוז הוצאות'!$D$68&lt;&gt;4),1.2,1)</f>
        <v>0</v>
      </c>
      <c r="FK45" s="263"/>
      <c r="FL45" s="264"/>
      <c r="FM45" s="265"/>
      <c r="FN45" s="266"/>
      <c r="FO45" s="267">
        <f t="shared" si="68"/>
        <v>0</v>
      </c>
      <c r="FP45" s="260">
        <f>+(IF(OR($B45=0,$C45=0,$D45=0,$DC$2&gt;$OE$1),0,IF(OR(FK45=0,FM45=0,FN45=0),0,MIN((VLOOKUP($D45,SALERYCODE,3,0))*(IF($D45=6,FN45,FM45))*((MIN((VLOOKUP($D45,SALERYCODE,5,0)),(IF($D45=6,FM45,FN45))))),MIN((VLOOKUP($D45,SALERYCODE,3,0)),(FK45+FL45))*(IF($D45=6,FN45,((MIN((VLOOKUP($D45,SALERYCODE,5,0)),FN45)))))))))/IF(AND($D45=2,'ראשי-פרטים כלליים וריכוז הוצאות'!$D$68&lt;&gt;4),1.2,1)</f>
        <v>0</v>
      </c>
      <c r="FQ45" s="263"/>
      <c r="FR45" s="264"/>
      <c r="FS45" s="265"/>
      <c r="FT45" s="266"/>
      <c r="FU45" s="267">
        <f t="shared" si="69"/>
        <v>0</v>
      </c>
      <c r="FV45" s="260">
        <f>+(IF(OR($B45=0,$C45=0,$D45=0,$DC$2&gt;$OE$1),0,IF(OR(FQ45=0,FS45=0,FT45=0),0,MIN((VLOOKUP($D45,SALERYCODE,3,0))*(IF($D45=6,FT45,FS45))*((MIN((VLOOKUP($D45,SALERYCODE,5,0)),(IF($D45=6,FS45,FT45))))),MIN((VLOOKUP($D45,SALERYCODE,3,0)),(FQ45+FR45))*(IF($D45=6,FT45,((MIN((VLOOKUP($D45,SALERYCODE,5,0)),FT45)))))))))/IF(AND($D45=2,'ראשי-פרטים כלליים וריכוז הוצאות'!$D$68&lt;&gt;4),1.2,1)</f>
        <v>0</v>
      </c>
      <c r="FW45" s="263"/>
      <c r="FX45" s="264"/>
      <c r="FY45" s="265"/>
      <c r="FZ45" s="266"/>
      <c r="GA45" s="267">
        <f t="shared" si="70"/>
        <v>0</v>
      </c>
      <c r="GB45" s="260">
        <f>+(IF(OR($B45=0,$C45=0,$D45=0,$DC$2&gt;$OE$1),0,IF(OR(FW45=0,FY45=0,FZ45=0),0,MIN((VLOOKUP($D45,SALERYCODE,3,0))*(IF($D45=6,FZ45,FY45))*((MIN((VLOOKUP($D45,SALERYCODE,5,0)),(IF($D45=6,FY45,FZ45))))),MIN((VLOOKUP($D45,SALERYCODE,3,0)),(FW45+FX45))*(IF($D45=6,FZ45,((MIN((VLOOKUP($D45,SALERYCODE,5,0)),FZ45)))))))))/IF(AND($D45=2,'ראשי-פרטים כלליים וריכוז הוצאות'!$D$68&lt;&gt;4),1.2,1)</f>
        <v>0</v>
      </c>
      <c r="GC45" s="263"/>
      <c r="GD45" s="264"/>
      <c r="GE45" s="265"/>
      <c r="GF45" s="266"/>
      <c r="GG45" s="267">
        <f t="shared" si="71"/>
        <v>0</v>
      </c>
      <c r="GH45" s="260">
        <f>+(IF(OR($B45=0,$C45=0,$D45=0,$DC$2&gt;$OE$1),0,IF(OR(GC45=0,GE45=0,GF45=0),0,MIN((VLOOKUP($D45,SALERYCODE,3,0))*(IF($D45=6,GF45,GE45))*((MIN((VLOOKUP($D45,SALERYCODE,5,0)),(IF($D45=6,GE45,GF45))))),MIN((VLOOKUP($D45,SALERYCODE,3,0)),(GC45+GD45))*(IF($D45=6,GF45,((MIN((VLOOKUP($D45,SALERYCODE,5,0)),GF45)))))))))/IF(AND($D45=2,'ראשי-פרטים כלליים וריכוז הוצאות'!$D$68&lt;&gt;4),1.2,1)</f>
        <v>0</v>
      </c>
      <c r="GI45" s="263"/>
      <c r="GJ45" s="264"/>
      <c r="GK45" s="265"/>
      <c r="GL45" s="266"/>
      <c r="GM45" s="267">
        <f t="shared" si="72"/>
        <v>0</v>
      </c>
      <c r="GN45" s="260">
        <f>+(IF(OR($B45=0,$C45=0,$D45=0,$DC$2&gt;$OE$1),0,IF(OR(GI45=0,GK45=0,GL45=0),0,MIN((VLOOKUP($D45,SALERYCODE,3,0))*(IF($D45=6,GL45,GK45))*((MIN((VLOOKUP($D45,SALERYCODE,5,0)),(IF($D45=6,GK45,GL45))))),MIN((VLOOKUP($D45,SALERYCODE,3,0)),(GI45+GJ45))*(IF($D45=6,GL45,((MIN((VLOOKUP($D45,SALERYCODE,5,0)),GL45)))))))))/IF(AND($D45=2,'ראשי-פרטים כלליים וריכוז הוצאות'!$D$68&lt;&gt;4),1.2,1)</f>
        <v>0</v>
      </c>
      <c r="GO45" s="263"/>
      <c r="GP45" s="264"/>
      <c r="GQ45" s="265"/>
      <c r="GR45" s="266"/>
      <c r="GS45" s="267">
        <f t="shared" si="73"/>
        <v>0</v>
      </c>
      <c r="GT45" s="260">
        <f>+(IF(OR($B45=0,$C45=0,$D45=0,$DC$2&gt;$OE$1),0,IF(OR(GO45=0,GQ45=0,GR45=0),0,MIN((VLOOKUP($D45,SALERYCODE,3,0))*(IF($D45=6,GR45,GQ45))*((MIN((VLOOKUP($D45,SALERYCODE,5,0)),(IF($D45=6,GQ45,GR45))))),MIN((VLOOKUP($D45,SALERYCODE,3,0)),(GO45+GP45))*(IF($D45=6,GR45,((MIN((VLOOKUP($D45,SALERYCODE,5,0)),GR45)))))))))/IF(AND($D45=2,'ראשי-פרטים כלליים וריכוז הוצאות'!$D$68&lt;&gt;4),1.2,1)</f>
        <v>0</v>
      </c>
      <c r="GU45" s="263"/>
      <c r="GV45" s="264"/>
      <c r="GW45" s="265"/>
      <c r="GX45" s="266"/>
      <c r="GY45" s="267">
        <f t="shared" si="74"/>
        <v>0</v>
      </c>
      <c r="GZ45" s="260">
        <f>+(IF(OR($B45=0,$C45=0,$D45=0,$DC$2&gt;$OE$1),0,IF(OR(GU45=0,GW45=0,GX45=0),0,MIN((VLOOKUP($D45,SALERYCODE,3,0))*(IF($D45=6,GX45,GW45))*((MIN((VLOOKUP($D45,SALERYCODE,5,0)),(IF($D45=6,GW45,GX45))))),MIN((VLOOKUP($D45,SALERYCODE,3,0)),(GU45+GV45))*(IF($D45=6,GX45,((MIN((VLOOKUP($D45,SALERYCODE,5,0)),GX45)))))))))/IF(AND($D45=2,'ראשי-פרטים כלליים וריכוז הוצאות'!$D$68&lt;&gt;4),1.2,1)</f>
        <v>0</v>
      </c>
      <c r="HA45" s="263"/>
      <c r="HB45" s="264"/>
      <c r="HC45" s="265"/>
      <c r="HD45" s="266"/>
      <c r="HE45" s="267">
        <f t="shared" si="75"/>
        <v>0</v>
      </c>
      <c r="HF45" s="260">
        <f>+(IF(OR($B45=0,$C45=0,$D45=0,$DC$2&gt;$OE$1),0,IF(OR(HA45=0,HC45=0,HD45=0),0,MIN((VLOOKUP($D45,SALERYCODE,3,0))*(IF($D45=6,HD45,HC45))*((MIN((VLOOKUP($D45,SALERYCODE,5,0)),(IF($D45=6,HC45,HD45))))),MIN((VLOOKUP($D45,SALERYCODE,3,0)),(HA45+HB45))*(IF($D45=6,HD45,((MIN((VLOOKUP($D45,SALERYCODE,5,0)),HD45)))))))))/IF(AND($D45=2,'ראשי-פרטים כלליים וריכוז הוצאות'!$D$68&lt;&gt;4),1.2,1)</f>
        <v>0</v>
      </c>
      <c r="HG45" s="263"/>
      <c r="HH45" s="264"/>
      <c r="HI45" s="265"/>
      <c r="HJ45" s="266"/>
      <c r="HK45" s="267">
        <f t="shared" si="76"/>
        <v>0</v>
      </c>
      <c r="HL45" s="260">
        <f>+(IF(OR($B45=0,$C45=0,$D45=0,$DC$2&gt;$OE$1),0,IF(OR(HG45=0,HI45=0,HJ45=0),0,MIN((VLOOKUP($D45,SALERYCODE,3,0))*(IF($D45=6,HJ45,HI45))*((MIN((VLOOKUP($D45,SALERYCODE,5,0)),(IF($D45=6,HI45,HJ45))))),MIN((VLOOKUP($D45,SALERYCODE,3,0)),(HG45+HH45))*(IF($D45=6,HJ45,((MIN((VLOOKUP($D45,SALERYCODE,5,0)),HJ45)))))))))/IF(AND($D45=2,'ראשי-פרטים כלליים וריכוז הוצאות'!$D$68&lt;&gt;4),1.2,1)</f>
        <v>0</v>
      </c>
      <c r="HM45" s="263"/>
      <c r="HN45" s="264"/>
      <c r="HO45" s="265"/>
      <c r="HP45" s="266"/>
      <c r="HQ45" s="267">
        <f t="shared" si="77"/>
        <v>0</v>
      </c>
      <c r="HR45" s="260">
        <f>+(IF(OR($B45=0,$C45=0,$D45=0,$DC$2&gt;$OE$1),0,IF(OR(HM45=0,HO45=0,HP45=0),0,MIN((VLOOKUP($D45,SALERYCODE,3,0))*(IF($D45=6,HP45,HO45))*((MIN((VLOOKUP($D45,SALERYCODE,5,0)),(IF($D45=6,HO45,HP45))))),MIN((VLOOKUP($D45,SALERYCODE,3,0)),(HM45+HN45))*(IF($D45=6,HP45,((MIN((VLOOKUP($D45,SALERYCODE,5,0)),HP45)))))))))/IF(AND($D45=2,'ראשי-פרטים כלליים וריכוז הוצאות'!$D$68&lt;&gt;4),1.2,1)</f>
        <v>0</v>
      </c>
      <c r="HS45" s="263"/>
      <c r="HT45" s="264"/>
      <c r="HU45" s="265"/>
      <c r="HV45" s="266"/>
      <c r="HW45" s="267">
        <f t="shared" si="78"/>
        <v>0</v>
      </c>
      <c r="HX45" s="260">
        <f>+(IF(OR($B45=0,$C45=0,$D45=0,$DC$2&gt;$OE$1),0,IF(OR(HS45=0,HU45=0,HV45=0),0,MIN((VLOOKUP($D45,SALERYCODE,3,0))*(IF($D45=6,HV45,HU45))*((MIN((VLOOKUP($D45,SALERYCODE,5,0)),(IF($D45=6,HU45,HV45))))),MIN((VLOOKUP($D45,SALERYCODE,3,0)),(HS45+HT45))*(IF($D45=6,HV45,((MIN((VLOOKUP($D45,SALERYCODE,5,0)),HV45)))))))))/IF(AND($D45=2,'ראשי-פרטים כלליים וריכוז הוצאות'!$D$68&lt;&gt;4),1.2,1)</f>
        <v>0</v>
      </c>
      <c r="HY45" s="263"/>
      <c r="HZ45" s="264"/>
      <c r="IA45" s="265"/>
      <c r="IB45" s="266"/>
      <c r="IC45" s="267">
        <f t="shared" si="79"/>
        <v>0</v>
      </c>
      <c r="ID45" s="260">
        <f>+(IF(OR($B45=0,$C45=0,$D45=0,$DC$2&gt;$OE$1),0,IF(OR(HY45=0,IA45=0,IB45=0),0,MIN((VLOOKUP($D45,SALERYCODE,3,0))*(IF($D45=6,IB45,IA45))*((MIN((VLOOKUP($D45,SALERYCODE,5,0)),(IF($D45=6,IA45,IB45))))),MIN((VLOOKUP($D45,SALERYCODE,3,0)),(HY45+HZ45))*(IF($D45=6,IB45,((MIN((VLOOKUP($D45,SALERYCODE,5,0)),IB45)))))))))/IF(AND($D45=2,'ראשי-פרטים כלליים וריכוז הוצאות'!$D$68&lt;&gt;4),1.2,1)</f>
        <v>0</v>
      </c>
      <c r="IE45" s="263"/>
      <c r="IF45" s="264"/>
      <c r="IG45" s="265"/>
      <c r="IH45" s="266"/>
      <c r="II45" s="267">
        <f t="shared" si="80"/>
        <v>0</v>
      </c>
      <c r="IJ45" s="260">
        <f>+(IF(OR($B45=0,$C45=0,$D45=0,$DC$2&gt;$OE$1),0,IF(OR(IE45=0,IG45=0,IH45=0),0,MIN((VLOOKUP($D45,SALERYCODE,3,0))*(IF($D45=6,IH45,IG45))*((MIN((VLOOKUP($D45,SALERYCODE,5,0)),(IF($D45=6,IG45,IH45))))),MIN((VLOOKUP($D45,SALERYCODE,3,0)),(IE45+IF45))*(IF($D45=6,IH45,((MIN((VLOOKUP($D45,SALERYCODE,5,0)),IH45)))))))))/IF(AND($D45=2,'ראשי-פרטים כלליים וריכוז הוצאות'!$D$68&lt;&gt;4),1.2,1)</f>
        <v>0</v>
      </c>
      <c r="IK45" s="263"/>
      <c r="IL45" s="264"/>
      <c r="IM45" s="265"/>
      <c r="IN45" s="266"/>
      <c r="IO45" s="267">
        <f t="shared" si="81"/>
        <v>0</v>
      </c>
      <c r="IP45" s="260">
        <f>+(IF(OR($B45=0,$C45=0,$D45=0,$DC$2&gt;$OE$1),0,IF(OR(IK45=0,IM45=0,IN45=0),0,MIN((VLOOKUP($D45,SALERYCODE,3,0))*(IF($D45=6,IN45,IM45))*((MIN((VLOOKUP($D45,SALERYCODE,5,0)),(IF($D45=6,IM45,IN45))))),MIN((VLOOKUP($D45,SALERYCODE,3,0)),(IK45+IL45))*(IF($D45=6,IN45,((MIN((VLOOKUP($D45,SALERYCODE,5,0)),IN45)))))))))/IF(AND($D45=2,'ראשי-פרטים כלליים וריכוז הוצאות'!$D$68&lt;&gt;4),1.2,1)</f>
        <v>0</v>
      </c>
      <c r="IQ45" s="263"/>
      <c r="IR45" s="264"/>
      <c r="IS45" s="265"/>
      <c r="IT45" s="266"/>
      <c r="IU45" s="267">
        <f t="shared" si="82"/>
        <v>0</v>
      </c>
      <c r="IV45" s="260">
        <f>+(IF(OR($B45=0,$C45=0,$D45=0,$DC$2&gt;$OE$1),0,IF(OR(IQ45=0,IS45=0,IT45=0),0,MIN((VLOOKUP($D45,SALERYCODE,3,0))*(IF($D45=6,IT45,IS45))*((MIN((VLOOKUP($D45,SALERYCODE,5,0)),(IF($D45=6,IS45,IT45))))),MIN((VLOOKUP($D45,SALERYCODE,3,0)),(IQ45+IR45))*(IF($D45=6,IT45,((MIN((VLOOKUP($D45,SALERYCODE,5,0)),IT45)))))))))/IF(AND($D45=2,'ראשי-פרטים כלליים וריכוז הוצאות'!$D$68&lt;&gt;4),1.2,1)</f>
        <v>0</v>
      </c>
      <c r="IW45" s="263"/>
      <c r="IX45" s="264"/>
      <c r="IY45" s="265"/>
      <c r="IZ45" s="266"/>
      <c r="JA45" s="267">
        <f t="shared" si="83"/>
        <v>0</v>
      </c>
      <c r="JB45" s="260">
        <f>+(IF(OR($B45=0,$C45=0,$D45=0,$DC$2&gt;$OE$1),0,IF(OR(IW45=0,IY45=0,IZ45=0),0,MIN((VLOOKUP($D45,SALERYCODE,3,0))*(IF($D45=6,IZ45,IY45))*((MIN((VLOOKUP($D45,SALERYCODE,5,0)),(IF($D45=6,IY45,IZ45))))),MIN((VLOOKUP($D45,SALERYCODE,3,0)),(IW45+IX45))*(IF($D45=6,IZ45,((MIN((VLOOKUP($D45,SALERYCODE,5,0)),IZ45)))))))))/IF(AND($D45=2,'ראשי-פרטים כלליים וריכוז הוצאות'!$D$68&lt;&gt;4),1.2,1)</f>
        <v>0</v>
      </c>
      <c r="JC45" s="263"/>
      <c r="JD45" s="264"/>
      <c r="JE45" s="265"/>
      <c r="JF45" s="266"/>
      <c r="JG45" s="267">
        <f t="shared" si="84"/>
        <v>0</v>
      </c>
      <c r="JH45" s="260">
        <f>+(IF(OR($B45=0,$C45=0,$D45=0,$DC$2&gt;$OE$1),0,IF(OR(JC45=0,JE45=0,JF45=0),0,MIN((VLOOKUP($D45,SALERYCODE,3,0))*(IF($D45=6,JF45,JE45))*((MIN((VLOOKUP($D45,SALERYCODE,5,0)),(IF($D45=6,JE45,JF45))))),MIN((VLOOKUP($D45,SALERYCODE,3,0)),(JC45+JD45))*(IF($D45=6,JF45,((MIN((VLOOKUP($D45,SALERYCODE,5,0)),JF45)))))))))/IF(AND($D45=2,'ראשי-פרטים כלליים וריכוז הוצאות'!$D$68&lt;&gt;4),1.2,1)</f>
        <v>0</v>
      </c>
      <c r="JI45" s="263"/>
      <c r="JJ45" s="264"/>
      <c r="JK45" s="265"/>
      <c r="JL45" s="266"/>
      <c r="JM45" s="267">
        <f t="shared" si="85"/>
        <v>0</v>
      </c>
      <c r="JN45" s="260">
        <f>+(IF(OR($B45=0,$C45=0,$D45=0,$DC$2&gt;$OE$1),0,IF(OR(JI45=0,JK45=0,JL45=0),0,MIN((VLOOKUP($D45,SALERYCODE,3,0))*(IF($D45=6,JL45,JK45))*((MIN((VLOOKUP($D45,SALERYCODE,5,0)),(IF($D45=6,JK45,JL45))))),MIN((VLOOKUP($D45,SALERYCODE,3,0)),(JI45+JJ45))*(IF($D45=6,JL45,((MIN((VLOOKUP($D45,SALERYCODE,5,0)),JL45)))))))))/IF(AND($D45=2,'ראשי-פרטים כלליים וריכוז הוצאות'!$D$68&lt;&gt;4),1.2,1)</f>
        <v>0</v>
      </c>
      <c r="JO45" s="263"/>
      <c r="JP45" s="264"/>
      <c r="JQ45" s="265"/>
      <c r="JR45" s="266"/>
      <c r="JS45" s="267">
        <f t="shared" si="86"/>
        <v>0</v>
      </c>
      <c r="JT45" s="260">
        <f>+(IF(OR($B45=0,$C45=0,$D45=0,$DC$2&gt;$OE$1),0,IF(OR(JO45=0,JQ45=0,JR45=0),0,MIN((VLOOKUP($D45,SALERYCODE,3,0))*(IF($D45=6,JR45,JQ45))*((MIN((VLOOKUP($D45,SALERYCODE,5,0)),(IF($D45=6,JQ45,JR45))))),MIN((VLOOKUP($D45,SALERYCODE,3,0)),(JO45+JP45))*(IF($D45=6,JR45,((MIN((VLOOKUP($D45,SALERYCODE,5,0)),JR45)))))))))/IF(AND($D45=2,'ראשי-פרטים כלליים וריכוז הוצאות'!$D$68&lt;&gt;4),1.2,1)</f>
        <v>0</v>
      </c>
      <c r="JU45" s="263"/>
      <c r="JV45" s="264"/>
      <c r="JW45" s="265"/>
      <c r="JX45" s="266"/>
      <c r="JY45" s="267">
        <f t="shared" si="87"/>
        <v>0</v>
      </c>
      <c r="JZ45" s="260">
        <f>+(IF(OR($B45=0,$C45=0,$D45=0,$DC$2&gt;$OE$1),0,IF(OR(JU45=0,JW45=0,JX45=0),0,MIN((VLOOKUP($D45,SALERYCODE,3,0))*(IF($D45=6,JX45,JW45))*((MIN((VLOOKUP($D45,SALERYCODE,5,0)),(IF($D45=6,JW45,JX45))))),MIN((VLOOKUP($D45,SALERYCODE,3,0)),(JU45+JV45))*(IF($D45=6,JX45,((MIN((VLOOKUP($D45,SALERYCODE,5,0)),JX45)))))))))/IF(AND($D45=2,'ראשי-פרטים כלליים וריכוז הוצאות'!$D$68&lt;&gt;4),1.2,1)</f>
        <v>0</v>
      </c>
      <c r="KA45" s="263"/>
      <c r="KB45" s="264"/>
      <c r="KC45" s="265"/>
      <c r="KD45" s="266"/>
      <c r="KE45" s="267">
        <f t="shared" si="88"/>
        <v>0</v>
      </c>
      <c r="KF45" s="260">
        <f>+(IF(OR($B45=0,$C45=0,$D45=0,$DC$2&gt;$OE$1),0,IF(OR(KA45=0,KC45=0,KD45=0),0,MIN((VLOOKUP($D45,SALERYCODE,3,0))*(IF($D45=6,KD45,KC45))*((MIN((VLOOKUP($D45,SALERYCODE,5,0)),(IF($D45=6,KC45,KD45))))),MIN((VLOOKUP($D45,SALERYCODE,3,0)),(KA45+KB45))*(IF($D45=6,KD45,((MIN((VLOOKUP($D45,SALERYCODE,5,0)),KD45)))))))))/IF(AND($D45=2,'ראשי-פרטים כלליים וריכוז הוצאות'!$D$68&lt;&gt;4),1.2,1)</f>
        <v>0</v>
      </c>
      <c r="KG45" s="263"/>
      <c r="KH45" s="264"/>
      <c r="KI45" s="265"/>
      <c r="KJ45" s="266"/>
      <c r="KK45" s="267">
        <f t="shared" si="89"/>
        <v>0</v>
      </c>
      <c r="KL45" s="260">
        <f>+(IF(OR($B45=0,$C45=0,$D45=0,$DC$2&gt;$OE$1),0,IF(OR(KG45=0,KI45=0,KJ45=0),0,MIN((VLOOKUP($D45,SALERYCODE,3,0))*(IF($D45=6,KJ45,KI45))*((MIN((VLOOKUP($D45,SALERYCODE,5,0)),(IF($D45=6,KI45,KJ45))))),MIN((VLOOKUP($D45,SALERYCODE,3,0)),(KG45+KH45))*(IF($D45=6,KJ45,((MIN((VLOOKUP($D45,SALERYCODE,5,0)),KJ45)))))))))/IF(AND($D45=2,'ראשי-פרטים כלליים וריכוז הוצאות'!$D$68&lt;&gt;4),1.2,1)</f>
        <v>0</v>
      </c>
      <c r="KM45" s="263"/>
      <c r="KN45" s="264"/>
      <c r="KO45" s="265"/>
      <c r="KP45" s="266"/>
      <c r="KQ45" s="267">
        <f t="shared" si="90"/>
        <v>0</v>
      </c>
      <c r="KR45" s="260">
        <f>+(IF(OR($B45=0,$C45=0,$D45=0,$DC$2&gt;$OE$1),0,IF(OR(KM45=0,KO45=0,KP45=0),0,MIN((VLOOKUP($D45,SALERYCODE,3,0))*(IF($D45=6,KP45,KO45))*((MIN((VLOOKUP($D45,SALERYCODE,5,0)),(IF($D45=6,KO45,KP45))))),MIN((VLOOKUP($D45,SALERYCODE,3,0)),(KM45+KN45))*(IF($D45=6,KP45,((MIN((VLOOKUP($D45,SALERYCODE,5,0)),KP45)))))))))/IF(AND($D45=2,'ראשי-פרטים כלליים וריכוז הוצאות'!$D$68&lt;&gt;4),1.2,1)</f>
        <v>0</v>
      </c>
      <c r="KS45" s="263"/>
      <c r="KT45" s="264"/>
      <c r="KU45" s="265"/>
      <c r="KV45" s="266"/>
      <c r="KW45" s="267">
        <f t="shared" si="91"/>
        <v>0</v>
      </c>
      <c r="KX45" s="260">
        <f>+(IF(OR($B45=0,$C45=0,$D45=0,$DC$2&gt;$OE$1),0,IF(OR(KS45=0,KU45=0,KV45=0),0,MIN((VLOOKUP($D45,SALERYCODE,3,0))*(IF($D45=6,KV45,KU45))*((MIN((VLOOKUP($D45,SALERYCODE,5,0)),(IF($D45=6,KU45,KV45))))),MIN((VLOOKUP($D45,SALERYCODE,3,0)),(KS45+KT45))*(IF($D45=6,KV45,((MIN((VLOOKUP($D45,SALERYCODE,5,0)),KV45)))))))))/IF(AND($D45=2,'ראשי-פרטים כלליים וריכוז הוצאות'!$D$68&lt;&gt;4),1.2,1)</f>
        <v>0</v>
      </c>
      <c r="KY45" s="263"/>
      <c r="KZ45" s="264"/>
      <c r="LA45" s="265"/>
      <c r="LB45" s="266"/>
      <c r="LC45" s="267">
        <f t="shared" si="92"/>
        <v>0</v>
      </c>
      <c r="LD45" s="260">
        <f>+(IF(OR($B45=0,$C45=0,$D45=0,$DC$2&gt;$OE$1),0,IF(OR(KY45=0,LA45=0,LB45=0),0,MIN((VLOOKUP($D45,SALERYCODE,3,0))*(IF($D45=6,LB45,LA45))*((MIN((VLOOKUP($D45,SALERYCODE,5,0)),(IF($D45=6,LA45,LB45))))),MIN((VLOOKUP($D45,SALERYCODE,3,0)),(KY45+KZ45))*(IF($D45=6,LB45,((MIN((VLOOKUP($D45,SALERYCODE,5,0)),LB45)))))))))/IF(AND($D45=2,'ראשי-פרטים כלליים וריכוז הוצאות'!$D$68&lt;&gt;4),1.2,1)</f>
        <v>0</v>
      </c>
      <c r="LE45" s="263"/>
      <c r="LF45" s="264"/>
      <c r="LG45" s="265"/>
      <c r="LH45" s="266"/>
      <c r="LI45" s="267">
        <f t="shared" si="93"/>
        <v>0</v>
      </c>
      <c r="LJ45" s="260">
        <f>+(IF(OR($B45=0,$C45=0,$D45=0,$DC$2&gt;$OE$1),0,IF(OR(LE45=0,LG45=0,LH45=0),0,MIN((VLOOKUP($D45,SALERYCODE,3,0))*(IF($D45=6,LH45,LG45))*((MIN((VLOOKUP($D45,SALERYCODE,5,0)),(IF($D45=6,LG45,LH45))))),MIN((VLOOKUP($D45,SALERYCODE,3,0)),(LE45+LF45))*(IF($D45=6,LH45,((MIN((VLOOKUP($D45,SALERYCODE,5,0)),LH45)))))))))/IF(AND($D45=2,'ראשי-פרטים כלליים וריכוז הוצאות'!$D$68&lt;&gt;4),1.2,1)</f>
        <v>0</v>
      </c>
      <c r="LK45" s="263"/>
      <c r="LL45" s="264"/>
      <c r="LM45" s="265"/>
      <c r="LN45" s="266"/>
      <c r="LO45" s="267">
        <f t="shared" si="94"/>
        <v>0</v>
      </c>
      <c r="LP45" s="260">
        <f>+(IF(OR($B45=0,$C45=0,$D45=0,$DC$2&gt;$OE$1),0,IF(OR(LK45=0,LM45=0,LN45=0),0,MIN((VLOOKUP($D45,SALERYCODE,3,0))*(IF($D45=6,LN45,LM45))*((MIN((VLOOKUP($D45,SALERYCODE,5,0)),(IF($D45=6,LM45,LN45))))),MIN((VLOOKUP($D45,SALERYCODE,3,0)),(LK45+LL45))*(IF($D45=6,LN45,((MIN((VLOOKUP($D45,SALERYCODE,5,0)),LN45)))))))))/IF(AND($D45=2,'ראשי-פרטים כלליים וריכוז הוצאות'!$D$68&lt;&gt;4),1.2,1)</f>
        <v>0</v>
      </c>
      <c r="LQ45" s="263"/>
      <c r="LR45" s="264"/>
      <c r="LS45" s="265"/>
      <c r="LT45" s="266"/>
      <c r="LU45" s="267">
        <f t="shared" si="95"/>
        <v>0</v>
      </c>
      <c r="LV45" s="260">
        <f>+(IF(OR($B45=0,$C45=0,$D45=0,$DC$2&gt;$OE$1),0,IF(OR(LQ45=0,LS45=0,LT45=0),0,MIN((VLOOKUP($D45,SALERYCODE,3,0))*(IF($D45=6,LT45,LS45))*((MIN((VLOOKUP($D45,SALERYCODE,5,0)),(IF($D45=6,LS45,LT45))))),MIN((VLOOKUP($D45,SALERYCODE,3,0)),(LQ45+LR45))*(IF($D45=6,LT45,((MIN((VLOOKUP($D45,SALERYCODE,5,0)),LT45)))))))))/IF(AND($D45=2,'ראשי-פרטים כלליים וריכוז הוצאות'!$D$68&lt;&gt;4),1.2,1)</f>
        <v>0</v>
      </c>
      <c r="LW45" s="263"/>
      <c r="LX45" s="264"/>
      <c r="LY45" s="265"/>
      <c r="LZ45" s="266"/>
      <c r="MA45" s="267">
        <f t="shared" si="96"/>
        <v>0</v>
      </c>
      <c r="MB45" s="260">
        <f>+(IF(OR($B45=0,$C45=0,$D45=0,$DC$2&gt;$OE$1),0,IF(OR(LW45=0,LY45=0,LZ45=0),0,MIN((VLOOKUP($D45,SALERYCODE,3,0))*(IF($D45=6,LZ45,LY45))*((MIN((VLOOKUP($D45,SALERYCODE,5,0)),(IF($D45=6,LY45,LZ45))))),MIN((VLOOKUP($D45,SALERYCODE,3,0)),(LW45+LX45))*(IF($D45=6,LZ45,((MIN((VLOOKUP($D45,SALERYCODE,5,0)),LZ45)))))))))/IF(AND($D45=2,'ראשי-פרטים כלליים וריכוז הוצאות'!$D$68&lt;&gt;4),1.2,1)</f>
        <v>0</v>
      </c>
      <c r="MC45" s="263"/>
      <c r="MD45" s="264"/>
      <c r="ME45" s="265"/>
      <c r="MF45" s="266"/>
      <c r="MG45" s="267">
        <f t="shared" si="97"/>
        <v>0</v>
      </c>
      <c r="MH45" s="260">
        <f>+(IF(OR($B45=0,$C45=0,$D45=0,$DC$2&gt;$OE$1),0,IF(OR(MC45=0,ME45=0,MF45=0),0,MIN((VLOOKUP($D45,SALERYCODE,3,0))*(IF($D45=6,MF45,ME45))*((MIN((VLOOKUP($D45,SALERYCODE,5,0)),(IF($D45=6,ME45,MF45))))),MIN((VLOOKUP($D45,SALERYCODE,3,0)),(MC45+MD45))*(IF($D45=6,MF45,((MIN((VLOOKUP($D45,SALERYCODE,5,0)),MF45)))))))))/IF(AND($D45=2,'ראשי-פרטים כלליים וריכוז הוצאות'!$D$68&lt;&gt;4),1.2,1)</f>
        <v>0</v>
      </c>
      <c r="MI45" s="263"/>
      <c r="MJ45" s="264"/>
      <c r="MK45" s="265"/>
      <c r="ML45" s="266"/>
      <c r="MM45" s="267">
        <f t="shared" si="98"/>
        <v>0</v>
      </c>
      <c r="MN45" s="260">
        <f>+(IF(OR($B45=0,$C45=0,$D45=0,$DC$2&gt;$OE$1),0,IF(OR(MI45=0,MK45=0,ML45=0),0,MIN((VLOOKUP($D45,SALERYCODE,3,0))*(IF($D45=6,ML45,MK45))*((MIN((VLOOKUP($D45,SALERYCODE,5,0)),(IF($D45=6,MK45,ML45))))),MIN((VLOOKUP($D45,SALERYCODE,3,0)),(MI45+MJ45))*(IF($D45=6,ML45,((MIN((VLOOKUP($D45,SALERYCODE,5,0)),ML45)))))))))/IF(AND($D45=2,'ראשי-פרטים כלליים וריכוז הוצאות'!$D$68&lt;&gt;4),1.2,1)</f>
        <v>0</v>
      </c>
      <c r="MO45" s="263"/>
      <c r="MP45" s="264"/>
      <c r="MQ45" s="265"/>
      <c r="MR45" s="266"/>
      <c r="MS45" s="267">
        <f t="shared" si="99"/>
        <v>0</v>
      </c>
      <c r="MT45" s="260">
        <f>+(IF(OR($B45=0,$C45=0,$D45=0,$DC$2&gt;$OE$1),0,IF(OR(MO45=0,MQ45=0,MR45=0),0,MIN((VLOOKUP($D45,SALERYCODE,3,0))*(IF($D45=6,MR45,MQ45))*((MIN((VLOOKUP($D45,SALERYCODE,5,0)),(IF($D45=6,MQ45,MR45))))),MIN((VLOOKUP($D45,SALERYCODE,3,0)),(MO45+MP45))*(IF($D45=6,MR45,((MIN((VLOOKUP($D45,SALERYCODE,5,0)),MR45)))))))))/IF(AND($D45=2,'ראשי-פרטים כלליים וריכוז הוצאות'!$D$68&lt;&gt;4),1.2,1)</f>
        <v>0</v>
      </c>
      <c r="MU45" s="263"/>
      <c r="MV45" s="264"/>
      <c r="MW45" s="265"/>
      <c r="MX45" s="266"/>
      <c r="MY45" s="267">
        <f t="shared" si="100"/>
        <v>0</v>
      </c>
      <c r="MZ45" s="260">
        <f>+(IF(OR($B45=0,$C45=0,$D45=0,$DC$2&gt;$OE$1),0,IF(OR(MU45=0,MW45=0,MX45=0),0,MIN((VLOOKUP($D45,SALERYCODE,3,0))*(IF($D45=6,MX45,MW45))*((MIN((VLOOKUP($D45,SALERYCODE,5,0)),(IF($D45=6,MW45,MX45))))),MIN((VLOOKUP($D45,SALERYCODE,3,0)),(MU45+MV45))*(IF($D45=6,MX45,((MIN((VLOOKUP($D45,SALERYCODE,5,0)),MX45)))))))))/IF(AND($D45=2,'ראשי-פרטים כלליים וריכוז הוצאות'!$D$68&lt;&gt;4),1.2,1)</f>
        <v>0</v>
      </c>
      <c r="NA45" s="263"/>
      <c r="NB45" s="264"/>
      <c r="NC45" s="265"/>
      <c r="ND45" s="266"/>
      <c r="NE45" s="267">
        <f t="shared" si="101"/>
        <v>0</v>
      </c>
      <c r="NF45" s="260">
        <f>+(IF(OR($B45=0,$C45=0,$D45=0,$DC$2&gt;$OE$1),0,IF(OR(NA45=0,NC45=0,ND45=0),0,MIN((VLOOKUP($D45,SALERYCODE,3,0))*(IF($D45=6,ND45,NC45))*((MIN((VLOOKUP($D45,SALERYCODE,5,0)),(IF($D45=6,NC45,ND45))))),MIN((VLOOKUP($D45,SALERYCODE,3,0)),(NA45+NB45))*(IF($D45=6,ND45,((MIN((VLOOKUP($D45,SALERYCODE,5,0)),ND45)))))))))/IF(AND($D45=2,'ראשי-פרטים כלליים וריכוז הוצאות'!$D$68&lt;&gt;4),1.2,1)</f>
        <v>0</v>
      </c>
      <c r="NG45" s="263"/>
      <c r="NH45" s="264"/>
      <c r="NI45" s="265"/>
      <c r="NJ45" s="266"/>
      <c r="NK45" s="267">
        <f t="shared" si="102"/>
        <v>0</v>
      </c>
      <c r="NL45" s="260">
        <f>+(IF(OR($B45=0,$C45=0,$D45=0,$DC$2&gt;$OE$1),0,IF(OR(NG45=0,NI45=0,NJ45=0),0,MIN((VLOOKUP($D45,SALERYCODE,3,0))*(IF($D45=6,NJ45,NI45))*((MIN((VLOOKUP($D45,SALERYCODE,5,0)),(IF($D45=6,NI45,NJ45))))),MIN((VLOOKUP($D45,SALERYCODE,3,0)),(NG45+NH45))*(IF($D45=6,NJ45,((MIN((VLOOKUP($D45,SALERYCODE,5,0)),NJ45)))))))))/IF(AND($D45=2,'ראשי-פרטים כלליים וריכוז הוצאות'!$D$68&lt;&gt;4),1.2,1)</f>
        <v>0</v>
      </c>
      <c r="NM45" s="263"/>
      <c r="NN45" s="264"/>
      <c r="NO45" s="265"/>
      <c r="NP45" s="266"/>
      <c r="NQ45" s="267">
        <f t="shared" si="103"/>
        <v>0</v>
      </c>
      <c r="NR45" s="260">
        <f>+(IF(OR($B45=0,$C45=0,$D45=0,$DC$2&gt;$OE$1),0,IF(OR(NM45=0,NO45=0,NP45=0),0,MIN((VLOOKUP($D45,SALERYCODE,3,0))*(IF($D45=6,NP45,NO45))*((MIN((VLOOKUP($D45,SALERYCODE,5,0)),(IF($D45=6,NO45,NP45))))),MIN((VLOOKUP($D45,SALERYCODE,3,0)),(NM45+NN45))*(IF($D45=6,NP45,((MIN((VLOOKUP($D45,SALERYCODE,5,0)),NP45)))))))))/IF(AND($D45=2,'ראשי-פרטים כלליים וריכוז הוצאות'!$D$68&lt;&gt;4),1.2,1)</f>
        <v>0</v>
      </c>
      <c r="NS45" s="263"/>
      <c r="NT45" s="264"/>
      <c r="NU45" s="265"/>
      <c r="NV45" s="266"/>
      <c r="NW45" s="267">
        <f t="shared" si="104"/>
        <v>0</v>
      </c>
      <c r="NX45" s="260">
        <f>+(IF(OR($B45=0,$C45=0,$D45=0,$DC$2&gt;$OE$1),0,IF(OR(NS45=0,NU45=0,NV45=0),0,MIN((VLOOKUP($D45,SALERYCODE,3,0))*(IF($D45=6,NV45,NU45))*((MIN((VLOOKUP($D45,SALERYCODE,5,0)),(IF($D45=6,NU45,NV45))))),MIN((VLOOKUP($D45,SALERYCODE,3,0)),(NS45+NT45))*(IF($D45=6,NV45,((MIN((VLOOKUP($D45,SALERYCODE,5,0)),NV45)))))))))/IF(AND($D45=2,'ראשי-פרטים כלליים וריכוז הוצאות'!$D$68&lt;&gt;4),1.2,1)</f>
        <v>0</v>
      </c>
      <c r="NY45" s="263"/>
      <c r="NZ45" s="264"/>
      <c r="OA45" s="265"/>
      <c r="OB45" s="266"/>
      <c r="OC45" s="267">
        <f t="shared" si="105"/>
        <v>0</v>
      </c>
      <c r="OD45" s="260">
        <f>+(IF(OR($B45=0,$C45=0,$D45=0,$DC$2&gt;$OE$1),0,IF(OR(NY45=0,OA45=0,OB45=0),0,MIN((VLOOKUP($D45,SALERYCODE,3,0))*(IF($D45=6,OB45,OA45))*((MIN((VLOOKUP($D45,SALERYCODE,5,0)),(IF($D45=6,OA45,OB45))))),MIN((VLOOKUP($D45,SALERYCODE,3,0)),(NY45+NZ45))*(IF($D45=6,OB45,((MIN((VLOOKUP($D45,SALERYCODE,5,0)),OB45)))))))))/IF(AND($D45=2,'ראשי-פרטים כלליים וריכוז הוצאות'!$D$68&lt;&gt;4),1.2,1)</f>
        <v>0</v>
      </c>
      <c r="OE45" s="275">
        <f t="shared" si="111"/>
        <v>0</v>
      </c>
      <c r="OF45" s="283">
        <f t="shared" si="112"/>
        <v>9.9999999999999995E-7</v>
      </c>
      <c r="OG45" s="276">
        <f t="shared" si="113"/>
        <v>0</v>
      </c>
      <c r="OH45" s="275">
        <f t="shared" si="114"/>
        <v>0</v>
      </c>
      <c r="OI45" s="275">
        <v>0</v>
      </c>
      <c r="OJ45" s="258">
        <f t="shared" si="115"/>
        <v>0</v>
      </c>
      <c r="OK45" s="284"/>
      <c r="OL45" s="116">
        <f>MIN(OJ45+OK45*OF45*OE45/$OL$1/IF(AND($D45=2,'ראשי-פרטים כלליים וריכוז הוצאות'!$D$68&lt;&gt;4),1.2,1),IF($D45&gt;0,VLOOKUP($D45,SALERYCODE,3,0)*12*OG45,0))</f>
        <v>0</v>
      </c>
      <c r="OM45" s="95">
        <f t="shared" si="106"/>
        <v>0</v>
      </c>
      <c r="ON45" s="11">
        <f t="shared" si="107"/>
        <v>0</v>
      </c>
      <c r="OO45" s="11">
        <f t="shared" si="108"/>
        <v>0</v>
      </c>
      <c r="OP45" s="22">
        <f t="shared" si="109"/>
        <v>0</v>
      </c>
      <c r="OQ45" s="11">
        <f t="shared" si="110"/>
        <v>0</v>
      </c>
      <c r="OR45" s="11">
        <f t="shared" si="116"/>
        <v>0</v>
      </c>
      <c r="OS45" s="35"/>
      <c r="OT45" s="35"/>
      <c r="OU45" s="43"/>
    </row>
    <row r="46" spans="1:411" ht="24" customHeight="1" x14ac:dyDescent="0.2">
      <c r="A46" s="282">
        <v>43</v>
      </c>
      <c r="B46" s="269"/>
      <c r="C46" s="270"/>
      <c r="D46" s="271"/>
      <c r="E46" s="263"/>
      <c r="F46" s="264"/>
      <c r="G46" s="265"/>
      <c r="H46" s="266"/>
      <c r="I46" s="267">
        <f t="shared" si="41"/>
        <v>0</v>
      </c>
      <c r="J46" s="260">
        <f>(IF(OR($B46=0,$C46=0,$D46=0,$E$2&gt;$OE$1),0,IF(OR($E46=0,$G46=0,$H46=0),0,MIN((VLOOKUP($D46,SALERYCODE,3,0))*(IF($D46=6,$H46,$G46))*((MIN((VLOOKUP($D46,SALERYCODE,5,0)),(IF($D46=6,$G46,$H46))))),MIN((VLOOKUP($D46,SALERYCODE,3,0)),($E46+$F46))*(IF($D46=6,$H46,((MIN((VLOOKUP($D46,SALERYCODE,5,0)),$H46)))))))))/IF(AND($D46=2,'ראשי-פרטים כלליים וריכוז הוצאות'!$D$68&lt;&gt;4),1.2,1)</f>
        <v>0</v>
      </c>
      <c r="K46" s="263"/>
      <c r="L46" s="264"/>
      <c r="M46" s="265"/>
      <c r="N46" s="266"/>
      <c r="O46" s="267">
        <f t="shared" si="42"/>
        <v>0</v>
      </c>
      <c r="P46" s="260">
        <f>+(IF(OR($B46=0,$C46=0,$D46=0,$K$2&gt;$OE$1),0,IF(OR($K46=0,$M46=0,$N46=0),0,MIN((VLOOKUP($D46,SALERYCODE,3,0))*(IF($D46=6,$N46,$M46))*((MIN((VLOOKUP($D46,SALERYCODE,5,0)),(IF($D46=6,$M46,$N46))))),MIN((VLOOKUP($D46,SALERYCODE,3,0)),($K46+$L46))*(IF($D46=6,$N46,((MIN((VLOOKUP($D46,SALERYCODE,5,0)),$N46)))))))))/IF(AND($D46=2,'ראשי-פרטים כלליים וריכוז הוצאות'!$D$68&lt;&gt;4),1.2,1)</f>
        <v>0</v>
      </c>
      <c r="Q46" s="263"/>
      <c r="R46" s="264"/>
      <c r="S46" s="265"/>
      <c r="T46" s="266"/>
      <c r="U46" s="267">
        <f t="shared" si="43"/>
        <v>0</v>
      </c>
      <c r="V46" s="260">
        <f>+(IF(OR($B46=0,$C46=0,$D46=0,$Q$2&gt;$OE$1),0,IF(OR(Q46=0,S46=0,T46=0),0,MIN((VLOOKUP($D46,SALERYCODE,3,0))*(IF($D46=6,T46,S46))*((MIN((VLOOKUP($D46,SALERYCODE,5,0)),(IF($D46=6,S46,T46))))),MIN((VLOOKUP($D46,SALERYCODE,3,0)),(Q46+R46))*(IF($D46=6,T46,((MIN((VLOOKUP($D46,SALERYCODE,5,0)),T46)))))))))/IF(AND($D46=2,'ראשי-פרטים כלליים וריכוז הוצאות'!$D$68&lt;&gt;4),1.2,1)</f>
        <v>0</v>
      </c>
      <c r="W46" s="263"/>
      <c r="X46" s="264"/>
      <c r="Y46" s="265"/>
      <c r="Z46" s="266"/>
      <c r="AA46" s="267">
        <f t="shared" si="44"/>
        <v>0</v>
      </c>
      <c r="AB46" s="260">
        <f>+(IF(OR($B46=0,$C46=0,$D46=0,$W$2&gt;$OE$1),0,IF(OR(W46=0,Y46=0,Z46=0),0,MIN((VLOOKUP($D46,SALERYCODE,3,0))*(IF($D46=6,Z46,Y46))*((MIN((VLOOKUP($D46,SALERYCODE,5,0)),(IF($D46=6,Y46,Z46))))),MIN((VLOOKUP($D46,SALERYCODE,3,0)),(W46+X46))*(IF($D46=6,Z46,((MIN((VLOOKUP($D46,SALERYCODE,5,0)),Z46)))))))))/IF(AND($D46=2,'ראשי-פרטים כלליים וריכוז הוצאות'!$D$68&lt;&gt;4),1.2,1)</f>
        <v>0</v>
      </c>
      <c r="AC46" s="263"/>
      <c r="AD46" s="264"/>
      <c r="AE46" s="265"/>
      <c r="AF46" s="266"/>
      <c r="AG46" s="267">
        <f t="shared" si="45"/>
        <v>0</v>
      </c>
      <c r="AH46" s="260">
        <f>+(IF(OR($B46=0,$C46=0,$D46=0,$AC$2&gt;$OE$1),0,IF(OR(AC46=0,AE46=0,AF46=0),0,MIN((VLOOKUP($D46,SALERYCODE,3,0))*(IF($D46=6,AF46,AE46))*((MIN((VLOOKUP($D46,SALERYCODE,5,0)),(IF($D46=6,AE46,AF46))))),MIN((VLOOKUP($D46,SALERYCODE,3,0)),(AC46+AD46))*(IF($D46=6,AF46,((MIN((VLOOKUP($D46,SALERYCODE,5,0)),AF46)))))))))/IF(AND($D46=2,'ראשי-פרטים כלליים וריכוז הוצאות'!$D$68&lt;&gt;4),1.2,1)</f>
        <v>0</v>
      </c>
      <c r="AI46" s="263"/>
      <c r="AJ46" s="264"/>
      <c r="AK46" s="265"/>
      <c r="AL46" s="266"/>
      <c r="AM46" s="267">
        <f t="shared" si="46"/>
        <v>0</v>
      </c>
      <c r="AN46" s="260">
        <f>+(IF(OR($B46=0,$C46=0,$D46=0,$AI$2&gt;$OE$1),0,IF(OR(AI46=0,AK46=0,AL46=0),0,MIN((VLOOKUP($D46,SALERYCODE,3,0))*(IF($D46=6,AL46,AK46))*((MIN((VLOOKUP($D46,SALERYCODE,5,0)),(IF($D46=6,AK46,AL46))))),MIN((VLOOKUP($D46,SALERYCODE,3,0)),(AI46+AJ46))*(IF($D46=6,AL46,((MIN((VLOOKUP($D46,SALERYCODE,5,0)),AL46)))))))))/IF(AND($D46=2,'ראשי-פרטים כלליים וריכוז הוצאות'!$D$68&lt;&gt;4),1.2,1)</f>
        <v>0</v>
      </c>
      <c r="AO46" s="263"/>
      <c r="AP46" s="264"/>
      <c r="AQ46" s="265"/>
      <c r="AR46" s="266"/>
      <c r="AS46" s="267">
        <f t="shared" si="47"/>
        <v>0</v>
      </c>
      <c r="AT46" s="260">
        <f>+(IF(OR($B46=0,$C46=0,$D46=0,$AO$2&gt;$OE$1),0,IF(OR(AO46=0,AQ46=0,AR46=0),0,MIN((VLOOKUP($D46,SALERYCODE,3,0))*(IF($D46=6,AR46,AQ46))*((MIN((VLOOKUP($D46,SALERYCODE,5,0)),(IF($D46=6,AQ46,AR46))))),MIN((VLOOKUP($D46,SALERYCODE,3,0)),(AO46+AP46))*(IF($D46=6,AR46,((MIN((VLOOKUP($D46,SALERYCODE,5,0)),AR46)))))))))/IF(AND($D46=2,'ראשי-פרטים כלליים וריכוז הוצאות'!$D$68&lt;&gt;4),1.2,1)</f>
        <v>0</v>
      </c>
      <c r="AU46" s="263"/>
      <c r="AV46" s="264"/>
      <c r="AW46" s="265"/>
      <c r="AX46" s="266"/>
      <c r="AY46" s="267">
        <f t="shared" si="48"/>
        <v>0</v>
      </c>
      <c r="AZ46" s="260">
        <f>+(IF(OR($B46=0,$C46=0,$D46=0,$AU$2&gt;$OE$1),0,IF(OR(AU46=0,AW46=0,AX46=0),0,MIN((VLOOKUP($D46,SALERYCODE,3,0))*(IF($D46=6,AX46,AW46))*((MIN((VLOOKUP($D46,SALERYCODE,5,0)),(IF($D46=6,AW46,AX46))))),MIN((VLOOKUP($D46,SALERYCODE,3,0)),(AU46+AV46))*(IF($D46=6,AX46,((MIN((VLOOKUP($D46,SALERYCODE,5,0)),AX46)))))))))/IF(AND($D46=2,'ראשי-פרטים כלליים וריכוז הוצאות'!$D$68&lt;&gt;4),1.2,1)</f>
        <v>0</v>
      </c>
      <c r="BA46" s="263"/>
      <c r="BB46" s="264"/>
      <c r="BC46" s="265"/>
      <c r="BD46" s="266"/>
      <c r="BE46" s="267">
        <f t="shared" si="49"/>
        <v>0</v>
      </c>
      <c r="BF46" s="260">
        <f>+(IF(OR($B46=0,$C46=0,$D46=0,$BA$2&gt;$OE$1),0,IF(OR(BA46=0,BC46=0,BD46=0),0,MIN((VLOOKUP($D46,SALERYCODE,3,0))*(IF($D46=6,BD46,BC46))*((MIN((VLOOKUP($D46,SALERYCODE,5,0)),(IF($D46=6,BC46,BD46))))),MIN((VLOOKUP($D46,SALERYCODE,3,0)),(BA46+BB46))*(IF($D46=6,BD46,((MIN((VLOOKUP($D46,SALERYCODE,5,0)),BD46)))))))))/IF(AND($D46=2,'ראשי-פרטים כלליים וריכוז הוצאות'!$D$68&lt;&gt;4),1.2,1)</f>
        <v>0</v>
      </c>
      <c r="BG46" s="263"/>
      <c r="BH46" s="264"/>
      <c r="BI46" s="265"/>
      <c r="BJ46" s="266"/>
      <c r="BK46" s="267">
        <f t="shared" si="50"/>
        <v>0</v>
      </c>
      <c r="BL46" s="260">
        <f>+(IF(OR($B46=0,$C46=0,$D46=0,$BG$2&gt;$OE$1),0,IF(OR(BG46=0,BI46=0,BJ46=0),0,MIN((VLOOKUP($D46,SALERYCODE,3,0))*(IF($D46=6,BJ46,BI46))*((MIN((VLOOKUP($D46,SALERYCODE,5,0)),(IF($D46=6,BI46,BJ46))))),MIN((VLOOKUP($D46,SALERYCODE,3,0)),(BG46+BH46))*(IF($D46=6,BJ46,((MIN((VLOOKUP($D46,SALERYCODE,5,0)),BJ46)))))))))/IF(AND($D46=2,'ראשי-פרטים כלליים וריכוז הוצאות'!$D$68&lt;&gt;4),1.2,1)</f>
        <v>0</v>
      </c>
      <c r="BM46" s="263"/>
      <c r="BN46" s="264"/>
      <c r="BO46" s="265"/>
      <c r="BP46" s="266"/>
      <c r="BQ46" s="267">
        <f t="shared" si="51"/>
        <v>0</v>
      </c>
      <c r="BR46" s="260">
        <f>+(IF(OR($B46=0,$C46=0,$D46=0,$BM$2&gt;$OE$1),0,IF(OR(BM46=0,BO46=0,BP46=0),0,MIN((VLOOKUP($D46,SALERYCODE,3,0))*(IF($D46=6,BP46,BO46))*((MIN((VLOOKUP($D46,SALERYCODE,5,0)),(IF($D46=6,BO46,BP46))))),MIN((VLOOKUP($D46,SALERYCODE,3,0)),(BM46+BN46))*(IF($D46=6,BP46,((MIN((VLOOKUP($D46,SALERYCODE,5,0)),BP46)))))))))/IF(AND($D46=2,'ראשי-פרטים כלליים וריכוז הוצאות'!$D$68&lt;&gt;4),1.2,1)</f>
        <v>0</v>
      </c>
      <c r="BS46" s="263"/>
      <c r="BT46" s="264"/>
      <c r="BU46" s="265"/>
      <c r="BV46" s="266"/>
      <c r="BW46" s="267">
        <f t="shared" si="52"/>
        <v>0</v>
      </c>
      <c r="BX46" s="260">
        <f>+(IF(OR($B46=0,$C46=0,$D46=0,$BS$2&gt;$OE$1),0,IF(OR(BS46=0,BU46=0,BV46=0),0,MIN((VLOOKUP($D46,SALERYCODE,3,0))*(IF($D46=6,BV46,BU46))*((MIN((VLOOKUP($D46,SALERYCODE,5,0)),(IF($D46=6,BU46,BV46))))),MIN((VLOOKUP($D46,SALERYCODE,3,0)),(BS46+BT46))*(IF($D46=6,BV46,((MIN((VLOOKUP($D46,SALERYCODE,5,0)),BV46)))))))))/IF(AND($D46=2,'ראשי-פרטים כלליים וריכוז הוצאות'!$D$68&lt;&gt;4),1.2,1)</f>
        <v>0</v>
      </c>
      <c r="BY46" s="263"/>
      <c r="BZ46" s="264"/>
      <c r="CA46" s="265"/>
      <c r="CB46" s="266"/>
      <c r="CC46" s="267">
        <f t="shared" si="53"/>
        <v>0</v>
      </c>
      <c r="CD46" s="260">
        <f>+(IF(OR($B46=0,$C46=0,$D46=0,$BY$2&gt;$OE$1),0,IF(OR(BY46=0,CA46=0,CB46=0),0,MIN((VLOOKUP($D46,SALERYCODE,3,0))*(IF($D46=6,CB46,CA46))*((MIN((VLOOKUP($D46,SALERYCODE,5,0)),(IF($D46=6,CA46,CB46))))),MIN((VLOOKUP($D46,SALERYCODE,3,0)),(BY46+BZ46))*(IF($D46=6,CB46,((MIN((VLOOKUP($D46,SALERYCODE,5,0)),CB46)))))))))/IF(AND($D46=2,'ראשי-פרטים כלליים וריכוז הוצאות'!$D$68&lt;&gt;4),1.2,1)</f>
        <v>0</v>
      </c>
      <c r="CE46" s="263"/>
      <c r="CF46" s="264"/>
      <c r="CG46" s="265"/>
      <c r="CH46" s="266"/>
      <c r="CI46" s="267">
        <f t="shared" si="54"/>
        <v>0</v>
      </c>
      <c r="CJ46" s="260">
        <f>+(IF(OR($B46=0,$C46=0,$D46=0,$CE$2&gt;$OE$1),0,IF(OR(CE46=0,CG46=0,CH46=0),0,MIN((VLOOKUP($D46,SALERYCODE,3,0))*(IF($D46=6,CH46,CG46))*((MIN((VLOOKUP($D46,SALERYCODE,5,0)),(IF($D46=6,CG46,CH46))))),MIN((VLOOKUP($D46,SALERYCODE,3,0)),(CE46+CF46))*(IF($D46=6,CH46,((MIN((VLOOKUP($D46,SALERYCODE,5,0)),CH46)))))))))/IF(AND($D46=2,'ראשי-פרטים כלליים וריכוז הוצאות'!$D$68&lt;&gt;4),1.2,1)</f>
        <v>0</v>
      </c>
      <c r="CK46" s="263"/>
      <c r="CL46" s="264"/>
      <c r="CM46" s="265"/>
      <c r="CN46" s="266"/>
      <c r="CO46" s="267">
        <f t="shared" si="55"/>
        <v>0</v>
      </c>
      <c r="CP46" s="260">
        <f>+(IF(OR($B46=0,$C46=0,$D46=0,$CK$2&gt;$OE$1),0,IF(OR(CK46=0,CM46=0,CN46=0),0,MIN((VLOOKUP($D46,SALERYCODE,3,0))*(IF($D46=6,CN46,CM46))*((MIN((VLOOKUP($D46,SALERYCODE,5,0)),(IF($D46=6,CM46,CN46))))),MIN((VLOOKUP($D46,SALERYCODE,3,0)),(CK46+CL46))*(IF($D46=6,CN46,((MIN((VLOOKUP($D46,SALERYCODE,5,0)),CN46)))))))))/IF(AND($D46=2,'ראשי-פרטים כלליים וריכוז הוצאות'!$D$68&lt;&gt;4),1.2,1)</f>
        <v>0</v>
      </c>
      <c r="CQ46" s="263"/>
      <c r="CR46" s="264"/>
      <c r="CS46" s="265"/>
      <c r="CT46" s="266"/>
      <c r="CU46" s="267">
        <f t="shared" si="56"/>
        <v>0</v>
      </c>
      <c r="CV46" s="260">
        <f>+(IF(OR($B46=0,$C46=0,$D46=0,$CQ$2&gt;$OE$1),0,IF(OR(CQ46=0,CS46=0,CT46=0),0,MIN((VLOOKUP($D46,SALERYCODE,3,0))*(IF($D46=6,CT46,CS46))*((MIN((VLOOKUP($D46,SALERYCODE,5,0)),(IF($D46=6,CS46,CT46))))),MIN((VLOOKUP($D46,SALERYCODE,3,0)),(CQ46+CR46))*(IF($D46=6,CT46,((MIN((VLOOKUP($D46,SALERYCODE,5,0)),CT46)))))))))/IF(AND($D46=2,'ראשי-פרטים כלליים וריכוז הוצאות'!$D$68&lt;&gt;4),1.2,1)</f>
        <v>0</v>
      </c>
      <c r="CW46" s="263"/>
      <c r="CX46" s="264"/>
      <c r="CY46" s="265"/>
      <c r="CZ46" s="266"/>
      <c r="DA46" s="267">
        <f t="shared" si="57"/>
        <v>0</v>
      </c>
      <c r="DB46" s="260">
        <f>+(IF(OR($B46=0,$C46=0,$D46=0,$CW$2&gt;$OE$1),0,IF(OR(CW46=0,CY46=0,CZ46=0),0,MIN((VLOOKUP($D46,SALERYCODE,3,0))*(IF($D46=6,CZ46,CY46))*((MIN((VLOOKUP($D46,SALERYCODE,5,0)),(IF($D46=6,CY46,CZ46))))),MIN((VLOOKUP($D46,SALERYCODE,3,0)),(CW46+CX46))*(IF($D46=6,CZ46,((MIN((VLOOKUP($D46,SALERYCODE,5,0)),CZ46)))))))))/IF(AND($D46=2,'ראשי-פרטים כלליים וריכוז הוצאות'!$D$68&lt;&gt;4),1.2,1)</f>
        <v>0</v>
      </c>
      <c r="DC46" s="263"/>
      <c r="DD46" s="264"/>
      <c r="DE46" s="265"/>
      <c r="DF46" s="266"/>
      <c r="DG46" s="267">
        <f t="shared" si="58"/>
        <v>0</v>
      </c>
      <c r="DH46" s="260">
        <f>+(IF(OR($B46=0,$C46=0,$D46=0,$DC$2&gt;$OE$1),0,IF(OR(DC46=0,DE46=0,DF46=0),0,MIN((VLOOKUP($D46,SALERYCODE,3,0))*(IF($D46=6,DF46,DE46))*((MIN((VLOOKUP($D46,SALERYCODE,5,0)),(IF($D46=6,DE46,DF46))))),MIN((VLOOKUP($D46,SALERYCODE,3,0)),(DC46+DD46))*(IF($D46=6,DF46,((MIN((VLOOKUP($D46,SALERYCODE,5,0)),DF46)))))))))/IF(AND($D46=2,'ראשי-פרטים כלליים וריכוז הוצאות'!$D$68&lt;&gt;4),1.2,1)</f>
        <v>0</v>
      </c>
      <c r="DI46" s="263"/>
      <c r="DJ46" s="264"/>
      <c r="DK46" s="265"/>
      <c r="DL46" s="266"/>
      <c r="DM46" s="267">
        <f t="shared" si="59"/>
        <v>0</v>
      </c>
      <c r="DN46" s="260">
        <f>+(IF(OR($B46=0,$C46=0,$D46=0,$DC$2&gt;$OE$1),0,IF(OR(DI46=0,DK46=0,DL46=0),0,MIN((VLOOKUP($D46,SALERYCODE,3,0))*(IF($D46=6,DL46,DK46))*((MIN((VLOOKUP($D46,SALERYCODE,5,0)),(IF($D46=6,DK46,DL46))))),MIN((VLOOKUP($D46,SALERYCODE,3,0)),(DI46+DJ46))*(IF($D46=6,DL46,((MIN((VLOOKUP($D46,SALERYCODE,5,0)),DL46)))))))))/IF(AND($D46=2,'ראשי-פרטים כלליים וריכוז הוצאות'!$D$68&lt;&gt;4),1.2,1)</f>
        <v>0</v>
      </c>
      <c r="DO46" s="263"/>
      <c r="DP46" s="264"/>
      <c r="DQ46" s="265"/>
      <c r="DR46" s="266"/>
      <c r="DS46" s="267">
        <f t="shared" si="60"/>
        <v>0</v>
      </c>
      <c r="DT46" s="260">
        <f>+(IF(OR($B46=0,$C46=0,$D46=0,$DC$2&gt;$OE$1),0,IF(OR(DO46=0,DQ46=0,DR46=0),0,MIN((VLOOKUP($D46,SALERYCODE,3,0))*(IF($D46=6,DR46,DQ46))*((MIN((VLOOKUP($D46,SALERYCODE,5,0)),(IF($D46=6,DQ46,DR46))))),MIN((VLOOKUP($D46,SALERYCODE,3,0)),(DO46+DP46))*(IF($D46=6,DR46,((MIN((VLOOKUP($D46,SALERYCODE,5,0)),DR46)))))))))/IF(AND($D46=2,'ראשי-פרטים כלליים וריכוז הוצאות'!$D$68&lt;&gt;4),1.2,1)</f>
        <v>0</v>
      </c>
      <c r="DU46" s="263"/>
      <c r="DV46" s="264"/>
      <c r="DW46" s="265"/>
      <c r="DX46" s="266"/>
      <c r="DY46" s="267">
        <f t="shared" si="61"/>
        <v>0</v>
      </c>
      <c r="DZ46" s="260">
        <f>+(IF(OR($B46=0,$C46=0,$D46=0,$DC$2&gt;$OE$1),0,IF(OR(DU46=0,DW46=0,DX46=0),0,MIN((VLOOKUP($D46,SALERYCODE,3,0))*(IF($D46=6,DX46,DW46))*((MIN((VLOOKUP($D46,SALERYCODE,5,0)),(IF($D46=6,DW46,DX46))))),MIN((VLOOKUP($D46,SALERYCODE,3,0)),(DU46+DV46))*(IF($D46=6,DX46,((MIN((VLOOKUP($D46,SALERYCODE,5,0)),DX46)))))))))/IF(AND($D46=2,'ראשי-פרטים כלליים וריכוז הוצאות'!$D$68&lt;&gt;4),1.2,1)</f>
        <v>0</v>
      </c>
      <c r="EA46" s="263"/>
      <c r="EB46" s="264"/>
      <c r="EC46" s="265"/>
      <c r="ED46" s="266"/>
      <c r="EE46" s="267">
        <f t="shared" si="62"/>
        <v>0</v>
      </c>
      <c r="EF46" s="260">
        <f>+(IF(OR($B46=0,$C46=0,$D46=0,$DC$2&gt;$OE$1),0,IF(OR(EA46=0,EC46=0,ED46=0),0,MIN((VLOOKUP($D46,SALERYCODE,3,0))*(IF($D46=6,ED46,EC46))*((MIN((VLOOKUP($D46,SALERYCODE,5,0)),(IF($D46=6,EC46,ED46))))),MIN((VLOOKUP($D46,SALERYCODE,3,0)),(EA46+EB46))*(IF($D46=6,ED46,((MIN((VLOOKUP($D46,SALERYCODE,5,0)),ED46)))))))))/IF(AND($D46=2,'ראשי-פרטים כלליים וריכוז הוצאות'!$D$68&lt;&gt;4),1.2,1)</f>
        <v>0</v>
      </c>
      <c r="EG46" s="263"/>
      <c r="EH46" s="264"/>
      <c r="EI46" s="265"/>
      <c r="EJ46" s="266"/>
      <c r="EK46" s="267">
        <f t="shared" si="63"/>
        <v>0</v>
      </c>
      <c r="EL46" s="260">
        <f>+(IF(OR($B46=0,$C46=0,$D46=0,$DC$2&gt;$OE$1),0,IF(OR(EG46=0,EI46=0,EJ46=0),0,MIN((VLOOKUP($D46,SALERYCODE,3,0))*(IF($D46=6,EJ46,EI46))*((MIN((VLOOKUP($D46,SALERYCODE,5,0)),(IF($D46=6,EI46,EJ46))))),MIN((VLOOKUP($D46,SALERYCODE,3,0)),(EG46+EH46))*(IF($D46=6,EJ46,((MIN((VLOOKUP($D46,SALERYCODE,5,0)),EJ46)))))))))/IF(AND($D46=2,'ראשי-פרטים כלליים וריכוז הוצאות'!$D$68&lt;&gt;4),1.2,1)</f>
        <v>0</v>
      </c>
      <c r="EM46" s="263"/>
      <c r="EN46" s="264"/>
      <c r="EO46" s="265"/>
      <c r="EP46" s="266"/>
      <c r="EQ46" s="267">
        <f t="shared" si="64"/>
        <v>0</v>
      </c>
      <c r="ER46" s="260">
        <f>+(IF(OR($B46=0,$C46=0,$D46=0,$DC$2&gt;$OE$1),0,IF(OR(EM46=0,EO46=0,EP46=0),0,MIN((VLOOKUP($D46,SALERYCODE,3,0))*(IF($D46=6,EP46,EO46))*((MIN((VLOOKUP($D46,SALERYCODE,5,0)),(IF($D46=6,EO46,EP46))))),MIN((VLOOKUP($D46,SALERYCODE,3,0)),(EM46+EN46))*(IF($D46=6,EP46,((MIN((VLOOKUP($D46,SALERYCODE,5,0)),EP46)))))))))/IF(AND($D46=2,'ראשי-פרטים כלליים וריכוז הוצאות'!$D$68&lt;&gt;4),1.2,1)</f>
        <v>0</v>
      </c>
      <c r="ES46" s="263"/>
      <c r="ET46" s="264"/>
      <c r="EU46" s="265"/>
      <c r="EV46" s="266"/>
      <c r="EW46" s="267">
        <f t="shared" si="65"/>
        <v>0</v>
      </c>
      <c r="EX46" s="260">
        <f>+(IF(OR($B46=0,$C46=0,$D46=0,$DC$2&gt;$OE$1),0,IF(OR(ES46=0,EU46=0,EV46=0),0,MIN((VLOOKUP($D46,SALERYCODE,3,0))*(IF($D46=6,EV46,EU46))*((MIN((VLOOKUP($D46,SALERYCODE,5,0)),(IF($D46=6,EU46,EV46))))),MIN((VLOOKUP($D46,SALERYCODE,3,0)),(ES46+ET46))*(IF($D46=6,EV46,((MIN((VLOOKUP($D46,SALERYCODE,5,0)),EV46)))))))))/IF(AND($D46=2,'ראשי-פרטים כלליים וריכוז הוצאות'!$D$68&lt;&gt;4),1.2,1)</f>
        <v>0</v>
      </c>
      <c r="EY46" s="263"/>
      <c r="EZ46" s="264"/>
      <c r="FA46" s="265"/>
      <c r="FB46" s="266"/>
      <c r="FC46" s="267">
        <f t="shared" si="66"/>
        <v>0</v>
      </c>
      <c r="FD46" s="260">
        <f>+(IF(OR($B46=0,$C46=0,$D46=0,$DC$2&gt;$OE$1),0,IF(OR(EY46=0,FA46=0,FB46=0),0,MIN((VLOOKUP($D46,SALERYCODE,3,0))*(IF($D46=6,FB46,FA46))*((MIN((VLOOKUP($D46,SALERYCODE,5,0)),(IF($D46=6,FA46,FB46))))),MIN((VLOOKUP($D46,SALERYCODE,3,0)),(EY46+EZ46))*(IF($D46=6,FB46,((MIN((VLOOKUP($D46,SALERYCODE,5,0)),FB46)))))))))/IF(AND($D46=2,'ראשי-פרטים כלליים וריכוז הוצאות'!$D$68&lt;&gt;4),1.2,1)</f>
        <v>0</v>
      </c>
      <c r="FE46" s="263"/>
      <c r="FF46" s="264"/>
      <c r="FG46" s="265"/>
      <c r="FH46" s="266"/>
      <c r="FI46" s="267">
        <f t="shared" si="67"/>
        <v>0</v>
      </c>
      <c r="FJ46" s="260">
        <f>+(IF(OR($B46=0,$C46=0,$D46=0,$DC$2&gt;$OE$1),0,IF(OR(FE46=0,FG46=0,FH46=0),0,MIN((VLOOKUP($D46,SALERYCODE,3,0))*(IF($D46=6,FH46,FG46))*((MIN((VLOOKUP($D46,SALERYCODE,5,0)),(IF($D46=6,FG46,FH46))))),MIN((VLOOKUP($D46,SALERYCODE,3,0)),(FE46+FF46))*(IF($D46=6,FH46,((MIN((VLOOKUP($D46,SALERYCODE,5,0)),FH46)))))))))/IF(AND($D46=2,'ראשי-פרטים כלליים וריכוז הוצאות'!$D$68&lt;&gt;4),1.2,1)</f>
        <v>0</v>
      </c>
      <c r="FK46" s="263"/>
      <c r="FL46" s="264"/>
      <c r="FM46" s="265"/>
      <c r="FN46" s="266"/>
      <c r="FO46" s="267">
        <f t="shared" si="68"/>
        <v>0</v>
      </c>
      <c r="FP46" s="260">
        <f>+(IF(OR($B46=0,$C46=0,$D46=0,$DC$2&gt;$OE$1),0,IF(OR(FK46=0,FM46=0,FN46=0),0,MIN((VLOOKUP($D46,SALERYCODE,3,0))*(IF($D46=6,FN46,FM46))*((MIN((VLOOKUP($D46,SALERYCODE,5,0)),(IF($D46=6,FM46,FN46))))),MIN((VLOOKUP($D46,SALERYCODE,3,0)),(FK46+FL46))*(IF($D46=6,FN46,((MIN((VLOOKUP($D46,SALERYCODE,5,0)),FN46)))))))))/IF(AND($D46=2,'ראשי-פרטים כלליים וריכוז הוצאות'!$D$68&lt;&gt;4),1.2,1)</f>
        <v>0</v>
      </c>
      <c r="FQ46" s="263"/>
      <c r="FR46" s="264"/>
      <c r="FS46" s="265"/>
      <c r="FT46" s="266"/>
      <c r="FU46" s="267">
        <f t="shared" si="69"/>
        <v>0</v>
      </c>
      <c r="FV46" s="260">
        <f>+(IF(OR($B46=0,$C46=0,$D46=0,$DC$2&gt;$OE$1),0,IF(OR(FQ46=0,FS46=0,FT46=0),0,MIN((VLOOKUP($D46,SALERYCODE,3,0))*(IF($D46=6,FT46,FS46))*((MIN((VLOOKUP($D46,SALERYCODE,5,0)),(IF($D46=6,FS46,FT46))))),MIN((VLOOKUP($D46,SALERYCODE,3,0)),(FQ46+FR46))*(IF($D46=6,FT46,((MIN((VLOOKUP($D46,SALERYCODE,5,0)),FT46)))))))))/IF(AND($D46=2,'ראשי-פרטים כלליים וריכוז הוצאות'!$D$68&lt;&gt;4),1.2,1)</f>
        <v>0</v>
      </c>
      <c r="FW46" s="263"/>
      <c r="FX46" s="264"/>
      <c r="FY46" s="265"/>
      <c r="FZ46" s="266"/>
      <c r="GA46" s="267">
        <f t="shared" si="70"/>
        <v>0</v>
      </c>
      <c r="GB46" s="260">
        <f>+(IF(OR($B46=0,$C46=0,$D46=0,$DC$2&gt;$OE$1),0,IF(OR(FW46=0,FY46=0,FZ46=0),0,MIN((VLOOKUP($D46,SALERYCODE,3,0))*(IF($D46=6,FZ46,FY46))*((MIN((VLOOKUP($D46,SALERYCODE,5,0)),(IF($D46=6,FY46,FZ46))))),MIN((VLOOKUP($D46,SALERYCODE,3,0)),(FW46+FX46))*(IF($D46=6,FZ46,((MIN((VLOOKUP($D46,SALERYCODE,5,0)),FZ46)))))))))/IF(AND($D46=2,'ראשי-פרטים כלליים וריכוז הוצאות'!$D$68&lt;&gt;4),1.2,1)</f>
        <v>0</v>
      </c>
      <c r="GC46" s="263"/>
      <c r="GD46" s="264"/>
      <c r="GE46" s="265"/>
      <c r="GF46" s="266"/>
      <c r="GG46" s="267">
        <f t="shared" si="71"/>
        <v>0</v>
      </c>
      <c r="GH46" s="260">
        <f>+(IF(OR($B46=0,$C46=0,$D46=0,$DC$2&gt;$OE$1),0,IF(OR(GC46=0,GE46=0,GF46=0),0,MIN((VLOOKUP($D46,SALERYCODE,3,0))*(IF($D46=6,GF46,GE46))*((MIN((VLOOKUP($D46,SALERYCODE,5,0)),(IF($D46=6,GE46,GF46))))),MIN((VLOOKUP($D46,SALERYCODE,3,0)),(GC46+GD46))*(IF($D46=6,GF46,((MIN((VLOOKUP($D46,SALERYCODE,5,0)),GF46)))))))))/IF(AND($D46=2,'ראשי-פרטים כלליים וריכוז הוצאות'!$D$68&lt;&gt;4),1.2,1)</f>
        <v>0</v>
      </c>
      <c r="GI46" s="263"/>
      <c r="GJ46" s="264"/>
      <c r="GK46" s="265"/>
      <c r="GL46" s="266"/>
      <c r="GM46" s="267">
        <f t="shared" si="72"/>
        <v>0</v>
      </c>
      <c r="GN46" s="260">
        <f>+(IF(OR($B46=0,$C46=0,$D46=0,$DC$2&gt;$OE$1),0,IF(OR(GI46=0,GK46=0,GL46=0),0,MIN((VLOOKUP($D46,SALERYCODE,3,0))*(IF($D46=6,GL46,GK46))*((MIN((VLOOKUP($D46,SALERYCODE,5,0)),(IF($D46=6,GK46,GL46))))),MIN((VLOOKUP($D46,SALERYCODE,3,0)),(GI46+GJ46))*(IF($D46=6,GL46,((MIN((VLOOKUP($D46,SALERYCODE,5,0)),GL46)))))))))/IF(AND($D46=2,'ראשי-פרטים כלליים וריכוז הוצאות'!$D$68&lt;&gt;4),1.2,1)</f>
        <v>0</v>
      </c>
      <c r="GO46" s="263"/>
      <c r="GP46" s="264"/>
      <c r="GQ46" s="265"/>
      <c r="GR46" s="266"/>
      <c r="GS46" s="267">
        <f t="shared" si="73"/>
        <v>0</v>
      </c>
      <c r="GT46" s="260">
        <f>+(IF(OR($B46=0,$C46=0,$D46=0,$DC$2&gt;$OE$1),0,IF(OR(GO46=0,GQ46=0,GR46=0),0,MIN((VLOOKUP($D46,SALERYCODE,3,0))*(IF($D46=6,GR46,GQ46))*((MIN((VLOOKUP($D46,SALERYCODE,5,0)),(IF($D46=6,GQ46,GR46))))),MIN((VLOOKUP($D46,SALERYCODE,3,0)),(GO46+GP46))*(IF($D46=6,GR46,((MIN((VLOOKUP($D46,SALERYCODE,5,0)),GR46)))))))))/IF(AND($D46=2,'ראשי-פרטים כלליים וריכוז הוצאות'!$D$68&lt;&gt;4),1.2,1)</f>
        <v>0</v>
      </c>
      <c r="GU46" s="263"/>
      <c r="GV46" s="264"/>
      <c r="GW46" s="265"/>
      <c r="GX46" s="266"/>
      <c r="GY46" s="267">
        <f t="shared" si="74"/>
        <v>0</v>
      </c>
      <c r="GZ46" s="260">
        <f>+(IF(OR($B46=0,$C46=0,$D46=0,$DC$2&gt;$OE$1),0,IF(OR(GU46=0,GW46=0,GX46=0),0,MIN((VLOOKUP($D46,SALERYCODE,3,0))*(IF($D46=6,GX46,GW46))*((MIN((VLOOKUP($D46,SALERYCODE,5,0)),(IF($D46=6,GW46,GX46))))),MIN((VLOOKUP($D46,SALERYCODE,3,0)),(GU46+GV46))*(IF($D46=6,GX46,((MIN((VLOOKUP($D46,SALERYCODE,5,0)),GX46)))))))))/IF(AND($D46=2,'ראשי-פרטים כלליים וריכוז הוצאות'!$D$68&lt;&gt;4),1.2,1)</f>
        <v>0</v>
      </c>
      <c r="HA46" s="263"/>
      <c r="HB46" s="264"/>
      <c r="HC46" s="265"/>
      <c r="HD46" s="266"/>
      <c r="HE46" s="267">
        <f t="shared" si="75"/>
        <v>0</v>
      </c>
      <c r="HF46" s="260">
        <f>+(IF(OR($B46=0,$C46=0,$D46=0,$DC$2&gt;$OE$1),0,IF(OR(HA46=0,HC46=0,HD46=0),0,MIN((VLOOKUP($D46,SALERYCODE,3,0))*(IF($D46=6,HD46,HC46))*((MIN((VLOOKUP($D46,SALERYCODE,5,0)),(IF($D46=6,HC46,HD46))))),MIN((VLOOKUP($D46,SALERYCODE,3,0)),(HA46+HB46))*(IF($D46=6,HD46,((MIN((VLOOKUP($D46,SALERYCODE,5,0)),HD46)))))))))/IF(AND($D46=2,'ראשי-פרטים כלליים וריכוז הוצאות'!$D$68&lt;&gt;4),1.2,1)</f>
        <v>0</v>
      </c>
      <c r="HG46" s="263"/>
      <c r="HH46" s="264"/>
      <c r="HI46" s="265"/>
      <c r="HJ46" s="266"/>
      <c r="HK46" s="267">
        <f t="shared" si="76"/>
        <v>0</v>
      </c>
      <c r="HL46" s="260">
        <f>+(IF(OR($B46=0,$C46=0,$D46=0,$DC$2&gt;$OE$1),0,IF(OR(HG46=0,HI46=0,HJ46=0),0,MIN((VLOOKUP($D46,SALERYCODE,3,0))*(IF($D46=6,HJ46,HI46))*((MIN((VLOOKUP($D46,SALERYCODE,5,0)),(IF($D46=6,HI46,HJ46))))),MIN((VLOOKUP($D46,SALERYCODE,3,0)),(HG46+HH46))*(IF($D46=6,HJ46,((MIN((VLOOKUP($D46,SALERYCODE,5,0)),HJ46)))))))))/IF(AND($D46=2,'ראשי-פרטים כלליים וריכוז הוצאות'!$D$68&lt;&gt;4),1.2,1)</f>
        <v>0</v>
      </c>
      <c r="HM46" s="263"/>
      <c r="HN46" s="264"/>
      <c r="HO46" s="265"/>
      <c r="HP46" s="266"/>
      <c r="HQ46" s="267">
        <f t="shared" si="77"/>
        <v>0</v>
      </c>
      <c r="HR46" s="260">
        <f>+(IF(OR($B46=0,$C46=0,$D46=0,$DC$2&gt;$OE$1),0,IF(OR(HM46=0,HO46=0,HP46=0),0,MIN((VLOOKUP($D46,SALERYCODE,3,0))*(IF($D46=6,HP46,HO46))*((MIN((VLOOKUP($D46,SALERYCODE,5,0)),(IF($D46=6,HO46,HP46))))),MIN((VLOOKUP($D46,SALERYCODE,3,0)),(HM46+HN46))*(IF($D46=6,HP46,((MIN((VLOOKUP($D46,SALERYCODE,5,0)),HP46)))))))))/IF(AND($D46=2,'ראשי-פרטים כלליים וריכוז הוצאות'!$D$68&lt;&gt;4),1.2,1)</f>
        <v>0</v>
      </c>
      <c r="HS46" s="263"/>
      <c r="HT46" s="264"/>
      <c r="HU46" s="265"/>
      <c r="HV46" s="266"/>
      <c r="HW46" s="267">
        <f t="shared" si="78"/>
        <v>0</v>
      </c>
      <c r="HX46" s="260">
        <f>+(IF(OR($B46=0,$C46=0,$D46=0,$DC$2&gt;$OE$1),0,IF(OR(HS46=0,HU46=0,HV46=0),0,MIN((VLOOKUP($D46,SALERYCODE,3,0))*(IF($D46=6,HV46,HU46))*((MIN((VLOOKUP($D46,SALERYCODE,5,0)),(IF($D46=6,HU46,HV46))))),MIN((VLOOKUP($D46,SALERYCODE,3,0)),(HS46+HT46))*(IF($D46=6,HV46,((MIN((VLOOKUP($D46,SALERYCODE,5,0)),HV46)))))))))/IF(AND($D46=2,'ראשי-פרטים כלליים וריכוז הוצאות'!$D$68&lt;&gt;4),1.2,1)</f>
        <v>0</v>
      </c>
      <c r="HY46" s="263"/>
      <c r="HZ46" s="264"/>
      <c r="IA46" s="265"/>
      <c r="IB46" s="266"/>
      <c r="IC46" s="267">
        <f t="shared" si="79"/>
        <v>0</v>
      </c>
      <c r="ID46" s="260">
        <f>+(IF(OR($B46=0,$C46=0,$D46=0,$DC$2&gt;$OE$1),0,IF(OR(HY46=0,IA46=0,IB46=0),0,MIN((VLOOKUP($D46,SALERYCODE,3,0))*(IF($D46=6,IB46,IA46))*((MIN((VLOOKUP($D46,SALERYCODE,5,0)),(IF($D46=6,IA46,IB46))))),MIN((VLOOKUP($D46,SALERYCODE,3,0)),(HY46+HZ46))*(IF($D46=6,IB46,((MIN((VLOOKUP($D46,SALERYCODE,5,0)),IB46)))))))))/IF(AND($D46=2,'ראשי-פרטים כלליים וריכוז הוצאות'!$D$68&lt;&gt;4),1.2,1)</f>
        <v>0</v>
      </c>
      <c r="IE46" s="263"/>
      <c r="IF46" s="264"/>
      <c r="IG46" s="265"/>
      <c r="IH46" s="266"/>
      <c r="II46" s="267">
        <f t="shared" si="80"/>
        <v>0</v>
      </c>
      <c r="IJ46" s="260">
        <f>+(IF(OR($B46=0,$C46=0,$D46=0,$DC$2&gt;$OE$1),0,IF(OR(IE46=0,IG46=0,IH46=0),0,MIN((VLOOKUP($D46,SALERYCODE,3,0))*(IF($D46=6,IH46,IG46))*((MIN((VLOOKUP($D46,SALERYCODE,5,0)),(IF($D46=6,IG46,IH46))))),MIN((VLOOKUP($D46,SALERYCODE,3,0)),(IE46+IF46))*(IF($D46=6,IH46,((MIN((VLOOKUP($D46,SALERYCODE,5,0)),IH46)))))))))/IF(AND($D46=2,'ראשי-פרטים כלליים וריכוז הוצאות'!$D$68&lt;&gt;4),1.2,1)</f>
        <v>0</v>
      </c>
      <c r="IK46" s="263"/>
      <c r="IL46" s="264"/>
      <c r="IM46" s="265"/>
      <c r="IN46" s="266"/>
      <c r="IO46" s="267">
        <f t="shared" si="81"/>
        <v>0</v>
      </c>
      <c r="IP46" s="260">
        <f>+(IF(OR($B46=0,$C46=0,$D46=0,$DC$2&gt;$OE$1),0,IF(OR(IK46=0,IM46=0,IN46=0),0,MIN((VLOOKUP($D46,SALERYCODE,3,0))*(IF($D46=6,IN46,IM46))*((MIN((VLOOKUP($D46,SALERYCODE,5,0)),(IF($D46=6,IM46,IN46))))),MIN((VLOOKUP($D46,SALERYCODE,3,0)),(IK46+IL46))*(IF($D46=6,IN46,((MIN((VLOOKUP($D46,SALERYCODE,5,0)),IN46)))))))))/IF(AND($D46=2,'ראשי-פרטים כלליים וריכוז הוצאות'!$D$68&lt;&gt;4),1.2,1)</f>
        <v>0</v>
      </c>
      <c r="IQ46" s="263"/>
      <c r="IR46" s="264"/>
      <c r="IS46" s="265"/>
      <c r="IT46" s="266"/>
      <c r="IU46" s="267">
        <f t="shared" si="82"/>
        <v>0</v>
      </c>
      <c r="IV46" s="260">
        <f>+(IF(OR($B46=0,$C46=0,$D46=0,$DC$2&gt;$OE$1),0,IF(OR(IQ46=0,IS46=0,IT46=0),0,MIN((VLOOKUP($D46,SALERYCODE,3,0))*(IF($D46=6,IT46,IS46))*((MIN((VLOOKUP($D46,SALERYCODE,5,0)),(IF($D46=6,IS46,IT46))))),MIN((VLOOKUP($D46,SALERYCODE,3,0)),(IQ46+IR46))*(IF($D46=6,IT46,((MIN((VLOOKUP($D46,SALERYCODE,5,0)),IT46)))))))))/IF(AND($D46=2,'ראשי-פרטים כלליים וריכוז הוצאות'!$D$68&lt;&gt;4),1.2,1)</f>
        <v>0</v>
      </c>
      <c r="IW46" s="263"/>
      <c r="IX46" s="264"/>
      <c r="IY46" s="265"/>
      <c r="IZ46" s="266"/>
      <c r="JA46" s="267">
        <f t="shared" si="83"/>
        <v>0</v>
      </c>
      <c r="JB46" s="260">
        <f>+(IF(OR($B46=0,$C46=0,$D46=0,$DC$2&gt;$OE$1),0,IF(OR(IW46=0,IY46=0,IZ46=0),0,MIN((VLOOKUP($D46,SALERYCODE,3,0))*(IF($D46=6,IZ46,IY46))*((MIN((VLOOKUP($D46,SALERYCODE,5,0)),(IF($D46=6,IY46,IZ46))))),MIN((VLOOKUP($D46,SALERYCODE,3,0)),(IW46+IX46))*(IF($D46=6,IZ46,((MIN((VLOOKUP($D46,SALERYCODE,5,0)),IZ46)))))))))/IF(AND($D46=2,'ראשי-פרטים כלליים וריכוז הוצאות'!$D$68&lt;&gt;4),1.2,1)</f>
        <v>0</v>
      </c>
      <c r="JC46" s="263"/>
      <c r="JD46" s="264"/>
      <c r="JE46" s="265"/>
      <c r="JF46" s="266"/>
      <c r="JG46" s="267">
        <f t="shared" si="84"/>
        <v>0</v>
      </c>
      <c r="JH46" s="260">
        <f>+(IF(OR($B46=0,$C46=0,$D46=0,$DC$2&gt;$OE$1),0,IF(OR(JC46=0,JE46=0,JF46=0),0,MIN((VLOOKUP($D46,SALERYCODE,3,0))*(IF($D46=6,JF46,JE46))*((MIN((VLOOKUP($D46,SALERYCODE,5,0)),(IF($D46=6,JE46,JF46))))),MIN((VLOOKUP($D46,SALERYCODE,3,0)),(JC46+JD46))*(IF($D46=6,JF46,((MIN((VLOOKUP($D46,SALERYCODE,5,0)),JF46)))))))))/IF(AND($D46=2,'ראשי-פרטים כלליים וריכוז הוצאות'!$D$68&lt;&gt;4),1.2,1)</f>
        <v>0</v>
      </c>
      <c r="JI46" s="263"/>
      <c r="JJ46" s="264"/>
      <c r="JK46" s="265"/>
      <c r="JL46" s="266"/>
      <c r="JM46" s="267">
        <f t="shared" si="85"/>
        <v>0</v>
      </c>
      <c r="JN46" s="260">
        <f>+(IF(OR($B46=0,$C46=0,$D46=0,$DC$2&gt;$OE$1),0,IF(OR(JI46=0,JK46=0,JL46=0),0,MIN((VLOOKUP($D46,SALERYCODE,3,0))*(IF($D46=6,JL46,JK46))*((MIN((VLOOKUP($D46,SALERYCODE,5,0)),(IF($D46=6,JK46,JL46))))),MIN((VLOOKUP($D46,SALERYCODE,3,0)),(JI46+JJ46))*(IF($D46=6,JL46,((MIN((VLOOKUP($D46,SALERYCODE,5,0)),JL46)))))))))/IF(AND($D46=2,'ראשי-פרטים כלליים וריכוז הוצאות'!$D$68&lt;&gt;4),1.2,1)</f>
        <v>0</v>
      </c>
      <c r="JO46" s="263"/>
      <c r="JP46" s="264"/>
      <c r="JQ46" s="265"/>
      <c r="JR46" s="266"/>
      <c r="JS46" s="267">
        <f t="shared" si="86"/>
        <v>0</v>
      </c>
      <c r="JT46" s="260">
        <f>+(IF(OR($B46=0,$C46=0,$D46=0,$DC$2&gt;$OE$1),0,IF(OR(JO46=0,JQ46=0,JR46=0),0,MIN((VLOOKUP($D46,SALERYCODE,3,0))*(IF($D46=6,JR46,JQ46))*((MIN((VLOOKUP($D46,SALERYCODE,5,0)),(IF($D46=6,JQ46,JR46))))),MIN((VLOOKUP($D46,SALERYCODE,3,0)),(JO46+JP46))*(IF($D46=6,JR46,((MIN((VLOOKUP($D46,SALERYCODE,5,0)),JR46)))))))))/IF(AND($D46=2,'ראשי-פרטים כלליים וריכוז הוצאות'!$D$68&lt;&gt;4),1.2,1)</f>
        <v>0</v>
      </c>
      <c r="JU46" s="263"/>
      <c r="JV46" s="264"/>
      <c r="JW46" s="265"/>
      <c r="JX46" s="266"/>
      <c r="JY46" s="267">
        <f t="shared" si="87"/>
        <v>0</v>
      </c>
      <c r="JZ46" s="260">
        <f>+(IF(OR($B46=0,$C46=0,$D46=0,$DC$2&gt;$OE$1),0,IF(OR(JU46=0,JW46=0,JX46=0),0,MIN((VLOOKUP($D46,SALERYCODE,3,0))*(IF($D46=6,JX46,JW46))*((MIN((VLOOKUP($D46,SALERYCODE,5,0)),(IF($D46=6,JW46,JX46))))),MIN((VLOOKUP($D46,SALERYCODE,3,0)),(JU46+JV46))*(IF($D46=6,JX46,((MIN((VLOOKUP($D46,SALERYCODE,5,0)),JX46)))))))))/IF(AND($D46=2,'ראשי-פרטים כלליים וריכוז הוצאות'!$D$68&lt;&gt;4),1.2,1)</f>
        <v>0</v>
      </c>
      <c r="KA46" s="263"/>
      <c r="KB46" s="264"/>
      <c r="KC46" s="265"/>
      <c r="KD46" s="266"/>
      <c r="KE46" s="267">
        <f t="shared" si="88"/>
        <v>0</v>
      </c>
      <c r="KF46" s="260">
        <f>+(IF(OR($B46=0,$C46=0,$D46=0,$DC$2&gt;$OE$1),0,IF(OR(KA46=0,KC46=0,KD46=0),0,MIN((VLOOKUP($D46,SALERYCODE,3,0))*(IF($D46=6,KD46,KC46))*((MIN((VLOOKUP($D46,SALERYCODE,5,0)),(IF($D46=6,KC46,KD46))))),MIN((VLOOKUP($D46,SALERYCODE,3,0)),(KA46+KB46))*(IF($D46=6,KD46,((MIN((VLOOKUP($D46,SALERYCODE,5,0)),KD46)))))))))/IF(AND($D46=2,'ראשי-פרטים כלליים וריכוז הוצאות'!$D$68&lt;&gt;4),1.2,1)</f>
        <v>0</v>
      </c>
      <c r="KG46" s="263"/>
      <c r="KH46" s="264"/>
      <c r="KI46" s="265"/>
      <c r="KJ46" s="266"/>
      <c r="KK46" s="267">
        <f t="shared" si="89"/>
        <v>0</v>
      </c>
      <c r="KL46" s="260">
        <f>+(IF(OR($B46=0,$C46=0,$D46=0,$DC$2&gt;$OE$1),0,IF(OR(KG46=0,KI46=0,KJ46=0),0,MIN((VLOOKUP($D46,SALERYCODE,3,0))*(IF($D46=6,KJ46,KI46))*((MIN((VLOOKUP($D46,SALERYCODE,5,0)),(IF($D46=6,KI46,KJ46))))),MIN((VLOOKUP($D46,SALERYCODE,3,0)),(KG46+KH46))*(IF($D46=6,KJ46,((MIN((VLOOKUP($D46,SALERYCODE,5,0)),KJ46)))))))))/IF(AND($D46=2,'ראשי-פרטים כלליים וריכוז הוצאות'!$D$68&lt;&gt;4),1.2,1)</f>
        <v>0</v>
      </c>
      <c r="KM46" s="263"/>
      <c r="KN46" s="264"/>
      <c r="KO46" s="265"/>
      <c r="KP46" s="266"/>
      <c r="KQ46" s="267">
        <f t="shared" si="90"/>
        <v>0</v>
      </c>
      <c r="KR46" s="260">
        <f>+(IF(OR($B46=0,$C46=0,$D46=0,$DC$2&gt;$OE$1),0,IF(OR(KM46=0,KO46=0,KP46=0),0,MIN((VLOOKUP($D46,SALERYCODE,3,0))*(IF($D46=6,KP46,KO46))*((MIN((VLOOKUP($D46,SALERYCODE,5,0)),(IF($D46=6,KO46,KP46))))),MIN((VLOOKUP($D46,SALERYCODE,3,0)),(KM46+KN46))*(IF($D46=6,KP46,((MIN((VLOOKUP($D46,SALERYCODE,5,0)),KP46)))))))))/IF(AND($D46=2,'ראשי-פרטים כלליים וריכוז הוצאות'!$D$68&lt;&gt;4),1.2,1)</f>
        <v>0</v>
      </c>
      <c r="KS46" s="263"/>
      <c r="KT46" s="264"/>
      <c r="KU46" s="265"/>
      <c r="KV46" s="266"/>
      <c r="KW46" s="267">
        <f t="shared" si="91"/>
        <v>0</v>
      </c>
      <c r="KX46" s="260">
        <f>+(IF(OR($B46=0,$C46=0,$D46=0,$DC$2&gt;$OE$1),0,IF(OR(KS46=0,KU46=0,KV46=0),0,MIN((VLOOKUP($D46,SALERYCODE,3,0))*(IF($D46=6,KV46,KU46))*((MIN((VLOOKUP($D46,SALERYCODE,5,0)),(IF($D46=6,KU46,KV46))))),MIN((VLOOKUP($D46,SALERYCODE,3,0)),(KS46+KT46))*(IF($D46=6,KV46,((MIN((VLOOKUP($D46,SALERYCODE,5,0)),KV46)))))))))/IF(AND($D46=2,'ראשי-פרטים כלליים וריכוז הוצאות'!$D$68&lt;&gt;4),1.2,1)</f>
        <v>0</v>
      </c>
      <c r="KY46" s="263"/>
      <c r="KZ46" s="264"/>
      <c r="LA46" s="265"/>
      <c r="LB46" s="266"/>
      <c r="LC46" s="267">
        <f t="shared" si="92"/>
        <v>0</v>
      </c>
      <c r="LD46" s="260">
        <f>+(IF(OR($B46=0,$C46=0,$D46=0,$DC$2&gt;$OE$1),0,IF(OR(KY46=0,LA46=0,LB46=0),0,MIN((VLOOKUP($D46,SALERYCODE,3,0))*(IF($D46=6,LB46,LA46))*((MIN((VLOOKUP($D46,SALERYCODE,5,0)),(IF($D46=6,LA46,LB46))))),MIN((VLOOKUP($D46,SALERYCODE,3,0)),(KY46+KZ46))*(IF($D46=6,LB46,((MIN((VLOOKUP($D46,SALERYCODE,5,0)),LB46)))))))))/IF(AND($D46=2,'ראשי-פרטים כלליים וריכוז הוצאות'!$D$68&lt;&gt;4),1.2,1)</f>
        <v>0</v>
      </c>
      <c r="LE46" s="263"/>
      <c r="LF46" s="264"/>
      <c r="LG46" s="265"/>
      <c r="LH46" s="266"/>
      <c r="LI46" s="267">
        <f t="shared" si="93"/>
        <v>0</v>
      </c>
      <c r="LJ46" s="260">
        <f>+(IF(OR($B46=0,$C46=0,$D46=0,$DC$2&gt;$OE$1),0,IF(OR(LE46=0,LG46=0,LH46=0),0,MIN((VLOOKUP($D46,SALERYCODE,3,0))*(IF($D46=6,LH46,LG46))*((MIN((VLOOKUP($D46,SALERYCODE,5,0)),(IF($D46=6,LG46,LH46))))),MIN((VLOOKUP($D46,SALERYCODE,3,0)),(LE46+LF46))*(IF($D46=6,LH46,((MIN((VLOOKUP($D46,SALERYCODE,5,0)),LH46)))))))))/IF(AND($D46=2,'ראשי-פרטים כלליים וריכוז הוצאות'!$D$68&lt;&gt;4),1.2,1)</f>
        <v>0</v>
      </c>
      <c r="LK46" s="263"/>
      <c r="LL46" s="264"/>
      <c r="LM46" s="265"/>
      <c r="LN46" s="266"/>
      <c r="LO46" s="267">
        <f t="shared" si="94"/>
        <v>0</v>
      </c>
      <c r="LP46" s="260">
        <f>+(IF(OR($B46=0,$C46=0,$D46=0,$DC$2&gt;$OE$1),0,IF(OR(LK46=0,LM46=0,LN46=0),0,MIN((VLOOKUP($D46,SALERYCODE,3,0))*(IF($D46=6,LN46,LM46))*((MIN((VLOOKUP($D46,SALERYCODE,5,0)),(IF($D46=6,LM46,LN46))))),MIN((VLOOKUP($D46,SALERYCODE,3,0)),(LK46+LL46))*(IF($D46=6,LN46,((MIN((VLOOKUP($D46,SALERYCODE,5,0)),LN46)))))))))/IF(AND($D46=2,'ראשי-פרטים כלליים וריכוז הוצאות'!$D$68&lt;&gt;4),1.2,1)</f>
        <v>0</v>
      </c>
      <c r="LQ46" s="263"/>
      <c r="LR46" s="264"/>
      <c r="LS46" s="265"/>
      <c r="LT46" s="266"/>
      <c r="LU46" s="267">
        <f t="shared" si="95"/>
        <v>0</v>
      </c>
      <c r="LV46" s="260">
        <f>+(IF(OR($B46=0,$C46=0,$D46=0,$DC$2&gt;$OE$1),0,IF(OR(LQ46=0,LS46=0,LT46=0),0,MIN((VLOOKUP($D46,SALERYCODE,3,0))*(IF($D46=6,LT46,LS46))*((MIN((VLOOKUP($D46,SALERYCODE,5,0)),(IF($D46=6,LS46,LT46))))),MIN((VLOOKUP($D46,SALERYCODE,3,0)),(LQ46+LR46))*(IF($D46=6,LT46,((MIN((VLOOKUP($D46,SALERYCODE,5,0)),LT46)))))))))/IF(AND($D46=2,'ראשי-פרטים כלליים וריכוז הוצאות'!$D$68&lt;&gt;4),1.2,1)</f>
        <v>0</v>
      </c>
      <c r="LW46" s="263"/>
      <c r="LX46" s="264"/>
      <c r="LY46" s="265"/>
      <c r="LZ46" s="266"/>
      <c r="MA46" s="267">
        <f t="shared" si="96"/>
        <v>0</v>
      </c>
      <c r="MB46" s="260">
        <f>+(IF(OR($B46=0,$C46=0,$D46=0,$DC$2&gt;$OE$1),0,IF(OR(LW46=0,LY46=0,LZ46=0),0,MIN((VLOOKUP($D46,SALERYCODE,3,0))*(IF($D46=6,LZ46,LY46))*((MIN((VLOOKUP($D46,SALERYCODE,5,0)),(IF($D46=6,LY46,LZ46))))),MIN((VLOOKUP($D46,SALERYCODE,3,0)),(LW46+LX46))*(IF($D46=6,LZ46,((MIN((VLOOKUP($D46,SALERYCODE,5,0)),LZ46)))))))))/IF(AND($D46=2,'ראשי-פרטים כלליים וריכוז הוצאות'!$D$68&lt;&gt;4),1.2,1)</f>
        <v>0</v>
      </c>
      <c r="MC46" s="263"/>
      <c r="MD46" s="264"/>
      <c r="ME46" s="265"/>
      <c r="MF46" s="266"/>
      <c r="MG46" s="267">
        <f t="shared" si="97"/>
        <v>0</v>
      </c>
      <c r="MH46" s="260">
        <f>+(IF(OR($B46=0,$C46=0,$D46=0,$DC$2&gt;$OE$1),0,IF(OR(MC46=0,ME46=0,MF46=0),0,MIN((VLOOKUP($D46,SALERYCODE,3,0))*(IF($D46=6,MF46,ME46))*((MIN((VLOOKUP($D46,SALERYCODE,5,0)),(IF($D46=6,ME46,MF46))))),MIN((VLOOKUP($D46,SALERYCODE,3,0)),(MC46+MD46))*(IF($D46=6,MF46,((MIN((VLOOKUP($D46,SALERYCODE,5,0)),MF46)))))))))/IF(AND($D46=2,'ראשי-פרטים כלליים וריכוז הוצאות'!$D$68&lt;&gt;4),1.2,1)</f>
        <v>0</v>
      </c>
      <c r="MI46" s="263"/>
      <c r="MJ46" s="264"/>
      <c r="MK46" s="265"/>
      <c r="ML46" s="266"/>
      <c r="MM46" s="267">
        <f t="shared" si="98"/>
        <v>0</v>
      </c>
      <c r="MN46" s="260">
        <f>+(IF(OR($B46=0,$C46=0,$D46=0,$DC$2&gt;$OE$1),0,IF(OR(MI46=0,MK46=0,ML46=0),0,MIN((VLOOKUP($D46,SALERYCODE,3,0))*(IF($D46=6,ML46,MK46))*((MIN((VLOOKUP($D46,SALERYCODE,5,0)),(IF($D46=6,MK46,ML46))))),MIN((VLOOKUP($D46,SALERYCODE,3,0)),(MI46+MJ46))*(IF($D46=6,ML46,((MIN((VLOOKUP($D46,SALERYCODE,5,0)),ML46)))))))))/IF(AND($D46=2,'ראשי-פרטים כלליים וריכוז הוצאות'!$D$68&lt;&gt;4),1.2,1)</f>
        <v>0</v>
      </c>
      <c r="MO46" s="263"/>
      <c r="MP46" s="264"/>
      <c r="MQ46" s="265"/>
      <c r="MR46" s="266"/>
      <c r="MS46" s="267">
        <f t="shared" si="99"/>
        <v>0</v>
      </c>
      <c r="MT46" s="260">
        <f>+(IF(OR($B46=0,$C46=0,$D46=0,$DC$2&gt;$OE$1),0,IF(OR(MO46=0,MQ46=0,MR46=0),0,MIN((VLOOKUP($D46,SALERYCODE,3,0))*(IF($D46=6,MR46,MQ46))*((MIN((VLOOKUP($D46,SALERYCODE,5,0)),(IF($D46=6,MQ46,MR46))))),MIN((VLOOKUP($D46,SALERYCODE,3,0)),(MO46+MP46))*(IF($D46=6,MR46,((MIN((VLOOKUP($D46,SALERYCODE,5,0)),MR46)))))))))/IF(AND($D46=2,'ראשי-פרטים כלליים וריכוז הוצאות'!$D$68&lt;&gt;4),1.2,1)</f>
        <v>0</v>
      </c>
      <c r="MU46" s="263"/>
      <c r="MV46" s="264"/>
      <c r="MW46" s="265"/>
      <c r="MX46" s="266"/>
      <c r="MY46" s="267">
        <f t="shared" si="100"/>
        <v>0</v>
      </c>
      <c r="MZ46" s="260">
        <f>+(IF(OR($B46=0,$C46=0,$D46=0,$DC$2&gt;$OE$1),0,IF(OR(MU46=0,MW46=0,MX46=0),0,MIN((VLOOKUP($D46,SALERYCODE,3,0))*(IF($D46=6,MX46,MW46))*((MIN((VLOOKUP($D46,SALERYCODE,5,0)),(IF($D46=6,MW46,MX46))))),MIN((VLOOKUP($D46,SALERYCODE,3,0)),(MU46+MV46))*(IF($D46=6,MX46,((MIN((VLOOKUP($D46,SALERYCODE,5,0)),MX46)))))))))/IF(AND($D46=2,'ראשי-פרטים כלליים וריכוז הוצאות'!$D$68&lt;&gt;4),1.2,1)</f>
        <v>0</v>
      </c>
      <c r="NA46" s="263"/>
      <c r="NB46" s="264"/>
      <c r="NC46" s="265"/>
      <c r="ND46" s="266"/>
      <c r="NE46" s="267">
        <f t="shared" si="101"/>
        <v>0</v>
      </c>
      <c r="NF46" s="260">
        <f>+(IF(OR($B46=0,$C46=0,$D46=0,$DC$2&gt;$OE$1),0,IF(OR(NA46=0,NC46=0,ND46=0),0,MIN((VLOOKUP($D46,SALERYCODE,3,0))*(IF($D46=6,ND46,NC46))*((MIN((VLOOKUP($D46,SALERYCODE,5,0)),(IF($D46=6,NC46,ND46))))),MIN((VLOOKUP($D46,SALERYCODE,3,0)),(NA46+NB46))*(IF($D46=6,ND46,((MIN((VLOOKUP($D46,SALERYCODE,5,0)),ND46)))))))))/IF(AND($D46=2,'ראשי-פרטים כלליים וריכוז הוצאות'!$D$68&lt;&gt;4),1.2,1)</f>
        <v>0</v>
      </c>
      <c r="NG46" s="263"/>
      <c r="NH46" s="264"/>
      <c r="NI46" s="265"/>
      <c r="NJ46" s="266"/>
      <c r="NK46" s="267">
        <f t="shared" si="102"/>
        <v>0</v>
      </c>
      <c r="NL46" s="260">
        <f>+(IF(OR($B46=0,$C46=0,$D46=0,$DC$2&gt;$OE$1),0,IF(OR(NG46=0,NI46=0,NJ46=0),0,MIN((VLOOKUP($D46,SALERYCODE,3,0))*(IF($D46=6,NJ46,NI46))*((MIN((VLOOKUP($D46,SALERYCODE,5,0)),(IF($D46=6,NI46,NJ46))))),MIN((VLOOKUP($D46,SALERYCODE,3,0)),(NG46+NH46))*(IF($D46=6,NJ46,((MIN((VLOOKUP($D46,SALERYCODE,5,0)),NJ46)))))))))/IF(AND($D46=2,'ראשי-פרטים כלליים וריכוז הוצאות'!$D$68&lt;&gt;4),1.2,1)</f>
        <v>0</v>
      </c>
      <c r="NM46" s="263"/>
      <c r="NN46" s="264"/>
      <c r="NO46" s="265"/>
      <c r="NP46" s="266"/>
      <c r="NQ46" s="267">
        <f t="shared" si="103"/>
        <v>0</v>
      </c>
      <c r="NR46" s="260">
        <f>+(IF(OR($B46=0,$C46=0,$D46=0,$DC$2&gt;$OE$1),0,IF(OR(NM46=0,NO46=0,NP46=0),0,MIN((VLOOKUP($D46,SALERYCODE,3,0))*(IF($D46=6,NP46,NO46))*((MIN((VLOOKUP($D46,SALERYCODE,5,0)),(IF($D46=6,NO46,NP46))))),MIN((VLOOKUP($D46,SALERYCODE,3,0)),(NM46+NN46))*(IF($D46=6,NP46,((MIN((VLOOKUP($D46,SALERYCODE,5,0)),NP46)))))))))/IF(AND($D46=2,'ראשי-פרטים כלליים וריכוז הוצאות'!$D$68&lt;&gt;4),1.2,1)</f>
        <v>0</v>
      </c>
      <c r="NS46" s="263"/>
      <c r="NT46" s="264"/>
      <c r="NU46" s="265"/>
      <c r="NV46" s="266"/>
      <c r="NW46" s="267">
        <f t="shared" si="104"/>
        <v>0</v>
      </c>
      <c r="NX46" s="260">
        <f>+(IF(OR($B46=0,$C46=0,$D46=0,$DC$2&gt;$OE$1),0,IF(OR(NS46=0,NU46=0,NV46=0),0,MIN((VLOOKUP($D46,SALERYCODE,3,0))*(IF($D46=6,NV46,NU46))*((MIN((VLOOKUP($D46,SALERYCODE,5,0)),(IF($D46=6,NU46,NV46))))),MIN((VLOOKUP($D46,SALERYCODE,3,0)),(NS46+NT46))*(IF($D46=6,NV46,((MIN((VLOOKUP($D46,SALERYCODE,5,0)),NV46)))))))))/IF(AND($D46=2,'ראשי-פרטים כלליים וריכוז הוצאות'!$D$68&lt;&gt;4),1.2,1)</f>
        <v>0</v>
      </c>
      <c r="NY46" s="263"/>
      <c r="NZ46" s="264"/>
      <c r="OA46" s="265"/>
      <c r="OB46" s="266"/>
      <c r="OC46" s="267">
        <f t="shared" si="105"/>
        <v>0</v>
      </c>
      <c r="OD46" s="260">
        <f>+(IF(OR($B46=0,$C46=0,$D46=0,$DC$2&gt;$OE$1),0,IF(OR(NY46=0,OA46=0,OB46=0),0,MIN((VLOOKUP($D46,SALERYCODE,3,0))*(IF($D46=6,OB46,OA46))*((MIN((VLOOKUP($D46,SALERYCODE,5,0)),(IF($D46=6,OA46,OB46))))),MIN((VLOOKUP($D46,SALERYCODE,3,0)),(NY46+NZ46))*(IF($D46=6,OB46,((MIN((VLOOKUP($D46,SALERYCODE,5,0)),OB46)))))))))/IF(AND($D46=2,'ראשי-פרטים כלליים וריכוז הוצאות'!$D$68&lt;&gt;4),1.2,1)</f>
        <v>0</v>
      </c>
      <c r="OE46" s="275">
        <f t="shared" si="111"/>
        <v>0</v>
      </c>
      <c r="OF46" s="283">
        <f t="shared" si="112"/>
        <v>9.9999999999999995E-7</v>
      </c>
      <c r="OG46" s="276">
        <f t="shared" si="113"/>
        <v>0</v>
      </c>
      <c r="OH46" s="275">
        <f t="shared" si="114"/>
        <v>0</v>
      </c>
      <c r="OI46" s="275">
        <v>0</v>
      </c>
      <c r="OJ46" s="258">
        <f t="shared" si="115"/>
        <v>0</v>
      </c>
      <c r="OK46" s="284"/>
      <c r="OL46" s="116">
        <f>MIN(OJ46+OK46*OF46*OE46/$OL$1/IF(AND($D46=2,'ראשי-פרטים כלליים וריכוז הוצאות'!$D$68&lt;&gt;4),1.2,1),IF($D46&gt;0,VLOOKUP($D46,SALERYCODE,3,0)*12*OG46,0))</f>
        <v>0</v>
      </c>
      <c r="OM46" s="95">
        <f t="shared" si="106"/>
        <v>0</v>
      </c>
      <c r="ON46" s="11">
        <f t="shared" si="107"/>
        <v>0</v>
      </c>
      <c r="OO46" s="11">
        <f t="shared" si="108"/>
        <v>0</v>
      </c>
      <c r="OP46" s="22">
        <f t="shared" si="109"/>
        <v>0</v>
      </c>
      <c r="OQ46" s="11">
        <f t="shared" si="110"/>
        <v>0</v>
      </c>
      <c r="OR46" s="11">
        <f t="shared" si="116"/>
        <v>0</v>
      </c>
      <c r="OS46" s="35"/>
      <c r="OT46" s="35"/>
      <c r="OU46" s="43"/>
    </row>
    <row r="47" spans="1:411" ht="24" customHeight="1" x14ac:dyDescent="0.2">
      <c r="A47" s="282">
        <v>44</v>
      </c>
      <c r="B47" s="269"/>
      <c r="C47" s="270"/>
      <c r="D47" s="271"/>
      <c r="E47" s="263"/>
      <c r="F47" s="264"/>
      <c r="G47" s="265"/>
      <c r="H47" s="266"/>
      <c r="I47" s="267">
        <f t="shared" si="41"/>
        <v>0</v>
      </c>
      <c r="J47" s="260">
        <f>(IF(OR($B47=0,$C47=0,$D47=0,$E$2&gt;$OE$1),0,IF(OR($E47=0,$G47=0,$H47=0),0,MIN((VLOOKUP($D47,SALERYCODE,3,0))*(IF($D47=6,$H47,$G47))*((MIN((VLOOKUP($D47,SALERYCODE,5,0)),(IF($D47=6,$G47,$H47))))),MIN((VLOOKUP($D47,SALERYCODE,3,0)),($E47+$F47))*(IF($D47=6,$H47,((MIN((VLOOKUP($D47,SALERYCODE,5,0)),$H47)))))))))/IF(AND($D47=2,'ראשי-פרטים כלליים וריכוז הוצאות'!$D$68&lt;&gt;4),1.2,1)</f>
        <v>0</v>
      </c>
      <c r="K47" s="263"/>
      <c r="L47" s="264"/>
      <c r="M47" s="265"/>
      <c r="N47" s="266"/>
      <c r="O47" s="267">
        <f t="shared" si="42"/>
        <v>0</v>
      </c>
      <c r="P47" s="260">
        <f>+(IF(OR($B47=0,$C47=0,$D47=0,$K$2&gt;$OE$1),0,IF(OR($K47=0,$M47=0,$N47=0),0,MIN((VLOOKUP($D47,SALERYCODE,3,0))*(IF($D47=6,$N47,$M47))*((MIN((VLOOKUP($D47,SALERYCODE,5,0)),(IF($D47=6,$M47,$N47))))),MIN((VLOOKUP($D47,SALERYCODE,3,0)),($K47+$L47))*(IF($D47=6,$N47,((MIN((VLOOKUP($D47,SALERYCODE,5,0)),$N47)))))))))/IF(AND($D47=2,'ראשי-פרטים כלליים וריכוז הוצאות'!$D$68&lt;&gt;4),1.2,1)</f>
        <v>0</v>
      </c>
      <c r="Q47" s="263"/>
      <c r="R47" s="264"/>
      <c r="S47" s="265"/>
      <c r="T47" s="266"/>
      <c r="U47" s="267">
        <f t="shared" si="43"/>
        <v>0</v>
      </c>
      <c r="V47" s="260">
        <f>+(IF(OR($B47=0,$C47=0,$D47=0,$Q$2&gt;$OE$1),0,IF(OR(Q47=0,S47=0,T47=0),0,MIN((VLOOKUP($D47,SALERYCODE,3,0))*(IF($D47=6,T47,S47))*((MIN((VLOOKUP($D47,SALERYCODE,5,0)),(IF($D47=6,S47,T47))))),MIN((VLOOKUP($D47,SALERYCODE,3,0)),(Q47+R47))*(IF($D47=6,T47,((MIN((VLOOKUP($D47,SALERYCODE,5,0)),T47)))))))))/IF(AND($D47=2,'ראשי-פרטים כלליים וריכוז הוצאות'!$D$68&lt;&gt;4),1.2,1)</f>
        <v>0</v>
      </c>
      <c r="W47" s="263"/>
      <c r="X47" s="264"/>
      <c r="Y47" s="265"/>
      <c r="Z47" s="266"/>
      <c r="AA47" s="267">
        <f t="shared" si="44"/>
        <v>0</v>
      </c>
      <c r="AB47" s="260">
        <f>+(IF(OR($B47=0,$C47=0,$D47=0,$W$2&gt;$OE$1),0,IF(OR(W47=0,Y47=0,Z47=0),0,MIN((VLOOKUP($D47,SALERYCODE,3,0))*(IF($D47=6,Z47,Y47))*((MIN((VLOOKUP($D47,SALERYCODE,5,0)),(IF($D47=6,Y47,Z47))))),MIN((VLOOKUP($D47,SALERYCODE,3,0)),(W47+X47))*(IF($D47=6,Z47,((MIN((VLOOKUP($D47,SALERYCODE,5,0)),Z47)))))))))/IF(AND($D47=2,'ראשי-פרטים כלליים וריכוז הוצאות'!$D$68&lt;&gt;4),1.2,1)</f>
        <v>0</v>
      </c>
      <c r="AC47" s="263"/>
      <c r="AD47" s="264"/>
      <c r="AE47" s="265"/>
      <c r="AF47" s="266"/>
      <c r="AG47" s="267">
        <f t="shared" si="45"/>
        <v>0</v>
      </c>
      <c r="AH47" s="260">
        <f>+(IF(OR($B47=0,$C47=0,$D47=0,$AC$2&gt;$OE$1),0,IF(OR(AC47=0,AE47=0,AF47=0),0,MIN((VLOOKUP($D47,SALERYCODE,3,0))*(IF($D47=6,AF47,AE47))*((MIN((VLOOKUP($D47,SALERYCODE,5,0)),(IF($D47=6,AE47,AF47))))),MIN((VLOOKUP($D47,SALERYCODE,3,0)),(AC47+AD47))*(IF($D47=6,AF47,((MIN((VLOOKUP($D47,SALERYCODE,5,0)),AF47)))))))))/IF(AND($D47=2,'ראשי-פרטים כלליים וריכוז הוצאות'!$D$68&lt;&gt;4),1.2,1)</f>
        <v>0</v>
      </c>
      <c r="AI47" s="263"/>
      <c r="AJ47" s="264"/>
      <c r="AK47" s="265"/>
      <c r="AL47" s="266"/>
      <c r="AM47" s="267">
        <f t="shared" si="46"/>
        <v>0</v>
      </c>
      <c r="AN47" s="260">
        <f>+(IF(OR($B47=0,$C47=0,$D47=0,$AI$2&gt;$OE$1),0,IF(OR(AI47=0,AK47=0,AL47=0),0,MIN((VLOOKUP($D47,SALERYCODE,3,0))*(IF($D47=6,AL47,AK47))*((MIN((VLOOKUP($D47,SALERYCODE,5,0)),(IF($D47=6,AK47,AL47))))),MIN((VLOOKUP($D47,SALERYCODE,3,0)),(AI47+AJ47))*(IF($D47=6,AL47,((MIN((VLOOKUP($D47,SALERYCODE,5,0)),AL47)))))))))/IF(AND($D47=2,'ראשי-פרטים כלליים וריכוז הוצאות'!$D$68&lt;&gt;4),1.2,1)</f>
        <v>0</v>
      </c>
      <c r="AO47" s="263"/>
      <c r="AP47" s="264"/>
      <c r="AQ47" s="265"/>
      <c r="AR47" s="266"/>
      <c r="AS47" s="267">
        <f t="shared" si="47"/>
        <v>0</v>
      </c>
      <c r="AT47" s="260">
        <f>+(IF(OR($B47=0,$C47=0,$D47=0,$AO$2&gt;$OE$1),0,IF(OR(AO47=0,AQ47=0,AR47=0),0,MIN((VLOOKUP($D47,SALERYCODE,3,0))*(IF($D47=6,AR47,AQ47))*((MIN((VLOOKUP($D47,SALERYCODE,5,0)),(IF($D47=6,AQ47,AR47))))),MIN((VLOOKUP($D47,SALERYCODE,3,0)),(AO47+AP47))*(IF($D47=6,AR47,((MIN((VLOOKUP($D47,SALERYCODE,5,0)),AR47)))))))))/IF(AND($D47=2,'ראשי-פרטים כלליים וריכוז הוצאות'!$D$68&lt;&gt;4),1.2,1)</f>
        <v>0</v>
      </c>
      <c r="AU47" s="263"/>
      <c r="AV47" s="264"/>
      <c r="AW47" s="265"/>
      <c r="AX47" s="266"/>
      <c r="AY47" s="267">
        <f t="shared" si="48"/>
        <v>0</v>
      </c>
      <c r="AZ47" s="260">
        <f>+(IF(OR($B47=0,$C47=0,$D47=0,$AU$2&gt;$OE$1),0,IF(OR(AU47=0,AW47=0,AX47=0),0,MIN((VLOOKUP($D47,SALERYCODE,3,0))*(IF($D47=6,AX47,AW47))*((MIN((VLOOKUP($D47,SALERYCODE,5,0)),(IF($D47=6,AW47,AX47))))),MIN((VLOOKUP($D47,SALERYCODE,3,0)),(AU47+AV47))*(IF($D47=6,AX47,((MIN((VLOOKUP($D47,SALERYCODE,5,0)),AX47)))))))))/IF(AND($D47=2,'ראשי-פרטים כלליים וריכוז הוצאות'!$D$68&lt;&gt;4),1.2,1)</f>
        <v>0</v>
      </c>
      <c r="BA47" s="263"/>
      <c r="BB47" s="264"/>
      <c r="BC47" s="265"/>
      <c r="BD47" s="266"/>
      <c r="BE47" s="267">
        <f t="shared" si="49"/>
        <v>0</v>
      </c>
      <c r="BF47" s="260">
        <f>+(IF(OR($B47=0,$C47=0,$D47=0,$BA$2&gt;$OE$1),0,IF(OR(BA47=0,BC47=0,BD47=0),0,MIN((VLOOKUP($D47,SALERYCODE,3,0))*(IF($D47=6,BD47,BC47))*((MIN((VLOOKUP($D47,SALERYCODE,5,0)),(IF($D47=6,BC47,BD47))))),MIN((VLOOKUP($D47,SALERYCODE,3,0)),(BA47+BB47))*(IF($D47=6,BD47,((MIN((VLOOKUP($D47,SALERYCODE,5,0)),BD47)))))))))/IF(AND($D47=2,'ראשי-פרטים כלליים וריכוז הוצאות'!$D$68&lt;&gt;4),1.2,1)</f>
        <v>0</v>
      </c>
      <c r="BG47" s="263"/>
      <c r="BH47" s="264"/>
      <c r="BI47" s="265"/>
      <c r="BJ47" s="266"/>
      <c r="BK47" s="267">
        <f t="shared" si="50"/>
        <v>0</v>
      </c>
      <c r="BL47" s="260">
        <f>+(IF(OR($B47=0,$C47=0,$D47=0,$BG$2&gt;$OE$1),0,IF(OR(BG47=0,BI47=0,BJ47=0),0,MIN((VLOOKUP($D47,SALERYCODE,3,0))*(IF($D47=6,BJ47,BI47))*((MIN((VLOOKUP($D47,SALERYCODE,5,0)),(IF($D47=6,BI47,BJ47))))),MIN((VLOOKUP($D47,SALERYCODE,3,0)),(BG47+BH47))*(IF($D47=6,BJ47,((MIN((VLOOKUP($D47,SALERYCODE,5,0)),BJ47)))))))))/IF(AND($D47=2,'ראשי-פרטים כלליים וריכוז הוצאות'!$D$68&lt;&gt;4),1.2,1)</f>
        <v>0</v>
      </c>
      <c r="BM47" s="263"/>
      <c r="BN47" s="264"/>
      <c r="BO47" s="265"/>
      <c r="BP47" s="266"/>
      <c r="BQ47" s="267">
        <f t="shared" si="51"/>
        <v>0</v>
      </c>
      <c r="BR47" s="260">
        <f>+(IF(OR($B47=0,$C47=0,$D47=0,$BM$2&gt;$OE$1),0,IF(OR(BM47=0,BO47=0,BP47=0),0,MIN((VLOOKUP($D47,SALERYCODE,3,0))*(IF($D47=6,BP47,BO47))*((MIN((VLOOKUP($D47,SALERYCODE,5,0)),(IF($D47=6,BO47,BP47))))),MIN((VLOOKUP($D47,SALERYCODE,3,0)),(BM47+BN47))*(IF($D47=6,BP47,((MIN((VLOOKUP($D47,SALERYCODE,5,0)),BP47)))))))))/IF(AND($D47=2,'ראשי-פרטים כלליים וריכוז הוצאות'!$D$68&lt;&gt;4),1.2,1)</f>
        <v>0</v>
      </c>
      <c r="BS47" s="263"/>
      <c r="BT47" s="264"/>
      <c r="BU47" s="265"/>
      <c r="BV47" s="266"/>
      <c r="BW47" s="267">
        <f t="shared" si="52"/>
        <v>0</v>
      </c>
      <c r="BX47" s="260">
        <f>+(IF(OR($B47=0,$C47=0,$D47=0,$BS$2&gt;$OE$1),0,IF(OR(BS47=0,BU47=0,BV47=0),0,MIN((VLOOKUP($D47,SALERYCODE,3,0))*(IF($D47=6,BV47,BU47))*((MIN((VLOOKUP($D47,SALERYCODE,5,0)),(IF($D47=6,BU47,BV47))))),MIN((VLOOKUP($D47,SALERYCODE,3,0)),(BS47+BT47))*(IF($D47=6,BV47,((MIN((VLOOKUP($D47,SALERYCODE,5,0)),BV47)))))))))/IF(AND($D47=2,'ראשי-פרטים כלליים וריכוז הוצאות'!$D$68&lt;&gt;4),1.2,1)</f>
        <v>0</v>
      </c>
      <c r="BY47" s="263"/>
      <c r="BZ47" s="264"/>
      <c r="CA47" s="265"/>
      <c r="CB47" s="266"/>
      <c r="CC47" s="267">
        <f t="shared" si="53"/>
        <v>0</v>
      </c>
      <c r="CD47" s="260">
        <f>+(IF(OR($B47=0,$C47=0,$D47=0,$BY$2&gt;$OE$1),0,IF(OR(BY47=0,CA47=0,CB47=0),0,MIN((VLOOKUP($D47,SALERYCODE,3,0))*(IF($D47=6,CB47,CA47))*((MIN((VLOOKUP($D47,SALERYCODE,5,0)),(IF($D47=6,CA47,CB47))))),MIN((VLOOKUP($D47,SALERYCODE,3,0)),(BY47+BZ47))*(IF($D47=6,CB47,((MIN((VLOOKUP($D47,SALERYCODE,5,0)),CB47)))))))))/IF(AND($D47=2,'ראשי-פרטים כלליים וריכוז הוצאות'!$D$68&lt;&gt;4),1.2,1)</f>
        <v>0</v>
      </c>
      <c r="CE47" s="263"/>
      <c r="CF47" s="264"/>
      <c r="CG47" s="265"/>
      <c r="CH47" s="266"/>
      <c r="CI47" s="267">
        <f t="shared" si="54"/>
        <v>0</v>
      </c>
      <c r="CJ47" s="260">
        <f>+(IF(OR($B47=0,$C47=0,$D47=0,$CE$2&gt;$OE$1),0,IF(OR(CE47=0,CG47=0,CH47=0),0,MIN((VLOOKUP($D47,SALERYCODE,3,0))*(IF($D47=6,CH47,CG47))*((MIN((VLOOKUP($D47,SALERYCODE,5,0)),(IF($D47=6,CG47,CH47))))),MIN((VLOOKUP($D47,SALERYCODE,3,0)),(CE47+CF47))*(IF($D47=6,CH47,((MIN((VLOOKUP($D47,SALERYCODE,5,0)),CH47)))))))))/IF(AND($D47=2,'ראשי-פרטים כלליים וריכוז הוצאות'!$D$68&lt;&gt;4),1.2,1)</f>
        <v>0</v>
      </c>
      <c r="CK47" s="263"/>
      <c r="CL47" s="264"/>
      <c r="CM47" s="265"/>
      <c r="CN47" s="266"/>
      <c r="CO47" s="267">
        <f t="shared" si="55"/>
        <v>0</v>
      </c>
      <c r="CP47" s="260">
        <f>+(IF(OR($B47=0,$C47=0,$D47=0,$CK$2&gt;$OE$1),0,IF(OR(CK47=0,CM47=0,CN47=0),0,MIN((VLOOKUP($D47,SALERYCODE,3,0))*(IF($D47=6,CN47,CM47))*((MIN((VLOOKUP($D47,SALERYCODE,5,0)),(IF($D47=6,CM47,CN47))))),MIN((VLOOKUP($D47,SALERYCODE,3,0)),(CK47+CL47))*(IF($D47=6,CN47,((MIN((VLOOKUP($D47,SALERYCODE,5,0)),CN47)))))))))/IF(AND($D47=2,'ראשי-פרטים כלליים וריכוז הוצאות'!$D$68&lt;&gt;4),1.2,1)</f>
        <v>0</v>
      </c>
      <c r="CQ47" s="263"/>
      <c r="CR47" s="264"/>
      <c r="CS47" s="265"/>
      <c r="CT47" s="266"/>
      <c r="CU47" s="267">
        <f t="shared" si="56"/>
        <v>0</v>
      </c>
      <c r="CV47" s="260">
        <f>+(IF(OR($B47=0,$C47=0,$D47=0,$CQ$2&gt;$OE$1),0,IF(OR(CQ47=0,CS47=0,CT47=0),0,MIN((VLOOKUP($D47,SALERYCODE,3,0))*(IF($D47=6,CT47,CS47))*((MIN((VLOOKUP($D47,SALERYCODE,5,0)),(IF($D47=6,CS47,CT47))))),MIN((VLOOKUP($D47,SALERYCODE,3,0)),(CQ47+CR47))*(IF($D47=6,CT47,((MIN((VLOOKUP($D47,SALERYCODE,5,0)),CT47)))))))))/IF(AND($D47=2,'ראשי-פרטים כלליים וריכוז הוצאות'!$D$68&lt;&gt;4),1.2,1)</f>
        <v>0</v>
      </c>
      <c r="CW47" s="263"/>
      <c r="CX47" s="264"/>
      <c r="CY47" s="265"/>
      <c r="CZ47" s="266"/>
      <c r="DA47" s="267">
        <f t="shared" si="57"/>
        <v>0</v>
      </c>
      <c r="DB47" s="260">
        <f>+(IF(OR($B47=0,$C47=0,$D47=0,$CW$2&gt;$OE$1),0,IF(OR(CW47=0,CY47=0,CZ47=0),0,MIN((VLOOKUP($D47,SALERYCODE,3,0))*(IF($D47=6,CZ47,CY47))*((MIN((VLOOKUP($D47,SALERYCODE,5,0)),(IF($D47=6,CY47,CZ47))))),MIN((VLOOKUP($D47,SALERYCODE,3,0)),(CW47+CX47))*(IF($D47=6,CZ47,((MIN((VLOOKUP($D47,SALERYCODE,5,0)),CZ47)))))))))/IF(AND($D47=2,'ראשי-פרטים כלליים וריכוז הוצאות'!$D$68&lt;&gt;4),1.2,1)</f>
        <v>0</v>
      </c>
      <c r="DC47" s="263"/>
      <c r="DD47" s="264"/>
      <c r="DE47" s="265"/>
      <c r="DF47" s="266"/>
      <c r="DG47" s="267">
        <f t="shared" si="58"/>
        <v>0</v>
      </c>
      <c r="DH47" s="260">
        <f>+(IF(OR($B47=0,$C47=0,$D47=0,$DC$2&gt;$OE$1),0,IF(OR(DC47=0,DE47=0,DF47=0),0,MIN((VLOOKUP($D47,SALERYCODE,3,0))*(IF($D47=6,DF47,DE47))*((MIN((VLOOKUP($D47,SALERYCODE,5,0)),(IF($D47=6,DE47,DF47))))),MIN((VLOOKUP($D47,SALERYCODE,3,0)),(DC47+DD47))*(IF($D47=6,DF47,((MIN((VLOOKUP($D47,SALERYCODE,5,0)),DF47)))))))))/IF(AND($D47=2,'ראשי-פרטים כלליים וריכוז הוצאות'!$D$68&lt;&gt;4),1.2,1)</f>
        <v>0</v>
      </c>
      <c r="DI47" s="263"/>
      <c r="DJ47" s="264"/>
      <c r="DK47" s="265"/>
      <c r="DL47" s="266"/>
      <c r="DM47" s="267">
        <f t="shared" si="59"/>
        <v>0</v>
      </c>
      <c r="DN47" s="260">
        <f>+(IF(OR($B47=0,$C47=0,$D47=0,$DC$2&gt;$OE$1),0,IF(OR(DI47=0,DK47=0,DL47=0),0,MIN((VLOOKUP($D47,SALERYCODE,3,0))*(IF($D47=6,DL47,DK47))*((MIN((VLOOKUP($D47,SALERYCODE,5,0)),(IF($D47=6,DK47,DL47))))),MIN((VLOOKUP($D47,SALERYCODE,3,0)),(DI47+DJ47))*(IF($D47=6,DL47,((MIN((VLOOKUP($D47,SALERYCODE,5,0)),DL47)))))))))/IF(AND($D47=2,'ראשי-פרטים כלליים וריכוז הוצאות'!$D$68&lt;&gt;4),1.2,1)</f>
        <v>0</v>
      </c>
      <c r="DO47" s="263"/>
      <c r="DP47" s="264"/>
      <c r="DQ47" s="265"/>
      <c r="DR47" s="266"/>
      <c r="DS47" s="267">
        <f t="shared" si="60"/>
        <v>0</v>
      </c>
      <c r="DT47" s="260">
        <f>+(IF(OR($B47=0,$C47=0,$D47=0,$DC$2&gt;$OE$1),0,IF(OR(DO47=0,DQ47=0,DR47=0),0,MIN((VLOOKUP($D47,SALERYCODE,3,0))*(IF($D47=6,DR47,DQ47))*((MIN((VLOOKUP($D47,SALERYCODE,5,0)),(IF($D47=6,DQ47,DR47))))),MIN((VLOOKUP($D47,SALERYCODE,3,0)),(DO47+DP47))*(IF($D47=6,DR47,((MIN((VLOOKUP($D47,SALERYCODE,5,0)),DR47)))))))))/IF(AND($D47=2,'ראשי-פרטים כלליים וריכוז הוצאות'!$D$68&lt;&gt;4),1.2,1)</f>
        <v>0</v>
      </c>
      <c r="DU47" s="263"/>
      <c r="DV47" s="264"/>
      <c r="DW47" s="265"/>
      <c r="DX47" s="266"/>
      <c r="DY47" s="267">
        <f t="shared" si="61"/>
        <v>0</v>
      </c>
      <c r="DZ47" s="260">
        <f>+(IF(OR($B47=0,$C47=0,$D47=0,$DC$2&gt;$OE$1),0,IF(OR(DU47=0,DW47=0,DX47=0),0,MIN((VLOOKUP($D47,SALERYCODE,3,0))*(IF($D47=6,DX47,DW47))*((MIN((VLOOKUP($D47,SALERYCODE,5,0)),(IF($D47=6,DW47,DX47))))),MIN((VLOOKUP($D47,SALERYCODE,3,0)),(DU47+DV47))*(IF($D47=6,DX47,((MIN((VLOOKUP($D47,SALERYCODE,5,0)),DX47)))))))))/IF(AND($D47=2,'ראשי-פרטים כלליים וריכוז הוצאות'!$D$68&lt;&gt;4),1.2,1)</f>
        <v>0</v>
      </c>
      <c r="EA47" s="263"/>
      <c r="EB47" s="264"/>
      <c r="EC47" s="265"/>
      <c r="ED47" s="266"/>
      <c r="EE47" s="267">
        <f t="shared" si="62"/>
        <v>0</v>
      </c>
      <c r="EF47" s="260">
        <f>+(IF(OR($B47=0,$C47=0,$D47=0,$DC$2&gt;$OE$1),0,IF(OR(EA47=0,EC47=0,ED47=0),0,MIN((VLOOKUP($D47,SALERYCODE,3,0))*(IF($D47=6,ED47,EC47))*((MIN((VLOOKUP($D47,SALERYCODE,5,0)),(IF($D47=6,EC47,ED47))))),MIN((VLOOKUP($D47,SALERYCODE,3,0)),(EA47+EB47))*(IF($D47=6,ED47,((MIN((VLOOKUP($D47,SALERYCODE,5,0)),ED47)))))))))/IF(AND($D47=2,'ראשי-פרטים כלליים וריכוז הוצאות'!$D$68&lt;&gt;4),1.2,1)</f>
        <v>0</v>
      </c>
      <c r="EG47" s="263"/>
      <c r="EH47" s="264"/>
      <c r="EI47" s="265"/>
      <c r="EJ47" s="266"/>
      <c r="EK47" s="267">
        <f t="shared" si="63"/>
        <v>0</v>
      </c>
      <c r="EL47" s="260">
        <f>+(IF(OR($B47=0,$C47=0,$D47=0,$DC$2&gt;$OE$1),0,IF(OR(EG47=0,EI47=0,EJ47=0),0,MIN((VLOOKUP($D47,SALERYCODE,3,0))*(IF($D47=6,EJ47,EI47))*((MIN((VLOOKUP($D47,SALERYCODE,5,0)),(IF($D47=6,EI47,EJ47))))),MIN((VLOOKUP($D47,SALERYCODE,3,0)),(EG47+EH47))*(IF($D47=6,EJ47,((MIN((VLOOKUP($D47,SALERYCODE,5,0)),EJ47)))))))))/IF(AND($D47=2,'ראשי-פרטים כלליים וריכוז הוצאות'!$D$68&lt;&gt;4),1.2,1)</f>
        <v>0</v>
      </c>
      <c r="EM47" s="263"/>
      <c r="EN47" s="264"/>
      <c r="EO47" s="265"/>
      <c r="EP47" s="266"/>
      <c r="EQ47" s="267">
        <f t="shared" si="64"/>
        <v>0</v>
      </c>
      <c r="ER47" s="260">
        <f>+(IF(OR($B47=0,$C47=0,$D47=0,$DC$2&gt;$OE$1),0,IF(OR(EM47=0,EO47=0,EP47=0),0,MIN((VLOOKUP($D47,SALERYCODE,3,0))*(IF($D47=6,EP47,EO47))*((MIN((VLOOKUP($D47,SALERYCODE,5,0)),(IF($D47=6,EO47,EP47))))),MIN((VLOOKUP($D47,SALERYCODE,3,0)),(EM47+EN47))*(IF($D47=6,EP47,((MIN((VLOOKUP($D47,SALERYCODE,5,0)),EP47)))))))))/IF(AND($D47=2,'ראשי-פרטים כלליים וריכוז הוצאות'!$D$68&lt;&gt;4),1.2,1)</f>
        <v>0</v>
      </c>
      <c r="ES47" s="263"/>
      <c r="ET47" s="264"/>
      <c r="EU47" s="265"/>
      <c r="EV47" s="266"/>
      <c r="EW47" s="267">
        <f t="shared" si="65"/>
        <v>0</v>
      </c>
      <c r="EX47" s="260">
        <f>+(IF(OR($B47=0,$C47=0,$D47=0,$DC$2&gt;$OE$1),0,IF(OR(ES47=0,EU47=0,EV47=0),0,MIN((VLOOKUP($D47,SALERYCODE,3,0))*(IF($D47=6,EV47,EU47))*((MIN((VLOOKUP($D47,SALERYCODE,5,0)),(IF($D47=6,EU47,EV47))))),MIN((VLOOKUP($D47,SALERYCODE,3,0)),(ES47+ET47))*(IF($D47=6,EV47,((MIN((VLOOKUP($D47,SALERYCODE,5,0)),EV47)))))))))/IF(AND($D47=2,'ראשי-פרטים כלליים וריכוז הוצאות'!$D$68&lt;&gt;4),1.2,1)</f>
        <v>0</v>
      </c>
      <c r="EY47" s="263"/>
      <c r="EZ47" s="264"/>
      <c r="FA47" s="265"/>
      <c r="FB47" s="266"/>
      <c r="FC47" s="267">
        <f t="shared" si="66"/>
        <v>0</v>
      </c>
      <c r="FD47" s="260">
        <f>+(IF(OR($B47=0,$C47=0,$D47=0,$DC$2&gt;$OE$1),0,IF(OR(EY47=0,FA47=0,FB47=0),0,MIN((VLOOKUP($D47,SALERYCODE,3,0))*(IF($D47=6,FB47,FA47))*((MIN((VLOOKUP($D47,SALERYCODE,5,0)),(IF($D47=6,FA47,FB47))))),MIN((VLOOKUP($D47,SALERYCODE,3,0)),(EY47+EZ47))*(IF($D47=6,FB47,((MIN((VLOOKUP($D47,SALERYCODE,5,0)),FB47)))))))))/IF(AND($D47=2,'ראשי-פרטים כלליים וריכוז הוצאות'!$D$68&lt;&gt;4),1.2,1)</f>
        <v>0</v>
      </c>
      <c r="FE47" s="263"/>
      <c r="FF47" s="264"/>
      <c r="FG47" s="265"/>
      <c r="FH47" s="266"/>
      <c r="FI47" s="267">
        <f t="shared" si="67"/>
        <v>0</v>
      </c>
      <c r="FJ47" s="260">
        <f>+(IF(OR($B47=0,$C47=0,$D47=0,$DC$2&gt;$OE$1),0,IF(OR(FE47=0,FG47=0,FH47=0),0,MIN((VLOOKUP($D47,SALERYCODE,3,0))*(IF($D47=6,FH47,FG47))*((MIN((VLOOKUP($D47,SALERYCODE,5,0)),(IF($D47=6,FG47,FH47))))),MIN((VLOOKUP($D47,SALERYCODE,3,0)),(FE47+FF47))*(IF($D47=6,FH47,((MIN((VLOOKUP($D47,SALERYCODE,5,0)),FH47)))))))))/IF(AND($D47=2,'ראשי-פרטים כלליים וריכוז הוצאות'!$D$68&lt;&gt;4),1.2,1)</f>
        <v>0</v>
      </c>
      <c r="FK47" s="263"/>
      <c r="FL47" s="264"/>
      <c r="FM47" s="265"/>
      <c r="FN47" s="266"/>
      <c r="FO47" s="267">
        <f t="shared" si="68"/>
        <v>0</v>
      </c>
      <c r="FP47" s="260">
        <f>+(IF(OR($B47=0,$C47=0,$D47=0,$DC$2&gt;$OE$1),0,IF(OR(FK47=0,FM47=0,FN47=0),0,MIN((VLOOKUP($D47,SALERYCODE,3,0))*(IF($D47=6,FN47,FM47))*((MIN((VLOOKUP($D47,SALERYCODE,5,0)),(IF($D47=6,FM47,FN47))))),MIN((VLOOKUP($D47,SALERYCODE,3,0)),(FK47+FL47))*(IF($D47=6,FN47,((MIN((VLOOKUP($D47,SALERYCODE,5,0)),FN47)))))))))/IF(AND($D47=2,'ראשי-פרטים כלליים וריכוז הוצאות'!$D$68&lt;&gt;4),1.2,1)</f>
        <v>0</v>
      </c>
      <c r="FQ47" s="263"/>
      <c r="FR47" s="264"/>
      <c r="FS47" s="265"/>
      <c r="FT47" s="266"/>
      <c r="FU47" s="267">
        <f t="shared" si="69"/>
        <v>0</v>
      </c>
      <c r="FV47" s="260">
        <f>+(IF(OR($B47=0,$C47=0,$D47=0,$DC$2&gt;$OE$1),0,IF(OR(FQ47=0,FS47=0,FT47=0),0,MIN((VLOOKUP($D47,SALERYCODE,3,0))*(IF($D47=6,FT47,FS47))*((MIN((VLOOKUP($D47,SALERYCODE,5,0)),(IF($D47=6,FS47,FT47))))),MIN((VLOOKUP($D47,SALERYCODE,3,0)),(FQ47+FR47))*(IF($D47=6,FT47,((MIN((VLOOKUP($D47,SALERYCODE,5,0)),FT47)))))))))/IF(AND($D47=2,'ראשי-פרטים כלליים וריכוז הוצאות'!$D$68&lt;&gt;4),1.2,1)</f>
        <v>0</v>
      </c>
      <c r="FW47" s="263"/>
      <c r="FX47" s="264"/>
      <c r="FY47" s="265"/>
      <c r="FZ47" s="266"/>
      <c r="GA47" s="267">
        <f t="shared" si="70"/>
        <v>0</v>
      </c>
      <c r="GB47" s="260">
        <f>+(IF(OR($B47=0,$C47=0,$D47=0,$DC$2&gt;$OE$1),0,IF(OR(FW47=0,FY47=0,FZ47=0),0,MIN((VLOOKUP($D47,SALERYCODE,3,0))*(IF($D47=6,FZ47,FY47))*((MIN((VLOOKUP($D47,SALERYCODE,5,0)),(IF($D47=6,FY47,FZ47))))),MIN((VLOOKUP($D47,SALERYCODE,3,0)),(FW47+FX47))*(IF($D47=6,FZ47,((MIN((VLOOKUP($D47,SALERYCODE,5,0)),FZ47)))))))))/IF(AND($D47=2,'ראשי-פרטים כלליים וריכוז הוצאות'!$D$68&lt;&gt;4),1.2,1)</f>
        <v>0</v>
      </c>
      <c r="GC47" s="263"/>
      <c r="GD47" s="264"/>
      <c r="GE47" s="265"/>
      <c r="GF47" s="266"/>
      <c r="GG47" s="267">
        <f t="shared" si="71"/>
        <v>0</v>
      </c>
      <c r="GH47" s="260">
        <f>+(IF(OR($B47=0,$C47=0,$D47=0,$DC$2&gt;$OE$1),0,IF(OR(GC47=0,GE47=0,GF47=0),0,MIN((VLOOKUP($D47,SALERYCODE,3,0))*(IF($D47=6,GF47,GE47))*((MIN((VLOOKUP($D47,SALERYCODE,5,0)),(IF($D47=6,GE47,GF47))))),MIN((VLOOKUP($D47,SALERYCODE,3,0)),(GC47+GD47))*(IF($D47=6,GF47,((MIN((VLOOKUP($D47,SALERYCODE,5,0)),GF47)))))))))/IF(AND($D47=2,'ראשי-פרטים כלליים וריכוז הוצאות'!$D$68&lt;&gt;4),1.2,1)</f>
        <v>0</v>
      </c>
      <c r="GI47" s="263"/>
      <c r="GJ47" s="264"/>
      <c r="GK47" s="265"/>
      <c r="GL47" s="266"/>
      <c r="GM47" s="267">
        <f t="shared" si="72"/>
        <v>0</v>
      </c>
      <c r="GN47" s="260">
        <f>+(IF(OR($B47=0,$C47=0,$D47=0,$DC$2&gt;$OE$1),0,IF(OR(GI47=0,GK47=0,GL47=0),0,MIN((VLOOKUP($D47,SALERYCODE,3,0))*(IF($D47=6,GL47,GK47))*((MIN((VLOOKUP($D47,SALERYCODE,5,0)),(IF($D47=6,GK47,GL47))))),MIN((VLOOKUP($D47,SALERYCODE,3,0)),(GI47+GJ47))*(IF($D47=6,GL47,((MIN((VLOOKUP($D47,SALERYCODE,5,0)),GL47)))))))))/IF(AND($D47=2,'ראשי-פרטים כלליים וריכוז הוצאות'!$D$68&lt;&gt;4),1.2,1)</f>
        <v>0</v>
      </c>
      <c r="GO47" s="263"/>
      <c r="GP47" s="264"/>
      <c r="GQ47" s="265"/>
      <c r="GR47" s="266"/>
      <c r="GS47" s="267">
        <f t="shared" si="73"/>
        <v>0</v>
      </c>
      <c r="GT47" s="260">
        <f>+(IF(OR($B47=0,$C47=0,$D47=0,$DC$2&gt;$OE$1),0,IF(OR(GO47=0,GQ47=0,GR47=0),0,MIN((VLOOKUP($D47,SALERYCODE,3,0))*(IF($D47=6,GR47,GQ47))*((MIN((VLOOKUP($D47,SALERYCODE,5,0)),(IF($D47=6,GQ47,GR47))))),MIN((VLOOKUP($D47,SALERYCODE,3,0)),(GO47+GP47))*(IF($D47=6,GR47,((MIN((VLOOKUP($D47,SALERYCODE,5,0)),GR47)))))))))/IF(AND($D47=2,'ראשי-פרטים כלליים וריכוז הוצאות'!$D$68&lt;&gt;4),1.2,1)</f>
        <v>0</v>
      </c>
      <c r="GU47" s="263"/>
      <c r="GV47" s="264"/>
      <c r="GW47" s="265"/>
      <c r="GX47" s="266"/>
      <c r="GY47" s="267">
        <f t="shared" si="74"/>
        <v>0</v>
      </c>
      <c r="GZ47" s="260">
        <f>+(IF(OR($B47=0,$C47=0,$D47=0,$DC$2&gt;$OE$1),0,IF(OR(GU47=0,GW47=0,GX47=0),0,MIN((VLOOKUP($D47,SALERYCODE,3,0))*(IF($D47=6,GX47,GW47))*((MIN((VLOOKUP($D47,SALERYCODE,5,0)),(IF($D47=6,GW47,GX47))))),MIN((VLOOKUP($D47,SALERYCODE,3,0)),(GU47+GV47))*(IF($D47=6,GX47,((MIN((VLOOKUP($D47,SALERYCODE,5,0)),GX47)))))))))/IF(AND($D47=2,'ראשי-פרטים כלליים וריכוז הוצאות'!$D$68&lt;&gt;4),1.2,1)</f>
        <v>0</v>
      </c>
      <c r="HA47" s="263"/>
      <c r="HB47" s="264"/>
      <c r="HC47" s="265"/>
      <c r="HD47" s="266"/>
      <c r="HE47" s="267">
        <f t="shared" si="75"/>
        <v>0</v>
      </c>
      <c r="HF47" s="260">
        <f>+(IF(OR($B47=0,$C47=0,$D47=0,$DC$2&gt;$OE$1),0,IF(OR(HA47=0,HC47=0,HD47=0),0,MIN((VLOOKUP($D47,SALERYCODE,3,0))*(IF($D47=6,HD47,HC47))*((MIN((VLOOKUP($D47,SALERYCODE,5,0)),(IF($D47=6,HC47,HD47))))),MIN((VLOOKUP($D47,SALERYCODE,3,0)),(HA47+HB47))*(IF($D47=6,HD47,((MIN((VLOOKUP($D47,SALERYCODE,5,0)),HD47)))))))))/IF(AND($D47=2,'ראשי-פרטים כלליים וריכוז הוצאות'!$D$68&lt;&gt;4),1.2,1)</f>
        <v>0</v>
      </c>
      <c r="HG47" s="263"/>
      <c r="HH47" s="264"/>
      <c r="HI47" s="265"/>
      <c r="HJ47" s="266"/>
      <c r="HK47" s="267">
        <f t="shared" si="76"/>
        <v>0</v>
      </c>
      <c r="HL47" s="260">
        <f>+(IF(OR($B47=0,$C47=0,$D47=0,$DC$2&gt;$OE$1),0,IF(OR(HG47=0,HI47=0,HJ47=0),0,MIN((VLOOKUP($D47,SALERYCODE,3,0))*(IF($D47=6,HJ47,HI47))*((MIN((VLOOKUP($D47,SALERYCODE,5,0)),(IF($D47=6,HI47,HJ47))))),MIN((VLOOKUP($D47,SALERYCODE,3,0)),(HG47+HH47))*(IF($D47=6,HJ47,((MIN((VLOOKUP($D47,SALERYCODE,5,0)),HJ47)))))))))/IF(AND($D47=2,'ראשי-פרטים כלליים וריכוז הוצאות'!$D$68&lt;&gt;4),1.2,1)</f>
        <v>0</v>
      </c>
      <c r="HM47" s="263"/>
      <c r="HN47" s="264"/>
      <c r="HO47" s="265"/>
      <c r="HP47" s="266"/>
      <c r="HQ47" s="267">
        <f t="shared" si="77"/>
        <v>0</v>
      </c>
      <c r="HR47" s="260">
        <f>+(IF(OR($B47=0,$C47=0,$D47=0,$DC$2&gt;$OE$1),0,IF(OR(HM47=0,HO47=0,HP47=0),0,MIN((VLOOKUP($D47,SALERYCODE,3,0))*(IF($D47=6,HP47,HO47))*((MIN((VLOOKUP($D47,SALERYCODE,5,0)),(IF($D47=6,HO47,HP47))))),MIN((VLOOKUP($D47,SALERYCODE,3,0)),(HM47+HN47))*(IF($D47=6,HP47,((MIN((VLOOKUP($D47,SALERYCODE,5,0)),HP47)))))))))/IF(AND($D47=2,'ראשי-פרטים כלליים וריכוז הוצאות'!$D$68&lt;&gt;4),1.2,1)</f>
        <v>0</v>
      </c>
      <c r="HS47" s="263"/>
      <c r="HT47" s="264"/>
      <c r="HU47" s="265"/>
      <c r="HV47" s="266"/>
      <c r="HW47" s="267">
        <f t="shared" si="78"/>
        <v>0</v>
      </c>
      <c r="HX47" s="260">
        <f>+(IF(OR($B47=0,$C47=0,$D47=0,$DC$2&gt;$OE$1),0,IF(OR(HS47=0,HU47=0,HV47=0),0,MIN((VLOOKUP($D47,SALERYCODE,3,0))*(IF($D47=6,HV47,HU47))*((MIN((VLOOKUP($D47,SALERYCODE,5,0)),(IF($D47=6,HU47,HV47))))),MIN((VLOOKUP($D47,SALERYCODE,3,0)),(HS47+HT47))*(IF($D47=6,HV47,((MIN((VLOOKUP($D47,SALERYCODE,5,0)),HV47)))))))))/IF(AND($D47=2,'ראשי-פרטים כלליים וריכוז הוצאות'!$D$68&lt;&gt;4),1.2,1)</f>
        <v>0</v>
      </c>
      <c r="HY47" s="263"/>
      <c r="HZ47" s="264"/>
      <c r="IA47" s="265"/>
      <c r="IB47" s="266"/>
      <c r="IC47" s="267">
        <f t="shared" si="79"/>
        <v>0</v>
      </c>
      <c r="ID47" s="260">
        <f>+(IF(OR($B47=0,$C47=0,$D47=0,$DC$2&gt;$OE$1),0,IF(OR(HY47=0,IA47=0,IB47=0),0,MIN((VLOOKUP($D47,SALERYCODE,3,0))*(IF($D47=6,IB47,IA47))*((MIN((VLOOKUP($D47,SALERYCODE,5,0)),(IF($D47=6,IA47,IB47))))),MIN((VLOOKUP($D47,SALERYCODE,3,0)),(HY47+HZ47))*(IF($D47=6,IB47,((MIN((VLOOKUP($D47,SALERYCODE,5,0)),IB47)))))))))/IF(AND($D47=2,'ראשי-פרטים כלליים וריכוז הוצאות'!$D$68&lt;&gt;4),1.2,1)</f>
        <v>0</v>
      </c>
      <c r="IE47" s="263"/>
      <c r="IF47" s="264"/>
      <c r="IG47" s="265"/>
      <c r="IH47" s="266"/>
      <c r="II47" s="267">
        <f t="shared" si="80"/>
        <v>0</v>
      </c>
      <c r="IJ47" s="260">
        <f>+(IF(OR($B47=0,$C47=0,$D47=0,$DC$2&gt;$OE$1),0,IF(OR(IE47=0,IG47=0,IH47=0),0,MIN((VLOOKUP($D47,SALERYCODE,3,0))*(IF($D47=6,IH47,IG47))*((MIN((VLOOKUP($D47,SALERYCODE,5,0)),(IF($D47=6,IG47,IH47))))),MIN((VLOOKUP($D47,SALERYCODE,3,0)),(IE47+IF47))*(IF($D47=6,IH47,((MIN((VLOOKUP($D47,SALERYCODE,5,0)),IH47)))))))))/IF(AND($D47=2,'ראשי-פרטים כלליים וריכוז הוצאות'!$D$68&lt;&gt;4),1.2,1)</f>
        <v>0</v>
      </c>
      <c r="IK47" s="263"/>
      <c r="IL47" s="264"/>
      <c r="IM47" s="265"/>
      <c r="IN47" s="266"/>
      <c r="IO47" s="267">
        <f t="shared" si="81"/>
        <v>0</v>
      </c>
      <c r="IP47" s="260">
        <f>+(IF(OR($B47=0,$C47=0,$D47=0,$DC$2&gt;$OE$1),0,IF(OR(IK47=0,IM47=0,IN47=0),0,MIN((VLOOKUP($D47,SALERYCODE,3,0))*(IF($D47=6,IN47,IM47))*((MIN((VLOOKUP($D47,SALERYCODE,5,0)),(IF($D47=6,IM47,IN47))))),MIN((VLOOKUP($D47,SALERYCODE,3,0)),(IK47+IL47))*(IF($D47=6,IN47,((MIN((VLOOKUP($D47,SALERYCODE,5,0)),IN47)))))))))/IF(AND($D47=2,'ראשי-פרטים כלליים וריכוז הוצאות'!$D$68&lt;&gt;4),1.2,1)</f>
        <v>0</v>
      </c>
      <c r="IQ47" s="263"/>
      <c r="IR47" s="264"/>
      <c r="IS47" s="265"/>
      <c r="IT47" s="266"/>
      <c r="IU47" s="267">
        <f t="shared" si="82"/>
        <v>0</v>
      </c>
      <c r="IV47" s="260">
        <f>+(IF(OR($B47=0,$C47=0,$D47=0,$DC$2&gt;$OE$1),0,IF(OR(IQ47=0,IS47=0,IT47=0),0,MIN((VLOOKUP($D47,SALERYCODE,3,0))*(IF($D47=6,IT47,IS47))*((MIN((VLOOKUP($D47,SALERYCODE,5,0)),(IF($D47=6,IS47,IT47))))),MIN((VLOOKUP($D47,SALERYCODE,3,0)),(IQ47+IR47))*(IF($D47=6,IT47,((MIN((VLOOKUP($D47,SALERYCODE,5,0)),IT47)))))))))/IF(AND($D47=2,'ראשי-פרטים כלליים וריכוז הוצאות'!$D$68&lt;&gt;4),1.2,1)</f>
        <v>0</v>
      </c>
      <c r="IW47" s="263"/>
      <c r="IX47" s="264"/>
      <c r="IY47" s="265"/>
      <c r="IZ47" s="266"/>
      <c r="JA47" s="267">
        <f t="shared" si="83"/>
        <v>0</v>
      </c>
      <c r="JB47" s="260">
        <f>+(IF(OR($B47=0,$C47=0,$D47=0,$DC$2&gt;$OE$1),0,IF(OR(IW47=0,IY47=0,IZ47=0),0,MIN((VLOOKUP($D47,SALERYCODE,3,0))*(IF($D47=6,IZ47,IY47))*((MIN((VLOOKUP($D47,SALERYCODE,5,0)),(IF($D47=6,IY47,IZ47))))),MIN((VLOOKUP($D47,SALERYCODE,3,0)),(IW47+IX47))*(IF($D47=6,IZ47,((MIN((VLOOKUP($D47,SALERYCODE,5,0)),IZ47)))))))))/IF(AND($D47=2,'ראשי-פרטים כלליים וריכוז הוצאות'!$D$68&lt;&gt;4),1.2,1)</f>
        <v>0</v>
      </c>
      <c r="JC47" s="263"/>
      <c r="JD47" s="264"/>
      <c r="JE47" s="265"/>
      <c r="JF47" s="266"/>
      <c r="JG47" s="267">
        <f t="shared" si="84"/>
        <v>0</v>
      </c>
      <c r="JH47" s="260">
        <f>+(IF(OR($B47=0,$C47=0,$D47=0,$DC$2&gt;$OE$1),0,IF(OR(JC47=0,JE47=0,JF47=0),0,MIN((VLOOKUP($D47,SALERYCODE,3,0))*(IF($D47=6,JF47,JE47))*((MIN((VLOOKUP($D47,SALERYCODE,5,0)),(IF($D47=6,JE47,JF47))))),MIN((VLOOKUP($D47,SALERYCODE,3,0)),(JC47+JD47))*(IF($D47=6,JF47,((MIN((VLOOKUP($D47,SALERYCODE,5,0)),JF47)))))))))/IF(AND($D47=2,'ראשי-פרטים כלליים וריכוז הוצאות'!$D$68&lt;&gt;4),1.2,1)</f>
        <v>0</v>
      </c>
      <c r="JI47" s="263"/>
      <c r="JJ47" s="264"/>
      <c r="JK47" s="265"/>
      <c r="JL47" s="266"/>
      <c r="JM47" s="267">
        <f t="shared" si="85"/>
        <v>0</v>
      </c>
      <c r="JN47" s="260">
        <f>+(IF(OR($B47=0,$C47=0,$D47=0,$DC$2&gt;$OE$1),0,IF(OR(JI47=0,JK47=0,JL47=0),0,MIN((VLOOKUP($D47,SALERYCODE,3,0))*(IF($D47=6,JL47,JK47))*((MIN((VLOOKUP($D47,SALERYCODE,5,0)),(IF($D47=6,JK47,JL47))))),MIN((VLOOKUP($D47,SALERYCODE,3,0)),(JI47+JJ47))*(IF($D47=6,JL47,((MIN((VLOOKUP($D47,SALERYCODE,5,0)),JL47)))))))))/IF(AND($D47=2,'ראשי-פרטים כלליים וריכוז הוצאות'!$D$68&lt;&gt;4),1.2,1)</f>
        <v>0</v>
      </c>
      <c r="JO47" s="263"/>
      <c r="JP47" s="264"/>
      <c r="JQ47" s="265"/>
      <c r="JR47" s="266"/>
      <c r="JS47" s="267">
        <f t="shared" si="86"/>
        <v>0</v>
      </c>
      <c r="JT47" s="260">
        <f>+(IF(OR($B47=0,$C47=0,$D47=0,$DC$2&gt;$OE$1),0,IF(OR(JO47=0,JQ47=0,JR47=0),0,MIN((VLOOKUP($D47,SALERYCODE,3,0))*(IF($D47=6,JR47,JQ47))*((MIN((VLOOKUP($D47,SALERYCODE,5,0)),(IF($D47=6,JQ47,JR47))))),MIN((VLOOKUP($D47,SALERYCODE,3,0)),(JO47+JP47))*(IF($D47=6,JR47,((MIN((VLOOKUP($D47,SALERYCODE,5,0)),JR47)))))))))/IF(AND($D47=2,'ראשי-פרטים כלליים וריכוז הוצאות'!$D$68&lt;&gt;4),1.2,1)</f>
        <v>0</v>
      </c>
      <c r="JU47" s="263"/>
      <c r="JV47" s="264"/>
      <c r="JW47" s="265"/>
      <c r="JX47" s="266"/>
      <c r="JY47" s="267">
        <f t="shared" si="87"/>
        <v>0</v>
      </c>
      <c r="JZ47" s="260">
        <f>+(IF(OR($B47=0,$C47=0,$D47=0,$DC$2&gt;$OE$1),0,IF(OR(JU47=0,JW47=0,JX47=0),0,MIN((VLOOKUP($D47,SALERYCODE,3,0))*(IF($D47=6,JX47,JW47))*((MIN((VLOOKUP($D47,SALERYCODE,5,0)),(IF($D47=6,JW47,JX47))))),MIN((VLOOKUP($D47,SALERYCODE,3,0)),(JU47+JV47))*(IF($D47=6,JX47,((MIN((VLOOKUP($D47,SALERYCODE,5,0)),JX47)))))))))/IF(AND($D47=2,'ראשי-פרטים כלליים וריכוז הוצאות'!$D$68&lt;&gt;4),1.2,1)</f>
        <v>0</v>
      </c>
      <c r="KA47" s="263"/>
      <c r="KB47" s="264"/>
      <c r="KC47" s="265"/>
      <c r="KD47" s="266"/>
      <c r="KE47" s="267">
        <f t="shared" si="88"/>
        <v>0</v>
      </c>
      <c r="KF47" s="260">
        <f>+(IF(OR($B47=0,$C47=0,$D47=0,$DC$2&gt;$OE$1),0,IF(OR(KA47=0,KC47=0,KD47=0),0,MIN((VLOOKUP($D47,SALERYCODE,3,0))*(IF($D47=6,KD47,KC47))*((MIN((VLOOKUP($D47,SALERYCODE,5,0)),(IF($D47=6,KC47,KD47))))),MIN((VLOOKUP($D47,SALERYCODE,3,0)),(KA47+KB47))*(IF($D47=6,KD47,((MIN((VLOOKUP($D47,SALERYCODE,5,0)),KD47)))))))))/IF(AND($D47=2,'ראשי-פרטים כלליים וריכוז הוצאות'!$D$68&lt;&gt;4),1.2,1)</f>
        <v>0</v>
      </c>
      <c r="KG47" s="263"/>
      <c r="KH47" s="264"/>
      <c r="KI47" s="265"/>
      <c r="KJ47" s="266"/>
      <c r="KK47" s="267">
        <f t="shared" si="89"/>
        <v>0</v>
      </c>
      <c r="KL47" s="260">
        <f>+(IF(OR($B47=0,$C47=0,$D47=0,$DC$2&gt;$OE$1),0,IF(OR(KG47=0,KI47=0,KJ47=0),0,MIN((VLOOKUP($D47,SALERYCODE,3,0))*(IF($D47=6,KJ47,KI47))*((MIN((VLOOKUP($D47,SALERYCODE,5,0)),(IF($D47=6,KI47,KJ47))))),MIN((VLOOKUP($D47,SALERYCODE,3,0)),(KG47+KH47))*(IF($D47=6,KJ47,((MIN((VLOOKUP($D47,SALERYCODE,5,0)),KJ47)))))))))/IF(AND($D47=2,'ראשי-פרטים כלליים וריכוז הוצאות'!$D$68&lt;&gt;4),1.2,1)</f>
        <v>0</v>
      </c>
      <c r="KM47" s="263"/>
      <c r="KN47" s="264"/>
      <c r="KO47" s="265"/>
      <c r="KP47" s="266"/>
      <c r="KQ47" s="267">
        <f t="shared" si="90"/>
        <v>0</v>
      </c>
      <c r="KR47" s="260">
        <f>+(IF(OR($B47=0,$C47=0,$D47=0,$DC$2&gt;$OE$1),0,IF(OR(KM47=0,KO47=0,KP47=0),0,MIN((VLOOKUP($D47,SALERYCODE,3,0))*(IF($D47=6,KP47,KO47))*((MIN((VLOOKUP($D47,SALERYCODE,5,0)),(IF($D47=6,KO47,KP47))))),MIN((VLOOKUP($D47,SALERYCODE,3,0)),(KM47+KN47))*(IF($D47=6,KP47,((MIN((VLOOKUP($D47,SALERYCODE,5,0)),KP47)))))))))/IF(AND($D47=2,'ראשי-פרטים כלליים וריכוז הוצאות'!$D$68&lt;&gt;4),1.2,1)</f>
        <v>0</v>
      </c>
      <c r="KS47" s="263"/>
      <c r="KT47" s="264"/>
      <c r="KU47" s="265"/>
      <c r="KV47" s="266"/>
      <c r="KW47" s="267">
        <f t="shared" si="91"/>
        <v>0</v>
      </c>
      <c r="KX47" s="260">
        <f>+(IF(OR($B47=0,$C47=0,$D47=0,$DC$2&gt;$OE$1),0,IF(OR(KS47=0,KU47=0,KV47=0),0,MIN((VLOOKUP($D47,SALERYCODE,3,0))*(IF($D47=6,KV47,KU47))*((MIN((VLOOKUP($D47,SALERYCODE,5,0)),(IF($D47=6,KU47,KV47))))),MIN((VLOOKUP($D47,SALERYCODE,3,0)),(KS47+KT47))*(IF($D47=6,KV47,((MIN((VLOOKUP($D47,SALERYCODE,5,0)),KV47)))))))))/IF(AND($D47=2,'ראשי-פרטים כלליים וריכוז הוצאות'!$D$68&lt;&gt;4),1.2,1)</f>
        <v>0</v>
      </c>
      <c r="KY47" s="263"/>
      <c r="KZ47" s="264"/>
      <c r="LA47" s="265"/>
      <c r="LB47" s="266"/>
      <c r="LC47" s="267">
        <f t="shared" si="92"/>
        <v>0</v>
      </c>
      <c r="LD47" s="260">
        <f>+(IF(OR($B47=0,$C47=0,$D47=0,$DC$2&gt;$OE$1),0,IF(OR(KY47=0,LA47=0,LB47=0),0,MIN((VLOOKUP($D47,SALERYCODE,3,0))*(IF($D47=6,LB47,LA47))*((MIN((VLOOKUP($D47,SALERYCODE,5,0)),(IF($D47=6,LA47,LB47))))),MIN((VLOOKUP($D47,SALERYCODE,3,0)),(KY47+KZ47))*(IF($D47=6,LB47,((MIN((VLOOKUP($D47,SALERYCODE,5,0)),LB47)))))))))/IF(AND($D47=2,'ראשי-פרטים כלליים וריכוז הוצאות'!$D$68&lt;&gt;4),1.2,1)</f>
        <v>0</v>
      </c>
      <c r="LE47" s="263"/>
      <c r="LF47" s="264"/>
      <c r="LG47" s="265"/>
      <c r="LH47" s="266"/>
      <c r="LI47" s="267">
        <f t="shared" si="93"/>
        <v>0</v>
      </c>
      <c r="LJ47" s="260">
        <f>+(IF(OR($B47=0,$C47=0,$D47=0,$DC$2&gt;$OE$1),0,IF(OR(LE47=0,LG47=0,LH47=0),0,MIN((VLOOKUP($D47,SALERYCODE,3,0))*(IF($D47=6,LH47,LG47))*((MIN((VLOOKUP($D47,SALERYCODE,5,0)),(IF($D47=6,LG47,LH47))))),MIN((VLOOKUP($D47,SALERYCODE,3,0)),(LE47+LF47))*(IF($D47=6,LH47,((MIN((VLOOKUP($D47,SALERYCODE,5,0)),LH47)))))))))/IF(AND($D47=2,'ראשי-פרטים כלליים וריכוז הוצאות'!$D$68&lt;&gt;4),1.2,1)</f>
        <v>0</v>
      </c>
      <c r="LK47" s="263"/>
      <c r="LL47" s="264"/>
      <c r="LM47" s="265"/>
      <c r="LN47" s="266"/>
      <c r="LO47" s="267">
        <f t="shared" si="94"/>
        <v>0</v>
      </c>
      <c r="LP47" s="260">
        <f>+(IF(OR($B47=0,$C47=0,$D47=0,$DC$2&gt;$OE$1),0,IF(OR(LK47=0,LM47=0,LN47=0),0,MIN((VLOOKUP($D47,SALERYCODE,3,0))*(IF($D47=6,LN47,LM47))*((MIN((VLOOKUP($D47,SALERYCODE,5,0)),(IF($D47=6,LM47,LN47))))),MIN((VLOOKUP($D47,SALERYCODE,3,0)),(LK47+LL47))*(IF($D47=6,LN47,((MIN((VLOOKUP($D47,SALERYCODE,5,0)),LN47)))))))))/IF(AND($D47=2,'ראשי-פרטים כלליים וריכוז הוצאות'!$D$68&lt;&gt;4),1.2,1)</f>
        <v>0</v>
      </c>
      <c r="LQ47" s="263"/>
      <c r="LR47" s="264"/>
      <c r="LS47" s="265"/>
      <c r="LT47" s="266"/>
      <c r="LU47" s="267">
        <f t="shared" si="95"/>
        <v>0</v>
      </c>
      <c r="LV47" s="260">
        <f>+(IF(OR($B47=0,$C47=0,$D47=0,$DC$2&gt;$OE$1),0,IF(OR(LQ47=0,LS47=0,LT47=0),0,MIN((VLOOKUP($D47,SALERYCODE,3,0))*(IF($D47=6,LT47,LS47))*((MIN((VLOOKUP($D47,SALERYCODE,5,0)),(IF($D47=6,LS47,LT47))))),MIN((VLOOKUP($D47,SALERYCODE,3,0)),(LQ47+LR47))*(IF($D47=6,LT47,((MIN((VLOOKUP($D47,SALERYCODE,5,0)),LT47)))))))))/IF(AND($D47=2,'ראשי-פרטים כלליים וריכוז הוצאות'!$D$68&lt;&gt;4),1.2,1)</f>
        <v>0</v>
      </c>
      <c r="LW47" s="263"/>
      <c r="LX47" s="264"/>
      <c r="LY47" s="265"/>
      <c r="LZ47" s="266"/>
      <c r="MA47" s="267">
        <f t="shared" si="96"/>
        <v>0</v>
      </c>
      <c r="MB47" s="260">
        <f>+(IF(OR($B47=0,$C47=0,$D47=0,$DC$2&gt;$OE$1),0,IF(OR(LW47=0,LY47=0,LZ47=0),0,MIN((VLOOKUP($D47,SALERYCODE,3,0))*(IF($D47=6,LZ47,LY47))*((MIN((VLOOKUP($D47,SALERYCODE,5,0)),(IF($D47=6,LY47,LZ47))))),MIN((VLOOKUP($D47,SALERYCODE,3,0)),(LW47+LX47))*(IF($D47=6,LZ47,((MIN((VLOOKUP($D47,SALERYCODE,5,0)),LZ47)))))))))/IF(AND($D47=2,'ראשי-פרטים כלליים וריכוז הוצאות'!$D$68&lt;&gt;4),1.2,1)</f>
        <v>0</v>
      </c>
      <c r="MC47" s="263"/>
      <c r="MD47" s="264"/>
      <c r="ME47" s="265"/>
      <c r="MF47" s="266"/>
      <c r="MG47" s="267">
        <f t="shared" si="97"/>
        <v>0</v>
      </c>
      <c r="MH47" s="260">
        <f>+(IF(OR($B47=0,$C47=0,$D47=0,$DC$2&gt;$OE$1),0,IF(OR(MC47=0,ME47=0,MF47=0),0,MIN((VLOOKUP($D47,SALERYCODE,3,0))*(IF($D47=6,MF47,ME47))*((MIN((VLOOKUP($D47,SALERYCODE,5,0)),(IF($D47=6,ME47,MF47))))),MIN((VLOOKUP($D47,SALERYCODE,3,0)),(MC47+MD47))*(IF($D47=6,MF47,((MIN((VLOOKUP($D47,SALERYCODE,5,0)),MF47)))))))))/IF(AND($D47=2,'ראשי-פרטים כלליים וריכוז הוצאות'!$D$68&lt;&gt;4),1.2,1)</f>
        <v>0</v>
      </c>
      <c r="MI47" s="263"/>
      <c r="MJ47" s="264"/>
      <c r="MK47" s="265"/>
      <c r="ML47" s="266"/>
      <c r="MM47" s="267">
        <f t="shared" si="98"/>
        <v>0</v>
      </c>
      <c r="MN47" s="260">
        <f>+(IF(OR($B47=0,$C47=0,$D47=0,$DC$2&gt;$OE$1),0,IF(OR(MI47=0,MK47=0,ML47=0),0,MIN((VLOOKUP($D47,SALERYCODE,3,0))*(IF($D47=6,ML47,MK47))*((MIN((VLOOKUP($D47,SALERYCODE,5,0)),(IF($D47=6,MK47,ML47))))),MIN((VLOOKUP($D47,SALERYCODE,3,0)),(MI47+MJ47))*(IF($D47=6,ML47,((MIN((VLOOKUP($D47,SALERYCODE,5,0)),ML47)))))))))/IF(AND($D47=2,'ראשי-פרטים כלליים וריכוז הוצאות'!$D$68&lt;&gt;4),1.2,1)</f>
        <v>0</v>
      </c>
      <c r="MO47" s="263"/>
      <c r="MP47" s="264"/>
      <c r="MQ47" s="265"/>
      <c r="MR47" s="266"/>
      <c r="MS47" s="267">
        <f t="shared" si="99"/>
        <v>0</v>
      </c>
      <c r="MT47" s="260">
        <f>+(IF(OR($B47=0,$C47=0,$D47=0,$DC$2&gt;$OE$1),0,IF(OR(MO47=0,MQ47=0,MR47=0),0,MIN((VLOOKUP($D47,SALERYCODE,3,0))*(IF($D47=6,MR47,MQ47))*((MIN((VLOOKUP($D47,SALERYCODE,5,0)),(IF($D47=6,MQ47,MR47))))),MIN((VLOOKUP($D47,SALERYCODE,3,0)),(MO47+MP47))*(IF($D47=6,MR47,((MIN((VLOOKUP($D47,SALERYCODE,5,0)),MR47)))))))))/IF(AND($D47=2,'ראשי-פרטים כלליים וריכוז הוצאות'!$D$68&lt;&gt;4),1.2,1)</f>
        <v>0</v>
      </c>
      <c r="MU47" s="263"/>
      <c r="MV47" s="264"/>
      <c r="MW47" s="265"/>
      <c r="MX47" s="266"/>
      <c r="MY47" s="267">
        <f t="shared" si="100"/>
        <v>0</v>
      </c>
      <c r="MZ47" s="260">
        <f>+(IF(OR($B47=0,$C47=0,$D47=0,$DC$2&gt;$OE$1),0,IF(OR(MU47=0,MW47=0,MX47=0),0,MIN((VLOOKUP($D47,SALERYCODE,3,0))*(IF($D47=6,MX47,MW47))*((MIN((VLOOKUP($D47,SALERYCODE,5,0)),(IF($D47=6,MW47,MX47))))),MIN((VLOOKUP($D47,SALERYCODE,3,0)),(MU47+MV47))*(IF($D47=6,MX47,((MIN((VLOOKUP($D47,SALERYCODE,5,0)),MX47)))))))))/IF(AND($D47=2,'ראשי-פרטים כלליים וריכוז הוצאות'!$D$68&lt;&gt;4),1.2,1)</f>
        <v>0</v>
      </c>
      <c r="NA47" s="263"/>
      <c r="NB47" s="264"/>
      <c r="NC47" s="265"/>
      <c r="ND47" s="266"/>
      <c r="NE47" s="267">
        <f t="shared" si="101"/>
        <v>0</v>
      </c>
      <c r="NF47" s="260">
        <f>+(IF(OR($B47=0,$C47=0,$D47=0,$DC$2&gt;$OE$1),0,IF(OR(NA47=0,NC47=0,ND47=0),0,MIN((VLOOKUP($D47,SALERYCODE,3,0))*(IF($D47=6,ND47,NC47))*((MIN((VLOOKUP($D47,SALERYCODE,5,0)),(IF($D47=6,NC47,ND47))))),MIN((VLOOKUP($D47,SALERYCODE,3,0)),(NA47+NB47))*(IF($D47=6,ND47,((MIN((VLOOKUP($D47,SALERYCODE,5,0)),ND47)))))))))/IF(AND($D47=2,'ראשי-פרטים כלליים וריכוז הוצאות'!$D$68&lt;&gt;4),1.2,1)</f>
        <v>0</v>
      </c>
      <c r="NG47" s="263"/>
      <c r="NH47" s="264"/>
      <c r="NI47" s="265"/>
      <c r="NJ47" s="266"/>
      <c r="NK47" s="267">
        <f t="shared" si="102"/>
        <v>0</v>
      </c>
      <c r="NL47" s="260">
        <f>+(IF(OR($B47=0,$C47=0,$D47=0,$DC$2&gt;$OE$1),0,IF(OR(NG47=0,NI47=0,NJ47=0),0,MIN((VLOOKUP($D47,SALERYCODE,3,0))*(IF($D47=6,NJ47,NI47))*((MIN((VLOOKUP($D47,SALERYCODE,5,0)),(IF($D47=6,NI47,NJ47))))),MIN((VLOOKUP($D47,SALERYCODE,3,0)),(NG47+NH47))*(IF($D47=6,NJ47,((MIN((VLOOKUP($D47,SALERYCODE,5,0)),NJ47)))))))))/IF(AND($D47=2,'ראשי-פרטים כלליים וריכוז הוצאות'!$D$68&lt;&gt;4),1.2,1)</f>
        <v>0</v>
      </c>
      <c r="NM47" s="263"/>
      <c r="NN47" s="264"/>
      <c r="NO47" s="265"/>
      <c r="NP47" s="266"/>
      <c r="NQ47" s="267">
        <f t="shared" si="103"/>
        <v>0</v>
      </c>
      <c r="NR47" s="260">
        <f>+(IF(OR($B47=0,$C47=0,$D47=0,$DC$2&gt;$OE$1),0,IF(OR(NM47=0,NO47=0,NP47=0),0,MIN((VLOOKUP($D47,SALERYCODE,3,0))*(IF($D47=6,NP47,NO47))*((MIN((VLOOKUP($D47,SALERYCODE,5,0)),(IF($D47=6,NO47,NP47))))),MIN((VLOOKUP($D47,SALERYCODE,3,0)),(NM47+NN47))*(IF($D47=6,NP47,((MIN((VLOOKUP($D47,SALERYCODE,5,0)),NP47)))))))))/IF(AND($D47=2,'ראשי-פרטים כלליים וריכוז הוצאות'!$D$68&lt;&gt;4),1.2,1)</f>
        <v>0</v>
      </c>
      <c r="NS47" s="263"/>
      <c r="NT47" s="264"/>
      <c r="NU47" s="265"/>
      <c r="NV47" s="266"/>
      <c r="NW47" s="267">
        <f t="shared" si="104"/>
        <v>0</v>
      </c>
      <c r="NX47" s="260">
        <f>+(IF(OR($B47=0,$C47=0,$D47=0,$DC$2&gt;$OE$1),0,IF(OR(NS47=0,NU47=0,NV47=0),0,MIN((VLOOKUP($D47,SALERYCODE,3,0))*(IF($D47=6,NV47,NU47))*((MIN((VLOOKUP($D47,SALERYCODE,5,0)),(IF($D47=6,NU47,NV47))))),MIN((VLOOKUP($D47,SALERYCODE,3,0)),(NS47+NT47))*(IF($D47=6,NV47,((MIN((VLOOKUP($D47,SALERYCODE,5,0)),NV47)))))))))/IF(AND($D47=2,'ראשי-פרטים כלליים וריכוז הוצאות'!$D$68&lt;&gt;4),1.2,1)</f>
        <v>0</v>
      </c>
      <c r="NY47" s="263"/>
      <c r="NZ47" s="264"/>
      <c r="OA47" s="265"/>
      <c r="OB47" s="266"/>
      <c r="OC47" s="267">
        <f t="shared" si="105"/>
        <v>0</v>
      </c>
      <c r="OD47" s="260">
        <f>+(IF(OR($B47=0,$C47=0,$D47=0,$DC$2&gt;$OE$1),0,IF(OR(NY47=0,OA47=0,OB47=0),0,MIN((VLOOKUP($D47,SALERYCODE,3,0))*(IF($D47=6,OB47,OA47))*((MIN((VLOOKUP($D47,SALERYCODE,5,0)),(IF($D47=6,OA47,OB47))))),MIN((VLOOKUP($D47,SALERYCODE,3,0)),(NY47+NZ47))*(IF($D47=6,OB47,((MIN((VLOOKUP($D47,SALERYCODE,5,0)),OB47)))))))))/IF(AND($D47=2,'ראשי-פרטים כלליים וריכוז הוצאות'!$D$68&lt;&gt;4),1.2,1)</f>
        <v>0</v>
      </c>
      <c r="OE47" s="275">
        <f t="shared" si="111"/>
        <v>0</v>
      </c>
      <c r="OF47" s="283">
        <f t="shared" si="112"/>
        <v>9.9999999999999995E-7</v>
      </c>
      <c r="OG47" s="276">
        <f t="shared" si="113"/>
        <v>0</v>
      </c>
      <c r="OH47" s="275">
        <f t="shared" si="114"/>
        <v>0</v>
      </c>
      <c r="OI47" s="275">
        <v>0</v>
      </c>
      <c r="OJ47" s="258">
        <f t="shared" si="115"/>
        <v>0</v>
      </c>
      <c r="OK47" s="284"/>
      <c r="OL47" s="116">
        <f>MIN(OJ47+OK47*OF47*OE47/$OL$1/IF(AND($D47=2,'ראשי-פרטים כלליים וריכוז הוצאות'!$D$68&lt;&gt;4),1.2,1),IF($D47&gt;0,VLOOKUP($D47,SALERYCODE,3,0)*12*OG47,0))</f>
        <v>0</v>
      </c>
      <c r="OM47" s="95">
        <f t="shared" si="106"/>
        <v>0</v>
      </c>
      <c r="ON47" s="11">
        <f t="shared" si="107"/>
        <v>0</v>
      </c>
      <c r="OO47" s="11">
        <f t="shared" si="108"/>
        <v>0</v>
      </c>
      <c r="OP47" s="22">
        <f t="shared" si="109"/>
        <v>0</v>
      </c>
      <c r="OQ47" s="11">
        <f t="shared" si="110"/>
        <v>0</v>
      </c>
      <c r="OR47" s="11">
        <f t="shared" si="116"/>
        <v>0</v>
      </c>
      <c r="OS47" s="35"/>
      <c r="OT47" s="35"/>
      <c r="OU47" s="43"/>
    </row>
    <row r="48" spans="1:411" ht="24" customHeight="1" x14ac:dyDescent="0.2">
      <c r="A48" s="282">
        <v>45</v>
      </c>
      <c r="B48" s="269"/>
      <c r="C48" s="270"/>
      <c r="D48" s="271"/>
      <c r="E48" s="263"/>
      <c r="F48" s="264"/>
      <c r="G48" s="265"/>
      <c r="H48" s="266"/>
      <c r="I48" s="267">
        <f t="shared" si="41"/>
        <v>0</v>
      </c>
      <c r="J48" s="260">
        <f>(IF(OR($B48=0,$C48=0,$D48=0,$E$2&gt;$OE$1),0,IF(OR($E48=0,$G48=0,$H48=0),0,MIN((VLOOKUP($D48,SALERYCODE,3,0))*(IF($D48=6,$H48,$G48))*((MIN((VLOOKUP($D48,SALERYCODE,5,0)),(IF($D48=6,$G48,$H48))))),MIN((VLOOKUP($D48,SALERYCODE,3,0)),($E48+$F48))*(IF($D48=6,$H48,((MIN((VLOOKUP($D48,SALERYCODE,5,0)),$H48)))))))))/IF(AND($D48=2,'ראשי-פרטים כלליים וריכוז הוצאות'!$D$68&lt;&gt;4),1.2,1)</f>
        <v>0</v>
      </c>
      <c r="K48" s="263"/>
      <c r="L48" s="264"/>
      <c r="M48" s="265"/>
      <c r="N48" s="266"/>
      <c r="O48" s="267">
        <f t="shared" si="42"/>
        <v>0</v>
      </c>
      <c r="P48" s="260">
        <f>+(IF(OR($B48=0,$C48=0,$D48=0,$K$2&gt;$OE$1),0,IF(OR($K48=0,$M48=0,$N48=0),0,MIN((VLOOKUP($D48,SALERYCODE,3,0))*(IF($D48=6,$N48,$M48))*((MIN((VLOOKUP($D48,SALERYCODE,5,0)),(IF($D48=6,$M48,$N48))))),MIN((VLOOKUP($D48,SALERYCODE,3,0)),($K48+$L48))*(IF($D48=6,$N48,((MIN((VLOOKUP($D48,SALERYCODE,5,0)),$N48)))))))))/IF(AND($D48=2,'ראשי-פרטים כלליים וריכוז הוצאות'!$D$68&lt;&gt;4),1.2,1)</f>
        <v>0</v>
      </c>
      <c r="Q48" s="263"/>
      <c r="R48" s="264"/>
      <c r="S48" s="265"/>
      <c r="T48" s="266"/>
      <c r="U48" s="267">
        <f t="shared" si="43"/>
        <v>0</v>
      </c>
      <c r="V48" s="260">
        <f>+(IF(OR($B48=0,$C48=0,$D48=0,$Q$2&gt;$OE$1),0,IF(OR(Q48=0,S48=0,T48=0),0,MIN((VLOOKUP($D48,SALERYCODE,3,0))*(IF($D48=6,T48,S48))*((MIN((VLOOKUP($D48,SALERYCODE,5,0)),(IF($D48=6,S48,T48))))),MIN((VLOOKUP($D48,SALERYCODE,3,0)),(Q48+R48))*(IF($D48=6,T48,((MIN((VLOOKUP($D48,SALERYCODE,5,0)),T48)))))))))/IF(AND($D48=2,'ראשי-פרטים כלליים וריכוז הוצאות'!$D$68&lt;&gt;4),1.2,1)</f>
        <v>0</v>
      </c>
      <c r="W48" s="263"/>
      <c r="X48" s="264"/>
      <c r="Y48" s="265"/>
      <c r="Z48" s="266"/>
      <c r="AA48" s="267">
        <f t="shared" si="44"/>
        <v>0</v>
      </c>
      <c r="AB48" s="260">
        <f>+(IF(OR($B48=0,$C48=0,$D48=0,$W$2&gt;$OE$1),0,IF(OR(W48=0,Y48=0,Z48=0),0,MIN((VLOOKUP($D48,SALERYCODE,3,0))*(IF($D48=6,Z48,Y48))*((MIN((VLOOKUP($D48,SALERYCODE,5,0)),(IF($D48=6,Y48,Z48))))),MIN((VLOOKUP($D48,SALERYCODE,3,0)),(W48+X48))*(IF($D48=6,Z48,((MIN((VLOOKUP($D48,SALERYCODE,5,0)),Z48)))))))))/IF(AND($D48=2,'ראשי-פרטים כלליים וריכוז הוצאות'!$D$68&lt;&gt;4),1.2,1)</f>
        <v>0</v>
      </c>
      <c r="AC48" s="263"/>
      <c r="AD48" s="264"/>
      <c r="AE48" s="265"/>
      <c r="AF48" s="266"/>
      <c r="AG48" s="267">
        <f t="shared" si="45"/>
        <v>0</v>
      </c>
      <c r="AH48" s="260">
        <f>+(IF(OR($B48=0,$C48=0,$D48=0,$AC$2&gt;$OE$1),0,IF(OR(AC48=0,AE48=0,AF48=0),0,MIN((VLOOKUP($D48,SALERYCODE,3,0))*(IF($D48=6,AF48,AE48))*((MIN((VLOOKUP($D48,SALERYCODE,5,0)),(IF($D48=6,AE48,AF48))))),MIN((VLOOKUP($D48,SALERYCODE,3,0)),(AC48+AD48))*(IF($D48=6,AF48,((MIN((VLOOKUP($D48,SALERYCODE,5,0)),AF48)))))))))/IF(AND($D48=2,'ראשי-פרטים כלליים וריכוז הוצאות'!$D$68&lt;&gt;4),1.2,1)</f>
        <v>0</v>
      </c>
      <c r="AI48" s="263"/>
      <c r="AJ48" s="264"/>
      <c r="AK48" s="265"/>
      <c r="AL48" s="266"/>
      <c r="AM48" s="267">
        <f t="shared" si="46"/>
        <v>0</v>
      </c>
      <c r="AN48" s="260">
        <f>+(IF(OR($B48=0,$C48=0,$D48=0,$AI$2&gt;$OE$1),0,IF(OR(AI48=0,AK48=0,AL48=0),0,MIN((VLOOKUP($D48,SALERYCODE,3,0))*(IF($D48=6,AL48,AK48))*((MIN((VLOOKUP($D48,SALERYCODE,5,0)),(IF($D48=6,AK48,AL48))))),MIN((VLOOKUP($D48,SALERYCODE,3,0)),(AI48+AJ48))*(IF($D48=6,AL48,((MIN((VLOOKUP($D48,SALERYCODE,5,0)),AL48)))))))))/IF(AND($D48=2,'ראשי-פרטים כלליים וריכוז הוצאות'!$D$68&lt;&gt;4),1.2,1)</f>
        <v>0</v>
      </c>
      <c r="AO48" s="263"/>
      <c r="AP48" s="264"/>
      <c r="AQ48" s="265"/>
      <c r="AR48" s="266"/>
      <c r="AS48" s="267">
        <f t="shared" si="47"/>
        <v>0</v>
      </c>
      <c r="AT48" s="260">
        <f>+(IF(OR($B48=0,$C48=0,$D48=0,$AO$2&gt;$OE$1),0,IF(OR(AO48=0,AQ48=0,AR48=0),0,MIN((VLOOKUP($D48,SALERYCODE,3,0))*(IF($D48=6,AR48,AQ48))*((MIN((VLOOKUP($D48,SALERYCODE,5,0)),(IF($D48=6,AQ48,AR48))))),MIN((VLOOKUP($D48,SALERYCODE,3,0)),(AO48+AP48))*(IF($D48=6,AR48,((MIN((VLOOKUP($D48,SALERYCODE,5,0)),AR48)))))))))/IF(AND($D48=2,'ראשי-פרטים כלליים וריכוז הוצאות'!$D$68&lt;&gt;4),1.2,1)</f>
        <v>0</v>
      </c>
      <c r="AU48" s="263"/>
      <c r="AV48" s="264"/>
      <c r="AW48" s="265"/>
      <c r="AX48" s="266"/>
      <c r="AY48" s="267">
        <f t="shared" si="48"/>
        <v>0</v>
      </c>
      <c r="AZ48" s="260">
        <f>+(IF(OR($B48=0,$C48=0,$D48=0,$AU$2&gt;$OE$1),0,IF(OR(AU48=0,AW48=0,AX48=0),0,MIN((VLOOKUP($D48,SALERYCODE,3,0))*(IF($D48=6,AX48,AW48))*((MIN((VLOOKUP($D48,SALERYCODE,5,0)),(IF($D48=6,AW48,AX48))))),MIN((VLOOKUP($D48,SALERYCODE,3,0)),(AU48+AV48))*(IF($D48=6,AX48,((MIN((VLOOKUP($D48,SALERYCODE,5,0)),AX48)))))))))/IF(AND($D48=2,'ראשי-פרטים כלליים וריכוז הוצאות'!$D$68&lt;&gt;4),1.2,1)</f>
        <v>0</v>
      </c>
      <c r="BA48" s="263"/>
      <c r="BB48" s="264"/>
      <c r="BC48" s="265"/>
      <c r="BD48" s="266"/>
      <c r="BE48" s="267">
        <f t="shared" si="49"/>
        <v>0</v>
      </c>
      <c r="BF48" s="260">
        <f>+(IF(OR($B48=0,$C48=0,$D48=0,$BA$2&gt;$OE$1),0,IF(OR(BA48=0,BC48=0,BD48=0),0,MIN((VLOOKUP($D48,SALERYCODE,3,0))*(IF($D48=6,BD48,BC48))*((MIN((VLOOKUP($D48,SALERYCODE,5,0)),(IF($D48=6,BC48,BD48))))),MIN((VLOOKUP($D48,SALERYCODE,3,0)),(BA48+BB48))*(IF($D48=6,BD48,((MIN((VLOOKUP($D48,SALERYCODE,5,0)),BD48)))))))))/IF(AND($D48=2,'ראשי-פרטים כלליים וריכוז הוצאות'!$D$68&lt;&gt;4),1.2,1)</f>
        <v>0</v>
      </c>
      <c r="BG48" s="263"/>
      <c r="BH48" s="264"/>
      <c r="BI48" s="265"/>
      <c r="BJ48" s="266"/>
      <c r="BK48" s="267">
        <f t="shared" si="50"/>
        <v>0</v>
      </c>
      <c r="BL48" s="260">
        <f>+(IF(OR($B48=0,$C48=0,$D48=0,$BG$2&gt;$OE$1),0,IF(OR(BG48=0,BI48=0,BJ48=0),0,MIN((VLOOKUP($D48,SALERYCODE,3,0))*(IF($D48=6,BJ48,BI48))*((MIN((VLOOKUP($D48,SALERYCODE,5,0)),(IF($D48=6,BI48,BJ48))))),MIN((VLOOKUP($D48,SALERYCODE,3,0)),(BG48+BH48))*(IF($D48=6,BJ48,((MIN((VLOOKUP($D48,SALERYCODE,5,0)),BJ48)))))))))/IF(AND($D48=2,'ראשי-פרטים כלליים וריכוז הוצאות'!$D$68&lt;&gt;4),1.2,1)</f>
        <v>0</v>
      </c>
      <c r="BM48" s="263"/>
      <c r="BN48" s="264"/>
      <c r="BO48" s="265"/>
      <c r="BP48" s="266"/>
      <c r="BQ48" s="267">
        <f t="shared" si="51"/>
        <v>0</v>
      </c>
      <c r="BR48" s="260">
        <f>+(IF(OR($B48=0,$C48=0,$D48=0,$BM$2&gt;$OE$1),0,IF(OR(BM48=0,BO48=0,BP48=0),0,MIN((VLOOKUP($D48,SALERYCODE,3,0))*(IF($D48=6,BP48,BO48))*((MIN((VLOOKUP($D48,SALERYCODE,5,0)),(IF($D48=6,BO48,BP48))))),MIN((VLOOKUP($D48,SALERYCODE,3,0)),(BM48+BN48))*(IF($D48=6,BP48,((MIN((VLOOKUP($D48,SALERYCODE,5,0)),BP48)))))))))/IF(AND($D48=2,'ראשי-פרטים כלליים וריכוז הוצאות'!$D$68&lt;&gt;4),1.2,1)</f>
        <v>0</v>
      </c>
      <c r="BS48" s="263"/>
      <c r="BT48" s="264"/>
      <c r="BU48" s="265"/>
      <c r="BV48" s="266"/>
      <c r="BW48" s="267">
        <f t="shared" si="52"/>
        <v>0</v>
      </c>
      <c r="BX48" s="260">
        <f>+(IF(OR($B48=0,$C48=0,$D48=0,$BS$2&gt;$OE$1),0,IF(OR(BS48=0,BU48=0,BV48=0),0,MIN((VLOOKUP($D48,SALERYCODE,3,0))*(IF($D48=6,BV48,BU48))*((MIN((VLOOKUP($D48,SALERYCODE,5,0)),(IF($D48=6,BU48,BV48))))),MIN((VLOOKUP($D48,SALERYCODE,3,0)),(BS48+BT48))*(IF($D48=6,BV48,((MIN((VLOOKUP($D48,SALERYCODE,5,0)),BV48)))))))))/IF(AND($D48=2,'ראשי-פרטים כלליים וריכוז הוצאות'!$D$68&lt;&gt;4),1.2,1)</f>
        <v>0</v>
      </c>
      <c r="BY48" s="263"/>
      <c r="BZ48" s="264"/>
      <c r="CA48" s="265"/>
      <c r="CB48" s="266"/>
      <c r="CC48" s="267">
        <f t="shared" si="53"/>
        <v>0</v>
      </c>
      <c r="CD48" s="260">
        <f>+(IF(OR($B48=0,$C48=0,$D48=0,$BY$2&gt;$OE$1),0,IF(OR(BY48=0,CA48=0,CB48=0),0,MIN((VLOOKUP($D48,SALERYCODE,3,0))*(IF($D48=6,CB48,CA48))*((MIN((VLOOKUP($D48,SALERYCODE,5,0)),(IF($D48=6,CA48,CB48))))),MIN((VLOOKUP($D48,SALERYCODE,3,0)),(BY48+BZ48))*(IF($D48=6,CB48,((MIN((VLOOKUP($D48,SALERYCODE,5,0)),CB48)))))))))/IF(AND($D48=2,'ראשי-פרטים כלליים וריכוז הוצאות'!$D$68&lt;&gt;4),1.2,1)</f>
        <v>0</v>
      </c>
      <c r="CE48" s="263"/>
      <c r="CF48" s="264"/>
      <c r="CG48" s="265"/>
      <c r="CH48" s="266"/>
      <c r="CI48" s="267">
        <f t="shared" si="54"/>
        <v>0</v>
      </c>
      <c r="CJ48" s="260">
        <f>+(IF(OR($B48=0,$C48=0,$D48=0,$CE$2&gt;$OE$1),0,IF(OR(CE48=0,CG48=0,CH48=0),0,MIN((VLOOKUP($D48,SALERYCODE,3,0))*(IF($D48=6,CH48,CG48))*((MIN((VLOOKUP($D48,SALERYCODE,5,0)),(IF($D48=6,CG48,CH48))))),MIN((VLOOKUP($D48,SALERYCODE,3,0)),(CE48+CF48))*(IF($D48=6,CH48,((MIN((VLOOKUP($D48,SALERYCODE,5,0)),CH48)))))))))/IF(AND($D48=2,'ראשי-פרטים כלליים וריכוז הוצאות'!$D$68&lt;&gt;4),1.2,1)</f>
        <v>0</v>
      </c>
      <c r="CK48" s="263"/>
      <c r="CL48" s="264"/>
      <c r="CM48" s="265"/>
      <c r="CN48" s="266"/>
      <c r="CO48" s="267">
        <f t="shared" si="55"/>
        <v>0</v>
      </c>
      <c r="CP48" s="260">
        <f>+(IF(OR($B48=0,$C48=0,$D48=0,$CK$2&gt;$OE$1),0,IF(OR(CK48=0,CM48=0,CN48=0),0,MIN((VLOOKUP($D48,SALERYCODE,3,0))*(IF($D48=6,CN48,CM48))*((MIN((VLOOKUP($D48,SALERYCODE,5,0)),(IF($D48=6,CM48,CN48))))),MIN((VLOOKUP($D48,SALERYCODE,3,0)),(CK48+CL48))*(IF($D48=6,CN48,((MIN((VLOOKUP($D48,SALERYCODE,5,0)),CN48)))))))))/IF(AND($D48=2,'ראשי-פרטים כלליים וריכוז הוצאות'!$D$68&lt;&gt;4),1.2,1)</f>
        <v>0</v>
      </c>
      <c r="CQ48" s="263"/>
      <c r="CR48" s="264"/>
      <c r="CS48" s="265"/>
      <c r="CT48" s="266"/>
      <c r="CU48" s="267">
        <f t="shared" si="56"/>
        <v>0</v>
      </c>
      <c r="CV48" s="260">
        <f>+(IF(OR($B48=0,$C48=0,$D48=0,$CQ$2&gt;$OE$1),0,IF(OR(CQ48=0,CS48=0,CT48=0),0,MIN((VLOOKUP($D48,SALERYCODE,3,0))*(IF($D48=6,CT48,CS48))*((MIN((VLOOKUP($D48,SALERYCODE,5,0)),(IF($D48=6,CS48,CT48))))),MIN((VLOOKUP($D48,SALERYCODE,3,0)),(CQ48+CR48))*(IF($D48=6,CT48,((MIN((VLOOKUP($D48,SALERYCODE,5,0)),CT48)))))))))/IF(AND($D48=2,'ראשי-פרטים כלליים וריכוז הוצאות'!$D$68&lt;&gt;4),1.2,1)</f>
        <v>0</v>
      </c>
      <c r="CW48" s="263"/>
      <c r="CX48" s="264"/>
      <c r="CY48" s="265"/>
      <c r="CZ48" s="266"/>
      <c r="DA48" s="267">
        <f t="shared" si="57"/>
        <v>0</v>
      </c>
      <c r="DB48" s="260">
        <f>+(IF(OR($B48=0,$C48=0,$D48=0,$CW$2&gt;$OE$1),0,IF(OR(CW48=0,CY48=0,CZ48=0),0,MIN((VLOOKUP($D48,SALERYCODE,3,0))*(IF($D48=6,CZ48,CY48))*((MIN((VLOOKUP($D48,SALERYCODE,5,0)),(IF($D48=6,CY48,CZ48))))),MIN((VLOOKUP($D48,SALERYCODE,3,0)),(CW48+CX48))*(IF($D48=6,CZ48,((MIN((VLOOKUP($D48,SALERYCODE,5,0)),CZ48)))))))))/IF(AND($D48=2,'ראשי-פרטים כלליים וריכוז הוצאות'!$D$68&lt;&gt;4),1.2,1)</f>
        <v>0</v>
      </c>
      <c r="DC48" s="263"/>
      <c r="DD48" s="264"/>
      <c r="DE48" s="265"/>
      <c r="DF48" s="266"/>
      <c r="DG48" s="267">
        <f t="shared" si="58"/>
        <v>0</v>
      </c>
      <c r="DH48" s="260">
        <f>+(IF(OR($B48=0,$C48=0,$D48=0,$DC$2&gt;$OE$1),0,IF(OR(DC48=0,DE48=0,DF48=0),0,MIN((VLOOKUP($D48,SALERYCODE,3,0))*(IF($D48=6,DF48,DE48))*((MIN((VLOOKUP($D48,SALERYCODE,5,0)),(IF($D48=6,DE48,DF48))))),MIN((VLOOKUP($D48,SALERYCODE,3,0)),(DC48+DD48))*(IF($D48=6,DF48,((MIN((VLOOKUP($D48,SALERYCODE,5,0)),DF48)))))))))/IF(AND($D48=2,'ראשי-פרטים כלליים וריכוז הוצאות'!$D$68&lt;&gt;4),1.2,1)</f>
        <v>0</v>
      </c>
      <c r="DI48" s="263"/>
      <c r="DJ48" s="264"/>
      <c r="DK48" s="265"/>
      <c r="DL48" s="266"/>
      <c r="DM48" s="267">
        <f t="shared" si="59"/>
        <v>0</v>
      </c>
      <c r="DN48" s="260">
        <f>+(IF(OR($B48=0,$C48=0,$D48=0,$DC$2&gt;$OE$1),0,IF(OR(DI48=0,DK48=0,DL48=0),0,MIN((VLOOKUP($D48,SALERYCODE,3,0))*(IF($D48=6,DL48,DK48))*((MIN((VLOOKUP($D48,SALERYCODE,5,0)),(IF($D48=6,DK48,DL48))))),MIN((VLOOKUP($D48,SALERYCODE,3,0)),(DI48+DJ48))*(IF($D48=6,DL48,((MIN((VLOOKUP($D48,SALERYCODE,5,0)),DL48)))))))))/IF(AND($D48=2,'ראשי-פרטים כלליים וריכוז הוצאות'!$D$68&lt;&gt;4),1.2,1)</f>
        <v>0</v>
      </c>
      <c r="DO48" s="263"/>
      <c r="DP48" s="264"/>
      <c r="DQ48" s="265"/>
      <c r="DR48" s="266"/>
      <c r="DS48" s="267">
        <f t="shared" si="60"/>
        <v>0</v>
      </c>
      <c r="DT48" s="260">
        <f>+(IF(OR($B48=0,$C48=0,$D48=0,$DC$2&gt;$OE$1),0,IF(OR(DO48=0,DQ48=0,DR48=0),0,MIN((VLOOKUP($D48,SALERYCODE,3,0))*(IF($D48=6,DR48,DQ48))*((MIN((VLOOKUP($D48,SALERYCODE,5,0)),(IF($D48=6,DQ48,DR48))))),MIN((VLOOKUP($D48,SALERYCODE,3,0)),(DO48+DP48))*(IF($D48=6,DR48,((MIN((VLOOKUP($D48,SALERYCODE,5,0)),DR48)))))))))/IF(AND($D48=2,'ראשי-פרטים כלליים וריכוז הוצאות'!$D$68&lt;&gt;4),1.2,1)</f>
        <v>0</v>
      </c>
      <c r="DU48" s="263"/>
      <c r="DV48" s="264"/>
      <c r="DW48" s="265"/>
      <c r="DX48" s="266"/>
      <c r="DY48" s="267">
        <f t="shared" si="61"/>
        <v>0</v>
      </c>
      <c r="DZ48" s="260">
        <f>+(IF(OR($B48=0,$C48=0,$D48=0,$DC$2&gt;$OE$1),0,IF(OR(DU48=0,DW48=0,DX48=0),0,MIN((VLOOKUP($D48,SALERYCODE,3,0))*(IF($D48=6,DX48,DW48))*((MIN((VLOOKUP($D48,SALERYCODE,5,0)),(IF($D48=6,DW48,DX48))))),MIN((VLOOKUP($D48,SALERYCODE,3,0)),(DU48+DV48))*(IF($D48=6,DX48,((MIN((VLOOKUP($D48,SALERYCODE,5,0)),DX48)))))))))/IF(AND($D48=2,'ראשי-פרטים כלליים וריכוז הוצאות'!$D$68&lt;&gt;4),1.2,1)</f>
        <v>0</v>
      </c>
      <c r="EA48" s="263"/>
      <c r="EB48" s="264"/>
      <c r="EC48" s="265"/>
      <c r="ED48" s="266"/>
      <c r="EE48" s="267">
        <f t="shared" si="62"/>
        <v>0</v>
      </c>
      <c r="EF48" s="260">
        <f>+(IF(OR($B48=0,$C48=0,$D48=0,$DC$2&gt;$OE$1),0,IF(OR(EA48=0,EC48=0,ED48=0),0,MIN((VLOOKUP($D48,SALERYCODE,3,0))*(IF($D48=6,ED48,EC48))*((MIN((VLOOKUP($D48,SALERYCODE,5,0)),(IF($D48=6,EC48,ED48))))),MIN((VLOOKUP($D48,SALERYCODE,3,0)),(EA48+EB48))*(IF($D48=6,ED48,((MIN((VLOOKUP($D48,SALERYCODE,5,0)),ED48)))))))))/IF(AND($D48=2,'ראשי-פרטים כלליים וריכוז הוצאות'!$D$68&lt;&gt;4),1.2,1)</f>
        <v>0</v>
      </c>
      <c r="EG48" s="263"/>
      <c r="EH48" s="264"/>
      <c r="EI48" s="265"/>
      <c r="EJ48" s="266"/>
      <c r="EK48" s="267">
        <f t="shared" si="63"/>
        <v>0</v>
      </c>
      <c r="EL48" s="260">
        <f>+(IF(OR($B48=0,$C48=0,$D48=0,$DC$2&gt;$OE$1),0,IF(OR(EG48=0,EI48=0,EJ48=0),0,MIN((VLOOKUP($D48,SALERYCODE,3,0))*(IF($D48=6,EJ48,EI48))*((MIN((VLOOKUP($D48,SALERYCODE,5,0)),(IF($D48=6,EI48,EJ48))))),MIN((VLOOKUP($D48,SALERYCODE,3,0)),(EG48+EH48))*(IF($D48=6,EJ48,((MIN((VLOOKUP($D48,SALERYCODE,5,0)),EJ48)))))))))/IF(AND($D48=2,'ראשי-פרטים כלליים וריכוז הוצאות'!$D$68&lt;&gt;4),1.2,1)</f>
        <v>0</v>
      </c>
      <c r="EM48" s="263"/>
      <c r="EN48" s="264"/>
      <c r="EO48" s="265"/>
      <c r="EP48" s="266"/>
      <c r="EQ48" s="267">
        <f t="shared" si="64"/>
        <v>0</v>
      </c>
      <c r="ER48" s="260">
        <f>+(IF(OR($B48=0,$C48=0,$D48=0,$DC$2&gt;$OE$1),0,IF(OR(EM48=0,EO48=0,EP48=0),0,MIN((VLOOKUP($D48,SALERYCODE,3,0))*(IF($D48=6,EP48,EO48))*((MIN((VLOOKUP($D48,SALERYCODE,5,0)),(IF($D48=6,EO48,EP48))))),MIN((VLOOKUP($D48,SALERYCODE,3,0)),(EM48+EN48))*(IF($D48=6,EP48,((MIN((VLOOKUP($D48,SALERYCODE,5,0)),EP48)))))))))/IF(AND($D48=2,'ראשי-פרטים כלליים וריכוז הוצאות'!$D$68&lt;&gt;4),1.2,1)</f>
        <v>0</v>
      </c>
      <c r="ES48" s="263"/>
      <c r="ET48" s="264"/>
      <c r="EU48" s="265"/>
      <c r="EV48" s="266"/>
      <c r="EW48" s="267">
        <f t="shared" si="65"/>
        <v>0</v>
      </c>
      <c r="EX48" s="260">
        <f>+(IF(OR($B48=0,$C48=0,$D48=0,$DC$2&gt;$OE$1),0,IF(OR(ES48=0,EU48=0,EV48=0),0,MIN((VLOOKUP($D48,SALERYCODE,3,0))*(IF($D48=6,EV48,EU48))*((MIN((VLOOKUP($D48,SALERYCODE,5,0)),(IF($D48=6,EU48,EV48))))),MIN((VLOOKUP($D48,SALERYCODE,3,0)),(ES48+ET48))*(IF($D48=6,EV48,((MIN((VLOOKUP($D48,SALERYCODE,5,0)),EV48)))))))))/IF(AND($D48=2,'ראשי-פרטים כלליים וריכוז הוצאות'!$D$68&lt;&gt;4),1.2,1)</f>
        <v>0</v>
      </c>
      <c r="EY48" s="263"/>
      <c r="EZ48" s="264"/>
      <c r="FA48" s="265"/>
      <c r="FB48" s="266"/>
      <c r="FC48" s="267">
        <f t="shared" si="66"/>
        <v>0</v>
      </c>
      <c r="FD48" s="260">
        <f>+(IF(OR($B48=0,$C48=0,$D48=0,$DC$2&gt;$OE$1),0,IF(OR(EY48=0,FA48=0,FB48=0),0,MIN((VLOOKUP($D48,SALERYCODE,3,0))*(IF($D48=6,FB48,FA48))*((MIN((VLOOKUP($D48,SALERYCODE,5,0)),(IF($D48=6,FA48,FB48))))),MIN((VLOOKUP($D48,SALERYCODE,3,0)),(EY48+EZ48))*(IF($D48=6,FB48,((MIN((VLOOKUP($D48,SALERYCODE,5,0)),FB48)))))))))/IF(AND($D48=2,'ראשי-פרטים כלליים וריכוז הוצאות'!$D$68&lt;&gt;4),1.2,1)</f>
        <v>0</v>
      </c>
      <c r="FE48" s="263"/>
      <c r="FF48" s="264"/>
      <c r="FG48" s="265"/>
      <c r="FH48" s="266"/>
      <c r="FI48" s="267">
        <f t="shared" si="67"/>
        <v>0</v>
      </c>
      <c r="FJ48" s="260">
        <f>+(IF(OR($B48=0,$C48=0,$D48=0,$DC$2&gt;$OE$1),0,IF(OR(FE48=0,FG48=0,FH48=0),0,MIN((VLOOKUP($D48,SALERYCODE,3,0))*(IF($D48=6,FH48,FG48))*((MIN((VLOOKUP($D48,SALERYCODE,5,0)),(IF($D48=6,FG48,FH48))))),MIN((VLOOKUP($D48,SALERYCODE,3,0)),(FE48+FF48))*(IF($D48=6,FH48,((MIN((VLOOKUP($D48,SALERYCODE,5,0)),FH48)))))))))/IF(AND($D48=2,'ראשי-פרטים כלליים וריכוז הוצאות'!$D$68&lt;&gt;4),1.2,1)</f>
        <v>0</v>
      </c>
      <c r="FK48" s="263"/>
      <c r="FL48" s="264"/>
      <c r="FM48" s="265"/>
      <c r="FN48" s="266"/>
      <c r="FO48" s="267">
        <f t="shared" si="68"/>
        <v>0</v>
      </c>
      <c r="FP48" s="260">
        <f>+(IF(OR($B48=0,$C48=0,$D48=0,$DC$2&gt;$OE$1),0,IF(OR(FK48=0,FM48=0,FN48=0),0,MIN((VLOOKUP($D48,SALERYCODE,3,0))*(IF($D48=6,FN48,FM48))*((MIN((VLOOKUP($D48,SALERYCODE,5,0)),(IF($D48=6,FM48,FN48))))),MIN((VLOOKUP($D48,SALERYCODE,3,0)),(FK48+FL48))*(IF($D48=6,FN48,((MIN((VLOOKUP($D48,SALERYCODE,5,0)),FN48)))))))))/IF(AND($D48=2,'ראשי-פרטים כלליים וריכוז הוצאות'!$D$68&lt;&gt;4),1.2,1)</f>
        <v>0</v>
      </c>
      <c r="FQ48" s="263"/>
      <c r="FR48" s="264"/>
      <c r="FS48" s="265"/>
      <c r="FT48" s="266"/>
      <c r="FU48" s="267">
        <f t="shared" si="69"/>
        <v>0</v>
      </c>
      <c r="FV48" s="260">
        <f>+(IF(OR($B48=0,$C48=0,$D48=0,$DC$2&gt;$OE$1),0,IF(OR(FQ48=0,FS48=0,FT48=0),0,MIN((VLOOKUP($D48,SALERYCODE,3,0))*(IF($D48=6,FT48,FS48))*((MIN((VLOOKUP($D48,SALERYCODE,5,0)),(IF($D48=6,FS48,FT48))))),MIN((VLOOKUP($D48,SALERYCODE,3,0)),(FQ48+FR48))*(IF($D48=6,FT48,((MIN((VLOOKUP($D48,SALERYCODE,5,0)),FT48)))))))))/IF(AND($D48=2,'ראשי-פרטים כלליים וריכוז הוצאות'!$D$68&lt;&gt;4),1.2,1)</f>
        <v>0</v>
      </c>
      <c r="FW48" s="263"/>
      <c r="FX48" s="264"/>
      <c r="FY48" s="265"/>
      <c r="FZ48" s="266"/>
      <c r="GA48" s="267">
        <f t="shared" si="70"/>
        <v>0</v>
      </c>
      <c r="GB48" s="260">
        <f>+(IF(OR($B48=0,$C48=0,$D48=0,$DC$2&gt;$OE$1),0,IF(OR(FW48=0,FY48=0,FZ48=0),0,MIN((VLOOKUP($D48,SALERYCODE,3,0))*(IF($D48=6,FZ48,FY48))*((MIN((VLOOKUP($D48,SALERYCODE,5,0)),(IF($D48=6,FY48,FZ48))))),MIN((VLOOKUP($D48,SALERYCODE,3,0)),(FW48+FX48))*(IF($D48=6,FZ48,((MIN((VLOOKUP($D48,SALERYCODE,5,0)),FZ48)))))))))/IF(AND($D48=2,'ראשי-פרטים כלליים וריכוז הוצאות'!$D$68&lt;&gt;4),1.2,1)</f>
        <v>0</v>
      </c>
      <c r="GC48" s="263"/>
      <c r="GD48" s="264"/>
      <c r="GE48" s="265"/>
      <c r="GF48" s="266"/>
      <c r="GG48" s="267">
        <f t="shared" si="71"/>
        <v>0</v>
      </c>
      <c r="GH48" s="260">
        <f>+(IF(OR($B48=0,$C48=0,$D48=0,$DC$2&gt;$OE$1),0,IF(OR(GC48=0,GE48=0,GF48=0),0,MIN((VLOOKUP($D48,SALERYCODE,3,0))*(IF($D48=6,GF48,GE48))*((MIN((VLOOKUP($D48,SALERYCODE,5,0)),(IF($D48=6,GE48,GF48))))),MIN((VLOOKUP($D48,SALERYCODE,3,0)),(GC48+GD48))*(IF($D48=6,GF48,((MIN((VLOOKUP($D48,SALERYCODE,5,0)),GF48)))))))))/IF(AND($D48=2,'ראשי-פרטים כלליים וריכוז הוצאות'!$D$68&lt;&gt;4),1.2,1)</f>
        <v>0</v>
      </c>
      <c r="GI48" s="263"/>
      <c r="GJ48" s="264"/>
      <c r="GK48" s="265"/>
      <c r="GL48" s="266"/>
      <c r="GM48" s="267">
        <f t="shared" si="72"/>
        <v>0</v>
      </c>
      <c r="GN48" s="260">
        <f>+(IF(OR($B48=0,$C48=0,$D48=0,$DC$2&gt;$OE$1),0,IF(OR(GI48=0,GK48=0,GL48=0),0,MIN((VLOOKUP($D48,SALERYCODE,3,0))*(IF($D48=6,GL48,GK48))*((MIN((VLOOKUP($D48,SALERYCODE,5,0)),(IF($D48=6,GK48,GL48))))),MIN((VLOOKUP($D48,SALERYCODE,3,0)),(GI48+GJ48))*(IF($D48=6,GL48,((MIN((VLOOKUP($D48,SALERYCODE,5,0)),GL48)))))))))/IF(AND($D48=2,'ראשי-פרטים כלליים וריכוז הוצאות'!$D$68&lt;&gt;4),1.2,1)</f>
        <v>0</v>
      </c>
      <c r="GO48" s="263"/>
      <c r="GP48" s="264"/>
      <c r="GQ48" s="265"/>
      <c r="GR48" s="266"/>
      <c r="GS48" s="267">
        <f t="shared" si="73"/>
        <v>0</v>
      </c>
      <c r="GT48" s="260">
        <f>+(IF(OR($B48=0,$C48=0,$D48=0,$DC$2&gt;$OE$1),0,IF(OR(GO48=0,GQ48=0,GR48=0),0,MIN((VLOOKUP($D48,SALERYCODE,3,0))*(IF($D48=6,GR48,GQ48))*((MIN((VLOOKUP($D48,SALERYCODE,5,0)),(IF($D48=6,GQ48,GR48))))),MIN((VLOOKUP($D48,SALERYCODE,3,0)),(GO48+GP48))*(IF($D48=6,GR48,((MIN((VLOOKUP($D48,SALERYCODE,5,0)),GR48)))))))))/IF(AND($D48=2,'ראשי-פרטים כלליים וריכוז הוצאות'!$D$68&lt;&gt;4),1.2,1)</f>
        <v>0</v>
      </c>
      <c r="GU48" s="263"/>
      <c r="GV48" s="264"/>
      <c r="GW48" s="265"/>
      <c r="GX48" s="266"/>
      <c r="GY48" s="267">
        <f t="shared" si="74"/>
        <v>0</v>
      </c>
      <c r="GZ48" s="260">
        <f>+(IF(OR($B48=0,$C48=0,$D48=0,$DC$2&gt;$OE$1),0,IF(OR(GU48=0,GW48=0,GX48=0),0,MIN((VLOOKUP($D48,SALERYCODE,3,0))*(IF($D48=6,GX48,GW48))*((MIN((VLOOKUP($D48,SALERYCODE,5,0)),(IF($D48=6,GW48,GX48))))),MIN((VLOOKUP($D48,SALERYCODE,3,0)),(GU48+GV48))*(IF($D48=6,GX48,((MIN((VLOOKUP($D48,SALERYCODE,5,0)),GX48)))))))))/IF(AND($D48=2,'ראשי-פרטים כלליים וריכוז הוצאות'!$D$68&lt;&gt;4),1.2,1)</f>
        <v>0</v>
      </c>
      <c r="HA48" s="263"/>
      <c r="HB48" s="264"/>
      <c r="HC48" s="265"/>
      <c r="HD48" s="266"/>
      <c r="HE48" s="267">
        <f t="shared" si="75"/>
        <v>0</v>
      </c>
      <c r="HF48" s="260">
        <f>+(IF(OR($B48=0,$C48=0,$D48=0,$DC$2&gt;$OE$1),0,IF(OR(HA48=0,HC48=0,HD48=0),0,MIN((VLOOKUP($D48,SALERYCODE,3,0))*(IF($D48=6,HD48,HC48))*((MIN((VLOOKUP($D48,SALERYCODE,5,0)),(IF($D48=6,HC48,HD48))))),MIN((VLOOKUP($D48,SALERYCODE,3,0)),(HA48+HB48))*(IF($D48=6,HD48,((MIN((VLOOKUP($D48,SALERYCODE,5,0)),HD48)))))))))/IF(AND($D48=2,'ראשי-פרטים כלליים וריכוז הוצאות'!$D$68&lt;&gt;4),1.2,1)</f>
        <v>0</v>
      </c>
      <c r="HG48" s="263"/>
      <c r="HH48" s="264"/>
      <c r="HI48" s="265"/>
      <c r="HJ48" s="266"/>
      <c r="HK48" s="267">
        <f t="shared" si="76"/>
        <v>0</v>
      </c>
      <c r="HL48" s="260">
        <f>+(IF(OR($B48=0,$C48=0,$D48=0,$DC$2&gt;$OE$1),0,IF(OR(HG48=0,HI48=0,HJ48=0),0,MIN((VLOOKUP($D48,SALERYCODE,3,0))*(IF($D48=6,HJ48,HI48))*((MIN((VLOOKUP($D48,SALERYCODE,5,0)),(IF($D48=6,HI48,HJ48))))),MIN((VLOOKUP($D48,SALERYCODE,3,0)),(HG48+HH48))*(IF($D48=6,HJ48,((MIN((VLOOKUP($D48,SALERYCODE,5,0)),HJ48)))))))))/IF(AND($D48=2,'ראשי-פרטים כלליים וריכוז הוצאות'!$D$68&lt;&gt;4),1.2,1)</f>
        <v>0</v>
      </c>
      <c r="HM48" s="263"/>
      <c r="HN48" s="264"/>
      <c r="HO48" s="265"/>
      <c r="HP48" s="266"/>
      <c r="HQ48" s="267">
        <f t="shared" si="77"/>
        <v>0</v>
      </c>
      <c r="HR48" s="260">
        <f>+(IF(OR($B48=0,$C48=0,$D48=0,$DC$2&gt;$OE$1),0,IF(OR(HM48=0,HO48=0,HP48=0),0,MIN((VLOOKUP($D48,SALERYCODE,3,0))*(IF($D48=6,HP48,HO48))*((MIN((VLOOKUP($D48,SALERYCODE,5,0)),(IF($D48=6,HO48,HP48))))),MIN((VLOOKUP($D48,SALERYCODE,3,0)),(HM48+HN48))*(IF($D48=6,HP48,((MIN((VLOOKUP($D48,SALERYCODE,5,0)),HP48)))))))))/IF(AND($D48=2,'ראשי-פרטים כלליים וריכוז הוצאות'!$D$68&lt;&gt;4),1.2,1)</f>
        <v>0</v>
      </c>
      <c r="HS48" s="263"/>
      <c r="HT48" s="264"/>
      <c r="HU48" s="265"/>
      <c r="HV48" s="266"/>
      <c r="HW48" s="267">
        <f t="shared" si="78"/>
        <v>0</v>
      </c>
      <c r="HX48" s="260">
        <f>+(IF(OR($B48=0,$C48=0,$D48=0,$DC$2&gt;$OE$1),0,IF(OR(HS48=0,HU48=0,HV48=0),0,MIN((VLOOKUP($D48,SALERYCODE,3,0))*(IF($D48=6,HV48,HU48))*((MIN((VLOOKUP($D48,SALERYCODE,5,0)),(IF($D48=6,HU48,HV48))))),MIN((VLOOKUP($D48,SALERYCODE,3,0)),(HS48+HT48))*(IF($D48=6,HV48,((MIN((VLOOKUP($D48,SALERYCODE,5,0)),HV48)))))))))/IF(AND($D48=2,'ראשי-פרטים כלליים וריכוז הוצאות'!$D$68&lt;&gt;4),1.2,1)</f>
        <v>0</v>
      </c>
      <c r="HY48" s="263"/>
      <c r="HZ48" s="264"/>
      <c r="IA48" s="265"/>
      <c r="IB48" s="266"/>
      <c r="IC48" s="267">
        <f t="shared" si="79"/>
        <v>0</v>
      </c>
      <c r="ID48" s="260">
        <f>+(IF(OR($B48=0,$C48=0,$D48=0,$DC$2&gt;$OE$1),0,IF(OR(HY48=0,IA48=0,IB48=0),0,MIN((VLOOKUP($D48,SALERYCODE,3,0))*(IF($D48=6,IB48,IA48))*((MIN((VLOOKUP($D48,SALERYCODE,5,0)),(IF($D48=6,IA48,IB48))))),MIN((VLOOKUP($D48,SALERYCODE,3,0)),(HY48+HZ48))*(IF($D48=6,IB48,((MIN((VLOOKUP($D48,SALERYCODE,5,0)),IB48)))))))))/IF(AND($D48=2,'ראשי-פרטים כלליים וריכוז הוצאות'!$D$68&lt;&gt;4),1.2,1)</f>
        <v>0</v>
      </c>
      <c r="IE48" s="263"/>
      <c r="IF48" s="264"/>
      <c r="IG48" s="265"/>
      <c r="IH48" s="266"/>
      <c r="II48" s="267">
        <f t="shared" si="80"/>
        <v>0</v>
      </c>
      <c r="IJ48" s="260">
        <f>+(IF(OR($B48=0,$C48=0,$D48=0,$DC$2&gt;$OE$1),0,IF(OR(IE48=0,IG48=0,IH48=0),0,MIN((VLOOKUP($D48,SALERYCODE,3,0))*(IF($D48=6,IH48,IG48))*((MIN((VLOOKUP($D48,SALERYCODE,5,0)),(IF($D48=6,IG48,IH48))))),MIN((VLOOKUP($D48,SALERYCODE,3,0)),(IE48+IF48))*(IF($D48=6,IH48,((MIN((VLOOKUP($D48,SALERYCODE,5,0)),IH48)))))))))/IF(AND($D48=2,'ראשי-פרטים כלליים וריכוז הוצאות'!$D$68&lt;&gt;4),1.2,1)</f>
        <v>0</v>
      </c>
      <c r="IK48" s="263"/>
      <c r="IL48" s="264"/>
      <c r="IM48" s="265"/>
      <c r="IN48" s="266"/>
      <c r="IO48" s="267">
        <f t="shared" si="81"/>
        <v>0</v>
      </c>
      <c r="IP48" s="260">
        <f>+(IF(OR($B48=0,$C48=0,$D48=0,$DC$2&gt;$OE$1),0,IF(OR(IK48=0,IM48=0,IN48=0),0,MIN((VLOOKUP($D48,SALERYCODE,3,0))*(IF($D48=6,IN48,IM48))*((MIN((VLOOKUP($D48,SALERYCODE,5,0)),(IF($D48=6,IM48,IN48))))),MIN((VLOOKUP($D48,SALERYCODE,3,0)),(IK48+IL48))*(IF($D48=6,IN48,((MIN((VLOOKUP($D48,SALERYCODE,5,0)),IN48)))))))))/IF(AND($D48=2,'ראשי-פרטים כלליים וריכוז הוצאות'!$D$68&lt;&gt;4),1.2,1)</f>
        <v>0</v>
      </c>
      <c r="IQ48" s="263"/>
      <c r="IR48" s="264"/>
      <c r="IS48" s="265"/>
      <c r="IT48" s="266"/>
      <c r="IU48" s="267">
        <f t="shared" si="82"/>
        <v>0</v>
      </c>
      <c r="IV48" s="260">
        <f>+(IF(OR($B48=0,$C48=0,$D48=0,$DC$2&gt;$OE$1),0,IF(OR(IQ48=0,IS48=0,IT48=0),0,MIN((VLOOKUP($D48,SALERYCODE,3,0))*(IF($D48=6,IT48,IS48))*((MIN((VLOOKUP($D48,SALERYCODE,5,0)),(IF($D48=6,IS48,IT48))))),MIN((VLOOKUP($D48,SALERYCODE,3,0)),(IQ48+IR48))*(IF($D48=6,IT48,((MIN((VLOOKUP($D48,SALERYCODE,5,0)),IT48)))))))))/IF(AND($D48=2,'ראשי-פרטים כלליים וריכוז הוצאות'!$D$68&lt;&gt;4),1.2,1)</f>
        <v>0</v>
      </c>
      <c r="IW48" s="263"/>
      <c r="IX48" s="264"/>
      <c r="IY48" s="265"/>
      <c r="IZ48" s="266"/>
      <c r="JA48" s="267">
        <f t="shared" si="83"/>
        <v>0</v>
      </c>
      <c r="JB48" s="260">
        <f>+(IF(OR($B48=0,$C48=0,$D48=0,$DC$2&gt;$OE$1),0,IF(OR(IW48=0,IY48=0,IZ48=0),0,MIN((VLOOKUP($D48,SALERYCODE,3,0))*(IF($D48=6,IZ48,IY48))*((MIN((VLOOKUP($D48,SALERYCODE,5,0)),(IF($D48=6,IY48,IZ48))))),MIN((VLOOKUP($D48,SALERYCODE,3,0)),(IW48+IX48))*(IF($D48=6,IZ48,((MIN((VLOOKUP($D48,SALERYCODE,5,0)),IZ48)))))))))/IF(AND($D48=2,'ראשי-פרטים כלליים וריכוז הוצאות'!$D$68&lt;&gt;4),1.2,1)</f>
        <v>0</v>
      </c>
      <c r="JC48" s="263"/>
      <c r="JD48" s="264"/>
      <c r="JE48" s="265"/>
      <c r="JF48" s="266"/>
      <c r="JG48" s="267">
        <f t="shared" si="84"/>
        <v>0</v>
      </c>
      <c r="JH48" s="260">
        <f>+(IF(OR($B48=0,$C48=0,$D48=0,$DC$2&gt;$OE$1),0,IF(OR(JC48=0,JE48=0,JF48=0),0,MIN((VLOOKUP($D48,SALERYCODE,3,0))*(IF($D48=6,JF48,JE48))*((MIN((VLOOKUP($D48,SALERYCODE,5,0)),(IF($D48=6,JE48,JF48))))),MIN((VLOOKUP($D48,SALERYCODE,3,0)),(JC48+JD48))*(IF($D48=6,JF48,((MIN((VLOOKUP($D48,SALERYCODE,5,0)),JF48)))))))))/IF(AND($D48=2,'ראשי-פרטים כלליים וריכוז הוצאות'!$D$68&lt;&gt;4),1.2,1)</f>
        <v>0</v>
      </c>
      <c r="JI48" s="263"/>
      <c r="JJ48" s="264"/>
      <c r="JK48" s="265"/>
      <c r="JL48" s="266"/>
      <c r="JM48" s="267">
        <f t="shared" si="85"/>
        <v>0</v>
      </c>
      <c r="JN48" s="260">
        <f>+(IF(OR($B48=0,$C48=0,$D48=0,$DC$2&gt;$OE$1),0,IF(OR(JI48=0,JK48=0,JL48=0),0,MIN((VLOOKUP($D48,SALERYCODE,3,0))*(IF($D48=6,JL48,JK48))*((MIN((VLOOKUP($D48,SALERYCODE,5,0)),(IF($D48=6,JK48,JL48))))),MIN((VLOOKUP($D48,SALERYCODE,3,0)),(JI48+JJ48))*(IF($D48=6,JL48,((MIN((VLOOKUP($D48,SALERYCODE,5,0)),JL48)))))))))/IF(AND($D48=2,'ראשי-פרטים כלליים וריכוז הוצאות'!$D$68&lt;&gt;4),1.2,1)</f>
        <v>0</v>
      </c>
      <c r="JO48" s="263"/>
      <c r="JP48" s="264"/>
      <c r="JQ48" s="265"/>
      <c r="JR48" s="266"/>
      <c r="JS48" s="267">
        <f t="shared" si="86"/>
        <v>0</v>
      </c>
      <c r="JT48" s="260">
        <f>+(IF(OR($B48=0,$C48=0,$D48=0,$DC$2&gt;$OE$1),0,IF(OR(JO48=0,JQ48=0,JR48=0),0,MIN((VLOOKUP($D48,SALERYCODE,3,0))*(IF($D48=6,JR48,JQ48))*((MIN((VLOOKUP($D48,SALERYCODE,5,0)),(IF($D48=6,JQ48,JR48))))),MIN((VLOOKUP($D48,SALERYCODE,3,0)),(JO48+JP48))*(IF($D48=6,JR48,((MIN((VLOOKUP($D48,SALERYCODE,5,0)),JR48)))))))))/IF(AND($D48=2,'ראשי-פרטים כלליים וריכוז הוצאות'!$D$68&lt;&gt;4),1.2,1)</f>
        <v>0</v>
      </c>
      <c r="JU48" s="263"/>
      <c r="JV48" s="264"/>
      <c r="JW48" s="265"/>
      <c r="JX48" s="266"/>
      <c r="JY48" s="267">
        <f t="shared" si="87"/>
        <v>0</v>
      </c>
      <c r="JZ48" s="260">
        <f>+(IF(OR($B48=0,$C48=0,$D48=0,$DC$2&gt;$OE$1),0,IF(OR(JU48=0,JW48=0,JX48=0),0,MIN((VLOOKUP($D48,SALERYCODE,3,0))*(IF($D48=6,JX48,JW48))*((MIN((VLOOKUP($D48,SALERYCODE,5,0)),(IF($D48=6,JW48,JX48))))),MIN((VLOOKUP($D48,SALERYCODE,3,0)),(JU48+JV48))*(IF($D48=6,JX48,((MIN((VLOOKUP($D48,SALERYCODE,5,0)),JX48)))))))))/IF(AND($D48=2,'ראשי-פרטים כלליים וריכוז הוצאות'!$D$68&lt;&gt;4),1.2,1)</f>
        <v>0</v>
      </c>
      <c r="KA48" s="263"/>
      <c r="KB48" s="264"/>
      <c r="KC48" s="265"/>
      <c r="KD48" s="266"/>
      <c r="KE48" s="267">
        <f t="shared" si="88"/>
        <v>0</v>
      </c>
      <c r="KF48" s="260">
        <f>+(IF(OR($B48=0,$C48=0,$D48=0,$DC$2&gt;$OE$1),0,IF(OR(KA48=0,KC48=0,KD48=0),0,MIN((VLOOKUP($D48,SALERYCODE,3,0))*(IF($D48=6,KD48,KC48))*((MIN((VLOOKUP($D48,SALERYCODE,5,0)),(IF($D48=6,KC48,KD48))))),MIN((VLOOKUP($D48,SALERYCODE,3,0)),(KA48+KB48))*(IF($D48=6,KD48,((MIN((VLOOKUP($D48,SALERYCODE,5,0)),KD48)))))))))/IF(AND($D48=2,'ראשי-פרטים כלליים וריכוז הוצאות'!$D$68&lt;&gt;4),1.2,1)</f>
        <v>0</v>
      </c>
      <c r="KG48" s="263"/>
      <c r="KH48" s="264"/>
      <c r="KI48" s="265"/>
      <c r="KJ48" s="266"/>
      <c r="KK48" s="267">
        <f t="shared" si="89"/>
        <v>0</v>
      </c>
      <c r="KL48" s="260">
        <f>+(IF(OR($B48=0,$C48=0,$D48=0,$DC$2&gt;$OE$1),0,IF(OR(KG48=0,KI48=0,KJ48=0),0,MIN((VLOOKUP($D48,SALERYCODE,3,0))*(IF($D48=6,KJ48,KI48))*((MIN((VLOOKUP($D48,SALERYCODE,5,0)),(IF($D48=6,KI48,KJ48))))),MIN((VLOOKUP($D48,SALERYCODE,3,0)),(KG48+KH48))*(IF($D48=6,KJ48,((MIN((VLOOKUP($D48,SALERYCODE,5,0)),KJ48)))))))))/IF(AND($D48=2,'ראשי-פרטים כלליים וריכוז הוצאות'!$D$68&lt;&gt;4),1.2,1)</f>
        <v>0</v>
      </c>
      <c r="KM48" s="263"/>
      <c r="KN48" s="264"/>
      <c r="KO48" s="265"/>
      <c r="KP48" s="266"/>
      <c r="KQ48" s="267">
        <f t="shared" si="90"/>
        <v>0</v>
      </c>
      <c r="KR48" s="260">
        <f>+(IF(OR($B48=0,$C48=0,$D48=0,$DC$2&gt;$OE$1),0,IF(OR(KM48=0,KO48=0,KP48=0),0,MIN((VLOOKUP($D48,SALERYCODE,3,0))*(IF($D48=6,KP48,KO48))*((MIN((VLOOKUP($D48,SALERYCODE,5,0)),(IF($D48=6,KO48,KP48))))),MIN((VLOOKUP($D48,SALERYCODE,3,0)),(KM48+KN48))*(IF($D48=6,KP48,((MIN((VLOOKUP($D48,SALERYCODE,5,0)),KP48)))))))))/IF(AND($D48=2,'ראשי-פרטים כלליים וריכוז הוצאות'!$D$68&lt;&gt;4),1.2,1)</f>
        <v>0</v>
      </c>
      <c r="KS48" s="263"/>
      <c r="KT48" s="264"/>
      <c r="KU48" s="265"/>
      <c r="KV48" s="266"/>
      <c r="KW48" s="267">
        <f t="shared" si="91"/>
        <v>0</v>
      </c>
      <c r="KX48" s="260">
        <f>+(IF(OR($B48=0,$C48=0,$D48=0,$DC$2&gt;$OE$1),0,IF(OR(KS48=0,KU48=0,KV48=0),0,MIN((VLOOKUP($D48,SALERYCODE,3,0))*(IF($D48=6,KV48,KU48))*((MIN((VLOOKUP($D48,SALERYCODE,5,0)),(IF($D48=6,KU48,KV48))))),MIN((VLOOKUP($D48,SALERYCODE,3,0)),(KS48+KT48))*(IF($D48=6,KV48,((MIN((VLOOKUP($D48,SALERYCODE,5,0)),KV48)))))))))/IF(AND($D48=2,'ראשי-פרטים כלליים וריכוז הוצאות'!$D$68&lt;&gt;4),1.2,1)</f>
        <v>0</v>
      </c>
      <c r="KY48" s="263"/>
      <c r="KZ48" s="264"/>
      <c r="LA48" s="265"/>
      <c r="LB48" s="266"/>
      <c r="LC48" s="267">
        <f t="shared" si="92"/>
        <v>0</v>
      </c>
      <c r="LD48" s="260">
        <f>+(IF(OR($B48=0,$C48=0,$D48=0,$DC$2&gt;$OE$1),0,IF(OR(KY48=0,LA48=0,LB48=0),0,MIN((VLOOKUP($D48,SALERYCODE,3,0))*(IF($D48=6,LB48,LA48))*((MIN((VLOOKUP($D48,SALERYCODE,5,0)),(IF($D48=6,LA48,LB48))))),MIN((VLOOKUP($D48,SALERYCODE,3,0)),(KY48+KZ48))*(IF($D48=6,LB48,((MIN((VLOOKUP($D48,SALERYCODE,5,0)),LB48)))))))))/IF(AND($D48=2,'ראשי-פרטים כלליים וריכוז הוצאות'!$D$68&lt;&gt;4),1.2,1)</f>
        <v>0</v>
      </c>
      <c r="LE48" s="263"/>
      <c r="LF48" s="264"/>
      <c r="LG48" s="265"/>
      <c r="LH48" s="266"/>
      <c r="LI48" s="267">
        <f t="shared" si="93"/>
        <v>0</v>
      </c>
      <c r="LJ48" s="260">
        <f>+(IF(OR($B48=0,$C48=0,$D48=0,$DC$2&gt;$OE$1),0,IF(OR(LE48=0,LG48=0,LH48=0),0,MIN((VLOOKUP($D48,SALERYCODE,3,0))*(IF($D48=6,LH48,LG48))*((MIN((VLOOKUP($D48,SALERYCODE,5,0)),(IF($D48=6,LG48,LH48))))),MIN((VLOOKUP($D48,SALERYCODE,3,0)),(LE48+LF48))*(IF($D48=6,LH48,((MIN((VLOOKUP($D48,SALERYCODE,5,0)),LH48)))))))))/IF(AND($D48=2,'ראשי-פרטים כלליים וריכוז הוצאות'!$D$68&lt;&gt;4),1.2,1)</f>
        <v>0</v>
      </c>
      <c r="LK48" s="263"/>
      <c r="LL48" s="264"/>
      <c r="LM48" s="265"/>
      <c r="LN48" s="266"/>
      <c r="LO48" s="267">
        <f t="shared" si="94"/>
        <v>0</v>
      </c>
      <c r="LP48" s="260">
        <f>+(IF(OR($B48=0,$C48=0,$D48=0,$DC$2&gt;$OE$1),0,IF(OR(LK48=0,LM48=0,LN48=0),0,MIN((VLOOKUP($D48,SALERYCODE,3,0))*(IF($D48=6,LN48,LM48))*((MIN((VLOOKUP($D48,SALERYCODE,5,0)),(IF($D48=6,LM48,LN48))))),MIN((VLOOKUP($D48,SALERYCODE,3,0)),(LK48+LL48))*(IF($D48=6,LN48,((MIN((VLOOKUP($D48,SALERYCODE,5,0)),LN48)))))))))/IF(AND($D48=2,'ראשי-פרטים כלליים וריכוז הוצאות'!$D$68&lt;&gt;4),1.2,1)</f>
        <v>0</v>
      </c>
      <c r="LQ48" s="263"/>
      <c r="LR48" s="264"/>
      <c r="LS48" s="265"/>
      <c r="LT48" s="266"/>
      <c r="LU48" s="267">
        <f t="shared" si="95"/>
        <v>0</v>
      </c>
      <c r="LV48" s="260">
        <f>+(IF(OR($B48=0,$C48=0,$D48=0,$DC$2&gt;$OE$1),0,IF(OR(LQ48=0,LS48=0,LT48=0),0,MIN((VLOOKUP($D48,SALERYCODE,3,0))*(IF($D48=6,LT48,LS48))*((MIN((VLOOKUP($D48,SALERYCODE,5,0)),(IF($D48=6,LS48,LT48))))),MIN((VLOOKUP($D48,SALERYCODE,3,0)),(LQ48+LR48))*(IF($D48=6,LT48,((MIN((VLOOKUP($D48,SALERYCODE,5,0)),LT48)))))))))/IF(AND($D48=2,'ראשי-פרטים כלליים וריכוז הוצאות'!$D$68&lt;&gt;4),1.2,1)</f>
        <v>0</v>
      </c>
      <c r="LW48" s="263"/>
      <c r="LX48" s="264"/>
      <c r="LY48" s="265"/>
      <c r="LZ48" s="266"/>
      <c r="MA48" s="267">
        <f t="shared" si="96"/>
        <v>0</v>
      </c>
      <c r="MB48" s="260">
        <f>+(IF(OR($B48=0,$C48=0,$D48=0,$DC$2&gt;$OE$1),0,IF(OR(LW48=0,LY48=0,LZ48=0),0,MIN((VLOOKUP($D48,SALERYCODE,3,0))*(IF($D48=6,LZ48,LY48))*((MIN((VLOOKUP($D48,SALERYCODE,5,0)),(IF($D48=6,LY48,LZ48))))),MIN((VLOOKUP($D48,SALERYCODE,3,0)),(LW48+LX48))*(IF($D48=6,LZ48,((MIN((VLOOKUP($D48,SALERYCODE,5,0)),LZ48)))))))))/IF(AND($D48=2,'ראשי-פרטים כלליים וריכוז הוצאות'!$D$68&lt;&gt;4),1.2,1)</f>
        <v>0</v>
      </c>
      <c r="MC48" s="263"/>
      <c r="MD48" s="264"/>
      <c r="ME48" s="265"/>
      <c r="MF48" s="266"/>
      <c r="MG48" s="267">
        <f t="shared" si="97"/>
        <v>0</v>
      </c>
      <c r="MH48" s="260">
        <f>+(IF(OR($B48=0,$C48=0,$D48=0,$DC$2&gt;$OE$1),0,IF(OR(MC48=0,ME48=0,MF48=0),0,MIN((VLOOKUP($D48,SALERYCODE,3,0))*(IF($D48=6,MF48,ME48))*((MIN((VLOOKUP($D48,SALERYCODE,5,0)),(IF($D48=6,ME48,MF48))))),MIN((VLOOKUP($D48,SALERYCODE,3,0)),(MC48+MD48))*(IF($D48=6,MF48,((MIN((VLOOKUP($D48,SALERYCODE,5,0)),MF48)))))))))/IF(AND($D48=2,'ראשי-פרטים כלליים וריכוז הוצאות'!$D$68&lt;&gt;4),1.2,1)</f>
        <v>0</v>
      </c>
      <c r="MI48" s="263"/>
      <c r="MJ48" s="264"/>
      <c r="MK48" s="265"/>
      <c r="ML48" s="266"/>
      <c r="MM48" s="267">
        <f t="shared" si="98"/>
        <v>0</v>
      </c>
      <c r="MN48" s="260">
        <f>+(IF(OR($B48=0,$C48=0,$D48=0,$DC$2&gt;$OE$1),0,IF(OR(MI48=0,MK48=0,ML48=0),0,MIN((VLOOKUP($D48,SALERYCODE,3,0))*(IF($D48=6,ML48,MK48))*((MIN((VLOOKUP($D48,SALERYCODE,5,0)),(IF($D48=6,MK48,ML48))))),MIN((VLOOKUP($D48,SALERYCODE,3,0)),(MI48+MJ48))*(IF($D48=6,ML48,((MIN((VLOOKUP($D48,SALERYCODE,5,0)),ML48)))))))))/IF(AND($D48=2,'ראשי-פרטים כלליים וריכוז הוצאות'!$D$68&lt;&gt;4),1.2,1)</f>
        <v>0</v>
      </c>
      <c r="MO48" s="263"/>
      <c r="MP48" s="264"/>
      <c r="MQ48" s="265"/>
      <c r="MR48" s="266"/>
      <c r="MS48" s="267">
        <f t="shared" si="99"/>
        <v>0</v>
      </c>
      <c r="MT48" s="260">
        <f>+(IF(OR($B48=0,$C48=0,$D48=0,$DC$2&gt;$OE$1),0,IF(OR(MO48=0,MQ48=0,MR48=0),0,MIN((VLOOKUP($D48,SALERYCODE,3,0))*(IF($D48=6,MR48,MQ48))*((MIN((VLOOKUP($D48,SALERYCODE,5,0)),(IF($D48=6,MQ48,MR48))))),MIN((VLOOKUP($D48,SALERYCODE,3,0)),(MO48+MP48))*(IF($D48=6,MR48,((MIN((VLOOKUP($D48,SALERYCODE,5,0)),MR48)))))))))/IF(AND($D48=2,'ראשי-פרטים כלליים וריכוז הוצאות'!$D$68&lt;&gt;4),1.2,1)</f>
        <v>0</v>
      </c>
      <c r="MU48" s="263"/>
      <c r="MV48" s="264"/>
      <c r="MW48" s="265"/>
      <c r="MX48" s="266"/>
      <c r="MY48" s="267">
        <f t="shared" si="100"/>
        <v>0</v>
      </c>
      <c r="MZ48" s="260">
        <f>+(IF(OR($B48=0,$C48=0,$D48=0,$DC$2&gt;$OE$1),0,IF(OR(MU48=0,MW48=0,MX48=0),0,MIN((VLOOKUP($D48,SALERYCODE,3,0))*(IF($D48=6,MX48,MW48))*((MIN((VLOOKUP($D48,SALERYCODE,5,0)),(IF($D48=6,MW48,MX48))))),MIN((VLOOKUP($D48,SALERYCODE,3,0)),(MU48+MV48))*(IF($D48=6,MX48,((MIN((VLOOKUP($D48,SALERYCODE,5,0)),MX48)))))))))/IF(AND($D48=2,'ראשי-פרטים כלליים וריכוז הוצאות'!$D$68&lt;&gt;4),1.2,1)</f>
        <v>0</v>
      </c>
      <c r="NA48" s="263"/>
      <c r="NB48" s="264"/>
      <c r="NC48" s="265"/>
      <c r="ND48" s="266"/>
      <c r="NE48" s="267">
        <f t="shared" si="101"/>
        <v>0</v>
      </c>
      <c r="NF48" s="260">
        <f>+(IF(OR($B48=0,$C48=0,$D48=0,$DC$2&gt;$OE$1),0,IF(OR(NA48=0,NC48=0,ND48=0),0,MIN((VLOOKUP($D48,SALERYCODE,3,0))*(IF($D48=6,ND48,NC48))*((MIN((VLOOKUP($D48,SALERYCODE,5,0)),(IF($D48=6,NC48,ND48))))),MIN((VLOOKUP($D48,SALERYCODE,3,0)),(NA48+NB48))*(IF($D48=6,ND48,((MIN((VLOOKUP($D48,SALERYCODE,5,0)),ND48)))))))))/IF(AND($D48=2,'ראשי-פרטים כלליים וריכוז הוצאות'!$D$68&lt;&gt;4),1.2,1)</f>
        <v>0</v>
      </c>
      <c r="NG48" s="263"/>
      <c r="NH48" s="264"/>
      <c r="NI48" s="265"/>
      <c r="NJ48" s="266"/>
      <c r="NK48" s="267">
        <f t="shared" si="102"/>
        <v>0</v>
      </c>
      <c r="NL48" s="260">
        <f>+(IF(OR($B48=0,$C48=0,$D48=0,$DC$2&gt;$OE$1),0,IF(OR(NG48=0,NI48=0,NJ48=0),0,MIN((VLOOKUP($D48,SALERYCODE,3,0))*(IF($D48=6,NJ48,NI48))*((MIN((VLOOKUP($D48,SALERYCODE,5,0)),(IF($D48=6,NI48,NJ48))))),MIN((VLOOKUP($D48,SALERYCODE,3,0)),(NG48+NH48))*(IF($D48=6,NJ48,((MIN((VLOOKUP($D48,SALERYCODE,5,0)),NJ48)))))))))/IF(AND($D48=2,'ראשי-פרטים כלליים וריכוז הוצאות'!$D$68&lt;&gt;4),1.2,1)</f>
        <v>0</v>
      </c>
      <c r="NM48" s="263"/>
      <c r="NN48" s="264"/>
      <c r="NO48" s="265"/>
      <c r="NP48" s="266"/>
      <c r="NQ48" s="267">
        <f t="shared" si="103"/>
        <v>0</v>
      </c>
      <c r="NR48" s="260">
        <f>+(IF(OR($B48=0,$C48=0,$D48=0,$DC$2&gt;$OE$1),0,IF(OR(NM48=0,NO48=0,NP48=0),0,MIN((VLOOKUP($D48,SALERYCODE,3,0))*(IF($D48=6,NP48,NO48))*((MIN((VLOOKUP($D48,SALERYCODE,5,0)),(IF($D48=6,NO48,NP48))))),MIN((VLOOKUP($D48,SALERYCODE,3,0)),(NM48+NN48))*(IF($D48=6,NP48,((MIN((VLOOKUP($D48,SALERYCODE,5,0)),NP48)))))))))/IF(AND($D48=2,'ראשי-פרטים כלליים וריכוז הוצאות'!$D$68&lt;&gt;4),1.2,1)</f>
        <v>0</v>
      </c>
      <c r="NS48" s="263"/>
      <c r="NT48" s="264"/>
      <c r="NU48" s="265"/>
      <c r="NV48" s="266"/>
      <c r="NW48" s="267">
        <f t="shared" si="104"/>
        <v>0</v>
      </c>
      <c r="NX48" s="260">
        <f>+(IF(OR($B48=0,$C48=0,$D48=0,$DC$2&gt;$OE$1),0,IF(OR(NS48=0,NU48=0,NV48=0),0,MIN((VLOOKUP($D48,SALERYCODE,3,0))*(IF($D48=6,NV48,NU48))*((MIN((VLOOKUP($D48,SALERYCODE,5,0)),(IF($D48=6,NU48,NV48))))),MIN((VLOOKUP($D48,SALERYCODE,3,0)),(NS48+NT48))*(IF($D48=6,NV48,((MIN((VLOOKUP($D48,SALERYCODE,5,0)),NV48)))))))))/IF(AND($D48=2,'ראשי-פרטים כלליים וריכוז הוצאות'!$D$68&lt;&gt;4),1.2,1)</f>
        <v>0</v>
      </c>
      <c r="NY48" s="263"/>
      <c r="NZ48" s="264"/>
      <c r="OA48" s="265"/>
      <c r="OB48" s="266"/>
      <c r="OC48" s="267">
        <f t="shared" si="105"/>
        <v>0</v>
      </c>
      <c r="OD48" s="260">
        <f>+(IF(OR($B48=0,$C48=0,$D48=0,$DC$2&gt;$OE$1),0,IF(OR(NY48=0,OA48=0,OB48=0),0,MIN((VLOOKUP($D48,SALERYCODE,3,0))*(IF($D48=6,OB48,OA48))*((MIN((VLOOKUP($D48,SALERYCODE,5,0)),(IF($D48=6,OA48,OB48))))),MIN((VLOOKUP($D48,SALERYCODE,3,0)),(NY48+NZ48))*(IF($D48=6,OB48,((MIN((VLOOKUP($D48,SALERYCODE,5,0)),OB48)))))))))/IF(AND($D48=2,'ראשי-פרטים כלליים וריכוז הוצאות'!$D$68&lt;&gt;4),1.2,1)</f>
        <v>0</v>
      </c>
      <c r="OE48" s="275">
        <f t="shared" si="111"/>
        <v>0</v>
      </c>
      <c r="OF48" s="283">
        <f t="shared" si="112"/>
        <v>9.9999999999999995E-7</v>
      </c>
      <c r="OG48" s="276">
        <f t="shared" si="113"/>
        <v>0</v>
      </c>
      <c r="OH48" s="275">
        <f t="shared" si="114"/>
        <v>0</v>
      </c>
      <c r="OI48" s="275">
        <v>0</v>
      </c>
      <c r="OJ48" s="258">
        <f t="shared" si="115"/>
        <v>0</v>
      </c>
      <c r="OK48" s="284"/>
      <c r="OL48" s="116">
        <f>MIN(OJ48+OK48*OF48*OE48/$OL$1/IF(AND($D48=2,'ראשי-פרטים כלליים וריכוז הוצאות'!$D$68&lt;&gt;4),1.2,1),IF($D48&gt;0,VLOOKUP($D48,SALERYCODE,3,0)*12*OG48,0))</f>
        <v>0</v>
      </c>
      <c r="OM48" s="95">
        <f t="shared" si="106"/>
        <v>0</v>
      </c>
      <c r="ON48" s="11">
        <f t="shared" si="107"/>
        <v>0</v>
      </c>
      <c r="OO48" s="11">
        <f t="shared" si="108"/>
        <v>0</v>
      </c>
      <c r="OP48" s="22">
        <f t="shared" si="109"/>
        <v>0</v>
      </c>
      <c r="OQ48" s="11">
        <f t="shared" si="110"/>
        <v>0</v>
      </c>
      <c r="OR48" s="11">
        <f t="shared" si="116"/>
        <v>0</v>
      </c>
      <c r="OS48" s="35"/>
      <c r="OT48" s="35"/>
      <c r="OU48" s="43"/>
    </row>
    <row r="49" spans="1:411" ht="24" customHeight="1" x14ac:dyDescent="0.2">
      <c r="A49" s="282">
        <v>46</v>
      </c>
      <c r="B49" s="269"/>
      <c r="C49" s="270"/>
      <c r="D49" s="271"/>
      <c r="E49" s="263"/>
      <c r="F49" s="264"/>
      <c r="G49" s="265"/>
      <c r="H49" s="266"/>
      <c r="I49" s="267">
        <f t="shared" si="41"/>
        <v>0</v>
      </c>
      <c r="J49" s="260">
        <f>(IF(OR($B49=0,$C49=0,$D49=0,$E$2&gt;$OE$1),0,IF(OR($E49=0,$G49=0,$H49=0),0,MIN((VLOOKUP($D49,SALERYCODE,3,0))*(IF($D49=6,$H49,$G49))*((MIN((VLOOKUP($D49,SALERYCODE,5,0)),(IF($D49=6,$G49,$H49))))),MIN((VLOOKUP($D49,SALERYCODE,3,0)),($E49+$F49))*(IF($D49=6,$H49,((MIN((VLOOKUP($D49,SALERYCODE,5,0)),$H49)))))))))/IF(AND($D49=2,'ראשי-פרטים כלליים וריכוז הוצאות'!$D$68&lt;&gt;4),1.2,1)</f>
        <v>0</v>
      </c>
      <c r="K49" s="263"/>
      <c r="L49" s="264"/>
      <c r="M49" s="265"/>
      <c r="N49" s="266"/>
      <c r="O49" s="267">
        <f t="shared" si="42"/>
        <v>0</v>
      </c>
      <c r="P49" s="260">
        <f>+(IF(OR($B49=0,$C49=0,$D49=0,$K$2&gt;$OE$1),0,IF(OR($K49=0,$M49=0,$N49=0),0,MIN((VLOOKUP($D49,SALERYCODE,3,0))*(IF($D49=6,$N49,$M49))*((MIN((VLOOKUP($D49,SALERYCODE,5,0)),(IF($D49=6,$M49,$N49))))),MIN((VLOOKUP($D49,SALERYCODE,3,0)),($K49+$L49))*(IF($D49=6,$N49,((MIN((VLOOKUP($D49,SALERYCODE,5,0)),$N49)))))))))/IF(AND($D49=2,'ראשי-פרטים כלליים וריכוז הוצאות'!$D$68&lt;&gt;4),1.2,1)</f>
        <v>0</v>
      </c>
      <c r="Q49" s="263"/>
      <c r="R49" s="264"/>
      <c r="S49" s="265"/>
      <c r="T49" s="266"/>
      <c r="U49" s="267">
        <f t="shared" si="43"/>
        <v>0</v>
      </c>
      <c r="V49" s="260">
        <f>+(IF(OR($B49=0,$C49=0,$D49=0,$Q$2&gt;$OE$1),0,IF(OR(Q49=0,S49=0,T49=0),0,MIN((VLOOKUP($D49,SALERYCODE,3,0))*(IF($D49=6,T49,S49))*((MIN((VLOOKUP($D49,SALERYCODE,5,0)),(IF($D49=6,S49,T49))))),MIN((VLOOKUP($D49,SALERYCODE,3,0)),(Q49+R49))*(IF($D49=6,T49,((MIN((VLOOKUP($D49,SALERYCODE,5,0)),T49)))))))))/IF(AND($D49=2,'ראשי-פרטים כלליים וריכוז הוצאות'!$D$68&lt;&gt;4),1.2,1)</f>
        <v>0</v>
      </c>
      <c r="W49" s="263"/>
      <c r="X49" s="264"/>
      <c r="Y49" s="265"/>
      <c r="Z49" s="266"/>
      <c r="AA49" s="267">
        <f t="shared" si="44"/>
        <v>0</v>
      </c>
      <c r="AB49" s="260">
        <f>+(IF(OR($B49=0,$C49=0,$D49=0,$W$2&gt;$OE$1),0,IF(OR(W49=0,Y49=0,Z49=0),0,MIN((VLOOKUP($D49,SALERYCODE,3,0))*(IF($D49=6,Z49,Y49))*((MIN((VLOOKUP($D49,SALERYCODE,5,0)),(IF($D49=6,Y49,Z49))))),MIN((VLOOKUP($D49,SALERYCODE,3,0)),(W49+X49))*(IF($D49=6,Z49,((MIN((VLOOKUP($D49,SALERYCODE,5,0)),Z49)))))))))/IF(AND($D49=2,'ראשי-פרטים כלליים וריכוז הוצאות'!$D$68&lt;&gt;4),1.2,1)</f>
        <v>0</v>
      </c>
      <c r="AC49" s="263"/>
      <c r="AD49" s="264"/>
      <c r="AE49" s="265"/>
      <c r="AF49" s="266"/>
      <c r="AG49" s="267">
        <f t="shared" si="45"/>
        <v>0</v>
      </c>
      <c r="AH49" s="260">
        <f>+(IF(OR($B49=0,$C49=0,$D49=0,$AC$2&gt;$OE$1),0,IF(OR(AC49=0,AE49=0,AF49=0),0,MIN((VLOOKUP($D49,SALERYCODE,3,0))*(IF($D49=6,AF49,AE49))*((MIN((VLOOKUP($D49,SALERYCODE,5,0)),(IF($D49=6,AE49,AF49))))),MIN((VLOOKUP($D49,SALERYCODE,3,0)),(AC49+AD49))*(IF($D49=6,AF49,((MIN((VLOOKUP($D49,SALERYCODE,5,0)),AF49)))))))))/IF(AND($D49=2,'ראשי-פרטים כלליים וריכוז הוצאות'!$D$68&lt;&gt;4),1.2,1)</f>
        <v>0</v>
      </c>
      <c r="AI49" s="263"/>
      <c r="AJ49" s="264"/>
      <c r="AK49" s="265"/>
      <c r="AL49" s="266"/>
      <c r="AM49" s="267">
        <f t="shared" si="46"/>
        <v>0</v>
      </c>
      <c r="AN49" s="260">
        <f>+(IF(OR($B49=0,$C49=0,$D49=0,$AI$2&gt;$OE$1),0,IF(OR(AI49=0,AK49=0,AL49=0),0,MIN((VLOOKUP($D49,SALERYCODE,3,0))*(IF($D49=6,AL49,AK49))*((MIN((VLOOKUP($D49,SALERYCODE,5,0)),(IF($D49=6,AK49,AL49))))),MIN((VLOOKUP($D49,SALERYCODE,3,0)),(AI49+AJ49))*(IF($D49=6,AL49,((MIN((VLOOKUP($D49,SALERYCODE,5,0)),AL49)))))))))/IF(AND($D49=2,'ראשי-פרטים כלליים וריכוז הוצאות'!$D$68&lt;&gt;4),1.2,1)</f>
        <v>0</v>
      </c>
      <c r="AO49" s="263"/>
      <c r="AP49" s="264"/>
      <c r="AQ49" s="265"/>
      <c r="AR49" s="266"/>
      <c r="AS49" s="267">
        <f t="shared" si="47"/>
        <v>0</v>
      </c>
      <c r="AT49" s="260">
        <f>+(IF(OR($B49=0,$C49=0,$D49=0,$AO$2&gt;$OE$1),0,IF(OR(AO49=0,AQ49=0,AR49=0),0,MIN((VLOOKUP($D49,SALERYCODE,3,0))*(IF($D49=6,AR49,AQ49))*((MIN((VLOOKUP($D49,SALERYCODE,5,0)),(IF($D49=6,AQ49,AR49))))),MIN((VLOOKUP($D49,SALERYCODE,3,0)),(AO49+AP49))*(IF($D49=6,AR49,((MIN((VLOOKUP($D49,SALERYCODE,5,0)),AR49)))))))))/IF(AND($D49=2,'ראשי-פרטים כלליים וריכוז הוצאות'!$D$68&lt;&gt;4),1.2,1)</f>
        <v>0</v>
      </c>
      <c r="AU49" s="263"/>
      <c r="AV49" s="264"/>
      <c r="AW49" s="265"/>
      <c r="AX49" s="266"/>
      <c r="AY49" s="267">
        <f t="shared" si="48"/>
        <v>0</v>
      </c>
      <c r="AZ49" s="260">
        <f>+(IF(OR($B49=0,$C49=0,$D49=0,$AU$2&gt;$OE$1),0,IF(OR(AU49=0,AW49=0,AX49=0),0,MIN((VLOOKUP($D49,SALERYCODE,3,0))*(IF($D49=6,AX49,AW49))*((MIN((VLOOKUP($D49,SALERYCODE,5,0)),(IF($D49=6,AW49,AX49))))),MIN((VLOOKUP($D49,SALERYCODE,3,0)),(AU49+AV49))*(IF($D49=6,AX49,((MIN((VLOOKUP($D49,SALERYCODE,5,0)),AX49)))))))))/IF(AND($D49=2,'ראשי-פרטים כלליים וריכוז הוצאות'!$D$68&lt;&gt;4),1.2,1)</f>
        <v>0</v>
      </c>
      <c r="BA49" s="263"/>
      <c r="BB49" s="264"/>
      <c r="BC49" s="265"/>
      <c r="BD49" s="266"/>
      <c r="BE49" s="267">
        <f t="shared" si="49"/>
        <v>0</v>
      </c>
      <c r="BF49" s="260">
        <f>+(IF(OR($B49=0,$C49=0,$D49=0,$BA$2&gt;$OE$1),0,IF(OR(BA49=0,BC49=0,BD49=0),0,MIN((VLOOKUP($D49,SALERYCODE,3,0))*(IF($D49=6,BD49,BC49))*((MIN((VLOOKUP($D49,SALERYCODE,5,0)),(IF($D49=6,BC49,BD49))))),MIN((VLOOKUP($D49,SALERYCODE,3,0)),(BA49+BB49))*(IF($D49=6,BD49,((MIN((VLOOKUP($D49,SALERYCODE,5,0)),BD49)))))))))/IF(AND($D49=2,'ראשי-פרטים כלליים וריכוז הוצאות'!$D$68&lt;&gt;4),1.2,1)</f>
        <v>0</v>
      </c>
      <c r="BG49" s="263"/>
      <c r="BH49" s="264"/>
      <c r="BI49" s="265"/>
      <c r="BJ49" s="266"/>
      <c r="BK49" s="267">
        <f t="shared" si="50"/>
        <v>0</v>
      </c>
      <c r="BL49" s="260">
        <f>+(IF(OR($B49=0,$C49=0,$D49=0,$BG$2&gt;$OE$1),0,IF(OR(BG49=0,BI49=0,BJ49=0),0,MIN((VLOOKUP($D49,SALERYCODE,3,0))*(IF($D49=6,BJ49,BI49))*((MIN((VLOOKUP($D49,SALERYCODE,5,0)),(IF($D49=6,BI49,BJ49))))),MIN((VLOOKUP($D49,SALERYCODE,3,0)),(BG49+BH49))*(IF($D49=6,BJ49,((MIN((VLOOKUP($D49,SALERYCODE,5,0)),BJ49)))))))))/IF(AND($D49=2,'ראשי-פרטים כלליים וריכוז הוצאות'!$D$68&lt;&gt;4),1.2,1)</f>
        <v>0</v>
      </c>
      <c r="BM49" s="263"/>
      <c r="BN49" s="264"/>
      <c r="BO49" s="265"/>
      <c r="BP49" s="266"/>
      <c r="BQ49" s="267">
        <f t="shared" si="51"/>
        <v>0</v>
      </c>
      <c r="BR49" s="260">
        <f>+(IF(OR($B49=0,$C49=0,$D49=0,$BM$2&gt;$OE$1),0,IF(OR(BM49=0,BO49=0,BP49=0),0,MIN((VLOOKUP($D49,SALERYCODE,3,0))*(IF($D49=6,BP49,BO49))*((MIN((VLOOKUP($D49,SALERYCODE,5,0)),(IF($D49=6,BO49,BP49))))),MIN((VLOOKUP($D49,SALERYCODE,3,0)),(BM49+BN49))*(IF($D49=6,BP49,((MIN((VLOOKUP($D49,SALERYCODE,5,0)),BP49)))))))))/IF(AND($D49=2,'ראשי-פרטים כלליים וריכוז הוצאות'!$D$68&lt;&gt;4),1.2,1)</f>
        <v>0</v>
      </c>
      <c r="BS49" s="263"/>
      <c r="BT49" s="264"/>
      <c r="BU49" s="265"/>
      <c r="BV49" s="266"/>
      <c r="BW49" s="267">
        <f t="shared" si="52"/>
        <v>0</v>
      </c>
      <c r="BX49" s="260">
        <f>+(IF(OR($B49=0,$C49=0,$D49=0,$BS$2&gt;$OE$1),0,IF(OR(BS49=0,BU49=0,BV49=0),0,MIN((VLOOKUP($D49,SALERYCODE,3,0))*(IF($D49=6,BV49,BU49))*((MIN((VLOOKUP($D49,SALERYCODE,5,0)),(IF($D49=6,BU49,BV49))))),MIN((VLOOKUP($D49,SALERYCODE,3,0)),(BS49+BT49))*(IF($D49=6,BV49,((MIN((VLOOKUP($D49,SALERYCODE,5,0)),BV49)))))))))/IF(AND($D49=2,'ראשי-פרטים כלליים וריכוז הוצאות'!$D$68&lt;&gt;4),1.2,1)</f>
        <v>0</v>
      </c>
      <c r="BY49" s="263"/>
      <c r="BZ49" s="264"/>
      <c r="CA49" s="265"/>
      <c r="CB49" s="266"/>
      <c r="CC49" s="267">
        <f t="shared" si="53"/>
        <v>0</v>
      </c>
      <c r="CD49" s="260">
        <f>+(IF(OR($B49=0,$C49=0,$D49=0,$BY$2&gt;$OE$1),0,IF(OR(BY49=0,CA49=0,CB49=0),0,MIN((VLOOKUP($D49,SALERYCODE,3,0))*(IF($D49=6,CB49,CA49))*((MIN((VLOOKUP($D49,SALERYCODE,5,0)),(IF($D49=6,CA49,CB49))))),MIN((VLOOKUP($D49,SALERYCODE,3,0)),(BY49+BZ49))*(IF($D49=6,CB49,((MIN((VLOOKUP($D49,SALERYCODE,5,0)),CB49)))))))))/IF(AND($D49=2,'ראשי-פרטים כלליים וריכוז הוצאות'!$D$68&lt;&gt;4),1.2,1)</f>
        <v>0</v>
      </c>
      <c r="CE49" s="263"/>
      <c r="CF49" s="264"/>
      <c r="CG49" s="265"/>
      <c r="CH49" s="266"/>
      <c r="CI49" s="267">
        <f t="shared" si="54"/>
        <v>0</v>
      </c>
      <c r="CJ49" s="260">
        <f>+(IF(OR($B49=0,$C49=0,$D49=0,$CE$2&gt;$OE$1),0,IF(OR(CE49=0,CG49=0,CH49=0),0,MIN((VLOOKUP($D49,SALERYCODE,3,0))*(IF($D49=6,CH49,CG49))*((MIN((VLOOKUP($D49,SALERYCODE,5,0)),(IF($D49=6,CG49,CH49))))),MIN((VLOOKUP($D49,SALERYCODE,3,0)),(CE49+CF49))*(IF($D49=6,CH49,((MIN((VLOOKUP($D49,SALERYCODE,5,0)),CH49)))))))))/IF(AND($D49=2,'ראשי-פרטים כלליים וריכוז הוצאות'!$D$68&lt;&gt;4),1.2,1)</f>
        <v>0</v>
      </c>
      <c r="CK49" s="263"/>
      <c r="CL49" s="264"/>
      <c r="CM49" s="265"/>
      <c r="CN49" s="266"/>
      <c r="CO49" s="267">
        <f t="shared" si="55"/>
        <v>0</v>
      </c>
      <c r="CP49" s="260">
        <f>+(IF(OR($B49=0,$C49=0,$D49=0,$CK$2&gt;$OE$1),0,IF(OR(CK49=0,CM49=0,CN49=0),0,MIN((VLOOKUP($D49,SALERYCODE,3,0))*(IF($D49=6,CN49,CM49))*((MIN((VLOOKUP($D49,SALERYCODE,5,0)),(IF($D49=6,CM49,CN49))))),MIN((VLOOKUP($D49,SALERYCODE,3,0)),(CK49+CL49))*(IF($D49=6,CN49,((MIN((VLOOKUP($D49,SALERYCODE,5,0)),CN49)))))))))/IF(AND($D49=2,'ראשי-פרטים כלליים וריכוז הוצאות'!$D$68&lt;&gt;4),1.2,1)</f>
        <v>0</v>
      </c>
      <c r="CQ49" s="263"/>
      <c r="CR49" s="264"/>
      <c r="CS49" s="265"/>
      <c r="CT49" s="266"/>
      <c r="CU49" s="267">
        <f t="shared" si="56"/>
        <v>0</v>
      </c>
      <c r="CV49" s="260">
        <f>+(IF(OR($B49=0,$C49=0,$D49=0,$CQ$2&gt;$OE$1),0,IF(OR(CQ49=0,CS49=0,CT49=0),0,MIN((VLOOKUP($D49,SALERYCODE,3,0))*(IF($D49=6,CT49,CS49))*((MIN((VLOOKUP($D49,SALERYCODE,5,0)),(IF($D49=6,CS49,CT49))))),MIN((VLOOKUP($D49,SALERYCODE,3,0)),(CQ49+CR49))*(IF($D49=6,CT49,((MIN((VLOOKUP($D49,SALERYCODE,5,0)),CT49)))))))))/IF(AND($D49=2,'ראשי-פרטים כלליים וריכוז הוצאות'!$D$68&lt;&gt;4),1.2,1)</f>
        <v>0</v>
      </c>
      <c r="CW49" s="263"/>
      <c r="CX49" s="264"/>
      <c r="CY49" s="265"/>
      <c r="CZ49" s="266"/>
      <c r="DA49" s="267">
        <f t="shared" si="57"/>
        <v>0</v>
      </c>
      <c r="DB49" s="260">
        <f>+(IF(OR($B49=0,$C49=0,$D49=0,$CW$2&gt;$OE$1),0,IF(OR(CW49=0,CY49=0,CZ49=0),0,MIN((VLOOKUP($D49,SALERYCODE,3,0))*(IF($D49=6,CZ49,CY49))*((MIN((VLOOKUP($D49,SALERYCODE,5,0)),(IF($D49=6,CY49,CZ49))))),MIN((VLOOKUP($D49,SALERYCODE,3,0)),(CW49+CX49))*(IF($D49=6,CZ49,((MIN((VLOOKUP($D49,SALERYCODE,5,0)),CZ49)))))))))/IF(AND($D49=2,'ראשי-פרטים כלליים וריכוז הוצאות'!$D$68&lt;&gt;4),1.2,1)</f>
        <v>0</v>
      </c>
      <c r="DC49" s="263"/>
      <c r="DD49" s="264"/>
      <c r="DE49" s="265"/>
      <c r="DF49" s="266"/>
      <c r="DG49" s="267">
        <f t="shared" si="58"/>
        <v>0</v>
      </c>
      <c r="DH49" s="260">
        <f>+(IF(OR($B49=0,$C49=0,$D49=0,$DC$2&gt;$OE$1),0,IF(OR(DC49=0,DE49=0,DF49=0),0,MIN((VLOOKUP($D49,SALERYCODE,3,0))*(IF($D49=6,DF49,DE49))*((MIN((VLOOKUP($D49,SALERYCODE,5,0)),(IF($D49=6,DE49,DF49))))),MIN((VLOOKUP($D49,SALERYCODE,3,0)),(DC49+DD49))*(IF($D49=6,DF49,((MIN((VLOOKUP($D49,SALERYCODE,5,0)),DF49)))))))))/IF(AND($D49=2,'ראשי-פרטים כלליים וריכוז הוצאות'!$D$68&lt;&gt;4),1.2,1)</f>
        <v>0</v>
      </c>
      <c r="DI49" s="263"/>
      <c r="DJ49" s="264"/>
      <c r="DK49" s="265"/>
      <c r="DL49" s="266"/>
      <c r="DM49" s="267">
        <f t="shared" si="59"/>
        <v>0</v>
      </c>
      <c r="DN49" s="260">
        <f>+(IF(OR($B49=0,$C49=0,$D49=0,$DC$2&gt;$OE$1),0,IF(OR(DI49=0,DK49=0,DL49=0),0,MIN((VLOOKUP($D49,SALERYCODE,3,0))*(IF($D49=6,DL49,DK49))*((MIN((VLOOKUP($D49,SALERYCODE,5,0)),(IF($D49=6,DK49,DL49))))),MIN((VLOOKUP($D49,SALERYCODE,3,0)),(DI49+DJ49))*(IF($D49=6,DL49,((MIN((VLOOKUP($D49,SALERYCODE,5,0)),DL49)))))))))/IF(AND($D49=2,'ראשי-פרטים כלליים וריכוז הוצאות'!$D$68&lt;&gt;4),1.2,1)</f>
        <v>0</v>
      </c>
      <c r="DO49" s="263"/>
      <c r="DP49" s="264"/>
      <c r="DQ49" s="265"/>
      <c r="DR49" s="266"/>
      <c r="DS49" s="267">
        <f t="shared" si="60"/>
        <v>0</v>
      </c>
      <c r="DT49" s="260">
        <f>+(IF(OR($B49=0,$C49=0,$D49=0,$DC$2&gt;$OE$1),0,IF(OR(DO49=0,DQ49=0,DR49=0),0,MIN((VLOOKUP($D49,SALERYCODE,3,0))*(IF($D49=6,DR49,DQ49))*((MIN((VLOOKUP($D49,SALERYCODE,5,0)),(IF($D49=6,DQ49,DR49))))),MIN((VLOOKUP($D49,SALERYCODE,3,0)),(DO49+DP49))*(IF($D49=6,DR49,((MIN((VLOOKUP($D49,SALERYCODE,5,0)),DR49)))))))))/IF(AND($D49=2,'ראשי-פרטים כלליים וריכוז הוצאות'!$D$68&lt;&gt;4),1.2,1)</f>
        <v>0</v>
      </c>
      <c r="DU49" s="263"/>
      <c r="DV49" s="264"/>
      <c r="DW49" s="265"/>
      <c r="DX49" s="266"/>
      <c r="DY49" s="267">
        <f t="shared" si="61"/>
        <v>0</v>
      </c>
      <c r="DZ49" s="260">
        <f>+(IF(OR($B49=0,$C49=0,$D49=0,$DC$2&gt;$OE$1),0,IF(OR(DU49=0,DW49=0,DX49=0),0,MIN((VLOOKUP($D49,SALERYCODE,3,0))*(IF($D49=6,DX49,DW49))*((MIN((VLOOKUP($D49,SALERYCODE,5,0)),(IF($D49=6,DW49,DX49))))),MIN((VLOOKUP($D49,SALERYCODE,3,0)),(DU49+DV49))*(IF($D49=6,DX49,((MIN((VLOOKUP($D49,SALERYCODE,5,0)),DX49)))))))))/IF(AND($D49=2,'ראשי-פרטים כלליים וריכוז הוצאות'!$D$68&lt;&gt;4),1.2,1)</f>
        <v>0</v>
      </c>
      <c r="EA49" s="263"/>
      <c r="EB49" s="264"/>
      <c r="EC49" s="265"/>
      <c r="ED49" s="266"/>
      <c r="EE49" s="267">
        <f t="shared" si="62"/>
        <v>0</v>
      </c>
      <c r="EF49" s="260">
        <f>+(IF(OR($B49=0,$C49=0,$D49=0,$DC$2&gt;$OE$1),0,IF(OR(EA49=0,EC49=0,ED49=0),0,MIN((VLOOKUP($D49,SALERYCODE,3,0))*(IF($D49=6,ED49,EC49))*((MIN((VLOOKUP($D49,SALERYCODE,5,0)),(IF($D49=6,EC49,ED49))))),MIN((VLOOKUP($D49,SALERYCODE,3,0)),(EA49+EB49))*(IF($D49=6,ED49,((MIN((VLOOKUP($D49,SALERYCODE,5,0)),ED49)))))))))/IF(AND($D49=2,'ראשי-פרטים כלליים וריכוז הוצאות'!$D$68&lt;&gt;4),1.2,1)</f>
        <v>0</v>
      </c>
      <c r="EG49" s="263"/>
      <c r="EH49" s="264"/>
      <c r="EI49" s="265"/>
      <c r="EJ49" s="266"/>
      <c r="EK49" s="267">
        <f t="shared" si="63"/>
        <v>0</v>
      </c>
      <c r="EL49" s="260">
        <f>+(IF(OR($B49=0,$C49=0,$D49=0,$DC$2&gt;$OE$1),0,IF(OR(EG49=0,EI49=0,EJ49=0),0,MIN((VLOOKUP($D49,SALERYCODE,3,0))*(IF($D49=6,EJ49,EI49))*((MIN((VLOOKUP($D49,SALERYCODE,5,0)),(IF($D49=6,EI49,EJ49))))),MIN((VLOOKUP($D49,SALERYCODE,3,0)),(EG49+EH49))*(IF($D49=6,EJ49,((MIN((VLOOKUP($D49,SALERYCODE,5,0)),EJ49)))))))))/IF(AND($D49=2,'ראשי-פרטים כלליים וריכוז הוצאות'!$D$68&lt;&gt;4),1.2,1)</f>
        <v>0</v>
      </c>
      <c r="EM49" s="263"/>
      <c r="EN49" s="264"/>
      <c r="EO49" s="265"/>
      <c r="EP49" s="266"/>
      <c r="EQ49" s="267">
        <f t="shared" si="64"/>
        <v>0</v>
      </c>
      <c r="ER49" s="260">
        <f>+(IF(OR($B49=0,$C49=0,$D49=0,$DC$2&gt;$OE$1),0,IF(OR(EM49=0,EO49=0,EP49=0),0,MIN((VLOOKUP($D49,SALERYCODE,3,0))*(IF($D49=6,EP49,EO49))*((MIN((VLOOKUP($D49,SALERYCODE,5,0)),(IF($D49=6,EO49,EP49))))),MIN((VLOOKUP($D49,SALERYCODE,3,0)),(EM49+EN49))*(IF($D49=6,EP49,((MIN((VLOOKUP($D49,SALERYCODE,5,0)),EP49)))))))))/IF(AND($D49=2,'ראשי-פרטים כלליים וריכוז הוצאות'!$D$68&lt;&gt;4),1.2,1)</f>
        <v>0</v>
      </c>
      <c r="ES49" s="263"/>
      <c r="ET49" s="264"/>
      <c r="EU49" s="265"/>
      <c r="EV49" s="266"/>
      <c r="EW49" s="267">
        <f t="shared" si="65"/>
        <v>0</v>
      </c>
      <c r="EX49" s="260">
        <f>+(IF(OR($B49=0,$C49=0,$D49=0,$DC$2&gt;$OE$1),0,IF(OR(ES49=0,EU49=0,EV49=0),0,MIN((VLOOKUP($D49,SALERYCODE,3,0))*(IF($D49=6,EV49,EU49))*((MIN((VLOOKUP($D49,SALERYCODE,5,0)),(IF($D49=6,EU49,EV49))))),MIN((VLOOKUP($D49,SALERYCODE,3,0)),(ES49+ET49))*(IF($D49=6,EV49,((MIN((VLOOKUP($D49,SALERYCODE,5,0)),EV49)))))))))/IF(AND($D49=2,'ראשי-פרטים כלליים וריכוז הוצאות'!$D$68&lt;&gt;4),1.2,1)</f>
        <v>0</v>
      </c>
      <c r="EY49" s="263"/>
      <c r="EZ49" s="264"/>
      <c r="FA49" s="265"/>
      <c r="FB49" s="266"/>
      <c r="FC49" s="267">
        <f t="shared" si="66"/>
        <v>0</v>
      </c>
      <c r="FD49" s="260">
        <f>+(IF(OR($B49=0,$C49=0,$D49=0,$DC$2&gt;$OE$1),0,IF(OR(EY49=0,FA49=0,FB49=0),0,MIN((VLOOKUP($D49,SALERYCODE,3,0))*(IF($D49=6,FB49,FA49))*((MIN((VLOOKUP($D49,SALERYCODE,5,0)),(IF($D49=6,FA49,FB49))))),MIN((VLOOKUP($D49,SALERYCODE,3,0)),(EY49+EZ49))*(IF($D49=6,FB49,((MIN((VLOOKUP($D49,SALERYCODE,5,0)),FB49)))))))))/IF(AND($D49=2,'ראשי-פרטים כלליים וריכוז הוצאות'!$D$68&lt;&gt;4),1.2,1)</f>
        <v>0</v>
      </c>
      <c r="FE49" s="263"/>
      <c r="FF49" s="264"/>
      <c r="FG49" s="265"/>
      <c r="FH49" s="266"/>
      <c r="FI49" s="267">
        <f t="shared" si="67"/>
        <v>0</v>
      </c>
      <c r="FJ49" s="260">
        <f>+(IF(OR($B49=0,$C49=0,$D49=0,$DC$2&gt;$OE$1),0,IF(OR(FE49=0,FG49=0,FH49=0),0,MIN((VLOOKUP($D49,SALERYCODE,3,0))*(IF($D49=6,FH49,FG49))*((MIN((VLOOKUP($D49,SALERYCODE,5,0)),(IF($D49=6,FG49,FH49))))),MIN((VLOOKUP($D49,SALERYCODE,3,0)),(FE49+FF49))*(IF($D49=6,FH49,((MIN((VLOOKUP($D49,SALERYCODE,5,0)),FH49)))))))))/IF(AND($D49=2,'ראשי-פרטים כלליים וריכוז הוצאות'!$D$68&lt;&gt;4),1.2,1)</f>
        <v>0</v>
      </c>
      <c r="FK49" s="263"/>
      <c r="FL49" s="264"/>
      <c r="FM49" s="265"/>
      <c r="FN49" s="266"/>
      <c r="FO49" s="267">
        <f t="shared" si="68"/>
        <v>0</v>
      </c>
      <c r="FP49" s="260">
        <f>+(IF(OR($B49=0,$C49=0,$D49=0,$DC$2&gt;$OE$1),0,IF(OR(FK49=0,FM49=0,FN49=0),0,MIN((VLOOKUP($D49,SALERYCODE,3,0))*(IF($D49=6,FN49,FM49))*((MIN((VLOOKUP($D49,SALERYCODE,5,0)),(IF($D49=6,FM49,FN49))))),MIN((VLOOKUP($D49,SALERYCODE,3,0)),(FK49+FL49))*(IF($D49=6,FN49,((MIN((VLOOKUP($D49,SALERYCODE,5,0)),FN49)))))))))/IF(AND($D49=2,'ראשי-פרטים כלליים וריכוז הוצאות'!$D$68&lt;&gt;4),1.2,1)</f>
        <v>0</v>
      </c>
      <c r="FQ49" s="263"/>
      <c r="FR49" s="264"/>
      <c r="FS49" s="265"/>
      <c r="FT49" s="266"/>
      <c r="FU49" s="267">
        <f t="shared" si="69"/>
        <v>0</v>
      </c>
      <c r="FV49" s="260">
        <f>+(IF(OR($B49=0,$C49=0,$D49=0,$DC$2&gt;$OE$1),0,IF(OR(FQ49=0,FS49=0,FT49=0),0,MIN((VLOOKUP($D49,SALERYCODE,3,0))*(IF($D49=6,FT49,FS49))*((MIN((VLOOKUP($D49,SALERYCODE,5,0)),(IF($D49=6,FS49,FT49))))),MIN((VLOOKUP($D49,SALERYCODE,3,0)),(FQ49+FR49))*(IF($D49=6,FT49,((MIN((VLOOKUP($D49,SALERYCODE,5,0)),FT49)))))))))/IF(AND($D49=2,'ראשי-פרטים כלליים וריכוז הוצאות'!$D$68&lt;&gt;4),1.2,1)</f>
        <v>0</v>
      </c>
      <c r="FW49" s="263"/>
      <c r="FX49" s="264"/>
      <c r="FY49" s="265"/>
      <c r="FZ49" s="266"/>
      <c r="GA49" s="267">
        <f t="shared" si="70"/>
        <v>0</v>
      </c>
      <c r="GB49" s="260">
        <f>+(IF(OR($B49=0,$C49=0,$D49=0,$DC$2&gt;$OE$1),0,IF(OR(FW49=0,FY49=0,FZ49=0),0,MIN((VLOOKUP($D49,SALERYCODE,3,0))*(IF($D49=6,FZ49,FY49))*((MIN((VLOOKUP($D49,SALERYCODE,5,0)),(IF($D49=6,FY49,FZ49))))),MIN((VLOOKUP($D49,SALERYCODE,3,0)),(FW49+FX49))*(IF($D49=6,FZ49,((MIN((VLOOKUP($D49,SALERYCODE,5,0)),FZ49)))))))))/IF(AND($D49=2,'ראשי-פרטים כלליים וריכוז הוצאות'!$D$68&lt;&gt;4),1.2,1)</f>
        <v>0</v>
      </c>
      <c r="GC49" s="263"/>
      <c r="GD49" s="264"/>
      <c r="GE49" s="265"/>
      <c r="GF49" s="266"/>
      <c r="GG49" s="267">
        <f t="shared" si="71"/>
        <v>0</v>
      </c>
      <c r="GH49" s="260">
        <f>+(IF(OR($B49=0,$C49=0,$D49=0,$DC$2&gt;$OE$1),0,IF(OR(GC49=0,GE49=0,GF49=0),0,MIN((VLOOKUP($D49,SALERYCODE,3,0))*(IF($D49=6,GF49,GE49))*((MIN((VLOOKUP($D49,SALERYCODE,5,0)),(IF($D49=6,GE49,GF49))))),MIN((VLOOKUP($D49,SALERYCODE,3,0)),(GC49+GD49))*(IF($D49=6,GF49,((MIN((VLOOKUP($D49,SALERYCODE,5,0)),GF49)))))))))/IF(AND($D49=2,'ראשי-פרטים כלליים וריכוז הוצאות'!$D$68&lt;&gt;4),1.2,1)</f>
        <v>0</v>
      </c>
      <c r="GI49" s="263"/>
      <c r="GJ49" s="264"/>
      <c r="GK49" s="265"/>
      <c r="GL49" s="266"/>
      <c r="GM49" s="267">
        <f t="shared" si="72"/>
        <v>0</v>
      </c>
      <c r="GN49" s="260">
        <f>+(IF(OR($B49=0,$C49=0,$D49=0,$DC$2&gt;$OE$1),0,IF(OR(GI49=0,GK49=0,GL49=0),0,MIN((VLOOKUP($D49,SALERYCODE,3,0))*(IF($D49=6,GL49,GK49))*((MIN((VLOOKUP($D49,SALERYCODE,5,0)),(IF($D49=6,GK49,GL49))))),MIN((VLOOKUP($D49,SALERYCODE,3,0)),(GI49+GJ49))*(IF($D49=6,GL49,((MIN((VLOOKUP($D49,SALERYCODE,5,0)),GL49)))))))))/IF(AND($D49=2,'ראשי-פרטים כלליים וריכוז הוצאות'!$D$68&lt;&gt;4),1.2,1)</f>
        <v>0</v>
      </c>
      <c r="GO49" s="263"/>
      <c r="GP49" s="264"/>
      <c r="GQ49" s="265"/>
      <c r="GR49" s="266"/>
      <c r="GS49" s="267">
        <f t="shared" si="73"/>
        <v>0</v>
      </c>
      <c r="GT49" s="260">
        <f>+(IF(OR($B49=0,$C49=0,$D49=0,$DC$2&gt;$OE$1),0,IF(OR(GO49=0,GQ49=0,GR49=0),0,MIN((VLOOKUP($D49,SALERYCODE,3,0))*(IF($D49=6,GR49,GQ49))*((MIN((VLOOKUP($D49,SALERYCODE,5,0)),(IF($D49=6,GQ49,GR49))))),MIN((VLOOKUP($D49,SALERYCODE,3,0)),(GO49+GP49))*(IF($D49=6,GR49,((MIN((VLOOKUP($D49,SALERYCODE,5,0)),GR49)))))))))/IF(AND($D49=2,'ראשי-פרטים כלליים וריכוז הוצאות'!$D$68&lt;&gt;4),1.2,1)</f>
        <v>0</v>
      </c>
      <c r="GU49" s="263"/>
      <c r="GV49" s="264"/>
      <c r="GW49" s="265"/>
      <c r="GX49" s="266"/>
      <c r="GY49" s="267">
        <f t="shared" si="74"/>
        <v>0</v>
      </c>
      <c r="GZ49" s="260">
        <f>+(IF(OR($B49=0,$C49=0,$D49=0,$DC$2&gt;$OE$1),0,IF(OR(GU49=0,GW49=0,GX49=0),0,MIN((VLOOKUP($D49,SALERYCODE,3,0))*(IF($D49=6,GX49,GW49))*((MIN((VLOOKUP($D49,SALERYCODE,5,0)),(IF($D49=6,GW49,GX49))))),MIN((VLOOKUP($D49,SALERYCODE,3,0)),(GU49+GV49))*(IF($D49=6,GX49,((MIN((VLOOKUP($D49,SALERYCODE,5,0)),GX49)))))))))/IF(AND($D49=2,'ראשי-פרטים כלליים וריכוז הוצאות'!$D$68&lt;&gt;4),1.2,1)</f>
        <v>0</v>
      </c>
      <c r="HA49" s="263"/>
      <c r="HB49" s="264"/>
      <c r="HC49" s="265"/>
      <c r="HD49" s="266"/>
      <c r="HE49" s="267">
        <f t="shared" si="75"/>
        <v>0</v>
      </c>
      <c r="HF49" s="260">
        <f>+(IF(OR($B49=0,$C49=0,$D49=0,$DC$2&gt;$OE$1),0,IF(OR(HA49=0,HC49=0,HD49=0),0,MIN((VLOOKUP($D49,SALERYCODE,3,0))*(IF($D49=6,HD49,HC49))*((MIN((VLOOKUP($D49,SALERYCODE,5,0)),(IF($D49=6,HC49,HD49))))),MIN((VLOOKUP($D49,SALERYCODE,3,0)),(HA49+HB49))*(IF($D49=6,HD49,((MIN((VLOOKUP($D49,SALERYCODE,5,0)),HD49)))))))))/IF(AND($D49=2,'ראשי-פרטים כלליים וריכוז הוצאות'!$D$68&lt;&gt;4),1.2,1)</f>
        <v>0</v>
      </c>
      <c r="HG49" s="263"/>
      <c r="HH49" s="264"/>
      <c r="HI49" s="265"/>
      <c r="HJ49" s="266"/>
      <c r="HK49" s="267">
        <f t="shared" si="76"/>
        <v>0</v>
      </c>
      <c r="HL49" s="260">
        <f>+(IF(OR($B49=0,$C49=0,$D49=0,$DC$2&gt;$OE$1),0,IF(OR(HG49=0,HI49=0,HJ49=0),0,MIN((VLOOKUP($D49,SALERYCODE,3,0))*(IF($D49=6,HJ49,HI49))*((MIN((VLOOKUP($D49,SALERYCODE,5,0)),(IF($D49=6,HI49,HJ49))))),MIN((VLOOKUP($D49,SALERYCODE,3,0)),(HG49+HH49))*(IF($D49=6,HJ49,((MIN((VLOOKUP($D49,SALERYCODE,5,0)),HJ49)))))))))/IF(AND($D49=2,'ראשי-פרטים כלליים וריכוז הוצאות'!$D$68&lt;&gt;4),1.2,1)</f>
        <v>0</v>
      </c>
      <c r="HM49" s="263"/>
      <c r="HN49" s="264"/>
      <c r="HO49" s="265"/>
      <c r="HP49" s="266"/>
      <c r="HQ49" s="267">
        <f t="shared" si="77"/>
        <v>0</v>
      </c>
      <c r="HR49" s="260">
        <f>+(IF(OR($B49=0,$C49=0,$D49=0,$DC$2&gt;$OE$1),0,IF(OR(HM49=0,HO49=0,HP49=0),0,MIN((VLOOKUP($D49,SALERYCODE,3,0))*(IF($D49=6,HP49,HO49))*((MIN((VLOOKUP($D49,SALERYCODE,5,0)),(IF($D49=6,HO49,HP49))))),MIN((VLOOKUP($D49,SALERYCODE,3,0)),(HM49+HN49))*(IF($D49=6,HP49,((MIN((VLOOKUP($D49,SALERYCODE,5,0)),HP49)))))))))/IF(AND($D49=2,'ראשי-פרטים כלליים וריכוז הוצאות'!$D$68&lt;&gt;4),1.2,1)</f>
        <v>0</v>
      </c>
      <c r="HS49" s="263"/>
      <c r="HT49" s="264"/>
      <c r="HU49" s="265"/>
      <c r="HV49" s="266"/>
      <c r="HW49" s="267">
        <f t="shared" si="78"/>
        <v>0</v>
      </c>
      <c r="HX49" s="260">
        <f>+(IF(OR($B49=0,$C49=0,$D49=0,$DC$2&gt;$OE$1),0,IF(OR(HS49=0,HU49=0,HV49=0),0,MIN((VLOOKUP($D49,SALERYCODE,3,0))*(IF($D49=6,HV49,HU49))*((MIN((VLOOKUP($D49,SALERYCODE,5,0)),(IF($D49=6,HU49,HV49))))),MIN((VLOOKUP($D49,SALERYCODE,3,0)),(HS49+HT49))*(IF($D49=6,HV49,((MIN((VLOOKUP($D49,SALERYCODE,5,0)),HV49)))))))))/IF(AND($D49=2,'ראשי-פרטים כלליים וריכוז הוצאות'!$D$68&lt;&gt;4),1.2,1)</f>
        <v>0</v>
      </c>
      <c r="HY49" s="263"/>
      <c r="HZ49" s="264"/>
      <c r="IA49" s="265"/>
      <c r="IB49" s="266"/>
      <c r="IC49" s="267">
        <f t="shared" si="79"/>
        <v>0</v>
      </c>
      <c r="ID49" s="260">
        <f>+(IF(OR($B49=0,$C49=0,$D49=0,$DC$2&gt;$OE$1),0,IF(OR(HY49=0,IA49=0,IB49=0),0,MIN((VLOOKUP($D49,SALERYCODE,3,0))*(IF($D49=6,IB49,IA49))*((MIN((VLOOKUP($D49,SALERYCODE,5,0)),(IF($D49=6,IA49,IB49))))),MIN((VLOOKUP($D49,SALERYCODE,3,0)),(HY49+HZ49))*(IF($D49=6,IB49,((MIN((VLOOKUP($D49,SALERYCODE,5,0)),IB49)))))))))/IF(AND($D49=2,'ראשי-פרטים כלליים וריכוז הוצאות'!$D$68&lt;&gt;4),1.2,1)</f>
        <v>0</v>
      </c>
      <c r="IE49" s="263"/>
      <c r="IF49" s="264"/>
      <c r="IG49" s="265"/>
      <c r="IH49" s="266"/>
      <c r="II49" s="267">
        <f t="shared" si="80"/>
        <v>0</v>
      </c>
      <c r="IJ49" s="260">
        <f>+(IF(OR($B49=0,$C49=0,$D49=0,$DC$2&gt;$OE$1),0,IF(OR(IE49=0,IG49=0,IH49=0),0,MIN((VLOOKUP($D49,SALERYCODE,3,0))*(IF($D49=6,IH49,IG49))*((MIN((VLOOKUP($D49,SALERYCODE,5,0)),(IF($D49=6,IG49,IH49))))),MIN((VLOOKUP($D49,SALERYCODE,3,0)),(IE49+IF49))*(IF($D49=6,IH49,((MIN((VLOOKUP($D49,SALERYCODE,5,0)),IH49)))))))))/IF(AND($D49=2,'ראשי-פרטים כלליים וריכוז הוצאות'!$D$68&lt;&gt;4),1.2,1)</f>
        <v>0</v>
      </c>
      <c r="IK49" s="263"/>
      <c r="IL49" s="264"/>
      <c r="IM49" s="265"/>
      <c r="IN49" s="266"/>
      <c r="IO49" s="267">
        <f t="shared" si="81"/>
        <v>0</v>
      </c>
      <c r="IP49" s="260">
        <f>+(IF(OR($B49=0,$C49=0,$D49=0,$DC$2&gt;$OE$1),0,IF(OR(IK49=0,IM49=0,IN49=0),0,MIN((VLOOKUP($D49,SALERYCODE,3,0))*(IF($D49=6,IN49,IM49))*((MIN((VLOOKUP($D49,SALERYCODE,5,0)),(IF($D49=6,IM49,IN49))))),MIN((VLOOKUP($D49,SALERYCODE,3,0)),(IK49+IL49))*(IF($D49=6,IN49,((MIN((VLOOKUP($D49,SALERYCODE,5,0)),IN49)))))))))/IF(AND($D49=2,'ראשי-פרטים כלליים וריכוז הוצאות'!$D$68&lt;&gt;4),1.2,1)</f>
        <v>0</v>
      </c>
      <c r="IQ49" s="263"/>
      <c r="IR49" s="264"/>
      <c r="IS49" s="265"/>
      <c r="IT49" s="266"/>
      <c r="IU49" s="267">
        <f t="shared" si="82"/>
        <v>0</v>
      </c>
      <c r="IV49" s="260">
        <f>+(IF(OR($B49=0,$C49=0,$D49=0,$DC$2&gt;$OE$1),0,IF(OR(IQ49=0,IS49=0,IT49=0),0,MIN((VLOOKUP($D49,SALERYCODE,3,0))*(IF($D49=6,IT49,IS49))*((MIN((VLOOKUP($D49,SALERYCODE,5,0)),(IF($D49=6,IS49,IT49))))),MIN((VLOOKUP($D49,SALERYCODE,3,0)),(IQ49+IR49))*(IF($D49=6,IT49,((MIN((VLOOKUP($D49,SALERYCODE,5,0)),IT49)))))))))/IF(AND($D49=2,'ראשי-פרטים כלליים וריכוז הוצאות'!$D$68&lt;&gt;4),1.2,1)</f>
        <v>0</v>
      </c>
      <c r="IW49" s="263"/>
      <c r="IX49" s="264"/>
      <c r="IY49" s="265"/>
      <c r="IZ49" s="266"/>
      <c r="JA49" s="267">
        <f t="shared" si="83"/>
        <v>0</v>
      </c>
      <c r="JB49" s="260">
        <f>+(IF(OR($B49=0,$C49=0,$D49=0,$DC$2&gt;$OE$1),0,IF(OR(IW49=0,IY49=0,IZ49=0),0,MIN((VLOOKUP($D49,SALERYCODE,3,0))*(IF($D49=6,IZ49,IY49))*((MIN((VLOOKUP($D49,SALERYCODE,5,0)),(IF($D49=6,IY49,IZ49))))),MIN((VLOOKUP($D49,SALERYCODE,3,0)),(IW49+IX49))*(IF($D49=6,IZ49,((MIN((VLOOKUP($D49,SALERYCODE,5,0)),IZ49)))))))))/IF(AND($D49=2,'ראשי-פרטים כלליים וריכוז הוצאות'!$D$68&lt;&gt;4),1.2,1)</f>
        <v>0</v>
      </c>
      <c r="JC49" s="263"/>
      <c r="JD49" s="264"/>
      <c r="JE49" s="265"/>
      <c r="JF49" s="266"/>
      <c r="JG49" s="267">
        <f t="shared" si="84"/>
        <v>0</v>
      </c>
      <c r="JH49" s="260">
        <f>+(IF(OR($B49=0,$C49=0,$D49=0,$DC$2&gt;$OE$1),0,IF(OR(JC49=0,JE49=0,JF49=0),0,MIN((VLOOKUP($D49,SALERYCODE,3,0))*(IF($D49=6,JF49,JE49))*((MIN((VLOOKUP($D49,SALERYCODE,5,0)),(IF($D49=6,JE49,JF49))))),MIN((VLOOKUP($D49,SALERYCODE,3,0)),(JC49+JD49))*(IF($D49=6,JF49,((MIN((VLOOKUP($D49,SALERYCODE,5,0)),JF49)))))))))/IF(AND($D49=2,'ראשי-פרטים כלליים וריכוז הוצאות'!$D$68&lt;&gt;4),1.2,1)</f>
        <v>0</v>
      </c>
      <c r="JI49" s="263"/>
      <c r="JJ49" s="264"/>
      <c r="JK49" s="265"/>
      <c r="JL49" s="266"/>
      <c r="JM49" s="267">
        <f t="shared" si="85"/>
        <v>0</v>
      </c>
      <c r="JN49" s="260">
        <f>+(IF(OR($B49=0,$C49=0,$D49=0,$DC$2&gt;$OE$1),0,IF(OR(JI49=0,JK49=0,JL49=0),0,MIN((VLOOKUP($D49,SALERYCODE,3,0))*(IF($D49=6,JL49,JK49))*((MIN((VLOOKUP($D49,SALERYCODE,5,0)),(IF($D49=6,JK49,JL49))))),MIN((VLOOKUP($D49,SALERYCODE,3,0)),(JI49+JJ49))*(IF($D49=6,JL49,((MIN((VLOOKUP($D49,SALERYCODE,5,0)),JL49)))))))))/IF(AND($D49=2,'ראשי-פרטים כלליים וריכוז הוצאות'!$D$68&lt;&gt;4),1.2,1)</f>
        <v>0</v>
      </c>
      <c r="JO49" s="263"/>
      <c r="JP49" s="264"/>
      <c r="JQ49" s="265"/>
      <c r="JR49" s="266"/>
      <c r="JS49" s="267">
        <f t="shared" si="86"/>
        <v>0</v>
      </c>
      <c r="JT49" s="260">
        <f>+(IF(OR($B49=0,$C49=0,$D49=0,$DC$2&gt;$OE$1),0,IF(OR(JO49=0,JQ49=0,JR49=0),0,MIN((VLOOKUP($D49,SALERYCODE,3,0))*(IF($D49=6,JR49,JQ49))*((MIN((VLOOKUP($D49,SALERYCODE,5,0)),(IF($D49=6,JQ49,JR49))))),MIN((VLOOKUP($D49,SALERYCODE,3,0)),(JO49+JP49))*(IF($D49=6,JR49,((MIN((VLOOKUP($D49,SALERYCODE,5,0)),JR49)))))))))/IF(AND($D49=2,'ראשי-פרטים כלליים וריכוז הוצאות'!$D$68&lt;&gt;4),1.2,1)</f>
        <v>0</v>
      </c>
      <c r="JU49" s="263"/>
      <c r="JV49" s="264"/>
      <c r="JW49" s="265"/>
      <c r="JX49" s="266"/>
      <c r="JY49" s="267">
        <f t="shared" si="87"/>
        <v>0</v>
      </c>
      <c r="JZ49" s="260">
        <f>+(IF(OR($B49=0,$C49=0,$D49=0,$DC$2&gt;$OE$1),0,IF(OR(JU49=0,JW49=0,JX49=0),0,MIN((VLOOKUP($D49,SALERYCODE,3,0))*(IF($D49=6,JX49,JW49))*((MIN((VLOOKUP($D49,SALERYCODE,5,0)),(IF($D49=6,JW49,JX49))))),MIN((VLOOKUP($D49,SALERYCODE,3,0)),(JU49+JV49))*(IF($D49=6,JX49,((MIN((VLOOKUP($D49,SALERYCODE,5,0)),JX49)))))))))/IF(AND($D49=2,'ראשי-פרטים כלליים וריכוז הוצאות'!$D$68&lt;&gt;4),1.2,1)</f>
        <v>0</v>
      </c>
      <c r="KA49" s="263"/>
      <c r="KB49" s="264"/>
      <c r="KC49" s="265"/>
      <c r="KD49" s="266"/>
      <c r="KE49" s="267">
        <f t="shared" si="88"/>
        <v>0</v>
      </c>
      <c r="KF49" s="260">
        <f>+(IF(OR($B49=0,$C49=0,$D49=0,$DC$2&gt;$OE$1),0,IF(OR(KA49=0,KC49=0,KD49=0),0,MIN((VLOOKUP($D49,SALERYCODE,3,0))*(IF($D49=6,KD49,KC49))*((MIN((VLOOKUP($D49,SALERYCODE,5,0)),(IF($D49=6,KC49,KD49))))),MIN((VLOOKUP($D49,SALERYCODE,3,0)),(KA49+KB49))*(IF($D49=6,KD49,((MIN((VLOOKUP($D49,SALERYCODE,5,0)),KD49)))))))))/IF(AND($D49=2,'ראשי-פרטים כלליים וריכוז הוצאות'!$D$68&lt;&gt;4),1.2,1)</f>
        <v>0</v>
      </c>
      <c r="KG49" s="263"/>
      <c r="KH49" s="264"/>
      <c r="KI49" s="265"/>
      <c r="KJ49" s="266"/>
      <c r="KK49" s="267">
        <f t="shared" si="89"/>
        <v>0</v>
      </c>
      <c r="KL49" s="260">
        <f>+(IF(OR($B49=0,$C49=0,$D49=0,$DC$2&gt;$OE$1),0,IF(OR(KG49=0,KI49=0,KJ49=0),0,MIN((VLOOKUP($D49,SALERYCODE,3,0))*(IF($D49=6,KJ49,KI49))*((MIN((VLOOKUP($D49,SALERYCODE,5,0)),(IF($D49=6,KI49,KJ49))))),MIN((VLOOKUP($D49,SALERYCODE,3,0)),(KG49+KH49))*(IF($D49=6,KJ49,((MIN((VLOOKUP($D49,SALERYCODE,5,0)),KJ49)))))))))/IF(AND($D49=2,'ראשי-פרטים כלליים וריכוז הוצאות'!$D$68&lt;&gt;4),1.2,1)</f>
        <v>0</v>
      </c>
      <c r="KM49" s="263"/>
      <c r="KN49" s="264"/>
      <c r="KO49" s="265"/>
      <c r="KP49" s="266"/>
      <c r="KQ49" s="267">
        <f t="shared" si="90"/>
        <v>0</v>
      </c>
      <c r="KR49" s="260">
        <f>+(IF(OR($B49=0,$C49=0,$D49=0,$DC$2&gt;$OE$1),0,IF(OR(KM49=0,KO49=0,KP49=0),0,MIN((VLOOKUP($D49,SALERYCODE,3,0))*(IF($D49=6,KP49,KO49))*((MIN((VLOOKUP($D49,SALERYCODE,5,0)),(IF($D49=6,KO49,KP49))))),MIN((VLOOKUP($D49,SALERYCODE,3,0)),(KM49+KN49))*(IF($D49=6,KP49,((MIN((VLOOKUP($D49,SALERYCODE,5,0)),KP49)))))))))/IF(AND($D49=2,'ראשי-פרטים כלליים וריכוז הוצאות'!$D$68&lt;&gt;4),1.2,1)</f>
        <v>0</v>
      </c>
      <c r="KS49" s="263"/>
      <c r="KT49" s="264"/>
      <c r="KU49" s="265"/>
      <c r="KV49" s="266"/>
      <c r="KW49" s="267">
        <f t="shared" si="91"/>
        <v>0</v>
      </c>
      <c r="KX49" s="260">
        <f>+(IF(OR($B49=0,$C49=0,$D49=0,$DC$2&gt;$OE$1),0,IF(OR(KS49=0,KU49=0,KV49=0),0,MIN((VLOOKUP($D49,SALERYCODE,3,0))*(IF($D49=6,KV49,KU49))*((MIN((VLOOKUP($D49,SALERYCODE,5,0)),(IF($D49=6,KU49,KV49))))),MIN((VLOOKUP($D49,SALERYCODE,3,0)),(KS49+KT49))*(IF($D49=6,KV49,((MIN((VLOOKUP($D49,SALERYCODE,5,0)),KV49)))))))))/IF(AND($D49=2,'ראשי-פרטים כלליים וריכוז הוצאות'!$D$68&lt;&gt;4),1.2,1)</f>
        <v>0</v>
      </c>
      <c r="KY49" s="263"/>
      <c r="KZ49" s="264"/>
      <c r="LA49" s="265"/>
      <c r="LB49" s="266"/>
      <c r="LC49" s="267">
        <f t="shared" si="92"/>
        <v>0</v>
      </c>
      <c r="LD49" s="260">
        <f>+(IF(OR($B49=0,$C49=0,$D49=0,$DC$2&gt;$OE$1),0,IF(OR(KY49=0,LA49=0,LB49=0),0,MIN((VLOOKUP($D49,SALERYCODE,3,0))*(IF($D49=6,LB49,LA49))*((MIN((VLOOKUP($D49,SALERYCODE,5,0)),(IF($D49=6,LA49,LB49))))),MIN((VLOOKUP($D49,SALERYCODE,3,0)),(KY49+KZ49))*(IF($D49=6,LB49,((MIN((VLOOKUP($D49,SALERYCODE,5,0)),LB49)))))))))/IF(AND($D49=2,'ראשי-פרטים כלליים וריכוז הוצאות'!$D$68&lt;&gt;4),1.2,1)</f>
        <v>0</v>
      </c>
      <c r="LE49" s="263"/>
      <c r="LF49" s="264"/>
      <c r="LG49" s="265"/>
      <c r="LH49" s="266"/>
      <c r="LI49" s="267">
        <f t="shared" si="93"/>
        <v>0</v>
      </c>
      <c r="LJ49" s="260">
        <f>+(IF(OR($B49=0,$C49=0,$D49=0,$DC$2&gt;$OE$1),0,IF(OR(LE49=0,LG49=0,LH49=0),0,MIN((VLOOKUP($D49,SALERYCODE,3,0))*(IF($D49=6,LH49,LG49))*((MIN((VLOOKUP($D49,SALERYCODE,5,0)),(IF($D49=6,LG49,LH49))))),MIN((VLOOKUP($D49,SALERYCODE,3,0)),(LE49+LF49))*(IF($D49=6,LH49,((MIN((VLOOKUP($D49,SALERYCODE,5,0)),LH49)))))))))/IF(AND($D49=2,'ראשי-פרטים כלליים וריכוז הוצאות'!$D$68&lt;&gt;4),1.2,1)</f>
        <v>0</v>
      </c>
      <c r="LK49" s="263"/>
      <c r="LL49" s="264"/>
      <c r="LM49" s="265"/>
      <c r="LN49" s="266"/>
      <c r="LO49" s="267">
        <f t="shared" si="94"/>
        <v>0</v>
      </c>
      <c r="LP49" s="260">
        <f>+(IF(OR($B49=0,$C49=0,$D49=0,$DC$2&gt;$OE$1),0,IF(OR(LK49=0,LM49=0,LN49=0),0,MIN((VLOOKUP($D49,SALERYCODE,3,0))*(IF($D49=6,LN49,LM49))*((MIN((VLOOKUP($D49,SALERYCODE,5,0)),(IF($D49=6,LM49,LN49))))),MIN((VLOOKUP($D49,SALERYCODE,3,0)),(LK49+LL49))*(IF($D49=6,LN49,((MIN((VLOOKUP($D49,SALERYCODE,5,0)),LN49)))))))))/IF(AND($D49=2,'ראשי-פרטים כלליים וריכוז הוצאות'!$D$68&lt;&gt;4),1.2,1)</f>
        <v>0</v>
      </c>
      <c r="LQ49" s="263"/>
      <c r="LR49" s="264"/>
      <c r="LS49" s="265"/>
      <c r="LT49" s="266"/>
      <c r="LU49" s="267">
        <f t="shared" si="95"/>
        <v>0</v>
      </c>
      <c r="LV49" s="260">
        <f>+(IF(OR($B49=0,$C49=0,$D49=0,$DC$2&gt;$OE$1),0,IF(OR(LQ49=0,LS49=0,LT49=0),0,MIN((VLOOKUP($D49,SALERYCODE,3,0))*(IF($D49=6,LT49,LS49))*((MIN((VLOOKUP($D49,SALERYCODE,5,0)),(IF($D49=6,LS49,LT49))))),MIN((VLOOKUP($D49,SALERYCODE,3,0)),(LQ49+LR49))*(IF($D49=6,LT49,((MIN((VLOOKUP($D49,SALERYCODE,5,0)),LT49)))))))))/IF(AND($D49=2,'ראשי-פרטים כלליים וריכוז הוצאות'!$D$68&lt;&gt;4),1.2,1)</f>
        <v>0</v>
      </c>
      <c r="LW49" s="263"/>
      <c r="LX49" s="264"/>
      <c r="LY49" s="265"/>
      <c r="LZ49" s="266"/>
      <c r="MA49" s="267">
        <f t="shared" si="96"/>
        <v>0</v>
      </c>
      <c r="MB49" s="260">
        <f>+(IF(OR($B49=0,$C49=0,$D49=0,$DC$2&gt;$OE$1),0,IF(OR(LW49=0,LY49=0,LZ49=0),0,MIN((VLOOKUP($D49,SALERYCODE,3,0))*(IF($D49=6,LZ49,LY49))*((MIN((VLOOKUP($D49,SALERYCODE,5,0)),(IF($D49=6,LY49,LZ49))))),MIN((VLOOKUP($D49,SALERYCODE,3,0)),(LW49+LX49))*(IF($D49=6,LZ49,((MIN((VLOOKUP($D49,SALERYCODE,5,0)),LZ49)))))))))/IF(AND($D49=2,'ראשי-פרטים כלליים וריכוז הוצאות'!$D$68&lt;&gt;4),1.2,1)</f>
        <v>0</v>
      </c>
      <c r="MC49" s="263"/>
      <c r="MD49" s="264"/>
      <c r="ME49" s="265"/>
      <c r="MF49" s="266"/>
      <c r="MG49" s="267">
        <f t="shared" si="97"/>
        <v>0</v>
      </c>
      <c r="MH49" s="260">
        <f>+(IF(OR($B49=0,$C49=0,$D49=0,$DC$2&gt;$OE$1),0,IF(OR(MC49=0,ME49=0,MF49=0),0,MIN((VLOOKUP($D49,SALERYCODE,3,0))*(IF($D49=6,MF49,ME49))*((MIN((VLOOKUP($D49,SALERYCODE,5,0)),(IF($D49=6,ME49,MF49))))),MIN((VLOOKUP($D49,SALERYCODE,3,0)),(MC49+MD49))*(IF($D49=6,MF49,((MIN((VLOOKUP($D49,SALERYCODE,5,0)),MF49)))))))))/IF(AND($D49=2,'ראשי-פרטים כלליים וריכוז הוצאות'!$D$68&lt;&gt;4),1.2,1)</f>
        <v>0</v>
      </c>
      <c r="MI49" s="263"/>
      <c r="MJ49" s="264"/>
      <c r="MK49" s="265"/>
      <c r="ML49" s="266"/>
      <c r="MM49" s="267">
        <f t="shared" si="98"/>
        <v>0</v>
      </c>
      <c r="MN49" s="260">
        <f>+(IF(OR($B49=0,$C49=0,$D49=0,$DC$2&gt;$OE$1),0,IF(OR(MI49=0,MK49=0,ML49=0),0,MIN((VLOOKUP($D49,SALERYCODE,3,0))*(IF($D49=6,ML49,MK49))*((MIN((VLOOKUP($D49,SALERYCODE,5,0)),(IF($D49=6,MK49,ML49))))),MIN((VLOOKUP($D49,SALERYCODE,3,0)),(MI49+MJ49))*(IF($D49=6,ML49,((MIN((VLOOKUP($D49,SALERYCODE,5,0)),ML49)))))))))/IF(AND($D49=2,'ראשי-פרטים כלליים וריכוז הוצאות'!$D$68&lt;&gt;4),1.2,1)</f>
        <v>0</v>
      </c>
      <c r="MO49" s="263"/>
      <c r="MP49" s="264"/>
      <c r="MQ49" s="265"/>
      <c r="MR49" s="266"/>
      <c r="MS49" s="267">
        <f t="shared" si="99"/>
        <v>0</v>
      </c>
      <c r="MT49" s="260">
        <f>+(IF(OR($B49=0,$C49=0,$D49=0,$DC$2&gt;$OE$1),0,IF(OR(MO49=0,MQ49=0,MR49=0),0,MIN((VLOOKUP($D49,SALERYCODE,3,0))*(IF($D49=6,MR49,MQ49))*((MIN((VLOOKUP($D49,SALERYCODE,5,0)),(IF($D49=6,MQ49,MR49))))),MIN((VLOOKUP($D49,SALERYCODE,3,0)),(MO49+MP49))*(IF($D49=6,MR49,((MIN((VLOOKUP($D49,SALERYCODE,5,0)),MR49)))))))))/IF(AND($D49=2,'ראשי-פרטים כלליים וריכוז הוצאות'!$D$68&lt;&gt;4),1.2,1)</f>
        <v>0</v>
      </c>
      <c r="MU49" s="263"/>
      <c r="MV49" s="264"/>
      <c r="MW49" s="265"/>
      <c r="MX49" s="266"/>
      <c r="MY49" s="267">
        <f t="shared" si="100"/>
        <v>0</v>
      </c>
      <c r="MZ49" s="260">
        <f>+(IF(OR($B49=0,$C49=0,$D49=0,$DC$2&gt;$OE$1),0,IF(OR(MU49=0,MW49=0,MX49=0),0,MIN((VLOOKUP($D49,SALERYCODE,3,0))*(IF($D49=6,MX49,MW49))*((MIN((VLOOKUP($D49,SALERYCODE,5,0)),(IF($D49=6,MW49,MX49))))),MIN((VLOOKUP($D49,SALERYCODE,3,0)),(MU49+MV49))*(IF($D49=6,MX49,((MIN((VLOOKUP($D49,SALERYCODE,5,0)),MX49)))))))))/IF(AND($D49=2,'ראשי-פרטים כלליים וריכוז הוצאות'!$D$68&lt;&gt;4),1.2,1)</f>
        <v>0</v>
      </c>
      <c r="NA49" s="263"/>
      <c r="NB49" s="264"/>
      <c r="NC49" s="265"/>
      <c r="ND49" s="266"/>
      <c r="NE49" s="267">
        <f t="shared" si="101"/>
        <v>0</v>
      </c>
      <c r="NF49" s="260">
        <f>+(IF(OR($B49=0,$C49=0,$D49=0,$DC$2&gt;$OE$1),0,IF(OR(NA49=0,NC49=0,ND49=0),0,MIN((VLOOKUP($D49,SALERYCODE,3,0))*(IF($D49=6,ND49,NC49))*((MIN((VLOOKUP($D49,SALERYCODE,5,0)),(IF($D49=6,NC49,ND49))))),MIN((VLOOKUP($D49,SALERYCODE,3,0)),(NA49+NB49))*(IF($D49=6,ND49,((MIN((VLOOKUP($D49,SALERYCODE,5,0)),ND49)))))))))/IF(AND($D49=2,'ראשי-פרטים כלליים וריכוז הוצאות'!$D$68&lt;&gt;4),1.2,1)</f>
        <v>0</v>
      </c>
      <c r="NG49" s="263"/>
      <c r="NH49" s="264"/>
      <c r="NI49" s="265"/>
      <c r="NJ49" s="266"/>
      <c r="NK49" s="267">
        <f t="shared" si="102"/>
        <v>0</v>
      </c>
      <c r="NL49" s="260">
        <f>+(IF(OR($B49=0,$C49=0,$D49=0,$DC$2&gt;$OE$1),0,IF(OR(NG49=0,NI49=0,NJ49=0),0,MIN((VLOOKUP($D49,SALERYCODE,3,0))*(IF($D49=6,NJ49,NI49))*((MIN((VLOOKUP($D49,SALERYCODE,5,0)),(IF($D49=6,NI49,NJ49))))),MIN((VLOOKUP($D49,SALERYCODE,3,0)),(NG49+NH49))*(IF($D49=6,NJ49,((MIN((VLOOKUP($D49,SALERYCODE,5,0)),NJ49)))))))))/IF(AND($D49=2,'ראשי-פרטים כלליים וריכוז הוצאות'!$D$68&lt;&gt;4),1.2,1)</f>
        <v>0</v>
      </c>
      <c r="NM49" s="263"/>
      <c r="NN49" s="264"/>
      <c r="NO49" s="265"/>
      <c r="NP49" s="266"/>
      <c r="NQ49" s="267">
        <f t="shared" si="103"/>
        <v>0</v>
      </c>
      <c r="NR49" s="260">
        <f>+(IF(OR($B49=0,$C49=0,$D49=0,$DC$2&gt;$OE$1),0,IF(OR(NM49=0,NO49=0,NP49=0),0,MIN((VLOOKUP($D49,SALERYCODE,3,0))*(IF($D49=6,NP49,NO49))*((MIN((VLOOKUP($D49,SALERYCODE,5,0)),(IF($D49=6,NO49,NP49))))),MIN((VLOOKUP($D49,SALERYCODE,3,0)),(NM49+NN49))*(IF($D49=6,NP49,((MIN((VLOOKUP($D49,SALERYCODE,5,0)),NP49)))))))))/IF(AND($D49=2,'ראשי-פרטים כלליים וריכוז הוצאות'!$D$68&lt;&gt;4),1.2,1)</f>
        <v>0</v>
      </c>
      <c r="NS49" s="263"/>
      <c r="NT49" s="264"/>
      <c r="NU49" s="265"/>
      <c r="NV49" s="266"/>
      <c r="NW49" s="267">
        <f t="shared" si="104"/>
        <v>0</v>
      </c>
      <c r="NX49" s="260">
        <f>+(IF(OR($B49=0,$C49=0,$D49=0,$DC$2&gt;$OE$1),0,IF(OR(NS49=0,NU49=0,NV49=0),0,MIN((VLOOKUP($D49,SALERYCODE,3,0))*(IF($D49=6,NV49,NU49))*((MIN((VLOOKUP($D49,SALERYCODE,5,0)),(IF($D49=6,NU49,NV49))))),MIN((VLOOKUP($D49,SALERYCODE,3,0)),(NS49+NT49))*(IF($D49=6,NV49,((MIN((VLOOKUP($D49,SALERYCODE,5,0)),NV49)))))))))/IF(AND($D49=2,'ראשי-פרטים כלליים וריכוז הוצאות'!$D$68&lt;&gt;4),1.2,1)</f>
        <v>0</v>
      </c>
      <c r="NY49" s="263"/>
      <c r="NZ49" s="264"/>
      <c r="OA49" s="265"/>
      <c r="OB49" s="266"/>
      <c r="OC49" s="267">
        <f t="shared" si="105"/>
        <v>0</v>
      </c>
      <c r="OD49" s="260">
        <f>+(IF(OR($B49=0,$C49=0,$D49=0,$DC$2&gt;$OE$1),0,IF(OR(NY49=0,OA49=0,OB49=0),0,MIN((VLOOKUP($D49,SALERYCODE,3,0))*(IF($D49=6,OB49,OA49))*((MIN((VLOOKUP($D49,SALERYCODE,5,0)),(IF($D49=6,OA49,OB49))))),MIN((VLOOKUP($D49,SALERYCODE,3,0)),(NY49+NZ49))*(IF($D49=6,OB49,((MIN((VLOOKUP($D49,SALERYCODE,5,0)),OB49)))))))))/IF(AND($D49=2,'ראשי-פרטים כלליים וריכוז הוצאות'!$D$68&lt;&gt;4),1.2,1)</f>
        <v>0</v>
      </c>
      <c r="OE49" s="275">
        <f t="shared" si="111"/>
        <v>0</v>
      </c>
      <c r="OF49" s="283">
        <f t="shared" si="112"/>
        <v>9.9999999999999995E-7</v>
      </c>
      <c r="OG49" s="276">
        <f t="shared" si="113"/>
        <v>0</v>
      </c>
      <c r="OH49" s="275">
        <f t="shared" si="114"/>
        <v>0</v>
      </c>
      <c r="OI49" s="275">
        <v>0</v>
      </c>
      <c r="OJ49" s="258">
        <f t="shared" si="115"/>
        <v>0</v>
      </c>
      <c r="OK49" s="284"/>
      <c r="OL49" s="116">
        <f>MIN(OJ49+OK49*OF49*OE49/$OL$1/IF(AND($D49=2,'ראשי-פרטים כלליים וריכוז הוצאות'!$D$68&lt;&gt;4),1.2,1),IF($D49&gt;0,VLOOKUP($D49,SALERYCODE,3,0)*12*OG49,0))</f>
        <v>0</v>
      </c>
      <c r="OM49" s="95">
        <f t="shared" si="106"/>
        <v>0</v>
      </c>
      <c r="ON49" s="11">
        <f t="shared" si="107"/>
        <v>0</v>
      </c>
      <c r="OO49" s="11">
        <f t="shared" si="108"/>
        <v>0</v>
      </c>
      <c r="OP49" s="22">
        <f t="shared" si="109"/>
        <v>0</v>
      </c>
      <c r="OQ49" s="11">
        <f t="shared" si="110"/>
        <v>0</v>
      </c>
      <c r="OR49" s="11">
        <f t="shared" si="116"/>
        <v>0</v>
      </c>
      <c r="OS49" s="35"/>
      <c r="OT49" s="35"/>
      <c r="OU49" s="43"/>
    </row>
    <row r="50" spans="1:411" ht="24" customHeight="1" x14ac:dyDescent="0.2">
      <c r="A50" s="282">
        <v>47</v>
      </c>
      <c r="B50" s="269"/>
      <c r="C50" s="270"/>
      <c r="D50" s="271"/>
      <c r="E50" s="263"/>
      <c r="F50" s="264"/>
      <c r="G50" s="265"/>
      <c r="H50" s="266"/>
      <c r="I50" s="267">
        <f t="shared" si="41"/>
        <v>0</v>
      </c>
      <c r="J50" s="260">
        <f>(IF(OR($B50=0,$C50=0,$D50=0,$E$2&gt;$OE$1),0,IF(OR($E50=0,$G50=0,$H50=0),0,MIN((VLOOKUP($D50,SALERYCODE,3,0))*(IF($D50=6,$H50,$G50))*((MIN((VLOOKUP($D50,SALERYCODE,5,0)),(IF($D50=6,$G50,$H50))))),MIN((VLOOKUP($D50,SALERYCODE,3,0)),($E50+$F50))*(IF($D50=6,$H50,((MIN((VLOOKUP($D50,SALERYCODE,5,0)),$H50)))))))))/IF(AND($D50=2,'ראשי-פרטים כלליים וריכוז הוצאות'!$D$68&lt;&gt;4),1.2,1)</f>
        <v>0</v>
      </c>
      <c r="K50" s="263"/>
      <c r="L50" s="264"/>
      <c r="M50" s="265"/>
      <c r="N50" s="266"/>
      <c r="O50" s="267">
        <f t="shared" si="42"/>
        <v>0</v>
      </c>
      <c r="P50" s="260">
        <f>+(IF(OR($B50=0,$C50=0,$D50=0,$K$2&gt;$OE$1),0,IF(OR($K50=0,$M50=0,$N50=0),0,MIN((VLOOKUP($D50,SALERYCODE,3,0))*(IF($D50=6,$N50,$M50))*((MIN((VLOOKUP($D50,SALERYCODE,5,0)),(IF($D50=6,$M50,$N50))))),MIN((VLOOKUP($D50,SALERYCODE,3,0)),($K50+$L50))*(IF($D50=6,$N50,((MIN((VLOOKUP($D50,SALERYCODE,5,0)),$N50)))))))))/IF(AND($D50=2,'ראשי-פרטים כלליים וריכוז הוצאות'!$D$68&lt;&gt;4),1.2,1)</f>
        <v>0</v>
      </c>
      <c r="Q50" s="263"/>
      <c r="R50" s="264"/>
      <c r="S50" s="265"/>
      <c r="T50" s="266"/>
      <c r="U50" s="267">
        <f t="shared" si="43"/>
        <v>0</v>
      </c>
      <c r="V50" s="260">
        <f>+(IF(OR($B50=0,$C50=0,$D50=0,$Q$2&gt;$OE$1),0,IF(OR(Q50=0,S50=0,T50=0),0,MIN((VLOOKUP($D50,SALERYCODE,3,0))*(IF($D50=6,T50,S50))*((MIN((VLOOKUP($D50,SALERYCODE,5,0)),(IF($D50=6,S50,T50))))),MIN((VLOOKUP($D50,SALERYCODE,3,0)),(Q50+R50))*(IF($D50=6,T50,((MIN((VLOOKUP($D50,SALERYCODE,5,0)),T50)))))))))/IF(AND($D50=2,'ראשי-פרטים כלליים וריכוז הוצאות'!$D$68&lt;&gt;4),1.2,1)</f>
        <v>0</v>
      </c>
      <c r="W50" s="263"/>
      <c r="X50" s="264"/>
      <c r="Y50" s="265"/>
      <c r="Z50" s="266"/>
      <c r="AA50" s="267">
        <f t="shared" si="44"/>
        <v>0</v>
      </c>
      <c r="AB50" s="260">
        <f>+(IF(OR($B50=0,$C50=0,$D50=0,$W$2&gt;$OE$1),0,IF(OR(W50=0,Y50=0,Z50=0),0,MIN((VLOOKUP($D50,SALERYCODE,3,0))*(IF($D50=6,Z50,Y50))*((MIN((VLOOKUP($D50,SALERYCODE,5,0)),(IF($D50=6,Y50,Z50))))),MIN((VLOOKUP($D50,SALERYCODE,3,0)),(W50+X50))*(IF($D50=6,Z50,((MIN((VLOOKUP($D50,SALERYCODE,5,0)),Z50)))))))))/IF(AND($D50=2,'ראשי-פרטים כלליים וריכוז הוצאות'!$D$68&lt;&gt;4),1.2,1)</f>
        <v>0</v>
      </c>
      <c r="AC50" s="263"/>
      <c r="AD50" s="264"/>
      <c r="AE50" s="265"/>
      <c r="AF50" s="266"/>
      <c r="AG50" s="267">
        <f t="shared" si="45"/>
        <v>0</v>
      </c>
      <c r="AH50" s="260">
        <f>+(IF(OR($B50=0,$C50=0,$D50=0,$AC$2&gt;$OE$1),0,IF(OR(AC50=0,AE50=0,AF50=0),0,MIN((VLOOKUP($D50,SALERYCODE,3,0))*(IF($D50=6,AF50,AE50))*((MIN((VLOOKUP($D50,SALERYCODE,5,0)),(IF($D50=6,AE50,AF50))))),MIN((VLOOKUP($D50,SALERYCODE,3,0)),(AC50+AD50))*(IF($D50=6,AF50,((MIN((VLOOKUP($D50,SALERYCODE,5,0)),AF50)))))))))/IF(AND($D50=2,'ראשי-פרטים כלליים וריכוז הוצאות'!$D$68&lt;&gt;4),1.2,1)</f>
        <v>0</v>
      </c>
      <c r="AI50" s="263"/>
      <c r="AJ50" s="264"/>
      <c r="AK50" s="265"/>
      <c r="AL50" s="266"/>
      <c r="AM50" s="267">
        <f t="shared" si="46"/>
        <v>0</v>
      </c>
      <c r="AN50" s="260">
        <f>+(IF(OR($B50=0,$C50=0,$D50=0,$AI$2&gt;$OE$1),0,IF(OR(AI50=0,AK50=0,AL50=0),0,MIN((VLOOKUP($D50,SALERYCODE,3,0))*(IF($D50=6,AL50,AK50))*((MIN((VLOOKUP($D50,SALERYCODE,5,0)),(IF($D50=6,AK50,AL50))))),MIN((VLOOKUP($D50,SALERYCODE,3,0)),(AI50+AJ50))*(IF($D50=6,AL50,((MIN((VLOOKUP($D50,SALERYCODE,5,0)),AL50)))))))))/IF(AND($D50=2,'ראשי-פרטים כלליים וריכוז הוצאות'!$D$68&lt;&gt;4),1.2,1)</f>
        <v>0</v>
      </c>
      <c r="AO50" s="263"/>
      <c r="AP50" s="264"/>
      <c r="AQ50" s="265"/>
      <c r="AR50" s="266"/>
      <c r="AS50" s="267">
        <f t="shared" si="47"/>
        <v>0</v>
      </c>
      <c r="AT50" s="260">
        <f>+(IF(OR($B50=0,$C50=0,$D50=0,$AO$2&gt;$OE$1),0,IF(OR(AO50=0,AQ50=0,AR50=0),0,MIN((VLOOKUP($D50,SALERYCODE,3,0))*(IF($D50=6,AR50,AQ50))*((MIN((VLOOKUP($D50,SALERYCODE,5,0)),(IF($D50=6,AQ50,AR50))))),MIN((VLOOKUP($D50,SALERYCODE,3,0)),(AO50+AP50))*(IF($D50=6,AR50,((MIN((VLOOKUP($D50,SALERYCODE,5,0)),AR50)))))))))/IF(AND($D50=2,'ראשי-פרטים כלליים וריכוז הוצאות'!$D$68&lt;&gt;4),1.2,1)</f>
        <v>0</v>
      </c>
      <c r="AU50" s="263"/>
      <c r="AV50" s="264"/>
      <c r="AW50" s="265"/>
      <c r="AX50" s="266"/>
      <c r="AY50" s="267">
        <f t="shared" si="48"/>
        <v>0</v>
      </c>
      <c r="AZ50" s="260">
        <f>+(IF(OR($B50=0,$C50=0,$D50=0,$AU$2&gt;$OE$1),0,IF(OR(AU50=0,AW50=0,AX50=0),0,MIN((VLOOKUP($D50,SALERYCODE,3,0))*(IF($D50=6,AX50,AW50))*((MIN((VLOOKUP($D50,SALERYCODE,5,0)),(IF($D50=6,AW50,AX50))))),MIN((VLOOKUP($D50,SALERYCODE,3,0)),(AU50+AV50))*(IF($D50=6,AX50,((MIN((VLOOKUP($D50,SALERYCODE,5,0)),AX50)))))))))/IF(AND($D50=2,'ראשי-פרטים כלליים וריכוז הוצאות'!$D$68&lt;&gt;4),1.2,1)</f>
        <v>0</v>
      </c>
      <c r="BA50" s="263"/>
      <c r="BB50" s="264"/>
      <c r="BC50" s="265"/>
      <c r="BD50" s="266"/>
      <c r="BE50" s="267">
        <f t="shared" si="49"/>
        <v>0</v>
      </c>
      <c r="BF50" s="260">
        <f>+(IF(OR($B50=0,$C50=0,$D50=0,$BA$2&gt;$OE$1),0,IF(OR(BA50=0,BC50=0,BD50=0),0,MIN((VLOOKUP($D50,SALERYCODE,3,0))*(IF($D50=6,BD50,BC50))*((MIN((VLOOKUP($D50,SALERYCODE,5,0)),(IF($D50=6,BC50,BD50))))),MIN((VLOOKUP($D50,SALERYCODE,3,0)),(BA50+BB50))*(IF($D50=6,BD50,((MIN((VLOOKUP($D50,SALERYCODE,5,0)),BD50)))))))))/IF(AND($D50=2,'ראשי-פרטים כלליים וריכוז הוצאות'!$D$68&lt;&gt;4),1.2,1)</f>
        <v>0</v>
      </c>
      <c r="BG50" s="263"/>
      <c r="BH50" s="264"/>
      <c r="BI50" s="265"/>
      <c r="BJ50" s="266"/>
      <c r="BK50" s="267">
        <f t="shared" si="50"/>
        <v>0</v>
      </c>
      <c r="BL50" s="260">
        <f>+(IF(OR($B50=0,$C50=0,$D50=0,$BG$2&gt;$OE$1),0,IF(OR(BG50=0,BI50=0,BJ50=0),0,MIN((VLOOKUP($D50,SALERYCODE,3,0))*(IF($D50=6,BJ50,BI50))*((MIN((VLOOKUP($D50,SALERYCODE,5,0)),(IF($D50=6,BI50,BJ50))))),MIN((VLOOKUP($D50,SALERYCODE,3,0)),(BG50+BH50))*(IF($D50=6,BJ50,((MIN((VLOOKUP($D50,SALERYCODE,5,0)),BJ50)))))))))/IF(AND($D50=2,'ראשי-פרטים כלליים וריכוז הוצאות'!$D$68&lt;&gt;4),1.2,1)</f>
        <v>0</v>
      </c>
      <c r="BM50" s="263"/>
      <c r="BN50" s="264"/>
      <c r="BO50" s="265"/>
      <c r="BP50" s="266"/>
      <c r="BQ50" s="267">
        <f t="shared" si="51"/>
        <v>0</v>
      </c>
      <c r="BR50" s="260">
        <f>+(IF(OR($B50=0,$C50=0,$D50=0,$BM$2&gt;$OE$1),0,IF(OR(BM50=0,BO50=0,BP50=0),0,MIN((VLOOKUP($D50,SALERYCODE,3,0))*(IF($D50=6,BP50,BO50))*((MIN((VLOOKUP($D50,SALERYCODE,5,0)),(IF($D50=6,BO50,BP50))))),MIN((VLOOKUP($D50,SALERYCODE,3,0)),(BM50+BN50))*(IF($D50=6,BP50,((MIN((VLOOKUP($D50,SALERYCODE,5,0)),BP50)))))))))/IF(AND($D50=2,'ראשי-פרטים כלליים וריכוז הוצאות'!$D$68&lt;&gt;4),1.2,1)</f>
        <v>0</v>
      </c>
      <c r="BS50" s="263"/>
      <c r="BT50" s="264"/>
      <c r="BU50" s="265"/>
      <c r="BV50" s="266"/>
      <c r="BW50" s="267">
        <f t="shared" si="52"/>
        <v>0</v>
      </c>
      <c r="BX50" s="260">
        <f>+(IF(OR($B50=0,$C50=0,$D50=0,$BS$2&gt;$OE$1),0,IF(OR(BS50=0,BU50=0,BV50=0),0,MIN((VLOOKUP($D50,SALERYCODE,3,0))*(IF($D50=6,BV50,BU50))*((MIN((VLOOKUP($D50,SALERYCODE,5,0)),(IF($D50=6,BU50,BV50))))),MIN((VLOOKUP($D50,SALERYCODE,3,0)),(BS50+BT50))*(IF($D50=6,BV50,((MIN((VLOOKUP($D50,SALERYCODE,5,0)),BV50)))))))))/IF(AND($D50=2,'ראשי-פרטים כלליים וריכוז הוצאות'!$D$68&lt;&gt;4),1.2,1)</f>
        <v>0</v>
      </c>
      <c r="BY50" s="263"/>
      <c r="BZ50" s="264"/>
      <c r="CA50" s="265"/>
      <c r="CB50" s="266"/>
      <c r="CC50" s="267">
        <f t="shared" si="53"/>
        <v>0</v>
      </c>
      <c r="CD50" s="260">
        <f>+(IF(OR($B50=0,$C50=0,$D50=0,$BY$2&gt;$OE$1),0,IF(OR(BY50=0,CA50=0,CB50=0),0,MIN((VLOOKUP($D50,SALERYCODE,3,0))*(IF($D50=6,CB50,CA50))*((MIN((VLOOKUP($D50,SALERYCODE,5,0)),(IF($D50=6,CA50,CB50))))),MIN((VLOOKUP($D50,SALERYCODE,3,0)),(BY50+BZ50))*(IF($D50=6,CB50,((MIN((VLOOKUP($D50,SALERYCODE,5,0)),CB50)))))))))/IF(AND($D50=2,'ראשי-פרטים כלליים וריכוז הוצאות'!$D$68&lt;&gt;4),1.2,1)</f>
        <v>0</v>
      </c>
      <c r="CE50" s="263"/>
      <c r="CF50" s="264"/>
      <c r="CG50" s="265"/>
      <c r="CH50" s="266"/>
      <c r="CI50" s="267">
        <f t="shared" si="54"/>
        <v>0</v>
      </c>
      <c r="CJ50" s="260">
        <f>+(IF(OR($B50=0,$C50=0,$D50=0,$CE$2&gt;$OE$1),0,IF(OR(CE50=0,CG50=0,CH50=0),0,MIN((VLOOKUP($D50,SALERYCODE,3,0))*(IF($D50=6,CH50,CG50))*((MIN((VLOOKUP($D50,SALERYCODE,5,0)),(IF($D50=6,CG50,CH50))))),MIN((VLOOKUP($D50,SALERYCODE,3,0)),(CE50+CF50))*(IF($D50=6,CH50,((MIN((VLOOKUP($D50,SALERYCODE,5,0)),CH50)))))))))/IF(AND($D50=2,'ראשי-פרטים כלליים וריכוז הוצאות'!$D$68&lt;&gt;4),1.2,1)</f>
        <v>0</v>
      </c>
      <c r="CK50" s="263"/>
      <c r="CL50" s="264"/>
      <c r="CM50" s="265"/>
      <c r="CN50" s="266"/>
      <c r="CO50" s="267">
        <f t="shared" si="55"/>
        <v>0</v>
      </c>
      <c r="CP50" s="260">
        <f>+(IF(OR($B50=0,$C50=0,$D50=0,$CK$2&gt;$OE$1),0,IF(OR(CK50=0,CM50=0,CN50=0),0,MIN((VLOOKUP($D50,SALERYCODE,3,0))*(IF($D50=6,CN50,CM50))*((MIN((VLOOKUP($D50,SALERYCODE,5,0)),(IF($D50=6,CM50,CN50))))),MIN((VLOOKUP($D50,SALERYCODE,3,0)),(CK50+CL50))*(IF($D50=6,CN50,((MIN((VLOOKUP($D50,SALERYCODE,5,0)),CN50)))))))))/IF(AND($D50=2,'ראשי-פרטים כלליים וריכוז הוצאות'!$D$68&lt;&gt;4),1.2,1)</f>
        <v>0</v>
      </c>
      <c r="CQ50" s="263"/>
      <c r="CR50" s="264"/>
      <c r="CS50" s="265"/>
      <c r="CT50" s="266"/>
      <c r="CU50" s="267">
        <f t="shared" si="56"/>
        <v>0</v>
      </c>
      <c r="CV50" s="260">
        <f>+(IF(OR($B50=0,$C50=0,$D50=0,$CQ$2&gt;$OE$1),0,IF(OR(CQ50=0,CS50=0,CT50=0),0,MIN((VLOOKUP($D50,SALERYCODE,3,0))*(IF($D50=6,CT50,CS50))*((MIN((VLOOKUP($D50,SALERYCODE,5,0)),(IF($D50=6,CS50,CT50))))),MIN((VLOOKUP($D50,SALERYCODE,3,0)),(CQ50+CR50))*(IF($D50=6,CT50,((MIN((VLOOKUP($D50,SALERYCODE,5,0)),CT50)))))))))/IF(AND($D50=2,'ראשי-פרטים כלליים וריכוז הוצאות'!$D$68&lt;&gt;4),1.2,1)</f>
        <v>0</v>
      </c>
      <c r="CW50" s="263"/>
      <c r="CX50" s="264"/>
      <c r="CY50" s="265"/>
      <c r="CZ50" s="266"/>
      <c r="DA50" s="267">
        <f t="shared" si="57"/>
        <v>0</v>
      </c>
      <c r="DB50" s="260">
        <f>+(IF(OR($B50=0,$C50=0,$D50=0,$CW$2&gt;$OE$1),0,IF(OR(CW50=0,CY50=0,CZ50=0),0,MIN((VLOOKUP($D50,SALERYCODE,3,0))*(IF($D50=6,CZ50,CY50))*((MIN((VLOOKUP($D50,SALERYCODE,5,0)),(IF($D50=6,CY50,CZ50))))),MIN((VLOOKUP($D50,SALERYCODE,3,0)),(CW50+CX50))*(IF($D50=6,CZ50,((MIN((VLOOKUP($D50,SALERYCODE,5,0)),CZ50)))))))))/IF(AND($D50=2,'ראשי-פרטים כלליים וריכוז הוצאות'!$D$68&lt;&gt;4),1.2,1)</f>
        <v>0</v>
      </c>
      <c r="DC50" s="263"/>
      <c r="DD50" s="264"/>
      <c r="DE50" s="265"/>
      <c r="DF50" s="266"/>
      <c r="DG50" s="267">
        <f t="shared" si="58"/>
        <v>0</v>
      </c>
      <c r="DH50" s="260">
        <f>+(IF(OR($B50=0,$C50=0,$D50=0,$DC$2&gt;$OE$1),0,IF(OR(DC50=0,DE50=0,DF50=0),0,MIN((VLOOKUP($D50,SALERYCODE,3,0))*(IF($D50=6,DF50,DE50))*((MIN((VLOOKUP($D50,SALERYCODE,5,0)),(IF($D50=6,DE50,DF50))))),MIN((VLOOKUP($D50,SALERYCODE,3,0)),(DC50+DD50))*(IF($D50=6,DF50,((MIN((VLOOKUP($D50,SALERYCODE,5,0)),DF50)))))))))/IF(AND($D50=2,'ראשי-פרטים כלליים וריכוז הוצאות'!$D$68&lt;&gt;4),1.2,1)</f>
        <v>0</v>
      </c>
      <c r="DI50" s="263"/>
      <c r="DJ50" s="264"/>
      <c r="DK50" s="265"/>
      <c r="DL50" s="266"/>
      <c r="DM50" s="267">
        <f t="shared" si="59"/>
        <v>0</v>
      </c>
      <c r="DN50" s="260">
        <f>+(IF(OR($B50=0,$C50=0,$D50=0,$DC$2&gt;$OE$1),0,IF(OR(DI50=0,DK50=0,DL50=0),0,MIN((VLOOKUP($D50,SALERYCODE,3,0))*(IF($D50=6,DL50,DK50))*((MIN((VLOOKUP($D50,SALERYCODE,5,0)),(IF($D50=6,DK50,DL50))))),MIN((VLOOKUP($D50,SALERYCODE,3,0)),(DI50+DJ50))*(IF($D50=6,DL50,((MIN((VLOOKUP($D50,SALERYCODE,5,0)),DL50)))))))))/IF(AND($D50=2,'ראשי-פרטים כלליים וריכוז הוצאות'!$D$68&lt;&gt;4),1.2,1)</f>
        <v>0</v>
      </c>
      <c r="DO50" s="263"/>
      <c r="DP50" s="264"/>
      <c r="DQ50" s="265"/>
      <c r="DR50" s="266"/>
      <c r="DS50" s="267">
        <f t="shared" si="60"/>
        <v>0</v>
      </c>
      <c r="DT50" s="260">
        <f>+(IF(OR($B50=0,$C50=0,$D50=0,$DC$2&gt;$OE$1),0,IF(OR(DO50=0,DQ50=0,DR50=0),0,MIN((VLOOKUP($D50,SALERYCODE,3,0))*(IF($D50=6,DR50,DQ50))*((MIN((VLOOKUP($D50,SALERYCODE,5,0)),(IF($D50=6,DQ50,DR50))))),MIN((VLOOKUP($D50,SALERYCODE,3,0)),(DO50+DP50))*(IF($D50=6,DR50,((MIN((VLOOKUP($D50,SALERYCODE,5,0)),DR50)))))))))/IF(AND($D50=2,'ראשי-פרטים כלליים וריכוז הוצאות'!$D$68&lt;&gt;4),1.2,1)</f>
        <v>0</v>
      </c>
      <c r="DU50" s="263"/>
      <c r="DV50" s="264"/>
      <c r="DW50" s="265"/>
      <c r="DX50" s="266"/>
      <c r="DY50" s="267">
        <f t="shared" si="61"/>
        <v>0</v>
      </c>
      <c r="DZ50" s="260">
        <f>+(IF(OR($B50=0,$C50=0,$D50=0,$DC$2&gt;$OE$1),0,IF(OR(DU50=0,DW50=0,DX50=0),0,MIN((VLOOKUP($D50,SALERYCODE,3,0))*(IF($D50=6,DX50,DW50))*((MIN((VLOOKUP($D50,SALERYCODE,5,0)),(IF($D50=6,DW50,DX50))))),MIN((VLOOKUP($D50,SALERYCODE,3,0)),(DU50+DV50))*(IF($D50=6,DX50,((MIN((VLOOKUP($D50,SALERYCODE,5,0)),DX50)))))))))/IF(AND($D50=2,'ראשי-פרטים כלליים וריכוז הוצאות'!$D$68&lt;&gt;4),1.2,1)</f>
        <v>0</v>
      </c>
      <c r="EA50" s="263"/>
      <c r="EB50" s="264"/>
      <c r="EC50" s="265"/>
      <c r="ED50" s="266"/>
      <c r="EE50" s="267">
        <f t="shared" si="62"/>
        <v>0</v>
      </c>
      <c r="EF50" s="260">
        <f>+(IF(OR($B50=0,$C50=0,$D50=0,$DC$2&gt;$OE$1),0,IF(OR(EA50=0,EC50=0,ED50=0),0,MIN((VLOOKUP($D50,SALERYCODE,3,0))*(IF($D50=6,ED50,EC50))*((MIN((VLOOKUP($D50,SALERYCODE,5,0)),(IF($D50=6,EC50,ED50))))),MIN((VLOOKUP($D50,SALERYCODE,3,0)),(EA50+EB50))*(IF($D50=6,ED50,((MIN((VLOOKUP($D50,SALERYCODE,5,0)),ED50)))))))))/IF(AND($D50=2,'ראשי-פרטים כלליים וריכוז הוצאות'!$D$68&lt;&gt;4),1.2,1)</f>
        <v>0</v>
      </c>
      <c r="EG50" s="263"/>
      <c r="EH50" s="264"/>
      <c r="EI50" s="265"/>
      <c r="EJ50" s="266"/>
      <c r="EK50" s="267">
        <f t="shared" si="63"/>
        <v>0</v>
      </c>
      <c r="EL50" s="260">
        <f>+(IF(OR($B50=0,$C50=0,$D50=0,$DC$2&gt;$OE$1),0,IF(OR(EG50=0,EI50=0,EJ50=0),0,MIN((VLOOKUP($D50,SALERYCODE,3,0))*(IF($D50=6,EJ50,EI50))*((MIN((VLOOKUP($D50,SALERYCODE,5,0)),(IF($D50=6,EI50,EJ50))))),MIN((VLOOKUP($D50,SALERYCODE,3,0)),(EG50+EH50))*(IF($D50=6,EJ50,((MIN((VLOOKUP($D50,SALERYCODE,5,0)),EJ50)))))))))/IF(AND($D50=2,'ראשי-פרטים כלליים וריכוז הוצאות'!$D$68&lt;&gt;4),1.2,1)</f>
        <v>0</v>
      </c>
      <c r="EM50" s="263"/>
      <c r="EN50" s="264"/>
      <c r="EO50" s="265"/>
      <c r="EP50" s="266"/>
      <c r="EQ50" s="267">
        <f t="shared" si="64"/>
        <v>0</v>
      </c>
      <c r="ER50" s="260">
        <f>+(IF(OR($B50=0,$C50=0,$D50=0,$DC$2&gt;$OE$1),0,IF(OR(EM50=0,EO50=0,EP50=0),0,MIN((VLOOKUP($D50,SALERYCODE,3,0))*(IF($D50=6,EP50,EO50))*((MIN((VLOOKUP($D50,SALERYCODE,5,0)),(IF($D50=6,EO50,EP50))))),MIN((VLOOKUP($D50,SALERYCODE,3,0)),(EM50+EN50))*(IF($D50=6,EP50,((MIN((VLOOKUP($D50,SALERYCODE,5,0)),EP50)))))))))/IF(AND($D50=2,'ראשי-פרטים כלליים וריכוז הוצאות'!$D$68&lt;&gt;4),1.2,1)</f>
        <v>0</v>
      </c>
      <c r="ES50" s="263"/>
      <c r="ET50" s="264"/>
      <c r="EU50" s="265"/>
      <c r="EV50" s="266"/>
      <c r="EW50" s="267">
        <f t="shared" si="65"/>
        <v>0</v>
      </c>
      <c r="EX50" s="260">
        <f>+(IF(OR($B50=0,$C50=0,$D50=0,$DC$2&gt;$OE$1),0,IF(OR(ES50=0,EU50=0,EV50=0),0,MIN((VLOOKUP($D50,SALERYCODE,3,0))*(IF($D50=6,EV50,EU50))*((MIN((VLOOKUP($D50,SALERYCODE,5,0)),(IF($D50=6,EU50,EV50))))),MIN((VLOOKUP($D50,SALERYCODE,3,0)),(ES50+ET50))*(IF($D50=6,EV50,((MIN((VLOOKUP($D50,SALERYCODE,5,0)),EV50)))))))))/IF(AND($D50=2,'ראשי-פרטים כלליים וריכוז הוצאות'!$D$68&lt;&gt;4),1.2,1)</f>
        <v>0</v>
      </c>
      <c r="EY50" s="263"/>
      <c r="EZ50" s="264"/>
      <c r="FA50" s="265"/>
      <c r="FB50" s="266"/>
      <c r="FC50" s="267">
        <f t="shared" si="66"/>
        <v>0</v>
      </c>
      <c r="FD50" s="260">
        <f>+(IF(OR($B50=0,$C50=0,$D50=0,$DC$2&gt;$OE$1),0,IF(OR(EY50=0,FA50=0,FB50=0),0,MIN((VLOOKUP($D50,SALERYCODE,3,0))*(IF($D50=6,FB50,FA50))*((MIN((VLOOKUP($D50,SALERYCODE,5,0)),(IF($D50=6,FA50,FB50))))),MIN((VLOOKUP($D50,SALERYCODE,3,0)),(EY50+EZ50))*(IF($D50=6,FB50,((MIN((VLOOKUP($D50,SALERYCODE,5,0)),FB50)))))))))/IF(AND($D50=2,'ראשי-פרטים כלליים וריכוז הוצאות'!$D$68&lt;&gt;4),1.2,1)</f>
        <v>0</v>
      </c>
      <c r="FE50" s="263"/>
      <c r="FF50" s="264"/>
      <c r="FG50" s="265"/>
      <c r="FH50" s="266"/>
      <c r="FI50" s="267">
        <f t="shared" si="67"/>
        <v>0</v>
      </c>
      <c r="FJ50" s="260">
        <f>+(IF(OR($B50=0,$C50=0,$D50=0,$DC$2&gt;$OE$1),0,IF(OR(FE50=0,FG50=0,FH50=0),0,MIN((VLOOKUP($D50,SALERYCODE,3,0))*(IF($D50=6,FH50,FG50))*((MIN((VLOOKUP($D50,SALERYCODE,5,0)),(IF($D50=6,FG50,FH50))))),MIN((VLOOKUP($D50,SALERYCODE,3,0)),(FE50+FF50))*(IF($D50=6,FH50,((MIN((VLOOKUP($D50,SALERYCODE,5,0)),FH50)))))))))/IF(AND($D50=2,'ראשי-פרטים כלליים וריכוז הוצאות'!$D$68&lt;&gt;4),1.2,1)</f>
        <v>0</v>
      </c>
      <c r="FK50" s="263"/>
      <c r="FL50" s="264"/>
      <c r="FM50" s="265"/>
      <c r="FN50" s="266"/>
      <c r="FO50" s="267">
        <f t="shared" si="68"/>
        <v>0</v>
      </c>
      <c r="FP50" s="260">
        <f>+(IF(OR($B50=0,$C50=0,$D50=0,$DC$2&gt;$OE$1),0,IF(OR(FK50=0,FM50=0,FN50=0),0,MIN((VLOOKUP($D50,SALERYCODE,3,0))*(IF($D50=6,FN50,FM50))*((MIN((VLOOKUP($D50,SALERYCODE,5,0)),(IF($D50=6,FM50,FN50))))),MIN((VLOOKUP($D50,SALERYCODE,3,0)),(FK50+FL50))*(IF($D50=6,FN50,((MIN((VLOOKUP($D50,SALERYCODE,5,0)),FN50)))))))))/IF(AND($D50=2,'ראשי-פרטים כלליים וריכוז הוצאות'!$D$68&lt;&gt;4),1.2,1)</f>
        <v>0</v>
      </c>
      <c r="FQ50" s="263"/>
      <c r="FR50" s="264"/>
      <c r="FS50" s="265"/>
      <c r="FT50" s="266"/>
      <c r="FU50" s="267">
        <f t="shared" si="69"/>
        <v>0</v>
      </c>
      <c r="FV50" s="260">
        <f>+(IF(OR($B50=0,$C50=0,$D50=0,$DC$2&gt;$OE$1),0,IF(OR(FQ50=0,FS50=0,FT50=0),0,MIN((VLOOKUP($D50,SALERYCODE,3,0))*(IF($D50=6,FT50,FS50))*((MIN((VLOOKUP($D50,SALERYCODE,5,0)),(IF($D50=6,FS50,FT50))))),MIN((VLOOKUP($D50,SALERYCODE,3,0)),(FQ50+FR50))*(IF($D50=6,FT50,((MIN((VLOOKUP($D50,SALERYCODE,5,0)),FT50)))))))))/IF(AND($D50=2,'ראשי-פרטים כלליים וריכוז הוצאות'!$D$68&lt;&gt;4),1.2,1)</f>
        <v>0</v>
      </c>
      <c r="FW50" s="263"/>
      <c r="FX50" s="264"/>
      <c r="FY50" s="265"/>
      <c r="FZ50" s="266"/>
      <c r="GA50" s="267">
        <f t="shared" si="70"/>
        <v>0</v>
      </c>
      <c r="GB50" s="260">
        <f>+(IF(OR($B50=0,$C50=0,$D50=0,$DC$2&gt;$OE$1),0,IF(OR(FW50=0,FY50=0,FZ50=0),0,MIN((VLOOKUP($D50,SALERYCODE,3,0))*(IF($D50=6,FZ50,FY50))*((MIN((VLOOKUP($D50,SALERYCODE,5,0)),(IF($D50=6,FY50,FZ50))))),MIN((VLOOKUP($D50,SALERYCODE,3,0)),(FW50+FX50))*(IF($D50=6,FZ50,((MIN((VLOOKUP($D50,SALERYCODE,5,0)),FZ50)))))))))/IF(AND($D50=2,'ראשי-פרטים כלליים וריכוז הוצאות'!$D$68&lt;&gt;4),1.2,1)</f>
        <v>0</v>
      </c>
      <c r="GC50" s="263"/>
      <c r="GD50" s="264"/>
      <c r="GE50" s="265"/>
      <c r="GF50" s="266"/>
      <c r="GG50" s="267">
        <f t="shared" si="71"/>
        <v>0</v>
      </c>
      <c r="GH50" s="260">
        <f>+(IF(OR($B50=0,$C50=0,$D50=0,$DC$2&gt;$OE$1),0,IF(OR(GC50=0,GE50=0,GF50=0),0,MIN((VLOOKUP($D50,SALERYCODE,3,0))*(IF($D50=6,GF50,GE50))*((MIN((VLOOKUP($D50,SALERYCODE,5,0)),(IF($D50=6,GE50,GF50))))),MIN((VLOOKUP($D50,SALERYCODE,3,0)),(GC50+GD50))*(IF($D50=6,GF50,((MIN((VLOOKUP($D50,SALERYCODE,5,0)),GF50)))))))))/IF(AND($D50=2,'ראשי-פרטים כלליים וריכוז הוצאות'!$D$68&lt;&gt;4),1.2,1)</f>
        <v>0</v>
      </c>
      <c r="GI50" s="263"/>
      <c r="GJ50" s="264"/>
      <c r="GK50" s="265"/>
      <c r="GL50" s="266"/>
      <c r="GM50" s="267">
        <f t="shared" si="72"/>
        <v>0</v>
      </c>
      <c r="GN50" s="260">
        <f>+(IF(OR($B50=0,$C50=0,$D50=0,$DC$2&gt;$OE$1),0,IF(OR(GI50=0,GK50=0,GL50=0),0,MIN((VLOOKUP($D50,SALERYCODE,3,0))*(IF($D50=6,GL50,GK50))*((MIN((VLOOKUP($D50,SALERYCODE,5,0)),(IF($D50=6,GK50,GL50))))),MIN((VLOOKUP($D50,SALERYCODE,3,0)),(GI50+GJ50))*(IF($D50=6,GL50,((MIN((VLOOKUP($D50,SALERYCODE,5,0)),GL50)))))))))/IF(AND($D50=2,'ראשי-פרטים כלליים וריכוז הוצאות'!$D$68&lt;&gt;4),1.2,1)</f>
        <v>0</v>
      </c>
      <c r="GO50" s="263"/>
      <c r="GP50" s="264"/>
      <c r="GQ50" s="265"/>
      <c r="GR50" s="266"/>
      <c r="GS50" s="267">
        <f t="shared" si="73"/>
        <v>0</v>
      </c>
      <c r="GT50" s="260">
        <f>+(IF(OR($B50=0,$C50=0,$D50=0,$DC$2&gt;$OE$1),0,IF(OR(GO50=0,GQ50=0,GR50=0),0,MIN((VLOOKUP($D50,SALERYCODE,3,0))*(IF($D50=6,GR50,GQ50))*((MIN((VLOOKUP($D50,SALERYCODE,5,0)),(IF($D50=6,GQ50,GR50))))),MIN((VLOOKUP($D50,SALERYCODE,3,0)),(GO50+GP50))*(IF($D50=6,GR50,((MIN((VLOOKUP($D50,SALERYCODE,5,0)),GR50)))))))))/IF(AND($D50=2,'ראשי-פרטים כלליים וריכוז הוצאות'!$D$68&lt;&gt;4),1.2,1)</f>
        <v>0</v>
      </c>
      <c r="GU50" s="263"/>
      <c r="GV50" s="264"/>
      <c r="GW50" s="265"/>
      <c r="GX50" s="266"/>
      <c r="GY50" s="267">
        <f t="shared" si="74"/>
        <v>0</v>
      </c>
      <c r="GZ50" s="260">
        <f>+(IF(OR($B50=0,$C50=0,$D50=0,$DC$2&gt;$OE$1),0,IF(OR(GU50=0,GW50=0,GX50=0),0,MIN((VLOOKUP($D50,SALERYCODE,3,0))*(IF($D50=6,GX50,GW50))*((MIN((VLOOKUP($D50,SALERYCODE,5,0)),(IF($D50=6,GW50,GX50))))),MIN((VLOOKUP($D50,SALERYCODE,3,0)),(GU50+GV50))*(IF($D50=6,GX50,((MIN((VLOOKUP($D50,SALERYCODE,5,0)),GX50)))))))))/IF(AND($D50=2,'ראשי-פרטים כלליים וריכוז הוצאות'!$D$68&lt;&gt;4),1.2,1)</f>
        <v>0</v>
      </c>
      <c r="HA50" s="263"/>
      <c r="HB50" s="264"/>
      <c r="HC50" s="265"/>
      <c r="HD50" s="266"/>
      <c r="HE50" s="267">
        <f t="shared" si="75"/>
        <v>0</v>
      </c>
      <c r="HF50" s="260">
        <f>+(IF(OR($B50=0,$C50=0,$D50=0,$DC$2&gt;$OE$1),0,IF(OR(HA50=0,HC50=0,HD50=0),0,MIN((VLOOKUP($D50,SALERYCODE,3,0))*(IF($D50=6,HD50,HC50))*((MIN((VLOOKUP($D50,SALERYCODE,5,0)),(IF($D50=6,HC50,HD50))))),MIN((VLOOKUP($D50,SALERYCODE,3,0)),(HA50+HB50))*(IF($D50=6,HD50,((MIN((VLOOKUP($D50,SALERYCODE,5,0)),HD50)))))))))/IF(AND($D50=2,'ראשי-פרטים כלליים וריכוז הוצאות'!$D$68&lt;&gt;4),1.2,1)</f>
        <v>0</v>
      </c>
      <c r="HG50" s="263"/>
      <c r="HH50" s="264"/>
      <c r="HI50" s="265"/>
      <c r="HJ50" s="266"/>
      <c r="HK50" s="267">
        <f t="shared" si="76"/>
        <v>0</v>
      </c>
      <c r="HL50" s="260">
        <f>+(IF(OR($B50=0,$C50=0,$D50=0,$DC$2&gt;$OE$1),0,IF(OR(HG50=0,HI50=0,HJ50=0),0,MIN((VLOOKUP($D50,SALERYCODE,3,0))*(IF($D50=6,HJ50,HI50))*((MIN((VLOOKUP($D50,SALERYCODE,5,0)),(IF($D50=6,HI50,HJ50))))),MIN((VLOOKUP($D50,SALERYCODE,3,0)),(HG50+HH50))*(IF($D50=6,HJ50,((MIN((VLOOKUP($D50,SALERYCODE,5,0)),HJ50)))))))))/IF(AND($D50=2,'ראשי-פרטים כלליים וריכוז הוצאות'!$D$68&lt;&gt;4),1.2,1)</f>
        <v>0</v>
      </c>
      <c r="HM50" s="263"/>
      <c r="HN50" s="264"/>
      <c r="HO50" s="265"/>
      <c r="HP50" s="266"/>
      <c r="HQ50" s="267">
        <f t="shared" si="77"/>
        <v>0</v>
      </c>
      <c r="HR50" s="260">
        <f>+(IF(OR($B50=0,$C50=0,$D50=0,$DC$2&gt;$OE$1),0,IF(OR(HM50=0,HO50=0,HP50=0),0,MIN((VLOOKUP($D50,SALERYCODE,3,0))*(IF($D50=6,HP50,HO50))*((MIN((VLOOKUP($D50,SALERYCODE,5,0)),(IF($D50=6,HO50,HP50))))),MIN((VLOOKUP($D50,SALERYCODE,3,0)),(HM50+HN50))*(IF($D50=6,HP50,((MIN((VLOOKUP($D50,SALERYCODE,5,0)),HP50)))))))))/IF(AND($D50=2,'ראשי-פרטים כלליים וריכוז הוצאות'!$D$68&lt;&gt;4),1.2,1)</f>
        <v>0</v>
      </c>
      <c r="HS50" s="263"/>
      <c r="HT50" s="264"/>
      <c r="HU50" s="265"/>
      <c r="HV50" s="266"/>
      <c r="HW50" s="267">
        <f t="shared" si="78"/>
        <v>0</v>
      </c>
      <c r="HX50" s="260">
        <f>+(IF(OR($B50=0,$C50=0,$D50=0,$DC$2&gt;$OE$1),0,IF(OR(HS50=0,HU50=0,HV50=0),0,MIN((VLOOKUP($D50,SALERYCODE,3,0))*(IF($D50=6,HV50,HU50))*((MIN((VLOOKUP($D50,SALERYCODE,5,0)),(IF($D50=6,HU50,HV50))))),MIN((VLOOKUP($D50,SALERYCODE,3,0)),(HS50+HT50))*(IF($D50=6,HV50,((MIN((VLOOKUP($D50,SALERYCODE,5,0)),HV50)))))))))/IF(AND($D50=2,'ראשי-פרטים כלליים וריכוז הוצאות'!$D$68&lt;&gt;4),1.2,1)</f>
        <v>0</v>
      </c>
      <c r="HY50" s="263"/>
      <c r="HZ50" s="264"/>
      <c r="IA50" s="265"/>
      <c r="IB50" s="266"/>
      <c r="IC50" s="267">
        <f t="shared" si="79"/>
        <v>0</v>
      </c>
      <c r="ID50" s="260">
        <f>+(IF(OR($B50=0,$C50=0,$D50=0,$DC$2&gt;$OE$1),0,IF(OR(HY50=0,IA50=0,IB50=0),0,MIN((VLOOKUP($D50,SALERYCODE,3,0))*(IF($D50=6,IB50,IA50))*((MIN((VLOOKUP($D50,SALERYCODE,5,0)),(IF($D50=6,IA50,IB50))))),MIN((VLOOKUP($D50,SALERYCODE,3,0)),(HY50+HZ50))*(IF($D50=6,IB50,((MIN((VLOOKUP($D50,SALERYCODE,5,0)),IB50)))))))))/IF(AND($D50=2,'ראשי-פרטים כלליים וריכוז הוצאות'!$D$68&lt;&gt;4),1.2,1)</f>
        <v>0</v>
      </c>
      <c r="IE50" s="263"/>
      <c r="IF50" s="264"/>
      <c r="IG50" s="265"/>
      <c r="IH50" s="266"/>
      <c r="II50" s="267">
        <f t="shared" si="80"/>
        <v>0</v>
      </c>
      <c r="IJ50" s="260">
        <f>+(IF(OR($B50=0,$C50=0,$D50=0,$DC$2&gt;$OE$1),0,IF(OR(IE50=0,IG50=0,IH50=0),0,MIN((VLOOKUP($D50,SALERYCODE,3,0))*(IF($D50=6,IH50,IG50))*((MIN((VLOOKUP($D50,SALERYCODE,5,0)),(IF($D50=6,IG50,IH50))))),MIN((VLOOKUP($D50,SALERYCODE,3,0)),(IE50+IF50))*(IF($D50=6,IH50,((MIN((VLOOKUP($D50,SALERYCODE,5,0)),IH50)))))))))/IF(AND($D50=2,'ראשי-פרטים כלליים וריכוז הוצאות'!$D$68&lt;&gt;4),1.2,1)</f>
        <v>0</v>
      </c>
      <c r="IK50" s="263"/>
      <c r="IL50" s="264"/>
      <c r="IM50" s="265"/>
      <c r="IN50" s="266"/>
      <c r="IO50" s="267">
        <f t="shared" si="81"/>
        <v>0</v>
      </c>
      <c r="IP50" s="260">
        <f>+(IF(OR($B50=0,$C50=0,$D50=0,$DC$2&gt;$OE$1),0,IF(OR(IK50=0,IM50=0,IN50=0),0,MIN((VLOOKUP($D50,SALERYCODE,3,0))*(IF($D50=6,IN50,IM50))*((MIN((VLOOKUP($D50,SALERYCODE,5,0)),(IF($D50=6,IM50,IN50))))),MIN((VLOOKUP($D50,SALERYCODE,3,0)),(IK50+IL50))*(IF($D50=6,IN50,((MIN((VLOOKUP($D50,SALERYCODE,5,0)),IN50)))))))))/IF(AND($D50=2,'ראשי-פרטים כלליים וריכוז הוצאות'!$D$68&lt;&gt;4),1.2,1)</f>
        <v>0</v>
      </c>
      <c r="IQ50" s="263"/>
      <c r="IR50" s="264"/>
      <c r="IS50" s="265"/>
      <c r="IT50" s="266"/>
      <c r="IU50" s="267">
        <f t="shared" si="82"/>
        <v>0</v>
      </c>
      <c r="IV50" s="260">
        <f>+(IF(OR($B50=0,$C50=0,$D50=0,$DC$2&gt;$OE$1),0,IF(OR(IQ50=0,IS50=0,IT50=0),0,MIN((VLOOKUP($D50,SALERYCODE,3,0))*(IF($D50=6,IT50,IS50))*((MIN((VLOOKUP($D50,SALERYCODE,5,0)),(IF($D50=6,IS50,IT50))))),MIN((VLOOKUP($D50,SALERYCODE,3,0)),(IQ50+IR50))*(IF($D50=6,IT50,((MIN((VLOOKUP($D50,SALERYCODE,5,0)),IT50)))))))))/IF(AND($D50=2,'ראשי-פרטים כלליים וריכוז הוצאות'!$D$68&lt;&gt;4),1.2,1)</f>
        <v>0</v>
      </c>
      <c r="IW50" s="263"/>
      <c r="IX50" s="264"/>
      <c r="IY50" s="265"/>
      <c r="IZ50" s="266"/>
      <c r="JA50" s="267">
        <f t="shared" si="83"/>
        <v>0</v>
      </c>
      <c r="JB50" s="260">
        <f>+(IF(OR($B50=0,$C50=0,$D50=0,$DC$2&gt;$OE$1),0,IF(OR(IW50=0,IY50=0,IZ50=0),0,MIN((VLOOKUP($D50,SALERYCODE,3,0))*(IF($D50=6,IZ50,IY50))*((MIN((VLOOKUP($D50,SALERYCODE,5,0)),(IF($D50=6,IY50,IZ50))))),MIN((VLOOKUP($D50,SALERYCODE,3,0)),(IW50+IX50))*(IF($D50=6,IZ50,((MIN((VLOOKUP($D50,SALERYCODE,5,0)),IZ50)))))))))/IF(AND($D50=2,'ראשי-פרטים כלליים וריכוז הוצאות'!$D$68&lt;&gt;4),1.2,1)</f>
        <v>0</v>
      </c>
      <c r="JC50" s="263"/>
      <c r="JD50" s="264"/>
      <c r="JE50" s="265"/>
      <c r="JF50" s="266"/>
      <c r="JG50" s="267">
        <f t="shared" si="84"/>
        <v>0</v>
      </c>
      <c r="JH50" s="260">
        <f>+(IF(OR($B50=0,$C50=0,$D50=0,$DC$2&gt;$OE$1),0,IF(OR(JC50=0,JE50=0,JF50=0),0,MIN((VLOOKUP($D50,SALERYCODE,3,0))*(IF($D50=6,JF50,JE50))*((MIN((VLOOKUP($D50,SALERYCODE,5,0)),(IF($D50=6,JE50,JF50))))),MIN((VLOOKUP($D50,SALERYCODE,3,0)),(JC50+JD50))*(IF($D50=6,JF50,((MIN((VLOOKUP($D50,SALERYCODE,5,0)),JF50)))))))))/IF(AND($D50=2,'ראשי-פרטים כלליים וריכוז הוצאות'!$D$68&lt;&gt;4),1.2,1)</f>
        <v>0</v>
      </c>
      <c r="JI50" s="263"/>
      <c r="JJ50" s="264"/>
      <c r="JK50" s="265"/>
      <c r="JL50" s="266"/>
      <c r="JM50" s="267">
        <f t="shared" si="85"/>
        <v>0</v>
      </c>
      <c r="JN50" s="260">
        <f>+(IF(OR($B50=0,$C50=0,$D50=0,$DC$2&gt;$OE$1),0,IF(OR(JI50=0,JK50=0,JL50=0),0,MIN((VLOOKUP($D50,SALERYCODE,3,0))*(IF($D50=6,JL50,JK50))*((MIN((VLOOKUP($D50,SALERYCODE,5,0)),(IF($D50=6,JK50,JL50))))),MIN((VLOOKUP($D50,SALERYCODE,3,0)),(JI50+JJ50))*(IF($D50=6,JL50,((MIN((VLOOKUP($D50,SALERYCODE,5,0)),JL50)))))))))/IF(AND($D50=2,'ראשי-פרטים כלליים וריכוז הוצאות'!$D$68&lt;&gt;4),1.2,1)</f>
        <v>0</v>
      </c>
      <c r="JO50" s="263"/>
      <c r="JP50" s="264"/>
      <c r="JQ50" s="265"/>
      <c r="JR50" s="266"/>
      <c r="JS50" s="267">
        <f t="shared" si="86"/>
        <v>0</v>
      </c>
      <c r="JT50" s="260">
        <f>+(IF(OR($B50=0,$C50=0,$D50=0,$DC$2&gt;$OE$1),0,IF(OR(JO50=0,JQ50=0,JR50=0),0,MIN((VLOOKUP($D50,SALERYCODE,3,0))*(IF($D50=6,JR50,JQ50))*((MIN((VLOOKUP($D50,SALERYCODE,5,0)),(IF($D50=6,JQ50,JR50))))),MIN((VLOOKUP($D50,SALERYCODE,3,0)),(JO50+JP50))*(IF($D50=6,JR50,((MIN((VLOOKUP($D50,SALERYCODE,5,0)),JR50)))))))))/IF(AND($D50=2,'ראשי-פרטים כלליים וריכוז הוצאות'!$D$68&lt;&gt;4),1.2,1)</f>
        <v>0</v>
      </c>
      <c r="JU50" s="263"/>
      <c r="JV50" s="264"/>
      <c r="JW50" s="265"/>
      <c r="JX50" s="266"/>
      <c r="JY50" s="267">
        <f t="shared" si="87"/>
        <v>0</v>
      </c>
      <c r="JZ50" s="260">
        <f>+(IF(OR($B50=0,$C50=0,$D50=0,$DC$2&gt;$OE$1),0,IF(OR(JU50=0,JW50=0,JX50=0),0,MIN((VLOOKUP($D50,SALERYCODE,3,0))*(IF($D50=6,JX50,JW50))*((MIN((VLOOKUP($D50,SALERYCODE,5,0)),(IF($D50=6,JW50,JX50))))),MIN((VLOOKUP($D50,SALERYCODE,3,0)),(JU50+JV50))*(IF($D50=6,JX50,((MIN((VLOOKUP($D50,SALERYCODE,5,0)),JX50)))))))))/IF(AND($D50=2,'ראשי-פרטים כלליים וריכוז הוצאות'!$D$68&lt;&gt;4),1.2,1)</f>
        <v>0</v>
      </c>
      <c r="KA50" s="263"/>
      <c r="KB50" s="264"/>
      <c r="KC50" s="265"/>
      <c r="KD50" s="266"/>
      <c r="KE50" s="267">
        <f t="shared" si="88"/>
        <v>0</v>
      </c>
      <c r="KF50" s="260">
        <f>+(IF(OR($B50=0,$C50=0,$D50=0,$DC$2&gt;$OE$1),0,IF(OR(KA50=0,KC50=0,KD50=0),0,MIN((VLOOKUP($D50,SALERYCODE,3,0))*(IF($D50=6,KD50,KC50))*((MIN((VLOOKUP($D50,SALERYCODE,5,0)),(IF($D50=6,KC50,KD50))))),MIN((VLOOKUP($D50,SALERYCODE,3,0)),(KA50+KB50))*(IF($D50=6,KD50,((MIN((VLOOKUP($D50,SALERYCODE,5,0)),KD50)))))))))/IF(AND($D50=2,'ראשי-פרטים כלליים וריכוז הוצאות'!$D$68&lt;&gt;4),1.2,1)</f>
        <v>0</v>
      </c>
      <c r="KG50" s="263"/>
      <c r="KH50" s="264"/>
      <c r="KI50" s="265"/>
      <c r="KJ50" s="266"/>
      <c r="KK50" s="267">
        <f t="shared" si="89"/>
        <v>0</v>
      </c>
      <c r="KL50" s="260">
        <f>+(IF(OR($B50=0,$C50=0,$D50=0,$DC$2&gt;$OE$1),0,IF(OR(KG50=0,KI50=0,KJ50=0),0,MIN((VLOOKUP($D50,SALERYCODE,3,0))*(IF($D50=6,KJ50,KI50))*((MIN((VLOOKUP($D50,SALERYCODE,5,0)),(IF($D50=6,KI50,KJ50))))),MIN((VLOOKUP($D50,SALERYCODE,3,0)),(KG50+KH50))*(IF($D50=6,KJ50,((MIN((VLOOKUP($D50,SALERYCODE,5,0)),KJ50)))))))))/IF(AND($D50=2,'ראשי-פרטים כלליים וריכוז הוצאות'!$D$68&lt;&gt;4),1.2,1)</f>
        <v>0</v>
      </c>
      <c r="KM50" s="263"/>
      <c r="KN50" s="264"/>
      <c r="KO50" s="265"/>
      <c r="KP50" s="266"/>
      <c r="KQ50" s="267">
        <f t="shared" si="90"/>
        <v>0</v>
      </c>
      <c r="KR50" s="260">
        <f>+(IF(OR($B50=0,$C50=0,$D50=0,$DC$2&gt;$OE$1),0,IF(OR(KM50=0,KO50=0,KP50=0),0,MIN((VLOOKUP($D50,SALERYCODE,3,0))*(IF($D50=6,KP50,KO50))*((MIN((VLOOKUP($D50,SALERYCODE,5,0)),(IF($D50=6,KO50,KP50))))),MIN((VLOOKUP($D50,SALERYCODE,3,0)),(KM50+KN50))*(IF($D50=6,KP50,((MIN((VLOOKUP($D50,SALERYCODE,5,0)),KP50)))))))))/IF(AND($D50=2,'ראשי-פרטים כלליים וריכוז הוצאות'!$D$68&lt;&gt;4),1.2,1)</f>
        <v>0</v>
      </c>
      <c r="KS50" s="263"/>
      <c r="KT50" s="264"/>
      <c r="KU50" s="265"/>
      <c r="KV50" s="266"/>
      <c r="KW50" s="267">
        <f t="shared" si="91"/>
        <v>0</v>
      </c>
      <c r="KX50" s="260">
        <f>+(IF(OR($B50=0,$C50=0,$D50=0,$DC$2&gt;$OE$1),0,IF(OR(KS50=0,KU50=0,KV50=0),0,MIN((VLOOKUP($D50,SALERYCODE,3,0))*(IF($D50=6,KV50,KU50))*((MIN((VLOOKUP($D50,SALERYCODE,5,0)),(IF($D50=6,KU50,KV50))))),MIN((VLOOKUP($D50,SALERYCODE,3,0)),(KS50+KT50))*(IF($D50=6,KV50,((MIN((VLOOKUP($D50,SALERYCODE,5,0)),KV50)))))))))/IF(AND($D50=2,'ראשי-פרטים כלליים וריכוז הוצאות'!$D$68&lt;&gt;4),1.2,1)</f>
        <v>0</v>
      </c>
      <c r="KY50" s="263"/>
      <c r="KZ50" s="264"/>
      <c r="LA50" s="265"/>
      <c r="LB50" s="266"/>
      <c r="LC50" s="267">
        <f t="shared" si="92"/>
        <v>0</v>
      </c>
      <c r="LD50" s="260">
        <f>+(IF(OR($B50=0,$C50=0,$D50=0,$DC$2&gt;$OE$1),0,IF(OR(KY50=0,LA50=0,LB50=0),0,MIN((VLOOKUP($D50,SALERYCODE,3,0))*(IF($D50=6,LB50,LA50))*((MIN((VLOOKUP($D50,SALERYCODE,5,0)),(IF($D50=6,LA50,LB50))))),MIN((VLOOKUP($D50,SALERYCODE,3,0)),(KY50+KZ50))*(IF($D50=6,LB50,((MIN((VLOOKUP($D50,SALERYCODE,5,0)),LB50)))))))))/IF(AND($D50=2,'ראשי-פרטים כלליים וריכוז הוצאות'!$D$68&lt;&gt;4),1.2,1)</f>
        <v>0</v>
      </c>
      <c r="LE50" s="263"/>
      <c r="LF50" s="264"/>
      <c r="LG50" s="265"/>
      <c r="LH50" s="266"/>
      <c r="LI50" s="267">
        <f t="shared" si="93"/>
        <v>0</v>
      </c>
      <c r="LJ50" s="260">
        <f>+(IF(OR($B50=0,$C50=0,$D50=0,$DC$2&gt;$OE$1),0,IF(OR(LE50=0,LG50=0,LH50=0),0,MIN((VLOOKUP($D50,SALERYCODE,3,0))*(IF($D50=6,LH50,LG50))*((MIN((VLOOKUP($D50,SALERYCODE,5,0)),(IF($D50=6,LG50,LH50))))),MIN((VLOOKUP($D50,SALERYCODE,3,0)),(LE50+LF50))*(IF($D50=6,LH50,((MIN((VLOOKUP($D50,SALERYCODE,5,0)),LH50)))))))))/IF(AND($D50=2,'ראשי-פרטים כלליים וריכוז הוצאות'!$D$68&lt;&gt;4),1.2,1)</f>
        <v>0</v>
      </c>
      <c r="LK50" s="263"/>
      <c r="LL50" s="264"/>
      <c r="LM50" s="265"/>
      <c r="LN50" s="266"/>
      <c r="LO50" s="267">
        <f t="shared" si="94"/>
        <v>0</v>
      </c>
      <c r="LP50" s="260">
        <f>+(IF(OR($B50=0,$C50=0,$D50=0,$DC$2&gt;$OE$1),0,IF(OR(LK50=0,LM50=0,LN50=0),0,MIN((VLOOKUP($D50,SALERYCODE,3,0))*(IF($D50=6,LN50,LM50))*((MIN((VLOOKUP($D50,SALERYCODE,5,0)),(IF($D50=6,LM50,LN50))))),MIN((VLOOKUP($D50,SALERYCODE,3,0)),(LK50+LL50))*(IF($D50=6,LN50,((MIN((VLOOKUP($D50,SALERYCODE,5,0)),LN50)))))))))/IF(AND($D50=2,'ראשי-פרטים כלליים וריכוז הוצאות'!$D$68&lt;&gt;4),1.2,1)</f>
        <v>0</v>
      </c>
      <c r="LQ50" s="263"/>
      <c r="LR50" s="264"/>
      <c r="LS50" s="265"/>
      <c r="LT50" s="266"/>
      <c r="LU50" s="267">
        <f t="shared" si="95"/>
        <v>0</v>
      </c>
      <c r="LV50" s="260">
        <f>+(IF(OR($B50=0,$C50=0,$D50=0,$DC$2&gt;$OE$1),0,IF(OR(LQ50=0,LS50=0,LT50=0),0,MIN((VLOOKUP($D50,SALERYCODE,3,0))*(IF($D50=6,LT50,LS50))*((MIN((VLOOKUP($D50,SALERYCODE,5,0)),(IF($D50=6,LS50,LT50))))),MIN((VLOOKUP($D50,SALERYCODE,3,0)),(LQ50+LR50))*(IF($D50=6,LT50,((MIN((VLOOKUP($D50,SALERYCODE,5,0)),LT50)))))))))/IF(AND($D50=2,'ראשי-פרטים כלליים וריכוז הוצאות'!$D$68&lt;&gt;4),1.2,1)</f>
        <v>0</v>
      </c>
      <c r="LW50" s="263"/>
      <c r="LX50" s="264"/>
      <c r="LY50" s="265"/>
      <c r="LZ50" s="266"/>
      <c r="MA50" s="267">
        <f t="shared" si="96"/>
        <v>0</v>
      </c>
      <c r="MB50" s="260">
        <f>+(IF(OR($B50=0,$C50=0,$D50=0,$DC$2&gt;$OE$1),0,IF(OR(LW50=0,LY50=0,LZ50=0),0,MIN((VLOOKUP($D50,SALERYCODE,3,0))*(IF($D50=6,LZ50,LY50))*((MIN((VLOOKUP($D50,SALERYCODE,5,0)),(IF($D50=6,LY50,LZ50))))),MIN((VLOOKUP($D50,SALERYCODE,3,0)),(LW50+LX50))*(IF($D50=6,LZ50,((MIN((VLOOKUP($D50,SALERYCODE,5,0)),LZ50)))))))))/IF(AND($D50=2,'ראשי-פרטים כלליים וריכוז הוצאות'!$D$68&lt;&gt;4),1.2,1)</f>
        <v>0</v>
      </c>
      <c r="MC50" s="263"/>
      <c r="MD50" s="264"/>
      <c r="ME50" s="265"/>
      <c r="MF50" s="266"/>
      <c r="MG50" s="267">
        <f t="shared" si="97"/>
        <v>0</v>
      </c>
      <c r="MH50" s="260">
        <f>+(IF(OR($B50=0,$C50=0,$D50=0,$DC$2&gt;$OE$1),0,IF(OR(MC50=0,ME50=0,MF50=0),0,MIN((VLOOKUP($D50,SALERYCODE,3,0))*(IF($D50=6,MF50,ME50))*((MIN((VLOOKUP($D50,SALERYCODE,5,0)),(IF($D50=6,ME50,MF50))))),MIN((VLOOKUP($D50,SALERYCODE,3,0)),(MC50+MD50))*(IF($D50=6,MF50,((MIN((VLOOKUP($D50,SALERYCODE,5,0)),MF50)))))))))/IF(AND($D50=2,'ראשי-פרטים כלליים וריכוז הוצאות'!$D$68&lt;&gt;4),1.2,1)</f>
        <v>0</v>
      </c>
      <c r="MI50" s="263"/>
      <c r="MJ50" s="264"/>
      <c r="MK50" s="265"/>
      <c r="ML50" s="266"/>
      <c r="MM50" s="267">
        <f t="shared" si="98"/>
        <v>0</v>
      </c>
      <c r="MN50" s="260">
        <f>+(IF(OR($B50=0,$C50=0,$D50=0,$DC$2&gt;$OE$1),0,IF(OR(MI50=0,MK50=0,ML50=0),0,MIN((VLOOKUP($D50,SALERYCODE,3,0))*(IF($D50=6,ML50,MK50))*((MIN((VLOOKUP($D50,SALERYCODE,5,0)),(IF($D50=6,MK50,ML50))))),MIN((VLOOKUP($D50,SALERYCODE,3,0)),(MI50+MJ50))*(IF($D50=6,ML50,((MIN((VLOOKUP($D50,SALERYCODE,5,0)),ML50)))))))))/IF(AND($D50=2,'ראשי-פרטים כלליים וריכוז הוצאות'!$D$68&lt;&gt;4),1.2,1)</f>
        <v>0</v>
      </c>
      <c r="MO50" s="263"/>
      <c r="MP50" s="264"/>
      <c r="MQ50" s="265"/>
      <c r="MR50" s="266"/>
      <c r="MS50" s="267">
        <f t="shared" si="99"/>
        <v>0</v>
      </c>
      <c r="MT50" s="260">
        <f>+(IF(OR($B50=0,$C50=0,$D50=0,$DC$2&gt;$OE$1),0,IF(OR(MO50=0,MQ50=0,MR50=0),0,MIN((VLOOKUP($D50,SALERYCODE,3,0))*(IF($D50=6,MR50,MQ50))*((MIN((VLOOKUP($D50,SALERYCODE,5,0)),(IF($D50=6,MQ50,MR50))))),MIN((VLOOKUP($D50,SALERYCODE,3,0)),(MO50+MP50))*(IF($D50=6,MR50,((MIN((VLOOKUP($D50,SALERYCODE,5,0)),MR50)))))))))/IF(AND($D50=2,'ראשי-פרטים כלליים וריכוז הוצאות'!$D$68&lt;&gt;4),1.2,1)</f>
        <v>0</v>
      </c>
      <c r="MU50" s="263"/>
      <c r="MV50" s="264"/>
      <c r="MW50" s="265"/>
      <c r="MX50" s="266"/>
      <c r="MY50" s="267">
        <f t="shared" si="100"/>
        <v>0</v>
      </c>
      <c r="MZ50" s="260">
        <f>+(IF(OR($B50=0,$C50=0,$D50=0,$DC$2&gt;$OE$1),0,IF(OR(MU50=0,MW50=0,MX50=0),0,MIN((VLOOKUP($D50,SALERYCODE,3,0))*(IF($D50=6,MX50,MW50))*((MIN((VLOOKUP($D50,SALERYCODE,5,0)),(IF($D50=6,MW50,MX50))))),MIN((VLOOKUP($D50,SALERYCODE,3,0)),(MU50+MV50))*(IF($D50=6,MX50,((MIN((VLOOKUP($D50,SALERYCODE,5,0)),MX50)))))))))/IF(AND($D50=2,'ראשי-פרטים כלליים וריכוז הוצאות'!$D$68&lt;&gt;4),1.2,1)</f>
        <v>0</v>
      </c>
      <c r="NA50" s="263"/>
      <c r="NB50" s="264"/>
      <c r="NC50" s="265"/>
      <c r="ND50" s="266"/>
      <c r="NE50" s="267">
        <f t="shared" si="101"/>
        <v>0</v>
      </c>
      <c r="NF50" s="260">
        <f>+(IF(OR($B50=0,$C50=0,$D50=0,$DC$2&gt;$OE$1),0,IF(OR(NA50=0,NC50=0,ND50=0),0,MIN((VLOOKUP($D50,SALERYCODE,3,0))*(IF($D50=6,ND50,NC50))*((MIN((VLOOKUP($D50,SALERYCODE,5,0)),(IF($D50=6,NC50,ND50))))),MIN((VLOOKUP($D50,SALERYCODE,3,0)),(NA50+NB50))*(IF($D50=6,ND50,((MIN((VLOOKUP($D50,SALERYCODE,5,0)),ND50)))))))))/IF(AND($D50=2,'ראשי-פרטים כלליים וריכוז הוצאות'!$D$68&lt;&gt;4),1.2,1)</f>
        <v>0</v>
      </c>
      <c r="NG50" s="263"/>
      <c r="NH50" s="264"/>
      <c r="NI50" s="265"/>
      <c r="NJ50" s="266"/>
      <c r="NK50" s="267">
        <f t="shared" si="102"/>
        <v>0</v>
      </c>
      <c r="NL50" s="260">
        <f>+(IF(OR($B50=0,$C50=0,$D50=0,$DC$2&gt;$OE$1),0,IF(OR(NG50=0,NI50=0,NJ50=0),0,MIN((VLOOKUP($D50,SALERYCODE,3,0))*(IF($D50=6,NJ50,NI50))*((MIN((VLOOKUP($D50,SALERYCODE,5,0)),(IF($D50=6,NI50,NJ50))))),MIN((VLOOKUP($D50,SALERYCODE,3,0)),(NG50+NH50))*(IF($D50=6,NJ50,((MIN((VLOOKUP($D50,SALERYCODE,5,0)),NJ50)))))))))/IF(AND($D50=2,'ראשי-פרטים כלליים וריכוז הוצאות'!$D$68&lt;&gt;4),1.2,1)</f>
        <v>0</v>
      </c>
      <c r="NM50" s="263"/>
      <c r="NN50" s="264"/>
      <c r="NO50" s="265"/>
      <c r="NP50" s="266"/>
      <c r="NQ50" s="267">
        <f t="shared" si="103"/>
        <v>0</v>
      </c>
      <c r="NR50" s="260">
        <f>+(IF(OR($B50=0,$C50=0,$D50=0,$DC$2&gt;$OE$1),0,IF(OR(NM50=0,NO50=0,NP50=0),0,MIN((VLOOKUP($D50,SALERYCODE,3,0))*(IF($D50=6,NP50,NO50))*((MIN((VLOOKUP($D50,SALERYCODE,5,0)),(IF($D50=6,NO50,NP50))))),MIN((VLOOKUP($D50,SALERYCODE,3,0)),(NM50+NN50))*(IF($D50=6,NP50,((MIN((VLOOKUP($D50,SALERYCODE,5,0)),NP50)))))))))/IF(AND($D50=2,'ראשי-פרטים כלליים וריכוז הוצאות'!$D$68&lt;&gt;4),1.2,1)</f>
        <v>0</v>
      </c>
      <c r="NS50" s="263"/>
      <c r="NT50" s="264"/>
      <c r="NU50" s="265"/>
      <c r="NV50" s="266"/>
      <c r="NW50" s="267">
        <f t="shared" si="104"/>
        <v>0</v>
      </c>
      <c r="NX50" s="260">
        <f>+(IF(OR($B50=0,$C50=0,$D50=0,$DC$2&gt;$OE$1),0,IF(OR(NS50=0,NU50=0,NV50=0),0,MIN((VLOOKUP($D50,SALERYCODE,3,0))*(IF($D50=6,NV50,NU50))*((MIN((VLOOKUP($D50,SALERYCODE,5,0)),(IF($D50=6,NU50,NV50))))),MIN((VLOOKUP($D50,SALERYCODE,3,0)),(NS50+NT50))*(IF($D50=6,NV50,((MIN((VLOOKUP($D50,SALERYCODE,5,0)),NV50)))))))))/IF(AND($D50=2,'ראשי-פרטים כלליים וריכוז הוצאות'!$D$68&lt;&gt;4),1.2,1)</f>
        <v>0</v>
      </c>
      <c r="NY50" s="263"/>
      <c r="NZ50" s="264"/>
      <c r="OA50" s="265"/>
      <c r="OB50" s="266"/>
      <c r="OC50" s="267">
        <f t="shared" si="105"/>
        <v>0</v>
      </c>
      <c r="OD50" s="260">
        <f>+(IF(OR($B50=0,$C50=0,$D50=0,$DC$2&gt;$OE$1),0,IF(OR(NY50=0,OA50=0,OB50=0),0,MIN((VLOOKUP($D50,SALERYCODE,3,0))*(IF($D50=6,OB50,OA50))*((MIN((VLOOKUP($D50,SALERYCODE,5,0)),(IF($D50=6,OA50,OB50))))),MIN((VLOOKUP($D50,SALERYCODE,3,0)),(NY50+NZ50))*(IF($D50=6,OB50,((MIN((VLOOKUP($D50,SALERYCODE,5,0)),OB50)))))))))/IF(AND($D50=2,'ראשי-פרטים כלליים וריכוז הוצאות'!$D$68&lt;&gt;4),1.2,1)</f>
        <v>0</v>
      </c>
      <c r="OE50" s="275">
        <f t="shared" si="111"/>
        <v>0</v>
      </c>
      <c r="OF50" s="283">
        <f t="shared" si="112"/>
        <v>9.9999999999999995E-7</v>
      </c>
      <c r="OG50" s="276">
        <f t="shared" si="113"/>
        <v>0</v>
      </c>
      <c r="OH50" s="275">
        <f t="shared" si="114"/>
        <v>0</v>
      </c>
      <c r="OI50" s="275">
        <v>0</v>
      </c>
      <c r="OJ50" s="258">
        <f t="shared" si="115"/>
        <v>0</v>
      </c>
      <c r="OK50" s="284"/>
      <c r="OL50" s="116">
        <f>MIN(OJ50+OK50*OF50*OE50/$OL$1/IF(AND($D50=2,'ראשי-פרטים כלליים וריכוז הוצאות'!$D$68&lt;&gt;4),1.2,1),IF($D50&gt;0,VLOOKUP($D50,SALERYCODE,3,0)*12*OG50,0))</f>
        <v>0</v>
      </c>
      <c r="OM50" s="95">
        <f t="shared" si="106"/>
        <v>0</v>
      </c>
      <c r="ON50" s="11">
        <f t="shared" si="107"/>
        <v>0</v>
      </c>
      <c r="OO50" s="11">
        <f t="shared" si="108"/>
        <v>0</v>
      </c>
      <c r="OP50" s="22">
        <f t="shared" si="109"/>
        <v>0</v>
      </c>
      <c r="OQ50" s="11">
        <f t="shared" si="110"/>
        <v>0</v>
      </c>
      <c r="OR50" s="11">
        <f t="shared" si="116"/>
        <v>0</v>
      </c>
      <c r="OS50" s="35"/>
      <c r="OT50" s="35"/>
      <c r="OU50" s="43"/>
    </row>
    <row r="51" spans="1:411" ht="24" customHeight="1" x14ac:dyDescent="0.2">
      <c r="A51" s="282">
        <v>48</v>
      </c>
      <c r="B51" s="269"/>
      <c r="C51" s="270"/>
      <c r="D51" s="271"/>
      <c r="E51" s="263"/>
      <c r="F51" s="264"/>
      <c r="G51" s="265"/>
      <c r="H51" s="266"/>
      <c r="I51" s="267">
        <f t="shared" si="41"/>
        <v>0</v>
      </c>
      <c r="J51" s="260">
        <f>(IF(OR($B51=0,$C51=0,$D51=0,$E$2&gt;$OE$1),0,IF(OR($E51=0,$G51=0,$H51=0),0,MIN((VLOOKUP($D51,SALERYCODE,3,0))*(IF($D51=6,$H51,$G51))*((MIN((VLOOKUP($D51,SALERYCODE,5,0)),(IF($D51=6,$G51,$H51))))),MIN((VLOOKUP($D51,SALERYCODE,3,0)),($E51+$F51))*(IF($D51=6,$H51,((MIN((VLOOKUP($D51,SALERYCODE,5,0)),$H51)))))))))/IF(AND($D51=2,'ראשי-פרטים כלליים וריכוז הוצאות'!$D$68&lt;&gt;4),1.2,1)</f>
        <v>0</v>
      </c>
      <c r="K51" s="263"/>
      <c r="L51" s="264"/>
      <c r="M51" s="265"/>
      <c r="N51" s="266"/>
      <c r="O51" s="267">
        <f t="shared" si="42"/>
        <v>0</v>
      </c>
      <c r="P51" s="260">
        <f>+(IF(OR($B51=0,$C51=0,$D51=0,$K$2&gt;$OE$1),0,IF(OR($K51=0,$M51=0,$N51=0),0,MIN((VLOOKUP($D51,SALERYCODE,3,0))*(IF($D51=6,$N51,$M51))*((MIN((VLOOKUP($D51,SALERYCODE,5,0)),(IF($D51=6,$M51,$N51))))),MIN((VLOOKUP($D51,SALERYCODE,3,0)),($K51+$L51))*(IF($D51=6,$N51,((MIN((VLOOKUP($D51,SALERYCODE,5,0)),$N51)))))))))/IF(AND($D51=2,'ראשי-פרטים כלליים וריכוז הוצאות'!$D$68&lt;&gt;4),1.2,1)</f>
        <v>0</v>
      </c>
      <c r="Q51" s="263"/>
      <c r="R51" s="264"/>
      <c r="S51" s="265"/>
      <c r="T51" s="266"/>
      <c r="U51" s="267">
        <f t="shared" si="43"/>
        <v>0</v>
      </c>
      <c r="V51" s="260">
        <f>+(IF(OR($B51=0,$C51=0,$D51=0,$Q$2&gt;$OE$1),0,IF(OR(Q51=0,S51=0,T51=0),0,MIN((VLOOKUP($D51,SALERYCODE,3,0))*(IF($D51=6,T51,S51))*((MIN((VLOOKUP($D51,SALERYCODE,5,0)),(IF($D51=6,S51,T51))))),MIN((VLOOKUP($D51,SALERYCODE,3,0)),(Q51+R51))*(IF($D51=6,T51,((MIN((VLOOKUP($D51,SALERYCODE,5,0)),T51)))))))))/IF(AND($D51=2,'ראשי-פרטים כלליים וריכוז הוצאות'!$D$68&lt;&gt;4),1.2,1)</f>
        <v>0</v>
      </c>
      <c r="W51" s="263"/>
      <c r="X51" s="264"/>
      <c r="Y51" s="265"/>
      <c r="Z51" s="266"/>
      <c r="AA51" s="267">
        <f t="shared" si="44"/>
        <v>0</v>
      </c>
      <c r="AB51" s="260">
        <f>+(IF(OR($B51=0,$C51=0,$D51=0,$W$2&gt;$OE$1),0,IF(OR(W51=0,Y51=0,Z51=0),0,MIN((VLOOKUP($D51,SALERYCODE,3,0))*(IF($D51=6,Z51,Y51))*((MIN((VLOOKUP($D51,SALERYCODE,5,0)),(IF($D51=6,Y51,Z51))))),MIN((VLOOKUP($D51,SALERYCODE,3,0)),(W51+X51))*(IF($D51=6,Z51,((MIN((VLOOKUP($D51,SALERYCODE,5,0)),Z51)))))))))/IF(AND($D51=2,'ראשי-פרטים כלליים וריכוז הוצאות'!$D$68&lt;&gt;4),1.2,1)</f>
        <v>0</v>
      </c>
      <c r="AC51" s="263"/>
      <c r="AD51" s="264"/>
      <c r="AE51" s="265"/>
      <c r="AF51" s="266"/>
      <c r="AG51" s="267">
        <f t="shared" si="45"/>
        <v>0</v>
      </c>
      <c r="AH51" s="260">
        <f>+(IF(OR($B51=0,$C51=0,$D51=0,$AC$2&gt;$OE$1),0,IF(OR(AC51=0,AE51=0,AF51=0),0,MIN((VLOOKUP($D51,SALERYCODE,3,0))*(IF($D51=6,AF51,AE51))*((MIN((VLOOKUP($D51,SALERYCODE,5,0)),(IF($D51=6,AE51,AF51))))),MIN((VLOOKUP($D51,SALERYCODE,3,0)),(AC51+AD51))*(IF($D51=6,AF51,((MIN((VLOOKUP($D51,SALERYCODE,5,0)),AF51)))))))))/IF(AND($D51=2,'ראשי-פרטים כלליים וריכוז הוצאות'!$D$68&lt;&gt;4),1.2,1)</f>
        <v>0</v>
      </c>
      <c r="AI51" s="263"/>
      <c r="AJ51" s="264"/>
      <c r="AK51" s="265"/>
      <c r="AL51" s="266"/>
      <c r="AM51" s="267">
        <f t="shared" si="46"/>
        <v>0</v>
      </c>
      <c r="AN51" s="260">
        <f>+(IF(OR($B51=0,$C51=0,$D51=0,$AI$2&gt;$OE$1),0,IF(OR(AI51=0,AK51=0,AL51=0),0,MIN((VLOOKUP($D51,SALERYCODE,3,0))*(IF($D51=6,AL51,AK51))*((MIN((VLOOKUP($D51,SALERYCODE,5,0)),(IF($D51=6,AK51,AL51))))),MIN((VLOOKUP($D51,SALERYCODE,3,0)),(AI51+AJ51))*(IF($D51=6,AL51,((MIN((VLOOKUP($D51,SALERYCODE,5,0)),AL51)))))))))/IF(AND($D51=2,'ראשי-פרטים כלליים וריכוז הוצאות'!$D$68&lt;&gt;4),1.2,1)</f>
        <v>0</v>
      </c>
      <c r="AO51" s="263"/>
      <c r="AP51" s="264"/>
      <c r="AQ51" s="265"/>
      <c r="AR51" s="266"/>
      <c r="AS51" s="267">
        <f t="shared" si="47"/>
        <v>0</v>
      </c>
      <c r="AT51" s="260">
        <f>+(IF(OR($B51=0,$C51=0,$D51=0,$AO$2&gt;$OE$1),0,IF(OR(AO51=0,AQ51=0,AR51=0),0,MIN((VLOOKUP($D51,SALERYCODE,3,0))*(IF($D51=6,AR51,AQ51))*((MIN((VLOOKUP($D51,SALERYCODE,5,0)),(IF($D51=6,AQ51,AR51))))),MIN((VLOOKUP($D51,SALERYCODE,3,0)),(AO51+AP51))*(IF($D51=6,AR51,((MIN((VLOOKUP($D51,SALERYCODE,5,0)),AR51)))))))))/IF(AND($D51=2,'ראשי-פרטים כלליים וריכוז הוצאות'!$D$68&lt;&gt;4),1.2,1)</f>
        <v>0</v>
      </c>
      <c r="AU51" s="263"/>
      <c r="AV51" s="264"/>
      <c r="AW51" s="265"/>
      <c r="AX51" s="266"/>
      <c r="AY51" s="267">
        <f t="shared" si="48"/>
        <v>0</v>
      </c>
      <c r="AZ51" s="260">
        <f>+(IF(OR($B51=0,$C51=0,$D51=0,$AU$2&gt;$OE$1),0,IF(OR(AU51=0,AW51=0,AX51=0),0,MIN((VLOOKUP($D51,SALERYCODE,3,0))*(IF($D51=6,AX51,AW51))*((MIN((VLOOKUP($D51,SALERYCODE,5,0)),(IF($D51=6,AW51,AX51))))),MIN((VLOOKUP($D51,SALERYCODE,3,0)),(AU51+AV51))*(IF($D51=6,AX51,((MIN((VLOOKUP($D51,SALERYCODE,5,0)),AX51)))))))))/IF(AND($D51=2,'ראשי-פרטים כלליים וריכוז הוצאות'!$D$68&lt;&gt;4),1.2,1)</f>
        <v>0</v>
      </c>
      <c r="BA51" s="263"/>
      <c r="BB51" s="264"/>
      <c r="BC51" s="265"/>
      <c r="BD51" s="266"/>
      <c r="BE51" s="267">
        <f t="shared" si="49"/>
        <v>0</v>
      </c>
      <c r="BF51" s="260">
        <f>+(IF(OR($B51=0,$C51=0,$D51=0,$BA$2&gt;$OE$1),0,IF(OR(BA51=0,BC51=0,BD51=0),0,MIN((VLOOKUP($D51,SALERYCODE,3,0))*(IF($D51=6,BD51,BC51))*((MIN((VLOOKUP($D51,SALERYCODE,5,0)),(IF($D51=6,BC51,BD51))))),MIN((VLOOKUP($D51,SALERYCODE,3,0)),(BA51+BB51))*(IF($D51=6,BD51,((MIN((VLOOKUP($D51,SALERYCODE,5,0)),BD51)))))))))/IF(AND($D51=2,'ראשי-פרטים כלליים וריכוז הוצאות'!$D$68&lt;&gt;4),1.2,1)</f>
        <v>0</v>
      </c>
      <c r="BG51" s="263"/>
      <c r="BH51" s="264"/>
      <c r="BI51" s="265"/>
      <c r="BJ51" s="266"/>
      <c r="BK51" s="267">
        <f t="shared" si="50"/>
        <v>0</v>
      </c>
      <c r="BL51" s="260">
        <f>+(IF(OR($B51=0,$C51=0,$D51=0,$BG$2&gt;$OE$1),0,IF(OR(BG51=0,BI51=0,BJ51=0),0,MIN((VLOOKUP($D51,SALERYCODE,3,0))*(IF($D51=6,BJ51,BI51))*((MIN((VLOOKUP($D51,SALERYCODE,5,0)),(IF($D51=6,BI51,BJ51))))),MIN((VLOOKUP($D51,SALERYCODE,3,0)),(BG51+BH51))*(IF($D51=6,BJ51,((MIN((VLOOKUP($D51,SALERYCODE,5,0)),BJ51)))))))))/IF(AND($D51=2,'ראשי-פרטים כלליים וריכוז הוצאות'!$D$68&lt;&gt;4),1.2,1)</f>
        <v>0</v>
      </c>
      <c r="BM51" s="263"/>
      <c r="BN51" s="264"/>
      <c r="BO51" s="265"/>
      <c r="BP51" s="266"/>
      <c r="BQ51" s="267">
        <f t="shared" si="51"/>
        <v>0</v>
      </c>
      <c r="BR51" s="260">
        <f>+(IF(OR($B51=0,$C51=0,$D51=0,$BM$2&gt;$OE$1),0,IF(OR(BM51=0,BO51=0,BP51=0),0,MIN((VLOOKUP($D51,SALERYCODE,3,0))*(IF($D51=6,BP51,BO51))*((MIN((VLOOKUP($D51,SALERYCODE,5,0)),(IF($D51=6,BO51,BP51))))),MIN((VLOOKUP($D51,SALERYCODE,3,0)),(BM51+BN51))*(IF($D51=6,BP51,((MIN((VLOOKUP($D51,SALERYCODE,5,0)),BP51)))))))))/IF(AND($D51=2,'ראשי-פרטים כלליים וריכוז הוצאות'!$D$68&lt;&gt;4),1.2,1)</f>
        <v>0</v>
      </c>
      <c r="BS51" s="263"/>
      <c r="BT51" s="264"/>
      <c r="BU51" s="265"/>
      <c r="BV51" s="266"/>
      <c r="BW51" s="267">
        <f t="shared" si="52"/>
        <v>0</v>
      </c>
      <c r="BX51" s="260">
        <f>+(IF(OR($B51=0,$C51=0,$D51=0,$BS$2&gt;$OE$1),0,IF(OR(BS51=0,BU51=0,BV51=0),0,MIN((VLOOKUP($D51,SALERYCODE,3,0))*(IF($D51=6,BV51,BU51))*((MIN((VLOOKUP($D51,SALERYCODE,5,0)),(IF($D51=6,BU51,BV51))))),MIN((VLOOKUP($D51,SALERYCODE,3,0)),(BS51+BT51))*(IF($D51=6,BV51,((MIN((VLOOKUP($D51,SALERYCODE,5,0)),BV51)))))))))/IF(AND($D51=2,'ראשי-פרטים כלליים וריכוז הוצאות'!$D$68&lt;&gt;4),1.2,1)</f>
        <v>0</v>
      </c>
      <c r="BY51" s="263"/>
      <c r="BZ51" s="264"/>
      <c r="CA51" s="265"/>
      <c r="CB51" s="266"/>
      <c r="CC51" s="267">
        <f t="shared" si="53"/>
        <v>0</v>
      </c>
      <c r="CD51" s="260">
        <f>+(IF(OR($B51=0,$C51=0,$D51=0,$BY$2&gt;$OE$1),0,IF(OR(BY51=0,CA51=0,CB51=0),0,MIN((VLOOKUP($D51,SALERYCODE,3,0))*(IF($D51=6,CB51,CA51))*((MIN((VLOOKUP($D51,SALERYCODE,5,0)),(IF($D51=6,CA51,CB51))))),MIN((VLOOKUP($D51,SALERYCODE,3,0)),(BY51+BZ51))*(IF($D51=6,CB51,((MIN((VLOOKUP($D51,SALERYCODE,5,0)),CB51)))))))))/IF(AND($D51=2,'ראשי-פרטים כלליים וריכוז הוצאות'!$D$68&lt;&gt;4),1.2,1)</f>
        <v>0</v>
      </c>
      <c r="CE51" s="263"/>
      <c r="CF51" s="264"/>
      <c r="CG51" s="265"/>
      <c r="CH51" s="266"/>
      <c r="CI51" s="267">
        <f t="shared" si="54"/>
        <v>0</v>
      </c>
      <c r="CJ51" s="260">
        <f>+(IF(OR($B51=0,$C51=0,$D51=0,$CE$2&gt;$OE$1),0,IF(OR(CE51=0,CG51=0,CH51=0),0,MIN((VLOOKUP($D51,SALERYCODE,3,0))*(IF($D51=6,CH51,CG51))*((MIN((VLOOKUP($D51,SALERYCODE,5,0)),(IF($D51=6,CG51,CH51))))),MIN((VLOOKUP($D51,SALERYCODE,3,0)),(CE51+CF51))*(IF($D51=6,CH51,((MIN((VLOOKUP($D51,SALERYCODE,5,0)),CH51)))))))))/IF(AND($D51=2,'ראשי-פרטים כלליים וריכוז הוצאות'!$D$68&lt;&gt;4),1.2,1)</f>
        <v>0</v>
      </c>
      <c r="CK51" s="263"/>
      <c r="CL51" s="264"/>
      <c r="CM51" s="265"/>
      <c r="CN51" s="266"/>
      <c r="CO51" s="267">
        <f t="shared" si="55"/>
        <v>0</v>
      </c>
      <c r="CP51" s="260">
        <f>+(IF(OR($B51=0,$C51=0,$D51=0,$CK$2&gt;$OE$1),0,IF(OR(CK51=0,CM51=0,CN51=0),0,MIN((VLOOKUP($D51,SALERYCODE,3,0))*(IF($D51=6,CN51,CM51))*((MIN((VLOOKUP($D51,SALERYCODE,5,0)),(IF($D51=6,CM51,CN51))))),MIN((VLOOKUP($D51,SALERYCODE,3,0)),(CK51+CL51))*(IF($D51=6,CN51,((MIN((VLOOKUP($D51,SALERYCODE,5,0)),CN51)))))))))/IF(AND($D51=2,'ראשי-פרטים כלליים וריכוז הוצאות'!$D$68&lt;&gt;4),1.2,1)</f>
        <v>0</v>
      </c>
      <c r="CQ51" s="263"/>
      <c r="CR51" s="264"/>
      <c r="CS51" s="265"/>
      <c r="CT51" s="266"/>
      <c r="CU51" s="267">
        <f t="shared" si="56"/>
        <v>0</v>
      </c>
      <c r="CV51" s="260">
        <f>+(IF(OR($B51=0,$C51=0,$D51=0,$CQ$2&gt;$OE$1),0,IF(OR(CQ51=0,CS51=0,CT51=0),0,MIN((VLOOKUP($D51,SALERYCODE,3,0))*(IF($D51=6,CT51,CS51))*((MIN((VLOOKUP($D51,SALERYCODE,5,0)),(IF($D51=6,CS51,CT51))))),MIN((VLOOKUP($D51,SALERYCODE,3,0)),(CQ51+CR51))*(IF($D51=6,CT51,((MIN((VLOOKUP($D51,SALERYCODE,5,0)),CT51)))))))))/IF(AND($D51=2,'ראשי-פרטים כלליים וריכוז הוצאות'!$D$68&lt;&gt;4),1.2,1)</f>
        <v>0</v>
      </c>
      <c r="CW51" s="263"/>
      <c r="CX51" s="264"/>
      <c r="CY51" s="265"/>
      <c r="CZ51" s="266"/>
      <c r="DA51" s="267">
        <f t="shared" si="57"/>
        <v>0</v>
      </c>
      <c r="DB51" s="260">
        <f>+(IF(OR($B51=0,$C51=0,$D51=0,$CW$2&gt;$OE$1),0,IF(OR(CW51=0,CY51=0,CZ51=0),0,MIN((VLOOKUP($D51,SALERYCODE,3,0))*(IF($D51=6,CZ51,CY51))*((MIN((VLOOKUP($D51,SALERYCODE,5,0)),(IF($D51=6,CY51,CZ51))))),MIN((VLOOKUP($D51,SALERYCODE,3,0)),(CW51+CX51))*(IF($D51=6,CZ51,((MIN((VLOOKUP($D51,SALERYCODE,5,0)),CZ51)))))))))/IF(AND($D51=2,'ראשי-פרטים כלליים וריכוז הוצאות'!$D$68&lt;&gt;4),1.2,1)</f>
        <v>0</v>
      </c>
      <c r="DC51" s="263"/>
      <c r="DD51" s="264"/>
      <c r="DE51" s="265"/>
      <c r="DF51" s="266"/>
      <c r="DG51" s="267">
        <f t="shared" si="58"/>
        <v>0</v>
      </c>
      <c r="DH51" s="260">
        <f>+(IF(OR($B51=0,$C51=0,$D51=0,$DC$2&gt;$OE$1),0,IF(OR(DC51=0,DE51=0,DF51=0),0,MIN((VLOOKUP($D51,SALERYCODE,3,0))*(IF($D51=6,DF51,DE51))*((MIN((VLOOKUP($D51,SALERYCODE,5,0)),(IF($D51=6,DE51,DF51))))),MIN((VLOOKUP($D51,SALERYCODE,3,0)),(DC51+DD51))*(IF($D51=6,DF51,((MIN((VLOOKUP($D51,SALERYCODE,5,0)),DF51)))))))))/IF(AND($D51=2,'ראשי-פרטים כלליים וריכוז הוצאות'!$D$68&lt;&gt;4),1.2,1)</f>
        <v>0</v>
      </c>
      <c r="DI51" s="263"/>
      <c r="DJ51" s="264"/>
      <c r="DK51" s="265"/>
      <c r="DL51" s="266"/>
      <c r="DM51" s="267">
        <f t="shared" si="59"/>
        <v>0</v>
      </c>
      <c r="DN51" s="260">
        <f>+(IF(OR($B51=0,$C51=0,$D51=0,$DC$2&gt;$OE$1),0,IF(OR(DI51=0,DK51=0,DL51=0),0,MIN((VLOOKUP($D51,SALERYCODE,3,0))*(IF($D51=6,DL51,DK51))*((MIN((VLOOKUP($D51,SALERYCODE,5,0)),(IF($D51=6,DK51,DL51))))),MIN((VLOOKUP($D51,SALERYCODE,3,0)),(DI51+DJ51))*(IF($D51=6,DL51,((MIN((VLOOKUP($D51,SALERYCODE,5,0)),DL51)))))))))/IF(AND($D51=2,'ראשי-פרטים כלליים וריכוז הוצאות'!$D$68&lt;&gt;4),1.2,1)</f>
        <v>0</v>
      </c>
      <c r="DO51" s="263"/>
      <c r="DP51" s="264"/>
      <c r="DQ51" s="265"/>
      <c r="DR51" s="266"/>
      <c r="DS51" s="267">
        <f t="shared" si="60"/>
        <v>0</v>
      </c>
      <c r="DT51" s="260">
        <f>+(IF(OR($B51=0,$C51=0,$D51=0,$DC$2&gt;$OE$1),0,IF(OR(DO51=0,DQ51=0,DR51=0),0,MIN((VLOOKUP($D51,SALERYCODE,3,0))*(IF($D51=6,DR51,DQ51))*((MIN((VLOOKUP($D51,SALERYCODE,5,0)),(IF($D51=6,DQ51,DR51))))),MIN((VLOOKUP($D51,SALERYCODE,3,0)),(DO51+DP51))*(IF($D51=6,DR51,((MIN((VLOOKUP($D51,SALERYCODE,5,0)),DR51)))))))))/IF(AND($D51=2,'ראשי-פרטים כלליים וריכוז הוצאות'!$D$68&lt;&gt;4),1.2,1)</f>
        <v>0</v>
      </c>
      <c r="DU51" s="263"/>
      <c r="DV51" s="264"/>
      <c r="DW51" s="265"/>
      <c r="DX51" s="266"/>
      <c r="DY51" s="267">
        <f t="shared" si="61"/>
        <v>0</v>
      </c>
      <c r="DZ51" s="260">
        <f>+(IF(OR($B51=0,$C51=0,$D51=0,$DC$2&gt;$OE$1),0,IF(OR(DU51=0,DW51=0,DX51=0),0,MIN((VLOOKUP($D51,SALERYCODE,3,0))*(IF($D51=6,DX51,DW51))*((MIN((VLOOKUP($D51,SALERYCODE,5,0)),(IF($D51=6,DW51,DX51))))),MIN((VLOOKUP($D51,SALERYCODE,3,0)),(DU51+DV51))*(IF($D51=6,DX51,((MIN((VLOOKUP($D51,SALERYCODE,5,0)),DX51)))))))))/IF(AND($D51=2,'ראשי-פרטים כלליים וריכוז הוצאות'!$D$68&lt;&gt;4),1.2,1)</f>
        <v>0</v>
      </c>
      <c r="EA51" s="263"/>
      <c r="EB51" s="264"/>
      <c r="EC51" s="265"/>
      <c r="ED51" s="266"/>
      <c r="EE51" s="267">
        <f t="shared" si="62"/>
        <v>0</v>
      </c>
      <c r="EF51" s="260">
        <f>+(IF(OR($B51=0,$C51=0,$D51=0,$DC$2&gt;$OE$1),0,IF(OR(EA51=0,EC51=0,ED51=0),0,MIN((VLOOKUP($D51,SALERYCODE,3,0))*(IF($D51=6,ED51,EC51))*((MIN((VLOOKUP($D51,SALERYCODE,5,0)),(IF($D51=6,EC51,ED51))))),MIN((VLOOKUP($D51,SALERYCODE,3,0)),(EA51+EB51))*(IF($D51=6,ED51,((MIN((VLOOKUP($D51,SALERYCODE,5,0)),ED51)))))))))/IF(AND($D51=2,'ראשי-פרטים כלליים וריכוז הוצאות'!$D$68&lt;&gt;4),1.2,1)</f>
        <v>0</v>
      </c>
      <c r="EG51" s="263"/>
      <c r="EH51" s="264"/>
      <c r="EI51" s="265"/>
      <c r="EJ51" s="266"/>
      <c r="EK51" s="267">
        <f t="shared" si="63"/>
        <v>0</v>
      </c>
      <c r="EL51" s="260">
        <f>+(IF(OR($B51=0,$C51=0,$D51=0,$DC$2&gt;$OE$1),0,IF(OR(EG51=0,EI51=0,EJ51=0),0,MIN((VLOOKUP($D51,SALERYCODE,3,0))*(IF($D51=6,EJ51,EI51))*((MIN((VLOOKUP($D51,SALERYCODE,5,0)),(IF($D51=6,EI51,EJ51))))),MIN((VLOOKUP($D51,SALERYCODE,3,0)),(EG51+EH51))*(IF($D51=6,EJ51,((MIN((VLOOKUP($D51,SALERYCODE,5,0)),EJ51)))))))))/IF(AND($D51=2,'ראשי-פרטים כלליים וריכוז הוצאות'!$D$68&lt;&gt;4),1.2,1)</f>
        <v>0</v>
      </c>
      <c r="EM51" s="263"/>
      <c r="EN51" s="264"/>
      <c r="EO51" s="265"/>
      <c r="EP51" s="266"/>
      <c r="EQ51" s="267">
        <f t="shared" si="64"/>
        <v>0</v>
      </c>
      <c r="ER51" s="260">
        <f>+(IF(OR($B51=0,$C51=0,$D51=0,$DC$2&gt;$OE$1),0,IF(OR(EM51=0,EO51=0,EP51=0),0,MIN((VLOOKUP($D51,SALERYCODE,3,0))*(IF($D51=6,EP51,EO51))*((MIN((VLOOKUP($D51,SALERYCODE,5,0)),(IF($D51=6,EO51,EP51))))),MIN((VLOOKUP($D51,SALERYCODE,3,0)),(EM51+EN51))*(IF($D51=6,EP51,((MIN((VLOOKUP($D51,SALERYCODE,5,0)),EP51)))))))))/IF(AND($D51=2,'ראשי-פרטים כלליים וריכוז הוצאות'!$D$68&lt;&gt;4),1.2,1)</f>
        <v>0</v>
      </c>
      <c r="ES51" s="263"/>
      <c r="ET51" s="264"/>
      <c r="EU51" s="265"/>
      <c r="EV51" s="266"/>
      <c r="EW51" s="267">
        <f t="shared" si="65"/>
        <v>0</v>
      </c>
      <c r="EX51" s="260">
        <f>+(IF(OR($B51=0,$C51=0,$D51=0,$DC$2&gt;$OE$1),0,IF(OR(ES51=0,EU51=0,EV51=0),0,MIN((VLOOKUP($D51,SALERYCODE,3,0))*(IF($D51=6,EV51,EU51))*((MIN((VLOOKUP($D51,SALERYCODE,5,0)),(IF($D51=6,EU51,EV51))))),MIN((VLOOKUP($D51,SALERYCODE,3,0)),(ES51+ET51))*(IF($D51=6,EV51,((MIN((VLOOKUP($D51,SALERYCODE,5,0)),EV51)))))))))/IF(AND($D51=2,'ראשי-פרטים כלליים וריכוז הוצאות'!$D$68&lt;&gt;4),1.2,1)</f>
        <v>0</v>
      </c>
      <c r="EY51" s="263"/>
      <c r="EZ51" s="264"/>
      <c r="FA51" s="265"/>
      <c r="FB51" s="266"/>
      <c r="FC51" s="267">
        <f t="shared" si="66"/>
        <v>0</v>
      </c>
      <c r="FD51" s="260">
        <f>+(IF(OR($B51=0,$C51=0,$D51=0,$DC$2&gt;$OE$1),0,IF(OR(EY51=0,FA51=0,FB51=0),0,MIN((VLOOKUP($D51,SALERYCODE,3,0))*(IF($D51=6,FB51,FA51))*((MIN((VLOOKUP($D51,SALERYCODE,5,0)),(IF($D51=6,FA51,FB51))))),MIN((VLOOKUP($D51,SALERYCODE,3,0)),(EY51+EZ51))*(IF($D51=6,FB51,((MIN((VLOOKUP($D51,SALERYCODE,5,0)),FB51)))))))))/IF(AND($D51=2,'ראשי-פרטים כלליים וריכוז הוצאות'!$D$68&lt;&gt;4),1.2,1)</f>
        <v>0</v>
      </c>
      <c r="FE51" s="263"/>
      <c r="FF51" s="264"/>
      <c r="FG51" s="265"/>
      <c r="FH51" s="266"/>
      <c r="FI51" s="267">
        <f t="shared" si="67"/>
        <v>0</v>
      </c>
      <c r="FJ51" s="260">
        <f>+(IF(OR($B51=0,$C51=0,$D51=0,$DC$2&gt;$OE$1),0,IF(OR(FE51=0,FG51=0,FH51=0),0,MIN((VLOOKUP($D51,SALERYCODE,3,0))*(IF($D51=6,FH51,FG51))*((MIN((VLOOKUP($D51,SALERYCODE,5,0)),(IF($D51=6,FG51,FH51))))),MIN((VLOOKUP($D51,SALERYCODE,3,0)),(FE51+FF51))*(IF($D51=6,FH51,((MIN((VLOOKUP($D51,SALERYCODE,5,0)),FH51)))))))))/IF(AND($D51=2,'ראשי-פרטים כלליים וריכוז הוצאות'!$D$68&lt;&gt;4),1.2,1)</f>
        <v>0</v>
      </c>
      <c r="FK51" s="263"/>
      <c r="FL51" s="264"/>
      <c r="FM51" s="265"/>
      <c r="FN51" s="266"/>
      <c r="FO51" s="267">
        <f t="shared" si="68"/>
        <v>0</v>
      </c>
      <c r="FP51" s="260">
        <f>+(IF(OR($B51=0,$C51=0,$D51=0,$DC$2&gt;$OE$1),0,IF(OR(FK51=0,FM51=0,FN51=0),0,MIN((VLOOKUP($D51,SALERYCODE,3,0))*(IF($D51=6,FN51,FM51))*((MIN((VLOOKUP($D51,SALERYCODE,5,0)),(IF($D51=6,FM51,FN51))))),MIN((VLOOKUP($D51,SALERYCODE,3,0)),(FK51+FL51))*(IF($D51=6,FN51,((MIN((VLOOKUP($D51,SALERYCODE,5,0)),FN51)))))))))/IF(AND($D51=2,'ראשי-פרטים כלליים וריכוז הוצאות'!$D$68&lt;&gt;4),1.2,1)</f>
        <v>0</v>
      </c>
      <c r="FQ51" s="263"/>
      <c r="FR51" s="264"/>
      <c r="FS51" s="265"/>
      <c r="FT51" s="266"/>
      <c r="FU51" s="267">
        <f t="shared" si="69"/>
        <v>0</v>
      </c>
      <c r="FV51" s="260">
        <f>+(IF(OR($B51=0,$C51=0,$D51=0,$DC$2&gt;$OE$1),0,IF(OR(FQ51=0,FS51=0,FT51=0),0,MIN((VLOOKUP($D51,SALERYCODE,3,0))*(IF($D51=6,FT51,FS51))*((MIN((VLOOKUP($D51,SALERYCODE,5,0)),(IF($D51=6,FS51,FT51))))),MIN((VLOOKUP($D51,SALERYCODE,3,0)),(FQ51+FR51))*(IF($D51=6,FT51,((MIN((VLOOKUP($D51,SALERYCODE,5,0)),FT51)))))))))/IF(AND($D51=2,'ראשי-פרטים כלליים וריכוז הוצאות'!$D$68&lt;&gt;4),1.2,1)</f>
        <v>0</v>
      </c>
      <c r="FW51" s="263"/>
      <c r="FX51" s="264"/>
      <c r="FY51" s="265"/>
      <c r="FZ51" s="266"/>
      <c r="GA51" s="267">
        <f t="shared" si="70"/>
        <v>0</v>
      </c>
      <c r="GB51" s="260">
        <f>+(IF(OR($B51=0,$C51=0,$D51=0,$DC$2&gt;$OE$1),0,IF(OR(FW51=0,FY51=0,FZ51=0),0,MIN((VLOOKUP($D51,SALERYCODE,3,0))*(IF($D51=6,FZ51,FY51))*((MIN((VLOOKUP($D51,SALERYCODE,5,0)),(IF($D51=6,FY51,FZ51))))),MIN((VLOOKUP($D51,SALERYCODE,3,0)),(FW51+FX51))*(IF($D51=6,FZ51,((MIN((VLOOKUP($D51,SALERYCODE,5,0)),FZ51)))))))))/IF(AND($D51=2,'ראשי-פרטים כלליים וריכוז הוצאות'!$D$68&lt;&gt;4),1.2,1)</f>
        <v>0</v>
      </c>
      <c r="GC51" s="263"/>
      <c r="GD51" s="264"/>
      <c r="GE51" s="265"/>
      <c r="GF51" s="266"/>
      <c r="GG51" s="267">
        <f t="shared" si="71"/>
        <v>0</v>
      </c>
      <c r="GH51" s="260">
        <f>+(IF(OR($B51=0,$C51=0,$D51=0,$DC$2&gt;$OE$1),0,IF(OR(GC51=0,GE51=0,GF51=0),0,MIN((VLOOKUP($D51,SALERYCODE,3,0))*(IF($D51=6,GF51,GE51))*((MIN((VLOOKUP($D51,SALERYCODE,5,0)),(IF($D51=6,GE51,GF51))))),MIN((VLOOKUP($D51,SALERYCODE,3,0)),(GC51+GD51))*(IF($D51=6,GF51,((MIN((VLOOKUP($D51,SALERYCODE,5,0)),GF51)))))))))/IF(AND($D51=2,'ראשי-פרטים כלליים וריכוז הוצאות'!$D$68&lt;&gt;4),1.2,1)</f>
        <v>0</v>
      </c>
      <c r="GI51" s="263"/>
      <c r="GJ51" s="264"/>
      <c r="GK51" s="265"/>
      <c r="GL51" s="266"/>
      <c r="GM51" s="267">
        <f t="shared" si="72"/>
        <v>0</v>
      </c>
      <c r="GN51" s="260">
        <f>+(IF(OR($B51=0,$C51=0,$D51=0,$DC$2&gt;$OE$1),0,IF(OR(GI51=0,GK51=0,GL51=0),0,MIN((VLOOKUP($D51,SALERYCODE,3,0))*(IF($D51=6,GL51,GK51))*((MIN((VLOOKUP($D51,SALERYCODE,5,0)),(IF($D51=6,GK51,GL51))))),MIN((VLOOKUP($D51,SALERYCODE,3,0)),(GI51+GJ51))*(IF($D51=6,GL51,((MIN((VLOOKUP($D51,SALERYCODE,5,0)),GL51)))))))))/IF(AND($D51=2,'ראשי-פרטים כלליים וריכוז הוצאות'!$D$68&lt;&gt;4),1.2,1)</f>
        <v>0</v>
      </c>
      <c r="GO51" s="263"/>
      <c r="GP51" s="264"/>
      <c r="GQ51" s="265"/>
      <c r="GR51" s="266"/>
      <c r="GS51" s="267">
        <f t="shared" si="73"/>
        <v>0</v>
      </c>
      <c r="GT51" s="260">
        <f>+(IF(OR($B51=0,$C51=0,$D51=0,$DC$2&gt;$OE$1),0,IF(OR(GO51=0,GQ51=0,GR51=0),0,MIN((VLOOKUP($D51,SALERYCODE,3,0))*(IF($D51=6,GR51,GQ51))*((MIN((VLOOKUP($D51,SALERYCODE,5,0)),(IF($D51=6,GQ51,GR51))))),MIN((VLOOKUP($D51,SALERYCODE,3,0)),(GO51+GP51))*(IF($D51=6,GR51,((MIN((VLOOKUP($D51,SALERYCODE,5,0)),GR51)))))))))/IF(AND($D51=2,'ראשי-פרטים כלליים וריכוז הוצאות'!$D$68&lt;&gt;4),1.2,1)</f>
        <v>0</v>
      </c>
      <c r="GU51" s="263"/>
      <c r="GV51" s="264"/>
      <c r="GW51" s="265"/>
      <c r="GX51" s="266"/>
      <c r="GY51" s="267">
        <f t="shared" si="74"/>
        <v>0</v>
      </c>
      <c r="GZ51" s="260">
        <f>+(IF(OR($B51=0,$C51=0,$D51=0,$DC$2&gt;$OE$1),0,IF(OR(GU51=0,GW51=0,GX51=0),0,MIN((VLOOKUP($D51,SALERYCODE,3,0))*(IF($D51=6,GX51,GW51))*((MIN((VLOOKUP($D51,SALERYCODE,5,0)),(IF($D51=6,GW51,GX51))))),MIN((VLOOKUP($D51,SALERYCODE,3,0)),(GU51+GV51))*(IF($D51=6,GX51,((MIN((VLOOKUP($D51,SALERYCODE,5,0)),GX51)))))))))/IF(AND($D51=2,'ראשי-פרטים כלליים וריכוז הוצאות'!$D$68&lt;&gt;4),1.2,1)</f>
        <v>0</v>
      </c>
      <c r="HA51" s="263"/>
      <c r="HB51" s="264"/>
      <c r="HC51" s="265"/>
      <c r="HD51" s="266"/>
      <c r="HE51" s="267">
        <f t="shared" si="75"/>
        <v>0</v>
      </c>
      <c r="HF51" s="260">
        <f>+(IF(OR($B51=0,$C51=0,$D51=0,$DC$2&gt;$OE$1),0,IF(OR(HA51=0,HC51=0,HD51=0),0,MIN((VLOOKUP($D51,SALERYCODE,3,0))*(IF($D51=6,HD51,HC51))*((MIN((VLOOKUP($D51,SALERYCODE,5,0)),(IF($D51=6,HC51,HD51))))),MIN((VLOOKUP($D51,SALERYCODE,3,0)),(HA51+HB51))*(IF($D51=6,HD51,((MIN((VLOOKUP($D51,SALERYCODE,5,0)),HD51)))))))))/IF(AND($D51=2,'ראשי-פרטים כלליים וריכוז הוצאות'!$D$68&lt;&gt;4),1.2,1)</f>
        <v>0</v>
      </c>
      <c r="HG51" s="263"/>
      <c r="HH51" s="264"/>
      <c r="HI51" s="265"/>
      <c r="HJ51" s="266"/>
      <c r="HK51" s="267">
        <f t="shared" si="76"/>
        <v>0</v>
      </c>
      <c r="HL51" s="260">
        <f>+(IF(OR($B51=0,$C51=0,$D51=0,$DC$2&gt;$OE$1),0,IF(OR(HG51=0,HI51=0,HJ51=0),0,MIN((VLOOKUP($D51,SALERYCODE,3,0))*(IF($D51=6,HJ51,HI51))*((MIN((VLOOKUP($D51,SALERYCODE,5,0)),(IF($D51=6,HI51,HJ51))))),MIN((VLOOKUP($D51,SALERYCODE,3,0)),(HG51+HH51))*(IF($D51=6,HJ51,((MIN((VLOOKUP($D51,SALERYCODE,5,0)),HJ51)))))))))/IF(AND($D51=2,'ראשי-פרטים כלליים וריכוז הוצאות'!$D$68&lt;&gt;4),1.2,1)</f>
        <v>0</v>
      </c>
      <c r="HM51" s="263"/>
      <c r="HN51" s="264"/>
      <c r="HO51" s="265"/>
      <c r="HP51" s="266"/>
      <c r="HQ51" s="267">
        <f t="shared" si="77"/>
        <v>0</v>
      </c>
      <c r="HR51" s="260">
        <f>+(IF(OR($B51=0,$C51=0,$D51=0,$DC$2&gt;$OE$1),0,IF(OR(HM51=0,HO51=0,HP51=0),0,MIN((VLOOKUP($D51,SALERYCODE,3,0))*(IF($D51=6,HP51,HO51))*((MIN((VLOOKUP($D51,SALERYCODE,5,0)),(IF($D51=6,HO51,HP51))))),MIN((VLOOKUP($D51,SALERYCODE,3,0)),(HM51+HN51))*(IF($D51=6,HP51,((MIN((VLOOKUP($D51,SALERYCODE,5,0)),HP51)))))))))/IF(AND($D51=2,'ראשי-פרטים כלליים וריכוז הוצאות'!$D$68&lt;&gt;4),1.2,1)</f>
        <v>0</v>
      </c>
      <c r="HS51" s="263"/>
      <c r="HT51" s="264"/>
      <c r="HU51" s="265"/>
      <c r="HV51" s="266"/>
      <c r="HW51" s="267">
        <f t="shared" si="78"/>
        <v>0</v>
      </c>
      <c r="HX51" s="260">
        <f>+(IF(OR($B51=0,$C51=0,$D51=0,$DC$2&gt;$OE$1),0,IF(OR(HS51=0,HU51=0,HV51=0),0,MIN((VLOOKUP($D51,SALERYCODE,3,0))*(IF($D51=6,HV51,HU51))*((MIN((VLOOKUP($D51,SALERYCODE,5,0)),(IF($D51=6,HU51,HV51))))),MIN((VLOOKUP($D51,SALERYCODE,3,0)),(HS51+HT51))*(IF($D51=6,HV51,((MIN((VLOOKUP($D51,SALERYCODE,5,0)),HV51)))))))))/IF(AND($D51=2,'ראשי-פרטים כלליים וריכוז הוצאות'!$D$68&lt;&gt;4),1.2,1)</f>
        <v>0</v>
      </c>
      <c r="HY51" s="263"/>
      <c r="HZ51" s="264"/>
      <c r="IA51" s="265"/>
      <c r="IB51" s="266"/>
      <c r="IC51" s="267">
        <f t="shared" si="79"/>
        <v>0</v>
      </c>
      <c r="ID51" s="260">
        <f>+(IF(OR($B51=0,$C51=0,$D51=0,$DC$2&gt;$OE$1),0,IF(OR(HY51=0,IA51=0,IB51=0),0,MIN((VLOOKUP($D51,SALERYCODE,3,0))*(IF($D51=6,IB51,IA51))*((MIN((VLOOKUP($D51,SALERYCODE,5,0)),(IF($D51=6,IA51,IB51))))),MIN((VLOOKUP($D51,SALERYCODE,3,0)),(HY51+HZ51))*(IF($D51=6,IB51,((MIN((VLOOKUP($D51,SALERYCODE,5,0)),IB51)))))))))/IF(AND($D51=2,'ראשי-פרטים כלליים וריכוז הוצאות'!$D$68&lt;&gt;4),1.2,1)</f>
        <v>0</v>
      </c>
      <c r="IE51" s="263"/>
      <c r="IF51" s="264"/>
      <c r="IG51" s="265"/>
      <c r="IH51" s="266"/>
      <c r="II51" s="267">
        <f t="shared" si="80"/>
        <v>0</v>
      </c>
      <c r="IJ51" s="260">
        <f>+(IF(OR($B51=0,$C51=0,$D51=0,$DC$2&gt;$OE$1),0,IF(OR(IE51=0,IG51=0,IH51=0),0,MIN((VLOOKUP($D51,SALERYCODE,3,0))*(IF($D51=6,IH51,IG51))*((MIN((VLOOKUP($D51,SALERYCODE,5,0)),(IF($D51=6,IG51,IH51))))),MIN((VLOOKUP($D51,SALERYCODE,3,0)),(IE51+IF51))*(IF($D51=6,IH51,((MIN((VLOOKUP($D51,SALERYCODE,5,0)),IH51)))))))))/IF(AND($D51=2,'ראשי-פרטים כלליים וריכוז הוצאות'!$D$68&lt;&gt;4),1.2,1)</f>
        <v>0</v>
      </c>
      <c r="IK51" s="263"/>
      <c r="IL51" s="264"/>
      <c r="IM51" s="265"/>
      <c r="IN51" s="266"/>
      <c r="IO51" s="267">
        <f t="shared" si="81"/>
        <v>0</v>
      </c>
      <c r="IP51" s="260">
        <f>+(IF(OR($B51=0,$C51=0,$D51=0,$DC$2&gt;$OE$1),0,IF(OR(IK51=0,IM51=0,IN51=0),0,MIN((VLOOKUP($D51,SALERYCODE,3,0))*(IF($D51=6,IN51,IM51))*((MIN((VLOOKUP($D51,SALERYCODE,5,0)),(IF($D51=6,IM51,IN51))))),MIN((VLOOKUP($D51,SALERYCODE,3,0)),(IK51+IL51))*(IF($D51=6,IN51,((MIN((VLOOKUP($D51,SALERYCODE,5,0)),IN51)))))))))/IF(AND($D51=2,'ראשי-פרטים כלליים וריכוז הוצאות'!$D$68&lt;&gt;4),1.2,1)</f>
        <v>0</v>
      </c>
      <c r="IQ51" s="263"/>
      <c r="IR51" s="264"/>
      <c r="IS51" s="265"/>
      <c r="IT51" s="266"/>
      <c r="IU51" s="267">
        <f t="shared" si="82"/>
        <v>0</v>
      </c>
      <c r="IV51" s="260">
        <f>+(IF(OR($B51=0,$C51=0,$D51=0,$DC$2&gt;$OE$1),0,IF(OR(IQ51=0,IS51=0,IT51=0),0,MIN((VLOOKUP($D51,SALERYCODE,3,0))*(IF($D51=6,IT51,IS51))*((MIN((VLOOKUP($D51,SALERYCODE,5,0)),(IF($D51=6,IS51,IT51))))),MIN((VLOOKUP($D51,SALERYCODE,3,0)),(IQ51+IR51))*(IF($D51=6,IT51,((MIN((VLOOKUP($D51,SALERYCODE,5,0)),IT51)))))))))/IF(AND($D51=2,'ראשי-פרטים כלליים וריכוז הוצאות'!$D$68&lt;&gt;4),1.2,1)</f>
        <v>0</v>
      </c>
      <c r="IW51" s="263"/>
      <c r="IX51" s="264"/>
      <c r="IY51" s="265"/>
      <c r="IZ51" s="266"/>
      <c r="JA51" s="267">
        <f t="shared" si="83"/>
        <v>0</v>
      </c>
      <c r="JB51" s="260">
        <f>+(IF(OR($B51=0,$C51=0,$D51=0,$DC$2&gt;$OE$1),0,IF(OR(IW51=0,IY51=0,IZ51=0),0,MIN((VLOOKUP($D51,SALERYCODE,3,0))*(IF($D51=6,IZ51,IY51))*((MIN((VLOOKUP($D51,SALERYCODE,5,0)),(IF($D51=6,IY51,IZ51))))),MIN((VLOOKUP($D51,SALERYCODE,3,0)),(IW51+IX51))*(IF($D51=6,IZ51,((MIN((VLOOKUP($D51,SALERYCODE,5,0)),IZ51)))))))))/IF(AND($D51=2,'ראשי-פרטים כלליים וריכוז הוצאות'!$D$68&lt;&gt;4),1.2,1)</f>
        <v>0</v>
      </c>
      <c r="JC51" s="263"/>
      <c r="JD51" s="264"/>
      <c r="JE51" s="265"/>
      <c r="JF51" s="266"/>
      <c r="JG51" s="267">
        <f t="shared" si="84"/>
        <v>0</v>
      </c>
      <c r="JH51" s="260">
        <f>+(IF(OR($B51=0,$C51=0,$D51=0,$DC$2&gt;$OE$1),0,IF(OR(JC51=0,JE51=0,JF51=0),0,MIN((VLOOKUP($D51,SALERYCODE,3,0))*(IF($D51=6,JF51,JE51))*((MIN((VLOOKUP($D51,SALERYCODE,5,0)),(IF($D51=6,JE51,JF51))))),MIN((VLOOKUP($D51,SALERYCODE,3,0)),(JC51+JD51))*(IF($D51=6,JF51,((MIN((VLOOKUP($D51,SALERYCODE,5,0)),JF51)))))))))/IF(AND($D51=2,'ראשי-פרטים כלליים וריכוז הוצאות'!$D$68&lt;&gt;4),1.2,1)</f>
        <v>0</v>
      </c>
      <c r="JI51" s="263"/>
      <c r="JJ51" s="264"/>
      <c r="JK51" s="265"/>
      <c r="JL51" s="266"/>
      <c r="JM51" s="267">
        <f t="shared" si="85"/>
        <v>0</v>
      </c>
      <c r="JN51" s="260">
        <f>+(IF(OR($B51=0,$C51=0,$D51=0,$DC$2&gt;$OE$1),0,IF(OR(JI51=0,JK51=0,JL51=0),0,MIN((VLOOKUP($D51,SALERYCODE,3,0))*(IF($D51=6,JL51,JK51))*((MIN((VLOOKUP($D51,SALERYCODE,5,0)),(IF($D51=6,JK51,JL51))))),MIN((VLOOKUP($D51,SALERYCODE,3,0)),(JI51+JJ51))*(IF($D51=6,JL51,((MIN((VLOOKUP($D51,SALERYCODE,5,0)),JL51)))))))))/IF(AND($D51=2,'ראשי-פרטים כלליים וריכוז הוצאות'!$D$68&lt;&gt;4),1.2,1)</f>
        <v>0</v>
      </c>
      <c r="JO51" s="263"/>
      <c r="JP51" s="264"/>
      <c r="JQ51" s="265"/>
      <c r="JR51" s="266"/>
      <c r="JS51" s="267">
        <f t="shared" si="86"/>
        <v>0</v>
      </c>
      <c r="JT51" s="260">
        <f>+(IF(OR($B51=0,$C51=0,$D51=0,$DC$2&gt;$OE$1),0,IF(OR(JO51=0,JQ51=0,JR51=0),0,MIN((VLOOKUP($D51,SALERYCODE,3,0))*(IF($D51=6,JR51,JQ51))*((MIN((VLOOKUP($D51,SALERYCODE,5,0)),(IF($D51=6,JQ51,JR51))))),MIN((VLOOKUP($D51,SALERYCODE,3,0)),(JO51+JP51))*(IF($D51=6,JR51,((MIN((VLOOKUP($D51,SALERYCODE,5,0)),JR51)))))))))/IF(AND($D51=2,'ראשי-פרטים כלליים וריכוז הוצאות'!$D$68&lt;&gt;4),1.2,1)</f>
        <v>0</v>
      </c>
      <c r="JU51" s="263"/>
      <c r="JV51" s="264"/>
      <c r="JW51" s="265"/>
      <c r="JX51" s="266"/>
      <c r="JY51" s="267">
        <f t="shared" si="87"/>
        <v>0</v>
      </c>
      <c r="JZ51" s="260">
        <f>+(IF(OR($B51=0,$C51=0,$D51=0,$DC$2&gt;$OE$1),0,IF(OR(JU51=0,JW51=0,JX51=0),0,MIN((VLOOKUP($D51,SALERYCODE,3,0))*(IF($D51=6,JX51,JW51))*((MIN((VLOOKUP($D51,SALERYCODE,5,0)),(IF($D51=6,JW51,JX51))))),MIN((VLOOKUP($D51,SALERYCODE,3,0)),(JU51+JV51))*(IF($D51=6,JX51,((MIN((VLOOKUP($D51,SALERYCODE,5,0)),JX51)))))))))/IF(AND($D51=2,'ראשי-פרטים כלליים וריכוז הוצאות'!$D$68&lt;&gt;4),1.2,1)</f>
        <v>0</v>
      </c>
      <c r="KA51" s="263"/>
      <c r="KB51" s="264"/>
      <c r="KC51" s="265"/>
      <c r="KD51" s="266"/>
      <c r="KE51" s="267">
        <f t="shared" si="88"/>
        <v>0</v>
      </c>
      <c r="KF51" s="260">
        <f>+(IF(OR($B51=0,$C51=0,$D51=0,$DC$2&gt;$OE$1),0,IF(OR(KA51=0,KC51=0,KD51=0),0,MIN((VLOOKUP($D51,SALERYCODE,3,0))*(IF($D51=6,KD51,KC51))*((MIN((VLOOKUP($D51,SALERYCODE,5,0)),(IF($D51=6,KC51,KD51))))),MIN((VLOOKUP($D51,SALERYCODE,3,0)),(KA51+KB51))*(IF($D51=6,KD51,((MIN((VLOOKUP($D51,SALERYCODE,5,0)),KD51)))))))))/IF(AND($D51=2,'ראשי-פרטים כלליים וריכוז הוצאות'!$D$68&lt;&gt;4),1.2,1)</f>
        <v>0</v>
      </c>
      <c r="KG51" s="263"/>
      <c r="KH51" s="264"/>
      <c r="KI51" s="265"/>
      <c r="KJ51" s="266"/>
      <c r="KK51" s="267">
        <f t="shared" si="89"/>
        <v>0</v>
      </c>
      <c r="KL51" s="260">
        <f>+(IF(OR($B51=0,$C51=0,$D51=0,$DC$2&gt;$OE$1),0,IF(OR(KG51=0,KI51=0,KJ51=0),0,MIN((VLOOKUP($D51,SALERYCODE,3,0))*(IF($D51=6,KJ51,KI51))*((MIN((VLOOKUP($D51,SALERYCODE,5,0)),(IF($D51=6,KI51,KJ51))))),MIN((VLOOKUP($D51,SALERYCODE,3,0)),(KG51+KH51))*(IF($D51=6,KJ51,((MIN((VLOOKUP($D51,SALERYCODE,5,0)),KJ51)))))))))/IF(AND($D51=2,'ראשי-פרטים כלליים וריכוז הוצאות'!$D$68&lt;&gt;4),1.2,1)</f>
        <v>0</v>
      </c>
      <c r="KM51" s="263"/>
      <c r="KN51" s="264"/>
      <c r="KO51" s="265"/>
      <c r="KP51" s="266"/>
      <c r="KQ51" s="267">
        <f t="shared" si="90"/>
        <v>0</v>
      </c>
      <c r="KR51" s="260">
        <f>+(IF(OR($B51=0,$C51=0,$D51=0,$DC$2&gt;$OE$1),0,IF(OR(KM51=0,KO51=0,KP51=0),0,MIN((VLOOKUP($D51,SALERYCODE,3,0))*(IF($D51=6,KP51,KO51))*((MIN((VLOOKUP($D51,SALERYCODE,5,0)),(IF($D51=6,KO51,KP51))))),MIN((VLOOKUP($D51,SALERYCODE,3,0)),(KM51+KN51))*(IF($D51=6,KP51,((MIN((VLOOKUP($D51,SALERYCODE,5,0)),KP51)))))))))/IF(AND($D51=2,'ראשי-פרטים כלליים וריכוז הוצאות'!$D$68&lt;&gt;4),1.2,1)</f>
        <v>0</v>
      </c>
      <c r="KS51" s="263"/>
      <c r="KT51" s="264"/>
      <c r="KU51" s="265"/>
      <c r="KV51" s="266"/>
      <c r="KW51" s="267">
        <f t="shared" si="91"/>
        <v>0</v>
      </c>
      <c r="KX51" s="260">
        <f>+(IF(OR($B51=0,$C51=0,$D51=0,$DC$2&gt;$OE$1),0,IF(OR(KS51=0,KU51=0,KV51=0),0,MIN((VLOOKUP($D51,SALERYCODE,3,0))*(IF($D51=6,KV51,KU51))*((MIN((VLOOKUP($D51,SALERYCODE,5,0)),(IF($D51=6,KU51,KV51))))),MIN((VLOOKUP($D51,SALERYCODE,3,0)),(KS51+KT51))*(IF($D51=6,KV51,((MIN((VLOOKUP($D51,SALERYCODE,5,0)),KV51)))))))))/IF(AND($D51=2,'ראשי-פרטים כלליים וריכוז הוצאות'!$D$68&lt;&gt;4),1.2,1)</f>
        <v>0</v>
      </c>
      <c r="KY51" s="263"/>
      <c r="KZ51" s="264"/>
      <c r="LA51" s="265"/>
      <c r="LB51" s="266"/>
      <c r="LC51" s="267">
        <f t="shared" si="92"/>
        <v>0</v>
      </c>
      <c r="LD51" s="260">
        <f>+(IF(OR($B51=0,$C51=0,$D51=0,$DC$2&gt;$OE$1),0,IF(OR(KY51=0,LA51=0,LB51=0),0,MIN((VLOOKUP($D51,SALERYCODE,3,0))*(IF($D51=6,LB51,LA51))*((MIN((VLOOKUP($D51,SALERYCODE,5,0)),(IF($D51=6,LA51,LB51))))),MIN((VLOOKUP($D51,SALERYCODE,3,0)),(KY51+KZ51))*(IF($D51=6,LB51,((MIN((VLOOKUP($D51,SALERYCODE,5,0)),LB51)))))))))/IF(AND($D51=2,'ראשי-פרטים כלליים וריכוז הוצאות'!$D$68&lt;&gt;4),1.2,1)</f>
        <v>0</v>
      </c>
      <c r="LE51" s="263"/>
      <c r="LF51" s="264"/>
      <c r="LG51" s="265"/>
      <c r="LH51" s="266"/>
      <c r="LI51" s="267">
        <f t="shared" si="93"/>
        <v>0</v>
      </c>
      <c r="LJ51" s="260">
        <f>+(IF(OR($B51=0,$C51=0,$D51=0,$DC$2&gt;$OE$1),0,IF(OR(LE51=0,LG51=0,LH51=0),0,MIN((VLOOKUP($D51,SALERYCODE,3,0))*(IF($D51=6,LH51,LG51))*((MIN((VLOOKUP($D51,SALERYCODE,5,0)),(IF($D51=6,LG51,LH51))))),MIN((VLOOKUP($D51,SALERYCODE,3,0)),(LE51+LF51))*(IF($D51=6,LH51,((MIN((VLOOKUP($D51,SALERYCODE,5,0)),LH51)))))))))/IF(AND($D51=2,'ראשי-פרטים כלליים וריכוז הוצאות'!$D$68&lt;&gt;4),1.2,1)</f>
        <v>0</v>
      </c>
      <c r="LK51" s="263"/>
      <c r="LL51" s="264"/>
      <c r="LM51" s="265"/>
      <c r="LN51" s="266"/>
      <c r="LO51" s="267">
        <f t="shared" si="94"/>
        <v>0</v>
      </c>
      <c r="LP51" s="260">
        <f>+(IF(OR($B51=0,$C51=0,$D51=0,$DC$2&gt;$OE$1),0,IF(OR(LK51=0,LM51=0,LN51=0),0,MIN((VLOOKUP($D51,SALERYCODE,3,0))*(IF($D51=6,LN51,LM51))*((MIN((VLOOKUP($D51,SALERYCODE,5,0)),(IF($D51=6,LM51,LN51))))),MIN((VLOOKUP($D51,SALERYCODE,3,0)),(LK51+LL51))*(IF($D51=6,LN51,((MIN((VLOOKUP($D51,SALERYCODE,5,0)),LN51)))))))))/IF(AND($D51=2,'ראשי-פרטים כלליים וריכוז הוצאות'!$D$68&lt;&gt;4),1.2,1)</f>
        <v>0</v>
      </c>
      <c r="LQ51" s="263"/>
      <c r="LR51" s="264"/>
      <c r="LS51" s="265"/>
      <c r="LT51" s="266"/>
      <c r="LU51" s="267">
        <f t="shared" si="95"/>
        <v>0</v>
      </c>
      <c r="LV51" s="260">
        <f>+(IF(OR($B51=0,$C51=0,$D51=0,$DC$2&gt;$OE$1),0,IF(OR(LQ51=0,LS51=0,LT51=0),0,MIN((VLOOKUP($D51,SALERYCODE,3,0))*(IF($D51=6,LT51,LS51))*((MIN((VLOOKUP($D51,SALERYCODE,5,0)),(IF($D51=6,LS51,LT51))))),MIN((VLOOKUP($D51,SALERYCODE,3,0)),(LQ51+LR51))*(IF($D51=6,LT51,((MIN((VLOOKUP($D51,SALERYCODE,5,0)),LT51)))))))))/IF(AND($D51=2,'ראשי-פרטים כלליים וריכוז הוצאות'!$D$68&lt;&gt;4),1.2,1)</f>
        <v>0</v>
      </c>
      <c r="LW51" s="263"/>
      <c r="LX51" s="264"/>
      <c r="LY51" s="265"/>
      <c r="LZ51" s="266"/>
      <c r="MA51" s="267">
        <f t="shared" si="96"/>
        <v>0</v>
      </c>
      <c r="MB51" s="260">
        <f>+(IF(OR($B51=0,$C51=0,$D51=0,$DC$2&gt;$OE$1),0,IF(OR(LW51=0,LY51=0,LZ51=0),0,MIN((VLOOKUP($D51,SALERYCODE,3,0))*(IF($D51=6,LZ51,LY51))*((MIN((VLOOKUP($D51,SALERYCODE,5,0)),(IF($D51=6,LY51,LZ51))))),MIN((VLOOKUP($D51,SALERYCODE,3,0)),(LW51+LX51))*(IF($D51=6,LZ51,((MIN((VLOOKUP($D51,SALERYCODE,5,0)),LZ51)))))))))/IF(AND($D51=2,'ראשי-פרטים כלליים וריכוז הוצאות'!$D$68&lt;&gt;4),1.2,1)</f>
        <v>0</v>
      </c>
      <c r="MC51" s="263"/>
      <c r="MD51" s="264"/>
      <c r="ME51" s="265"/>
      <c r="MF51" s="266"/>
      <c r="MG51" s="267">
        <f t="shared" si="97"/>
        <v>0</v>
      </c>
      <c r="MH51" s="260">
        <f>+(IF(OR($B51=0,$C51=0,$D51=0,$DC$2&gt;$OE$1),0,IF(OR(MC51=0,ME51=0,MF51=0),0,MIN((VLOOKUP($D51,SALERYCODE,3,0))*(IF($D51=6,MF51,ME51))*((MIN((VLOOKUP($D51,SALERYCODE,5,0)),(IF($D51=6,ME51,MF51))))),MIN((VLOOKUP($D51,SALERYCODE,3,0)),(MC51+MD51))*(IF($D51=6,MF51,((MIN((VLOOKUP($D51,SALERYCODE,5,0)),MF51)))))))))/IF(AND($D51=2,'ראשי-פרטים כלליים וריכוז הוצאות'!$D$68&lt;&gt;4),1.2,1)</f>
        <v>0</v>
      </c>
      <c r="MI51" s="263"/>
      <c r="MJ51" s="264"/>
      <c r="MK51" s="265"/>
      <c r="ML51" s="266"/>
      <c r="MM51" s="267">
        <f t="shared" si="98"/>
        <v>0</v>
      </c>
      <c r="MN51" s="260">
        <f>+(IF(OR($B51=0,$C51=0,$D51=0,$DC$2&gt;$OE$1),0,IF(OR(MI51=0,MK51=0,ML51=0),0,MIN((VLOOKUP($D51,SALERYCODE,3,0))*(IF($D51=6,ML51,MK51))*((MIN((VLOOKUP($D51,SALERYCODE,5,0)),(IF($D51=6,MK51,ML51))))),MIN((VLOOKUP($D51,SALERYCODE,3,0)),(MI51+MJ51))*(IF($D51=6,ML51,((MIN((VLOOKUP($D51,SALERYCODE,5,0)),ML51)))))))))/IF(AND($D51=2,'ראשי-פרטים כלליים וריכוז הוצאות'!$D$68&lt;&gt;4),1.2,1)</f>
        <v>0</v>
      </c>
      <c r="MO51" s="263"/>
      <c r="MP51" s="264"/>
      <c r="MQ51" s="265"/>
      <c r="MR51" s="266"/>
      <c r="MS51" s="267">
        <f t="shared" si="99"/>
        <v>0</v>
      </c>
      <c r="MT51" s="260">
        <f>+(IF(OR($B51=0,$C51=0,$D51=0,$DC$2&gt;$OE$1),0,IF(OR(MO51=0,MQ51=0,MR51=0),0,MIN((VLOOKUP($D51,SALERYCODE,3,0))*(IF($D51=6,MR51,MQ51))*((MIN((VLOOKUP($D51,SALERYCODE,5,0)),(IF($D51=6,MQ51,MR51))))),MIN((VLOOKUP($D51,SALERYCODE,3,0)),(MO51+MP51))*(IF($D51=6,MR51,((MIN((VLOOKUP($D51,SALERYCODE,5,0)),MR51)))))))))/IF(AND($D51=2,'ראשי-פרטים כלליים וריכוז הוצאות'!$D$68&lt;&gt;4),1.2,1)</f>
        <v>0</v>
      </c>
      <c r="MU51" s="263"/>
      <c r="MV51" s="264"/>
      <c r="MW51" s="265"/>
      <c r="MX51" s="266"/>
      <c r="MY51" s="267">
        <f t="shared" si="100"/>
        <v>0</v>
      </c>
      <c r="MZ51" s="260">
        <f>+(IF(OR($B51=0,$C51=0,$D51=0,$DC$2&gt;$OE$1),0,IF(OR(MU51=0,MW51=0,MX51=0),0,MIN((VLOOKUP($D51,SALERYCODE,3,0))*(IF($D51=6,MX51,MW51))*((MIN((VLOOKUP($D51,SALERYCODE,5,0)),(IF($D51=6,MW51,MX51))))),MIN((VLOOKUP($D51,SALERYCODE,3,0)),(MU51+MV51))*(IF($D51=6,MX51,((MIN((VLOOKUP($D51,SALERYCODE,5,0)),MX51)))))))))/IF(AND($D51=2,'ראשי-פרטים כלליים וריכוז הוצאות'!$D$68&lt;&gt;4),1.2,1)</f>
        <v>0</v>
      </c>
      <c r="NA51" s="263"/>
      <c r="NB51" s="264"/>
      <c r="NC51" s="265"/>
      <c r="ND51" s="266"/>
      <c r="NE51" s="267">
        <f t="shared" si="101"/>
        <v>0</v>
      </c>
      <c r="NF51" s="260">
        <f>+(IF(OR($B51=0,$C51=0,$D51=0,$DC$2&gt;$OE$1),0,IF(OR(NA51=0,NC51=0,ND51=0),0,MIN((VLOOKUP($D51,SALERYCODE,3,0))*(IF($D51=6,ND51,NC51))*((MIN((VLOOKUP($D51,SALERYCODE,5,0)),(IF($D51=6,NC51,ND51))))),MIN((VLOOKUP($D51,SALERYCODE,3,0)),(NA51+NB51))*(IF($D51=6,ND51,((MIN((VLOOKUP($D51,SALERYCODE,5,0)),ND51)))))))))/IF(AND($D51=2,'ראשי-פרטים כלליים וריכוז הוצאות'!$D$68&lt;&gt;4),1.2,1)</f>
        <v>0</v>
      </c>
      <c r="NG51" s="263"/>
      <c r="NH51" s="264"/>
      <c r="NI51" s="265"/>
      <c r="NJ51" s="266"/>
      <c r="NK51" s="267">
        <f t="shared" si="102"/>
        <v>0</v>
      </c>
      <c r="NL51" s="260">
        <f>+(IF(OR($B51=0,$C51=0,$D51=0,$DC$2&gt;$OE$1),0,IF(OR(NG51=0,NI51=0,NJ51=0),0,MIN((VLOOKUP($D51,SALERYCODE,3,0))*(IF($D51=6,NJ51,NI51))*((MIN((VLOOKUP($D51,SALERYCODE,5,0)),(IF($D51=6,NI51,NJ51))))),MIN((VLOOKUP($D51,SALERYCODE,3,0)),(NG51+NH51))*(IF($D51=6,NJ51,((MIN((VLOOKUP($D51,SALERYCODE,5,0)),NJ51)))))))))/IF(AND($D51=2,'ראשי-פרטים כלליים וריכוז הוצאות'!$D$68&lt;&gt;4),1.2,1)</f>
        <v>0</v>
      </c>
      <c r="NM51" s="263"/>
      <c r="NN51" s="264"/>
      <c r="NO51" s="265"/>
      <c r="NP51" s="266"/>
      <c r="NQ51" s="267">
        <f t="shared" si="103"/>
        <v>0</v>
      </c>
      <c r="NR51" s="260">
        <f>+(IF(OR($B51=0,$C51=0,$D51=0,$DC$2&gt;$OE$1),0,IF(OR(NM51=0,NO51=0,NP51=0),0,MIN((VLOOKUP($D51,SALERYCODE,3,0))*(IF($D51=6,NP51,NO51))*((MIN((VLOOKUP($D51,SALERYCODE,5,0)),(IF($D51=6,NO51,NP51))))),MIN((VLOOKUP($D51,SALERYCODE,3,0)),(NM51+NN51))*(IF($D51=6,NP51,((MIN((VLOOKUP($D51,SALERYCODE,5,0)),NP51)))))))))/IF(AND($D51=2,'ראשי-פרטים כלליים וריכוז הוצאות'!$D$68&lt;&gt;4),1.2,1)</f>
        <v>0</v>
      </c>
      <c r="NS51" s="263"/>
      <c r="NT51" s="264"/>
      <c r="NU51" s="265"/>
      <c r="NV51" s="266"/>
      <c r="NW51" s="267">
        <f t="shared" si="104"/>
        <v>0</v>
      </c>
      <c r="NX51" s="260">
        <f>+(IF(OR($B51=0,$C51=0,$D51=0,$DC$2&gt;$OE$1),0,IF(OR(NS51=0,NU51=0,NV51=0),0,MIN((VLOOKUP($D51,SALERYCODE,3,0))*(IF($D51=6,NV51,NU51))*((MIN((VLOOKUP($D51,SALERYCODE,5,0)),(IF($D51=6,NU51,NV51))))),MIN((VLOOKUP($D51,SALERYCODE,3,0)),(NS51+NT51))*(IF($D51=6,NV51,((MIN((VLOOKUP($D51,SALERYCODE,5,0)),NV51)))))))))/IF(AND($D51=2,'ראשי-פרטים כלליים וריכוז הוצאות'!$D$68&lt;&gt;4),1.2,1)</f>
        <v>0</v>
      </c>
      <c r="NY51" s="263"/>
      <c r="NZ51" s="264"/>
      <c r="OA51" s="265"/>
      <c r="OB51" s="266"/>
      <c r="OC51" s="267">
        <f t="shared" si="105"/>
        <v>0</v>
      </c>
      <c r="OD51" s="260">
        <f>+(IF(OR($B51=0,$C51=0,$D51=0,$DC$2&gt;$OE$1),0,IF(OR(NY51=0,OA51=0,OB51=0),0,MIN((VLOOKUP($D51,SALERYCODE,3,0))*(IF($D51=6,OB51,OA51))*((MIN((VLOOKUP($D51,SALERYCODE,5,0)),(IF($D51=6,OA51,OB51))))),MIN((VLOOKUP($D51,SALERYCODE,3,0)),(NY51+NZ51))*(IF($D51=6,OB51,((MIN((VLOOKUP($D51,SALERYCODE,5,0)),OB51)))))))))/IF(AND($D51=2,'ראשי-פרטים כלליים וריכוז הוצאות'!$D$68&lt;&gt;4),1.2,1)</f>
        <v>0</v>
      </c>
      <c r="OE51" s="275">
        <f t="shared" si="111"/>
        <v>0</v>
      </c>
      <c r="OF51" s="283">
        <f t="shared" si="112"/>
        <v>9.9999999999999995E-7</v>
      </c>
      <c r="OG51" s="276">
        <f t="shared" si="113"/>
        <v>0</v>
      </c>
      <c r="OH51" s="275">
        <f t="shared" si="114"/>
        <v>0</v>
      </c>
      <c r="OI51" s="275">
        <v>0</v>
      </c>
      <c r="OJ51" s="258">
        <f t="shared" si="115"/>
        <v>0</v>
      </c>
      <c r="OK51" s="284"/>
      <c r="OL51" s="116">
        <f>MIN(OJ51+OK51*OF51*OE51/$OL$1/IF(AND($D51=2,'ראשי-פרטים כלליים וריכוז הוצאות'!$D$68&lt;&gt;4),1.2,1),IF($D51&gt;0,VLOOKUP($D51,SALERYCODE,3,0)*12*OG51,0))</f>
        <v>0</v>
      </c>
      <c r="OM51" s="95">
        <f t="shared" si="106"/>
        <v>0</v>
      </c>
      <c r="ON51" s="11">
        <f t="shared" si="107"/>
        <v>0</v>
      </c>
      <c r="OO51" s="11">
        <f t="shared" si="108"/>
        <v>0</v>
      </c>
      <c r="OP51" s="22">
        <f t="shared" si="109"/>
        <v>0</v>
      </c>
      <c r="OQ51" s="11">
        <f t="shared" si="110"/>
        <v>0</v>
      </c>
      <c r="OR51" s="11">
        <f t="shared" si="116"/>
        <v>0</v>
      </c>
      <c r="OS51" s="35"/>
      <c r="OT51" s="35"/>
      <c r="OU51" s="43"/>
    </row>
    <row r="52" spans="1:411" ht="24" customHeight="1" x14ac:dyDescent="0.2">
      <c r="A52" s="282">
        <v>49</v>
      </c>
      <c r="B52" s="269"/>
      <c r="C52" s="270"/>
      <c r="D52" s="271"/>
      <c r="E52" s="263"/>
      <c r="F52" s="264"/>
      <c r="G52" s="265"/>
      <c r="H52" s="266"/>
      <c r="I52" s="267">
        <f t="shared" si="41"/>
        <v>0</v>
      </c>
      <c r="J52" s="260">
        <f>(IF(OR($B52=0,$C52=0,$D52=0,$E$2&gt;$OE$1),0,IF(OR($E52=0,$G52=0,$H52=0),0,MIN((VLOOKUP($D52,SALERYCODE,3,0))*(IF($D52=6,$H52,$G52))*((MIN((VLOOKUP($D52,SALERYCODE,5,0)),(IF($D52=6,$G52,$H52))))),MIN((VLOOKUP($D52,SALERYCODE,3,0)),($E52+$F52))*(IF($D52=6,$H52,((MIN((VLOOKUP($D52,SALERYCODE,5,0)),$H52)))))))))/IF(AND($D52=2,'ראשי-פרטים כלליים וריכוז הוצאות'!$D$68&lt;&gt;4),1.2,1)</f>
        <v>0</v>
      </c>
      <c r="K52" s="263"/>
      <c r="L52" s="264"/>
      <c r="M52" s="265"/>
      <c r="N52" s="266"/>
      <c r="O52" s="267">
        <f t="shared" si="42"/>
        <v>0</v>
      </c>
      <c r="P52" s="260">
        <f>+(IF(OR($B52=0,$C52=0,$D52=0,$K$2&gt;$OE$1),0,IF(OR($K52=0,$M52=0,$N52=0),0,MIN((VLOOKUP($D52,SALERYCODE,3,0))*(IF($D52=6,$N52,$M52))*((MIN((VLOOKUP($D52,SALERYCODE,5,0)),(IF($D52=6,$M52,$N52))))),MIN((VLOOKUP($D52,SALERYCODE,3,0)),($K52+$L52))*(IF($D52=6,$N52,((MIN((VLOOKUP($D52,SALERYCODE,5,0)),$N52)))))))))/IF(AND($D52=2,'ראשי-פרטים כלליים וריכוז הוצאות'!$D$68&lt;&gt;4),1.2,1)</f>
        <v>0</v>
      </c>
      <c r="Q52" s="263"/>
      <c r="R52" s="264"/>
      <c r="S52" s="265"/>
      <c r="T52" s="266"/>
      <c r="U52" s="267">
        <f t="shared" si="43"/>
        <v>0</v>
      </c>
      <c r="V52" s="260">
        <f>+(IF(OR($B52=0,$C52=0,$D52=0,$Q$2&gt;$OE$1),0,IF(OR(Q52=0,S52=0,T52=0),0,MIN((VLOOKUP($D52,SALERYCODE,3,0))*(IF($D52=6,T52,S52))*((MIN((VLOOKUP($D52,SALERYCODE,5,0)),(IF($D52=6,S52,T52))))),MIN((VLOOKUP($D52,SALERYCODE,3,0)),(Q52+R52))*(IF($D52=6,T52,((MIN((VLOOKUP($D52,SALERYCODE,5,0)),T52)))))))))/IF(AND($D52=2,'ראשי-פרטים כלליים וריכוז הוצאות'!$D$68&lt;&gt;4),1.2,1)</f>
        <v>0</v>
      </c>
      <c r="W52" s="263"/>
      <c r="X52" s="264"/>
      <c r="Y52" s="265"/>
      <c r="Z52" s="266"/>
      <c r="AA52" s="267">
        <f t="shared" si="44"/>
        <v>0</v>
      </c>
      <c r="AB52" s="260">
        <f>+(IF(OR($B52=0,$C52=0,$D52=0,$W$2&gt;$OE$1),0,IF(OR(W52=0,Y52=0,Z52=0),0,MIN((VLOOKUP($D52,SALERYCODE,3,0))*(IF($D52=6,Z52,Y52))*((MIN((VLOOKUP($D52,SALERYCODE,5,0)),(IF($D52=6,Y52,Z52))))),MIN((VLOOKUP($D52,SALERYCODE,3,0)),(W52+X52))*(IF($D52=6,Z52,((MIN((VLOOKUP($D52,SALERYCODE,5,0)),Z52)))))))))/IF(AND($D52=2,'ראשי-פרטים כלליים וריכוז הוצאות'!$D$68&lt;&gt;4),1.2,1)</f>
        <v>0</v>
      </c>
      <c r="AC52" s="263"/>
      <c r="AD52" s="264"/>
      <c r="AE52" s="265"/>
      <c r="AF52" s="266"/>
      <c r="AG52" s="267">
        <f t="shared" si="45"/>
        <v>0</v>
      </c>
      <c r="AH52" s="260">
        <f>+(IF(OR($B52=0,$C52=0,$D52=0,$AC$2&gt;$OE$1),0,IF(OR(AC52=0,AE52=0,AF52=0),0,MIN((VLOOKUP($D52,SALERYCODE,3,0))*(IF($D52=6,AF52,AE52))*((MIN((VLOOKUP($D52,SALERYCODE,5,0)),(IF($D52=6,AE52,AF52))))),MIN((VLOOKUP($D52,SALERYCODE,3,0)),(AC52+AD52))*(IF($D52=6,AF52,((MIN((VLOOKUP($D52,SALERYCODE,5,0)),AF52)))))))))/IF(AND($D52=2,'ראשי-פרטים כלליים וריכוז הוצאות'!$D$68&lt;&gt;4),1.2,1)</f>
        <v>0</v>
      </c>
      <c r="AI52" s="263"/>
      <c r="AJ52" s="264"/>
      <c r="AK52" s="265"/>
      <c r="AL52" s="266"/>
      <c r="AM52" s="267">
        <f t="shared" si="46"/>
        <v>0</v>
      </c>
      <c r="AN52" s="260">
        <f>+(IF(OR($B52=0,$C52=0,$D52=0,$AI$2&gt;$OE$1),0,IF(OR(AI52=0,AK52=0,AL52=0),0,MIN((VLOOKUP($D52,SALERYCODE,3,0))*(IF($D52=6,AL52,AK52))*((MIN((VLOOKUP($D52,SALERYCODE,5,0)),(IF($D52=6,AK52,AL52))))),MIN((VLOOKUP($D52,SALERYCODE,3,0)),(AI52+AJ52))*(IF($D52=6,AL52,((MIN((VLOOKUP($D52,SALERYCODE,5,0)),AL52)))))))))/IF(AND($D52=2,'ראשי-פרטים כלליים וריכוז הוצאות'!$D$68&lt;&gt;4),1.2,1)</f>
        <v>0</v>
      </c>
      <c r="AO52" s="263"/>
      <c r="AP52" s="264"/>
      <c r="AQ52" s="265"/>
      <c r="AR52" s="266"/>
      <c r="AS52" s="267">
        <f t="shared" si="47"/>
        <v>0</v>
      </c>
      <c r="AT52" s="260">
        <f>+(IF(OR($B52=0,$C52=0,$D52=0,$AO$2&gt;$OE$1),0,IF(OR(AO52=0,AQ52=0,AR52=0),0,MIN((VLOOKUP($D52,SALERYCODE,3,0))*(IF($D52=6,AR52,AQ52))*((MIN((VLOOKUP($D52,SALERYCODE,5,0)),(IF($D52=6,AQ52,AR52))))),MIN((VLOOKUP($D52,SALERYCODE,3,0)),(AO52+AP52))*(IF($D52=6,AR52,((MIN((VLOOKUP($D52,SALERYCODE,5,0)),AR52)))))))))/IF(AND($D52=2,'ראשי-פרטים כלליים וריכוז הוצאות'!$D$68&lt;&gt;4),1.2,1)</f>
        <v>0</v>
      </c>
      <c r="AU52" s="263"/>
      <c r="AV52" s="264"/>
      <c r="AW52" s="265"/>
      <c r="AX52" s="266"/>
      <c r="AY52" s="267">
        <f t="shared" si="48"/>
        <v>0</v>
      </c>
      <c r="AZ52" s="260">
        <f>+(IF(OR($B52=0,$C52=0,$D52=0,$AU$2&gt;$OE$1),0,IF(OR(AU52=0,AW52=0,AX52=0),0,MIN((VLOOKUP($D52,SALERYCODE,3,0))*(IF($D52=6,AX52,AW52))*((MIN((VLOOKUP($D52,SALERYCODE,5,0)),(IF($D52=6,AW52,AX52))))),MIN((VLOOKUP($D52,SALERYCODE,3,0)),(AU52+AV52))*(IF($D52=6,AX52,((MIN((VLOOKUP($D52,SALERYCODE,5,0)),AX52)))))))))/IF(AND($D52=2,'ראשי-פרטים כלליים וריכוז הוצאות'!$D$68&lt;&gt;4),1.2,1)</f>
        <v>0</v>
      </c>
      <c r="BA52" s="263"/>
      <c r="BB52" s="264"/>
      <c r="BC52" s="265"/>
      <c r="BD52" s="266"/>
      <c r="BE52" s="267">
        <f t="shared" si="49"/>
        <v>0</v>
      </c>
      <c r="BF52" s="260">
        <f>+(IF(OR($B52=0,$C52=0,$D52=0,$BA$2&gt;$OE$1),0,IF(OR(BA52=0,BC52=0,BD52=0),0,MIN((VLOOKUP($D52,SALERYCODE,3,0))*(IF($D52=6,BD52,BC52))*((MIN((VLOOKUP($D52,SALERYCODE,5,0)),(IF($D52=6,BC52,BD52))))),MIN((VLOOKUP($D52,SALERYCODE,3,0)),(BA52+BB52))*(IF($D52=6,BD52,((MIN((VLOOKUP($D52,SALERYCODE,5,0)),BD52)))))))))/IF(AND($D52=2,'ראשי-פרטים כלליים וריכוז הוצאות'!$D$68&lt;&gt;4),1.2,1)</f>
        <v>0</v>
      </c>
      <c r="BG52" s="263"/>
      <c r="BH52" s="264"/>
      <c r="BI52" s="265"/>
      <c r="BJ52" s="266"/>
      <c r="BK52" s="267">
        <f t="shared" si="50"/>
        <v>0</v>
      </c>
      <c r="BL52" s="260">
        <f>+(IF(OR($B52=0,$C52=0,$D52=0,$BG$2&gt;$OE$1),0,IF(OR(BG52=0,BI52=0,BJ52=0),0,MIN((VLOOKUP($D52,SALERYCODE,3,0))*(IF($D52=6,BJ52,BI52))*((MIN((VLOOKUP($D52,SALERYCODE,5,0)),(IF($D52=6,BI52,BJ52))))),MIN((VLOOKUP($D52,SALERYCODE,3,0)),(BG52+BH52))*(IF($D52=6,BJ52,((MIN((VLOOKUP($D52,SALERYCODE,5,0)),BJ52)))))))))/IF(AND($D52=2,'ראשי-פרטים כלליים וריכוז הוצאות'!$D$68&lt;&gt;4),1.2,1)</f>
        <v>0</v>
      </c>
      <c r="BM52" s="263"/>
      <c r="BN52" s="264"/>
      <c r="BO52" s="265"/>
      <c r="BP52" s="266"/>
      <c r="BQ52" s="267">
        <f t="shared" si="51"/>
        <v>0</v>
      </c>
      <c r="BR52" s="260">
        <f>+(IF(OR($B52=0,$C52=0,$D52=0,$BM$2&gt;$OE$1),0,IF(OR(BM52=0,BO52=0,BP52=0),0,MIN((VLOOKUP($D52,SALERYCODE,3,0))*(IF($D52=6,BP52,BO52))*((MIN((VLOOKUP($D52,SALERYCODE,5,0)),(IF($D52=6,BO52,BP52))))),MIN((VLOOKUP($D52,SALERYCODE,3,0)),(BM52+BN52))*(IF($D52=6,BP52,((MIN((VLOOKUP($D52,SALERYCODE,5,0)),BP52)))))))))/IF(AND($D52=2,'ראשי-פרטים כלליים וריכוז הוצאות'!$D$68&lt;&gt;4),1.2,1)</f>
        <v>0</v>
      </c>
      <c r="BS52" s="263"/>
      <c r="BT52" s="264"/>
      <c r="BU52" s="265"/>
      <c r="BV52" s="266"/>
      <c r="BW52" s="267">
        <f t="shared" si="52"/>
        <v>0</v>
      </c>
      <c r="BX52" s="260">
        <f>+(IF(OR($B52=0,$C52=0,$D52=0,$BS$2&gt;$OE$1),0,IF(OR(BS52=0,BU52=0,BV52=0),0,MIN((VLOOKUP($D52,SALERYCODE,3,0))*(IF($D52=6,BV52,BU52))*((MIN((VLOOKUP($D52,SALERYCODE,5,0)),(IF($D52=6,BU52,BV52))))),MIN((VLOOKUP($D52,SALERYCODE,3,0)),(BS52+BT52))*(IF($D52=6,BV52,((MIN((VLOOKUP($D52,SALERYCODE,5,0)),BV52)))))))))/IF(AND($D52=2,'ראשי-פרטים כלליים וריכוז הוצאות'!$D$68&lt;&gt;4),1.2,1)</f>
        <v>0</v>
      </c>
      <c r="BY52" s="263"/>
      <c r="BZ52" s="264"/>
      <c r="CA52" s="265"/>
      <c r="CB52" s="266"/>
      <c r="CC52" s="267">
        <f t="shared" si="53"/>
        <v>0</v>
      </c>
      <c r="CD52" s="260">
        <f>+(IF(OR($B52=0,$C52=0,$D52=0,$BY$2&gt;$OE$1),0,IF(OR(BY52=0,CA52=0,CB52=0),0,MIN((VLOOKUP($D52,SALERYCODE,3,0))*(IF($D52=6,CB52,CA52))*((MIN((VLOOKUP($D52,SALERYCODE,5,0)),(IF($D52=6,CA52,CB52))))),MIN((VLOOKUP($D52,SALERYCODE,3,0)),(BY52+BZ52))*(IF($D52=6,CB52,((MIN((VLOOKUP($D52,SALERYCODE,5,0)),CB52)))))))))/IF(AND($D52=2,'ראשי-פרטים כלליים וריכוז הוצאות'!$D$68&lt;&gt;4),1.2,1)</f>
        <v>0</v>
      </c>
      <c r="CE52" s="263"/>
      <c r="CF52" s="264"/>
      <c r="CG52" s="265"/>
      <c r="CH52" s="266"/>
      <c r="CI52" s="267">
        <f t="shared" si="54"/>
        <v>0</v>
      </c>
      <c r="CJ52" s="260">
        <f>+(IF(OR($B52=0,$C52=0,$D52=0,$CE$2&gt;$OE$1),0,IF(OR(CE52=0,CG52=0,CH52=0),0,MIN((VLOOKUP($D52,SALERYCODE,3,0))*(IF($D52=6,CH52,CG52))*((MIN((VLOOKUP($D52,SALERYCODE,5,0)),(IF($D52=6,CG52,CH52))))),MIN((VLOOKUP($D52,SALERYCODE,3,0)),(CE52+CF52))*(IF($D52=6,CH52,((MIN((VLOOKUP($D52,SALERYCODE,5,0)),CH52)))))))))/IF(AND($D52=2,'ראשי-פרטים כלליים וריכוז הוצאות'!$D$68&lt;&gt;4),1.2,1)</f>
        <v>0</v>
      </c>
      <c r="CK52" s="263"/>
      <c r="CL52" s="264"/>
      <c r="CM52" s="265"/>
      <c r="CN52" s="266"/>
      <c r="CO52" s="267">
        <f t="shared" si="55"/>
        <v>0</v>
      </c>
      <c r="CP52" s="260">
        <f>+(IF(OR($B52=0,$C52=0,$D52=0,$CK$2&gt;$OE$1),0,IF(OR(CK52=0,CM52=0,CN52=0),0,MIN((VLOOKUP($D52,SALERYCODE,3,0))*(IF($D52=6,CN52,CM52))*((MIN((VLOOKUP($D52,SALERYCODE,5,0)),(IF($D52=6,CM52,CN52))))),MIN((VLOOKUP($D52,SALERYCODE,3,0)),(CK52+CL52))*(IF($D52=6,CN52,((MIN((VLOOKUP($D52,SALERYCODE,5,0)),CN52)))))))))/IF(AND($D52=2,'ראשי-פרטים כלליים וריכוז הוצאות'!$D$68&lt;&gt;4),1.2,1)</f>
        <v>0</v>
      </c>
      <c r="CQ52" s="263"/>
      <c r="CR52" s="264"/>
      <c r="CS52" s="265"/>
      <c r="CT52" s="266"/>
      <c r="CU52" s="267">
        <f t="shared" si="56"/>
        <v>0</v>
      </c>
      <c r="CV52" s="260">
        <f>+(IF(OR($B52=0,$C52=0,$D52=0,$CQ$2&gt;$OE$1),0,IF(OR(CQ52=0,CS52=0,CT52=0),0,MIN((VLOOKUP($D52,SALERYCODE,3,0))*(IF($D52=6,CT52,CS52))*((MIN((VLOOKUP($D52,SALERYCODE,5,0)),(IF($D52=6,CS52,CT52))))),MIN((VLOOKUP($D52,SALERYCODE,3,0)),(CQ52+CR52))*(IF($D52=6,CT52,((MIN((VLOOKUP($D52,SALERYCODE,5,0)),CT52)))))))))/IF(AND($D52=2,'ראשי-פרטים כלליים וריכוז הוצאות'!$D$68&lt;&gt;4),1.2,1)</f>
        <v>0</v>
      </c>
      <c r="CW52" s="263"/>
      <c r="CX52" s="264"/>
      <c r="CY52" s="265"/>
      <c r="CZ52" s="266"/>
      <c r="DA52" s="267">
        <f t="shared" si="57"/>
        <v>0</v>
      </c>
      <c r="DB52" s="260">
        <f>+(IF(OR($B52=0,$C52=0,$D52=0,$CW$2&gt;$OE$1),0,IF(OR(CW52=0,CY52=0,CZ52=0),0,MIN((VLOOKUP($D52,SALERYCODE,3,0))*(IF($D52=6,CZ52,CY52))*((MIN((VLOOKUP($D52,SALERYCODE,5,0)),(IF($D52=6,CY52,CZ52))))),MIN((VLOOKUP($D52,SALERYCODE,3,0)),(CW52+CX52))*(IF($D52=6,CZ52,((MIN((VLOOKUP($D52,SALERYCODE,5,0)),CZ52)))))))))/IF(AND($D52=2,'ראשי-פרטים כלליים וריכוז הוצאות'!$D$68&lt;&gt;4),1.2,1)</f>
        <v>0</v>
      </c>
      <c r="DC52" s="263"/>
      <c r="DD52" s="264"/>
      <c r="DE52" s="265"/>
      <c r="DF52" s="266"/>
      <c r="DG52" s="267">
        <f t="shared" si="58"/>
        <v>0</v>
      </c>
      <c r="DH52" s="260">
        <f>+(IF(OR($B52=0,$C52=0,$D52=0,$DC$2&gt;$OE$1),0,IF(OR(DC52=0,DE52=0,DF52=0),0,MIN((VLOOKUP($D52,SALERYCODE,3,0))*(IF($D52=6,DF52,DE52))*((MIN((VLOOKUP($D52,SALERYCODE,5,0)),(IF($D52=6,DE52,DF52))))),MIN((VLOOKUP($D52,SALERYCODE,3,0)),(DC52+DD52))*(IF($D52=6,DF52,((MIN((VLOOKUP($D52,SALERYCODE,5,0)),DF52)))))))))/IF(AND($D52=2,'ראשי-פרטים כלליים וריכוז הוצאות'!$D$68&lt;&gt;4),1.2,1)</f>
        <v>0</v>
      </c>
      <c r="DI52" s="263"/>
      <c r="DJ52" s="264"/>
      <c r="DK52" s="265"/>
      <c r="DL52" s="266"/>
      <c r="DM52" s="267">
        <f t="shared" si="59"/>
        <v>0</v>
      </c>
      <c r="DN52" s="260">
        <f>+(IF(OR($B52=0,$C52=0,$D52=0,$DC$2&gt;$OE$1),0,IF(OR(DI52=0,DK52=0,DL52=0),0,MIN((VLOOKUP($D52,SALERYCODE,3,0))*(IF($D52=6,DL52,DK52))*((MIN((VLOOKUP($D52,SALERYCODE,5,0)),(IF($D52=6,DK52,DL52))))),MIN((VLOOKUP($D52,SALERYCODE,3,0)),(DI52+DJ52))*(IF($D52=6,DL52,((MIN((VLOOKUP($D52,SALERYCODE,5,0)),DL52)))))))))/IF(AND($D52=2,'ראשי-פרטים כלליים וריכוז הוצאות'!$D$68&lt;&gt;4),1.2,1)</f>
        <v>0</v>
      </c>
      <c r="DO52" s="263"/>
      <c r="DP52" s="264"/>
      <c r="DQ52" s="265"/>
      <c r="DR52" s="266"/>
      <c r="DS52" s="267">
        <f t="shared" si="60"/>
        <v>0</v>
      </c>
      <c r="DT52" s="260">
        <f>+(IF(OR($B52=0,$C52=0,$D52=0,$DC$2&gt;$OE$1),0,IF(OR(DO52=0,DQ52=0,DR52=0),0,MIN((VLOOKUP($D52,SALERYCODE,3,0))*(IF($D52=6,DR52,DQ52))*((MIN((VLOOKUP($D52,SALERYCODE,5,0)),(IF($D52=6,DQ52,DR52))))),MIN((VLOOKUP($D52,SALERYCODE,3,0)),(DO52+DP52))*(IF($D52=6,DR52,((MIN((VLOOKUP($D52,SALERYCODE,5,0)),DR52)))))))))/IF(AND($D52=2,'ראשי-פרטים כלליים וריכוז הוצאות'!$D$68&lt;&gt;4),1.2,1)</f>
        <v>0</v>
      </c>
      <c r="DU52" s="263"/>
      <c r="DV52" s="264"/>
      <c r="DW52" s="265"/>
      <c r="DX52" s="266"/>
      <c r="DY52" s="267">
        <f t="shared" si="61"/>
        <v>0</v>
      </c>
      <c r="DZ52" s="260">
        <f>+(IF(OR($B52=0,$C52=0,$D52=0,$DC$2&gt;$OE$1),0,IF(OR(DU52=0,DW52=0,DX52=0),0,MIN((VLOOKUP($D52,SALERYCODE,3,0))*(IF($D52=6,DX52,DW52))*((MIN((VLOOKUP($D52,SALERYCODE,5,0)),(IF($D52=6,DW52,DX52))))),MIN((VLOOKUP($D52,SALERYCODE,3,0)),(DU52+DV52))*(IF($D52=6,DX52,((MIN((VLOOKUP($D52,SALERYCODE,5,0)),DX52)))))))))/IF(AND($D52=2,'ראשי-פרטים כלליים וריכוז הוצאות'!$D$68&lt;&gt;4),1.2,1)</f>
        <v>0</v>
      </c>
      <c r="EA52" s="263"/>
      <c r="EB52" s="264"/>
      <c r="EC52" s="265"/>
      <c r="ED52" s="266"/>
      <c r="EE52" s="267">
        <f t="shared" si="62"/>
        <v>0</v>
      </c>
      <c r="EF52" s="260">
        <f>+(IF(OR($B52=0,$C52=0,$D52=0,$DC$2&gt;$OE$1),0,IF(OR(EA52=0,EC52=0,ED52=0),0,MIN((VLOOKUP($D52,SALERYCODE,3,0))*(IF($D52=6,ED52,EC52))*((MIN((VLOOKUP($D52,SALERYCODE,5,0)),(IF($D52=6,EC52,ED52))))),MIN((VLOOKUP($D52,SALERYCODE,3,0)),(EA52+EB52))*(IF($D52=6,ED52,((MIN((VLOOKUP($D52,SALERYCODE,5,0)),ED52)))))))))/IF(AND($D52=2,'ראשי-פרטים כלליים וריכוז הוצאות'!$D$68&lt;&gt;4),1.2,1)</f>
        <v>0</v>
      </c>
      <c r="EG52" s="263"/>
      <c r="EH52" s="264"/>
      <c r="EI52" s="265"/>
      <c r="EJ52" s="266"/>
      <c r="EK52" s="267">
        <f t="shared" si="63"/>
        <v>0</v>
      </c>
      <c r="EL52" s="260">
        <f>+(IF(OR($B52=0,$C52=0,$D52=0,$DC$2&gt;$OE$1),0,IF(OR(EG52=0,EI52=0,EJ52=0),0,MIN((VLOOKUP($D52,SALERYCODE,3,0))*(IF($D52=6,EJ52,EI52))*((MIN((VLOOKUP($D52,SALERYCODE,5,0)),(IF($D52=6,EI52,EJ52))))),MIN((VLOOKUP($D52,SALERYCODE,3,0)),(EG52+EH52))*(IF($D52=6,EJ52,((MIN((VLOOKUP($D52,SALERYCODE,5,0)),EJ52)))))))))/IF(AND($D52=2,'ראשי-פרטים כלליים וריכוז הוצאות'!$D$68&lt;&gt;4),1.2,1)</f>
        <v>0</v>
      </c>
      <c r="EM52" s="263"/>
      <c r="EN52" s="264"/>
      <c r="EO52" s="265"/>
      <c r="EP52" s="266"/>
      <c r="EQ52" s="267">
        <f t="shared" si="64"/>
        <v>0</v>
      </c>
      <c r="ER52" s="260">
        <f>+(IF(OR($B52=0,$C52=0,$D52=0,$DC$2&gt;$OE$1),0,IF(OR(EM52=0,EO52=0,EP52=0),0,MIN((VLOOKUP($D52,SALERYCODE,3,0))*(IF($D52=6,EP52,EO52))*((MIN((VLOOKUP($D52,SALERYCODE,5,0)),(IF($D52=6,EO52,EP52))))),MIN((VLOOKUP($D52,SALERYCODE,3,0)),(EM52+EN52))*(IF($D52=6,EP52,((MIN((VLOOKUP($D52,SALERYCODE,5,0)),EP52)))))))))/IF(AND($D52=2,'ראשי-פרטים כלליים וריכוז הוצאות'!$D$68&lt;&gt;4),1.2,1)</f>
        <v>0</v>
      </c>
      <c r="ES52" s="263"/>
      <c r="ET52" s="264"/>
      <c r="EU52" s="265"/>
      <c r="EV52" s="266"/>
      <c r="EW52" s="267">
        <f t="shared" si="65"/>
        <v>0</v>
      </c>
      <c r="EX52" s="260">
        <f>+(IF(OR($B52=0,$C52=0,$D52=0,$DC$2&gt;$OE$1),0,IF(OR(ES52=0,EU52=0,EV52=0),0,MIN((VLOOKUP($D52,SALERYCODE,3,0))*(IF($D52=6,EV52,EU52))*((MIN((VLOOKUP($D52,SALERYCODE,5,0)),(IF($D52=6,EU52,EV52))))),MIN((VLOOKUP($D52,SALERYCODE,3,0)),(ES52+ET52))*(IF($D52=6,EV52,((MIN((VLOOKUP($D52,SALERYCODE,5,0)),EV52)))))))))/IF(AND($D52=2,'ראשי-פרטים כלליים וריכוז הוצאות'!$D$68&lt;&gt;4),1.2,1)</f>
        <v>0</v>
      </c>
      <c r="EY52" s="263"/>
      <c r="EZ52" s="264"/>
      <c r="FA52" s="265"/>
      <c r="FB52" s="266"/>
      <c r="FC52" s="267">
        <f t="shared" si="66"/>
        <v>0</v>
      </c>
      <c r="FD52" s="260">
        <f>+(IF(OR($B52=0,$C52=0,$D52=0,$DC$2&gt;$OE$1),0,IF(OR(EY52=0,FA52=0,FB52=0),0,MIN((VLOOKUP($D52,SALERYCODE,3,0))*(IF($D52=6,FB52,FA52))*((MIN((VLOOKUP($D52,SALERYCODE,5,0)),(IF($D52=6,FA52,FB52))))),MIN((VLOOKUP($D52,SALERYCODE,3,0)),(EY52+EZ52))*(IF($D52=6,FB52,((MIN((VLOOKUP($D52,SALERYCODE,5,0)),FB52)))))))))/IF(AND($D52=2,'ראשי-פרטים כלליים וריכוז הוצאות'!$D$68&lt;&gt;4),1.2,1)</f>
        <v>0</v>
      </c>
      <c r="FE52" s="263"/>
      <c r="FF52" s="264"/>
      <c r="FG52" s="265"/>
      <c r="FH52" s="266"/>
      <c r="FI52" s="267">
        <f t="shared" si="67"/>
        <v>0</v>
      </c>
      <c r="FJ52" s="260">
        <f>+(IF(OR($B52=0,$C52=0,$D52=0,$DC$2&gt;$OE$1),0,IF(OR(FE52=0,FG52=0,FH52=0),0,MIN((VLOOKUP($D52,SALERYCODE,3,0))*(IF($D52=6,FH52,FG52))*((MIN((VLOOKUP($D52,SALERYCODE,5,0)),(IF($D52=6,FG52,FH52))))),MIN((VLOOKUP($D52,SALERYCODE,3,0)),(FE52+FF52))*(IF($D52=6,FH52,((MIN((VLOOKUP($D52,SALERYCODE,5,0)),FH52)))))))))/IF(AND($D52=2,'ראשי-פרטים כלליים וריכוז הוצאות'!$D$68&lt;&gt;4),1.2,1)</f>
        <v>0</v>
      </c>
      <c r="FK52" s="263"/>
      <c r="FL52" s="264"/>
      <c r="FM52" s="265"/>
      <c r="FN52" s="266"/>
      <c r="FO52" s="267">
        <f t="shared" si="68"/>
        <v>0</v>
      </c>
      <c r="FP52" s="260">
        <f>+(IF(OR($B52=0,$C52=0,$D52=0,$DC$2&gt;$OE$1),0,IF(OR(FK52=0,FM52=0,FN52=0),0,MIN((VLOOKUP($D52,SALERYCODE,3,0))*(IF($D52=6,FN52,FM52))*((MIN((VLOOKUP($D52,SALERYCODE,5,0)),(IF($D52=6,FM52,FN52))))),MIN((VLOOKUP($D52,SALERYCODE,3,0)),(FK52+FL52))*(IF($D52=6,FN52,((MIN((VLOOKUP($D52,SALERYCODE,5,0)),FN52)))))))))/IF(AND($D52=2,'ראשי-פרטים כלליים וריכוז הוצאות'!$D$68&lt;&gt;4),1.2,1)</f>
        <v>0</v>
      </c>
      <c r="FQ52" s="263"/>
      <c r="FR52" s="264"/>
      <c r="FS52" s="265"/>
      <c r="FT52" s="266"/>
      <c r="FU52" s="267">
        <f t="shared" si="69"/>
        <v>0</v>
      </c>
      <c r="FV52" s="260">
        <f>+(IF(OR($B52=0,$C52=0,$D52=0,$DC$2&gt;$OE$1),0,IF(OR(FQ52=0,FS52=0,FT52=0),0,MIN((VLOOKUP($D52,SALERYCODE,3,0))*(IF($D52=6,FT52,FS52))*((MIN((VLOOKUP($D52,SALERYCODE,5,0)),(IF($D52=6,FS52,FT52))))),MIN((VLOOKUP($D52,SALERYCODE,3,0)),(FQ52+FR52))*(IF($D52=6,FT52,((MIN((VLOOKUP($D52,SALERYCODE,5,0)),FT52)))))))))/IF(AND($D52=2,'ראשי-פרטים כלליים וריכוז הוצאות'!$D$68&lt;&gt;4),1.2,1)</f>
        <v>0</v>
      </c>
      <c r="FW52" s="263"/>
      <c r="FX52" s="264"/>
      <c r="FY52" s="265"/>
      <c r="FZ52" s="266"/>
      <c r="GA52" s="267">
        <f t="shared" si="70"/>
        <v>0</v>
      </c>
      <c r="GB52" s="260">
        <f>+(IF(OR($B52=0,$C52=0,$D52=0,$DC$2&gt;$OE$1),0,IF(OR(FW52=0,FY52=0,FZ52=0),0,MIN((VLOOKUP($D52,SALERYCODE,3,0))*(IF($D52=6,FZ52,FY52))*((MIN((VLOOKUP($D52,SALERYCODE,5,0)),(IF($D52=6,FY52,FZ52))))),MIN((VLOOKUP($D52,SALERYCODE,3,0)),(FW52+FX52))*(IF($D52=6,FZ52,((MIN((VLOOKUP($D52,SALERYCODE,5,0)),FZ52)))))))))/IF(AND($D52=2,'ראשי-פרטים כלליים וריכוז הוצאות'!$D$68&lt;&gt;4),1.2,1)</f>
        <v>0</v>
      </c>
      <c r="GC52" s="263"/>
      <c r="GD52" s="264"/>
      <c r="GE52" s="265"/>
      <c r="GF52" s="266"/>
      <c r="GG52" s="267">
        <f t="shared" si="71"/>
        <v>0</v>
      </c>
      <c r="GH52" s="260">
        <f>+(IF(OR($B52=0,$C52=0,$D52=0,$DC$2&gt;$OE$1),0,IF(OR(GC52=0,GE52=0,GF52=0),0,MIN((VLOOKUP($D52,SALERYCODE,3,0))*(IF($D52=6,GF52,GE52))*((MIN((VLOOKUP($D52,SALERYCODE,5,0)),(IF($D52=6,GE52,GF52))))),MIN((VLOOKUP($D52,SALERYCODE,3,0)),(GC52+GD52))*(IF($D52=6,GF52,((MIN((VLOOKUP($D52,SALERYCODE,5,0)),GF52)))))))))/IF(AND($D52=2,'ראשי-פרטים כלליים וריכוז הוצאות'!$D$68&lt;&gt;4),1.2,1)</f>
        <v>0</v>
      </c>
      <c r="GI52" s="263"/>
      <c r="GJ52" s="264"/>
      <c r="GK52" s="265"/>
      <c r="GL52" s="266"/>
      <c r="GM52" s="267">
        <f t="shared" si="72"/>
        <v>0</v>
      </c>
      <c r="GN52" s="260">
        <f>+(IF(OR($B52=0,$C52=0,$D52=0,$DC$2&gt;$OE$1),0,IF(OR(GI52=0,GK52=0,GL52=0),0,MIN((VLOOKUP($D52,SALERYCODE,3,0))*(IF($D52=6,GL52,GK52))*((MIN((VLOOKUP($D52,SALERYCODE,5,0)),(IF($D52=6,GK52,GL52))))),MIN((VLOOKUP($D52,SALERYCODE,3,0)),(GI52+GJ52))*(IF($D52=6,GL52,((MIN((VLOOKUP($D52,SALERYCODE,5,0)),GL52)))))))))/IF(AND($D52=2,'ראשי-פרטים כלליים וריכוז הוצאות'!$D$68&lt;&gt;4),1.2,1)</f>
        <v>0</v>
      </c>
      <c r="GO52" s="263"/>
      <c r="GP52" s="264"/>
      <c r="GQ52" s="265"/>
      <c r="GR52" s="266"/>
      <c r="GS52" s="267">
        <f t="shared" si="73"/>
        <v>0</v>
      </c>
      <c r="GT52" s="260">
        <f>+(IF(OR($B52=0,$C52=0,$D52=0,$DC$2&gt;$OE$1),0,IF(OR(GO52=0,GQ52=0,GR52=0),0,MIN((VLOOKUP($D52,SALERYCODE,3,0))*(IF($D52=6,GR52,GQ52))*((MIN((VLOOKUP($D52,SALERYCODE,5,0)),(IF($D52=6,GQ52,GR52))))),MIN((VLOOKUP($D52,SALERYCODE,3,0)),(GO52+GP52))*(IF($D52=6,GR52,((MIN((VLOOKUP($D52,SALERYCODE,5,0)),GR52)))))))))/IF(AND($D52=2,'ראשי-פרטים כלליים וריכוז הוצאות'!$D$68&lt;&gt;4),1.2,1)</f>
        <v>0</v>
      </c>
      <c r="GU52" s="263"/>
      <c r="GV52" s="264"/>
      <c r="GW52" s="265"/>
      <c r="GX52" s="266"/>
      <c r="GY52" s="267">
        <f t="shared" si="74"/>
        <v>0</v>
      </c>
      <c r="GZ52" s="260">
        <f>+(IF(OR($B52=0,$C52=0,$D52=0,$DC$2&gt;$OE$1),0,IF(OR(GU52=0,GW52=0,GX52=0),0,MIN((VLOOKUP($D52,SALERYCODE,3,0))*(IF($D52=6,GX52,GW52))*((MIN((VLOOKUP($D52,SALERYCODE,5,0)),(IF($D52=6,GW52,GX52))))),MIN((VLOOKUP($D52,SALERYCODE,3,0)),(GU52+GV52))*(IF($D52=6,GX52,((MIN((VLOOKUP($D52,SALERYCODE,5,0)),GX52)))))))))/IF(AND($D52=2,'ראשי-פרטים כלליים וריכוז הוצאות'!$D$68&lt;&gt;4),1.2,1)</f>
        <v>0</v>
      </c>
      <c r="HA52" s="263"/>
      <c r="HB52" s="264"/>
      <c r="HC52" s="265"/>
      <c r="HD52" s="266"/>
      <c r="HE52" s="267">
        <f t="shared" si="75"/>
        <v>0</v>
      </c>
      <c r="HF52" s="260">
        <f>+(IF(OR($B52=0,$C52=0,$D52=0,$DC$2&gt;$OE$1),0,IF(OR(HA52=0,HC52=0,HD52=0),0,MIN((VLOOKUP($D52,SALERYCODE,3,0))*(IF($D52=6,HD52,HC52))*((MIN((VLOOKUP($D52,SALERYCODE,5,0)),(IF($D52=6,HC52,HD52))))),MIN((VLOOKUP($D52,SALERYCODE,3,0)),(HA52+HB52))*(IF($D52=6,HD52,((MIN((VLOOKUP($D52,SALERYCODE,5,0)),HD52)))))))))/IF(AND($D52=2,'ראשי-פרטים כלליים וריכוז הוצאות'!$D$68&lt;&gt;4),1.2,1)</f>
        <v>0</v>
      </c>
      <c r="HG52" s="263"/>
      <c r="HH52" s="264"/>
      <c r="HI52" s="265"/>
      <c r="HJ52" s="266"/>
      <c r="HK52" s="267">
        <f t="shared" si="76"/>
        <v>0</v>
      </c>
      <c r="HL52" s="260">
        <f>+(IF(OR($B52=0,$C52=0,$D52=0,$DC$2&gt;$OE$1),0,IF(OR(HG52=0,HI52=0,HJ52=0),0,MIN((VLOOKUP($D52,SALERYCODE,3,0))*(IF($D52=6,HJ52,HI52))*((MIN((VLOOKUP($D52,SALERYCODE,5,0)),(IF($D52=6,HI52,HJ52))))),MIN((VLOOKUP($D52,SALERYCODE,3,0)),(HG52+HH52))*(IF($D52=6,HJ52,((MIN((VLOOKUP($D52,SALERYCODE,5,0)),HJ52)))))))))/IF(AND($D52=2,'ראשי-פרטים כלליים וריכוז הוצאות'!$D$68&lt;&gt;4),1.2,1)</f>
        <v>0</v>
      </c>
      <c r="HM52" s="263"/>
      <c r="HN52" s="264"/>
      <c r="HO52" s="265"/>
      <c r="HP52" s="266"/>
      <c r="HQ52" s="267">
        <f t="shared" si="77"/>
        <v>0</v>
      </c>
      <c r="HR52" s="260">
        <f>+(IF(OR($B52=0,$C52=0,$D52=0,$DC$2&gt;$OE$1),0,IF(OR(HM52=0,HO52=0,HP52=0),0,MIN((VLOOKUP($D52,SALERYCODE,3,0))*(IF($D52=6,HP52,HO52))*((MIN((VLOOKUP($D52,SALERYCODE,5,0)),(IF($D52=6,HO52,HP52))))),MIN((VLOOKUP($D52,SALERYCODE,3,0)),(HM52+HN52))*(IF($D52=6,HP52,((MIN((VLOOKUP($D52,SALERYCODE,5,0)),HP52)))))))))/IF(AND($D52=2,'ראשי-פרטים כלליים וריכוז הוצאות'!$D$68&lt;&gt;4),1.2,1)</f>
        <v>0</v>
      </c>
      <c r="HS52" s="263"/>
      <c r="HT52" s="264"/>
      <c r="HU52" s="265"/>
      <c r="HV52" s="266"/>
      <c r="HW52" s="267">
        <f t="shared" si="78"/>
        <v>0</v>
      </c>
      <c r="HX52" s="260">
        <f>+(IF(OR($B52=0,$C52=0,$D52=0,$DC$2&gt;$OE$1),0,IF(OR(HS52=0,HU52=0,HV52=0),0,MIN((VLOOKUP($D52,SALERYCODE,3,0))*(IF($D52=6,HV52,HU52))*((MIN((VLOOKUP($D52,SALERYCODE,5,0)),(IF($D52=6,HU52,HV52))))),MIN((VLOOKUP($D52,SALERYCODE,3,0)),(HS52+HT52))*(IF($D52=6,HV52,((MIN((VLOOKUP($D52,SALERYCODE,5,0)),HV52)))))))))/IF(AND($D52=2,'ראשי-פרטים כלליים וריכוז הוצאות'!$D$68&lt;&gt;4),1.2,1)</f>
        <v>0</v>
      </c>
      <c r="HY52" s="263"/>
      <c r="HZ52" s="264"/>
      <c r="IA52" s="265"/>
      <c r="IB52" s="266"/>
      <c r="IC52" s="267">
        <f t="shared" si="79"/>
        <v>0</v>
      </c>
      <c r="ID52" s="260">
        <f>+(IF(OR($B52=0,$C52=0,$D52=0,$DC$2&gt;$OE$1),0,IF(OR(HY52=0,IA52=0,IB52=0),0,MIN((VLOOKUP($D52,SALERYCODE,3,0))*(IF($D52=6,IB52,IA52))*((MIN((VLOOKUP($D52,SALERYCODE,5,0)),(IF($D52=6,IA52,IB52))))),MIN((VLOOKUP($D52,SALERYCODE,3,0)),(HY52+HZ52))*(IF($D52=6,IB52,((MIN((VLOOKUP($D52,SALERYCODE,5,0)),IB52)))))))))/IF(AND($D52=2,'ראשי-פרטים כלליים וריכוז הוצאות'!$D$68&lt;&gt;4),1.2,1)</f>
        <v>0</v>
      </c>
      <c r="IE52" s="263"/>
      <c r="IF52" s="264"/>
      <c r="IG52" s="265"/>
      <c r="IH52" s="266"/>
      <c r="II52" s="267">
        <f t="shared" si="80"/>
        <v>0</v>
      </c>
      <c r="IJ52" s="260">
        <f>+(IF(OR($B52=0,$C52=0,$D52=0,$DC$2&gt;$OE$1),0,IF(OR(IE52=0,IG52=0,IH52=0),0,MIN((VLOOKUP($D52,SALERYCODE,3,0))*(IF($D52=6,IH52,IG52))*((MIN((VLOOKUP($D52,SALERYCODE,5,0)),(IF($D52=6,IG52,IH52))))),MIN((VLOOKUP($D52,SALERYCODE,3,0)),(IE52+IF52))*(IF($D52=6,IH52,((MIN((VLOOKUP($D52,SALERYCODE,5,0)),IH52)))))))))/IF(AND($D52=2,'ראשי-פרטים כלליים וריכוז הוצאות'!$D$68&lt;&gt;4),1.2,1)</f>
        <v>0</v>
      </c>
      <c r="IK52" s="263"/>
      <c r="IL52" s="264"/>
      <c r="IM52" s="265"/>
      <c r="IN52" s="266"/>
      <c r="IO52" s="267">
        <f t="shared" si="81"/>
        <v>0</v>
      </c>
      <c r="IP52" s="260">
        <f>+(IF(OR($B52=0,$C52=0,$D52=0,$DC$2&gt;$OE$1),0,IF(OR(IK52=0,IM52=0,IN52=0),0,MIN((VLOOKUP($D52,SALERYCODE,3,0))*(IF($D52=6,IN52,IM52))*((MIN((VLOOKUP($D52,SALERYCODE,5,0)),(IF($D52=6,IM52,IN52))))),MIN((VLOOKUP($D52,SALERYCODE,3,0)),(IK52+IL52))*(IF($D52=6,IN52,((MIN((VLOOKUP($D52,SALERYCODE,5,0)),IN52)))))))))/IF(AND($D52=2,'ראשי-פרטים כלליים וריכוז הוצאות'!$D$68&lt;&gt;4),1.2,1)</f>
        <v>0</v>
      </c>
      <c r="IQ52" s="263"/>
      <c r="IR52" s="264"/>
      <c r="IS52" s="265"/>
      <c r="IT52" s="266"/>
      <c r="IU52" s="267">
        <f t="shared" si="82"/>
        <v>0</v>
      </c>
      <c r="IV52" s="260">
        <f>+(IF(OR($B52=0,$C52=0,$D52=0,$DC$2&gt;$OE$1),0,IF(OR(IQ52=0,IS52=0,IT52=0),0,MIN((VLOOKUP($D52,SALERYCODE,3,0))*(IF($D52=6,IT52,IS52))*((MIN((VLOOKUP($D52,SALERYCODE,5,0)),(IF($D52=6,IS52,IT52))))),MIN((VLOOKUP($D52,SALERYCODE,3,0)),(IQ52+IR52))*(IF($D52=6,IT52,((MIN((VLOOKUP($D52,SALERYCODE,5,0)),IT52)))))))))/IF(AND($D52=2,'ראשי-פרטים כלליים וריכוז הוצאות'!$D$68&lt;&gt;4),1.2,1)</f>
        <v>0</v>
      </c>
      <c r="IW52" s="263"/>
      <c r="IX52" s="264"/>
      <c r="IY52" s="265"/>
      <c r="IZ52" s="266"/>
      <c r="JA52" s="267">
        <f t="shared" si="83"/>
        <v>0</v>
      </c>
      <c r="JB52" s="260">
        <f>+(IF(OR($B52=0,$C52=0,$D52=0,$DC$2&gt;$OE$1),0,IF(OR(IW52=0,IY52=0,IZ52=0),0,MIN((VLOOKUP($D52,SALERYCODE,3,0))*(IF($D52=6,IZ52,IY52))*((MIN((VLOOKUP($D52,SALERYCODE,5,0)),(IF($D52=6,IY52,IZ52))))),MIN((VLOOKUP($D52,SALERYCODE,3,0)),(IW52+IX52))*(IF($D52=6,IZ52,((MIN((VLOOKUP($D52,SALERYCODE,5,0)),IZ52)))))))))/IF(AND($D52=2,'ראשי-פרטים כלליים וריכוז הוצאות'!$D$68&lt;&gt;4),1.2,1)</f>
        <v>0</v>
      </c>
      <c r="JC52" s="263"/>
      <c r="JD52" s="264"/>
      <c r="JE52" s="265"/>
      <c r="JF52" s="266"/>
      <c r="JG52" s="267">
        <f t="shared" si="84"/>
        <v>0</v>
      </c>
      <c r="JH52" s="260">
        <f>+(IF(OR($B52=0,$C52=0,$D52=0,$DC$2&gt;$OE$1),0,IF(OR(JC52=0,JE52=0,JF52=0),0,MIN((VLOOKUP($D52,SALERYCODE,3,0))*(IF($D52=6,JF52,JE52))*((MIN((VLOOKUP($D52,SALERYCODE,5,0)),(IF($D52=6,JE52,JF52))))),MIN((VLOOKUP($D52,SALERYCODE,3,0)),(JC52+JD52))*(IF($D52=6,JF52,((MIN((VLOOKUP($D52,SALERYCODE,5,0)),JF52)))))))))/IF(AND($D52=2,'ראשי-פרטים כלליים וריכוז הוצאות'!$D$68&lt;&gt;4),1.2,1)</f>
        <v>0</v>
      </c>
      <c r="JI52" s="263"/>
      <c r="JJ52" s="264"/>
      <c r="JK52" s="265"/>
      <c r="JL52" s="266"/>
      <c r="JM52" s="267">
        <f t="shared" si="85"/>
        <v>0</v>
      </c>
      <c r="JN52" s="260">
        <f>+(IF(OR($B52=0,$C52=0,$D52=0,$DC$2&gt;$OE$1),0,IF(OR(JI52=0,JK52=0,JL52=0),0,MIN((VLOOKUP($D52,SALERYCODE,3,0))*(IF($D52=6,JL52,JK52))*((MIN((VLOOKUP($D52,SALERYCODE,5,0)),(IF($D52=6,JK52,JL52))))),MIN((VLOOKUP($D52,SALERYCODE,3,0)),(JI52+JJ52))*(IF($D52=6,JL52,((MIN((VLOOKUP($D52,SALERYCODE,5,0)),JL52)))))))))/IF(AND($D52=2,'ראשי-פרטים כלליים וריכוז הוצאות'!$D$68&lt;&gt;4),1.2,1)</f>
        <v>0</v>
      </c>
      <c r="JO52" s="263"/>
      <c r="JP52" s="264"/>
      <c r="JQ52" s="265"/>
      <c r="JR52" s="266"/>
      <c r="JS52" s="267">
        <f t="shared" si="86"/>
        <v>0</v>
      </c>
      <c r="JT52" s="260">
        <f>+(IF(OR($B52=0,$C52=0,$D52=0,$DC$2&gt;$OE$1),0,IF(OR(JO52=0,JQ52=0,JR52=0),0,MIN((VLOOKUP($D52,SALERYCODE,3,0))*(IF($D52=6,JR52,JQ52))*((MIN((VLOOKUP($D52,SALERYCODE,5,0)),(IF($D52=6,JQ52,JR52))))),MIN((VLOOKUP($D52,SALERYCODE,3,0)),(JO52+JP52))*(IF($D52=6,JR52,((MIN((VLOOKUP($D52,SALERYCODE,5,0)),JR52)))))))))/IF(AND($D52=2,'ראשי-פרטים כלליים וריכוז הוצאות'!$D$68&lt;&gt;4),1.2,1)</f>
        <v>0</v>
      </c>
      <c r="JU52" s="263"/>
      <c r="JV52" s="264"/>
      <c r="JW52" s="265"/>
      <c r="JX52" s="266"/>
      <c r="JY52" s="267">
        <f t="shared" si="87"/>
        <v>0</v>
      </c>
      <c r="JZ52" s="260">
        <f>+(IF(OR($B52=0,$C52=0,$D52=0,$DC$2&gt;$OE$1),0,IF(OR(JU52=0,JW52=0,JX52=0),0,MIN((VLOOKUP($D52,SALERYCODE,3,0))*(IF($D52=6,JX52,JW52))*((MIN((VLOOKUP($D52,SALERYCODE,5,0)),(IF($D52=6,JW52,JX52))))),MIN((VLOOKUP($D52,SALERYCODE,3,0)),(JU52+JV52))*(IF($D52=6,JX52,((MIN((VLOOKUP($D52,SALERYCODE,5,0)),JX52)))))))))/IF(AND($D52=2,'ראשי-פרטים כלליים וריכוז הוצאות'!$D$68&lt;&gt;4),1.2,1)</f>
        <v>0</v>
      </c>
      <c r="KA52" s="263"/>
      <c r="KB52" s="264"/>
      <c r="KC52" s="265"/>
      <c r="KD52" s="266"/>
      <c r="KE52" s="267">
        <f t="shared" si="88"/>
        <v>0</v>
      </c>
      <c r="KF52" s="260">
        <f>+(IF(OR($B52=0,$C52=0,$D52=0,$DC$2&gt;$OE$1),0,IF(OR(KA52=0,KC52=0,KD52=0),0,MIN((VLOOKUP($D52,SALERYCODE,3,0))*(IF($D52=6,KD52,KC52))*((MIN((VLOOKUP($D52,SALERYCODE,5,0)),(IF($D52=6,KC52,KD52))))),MIN((VLOOKUP($D52,SALERYCODE,3,0)),(KA52+KB52))*(IF($D52=6,KD52,((MIN((VLOOKUP($D52,SALERYCODE,5,0)),KD52)))))))))/IF(AND($D52=2,'ראשי-פרטים כלליים וריכוז הוצאות'!$D$68&lt;&gt;4),1.2,1)</f>
        <v>0</v>
      </c>
      <c r="KG52" s="263"/>
      <c r="KH52" s="264"/>
      <c r="KI52" s="265"/>
      <c r="KJ52" s="266"/>
      <c r="KK52" s="267">
        <f t="shared" si="89"/>
        <v>0</v>
      </c>
      <c r="KL52" s="260">
        <f>+(IF(OR($B52=0,$C52=0,$D52=0,$DC$2&gt;$OE$1),0,IF(OR(KG52=0,KI52=0,KJ52=0),0,MIN((VLOOKUP($D52,SALERYCODE,3,0))*(IF($D52=6,KJ52,KI52))*((MIN((VLOOKUP($D52,SALERYCODE,5,0)),(IF($D52=6,KI52,KJ52))))),MIN((VLOOKUP($D52,SALERYCODE,3,0)),(KG52+KH52))*(IF($D52=6,KJ52,((MIN((VLOOKUP($D52,SALERYCODE,5,0)),KJ52)))))))))/IF(AND($D52=2,'ראשי-פרטים כלליים וריכוז הוצאות'!$D$68&lt;&gt;4),1.2,1)</f>
        <v>0</v>
      </c>
      <c r="KM52" s="263"/>
      <c r="KN52" s="264"/>
      <c r="KO52" s="265"/>
      <c r="KP52" s="266"/>
      <c r="KQ52" s="267">
        <f t="shared" si="90"/>
        <v>0</v>
      </c>
      <c r="KR52" s="260">
        <f>+(IF(OR($B52=0,$C52=0,$D52=0,$DC$2&gt;$OE$1),0,IF(OR(KM52=0,KO52=0,KP52=0),0,MIN((VLOOKUP($D52,SALERYCODE,3,0))*(IF($D52=6,KP52,KO52))*((MIN((VLOOKUP($D52,SALERYCODE,5,0)),(IF($D52=6,KO52,KP52))))),MIN((VLOOKUP($D52,SALERYCODE,3,0)),(KM52+KN52))*(IF($D52=6,KP52,((MIN((VLOOKUP($D52,SALERYCODE,5,0)),KP52)))))))))/IF(AND($D52=2,'ראשי-פרטים כלליים וריכוז הוצאות'!$D$68&lt;&gt;4),1.2,1)</f>
        <v>0</v>
      </c>
      <c r="KS52" s="263"/>
      <c r="KT52" s="264"/>
      <c r="KU52" s="265"/>
      <c r="KV52" s="266"/>
      <c r="KW52" s="267">
        <f t="shared" si="91"/>
        <v>0</v>
      </c>
      <c r="KX52" s="260">
        <f>+(IF(OR($B52=0,$C52=0,$D52=0,$DC$2&gt;$OE$1),0,IF(OR(KS52=0,KU52=0,KV52=0),0,MIN((VLOOKUP($D52,SALERYCODE,3,0))*(IF($D52=6,KV52,KU52))*((MIN((VLOOKUP($D52,SALERYCODE,5,0)),(IF($D52=6,KU52,KV52))))),MIN((VLOOKUP($D52,SALERYCODE,3,0)),(KS52+KT52))*(IF($D52=6,KV52,((MIN((VLOOKUP($D52,SALERYCODE,5,0)),KV52)))))))))/IF(AND($D52=2,'ראשי-פרטים כלליים וריכוז הוצאות'!$D$68&lt;&gt;4),1.2,1)</f>
        <v>0</v>
      </c>
      <c r="KY52" s="263"/>
      <c r="KZ52" s="264"/>
      <c r="LA52" s="265"/>
      <c r="LB52" s="266"/>
      <c r="LC52" s="267">
        <f t="shared" si="92"/>
        <v>0</v>
      </c>
      <c r="LD52" s="260">
        <f>+(IF(OR($B52=0,$C52=0,$D52=0,$DC$2&gt;$OE$1),0,IF(OR(KY52=0,LA52=0,LB52=0),0,MIN((VLOOKUP($D52,SALERYCODE,3,0))*(IF($D52=6,LB52,LA52))*((MIN((VLOOKUP($D52,SALERYCODE,5,0)),(IF($D52=6,LA52,LB52))))),MIN((VLOOKUP($D52,SALERYCODE,3,0)),(KY52+KZ52))*(IF($D52=6,LB52,((MIN((VLOOKUP($D52,SALERYCODE,5,0)),LB52)))))))))/IF(AND($D52=2,'ראשי-פרטים כלליים וריכוז הוצאות'!$D$68&lt;&gt;4),1.2,1)</f>
        <v>0</v>
      </c>
      <c r="LE52" s="263"/>
      <c r="LF52" s="264"/>
      <c r="LG52" s="265"/>
      <c r="LH52" s="266"/>
      <c r="LI52" s="267">
        <f t="shared" si="93"/>
        <v>0</v>
      </c>
      <c r="LJ52" s="260">
        <f>+(IF(OR($B52=0,$C52=0,$D52=0,$DC$2&gt;$OE$1),0,IF(OR(LE52=0,LG52=0,LH52=0),0,MIN((VLOOKUP($D52,SALERYCODE,3,0))*(IF($D52=6,LH52,LG52))*((MIN((VLOOKUP($D52,SALERYCODE,5,0)),(IF($D52=6,LG52,LH52))))),MIN((VLOOKUP($D52,SALERYCODE,3,0)),(LE52+LF52))*(IF($D52=6,LH52,((MIN((VLOOKUP($D52,SALERYCODE,5,0)),LH52)))))))))/IF(AND($D52=2,'ראשי-פרטים כלליים וריכוז הוצאות'!$D$68&lt;&gt;4),1.2,1)</f>
        <v>0</v>
      </c>
      <c r="LK52" s="263"/>
      <c r="LL52" s="264"/>
      <c r="LM52" s="265"/>
      <c r="LN52" s="266"/>
      <c r="LO52" s="267">
        <f t="shared" si="94"/>
        <v>0</v>
      </c>
      <c r="LP52" s="260">
        <f>+(IF(OR($B52=0,$C52=0,$D52=0,$DC$2&gt;$OE$1),0,IF(OR(LK52=0,LM52=0,LN52=0),0,MIN((VLOOKUP($D52,SALERYCODE,3,0))*(IF($D52=6,LN52,LM52))*((MIN((VLOOKUP($D52,SALERYCODE,5,0)),(IF($D52=6,LM52,LN52))))),MIN((VLOOKUP($D52,SALERYCODE,3,0)),(LK52+LL52))*(IF($D52=6,LN52,((MIN((VLOOKUP($D52,SALERYCODE,5,0)),LN52)))))))))/IF(AND($D52=2,'ראשי-פרטים כלליים וריכוז הוצאות'!$D$68&lt;&gt;4),1.2,1)</f>
        <v>0</v>
      </c>
      <c r="LQ52" s="263"/>
      <c r="LR52" s="264"/>
      <c r="LS52" s="265"/>
      <c r="LT52" s="266"/>
      <c r="LU52" s="267">
        <f t="shared" si="95"/>
        <v>0</v>
      </c>
      <c r="LV52" s="260">
        <f>+(IF(OR($B52=0,$C52=0,$D52=0,$DC$2&gt;$OE$1),0,IF(OR(LQ52=0,LS52=0,LT52=0),0,MIN((VLOOKUP($D52,SALERYCODE,3,0))*(IF($D52=6,LT52,LS52))*((MIN((VLOOKUP($D52,SALERYCODE,5,0)),(IF($D52=6,LS52,LT52))))),MIN((VLOOKUP($D52,SALERYCODE,3,0)),(LQ52+LR52))*(IF($D52=6,LT52,((MIN((VLOOKUP($D52,SALERYCODE,5,0)),LT52)))))))))/IF(AND($D52=2,'ראשי-פרטים כלליים וריכוז הוצאות'!$D$68&lt;&gt;4),1.2,1)</f>
        <v>0</v>
      </c>
      <c r="LW52" s="263"/>
      <c r="LX52" s="264"/>
      <c r="LY52" s="265"/>
      <c r="LZ52" s="266"/>
      <c r="MA52" s="267">
        <f t="shared" si="96"/>
        <v>0</v>
      </c>
      <c r="MB52" s="260">
        <f>+(IF(OR($B52=0,$C52=0,$D52=0,$DC$2&gt;$OE$1),0,IF(OR(LW52=0,LY52=0,LZ52=0),0,MIN((VLOOKUP($D52,SALERYCODE,3,0))*(IF($D52=6,LZ52,LY52))*((MIN((VLOOKUP($D52,SALERYCODE,5,0)),(IF($D52=6,LY52,LZ52))))),MIN((VLOOKUP($D52,SALERYCODE,3,0)),(LW52+LX52))*(IF($D52=6,LZ52,((MIN((VLOOKUP($D52,SALERYCODE,5,0)),LZ52)))))))))/IF(AND($D52=2,'ראשי-פרטים כלליים וריכוז הוצאות'!$D$68&lt;&gt;4),1.2,1)</f>
        <v>0</v>
      </c>
      <c r="MC52" s="263"/>
      <c r="MD52" s="264"/>
      <c r="ME52" s="265"/>
      <c r="MF52" s="266"/>
      <c r="MG52" s="267">
        <f t="shared" si="97"/>
        <v>0</v>
      </c>
      <c r="MH52" s="260">
        <f>+(IF(OR($B52=0,$C52=0,$D52=0,$DC$2&gt;$OE$1),0,IF(OR(MC52=0,ME52=0,MF52=0),0,MIN((VLOOKUP($D52,SALERYCODE,3,0))*(IF($D52=6,MF52,ME52))*((MIN((VLOOKUP($D52,SALERYCODE,5,0)),(IF($D52=6,ME52,MF52))))),MIN((VLOOKUP($D52,SALERYCODE,3,0)),(MC52+MD52))*(IF($D52=6,MF52,((MIN((VLOOKUP($D52,SALERYCODE,5,0)),MF52)))))))))/IF(AND($D52=2,'ראשי-פרטים כלליים וריכוז הוצאות'!$D$68&lt;&gt;4),1.2,1)</f>
        <v>0</v>
      </c>
      <c r="MI52" s="263"/>
      <c r="MJ52" s="264"/>
      <c r="MK52" s="265"/>
      <c r="ML52" s="266"/>
      <c r="MM52" s="267">
        <f t="shared" si="98"/>
        <v>0</v>
      </c>
      <c r="MN52" s="260">
        <f>+(IF(OR($B52=0,$C52=0,$D52=0,$DC$2&gt;$OE$1),0,IF(OR(MI52=0,MK52=0,ML52=0),0,MIN((VLOOKUP($D52,SALERYCODE,3,0))*(IF($D52=6,ML52,MK52))*((MIN((VLOOKUP($D52,SALERYCODE,5,0)),(IF($D52=6,MK52,ML52))))),MIN((VLOOKUP($D52,SALERYCODE,3,0)),(MI52+MJ52))*(IF($D52=6,ML52,((MIN((VLOOKUP($D52,SALERYCODE,5,0)),ML52)))))))))/IF(AND($D52=2,'ראשי-פרטים כלליים וריכוז הוצאות'!$D$68&lt;&gt;4),1.2,1)</f>
        <v>0</v>
      </c>
      <c r="MO52" s="263"/>
      <c r="MP52" s="264"/>
      <c r="MQ52" s="265"/>
      <c r="MR52" s="266"/>
      <c r="MS52" s="267">
        <f t="shared" si="99"/>
        <v>0</v>
      </c>
      <c r="MT52" s="260">
        <f>+(IF(OR($B52=0,$C52=0,$D52=0,$DC$2&gt;$OE$1),0,IF(OR(MO52=0,MQ52=0,MR52=0),0,MIN((VLOOKUP($D52,SALERYCODE,3,0))*(IF($D52=6,MR52,MQ52))*((MIN((VLOOKUP($D52,SALERYCODE,5,0)),(IF($D52=6,MQ52,MR52))))),MIN((VLOOKUP($D52,SALERYCODE,3,0)),(MO52+MP52))*(IF($D52=6,MR52,((MIN((VLOOKUP($D52,SALERYCODE,5,0)),MR52)))))))))/IF(AND($D52=2,'ראשי-פרטים כלליים וריכוז הוצאות'!$D$68&lt;&gt;4),1.2,1)</f>
        <v>0</v>
      </c>
      <c r="MU52" s="263"/>
      <c r="MV52" s="264"/>
      <c r="MW52" s="265"/>
      <c r="MX52" s="266"/>
      <c r="MY52" s="267">
        <f t="shared" si="100"/>
        <v>0</v>
      </c>
      <c r="MZ52" s="260">
        <f>+(IF(OR($B52=0,$C52=0,$D52=0,$DC$2&gt;$OE$1),0,IF(OR(MU52=0,MW52=0,MX52=0),0,MIN((VLOOKUP($D52,SALERYCODE,3,0))*(IF($D52=6,MX52,MW52))*((MIN((VLOOKUP($D52,SALERYCODE,5,0)),(IF($D52=6,MW52,MX52))))),MIN((VLOOKUP($D52,SALERYCODE,3,0)),(MU52+MV52))*(IF($D52=6,MX52,((MIN((VLOOKUP($D52,SALERYCODE,5,0)),MX52)))))))))/IF(AND($D52=2,'ראשי-פרטים כלליים וריכוז הוצאות'!$D$68&lt;&gt;4),1.2,1)</f>
        <v>0</v>
      </c>
      <c r="NA52" s="263"/>
      <c r="NB52" s="264"/>
      <c r="NC52" s="265"/>
      <c r="ND52" s="266"/>
      <c r="NE52" s="267">
        <f t="shared" si="101"/>
        <v>0</v>
      </c>
      <c r="NF52" s="260">
        <f>+(IF(OR($B52=0,$C52=0,$D52=0,$DC$2&gt;$OE$1),0,IF(OR(NA52=0,NC52=0,ND52=0),0,MIN((VLOOKUP($D52,SALERYCODE,3,0))*(IF($D52=6,ND52,NC52))*((MIN((VLOOKUP($D52,SALERYCODE,5,0)),(IF($D52=6,NC52,ND52))))),MIN((VLOOKUP($D52,SALERYCODE,3,0)),(NA52+NB52))*(IF($D52=6,ND52,((MIN((VLOOKUP($D52,SALERYCODE,5,0)),ND52)))))))))/IF(AND($D52=2,'ראשי-פרטים כלליים וריכוז הוצאות'!$D$68&lt;&gt;4),1.2,1)</f>
        <v>0</v>
      </c>
      <c r="NG52" s="263"/>
      <c r="NH52" s="264"/>
      <c r="NI52" s="265"/>
      <c r="NJ52" s="266"/>
      <c r="NK52" s="267">
        <f t="shared" si="102"/>
        <v>0</v>
      </c>
      <c r="NL52" s="260">
        <f>+(IF(OR($B52=0,$C52=0,$D52=0,$DC$2&gt;$OE$1),0,IF(OR(NG52=0,NI52=0,NJ52=0),0,MIN((VLOOKUP($D52,SALERYCODE,3,0))*(IF($D52=6,NJ52,NI52))*((MIN((VLOOKUP($D52,SALERYCODE,5,0)),(IF($D52=6,NI52,NJ52))))),MIN((VLOOKUP($D52,SALERYCODE,3,0)),(NG52+NH52))*(IF($D52=6,NJ52,((MIN((VLOOKUP($D52,SALERYCODE,5,0)),NJ52)))))))))/IF(AND($D52=2,'ראשי-פרטים כלליים וריכוז הוצאות'!$D$68&lt;&gt;4),1.2,1)</f>
        <v>0</v>
      </c>
      <c r="NM52" s="263"/>
      <c r="NN52" s="264"/>
      <c r="NO52" s="265"/>
      <c r="NP52" s="266"/>
      <c r="NQ52" s="267">
        <f t="shared" si="103"/>
        <v>0</v>
      </c>
      <c r="NR52" s="260">
        <f>+(IF(OR($B52=0,$C52=0,$D52=0,$DC$2&gt;$OE$1),0,IF(OR(NM52=0,NO52=0,NP52=0),0,MIN((VLOOKUP($D52,SALERYCODE,3,0))*(IF($D52=6,NP52,NO52))*((MIN((VLOOKUP($D52,SALERYCODE,5,0)),(IF($D52=6,NO52,NP52))))),MIN((VLOOKUP($D52,SALERYCODE,3,0)),(NM52+NN52))*(IF($D52=6,NP52,((MIN((VLOOKUP($D52,SALERYCODE,5,0)),NP52)))))))))/IF(AND($D52=2,'ראשי-פרטים כלליים וריכוז הוצאות'!$D$68&lt;&gt;4),1.2,1)</f>
        <v>0</v>
      </c>
      <c r="NS52" s="263"/>
      <c r="NT52" s="264"/>
      <c r="NU52" s="265"/>
      <c r="NV52" s="266"/>
      <c r="NW52" s="267">
        <f t="shared" si="104"/>
        <v>0</v>
      </c>
      <c r="NX52" s="260">
        <f>+(IF(OR($B52=0,$C52=0,$D52=0,$DC$2&gt;$OE$1),0,IF(OR(NS52=0,NU52=0,NV52=0),0,MIN((VLOOKUP($D52,SALERYCODE,3,0))*(IF($D52=6,NV52,NU52))*((MIN((VLOOKUP($D52,SALERYCODE,5,0)),(IF($D52=6,NU52,NV52))))),MIN((VLOOKUP($D52,SALERYCODE,3,0)),(NS52+NT52))*(IF($D52=6,NV52,((MIN((VLOOKUP($D52,SALERYCODE,5,0)),NV52)))))))))/IF(AND($D52=2,'ראשי-פרטים כלליים וריכוז הוצאות'!$D$68&lt;&gt;4),1.2,1)</f>
        <v>0</v>
      </c>
      <c r="NY52" s="263"/>
      <c r="NZ52" s="264"/>
      <c r="OA52" s="265"/>
      <c r="OB52" s="266"/>
      <c r="OC52" s="267">
        <f t="shared" si="105"/>
        <v>0</v>
      </c>
      <c r="OD52" s="260">
        <f>+(IF(OR($B52=0,$C52=0,$D52=0,$DC$2&gt;$OE$1),0,IF(OR(NY52=0,OA52=0,OB52=0),0,MIN((VLOOKUP($D52,SALERYCODE,3,0))*(IF($D52=6,OB52,OA52))*((MIN((VLOOKUP($D52,SALERYCODE,5,0)),(IF($D52=6,OA52,OB52))))),MIN((VLOOKUP($D52,SALERYCODE,3,0)),(NY52+NZ52))*(IF($D52=6,OB52,((MIN((VLOOKUP($D52,SALERYCODE,5,0)),OB52)))))))))/IF(AND($D52=2,'ראשי-פרטים כלליים וריכוז הוצאות'!$D$68&lt;&gt;4),1.2,1)</f>
        <v>0</v>
      </c>
      <c r="OE52" s="275">
        <f t="shared" si="111"/>
        <v>0</v>
      </c>
      <c r="OF52" s="283">
        <f t="shared" si="112"/>
        <v>9.9999999999999995E-7</v>
      </c>
      <c r="OG52" s="276">
        <f t="shared" si="113"/>
        <v>0</v>
      </c>
      <c r="OH52" s="275">
        <f t="shared" si="114"/>
        <v>0</v>
      </c>
      <c r="OI52" s="275">
        <v>0</v>
      </c>
      <c r="OJ52" s="258">
        <f t="shared" si="115"/>
        <v>0</v>
      </c>
      <c r="OK52" s="284"/>
      <c r="OL52" s="116">
        <f>MIN(OJ52+OK52*OF52*OE52/$OL$1/IF(AND($D52=2,'ראשי-פרטים כלליים וריכוז הוצאות'!$D$68&lt;&gt;4),1.2,1),IF($D52&gt;0,VLOOKUP($D52,SALERYCODE,3,0)*12*OG52,0))</f>
        <v>0</v>
      </c>
      <c r="OM52" s="95">
        <f t="shared" si="106"/>
        <v>0</v>
      </c>
      <c r="ON52" s="11">
        <f t="shared" si="107"/>
        <v>0</v>
      </c>
      <c r="OO52" s="11">
        <f t="shared" si="108"/>
        <v>0</v>
      </c>
      <c r="OP52" s="22">
        <f t="shared" si="109"/>
        <v>0</v>
      </c>
      <c r="OQ52" s="11">
        <f t="shared" si="110"/>
        <v>0</v>
      </c>
      <c r="OR52" s="11">
        <f t="shared" si="116"/>
        <v>0</v>
      </c>
      <c r="OS52" s="35"/>
      <c r="OT52" s="35"/>
      <c r="OU52" s="43"/>
    </row>
    <row r="53" spans="1:411" ht="24" customHeight="1" thickBot="1" x14ac:dyDescent="0.25">
      <c r="A53" s="282">
        <v>50</v>
      </c>
      <c r="B53" s="269"/>
      <c r="C53" s="270"/>
      <c r="D53" s="271"/>
      <c r="E53" s="263"/>
      <c r="F53" s="264"/>
      <c r="G53" s="265"/>
      <c r="H53" s="266"/>
      <c r="I53" s="267">
        <f t="shared" si="41"/>
        <v>0</v>
      </c>
      <c r="J53" s="260">
        <f>(IF(OR($B53=0,$C53=0,$D53=0,$E$2&gt;$OE$1),0,IF(OR($E53=0,$G53=0,$H53=0),0,MIN((VLOOKUP($D53,SALERYCODE,3,0))*(IF($D53=6,$H53,$G53))*((MIN((VLOOKUP($D53,SALERYCODE,5,0)),(IF($D53=6,$G53,$H53))))),MIN((VLOOKUP($D53,SALERYCODE,3,0)),($E53+$F53))*(IF($D53=6,$H53,((MIN((VLOOKUP($D53,SALERYCODE,5,0)),$H53)))))))))/IF(AND($D53=2,'ראשי-פרטים כלליים וריכוז הוצאות'!$D$68&lt;&gt;4),1.2,1)</f>
        <v>0</v>
      </c>
      <c r="K53" s="263"/>
      <c r="L53" s="264"/>
      <c r="M53" s="265"/>
      <c r="N53" s="266"/>
      <c r="O53" s="267">
        <f t="shared" si="42"/>
        <v>0</v>
      </c>
      <c r="P53" s="260">
        <f>+(IF(OR($B53=0,$C53=0,$D53=0,$K$2&gt;$OE$1),0,IF(OR($K53=0,$M53=0,$N53=0),0,MIN((VLOOKUP($D53,SALERYCODE,3,0))*(IF($D53=6,$N53,$M53))*((MIN((VLOOKUP($D53,SALERYCODE,5,0)),(IF($D53=6,$M53,$N53))))),MIN((VLOOKUP($D53,SALERYCODE,3,0)),($K53+$L53))*(IF($D53=6,$N53,((MIN((VLOOKUP($D53,SALERYCODE,5,0)),$N53)))))))))/IF(AND($D53=2,'ראשי-פרטים כלליים וריכוז הוצאות'!$D$68&lt;&gt;4),1.2,1)</f>
        <v>0</v>
      </c>
      <c r="Q53" s="263"/>
      <c r="R53" s="264"/>
      <c r="S53" s="265"/>
      <c r="T53" s="266"/>
      <c r="U53" s="267">
        <f t="shared" si="43"/>
        <v>0</v>
      </c>
      <c r="V53" s="260">
        <f>+(IF(OR($B53=0,$C53=0,$D53=0,$Q$2&gt;$OE$1),0,IF(OR(Q53=0,S53=0,T53=0),0,MIN((VLOOKUP($D53,SALERYCODE,3,0))*(IF($D53=6,T53,S53))*((MIN((VLOOKUP($D53,SALERYCODE,5,0)),(IF($D53=6,S53,T53))))),MIN((VLOOKUP($D53,SALERYCODE,3,0)),(Q53+R53))*(IF($D53=6,T53,((MIN((VLOOKUP($D53,SALERYCODE,5,0)),T53)))))))))/IF(AND($D53=2,'ראשי-פרטים כלליים וריכוז הוצאות'!$D$68&lt;&gt;4),1.2,1)</f>
        <v>0</v>
      </c>
      <c r="W53" s="263"/>
      <c r="X53" s="264"/>
      <c r="Y53" s="265"/>
      <c r="Z53" s="266"/>
      <c r="AA53" s="267">
        <f t="shared" si="44"/>
        <v>0</v>
      </c>
      <c r="AB53" s="260">
        <f>+(IF(OR($B53=0,$C53=0,$D53=0,$W$2&gt;$OE$1),0,IF(OR(W53=0,Y53=0,Z53=0),0,MIN((VLOOKUP($D53,SALERYCODE,3,0))*(IF($D53=6,Z53,Y53))*((MIN((VLOOKUP($D53,SALERYCODE,5,0)),(IF($D53=6,Y53,Z53))))),MIN((VLOOKUP($D53,SALERYCODE,3,0)),(W53+X53))*(IF($D53=6,Z53,((MIN((VLOOKUP($D53,SALERYCODE,5,0)),Z53)))))))))/IF(AND($D53=2,'ראשי-פרטים כלליים וריכוז הוצאות'!$D$68&lt;&gt;4),1.2,1)</f>
        <v>0</v>
      </c>
      <c r="AC53" s="263"/>
      <c r="AD53" s="264"/>
      <c r="AE53" s="265"/>
      <c r="AF53" s="266"/>
      <c r="AG53" s="267">
        <f t="shared" si="45"/>
        <v>0</v>
      </c>
      <c r="AH53" s="260">
        <f>+(IF(OR($B53=0,$C53=0,$D53=0,$AC$2&gt;$OE$1),0,IF(OR(AC53=0,AE53=0,AF53=0),0,MIN((VLOOKUP($D53,SALERYCODE,3,0))*(IF($D53=6,AF53,AE53))*((MIN((VLOOKUP($D53,SALERYCODE,5,0)),(IF($D53=6,AE53,AF53))))),MIN((VLOOKUP($D53,SALERYCODE,3,0)),(AC53+AD53))*(IF($D53=6,AF53,((MIN((VLOOKUP($D53,SALERYCODE,5,0)),AF53)))))))))/IF(AND($D53=2,'ראשי-פרטים כלליים וריכוז הוצאות'!$D$68&lt;&gt;4),1.2,1)</f>
        <v>0</v>
      </c>
      <c r="AI53" s="263"/>
      <c r="AJ53" s="264"/>
      <c r="AK53" s="265"/>
      <c r="AL53" s="266"/>
      <c r="AM53" s="267">
        <f t="shared" si="46"/>
        <v>0</v>
      </c>
      <c r="AN53" s="260">
        <f>+(IF(OR($B53=0,$C53=0,$D53=0,$AI$2&gt;$OE$1),0,IF(OR(AI53=0,AK53=0,AL53=0),0,MIN((VLOOKUP($D53,SALERYCODE,3,0))*(IF($D53=6,AL53,AK53))*((MIN((VLOOKUP($D53,SALERYCODE,5,0)),(IF($D53=6,AK53,AL53))))),MIN((VLOOKUP($D53,SALERYCODE,3,0)),(AI53+AJ53))*(IF($D53=6,AL53,((MIN((VLOOKUP($D53,SALERYCODE,5,0)),AL53)))))))))/IF(AND($D53=2,'ראשי-פרטים כלליים וריכוז הוצאות'!$D$68&lt;&gt;4),1.2,1)</f>
        <v>0</v>
      </c>
      <c r="AO53" s="263"/>
      <c r="AP53" s="264"/>
      <c r="AQ53" s="265"/>
      <c r="AR53" s="266"/>
      <c r="AS53" s="267">
        <f t="shared" si="47"/>
        <v>0</v>
      </c>
      <c r="AT53" s="260">
        <f>+(IF(OR($B53=0,$C53=0,$D53=0,$AO$2&gt;$OE$1),0,IF(OR(AO53=0,AQ53=0,AR53=0),0,MIN((VLOOKUP($D53,SALERYCODE,3,0))*(IF($D53=6,AR53,AQ53))*((MIN((VLOOKUP($D53,SALERYCODE,5,0)),(IF($D53=6,AQ53,AR53))))),MIN((VLOOKUP($D53,SALERYCODE,3,0)),(AO53+AP53))*(IF($D53=6,AR53,((MIN((VLOOKUP($D53,SALERYCODE,5,0)),AR53)))))))))/IF(AND($D53=2,'ראשי-פרטים כלליים וריכוז הוצאות'!$D$68&lt;&gt;4),1.2,1)</f>
        <v>0</v>
      </c>
      <c r="AU53" s="263"/>
      <c r="AV53" s="264"/>
      <c r="AW53" s="265"/>
      <c r="AX53" s="266"/>
      <c r="AY53" s="267">
        <f t="shared" si="48"/>
        <v>0</v>
      </c>
      <c r="AZ53" s="260">
        <f>+(IF(OR($B53=0,$C53=0,$D53=0,$AU$2&gt;$OE$1),0,IF(OR(AU53=0,AW53=0,AX53=0),0,MIN((VLOOKUP($D53,SALERYCODE,3,0))*(IF($D53=6,AX53,AW53))*((MIN((VLOOKUP($D53,SALERYCODE,5,0)),(IF($D53=6,AW53,AX53))))),MIN((VLOOKUP($D53,SALERYCODE,3,0)),(AU53+AV53))*(IF($D53=6,AX53,((MIN((VLOOKUP($D53,SALERYCODE,5,0)),AX53)))))))))/IF(AND($D53=2,'ראשי-פרטים כלליים וריכוז הוצאות'!$D$68&lt;&gt;4),1.2,1)</f>
        <v>0</v>
      </c>
      <c r="BA53" s="263"/>
      <c r="BB53" s="264"/>
      <c r="BC53" s="265"/>
      <c r="BD53" s="266"/>
      <c r="BE53" s="267">
        <f t="shared" si="49"/>
        <v>0</v>
      </c>
      <c r="BF53" s="260">
        <f>+(IF(OR($B53=0,$C53=0,$D53=0,$BA$2&gt;$OE$1),0,IF(OR(BA53=0,BC53=0,BD53=0),0,MIN((VLOOKUP($D53,SALERYCODE,3,0))*(IF($D53=6,BD53,BC53))*((MIN((VLOOKUP($D53,SALERYCODE,5,0)),(IF($D53=6,BC53,BD53))))),MIN((VLOOKUP($D53,SALERYCODE,3,0)),(BA53+BB53))*(IF($D53=6,BD53,((MIN((VLOOKUP($D53,SALERYCODE,5,0)),BD53)))))))))/IF(AND($D53=2,'ראשי-פרטים כלליים וריכוז הוצאות'!$D$68&lt;&gt;4),1.2,1)</f>
        <v>0</v>
      </c>
      <c r="BG53" s="263"/>
      <c r="BH53" s="264"/>
      <c r="BI53" s="265"/>
      <c r="BJ53" s="266"/>
      <c r="BK53" s="267">
        <f t="shared" si="50"/>
        <v>0</v>
      </c>
      <c r="BL53" s="260">
        <f>+(IF(OR($B53=0,$C53=0,$D53=0,$BG$2&gt;$OE$1),0,IF(OR(BG53=0,BI53=0,BJ53=0),0,MIN((VLOOKUP($D53,SALERYCODE,3,0))*(IF($D53=6,BJ53,BI53))*((MIN((VLOOKUP($D53,SALERYCODE,5,0)),(IF($D53=6,BI53,BJ53))))),MIN((VLOOKUP($D53,SALERYCODE,3,0)),(BG53+BH53))*(IF($D53=6,BJ53,((MIN((VLOOKUP($D53,SALERYCODE,5,0)),BJ53)))))))))/IF(AND($D53=2,'ראשי-פרטים כלליים וריכוז הוצאות'!$D$68&lt;&gt;4),1.2,1)</f>
        <v>0</v>
      </c>
      <c r="BM53" s="263"/>
      <c r="BN53" s="264"/>
      <c r="BO53" s="265"/>
      <c r="BP53" s="266"/>
      <c r="BQ53" s="267">
        <f t="shared" si="51"/>
        <v>0</v>
      </c>
      <c r="BR53" s="260">
        <f>+(IF(OR($B53=0,$C53=0,$D53=0,$BM$2&gt;$OE$1),0,IF(OR(BM53=0,BO53=0,BP53=0),0,MIN((VLOOKUP($D53,SALERYCODE,3,0))*(IF($D53=6,BP53,BO53))*((MIN((VLOOKUP($D53,SALERYCODE,5,0)),(IF($D53=6,BO53,BP53))))),MIN((VLOOKUP($D53,SALERYCODE,3,0)),(BM53+BN53))*(IF($D53=6,BP53,((MIN((VLOOKUP($D53,SALERYCODE,5,0)),BP53)))))))))/IF(AND($D53=2,'ראשי-פרטים כלליים וריכוז הוצאות'!$D$68&lt;&gt;4),1.2,1)</f>
        <v>0</v>
      </c>
      <c r="BS53" s="263"/>
      <c r="BT53" s="264"/>
      <c r="BU53" s="265"/>
      <c r="BV53" s="266"/>
      <c r="BW53" s="267">
        <f t="shared" si="52"/>
        <v>0</v>
      </c>
      <c r="BX53" s="260">
        <f>+(IF(OR($B53=0,$C53=0,$D53=0,$BS$2&gt;$OE$1),0,IF(OR(BS53=0,BU53=0,BV53=0),0,MIN((VLOOKUP($D53,SALERYCODE,3,0))*(IF($D53=6,BV53,BU53))*((MIN((VLOOKUP($D53,SALERYCODE,5,0)),(IF($D53=6,BU53,BV53))))),MIN((VLOOKUP($D53,SALERYCODE,3,0)),(BS53+BT53))*(IF($D53=6,BV53,((MIN((VLOOKUP($D53,SALERYCODE,5,0)),BV53)))))))))/IF(AND($D53=2,'ראשי-פרטים כלליים וריכוז הוצאות'!$D$68&lt;&gt;4),1.2,1)</f>
        <v>0</v>
      </c>
      <c r="BY53" s="263"/>
      <c r="BZ53" s="264"/>
      <c r="CA53" s="265"/>
      <c r="CB53" s="266"/>
      <c r="CC53" s="267">
        <f t="shared" si="53"/>
        <v>0</v>
      </c>
      <c r="CD53" s="260">
        <f>+(IF(OR($B53=0,$C53=0,$D53=0,$BY$2&gt;$OE$1),0,IF(OR(BY53=0,CA53=0,CB53=0),0,MIN((VLOOKUP($D53,SALERYCODE,3,0))*(IF($D53=6,CB53,CA53))*((MIN((VLOOKUP($D53,SALERYCODE,5,0)),(IF($D53=6,CA53,CB53))))),MIN((VLOOKUP($D53,SALERYCODE,3,0)),(BY53+BZ53))*(IF($D53=6,CB53,((MIN((VLOOKUP($D53,SALERYCODE,5,0)),CB53)))))))))/IF(AND($D53=2,'ראשי-פרטים כלליים וריכוז הוצאות'!$D$68&lt;&gt;4),1.2,1)</f>
        <v>0</v>
      </c>
      <c r="CE53" s="263"/>
      <c r="CF53" s="264"/>
      <c r="CG53" s="265"/>
      <c r="CH53" s="266"/>
      <c r="CI53" s="267">
        <f t="shared" si="54"/>
        <v>0</v>
      </c>
      <c r="CJ53" s="260">
        <f>+(IF(OR($B53=0,$C53=0,$D53=0,$CE$2&gt;$OE$1),0,IF(OR(CE53=0,CG53=0,CH53=0),0,MIN((VLOOKUP($D53,SALERYCODE,3,0))*(IF($D53=6,CH53,CG53))*((MIN((VLOOKUP($D53,SALERYCODE,5,0)),(IF($D53=6,CG53,CH53))))),MIN((VLOOKUP($D53,SALERYCODE,3,0)),(CE53+CF53))*(IF($D53=6,CH53,((MIN((VLOOKUP($D53,SALERYCODE,5,0)),CH53)))))))))/IF(AND($D53=2,'ראשי-פרטים כלליים וריכוז הוצאות'!$D$68&lt;&gt;4),1.2,1)</f>
        <v>0</v>
      </c>
      <c r="CK53" s="263"/>
      <c r="CL53" s="264"/>
      <c r="CM53" s="265"/>
      <c r="CN53" s="266"/>
      <c r="CO53" s="267">
        <f t="shared" si="55"/>
        <v>0</v>
      </c>
      <c r="CP53" s="260">
        <f>+(IF(OR($B53=0,$C53=0,$D53=0,$CK$2&gt;$OE$1),0,IF(OR(CK53=0,CM53=0,CN53=0),0,MIN((VLOOKUP($D53,SALERYCODE,3,0))*(IF($D53=6,CN53,CM53))*((MIN((VLOOKUP($D53,SALERYCODE,5,0)),(IF($D53=6,CM53,CN53))))),MIN((VLOOKUP($D53,SALERYCODE,3,0)),(CK53+CL53))*(IF($D53=6,CN53,((MIN((VLOOKUP($D53,SALERYCODE,5,0)),CN53)))))))))/IF(AND($D53=2,'ראשי-פרטים כלליים וריכוז הוצאות'!$D$68&lt;&gt;4),1.2,1)</f>
        <v>0</v>
      </c>
      <c r="CQ53" s="263"/>
      <c r="CR53" s="264"/>
      <c r="CS53" s="265"/>
      <c r="CT53" s="266"/>
      <c r="CU53" s="267">
        <f t="shared" si="56"/>
        <v>0</v>
      </c>
      <c r="CV53" s="260">
        <f>+(IF(OR($B53=0,$C53=0,$D53=0,$CQ$2&gt;$OE$1),0,IF(OR(CQ53=0,CS53=0,CT53=0),0,MIN((VLOOKUP($D53,SALERYCODE,3,0))*(IF($D53=6,CT53,CS53))*((MIN((VLOOKUP($D53,SALERYCODE,5,0)),(IF($D53=6,CS53,CT53))))),MIN((VLOOKUP($D53,SALERYCODE,3,0)),(CQ53+CR53))*(IF($D53=6,CT53,((MIN((VLOOKUP($D53,SALERYCODE,5,0)),CT53)))))))))/IF(AND($D53=2,'ראשי-פרטים כלליים וריכוז הוצאות'!$D$68&lt;&gt;4),1.2,1)</f>
        <v>0</v>
      </c>
      <c r="CW53" s="263"/>
      <c r="CX53" s="264"/>
      <c r="CY53" s="265"/>
      <c r="CZ53" s="266"/>
      <c r="DA53" s="267">
        <f t="shared" si="57"/>
        <v>0</v>
      </c>
      <c r="DB53" s="260">
        <f>+(IF(OR($B53=0,$C53=0,$D53=0,$CW$2&gt;$OE$1),0,IF(OR(CW53=0,CY53=0,CZ53=0),0,MIN((VLOOKUP($D53,SALERYCODE,3,0))*(IF($D53=6,CZ53,CY53))*((MIN((VLOOKUP($D53,SALERYCODE,5,0)),(IF($D53=6,CY53,CZ53))))),MIN((VLOOKUP($D53,SALERYCODE,3,0)),(CW53+CX53))*(IF($D53=6,CZ53,((MIN((VLOOKUP($D53,SALERYCODE,5,0)),CZ53)))))))))/IF(AND($D53=2,'ראשי-פרטים כלליים וריכוז הוצאות'!$D$68&lt;&gt;4),1.2,1)</f>
        <v>0</v>
      </c>
      <c r="DC53" s="263"/>
      <c r="DD53" s="264"/>
      <c r="DE53" s="265"/>
      <c r="DF53" s="266"/>
      <c r="DG53" s="267">
        <f t="shared" si="58"/>
        <v>0</v>
      </c>
      <c r="DH53" s="260">
        <f>+(IF(OR($B53=0,$C53=0,$D53=0,$DC$2&gt;$OE$1),0,IF(OR(DC53=0,DE53=0,DF53=0),0,MIN((VLOOKUP($D53,SALERYCODE,3,0))*(IF($D53=6,DF53,DE53))*((MIN((VLOOKUP($D53,SALERYCODE,5,0)),(IF($D53=6,DE53,DF53))))),MIN((VLOOKUP($D53,SALERYCODE,3,0)),(DC53+DD53))*(IF($D53=6,DF53,((MIN((VLOOKUP($D53,SALERYCODE,5,0)),DF53)))))))))/IF(AND($D53=2,'ראשי-פרטים כלליים וריכוז הוצאות'!$D$68&lt;&gt;4),1.2,1)</f>
        <v>0</v>
      </c>
      <c r="DI53" s="263"/>
      <c r="DJ53" s="264"/>
      <c r="DK53" s="265"/>
      <c r="DL53" s="266"/>
      <c r="DM53" s="267">
        <f t="shared" si="59"/>
        <v>0</v>
      </c>
      <c r="DN53" s="260">
        <f>+(IF(OR($B53=0,$C53=0,$D53=0,$DC$2&gt;$OE$1),0,IF(OR(DI53=0,DK53=0,DL53=0),0,MIN((VLOOKUP($D53,SALERYCODE,3,0))*(IF($D53=6,DL53,DK53))*((MIN((VLOOKUP($D53,SALERYCODE,5,0)),(IF($D53=6,DK53,DL53))))),MIN((VLOOKUP($D53,SALERYCODE,3,0)),(DI53+DJ53))*(IF($D53=6,DL53,((MIN((VLOOKUP($D53,SALERYCODE,5,0)),DL53)))))))))/IF(AND($D53=2,'ראשי-פרטים כלליים וריכוז הוצאות'!$D$68&lt;&gt;4),1.2,1)</f>
        <v>0</v>
      </c>
      <c r="DO53" s="263"/>
      <c r="DP53" s="264"/>
      <c r="DQ53" s="265"/>
      <c r="DR53" s="266"/>
      <c r="DS53" s="267">
        <f t="shared" si="60"/>
        <v>0</v>
      </c>
      <c r="DT53" s="260">
        <f>+(IF(OR($B53=0,$C53=0,$D53=0,$DC$2&gt;$OE$1),0,IF(OR(DO53=0,DQ53=0,DR53=0),0,MIN((VLOOKUP($D53,SALERYCODE,3,0))*(IF($D53=6,DR53,DQ53))*((MIN((VLOOKUP($D53,SALERYCODE,5,0)),(IF($D53=6,DQ53,DR53))))),MIN((VLOOKUP($D53,SALERYCODE,3,0)),(DO53+DP53))*(IF($D53=6,DR53,((MIN((VLOOKUP($D53,SALERYCODE,5,0)),DR53)))))))))/IF(AND($D53=2,'ראשי-פרטים כלליים וריכוז הוצאות'!$D$68&lt;&gt;4),1.2,1)</f>
        <v>0</v>
      </c>
      <c r="DU53" s="263"/>
      <c r="DV53" s="264"/>
      <c r="DW53" s="265"/>
      <c r="DX53" s="266"/>
      <c r="DY53" s="267">
        <f t="shared" si="61"/>
        <v>0</v>
      </c>
      <c r="DZ53" s="260">
        <f>+(IF(OR($B53=0,$C53=0,$D53=0,$DC$2&gt;$OE$1),0,IF(OR(DU53=0,DW53=0,DX53=0),0,MIN((VLOOKUP($D53,SALERYCODE,3,0))*(IF($D53=6,DX53,DW53))*((MIN((VLOOKUP($D53,SALERYCODE,5,0)),(IF($D53=6,DW53,DX53))))),MIN((VLOOKUP($D53,SALERYCODE,3,0)),(DU53+DV53))*(IF($D53=6,DX53,((MIN((VLOOKUP($D53,SALERYCODE,5,0)),DX53)))))))))/IF(AND($D53=2,'ראשי-פרטים כלליים וריכוז הוצאות'!$D$68&lt;&gt;4),1.2,1)</f>
        <v>0</v>
      </c>
      <c r="EA53" s="263"/>
      <c r="EB53" s="264"/>
      <c r="EC53" s="265"/>
      <c r="ED53" s="266"/>
      <c r="EE53" s="267">
        <f t="shared" si="62"/>
        <v>0</v>
      </c>
      <c r="EF53" s="260">
        <f>+(IF(OR($B53=0,$C53=0,$D53=0,$DC$2&gt;$OE$1),0,IF(OR(EA53=0,EC53=0,ED53=0),0,MIN((VLOOKUP($D53,SALERYCODE,3,0))*(IF($D53=6,ED53,EC53))*((MIN((VLOOKUP($D53,SALERYCODE,5,0)),(IF($D53=6,EC53,ED53))))),MIN((VLOOKUP($D53,SALERYCODE,3,0)),(EA53+EB53))*(IF($D53=6,ED53,((MIN((VLOOKUP($D53,SALERYCODE,5,0)),ED53)))))))))/IF(AND($D53=2,'ראשי-פרטים כלליים וריכוז הוצאות'!$D$68&lt;&gt;4),1.2,1)</f>
        <v>0</v>
      </c>
      <c r="EG53" s="263"/>
      <c r="EH53" s="264"/>
      <c r="EI53" s="265"/>
      <c r="EJ53" s="266"/>
      <c r="EK53" s="267">
        <f t="shared" si="63"/>
        <v>0</v>
      </c>
      <c r="EL53" s="260">
        <f>+(IF(OR($B53=0,$C53=0,$D53=0,$DC$2&gt;$OE$1),0,IF(OR(EG53=0,EI53=0,EJ53=0),0,MIN((VLOOKUP($D53,SALERYCODE,3,0))*(IF($D53=6,EJ53,EI53))*((MIN((VLOOKUP($D53,SALERYCODE,5,0)),(IF($D53=6,EI53,EJ53))))),MIN((VLOOKUP($D53,SALERYCODE,3,0)),(EG53+EH53))*(IF($D53=6,EJ53,((MIN((VLOOKUP($D53,SALERYCODE,5,0)),EJ53)))))))))/IF(AND($D53=2,'ראשי-פרטים כלליים וריכוז הוצאות'!$D$68&lt;&gt;4),1.2,1)</f>
        <v>0</v>
      </c>
      <c r="EM53" s="263"/>
      <c r="EN53" s="264"/>
      <c r="EO53" s="265"/>
      <c r="EP53" s="266"/>
      <c r="EQ53" s="267">
        <f t="shared" si="64"/>
        <v>0</v>
      </c>
      <c r="ER53" s="260">
        <f>+(IF(OR($B53=0,$C53=0,$D53=0,$DC$2&gt;$OE$1),0,IF(OR(EM53=0,EO53=0,EP53=0),0,MIN((VLOOKUP($D53,SALERYCODE,3,0))*(IF($D53=6,EP53,EO53))*((MIN((VLOOKUP($D53,SALERYCODE,5,0)),(IF($D53=6,EO53,EP53))))),MIN((VLOOKUP($D53,SALERYCODE,3,0)),(EM53+EN53))*(IF($D53=6,EP53,((MIN((VLOOKUP($D53,SALERYCODE,5,0)),EP53)))))))))/IF(AND($D53=2,'ראשי-פרטים כלליים וריכוז הוצאות'!$D$68&lt;&gt;4),1.2,1)</f>
        <v>0</v>
      </c>
      <c r="ES53" s="263"/>
      <c r="ET53" s="264"/>
      <c r="EU53" s="265"/>
      <c r="EV53" s="266"/>
      <c r="EW53" s="267">
        <f t="shared" si="65"/>
        <v>0</v>
      </c>
      <c r="EX53" s="260">
        <f>+(IF(OR($B53=0,$C53=0,$D53=0,$DC$2&gt;$OE$1),0,IF(OR(ES53=0,EU53=0,EV53=0),0,MIN((VLOOKUP($D53,SALERYCODE,3,0))*(IF($D53=6,EV53,EU53))*((MIN((VLOOKUP($D53,SALERYCODE,5,0)),(IF($D53=6,EU53,EV53))))),MIN((VLOOKUP($D53,SALERYCODE,3,0)),(ES53+ET53))*(IF($D53=6,EV53,((MIN((VLOOKUP($D53,SALERYCODE,5,0)),EV53)))))))))/IF(AND($D53=2,'ראשי-פרטים כלליים וריכוז הוצאות'!$D$68&lt;&gt;4),1.2,1)</f>
        <v>0</v>
      </c>
      <c r="EY53" s="263"/>
      <c r="EZ53" s="264"/>
      <c r="FA53" s="265"/>
      <c r="FB53" s="266"/>
      <c r="FC53" s="267">
        <f t="shared" si="66"/>
        <v>0</v>
      </c>
      <c r="FD53" s="260">
        <f>+(IF(OR($B53=0,$C53=0,$D53=0,$DC$2&gt;$OE$1),0,IF(OR(EY53=0,FA53=0,FB53=0),0,MIN((VLOOKUP($D53,SALERYCODE,3,0))*(IF($D53=6,FB53,FA53))*((MIN((VLOOKUP($D53,SALERYCODE,5,0)),(IF($D53=6,FA53,FB53))))),MIN((VLOOKUP($D53,SALERYCODE,3,0)),(EY53+EZ53))*(IF($D53=6,FB53,((MIN((VLOOKUP($D53,SALERYCODE,5,0)),FB53)))))))))/IF(AND($D53=2,'ראשי-פרטים כלליים וריכוז הוצאות'!$D$68&lt;&gt;4),1.2,1)</f>
        <v>0</v>
      </c>
      <c r="FE53" s="263"/>
      <c r="FF53" s="264"/>
      <c r="FG53" s="265"/>
      <c r="FH53" s="266"/>
      <c r="FI53" s="267">
        <f t="shared" si="67"/>
        <v>0</v>
      </c>
      <c r="FJ53" s="260">
        <f>+(IF(OR($B53=0,$C53=0,$D53=0,$DC$2&gt;$OE$1),0,IF(OR(FE53=0,FG53=0,FH53=0),0,MIN((VLOOKUP($D53,SALERYCODE,3,0))*(IF($D53=6,FH53,FG53))*((MIN((VLOOKUP($D53,SALERYCODE,5,0)),(IF($D53=6,FG53,FH53))))),MIN((VLOOKUP($D53,SALERYCODE,3,0)),(FE53+FF53))*(IF($D53=6,FH53,((MIN((VLOOKUP($D53,SALERYCODE,5,0)),FH53)))))))))/IF(AND($D53=2,'ראשי-פרטים כלליים וריכוז הוצאות'!$D$68&lt;&gt;4),1.2,1)</f>
        <v>0</v>
      </c>
      <c r="FK53" s="263"/>
      <c r="FL53" s="264"/>
      <c r="FM53" s="265"/>
      <c r="FN53" s="266"/>
      <c r="FO53" s="267">
        <f t="shared" si="68"/>
        <v>0</v>
      </c>
      <c r="FP53" s="260">
        <f>+(IF(OR($B53=0,$C53=0,$D53=0,$DC$2&gt;$OE$1),0,IF(OR(FK53=0,FM53=0,FN53=0),0,MIN((VLOOKUP($D53,SALERYCODE,3,0))*(IF($D53=6,FN53,FM53))*((MIN((VLOOKUP($D53,SALERYCODE,5,0)),(IF($D53=6,FM53,FN53))))),MIN((VLOOKUP($D53,SALERYCODE,3,0)),(FK53+FL53))*(IF($D53=6,FN53,((MIN((VLOOKUP($D53,SALERYCODE,5,0)),FN53)))))))))/IF(AND($D53=2,'ראשי-פרטים כלליים וריכוז הוצאות'!$D$68&lt;&gt;4),1.2,1)</f>
        <v>0</v>
      </c>
      <c r="FQ53" s="263"/>
      <c r="FR53" s="264"/>
      <c r="FS53" s="265"/>
      <c r="FT53" s="266"/>
      <c r="FU53" s="267">
        <f t="shared" si="69"/>
        <v>0</v>
      </c>
      <c r="FV53" s="260">
        <f>+(IF(OR($B53=0,$C53=0,$D53=0,$DC$2&gt;$OE$1),0,IF(OR(FQ53=0,FS53=0,FT53=0),0,MIN((VLOOKUP($D53,SALERYCODE,3,0))*(IF($D53=6,FT53,FS53))*((MIN((VLOOKUP($D53,SALERYCODE,5,0)),(IF($D53=6,FS53,FT53))))),MIN((VLOOKUP($D53,SALERYCODE,3,0)),(FQ53+FR53))*(IF($D53=6,FT53,((MIN((VLOOKUP($D53,SALERYCODE,5,0)),FT53)))))))))/IF(AND($D53=2,'ראשי-פרטים כלליים וריכוז הוצאות'!$D$68&lt;&gt;4),1.2,1)</f>
        <v>0</v>
      </c>
      <c r="FW53" s="263"/>
      <c r="FX53" s="264"/>
      <c r="FY53" s="265"/>
      <c r="FZ53" s="266"/>
      <c r="GA53" s="267">
        <f t="shared" si="70"/>
        <v>0</v>
      </c>
      <c r="GB53" s="260">
        <f>+(IF(OR($B53=0,$C53=0,$D53=0,$DC$2&gt;$OE$1),0,IF(OR(FW53=0,FY53=0,FZ53=0),0,MIN((VLOOKUP($D53,SALERYCODE,3,0))*(IF($D53=6,FZ53,FY53))*((MIN((VLOOKUP($D53,SALERYCODE,5,0)),(IF($D53=6,FY53,FZ53))))),MIN((VLOOKUP($D53,SALERYCODE,3,0)),(FW53+FX53))*(IF($D53=6,FZ53,((MIN((VLOOKUP($D53,SALERYCODE,5,0)),FZ53)))))))))/IF(AND($D53=2,'ראשי-פרטים כלליים וריכוז הוצאות'!$D$68&lt;&gt;4),1.2,1)</f>
        <v>0</v>
      </c>
      <c r="GC53" s="263"/>
      <c r="GD53" s="264"/>
      <c r="GE53" s="265"/>
      <c r="GF53" s="266"/>
      <c r="GG53" s="267">
        <f t="shared" si="71"/>
        <v>0</v>
      </c>
      <c r="GH53" s="260">
        <f>+(IF(OR($B53=0,$C53=0,$D53=0,$DC$2&gt;$OE$1),0,IF(OR(GC53=0,GE53=0,GF53=0),0,MIN((VLOOKUP($D53,SALERYCODE,3,0))*(IF($D53=6,GF53,GE53))*((MIN((VLOOKUP($D53,SALERYCODE,5,0)),(IF($D53=6,GE53,GF53))))),MIN((VLOOKUP($D53,SALERYCODE,3,0)),(GC53+GD53))*(IF($D53=6,GF53,((MIN((VLOOKUP($D53,SALERYCODE,5,0)),GF53)))))))))/IF(AND($D53=2,'ראשי-פרטים כלליים וריכוז הוצאות'!$D$68&lt;&gt;4),1.2,1)</f>
        <v>0</v>
      </c>
      <c r="GI53" s="263"/>
      <c r="GJ53" s="264"/>
      <c r="GK53" s="265"/>
      <c r="GL53" s="266"/>
      <c r="GM53" s="267">
        <f t="shared" si="72"/>
        <v>0</v>
      </c>
      <c r="GN53" s="260">
        <f>+(IF(OR($B53=0,$C53=0,$D53=0,$DC$2&gt;$OE$1),0,IF(OR(GI53=0,GK53=0,GL53=0),0,MIN((VLOOKUP($D53,SALERYCODE,3,0))*(IF($D53=6,GL53,GK53))*((MIN((VLOOKUP($D53,SALERYCODE,5,0)),(IF($D53=6,GK53,GL53))))),MIN((VLOOKUP($D53,SALERYCODE,3,0)),(GI53+GJ53))*(IF($D53=6,GL53,((MIN((VLOOKUP($D53,SALERYCODE,5,0)),GL53)))))))))/IF(AND($D53=2,'ראשי-פרטים כלליים וריכוז הוצאות'!$D$68&lt;&gt;4),1.2,1)</f>
        <v>0</v>
      </c>
      <c r="GO53" s="263"/>
      <c r="GP53" s="264"/>
      <c r="GQ53" s="265"/>
      <c r="GR53" s="266"/>
      <c r="GS53" s="267">
        <f t="shared" si="73"/>
        <v>0</v>
      </c>
      <c r="GT53" s="260">
        <f>+(IF(OR($B53=0,$C53=0,$D53=0,$DC$2&gt;$OE$1),0,IF(OR(GO53=0,GQ53=0,GR53=0),0,MIN((VLOOKUP($D53,SALERYCODE,3,0))*(IF($D53=6,GR53,GQ53))*((MIN((VLOOKUP($D53,SALERYCODE,5,0)),(IF($D53=6,GQ53,GR53))))),MIN((VLOOKUP($D53,SALERYCODE,3,0)),(GO53+GP53))*(IF($D53=6,GR53,((MIN((VLOOKUP($D53,SALERYCODE,5,0)),GR53)))))))))/IF(AND($D53=2,'ראשי-פרטים כלליים וריכוז הוצאות'!$D$68&lt;&gt;4),1.2,1)</f>
        <v>0</v>
      </c>
      <c r="GU53" s="263"/>
      <c r="GV53" s="264"/>
      <c r="GW53" s="265"/>
      <c r="GX53" s="266"/>
      <c r="GY53" s="267">
        <f t="shared" si="74"/>
        <v>0</v>
      </c>
      <c r="GZ53" s="260">
        <f>+(IF(OR($B53=0,$C53=0,$D53=0,$DC$2&gt;$OE$1),0,IF(OR(GU53=0,GW53=0,GX53=0),0,MIN((VLOOKUP($D53,SALERYCODE,3,0))*(IF($D53=6,GX53,GW53))*((MIN((VLOOKUP($D53,SALERYCODE,5,0)),(IF($D53=6,GW53,GX53))))),MIN((VLOOKUP($D53,SALERYCODE,3,0)),(GU53+GV53))*(IF($D53=6,GX53,((MIN((VLOOKUP($D53,SALERYCODE,5,0)),GX53)))))))))/IF(AND($D53=2,'ראשי-פרטים כלליים וריכוז הוצאות'!$D$68&lt;&gt;4),1.2,1)</f>
        <v>0</v>
      </c>
      <c r="HA53" s="263"/>
      <c r="HB53" s="264"/>
      <c r="HC53" s="265"/>
      <c r="HD53" s="266"/>
      <c r="HE53" s="267">
        <f t="shared" si="75"/>
        <v>0</v>
      </c>
      <c r="HF53" s="260">
        <f>+(IF(OR($B53=0,$C53=0,$D53=0,$DC$2&gt;$OE$1),0,IF(OR(HA53=0,HC53=0,HD53=0),0,MIN((VLOOKUP($D53,SALERYCODE,3,0))*(IF($D53=6,HD53,HC53))*((MIN((VLOOKUP($D53,SALERYCODE,5,0)),(IF($D53=6,HC53,HD53))))),MIN((VLOOKUP($D53,SALERYCODE,3,0)),(HA53+HB53))*(IF($D53=6,HD53,((MIN((VLOOKUP($D53,SALERYCODE,5,0)),HD53)))))))))/IF(AND($D53=2,'ראשי-פרטים כלליים וריכוז הוצאות'!$D$68&lt;&gt;4),1.2,1)</f>
        <v>0</v>
      </c>
      <c r="HG53" s="263"/>
      <c r="HH53" s="264"/>
      <c r="HI53" s="265"/>
      <c r="HJ53" s="266"/>
      <c r="HK53" s="267">
        <f t="shared" si="76"/>
        <v>0</v>
      </c>
      <c r="HL53" s="260">
        <f>+(IF(OR($B53=0,$C53=0,$D53=0,$DC$2&gt;$OE$1),0,IF(OR(HG53=0,HI53=0,HJ53=0),0,MIN((VLOOKUP($D53,SALERYCODE,3,0))*(IF($D53=6,HJ53,HI53))*((MIN((VLOOKUP($D53,SALERYCODE,5,0)),(IF($D53=6,HI53,HJ53))))),MIN((VLOOKUP($D53,SALERYCODE,3,0)),(HG53+HH53))*(IF($D53=6,HJ53,((MIN((VLOOKUP($D53,SALERYCODE,5,0)),HJ53)))))))))/IF(AND($D53=2,'ראשי-פרטים כלליים וריכוז הוצאות'!$D$68&lt;&gt;4),1.2,1)</f>
        <v>0</v>
      </c>
      <c r="HM53" s="263"/>
      <c r="HN53" s="264"/>
      <c r="HO53" s="265"/>
      <c r="HP53" s="266"/>
      <c r="HQ53" s="267">
        <f t="shared" si="77"/>
        <v>0</v>
      </c>
      <c r="HR53" s="260">
        <f>+(IF(OR($B53=0,$C53=0,$D53=0,$DC$2&gt;$OE$1),0,IF(OR(HM53=0,HO53=0,HP53=0),0,MIN((VLOOKUP($D53,SALERYCODE,3,0))*(IF($D53=6,HP53,HO53))*((MIN((VLOOKUP($D53,SALERYCODE,5,0)),(IF($D53=6,HO53,HP53))))),MIN((VLOOKUP($D53,SALERYCODE,3,0)),(HM53+HN53))*(IF($D53=6,HP53,((MIN((VLOOKUP($D53,SALERYCODE,5,0)),HP53)))))))))/IF(AND($D53=2,'ראשי-פרטים כלליים וריכוז הוצאות'!$D$68&lt;&gt;4),1.2,1)</f>
        <v>0</v>
      </c>
      <c r="HS53" s="263"/>
      <c r="HT53" s="264"/>
      <c r="HU53" s="265"/>
      <c r="HV53" s="266"/>
      <c r="HW53" s="267">
        <f t="shared" si="78"/>
        <v>0</v>
      </c>
      <c r="HX53" s="260">
        <f>+(IF(OR($B53=0,$C53=0,$D53=0,$DC$2&gt;$OE$1),0,IF(OR(HS53=0,HU53=0,HV53=0),0,MIN((VLOOKUP($D53,SALERYCODE,3,0))*(IF($D53=6,HV53,HU53))*((MIN((VLOOKUP($D53,SALERYCODE,5,0)),(IF($D53=6,HU53,HV53))))),MIN((VLOOKUP($D53,SALERYCODE,3,0)),(HS53+HT53))*(IF($D53=6,HV53,((MIN((VLOOKUP($D53,SALERYCODE,5,0)),HV53)))))))))/IF(AND($D53=2,'ראשי-פרטים כלליים וריכוז הוצאות'!$D$68&lt;&gt;4),1.2,1)</f>
        <v>0</v>
      </c>
      <c r="HY53" s="263"/>
      <c r="HZ53" s="264"/>
      <c r="IA53" s="265"/>
      <c r="IB53" s="266"/>
      <c r="IC53" s="267">
        <f t="shared" si="79"/>
        <v>0</v>
      </c>
      <c r="ID53" s="260">
        <f>+(IF(OR($B53=0,$C53=0,$D53=0,$DC$2&gt;$OE$1),0,IF(OR(HY53=0,IA53=0,IB53=0),0,MIN((VLOOKUP($D53,SALERYCODE,3,0))*(IF($D53=6,IB53,IA53))*((MIN((VLOOKUP($D53,SALERYCODE,5,0)),(IF($D53=6,IA53,IB53))))),MIN((VLOOKUP($D53,SALERYCODE,3,0)),(HY53+HZ53))*(IF($D53=6,IB53,((MIN((VLOOKUP($D53,SALERYCODE,5,0)),IB53)))))))))/IF(AND($D53=2,'ראשי-פרטים כלליים וריכוז הוצאות'!$D$68&lt;&gt;4),1.2,1)</f>
        <v>0</v>
      </c>
      <c r="IE53" s="263"/>
      <c r="IF53" s="264"/>
      <c r="IG53" s="265"/>
      <c r="IH53" s="266"/>
      <c r="II53" s="267">
        <f t="shared" si="80"/>
        <v>0</v>
      </c>
      <c r="IJ53" s="260">
        <f>+(IF(OR($B53=0,$C53=0,$D53=0,$DC$2&gt;$OE$1),0,IF(OR(IE53=0,IG53=0,IH53=0),0,MIN((VLOOKUP($D53,SALERYCODE,3,0))*(IF($D53=6,IH53,IG53))*((MIN((VLOOKUP($D53,SALERYCODE,5,0)),(IF($D53=6,IG53,IH53))))),MIN((VLOOKUP($D53,SALERYCODE,3,0)),(IE53+IF53))*(IF($D53=6,IH53,((MIN((VLOOKUP($D53,SALERYCODE,5,0)),IH53)))))))))/IF(AND($D53=2,'ראשי-פרטים כלליים וריכוז הוצאות'!$D$68&lt;&gt;4),1.2,1)</f>
        <v>0</v>
      </c>
      <c r="IK53" s="263"/>
      <c r="IL53" s="264"/>
      <c r="IM53" s="265"/>
      <c r="IN53" s="266"/>
      <c r="IO53" s="267">
        <f t="shared" si="81"/>
        <v>0</v>
      </c>
      <c r="IP53" s="260">
        <f>+(IF(OR($B53=0,$C53=0,$D53=0,$DC$2&gt;$OE$1),0,IF(OR(IK53=0,IM53=0,IN53=0),0,MIN((VLOOKUP($D53,SALERYCODE,3,0))*(IF($D53=6,IN53,IM53))*((MIN((VLOOKUP($D53,SALERYCODE,5,0)),(IF($D53=6,IM53,IN53))))),MIN((VLOOKUP($D53,SALERYCODE,3,0)),(IK53+IL53))*(IF($D53=6,IN53,((MIN((VLOOKUP($D53,SALERYCODE,5,0)),IN53)))))))))/IF(AND($D53=2,'ראשי-פרטים כלליים וריכוז הוצאות'!$D$68&lt;&gt;4),1.2,1)</f>
        <v>0</v>
      </c>
      <c r="IQ53" s="263"/>
      <c r="IR53" s="264"/>
      <c r="IS53" s="265"/>
      <c r="IT53" s="266"/>
      <c r="IU53" s="267">
        <f t="shared" si="82"/>
        <v>0</v>
      </c>
      <c r="IV53" s="260">
        <f>+(IF(OR($B53=0,$C53=0,$D53=0,$DC$2&gt;$OE$1),0,IF(OR(IQ53=0,IS53=0,IT53=0),0,MIN((VLOOKUP($D53,SALERYCODE,3,0))*(IF($D53=6,IT53,IS53))*((MIN((VLOOKUP($D53,SALERYCODE,5,0)),(IF($D53=6,IS53,IT53))))),MIN((VLOOKUP($D53,SALERYCODE,3,0)),(IQ53+IR53))*(IF($D53=6,IT53,((MIN((VLOOKUP($D53,SALERYCODE,5,0)),IT53)))))))))/IF(AND($D53=2,'ראשי-פרטים כלליים וריכוז הוצאות'!$D$68&lt;&gt;4),1.2,1)</f>
        <v>0</v>
      </c>
      <c r="IW53" s="263"/>
      <c r="IX53" s="264"/>
      <c r="IY53" s="265"/>
      <c r="IZ53" s="266"/>
      <c r="JA53" s="267">
        <f t="shared" si="83"/>
        <v>0</v>
      </c>
      <c r="JB53" s="260">
        <f>+(IF(OR($B53=0,$C53=0,$D53=0,$DC$2&gt;$OE$1),0,IF(OR(IW53=0,IY53=0,IZ53=0),0,MIN((VLOOKUP($D53,SALERYCODE,3,0))*(IF($D53=6,IZ53,IY53))*((MIN((VLOOKUP($D53,SALERYCODE,5,0)),(IF($D53=6,IY53,IZ53))))),MIN((VLOOKUP($D53,SALERYCODE,3,0)),(IW53+IX53))*(IF($D53=6,IZ53,((MIN((VLOOKUP($D53,SALERYCODE,5,0)),IZ53)))))))))/IF(AND($D53=2,'ראשי-פרטים כלליים וריכוז הוצאות'!$D$68&lt;&gt;4),1.2,1)</f>
        <v>0</v>
      </c>
      <c r="JC53" s="263"/>
      <c r="JD53" s="264"/>
      <c r="JE53" s="265"/>
      <c r="JF53" s="266"/>
      <c r="JG53" s="267">
        <f t="shared" si="84"/>
        <v>0</v>
      </c>
      <c r="JH53" s="260">
        <f>+(IF(OR($B53=0,$C53=0,$D53=0,$DC$2&gt;$OE$1),0,IF(OR(JC53=0,JE53=0,JF53=0),0,MIN((VLOOKUP($D53,SALERYCODE,3,0))*(IF($D53=6,JF53,JE53))*((MIN((VLOOKUP($D53,SALERYCODE,5,0)),(IF($D53=6,JE53,JF53))))),MIN((VLOOKUP($D53,SALERYCODE,3,0)),(JC53+JD53))*(IF($D53=6,JF53,((MIN((VLOOKUP($D53,SALERYCODE,5,0)),JF53)))))))))/IF(AND($D53=2,'ראשי-פרטים כלליים וריכוז הוצאות'!$D$68&lt;&gt;4),1.2,1)</f>
        <v>0</v>
      </c>
      <c r="JI53" s="263"/>
      <c r="JJ53" s="264"/>
      <c r="JK53" s="265"/>
      <c r="JL53" s="266"/>
      <c r="JM53" s="267">
        <f t="shared" si="85"/>
        <v>0</v>
      </c>
      <c r="JN53" s="260">
        <f>+(IF(OR($B53=0,$C53=0,$D53=0,$DC$2&gt;$OE$1),0,IF(OR(JI53=0,JK53=0,JL53=0),0,MIN((VLOOKUP($D53,SALERYCODE,3,0))*(IF($D53=6,JL53,JK53))*((MIN((VLOOKUP($D53,SALERYCODE,5,0)),(IF($D53=6,JK53,JL53))))),MIN((VLOOKUP($D53,SALERYCODE,3,0)),(JI53+JJ53))*(IF($D53=6,JL53,((MIN((VLOOKUP($D53,SALERYCODE,5,0)),JL53)))))))))/IF(AND($D53=2,'ראשי-פרטים כלליים וריכוז הוצאות'!$D$68&lt;&gt;4),1.2,1)</f>
        <v>0</v>
      </c>
      <c r="JO53" s="263"/>
      <c r="JP53" s="264"/>
      <c r="JQ53" s="265"/>
      <c r="JR53" s="266"/>
      <c r="JS53" s="267">
        <f t="shared" si="86"/>
        <v>0</v>
      </c>
      <c r="JT53" s="260">
        <f>+(IF(OR($B53=0,$C53=0,$D53=0,$DC$2&gt;$OE$1),0,IF(OR(JO53=0,JQ53=0,JR53=0),0,MIN((VLOOKUP($D53,SALERYCODE,3,0))*(IF($D53=6,JR53,JQ53))*((MIN((VLOOKUP($D53,SALERYCODE,5,0)),(IF($D53=6,JQ53,JR53))))),MIN((VLOOKUP($D53,SALERYCODE,3,0)),(JO53+JP53))*(IF($D53=6,JR53,((MIN((VLOOKUP($D53,SALERYCODE,5,0)),JR53)))))))))/IF(AND($D53=2,'ראשי-פרטים כלליים וריכוז הוצאות'!$D$68&lt;&gt;4),1.2,1)</f>
        <v>0</v>
      </c>
      <c r="JU53" s="263"/>
      <c r="JV53" s="264"/>
      <c r="JW53" s="265"/>
      <c r="JX53" s="266"/>
      <c r="JY53" s="267">
        <f t="shared" si="87"/>
        <v>0</v>
      </c>
      <c r="JZ53" s="260">
        <f>+(IF(OR($B53=0,$C53=0,$D53=0,$DC$2&gt;$OE$1),0,IF(OR(JU53=0,JW53=0,JX53=0),0,MIN((VLOOKUP($D53,SALERYCODE,3,0))*(IF($D53=6,JX53,JW53))*((MIN((VLOOKUP($D53,SALERYCODE,5,0)),(IF($D53=6,JW53,JX53))))),MIN((VLOOKUP($D53,SALERYCODE,3,0)),(JU53+JV53))*(IF($D53=6,JX53,((MIN((VLOOKUP($D53,SALERYCODE,5,0)),JX53)))))))))/IF(AND($D53=2,'ראשי-פרטים כלליים וריכוז הוצאות'!$D$68&lt;&gt;4),1.2,1)</f>
        <v>0</v>
      </c>
      <c r="KA53" s="263"/>
      <c r="KB53" s="264"/>
      <c r="KC53" s="265"/>
      <c r="KD53" s="266"/>
      <c r="KE53" s="267">
        <f t="shared" si="88"/>
        <v>0</v>
      </c>
      <c r="KF53" s="260">
        <f>+(IF(OR($B53=0,$C53=0,$D53=0,$DC$2&gt;$OE$1),0,IF(OR(KA53=0,KC53=0,KD53=0),0,MIN((VLOOKUP($D53,SALERYCODE,3,0))*(IF($D53=6,KD53,KC53))*((MIN((VLOOKUP($D53,SALERYCODE,5,0)),(IF($D53=6,KC53,KD53))))),MIN((VLOOKUP($D53,SALERYCODE,3,0)),(KA53+KB53))*(IF($D53=6,KD53,((MIN((VLOOKUP($D53,SALERYCODE,5,0)),KD53)))))))))/IF(AND($D53=2,'ראשי-פרטים כלליים וריכוז הוצאות'!$D$68&lt;&gt;4),1.2,1)</f>
        <v>0</v>
      </c>
      <c r="KG53" s="263"/>
      <c r="KH53" s="264"/>
      <c r="KI53" s="265"/>
      <c r="KJ53" s="266"/>
      <c r="KK53" s="267">
        <f t="shared" si="89"/>
        <v>0</v>
      </c>
      <c r="KL53" s="260">
        <f>+(IF(OR($B53=0,$C53=0,$D53=0,$DC$2&gt;$OE$1),0,IF(OR(KG53=0,KI53=0,KJ53=0),0,MIN((VLOOKUP($D53,SALERYCODE,3,0))*(IF($D53=6,KJ53,KI53))*((MIN((VLOOKUP($D53,SALERYCODE,5,0)),(IF($D53=6,KI53,KJ53))))),MIN((VLOOKUP($D53,SALERYCODE,3,0)),(KG53+KH53))*(IF($D53=6,KJ53,((MIN((VLOOKUP($D53,SALERYCODE,5,0)),KJ53)))))))))/IF(AND($D53=2,'ראשי-פרטים כלליים וריכוז הוצאות'!$D$68&lt;&gt;4),1.2,1)</f>
        <v>0</v>
      </c>
      <c r="KM53" s="263"/>
      <c r="KN53" s="264"/>
      <c r="KO53" s="265"/>
      <c r="KP53" s="266"/>
      <c r="KQ53" s="267">
        <f t="shared" si="90"/>
        <v>0</v>
      </c>
      <c r="KR53" s="260">
        <f>+(IF(OR($B53=0,$C53=0,$D53=0,$DC$2&gt;$OE$1),0,IF(OR(KM53=0,KO53=0,KP53=0),0,MIN((VLOOKUP($D53,SALERYCODE,3,0))*(IF($D53=6,KP53,KO53))*((MIN((VLOOKUP($D53,SALERYCODE,5,0)),(IF($D53=6,KO53,KP53))))),MIN((VLOOKUP($D53,SALERYCODE,3,0)),(KM53+KN53))*(IF($D53=6,KP53,((MIN((VLOOKUP($D53,SALERYCODE,5,0)),KP53)))))))))/IF(AND($D53=2,'ראשי-פרטים כלליים וריכוז הוצאות'!$D$68&lt;&gt;4),1.2,1)</f>
        <v>0</v>
      </c>
      <c r="KS53" s="263"/>
      <c r="KT53" s="264"/>
      <c r="KU53" s="265"/>
      <c r="KV53" s="266"/>
      <c r="KW53" s="267">
        <f t="shared" si="91"/>
        <v>0</v>
      </c>
      <c r="KX53" s="260">
        <f>+(IF(OR($B53=0,$C53=0,$D53=0,$DC$2&gt;$OE$1),0,IF(OR(KS53=0,KU53=0,KV53=0),0,MIN((VLOOKUP($D53,SALERYCODE,3,0))*(IF($D53=6,KV53,KU53))*((MIN((VLOOKUP($D53,SALERYCODE,5,0)),(IF($D53=6,KU53,KV53))))),MIN((VLOOKUP($D53,SALERYCODE,3,0)),(KS53+KT53))*(IF($D53=6,KV53,((MIN((VLOOKUP($D53,SALERYCODE,5,0)),KV53)))))))))/IF(AND($D53=2,'ראשי-פרטים כלליים וריכוז הוצאות'!$D$68&lt;&gt;4),1.2,1)</f>
        <v>0</v>
      </c>
      <c r="KY53" s="263"/>
      <c r="KZ53" s="264"/>
      <c r="LA53" s="265"/>
      <c r="LB53" s="266"/>
      <c r="LC53" s="267">
        <f t="shared" si="92"/>
        <v>0</v>
      </c>
      <c r="LD53" s="260">
        <f>+(IF(OR($B53=0,$C53=0,$D53=0,$DC$2&gt;$OE$1),0,IF(OR(KY53=0,LA53=0,LB53=0),0,MIN((VLOOKUP($D53,SALERYCODE,3,0))*(IF($D53=6,LB53,LA53))*((MIN((VLOOKUP($D53,SALERYCODE,5,0)),(IF($D53=6,LA53,LB53))))),MIN((VLOOKUP($D53,SALERYCODE,3,0)),(KY53+KZ53))*(IF($D53=6,LB53,((MIN((VLOOKUP($D53,SALERYCODE,5,0)),LB53)))))))))/IF(AND($D53=2,'ראשי-פרטים כלליים וריכוז הוצאות'!$D$68&lt;&gt;4),1.2,1)</f>
        <v>0</v>
      </c>
      <c r="LE53" s="263"/>
      <c r="LF53" s="264"/>
      <c r="LG53" s="265"/>
      <c r="LH53" s="266"/>
      <c r="LI53" s="267">
        <f t="shared" si="93"/>
        <v>0</v>
      </c>
      <c r="LJ53" s="260">
        <f>+(IF(OR($B53=0,$C53=0,$D53=0,$DC$2&gt;$OE$1),0,IF(OR(LE53=0,LG53=0,LH53=0),0,MIN((VLOOKUP($D53,SALERYCODE,3,0))*(IF($D53=6,LH53,LG53))*((MIN((VLOOKUP($D53,SALERYCODE,5,0)),(IF($D53=6,LG53,LH53))))),MIN((VLOOKUP($D53,SALERYCODE,3,0)),(LE53+LF53))*(IF($D53=6,LH53,((MIN((VLOOKUP($D53,SALERYCODE,5,0)),LH53)))))))))/IF(AND($D53=2,'ראשי-פרטים כלליים וריכוז הוצאות'!$D$68&lt;&gt;4),1.2,1)</f>
        <v>0</v>
      </c>
      <c r="LK53" s="263"/>
      <c r="LL53" s="264"/>
      <c r="LM53" s="265"/>
      <c r="LN53" s="266"/>
      <c r="LO53" s="267">
        <f t="shared" si="94"/>
        <v>0</v>
      </c>
      <c r="LP53" s="260">
        <f>+(IF(OR($B53=0,$C53=0,$D53=0,$DC$2&gt;$OE$1),0,IF(OR(LK53=0,LM53=0,LN53=0),0,MIN((VLOOKUP($D53,SALERYCODE,3,0))*(IF($D53=6,LN53,LM53))*((MIN((VLOOKUP($D53,SALERYCODE,5,0)),(IF($D53=6,LM53,LN53))))),MIN((VLOOKUP($D53,SALERYCODE,3,0)),(LK53+LL53))*(IF($D53=6,LN53,((MIN((VLOOKUP($D53,SALERYCODE,5,0)),LN53)))))))))/IF(AND($D53=2,'ראשי-פרטים כלליים וריכוז הוצאות'!$D$68&lt;&gt;4),1.2,1)</f>
        <v>0</v>
      </c>
      <c r="LQ53" s="263"/>
      <c r="LR53" s="264"/>
      <c r="LS53" s="265"/>
      <c r="LT53" s="266"/>
      <c r="LU53" s="267">
        <f t="shared" si="95"/>
        <v>0</v>
      </c>
      <c r="LV53" s="260">
        <f>+(IF(OR($B53=0,$C53=0,$D53=0,$DC$2&gt;$OE$1),0,IF(OR(LQ53=0,LS53=0,LT53=0),0,MIN((VLOOKUP($D53,SALERYCODE,3,0))*(IF($D53=6,LT53,LS53))*((MIN((VLOOKUP($D53,SALERYCODE,5,0)),(IF($D53=6,LS53,LT53))))),MIN((VLOOKUP($D53,SALERYCODE,3,0)),(LQ53+LR53))*(IF($D53=6,LT53,((MIN((VLOOKUP($D53,SALERYCODE,5,0)),LT53)))))))))/IF(AND($D53=2,'ראשי-פרטים כלליים וריכוז הוצאות'!$D$68&lt;&gt;4),1.2,1)</f>
        <v>0</v>
      </c>
      <c r="LW53" s="263"/>
      <c r="LX53" s="264"/>
      <c r="LY53" s="265"/>
      <c r="LZ53" s="266"/>
      <c r="MA53" s="267">
        <f t="shared" si="96"/>
        <v>0</v>
      </c>
      <c r="MB53" s="260">
        <f>+(IF(OR($B53=0,$C53=0,$D53=0,$DC$2&gt;$OE$1),0,IF(OR(LW53=0,LY53=0,LZ53=0),0,MIN((VLOOKUP($D53,SALERYCODE,3,0))*(IF($D53=6,LZ53,LY53))*((MIN((VLOOKUP($D53,SALERYCODE,5,0)),(IF($D53=6,LY53,LZ53))))),MIN((VLOOKUP($D53,SALERYCODE,3,0)),(LW53+LX53))*(IF($D53=6,LZ53,((MIN((VLOOKUP($D53,SALERYCODE,5,0)),LZ53)))))))))/IF(AND($D53=2,'ראשי-פרטים כלליים וריכוז הוצאות'!$D$68&lt;&gt;4),1.2,1)</f>
        <v>0</v>
      </c>
      <c r="MC53" s="263"/>
      <c r="MD53" s="264"/>
      <c r="ME53" s="265"/>
      <c r="MF53" s="266"/>
      <c r="MG53" s="267">
        <f t="shared" si="97"/>
        <v>0</v>
      </c>
      <c r="MH53" s="260">
        <f>+(IF(OR($B53=0,$C53=0,$D53=0,$DC$2&gt;$OE$1),0,IF(OR(MC53=0,ME53=0,MF53=0),0,MIN((VLOOKUP($D53,SALERYCODE,3,0))*(IF($D53=6,MF53,ME53))*((MIN((VLOOKUP($D53,SALERYCODE,5,0)),(IF($D53=6,ME53,MF53))))),MIN((VLOOKUP($D53,SALERYCODE,3,0)),(MC53+MD53))*(IF($D53=6,MF53,((MIN((VLOOKUP($D53,SALERYCODE,5,0)),MF53)))))))))/IF(AND($D53=2,'ראשי-פרטים כלליים וריכוז הוצאות'!$D$68&lt;&gt;4),1.2,1)</f>
        <v>0</v>
      </c>
      <c r="MI53" s="263"/>
      <c r="MJ53" s="264"/>
      <c r="MK53" s="265"/>
      <c r="ML53" s="266"/>
      <c r="MM53" s="267">
        <f t="shared" si="98"/>
        <v>0</v>
      </c>
      <c r="MN53" s="260">
        <f>+(IF(OR($B53=0,$C53=0,$D53=0,$DC$2&gt;$OE$1),0,IF(OR(MI53=0,MK53=0,ML53=0),0,MIN((VLOOKUP($D53,SALERYCODE,3,0))*(IF($D53=6,ML53,MK53))*((MIN((VLOOKUP($D53,SALERYCODE,5,0)),(IF($D53=6,MK53,ML53))))),MIN((VLOOKUP($D53,SALERYCODE,3,0)),(MI53+MJ53))*(IF($D53=6,ML53,((MIN((VLOOKUP($D53,SALERYCODE,5,0)),ML53)))))))))/IF(AND($D53=2,'ראשי-פרטים כלליים וריכוז הוצאות'!$D$68&lt;&gt;4),1.2,1)</f>
        <v>0</v>
      </c>
      <c r="MO53" s="263"/>
      <c r="MP53" s="264"/>
      <c r="MQ53" s="265"/>
      <c r="MR53" s="266"/>
      <c r="MS53" s="267">
        <f t="shared" si="99"/>
        <v>0</v>
      </c>
      <c r="MT53" s="260">
        <f>+(IF(OR($B53=0,$C53=0,$D53=0,$DC$2&gt;$OE$1),0,IF(OR(MO53=0,MQ53=0,MR53=0),0,MIN((VLOOKUP($D53,SALERYCODE,3,0))*(IF($D53=6,MR53,MQ53))*((MIN((VLOOKUP($D53,SALERYCODE,5,0)),(IF($D53=6,MQ53,MR53))))),MIN((VLOOKUP($D53,SALERYCODE,3,0)),(MO53+MP53))*(IF($D53=6,MR53,((MIN((VLOOKUP($D53,SALERYCODE,5,0)),MR53)))))))))/IF(AND($D53=2,'ראשי-פרטים כלליים וריכוז הוצאות'!$D$68&lt;&gt;4),1.2,1)</f>
        <v>0</v>
      </c>
      <c r="MU53" s="263"/>
      <c r="MV53" s="264"/>
      <c r="MW53" s="265"/>
      <c r="MX53" s="266"/>
      <c r="MY53" s="267">
        <f t="shared" si="100"/>
        <v>0</v>
      </c>
      <c r="MZ53" s="260">
        <f>+(IF(OR($B53=0,$C53=0,$D53=0,$DC$2&gt;$OE$1),0,IF(OR(MU53=0,MW53=0,MX53=0),0,MIN((VLOOKUP($D53,SALERYCODE,3,0))*(IF($D53=6,MX53,MW53))*((MIN((VLOOKUP($D53,SALERYCODE,5,0)),(IF($D53=6,MW53,MX53))))),MIN((VLOOKUP($D53,SALERYCODE,3,0)),(MU53+MV53))*(IF($D53=6,MX53,((MIN((VLOOKUP($D53,SALERYCODE,5,0)),MX53)))))))))/IF(AND($D53=2,'ראשי-פרטים כלליים וריכוז הוצאות'!$D$68&lt;&gt;4),1.2,1)</f>
        <v>0</v>
      </c>
      <c r="NA53" s="263"/>
      <c r="NB53" s="264"/>
      <c r="NC53" s="265"/>
      <c r="ND53" s="266"/>
      <c r="NE53" s="267">
        <f t="shared" si="101"/>
        <v>0</v>
      </c>
      <c r="NF53" s="260">
        <f>+(IF(OR($B53=0,$C53=0,$D53=0,$DC$2&gt;$OE$1),0,IF(OR(NA53=0,NC53=0,ND53=0),0,MIN((VLOOKUP($D53,SALERYCODE,3,0))*(IF($D53=6,ND53,NC53))*((MIN((VLOOKUP($D53,SALERYCODE,5,0)),(IF($D53=6,NC53,ND53))))),MIN((VLOOKUP($D53,SALERYCODE,3,0)),(NA53+NB53))*(IF($D53=6,ND53,((MIN((VLOOKUP($D53,SALERYCODE,5,0)),ND53)))))))))/IF(AND($D53=2,'ראשי-פרטים כלליים וריכוז הוצאות'!$D$68&lt;&gt;4),1.2,1)</f>
        <v>0</v>
      </c>
      <c r="NG53" s="263"/>
      <c r="NH53" s="264"/>
      <c r="NI53" s="265"/>
      <c r="NJ53" s="266"/>
      <c r="NK53" s="267">
        <f t="shared" si="102"/>
        <v>0</v>
      </c>
      <c r="NL53" s="260">
        <f>+(IF(OR($B53=0,$C53=0,$D53=0,$DC$2&gt;$OE$1),0,IF(OR(NG53=0,NI53=0,NJ53=0),0,MIN((VLOOKUP($D53,SALERYCODE,3,0))*(IF($D53=6,NJ53,NI53))*((MIN((VLOOKUP($D53,SALERYCODE,5,0)),(IF($D53=6,NI53,NJ53))))),MIN((VLOOKUP($D53,SALERYCODE,3,0)),(NG53+NH53))*(IF($D53=6,NJ53,((MIN((VLOOKUP($D53,SALERYCODE,5,0)),NJ53)))))))))/IF(AND($D53=2,'ראשי-פרטים כלליים וריכוז הוצאות'!$D$68&lt;&gt;4),1.2,1)</f>
        <v>0</v>
      </c>
      <c r="NM53" s="263"/>
      <c r="NN53" s="264"/>
      <c r="NO53" s="265"/>
      <c r="NP53" s="266"/>
      <c r="NQ53" s="267">
        <f t="shared" si="103"/>
        <v>0</v>
      </c>
      <c r="NR53" s="260">
        <f>+(IF(OR($B53=0,$C53=0,$D53=0,$DC$2&gt;$OE$1),0,IF(OR(NM53=0,NO53=0,NP53=0),0,MIN((VLOOKUP($D53,SALERYCODE,3,0))*(IF($D53=6,NP53,NO53))*((MIN((VLOOKUP($D53,SALERYCODE,5,0)),(IF($D53=6,NO53,NP53))))),MIN((VLOOKUP($D53,SALERYCODE,3,0)),(NM53+NN53))*(IF($D53=6,NP53,((MIN((VLOOKUP($D53,SALERYCODE,5,0)),NP53)))))))))/IF(AND($D53=2,'ראשי-פרטים כלליים וריכוז הוצאות'!$D$68&lt;&gt;4),1.2,1)</f>
        <v>0</v>
      </c>
      <c r="NS53" s="263"/>
      <c r="NT53" s="264"/>
      <c r="NU53" s="265"/>
      <c r="NV53" s="266"/>
      <c r="NW53" s="267">
        <f t="shared" si="104"/>
        <v>0</v>
      </c>
      <c r="NX53" s="260">
        <f>+(IF(OR($B53=0,$C53=0,$D53=0,$DC$2&gt;$OE$1),0,IF(OR(NS53=0,NU53=0,NV53=0),0,MIN((VLOOKUP($D53,SALERYCODE,3,0))*(IF($D53=6,NV53,NU53))*((MIN((VLOOKUP($D53,SALERYCODE,5,0)),(IF($D53=6,NU53,NV53))))),MIN((VLOOKUP($D53,SALERYCODE,3,0)),(NS53+NT53))*(IF($D53=6,NV53,((MIN((VLOOKUP($D53,SALERYCODE,5,0)),NV53)))))))))/IF(AND($D53=2,'ראשי-פרטים כלליים וריכוז הוצאות'!$D$68&lt;&gt;4),1.2,1)</f>
        <v>0</v>
      </c>
      <c r="NY53" s="263"/>
      <c r="NZ53" s="264"/>
      <c r="OA53" s="265"/>
      <c r="OB53" s="266"/>
      <c r="OC53" s="267">
        <f t="shared" si="105"/>
        <v>0</v>
      </c>
      <c r="OD53" s="260">
        <f>+(IF(OR($B53=0,$C53=0,$D53=0,$DC$2&gt;$OE$1),0,IF(OR(NY53=0,OA53=0,OB53=0),0,MIN((VLOOKUP($D53,SALERYCODE,3,0))*(IF($D53=6,OB53,OA53))*((MIN((VLOOKUP($D53,SALERYCODE,5,0)),(IF($D53=6,OA53,OB53))))),MIN((VLOOKUP($D53,SALERYCODE,3,0)),(NY53+NZ53))*(IF($D53=6,OB53,((MIN((VLOOKUP($D53,SALERYCODE,5,0)),OB53)))))))))/IF(AND($D53=2,'ראשי-פרטים כלליים וריכוז הוצאות'!$D$68&lt;&gt;4),1.2,1)</f>
        <v>0</v>
      </c>
      <c r="OE53" s="275">
        <f t="shared" si="111"/>
        <v>0</v>
      </c>
      <c r="OF53" s="283">
        <f t="shared" si="112"/>
        <v>9.9999999999999995E-7</v>
      </c>
      <c r="OG53" s="276">
        <f t="shared" si="113"/>
        <v>0</v>
      </c>
      <c r="OH53" s="275">
        <f t="shared" si="114"/>
        <v>0</v>
      </c>
      <c r="OI53" s="275">
        <v>0</v>
      </c>
      <c r="OJ53" s="258">
        <f t="shared" si="115"/>
        <v>0</v>
      </c>
      <c r="OK53" s="284"/>
      <c r="OL53" s="116">
        <f>MIN(OJ53+OK53*OF53*OE53/$OL$1/IF(AND($D53=2,'ראשי-פרטים כלליים וריכוז הוצאות'!$D$68&lt;&gt;4),1.2,1),IF($D53&gt;0,VLOOKUP($D53,SALERYCODE,3,0)*12*OG53,0))</f>
        <v>0</v>
      </c>
      <c r="OM53" s="95">
        <f t="shared" si="106"/>
        <v>0</v>
      </c>
      <c r="ON53" s="11">
        <f t="shared" si="107"/>
        <v>0</v>
      </c>
      <c r="OO53" s="11">
        <f t="shared" si="108"/>
        <v>0</v>
      </c>
      <c r="OP53" s="619">
        <f t="shared" si="109"/>
        <v>0</v>
      </c>
      <c r="OQ53" s="11">
        <f t="shared" si="110"/>
        <v>0</v>
      </c>
      <c r="OR53" s="11">
        <f t="shared" si="116"/>
        <v>0</v>
      </c>
      <c r="OS53" s="35"/>
      <c r="OT53" s="35"/>
      <c r="OU53" s="43"/>
    </row>
    <row r="54" spans="1:411" ht="24" hidden="1" customHeight="1" outlineLevel="1" thickBot="1" x14ac:dyDescent="0.25">
      <c r="A54" s="282">
        <v>51</v>
      </c>
      <c r="B54" s="269"/>
      <c r="C54" s="270"/>
      <c r="D54" s="271"/>
      <c r="E54" s="263"/>
      <c r="F54" s="264"/>
      <c r="G54" s="265"/>
      <c r="H54" s="266"/>
      <c r="I54" s="267">
        <f t="shared" si="41"/>
        <v>0</v>
      </c>
      <c r="J54" s="260">
        <f>(IF(OR($B54=0,$C54=0,$D54=0,$E$2&gt;$OE$1),0,IF(OR($E54=0,$G54=0,$H54=0),0,MIN((VLOOKUP($D54,SALERYCODE,3,0))*(IF($D54=6,$H54,$G54))*((MIN((VLOOKUP($D54,SALERYCODE,5,0)),(IF($D54=6,$G54,$H54))))),MIN((VLOOKUP($D54,SALERYCODE,3,0)),($E54+$F54))*(IF($D54=6,$H54,((MIN((VLOOKUP($D54,SALERYCODE,5,0)),$H54)))))))))/IF(AND($D54=2,'ראשי-פרטים כלליים וריכוז הוצאות'!$D$68&lt;&gt;4),1.2,1)</f>
        <v>0</v>
      </c>
      <c r="K54" s="263"/>
      <c r="L54" s="264"/>
      <c r="M54" s="265"/>
      <c r="N54" s="266"/>
      <c r="O54" s="267">
        <f t="shared" si="42"/>
        <v>0</v>
      </c>
      <c r="P54" s="260">
        <f>+(IF(OR($B54=0,$C54=0,$D54=0,$K$2&gt;$OE$1),0,IF(OR($K54=0,$M54=0,$N54=0),0,MIN((VLOOKUP($D54,SALERYCODE,3,0))*(IF($D54=6,$N54,$M54))*((MIN((VLOOKUP($D54,SALERYCODE,5,0)),(IF($D54=6,$M54,$N54))))),MIN((VLOOKUP($D54,SALERYCODE,3,0)),($K54+$L54))*(IF($D54=6,$N54,((MIN((VLOOKUP($D54,SALERYCODE,5,0)),$N54)))))))))/IF(AND($D54=2,'ראשי-פרטים כלליים וריכוז הוצאות'!$D$68&lt;&gt;4),1.2,1)</f>
        <v>0</v>
      </c>
      <c r="Q54" s="263"/>
      <c r="R54" s="264"/>
      <c r="S54" s="265"/>
      <c r="T54" s="266"/>
      <c r="U54" s="267">
        <f t="shared" si="43"/>
        <v>0</v>
      </c>
      <c r="V54" s="260">
        <f>+(IF(OR($B54=0,$C54=0,$D54=0,$Q$2&gt;$OE$1),0,IF(OR(Q54=0,S54=0,T54=0),0,MIN((VLOOKUP($D54,SALERYCODE,3,0))*(IF($D54=6,T54,S54))*((MIN((VLOOKUP($D54,SALERYCODE,5,0)),(IF($D54=6,S54,T54))))),MIN((VLOOKUP($D54,SALERYCODE,3,0)),(Q54+R54))*(IF($D54=6,T54,((MIN((VLOOKUP($D54,SALERYCODE,5,0)),T54)))))))))/IF(AND($D54=2,'ראשי-פרטים כלליים וריכוז הוצאות'!$D$68&lt;&gt;4),1.2,1)</f>
        <v>0</v>
      </c>
      <c r="W54" s="263"/>
      <c r="X54" s="264"/>
      <c r="Y54" s="265"/>
      <c r="Z54" s="266"/>
      <c r="AA54" s="267">
        <f t="shared" si="44"/>
        <v>0</v>
      </c>
      <c r="AB54" s="260">
        <f>+(IF(OR($B54=0,$C54=0,$D54=0,$W$2&gt;$OE$1),0,IF(OR(W54=0,Y54=0,Z54=0),0,MIN((VLOOKUP($D54,SALERYCODE,3,0))*(IF($D54=6,Z54,Y54))*((MIN((VLOOKUP($D54,SALERYCODE,5,0)),(IF($D54=6,Y54,Z54))))),MIN((VLOOKUP($D54,SALERYCODE,3,0)),(W54+X54))*(IF($D54=6,Z54,((MIN((VLOOKUP($D54,SALERYCODE,5,0)),Z54)))))))))/IF(AND($D54=2,'ראשי-פרטים כלליים וריכוז הוצאות'!$D$68&lt;&gt;4),1.2,1)</f>
        <v>0</v>
      </c>
      <c r="AC54" s="263"/>
      <c r="AD54" s="264"/>
      <c r="AE54" s="265"/>
      <c r="AF54" s="266"/>
      <c r="AG54" s="267">
        <f t="shared" si="45"/>
        <v>0</v>
      </c>
      <c r="AH54" s="260">
        <f>+(IF(OR($B54=0,$C54=0,$D54=0,$AC$2&gt;$OE$1),0,IF(OR(AC54=0,AE54=0,AF54=0),0,MIN((VLOOKUP($D54,SALERYCODE,3,0))*(IF($D54=6,AF54,AE54))*((MIN((VLOOKUP($D54,SALERYCODE,5,0)),(IF($D54=6,AE54,AF54))))),MIN((VLOOKUP($D54,SALERYCODE,3,0)),(AC54+AD54))*(IF($D54=6,AF54,((MIN((VLOOKUP($D54,SALERYCODE,5,0)),AF54)))))))))/IF(AND($D54=2,'ראשי-פרטים כלליים וריכוז הוצאות'!$D$68&lt;&gt;4),1.2,1)</f>
        <v>0</v>
      </c>
      <c r="AI54" s="263"/>
      <c r="AJ54" s="264"/>
      <c r="AK54" s="265"/>
      <c r="AL54" s="266"/>
      <c r="AM54" s="267">
        <f t="shared" si="46"/>
        <v>0</v>
      </c>
      <c r="AN54" s="260">
        <f>+(IF(OR($B54=0,$C54=0,$D54=0,$AI$2&gt;$OE$1),0,IF(OR(AI54=0,AK54=0,AL54=0),0,MIN((VLOOKUP($D54,SALERYCODE,3,0))*(IF($D54=6,AL54,AK54))*((MIN((VLOOKUP($D54,SALERYCODE,5,0)),(IF($D54=6,AK54,AL54))))),MIN((VLOOKUP($D54,SALERYCODE,3,0)),(AI54+AJ54))*(IF($D54=6,AL54,((MIN((VLOOKUP($D54,SALERYCODE,5,0)),AL54)))))))))/IF(AND($D54=2,'ראשי-פרטים כלליים וריכוז הוצאות'!$D$68&lt;&gt;4),1.2,1)</f>
        <v>0</v>
      </c>
      <c r="AO54" s="263"/>
      <c r="AP54" s="264"/>
      <c r="AQ54" s="265"/>
      <c r="AR54" s="266"/>
      <c r="AS54" s="267">
        <f t="shared" si="47"/>
        <v>0</v>
      </c>
      <c r="AT54" s="260">
        <f>+(IF(OR($B54=0,$C54=0,$D54=0,$AO$2&gt;$OE$1),0,IF(OR(AO54=0,AQ54=0,AR54=0),0,MIN((VLOOKUP($D54,SALERYCODE,3,0))*(IF($D54=6,AR54,AQ54))*((MIN((VLOOKUP($D54,SALERYCODE,5,0)),(IF($D54=6,AQ54,AR54))))),MIN((VLOOKUP($D54,SALERYCODE,3,0)),(AO54+AP54))*(IF($D54=6,AR54,((MIN((VLOOKUP($D54,SALERYCODE,5,0)),AR54)))))))))/IF(AND($D54=2,'ראשי-פרטים כלליים וריכוז הוצאות'!$D$68&lt;&gt;4),1.2,1)</f>
        <v>0</v>
      </c>
      <c r="AU54" s="263"/>
      <c r="AV54" s="264"/>
      <c r="AW54" s="265"/>
      <c r="AX54" s="266"/>
      <c r="AY54" s="267">
        <f t="shared" si="48"/>
        <v>0</v>
      </c>
      <c r="AZ54" s="260">
        <f>+(IF(OR($B54=0,$C54=0,$D54=0,$AU$2&gt;$OE$1),0,IF(OR(AU54=0,AW54=0,AX54=0),0,MIN((VLOOKUP($D54,SALERYCODE,3,0))*(IF($D54=6,AX54,AW54))*((MIN((VLOOKUP($D54,SALERYCODE,5,0)),(IF($D54=6,AW54,AX54))))),MIN((VLOOKUP($D54,SALERYCODE,3,0)),(AU54+AV54))*(IF($D54=6,AX54,((MIN((VLOOKUP($D54,SALERYCODE,5,0)),AX54)))))))))/IF(AND($D54=2,'ראשי-פרטים כלליים וריכוז הוצאות'!$D$68&lt;&gt;4),1.2,1)</f>
        <v>0</v>
      </c>
      <c r="BA54" s="263"/>
      <c r="BB54" s="264"/>
      <c r="BC54" s="265"/>
      <c r="BD54" s="266"/>
      <c r="BE54" s="267">
        <f t="shared" si="49"/>
        <v>0</v>
      </c>
      <c r="BF54" s="260">
        <f>+(IF(OR($B54=0,$C54=0,$D54=0,$BA$2&gt;$OE$1),0,IF(OR(BA54=0,BC54=0,BD54=0),0,MIN((VLOOKUP($D54,SALERYCODE,3,0))*(IF($D54=6,BD54,BC54))*((MIN((VLOOKUP($D54,SALERYCODE,5,0)),(IF($D54=6,BC54,BD54))))),MIN((VLOOKUP($D54,SALERYCODE,3,0)),(BA54+BB54))*(IF($D54=6,BD54,((MIN((VLOOKUP($D54,SALERYCODE,5,0)),BD54)))))))))/IF(AND($D54=2,'ראשי-פרטים כלליים וריכוז הוצאות'!$D$68&lt;&gt;4),1.2,1)</f>
        <v>0</v>
      </c>
      <c r="BG54" s="263"/>
      <c r="BH54" s="264"/>
      <c r="BI54" s="265"/>
      <c r="BJ54" s="266"/>
      <c r="BK54" s="267">
        <f t="shared" si="50"/>
        <v>0</v>
      </c>
      <c r="BL54" s="260">
        <f>+(IF(OR($B54=0,$C54=0,$D54=0,$BG$2&gt;$OE$1),0,IF(OR(BG54=0,BI54=0,BJ54=0),0,MIN((VLOOKUP($D54,SALERYCODE,3,0))*(IF($D54=6,BJ54,BI54))*((MIN((VLOOKUP($D54,SALERYCODE,5,0)),(IF($D54=6,BI54,BJ54))))),MIN((VLOOKUP($D54,SALERYCODE,3,0)),(BG54+BH54))*(IF($D54=6,BJ54,((MIN((VLOOKUP($D54,SALERYCODE,5,0)),BJ54)))))))))/IF(AND($D54=2,'ראשי-פרטים כלליים וריכוז הוצאות'!$D$68&lt;&gt;4),1.2,1)</f>
        <v>0</v>
      </c>
      <c r="BM54" s="263"/>
      <c r="BN54" s="264"/>
      <c r="BO54" s="265"/>
      <c r="BP54" s="266"/>
      <c r="BQ54" s="267">
        <f t="shared" si="51"/>
        <v>0</v>
      </c>
      <c r="BR54" s="260">
        <f>+(IF(OR($B54=0,$C54=0,$D54=0,$BM$2&gt;$OE$1),0,IF(OR(BM54=0,BO54=0,BP54=0),0,MIN((VLOOKUP($D54,SALERYCODE,3,0))*(IF($D54=6,BP54,BO54))*((MIN((VLOOKUP($D54,SALERYCODE,5,0)),(IF($D54=6,BO54,BP54))))),MIN((VLOOKUP($D54,SALERYCODE,3,0)),(BM54+BN54))*(IF($D54=6,BP54,((MIN((VLOOKUP($D54,SALERYCODE,5,0)),BP54)))))))))/IF(AND($D54=2,'ראשי-פרטים כלליים וריכוז הוצאות'!$D$68&lt;&gt;4),1.2,1)</f>
        <v>0</v>
      </c>
      <c r="BS54" s="263"/>
      <c r="BT54" s="264"/>
      <c r="BU54" s="265"/>
      <c r="BV54" s="266"/>
      <c r="BW54" s="267">
        <f t="shared" si="52"/>
        <v>0</v>
      </c>
      <c r="BX54" s="260">
        <f>+(IF(OR($B54=0,$C54=0,$D54=0,$BS$2&gt;$OE$1),0,IF(OR(BS54=0,BU54=0,BV54=0),0,MIN((VLOOKUP($D54,SALERYCODE,3,0))*(IF($D54=6,BV54,BU54))*((MIN((VLOOKUP($D54,SALERYCODE,5,0)),(IF($D54=6,BU54,BV54))))),MIN((VLOOKUP($D54,SALERYCODE,3,0)),(BS54+BT54))*(IF($D54=6,BV54,((MIN((VLOOKUP($D54,SALERYCODE,5,0)),BV54)))))))))/IF(AND($D54=2,'ראשי-פרטים כלליים וריכוז הוצאות'!$D$68&lt;&gt;4),1.2,1)</f>
        <v>0</v>
      </c>
      <c r="BY54" s="263"/>
      <c r="BZ54" s="264"/>
      <c r="CA54" s="265"/>
      <c r="CB54" s="266"/>
      <c r="CC54" s="267">
        <f t="shared" si="53"/>
        <v>0</v>
      </c>
      <c r="CD54" s="260">
        <f>+(IF(OR($B54=0,$C54=0,$D54=0,$BY$2&gt;$OE$1),0,IF(OR(BY54=0,CA54=0,CB54=0),0,MIN((VLOOKUP($D54,SALERYCODE,3,0))*(IF($D54=6,CB54,CA54))*((MIN((VLOOKUP($D54,SALERYCODE,5,0)),(IF($D54=6,CA54,CB54))))),MIN((VLOOKUP($D54,SALERYCODE,3,0)),(BY54+BZ54))*(IF($D54=6,CB54,((MIN((VLOOKUP($D54,SALERYCODE,5,0)),CB54)))))))))/IF(AND($D54=2,'ראשי-פרטים כלליים וריכוז הוצאות'!$D$68&lt;&gt;4),1.2,1)</f>
        <v>0</v>
      </c>
      <c r="CE54" s="263"/>
      <c r="CF54" s="264"/>
      <c r="CG54" s="265"/>
      <c r="CH54" s="266"/>
      <c r="CI54" s="267">
        <f t="shared" si="54"/>
        <v>0</v>
      </c>
      <c r="CJ54" s="260">
        <f>+(IF(OR($B54=0,$C54=0,$D54=0,$CE$2&gt;$OE$1),0,IF(OR(CE54=0,CG54=0,CH54=0),0,MIN((VLOOKUP($D54,SALERYCODE,3,0))*(IF($D54=6,CH54,CG54))*((MIN((VLOOKUP($D54,SALERYCODE,5,0)),(IF($D54=6,CG54,CH54))))),MIN((VLOOKUP($D54,SALERYCODE,3,0)),(CE54+CF54))*(IF($D54=6,CH54,((MIN((VLOOKUP($D54,SALERYCODE,5,0)),CH54)))))))))/IF(AND($D54=2,'ראשי-פרטים כלליים וריכוז הוצאות'!$D$68&lt;&gt;4),1.2,1)</f>
        <v>0</v>
      </c>
      <c r="CK54" s="263"/>
      <c r="CL54" s="264"/>
      <c r="CM54" s="265"/>
      <c r="CN54" s="266"/>
      <c r="CO54" s="267">
        <f t="shared" si="55"/>
        <v>0</v>
      </c>
      <c r="CP54" s="260">
        <f>+(IF(OR($B54=0,$C54=0,$D54=0,$CK$2&gt;$OE$1),0,IF(OR(CK54=0,CM54=0,CN54=0),0,MIN((VLOOKUP($D54,SALERYCODE,3,0))*(IF($D54=6,CN54,CM54))*((MIN((VLOOKUP($D54,SALERYCODE,5,0)),(IF($D54=6,CM54,CN54))))),MIN((VLOOKUP($D54,SALERYCODE,3,0)),(CK54+CL54))*(IF($D54=6,CN54,((MIN((VLOOKUP($D54,SALERYCODE,5,0)),CN54)))))))))/IF(AND($D54=2,'ראשי-פרטים כלליים וריכוז הוצאות'!$D$68&lt;&gt;4),1.2,1)</f>
        <v>0</v>
      </c>
      <c r="CQ54" s="263"/>
      <c r="CR54" s="264"/>
      <c r="CS54" s="265"/>
      <c r="CT54" s="266"/>
      <c r="CU54" s="267">
        <f t="shared" si="56"/>
        <v>0</v>
      </c>
      <c r="CV54" s="260">
        <f>+(IF(OR($B54=0,$C54=0,$D54=0,$CQ$2&gt;$OE$1),0,IF(OR(CQ54=0,CS54=0,CT54=0),0,MIN((VLOOKUP($D54,SALERYCODE,3,0))*(IF($D54=6,CT54,CS54))*((MIN((VLOOKUP($D54,SALERYCODE,5,0)),(IF($D54=6,CS54,CT54))))),MIN((VLOOKUP($D54,SALERYCODE,3,0)),(CQ54+CR54))*(IF($D54=6,CT54,((MIN((VLOOKUP($D54,SALERYCODE,5,0)),CT54)))))))))/IF(AND($D54=2,'ראשי-פרטים כלליים וריכוז הוצאות'!$D$68&lt;&gt;4),1.2,1)</f>
        <v>0</v>
      </c>
      <c r="CW54" s="263"/>
      <c r="CX54" s="264"/>
      <c r="CY54" s="265"/>
      <c r="CZ54" s="266"/>
      <c r="DA54" s="267">
        <f t="shared" si="57"/>
        <v>0</v>
      </c>
      <c r="DB54" s="260">
        <f>+(IF(OR($B54=0,$C54=0,$D54=0,$CW$2&gt;$OE$1),0,IF(OR(CW54=0,CY54=0,CZ54=0),0,MIN((VLOOKUP($D54,SALERYCODE,3,0))*(IF($D54=6,CZ54,CY54))*((MIN((VLOOKUP($D54,SALERYCODE,5,0)),(IF($D54=6,CY54,CZ54))))),MIN((VLOOKUP($D54,SALERYCODE,3,0)),(CW54+CX54))*(IF($D54=6,CZ54,((MIN((VLOOKUP($D54,SALERYCODE,5,0)),CZ54)))))))))/IF(AND($D54=2,'ראשי-פרטים כלליים וריכוז הוצאות'!$D$68&lt;&gt;4),1.2,1)</f>
        <v>0</v>
      </c>
      <c r="DC54" s="263"/>
      <c r="DD54" s="264"/>
      <c r="DE54" s="265"/>
      <c r="DF54" s="266"/>
      <c r="DG54" s="267">
        <f t="shared" si="58"/>
        <v>0</v>
      </c>
      <c r="DH54" s="260">
        <f>+(IF(OR($B54=0,$C54=0,$D54=0,$DC$2&gt;$OE$1),0,IF(OR(DC54=0,DE54=0,DF54=0),0,MIN((VLOOKUP($D54,SALERYCODE,3,0))*(IF($D54=6,DF54,DE54))*((MIN((VLOOKUP($D54,SALERYCODE,5,0)),(IF($D54=6,DE54,DF54))))),MIN((VLOOKUP($D54,SALERYCODE,3,0)),(DC54+DD54))*(IF($D54=6,DF54,((MIN((VLOOKUP($D54,SALERYCODE,5,0)),DF54)))))))))/IF(AND($D54=2,'ראשי-פרטים כלליים וריכוז הוצאות'!$D$68&lt;&gt;4),1.2,1)</f>
        <v>0</v>
      </c>
      <c r="DI54" s="263"/>
      <c r="DJ54" s="264"/>
      <c r="DK54" s="265"/>
      <c r="DL54" s="266"/>
      <c r="DM54" s="267">
        <f t="shared" si="59"/>
        <v>0</v>
      </c>
      <c r="DN54" s="260">
        <f>+(IF(OR($B54=0,$C54=0,$D54=0,$DC$2&gt;$OE$1),0,IF(OR(DI54=0,DK54=0,DL54=0),0,MIN((VLOOKUP($D54,SALERYCODE,3,0))*(IF($D54=6,DL54,DK54))*((MIN((VLOOKUP($D54,SALERYCODE,5,0)),(IF($D54=6,DK54,DL54))))),MIN((VLOOKUP($D54,SALERYCODE,3,0)),(DI54+DJ54))*(IF($D54=6,DL54,((MIN((VLOOKUP($D54,SALERYCODE,5,0)),DL54)))))))))/IF(AND($D54=2,'ראשי-פרטים כלליים וריכוז הוצאות'!$D$68&lt;&gt;4),1.2,1)</f>
        <v>0</v>
      </c>
      <c r="DO54" s="263"/>
      <c r="DP54" s="264"/>
      <c r="DQ54" s="265"/>
      <c r="DR54" s="266"/>
      <c r="DS54" s="267">
        <f t="shared" si="60"/>
        <v>0</v>
      </c>
      <c r="DT54" s="260">
        <f>+(IF(OR($B54=0,$C54=0,$D54=0,$DC$2&gt;$OE$1),0,IF(OR(DO54=0,DQ54=0,DR54=0),0,MIN((VLOOKUP($D54,SALERYCODE,3,0))*(IF($D54=6,DR54,DQ54))*((MIN((VLOOKUP($D54,SALERYCODE,5,0)),(IF($D54=6,DQ54,DR54))))),MIN((VLOOKUP($D54,SALERYCODE,3,0)),(DO54+DP54))*(IF($D54=6,DR54,((MIN((VLOOKUP($D54,SALERYCODE,5,0)),DR54)))))))))/IF(AND($D54=2,'ראשי-פרטים כלליים וריכוז הוצאות'!$D$68&lt;&gt;4),1.2,1)</f>
        <v>0</v>
      </c>
      <c r="DU54" s="263"/>
      <c r="DV54" s="264"/>
      <c r="DW54" s="265"/>
      <c r="DX54" s="266"/>
      <c r="DY54" s="267">
        <f t="shared" si="61"/>
        <v>0</v>
      </c>
      <c r="DZ54" s="260">
        <f>+(IF(OR($B54=0,$C54=0,$D54=0,$DC$2&gt;$OE$1),0,IF(OR(DU54=0,DW54=0,DX54=0),0,MIN((VLOOKUP($D54,SALERYCODE,3,0))*(IF($D54=6,DX54,DW54))*((MIN((VLOOKUP($D54,SALERYCODE,5,0)),(IF($D54=6,DW54,DX54))))),MIN((VLOOKUP($D54,SALERYCODE,3,0)),(DU54+DV54))*(IF($D54=6,DX54,((MIN((VLOOKUP($D54,SALERYCODE,5,0)),DX54)))))))))/IF(AND($D54=2,'ראשי-פרטים כלליים וריכוז הוצאות'!$D$68&lt;&gt;4),1.2,1)</f>
        <v>0</v>
      </c>
      <c r="EA54" s="263"/>
      <c r="EB54" s="264"/>
      <c r="EC54" s="265"/>
      <c r="ED54" s="266"/>
      <c r="EE54" s="267">
        <f t="shared" si="62"/>
        <v>0</v>
      </c>
      <c r="EF54" s="260">
        <f>+(IF(OR($B54=0,$C54=0,$D54=0,$DC$2&gt;$OE$1),0,IF(OR(EA54=0,EC54=0,ED54=0),0,MIN((VLOOKUP($D54,SALERYCODE,3,0))*(IF($D54=6,ED54,EC54))*((MIN((VLOOKUP($D54,SALERYCODE,5,0)),(IF($D54=6,EC54,ED54))))),MIN((VLOOKUP($D54,SALERYCODE,3,0)),(EA54+EB54))*(IF($D54=6,ED54,((MIN((VLOOKUP($D54,SALERYCODE,5,0)),ED54)))))))))/IF(AND($D54=2,'ראשי-פרטים כלליים וריכוז הוצאות'!$D$68&lt;&gt;4),1.2,1)</f>
        <v>0</v>
      </c>
      <c r="EG54" s="263"/>
      <c r="EH54" s="264"/>
      <c r="EI54" s="265"/>
      <c r="EJ54" s="266"/>
      <c r="EK54" s="267">
        <f t="shared" si="63"/>
        <v>0</v>
      </c>
      <c r="EL54" s="260">
        <f>+(IF(OR($B54=0,$C54=0,$D54=0,$DC$2&gt;$OE$1),0,IF(OR(EG54=0,EI54=0,EJ54=0),0,MIN((VLOOKUP($D54,SALERYCODE,3,0))*(IF($D54=6,EJ54,EI54))*((MIN((VLOOKUP($D54,SALERYCODE,5,0)),(IF($D54=6,EI54,EJ54))))),MIN((VLOOKUP($D54,SALERYCODE,3,0)),(EG54+EH54))*(IF($D54=6,EJ54,((MIN((VLOOKUP($D54,SALERYCODE,5,0)),EJ54)))))))))/IF(AND($D54=2,'ראשי-פרטים כלליים וריכוז הוצאות'!$D$68&lt;&gt;4),1.2,1)</f>
        <v>0</v>
      </c>
      <c r="EM54" s="263"/>
      <c r="EN54" s="264"/>
      <c r="EO54" s="265"/>
      <c r="EP54" s="266"/>
      <c r="EQ54" s="267">
        <f t="shared" si="64"/>
        <v>0</v>
      </c>
      <c r="ER54" s="260">
        <f>+(IF(OR($B54=0,$C54=0,$D54=0,$DC$2&gt;$OE$1),0,IF(OR(EM54=0,EO54=0,EP54=0),0,MIN((VLOOKUP($D54,SALERYCODE,3,0))*(IF($D54=6,EP54,EO54))*((MIN((VLOOKUP($D54,SALERYCODE,5,0)),(IF($D54=6,EO54,EP54))))),MIN((VLOOKUP($D54,SALERYCODE,3,0)),(EM54+EN54))*(IF($D54=6,EP54,((MIN((VLOOKUP($D54,SALERYCODE,5,0)),EP54)))))))))/IF(AND($D54=2,'ראשי-פרטים כלליים וריכוז הוצאות'!$D$68&lt;&gt;4),1.2,1)</f>
        <v>0</v>
      </c>
      <c r="ES54" s="263"/>
      <c r="ET54" s="264"/>
      <c r="EU54" s="265"/>
      <c r="EV54" s="266"/>
      <c r="EW54" s="267">
        <f t="shared" si="65"/>
        <v>0</v>
      </c>
      <c r="EX54" s="260">
        <f>+(IF(OR($B54=0,$C54=0,$D54=0,$DC$2&gt;$OE$1),0,IF(OR(ES54=0,EU54=0,EV54=0),0,MIN((VLOOKUP($D54,SALERYCODE,3,0))*(IF($D54=6,EV54,EU54))*((MIN((VLOOKUP($D54,SALERYCODE,5,0)),(IF($D54=6,EU54,EV54))))),MIN((VLOOKUP($D54,SALERYCODE,3,0)),(ES54+ET54))*(IF($D54=6,EV54,((MIN((VLOOKUP($D54,SALERYCODE,5,0)),EV54)))))))))/IF(AND($D54=2,'ראשי-פרטים כלליים וריכוז הוצאות'!$D$68&lt;&gt;4),1.2,1)</f>
        <v>0</v>
      </c>
      <c r="EY54" s="263"/>
      <c r="EZ54" s="264"/>
      <c r="FA54" s="265"/>
      <c r="FB54" s="266"/>
      <c r="FC54" s="267">
        <f t="shared" si="66"/>
        <v>0</v>
      </c>
      <c r="FD54" s="260">
        <f>+(IF(OR($B54=0,$C54=0,$D54=0,$DC$2&gt;$OE$1),0,IF(OR(EY54=0,FA54=0,FB54=0),0,MIN((VLOOKUP($D54,SALERYCODE,3,0))*(IF($D54=6,FB54,FA54))*((MIN((VLOOKUP($D54,SALERYCODE,5,0)),(IF($D54=6,FA54,FB54))))),MIN((VLOOKUP($D54,SALERYCODE,3,0)),(EY54+EZ54))*(IF($D54=6,FB54,((MIN((VLOOKUP($D54,SALERYCODE,5,0)),FB54)))))))))/IF(AND($D54=2,'ראשי-פרטים כלליים וריכוז הוצאות'!$D$68&lt;&gt;4),1.2,1)</f>
        <v>0</v>
      </c>
      <c r="FE54" s="263"/>
      <c r="FF54" s="264"/>
      <c r="FG54" s="265"/>
      <c r="FH54" s="266"/>
      <c r="FI54" s="267">
        <f t="shared" si="67"/>
        <v>0</v>
      </c>
      <c r="FJ54" s="260">
        <f>+(IF(OR($B54=0,$C54=0,$D54=0,$DC$2&gt;$OE$1),0,IF(OR(FE54=0,FG54=0,FH54=0),0,MIN((VLOOKUP($D54,SALERYCODE,3,0))*(IF($D54=6,FH54,FG54))*((MIN((VLOOKUP($D54,SALERYCODE,5,0)),(IF($D54=6,FG54,FH54))))),MIN((VLOOKUP($D54,SALERYCODE,3,0)),(FE54+FF54))*(IF($D54=6,FH54,((MIN((VLOOKUP($D54,SALERYCODE,5,0)),FH54)))))))))/IF(AND($D54=2,'ראשי-פרטים כלליים וריכוז הוצאות'!$D$68&lt;&gt;4),1.2,1)</f>
        <v>0</v>
      </c>
      <c r="FK54" s="263"/>
      <c r="FL54" s="264"/>
      <c r="FM54" s="265"/>
      <c r="FN54" s="266"/>
      <c r="FO54" s="267">
        <f t="shared" si="68"/>
        <v>0</v>
      </c>
      <c r="FP54" s="260">
        <f>+(IF(OR($B54=0,$C54=0,$D54=0,$DC$2&gt;$OE$1),0,IF(OR(FK54=0,FM54=0,FN54=0),0,MIN((VLOOKUP($D54,SALERYCODE,3,0))*(IF($D54=6,FN54,FM54))*((MIN((VLOOKUP($D54,SALERYCODE,5,0)),(IF($D54=6,FM54,FN54))))),MIN((VLOOKUP($D54,SALERYCODE,3,0)),(FK54+FL54))*(IF($D54=6,FN54,((MIN((VLOOKUP($D54,SALERYCODE,5,0)),FN54)))))))))/IF(AND($D54=2,'ראשי-פרטים כלליים וריכוז הוצאות'!$D$68&lt;&gt;4),1.2,1)</f>
        <v>0</v>
      </c>
      <c r="FQ54" s="263"/>
      <c r="FR54" s="264"/>
      <c r="FS54" s="265"/>
      <c r="FT54" s="266"/>
      <c r="FU54" s="267">
        <f t="shared" si="69"/>
        <v>0</v>
      </c>
      <c r="FV54" s="260">
        <f>+(IF(OR($B54=0,$C54=0,$D54=0,$DC$2&gt;$OE$1),0,IF(OR(FQ54=0,FS54=0,FT54=0),0,MIN((VLOOKUP($D54,SALERYCODE,3,0))*(IF($D54=6,FT54,FS54))*((MIN((VLOOKUP($D54,SALERYCODE,5,0)),(IF($D54=6,FS54,FT54))))),MIN((VLOOKUP($D54,SALERYCODE,3,0)),(FQ54+FR54))*(IF($D54=6,FT54,((MIN((VLOOKUP($D54,SALERYCODE,5,0)),FT54)))))))))/IF(AND($D54=2,'ראשי-פרטים כלליים וריכוז הוצאות'!$D$68&lt;&gt;4),1.2,1)</f>
        <v>0</v>
      </c>
      <c r="FW54" s="263"/>
      <c r="FX54" s="264"/>
      <c r="FY54" s="265"/>
      <c r="FZ54" s="266"/>
      <c r="GA54" s="267">
        <f t="shared" si="70"/>
        <v>0</v>
      </c>
      <c r="GB54" s="260">
        <f>+(IF(OR($B54=0,$C54=0,$D54=0,$DC$2&gt;$OE$1),0,IF(OR(FW54=0,FY54=0,FZ54=0),0,MIN((VLOOKUP($D54,SALERYCODE,3,0))*(IF($D54=6,FZ54,FY54))*((MIN((VLOOKUP($D54,SALERYCODE,5,0)),(IF($D54=6,FY54,FZ54))))),MIN((VLOOKUP($D54,SALERYCODE,3,0)),(FW54+FX54))*(IF($D54=6,FZ54,((MIN((VLOOKUP($D54,SALERYCODE,5,0)),FZ54)))))))))/IF(AND($D54=2,'ראשי-פרטים כלליים וריכוז הוצאות'!$D$68&lt;&gt;4),1.2,1)</f>
        <v>0</v>
      </c>
      <c r="GC54" s="263"/>
      <c r="GD54" s="264"/>
      <c r="GE54" s="265"/>
      <c r="GF54" s="266"/>
      <c r="GG54" s="267">
        <f t="shared" si="71"/>
        <v>0</v>
      </c>
      <c r="GH54" s="260">
        <f>+(IF(OR($B54=0,$C54=0,$D54=0,$DC$2&gt;$OE$1),0,IF(OR(GC54=0,GE54=0,GF54=0),0,MIN((VLOOKUP($D54,SALERYCODE,3,0))*(IF($D54=6,GF54,GE54))*((MIN((VLOOKUP($D54,SALERYCODE,5,0)),(IF($D54=6,GE54,GF54))))),MIN((VLOOKUP($D54,SALERYCODE,3,0)),(GC54+GD54))*(IF($D54=6,GF54,((MIN((VLOOKUP($D54,SALERYCODE,5,0)),GF54)))))))))/IF(AND($D54=2,'ראשי-פרטים כלליים וריכוז הוצאות'!$D$68&lt;&gt;4),1.2,1)</f>
        <v>0</v>
      </c>
      <c r="GI54" s="263"/>
      <c r="GJ54" s="264"/>
      <c r="GK54" s="265"/>
      <c r="GL54" s="266"/>
      <c r="GM54" s="267">
        <f t="shared" si="72"/>
        <v>0</v>
      </c>
      <c r="GN54" s="260">
        <f>+(IF(OR($B54=0,$C54=0,$D54=0,$DC$2&gt;$OE$1),0,IF(OR(GI54=0,GK54=0,GL54=0),0,MIN((VLOOKUP($D54,SALERYCODE,3,0))*(IF($D54=6,GL54,GK54))*((MIN((VLOOKUP($D54,SALERYCODE,5,0)),(IF($D54=6,GK54,GL54))))),MIN((VLOOKUP($D54,SALERYCODE,3,0)),(GI54+GJ54))*(IF($D54=6,GL54,((MIN((VLOOKUP($D54,SALERYCODE,5,0)),GL54)))))))))/IF(AND($D54=2,'ראשי-פרטים כלליים וריכוז הוצאות'!$D$68&lt;&gt;4),1.2,1)</f>
        <v>0</v>
      </c>
      <c r="GO54" s="263"/>
      <c r="GP54" s="264"/>
      <c r="GQ54" s="265"/>
      <c r="GR54" s="266"/>
      <c r="GS54" s="267">
        <f t="shared" si="73"/>
        <v>0</v>
      </c>
      <c r="GT54" s="260">
        <f>+(IF(OR($B54=0,$C54=0,$D54=0,$DC$2&gt;$OE$1),0,IF(OR(GO54=0,GQ54=0,GR54=0),0,MIN((VLOOKUP($D54,SALERYCODE,3,0))*(IF($D54=6,GR54,GQ54))*((MIN((VLOOKUP($D54,SALERYCODE,5,0)),(IF($D54=6,GQ54,GR54))))),MIN((VLOOKUP($D54,SALERYCODE,3,0)),(GO54+GP54))*(IF($D54=6,GR54,((MIN((VLOOKUP($D54,SALERYCODE,5,0)),GR54)))))))))/IF(AND($D54=2,'ראשי-פרטים כלליים וריכוז הוצאות'!$D$68&lt;&gt;4),1.2,1)</f>
        <v>0</v>
      </c>
      <c r="GU54" s="263"/>
      <c r="GV54" s="264"/>
      <c r="GW54" s="265"/>
      <c r="GX54" s="266"/>
      <c r="GY54" s="267">
        <f t="shared" si="74"/>
        <v>0</v>
      </c>
      <c r="GZ54" s="260">
        <f>+(IF(OR($B54=0,$C54=0,$D54=0,$DC$2&gt;$OE$1),0,IF(OR(GU54=0,GW54=0,GX54=0),0,MIN((VLOOKUP($D54,SALERYCODE,3,0))*(IF($D54=6,GX54,GW54))*((MIN((VLOOKUP($D54,SALERYCODE,5,0)),(IF($D54=6,GW54,GX54))))),MIN((VLOOKUP($D54,SALERYCODE,3,0)),(GU54+GV54))*(IF($D54=6,GX54,((MIN((VLOOKUP($D54,SALERYCODE,5,0)),GX54)))))))))/IF(AND($D54=2,'ראשי-פרטים כלליים וריכוז הוצאות'!$D$68&lt;&gt;4),1.2,1)</f>
        <v>0</v>
      </c>
      <c r="HA54" s="263"/>
      <c r="HB54" s="264"/>
      <c r="HC54" s="265"/>
      <c r="HD54" s="266"/>
      <c r="HE54" s="267">
        <f t="shared" si="75"/>
        <v>0</v>
      </c>
      <c r="HF54" s="260">
        <f>+(IF(OR($B54=0,$C54=0,$D54=0,$DC$2&gt;$OE$1),0,IF(OR(HA54=0,HC54=0,HD54=0),0,MIN((VLOOKUP($D54,SALERYCODE,3,0))*(IF($D54=6,HD54,HC54))*((MIN((VLOOKUP($D54,SALERYCODE,5,0)),(IF($D54=6,HC54,HD54))))),MIN((VLOOKUP($D54,SALERYCODE,3,0)),(HA54+HB54))*(IF($D54=6,HD54,((MIN((VLOOKUP($D54,SALERYCODE,5,0)),HD54)))))))))/IF(AND($D54=2,'ראשי-פרטים כלליים וריכוז הוצאות'!$D$68&lt;&gt;4),1.2,1)</f>
        <v>0</v>
      </c>
      <c r="HG54" s="263"/>
      <c r="HH54" s="264"/>
      <c r="HI54" s="265"/>
      <c r="HJ54" s="266"/>
      <c r="HK54" s="267">
        <f t="shared" si="76"/>
        <v>0</v>
      </c>
      <c r="HL54" s="260">
        <f>+(IF(OR($B54=0,$C54=0,$D54=0,$DC$2&gt;$OE$1),0,IF(OR(HG54=0,HI54=0,HJ54=0),0,MIN((VLOOKUP($D54,SALERYCODE,3,0))*(IF($D54=6,HJ54,HI54))*((MIN((VLOOKUP($D54,SALERYCODE,5,0)),(IF($D54=6,HI54,HJ54))))),MIN((VLOOKUP($D54,SALERYCODE,3,0)),(HG54+HH54))*(IF($D54=6,HJ54,((MIN((VLOOKUP($D54,SALERYCODE,5,0)),HJ54)))))))))/IF(AND($D54=2,'ראשי-פרטים כלליים וריכוז הוצאות'!$D$68&lt;&gt;4),1.2,1)</f>
        <v>0</v>
      </c>
      <c r="HM54" s="263"/>
      <c r="HN54" s="264"/>
      <c r="HO54" s="265"/>
      <c r="HP54" s="266"/>
      <c r="HQ54" s="267">
        <f t="shared" si="77"/>
        <v>0</v>
      </c>
      <c r="HR54" s="260">
        <f>+(IF(OR($B54=0,$C54=0,$D54=0,$DC$2&gt;$OE$1),0,IF(OR(HM54=0,HO54=0,HP54=0),0,MIN((VLOOKUP($D54,SALERYCODE,3,0))*(IF($D54=6,HP54,HO54))*((MIN((VLOOKUP($D54,SALERYCODE,5,0)),(IF($D54=6,HO54,HP54))))),MIN((VLOOKUP($D54,SALERYCODE,3,0)),(HM54+HN54))*(IF($D54=6,HP54,((MIN((VLOOKUP($D54,SALERYCODE,5,0)),HP54)))))))))/IF(AND($D54=2,'ראשי-פרטים כלליים וריכוז הוצאות'!$D$68&lt;&gt;4),1.2,1)</f>
        <v>0</v>
      </c>
      <c r="HS54" s="263"/>
      <c r="HT54" s="264"/>
      <c r="HU54" s="265"/>
      <c r="HV54" s="266"/>
      <c r="HW54" s="267">
        <f t="shared" si="78"/>
        <v>0</v>
      </c>
      <c r="HX54" s="260">
        <f>+(IF(OR($B54=0,$C54=0,$D54=0,$DC$2&gt;$OE$1),0,IF(OR(HS54=0,HU54=0,HV54=0),0,MIN((VLOOKUP($D54,SALERYCODE,3,0))*(IF($D54=6,HV54,HU54))*((MIN((VLOOKUP($D54,SALERYCODE,5,0)),(IF($D54=6,HU54,HV54))))),MIN((VLOOKUP($D54,SALERYCODE,3,0)),(HS54+HT54))*(IF($D54=6,HV54,((MIN((VLOOKUP($D54,SALERYCODE,5,0)),HV54)))))))))/IF(AND($D54=2,'ראשי-פרטים כלליים וריכוז הוצאות'!$D$68&lt;&gt;4),1.2,1)</f>
        <v>0</v>
      </c>
      <c r="HY54" s="263"/>
      <c r="HZ54" s="264"/>
      <c r="IA54" s="265"/>
      <c r="IB54" s="266"/>
      <c r="IC54" s="267">
        <f t="shared" si="79"/>
        <v>0</v>
      </c>
      <c r="ID54" s="260">
        <f>+(IF(OR($B54=0,$C54=0,$D54=0,$DC$2&gt;$OE$1),0,IF(OR(HY54=0,IA54=0,IB54=0),0,MIN((VLOOKUP($D54,SALERYCODE,3,0))*(IF($D54=6,IB54,IA54))*((MIN((VLOOKUP($D54,SALERYCODE,5,0)),(IF($D54=6,IA54,IB54))))),MIN((VLOOKUP($D54,SALERYCODE,3,0)),(HY54+HZ54))*(IF($D54=6,IB54,((MIN((VLOOKUP($D54,SALERYCODE,5,0)),IB54)))))))))/IF(AND($D54=2,'ראשי-פרטים כלליים וריכוז הוצאות'!$D$68&lt;&gt;4),1.2,1)</f>
        <v>0</v>
      </c>
      <c r="IE54" s="263"/>
      <c r="IF54" s="264"/>
      <c r="IG54" s="265"/>
      <c r="IH54" s="266"/>
      <c r="II54" s="267">
        <f t="shared" si="80"/>
        <v>0</v>
      </c>
      <c r="IJ54" s="260">
        <f>+(IF(OR($B54=0,$C54=0,$D54=0,$DC$2&gt;$OE$1),0,IF(OR(IE54=0,IG54=0,IH54=0),0,MIN((VLOOKUP($D54,SALERYCODE,3,0))*(IF($D54=6,IH54,IG54))*((MIN((VLOOKUP($D54,SALERYCODE,5,0)),(IF($D54=6,IG54,IH54))))),MIN((VLOOKUP($D54,SALERYCODE,3,0)),(IE54+IF54))*(IF($D54=6,IH54,((MIN((VLOOKUP($D54,SALERYCODE,5,0)),IH54)))))))))/IF(AND($D54=2,'ראשי-פרטים כלליים וריכוז הוצאות'!$D$68&lt;&gt;4),1.2,1)</f>
        <v>0</v>
      </c>
      <c r="IK54" s="263"/>
      <c r="IL54" s="264"/>
      <c r="IM54" s="265"/>
      <c r="IN54" s="266"/>
      <c r="IO54" s="267">
        <f t="shared" si="81"/>
        <v>0</v>
      </c>
      <c r="IP54" s="260">
        <f>+(IF(OR($B54=0,$C54=0,$D54=0,$DC$2&gt;$OE$1),0,IF(OR(IK54=0,IM54=0,IN54=0),0,MIN((VLOOKUP($D54,SALERYCODE,3,0))*(IF($D54=6,IN54,IM54))*((MIN((VLOOKUP($D54,SALERYCODE,5,0)),(IF($D54=6,IM54,IN54))))),MIN((VLOOKUP($D54,SALERYCODE,3,0)),(IK54+IL54))*(IF($D54=6,IN54,((MIN((VLOOKUP($D54,SALERYCODE,5,0)),IN54)))))))))/IF(AND($D54=2,'ראשי-פרטים כלליים וריכוז הוצאות'!$D$68&lt;&gt;4),1.2,1)</f>
        <v>0</v>
      </c>
      <c r="IQ54" s="263"/>
      <c r="IR54" s="264"/>
      <c r="IS54" s="265"/>
      <c r="IT54" s="266"/>
      <c r="IU54" s="267">
        <f t="shared" si="82"/>
        <v>0</v>
      </c>
      <c r="IV54" s="260">
        <f>+(IF(OR($B54=0,$C54=0,$D54=0,$DC$2&gt;$OE$1),0,IF(OR(IQ54=0,IS54=0,IT54=0),0,MIN((VLOOKUP($D54,SALERYCODE,3,0))*(IF($D54=6,IT54,IS54))*((MIN((VLOOKUP($D54,SALERYCODE,5,0)),(IF($D54=6,IS54,IT54))))),MIN((VLOOKUP($D54,SALERYCODE,3,0)),(IQ54+IR54))*(IF($D54=6,IT54,((MIN((VLOOKUP($D54,SALERYCODE,5,0)),IT54)))))))))/IF(AND($D54=2,'ראשי-פרטים כלליים וריכוז הוצאות'!$D$68&lt;&gt;4),1.2,1)</f>
        <v>0</v>
      </c>
      <c r="IW54" s="263"/>
      <c r="IX54" s="264"/>
      <c r="IY54" s="265"/>
      <c r="IZ54" s="266"/>
      <c r="JA54" s="267">
        <f t="shared" si="83"/>
        <v>0</v>
      </c>
      <c r="JB54" s="260">
        <f>+(IF(OR($B54=0,$C54=0,$D54=0,$DC$2&gt;$OE$1),0,IF(OR(IW54=0,IY54=0,IZ54=0),0,MIN((VLOOKUP($D54,SALERYCODE,3,0))*(IF($D54=6,IZ54,IY54))*((MIN((VLOOKUP($D54,SALERYCODE,5,0)),(IF($D54=6,IY54,IZ54))))),MIN((VLOOKUP($D54,SALERYCODE,3,0)),(IW54+IX54))*(IF($D54=6,IZ54,((MIN((VLOOKUP($D54,SALERYCODE,5,0)),IZ54)))))))))/IF(AND($D54=2,'ראשי-פרטים כלליים וריכוז הוצאות'!$D$68&lt;&gt;4),1.2,1)</f>
        <v>0</v>
      </c>
      <c r="JC54" s="263"/>
      <c r="JD54" s="264"/>
      <c r="JE54" s="265"/>
      <c r="JF54" s="266"/>
      <c r="JG54" s="267">
        <f t="shared" si="84"/>
        <v>0</v>
      </c>
      <c r="JH54" s="260">
        <f>+(IF(OR($B54=0,$C54=0,$D54=0,$DC$2&gt;$OE$1),0,IF(OR(JC54=0,JE54=0,JF54=0),0,MIN((VLOOKUP($D54,SALERYCODE,3,0))*(IF($D54=6,JF54,JE54))*((MIN((VLOOKUP($D54,SALERYCODE,5,0)),(IF($D54=6,JE54,JF54))))),MIN((VLOOKUP($D54,SALERYCODE,3,0)),(JC54+JD54))*(IF($D54=6,JF54,((MIN((VLOOKUP($D54,SALERYCODE,5,0)),JF54)))))))))/IF(AND($D54=2,'ראשי-פרטים כלליים וריכוז הוצאות'!$D$68&lt;&gt;4),1.2,1)</f>
        <v>0</v>
      </c>
      <c r="JI54" s="263"/>
      <c r="JJ54" s="264"/>
      <c r="JK54" s="265"/>
      <c r="JL54" s="266"/>
      <c r="JM54" s="267">
        <f t="shared" si="85"/>
        <v>0</v>
      </c>
      <c r="JN54" s="260">
        <f>+(IF(OR($B54=0,$C54=0,$D54=0,$DC$2&gt;$OE$1),0,IF(OR(JI54=0,JK54=0,JL54=0),0,MIN((VLOOKUP($D54,SALERYCODE,3,0))*(IF($D54=6,JL54,JK54))*((MIN((VLOOKUP($D54,SALERYCODE,5,0)),(IF($D54=6,JK54,JL54))))),MIN((VLOOKUP($D54,SALERYCODE,3,0)),(JI54+JJ54))*(IF($D54=6,JL54,((MIN((VLOOKUP($D54,SALERYCODE,5,0)),JL54)))))))))/IF(AND($D54=2,'ראשי-פרטים כלליים וריכוז הוצאות'!$D$68&lt;&gt;4),1.2,1)</f>
        <v>0</v>
      </c>
      <c r="JO54" s="263"/>
      <c r="JP54" s="264"/>
      <c r="JQ54" s="265"/>
      <c r="JR54" s="266"/>
      <c r="JS54" s="267">
        <f t="shared" si="86"/>
        <v>0</v>
      </c>
      <c r="JT54" s="260">
        <f>+(IF(OR($B54=0,$C54=0,$D54=0,$DC$2&gt;$OE$1),0,IF(OR(JO54=0,JQ54=0,JR54=0),0,MIN((VLOOKUP($D54,SALERYCODE,3,0))*(IF($D54=6,JR54,JQ54))*((MIN((VLOOKUP($D54,SALERYCODE,5,0)),(IF($D54=6,JQ54,JR54))))),MIN((VLOOKUP($D54,SALERYCODE,3,0)),(JO54+JP54))*(IF($D54=6,JR54,((MIN((VLOOKUP($D54,SALERYCODE,5,0)),JR54)))))))))/IF(AND($D54=2,'ראשי-פרטים כלליים וריכוז הוצאות'!$D$68&lt;&gt;4),1.2,1)</f>
        <v>0</v>
      </c>
      <c r="JU54" s="263"/>
      <c r="JV54" s="264"/>
      <c r="JW54" s="265"/>
      <c r="JX54" s="266"/>
      <c r="JY54" s="267">
        <f t="shared" si="87"/>
        <v>0</v>
      </c>
      <c r="JZ54" s="260">
        <f>+(IF(OR($B54=0,$C54=0,$D54=0,$DC$2&gt;$OE$1),0,IF(OR(JU54=0,JW54=0,JX54=0),0,MIN((VLOOKUP($D54,SALERYCODE,3,0))*(IF($D54=6,JX54,JW54))*((MIN((VLOOKUP($D54,SALERYCODE,5,0)),(IF($D54=6,JW54,JX54))))),MIN((VLOOKUP($D54,SALERYCODE,3,0)),(JU54+JV54))*(IF($D54=6,JX54,((MIN((VLOOKUP($D54,SALERYCODE,5,0)),JX54)))))))))/IF(AND($D54=2,'ראשי-פרטים כלליים וריכוז הוצאות'!$D$68&lt;&gt;4),1.2,1)</f>
        <v>0</v>
      </c>
      <c r="KA54" s="263"/>
      <c r="KB54" s="264"/>
      <c r="KC54" s="265"/>
      <c r="KD54" s="266"/>
      <c r="KE54" s="267">
        <f t="shared" si="88"/>
        <v>0</v>
      </c>
      <c r="KF54" s="260">
        <f>+(IF(OR($B54=0,$C54=0,$D54=0,$DC$2&gt;$OE$1),0,IF(OR(KA54=0,KC54=0,KD54=0),0,MIN((VLOOKUP($D54,SALERYCODE,3,0))*(IF($D54=6,KD54,KC54))*((MIN((VLOOKUP($D54,SALERYCODE,5,0)),(IF($D54=6,KC54,KD54))))),MIN((VLOOKUP($D54,SALERYCODE,3,0)),(KA54+KB54))*(IF($D54=6,KD54,((MIN((VLOOKUP($D54,SALERYCODE,5,0)),KD54)))))))))/IF(AND($D54=2,'ראשי-פרטים כלליים וריכוז הוצאות'!$D$68&lt;&gt;4),1.2,1)</f>
        <v>0</v>
      </c>
      <c r="KG54" s="263"/>
      <c r="KH54" s="264"/>
      <c r="KI54" s="265"/>
      <c r="KJ54" s="266"/>
      <c r="KK54" s="267">
        <f t="shared" si="89"/>
        <v>0</v>
      </c>
      <c r="KL54" s="260">
        <f>+(IF(OR($B54=0,$C54=0,$D54=0,$DC$2&gt;$OE$1),0,IF(OR(KG54=0,KI54=0,KJ54=0),0,MIN((VLOOKUP($D54,SALERYCODE,3,0))*(IF($D54=6,KJ54,KI54))*((MIN((VLOOKUP($D54,SALERYCODE,5,0)),(IF($D54=6,KI54,KJ54))))),MIN((VLOOKUP($D54,SALERYCODE,3,0)),(KG54+KH54))*(IF($D54=6,KJ54,((MIN((VLOOKUP($D54,SALERYCODE,5,0)),KJ54)))))))))/IF(AND($D54=2,'ראשי-פרטים כלליים וריכוז הוצאות'!$D$68&lt;&gt;4),1.2,1)</f>
        <v>0</v>
      </c>
      <c r="KM54" s="263"/>
      <c r="KN54" s="264"/>
      <c r="KO54" s="265"/>
      <c r="KP54" s="266"/>
      <c r="KQ54" s="267">
        <f t="shared" si="90"/>
        <v>0</v>
      </c>
      <c r="KR54" s="260">
        <f>+(IF(OR($B54=0,$C54=0,$D54=0,$DC$2&gt;$OE$1),0,IF(OR(KM54=0,KO54=0,KP54=0),0,MIN((VLOOKUP($D54,SALERYCODE,3,0))*(IF($D54=6,KP54,KO54))*((MIN((VLOOKUP($D54,SALERYCODE,5,0)),(IF($D54=6,KO54,KP54))))),MIN((VLOOKUP($D54,SALERYCODE,3,0)),(KM54+KN54))*(IF($D54=6,KP54,((MIN((VLOOKUP($D54,SALERYCODE,5,0)),KP54)))))))))/IF(AND($D54=2,'ראשי-פרטים כלליים וריכוז הוצאות'!$D$68&lt;&gt;4),1.2,1)</f>
        <v>0</v>
      </c>
      <c r="KS54" s="263"/>
      <c r="KT54" s="264"/>
      <c r="KU54" s="265"/>
      <c r="KV54" s="266"/>
      <c r="KW54" s="267">
        <f t="shared" si="91"/>
        <v>0</v>
      </c>
      <c r="KX54" s="260">
        <f>+(IF(OR($B54=0,$C54=0,$D54=0,$DC$2&gt;$OE$1),0,IF(OR(KS54=0,KU54=0,KV54=0),0,MIN((VLOOKUP($D54,SALERYCODE,3,0))*(IF($D54=6,KV54,KU54))*((MIN((VLOOKUP($D54,SALERYCODE,5,0)),(IF($D54=6,KU54,KV54))))),MIN((VLOOKUP($D54,SALERYCODE,3,0)),(KS54+KT54))*(IF($D54=6,KV54,((MIN((VLOOKUP($D54,SALERYCODE,5,0)),KV54)))))))))/IF(AND($D54=2,'ראשי-פרטים כלליים וריכוז הוצאות'!$D$68&lt;&gt;4),1.2,1)</f>
        <v>0</v>
      </c>
      <c r="KY54" s="263"/>
      <c r="KZ54" s="264"/>
      <c r="LA54" s="265"/>
      <c r="LB54" s="266"/>
      <c r="LC54" s="267">
        <f t="shared" si="92"/>
        <v>0</v>
      </c>
      <c r="LD54" s="260">
        <f>+(IF(OR($B54=0,$C54=0,$D54=0,$DC$2&gt;$OE$1),0,IF(OR(KY54=0,LA54=0,LB54=0),0,MIN((VLOOKUP($D54,SALERYCODE,3,0))*(IF($D54=6,LB54,LA54))*((MIN((VLOOKUP($D54,SALERYCODE,5,0)),(IF($D54=6,LA54,LB54))))),MIN((VLOOKUP($D54,SALERYCODE,3,0)),(KY54+KZ54))*(IF($D54=6,LB54,((MIN((VLOOKUP($D54,SALERYCODE,5,0)),LB54)))))))))/IF(AND($D54=2,'ראשי-פרטים כלליים וריכוז הוצאות'!$D$68&lt;&gt;4),1.2,1)</f>
        <v>0</v>
      </c>
      <c r="LE54" s="263"/>
      <c r="LF54" s="264"/>
      <c r="LG54" s="265"/>
      <c r="LH54" s="266"/>
      <c r="LI54" s="267">
        <f t="shared" si="93"/>
        <v>0</v>
      </c>
      <c r="LJ54" s="260">
        <f>+(IF(OR($B54=0,$C54=0,$D54=0,$DC$2&gt;$OE$1),0,IF(OR(LE54=0,LG54=0,LH54=0),0,MIN((VLOOKUP($D54,SALERYCODE,3,0))*(IF($D54=6,LH54,LG54))*((MIN((VLOOKUP($D54,SALERYCODE,5,0)),(IF($D54=6,LG54,LH54))))),MIN((VLOOKUP($D54,SALERYCODE,3,0)),(LE54+LF54))*(IF($D54=6,LH54,((MIN((VLOOKUP($D54,SALERYCODE,5,0)),LH54)))))))))/IF(AND($D54=2,'ראשי-פרטים כלליים וריכוז הוצאות'!$D$68&lt;&gt;4),1.2,1)</f>
        <v>0</v>
      </c>
      <c r="LK54" s="263"/>
      <c r="LL54" s="264"/>
      <c r="LM54" s="265"/>
      <c r="LN54" s="266"/>
      <c r="LO54" s="267">
        <f t="shared" si="94"/>
        <v>0</v>
      </c>
      <c r="LP54" s="260">
        <f>+(IF(OR($B54=0,$C54=0,$D54=0,$DC$2&gt;$OE$1),0,IF(OR(LK54=0,LM54=0,LN54=0),0,MIN((VLOOKUP($D54,SALERYCODE,3,0))*(IF($D54=6,LN54,LM54))*((MIN((VLOOKUP($D54,SALERYCODE,5,0)),(IF($D54=6,LM54,LN54))))),MIN((VLOOKUP($D54,SALERYCODE,3,0)),(LK54+LL54))*(IF($D54=6,LN54,((MIN((VLOOKUP($D54,SALERYCODE,5,0)),LN54)))))))))/IF(AND($D54=2,'ראשי-פרטים כלליים וריכוז הוצאות'!$D$68&lt;&gt;4),1.2,1)</f>
        <v>0</v>
      </c>
      <c r="LQ54" s="263"/>
      <c r="LR54" s="264"/>
      <c r="LS54" s="265"/>
      <c r="LT54" s="266"/>
      <c r="LU54" s="267">
        <f t="shared" si="95"/>
        <v>0</v>
      </c>
      <c r="LV54" s="260">
        <f>+(IF(OR($B54=0,$C54=0,$D54=0,$DC$2&gt;$OE$1),0,IF(OR(LQ54=0,LS54=0,LT54=0),0,MIN((VLOOKUP($D54,SALERYCODE,3,0))*(IF($D54=6,LT54,LS54))*((MIN((VLOOKUP($D54,SALERYCODE,5,0)),(IF($D54=6,LS54,LT54))))),MIN((VLOOKUP($D54,SALERYCODE,3,0)),(LQ54+LR54))*(IF($D54=6,LT54,((MIN((VLOOKUP($D54,SALERYCODE,5,0)),LT54)))))))))/IF(AND($D54=2,'ראשי-פרטים כלליים וריכוז הוצאות'!$D$68&lt;&gt;4),1.2,1)</f>
        <v>0</v>
      </c>
      <c r="LW54" s="263"/>
      <c r="LX54" s="264"/>
      <c r="LY54" s="265"/>
      <c r="LZ54" s="266"/>
      <c r="MA54" s="267">
        <f t="shared" si="96"/>
        <v>0</v>
      </c>
      <c r="MB54" s="260">
        <f>+(IF(OR($B54=0,$C54=0,$D54=0,$DC$2&gt;$OE$1),0,IF(OR(LW54=0,LY54=0,LZ54=0),0,MIN((VLOOKUP($D54,SALERYCODE,3,0))*(IF($D54=6,LZ54,LY54))*((MIN((VLOOKUP($D54,SALERYCODE,5,0)),(IF($D54=6,LY54,LZ54))))),MIN((VLOOKUP($D54,SALERYCODE,3,0)),(LW54+LX54))*(IF($D54=6,LZ54,((MIN((VLOOKUP($D54,SALERYCODE,5,0)),LZ54)))))))))/IF(AND($D54=2,'ראשי-פרטים כלליים וריכוז הוצאות'!$D$68&lt;&gt;4),1.2,1)</f>
        <v>0</v>
      </c>
      <c r="MC54" s="263"/>
      <c r="MD54" s="264"/>
      <c r="ME54" s="265"/>
      <c r="MF54" s="266"/>
      <c r="MG54" s="267">
        <f t="shared" si="97"/>
        <v>0</v>
      </c>
      <c r="MH54" s="260">
        <f>+(IF(OR($B54=0,$C54=0,$D54=0,$DC$2&gt;$OE$1),0,IF(OR(MC54=0,ME54=0,MF54=0),0,MIN((VLOOKUP($D54,SALERYCODE,3,0))*(IF($D54=6,MF54,ME54))*((MIN((VLOOKUP($D54,SALERYCODE,5,0)),(IF($D54=6,ME54,MF54))))),MIN((VLOOKUP($D54,SALERYCODE,3,0)),(MC54+MD54))*(IF($D54=6,MF54,((MIN((VLOOKUP($D54,SALERYCODE,5,0)),MF54)))))))))/IF(AND($D54=2,'ראשי-פרטים כלליים וריכוז הוצאות'!$D$68&lt;&gt;4),1.2,1)</f>
        <v>0</v>
      </c>
      <c r="MI54" s="263"/>
      <c r="MJ54" s="264"/>
      <c r="MK54" s="265"/>
      <c r="ML54" s="266"/>
      <c r="MM54" s="267">
        <f t="shared" si="98"/>
        <v>0</v>
      </c>
      <c r="MN54" s="260">
        <f>+(IF(OR($B54=0,$C54=0,$D54=0,$DC$2&gt;$OE$1),0,IF(OR(MI54=0,MK54=0,ML54=0),0,MIN((VLOOKUP($D54,SALERYCODE,3,0))*(IF($D54=6,ML54,MK54))*((MIN((VLOOKUP($D54,SALERYCODE,5,0)),(IF($D54=6,MK54,ML54))))),MIN((VLOOKUP($D54,SALERYCODE,3,0)),(MI54+MJ54))*(IF($D54=6,ML54,((MIN((VLOOKUP($D54,SALERYCODE,5,0)),ML54)))))))))/IF(AND($D54=2,'ראשי-פרטים כלליים וריכוז הוצאות'!$D$68&lt;&gt;4),1.2,1)</f>
        <v>0</v>
      </c>
      <c r="MO54" s="263"/>
      <c r="MP54" s="264"/>
      <c r="MQ54" s="265"/>
      <c r="MR54" s="266"/>
      <c r="MS54" s="267">
        <f t="shared" si="99"/>
        <v>0</v>
      </c>
      <c r="MT54" s="260">
        <f>+(IF(OR($B54=0,$C54=0,$D54=0,$DC$2&gt;$OE$1),0,IF(OR(MO54=0,MQ54=0,MR54=0),0,MIN((VLOOKUP($D54,SALERYCODE,3,0))*(IF($D54=6,MR54,MQ54))*((MIN((VLOOKUP($D54,SALERYCODE,5,0)),(IF($D54=6,MQ54,MR54))))),MIN((VLOOKUP($D54,SALERYCODE,3,0)),(MO54+MP54))*(IF($D54=6,MR54,((MIN((VLOOKUP($D54,SALERYCODE,5,0)),MR54)))))))))/IF(AND($D54=2,'ראשי-פרטים כלליים וריכוז הוצאות'!$D$68&lt;&gt;4),1.2,1)</f>
        <v>0</v>
      </c>
      <c r="MU54" s="263"/>
      <c r="MV54" s="264"/>
      <c r="MW54" s="265"/>
      <c r="MX54" s="266"/>
      <c r="MY54" s="267">
        <f t="shared" si="100"/>
        <v>0</v>
      </c>
      <c r="MZ54" s="260">
        <f>+(IF(OR($B54=0,$C54=0,$D54=0,$DC$2&gt;$OE$1),0,IF(OR(MU54=0,MW54=0,MX54=0),0,MIN((VLOOKUP($D54,SALERYCODE,3,0))*(IF($D54=6,MX54,MW54))*((MIN((VLOOKUP($D54,SALERYCODE,5,0)),(IF($D54=6,MW54,MX54))))),MIN((VLOOKUP($D54,SALERYCODE,3,0)),(MU54+MV54))*(IF($D54=6,MX54,((MIN((VLOOKUP($D54,SALERYCODE,5,0)),MX54)))))))))/IF(AND($D54=2,'ראשי-פרטים כלליים וריכוז הוצאות'!$D$68&lt;&gt;4),1.2,1)</f>
        <v>0</v>
      </c>
      <c r="NA54" s="263"/>
      <c r="NB54" s="264"/>
      <c r="NC54" s="265"/>
      <c r="ND54" s="266"/>
      <c r="NE54" s="267">
        <f t="shared" si="101"/>
        <v>0</v>
      </c>
      <c r="NF54" s="260">
        <f>+(IF(OR($B54=0,$C54=0,$D54=0,$DC$2&gt;$OE$1),0,IF(OR(NA54=0,NC54=0,ND54=0),0,MIN((VLOOKUP($D54,SALERYCODE,3,0))*(IF($D54=6,ND54,NC54))*((MIN((VLOOKUP($D54,SALERYCODE,5,0)),(IF($D54=6,NC54,ND54))))),MIN((VLOOKUP($D54,SALERYCODE,3,0)),(NA54+NB54))*(IF($D54=6,ND54,((MIN((VLOOKUP($D54,SALERYCODE,5,0)),ND54)))))))))/IF(AND($D54=2,'ראשי-פרטים כלליים וריכוז הוצאות'!$D$68&lt;&gt;4),1.2,1)</f>
        <v>0</v>
      </c>
      <c r="NG54" s="263"/>
      <c r="NH54" s="264"/>
      <c r="NI54" s="265"/>
      <c r="NJ54" s="266"/>
      <c r="NK54" s="267">
        <f t="shared" si="102"/>
        <v>0</v>
      </c>
      <c r="NL54" s="260">
        <f>+(IF(OR($B54=0,$C54=0,$D54=0,$DC$2&gt;$OE$1),0,IF(OR(NG54=0,NI54=0,NJ54=0),0,MIN((VLOOKUP($D54,SALERYCODE,3,0))*(IF($D54=6,NJ54,NI54))*((MIN((VLOOKUP($D54,SALERYCODE,5,0)),(IF($D54=6,NI54,NJ54))))),MIN((VLOOKUP($D54,SALERYCODE,3,0)),(NG54+NH54))*(IF($D54=6,NJ54,((MIN((VLOOKUP($D54,SALERYCODE,5,0)),NJ54)))))))))/IF(AND($D54=2,'ראשי-פרטים כלליים וריכוז הוצאות'!$D$68&lt;&gt;4),1.2,1)</f>
        <v>0</v>
      </c>
      <c r="NM54" s="263"/>
      <c r="NN54" s="264"/>
      <c r="NO54" s="265"/>
      <c r="NP54" s="266"/>
      <c r="NQ54" s="267">
        <f t="shared" si="103"/>
        <v>0</v>
      </c>
      <c r="NR54" s="260">
        <f>+(IF(OR($B54=0,$C54=0,$D54=0,$DC$2&gt;$OE$1),0,IF(OR(NM54=0,NO54=0,NP54=0),0,MIN((VLOOKUP($D54,SALERYCODE,3,0))*(IF($D54=6,NP54,NO54))*((MIN((VLOOKUP($D54,SALERYCODE,5,0)),(IF($D54=6,NO54,NP54))))),MIN((VLOOKUP($D54,SALERYCODE,3,0)),(NM54+NN54))*(IF($D54=6,NP54,((MIN((VLOOKUP($D54,SALERYCODE,5,0)),NP54)))))))))/IF(AND($D54=2,'ראשי-פרטים כלליים וריכוז הוצאות'!$D$68&lt;&gt;4),1.2,1)</f>
        <v>0</v>
      </c>
      <c r="NS54" s="263"/>
      <c r="NT54" s="264"/>
      <c r="NU54" s="265"/>
      <c r="NV54" s="266"/>
      <c r="NW54" s="267">
        <f t="shared" si="104"/>
        <v>0</v>
      </c>
      <c r="NX54" s="260">
        <f>+(IF(OR($B54=0,$C54=0,$D54=0,$DC$2&gt;$OE$1),0,IF(OR(NS54=0,NU54=0,NV54=0),0,MIN((VLOOKUP($D54,SALERYCODE,3,0))*(IF($D54=6,NV54,NU54))*((MIN((VLOOKUP($D54,SALERYCODE,5,0)),(IF($D54=6,NU54,NV54))))),MIN((VLOOKUP($D54,SALERYCODE,3,0)),(NS54+NT54))*(IF($D54=6,NV54,((MIN((VLOOKUP($D54,SALERYCODE,5,0)),NV54)))))))))/IF(AND($D54=2,'ראשי-פרטים כלליים וריכוז הוצאות'!$D$68&lt;&gt;4),1.2,1)</f>
        <v>0</v>
      </c>
      <c r="NY54" s="263"/>
      <c r="NZ54" s="264"/>
      <c r="OA54" s="265"/>
      <c r="OB54" s="266"/>
      <c r="OC54" s="267">
        <f t="shared" si="105"/>
        <v>0</v>
      </c>
      <c r="OD54" s="260">
        <f>+(IF(OR($B54=0,$C54=0,$D54=0,$DC$2&gt;$OE$1),0,IF(OR(NY54=0,OA54=0,OB54=0),0,MIN((VLOOKUP($D54,SALERYCODE,3,0))*(IF($D54=6,OB54,OA54))*((MIN((VLOOKUP($D54,SALERYCODE,5,0)),(IF($D54=6,OA54,OB54))))),MIN((VLOOKUP($D54,SALERYCODE,3,0)),(NY54+NZ54))*(IF($D54=6,OB54,((MIN((VLOOKUP($D54,SALERYCODE,5,0)),OB54)))))))))/IF(AND($D54=2,'ראשי-פרטים כלליים וריכוז הוצאות'!$D$68&lt;&gt;4),1.2,1)</f>
        <v>0</v>
      </c>
      <c r="OE54" s="275">
        <f t="shared" si="111"/>
        <v>0</v>
      </c>
      <c r="OF54" s="283">
        <f t="shared" si="112"/>
        <v>9.9999999999999995E-7</v>
      </c>
      <c r="OG54" s="276">
        <f t="shared" si="113"/>
        <v>0</v>
      </c>
      <c r="OH54" s="275">
        <f t="shared" si="114"/>
        <v>0</v>
      </c>
      <c r="OI54" s="275">
        <v>0</v>
      </c>
      <c r="OJ54" s="258">
        <f t="shared" si="115"/>
        <v>0</v>
      </c>
      <c r="OK54" s="284"/>
      <c r="OL54" s="116">
        <f>MIN(OJ54+OK54*OF54*OE54/$OL$1/IF(AND($D54=2,'ראשי-פרטים כלליים וריכוז הוצאות'!$D$68&lt;&gt;4),1.2,1),IF($D54&gt;0,VLOOKUP($D54,SALERYCODE,3,0)*12*OG54,0))</f>
        <v>0</v>
      </c>
      <c r="OM54" s="95">
        <f t="shared" si="106"/>
        <v>0</v>
      </c>
      <c r="ON54" s="11">
        <f t="shared" si="107"/>
        <v>0</v>
      </c>
      <c r="OO54" s="11">
        <f t="shared" si="108"/>
        <v>0</v>
      </c>
      <c r="OP54" s="244">
        <f t="shared" si="109"/>
        <v>0</v>
      </c>
      <c r="OQ54" s="11">
        <f t="shared" si="110"/>
        <v>0</v>
      </c>
      <c r="OR54" s="11" t="e">
        <f>#REF!</f>
        <v>#REF!</v>
      </c>
      <c r="OS54" s="35"/>
      <c r="OT54" s="35"/>
      <c r="OU54" s="43"/>
    </row>
    <row r="55" spans="1:411" ht="24" hidden="1" customHeight="1" outlineLevel="1" x14ac:dyDescent="0.2">
      <c r="A55" s="282">
        <v>52</v>
      </c>
      <c r="B55" s="269"/>
      <c r="C55" s="270"/>
      <c r="D55" s="271"/>
      <c r="E55" s="263"/>
      <c r="F55" s="264"/>
      <c r="G55" s="265"/>
      <c r="H55" s="266"/>
      <c r="I55" s="267">
        <f t="shared" si="41"/>
        <v>0</v>
      </c>
      <c r="J55" s="260">
        <f>(IF(OR($B55=0,$C55=0,$D55=0,$E$2&gt;$OE$1),0,IF(OR($E55=0,$G55=0,$H55=0),0,MIN((VLOOKUP($D55,SALERYCODE,3,0))*(IF($D55=6,$H55,$G55))*((MIN((VLOOKUP($D55,SALERYCODE,5,0)),(IF($D55=6,$G55,$H55))))),MIN((VLOOKUP($D55,SALERYCODE,3,0)),($E55+$F55))*(IF($D55=6,$H55,((MIN((VLOOKUP($D55,SALERYCODE,5,0)),$H55)))))))))/IF(AND($D55=2,'ראשי-פרטים כלליים וריכוז הוצאות'!$D$68&lt;&gt;4),1.2,1)</f>
        <v>0</v>
      </c>
      <c r="K55" s="263"/>
      <c r="L55" s="264"/>
      <c r="M55" s="265"/>
      <c r="N55" s="266"/>
      <c r="O55" s="267">
        <f t="shared" si="42"/>
        <v>0</v>
      </c>
      <c r="P55" s="260">
        <f>+(IF(OR($B55=0,$C55=0,$D55=0,$K$2&gt;$OE$1),0,IF(OR($K55=0,$M55=0,$N55=0),0,MIN((VLOOKUP($D55,SALERYCODE,3,0))*(IF($D55=6,$N55,$M55))*((MIN((VLOOKUP($D55,SALERYCODE,5,0)),(IF($D55=6,$M55,$N55))))),MIN((VLOOKUP($D55,SALERYCODE,3,0)),($K55+$L55))*(IF($D55=6,$N55,((MIN((VLOOKUP($D55,SALERYCODE,5,0)),$N55)))))))))/IF(AND($D55=2,'ראשי-פרטים כלליים וריכוז הוצאות'!$D$68&lt;&gt;4),1.2,1)</f>
        <v>0</v>
      </c>
      <c r="Q55" s="263"/>
      <c r="R55" s="264"/>
      <c r="S55" s="265"/>
      <c r="T55" s="266"/>
      <c r="U55" s="267">
        <f t="shared" si="43"/>
        <v>0</v>
      </c>
      <c r="V55" s="260">
        <f>+(IF(OR($B55=0,$C55=0,$D55=0,$Q$2&gt;$OE$1),0,IF(OR(Q55=0,S55=0,T55=0),0,MIN((VLOOKUP($D55,SALERYCODE,3,0))*(IF($D55=6,T55,S55))*((MIN((VLOOKUP($D55,SALERYCODE,5,0)),(IF($D55=6,S55,T55))))),MIN((VLOOKUP($D55,SALERYCODE,3,0)),(Q55+R55))*(IF($D55=6,T55,((MIN((VLOOKUP($D55,SALERYCODE,5,0)),T55)))))))))/IF(AND($D55=2,'ראשי-פרטים כלליים וריכוז הוצאות'!$D$68&lt;&gt;4),1.2,1)</f>
        <v>0</v>
      </c>
      <c r="W55" s="263"/>
      <c r="X55" s="264"/>
      <c r="Y55" s="265"/>
      <c r="Z55" s="266"/>
      <c r="AA55" s="267">
        <f t="shared" si="44"/>
        <v>0</v>
      </c>
      <c r="AB55" s="260">
        <f>+(IF(OR($B55=0,$C55=0,$D55=0,$W$2&gt;$OE$1),0,IF(OR(W55=0,Y55=0,Z55=0),0,MIN((VLOOKUP($D55,SALERYCODE,3,0))*(IF($D55=6,Z55,Y55))*((MIN((VLOOKUP($D55,SALERYCODE,5,0)),(IF($D55=6,Y55,Z55))))),MIN((VLOOKUP($D55,SALERYCODE,3,0)),(W55+X55))*(IF($D55=6,Z55,((MIN((VLOOKUP($D55,SALERYCODE,5,0)),Z55)))))))))/IF(AND($D55=2,'ראשי-פרטים כלליים וריכוז הוצאות'!$D$68&lt;&gt;4),1.2,1)</f>
        <v>0</v>
      </c>
      <c r="AC55" s="263"/>
      <c r="AD55" s="264"/>
      <c r="AE55" s="265"/>
      <c r="AF55" s="266"/>
      <c r="AG55" s="267">
        <f t="shared" si="45"/>
        <v>0</v>
      </c>
      <c r="AH55" s="260">
        <f>+(IF(OR($B55=0,$C55=0,$D55=0,$AC$2&gt;$OE$1),0,IF(OR(AC55=0,AE55=0,AF55=0),0,MIN((VLOOKUP($D55,SALERYCODE,3,0))*(IF($D55=6,AF55,AE55))*((MIN((VLOOKUP($D55,SALERYCODE,5,0)),(IF($D55=6,AE55,AF55))))),MIN((VLOOKUP($D55,SALERYCODE,3,0)),(AC55+AD55))*(IF($D55=6,AF55,((MIN((VLOOKUP($D55,SALERYCODE,5,0)),AF55)))))))))/IF(AND($D55=2,'ראשי-פרטים כלליים וריכוז הוצאות'!$D$68&lt;&gt;4),1.2,1)</f>
        <v>0</v>
      </c>
      <c r="AI55" s="263"/>
      <c r="AJ55" s="264"/>
      <c r="AK55" s="265"/>
      <c r="AL55" s="266"/>
      <c r="AM55" s="267">
        <f t="shared" si="46"/>
        <v>0</v>
      </c>
      <c r="AN55" s="260">
        <f>+(IF(OR($B55=0,$C55=0,$D55=0,$AI$2&gt;$OE$1),0,IF(OR(AI55=0,AK55=0,AL55=0),0,MIN((VLOOKUP($D55,SALERYCODE,3,0))*(IF($D55=6,AL55,AK55))*((MIN((VLOOKUP($D55,SALERYCODE,5,0)),(IF($D55=6,AK55,AL55))))),MIN((VLOOKUP($D55,SALERYCODE,3,0)),(AI55+AJ55))*(IF($D55=6,AL55,((MIN((VLOOKUP($D55,SALERYCODE,5,0)),AL55)))))))))/IF(AND($D55=2,'ראשי-פרטים כלליים וריכוז הוצאות'!$D$68&lt;&gt;4),1.2,1)</f>
        <v>0</v>
      </c>
      <c r="AO55" s="263"/>
      <c r="AP55" s="264"/>
      <c r="AQ55" s="265"/>
      <c r="AR55" s="266"/>
      <c r="AS55" s="267">
        <f t="shared" si="47"/>
        <v>0</v>
      </c>
      <c r="AT55" s="260">
        <f>+(IF(OR($B55=0,$C55=0,$D55=0,$AO$2&gt;$OE$1),0,IF(OR(AO55=0,AQ55=0,AR55=0),0,MIN((VLOOKUP($D55,SALERYCODE,3,0))*(IF($D55=6,AR55,AQ55))*((MIN((VLOOKUP($D55,SALERYCODE,5,0)),(IF($D55=6,AQ55,AR55))))),MIN((VLOOKUP($D55,SALERYCODE,3,0)),(AO55+AP55))*(IF($D55=6,AR55,((MIN((VLOOKUP($D55,SALERYCODE,5,0)),AR55)))))))))/IF(AND($D55=2,'ראשי-פרטים כלליים וריכוז הוצאות'!$D$68&lt;&gt;4),1.2,1)</f>
        <v>0</v>
      </c>
      <c r="AU55" s="263"/>
      <c r="AV55" s="264"/>
      <c r="AW55" s="265"/>
      <c r="AX55" s="266"/>
      <c r="AY55" s="267">
        <f t="shared" si="48"/>
        <v>0</v>
      </c>
      <c r="AZ55" s="260">
        <f>+(IF(OR($B55=0,$C55=0,$D55=0,$AU$2&gt;$OE$1),0,IF(OR(AU55=0,AW55=0,AX55=0),0,MIN((VLOOKUP($D55,SALERYCODE,3,0))*(IF($D55=6,AX55,AW55))*((MIN((VLOOKUP($D55,SALERYCODE,5,0)),(IF($D55=6,AW55,AX55))))),MIN((VLOOKUP($D55,SALERYCODE,3,0)),(AU55+AV55))*(IF($D55=6,AX55,((MIN((VLOOKUP($D55,SALERYCODE,5,0)),AX55)))))))))/IF(AND($D55=2,'ראשי-פרטים כלליים וריכוז הוצאות'!$D$68&lt;&gt;4),1.2,1)</f>
        <v>0</v>
      </c>
      <c r="BA55" s="263"/>
      <c r="BB55" s="264"/>
      <c r="BC55" s="265"/>
      <c r="BD55" s="266"/>
      <c r="BE55" s="267">
        <f t="shared" si="49"/>
        <v>0</v>
      </c>
      <c r="BF55" s="260">
        <f>+(IF(OR($B55=0,$C55=0,$D55=0,$BA$2&gt;$OE$1),0,IF(OR(BA55=0,BC55=0,BD55=0),0,MIN((VLOOKUP($D55,SALERYCODE,3,0))*(IF($D55=6,BD55,BC55))*((MIN((VLOOKUP($D55,SALERYCODE,5,0)),(IF($D55=6,BC55,BD55))))),MIN((VLOOKUP($D55,SALERYCODE,3,0)),(BA55+BB55))*(IF($D55=6,BD55,((MIN((VLOOKUP($D55,SALERYCODE,5,0)),BD55)))))))))/IF(AND($D55=2,'ראשי-פרטים כלליים וריכוז הוצאות'!$D$68&lt;&gt;4),1.2,1)</f>
        <v>0</v>
      </c>
      <c r="BG55" s="263"/>
      <c r="BH55" s="264"/>
      <c r="BI55" s="265"/>
      <c r="BJ55" s="266"/>
      <c r="BK55" s="267">
        <f t="shared" si="50"/>
        <v>0</v>
      </c>
      <c r="BL55" s="260">
        <f>+(IF(OR($B55=0,$C55=0,$D55=0,$BG$2&gt;$OE$1),0,IF(OR(BG55=0,BI55=0,BJ55=0),0,MIN((VLOOKUP($D55,SALERYCODE,3,0))*(IF($D55=6,BJ55,BI55))*((MIN((VLOOKUP($D55,SALERYCODE,5,0)),(IF($D55=6,BI55,BJ55))))),MIN((VLOOKUP($D55,SALERYCODE,3,0)),(BG55+BH55))*(IF($D55=6,BJ55,((MIN((VLOOKUP($D55,SALERYCODE,5,0)),BJ55)))))))))/IF(AND($D55=2,'ראשי-פרטים כלליים וריכוז הוצאות'!$D$68&lt;&gt;4),1.2,1)</f>
        <v>0</v>
      </c>
      <c r="BM55" s="263"/>
      <c r="BN55" s="264"/>
      <c r="BO55" s="265"/>
      <c r="BP55" s="266"/>
      <c r="BQ55" s="267">
        <f t="shared" si="51"/>
        <v>0</v>
      </c>
      <c r="BR55" s="260">
        <f>+(IF(OR($B55=0,$C55=0,$D55=0,$BM$2&gt;$OE$1),0,IF(OR(BM55=0,BO55=0,BP55=0),0,MIN((VLOOKUP($D55,SALERYCODE,3,0))*(IF($D55=6,BP55,BO55))*((MIN((VLOOKUP($D55,SALERYCODE,5,0)),(IF($D55=6,BO55,BP55))))),MIN((VLOOKUP($D55,SALERYCODE,3,0)),(BM55+BN55))*(IF($D55=6,BP55,((MIN((VLOOKUP($D55,SALERYCODE,5,0)),BP55)))))))))/IF(AND($D55=2,'ראשי-פרטים כלליים וריכוז הוצאות'!$D$68&lt;&gt;4),1.2,1)</f>
        <v>0</v>
      </c>
      <c r="BS55" s="263"/>
      <c r="BT55" s="264"/>
      <c r="BU55" s="265"/>
      <c r="BV55" s="266"/>
      <c r="BW55" s="267">
        <f t="shared" si="52"/>
        <v>0</v>
      </c>
      <c r="BX55" s="260">
        <f>+(IF(OR($B55=0,$C55=0,$D55=0,$BS$2&gt;$OE$1),0,IF(OR(BS55=0,BU55=0,BV55=0),0,MIN((VLOOKUP($D55,SALERYCODE,3,0))*(IF($D55=6,BV55,BU55))*((MIN((VLOOKUP($D55,SALERYCODE,5,0)),(IF($D55=6,BU55,BV55))))),MIN((VLOOKUP($D55,SALERYCODE,3,0)),(BS55+BT55))*(IF($D55=6,BV55,((MIN((VLOOKUP($D55,SALERYCODE,5,0)),BV55)))))))))/IF(AND($D55=2,'ראשי-פרטים כלליים וריכוז הוצאות'!$D$68&lt;&gt;4),1.2,1)</f>
        <v>0</v>
      </c>
      <c r="BY55" s="263"/>
      <c r="BZ55" s="264"/>
      <c r="CA55" s="265"/>
      <c r="CB55" s="266"/>
      <c r="CC55" s="267">
        <f t="shared" si="53"/>
        <v>0</v>
      </c>
      <c r="CD55" s="260">
        <f>+(IF(OR($B55=0,$C55=0,$D55=0,$BY$2&gt;$OE$1),0,IF(OR(BY55=0,CA55=0,CB55=0),0,MIN((VLOOKUP($D55,SALERYCODE,3,0))*(IF($D55=6,CB55,CA55))*((MIN((VLOOKUP($D55,SALERYCODE,5,0)),(IF($D55=6,CA55,CB55))))),MIN((VLOOKUP($D55,SALERYCODE,3,0)),(BY55+BZ55))*(IF($D55=6,CB55,((MIN((VLOOKUP($D55,SALERYCODE,5,0)),CB55)))))))))/IF(AND($D55=2,'ראשי-פרטים כלליים וריכוז הוצאות'!$D$68&lt;&gt;4),1.2,1)</f>
        <v>0</v>
      </c>
      <c r="CE55" s="263"/>
      <c r="CF55" s="264"/>
      <c r="CG55" s="265"/>
      <c r="CH55" s="266"/>
      <c r="CI55" s="267">
        <f t="shared" si="54"/>
        <v>0</v>
      </c>
      <c r="CJ55" s="260">
        <f>+(IF(OR($B55=0,$C55=0,$D55=0,$CE$2&gt;$OE$1),0,IF(OR(CE55=0,CG55=0,CH55=0),0,MIN((VLOOKUP($D55,SALERYCODE,3,0))*(IF($D55=6,CH55,CG55))*((MIN((VLOOKUP($D55,SALERYCODE,5,0)),(IF($D55=6,CG55,CH55))))),MIN((VLOOKUP($D55,SALERYCODE,3,0)),(CE55+CF55))*(IF($D55=6,CH55,((MIN((VLOOKUP($D55,SALERYCODE,5,0)),CH55)))))))))/IF(AND($D55=2,'ראשי-פרטים כלליים וריכוז הוצאות'!$D$68&lt;&gt;4),1.2,1)</f>
        <v>0</v>
      </c>
      <c r="CK55" s="263"/>
      <c r="CL55" s="264"/>
      <c r="CM55" s="265"/>
      <c r="CN55" s="266"/>
      <c r="CO55" s="267">
        <f t="shared" si="55"/>
        <v>0</v>
      </c>
      <c r="CP55" s="260">
        <f>+(IF(OR($B55=0,$C55=0,$D55=0,$CK$2&gt;$OE$1),0,IF(OR(CK55=0,CM55=0,CN55=0),0,MIN((VLOOKUP($D55,SALERYCODE,3,0))*(IF($D55=6,CN55,CM55))*((MIN((VLOOKUP($D55,SALERYCODE,5,0)),(IF($D55=6,CM55,CN55))))),MIN((VLOOKUP($D55,SALERYCODE,3,0)),(CK55+CL55))*(IF($D55=6,CN55,((MIN((VLOOKUP($D55,SALERYCODE,5,0)),CN55)))))))))/IF(AND($D55=2,'ראשי-פרטים כלליים וריכוז הוצאות'!$D$68&lt;&gt;4),1.2,1)</f>
        <v>0</v>
      </c>
      <c r="CQ55" s="263"/>
      <c r="CR55" s="264"/>
      <c r="CS55" s="265"/>
      <c r="CT55" s="266"/>
      <c r="CU55" s="267">
        <f t="shared" si="56"/>
        <v>0</v>
      </c>
      <c r="CV55" s="260">
        <f>+(IF(OR($B55=0,$C55=0,$D55=0,$CQ$2&gt;$OE$1),0,IF(OR(CQ55=0,CS55=0,CT55=0),0,MIN((VLOOKUP($D55,SALERYCODE,3,0))*(IF($D55=6,CT55,CS55))*((MIN((VLOOKUP($D55,SALERYCODE,5,0)),(IF($D55=6,CS55,CT55))))),MIN((VLOOKUP($D55,SALERYCODE,3,0)),(CQ55+CR55))*(IF($D55=6,CT55,((MIN((VLOOKUP($D55,SALERYCODE,5,0)),CT55)))))))))/IF(AND($D55=2,'ראשי-פרטים כלליים וריכוז הוצאות'!$D$68&lt;&gt;4),1.2,1)</f>
        <v>0</v>
      </c>
      <c r="CW55" s="263"/>
      <c r="CX55" s="264"/>
      <c r="CY55" s="265"/>
      <c r="CZ55" s="266"/>
      <c r="DA55" s="267">
        <f t="shared" si="57"/>
        <v>0</v>
      </c>
      <c r="DB55" s="260">
        <f>+(IF(OR($B55=0,$C55=0,$D55=0,$CW$2&gt;$OE$1),0,IF(OR(CW55=0,CY55=0,CZ55=0),0,MIN((VLOOKUP($D55,SALERYCODE,3,0))*(IF($D55=6,CZ55,CY55))*((MIN((VLOOKUP($D55,SALERYCODE,5,0)),(IF($D55=6,CY55,CZ55))))),MIN((VLOOKUP($D55,SALERYCODE,3,0)),(CW55+CX55))*(IF($D55=6,CZ55,((MIN((VLOOKUP($D55,SALERYCODE,5,0)),CZ55)))))))))/IF(AND($D55=2,'ראשי-פרטים כלליים וריכוז הוצאות'!$D$68&lt;&gt;4),1.2,1)</f>
        <v>0</v>
      </c>
      <c r="DC55" s="263"/>
      <c r="DD55" s="264"/>
      <c r="DE55" s="265"/>
      <c r="DF55" s="266"/>
      <c r="DG55" s="267">
        <f t="shared" si="58"/>
        <v>0</v>
      </c>
      <c r="DH55" s="260">
        <f>+(IF(OR($B55=0,$C55=0,$D55=0,$DC$2&gt;$OE$1),0,IF(OR(DC55=0,DE55=0,DF55=0),0,MIN((VLOOKUP($D55,SALERYCODE,3,0))*(IF($D55=6,DF55,DE55))*((MIN((VLOOKUP($D55,SALERYCODE,5,0)),(IF($D55=6,DE55,DF55))))),MIN((VLOOKUP($D55,SALERYCODE,3,0)),(DC55+DD55))*(IF($D55=6,DF55,((MIN((VLOOKUP($D55,SALERYCODE,5,0)),DF55)))))))))/IF(AND($D55=2,'ראשי-פרטים כלליים וריכוז הוצאות'!$D$68&lt;&gt;4),1.2,1)</f>
        <v>0</v>
      </c>
      <c r="DI55" s="263"/>
      <c r="DJ55" s="264"/>
      <c r="DK55" s="265"/>
      <c r="DL55" s="266"/>
      <c r="DM55" s="267">
        <f t="shared" si="59"/>
        <v>0</v>
      </c>
      <c r="DN55" s="260">
        <f>+(IF(OR($B55=0,$C55=0,$D55=0,$DC$2&gt;$OE$1),0,IF(OR(DI55=0,DK55=0,DL55=0),0,MIN((VLOOKUP($D55,SALERYCODE,3,0))*(IF($D55=6,DL55,DK55))*((MIN((VLOOKUP($D55,SALERYCODE,5,0)),(IF($D55=6,DK55,DL55))))),MIN((VLOOKUP($D55,SALERYCODE,3,0)),(DI55+DJ55))*(IF($D55=6,DL55,((MIN((VLOOKUP($D55,SALERYCODE,5,0)),DL55)))))))))/IF(AND($D55=2,'ראשי-פרטים כלליים וריכוז הוצאות'!$D$68&lt;&gt;4),1.2,1)</f>
        <v>0</v>
      </c>
      <c r="DO55" s="263"/>
      <c r="DP55" s="264"/>
      <c r="DQ55" s="265"/>
      <c r="DR55" s="266"/>
      <c r="DS55" s="267">
        <f t="shared" si="60"/>
        <v>0</v>
      </c>
      <c r="DT55" s="260">
        <f>+(IF(OR($B55=0,$C55=0,$D55=0,$DC$2&gt;$OE$1),0,IF(OR(DO55=0,DQ55=0,DR55=0),0,MIN((VLOOKUP($D55,SALERYCODE,3,0))*(IF($D55=6,DR55,DQ55))*((MIN((VLOOKUP($D55,SALERYCODE,5,0)),(IF($D55=6,DQ55,DR55))))),MIN((VLOOKUP($D55,SALERYCODE,3,0)),(DO55+DP55))*(IF($D55=6,DR55,((MIN((VLOOKUP($D55,SALERYCODE,5,0)),DR55)))))))))/IF(AND($D55=2,'ראשי-פרטים כלליים וריכוז הוצאות'!$D$68&lt;&gt;4),1.2,1)</f>
        <v>0</v>
      </c>
      <c r="DU55" s="263"/>
      <c r="DV55" s="264"/>
      <c r="DW55" s="265"/>
      <c r="DX55" s="266"/>
      <c r="DY55" s="267">
        <f t="shared" si="61"/>
        <v>0</v>
      </c>
      <c r="DZ55" s="260">
        <f>+(IF(OR($B55=0,$C55=0,$D55=0,$DC$2&gt;$OE$1),0,IF(OR(DU55=0,DW55=0,DX55=0),0,MIN((VLOOKUP($D55,SALERYCODE,3,0))*(IF($D55=6,DX55,DW55))*((MIN((VLOOKUP($D55,SALERYCODE,5,0)),(IF($D55=6,DW55,DX55))))),MIN((VLOOKUP($D55,SALERYCODE,3,0)),(DU55+DV55))*(IF($D55=6,DX55,((MIN((VLOOKUP($D55,SALERYCODE,5,0)),DX55)))))))))/IF(AND($D55=2,'ראשי-פרטים כלליים וריכוז הוצאות'!$D$68&lt;&gt;4),1.2,1)</f>
        <v>0</v>
      </c>
      <c r="EA55" s="263"/>
      <c r="EB55" s="264"/>
      <c r="EC55" s="265"/>
      <c r="ED55" s="266"/>
      <c r="EE55" s="267">
        <f t="shared" si="62"/>
        <v>0</v>
      </c>
      <c r="EF55" s="260">
        <f>+(IF(OR($B55=0,$C55=0,$D55=0,$DC$2&gt;$OE$1),0,IF(OR(EA55=0,EC55=0,ED55=0),0,MIN((VLOOKUP($D55,SALERYCODE,3,0))*(IF($D55=6,ED55,EC55))*((MIN((VLOOKUP($D55,SALERYCODE,5,0)),(IF($D55=6,EC55,ED55))))),MIN((VLOOKUP($D55,SALERYCODE,3,0)),(EA55+EB55))*(IF($D55=6,ED55,((MIN((VLOOKUP($D55,SALERYCODE,5,0)),ED55)))))))))/IF(AND($D55=2,'ראשי-פרטים כלליים וריכוז הוצאות'!$D$68&lt;&gt;4),1.2,1)</f>
        <v>0</v>
      </c>
      <c r="EG55" s="263"/>
      <c r="EH55" s="264"/>
      <c r="EI55" s="265"/>
      <c r="EJ55" s="266"/>
      <c r="EK55" s="267">
        <f t="shared" si="63"/>
        <v>0</v>
      </c>
      <c r="EL55" s="260">
        <f>+(IF(OR($B55=0,$C55=0,$D55=0,$DC$2&gt;$OE$1),0,IF(OR(EG55=0,EI55=0,EJ55=0),0,MIN((VLOOKUP($D55,SALERYCODE,3,0))*(IF($D55=6,EJ55,EI55))*((MIN((VLOOKUP($D55,SALERYCODE,5,0)),(IF($D55=6,EI55,EJ55))))),MIN((VLOOKUP($D55,SALERYCODE,3,0)),(EG55+EH55))*(IF($D55=6,EJ55,((MIN((VLOOKUP($D55,SALERYCODE,5,0)),EJ55)))))))))/IF(AND($D55=2,'ראשי-פרטים כלליים וריכוז הוצאות'!$D$68&lt;&gt;4),1.2,1)</f>
        <v>0</v>
      </c>
      <c r="EM55" s="263"/>
      <c r="EN55" s="264"/>
      <c r="EO55" s="265"/>
      <c r="EP55" s="266"/>
      <c r="EQ55" s="267">
        <f t="shared" si="64"/>
        <v>0</v>
      </c>
      <c r="ER55" s="260">
        <f>+(IF(OR($B55=0,$C55=0,$D55=0,$DC$2&gt;$OE$1),0,IF(OR(EM55=0,EO55=0,EP55=0),0,MIN((VLOOKUP($D55,SALERYCODE,3,0))*(IF($D55=6,EP55,EO55))*((MIN((VLOOKUP($D55,SALERYCODE,5,0)),(IF($D55=6,EO55,EP55))))),MIN((VLOOKUP($D55,SALERYCODE,3,0)),(EM55+EN55))*(IF($D55=6,EP55,((MIN((VLOOKUP($D55,SALERYCODE,5,0)),EP55)))))))))/IF(AND($D55=2,'ראשי-פרטים כלליים וריכוז הוצאות'!$D$68&lt;&gt;4),1.2,1)</f>
        <v>0</v>
      </c>
      <c r="ES55" s="263"/>
      <c r="ET55" s="264"/>
      <c r="EU55" s="265"/>
      <c r="EV55" s="266"/>
      <c r="EW55" s="267">
        <f t="shared" si="65"/>
        <v>0</v>
      </c>
      <c r="EX55" s="260">
        <f>+(IF(OR($B55=0,$C55=0,$D55=0,$DC$2&gt;$OE$1),0,IF(OR(ES55=0,EU55=0,EV55=0),0,MIN((VLOOKUP($D55,SALERYCODE,3,0))*(IF($D55=6,EV55,EU55))*((MIN((VLOOKUP($D55,SALERYCODE,5,0)),(IF($D55=6,EU55,EV55))))),MIN((VLOOKUP($D55,SALERYCODE,3,0)),(ES55+ET55))*(IF($D55=6,EV55,((MIN((VLOOKUP($D55,SALERYCODE,5,0)),EV55)))))))))/IF(AND($D55=2,'ראשי-פרטים כלליים וריכוז הוצאות'!$D$68&lt;&gt;4),1.2,1)</f>
        <v>0</v>
      </c>
      <c r="EY55" s="263"/>
      <c r="EZ55" s="264"/>
      <c r="FA55" s="265"/>
      <c r="FB55" s="266"/>
      <c r="FC55" s="267">
        <f t="shared" si="66"/>
        <v>0</v>
      </c>
      <c r="FD55" s="260">
        <f>+(IF(OR($B55=0,$C55=0,$D55=0,$DC$2&gt;$OE$1),0,IF(OR(EY55=0,FA55=0,FB55=0),0,MIN((VLOOKUP($D55,SALERYCODE,3,0))*(IF($D55=6,FB55,FA55))*((MIN((VLOOKUP($D55,SALERYCODE,5,0)),(IF($D55=6,FA55,FB55))))),MIN((VLOOKUP($D55,SALERYCODE,3,0)),(EY55+EZ55))*(IF($D55=6,FB55,((MIN((VLOOKUP($D55,SALERYCODE,5,0)),FB55)))))))))/IF(AND($D55=2,'ראשי-פרטים כלליים וריכוז הוצאות'!$D$68&lt;&gt;4),1.2,1)</f>
        <v>0</v>
      </c>
      <c r="FE55" s="263"/>
      <c r="FF55" s="264"/>
      <c r="FG55" s="265"/>
      <c r="FH55" s="266"/>
      <c r="FI55" s="267">
        <f t="shared" si="67"/>
        <v>0</v>
      </c>
      <c r="FJ55" s="260">
        <f>+(IF(OR($B55=0,$C55=0,$D55=0,$DC$2&gt;$OE$1),0,IF(OR(FE55=0,FG55=0,FH55=0),0,MIN((VLOOKUP($D55,SALERYCODE,3,0))*(IF($D55=6,FH55,FG55))*((MIN((VLOOKUP($D55,SALERYCODE,5,0)),(IF($D55=6,FG55,FH55))))),MIN((VLOOKUP($D55,SALERYCODE,3,0)),(FE55+FF55))*(IF($D55=6,FH55,((MIN((VLOOKUP($D55,SALERYCODE,5,0)),FH55)))))))))/IF(AND($D55=2,'ראשי-פרטים כלליים וריכוז הוצאות'!$D$68&lt;&gt;4),1.2,1)</f>
        <v>0</v>
      </c>
      <c r="FK55" s="263"/>
      <c r="FL55" s="264"/>
      <c r="FM55" s="265"/>
      <c r="FN55" s="266"/>
      <c r="FO55" s="267">
        <f t="shared" si="68"/>
        <v>0</v>
      </c>
      <c r="FP55" s="260">
        <f>+(IF(OR($B55=0,$C55=0,$D55=0,$DC$2&gt;$OE$1),0,IF(OR(FK55=0,FM55=0,FN55=0),0,MIN((VLOOKUP($D55,SALERYCODE,3,0))*(IF($D55=6,FN55,FM55))*((MIN((VLOOKUP($D55,SALERYCODE,5,0)),(IF($D55=6,FM55,FN55))))),MIN((VLOOKUP($D55,SALERYCODE,3,0)),(FK55+FL55))*(IF($D55=6,FN55,((MIN((VLOOKUP($D55,SALERYCODE,5,0)),FN55)))))))))/IF(AND($D55=2,'ראשי-פרטים כלליים וריכוז הוצאות'!$D$68&lt;&gt;4),1.2,1)</f>
        <v>0</v>
      </c>
      <c r="FQ55" s="263"/>
      <c r="FR55" s="264"/>
      <c r="FS55" s="265"/>
      <c r="FT55" s="266"/>
      <c r="FU55" s="267">
        <f t="shared" si="69"/>
        <v>0</v>
      </c>
      <c r="FV55" s="260">
        <f>+(IF(OR($B55=0,$C55=0,$D55=0,$DC$2&gt;$OE$1),0,IF(OR(FQ55=0,FS55=0,FT55=0),0,MIN((VLOOKUP($D55,SALERYCODE,3,0))*(IF($D55=6,FT55,FS55))*((MIN((VLOOKUP($D55,SALERYCODE,5,0)),(IF($D55=6,FS55,FT55))))),MIN((VLOOKUP($D55,SALERYCODE,3,0)),(FQ55+FR55))*(IF($D55=6,FT55,((MIN((VLOOKUP($D55,SALERYCODE,5,0)),FT55)))))))))/IF(AND($D55=2,'ראשי-פרטים כלליים וריכוז הוצאות'!$D$68&lt;&gt;4),1.2,1)</f>
        <v>0</v>
      </c>
      <c r="FW55" s="263"/>
      <c r="FX55" s="264"/>
      <c r="FY55" s="265"/>
      <c r="FZ55" s="266"/>
      <c r="GA55" s="267">
        <f t="shared" si="70"/>
        <v>0</v>
      </c>
      <c r="GB55" s="260">
        <f>+(IF(OR($B55=0,$C55=0,$D55=0,$DC$2&gt;$OE$1),0,IF(OR(FW55=0,FY55=0,FZ55=0),0,MIN((VLOOKUP($D55,SALERYCODE,3,0))*(IF($D55=6,FZ55,FY55))*((MIN((VLOOKUP($D55,SALERYCODE,5,0)),(IF($D55=6,FY55,FZ55))))),MIN((VLOOKUP($D55,SALERYCODE,3,0)),(FW55+FX55))*(IF($D55=6,FZ55,((MIN((VLOOKUP($D55,SALERYCODE,5,0)),FZ55)))))))))/IF(AND($D55=2,'ראשי-פרטים כלליים וריכוז הוצאות'!$D$68&lt;&gt;4),1.2,1)</f>
        <v>0</v>
      </c>
      <c r="GC55" s="263"/>
      <c r="GD55" s="264"/>
      <c r="GE55" s="265"/>
      <c r="GF55" s="266"/>
      <c r="GG55" s="267">
        <f t="shared" si="71"/>
        <v>0</v>
      </c>
      <c r="GH55" s="260">
        <f>+(IF(OR($B55=0,$C55=0,$D55=0,$DC$2&gt;$OE$1),0,IF(OR(GC55=0,GE55=0,GF55=0),0,MIN((VLOOKUP($D55,SALERYCODE,3,0))*(IF($D55=6,GF55,GE55))*((MIN((VLOOKUP($D55,SALERYCODE,5,0)),(IF($D55=6,GE55,GF55))))),MIN((VLOOKUP($D55,SALERYCODE,3,0)),(GC55+GD55))*(IF($D55=6,GF55,((MIN((VLOOKUP($D55,SALERYCODE,5,0)),GF55)))))))))/IF(AND($D55=2,'ראשי-פרטים כלליים וריכוז הוצאות'!$D$68&lt;&gt;4),1.2,1)</f>
        <v>0</v>
      </c>
      <c r="GI55" s="263"/>
      <c r="GJ55" s="264"/>
      <c r="GK55" s="265"/>
      <c r="GL55" s="266"/>
      <c r="GM55" s="267">
        <f t="shared" si="72"/>
        <v>0</v>
      </c>
      <c r="GN55" s="260">
        <f>+(IF(OR($B55=0,$C55=0,$D55=0,$DC$2&gt;$OE$1),0,IF(OR(GI55=0,GK55=0,GL55=0),0,MIN((VLOOKUP($D55,SALERYCODE,3,0))*(IF($D55=6,GL55,GK55))*((MIN((VLOOKUP($D55,SALERYCODE,5,0)),(IF($D55=6,GK55,GL55))))),MIN((VLOOKUP($D55,SALERYCODE,3,0)),(GI55+GJ55))*(IF($D55=6,GL55,((MIN((VLOOKUP($D55,SALERYCODE,5,0)),GL55)))))))))/IF(AND($D55=2,'ראשי-פרטים כלליים וריכוז הוצאות'!$D$68&lt;&gt;4),1.2,1)</f>
        <v>0</v>
      </c>
      <c r="GO55" s="263"/>
      <c r="GP55" s="264"/>
      <c r="GQ55" s="265"/>
      <c r="GR55" s="266"/>
      <c r="GS55" s="267">
        <f t="shared" si="73"/>
        <v>0</v>
      </c>
      <c r="GT55" s="260">
        <f>+(IF(OR($B55=0,$C55=0,$D55=0,$DC$2&gt;$OE$1),0,IF(OR(GO55=0,GQ55=0,GR55=0),0,MIN((VLOOKUP($D55,SALERYCODE,3,0))*(IF($D55=6,GR55,GQ55))*((MIN((VLOOKUP($D55,SALERYCODE,5,0)),(IF($D55=6,GQ55,GR55))))),MIN((VLOOKUP($D55,SALERYCODE,3,0)),(GO55+GP55))*(IF($D55=6,GR55,((MIN((VLOOKUP($D55,SALERYCODE,5,0)),GR55)))))))))/IF(AND($D55=2,'ראשי-פרטים כלליים וריכוז הוצאות'!$D$68&lt;&gt;4),1.2,1)</f>
        <v>0</v>
      </c>
      <c r="GU55" s="263"/>
      <c r="GV55" s="264"/>
      <c r="GW55" s="265"/>
      <c r="GX55" s="266"/>
      <c r="GY55" s="267">
        <f t="shared" si="74"/>
        <v>0</v>
      </c>
      <c r="GZ55" s="260">
        <f>+(IF(OR($B55=0,$C55=0,$D55=0,$DC$2&gt;$OE$1),0,IF(OR(GU55=0,GW55=0,GX55=0),0,MIN((VLOOKUP($D55,SALERYCODE,3,0))*(IF($D55=6,GX55,GW55))*((MIN((VLOOKUP($D55,SALERYCODE,5,0)),(IF($D55=6,GW55,GX55))))),MIN((VLOOKUP($D55,SALERYCODE,3,0)),(GU55+GV55))*(IF($D55=6,GX55,((MIN((VLOOKUP($D55,SALERYCODE,5,0)),GX55)))))))))/IF(AND($D55=2,'ראשי-פרטים כלליים וריכוז הוצאות'!$D$68&lt;&gt;4),1.2,1)</f>
        <v>0</v>
      </c>
      <c r="HA55" s="263"/>
      <c r="HB55" s="264"/>
      <c r="HC55" s="265"/>
      <c r="HD55" s="266"/>
      <c r="HE55" s="267">
        <f t="shared" si="75"/>
        <v>0</v>
      </c>
      <c r="HF55" s="260">
        <f>+(IF(OR($B55=0,$C55=0,$D55=0,$DC$2&gt;$OE$1),0,IF(OR(HA55=0,HC55=0,HD55=0),0,MIN((VLOOKUP($D55,SALERYCODE,3,0))*(IF($D55=6,HD55,HC55))*((MIN((VLOOKUP($D55,SALERYCODE,5,0)),(IF($D55=6,HC55,HD55))))),MIN((VLOOKUP($D55,SALERYCODE,3,0)),(HA55+HB55))*(IF($D55=6,HD55,((MIN((VLOOKUP($D55,SALERYCODE,5,0)),HD55)))))))))/IF(AND($D55=2,'ראשי-פרטים כלליים וריכוז הוצאות'!$D$68&lt;&gt;4),1.2,1)</f>
        <v>0</v>
      </c>
      <c r="HG55" s="263"/>
      <c r="HH55" s="264"/>
      <c r="HI55" s="265"/>
      <c r="HJ55" s="266"/>
      <c r="HK55" s="267">
        <f t="shared" si="76"/>
        <v>0</v>
      </c>
      <c r="HL55" s="260">
        <f>+(IF(OR($B55=0,$C55=0,$D55=0,$DC$2&gt;$OE$1),0,IF(OR(HG55=0,HI55=0,HJ55=0),0,MIN((VLOOKUP($D55,SALERYCODE,3,0))*(IF($D55=6,HJ55,HI55))*((MIN((VLOOKUP($D55,SALERYCODE,5,0)),(IF($D55=6,HI55,HJ55))))),MIN((VLOOKUP($D55,SALERYCODE,3,0)),(HG55+HH55))*(IF($D55=6,HJ55,((MIN((VLOOKUP($D55,SALERYCODE,5,0)),HJ55)))))))))/IF(AND($D55=2,'ראשי-פרטים כלליים וריכוז הוצאות'!$D$68&lt;&gt;4),1.2,1)</f>
        <v>0</v>
      </c>
      <c r="HM55" s="263"/>
      <c r="HN55" s="264"/>
      <c r="HO55" s="265"/>
      <c r="HP55" s="266"/>
      <c r="HQ55" s="267">
        <f t="shared" si="77"/>
        <v>0</v>
      </c>
      <c r="HR55" s="260">
        <f>+(IF(OR($B55=0,$C55=0,$D55=0,$DC$2&gt;$OE$1),0,IF(OR(HM55=0,HO55=0,HP55=0),0,MIN((VLOOKUP($D55,SALERYCODE,3,0))*(IF($D55=6,HP55,HO55))*((MIN((VLOOKUP($D55,SALERYCODE,5,0)),(IF($D55=6,HO55,HP55))))),MIN((VLOOKUP($D55,SALERYCODE,3,0)),(HM55+HN55))*(IF($D55=6,HP55,((MIN((VLOOKUP($D55,SALERYCODE,5,0)),HP55)))))))))/IF(AND($D55=2,'ראשי-פרטים כלליים וריכוז הוצאות'!$D$68&lt;&gt;4),1.2,1)</f>
        <v>0</v>
      </c>
      <c r="HS55" s="263"/>
      <c r="HT55" s="264"/>
      <c r="HU55" s="265"/>
      <c r="HV55" s="266"/>
      <c r="HW55" s="267">
        <f t="shared" si="78"/>
        <v>0</v>
      </c>
      <c r="HX55" s="260">
        <f>+(IF(OR($B55=0,$C55=0,$D55=0,$DC$2&gt;$OE$1),0,IF(OR(HS55=0,HU55=0,HV55=0),0,MIN((VLOOKUP($D55,SALERYCODE,3,0))*(IF($D55=6,HV55,HU55))*((MIN((VLOOKUP($D55,SALERYCODE,5,0)),(IF($D55=6,HU55,HV55))))),MIN((VLOOKUP($D55,SALERYCODE,3,0)),(HS55+HT55))*(IF($D55=6,HV55,((MIN((VLOOKUP($D55,SALERYCODE,5,0)),HV55)))))))))/IF(AND($D55=2,'ראשי-פרטים כלליים וריכוז הוצאות'!$D$68&lt;&gt;4),1.2,1)</f>
        <v>0</v>
      </c>
      <c r="HY55" s="263"/>
      <c r="HZ55" s="264"/>
      <c r="IA55" s="265"/>
      <c r="IB55" s="266"/>
      <c r="IC55" s="267">
        <f t="shared" si="79"/>
        <v>0</v>
      </c>
      <c r="ID55" s="260">
        <f>+(IF(OR($B55=0,$C55=0,$D55=0,$DC$2&gt;$OE$1),0,IF(OR(HY55=0,IA55=0,IB55=0),0,MIN((VLOOKUP($D55,SALERYCODE,3,0))*(IF($D55=6,IB55,IA55))*((MIN((VLOOKUP($D55,SALERYCODE,5,0)),(IF($D55=6,IA55,IB55))))),MIN((VLOOKUP($D55,SALERYCODE,3,0)),(HY55+HZ55))*(IF($D55=6,IB55,((MIN((VLOOKUP($D55,SALERYCODE,5,0)),IB55)))))))))/IF(AND($D55=2,'ראשי-פרטים כלליים וריכוז הוצאות'!$D$68&lt;&gt;4),1.2,1)</f>
        <v>0</v>
      </c>
      <c r="IE55" s="263"/>
      <c r="IF55" s="264"/>
      <c r="IG55" s="265"/>
      <c r="IH55" s="266"/>
      <c r="II55" s="267">
        <f t="shared" si="80"/>
        <v>0</v>
      </c>
      <c r="IJ55" s="260">
        <f>+(IF(OR($B55=0,$C55=0,$D55=0,$DC$2&gt;$OE$1),0,IF(OR(IE55=0,IG55=0,IH55=0),0,MIN((VLOOKUP($D55,SALERYCODE,3,0))*(IF($D55=6,IH55,IG55))*((MIN((VLOOKUP($D55,SALERYCODE,5,0)),(IF($D55=6,IG55,IH55))))),MIN((VLOOKUP($D55,SALERYCODE,3,0)),(IE55+IF55))*(IF($D55=6,IH55,((MIN((VLOOKUP($D55,SALERYCODE,5,0)),IH55)))))))))/IF(AND($D55=2,'ראשי-פרטים כלליים וריכוז הוצאות'!$D$68&lt;&gt;4),1.2,1)</f>
        <v>0</v>
      </c>
      <c r="IK55" s="263"/>
      <c r="IL55" s="264"/>
      <c r="IM55" s="265"/>
      <c r="IN55" s="266"/>
      <c r="IO55" s="267">
        <f t="shared" si="81"/>
        <v>0</v>
      </c>
      <c r="IP55" s="260">
        <f>+(IF(OR($B55=0,$C55=0,$D55=0,$DC$2&gt;$OE$1),0,IF(OR(IK55=0,IM55=0,IN55=0),0,MIN((VLOOKUP($D55,SALERYCODE,3,0))*(IF($D55=6,IN55,IM55))*((MIN((VLOOKUP($D55,SALERYCODE,5,0)),(IF($D55=6,IM55,IN55))))),MIN((VLOOKUP($D55,SALERYCODE,3,0)),(IK55+IL55))*(IF($D55=6,IN55,((MIN((VLOOKUP($D55,SALERYCODE,5,0)),IN55)))))))))/IF(AND($D55=2,'ראשי-פרטים כלליים וריכוז הוצאות'!$D$68&lt;&gt;4),1.2,1)</f>
        <v>0</v>
      </c>
      <c r="IQ55" s="263"/>
      <c r="IR55" s="264"/>
      <c r="IS55" s="265"/>
      <c r="IT55" s="266"/>
      <c r="IU55" s="267">
        <f t="shared" si="82"/>
        <v>0</v>
      </c>
      <c r="IV55" s="260">
        <f>+(IF(OR($B55=0,$C55=0,$D55=0,$DC$2&gt;$OE$1),0,IF(OR(IQ55=0,IS55=0,IT55=0),0,MIN((VLOOKUP($D55,SALERYCODE,3,0))*(IF($D55=6,IT55,IS55))*((MIN((VLOOKUP($D55,SALERYCODE,5,0)),(IF($D55=6,IS55,IT55))))),MIN((VLOOKUP($D55,SALERYCODE,3,0)),(IQ55+IR55))*(IF($D55=6,IT55,((MIN((VLOOKUP($D55,SALERYCODE,5,0)),IT55)))))))))/IF(AND($D55=2,'ראשי-פרטים כלליים וריכוז הוצאות'!$D$68&lt;&gt;4),1.2,1)</f>
        <v>0</v>
      </c>
      <c r="IW55" s="263"/>
      <c r="IX55" s="264"/>
      <c r="IY55" s="265"/>
      <c r="IZ55" s="266"/>
      <c r="JA55" s="267">
        <f t="shared" si="83"/>
        <v>0</v>
      </c>
      <c r="JB55" s="260">
        <f>+(IF(OR($B55=0,$C55=0,$D55=0,$DC$2&gt;$OE$1),0,IF(OR(IW55=0,IY55=0,IZ55=0),0,MIN((VLOOKUP($D55,SALERYCODE,3,0))*(IF($D55=6,IZ55,IY55))*((MIN((VLOOKUP($D55,SALERYCODE,5,0)),(IF($D55=6,IY55,IZ55))))),MIN((VLOOKUP($D55,SALERYCODE,3,0)),(IW55+IX55))*(IF($D55=6,IZ55,((MIN((VLOOKUP($D55,SALERYCODE,5,0)),IZ55)))))))))/IF(AND($D55=2,'ראשי-פרטים כלליים וריכוז הוצאות'!$D$68&lt;&gt;4),1.2,1)</f>
        <v>0</v>
      </c>
      <c r="JC55" s="263"/>
      <c r="JD55" s="264"/>
      <c r="JE55" s="265"/>
      <c r="JF55" s="266"/>
      <c r="JG55" s="267">
        <f t="shared" si="84"/>
        <v>0</v>
      </c>
      <c r="JH55" s="260">
        <f>+(IF(OR($B55=0,$C55=0,$D55=0,$DC$2&gt;$OE$1),0,IF(OR(JC55=0,JE55=0,JF55=0),0,MIN((VLOOKUP($D55,SALERYCODE,3,0))*(IF($D55=6,JF55,JE55))*((MIN((VLOOKUP($D55,SALERYCODE,5,0)),(IF($D55=6,JE55,JF55))))),MIN((VLOOKUP($D55,SALERYCODE,3,0)),(JC55+JD55))*(IF($D55=6,JF55,((MIN((VLOOKUP($D55,SALERYCODE,5,0)),JF55)))))))))/IF(AND($D55=2,'ראשי-פרטים כלליים וריכוז הוצאות'!$D$68&lt;&gt;4),1.2,1)</f>
        <v>0</v>
      </c>
      <c r="JI55" s="263"/>
      <c r="JJ55" s="264"/>
      <c r="JK55" s="265"/>
      <c r="JL55" s="266"/>
      <c r="JM55" s="267">
        <f t="shared" si="85"/>
        <v>0</v>
      </c>
      <c r="JN55" s="260">
        <f>+(IF(OR($B55=0,$C55=0,$D55=0,$DC$2&gt;$OE$1),0,IF(OR(JI55=0,JK55=0,JL55=0),0,MIN((VLOOKUP($D55,SALERYCODE,3,0))*(IF($D55=6,JL55,JK55))*((MIN((VLOOKUP($D55,SALERYCODE,5,0)),(IF($D55=6,JK55,JL55))))),MIN((VLOOKUP($D55,SALERYCODE,3,0)),(JI55+JJ55))*(IF($D55=6,JL55,((MIN((VLOOKUP($D55,SALERYCODE,5,0)),JL55)))))))))/IF(AND($D55=2,'ראשי-פרטים כלליים וריכוז הוצאות'!$D$68&lt;&gt;4),1.2,1)</f>
        <v>0</v>
      </c>
      <c r="JO55" s="263"/>
      <c r="JP55" s="264"/>
      <c r="JQ55" s="265"/>
      <c r="JR55" s="266"/>
      <c r="JS55" s="267">
        <f t="shared" si="86"/>
        <v>0</v>
      </c>
      <c r="JT55" s="260">
        <f>+(IF(OR($B55=0,$C55=0,$D55=0,$DC$2&gt;$OE$1),0,IF(OR(JO55=0,JQ55=0,JR55=0),0,MIN((VLOOKUP($D55,SALERYCODE,3,0))*(IF($D55=6,JR55,JQ55))*((MIN((VLOOKUP($D55,SALERYCODE,5,0)),(IF($D55=6,JQ55,JR55))))),MIN((VLOOKUP($D55,SALERYCODE,3,0)),(JO55+JP55))*(IF($D55=6,JR55,((MIN((VLOOKUP($D55,SALERYCODE,5,0)),JR55)))))))))/IF(AND($D55=2,'ראשי-פרטים כלליים וריכוז הוצאות'!$D$68&lt;&gt;4),1.2,1)</f>
        <v>0</v>
      </c>
      <c r="JU55" s="263"/>
      <c r="JV55" s="264"/>
      <c r="JW55" s="265"/>
      <c r="JX55" s="266"/>
      <c r="JY55" s="267">
        <f t="shared" si="87"/>
        <v>0</v>
      </c>
      <c r="JZ55" s="260">
        <f>+(IF(OR($B55=0,$C55=0,$D55=0,$DC$2&gt;$OE$1),0,IF(OR(JU55=0,JW55=0,JX55=0),0,MIN((VLOOKUP($D55,SALERYCODE,3,0))*(IF($D55=6,JX55,JW55))*((MIN((VLOOKUP($D55,SALERYCODE,5,0)),(IF($D55=6,JW55,JX55))))),MIN((VLOOKUP($D55,SALERYCODE,3,0)),(JU55+JV55))*(IF($D55=6,JX55,((MIN((VLOOKUP($D55,SALERYCODE,5,0)),JX55)))))))))/IF(AND($D55=2,'ראשי-פרטים כלליים וריכוז הוצאות'!$D$68&lt;&gt;4),1.2,1)</f>
        <v>0</v>
      </c>
      <c r="KA55" s="263"/>
      <c r="KB55" s="264"/>
      <c r="KC55" s="265"/>
      <c r="KD55" s="266"/>
      <c r="KE55" s="267">
        <f t="shared" si="88"/>
        <v>0</v>
      </c>
      <c r="KF55" s="260">
        <f>+(IF(OR($B55=0,$C55=0,$D55=0,$DC$2&gt;$OE$1),0,IF(OR(KA55=0,KC55=0,KD55=0),0,MIN((VLOOKUP($D55,SALERYCODE,3,0))*(IF($D55=6,KD55,KC55))*((MIN((VLOOKUP($D55,SALERYCODE,5,0)),(IF($D55=6,KC55,KD55))))),MIN((VLOOKUP($D55,SALERYCODE,3,0)),(KA55+KB55))*(IF($D55=6,KD55,((MIN((VLOOKUP($D55,SALERYCODE,5,0)),KD55)))))))))/IF(AND($D55=2,'ראשי-פרטים כלליים וריכוז הוצאות'!$D$68&lt;&gt;4),1.2,1)</f>
        <v>0</v>
      </c>
      <c r="KG55" s="263"/>
      <c r="KH55" s="264"/>
      <c r="KI55" s="265"/>
      <c r="KJ55" s="266"/>
      <c r="KK55" s="267">
        <f t="shared" si="89"/>
        <v>0</v>
      </c>
      <c r="KL55" s="260">
        <f>+(IF(OR($B55=0,$C55=0,$D55=0,$DC$2&gt;$OE$1),0,IF(OR(KG55=0,KI55=0,KJ55=0),0,MIN((VLOOKUP($D55,SALERYCODE,3,0))*(IF($D55=6,KJ55,KI55))*((MIN((VLOOKUP($D55,SALERYCODE,5,0)),(IF($D55=6,KI55,KJ55))))),MIN((VLOOKUP($D55,SALERYCODE,3,0)),(KG55+KH55))*(IF($D55=6,KJ55,((MIN((VLOOKUP($D55,SALERYCODE,5,0)),KJ55)))))))))/IF(AND($D55=2,'ראשי-פרטים כלליים וריכוז הוצאות'!$D$68&lt;&gt;4),1.2,1)</f>
        <v>0</v>
      </c>
      <c r="KM55" s="263"/>
      <c r="KN55" s="264"/>
      <c r="KO55" s="265"/>
      <c r="KP55" s="266"/>
      <c r="KQ55" s="267">
        <f t="shared" si="90"/>
        <v>0</v>
      </c>
      <c r="KR55" s="260">
        <f>+(IF(OR($B55=0,$C55=0,$D55=0,$DC$2&gt;$OE$1),0,IF(OR(KM55=0,KO55=0,KP55=0),0,MIN((VLOOKUP($D55,SALERYCODE,3,0))*(IF($D55=6,KP55,KO55))*((MIN((VLOOKUP($D55,SALERYCODE,5,0)),(IF($D55=6,KO55,KP55))))),MIN((VLOOKUP($D55,SALERYCODE,3,0)),(KM55+KN55))*(IF($D55=6,KP55,((MIN((VLOOKUP($D55,SALERYCODE,5,0)),KP55)))))))))/IF(AND($D55=2,'ראשי-פרטים כלליים וריכוז הוצאות'!$D$68&lt;&gt;4),1.2,1)</f>
        <v>0</v>
      </c>
      <c r="KS55" s="263"/>
      <c r="KT55" s="264"/>
      <c r="KU55" s="265"/>
      <c r="KV55" s="266"/>
      <c r="KW55" s="267">
        <f t="shared" si="91"/>
        <v>0</v>
      </c>
      <c r="KX55" s="260">
        <f>+(IF(OR($B55=0,$C55=0,$D55=0,$DC$2&gt;$OE$1),0,IF(OR(KS55=0,KU55=0,KV55=0),0,MIN((VLOOKUP($D55,SALERYCODE,3,0))*(IF($D55=6,KV55,KU55))*((MIN((VLOOKUP($D55,SALERYCODE,5,0)),(IF($D55=6,KU55,KV55))))),MIN((VLOOKUP($D55,SALERYCODE,3,0)),(KS55+KT55))*(IF($D55=6,KV55,((MIN((VLOOKUP($D55,SALERYCODE,5,0)),KV55)))))))))/IF(AND($D55=2,'ראשי-פרטים כלליים וריכוז הוצאות'!$D$68&lt;&gt;4),1.2,1)</f>
        <v>0</v>
      </c>
      <c r="KY55" s="263"/>
      <c r="KZ55" s="264"/>
      <c r="LA55" s="265"/>
      <c r="LB55" s="266"/>
      <c r="LC55" s="267">
        <f t="shared" si="92"/>
        <v>0</v>
      </c>
      <c r="LD55" s="260">
        <f>+(IF(OR($B55=0,$C55=0,$D55=0,$DC$2&gt;$OE$1),0,IF(OR(KY55=0,LA55=0,LB55=0),0,MIN((VLOOKUP($D55,SALERYCODE,3,0))*(IF($D55=6,LB55,LA55))*((MIN((VLOOKUP($D55,SALERYCODE,5,0)),(IF($D55=6,LA55,LB55))))),MIN((VLOOKUP($D55,SALERYCODE,3,0)),(KY55+KZ55))*(IF($D55=6,LB55,((MIN((VLOOKUP($D55,SALERYCODE,5,0)),LB55)))))))))/IF(AND($D55=2,'ראשי-פרטים כלליים וריכוז הוצאות'!$D$68&lt;&gt;4),1.2,1)</f>
        <v>0</v>
      </c>
      <c r="LE55" s="263"/>
      <c r="LF55" s="264"/>
      <c r="LG55" s="265"/>
      <c r="LH55" s="266"/>
      <c r="LI55" s="267">
        <f t="shared" si="93"/>
        <v>0</v>
      </c>
      <c r="LJ55" s="260">
        <f>+(IF(OR($B55=0,$C55=0,$D55=0,$DC$2&gt;$OE$1),0,IF(OR(LE55=0,LG55=0,LH55=0),0,MIN((VLOOKUP($D55,SALERYCODE,3,0))*(IF($D55=6,LH55,LG55))*((MIN((VLOOKUP($D55,SALERYCODE,5,0)),(IF($D55=6,LG55,LH55))))),MIN((VLOOKUP($D55,SALERYCODE,3,0)),(LE55+LF55))*(IF($D55=6,LH55,((MIN((VLOOKUP($D55,SALERYCODE,5,0)),LH55)))))))))/IF(AND($D55=2,'ראשי-פרטים כלליים וריכוז הוצאות'!$D$68&lt;&gt;4),1.2,1)</f>
        <v>0</v>
      </c>
      <c r="LK55" s="263"/>
      <c r="LL55" s="264"/>
      <c r="LM55" s="265"/>
      <c r="LN55" s="266"/>
      <c r="LO55" s="267">
        <f t="shared" si="94"/>
        <v>0</v>
      </c>
      <c r="LP55" s="260">
        <f>+(IF(OR($B55=0,$C55=0,$D55=0,$DC$2&gt;$OE$1),0,IF(OR(LK55=0,LM55=0,LN55=0),0,MIN((VLOOKUP($D55,SALERYCODE,3,0))*(IF($D55=6,LN55,LM55))*((MIN((VLOOKUP($D55,SALERYCODE,5,0)),(IF($D55=6,LM55,LN55))))),MIN((VLOOKUP($D55,SALERYCODE,3,0)),(LK55+LL55))*(IF($D55=6,LN55,((MIN((VLOOKUP($D55,SALERYCODE,5,0)),LN55)))))))))/IF(AND($D55=2,'ראשי-פרטים כלליים וריכוז הוצאות'!$D$68&lt;&gt;4),1.2,1)</f>
        <v>0</v>
      </c>
      <c r="LQ55" s="263"/>
      <c r="LR55" s="264"/>
      <c r="LS55" s="265"/>
      <c r="LT55" s="266"/>
      <c r="LU55" s="267">
        <f t="shared" si="95"/>
        <v>0</v>
      </c>
      <c r="LV55" s="260">
        <f>+(IF(OR($B55=0,$C55=0,$D55=0,$DC$2&gt;$OE$1),0,IF(OR(LQ55=0,LS55=0,LT55=0),0,MIN((VLOOKUP($D55,SALERYCODE,3,0))*(IF($D55=6,LT55,LS55))*((MIN((VLOOKUP($D55,SALERYCODE,5,0)),(IF($D55=6,LS55,LT55))))),MIN((VLOOKUP($D55,SALERYCODE,3,0)),(LQ55+LR55))*(IF($D55=6,LT55,((MIN((VLOOKUP($D55,SALERYCODE,5,0)),LT55)))))))))/IF(AND($D55=2,'ראשי-פרטים כלליים וריכוז הוצאות'!$D$68&lt;&gt;4),1.2,1)</f>
        <v>0</v>
      </c>
      <c r="LW55" s="263"/>
      <c r="LX55" s="264"/>
      <c r="LY55" s="265"/>
      <c r="LZ55" s="266"/>
      <c r="MA55" s="267">
        <f t="shared" si="96"/>
        <v>0</v>
      </c>
      <c r="MB55" s="260">
        <f>+(IF(OR($B55=0,$C55=0,$D55=0,$DC$2&gt;$OE$1),0,IF(OR(LW55=0,LY55=0,LZ55=0),0,MIN((VLOOKUP($D55,SALERYCODE,3,0))*(IF($D55=6,LZ55,LY55))*((MIN((VLOOKUP($D55,SALERYCODE,5,0)),(IF($D55=6,LY55,LZ55))))),MIN((VLOOKUP($D55,SALERYCODE,3,0)),(LW55+LX55))*(IF($D55=6,LZ55,((MIN((VLOOKUP($D55,SALERYCODE,5,0)),LZ55)))))))))/IF(AND($D55=2,'ראשי-פרטים כלליים וריכוז הוצאות'!$D$68&lt;&gt;4),1.2,1)</f>
        <v>0</v>
      </c>
      <c r="MC55" s="263"/>
      <c r="MD55" s="264"/>
      <c r="ME55" s="265"/>
      <c r="MF55" s="266"/>
      <c r="MG55" s="267">
        <f t="shared" si="97"/>
        <v>0</v>
      </c>
      <c r="MH55" s="260">
        <f>+(IF(OR($B55=0,$C55=0,$D55=0,$DC$2&gt;$OE$1),0,IF(OR(MC55=0,ME55=0,MF55=0),0,MIN((VLOOKUP($D55,SALERYCODE,3,0))*(IF($D55=6,MF55,ME55))*((MIN((VLOOKUP($D55,SALERYCODE,5,0)),(IF($D55=6,ME55,MF55))))),MIN((VLOOKUP($D55,SALERYCODE,3,0)),(MC55+MD55))*(IF($D55=6,MF55,((MIN((VLOOKUP($D55,SALERYCODE,5,0)),MF55)))))))))/IF(AND($D55=2,'ראשי-פרטים כלליים וריכוז הוצאות'!$D$68&lt;&gt;4),1.2,1)</f>
        <v>0</v>
      </c>
      <c r="MI55" s="263"/>
      <c r="MJ55" s="264"/>
      <c r="MK55" s="265"/>
      <c r="ML55" s="266"/>
      <c r="MM55" s="267">
        <f t="shared" si="98"/>
        <v>0</v>
      </c>
      <c r="MN55" s="260">
        <f>+(IF(OR($B55=0,$C55=0,$D55=0,$DC$2&gt;$OE$1),0,IF(OR(MI55=0,MK55=0,ML55=0),0,MIN((VLOOKUP($D55,SALERYCODE,3,0))*(IF($D55=6,ML55,MK55))*((MIN((VLOOKUP($D55,SALERYCODE,5,0)),(IF($D55=6,MK55,ML55))))),MIN((VLOOKUP($D55,SALERYCODE,3,0)),(MI55+MJ55))*(IF($D55=6,ML55,((MIN((VLOOKUP($D55,SALERYCODE,5,0)),ML55)))))))))/IF(AND($D55=2,'ראשי-פרטים כלליים וריכוז הוצאות'!$D$68&lt;&gt;4),1.2,1)</f>
        <v>0</v>
      </c>
      <c r="MO55" s="263"/>
      <c r="MP55" s="264"/>
      <c r="MQ55" s="265"/>
      <c r="MR55" s="266"/>
      <c r="MS55" s="267">
        <f t="shared" si="99"/>
        <v>0</v>
      </c>
      <c r="MT55" s="260">
        <f>+(IF(OR($B55=0,$C55=0,$D55=0,$DC$2&gt;$OE$1),0,IF(OR(MO55=0,MQ55=0,MR55=0),0,MIN((VLOOKUP($D55,SALERYCODE,3,0))*(IF($D55=6,MR55,MQ55))*((MIN((VLOOKUP($D55,SALERYCODE,5,0)),(IF($D55=6,MQ55,MR55))))),MIN((VLOOKUP($D55,SALERYCODE,3,0)),(MO55+MP55))*(IF($D55=6,MR55,((MIN((VLOOKUP($D55,SALERYCODE,5,0)),MR55)))))))))/IF(AND($D55=2,'ראשי-פרטים כלליים וריכוז הוצאות'!$D$68&lt;&gt;4),1.2,1)</f>
        <v>0</v>
      </c>
      <c r="MU55" s="263"/>
      <c r="MV55" s="264"/>
      <c r="MW55" s="265"/>
      <c r="MX55" s="266"/>
      <c r="MY55" s="267">
        <f t="shared" si="100"/>
        <v>0</v>
      </c>
      <c r="MZ55" s="260">
        <f>+(IF(OR($B55=0,$C55=0,$D55=0,$DC$2&gt;$OE$1),0,IF(OR(MU55=0,MW55=0,MX55=0),0,MIN((VLOOKUP($D55,SALERYCODE,3,0))*(IF($D55=6,MX55,MW55))*((MIN((VLOOKUP($D55,SALERYCODE,5,0)),(IF($D55=6,MW55,MX55))))),MIN((VLOOKUP($D55,SALERYCODE,3,0)),(MU55+MV55))*(IF($D55=6,MX55,((MIN((VLOOKUP($D55,SALERYCODE,5,0)),MX55)))))))))/IF(AND($D55=2,'ראשי-פרטים כלליים וריכוז הוצאות'!$D$68&lt;&gt;4),1.2,1)</f>
        <v>0</v>
      </c>
      <c r="NA55" s="263"/>
      <c r="NB55" s="264"/>
      <c r="NC55" s="265"/>
      <c r="ND55" s="266"/>
      <c r="NE55" s="267">
        <f t="shared" si="101"/>
        <v>0</v>
      </c>
      <c r="NF55" s="260">
        <f>+(IF(OR($B55=0,$C55=0,$D55=0,$DC$2&gt;$OE$1),0,IF(OR(NA55=0,NC55=0,ND55=0),0,MIN((VLOOKUP($D55,SALERYCODE,3,0))*(IF($D55=6,ND55,NC55))*((MIN((VLOOKUP($D55,SALERYCODE,5,0)),(IF($D55=6,NC55,ND55))))),MIN((VLOOKUP($D55,SALERYCODE,3,0)),(NA55+NB55))*(IF($D55=6,ND55,((MIN((VLOOKUP($D55,SALERYCODE,5,0)),ND55)))))))))/IF(AND($D55=2,'ראשי-פרטים כלליים וריכוז הוצאות'!$D$68&lt;&gt;4),1.2,1)</f>
        <v>0</v>
      </c>
      <c r="NG55" s="263"/>
      <c r="NH55" s="264"/>
      <c r="NI55" s="265"/>
      <c r="NJ55" s="266"/>
      <c r="NK55" s="267">
        <f t="shared" si="102"/>
        <v>0</v>
      </c>
      <c r="NL55" s="260">
        <f>+(IF(OR($B55=0,$C55=0,$D55=0,$DC$2&gt;$OE$1),0,IF(OR(NG55=0,NI55=0,NJ55=0),0,MIN((VLOOKUP($D55,SALERYCODE,3,0))*(IF($D55=6,NJ55,NI55))*((MIN((VLOOKUP($D55,SALERYCODE,5,0)),(IF($D55=6,NI55,NJ55))))),MIN((VLOOKUP($D55,SALERYCODE,3,0)),(NG55+NH55))*(IF($D55=6,NJ55,((MIN((VLOOKUP($D55,SALERYCODE,5,0)),NJ55)))))))))/IF(AND($D55=2,'ראשי-פרטים כלליים וריכוז הוצאות'!$D$68&lt;&gt;4),1.2,1)</f>
        <v>0</v>
      </c>
      <c r="NM55" s="263"/>
      <c r="NN55" s="264"/>
      <c r="NO55" s="265"/>
      <c r="NP55" s="266"/>
      <c r="NQ55" s="267">
        <f t="shared" si="103"/>
        <v>0</v>
      </c>
      <c r="NR55" s="260">
        <f>+(IF(OR($B55=0,$C55=0,$D55=0,$DC$2&gt;$OE$1),0,IF(OR(NM55=0,NO55=0,NP55=0),0,MIN((VLOOKUP($D55,SALERYCODE,3,0))*(IF($D55=6,NP55,NO55))*((MIN((VLOOKUP($D55,SALERYCODE,5,0)),(IF($D55=6,NO55,NP55))))),MIN((VLOOKUP($D55,SALERYCODE,3,0)),(NM55+NN55))*(IF($D55=6,NP55,((MIN((VLOOKUP($D55,SALERYCODE,5,0)),NP55)))))))))/IF(AND($D55=2,'ראשי-פרטים כלליים וריכוז הוצאות'!$D$68&lt;&gt;4),1.2,1)</f>
        <v>0</v>
      </c>
      <c r="NS55" s="263"/>
      <c r="NT55" s="264"/>
      <c r="NU55" s="265"/>
      <c r="NV55" s="266"/>
      <c r="NW55" s="267">
        <f t="shared" si="104"/>
        <v>0</v>
      </c>
      <c r="NX55" s="260">
        <f>+(IF(OR($B55=0,$C55=0,$D55=0,$DC$2&gt;$OE$1),0,IF(OR(NS55=0,NU55=0,NV55=0),0,MIN((VLOOKUP($D55,SALERYCODE,3,0))*(IF($D55=6,NV55,NU55))*((MIN((VLOOKUP($D55,SALERYCODE,5,0)),(IF($D55=6,NU55,NV55))))),MIN((VLOOKUP($D55,SALERYCODE,3,0)),(NS55+NT55))*(IF($D55=6,NV55,((MIN((VLOOKUP($D55,SALERYCODE,5,0)),NV55)))))))))/IF(AND($D55=2,'ראשי-פרטים כלליים וריכוז הוצאות'!$D$68&lt;&gt;4),1.2,1)</f>
        <v>0</v>
      </c>
      <c r="NY55" s="263"/>
      <c r="NZ55" s="264"/>
      <c r="OA55" s="265"/>
      <c r="OB55" s="266"/>
      <c r="OC55" s="267">
        <f t="shared" si="105"/>
        <v>0</v>
      </c>
      <c r="OD55" s="260">
        <f>+(IF(OR($B55=0,$C55=0,$D55=0,$DC$2&gt;$OE$1),0,IF(OR(NY55=0,OA55=0,OB55=0),0,MIN((VLOOKUP($D55,SALERYCODE,3,0))*(IF($D55=6,OB55,OA55))*((MIN((VLOOKUP($D55,SALERYCODE,5,0)),(IF($D55=6,OA55,OB55))))),MIN((VLOOKUP($D55,SALERYCODE,3,0)),(NY55+NZ55))*(IF($D55=6,OB55,((MIN((VLOOKUP($D55,SALERYCODE,5,0)),OB55)))))))))/IF(AND($D55=2,'ראשי-פרטים כלליים וריכוז הוצאות'!$D$68&lt;&gt;4),1.2,1)</f>
        <v>0</v>
      </c>
      <c r="OE55" s="275">
        <f t="shared" si="111"/>
        <v>0</v>
      </c>
      <c r="OF55" s="283">
        <f t="shared" si="112"/>
        <v>9.9999999999999995E-7</v>
      </c>
      <c r="OG55" s="276">
        <f t="shared" si="113"/>
        <v>0</v>
      </c>
      <c r="OH55" s="275">
        <f t="shared" si="114"/>
        <v>0</v>
      </c>
      <c r="OI55" s="275">
        <v>0</v>
      </c>
      <c r="OJ55" s="258">
        <f t="shared" si="115"/>
        <v>0</v>
      </c>
      <c r="OK55" s="284"/>
      <c r="OL55" s="116">
        <f>MIN(OJ55+OK55*OF55*OE55/$OL$1/IF(AND($D55=2,'ראשי-פרטים כלליים וריכוז הוצאות'!$D$68&lt;&gt;4),1.2,1),IF($D55&gt;0,VLOOKUP($D55,SALERYCODE,3,0)*12*OG55,0))</f>
        <v>0</v>
      </c>
      <c r="OM55" s="95">
        <f t="shared" si="106"/>
        <v>0</v>
      </c>
      <c r="ON55" s="11">
        <f t="shared" si="107"/>
        <v>0</v>
      </c>
      <c r="OO55" s="11">
        <f t="shared" si="108"/>
        <v>0</v>
      </c>
      <c r="OP55" s="22">
        <f t="shared" si="109"/>
        <v>0</v>
      </c>
      <c r="OQ55" s="11">
        <f t="shared" si="110"/>
        <v>0</v>
      </c>
      <c r="OR55" s="11" t="e">
        <f>#REF!</f>
        <v>#REF!</v>
      </c>
      <c r="OS55" s="35"/>
      <c r="OT55" s="35"/>
      <c r="OU55" s="43"/>
    </row>
    <row r="56" spans="1:411" ht="24" hidden="1" customHeight="1" outlineLevel="1" x14ac:dyDescent="0.2">
      <c r="A56" s="282">
        <v>53</v>
      </c>
      <c r="B56" s="269"/>
      <c r="C56" s="270"/>
      <c r="D56" s="271"/>
      <c r="E56" s="263"/>
      <c r="F56" s="264"/>
      <c r="G56" s="265"/>
      <c r="H56" s="266"/>
      <c r="I56" s="267">
        <f t="shared" si="41"/>
        <v>0</v>
      </c>
      <c r="J56" s="260">
        <f>(IF(OR($B56=0,$C56=0,$D56=0,$E$2&gt;$OE$1),0,IF(OR($E56=0,$G56=0,$H56=0),0,MIN((VLOOKUP($D56,SALERYCODE,3,0))*(IF($D56=6,$H56,$G56))*((MIN((VLOOKUP($D56,SALERYCODE,5,0)),(IF($D56=6,$G56,$H56))))),MIN((VLOOKUP($D56,SALERYCODE,3,0)),($E56+$F56))*(IF($D56=6,$H56,((MIN((VLOOKUP($D56,SALERYCODE,5,0)),$H56)))))))))/IF(AND($D56=2,'ראשי-פרטים כלליים וריכוז הוצאות'!$D$68&lt;&gt;4),1.2,1)</f>
        <v>0</v>
      </c>
      <c r="K56" s="263"/>
      <c r="L56" s="264"/>
      <c r="M56" s="265"/>
      <c r="N56" s="266"/>
      <c r="O56" s="267">
        <f t="shared" si="42"/>
        <v>0</v>
      </c>
      <c r="P56" s="260">
        <f>+(IF(OR($B56=0,$C56=0,$D56=0,$K$2&gt;$OE$1),0,IF(OR($K56=0,$M56=0,$N56=0),0,MIN((VLOOKUP($D56,SALERYCODE,3,0))*(IF($D56=6,$N56,$M56))*((MIN((VLOOKUP($D56,SALERYCODE,5,0)),(IF($D56=6,$M56,$N56))))),MIN((VLOOKUP($D56,SALERYCODE,3,0)),($K56+$L56))*(IF($D56=6,$N56,((MIN((VLOOKUP($D56,SALERYCODE,5,0)),$N56)))))))))/IF(AND($D56=2,'ראשי-פרטים כלליים וריכוז הוצאות'!$D$68&lt;&gt;4),1.2,1)</f>
        <v>0</v>
      </c>
      <c r="Q56" s="263"/>
      <c r="R56" s="264"/>
      <c r="S56" s="265"/>
      <c r="T56" s="266"/>
      <c r="U56" s="267">
        <f t="shared" si="43"/>
        <v>0</v>
      </c>
      <c r="V56" s="260">
        <f>+(IF(OR($B56=0,$C56=0,$D56=0,$Q$2&gt;$OE$1),0,IF(OR(Q56=0,S56=0,T56=0),0,MIN((VLOOKUP($D56,SALERYCODE,3,0))*(IF($D56=6,T56,S56))*((MIN((VLOOKUP($D56,SALERYCODE,5,0)),(IF($D56=6,S56,T56))))),MIN((VLOOKUP($D56,SALERYCODE,3,0)),(Q56+R56))*(IF($D56=6,T56,((MIN((VLOOKUP($D56,SALERYCODE,5,0)),T56)))))))))/IF(AND($D56=2,'ראשי-פרטים כלליים וריכוז הוצאות'!$D$68&lt;&gt;4),1.2,1)</f>
        <v>0</v>
      </c>
      <c r="W56" s="263"/>
      <c r="X56" s="264"/>
      <c r="Y56" s="265"/>
      <c r="Z56" s="266"/>
      <c r="AA56" s="267">
        <f t="shared" si="44"/>
        <v>0</v>
      </c>
      <c r="AB56" s="260">
        <f>+(IF(OR($B56=0,$C56=0,$D56=0,$W$2&gt;$OE$1),0,IF(OR(W56=0,Y56=0,Z56=0),0,MIN((VLOOKUP($D56,SALERYCODE,3,0))*(IF($D56=6,Z56,Y56))*((MIN((VLOOKUP($D56,SALERYCODE,5,0)),(IF($D56=6,Y56,Z56))))),MIN((VLOOKUP($D56,SALERYCODE,3,0)),(W56+X56))*(IF($D56=6,Z56,((MIN((VLOOKUP($D56,SALERYCODE,5,0)),Z56)))))))))/IF(AND($D56=2,'ראשי-פרטים כלליים וריכוז הוצאות'!$D$68&lt;&gt;4),1.2,1)</f>
        <v>0</v>
      </c>
      <c r="AC56" s="263"/>
      <c r="AD56" s="264"/>
      <c r="AE56" s="265"/>
      <c r="AF56" s="266"/>
      <c r="AG56" s="267">
        <f t="shared" si="45"/>
        <v>0</v>
      </c>
      <c r="AH56" s="260">
        <f>+(IF(OR($B56=0,$C56=0,$D56=0,$AC$2&gt;$OE$1),0,IF(OR(AC56=0,AE56=0,AF56=0),0,MIN((VLOOKUP($D56,SALERYCODE,3,0))*(IF($D56=6,AF56,AE56))*((MIN((VLOOKUP($D56,SALERYCODE,5,0)),(IF($D56=6,AE56,AF56))))),MIN((VLOOKUP($D56,SALERYCODE,3,0)),(AC56+AD56))*(IF($D56=6,AF56,((MIN((VLOOKUP($D56,SALERYCODE,5,0)),AF56)))))))))/IF(AND($D56=2,'ראשי-פרטים כלליים וריכוז הוצאות'!$D$68&lt;&gt;4),1.2,1)</f>
        <v>0</v>
      </c>
      <c r="AI56" s="263"/>
      <c r="AJ56" s="264"/>
      <c r="AK56" s="265"/>
      <c r="AL56" s="266"/>
      <c r="AM56" s="267">
        <f t="shared" si="46"/>
        <v>0</v>
      </c>
      <c r="AN56" s="260">
        <f>+(IF(OR($B56=0,$C56=0,$D56=0,$AI$2&gt;$OE$1),0,IF(OR(AI56=0,AK56=0,AL56=0),0,MIN((VLOOKUP($D56,SALERYCODE,3,0))*(IF($D56=6,AL56,AK56))*((MIN((VLOOKUP($D56,SALERYCODE,5,0)),(IF($D56=6,AK56,AL56))))),MIN((VLOOKUP($D56,SALERYCODE,3,0)),(AI56+AJ56))*(IF($D56=6,AL56,((MIN((VLOOKUP($D56,SALERYCODE,5,0)),AL56)))))))))/IF(AND($D56=2,'ראשי-פרטים כלליים וריכוז הוצאות'!$D$68&lt;&gt;4),1.2,1)</f>
        <v>0</v>
      </c>
      <c r="AO56" s="263"/>
      <c r="AP56" s="264"/>
      <c r="AQ56" s="265"/>
      <c r="AR56" s="266"/>
      <c r="AS56" s="267">
        <f t="shared" si="47"/>
        <v>0</v>
      </c>
      <c r="AT56" s="260">
        <f>+(IF(OR($B56=0,$C56=0,$D56=0,$AO$2&gt;$OE$1),0,IF(OR(AO56=0,AQ56=0,AR56=0),0,MIN((VLOOKUP($D56,SALERYCODE,3,0))*(IF($D56=6,AR56,AQ56))*((MIN((VLOOKUP($D56,SALERYCODE,5,0)),(IF($D56=6,AQ56,AR56))))),MIN((VLOOKUP($D56,SALERYCODE,3,0)),(AO56+AP56))*(IF($D56=6,AR56,((MIN((VLOOKUP($D56,SALERYCODE,5,0)),AR56)))))))))/IF(AND($D56=2,'ראשי-פרטים כלליים וריכוז הוצאות'!$D$68&lt;&gt;4),1.2,1)</f>
        <v>0</v>
      </c>
      <c r="AU56" s="263"/>
      <c r="AV56" s="264"/>
      <c r="AW56" s="265"/>
      <c r="AX56" s="266"/>
      <c r="AY56" s="267">
        <f t="shared" si="48"/>
        <v>0</v>
      </c>
      <c r="AZ56" s="260">
        <f>+(IF(OR($B56=0,$C56=0,$D56=0,$AU$2&gt;$OE$1),0,IF(OR(AU56=0,AW56=0,AX56=0),0,MIN((VLOOKUP($D56,SALERYCODE,3,0))*(IF($D56=6,AX56,AW56))*((MIN((VLOOKUP($D56,SALERYCODE,5,0)),(IF($D56=6,AW56,AX56))))),MIN((VLOOKUP($D56,SALERYCODE,3,0)),(AU56+AV56))*(IF($D56=6,AX56,((MIN((VLOOKUP($D56,SALERYCODE,5,0)),AX56)))))))))/IF(AND($D56=2,'ראשי-פרטים כלליים וריכוז הוצאות'!$D$68&lt;&gt;4),1.2,1)</f>
        <v>0</v>
      </c>
      <c r="BA56" s="263"/>
      <c r="BB56" s="264"/>
      <c r="BC56" s="265"/>
      <c r="BD56" s="266"/>
      <c r="BE56" s="267">
        <f t="shared" si="49"/>
        <v>0</v>
      </c>
      <c r="BF56" s="260">
        <f>+(IF(OR($B56=0,$C56=0,$D56=0,$BA$2&gt;$OE$1),0,IF(OR(BA56=0,BC56=0,BD56=0),0,MIN((VLOOKUP($D56,SALERYCODE,3,0))*(IF($D56=6,BD56,BC56))*((MIN((VLOOKUP($D56,SALERYCODE,5,0)),(IF($D56=6,BC56,BD56))))),MIN((VLOOKUP($D56,SALERYCODE,3,0)),(BA56+BB56))*(IF($D56=6,BD56,((MIN((VLOOKUP($D56,SALERYCODE,5,0)),BD56)))))))))/IF(AND($D56=2,'ראשי-פרטים כלליים וריכוז הוצאות'!$D$68&lt;&gt;4),1.2,1)</f>
        <v>0</v>
      </c>
      <c r="BG56" s="263"/>
      <c r="BH56" s="264"/>
      <c r="BI56" s="265"/>
      <c r="BJ56" s="266"/>
      <c r="BK56" s="267">
        <f t="shared" si="50"/>
        <v>0</v>
      </c>
      <c r="BL56" s="260">
        <f>+(IF(OR($B56=0,$C56=0,$D56=0,$BG$2&gt;$OE$1),0,IF(OR(BG56=0,BI56=0,BJ56=0),0,MIN((VLOOKUP($D56,SALERYCODE,3,0))*(IF($D56=6,BJ56,BI56))*((MIN((VLOOKUP($D56,SALERYCODE,5,0)),(IF($D56=6,BI56,BJ56))))),MIN((VLOOKUP($D56,SALERYCODE,3,0)),(BG56+BH56))*(IF($D56=6,BJ56,((MIN((VLOOKUP($D56,SALERYCODE,5,0)),BJ56)))))))))/IF(AND($D56=2,'ראשי-פרטים כלליים וריכוז הוצאות'!$D$68&lt;&gt;4),1.2,1)</f>
        <v>0</v>
      </c>
      <c r="BM56" s="263"/>
      <c r="BN56" s="264"/>
      <c r="BO56" s="265"/>
      <c r="BP56" s="266"/>
      <c r="BQ56" s="267">
        <f t="shared" si="51"/>
        <v>0</v>
      </c>
      <c r="BR56" s="260">
        <f>+(IF(OR($B56=0,$C56=0,$D56=0,$BM$2&gt;$OE$1),0,IF(OR(BM56=0,BO56=0,BP56=0),0,MIN((VLOOKUP($D56,SALERYCODE,3,0))*(IF($D56=6,BP56,BO56))*((MIN((VLOOKUP($D56,SALERYCODE,5,0)),(IF($D56=6,BO56,BP56))))),MIN((VLOOKUP($D56,SALERYCODE,3,0)),(BM56+BN56))*(IF($D56=6,BP56,((MIN((VLOOKUP($D56,SALERYCODE,5,0)),BP56)))))))))/IF(AND($D56=2,'ראשי-פרטים כלליים וריכוז הוצאות'!$D$68&lt;&gt;4),1.2,1)</f>
        <v>0</v>
      </c>
      <c r="BS56" s="263"/>
      <c r="BT56" s="264"/>
      <c r="BU56" s="265"/>
      <c r="BV56" s="266"/>
      <c r="BW56" s="267">
        <f t="shared" si="52"/>
        <v>0</v>
      </c>
      <c r="BX56" s="260">
        <f>+(IF(OR($B56=0,$C56=0,$D56=0,$BS$2&gt;$OE$1),0,IF(OR(BS56=0,BU56=0,BV56=0),0,MIN((VLOOKUP($D56,SALERYCODE,3,0))*(IF($D56=6,BV56,BU56))*((MIN((VLOOKUP($D56,SALERYCODE,5,0)),(IF($D56=6,BU56,BV56))))),MIN((VLOOKUP($D56,SALERYCODE,3,0)),(BS56+BT56))*(IF($D56=6,BV56,((MIN((VLOOKUP($D56,SALERYCODE,5,0)),BV56)))))))))/IF(AND($D56=2,'ראשי-פרטים כלליים וריכוז הוצאות'!$D$68&lt;&gt;4),1.2,1)</f>
        <v>0</v>
      </c>
      <c r="BY56" s="263"/>
      <c r="BZ56" s="264"/>
      <c r="CA56" s="265"/>
      <c r="CB56" s="266"/>
      <c r="CC56" s="267">
        <f t="shared" si="53"/>
        <v>0</v>
      </c>
      <c r="CD56" s="260">
        <f>+(IF(OR($B56=0,$C56=0,$D56=0,$BY$2&gt;$OE$1),0,IF(OR(BY56=0,CA56=0,CB56=0),0,MIN((VLOOKUP($D56,SALERYCODE,3,0))*(IF($D56=6,CB56,CA56))*((MIN((VLOOKUP($D56,SALERYCODE,5,0)),(IF($D56=6,CA56,CB56))))),MIN((VLOOKUP($D56,SALERYCODE,3,0)),(BY56+BZ56))*(IF($D56=6,CB56,((MIN((VLOOKUP($D56,SALERYCODE,5,0)),CB56)))))))))/IF(AND($D56=2,'ראשי-פרטים כלליים וריכוז הוצאות'!$D$68&lt;&gt;4),1.2,1)</f>
        <v>0</v>
      </c>
      <c r="CE56" s="263"/>
      <c r="CF56" s="264"/>
      <c r="CG56" s="265"/>
      <c r="CH56" s="266"/>
      <c r="CI56" s="267">
        <f t="shared" si="54"/>
        <v>0</v>
      </c>
      <c r="CJ56" s="260">
        <f>+(IF(OR($B56=0,$C56=0,$D56=0,$CE$2&gt;$OE$1),0,IF(OR(CE56=0,CG56=0,CH56=0),0,MIN((VLOOKUP($D56,SALERYCODE,3,0))*(IF($D56=6,CH56,CG56))*((MIN((VLOOKUP($D56,SALERYCODE,5,0)),(IF($D56=6,CG56,CH56))))),MIN((VLOOKUP($D56,SALERYCODE,3,0)),(CE56+CF56))*(IF($D56=6,CH56,((MIN((VLOOKUP($D56,SALERYCODE,5,0)),CH56)))))))))/IF(AND($D56=2,'ראשי-פרטים כלליים וריכוז הוצאות'!$D$68&lt;&gt;4),1.2,1)</f>
        <v>0</v>
      </c>
      <c r="CK56" s="263"/>
      <c r="CL56" s="264"/>
      <c r="CM56" s="265"/>
      <c r="CN56" s="266"/>
      <c r="CO56" s="267">
        <f t="shared" si="55"/>
        <v>0</v>
      </c>
      <c r="CP56" s="260">
        <f>+(IF(OR($B56=0,$C56=0,$D56=0,$CK$2&gt;$OE$1),0,IF(OR(CK56=0,CM56=0,CN56=0),0,MIN((VLOOKUP($D56,SALERYCODE,3,0))*(IF($D56=6,CN56,CM56))*((MIN((VLOOKUP($D56,SALERYCODE,5,0)),(IF($D56=6,CM56,CN56))))),MIN((VLOOKUP($D56,SALERYCODE,3,0)),(CK56+CL56))*(IF($D56=6,CN56,((MIN((VLOOKUP($D56,SALERYCODE,5,0)),CN56)))))))))/IF(AND($D56=2,'ראשי-פרטים כלליים וריכוז הוצאות'!$D$68&lt;&gt;4),1.2,1)</f>
        <v>0</v>
      </c>
      <c r="CQ56" s="263"/>
      <c r="CR56" s="264"/>
      <c r="CS56" s="265"/>
      <c r="CT56" s="266"/>
      <c r="CU56" s="267">
        <f t="shared" si="56"/>
        <v>0</v>
      </c>
      <c r="CV56" s="260">
        <f>+(IF(OR($B56=0,$C56=0,$D56=0,$CQ$2&gt;$OE$1),0,IF(OR(CQ56=0,CS56=0,CT56=0),0,MIN((VLOOKUP($D56,SALERYCODE,3,0))*(IF($D56=6,CT56,CS56))*((MIN((VLOOKUP($D56,SALERYCODE,5,0)),(IF($D56=6,CS56,CT56))))),MIN((VLOOKUP($D56,SALERYCODE,3,0)),(CQ56+CR56))*(IF($D56=6,CT56,((MIN((VLOOKUP($D56,SALERYCODE,5,0)),CT56)))))))))/IF(AND($D56=2,'ראשי-פרטים כלליים וריכוז הוצאות'!$D$68&lt;&gt;4),1.2,1)</f>
        <v>0</v>
      </c>
      <c r="CW56" s="263"/>
      <c r="CX56" s="264"/>
      <c r="CY56" s="265"/>
      <c r="CZ56" s="266"/>
      <c r="DA56" s="267">
        <f t="shared" si="57"/>
        <v>0</v>
      </c>
      <c r="DB56" s="260">
        <f>+(IF(OR($B56=0,$C56=0,$D56=0,$CW$2&gt;$OE$1),0,IF(OR(CW56=0,CY56=0,CZ56=0),0,MIN((VLOOKUP($D56,SALERYCODE,3,0))*(IF($D56=6,CZ56,CY56))*((MIN((VLOOKUP($D56,SALERYCODE,5,0)),(IF($D56=6,CY56,CZ56))))),MIN((VLOOKUP($D56,SALERYCODE,3,0)),(CW56+CX56))*(IF($D56=6,CZ56,((MIN((VLOOKUP($D56,SALERYCODE,5,0)),CZ56)))))))))/IF(AND($D56=2,'ראשי-פרטים כלליים וריכוז הוצאות'!$D$68&lt;&gt;4),1.2,1)</f>
        <v>0</v>
      </c>
      <c r="DC56" s="263"/>
      <c r="DD56" s="264"/>
      <c r="DE56" s="265"/>
      <c r="DF56" s="266"/>
      <c r="DG56" s="267">
        <f t="shared" si="58"/>
        <v>0</v>
      </c>
      <c r="DH56" s="260">
        <f>+(IF(OR($B56=0,$C56=0,$D56=0,$DC$2&gt;$OE$1),0,IF(OR(DC56=0,DE56=0,DF56=0),0,MIN((VLOOKUP($D56,SALERYCODE,3,0))*(IF($D56=6,DF56,DE56))*((MIN((VLOOKUP($D56,SALERYCODE,5,0)),(IF($D56=6,DE56,DF56))))),MIN((VLOOKUP($D56,SALERYCODE,3,0)),(DC56+DD56))*(IF($D56=6,DF56,((MIN((VLOOKUP($D56,SALERYCODE,5,0)),DF56)))))))))/IF(AND($D56=2,'ראשי-פרטים כלליים וריכוז הוצאות'!$D$68&lt;&gt;4),1.2,1)</f>
        <v>0</v>
      </c>
      <c r="DI56" s="263"/>
      <c r="DJ56" s="264"/>
      <c r="DK56" s="265"/>
      <c r="DL56" s="266"/>
      <c r="DM56" s="267">
        <f t="shared" si="59"/>
        <v>0</v>
      </c>
      <c r="DN56" s="260">
        <f>+(IF(OR($B56=0,$C56=0,$D56=0,$DC$2&gt;$OE$1),0,IF(OR(DI56=0,DK56=0,DL56=0),0,MIN((VLOOKUP($D56,SALERYCODE,3,0))*(IF($D56=6,DL56,DK56))*((MIN((VLOOKUP($D56,SALERYCODE,5,0)),(IF($D56=6,DK56,DL56))))),MIN((VLOOKUP($D56,SALERYCODE,3,0)),(DI56+DJ56))*(IF($D56=6,DL56,((MIN((VLOOKUP($D56,SALERYCODE,5,0)),DL56)))))))))/IF(AND($D56=2,'ראשי-פרטים כלליים וריכוז הוצאות'!$D$68&lt;&gt;4),1.2,1)</f>
        <v>0</v>
      </c>
      <c r="DO56" s="263"/>
      <c r="DP56" s="264"/>
      <c r="DQ56" s="265"/>
      <c r="DR56" s="266"/>
      <c r="DS56" s="267">
        <f t="shared" si="60"/>
        <v>0</v>
      </c>
      <c r="DT56" s="260">
        <f>+(IF(OR($B56=0,$C56=0,$D56=0,$DC$2&gt;$OE$1),0,IF(OR(DO56=0,DQ56=0,DR56=0),0,MIN((VLOOKUP($D56,SALERYCODE,3,0))*(IF($D56=6,DR56,DQ56))*((MIN((VLOOKUP($D56,SALERYCODE,5,0)),(IF($D56=6,DQ56,DR56))))),MIN((VLOOKUP($D56,SALERYCODE,3,0)),(DO56+DP56))*(IF($D56=6,DR56,((MIN((VLOOKUP($D56,SALERYCODE,5,0)),DR56)))))))))/IF(AND($D56=2,'ראשי-פרטים כלליים וריכוז הוצאות'!$D$68&lt;&gt;4),1.2,1)</f>
        <v>0</v>
      </c>
      <c r="DU56" s="263"/>
      <c r="DV56" s="264"/>
      <c r="DW56" s="265"/>
      <c r="DX56" s="266"/>
      <c r="DY56" s="267">
        <f t="shared" si="61"/>
        <v>0</v>
      </c>
      <c r="DZ56" s="260">
        <f>+(IF(OR($B56=0,$C56=0,$D56=0,$DC$2&gt;$OE$1),0,IF(OR(DU56=0,DW56=0,DX56=0),0,MIN((VLOOKUP($D56,SALERYCODE,3,0))*(IF($D56=6,DX56,DW56))*((MIN((VLOOKUP($D56,SALERYCODE,5,0)),(IF($D56=6,DW56,DX56))))),MIN((VLOOKUP($D56,SALERYCODE,3,0)),(DU56+DV56))*(IF($D56=6,DX56,((MIN((VLOOKUP($D56,SALERYCODE,5,0)),DX56)))))))))/IF(AND($D56=2,'ראשי-פרטים כלליים וריכוז הוצאות'!$D$68&lt;&gt;4),1.2,1)</f>
        <v>0</v>
      </c>
      <c r="EA56" s="263"/>
      <c r="EB56" s="264"/>
      <c r="EC56" s="265"/>
      <c r="ED56" s="266"/>
      <c r="EE56" s="267">
        <f t="shared" si="62"/>
        <v>0</v>
      </c>
      <c r="EF56" s="260">
        <f>+(IF(OR($B56=0,$C56=0,$D56=0,$DC$2&gt;$OE$1),0,IF(OR(EA56=0,EC56=0,ED56=0),0,MIN((VLOOKUP($D56,SALERYCODE,3,0))*(IF($D56=6,ED56,EC56))*((MIN((VLOOKUP($D56,SALERYCODE,5,0)),(IF($D56=6,EC56,ED56))))),MIN((VLOOKUP($D56,SALERYCODE,3,0)),(EA56+EB56))*(IF($D56=6,ED56,((MIN((VLOOKUP($D56,SALERYCODE,5,0)),ED56)))))))))/IF(AND($D56=2,'ראשי-פרטים כלליים וריכוז הוצאות'!$D$68&lt;&gt;4),1.2,1)</f>
        <v>0</v>
      </c>
      <c r="EG56" s="263"/>
      <c r="EH56" s="264"/>
      <c r="EI56" s="265"/>
      <c r="EJ56" s="266"/>
      <c r="EK56" s="267">
        <f t="shared" si="63"/>
        <v>0</v>
      </c>
      <c r="EL56" s="260">
        <f>+(IF(OR($B56=0,$C56=0,$D56=0,$DC$2&gt;$OE$1),0,IF(OR(EG56=0,EI56=0,EJ56=0),0,MIN((VLOOKUP($D56,SALERYCODE,3,0))*(IF($D56=6,EJ56,EI56))*((MIN((VLOOKUP($D56,SALERYCODE,5,0)),(IF($D56=6,EI56,EJ56))))),MIN((VLOOKUP($D56,SALERYCODE,3,0)),(EG56+EH56))*(IF($D56=6,EJ56,((MIN((VLOOKUP($D56,SALERYCODE,5,0)),EJ56)))))))))/IF(AND($D56=2,'ראשי-פרטים כלליים וריכוז הוצאות'!$D$68&lt;&gt;4),1.2,1)</f>
        <v>0</v>
      </c>
      <c r="EM56" s="263"/>
      <c r="EN56" s="264"/>
      <c r="EO56" s="265"/>
      <c r="EP56" s="266"/>
      <c r="EQ56" s="267">
        <f t="shared" si="64"/>
        <v>0</v>
      </c>
      <c r="ER56" s="260">
        <f>+(IF(OR($B56=0,$C56=0,$D56=0,$DC$2&gt;$OE$1),0,IF(OR(EM56=0,EO56=0,EP56=0),0,MIN((VLOOKUP($D56,SALERYCODE,3,0))*(IF($D56=6,EP56,EO56))*((MIN((VLOOKUP($D56,SALERYCODE,5,0)),(IF($D56=6,EO56,EP56))))),MIN((VLOOKUP($D56,SALERYCODE,3,0)),(EM56+EN56))*(IF($D56=6,EP56,((MIN((VLOOKUP($D56,SALERYCODE,5,0)),EP56)))))))))/IF(AND($D56=2,'ראשי-פרטים כלליים וריכוז הוצאות'!$D$68&lt;&gt;4),1.2,1)</f>
        <v>0</v>
      </c>
      <c r="ES56" s="263"/>
      <c r="ET56" s="264"/>
      <c r="EU56" s="265"/>
      <c r="EV56" s="266"/>
      <c r="EW56" s="267">
        <f t="shared" si="65"/>
        <v>0</v>
      </c>
      <c r="EX56" s="260">
        <f>+(IF(OR($B56=0,$C56=0,$D56=0,$DC$2&gt;$OE$1),0,IF(OR(ES56=0,EU56=0,EV56=0),0,MIN((VLOOKUP($D56,SALERYCODE,3,0))*(IF($D56=6,EV56,EU56))*((MIN((VLOOKUP($D56,SALERYCODE,5,0)),(IF($D56=6,EU56,EV56))))),MIN((VLOOKUP($D56,SALERYCODE,3,0)),(ES56+ET56))*(IF($D56=6,EV56,((MIN((VLOOKUP($D56,SALERYCODE,5,0)),EV56)))))))))/IF(AND($D56=2,'ראשי-פרטים כלליים וריכוז הוצאות'!$D$68&lt;&gt;4),1.2,1)</f>
        <v>0</v>
      </c>
      <c r="EY56" s="263"/>
      <c r="EZ56" s="264"/>
      <c r="FA56" s="265"/>
      <c r="FB56" s="266"/>
      <c r="FC56" s="267">
        <f t="shared" si="66"/>
        <v>0</v>
      </c>
      <c r="FD56" s="260">
        <f>+(IF(OR($B56=0,$C56=0,$D56=0,$DC$2&gt;$OE$1),0,IF(OR(EY56=0,FA56=0,FB56=0),0,MIN((VLOOKUP($D56,SALERYCODE,3,0))*(IF($D56=6,FB56,FA56))*((MIN((VLOOKUP($D56,SALERYCODE,5,0)),(IF($D56=6,FA56,FB56))))),MIN((VLOOKUP($D56,SALERYCODE,3,0)),(EY56+EZ56))*(IF($D56=6,FB56,((MIN((VLOOKUP($D56,SALERYCODE,5,0)),FB56)))))))))/IF(AND($D56=2,'ראשי-פרטים כלליים וריכוז הוצאות'!$D$68&lt;&gt;4),1.2,1)</f>
        <v>0</v>
      </c>
      <c r="FE56" s="263"/>
      <c r="FF56" s="264"/>
      <c r="FG56" s="265"/>
      <c r="FH56" s="266"/>
      <c r="FI56" s="267">
        <f t="shared" si="67"/>
        <v>0</v>
      </c>
      <c r="FJ56" s="260">
        <f>+(IF(OR($B56=0,$C56=0,$D56=0,$DC$2&gt;$OE$1),0,IF(OR(FE56=0,FG56=0,FH56=0),0,MIN((VLOOKUP($D56,SALERYCODE,3,0))*(IF($D56=6,FH56,FG56))*((MIN((VLOOKUP($D56,SALERYCODE,5,0)),(IF($D56=6,FG56,FH56))))),MIN((VLOOKUP($D56,SALERYCODE,3,0)),(FE56+FF56))*(IF($D56=6,FH56,((MIN((VLOOKUP($D56,SALERYCODE,5,0)),FH56)))))))))/IF(AND($D56=2,'ראשי-פרטים כלליים וריכוז הוצאות'!$D$68&lt;&gt;4),1.2,1)</f>
        <v>0</v>
      </c>
      <c r="FK56" s="263"/>
      <c r="FL56" s="264"/>
      <c r="FM56" s="265"/>
      <c r="FN56" s="266"/>
      <c r="FO56" s="267">
        <f t="shared" si="68"/>
        <v>0</v>
      </c>
      <c r="FP56" s="260">
        <f>+(IF(OR($B56=0,$C56=0,$D56=0,$DC$2&gt;$OE$1),0,IF(OR(FK56=0,FM56=0,FN56=0),0,MIN((VLOOKUP($D56,SALERYCODE,3,0))*(IF($D56=6,FN56,FM56))*((MIN((VLOOKUP($D56,SALERYCODE,5,0)),(IF($D56=6,FM56,FN56))))),MIN((VLOOKUP($D56,SALERYCODE,3,0)),(FK56+FL56))*(IF($D56=6,FN56,((MIN((VLOOKUP($D56,SALERYCODE,5,0)),FN56)))))))))/IF(AND($D56=2,'ראשי-פרטים כלליים וריכוז הוצאות'!$D$68&lt;&gt;4),1.2,1)</f>
        <v>0</v>
      </c>
      <c r="FQ56" s="263"/>
      <c r="FR56" s="264"/>
      <c r="FS56" s="265"/>
      <c r="FT56" s="266"/>
      <c r="FU56" s="267">
        <f t="shared" si="69"/>
        <v>0</v>
      </c>
      <c r="FV56" s="260">
        <f>+(IF(OR($B56=0,$C56=0,$D56=0,$DC$2&gt;$OE$1),0,IF(OR(FQ56=0,FS56=0,FT56=0),0,MIN((VLOOKUP($D56,SALERYCODE,3,0))*(IF($D56=6,FT56,FS56))*((MIN((VLOOKUP($D56,SALERYCODE,5,0)),(IF($D56=6,FS56,FT56))))),MIN((VLOOKUP($D56,SALERYCODE,3,0)),(FQ56+FR56))*(IF($D56=6,FT56,((MIN((VLOOKUP($D56,SALERYCODE,5,0)),FT56)))))))))/IF(AND($D56=2,'ראשי-פרטים כלליים וריכוז הוצאות'!$D$68&lt;&gt;4),1.2,1)</f>
        <v>0</v>
      </c>
      <c r="FW56" s="263"/>
      <c r="FX56" s="264"/>
      <c r="FY56" s="265"/>
      <c r="FZ56" s="266"/>
      <c r="GA56" s="267">
        <f t="shared" si="70"/>
        <v>0</v>
      </c>
      <c r="GB56" s="260">
        <f>+(IF(OR($B56=0,$C56=0,$D56=0,$DC$2&gt;$OE$1),0,IF(OR(FW56=0,FY56=0,FZ56=0),0,MIN((VLOOKUP($D56,SALERYCODE,3,0))*(IF($D56=6,FZ56,FY56))*((MIN((VLOOKUP($D56,SALERYCODE,5,0)),(IF($D56=6,FY56,FZ56))))),MIN((VLOOKUP($D56,SALERYCODE,3,0)),(FW56+FX56))*(IF($D56=6,FZ56,((MIN((VLOOKUP($D56,SALERYCODE,5,0)),FZ56)))))))))/IF(AND($D56=2,'ראשי-פרטים כלליים וריכוז הוצאות'!$D$68&lt;&gt;4),1.2,1)</f>
        <v>0</v>
      </c>
      <c r="GC56" s="263"/>
      <c r="GD56" s="264"/>
      <c r="GE56" s="265"/>
      <c r="GF56" s="266"/>
      <c r="GG56" s="267">
        <f t="shared" si="71"/>
        <v>0</v>
      </c>
      <c r="GH56" s="260">
        <f>+(IF(OR($B56=0,$C56=0,$D56=0,$DC$2&gt;$OE$1),0,IF(OR(GC56=0,GE56=0,GF56=0),0,MIN((VLOOKUP($D56,SALERYCODE,3,0))*(IF($D56=6,GF56,GE56))*((MIN((VLOOKUP($D56,SALERYCODE,5,0)),(IF($D56=6,GE56,GF56))))),MIN((VLOOKUP($D56,SALERYCODE,3,0)),(GC56+GD56))*(IF($D56=6,GF56,((MIN((VLOOKUP($D56,SALERYCODE,5,0)),GF56)))))))))/IF(AND($D56=2,'ראשי-פרטים כלליים וריכוז הוצאות'!$D$68&lt;&gt;4),1.2,1)</f>
        <v>0</v>
      </c>
      <c r="GI56" s="263"/>
      <c r="GJ56" s="264"/>
      <c r="GK56" s="265"/>
      <c r="GL56" s="266"/>
      <c r="GM56" s="267">
        <f t="shared" si="72"/>
        <v>0</v>
      </c>
      <c r="GN56" s="260">
        <f>+(IF(OR($B56=0,$C56=0,$D56=0,$DC$2&gt;$OE$1),0,IF(OR(GI56=0,GK56=0,GL56=0),0,MIN((VLOOKUP($D56,SALERYCODE,3,0))*(IF($D56=6,GL56,GK56))*((MIN((VLOOKUP($D56,SALERYCODE,5,0)),(IF($D56=6,GK56,GL56))))),MIN((VLOOKUP($D56,SALERYCODE,3,0)),(GI56+GJ56))*(IF($D56=6,GL56,((MIN((VLOOKUP($D56,SALERYCODE,5,0)),GL56)))))))))/IF(AND($D56=2,'ראשי-פרטים כלליים וריכוז הוצאות'!$D$68&lt;&gt;4),1.2,1)</f>
        <v>0</v>
      </c>
      <c r="GO56" s="263"/>
      <c r="GP56" s="264"/>
      <c r="GQ56" s="265"/>
      <c r="GR56" s="266"/>
      <c r="GS56" s="267">
        <f t="shared" si="73"/>
        <v>0</v>
      </c>
      <c r="GT56" s="260">
        <f>+(IF(OR($B56=0,$C56=0,$D56=0,$DC$2&gt;$OE$1),0,IF(OR(GO56=0,GQ56=0,GR56=0),0,MIN((VLOOKUP($D56,SALERYCODE,3,0))*(IF($D56=6,GR56,GQ56))*((MIN((VLOOKUP($D56,SALERYCODE,5,0)),(IF($D56=6,GQ56,GR56))))),MIN((VLOOKUP($D56,SALERYCODE,3,0)),(GO56+GP56))*(IF($D56=6,GR56,((MIN((VLOOKUP($D56,SALERYCODE,5,0)),GR56)))))))))/IF(AND($D56=2,'ראשי-פרטים כלליים וריכוז הוצאות'!$D$68&lt;&gt;4),1.2,1)</f>
        <v>0</v>
      </c>
      <c r="GU56" s="263"/>
      <c r="GV56" s="264"/>
      <c r="GW56" s="265"/>
      <c r="GX56" s="266"/>
      <c r="GY56" s="267">
        <f t="shared" si="74"/>
        <v>0</v>
      </c>
      <c r="GZ56" s="260">
        <f>+(IF(OR($B56=0,$C56=0,$D56=0,$DC$2&gt;$OE$1),0,IF(OR(GU56=0,GW56=0,GX56=0),0,MIN((VLOOKUP($D56,SALERYCODE,3,0))*(IF($D56=6,GX56,GW56))*((MIN((VLOOKUP($D56,SALERYCODE,5,0)),(IF($D56=6,GW56,GX56))))),MIN((VLOOKUP($D56,SALERYCODE,3,0)),(GU56+GV56))*(IF($D56=6,GX56,((MIN((VLOOKUP($D56,SALERYCODE,5,0)),GX56)))))))))/IF(AND($D56=2,'ראשי-פרטים כלליים וריכוז הוצאות'!$D$68&lt;&gt;4),1.2,1)</f>
        <v>0</v>
      </c>
      <c r="HA56" s="263"/>
      <c r="HB56" s="264"/>
      <c r="HC56" s="265"/>
      <c r="HD56" s="266"/>
      <c r="HE56" s="267">
        <f t="shared" si="75"/>
        <v>0</v>
      </c>
      <c r="HF56" s="260">
        <f>+(IF(OR($B56=0,$C56=0,$D56=0,$DC$2&gt;$OE$1),0,IF(OR(HA56=0,HC56=0,HD56=0),0,MIN((VLOOKUP($D56,SALERYCODE,3,0))*(IF($D56=6,HD56,HC56))*((MIN((VLOOKUP($D56,SALERYCODE,5,0)),(IF($D56=6,HC56,HD56))))),MIN((VLOOKUP($D56,SALERYCODE,3,0)),(HA56+HB56))*(IF($D56=6,HD56,((MIN((VLOOKUP($D56,SALERYCODE,5,0)),HD56)))))))))/IF(AND($D56=2,'ראשי-פרטים כלליים וריכוז הוצאות'!$D$68&lt;&gt;4),1.2,1)</f>
        <v>0</v>
      </c>
      <c r="HG56" s="263"/>
      <c r="HH56" s="264"/>
      <c r="HI56" s="265"/>
      <c r="HJ56" s="266"/>
      <c r="HK56" s="267">
        <f t="shared" si="76"/>
        <v>0</v>
      </c>
      <c r="HL56" s="260">
        <f>+(IF(OR($B56=0,$C56=0,$D56=0,$DC$2&gt;$OE$1),0,IF(OR(HG56=0,HI56=0,HJ56=0),0,MIN((VLOOKUP($D56,SALERYCODE,3,0))*(IF($D56=6,HJ56,HI56))*((MIN((VLOOKUP($D56,SALERYCODE,5,0)),(IF($D56=6,HI56,HJ56))))),MIN((VLOOKUP($D56,SALERYCODE,3,0)),(HG56+HH56))*(IF($D56=6,HJ56,((MIN((VLOOKUP($D56,SALERYCODE,5,0)),HJ56)))))))))/IF(AND($D56=2,'ראשי-פרטים כלליים וריכוז הוצאות'!$D$68&lt;&gt;4),1.2,1)</f>
        <v>0</v>
      </c>
      <c r="HM56" s="263"/>
      <c r="HN56" s="264"/>
      <c r="HO56" s="265"/>
      <c r="HP56" s="266"/>
      <c r="HQ56" s="267">
        <f t="shared" si="77"/>
        <v>0</v>
      </c>
      <c r="HR56" s="260">
        <f>+(IF(OR($B56=0,$C56=0,$D56=0,$DC$2&gt;$OE$1),0,IF(OR(HM56=0,HO56=0,HP56=0),0,MIN((VLOOKUP($D56,SALERYCODE,3,0))*(IF($D56=6,HP56,HO56))*((MIN((VLOOKUP($D56,SALERYCODE,5,0)),(IF($D56=6,HO56,HP56))))),MIN((VLOOKUP($D56,SALERYCODE,3,0)),(HM56+HN56))*(IF($D56=6,HP56,((MIN((VLOOKUP($D56,SALERYCODE,5,0)),HP56)))))))))/IF(AND($D56=2,'ראשי-פרטים כלליים וריכוז הוצאות'!$D$68&lt;&gt;4),1.2,1)</f>
        <v>0</v>
      </c>
      <c r="HS56" s="263"/>
      <c r="HT56" s="264"/>
      <c r="HU56" s="265"/>
      <c r="HV56" s="266"/>
      <c r="HW56" s="267">
        <f t="shared" si="78"/>
        <v>0</v>
      </c>
      <c r="HX56" s="260">
        <f>+(IF(OR($B56=0,$C56=0,$D56=0,$DC$2&gt;$OE$1),0,IF(OR(HS56=0,HU56=0,HV56=0),0,MIN((VLOOKUP($D56,SALERYCODE,3,0))*(IF($D56=6,HV56,HU56))*((MIN((VLOOKUP($D56,SALERYCODE,5,0)),(IF($D56=6,HU56,HV56))))),MIN((VLOOKUP($D56,SALERYCODE,3,0)),(HS56+HT56))*(IF($D56=6,HV56,((MIN((VLOOKUP($D56,SALERYCODE,5,0)),HV56)))))))))/IF(AND($D56=2,'ראשי-פרטים כלליים וריכוז הוצאות'!$D$68&lt;&gt;4),1.2,1)</f>
        <v>0</v>
      </c>
      <c r="HY56" s="263"/>
      <c r="HZ56" s="264"/>
      <c r="IA56" s="265"/>
      <c r="IB56" s="266"/>
      <c r="IC56" s="267">
        <f t="shared" si="79"/>
        <v>0</v>
      </c>
      <c r="ID56" s="260">
        <f>+(IF(OR($B56=0,$C56=0,$D56=0,$DC$2&gt;$OE$1),0,IF(OR(HY56=0,IA56=0,IB56=0),0,MIN((VLOOKUP($D56,SALERYCODE,3,0))*(IF($D56=6,IB56,IA56))*((MIN((VLOOKUP($D56,SALERYCODE,5,0)),(IF($D56=6,IA56,IB56))))),MIN((VLOOKUP($D56,SALERYCODE,3,0)),(HY56+HZ56))*(IF($D56=6,IB56,((MIN((VLOOKUP($D56,SALERYCODE,5,0)),IB56)))))))))/IF(AND($D56=2,'ראשי-פרטים כלליים וריכוז הוצאות'!$D$68&lt;&gt;4),1.2,1)</f>
        <v>0</v>
      </c>
      <c r="IE56" s="263"/>
      <c r="IF56" s="264"/>
      <c r="IG56" s="265"/>
      <c r="IH56" s="266"/>
      <c r="II56" s="267">
        <f t="shared" si="80"/>
        <v>0</v>
      </c>
      <c r="IJ56" s="260">
        <f>+(IF(OR($B56=0,$C56=0,$D56=0,$DC$2&gt;$OE$1),0,IF(OR(IE56=0,IG56=0,IH56=0),0,MIN((VLOOKUP($D56,SALERYCODE,3,0))*(IF($D56=6,IH56,IG56))*((MIN((VLOOKUP($D56,SALERYCODE,5,0)),(IF($D56=6,IG56,IH56))))),MIN((VLOOKUP($D56,SALERYCODE,3,0)),(IE56+IF56))*(IF($D56=6,IH56,((MIN((VLOOKUP($D56,SALERYCODE,5,0)),IH56)))))))))/IF(AND($D56=2,'ראשי-פרטים כלליים וריכוז הוצאות'!$D$68&lt;&gt;4),1.2,1)</f>
        <v>0</v>
      </c>
      <c r="IK56" s="263"/>
      <c r="IL56" s="264"/>
      <c r="IM56" s="265"/>
      <c r="IN56" s="266"/>
      <c r="IO56" s="267">
        <f t="shared" si="81"/>
        <v>0</v>
      </c>
      <c r="IP56" s="260">
        <f>+(IF(OR($B56=0,$C56=0,$D56=0,$DC$2&gt;$OE$1),0,IF(OR(IK56=0,IM56=0,IN56=0),0,MIN((VLOOKUP($D56,SALERYCODE,3,0))*(IF($D56=6,IN56,IM56))*((MIN((VLOOKUP($D56,SALERYCODE,5,0)),(IF($D56=6,IM56,IN56))))),MIN((VLOOKUP($D56,SALERYCODE,3,0)),(IK56+IL56))*(IF($D56=6,IN56,((MIN((VLOOKUP($D56,SALERYCODE,5,0)),IN56)))))))))/IF(AND($D56=2,'ראשי-פרטים כלליים וריכוז הוצאות'!$D$68&lt;&gt;4),1.2,1)</f>
        <v>0</v>
      </c>
      <c r="IQ56" s="263"/>
      <c r="IR56" s="264"/>
      <c r="IS56" s="265"/>
      <c r="IT56" s="266"/>
      <c r="IU56" s="267">
        <f t="shared" si="82"/>
        <v>0</v>
      </c>
      <c r="IV56" s="260">
        <f>+(IF(OR($B56=0,$C56=0,$D56=0,$DC$2&gt;$OE$1),0,IF(OR(IQ56=0,IS56=0,IT56=0),0,MIN((VLOOKUP($D56,SALERYCODE,3,0))*(IF($D56=6,IT56,IS56))*((MIN((VLOOKUP($D56,SALERYCODE,5,0)),(IF($D56=6,IS56,IT56))))),MIN((VLOOKUP($D56,SALERYCODE,3,0)),(IQ56+IR56))*(IF($D56=6,IT56,((MIN((VLOOKUP($D56,SALERYCODE,5,0)),IT56)))))))))/IF(AND($D56=2,'ראשי-פרטים כלליים וריכוז הוצאות'!$D$68&lt;&gt;4),1.2,1)</f>
        <v>0</v>
      </c>
      <c r="IW56" s="263"/>
      <c r="IX56" s="264"/>
      <c r="IY56" s="265"/>
      <c r="IZ56" s="266"/>
      <c r="JA56" s="267">
        <f t="shared" si="83"/>
        <v>0</v>
      </c>
      <c r="JB56" s="260">
        <f>+(IF(OR($B56=0,$C56=0,$D56=0,$DC$2&gt;$OE$1),0,IF(OR(IW56=0,IY56=0,IZ56=0),0,MIN((VLOOKUP($D56,SALERYCODE,3,0))*(IF($D56=6,IZ56,IY56))*((MIN((VLOOKUP($D56,SALERYCODE,5,0)),(IF($D56=6,IY56,IZ56))))),MIN((VLOOKUP($D56,SALERYCODE,3,0)),(IW56+IX56))*(IF($D56=6,IZ56,((MIN((VLOOKUP($D56,SALERYCODE,5,0)),IZ56)))))))))/IF(AND($D56=2,'ראשי-פרטים כלליים וריכוז הוצאות'!$D$68&lt;&gt;4),1.2,1)</f>
        <v>0</v>
      </c>
      <c r="JC56" s="263"/>
      <c r="JD56" s="264"/>
      <c r="JE56" s="265"/>
      <c r="JF56" s="266"/>
      <c r="JG56" s="267">
        <f t="shared" si="84"/>
        <v>0</v>
      </c>
      <c r="JH56" s="260">
        <f>+(IF(OR($B56=0,$C56=0,$D56=0,$DC$2&gt;$OE$1),0,IF(OR(JC56=0,JE56=0,JF56=0),0,MIN((VLOOKUP($D56,SALERYCODE,3,0))*(IF($D56=6,JF56,JE56))*((MIN((VLOOKUP($D56,SALERYCODE,5,0)),(IF($D56=6,JE56,JF56))))),MIN((VLOOKUP($D56,SALERYCODE,3,0)),(JC56+JD56))*(IF($D56=6,JF56,((MIN((VLOOKUP($D56,SALERYCODE,5,0)),JF56)))))))))/IF(AND($D56=2,'ראשי-פרטים כלליים וריכוז הוצאות'!$D$68&lt;&gt;4),1.2,1)</f>
        <v>0</v>
      </c>
      <c r="JI56" s="263"/>
      <c r="JJ56" s="264"/>
      <c r="JK56" s="265"/>
      <c r="JL56" s="266"/>
      <c r="JM56" s="267">
        <f t="shared" si="85"/>
        <v>0</v>
      </c>
      <c r="JN56" s="260">
        <f>+(IF(OR($B56=0,$C56=0,$D56=0,$DC$2&gt;$OE$1),0,IF(OR(JI56=0,JK56=0,JL56=0),0,MIN((VLOOKUP($D56,SALERYCODE,3,0))*(IF($D56=6,JL56,JK56))*((MIN((VLOOKUP($D56,SALERYCODE,5,0)),(IF($D56=6,JK56,JL56))))),MIN((VLOOKUP($D56,SALERYCODE,3,0)),(JI56+JJ56))*(IF($D56=6,JL56,((MIN((VLOOKUP($D56,SALERYCODE,5,0)),JL56)))))))))/IF(AND($D56=2,'ראשי-פרטים כלליים וריכוז הוצאות'!$D$68&lt;&gt;4),1.2,1)</f>
        <v>0</v>
      </c>
      <c r="JO56" s="263"/>
      <c r="JP56" s="264"/>
      <c r="JQ56" s="265"/>
      <c r="JR56" s="266"/>
      <c r="JS56" s="267">
        <f t="shared" si="86"/>
        <v>0</v>
      </c>
      <c r="JT56" s="260">
        <f>+(IF(OR($B56=0,$C56=0,$D56=0,$DC$2&gt;$OE$1),0,IF(OR(JO56=0,JQ56=0,JR56=0),0,MIN((VLOOKUP($D56,SALERYCODE,3,0))*(IF($D56=6,JR56,JQ56))*((MIN((VLOOKUP($D56,SALERYCODE,5,0)),(IF($D56=6,JQ56,JR56))))),MIN((VLOOKUP($D56,SALERYCODE,3,0)),(JO56+JP56))*(IF($D56=6,JR56,((MIN((VLOOKUP($D56,SALERYCODE,5,0)),JR56)))))))))/IF(AND($D56=2,'ראשי-פרטים כלליים וריכוז הוצאות'!$D$68&lt;&gt;4),1.2,1)</f>
        <v>0</v>
      </c>
      <c r="JU56" s="263"/>
      <c r="JV56" s="264"/>
      <c r="JW56" s="265"/>
      <c r="JX56" s="266"/>
      <c r="JY56" s="267">
        <f t="shared" si="87"/>
        <v>0</v>
      </c>
      <c r="JZ56" s="260">
        <f>+(IF(OR($B56=0,$C56=0,$D56=0,$DC$2&gt;$OE$1),0,IF(OR(JU56=0,JW56=0,JX56=0),0,MIN((VLOOKUP($D56,SALERYCODE,3,0))*(IF($D56=6,JX56,JW56))*((MIN((VLOOKUP($D56,SALERYCODE,5,0)),(IF($D56=6,JW56,JX56))))),MIN((VLOOKUP($D56,SALERYCODE,3,0)),(JU56+JV56))*(IF($D56=6,JX56,((MIN((VLOOKUP($D56,SALERYCODE,5,0)),JX56)))))))))/IF(AND($D56=2,'ראשי-פרטים כלליים וריכוז הוצאות'!$D$68&lt;&gt;4),1.2,1)</f>
        <v>0</v>
      </c>
      <c r="KA56" s="263"/>
      <c r="KB56" s="264"/>
      <c r="KC56" s="265"/>
      <c r="KD56" s="266"/>
      <c r="KE56" s="267">
        <f t="shared" si="88"/>
        <v>0</v>
      </c>
      <c r="KF56" s="260">
        <f>+(IF(OR($B56=0,$C56=0,$D56=0,$DC$2&gt;$OE$1),0,IF(OR(KA56=0,KC56=0,KD56=0),0,MIN((VLOOKUP($D56,SALERYCODE,3,0))*(IF($D56=6,KD56,KC56))*((MIN((VLOOKUP($D56,SALERYCODE,5,0)),(IF($D56=6,KC56,KD56))))),MIN((VLOOKUP($D56,SALERYCODE,3,0)),(KA56+KB56))*(IF($D56=6,KD56,((MIN((VLOOKUP($D56,SALERYCODE,5,0)),KD56)))))))))/IF(AND($D56=2,'ראשי-פרטים כלליים וריכוז הוצאות'!$D$68&lt;&gt;4),1.2,1)</f>
        <v>0</v>
      </c>
      <c r="KG56" s="263"/>
      <c r="KH56" s="264"/>
      <c r="KI56" s="265"/>
      <c r="KJ56" s="266"/>
      <c r="KK56" s="267">
        <f t="shared" si="89"/>
        <v>0</v>
      </c>
      <c r="KL56" s="260">
        <f>+(IF(OR($B56=0,$C56=0,$D56=0,$DC$2&gt;$OE$1),0,IF(OR(KG56=0,KI56=0,KJ56=0),0,MIN((VLOOKUP($D56,SALERYCODE,3,0))*(IF($D56=6,KJ56,KI56))*((MIN((VLOOKUP($D56,SALERYCODE,5,0)),(IF($D56=6,KI56,KJ56))))),MIN((VLOOKUP($D56,SALERYCODE,3,0)),(KG56+KH56))*(IF($D56=6,KJ56,((MIN((VLOOKUP($D56,SALERYCODE,5,0)),KJ56)))))))))/IF(AND($D56=2,'ראשי-פרטים כלליים וריכוז הוצאות'!$D$68&lt;&gt;4),1.2,1)</f>
        <v>0</v>
      </c>
      <c r="KM56" s="263"/>
      <c r="KN56" s="264"/>
      <c r="KO56" s="265"/>
      <c r="KP56" s="266"/>
      <c r="KQ56" s="267">
        <f t="shared" si="90"/>
        <v>0</v>
      </c>
      <c r="KR56" s="260">
        <f>+(IF(OR($B56=0,$C56=0,$D56=0,$DC$2&gt;$OE$1),0,IF(OR(KM56=0,KO56=0,KP56=0),0,MIN((VLOOKUP($D56,SALERYCODE,3,0))*(IF($D56=6,KP56,KO56))*((MIN((VLOOKUP($D56,SALERYCODE,5,0)),(IF($D56=6,KO56,KP56))))),MIN((VLOOKUP($D56,SALERYCODE,3,0)),(KM56+KN56))*(IF($D56=6,KP56,((MIN((VLOOKUP($D56,SALERYCODE,5,0)),KP56)))))))))/IF(AND($D56=2,'ראשי-פרטים כלליים וריכוז הוצאות'!$D$68&lt;&gt;4),1.2,1)</f>
        <v>0</v>
      </c>
      <c r="KS56" s="263"/>
      <c r="KT56" s="264"/>
      <c r="KU56" s="265"/>
      <c r="KV56" s="266"/>
      <c r="KW56" s="267">
        <f t="shared" si="91"/>
        <v>0</v>
      </c>
      <c r="KX56" s="260">
        <f>+(IF(OR($B56=0,$C56=0,$D56=0,$DC$2&gt;$OE$1),0,IF(OR(KS56=0,KU56=0,KV56=0),0,MIN((VLOOKUP($D56,SALERYCODE,3,0))*(IF($D56=6,KV56,KU56))*((MIN((VLOOKUP($D56,SALERYCODE,5,0)),(IF($D56=6,KU56,KV56))))),MIN((VLOOKUP($D56,SALERYCODE,3,0)),(KS56+KT56))*(IF($D56=6,KV56,((MIN((VLOOKUP($D56,SALERYCODE,5,0)),KV56)))))))))/IF(AND($D56=2,'ראשי-פרטים כלליים וריכוז הוצאות'!$D$68&lt;&gt;4),1.2,1)</f>
        <v>0</v>
      </c>
      <c r="KY56" s="263"/>
      <c r="KZ56" s="264"/>
      <c r="LA56" s="265"/>
      <c r="LB56" s="266"/>
      <c r="LC56" s="267">
        <f t="shared" si="92"/>
        <v>0</v>
      </c>
      <c r="LD56" s="260">
        <f>+(IF(OR($B56=0,$C56=0,$D56=0,$DC$2&gt;$OE$1),0,IF(OR(KY56=0,LA56=0,LB56=0),0,MIN((VLOOKUP($D56,SALERYCODE,3,0))*(IF($D56=6,LB56,LA56))*((MIN((VLOOKUP($D56,SALERYCODE,5,0)),(IF($D56=6,LA56,LB56))))),MIN((VLOOKUP($D56,SALERYCODE,3,0)),(KY56+KZ56))*(IF($D56=6,LB56,((MIN((VLOOKUP($D56,SALERYCODE,5,0)),LB56)))))))))/IF(AND($D56=2,'ראשי-פרטים כלליים וריכוז הוצאות'!$D$68&lt;&gt;4),1.2,1)</f>
        <v>0</v>
      </c>
      <c r="LE56" s="263"/>
      <c r="LF56" s="264"/>
      <c r="LG56" s="265"/>
      <c r="LH56" s="266"/>
      <c r="LI56" s="267">
        <f t="shared" si="93"/>
        <v>0</v>
      </c>
      <c r="LJ56" s="260">
        <f>+(IF(OR($B56=0,$C56=0,$D56=0,$DC$2&gt;$OE$1),0,IF(OR(LE56=0,LG56=0,LH56=0),0,MIN((VLOOKUP($D56,SALERYCODE,3,0))*(IF($D56=6,LH56,LG56))*((MIN((VLOOKUP($D56,SALERYCODE,5,0)),(IF($D56=6,LG56,LH56))))),MIN((VLOOKUP($D56,SALERYCODE,3,0)),(LE56+LF56))*(IF($D56=6,LH56,((MIN((VLOOKUP($D56,SALERYCODE,5,0)),LH56)))))))))/IF(AND($D56=2,'ראשי-פרטים כלליים וריכוז הוצאות'!$D$68&lt;&gt;4),1.2,1)</f>
        <v>0</v>
      </c>
      <c r="LK56" s="263"/>
      <c r="LL56" s="264"/>
      <c r="LM56" s="265"/>
      <c r="LN56" s="266"/>
      <c r="LO56" s="267">
        <f t="shared" si="94"/>
        <v>0</v>
      </c>
      <c r="LP56" s="260">
        <f>+(IF(OR($B56=0,$C56=0,$D56=0,$DC$2&gt;$OE$1),0,IF(OR(LK56=0,LM56=0,LN56=0),0,MIN((VLOOKUP($D56,SALERYCODE,3,0))*(IF($D56=6,LN56,LM56))*((MIN((VLOOKUP($D56,SALERYCODE,5,0)),(IF($D56=6,LM56,LN56))))),MIN((VLOOKUP($D56,SALERYCODE,3,0)),(LK56+LL56))*(IF($D56=6,LN56,((MIN((VLOOKUP($D56,SALERYCODE,5,0)),LN56)))))))))/IF(AND($D56=2,'ראשי-פרטים כלליים וריכוז הוצאות'!$D$68&lt;&gt;4),1.2,1)</f>
        <v>0</v>
      </c>
      <c r="LQ56" s="263"/>
      <c r="LR56" s="264"/>
      <c r="LS56" s="265"/>
      <c r="LT56" s="266"/>
      <c r="LU56" s="267">
        <f t="shared" si="95"/>
        <v>0</v>
      </c>
      <c r="LV56" s="260">
        <f>+(IF(OR($B56=0,$C56=0,$D56=0,$DC$2&gt;$OE$1),0,IF(OR(LQ56=0,LS56=0,LT56=0),0,MIN((VLOOKUP($D56,SALERYCODE,3,0))*(IF($D56=6,LT56,LS56))*((MIN((VLOOKUP($D56,SALERYCODE,5,0)),(IF($D56=6,LS56,LT56))))),MIN((VLOOKUP($D56,SALERYCODE,3,0)),(LQ56+LR56))*(IF($D56=6,LT56,((MIN((VLOOKUP($D56,SALERYCODE,5,0)),LT56)))))))))/IF(AND($D56=2,'ראשי-פרטים כלליים וריכוז הוצאות'!$D$68&lt;&gt;4),1.2,1)</f>
        <v>0</v>
      </c>
      <c r="LW56" s="263"/>
      <c r="LX56" s="264"/>
      <c r="LY56" s="265"/>
      <c r="LZ56" s="266"/>
      <c r="MA56" s="267">
        <f t="shared" si="96"/>
        <v>0</v>
      </c>
      <c r="MB56" s="260">
        <f>+(IF(OR($B56=0,$C56=0,$D56=0,$DC$2&gt;$OE$1),0,IF(OR(LW56=0,LY56=0,LZ56=0),0,MIN((VLOOKUP($D56,SALERYCODE,3,0))*(IF($D56=6,LZ56,LY56))*((MIN((VLOOKUP($D56,SALERYCODE,5,0)),(IF($D56=6,LY56,LZ56))))),MIN((VLOOKUP($D56,SALERYCODE,3,0)),(LW56+LX56))*(IF($D56=6,LZ56,((MIN((VLOOKUP($D56,SALERYCODE,5,0)),LZ56)))))))))/IF(AND($D56=2,'ראשי-פרטים כלליים וריכוז הוצאות'!$D$68&lt;&gt;4),1.2,1)</f>
        <v>0</v>
      </c>
      <c r="MC56" s="263"/>
      <c r="MD56" s="264"/>
      <c r="ME56" s="265"/>
      <c r="MF56" s="266"/>
      <c r="MG56" s="267">
        <f t="shared" si="97"/>
        <v>0</v>
      </c>
      <c r="MH56" s="260">
        <f>+(IF(OR($B56=0,$C56=0,$D56=0,$DC$2&gt;$OE$1),0,IF(OR(MC56=0,ME56=0,MF56=0),0,MIN((VLOOKUP($D56,SALERYCODE,3,0))*(IF($D56=6,MF56,ME56))*((MIN((VLOOKUP($D56,SALERYCODE,5,0)),(IF($D56=6,ME56,MF56))))),MIN((VLOOKUP($D56,SALERYCODE,3,0)),(MC56+MD56))*(IF($D56=6,MF56,((MIN((VLOOKUP($D56,SALERYCODE,5,0)),MF56)))))))))/IF(AND($D56=2,'ראשי-פרטים כלליים וריכוז הוצאות'!$D$68&lt;&gt;4),1.2,1)</f>
        <v>0</v>
      </c>
      <c r="MI56" s="263"/>
      <c r="MJ56" s="264"/>
      <c r="MK56" s="265"/>
      <c r="ML56" s="266"/>
      <c r="MM56" s="267">
        <f t="shared" si="98"/>
        <v>0</v>
      </c>
      <c r="MN56" s="260">
        <f>+(IF(OR($B56=0,$C56=0,$D56=0,$DC$2&gt;$OE$1),0,IF(OR(MI56=0,MK56=0,ML56=0),0,MIN((VLOOKUP($D56,SALERYCODE,3,0))*(IF($D56=6,ML56,MK56))*((MIN((VLOOKUP($D56,SALERYCODE,5,0)),(IF($D56=6,MK56,ML56))))),MIN((VLOOKUP($D56,SALERYCODE,3,0)),(MI56+MJ56))*(IF($D56=6,ML56,((MIN((VLOOKUP($D56,SALERYCODE,5,0)),ML56)))))))))/IF(AND($D56=2,'ראשי-פרטים כלליים וריכוז הוצאות'!$D$68&lt;&gt;4),1.2,1)</f>
        <v>0</v>
      </c>
      <c r="MO56" s="263"/>
      <c r="MP56" s="264"/>
      <c r="MQ56" s="265"/>
      <c r="MR56" s="266"/>
      <c r="MS56" s="267">
        <f t="shared" si="99"/>
        <v>0</v>
      </c>
      <c r="MT56" s="260">
        <f>+(IF(OR($B56=0,$C56=0,$D56=0,$DC$2&gt;$OE$1),0,IF(OR(MO56=0,MQ56=0,MR56=0),0,MIN((VLOOKUP($D56,SALERYCODE,3,0))*(IF($D56=6,MR56,MQ56))*((MIN((VLOOKUP($D56,SALERYCODE,5,0)),(IF($D56=6,MQ56,MR56))))),MIN((VLOOKUP($D56,SALERYCODE,3,0)),(MO56+MP56))*(IF($D56=6,MR56,((MIN((VLOOKUP($D56,SALERYCODE,5,0)),MR56)))))))))/IF(AND($D56=2,'ראשי-פרטים כלליים וריכוז הוצאות'!$D$68&lt;&gt;4),1.2,1)</f>
        <v>0</v>
      </c>
      <c r="MU56" s="263"/>
      <c r="MV56" s="264"/>
      <c r="MW56" s="265"/>
      <c r="MX56" s="266"/>
      <c r="MY56" s="267">
        <f t="shared" si="100"/>
        <v>0</v>
      </c>
      <c r="MZ56" s="260">
        <f>+(IF(OR($B56=0,$C56=0,$D56=0,$DC$2&gt;$OE$1),0,IF(OR(MU56=0,MW56=0,MX56=0),0,MIN((VLOOKUP($D56,SALERYCODE,3,0))*(IF($D56=6,MX56,MW56))*((MIN((VLOOKUP($D56,SALERYCODE,5,0)),(IF($D56=6,MW56,MX56))))),MIN((VLOOKUP($D56,SALERYCODE,3,0)),(MU56+MV56))*(IF($D56=6,MX56,((MIN((VLOOKUP($D56,SALERYCODE,5,0)),MX56)))))))))/IF(AND($D56=2,'ראשי-פרטים כלליים וריכוז הוצאות'!$D$68&lt;&gt;4),1.2,1)</f>
        <v>0</v>
      </c>
      <c r="NA56" s="263"/>
      <c r="NB56" s="264"/>
      <c r="NC56" s="265"/>
      <c r="ND56" s="266"/>
      <c r="NE56" s="267">
        <f t="shared" si="101"/>
        <v>0</v>
      </c>
      <c r="NF56" s="260">
        <f>+(IF(OR($B56=0,$C56=0,$D56=0,$DC$2&gt;$OE$1),0,IF(OR(NA56=0,NC56=0,ND56=0),0,MIN((VLOOKUP($D56,SALERYCODE,3,0))*(IF($D56=6,ND56,NC56))*((MIN((VLOOKUP($D56,SALERYCODE,5,0)),(IF($D56=6,NC56,ND56))))),MIN((VLOOKUP($D56,SALERYCODE,3,0)),(NA56+NB56))*(IF($D56=6,ND56,((MIN((VLOOKUP($D56,SALERYCODE,5,0)),ND56)))))))))/IF(AND($D56=2,'ראשי-פרטים כלליים וריכוז הוצאות'!$D$68&lt;&gt;4),1.2,1)</f>
        <v>0</v>
      </c>
      <c r="NG56" s="263"/>
      <c r="NH56" s="264"/>
      <c r="NI56" s="265"/>
      <c r="NJ56" s="266"/>
      <c r="NK56" s="267">
        <f t="shared" si="102"/>
        <v>0</v>
      </c>
      <c r="NL56" s="260">
        <f>+(IF(OR($B56=0,$C56=0,$D56=0,$DC$2&gt;$OE$1),0,IF(OR(NG56=0,NI56=0,NJ56=0),0,MIN((VLOOKUP($D56,SALERYCODE,3,0))*(IF($D56=6,NJ56,NI56))*((MIN((VLOOKUP($D56,SALERYCODE,5,0)),(IF($D56=6,NI56,NJ56))))),MIN((VLOOKUP($D56,SALERYCODE,3,0)),(NG56+NH56))*(IF($D56=6,NJ56,((MIN((VLOOKUP($D56,SALERYCODE,5,0)),NJ56)))))))))/IF(AND($D56=2,'ראשי-פרטים כלליים וריכוז הוצאות'!$D$68&lt;&gt;4),1.2,1)</f>
        <v>0</v>
      </c>
      <c r="NM56" s="263"/>
      <c r="NN56" s="264"/>
      <c r="NO56" s="265"/>
      <c r="NP56" s="266"/>
      <c r="NQ56" s="267">
        <f t="shared" si="103"/>
        <v>0</v>
      </c>
      <c r="NR56" s="260">
        <f>+(IF(OR($B56=0,$C56=0,$D56=0,$DC$2&gt;$OE$1),0,IF(OR(NM56=0,NO56=0,NP56=0),0,MIN((VLOOKUP($D56,SALERYCODE,3,0))*(IF($D56=6,NP56,NO56))*((MIN((VLOOKUP($D56,SALERYCODE,5,0)),(IF($D56=6,NO56,NP56))))),MIN((VLOOKUP($D56,SALERYCODE,3,0)),(NM56+NN56))*(IF($D56=6,NP56,((MIN((VLOOKUP($D56,SALERYCODE,5,0)),NP56)))))))))/IF(AND($D56=2,'ראשי-פרטים כלליים וריכוז הוצאות'!$D$68&lt;&gt;4),1.2,1)</f>
        <v>0</v>
      </c>
      <c r="NS56" s="263"/>
      <c r="NT56" s="264"/>
      <c r="NU56" s="265"/>
      <c r="NV56" s="266"/>
      <c r="NW56" s="267">
        <f t="shared" si="104"/>
        <v>0</v>
      </c>
      <c r="NX56" s="260">
        <f>+(IF(OR($B56=0,$C56=0,$D56=0,$DC$2&gt;$OE$1),0,IF(OR(NS56=0,NU56=0,NV56=0),0,MIN((VLOOKUP($D56,SALERYCODE,3,0))*(IF($D56=6,NV56,NU56))*((MIN((VLOOKUP($D56,SALERYCODE,5,0)),(IF($D56=6,NU56,NV56))))),MIN((VLOOKUP($D56,SALERYCODE,3,0)),(NS56+NT56))*(IF($D56=6,NV56,((MIN((VLOOKUP($D56,SALERYCODE,5,0)),NV56)))))))))/IF(AND($D56=2,'ראשי-פרטים כלליים וריכוז הוצאות'!$D$68&lt;&gt;4),1.2,1)</f>
        <v>0</v>
      </c>
      <c r="NY56" s="263"/>
      <c r="NZ56" s="264"/>
      <c r="OA56" s="265"/>
      <c r="OB56" s="266"/>
      <c r="OC56" s="267">
        <f t="shared" si="105"/>
        <v>0</v>
      </c>
      <c r="OD56" s="260">
        <f>+(IF(OR($B56=0,$C56=0,$D56=0,$DC$2&gt;$OE$1),0,IF(OR(NY56=0,OA56=0,OB56=0),0,MIN((VLOOKUP($D56,SALERYCODE,3,0))*(IF($D56=6,OB56,OA56))*((MIN((VLOOKUP($D56,SALERYCODE,5,0)),(IF($D56=6,OA56,OB56))))),MIN((VLOOKUP($D56,SALERYCODE,3,0)),(NY56+NZ56))*(IF($D56=6,OB56,((MIN((VLOOKUP($D56,SALERYCODE,5,0)),OB56)))))))))/IF(AND($D56=2,'ראשי-פרטים כלליים וריכוז הוצאות'!$D$68&lt;&gt;4),1.2,1)</f>
        <v>0</v>
      </c>
      <c r="OE56" s="275">
        <f t="shared" si="111"/>
        <v>0</v>
      </c>
      <c r="OF56" s="283">
        <f t="shared" si="112"/>
        <v>9.9999999999999995E-7</v>
      </c>
      <c r="OG56" s="276">
        <f t="shared" si="113"/>
        <v>0</v>
      </c>
      <c r="OH56" s="275">
        <f t="shared" si="114"/>
        <v>0</v>
      </c>
      <c r="OI56" s="275">
        <v>0</v>
      </c>
      <c r="OJ56" s="258">
        <f t="shared" si="115"/>
        <v>0</v>
      </c>
      <c r="OK56" s="284"/>
      <c r="OL56" s="116">
        <f>MIN(OJ56+OK56*OF56*OE56/$OL$1/IF(AND($D56=2,'ראשי-פרטים כלליים וריכוז הוצאות'!$D$68&lt;&gt;4),1.2,1),IF($D56&gt;0,VLOOKUP($D56,SALERYCODE,3,0)*12*OG56,0))</f>
        <v>0</v>
      </c>
      <c r="OM56" s="95">
        <f t="shared" si="106"/>
        <v>0</v>
      </c>
      <c r="ON56" s="11">
        <f t="shared" si="107"/>
        <v>0</v>
      </c>
      <c r="OO56" s="11">
        <f t="shared" si="108"/>
        <v>0</v>
      </c>
      <c r="OP56" s="22">
        <f t="shared" si="109"/>
        <v>0</v>
      </c>
      <c r="OQ56" s="11">
        <f t="shared" si="110"/>
        <v>0</v>
      </c>
      <c r="OR56" s="11" t="e">
        <f>#REF!</f>
        <v>#REF!</v>
      </c>
      <c r="OS56" s="35"/>
      <c r="OT56" s="35"/>
      <c r="OU56" s="43"/>
    </row>
    <row r="57" spans="1:411" ht="24" hidden="1" customHeight="1" outlineLevel="1" x14ac:dyDescent="0.2">
      <c r="A57" s="282">
        <v>54</v>
      </c>
      <c r="B57" s="269"/>
      <c r="C57" s="270"/>
      <c r="D57" s="271"/>
      <c r="E57" s="263"/>
      <c r="F57" s="264"/>
      <c r="G57" s="265"/>
      <c r="H57" s="266"/>
      <c r="I57" s="267">
        <f t="shared" si="41"/>
        <v>0</v>
      </c>
      <c r="J57" s="260">
        <f>(IF(OR($B57=0,$C57=0,$D57=0,$E$2&gt;$OE$1),0,IF(OR($E57=0,$G57=0,$H57=0),0,MIN((VLOOKUP($D57,SALERYCODE,3,0))*(IF($D57=6,$H57,$G57))*((MIN((VLOOKUP($D57,SALERYCODE,5,0)),(IF($D57=6,$G57,$H57))))),MIN((VLOOKUP($D57,SALERYCODE,3,0)),($E57+$F57))*(IF($D57=6,$H57,((MIN((VLOOKUP($D57,SALERYCODE,5,0)),$H57)))))))))/IF(AND($D57=2,'ראשי-פרטים כלליים וריכוז הוצאות'!$D$68&lt;&gt;4),1.2,1)</f>
        <v>0</v>
      </c>
      <c r="K57" s="263"/>
      <c r="L57" s="264"/>
      <c r="M57" s="265"/>
      <c r="N57" s="266"/>
      <c r="O57" s="267">
        <f t="shared" si="42"/>
        <v>0</v>
      </c>
      <c r="P57" s="260">
        <f>+(IF(OR($B57=0,$C57=0,$D57=0,$K$2&gt;$OE$1),0,IF(OR($K57=0,$M57=0,$N57=0),0,MIN((VLOOKUP($D57,SALERYCODE,3,0))*(IF($D57=6,$N57,$M57))*((MIN((VLOOKUP($D57,SALERYCODE,5,0)),(IF($D57=6,$M57,$N57))))),MIN((VLOOKUP($D57,SALERYCODE,3,0)),($K57+$L57))*(IF($D57=6,$N57,((MIN((VLOOKUP($D57,SALERYCODE,5,0)),$N57)))))))))/IF(AND($D57=2,'ראשי-פרטים כלליים וריכוז הוצאות'!$D$68&lt;&gt;4),1.2,1)</f>
        <v>0</v>
      </c>
      <c r="Q57" s="263"/>
      <c r="R57" s="264"/>
      <c r="S57" s="265"/>
      <c r="T57" s="266"/>
      <c r="U57" s="267">
        <f t="shared" si="43"/>
        <v>0</v>
      </c>
      <c r="V57" s="260">
        <f>+(IF(OR($B57=0,$C57=0,$D57=0,$Q$2&gt;$OE$1),0,IF(OR(Q57=0,S57=0,T57=0),0,MIN((VLOOKUP($D57,SALERYCODE,3,0))*(IF($D57=6,T57,S57))*((MIN((VLOOKUP($D57,SALERYCODE,5,0)),(IF($D57=6,S57,T57))))),MIN((VLOOKUP($D57,SALERYCODE,3,0)),(Q57+R57))*(IF($D57=6,T57,((MIN((VLOOKUP($D57,SALERYCODE,5,0)),T57)))))))))/IF(AND($D57=2,'ראשי-פרטים כלליים וריכוז הוצאות'!$D$68&lt;&gt;4),1.2,1)</f>
        <v>0</v>
      </c>
      <c r="W57" s="263"/>
      <c r="X57" s="264"/>
      <c r="Y57" s="265"/>
      <c r="Z57" s="266"/>
      <c r="AA57" s="267">
        <f t="shared" si="44"/>
        <v>0</v>
      </c>
      <c r="AB57" s="260">
        <f>+(IF(OR($B57=0,$C57=0,$D57=0,$W$2&gt;$OE$1),0,IF(OR(W57=0,Y57=0,Z57=0),0,MIN((VLOOKUP($D57,SALERYCODE,3,0))*(IF($D57=6,Z57,Y57))*((MIN((VLOOKUP($D57,SALERYCODE,5,0)),(IF($D57=6,Y57,Z57))))),MIN((VLOOKUP($D57,SALERYCODE,3,0)),(W57+X57))*(IF($D57=6,Z57,((MIN((VLOOKUP($D57,SALERYCODE,5,0)),Z57)))))))))/IF(AND($D57=2,'ראשי-פרטים כלליים וריכוז הוצאות'!$D$68&lt;&gt;4),1.2,1)</f>
        <v>0</v>
      </c>
      <c r="AC57" s="263"/>
      <c r="AD57" s="264"/>
      <c r="AE57" s="265"/>
      <c r="AF57" s="266"/>
      <c r="AG57" s="267">
        <f t="shared" si="45"/>
        <v>0</v>
      </c>
      <c r="AH57" s="260">
        <f>+(IF(OR($B57=0,$C57=0,$D57=0,$AC$2&gt;$OE$1),0,IF(OR(AC57=0,AE57=0,AF57=0),0,MIN((VLOOKUP($D57,SALERYCODE,3,0))*(IF($D57=6,AF57,AE57))*((MIN((VLOOKUP($D57,SALERYCODE,5,0)),(IF($D57=6,AE57,AF57))))),MIN((VLOOKUP($D57,SALERYCODE,3,0)),(AC57+AD57))*(IF($D57=6,AF57,((MIN((VLOOKUP($D57,SALERYCODE,5,0)),AF57)))))))))/IF(AND($D57=2,'ראשי-פרטים כלליים וריכוז הוצאות'!$D$68&lt;&gt;4),1.2,1)</f>
        <v>0</v>
      </c>
      <c r="AI57" s="263"/>
      <c r="AJ57" s="264"/>
      <c r="AK57" s="265"/>
      <c r="AL57" s="266"/>
      <c r="AM57" s="267">
        <f t="shared" si="46"/>
        <v>0</v>
      </c>
      <c r="AN57" s="260">
        <f>+(IF(OR($B57=0,$C57=0,$D57=0,$AI$2&gt;$OE$1),0,IF(OR(AI57=0,AK57=0,AL57=0),0,MIN((VLOOKUP($D57,SALERYCODE,3,0))*(IF($D57=6,AL57,AK57))*((MIN((VLOOKUP($D57,SALERYCODE,5,0)),(IF($D57=6,AK57,AL57))))),MIN((VLOOKUP($D57,SALERYCODE,3,0)),(AI57+AJ57))*(IF($D57=6,AL57,((MIN((VLOOKUP($D57,SALERYCODE,5,0)),AL57)))))))))/IF(AND($D57=2,'ראשי-פרטים כלליים וריכוז הוצאות'!$D$68&lt;&gt;4),1.2,1)</f>
        <v>0</v>
      </c>
      <c r="AO57" s="263"/>
      <c r="AP57" s="264"/>
      <c r="AQ57" s="265"/>
      <c r="AR57" s="266"/>
      <c r="AS57" s="267">
        <f t="shared" si="47"/>
        <v>0</v>
      </c>
      <c r="AT57" s="260">
        <f>+(IF(OR($B57=0,$C57=0,$D57=0,$AO$2&gt;$OE$1),0,IF(OR(AO57=0,AQ57=0,AR57=0),0,MIN((VLOOKUP($D57,SALERYCODE,3,0))*(IF($D57=6,AR57,AQ57))*((MIN((VLOOKUP($D57,SALERYCODE,5,0)),(IF($D57=6,AQ57,AR57))))),MIN((VLOOKUP($D57,SALERYCODE,3,0)),(AO57+AP57))*(IF($D57=6,AR57,((MIN((VLOOKUP($D57,SALERYCODE,5,0)),AR57)))))))))/IF(AND($D57=2,'ראשי-פרטים כלליים וריכוז הוצאות'!$D$68&lt;&gt;4),1.2,1)</f>
        <v>0</v>
      </c>
      <c r="AU57" s="263"/>
      <c r="AV57" s="264"/>
      <c r="AW57" s="265"/>
      <c r="AX57" s="266"/>
      <c r="AY57" s="267">
        <f t="shared" si="48"/>
        <v>0</v>
      </c>
      <c r="AZ57" s="260">
        <f>+(IF(OR($B57=0,$C57=0,$D57=0,$AU$2&gt;$OE$1),0,IF(OR(AU57=0,AW57=0,AX57=0),0,MIN((VLOOKUP($D57,SALERYCODE,3,0))*(IF($D57=6,AX57,AW57))*((MIN((VLOOKUP($D57,SALERYCODE,5,0)),(IF($D57=6,AW57,AX57))))),MIN((VLOOKUP($D57,SALERYCODE,3,0)),(AU57+AV57))*(IF($D57=6,AX57,((MIN((VLOOKUP($D57,SALERYCODE,5,0)),AX57)))))))))/IF(AND($D57=2,'ראשי-פרטים כלליים וריכוז הוצאות'!$D$68&lt;&gt;4),1.2,1)</f>
        <v>0</v>
      </c>
      <c r="BA57" s="263"/>
      <c r="BB57" s="264"/>
      <c r="BC57" s="265"/>
      <c r="BD57" s="266"/>
      <c r="BE57" s="267">
        <f t="shared" si="49"/>
        <v>0</v>
      </c>
      <c r="BF57" s="260">
        <f>+(IF(OR($B57=0,$C57=0,$D57=0,$BA$2&gt;$OE$1),0,IF(OR(BA57=0,BC57=0,BD57=0),0,MIN((VLOOKUP($D57,SALERYCODE,3,0))*(IF($D57=6,BD57,BC57))*((MIN((VLOOKUP($D57,SALERYCODE,5,0)),(IF($D57=6,BC57,BD57))))),MIN((VLOOKUP($D57,SALERYCODE,3,0)),(BA57+BB57))*(IF($D57=6,BD57,((MIN((VLOOKUP($D57,SALERYCODE,5,0)),BD57)))))))))/IF(AND($D57=2,'ראשי-פרטים כלליים וריכוז הוצאות'!$D$68&lt;&gt;4),1.2,1)</f>
        <v>0</v>
      </c>
      <c r="BG57" s="263"/>
      <c r="BH57" s="264"/>
      <c r="BI57" s="265"/>
      <c r="BJ57" s="266"/>
      <c r="BK57" s="267">
        <f t="shared" si="50"/>
        <v>0</v>
      </c>
      <c r="BL57" s="260">
        <f>+(IF(OR($B57=0,$C57=0,$D57=0,$BG$2&gt;$OE$1),0,IF(OR(BG57=0,BI57=0,BJ57=0),0,MIN((VLOOKUP($D57,SALERYCODE,3,0))*(IF($D57=6,BJ57,BI57))*((MIN((VLOOKUP($D57,SALERYCODE,5,0)),(IF($D57=6,BI57,BJ57))))),MIN((VLOOKUP($D57,SALERYCODE,3,0)),(BG57+BH57))*(IF($D57=6,BJ57,((MIN((VLOOKUP($D57,SALERYCODE,5,0)),BJ57)))))))))/IF(AND($D57=2,'ראשי-פרטים כלליים וריכוז הוצאות'!$D$68&lt;&gt;4),1.2,1)</f>
        <v>0</v>
      </c>
      <c r="BM57" s="263"/>
      <c r="BN57" s="264"/>
      <c r="BO57" s="265"/>
      <c r="BP57" s="266"/>
      <c r="BQ57" s="267">
        <f t="shared" si="51"/>
        <v>0</v>
      </c>
      <c r="BR57" s="260">
        <f>+(IF(OR($B57=0,$C57=0,$D57=0,$BM$2&gt;$OE$1),0,IF(OR(BM57=0,BO57=0,BP57=0),0,MIN((VLOOKUP($D57,SALERYCODE,3,0))*(IF($D57=6,BP57,BO57))*((MIN((VLOOKUP($D57,SALERYCODE,5,0)),(IF($D57=6,BO57,BP57))))),MIN((VLOOKUP($D57,SALERYCODE,3,0)),(BM57+BN57))*(IF($D57=6,BP57,((MIN((VLOOKUP($D57,SALERYCODE,5,0)),BP57)))))))))/IF(AND($D57=2,'ראשי-פרטים כלליים וריכוז הוצאות'!$D$68&lt;&gt;4),1.2,1)</f>
        <v>0</v>
      </c>
      <c r="BS57" s="263"/>
      <c r="BT57" s="264"/>
      <c r="BU57" s="265"/>
      <c r="BV57" s="266"/>
      <c r="BW57" s="267">
        <f t="shared" si="52"/>
        <v>0</v>
      </c>
      <c r="BX57" s="260">
        <f>+(IF(OR($B57=0,$C57=0,$D57=0,$BS$2&gt;$OE$1),0,IF(OR(BS57=0,BU57=0,BV57=0),0,MIN((VLOOKUP($D57,SALERYCODE,3,0))*(IF($D57=6,BV57,BU57))*((MIN((VLOOKUP($D57,SALERYCODE,5,0)),(IF($D57=6,BU57,BV57))))),MIN((VLOOKUP($D57,SALERYCODE,3,0)),(BS57+BT57))*(IF($D57=6,BV57,((MIN((VLOOKUP($D57,SALERYCODE,5,0)),BV57)))))))))/IF(AND($D57=2,'ראשי-פרטים כלליים וריכוז הוצאות'!$D$68&lt;&gt;4),1.2,1)</f>
        <v>0</v>
      </c>
      <c r="BY57" s="263"/>
      <c r="BZ57" s="264"/>
      <c r="CA57" s="265"/>
      <c r="CB57" s="266"/>
      <c r="CC57" s="267">
        <f t="shared" si="53"/>
        <v>0</v>
      </c>
      <c r="CD57" s="260">
        <f>+(IF(OR($B57=0,$C57=0,$D57=0,$BY$2&gt;$OE$1),0,IF(OR(BY57=0,CA57=0,CB57=0),0,MIN((VLOOKUP($D57,SALERYCODE,3,0))*(IF($D57=6,CB57,CA57))*((MIN((VLOOKUP($D57,SALERYCODE,5,0)),(IF($D57=6,CA57,CB57))))),MIN((VLOOKUP($D57,SALERYCODE,3,0)),(BY57+BZ57))*(IF($D57=6,CB57,((MIN((VLOOKUP($D57,SALERYCODE,5,0)),CB57)))))))))/IF(AND($D57=2,'ראשי-פרטים כלליים וריכוז הוצאות'!$D$68&lt;&gt;4),1.2,1)</f>
        <v>0</v>
      </c>
      <c r="CE57" s="263"/>
      <c r="CF57" s="264"/>
      <c r="CG57" s="265"/>
      <c r="CH57" s="266"/>
      <c r="CI57" s="267">
        <f t="shared" si="54"/>
        <v>0</v>
      </c>
      <c r="CJ57" s="260">
        <f>+(IF(OR($B57=0,$C57=0,$D57=0,$CE$2&gt;$OE$1),0,IF(OR(CE57=0,CG57=0,CH57=0),0,MIN((VLOOKUP($D57,SALERYCODE,3,0))*(IF($D57=6,CH57,CG57))*((MIN((VLOOKUP($D57,SALERYCODE,5,0)),(IF($D57=6,CG57,CH57))))),MIN((VLOOKUP($D57,SALERYCODE,3,0)),(CE57+CF57))*(IF($D57=6,CH57,((MIN((VLOOKUP($D57,SALERYCODE,5,0)),CH57)))))))))/IF(AND($D57=2,'ראשי-פרטים כלליים וריכוז הוצאות'!$D$68&lt;&gt;4),1.2,1)</f>
        <v>0</v>
      </c>
      <c r="CK57" s="263"/>
      <c r="CL57" s="264"/>
      <c r="CM57" s="265"/>
      <c r="CN57" s="266"/>
      <c r="CO57" s="267">
        <f t="shared" si="55"/>
        <v>0</v>
      </c>
      <c r="CP57" s="260">
        <f>+(IF(OR($B57=0,$C57=0,$D57=0,$CK$2&gt;$OE$1),0,IF(OR(CK57=0,CM57=0,CN57=0),0,MIN((VLOOKUP($D57,SALERYCODE,3,0))*(IF($D57=6,CN57,CM57))*((MIN((VLOOKUP($D57,SALERYCODE,5,0)),(IF($D57=6,CM57,CN57))))),MIN((VLOOKUP($D57,SALERYCODE,3,0)),(CK57+CL57))*(IF($D57=6,CN57,((MIN((VLOOKUP($D57,SALERYCODE,5,0)),CN57)))))))))/IF(AND($D57=2,'ראשי-פרטים כלליים וריכוז הוצאות'!$D$68&lt;&gt;4),1.2,1)</f>
        <v>0</v>
      </c>
      <c r="CQ57" s="263"/>
      <c r="CR57" s="264"/>
      <c r="CS57" s="265"/>
      <c r="CT57" s="266"/>
      <c r="CU57" s="267">
        <f t="shared" si="56"/>
        <v>0</v>
      </c>
      <c r="CV57" s="260">
        <f>+(IF(OR($B57=0,$C57=0,$D57=0,$CQ$2&gt;$OE$1),0,IF(OR(CQ57=0,CS57=0,CT57=0),0,MIN((VLOOKUP($D57,SALERYCODE,3,0))*(IF($D57=6,CT57,CS57))*((MIN((VLOOKUP($D57,SALERYCODE,5,0)),(IF($D57=6,CS57,CT57))))),MIN((VLOOKUP($D57,SALERYCODE,3,0)),(CQ57+CR57))*(IF($D57=6,CT57,((MIN((VLOOKUP($D57,SALERYCODE,5,0)),CT57)))))))))/IF(AND($D57=2,'ראשי-פרטים כלליים וריכוז הוצאות'!$D$68&lt;&gt;4),1.2,1)</f>
        <v>0</v>
      </c>
      <c r="CW57" s="263"/>
      <c r="CX57" s="264"/>
      <c r="CY57" s="265"/>
      <c r="CZ57" s="266"/>
      <c r="DA57" s="267">
        <f t="shared" si="57"/>
        <v>0</v>
      </c>
      <c r="DB57" s="260">
        <f>+(IF(OR($B57=0,$C57=0,$D57=0,$CW$2&gt;$OE$1),0,IF(OR(CW57=0,CY57=0,CZ57=0),0,MIN((VLOOKUP($D57,SALERYCODE,3,0))*(IF($D57=6,CZ57,CY57))*((MIN((VLOOKUP($D57,SALERYCODE,5,0)),(IF($D57=6,CY57,CZ57))))),MIN((VLOOKUP($D57,SALERYCODE,3,0)),(CW57+CX57))*(IF($D57=6,CZ57,((MIN((VLOOKUP($D57,SALERYCODE,5,0)),CZ57)))))))))/IF(AND($D57=2,'ראשי-פרטים כלליים וריכוז הוצאות'!$D$68&lt;&gt;4),1.2,1)</f>
        <v>0</v>
      </c>
      <c r="DC57" s="263"/>
      <c r="DD57" s="264"/>
      <c r="DE57" s="265"/>
      <c r="DF57" s="266"/>
      <c r="DG57" s="267">
        <f t="shared" si="58"/>
        <v>0</v>
      </c>
      <c r="DH57" s="260">
        <f>+(IF(OR($B57=0,$C57=0,$D57=0,$DC$2&gt;$OE$1),0,IF(OR(DC57=0,DE57=0,DF57=0),0,MIN((VLOOKUP($D57,SALERYCODE,3,0))*(IF($D57=6,DF57,DE57))*((MIN((VLOOKUP($D57,SALERYCODE,5,0)),(IF($D57=6,DE57,DF57))))),MIN((VLOOKUP($D57,SALERYCODE,3,0)),(DC57+DD57))*(IF($D57=6,DF57,((MIN((VLOOKUP($D57,SALERYCODE,5,0)),DF57)))))))))/IF(AND($D57=2,'ראשי-פרטים כלליים וריכוז הוצאות'!$D$68&lt;&gt;4),1.2,1)</f>
        <v>0</v>
      </c>
      <c r="DI57" s="263"/>
      <c r="DJ57" s="264"/>
      <c r="DK57" s="265"/>
      <c r="DL57" s="266"/>
      <c r="DM57" s="267">
        <f t="shared" si="59"/>
        <v>0</v>
      </c>
      <c r="DN57" s="260">
        <f>+(IF(OR($B57=0,$C57=0,$D57=0,$DC$2&gt;$OE$1),0,IF(OR(DI57=0,DK57=0,DL57=0),0,MIN((VLOOKUP($D57,SALERYCODE,3,0))*(IF($D57=6,DL57,DK57))*((MIN((VLOOKUP($D57,SALERYCODE,5,0)),(IF($D57=6,DK57,DL57))))),MIN((VLOOKUP($D57,SALERYCODE,3,0)),(DI57+DJ57))*(IF($D57=6,DL57,((MIN((VLOOKUP($D57,SALERYCODE,5,0)),DL57)))))))))/IF(AND($D57=2,'ראשי-פרטים כלליים וריכוז הוצאות'!$D$68&lt;&gt;4),1.2,1)</f>
        <v>0</v>
      </c>
      <c r="DO57" s="263"/>
      <c r="DP57" s="264"/>
      <c r="DQ57" s="265"/>
      <c r="DR57" s="266"/>
      <c r="DS57" s="267">
        <f t="shared" si="60"/>
        <v>0</v>
      </c>
      <c r="DT57" s="260">
        <f>+(IF(OR($B57=0,$C57=0,$D57=0,$DC$2&gt;$OE$1),0,IF(OR(DO57=0,DQ57=0,DR57=0),0,MIN((VLOOKUP($D57,SALERYCODE,3,0))*(IF($D57=6,DR57,DQ57))*((MIN((VLOOKUP($D57,SALERYCODE,5,0)),(IF($D57=6,DQ57,DR57))))),MIN((VLOOKUP($D57,SALERYCODE,3,0)),(DO57+DP57))*(IF($D57=6,DR57,((MIN((VLOOKUP($D57,SALERYCODE,5,0)),DR57)))))))))/IF(AND($D57=2,'ראשי-פרטים כלליים וריכוז הוצאות'!$D$68&lt;&gt;4),1.2,1)</f>
        <v>0</v>
      </c>
      <c r="DU57" s="263"/>
      <c r="DV57" s="264"/>
      <c r="DW57" s="265"/>
      <c r="DX57" s="266"/>
      <c r="DY57" s="267">
        <f t="shared" si="61"/>
        <v>0</v>
      </c>
      <c r="DZ57" s="260">
        <f>+(IF(OR($B57=0,$C57=0,$D57=0,$DC$2&gt;$OE$1),0,IF(OR(DU57=0,DW57=0,DX57=0),0,MIN((VLOOKUP($D57,SALERYCODE,3,0))*(IF($D57=6,DX57,DW57))*((MIN((VLOOKUP($D57,SALERYCODE,5,0)),(IF($D57=6,DW57,DX57))))),MIN((VLOOKUP($D57,SALERYCODE,3,0)),(DU57+DV57))*(IF($D57=6,DX57,((MIN((VLOOKUP($D57,SALERYCODE,5,0)),DX57)))))))))/IF(AND($D57=2,'ראשי-פרטים כלליים וריכוז הוצאות'!$D$68&lt;&gt;4),1.2,1)</f>
        <v>0</v>
      </c>
      <c r="EA57" s="263"/>
      <c r="EB57" s="264"/>
      <c r="EC57" s="265"/>
      <c r="ED57" s="266"/>
      <c r="EE57" s="267">
        <f t="shared" si="62"/>
        <v>0</v>
      </c>
      <c r="EF57" s="260">
        <f>+(IF(OR($B57=0,$C57=0,$D57=0,$DC$2&gt;$OE$1),0,IF(OR(EA57=0,EC57=0,ED57=0),0,MIN((VLOOKUP($D57,SALERYCODE,3,0))*(IF($D57=6,ED57,EC57))*((MIN((VLOOKUP($D57,SALERYCODE,5,0)),(IF($D57=6,EC57,ED57))))),MIN((VLOOKUP($D57,SALERYCODE,3,0)),(EA57+EB57))*(IF($D57=6,ED57,((MIN((VLOOKUP($D57,SALERYCODE,5,0)),ED57)))))))))/IF(AND($D57=2,'ראשי-פרטים כלליים וריכוז הוצאות'!$D$68&lt;&gt;4),1.2,1)</f>
        <v>0</v>
      </c>
      <c r="EG57" s="263"/>
      <c r="EH57" s="264"/>
      <c r="EI57" s="265"/>
      <c r="EJ57" s="266"/>
      <c r="EK57" s="267">
        <f t="shared" si="63"/>
        <v>0</v>
      </c>
      <c r="EL57" s="260">
        <f>+(IF(OR($B57=0,$C57=0,$D57=0,$DC$2&gt;$OE$1),0,IF(OR(EG57=0,EI57=0,EJ57=0),0,MIN((VLOOKUP($D57,SALERYCODE,3,0))*(IF($D57=6,EJ57,EI57))*((MIN((VLOOKUP($D57,SALERYCODE,5,0)),(IF($D57=6,EI57,EJ57))))),MIN((VLOOKUP($D57,SALERYCODE,3,0)),(EG57+EH57))*(IF($D57=6,EJ57,((MIN((VLOOKUP($D57,SALERYCODE,5,0)),EJ57)))))))))/IF(AND($D57=2,'ראשי-פרטים כלליים וריכוז הוצאות'!$D$68&lt;&gt;4),1.2,1)</f>
        <v>0</v>
      </c>
      <c r="EM57" s="263"/>
      <c r="EN57" s="264"/>
      <c r="EO57" s="265"/>
      <c r="EP57" s="266"/>
      <c r="EQ57" s="267">
        <f t="shared" si="64"/>
        <v>0</v>
      </c>
      <c r="ER57" s="260">
        <f>+(IF(OR($B57=0,$C57=0,$D57=0,$DC$2&gt;$OE$1),0,IF(OR(EM57=0,EO57=0,EP57=0),0,MIN((VLOOKUP($D57,SALERYCODE,3,0))*(IF($D57=6,EP57,EO57))*((MIN((VLOOKUP($D57,SALERYCODE,5,0)),(IF($D57=6,EO57,EP57))))),MIN((VLOOKUP($D57,SALERYCODE,3,0)),(EM57+EN57))*(IF($D57=6,EP57,((MIN((VLOOKUP($D57,SALERYCODE,5,0)),EP57)))))))))/IF(AND($D57=2,'ראשי-פרטים כלליים וריכוז הוצאות'!$D$68&lt;&gt;4),1.2,1)</f>
        <v>0</v>
      </c>
      <c r="ES57" s="263"/>
      <c r="ET57" s="264"/>
      <c r="EU57" s="265"/>
      <c r="EV57" s="266"/>
      <c r="EW57" s="267">
        <f t="shared" si="65"/>
        <v>0</v>
      </c>
      <c r="EX57" s="260">
        <f>+(IF(OR($B57=0,$C57=0,$D57=0,$DC$2&gt;$OE$1),0,IF(OR(ES57=0,EU57=0,EV57=0),0,MIN((VLOOKUP($D57,SALERYCODE,3,0))*(IF($D57=6,EV57,EU57))*((MIN((VLOOKUP($D57,SALERYCODE,5,0)),(IF($D57=6,EU57,EV57))))),MIN((VLOOKUP($D57,SALERYCODE,3,0)),(ES57+ET57))*(IF($D57=6,EV57,((MIN((VLOOKUP($D57,SALERYCODE,5,0)),EV57)))))))))/IF(AND($D57=2,'ראשי-פרטים כלליים וריכוז הוצאות'!$D$68&lt;&gt;4),1.2,1)</f>
        <v>0</v>
      </c>
      <c r="EY57" s="263"/>
      <c r="EZ57" s="264"/>
      <c r="FA57" s="265"/>
      <c r="FB57" s="266"/>
      <c r="FC57" s="267">
        <f t="shared" si="66"/>
        <v>0</v>
      </c>
      <c r="FD57" s="260">
        <f>+(IF(OR($B57=0,$C57=0,$D57=0,$DC$2&gt;$OE$1),0,IF(OR(EY57=0,FA57=0,FB57=0),0,MIN((VLOOKUP($D57,SALERYCODE,3,0))*(IF($D57=6,FB57,FA57))*((MIN((VLOOKUP($D57,SALERYCODE,5,0)),(IF($D57=6,FA57,FB57))))),MIN((VLOOKUP($D57,SALERYCODE,3,0)),(EY57+EZ57))*(IF($D57=6,FB57,((MIN((VLOOKUP($D57,SALERYCODE,5,0)),FB57)))))))))/IF(AND($D57=2,'ראשי-פרטים כלליים וריכוז הוצאות'!$D$68&lt;&gt;4),1.2,1)</f>
        <v>0</v>
      </c>
      <c r="FE57" s="263"/>
      <c r="FF57" s="264"/>
      <c r="FG57" s="265"/>
      <c r="FH57" s="266"/>
      <c r="FI57" s="267">
        <f t="shared" si="67"/>
        <v>0</v>
      </c>
      <c r="FJ57" s="260">
        <f>+(IF(OR($B57=0,$C57=0,$D57=0,$DC$2&gt;$OE$1),0,IF(OR(FE57=0,FG57=0,FH57=0),0,MIN((VLOOKUP($D57,SALERYCODE,3,0))*(IF($D57=6,FH57,FG57))*((MIN((VLOOKUP($D57,SALERYCODE,5,0)),(IF($D57=6,FG57,FH57))))),MIN((VLOOKUP($D57,SALERYCODE,3,0)),(FE57+FF57))*(IF($D57=6,FH57,((MIN((VLOOKUP($D57,SALERYCODE,5,0)),FH57)))))))))/IF(AND($D57=2,'ראשי-פרטים כלליים וריכוז הוצאות'!$D$68&lt;&gt;4),1.2,1)</f>
        <v>0</v>
      </c>
      <c r="FK57" s="263"/>
      <c r="FL57" s="264"/>
      <c r="FM57" s="265"/>
      <c r="FN57" s="266"/>
      <c r="FO57" s="267">
        <f t="shared" si="68"/>
        <v>0</v>
      </c>
      <c r="FP57" s="260">
        <f>+(IF(OR($B57=0,$C57=0,$D57=0,$DC$2&gt;$OE$1),0,IF(OR(FK57=0,FM57=0,FN57=0),0,MIN((VLOOKUP($D57,SALERYCODE,3,0))*(IF($D57=6,FN57,FM57))*((MIN((VLOOKUP($D57,SALERYCODE,5,0)),(IF($D57=6,FM57,FN57))))),MIN((VLOOKUP($D57,SALERYCODE,3,0)),(FK57+FL57))*(IF($D57=6,FN57,((MIN((VLOOKUP($D57,SALERYCODE,5,0)),FN57)))))))))/IF(AND($D57=2,'ראשי-פרטים כלליים וריכוז הוצאות'!$D$68&lt;&gt;4),1.2,1)</f>
        <v>0</v>
      </c>
      <c r="FQ57" s="263"/>
      <c r="FR57" s="264"/>
      <c r="FS57" s="265"/>
      <c r="FT57" s="266"/>
      <c r="FU57" s="267">
        <f t="shared" si="69"/>
        <v>0</v>
      </c>
      <c r="FV57" s="260">
        <f>+(IF(OR($B57=0,$C57=0,$D57=0,$DC$2&gt;$OE$1),0,IF(OR(FQ57=0,FS57=0,FT57=0),0,MIN((VLOOKUP($D57,SALERYCODE,3,0))*(IF($D57=6,FT57,FS57))*((MIN((VLOOKUP($D57,SALERYCODE,5,0)),(IF($D57=6,FS57,FT57))))),MIN((VLOOKUP($D57,SALERYCODE,3,0)),(FQ57+FR57))*(IF($D57=6,FT57,((MIN((VLOOKUP($D57,SALERYCODE,5,0)),FT57)))))))))/IF(AND($D57=2,'ראשי-פרטים כלליים וריכוז הוצאות'!$D$68&lt;&gt;4),1.2,1)</f>
        <v>0</v>
      </c>
      <c r="FW57" s="263"/>
      <c r="FX57" s="264"/>
      <c r="FY57" s="265"/>
      <c r="FZ57" s="266"/>
      <c r="GA57" s="267">
        <f t="shared" si="70"/>
        <v>0</v>
      </c>
      <c r="GB57" s="260">
        <f>+(IF(OR($B57=0,$C57=0,$D57=0,$DC$2&gt;$OE$1),0,IF(OR(FW57=0,FY57=0,FZ57=0),0,MIN((VLOOKUP($D57,SALERYCODE,3,0))*(IF($D57=6,FZ57,FY57))*((MIN((VLOOKUP($D57,SALERYCODE,5,0)),(IF($D57=6,FY57,FZ57))))),MIN((VLOOKUP($D57,SALERYCODE,3,0)),(FW57+FX57))*(IF($D57=6,FZ57,((MIN((VLOOKUP($D57,SALERYCODE,5,0)),FZ57)))))))))/IF(AND($D57=2,'ראשי-פרטים כלליים וריכוז הוצאות'!$D$68&lt;&gt;4),1.2,1)</f>
        <v>0</v>
      </c>
      <c r="GC57" s="263"/>
      <c r="GD57" s="264"/>
      <c r="GE57" s="265"/>
      <c r="GF57" s="266"/>
      <c r="GG57" s="267">
        <f t="shared" si="71"/>
        <v>0</v>
      </c>
      <c r="GH57" s="260">
        <f>+(IF(OR($B57=0,$C57=0,$D57=0,$DC$2&gt;$OE$1),0,IF(OR(GC57=0,GE57=0,GF57=0),0,MIN((VLOOKUP($D57,SALERYCODE,3,0))*(IF($D57=6,GF57,GE57))*((MIN((VLOOKUP($D57,SALERYCODE,5,0)),(IF($D57=6,GE57,GF57))))),MIN((VLOOKUP($D57,SALERYCODE,3,0)),(GC57+GD57))*(IF($D57=6,GF57,((MIN((VLOOKUP($D57,SALERYCODE,5,0)),GF57)))))))))/IF(AND($D57=2,'ראשי-פרטים כלליים וריכוז הוצאות'!$D$68&lt;&gt;4),1.2,1)</f>
        <v>0</v>
      </c>
      <c r="GI57" s="263"/>
      <c r="GJ57" s="264"/>
      <c r="GK57" s="265"/>
      <c r="GL57" s="266"/>
      <c r="GM57" s="267">
        <f t="shared" si="72"/>
        <v>0</v>
      </c>
      <c r="GN57" s="260">
        <f>+(IF(OR($B57=0,$C57=0,$D57=0,$DC$2&gt;$OE$1),0,IF(OR(GI57=0,GK57=0,GL57=0),0,MIN((VLOOKUP($D57,SALERYCODE,3,0))*(IF($D57=6,GL57,GK57))*((MIN((VLOOKUP($D57,SALERYCODE,5,0)),(IF($D57=6,GK57,GL57))))),MIN((VLOOKUP($D57,SALERYCODE,3,0)),(GI57+GJ57))*(IF($D57=6,GL57,((MIN((VLOOKUP($D57,SALERYCODE,5,0)),GL57)))))))))/IF(AND($D57=2,'ראשי-פרטים כלליים וריכוז הוצאות'!$D$68&lt;&gt;4),1.2,1)</f>
        <v>0</v>
      </c>
      <c r="GO57" s="263"/>
      <c r="GP57" s="264"/>
      <c r="GQ57" s="265"/>
      <c r="GR57" s="266"/>
      <c r="GS57" s="267">
        <f t="shared" si="73"/>
        <v>0</v>
      </c>
      <c r="GT57" s="260">
        <f>+(IF(OR($B57=0,$C57=0,$D57=0,$DC$2&gt;$OE$1),0,IF(OR(GO57=0,GQ57=0,GR57=0),0,MIN((VLOOKUP($D57,SALERYCODE,3,0))*(IF($D57=6,GR57,GQ57))*((MIN((VLOOKUP($D57,SALERYCODE,5,0)),(IF($D57=6,GQ57,GR57))))),MIN((VLOOKUP($D57,SALERYCODE,3,0)),(GO57+GP57))*(IF($D57=6,GR57,((MIN((VLOOKUP($D57,SALERYCODE,5,0)),GR57)))))))))/IF(AND($D57=2,'ראשי-פרטים כלליים וריכוז הוצאות'!$D$68&lt;&gt;4),1.2,1)</f>
        <v>0</v>
      </c>
      <c r="GU57" s="263"/>
      <c r="GV57" s="264"/>
      <c r="GW57" s="265"/>
      <c r="GX57" s="266"/>
      <c r="GY57" s="267">
        <f t="shared" si="74"/>
        <v>0</v>
      </c>
      <c r="GZ57" s="260">
        <f>+(IF(OR($B57=0,$C57=0,$D57=0,$DC$2&gt;$OE$1),0,IF(OR(GU57=0,GW57=0,GX57=0),0,MIN((VLOOKUP($D57,SALERYCODE,3,0))*(IF($D57=6,GX57,GW57))*((MIN((VLOOKUP($D57,SALERYCODE,5,0)),(IF($D57=6,GW57,GX57))))),MIN((VLOOKUP($D57,SALERYCODE,3,0)),(GU57+GV57))*(IF($D57=6,GX57,((MIN((VLOOKUP($D57,SALERYCODE,5,0)),GX57)))))))))/IF(AND($D57=2,'ראשי-פרטים כלליים וריכוז הוצאות'!$D$68&lt;&gt;4),1.2,1)</f>
        <v>0</v>
      </c>
      <c r="HA57" s="263"/>
      <c r="HB57" s="264"/>
      <c r="HC57" s="265"/>
      <c r="HD57" s="266"/>
      <c r="HE57" s="267">
        <f t="shared" si="75"/>
        <v>0</v>
      </c>
      <c r="HF57" s="260">
        <f>+(IF(OR($B57=0,$C57=0,$D57=0,$DC$2&gt;$OE$1),0,IF(OR(HA57=0,HC57=0,HD57=0),0,MIN((VLOOKUP($D57,SALERYCODE,3,0))*(IF($D57=6,HD57,HC57))*((MIN((VLOOKUP($D57,SALERYCODE,5,0)),(IF($D57=6,HC57,HD57))))),MIN((VLOOKUP($D57,SALERYCODE,3,0)),(HA57+HB57))*(IF($D57=6,HD57,((MIN((VLOOKUP($D57,SALERYCODE,5,0)),HD57)))))))))/IF(AND($D57=2,'ראשי-פרטים כלליים וריכוז הוצאות'!$D$68&lt;&gt;4),1.2,1)</f>
        <v>0</v>
      </c>
      <c r="HG57" s="263"/>
      <c r="HH57" s="264"/>
      <c r="HI57" s="265"/>
      <c r="HJ57" s="266"/>
      <c r="HK57" s="267">
        <f t="shared" si="76"/>
        <v>0</v>
      </c>
      <c r="HL57" s="260">
        <f>+(IF(OR($B57=0,$C57=0,$D57=0,$DC$2&gt;$OE$1),0,IF(OR(HG57=0,HI57=0,HJ57=0),0,MIN((VLOOKUP($D57,SALERYCODE,3,0))*(IF($D57=6,HJ57,HI57))*((MIN((VLOOKUP($D57,SALERYCODE,5,0)),(IF($D57=6,HI57,HJ57))))),MIN((VLOOKUP($D57,SALERYCODE,3,0)),(HG57+HH57))*(IF($D57=6,HJ57,((MIN((VLOOKUP($D57,SALERYCODE,5,0)),HJ57)))))))))/IF(AND($D57=2,'ראשי-פרטים כלליים וריכוז הוצאות'!$D$68&lt;&gt;4),1.2,1)</f>
        <v>0</v>
      </c>
      <c r="HM57" s="263"/>
      <c r="HN57" s="264"/>
      <c r="HO57" s="265"/>
      <c r="HP57" s="266"/>
      <c r="HQ57" s="267">
        <f t="shared" si="77"/>
        <v>0</v>
      </c>
      <c r="HR57" s="260">
        <f>+(IF(OR($B57=0,$C57=0,$D57=0,$DC$2&gt;$OE$1),0,IF(OR(HM57=0,HO57=0,HP57=0),0,MIN((VLOOKUP($D57,SALERYCODE,3,0))*(IF($D57=6,HP57,HO57))*((MIN((VLOOKUP($D57,SALERYCODE,5,0)),(IF($D57=6,HO57,HP57))))),MIN((VLOOKUP($D57,SALERYCODE,3,0)),(HM57+HN57))*(IF($D57=6,HP57,((MIN((VLOOKUP($D57,SALERYCODE,5,0)),HP57)))))))))/IF(AND($D57=2,'ראשי-פרטים כלליים וריכוז הוצאות'!$D$68&lt;&gt;4),1.2,1)</f>
        <v>0</v>
      </c>
      <c r="HS57" s="263"/>
      <c r="HT57" s="264"/>
      <c r="HU57" s="265"/>
      <c r="HV57" s="266"/>
      <c r="HW57" s="267">
        <f t="shared" si="78"/>
        <v>0</v>
      </c>
      <c r="HX57" s="260">
        <f>+(IF(OR($B57=0,$C57=0,$D57=0,$DC$2&gt;$OE$1),0,IF(OR(HS57=0,HU57=0,HV57=0),0,MIN((VLOOKUP($D57,SALERYCODE,3,0))*(IF($D57=6,HV57,HU57))*((MIN((VLOOKUP($D57,SALERYCODE,5,0)),(IF($D57=6,HU57,HV57))))),MIN((VLOOKUP($D57,SALERYCODE,3,0)),(HS57+HT57))*(IF($D57=6,HV57,((MIN((VLOOKUP($D57,SALERYCODE,5,0)),HV57)))))))))/IF(AND($D57=2,'ראשי-פרטים כלליים וריכוז הוצאות'!$D$68&lt;&gt;4),1.2,1)</f>
        <v>0</v>
      </c>
      <c r="HY57" s="263"/>
      <c r="HZ57" s="264"/>
      <c r="IA57" s="265"/>
      <c r="IB57" s="266"/>
      <c r="IC57" s="267">
        <f t="shared" si="79"/>
        <v>0</v>
      </c>
      <c r="ID57" s="260">
        <f>+(IF(OR($B57=0,$C57=0,$D57=0,$DC$2&gt;$OE$1),0,IF(OR(HY57=0,IA57=0,IB57=0),0,MIN((VLOOKUP($D57,SALERYCODE,3,0))*(IF($D57=6,IB57,IA57))*((MIN((VLOOKUP($D57,SALERYCODE,5,0)),(IF($D57=6,IA57,IB57))))),MIN((VLOOKUP($D57,SALERYCODE,3,0)),(HY57+HZ57))*(IF($D57=6,IB57,((MIN((VLOOKUP($D57,SALERYCODE,5,0)),IB57)))))))))/IF(AND($D57=2,'ראשי-פרטים כלליים וריכוז הוצאות'!$D$68&lt;&gt;4),1.2,1)</f>
        <v>0</v>
      </c>
      <c r="IE57" s="263"/>
      <c r="IF57" s="264"/>
      <c r="IG57" s="265"/>
      <c r="IH57" s="266"/>
      <c r="II57" s="267">
        <f t="shared" si="80"/>
        <v>0</v>
      </c>
      <c r="IJ57" s="260">
        <f>+(IF(OR($B57=0,$C57=0,$D57=0,$DC$2&gt;$OE$1),0,IF(OR(IE57=0,IG57=0,IH57=0),0,MIN((VLOOKUP($D57,SALERYCODE,3,0))*(IF($D57=6,IH57,IG57))*((MIN((VLOOKUP($D57,SALERYCODE,5,0)),(IF($D57=6,IG57,IH57))))),MIN((VLOOKUP($D57,SALERYCODE,3,0)),(IE57+IF57))*(IF($D57=6,IH57,((MIN((VLOOKUP($D57,SALERYCODE,5,0)),IH57)))))))))/IF(AND($D57=2,'ראשי-פרטים כלליים וריכוז הוצאות'!$D$68&lt;&gt;4),1.2,1)</f>
        <v>0</v>
      </c>
      <c r="IK57" s="263"/>
      <c r="IL57" s="264"/>
      <c r="IM57" s="265"/>
      <c r="IN57" s="266"/>
      <c r="IO57" s="267">
        <f t="shared" si="81"/>
        <v>0</v>
      </c>
      <c r="IP57" s="260">
        <f>+(IF(OR($B57=0,$C57=0,$D57=0,$DC$2&gt;$OE$1),0,IF(OR(IK57=0,IM57=0,IN57=0),0,MIN((VLOOKUP($D57,SALERYCODE,3,0))*(IF($D57=6,IN57,IM57))*((MIN((VLOOKUP($D57,SALERYCODE,5,0)),(IF($D57=6,IM57,IN57))))),MIN((VLOOKUP($D57,SALERYCODE,3,0)),(IK57+IL57))*(IF($D57=6,IN57,((MIN((VLOOKUP($D57,SALERYCODE,5,0)),IN57)))))))))/IF(AND($D57=2,'ראשי-פרטים כלליים וריכוז הוצאות'!$D$68&lt;&gt;4),1.2,1)</f>
        <v>0</v>
      </c>
      <c r="IQ57" s="263"/>
      <c r="IR57" s="264"/>
      <c r="IS57" s="265"/>
      <c r="IT57" s="266"/>
      <c r="IU57" s="267">
        <f t="shared" si="82"/>
        <v>0</v>
      </c>
      <c r="IV57" s="260">
        <f>+(IF(OR($B57=0,$C57=0,$D57=0,$DC$2&gt;$OE$1),0,IF(OR(IQ57=0,IS57=0,IT57=0),0,MIN((VLOOKUP($D57,SALERYCODE,3,0))*(IF($D57=6,IT57,IS57))*((MIN((VLOOKUP($D57,SALERYCODE,5,0)),(IF($D57=6,IS57,IT57))))),MIN((VLOOKUP($D57,SALERYCODE,3,0)),(IQ57+IR57))*(IF($D57=6,IT57,((MIN((VLOOKUP($D57,SALERYCODE,5,0)),IT57)))))))))/IF(AND($D57=2,'ראשי-פרטים כלליים וריכוז הוצאות'!$D$68&lt;&gt;4),1.2,1)</f>
        <v>0</v>
      </c>
      <c r="IW57" s="263"/>
      <c r="IX57" s="264"/>
      <c r="IY57" s="265"/>
      <c r="IZ57" s="266"/>
      <c r="JA57" s="267">
        <f t="shared" si="83"/>
        <v>0</v>
      </c>
      <c r="JB57" s="260">
        <f>+(IF(OR($B57=0,$C57=0,$D57=0,$DC$2&gt;$OE$1),0,IF(OR(IW57=0,IY57=0,IZ57=0),0,MIN((VLOOKUP($D57,SALERYCODE,3,0))*(IF($D57=6,IZ57,IY57))*((MIN((VLOOKUP($D57,SALERYCODE,5,0)),(IF($D57=6,IY57,IZ57))))),MIN((VLOOKUP($D57,SALERYCODE,3,0)),(IW57+IX57))*(IF($D57=6,IZ57,((MIN((VLOOKUP($D57,SALERYCODE,5,0)),IZ57)))))))))/IF(AND($D57=2,'ראשי-פרטים כלליים וריכוז הוצאות'!$D$68&lt;&gt;4),1.2,1)</f>
        <v>0</v>
      </c>
      <c r="JC57" s="263"/>
      <c r="JD57" s="264"/>
      <c r="JE57" s="265"/>
      <c r="JF57" s="266"/>
      <c r="JG57" s="267">
        <f t="shared" si="84"/>
        <v>0</v>
      </c>
      <c r="JH57" s="260">
        <f>+(IF(OR($B57=0,$C57=0,$D57=0,$DC$2&gt;$OE$1),0,IF(OR(JC57=0,JE57=0,JF57=0),0,MIN((VLOOKUP($D57,SALERYCODE,3,0))*(IF($D57=6,JF57,JE57))*((MIN((VLOOKUP($D57,SALERYCODE,5,0)),(IF($D57=6,JE57,JF57))))),MIN((VLOOKUP($D57,SALERYCODE,3,0)),(JC57+JD57))*(IF($D57=6,JF57,((MIN((VLOOKUP($D57,SALERYCODE,5,0)),JF57)))))))))/IF(AND($D57=2,'ראשי-פרטים כלליים וריכוז הוצאות'!$D$68&lt;&gt;4),1.2,1)</f>
        <v>0</v>
      </c>
      <c r="JI57" s="263"/>
      <c r="JJ57" s="264"/>
      <c r="JK57" s="265"/>
      <c r="JL57" s="266"/>
      <c r="JM57" s="267">
        <f t="shared" si="85"/>
        <v>0</v>
      </c>
      <c r="JN57" s="260">
        <f>+(IF(OR($B57=0,$C57=0,$D57=0,$DC$2&gt;$OE$1),0,IF(OR(JI57=0,JK57=0,JL57=0),0,MIN((VLOOKUP($D57,SALERYCODE,3,0))*(IF($D57=6,JL57,JK57))*((MIN((VLOOKUP($D57,SALERYCODE,5,0)),(IF($D57=6,JK57,JL57))))),MIN((VLOOKUP($D57,SALERYCODE,3,0)),(JI57+JJ57))*(IF($D57=6,JL57,((MIN((VLOOKUP($D57,SALERYCODE,5,0)),JL57)))))))))/IF(AND($D57=2,'ראשי-פרטים כלליים וריכוז הוצאות'!$D$68&lt;&gt;4),1.2,1)</f>
        <v>0</v>
      </c>
      <c r="JO57" s="263"/>
      <c r="JP57" s="264"/>
      <c r="JQ57" s="265"/>
      <c r="JR57" s="266"/>
      <c r="JS57" s="267">
        <f t="shared" si="86"/>
        <v>0</v>
      </c>
      <c r="JT57" s="260">
        <f>+(IF(OR($B57=0,$C57=0,$D57=0,$DC$2&gt;$OE$1),0,IF(OR(JO57=0,JQ57=0,JR57=0),0,MIN((VLOOKUP($D57,SALERYCODE,3,0))*(IF($D57=6,JR57,JQ57))*((MIN((VLOOKUP($D57,SALERYCODE,5,0)),(IF($D57=6,JQ57,JR57))))),MIN((VLOOKUP($D57,SALERYCODE,3,0)),(JO57+JP57))*(IF($D57=6,JR57,((MIN((VLOOKUP($D57,SALERYCODE,5,0)),JR57)))))))))/IF(AND($D57=2,'ראשי-פרטים כלליים וריכוז הוצאות'!$D$68&lt;&gt;4),1.2,1)</f>
        <v>0</v>
      </c>
      <c r="JU57" s="263"/>
      <c r="JV57" s="264"/>
      <c r="JW57" s="265"/>
      <c r="JX57" s="266"/>
      <c r="JY57" s="267">
        <f t="shared" si="87"/>
        <v>0</v>
      </c>
      <c r="JZ57" s="260">
        <f>+(IF(OR($B57=0,$C57=0,$D57=0,$DC$2&gt;$OE$1),0,IF(OR(JU57=0,JW57=0,JX57=0),0,MIN((VLOOKUP($D57,SALERYCODE,3,0))*(IF($D57=6,JX57,JW57))*((MIN((VLOOKUP($D57,SALERYCODE,5,0)),(IF($D57=6,JW57,JX57))))),MIN((VLOOKUP($D57,SALERYCODE,3,0)),(JU57+JV57))*(IF($D57=6,JX57,((MIN((VLOOKUP($D57,SALERYCODE,5,0)),JX57)))))))))/IF(AND($D57=2,'ראשי-פרטים כלליים וריכוז הוצאות'!$D$68&lt;&gt;4),1.2,1)</f>
        <v>0</v>
      </c>
      <c r="KA57" s="263"/>
      <c r="KB57" s="264"/>
      <c r="KC57" s="265"/>
      <c r="KD57" s="266"/>
      <c r="KE57" s="267">
        <f t="shared" si="88"/>
        <v>0</v>
      </c>
      <c r="KF57" s="260">
        <f>+(IF(OR($B57=0,$C57=0,$D57=0,$DC$2&gt;$OE$1),0,IF(OR(KA57=0,KC57=0,KD57=0),0,MIN((VLOOKUP($D57,SALERYCODE,3,0))*(IF($D57=6,KD57,KC57))*((MIN((VLOOKUP($D57,SALERYCODE,5,0)),(IF($D57=6,KC57,KD57))))),MIN((VLOOKUP($D57,SALERYCODE,3,0)),(KA57+KB57))*(IF($D57=6,KD57,((MIN((VLOOKUP($D57,SALERYCODE,5,0)),KD57)))))))))/IF(AND($D57=2,'ראשי-פרטים כלליים וריכוז הוצאות'!$D$68&lt;&gt;4),1.2,1)</f>
        <v>0</v>
      </c>
      <c r="KG57" s="263"/>
      <c r="KH57" s="264"/>
      <c r="KI57" s="265"/>
      <c r="KJ57" s="266"/>
      <c r="KK57" s="267">
        <f t="shared" si="89"/>
        <v>0</v>
      </c>
      <c r="KL57" s="260">
        <f>+(IF(OR($B57=0,$C57=0,$D57=0,$DC$2&gt;$OE$1),0,IF(OR(KG57=0,KI57=0,KJ57=0),0,MIN((VLOOKUP($D57,SALERYCODE,3,0))*(IF($D57=6,KJ57,KI57))*((MIN((VLOOKUP($D57,SALERYCODE,5,0)),(IF($D57=6,KI57,KJ57))))),MIN((VLOOKUP($D57,SALERYCODE,3,0)),(KG57+KH57))*(IF($D57=6,KJ57,((MIN((VLOOKUP($D57,SALERYCODE,5,0)),KJ57)))))))))/IF(AND($D57=2,'ראשי-פרטים כלליים וריכוז הוצאות'!$D$68&lt;&gt;4),1.2,1)</f>
        <v>0</v>
      </c>
      <c r="KM57" s="263"/>
      <c r="KN57" s="264"/>
      <c r="KO57" s="265"/>
      <c r="KP57" s="266"/>
      <c r="KQ57" s="267">
        <f t="shared" si="90"/>
        <v>0</v>
      </c>
      <c r="KR57" s="260">
        <f>+(IF(OR($B57=0,$C57=0,$D57=0,$DC$2&gt;$OE$1),0,IF(OR(KM57=0,KO57=0,KP57=0),0,MIN((VLOOKUP($D57,SALERYCODE,3,0))*(IF($D57=6,KP57,KO57))*((MIN((VLOOKUP($D57,SALERYCODE,5,0)),(IF($D57=6,KO57,KP57))))),MIN((VLOOKUP($D57,SALERYCODE,3,0)),(KM57+KN57))*(IF($D57=6,KP57,((MIN((VLOOKUP($D57,SALERYCODE,5,0)),KP57)))))))))/IF(AND($D57=2,'ראשי-פרטים כלליים וריכוז הוצאות'!$D$68&lt;&gt;4),1.2,1)</f>
        <v>0</v>
      </c>
      <c r="KS57" s="263"/>
      <c r="KT57" s="264"/>
      <c r="KU57" s="265"/>
      <c r="KV57" s="266"/>
      <c r="KW57" s="267">
        <f t="shared" si="91"/>
        <v>0</v>
      </c>
      <c r="KX57" s="260">
        <f>+(IF(OR($B57=0,$C57=0,$D57=0,$DC$2&gt;$OE$1),0,IF(OR(KS57=0,KU57=0,KV57=0),0,MIN((VLOOKUP($D57,SALERYCODE,3,0))*(IF($D57=6,KV57,KU57))*((MIN((VLOOKUP($D57,SALERYCODE,5,0)),(IF($D57=6,KU57,KV57))))),MIN((VLOOKUP($D57,SALERYCODE,3,0)),(KS57+KT57))*(IF($D57=6,KV57,((MIN((VLOOKUP($D57,SALERYCODE,5,0)),KV57)))))))))/IF(AND($D57=2,'ראשי-פרטים כלליים וריכוז הוצאות'!$D$68&lt;&gt;4),1.2,1)</f>
        <v>0</v>
      </c>
      <c r="KY57" s="263"/>
      <c r="KZ57" s="264"/>
      <c r="LA57" s="265"/>
      <c r="LB57" s="266"/>
      <c r="LC57" s="267">
        <f t="shared" si="92"/>
        <v>0</v>
      </c>
      <c r="LD57" s="260">
        <f>+(IF(OR($B57=0,$C57=0,$D57=0,$DC$2&gt;$OE$1),0,IF(OR(KY57=0,LA57=0,LB57=0),0,MIN((VLOOKUP($D57,SALERYCODE,3,0))*(IF($D57=6,LB57,LA57))*((MIN((VLOOKUP($D57,SALERYCODE,5,0)),(IF($D57=6,LA57,LB57))))),MIN((VLOOKUP($D57,SALERYCODE,3,0)),(KY57+KZ57))*(IF($D57=6,LB57,((MIN((VLOOKUP($D57,SALERYCODE,5,0)),LB57)))))))))/IF(AND($D57=2,'ראשי-פרטים כלליים וריכוז הוצאות'!$D$68&lt;&gt;4),1.2,1)</f>
        <v>0</v>
      </c>
      <c r="LE57" s="263"/>
      <c r="LF57" s="264"/>
      <c r="LG57" s="265"/>
      <c r="LH57" s="266"/>
      <c r="LI57" s="267">
        <f t="shared" si="93"/>
        <v>0</v>
      </c>
      <c r="LJ57" s="260">
        <f>+(IF(OR($B57=0,$C57=0,$D57=0,$DC$2&gt;$OE$1),0,IF(OR(LE57=0,LG57=0,LH57=0),0,MIN((VLOOKUP($D57,SALERYCODE,3,0))*(IF($D57=6,LH57,LG57))*((MIN((VLOOKUP($D57,SALERYCODE,5,0)),(IF($D57=6,LG57,LH57))))),MIN((VLOOKUP($D57,SALERYCODE,3,0)),(LE57+LF57))*(IF($D57=6,LH57,((MIN((VLOOKUP($D57,SALERYCODE,5,0)),LH57)))))))))/IF(AND($D57=2,'ראשי-פרטים כלליים וריכוז הוצאות'!$D$68&lt;&gt;4),1.2,1)</f>
        <v>0</v>
      </c>
      <c r="LK57" s="263"/>
      <c r="LL57" s="264"/>
      <c r="LM57" s="265"/>
      <c r="LN57" s="266"/>
      <c r="LO57" s="267">
        <f t="shared" si="94"/>
        <v>0</v>
      </c>
      <c r="LP57" s="260">
        <f>+(IF(OR($B57=0,$C57=0,$D57=0,$DC$2&gt;$OE$1),0,IF(OR(LK57=0,LM57=0,LN57=0),0,MIN((VLOOKUP($D57,SALERYCODE,3,0))*(IF($D57=6,LN57,LM57))*((MIN((VLOOKUP($D57,SALERYCODE,5,0)),(IF($D57=6,LM57,LN57))))),MIN((VLOOKUP($D57,SALERYCODE,3,0)),(LK57+LL57))*(IF($D57=6,LN57,((MIN((VLOOKUP($D57,SALERYCODE,5,0)),LN57)))))))))/IF(AND($D57=2,'ראשי-פרטים כלליים וריכוז הוצאות'!$D$68&lt;&gt;4),1.2,1)</f>
        <v>0</v>
      </c>
      <c r="LQ57" s="263"/>
      <c r="LR57" s="264"/>
      <c r="LS57" s="265"/>
      <c r="LT57" s="266"/>
      <c r="LU57" s="267">
        <f t="shared" si="95"/>
        <v>0</v>
      </c>
      <c r="LV57" s="260">
        <f>+(IF(OR($B57=0,$C57=0,$D57=0,$DC$2&gt;$OE$1),0,IF(OR(LQ57=0,LS57=0,LT57=0),0,MIN((VLOOKUP($D57,SALERYCODE,3,0))*(IF($D57=6,LT57,LS57))*((MIN((VLOOKUP($D57,SALERYCODE,5,0)),(IF($D57=6,LS57,LT57))))),MIN((VLOOKUP($D57,SALERYCODE,3,0)),(LQ57+LR57))*(IF($D57=6,LT57,((MIN((VLOOKUP($D57,SALERYCODE,5,0)),LT57)))))))))/IF(AND($D57=2,'ראשי-פרטים כלליים וריכוז הוצאות'!$D$68&lt;&gt;4),1.2,1)</f>
        <v>0</v>
      </c>
      <c r="LW57" s="263"/>
      <c r="LX57" s="264"/>
      <c r="LY57" s="265"/>
      <c r="LZ57" s="266"/>
      <c r="MA57" s="267">
        <f t="shared" si="96"/>
        <v>0</v>
      </c>
      <c r="MB57" s="260">
        <f>+(IF(OR($B57=0,$C57=0,$D57=0,$DC$2&gt;$OE$1),0,IF(OR(LW57=0,LY57=0,LZ57=0),0,MIN((VLOOKUP($D57,SALERYCODE,3,0))*(IF($D57=6,LZ57,LY57))*((MIN((VLOOKUP($D57,SALERYCODE,5,0)),(IF($D57=6,LY57,LZ57))))),MIN((VLOOKUP($D57,SALERYCODE,3,0)),(LW57+LX57))*(IF($D57=6,LZ57,((MIN((VLOOKUP($D57,SALERYCODE,5,0)),LZ57)))))))))/IF(AND($D57=2,'ראשי-פרטים כלליים וריכוז הוצאות'!$D$68&lt;&gt;4),1.2,1)</f>
        <v>0</v>
      </c>
      <c r="MC57" s="263"/>
      <c r="MD57" s="264"/>
      <c r="ME57" s="265"/>
      <c r="MF57" s="266"/>
      <c r="MG57" s="267">
        <f t="shared" si="97"/>
        <v>0</v>
      </c>
      <c r="MH57" s="260">
        <f>+(IF(OR($B57=0,$C57=0,$D57=0,$DC$2&gt;$OE$1),0,IF(OR(MC57=0,ME57=0,MF57=0),0,MIN((VLOOKUP($D57,SALERYCODE,3,0))*(IF($D57=6,MF57,ME57))*((MIN((VLOOKUP($D57,SALERYCODE,5,0)),(IF($D57=6,ME57,MF57))))),MIN((VLOOKUP($D57,SALERYCODE,3,0)),(MC57+MD57))*(IF($D57=6,MF57,((MIN((VLOOKUP($D57,SALERYCODE,5,0)),MF57)))))))))/IF(AND($D57=2,'ראשי-פרטים כלליים וריכוז הוצאות'!$D$68&lt;&gt;4),1.2,1)</f>
        <v>0</v>
      </c>
      <c r="MI57" s="263"/>
      <c r="MJ57" s="264"/>
      <c r="MK57" s="265"/>
      <c r="ML57" s="266"/>
      <c r="MM57" s="267">
        <f t="shared" si="98"/>
        <v>0</v>
      </c>
      <c r="MN57" s="260">
        <f>+(IF(OR($B57=0,$C57=0,$D57=0,$DC$2&gt;$OE$1),0,IF(OR(MI57=0,MK57=0,ML57=0),0,MIN((VLOOKUP($D57,SALERYCODE,3,0))*(IF($D57=6,ML57,MK57))*((MIN((VLOOKUP($D57,SALERYCODE,5,0)),(IF($D57=6,MK57,ML57))))),MIN((VLOOKUP($D57,SALERYCODE,3,0)),(MI57+MJ57))*(IF($D57=6,ML57,((MIN((VLOOKUP($D57,SALERYCODE,5,0)),ML57)))))))))/IF(AND($D57=2,'ראשי-פרטים כלליים וריכוז הוצאות'!$D$68&lt;&gt;4),1.2,1)</f>
        <v>0</v>
      </c>
      <c r="MO57" s="263"/>
      <c r="MP57" s="264"/>
      <c r="MQ57" s="265"/>
      <c r="MR57" s="266"/>
      <c r="MS57" s="267">
        <f t="shared" si="99"/>
        <v>0</v>
      </c>
      <c r="MT57" s="260">
        <f>+(IF(OR($B57=0,$C57=0,$D57=0,$DC$2&gt;$OE$1),0,IF(OR(MO57=0,MQ57=0,MR57=0),0,MIN((VLOOKUP($D57,SALERYCODE,3,0))*(IF($D57=6,MR57,MQ57))*((MIN((VLOOKUP($D57,SALERYCODE,5,0)),(IF($D57=6,MQ57,MR57))))),MIN((VLOOKUP($D57,SALERYCODE,3,0)),(MO57+MP57))*(IF($D57=6,MR57,((MIN((VLOOKUP($D57,SALERYCODE,5,0)),MR57)))))))))/IF(AND($D57=2,'ראשי-פרטים כלליים וריכוז הוצאות'!$D$68&lt;&gt;4),1.2,1)</f>
        <v>0</v>
      </c>
      <c r="MU57" s="263"/>
      <c r="MV57" s="264"/>
      <c r="MW57" s="265"/>
      <c r="MX57" s="266"/>
      <c r="MY57" s="267">
        <f t="shared" si="100"/>
        <v>0</v>
      </c>
      <c r="MZ57" s="260">
        <f>+(IF(OR($B57=0,$C57=0,$D57=0,$DC$2&gt;$OE$1),0,IF(OR(MU57=0,MW57=0,MX57=0),0,MIN((VLOOKUP($D57,SALERYCODE,3,0))*(IF($D57=6,MX57,MW57))*((MIN((VLOOKUP($D57,SALERYCODE,5,0)),(IF($D57=6,MW57,MX57))))),MIN((VLOOKUP($D57,SALERYCODE,3,0)),(MU57+MV57))*(IF($D57=6,MX57,((MIN((VLOOKUP($D57,SALERYCODE,5,0)),MX57)))))))))/IF(AND($D57=2,'ראשי-פרטים כלליים וריכוז הוצאות'!$D$68&lt;&gt;4),1.2,1)</f>
        <v>0</v>
      </c>
      <c r="NA57" s="263"/>
      <c r="NB57" s="264"/>
      <c r="NC57" s="265"/>
      <c r="ND57" s="266"/>
      <c r="NE57" s="267">
        <f t="shared" si="101"/>
        <v>0</v>
      </c>
      <c r="NF57" s="260">
        <f>+(IF(OR($B57=0,$C57=0,$D57=0,$DC$2&gt;$OE$1),0,IF(OR(NA57=0,NC57=0,ND57=0),0,MIN((VLOOKUP($D57,SALERYCODE,3,0))*(IF($D57=6,ND57,NC57))*((MIN((VLOOKUP($D57,SALERYCODE,5,0)),(IF($D57=6,NC57,ND57))))),MIN((VLOOKUP($D57,SALERYCODE,3,0)),(NA57+NB57))*(IF($D57=6,ND57,((MIN((VLOOKUP($D57,SALERYCODE,5,0)),ND57)))))))))/IF(AND($D57=2,'ראשי-פרטים כלליים וריכוז הוצאות'!$D$68&lt;&gt;4),1.2,1)</f>
        <v>0</v>
      </c>
      <c r="NG57" s="263"/>
      <c r="NH57" s="264"/>
      <c r="NI57" s="265"/>
      <c r="NJ57" s="266"/>
      <c r="NK57" s="267">
        <f t="shared" si="102"/>
        <v>0</v>
      </c>
      <c r="NL57" s="260">
        <f>+(IF(OR($B57=0,$C57=0,$D57=0,$DC$2&gt;$OE$1),0,IF(OR(NG57=0,NI57=0,NJ57=0),0,MIN((VLOOKUP($D57,SALERYCODE,3,0))*(IF($D57=6,NJ57,NI57))*((MIN((VLOOKUP($D57,SALERYCODE,5,0)),(IF($D57=6,NI57,NJ57))))),MIN((VLOOKUP($D57,SALERYCODE,3,0)),(NG57+NH57))*(IF($D57=6,NJ57,((MIN((VLOOKUP($D57,SALERYCODE,5,0)),NJ57)))))))))/IF(AND($D57=2,'ראשי-פרטים כלליים וריכוז הוצאות'!$D$68&lt;&gt;4),1.2,1)</f>
        <v>0</v>
      </c>
      <c r="NM57" s="263"/>
      <c r="NN57" s="264"/>
      <c r="NO57" s="265"/>
      <c r="NP57" s="266"/>
      <c r="NQ57" s="267">
        <f t="shared" si="103"/>
        <v>0</v>
      </c>
      <c r="NR57" s="260">
        <f>+(IF(OR($B57=0,$C57=0,$D57=0,$DC$2&gt;$OE$1),0,IF(OR(NM57=0,NO57=0,NP57=0),0,MIN((VLOOKUP($D57,SALERYCODE,3,0))*(IF($D57=6,NP57,NO57))*((MIN((VLOOKUP($D57,SALERYCODE,5,0)),(IF($D57=6,NO57,NP57))))),MIN((VLOOKUP($D57,SALERYCODE,3,0)),(NM57+NN57))*(IF($D57=6,NP57,((MIN((VLOOKUP($D57,SALERYCODE,5,0)),NP57)))))))))/IF(AND($D57=2,'ראשי-פרטים כלליים וריכוז הוצאות'!$D$68&lt;&gt;4),1.2,1)</f>
        <v>0</v>
      </c>
      <c r="NS57" s="263"/>
      <c r="NT57" s="264"/>
      <c r="NU57" s="265"/>
      <c r="NV57" s="266"/>
      <c r="NW57" s="267">
        <f t="shared" si="104"/>
        <v>0</v>
      </c>
      <c r="NX57" s="260">
        <f>+(IF(OR($B57=0,$C57=0,$D57=0,$DC$2&gt;$OE$1),0,IF(OR(NS57=0,NU57=0,NV57=0),0,MIN((VLOOKUP($D57,SALERYCODE,3,0))*(IF($D57=6,NV57,NU57))*((MIN((VLOOKUP($D57,SALERYCODE,5,0)),(IF($D57=6,NU57,NV57))))),MIN((VLOOKUP($D57,SALERYCODE,3,0)),(NS57+NT57))*(IF($D57=6,NV57,((MIN((VLOOKUP($D57,SALERYCODE,5,0)),NV57)))))))))/IF(AND($D57=2,'ראשי-פרטים כלליים וריכוז הוצאות'!$D$68&lt;&gt;4),1.2,1)</f>
        <v>0</v>
      </c>
      <c r="NY57" s="263"/>
      <c r="NZ57" s="264"/>
      <c r="OA57" s="265"/>
      <c r="OB57" s="266"/>
      <c r="OC57" s="267">
        <f t="shared" si="105"/>
        <v>0</v>
      </c>
      <c r="OD57" s="260">
        <f>+(IF(OR($B57=0,$C57=0,$D57=0,$DC$2&gt;$OE$1),0,IF(OR(NY57=0,OA57=0,OB57=0),0,MIN((VLOOKUP($D57,SALERYCODE,3,0))*(IF($D57=6,OB57,OA57))*((MIN((VLOOKUP($D57,SALERYCODE,5,0)),(IF($D57=6,OA57,OB57))))),MIN((VLOOKUP($D57,SALERYCODE,3,0)),(NY57+NZ57))*(IF($D57=6,OB57,((MIN((VLOOKUP($D57,SALERYCODE,5,0)),OB57)))))))))/IF(AND($D57=2,'ראשי-פרטים כלליים וריכוז הוצאות'!$D$68&lt;&gt;4),1.2,1)</f>
        <v>0</v>
      </c>
      <c r="OE57" s="275">
        <f t="shared" si="111"/>
        <v>0</v>
      </c>
      <c r="OF57" s="283">
        <f t="shared" si="112"/>
        <v>9.9999999999999995E-7</v>
      </c>
      <c r="OG57" s="276">
        <f t="shared" si="113"/>
        <v>0</v>
      </c>
      <c r="OH57" s="275">
        <f t="shared" si="114"/>
        <v>0</v>
      </c>
      <c r="OI57" s="275">
        <v>0</v>
      </c>
      <c r="OJ57" s="258">
        <f t="shared" si="115"/>
        <v>0</v>
      </c>
      <c r="OK57" s="284"/>
      <c r="OL57" s="116">
        <f>MIN(OJ57+OK57*OF57*OE57/$OL$1/IF(AND($D57=2,'ראשי-פרטים כלליים וריכוז הוצאות'!$D$68&lt;&gt;4),1.2,1),IF($D57&gt;0,VLOOKUP($D57,SALERYCODE,3,0)*12*OG57,0))</f>
        <v>0</v>
      </c>
      <c r="OM57" s="95">
        <f t="shared" si="106"/>
        <v>0</v>
      </c>
      <c r="ON57" s="11">
        <f t="shared" si="107"/>
        <v>0</v>
      </c>
      <c r="OO57" s="11">
        <f t="shared" si="108"/>
        <v>0</v>
      </c>
      <c r="OP57" s="22">
        <f t="shared" si="109"/>
        <v>0</v>
      </c>
      <c r="OQ57" s="11">
        <f t="shared" si="110"/>
        <v>0</v>
      </c>
      <c r="OR57" s="11" t="e">
        <f>#REF!</f>
        <v>#REF!</v>
      </c>
      <c r="OS57" s="35"/>
      <c r="OT57" s="35"/>
      <c r="OU57" s="43"/>
    </row>
    <row r="58" spans="1:411" ht="24" hidden="1" customHeight="1" outlineLevel="1" x14ac:dyDescent="0.2">
      <c r="A58" s="282">
        <v>55</v>
      </c>
      <c r="B58" s="269"/>
      <c r="C58" s="270"/>
      <c r="D58" s="271"/>
      <c r="E58" s="263"/>
      <c r="F58" s="264"/>
      <c r="G58" s="265"/>
      <c r="H58" s="266"/>
      <c r="I58" s="267">
        <f t="shared" si="41"/>
        <v>0</v>
      </c>
      <c r="J58" s="260">
        <f>(IF(OR($B58=0,$C58=0,$D58=0,$E$2&gt;$OE$1),0,IF(OR($E58=0,$G58=0,$H58=0),0,MIN((VLOOKUP($D58,SALERYCODE,3,0))*(IF($D58=6,$H58,$G58))*((MIN((VLOOKUP($D58,SALERYCODE,5,0)),(IF($D58=6,$G58,$H58))))),MIN((VLOOKUP($D58,SALERYCODE,3,0)),($E58+$F58))*(IF($D58=6,$H58,((MIN((VLOOKUP($D58,SALERYCODE,5,0)),$H58)))))))))/IF(AND($D58=2,'ראשי-פרטים כלליים וריכוז הוצאות'!$D$68&lt;&gt;4),1.2,1)</f>
        <v>0</v>
      </c>
      <c r="K58" s="263"/>
      <c r="L58" s="264"/>
      <c r="M58" s="265"/>
      <c r="N58" s="266"/>
      <c r="O58" s="267">
        <f t="shared" si="42"/>
        <v>0</v>
      </c>
      <c r="P58" s="260">
        <f>+(IF(OR($B58=0,$C58=0,$D58=0,$K$2&gt;$OE$1),0,IF(OR($K58=0,$M58=0,$N58=0),0,MIN((VLOOKUP($D58,SALERYCODE,3,0))*(IF($D58=6,$N58,$M58))*((MIN((VLOOKUP($D58,SALERYCODE,5,0)),(IF($D58=6,$M58,$N58))))),MIN((VLOOKUP($D58,SALERYCODE,3,0)),($K58+$L58))*(IF($D58=6,$N58,((MIN((VLOOKUP($D58,SALERYCODE,5,0)),$N58)))))))))/IF(AND($D58=2,'ראשי-פרטים כלליים וריכוז הוצאות'!$D$68&lt;&gt;4),1.2,1)</f>
        <v>0</v>
      </c>
      <c r="Q58" s="263"/>
      <c r="R58" s="264"/>
      <c r="S58" s="265"/>
      <c r="T58" s="266"/>
      <c r="U58" s="267">
        <f t="shared" si="43"/>
        <v>0</v>
      </c>
      <c r="V58" s="260">
        <f>+(IF(OR($B58=0,$C58=0,$D58=0,$Q$2&gt;$OE$1),0,IF(OR(Q58=0,S58=0,T58=0),0,MIN((VLOOKUP($D58,SALERYCODE,3,0))*(IF($D58=6,T58,S58))*((MIN((VLOOKUP($D58,SALERYCODE,5,0)),(IF($D58=6,S58,T58))))),MIN((VLOOKUP($D58,SALERYCODE,3,0)),(Q58+R58))*(IF($D58=6,T58,((MIN((VLOOKUP($D58,SALERYCODE,5,0)),T58)))))))))/IF(AND($D58=2,'ראשי-פרטים כלליים וריכוז הוצאות'!$D$68&lt;&gt;4),1.2,1)</f>
        <v>0</v>
      </c>
      <c r="W58" s="263"/>
      <c r="X58" s="264"/>
      <c r="Y58" s="265"/>
      <c r="Z58" s="266"/>
      <c r="AA58" s="267">
        <f t="shared" si="44"/>
        <v>0</v>
      </c>
      <c r="AB58" s="260">
        <f>+(IF(OR($B58=0,$C58=0,$D58=0,$W$2&gt;$OE$1),0,IF(OR(W58=0,Y58=0,Z58=0),0,MIN((VLOOKUP($D58,SALERYCODE,3,0))*(IF($D58=6,Z58,Y58))*((MIN((VLOOKUP($D58,SALERYCODE,5,0)),(IF($D58=6,Y58,Z58))))),MIN((VLOOKUP($D58,SALERYCODE,3,0)),(W58+X58))*(IF($D58=6,Z58,((MIN((VLOOKUP($D58,SALERYCODE,5,0)),Z58)))))))))/IF(AND($D58=2,'ראשי-פרטים כלליים וריכוז הוצאות'!$D$68&lt;&gt;4),1.2,1)</f>
        <v>0</v>
      </c>
      <c r="AC58" s="263"/>
      <c r="AD58" s="264"/>
      <c r="AE58" s="265"/>
      <c r="AF58" s="266"/>
      <c r="AG58" s="267">
        <f t="shared" si="45"/>
        <v>0</v>
      </c>
      <c r="AH58" s="260">
        <f>+(IF(OR($B58=0,$C58=0,$D58=0,$AC$2&gt;$OE$1),0,IF(OR(AC58=0,AE58=0,AF58=0),0,MIN((VLOOKUP($D58,SALERYCODE,3,0))*(IF($D58=6,AF58,AE58))*((MIN((VLOOKUP($D58,SALERYCODE,5,0)),(IF($D58=6,AE58,AF58))))),MIN((VLOOKUP($D58,SALERYCODE,3,0)),(AC58+AD58))*(IF($D58=6,AF58,((MIN((VLOOKUP($D58,SALERYCODE,5,0)),AF58)))))))))/IF(AND($D58=2,'ראשי-פרטים כלליים וריכוז הוצאות'!$D$68&lt;&gt;4),1.2,1)</f>
        <v>0</v>
      </c>
      <c r="AI58" s="263"/>
      <c r="AJ58" s="264"/>
      <c r="AK58" s="265"/>
      <c r="AL58" s="266"/>
      <c r="AM58" s="267">
        <f t="shared" si="46"/>
        <v>0</v>
      </c>
      <c r="AN58" s="260">
        <f>+(IF(OR($B58=0,$C58=0,$D58=0,$AI$2&gt;$OE$1),0,IF(OR(AI58=0,AK58=0,AL58=0),0,MIN((VLOOKUP($D58,SALERYCODE,3,0))*(IF($D58=6,AL58,AK58))*((MIN((VLOOKUP($D58,SALERYCODE,5,0)),(IF($D58=6,AK58,AL58))))),MIN((VLOOKUP($D58,SALERYCODE,3,0)),(AI58+AJ58))*(IF($D58=6,AL58,((MIN((VLOOKUP($D58,SALERYCODE,5,0)),AL58)))))))))/IF(AND($D58=2,'ראשי-פרטים כלליים וריכוז הוצאות'!$D$68&lt;&gt;4),1.2,1)</f>
        <v>0</v>
      </c>
      <c r="AO58" s="263"/>
      <c r="AP58" s="264"/>
      <c r="AQ58" s="265"/>
      <c r="AR58" s="266"/>
      <c r="AS58" s="267">
        <f t="shared" si="47"/>
        <v>0</v>
      </c>
      <c r="AT58" s="260">
        <f>+(IF(OR($B58=0,$C58=0,$D58=0,$AO$2&gt;$OE$1),0,IF(OR(AO58=0,AQ58=0,AR58=0),0,MIN((VLOOKUP($D58,SALERYCODE,3,0))*(IF($D58=6,AR58,AQ58))*((MIN((VLOOKUP($D58,SALERYCODE,5,0)),(IF($D58=6,AQ58,AR58))))),MIN((VLOOKUP($D58,SALERYCODE,3,0)),(AO58+AP58))*(IF($D58=6,AR58,((MIN((VLOOKUP($D58,SALERYCODE,5,0)),AR58)))))))))/IF(AND($D58=2,'ראשי-פרטים כלליים וריכוז הוצאות'!$D$68&lt;&gt;4),1.2,1)</f>
        <v>0</v>
      </c>
      <c r="AU58" s="263"/>
      <c r="AV58" s="264"/>
      <c r="AW58" s="265"/>
      <c r="AX58" s="266"/>
      <c r="AY58" s="267">
        <f t="shared" si="48"/>
        <v>0</v>
      </c>
      <c r="AZ58" s="260">
        <f>+(IF(OR($B58=0,$C58=0,$D58=0,$AU$2&gt;$OE$1),0,IF(OR(AU58=0,AW58=0,AX58=0),0,MIN((VLOOKUP($D58,SALERYCODE,3,0))*(IF($D58=6,AX58,AW58))*((MIN((VLOOKUP($D58,SALERYCODE,5,0)),(IF($D58=6,AW58,AX58))))),MIN((VLOOKUP($D58,SALERYCODE,3,0)),(AU58+AV58))*(IF($D58=6,AX58,((MIN((VLOOKUP($D58,SALERYCODE,5,0)),AX58)))))))))/IF(AND($D58=2,'ראשי-פרטים כלליים וריכוז הוצאות'!$D$68&lt;&gt;4),1.2,1)</f>
        <v>0</v>
      </c>
      <c r="BA58" s="263"/>
      <c r="BB58" s="264"/>
      <c r="BC58" s="265"/>
      <c r="BD58" s="266"/>
      <c r="BE58" s="267">
        <f t="shared" si="49"/>
        <v>0</v>
      </c>
      <c r="BF58" s="260">
        <f>+(IF(OR($B58=0,$C58=0,$D58=0,$BA$2&gt;$OE$1),0,IF(OR(BA58=0,BC58=0,BD58=0),0,MIN((VLOOKUP($D58,SALERYCODE,3,0))*(IF($D58=6,BD58,BC58))*((MIN((VLOOKUP($D58,SALERYCODE,5,0)),(IF($D58=6,BC58,BD58))))),MIN((VLOOKUP($D58,SALERYCODE,3,0)),(BA58+BB58))*(IF($D58=6,BD58,((MIN((VLOOKUP($D58,SALERYCODE,5,0)),BD58)))))))))/IF(AND($D58=2,'ראשי-פרטים כלליים וריכוז הוצאות'!$D$68&lt;&gt;4),1.2,1)</f>
        <v>0</v>
      </c>
      <c r="BG58" s="263"/>
      <c r="BH58" s="264"/>
      <c r="BI58" s="265"/>
      <c r="BJ58" s="266"/>
      <c r="BK58" s="267">
        <f t="shared" si="50"/>
        <v>0</v>
      </c>
      <c r="BL58" s="260">
        <f>+(IF(OR($B58=0,$C58=0,$D58=0,$BG$2&gt;$OE$1),0,IF(OR(BG58=0,BI58=0,BJ58=0),0,MIN((VLOOKUP($D58,SALERYCODE,3,0))*(IF($D58=6,BJ58,BI58))*((MIN((VLOOKUP($D58,SALERYCODE,5,0)),(IF($D58=6,BI58,BJ58))))),MIN((VLOOKUP($D58,SALERYCODE,3,0)),(BG58+BH58))*(IF($D58=6,BJ58,((MIN((VLOOKUP($D58,SALERYCODE,5,0)),BJ58)))))))))/IF(AND($D58=2,'ראשי-פרטים כלליים וריכוז הוצאות'!$D$68&lt;&gt;4),1.2,1)</f>
        <v>0</v>
      </c>
      <c r="BM58" s="263"/>
      <c r="BN58" s="264"/>
      <c r="BO58" s="265"/>
      <c r="BP58" s="266"/>
      <c r="BQ58" s="267">
        <f t="shared" si="51"/>
        <v>0</v>
      </c>
      <c r="BR58" s="260">
        <f>+(IF(OR($B58=0,$C58=0,$D58=0,$BM$2&gt;$OE$1),0,IF(OR(BM58=0,BO58=0,BP58=0),0,MIN((VLOOKUP($D58,SALERYCODE,3,0))*(IF($D58=6,BP58,BO58))*((MIN((VLOOKUP($D58,SALERYCODE,5,0)),(IF($D58=6,BO58,BP58))))),MIN((VLOOKUP($D58,SALERYCODE,3,0)),(BM58+BN58))*(IF($D58=6,BP58,((MIN((VLOOKUP($D58,SALERYCODE,5,0)),BP58)))))))))/IF(AND($D58=2,'ראשי-פרטים כלליים וריכוז הוצאות'!$D$68&lt;&gt;4),1.2,1)</f>
        <v>0</v>
      </c>
      <c r="BS58" s="263"/>
      <c r="BT58" s="264"/>
      <c r="BU58" s="265"/>
      <c r="BV58" s="266"/>
      <c r="BW58" s="267">
        <f t="shared" si="52"/>
        <v>0</v>
      </c>
      <c r="BX58" s="260">
        <f>+(IF(OR($B58=0,$C58=0,$D58=0,$BS$2&gt;$OE$1),0,IF(OR(BS58=0,BU58=0,BV58=0),0,MIN((VLOOKUP($D58,SALERYCODE,3,0))*(IF($D58=6,BV58,BU58))*((MIN((VLOOKUP($D58,SALERYCODE,5,0)),(IF($D58=6,BU58,BV58))))),MIN((VLOOKUP($D58,SALERYCODE,3,0)),(BS58+BT58))*(IF($D58=6,BV58,((MIN((VLOOKUP($D58,SALERYCODE,5,0)),BV58)))))))))/IF(AND($D58=2,'ראשי-פרטים כלליים וריכוז הוצאות'!$D$68&lt;&gt;4),1.2,1)</f>
        <v>0</v>
      </c>
      <c r="BY58" s="263"/>
      <c r="BZ58" s="264"/>
      <c r="CA58" s="265"/>
      <c r="CB58" s="266"/>
      <c r="CC58" s="267">
        <f t="shared" si="53"/>
        <v>0</v>
      </c>
      <c r="CD58" s="260">
        <f>+(IF(OR($B58=0,$C58=0,$D58=0,$BY$2&gt;$OE$1),0,IF(OR(BY58=0,CA58=0,CB58=0),0,MIN((VLOOKUP($D58,SALERYCODE,3,0))*(IF($D58=6,CB58,CA58))*((MIN((VLOOKUP($D58,SALERYCODE,5,0)),(IF($D58=6,CA58,CB58))))),MIN((VLOOKUP($D58,SALERYCODE,3,0)),(BY58+BZ58))*(IF($D58=6,CB58,((MIN((VLOOKUP($D58,SALERYCODE,5,0)),CB58)))))))))/IF(AND($D58=2,'ראשי-פרטים כלליים וריכוז הוצאות'!$D$68&lt;&gt;4),1.2,1)</f>
        <v>0</v>
      </c>
      <c r="CE58" s="263"/>
      <c r="CF58" s="264"/>
      <c r="CG58" s="265"/>
      <c r="CH58" s="266"/>
      <c r="CI58" s="267">
        <f t="shared" si="54"/>
        <v>0</v>
      </c>
      <c r="CJ58" s="260">
        <f>+(IF(OR($B58=0,$C58=0,$D58=0,$CE$2&gt;$OE$1),0,IF(OR(CE58=0,CG58=0,CH58=0),0,MIN((VLOOKUP($D58,SALERYCODE,3,0))*(IF($D58=6,CH58,CG58))*((MIN((VLOOKUP($D58,SALERYCODE,5,0)),(IF($D58=6,CG58,CH58))))),MIN((VLOOKUP($D58,SALERYCODE,3,0)),(CE58+CF58))*(IF($D58=6,CH58,((MIN((VLOOKUP($D58,SALERYCODE,5,0)),CH58)))))))))/IF(AND($D58=2,'ראשי-פרטים כלליים וריכוז הוצאות'!$D$68&lt;&gt;4),1.2,1)</f>
        <v>0</v>
      </c>
      <c r="CK58" s="263"/>
      <c r="CL58" s="264"/>
      <c r="CM58" s="265"/>
      <c r="CN58" s="266"/>
      <c r="CO58" s="267">
        <f t="shared" si="55"/>
        <v>0</v>
      </c>
      <c r="CP58" s="260">
        <f>+(IF(OR($B58=0,$C58=0,$D58=0,$CK$2&gt;$OE$1),0,IF(OR(CK58=0,CM58=0,CN58=0),0,MIN((VLOOKUP($D58,SALERYCODE,3,0))*(IF($D58=6,CN58,CM58))*((MIN((VLOOKUP($D58,SALERYCODE,5,0)),(IF($D58=6,CM58,CN58))))),MIN((VLOOKUP($D58,SALERYCODE,3,0)),(CK58+CL58))*(IF($D58=6,CN58,((MIN((VLOOKUP($D58,SALERYCODE,5,0)),CN58)))))))))/IF(AND($D58=2,'ראשי-פרטים כלליים וריכוז הוצאות'!$D$68&lt;&gt;4),1.2,1)</f>
        <v>0</v>
      </c>
      <c r="CQ58" s="263"/>
      <c r="CR58" s="264"/>
      <c r="CS58" s="265"/>
      <c r="CT58" s="266"/>
      <c r="CU58" s="267">
        <f t="shared" si="56"/>
        <v>0</v>
      </c>
      <c r="CV58" s="260">
        <f>+(IF(OR($B58=0,$C58=0,$D58=0,$CQ$2&gt;$OE$1),0,IF(OR(CQ58=0,CS58=0,CT58=0),0,MIN((VLOOKUP($D58,SALERYCODE,3,0))*(IF($D58=6,CT58,CS58))*((MIN((VLOOKUP($D58,SALERYCODE,5,0)),(IF($D58=6,CS58,CT58))))),MIN((VLOOKUP($D58,SALERYCODE,3,0)),(CQ58+CR58))*(IF($D58=6,CT58,((MIN((VLOOKUP($D58,SALERYCODE,5,0)),CT58)))))))))/IF(AND($D58=2,'ראשי-פרטים כלליים וריכוז הוצאות'!$D$68&lt;&gt;4),1.2,1)</f>
        <v>0</v>
      </c>
      <c r="CW58" s="263"/>
      <c r="CX58" s="264"/>
      <c r="CY58" s="265"/>
      <c r="CZ58" s="266"/>
      <c r="DA58" s="267">
        <f t="shared" si="57"/>
        <v>0</v>
      </c>
      <c r="DB58" s="260">
        <f>+(IF(OR($B58=0,$C58=0,$D58=0,$CW$2&gt;$OE$1),0,IF(OR(CW58=0,CY58=0,CZ58=0),0,MIN((VLOOKUP($D58,SALERYCODE,3,0))*(IF($D58=6,CZ58,CY58))*((MIN((VLOOKUP($D58,SALERYCODE,5,0)),(IF($D58=6,CY58,CZ58))))),MIN((VLOOKUP($D58,SALERYCODE,3,0)),(CW58+CX58))*(IF($D58=6,CZ58,((MIN((VLOOKUP($D58,SALERYCODE,5,0)),CZ58)))))))))/IF(AND($D58=2,'ראשי-פרטים כלליים וריכוז הוצאות'!$D$68&lt;&gt;4),1.2,1)</f>
        <v>0</v>
      </c>
      <c r="DC58" s="263"/>
      <c r="DD58" s="264"/>
      <c r="DE58" s="265"/>
      <c r="DF58" s="266"/>
      <c r="DG58" s="267">
        <f t="shared" si="58"/>
        <v>0</v>
      </c>
      <c r="DH58" s="260">
        <f>+(IF(OR($B58=0,$C58=0,$D58=0,$DC$2&gt;$OE$1),0,IF(OR(DC58=0,DE58=0,DF58=0),0,MIN((VLOOKUP($D58,SALERYCODE,3,0))*(IF($D58=6,DF58,DE58))*((MIN((VLOOKUP($D58,SALERYCODE,5,0)),(IF($D58=6,DE58,DF58))))),MIN((VLOOKUP($D58,SALERYCODE,3,0)),(DC58+DD58))*(IF($D58=6,DF58,((MIN((VLOOKUP($D58,SALERYCODE,5,0)),DF58)))))))))/IF(AND($D58=2,'ראשי-פרטים כלליים וריכוז הוצאות'!$D$68&lt;&gt;4),1.2,1)</f>
        <v>0</v>
      </c>
      <c r="DI58" s="263"/>
      <c r="DJ58" s="264"/>
      <c r="DK58" s="265"/>
      <c r="DL58" s="266"/>
      <c r="DM58" s="267">
        <f t="shared" si="59"/>
        <v>0</v>
      </c>
      <c r="DN58" s="260">
        <f>+(IF(OR($B58=0,$C58=0,$D58=0,$DC$2&gt;$OE$1),0,IF(OR(DI58=0,DK58=0,DL58=0),0,MIN((VLOOKUP($D58,SALERYCODE,3,0))*(IF($D58=6,DL58,DK58))*((MIN((VLOOKUP($D58,SALERYCODE,5,0)),(IF($D58=6,DK58,DL58))))),MIN((VLOOKUP($D58,SALERYCODE,3,0)),(DI58+DJ58))*(IF($D58=6,DL58,((MIN((VLOOKUP($D58,SALERYCODE,5,0)),DL58)))))))))/IF(AND($D58=2,'ראשי-פרטים כלליים וריכוז הוצאות'!$D$68&lt;&gt;4),1.2,1)</f>
        <v>0</v>
      </c>
      <c r="DO58" s="263"/>
      <c r="DP58" s="264"/>
      <c r="DQ58" s="265"/>
      <c r="DR58" s="266"/>
      <c r="DS58" s="267">
        <f t="shared" si="60"/>
        <v>0</v>
      </c>
      <c r="DT58" s="260">
        <f>+(IF(OR($B58=0,$C58=0,$D58=0,$DC$2&gt;$OE$1),0,IF(OR(DO58=0,DQ58=0,DR58=0),0,MIN((VLOOKUP($D58,SALERYCODE,3,0))*(IF($D58=6,DR58,DQ58))*((MIN((VLOOKUP($D58,SALERYCODE,5,0)),(IF($D58=6,DQ58,DR58))))),MIN((VLOOKUP($D58,SALERYCODE,3,0)),(DO58+DP58))*(IF($D58=6,DR58,((MIN((VLOOKUP($D58,SALERYCODE,5,0)),DR58)))))))))/IF(AND($D58=2,'ראשי-פרטים כלליים וריכוז הוצאות'!$D$68&lt;&gt;4),1.2,1)</f>
        <v>0</v>
      </c>
      <c r="DU58" s="263"/>
      <c r="DV58" s="264"/>
      <c r="DW58" s="265"/>
      <c r="DX58" s="266"/>
      <c r="DY58" s="267">
        <f t="shared" si="61"/>
        <v>0</v>
      </c>
      <c r="DZ58" s="260">
        <f>+(IF(OR($B58=0,$C58=0,$D58=0,$DC$2&gt;$OE$1),0,IF(OR(DU58=0,DW58=0,DX58=0),0,MIN((VLOOKUP($D58,SALERYCODE,3,0))*(IF($D58=6,DX58,DW58))*((MIN((VLOOKUP($D58,SALERYCODE,5,0)),(IF($D58=6,DW58,DX58))))),MIN((VLOOKUP($D58,SALERYCODE,3,0)),(DU58+DV58))*(IF($D58=6,DX58,((MIN((VLOOKUP($D58,SALERYCODE,5,0)),DX58)))))))))/IF(AND($D58=2,'ראשי-פרטים כלליים וריכוז הוצאות'!$D$68&lt;&gt;4),1.2,1)</f>
        <v>0</v>
      </c>
      <c r="EA58" s="263"/>
      <c r="EB58" s="264"/>
      <c r="EC58" s="265"/>
      <c r="ED58" s="266"/>
      <c r="EE58" s="267">
        <f t="shared" si="62"/>
        <v>0</v>
      </c>
      <c r="EF58" s="260">
        <f>+(IF(OR($B58=0,$C58=0,$D58=0,$DC$2&gt;$OE$1),0,IF(OR(EA58=0,EC58=0,ED58=0),0,MIN((VLOOKUP($D58,SALERYCODE,3,0))*(IF($D58=6,ED58,EC58))*((MIN((VLOOKUP($D58,SALERYCODE,5,0)),(IF($D58=6,EC58,ED58))))),MIN((VLOOKUP($D58,SALERYCODE,3,0)),(EA58+EB58))*(IF($D58=6,ED58,((MIN((VLOOKUP($D58,SALERYCODE,5,0)),ED58)))))))))/IF(AND($D58=2,'ראשי-פרטים כלליים וריכוז הוצאות'!$D$68&lt;&gt;4),1.2,1)</f>
        <v>0</v>
      </c>
      <c r="EG58" s="263"/>
      <c r="EH58" s="264"/>
      <c r="EI58" s="265"/>
      <c r="EJ58" s="266"/>
      <c r="EK58" s="267">
        <f t="shared" si="63"/>
        <v>0</v>
      </c>
      <c r="EL58" s="260">
        <f>+(IF(OR($B58=0,$C58=0,$D58=0,$DC$2&gt;$OE$1),0,IF(OR(EG58=0,EI58=0,EJ58=0),0,MIN((VLOOKUP($D58,SALERYCODE,3,0))*(IF($D58=6,EJ58,EI58))*((MIN((VLOOKUP($D58,SALERYCODE,5,0)),(IF($D58=6,EI58,EJ58))))),MIN((VLOOKUP($D58,SALERYCODE,3,0)),(EG58+EH58))*(IF($D58=6,EJ58,((MIN((VLOOKUP($D58,SALERYCODE,5,0)),EJ58)))))))))/IF(AND($D58=2,'ראשי-פרטים כלליים וריכוז הוצאות'!$D$68&lt;&gt;4),1.2,1)</f>
        <v>0</v>
      </c>
      <c r="EM58" s="263"/>
      <c r="EN58" s="264"/>
      <c r="EO58" s="265"/>
      <c r="EP58" s="266"/>
      <c r="EQ58" s="267">
        <f t="shared" si="64"/>
        <v>0</v>
      </c>
      <c r="ER58" s="260">
        <f>+(IF(OR($B58=0,$C58=0,$D58=0,$DC$2&gt;$OE$1),0,IF(OR(EM58=0,EO58=0,EP58=0),0,MIN((VLOOKUP($D58,SALERYCODE,3,0))*(IF($D58=6,EP58,EO58))*((MIN((VLOOKUP($D58,SALERYCODE,5,0)),(IF($D58=6,EO58,EP58))))),MIN((VLOOKUP($D58,SALERYCODE,3,0)),(EM58+EN58))*(IF($D58=6,EP58,((MIN((VLOOKUP($D58,SALERYCODE,5,0)),EP58)))))))))/IF(AND($D58=2,'ראשי-פרטים כלליים וריכוז הוצאות'!$D$68&lt;&gt;4),1.2,1)</f>
        <v>0</v>
      </c>
      <c r="ES58" s="263"/>
      <c r="ET58" s="264"/>
      <c r="EU58" s="265"/>
      <c r="EV58" s="266"/>
      <c r="EW58" s="267">
        <f t="shared" si="65"/>
        <v>0</v>
      </c>
      <c r="EX58" s="260">
        <f>+(IF(OR($B58=0,$C58=0,$D58=0,$DC$2&gt;$OE$1),0,IF(OR(ES58=0,EU58=0,EV58=0),0,MIN((VLOOKUP($D58,SALERYCODE,3,0))*(IF($D58=6,EV58,EU58))*((MIN((VLOOKUP($D58,SALERYCODE,5,0)),(IF($D58=6,EU58,EV58))))),MIN((VLOOKUP($D58,SALERYCODE,3,0)),(ES58+ET58))*(IF($D58=6,EV58,((MIN((VLOOKUP($D58,SALERYCODE,5,0)),EV58)))))))))/IF(AND($D58=2,'ראשי-פרטים כלליים וריכוז הוצאות'!$D$68&lt;&gt;4),1.2,1)</f>
        <v>0</v>
      </c>
      <c r="EY58" s="263"/>
      <c r="EZ58" s="264"/>
      <c r="FA58" s="265"/>
      <c r="FB58" s="266"/>
      <c r="FC58" s="267">
        <f t="shared" si="66"/>
        <v>0</v>
      </c>
      <c r="FD58" s="260">
        <f>+(IF(OR($B58=0,$C58=0,$D58=0,$DC$2&gt;$OE$1),0,IF(OR(EY58=0,FA58=0,FB58=0),0,MIN((VLOOKUP($D58,SALERYCODE,3,0))*(IF($D58=6,FB58,FA58))*((MIN((VLOOKUP($D58,SALERYCODE,5,0)),(IF($D58=6,FA58,FB58))))),MIN((VLOOKUP($D58,SALERYCODE,3,0)),(EY58+EZ58))*(IF($D58=6,FB58,((MIN((VLOOKUP($D58,SALERYCODE,5,0)),FB58)))))))))/IF(AND($D58=2,'ראשי-פרטים כלליים וריכוז הוצאות'!$D$68&lt;&gt;4),1.2,1)</f>
        <v>0</v>
      </c>
      <c r="FE58" s="263"/>
      <c r="FF58" s="264"/>
      <c r="FG58" s="265"/>
      <c r="FH58" s="266"/>
      <c r="FI58" s="267">
        <f t="shared" si="67"/>
        <v>0</v>
      </c>
      <c r="FJ58" s="260">
        <f>+(IF(OR($B58=0,$C58=0,$D58=0,$DC$2&gt;$OE$1),0,IF(OR(FE58=0,FG58=0,FH58=0),0,MIN((VLOOKUP($D58,SALERYCODE,3,0))*(IF($D58=6,FH58,FG58))*((MIN((VLOOKUP($D58,SALERYCODE,5,0)),(IF($D58=6,FG58,FH58))))),MIN((VLOOKUP($D58,SALERYCODE,3,0)),(FE58+FF58))*(IF($D58=6,FH58,((MIN((VLOOKUP($D58,SALERYCODE,5,0)),FH58)))))))))/IF(AND($D58=2,'ראשי-פרטים כלליים וריכוז הוצאות'!$D$68&lt;&gt;4),1.2,1)</f>
        <v>0</v>
      </c>
      <c r="FK58" s="263"/>
      <c r="FL58" s="264"/>
      <c r="FM58" s="265"/>
      <c r="FN58" s="266"/>
      <c r="FO58" s="267">
        <f t="shared" si="68"/>
        <v>0</v>
      </c>
      <c r="FP58" s="260">
        <f>+(IF(OR($B58=0,$C58=0,$D58=0,$DC$2&gt;$OE$1),0,IF(OR(FK58=0,FM58=0,FN58=0),0,MIN((VLOOKUP($D58,SALERYCODE,3,0))*(IF($D58=6,FN58,FM58))*((MIN((VLOOKUP($D58,SALERYCODE,5,0)),(IF($D58=6,FM58,FN58))))),MIN((VLOOKUP($D58,SALERYCODE,3,0)),(FK58+FL58))*(IF($D58=6,FN58,((MIN((VLOOKUP($D58,SALERYCODE,5,0)),FN58)))))))))/IF(AND($D58=2,'ראשי-פרטים כלליים וריכוז הוצאות'!$D$68&lt;&gt;4),1.2,1)</f>
        <v>0</v>
      </c>
      <c r="FQ58" s="263"/>
      <c r="FR58" s="264"/>
      <c r="FS58" s="265"/>
      <c r="FT58" s="266"/>
      <c r="FU58" s="267">
        <f t="shared" si="69"/>
        <v>0</v>
      </c>
      <c r="FV58" s="260">
        <f>+(IF(OR($B58=0,$C58=0,$D58=0,$DC$2&gt;$OE$1),0,IF(OR(FQ58=0,FS58=0,FT58=0),0,MIN((VLOOKUP($D58,SALERYCODE,3,0))*(IF($D58=6,FT58,FS58))*((MIN((VLOOKUP($D58,SALERYCODE,5,0)),(IF($D58=6,FS58,FT58))))),MIN((VLOOKUP($D58,SALERYCODE,3,0)),(FQ58+FR58))*(IF($D58=6,FT58,((MIN((VLOOKUP($D58,SALERYCODE,5,0)),FT58)))))))))/IF(AND($D58=2,'ראשי-פרטים כלליים וריכוז הוצאות'!$D$68&lt;&gt;4),1.2,1)</f>
        <v>0</v>
      </c>
      <c r="FW58" s="263"/>
      <c r="FX58" s="264"/>
      <c r="FY58" s="265"/>
      <c r="FZ58" s="266"/>
      <c r="GA58" s="267">
        <f t="shared" si="70"/>
        <v>0</v>
      </c>
      <c r="GB58" s="260">
        <f>+(IF(OR($B58=0,$C58=0,$D58=0,$DC$2&gt;$OE$1),0,IF(OR(FW58=0,FY58=0,FZ58=0),0,MIN((VLOOKUP($D58,SALERYCODE,3,0))*(IF($D58=6,FZ58,FY58))*((MIN((VLOOKUP($D58,SALERYCODE,5,0)),(IF($D58=6,FY58,FZ58))))),MIN((VLOOKUP($D58,SALERYCODE,3,0)),(FW58+FX58))*(IF($D58=6,FZ58,((MIN((VLOOKUP($D58,SALERYCODE,5,0)),FZ58)))))))))/IF(AND($D58=2,'ראשי-פרטים כלליים וריכוז הוצאות'!$D$68&lt;&gt;4),1.2,1)</f>
        <v>0</v>
      </c>
      <c r="GC58" s="263"/>
      <c r="GD58" s="264"/>
      <c r="GE58" s="265"/>
      <c r="GF58" s="266"/>
      <c r="GG58" s="267">
        <f t="shared" si="71"/>
        <v>0</v>
      </c>
      <c r="GH58" s="260">
        <f>+(IF(OR($B58=0,$C58=0,$D58=0,$DC$2&gt;$OE$1),0,IF(OR(GC58=0,GE58=0,GF58=0),0,MIN((VLOOKUP($D58,SALERYCODE,3,0))*(IF($D58=6,GF58,GE58))*((MIN((VLOOKUP($D58,SALERYCODE,5,0)),(IF($D58=6,GE58,GF58))))),MIN((VLOOKUP($D58,SALERYCODE,3,0)),(GC58+GD58))*(IF($D58=6,GF58,((MIN((VLOOKUP($D58,SALERYCODE,5,0)),GF58)))))))))/IF(AND($D58=2,'ראשי-פרטים כלליים וריכוז הוצאות'!$D$68&lt;&gt;4),1.2,1)</f>
        <v>0</v>
      </c>
      <c r="GI58" s="263"/>
      <c r="GJ58" s="264"/>
      <c r="GK58" s="265"/>
      <c r="GL58" s="266"/>
      <c r="GM58" s="267">
        <f t="shared" si="72"/>
        <v>0</v>
      </c>
      <c r="GN58" s="260">
        <f>+(IF(OR($B58=0,$C58=0,$D58=0,$DC$2&gt;$OE$1),0,IF(OR(GI58=0,GK58=0,GL58=0),0,MIN((VLOOKUP($D58,SALERYCODE,3,0))*(IF($D58=6,GL58,GK58))*((MIN((VLOOKUP($D58,SALERYCODE,5,0)),(IF($D58=6,GK58,GL58))))),MIN((VLOOKUP($D58,SALERYCODE,3,0)),(GI58+GJ58))*(IF($D58=6,GL58,((MIN((VLOOKUP($D58,SALERYCODE,5,0)),GL58)))))))))/IF(AND($D58=2,'ראשי-פרטים כלליים וריכוז הוצאות'!$D$68&lt;&gt;4),1.2,1)</f>
        <v>0</v>
      </c>
      <c r="GO58" s="263"/>
      <c r="GP58" s="264"/>
      <c r="GQ58" s="265"/>
      <c r="GR58" s="266"/>
      <c r="GS58" s="267">
        <f t="shared" si="73"/>
        <v>0</v>
      </c>
      <c r="GT58" s="260">
        <f>+(IF(OR($B58=0,$C58=0,$D58=0,$DC$2&gt;$OE$1),0,IF(OR(GO58=0,GQ58=0,GR58=0),0,MIN((VLOOKUP($D58,SALERYCODE,3,0))*(IF($D58=6,GR58,GQ58))*((MIN((VLOOKUP($D58,SALERYCODE,5,0)),(IF($D58=6,GQ58,GR58))))),MIN((VLOOKUP($D58,SALERYCODE,3,0)),(GO58+GP58))*(IF($D58=6,GR58,((MIN((VLOOKUP($D58,SALERYCODE,5,0)),GR58)))))))))/IF(AND($D58=2,'ראשי-פרטים כלליים וריכוז הוצאות'!$D$68&lt;&gt;4),1.2,1)</f>
        <v>0</v>
      </c>
      <c r="GU58" s="263"/>
      <c r="GV58" s="264"/>
      <c r="GW58" s="265"/>
      <c r="GX58" s="266"/>
      <c r="GY58" s="267">
        <f t="shared" si="74"/>
        <v>0</v>
      </c>
      <c r="GZ58" s="260">
        <f>+(IF(OR($B58=0,$C58=0,$D58=0,$DC$2&gt;$OE$1),0,IF(OR(GU58=0,GW58=0,GX58=0),0,MIN((VLOOKUP($D58,SALERYCODE,3,0))*(IF($D58=6,GX58,GW58))*((MIN((VLOOKUP($D58,SALERYCODE,5,0)),(IF($D58=6,GW58,GX58))))),MIN((VLOOKUP($D58,SALERYCODE,3,0)),(GU58+GV58))*(IF($D58=6,GX58,((MIN((VLOOKUP($D58,SALERYCODE,5,0)),GX58)))))))))/IF(AND($D58=2,'ראשי-פרטים כלליים וריכוז הוצאות'!$D$68&lt;&gt;4),1.2,1)</f>
        <v>0</v>
      </c>
      <c r="HA58" s="263"/>
      <c r="HB58" s="264"/>
      <c r="HC58" s="265"/>
      <c r="HD58" s="266"/>
      <c r="HE58" s="267">
        <f t="shared" si="75"/>
        <v>0</v>
      </c>
      <c r="HF58" s="260">
        <f>+(IF(OR($B58=0,$C58=0,$D58=0,$DC$2&gt;$OE$1),0,IF(OR(HA58=0,HC58=0,HD58=0),0,MIN((VLOOKUP($D58,SALERYCODE,3,0))*(IF($D58=6,HD58,HC58))*((MIN((VLOOKUP($D58,SALERYCODE,5,0)),(IF($D58=6,HC58,HD58))))),MIN((VLOOKUP($D58,SALERYCODE,3,0)),(HA58+HB58))*(IF($D58=6,HD58,((MIN((VLOOKUP($D58,SALERYCODE,5,0)),HD58)))))))))/IF(AND($D58=2,'ראשי-פרטים כלליים וריכוז הוצאות'!$D$68&lt;&gt;4),1.2,1)</f>
        <v>0</v>
      </c>
      <c r="HG58" s="263"/>
      <c r="HH58" s="264"/>
      <c r="HI58" s="265"/>
      <c r="HJ58" s="266"/>
      <c r="HK58" s="267">
        <f t="shared" si="76"/>
        <v>0</v>
      </c>
      <c r="HL58" s="260">
        <f>+(IF(OR($B58=0,$C58=0,$D58=0,$DC$2&gt;$OE$1),0,IF(OR(HG58=0,HI58=0,HJ58=0),0,MIN((VLOOKUP($D58,SALERYCODE,3,0))*(IF($D58=6,HJ58,HI58))*((MIN((VLOOKUP($D58,SALERYCODE,5,0)),(IF($D58=6,HI58,HJ58))))),MIN((VLOOKUP($D58,SALERYCODE,3,0)),(HG58+HH58))*(IF($D58=6,HJ58,((MIN((VLOOKUP($D58,SALERYCODE,5,0)),HJ58)))))))))/IF(AND($D58=2,'ראשי-פרטים כלליים וריכוז הוצאות'!$D$68&lt;&gt;4),1.2,1)</f>
        <v>0</v>
      </c>
      <c r="HM58" s="263"/>
      <c r="HN58" s="264"/>
      <c r="HO58" s="265"/>
      <c r="HP58" s="266"/>
      <c r="HQ58" s="267">
        <f t="shared" si="77"/>
        <v>0</v>
      </c>
      <c r="HR58" s="260">
        <f>+(IF(OR($B58=0,$C58=0,$D58=0,$DC$2&gt;$OE$1),0,IF(OR(HM58=0,HO58=0,HP58=0),0,MIN((VLOOKUP($D58,SALERYCODE,3,0))*(IF($D58=6,HP58,HO58))*((MIN((VLOOKUP($D58,SALERYCODE,5,0)),(IF($D58=6,HO58,HP58))))),MIN((VLOOKUP($D58,SALERYCODE,3,0)),(HM58+HN58))*(IF($D58=6,HP58,((MIN((VLOOKUP($D58,SALERYCODE,5,0)),HP58)))))))))/IF(AND($D58=2,'ראשי-פרטים כלליים וריכוז הוצאות'!$D$68&lt;&gt;4),1.2,1)</f>
        <v>0</v>
      </c>
      <c r="HS58" s="263"/>
      <c r="HT58" s="264"/>
      <c r="HU58" s="265"/>
      <c r="HV58" s="266"/>
      <c r="HW58" s="267">
        <f t="shared" si="78"/>
        <v>0</v>
      </c>
      <c r="HX58" s="260">
        <f>+(IF(OR($B58=0,$C58=0,$D58=0,$DC$2&gt;$OE$1),0,IF(OR(HS58=0,HU58=0,HV58=0),0,MIN((VLOOKUP($D58,SALERYCODE,3,0))*(IF($D58=6,HV58,HU58))*((MIN((VLOOKUP($D58,SALERYCODE,5,0)),(IF($D58=6,HU58,HV58))))),MIN((VLOOKUP($D58,SALERYCODE,3,0)),(HS58+HT58))*(IF($D58=6,HV58,((MIN((VLOOKUP($D58,SALERYCODE,5,0)),HV58)))))))))/IF(AND($D58=2,'ראשי-פרטים כלליים וריכוז הוצאות'!$D$68&lt;&gt;4),1.2,1)</f>
        <v>0</v>
      </c>
      <c r="HY58" s="263"/>
      <c r="HZ58" s="264"/>
      <c r="IA58" s="265"/>
      <c r="IB58" s="266"/>
      <c r="IC58" s="267">
        <f t="shared" si="79"/>
        <v>0</v>
      </c>
      <c r="ID58" s="260">
        <f>+(IF(OR($B58=0,$C58=0,$D58=0,$DC$2&gt;$OE$1),0,IF(OR(HY58=0,IA58=0,IB58=0),0,MIN((VLOOKUP($D58,SALERYCODE,3,0))*(IF($D58=6,IB58,IA58))*((MIN((VLOOKUP($D58,SALERYCODE,5,0)),(IF($D58=6,IA58,IB58))))),MIN((VLOOKUP($D58,SALERYCODE,3,0)),(HY58+HZ58))*(IF($D58=6,IB58,((MIN((VLOOKUP($D58,SALERYCODE,5,0)),IB58)))))))))/IF(AND($D58=2,'ראשי-פרטים כלליים וריכוז הוצאות'!$D$68&lt;&gt;4),1.2,1)</f>
        <v>0</v>
      </c>
      <c r="IE58" s="263"/>
      <c r="IF58" s="264"/>
      <c r="IG58" s="265"/>
      <c r="IH58" s="266"/>
      <c r="II58" s="267">
        <f t="shared" si="80"/>
        <v>0</v>
      </c>
      <c r="IJ58" s="260">
        <f>+(IF(OR($B58=0,$C58=0,$D58=0,$DC$2&gt;$OE$1),0,IF(OR(IE58=0,IG58=0,IH58=0),0,MIN((VLOOKUP($D58,SALERYCODE,3,0))*(IF($D58=6,IH58,IG58))*((MIN((VLOOKUP($D58,SALERYCODE,5,0)),(IF($D58=6,IG58,IH58))))),MIN((VLOOKUP($D58,SALERYCODE,3,0)),(IE58+IF58))*(IF($D58=6,IH58,((MIN((VLOOKUP($D58,SALERYCODE,5,0)),IH58)))))))))/IF(AND($D58=2,'ראשי-פרטים כלליים וריכוז הוצאות'!$D$68&lt;&gt;4),1.2,1)</f>
        <v>0</v>
      </c>
      <c r="IK58" s="263"/>
      <c r="IL58" s="264"/>
      <c r="IM58" s="265"/>
      <c r="IN58" s="266"/>
      <c r="IO58" s="267">
        <f t="shared" si="81"/>
        <v>0</v>
      </c>
      <c r="IP58" s="260">
        <f>+(IF(OR($B58=0,$C58=0,$D58=0,$DC$2&gt;$OE$1),0,IF(OR(IK58=0,IM58=0,IN58=0),0,MIN((VLOOKUP($D58,SALERYCODE,3,0))*(IF($D58=6,IN58,IM58))*((MIN((VLOOKUP($D58,SALERYCODE,5,0)),(IF($D58=6,IM58,IN58))))),MIN((VLOOKUP($D58,SALERYCODE,3,0)),(IK58+IL58))*(IF($D58=6,IN58,((MIN((VLOOKUP($D58,SALERYCODE,5,0)),IN58)))))))))/IF(AND($D58=2,'ראשי-פרטים כלליים וריכוז הוצאות'!$D$68&lt;&gt;4),1.2,1)</f>
        <v>0</v>
      </c>
      <c r="IQ58" s="263"/>
      <c r="IR58" s="264"/>
      <c r="IS58" s="265"/>
      <c r="IT58" s="266"/>
      <c r="IU58" s="267">
        <f t="shared" si="82"/>
        <v>0</v>
      </c>
      <c r="IV58" s="260">
        <f>+(IF(OR($B58=0,$C58=0,$D58=0,$DC$2&gt;$OE$1),0,IF(OR(IQ58=0,IS58=0,IT58=0),0,MIN((VLOOKUP($D58,SALERYCODE,3,0))*(IF($D58=6,IT58,IS58))*((MIN((VLOOKUP($D58,SALERYCODE,5,0)),(IF($D58=6,IS58,IT58))))),MIN((VLOOKUP($D58,SALERYCODE,3,0)),(IQ58+IR58))*(IF($D58=6,IT58,((MIN((VLOOKUP($D58,SALERYCODE,5,0)),IT58)))))))))/IF(AND($D58=2,'ראשי-פרטים כלליים וריכוז הוצאות'!$D$68&lt;&gt;4),1.2,1)</f>
        <v>0</v>
      </c>
      <c r="IW58" s="263"/>
      <c r="IX58" s="264"/>
      <c r="IY58" s="265"/>
      <c r="IZ58" s="266"/>
      <c r="JA58" s="267">
        <f t="shared" si="83"/>
        <v>0</v>
      </c>
      <c r="JB58" s="260">
        <f>+(IF(OR($B58=0,$C58=0,$D58=0,$DC$2&gt;$OE$1),0,IF(OR(IW58=0,IY58=0,IZ58=0),0,MIN((VLOOKUP($D58,SALERYCODE,3,0))*(IF($D58=6,IZ58,IY58))*((MIN((VLOOKUP($D58,SALERYCODE,5,0)),(IF($D58=6,IY58,IZ58))))),MIN((VLOOKUP($D58,SALERYCODE,3,0)),(IW58+IX58))*(IF($D58=6,IZ58,((MIN((VLOOKUP($D58,SALERYCODE,5,0)),IZ58)))))))))/IF(AND($D58=2,'ראשי-פרטים כלליים וריכוז הוצאות'!$D$68&lt;&gt;4),1.2,1)</f>
        <v>0</v>
      </c>
      <c r="JC58" s="263"/>
      <c r="JD58" s="264"/>
      <c r="JE58" s="265"/>
      <c r="JF58" s="266"/>
      <c r="JG58" s="267">
        <f t="shared" si="84"/>
        <v>0</v>
      </c>
      <c r="JH58" s="260">
        <f>+(IF(OR($B58=0,$C58=0,$D58=0,$DC$2&gt;$OE$1),0,IF(OR(JC58=0,JE58=0,JF58=0),0,MIN((VLOOKUP($D58,SALERYCODE,3,0))*(IF($D58=6,JF58,JE58))*((MIN((VLOOKUP($D58,SALERYCODE,5,0)),(IF($D58=6,JE58,JF58))))),MIN((VLOOKUP($D58,SALERYCODE,3,0)),(JC58+JD58))*(IF($D58=6,JF58,((MIN((VLOOKUP($D58,SALERYCODE,5,0)),JF58)))))))))/IF(AND($D58=2,'ראשי-פרטים כלליים וריכוז הוצאות'!$D$68&lt;&gt;4),1.2,1)</f>
        <v>0</v>
      </c>
      <c r="JI58" s="263"/>
      <c r="JJ58" s="264"/>
      <c r="JK58" s="265"/>
      <c r="JL58" s="266"/>
      <c r="JM58" s="267">
        <f t="shared" si="85"/>
        <v>0</v>
      </c>
      <c r="JN58" s="260">
        <f>+(IF(OR($B58=0,$C58=0,$D58=0,$DC$2&gt;$OE$1),0,IF(OR(JI58=0,JK58=0,JL58=0),0,MIN((VLOOKUP($D58,SALERYCODE,3,0))*(IF($D58=6,JL58,JK58))*((MIN((VLOOKUP($D58,SALERYCODE,5,0)),(IF($D58=6,JK58,JL58))))),MIN((VLOOKUP($D58,SALERYCODE,3,0)),(JI58+JJ58))*(IF($D58=6,JL58,((MIN((VLOOKUP($D58,SALERYCODE,5,0)),JL58)))))))))/IF(AND($D58=2,'ראשי-פרטים כלליים וריכוז הוצאות'!$D$68&lt;&gt;4),1.2,1)</f>
        <v>0</v>
      </c>
      <c r="JO58" s="263"/>
      <c r="JP58" s="264"/>
      <c r="JQ58" s="265"/>
      <c r="JR58" s="266"/>
      <c r="JS58" s="267">
        <f t="shared" si="86"/>
        <v>0</v>
      </c>
      <c r="JT58" s="260">
        <f>+(IF(OR($B58=0,$C58=0,$D58=0,$DC$2&gt;$OE$1),0,IF(OR(JO58=0,JQ58=0,JR58=0),0,MIN((VLOOKUP($D58,SALERYCODE,3,0))*(IF($D58=6,JR58,JQ58))*((MIN((VLOOKUP($D58,SALERYCODE,5,0)),(IF($D58=6,JQ58,JR58))))),MIN((VLOOKUP($D58,SALERYCODE,3,0)),(JO58+JP58))*(IF($D58=6,JR58,((MIN((VLOOKUP($D58,SALERYCODE,5,0)),JR58)))))))))/IF(AND($D58=2,'ראשי-פרטים כלליים וריכוז הוצאות'!$D$68&lt;&gt;4),1.2,1)</f>
        <v>0</v>
      </c>
      <c r="JU58" s="263"/>
      <c r="JV58" s="264"/>
      <c r="JW58" s="265"/>
      <c r="JX58" s="266"/>
      <c r="JY58" s="267">
        <f t="shared" si="87"/>
        <v>0</v>
      </c>
      <c r="JZ58" s="260">
        <f>+(IF(OR($B58=0,$C58=0,$D58=0,$DC$2&gt;$OE$1),0,IF(OR(JU58=0,JW58=0,JX58=0),0,MIN((VLOOKUP($D58,SALERYCODE,3,0))*(IF($D58=6,JX58,JW58))*((MIN((VLOOKUP($D58,SALERYCODE,5,0)),(IF($D58=6,JW58,JX58))))),MIN((VLOOKUP($D58,SALERYCODE,3,0)),(JU58+JV58))*(IF($D58=6,JX58,((MIN((VLOOKUP($D58,SALERYCODE,5,0)),JX58)))))))))/IF(AND($D58=2,'ראשי-פרטים כלליים וריכוז הוצאות'!$D$68&lt;&gt;4),1.2,1)</f>
        <v>0</v>
      </c>
      <c r="KA58" s="263"/>
      <c r="KB58" s="264"/>
      <c r="KC58" s="265"/>
      <c r="KD58" s="266"/>
      <c r="KE58" s="267">
        <f t="shared" si="88"/>
        <v>0</v>
      </c>
      <c r="KF58" s="260">
        <f>+(IF(OR($B58=0,$C58=0,$D58=0,$DC$2&gt;$OE$1),0,IF(OR(KA58=0,KC58=0,KD58=0),0,MIN((VLOOKUP($D58,SALERYCODE,3,0))*(IF($D58=6,KD58,KC58))*((MIN((VLOOKUP($D58,SALERYCODE,5,0)),(IF($D58=6,KC58,KD58))))),MIN((VLOOKUP($D58,SALERYCODE,3,0)),(KA58+KB58))*(IF($D58=6,KD58,((MIN((VLOOKUP($D58,SALERYCODE,5,0)),KD58)))))))))/IF(AND($D58=2,'ראשי-פרטים כלליים וריכוז הוצאות'!$D$68&lt;&gt;4),1.2,1)</f>
        <v>0</v>
      </c>
      <c r="KG58" s="263"/>
      <c r="KH58" s="264"/>
      <c r="KI58" s="265"/>
      <c r="KJ58" s="266"/>
      <c r="KK58" s="267">
        <f t="shared" si="89"/>
        <v>0</v>
      </c>
      <c r="KL58" s="260">
        <f>+(IF(OR($B58=0,$C58=0,$D58=0,$DC$2&gt;$OE$1),0,IF(OR(KG58=0,KI58=0,KJ58=0),0,MIN((VLOOKUP($D58,SALERYCODE,3,0))*(IF($D58=6,KJ58,KI58))*((MIN((VLOOKUP($D58,SALERYCODE,5,0)),(IF($D58=6,KI58,KJ58))))),MIN((VLOOKUP($D58,SALERYCODE,3,0)),(KG58+KH58))*(IF($D58=6,KJ58,((MIN((VLOOKUP($D58,SALERYCODE,5,0)),KJ58)))))))))/IF(AND($D58=2,'ראשי-פרטים כלליים וריכוז הוצאות'!$D$68&lt;&gt;4),1.2,1)</f>
        <v>0</v>
      </c>
      <c r="KM58" s="263"/>
      <c r="KN58" s="264"/>
      <c r="KO58" s="265"/>
      <c r="KP58" s="266"/>
      <c r="KQ58" s="267">
        <f t="shared" si="90"/>
        <v>0</v>
      </c>
      <c r="KR58" s="260">
        <f>+(IF(OR($B58=0,$C58=0,$D58=0,$DC$2&gt;$OE$1),0,IF(OR(KM58=0,KO58=0,KP58=0),0,MIN((VLOOKUP($D58,SALERYCODE,3,0))*(IF($D58=6,KP58,KO58))*((MIN((VLOOKUP($D58,SALERYCODE,5,0)),(IF($D58=6,KO58,KP58))))),MIN((VLOOKUP($D58,SALERYCODE,3,0)),(KM58+KN58))*(IF($D58=6,KP58,((MIN((VLOOKUP($D58,SALERYCODE,5,0)),KP58)))))))))/IF(AND($D58=2,'ראשי-פרטים כלליים וריכוז הוצאות'!$D$68&lt;&gt;4),1.2,1)</f>
        <v>0</v>
      </c>
      <c r="KS58" s="263"/>
      <c r="KT58" s="264"/>
      <c r="KU58" s="265"/>
      <c r="KV58" s="266"/>
      <c r="KW58" s="267">
        <f t="shared" si="91"/>
        <v>0</v>
      </c>
      <c r="KX58" s="260">
        <f>+(IF(OR($B58=0,$C58=0,$D58=0,$DC$2&gt;$OE$1),0,IF(OR(KS58=0,KU58=0,KV58=0),0,MIN((VLOOKUP($D58,SALERYCODE,3,0))*(IF($D58=6,KV58,KU58))*((MIN((VLOOKUP($D58,SALERYCODE,5,0)),(IF($D58=6,KU58,KV58))))),MIN((VLOOKUP($D58,SALERYCODE,3,0)),(KS58+KT58))*(IF($D58=6,KV58,((MIN((VLOOKUP($D58,SALERYCODE,5,0)),KV58)))))))))/IF(AND($D58=2,'ראשי-פרטים כלליים וריכוז הוצאות'!$D$68&lt;&gt;4),1.2,1)</f>
        <v>0</v>
      </c>
      <c r="KY58" s="263"/>
      <c r="KZ58" s="264"/>
      <c r="LA58" s="265"/>
      <c r="LB58" s="266"/>
      <c r="LC58" s="267">
        <f t="shared" si="92"/>
        <v>0</v>
      </c>
      <c r="LD58" s="260">
        <f>+(IF(OR($B58=0,$C58=0,$D58=0,$DC$2&gt;$OE$1),0,IF(OR(KY58=0,LA58=0,LB58=0),0,MIN((VLOOKUP($D58,SALERYCODE,3,0))*(IF($D58=6,LB58,LA58))*((MIN((VLOOKUP($D58,SALERYCODE,5,0)),(IF($D58=6,LA58,LB58))))),MIN((VLOOKUP($D58,SALERYCODE,3,0)),(KY58+KZ58))*(IF($D58=6,LB58,((MIN((VLOOKUP($D58,SALERYCODE,5,0)),LB58)))))))))/IF(AND($D58=2,'ראשי-פרטים כלליים וריכוז הוצאות'!$D$68&lt;&gt;4),1.2,1)</f>
        <v>0</v>
      </c>
      <c r="LE58" s="263"/>
      <c r="LF58" s="264"/>
      <c r="LG58" s="265"/>
      <c r="LH58" s="266"/>
      <c r="LI58" s="267">
        <f t="shared" si="93"/>
        <v>0</v>
      </c>
      <c r="LJ58" s="260">
        <f>+(IF(OR($B58=0,$C58=0,$D58=0,$DC$2&gt;$OE$1),0,IF(OR(LE58=0,LG58=0,LH58=0),0,MIN((VLOOKUP($D58,SALERYCODE,3,0))*(IF($D58=6,LH58,LG58))*((MIN((VLOOKUP($D58,SALERYCODE,5,0)),(IF($D58=6,LG58,LH58))))),MIN((VLOOKUP($D58,SALERYCODE,3,0)),(LE58+LF58))*(IF($D58=6,LH58,((MIN((VLOOKUP($D58,SALERYCODE,5,0)),LH58)))))))))/IF(AND($D58=2,'ראשי-פרטים כלליים וריכוז הוצאות'!$D$68&lt;&gt;4),1.2,1)</f>
        <v>0</v>
      </c>
      <c r="LK58" s="263"/>
      <c r="LL58" s="264"/>
      <c r="LM58" s="265"/>
      <c r="LN58" s="266"/>
      <c r="LO58" s="267">
        <f t="shared" si="94"/>
        <v>0</v>
      </c>
      <c r="LP58" s="260">
        <f>+(IF(OR($B58=0,$C58=0,$D58=0,$DC$2&gt;$OE$1),0,IF(OR(LK58=0,LM58=0,LN58=0),0,MIN((VLOOKUP($D58,SALERYCODE,3,0))*(IF($D58=6,LN58,LM58))*((MIN((VLOOKUP($D58,SALERYCODE,5,0)),(IF($D58=6,LM58,LN58))))),MIN((VLOOKUP($D58,SALERYCODE,3,0)),(LK58+LL58))*(IF($D58=6,LN58,((MIN((VLOOKUP($D58,SALERYCODE,5,0)),LN58)))))))))/IF(AND($D58=2,'ראשי-פרטים כלליים וריכוז הוצאות'!$D$68&lt;&gt;4),1.2,1)</f>
        <v>0</v>
      </c>
      <c r="LQ58" s="263"/>
      <c r="LR58" s="264"/>
      <c r="LS58" s="265"/>
      <c r="LT58" s="266"/>
      <c r="LU58" s="267">
        <f t="shared" si="95"/>
        <v>0</v>
      </c>
      <c r="LV58" s="260">
        <f>+(IF(OR($B58=0,$C58=0,$D58=0,$DC$2&gt;$OE$1),0,IF(OR(LQ58=0,LS58=0,LT58=0),0,MIN((VLOOKUP($D58,SALERYCODE,3,0))*(IF($D58=6,LT58,LS58))*((MIN((VLOOKUP($D58,SALERYCODE,5,0)),(IF($D58=6,LS58,LT58))))),MIN((VLOOKUP($D58,SALERYCODE,3,0)),(LQ58+LR58))*(IF($D58=6,LT58,((MIN((VLOOKUP($D58,SALERYCODE,5,0)),LT58)))))))))/IF(AND($D58=2,'ראשי-פרטים כלליים וריכוז הוצאות'!$D$68&lt;&gt;4),1.2,1)</f>
        <v>0</v>
      </c>
      <c r="LW58" s="263"/>
      <c r="LX58" s="264"/>
      <c r="LY58" s="265"/>
      <c r="LZ58" s="266"/>
      <c r="MA58" s="267">
        <f t="shared" si="96"/>
        <v>0</v>
      </c>
      <c r="MB58" s="260">
        <f>+(IF(OR($B58=0,$C58=0,$D58=0,$DC$2&gt;$OE$1),0,IF(OR(LW58=0,LY58=0,LZ58=0),0,MIN((VLOOKUP($D58,SALERYCODE,3,0))*(IF($D58=6,LZ58,LY58))*((MIN((VLOOKUP($D58,SALERYCODE,5,0)),(IF($D58=6,LY58,LZ58))))),MIN((VLOOKUP($D58,SALERYCODE,3,0)),(LW58+LX58))*(IF($D58=6,LZ58,((MIN((VLOOKUP($D58,SALERYCODE,5,0)),LZ58)))))))))/IF(AND($D58=2,'ראשי-פרטים כלליים וריכוז הוצאות'!$D$68&lt;&gt;4),1.2,1)</f>
        <v>0</v>
      </c>
      <c r="MC58" s="263"/>
      <c r="MD58" s="264"/>
      <c r="ME58" s="265"/>
      <c r="MF58" s="266"/>
      <c r="MG58" s="267">
        <f t="shared" si="97"/>
        <v>0</v>
      </c>
      <c r="MH58" s="260">
        <f>+(IF(OR($B58=0,$C58=0,$D58=0,$DC$2&gt;$OE$1),0,IF(OR(MC58=0,ME58=0,MF58=0),0,MIN((VLOOKUP($D58,SALERYCODE,3,0))*(IF($D58=6,MF58,ME58))*((MIN((VLOOKUP($D58,SALERYCODE,5,0)),(IF($D58=6,ME58,MF58))))),MIN((VLOOKUP($D58,SALERYCODE,3,0)),(MC58+MD58))*(IF($D58=6,MF58,((MIN((VLOOKUP($D58,SALERYCODE,5,0)),MF58)))))))))/IF(AND($D58=2,'ראשי-פרטים כלליים וריכוז הוצאות'!$D$68&lt;&gt;4),1.2,1)</f>
        <v>0</v>
      </c>
      <c r="MI58" s="263"/>
      <c r="MJ58" s="264"/>
      <c r="MK58" s="265"/>
      <c r="ML58" s="266"/>
      <c r="MM58" s="267">
        <f t="shared" si="98"/>
        <v>0</v>
      </c>
      <c r="MN58" s="260">
        <f>+(IF(OR($B58=0,$C58=0,$D58=0,$DC$2&gt;$OE$1),0,IF(OR(MI58=0,MK58=0,ML58=0),0,MIN((VLOOKUP($D58,SALERYCODE,3,0))*(IF($D58=6,ML58,MK58))*((MIN((VLOOKUP($D58,SALERYCODE,5,0)),(IF($D58=6,MK58,ML58))))),MIN((VLOOKUP($D58,SALERYCODE,3,0)),(MI58+MJ58))*(IF($D58=6,ML58,((MIN((VLOOKUP($D58,SALERYCODE,5,0)),ML58)))))))))/IF(AND($D58=2,'ראשי-פרטים כלליים וריכוז הוצאות'!$D$68&lt;&gt;4),1.2,1)</f>
        <v>0</v>
      </c>
      <c r="MO58" s="263"/>
      <c r="MP58" s="264"/>
      <c r="MQ58" s="265"/>
      <c r="MR58" s="266"/>
      <c r="MS58" s="267">
        <f t="shared" si="99"/>
        <v>0</v>
      </c>
      <c r="MT58" s="260">
        <f>+(IF(OR($B58=0,$C58=0,$D58=0,$DC$2&gt;$OE$1),0,IF(OR(MO58=0,MQ58=0,MR58=0),0,MIN((VLOOKUP($D58,SALERYCODE,3,0))*(IF($D58=6,MR58,MQ58))*((MIN((VLOOKUP($D58,SALERYCODE,5,0)),(IF($D58=6,MQ58,MR58))))),MIN((VLOOKUP($D58,SALERYCODE,3,0)),(MO58+MP58))*(IF($D58=6,MR58,((MIN((VLOOKUP($D58,SALERYCODE,5,0)),MR58)))))))))/IF(AND($D58=2,'ראשי-פרטים כלליים וריכוז הוצאות'!$D$68&lt;&gt;4),1.2,1)</f>
        <v>0</v>
      </c>
      <c r="MU58" s="263"/>
      <c r="MV58" s="264"/>
      <c r="MW58" s="265"/>
      <c r="MX58" s="266"/>
      <c r="MY58" s="267">
        <f t="shared" si="100"/>
        <v>0</v>
      </c>
      <c r="MZ58" s="260">
        <f>+(IF(OR($B58=0,$C58=0,$D58=0,$DC$2&gt;$OE$1),0,IF(OR(MU58=0,MW58=0,MX58=0),0,MIN((VLOOKUP($D58,SALERYCODE,3,0))*(IF($D58=6,MX58,MW58))*((MIN((VLOOKUP($D58,SALERYCODE,5,0)),(IF($D58=6,MW58,MX58))))),MIN((VLOOKUP($D58,SALERYCODE,3,0)),(MU58+MV58))*(IF($D58=6,MX58,((MIN((VLOOKUP($D58,SALERYCODE,5,0)),MX58)))))))))/IF(AND($D58=2,'ראשי-פרטים כלליים וריכוז הוצאות'!$D$68&lt;&gt;4),1.2,1)</f>
        <v>0</v>
      </c>
      <c r="NA58" s="263"/>
      <c r="NB58" s="264"/>
      <c r="NC58" s="265"/>
      <c r="ND58" s="266"/>
      <c r="NE58" s="267">
        <f t="shared" si="101"/>
        <v>0</v>
      </c>
      <c r="NF58" s="260">
        <f>+(IF(OR($B58=0,$C58=0,$D58=0,$DC$2&gt;$OE$1),0,IF(OR(NA58=0,NC58=0,ND58=0),0,MIN((VLOOKUP($D58,SALERYCODE,3,0))*(IF($D58=6,ND58,NC58))*((MIN((VLOOKUP($D58,SALERYCODE,5,0)),(IF($D58=6,NC58,ND58))))),MIN((VLOOKUP($D58,SALERYCODE,3,0)),(NA58+NB58))*(IF($D58=6,ND58,((MIN((VLOOKUP($D58,SALERYCODE,5,0)),ND58)))))))))/IF(AND($D58=2,'ראשי-פרטים כלליים וריכוז הוצאות'!$D$68&lt;&gt;4),1.2,1)</f>
        <v>0</v>
      </c>
      <c r="NG58" s="263"/>
      <c r="NH58" s="264"/>
      <c r="NI58" s="265"/>
      <c r="NJ58" s="266"/>
      <c r="NK58" s="267">
        <f t="shared" si="102"/>
        <v>0</v>
      </c>
      <c r="NL58" s="260">
        <f>+(IF(OR($B58=0,$C58=0,$D58=0,$DC$2&gt;$OE$1),0,IF(OR(NG58=0,NI58=0,NJ58=0),0,MIN((VLOOKUP($D58,SALERYCODE,3,0))*(IF($D58=6,NJ58,NI58))*((MIN((VLOOKUP($D58,SALERYCODE,5,0)),(IF($D58=6,NI58,NJ58))))),MIN((VLOOKUP($D58,SALERYCODE,3,0)),(NG58+NH58))*(IF($D58=6,NJ58,((MIN((VLOOKUP($D58,SALERYCODE,5,0)),NJ58)))))))))/IF(AND($D58=2,'ראשי-פרטים כלליים וריכוז הוצאות'!$D$68&lt;&gt;4),1.2,1)</f>
        <v>0</v>
      </c>
      <c r="NM58" s="263"/>
      <c r="NN58" s="264"/>
      <c r="NO58" s="265"/>
      <c r="NP58" s="266"/>
      <c r="NQ58" s="267">
        <f t="shared" si="103"/>
        <v>0</v>
      </c>
      <c r="NR58" s="260">
        <f>+(IF(OR($B58=0,$C58=0,$D58=0,$DC$2&gt;$OE$1),0,IF(OR(NM58=0,NO58=0,NP58=0),0,MIN((VLOOKUP($D58,SALERYCODE,3,0))*(IF($D58=6,NP58,NO58))*((MIN((VLOOKUP($D58,SALERYCODE,5,0)),(IF($D58=6,NO58,NP58))))),MIN((VLOOKUP($D58,SALERYCODE,3,0)),(NM58+NN58))*(IF($D58=6,NP58,((MIN((VLOOKUP($D58,SALERYCODE,5,0)),NP58)))))))))/IF(AND($D58=2,'ראשי-פרטים כלליים וריכוז הוצאות'!$D$68&lt;&gt;4),1.2,1)</f>
        <v>0</v>
      </c>
      <c r="NS58" s="263"/>
      <c r="NT58" s="264"/>
      <c r="NU58" s="265"/>
      <c r="NV58" s="266"/>
      <c r="NW58" s="267">
        <f t="shared" si="104"/>
        <v>0</v>
      </c>
      <c r="NX58" s="260">
        <f>+(IF(OR($B58=0,$C58=0,$D58=0,$DC$2&gt;$OE$1),0,IF(OR(NS58=0,NU58=0,NV58=0),0,MIN((VLOOKUP($D58,SALERYCODE,3,0))*(IF($D58=6,NV58,NU58))*((MIN((VLOOKUP($D58,SALERYCODE,5,0)),(IF($D58=6,NU58,NV58))))),MIN((VLOOKUP($D58,SALERYCODE,3,0)),(NS58+NT58))*(IF($D58=6,NV58,((MIN((VLOOKUP($D58,SALERYCODE,5,0)),NV58)))))))))/IF(AND($D58=2,'ראשי-פרטים כלליים וריכוז הוצאות'!$D$68&lt;&gt;4),1.2,1)</f>
        <v>0</v>
      </c>
      <c r="NY58" s="263"/>
      <c r="NZ58" s="264"/>
      <c r="OA58" s="265"/>
      <c r="OB58" s="266"/>
      <c r="OC58" s="267">
        <f t="shared" si="105"/>
        <v>0</v>
      </c>
      <c r="OD58" s="260">
        <f>+(IF(OR($B58=0,$C58=0,$D58=0,$DC$2&gt;$OE$1),0,IF(OR(NY58=0,OA58=0,OB58=0),0,MIN((VLOOKUP($D58,SALERYCODE,3,0))*(IF($D58=6,OB58,OA58))*((MIN((VLOOKUP($D58,SALERYCODE,5,0)),(IF($D58=6,OA58,OB58))))),MIN((VLOOKUP($D58,SALERYCODE,3,0)),(NY58+NZ58))*(IF($D58=6,OB58,((MIN((VLOOKUP($D58,SALERYCODE,5,0)),OB58)))))))))/IF(AND($D58=2,'ראשי-פרטים כלליים וריכוז הוצאות'!$D$68&lt;&gt;4),1.2,1)</f>
        <v>0</v>
      </c>
      <c r="OE58" s="275">
        <f t="shared" si="111"/>
        <v>0</v>
      </c>
      <c r="OF58" s="283">
        <f t="shared" si="112"/>
        <v>9.9999999999999995E-7</v>
      </c>
      <c r="OG58" s="276">
        <f t="shared" si="113"/>
        <v>0</v>
      </c>
      <c r="OH58" s="275">
        <f t="shared" si="114"/>
        <v>0</v>
      </c>
      <c r="OI58" s="275">
        <v>0</v>
      </c>
      <c r="OJ58" s="258">
        <f t="shared" si="115"/>
        <v>0</v>
      </c>
      <c r="OK58" s="284"/>
      <c r="OL58" s="116">
        <f>MIN(OJ58+OK58*OF58*OE58/$OL$1/IF(AND($D58=2,'ראשי-פרטים כלליים וריכוז הוצאות'!$D$68&lt;&gt;4),1.2,1),IF($D58&gt;0,VLOOKUP($D58,SALERYCODE,3,0)*12*OG58,0))</f>
        <v>0</v>
      </c>
      <c r="OM58" s="95">
        <f t="shared" si="106"/>
        <v>0</v>
      </c>
      <c r="ON58" s="11">
        <f t="shared" si="107"/>
        <v>0</v>
      </c>
      <c r="OO58" s="11">
        <f t="shared" si="108"/>
        <v>0</v>
      </c>
      <c r="OP58" s="22">
        <f t="shared" si="109"/>
        <v>0</v>
      </c>
      <c r="OQ58" s="11">
        <f t="shared" si="110"/>
        <v>0</v>
      </c>
      <c r="OR58" s="11" t="e">
        <f>#REF!</f>
        <v>#REF!</v>
      </c>
      <c r="OS58" s="35"/>
      <c r="OT58" s="35"/>
      <c r="OU58" s="43"/>
    </row>
    <row r="59" spans="1:411" ht="24" hidden="1" customHeight="1" outlineLevel="1" x14ac:dyDescent="0.2">
      <c r="A59" s="282">
        <v>56</v>
      </c>
      <c r="B59" s="269"/>
      <c r="C59" s="270"/>
      <c r="D59" s="271"/>
      <c r="E59" s="263"/>
      <c r="F59" s="264"/>
      <c r="G59" s="265"/>
      <c r="H59" s="266"/>
      <c r="I59" s="267">
        <f t="shared" si="41"/>
        <v>0</v>
      </c>
      <c r="J59" s="260">
        <f>(IF(OR($B59=0,$C59=0,$D59=0,$E$2&gt;$OE$1),0,IF(OR($E59=0,$G59=0,$H59=0),0,MIN((VLOOKUP($D59,SALERYCODE,3,0))*(IF($D59=6,$H59,$G59))*((MIN((VLOOKUP($D59,SALERYCODE,5,0)),(IF($D59=6,$G59,$H59))))),MIN((VLOOKUP($D59,SALERYCODE,3,0)),($E59+$F59))*(IF($D59=6,$H59,((MIN((VLOOKUP($D59,SALERYCODE,5,0)),$H59)))))))))/IF(AND($D59=2,'ראשי-פרטים כלליים וריכוז הוצאות'!$D$68&lt;&gt;4),1.2,1)</f>
        <v>0</v>
      </c>
      <c r="K59" s="263"/>
      <c r="L59" s="264"/>
      <c r="M59" s="265"/>
      <c r="N59" s="266"/>
      <c r="O59" s="267">
        <f t="shared" si="42"/>
        <v>0</v>
      </c>
      <c r="P59" s="260">
        <f>+(IF(OR($B59=0,$C59=0,$D59=0,$K$2&gt;$OE$1),0,IF(OR($K59=0,$M59=0,$N59=0),0,MIN((VLOOKUP($D59,SALERYCODE,3,0))*(IF($D59=6,$N59,$M59))*((MIN((VLOOKUP($D59,SALERYCODE,5,0)),(IF($D59=6,$M59,$N59))))),MIN((VLOOKUP($D59,SALERYCODE,3,0)),($K59+$L59))*(IF($D59=6,$N59,((MIN((VLOOKUP($D59,SALERYCODE,5,0)),$N59)))))))))/IF(AND($D59=2,'ראשי-פרטים כלליים וריכוז הוצאות'!$D$68&lt;&gt;4),1.2,1)</f>
        <v>0</v>
      </c>
      <c r="Q59" s="263"/>
      <c r="R59" s="264"/>
      <c r="S59" s="265"/>
      <c r="T59" s="266"/>
      <c r="U59" s="267">
        <f t="shared" si="43"/>
        <v>0</v>
      </c>
      <c r="V59" s="260">
        <f>+(IF(OR($B59=0,$C59=0,$D59=0,$Q$2&gt;$OE$1),0,IF(OR(Q59=0,S59=0,T59=0),0,MIN((VLOOKUP($D59,SALERYCODE,3,0))*(IF($D59=6,T59,S59))*((MIN((VLOOKUP($D59,SALERYCODE,5,0)),(IF($D59=6,S59,T59))))),MIN((VLOOKUP($D59,SALERYCODE,3,0)),(Q59+R59))*(IF($D59=6,T59,((MIN((VLOOKUP($D59,SALERYCODE,5,0)),T59)))))))))/IF(AND($D59=2,'ראשי-פרטים כלליים וריכוז הוצאות'!$D$68&lt;&gt;4),1.2,1)</f>
        <v>0</v>
      </c>
      <c r="W59" s="263"/>
      <c r="X59" s="264"/>
      <c r="Y59" s="265"/>
      <c r="Z59" s="266"/>
      <c r="AA59" s="267">
        <f t="shared" si="44"/>
        <v>0</v>
      </c>
      <c r="AB59" s="260">
        <f>+(IF(OR($B59=0,$C59=0,$D59=0,$W$2&gt;$OE$1),0,IF(OR(W59=0,Y59=0,Z59=0),0,MIN((VLOOKUP($D59,SALERYCODE,3,0))*(IF($D59=6,Z59,Y59))*((MIN((VLOOKUP($D59,SALERYCODE,5,0)),(IF($D59=6,Y59,Z59))))),MIN((VLOOKUP($D59,SALERYCODE,3,0)),(W59+X59))*(IF($D59=6,Z59,((MIN((VLOOKUP($D59,SALERYCODE,5,0)),Z59)))))))))/IF(AND($D59=2,'ראשי-פרטים כלליים וריכוז הוצאות'!$D$68&lt;&gt;4),1.2,1)</f>
        <v>0</v>
      </c>
      <c r="AC59" s="263"/>
      <c r="AD59" s="264"/>
      <c r="AE59" s="265"/>
      <c r="AF59" s="266"/>
      <c r="AG59" s="267">
        <f t="shared" si="45"/>
        <v>0</v>
      </c>
      <c r="AH59" s="260">
        <f>+(IF(OR($B59=0,$C59=0,$D59=0,$AC$2&gt;$OE$1),0,IF(OR(AC59=0,AE59=0,AF59=0),0,MIN((VLOOKUP($D59,SALERYCODE,3,0))*(IF($D59=6,AF59,AE59))*((MIN((VLOOKUP($D59,SALERYCODE,5,0)),(IF($D59=6,AE59,AF59))))),MIN((VLOOKUP($D59,SALERYCODE,3,0)),(AC59+AD59))*(IF($D59=6,AF59,((MIN((VLOOKUP($D59,SALERYCODE,5,0)),AF59)))))))))/IF(AND($D59=2,'ראשי-פרטים כלליים וריכוז הוצאות'!$D$68&lt;&gt;4),1.2,1)</f>
        <v>0</v>
      </c>
      <c r="AI59" s="263"/>
      <c r="AJ59" s="264"/>
      <c r="AK59" s="265"/>
      <c r="AL59" s="266"/>
      <c r="AM59" s="267">
        <f t="shared" si="46"/>
        <v>0</v>
      </c>
      <c r="AN59" s="260">
        <f>+(IF(OR($B59=0,$C59=0,$D59=0,$AI$2&gt;$OE$1),0,IF(OR(AI59=0,AK59=0,AL59=0),0,MIN((VLOOKUP($D59,SALERYCODE,3,0))*(IF($D59=6,AL59,AK59))*((MIN((VLOOKUP($D59,SALERYCODE,5,0)),(IF($D59=6,AK59,AL59))))),MIN((VLOOKUP($D59,SALERYCODE,3,0)),(AI59+AJ59))*(IF($D59=6,AL59,((MIN((VLOOKUP($D59,SALERYCODE,5,0)),AL59)))))))))/IF(AND($D59=2,'ראשי-פרטים כלליים וריכוז הוצאות'!$D$68&lt;&gt;4),1.2,1)</f>
        <v>0</v>
      </c>
      <c r="AO59" s="263"/>
      <c r="AP59" s="264"/>
      <c r="AQ59" s="265"/>
      <c r="AR59" s="266"/>
      <c r="AS59" s="267">
        <f t="shared" si="47"/>
        <v>0</v>
      </c>
      <c r="AT59" s="260">
        <f>+(IF(OR($B59=0,$C59=0,$D59=0,$AO$2&gt;$OE$1),0,IF(OR(AO59=0,AQ59=0,AR59=0),0,MIN((VLOOKUP($D59,SALERYCODE,3,0))*(IF($D59=6,AR59,AQ59))*((MIN((VLOOKUP($D59,SALERYCODE,5,0)),(IF($D59=6,AQ59,AR59))))),MIN((VLOOKUP($D59,SALERYCODE,3,0)),(AO59+AP59))*(IF($D59=6,AR59,((MIN((VLOOKUP($D59,SALERYCODE,5,0)),AR59)))))))))/IF(AND($D59=2,'ראשי-פרטים כלליים וריכוז הוצאות'!$D$68&lt;&gt;4),1.2,1)</f>
        <v>0</v>
      </c>
      <c r="AU59" s="263"/>
      <c r="AV59" s="264"/>
      <c r="AW59" s="265"/>
      <c r="AX59" s="266"/>
      <c r="AY59" s="267">
        <f t="shared" si="48"/>
        <v>0</v>
      </c>
      <c r="AZ59" s="260">
        <f>+(IF(OR($B59=0,$C59=0,$D59=0,$AU$2&gt;$OE$1),0,IF(OR(AU59=0,AW59=0,AX59=0),0,MIN((VLOOKUP($D59,SALERYCODE,3,0))*(IF($D59=6,AX59,AW59))*((MIN((VLOOKUP($D59,SALERYCODE,5,0)),(IF($D59=6,AW59,AX59))))),MIN((VLOOKUP($D59,SALERYCODE,3,0)),(AU59+AV59))*(IF($D59=6,AX59,((MIN((VLOOKUP($D59,SALERYCODE,5,0)),AX59)))))))))/IF(AND($D59=2,'ראשי-פרטים כלליים וריכוז הוצאות'!$D$68&lt;&gt;4),1.2,1)</f>
        <v>0</v>
      </c>
      <c r="BA59" s="263"/>
      <c r="BB59" s="264"/>
      <c r="BC59" s="265"/>
      <c r="BD59" s="266"/>
      <c r="BE59" s="267">
        <f t="shared" si="49"/>
        <v>0</v>
      </c>
      <c r="BF59" s="260">
        <f>+(IF(OR($B59=0,$C59=0,$D59=0,$BA$2&gt;$OE$1),0,IF(OR(BA59=0,BC59=0,BD59=0),0,MIN((VLOOKUP($D59,SALERYCODE,3,0))*(IF($D59=6,BD59,BC59))*((MIN((VLOOKUP($D59,SALERYCODE,5,0)),(IF($D59=6,BC59,BD59))))),MIN((VLOOKUP($D59,SALERYCODE,3,0)),(BA59+BB59))*(IF($D59=6,BD59,((MIN((VLOOKUP($D59,SALERYCODE,5,0)),BD59)))))))))/IF(AND($D59=2,'ראשי-פרטים כלליים וריכוז הוצאות'!$D$68&lt;&gt;4),1.2,1)</f>
        <v>0</v>
      </c>
      <c r="BG59" s="263"/>
      <c r="BH59" s="264"/>
      <c r="BI59" s="265"/>
      <c r="BJ59" s="266"/>
      <c r="BK59" s="267">
        <f t="shared" si="50"/>
        <v>0</v>
      </c>
      <c r="BL59" s="260">
        <f>+(IF(OR($B59=0,$C59=0,$D59=0,$BG$2&gt;$OE$1),0,IF(OR(BG59=0,BI59=0,BJ59=0),0,MIN((VLOOKUP($D59,SALERYCODE,3,0))*(IF($D59=6,BJ59,BI59))*((MIN((VLOOKUP($D59,SALERYCODE,5,0)),(IF($D59=6,BI59,BJ59))))),MIN((VLOOKUP($D59,SALERYCODE,3,0)),(BG59+BH59))*(IF($D59=6,BJ59,((MIN((VLOOKUP($D59,SALERYCODE,5,0)),BJ59)))))))))/IF(AND($D59=2,'ראשי-פרטים כלליים וריכוז הוצאות'!$D$68&lt;&gt;4),1.2,1)</f>
        <v>0</v>
      </c>
      <c r="BM59" s="263"/>
      <c r="BN59" s="264"/>
      <c r="BO59" s="265"/>
      <c r="BP59" s="266"/>
      <c r="BQ59" s="267">
        <f t="shared" si="51"/>
        <v>0</v>
      </c>
      <c r="BR59" s="260">
        <f>+(IF(OR($B59=0,$C59=0,$D59=0,$BM$2&gt;$OE$1),0,IF(OR(BM59=0,BO59=0,BP59=0),0,MIN((VLOOKUP($D59,SALERYCODE,3,0))*(IF($D59=6,BP59,BO59))*((MIN((VLOOKUP($D59,SALERYCODE,5,0)),(IF($D59=6,BO59,BP59))))),MIN((VLOOKUP($D59,SALERYCODE,3,0)),(BM59+BN59))*(IF($D59=6,BP59,((MIN((VLOOKUP($D59,SALERYCODE,5,0)),BP59)))))))))/IF(AND($D59=2,'ראשי-פרטים כלליים וריכוז הוצאות'!$D$68&lt;&gt;4),1.2,1)</f>
        <v>0</v>
      </c>
      <c r="BS59" s="263"/>
      <c r="BT59" s="264"/>
      <c r="BU59" s="265"/>
      <c r="BV59" s="266"/>
      <c r="BW59" s="267">
        <f t="shared" si="52"/>
        <v>0</v>
      </c>
      <c r="BX59" s="260">
        <f>+(IF(OR($B59=0,$C59=0,$D59=0,$BS$2&gt;$OE$1),0,IF(OR(BS59=0,BU59=0,BV59=0),0,MIN((VLOOKUP($D59,SALERYCODE,3,0))*(IF($D59=6,BV59,BU59))*((MIN((VLOOKUP($D59,SALERYCODE,5,0)),(IF($D59=6,BU59,BV59))))),MIN((VLOOKUP($D59,SALERYCODE,3,0)),(BS59+BT59))*(IF($D59=6,BV59,((MIN((VLOOKUP($D59,SALERYCODE,5,0)),BV59)))))))))/IF(AND($D59=2,'ראשי-פרטים כלליים וריכוז הוצאות'!$D$68&lt;&gt;4),1.2,1)</f>
        <v>0</v>
      </c>
      <c r="BY59" s="263"/>
      <c r="BZ59" s="264"/>
      <c r="CA59" s="265"/>
      <c r="CB59" s="266"/>
      <c r="CC59" s="267">
        <f t="shared" si="53"/>
        <v>0</v>
      </c>
      <c r="CD59" s="260">
        <f>+(IF(OR($B59=0,$C59=0,$D59=0,$BY$2&gt;$OE$1),0,IF(OR(BY59=0,CA59=0,CB59=0),0,MIN((VLOOKUP($D59,SALERYCODE,3,0))*(IF($D59=6,CB59,CA59))*((MIN((VLOOKUP($D59,SALERYCODE,5,0)),(IF($D59=6,CA59,CB59))))),MIN((VLOOKUP($D59,SALERYCODE,3,0)),(BY59+BZ59))*(IF($D59=6,CB59,((MIN((VLOOKUP($D59,SALERYCODE,5,0)),CB59)))))))))/IF(AND($D59=2,'ראשי-פרטים כלליים וריכוז הוצאות'!$D$68&lt;&gt;4),1.2,1)</f>
        <v>0</v>
      </c>
      <c r="CE59" s="263"/>
      <c r="CF59" s="264"/>
      <c r="CG59" s="265"/>
      <c r="CH59" s="266"/>
      <c r="CI59" s="267">
        <f t="shared" si="54"/>
        <v>0</v>
      </c>
      <c r="CJ59" s="260">
        <f>+(IF(OR($B59=0,$C59=0,$D59=0,$CE$2&gt;$OE$1),0,IF(OR(CE59=0,CG59=0,CH59=0),0,MIN((VLOOKUP($D59,SALERYCODE,3,0))*(IF($D59=6,CH59,CG59))*((MIN((VLOOKUP($D59,SALERYCODE,5,0)),(IF($D59=6,CG59,CH59))))),MIN((VLOOKUP($D59,SALERYCODE,3,0)),(CE59+CF59))*(IF($D59=6,CH59,((MIN((VLOOKUP($D59,SALERYCODE,5,0)),CH59)))))))))/IF(AND($D59=2,'ראשי-פרטים כלליים וריכוז הוצאות'!$D$68&lt;&gt;4),1.2,1)</f>
        <v>0</v>
      </c>
      <c r="CK59" s="263"/>
      <c r="CL59" s="264"/>
      <c r="CM59" s="265"/>
      <c r="CN59" s="266"/>
      <c r="CO59" s="267">
        <f t="shared" si="55"/>
        <v>0</v>
      </c>
      <c r="CP59" s="260">
        <f>+(IF(OR($B59=0,$C59=0,$D59=0,$CK$2&gt;$OE$1),0,IF(OR(CK59=0,CM59=0,CN59=0),0,MIN((VLOOKUP($D59,SALERYCODE,3,0))*(IF($D59=6,CN59,CM59))*((MIN((VLOOKUP($D59,SALERYCODE,5,0)),(IF($D59=6,CM59,CN59))))),MIN((VLOOKUP($D59,SALERYCODE,3,0)),(CK59+CL59))*(IF($D59=6,CN59,((MIN((VLOOKUP($D59,SALERYCODE,5,0)),CN59)))))))))/IF(AND($D59=2,'ראשי-פרטים כלליים וריכוז הוצאות'!$D$68&lt;&gt;4),1.2,1)</f>
        <v>0</v>
      </c>
      <c r="CQ59" s="263"/>
      <c r="CR59" s="264"/>
      <c r="CS59" s="265"/>
      <c r="CT59" s="266"/>
      <c r="CU59" s="267">
        <f t="shared" si="56"/>
        <v>0</v>
      </c>
      <c r="CV59" s="260">
        <f>+(IF(OR($B59=0,$C59=0,$D59=0,$CQ$2&gt;$OE$1),0,IF(OR(CQ59=0,CS59=0,CT59=0),0,MIN((VLOOKUP($D59,SALERYCODE,3,0))*(IF($D59=6,CT59,CS59))*((MIN((VLOOKUP($D59,SALERYCODE,5,0)),(IF($D59=6,CS59,CT59))))),MIN((VLOOKUP($D59,SALERYCODE,3,0)),(CQ59+CR59))*(IF($D59=6,CT59,((MIN((VLOOKUP($D59,SALERYCODE,5,0)),CT59)))))))))/IF(AND($D59=2,'ראשי-פרטים כלליים וריכוז הוצאות'!$D$68&lt;&gt;4),1.2,1)</f>
        <v>0</v>
      </c>
      <c r="CW59" s="263"/>
      <c r="CX59" s="264"/>
      <c r="CY59" s="265"/>
      <c r="CZ59" s="266"/>
      <c r="DA59" s="267">
        <f t="shared" si="57"/>
        <v>0</v>
      </c>
      <c r="DB59" s="260">
        <f>+(IF(OR($B59=0,$C59=0,$D59=0,$CW$2&gt;$OE$1),0,IF(OR(CW59=0,CY59=0,CZ59=0),0,MIN((VLOOKUP($D59,SALERYCODE,3,0))*(IF($D59=6,CZ59,CY59))*((MIN((VLOOKUP($D59,SALERYCODE,5,0)),(IF($D59=6,CY59,CZ59))))),MIN((VLOOKUP($D59,SALERYCODE,3,0)),(CW59+CX59))*(IF($D59=6,CZ59,((MIN((VLOOKUP($D59,SALERYCODE,5,0)),CZ59)))))))))/IF(AND($D59=2,'ראשי-פרטים כלליים וריכוז הוצאות'!$D$68&lt;&gt;4),1.2,1)</f>
        <v>0</v>
      </c>
      <c r="DC59" s="263"/>
      <c r="DD59" s="264"/>
      <c r="DE59" s="265"/>
      <c r="DF59" s="266"/>
      <c r="DG59" s="267">
        <f t="shared" si="58"/>
        <v>0</v>
      </c>
      <c r="DH59" s="260">
        <f>+(IF(OR($B59=0,$C59=0,$D59=0,$DC$2&gt;$OE$1),0,IF(OR(DC59=0,DE59=0,DF59=0),0,MIN((VLOOKUP($D59,SALERYCODE,3,0))*(IF($D59=6,DF59,DE59))*((MIN((VLOOKUP($D59,SALERYCODE,5,0)),(IF($D59=6,DE59,DF59))))),MIN((VLOOKUP($D59,SALERYCODE,3,0)),(DC59+DD59))*(IF($D59=6,DF59,((MIN((VLOOKUP($D59,SALERYCODE,5,0)),DF59)))))))))/IF(AND($D59=2,'ראשי-פרטים כלליים וריכוז הוצאות'!$D$68&lt;&gt;4),1.2,1)</f>
        <v>0</v>
      </c>
      <c r="DI59" s="263"/>
      <c r="DJ59" s="264"/>
      <c r="DK59" s="265"/>
      <c r="DL59" s="266"/>
      <c r="DM59" s="267">
        <f t="shared" si="59"/>
        <v>0</v>
      </c>
      <c r="DN59" s="260">
        <f>+(IF(OR($B59=0,$C59=0,$D59=0,$DC$2&gt;$OE$1),0,IF(OR(DI59=0,DK59=0,DL59=0),0,MIN((VLOOKUP($D59,SALERYCODE,3,0))*(IF($D59=6,DL59,DK59))*((MIN((VLOOKUP($D59,SALERYCODE,5,0)),(IF($D59=6,DK59,DL59))))),MIN((VLOOKUP($D59,SALERYCODE,3,0)),(DI59+DJ59))*(IF($D59=6,DL59,((MIN((VLOOKUP($D59,SALERYCODE,5,0)),DL59)))))))))/IF(AND($D59=2,'ראשי-פרטים כלליים וריכוז הוצאות'!$D$68&lt;&gt;4),1.2,1)</f>
        <v>0</v>
      </c>
      <c r="DO59" s="263"/>
      <c r="DP59" s="264"/>
      <c r="DQ59" s="265"/>
      <c r="DR59" s="266"/>
      <c r="DS59" s="267">
        <f t="shared" si="60"/>
        <v>0</v>
      </c>
      <c r="DT59" s="260">
        <f>+(IF(OR($B59=0,$C59=0,$D59=0,$DC$2&gt;$OE$1),0,IF(OR(DO59=0,DQ59=0,DR59=0),0,MIN((VLOOKUP($D59,SALERYCODE,3,0))*(IF($D59=6,DR59,DQ59))*((MIN((VLOOKUP($D59,SALERYCODE,5,0)),(IF($D59=6,DQ59,DR59))))),MIN((VLOOKUP($D59,SALERYCODE,3,0)),(DO59+DP59))*(IF($D59=6,DR59,((MIN((VLOOKUP($D59,SALERYCODE,5,0)),DR59)))))))))/IF(AND($D59=2,'ראשי-פרטים כלליים וריכוז הוצאות'!$D$68&lt;&gt;4),1.2,1)</f>
        <v>0</v>
      </c>
      <c r="DU59" s="263"/>
      <c r="DV59" s="264"/>
      <c r="DW59" s="265"/>
      <c r="DX59" s="266"/>
      <c r="DY59" s="267">
        <f t="shared" si="61"/>
        <v>0</v>
      </c>
      <c r="DZ59" s="260">
        <f>+(IF(OR($B59=0,$C59=0,$D59=0,$DC$2&gt;$OE$1),0,IF(OR(DU59=0,DW59=0,DX59=0),0,MIN((VLOOKUP($D59,SALERYCODE,3,0))*(IF($D59=6,DX59,DW59))*((MIN((VLOOKUP($D59,SALERYCODE,5,0)),(IF($D59=6,DW59,DX59))))),MIN((VLOOKUP($D59,SALERYCODE,3,0)),(DU59+DV59))*(IF($D59=6,DX59,((MIN((VLOOKUP($D59,SALERYCODE,5,0)),DX59)))))))))/IF(AND($D59=2,'ראשי-פרטים כלליים וריכוז הוצאות'!$D$68&lt;&gt;4),1.2,1)</f>
        <v>0</v>
      </c>
      <c r="EA59" s="263"/>
      <c r="EB59" s="264"/>
      <c r="EC59" s="265"/>
      <c r="ED59" s="266"/>
      <c r="EE59" s="267">
        <f t="shared" si="62"/>
        <v>0</v>
      </c>
      <c r="EF59" s="260">
        <f>+(IF(OR($B59=0,$C59=0,$D59=0,$DC$2&gt;$OE$1),0,IF(OR(EA59=0,EC59=0,ED59=0),0,MIN((VLOOKUP($D59,SALERYCODE,3,0))*(IF($D59=6,ED59,EC59))*((MIN((VLOOKUP($D59,SALERYCODE,5,0)),(IF($D59=6,EC59,ED59))))),MIN((VLOOKUP($D59,SALERYCODE,3,0)),(EA59+EB59))*(IF($D59=6,ED59,((MIN((VLOOKUP($D59,SALERYCODE,5,0)),ED59)))))))))/IF(AND($D59=2,'ראשי-פרטים כלליים וריכוז הוצאות'!$D$68&lt;&gt;4),1.2,1)</f>
        <v>0</v>
      </c>
      <c r="EG59" s="263"/>
      <c r="EH59" s="264"/>
      <c r="EI59" s="265"/>
      <c r="EJ59" s="266"/>
      <c r="EK59" s="267">
        <f t="shared" si="63"/>
        <v>0</v>
      </c>
      <c r="EL59" s="260">
        <f>+(IF(OR($B59=0,$C59=0,$D59=0,$DC$2&gt;$OE$1),0,IF(OR(EG59=0,EI59=0,EJ59=0),0,MIN((VLOOKUP($D59,SALERYCODE,3,0))*(IF($D59=6,EJ59,EI59))*((MIN((VLOOKUP($D59,SALERYCODE,5,0)),(IF($D59=6,EI59,EJ59))))),MIN((VLOOKUP($D59,SALERYCODE,3,0)),(EG59+EH59))*(IF($D59=6,EJ59,((MIN((VLOOKUP($D59,SALERYCODE,5,0)),EJ59)))))))))/IF(AND($D59=2,'ראשי-פרטים כלליים וריכוז הוצאות'!$D$68&lt;&gt;4),1.2,1)</f>
        <v>0</v>
      </c>
      <c r="EM59" s="263"/>
      <c r="EN59" s="264"/>
      <c r="EO59" s="265"/>
      <c r="EP59" s="266"/>
      <c r="EQ59" s="267">
        <f t="shared" si="64"/>
        <v>0</v>
      </c>
      <c r="ER59" s="260">
        <f>+(IF(OR($B59=0,$C59=0,$D59=0,$DC$2&gt;$OE$1),0,IF(OR(EM59=0,EO59=0,EP59=0),0,MIN((VLOOKUP($D59,SALERYCODE,3,0))*(IF($D59=6,EP59,EO59))*((MIN((VLOOKUP($D59,SALERYCODE,5,0)),(IF($D59=6,EO59,EP59))))),MIN((VLOOKUP($D59,SALERYCODE,3,0)),(EM59+EN59))*(IF($D59=6,EP59,((MIN((VLOOKUP($D59,SALERYCODE,5,0)),EP59)))))))))/IF(AND($D59=2,'ראשי-פרטים כלליים וריכוז הוצאות'!$D$68&lt;&gt;4),1.2,1)</f>
        <v>0</v>
      </c>
      <c r="ES59" s="263"/>
      <c r="ET59" s="264"/>
      <c r="EU59" s="265"/>
      <c r="EV59" s="266"/>
      <c r="EW59" s="267">
        <f t="shared" si="65"/>
        <v>0</v>
      </c>
      <c r="EX59" s="260">
        <f>+(IF(OR($B59=0,$C59=0,$D59=0,$DC$2&gt;$OE$1),0,IF(OR(ES59=0,EU59=0,EV59=0),0,MIN((VLOOKUP($D59,SALERYCODE,3,0))*(IF($D59=6,EV59,EU59))*((MIN((VLOOKUP($D59,SALERYCODE,5,0)),(IF($D59=6,EU59,EV59))))),MIN((VLOOKUP($D59,SALERYCODE,3,0)),(ES59+ET59))*(IF($D59=6,EV59,((MIN((VLOOKUP($D59,SALERYCODE,5,0)),EV59)))))))))/IF(AND($D59=2,'ראשי-פרטים כלליים וריכוז הוצאות'!$D$68&lt;&gt;4),1.2,1)</f>
        <v>0</v>
      </c>
      <c r="EY59" s="263"/>
      <c r="EZ59" s="264"/>
      <c r="FA59" s="265"/>
      <c r="FB59" s="266"/>
      <c r="FC59" s="267">
        <f t="shared" si="66"/>
        <v>0</v>
      </c>
      <c r="FD59" s="260">
        <f>+(IF(OR($B59=0,$C59=0,$D59=0,$DC$2&gt;$OE$1),0,IF(OR(EY59=0,FA59=0,FB59=0),0,MIN((VLOOKUP($D59,SALERYCODE,3,0))*(IF($D59=6,FB59,FA59))*((MIN((VLOOKUP($D59,SALERYCODE,5,0)),(IF($D59=6,FA59,FB59))))),MIN((VLOOKUP($D59,SALERYCODE,3,0)),(EY59+EZ59))*(IF($D59=6,FB59,((MIN((VLOOKUP($D59,SALERYCODE,5,0)),FB59)))))))))/IF(AND($D59=2,'ראשי-פרטים כלליים וריכוז הוצאות'!$D$68&lt;&gt;4),1.2,1)</f>
        <v>0</v>
      </c>
      <c r="FE59" s="263"/>
      <c r="FF59" s="264"/>
      <c r="FG59" s="265"/>
      <c r="FH59" s="266"/>
      <c r="FI59" s="267">
        <f t="shared" si="67"/>
        <v>0</v>
      </c>
      <c r="FJ59" s="260">
        <f>+(IF(OR($B59=0,$C59=0,$D59=0,$DC$2&gt;$OE$1),0,IF(OR(FE59=0,FG59=0,FH59=0),0,MIN((VLOOKUP($D59,SALERYCODE,3,0))*(IF($D59=6,FH59,FG59))*((MIN((VLOOKUP($D59,SALERYCODE,5,0)),(IF($D59=6,FG59,FH59))))),MIN((VLOOKUP($D59,SALERYCODE,3,0)),(FE59+FF59))*(IF($D59=6,FH59,((MIN((VLOOKUP($D59,SALERYCODE,5,0)),FH59)))))))))/IF(AND($D59=2,'ראשי-פרטים כלליים וריכוז הוצאות'!$D$68&lt;&gt;4),1.2,1)</f>
        <v>0</v>
      </c>
      <c r="FK59" s="263"/>
      <c r="FL59" s="264"/>
      <c r="FM59" s="265"/>
      <c r="FN59" s="266"/>
      <c r="FO59" s="267">
        <f t="shared" si="68"/>
        <v>0</v>
      </c>
      <c r="FP59" s="260">
        <f>+(IF(OR($B59=0,$C59=0,$D59=0,$DC$2&gt;$OE$1),0,IF(OR(FK59=0,FM59=0,FN59=0),0,MIN((VLOOKUP($D59,SALERYCODE,3,0))*(IF($D59=6,FN59,FM59))*((MIN((VLOOKUP($D59,SALERYCODE,5,0)),(IF($D59=6,FM59,FN59))))),MIN((VLOOKUP($D59,SALERYCODE,3,0)),(FK59+FL59))*(IF($D59=6,FN59,((MIN((VLOOKUP($D59,SALERYCODE,5,0)),FN59)))))))))/IF(AND($D59=2,'ראשי-פרטים כלליים וריכוז הוצאות'!$D$68&lt;&gt;4),1.2,1)</f>
        <v>0</v>
      </c>
      <c r="FQ59" s="263"/>
      <c r="FR59" s="264"/>
      <c r="FS59" s="265"/>
      <c r="FT59" s="266"/>
      <c r="FU59" s="267">
        <f t="shared" si="69"/>
        <v>0</v>
      </c>
      <c r="FV59" s="260">
        <f>+(IF(OR($B59=0,$C59=0,$D59=0,$DC$2&gt;$OE$1),0,IF(OR(FQ59=0,FS59=0,FT59=0),0,MIN((VLOOKUP($D59,SALERYCODE,3,0))*(IF($D59=6,FT59,FS59))*((MIN((VLOOKUP($D59,SALERYCODE,5,0)),(IF($D59=6,FS59,FT59))))),MIN((VLOOKUP($D59,SALERYCODE,3,0)),(FQ59+FR59))*(IF($D59=6,FT59,((MIN((VLOOKUP($D59,SALERYCODE,5,0)),FT59)))))))))/IF(AND($D59=2,'ראשי-פרטים כלליים וריכוז הוצאות'!$D$68&lt;&gt;4),1.2,1)</f>
        <v>0</v>
      </c>
      <c r="FW59" s="263"/>
      <c r="FX59" s="264"/>
      <c r="FY59" s="265"/>
      <c r="FZ59" s="266"/>
      <c r="GA59" s="267">
        <f t="shared" si="70"/>
        <v>0</v>
      </c>
      <c r="GB59" s="260">
        <f>+(IF(OR($B59=0,$C59=0,$D59=0,$DC$2&gt;$OE$1),0,IF(OR(FW59=0,FY59=0,FZ59=0),0,MIN((VLOOKUP($D59,SALERYCODE,3,0))*(IF($D59=6,FZ59,FY59))*((MIN((VLOOKUP($D59,SALERYCODE,5,0)),(IF($D59=6,FY59,FZ59))))),MIN((VLOOKUP($D59,SALERYCODE,3,0)),(FW59+FX59))*(IF($D59=6,FZ59,((MIN((VLOOKUP($D59,SALERYCODE,5,0)),FZ59)))))))))/IF(AND($D59=2,'ראשי-פרטים כלליים וריכוז הוצאות'!$D$68&lt;&gt;4),1.2,1)</f>
        <v>0</v>
      </c>
      <c r="GC59" s="263"/>
      <c r="GD59" s="264"/>
      <c r="GE59" s="265"/>
      <c r="GF59" s="266"/>
      <c r="GG59" s="267">
        <f t="shared" si="71"/>
        <v>0</v>
      </c>
      <c r="GH59" s="260">
        <f>+(IF(OR($B59=0,$C59=0,$D59=0,$DC$2&gt;$OE$1),0,IF(OR(GC59=0,GE59=0,GF59=0),0,MIN((VLOOKUP($D59,SALERYCODE,3,0))*(IF($D59=6,GF59,GE59))*((MIN((VLOOKUP($D59,SALERYCODE,5,0)),(IF($D59=6,GE59,GF59))))),MIN((VLOOKUP($D59,SALERYCODE,3,0)),(GC59+GD59))*(IF($D59=6,GF59,((MIN((VLOOKUP($D59,SALERYCODE,5,0)),GF59)))))))))/IF(AND($D59=2,'ראשי-פרטים כלליים וריכוז הוצאות'!$D$68&lt;&gt;4),1.2,1)</f>
        <v>0</v>
      </c>
      <c r="GI59" s="263"/>
      <c r="GJ59" s="264"/>
      <c r="GK59" s="265"/>
      <c r="GL59" s="266"/>
      <c r="GM59" s="267">
        <f t="shared" si="72"/>
        <v>0</v>
      </c>
      <c r="GN59" s="260">
        <f>+(IF(OR($B59=0,$C59=0,$D59=0,$DC$2&gt;$OE$1),0,IF(OR(GI59=0,GK59=0,GL59=0),0,MIN((VLOOKUP($D59,SALERYCODE,3,0))*(IF($D59=6,GL59,GK59))*((MIN((VLOOKUP($D59,SALERYCODE,5,0)),(IF($D59=6,GK59,GL59))))),MIN((VLOOKUP($D59,SALERYCODE,3,0)),(GI59+GJ59))*(IF($D59=6,GL59,((MIN((VLOOKUP($D59,SALERYCODE,5,0)),GL59)))))))))/IF(AND($D59=2,'ראשי-פרטים כלליים וריכוז הוצאות'!$D$68&lt;&gt;4),1.2,1)</f>
        <v>0</v>
      </c>
      <c r="GO59" s="263"/>
      <c r="GP59" s="264"/>
      <c r="GQ59" s="265"/>
      <c r="GR59" s="266"/>
      <c r="GS59" s="267">
        <f t="shared" si="73"/>
        <v>0</v>
      </c>
      <c r="GT59" s="260">
        <f>+(IF(OR($B59=0,$C59=0,$D59=0,$DC$2&gt;$OE$1),0,IF(OR(GO59=0,GQ59=0,GR59=0),0,MIN((VLOOKUP($D59,SALERYCODE,3,0))*(IF($D59=6,GR59,GQ59))*((MIN((VLOOKUP($D59,SALERYCODE,5,0)),(IF($D59=6,GQ59,GR59))))),MIN((VLOOKUP($D59,SALERYCODE,3,0)),(GO59+GP59))*(IF($D59=6,GR59,((MIN((VLOOKUP($D59,SALERYCODE,5,0)),GR59)))))))))/IF(AND($D59=2,'ראשי-פרטים כלליים וריכוז הוצאות'!$D$68&lt;&gt;4),1.2,1)</f>
        <v>0</v>
      </c>
      <c r="GU59" s="263"/>
      <c r="GV59" s="264"/>
      <c r="GW59" s="265"/>
      <c r="GX59" s="266"/>
      <c r="GY59" s="267">
        <f t="shared" si="74"/>
        <v>0</v>
      </c>
      <c r="GZ59" s="260">
        <f>+(IF(OR($B59=0,$C59=0,$D59=0,$DC$2&gt;$OE$1),0,IF(OR(GU59=0,GW59=0,GX59=0),0,MIN((VLOOKUP($D59,SALERYCODE,3,0))*(IF($D59=6,GX59,GW59))*((MIN((VLOOKUP($D59,SALERYCODE,5,0)),(IF($D59=6,GW59,GX59))))),MIN((VLOOKUP($D59,SALERYCODE,3,0)),(GU59+GV59))*(IF($D59=6,GX59,((MIN((VLOOKUP($D59,SALERYCODE,5,0)),GX59)))))))))/IF(AND($D59=2,'ראשי-פרטים כלליים וריכוז הוצאות'!$D$68&lt;&gt;4),1.2,1)</f>
        <v>0</v>
      </c>
      <c r="HA59" s="263"/>
      <c r="HB59" s="264"/>
      <c r="HC59" s="265"/>
      <c r="HD59" s="266"/>
      <c r="HE59" s="267">
        <f t="shared" si="75"/>
        <v>0</v>
      </c>
      <c r="HF59" s="260">
        <f>+(IF(OR($B59=0,$C59=0,$D59=0,$DC$2&gt;$OE$1),0,IF(OR(HA59=0,HC59=0,HD59=0),0,MIN((VLOOKUP($D59,SALERYCODE,3,0))*(IF($D59=6,HD59,HC59))*((MIN((VLOOKUP($D59,SALERYCODE,5,0)),(IF($D59=6,HC59,HD59))))),MIN((VLOOKUP($D59,SALERYCODE,3,0)),(HA59+HB59))*(IF($D59=6,HD59,((MIN((VLOOKUP($D59,SALERYCODE,5,0)),HD59)))))))))/IF(AND($D59=2,'ראשי-פרטים כלליים וריכוז הוצאות'!$D$68&lt;&gt;4),1.2,1)</f>
        <v>0</v>
      </c>
      <c r="HG59" s="263"/>
      <c r="HH59" s="264"/>
      <c r="HI59" s="265"/>
      <c r="HJ59" s="266"/>
      <c r="HK59" s="267">
        <f t="shared" si="76"/>
        <v>0</v>
      </c>
      <c r="HL59" s="260">
        <f>+(IF(OR($B59=0,$C59=0,$D59=0,$DC$2&gt;$OE$1),0,IF(OR(HG59=0,HI59=0,HJ59=0),0,MIN((VLOOKUP($D59,SALERYCODE,3,0))*(IF($D59=6,HJ59,HI59))*((MIN((VLOOKUP($D59,SALERYCODE,5,0)),(IF($D59=6,HI59,HJ59))))),MIN((VLOOKUP($D59,SALERYCODE,3,0)),(HG59+HH59))*(IF($D59=6,HJ59,((MIN((VLOOKUP($D59,SALERYCODE,5,0)),HJ59)))))))))/IF(AND($D59=2,'ראשי-פרטים כלליים וריכוז הוצאות'!$D$68&lt;&gt;4),1.2,1)</f>
        <v>0</v>
      </c>
      <c r="HM59" s="263"/>
      <c r="HN59" s="264"/>
      <c r="HO59" s="265"/>
      <c r="HP59" s="266"/>
      <c r="HQ59" s="267">
        <f t="shared" si="77"/>
        <v>0</v>
      </c>
      <c r="HR59" s="260">
        <f>+(IF(OR($B59=0,$C59=0,$D59=0,$DC$2&gt;$OE$1),0,IF(OR(HM59=0,HO59=0,HP59=0),0,MIN((VLOOKUP($D59,SALERYCODE,3,0))*(IF($D59=6,HP59,HO59))*((MIN((VLOOKUP($D59,SALERYCODE,5,0)),(IF($D59=6,HO59,HP59))))),MIN((VLOOKUP($D59,SALERYCODE,3,0)),(HM59+HN59))*(IF($D59=6,HP59,((MIN((VLOOKUP($D59,SALERYCODE,5,0)),HP59)))))))))/IF(AND($D59=2,'ראשי-פרטים כלליים וריכוז הוצאות'!$D$68&lt;&gt;4),1.2,1)</f>
        <v>0</v>
      </c>
      <c r="HS59" s="263"/>
      <c r="HT59" s="264"/>
      <c r="HU59" s="265"/>
      <c r="HV59" s="266"/>
      <c r="HW59" s="267">
        <f t="shared" si="78"/>
        <v>0</v>
      </c>
      <c r="HX59" s="260">
        <f>+(IF(OR($B59=0,$C59=0,$D59=0,$DC$2&gt;$OE$1),0,IF(OR(HS59=0,HU59=0,HV59=0),0,MIN((VLOOKUP($D59,SALERYCODE,3,0))*(IF($D59=6,HV59,HU59))*((MIN((VLOOKUP($D59,SALERYCODE,5,0)),(IF($D59=6,HU59,HV59))))),MIN((VLOOKUP($D59,SALERYCODE,3,0)),(HS59+HT59))*(IF($D59=6,HV59,((MIN((VLOOKUP($D59,SALERYCODE,5,0)),HV59)))))))))/IF(AND($D59=2,'ראשי-פרטים כלליים וריכוז הוצאות'!$D$68&lt;&gt;4),1.2,1)</f>
        <v>0</v>
      </c>
      <c r="HY59" s="263"/>
      <c r="HZ59" s="264"/>
      <c r="IA59" s="265"/>
      <c r="IB59" s="266"/>
      <c r="IC59" s="267">
        <f t="shared" si="79"/>
        <v>0</v>
      </c>
      <c r="ID59" s="260">
        <f>+(IF(OR($B59=0,$C59=0,$D59=0,$DC$2&gt;$OE$1),0,IF(OR(HY59=0,IA59=0,IB59=0),0,MIN((VLOOKUP($D59,SALERYCODE,3,0))*(IF($D59=6,IB59,IA59))*((MIN((VLOOKUP($D59,SALERYCODE,5,0)),(IF($D59=6,IA59,IB59))))),MIN((VLOOKUP($D59,SALERYCODE,3,0)),(HY59+HZ59))*(IF($D59=6,IB59,((MIN((VLOOKUP($D59,SALERYCODE,5,0)),IB59)))))))))/IF(AND($D59=2,'ראשי-פרטים כלליים וריכוז הוצאות'!$D$68&lt;&gt;4),1.2,1)</f>
        <v>0</v>
      </c>
      <c r="IE59" s="263"/>
      <c r="IF59" s="264"/>
      <c r="IG59" s="265"/>
      <c r="IH59" s="266"/>
      <c r="II59" s="267">
        <f t="shared" si="80"/>
        <v>0</v>
      </c>
      <c r="IJ59" s="260">
        <f>+(IF(OR($B59=0,$C59=0,$D59=0,$DC$2&gt;$OE$1),0,IF(OR(IE59=0,IG59=0,IH59=0),0,MIN((VLOOKUP($D59,SALERYCODE,3,0))*(IF($D59=6,IH59,IG59))*((MIN((VLOOKUP($D59,SALERYCODE,5,0)),(IF($D59=6,IG59,IH59))))),MIN((VLOOKUP($D59,SALERYCODE,3,0)),(IE59+IF59))*(IF($D59=6,IH59,((MIN((VLOOKUP($D59,SALERYCODE,5,0)),IH59)))))))))/IF(AND($D59=2,'ראשי-פרטים כלליים וריכוז הוצאות'!$D$68&lt;&gt;4),1.2,1)</f>
        <v>0</v>
      </c>
      <c r="IK59" s="263"/>
      <c r="IL59" s="264"/>
      <c r="IM59" s="265"/>
      <c r="IN59" s="266"/>
      <c r="IO59" s="267">
        <f t="shared" si="81"/>
        <v>0</v>
      </c>
      <c r="IP59" s="260">
        <f>+(IF(OR($B59=0,$C59=0,$D59=0,$DC$2&gt;$OE$1),0,IF(OR(IK59=0,IM59=0,IN59=0),0,MIN((VLOOKUP($D59,SALERYCODE,3,0))*(IF($D59=6,IN59,IM59))*((MIN((VLOOKUP($D59,SALERYCODE,5,0)),(IF($D59=6,IM59,IN59))))),MIN((VLOOKUP($D59,SALERYCODE,3,0)),(IK59+IL59))*(IF($D59=6,IN59,((MIN((VLOOKUP($D59,SALERYCODE,5,0)),IN59)))))))))/IF(AND($D59=2,'ראשי-פרטים כלליים וריכוז הוצאות'!$D$68&lt;&gt;4),1.2,1)</f>
        <v>0</v>
      </c>
      <c r="IQ59" s="263"/>
      <c r="IR59" s="264"/>
      <c r="IS59" s="265"/>
      <c r="IT59" s="266"/>
      <c r="IU59" s="267">
        <f t="shared" si="82"/>
        <v>0</v>
      </c>
      <c r="IV59" s="260">
        <f>+(IF(OR($B59=0,$C59=0,$D59=0,$DC$2&gt;$OE$1),0,IF(OR(IQ59=0,IS59=0,IT59=0),0,MIN((VLOOKUP($D59,SALERYCODE,3,0))*(IF($D59=6,IT59,IS59))*((MIN((VLOOKUP($D59,SALERYCODE,5,0)),(IF($D59=6,IS59,IT59))))),MIN((VLOOKUP($D59,SALERYCODE,3,0)),(IQ59+IR59))*(IF($D59=6,IT59,((MIN((VLOOKUP($D59,SALERYCODE,5,0)),IT59)))))))))/IF(AND($D59=2,'ראשי-פרטים כלליים וריכוז הוצאות'!$D$68&lt;&gt;4),1.2,1)</f>
        <v>0</v>
      </c>
      <c r="IW59" s="263"/>
      <c r="IX59" s="264"/>
      <c r="IY59" s="265"/>
      <c r="IZ59" s="266"/>
      <c r="JA59" s="267">
        <f t="shared" si="83"/>
        <v>0</v>
      </c>
      <c r="JB59" s="260">
        <f>+(IF(OR($B59=0,$C59=0,$D59=0,$DC$2&gt;$OE$1),0,IF(OR(IW59=0,IY59=0,IZ59=0),0,MIN((VLOOKUP($D59,SALERYCODE,3,0))*(IF($D59=6,IZ59,IY59))*((MIN((VLOOKUP($D59,SALERYCODE,5,0)),(IF($D59=6,IY59,IZ59))))),MIN((VLOOKUP($D59,SALERYCODE,3,0)),(IW59+IX59))*(IF($D59=6,IZ59,((MIN((VLOOKUP($D59,SALERYCODE,5,0)),IZ59)))))))))/IF(AND($D59=2,'ראשי-פרטים כלליים וריכוז הוצאות'!$D$68&lt;&gt;4),1.2,1)</f>
        <v>0</v>
      </c>
      <c r="JC59" s="263"/>
      <c r="JD59" s="264"/>
      <c r="JE59" s="265"/>
      <c r="JF59" s="266"/>
      <c r="JG59" s="267">
        <f t="shared" si="84"/>
        <v>0</v>
      </c>
      <c r="JH59" s="260">
        <f>+(IF(OR($B59=0,$C59=0,$D59=0,$DC$2&gt;$OE$1),0,IF(OR(JC59=0,JE59=0,JF59=0),0,MIN((VLOOKUP($D59,SALERYCODE,3,0))*(IF($D59=6,JF59,JE59))*((MIN((VLOOKUP($D59,SALERYCODE,5,0)),(IF($D59=6,JE59,JF59))))),MIN((VLOOKUP($D59,SALERYCODE,3,0)),(JC59+JD59))*(IF($D59=6,JF59,((MIN((VLOOKUP($D59,SALERYCODE,5,0)),JF59)))))))))/IF(AND($D59=2,'ראשי-פרטים כלליים וריכוז הוצאות'!$D$68&lt;&gt;4),1.2,1)</f>
        <v>0</v>
      </c>
      <c r="JI59" s="263"/>
      <c r="JJ59" s="264"/>
      <c r="JK59" s="265"/>
      <c r="JL59" s="266"/>
      <c r="JM59" s="267">
        <f t="shared" si="85"/>
        <v>0</v>
      </c>
      <c r="JN59" s="260">
        <f>+(IF(OR($B59=0,$C59=0,$D59=0,$DC$2&gt;$OE$1),0,IF(OR(JI59=0,JK59=0,JL59=0),0,MIN((VLOOKUP($D59,SALERYCODE,3,0))*(IF($D59=6,JL59,JK59))*((MIN((VLOOKUP($D59,SALERYCODE,5,0)),(IF($D59=6,JK59,JL59))))),MIN((VLOOKUP($D59,SALERYCODE,3,0)),(JI59+JJ59))*(IF($D59=6,JL59,((MIN((VLOOKUP($D59,SALERYCODE,5,0)),JL59)))))))))/IF(AND($D59=2,'ראשי-פרטים כלליים וריכוז הוצאות'!$D$68&lt;&gt;4),1.2,1)</f>
        <v>0</v>
      </c>
      <c r="JO59" s="263"/>
      <c r="JP59" s="264"/>
      <c r="JQ59" s="265"/>
      <c r="JR59" s="266"/>
      <c r="JS59" s="267">
        <f t="shared" si="86"/>
        <v>0</v>
      </c>
      <c r="JT59" s="260">
        <f>+(IF(OR($B59=0,$C59=0,$D59=0,$DC$2&gt;$OE$1),0,IF(OR(JO59=0,JQ59=0,JR59=0),0,MIN((VLOOKUP($D59,SALERYCODE,3,0))*(IF($D59=6,JR59,JQ59))*((MIN((VLOOKUP($D59,SALERYCODE,5,0)),(IF($D59=6,JQ59,JR59))))),MIN((VLOOKUP($D59,SALERYCODE,3,0)),(JO59+JP59))*(IF($D59=6,JR59,((MIN((VLOOKUP($D59,SALERYCODE,5,0)),JR59)))))))))/IF(AND($D59=2,'ראשי-פרטים כלליים וריכוז הוצאות'!$D$68&lt;&gt;4),1.2,1)</f>
        <v>0</v>
      </c>
      <c r="JU59" s="263"/>
      <c r="JV59" s="264"/>
      <c r="JW59" s="265"/>
      <c r="JX59" s="266"/>
      <c r="JY59" s="267">
        <f t="shared" si="87"/>
        <v>0</v>
      </c>
      <c r="JZ59" s="260">
        <f>+(IF(OR($B59=0,$C59=0,$D59=0,$DC$2&gt;$OE$1),0,IF(OR(JU59=0,JW59=0,JX59=0),0,MIN((VLOOKUP($D59,SALERYCODE,3,0))*(IF($D59=6,JX59,JW59))*((MIN((VLOOKUP($D59,SALERYCODE,5,0)),(IF($D59=6,JW59,JX59))))),MIN((VLOOKUP($D59,SALERYCODE,3,0)),(JU59+JV59))*(IF($D59=6,JX59,((MIN((VLOOKUP($D59,SALERYCODE,5,0)),JX59)))))))))/IF(AND($D59=2,'ראשי-פרטים כלליים וריכוז הוצאות'!$D$68&lt;&gt;4),1.2,1)</f>
        <v>0</v>
      </c>
      <c r="KA59" s="263"/>
      <c r="KB59" s="264"/>
      <c r="KC59" s="265"/>
      <c r="KD59" s="266"/>
      <c r="KE59" s="267">
        <f t="shared" si="88"/>
        <v>0</v>
      </c>
      <c r="KF59" s="260">
        <f>+(IF(OR($B59=0,$C59=0,$D59=0,$DC$2&gt;$OE$1),0,IF(OR(KA59=0,KC59=0,KD59=0),0,MIN((VLOOKUP($D59,SALERYCODE,3,0))*(IF($D59=6,KD59,KC59))*((MIN((VLOOKUP($D59,SALERYCODE,5,0)),(IF($D59=6,KC59,KD59))))),MIN((VLOOKUP($D59,SALERYCODE,3,0)),(KA59+KB59))*(IF($D59=6,KD59,((MIN((VLOOKUP($D59,SALERYCODE,5,0)),KD59)))))))))/IF(AND($D59=2,'ראשי-פרטים כלליים וריכוז הוצאות'!$D$68&lt;&gt;4),1.2,1)</f>
        <v>0</v>
      </c>
      <c r="KG59" s="263"/>
      <c r="KH59" s="264"/>
      <c r="KI59" s="265"/>
      <c r="KJ59" s="266"/>
      <c r="KK59" s="267">
        <f t="shared" si="89"/>
        <v>0</v>
      </c>
      <c r="KL59" s="260">
        <f>+(IF(OR($B59=0,$C59=0,$D59=0,$DC$2&gt;$OE$1),0,IF(OR(KG59=0,KI59=0,KJ59=0),0,MIN((VLOOKUP($D59,SALERYCODE,3,0))*(IF($D59=6,KJ59,KI59))*((MIN((VLOOKUP($D59,SALERYCODE,5,0)),(IF($D59=6,KI59,KJ59))))),MIN((VLOOKUP($D59,SALERYCODE,3,0)),(KG59+KH59))*(IF($D59=6,KJ59,((MIN((VLOOKUP($D59,SALERYCODE,5,0)),KJ59)))))))))/IF(AND($D59=2,'ראשי-פרטים כלליים וריכוז הוצאות'!$D$68&lt;&gt;4),1.2,1)</f>
        <v>0</v>
      </c>
      <c r="KM59" s="263"/>
      <c r="KN59" s="264"/>
      <c r="KO59" s="265"/>
      <c r="KP59" s="266"/>
      <c r="KQ59" s="267">
        <f t="shared" si="90"/>
        <v>0</v>
      </c>
      <c r="KR59" s="260">
        <f>+(IF(OR($B59=0,$C59=0,$D59=0,$DC$2&gt;$OE$1),0,IF(OR(KM59=0,KO59=0,KP59=0),0,MIN((VLOOKUP($D59,SALERYCODE,3,0))*(IF($D59=6,KP59,KO59))*((MIN((VLOOKUP($D59,SALERYCODE,5,0)),(IF($D59=6,KO59,KP59))))),MIN((VLOOKUP($D59,SALERYCODE,3,0)),(KM59+KN59))*(IF($D59=6,KP59,((MIN((VLOOKUP($D59,SALERYCODE,5,0)),KP59)))))))))/IF(AND($D59=2,'ראשי-פרטים כלליים וריכוז הוצאות'!$D$68&lt;&gt;4),1.2,1)</f>
        <v>0</v>
      </c>
      <c r="KS59" s="263"/>
      <c r="KT59" s="264"/>
      <c r="KU59" s="265"/>
      <c r="KV59" s="266"/>
      <c r="KW59" s="267">
        <f t="shared" si="91"/>
        <v>0</v>
      </c>
      <c r="KX59" s="260">
        <f>+(IF(OR($B59=0,$C59=0,$D59=0,$DC$2&gt;$OE$1),0,IF(OR(KS59=0,KU59=0,KV59=0),0,MIN((VLOOKUP($D59,SALERYCODE,3,0))*(IF($D59=6,KV59,KU59))*((MIN((VLOOKUP($D59,SALERYCODE,5,0)),(IF($D59=6,KU59,KV59))))),MIN((VLOOKUP($D59,SALERYCODE,3,0)),(KS59+KT59))*(IF($D59=6,KV59,((MIN((VLOOKUP($D59,SALERYCODE,5,0)),KV59)))))))))/IF(AND($D59=2,'ראשי-פרטים כלליים וריכוז הוצאות'!$D$68&lt;&gt;4),1.2,1)</f>
        <v>0</v>
      </c>
      <c r="KY59" s="263"/>
      <c r="KZ59" s="264"/>
      <c r="LA59" s="265"/>
      <c r="LB59" s="266"/>
      <c r="LC59" s="267">
        <f t="shared" si="92"/>
        <v>0</v>
      </c>
      <c r="LD59" s="260">
        <f>+(IF(OR($B59=0,$C59=0,$D59=0,$DC$2&gt;$OE$1),0,IF(OR(KY59=0,LA59=0,LB59=0),0,MIN((VLOOKUP($D59,SALERYCODE,3,0))*(IF($D59=6,LB59,LA59))*((MIN((VLOOKUP($D59,SALERYCODE,5,0)),(IF($D59=6,LA59,LB59))))),MIN((VLOOKUP($D59,SALERYCODE,3,0)),(KY59+KZ59))*(IF($D59=6,LB59,((MIN((VLOOKUP($D59,SALERYCODE,5,0)),LB59)))))))))/IF(AND($D59=2,'ראשי-פרטים כלליים וריכוז הוצאות'!$D$68&lt;&gt;4),1.2,1)</f>
        <v>0</v>
      </c>
      <c r="LE59" s="263"/>
      <c r="LF59" s="264"/>
      <c r="LG59" s="265"/>
      <c r="LH59" s="266"/>
      <c r="LI59" s="267">
        <f t="shared" si="93"/>
        <v>0</v>
      </c>
      <c r="LJ59" s="260">
        <f>+(IF(OR($B59=0,$C59=0,$D59=0,$DC$2&gt;$OE$1),0,IF(OR(LE59=0,LG59=0,LH59=0),0,MIN((VLOOKUP($D59,SALERYCODE,3,0))*(IF($D59=6,LH59,LG59))*((MIN((VLOOKUP($D59,SALERYCODE,5,0)),(IF($D59=6,LG59,LH59))))),MIN((VLOOKUP($D59,SALERYCODE,3,0)),(LE59+LF59))*(IF($D59=6,LH59,((MIN((VLOOKUP($D59,SALERYCODE,5,0)),LH59)))))))))/IF(AND($D59=2,'ראשי-פרטים כלליים וריכוז הוצאות'!$D$68&lt;&gt;4),1.2,1)</f>
        <v>0</v>
      </c>
      <c r="LK59" s="263"/>
      <c r="LL59" s="264"/>
      <c r="LM59" s="265"/>
      <c r="LN59" s="266"/>
      <c r="LO59" s="267">
        <f t="shared" si="94"/>
        <v>0</v>
      </c>
      <c r="LP59" s="260">
        <f>+(IF(OR($B59=0,$C59=0,$D59=0,$DC$2&gt;$OE$1),0,IF(OR(LK59=0,LM59=0,LN59=0),0,MIN((VLOOKUP($D59,SALERYCODE,3,0))*(IF($D59=6,LN59,LM59))*((MIN((VLOOKUP($D59,SALERYCODE,5,0)),(IF($D59=6,LM59,LN59))))),MIN((VLOOKUP($D59,SALERYCODE,3,0)),(LK59+LL59))*(IF($D59=6,LN59,((MIN((VLOOKUP($D59,SALERYCODE,5,0)),LN59)))))))))/IF(AND($D59=2,'ראשי-פרטים כלליים וריכוז הוצאות'!$D$68&lt;&gt;4),1.2,1)</f>
        <v>0</v>
      </c>
      <c r="LQ59" s="263"/>
      <c r="LR59" s="264"/>
      <c r="LS59" s="265"/>
      <c r="LT59" s="266"/>
      <c r="LU59" s="267">
        <f t="shared" si="95"/>
        <v>0</v>
      </c>
      <c r="LV59" s="260">
        <f>+(IF(OR($B59=0,$C59=0,$D59=0,$DC$2&gt;$OE$1),0,IF(OR(LQ59=0,LS59=0,LT59=0),0,MIN((VLOOKUP($D59,SALERYCODE,3,0))*(IF($D59=6,LT59,LS59))*((MIN((VLOOKUP($D59,SALERYCODE,5,0)),(IF($D59=6,LS59,LT59))))),MIN((VLOOKUP($D59,SALERYCODE,3,0)),(LQ59+LR59))*(IF($D59=6,LT59,((MIN((VLOOKUP($D59,SALERYCODE,5,0)),LT59)))))))))/IF(AND($D59=2,'ראשי-פרטים כלליים וריכוז הוצאות'!$D$68&lt;&gt;4),1.2,1)</f>
        <v>0</v>
      </c>
      <c r="LW59" s="263"/>
      <c r="LX59" s="264"/>
      <c r="LY59" s="265"/>
      <c r="LZ59" s="266"/>
      <c r="MA59" s="267">
        <f t="shared" si="96"/>
        <v>0</v>
      </c>
      <c r="MB59" s="260">
        <f>+(IF(OR($B59=0,$C59=0,$D59=0,$DC$2&gt;$OE$1),0,IF(OR(LW59=0,LY59=0,LZ59=0),0,MIN((VLOOKUP($D59,SALERYCODE,3,0))*(IF($D59=6,LZ59,LY59))*((MIN((VLOOKUP($D59,SALERYCODE,5,0)),(IF($D59=6,LY59,LZ59))))),MIN((VLOOKUP($D59,SALERYCODE,3,0)),(LW59+LX59))*(IF($D59=6,LZ59,((MIN((VLOOKUP($D59,SALERYCODE,5,0)),LZ59)))))))))/IF(AND($D59=2,'ראשי-פרטים כלליים וריכוז הוצאות'!$D$68&lt;&gt;4),1.2,1)</f>
        <v>0</v>
      </c>
      <c r="MC59" s="263"/>
      <c r="MD59" s="264"/>
      <c r="ME59" s="265"/>
      <c r="MF59" s="266"/>
      <c r="MG59" s="267">
        <f t="shared" si="97"/>
        <v>0</v>
      </c>
      <c r="MH59" s="260">
        <f>+(IF(OR($B59=0,$C59=0,$D59=0,$DC$2&gt;$OE$1),0,IF(OR(MC59=0,ME59=0,MF59=0),0,MIN((VLOOKUP($D59,SALERYCODE,3,0))*(IF($D59=6,MF59,ME59))*((MIN((VLOOKUP($D59,SALERYCODE,5,0)),(IF($D59=6,ME59,MF59))))),MIN((VLOOKUP($D59,SALERYCODE,3,0)),(MC59+MD59))*(IF($D59=6,MF59,((MIN((VLOOKUP($D59,SALERYCODE,5,0)),MF59)))))))))/IF(AND($D59=2,'ראשי-פרטים כלליים וריכוז הוצאות'!$D$68&lt;&gt;4),1.2,1)</f>
        <v>0</v>
      </c>
      <c r="MI59" s="263"/>
      <c r="MJ59" s="264"/>
      <c r="MK59" s="265"/>
      <c r="ML59" s="266"/>
      <c r="MM59" s="267">
        <f t="shared" si="98"/>
        <v>0</v>
      </c>
      <c r="MN59" s="260">
        <f>+(IF(OR($B59=0,$C59=0,$D59=0,$DC$2&gt;$OE$1),0,IF(OR(MI59=0,MK59=0,ML59=0),0,MIN((VLOOKUP($D59,SALERYCODE,3,0))*(IF($D59=6,ML59,MK59))*((MIN((VLOOKUP($D59,SALERYCODE,5,0)),(IF($D59=6,MK59,ML59))))),MIN((VLOOKUP($D59,SALERYCODE,3,0)),(MI59+MJ59))*(IF($D59=6,ML59,((MIN((VLOOKUP($D59,SALERYCODE,5,0)),ML59)))))))))/IF(AND($D59=2,'ראשי-פרטים כלליים וריכוז הוצאות'!$D$68&lt;&gt;4),1.2,1)</f>
        <v>0</v>
      </c>
      <c r="MO59" s="263"/>
      <c r="MP59" s="264"/>
      <c r="MQ59" s="265"/>
      <c r="MR59" s="266"/>
      <c r="MS59" s="267">
        <f t="shared" si="99"/>
        <v>0</v>
      </c>
      <c r="MT59" s="260">
        <f>+(IF(OR($B59=0,$C59=0,$D59=0,$DC$2&gt;$OE$1),0,IF(OR(MO59=0,MQ59=0,MR59=0),0,MIN((VLOOKUP($D59,SALERYCODE,3,0))*(IF($D59=6,MR59,MQ59))*((MIN((VLOOKUP($D59,SALERYCODE,5,0)),(IF($D59=6,MQ59,MR59))))),MIN((VLOOKUP($D59,SALERYCODE,3,0)),(MO59+MP59))*(IF($D59=6,MR59,((MIN((VLOOKUP($D59,SALERYCODE,5,0)),MR59)))))))))/IF(AND($D59=2,'ראשי-פרטים כלליים וריכוז הוצאות'!$D$68&lt;&gt;4),1.2,1)</f>
        <v>0</v>
      </c>
      <c r="MU59" s="263"/>
      <c r="MV59" s="264"/>
      <c r="MW59" s="265"/>
      <c r="MX59" s="266"/>
      <c r="MY59" s="267">
        <f t="shared" si="100"/>
        <v>0</v>
      </c>
      <c r="MZ59" s="260">
        <f>+(IF(OR($B59=0,$C59=0,$D59=0,$DC$2&gt;$OE$1),0,IF(OR(MU59=0,MW59=0,MX59=0),0,MIN((VLOOKUP($D59,SALERYCODE,3,0))*(IF($D59=6,MX59,MW59))*((MIN((VLOOKUP($D59,SALERYCODE,5,0)),(IF($D59=6,MW59,MX59))))),MIN((VLOOKUP($D59,SALERYCODE,3,0)),(MU59+MV59))*(IF($D59=6,MX59,((MIN((VLOOKUP($D59,SALERYCODE,5,0)),MX59)))))))))/IF(AND($D59=2,'ראשי-פרטים כלליים וריכוז הוצאות'!$D$68&lt;&gt;4),1.2,1)</f>
        <v>0</v>
      </c>
      <c r="NA59" s="263"/>
      <c r="NB59" s="264"/>
      <c r="NC59" s="265"/>
      <c r="ND59" s="266"/>
      <c r="NE59" s="267">
        <f t="shared" si="101"/>
        <v>0</v>
      </c>
      <c r="NF59" s="260">
        <f>+(IF(OR($B59=0,$C59=0,$D59=0,$DC$2&gt;$OE$1),0,IF(OR(NA59=0,NC59=0,ND59=0),0,MIN((VLOOKUP($D59,SALERYCODE,3,0))*(IF($D59=6,ND59,NC59))*((MIN((VLOOKUP($D59,SALERYCODE,5,0)),(IF($D59=6,NC59,ND59))))),MIN((VLOOKUP($D59,SALERYCODE,3,0)),(NA59+NB59))*(IF($D59=6,ND59,((MIN((VLOOKUP($D59,SALERYCODE,5,0)),ND59)))))))))/IF(AND($D59=2,'ראשי-פרטים כלליים וריכוז הוצאות'!$D$68&lt;&gt;4),1.2,1)</f>
        <v>0</v>
      </c>
      <c r="NG59" s="263"/>
      <c r="NH59" s="264"/>
      <c r="NI59" s="265"/>
      <c r="NJ59" s="266"/>
      <c r="NK59" s="267">
        <f t="shared" si="102"/>
        <v>0</v>
      </c>
      <c r="NL59" s="260">
        <f>+(IF(OR($B59=0,$C59=0,$D59=0,$DC$2&gt;$OE$1),0,IF(OR(NG59=0,NI59=0,NJ59=0),0,MIN((VLOOKUP($D59,SALERYCODE,3,0))*(IF($D59=6,NJ59,NI59))*((MIN((VLOOKUP($D59,SALERYCODE,5,0)),(IF($D59=6,NI59,NJ59))))),MIN((VLOOKUP($D59,SALERYCODE,3,0)),(NG59+NH59))*(IF($D59=6,NJ59,((MIN((VLOOKUP($D59,SALERYCODE,5,0)),NJ59)))))))))/IF(AND($D59=2,'ראשי-פרטים כלליים וריכוז הוצאות'!$D$68&lt;&gt;4),1.2,1)</f>
        <v>0</v>
      </c>
      <c r="NM59" s="263"/>
      <c r="NN59" s="264"/>
      <c r="NO59" s="265"/>
      <c r="NP59" s="266"/>
      <c r="NQ59" s="267">
        <f t="shared" si="103"/>
        <v>0</v>
      </c>
      <c r="NR59" s="260">
        <f>+(IF(OR($B59=0,$C59=0,$D59=0,$DC$2&gt;$OE$1),0,IF(OR(NM59=0,NO59=0,NP59=0),0,MIN((VLOOKUP($D59,SALERYCODE,3,0))*(IF($D59=6,NP59,NO59))*((MIN((VLOOKUP($D59,SALERYCODE,5,0)),(IF($D59=6,NO59,NP59))))),MIN((VLOOKUP($D59,SALERYCODE,3,0)),(NM59+NN59))*(IF($D59=6,NP59,((MIN((VLOOKUP($D59,SALERYCODE,5,0)),NP59)))))))))/IF(AND($D59=2,'ראשי-פרטים כלליים וריכוז הוצאות'!$D$68&lt;&gt;4),1.2,1)</f>
        <v>0</v>
      </c>
      <c r="NS59" s="263"/>
      <c r="NT59" s="264"/>
      <c r="NU59" s="265"/>
      <c r="NV59" s="266"/>
      <c r="NW59" s="267">
        <f t="shared" si="104"/>
        <v>0</v>
      </c>
      <c r="NX59" s="260">
        <f>+(IF(OR($B59=0,$C59=0,$D59=0,$DC$2&gt;$OE$1),0,IF(OR(NS59=0,NU59=0,NV59=0),0,MIN((VLOOKUP($D59,SALERYCODE,3,0))*(IF($D59=6,NV59,NU59))*((MIN((VLOOKUP($D59,SALERYCODE,5,0)),(IF($D59=6,NU59,NV59))))),MIN((VLOOKUP($D59,SALERYCODE,3,0)),(NS59+NT59))*(IF($D59=6,NV59,((MIN((VLOOKUP($D59,SALERYCODE,5,0)),NV59)))))))))/IF(AND($D59=2,'ראשי-פרטים כלליים וריכוז הוצאות'!$D$68&lt;&gt;4),1.2,1)</f>
        <v>0</v>
      </c>
      <c r="NY59" s="263"/>
      <c r="NZ59" s="264"/>
      <c r="OA59" s="265"/>
      <c r="OB59" s="266"/>
      <c r="OC59" s="267">
        <f t="shared" si="105"/>
        <v>0</v>
      </c>
      <c r="OD59" s="260">
        <f>+(IF(OR($B59=0,$C59=0,$D59=0,$DC$2&gt;$OE$1),0,IF(OR(NY59=0,OA59=0,OB59=0),0,MIN((VLOOKUP($D59,SALERYCODE,3,0))*(IF($D59=6,OB59,OA59))*((MIN((VLOOKUP($D59,SALERYCODE,5,0)),(IF($D59=6,OA59,OB59))))),MIN((VLOOKUP($D59,SALERYCODE,3,0)),(NY59+NZ59))*(IF($D59=6,OB59,((MIN((VLOOKUP($D59,SALERYCODE,5,0)),OB59)))))))))/IF(AND($D59=2,'ראשי-פרטים כלליים וריכוז הוצאות'!$D$68&lt;&gt;4),1.2,1)</f>
        <v>0</v>
      </c>
      <c r="OE59" s="275">
        <f t="shared" si="111"/>
        <v>0</v>
      </c>
      <c r="OF59" s="283">
        <f t="shared" si="112"/>
        <v>9.9999999999999995E-7</v>
      </c>
      <c r="OG59" s="276">
        <f t="shared" si="113"/>
        <v>0</v>
      </c>
      <c r="OH59" s="275">
        <f t="shared" si="114"/>
        <v>0</v>
      </c>
      <c r="OI59" s="275">
        <v>0</v>
      </c>
      <c r="OJ59" s="258">
        <f t="shared" si="115"/>
        <v>0</v>
      </c>
      <c r="OK59" s="284"/>
      <c r="OL59" s="116">
        <f>MIN(OJ59+OK59*OF59*OE59/$OL$1/IF(AND($D59=2,'ראשי-פרטים כלליים וריכוז הוצאות'!$D$68&lt;&gt;4),1.2,1),IF($D59&gt;0,VLOOKUP($D59,SALERYCODE,3,0)*12*OG59,0))</f>
        <v>0</v>
      </c>
      <c r="OM59" s="95">
        <f t="shared" si="106"/>
        <v>0</v>
      </c>
      <c r="ON59" s="11">
        <f t="shared" si="107"/>
        <v>0</v>
      </c>
      <c r="OO59" s="11">
        <f t="shared" si="108"/>
        <v>0</v>
      </c>
      <c r="OP59" s="22">
        <f t="shared" si="109"/>
        <v>0</v>
      </c>
      <c r="OQ59" s="11">
        <f t="shared" si="110"/>
        <v>0</v>
      </c>
      <c r="OR59" s="11" t="e">
        <f>#REF!</f>
        <v>#REF!</v>
      </c>
      <c r="OS59" s="35"/>
      <c r="OT59" s="35"/>
      <c r="OU59" s="43"/>
    </row>
    <row r="60" spans="1:411" ht="24" hidden="1" customHeight="1" outlineLevel="1" x14ac:dyDescent="0.2">
      <c r="A60" s="282">
        <v>57</v>
      </c>
      <c r="B60" s="269"/>
      <c r="C60" s="270"/>
      <c r="D60" s="271"/>
      <c r="E60" s="263"/>
      <c r="F60" s="264"/>
      <c r="G60" s="265"/>
      <c r="H60" s="266"/>
      <c r="I60" s="267">
        <f t="shared" si="41"/>
        <v>0</v>
      </c>
      <c r="J60" s="260">
        <f>(IF(OR($B60=0,$C60=0,$D60=0,$E$2&gt;$OE$1),0,IF(OR($E60=0,$G60=0,$H60=0),0,MIN((VLOOKUP($D60,SALERYCODE,3,0))*(IF($D60=6,$H60,$G60))*((MIN((VLOOKUP($D60,SALERYCODE,5,0)),(IF($D60=6,$G60,$H60))))),MIN((VLOOKUP($D60,SALERYCODE,3,0)),($E60+$F60))*(IF($D60=6,$H60,((MIN((VLOOKUP($D60,SALERYCODE,5,0)),$H60)))))))))/IF(AND($D60=2,'ראשי-פרטים כלליים וריכוז הוצאות'!$D$68&lt;&gt;4),1.2,1)</f>
        <v>0</v>
      </c>
      <c r="K60" s="263"/>
      <c r="L60" s="264"/>
      <c r="M60" s="265"/>
      <c r="N60" s="266"/>
      <c r="O60" s="267">
        <f t="shared" si="42"/>
        <v>0</v>
      </c>
      <c r="P60" s="260">
        <f>+(IF(OR($B60=0,$C60=0,$D60=0,$K$2&gt;$OE$1),0,IF(OR($K60=0,$M60=0,$N60=0),0,MIN((VLOOKUP($D60,SALERYCODE,3,0))*(IF($D60=6,$N60,$M60))*((MIN((VLOOKUP($D60,SALERYCODE,5,0)),(IF($D60=6,$M60,$N60))))),MIN((VLOOKUP($D60,SALERYCODE,3,0)),($K60+$L60))*(IF($D60=6,$N60,((MIN((VLOOKUP($D60,SALERYCODE,5,0)),$N60)))))))))/IF(AND($D60=2,'ראשי-פרטים כלליים וריכוז הוצאות'!$D$68&lt;&gt;4),1.2,1)</f>
        <v>0</v>
      </c>
      <c r="Q60" s="263"/>
      <c r="R60" s="264"/>
      <c r="S60" s="265"/>
      <c r="T60" s="266"/>
      <c r="U60" s="267">
        <f t="shared" si="43"/>
        <v>0</v>
      </c>
      <c r="V60" s="260">
        <f>+(IF(OR($B60=0,$C60=0,$D60=0,$Q$2&gt;$OE$1),0,IF(OR(Q60=0,S60=0,T60=0),0,MIN((VLOOKUP($D60,SALERYCODE,3,0))*(IF($D60=6,T60,S60))*((MIN((VLOOKUP($D60,SALERYCODE,5,0)),(IF($D60=6,S60,T60))))),MIN((VLOOKUP($D60,SALERYCODE,3,0)),(Q60+R60))*(IF($D60=6,T60,((MIN((VLOOKUP($D60,SALERYCODE,5,0)),T60)))))))))/IF(AND($D60=2,'ראשי-פרטים כלליים וריכוז הוצאות'!$D$68&lt;&gt;4),1.2,1)</f>
        <v>0</v>
      </c>
      <c r="W60" s="263"/>
      <c r="X60" s="264"/>
      <c r="Y60" s="265"/>
      <c r="Z60" s="266"/>
      <c r="AA60" s="267">
        <f t="shared" si="44"/>
        <v>0</v>
      </c>
      <c r="AB60" s="260">
        <f>+(IF(OR($B60=0,$C60=0,$D60=0,$W$2&gt;$OE$1),0,IF(OR(W60=0,Y60=0,Z60=0),0,MIN((VLOOKUP($D60,SALERYCODE,3,0))*(IF($D60=6,Z60,Y60))*((MIN((VLOOKUP($D60,SALERYCODE,5,0)),(IF($D60=6,Y60,Z60))))),MIN((VLOOKUP($D60,SALERYCODE,3,0)),(W60+X60))*(IF($D60=6,Z60,((MIN((VLOOKUP($D60,SALERYCODE,5,0)),Z60)))))))))/IF(AND($D60=2,'ראשי-פרטים כלליים וריכוז הוצאות'!$D$68&lt;&gt;4),1.2,1)</f>
        <v>0</v>
      </c>
      <c r="AC60" s="263"/>
      <c r="AD60" s="264"/>
      <c r="AE60" s="265"/>
      <c r="AF60" s="266"/>
      <c r="AG60" s="267">
        <f t="shared" si="45"/>
        <v>0</v>
      </c>
      <c r="AH60" s="260">
        <f>+(IF(OR($B60=0,$C60=0,$D60=0,$AC$2&gt;$OE$1),0,IF(OR(AC60=0,AE60=0,AF60=0),0,MIN((VLOOKUP($D60,SALERYCODE,3,0))*(IF($D60=6,AF60,AE60))*((MIN((VLOOKUP($D60,SALERYCODE,5,0)),(IF($D60=6,AE60,AF60))))),MIN((VLOOKUP($D60,SALERYCODE,3,0)),(AC60+AD60))*(IF($D60=6,AF60,((MIN((VLOOKUP($D60,SALERYCODE,5,0)),AF60)))))))))/IF(AND($D60=2,'ראשי-פרטים כלליים וריכוז הוצאות'!$D$68&lt;&gt;4),1.2,1)</f>
        <v>0</v>
      </c>
      <c r="AI60" s="263"/>
      <c r="AJ60" s="264"/>
      <c r="AK60" s="265"/>
      <c r="AL60" s="266"/>
      <c r="AM60" s="267">
        <f t="shared" si="46"/>
        <v>0</v>
      </c>
      <c r="AN60" s="260">
        <f>+(IF(OR($B60=0,$C60=0,$D60=0,$AI$2&gt;$OE$1),0,IF(OR(AI60=0,AK60=0,AL60=0),0,MIN((VLOOKUP($D60,SALERYCODE,3,0))*(IF($D60=6,AL60,AK60))*((MIN((VLOOKUP($D60,SALERYCODE,5,0)),(IF($D60=6,AK60,AL60))))),MIN((VLOOKUP($D60,SALERYCODE,3,0)),(AI60+AJ60))*(IF($D60=6,AL60,((MIN((VLOOKUP($D60,SALERYCODE,5,0)),AL60)))))))))/IF(AND($D60=2,'ראשי-פרטים כלליים וריכוז הוצאות'!$D$68&lt;&gt;4),1.2,1)</f>
        <v>0</v>
      </c>
      <c r="AO60" s="263"/>
      <c r="AP60" s="264"/>
      <c r="AQ60" s="265"/>
      <c r="AR60" s="266"/>
      <c r="AS60" s="267">
        <f t="shared" si="47"/>
        <v>0</v>
      </c>
      <c r="AT60" s="260">
        <f>+(IF(OR($B60=0,$C60=0,$D60=0,$AO$2&gt;$OE$1),0,IF(OR(AO60=0,AQ60=0,AR60=0),0,MIN((VLOOKUP($D60,SALERYCODE,3,0))*(IF($D60=6,AR60,AQ60))*((MIN((VLOOKUP($D60,SALERYCODE,5,0)),(IF($D60=6,AQ60,AR60))))),MIN((VLOOKUP($D60,SALERYCODE,3,0)),(AO60+AP60))*(IF($D60=6,AR60,((MIN((VLOOKUP($D60,SALERYCODE,5,0)),AR60)))))))))/IF(AND($D60=2,'ראשי-פרטים כלליים וריכוז הוצאות'!$D$68&lt;&gt;4),1.2,1)</f>
        <v>0</v>
      </c>
      <c r="AU60" s="263"/>
      <c r="AV60" s="264"/>
      <c r="AW60" s="265"/>
      <c r="AX60" s="266"/>
      <c r="AY60" s="267">
        <f t="shared" si="48"/>
        <v>0</v>
      </c>
      <c r="AZ60" s="260">
        <f>+(IF(OR($B60=0,$C60=0,$D60=0,$AU$2&gt;$OE$1),0,IF(OR(AU60=0,AW60=0,AX60=0),0,MIN((VLOOKUP($D60,SALERYCODE,3,0))*(IF($D60=6,AX60,AW60))*((MIN((VLOOKUP($D60,SALERYCODE,5,0)),(IF($D60=6,AW60,AX60))))),MIN((VLOOKUP($D60,SALERYCODE,3,0)),(AU60+AV60))*(IF($D60=6,AX60,((MIN((VLOOKUP($D60,SALERYCODE,5,0)),AX60)))))))))/IF(AND($D60=2,'ראשי-פרטים כלליים וריכוז הוצאות'!$D$68&lt;&gt;4),1.2,1)</f>
        <v>0</v>
      </c>
      <c r="BA60" s="263"/>
      <c r="BB60" s="264"/>
      <c r="BC60" s="265"/>
      <c r="BD60" s="266"/>
      <c r="BE60" s="267">
        <f t="shared" si="49"/>
        <v>0</v>
      </c>
      <c r="BF60" s="260">
        <f>+(IF(OR($B60=0,$C60=0,$D60=0,$BA$2&gt;$OE$1),0,IF(OR(BA60=0,BC60=0,BD60=0),0,MIN((VLOOKUP($D60,SALERYCODE,3,0))*(IF($D60=6,BD60,BC60))*((MIN((VLOOKUP($D60,SALERYCODE,5,0)),(IF($D60=6,BC60,BD60))))),MIN((VLOOKUP($D60,SALERYCODE,3,0)),(BA60+BB60))*(IF($D60=6,BD60,((MIN((VLOOKUP($D60,SALERYCODE,5,0)),BD60)))))))))/IF(AND($D60=2,'ראשי-פרטים כלליים וריכוז הוצאות'!$D$68&lt;&gt;4),1.2,1)</f>
        <v>0</v>
      </c>
      <c r="BG60" s="263"/>
      <c r="BH60" s="264"/>
      <c r="BI60" s="265"/>
      <c r="BJ60" s="266"/>
      <c r="BK60" s="267">
        <f t="shared" si="50"/>
        <v>0</v>
      </c>
      <c r="BL60" s="260">
        <f>+(IF(OR($B60=0,$C60=0,$D60=0,$BG$2&gt;$OE$1),0,IF(OR(BG60=0,BI60=0,BJ60=0),0,MIN((VLOOKUP($D60,SALERYCODE,3,0))*(IF($D60=6,BJ60,BI60))*((MIN((VLOOKUP($D60,SALERYCODE,5,0)),(IF($D60=6,BI60,BJ60))))),MIN((VLOOKUP($D60,SALERYCODE,3,0)),(BG60+BH60))*(IF($D60=6,BJ60,((MIN((VLOOKUP($D60,SALERYCODE,5,0)),BJ60)))))))))/IF(AND($D60=2,'ראשי-פרטים כלליים וריכוז הוצאות'!$D$68&lt;&gt;4),1.2,1)</f>
        <v>0</v>
      </c>
      <c r="BM60" s="263"/>
      <c r="BN60" s="264"/>
      <c r="BO60" s="265"/>
      <c r="BP60" s="266"/>
      <c r="BQ60" s="267">
        <f t="shared" si="51"/>
        <v>0</v>
      </c>
      <c r="BR60" s="260">
        <f>+(IF(OR($B60=0,$C60=0,$D60=0,$BM$2&gt;$OE$1),0,IF(OR(BM60=0,BO60=0,BP60=0),0,MIN((VLOOKUP($D60,SALERYCODE,3,0))*(IF($D60=6,BP60,BO60))*((MIN((VLOOKUP($D60,SALERYCODE,5,0)),(IF($D60=6,BO60,BP60))))),MIN((VLOOKUP($D60,SALERYCODE,3,0)),(BM60+BN60))*(IF($D60=6,BP60,((MIN((VLOOKUP($D60,SALERYCODE,5,0)),BP60)))))))))/IF(AND($D60=2,'ראשי-פרטים כלליים וריכוז הוצאות'!$D$68&lt;&gt;4),1.2,1)</f>
        <v>0</v>
      </c>
      <c r="BS60" s="263"/>
      <c r="BT60" s="264"/>
      <c r="BU60" s="265"/>
      <c r="BV60" s="266"/>
      <c r="BW60" s="267">
        <f t="shared" si="52"/>
        <v>0</v>
      </c>
      <c r="BX60" s="260">
        <f>+(IF(OR($B60=0,$C60=0,$D60=0,$BS$2&gt;$OE$1),0,IF(OR(BS60=0,BU60=0,BV60=0),0,MIN((VLOOKUP($D60,SALERYCODE,3,0))*(IF($D60=6,BV60,BU60))*((MIN((VLOOKUP($D60,SALERYCODE,5,0)),(IF($D60=6,BU60,BV60))))),MIN((VLOOKUP($D60,SALERYCODE,3,0)),(BS60+BT60))*(IF($D60=6,BV60,((MIN((VLOOKUP($D60,SALERYCODE,5,0)),BV60)))))))))/IF(AND($D60=2,'ראשי-פרטים כלליים וריכוז הוצאות'!$D$68&lt;&gt;4),1.2,1)</f>
        <v>0</v>
      </c>
      <c r="BY60" s="263"/>
      <c r="BZ60" s="264"/>
      <c r="CA60" s="265"/>
      <c r="CB60" s="266"/>
      <c r="CC60" s="267">
        <f t="shared" si="53"/>
        <v>0</v>
      </c>
      <c r="CD60" s="260">
        <f>+(IF(OR($B60=0,$C60=0,$D60=0,$BY$2&gt;$OE$1),0,IF(OR(BY60=0,CA60=0,CB60=0),0,MIN((VLOOKUP($D60,SALERYCODE,3,0))*(IF($D60=6,CB60,CA60))*((MIN((VLOOKUP($D60,SALERYCODE,5,0)),(IF($D60=6,CA60,CB60))))),MIN((VLOOKUP($D60,SALERYCODE,3,0)),(BY60+BZ60))*(IF($D60=6,CB60,((MIN((VLOOKUP($D60,SALERYCODE,5,0)),CB60)))))))))/IF(AND($D60=2,'ראשי-פרטים כלליים וריכוז הוצאות'!$D$68&lt;&gt;4),1.2,1)</f>
        <v>0</v>
      </c>
      <c r="CE60" s="263"/>
      <c r="CF60" s="264"/>
      <c r="CG60" s="265"/>
      <c r="CH60" s="266"/>
      <c r="CI60" s="267">
        <f t="shared" si="54"/>
        <v>0</v>
      </c>
      <c r="CJ60" s="260">
        <f>+(IF(OR($B60=0,$C60=0,$D60=0,$CE$2&gt;$OE$1),0,IF(OR(CE60=0,CG60=0,CH60=0),0,MIN((VLOOKUP($D60,SALERYCODE,3,0))*(IF($D60=6,CH60,CG60))*((MIN((VLOOKUP($D60,SALERYCODE,5,0)),(IF($D60=6,CG60,CH60))))),MIN((VLOOKUP($D60,SALERYCODE,3,0)),(CE60+CF60))*(IF($D60=6,CH60,((MIN((VLOOKUP($D60,SALERYCODE,5,0)),CH60)))))))))/IF(AND($D60=2,'ראשי-פרטים כלליים וריכוז הוצאות'!$D$68&lt;&gt;4),1.2,1)</f>
        <v>0</v>
      </c>
      <c r="CK60" s="263"/>
      <c r="CL60" s="264"/>
      <c r="CM60" s="265"/>
      <c r="CN60" s="266"/>
      <c r="CO60" s="267">
        <f t="shared" si="55"/>
        <v>0</v>
      </c>
      <c r="CP60" s="260">
        <f>+(IF(OR($B60=0,$C60=0,$D60=0,$CK$2&gt;$OE$1),0,IF(OR(CK60=0,CM60=0,CN60=0),0,MIN((VLOOKUP($D60,SALERYCODE,3,0))*(IF($D60=6,CN60,CM60))*((MIN((VLOOKUP($D60,SALERYCODE,5,0)),(IF($D60=6,CM60,CN60))))),MIN((VLOOKUP($D60,SALERYCODE,3,0)),(CK60+CL60))*(IF($D60=6,CN60,((MIN((VLOOKUP($D60,SALERYCODE,5,0)),CN60)))))))))/IF(AND($D60=2,'ראשי-פרטים כלליים וריכוז הוצאות'!$D$68&lt;&gt;4),1.2,1)</f>
        <v>0</v>
      </c>
      <c r="CQ60" s="263"/>
      <c r="CR60" s="264"/>
      <c r="CS60" s="265"/>
      <c r="CT60" s="266"/>
      <c r="CU60" s="267">
        <f t="shared" si="56"/>
        <v>0</v>
      </c>
      <c r="CV60" s="260">
        <f>+(IF(OR($B60=0,$C60=0,$D60=0,$CQ$2&gt;$OE$1),0,IF(OR(CQ60=0,CS60=0,CT60=0),0,MIN((VLOOKUP($D60,SALERYCODE,3,0))*(IF($D60=6,CT60,CS60))*((MIN((VLOOKUP($D60,SALERYCODE,5,0)),(IF($D60=6,CS60,CT60))))),MIN((VLOOKUP($D60,SALERYCODE,3,0)),(CQ60+CR60))*(IF($D60=6,CT60,((MIN((VLOOKUP($D60,SALERYCODE,5,0)),CT60)))))))))/IF(AND($D60=2,'ראשי-פרטים כלליים וריכוז הוצאות'!$D$68&lt;&gt;4),1.2,1)</f>
        <v>0</v>
      </c>
      <c r="CW60" s="263"/>
      <c r="CX60" s="264"/>
      <c r="CY60" s="265"/>
      <c r="CZ60" s="266"/>
      <c r="DA60" s="267">
        <f t="shared" si="57"/>
        <v>0</v>
      </c>
      <c r="DB60" s="260">
        <f>+(IF(OR($B60=0,$C60=0,$D60=0,$CW$2&gt;$OE$1),0,IF(OR(CW60=0,CY60=0,CZ60=0),0,MIN((VLOOKUP($D60,SALERYCODE,3,0))*(IF($D60=6,CZ60,CY60))*((MIN((VLOOKUP($D60,SALERYCODE,5,0)),(IF($D60=6,CY60,CZ60))))),MIN((VLOOKUP($D60,SALERYCODE,3,0)),(CW60+CX60))*(IF($D60=6,CZ60,((MIN((VLOOKUP($D60,SALERYCODE,5,0)),CZ60)))))))))/IF(AND($D60=2,'ראשי-פרטים כלליים וריכוז הוצאות'!$D$68&lt;&gt;4),1.2,1)</f>
        <v>0</v>
      </c>
      <c r="DC60" s="263"/>
      <c r="DD60" s="264"/>
      <c r="DE60" s="265"/>
      <c r="DF60" s="266"/>
      <c r="DG60" s="267">
        <f t="shared" si="58"/>
        <v>0</v>
      </c>
      <c r="DH60" s="260">
        <f>+(IF(OR($B60=0,$C60=0,$D60=0,$DC$2&gt;$OE$1),0,IF(OR(DC60=0,DE60=0,DF60=0),0,MIN((VLOOKUP($D60,SALERYCODE,3,0))*(IF($D60=6,DF60,DE60))*((MIN((VLOOKUP($D60,SALERYCODE,5,0)),(IF($D60=6,DE60,DF60))))),MIN((VLOOKUP($D60,SALERYCODE,3,0)),(DC60+DD60))*(IF($D60=6,DF60,((MIN((VLOOKUP($D60,SALERYCODE,5,0)),DF60)))))))))/IF(AND($D60=2,'ראשי-פרטים כלליים וריכוז הוצאות'!$D$68&lt;&gt;4),1.2,1)</f>
        <v>0</v>
      </c>
      <c r="DI60" s="263"/>
      <c r="DJ60" s="264"/>
      <c r="DK60" s="265"/>
      <c r="DL60" s="266"/>
      <c r="DM60" s="267">
        <f t="shared" si="59"/>
        <v>0</v>
      </c>
      <c r="DN60" s="260">
        <f>+(IF(OR($B60=0,$C60=0,$D60=0,$DC$2&gt;$OE$1),0,IF(OR(DI60=0,DK60=0,DL60=0),0,MIN((VLOOKUP($D60,SALERYCODE,3,0))*(IF($D60=6,DL60,DK60))*((MIN((VLOOKUP($D60,SALERYCODE,5,0)),(IF($D60=6,DK60,DL60))))),MIN((VLOOKUP($D60,SALERYCODE,3,0)),(DI60+DJ60))*(IF($D60=6,DL60,((MIN((VLOOKUP($D60,SALERYCODE,5,0)),DL60)))))))))/IF(AND($D60=2,'ראשי-פרטים כלליים וריכוז הוצאות'!$D$68&lt;&gt;4),1.2,1)</f>
        <v>0</v>
      </c>
      <c r="DO60" s="263"/>
      <c r="DP60" s="264"/>
      <c r="DQ60" s="265"/>
      <c r="DR60" s="266"/>
      <c r="DS60" s="267">
        <f t="shared" si="60"/>
        <v>0</v>
      </c>
      <c r="DT60" s="260">
        <f>+(IF(OR($B60=0,$C60=0,$D60=0,$DC$2&gt;$OE$1),0,IF(OR(DO60=0,DQ60=0,DR60=0),0,MIN((VLOOKUP($D60,SALERYCODE,3,0))*(IF($D60=6,DR60,DQ60))*((MIN((VLOOKUP($D60,SALERYCODE,5,0)),(IF($D60=6,DQ60,DR60))))),MIN((VLOOKUP($D60,SALERYCODE,3,0)),(DO60+DP60))*(IF($D60=6,DR60,((MIN((VLOOKUP($D60,SALERYCODE,5,0)),DR60)))))))))/IF(AND($D60=2,'ראשי-פרטים כלליים וריכוז הוצאות'!$D$68&lt;&gt;4),1.2,1)</f>
        <v>0</v>
      </c>
      <c r="DU60" s="263"/>
      <c r="DV60" s="264"/>
      <c r="DW60" s="265"/>
      <c r="DX60" s="266"/>
      <c r="DY60" s="267">
        <f t="shared" si="61"/>
        <v>0</v>
      </c>
      <c r="DZ60" s="260">
        <f>+(IF(OR($B60=0,$C60=0,$D60=0,$DC$2&gt;$OE$1),0,IF(OR(DU60=0,DW60=0,DX60=0),0,MIN((VLOOKUP($D60,SALERYCODE,3,0))*(IF($D60=6,DX60,DW60))*((MIN((VLOOKUP($D60,SALERYCODE,5,0)),(IF($D60=6,DW60,DX60))))),MIN((VLOOKUP($D60,SALERYCODE,3,0)),(DU60+DV60))*(IF($D60=6,DX60,((MIN((VLOOKUP($D60,SALERYCODE,5,0)),DX60)))))))))/IF(AND($D60=2,'ראשי-פרטים כלליים וריכוז הוצאות'!$D$68&lt;&gt;4),1.2,1)</f>
        <v>0</v>
      </c>
      <c r="EA60" s="263"/>
      <c r="EB60" s="264"/>
      <c r="EC60" s="265"/>
      <c r="ED60" s="266"/>
      <c r="EE60" s="267">
        <f t="shared" si="62"/>
        <v>0</v>
      </c>
      <c r="EF60" s="260">
        <f>+(IF(OR($B60=0,$C60=0,$D60=0,$DC$2&gt;$OE$1),0,IF(OR(EA60=0,EC60=0,ED60=0),0,MIN((VLOOKUP($D60,SALERYCODE,3,0))*(IF($D60=6,ED60,EC60))*((MIN((VLOOKUP($D60,SALERYCODE,5,0)),(IF($D60=6,EC60,ED60))))),MIN((VLOOKUP($D60,SALERYCODE,3,0)),(EA60+EB60))*(IF($D60=6,ED60,((MIN((VLOOKUP($D60,SALERYCODE,5,0)),ED60)))))))))/IF(AND($D60=2,'ראשי-פרטים כלליים וריכוז הוצאות'!$D$68&lt;&gt;4),1.2,1)</f>
        <v>0</v>
      </c>
      <c r="EG60" s="263"/>
      <c r="EH60" s="264"/>
      <c r="EI60" s="265"/>
      <c r="EJ60" s="266"/>
      <c r="EK60" s="267">
        <f t="shared" si="63"/>
        <v>0</v>
      </c>
      <c r="EL60" s="260">
        <f>+(IF(OR($B60=0,$C60=0,$D60=0,$DC$2&gt;$OE$1),0,IF(OR(EG60=0,EI60=0,EJ60=0),0,MIN((VLOOKUP($D60,SALERYCODE,3,0))*(IF($D60=6,EJ60,EI60))*((MIN((VLOOKUP($D60,SALERYCODE,5,0)),(IF($D60=6,EI60,EJ60))))),MIN((VLOOKUP($D60,SALERYCODE,3,0)),(EG60+EH60))*(IF($D60=6,EJ60,((MIN((VLOOKUP($D60,SALERYCODE,5,0)),EJ60)))))))))/IF(AND($D60=2,'ראשי-פרטים כלליים וריכוז הוצאות'!$D$68&lt;&gt;4),1.2,1)</f>
        <v>0</v>
      </c>
      <c r="EM60" s="263"/>
      <c r="EN60" s="264"/>
      <c r="EO60" s="265"/>
      <c r="EP60" s="266"/>
      <c r="EQ60" s="267">
        <f t="shared" si="64"/>
        <v>0</v>
      </c>
      <c r="ER60" s="260">
        <f>+(IF(OR($B60=0,$C60=0,$D60=0,$DC$2&gt;$OE$1),0,IF(OR(EM60=0,EO60=0,EP60=0),0,MIN((VLOOKUP($D60,SALERYCODE,3,0))*(IF($D60=6,EP60,EO60))*((MIN((VLOOKUP($D60,SALERYCODE,5,0)),(IF($D60=6,EO60,EP60))))),MIN((VLOOKUP($D60,SALERYCODE,3,0)),(EM60+EN60))*(IF($D60=6,EP60,((MIN((VLOOKUP($D60,SALERYCODE,5,0)),EP60)))))))))/IF(AND($D60=2,'ראשי-פרטים כלליים וריכוז הוצאות'!$D$68&lt;&gt;4),1.2,1)</f>
        <v>0</v>
      </c>
      <c r="ES60" s="263"/>
      <c r="ET60" s="264"/>
      <c r="EU60" s="265"/>
      <c r="EV60" s="266"/>
      <c r="EW60" s="267">
        <f t="shared" si="65"/>
        <v>0</v>
      </c>
      <c r="EX60" s="260">
        <f>+(IF(OR($B60=0,$C60=0,$D60=0,$DC$2&gt;$OE$1),0,IF(OR(ES60=0,EU60=0,EV60=0),0,MIN((VLOOKUP($D60,SALERYCODE,3,0))*(IF($D60=6,EV60,EU60))*((MIN((VLOOKUP($D60,SALERYCODE,5,0)),(IF($D60=6,EU60,EV60))))),MIN((VLOOKUP($D60,SALERYCODE,3,0)),(ES60+ET60))*(IF($D60=6,EV60,((MIN((VLOOKUP($D60,SALERYCODE,5,0)),EV60)))))))))/IF(AND($D60=2,'ראשי-פרטים כלליים וריכוז הוצאות'!$D$68&lt;&gt;4),1.2,1)</f>
        <v>0</v>
      </c>
      <c r="EY60" s="263"/>
      <c r="EZ60" s="264"/>
      <c r="FA60" s="265"/>
      <c r="FB60" s="266"/>
      <c r="FC60" s="267">
        <f t="shared" si="66"/>
        <v>0</v>
      </c>
      <c r="FD60" s="260">
        <f>+(IF(OR($B60=0,$C60=0,$D60=0,$DC$2&gt;$OE$1),0,IF(OR(EY60=0,FA60=0,FB60=0),0,MIN((VLOOKUP($D60,SALERYCODE,3,0))*(IF($D60=6,FB60,FA60))*((MIN((VLOOKUP($D60,SALERYCODE,5,0)),(IF($D60=6,FA60,FB60))))),MIN((VLOOKUP($D60,SALERYCODE,3,0)),(EY60+EZ60))*(IF($D60=6,FB60,((MIN((VLOOKUP($D60,SALERYCODE,5,0)),FB60)))))))))/IF(AND($D60=2,'ראשי-פרטים כלליים וריכוז הוצאות'!$D$68&lt;&gt;4),1.2,1)</f>
        <v>0</v>
      </c>
      <c r="FE60" s="263"/>
      <c r="FF60" s="264"/>
      <c r="FG60" s="265"/>
      <c r="FH60" s="266"/>
      <c r="FI60" s="267">
        <f t="shared" si="67"/>
        <v>0</v>
      </c>
      <c r="FJ60" s="260">
        <f>+(IF(OR($B60=0,$C60=0,$D60=0,$DC$2&gt;$OE$1),0,IF(OR(FE60=0,FG60=0,FH60=0),0,MIN((VLOOKUP($D60,SALERYCODE,3,0))*(IF($D60=6,FH60,FG60))*((MIN((VLOOKUP($D60,SALERYCODE,5,0)),(IF($D60=6,FG60,FH60))))),MIN((VLOOKUP($D60,SALERYCODE,3,0)),(FE60+FF60))*(IF($D60=6,FH60,((MIN((VLOOKUP($D60,SALERYCODE,5,0)),FH60)))))))))/IF(AND($D60=2,'ראשי-פרטים כלליים וריכוז הוצאות'!$D$68&lt;&gt;4),1.2,1)</f>
        <v>0</v>
      </c>
      <c r="FK60" s="263"/>
      <c r="FL60" s="264"/>
      <c r="FM60" s="265"/>
      <c r="FN60" s="266"/>
      <c r="FO60" s="267">
        <f t="shared" si="68"/>
        <v>0</v>
      </c>
      <c r="FP60" s="260">
        <f>+(IF(OR($B60=0,$C60=0,$D60=0,$DC$2&gt;$OE$1),0,IF(OR(FK60=0,FM60=0,FN60=0),0,MIN((VLOOKUP($D60,SALERYCODE,3,0))*(IF($D60=6,FN60,FM60))*((MIN((VLOOKUP($D60,SALERYCODE,5,0)),(IF($D60=6,FM60,FN60))))),MIN((VLOOKUP($D60,SALERYCODE,3,0)),(FK60+FL60))*(IF($D60=6,FN60,((MIN((VLOOKUP($D60,SALERYCODE,5,0)),FN60)))))))))/IF(AND($D60=2,'ראשי-פרטים כלליים וריכוז הוצאות'!$D$68&lt;&gt;4),1.2,1)</f>
        <v>0</v>
      </c>
      <c r="FQ60" s="263"/>
      <c r="FR60" s="264"/>
      <c r="FS60" s="265"/>
      <c r="FT60" s="266"/>
      <c r="FU60" s="267">
        <f t="shared" si="69"/>
        <v>0</v>
      </c>
      <c r="FV60" s="260">
        <f>+(IF(OR($B60=0,$C60=0,$D60=0,$DC$2&gt;$OE$1),0,IF(OR(FQ60=0,FS60=0,FT60=0),0,MIN((VLOOKUP($D60,SALERYCODE,3,0))*(IF($D60=6,FT60,FS60))*((MIN((VLOOKUP($D60,SALERYCODE,5,0)),(IF($D60=6,FS60,FT60))))),MIN((VLOOKUP($D60,SALERYCODE,3,0)),(FQ60+FR60))*(IF($D60=6,FT60,((MIN((VLOOKUP($D60,SALERYCODE,5,0)),FT60)))))))))/IF(AND($D60=2,'ראשי-פרטים כלליים וריכוז הוצאות'!$D$68&lt;&gt;4),1.2,1)</f>
        <v>0</v>
      </c>
      <c r="FW60" s="263"/>
      <c r="FX60" s="264"/>
      <c r="FY60" s="265"/>
      <c r="FZ60" s="266"/>
      <c r="GA60" s="267">
        <f t="shared" si="70"/>
        <v>0</v>
      </c>
      <c r="GB60" s="260">
        <f>+(IF(OR($B60=0,$C60=0,$D60=0,$DC$2&gt;$OE$1),0,IF(OR(FW60=0,FY60=0,FZ60=0),0,MIN((VLOOKUP($D60,SALERYCODE,3,0))*(IF($D60=6,FZ60,FY60))*((MIN((VLOOKUP($D60,SALERYCODE,5,0)),(IF($D60=6,FY60,FZ60))))),MIN((VLOOKUP($D60,SALERYCODE,3,0)),(FW60+FX60))*(IF($D60=6,FZ60,((MIN((VLOOKUP($D60,SALERYCODE,5,0)),FZ60)))))))))/IF(AND($D60=2,'ראשי-פרטים כלליים וריכוז הוצאות'!$D$68&lt;&gt;4),1.2,1)</f>
        <v>0</v>
      </c>
      <c r="GC60" s="263"/>
      <c r="GD60" s="264"/>
      <c r="GE60" s="265"/>
      <c r="GF60" s="266"/>
      <c r="GG60" s="267">
        <f t="shared" si="71"/>
        <v>0</v>
      </c>
      <c r="GH60" s="260">
        <f>+(IF(OR($B60=0,$C60=0,$D60=0,$DC$2&gt;$OE$1),0,IF(OR(GC60=0,GE60=0,GF60=0),0,MIN((VLOOKUP($D60,SALERYCODE,3,0))*(IF($D60=6,GF60,GE60))*((MIN((VLOOKUP($D60,SALERYCODE,5,0)),(IF($D60=6,GE60,GF60))))),MIN((VLOOKUP($D60,SALERYCODE,3,0)),(GC60+GD60))*(IF($D60=6,GF60,((MIN((VLOOKUP($D60,SALERYCODE,5,0)),GF60)))))))))/IF(AND($D60=2,'ראשי-פרטים כלליים וריכוז הוצאות'!$D$68&lt;&gt;4),1.2,1)</f>
        <v>0</v>
      </c>
      <c r="GI60" s="263"/>
      <c r="GJ60" s="264"/>
      <c r="GK60" s="265"/>
      <c r="GL60" s="266"/>
      <c r="GM60" s="267">
        <f t="shared" si="72"/>
        <v>0</v>
      </c>
      <c r="GN60" s="260">
        <f>+(IF(OR($B60=0,$C60=0,$D60=0,$DC$2&gt;$OE$1),0,IF(OR(GI60=0,GK60=0,GL60=0),0,MIN((VLOOKUP($D60,SALERYCODE,3,0))*(IF($D60=6,GL60,GK60))*((MIN((VLOOKUP($D60,SALERYCODE,5,0)),(IF($D60=6,GK60,GL60))))),MIN((VLOOKUP($D60,SALERYCODE,3,0)),(GI60+GJ60))*(IF($D60=6,GL60,((MIN((VLOOKUP($D60,SALERYCODE,5,0)),GL60)))))))))/IF(AND($D60=2,'ראשי-פרטים כלליים וריכוז הוצאות'!$D$68&lt;&gt;4),1.2,1)</f>
        <v>0</v>
      </c>
      <c r="GO60" s="263"/>
      <c r="GP60" s="264"/>
      <c r="GQ60" s="265"/>
      <c r="GR60" s="266"/>
      <c r="GS60" s="267">
        <f t="shared" si="73"/>
        <v>0</v>
      </c>
      <c r="GT60" s="260">
        <f>+(IF(OR($B60=0,$C60=0,$D60=0,$DC$2&gt;$OE$1),0,IF(OR(GO60=0,GQ60=0,GR60=0),0,MIN((VLOOKUP($D60,SALERYCODE,3,0))*(IF($D60=6,GR60,GQ60))*((MIN((VLOOKUP($D60,SALERYCODE,5,0)),(IF($D60=6,GQ60,GR60))))),MIN((VLOOKUP($D60,SALERYCODE,3,0)),(GO60+GP60))*(IF($D60=6,GR60,((MIN((VLOOKUP($D60,SALERYCODE,5,0)),GR60)))))))))/IF(AND($D60=2,'ראשי-פרטים כלליים וריכוז הוצאות'!$D$68&lt;&gt;4),1.2,1)</f>
        <v>0</v>
      </c>
      <c r="GU60" s="263"/>
      <c r="GV60" s="264"/>
      <c r="GW60" s="265"/>
      <c r="GX60" s="266"/>
      <c r="GY60" s="267">
        <f t="shared" si="74"/>
        <v>0</v>
      </c>
      <c r="GZ60" s="260">
        <f>+(IF(OR($B60=0,$C60=0,$D60=0,$DC$2&gt;$OE$1),0,IF(OR(GU60=0,GW60=0,GX60=0),0,MIN((VLOOKUP($D60,SALERYCODE,3,0))*(IF($D60=6,GX60,GW60))*((MIN((VLOOKUP($D60,SALERYCODE,5,0)),(IF($D60=6,GW60,GX60))))),MIN((VLOOKUP($D60,SALERYCODE,3,0)),(GU60+GV60))*(IF($D60=6,GX60,((MIN((VLOOKUP($D60,SALERYCODE,5,0)),GX60)))))))))/IF(AND($D60=2,'ראשי-פרטים כלליים וריכוז הוצאות'!$D$68&lt;&gt;4),1.2,1)</f>
        <v>0</v>
      </c>
      <c r="HA60" s="263"/>
      <c r="HB60" s="264"/>
      <c r="HC60" s="265"/>
      <c r="HD60" s="266"/>
      <c r="HE60" s="267">
        <f t="shared" si="75"/>
        <v>0</v>
      </c>
      <c r="HF60" s="260">
        <f>+(IF(OR($B60=0,$C60=0,$D60=0,$DC$2&gt;$OE$1),0,IF(OR(HA60=0,HC60=0,HD60=0),0,MIN((VLOOKUP($D60,SALERYCODE,3,0))*(IF($D60=6,HD60,HC60))*((MIN((VLOOKUP($D60,SALERYCODE,5,0)),(IF($D60=6,HC60,HD60))))),MIN((VLOOKUP($D60,SALERYCODE,3,0)),(HA60+HB60))*(IF($D60=6,HD60,((MIN((VLOOKUP($D60,SALERYCODE,5,0)),HD60)))))))))/IF(AND($D60=2,'ראשי-פרטים כלליים וריכוז הוצאות'!$D$68&lt;&gt;4),1.2,1)</f>
        <v>0</v>
      </c>
      <c r="HG60" s="263"/>
      <c r="HH60" s="264"/>
      <c r="HI60" s="265"/>
      <c r="HJ60" s="266"/>
      <c r="HK60" s="267">
        <f t="shared" si="76"/>
        <v>0</v>
      </c>
      <c r="HL60" s="260">
        <f>+(IF(OR($B60=0,$C60=0,$D60=0,$DC$2&gt;$OE$1),0,IF(OR(HG60=0,HI60=0,HJ60=0),0,MIN((VLOOKUP($D60,SALERYCODE,3,0))*(IF($D60=6,HJ60,HI60))*((MIN((VLOOKUP($D60,SALERYCODE,5,0)),(IF($D60=6,HI60,HJ60))))),MIN((VLOOKUP($D60,SALERYCODE,3,0)),(HG60+HH60))*(IF($D60=6,HJ60,((MIN((VLOOKUP($D60,SALERYCODE,5,0)),HJ60)))))))))/IF(AND($D60=2,'ראשי-פרטים כלליים וריכוז הוצאות'!$D$68&lt;&gt;4),1.2,1)</f>
        <v>0</v>
      </c>
      <c r="HM60" s="263"/>
      <c r="HN60" s="264"/>
      <c r="HO60" s="265"/>
      <c r="HP60" s="266"/>
      <c r="HQ60" s="267">
        <f t="shared" si="77"/>
        <v>0</v>
      </c>
      <c r="HR60" s="260">
        <f>+(IF(OR($B60=0,$C60=0,$D60=0,$DC$2&gt;$OE$1),0,IF(OR(HM60=0,HO60=0,HP60=0),0,MIN((VLOOKUP($D60,SALERYCODE,3,0))*(IF($D60=6,HP60,HO60))*((MIN((VLOOKUP($D60,SALERYCODE,5,0)),(IF($D60=6,HO60,HP60))))),MIN((VLOOKUP($D60,SALERYCODE,3,0)),(HM60+HN60))*(IF($D60=6,HP60,((MIN((VLOOKUP($D60,SALERYCODE,5,0)),HP60)))))))))/IF(AND($D60=2,'ראשי-פרטים כלליים וריכוז הוצאות'!$D$68&lt;&gt;4),1.2,1)</f>
        <v>0</v>
      </c>
      <c r="HS60" s="263"/>
      <c r="HT60" s="264"/>
      <c r="HU60" s="265"/>
      <c r="HV60" s="266"/>
      <c r="HW60" s="267">
        <f t="shared" si="78"/>
        <v>0</v>
      </c>
      <c r="HX60" s="260">
        <f>+(IF(OR($B60=0,$C60=0,$D60=0,$DC$2&gt;$OE$1),0,IF(OR(HS60=0,HU60=0,HV60=0),0,MIN((VLOOKUP($D60,SALERYCODE,3,0))*(IF($D60=6,HV60,HU60))*((MIN((VLOOKUP($D60,SALERYCODE,5,0)),(IF($D60=6,HU60,HV60))))),MIN((VLOOKUP($D60,SALERYCODE,3,0)),(HS60+HT60))*(IF($D60=6,HV60,((MIN((VLOOKUP($D60,SALERYCODE,5,0)),HV60)))))))))/IF(AND($D60=2,'ראשי-פרטים כלליים וריכוז הוצאות'!$D$68&lt;&gt;4),1.2,1)</f>
        <v>0</v>
      </c>
      <c r="HY60" s="263"/>
      <c r="HZ60" s="264"/>
      <c r="IA60" s="265"/>
      <c r="IB60" s="266"/>
      <c r="IC60" s="267">
        <f t="shared" si="79"/>
        <v>0</v>
      </c>
      <c r="ID60" s="260">
        <f>+(IF(OR($B60=0,$C60=0,$D60=0,$DC$2&gt;$OE$1),0,IF(OR(HY60=0,IA60=0,IB60=0),0,MIN((VLOOKUP($D60,SALERYCODE,3,0))*(IF($D60=6,IB60,IA60))*((MIN((VLOOKUP($D60,SALERYCODE,5,0)),(IF($D60=6,IA60,IB60))))),MIN((VLOOKUP($D60,SALERYCODE,3,0)),(HY60+HZ60))*(IF($D60=6,IB60,((MIN((VLOOKUP($D60,SALERYCODE,5,0)),IB60)))))))))/IF(AND($D60=2,'ראשי-פרטים כלליים וריכוז הוצאות'!$D$68&lt;&gt;4),1.2,1)</f>
        <v>0</v>
      </c>
      <c r="IE60" s="263"/>
      <c r="IF60" s="264"/>
      <c r="IG60" s="265"/>
      <c r="IH60" s="266"/>
      <c r="II60" s="267">
        <f t="shared" si="80"/>
        <v>0</v>
      </c>
      <c r="IJ60" s="260">
        <f>+(IF(OR($B60=0,$C60=0,$D60=0,$DC$2&gt;$OE$1),0,IF(OR(IE60=0,IG60=0,IH60=0),0,MIN((VLOOKUP($D60,SALERYCODE,3,0))*(IF($D60=6,IH60,IG60))*((MIN((VLOOKUP($D60,SALERYCODE,5,0)),(IF($D60=6,IG60,IH60))))),MIN((VLOOKUP($D60,SALERYCODE,3,0)),(IE60+IF60))*(IF($D60=6,IH60,((MIN((VLOOKUP($D60,SALERYCODE,5,0)),IH60)))))))))/IF(AND($D60=2,'ראשי-פרטים כלליים וריכוז הוצאות'!$D$68&lt;&gt;4),1.2,1)</f>
        <v>0</v>
      </c>
      <c r="IK60" s="263"/>
      <c r="IL60" s="264"/>
      <c r="IM60" s="265"/>
      <c r="IN60" s="266"/>
      <c r="IO60" s="267">
        <f t="shared" si="81"/>
        <v>0</v>
      </c>
      <c r="IP60" s="260">
        <f>+(IF(OR($B60=0,$C60=0,$D60=0,$DC$2&gt;$OE$1),0,IF(OR(IK60=0,IM60=0,IN60=0),0,MIN((VLOOKUP($D60,SALERYCODE,3,0))*(IF($D60=6,IN60,IM60))*((MIN((VLOOKUP($D60,SALERYCODE,5,0)),(IF($D60=6,IM60,IN60))))),MIN((VLOOKUP($D60,SALERYCODE,3,0)),(IK60+IL60))*(IF($D60=6,IN60,((MIN((VLOOKUP($D60,SALERYCODE,5,0)),IN60)))))))))/IF(AND($D60=2,'ראשי-פרטים כלליים וריכוז הוצאות'!$D$68&lt;&gt;4),1.2,1)</f>
        <v>0</v>
      </c>
      <c r="IQ60" s="263"/>
      <c r="IR60" s="264"/>
      <c r="IS60" s="265"/>
      <c r="IT60" s="266"/>
      <c r="IU60" s="267">
        <f t="shared" si="82"/>
        <v>0</v>
      </c>
      <c r="IV60" s="260">
        <f>+(IF(OR($B60=0,$C60=0,$D60=0,$DC$2&gt;$OE$1),0,IF(OR(IQ60=0,IS60=0,IT60=0),0,MIN((VLOOKUP($D60,SALERYCODE,3,0))*(IF($D60=6,IT60,IS60))*((MIN((VLOOKUP($D60,SALERYCODE,5,0)),(IF($D60=6,IS60,IT60))))),MIN((VLOOKUP($D60,SALERYCODE,3,0)),(IQ60+IR60))*(IF($D60=6,IT60,((MIN((VLOOKUP($D60,SALERYCODE,5,0)),IT60)))))))))/IF(AND($D60=2,'ראשי-פרטים כלליים וריכוז הוצאות'!$D$68&lt;&gt;4),1.2,1)</f>
        <v>0</v>
      </c>
      <c r="IW60" s="263"/>
      <c r="IX60" s="264"/>
      <c r="IY60" s="265"/>
      <c r="IZ60" s="266"/>
      <c r="JA60" s="267">
        <f t="shared" si="83"/>
        <v>0</v>
      </c>
      <c r="JB60" s="260">
        <f>+(IF(OR($B60=0,$C60=0,$D60=0,$DC$2&gt;$OE$1),0,IF(OR(IW60=0,IY60=0,IZ60=0),0,MIN((VLOOKUP($D60,SALERYCODE,3,0))*(IF($D60=6,IZ60,IY60))*((MIN((VLOOKUP($D60,SALERYCODE,5,0)),(IF($D60=6,IY60,IZ60))))),MIN((VLOOKUP($D60,SALERYCODE,3,0)),(IW60+IX60))*(IF($D60=6,IZ60,((MIN((VLOOKUP($D60,SALERYCODE,5,0)),IZ60)))))))))/IF(AND($D60=2,'ראשי-פרטים כלליים וריכוז הוצאות'!$D$68&lt;&gt;4),1.2,1)</f>
        <v>0</v>
      </c>
      <c r="JC60" s="263"/>
      <c r="JD60" s="264"/>
      <c r="JE60" s="265"/>
      <c r="JF60" s="266"/>
      <c r="JG60" s="267">
        <f t="shared" si="84"/>
        <v>0</v>
      </c>
      <c r="JH60" s="260">
        <f>+(IF(OR($B60=0,$C60=0,$D60=0,$DC$2&gt;$OE$1),0,IF(OR(JC60=0,JE60=0,JF60=0),0,MIN((VLOOKUP($D60,SALERYCODE,3,0))*(IF($D60=6,JF60,JE60))*((MIN((VLOOKUP($D60,SALERYCODE,5,0)),(IF($D60=6,JE60,JF60))))),MIN((VLOOKUP($D60,SALERYCODE,3,0)),(JC60+JD60))*(IF($D60=6,JF60,((MIN((VLOOKUP($D60,SALERYCODE,5,0)),JF60)))))))))/IF(AND($D60=2,'ראשי-פרטים כלליים וריכוז הוצאות'!$D$68&lt;&gt;4),1.2,1)</f>
        <v>0</v>
      </c>
      <c r="JI60" s="263"/>
      <c r="JJ60" s="264"/>
      <c r="JK60" s="265"/>
      <c r="JL60" s="266"/>
      <c r="JM60" s="267">
        <f t="shared" si="85"/>
        <v>0</v>
      </c>
      <c r="JN60" s="260">
        <f>+(IF(OR($B60=0,$C60=0,$D60=0,$DC$2&gt;$OE$1),0,IF(OR(JI60=0,JK60=0,JL60=0),0,MIN((VLOOKUP($D60,SALERYCODE,3,0))*(IF($D60=6,JL60,JK60))*((MIN((VLOOKUP($D60,SALERYCODE,5,0)),(IF($D60=6,JK60,JL60))))),MIN((VLOOKUP($D60,SALERYCODE,3,0)),(JI60+JJ60))*(IF($D60=6,JL60,((MIN((VLOOKUP($D60,SALERYCODE,5,0)),JL60)))))))))/IF(AND($D60=2,'ראשי-פרטים כלליים וריכוז הוצאות'!$D$68&lt;&gt;4),1.2,1)</f>
        <v>0</v>
      </c>
      <c r="JO60" s="263"/>
      <c r="JP60" s="264"/>
      <c r="JQ60" s="265"/>
      <c r="JR60" s="266"/>
      <c r="JS60" s="267">
        <f t="shared" si="86"/>
        <v>0</v>
      </c>
      <c r="JT60" s="260">
        <f>+(IF(OR($B60=0,$C60=0,$D60=0,$DC$2&gt;$OE$1),0,IF(OR(JO60=0,JQ60=0,JR60=0),0,MIN((VLOOKUP($D60,SALERYCODE,3,0))*(IF($D60=6,JR60,JQ60))*((MIN((VLOOKUP($D60,SALERYCODE,5,0)),(IF($D60=6,JQ60,JR60))))),MIN((VLOOKUP($D60,SALERYCODE,3,0)),(JO60+JP60))*(IF($D60=6,JR60,((MIN((VLOOKUP($D60,SALERYCODE,5,0)),JR60)))))))))/IF(AND($D60=2,'ראשי-פרטים כלליים וריכוז הוצאות'!$D$68&lt;&gt;4),1.2,1)</f>
        <v>0</v>
      </c>
      <c r="JU60" s="263"/>
      <c r="JV60" s="264"/>
      <c r="JW60" s="265"/>
      <c r="JX60" s="266"/>
      <c r="JY60" s="267">
        <f t="shared" si="87"/>
        <v>0</v>
      </c>
      <c r="JZ60" s="260">
        <f>+(IF(OR($B60=0,$C60=0,$D60=0,$DC$2&gt;$OE$1),0,IF(OR(JU60=0,JW60=0,JX60=0),0,MIN((VLOOKUP($D60,SALERYCODE,3,0))*(IF($D60=6,JX60,JW60))*((MIN((VLOOKUP($D60,SALERYCODE,5,0)),(IF($D60=6,JW60,JX60))))),MIN((VLOOKUP($D60,SALERYCODE,3,0)),(JU60+JV60))*(IF($D60=6,JX60,((MIN((VLOOKUP($D60,SALERYCODE,5,0)),JX60)))))))))/IF(AND($D60=2,'ראשי-פרטים כלליים וריכוז הוצאות'!$D$68&lt;&gt;4),1.2,1)</f>
        <v>0</v>
      </c>
      <c r="KA60" s="263"/>
      <c r="KB60" s="264"/>
      <c r="KC60" s="265"/>
      <c r="KD60" s="266"/>
      <c r="KE60" s="267">
        <f t="shared" si="88"/>
        <v>0</v>
      </c>
      <c r="KF60" s="260">
        <f>+(IF(OR($B60=0,$C60=0,$D60=0,$DC$2&gt;$OE$1),0,IF(OR(KA60=0,KC60=0,KD60=0),0,MIN((VLOOKUP($D60,SALERYCODE,3,0))*(IF($D60=6,KD60,KC60))*((MIN((VLOOKUP($D60,SALERYCODE,5,0)),(IF($D60=6,KC60,KD60))))),MIN((VLOOKUP($D60,SALERYCODE,3,0)),(KA60+KB60))*(IF($D60=6,KD60,((MIN((VLOOKUP($D60,SALERYCODE,5,0)),KD60)))))))))/IF(AND($D60=2,'ראשי-פרטים כלליים וריכוז הוצאות'!$D$68&lt;&gt;4),1.2,1)</f>
        <v>0</v>
      </c>
      <c r="KG60" s="263"/>
      <c r="KH60" s="264"/>
      <c r="KI60" s="265"/>
      <c r="KJ60" s="266"/>
      <c r="KK60" s="267">
        <f t="shared" si="89"/>
        <v>0</v>
      </c>
      <c r="KL60" s="260">
        <f>+(IF(OR($B60=0,$C60=0,$D60=0,$DC$2&gt;$OE$1),0,IF(OR(KG60=0,KI60=0,KJ60=0),0,MIN((VLOOKUP($D60,SALERYCODE,3,0))*(IF($D60=6,KJ60,KI60))*((MIN((VLOOKUP($D60,SALERYCODE,5,0)),(IF($D60=6,KI60,KJ60))))),MIN((VLOOKUP($D60,SALERYCODE,3,0)),(KG60+KH60))*(IF($D60=6,KJ60,((MIN((VLOOKUP($D60,SALERYCODE,5,0)),KJ60)))))))))/IF(AND($D60=2,'ראשי-פרטים כלליים וריכוז הוצאות'!$D$68&lt;&gt;4),1.2,1)</f>
        <v>0</v>
      </c>
      <c r="KM60" s="263"/>
      <c r="KN60" s="264"/>
      <c r="KO60" s="265"/>
      <c r="KP60" s="266"/>
      <c r="KQ60" s="267">
        <f t="shared" si="90"/>
        <v>0</v>
      </c>
      <c r="KR60" s="260">
        <f>+(IF(OR($B60=0,$C60=0,$D60=0,$DC$2&gt;$OE$1),0,IF(OR(KM60=0,KO60=0,KP60=0),0,MIN((VLOOKUP($D60,SALERYCODE,3,0))*(IF($D60=6,KP60,KO60))*((MIN((VLOOKUP($D60,SALERYCODE,5,0)),(IF($D60=6,KO60,KP60))))),MIN((VLOOKUP($D60,SALERYCODE,3,0)),(KM60+KN60))*(IF($D60=6,KP60,((MIN((VLOOKUP($D60,SALERYCODE,5,0)),KP60)))))))))/IF(AND($D60=2,'ראשי-פרטים כלליים וריכוז הוצאות'!$D$68&lt;&gt;4),1.2,1)</f>
        <v>0</v>
      </c>
      <c r="KS60" s="263"/>
      <c r="KT60" s="264"/>
      <c r="KU60" s="265"/>
      <c r="KV60" s="266"/>
      <c r="KW60" s="267">
        <f t="shared" si="91"/>
        <v>0</v>
      </c>
      <c r="KX60" s="260">
        <f>+(IF(OR($B60=0,$C60=0,$D60=0,$DC$2&gt;$OE$1),0,IF(OR(KS60=0,KU60=0,KV60=0),0,MIN((VLOOKUP($D60,SALERYCODE,3,0))*(IF($D60=6,KV60,KU60))*((MIN((VLOOKUP($D60,SALERYCODE,5,0)),(IF($D60=6,KU60,KV60))))),MIN((VLOOKUP($D60,SALERYCODE,3,0)),(KS60+KT60))*(IF($D60=6,KV60,((MIN((VLOOKUP($D60,SALERYCODE,5,0)),KV60)))))))))/IF(AND($D60=2,'ראשי-פרטים כלליים וריכוז הוצאות'!$D$68&lt;&gt;4),1.2,1)</f>
        <v>0</v>
      </c>
      <c r="KY60" s="263"/>
      <c r="KZ60" s="264"/>
      <c r="LA60" s="265"/>
      <c r="LB60" s="266"/>
      <c r="LC60" s="267">
        <f t="shared" si="92"/>
        <v>0</v>
      </c>
      <c r="LD60" s="260">
        <f>+(IF(OR($B60=0,$C60=0,$D60=0,$DC$2&gt;$OE$1),0,IF(OR(KY60=0,LA60=0,LB60=0),0,MIN((VLOOKUP($D60,SALERYCODE,3,0))*(IF($D60=6,LB60,LA60))*((MIN((VLOOKUP($D60,SALERYCODE,5,0)),(IF($D60=6,LA60,LB60))))),MIN((VLOOKUP($D60,SALERYCODE,3,0)),(KY60+KZ60))*(IF($D60=6,LB60,((MIN((VLOOKUP($D60,SALERYCODE,5,0)),LB60)))))))))/IF(AND($D60=2,'ראשי-פרטים כלליים וריכוז הוצאות'!$D$68&lt;&gt;4),1.2,1)</f>
        <v>0</v>
      </c>
      <c r="LE60" s="263"/>
      <c r="LF60" s="264"/>
      <c r="LG60" s="265"/>
      <c r="LH60" s="266"/>
      <c r="LI60" s="267">
        <f t="shared" si="93"/>
        <v>0</v>
      </c>
      <c r="LJ60" s="260">
        <f>+(IF(OR($B60=0,$C60=0,$D60=0,$DC$2&gt;$OE$1),0,IF(OR(LE60=0,LG60=0,LH60=0),0,MIN((VLOOKUP($D60,SALERYCODE,3,0))*(IF($D60=6,LH60,LG60))*((MIN((VLOOKUP($D60,SALERYCODE,5,0)),(IF($D60=6,LG60,LH60))))),MIN((VLOOKUP($D60,SALERYCODE,3,0)),(LE60+LF60))*(IF($D60=6,LH60,((MIN((VLOOKUP($D60,SALERYCODE,5,0)),LH60)))))))))/IF(AND($D60=2,'ראשי-פרטים כלליים וריכוז הוצאות'!$D$68&lt;&gt;4),1.2,1)</f>
        <v>0</v>
      </c>
      <c r="LK60" s="263"/>
      <c r="LL60" s="264"/>
      <c r="LM60" s="265"/>
      <c r="LN60" s="266"/>
      <c r="LO60" s="267">
        <f t="shared" si="94"/>
        <v>0</v>
      </c>
      <c r="LP60" s="260">
        <f>+(IF(OR($B60=0,$C60=0,$D60=0,$DC$2&gt;$OE$1),0,IF(OR(LK60=0,LM60=0,LN60=0),0,MIN((VLOOKUP($D60,SALERYCODE,3,0))*(IF($D60=6,LN60,LM60))*((MIN((VLOOKUP($D60,SALERYCODE,5,0)),(IF($D60=6,LM60,LN60))))),MIN((VLOOKUP($D60,SALERYCODE,3,0)),(LK60+LL60))*(IF($D60=6,LN60,((MIN((VLOOKUP($D60,SALERYCODE,5,0)),LN60)))))))))/IF(AND($D60=2,'ראשי-פרטים כלליים וריכוז הוצאות'!$D$68&lt;&gt;4),1.2,1)</f>
        <v>0</v>
      </c>
      <c r="LQ60" s="263"/>
      <c r="LR60" s="264"/>
      <c r="LS60" s="265"/>
      <c r="LT60" s="266"/>
      <c r="LU60" s="267">
        <f t="shared" si="95"/>
        <v>0</v>
      </c>
      <c r="LV60" s="260">
        <f>+(IF(OR($B60=0,$C60=0,$D60=0,$DC$2&gt;$OE$1),0,IF(OR(LQ60=0,LS60=0,LT60=0),0,MIN((VLOOKUP($D60,SALERYCODE,3,0))*(IF($D60=6,LT60,LS60))*((MIN((VLOOKUP($D60,SALERYCODE,5,0)),(IF($D60=6,LS60,LT60))))),MIN((VLOOKUP($D60,SALERYCODE,3,0)),(LQ60+LR60))*(IF($D60=6,LT60,((MIN((VLOOKUP($D60,SALERYCODE,5,0)),LT60)))))))))/IF(AND($D60=2,'ראשי-פרטים כלליים וריכוז הוצאות'!$D$68&lt;&gt;4),1.2,1)</f>
        <v>0</v>
      </c>
      <c r="LW60" s="263"/>
      <c r="LX60" s="264"/>
      <c r="LY60" s="265"/>
      <c r="LZ60" s="266"/>
      <c r="MA60" s="267">
        <f t="shared" si="96"/>
        <v>0</v>
      </c>
      <c r="MB60" s="260">
        <f>+(IF(OR($B60=0,$C60=0,$D60=0,$DC$2&gt;$OE$1),0,IF(OR(LW60=0,LY60=0,LZ60=0),0,MIN((VLOOKUP($D60,SALERYCODE,3,0))*(IF($D60=6,LZ60,LY60))*((MIN((VLOOKUP($D60,SALERYCODE,5,0)),(IF($D60=6,LY60,LZ60))))),MIN((VLOOKUP($D60,SALERYCODE,3,0)),(LW60+LX60))*(IF($D60=6,LZ60,((MIN((VLOOKUP($D60,SALERYCODE,5,0)),LZ60)))))))))/IF(AND($D60=2,'ראשי-פרטים כלליים וריכוז הוצאות'!$D$68&lt;&gt;4),1.2,1)</f>
        <v>0</v>
      </c>
      <c r="MC60" s="263"/>
      <c r="MD60" s="264"/>
      <c r="ME60" s="265"/>
      <c r="MF60" s="266"/>
      <c r="MG60" s="267">
        <f t="shared" si="97"/>
        <v>0</v>
      </c>
      <c r="MH60" s="260">
        <f>+(IF(OR($B60=0,$C60=0,$D60=0,$DC$2&gt;$OE$1),0,IF(OR(MC60=0,ME60=0,MF60=0),0,MIN((VLOOKUP($D60,SALERYCODE,3,0))*(IF($D60=6,MF60,ME60))*((MIN((VLOOKUP($D60,SALERYCODE,5,0)),(IF($D60=6,ME60,MF60))))),MIN((VLOOKUP($D60,SALERYCODE,3,0)),(MC60+MD60))*(IF($D60=6,MF60,((MIN((VLOOKUP($D60,SALERYCODE,5,0)),MF60)))))))))/IF(AND($D60=2,'ראשי-פרטים כלליים וריכוז הוצאות'!$D$68&lt;&gt;4),1.2,1)</f>
        <v>0</v>
      </c>
      <c r="MI60" s="263"/>
      <c r="MJ60" s="264"/>
      <c r="MK60" s="265"/>
      <c r="ML60" s="266"/>
      <c r="MM60" s="267">
        <f t="shared" si="98"/>
        <v>0</v>
      </c>
      <c r="MN60" s="260">
        <f>+(IF(OR($B60=0,$C60=0,$D60=0,$DC$2&gt;$OE$1),0,IF(OR(MI60=0,MK60=0,ML60=0),0,MIN((VLOOKUP($D60,SALERYCODE,3,0))*(IF($D60=6,ML60,MK60))*((MIN((VLOOKUP($D60,SALERYCODE,5,0)),(IF($D60=6,MK60,ML60))))),MIN((VLOOKUP($D60,SALERYCODE,3,0)),(MI60+MJ60))*(IF($D60=6,ML60,((MIN((VLOOKUP($D60,SALERYCODE,5,0)),ML60)))))))))/IF(AND($D60=2,'ראשי-פרטים כלליים וריכוז הוצאות'!$D$68&lt;&gt;4),1.2,1)</f>
        <v>0</v>
      </c>
      <c r="MO60" s="263"/>
      <c r="MP60" s="264"/>
      <c r="MQ60" s="265"/>
      <c r="MR60" s="266"/>
      <c r="MS60" s="267">
        <f t="shared" si="99"/>
        <v>0</v>
      </c>
      <c r="MT60" s="260">
        <f>+(IF(OR($B60=0,$C60=0,$D60=0,$DC$2&gt;$OE$1),0,IF(OR(MO60=0,MQ60=0,MR60=0),0,MIN((VLOOKUP($D60,SALERYCODE,3,0))*(IF($D60=6,MR60,MQ60))*((MIN((VLOOKUP($D60,SALERYCODE,5,0)),(IF($D60=6,MQ60,MR60))))),MIN((VLOOKUP($D60,SALERYCODE,3,0)),(MO60+MP60))*(IF($D60=6,MR60,((MIN((VLOOKUP($D60,SALERYCODE,5,0)),MR60)))))))))/IF(AND($D60=2,'ראשי-פרטים כלליים וריכוז הוצאות'!$D$68&lt;&gt;4),1.2,1)</f>
        <v>0</v>
      </c>
      <c r="MU60" s="263"/>
      <c r="MV60" s="264"/>
      <c r="MW60" s="265"/>
      <c r="MX60" s="266"/>
      <c r="MY60" s="267">
        <f t="shared" si="100"/>
        <v>0</v>
      </c>
      <c r="MZ60" s="260">
        <f>+(IF(OR($B60=0,$C60=0,$D60=0,$DC$2&gt;$OE$1),0,IF(OR(MU60=0,MW60=0,MX60=0),0,MIN((VLOOKUP($D60,SALERYCODE,3,0))*(IF($D60=6,MX60,MW60))*((MIN((VLOOKUP($D60,SALERYCODE,5,0)),(IF($D60=6,MW60,MX60))))),MIN((VLOOKUP($D60,SALERYCODE,3,0)),(MU60+MV60))*(IF($D60=6,MX60,((MIN((VLOOKUP($D60,SALERYCODE,5,0)),MX60)))))))))/IF(AND($D60=2,'ראשי-פרטים כלליים וריכוז הוצאות'!$D$68&lt;&gt;4),1.2,1)</f>
        <v>0</v>
      </c>
      <c r="NA60" s="263"/>
      <c r="NB60" s="264"/>
      <c r="NC60" s="265"/>
      <c r="ND60" s="266"/>
      <c r="NE60" s="267">
        <f t="shared" si="101"/>
        <v>0</v>
      </c>
      <c r="NF60" s="260">
        <f>+(IF(OR($B60=0,$C60=0,$D60=0,$DC$2&gt;$OE$1),0,IF(OR(NA60=0,NC60=0,ND60=0),0,MIN((VLOOKUP($D60,SALERYCODE,3,0))*(IF($D60=6,ND60,NC60))*((MIN((VLOOKUP($D60,SALERYCODE,5,0)),(IF($D60=6,NC60,ND60))))),MIN((VLOOKUP($D60,SALERYCODE,3,0)),(NA60+NB60))*(IF($D60=6,ND60,((MIN((VLOOKUP($D60,SALERYCODE,5,0)),ND60)))))))))/IF(AND($D60=2,'ראשי-פרטים כלליים וריכוז הוצאות'!$D$68&lt;&gt;4),1.2,1)</f>
        <v>0</v>
      </c>
      <c r="NG60" s="263"/>
      <c r="NH60" s="264"/>
      <c r="NI60" s="265"/>
      <c r="NJ60" s="266"/>
      <c r="NK60" s="267">
        <f t="shared" si="102"/>
        <v>0</v>
      </c>
      <c r="NL60" s="260">
        <f>+(IF(OR($B60=0,$C60=0,$D60=0,$DC$2&gt;$OE$1),0,IF(OR(NG60=0,NI60=0,NJ60=0),0,MIN((VLOOKUP($D60,SALERYCODE,3,0))*(IF($D60=6,NJ60,NI60))*((MIN((VLOOKUP($D60,SALERYCODE,5,0)),(IF($D60=6,NI60,NJ60))))),MIN((VLOOKUP($D60,SALERYCODE,3,0)),(NG60+NH60))*(IF($D60=6,NJ60,((MIN((VLOOKUP($D60,SALERYCODE,5,0)),NJ60)))))))))/IF(AND($D60=2,'ראשי-פרטים כלליים וריכוז הוצאות'!$D$68&lt;&gt;4),1.2,1)</f>
        <v>0</v>
      </c>
      <c r="NM60" s="263"/>
      <c r="NN60" s="264"/>
      <c r="NO60" s="265"/>
      <c r="NP60" s="266"/>
      <c r="NQ60" s="267">
        <f t="shared" si="103"/>
        <v>0</v>
      </c>
      <c r="NR60" s="260">
        <f>+(IF(OR($B60=0,$C60=0,$D60=0,$DC$2&gt;$OE$1),0,IF(OR(NM60=0,NO60=0,NP60=0),0,MIN((VLOOKUP($D60,SALERYCODE,3,0))*(IF($D60=6,NP60,NO60))*((MIN((VLOOKUP($D60,SALERYCODE,5,0)),(IF($D60=6,NO60,NP60))))),MIN((VLOOKUP($D60,SALERYCODE,3,0)),(NM60+NN60))*(IF($D60=6,NP60,((MIN((VLOOKUP($D60,SALERYCODE,5,0)),NP60)))))))))/IF(AND($D60=2,'ראשי-פרטים כלליים וריכוז הוצאות'!$D$68&lt;&gt;4),1.2,1)</f>
        <v>0</v>
      </c>
      <c r="NS60" s="263"/>
      <c r="NT60" s="264"/>
      <c r="NU60" s="265"/>
      <c r="NV60" s="266"/>
      <c r="NW60" s="267">
        <f t="shared" si="104"/>
        <v>0</v>
      </c>
      <c r="NX60" s="260">
        <f>+(IF(OR($B60=0,$C60=0,$D60=0,$DC$2&gt;$OE$1),0,IF(OR(NS60=0,NU60=0,NV60=0),0,MIN((VLOOKUP($D60,SALERYCODE,3,0))*(IF($D60=6,NV60,NU60))*((MIN((VLOOKUP($D60,SALERYCODE,5,0)),(IF($D60=6,NU60,NV60))))),MIN((VLOOKUP($D60,SALERYCODE,3,0)),(NS60+NT60))*(IF($D60=6,NV60,((MIN((VLOOKUP($D60,SALERYCODE,5,0)),NV60)))))))))/IF(AND($D60=2,'ראשי-פרטים כלליים וריכוז הוצאות'!$D$68&lt;&gt;4),1.2,1)</f>
        <v>0</v>
      </c>
      <c r="NY60" s="263"/>
      <c r="NZ60" s="264"/>
      <c r="OA60" s="265"/>
      <c r="OB60" s="266"/>
      <c r="OC60" s="267">
        <f t="shared" si="105"/>
        <v>0</v>
      </c>
      <c r="OD60" s="260">
        <f>+(IF(OR($B60=0,$C60=0,$D60=0,$DC$2&gt;$OE$1),0,IF(OR(NY60=0,OA60=0,OB60=0),0,MIN((VLOOKUP($D60,SALERYCODE,3,0))*(IF($D60=6,OB60,OA60))*((MIN((VLOOKUP($D60,SALERYCODE,5,0)),(IF($D60=6,OA60,OB60))))),MIN((VLOOKUP($D60,SALERYCODE,3,0)),(NY60+NZ60))*(IF($D60=6,OB60,((MIN((VLOOKUP($D60,SALERYCODE,5,0)),OB60)))))))))/IF(AND($D60=2,'ראשי-פרטים כלליים וריכוז הוצאות'!$D$68&lt;&gt;4),1.2,1)</f>
        <v>0</v>
      </c>
      <c r="OE60" s="275">
        <f t="shared" si="111"/>
        <v>0</v>
      </c>
      <c r="OF60" s="283">
        <f t="shared" si="112"/>
        <v>9.9999999999999995E-7</v>
      </c>
      <c r="OG60" s="276">
        <f t="shared" si="113"/>
        <v>0</v>
      </c>
      <c r="OH60" s="275">
        <f t="shared" si="114"/>
        <v>0</v>
      </c>
      <c r="OI60" s="275">
        <v>0</v>
      </c>
      <c r="OJ60" s="258">
        <f t="shared" si="115"/>
        <v>0</v>
      </c>
      <c r="OK60" s="284"/>
      <c r="OL60" s="116">
        <f>MIN(OJ60+OK60*OF60*OE60/$OL$1/IF(AND($D60=2,'ראשי-פרטים כלליים וריכוז הוצאות'!$D$68&lt;&gt;4),1.2,1),IF($D60&gt;0,VLOOKUP($D60,SALERYCODE,3,0)*12*OG60,0))</f>
        <v>0</v>
      </c>
      <c r="OM60" s="95">
        <f t="shared" si="106"/>
        <v>0</v>
      </c>
      <c r="ON60" s="11">
        <f t="shared" si="107"/>
        <v>0</v>
      </c>
      <c r="OO60" s="11">
        <f t="shared" si="108"/>
        <v>0</v>
      </c>
      <c r="OP60" s="22">
        <f t="shared" si="109"/>
        <v>0</v>
      </c>
      <c r="OQ60" s="11">
        <f t="shared" si="110"/>
        <v>0</v>
      </c>
      <c r="OR60" s="11" t="e">
        <f>#REF!</f>
        <v>#REF!</v>
      </c>
      <c r="OS60" s="35"/>
      <c r="OT60" s="35"/>
      <c r="OU60" s="43"/>
    </row>
    <row r="61" spans="1:411" ht="24" hidden="1" customHeight="1" outlineLevel="1" x14ac:dyDescent="0.2">
      <c r="A61" s="282">
        <v>58</v>
      </c>
      <c r="B61" s="269"/>
      <c r="C61" s="270"/>
      <c r="D61" s="271"/>
      <c r="E61" s="263"/>
      <c r="F61" s="264"/>
      <c r="G61" s="265"/>
      <c r="H61" s="266"/>
      <c r="I61" s="267">
        <f t="shared" si="41"/>
        <v>0</v>
      </c>
      <c r="J61" s="260">
        <f>(IF(OR($B61=0,$C61=0,$D61=0,$E$2&gt;$OE$1),0,IF(OR($E61=0,$G61=0,$H61=0),0,MIN((VLOOKUP($D61,SALERYCODE,3,0))*(IF($D61=6,$H61,$G61))*((MIN((VLOOKUP($D61,SALERYCODE,5,0)),(IF($D61=6,$G61,$H61))))),MIN((VLOOKUP($D61,SALERYCODE,3,0)),($E61+$F61))*(IF($D61=6,$H61,((MIN((VLOOKUP($D61,SALERYCODE,5,0)),$H61)))))))))/IF(AND($D61=2,'ראשי-פרטים כלליים וריכוז הוצאות'!$D$68&lt;&gt;4),1.2,1)</f>
        <v>0</v>
      </c>
      <c r="K61" s="263"/>
      <c r="L61" s="264"/>
      <c r="M61" s="265"/>
      <c r="N61" s="266"/>
      <c r="O61" s="267">
        <f t="shared" si="42"/>
        <v>0</v>
      </c>
      <c r="P61" s="260">
        <f>+(IF(OR($B61=0,$C61=0,$D61=0,$K$2&gt;$OE$1),0,IF(OR($K61=0,$M61=0,$N61=0),0,MIN((VLOOKUP($D61,SALERYCODE,3,0))*(IF($D61=6,$N61,$M61))*((MIN((VLOOKUP($D61,SALERYCODE,5,0)),(IF($D61=6,$M61,$N61))))),MIN((VLOOKUP($D61,SALERYCODE,3,0)),($K61+$L61))*(IF($D61=6,$N61,((MIN((VLOOKUP($D61,SALERYCODE,5,0)),$N61)))))))))/IF(AND($D61=2,'ראשי-פרטים כלליים וריכוז הוצאות'!$D$68&lt;&gt;4),1.2,1)</f>
        <v>0</v>
      </c>
      <c r="Q61" s="263"/>
      <c r="R61" s="264"/>
      <c r="S61" s="265"/>
      <c r="T61" s="266"/>
      <c r="U61" s="267">
        <f t="shared" si="43"/>
        <v>0</v>
      </c>
      <c r="V61" s="260">
        <f>+(IF(OR($B61=0,$C61=0,$D61=0,$Q$2&gt;$OE$1),0,IF(OR(Q61=0,S61=0,T61=0),0,MIN((VLOOKUP($D61,SALERYCODE,3,0))*(IF($D61=6,T61,S61))*((MIN((VLOOKUP($D61,SALERYCODE,5,0)),(IF($D61=6,S61,T61))))),MIN((VLOOKUP($D61,SALERYCODE,3,0)),(Q61+R61))*(IF($D61=6,T61,((MIN((VLOOKUP($D61,SALERYCODE,5,0)),T61)))))))))/IF(AND($D61=2,'ראשי-פרטים כלליים וריכוז הוצאות'!$D$68&lt;&gt;4),1.2,1)</f>
        <v>0</v>
      </c>
      <c r="W61" s="263"/>
      <c r="X61" s="264"/>
      <c r="Y61" s="265"/>
      <c r="Z61" s="266"/>
      <c r="AA61" s="267">
        <f t="shared" si="44"/>
        <v>0</v>
      </c>
      <c r="AB61" s="260">
        <f>+(IF(OR($B61=0,$C61=0,$D61=0,$W$2&gt;$OE$1),0,IF(OR(W61=0,Y61=0,Z61=0),0,MIN((VLOOKUP($D61,SALERYCODE,3,0))*(IF($D61=6,Z61,Y61))*((MIN((VLOOKUP($D61,SALERYCODE,5,0)),(IF($D61=6,Y61,Z61))))),MIN((VLOOKUP($D61,SALERYCODE,3,0)),(W61+X61))*(IF($D61=6,Z61,((MIN((VLOOKUP($D61,SALERYCODE,5,0)),Z61)))))))))/IF(AND($D61=2,'ראשי-פרטים כלליים וריכוז הוצאות'!$D$68&lt;&gt;4),1.2,1)</f>
        <v>0</v>
      </c>
      <c r="AC61" s="263"/>
      <c r="AD61" s="264"/>
      <c r="AE61" s="265"/>
      <c r="AF61" s="266"/>
      <c r="AG61" s="267">
        <f t="shared" si="45"/>
        <v>0</v>
      </c>
      <c r="AH61" s="260">
        <f>+(IF(OR($B61=0,$C61=0,$D61=0,$AC$2&gt;$OE$1),0,IF(OR(AC61=0,AE61=0,AF61=0),0,MIN((VLOOKUP($D61,SALERYCODE,3,0))*(IF($D61=6,AF61,AE61))*((MIN((VLOOKUP($D61,SALERYCODE,5,0)),(IF($D61=6,AE61,AF61))))),MIN((VLOOKUP($D61,SALERYCODE,3,0)),(AC61+AD61))*(IF($D61=6,AF61,((MIN((VLOOKUP($D61,SALERYCODE,5,0)),AF61)))))))))/IF(AND($D61=2,'ראשי-פרטים כלליים וריכוז הוצאות'!$D$68&lt;&gt;4),1.2,1)</f>
        <v>0</v>
      </c>
      <c r="AI61" s="263"/>
      <c r="AJ61" s="264"/>
      <c r="AK61" s="265"/>
      <c r="AL61" s="266"/>
      <c r="AM61" s="267">
        <f t="shared" si="46"/>
        <v>0</v>
      </c>
      <c r="AN61" s="260">
        <f>+(IF(OR($B61=0,$C61=0,$D61=0,$AI$2&gt;$OE$1),0,IF(OR(AI61=0,AK61=0,AL61=0),0,MIN((VLOOKUP($D61,SALERYCODE,3,0))*(IF($D61=6,AL61,AK61))*((MIN((VLOOKUP($D61,SALERYCODE,5,0)),(IF($D61=6,AK61,AL61))))),MIN((VLOOKUP($D61,SALERYCODE,3,0)),(AI61+AJ61))*(IF($D61=6,AL61,((MIN((VLOOKUP($D61,SALERYCODE,5,0)),AL61)))))))))/IF(AND($D61=2,'ראשי-פרטים כלליים וריכוז הוצאות'!$D$68&lt;&gt;4),1.2,1)</f>
        <v>0</v>
      </c>
      <c r="AO61" s="263"/>
      <c r="AP61" s="264"/>
      <c r="AQ61" s="265"/>
      <c r="AR61" s="266"/>
      <c r="AS61" s="267">
        <f t="shared" si="47"/>
        <v>0</v>
      </c>
      <c r="AT61" s="260">
        <f>+(IF(OR($B61=0,$C61=0,$D61=0,$AO$2&gt;$OE$1),0,IF(OR(AO61=0,AQ61=0,AR61=0),0,MIN((VLOOKUP($D61,SALERYCODE,3,0))*(IF($D61=6,AR61,AQ61))*((MIN((VLOOKUP($D61,SALERYCODE,5,0)),(IF($D61=6,AQ61,AR61))))),MIN((VLOOKUP($D61,SALERYCODE,3,0)),(AO61+AP61))*(IF($D61=6,AR61,((MIN((VLOOKUP($D61,SALERYCODE,5,0)),AR61)))))))))/IF(AND($D61=2,'ראשי-פרטים כלליים וריכוז הוצאות'!$D$68&lt;&gt;4),1.2,1)</f>
        <v>0</v>
      </c>
      <c r="AU61" s="263"/>
      <c r="AV61" s="264"/>
      <c r="AW61" s="265"/>
      <c r="AX61" s="266"/>
      <c r="AY61" s="267">
        <f t="shared" si="48"/>
        <v>0</v>
      </c>
      <c r="AZ61" s="260">
        <f>+(IF(OR($B61=0,$C61=0,$D61=0,$AU$2&gt;$OE$1),0,IF(OR(AU61=0,AW61=0,AX61=0),0,MIN((VLOOKUP($D61,SALERYCODE,3,0))*(IF($D61=6,AX61,AW61))*((MIN((VLOOKUP($D61,SALERYCODE,5,0)),(IF($D61=6,AW61,AX61))))),MIN((VLOOKUP($D61,SALERYCODE,3,0)),(AU61+AV61))*(IF($D61=6,AX61,((MIN((VLOOKUP($D61,SALERYCODE,5,0)),AX61)))))))))/IF(AND($D61=2,'ראשי-פרטים כלליים וריכוז הוצאות'!$D$68&lt;&gt;4),1.2,1)</f>
        <v>0</v>
      </c>
      <c r="BA61" s="263"/>
      <c r="BB61" s="264"/>
      <c r="BC61" s="265"/>
      <c r="BD61" s="266"/>
      <c r="BE61" s="267">
        <f t="shared" si="49"/>
        <v>0</v>
      </c>
      <c r="BF61" s="260">
        <f>+(IF(OR($B61=0,$C61=0,$D61=0,$BA$2&gt;$OE$1),0,IF(OR(BA61=0,BC61=0,BD61=0),0,MIN((VLOOKUP($D61,SALERYCODE,3,0))*(IF($D61=6,BD61,BC61))*((MIN((VLOOKUP($D61,SALERYCODE,5,0)),(IF($D61=6,BC61,BD61))))),MIN((VLOOKUP($D61,SALERYCODE,3,0)),(BA61+BB61))*(IF($D61=6,BD61,((MIN((VLOOKUP($D61,SALERYCODE,5,0)),BD61)))))))))/IF(AND($D61=2,'ראשי-פרטים כלליים וריכוז הוצאות'!$D$68&lt;&gt;4),1.2,1)</f>
        <v>0</v>
      </c>
      <c r="BG61" s="263"/>
      <c r="BH61" s="264"/>
      <c r="BI61" s="265"/>
      <c r="BJ61" s="266"/>
      <c r="BK61" s="267">
        <f t="shared" si="50"/>
        <v>0</v>
      </c>
      <c r="BL61" s="260">
        <f>+(IF(OR($B61=0,$C61=0,$D61=0,$BG$2&gt;$OE$1),0,IF(OR(BG61=0,BI61=0,BJ61=0),0,MIN((VLOOKUP($D61,SALERYCODE,3,0))*(IF($D61=6,BJ61,BI61))*((MIN((VLOOKUP($D61,SALERYCODE,5,0)),(IF($D61=6,BI61,BJ61))))),MIN((VLOOKUP($D61,SALERYCODE,3,0)),(BG61+BH61))*(IF($D61=6,BJ61,((MIN((VLOOKUP($D61,SALERYCODE,5,0)),BJ61)))))))))/IF(AND($D61=2,'ראשי-פרטים כלליים וריכוז הוצאות'!$D$68&lt;&gt;4),1.2,1)</f>
        <v>0</v>
      </c>
      <c r="BM61" s="263"/>
      <c r="BN61" s="264"/>
      <c r="BO61" s="265"/>
      <c r="BP61" s="266"/>
      <c r="BQ61" s="267">
        <f t="shared" si="51"/>
        <v>0</v>
      </c>
      <c r="BR61" s="260">
        <f>+(IF(OR($B61=0,$C61=0,$D61=0,$BM$2&gt;$OE$1),0,IF(OR(BM61=0,BO61=0,BP61=0),0,MIN((VLOOKUP($D61,SALERYCODE,3,0))*(IF($D61=6,BP61,BO61))*((MIN((VLOOKUP($D61,SALERYCODE,5,0)),(IF($D61=6,BO61,BP61))))),MIN((VLOOKUP($D61,SALERYCODE,3,0)),(BM61+BN61))*(IF($D61=6,BP61,((MIN((VLOOKUP($D61,SALERYCODE,5,0)),BP61)))))))))/IF(AND($D61=2,'ראשי-פרטים כלליים וריכוז הוצאות'!$D$68&lt;&gt;4),1.2,1)</f>
        <v>0</v>
      </c>
      <c r="BS61" s="263"/>
      <c r="BT61" s="264"/>
      <c r="BU61" s="265"/>
      <c r="BV61" s="266"/>
      <c r="BW61" s="267">
        <f t="shared" si="52"/>
        <v>0</v>
      </c>
      <c r="BX61" s="260">
        <f>+(IF(OR($B61=0,$C61=0,$D61=0,$BS$2&gt;$OE$1),0,IF(OR(BS61=0,BU61=0,BV61=0),0,MIN((VLOOKUP($D61,SALERYCODE,3,0))*(IF($D61=6,BV61,BU61))*((MIN((VLOOKUP($D61,SALERYCODE,5,0)),(IF($D61=6,BU61,BV61))))),MIN((VLOOKUP($D61,SALERYCODE,3,0)),(BS61+BT61))*(IF($D61=6,BV61,((MIN((VLOOKUP($D61,SALERYCODE,5,0)),BV61)))))))))/IF(AND($D61=2,'ראשי-פרטים כלליים וריכוז הוצאות'!$D$68&lt;&gt;4),1.2,1)</f>
        <v>0</v>
      </c>
      <c r="BY61" s="263"/>
      <c r="BZ61" s="264"/>
      <c r="CA61" s="265"/>
      <c r="CB61" s="266"/>
      <c r="CC61" s="267">
        <f t="shared" si="53"/>
        <v>0</v>
      </c>
      <c r="CD61" s="260">
        <f>+(IF(OR($B61=0,$C61=0,$D61=0,$BY$2&gt;$OE$1),0,IF(OR(BY61=0,CA61=0,CB61=0),0,MIN((VLOOKUP($D61,SALERYCODE,3,0))*(IF($D61=6,CB61,CA61))*((MIN((VLOOKUP($D61,SALERYCODE,5,0)),(IF($D61=6,CA61,CB61))))),MIN((VLOOKUP($D61,SALERYCODE,3,0)),(BY61+BZ61))*(IF($D61=6,CB61,((MIN((VLOOKUP($D61,SALERYCODE,5,0)),CB61)))))))))/IF(AND($D61=2,'ראשי-פרטים כלליים וריכוז הוצאות'!$D$68&lt;&gt;4),1.2,1)</f>
        <v>0</v>
      </c>
      <c r="CE61" s="263"/>
      <c r="CF61" s="264"/>
      <c r="CG61" s="265"/>
      <c r="CH61" s="266"/>
      <c r="CI61" s="267">
        <f t="shared" si="54"/>
        <v>0</v>
      </c>
      <c r="CJ61" s="260">
        <f>+(IF(OR($B61=0,$C61=0,$D61=0,$CE$2&gt;$OE$1),0,IF(OR(CE61=0,CG61=0,CH61=0),0,MIN((VLOOKUP($D61,SALERYCODE,3,0))*(IF($D61=6,CH61,CG61))*((MIN((VLOOKUP($D61,SALERYCODE,5,0)),(IF($D61=6,CG61,CH61))))),MIN((VLOOKUP($D61,SALERYCODE,3,0)),(CE61+CF61))*(IF($D61=6,CH61,((MIN((VLOOKUP($D61,SALERYCODE,5,0)),CH61)))))))))/IF(AND($D61=2,'ראשי-פרטים כלליים וריכוז הוצאות'!$D$68&lt;&gt;4),1.2,1)</f>
        <v>0</v>
      </c>
      <c r="CK61" s="263"/>
      <c r="CL61" s="264"/>
      <c r="CM61" s="265"/>
      <c r="CN61" s="266"/>
      <c r="CO61" s="267">
        <f t="shared" si="55"/>
        <v>0</v>
      </c>
      <c r="CP61" s="260">
        <f>+(IF(OR($B61=0,$C61=0,$D61=0,$CK$2&gt;$OE$1),0,IF(OR(CK61=0,CM61=0,CN61=0),0,MIN((VLOOKUP($D61,SALERYCODE,3,0))*(IF($D61=6,CN61,CM61))*((MIN((VLOOKUP($D61,SALERYCODE,5,0)),(IF($D61=6,CM61,CN61))))),MIN((VLOOKUP($D61,SALERYCODE,3,0)),(CK61+CL61))*(IF($D61=6,CN61,((MIN((VLOOKUP($D61,SALERYCODE,5,0)),CN61)))))))))/IF(AND($D61=2,'ראשי-פרטים כלליים וריכוז הוצאות'!$D$68&lt;&gt;4),1.2,1)</f>
        <v>0</v>
      </c>
      <c r="CQ61" s="263"/>
      <c r="CR61" s="264"/>
      <c r="CS61" s="265"/>
      <c r="CT61" s="266"/>
      <c r="CU61" s="267">
        <f t="shared" si="56"/>
        <v>0</v>
      </c>
      <c r="CV61" s="260">
        <f>+(IF(OR($B61=0,$C61=0,$D61=0,$CQ$2&gt;$OE$1),0,IF(OR(CQ61=0,CS61=0,CT61=0),0,MIN((VLOOKUP($D61,SALERYCODE,3,0))*(IF($D61=6,CT61,CS61))*((MIN((VLOOKUP($D61,SALERYCODE,5,0)),(IF($D61=6,CS61,CT61))))),MIN((VLOOKUP($D61,SALERYCODE,3,0)),(CQ61+CR61))*(IF($D61=6,CT61,((MIN((VLOOKUP($D61,SALERYCODE,5,0)),CT61)))))))))/IF(AND($D61=2,'ראשי-פרטים כלליים וריכוז הוצאות'!$D$68&lt;&gt;4),1.2,1)</f>
        <v>0</v>
      </c>
      <c r="CW61" s="263"/>
      <c r="CX61" s="264"/>
      <c r="CY61" s="265"/>
      <c r="CZ61" s="266"/>
      <c r="DA61" s="267">
        <f t="shared" si="57"/>
        <v>0</v>
      </c>
      <c r="DB61" s="260">
        <f>+(IF(OR($B61=0,$C61=0,$D61=0,$CW$2&gt;$OE$1),0,IF(OR(CW61=0,CY61=0,CZ61=0),0,MIN((VLOOKUP($D61,SALERYCODE,3,0))*(IF($D61=6,CZ61,CY61))*((MIN((VLOOKUP($D61,SALERYCODE,5,0)),(IF($D61=6,CY61,CZ61))))),MIN((VLOOKUP($D61,SALERYCODE,3,0)),(CW61+CX61))*(IF($D61=6,CZ61,((MIN((VLOOKUP($D61,SALERYCODE,5,0)),CZ61)))))))))/IF(AND($D61=2,'ראשי-פרטים כלליים וריכוז הוצאות'!$D$68&lt;&gt;4),1.2,1)</f>
        <v>0</v>
      </c>
      <c r="DC61" s="263"/>
      <c r="DD61" s="264"/>
      <c r="DE61" s="265"/>
      <c r="DF61" s="266"/>
      <c r="DG61" s="267">
        <f t="shared" si="58"/>
        <v>0</v>
      </c>
      <c r="DH61" s="260">
        <f>+(IF(OR($B61=0,$C61=0,$D61=0,$DC$2&gt;$OE$1),0,IF(OR(DC61=0,DE61=0,DF61=0),0,MIN((VLOOKUP($D61,SALERYCODE,3,0))*(IF($D61=6,DF61,DE61))*((MIN((VLOOKUP($D61,SALERYCODE,5,0)),(IF($D61=6,DE61,DF61))))),MIN((VLOOKUP($D61,SALERYCODE,3,0)),(DC61+DD61))*(IF($D61=6,DF61,((MIN((VLOOKUP($D61,SALERYCODE,5,0)),DF61)))))))))/IF(AND($D61=2,'ראשי-פרטים כלליים וריכוז הוצאות'!$D$68&lt;&gt;4),1.2,1)</f>
        <v>0</v>
      </c>
      <c r="DI61" s="263"/>
      <c r="DJ61" s="264"/>
      <c r="DK61" s="265"/>
      <c r="DL61" s="266"/>
      <c r="DM61" s="267">
        <f t="shared" si="59"/>
        <v>0</v>
      </c>
      <c r="DN61" s="260">
        <f>+(IF(OR($B61=0,$C61=0,$D61=0,$DC$2&gt;$OE$1),0,IF(OR(DI61=0,DK61=0,DL61=0),0,MIN((VLOOKUP($D61,SALERYCODE,3,0))*(IF($D61=6,DL61,DK61))*((MIN((VLOOKUP($D61,SALERYCODE,5,0)),(IF($D61=6,DK61,DL61))))),MIN((VLOOKUP($D61,SALERYCODE,3,0)),(DI61+DJ61))*(IF($D61=6,DL61,((MIN((VLOOKUP($D61,SALERYCODE,5,0)),DL61)))))))))/IF(AND($D61=2,'ראשי-פרטים כלליים וריכוז הוצאות'!$D$68&lt;&gt;4),1.2,1)</f>
        <v>0</v>
      </c>
      <c r="DO61" s="263"/>
      <c r="DP61" s="264"/>
      <c r="DQ61" s="265"/>
      <c r="DR61" s="266"/>
      <c r="DS61" s="267">
        <f t="shared" si="60"/>
        <v>0</v>
      </c>
      <c r="DT61" s="260">
        <f>+(IF(OR($B61=0,$C61=0,$D61=0,$DC$2&gt;$OE$1),0,IF(OR(DO61=0,DQ61=0,DR61=0),0,MIN((VLOOKUP($D61,SALERYCODE,3,0))*(IF($D61=6,DR61,DQ61))*((MIN((VLOOKUP($D61,SALERYCODE,5,0)),(IF($D61=6,DQ61,DR61))))),MIN((VLOOKUP($D61,SALERYCODE,3,0)),(DO61+DP61))*(IF($D61=6,DR61,((MIN((VLOOKUP($D61,SALERYCODE,5,0)),DR61)))))))))/IF(AND($D61=2,'ראשי-פרטים כלליים וריכוז הוצאות'!$D$68&lt;&gt;4),1.2,1)</f>
        <v>0</v>
      </c>
      <c r="DU61" s="263"/>
      <c r="DV61" s="264"/>
      <c r="DW61" s="265"/>
      <c r="DX61" s="266"/>
      <c r="DY61" s="267">
        <f t="shared" si="61"/>
        <v>0</v>
      </c>
      <c r="DZ61" s="260">
        <f>+(IF(OR($B61=0,$C61=0,$D61=0,$DC$2&gt;$OE$1),0,IF(OR(DU61=0,DW61=0,DX61=0),0,MIN((VLOOKUP($D61,SALERYCODE,3,0))*(IF($D61=6,DX61,DW61))*((MIN((VLOOKUP($D61,SALERYCODE,5,0)),(IF($D61=6,DW61,DX61))))),MIN((VLOOKUP($D61,SALERYCODE,3,0)),(DU61+DV61))*(IF($D61=6,DX61,((MIN((VLOOKUP($D61,SALERYCODE,5,0)),DX61)))))))))/IF(AND($D61=2,'ראשי-פרטים כלליים וריכוז הוצאות'!$D$68&lt;&gt;4),1.2,1)</f>
        <v>0</v>
      </c>
      <c r="EA61" s="263"/>
      <c r="EB61" s="264"/>
      <c r="EC61" s="265"/>
      <c r="ED61" s="266"/>
      <c r="EE61" s="267">
        <f t="shared" si="62"/>
        <v>0</v>
      </c>
      <c r="EF61" s="260">
        <f>+(IF(OR($B61=0,$C61=0,$D61=0,$DC$2&gt;$OE$1),0,IF(OR(EA61=0,EC61=0,ED61=0),0,MIN((VLOOKUP($D61,SALERYCODE,3,0))*(IF($D61=6,ED61,EC61))*((MIN((VLOOKUP($D61,SALERYCODE,5,0)),(IF($D61=6,EC61,ED61))))),MIN((VLOOKUP($D61,SALERYCODE,3,0)),(EA61+EB61))*(IF($D61=6,ED61,((MIN((VLOOKUP($D61,SALERYCODE,5,0)),ED61)))))))))/IF(AND($D61=2,'ראשי-פרטים כלליים וריכוז הוצאות'!$D$68&lt;&gt;4),1.2,1)</f>
        <v>0</v>
      </c>
      <c r="EG61" s="263"/>
      <c r="EH61" s="264"/>
      <c r="EI61" s="265"/>
      <c r="EJ61" s="266"/>
      <c r="EK61" s="267">
        <f t="shared" si="63"/>
        <v>0</v>
      </c>
      <c r="EL61" s="260">
        <f>+(IF(OR($B61=0,$C61=0,$D61=0,$DC$2&gt;$OE$1),0,IF(OR(EG61=0,EI61=0,EJ61=0),0,MIN((VLOOKUP($D61,SALERYCODE,3,0))*(IF($D61=6,EJ61,EI61))*((MIN((VLOOKUP($D61,SALERYCODE,5,0)),(IF($D61=6,EI61,EJ61))))),MIN((VLOOKUP($D61,SALERYCODE,3,0)),(EG61+EH61))*(IF($D61=6,EJ61,((MIN((VLOOKUP($D61,SALERYCODE,5,0)),EJ61)))))))))/IF(AND($D61=2,'ראשי-פרטים כלליים וריכוז הוצאות'!$D$68&lt;&gt;4),1.2,1)</f>
        <v>0</v>
      </c>
      <c r="EM61" s="263"/>
      <c r="EN61" s="264"/>
      <c r="EO61" s="265"/>
      <c r="EP61" s="266"/>
      <c r="EQ61" s="267">
        <f t="shared" si="64"/>
        <v>0</v>
      </c>
      <c r="ER61" s="260">
        <f>+(IF(OR($B61=0,$C61=0,$D61=0,$DC$2&gt;$OE$1),0,IF(OR(EM61=0,EO61=0,EP61=0),0,MIN((VLOOKUP($D61,SALERYCODE,3,0))*(IF($D61=6,EP61,EO61))*((MIN((VLOOKUP($D61,SALERYCODE,5,0)),(IF($D61=6,EO61,EP61))))),MIN((VLOOKUP($D61,SALERYCODE,3,0)),(EM61+EN61))*(IF($D61=6,EP61,((MIN((VLOOKUP($D61,SALERYCODE,5,0)),EP61)))))))))/IF(AND($D61=2,'ראשי-פרטים כלליים וריכוז הוצאות'!$D$68&lt;&gt;4),1.2,1)</f>
        <v>0</v>
      </c>
      <c r="ES61" s="263"/>
      <c r="ET61" s="264"/>
      <c r="EU61" s="265"/>
      <c r="EV61" s="266"/>
      <c r="EW61" s="267">
        <f t="shared" si="65"/>
        <v>0</v>
      </c>
      <c r="EX61" s="260">
        <f>+(IF(OR($B61=0,$C61=0,$D61=0,$DC$2&gt;$OE$1),0,IF(OR(ES61=0,EU61=0,EV61=0),0,MIN((VLOOKUP($D61,SALERYCODE,3,0))*(IF($D61=6,EV61,EU61))*((MIN((VLOOKUP($D61,SALERYCODE,5,0)),(IF($D61=6,EU61,EV61))))),MIN((VLOOKUP($D61,SALERYCODE,3,0)),(ES61+ET61))*(IF($D61=6,EV61,((MIN((VLOOKUP($D61,SALERYCODE,5,0)),EV61)))))))))/IF(AND($D61=2,'ראשי-פרטים כלליים וריכוז הוצאות'!$D$68&lt;&gt;4),1.2,1)</f>
        <v>0</v>
      </c>
      <c r="EY61" s="263"/>
      <c r="EZ61" s="264"/>
      <c r="FA61" s="265"/>
      <c r="FB61" s="266"/>
      <c r="FC61" s="267">
        <f t="shared" si="66"/>
        <v>0</v>
      </c>
      <c r="FD61" s="260">
        <f>+(IF(OR($B61=0,$C61=0,$D61=0,$DC$2&gt;$OE$1),0,IF(OR(EY61=0,FA61=0,FB61=0),0,MIN((VLOOKUP($D61,SALERYCODE,3,0))*(IF($D61=6,FB61,FA61))*((MIN((VLOOKUP($D61,SALERYCODE,5,0)),(IF($D61=6,FA61,FB61))))),MIN((VLOOKUP($D61,SALERYCODE,3,0)),(EY61+EZ61))*(IF($D61=6,FB61,((MIN((VLOOKUP($D61,SALERYCODE,5,0)),FB61)))))))))/IF(AND($D61=2,'ראשי-פרטים כלליים וריכוז הוצאות'!$D$68&lt;&gt;4),1.2,1)</f>
        <v>0</v>
      </c>
      <c r="FE61" s="263"/>
      <c r="FF61" s="264"/>
      <c r="FG61" s="265"/>
      <c r="FH61" s="266"/>
      <c r="FI61" s="267">
        <f t="shared" si="67"/>
        <v>0</v>
      </c>
      <c r="FJ61" s="260">
        <f>+(IF(OR($B61=0,$C61=0,$D61=0,$DC$2&gt;$OE$1),0,IF(OR(FE61=0,FG61=0,FH61=0),0,MIN((VLOOKUP($D61,SALERYCODE,3,0))*(IF($D61=6,FH61,FG61))*((MIN((VLOOKUP($D61,SALERYCODE,5,0)),(IF($D61=6,FG61,FH61))))),MIN((VLOOKUP($D61,SALERYCODE,3,0)),(FE61+FF61))*(IF($D61=6,FH61,((MIN((VLOOKUP($D61,SALERYCODE,5,0)),FH61)))))))))/IF(AND($D61=2,'ראשי-פרטים כלליים וריכוז הוצאות'!$D$68&lt;&gt;4),1.2,1)</f>
        <v>0</v>
      </c>
      <c r="FK61" s="263"/>
      <c r="FL61" s="264"/>
      <c r="FM61" s="265"/>
      <c r="FN61" s="266"/>
      <c r="FO61" s="267">
        <f t="shared" si="68"/>
        <v>0</v>
      </c>
      <c r="FP61" s="260">
        <f>+(IF(OR($B61=0,$C61=0,$D61=0,$DC$2&gt;$OE$1),0,IF(OR(FK61=0,FM61=0,FN61=0),0,MIN((VLOOKUP($D61,SALERYCODE,3,0))*(IF($D61=6,FN61,FM61))*((MIN((VLOOKUP($D61,SALERYCODE,5,0)),(IF($D61=6,FM61,FN61))))),MIN((VLOOKUP($D61,SALERYCODE,3,0)),(FK61+FL61))*(IF($D61=6,FN61,((MIN((VLOOKUP($D61,SALERYCODE,5,0)),FN61)))))))))/IF(AND($D61=2,'ראשי-פרטים כלליים וריכוז הוצאות'!$D$68&lt;&gt;4),1.2,1)</f>
        <v>0</v>
      </c>
      <c r="FQ61" s="263"/>
      <c r="FR61" s="264"/>
      <c r="FS61" s="265"/>
      <c r="FT61" s="266"/>
      <c r="FU61" s="267">
        <f t="shared" si="69"/>
        <v>0</v>
      </c>
      <c r="FV61" s="260">
        <f>+(IF(OR($B61=0,$C61=0,$D61=0,$DC$2&gt;$OE$1),0,IF(OR(FQ61=0,FS61=0,FT61=0),0,MIN((VLOOKUP($D61,SALERYCODE,3,0))*(IF($D61=6,FT61,FS61))*((MIN((VLOOKUP($D61,SALERYCODE,5,0)),(IF($D61=6,FS61,FT61))))),MIN((VLOOKUP($D61,SALERYCODE,3,0)),(FQ61+FR61))*(IF($D61=6,FT61,((MIN((VLOOKUP($D61,SALERYCODE,5,0)),FT61)))))))))/IF(AND($D61=2,'ראשי-פרטים כלליים וריכוז הוצאות'!$D$68&lt;&gt;4),1.2,1)</f>
        <v>0</v>
      </c>
      <c r="FW61" s="263"/>
      <c r="FX61" s="264"/>
      <c r="FY61" s="265"/>
      <c r="FZ61" s="266"/>
      <c r="GA61" s="267">
        <f t="shared" si="70"/>
        <v>0</v>
      </c>
      <c r="GB61" s="260">
        <f>+(IF(OR($B61=0,$C61=0,$D61=0,$DC$2&gt;$OE$1),0,IF(OR(FW61=0,FY61=0,FZ61=0),0,MIN((VLOOKUP($D61,SALERYCODE,3,0))*(IF($D61=6,FZ61,FY61))*((MIN((VLOOKUP($D61,SALERYCODE,5,0)),(IF($D61=6,FY61,FZ61))))),MIN((VLOOKUP($D61,SALERYCODE,3,0)),(FW61+FX61))*(IF($D61=6,FZ61,((MIN((VLOOKUP($D61,SALERYCODE,5,0)),FZ61)))))))))/IF(AND($D61=2,'ראשי-פרטים כלליים וריכוז הוצאות'!$D$68&lt;&gt;4),1.2,1)</f>
        <v>0</v>
      </c>
      <c r="GC61" s="263"/>
      <c r="GD61" s="264"/>
      <c r="GE61" s="265"/>
      <c r="GF61" s="266"/>
      <c r="GG61" s="267">
        <f t="shared" si="71"/>
        <v>0</v>
      </c>
      <c r="GH61" s="260">
        <f>+(IF(OR($B61=0,$C61=0,$D61=0,$DC$2&gt;$OE$1),0,IF(OR(GC61=0,GE61=0,GF61=0),0,MIN((VLOOKUP($D61,SALERYCODE,3,0))*(IF($D61=6,GF61,GE61))*((MIN((VLOOKUP($D61,SALERYCODE,5,0)),(IF($D61=6,GE61,GF61))))),MIN((VLOOKUP($D61,SALERYCODE,3,0)),(GC61+GD61))*(IF($D61=6,GF61,((MIN((VLOOKUP($D61,SALERYCODE,5,0)),GF61)))))))))/IF(AND($D61=2,'ראשי-פרטים כלליים וריכוז הוצאות'!$D$68&lt;&gt;4),1.2,1)</f>
        <v>0</v>
      </c>
      <c r="GI61" s="263"/>
      <c r="GJ61" s="264"/>
      <c r="GK61" s="265"/>
      <c r="GL61" s="266"/>
      <c r="GM61" s="267">
        <f t="shared" si="72"/>
        <v>0</v>
      </c>
      <c r="GN61" s="260">
        <f>+(IF(OR($B61=0,$C61=0,$D61=0,$DC$2&gt;$OE$1),0,IF(OR(GI61=0,GK61=0,GL61=0),0,MIN((VLOOKUP($D61,SALERYCODE,3,0))*(IF($D61=6,GL61,GK61))*((MIN((VLOOKUP($D61,SALERYCODE,5,0)),(IF($D61=6,GK61,GL61))))),MIN((VLOOKUP($D61,SALERYCODE,3,0)),(GI61+GJ61))*(IF($D61=6,GL61,((MIN((VLOOKUP($D61,SALERYCODE,5,0)),GL61)))))))))/IF(AND($D61=2,'ראשי-פרטים כלליים וריכוז הוצאות'!$D$68&lt;&gt;4),1.2,1)</f>
        <v>0</v>
      </c>
      <c r="GO61" s="263"/>
      <c r="GP61" s="264"/>
      <c r="GQ61" s="265"/>
      <c r="GR61" s="266"/>
      <c r="GS61" s="267">
        <f t="shared" si="73"/>
        <v>0</v>
      </c>
      <c r="GT61" s="260">
        <f>+(IF(OR($B61=0,$C61=0,$D61=0,$DC$2&gt;$OE$1),0,IF(OR(GO61=0,GQ61=0,GR61=0),0,MIN((VLOOKUP($D61,SALERYCODE,3,0))*(IF($D61=6,GR61,GQ61))*((MIN((VLOOKUP($D61,SALERYCODE,5,0)),(IF($D61=6,GQ61,GR61))))),MIN((VLOOKUP($D61,SALERYCODE,3,0)),(GO61+GP61))*(IF($D61=6,GR61,((MIN((VLOOKUP($D61,SALERYCODE,5,0)),GR61)))))))))/IF(AND($D61=2,'ראשי-פרטים כלליים וריכוז הוצאות'!$D$68&lt;&gt;4),1.2,1)</f>
        <v>0</v>
      </c>
      <c r="GU61" s="263"/>
      <c r="GV61" s="264"/>
      <c r="GW61" s="265"/>
      <c r="GX61" s="266"/>
      <c r="GY61" s="267">
        <f t="shared" si="74"/>
        <v>0</v>
      </c>
      <c r="GZ61" s="260">
        <f>+(IF(OR($B61=0,$C61=0,$D61=0,$DC$2&gt;$OE$1),0,IF(OR(GU61=0,GW61=0,GX61=0),0,MIN((VLOOKUP($D61,SALERYCODE,3,0))*(IF($D61=6,GX61,GW61))*((MIN((VLOOKUP($D61,SALERYCODE,5,0)),(IF($D61=6,GW61,GX61))))),MIN((VLOOKUP($D61,SALERYCODE,3,0)),(GU61+GV61))*(IF($D61=6,GX61,((MIN((VLOOKUP($D61,SALERYCODE,5,0)),GX61)))))))))/IF(AND($D61=2,'ראשי-פרטים כלליים וריכוז הוצאות'!$D$68&lt;&gt;4),1.2,1)</f>
        <v>0</v>
      </c>
      <c r="HA61" s="263"/>
      <c r="HB61" s="264"/>
      <c r="HC61" s="265"/>
      <c r="HD61" s="266"/>
      <c r="HE61" s="267">
        <f t="shared" si="75"/>
        <v>0</v>
      </c>
      <c r="HF61" s="260">
        <f>+(IF(OR($B61=0,$C61=0,$D61=0,$DC$2&gt;$OE$1),0,IF(OR(HA61=0,HC61=0,HD61=0),0,MIN((VLOOKUP($D61,SALERYCODE,3,0))*(IF($D61=6,HD61,HC61))*((MIN((VLOOKUP($D61,SALERYCODE,5,0)),(IF($D61=6,HC61,HD61))))),MIN((VLOOKUP($D61,SALERYCODE,3,0)),(HA61+HB61))*(IF($D61=6,HD61,((MIN((VLOOKUP($D61,SALERYCODE,5,0)),HD61)))))))))/IF(AND($D61=2,'ראשי-פרטים כלליים וריכוז הוצאות'!$D$68&lt;&gt;4),1.2,1)</f>
        <v>0</v>
      </c>
      <c r="HG61" s="263"/>
      <c r="HH61" s="264"/>
      <c r="HI61" s="265"/>
      <c r="HJ61" s="266"/>
      <c r="HK61" s="267">
        <f t="shared" si="76"/>
        <v>0</v>
      </c>
      <c r="HL61" s="260">
        <f>+(IF(OR($B61=0,$C61=0,$D61=0,$DC$2&gt;$OE$1),0,IF(OR(HG61=0,HI61=0,HJ61=0),0,MIN((VLOOKUP($D61,SALERYCODE,3,0))*(IF($D61=6,HJ61,HI61))*((MIN((VLOOKUP($D61,SALERYCODE,5,0)),(IF($D61=6,HI61,HJ61))))),MIN((VLOOKUP($D61,SALERYCODE,3,0)),(HG61+HH61))*(IF($D61=6,HJ61,((MIN((VLOOKUP($D61,SALERYCODE,5,0)),HJ61)))))))))/IF(AND($D61=2,'ראשי-פרטים כלליים וריכוז הוצאות'!$D$68&lt;&gt;4),1.2,1)</f>
        <v>0</v>
      </c>
      <c r="HM61" s="263"/>
      <c r="HN61" s="264"/>
      <c r="HO61" s="265"/>
      <c r="HP61" s="266"/>
      <c r="HQ61" s="267">
        <f t="shared" si="77"/>
        <v>0</v>
      </c>
      <c r="HR61" s="260">
        <f>+(IF(OR($B61=0,$C61=0,$D61=0,$DC$2&gt;$OE$1),0,IF(OR(HM61=0,HO61=0,HP61=0),0,MIN((VLOOKUP($D61,SALERYCODE,3,0))*(IF($D61=6,HP61,HO61))*((MIN((VLOOKUP($D61,SALERYCODE,5,0)),(IF($D61=6,HO61,HP61))))),MIN((VLOOKUP($D61,SALERYCODE,3,0)),(HM61+HN61))*(IF($D61=6,HP61,((MIN((VLOOKUP($D61,SALERYCODE,5,0)),HP61)))))))))/IF(AND($D61=2,'ראשי-פרטים כלליים וריכוז הוצאות'!$D$68&lt;&gt;4),1.2,1)</f>
        <v>0</v>
      </c>
      <c r="HS61" s="263"/>
      <c r="HT61" s="264"/>
      <c r="HU61" s="265"/>
      <c r="HV61" s="266"/>
      <c r="HW61" s="267">
        <f t="shared" si="78"/>
        <v>0</v>
      </c>
      <c r="HX61" s="260">
        <f>+(IF(OR($B61=0,$C61=0,$D61=0,$DC$2&gt;$OE$1),0,IF(OR(HS61=0,HU61=0,HV61=0),0,MIN((VLOOKUP($D61,SALERYCODE,3,0))*(IF($D61=6,HV61,HU61))*((MIN((VLOOKUP($D61,SALERYCODE,5,0)),(IF($D61=6,HU61,HV61))))),MIN((VLOOKUP($D61,SALERYCODE,3,0)),(HS61+HT61))*(IF($D61=6,HV61,((MIN((VLOOKUP($D61,SALERYCODE,5,0)),HV61)))))))))/IF(AND($D61=2,'ראשי-פרטים כלליים וריכוז הוצאות'!$D$68&lt;&gt;4),1.2,1)</f>
        <v>0</v>
      </c>
      <c r="HY61" s="263"/>
      <c r="HZ61" s="264"/>
      <c r="IA61" s="265"/>
      <c r="IB61" s="266"/>
      <c r="IC61" s="267">
        <f t="shared" si="79"/>
        <v>0</v>
      </c>
      <c r="ID61" s="260">
        <f>+(IF(OR($B61=0,$C61=0,$D61=0,$DC$2&gt;$OE$1),0,IF(OR(HY61=0,IA61=0,IB61=0),0,MIN((VLOOKUP($D61,SALERYCODE,3,0))*(IF($D61=6,IB61,IA61))*((MIN((VLOOKUP($D61,SALERYCODE,5,0)),(IF($D61=6,IA61,IB61))))),MIN((VLOOKUP($D61,SALERYCODE,3,0)),(HY61+HZ61))*(IF($D61=6,IB61,((MIN((VLOOKUP($D61,SALERYCODE,5,0)),IB61)))))))))/IF(AND($D61=2,'ראשי-פרטים כלליים וריכוז הוצאות'!$D$68&lt;&gt;4),1.2,1)</f>
        <v>0</v>
      </c>
      <c r="IE61" s="263"/>
      <c r="IF61" s="264"/>
      <c r="IG61" s="265"/>
      <c r="IH61" s="266"/>
      <c r="II61" s="267">
        <f t="shared" si="80"/>
        <v>0</v>
      </c>
      <c r="IJ61" s="260">
        <f>+(IF(OR($B61=0,$C61=0,$D61=0,$DC$2&gt;$OE$1),0,IF(OR(IE61=0,IG61=0,IH61=0),0,MIN((VLOOKUP($D61,SALERYCODE,3,0))*(IF($D61=6,IH61,IG61))*((MIN((VLOOKUP($D61,SALERYCODE,5,0)),(IF($D61=6,IG61,IH61))))),MIN((VLOOKUP($D61,SALERYCODE,3,0)),(IE61+IF61))*(IF($D61=6,IH61,((MIN((VLOOKUP($D61,SALERYCODE,5,0)),IH61)))))))))/IF(AND($D61=2,'ראשי-פרטים כלליים וריכוז הוצאות'!$D$68&lt;&gt;4),1.2,1)</f>
        <v>0</v>
      </c>
      <c r="IK61" s="263"/>
      <c r="IL61" s="264"/>
      <c r="IM61" s="265"/>
      <c r="IN61" s="266"/>
      <c r="IO61" s="267">
        <f t="shared" si="81"/>
        <v>0</v>
      </c>
      <c r="IP61" s="260">
        <f>+(IF(OR($B61=0,$C61=0,$D61=0,$DC$2&gt;$OE$1),0,IF(OR(IK61=0,IM61=0,IN61=0),0,MIN((VLOOKUP($D61,SALERYCODE,3,0))*(IF($D61=6,IN61,IM61))*((MIN((VLOOKUP($D61,SALERYCODE,5,0)),(IF($D61=6,IM61,IN61))))),MIN((VLOOKUP($D61,SALERYCODE,3,0)),(IK61+IL61))*(IF($D61=6,IN61,((MIN((VLOOKUP($D61,SALERYCODE,5,0)),IN61)))))))))/IF(AND($D61=2,'ראשי-פרטים כלליים וריכוז הוצאות'!$D$68&lt;&gt;4),1.2,1)</f>
        <v>0</v>
      </c>
      <c r="IQ61" s="263"/>
      <c r="IR61" s="264"/>
      <c r="IS61" s="265"/>
      <c r="IT61" s="266"/>
      <c r="IU61" s="267">
        <f t="shared" si="82"/>
        <v>0</v>
      </c>
      <c r="IV61" s="260">
        <f>+(IF(OR($B61=0,$C61=0,$D61=0,$DC$2&gt;$OE$1),0,IF(OR(IQ61=0,IS61=0,IT61=0),0,MIN((VLOOKUP($D61,SALERYCODE,3,0))*(IF($D61=6,IT61,IS61))*((MIN((VLOOKUP($D61,SALERYCODE,5,0)),(IF($D61=6,IS61,IT61))))),MIN((VLOOKUP($D61,SALERYCODE,3,0)),(IQ61+IR61))*(IF($D61=6,IT61,((MIN((VLOOKUP($D61,SALERYCODE,5,0)),IT61)))))))))/IF(AND($D61=2,'ראשי-פרטים כלליים וריכוז הוצאות'!$D$68&lt;&gt;4),1.2,1)</f>
        <v>0</v>
      </c>
      <c r="IW61" s="263"/>
      <c r="IX61" s="264"/>
      <c r="IY61" s="265"/>
      <c r="IZ61" s="266"/>
      <c r="JA61" s="267">
        <f t="shared" si="83"/>
        <v>0</v>
      </c>
      <c r="JB61" s="260">
        <f>+(IF(OR($B61=0,$C61=0,$D61=0,$DC$2&gt;$OE$1),0,IF(OR(IW61=0,IY61=0,IZ61=0),0,MIN((VLOOKUP($D61,SALERYCODE,3,0))*(IF($D61=6,IZ61,IY61))*((MIN((VLOOKUP($D61,SALERYCODE,5,0)),(IF($D61=6,IY61,IZ61))))),MIN((VLOOKUP($D61,SALERYCODE,3,0)),(IW61+IX61))*(IF($D61=6,IZ61,((MIN((VLOOKUP($D61,SALERYCODE,5,0)),IZ61)))))))))/IF(AND($D61=2,'ראשי-פרטים כלליים וריכוז הוצאות'!$D$68&lt;&gt;4),1.2,1)</f>
        <v>0</v>
      </c>
      <c r="JC61" s="263"/>
      <c r="JD61" s="264"/>
      <c r="JE61" s="265"/>
      <c r="JF61" s="266"/>
      <c r="JG61" s="267">
        <f t="shared" si="84"/>
        <v>0</v>
      </c>
      <c r="JH61" s="260">
        <f>+(IF(OR($B61=0,$C61=0,$D61=0,$DC$2&gt;$OE$1),0,IF(OR(JC61=0,JE61=0,JF61=0),0,MIN((VLOOKUP($D61,SALERYCODE,3,0))*(IF($D61=6,JF61,JE61))*((MIN((VLOOKUP($D61,SALERYCODE,5,0)),(IF($D61=6,JE61,JF61))))),MIN((VLOOKUP($D61,SALERYCODE,3,0)),(JC61+JD61))*(IF($D61=6,JF61,((MIN((VLOOKUP($D61,SALERYCODE,5,0)),JF61)))))))))/IF(AND($D61=2,'ראשי-פרטים כלליים וריכוז הוצאות'!$D$68&lt;&gt;4),1.2,1)</f>
        <v>0</v>
      </c>
      <c r="JI61" s="263"/>
      <c r="JJ61" s="264"/>
      <c r="JK61" s="265"/>
      <c r="JL61" s="266"/>
      <c r="JM61" s="267">
        <f t="shared" si="85"/>
        <v>0</v>
      </c>
      <c r="JN61" s="260">
        <f>+(IF(OR($B61=0,$C61=0,$D61=0,$DC$2&gt;$OE$1),0,IF(OR(JI61=0,JK61=0,JL61=0),0,MIN((VLOOKUP($D61,SALERYCODE,3,0))*(IF($D61=6,JL61,JK61))*((MIN((VLOOKUP($D61,SALERYCODE,5,0)),(IF($D61=6,JK61,JL61))))),MIN((VLOOKUP($D61,SALERYCODE,3,0)),(JI61+JJ61))*(IF($D61=6,JL61,((MIN((VLOOKUP($D61,SALERYCODE,5,0)),JL61)))))))))/IF(AND($D61=2,'ראשי-פרטים כלליים וריכוז הוצאות'!$D$68&lt;&gt;4),1.2,1)</f>
        <v>0</v>
      </c>
      <c r="JO61" s="263"/>
      <c r="JP61" s="264"/>
      <c r="JQ61" s="265"/>
      <c r="JR61" s="266"/>
      <c r="JS61" s="267">
        <f t="shared" si="86"/>
        <v>0</v>
      </c>
      <c r="JT61" s="260">
        <f>+(IF(OR($B61=0,$C61=0,$D61=0,$DC$2&gt;$OE$1),0,IF(OR(JO61=0,JQ61=0,JR61=0),0,MIN((VLOOKUP($D61,SALERYCODE,3,0))*(IF($D61=6,JR61,JQ61))*((MIN((VLOOKUP($D61,SALERYCODE,5,0)),(IF($D61=6,JQ61,JR61))))),MIN((VLOOKUP($D61,SALERYCODE,3,0)),(JO61+JP61))*(IF($D61=6,JR61,((MIN((VLOOKUP($D61,SALERYCODE,5,0)),JR61)))))))))/IF(AND($D61=2,'ראשי-פרטים כלליים וריכוז הוצאות'!$D$68&lt;&gt;4),1.2,1)</f>
        <v>0</v>
      </c>
      <c r="JU61" s="263"/>
      <c r="JV61" s="264"/>
      <c r="JW61" s="265"/>
      <c r="JX61" s="266"/>
      <c r="JY61" s="267">
        <f t="shared" si="87"/>
        <v>0</v>
      </c>
      <c r="JZ61" s="260">
        <f>+(IF(OR($B61=0,$C61=0,$D61=0,$DC$2&gt;$OE$1),0,IF(OR(JU61=0,JW61=0,JX61=0),0,MIN((VLOOKUP($D61,SALERYCODE,3,0))*(IF($D61=6,JX61,JW61))*((MIN((VLOOKUP($D61,SALERYCODE,5,0)),(IF($D61=6,JW61,JX61))))),MIN((VLOOKUP($D61,SALERYCODE,3,0)),(JU61+JV61))*(IF($D61=6,JX61,((MIN((VLOOKUP($D61,SALERYCODE,5,0)),JX61)))))))))/IF(AND($D61=2,'ראשי-פרטים כלליים וריכוז הוצאות'!$D$68&lt;&gt;4),1.2,1)</f>
        <v>0</v>
      </c>
      <c r="KA61" s="263"/>
      <c r="KB61" s="264"/>
      <c r="KC61" s="265"/>
      <c r="KD61" s="266"/>
      <c r="KE61" s="267">
        <f t="shared" si="88"/>
        <v>0</v>
      </c>
      <c r="KF61" s="260">
        <f>+(IF(OR($B61=0,$C61=0,$D61=0,$DC$2&gt;$OE$1),0,IF(OR(KA61=0,KC61=0,KD61=0),0,MIN((VLOOKUP($D61,SALERYCODE,3,0))*(IF($D61=6,KD61,KC61))*((MIN((VLOOKUP($D61,SALERYCODE,5,0)),(IF($D61=6,KC61,KD61))))),MIN((VLOOKUP($D61,SALERYCODE,3,0)),(KA61+KB61))*(IF($D61=6,KD61,((MIN((VLOOKUP($D61,SALERYCODE,5,0)),KD61)))))))))/IF(AND($D61=2,'ראשי-פרטים כלליים וריכוז הוצאות'!$D$68&lt;&gt;4),1.2,1)</f>
        <v>0</v>
      </c>
      <c r="KG61" s="263"/>
      <c r="KH61" s="264"/>
      <c r="KI61" s="265"/>
      <c r="KJ61" s="266"/>
      <c r="KK61" s="267">
        <f t="shared" si="89"/>
        <v>0</v>
      </c>
      <c r="KL61" s="260">
        <f>+(IF(OR($B61=0,$C61=0,$D61=0,$DC$2&gt;$OE$1),0,IF(OR(KG61=0,KI61=0,KJ61=0),0,MIN((VLOOKUP($D61,SALERYCODE,3,0))*(IF($D61=6,KJ61,KI61))*((MIN((VLOOKUP($D61,SALERYCODE,5,0)),(IF($D61=6,KI61,KJ61))))),MIN((VLOOKUP($D61,SALERYCODE,3,0)),(KG61+KH61))*(IF($D61=6,KJ61,((MIN((VLOOKUP($D61,SALERYCODE,5,0)),KJ61)))))))))/IF(AND($D61=2,'ראשי-פרטים כלליים וריכוז הוצאות'!$D$68&lt;&gt;4),1.2,1)</f>
        <v>0</v>
      </c>
      <c r="KM61" s="263"/>
      <c r="KN61" s="264"/>
      <c r="KO61" s="265"/>
      <c r="KP61" s="266"/>
      <c r="KQ61" s="267">
        <f t="shared" si="90"/>
        <v>0</v>
      </c>
      <c r="KR61" s="260">
        <f>+(IF(OR($B61=0,$C61=0,$D61=0,$DC$2&gt;$OE$1),0,IF(OR(KM61=0,KO61=0,KP61=0),0,MIN((VLOOKUP($D61,SALERYCODE,3,0))*(IF($D61=6,KP61,KO61))*((MIN((VLOOKUP($D61,SALERYCODE,5,0)),(IF($D61=6,KO61,KP61))))),MIN((VLOOKUP($D61,SALERYCODE,3,0)),(KM61+KN61))*(IF($D61=6,KP61,((MIN((VLOOKUP($D61,SALERYCODE,5,0)),KP61)))))))))/IF(AND($D61=2,'ראשי-פרטים כלליים וריכוז הוצאות'!$D$68&lt;&gt;4),1.2,1)</f>
        <v>0</v>
      </c>
      <c r="KS61" s="263"/>
      <c r="KT61" s="264"/>
      <c r="KU61" s="265"/>
      <c r="KV61" s="266"/>
      <c r="KW61" s="267">
        <f t="shared" si="91"/>
        <v>0</v>
      </c>
      <c r="KX61" s="260">
        <f>+(IF(OR($B61=0,$C61=0,$D61=0,$DC$2&gt;$OE$1),0,IF(OR(KS61=0,KU61=0,KV61=0),0,MIN((VLOOKUP($D61,SALERYCODE,3,0))*(IF($D61=6,KV61,KU61))*((MIN((VLOOKUP($D61,SALERYCODE,5,0)),(IF($D61=6,KU61,KV61))))),MIN((VLOOKUP($D61,SALERYCODE,3,0)),(KS61+KT61))*(IF($D61=6,KV61,((MIN((VLOOKUP($D61,SALERYCODE,5,0)),KV61)))))))))/IF(AND($D61=2,'ראשי-פרטים כלליים וריכוז הוצאות'!$D$68&lt;&gt;4),1.2,1)</f>
        <v>0</v>
      </c>
      <c r="KY61" s="263"/>
      <c r="KZ61" s="264"/>
      <c r="LA61" s="265"/>
      <c r="LB61" s="266"/>
      <c r="LC61" s="267">
        <f t="shared" si="92"/>
        <v>0</v>
      </c>
      <c r="LD61" s="260">
        <f>+(IF(OR($B61=0,$C61=0,$D61=0,$DC$2&gt;$OE$1),0,IF(OR(KY61=0,LA61=0,LB61=0),0,MIN((VLOOKUP($D61,SALERYCODE,3,0))*(IF($D61=6,LB61,LA61))*((MIN((VLOOKUP($D61,SALERYCODE,5,0)),(IF($D61=6,LA61,LB61))))),MIN((VLOOKUP($D61,SALERYCODE,3,0)),(KY61+KZ61))*(IF($D61=6,LB61,((MIN((VLOOKUP($D61,SALERYCODE,5,0)),LB61)))))))))/IF(AND($D61=2,'ראשי-פרטים כלליים וריכוז הוצאות'!$D$68&lt;&gt;4),1.2,1)</f>
        <v>0</v>
      </c>
      <c r="LE61" s="263"/>
      <c r="LF61" s="264"/>
      <c r="LG61" s="265"/>
      <c r="LH61" s="266"/>
      <c r="LI61" s="267">
        <f t="shared" si="93"/>
        <v>0</v>
      </c>
      <c r="LJ61" s="260">
        <f>+(IF(OR($B61=0,$C61=0,$D61=0,$DC$2&gt;$OE$1),0,IF(OR(LE61=0,LG61=0,LH61=0),0,MIN((VLOOKUP($D61,SALERYCODE,3,0))*(IF($D61=6,LH61,LG61))*((MIN((VLOOKUP($D61,SALERYCODE,5,0)),(IF($D61=6,LG61,LH61))))),MIN((VLOOKUP($D61,SALERYCODE,3,0)),(LE61+LF61))*(IF($D61=6,LH61,((MIN((VLOOKUP($D61,SALERYCODE,5,0)),LH61)))))))))/IF(AND($D61=2,'ראשי-פרטים כלליים וריכוז הוצאות'!$D$68&lt;&gt;4),1.2,1)</f>
        <v>0</v>
      </c>
      <c r="LK61" s="263"/>
      <c r="LL61" s="264"/>
      <c r="LM61" s="265"/>
      <c r="LN61" s="266"/>
      <c r="LO61" s="267">
        <f t="shared" si="94"/>
        <v>0</v>
      </c>
      <c r="LP61" s="260">
        <f>+(IF(OR($B61=0,$C61=0,$D61=0,$DC$2&gt;$OE$1),0,IF(OR(LK61=0,LM61=0,LN61=0),0,MIN((VLOOKUP($D61,SALERYCODE,3,0))*(IF($D61=6,LN61,LM61))*((MIN((VLOOKUP($D61,SALERYCODE,5,0)),(IF($D61=6,LM61,LN61))))),MIN((VLOOKUP($D61,SALERYCODE,3,0)),(LK61+LL61))*(IF($D61=6,LN61,((MIN((VLOOKUP($D61,SALERYCODE,5,0)),LN61)))))))))/IF(AND($D61=2,'ראשי-פרטים כלליים וריכוז הוצאות'!$D$68&lt;&gt;4),1.2,1)</f>
        <v>0</v>
      </c>
      <c r="LQ61" s="263"/>
      <c r="LR61" s="264"/>
      <c r="LS61" s="265"/>
      <c r="LT61" s="266"/>
      <c r="LU61" s="267">
        <f t="shared" si="95"/>
        <v>0</v>
      </c>
      <c r="LV61" s="260">
        <f>+(IF(OR($B61=0,$C61=0,$D61=0,$DC$2&gt;$OE$1),0,IF(OR(LQ61=0,LS61=0,LT61=0),0,MIN((VLOOKUP($D61,SALERYCODE,3,0))*(IF($D61=6,LT61,LS61))*((MIN((VLOOKUP($D61,SALERYCODE,5,0)),(IF($D61=6,LS61,LT61))))),MIN((VLOOKUP($D61,SALERYCODE,3,0)),(LQ61+LR61))*(IF($D61=6,LT61,((MIN((VLOOKUP($D61,SALERYCODE,5,0)),LT61)))))))))/IF(AND($D61=2,'ראשי-פרטים כלליים וריכוז הוצאות'!$D$68&lt;&gt;4),1.2,1)</f>
        <v>0</v>
      </c>
      <c r="LW61" s="263"/>
      <c r="LX61" s="264"/>
      <c r="LY61" s="265"/>
      <c r="LZ61" s="266"/>
      <c r="MA61" s="267">
        <f t="shared" si="96"/>
        <v>0</v>
      </c>
      <c r="MB61" s="260">
        <f>+(IF(OR($B61=0,$C61=0,$D61=0,$DC$2&gt;$OE$1),0,IF(OR(LW61=0,LY61=0,LZ61=0),0,MIN((VLOOKUP($D61,SALERYCODE,3,0))*(IF($D61=6,LZ61,LY61))*((MIN((VLOOKUP($D61,SALERYCODE,5,0)),(IF($D61=6,LY61,LZ61))))),MIN((VLOOKUP($D61,SALERYCODE,3,0)),(LW61+LX61))*(IF($D61=6,LZ61,((MIN((VLOOKUP($D61,SALERYCODE,5,0)),LZ61)))))))))/IF(AND($D61=2,'ראשי-פרטים כלליים וריכוז הוצאות'!$D$68&lt;&gt;4),1.2,1)</f>
        <v>0</v>
      </c>
      <c r="MC61" s="263"/>
      <c r="MD61" s="264"/>
      <c r="ME61" s="265"/>
      <c r="MF61" s="266"/>
      <c r="MG61" s="267">
        <f t="shared" si="97"/>
        <v>0</v>
      </c>
      <c r="MH61" s="260">
        <f>+(IF(OR($B61=0,$C61=0,$D61=0,$DC$2&gt;$OE$1),0,IF(OR(MC61=0,ME61=0,MF61=0),0,MIN((VLOOKUP($D61,SALERYCODE,3,0))*(IF($D61=6,MF61,ME61))*((MIN((VLOOKUP($D61,SALERYCODE,5,0)),(IF($D61=6,ME61,MF61))))),MIN((VLOOKUP($D61,SALERYCODE,3,0)),(MC61+MD61))*(IF($D61=6,MF61,((MIN((VLOOKUP($D61,SALERYCODE,5,0)),MF61)))))))))/IF(AND($D61=2,'ראשי-פרטים כלליים וריכוז הוצאות'!$D$68&lt;&gt;4),1.2,1)</f>
        <v>0</v>
      </c>
      <c r="MI61" s="263"/>
      <c r="MJ61" s="264"/>
      <c r="MK61" s="265"/>
      <c r="ML61" s="266"/>
      <c r="MM61" s="267">
        <f t="shared" si="98"/>
        <v>0</v>
      </c>
      <c r="MN61" s="260">
        <f>+(IF(OR($B61=0,$C61=0,$D61=0,$DC$2&gt;$OE$1),0,IF(OR(MI61=0,MK61=0,ML61=0),0,MIN((VLOOKUP($D61,SALERYCODE,3,0))*(IF($D61=6,ML61,MK61))*((MIN((VLOOKUP($D61,SALERYCODE,5,0)),(IF($D61=6,MK61,ML61))))),MIN((VLOOKUP($D61,SALERYCODE,3,0)),(MI61+MJ61))*(IF($D61=6,ML61,((MIN((VLOOKUP($D61,SALERYCODE,5,0)),ML61)))))))))/IF(AND($D61=2,'ראשי-פרטים כלליים וריכוז הוצאות'!$D$68&lt;&gt;4),1.2,1)</f>
        <v>0</v>
      </c>
      <c r="MO61" s="263"/>
      <c r="MP61" s="264"/>
      <c r="MQ61" s="265"/>
      <c r="MR61" s="266"/>
      <c r="MS61" s="267">
        <f t="shared" si="99"/>
        <v>0</v>
      </c>
      <c r="MT61" s="260">
        <f>+(IF(OR($B61=0,$C61=0,$D61=0,$DC$2&gt;$OE$1),0,IF(OR(MO61=0,MQ61=0,MR61=0),0,MIN((VLOOKUP($D61,SALERYCODE,3,0))*(IF($D61=6,MR61,MQ61))*((MIN((VLOOKUP($D61,SALERYCODE,5,0)),(IF($D61=6,MQ61,MR61))))),MIN((VLOOKUP($D61,SALERYCODE,3,0)),(MO61+MP61))*(IF($D61=6,MR61,((MIN((VLOOKUP($D61,SALERYCODE,5,0)),MR61)))))))))/IF(AND($D61=2,'ראשי-פרטים כלליים וריכוז הוצאות'!$D$68&lt;&gt;4),1.2,1)</f>
        <v>0</v>
      </c>
      <c r="MU61" s="263"/>
      <c r="MV61" s="264"/>
      <c r="MW61" s="265"/>
      <c r="MX61" s="266"/>
      <c r="MY61" s="267">
        <f t="shared" si="100"/>
        <v>0</v>
      </c>
      <c r="MZ61" s="260">
        <f>+(IF(OR($B61=0,$C61=0,$D61=0,$DC$2&gt;$OE$1),0,IF(OR(MU61=0,MW61=0,MX61=0),0,MIN((VLOOKUP($D61,SALERYCODE,3,0))*(IF($D61=6,MX61,MW61))*((MIN((VLOOKUP($D61,SALERYCODE,5,0)),(IF($D61=6,MW61,MX61))))),MIN((VLOOKUP($D61,SALERYCODE,3,0)),(MU61+MV61))*(IF($D61=6,MX61,((MIN((VLOOKUP($D61,SALERYCODE,5,0)),MX61)))))))))/IF(AND($D61=2,'ראשי-פרטים כלליים וריכוז הוצאות'!$D$68&lt;&gt;4),1.2,1)</f>
        <v>0</v>
      </c>
      <c r="NA61" s="263"/>
      <c r="NB61" s="264"/>
      <c r="NC61" s="265"/>
      <c r="ND61" s="266"/>
      <c r="NE61" s="267">
        <f t="shared" si="101"/>
        <v>0</v>
      </c>
      <c r="NF61" s="260">
        <f>+(IF(OR($B61=0,$C61=0,$D61=0,$DC$2&gt;$OE$1),0,IF(OR(NA61=0,NC61=0,ND61=0),0,MIN((VLOOKUP($D61,SALERYCODE,3,0))*(IF($D61=6,ND61,NC61))*((MIN((VLOOKUP($D61,SALERYCODE,5,0)),(IF($D61=6,NC61,ND61))))),MIN((VLOOKUP($D61,SALERYCODE,3,0)),(NA61+NB61))*(IF($D61=6,ND61,((MIN((VLOOKUP($D61,SALERYCODE,5,0)),ND61)))))))))/IF(AND($D61=2,'ראשי-פרטים כלליים וריכוז הוצאות'!$D$68&lt;&gt;4),1.2,1)</f>
        <v>0</v>
      </c>
      <c r="NG61" s="263"/>
      <c r="NH61" s="264"/>
      <c r="NI61" s="265"/>
      <c r="NJ61" s="266"/>
      <c r="NK61" s="267">
        <f t="shared" si="102"/>
        <v>0</v>
      </c>
      <c r="NL61" s="260">
        <f>+(IF(OR($B61=0,$C61=0,$D61=0,$DC$2&gt;$OE$1),0,IF(OR(NG61=0,NI61=0,NJ61=0),0,MIN((VLOOKUP($D61,SALERYCODE,3,0))*(IF($D61=6,NJ61,NI61))*((MIN((VLOOKUP($D61,SALERYCODE,5,0)),(IF($D61=6,NI61,NJ61))))),MIN((VLOOKUP($D61,SALERYCODE,3,0)),(NG61+NH61))*(IF($D61=6,NJ61,((MIN((VLOOKUP($D61,SALERYCODE,5,0)),NJ61)))))))))/IF(AND($D61=2,'ראשי-פרטים כלליים וריכוז הוצאות'!$D$68&lt;&gt;4),1.2,1)</f>
        <v>0</v>
      </c>
      <c r="NM61" s="263"/>
      <c r="NN61" s="264"/>
      <c r="NO61" s="265"/>
      <c r="NP61" s="266"/>
      <c r="NQ61" s="267">
        <f t="shared" si="103"/>
        <v>0</v>
      </c>
      <c r="NR61" s="260">
        <f>+(IF(OR($B61=0,$C61=0,$D61=0,$DC$2&gt;$OE$1),0,IF(OR(NM61=0,NO61=0,NP61=0),0,MIN((VLOOKUP($D61,SALERYCODE,3,0))*(IF($D61=6,NP61,NO61))*((MIN((VLOOKUP($D61,SALERYCODE,5,0)),(IF($D61=6,NO61,NP61))))),MIN((VLOOKUP($D61,SALERYCODE,3,0)),(NM61+NN61))*(IF($D61=6,NP61,((MIN((VLOOKUP($D61,SALERYCODE,5,0)),NP61)))))))))/IF(AND($D61=2,'ראשי-פרטים כלליים וריכוז הוצאות'!$D$68&lt;&gt;4),1.2,1)</f>
        <v>0</v>
      </c>
      <c r="NS61" s="263"/>
      <c r="NT61" s="264"/>
      <c r="NU61" s="265"/>
      <c r="NV61" s="266"/>
      <c r="NW61" s="267">
        <f t="shared" si="104"/>
        <v>0</v>
      </c>
      <c r="NX61" s="260">
        <f>+(IF(OR($B61=0,$C61=0,$D61=0,$DC$2&gt;$OE$1),0,IF(OR(NS61=0,NU61=0,NV61=0),0,MIN((VLOOKUP($D61,SALERYCODE,3,0))*(IF($D61=6,NV61,NU61))*((MIN((VLOOKUP($D61,SALERYCODE,5,0)),(IF($D61=6,NU61,NV61))))),MIN((VLOOKUP($D61,SALERYCODE,3,0)),(NS61+NT61))*(IF($D61=6,NV61,((MIN((VLOOKUP($D61,SALERYCODE,5,0)),NV61)))))))))/IF(AND($D61=2,'ראשי-פרטים כלליים וריכוז הוצאות'!$D$68&lt;&gt;4),1.2,1)</f>
        <v>0</v>
      </c>
      <c r="NY61" s="263"/>
      <c r="NZ61" s="264"/>
      <c r="OA61" s="265"/>
      <c r="OB61" s="266"/>
      <c r="OC61" s="267">
        <f t="shared" si="105"/>
        <v>0</v>
      </c>
      <c r="OD61" s="260">
        <f>+(IF(OR($B61=0,$C61=0,$D61=0,$DC$2&gt;$OE$1),0,IF(OR(NY61=0,OA61=0,OB61=0),0,MIN((VLOOKUP($D61,SALERYCODE,3,0))*(IF($D61=6,OB61,OA61))*((MIN((VLOOKUP($D61,SALERYCODE,5,0)),(IF($D61=6,OA61,OB61))))),MIN((VLOOKUP($D61,SALERYCODE,3,0)),(NY61+NZ61))*(IF($D61=6,OB61,((MIN((VLOOKUP($D61,SALERYCODE,5,0)),OB61)))))))))/IF(AND($D61=2,'ראשי-פרטים כלליים וריכוז הוצאות'!$D$68&lt;&gt;4),1.2,1)</f>
        <v>0</v>
      </c>
      <c r="OE61" s="275">
        <f t="shared" si="111"/>
        <v>0</v>
      </c>
      <c r="OF61" s="283">
        <f t="shared" si="112"/>
        <v>9.9999999999999995E-7</v>
      </c>
      <c r="OG61" s="276">
        <f t="shared" si="113"/>
        <v>0</v>
      </c>
      <c r="OH61" s="275">
        <f t="shared" si="114"/>
        <v>0</v>
      </c>
      <c r="OI61" s="275">
        <v>0</v>
      </c>
      <c r="OJ61" s="258">
        <f t="shared" si="115"/>
        <v>0</v>
      </c>
      <c r="OK61" s="284"/>
      <c r="OL61" s="116">
        <f>MIN(OJ61+OK61*OF61*OE61/$OL$1/IF(AND($D61=2,'ראשי-פרטים כלליים וריכוז הוצאות'!$D$68&lt;&gt;4),1.2,1),IF($D61&gt;0,VLOOKUP($D61,SALERYCODE,3,0)*12*OG61,0))</f>
        <v>0</v>
      </c>
      <c r="OM61" s="95">
        <f t="shared" si="106"/>
        <v>0</v>
      </c>
      <c r="ON61" s="11">
        <f t="shared" si="107"/>
        <v>0</v>
      </c>
      <c r="OO61" s="11">
        <f t="shared" si="108"/>
        <v>0</v>
      </c>
      <c r="OP61" s="22">
        <f t="shared" si="109"/>
        <v>0</v>
      </c>
      <c r="OQ61" s="11">
        <f t="shared" si="110"/>
        <v>0</v>
      </c>
      <c r="OR61" s="11" t="e">
        <f>#REF!</f>
        <v>#REF!</v>
      </c>
      <c r="OS61" s="35"/>
      <c r="OT61" s="35"/>
      <c r="OU61" s="43"/>
    </row>
    <row r="62" spans="1:411" ht="24" hidden="1" customHeight="1" outlineLevel="1" x14ac:dyDescent="0.2">
      <c r="A62" s="282">
        <v>59</v>
      </c>
      <c r="B62" s="269"/>
      <c r="C62" s="270"/>
      <c r="D62" s="271"/>
      <c r="E62" s="263"/>
      <c r="F62" s="264"/>
      <c r="G62" s="265"/>
      <c r="H62" s="266"/>
      <c r="I62" s="267">
        <f t="shared" si="41"/>
        <v>0</v>
      </c>
      <c r="J62" s="260">
        <f>(IF(OR($B62=0,$C62=0,$D62=0,$E$2&gt;$OE$1),0,IF(OR($E62=0,$G62=0,$H62=0),0,MIN((VLOOKUP($D62,SALERYCODE,3,0))*(IF($D62=6,$H62,$G62))*((MIN((VLOOKUP($D62,SALERYCODE,5,0)),(IF($D62=6,$G62,$H62))))),MIN((VLOOKUP($D62,SALERYCODE,3,0)),($E62+$F62))*(IF($D62=6,$H62,((MIN((VLOOKUP($D62,SALERYCODE,5,0)),$H62)))))))))/IF(AND($D62=2,'ראשי-פרטים כלליים וריכוז הוצאות'!$D$68&lt;&gt;4),1.2,1)</f>
        <v>0</v>
      </c>
      <c r="K62" s="263"/>
      <c r="L62" s="264"/>
      <c r="M62" s="265"/>
      <c r="N62" s="266"/>
      <c r="O62" s="267">
        <f t="shared" si="42"/>
        <v>0</v>
      </c>
      <c r="P62" s="260">
        <f>+(IF(OR($B62=0,$C62=0,$D62=0,$K$2&gt;$OE$1),0,IF(OR($K62=0,$M62=0,$N62=0),0,MIN((VLOOKUP($D62,SALERYCODE,3,0))*(IF($D62=6,$N62,$M62))*((MIN((VLOOKUP($D62,SALERYCODE,5,0)),(IF($D62=6,$M62,$N62))))),MIN((VLOOKUP($D62,SALERYCODE,3,0)),($K62+$L62))*(IF($D62=6,$N62,((MIN((VLOOKUP($D62,SALERYCODE,5,0)),$N62)))))))))/IF(AND($D62=2,'ראשי-פרטים כלליים וריכוז הוצאות'!$D$68&lt;&gt;4),1.2,1)</f>
        <v>0</v>
      </c>
      <c r="Q62" s="263"/>
      <c r="R62" s="264"/>
      <c r="S62" s="265"/>
      <c r="T62" s="266"/>
      <c r="U62" s="267">
        <f t="shared" si="43"/>
        <v>0</v>
      </c>
      <c r="V62" s="260">
        <f>+(IF(OR($B62=0,$C62=0,$D62=0,$Q$2&gt;$OE$1),0,IF(OR(Q62=0,S62=0,T62=0),0,MIN((VLOOKUP($D62,SALERYCODE,3,0))*(IF($D62=6,T62,S62))*((MIN((VLOOKUP($D62,SALERYCODE,5,0)),(IF($D62=6,S62,T62))))),MIN((VLOOKUP($D62,SALERYCODE,3,0)),(Q62+R62))*(IF($D62=6,T62,((MIN((VLOOKUP($D62,SALERYCODE,5,0)),T62)))))))))/IF(AND($D62=2,'ראשי-פרטים כלליים וריכוז הוצאות'!$D$68&lt;&gt;4),1.2,1)</f>
        <v>0</v>
      </c>
      <c r="W62" s="263"/>
      <c r="X62" s="264"/>
      <c r="Y62" s="265"/>
      <c r="Z62" s="266"/>
      <c r="AA62" s="267">
        <f t="shared" si="44"/>
        <v>0</v>
      </c>
      <c r="AB62" s="260">
        <f>+(IF(OR($B62=0,$C62=0,$D62=0,$W$2&gt;$OE$1),0,IF(OR(W62=0,Y62=0,Z62=0),0,MIN((VLOOKUP($D62,SALERYCODE,3,0))*(IF($D62=6,Z62,Y62))*((MIN((VLOOKUP($D62,SALERYCODE,5,0)),(IF($D62=6,Y62,Z62))))),MIN((VLOOKUP($D62,SALERYCODE,3,0)),(W62+X62))*(IF($D62=6,Z62,((MIN((VLOOKUP($D62,SALERYCODE,5,0)),Z62)))))))))/IF(AND($D62=2,'ראשי-פרטים כלליים וריכוז הוצאות'!$D$68&lt;&gt;4),1.2,1)</f>
        <v>0</v>
      </c>
      <c r="AC62" s="263"/>
      <c r="AD62" s="264"/>
      <c r="AE62" s="265"/>
      <c r="AF62" s="266"/>
      <c r="AG62" s="267">
        <f t="shared" si="45"/>
        <v>0</v>
      </c>
      <c r="AH62" s="260">
        <f>+(IF(OR($B62=0,$C62=0,$D62=0,$AC$2&gt;$OE$1),0,IF(OR(AC62=0,AE62=0,AF62=0),0,MIN((VLOOKUP($D62,SALERYCODE,3,0))*(IF($D62=6,AF62,AE62))*((MIN((VLOOKUP($D62,SALERYCODE,5,0)),(IF($D62=6,AE62,AF62))))),MIN((VLOOKUP($D62,SALERYCODE,3,0)),(AC62+AD62))*(IF($D62=6,AF62,((MIN((VLOOKUP($D62,SALERYCODE,5,0)),AF62)))))))))/IF(AND($D62=2,'ראשי-פרטים כלליים וריכוז הוצאות'!$D$68&lt;&gt;4),1.2,1)</f>
        <v>0</v>
      </c>
      <c r="AI62" s="263"/>
      <c r="AJ62" s="264"/>
      <c r="AK62" s="265"/>
      <c r="AL62" s="266"/>
      <c r="AM62" s="267">
        <f t="shared" si="46"/>
        <v>0</v>
      </c>
      <c r="AN62" s="260">
        <f>+(IF(OR($B62=0,$C62=0,$D62=0,$AI$2&gt;$OE$1),0,IF(OR(AI62=0,AK62=0,AL62=0),0,MIN((VLOOKUP($D62,SALERYCODE,3,0))*(IF($D62=6,AL62,AK62))*((MIN((VLOOKUP($D62,SALERYCODE,5,0)),(IF($D62=6,AK62,AL62))))),MIN((VLOOKUP($D62,SALERYCODE,3,0)),(AI62+AJ62))*(IF($D62=6,AL62,((MIN((VLOOKUP($D62,SALERYCODE,5,0)),AL62)))))))))/IF(AND($D62=2,'ראשי-פרטים כלליים וריכוז הוצאות'!$D$68&lt;&gt;4),1.2,1)</f>
        <v>0</v>
      </c>
      <c r="AO62" s="263"/>
      <c r="AP62" s="264"/>
      <c r="AQ62" s="265"/>
      <c r="AR62" s="266"/>
      <c r="AS62" s="267">
        <f t="shared" si="47"/>
        <v>0</v>
      </c>
      <c r="AT62" s="260">
        <f>+(IF(OR($B62=0,$C62=0,$D62=0,$AO$2&gt;$OE$1),0,IF(OR(AO62=0,AQ62=0,AR62=0),0,MIN((VLOOKUP($D62,SALERYCODE,3,0))*(IF($D62=6,AR62,AQ62))*((MIN((VLOOKUP($D62,SALERYCODE,5,0)),(IF($D62=6,AQ62,AR62))))),MIN((VLOOKUP($D62,SALERYCODE,3,0)),(AO62+AP62))*(IF($D62=6,AR62,((MIN((VLOOKUP($D62,SALERYCODE,5,0)),AR62)))))))))/IF(AND($D62=2,'ראשי-פרטים כלליים וריכוז הוצאות'!$D$68&lt;&gt;4),1.2,1)</f>
        <v>0</v>
      </c>
      <c r="AU62" s="263"/>
      <c r="AV62" s="264"/>
      <c r="AW62" s="265"/>
      <c r="AX62" s="266"/>
      <c r="AY62" s="267">
        <f t="shared" si="48"/>
        <v>0</v>
      </c>
      <c r="AZ62" s="260">
        <f>+(IF(OR($B62=0,$C62=0,$D62=0,$AU$2&gt;$OE$1),0,IF(OR(AU62=0,AW62=0,AX62=0),0,MIN((VLOOKUP($D62,SALERYCODE,3,0))*(IF($D62=6,AX62,AW62))*((MIN((VLOOKUP($D62,SALERYCODE,5,0)),(IF($D62=6,AW62,AX62))))),MIN((VLOOKUP($D62,SALERYCODE,3,0)),(AU62+AV62))*(IF($D62=6,AX62,((MIN((VLOOKUP($D62,SALERYCODE,5,0)),AX62)))))))))/IF(AND($D62=2,'ראשי-פרטים כלליים וריכוז הוצאות'!$D$68&lt;&gt;4),1.2,1)</f>
        <v>0</v>
      </c>
      <c r="BA62" s="263"/>
      <c r="BB62" s="264"/>
      <c r="BC62" s="265"/>
      <c r="BD62" s="266"/>
      <c r="BE62" s="267">
        <f t="shared" si="49"/>
        <v>0</v>
      </c>
      <c r="BF62" s="260">
        <f>+(IF(OR($B62=0,$C62=0,$D62=0,$BA$2&gt;$OE$1),0,IF(OR(BA62=0,BC62=0,BD62=0),0,MIN((VLOOKUP($D62,SALERYCODE,3,0))*(IF($D62=6,BD62,BC62))*((MIN((VLOOKUP($D62,SALERYCODE,5,0)),(IF($D62=6,BC62,BD62))))),MIN((VLOOKUP($D62,SALERYCODE,3,0)),(BA62+BB62))*(IF($D62=6,BD62,((MIN((VLOOKUP($D62,SALERYCODE,5,0)),BD62)))))))))/IF(AND($D62=2,'ראשי-פרטים כלליים וריכוז הוצאות'!$D$68&lt;&gt;4),1.2,1)</f>
        <v>0</v>
      </c>
      <c r="BG62" s="263"/>
      <c r="BH62" s="264"/>
      <c r="BI62" s="265"/>
      <c r="BJ62" s="266"/>
      <c r="BK62" s="267">
        <f t="shared" si="50"/>
        <v>0</v>
      </c>
      <c r="BL62" s="260">
        <f>+(IF(OR($B62=0,$C62=0,$D62=0,$BG$2&gt;$OE$1),0,IF(OR(BG62=0,BI62=0,BJ62=0),0,MIN((VLOOKUP($D62,SALERYCODE,3,0))*(IF($D62=6,BJ62,BI62))*((MIN((VLOOKUP($D62,SALERYCODE,5,0)),(IF($D62=6,BI62,BJ62))))),MIN((VLOOKUP($D62,SALERYCODE,3,0)),(BG62+BH62))*(IF($D62=6,BJ62,((MIN((VLOOKUP($D62,SALERYCODE,5,0)),BJ62)))))))))/IF(AND($D62=2,'ראשי-פרטים כלליים וריכוז הוצאות'!$D$68&lt;&gt;4),1.2,1)</f>
        <v>0</v>
      </c>
      <c r="BM62" s="263"/>
      <c r="BN62" s="264"/>
      <c r="BO62" s="265"/>
      <c r="BP62" s="266"/>
      <c r="BQ62" s="267">
        <f t="shared" si="51"/>
        <v>0</v>
      </c>
      <c r="BR62" s="260">
        <f>+(IF(OR($B62=0,$C62=0,$D62=0,$BM$2&gt;$OE$1),0,IF(OR(BM62=0,BO62=0,BP62=0),0,MIN((VLOOKUP($D62,SALERYCODE,3,0))*(IF($D62=6,BP62,BO62))*((MIN((VLOOKUP($D62,SALERYCODE,5,0)),(IF($D62=6,BO62,BP62))))),MIN((VLOOKUP($D62,SALERYCODE,3,0)),(BM62+BN62))*(IF($D62=6,BP62,((MIN((VLOOKUP($D62,SALERYCODE,5,0)),BP62)))))))))/IF(AND($D62=2,'ראשי-פרטים כלליים וריכוז הוצאות'!$D$68&lt;&gt;4),1.2,1)</f>
        <v>0</v>
      </c>
      <c r="BS62" s="263"/>
      <c r="BT62" s="264"/>
      <c r="BU62" s="265"/>
      <c r="BV62" s="266"/>
      <c r="BW62" s="267">
        <f t="shared" si="52"/>
        <v>0</v>
      </c>
      <c r="BX62" s="260">
        <f>+(IF(OR($B62=0,$C62=0,$D62=0,$BS$2&gt;$OE$1),0,IF(OR(BS62=0,BU62=0,BV62=0),0,MIN((VLOOKUP($D62,SALERYCODE,3,0))*(IF($D62=6,BV62,BU62))*((MIN((VLOOKUP($D62,SALERYCODE,5,0)),(IF($D62=6,BU62,BV62))))),MIN((VLOOKUP($D62,SALERYCODE,3,0)),(BS62+BT62))*(IF($D62=6,BV62,((MIN((VLOOKUP($D62,SALERYCODE,5,0)),BV62)))))))))/IF(AND($D62=2,'ראשי-פרטים כלליים וריכוז הוצאות'!$D$68&lt;&gt;4),1.2,1)</f>
        <v>0</v>
      </c>
      <c r="BY62" s="263"/>
      <c r="BZ62" s="264"/>
      <c r="CA62" s="265"/>
      <c r="CB62" s="266"/>
      <c r="CC62" s="267">
        <f t="shared" si="53"/>
        <v>0</v>
      </c>
      <c r="CD62" s="260">
        <f>+(IF(OR($B62=0,$C62=0,$D62=0,$BY$2&gt;$OE$1),0,IF(OR(BY62=0,CA62=0,CB62=0),0,MIN((VLOOKUP($D62,SALERYCODE,3,0))*(IF($D62=6,CB62,CA62))*((MIN((VLOOKUP($D62,SALERYCODE,5,0)),(IF($D62=6,CA62,CB62))))),MIN((VLOOKUP($D62,SALERYCODE,3,0)),(BY62+BZ62))*(IF($D62=6,CB62,((MIN((VLOOKUP($D62,SALERYCODE,5,0)),CB62)))))))))/IF(AND($D62=2,'ראשי-פרטים כלליים וריכוז הוצאות'!$D$68&lt;&gt;4),1.2,1)</f>
        <v>0</v>
      </c>
      <c r="CE62" s="263"/>
      <c r="CF62" s="264"/>
      <c r="CG62" s="265"/>
      <c r="CH62" s="266"/>
      <c r="CI62" s="267">
        <f t="shared" si="54"/>
        <v>0</v>
      </c>
      <c r="CJ62" s="260">
        <f>+(IF(OR($B62=0,$C62=0,$D62=0,$CE$2&gt;$OE$1),0,IF(OR(CE62=0,CG62=0,CH62=0),0,MIN((VLOOKUP($D62,SALERYCODE,3,0))*(IF($D62=6,CH62,CG62))*((MIN((VLOOKUP($D62,SALERYCODE,5,0)),(IF($D62=6,CG62,CH62))))),MIN((VLOOKUP($D62,SALERYCODE,3,0)),(CE62+CF62))*(IF($D62=6,CH62,((MIN((VLOOKUP($D62,SALERYCODE,5,0)),CH62)))))))))/IF(AND($D62=2,'ראשי-פרטים כלליים וריכוז הוצאות'!$D$68&lt;&gt;4),1.2,1)</f>
        <v>0</v>
      </c>
      <c r="CK62" s="263"/>
      <c r="CL62" s="264"/>
      <c r="CM62" s="265"/>
      <c r="CN62" s="266"/>
      <c r="CO62" s="267">
        <f t="shared" si="55"/>
        <v>0</v>
      </c>
      <c r="CP62" s="260">
        <f>+(IF(OR($B62=0,$C62=0,$D62=0,$CK$2&gt;$OE$1),0,IF(OR(CK62=0,CM62=0,CN62=0),0,MIN((VLOOKUP($D62,SALERYCODE,3,0))*(IF($D62=6,CN62,CM62))*((MIN((VLOOKUP($D62,SALERYCODE,5,0)),(IF($D62=6,CM62,CN62))))),MIN((VLOOKUP($D62,SALERYCODE,3,0)),(CK62+CL62))*(IF($D62=6,CN62,((MIN((VLOOKUP($D62,SALERYCODE,5,0)),CN62)))))))))/IF(AND($D62=2,'ראשי-פרטים כלליים וריכוז הוצאות'!$D$68&lt;&gt;4),1.2,1)</f>
        <v>0</v>
      </c>
      <c r="CQ62" s="263"/>
      <c r="CR62" s="264"/>
      <c r="CS62" s="265"/>
      <c r="CT62" s="266"/>
      <c r="CU62" s="267">
        <f t="shared" si="56"/>
        <v>0</v>
      </c>
      <c r="CV62" s="260">
        <f>+(IF(OR($B62=0,$C62=0,$D62=0,$CQ$2&gt;$OE$1),0,IF(OR(CQ62=0,CS62=0,CT62=0),0,MIN((VLOOKUP($D62,SALERYCODE,3,0))*(IF($D62=6,CT62,CS62))*((MIN((VLOOKUP($D62,SALERYCODE,5,0)),(IF($D62=6,CS62,CT62))))),MIN((VLOOKUP($D62,SALERYCODE,3,0)),(CQ62+CR62))*(IF($D62=6,CT62,((MIN((VLOOKUP($D62,SALERYCODE,5,0)),CT62)))))))))/IF(AND($D62=2,'ראשי-פרטים כלליים וריכוז הוצאות'!$D$68&lt;&gt;4),1.2,1)</f>
        <v>0</v>
      </c>
      <c r="CW62" s="263"/>
      <c r="CX62" s="264"/>
      <c r="CY62" s="265"/>
      <c r="CZ62" s="266"/>
      <c r="DA62" s="267">
        <f t="shared" si="57"/>
        <v>0</v>
      </c>
      <c r="DB62" s="260">
        <f>+(IF(OR($B62=0,$C62=0,$D62=0,$CW$2&gt;$OE$1),0,IF(OR(CW62=0,CY62=0,CZ62=0),0,MIN((VLOOKUP($D62,SALERYCODE,3,0))*(IF($D62=6,CZ62,CY62))*((MIN((VLOOKUP($D62,SALERYCODE,5,0)),(IF($D62=6,CY62,CZ62))))),MIN((VLOOKUP($D62,SALERYCODE,3,0)),(CW62+CX62))*(IF($D62=6,CZ62,((MIN((VLOOKUP($D62,SALERYCODE,5,0)),CZ62)))))))))/IF(AND($D62=2,'ראשי-פרטים כלליים וריכוז הוצאות'!$D$68&lt;&gt;4),1.2,1)</f>
        <v>0</v>
      </c>
      <c r="DC62" s="263"/>
      <c r="DD62" s="264"/>
      <c r="DE62" s="265"/>
      <c r="DF62" s="266"/>
      <c r="DG62" s="267">
        <f t="shared" si="58"/>
        <v>0</v>
      </c>
      <c r="DH62" s="260">
        <f>+(IF(OR($B62=0,$C62=0,$D62=0,$DC$2&gt;$OE$1),0,IF(OR(DC62=0,DE62=0,DF62=0),0,MIN((VLOOKUP($D62,SALERYCODE,3,0))*(IF($D62=6,DF62,DE62))*((MIN((VLOOKUP($D62,SALERYCODE,5,0)),(IF($D62=6,DE62,DF62))))),MIN((VLOOKUP($D62,SALERYCODE,3,0)),(DC62+DD62))*(IF($D62=6,DF62,((MIN((VLOOKUP($D62,SALERYCODE,5,0)),DF62)))))))))/IF(AND($D62=2,'ראשי-פרטים כלליים וריכוז הוצאות'!$D$68&lt;&gt;4),1.2,1)</f>
        <v>0</v>
      </c>
      <c r="DI62" s="263"/>
      <c r="DJ62" s="264"/>
      <c r="DK62" s="265"/>
      <c r="DL62" s="266"/>
      <c r="DM62" s="267">
        <f t="shared" si="59"/>
        <v>0</v>
      </c>
      <c r="DN62" s="260">
        <f>+(IF(OR($B62=0,$C62=0,$D62=0,$DC$2&gt;$OE$1),0,IF(OR(DI62=0,DK62=0,DL62=0),0,MIN((VLOOKUP($D62,SALERYCODE,3,0))*(IF($D62=6,DL62,DK62))*((MIN((VLOOKUP($D62,SALERYCODE,5,0)),(IF($D62=6,DK62,DL62))))),MIN((VLOOKUP($D62,SALERYCODE,3,0)),(DI62+DJ62))*(IF($D62=6,DL62,((MIN((VLOOKUP($D62,SALERYCODE,5,0)),DL62)))))))))/IF(AND($D62=2,'ראשי-פרטים כלליים וריכוז הוצאות'!$D$68&lt;&gt;4),1.2,1)</f>
        <v>0</v>
      </c>
      <c r="DO62" s="263"/>
      <c r="DP62" s="264"/>
      <c r="DQ62" s="265"/>
      <c r="DR62" s="266"/>
      <c r="DS62" s="267">
        <f t="shared" si="60"/>
        <v>0</v>
      </c>
      <c r="DT62" s="260">
        <f>+(IF(OR($B62=0,$C62=0,$D62=0,$DC$2&gt;$OE$1),0,IF(OR(DO62=0,DQ62=0,DR62=0),0,MIN((VLOOKUP($D62,SALERYCODE,3,0))*(IF($D62=6,DR62,DQ62))*((MIN((VLOOKUP($D62,SALERYCODE,5,0)),(IF($D62=6,DQ62,DR62))))),MIN((VLOOKUP($D62,SALERYCODE,3,0)),(DO62+DP62))*(IF($D62=6,DR62,((MIN((VLOOKUP($D62,SALERYCODE,5,0)),DR62)))))))))/IF(AND($D62=2,'ראשי-פרטים כלליים וריכוז הוצאות'!$D$68&lt;&gt;4),1.2,1)</f>
        <v>0</v>
      </c>
      <c r="DU62" s="263"/>
      <c r="DV62" s="264"/>
      <c r="DW62" s="265"/>
      <c r="DX62" s="266"/>
      <c r="DY62" s="267">
        <f t="shared" si="61"/>
        <v>0</v>
      </c>
      <c r="DZ62" s="260">
        <f>+(IF(OR($B62=0,$C62=0,$D62=0,$DC$2&gt;$OE$1),0,IF(OR(DU62=0,DW62=0,DX62=0),0,MIN((VLOOKUP($D62,SALERYCODE,3,0))*(IF($D62=6,DX62,DW62))*((MIN((VLOOKUP($D62,SALERYCODE,5,0)),(IF($D62=6,DW62,DX62))))),MIN((VLOOKUP($D62,SALERYCODE,3,0)),(DU62+DV62))*(IF($D62=6,DX62,((MIN((VLOOKUP($D62,SALERYCODE,5,0)),DX62)))))))))/IF(AND($D62=2,'ראשי-פרטים כלליים וריכוז הוצאות'!$D$68&lt;&gt;4),1.2,1)</f>
        <v>0</v>
      </c>
      <c r="EA62" s="263"/>
      <c r="EB62" s="264"/>
      <c r="EC62" s="265"/>
      <c r="ED62" s="266"/>
      <c r="EE62" s="267">
        <f t="shared" si="62"/>
        <v>0</v>
      </c>
      <c r="EF62" s="260">
        <f>+(IF(OR($B62=0,$C62=0,$D62=0,$DC$2&gt;$OE$1),0,IF(OR(EA62=0,EC62=0,ED62=0),0,MIN((VLOOKUP($D62,SALERYCODE,3,0))*(IF($D62=6,ED62,EC62))*((MIN((VLOOKUP($D62,SALERYCODE,5,0)),(IF($D62=6,EC62,ED62))))),MIN((VLOOKUP($D62,SALERYCODE,3,0)),(EA62+EB62))*(IF($D62=6,ED62,((MIN((VLOOKUP($D62,SALERYCODE,5,0)),ED62)))))))))/IF(AND($D62=2,'ראשי-פרטים כלליים וריכוז הוצאות'!$D$68&lt;&gt;4),1.2,1)</f>
        <v>0</v>
      </c>
      <c r="EG62" s="263"/>
      <c r="EH62" s="264"/>
      <c r="EI62" s="265"/>
      <c r="EJ62" s="266"/>
      <c r="EK62" s="267">
        <f t="shared" si="63"/>
        <v>0</v>
      </c>
      <c r="EL62" s="260">
        <f>+(IF(OR($B62=0,$C62=0,$D62=0,$DC$2&gt;$OE$1),0,IF(OR(EG62=0,EI62=0,EJ62=0),0,MIN((VLOOKUP($D62,SALERYCODE,3,0))*(IF($D62=6,EJ62,EI62))*((MIN((VLOOKUP($D62,SALERYCODE,5,0)),(IF($D62=6,EI62,EJ62))))),MIN((VLOOKUP($D62,SALERYCODE,3,0)),(EG62+EH62))*(IF($D62=6,EJ62,((MIN((VLOOKUP($D62,SALERYCODE,5,0)),EJ62)))))))))/IF(AND($D62=2,'ראשי-פרטים כלליים וריכוז הוצאות'!$D$68&lt;&gt;4),1.2,1)</f>
        <v>0</v>
      </c>
      <c r="EM62" s="263"/>
      <c r="EN62" s="264"/>
      <c r="EO62" s="265"/>
      <c r="EP62" s="266"/>
      <c r="EQ62" s="267">
        <f t="shared" si="64"/>
        <v>0</v>
      </c>
      <c r="ER62" s="260">
        <f>+(IF(OR($B62=0,$C62=0,$D62=0,$DC$2&gt;$OE$1),0,IF(OR(EM62=0,EO62=0,EP62=0),0,MIN((VLOOKUP($D62,SALERYCODE,3,0))*(IF($D62=6,EP62,EO62))*((MIN((VLOOKUP($D62,SALERYCODE,5,0)),(IF($D62=6,EO62,EP62))))),MIN((VLOOKUP($D62,SALERYCODE,3,0)),(EM62+EN62))*(IF($D62=6,EP62,((MIN((VLOOKUP($D62,SALERYCODE,5,0)),EP62)))))))))/IF(AND($D62=2,'ראשי-פרטים כלליים וריכוז הוצאות'!$D$68&lt;&gt;4),1.2,1)</f>
        <v>0</v>
      </c>
      <c r="ES62" s="263"/>
      <c r="ET62" s="264"/>
      <c r="EU62" s="265"/>
      <c r="EV62" s="266"/>
      <c r="EW62" s="267">
        <f t="shared" si="65"/>
        <v>0</v>
      </c>
      <c r="EX62" s="260">
        <f>+(IF(OR($B62=0,$C62=0,$D62=0,$DC$2&gt;$OE$1),0,IF(OR(ES62=0,EU62=0,EV62=0),0,MIN((VLOOKUP($D62,SALERYCODE,3,0))*(IF($D62=6,EV62,EU62))*((MIN((VLOOKUP($D62,SALERYCODE,5,0)),(IF($D62=6,EU62,EV62))))),MIN((VLOOKUP($D62,SALERYCODE,3,0)),(ES62+ET62))*(IF($D62=6,EV62,((MIN((VLOOKUP($D62,SALERYCODE,5,0)),EV62)))))))))/IF(AND($D62=2,'ראשי-פרטים כלליים וריכוז הוצאות'!$D$68&lt;&gt;4),1.2,1)</f>
        <v>0</v>
      </c>
      <c r="EY62" s="263"/>
      <c r="EZ62" s="264"/>
      <c r="FA62" s="265"/>
      <c r="FB62" s="266"/>
      <c r="FC62" s="267">
        <f t="shared" si="66"/>
        <v>0</v>
      </c>
      <c r="FD62" s="260">
        <f>+(IF(OR($B62=0,$C62=0,$D62=0,$DC$2&gt;$OE$1),0,IF(OR(EY62=0,FA62=0,FB62=0),0,MIN((VLOOKUP($D62,SALERYCODE,3,0))*(IF($D62=6,FB62,FA62))*((MIN((VLOOKUP($D62,SALERYCODE,5,0)),(IF($D62=6,FA62,FB62))))),MIN((VLOOKUP($D62,SALERYCODE,3,0)),(EY62+EZ62))*(IF($D62=6,FB62,((MIN((VLOOKUP($D62,SALERYCODE,5,0)),FB62)))))))))/IF(AND($D62=2,'ראשי-פרטים כלליים וריכוז הוצאות'!$D$68&lt;&gt;4),1.2,1)</f>
        <v>0</v>
      </c>
      <c r="FE62" s="263"/>
      <c r="FF62" s="264"/>
      <c r="FG62" s="265"/>
      <c r="FH62" s="266"/>
      <c r="FI62" s="267">
        <f t="shared" si="67"/>
        <v>0</v>
      </c>
      <c r="FJ62" s="260">
        <f>+(IF(OR($B62=0,$C62=0,$D62=0,$DC$2&gt;$OE$1),0,IF(OR(FE62=0,FG62=0,FH62=0),0,MIN((VLOOKUP($D62,SALERYCODE,3,0))*(IF($D62=6,FH62,FG62))*((MIN((VLOOKUP($D62,SALERYCODE,5,0)),(IF($D62=6,FG62,FH62))))),MIN((VLOOKUP($D62,SALERYCODE,3,0)),(FE62+FF62))*(IF($D62=6,FH62,((MIN((VLOOKUP($D62,SALERYCODE,5,0)),FH62)))))))))/IF(AND($D62=2,'ראשי-פרטים כלליים וריכוז הוצאות'!$D$68&lt;&gt;4),1.2,1)</f>
        <v>0</v>
      </c>
      <c r="FK62" s="263"/>
      <c r="FL62" s="264"/>
      <c r="FM62" s="265"/>
      <c r="FN62" s="266"/>
      <c r="FO62" s="267">
        <f t="shared" si="68"/>
        <v>0</v>
      </c>
      <c r="FP62" s="260">
        <f>+(IF(OR($B62=0,$C62=0,$D62=0,$DC$2&gt;$OE$1),0,IF(OR(FK62=0,FM62=0,FN62=0),0,MIN((VLOOKUP($D62,SALERYCODE,3,0))*(IF($D62=6,FN62,FM62))*((MIN((VLOOKUP($D62,SALERYCODE,5,0)),(IF($D62=6,FM62,FN62))))),MIN((VLOOKUP($D62,SALERYCODE,3,0)),(FK62+FL62))*(IF($D62=6,FN62,((MIN((VLOOKUP($D62,SALERYCODE,5,0)),FN62)))))))))/IF(AND($D62=2,'ראשי-פרטים כלליים וריכוז הוצאות'!$D$68&lt;&gt;4),1.2,1)</f>
        <v>0</v>
      </c>
      <c r="FQ62" s="263"/>
      <c r="FR62" s="264"/>
      <c r="FS62" s="265"/>
      <c r="FT62" s="266"/>
      <c r="FU62" s="267">
        <f t="shared" si="69"/>
        <v>0</v>
      </c>
      <c r="FV62" s="260">
        <f>+(IF(OR($B62=0,$C62=0,$D62=0,$DC$2&gt;$OE$1),0,IF(OR(FQ62=0,FS62=0,FT62=0),0,MIN((VLOOKUP($D62,SALERYCODE,3,0))*(IF($D62=6,FT62,FS62))*((MIN((VLOOKUP($D62,SALERYCODE,5,0)),(IF($D62=6,FS62,FT62))))),MIN((VLOOKUP($D62,SALERYCODE,3,0)),(FQ62+FR62))*(IF($D62=6,FT62,((MIN((VLOOKUP($D62,SALERYCODE,5,0)),FT62)))))))))/IF(AND($D62=2,'ראשי-פרטים כלליים וריכוז הוצאות'!$D$68&lt;&gt;4),1.2,1)</f>
        <v>0</v>
      </c>
      <c r="FW62" s="263"/>
      <c r="FX62" s="264"/>
      <c r="FY62" s="265"/>
      <c r="FZ62" s="266"/>
      <c r="GA62" s="267">
        <f t="shared" si="70"/>
        <v>0</v>
      </c>
      <c r="GB62" s="260">
        <f>+(IF(OR($B62=0,$C62=0,$D62=0,$DC$2&gt;$OE$1),0,IF(OR(FW62=0,FY62=0,FZ62=0),0,MIN((VLOOKUP($D62,SALERYCODE,3,0))*(IF($D62=6,FZ62,FY62))*((MIN((VLOOKUP($D62,SALERYCODE,5,0)),(IF($D62=6,FY62,FZ62))))),MIN((VLOOKUP($D62,SALERYCODE,3,0)),(FW62+FX62))*(IF($D62=6,FZ62,((MIN((VLOOKUP($D62,SALERYCODE,5,0)),FZ62)))))))))/IF(AND($D62=2,'ראשי-פרטים כלליים וריכוז הוצאות'!$D$68&lt;&gt;4),1.2,1)</f>
        <v>0</v>
      </c>
      <c r="GC62" s="263"/>
      <c r="GD62" s="264"/>
      <c r="GE62" s="265"/>
      <c r="GF62" s="266"/>
      <c r="GG62" s="267">
        <f t="shared" si="71"/>
        <v>0</v>
      </c>
      <c r="GH62" s="260">
        <f>+(IF(OR($B62=0,$C62=0,$D62=0,$DC$2&gt;$OE$1),0,IF(OR(GC62=0,GE62=0,GF62=0),0,MIN((VLOOKUP($D62,SALERYCODE,3,0))*(IF($D62=6,GF62,GE62))*((MIN((VLOOKUP($D62,SALERYCODE,5,0)),(IF($D62=6,GE62,GF62))))),MIN((VLOOKUP($D62,SALERYCODE,3,0)),(GC62+GD62))*(IF($D62=6,GF62,((MIN((VLOOKUP($D62,SALERYCODE,5,0)),GF62)))))))))/IF(AND($D62=2,'ראשי-פרטים כלליים וריכוז הוצאות'!$D$68&lt;&gt;4),1.2,1)</f>
        <v>0</v>
      </c>
      <c r="GI62" s="263"/>
      <c r="GJ62" s="264"/>
      <c r="GK62" s="265"/>
      <c r="GL62" s="266"/>
      <c r="GM62" s="267">
        <f t="shared" si="72"/>
        <v>0</v>
      </c>
      <c r="GN62" s="260">
        <f>+(IF(OR($B62=0,$C62=0,$D62=0,$DC$2&gt;$OE$1),0,IF(OR(GI62=0,GK62=0,GL62=0),0,MIN((VLOOKUP($D62,SALERYCODE,3,0))*(IF($D62=6,GL62,GK62))*((MIN((VLOOKUP($D62,SALERYCODE,5,0)),(IF($D62=6,GK62,GL62))))),MIN((VLOOKUP($D62,SALERYCODE,3,0)),(GI62+GJ62))*(IF($D62=6,GL62,((MIN((VLOOKUP($D62,SALERYCODE,5,0)),GL62)))))))))/IF(AND($D62=2,'ראשי-פרטים כלליים וריכוז הוצאות'!$D$68&lt;&gt;4),1.2,1)</f>
        <v>0</v>
      </c>
      <c r="GO62" s="263"/>
      <c r="GP62" s="264"/>
      <c r="GQ62" s="265"/>
      <c r="GR62" s="266"/>
      <c r="GS62" s="267">
        <f t="shared" si="73"/>
        <v>0</v>
      </c>
      <c r="GT62" s="260">
        <f>+(IF(OR($B62=0,$C62=0,$D62=0,$DC$2&gt;$OE$1),0,IF(OR(GO62=0,GQ62=0,GR62=0),0,MIN((VLOOKUP($D62,SALERYCODE,3,0))*(IF($D62=6,GR62,GQ62))*((MIN((VLOOKUP($D62,SALERYCODE,5,0)),(IF($D62=6,GQ62,GR62))))),MIN((VLOOKUP($D62,SALERYCODE,3,0)),(GO62+GP62))*(IF($D62=6,GR62,((MIN((VLOOKUP($D62,SALERYCODE,5,0)),GR62)))))))))/IF(AND($D62=2,'ראשי-פרטים כלליים וריכוז הוצאות'!$D$68&lt;&gt;4),1.2,1)</f>
        <v>0</v>
      </c>
      <c r="GU62" s="263"/>
      <c r="GV62" s="264"/>
      <c r="GW62" s="265"/>
      <c r="GX62" s="266"/>
      <c r="GY62" s="267">
        <f t="shared" si="74"/>
        <v>0</v>
      </c>
      <c r="GZ62" s="260">
        <f>+(IF(OR($B62=0,$C62=0,$D62=0,$DC$2&gt;$OE$1),0,IF(OR(GU62=0,GW62=0,GX62=0),0,MIN((VLOOKUP($D62,SALERYCODE,3,0))*(IF($D62=6,GX62,GW62))*((MIN((VLOOKUP($D62,SALERYCODE,5,0)),(IF($D62=6,GW62,GX62))))),MIN((VLOOKUP($D62,SALERYCODE,3,0)),(GU62+GV62))*(IF($D62=6,GX62,((MIN((VLOOKUP($D62,SALERYCODE,5,0)),GX62)))))))))/IF(AND($D62=2,'ראשי-פרטים כלליים וריכוז הוצאות'!$D$68&lt;&gt;4),1.2,1)</f>
        <v>0</v>
      </c>
      <c r="HA62" s="263"/>
      <c r="HB62" s="264"/>
      <c r="HC62" s="265"/>
      <c r="HD62" s="266"/>
      <c r="HE62" s="267">
        <f t="shared" si="75"/>
        <v>0</v>
      </c>
      <c r="HF62" s="260">
        <f>+(IF(OR($B62=0,$C62=0,$D62=0,$DC$2&gt;$OE$1),0,IF(OR(HA62=0,HC62=0,HD62=0),0,MIN((VLOOKUP($D62,SALERYCODE,3,0))*(IF($D62=6,HD62,HC62))*((MIN((VLOOKUP($D62,SALERYCODE,5,0)),(IF($D62=6,HC62,HD62))))),MIN((VLOOKUP($D62,SALERYCODE,3,0)),(HA62+HB62))*(IF($D62=6,HD62,((MIN((VLOOKUP($D62,SALERYCODE,5,0)),HD62)))))))))/IF(AND($D62=2,'ראשי-פרטים כלליים וריכוז הוצאות'!$D$68&lt;&gt;4),1.2,1)</f>
        <v>0</v>
      </c>
      <c r="HG62" s="263"/>
      <c r="HH62" s="264"/>
      <c r="HI62" s="265"/>
      <c r="HJ62" s="266"/>
      <c r="HK62" s="267">
        <f t="shared" si="76"/>
        <v>0</v>
      </c>
      <c r="HL62" s="260">
        <f>+(IF(OR($B62=0,$C62=0,$D62=0,$DC$2&gt;$OE$1),0,IF(OR(HG62=0,HI62=0,HJ62=0),0,MIN((VLOOKUP($D62,SALERYCODE,3,0))*(IF($D62=6,HJ62,HI62))*((MIN((VLOOKUP($D62,SALERYCODE,5,0)),(IF($D62=6,HI62,HJ62))))),MIN((VLOOKUP($D62,SALERYCODE,3,0)),(HG62+HH62))*(IF($D62=6,HJ62,((MIN((VLOOKUP($D62,SALERYCODE,5,0)),HJ62)))))))))/IF(AND($D62=2,'ראשי-פרטים כלליים וריכוז הוצאות'!$D$68&lt;&gt;4),1.2,1)</f>
        <v>0</v>
      </c>
      <c r="HM62" s="263"/>
      <c r="HN62" s="264"/>
      <c r="HO62" s="265"/>
      <c r="HP62" s="266"/>
      <c r="HQ62" s="267">
        <f t="shared" si="77"/>
        <v>0</v>
      </c>
      <c r="HR62" s="260">
        <f>+(IF(OR($B62=0,$C62=0,$D62=0,$DC$2&gt;$OE$1),0,IF(OR(HM62=0,HO62=0,HP62=0),0,MIN((VLOOKUP($D62,SALERYCODE,3,0))*(IF($D62=6,HP62,HO62))*((MIN((VLOOKUP($D62,SALERYCODE,5,0)),(IF($D62=6,HO62,HP62))))),MIN((VLOOKUP($D62,SALERYCODE,3,0)),(HM62+HN62))*(IF($D62=6,HP62,((MIN((VLOOKUP($D62,SALERYCODE,5,0)),HP62)))))))))/IF(AND($D62=2,'ראשי-פרטים כלליים וריכוז הוצאות'!$D$68&lt;&gt;4),1.2,1)</f>
        <v>0</v>
      </c>
      <c r="HS62" s="263"/>
      <c r="HT62" s="264"/>
      <c r="HU62" s="265"/>
      <c r="HV62" s="266"/>
      <c r="HW62" s="267">
        <f t="shared" si="78"/>
        <v>0</v>
      </c>
      <c r="HX62" s="260">
        <f>+(IF(OR($B62=0,$C62=0,$D62=0,$DC$2&gt;$OE$1),0,IF(OR(HS62=0,HU62=0,HV62=0),0,MIN((VLOOKUP($D62,SALERYCODE,3,0))*(IF($D62=6,HV62,HU62))*((MIN((VLOOKUP($D62,SALERYCODE,5,0)),(IF($D62=6,HU62,HV62))))),MIN((VLOOKUP($D62,SALERYCODE,3,0)),(HS62+HT62))*(IF($D62=6,HV62,((MIN((VLOOKUP($D62,SALERYCODE,5,0)),HV62)))))))))/IF(AND($D62=2,'ראשי-פרטים כלליים וריכוז הוצאות'!$D$68&lt;&gt;4),1.2,1)</f>
        <v>0</v>
      </c>
      <c r="HY62" s="263"/>
      <c r="HZ62" s="264"/>
      <c r="IA62" s="265"/>
      <c r="IB62" s="266"/>
      <c r="IC62" s="267">
        <f t="shared" si="79"/>
        <v>0</v>
      </c>
      <c r="ID62" s="260">
        <f>+(IF(OR($B62=0,$C62=0,$D62=0,$DC$2&gt;$OE$1),0,IF(OR(HY62=0,IA62=0,IB62=0),0,MIN((VLOOKUP($D62,SALERYCODE,3,0))*(IF($D62=6,IB62,IA62))*((MIN((VLOOKUP($D62,SALERYCODE,5,0)),(IF($D62=6,IA62,IB62))))),MIN((VLOOKUP($D62,SALERYCODE,3,0)),(HY62+HZ62))*(IF($D62=6,IB62,((MIN((VLOOKUP($D62,SALERYCODE,5,0)),IB62)))))))))/IF(AND($D62=2,'ראשי-פרטים כלליים וריכוז הוצאות'!$D$68&lt;&gt;4),1.2,1)</f>
        <v>0</v>
      </c>
      <c r="IE62" s="263"/>
      <c r="IF62" s="264"/>
      <c r="IG62" s="265"/>
      <c r="IH62" s="266"/>
      <c r="II62" s="267">
        <f t="shared" si="80"/>
        <v>0</v>
      </c>
      <c r="IJ62" s="260">
        <f>+(IF(OR($B62=0,$C62=0,$D62=0,$DC$2&gt;$OE$1),0,IF(OR(IE62=0,IG62=0,IH62=0),0,MIN((VLOOKUP($D62,SALERYCODE,3,0))*(IF($D62=6,IH62,IG62))*((MIN((VLOOKUP($D62,SALERYCODE,5,0)),(IF($D62=6,IG62,IH62))))),MIN((VLOOKUP($D62,SALERYCODE,3,0)),(IE62+IF62))*(IF($D62=6,IH62,((MIN((VLOOKUP($D62,SALERYCODE,5,0)),IH62)))))))))/IF(AND($D62=2,'ראשי-פרטים כלליים וריכוז הוצאות'!$D$68&lt;&gt;4),1.2,1)</f>
        <v>0</v>
      </c>
      <c r="IK62" s="263"/>
      <c r="IL62" s="264"/>
      <c r="IM62" s="265"/>
      <c r="IN62" s="266"/>
      <c r="IO62" s="267">
        <f t="shared" si="81"/>
        <v>0</v>
      </c>
      <c r="IP62" s="260">
        <f>+(IF(OR($B62=0,$C62=0,$D62=0,$DC$2&gt;$OE$1),0,IF(OR(IK62=0,IM62=0,IN62=0),0,MIN((VLOOKUP($D62,SALERYCODE,3,0))*(IF($D62=6,IN62,IM62))*((MIN((VLOOKUP($D62,SALERYCODE,5,0)),(IF($D62=6,IM62,IN62))))),MIN((VLOOKUP($D62,SALERYCODE,3,0)),(IK62+IL62))*(IF($D62=6,IN62,((MIN((VLOOKUP($D62,SALERYCODE,5,0)),IN62)))))))))/IF(AND($D62=2,'ראשי-פרטים כלליים וריכוז הוצאות'!$D$68&lt;&gt;4),1.2,1)</f>
        <v>0</v>
      </c>
      <c r="IQ62" s="263"/>
      <c r="IR62" s="264"/>
      <c r="IS62" s="265"/>
      <c r="IT62" s="266"/>
      <c r="IU62" s="267">
        <f t="shared" si="82"/>
        <v>0</v>
      </c>
      <c r="IV62" s="260">
        <f>+(IF(OR($B62=0,$C62=0,$D62=0,$DC$2&gt;$OE$1),0,IF(OR(IQ62=0,IS62=0,IT62=0),0,MIN((VLOOKUP($D62,SALERYCODE,3,0))*(IF($D62=6,IT62,IS62))*((MIN((VLOOKUP($D62,SALERYCODE,5,0)),(IF($D62=6,IS62,IT62))))),MIN((VLOOKUP($D62,SALERYCODE,3,0)),(IQ62+IR62))*(IF($D62=6,IT62,((MIN((VLOOKUP($D62,SALERYCODE,5,0)),IT62)))))))))/IF(AND($D62=2,'ראשי-פרטים כלליים וריכוז הוצאות'!$D$68&lt;&gt;4),1.2,1)</f>
        <v>0</v>
      </c>
      <c r="IW62" s="263"/>
      <c r="IX62" s="264"/>
      <c r="IY62" s="265"/>
      <c r="IZ62" s="266"/>
      <c r="JA62" s="267">
        <f t="shared" si="83"/>
        <v>0</v>
      </c>
      <c r="JB62" s="260">
        <f>+(IF(OR($B62=0,$C62=0,$D62=0,$DC$2&gt;$OE$1),0,IF(OR(IW62=0,IY62=0,IZ62=0),0,MIN((VLOOKUP($D62,SALERYCODE,3,0))*(IF($D62=6,IZ62,IY62))*((MIN((VLOOKUP($D62,SALERYCODE,5,0)),(IF($D62=6,IY62,IZ62))))),MIN((VLOOKUP($D62,SALERYCODE,3,0)),(IW62+IX62))*(IF($D62=6,IZ62,((MIN((VLOOKUP($D62,SALERYCODE,5,0)),IZ62)))))))))/IF(AND($D62=2,'ראשי-פרטים כלליים וריכוז הוצאות'!$D$68&lt;&gt;4),1.2,1)</f>
        <v>0</v>
      </c>
      <c r="JC62" s="263"/>
      <c r="JD62" s="264"/>
      <c r="JE62" s="265"/>
      <c r="JF62" s="266"/>
      <c r="JG62" s="267">
        <f t="shared" si="84"/>
        <v>0</v>
      </c>
      <c r="JH62" s="260">
        <f>+(IF(OR($B62=0,$C62=0,$D62=0,$DC$2&gt;$OE$1),0,IF(OR(JC62=0,JE62=0,JF62=0),0,MIN((VLOOKUP($D62,SALERYCODE,3,0))*(IF($D62=6,JF62,JE62))*((MIN((VLOOKUP($D62,SALERYCODE,5,0)),(IF($D62=6,JE62,JF62))))),MIN((VLOOKUP($D62,SALERYCODE,3,0)),(JC62+JD62))*(IF($D62=6,JF62,((MIN((VLOOKUP($D62,SALERYCODE,5,0)),JF62)))))))))/IF(AND($D62=2,'ראשי-פרטים כלליים וריכוז הוצאות'!$D$68&lt;&gt;4),1.2,1)</f>
        <v>0</v>
      </c>
      <c r="JI62" s="263"/>
      <c r="JJ62" s="264"/>
      <c r="JK62" s="265"/>
      <c r="JL62" s="266"/>
      <c r="JM62" s="267">
        <f t="shared" si="85"/>
        <v>0</v>
      </c>
      <c r="JN62" s="260">
        <f>+(IF(OR($B62=0,$C62=0,$D62=0,$DC$2&gt;$OE$1),0,IF(OR(JI62=0,JK62=0,JL62=0),0,MIN((VLOOKUP($D62,SALERYCODE,3,0))*(IF($D62=6,JL62,JK62))*((MIN((VLOOKUP($D62,SALERYCODE,5,0)),(IF($D62=6,JK62,JL62))))),MIN((VLOOKUP($D62,SALERYCODE,3,0)),(JI62+JJ62))*(IF($D62=6,JL62,((MIN((VLOOKUP($D62,SALERYCODE,5,0)),JL62)))))))))/IF(AND($D62=2,'ראשי-פרטים כלליים וריכוז הוצאות'!$D$68&lt;&gt;4),1.2,1)</f>
        <v>0</v>
      </c>
      <c r="JO62" s="263"/>
      <c r="JP62" s="264"/>
      <c r="JQ62" s="265"/>
      <c r="JR62" s="266"/>
      <c r="JS62" s="267">
        <f t="shared" si="86"/>
        <v>0</v>
      </c>
      <c r="JT62" s="260">
        <f>+(IF(OR($B62=0,$C62=0,$D62=0,$DC$2&gt;$OE$1),0,IF(OR(JO62=0,JQ62=0,JR62=0),0,MIN((VLOOKUP($D62,SALERYCODE,3,0))*(IF($D62=6,JR62,JQ62))*((MIN((VLOOKUP($D62,SALERYCODE,5,0)),(IF($D62=6,JQ62,JR62))))),MIN((VLOOKUP($D62,SALERYCODE,3,0)),(JO62+JP62))*(IF($D62=6,JR62,((MIN((VLOOKUP($D62,SALERYCODE,5,0)),JR62)))))))))/IF(AND($D62=2,'ראשי-פרטים כלליים וריכוז הוצאות'!$D$68&lt;&gt;4),1.2,1)</f>
        <v>0</v>
      </c>
      <c r="JU62" s="263"/>
      <c r="JV62" s="264"/>
      <c r="JW62" s="265"/>
      <c r="JX62" s="266"/>
      <c r="JY62" s="267">
        <f t="shared" si="87"/>
        <v>0</v>
      </c>
      <c r="JZ62" s="260">
        <f>+(IF(OR($B62=0,$C62=0,$D62=0,$DC$2&gt;$OE$1),0,IF(OR(JU62=0,JW62=0,JX62=0),0,MIN((VLOOKUP($D62,SALERYCODE,3,0))*(IF($D62=6,JX62,JW62))*((MIN((VLOOKUP($D62,SALERYCODE,5,0)),(IF($D62=6,JW62,JX62))))),MIN((VLOOKUP($D62,SALERYCODE,3,0)),(JU62+JV62))*(IF($D62=6,JX62,((MIN((VLOOKUP($D62,SALERYCODE,5,0)),JX62)))))))))/IF(AND($D62=2,'ראשי-פרטים כלליים וריכוז הוצאות'!$D$68&lt;&gt;4),1.2,1)</f>
        <v>0</v>
      </c>
      <c r="KA62" s="263"/>
      <c r="KB62" s="264"/>
      <c r="KC62" s="265"/>
      <c r="KD62" s="266"/>
      <c r="KE62" s="267">
        <f t="shared" si="88"/>
        <v>0</v>
      </c>
      <c r="KF62" s="260">
        <f>+(IF(OR($B62=0,$C62=0,$D62=0,$DC$2&gt;$OE$1),0,IF(OR(KA62=0,KC62=0,KD62=0),0,MIN((VLOOKUP($D62,SALERYCODE,3,0))*(IF($D62=6,KD62,KC62))*((MIN((VLOOKUP($D62,SALERYCODE,5,0)),(IF($D62=6,KC62,KD62))))),MIN((VLOOKUP($D62,SALERYCODE,3,0)),(KA62+KB62))*(IF($D62=6,KD62,((MIN((VLOOKUP($D62,SALERYCODE,5,0)),KD62)))))))))/IF(AND($D62=2,'ראשי-פרטים כלליים וריכוז הוצאות'!$D$68&lt;&gt;4),1.2,1)</f>
        <v>0</v>
      </c>
      <c r="KG62" s="263"/>
      <c r="KH62" s="264"/>
      <c r="KI62" s="265"/>
      <c r="KJ62" s="266"/>
      <c r="KK62" s="267">
        <f t="shared" si="89"/>
        <v>0</v>
      </c>
      <c r="KL62" s="260">
        <f>+(IF(OR($B62=0,$C62=0,$D62=0,$DC$2&gt;$OE$1),0,IF(OR(KG62=0,KI62=0,KJ62=0),0,MIN((VLOOKUP($D62,SALERYCODE,3,0))*(IF($D62=6,KJ62,KI62))*((MIN((VLOOKUP($D62,SALERYCODE,5,0)),(IF($D62=6,KI62,KJ62))))),MIN((VLOOKUP($D62,SALERYCODE,3,0)),(KG62+KH62))*(IF($D62=6,KJ62,((MIN((VLOOKUP($D62,SALERYCODE,5,0)),KJ62)))))))))/IF(AND($D62=2,'ראשי-פרטים כלליים וריכוז הוצאות'!$D$68&lt;&gt;4),1.2,1)</f>
        <v>0</v>
      </c>
      <c r="KM62" s="263"/>
      <c r="KN62" s="264"/>
      <c r="KO62" s="265"/>
      <c r="KP62" s="266"/>
      <c r="KQ62" s="267">
        <f t="shared" si="90"/>
        <v>0</v>
      </c>
      <c r="KR62" s="260">
        <f>+(IF(OR($B62=0,$C62=0,$D62=0,$DC$2&gt;$OE$1),0,IF(OR(KM62=0,KO62=0,KP62=0),0,MIN((VLOOKUP($D62,SALERYCODE,3,0))*(IF($D62=6,KP62,KO62))*((MIN((VLOOKUP($D62,SALERYCODE,5,0)),(IF($D62=6,KO62,KP62))))),MIN((VLOOKUP($D62,SALERYCODE,3,0)),(KM62+KN62))*(IF($D62=6,KP62,((MIN((VLOOKUP($D62,SALERYCODE,5,0)),KP62)))))))))/IF(AND($D62=2,'ראשי-פרטים כלליים וריכוז הוצאות'!$D$68&lt;&gt;4),1.2,1)</f>
        <v>0</v>
      </c>
      <c r="KS62" s="263"/>
      <c r="KT62" s="264"/>
      <c r="KU62" s="265"/>
      <c r="KV62" s="266"/>
      <c r="KW62" s="267">
        <f t="shared" si="91"/>
        <v>0</v>
      </c>
      <c r="KX62" s="260">
        <f>+(IF(OR($B62=0,$C62=0,$D62=0,$DC$2&gt;$OE$1),0,IF(OR(KS62=0,KU62=0,KV62=0),0,MIN((VLOOKUP($D62,SALERYCODE,3,0))*(IF($D62=6,KV62,KU62))*((MIN((VLOOKUP($D62,SALERYCODE,5,0)),(IF($D62=6,KU62,KV62))))),MIN((VLOOKUP($D62,SALERYCODE,3,0)),(KS62+KT62))*(IF($D62=6,KV62,((MIN((VLOOKUP($D62,SALERYCODE,5,0)),KV62)))))))))/IF(AND($D62=2,'ראשי-פרטים כלליים וריכוז הוצאות'!$D$68&lt;&gt;4),1.2,1)</f>
        <v>0</v>
      </c>
      <c r="KY62" s="263"/>
      <c r="KZ62" s="264"/>
      <c r="LA62" s="265"/>
      <c r="LB62" s="266"/>
      <c r="LC62" s="267">
        <f t="shared" si="92"/>
        <v>0</v>
      </c>
      <c r="LD62" s="260">
        <f>+(IF(OR($B62=0,$C62=0,$D62=0,$DC$2&gt;$OE$1),0,IF(OR(KY62=0,LA62=0,LB62=0),0,MIN((VLOOKUP($D62,SALERYCODE,3,0))*(IF($D62=6,LB62,LA62))*((MIN((VLOOKUP($D62,SALERYCODE,5,0)),(IF($D62=6,LA62,LB62))))),MIN((VLOOKUP($D62,SALERYCODE,3,0)),(KY62+KZ62))*(IF($D62=6,LB62,((MIN((VLOOKUP($D62,SALERYCODE,5,0)),LB62)))))))))/IF(AND($D62=2,'ראשי-פרטים כלליים וריכוז הוצאות'!$D$68&lt;&gt;4),1.2,1)</f>
        <v>0</v>
      </c>
      <c r="LE62" s="263"/>
      <c r="LF62" s="264"/>
      <c r="LG62" s="265"/>
      <c r="LH62" s="266"/>
      <c r="LI62" s="267">
        <f t="shared" si="93"/>
        <v>0</v>
      </c>
      <c r="LJ62" s="260">
        <f>+(IF(OR($B62=0,$C62=0,$D62=0,$DC$2&gt;$OE$1),0,IF(OR(LE62=0,LG62=0,LH62=0),0,MIN((VLOOKUP($D62,SALERYCODE,3,0))*(IF($D62=6,LH62,LG62))*((MIN((VLOOKUP($D62,SALERYCODE,5,0)),(IF($D62=6,LG62,LH62))))),MIN((VLOOKUP($D62,SALERYCODE,3,0)),(LE62+LF62))*(IF($D62=6,LH62,((MIN((VLOOKUP($D62,SALERYCODE,5,0)),LH62)))))))))/IF(AND($D62=2,'ראשי-פרטים כלליים וריכוז הוצאות'!$D$68&lt;&gt;4),1.2,1)</f>
        <v>0</v>
      </c>
      <c r="LK62" s="263"/>
      <c r="LL62" s="264"/>
      <c r="LM62" s="265"/>
      <c r="LN62" s="266"/>
      <c r="LO62" s="267">
        <f t="shared" si="94"/>
        <v>0</v>
      </c>
      <c r="LP62" s="260">
        <f>+(IF(OR($B62=0,$C62=0,$D62=0,$DC$2&gt;$OE$1),0,IF(OR(LK62=0,LM62=0,LN62=0),0,MIN((VLOOKUP($D62,SALERYCODE,3,0))*(IF($D62=6,LN62,LM62))*((MIN((VLOOKUP($D62,SALERYCODE,5,0)),(IF($D62=6,LM62,LN62))))),MIN((VLOOKUP($D62,SALERYCODE,3,0)),(LK62+LL62))*(IF($D62=6,LN62,((MIN((VLOOKUP($D62,SALERYCODE,5,0)),LN62)))))))))/IF(AND($D62=2,'ראשי-פרטים כלליים וריכוז הוצאות'!$D$68&lt;&gt;4),1.2,1)</f>
        <v>0</v>
      </c>
      <c r="LQ62" s="263"/>
      <c r="LR62" s="264"/>
      <c r="LS62" s="265"/>
      <c r="LT62" s="266"/>
      <c r="LU62" s="267">
        <f t="shared" si="95"/>
        <v>0</v>
      </c>
      <c r="LV62" s="260">
        <f>+(IF(OR($B62=0,$C62=0,$D62=0,$DC$2&gt;$OE$1),0,IF(OR(LQ62=0,LS62=0,LT62=0),0,MIN((VLOOKUP($D62,SALERYCODE,3,0))*(IF($D62=6,LT62,LS62))*((MIN((VLOOKUP($D62,SALERYCODE,5,0)),(IF($D62=6,LS62,LT62))))),MIN((VLOOKUP($D62,SALERYCODE,3,0)),(LQ62+LR62))*(IF($D62=6,LT62,((MIN((VLOOKUP($D62,SALERYCODE,5,0)),LT62)))))))))/IF(AND($D62=2,'ראשי-פרטים כלליים וריכוז הוצאות'!$D$68&lt;&gt;4),1.2,1)</f>
        <v>0</v>
      </c>
      <c r="LW62" s="263"/>
      <c r="LX62" s="264"/>
      <c r="LY62" s="265"/>
      <c r="LZ62" s="266"/>
      <c r="MA62" s="267">
        <f t="shared" si="96"/>
        <v>0</v>
      </c>
      <c r="MB62" s="260">
        <f>+(IF(OR($B62=0,$C62=0,$D62=0,$DC$2&gt;$OE$1),0,IF(OR(LW62=0,LY62=0,LZ62=0),0,MIN((VLOOKUP($D62,SALERYCODE,3,0))*(IF($D62=6,LZ62,LY62))*((MIN((VLOOKUP($D62,SALERYCODE,5,0)),(IF($D62=6,LY62,LZ62))))),MIN((VLOOKUP($D62,SALERYCODE,3,0)),(LW62+LX62))*(IF($D62=6,LZ62,((MIN((VLOOKUP($D62,SALERYCODE,5,0)),LZ62)))))))))/IF(AND($D62=2,'ראשי-פרטים כלליים וריכוז הוצאות'!$D$68&lt;&gt;4),1.2,1)</f>
        <v>0</v>
      </c>
      <c r="MC62" s="263"/>
      <c r="MD62" s="264"/>
      <c r="ME62" s="265"/>
      <c r="MF62" s="266"/>
      <c r="MG62" s="267">
        <f t="shared" si="97"/>
        <v>0</v>
      </c>
      <c r="MH62" s="260">
        <f>+(IF(OR($B62=0,$C62=0,$D62=0,$DC$2&gt;$OE$1),0,IF(OR(MC62=0,ME62=0,MF62=0),0,MIN((VLOOKUP($D62,SALERYCODE,3,0))*(IF($D62=6,MF62,ME62))*((MIN((VLOOKUP($D62,SALERYCODE,5,0)),(IF($D62=6,ME62,MF62))))),MIN((VLOOKUP($D62,SALERYCODE,3,0)),(MC62+MD62))*(IF($D62=6,MF62,((MIN((VLOOKUP($D62,SALERYCODE,5,0)),MF62)))))))))/IF(AND($D62=2,'ראשי-פרטים כלליים וריכוז הוצאות'!$D$68&lt;&gt;4),1.2,1)</f>
        <v>0</v>
      </c>
      <c r="MI62" s="263"/>
      <c r="MJ62" s="264"/>
      <c r="MK62" s="265"/>
      <c r="ML62" s="266"/>
      <c r="MM62" s="267">
        <f t="shared" si="98"/>
        <v>0</v>
      </c>
      <c r="MN62" s="260">
        <f>+(IF(OR($B62=0,$C62=0,$D62=0,$DC$2&gt;$OE$1),0,IF(OR(MI62=0,MK62=0,ML62=0),0,MIN((VLOOKUP($D62,SALERYCODE,3,0))*(IF($D62=6,ML62,MK62))*((MIN((VLOOKUP($D62,SALERYCODE,5,0)),(IF($D62=6,MK62,ML62))))),MIN((VLOOKUP($D62,SALERYCODE,3,0)),(MI62+MJ62))*(IF($D62=6,ML62,((MIN((VLOOKUP($D62,SALERYCODE,5,0)),ML62)))))))))/IF(AND($D62=2,'ראשי-פרטים כלליים וריכוז הוצאות'!$D$68&lt;&gt;4),1.2,1)</f>
        <v>0</v>
      </c>
      <c r="MO62" s="263"/>
      <c r="MP62" s="264"/>
      <c r="MQ62" s="265"/>
      <c r="MR62" s="266"/>
      <c r="MS62" s="267">
        <f t="shared" si="99"/>
        <v>0</v>
      </c>
      <c r="MT62" s="260">
        <f>+(IF(OR($B62=0,$C62=0,$D62=0,$DC$2&gt;$OE$1),0,IF(OR(MO62=0,MQ62=0,MR62=0),0,MIN((VLOOKUP($D62,SALERYCODE,3,0))*(IF($D62=6,MR62,MQ62))*((MIN((VLOOKUP($D62,SALERYCODE,5,0)),(IF($D62=6,MQ62,MR62))))),MIN((VLOOKUP($D62,SALERYCODE,3,0)),(MO62+MP62))*(IF($D62=6,MR62,((MIN((VLOOKUP($D62,SALERYCODE,5,0)),MR62)))))))))/IF(AND($D62=2,'ראשי-פרטים כלליים וריכוז הוצאות'!$D$68&lt;&gt;4),1.2,1)</f>
        <v>0</v>
      </c>
      <c r="MU62" s="263"/>
      <c r="MV62" s="264"/>
      <c r="MW62" s="265"/>
      <c r="MX62" s="266"/>
      <c r="MY62" s="267">
        <f t="shared" si="100"/>
        <v>0</v>
      </c>
      <c r="MZ62" s="260">
        <f>+(IF(OR($B62=0,$C62=0,$D62=0,$DC$2&gt;$OE$1),0,IF(OR(MU62=0,MW62=0,MX62=0),0,MIN((VLOOKUP($D62,SALERYCODE,3,0))*(IF($D62=6,MX62,MW62))*((MIN((VLOOKUP($D62,SALERYCODE,5,0)),(IF($D62=6,MW62,MX62))))),MIN((VLOOKUP($D62,SALERYCODE,3,0)),(MU62+MV62))*(IF($D62=6,MX62,((MIN((VLOOKUP($D62,SALERYCODE,5,0)),MX62)))))))))/IF(AND($D62=2,'ראשי-פרטים כלליים וריכוז הוצאות'!$D$68&lt;&gt;4),1.2,1)</f>
        <v>0</v>
      </c>
      <c r="NA62" s="263"/>
      <c r="NB62" s="264"/>
      <c r="NC62" s="265"/>
      <c r="ND62" s="266"/>
      <c r="NE62" s="267">
        <f t="shared" si="101"/>
        <v>0</v>
      </c>
      <c r="NF62" s="260">
        <f>+(IF(OR($B62=0,$C62=0,$D62=0,$DC$2&gt;$OE$1),0,IF(OR(NA62=0,NC62=0,ND62=0),0,MIN((VLOOKUP($D62,SALERYCODE,3,0))*(IF($D62=6,ND62,NC62))*((MIN((VLOOKUP($D62,SALERYCODE,5,0)),(IF($D62=6,NC62,ND62))))),MIN((VLOOKUP($D62,SALERYCODE,3,0)),(NA62+NB62))*(IF($D62=6,ND62,((MIN((VLOOKUP($D62,SALERYCODE,5,0)),ND62)))))))))/IF(AND($D62=2,'ראשי-פרטים כלליים וריכוז הוצאות'!$D$68&lt;&gt;4),1.2,1)</f>
        <v>0</v>
      </c>
      <c r="NG62" s="263"/>
      <c r="NH62" s="264"/>
      <c r="NI62" s="265"/>
      <c r="NJ62" s="266"/>
      <c r="NK62" s="267">
        <f t="shared" si="102"/>
        <v>0</v>
      </c>
      <c r="NL62" s="260">
        <f>+(IF(OR($B62=0,$C62=0,$D62=0,$DC$2&gt;$OE$1),0,IF(OR(NG62=0,NI62=0,NJ62=0),0,MIN((VLOOKUP($D62,SALERYCODE,3,0))*(IF($D62=6,NJ62,NI62))*((MIN((VLOOKUP($D62,SALERYCODE,5,0)),(IF($D62=6,NI62,NJ62))))),MIN((VLOOKUP($D62,SALERYCODE,3,0)),(NG62+NH62))*(IF($D62=6,NJ62,((MIN((VLOOKUP($D62,SALERYCODE,5,0)),NJ62)))))))))/IF(AND($D62=2,'ראשי-פרטים כלליים וריכוז הוצאות'!$D$68&lt;&gt;4),1.2,1)</f>
        <v>0</v>
      </c>
      <c r="NM62" s="263"/>
      <c r="NN62" s="264"/>
      <c r="NO62" s="265"/>
      <c r="NP62" s="266"/>
      <c r="NQ62" s="267">
        <f t="shared" si="103"/>
        <v>0</v>
      </c>
      <c r="NR62" s="260">
        <f>+(IF(OR($B62=0,$C62=0,$D62=0,$DC$2&gt;$OE$1),0,IF(OR(NM62=0,NO62=0,NP62=0),0,MIN((VLOOKUP($D62,SALERYCODE,3,0))*(IF($D62=6,NP62,NO62))*((MIN((VLOOKUP($D62,SALERYCODE,5,0)),(IF($D62=6,NO62,NP62))))),MIN((VLOOKUP($D62,SALERYCODE,3,0)),(NM62+NN62))*(IF($D62=6,NP62,((MIN((VLOOKUP($D62,SALERYCODE,5,0)),NP62)))))))))/IF(AND($D62=2,'ראשי-פרטים כלליים וריכוז הוצאות'!$D$68&lt;&gt;4),1.2,1)</f>
        <v>0</v>
      </c>
      <c r="NS62" s="263"/>
      <c r="NT62" s="264"/>
      <c r="NU62" s="265"/>
      <c r="NV62" s="266"/>
      <c r="NW62" s="267">
        <f t="shared" si="104"/>
        <v>0</v>
      </c>
      <c r="NX62" s="260">
        <f>+(IF(OR($B62=0,$C62=0,$D62=0,$DC$2&gt;$OE$1),0,IF(OR(NS62=0,NU62=0,NV62=0),0,MIN((VLOOKUP($D62,SALERYCODE,3,0))*(IF($D62=6,NV62,NU62))*((MIN((VLOOKUP($D62,SALERYCODE,5,0)),(IF($D62=6,NU62,NV62))))),MIN((VLOOKUP($D62,SALERYCODE,3,0)),(NS62+NT62))*(IF($D62=6,NV62,((MIN((VLOOKUP($D62,SALERYCODE,5,0)),NV62)))))))))/IF(AND($D62=2,'ראשי-פרטים כלליים וריכוז הוצאות'!$D$68&lt;&gt;4),1.2,1)</f>
        <v>0</v>
      </c>
      <c r="NY62" s="263"/>
      <c r="NZ62" s="264"/>
      <c r="OA62" s="265"/>
      <c r="OB62" s="266"/>
      <c r="OC62" s="267">
        <f t="shared" si="105"/>
        <v>0</v>
      </c>
      <c r="OD62" s="260">
        <f>+(IF(OR($B62=0,$C62=0,$D62=0,$DC$2&gt;$OE$1),0,IF(OR(NY62=0,OA62=0,OB62=0),0,MIN((VLOOKUP($D62,SALERYCODE,3,0))*(IF($D62=6,OB62,OA62))*((MIN((VLOOKUP($D62,SALERYCODE,5,0)),(IF($D62=6,OA62,OB62))))),MIN((VLOOKUP($D62,SALERYCODE,3,0)),(NY62+NZ62))*(IF($D62=6,OB62,((MIN((VLOOKUP($D62,SALERYCODE,5,0)),OB62)))))))))/IF(AND($D62=2,'ראשי-פרטים כלליים וריכוז הוצאות'!$D$68&lt;&gt;4),1.2,1)</f>
        <v>0</v>
      </c>
      <c r="OE62" s="275">
        <f t="shared" si="111"/>
        <v>0</v>
      </c>
      <c r="OF62" s="283">
        <f t="shared" si="112"/>
        <v>9.9999999999999995E-7</v>
      </c>
      <c r="OG62" s="276">
        <f t="shared" si="113"/>
        <v>0</v>
      </c>
      <c r="OH62" s="275">
        <f t="shared" si="114"/>
        <v>0</v>
      </c>
      <c r="OI62" s="275">
        <v>0</v>
      </c>
      <c r="OJ62" s="258">
        <f t="shared" si="115"/>
        <v>0</v>
      </c>
      <c r="OK62" s="284"/>
      <c r="OL62" s="116">
        <f>MIN(OJ62+OK62*OF62*OE62/$OL$1/IF(AND($D62=2,'ראשי-פרטים כלליים וריכוז הוצאות'!$D$68&lt;&gt;4),1.2,1),IF($D62&gt;0,VLOOKUP($D62,SALERYCODE,3,0)*12*OG62,0))</f>
        <v>0</v>
      </c>
      <c r="OM62" s="95">
        <f t="shared" si="106"/>
        <v>0</v>
      </c>
      <c r="ON62" s="11">
        <f t="shared" si="107"/>
        <v>0</v>
      </c>
      <c r="OO62" s="11">
        <f t="shared" si="108"/>
        <v>0</v>
      </c>
      <c r="OP62" s="22">
        <f t="shared" si="109"/>
        <v>0</v>
      </c>
      <c r="OQ62" s="11">
        <f t="shared" si="110"/>
        <v>0</v>
      </c>
      <c r="OR62" s="11" t="e">
        <f>#REF!</f>
        <v>#REF!</v>
      </c>
      <c r="OS62" s="35"/>
      <c r="OT62" s="35"/>
      <c r="OU62" s="43"/>
    </row>
    <row r="63" spans="1:411" ht="24" hidden="1" customHeight="1" outlineLevel="1" x14ac:dyDescent="0.2">
      <c r="A63" s="282">
        <v>60</v>
      </c>
      <c r="B63" s="269"/>
      <c r="C63" s="270"/>
      <c r="D63" s="271"/>
      <c r="E63" s="263"/>
      <c r="F63" s="264"/>
      <c r="G63" s="265"/>
      <c r="H63" s="266"/>
      <c r="I63" s="267">
        <f t="shared" si="41"/>
        <v>0</v>
      </c>
      <c r="J63" s="260">
        <f>(IF(OR($B63=0,$C63=0,$D63=0,$E$2&gt;$OE$1),0,IF(OR($E63=0,$G63=0,$H63=0),0,MIN((VLOOKUP($D63,SALERYCODE,3,0))*(IF($D63=6,$H63,$G63))*((MIN((VLOOKUP($D63,SALERYCODE,5,0)),(IF($D63=6,$G63,$H63))))),MIN((VLOOKUP($D63,SALERYCODE,3,0)),($E63+$F63))*(IF($D63=6,$H63,((MIN((VLOOKUP($D63,SALERYCODE,5,0)),$H63)))))))))/IF(AND($D63=2,'ראשי-פרטים כלליים וריכוז הוצאות'!$D$68&lt;&gt;4),1.2,1)</f>
        <v>0</v>
      </c>
      <c r="K63" s="263"/>
      <c r="L63" s="264"/>
      <c r="M63" s="265"/>
      <c r="N63" s="266"/>
      <c r="O63" s="267">
        <f t="shared" si="42"/>
        <v>0</v>
      </c>
      <c r="P63" s="260">
        <f>+(IF(OR($B63=0,$C63=0,$D63=0,$K$2&gt;$OE$1),0,IF(OR($K63=0,$M63=0,$N63=0),0,MIN((VLOOKUP($D63,SALERYCODE,3,0))*(IF($D63=6,$N63,$M63))*((MIN((VLOOKUP($D63,SALERYCODE,5,0)),(IF($D63=6,$M63,$N63))))),MIN((VLOOKUP($D63,SALERYCODE,3,0)),($K63+$L63))*(IF($D63=6,$N63,((MIN((VLOOKUP($D63,SALERYCODE,5,0)),$N63)))))))))/IF(AND($D63=2,'ראשי-פרטים כלליים וריכוז הוצאות'!$D$68&lt;&gt;4),1.2,1)</f>
        <v>0</v>
      </c>
      <c r="Q63" s="263"/>
      <c r="R63" s="264"/>
      <c r="S63" s="265"/>
      <c r="T63" s="266"/>
      <c r="U63" s="267">
        <f t="shared" si="43"/>
        <v>0</v>
      </c>
      <c r="V63" s="260">
        <f>+(IF(OR($B63=0,$C63=0,$D63=0,$Q$2&gt;$OE$1),0,IF(OR(Q63=0,S63=0,T63=0),0,MIN((VLOOKUP($D63,SALERYCODE,3,0))*(IF($D63=6,T63,S63))*((MIN((VLOOKUP($D63,SALERYCODE,5,0)),(IF($D63=6,S63,T63))))),MIN((VLOOKUP($D63,SALERYCODE,3,0)),(Q63+R63))*(IF($D63=6,T63,((MIN((VLOOKUP($D63,SALERYCODE,5,0)),T63)))))))))/IF(AND($D63=2,'ראשי-פרטים כלליים וריכוז הוצאות'!$D$68&lt;&gt;4),1.2,1)</f>
        <v>0</v>
      </c>
      <c r="W63" s="263"/>
      <c r="X63" s="264"/>
      <c r="Y63" s="265"/>
      <c r="Z63" s="266"/>
      <c r="AA63" s="267">
        <f t="shared" si="44"/>
        <v>0</v>
      </c>
      <c r="AB63" s="260">
        <f>+(IF(OR($B63=0,$C63=0,$D63=0,$W$2&gt;$OE$1),0,IF(OR(W63=0,Y63=0,Z63=0),0,MIN((VLOOKUP($D63,SALERYCODE,3,0))*(IF($D63=6,Z63,Y63))*((MIN((VLOOKUP($D63,SALERYCODE,5,0)),(IF($D63=6,Y63,Z63))))),MIN((VLOOKUP($D63,SALERYCODE,3,0)),(W63+X63))*(IF($D63=6,Z63,((MIN((VLOOKUP($D63,SALERYCODE,5,0)),Z63)))))))))/IF(AND($D63=2,'ראשי-פרטים כלליים וריכוז הוצאות'!$D$68&lt;&gt;4),1.2,1)</f>
        <v>0</v>
      </c>
      <c r="AC63" s="263"/>
      <c r="AD63" s="264"/>
      <c r="AE63" s="265"/>
      <c r="AF63" s="266"/>
      <c r="AG63" s="267">
        <f t="shared" si="45"/>
        <v>0</v>
      </c>
      <c r="AH63" s="260">
        <f>+(IF(OR($B63=0,$C63=0,$D63=0,$AC$2&gt;$OE$1),0,IF(OR(AC63=0,AE63=0,AF63=0),0,MIN((VLOOKUP($D63,SALERYCODE,3,0))*(IF($D63=6,AF63,AE63))*((MIN((VLOOKUP($D63,SALERYCODE,5,0)),(IF($D63=6,AE63,AF63))))),MIN((VLOOKUP($D63,SALERYCODE,3,0)),(AC63+AD63))*(IF($D63=6,AF63,((MIN((VLOOKUP($D63,SALERYCODE,5,0)),AF63)))))))))/IF(AND($D63=2,'ראשי-פרטים כלליים וריכוז הוצאות'!$D$68&lt;&gt;4),1.2,1)</f>
        <v>0</v>
      </c>
      <c r="AI63" s="263"/>
      <c r="AJ63" s="264"/>
      <c r="AK63" s="265"/>
      <c r="AL63" s="266"/>
      <c r="AM63" s="267">
        <f t="shared" si="46"/>
        <v>0</v>
      </c>
      <c r="AN63" s="260">
        <f>+(IF(OR($B63=0,$C63=0,$D63=0,$AI$2&gt;$OE$1),0,IF(OR(AI63=0,AK63=0,AL63=0),0,MIN((VLOOKUP($D63,SALERYCODE,3,0))*(IF($D63=6,AL63,AK63))*((MIN((VLOOKUP($D63,SALERYCODE,5,0)),(IF($D63=6,AK63,AL63))))),MIN((VLOOKUP($D63,SALERYCODE,3,0)),(AI63+AJ63))*(IF($D63=6,AL63,((MIN((VLOOKUP($D63,SALERYCODE,5,0)),AL63)))))))))/IF(AND($D63=2,'ראשי-פרטים כלליים וריכוז הוצאות'!$D$68&lt;&gt;4),1.2,1)</f>
        <v>0</v>
      </c>
      <c r="AO63" s="263"/>
      <c r="AP63" s="264"/>
      <c r="AQ63" s="265"/>
      <c r="AR63" s="266"/>
      <c r="AS63" s="267">
        <f t="shared" si="47"/>
        <v>0</v>
      </c>
      <c r="AT63" s="260">
        <f>+(IF(OR($B63=0,$C63=0,$D63=0,$AO$2&gt;$OE$1),0,IF(OR(AO63=0,AQ63=0,AR63=0),0,MIN((VLOOKUP($D63,SALERYCODE,3,0))*(IF($D63=6,AR63,AQ63))*((MIN((VLOOKUP($D63,SALERYCODE,5,0)),(IF($D63=6,AQ63,AR63))))),MIN((VLOOKUP($D63,SALERYCODE,3,0)),(AO63+AP63))*(IF($D63=6,AR63,((MIN((VLOOKUP($D63,SALERYCODE,5,0)),AR63)))))))))/IF(AND($D63=2,'ראשי-פרטים כלליים וריכוז הוצאות'!$D$68&lt;&gt;4),1.2,1)</f>
        <v>0</v>
      </c>
      <c r="AU63" s="263"/>
      <c r="AV63" s="264"/>
      <c r="AW63" s="265"/>
      <c r="AX63" s="266"/>
      <c r="AY63" s="267">
        <f t="shared" si="48"/>
        <v>0</v>
      </c>
      <c r="AZ63" s="260">
        <f>+(IF(OR($B63=0,$C63=0,$D63=0,$AU$2&gt;$OE$1),0,IF(OR(AU63=0,AW63=0,AX63=0),0,MIN((VLOOKUP($D63,SALERYCODE,3,0))*(IF($D63=6,AX63,AW63))*((MIN((VLOOKUP($D63,SALERYCODE,5,0)),(IF($D63=6,AW63,AX63))))),MIN((VLOOKUP($D63,SALERYCODE,3,0)),(AU63+AV63))*(IF($D63=6,AX63,((MIN((VLOOKUP($D63,SALERYCODE,5,0)),AX63)))))))))/IF(AND($D63=2,'ראשי-פרטים כלליים וריכוז הוצאות'!$D$68&lt;&gt;4),1.2,1)</f>
        <v>0</v>
      </c>
      <c r="BA63" s="263"/>
      <c r="BB63" s="264"/>
      <c r="BC63" s="265"/>
      <c r="BD63" s="266"/>
      <c r="BE63" s="267">
        <f t="shared" si="49"/>
        <v>0</v>
      </c>
      <c r="BF63" s="260">
        <f>+(IF(OR($B63=0,$C63=0,$D63=0,$BA$2&gt;$OE$1),0,IF(OR(BA63=0,BC63=0,BD63=0),0,MIN((VLOOKUP($D63,SALERYCODE,3,0))*(IF($D63=6,BD63,BC63))*((MIN((VLOOKUP($D63,SALERYCODE,5,0)),(IF($D63=6,BC63,BD63))))),MIN((VLOOKUP($D63,SALERYCODE,3,0)),(BA63+BB63))*(IF($D63=6,BD63,((MIN((VLOOKUP($D63,SALERYCODE,5,0)),BD63)))))))))/IF(AND($D63=2,'ראשי-פרטים כלליים וריכוז הוצאות'!$D$68&lt;&gt;4),1.2,1)</f>
        <v>0</v>
      </c>
      <c r="BG63" s="263"/>
      <c r="BH63" s="264"/>
      <c r="BI63" s="265"/>
      <c r="BJ63" s="266"/>
      <c r="BK63" s="267">
        <f t="shared" si="50"/>
        <v>0</v>
      </c>
      <c r="BL63" s="260">
        <f>+(IF(OR($B63=0,$C63=0,$D63=0,$BG$2&gt;$OE$1),0,IF(OR(BG63=0,BI63=0,BJ63=0),0,MIN((VLOOKUP($D63,SALERYCODE,3,0))*(IF($D63=6,BJ63,BI63))*((MIN((VLOOKUP($D63,SALERYCODE,5,0)),(IF($D63=6,BI63,BJ63))))),MIN((VLOOKUP($D63,SALERYCODE,3,0)),(BG63+BH63))*(IF($D63=6,BJ63,((MIN((VLOOKUP($D63,SALERYCODE,5,0)),BJ63)))))))))/IF(AND($D63=2,'ראשי-פרטים כלליים וריכוז הוצאות'!$D$68&lt;&gt;4),1.2,1)</f>
        <v>0</v>
      </c>
      <c r="BM63" s="263"/>
      <c r="BN63" s="264"/>
      <c r="BO63" s="265"/>
      <c r="BP63" s="266"/>
      <c r="BQ63" s="267">
        <f t="shared" si="51"/>
        <v>0</v>
      </c>
      <c r="BR63" s="260">
        <f>+(IF(OR($B63=0,$C63=0,$D63=0,$BM$2&gt;$OE$1),0,IF(OR(BM63=0,BO63=0,BP63=0),0,MIN((VLOOKUP($D63,SALERYCODE,3,0))*(IF($D63=6,BP63,BO63))*((MIN((VLOOKUP($D63,SALERYCODE,5,0)),(IF($D63=6,BO63,BP63))))),MIN((VLOOKUP($D63,SALERYCODE,3,0)),(BM63+BN63))*(IF($D63=6,BP63,((MIN((VLOOKUP($D63,SALERYCODE,5,0)),BP63)))))))))/IF(AND($D63=2,'ראשי-פרטים כלליים וריכוז הוצאות'!$D$68&lt;&gt;4),1.2,1)</f>
        <v>0</v>
      </c>
      <c r="BS63" s="263"/>
      <c r="BT63" s="264"/>
      <c r="BU63" s="265"/>
      <c r="BV63" s="266"/>
      <c r="BW63" s="267">
        <f t="shared" si="52"/>
        <v>0</v>
      </c>
      <c r="BX63" s="260">
        <f>+(IF(OR($B63=0,$C63=0,$D63=0,$BS$2&gt;$OE$1),0,IF(OR(BS63=0,BU63=0,BV63=0),0,MIN((VLOOKUP($D63,SALERYCODE,3,0))*(IF($D63=6,BV63,BU63))*((MIN((VLOOKUP($D63,SALERYCODE,5,0)),(IF($D63=6,BU63,BV63))))),MIN((VLOOKUP($D63,SALERYCODE,3,0)),(BS63+BT63))*(IF($D63=6,BV63,((MIN((VLOOKUP($D63,SALERYCODE,5,0)),BV63)))))))))/IF(AND($D63=2,'ראשי-פרטים כלליים וריכוז הוצאות'!$D$68&lt;&gt;4),1.2,1)</f>
        <v>0</v>
      </c>
      <c r="BY63" s="263"/>
      <c r="BZ63" s="264"/>
      <c r="CA63" s="265"/>
      <c r="CB63" s="266"/>
      <c r="CC63" s="267">
        <f t="shared" si="53"/>
        <v>0</v>
      </c>
      <c r="CD63" s="260">
        <f>+(IF(OR($B63=0,$C63=0,$D63=0,$BY$2&gt;$OE$1),0,IF(OR(BY63=0,CA63=0,CB63=0),0,MIN((VLOOKUP($D63,SALERYCODE,3,0))*(IF($D63=6,CB63,CA63))*((MIN((VLOOKUP($D63,SALERYCODE,5,0)),(IF($D63=6,CA63,CB63))))),MIN((VLOOKUP($D63,SALERYCODE,3,0)),(BY63+BZ63))*(IF($D63=6,CB63,((MIN((VLOOKUP($D63,SALERYCODE,5,0)),CB63)))))))))/IF(AND($D63=2,'ראשי-פרטים כלליים וריכוז הוצאות'!$D$68&lt;&gt;4),1.2,1)</f>
        <v>0</v>
      </c>
      <c r="CE63" s="263"/>
      <c r="CF63" s="264"/>
      <c r="CG63" s="265"/>
      <c r="CH63" s="266"/>
      <c r="CI63" s="267">
        <f t="shared" si="54"/>
        <v>0</v>
      </c>
      <c r="CJ63" s="260">
        <f>+(IF(OR($B63=0,$C63=0,$D63=0,$CE$2&gt;$OE$1),0,IF(OR(CE63=0,CG63=0,CH63=0),0,MIN((VLOOKUP($D63,SALERYCODE,3,0))*(IF($D63=6,CH63,CG63))*((MIN((VLOOKUP($D63,SALERYCODE,5,0)),(IF($D63=6,CG63,CH63))))),MIN((VLOOKUP($D63,SALERYCODE,3,0)),(CE63+CF63))*(IF($D63=6,CH63,((MIN((VLOOKUP($D63,SALERYCODE,5,0)),CH63)))))))))/IF(AND($D63=2,'ראשי-פרטים כלליים וריכוז הוצאות'!$D$68&lt;&gt;4),1.2,1)</f>
        <v>0</v>
      </c>
      <c r="CK63" s="263"/>
      <c r="CL63" s="264"/>
      <c r="CM63" s="265"/>
      <c r="CN63" s="266"/>
      <c r="CO63" s="267">
        <f t="shared" si="55"/>
        <v>0</v>
      </c>
      <c r="CP63" s="260">
        <f>+(IF(OR($B63=0,$C63=0,$D63=0,$CK$2&gt;$OE$1),0,IF(OR(CK63=0,CM63=0,CN63=0),0,MIN((VLOOKUP($D63,SALERYCODE,3,0))*(IF($D63=6,CN63,CM63))*((MIN((VLOOKUP($D63,SALERYCODE,5,0)),(IF($D63=6,CM63,CN63))))),MIN((VLOOKUP($D63,SALERYCODE,3,0)),(CK63+CL63))*(IF($D63=6,CN63,((MIN((VLOOKUP($D63,SALERYCODE,5,0)),CN63)))))))))/IF(AND($D63=2,'ראשי-פרטים כלליים וריכוז הוצאות'!$D$68&lt;&gt;4),1.2,1)</f>
        <v>0</v>
      </c>
      <c r="CQ63" s="263"/>
      <c r="CR63" s="264"/>
      <c r="CS63" s="265"/>
      <c r="CT63" s="266"/>
      <c r="CU63" s="267">
        <f t="shared" si="56"/>
        <v>0</v>
      </c>
      <c r="CV63" s="260">
        <f>+(IF(OR($B63=0,$C63=0,$D63=0,$CQ$2&gt;$OE$1),0,IF(OR(CQ63=0,CS63=0,CT63=0),0,MIN((VLOOKUP($D63,SALERYCODE,3,0))*(IF($D63=6,CT63,CS63))*((MIN((VLOOKUP($D63,SALERYCODE,5,0)),(IF($D63=6,CS63,CT63))))),MIN((VLOOKUP($D63,SALERYCODE,3,0)),(CQ63+CR63))*(IF($D63=6,CT63,((MIN((VLOOKUP($D63,SALERYCODE,5,0)),CT63)))))))))/IF(AND($D63=2,'ראשי-פרטים כלליים וריכוז הוצאות'!$D$68&lt;&gt;4),1.2,1)</f>
        <v>0</v>
      </c>
      <c r="CW63" s="263"/>
      <c r="CX63" s="264"/>
      <c r="CY63" s="265"/>
      <c r="CZ63" s="266"/>
      <c r="DA63" s="267">
        <f t="shared" si="57"/>
        <v>0</v>
      </c>
      <c r="DB63" s="260">
        <f>+(IF(OR($B63=0,$C63=0,$D63=0,$CW$2&gt;$OE$1),0,IF(OR(CW63=0,CY63=0,CZ63=0),0,MIN((VLOOKUP($D63,SALERYCODE,3,0))*(IF($D63=6,CZ63,CY63))*((MIN((VLOOKUP($D63,SALERYCODE,5,0)),(IF($D63=6,CY63,CZ63))))),MIN((VLOOKUP($D63,SALERYCODE,3,0)),(CW63+CX63))*(IF($D63=6,CZ63,((MIN((VLOOKUP($D63,SALERYCODE,5,0)),CZ63)))))))))/IF(AND($D63=2,'ראשי-פרטים כלליים וריכוז הוצאות'!$D$68&lt;&gt;4),1.2,1)</f>
        <v>0</v>
      </c>
      <c r="DC63" s="263"/>
      <c r="DD63" s="264"/>
      <c r="DE63" s="265"/>
      <c r="DF63" s="266"/>
      <c r="DG63" s="267">
        <f t="shared" si="58"/>
        <v>0</v>
      </c>
      <c r="DH63" s="260">
        <f>+(IF(OR($B63=0,$C63=0,$D63=0,$DC$2&gt;$OE$1),0,IF(OR(DC63=0,DE63=0,DF63=0),0,MIN((VLOOKUP($D63,SALERYCODE,3,0))*(IF($D63=6,DF63,DE63))*((MIN((VLOOKUP($D63,SALERYCODE,5,0)),(IF($D63=6,DE63,DF63))))),MIN((VLOOKUP($D63,SALERYCODE,3,0)),(DC63+DD63))*(IF($D63=6,DF63,((MIN((VLOOKUP($D63,SALERYCODE,5,0)),DF63)))))))))/IF(AND($D63=2,'ראשי-פרטים כלליים וריכוז הוצאות'!$D$68&lt;&gt;4),1.2,1)</f>
        <v>0</v>
      </c>
      <c r="DI63" s="263"/>
      <c r="DJ63" s="264"/>
      <c r="DK63" s="265"/>
      <c r="DL63" s="266"/>
      <c r="DM63" s="267">
        <f t="shared" si="59"/>
        <v>0</v>
      </c>
      <c r="DN63" s="260">
        <f>+(IF(OR($B63=0,$C63=0,$D63=0,$DC$2&gt;$OE$1),0,IF(OR(DI63=0,DK63=0,DL63=0),0,MIN((VLOOKUP($D63,SALERYCODE,3,0))*(IF($D63=6,DL63,DK63))*((MIN((VLOOKUP($D63,SALERYCODE,5,0)),(IF($D63=6,DK63,DL63))))),MIN((VLOOKUP($D63,SALERYCODE,3,0)),(DI63+DJ63))*(IF($D63=6,DL63,((MIN((VLOOKUP($D63,SALERYCODE,5,0)),DL63)))))))))/IF(AND($D63=2,'ראשי-פרטים כלליים וריכוז הוצאות'!$D$68&lt;&gt;4),1.2,1)</f>
        <v>0</v>
      </c>
      <c r="DO63" s="263"/>
      <c r="DP63" s="264"/>
      <c r="DQ63" s="265"/>
      <c r="DR63" s="266"/>
      <c r="DS63" s="267">
        <f t="shared" si="60"/>
        <v>0</v>
      </c>
      <c r="DT63" s="260">
        <f>+(IF(OR($B63=0,$C63=0,$D63=0,$DC$2&gt;$OE$1),0,IF(OR(DO63=0,DQ63=0,DR63=0),0,MIN((VLOOKUP($D63,SALERYCODE,3,0))*(IF($D63=6,DR63,DQ63))*((MIN((VLOOKUP($D63,SALERYCODE,5,0)),(IF($D63=6,DQ63,DR63))))),MIN((VLOOKUP($D63,SALERYCODE,3,0)),(DO63+DP63))*(IF($D63=6,DR63,((MIN((VLOOKUP($D63,SALERYCODE,5,0)),DR63)))))))))/IF(AND($D63=2,'ראשי-פרטים כלליים וריכוז הוצאות'!$D$68&lt;&gt;4),1.2,1)</f>
        <v>0</v>
      </c>
      <c r="DU63" s="263"/>
      <c r="DV63" s="264"/>
      <c r="DW63" s="265"/>
      <c r="DX63" s="266"/>
      <c r="DY63" s="267">
        <f t="shared" si="61"/>
        <v>0</v>
      </c>
      <c r="DZ63" s="260">
        <f>+(IF(OR($B63=0,$C63=0,$D63=0,$DC$2&gt;$OE$1),0,IF(OR(DU63=0,DW63=0,DX63=0),0,MIN((VLOOKUP($D63,SALERYCODE,3,0))*(IF($D63=6,DX63,DW63))*((MIN((VLOOKUP($D63,SALERYCODE,5,0)),(IF($D63=6,DW63,DX63))))),MIN((VLOOKUP($D63,SALERYCODE,3,0)),(DU63+DV63))*(IF($D63=6,DX63,((MIN((VLOOKUP($D63,SALERYCODE,5,0)),DX63)))))))))/IF(AND($D63=2,'ראשי-פרטים כלליים וריכוז הוצאות'!$D$68&lt;&gt;4),1.2,1)</f>
        <v>0</v>
      </c>
      <c r="EA63" s="263"/>
      <c r="EB63" s="264"/>
      <c r="EC63" s="265"/>
      <c r="ED63" s="266"/>
      <c r="EE63" s="267">
        <f t="shared" si="62"/>
        <v>0</v>
      </c>
      <c r="EF63" s="260">
        <f>+(IF(OR($B63=0,$C63=0,$D63=0,$DC$2&gt;$OE$1),0,IF(OR(EA63=0,EC63=0,ED63=0),0,MIN((VLOOKUP($D63,SALERYCODE,3,0))*(IF($D63=6,ED63,EC63))*((MIN((VLOOKUP($D63,SALERYCODE,5,0)),(IF($D63=6,EC63,ED63))))),MIN((VLOOKUP($D63,SALERYCODE,3,0)),(EA63+EB63))*(IF($D63=6,ED63,((MIN((VLOOKUP($D63,SALERYCODE,5,0)),ED63)))))))))/IF(AND($D63=2,'ראשי-פרטים כלליים וריכוז הוצאות'!$D$68&lt;&gt;4),1.2,1)</f>
        <v>0</v>
      </c>
      <c r="EG63" s="263"/>
      <c r="EH63" s="264"/>
      <c r="EI63" s="265"/>
      <c r="EJ63" s="266"/>
      <c r="EK63" s="267">
        <f t="shared" si="63"/>
        <v>0</v>
      </c>
      <c r="EL63" s="260">
        <f>+(IF(OR($B63=0,$C63=0,$D63=0,$DC$2&gt;$OE$1),0,IF(OR(EG63=0,EI63=0,EJ63=0),0,MIN((VLOOKUP($D63,SALERYCODE,3,0))*(IF($D63=6,EJ63,EI63))*((MIN((VLOOKUP($D63,SALERYCODE,5,0)),(IF($D63=6,EI63,EJ63))))),MIN((VLOOKUP($D63,SALERYCODE,3,0)),(EG63+EH63))*(IF($D63=6,EJ63,((MIN((VLOOKUP($D63,SALERYCODE,5,0)),EJ63)))))))))/IF(AND($D63=2,'ראשי-פרטים כלליים וריכוז הוצאות'!$D$68&lt;&gt;4),1.2,1)</f>
        <v>0</v>
      </c>
      <c r="EM63" s="263"/>
      <c r="EN63" s="264"/>
      <c r="EO63" s="265"/>
      <c r="EP63" s="266"/>
      <c r="EQ63" s="267">
        <f t="shared" si="64"/>
        <v>0</v>
      </c>
      <c r="ER63" s="260">
        <f>+(IF(OR($B63=0,$C63=0,$D63=0,$DC$2&gt;$OE$1),0,IF(OR(EM63=0,EO63=0,EP63=0),0,MIN((VLOOKUP($D63,SALERYCODE,3,0))*(IF($D63=6,EP63,EO63))*((MIN((VLOOKUP($D63,SALERYCODE,5,0)),(IF($D63=6,EO63,EP63))))),MIN((VLOOKUP($D63,SALERYCODE,3,0)),(EM63+EN63))*(IF($D63=6,EP63,((MIN((VLOOKUP($D63,SALERYCODE,5,0)),EP63)))))))))/IF(AND($D63=2,'ראשי-פרטים כלליים וריכוז הוצאות'!$D$68&lt;&gt;4),1.2,1)</f>
        <v>0</v>
      </c>
      <c r="ES63" s="263"/>
      <c r="ET63" s="264"/>
      <c r="EU63" s="265"/>
      <c r="EV63" s="266"/>
      <c r="EW63" s="267">
        <f t="shared" si="65"/>
        <v>0</v>
      </c>
      <c r="EX63" s="260">
        <f>+(IF(OR($B63=0,$C63=0,$D63=0,$DC$2&gt;$OE$1),0,IF(OR(ES63=0,EU63=0,EV63=0),0,MIN((VLOOKUP($D63,SALERYCODE,3,0))*(IF($D63=6,EV63,EU63))*((MIN((VLOOKUP($D63,SALERYCODE,5,0)),(IF($D63=6,EU63,EV63))))),MIN((VLOOKUP($D63,SALERYCODE,3,0)),(ES63+ET63))*(IF($D63=6,EV63,((MIN((VLOOKUP($D63,SALERYCODE,5,0)),EV63)))))))))/IF(AND($D63=2,'ראשי-פרטים כלליים וריכוז הוצאות'!$D$68&lt;&gt;4),1.2,1)</f>
        <v>0</v>
      </c>
      <c r="EY63" s="263"/>
      <c r="EZ63" s="264"/>
      <c r="FA63" s="265"/>
      <c r="FB63" s="266"/>
      <c r="FC63" s="267">
        <f t="shared" si="66"/>
        <v>0</v>
      </c>
      <c r="FD63" s="260">
        <f>+(IF(OR($B63=0,$C63=0,$D63=0,$DC$2&gt;$OE$1),0,IF(OR(EY63=0,FA63=0,FB63=0),0,MIN((VLOOKUP($D63,SALERYCODE,3,0))*(IF($D63=6,FB63,FA63))*((MIN((VLOOKUP($D63,SALERYCODE,5,0)),(IF($D63=6,FA63,FB63))))),MIN((VLOOKUP($D63,SALERYCODE,3,0)),(EY63+EZ63))*(IF($D63=6,FB63,((MIN((VLOOKUP($D63,SALERYCODE,5,0)),FB63)))))))))/IF(AND($D63=2,'ראשי-פרטים כלליים וריכוז הוצאות'!$D$68&lt;&gt;4),1.2,1)</f>
        <v>0</v>
      </c>
      <c r="FE63" s="263"/>
      <c r="FF63" s="264"/>
      <c r="FG63" s="265"/>
      <c r="FH63" s="266"/>
      <c r="FI63" s="267">
        <f t="shared" si="67"/>
        <v>0</v>
      </c>
      <c r="FJ63" s="260">
        <f>+(IF(OR($B63=0,$C63=0,$D63=0,$DC$2&gt;$OE$1),0,IF(OR(FE63=0,FG63=0,FH63=0),0,MIN((VLOOKUP($D63,SALERYCODE,3,0))*(IF($D63=6,FH63,FG63))*((MIN((VLOOKUP($D63,SALERYCODE,5,0)),(IF($D63=6,FG63,FH63))))),MIN((VLOOKUP($D63,SALERYCODE,3,0)),(FE63+FF63))*(IF($D63=6,FH63,((MIN((VLOOKUP($D63,SALERYCODE,5,0)),FH63)))))))))/IF(AND($D63=2,'ראשי-פרטים כלליים וריכוז הוצאות'!$D$68&lt;&gt;4),1.2,1)</f>
        <v>0</v>
      </c>
      <c r="FK63" s="263"/>
      <c r="FL63" s="264"/>
      <c r="FM63" s="265"/>
      <c r="FN63" s="266"/>
      <c r="FO63" s="267">
        <f t="shared" si="68"/>
        <v>0</v>
      </c>
      <c r="FP63" s="260">
        <f>+(IF(OR($B63=0,$C63=0,$D63=0,$DC$2&gt;$OE$1),0,IF(OR(FK63=0,FM63=0,FN63=0),0,MIN((VLOOKUP($D63,SALERYCODE,3,0))*(IF($D63=6,FN63,FM63))*((MIN((VLOOKUP($D63,SALERYCODE,5,0)),(IF($D63=6,FM63,FN63))))),MIN((VLOOKUP($D63,SALERYCODE,3,0)),(FK63+FL63))*(IF($D63=6,FN63,((MIN((VLOOKUP($D63,SALERYCODE,5,0)),FN63)))))))))/IF(AND($D63=2,'ראשי-פרטים כלליים וריכוז הוצאות'!$D$68&lt;&gt;4),1.2,1)</f>
        <v>0</v>
      </c>
      <c r="FQ63" s="263"/>
      <c r="FR63" s="264"/>
      <c r="FS63" s="265"/>
      <c r="FT63" s="266"/>
      <c r="FU63" s="267">
        <f t="shared" si="69"/>
        <v>0</v>
      </c>
      <c r="FV63" s="260">
        <f>+(IF(OR($B63=0,$C63=0,$D63=0,$DC$2&gt;$OE$1),0,IF(OR(FQ63=0,FS63=0,FT63=0),0,MIN((VLOOKUP($D63,SALERYCODE,3,0))*(IF($D63=6,FT63,FS63))*((MIN((VLOOKUP($D63,SALERYCODE,5,0)),(IF($D63=6,FS63,FT63))))),MIN((VLOOKUP($D63,SALERYCODE,3,0)),(FQ63+FR63))*(IF($D63=6,FT63,((MIN((VLOOKUP($D63,SALERYCODE,5,0)),FT63)))))))))/IF(AND($D63=2,'ראשי-פרטים כלליים וריכוז הוצאות'!$D$68&lt;&gt;4),1.2,1)</f>
        <v>0</v>
      </c>
      <c r="FW63" s="263"/>
      <c r="FX63" s="264"/>
      <c r="FY63" s="265"/>
      <c r="FZ63" s="266"/>
      <c r="GA63" s="267">
        <f t="shared" si="70"/>
        <v>0</v>
      </c>
      <c r="GB63" s="260">
        <f>+(IF(OR($B63=0,$C63=0,$D63=0,$DC$2&gt;$OE$1),0,IF(OR(FW63=0,FY63=0,FZ63=0),0,MIN((VLOOKUP($D63,SALERYCODE,3,0))*(IF($D63=6,FZ63,FY63))*((MIN((VLOOKUP($D63,SALERYCODE,5,0)),(IF($D63=6,FY63,FZ63))))),MIN((VLOOKUP($D63,SALERYCODE,3,0)),(FW63+FX63))*(IF($D63=6,FZ63,((MIN((VLOOKUP($D63,SALERYCODE,5,0)),FZ63)))))))))/IF(AND($D63=2,'ראשי-פרטים כלליים וריכוז הוצאות'!$D$68&lt;&gt;4),1.2,1)</f>
        <v>0</v>
      </c>
      <c r="GC63" s="263"/>
      <c r="GD63" s="264"/>
      <c r="GE63" s="265"/>
      <c r="GF63" s="266"/>
      <c r="GG63" s="267">
        <f t="shared" si="71"/>
        <v>0</v>
      </c>
      <c r="GH63" s="260">
        <f>+(IF(OR($B63=0,$C63=0,$D63=0,$DC$2&gt;$OE$1),0,IF(OR(GC63=0,GE63=0,GF63=0),0,MIN((VLOOKUP($D63,SALERYCODE,3,0))*(IF($D63=6,GF63,GE63))*((MIN((VLOOKUP($D63,SALERYCODE,5,0)),(IF($D63=6,GE63,GF63))))),MIN((VLOOKUP($D63,SALERYCODE,3,0)),(GC63+GD63))*(IF($D63=6,GF63,((MIN((VLOOKUP($D63,SALERYCODE,5,0)),GF63)))))))))/IF(AND($D63=2,'ראשי-פרטים כלליים וריכוז הוצאות'!$D$68&lt;&gt;4),1.2,1)</f>
        <v>0</v>
      </c>
      <c r="GI63" s="263"/>
      <c r="GJ63" s="264"/>
      <c r="GK63" s="265"/>
      <c r="GL63" s="266"/>
      <c r="GM63" s="267">
        <f t="shared" si="72"/>
        <v>0</v>
      </c>
      <c r="GN63" s="260">
        <f>+(IF(OR($B63=0,$C63=0,$D63=0,$DC$2&gt;$OE$1),0,IF(OR(GI63=0,GK63=0,GL63=0),0,MIN((VLOOKUP($D63,SALERYCODE,3,0))*(IF($D63=6,GL63,GK63))*((MIN((VLOOKUP($D63,SALERYCODE,5,0)),(IF($D63=6,GK63,GL63))))),MIN((VLOOKUP($D63,SALERYCODE,3,0)),(GI63+GJ63))*(IF($D63=6,GL63,((MIN((VLOOKUP($D63,SALERYCODE,5,0)),GL63)))))))))/IF(AND($D63=2,'ראשי-פרטים כלליים וריכוז הוצאות'!$D$68&lt;&gt;4),1.2,1)</f>
        <v>0</v>
      </c>
      <c r="GO63" s="263"/>
      <c r="GP63" s="264"/>
      <c r="GQ63" s="265"/>
      <c r="GR63" s="266"/>
      <c r="GS63" s="267">
        <f t="shared" si="73"/>
        <v>0</v>
      </c>
      <c r="GT63" s="260">
        <f>+(IF(OR($B63=0,$C63=0,$D63=0,$DC$2&gt;$OE$1),0,IF(OR(GO63=0,GQ63=0,GR63=0),0,MIN((VLOOKUP($D63,SALERYCODE,3,0))*(IF($D63=6,GR63,GQ63))*((MIN((VLOOKUP($D63,SALERYCODE,5,0)),(IF($D63=6,GQ63,GR63))))),MIN((VLOOKUP($D63,SALERYCODE,3,0)),(GO63+GP63))*(IF($D63=6,GR63,((MIN((VLOOKUP($D63,SALERYCODE,5,0)),GR63)))))))))/IF(AND($D63=2,'ראשי-פרטים כלליים וריכוז הוצאות'!$D$68&lt;&gt;4),1.2,1)</f>
        <v>0</v>
      </c>
      <c r="GU63" s="263"/>
      <c r="GV63" s="264"/>
      <c r="GW63" s="265"/>
      <c r="GX63" s="266"/>
      <c r="GY63" s="267">
        <f t="shared" si="74"/>
        <v>0</v>
      </c>
      <c r="GZ63" s="260">
        <f>+(IF(OR($B63=0,$C63=0,$D63=0,$DC$2&gt;$OE$1),0,IF(OR(GU63=0,GW63=0,GX63=0),0,MIN((VLOOKUP($D63,SALERYCODE,3,0))*(IF($D63=6,GX63,GW63))*((MIN((VLOOKUP($D63,SALERYCODE,5,0)),(IF($D63=6,GW63,GX63))))),MIN((VLOOKUP($D63,SALERYCODE,3,0)),(GU63+GV63))*(IF($D63=6,GX63,((MIN((VLOOKUP($D63,SALERYCODE,5,0)),GX63)))))))))/IF(AND($D63=2,'ראשי-פרטים כלליים וריכוז הוצאות'!$D$68&lt;&gt;4),1.2,1)</f>
        <v>0</v>
      </c>
      <c r="HA63" s="263"/>
      <c r="HB63" s="264"/>
      <c r="HC63" s="265"/>
      <c r="HD63" s="266"/>
      <c r="HE63" s="267">
        <f t="shared" si="75"/>
        <v>0</v>
      </c>
      <c r="HF63" s="260">
        <f>+(IF(OR($B63=0,$C63=0,$D63=0,$DC$2&gt;$OE$1),0,IF(OR(HA63=0,HC63=0,HD63=0),0,MIN((VLOOKUP($D63,SALERYCODE,3,0))*(IF($D63=6,HD63,HC63))*((MIN((VLOOKUP($D63,SALERYCODE,5,0)),(IF($D63=6,HC63,HD63))))),MIN((VLOOKUP($D63,SALERYCODE,3,0)),(HA63+HB63))*(IF($D63=6,HD63,((MIN((VLOOKUP($D63,SALERYCODE,5,0)),HD63)))))))))/IF(AND($D63=2,'ראשי-פרטים כלליים וריכוז הוצאות'!$D$68&lt;&gt;4),1.2,1)</f>
        <v>0</v>
      </c>
      <c r="HG63" s="263"/>
      <c r="HH63" s="264"/>
      <c r="HI63" s="265"/>
      <c r="HJ63" s="266"/>
      <c r="HK63" s="267">
        <f t="shared" si="76"/>
        <v>0</v>
      </c>
      <c r="HL63" s="260">
        <f>+(IF(OR($B63=0,$C63=0,$D63=0,$DC$2&gt;$OE$1),0,IF(OR(HG63=0,HI63=0,HJ63=0),0,MIN((VLOOKUP($D63,SALERYCODE,3,0))*(IF($D63=6,HJ63,HI63))*((MIN((VLOOKUP($D63,SALERYCODE,5,0)),(IF($D63=6,HI63,HJ63))))),MIN((VLOOKUP($D63,SALERYCODE,3,0)),(HG63+HH63))*(IF($D63=6,HJ63,((MIN((VLOOKUP($D63,SALERYCODE,5,0)),HJ63)))))))))/IF(AND($D63=2,'ראשי-פרטים כלליים וריכוז הוצאות'!$D$68&lt;&gt;4),1.2,1)</f>
        <v>0</v>
      </c>
      <c r="HM63" s="263"/>
      <c r="HN63" s="264"/>
      <c r="HO63" s="265"/>
      <c r="HP63" s="266"/>
      <c r="HQ63" s="267">
        <f t="shared" si="77"/>
        <v>0</v>
      </c>
      <c r="HR63" s="260">
        <f>+(IF(OR($B63=0,$C63=0,$D63=0,$DC$2&gt;$OE$1),0,IF(OR(HM63=0,HO63=0,HP63=0),0,MIN((VLOOKUP($D63,SALERYCODE,3,0))*(IF($D63=6,HP63,HO63))*((MIN((VLOOKUP($D63,SALERYCODE,5,0)),(IF($D63=6,HO63,HP63))))),MIN((VLOOKUP($D63,SALERYCODE,3,0)),(HM63+HN63))*(IF($D63=6,HP63,((MIN((VLOOKUP($D63,SALERYCODE,5,0)),HP63)))))))))/IF(AND($D63=2,'ראשי-פרטים כלליים וריכוז הוצאות'!$D$68&lt;&gt;4),1.2,1)</f>
        <v>0</v>
      </c>
      <c r="HS63" s="263"/>
      <c r="HT63" s="264"/>
      <c r="HU63" s="265"/>
      <c r="HV63" s="266"/>
      <c r="HW63" s="267">
        <f t="shared" si="78"/>
        <v>0</v>
      </c>
      <c r="HX63" s="260">
        <f>+(IF(OR($B63=0,$C63=0,$D63=0,$DC$2&gt;$OE$1),0,IF(OR(HS63=0,HU63=0,HV63=0),0,MIN((VLOOKUP($D63,SALERYCODE,3,0))*(IF($D63=6,HV63,HU63))*((MIN((VLOOKUP($D63,SALERYCODE,5,0)),(IF($D63=6,HU63,HV63))))),MIN((VLOOKUP($D63,SALERYCODE,3,0)),(HS63+HT63))*(IF($D63=6,HV63,((MIN((VLOOKUP($D63,SALERYCODE,5,0)),HV63)))))))))/IF(AND($D63=2,'ראשי-פרטים כלליים וריכוז הוצאות'!$D$68&lt;&gt;4),1.2,1)</f>
        <v>0</v>
      </c>
      <c r="HY63" s="263"/>
      <c r="HZ63" s="264"/>
      <c r="IA63" s="265"/>
      <c r="IB63" s="266"/>
      <c r="IC63" s="267">
        <f t="shared" si="79"/>
        <v>0</v>
      </c>
      <c r="ID63" s="260">
        <f>+(IF(OR($B63=0,$C63=0,$D63=0,$DC$2&gt;$OE$1),0,IF(OR(HY63=0,IA63=0,IB63=0),0,MIN((VLOOKUP($D63,SALERYCODE,3,0))*(IF($D63=6,IB63,IA63))*((MIN((VLOOKUP($D63,SALERYCODE,5,0)),(IF($D63=6,IA63,IB63))))),MIN((VLOOKUP($D63,SALERYCODE,3,0)),(HY63+HZ63))*(IF($D63=6,IB63,((MIN((VLOOKUP($D63,SALERYCODE,5,0)),IB63)))))))))/IF(AND($D63=2,'ראשי-פרטים כלליים וריכוז הוצאות'!$D$68&lt;&gt;4),1.2,1)</f>
        <v>0</v>
      </c>
      <c r="IE63" s="263"/>
      <c r="IF63" s="264"/>
      <c r="IG63" s="265"/>
      <c r="IH63" s="266"/>
      <c r="II63" s="267">
        <f t="shared" si="80"/>
        <v>0</v>
      </c>
      <c r="IJ63" s="260">
        <f>+(IF(OR($B63=0,$C63=0,$D63=0,$DC$2&gt;$OE$1),0,IF(OR(IE63=0,IG63=0,IH63=0),0,MIN((VLOOKUP($D63,SALERYCODE,3,0))*(IF($D63=6,IH63,IG63))*((MIN((VLOOKUP($D63,SALERYCODE,5,0)),(IF($D63=6,IG63,IH63))))),MIN((VLOOKUP($D63,SALERYCODE,3,0)),(IE63+IF63))*(IF($D63=6,IH63,((MIN((VLOOKUP($D63,SALERYCODE,5,0)),IH63)))))))))/IF(AND($D63=2,'ראשי-פרטים כלליים וריכוז הוצאות'!$D$68&lt;&gt;4),1.2,1)</f>
        <v>0</v>
      </c>
      <c r="IK63" s="263"/>
      <c r="IL63" s="264"/>
      <c r="IM63" s="265"/>
      <c r="IN63" s="266"/>
      <c r="IO63" s="267">
        <f t="shared" si="81"/>
        <v>0</v>
      </c>
      <c r="IP63" s="260">
        <f>+(IF(OR($B63=0,$C63=0,$D63=0,$DC$2&gt;$OE$1),0,IF(OR(IK63=0,IM63=0,IN63=0),0,MIN((VLOOKUP($D63,SALERYCODE,3,0))*(IF($D63=6,IN63,IM63))*((MIN((VLOOKUP($D63,SALERYCODE,5,0)),(IF($D63=6,IM63,IN63))))),MIN((VLOOKUP($D63,SALERYCODE,3,0)),(IK63+IL63))*(IF($D63=6,IN63,((MIN((VLOOKUP($D63,SALERYCODE,5,0)),IN63)))))))))/IF(AND($D63=2,'ראשי-פרטים כלליים וריכוז הוצאות'!$D$68&lt;&gt;4),1.2,1)</f>
        <v>0</v>
      </c>
      <c r="IQ63" s="263"/>
      <c r="IR63" s="264"/>
      <c r="IS63" s="265"/>
      <c r="IT63" s="266"/>
      <c r="IU63" s="267">
        <f t="shared" si="82"/>
        <v>0</v>
      </c>
      <c r="IV63" s="260">
        <f>+(IF(OR($B63=0,$C63=0,$D63=0,$DC$2&gt;$OE$1),0,IF(OR(IQ63=0,IS63=0,IT63=0),0,MIN((VLOOKUP($D63,SALERYCODE,3,0))*(IF($D63=6,IT63,IS63))*((MIN((VLOOKUP($D63,SALERYCODE,5,0)),(IF($D63=6,IS63,IT63))))),MIN((VLOOKUP($D63,SALERYCODE,3,0)),(IQ63+IR63))*(IF($D63=6,IT63,((MIN((VLOOKUP($D63,SALERYCODE,5,0)),IT63)))))))))/IF(AND($D63=2,'ראשי-פרטים כלליים וריכוז הוצאות'!$D$68&lt;&gt;4),1.2,1)</f>
        <v>0</v>
      </c>
      <c r="IW63" s="263"/>
      <c r="IX63" s="264"/>
      <c r="IY63" s="265"/>
      <c r="IZ63" s="266"/>
      <c r="JA63" s="267">
        <f t="shared" si="83"/>
        <v>0</v>
      </c>
      <c r="JB63" s="260">
        <f>+(IF(OR($B63=0,$C63=0,$D63=0,$DC$2&gt;$OE$1),0,IF(OR(IW63=0,IY63=0,IZ63=0),0,MIN((VLOOKUP($D63,SALERYCODE,3,0))*(IF($D63=6,IZ63,IY63))*((MIN((VLOOKUP($D63,SALERYCODE,5,0)),(IF($D63=6,IY63,IZ63))))),MIN((VLOOKUP($D63,SALERYCODE,3,0)),(IW63+IX63))*(IF($D63=6,IZ63,((MIN((VLOOKUP($D63,SALERYCODE,5,0)),IZ63)))))))))/IF(AND($D63=2,'ראשי-פרטים כלליים וריכוז הוצאות'!$D$68&lt;&gt;4),1.2,1)</f>
        <v>0</v>
      </c>
      <c r="JC63" s="263"/>
      <c r="JD63" s="264"/>
      <c r="JE63" s="265"/>
      <c r="JF63" s="266"/>
      <c r="JG63" s="267">
        <f t="shared" si="84"/>
        <v>0</v>
      </c>
      <c r="JH63" s="260">
        <f>+(IF(OR($B63=0,$C63=0,$D63=0,$DC$2&gt;$OE$1),0,IF(OR(JC63=0,JE63=0,JF63=0),0,MIN((VLOOKUP($D63,SALERYCODE,3,0))*(IF($D63=6,JF63,JE63))*((MIN((VLOOKUP($D63,SALERYCODE,5,0)),(IF($D63=6,JE63,JF63))))),MIN((VLOOKUP($D63,SALERYCODE,3,0)),(JC63+JD63))*(IF($D63=6,JF63,((MIN((VLOOKUP($D63,SALERYCODE,5,0)),JF63)))))))))/IF(AND($D63=2,'ראשי-פרטים כלליים וריכוז הוצאות'!$D$68&lt;&gt;4),1.2,1)</f>
        <v>0</v>
      </c>
      <c r="JI63" s="263"/>
      <c r="JJ63" s="264"/>
      <c r="JK63" s="265"/>
      <c r="JL63" s="266"/>
      <c r="JM63" s="267">
        <f t="shared" si="85"/>
        <v>0</v>
      </c>
      <c r="JN63" s="260">
        <f>+(IF(OR($B63=0,$C63=0,$D63=0,$DC$2&gt;$OE$1),0,IF(OR(JI63=0,JK63=0,JL63=0),0,MIN((VLOOKUP($D63,SALERYCODE,3,0))*(IF($D63=6,JL63,JK63))*((MIN((VLOOKUP($D63,SALERYCODE,5,0)),(IF($D63=6,JK63,JL63))))),MIN((VLOOKUP($D63,SALERYCODE,3,0)),(JI63+JJ63))*(IF($D63=6,JL63,((MIN((VLOOKUP($D63,SALERYCODE,5,0)),JL63)))))))))/IF(AND($D63=2,'ראשי-פרטים כלליים וריכוז הוצאות'!$D$68&lt;&gt;4),1.2,1)</f>
        <v>0</v>
      </c>
      <c r="JO63" s="263"/>
      <c r="JP63" s="264"/>
      <c r="JQ63" s="265"/>
      <c r="JR63" s="266"/>
      <c r="JS63" s="267">
        <f t="shared" si="86"/>
        <v>0</v>
      </c>
      <c r="JT63" s="260">
        <f>+(IF(OR($B63=0,$C63=0,$D63=0,$DC$2&gt;$OE$1),0,IF(OR(JO63=0,JQ63=0,JR63=0),0,MIN((VLOOKUP($D63,SALERYCODE,3,0))*(IF($D63=6,JR63,JQ63))*((MIN((VLOOKUP($D63,SALERYCODE,5,0)),(IF($D63=6,JQ63,JR63))))),MIN((VLOOKUP($D63,SALERYCODE,3,0)),(JO63+JP63))*(IF($D63=6,JR63,((MIN((VLOOKUP($D63,SALERYCODE,5,0)),JR63)))))))))/IF(AND($D63=2,'ראשי-פרטים כלליים וריכוז הוצאות'!$D$68&lt;&gt;4),1.2,1)</f>
        <v>0</v>
      </c>
      <c r="JU63" s="263"/>
      <c r="JV63" s="264"/>
      <c r="JW63" s="265"/>
      <c r="JX63" s="266"/>
      <c r="JY63" s="267">
        <f t="shared" si="87"/>
        <v>0</v>
      </c>
      <c r="JZ63" s="260">
        <f>+(IF(OR($B63=0,$C63=0,$D63=0,$DC$2&gt;$OE$1),0,IF(OR(JU63=0,JW63=0,JX63=0),0,MIN((VLOOKUP($D63,SALERYCODE,3,0))*(IF($D63=6,JX63,JW63))*((MIN((VLOOKUP($D63,SALERYCODE,5,0)),(IF($D63=6,JW63,JX63))))),MIN((VLOOKUP($D63,SALERYCODE,3,0)),(JU63+JV63))*(IF($D63=6,JX63,((MIN((VLOOKUP($D63,SALERYCODE,5,0)),JX63)))))))))/IF(AND($D63=2,'ראשי-פרטים כלליים וריכוז הוצאות'!$D$68&lt;&gt;4),1.2,1)</f>
        <v>0</v>
      </c>
      <c r="KA63" s="263"/>
      <c r="KB63" s="264"/>
      <c r="KC63" s="265"/>
      <c r="KD63" s="266"/>
      <c r="KE63" s="267">
        <f t="shared" si="88"/>
        <v>0</v>
      </c>
      <c r="KF63" s="260">
        <f>+(IF(OR($B63=0,$C63=0,$D63=0,$DC$2&gt;$OE$1),0,IF(OR(KA63=0,KC63=0,KD63=0),0,MIN((VLOOKUP($D63,SALERYCODE,3,0))*(IF($D63=6,KD63,KC63))*((MIN((VLOOKUP($D63,SALERYCODE,5,0)),(IF($D63=6,KC63,KD63))))),MIN((VLOOKUP($D63,SALERYCODE,3,0)),(KA63+KB63))*(IF($D63=6,KD63,((MIN((VLOOKUP($D63,SALERYCODE,5,0)),KD63)))))))))/IF(AND($D63=2,'ראשי-פרטים כלליים וריכוז הוצאות'!$D$68&lt;&gt;4),1.2,1)</f>
        <v>0</v>
      </c>
      <c r="KG63" s="263"/>
      <c r="KH63" s="264"/>
      <c r="KI63" s="265"/>
      <c r="KJ63" s="266"/>
      <c r="KK63" s="267">
        <f t="shared" si="89"/>
        <v>0</v>
      </c>
      <c r="KL63" s="260">
        <f>+(IF(OR($B63=0,$C63=0,$D63=0,$DC$2&gt;$OE$1),0,IF(OR(KG63=0,KI63=0,KJ63=0),0,MIN((VLOOKUP($D63,SALERYCODE,3,0))*(IF($D63=6,KJ63,KI63))*((MIN((VLOOKUP($D63,SALERYCODE,5,0)),(IF($D63=6,KI63,KJ63))))),MIN((VLOOKUP($D63,SALERYCODE,3,0)),(KG63+KH63))*(IF($D63=6,KJ63,((MIN((VLOOKUP($D63,SALERYCODE,5,0)),KJ63)))))))))/IF(AND($D63=2,'ראשי-פרטים כלליים וריכוז הוצאות'!$D$68&lt;&gt;4),1.2,1)</f>
        <v>0</v>
      </c>
      <c r="KM63" s="263"/>
      <c r="KN63" s="264"/>
      <c r="KO63" s="265"/>
      <c r="KP63" s="266"/>
      <c r="KQ63" s="267">
        <f t="shared" si="90"/>
        <v>0</v>
      </c>
      <c r="KR63" s="260">
        <f>+(IF(OR($B63=0,$C63=0,$D63=0,$DC$2&gt;$OE$1),0,IF(OR(KM63=0,KO63=0,KP63=0),0,MIN((VLOOKUP($D63,SALERYCODE,3,0))*(IF($D63=6,KP63,KO63))*((MIN((VLOOKUP($D63,SALERYCODE,5,0)),(IF($D63=6,KO63,KP63))))),MIN((VLOOKUP($D63,SALERYCODE,3,0)),(KM63+KN63))*(IF($D63=6,KP63,((MIN((VLOOKUP($D63,SALERYCODE,5,0)),KP63)))))))))/IF(AND($D63=2,'ראשי-פרטים כלליים וריכוז הוצאות'!$D$68&lt;&gt;4),1.2,1)</f>
        <v>0</v>
      </c>
      <c r="KS63" s="263"/>
      <c r="KT63" s="264"/>
      <c r="KU63" s="265"/>
      <c r="KV63" s="266"/>
      <c r="KW63" s="267">
        <f t="shared" si="91"/>
        <v>0</v>
      </c>
      <c r="KX63" s="260">
        <f>+(IF(OR($B63=0,$C63=0,$D63=0,$DC$2&gt;$OE$1),0,IF(OR(KS63=0,KU63=0,KV63=0),0,MIN((VLOOKUP($D63,SALERYCODE,3,0))*(IF($D63=6,KV63,KU63))*((MIN((VLOOKUP($D63,SALERYCODE,5,0)),(IF($D63=6,KU63,KV63))))),MIN((VLOOKUP($D63,SALERYCODE,3,0)),(KS63+KT63))*(IF($D63=6,KV63,((MIN((VLOOKUP($D63,SALERYCODE,5,0)),KV63)))))))))/IF(AND($D63=2,'ראשי-פרטים כלליים וריכוז הוצאות'!$D$68&lt;&gt;4),1.2,1)</f>
        <v>0</v>
      </c>
      <c r="KY63" s="263"/>
      <c r="KZ63" s="264"/>
      <c r="LA63" s="265"/>
      <c r="LB63" s="266"/>
      <c r="LC63" s="267">
        <f t="shared" si="92"/>
        <v>0</v>
      </c>
      <c r="LD63" s="260">
        <f>+(IF(OR($B63=0,$C63=0,$D63=0,$DC$2&gt;$OE$1),0,IF(OR(KY63=0,LA63=0,LB63=0),0,MIN((VLOOKUP($D63,SALERYCODE,3,0))*(IF($D63=6,LB63,LA63))*((MIN((VLOOKUP($D63,SALERYCODE,5,0)),(IF($D63=6,LA63,LB63))))),MIN((VLOOKUP($D63,SALERYCODE,3,0)),(KY63+KZ63))*(IF($D63=6,LB63,((MIN((VLOOKUP($D63,SALERYCODE,5,0)),LB63)))))))))/IF(AND($D63=2,'ראשי-פרטים כלליים וריכוז הוצאות'!$D$68&lt;&gt;4),1.2,1)</f>
        <v>0</v>
      </c>
      <c r="LE63" s="263"/>
      <c r="LF63" s="264"/>
      <c r="LG63" s="265"/>
      <c r="LH63" s="266"/>
      <c r="LI63" s="267">
        <f t="shared" si="93"/>
        <v>0</v>
      </c>
      <c r="LJ63" s="260">
        <f>+(IF(OR($B63=0,$C63=0,$D63=0,$DC$2&gt;$OE$1),0,IF(OR(LE63=0,LG63=0,LH63=0),0,MIN((VLOOKUP($D63,SALERYCODE,3,0))*(IF($D63=6,LH63,LG63))*((MIN((VLOOKUP($D63,SALERYCODE,5,0)),(IF($D63=6,LG63,LH63))))),MIN((VLOOKUP($D63,SALERYCODE,3,0)),(LE63+LF63))*(IF($D63=6,LH63,((MIN((VLOOKUP($D63,SALERYCODE,5,0)),LH63)))))))))/IF(AND($D63=2,'ראשי-פרטים כלליים וריכוז הוצאות'!$D$68&lt;&gt;4),1.2,1)</f>
        <v>0</v>
      </c>
      <c r="LK63" s="263"/>
      <c r="LL63" s="264"/>
      <c r="LM63" s="265"/>
      <c r="LN63" s="266"/>
      <c r="LO63" s="267">
        <f t="shared" si="94"/>
        <v>0</v>
      </c>
      <c r="LP63" s="260">
        <f>+(IF(OR($B63=0,$C63=0,$D63=0,$DC$2&gt;$OE$1),0,IF(OR(LK63=0,LM63=0,LN63=0),0,MIN((VLOOKUP($D63,SALERYCODE,3,0))*(IF($D63=6,LN63,LM63))*((MIN((VLOOKUP($D63,SALERYCODE,5,0)),(IF($D63=6,LM63,LN63))))),MIN((VLOOKUP($D63,SALERYCODE,3,0)),(LK63+LL63))*(IF($D63=6,LN63,((MIN((VLOOKUP($D63,SALERYCODE,5,0)),LN63)))))))))/IF(AND($D63=2,'ראשי-פרטים כלליים וריכוז הוצאות'!$D$68&lt;&gt;4),1.2,1)</f>
        <v>0</v>
      </c>
      <c r="LQ63" s="263"/>
      <c r="LR63" s="264"/>
      <c r="LS63" s="265"/>
      <c r="LT63" s="266"/>
      <c r="LU63" s="267">
        <f t="shared" si="95"/>
        <v>0</v>
      </c>
      <c r="LV63" s="260">
        <f>+(IF(OR($B63=0,$C63=0,$D63=0,$DC$2&gt;$OE$1),0,IF(OR(LQ63=0,LS63=0,LT63=0),0,MIN((VLOOKUP($D63,SALERYCODE,3,0))*(IF($D63=6,LT63,LS63))*((MIN((VLOOKUP($D63,SALERYCODE,5,0)),(IF($D63=6,LS63,LT63))))),MIN((VLOOKUP($D63,SALERYCODE,3,0)),(LQ63+LR63))*(IF($D63=6,LT63,((MIN((VLOOKUP($D63,SALERYCODE,5,0)),LT63)))))))))/IF(AND($D63=2,'ראשי-פרטים כלליים וריכוז הוצאות'!$D$68&lt;&gt;4),1.2,1)</f>
        <v>0</v>
      </c>
      <c r="LW63" s="263"/>
      <c r="LX63" s="264"/>
      <c r="LY63" s="265"/>
      <c r="LZ63" s="266"/>
      <c r="MA63" s="267">
        <f t="shared" si="96"/>
        <v>0</v>
      </c>
      <c r="MB63" s="260">
        <f>+(IF(OR($B63=0,$C63=0,$D63=0,$DC$2&gt;$OE$1),0,IF(OR(LW63=0,LY63=0,LZ63=0),0,MIN((VLOOKUP($D63,SALERYCODE,3,0))*(IF($D63=6,LZ63,LY63))*((MIN((VLOOKUP($D63,SALERYCODE,5,0)),(IF($D63=6,LY63,LZ63))))),MIN((VLOOKUP($D63,SALERYCODE,3,0)),(LW63+LX63))*(IF($D63=6,LZ63,((MIN((VLOOKUP($D63,SALERYCODE,5,0)),LZ63)))))))))/IF(AND($D63=2,'ראשי-פרטים כלליים וריכוז הוצאות'!$D$68&lt;&gt;4),1.2,1)</f>
        <v>0</v>
      </c>
      <c r="MC63" s="263"/>
      <c r="MD63" s="264"/>
      <c r="ME63" s="265"/>
      <c r="MF63" s="266"/>
      <c r="MG63" s="267">
        <f t="shared" si="97"/>
        <v>0</v>
      </c>
      <c r="MH63" s="260">
        <f>+(IF(OR($B63=0,$C63=0,$D63=0,$DC$2&gt;$OE$1),0,IF(OR(MC63=0,ME63=0,MF63=0),0,MIN((VLOOKUP($D63,SALERYCODE,3,0))*(IF($D63=6,MF63,ME63))*((MIN((VLOOKUP($D63,SALERYCODE,5,0)),(IF($D63=6,ME63,MF63))))),MIN((VLOOKUP($D63,SALERYCODE,3,0)),(MC63+MD63))*(IF($D63=6,MF63,((MIN((VLOOKUP($D63,SALERYCODE,5,0)),MF63)))))))))/IF(AND($D63=2,'ראשי-פרטים כלליים וריכוז הוצאות'!$D$68&lt;&gt;4),1.2,1)</f>
        <v>0</v>
      </c>
      <c r="MI63" s="263"/>
      <c r="MJ63" s="264"/>
      <c r="MK63" s="265"/>
      <c r="ML63" s="266"/>
      <c r="MM63" s="267">
        <f t="shared" si="98"/>
        <v>0</v>
      </c>
      <c r="MN63" s="260">
        <f>+(IF(OR($B63=0,$C63=0,$D63=0,$DC$2&gt;$OE$1),0,IF(OR(MI63=0,MK63=0,ML63=0),0,MIN((VLOOKUP($D63,SALERYCODE,3,0))*(IF($D63=6,ML63,MK63))*((MIN((VLOOKUP($D63,SALERYCODE,5,0)),(IF($D63=6,MK63,ML63))))),MIN((VLOOKUP($D63,SALERYCODE,3,0)),(MI63+MJ63))*(IF($D63=6,ML63,((MIN((VLOOKUP($D63,SALERYCODE,5,0)),ML63)))))))))/IF(AND($D63=2,'ראשי-פרטים כלליים וריכוז הוצאות'!$D$68&lt;&gt;4),1.2,1)</f>
        <v>0</v>
      </c>
      <c r="MO63" s="263"/>
      <c r="MP63" s="264"/>
      <c r="MQ63" s="265"/>
      <c r="MR63" s="266"/>
      <c r="MS63" s="267">
        <f t="shared" si="99"/>
        <v>0</v>
      </c>
      <c r="MT63" s="260">
        <f>+(IF(OR($B63=0,$C63=0,$D63=0,$DC$2&gt;$OE$1),0,IF(OR(MO63=0,MQ63=0,MR63=0),0,MIN((VLOOKUP($D63,SALERYCODE,3,0))*(IF($D63=6,MR63,MQ63))*((MIN((VLOOKUP($D63,SALERYCODE,5,0)),(IF($D63=6,MQ63,MR63))))),MIN((VLOOKUP($D63,SALERYCODE,3,0)),(MO63+MP63))*(IF($D63=6,MR63,((MIN((VLOOKUP($D63,SALERYCODE,5,0)),MR63)))))))))/IF(AND($D63=2,'ראשי-פרטים כלליים וריכוז הוצאות'!$D$68&lt;&gt;4),1.2,1)</f>
        <v>0</v>
      </c>
      <c r="MU63" s="263"/>
      <c r="MV63" s="264"/>
      <c r="MW63" s="265"/>
      <c r="MX63" s="266"/>
      <c r="MY63" s="267">
        <f t="shared" si="100"/>
        <v>0</v>
      </c>
      <c r="MZ63" s="260">
        <f>+(IF(OR($B63=0,$C63=0,$D63=0,$DC$2&gt;$OE$1),0,IF(OR(MU63=0,MW63=0,MX63=0),0,MIN((VLOOKUP($D63,SALERYCODE,3,0))*(IF($D63=6,MX63,MW63))*((MIN((VLOOKUP($D63,SALERYCODE,5,0)),(IF($D63=6,MW63,MX63))))),MIN((VLOOKUP($D63,SALERYCODE,3,0)),(MU63+MV63))*(IF($D63=6,MX63,((MIN((VLOOKUP($D63,SALERYCODE,5,0)),MX63)))))))))/IF(AND($D63=2,'ראשי-פרטים כלליים וריכוז הוצאות'!$D$68&lt;&gt;4),1.2,1)</f>
        <v>0</v>
      </c>
      <c r="NA63" s="263"/>
      <c r="NB63" s="264"/>
      <c r="NC63" s="265"/>
      <c r="ND63" s="266"/>
      <c r="NE63" s="267">
        <f t="shared" si="101"/>
        <v>0</v>
      </c>
      <c r="NF63" s="260">
        <f>+(IF(OR($B63=0,$C63=0,$D63=0,$DC$2&gt;$OE$1),0,IF(OR(NA63=0,NC63=0,ND63=0),0,MIN((VLOOKUP($D63,SALERYCODE,3,0))*(IF($D63=6,ND63,NC63))*((MIN((VLOOKUP($D63,SALERYCODE,5,0)),(IF($D63=6,NC63,ND63))))),MIN((VLOOKUP($D63,SALERYCODE,3,0)),(NA63+NB63))*(IF($D63=6,ND63,((MIN((VLOOKUP($D63,SALERYCODE,5,0)),ND63)))))))))/IF(AND($D63=2,'ראשי-פרטים כלליים וריכוז הוצאות'!$D$68&lt;&gt;4),1.2,1)</f>
        <v>0</v>
      </c>
      <c r="NG63" s="263"/>
      <c r="NH63" s="264"/>
      <c r="NI63" s="265"/>
      <c r="NJ63" s="266"/>
      <c r="NK63" s="267">
        <f t="shared" si="102"/>
        <v>0</v>
      </c>
      <c r="NL63" s="260">
        <f>+(IF(OR($B63=0,$C63=0,$D63=0,$DC$2&gt;$OE$1),0,IF(OR(NG63=0,NI63=0,NJ63=0),0,MIN((VLOOKUP($D63,SALERYCODE,3,0))*(IF($D63=6,NJ63,NI63))*((MIN((VLOOKUP($D63,SALERYCODE,5,0)),(IF($D63=6,NI63,NJ63))))),MIN((VLOOKUP($D63,SALERYCODE,3,0)),(NG63+NH63))*(IF($D63=6,NJ63,((MIN((VLOOKUP($D63,SALERYCODE,5,0)),NJ63)))))))))/IF(AND($D63=2,'ראשי-פרטים כלליים וריכוז הוצאות'!$D$68&lt;&gt;4),1.2,1)</f>
        <v>0</v>
      </c>
      <c r="NM63" s="263"/>
      <c r="NN63" s="264"/>
      <c r="NO63" s="265"/>
      <c r="NP63" s="266"/>
      <c r="NQ63" s="267">
        <f t="shared" si="103"/>
        <v>0</v>
      </c>
      <c r="NR63" s="260">
        <f>+(IF(OR($B63=0,$C63=0,$D63=0,$DC$2&gt;$OE$1),0,IF(OR(NM63=0,NO63=0,NP63=0),0,MIN((VLOOKUP($D63,SALERYCODE,3,0))*(IF($D63=6,NP63,NO63))*((MIN((VLOOKUP($D63,SALERYCODE,5,0)),(IF($D63=6,NO63,NP63))))),MIN((VLOOKUP($D63,SALERYCODE,3,0)),(NM63+NN63))*(IF($D63=6,NP63,((MIN((VLOOKUP($D63,SALERYCODE,5,0)),NP63)))))))))/IF(AND($D63=2,'ראשי-פרטים כלליים וריכוז הוצאות'!$D$68&lt;&gt;4),1.2,1)</f>
        <v>0</v>
      </c>
      <c r="NS63" s="263"/>
      <c r="NT63" s="264"/>
      <c r="NU63" s="265"/>
      <c r="NV63" s="266"/>
      <c r="NW63" s="267">
        <f t="shared" si="104"/>
        <v>0</v>
      </c>
      <c r="NX63" s="260">
        <f>+(IF(OR($B63=0,$C63=0,$D63=0,$DC$2&gt;$OE$1),0,IF(OR(NS63=0,NU63=0,NV63=0),0,MIN((VLOOKUP($D63,SALERYCODE,3,0))*(IF($D63=6,NV63,NU63))*((MIN((VLOOKUP($D63,SALERYCODE,5,0)),(IF($D63=6,NU63,NV63))))),MIN((VLOOKUP($D63,SALERYCODE,3,0)),(NS63+NT63))*(IF($D63=6,NV63,((MIN((VLOOKUP($D63,SALERYCODE,5,0)),NV63)))))))))/IF(AND($D63=2,'ראשי-פרטים כלליים וריכוז הוצאות'!$D$68&lt;&gt;4),1.2,1)</f>
        <v>0</v>
      </c>
      <c r="NY63" s="263"/>
      <c r="NZ63" s="264"/>
      <c r="OA63" s="265"/>
      <c r="OB63" s="266"/>
      <c r="OC63" s="267">
        <f t="shared" si="105"/>
        <v>0</v>
      </c>
      <c r="OD63" s="260">
        <f>+(IF(OR($B63=0,$C63=0,$D63=0,$DC$2&gt;$OE$1),0,IF(OR(NY63=0,OA63=0,OB63=0),0,MIN((VLOOKUP($D63,SALERYCODE,3,0))*(IF($D63=6,OB63,OA63))*((MIN((VLOOKUP($D63,SALERYCODE,5,0)),(IF($D63=6,OA63,OB63))))),MIN((VLOOKUP($D63,SALERYCODE,3,0)),(NY63+NZ63))*(IF($D63=6,OB63,((MIN((VLOOKUP($D63,SALERYCODE,5,0)),OB63)))))))))/IF(AND($D63=2,'ראשי-פרטים כלליים וריכוז הוצאות'!$D$68&lt;&gt;4),1.2,1)</f>
        <v>0</v>
      </c>
      <c r="OE63" s="275">
        <f t="shared" si="111"/>
        <v>0</v>
      </c>
      <c r="OF63" s="283">
        <f t="shared" si="112"/>
        <v>9.9999999999999995E-7</v>
      </c>
      <c r="OG63" s="276">
        <f t="shared" si="113"/>
        <v>0</v>
      </c>
      <c r="OH63" s="275">
        <f t="shared" si="114"/>
        <v>0</v>
      </c>
      <c r="OI63" s="275">
        <v>0</v>
      </c>
      <c r="OJ63" s="258">
        <f t="shared" si="115"/>
        <v>0</v>
      </c>
      <c r="OK63" s="284"/>
      <c r="OL63" s="116">
        <f>MIN(OJ63+OK63*OF63*OE63/$OL$1/IF(AND($D63=2,'ראשי-פרטים כלליים וריכוז הוצאות'!$D$68&lt;&gt;4),1.2,1),IF($D63&gt;0,VLOOKUP($D63,SALERYCODE,3,0)*12*OG63,0))</f>
        <v>0</v>
      </c>
      <c r="OM63" s="95">
        <f t="shared" si="106"/>
        <v>0</v>
      </c>
      <c r="ON63" s="11">
        <f t="shared" si="107"/>
        <v>0</v>
      </c>
      <c r="OO63" s="11">
        <f t="shared" si="108"/>
        <v>0</v>
      </c>
      <c r="OP63" s="22">
        <f t="shared" si="109"/>
        <v>0</v>
      </c>
      <c r="OQ63" s="11">
        <f t="shared" si="110"/>
        <v>0</v>
      </c>
      <c r="OR63" s="11" t="e">
        <f>#REF!</f>
        <v>#REF!</v>
      </c>
      <c r="OS63" s="35"/>
      <c r="OT63" s="35"/>
      <c r="OU63" s="43"/>
    </row>
    <row r="64" spans="1:411" ht="24" hidden="1" customHeight="1" outlineLevel="1" x14ac:dyDescent="0.2">
      <c r="A64" s="282">
        <v>61</v>
      </c>
      <c r="B64" s="269"/>
      <c r="C64" s="270"/>
      <c r="D64" s="271"/>
      <c r="E64" s="263"/>
      <c r="F64" s="264"/>
      <c r="G64" s="265"/>
      <c r="H64" s="266"/>
      <c r="I64" s="267">
        <f t="shared" si="41"/>
        <v>0</v>
      </c>
      <c r="J64" s="260">
        <f>(IF(OR($B64=0,$C64=0,$D64=0,$E$2&gt;$OE$1),0,IF(OR($E64=0,$G64=0,$H64=0),0,MIN((VLOOKUP($D64,SALERYCODE,3,0))*(IF($D64=6,$H64,$G64))*((MIN((VLOOKUP($D64,SALERYCODE,5,0)),(IF($D64=6,$G64,$H64))))),MIN((VLOOKUP($D64,SALERYCODE,3,0)),($E64+$F64))*(IF($D64=6,$H64,((MIN((VLOOKUP($D64,SALERYCODE,5,0)),$H64)))))))))/IF(AND($D64=2,'ראשי-פרטים כלליים וריכוז הוצאות'!$D$68&lt;&gt;4),1.2,1)</f>
        <v>0</v>
      </c>
      <c r="K64" s="263"/>
      <c r="L64" s="264"/>
      <c r="M64" s="265"/>
      <c r="N64" s="266"/>
      <c r="O64" s="267">
        <f t="shared" si="42"/>
        <v>0</v>
      </c>
      <c r="P64" s="260">
        <f>+(IF(OR($B64=0,$C64=0,$D64=0,$K$2&gt;$OE$1),0,IF(OR($K64=0,$M64=0,$N64=0),0,MIN((VLOOKUP($D64,SALERYCODE,3,0))*(IF($D64=6,$N64,$M64))*((MIN((VLOOKUP($D64,SALERYCODE,5,0)),(IF($D64=6,$M64,$N64))))),MIN((VLOOKUP($D64,SALERYCODE,3,0)),($K64+$L64))*(IF($D64=6,$N64,((MIN((VLOOKUP($D64,SALERYCODE,5,0)),$N64)))))))))/IF(AND($D64=2,'ראשי-פרטים כלליים וריכוז הוצאות'!$D$68&lt;&gt;4),1.2,1)</f>
        <v>0</v>
      </c>
      <c r="Q64" s="263"/>
      <c r="R64" s="264"/>
      <c r="S64" s="265"/>
      <c r="T64" s="266"/>
      <c r="U64" s="267">
        <f t="shared" si="43"/>
        <v>0</v>
      </c>
      <c r="V64" s="260">
        <f>+(IF(OR($B64=0,$C64=0,$D64=0,$Q$2&gt;$OE$1),0,IF(OR(Q64=0,S64=0,T64=0),0,MIN((VLOOKUP($D64,SALERYCODE,3,0))*(IF($D64=6,T64,S64))*((MIN((VLOOKUP($D64,SALERYCODE,5,0)),(IF($D64=6,S64,T64))))),MIN((VLOOKUP($D64,SALERYCODE,3,0)),(Q64+R64))*(IF($D64=6,T64,((MIN((VLOOKUP($D64,SALERYCODE,5,0)),T64)))))))))/IF(AND($D64=2,'ראשי-פרטים כלליים וריכוז הוצאות'!$D$68&lt;&gt;4),1.2,1)</f>
        <v>0</v>
      </c>
      <c r="W64" s="263"/>
      <c r="X64" s="264"/>
      <c r="Y64" s="265"/>
      <c r="Z64" s="266"/>
      <c r="AA64" s="267">
        <f t="shared" si="44"/>
        <v>0</v>
      </c>
      <c r="AB64" s="260">
        <f>+(IF(OR($B64=0,$C64=0,$D64=0,$W$2&gt;$OE$1),0,IF(OR(W64=0,Y64=0,Z64=0),0,MIN((VLOOKUP($D64,SALERYCODE,3,0))*(IF($D64=6,Z64,Y64))*((MIN((VLOOKUP($D64,SALERYCODE,5,0)),(IF($D64=6,Y64,Z64))))),MIN((VLOOKUP($D64,SALERYCODE,3,0)),(W64+X64))*(IF($D64=6,Z64,((MIN((VLOOKUP($D64,SALERYCODE,5,0)),Z64)))))))))/IF(AND($D64=2,'ראשי-פרטים כלליים וריכוז הוצאות'!$D$68&lt;&gt;4),1.2,1)</f>
        <v>0</v>
      </c>
      <c r="AC64" s="263"/>
      <c r="AD64" s="264"/>
      <c r="AE64" s="265"/>
      <c r="AF64" s="266"/>
      <c r="AG64" s="267">
        <f t="shared" si="45"/>
        <v>0</v>
      </c>
      <c r="AH64" s="260">
        <f>+(IF(OR($B64=0,$C64=0,$D64=0,$AC$2&gt;$OE$1),0,IF(OR(AC64=0,AE64=0,AF64=0),0,MIN((VLOOKUP($D64,SALERYCODE,3,0))*(IF($D64=6,AF64,AE64))*((MIN((VLOOKUP($D64,SALERYCODE,5,0)),(IF($D64=6,AE64,AF64))))),MIN((VLOOKUP($D64,SALERYCODE,3,0)),(AC64+AD64))*(IF($D64=6,AF64,((MIN((VLOOKUP($D64,SALERYCODE,5,0)),AF64)))))))))/IF(AND($D64=2,'ראשי-פרטים כלליים וריכוז הוצאות'!$D$68&lt;&gt;4),1.2,1)</f>
        <v>0</v>
      </c>
      <c r="AI64" s="263"/>
      <c r="AJ64" s="264"/>
      <c r="AK64" s="265"/>
      <c r="AL64" s="266"/>
      <c r="AM64" s="267">
        <f t="shared" si="46"/>
        <v>0</v>
      </c>
      <c r="AN64" s="260">
        <f>+(IF(OR($B64=0,$C64=0,$D64=0,$AI$2&gt;$OE$1),0,IF(OR(AI64=0,AK64=0,AL64=0),0,MIN((VLOOKUP($D64,SALERYCODE,3,0))*(IF($D64=6,AL64,AK64))*((MIN((VLOOKUP($D64,SALERYCODE,5,0)),(IF($D64=6,AK64,AL64))))),MIN((VLOOKUP($D64,SALERYCODE,3,0)),(AI64+AJ64))*(IF($D64=6,AL64,((MIN((VLOOKUP($D64,SALERYCODE,5,0)),AL64)))))))))/IF(AND($D64=2,'ראשי-פרטים כלליים וריכוז הוצאות'!$D$68&lt;&gt;4),1.2,1)</f>
        <v>0</v>
      </c>
      <c r="AO64" s="263"/>
      <c r="AP64" s="264"/>
      <c r="AQ64" s="265"/>
      <c r="AR64" s="266"/>
      <c r="AS64" s="267">
        <f t="shared" si="47"/>
        <v>0</v>
      </c>
      <c r="AT64" s="260">
        <f>+(IF(OR($B64=0,$C64=0,$D64=0,$AO$2&gt;$OE$1),0,IF(OR(AO64=0,AQ64=0,AR64=0),0,MIN((VLOOKUP($D64,SALERYCODE,3,0))*(IF($D64=6,AR64,AQ64))*((MIN((VLOOKUP($D64,SALERYCODE,5,0)),(IF($D64=6,AQ64,AR64))))),MIN((VLOOKUP($D64,SALERYCODE,3,0)),(AO64+AP64))*(IF($D64=6,AR64,((MIN((VLOOKUP($D64,SALERYCODE,5,0)),AR64)))))))))/IF(AND($D64=2,'ראשי-פרטים כלליים וריכוז הוצאות'!$D$68&lt;&gt;4),1.2,1)</f>
        <v>0</v>
      </c>
      <c r="AU64" s="263"/>
      <c r="AV64" s="264"/>
      <c r="AW64" s="265"/>
      <c r="AX64" s="266"/>
      <c r="AY64" s="267">
        <f t="shared" si="48"/>
        <v>0</v>
      </c>
      <c r="AZ64" s="260">
        <f>+(IF(OR($B64=0,$C64=0,$D64=0,$AU$2&gt;$OE$1),0,IF(OR(AU64=0,AW64=0,AX64=0),0,MIN((VLOOKUP($D64,SALERYCODE,3,0))*(IF($D64=6,AX64,AW64))*((MIN((VLOOKUP($D64,SALERYCODE,5,0)),(IF($D64=6,AW64,AX64))))),MIN((VLOOKUP($D64,SALERYCODE,3,0)),(AU64+AV64))*(IF($D64=6,AX64,((MIN((VLOOKUP($D64,SALERYCODE,5,0)),AX64)))))))))/IF(AND($D64=2,'ראשי-פרטים כלליים וריכוז הוצאות'!$D$68&lt;&gt;4),1.2,1)</f>
        <v>0</v>
      </c>
      <c r="BA64" s="263"/>
      <c r="BB64" s="264"/>
      <c r="BC64" s="265"/>
      <c r="BD64" s="266"/>
      <c r="BE64" s="267">
        <f t="shared" si="49"/>
        <v>0</v>
      </c>
      <c r="BF64" s="260">
        <f>+(IF(OR($B64=0,$C64=0,$D64=0,$BA$2&gt;$OE$1),0,IF(OR(BA64=0,BC64=0,BD64=0),0,MIN((VLOOKUP($D64,SALERYCODE,3,0))*(IF($D64=6,BD64,BC64))*((MIN((VLOOKUP($D64,SALERYCODE,5,0)),(IF($D64=6,BC64,BD64))))),MIN((VLOOKUP($D64,SALERYCODE,3,0)),(BA64+BB64))*(IF($D64=6,BD64,((MIN((VLOOKUP($D64,SALERYCODE,5,0)),BD64)))))))))/IF(AND($D64=2,'ראשי-פרטים כלליים וריכוז הוצאות'!$D$68&lt;&gt;4),1.2,1)</f>
        <v>0</v>
      </c>
      <c r="BG64" s="263"/>
      <c r="BH64" s="264"/>
      <c r="BI64" s="265"/>
      <c r="BJ64" s="266"/>
      <c r="BK64" s="267">
        <f t="shared" si="50"/>
        <v>0</v>
      </c>
      <c r="BL64" s="260">
        <f>+(IF(OR($B64=0,$C64=0,$D64=0,$BG$2&gt;$OE$1),0,IF(OR(BG64=0,BI64=0,BJ64=0),0,MIN((VLOOKUP($D64,SALERYCODE,3,0))*(IF($D64=6,BJ64,BI64))*((MIN((VLOOKUP($D64,SALERYCODE,5,0)),(IF($D64=6,BI64,BJ64))))),MIN((VLOOKUP($D64,SALERYCODE,3,0)),(BG64+BH64))*(IF($D64=6,BJ64,((MIN((VLOOKUP($D64,SALERYCODE,5,0)),BJ64)))))))))/IF(AND($D64=2,'ראשי-פרטים כלליים וריכוז הוצאות'!$D$68&lt;&gt;4),1.2,1)</f>
        <v>0</v>
      </c>
      <c r="BM64" s="263"/>
      <c r="BN64" s="264"/>
      <c r="BO64" s="265"/>
      <c r="BP64" s="266"/>
      <c r="BQ64" s="267">
        <f t="shared" si="51"/>
        <v>0</v>
      </c>
      <c r="BR64" s="260">
        <f>+(IF(OR($B64=0,$C64=0,$D64=0,$BM$2&gt;$OE$1),0,IF(OR(BM64=0,BO64=0,BP64=0),0,MIN((VLOOKUP($D64,SALERYCODE,3,0))*(IF($D64=6,BP64,BO64))*((MIN((VLOOKUP($D64,SALERYCODE,5,0)),(IF($D64=6,BO64,BP64))))),MIN((VLOOKUP($D64,SALERYCODE,3,0)),(BM64+BN64))*(IF($D64=6,BP64,((MIN((VLOOKUP($D64,SALERYCODE,5,0)),BP64)))))))))/IF(AND($D64=2,'ראשי-פרטים כלליים וריכוז הוצאות'!$D$68&lt;&gt;4),1.2,1)</f>
        <v>0</v>
      </c>
      <c r="BS64" s="263"/>
      <c r="BT64" s="264"/>
      <c r="BU64" s="265"/>
      <c r="BV64" s="266"/>
      <c r="BW64" s="267">
        <f t="shared" si="52"/>
        <v>0</v>
      </c>
      <c r="BX64" s="260">
        <f>+(IF(OR($B64=0,$C64=0,$D64=0,$BS$2&gt;$OE$1),0,IF(OR(BS64=0,BU64=0,BV64=0),0,MIN((VLOOKUP($D64,SALERYCODE,3,0))*(IF($D64=6,BV64,BU64))*((MIN((VLOOKUP($D64,SALERYCODE,5,0)),(IF($D64=6,BU64,BV64))))),MIN((VLOOKUP($D64,SALERYCODE,3,0)),(BS64+BT64))*(IF($D64=6,BV64,((MIN((VLOOKUP($D64,SALERYCODE,5,0)),BV64)))))))))/IF(AND($D64=2,'ראשי-פרטים כלליים וריכוז הוצאות'!$D$68&lt;&gt;4),1.2,1)</f>
        <v>0</v>
      </c>
      <c r="BY64" s="263"/>
      <c r="BZ64" s="264"/>
      <c r="CA64" s="265"/>
      <c r="CB64" s="266"/>
      <c r="CC64" s="267">
        <f t="shared" si="53"/>
        <v>0</v>
      </c>
      <c r="CD64" s="260">
        <f>+(IF(OR($B64=0,$C64=0,$D64=0,$BY$2&gt;$OE$1),0,IF(OR(BY64=0,CA64=0,CB64=0),0,MIN((VLOOKUP($D64,SALERYCODE,3,0))*(IF($D64=6,CB64,CA64))*((MIN((VLOOKUP($D64,SALERYCODE,5,0)),(IF($D64=6,CA64,CB64))))),MIN((VLOOKUP($D64,SALERYCODE,3,0)),(BY64+BZ64))*(IF($D64=6,CB64,((MIN((VLOOKUP($D64,SALERYCODE,5,0)),CB64)))))))))/IF(AND($D64=2,'ראשי-פרטים כלליים וריכוז הוצאות'!$D$68&lt;&gt;4),1.2,1)</f>
        <v>0</v>
      </c>
      <c r="CE64" s="263"/>
      <c r="CF64" s="264"/>
      <c r="CG64" s="265"/>
      <c r="CH64" s="266"/>
      <c r="CI64" s="267">
        <f t="shared" si="54"/>
        <v>0</v>
      </c>
      <c r="CJ64" s="260">
        <f>+(IF(OR($B64=0,$C64=0,$D64=0,$CE$2&gt;$OE$1),0,IF(OR(CE64=0,CG64=0,CH64=0),0,MIN((VLOOKUP($D64,SALERYCODE,3,0))*(IF($D64=6,CH64,CG64))*((MIN((VLOOKUP($D64,SALERYCODE,5,0)),(IF($D64=6,CG64,CH64))))),MIN((VLOOKUP($D64,SALERYCODE,3,0)),(CE64+CF64))*(IF($D64=6,CH64,((MIN((VLOOKUP($D64,SALERYCODE,5,0)),CH64)))))))))/IF(AND($D64=2,'ראשי-פרטים כלליים וריכוז הוצאות'!$D$68&lt;&gt;4),1.2,1)</f>
        <v>0</v>
      </c>
      <c r="CK64" s="263"/>
      <c r="CL64" s="264"/>
      <c r="CM64" s="265"/>
      <c r="CN64" s="266"/>
      <c r="CO64" s="267">
        <f t="shared" si="55"/>
        <v>0</v>
      </c>
      <c r="CP64" s="260">
        <f>+(IF(OR($B64=0,$C64=0,$D64=0,$CK$2&gt;$OE$1),0,IF(OR(CK64=0,CM64=0,CN64=0),0,MIN((VLOOKUP($D64,SALERYCODE,3,0))*(IF($D64=6,CN64,CM64))*((MIN((VLOOKUP($D64,SALERYCODE,5,0)),(IF($D64=6,CM64,CN64))))),MIN((VLOOKUP($D64,SALERYCODE,3,0)),(CK64+CL64))*(IF($D64=6,CN64,((MIN((VLOOKUP($D64,SALERYCODE,5,0)),CN64)))))))))/IF(AND($D64=2,'ראשי-פרטים כלליים וריכוז הוצאות'!$D$68&lt;&gt;4),1.2,1)</f>
        <v>0</v>
      </c>
      <c r="CQ64" s="263"/>
      <c r="CR64" s="264"/>
      <c r="CS64" s="265"/>
      <c r="CT64" s="266"/>
      <c r="CU64" s="267">
        <f t="shared" si="56"/>
        <v>0</v>
      </c>
      <c r="CV64" s="260">
        <f>+(IF(OR($B64=0,$C64=0,$D64=0,$CQ$2&gt;$OE$1),0,IF(OR(CQ64=0,CS64=0,CT64=0),0,MIN((VLOOKUP($D64,SALERYCODE,3,0))*(IF($D64=6,CT64,CS64))*((MIN((VLOOKUP($D64,SALERYCODE,5,0)),(IF($D64=6,CS64,CT64))))),MIN((VLOOKUP($D64,SALERYCODE,3,0)),(CQ64+CR64))*(IF($D64=6,CT64,((MIN((VLOOKUP($D64,SALERYCODE,5,0)),CT64)))))))))/IF(AND($D64=2,'ראשי-פרטים כלליים וריכוז הוצאות'!$D$68&lt;&gt;4),1.2,1)</f>
        <v>0</v>
      </c>
      <c r="CW64" s="263"/>
      <c r="CX64" s="264"/>
      <c r="CY64" s="265"/>
      <c r="CZ64" s="266"/>
      <c r="DA64" s="267">
        <f t="shared" si="57"/>
        <v>0</v>
      </c>
      <c r="DB64" s="260">
        <f>+(IF(OR($B64=0,$C64=0,$D64=0,$CW$2&gt;$OE$1),0,IF(OR(CW64=0,CY64=0,CZ64=0),0,MIN((VLOOKUP($D64,SALERYCODE,3,0))*(IF($D64=6,CZ64,CY64))*((MIN((VLOOKUP($D64,SALERYCODE,5,0)),(IF($D64=6,CY64,CZ64))))),MIN((VLOOKUP($D64,SALERYCODE,3,0)),(CW64+CX64))*(IF($D64=6,CZ64,((MIN((VLOOKUP($D64,SALERYCODE,5,0)),CZ64)))))))))/IF(AND($D64=2,'ראשי-פרטים כלליים וריכוז הוצאות'!$D$68&lt;&gt;4),1.2,1)</f>
        <v>0</v>
      </c>
      <c r="DC64" s="263"/>
      <c r="DD64" s="264"/>
      <c r="DE64" s="265"/>
      <c r="DF64" s="266"/>
      <c r="DG64" s="267">
        <f t="shared" si="58"/>
        <v>0</v>
      </c>
      <c r="DH64" s="260">
        <f>+(IF(OR($B64=0,$C64=0,$D64=0,$DC$2&gt;$OE$1),0,IF(OR(DC64=0,DE64=0,DF64=0),0,MIN((VLOOKUP($D64,SALERYCODE,3,0))*(IF($D64=6,DF64,DE64))*((MIN((VLOOKUP($D64,SALERYCODE,5,0)),(IF($D64=6,DE64,DF64))))),MIN((VLOOKUP($D64,SALERYCODE,3,0)),(DC64+DD64))*(IF($D64=6,DF64,((MIN((VLOOKUP($D64,SALERYCODE,5,0)),DF64)))))))))/IF(AND($D64=2,'ראשי-פרטים כלליים וריכוז הוצאות'!$D$68&lt;&gt;4),1.2,1)</f>
        <v>0</v>
      </c>
      <c r="DI64" s="263"/>
      <c r="DJ64" s="264"/>
      <c r="DK64" s="265"/>
      <c r="DL64" s="266"/>
      <c r="DM64" s="267">
        <f t="shared" si="59"/>
        <v>0</v>
      </c>
      <c r="DN64" s="260">
        <f>+(IF(OR($B64=0,$C64=0,$D64=0,$DC$2&gt;$OE$1),0,IF(OR(DI64=0,DK64=0,DL64=0),0,MIN((VLOOKUP($D64,SALERYCODE,3,0))*(IF($D64=6,DL64,DK64))*((MIN((VLOOKUP($D64,SALERYCODE,5,0)),(IF($D64=6,DK64,DL64))))),MIN((VLOOKUP($D64,SALERYCODE,3,0)),(DI64+DJ64))*(IF($D64=6,DL64,((MIN((VLOOKUP($D64,SALERYCODE,5,0)),DL64)))))))))/IF(AND($D64=2,'ראשי-פרטים כלליים וריכוז הוצאות'!$D$68&lt;&gt;4),1.2,1)</f>
        <v>0</v>
      </c>
      <c r="DO64" s="263"/>
      <c r="DP64" s="264"/>
      <c r="DQ64" s="265"/>
      <c r="DR64" s="266"/>
      <c r="DS64" s="267">
        <f t="shared" si="60"/>
        <v>0</v>
      </c>
      <c r="DT64" s="260">
        <f>+(IF(OR($B64=0,$C64=0,$D64=0,$DC$2&gt;$OE$1),0,IF(OR(DO64=0,DQ64=0,DR64=0),0,MIN((VLOOKUP($D64,SALERYCODE,3,0))*(IF($D64=6,DR64,DQ64))*((MIN((VLOOKUP($D64,SALERYCODE,5,0)),(IF($D64=6,DQ64,DR64))))),MIN((VLOOKUP($D64,SALERYCODE,3,0)),(DO64+DP64))*(IF($D64=6,DR64,((MIN((VLOOKUP($D64,SALERYCODE,5,0)),DR64)))))))))/IF(AND($D64=2,'ראשי-פרטים כלליים וריכוז הוצאות'!$D$68&lt;&gt;4),1.2,1)</f>
        <v>0</v>
      </c>
      <c r="DU64" s="263"/>
      <c r="DV64" s="264"/>
      <c r="DW64" s="265"/>
      <c r="DX64" s="266"/>
      <c r="DY64" s="267">
        <f t="shared" si="61"/>
        <v>0</v>
      </c>
      <c r="DZ64" s="260">
        <f>+(IF(OR($B64=0,$C64=0,$D64=0,$DC$2&gt;$OE$1),0,IF(OR(DU64=0,DW64=0,DX64=0),0,MIN((VLOOKUP($D64,SALERYCODE,3,0))*(IF($D64=6,DX64,DW64))*((MIN((VLOOKUP($D64,SALERYCODE,5,0)),(IF($D64=6,DW64,DX64))))),MIN((VLOOKUP($D64,SALERYCODE,3,0)),(DU64+DV64))*(IF($D64=6,DX64,((MIN((VLOOKUP($D64,SALERYCODE,5,0)),DX64)))))))))/IF(AND($D64=2,'ראשי-פרטים כלליים וריכוז הוצאות'!$D$68&lt;&gt;4),1.2,1)</f>
        <v>0</v>
      </c>
      <c r="EA64" s="263"/>
      <c r="EB64" s="264"/>
      <c r="EC64" s="265"/>
      <c r="ED64" s="266"/>
      <c r="EE64" s="267">
        <f t="shared" si="62"/>
        <v>0</v>
      </c>
      <c r="EF64" s="260">
        <f>+(IF(OR($B64=0,$C64=0,$D64=0,$DC$2&gt;$OE$1),0,IF(OR(EA64=0,EC64=0,ED64=0),0,MIN((VLOOKUP($D64,SALERYCODE,3,0))*(IF($D64=6,ED64,EC64))*((MIN((VLOOKUP($D64,SALERYCODE,5,0)),(IF($D64=6,EC64,ED64))))),MIN((VLOOKUP($D64,SALERYCODE,3,0)),(EA64+EB64))*(IF($D64=6,ED64,((MIN((VLOOKUP($D64,SALERYCODE,5,0)),ED64)))))))))/IF(AND($D64=2,'ראשי-פרטים כלליים וריכוז הוצאות'!$D$68&lt;&gt;4),1.2,1)</f>
        <v>0</v>
      </c>
      <c r="EG64" s="263"/>
      <c r="EH64" s="264"/>
      <c r="EI64" s="265"/>
      <c r="EJ64" s="266"/>
      <c r="EK64" s="267">
        <f t="shared" si="63"/>
        <v>0</v>
      </c>
      <c r="EL64" s="260">
        <f>+(IF(OR($B64=0,$C64=0,$D64=0,$DC$2&gt;$OE$1),0,IF(OR(EG64=0,EI64=0,EJ64=0),0,MIN((VLOOKUP($D64,SALERYCODE,3,0))*(IF($D64=6,EJ64,EI64))*((MIN((VLOOKUP($D64,SALERYCODE,5,0)),(IF($D64=6,EI64,EJ64))))),MIN((VLOOKUP($D64,SALERYCODE,3,0)),(EG64+EH64))*(IF($D64=6,EJ64,((MIN((VLOOKUP($D64,SALERYCODE,5,0)),EJ64)))))))))/IF(AND($D64=2,'ראשי-פרטים כלליים וריכוז הוצאות'!$D$68&lt;&gt;4),1.2,1)</f>
        <v>0</v>
      </c>
      <c r="EM64" s="263"/>
      <c r="EN64" s="264"/>
      <c r="EO64" s="265"/>
      <c r="EP64" s="266"/>
      <c r="EQ64" s="267">
        <f t="shared" si="64"/>
        <v>0</v>
      </c>
      <c r="ER64" s="260">
        <f>+(IF(OR($B64=0,$C64=0,$D64=0,$DC$2&gt;$OE$1),0,IF(OR(EM64=0,EO64=0,EP64=0),0,MIN((VLOOKUP($D64,SALERYCODE,3,0))*(IF($D64=6,EP64,EO64))*((MIN((VLOOKUP($D64,SALERYCODE,5,0)),(IF($D64=6,EO64,EP64))))),MIN((VLOOKUP($D64,SALERYCODE,3,0)),(EM64+EN64))*(IF($D64=6,EP64,((MIN((VLOOKUP($D64,SALERYCODE,5,0)),EP64)))))))))/IF(AND($D64=2,'ראשי-פרטים כלליים וריכוז הוצאות'!$D$68&lt;&gt;4),1.2,1)</f>
        <v>0</v>
      </c>
      <c r="ES64" s="263"/>
      <c r="ET64" s="264"/>
      <c r="EU64" s="265"/>
      <c r="EV64" s="266"/>
      <c r="EW64" s="267">
        <f t="shared" si="65"/>
        <v>0</v>
      </c>
      <c r="EX64" s="260">
        <f>+(IF(OR($B64=0,$C64=0,$D64=0,$DC$2&gt;$OE$1),0,IF(OR(ES64=0,EU64=0,EV64=0),0,MIN((VLOOKUP($D64,SALERYCODE,3,0))*(IF($D64=6,EV64,EU64))*((MIN((VLOOKUP($D64,SALERYCODE,5,0)),(IF($D64=6,EU64,EV64))))),MIN((VLOOKUP($D64,SALERYCODE,3,0)),(ES64+ET64))*(IF($D64=6,EV64,((MIN((VLOOKUP($D64,SALERYCODE,5,0)),EV64)))))))))/IF(AND($D64=2,'ראשי-פרטים כלליים וריכוז הוצאות'!$D$68&lt;&gt;4),1.2,1)</f>
        <v>0</v>
      </c>
      <c r="EY64" s="263"/>
      <c r="EZ64" s="264"/>
      <c r="FA64" s="265"/>
      <c r="FB64" s="266"/>
      <c r="FC64" s="267">
        <f t="shared" si="66"/>
        <v>0</v>
      </c>
      <c r="FD64" s="260">
        <f>+(IF(OR($B64=0,$C64=0,$D64=0,$DC$2&gt;$OE$1),0,IF(OR(EY64=0,FA64=0,FB64=0),0,MIN((VLOOKUP($D64,SALERYCODE,3,0))*(IF($D64=6,FB64,FA64))*((MIN((VLOOKUP($D64,SALERYCODE,5,0)),(IF($D64=6,FA64,FB64))))),MIN((VLOOKUP($D64,SALERYCODE,3,0)),(EY64+EZ64))*(IF($D64=6,FB64,((MIN((VLOOKUP($D64,SALERYCODE,5,0)),FB64)))))))))/IF(AND($D64=2,'ראשי-פרטים כלליים וריכוז הוצאות'!$D$68&lt;&gt;4),1.2,1)</f>
        <v>0</v>
      </c>
      <c r="FE64" s="263"/>
      <c r="FF64" s="264"/>
      <c r="FG64" s="265"/>
      <c r="FH64" s="266"/>
      <c r="FI64" s="267">
        <f t="shared" si="67"/>
        <v>0</v>
      </c>
      <c r="FJ64" s="260">
        <f>+(IF(OR($B64=0,$C64=0,$D64=0,$DC$2&gt;$OE$1),0,IF(OR(FE64=0,FG64=0,FH64=0),0,MIN((VLOOKUP($D64,SALERYCODE,3,0))*(IF($D64=6,FH64,FG64))*((MIN((VLOOKUP($D64,SALERYCODE,5,0)),(IF($D64=6,FG64,FH64))))),MIN((VLOOKUP($D64,SALERYCODE,3,0)),(FE64+FF64))*(IF($D64=6,FH64,((MIN((VLOOKUP($D64,SALERYCODE,5,0)),FH64)))))))))/IF(AND($D64=2,'ראשי-פרטים כלליים וריכוז הוצאות'!$D$68&lt;&gt;4),1.2,1)</f>
        <v>0</v>
      </c>
      <c r="FK64" s="263"/>
      <c r="FL64" s="264"/>
      <c r="FM64" s="265"/>
      <c r="FN64" s="266"/>
      <c r="FO64" s="267">
        <f t="shared" si="68"/>
        <v>0</v>
      </c>
      <c r="FP64" s="260">
        <f>+(IF(OR($B64=0,$C64=0,$D64=0,$DC$2&gt;$OE$1),0,IF(OR(FK64=0,FM64=0,FN64=0),0,MIN((VLOOKUP($D64,SALERYCODE,3,0))*(IF($D64=6,FN64,FM64))*((MIN((VLOOKUP($D64,SALERYCODE,5,0)),(IF($D64=6,FM64,FN64))))),MIN((VLOOKUP($D64,SALERYCODE,3,0)),(FK64+FL64))*(IF($D64=6,FN64,((MIN((VLOOKUP($D64,SALERYCODE,5,0)),FN64)))))))))/IF(AND($D64=2,'ראשי-פרטים כלליים וריכוז הוצאות'!$D$68&lt;&gt;4),1.2,1)</f>
        <v>0</v>
      </c>
      <c r="FQ64" s="263"/>
      <c r="FR64" s="264"/>
      <c r="FS64" s="265"/>
      <c r="FT64" s="266"/>
      <c r="FU64" s="267">
        <f t="shared" si="69"/>
        <v>0</v>
      </c>
      <c r="FV64" s="260">
        <f>+(IF(OR($B64=0,$C64=0,$D64=0,$DC$2&gt;$OE$1),0,IF(OR(FQ64=0,FS64=0,FT64=0),0,MIN((VLOOKUP($D64,SALERYCODE,3,0))*(IF($D64=6,FT64,FS64))*((MIN((VLOOKUP($D64,SALERYCODE,5,0)),(IF($D64=6,FS64,FT64))))),MIN((VLOOKUP($D64,SALERYCODE,3,0)),(FQ64+FR64))*(IF($D64=6,FT64,((MIN((VLOOKUP($D64,SALERYCODE,5,0)),FT64)))))))))/IF(AND($D64=2,'ראשי-פרטים כלליים וריכוז הוצאות'!$D$68&lt;&gt;4),1.2,1)</f>
        <v>0</v>
      </c>
      <c r="FW64" s="263"/>
      <c r="FX64" s="264"/>
      <c r="FY64" s="265"/>
      <c r="FZ64" s="266"/>
      <c r="GA64" s="267">
        <f t="shared" si="70"/>
        <v>0</v>
      </c>
      <c r="GB64" s="260">
        <f>+(IF(OR($B64=0,$C64=0,$D64=0,$DC$2&gt;$OE$1),0,IF(OR(FW64=0,FY64=0,FZ64=0),0,MIN((VLOOKUP($D64,SALERYCODE,3,0))*(IF($D64=6,FZ64,FY64))*((MIN((VLOOKUP($D64,SALERYCODE,5,0)),(IF($D64=6,FY64,FZ64))))),MIN((VLOOKUP($D64,SALERYCODE,3,0)),(FW64+FX64))*(IF($D64=6,FZ64,((MIN((VLOOKUP($D64,SALERYCODE,5,0)),FZ64)))))))))/IF(AND($D64=2,'ראשי-פרטים כלליים וריכוז הוצאות'!$D$68&lt;&gt;4),1.2,1)</f>
        <v>0</v>
      </c>
      <c r="GC64" s="263"/>
      <c r="GD64" s="264"/>
      <c r="GE64" s="265"/>
      <c r="GF64" s="266"/>
      <c r="GG64" s="267">
        <f t="shared" si="71"/>
        <v>0</v>
      </c>
      <c r="GH64" s="260">
        <f>+(IF(OR($B64=0,$C64=0,$D64=0,$DC$2&gt;$OE$1),0,IF(OR(GC64=0,GE64=0,GF64=0),0,MIN((VLOOKUP($D64,SALERYCODE,3,0))*(IF($D64=6,GF64,GE64))*((MIN((VLOOKUP($D64,SALERYCODE,5,0)),(IF($D64=6,GE64,GF64))))),MIN((VLOOKUP($D64,SALERYCODE,3,0)),(GC64+GD64))*(IF($D64=6,GF64,((MIN((VLOOKUP($D64,SALERYCODE,5,0)),GF64)))))))))/IF(AND($D64=2,'ראשי-פרטים כלליים וריכוז הוצאות'!$D$68&lt;&gt;4),1.2,1)</f>
        <v>0</v>
      </c>
      <c r="GI64" s="263"/>
      <c r="GJ64" s="264"/>
      <c r="GK64" s="265"/>
      <c r="GL64" s="266"/>
      <c r="GM64" s="267">
        <f t="shared" si="72"/>
        <v>0</v>
      </c>
      <c r="GN64" s="260">
        <f>+(IF(OR($B64=0,$C64=0,$D64=0,$DC$2&gt;$OE$1),0,IF(OR(GI64=0,GK64=0,GL64=0),0,MIN((VLOOKUP($D64,SALERYCODE,3,0))*(IF($D64=6,GL64,GK64))*((MIN((VLOOKUP($D64,SALERYCODE,5,0)),(IF($D64=6,GK64,GL64))))),MIN((VLOOKUP($D64,SALERYCODE,3,0)),(GI64+GJ64))*(IF($D64=6,GL64,((MIN((VLOOKUP($D64,SALERYCODE,5,0)),GL64)))))))))/IF(AND($D64=2,'ראשי-פרטים כלליים וריכוז הוצאות'!$D$68&lt;&gt;4),1.2,1)</f>
        <v>0</v>
      </c>
      <c r="GO64" s="263"/>
      <c r="GP64" s="264"/>
      <c r="GQ64" s="265"/>
      <c r="GR64" s="266"/>
      <c r="GS64" s="267">
        <f t="shared" si="73"/>
        <v>0</v>
      </c>
      <c r="GT64" s="260">
        <f>+(IF(OR($B64=0,$C64=0,$D64=0,$DC$2&gt;$OE$1),0,IF(OR(GO64=0,GQ64=0,GR64=0),0,MIN((VLOOKUP($D64,SALERYCODE,3,0))*(IF($D64=6,GR64,GQ64))*((MIN((VLOOKUP($D64,SALERYCODE,5,0)),(IF($D64=6,GQ64,GR64))))),MIN((VLOOKUP($D64,SALERYCODE,3,0)),(GO64+GP64))*(IF($D64=6,GR64,((MIN((VLOOKUP($D64,SALERYCODE,5,0)),GR64)))))))))/IF(AND($D64=2,'ראשי-פרטים כלליים וריכוז הוצאות'!$D$68&lt;&gt;4),1.2,1)</f>
        <v>0</v>
      </c>
      <c r="GU64" s="263"/>
      <c r="GV64" s="264"/>
      <c r="GW64" s="265"/>
      <c r="GX64" s="266"/>
      <c r="GY64" s="267">
        <f t="shared" si="74"/>
        <v>0</v>
      </c>
      <c r="GZ64" s="260">
        <f>+(IF(OR($B64=0,$C64=0,$D64=0,$DC$2&gt;$OE$1),0,IF(OR(GU64=0,GW64=0,GX64=0),0,MIN((VLOOKUP($D64,SALERYCODE,3,0))*(IF($D64=6,GX64,GW64))*((MIN((VLOOKUP($D64,SALERYCODE,5,0)),(IF($D64=6,GW64,GX64))))),MIN((VLOOKUP($D64,SALERYCODE,3,0)),(GU64+GV64))*(IF($D64=6,GX64,((MIN((VLOOKUP($D64,SALERYCODE,5,0)),GX64)))))))))/IF(AND($D64=2,'ראשי-פרטים כלליים וריכוז הוצאות'!$D$68&lt;&gt;4),1.2,1)</f>
        <v>0</v>
      </c>
      <c r="HA64" s="263"/>
      <c r="HB64" s="264"/>
      <c r="HC64" s="265"/>
      <c r="HD64" s="266"/>
      <c r="HE64" s="267">
        <f t="shared" si="75"/>
        <v>0</v>
      </c>
      <c r="HF64" s="260">
        <f>+(IF(OR($B64=0,$C64=0,$D64=0,$DC$2&gt;$OE$1),0,IF(OR(HA64=0,HC64=0,HD64=0),0,MIN((VLOOKUP($D64,SALERYCODE,3,0))*(IF($D64=6,HD64,HC64))*((MIN((VLOOKUP($D64,SALERYCODE,5,0)),(IF($D64=6,HC64,HD64))))),MIN((VLOOKUP($D64,SALERYCODE,3,0)),(HA64+HB64))*(IF($D64=6,HD64,((MIN((VLOOKUP($D64,SALERYCODE,5,0)),HD64)))))))))/IF(AND($D64=2,'ראשי-פרטים כלליים וריכוז הוצאות'!$D$68&lt;&gt;4),1.2,1)</f>
        <v>0</v>
      </c>
      <c r="HG64" s="263"/>
      <c r="HH64" s="264"/>
      <c r="HI64" s="265"/>
      <c r="HJ64" s="266"/>
      <c r="HK64" s="267">
        <f t="shared" si="76"/>
        <v>0</v>
      </c>
      <c r="HL64" s="260">
        <f>+(IF(OR($B64=0,$C64=0,$D64=0,$DC$2&gt;$OE$1),0,IF(OR(HG64=0,HI64=0,HJ64=0),0,MIN((VLOOKUP($D64,SALERYCODE,3,0))*(IF($D64=6,HJ64,HI64))*((MIN((VLOOKUP($D64,SALERYCODE,5,0)),(IF($D64=6,HI64,HJ64))))),MIN((VLOOKUP($D64,SALERYCODE,3,0)),(HG64+HH64))*(IF($D64=6,HJ64,((MIN((VLOOKUP($D64,SALERYCODE,5,0)),HJ64)))))))))/IF(AND($D64=2,'ראשי-פרטים כלליים וריכוז הוצאות'!$D$68&lt;&gt;4),1.2,1)</f>
        <v>0</v>
      </c>
      <c r="HM64" s="263"/>
      <c r="HN64" s="264"/>
      <c r="HO64" s="265"/>
      <c r="HP64" s="266"/>
      <c r="HQ64" s="267">
        <f t="shared" si="77"/>
        <v>0</v>
      </c>
      <c r="HR64" s="260">
        <f>+(IF(OR($B64=0,$C64=0,$D64=0,$DC$2&gt;$OE$1),0,IF(OR(HM64=0,HO64=0,HP64=0),0,MIN((VLOOKUP($D64,SALERYCODE,3,0))*(IF($D64=6,HP64,HO64))*((MIN((VLOOKUP($D64,SALERYCODE,5,0)),(IF($D64=6,HO64,HP64))))),MIN((VLOOKUP($D64,SALERYCODE,3,0)),(HM64+HN64))*(IF($D64=6,HP64,((MIN((VLOOKUP($D64,SALERYCODE,5,0)),HP64)))))))))/IF(AND($D64=2,'ראשי-פרטים כלליים וריכוז הוצאות'!$D$68&lt;&gt;4),1.2,1)</f>
        <v>0</v>
      </c>
      <c r="HS64" s="263"/>
      <c r="HT64" s="264"/>
      <c r="HU64" s="265"/>
      <c r="HV64" s="266"/>
      <c r="HW64" s="267">
        <f t="shared" si="78"/>
        <v>0</v>
      </c>
      <c r="HX64" s="260">
        <f>+(IF(OR($B64=0,$C64=0,$D64=0,$DC$2&gt;$OE$1),0,IF(OR(HS64=0,HU64=0,HV64=0),0,MIN((VLOOKUP($D64,SALERYCODE,3,0))*(IF($D64=6,HV64,HU64))*((MIN((VLOOKUP($D64,SALERYCODE,5,0)),(IF($D64=6,HU64,HV64))))),MIN((VLOOKUP($D64,SALERYCODE,3,0)),(HS64+HT64))*(IF($D64=6,HV64,((MIN((VLOOKUP($D64,SALERYCODE,5,0)),HV64)))))))))/IF(AND($D64=2,'ראשי-פרטים כלליים וריכוז הוצאות'!$D$68&lt;&gt;4),1.2,1)</f>
        <v>0</v>
      </c>
      <c r="HY64" s="263"/>
      <c r="HZ64" s="264"/>
      <c r="IA64" s="265"/>
      <c r="IB64" s="266"/>
      <c r="IC64" s="267">
        <f t="shared" si="79"/>
        <v>0</v>
      </c>
      <c r="ID64" s="260">
        <f>+(IF(OR($B64=0,$C64=0,$D64=0,$DC$2&gt;$OE$1),0,IF(OR(HY64=0,IA64=0,IB64=0),0,MIN((VLOOKUP($D64,SALERYCODE,3,0))*(IF($D64=6,IB64,IA64))*((MIN((VLOOKUP($D64,SALERYCODE,5,0)),(IF($D64=6,IA64,IB64))))),MIN((VLOOKUP($D64,SALERYCODE,3,0)),(HY64+HZ64))*(IF($D64=6,IB64,((MIN((VLOOKUP($D64,SALERYCODE,5,0)),IB64)))))))))/IF(AND($D64=2,'ראשי-פרטים כלליים וריכוז הוצאות'!$D$68&lt;&gt;4),1.2,1)</f>
        <v>0</v>
      </c>
      <c r="IE64" s="263"/>
      <c r="IF64" s="264"/>
      <c r="IG64" s="265"/>
      <c r="IH64" s="266"/>
      <c r="II64" s="267">
        <f t="shared" si="80"/>
        <v>0</v>
      </c>
      <c r="IJ64" s="260">
        <f>+(IF(OR($B64=0,$C64=0,$D64=0,$DC$2&gt;$OE$1),0,IF(OR(IE64=0,IG64=0,IH64=0),0,MIN((VLOOKUP($D64,SALERYCODE,3,0))*(IF($D64=6,IH64,IG64))*((MIN((VLOOKUP($D64,SALERYCODE,5,0)),(IF($D64=6,IG64,IH64))))),MIN((VLOOKUP($D64,SALERYCODE,3,0)),(IE64+IF64))*(IF($D64=6,IH64,((MIN((VLOOKUP($D64,SALERYCODE,5,0)),IH64)))))))))/IF(AND($D64=2,'ראשי-פרטים כלליים וריכוז הוצאות'!$D$68&lt;&gt;4),1.2,1)</f>
        <v>0</v>
      </c>
      <c r="IK64" s="263"/>
      <c r="IL64" s="264"/>
      <c r="IM64" s="265"/>
      <c r="IN64" s="266"/>
      <c r="IO64" s="267">
        <f t="shared" si="81"/>
        <v>0</v>
      </c>
      <c r="IP64" s="260">
        <f>+(IF(OR($B64=0,$C64=0,$D64=0,$DC$2&gt;$OE$1),0,IF(OR(IK64=0,IM64=0,IN64=0),0,MIN((VLOOKUP($D64,SALERYCODE,3,0))*(IF($D64=6,IN64,IM64))*((MIN((VLOOKUP($D64,SALERYCODE,5,0)),(IF($D64=6,IM64,IN64))))),MIN((VLOOKUP($D64,SALERYCODE,3,0)),(IK64+IL64))*(IF($D64=6,IN64,((MIN((VLOOKUP($D64,SALERYCODE,5,0)),IN64)))))))))/IF(AND($D64=2,'ראשי-פרטים כלליים וריכוז הוצאות'!$D$68&lt;&gt;4),1.2,1)</f>
        <v>0</v>
      </c>
      <c r="IQ64" s="263"/>
      <c r="IR64" s="264"/>
      <c r="IS64" s="265"/>
      <c r="IT64" s="266"/>
      <c r="IU64" s="267">
        <f t="shared" si="82"/>
        <v>0</v>
      </c>
      <c r="IV64" s="260">
        <f>+(IF(OR($B64=0,$C64=0,$D64=0,$DC$2&gt;$OE$1),0,IF(OR(IQ64=0,IS64=0,IT64=0),0,MIN((VLOOKUP($D64,SALERYCODE,3,0))*(IF($D64=6,IT64,IS64))*((MIN((VLOOKUP($D64,SALERYCODE,5,0)),(IF($D64=6,IS64,IT64))))),MIN((VLOOKUP($D64,SALERYCODE,3,0)),(IQ64+IR64))*(IF($D64=6,IT64,((MIN((VLOOKUP($D64,SALERYCODE,5,0)),IT64)))))))))/IF(AND($D64=2,'ראשי-פרטים כלליים וריכוז הוצאות'!$D$68&lt;&gt;4),1.2,1)</f>
        <v>0</v>
      </c>
      <c r="IW64" s="263"/>
      <c r="IX64" s="264"/>
      <c r="IY64" s="265"/>
      <c r="IZ64" s="266"/>
      <c r="JA64" s="267">
        <f t="shared" si="83"/>
        <v>0</v>
      </c>
      <c r="JB64" s="260">
        <f>+(IF(OR($B64=0,$C64=0,$D64=0,$DC$2&gt;$OE$1),0,IF(OR(IW64=0,IY64=0,IZ64=0),0,MIN((VLOOKUP($D64,SALERYCODE,3,0))*(IF($D64=6,IZ64,IY64))*((MIN((VLOOKUP($D64,SALERYCODE,5,0)),(IF($D64=6,IY64,IZ64))))),MIN((VLOOKUP($D64,SALERYCODE,3,0)),(IW64+IX64))*(IF($D64=6,IZ64,((MIN((VLOOKUP($D64,SALERYCODE,5,0)),IZ64)))))))))/IF(AND($D64=2,'ראשי-פרטים כלליים וריכוז הוצאות'!$D$68&lt;&gt;4),1.2,1)</f>
        <v>0</v>
      </c>
      <c r="JC64" s="263"/>
      <c r="JD64" s="264"/>
      <c r="JE64" s="265"/>
      <c r="JF64" s="266"/>
      <c r="JG64" s="267">
        <f t="shared" si="84"/>
        <v>0</v>
      </c>
      <c r="JH64" s="260">
        <f>+(IF(OR($B64=0,$C64=0,$D64=0,$DC$2&gt;$OE$1),0,IF(OR(JC64=0,JE64=0,JF64=0),0,MIN((VLOOKUP($D64,SALERYCODE,3,0))*(IF($D64=6,JF64,JE64))*((MIN((VLOOKUP($D64,SALERYCODE,5,0)),(IF($D64=6,JE64,JF64))))),MIN((VLOOKUP($D64,SALERYCODE,3,0)),(JC64+JD64))*(IF($D64=6,JF64,((MIN((VLOOKUP($D64,SALERYCODE,5,0)),JF64)))))))))/IF(AND($D64=2,'ראשי-פרטים כלליים וריכוז הוצאות'!$D$68&lt;&gt;4),1.2,1)</f>
        <v>0</v>
      </c>
      <c r="JI64" s="263"/>
      <c r="JJ64" s="264"/>
      <c r="JK64" s="265"/>
      <c r="JL64" s="266"/>
      <c r="JM64" s="267">
        <f t="shared" si="85"/>
        <v>0</v>
      </c>
      <c r="JN64" s="260">
        <f>+(IF(OR($B64=0,$C64=0,$D64=0,$DC$2&gt;$OE$1),0,IF(OR(JI64=0,JK64=0,JL64=0),0,MIN((VLOOKUP($D64,SALERYCODE,3,0))*(IF($D64=6,JL64,JK64))*((MIN((VLOOKUP($D64,SALERYCODE,5,0)),(IF($D64=6,JK64,JL64))))),MIN((VLOOKUP($D64,SALERYCODE,3,0)),(JI64+JJ64))*(IF($D64=6,JL64,((MIN((VLOOKUP($D64,SALERYCODE,5,0)),JL64)))))))))/IF(AND($D64=2,'ראשי-פרטים כלליים וריכוז הוצאות'!$D$68&lt;&gt;4),1.2,1)</f>
        <v>0</v>
      </c>
      <c r="JO64" s="263"/>
      <c r="JP64" s="264"/>
      <c r="JQ64" s="265"/>
      <c r="JR64" s="266"/>
      <c r="JS64" s="267">
        <f t="shared" si="86"/>
        <v>0</v>
      </c>
      <c r="JT64" s="260">
        <f>+(IF(OR($B64=0,$C64=0,$D64=0,$DC$2&gt;$OE$1),0,IF(OR(JO64=0,JQ64=0,JR64=0),0,MIN((VLOOKUP($D64,SALERYCODE,3,0))*(IF($D64=6,JR64,JQ64))*((MIN((VLOOKUP($D64,SALERYCODE,5,0)),(IF($D64=6,JQ64,JR64))))),MIN((VLOOKUP($D64,SALERYCODE,3,0)),(JO64+JP64))*(IF($D64=6,JR64,((MIN((VLOOKUP($D64,SALERYCODE,5,0)),JR64)))))))))/IF(AND($D64=2,'ראשי-פרטים כלליים וריכוז הוצאות'!$D$68&lt;&gt;4),1.2,1)</f>
        <v>0</v>
      </c>
      <c r="JU64" s="263"/>
      <c r="JV64" s="264"/>
      <c r="JW64" s="265"/>
      <c r="JX64" s="266"/>
      <c r="JY64" s="267">
        <f t="shared" si="87"/>
        <v>0</v>
      </c>
      <c r="JZ64" s="260">
        <f>+(IF(OR($B64=0,$C64=0,$D64=0,$DC$2&gt;$OE$1),0,IF(OR(JU64=0,JW64=0,JX64=0),0,MIN((VLOOKUP($D64,SALERYCODE,3,0))*(IF($D64=6,JX64,JW64))*((MIN((VLOOKUP($D64,SALERYCODE,5,0)),(IF($D64=6,JW64,JX64))))),MIN((VLOOKUP($D64,SALERYCODE,3,0)),(JU64+JV64))*(IF($D64=6,JX64,((MIN((VLOOKUP($D64,SALERYCODE,5,0)),JX64)))))))))/IF(AND($D64=2,'ראשי-פרטים כלליים וריכוז הוצאות'!$D$68&lt;&gt;4),1.2,1)</f>
        <v>0</v>
      </c>
      <c r="KA64" s="263"/>
      <c r="KB64" s="264"/>
      <c r="KC64" s="265"/>
      <c r="KD64" s="266"/>
      <c r="KE64" s="267">
        <f t="shared" si="88"/>
        <v>0</v>
      </c>
      <c r="KF64" s="260">
        <f>+(IF(OR($B64=0,$C64=0,$D64=0,$DC$2&gt;$OE$1),0,IF(OR(KA64=0,KC64=0,KD64=0),0,MIN((VLOOKUP($D64,SALERYCODE,3,0))*(IF($D64=6,KD64,KC64))*((MIN((VLOOKUP($D64,SALERYCODE,5,0)),(IF($D64=6,KC64,KD64))))),MIN((VLOOKUP($D64,SALERYCODE,3,0)),(KA64+KB64))*(IF($D64=6,KD64,((MIN((VLOOKUP($D64,SALERYCODE,5,0)),KD64)))))))))/IF(AND($D64=2,'ראשי-פרטים כלליים וריכוז הוצאות'!$D$68&lt;&gt;4),1.2,1)</f>
        <v>0</v>
      </c>
      <c r="KG64" s="263"/>
      <c r="KH64" s="264"/>
      <c r="KI64" s="265"/>
      <c r="KJ64" s="266"/>
      <c r="KK64" s="267">
        <f t="shared" si="89"/>
        <v>0</v>
      </c>
      <c r="KL64" s="260">
        <f>+(IF(OR($B64=0,$C64=0,$D64=0,$DC$2&gt;$OE$1),0,IF(OR(KG64=0,KI64=0,KJ64=0),0,MIN((VLOOKUP($D64,SALERYCODE,3,0))*(IF($D64=6,KJ64,KI64))*((MIN((VLOOKUP($D64,SALERYCODE,5,0)),(IF($D64=6,KI64,KJ64))))),MIN((VLOOKUP($D64,SALERYCODE,3,0)),(KG64+KH64))*(IF($D64=6,KJ64,((MIN((VLOOKUP($D64,SALERYCODE,5,0)),KJ64)))))))))/IF(AND($D64=2,'ראשי-פרטים כלליים וריכוז הוצאות'!$D$68&lt;&gt;4),1.2,1)</f>
        <v>0</v>
      </c>
      <c r="KM64" s="263"/>
      <c r="KN64" s="264"/>
      <c r="KO64" s="265"/>
      <c r="KP64" s="266"/>
      <c r="KQ64" s="267">
        <f t="shared" si="90"/>
        <v>0</v>
      </c>
      <c r="KR64" s="260">
        <f>+(IF(OR($B64=0,$C64=0,$D64=0,$DC$2&gt;$OE$1),0,IF(OR(KM64=0,KO64=0,KP64=0),0,MIN((VLOOKUP($D64,SALERYCODE,3,0))*(IF($D64=6,KP64,KO64))*((MIN((VLOOKUP($D64,SALERYCODE,5,0)),(IF($D64=6,KO64,KP64))))),MIN((VLOOKUP($D64,SALERYCODE,3,0)),(KM64+KN64))*(IF($D64=6,KP64,((MIN((VLOOKUP($D64,SALERYCODE,5,0)),KP64)))))))))/IF(AND($D64=2,'ראשי-פרטים כלליים וריכוז הוצאות'!$D$68&lt;&gt;4),1.2,1)</f>
        <v>0</v>
      </c>
      <c r="KS64" s="263"/>
      <c r="KT64" s="264"/>
      <c r="KU64" s="265"/>
      <c r="KV64" s="266"/>
      <c r="KW64" s="267">
        <f t="shared" si="91"/>
        <v>0</v>
      </c>
      <c r="KX64" s="260">
        <f>+(IF(OR($B64=0,$C64=0,$D64=0,$DC$2&gt;$OE$1),0,IF(OR(KS64=0,KU64=0,KV64=0),0,MIN((VLOOKUP($D64,SALERYCODE,3,0))*(IF($D64=6,KV64,KU64))*((MIN((VLOOKUP($D64,SALERYCODE,5,0)),(IF($D64=6,KU64,KV64))))),MIN((VLOOKUP($D64,SALERYCODE,3,0)),(KS64+KT64))*(IF($D64=6,KV64,((MIN((VLOOKUP($D64,SALERYCODE,5,0)),KV64)))))))))/IF(AND($D64=2,'ראשי-פרטים כלליים וריכוז הוצאות'!$D$68&lt;&gt;4),1.2,1)</f>
        <v>0</v>
      </c>
      <c r="KY64" s="263"/>
      <c r="KZ64" s="264"/>
      <c r="LA64" s="265"/>
      <c r="LB64" s="266"/>
      <c r="LC64" s="267">
        <f t="shared" si="92"/>
        <v>0</v>
      </c>
      <c r="LD64" s="260">
        <f>+(IF(OR($B64=0,$C64=0,$D64=0,$DC$2&gt;$OE$1),0,IF(OR(KY64=0,LA64=0,LB64=0),0,MIN((VLOOKUP($D64,SALERYCODE,3,0))*(IF($D64=6,LB64,LA64))*((MIN((VLOOKUP($D64,SALERYCODE,5,0)),(IF($D64=6,LA64,LB64))))),MIN((VLOOKUP($D64,SALERYCODE,3,0)),(KY64+KZ64))*(IF($D64=6,LB64,((MIN((VLOOKUP($D64,SALERYCODE,5,0)),LB64)))))))))/IF(AND($D64=2,'ראשי-פרטים כלליים וריכוז הוצאות'!$D$68&lt;&gt;4),1.2,1)</f>
        <v>0</v>
      </c>
      <c r="LE64" s="263"/>
      <c r="LF64" s="264"/>
      <c r="LG64" s="265"/>
      <c r="LH64" s="266"/>
      <c r="LI64" s="267">
        <f t="shared" si="93"/>
        <v>0</v>
      </c>
      <c r="LJ64" s="260">
        <f>+(IF(OR($B64=0,$C64=0,$D64=0,$DC$2&gt;$OE$1),0,IF(OR(LE64=0,LG64=0,LH64=0),0,MIN((VLOOKUP($D64,SALERYCODE,3,0))*(IF($D64=6,LH64,LG64))*((MIN((VLOOKUP($D64,SALERYCODE,5,0)),(IF($D64=6,LG64,LH64))))),MIN((VLOOKUP($D64,SALERYCODE,3,0)),(LE64+LF64))*(IF($D64=6,LH64,((MIN((VLOOKUP($D64,SALERYCODE,5,0)),LH64)))))))))/IF(AND($D64=2,'ראשי-פרטים כלליים וריכוז הוצאות'!$D$68&lt;&gt;4),1.2,1)</f>
        <v>0</v>
      </c>
      <c r="LK64" s="263"/>
      <c r="LL64" s="264"/>
      <c r="LM64" s="265"/>
      <c r="LN64" s="266"/>
      <c r="LO64" s="267">
        <f t="shared" si="94"/>
        <v>0</v>
      </c>
      <c r="LP64" s="260">
        <f>+(IF(OR($B64=0,$C64=0,$D64=0,$DC$2&gt;$OE$1),0,IF(OR(LK64=0,LM64=0,LN64=0),0,MIN((VLOOKUP($D64,SALERYCODE,3,0))*(IF($D64=6,LN64,LM64))*((MIN((VLOOKUP($D64,SALERYCODE,5,0)),(IF($D64=6,LM64,LN64))))),MIN((VLOOKUP($D64,SALERYCODE,3,0)),(LK64+LL64))*(IF($D64=6,LN64,((MIN((VLOOKUP($D64,SALERYCODE,5,0)),LN64)))))))))/IF(AND($D64=2,'ראשי-פרטים כלליים וריכוז הוצאות'!$D$68&lt;&gt;4),1.2,1)</f>
        <v>0</v>
      </c>
      <c r="LQ64" s="263"/>
      <c r="LR64" s="264"/>
      <c r="LS64" s="265"/>
      <c r="LT64" s="266"/>
      <c r="LU64" s="267">
        <f t="shared" si="95"/>
        <v>0</v>
      </c>
      <c r="LV64" s="260">
        <f>+(IF(OR($B64=0,$C64=0,$D64=0,$DC$2&gt;$OE$1),0,IF(OR(LQ64=0,LS64=0,LT64=0),0,MIN((VLOOKUP($D64,SALERYCODE,3,0))*(IF($D64=6,LT64,LS64))*((MIN((VLOOKUP($D64,SALERYCODE,5,0)),(IF($D64=6,LS64,LT64))))),MIN((VLOOKUP($D64,SALERYCODE,3,0)),(LQ64+LR64))*(IF($D64=6,LT64,((MIN((VLOOKUP($D64,SALERYCODE,5,0)),LT64)))))))))/IF(AND($D64=2,'ראשי-פרטים כלליים וריכוז הוצאות'!$D$68&lt;&gt;4),1.2,1)</f>
        <v>0</v>
      </c>
      <c r="LW64" s="263"/>
      <c r="LX64" s="264"/>
      <c r="LY64" s="265"/>
      <c r="LZ64" s="266"/>
      <c r="MA64" s="267">
        <f t="shared" si="96"/>
        <v>0</v>
      </c>
      <c r="MB64" s="260">
        <f>+(IF(OR($B64=0,$C64=0,$D64=0,$DC$2&gt;$OE$1),0,IF(OR(LW64=0,LY64=0,LZ64=0),0,MIN((VLOOKUP($D64,SALERYCODE,3,0))*(IF($D64=6,LZ64,LY64))*((MIN((VLOOKUP($D64,SALERYCODE,5,0)),(IF($D64=6,LY64,LZ64))))),MIN((VLOOKUP($D64,SALERYCODE,3,0)),(LW64+LX64))*(IF($D64=6,LZ64,((MIN((VLOOKUP($D64,SALERYCODE,5,0)),LZ64)))))))))/IF(AND($D64=2,'ראשי-פרטים כלליים וריכוז הוצאות'!$D$68&lt;&gt;4),1.2,1)</f>
        <v>0</v>
      </c>
      <c r="MC64" s="263"/>
      <c r="MD64" s="264"/>
      <c r="ME64" s="265"/>
      <c r="MF64" s="266"/>
      <c r="MG64" s="267">
        <f t="shared" si="97"/>
        <v>0</v>
      </c>
      <c r="MH64" s="260">
        <f>+(IF(OR($B64=0,$C64=0,$D64=0,$DC$2&gt;$OE$1),0,IF(OR(MC64=0,ME64=0,MF64=0),0,MIN((VLOOKUP($D64,SALERYCODE,3,0))*(IF($D64=6,MF64,ME64))*((MIN((VLOOKUP($D64,SALERYCODE,5,0)),(IF($D64=6,ME64,MF64))))),MIN((VLOOKUP($D64,SALERYCODE,3,0)),(MC64+MD64))*(IF($D64=6,MF64,((MIN((VLOOKUP($D64,SALERYCODE,5,0)),MF64)))))))))/IF(AND($D64=2,'ראשי-פרטים כלליים וריכוז הוצאות'!$D$68&lt;&gt;4),1.2,1)</f>
        <v>0</v>
      </c>
      <c r="MI64" s="263"/>
      <c r="MJ64" s="264"/>
      <c r="MK64" s="265"/>
      <c r="ML64" s="266"/>
      <c r="MM64" s="267">
        <f t="shared" si="98"/>
        <v>0</v>
      </c>
      <c r="MN64" s="260">
        <f>+(IF(OR($B64=0,$C64=0,$D64=0,$DC$2&gt;$OE$1),0,IF(OR(MI64=0,MK64=0,ML64=0),0,MIN((VLOOKUP($D64,SALERYCODE,3,0))*(IF($D64=6,ML64,MK64))*((MIN((VLOOKUP($D64,SALERYCODE,5,0)),(IF($D64=6,MK64,ML64))))),MIN((VLOOKUP($D64,SALERYCODE,3,0)),(MI64+MJ64))*(IF($D64=6,ML64,((MIN((VLOOKUP($D64,SALERYCODE,5,0)),ML64)))))))))/IF(AND($D64=2,'ראשי-פרטים כלליים וריכוז הוצאות'!$D$68&lt;&gt;4),1.2,1)</f>
        <v>0</v>
      </c>
      <c r="MO64" s="263"/>
      <c r="MP64" s="264"/>
      <c r="MQ64" s="265"/>
      <c r="MR64" s="266"/>
      <c r="MS64" s="267">
        <f t="shared" si="99"/>
        <v>0</v>
      </c>
      <c r="MT64" s="260">
        <f>+(IF(OR($B64=0,$C64=0,$D64=0,$DC$2&gt;$OE$1),0,IF(OR(MO64=0,MQ64=0,MR64=0),0,MIN((VLOOKUP($D64,SALERYCODE,3,0))*(IF($D64=6,MR64,MQ64))*((MIN((VLOOKUP($D64,SALERYCODE,5,0)),(IF($D64=6,MQ64,MR64))))),MIN((VLOOKUP($D64,SALERYCODE,3,0)),(MO64+MP64))*(IF($D64=6,MR64,((MIN((VLOOKUP($D64,SALERYCODE,5,0)),MR64)))))))))/IF(AND($D64=2,'ראשי-פרטים כלליים וריכוז הוצאות'!$D$68&lt;&gt;4),1.2,1)</f>
        <v>0</v>
      </c>
      <c r="MU64" s="263"/>
      <c r="MV64" s="264"/>
      <c r="MW64" s="265"/>
      <c r="MX64" s="266"/>
      <c r="MY64" s="267">
        <f t="shared" si="100"/>
        <v>0</v>
      </c>
      <c r="MZ64" s="260">
        <f>+(IF(OR($B64=0,$C64=0,$D64=0,$DC$2&gt;$OE$1),0,IF(OR(MU64=0,MW64=0,MX64=0),0,MIN((VLOOKUP($D64,SALERYCODE,3,0))*(IF($D64=6,MX64,MW64))*((MIN((VLOOKUP($D64,SALERYCODE,5,0)),(IF($D64=6,MW64,MX64))))),MIN((VLOOKUP($D64,SALERYCODE,3,0)),(MU64+MV64))*(IF($D64=6,MX64,((MIN((VLOOKUP($D64,SALERYCODE,5,0)),MX64)))))))))/IF(AND($D64=2,'ראשי-פרטים כלליים וריכוז הוצאות'!$D$68&lt;&gt;4),1.2,1)</f>
        <v>0</v>
      </c>
      <c r="NA64" s="263"/>
      <c r="NB64" s="264"/>
      <c r="NC64" s="265"/>
      <c r="ND64" s="266"/>
      <c r="NE64" s="267">
        <f t="shared" si="101"/>
        <v>0</v>
      </c>
      <c r="NF64" s="260">
        <f>+(IF(OR($B64=0,$C64=0,$D64=0,$DC$2&gt;$OE$1),0,IF(OR(NA64=0,NC64=0,ND64=0),0,MIN((VLOOKUP($D64,SALERYCODE,3,0))*(IF($D64=6,ND64,NC64))*((MIN((VLOOKUP($D64,SALERYCODE,5,0)),(IF($D64=6,NC64,ND64))))),MIN((VLOOKUP($D64,SALERYCODE,3,0)),(NA64+NB64))*(IF($D64=6,ND64,((MIN((VLOOKUP($D64,SALERYCODE,5,0)),ND64)))))))))/IF(AND($D64=2,'ראשי-פרטים כלליים וריכוז הוצאות'!$D$68&lt;&gt;4),1.2,1)</f>
        <v>0</v>
      </c>
      <c r="NG64" s="263"/>
      <c r="NH64" s="264"/>
      <c r="NI64" s="265"/>
      <c r="NJ64" s="266"/>
      <c r="NK64" s="267">
        <f t="shared" si="102"/>
        <v>0</v>
      </c>
      <c r="NL64" s="260">
        <f>+(IF(OR($B64=0,$C64=0,$D64=0,$DC$2&gt;$OE$1),0,IF(OR(NG64=0,NI64=0,NJ64=0),0,MIN((VLOOKUP($D64,SALERYCODE,3,0))*(IF($D64=6,NJ64,NI64))*((MIN((VLOOKUP($D64,SALERYCODE,5,0)),(IF($D64=6,NI64,NJ64))))),MIN((VLOOKUP($D64,SALERYCODE,3,0)),(NG64+NH64))*(IF($D64=6,NJ64,((MIN((VLOOKUP($D64,SALERYCODE,5,0)),NJ64)))))))))/IF(AND($D64=2,'ראשי-פרטים כלליים וריכוז הוצאות'!$D$68&lt;&gt;4),1.2,1)</f>
        <v>0</v>
      </c>
      <c r="NM64" s="263"/>
      <c r="NN64" s="264"/>
      <c r="NO64" s="265"/>
      <c r="NP64" s="266"/>
      <c r="NQ64" s="267">
        <f t="shared" si="103"/>
        <v>0</v>
      </c>
      <c r="NR64" s="260">
        <f>+(IF(OR($B64=0,$C64=0,$D64=0,$DC$2&gt;$OE$1),0,IF(OR(NM64=0,NO64=0,NP64=0),0,MIN((VLOOKUP($D64,SALERYCODE,3,0))*(IF($D64=6,NP64,NO64))*((MIN((VLOOKUP($D64,SALERYCODE,5,0)),(IF($D64=6,NO64,NP64))))),MIN((VLOOKUP($D64,SALERYCODE,3,0)),(NM64+NN64))*(IF($D64=6,NP64,((MIN((VLOOKUP($D64,SALERYCODE,5,0)),NP64)))))))))/IF(AND($D64=2,'ראשי-פרטים כלליים וריכוז הוצאות'!$D$68&lt;&gt;4),1.2,1)</f>
        <v>0</v>
      </c>
      <c r="NS64" s="263"/>
      <c r="NT64" s="264"/>
      <c r="NU64" s="265"/>
      <c r="NV64" s="266"/>
      <c r="NW64" s="267">
        <f t="shared" si="104"/>
        <v>0</v>
      </c>
      <c r="NX64" s="260">
        <f>+(IF(OR($B64=0,$C64=0,$D64=0,$DC$2&gt;$OE$1),0,IF(OR(NS64=0,NU64=0,NV64=0),0,MIN((VLOOKUP($D64,SALERYCODE,3,0))*(IF($D64=6,NV64,NU64))*((MIN((VLOOKUP($D64,SALERYCODE,5,0)),(IF($D64=6,NU64,NV64))))),MIN((VLOOKUP($D64,SALERYCODE,3,0)),(NS64+NT64))*(IF($D64=6,NV64,((MIN((VLOOKUP($D64,SALERYCODE,5,0)),NV64)))))))))/IF(AND($D64=2,'ראשי-פרטים כלליים וריכוז הוצאות'!$D$68&lt;&gt;4),1.2,1)</f>
        <v>0</v>
      </c>
      <c r="NY64" s="263"/>
      <c r="NZ64" s="264"/>
      <c r="OA64" s="265"/>
      <c r="OB64" s="266"/>
      <c r="OC64" s="267">
        <f t="shared" si="105"/>
        <v>0</v>
      </c>
      <c r="OD64" s="260">
        <f>+(IF(OR($B64=0,$C64=0,$D64=0,$DC$2&gt;$OE$1),0,IF(OR(NY64=0,OA64=0,OB64=0),0,MIN((VLOOKUP($D64,SALERYCODE,3,0))*(IF($D64=6,OB64,OA64))*((MIN((VLOOKUP($D64,SALERYCODE,5,0)),(IF($D64=6,OA64,OB64))))),MIN((VLOOKUP($D64,SALERYCODE,3,0)),(NY64+NZ64))*(IF($D64=6,OB64,((MIN((VLOOKUP($D64,SALERYCODE,5,0)),OB64)))))))))/IF(AND($D64=2,'ראשי-פרטים כלליים וריכוז הוצאות'!$D$68&lt;&gt;4),1.2,1)</f>
        <v>0</v>
      </c>
      <c r="OE64" s="275">
        <f t="shared" si="111"/>
        <v>0</v>
      </c>
      <c r="OF64" s="283">
        <f t="shared" si="112"/>
        <v>9.9999999999999995E-7</v>
      </c>
      <c r="OG64" s="276">
        <f t="shared" si="113"/>
        <v>0</v>
      </c>
      <c r="OH64" s="275">
        <f t="shared" si="114"/>
        <v>0</v>
      </c>
      <c r="OI64" s="275">
        <v>0</v>
      </c>
      <c r="OJ64" s="258">
        <f t="shared" si="115"/>
        <v>0</v>
      </c>
      <c r="OK64" s="284"/>
      <c r="OL64" s="116">
        <f>MIN(OJ64+OK64*OF64*OE64/$OL$1/IF(AND($D64=2,'ראשי-פרטים כלליים וריכוז הוצאות'!$D$68&lt;&gt;4),1.2,1),IF($D64&gt;0,VLOOKUP($D64,SALERYCODE,3,0)*12*OG64,0))</f>
        <v>0</v>
      </c>
      <c r="OM64" s="95">
        <f t="shared" si="106"/>
        <v>0</v>
      </c>
      <c r="ON64" s="11">
        <f t="shared" si="107"/>
        <v>0</v>
      </c>
      <c r="OO64" s="11">
        <f t="shared" si="108"/>
        <v>0</v>
      </c>
      <c r="OP64" s="22">
        <f t="shared" si="109"/>
        <v>0</v>
      </c>
      <c r="OQ64" s="11">
        <f t="shared" si="110"/>
        <v>0</v>
      </c>
      <c r="OR64" s="11" t="e">
        <f>#REF!</f>
        <v>#REF!</v>
      </c>
      <c r="OS64" s="35"/>
      <c r="OT64" s="35"/>
      <c r="OU64" s="43"/>
    </row>
    <row r="65" spans="1:411" ht="24" hidden="1" customHeight="1" outlineLevel="1" x14ac:dyDescent="0.2">
      <c r="A65" s="282">
        <v>62</v>
      </c>
      <c r="B65" s="269"/>
      <c r="C65" s="270"/>
      <c r="D65" s="271"/>
      <c r="E65" s="263"/>
      <c r="F65" s="264"/>
      <c r="G65" s="265"/>
      <c r="H65" s="266"/>
      <c r="I65" s="267">
        <f t="shared" si="41"/>
        <v>0</v>
      </c>
      <c r="J65" s="260">
        <f>(IF(OR($B65=0,$C65=0,$D65=0,$E$2&gt;$OE$1),0,IF(OR($E65=0,$G65=0,$H65=0),0,MIN((VLOOKUP($D65,SALERYCODE,3,0))*(IF($D65=6,$H65,$G65))*((MIN((VLOOKUP($D65,SALERYCODE,5,0)),(IF($D65=6,$G65,$H65))))),MIN((VLOOKUP($D65,SALERYCODE,3,0)),($E65+$F65))*(IF($D65=6,$H65,((MIN((VLOOKUP($D65,SALERYCODE,5,0)),$H65)))))))))/IF(AND($D65=2,'ראשי-פרטים כלליים וריכוז הוצאות'!$D$68&lt;&gt;4),1.2,1)</f>
        <v>0</v>
      </c>
      <c r="K65" s="263"/>
      <c r="L65" s="264"/>
      <c r="M65" s="265"/>
      <c r="N65" s="266"/>
      <c r="O65" s="267">
        <f t="shared" si="42"/>
        <v>0</v>
      </c>
      <c r="P65" s="260">
        <f>+(IF(OR($B65=0,$C65=0,$D65=0,$K$2&gt;$OE$1),0,IF(OR($K65=0,$M65=0,$N65=0),0,MIN((VLOOKUP($D65,SALERYCODE,3,0))*(IF($D65=6,$N65,$M65))*((MIN((VLOOKUP($D65,SALERYCODE,5,0)),(IF($D65=6,$M65,$N65))))),MIN((VLOOKUP($D65,SALERYCODE,3,0)),($K65+$L65))*(IF($D65=6,$N65,((MIN((VLOOKUP($D65,SALERYCODE,5,0)),$N65)))))))))/IF(AND($D65=2,'ראשי-פרטים כלליים וריכוז הוצאות'!$D$68&lt;&gt;4),1.2,1)</f>
        <v>0</v>
      </c>
      <c r="Q65" s="263"/>
      <c r="R65" s="264"/>
      <c r="S65" s="265"/>
      <c r="T65" s="266"/>
      <c r="U65" s="267">
        <f t="shared" si="43"/>
        <v>0</v>
      </c>
      <c r="V65" s="260">
        <f>+(IF(OR($B65=0,$C65=0,$D65=0,$Q$2&gt;$OE$1),0,IF(OR(Q65=0,S65=0,T65=0),0,MIN((VLOOKUP($D65,SALERYCODE,3,0))*(IF($D65=6,T65,S65))*((MIN((VLOOKUP($D65,SALERYCODE,5,0)),(IF($D65=6,S65,T65))))),MIN((VLOOKUP($D65,SALERYCODE,3,0)),(Q65+R65))*(IF($D65=6,T65,((MIN((VLOOKUP($D65,SALERYCODE,5,0)),T65)))))))))/IF(AND($D65=2,'ראשי-פרטים כלליים וריכוז הוצאות'!$D$68&lt;&gt;4),1.2,1)</f>
        <v>0</v>
      </c>
      <c r="W65" s="263"/>
      <c r="X65" s="264"/>
      <c r="Y65" s="265"/>
      <c r="Z65" s="266"/>
      <c r="AA65" s="267">
        <f t="shared" si="44"/>
        <v>0</v>
      </c>
      <c r="AB65" s="260">
        <f>+(IF(OR($B65=0,$C65=0,$D65=0,$W$2&gt;$OE$1),0,IF(OR(W65=0,Y65=0,Z65=0),0,MIN((VLOOKUP($D65,SALERYCODE,3,0))*(IF($D65=6,Z65,Y65))*((MIN((VLOOKUP($D65,SALERYCODE,5,0)),(IF($D65=6,Y65,Z65))))),MIN((VLOOKUP($D65,SALERYCODE,3,0)),(W65+X65))*(IF($D65=6,Z65,((MIN((VLOOKUP($D65,SALERYCODE,5,0)),Z65)))))))))/IF(AND($D65=2,'ראשי-פרטים כלליים וריכוז הוצאות'!$D$68&lt;&gt;4),1.2,1)</f>
        <v>0</v>
      </c>
      <c r="AC65" s="263"/>
      <c r="AD65" s="264"/>
      <c r="AE65" s="265"/>
      <c r="AF65" s="266"/>
      <c r="AG65" s="267">
        <f t="shared" si="45"/>
        <v>0</v>
      </c>
      <c r="AH65" s="260">
        <f>+(IF(OR($B65=0,$C65=0,$D65=0,$AC$2&gt;$OE$1),0,IF(OR(AC65=0,AE65=0,AF65=0),0,MIN((VLOOKUP($D65,SALERYCODE,3,0))*(IF($D65=6,AF65,AE65))*((MIN((VLOOKUP($D65,SALERYCODE,5,0)),(IF($D65=6,AE65,AF65))))),MIN((VLOOKUP($D65,SALERYCODE,3,0)),(AC65+AD65))*(IF($D65=6,AF65,((MIN((VLOOKUP($D65,SALERYCODE,5,0)),AF65)))))))))/IF(AND($D65=2,'ראשי-פרטים כלליים וריכוז הוצאות'!$D$68&lt;&gt;4),1.2,1)</f>
        <v>0</v>
      </c>
      <c r="AI65" s="263"/>
      <c r="AJ65" s="264"/>
      <c r="AK65" s="265"/>
      <c r="AL65" s="266"/>
      <c r="AM65" s="267">
        <f t="shared" si="46"/>
        <v>0</v>
      </c>
      <c r="AN65" s="260">
        <f>+(IF(OR($B65=0,$C65=0,$D65=0,$AI$2&gt;$OE$1),0,IF(OR(AI65=0,AK65=0,AL65=0),0,MIN((VLOOKUP($D65,SALERYCODE,3,0))*(IF($D65=6,AL65,AK65))*((MIN((VLOOKUP($D65,SALERYCODE,5,0)),(IF($D65=6,AK65,AL65))))),MIN((VLOOKUP($D65,SALERYCODE,3,0)),(AI65+AJ65))*(IF($D65=6,AL65,((MIN((VLOOKUP($D65,SALERYCODE,5,0)),AL65)))))))))/IF(AND($D65=2,'ראשי-פרטים כלליים וריכוז הוצאות'!$D$68&lt;&gt;4),1.2,1)</f>
        <v>0</v>
      </c>
      <c r="AO65" s="263"/>
      <c r="AP65" s="264"/>
      <c r="AQ65" s="265"/>
      <c r="AR65" s="266"/>
      <c r="AS65" s="267">
        <f t="shared" si="47"/>
        <v>0</v>
      </c>
      <c r="AT65" s="260">
        <f>+(IF(OR($B65=0,$C65=0,$D65=0,$AO$2&gt;$OE$1),0,IF(OR(AO65=0,AQ65=0,AR65=0),0,MIN((VLOOKUP($D65,SALERYCODE,3,0))*(IF($D65=6,AR65,AQ65))*((MIN((VLOOKUP($D65,SALERYCODE,5,0)),(IF($D65=6,AQ65,AR65))))),MIN((VLOOKUP($D65,SALERYCODE,3,0)),(AO65+AP65))*(IF($D65=6,AR65,((MIN((VLOOKUP($D65,SALERYCODE,5,0)),AR65)))))))))/IF(AND($D65=2,'ראשי-פרטים כלליים וריכוז הוצאות'!$D$68&lt;&gt;4),1.2,1)</f>
        <v>0</v>
      </c>
      <c r="AU65" s="263"/>
      <c r="AV65" s="264"/>
      <c r="AW65" s="265"/>
      <c r="AX65" s="266"/>
      <c r="AY65" s="267">
        <f t="shared" si="48"/>
        <v>0</v>
      </c>
      <c r="AZ65" s="260">
        <f>+(IF(OR($B65=0,$C65=0,$D65=0,$AU$2&gt;$OE$1),0,IF(OR(AU65=0,AW65=0,AX65=0),0,MIN((VLOOKUP($D65,SALERYCODE,3,0))*(IF($D65=6,AX65,AW65))*((MIN((VLOOKUP($D65,SALERYCODE,5,0)),(IF($D65=6,AW65,AX65))))),MIN((VLOOKUP($D65,SALERYCODE,3,0)),(AU65+AV65))*(IF($D65=6,AX65,((MIN((VLOOKUP($D65,SALERYCODE,5,0)),AX65)))))))))/IF(AND($D65=2,'ראשי-פרטים כלליים וריכוז הוצאות'!$D$68&lt;&gt;4),1.2,1)</f>
        <v>0</v>
      </c>
      <c r="BA65" s="263"/>
      <c r="BB65" s="264"/>
      <c r="BC65" s="265"/>
      <c r="BD65" s="266"/>
      <c r="BE65" s="267">
        <f t="shared" si="49"/>
        <v>0</v>
      </c>
      <c r="BF65" s="260">
        <f>+(IF(OR($B65=0,$C65=0,$D65=0,$BA$2&gt;$OE$1),0,IF(OR(BA65=0,BC65=0,BD65=0),0,MIN((VLOOKUP($D65,SALERYCODE,3,0))*(IF($D65=6,BD65,BC65))*((MIN((VLOOKUP($D65,SALERYCODE,5,0)),(IF($D65=6,BC65,BD65))))),MIN((VLOOKUP($D65,SALERYCODE,3,0)),(BA65+BB65))*(IF($D65=6,BD65,((MIN((VLOOKUP($D65,SALERYCODE,5,0)),BD65)))))))))/IF(AND($D65=2,'ראשי-פרטים כלליים וריכוז הוצאות'!$D$68&lt;&gt;4),1.2,1)</f>
        <v>0</v>
      </c>
      <c r="BG65" s="263"/>
      <c r="BH65" s="264"/>
      <c r="BI65" s="265"/>
      <c r="BJ65" s="266"/>
      <c r="BK65" s="267">
        <f t="shared" si="50"/>
        <v>0</v>
      </c>
      <c r="BL65" s="260">
        <f>+(IF(OR($B65=0,$C65=0,$D65=0,$BG$2&gt;$OE$1),0,IF(OR(BG65=0,BI65=0,BJ65=0),0,MIN((VLOOKUP($D65,SALERYCODE,3,0))*(IF($D65=6,BJ65,BI65))*((MIN((VLOOKUP($D65,SALERYCODE,5,0)),(IF($D65=6,BI65,BJ65))))),MIN((VLOOKUP($D65,SALERYCODE,3,0)),(BG65+BH65))*(IF($D65=6,BJ65,((MIN((VLOOKUP($D65,SALERYCODE,5,0)),BJ65)))))))))/IF(AND($D65=2,'ראשי-פרטים כלליים וריכוז הוצאות'!$D$68&lt;&gt;4),1.2,1)</f>
        <v>0</v>
      </c>
      <c r="BM65" s="263"/>
      <c r="BN65" s="264"/>
      <c r="BO65" s="265"/>
      <c r="BP65" s="266"/>
      <c r="BQ65" s="267">
        <f t="shared" si="51"/>
        <v>0</v>
      </c>
      <c r="BR65" s="260">
        <f>+(IF(OR($B65=0,$C65=0,$D65=0,$BM$2&gt;$OE$1),0,IF(OR(BM65=0,BO65=0,BP65=0),0,MIN((VLOOKUP($D65,SALERYCODE,3,0))*(IF($D65=6,BP65,BO65))*((MIN((VLOOKUP($D65,SALERYCODE,5,0)),(IF($D65=6,BO65,BP65))))),MIN((VLOOKUP($D65,SALERYCODE,3,0)),(BM65+BN65))*(IF($D65=6,BP65,((MIN((VLOOKUP($D65,SALERYCODE,5,0)),BP65)))))))))/IF(AND($D65=2,'ראשי-פרטים כלליים וריכוז הוצאות'!$D$68&lt;&gt;4),1.2,1)</f>
        <v>0</v>
      </c>
      <c r="BS65" s="263"/>
      <c r="BT65" s="264"/>
      <c r="BU65" s="265"/>
      <c r="BV65" s="266"/>
      <c r="BW65" s="267">
        <f t="shared" si="52"/>
        <v>0</v>
      </c>
      <c r="BX65" s="260">
        <f>+(IF(OR($B65=0,$C65=0,$D65=0,$BS$2&gt;$OE$1),0,IF(OR(BS65=0,BU65=0,BV65=0),0,MIN((VLOOKUP($D65,SALERYCODE,3,0))*(IF($D65=6,BV65,BU65))*((MIN((VLOOKUP($D65,SALERYCODE,5,0)),(IF($D65=6,BU65,BV65))))),MIN((VLOOKUP($D65,SALERYCODE,3,0)),(BS65+BT65))*(IF($D65=6,BV65,((MIN((VLOOKUP($D65,SALERYCODE,5,0)),BV65)))))))))/IF(AND($D65=2,'ראשי-פרטים כלליים וריכוז הוצאות'!$D$68&lt;&gt;4),1.2,1)</f>
        <v>0</v>
      </c>
      <c r="BY65" s="263"/>
      <c r="BZ65" s="264"/>
      <c r="CA65" s="265"/>
      <c r="CB65" s="266"/>
      <c r="CC65" s="267">
        <f t="shared" si="53"/>
        <v>0</v>
      </c>
      <c r="CD65" s="260">
        <f>+(IF(OR($B65=0,$C65=0,$D65=0,$BY$2&gt;$OE$1),0,IF(OR(BY65=0,CA65=0,CB65=0),0,MIN((VLOOKUP($D65,SALERYCODE,3,0))*(IF($D65=6,CB65,CA65))*((MIN((VLOOKUP($D65,SALERYCODE,5,0)),(IF($D65=6,CA65,CB65))))),MIN((VLOOKUP($D65,SALERYCODE,3,0)),(BY65+BZ65))*(IF($D65=6,CB65,((MIN((VLOOKUP($D65,SALERYCODE,5,0)),CB65)))))))))/IF(AND($D65=2,'ראשי-פרטים כלליים וריכוז הוצאות'!$D$68&lt;&gt;4),1.2,1)</f>
        <v>0</v>
      </c>
      <c r="CE65" s="263"/>
      <c r="CF65" s="264"/>
      <c r="CG65" s="265"/>
      <c r="CH65" s="266"/>
      <c r="CI65" s="267">
        <f t="shared" si="54"/>
        <v>0</v>
      </c>
      <c r="CJ65" s="260">
        <f>+(IF(OR($B65=0,$C65=0,$D65=0,$CE$2&gt;$OE$1),0,IF(OR(CE65=0,CG65=0,CH65=0),0,MIN((VLOOKUP($D65,SALERYCODE,3,0))*(IF($D65=6,CH65,CG65))*((MIN((VLOOKUP($D65,SALERYCODE,5,0)),(IF($D65=6,CG65,CH65))))),MIN((VLOOKUP($D65,SALERYCODE,3,0)),(CE65+CF65))*(IF($D65=6,CH65,((MIN((VLOOKUP($D65,SALERYCODE,5,0)),CH65)))))))))/IF(AND($D65=2,'ראשי-פרטים כלליים וריכוז הוצאות'!$D$68&lt;&gt;4),1.2,1)</f>
        <v>0</v>
      </c>
      <c r="CK65" s="263"/>
      <c r="CL65" s="264"/>
      <c r="CM65" s="265"/>
      <c r="CN65" s="266"/>
      <c r="CO65" s="267">
        <f t="shared" si="55"/>
        <v>0</v>
      </c>
      <c r="CP65" s="260">
        <f>+(IF(OR($B65=0,$C65=0,$D65=0,$CK$2&gt;$OE$1),0,IF(OR(CK65=0,CM65=0,CN65=0),0,MIN((VLOOKUP($D65,SALERYCODE,3,0))*(IF($D65=6,CN65,CM65))*((MIN((VLOOKUP($D65,SALERYCODE,5,0)),(IF($D65=6,CM65,CN65))))),MIN((VLOOKUP($D65,SALERYCODE,3,0)),(CK65+CL65))*(IF($D65=6,CN65,((MIN((VLOOKUP($D65,SALERYCODE,5,0)),CN65)))))))))/IF(AND($D65=2,'ראשי-פרטים כלליים וריכוז הוצאות'!$D$68&lt;&gt;4),1.2,1)</f>
        <v>0</v>
      </c>
      <c r="CQ65" s="263"/>
      <c r="CR65" s="264"/>
      <c r="CS65" s="265"/>
      <c r="CT65" s="266"/>
      <c r="CU65" s="267">
        <f t="shared" si="56"/>
        <v>0</v>
      </c>
      <c r="CV65" s="260">
        <f>+(IF(OR($B65=0,$C65=0,$D65=0,$CQ$2&gt;$OE$1),0,IF(OR(CQ65=0,CS65=0,CT65=0),0,MIN((VLOOKUP($D65,SALERYCODE,3,0))*(IF($D65=6,CT65,CS65))*((MIN((VLOOKUP($D65,SALERYCODE,5,0)),(IF($D65=6,CS65,CT65))))),MIN((VLOOKUP($D65,SALERYCODE,3,0)),(CQ65+CR65))*(IF($D65=6,CT65,((MIN((VLOOKUP($D65,SALERYCODE,5,0)),CT65)))))))))/IF(AND($D65=2,'ראשי-פרטים כלליים וריכוז הוצאות'!$D$68&lt;&gt;4),1.2,1)</f>
        <v>0</v>
      </c>
      <c r="CW65" s="263"/>
      <c r="CX65" s="264"/>
      <c r="CY65" s="265"/>
      <c r="CZ65" s="266"/>
      <c r="DA65" s="267">
        <f t="shared" si="57"/>
        <v>0</v>
      </c>
      <c r="DB65" s="260">
        <f>+(IF(OR($B65=0,$C65=0,$D65=0,$CW$2&gt;$OE$1),0,IF(OR(CW65=0,CY65=0,CZ65=0),0,MIN((VLOOKUP($D65,SALERYCODE,3,0))*(IF($D65=6,CZ65,CY65))*((MIN((VLOOKUP($D65,SALERYCODE,5,0)),(IF($D65=6,CY65,CZ65))))),MIN((VLOOKUP($D65,SALERYCODE,3,0)),(CW65+CX65))*(IF($D65=6,CZ65,((MIN((VLOOKUP($D65,SALERYCODE,5,0)),CZ65)))))))))/IF(AND($D65=2,'ראשי-פרטים כלליים וריכוז הוצאות'!$D$68&lt;&gt;4),1.2,1)</f>
        <v>0</v>
      </c>
      <c r="DC65" s="263"/>
      <c r="DD65" s="264"/>
      <c r="DE65" s="265"/>
      <c r="DF65" s="266"/>
      <c r="DG65" s="267">
        <f t="shared" si="58"/>
        <v>0</v>
      </c>
      <c r="DH65" s="260">
        <f>+(IF(OR($B65=0,$C65=0,$D65=0,$DC$2&gt;$OE$1),0,IF(OR(DC65=0,DE65=0,DF65=0),0,MIN((VLOOKUP($D65,SALERYCODE,3,0))*(IF($D65=6,DF65,DE65))*((MIN((VLOOKUP($D65,SALERYCODE,5,0)),(IF($D65=6,DE65,DF65))))),MIN((VLOOKUP($D65,SALERYCODE,3,0)),(DC65+DD65))*(IF($D65=6,DF65,((MIN((VLOOKUP($D65,SALERYCODE,5,0)),DF65)))))))))/IF(AND($D65=2,'ראשי-פרטים כלליים וריכוז הוצאות'!$D$68&lt;&gt;4),1.2,1)</f>
        <v>0</v>
      </c>
      <c r="DI65" s="263"/>
      <c r="DJ65" s="264"/>
      <c r="DK65" s="265"/>
      <c r="DL65" s="266"/>
      <c r="DM65" s="267">
        <f t="shared" si="59"/>
        <v>0</v>
      </c>
      <c r="DN65" s="260">
        <f>+(IF(OR($B65=0,$C65=0,$D65=0,$DC$2&gt;$OE$1),0,IF(OR(DI65=0,DK65=0,DL65=0),0,MIN((VLOOKUP($D65,SALERYCODE,3,0))*(IF($D65=6,DL65,DK65))*((MIN((VLOOKUP($D65,SALERYCODE,5,0)),(IF($D65=6,DK65,DL65))))),MIN((VLOOKUP($D65,SALERYCODE,3,0)),(DI65+DJ65))*(IF($D65=6,DL65,((MIN((VLOOKUP($D65,SALERYCODE,5,0)),DL65)))))))))/IF(AND($D65=2,'ראשי-פרטים כלליים וריכוז הוצאות'!$D$68&lt;&gt;4),1.2,1)</f>
        <v>0</v>
      </c>
      <c r="DO65" s="263"/>
      <c r="DP65" s="264"/>
      <c r="DQ65" s="265"/>
      <c r="DR65" s="266"/>
      <c r="DS65" s="267">
        <f t="shared" si="60"/>
        <v>0</v>
      </c>
      <c r="DT65" s="260">
        <f>+(IF(OR($B65=0,$C65=0,$D65=0,$DC$2&gt;$OE$1),0,IF(OR(DO65=0,DQ65=0,DR65=0),0,MIN((VLOOKUP($D65,SALERYCODE,3,0))*(IF($D65=6,DR65,DQ65))*((MIN((VLOOKUP($D65,SALERYCODE,5,0)),(IF($D65=6,DQ65,DR65))))),MIN((VLOOKUP($D65,SALERYCODE,3,0)),(DO65+DP65))*(IF($D65=6,DR65,((MIN((VLOOKUP($D65,SALERYCODE,5,0)),DR65)))))))))/IF(AND($D65=2,'ראשי-פרטים כלליים וריכוז הוצאות'!$D$68&lt;&gt;4),1.2,1)</f>
        <v>0</v>
      </c>
      <c r="DU65" s="263"/>
      <c r="DV65" s="264"/>
      <c r="DW65" s="265"/>
      <c r="DX65" s="266"/>
      <c r="DY65" s="267">
        <f t="shared" si="61"/>
        <v>0</v>
      </c>
      <c r="DZ65" s="260">
        <f>+(IF(OR($B65=0,$C65=0,$D65=0,$DC$2&gt;$OE$1),0,IF(OR(DU65=0,DW65=0,DX65=0),0,MIN((VLOOKUP($D65,SALERYCODE,3,0))*(IF($D65=6,DX65,DW65))*((MIN((VLOOKUP($D65,SALERYCODE,5,0)),(IF($D65=6,DW65,DX65))))),MIN((VLOOKUP($D65,SALERYCODE,3,0)),(DU65+DV65))*(IF($D65=6,DX65,((MIN((VLOOKUP($D65,SALERYCODE,5,0)),DX65)))))))))/IF(AND($D65=2,'ראשי-פרטים כלליים וריכוז הוצאות'!$D$68&lt;&gt;4),1.2,1)</f>
        <v>0</v>
      </c>
      <c r="EA65" s="263"/>
      <c r="EB65" s="264"/>
      <c r="EC65" s="265"/>
      <c r="ED65" s="266"/>
      <c r="EE65" s="267">
        <f t="shared" si="62"/>
        <v>0</v>
      </c>
      <c r="EF65" s="260">
        <f>+(IF(OR($B65=0,$C65=0,$D65=0,$DC$2&gt;$OE$1),0,IF(OR(EA65=0,EC65=0,ED65=0),0,MIN((VLOOKUP($D65,SALERYCODE,3,0))*(IF($D65=6,ED65,EC65))*((MIN((VLOOKUP($D65,SALERYCODE,5,0)),(IF($D65=6,EC65,ED65))))),MIN((VLOOKUP($D65,SALERYCODE,3,0)),(EA65+EB65))*(IF($D65=6,ED65,((MIN((VLOOKUP($D65,SALERYCODE,5,0)),ED65)))))))))/IF(AND($D65=2,'ראשי-פרטים כלליים וריכוז הוצאות'!$D$68&lt;&gt;4),1.2,1)</f>
        <v>0</v>
      </c>
      <c r="EG65" s="263"/>
      <c r="EH65" s="264"/>
      <c r="EI65" s="265"/>
      <c r="EJ65" s="266"/>
      <c r="EK65" s="267">
        <f t="shared" si="63"/>
        <v>0</v>
      </c>
      <c r="EL65" s="260">
        <f>+(IF(OR($B65=0,$C65=0,$D65=0,$DC$2&gt;$OE$1),0,IF(OR(EG65=0,EI65=0,EJ65=0),0,MIN((VLOOKUP($D65,SALERYCODE,3,0))*(IF($D65=6,EJ65,EI65))*((MIN((VLOOKUP($D65,SALERYCODE,5,0)),(IF($D65=6,EI65,EJ65))))),MIN((VLOOKUP($D65,SALERYCODE,3,0)),(EG65+EH65))*(IF($D65=6,EJ65,((MIN((VLOOKUP($D65,SALERYCODE,5,0)),EJ65)))))))))/IF(AND($D65=2,'ראשי-פרטים כלליים וריכוז הוצאות'!$D$68&lt;&gt;4),1.2,1)</f>
        <v>0</v>
      </c>
      <c r="EM65" s="263"/>
      <c r="EN65" s="264"/>
      <c r="EO65" s="265"/>
      <c r="EP65" s="266"/>
      <c r="EQ65" s="267">
        <f t="shared" si="64"/>
        <v>0</v>
      </c>
      <c r="ER65" s="260">
        <f>+(IF(OR($B65=0,$C65=0,$D65=0,$DC$2&gt;$OE$1),0,IF(OR(EM65=0,EO65=0,EP65=0),0,MIN((VLOOKUP($D65,SALERYCODE,3,0))*(IF($D65=6,EP65,EO65))*((MIN((VLOOKUP($D65,SALERYCODE,5,0)),(IF($D65=6,EO65,EP65))))),MIN((VLOOKUP($D65,SALERYCODE,3,0)),(EM65+EN65))*(IF($D65=6,EP65,((MIN((VLOOKUP($D65,SALERYCODE,5,0)),EP65)))))))))/IF(AND($D65=2,'ראשי-פרטים כלליים וריכוז הוצאות'!$D$68&lt;&gt;4),1.2,1)</f>
        <v>0</v>
      </c>
      <c r="ES65" s="263"/>
      <c r="ET65" s="264"/>
      <c r="EU65" s="265"/>
      <c r="EV65" s="266"/>
      <c r="EW65" s="267">
        <f t="shared" si="65"/>
        <v>0</v>
      </c>
      <c r="EX65" s="260">
        <f>+(IF(OR($B65=0,$C65=0,$D65=0,$DC$2&gt;$OE$1),0,IF(OR(ES65=0,EU65=0,EV65=0),0,MIN((VLOOKUP($D65,SALERYCODE,3,0))*(IF($D65=6,EV65,EU65))*((MIN((VLOOKUP($D65,SALERYCODE,5,0)),(IF($D65=6,EU65,EV65))))),MIN((VLOOKUP($D65,SALERYCODE,3,0)),(ES65+ET65))*(IF($D65=6,EV65,((MIN((VLOOKUP($D65,SALERYCODE,5,0)),EV65)))))))))/IF(AND($D65=2,'ראשי-פרטים כלליים וריכוז הוצאות'!$D$68&lt;&gt;4),1.2,1)</f>
        <v>0</v>
      </c>
      <c r="EY65" s="263"/>
      <c r="EZ65" s="264"/>
      <c r="FA65" s="265"/>
      <c r="FB65" s="266"/>
      <c r="FC65" s="267">
        <f t="shared" si="66"/>
        <v>0</v>
      </c>
      <c r="FD65" s="260">
        <f>+(IF(OR($B65=0,$C65=0,$D65=0,$DC$2&gt;$OE$1),0,IF(OR(EY65=0,FA65=0,FB65=0),0,MIN((VLOOKUP($D65,SALERYCODE,3,0))*(IF($D65=6,FB65,FA65))*((MIN((VLOOKUP($D65,SALERYCODE,5,0)),(IF($D65=6,FA65,FB65))))),MIN((VLOOKUP($D65,SALERYCODE,3,0)),(EY65+EZ65))*(IF($D65=6,FB65,((MIN((VLOOKUP($D65,SALERYCODE,5,0)),FB65)))))))))/IF(AND($D65=2,'ראשי-פרטים כלליים וריכוז הוצאות'!$D$68&lt;&gt;4),1.2,1)</f>
        <v>0</v>
      </c>
      <c r="FE65" s="263"/>
      <c r="FF65" s="264"/>
      <c r="FG65" s="265"/>
      <c r="FH65" s="266"/>
      <c r="FI65" s="267">
        <f t="shared" si="67"/>
        <v>0</v>
      </c>
      <c r="FJ65" s="260">
        <f>+(IF(OR($B65=0,$C65=0,$D65=0,$DC$2&gt;$OE$1),0,IF(OR(FE65=0,FG65=0,FH65=0),0,MIN((VLOOKUP($D65,SALERYCODE,3,0))*(IF($D65=6,FH65,FG65))*((MIN((VLOOKUP($D65,SALERYCODE,5,0)),(IF($D65=6,FG65,FH65))))),MIN((VLOOKUP($D65,SALERYCODE,3,0)),(FE65+FF65))*(IF($D65=6,FH65,((MIN((VLOOKUP($D65,SALERYCODE,5,0)),FH65)))))))))/IF(AND($D65=2,'ראשי-פרטים כלליים וריכוז הוצאות'!$D$68&lt;&gt;4),1.2,1)</f>
        <v>0</v>
      </c>
      <c r="FK65" s="263"/>
      <c r="FL65" s="264"/>
      <c r="FM65" s="265"/>
      <c r="FN65" s="266"/>
      <c r="FO65" s="267">
        <f t="shared" si="68"/>
        <v>0</v>
      </c>
      <c r="FP65" s="260">
        <f>+(IF(OR($B65=0,$C65=0,$D65=0,$DC$2&gt;$OE$1),0,IF(OR(FK65=0,FM65=0,FN65=0),0,MIN((VLOOKUP($D65,SALERYCODE,3,0))*(IF($D65=6,FN65,FM65))*((MIN((VLOOKUP($D65,SALERYCODE,5,0)),(IF($D65=6,FM65,FN65))))),MIN((VLOOKUP($D65,SALERYCODE,3,0)),(FK65+FL65))*(IF($D65=6,FN65,((MIN((VLOOKUP($D65,SALERYCODE,5,0)),FN65)))))))))/IF(AND($D65=2,'ראשי-פרטים כלליים וריכוז הוצאות'!$D$68&lt;&gt;4),1.2,1)</f>
        <v>0</v>
      </c>
      <c r="FQ65" s="263"/>
      <c r="FR65" s="264"/>
      <c r="FS65" s="265"/>
      <c r="FT65" s="266"/>
      <c r="FU65" s="267">
        <f t="shared" si="69"/>
        <v>0</v>
      </c>
      <c r="FV65" s="260">
        <f>+(IF(OR($B65=0,$C65=0,$D65=0,$DC$2&gt;$OE$1),0,IF(OR(FQ65=0,FS65=0,FT65=0),0,MIN((VLOOKUP($D65,SALERYCODE,3,0))*(IF($D65=6,FT65,FS65))*((MIN((VLOOKUP($D65,SALERYCODE,5,0)),(IF($D65=6,FS65,FT65))))),MIN((VLOOKUP($D65,SALERYCODE,3,0)),(FQ65+FR65))*(IF($D65=6,FT65,((MIN((VLOOKUP($D65,SALERYCODE,5,0)),FT65)))))))))/IF(AND($D65=2,'ראשי-פרטים כלליים וריכוז הוצאות'!$D$68&lt;&gt;4),1.2,1)</f>
        <v>0</v>
      </c>
      <c r="FW65" s="263"/>
      <c r="FX65" s="264"/>
      <c r="FY65" s="265"/>
      <c r="FZ65" s="266"/>
      <c r="GA65" s="267">
        <f t="shared" si="70"/>
        <v>0</v>
      </c>
      <c r="GB65" s="260">
        <f>+(IF(OR($B65=0,$C65=0,$D65=0,$DC$2&gt;$OE$1),0,IF(OR(FW65=0,FY65=0,FZ65=0),0,MIN((VLOOKUP($D65,SALERYCODE,3,0))*(IF($D65=6,FZ65,FY65))*((MIN((VLOOKUP($D65,SALERYCODE,5,0)),(IF($D65=6,FY65,FZ65))))),MIN((VLOOKUP($D65,SALERYCODE,3,0)),(FW65+FX65))*(IF($D65=6,FZ65,((MIN((VLOOKUP($D65,SALERYCODE,5,0)),FZ65)))))))))/IF(AND($D65=2,'ראשי-פרטים כלליים וריכוז הוצאות'!$D$68&lt;&gt;4),1.2,1)</f>
        <v>0</v>
      </c>
      <c r="GC65" s="263"/>
      <c r="GD65" s="264"/>
      <c r="GE65" s="265"/>
      <c r="GF65" s="266"/>
      <c r="GG65" s="267">
        <f t="shared" si="71"/>
        <v>0</v>
      </c>
      <c r="GH65" s="260">
        <f>+(IF(OR($B65=0,$C65=0,$D65=0,$DC$2&gt;$OE$1),0,IF(OR(GC65=0,GE65=0,GF65=0),0,MIN((VLOOKUP($D65,SALERYCODE,3,0))*(IF($D65=6,GF65,GE65))*((MIN((VLOOKUP($D65,SALERYCODE,5,0)),(IF($D65=6,GE65,GF65))))),MIN((VLOOKUP($D65,SALERYCODE,3,0)),(GC65+GD65))*(IF($D65=6,GF65,((MIN((VLOOKUP($D65,SALERYCODE,5,0)),GF65)))))))))/IF(AND($D65=2,'ראשי-פרטים כלליים וריכוז הוצאות'!$D$68&lt;&gt;4),1.2,1)</f>
        <v>0</v>
      </c>
      <c r="GI65" s="263"/>
      <c r="GJ65" s="264"/>
      <c r="GK65" s="265"/>
      <c r="GL65" s="266"/>
      <c r="GM65" s="267">
        <f t="shared" si="72"/>
        <v>0</v>
      </c>
      <c r="GN65" s="260">
        <f>+(IF(OR($B65=0,$C65=0,$D65=0,$DC$2&gt;$OE$1),0,IF(OR(GI65=0,GK65=0,GL65=0),0,MIN((VLOOKUP($D65,SALERYCODE,3,0))*(IF($D65=6,GL65,GK65))*((MIN((VLOOKUP($D65,SALERYCODE,5,0)),(IF($D65=6,GK65,GL65))))),MIN((VLOOKUP($D65,SALERYCODE,3,0)),(GI65+GJ65))*(IF($D65=6,GL65,((MIN((VLOOKUP($D65,SALERYCODE,5,0)),GL65)))))))))/IF(AND($D65=2,'ראשי-פרטים כלליים וריכוז הוצאות'!$D$68&lt;&gt;4),1.2,1)</f>
        <v>0</v>
      </c>
      <c r="GO65" s="263"/>
      <c r="GP65" s="264"/>
      <c r="GQ65" s="265"/>
      <c r="GR65" s="266"/>
      <c r="GS65" s="267">
        <f t="shared" si="73"/>
        <v>0</v>
      </c>
      <c r="GT65" s="260">
        <f>+(IF(OR($B65=0,$C65=0,$D65=0,$DC$2&gt;$OE$1),0,IF(OR(GO65=0,GQ65=0,GR65=0),0,MIN((VLOOKUP($D65,SALERYCODE,3,0))*(IF($D65=6,GR65,GQ65))*((MIN((VLOOKUP($D65,SALERYCODE,5,0)),(IF($D65=6,GQ65,GR65))))),MIN((VLOOKUP($D65,SALERYCODE,3,0)),(GO65+GP65))*(IF($D65=6,GR65,((MIN((VLOOKUP($D65,SALERYCODE,5,0)),GR65)))))))))/IF(AND($D65=2,'ראשי-פרטים כלליים וריכוז הוצאות'!$D$68&lt;&gt;4),1.2,1)</f>
        <v>0</v>
      </c>
      <c r="GU65" s="263"/>
      <c r="GV65" s="264"/>
      <c r="GW65" s="265"/>
      <c r="GX65" s="266"/>
      <c r="GY65" s="267">
        <f t="shared" si="74"/>
        <v>0</v>
      </c>
      <c r="GZ65" s="260">
        <f>+(IF(OR($B65=0,$C65=0,$D65=0,$DC$2&gt;$OE$1),0,IF(OR(GU65=0,GW65=0,GX65=0),0,MIN((VLOOKUP($D65,SALERYCODE,3,0))*(IF($D65=6,GX65,GW65))*((MIN((VLOOKUP($D65,SALERYCODE,5,0)),(IF($D65=6,GW65,GX65))))),MIN((VLOOKUP($D65,SALERYCODE,3,0)),(GU65+GV65))*(IF($D65=6,GX65,((MIN((VLOOKUP($D65,SALERYCODE,5,0)),GX65)))))))))/IF(AND($D65=2,'ראשי-פרטים כלליים וריכוז הוצאות'!$D$68&lt;&gt;4),1.2,1)</f>
        <v>0</v>
      </c>
      <c r="HA65" s="263"/>
      <c r="HB65" s="264"/>
      <c r="HC65" s="265"/>
      <c r="HD65" s="266"/>
      <c r="HE65" s="267">
        <f t="shared" si="75"/>
        <v>0</v>
      </c>
      <c r="HF65" s="260">
        <f>+(IF(OR($B65=0,$C65=0,$D65=0,$DC$2&gt;$OE$1),0,IF(OR(HA65=0,HC65=0,HD65=0),0,MIN((VLOOKUP($D65,SALERYCODE,3,0))*(IF($D65=6,HD65,HC65))*((MIN((VLOOKUP($D65,SALERYCODE,5,0)),(IF($D65=6,HC65,HD65))))),MIN((VLOOKUP($D65,SALERYCODE,3,0)),(HA65+HB65))*(IF($D65=6,HD65,((MIN((VLOOKUP($D65,SALERYCODE,5,0)),HD65)))))))))/IF(AND($D65=2,'ראשי-פרטים כלליים וריכוז הוצאות'!$D$68&lt;&gt;4),1.2,1)</f>
        <v>0</v>
      </c>
      <c r="HG65" s="263"/>
      <c r="HH65" s="264"/>
      <c r="HI65" s="265"/>
      <c r="HJ65" s="266"/>
      <c r="HK65" s="267">
        <f t="shared" si="76"/>
        <v>0</v>
      </c>
      <c r="HL65" s="260">
        <f>+(IF(OR($B65=0,$C65=0,$D65=0,$DC$2&gt;$OE$1),0,IF(OR(HG65=0,HI65=0,HJ65=0),0,MIN((VLOOKUP($D65,SALERYCODE,3,0))*(IF($D65=6,HJ65,HI65))*((MIN((VLOOKUP($D65,SALERYCODE,5,0)),(IF($D65=6,HI65,HJ65))))),MIN((VLOOKUP($D65,SALERYCODE,3,0)),(HG65+HH65))*(IF($D65=6,HJ65,((MIN((VLOOKUP($D65,SALERYCODE,5,0)),HJ65)))))))))/IF(AND($D65=2,'ראשי-פרטים כלליים וריכוז הוצאות'!$D$68&lt;&gt;4),1.2,1)</f>
        <v>0</v>
      </c>
      <c r="HM65" s="263"/>
      <c r="HN65" s="264"/>
      <c r="HO65" s="265"/>
      <c r="HP65" s="266"/>
      <c r="HQ65" s="267">
        <f t="shared" si="77"/>
        <v>0</v>
      </c>
      <c r="HR65" s="260">
        <f>+(IF(OR($B65=0,$C65=0,$D65=0,$DC$2&gt;$OE$1),0,IF(OR(HM65=0,HO65=0,HP65=0),0,MIN((VLOOKUP($D65,SALERYCODE,3,0))*(IF($D65=6,HP65,HO65))*((MIN((VLOOKUP($D65,SALERYCODE,5,0)),(IF($D65=6,HO65,HP65))))),MIN((VLOOKUP($D65,SALERYCODE,3,0)),(HM65+HN65))*(IF($D65=6,HP65,((MIN((VLOOKUP($D65,SALERYCODE,5,0)),HP65)))))))))/IF(AND($D65=2,'ראשי-פרטים כלליים וריכוז הוצאות'!$D$68&lt;&gt;4),1.2,1)</f>
        <v>0</v>
      </c>
      <c r="HS65" s="263"/>
      <c r="HT65" s="264"/>
      <c r="HU65" s="265"/>
      <c r="HV65" s="266"/>
      <c r="HW65" s="267">
        <f t="shared" si="78"/>
        <v>0</v>
      </c>
      <c r="HX65" s="260">
        <f>+(IF(OR($B65=0,$C65=0,$D65=0,$DC$2&gt;$OE$1),0,IF(OR(HS65=0,HU65=0,HV65=0),0,MIN((VLOOKUP($D65,SALERYCODE,3,0))*(IF($D65=6,HV65,HU65))*((MIN((VLOOKUP($D65,SALERYCODE,5,0)),(IF($D65=6,HU65,HV65))))),MIN((VLOOKUP($D65,SALERYCODE,3,0)),(HS65+HT65))*(IF($D65=6,HV65,((MIN((VLOOKUP($D65,SALERYCODE,5,0)),HV65)))))))))/IF(AND($D65=2,'ראשי-פרטים כלליים וריכוז הוצאות'!$D$68&lt;&gt;4),1.2,1)</f>
        <v>0</v>
      </c>
      <c r="HY65" s="263"/>
      <c r="HZ65" s="264"/>
      <c r="IA65" s="265"/>
      <c r="IB65" s="266"/>
      <c r="IC65" s="267">
        <f t="shared" si="79"/>
        <v>0</v>
      </c>
      <c r="ID65" s="260">
        <f>+(IF(OR($B65=0,$C65=0,$D65=0,$DC$2&gt;$OE$1),0,IF(OR(HY65=0,IA65=0,IB65=0),0,MIN((VLOOKUP($D65,SALERYCODE,3,0))*(IF($D65=6,IB65,IA65))*((MIN((VLOOKUP($D65,SALERYCODE,5,0)),(IF($D65=6,IA65,IB65))))),MIN((VLOOKUP($D65,SALERYCODE,3,0)),(HY65+HZ65))*(IF($D65=6,IB65,((MIN((VLOOKUP($D65,SALERYCODE,5,0)),IB65)))))))))/IF(AND($D65=2,'ראשי-פרטים כלליים וריכוז הוצאות'!$D$68&lt;&gt;4),1.2,1)</f>
        <v>0</v>
      </c>
      <c r="IE65" s="263"/>
      <c r="IF65" s="264"/>
      <c r="IG65" s="265"/>
      <c r="IH65" s="266"/>
      <c r="II65" s="267">
        <f t="shared" si="80"/>
        <v>0</v>
      </c>
      <c r="IJ65" s="260">
        <f>+(IF(OR($B65=0,$C65=0,$D65=0,$DC$2&gt;$OE$1),0,IF(OR(IE65=0,IG65=0,IH65=0),0,MIN((VLOOKUP($D65,SALERYCODE,3,0))*(IF($D65=6,IH65,IG65))*((MIN((VLOOKUP($D65,SALERYCODE,5,0)),(IF($D65=6,IG65,IH65))))),MIN((VLOOKUP($D65,SALERYCODE,3,0)),(IE65+IF65))*(IF($D65=6,IH65,((MIN((VLOOKUP($D65,SALERYCODE,5,0)),IH65)))))))))/IF(AND($D65=2,'ראשי-פרטים כלליים וריכוז הוצאות'!$D$68&lt;&gt;4),1.2,1)</f>
        <v>0</v>
      </c>
      <c r="IK65" s="263"/>
      <c r="IL65" s="264"/>
      <c r="IM65" s="265"/>
      <c r="IN65" s="266"/>
      <c r="IO65" s="267">
        <f t="shared" si="81"/>
        <v>0</v>
      </c>
      <c r="IP65" s="260">
        <f>+(IF(OR($B65=0,$C65=0,$D65=0,$DC$2&gt;$OE$1),0,IF(OR(IK65=0,IM65=0,IN65=0),0,MIN((VLOOKUP($D65,SALERYCODE,3,0))*(IF($D65=6,IN65,IM65))*((MIN((VLOOKUP($D65,SALERYCODE,5,0)),(IF($D65=6,IM65,IN65))))),MIN((VLOOKUP($D65,SALERYCODE,3,0)),(IK65+IL65))*(IF($D65=6,IN65,((MIN((VLOOKUP($D65,SALERYCODE,5,0)),IN65)))))))))/IF(AND($D65=2,'ראשי-פרטים כלליים וריכוז הוצאות'!$D$68&lt;&gt;4),1.2,1)</f>
        <v>0</v>
      </c>
      <c r="IQ65" s="263"/>
      <c r="IR65" s="264"/>
      <c r="IS65" s="265"/>
      <c r="IT65" s="266"/>
      <c r="IU65" s="267">
        <f t="shared" si="82"/>
        <v>0</v>
      </c>
      <c r="IV65" s="260">
        <f>+(IF(OR($B65=0,$C65=0,$D65=0,$DC$2&gt;$OE$1),0,IF(OR(IQ65=0,IS65=0,IT65=0),0,MIN((VLOOKUP($D65,SALERYCODE,3,0))*(IF($D65=6,IT65,IS65))*((MIN((VLOOKUP($D65,SALERYCODE,5,0)),(IF($D65=6,IS65,IT65))))),MIN((VLOOKUP($D65,SALERYCODE,3,0)),(IQ65+IR65))*(IF($D65=6,IT65,((MIN((VLOOKUP($D65,SALERYCODE,5,0)),IT65)))))))))/IF(AND($D65=2,'ראשי-פרטים כלליים וריכוז הוצאות'!$D$68&lt;&gt;4),1.2,1)</f>
        <v>0</v>
      </c>
      <c r="IW65" s="263"/>
      <c r="IX65" s="264"/>
      <c r="IY65" s="265"/>
      <c r="IZ65" s="266"/>
      <c r="JA65" s="267">
        <f t="shared" si="83"/>
        <v>0</v>
      </c>
      <c r="JB65" s="260">
        <f>+(IF(OR($B65=0,$C65=0,$D65=0,$DC$2&gt;$OE$1),0,IF(OR(IW65=0,IY65=0,IZ65=0),0,MIN((VLOOKUP($D65,SALERYCODE,3,0))*(IF($D65=6,IZ65,IY65))*((MIN((VLOOKUP($D65,SALERYCODE,5,0)),(IF($D65=6,IY65,IZ65))))),MIN((VLOOKUP($D65,SALERYCODE,3,0)),(IW65+IX65))*(IF($D65=6,IZ65,((MIN((VLOOKUP($D65,SALERYCODE,5,0)),IZ65)))))))))/IF(AND($D65=2,'ראשי-פרטים כלליים וריכוז הוצאות'!$D$68&lt;&gt;4),1.2,1)</f>
        <v>0</v>
      </c>
      <c r="JC65" s="263"/>
      <c r="JD65" s="264"/>
      <c r="JE65" s="265"/>
      <c r="JF65" s="266"/>
      <c r="JG65" s="267">
        <f t="shared" si="84"/>
        <v>0</v>
      </c>
      <c r="JH65" s="260">
        <f>+(IF(OR($B65=0,$C65=0,$D65=0,$DC$2&gt;$OE$1),0,IF(OR(JC65=0,JE65=0,JF65=0),0,MIN((VLOOKUP($D65,SALERYCODE,3,0))*(IF($D65=6,JF65,JE65))*((MIN((VLOOKUP($D65,SALERYCODE,5,0)),(IF($D65=6,JE65,JF65))))),MIN((VLOOKUP($D65,SALERYCODE,3,0)),(JC65+JD65))*(IF($D65=6,JF65,((MIN((VLOOKUP($D65,SALERYCODE,5,0)),JF65)))))))))/IF(AND($D65=2,'ראשי-פרטים כלליים וריכוז הוצאות'!$D$68&lt;&gt;4),1.2,1)</f>
        <v>0</v>
      </c>
      <c r="JI65" s="263"/>
      <c r="JJ65" s="264"/>
      <c r="JK65" s="265"/>
      <c r="JL65" s="266"/>
      <c r="JM65" s="267">
        <f t="shared" si="85"/>
        <v>0</v>
      </c>
      <c r="JN65" s="260">
        <f>+(IF(OR($B65=0,$C65=0,$D65=0,$DC$2&gt;$OE$1),0,IF(OR(JI65=0,JK65=0,JL65=0),0,MIN((VLOOKUP($D65,SALERYCODE,3,0))*(IF($D65=6,JL65,JK65))*((MIN((VLOOKUP($D65,SALERYCODE,5,0)),(IF($D65=6,JK65,JL65))))),MIN((VLOOKUP($D65,SALERYCODE,3,0)),(JI65+JJ65))*(IF($D65=6,JL65,((MIN((VLOOKUP($D65,SALERYCODE,5,0)),JL65)))))))))/IF(AND($D65=2,'ראשי-פרטים כלליים וריכוז הוצאות'!$D$68&lt;&gt;4),1.2,1)</f>
        <v>0</v>
      </c>
      <c r="JO65" s="263"/>
      <c r="JP65" s="264"/>
      <c r="JQ65" s="265"/>
      <c r="JR65" s="266"/>
      <c r="JS65" s="267">
        <f t="shared" si="86"/>
        <v>0</v>
      </c>
      <c r="JT65" s="260">
        <f>+(IF(OR($B65=0,$C65=0,$D65=0,$DC$2&gt;$OE$1),0,IF(OR(JO65=0,JQ65=0,JR65=0),0,MIN((VLOOKUP($D65,SALERYCODE,3,0))*(IF($D65=6,JR65,JQ65))*((MIN((VLOOKUP($D65,SALERYCODE,5,0)),(IF($D65=6,JQ65,JR65))))),MIN((VLOOKUP($D65,SALERYCODE,3,0)),(JO65+JP65))*(IF($D65=6,JR65,((MIN((VLOOKUP($D65,SALERYCODE,5,0)),JR65)))))))))/IF(AND($D65=2,'ראשי-פרטים כלליים וריכוז הוצאות'!$D$68&lt;&gt;4),1.2,1)</f>
        <v>0</v>
      </c>
      <c r="JU65" s="263"/>
      <c r="JV65" s="264"/>
      <c r="JW65" s="265"/>
      <c r="JX65" s="266"/>
      <c r="JY65" s="267">
        <f t="shared" si="87"/>
        <v>0</v>
      </c>
      <c r="JZ65" s="260">
        <f>+(IF(OR($B65=0,$C65=0,$D65=0,$DC$2&gt;$OE$1),0,IF(OR(JU65=0,JW65=0,JX65=0),0,MIN((VLOOKUP($D65,SALERYCODE,3,0))*(IF($D65=6,JX65,JW65))*((MIN((VLOOKUP($D65,SALERYCODE,5,0)),(IF($D65=6,JW65,JX65))))),MIN((VLOOKUP($D65,SALERYCODE,3,0)),(JU65+JV65))*(IF($D65=6,JX65,((MIN((VLOOKUP($D65,SALERYCODE,5,0)),JX65)))))))))/IF(AND($D65=2,'ראשי-פרטים כלליים וריכוז הוצאות'!$D$68&lt;&gt;4),1.2,1)</f>
        <v>0</v>
      </c>
      <c r="KA65" s="263"/>
      <c r="KB65" s="264"/>
      <c r="KC65" s="265"/>
      <c r="KD65" s="266"/>
      <c r="KE65" s="267">
        <f t="shared" si="88"/>
        <v>0</v>
      </c>
      <c r="KF65" s="260">
        <f>+(IF(OR($B65=0,$C65=0,$D65=0,$DC$2&gt;$OE$1),0,IF(OR(KA65=0,KC65=0,KD65=0),0,MIN((VLOOKUP($D65,SALERYCODE,3,0))*(IF($D65=6,KD65,KC65))*((MIN((VLOOKUP($D65,SALERYCODE,5,0)),(IF($D65=6,KC65,KD65))))),MIN((VLOOKUP($D65,SALERYCODE,3,0)),(KA65+KB65))*(IF($D65=6,KD65,((MIN((VLOOKUP($D65,SALERYCODE,5,0)),KD65)))))))))/IF(AND($D65=2,'ראשי-פרטים כלליים וריכוז הוצאות'!$D$68&lt;&gt;4),1.2,1)</f>
        <v>0</v>
      </c>
      <c r="KG65" s="263"/>
      <c r="KH65" s="264"/>
      <c r="KI65" s="265"/>
      <c r="KJ65" s="266"/>
      <c r="KK65" s="267">
        <f t="shared" si="89"/>
        <v>0</v>
      </c>
      <c r="KL65" s="260">
        <f>+(IF(OR($B65=0,$C65=0,$D65=0,$DC$2&gt;$OE$1),0,IF(OR(KG65=0,KI65=0,KJ65=0),0,MIN((VLOOKUP($D65,SALERYCODE,3,0))*(IF($D65=6,KJ65,KI65))*((MIN((VLOOKUP($D65,SALERYCODE,5,0)),(IF($D65=6,KI65,KJ65))))),MIN((VLOOKUP($D65,SALERYCODE,3,0)),(KG65+KH65))*(IF($D65=6,KJ65,((MIN((VLOOKUP($D65,SALERYCODE,5,0)),KJ65)))))))))/IF(AND($D65=2,'ראשי-פרטים כלליים וריכוז הוצאות'!$D$68&lt;&gt;4),1.2,1)</f>
        <v>0</v>
      </c>
      <c r="KM65" s="263"/>
      <c r="KN65" s="264"/>
      <c r="KO65" s="265"/>
      <c r="KP65" s="266"/>
      <c r="KQ65" s="267">
        <f t="shared" si="90"/>
        <v>0</v>
      </c>
      <c r="KR65" s="260">
        <f>+(IF(OR($B65=0,$C65=0,$D65=0,$DC$2&gt;$OE$1),0,IF(OR(KM65=0,KO65=0,KP65=0),0,MIN((VLOOKUP($D65,SALERYCODE,3,0))*(IF($D65=6,KP65,KO65))*((MIN((VLOOKUP($D65,SALERYCODE,5,0)),(IF($D65=6,KO65,KP65))))),MIN((VLOOKUP($D65,SALERYCODE,3,0)),(KM65+KN65))*(IF($D65=6,KP65,((MIN((VLOOKUP($D65,SALERYCODE,5,0)),KP65)))))))))/IF(AND($D65=2,'ראשי-פרטים כלליים וריכוז הוצאות'!$D$68&lt;&gt;4),1.2,1)</f>
        <v>0</v>
      </c>
      <c r="KS65" s="263"/>
      <c r="KT65" s="264"/>
      <c r="KU65" s="265"/>
      <c r="KV65" s="266"/>
      <c r="KW65" s="267">
        <f t="shared" si="91"/>
        <v>0</v>
      </c>
      <c r="KX65" s="260">
        <f>+(IF(OR($B65=0,$C65=0,$D65=0,$DC$2&gt;$OE$1),0,IF(OR(KS65=0,KU65=0,KV65=0),0,MIN((VLOOKUP($D65,SALERYCODE,3,0))*(IF($D65=6,KV65,KU65))*((MIN((VLOOKUP($D65,SALERYCODE,5,0)),(IF($D65=6,KU65,KV65))))),MIN((VLOOKUP($D65,SALERYCODE,3,0)),(KS65+KT65))*(IF($D65=6,KV65,((MIN((VLOOKUP($D65,SALERYCODE,5,0)),KV65)))))))))/IF(AND($D65=2,'ראשי-פרטים כלליים וריכוז הוצאות'!$D$68&lt;&gt;4),1.2,1)</f>
        <v>0</v>
      </c>
      <c r="KY65" s="263"/>
      <c r="KZ65" s="264"/>
      <c r="LA65" s="265"/>
      <c r="LB65" s="266"/>
      <c r="LC65" s="267">
        <f t="shared" si="92"/>
        <v>0</v>
      </c>
      <c r="LD65" s="260">
        <f>+(IF(OR($B65=0,$C65=0,$D65=0,$DC$2&gt;$OE$1),0,IF(OR(KY65=0,LA65=0,LB65=0),0,MIN((VLOOKUP($D65,SALERYCODE,3,0))*(IF($D65=6,LB65,LA65))*((MIN((VLOOKUP($D65,SALERYCODE,5,0)),(IF($D65=6,LA65,LB65))))),MIN((VLOOKUP($D65,SALERYCODE,3,0)),(KY65+KZ65))*(IF($D65=6,LB65,((MIN((VLOOKUP($D65,SALERYCODE,5,0)),LB65)))))))))/IF(AND($D65=2,'ראשי-פרטים כלליים וריכוז הוצאות'!$D$68&lt;&gt;4),1.2,1)</f>
        <v>0</v>
      </c>
      <c r="LE65" s="263"/>
      <c r="LF65" s="264"/>
      <c r="LG65" s="265"/>
      <c r="LH65" s="266"/>
      <c r="LI65" s="267">
        <f t="shared" si="93"/>
        <v>0</v>
      </c>
      <c r="LJ65" s="260">
        <f>+(IF(OR($B65=0,$C65=0,$D65=0,$DC$2&gt;$OE$1),0,IF(OR(LE65=0,LG65=0,LH65=0),0,MIN((VLOOKUP($D65,SALERYCODE,3,0))*(IF($D65=6,LH65,LG65))*((MIN((VLOOKUP($D65,SALERYCODE,5,0)),(IF($D65=6,LG65,LH65))))),MIN((VLOOKUP($D65,SALERYCODE,3,0)),(LE65+LF65))*(IF($D65=6,LH65,((MIN((VLOOKUP($D65,SALERYCODE,5,0)),LH65)))))))))/IF(AND($D65=2,'ראשי-פרטים כלליים וריכוז הוצאות'!$D$68&lt;&gt;4),1.2,1)</f>
        <v>0</v>
      </c>
      <c r="LK65" s="263"/>
      <c r="LL65" s="264"/>
      <c r="LM65" s="265"/>
      <c r="LN65" s="266"/>
      <c r="LO65" s="267">
        <f t="shared" si="94"/>
        <v>0</v>
      </c>
      <c r="LP65" s="260">
        <f>+(IF(OR($B65=0,$C65=0,$D65=0,$DC$2&gt;$OE$1),0,IF(OR(LK65=0,LM65=0,LN65=0),0,MIN((VLOOKUP($D65,SALERYCODE,3,0))*(IF($D65=6,LN65,LM65))*((MIN((VLOOKUP($D65,SALERYCODE,5,0)),(IF($D65=6,LM65,LN65))))),MIN((VLOOKUP($D65,SALERYCODE,3,0)),(LK65+LL65))*(IF($D65=6,LN65,((MIN((VLOOKUP($D65,SALERYCODE,5,0)),LN65)))))))))/IF(AND($D65=2,'ראשי-פרטים כלליים וריכוז הוצאות'!$D$68&lt;&gt;4),1.2,1)</f>
        <v>0</v>
      </c>
      <c r="LQ65" s="263"/>
      <c r="LR65" s="264"/>
      <c r="LS65" s="265"/>
      <c r="LT65" s="266"/>
      <c r="LU65" s="267">
        <f t="shared" si="95"/>
        <v>0</v>
      </c>
      <c r="LV65" s="260">
        <f>+(IF(OR($B65=0,$C65=0,$D65=0,$DC$2&gt;$OE$1),0,IF(OR(LQ65=0,LS65=0,LT65=0),0,MIN((VLOOKUP($D65,SALERYCODE,3,0))*(IF($D65=6,LT65,LS65))*((MIN((VLOOKUP($D65,SALERYCODE,5,0)),(IF($D65=6,LS65,LT65))))),MIN((VLOOKUP($D65,SALERYCODE,3,0)),(LQ65+LR65))*(IF($D65=6,LT65,((MIN((VLOOKUP($D65,SALERYCODE,5,0)),LT65)))))))))/IF(AND($D65=2,'ראשי-פרטים כלליים וריכוז הוצאות'!$D$68&lt;&gt;4),1.2,1)</f>
        <v>0</v>
      </c>
      <c r="LW65" s="263"/>
      <c r="LX65" s="264"/>
      <c r="LY65" s="265"/>
      <c r="LZ65" s="266"/>
      <c r="MA65" s="267">
        <f t="shared" si="96"/>
        <v>0</v>
      </c>
      <c r="MB65" s="260">
        <f>+(IF(OR($B65=0,$C65=0,$D65=0,$DC$2&gt;$OE$1),0,IF(OR(LW65=0,LY65=0,LZ65=0),0,MIN((VLOOKUP($D65,SALERYCODE,3,0))*(IF($D65=6,LZ65,LY65))*((MIN((VLOOKUP($D65,SALERYCODE,5,0)),(IF($D65=6,LY65,LZ65))))),MIN((VLOOKUP($D65,SALERYCODE,3,0)),(LW65+LX65))*(IF($D65=6,LZ65,((MIN((VLOOKUP($D65,SALERYCODE,5,0)),LZ65)))))))))/IF(AND($D65=2,'ראשי-פרטים כלליים וריכוז הוצאות'!$D$68&lt;&gt;4),1.2,1)</f>
        <v>0</v>
      </c>
      <c r="MC65" s="263"/>
      <c r="MD65" s="264"/>
      <c r="ME65" s="265"/>
      <c r="MF65" s="266"/>
      <c r="MG65" s="267">
        <f t="shared" si="97"/>
        <v>0</v>
      </c>
      <c r="MH65" s="260">
        <f>+(IF(OR($B65=0,$C65=0,$D65=0,$DC$2&gt;$OE$1),0,IF(OR(MC65=0,ME65=0,MF65=0),0,MIN((VLOOKUP($D65,SALERYCODE,3,0))*(IF($D65=6,MF65,ME65))*((MIN((VLOOKUP($D65,SALERYCODE,5,0)),(IF($D65=6,ME65,MF65))))),MIN((VLOOKUP($D65,SALERYCODE,3,0)),(MC65+MD65))*(IF($D65=6,MF65,((MIN((VLOOKUP($D65,SALERYCODE,5,0)),MF65)))))))))/IF(AND($D65=2,'ראשי-פרטים כלליים וריכוז הוצאות'!$D$68&lt;&gt;4),1.2,1)</f>
        <v>0</v>
      </c>
      <c r="MI65" s="263"/>
      <c r="MJ65" s="264"/>
      <c r="MK65" s="265"/>
      <c r="ML65" s="266"/>
      <c r="MM65" s="267">
        <f t="shared" si="98"/>
        <v>0</v>
      </c>
      <c r="MN65" s="260">
        <f>+(IF(OR($B65=0,$C65=0,$D65=0,$DC$2&gt;$OE$1),0,IF(OR(MI65=0,MK65=0,ML65=0),0,MIN((VLOOKUP($D65,SALERYCODE,3,0))*(IF($D65=6,ML65,MK65))*((MIN((VLOOKUP($D65,SALERYCODE,5,0)),(IF($D65=6,MK65,ML65))))),MIN((VLOOKUP($D65,SALERYCODE,3,0)),(MI65+MJ65))*(IF($D65=6,ML65,((MIN((VLOOKUP($D65,SALERYCODE,5,0)),ML65)))))))))/IF(AND($D65=2,'ראשי-פרטים כלליים וריכוז הוצאות'!$D$68&lt;&gt;4),1.2,1)</f>
        <v>0</v>
      </c>
      <c r="MO65" s="263"/>
      <c r="MP65" s="264"/>
      <c r="MQ65" s="265"/>
      <c r="MR65" s="266"/>
      <c r="MS65" s="267">
        <f t="shared" si="99"/>
        <v>0</v>
      </c>
      <c r="MT65" s="260">
        <f>+(IF(OR($B65=0,$C65=0,$D65=0,$DC$2&gt;$OE$1),0,IF(OR(MO65=0,MQ65=0,MR65=0),0,MIN((VLOOKUP($D65,SALERYCODE,3,0))*(IF($D65=6,MR65,MQ65))*((MIN((VLOOKUP($D65,SALERYCODE,5,0)),(IF($D65=6,MQ65,MR65))))),MIN((VLOOKUP($D65,SALERYCODE,3,0)),(MO65+MP65))*(IF($D65=6,MR65,((MIN((VLOOKUP($D65,SALERYCODE,5,0)),MR65)))))))))/IF(AND($D65=2,'ראשי-פרטים כלליים וריכוז הוצאות'!$D$68&lt;&gt;4),1.2,1)</f>
        <v>0</v>
      </c>
      <c r="MU65" s="263"/>
      <c r="MV65" s="264"/>
      <c r="MW65" s="265"/>
      <c r="MX65" s="266"/>
      <c r="MY65" s="267">
        <f t="shared" si="100"/>
        <v>0</v>
      </c>
      <c r="MZ65" s="260">
        <f>+(IF(OR($B65=0,$C65=0,$D65=0,$DC$2&gt;$OE$1),0,IF(OR(MU65=0,MW65=0,MX65=0),0,MIN((VLOOKUP($D65,SALERYCODE,3,0))*(IF($D65=6,MX65,MW65))*((MIN((VLOOKUP($D65,SALERYCODE,5,0)),(IF($D65=6,MW65,MX65))))),MIN((VLOOKUP($D65,SALERYCODE,3,0)),(MU65+MV65))*(IF($D65=6,MX65,((MIN((VLOOKUP($D65,SALERYCODE,5,0)),MX65)))))))))/IF(AND($D65=2,'ראשי-פרטים כלליים וריכוז הוצאות'!$D$68&lt;&gt;4),1.2,1)</f>
        <v>0</v>
      </c>
      <c r="NA65" s="263"/>
      <c r="NB65" s="264"/>
      <c r="NC65" s="265"/>
      <c r="ND65" s="266"/>
      <c r="NE65" s="267">
        <f t="shared" si="101"/>
        <v>0</v>
      </c>
      <c r="NF65" s="260">
        <f>+(IF(OR($B65=0,$C65=0,$D65=0,$DC$2&gt;$OE$1),0,IF(OR(NA65=0,NC65=0,ND65=0),0,MIN((VLOOKUP($D65,SALERYCODE,3,0))*(IF($D65=6,ND65,NC65))*((MIN((VLOOKUP($D65,SALERYCODE,5,0)),(IF($D65=6,NC65,ND65))))),MIN((VLOOKUP($D65,SALERYCODE,3,0)),(NA65+NB65))*(IF($D65=6,ND65,((MIN((VLOOKUP($D65,SALERYCODE,5,0)),ND65)))))))))/IF(AND($D65=2,'ראשי-פרטים כלליים וריכוז הוצאות'!$D$68&lt;&gt;4),1.2,1)</f>
        <v>0</v>
      </c>
      <c r="NG65" s="263"/>
      <c r="NH65" s="264"/>
      <c r="NI65" s="265"/>
      <c r="NJ65" s="266"/>
      <c r="NK65" s="267">
        <f t="shared" si="102"/>
        <v>0</v>
      </c>
      <c r="NL65" s="260">
        <f>+(IF(OR($B65=0,$C65=0,$D65=0,$DC$2&gt;$OE$1),0,IF(OR(NG65=0,NI65=0,NJ65=0),0,MIN((VLOOKUP($D65,SALERYCODE,3,0))*(IF($D65=6,NJ65,NI65))*((MIN((VLOOKUP($D65,SALERYCODE,5,0)),(IF($D65=6,NI65,NJ65))))),MIN((VLOOKUP($D65,SALERYCODE,3,0)),(NG65+NH65))*(IF($D65=6,NJ65,((MIN((VLOOKUP($D65,SALERYCODE,5,0)),NJ65)))))))))/IF(AND($D65=2,'ראשי-פרטים כלליים וריכוז הוצאות'!$D$68&lt;&gt;4),1.2,1)</f>
        <v>0</v>
      </c>
      <c r="NM65" s="263"/>
      <c r="NN65" s="264"/>
      <c r="NO65" s="265"/>
      <c r="NP65" s="266"/>
      <c r="NQ65" s="267">
        <f t="shared" si="103"/>
        <v>0</v>
      </c>
      <c r="NR65" s="260">
        <f>+(IF(OR($B65=0,$C65=0,$D65=0,$DC$2&gt;$OE$1),0,IF(OR(NM65=0,NO65=0,NP65=0),0,MIN((VLOOKUP($D65,SALERYCODE,3,0))*(IF($D65=6,NP65,NO65))*((MIN((VLOOKUP($D65,SALERYCODE,5,0)),(IF($D65=6,NO65,NP65))))),MIN((VLOOKUP($D65,SALERYCODE,3,0)),(NM65+NN65))*(IF($D65=6,NP65,((MIN((VLOOKUP($D65,SALERYCODE,5,0)),NP65)))))))))/IF(AND($D65=2,'ראשי-פרטים כלליים וריכוז הוצאות'!$D$68&lt;&gt;4),1.2,1)</f>
        <v>0</v>
      </c>
      <c r="NS65" s="263"/>
      <c r="NT65" s="264"/>
      <c r="NU65" s="265"/>
      <c r="NV65" s="266"/>
      <c r="NW65" s="267">
        <f t="shared" si="104"/>
        <v>0</v>
      </c>
      <c r="NX65" s="260">
        <f>+(IF(OR($B65=0,$C65=0,$D65=0,$DC$2&gt;$OE$1),0,IF(OR(NS65=0,NU65=0,NV65=0),0,MIN((VLOOKUP($D65,SALERYCODE,3,0))*(IF($D65=6,NV65,NU65))*((MIN((VLOOKUP($D65,SALERYCODE,5,0)),(IF($D65=6,NU65,NV65))))),MIN((VLOOKUP($D65,SALERYCODE,3,0)),(NS65+NT65))*(IF($D65=6,NV65,((MIN((VLOOKUP($D65,SALERYCODE,5,0)),NV65)))))))))/IF(AND($D65=2,'ראשי-פרטים כלליים וריכוז הוצאות'!$D$68&lt;&gt;4),1.2,1)</f>
        <v>0</v>
      </c>
      <c r="NY65" s="263"/>
      <c r="NZ65" s="264"/>
      <c r="OA65" s="265"/>
      <c r="OB65" s="266"/>
      <c r="OC65" s="267">
        <f t="shared" si="105"/>
        <v>0</v>
      </c>
      <c r="OD65" s="260">
        <f>+(IF(OR($B65=0,$C65=0,$D65=0,$DC$2&gt;$OE$1),0,IF(OR(NY65=0,OA65=0,OB65=0),0,MIN((VLOOKUP($D65,SALERYCODE,3,0))*(IF($D65=6,OB65,OA65))*((MIN((VLOOKUP($D65,SALERYCODE,5,0)),(IF($D65=6,OA65,OB65))))),MIN((VLOOKUP($D65,SALERYCODE,3,0)),(NY65+NZ65))*(IF($D65=6,OB65,((MIN((VLOOKUP($D65,SALERYCODE,5,0)),OB65)))))))))/IF(AND($D65=2,'ראשי-פרטים כלליים וריכוז הוצאות'!$D$68&lt;&gt;4),1.2,1)</f>
        <v>0</v>
      </c>
      <c r="OE65" s="275">
        <f t="shared" si="111"/>
        <v>0</v>
      </c>
      <c r="OF65" s="283">
        <f t="shared" si="112"/>
        <v>9.9999999999999995E-7</v>
      </c>
      <c r="OG65" s="276">
        <f t="shared" si="113"/>
        <v>0</v>
      </c>
      <c r="OH65" s="275">
        <f t="shared" si="114"/>
        <v>0</v>
      </c>
      <c r="OI65" s="275">
        <v>0</v>
      </c>
      <c r="OJ65" s="258">
        <f t="shared" si="115"/>
        <v>0</v>
      </c>
      <c r="OK65" s="284"/>
      <c r="OL65" s="116">
        <f>MIN(OJ65+OK65*OF65*OE65/$OL$1/IF(AND($D65=2,'ראשי-פרטים כלליים וריכוז הוצאות'!$D$68&lt;&gt;4),1.2,1),IF($D65&gt;0,VLOOKUP($D65,SALERYCODE,3,0)*12*OG65,0))</f>
        <v>0</v>
      </c>
      <c r="OM65" s="95">
        <f t="shared" si="106"/>
        <v>0</v>
      </c>
      <c r="ON65" s="11">
        <f t="shared" si="107"/>
        <v>0</v>
      </c>
      <c r="OO65" s="11">
        <f t="shared" si="108"/>
        <v>0</v>
      </c>
      <c r="OP65" s="22">
        <f t="shared" si="109"/>
        <v>0</v>
      </c>
      <c r="OQ65" s="11">
        <f t="shared" si="110"/>
        <v>0</v>
      </c>
      <c r="OR65" s="11" t="e">
        <f>#REF!</f>
        <v>#REF!</v>
      </c>
      <c r="OS65" s="35"/>
      <c r="OT65" s="35"/>
      <c r="OU65" s="43"/>
    </row>
    <row r="66" spans="1:411" ht="24" hidden="1" customHeight="1" outlineLevel="1" x14ac:dyDescent="0.2">
      <c r="A66" s="282">
        <v>63</v>
      </c>
      <c r="B66" s="269"/>
      <c r="C66" s="270"/>
      <c r="D66" s="271"/>
      <c r="E66" s="263"/>
      <c r="F66" s="264"/>
      <c r="G66" s="265"/>
      <c r="H66" s="266"/>
      <c r="I66" s="267">
        <f t="shared" si="41"/>
        <v>0</v>
      </c>
      <c r="J66" s="260">
        <f>(IF(OR($B66=0,$C66=0,$D66=0,$E$2&gt;$OE$1),0,IF(OR($E66=0,$G66=0,$H66=0),0,MIN((VLOOKUP($D66,SALERYCODE,3,0))*(IF($D66=6,$H66,$G66))*((MIN((VLOOKUP($D66,SALERYCODE,5,0)),(IF($D66=6,$G66,$H66))))),MIN((VLOOKUP($D66,SALERYCODE,3,0)),($E66+$F66))*(IF($D66=6,$H66,((MIN((VLOOKUP($D66,SALERYCODE,5,0)),$H66)))))))))/IF(AND($D66=2,'ראשי-פרטים כלליים וריכוז הוצאות'!$D$68&lt;&gt;4),1.2,1)</f>
        <v>0</v>
      </c>
      <c r="K66" s="263"/>
      <c r="L66" s="264"/>
      <c r="M66" s="265"/>
      <c r="N66" s="266"/>
      <c r="O66" s="267">
        <f t="shared" si="42"/>
        <v>0</v>
      </c>
      <c r="P66" s="260">
        <f>+(IF(OR($B66=0,$C66=0,$D66=0,$K$2&gt;$OE$1),0,IF(OR($K66=0,$M66=0,$N66=0),0,MIN((VLOOKUP($D66,SALERYCODE,3,0))*(IF($D66=6,$N66,$M66))*((MIN((VLOOKUP($D66,SALERYCODE,5,0)),(IF($D66=6,$M66,$N66))))),MIN((VLOOKUP($D66,SALERYCODE,3,0)),($K66+$L66))*(IF($D66=6,$N66,((MIN((VLOOKUP($D66,SALERYCODE,5,0)),$N66)))))))))/IF(AND($D66=2,'ראשי-פרטים כלליים וריכוז הוצאות'!$D$68&lt;&gt;4),1.2,1)</f>
        <v>0</v>
      </c>
      <c r="Q66" s="263"/>
      <c r="R66" s="264"/>
      <c r="S66" s="265"/>
      <c r="T66" s="266"/>
      <c r="U66" s="267">
        <f t="shared" si="43"/>
        <v>0</v>
      </c>
      <c r="V66" s="260">
        <f>+(IF(OR($B66=0,$C66=0,$D66=0,$Q$2&gt;$OE$1),0,IF(OR(Q66=0,S66=0,T66=0),0,MIN((VLOOKUP($D66,SALERYCODE,3,0))*(IF($D66=6,T66,S66))*((MIN((VLOOKUP($D66,SALERYCODE,5,0)),(IF($D66=6,S66,T66))))),MIN((VLOOKUP($D66,SALERYCODE,3,0)),(Q66+R66))*(IF($D66=6,T66,((MIN((VLOOKUP($D66,SALERYCODE,5,0)),T66)))))))))/IF(AND($D66=2,'ראשי-פרטים כלליים וריכוז הוצאות'!$D$68&lt;&gt;4),1.2,1)</f>
        <v>0</v>
      </c>
      <c r="W66" s="263"/>
      <c r="X66" s="264"/>
      <c r="Y66" s="265"/>
      <c r="Z66" s="266"/>
      <c r="AA66" s="267">
        <f t="shared" si="44"/>
        <v>0</v>
      </c>
      <c r="AB66" s="260">
        <f>+(IF(OR($B66=0,$C66=0,$D66=0,$W$2&gt;$OE$1),0,IF(OR(W66=0,Y66=0,Z66=0),0,MIN((VLOOKUP($D66,SALERYCODE,3,0))*(IF($D66=6,Z66,Y66))*((MIN((VLOOKUP($D66,SALERYCODE,5,0)),(IF($D66=6,Y66,Z66))))),MIN((VLOOKUP($D66,SALERYCODE,3,0)),(W66+X66))*(IF($D66=6,Z66,((MIN((VLOOKUP($D66,SALERYCODE,5,0)),Z66)))))))))/IF(AND($D66=2,'ראשי-פרטים כלליים וריכוז הוצאות'!$D$68&lt;&gt;4),1.2,1)</f>
        <v>0</v>
      </c>
      <c r="AC66" s="263"/>
      <c r="AD66" s="264"/>
      <c r="AE66" s="265"/>
      <c r="AF66" s="266"/>
      <c r="AG66" s="267">
        <f t="shared" si="45"/>
        <v>0</v>
      </c>
      <c r="AH66" s="260">
        <f>+(IF(OR($B66=0,$C66=0,$D66=0,$AC$2&gt;$OE$1),0,IF(OR(AC66=0,AE66=0,AF66=0),0,MIN((VLOOKUP($D66,SALERYCODE,3,0))*(IF($D66=6,AF66,AE66))*((MIN((VLOOKUP($D66,SALERYCODE,5,0)),(IF($D66=6,AE66,AF66))))),MIN((VLOOKUP($D66,SALERYCODE,3,0)),(AC66+AD66))*(IF($D66=6,AF66,((MIN((VLOOKUP($D66,SALERYCODE,5,0)),AF66)))))))))/IF(AND($D66=2,'ראשי-פרטים כלליים וריכוז הוצאות'!$D$68&lt;&gt;4),1.2,1)</f>
        <v>0</v>
      </c>
      <c r="AI66" s="263"/>
      <c r="AJ66" s="264"/>
      <c r="AK66" s="265"/>
      <c r="AL66" s="266"/>
      <c r="AM66" s="267">
        <f t="shared" si="46"/>
        <v>0</v>
      </c>
      <c r="AN66" s="260">
        <f>+(IF(OR($B66=0,$C66=0,$D66=0,$AI$2&gt;$OE$1),0,IF(OR(AI66=0,AK66=0,AL66=0),0,MIN((VLOOKUP($D66,SALERYCODE,3,0))*(IF($D66=6,AL66,AK66))*((MIN((VLOOKUP($D66,SALERYCODE,5,0)),(IF($D66=6,AK66,AL66))))),MIN((VLOOKUP($D66,SALERYCODE,3,0)),(AI66+AJ66))*(IF($D66=6,AL66,((MIN((VLOOKUP($D66,SALERYCODE,5,0)),AL66)))))))))/IF(AND($D66=2,'ראשי-פרטים כלליים וריכוז הוצאות'!$D$68&lt;&gt;4),1.2,1)</f>
        <v>0</v>
      </c>
      <c r="AO66" s="263"/>
      <c r="AP66" s="264"/>
      <c r="AQ66" s="265"/>
      <c r="AR66" s="266"/>
      <c r="AS66" s="267">
        <f t="shared" si="47"/>
        <v>0</v>
      </c>
      <c r="AT66" s="260">
        <f>+(IF(OR($B66=0,$C66=0,$D66=0,$AO$2&gt;$OE$1),0,IF(OR(AO66=0,AQ66=0,AR66=0),0,MIN((VLOOKUP($D66,SALERYCODE,3,0))*(IF($D66=6,AR66,AQ66))*((MIN((VLOOKUP($D66,SALERYCODE,5,0)),(IF($D66=6,AQ66,AR66))))),MIN((VLOOKUP($D66,SALERYCODE,3,0)),(AO66+AP66))*(IF($D66=6,AR66,((MIN((VLOOKUP($D66,SALERYCODE,5,0)),AR66)))))))))/IF(AND($D66=2,'ראשי-פרטים כלליים וריכוז הוצאות'!$D$68&lt;&gt;4),1.2,1)</f>
        <v>0</v>
      </c>
      <c r="AU66" s="263"/>
      <c r="AV66" s="264"/>
      <c r="AW66" s="265"/>
      <c r="AX66" s="266"/>
      <c r="AY66" s="267">
        <f t="shared" si="48"/>
        <v>0</v>
      </c>
      <c r="AZ66" s="260">
        <f>+(IF(OR($B66=0,$C66=0,$D66=0,$AU$2&gt;$OE$1),0,IF(OR(AU66=0,AW66=0,AX66=0),0,MIN((VLOOKUP($D66,SALERYCODE,3,0))*(IF($D66=6,AX66,AW66))*((MIN((VLOOKUP($D66,SALERYCODE,5,0)),(IF($D66=6,AW66,AX66))))),MIN((VLOOKUP($D66,SALERYCODE,3,0)),(AU66+AV66))*(IF($D66=6,AX66,((MIN((VLOOKUP($D66,SALERYCODE,5,0)),AX66)))))))))/IF(AND($D66=2,'ראשי-פרטים כלליים וריכוז הוצאות'!$D$68&lt;&gt;4),1.2,1)</f>
        <v>0</v>
      </c>
      <c r="BA66" s="263"/>
      <c r="BB66" s="264"/>
      <c r="BC66" s="265"/>
      <c r="BD66" s="266"/>
      <c r="BE66" s="267">
        <f t="shared" si="49"/>
        <v>0</v>
      </c>
      <c r="BF66" s="260">
        <f>+(IF(OR($B66=0,$C66=0,$D66=0,$BA$2&gt;$OE$1),0,IF(OR(BA66=0,BC66=0,BD66=0),0,MIN((VLOOKUP($D66,SALERYCODE,3,0))*(IF($D66=6,BD66,BC66))*((MIN((VLOOKUP($D66,SALERYCODE,5,0)),(IF($D66=6,BC66,BD66))))),MIN((VLOOKUP($D66,SALERYCODE,3,0)),(BA66+BB66))*(IF($D66=6,BD66,((MIN((VLOOKUP($D66,SALERYCODE,5,0)),BD66)))))))))/IF(AND($D66=2,'ראשי-פרטים כלליים וריכוז הוצאות'!$D$68&lt;&gt;4),1.2,1)</f>
        <v>0</v>
      </c>
      <c r="BG66" s="263"/>
      <c r="BH66" s="264"/>
      <c r="BI66" s="265"/>
      <c r="BJ66" s="266"/>
      <c r="BK66" s="267">
        <f t="shared" si="50"/>
        <v>0</v>
      </c>
      <c r="BL66" s="260">
        <f>+(IF(OR($B66=0,$C66=0,$D66=0,$BG$2&gt;$OE$1),0,IF(OR(BG66=0,BI66=0,BJ66=0),0,MIN((VLOOKUP($D66,SALERYCODE,3,0))*(IF($D66=6,BJ66,BI66))*((MIN((VLOOKUP($D66,SALERYCODE,5,0)),(IF($D66=6,BI66,BJ66))))),MIN((VLOOKUP($D66,SALERYCODE,3,0)),(BG66+BH66))*(IF($D66=6,BJ66,((MIN((VLOOKUP($D66,SALERYCODE,5,0)),BJ66)))))))))/IF(AND($D66=2,'ראשי-פרטים כלליים וריכוז הוצאות'!$D$68&lt;&gt;4),1.2,1)</f>
        <v>0</v>
      </c>
      <c r="BM66" s="263"/>
      <c r="BN66" s="264"/>
      <c r="BO66" s="265"/>
      <c r="BP66" s="266"/>
      <c r="BQ66" s="267">
        <f t="shared" si="51"/>
        <v>0</v>
      </c>
      <c r="BR66" s="260">
        <f>+(IF(OR($B66=0,$C66=0,$D66=0,$BM$2&gt;$OE$1),0,IF(OR(BM66=0,BO66=0,BP66=0),0,MIN((VLOOKUP($D66,SALERYCODE,3,0))*(IF($D66=6,BP66,BO66))*((MIN((VLOOKUP($D66,SALERYCODE,5,0)),(IF($D66=6,BO66,BP66))))),MIN((VLOOKUP($D66,SALERYCODE,3,0)),(BM66+BN66))*(IF($D66=6,BP66,((MIN((VLOOKUP($D66,SALERYCODE,5,0)),BP66)))))))))/IF(AND($D66=2,'ראשי-פרטים כלליים וריכוז הוצאות'!$D$68&lt;&gt;4),1.2,1)</f>
        <v>0</v>
      </c>
      <c r="BS66" s="263"/>
      <c r="BT66" s="264"/>
      <c r="BU66" s="265"/>
      <c r="BV66" s="266"/>
      <c r="BW66" s="267">
        <f t="shared" si="52"/>
        <v>0</v>
      </c>
      <c r="BX66" s="260">
        <f>+(IF(OR($B66=0,$C66=0,$D66=0,$BS$2&gt;$OE$1),0,IF(OR(BS66=0,BU66=0,BV66=0),0,MIN((VLOOKUP($D66,SALERYCODE,3,0))*(IF($D66=6,BV66,BU66))*((MIN((VLOOKUP($D66,SALERYCODE,5,0)),(IF($D66=6,BU66,BV66))))),MIN((VLOOKUP($D66,SALERYCODE,3,0)),(BS66+BT66))*(IF($D66=6,BV66,((MIN((VLOOKUP($D66,SALERYCODE,5,0)),BV66)))))))))/IF(AND($D66=2,'ראשי-פרטים כלליים וריכוז הוצאות'!$D$68&lt;&gt;4),1.2,1)</f>
        <v>0</v>
      </c>
      <c r="BY66" s="263"/>
      <c r="BZ66" s="264"/>
      <c r="CA66" s="265"/>
      <c r="CB66" s="266"/>
      <c r="CC66" s="267">
        <f t="shared" si="53"/>
        <v>0</v>
      </c>
      <c r="CD66" s="260">
        <f>+(IF(OR($B66=0,$C66=0,$D66=0,$BY$2&gt;$OE$1),0,IF(OR(BY66=0,CA66=0,CB66=0),0,MIN((VLOOKUP($D66,SALERYCODE,3,0))*(IF($D66=6,CB66,CA66))*((MIN((VLOOKUP($D66,SALERYCODE,5,0)),(IF($D66=6,CA66,CB66))))),MIN((VLOOKUP($D66,SALERYCODE,3,0)),(BY66+BZ66))*(IF($D66=6,CB66,((MIN((VLOOKUP($D66,SALERYCODE,5,0)),CB66)))))))))/IF(AND($D66=2,'ראשי-פרטים כלליים וריכוז הוצאות'!$D$68&lt;&gt;4),1.2,1)</f>
        <v>0</v>
      </c>
      <c r="CE66" s="263"/>
      <c r="CF66" s="264"/>
      <c r="CG66" s="265"/>
      <c r="CH66" s="266"/>
      <c r="CI66" s="267">
        <f t="shared" si="54"/>
        <v>0</v>
      </c>
      <c r="CJ66" s="260">
        <f>+(IF(OR($B66=0,$C66=0,$D66=0,$CE$2&gt;$OE$1),0,IF(OR(CE66=0,CG66=0,CH66=0),0,MIN((VLOOKUP($D66,SALERYCODE,3,0))*(IF($D66=6,CH66,CG66))*((MIN((VLOOKUP($D66,SALERYCODE,5,0)),(IF($D66=6,CG66,CH66))))),MIN((VLOOKUP($D66,SALERYCODE,3,0)),(CE66+CF66))*(IF($D66=6,CH66,((MIN((VLOOKUP($D66,SALERYCODE,5,0)),CH66)))))))))/IF(AND($D66=2,'ראשי-פרטים כלליים וריכוז הוצאות'!$D$68&lt;&gt;4),1.2,1)</f>
        <v>0</v>
      </c>
      <c r="CK66" s="263"/>
      <c r="CL66" s="264"/>
      <c r="CM66" s="265"/>
      <c r="CN66" s="266"/>
      <c r="CO66" s="267">
        <f t="shared" si="55"/>
        <v>0</v>
      </c>
      <c r="CP66" s="260">
        <f>+(IF(OR($B66=0,$C66=0,$D66=0,$CK$2&gt;$OE$1),0,IF(OR(CK66=0,CM66=0,CN66=0),0,MIN((VLOOKUP($D66,SALERYCODE,3,0))*(IF($D66=6,CN66,CM66))*((MIN((VLOOKUP($D66,SALERYCODE,5,0)),(IF($D66=6,CM66,CN66))))),MIN((VLOOKUP($D66,SALERYCODE,3,0)),(CK66+CL66))*(IF($D66=6,CN66,((MIN((VLOOKUP($D66,SALERYCODE,5,0)),CN66)))))))))/IF(AND($D66=2,'ראשי-פרטים כלליים וריכוז הוצאות'!$D$68&lt;&gt;4),1.2,1)</f>
        <v>0</v>
      </c>
      <c r="CQ66" s="263"/>
      <c r="CR66" s="264"/>
      <c r="CS66" s="265"/>
      <c r="CT66" s="266"/>
      <c r="CU66" s="267">
        <f t="shared" si="56"/>
        <v>0</v>
      </c>
      <c r="CV66" s="260">
        <f>+(IF(OR($B66=0,$C66=0,$D66=0,$CQ$2&gt;$OE$1),0,IF(OR(CQ66=0,CS66=0,CT66=0),0,MIN((VLOOKUP($D66,SALERYCODE,3,0))*(IF($D66=6,CT66,CS66))*((MIN((VLOOKUP($D66,SALERYCODE,5,0)),(IF($D66=6,CS66,CT66))))),MIN((VLOOKUP($D66,SALERYCODE,3,0)),(CQ66+CR66))*(IF($D66=6,CT66,((MIN((VLOOKUP($D66,SALERYCODE,5,0)),CT66)))))))))/IF(AND($D66=2,'ראשי-פרטים כלליים וריכוז הוצאות'!$D$68&lt;&gt;4),1.2,1)</f>
        <v>0</v>
      </c>
      <c r="CW66" s="263"/>
      <c r="CX66" s="264"/>
      <c r="CY66" s="265"/>
      <c r="CZ66" s="266"/>
      <c r="DA66" s="267">
        <f t="shared" si="57"/>
        <v>0</v>
      </c>
      <c r="DB66" s="260">
        <f>+(IF(OR($B66=0,$C66=0,$D66=0,$CW$2&gt;$OE$1),0,IF(OR(CW66=0,CY66=0,CZ66=0),0,MIN((VLOOKUP($D66,SALERYCODE,3,0))*(IF($D66=6,CZ66,CY66))*((MIN((VLOOKUP($D66,SALERYCODE,5,0)),(IF($D66=6,CY66,CZ66))))),MIN((VLOOKUP($D66,SALERYCODE,3,0)),(CW66+CX66))*(IF($D66=6,CZ66,((MIN((VLOOKUP($D66,SALERYCODE,5,0)),CZ66)))))))))/IF(AND($D66=2,'ראשי-פרטים כלליים וריכוז הוצאות'!$D$68&lt;&gt;4),1.2,1)</f>
        <v>0</v>
      </c>
      <c r="DC66" s="263"/>
      <c r="DD66" s="264"/>
      <c r="DE66" s="265"/>
      <c r="DF66" s="266"/>
      <c r="DG66" s="267">
        <f t="shared" si="58"/>
        <v>0</v>
      </c>
      <c r="DH66" s="260">
        <f>+(IF(OR($B66=0,$C66=0,$D66=0,$DC$2&gt;$OE$1),0,IF(OR(DC66=0,DE66=0,DF66=0),0,MIN((VLOOKUP($D66,SALERYCODE,3,0))*(IF($D66=6,DF66,DE66))*((MIN((VLOOKUP($D66,SALERYCODE,5,0)),(IF($D66=6,DE66,DF66))))),MIN((VLOOKUP($D66,SALERYCODE,3,0)),(DC66+DD66))*(IF($D66=6,DF66,((MIN((VLOOKUP($D66,SALERYCODE,5,0)),DF66)))))))))/IF(AND($D66=2,'ראשי-פרטים כלליים וריכוז הוצאות'!$D$68&lt;&gt;4),1.2,1)</f>
        <v>0</v>
      </c>
      <c r="DI66" s="263"/>
      <c r="DJ66" s="264"/>
      <c r="DK66" s="265"/>
      <c r="DL66" s="266"/>
      <c r="DM66" s="267">
        <f t="shared" si="59"/>
        <v>0</v>
      </c>
      <c r="DN66" s="260">
        <f>+(IF(OR($B66=0,$C66=0,$D66=0,$DC$2&gt;$OE$1),0,IF(OR(DI66=0,DK66=0,DL66=0),0,MIN((VLOOKUP($D66,SALERYCODE,3,0))*(IF($D66=6,DL66,DK66))*((MIN((VLOOKUP($D66,SALERYCODE,5,0)),(IF($D66=6,DK66,DL66))))),MIN((VLOOKUP($D66,SALERYCODE,3,0)),(DI66+DJ66))*(IF($D66=6,DL66,((MIN((VLOOKUP($D66,SALERYCODE,5,0)),DL66)))))))))/IF(AND($D66=2,'ראשי-פרטים כלליים וריכוז הוצאות'!$D$68&lt;&gt;4),1.2,1)</f>
        <v>0</v>
      </c>
      <c r="DO66" s="263"/>
      <c r="DP66" s="264"/>
      <c r="DQ66" s="265"/>
      <c r="DR66" s="266"/>
      <c r="DS66" s="267">
        <f t="shared" si="60"/>
        <v>0</v>
      </c>
      <c r="DT66" s="260">
        <f>+(IF(OR($B66=0,$C66=0,$D66=0,$DC$2&gt;$OE$1),0,IF(OR(DO66=0,DQ66=0,DR66=0),0,MIN((VLOOKUP($D66,SALERYCODE,3,0))*(IF($D66=6,DR66,DQ66))*((MIN((VLOOKUP($D66,SALERYCODE,5,0)),(IF($D66=6,DQ66,DR66))))),MIN((VLOOKUP($D66,SALERYCODE,3,0)),(DO66+DP66))*(IF($D66=6,DR66,((MIN((VLOOKUP($D66,SALERYCODE,5,0)),DR66)))))))))/IF(AND($D66=2,'ראשי-פרטים כלליים וריכוז הוצאות'!$D$68&lt;&gt;4),1.2,1)</f>
        <v>0</v>
      </c>
      <c r="DU66" s="263"/>
      <c r="DV66" s="264"/>
      <c r="DW66" s="265"/>
      <c r="DX66" s="266"/>
      <c r="DY66" s="267">
        <f t="shared" si="61"/>
        <v>0</v>
      </c>
      <c r="DZ66" s="260">
        <f>+(IF(OR($B66=0,$C66=0,$D66=0,$DC$2&gt;$OE$1),0,IF(OR(DU66=0,DW66=0,DX66=0),0,MIN((VLOOKUP($D66,SALERYCODE,3,0))*(IF($D66=6,DX66,DW66))*((MIN((VLOOKUP($D66,SALERYCODE,5,0)),(IF($D66=6,DW66,DX66))))),MIN((VLOOKUP($D66,SALERYCODE,3,0)),(DU66+DV66))*(IF($D66=6,DX66,((MIN((VLOOKUP($D66,SALERYCODE,5,0)),DX66)))))))))/IF(AND($D66=2,'ראשי-פרטים כלליים וריכוז הוצאות'!$D$68&lt;&gt;4),1.2,1)</f>
        <v>0</v>
      </c>
      <c r="EA66" s="263"/>
      <c r="EB66" s="264"/>
      <c r="EC66" s="265"/>
      <c r="ED66" s="266"/>
      <c r="EE66" s="267">
        <f t="shared" si="62"/>
        <v>0</v>
      </c>
      <c r="EF66" s="260">
        <f>+(IF(OR($B66=0,$C66=0,$D66=0,$DC$2&gt;$OE$1),0,IF(OR(EA66=0,EC66=0,ED66=0),0,MIN((VLOOKUP($D66,SALERYCODE,3,0))*(IF($D66=6,ED66,EC66))*((MIN((VLOOKUP($D66,SALERYCODE,5,0)),(IF($D66=6,EC66,ED66))))),MIN((VLOOKUP($D66,SALERYCODE,3,0)),(EA66+EB66))*(IF($D66=6,ED66,((MIN((VLOOKUP($D66,SALERYCODE,5,0)),ED66)))))))))/IF(AND($D66=2,'ראשי-פרטים כלליים וריכוז הוצאות'!$D$68&lt;&gt;4),1.2,1)</f>
        <v>0</v>
      </c>
      <c r="EG66" s="263"/>
      <c r="EH66" s="264"/>
      <c r="EI66" s="265"/>
      <c r="EJ66" s="266"/>
      <c r="EK66" s="267">
        <f t="shared" si="63"/>
        <v>0</v>
      </c>
      <c r="EL66" s="260">
        <f>+(IF(OR($B66=0,$C66=0,$D66=0,$DC$2&gt;$OE$1),0,IF(OR(EG66=0,EI66=0,EJ66=0),0,MIN((VLOOKUP($D66,SALERYCODE,3,0))*(IF($D66=6,EJ66,EI66))*((MIN((VLOOKUP($D66,SALERYCODE,5,0)),(IF($D66=6,EI66,EJ66))))),MIN((VLOOKUP($D66,SALERYCODE,3,0)),(EG66+EH66))*(IF($D66=6,EJ66,((MIN((VLOOKUP($D66,SALERYCODE,5,0)),EJ66)))))))))/IF(AND($D66=2,'ראשי-פרטים כלליים וריכוז הוצאות'!$D$68&lt;&gt;4),1.2,1)</f>
        <v>0</v>
      </c>
      <c r="EM66" s="263"/>
      <c r="EN66" s="264"/>
      <c r="EO66" s="265"/>
      <c r="EP66" s="266"/>
      <c r="EQ66" s="267">
        <f t="shared" si="64"/>
        <v>0</v>
      </c>
      <c r="ER66" s="260">
        <f>+(IF(OR($B66=0,$C66=0,$D66=0,$DC$2&gt;$OE$1),0,IF(OR(EM66=0,EO66=0,EP66=0),0,MIN((VLOOKUP($D66,SALERYCODE,3,0))*(IF($D66=6,EP66,EO66))*((MIN((VLOOKUP($D66,SALERYCODE,5,0)),(IF($D66=6,EO66,EP66))))),MIN((VLOOKUP($D66,SALERYCODE,3,0)),(EM66+EN66))*(IF($D66=6,EP66,((MIN((VLOOKUP($D66,SALERYCODE,5,0)),EP66)))))))))/IF(AND($D66=2,'ראשי-פרטים כלליים וריכוז הוצאות'!$D$68&lt;&gt;4),1.2,1)</f>
        <v>0</v>
      </c>
      <c r="ES66" s="263"/>
      <c r="ET66" s="264"/>
      <c r="EU66" s="265"/>
      <c r="EV66" s="266"/>
      <c r="EW66" s="267">
        <f t="shared" si="65"/>
        <v>0</v>
      </c>
      <c r="EX66" s="260">
        <f>+(IF(OR($B66=0,$C66=0,$D66=0,$DC$2&gt;$OE$1),0,IF(OR(ES66=0,EU66=0,EV66=0),0,MIN((VLOOKUP($D66,SALERYCODE,3,0))*(IF($D66=6,EV66,EU66))*((MIN((VLOOKUP($D66,SALERYCODE,5,0)),(IF($D66=6,EU66,EV66))))),MIN((VLOOKUP($D66,SALERYCODE,3,0)),(ES66+ET66))*(IF($D66=6,EV66,((MIN((VLOOKUP($D66,SALERYCODE,5,0)),EV66)))))))))/IF(AND($D66=2,'ראשי-פרטים כלליים וריכוז הוצאות'!$D$68&lt;&gt;4),1.2,1)</f>
        <v>0</v>
      </c>
      <c r="EY66" s="263"/>
      <c r="EZ66" s="264"/>
      <c r="FA66" s="265"/>
      <c r="FB66" s="266"/>
      <c r="FC66" s="267">
        <f t="shared" si="66"/>
        <v>0</v>
      </c>
      <c r="FD66" s="260">
        <f>+(IF(OR($B66=0,$C66=0,$D66=0,$DC$2&gt;$OE$1),0,IF(OR(EY66=0,FA66=0,FB66=0),0,MIN((VLOOKUP($D66,SALERYCODE,3,0))*(IF($D66=6,FB66,FA66))*((MIN((VLOOKUP($D66,SALERYCODE,5,0)),(IF($D66=6,FA66,FB66))))),MIN((VLOOKUP($D66,SALERYCODE,3,0)),(EY66+EZ66))*(IF($D66=6,FB66,((MIN((VLOOKUP($D66,SALERYCODE,5,0)),FB66)))))))))/IF(AND($D66=2,'ראשי-פרטים כלליים וריכוז הוצאות'!$D$68&lt;&gt;4),1.2,1)</f>
        <v>0</v>
      </c>
      <c r="FE66" s="263"/>
      <c r="FF66" s="264"/>
      <c r="FG66" s="265"/>
      <c r="FH66" s="266"/>
      <c r="FI66" s="267">
        <f t="shared" si="67"/>
        <v>0</v>
      </c>
      <c r="FJ66" s="260">
        <f>+(IF(OR($B66=0,$C66=0,$D66=0,$DC$2&gt;$OE$1),0,IF(OR(FE66=0,FG66=0,FH66=0),0,MIN((VLOOKUP($D66,SALERYCODE,3,0))*(IF($D66=6,FH66,FG66))*((MIN((VLOOKUP($D66,SALERYCODE,5,0)),(IF($D66=6,FG66,FH66))))),MIN((VLOOKUP($D66,SALERYCODE,3,0)),(FE66+FF66))*(IF($D66=6,FH66,((MIN((VLOOKUP($D66,SALERYCODE,5,0)),FH66)))))))))/IF(AND($D66=2,'ראשי-פרטים כלליים וריכוז הוצאות'!$D$68&lt;&gt;4),1.2,1)</f>
        <v>0</v>
      </c>
      <c r="FK66" s="263"/>
      <c r="FL66" s="264"/>
      <c r="FM66" s="265"/>
      <c r="FN66" s="266"/>
      <c r="FO66" s="267">
        <f t="shared" si="68"/>
        <v>0</v>
      </c>
      <c r="FP66" s="260">
        <f>+(IF(OR($B66=0,$C66=0,$D66=0,$DC$2&gt;$OE$1),0,IF(OR(FK66=0,FM66=0,FN66=0),0,MIN((VLOOKUP($D66,SALERYCODE,3,0))*(IF($D66=6,FN66,FM66))*((MIN((VLOOKUP($D66,SALERYCODE,5,0)),(IF($D66=6,FM66,FN66))))),MIN((VLOOKUP($D66,SALERYCODE,3,0)),(FK66+FL66))*(IF($D66=6,FN66,((MIN((VLOOKUP($D66,SALERYCODE,5,0)),FN66)))))))))/IF(AND($D66=2,'ראשי-פרטים כלליים וריכוז הוצאות'!$D$68&lt;&gt;4),1.2,1)</f>
        <v>0</v>
      </c>
      <c r="FQ66" s="263"/>
      <c r="FR66" s="264"/>
      <c r="FS66" s="265"/>
      <c r="FT66" s="266"/>
      <c r="FU66" s="267">
        <f t="shared" si="69"/>
        <v>0</v>
      </c>
      <c r="FV66" s="260">
        <f>+(IF(OR($B66=0,$C66=0,$D66=0,$DC$2&gt;$OE$1),0,IF(OR(FQ66=0,FS66=0,FT66=0),0,MIN((VLOOKUP($D66,SALERYCODE,3,0))*(IF($D66=6,FT66,FS66))*((MIN((VLOOKUP($D66,SALERYCODE,5,0)),(IF($D66=6,FS66,FT66))))),MIN((VLOOKUP($D66,SALERYCODE,3,0)),(FQ66+FR66))*(IF($D66=6,FT66,((MIN((VLOOKUP($D66,SALERYCODE,5,0)),FT66)))))))))/IF(AND($D66=2,'ראשי-פרטים כלליים וריכוז הוצאות'!$D$68&lt;&gt;4),1.2,1)</f>
        <v>0</v>
      </c>
      <c r="FW66" s="263"/>
      <c r="FX66" s="264"/>
      <c r="FY66" s="265"/>
      <c r="FZ66" s="266"/>
      <c r="GA66" s="267">
        <f t="shared" si="70"/>
        <v>0</v>
      </c>
      <c r="GB66" s="260">
        <f>+(IF(OR($B66=0,$C66=0,$D66=0,$DC$2&gt;$OE$1),0,IF(OR(FW66=0,FY66=0,FZ66=0),0,MIN((VLOOKUP($D66,SALERYCODE,3,0))*(IF($D66=6,FZ66,FY66))*((MIN((VLOOKUP($D66,SALERYCODE,5,0)),(IF($D66=6,FY66,FZ66))))),MIN((VLOOKUP($D66,SALERYCODE,3,0)),(FW66+FX66))*(IF($D66=6,FZ66,((MIN((VLOOKUP($D66,SALERYCODE,5,0)),FZ66)))))))))/IF(AND($D66=2,'ראשי-פרטים כלליים וריכוז הוצאות'!$D$68&lt;&gt;4),1.2,1)</f>
        <v>0</v>
      </c>
      <c r="GC66" s="263"/>
      <c r="GD66" s="264"/>
      <c r="GE66" s="265"/>
      <c r="GF66" s="266"/>
      <c r="GG66" s="267">
        <f t="shared" si="71"/>
        <v>0</v>
      </c>
      <c r="GH66" s="260">
        <f>+(IF(OR($B66=0,$C66=0,$D66=0,$DC$2&gt;$OE$1),0,IF(OR(GC66=0,GE66=0,GF66=0),0,MIN((VLOOKUP($D66,SALERYCODE,3,0))*(IF($D66=6,GF66,GE66))*((MIN((VLOOKUP($D66,SALERYCODE,5,0)),(IF($D66=6,GE66,GF66))))),MIN((VLOOKUP($D66,SALERYCODE,3,0)),(GC66+GD66))*(IF($D66=6,GF66,((MIN((VLOOKUP($D66,SALERYCODE,5,0)),GF66)))))))))/IF(AND($D66=2,'ראשי-פרטים כלליים וריכוז הוצאות'!$D$68&lt;&gt;4),1.2,1)</f>
        <v>0</v>
      </c>
      <c r="GI66" s="263"/>
      <c r="GJ66" s="264"/>
      <c r="GK66" s="265"/>
      <c r="GL66" s="266"/>
      <c r="GM66" s="267">
        <f t="shared" si="72"/>
        <v>0</v>
      </c>
      <c r="GN66" s="260">
        <f>+(IF(OR($B66=0,$C66=0,$D66=0,$DC$2&gt;$OE$1),0,IF(OR(GI66=0,GK66=0,GL66=0),0,MIN((VLOOKUP($D66,SALERYCODE,3,0))*(IF($D66=6,GL66,GK66))*((MIN((VLOOKUP($D66,SALERYCODE,5,0)),(IF($D66=6,GK66,GL66))))),MIN((VLOOKUP($D66,SALERYCODE,3,0)),(GI66+GJ66))*(IF($D66=6,GL66,((MIN((VLOOKUP($D66,SALERYCODE,5,0)),GL66)))))))))/IF(AND($D66=2,'ראשי-פרטים כלליים וריכוז הוצאות'!$D$68&lt;&gt;4),1.2,1)</f>
        <v>0</v>
      </c>
      <c r="GO66" s="263"/>
      <c r="GP66" s="264"/>
      <c r="GQ66" s="265"/>
      <c r="GR66" s="266"/>
      <c r="GS66" s="267">
        <f t="shared" si="73"/>
        <v>0</v>
      </c>
      <c r="GT66" s="260">
        <f>+(IF(OR($B66=0,$C66=0,$D66=0,$DC$2&gt;$OE$1),0,IF(OR(GO66=0,GQ66=0,GR66=0),0,MIN((VLOOKUP($D66,SALERYCODE,3,0))*(IF($D66=6,GR66,GQ66))*((MIN((VLOOKUP($D66,SALERYCODE,5,0)),(IF($D66=6,GQ66,GR66))))),MIN((VLOOKUP($D66,SALERYCODE,3,0)),(GO66+GP66))*(IF($D66=6,GR66,((MIN((VLOOKUP($D66,SALERYCODE,5,0)),GR66)))))))))/IF(AND($D66=2,'ראשי-פרטים כלליים וריכוז הוצאות'!$D$68&lt;&gt;4),1.2,1)</f>
        <v>0</v>
      </c>
      <c r="GU66" s="263"/>
      <c r="GV66" s="264"/>
      <c r="GW66" s="265"/>
      <c r="GX66" s="266"/>
      <c r="GY66" s="267">
        <f t="shared" si="74"/>
        <v>0</v>
      </c>
      <c r="GZ66" s="260">
        <f>+(IF(OR($B66=0,$C66=0,$D66=0,$DC$2&gt;$OE$1),0,IF(OR(GU66=0,GW66=0,GX66=0),0,MIN((VLOOKUP($D66,SALERYCODE,3,0))*(IF($D66=6,GX66,GW66))*((MIN((VLOOKUP($D66,SALERYCODE,5,0)),(IF($D66=6,GW66,GX66))))),MIN((VLOOKUP($D66,SALERYCODE,3,0)),(GU66+GV66))*(IF($D66=6,GX66,((MIN((VLOOKUP($D66,SALERYCODE,5,0)),GX66)))))))))/IF(AND($D66=2,'ראשי-פרטים כלליים וריכוז הוצאות'!$D$68&lt;&gt;4),1.2,1)</f>
        <v>0</v>
      </c>
      <c r="HA66" s="263"/>
      <c r="HB66" s="264"/>
      <c r="HC66" s="265"/>
      <c r="HD66" s="266"/>
      <c r="HE66" s="267">
        <f t="shared" si="75"/>
        <v>0</v>
      </c>
      <c r="HF66" s="260">
        <f>+(IF(OR($B66=0,$C66=0,$D66=0,$DC$2&gt;$OE$1),0,IF(OR(HA66=0,HC66=0,HD66=0),0,MIN((VLOOKUP($D66,SALERYCODE,3,0))*(IF($D66=6,HD66,HC66))*((MIN((VLOOKUP($D66,SALERYCODE,5,0)),(IF($D66=6,HC66,HD66))))),MIN((VLOOKUP($D66,SALERYCODE,3,0)),(HA66+HB66))*(IF($D66=6,HD66,((MIN((VLOOKUP($D66,SALERYCODE,5,0)),HD66)))))))))/IF(AND($D66=2,'ראשי-פרטים כלליים וריכוז הוצאות'!$D$68&lt;&gt;4),1.2,1)</f>
        <v>0</v>
      </c>
      <c r="HG66" s="263"/>
      <c r="HH66" s="264"/>
      <c r="HI66" s="265"/>
      <c r="HJ66" s="266"/>
      <c r="HK66" s="267">
        <f t="shared" si="76"/>
        <v>0</v>
      </c>
      <c r="HL66" s="260">
        <f>+(IF(OR($B66=0,$C66=0,$D66=0,$DC$2&gt;$OE$1),0,IF(OR(HG66=0,HI66=0,HJ66=0),0,MIN((VLOOKUP($D66,SALERYCODE,3,0))*(IF($D66=6,HJ66,HI66))*((MIN((VLOOKUP($D66,SALERYCODE,5,0)),(IF($D66=6,HI66,HJ66))))),MIN((VLOOKUP($D66,SALERYCODE,3,0)),(HG66+HH66))*(IF($D66=6,HJ66,((MIN((VLOOKUP($D66,SALERYCODE,5,0)),HJ66)))))))))/IF(AND($D66=2,'ראשי-פרטים כלליים וריכוז הוצאות'!$D$68&lt;&gt;4),1.2,1)</f>
        <v>0</v>
      </c>
      <c r="HM66" s="263"/>
      <c r="HN66" s="264"/>
      <c r="HO66" s="265"/>
      <c r="HP66" s="266"/>
      <c r="HQ66" s="267">
        <f t="shared" si="77"/>
        <v>0</v>
      </c>
      <c r="HR66" s="260">
        <f>+(IF(OR($B66=0,$C66=0,$D66=0,$DC$2&gt;$OE$1),0,IF(OR(HM66=0,HO66=0,HP66=0),0,MIN((VLOOKUP($D66,SALERYCODE,3,0))*(IF($D66=6,HP66,HO66))*((MIN((VLOOKUP($D66,SALERYCODE,5,0)),(IF($D66=6,HO66,HP66))))),MIN((VLOOKUP($D66,SALERYCODE,3,0)),(HM66+HN66))*(IF($D66=6,HP66,((MIN((VLOOKUP($D66,SALERYCODE,5,0)),HP66)))))))))/IF(AND($D66=2,'ראשי-פרטים כלליים וריכוז הוצאות'!$D$68&lt;&gt;4),1.2,1)</f>
        <v>0</v>
      </c>
      <c r="HS66" s="263"/>
      <c r="HT66" s="264"/>
      <c r="HU66" s="265"/>
      <c r="HV66" s="266"/>
      <c r="HW66" s="267">
        <f t="shared" si="78"/>
        <v>0</v>
      </c>
      <c r="HX66" s="260">
        <f>+(IF(OR($B66=0,$C66=0,$D66=0,$DC$2&gt;$OE$1),0,IF(OR(HS66=0,HU66=0,HV66=0),0,MIN((VLOOKUP($D66,SALERYCODE,3,0))*(IF($D66=6,HV66,HU66))*((MIN((VLOOKUP($D66,SALERYCODE,5,0)),(IF($D66=6,HU66,HV66))))),MIN((VLOOKUP($D66,SALERYCODE,3,0)),(HS66+HT66))*(IF($D66=6,HV66,((MIN((VLOOKUP($D66,SALERYCODE,5,0)),HV66)))))))))/IF(AND($D66=2,'ראשי-פרטים כלליים וריכוז הוצאות'!$D$68&lt;&gt;4),1.2,1)</f>
        <v>0</v>
      </c>
      <c r="HY66" s="263"/>
      <c r="HZ66" s="264"/>
      <c r="IA66" s="265"/>
      <c r="IB66" s="266"/>
      <c r="IC66" s="267">
        <f t="shared" si="79"/>
        <v>0</v>
      </c>
      <c r="ID66" s="260">
        <f>+(IF(OR($B66=0,$C66=0,$D66=0,$DC$2&gt;$OE$1),0,IF(OR(HY66=0,IA66=0,IB66=0),0,MIN((VLOOKUP($D66,SALERYCODE,3,0))*(IF($D66=6,IB66,IA66))*((MIN((VLOOKUP($D66,SALERYCODE,5,0)),(IF($D66=6,IA66,IB66))))),MIN((VLOOKUP($D66,SALERYCODE,3,0)),(HY66+HZ66))*(IF($D66=6,IB66,((MIN((VLOOKUP($D66,SALERYCODE,5,0)),IB66)))))))))/IF(AND($D66=2,'ראשי-פרטים כלליים וריכוז הוצאות'!$D$68&lt;&gt;4),1.2,1)</f>
        <v>0</v>
      </c>
      <c r="IE66" s="263"/>
      <c r="IF66" s="264"/>
      <c r="IG66" s="265"/>
      <c r="IH66" s="266"/>
      <c r="II66" s="267">
        <f t="shared" si="80"/>
        <v>0</v>
      </c>
      <c r="IJ66" s="260">
        <f>+(IF(OR($B66=0,$C66=0,$D66=0,$DC$2&gt;$OE$1),0,IF(OR(IE66=0,IG66=0,IH66=0),0,MIN((VLOOKUP($D66,SALERYCODE,3,0))*(IF($D66=6,IH66,IG66))*((MIN((VLOOKUP($D66,SALERYCODE,5,0)),(IF($D66=6,IG66,IH66))))),MIN((VLOOKUP($D66,SALERYCODE,3,0)),(IE66+IF66))*(IF($D66=6,IH66,((MIN((VLOOKUP($D66,SALERYCODE,5,0)),IH66)))))))))/IF(AND($D66=2,'ראשי-פרטים כלליים וריכוז הוצאות'!$D$68&lt;&gt;4),1.2,1)</f>
        <v>0</v>
      </c>
      <c r="IK66" s="263"/>
      <c r="IL66" s="264"/>
      <c r="IM66" s="265"/>
      <c r="IN66" s="266"/>
      <c r="IO66" s="267">
        <f t="shared" si="81"/>
        <v>0</v>
      </c>
      <c r="IP66" s="260">
        <f>+(IF(OR($B66=0,$C66=0,$D66=0,$DC$2&gt;$OE$1),0,IF(OR(IK66=0,IM66=0,IN66=0),0,MIN((VLOOKUP($D66,SALERYCODE,3,0))*(IF($D66=6,IN66,IM66))*((MIN((VLOOKUP($D66,SALERYCODE,5,0)),(IF($D66=6,IM66,IN66))))),MIN((VLOOKUP($D66,SALERYCODE,3,0)),(IK66+IL66))*(IF($D66=6,IN66,((MIN((VLOOKUP($D66,SALERYCODE,5,0)),IN66)))))))))/IF(AND($D66=2,'ראשי-פרטים כלליים וריכוז הוצאות'!$D$68&lt;&gt;4),1.2,1)</f>
        <v>0</v>
      </c>
      <c r="IQ66" s="263"/>
      <c r="IR66" s="264"/>
      <c r="IS66" s="265"/>
      <c r="IT66" s="266"/>
      <c r="IU66" s="267">
        <f t="shared" si="82"/>
        <v>0</v>
      </c>
      <c r="IV66" s="260">
        <f>+(IF(OR($B66=0,$C66=0,$D66=0,$DC$2&gt;$OE$1),0,IF(OR(IQ66=0,IS66=0,IT66=0),0,MIN((VLOOKUP($D66,SALERYCODE,3,0))*(IF($D66=6,IT66,IS66))*((MIN((VLOOKUP($D66,SALERYCODE,5,0)),(IF($D66=6,IS66,IT66))))),MIN((VLOOKUP($D66,SALERYCODE,3,0)),(IQ66+IR66))*(IF($D66=6,IT66,((MIN((VLOOKUP($D66,SALERYCODE,5,0)),IT66)))))))))/IF(AND($D66=2,'ראשי-פרטים כלליים וריכוז הוצאות'!$D$68&lt;&gt;4),1.2,1)</f>
        <v>0</v>
      </c>
      <c r="IW66" s="263"/>
      <c r="IX66" s="264"/>
      <c r="IY66" s="265"/>
      <c r="IZ66" s="266"/>
      <c r="JA66" s="267">
        <f t="shared" si="83"/>
        <v>0</v>
      </c>
      <c r="JB66" s="260">
        <f>+(IF(OR($B66=0,$C66=0,$D66=0,$DC$2&gt;$OE$1),0,IF(OR(IW66=0,IY66=0,IZ66=0),0,MIN((VLOOKUP($D66,SALERYCODE,3,0))*(IF($D66=6,IZ66,IY66))*((MIN((VLOOKUP($D66,SALERYCODE,5,0)),(IF($D66=6,IY66,IZ66))))),MIN((VLOOKUP($D66,SALERYCODE,3,0)),(IW66+IX66))*(IF($D66=6,IZ66,((MIN((VLOOKUP($D66,SALERYCODE,5,0)),IZ66)))))))))/IF(AND($D66=2,'ראשי-פרטים כלליים וריכוז הוצאות'!$D$68&lt;&gt;4),1.2,1)</f>
        <v>0</v>
      </c>
      <c r="JC66" s="263"/>
      <c r="JD66" s="264"/>
      <c r="JE66" s="265"/>
      <c r="JF66" s="266"/>
      <c r="JG66" s="267">
        <f t="shared" si="84"/>
        <v>0</v>
      </c>
      <c r="JH66" s="260">
        <f>+(IF(OR($B66=0,$C66=0,$D66=0,$DC$2&gt;$OE$1),0,IF(OR(JC66=0,JE66=0,JF66=0),0,MIN((VLOOKUP($D66,SALERYCODE,3,0))*(IF($D66=6,JF66,JE66))*((MIN((VLOOKUP($D66,SALERYCODE,5,0)),(IF($D66=6,JE66,JF66))))),MIN((VLOOKUP($D66,SALERYCODE,3,0)),(JC66+JD66))*(IF($D66=6,JF66,((MIN((VLOOKUP($D66,SALERYCODE,5,0)),JF66)))))))))/IF(AND($D66=2,'ראשי-פרטים כלליים וריכוז הוצאות'!$D$68&lt;&gt;4),1.2,1)</f>
        <v>0</v>
      </c>
      <c r="JI66" s="263"/>
      <c r="JJ66" s="264"/>
      <c r="JK66" s="265"/>
      <c r="JL66" s="266"/>
      <c r="JM66" s="267">
        <f t="shared" si="85"/>
        <v>0</v>
      </c>
      <c r="JN66" s="260">
        <f>+(IF(OR($B66=0,$C66=0,$D66=0,$DC$2&gt;$OE$1),0,IF(OR(JI66=0,JK66=0,JL66=0),0,MIN((VLOOKUP($D66,SALERYCODE,3,0))*(IF($D66=6,JL66,JK66))*((MIN((VLOOKUP($D66,SALERYCODE,5,0)),(IF($D66=6,JK66,JL66))))),MIN((VLOOKUP($D66,SALERYCODE,3,0)),(JI66+JJ66))*(IF($D66=6,JL66,((MIN((VLOOKUP($D66,SALERYCODE,5,0)),JL66)))))))))/IF(AND($D66=2,'ראשי-פרטים כלליים וריכוז הוצאות'!$D$68&lt;&gt;4),1.2,1)</f>
        <v>0</v>
      </c>
      <c r="JO66" s="263"/>
      <c r="JP66" s="264"/>
      <c r="JQ66" s="265"/>
      <c r="JR66" s="266"/>
      <c r="JS66" s="267">
        <f t="shared" si="86"/>
        <v>0</v>
      </c>
      <c r="JT66" s="260">
        <f>+(IF(OR($B66=0,$C66=0,$D66=0,$DC$2&gt;$OE$1),0,IF(OR(JO66=0,JQ66=0,JR66=0),0,MIN((VLOOKUP($D66,SALERYCODE,3,0))*(IF($D66=6,JR66,JQ66))*((MIN((VLOOKUP($D66,SALERYCODE,5,0)),(IF($D66=6,JQ66,JR66))))),MIN((VLOOKUP($D66,SALERYCODE,3,0)),(JO66+JP66))*(IF($D66=6,JR66,((MIN((VLOOKUP($D66,SALERYCODE,5,0)),JR66)))))))))/IF(AND($D66=2,'ראשי-פרטים כלליים וריכוז הוצאות'!$D$68&lt;&gt;4),1.2,1)</f>
        <v>0</v>
      </c>
      <c r="JU66" s="263"/>
      <c r="JV66" s="264"/>
      <c r="JW66" s="265"/>
      <c r="JX66" s="266"/>
      <c r="JY66" s="267">
        <f t="shared" si="87"/>
        <v>0</v>
      </c>
      <c r="JZ66" s="260">
        <f>+(IF(OR($B66=0,$C66=0,$D66=0,$DC$2&gt;$OE$1),0,IF(OR(JU66=0,JW66=0,JX66=0),0,MIN((VLOOKUP($D66,SALERYCODE,3,0))*(IF($D66=6,JX66,JW66))*((MIN((VLOOKUP($D66,SALERYCODE,5,0)),(IF($D66=6,JW66,JX66))))),MIN((VLOOKUP($D66,SALERYCODE,3,0)),(JU66+JV66))*(IF($D66=6,JX66,((MIN((VLOOKUP($D66,SALERYCODE,5,0)),JX66)))))))))/IF(AND($D66=2,'ראשי-פרטים כלליים וריכוז הוצאות'!$D$68&lt;&gt;4),1.2,1)</f>
        <v>0</v>
      </c>
      <c r="KA66" s="263"/>
      <c r="KB66" s="264"/>
      <c r="KC66" s="265"/>
      <c r="KD66" s="266"/>
      <c r="KE66" s="267">
        <f t="shared" si="88"/>
        <v>0</v>
      </c>
      <c r="KF66" s="260">
        <f>+(IF(OR($B66=0,$C66=0,$D66=0,$DC$2&gt;$OE$1),0,IF(OR(KA66=0,KC66=0,KD66=0),0,MIN((VLOOKUP($D66,SALERYCODE,3,0))*(IF($D66=6,KD66,KC66))*((MIN((VLOOKUP($D66,SALERYCODE,5,0)),(IF($D66=6,KC66,KD66))))),MIN((VLOOKUP($D66,SALERYCODE,3,0)),(KA66+KB66))*(IF($D66=6,KD66,((MIN((VLOOKUP($D66,SALERYCODE,5,0)),KD66)))))))))/IF(AND($D66=2,'ראשי-פרטים כלליים וריכוז הוצאות'!$D$68&lt;&gt;4),1.2,1)</f>
        <v>0</v>
      </c>
      <c r="KG66" s="263"/>
      <c r="KH66" s="264"/>
      <c r="KI66" s="265"/>
      <c r="KJ66" s="266"/>
      <c r="KK66" s="267">
        <f t="shared" si="89"/>
        <v>0</v>
      </c>
      <c r="KL66" s="260">
        <f>+(IF(OR($B66=0,$C66=0,$D66=0,$DC$2&gt;$OE$1),0,IF(OR(KG66=0,KI66=0,KJ66=0),0,MIN((VLOOKUP($D66,SALERYCODE,3,0))*(IF($D66=6,KJ66,KI66))*((MIN((VLOOKUP($D66,SALERYCODE,5,0)),(IF($D66=6,KI66,KJ66))))),MIN((VLOOKUP($D66,SALERYCODE,3,0)),(KG66+KH66))*(IF($D66=6,KJ66,((MIN((VLOOKUP($D66,SALERYCODE,5,0)),KJ66)))))))))/IF(AND($D66=2,'ראשי-פרטים כלליים וריכוז הוצאות'!$D$68&lt;&gt;4),1.2,1)</f>
        <v>0</v>
      </c>
      <c r="KM66" s="263"/>
      <c r="KN66" s="264"/>
      <c r="KO66" s="265"/>
      <c r="KP66" s="266"/>
      <c r="KQ66" s="267">
        <f t="shared" si="90"/>
        <v>0</v>
      </c>
      <c r="KR66" s="260">
        <f>+(IF(OR($B66=0,$C66=0,$D66=0,$DC$2&gt;$OE$1),0,IF(OR(KM66=0,KO66=0,KP66=0),0,MIN((VLOOKUP($D66,SALERYCODE,3,0))*(IF($D66=6,KP66,KO66))*((MIN((VLOOKUP($D66,SALERYCODE,5,0)),(IF($D66=6,KO66,KP66))))),MIN((VLOOKUP($D66,SALERYCODE,3,0)),(KM66+KN66))*(IF($D66=6,KP66,((MIN((VLOOKUP($D66,SALERYCODE,5,0)),KP66)))))))))/IF(AND($D66=2,'ראשי-פרטים כלליים וריכוז הוצאות'!$D$68&lt;&gt;4),1.2,1)</f>
        <v>0</v>
      </c>
      <c r="KS66" s="263"/>
      <c r="KT66" s="264"/>
      <c r="KU66" s="265"/>
      <c r="KV66" s="266"/>
      <c r="KW66" s="267">
        <f t="shared" si="91"/>
        <v>0</v>
      </c>
      <c r="KX66" s="260">
        <f>+(IF(OR($B66=0,$C66=0,$D66=0,$DC$2&gt;$OE$1),0,IF(OR(KS66=0,KU66=0,KV66=0),0,MIN((VLOOKUP($D66,SALERYCODE,3,0))*(IF($D66=6,KV66,KU66))*((MIN((VLOOKUP($D66,SALERYCODE,5,0)),(IF($D66=6,KU66,KV66))))),MIN((VLOOKUP($D66,SALERYCODE,3,0)),(KS66+KT66))*(IF($D66=6,KV66,((MIN((VLOOKUP($D66,SALERYCODE,5,0)),KV66)))))))))/IF(AND($D66=2,'ראשי-פרטים כלליים וריכוז הוצאות'!$D$68&lt;&gt;4),1.2,1)</f>
        <v>0</v>
      </c>
      <c r="KY66" s="263"/>
      <c r="KZ66" s="264"/>
      <c r="LA66" s="265"/>
      <c r="LB66" s="266"/>
      <c r="LC66" s="267">
        <f t="shared" si="92"/>
        <v>0</v>
      </c>
      <c r="LD66" s="260">
        <f>+(IF(OR($B66=0,$C66=0,$D66=0,$DC$2&gt;$OE$1),0,IF(OR(KY66=0,LA66=0,LB66=0),0,MIN((VLOOKUP($D66,SALERYCODE,3,0))*(IF($D66=6,LB66,LA66))*((MIN((VLOOKUP($D66,SALERYCODE,5,0)),(IF($D66=6,LA66,LB66))))),MIN((VLOOKUP($D66,SALERYCODE,3,0)),(KY66+KZ66))*(IF($D66=6,LB66,((MIN((VLOOKUP($D66,SALERYCODE,5,0)),LB66)))))))))/IF(AND($D66=2,'ראשי-פרטים כלליים וריכוז הוצאות'!$D$68&lt;&gt;4),1.2,1)</f>
        <v>0</v>
      </c>
      <c r="LE66" s="263"/>
      <c r="LF66" s="264"/>
      <c r="LG66" s="265"/>
      <c r="LH66" s="266"/>
      <c r="LI66" s="267">
        <f t="shared" si="93"/>
        <v>0</v>
      </c>
      <c r="LJ66" s="260">
        <f>+(IF(OR($B66=0,$C66=0,$D66=0,$DC$2&gt;$OE$1),0,IF(OR(LE66=0,LG66=0,LH66=0),0,MIN((VLOOKUP($D66,SALERYCODE,3,0))*(IF($D66=6,LH66,LG66))*((MIN((VLOOKUP($D66,SALERYCODE,5,0)),(IF($D66=6,LG66,LH66))))),MIN((VLOOKUP($D66,SALERYCODE,3,0)),(LE66+LF66))*(IF($D66=6,LH66,((MIN((VLOOKUP($D66,SALERYCODE,5,0)),LH66)))))))))/IF(AND($D66=2,'ראשי-פרטים כלליים וריכוז הוצאות'!$D$68&lt;&gt;4),1.2,1)</f>
        <v>0</v>
      </c>
      <c r="LK66" s="263"/>
      <c r="LL66" s="264"/>
      <c r="LM66" s="265"/>
      <c r="LN66" s="266"/>
      <c r="LO66" s="267">
        <f t="shared" si="94"/>
        <v>0</v>
      </c>
      <c r="LP66" s="260">
        <f>+(IF(OR($B66=0,$C66=0,$D66=0,$DC$2&gt;$OE$1),0,IF(OR(LK66=0,LM66=0,LN66=0),0,MIN((VLOOKUP($D66,SALERYCODE,3,0))*(IF($D66=6,LN66,LM66))*((MIN((VLOOKUP($D66,SALERYCODE,5,0)),(IF($D66=6,LM66,LN66))))),MIN((VLOOKUP($D66,SALERYCODE,3,0)),(LK66+LL66))*(IF($D66=6,LN66,((MIN((VLOOKUP($D66,SALERYCODE,5,0)),LN66)))))))))/IF(AND($D66=2,'ראשי-פרטים כלליים וריכוז הוצאות'!$D$68&lt;&gt;4),1.2,1)</f>
        <v>0</v>
      </c>
      <c r="LQ66" s="263"/>
      <c r="LR66" s="264"/>
      <c r="LS66" s="265"/>
      <c r="LT66" s="266"/>
      <c r="LU66" s="267">
        <f t="shared" si="95"/>
        <v>0</v>
      </c>
      <c r="LV66" s="260">
        <f>+(IF(OR($B66=0,$C66=0,$D66=0,$DC$2&gt;$OE$1),0,IF(OR(LQ66=0,LS66=0,LT66=0),0,MIN((VLOOKUP($D66,SALERYCODE,3,0))*(IF($D66=6,LT66,LS66))*((MIN((VLOOKUP($D66,SALERYCODE,5,0)),(IF($D66=6,LS66,LT66))))),MIN((VLOOKUP($D66,SALERYCODE,3,0)),(LQ66+LR66))*(IF($D66=6,LT66,((MIN((VLOOKUP($D66,SALERYCODE,5,0)),LT66)))))))))/IF(AND($D66=2,'ראשי-פרטים כלליים וריכוז הוצאות'!$D$68&lt;&gt;4),1.2,1)</f>
        <v>0</v>
      </c>
      <c r="LW66" s="263"/>
      <c r="LX66" s="264"/>
      <c r="LY66" s="265"/>
      <c r="LZ66" s="266"/>
      <c r="MA66" s="267">
        <f t="shared" si="96"/>
        <v>0</v>
      </c>
      <c r="MB66" s="260">
        <f>+(IF(OR($B66=0,$C66=0,$D66=0,$DC$2&gt;$OE$1),0,IF(OR(LW66=0,LY66=0,LZ66=0),0,MIN((VLOOKUP($D66,SALERYCODE,3,0))*(IF($D66=6,LZ66,LY66))*((MIN((VLOOKUP($D66,SALERYCODE,5,0)),(IF($D66=6,LY66,LZ66))))),MIN((VLOOKUP($D66,SALERYCODE,3,0)),(LW66+LX66))*(IF($D66=6,LZ66,((MIN((VLOOKUP($D66,SALERYCODE,5,0)),LZ66)))))))))/IF(AND($D66=2,'ראשי-פרטים כלליים וריכוז הוצאות'!$D$68&lt;&gt;4),1.2,1)</f>
        <v>0</v>
      </c>
      <c r="MC66" s="263"/>
      <c r="MD66" s="264"/>
      <c r="ME66" s="265"/>
      <c r="MF66" s="266"/>
      <c r="MG66" s="267">
        <f t="shared" si="97"/>
        <v>0</v>
      </c>
      <c r="MH66" s="260">
        <f>+(IF(OR($B66=0,$C66=0,$D66=0,$DC$2&gt;$OE$1),0,IF(OR(MC66=0,ME66=0,MF66=0),0,MIN((VLOOKUP($D66,SALERYCODE,3,0))*(IF($D66=6,MF66,ME66))*((MIN((VLOOKUP($D66,SALERYCODE,5,0)),(IF($D66=6,ME66,MF66))))),MIN((VLOOKUP($D66,SALERYCODE,3,0)),(MC66+MD66))*(IF($D66=6,MF66,((MIN((VLOOKUP($D66,SALERYCODE,5,0)),MF66)))))))))/IF(AND($D66=2,'ראשי-פרטים כלליים וריכוז הוצאות'!$D$68&lt;&gt;4),1.2,1)</f>
        <v>0</v>
      </c>
      <c r="MI66" s="263"/>
      <c r="MJ66" s="264"/>
      <c r="MK66" s="265"/>
      <c r="ML66" s="266"/>
      <c r="MM66" s="267">
        <f t="shared" si="98"/>
        <v>0</v>
      </c>
      <c r="MN66" s="260">
        <f>+(IF(OR($B66=0,$C66=0,$D66=0,$DC$2&gt;$OE$1),0,IF(OR(MI66=0,MK66=0,ML66=0),0,MIN((VLOOKUP($D66,SALERYCODE,3,0))*(IF($D66=6,ML66,MK66))*((MIN((VLOOKUP($D66,SALERYCODE,5,0)),(IF($D66=6,MK66,ML66))))),MIN((VLOOKUP($D66,SALERYCODE,3,0)),(MI66+MJ66))*(IF($D66=6,ML66,((MIN((VLOOKUP($D66,SALERYCODE,5,0)),ML66)))))))))/IF(AND($D66=2,'ראשי-פרטים כלליים וריכוז הוצאות'!$D$68&lt;&gt;4),1.2,1)</f>
        <v>0</v>
      </c>
      <c r="MO66" s="263"/>
      <c r="MP66" s="264"/>
      <c r="MQ66" s="265"/>
      <c r="MR66" s="266"/>
      <c r="MS66" s="267">
        <f t="shared" si="99"/>
        <v>0</v>
      </c>
      <c r="MT66" s="260">
        <f>+(IF(OR($B66=0,$C66=0,$D66=0,$DC$2&gt;$OE$1),0,IF(OR(MO66=0,MQ66=0,MR66=0),0,MIN((VLOOKUP($D66,SALERYCODE,3,0))*(IF($D66=6,MR66,MQ66))*((MIN((VLOOKUP($D66,SALERYCODE,5,0)),(IF($D66=6,MQ66,MR66))))),MIN((VLOOKUP($D66,SALERYCODE,3,0)),(MO66+MP66))*(IF($D66=6,MR66,((MIN((VLOOKUP($D66,SALERYCODE,5,0)),MR66)))))))))/IF(AND($D66=2,'ראשי-פרטים כלליים וריכוז הוצאות'!$D$68&lt;&gt;4),1.2,1)</f>
        <v>0</v>
      </c>
      <c r="MU66" s="263"/>
      <c r="MV66" s="264"/>
      <c r="MW66" s="265"/>
      <c r="MX66" s="266"/>
      <c r="MY66" s="267">
        <f t="shared" si="100"/>
        <v>0</v>
      </c>
      <c r="MZ66" s="260">
        <f>+(IF(OR($B66=0,$C66=0,$D66=0,$DC$2&gt;$OE$1),0,IF(OR(MU66=0,MW66=0,MX66=0),0,MIN((VLOOKUP($D66,SALERYCODE,3,0))*(IF($D66=6,MX66,MW66))*((MIN((VLOOKUP($D66,SALERYCODE,5,0)),(IF($D66=6,MW66,MX66))))),MIN((VLOOKUP($D66,SALERYCODE,3,0)),(MU66+MV66))*(IF($D66=6,MX66,((MIN((VLOOKUP($D66,SALERYCODE,5,0)),MX66)))))))))/IF(AND($D66=2,'ראשי-פרטים כלליים וריכוז הוצאות'!$D$68&lt;&gt;4),1.2,1)</f>
        <v>0</v>
      </c>
      <c r="NA66" s="263"/>
      <c r="NB66" s="264"/>
      <c r="NC66" s="265"/>
      <c r="ND66" s="266"/>
      <c r="NE66" s="267">
        <f t="shared" si="101"/>
        <v>0</v>
      </c>
      <c r="NF66" s="260">
        <f>+(IF(OR($B66=0,$C66=0,$D66=0,$DC$2&gt;$OE$1),0,IF(OR(NA66=0,NC66=0,ND66=0),0,MIN((VLOOKUP($D66,SALERYCODE,3,0))*(IF($D66=6,ND66,NC66))*((MIN((VLOOKUP($D66,SALERYCODE,5,0)),(IF($D66=6,NC66,ND66))))),MIN((VLOOKUP($D66,SALERYCODE,3,0)),(NA66+NB66))*(IF($D66=6,ND66,((MIN((VLOOKUP($D66,SALERYCODE,5,0)),ND66)))))))))/IF(AND($D66=2,'ראשי-פרטים כלליים וריכוז הוצאות'!$D$68&lt;&gt;4),1.2,1)</f>
        <v>0</v>
      </c>
      <c r="NG66" s="263"/>
      <c r="NH66" s="264"/>
      <c r="NI66" s="265"/>
      <c r="NJ66" s="266"/>
      <c r="NK66" s="267">
        <f t="shared" si="102"/>
        <v>0</v>
      </c>
      <c r="NL66" s="260">
        <f>+(IF(OR($B66=0,$C66=0,$D66=0,$DC$2&gt;$OE$1),0,IF(OR(NG66=0,NI66=0,NJ66=0),0,MIN((VLOOKUP($D66,SALERYCODE,3,0))*(IF($D66=6,NJ66,NI66))*((MIN((VLOOKUP($D66,SALERYCODE,5,0)),(IF($D66=6,NI66,NJ66))))),MIN((VLOOKUP($D66,SALERYCODE,3,0)),(NG66+NH66))*(IF($D66=6,NJ66,((MIN((VLOOKUP($D66,SALERYCODE,5,0)),NJ66)))))))))/IF(AND($D66=2,'ראשי-פרטים כלליים וריכוז הוצאות'!$D$68&lt;&gt;4),1.2,1)</f>
        <v>0</v>
      </c>
      <c r="NM66" s="263"/>
      <c r="NN66" s="264"/>
      <c r="NO66" s="265"/>
      <c r="NP66" s="266"/>
      <c r="NQ66" s="267">
        <f t="shared" si="103"/>
        <v>0</v>
      </c>
      <c r="NR66" s="260">
        <f>+(IF(OR($B66=0,$C66=0,$D66=0,$DC$2&gt;$OE$1),0,IF(OR(NM66=0,NO66=0,NP66=0),0,MIN((VLOOKUP($D66,SALERYCODE,3,0))*(IF($D66=6,NP66,NO66))*((MIN((VLOOKUP($D66,SALERYCODE,5,0)),(IF($D66=6,NO66,NP66))))),MIN((VLOOKUP($D66,SALERYCODE,3,0)),(NM66+NN66))*(IF($D66=6,NP66,((MIN((VLOOKUP($D66,SALERYCODE,5,0)),NP66)))))))))/IF(AND($D66=2,'ראשי-פרטים כלליים וריכוז הוצאות'!$D$68&lt;&gt;4),1.2,1)</f>
        <v>0</v>
      </c>
      <c r="NS66" s="263"/>
      <c r="NT66" s="264"/>
      <c r="NU66" s="265"/>
      <c r="NV66" s="266"/>
      <c r="NW66" s="267">
        <f t="shared" si="104"/>
        <v>0</v>
      </c>
      <c r="NX66" s="260">
        <f>+(IF(OR($B66=0,$C66=0,$D66=0,$DC$2&gt;$OE$1),0,IF(OR(NS66=0,NU66=0,NV66=0),0,MIN((VLOOKUP($D66,SALERYCODE,3,0))*(IF($D66=6,NV66,NU66))*((MIN((VLOOKUP($D66,SALERYCODE,5,0)),(IF($D66=6,NU66,NV66))))),MIN((VLOOKUP($D66,SALERYCODE,3,0)),(NS66+NT66))*(IF($D66=6,NV66,((MIN((VLOOKUP($D66,SALERYCODE,5,0)),NV66)))))))))/IF(AND($D66=2,'ראשי-פרטים כלליים וריכוז הוצאות'!$D$68&lt;&gt;4),1.2,1)</f>
        <v>0</v>
      </c>
      <c r="NY66" s="263"/>
      <c r="NZ66" s="264"/>
      <c r="OA66" s="265"/>
      <c r="OB66" s="266"/>
      <c r="OC66" s="267">
        <f t="shared" si="105"/>
        <v>0</v>
      </c>
      <c r="OD66" s="260">
        <f>+(IF(OR($B66=0,$C66=0,$D66=0,$DC$2&gt;$OE$1),0,IF(OR(NY66=0,OA66=0,OB66=0),0,MIN((VLOOKUP($D66,SALERYCODE,3,0))*(IF($D66=6,OB66,OA66))*((MIN((VLOOKUP($D66,SALERYCODE,5,0)),(IF($D66=6,OA66,OB66))))),MIN((VLOOKUP($D66,SALERYCODE,3,0)),(NY66+NZ66))*(IF($D66=6,OB66,((MIN((VLOOKUP($D66,SALERYCODE,5,0)),OB66)))))))))/IF(AND($D66=2,'ראשי-פרטים כלליים וריכוז הוצאות'!$D$68&lt;&gt;4),1.2,1)</f>
        <v>0</v>
      </c>
      <c r="OE66" s="275">
        <f t="shared" si="111"/>
        <v>0</v>
      </c>
      <c r="OF66" s="283">
        <f t="shared" si="112"/>
        <v>9.9999999999999995E-7</v>
      </c>
      <c r="OG66" s="276">
        <f t="shared" si="113"/>
        <v>0</v>
      </c>
      <c r="OH66" s="275">
        <f t="shared" si="114"/>
        <v>0</v>
      </c>
      <c r="OI66" s="275">
        <v>0</v>
      </c>
      <c r="OJ66" s="258">
        <f t="shared" si="115"/>
        <v>0</v>
      </c>
      <c r="OK66" s="284"/>
      <c r="OL66" s="116">
        <f>MIN(OJ66+OK66*OF66*OE66/$OL$1/IF(AND($D66=2,'ראשי-פרטים כלליים וריכוז הוצאות'!$D$68&lt;&gt;4),1.2,1),IF($D66&gt;0,VLOOKUP($D66,SALERYCODE,3,0)*12*OG66,0))</f>
        <v>0</v>
      </c>
      <c r="OM66" s="95">
        <f t="shared" si="106"/>
        <v>0</v>
      </c>
      <c r="ON66" s="11">
        <f t="shared" si="107"/>
        <v>0</v>
      </c>
      <c r="OO66" s="11">
        <f t="shared" si="108"/>
        <v>0</v>
      </c>
      <c r="OP66" s="22">
        <f t="shared" si="109"/>
        <v>0</v>
      </c>
      <c r="OQ66" s="11">
        <f t="shared" si="110"/>
        <v>0</v>
      </c>
      <c r="OR66" s="11" t="e">
        <f>#REF!</f>
        <v>#REF!</v>
      </c>
      <c r="OS66" s="35"/>
      <c r="OT66" s="35"/>
      <c r="OU66" s="43"/>
    </row>
    <row r="67" spans="1:411" ht="24" hidden="1" customHeight="1" outlineLevel="1" x14ac:dyDescent="0.2">
      <c r="A67" s="282">
        <v>64</v>
      </c>
      <c r="B67" s="269"/>
      <c r="C67" s="270"/>
      <c r="D67" s="271"/>
      <c r="E67" s="263"/>
      <c r="F67" s="264"/>
      <c r="G67" s="265"/>
      <c r="H67" s="266"/>
      <c r="I67" s="267">
        <f t="shared" si="41"/>
        <v>0</v>
      </c>
      <c r="J67" s="260">
        <f>(IF(OR($B67=0,$C67=0,$D67=0,$E$2&gt;$OE$1),0,IF(OR($E67=0,$G67=0,$H67=0),0,MIN((VLOOKUP($D67,SALERYCODE,3,0))*(IF($D67=6,$H67,$G67))*((MIN((VLOOKUP($D67,SALERYCODE,5,0)),(IF($D67=6,$G67,$H67))))),MIN((VLOOKUP($D67,SALERYCODE,3,0)),($E67+$F67))*(IF($D67=6,$H67,((MIN((VLOOKUP($D67,SALERYCODE,5,0)),$H67)))))))))/IF(AND($D67=2,'ראשי-פרטים כלליים וריכוז הוצאות'!$D$68&lt;&gt;4),1.2,1)</f>
        <v>0</v>
      </c>
      <c r="K67" s="263"/>
      <c r="L67" s="264"/>
      <c r="M67" s="265"/>
      <c r="N67" s="266"/>
      <c r="O67" s="267">
        <f t="shared" si="42"/>
        <v>0</v>
      </c>
      <c r="P67" s="260">
        <f>+(IF(OR($B67=0,$C67=0,$D67=0,$K$2&gt;$OE$1),0,IF(OR($K67=0,$M67=0,$N67=0),0,MIN((VLOOKUP($D67,SALERYCODE,3,0))*(IF($D67=6,$N67,$M67))*((MIN((VLOOKUP($D67,SALERYCODE,5,0)),(IF($D67=6,$M67,$N67))))),MIN((VLOOKUP($D67,SALERYCODE,3,0)),($K67+$L67))*(IF($D67=6,$N67,((MIN((VLOOKUP($D67,SALERYCODE,5,0)),$N67)))))))))/IF(AND($D67=2,'ראשי-פרטים כלליים וריכוז הוצאות'!$D$68&lt;&gt;4),1.2,1)</f>
        <v>0</v>
      </c>
      <c r="Q67" s="263"/>
      <c r="R67" s="264"/>
      <c r="S67" s="265"/>
      <c r="T67" s="266"/>
      <c r="U67" s="267">
        <f t="shared" si="43"/>
        <v>0</v>
      </c>
      <c r="V67" s="260">
        <f>+(IF(OR($B67=0,$C67=0,$D67=0,$Q$2&gt;$OE$1),0,IF(OR(Q67=0,S67=0,T67=0),0,MIN((VLOOKUP($D67,SALERYCODE,3,0))*(IF($D67=6,T67,S67))*((MIN((VLOOKUP($D67,SALERYCODE,5,0)),(IF($D67=6,S67,T67))))),MIN((VLOOKUP($D67,SALERYCODE,3,0)),(Q67+R67))*(IF($D67=6,T67,((MIN((VLOOKUP($D67,SALERYCODE,5,0)),T67)))))))))/IF(AND($D67=2,'ראשי-פרטים כלליים וריכוז הוצאות'!$D$68&lt;&gt;4),1.2,1)</f>
        <v>0</v>
      </c>
      <c r="W67" s="263"/>
      <c r="X67" s="264"/>
      <c r="Y67" s="265"/>
      <c r="Z67" s="266"/>
      <c r="AA67" s="267">
        <f t="shared" si="44"/>
        <v>0</v>
      </c>
      <c r="AB67" s="260">
        <f>+(IF(OR($B67=0,$C67=0,$D67=0,$W$2&gt;$OE$1),0,IF(OR(W67=0,Y67=0,Z67=0),0,MIN((VLOOKUP($D67,SALERYCODE,3,0))*(IF($D67=6,Z67,Y67))*((MIN((VLOOKUP($D67,SALERYCODE,5,0)),(IF($D67=6,Y67,Z67))))),MIN((VLOOKUP($D67,SALERYCODE,3,0)),(W67+X67))*(IF($D67=6,Z67,((MIN((VLOOKUP($D67,SALERYCODE,5,0)),Z67)))))))))/IF(AND($D67=2,'ראשי-פרטים כלליים וריכוז הוצאות'!$D$68&lt;&gt;4),1.2,1)</f>
        <v>0</v>
      </c>
      <c r="AC67" s="263"/>
      <c r="AD67" s="264"/>
      <c r="AE67" s="265"/>
      <c r="AF67" s="266"/>
      <c r="AG67" s="267">
        <f t="shared" si="45"/>
        <v>0</v>
      </c>
      <c r="AH67" s="260">
        <f>+(IF(OR($B67=0,$C67=0,$D67=0,$AC$2&gt;$OE$1),0,IF(OR(AC67=0,AE67=0,AF67=0),0,MIN((VLOOKUP($D67,SALERYCODE,3,0))*(IF($D67=6,AF67,AE67))*((MIN((VLOOKUP($D67,SALERYCODE,5,0)),(IF($D67=6,AE67,AF67))))),MIN((VLOOKUP($D67,SALERYCODE,3,0)),(AC67+AD67))*(IF($D67=6,AF67,((MIN((VLOOKUP($D67,SALERYCODE,5,0)),AF67)))))))))/IF(AND($D67=2,'ראשי-פרטים כלליים וריכוז הוצאות'!$D$68&lt;&gt;4),1.2,1)</f>
        <v>0</v>
      </c>
      <c r="AI67" s="263"/>
      <c r="AJ67" s="264"/>
      <c r="AK67" s="265"/>
      <c r="AL67" s="266"/>
      <c r="AM67" s="267">
        <f t="shared" si="46"/>
        <v>0</v>
      </c>
      <c r="AN67" s="260">
        <f>+(IF(OR($B67=0,$C67=0,$D67=0,$AI$2&gt;$OE$1),0,IF(OR(AI67=0,AK67=0,AL67=0),0,MIN((VLOOKUP($D67,SALERYCODE,3,0))*(IF($D67=6,AL67,AK67))*((MIN((VLOOKUP($D67,SALERYCODE,5,0)),(IF($D67=6,AK67,AL67))))),MIN((VLOOKUP($D67,SALERYCODE,3,0)),(AI67+AJ67))*(IF($D67=6,AL67,((MIN((VLOOKUP($D67,SALERYCODE,5,0)),AL67)))))))))/IF(AND($D67=2,'ראשי-פרטים כלליים וריכוז הוצאות'!$D$68&lt;&gt;4),1.2,1)</f>
        <v>0</v>
      </c>
      <c r="AO67" s="263"/>
      <c r="AP67" s="264"/>
      <c r="AQ67" s="265"/>
      <c r="AR67" s="266"/>
      <c r="AS67" s="267">
        <f t="shared" si="47"/>
        <v>0</v>
      </c>
      <c r="AT67" s="260">
        <f>+(IF(OR($B67=0,$C67=0,$D67=0,$AO$2&gt;$OE$1),0,IF(OR(AO67=0,AQ67=0,AR67=0),0,MIN((VLOOKUP($D67,SALERYCODE,3,0))*(IF($D67=6,AR67,AQ67))*((MIN((VLOOKUP($D67,SALERYCODE,5,0)),(IF($D67=6,AQ67,AR67))))),MIN((VLOOKUP($D67,SALERYCODE,3,0)),(AO67+AP67))*(IF($D67=6,AR67,((MIN((VLOOKUP($D67,SALERYCODE,5,0)),AR67)))))))))/IF(AND($D67=2,'ראשי-פרטים כלליים וריכוז הוצאות'!$D$68&lt;&gt;4),1.2,1)</f>
        <v>0</v>
      </c>
      <c r="AU67" s="263"/>
      <c r="AV67" s="264"/>
      <c r="AW67" s="265"/>
      <c r="AX67" s="266"/>
      <c r="AY67" s="267">
        <f t="shared" si="48"/>
        <v>0</v>
      </c>
      <c r="AZ67" s="260">
        <f>+(IF(OR($B67=0,$C67=0,$D67=0,$AU$2&gt;$OE$1),0,IF(OR(AU67=0,AW67=0,AX67=0),0,MIN((VLOOKUP($D67,SALERYCODE,3,0))*(IF($D67=6,AX67,AW67))*((MIN((VLOOKUP($D67,SALERYCODE,5,0)),(IF($D67=6,AW67,AX67))))),MIN((VLOOKUP($D67,SALERYCODE,3,0)),(AU67+AV67))*(IF($D67=6,AX67,((MIN((VLOOKUP($D67,SALERYCODE,5,0)),AX67)))))))))/IF(AND($D67=2,'ראשי-פרטים כלליים וריכוז הוצאות'!$D$68&lt;&gt;4),1.2,1)</f>
        <v>0</v>
      </c>
      <c r="BA67" s="263"/>
      <c r="BB67" s="264"/>
      <c r="BC67" s="265"/>
      <c r="BD67" s="266"/>
      <c r="BE67" s="267">
        <f t="shared" si="49"/>
        <v>0</v>
      </c>
      <c r="BF67" s="260">
        <f>+(IF(OR($B67=0,$C67=0,$D67=0,$BA$2&gt;$OE$1),0,IF(OR(BA67=0,BC67=0,BD67=0),0,MIN((VLOOKUP($D67,SALERYCODE,3,0))*(IF($D67=6,BD67,BC67))*((MIN((VLOOKUP($D67,SALERYCODE,5,0)),(IF($D67=6,BC67,BD67))))),MIN((VLOOKUP($D67,SALERYCODE,3,0)),(BA67+BB67))*(IF($D67=6,BD67,((MIN((VLOOKUP($D67,SALERYCODE,5,0)),BD67)))))))))/IF(AND($D67=2,'ראשי-פרטים כלליים וריכוז הוצאות'!$D$68&lt;&gt;4),1.2,1)</f>
        <v>0</v>
      </c>
      <c r="BG67" s="263"/>
      <c r="BH67" s="264"/>
      <c r="BI67" s="265"/>
      <c r="BJ67" s="266"/>
      <c r="BK67" s="267">
        <f t="shared" si="50"/>
        <v>0</v>
      </c>
      <c r="BL67" s="260">
        <f>+(IF(OR($B67=0,$C67=0,$D67=0,$BG$2&gt;$OE$1),0,IF(OR(BG67=0,BI67=0,BJ67=0),0,MIN((VLOOKUP($D67,SALERYCODE,3,0))*(IF($D67=6,BJ67,BI67))*((MIN((VLOOKUP($D67,SALERYCODE,5,0)),(IF($D67=6,BI67,BJ67))))),MIN((VLOOKUP($D67,SALERYCODE,3,0)),(BG67+BH67))*(IF($D67=6,BJ67,((MIN((VLOOKUP($D67,SALERYCODE,5,0)),BJ67)))))))))/IF(AND($D67=2,'ראשי-פרטים כלליים וריכוז הוצאות'!$D$68&lt;&gt;4),1.2,1)</f>
        <v>0</v>
      </c>
      <c r="BM67" s="263"/>
      <c r="BN67" s="264"/>
      <c r="BO67" s="265"/>
      <c r="BP67" s="266"/>
      <c r="BQ67" s="267">
        <f t="shared" si="51"/>
        <v>0</v>
      </c>
      <c r="BR67" s="260">
        <f>+(IF(OR($B67=0,$C67=0,$D67=0,$BM$2&gt;$OE$1),0,IF(OR(BM67=0,BO67=0,BP67=0),0,MIN((VLOOKUP($D67,SALERYCODE,3,0))*(IF($D67=6,BP67,BO67))*((MIN((VLOOKUP($D67,SALERYCODE,5,0)),(IF($D67=6,BO67,BP67))))),MIN((VLOOKUP($D67,SALERYCODE,3,0)),(BM67+BN67))*(IF($D67=6,BP67,((MIN((VLOOKUP($D67,SALERYCODE,5,0)),BP67)))))))))/IF(AND($D67=2,'ראשי-פרטים כלליים וריכוז הוצאות'!$D$68&lt;&gt;4),1.2,1)</f>
        <v>0</v>
      </c>
      <c r="BS67" s="263"/>
      <c r="BT67" s="264"/>
      <c r="BU67" s="265"/>
      <c r="BV67" s="266"/>
      <c r="BW67" s="267">
        <f t="shared" si="52"/>
        <v>0</v>
      </c>
      <c r="BX67" s="260">
        <f>+(IF(OR($B67=0,$C67=0,$D67=0,$BS$2&gt;$OE$1),0,IF(OR(BS67=0,BU67=0,BV67=0),0,MIN((VLOOKUP($D67,SALERYCODE,3,0))*(IF($D67=6,BV67,BU67))*((MIN((VLOOKUP($D67,SALERYCODE,5,0)),(IF($D67=6,BU67,BV67))))),MIN((VLOOKUP($D67,SALERYCODE,3,0)),(BS67+BT67))*(IF($D67=6,BV67,((MIN((VLOOKUP($D67,SALERYCODE,5,0)),BV67)))))))))/IF(AND($D67=2,'ראשי-פרטים כלליים וריכוז הוצאות'!$D$68&lt;&gt;4),1.2,1)</f>
        <v>0</v>
      </c>
      <c r="BY67" s="263"/>
      <c r="BZ67" s="264"/>
      <c r="CA67" s="265"/>
      <c r="CB67" s="266"/>
      <c r="CC67" s="267">
        <f t="shared" si="53"/>
        <v>0</v>
      </c>
      <c r="CD67" s="260">
        <f>+(IF(OR($B67=0,$C67=0,$D67=0,$BY$2&gt;$OE$1),0,IF(OR(BY67=0,CA67=0,CB67=0),0,MIN((VLOOKUP($D67,SALERYCODE,3,0))*(IF($D67=6,CB67,CA67))*((MIN((VLOOKUP($D67,SALERYCODE,5,0)),(IF($D67=6,CA67,CB67))))),MIN((VLOOKUP($D67,SALERYCODE,3,0)),(BY67+BZ67))*(IF($D67=6,CB67,((MIN((VLOOKUP($D67,SALERYCODE,5,0)),CB67)))))))))/IF(AND($D67=2,'ראשי-פרטים כלליים וריכוז הוצאות'!$D$68&lt;&gt;4),1.2,1)</f>
        <v>0</v>
      </c>
      <c r="CE67" s="263"/>
      <c r="CF67" s="264"/>
      <c r="CG67" s="265"/>
      <c r="CH67" s="266"/>
      <c r="CI67" s="267">
        <f t="shared" si="54"/>
        <v>0</v>
      </c>
      <c r="CJ67" s="260">
        <f>+(IF(OR($B67=0,$C67=0,$D67=0,$CE$2&gt;$OE$1),0,IF(OR(CE67=0,CG67=0,CH67=0),0,MIN((VLOOKUP($D67,SALERYCODE,3,0))*(IF($D67=6,CH67,CG67))*((MIN((VLOOKUP($D67,SALERYCODE,5,0)),(IF($D67=6,CG67,CH67))))),MIN((VLOOKUP($D67,SALERYCODE,3,0)),(CE67+CF67))*(IF($D67=6,CH67,((MIN((VLOOKUP($D67,SALERYCODE,5,0)),CH67)))))))))/IF(AND($D67=2,'ראשי-פרטים כלליים וריכוז הוצאות'!$D$68&lt;&gt;4),1.2,1)</f>
        <v>0</v>
      </c>
      <c r="CK67" s="263"/>
      <c r="CL67" s="264"/>
      <c r="CM67" s="265"/>
      <c r="CN67" s="266"/>
      <c r="CO67" s="267">
        <f t="shared" si="55"/>
        <v>0</v>
      </c>
      <c r="CP67" s="260">
        <f>+(IF(OR($B67=0,$C67=0,$D67=0,$CK$2&gt;$OE$1),0,IF(OR(CK67=0,CM67=0,CN67=0),0,MIN((VLOOKUP($D67,SALERYCODE,3,0))*(IF($D67=6,CN67,CM67))*((MIN((VLOOKUP($D67,SALERYCODE,5,0)),(IF($D67=6,CM67,CN67))))),MIN((VLOOKUP($D67,SALERYCODE,3,0)),(CK67+CL67))*(IF($D67=6,CN67,((MIN((VLOOKUP($D67,SALERYCODE,5,0)),CN67)))))))))/IF(AND($D67=2,'ראשי-פרטים כלליים וריכוז הוצאות'!$D$68&lt;&gt;4),1.2,1)</f>
        <v>0</v>
      </c>
      <c r="CQ67" s="263"/>
      <c r="CR67" s="264"/>
      <c r="CS67" s="265"/>
      <c r="CT67" s="266"/>
      <c r="CU67" s="267">
        <f t="shared" si="56"/>
        <v>0</v>
      </c>
      <c r="CV67" s="260">
        <f>+(IF(OR($B67=0,$C67=0,$D67=0,$CQ$2&gt;$OE$1),0,IF(OR(CQ67=0,CS67=0,CT67=0),0,MIN((VLOOKUP($D67,SALERYCODE,3,0))*(IF($D67=6,CT67,CS67))*((MIN((VLOOKUP($D67,SALERYCODE,5,0)),(IF($D67=6,CS67,CT67))))),MIN((VLOOKUP($D67,SALERYCODE,3,0)),(CQ67+CR67))*(IF($D67=6,CT67,((MIN((VLOOKUP($D67,SALERYCODE,5,0)),CT67)))))))))/IF(AND($D67=2,'ראשי-פרטים כלליים וריכוז הוצאות'!$D$68&lt;&gt;4),1.2,1)</f>
        <v>0</v>
      </c>
      <c r="CW67" s="263"/>
      <c r="CX67" s="264"/>
      <c r="CY67" s="265"/>
      <c r="CZ67" s="266"/>
      <c r="DA67" s="267">
        <f t="shared" si="57"/>
        <v>0</v>
      </c>
      <c r="DB67" s="260">
        <f>+(IF(OR($B67=0,$C67=0,$D67=0,$CW$2&gt;$OE$1),0,IF(OR(CW67=0,CY67=0,CZ67=0),0,MIN((VLOOKUP($D67,SALERYCODE,3,0))*(IF($D67=6,CZ67,CY67))*((MIN((VLOOKUP($D67,SALERYCODE,5,0)),(IF($D67=6,CY67,CZ67))))),MIN((VLOOKUP($D67,SALERYCODE,3,0)),(CW67+CX67))*(IF($D67=6,CZ67,((MIN((VLOOKUP($D67,SALERYCODE,5,0)),CZ67)))))))))/IF(AND($D67=2,'ראשי-פרטים כלליים וריכוז הוצאות'!$D$68&lt;&gt;4),1.2,1)</f>
        <v>0</v>
      </c>
      <c r="DC67" s="263"/>
      <c r="DD67" s="264"/>
      <c r="DE67" s="265"/>
      <c r="DF67" s="266"/>
      <c r="DG67" s="267">
        <f t="shared" si="58"/>
        <v>0</v>
      </c>
      <c r="DH67" s="260">
        <f>+(IF(OR($B67=0,$C67=0,$D67=0,$DC$2&gt;$OE$1),0,IF(OR(DC67=0,DE67=0,DF67=0),0,MIN((VLOOKUP($D67,SALERYCODE,3,0))*(IF($D67=6,DF67,DE67))*((MIN((VLOOKUP($D67,SALERYCODE,5,0)),(IF($D67=6,DE67,DF67))))),MIN((VLOOKUP($D67,SALERYCODE,3,0)),(DC67+DD67))*(IF($D67=6,DF67,((MIN((VLOOKUP($D67,SALERYCODE,5,0)),DF67)))))))))/IF(AND($D67=2,'ראשי-פרטים כלליים וריכוז הוצאות'!$D$68&lt;&gt;4),1.2,1)</f>
        <v>0</v>
      </c>
      <c r="DI67" s="263"/>
      <c r="DJ67" s="264"/>
      <c r="DK67" s="265"/>
      <c r="DL67" s="266"/>
      <c r="DM67" s="267">
        <f t="shared" si="59"/>
        <v>0</v>
      </c>
      <c r="DN67" s="260">
        <f>+(IF(OR($B67=0,$C67=0,$D67=0,$DC$2&gt;$OE$1),0,IF(OR(DI67=0,DK67=0,DL67=0),0,MIN((VLOOKUP($D67,SALERYCODE,3,0))*(IF($D67=6,DL67,DK67))*((MIN((VLOOKUP($D67,SALERYCODE,5,0)),(IF($D67=6,DK67,DL67))))),MIN((VLOOKUP($D67,SALERYCODE,3,0)),(DI67+DJ67))*(IF($D67=6,DL67,((MIN((VLOOKUP($D67,SALERYCODE,5,0)),DL67)))))))))/IF(AND($D67=2,'ראשי-פרטים כלליים וריכוז הוצאות'!$D$68&lt;&gt;4),1.2,1)</f>
        <v>0</v>
      </c>
      <c r="DO67" s="263"/>
      <c r="DP67" s="264"/>
      <c r="DQ67" s="265"/>
      <c r="DR67" s="266"/>
      <c r="DS67" s="267">
        <f t="shared" si="60"/>
        <v>0</v>
      </c>
      <c r="DT67" s="260">
        <f>+(IF(OR($B67=0,$C67=0,$D67=0,$DC$2&gt;$OE$1),0,IF(OR(DO67=0,DQ67=0,DR67=0),0,MIN((VLOOKUP($D67,SALERYCODE,3,0))*(IF($D67=6,DR67,DQ67))*((MIN((VLOOKUP($D67,SALERYCODE,5,0)),(IF($D67=6,DQ67,DR67))))),MIN((VLOOKUP($D67,SALERYCODE,3,0)),(DO67+DP67))*(IF($D67=6,DR67,((MIN((VLOOKUP($D67,SALERYCODE,5,0)),DR67)))))))))/IF(AND($D67=2,'ראשי-פרטים כלליים וריכוז הוצאות'!$D$68&lt;&gt;4),1.2,1)</f>
        <v>0</v>
      </c>
      <c r="DU67" s="263"/>
      <c r="DV67" s="264"/>
      <c r="DW67" s="265"/>
      <c r="DX67" s="266"/>
      <c r="DY67" s="267">
        <f t="shared" si="61"/>
        <v>0</v>
      </c>
      <c r="DZ67" s="260">
        <f>+(IF(OR($B67=0,$C67=0,$D67=0,$DC$2&gt;$OE$1),0,IF(OR(DU67=0,DW67=0,DX67=0),0,MIN((VLOOKUP($D67,SALERYCODE,3,0))*(IF($D67=6,DX67,DW67))*((MIN((VLOOKUP($D67,SALERYCODE,5,0)),(IF($D67=6,DW67,DX67))))),MIN((VLOOKUP($D67,SALERYCODE,3,0)),(DU67+DV67))*(IF($D67=6,DX67,((MIN((VLOOKUP($D67,SALERYCODE,5,0)),DX67)))))))))/IF(AND($D67=2,'ראשי-פרטים כלליים וריכוז הוצאות'!$D$68&lt;&gt;4),1.2,1)</f>
        <v>0</v>
      </c>
      <c r="EA67" s="263"/>
      <c r="EB67" s="264"/>
      <c r="EC67" s="265"/>
      <c r="ED67" s="266"/>
      <c r="EE67" s="267">
        <f t="shared" si="62"/>
        <v>0</v>
      </c>
      <c r="EF67" s="260">
        <f>+(IF(OR($B67=0,$C67=0,$D67=0,$DC$2&gt;$OE$1),0,IF(OR(EA67=0,EC67=0,ED67=0),0,MIN((VLOOKUP($D67,SALERYCODE,3,0))*(IF($D67=6,ED67,EC67))*((MIN((VLOOKUP($D67,SALERYCODE,5,0)),(IF($D67=6,EC67,ED67))))),MIN((VLOOKUP($D67,SALERYCODE,3,0)),(EA67+EB67))*(IF($D67=6,ED67,((MIN((VLOOKUP($D67,SALERYCODE,5,0)),ED67)))))))))/IF(AND($D67=2,'ראשי-פרטים כלליים וריכוז הוצאות'!$D$68&lt;&gt;4),1.2,1)</f>
        <v>0</v>
      </c>
      <c r="EG67" s="263"/>
      <c r="EH67" s="264"/>
      <c r="EI67" s="265"/>
      <c r="EJ67" s="266"/>
      <c r="EK67" s="267">
        <f t="shared" si="63"/>
        <v>0</v>
      </c>
      <c r="EL67" s="260">
        <f>+(IF(OR($B67=0,$C67=0,$D67=0,$DC$2&gt;$OE$1),0,IF(OR(EG67=0,EI67=0,EJ67=0),0,MIN((VLOOKUP($D67,SALERYCODE,3,0))*(IF($D67=6,EJ67,EI67))*((MIN((VLOOKUP($D67,SALERYCODE,5,0)),(IF($D67=6,EI67,EJ67))))),MIN((VLOOKUP($D67,SALERYCODE,3,0)),(EG67+EH67))*(IF($D67=6,EJ67,((MIN((VLOOKUP($D67,SALERYCODE,5,0)),EJ67)))))))))/IF(AND($D67=2,'ראשי-פרטים כלליים וריכוז הוצאות'!$D$68&lt;&gt;4),1.2,1)</f>
        <v>0</v>
      </c>
      <c r="EM67" s="263"/>
      <c r="EN67" s="264"/>
      <c r="EO67" s="265"/>
      <c r="EP67" s="266"/>
      <c r="EQ67" s="267">
        <f t="shared" si="64"/>
        <v>0</v>
      </c>
      <c r="ER67" s="260">
        <f>+(IF(OR($B67=0,$C67=0,$D67=0,$DC$2&gt;$OE$1),0,IF(OR(EM67=0,EO67=0,EP67=0),0,MIN((VLOOKUP($D67,SALERYCODE,3,0))*(IF($D67=6,EP67,EO67))*((MIN((VLOOKUP($D67,SALERYCODE,5,0)),(IF($D67=6,EO67,EP67))))),MIN((VLOOKUP($D67,SALERYCODE,3,0)),(EM67+EN67))*(IF($D67=6,EP67,((MIN((VLOOKUP($D67,SALERYCODE,5,0)),EP67)))))))))/IF(AND($D67=2,'ראשי-פרטים כלליים וריכוז הוצאות'!$D$68&lt;&gt;4),1.2,1)</f>
        <v>0</v>
      </c>
      <c r="ES67" s="263"/>
      <c r="ET67" s="264"/>
      <c r="EU67" s="265"/>
      <c r="EV67" s="266"/>
      <c r="EW67" s="267">
        <f t="shared" si="65"/>
        <v>0</v>
      </c>
      <c r="EX67" s="260">
        <f>+(IF(OR($B67=0,$C67=0,$D67=0,$DC$2&gt;$OE$1),0,IF(OR(ES67=0,EU67=0,EV67=0),0,MIN((VLOOKUP($D67,SALERYCODE,3,0))*(IF($D67=6,EV67,EU67))*((MIN((VLOOKUP($D67,SALERYCODE,5,0)),(IF($D67=6,EU67,EV67))))),MIN((VLOOKUP($D67,SALERYCODE,3,0)),(ES67+ET67))*(IF($D67=6,EV67,((MIN((VLOOKUP($D67,SALERYCODE,5,0)),EV67)))))))))/IF(AND($D67=2,'ראשי-פרטים כלליים וריכוז הוצאות'!$D$68&lt;&gt;4),1.2,1)</f>
        <v>0</v>
      </c>
      <c r="EY67" s="263"/>
      <c r="EZ67" s="264"/>
      <c r="FA67" s="265"/>
      <c r="FB67" s="266"/>
      <c r="FC67" s="267">
        <f t="shared" si="66"/>
        <v>0</v>
      </c>
      <c r="FD67" s="260">
        <f>+(IF(OR($B67=0,$C67=0,$D67=0,$DC$2&gt;$OE$1),0,IF(OR(EY67=0,FA67=0,FB67=0),0,MIN((VLOOKUP($D67,SALERYCODE,3,0))*(IF($D67=6,FB67,FA67))*((MIN((VLOOKUP($D67,SALERYCODE,5,0)),(IF($D67=6,FA67,FB67))))),MIN((VLOOKUP($D67,SALERYCODE,3,0)),(EY67+EZ67))*(IF($D67=6,FB67,((MIN((VLOOKUP($D67,SALERYCODE,5,0)),FB67)))))))))/IF(AND($D67=2,'ראשי-פרטים כלליים וריכוז הוצאות'!$D$68&lt;&gt;4),1.2,1)</f>
        <v>0</v>
      </c>
      <c r="FE67" s="263"/>
      <c r="FF67" s="264"/>
      <c r="FG67" s="265"/>
      <c r="FH67" s="266"/>
      <c r="FI67" s="267">
        <f t="shared" si="67"/>
        <v>0</v>
      </c>
      <c r="FJ67" s="260">
        <f>+(IF(OR($B67=0,$C67=0,$D67=0,$DC$2&gt;$OE$1),0,IF(OR(FE67=0,FG67=0,FH67=0),0,MIN((VLOOKUP($D67,SALERYCODE,3,0))*(IF($D67=6,FH67,FG67))*((MIN((VLOOKUP($D67,SALERYCODE,5,0)),(IF($D67=6,FG67,FH67))))),MIN((VLOOKUP($D67,SALERYCODE,3,0)),(FE67+FF67))*(IF($D67=6,FH67,((MIN((VLOOKUP($D67,SALERYCODE,5,0)),FH67)))))))))/IF(AND($D67=2,'ראשי-פרטים כלליים וריכוז הוצאות'!$D$68&lt;&gt;4),1.2,1)</f>
        <v>0</v>
      </c>
      <c r="FK67" s="263"/>
      <c r="FL67" s="264"/>
      <c r="FM67" s="265"/>
      <c r="FN67" s="266"/>
      <c r="FO67" s="267">
        <f t="shared" si="68"/>
        <v>0</v>
      </c>
      <c r="FP67" s="260">
        <f>+(IF(OR($B67=0,$C67=0,$D67=0,$DC$2&gt;$OE$1),0,IF(OR(FK67=0,FM67=0,FN67=0),0,MIN((VLOOKUP($D67,SALERYCODE,3,0))*(IF($D67=6,FN67,FM67))*((MIN((VLOOKUP($D67,SALERYCODE,5,0)),(IF($D67=6,FM67,FN67))))),MIN((VLOOKUP($D67,SALERYCODE,3,0)),(FK67+FL67))*(IF($D67=6,FN67,((MIN((VLOOKUP($D67,SALERYCODE,5,0)),FN67)))))))))/IF(AND($D67=2,'ראשי-פרטים כלליים וריכוז הוצאות'!$D$68&lt;&gt;4),1.2,1)</f>
        <v>0</v>
      </c>
      <c r="FQ67" s="263"/>
      <c r="FR67" s="264"/>
      <c r="FS67" s="265"/>
      <c r="FT67" s="266"/>
      <c r="FU67" s="267">
        <f t="shared" si="69"/>
        <v>0</v>
      </c>
      <c r="FV67" s="260">
        <f>+(IF(OR($B67=0,$C67=0,$D67=0,$DC$2&gt;$OE$1),0,IF(OR(FQ67=0,FS67=0,FT67=0),0,MIN((VLOOKUP($D67,SALERYCODE,3,0))*(IF($D67=6,FT67,FS67))*((MIN((VLOOKUP($D67,SALERYCODE,5,0)),(IF($D67=6,FS67,FT67))))),MIN((VLOOKUP($D67,SALERYCODE,3,0)),(FQ67+FR67))*(IF($D67=6,FT67,((MIN((VLOOKUP($D67,SALERYCODE,5,0)),FT67)))))))))/IF(AND($D67=2,'ראשי-פרטים כלליים וריכוז הוצאות'!$D$68&lt;&gt;4),1.2,1)</f>
        <v>0</v>
      </c>
      <c r="FW67" s="263"/>
      <c r="FX67" s="264"/>
      <c r="FY67" s="265"/>
      <c r="FZ67" s="266"/>
      <c r="GA67" s="267">
        <f t="shared" si="70"/>
        <v>0</v>
      </c>
      <c r="GB67" s="260">
        <f>+(IF(OR($B67=0,$C67=0,$D67=0,$DC$2&gt;$OE$1),0,IF(OR(FW67=0,FY67=0,FZ67=0),0,MIN((VLOOKUP($D67,SALERYCODE,3,0))*(IF($D67=6,FZ67,FY67))*((MIN((VLOOKUP($D67,SALERYCODE,5,0)),(IF($D67=6,FY67,FZ67))))),MIN((VLOOKUP($D67,SALERYCODE,3,0)),(FW67+FX67))*(IF($D67=6,FZ67,((MIN((VLOOKUP($D67,SALERYCODE,5,0)),FZ67)))))))))/IF(AND($D67=2,'ראשי-פרטים כלליים וריכוז הוצאות'!$D$68&lt;&gt;4),1.2,1)</f>
        <v>0</v>
      </c>
      <c r="GC67" s="263"/>
      <c r="GD67" s="264"/>
      <c r="GE67" s="265"/>
      <c r="GF67" s="266"/>
      <c r="GG67" s="267">
        <f t="shared" si="71"/>
        <v>0</v>
      </c>
      <c r="GH67" s="260">
        <f>+(IF(OR($B67=0,$C67=0,$D67=0,$DC$2&gt;$OE$1),0,IF(OR(GC67=0,GE67=0,GF67=0),0,MIN((VLOOKUP($D67,SALERYCODE,3,0))*(IF($D67=6,GF67,GE67))*((MIN((VLOOKUP($D67,SALERYCODE,5,0)),(IF($D67=6,GE67,GF67))))),MIN((VLOOKUP($D67,SALERYCODE,3,0)),(GC67+GD67))*(IF($D67=6,GF67,((MIN((VLOOKUP($D67,SALERYCODE,5,0)),GF67)))))))))/IF(AND($D67=2,'ראשי-פרטים כלליים וריכוז הוצאות'!$D$68&lt;&gt;4),1.2,1)</f>
        <v>0</v>
      </c>
      <c r="GI67" s="263"/>
      <c r="GJ67" s="264"/>
      <c r="GK67" s="265"/>
      <c r="GL67" s="266"/>
      <c r="GM67" s="267">
        <f t="shared" si="72"/>
        <v>0</v>
      </c>
      <c r="GN67" s="260">
        <f>+(IF(OR($B67=0,$C67=0,$D67=0,$DC$2&gt;$OE$1),0,IF(OR(GI67=0,GK67=0,GL67=0),0,MIN((VLOOKUP($D67,SALERYCODE,3,0))*(IF($D67=6,GL67,GK67))*((MIN((VLOOKUP($D67,SALERYCODE,5,0)),(IF($D67=6,GK67,GL67))))),MIN((VLOOKUP($D67,SALERYCODE,3,0)),(GI67+GJ67))*(IF($D67=6,GL67,((MIN((VLOOKUP($D67,SALERYCODE,5,0)),GL67)))))))))/IF(AND($D67=2,'ראשי-פרטים כלליים וריכוז הוצאות'!$D$68&lt;&gt;4),1.2,1)</f>
        <v>0</v>
      </c>
      <c r="GO67" s="263"/>
      <c r="GP67" s="264"/>
      <c r="GQ67" s="265"/>
      <c r="GR67" s="266"/>
      <c r="GS67" s="267">
        <f t="shared" si="73"/>
        <v>0</v>
      </c>
      <c r="GT67" s="260">
        <f>+(IF(OR($B67=0,$C67=0,$D67=0,$DC$2&gt;$OE$1),0,IF(OR(GO67=0,GQ67=0,GR67=0),0,MIN((VLOOKUP($D67,SALERYCODE,3,0))*(IF($D67=6,GR67,GQ67))*((MIN((VLOOKUP($D67,SALERYCODE,5,0)),(IF($D67=6,GQ67,GR67))))),MIN((VLOOKUP($D67,SALERYCODE,3,0)),(GO67+GP67))*(IF($D67=6,GR67,((MIN((VLOOKUP($D67,SALERYCODE,5,0)),GR67)))))))))/IF(AND($D67=2,'ראשי-פרטים כלליים וריכוז הוצאות'!$D$68&lt;&gt;4),1.2,1)</f>
        <v>0</v>
      </c>
      <c r="GU67" s="263"/>
      <c r="GV67" s="264"/>
      <c r="GW67" s="265"/>
      <c r="GX67" s="266"/>
      <c r="GY67" s="267">
        <f t="shared" si="74"/>
        <v>0</v>
      </c>
      <c r="GZ67" s="260">
        <f>+(IF(OR($B67=0,$C67=0,$D67=0,$DC$2&gt;$OE$1),0,IF(OR(GU67=0,GW67=0,GX67=0),0,MIN((VLOOKUP($D67,SALERYCODE,3,0))*(IF($D67=6,GX67,GW67))*((MIN((VLOOKUP($D67,SALERYCODE,5,0)),(IF($D67=6,GW67,GX67))))),MIN((VLOOKUP($D67,SALERYCODE,3,0)),(GU67+GV67))*(IF($D67=6,GX67,((MIN((VLOOKUP($D67,SALERYCODE,5,0)),GX67)))))))))/IF(AND($D67=2,'ראשי-פרטים כלליים וריכוז הוצאות'!$D$68&lt;&gt;4),1.2,1)</f>
        <v>0</v>
      </c>
      <c r="HA67" s="263"/>
      <c r="HB67" s="264"/>
      <c r="HC67" s="265"/>
      <c r="HD67" s="266"/>
      <c r="HE67" s="267">
        <f t="shared" si="75"/>
        <v>0</v>
      </c>
      <c r="HF67" s="260">
        <f>+(IF(OR($B67=0,$C67=0,$D67=0,$DC$2&gt;$OE$1),0,IF(OR(HA67=0,HC67=0,HD67=0),0,MIN((VLOOKUP($D67,SALERYCODE,3,0))*(IF($D67=6,HD67,HC67))*((MIN((VLOOKUP($D67,SALERYCODE,5,0)),(IF($D67=6,HC67,HD67))))),MIN((VLOOKUP($D67,SALERYCODE,3,0)),(HA67+HB67))*(IF($D67=6,HD67,((MIN((VLOOKUP($D67,SALERYCODE,5,0)),HD67)))))))))/IF(AND($D67=2,'ראשי-פרטים כלליים וריכוז הוצאות'!$D$68&lt;&gt;4),1.2,1)</f>
        <v>0</v>
      </c>
      <c r="HG67" s="263"/>
      <c r="HH67" s="264"/>
      <c r="HI67" s="265"/>
      <c r="HJ67" s="266"/>
      <c r="HK67" s="267">
        <f t="shared" si="76"/>
        <v>0</v>
      </c>
      <c r="HL67" s="260">
        <f>+(IF(OR($B67=0,$C67=0,$D67=0,$DC$2&gt;$OE$1),0,IF(OR(HG67=0,HI67=0,HJ67=0),0,MIN((VLOOKUP($D67,SALERYCODE,3,0))*(IF($D67=6,HJ67,HI67))*((MIN((VLOOKUP($D67,SALERYCODE,5,0)),(IF($D67=6,HI67,HJ67))))),MIN((VLOOKUP($D67,SALERYCODE,3,0)),(HG67+HH67))*(IF($D67=6,HJ67,((MIN((VLOOKUP($D67,SALERYCODE,5,0)),HJ67)))))))))/IF(AND($D67=2,'ראשי-פרטים כלליים וריכוז הוצאות'!$D$68&lt;&gt;4),1.2,1)</f>
        <v>0</v>
      </c>
      <c r="HM67" s="263"/>
      <c r="HN67" s="264"/>
      <c r="HO67" s="265"/>
      <c r="HP67" s="266"/>
      <c r="HQ67" s="267">
        <f t="shared" si="77"/>
        <v>0</v>
      </c>
      <c r="HR67" s="260">
        <f>+(IF(OR($B67=0,$C67=0,$D67=0,$DC$2&gt;$OE$1),0,IF(OR(HM67=0,HO67=0,HP67=0),0,MIN((VLOOKUP($D67,SALERYCODE,3,0))*(IF($D67=6,HP67,HO67))*((MIN((VLOOKUP($D67,SALERYCODE,5,0)),(IF($D67=6,HO67,HP67))))),MIN((VLOOKUP($D67,SALERYCODE,3,0)),(HM67+HN67))*(IF($D67=6,HP67,((MIN((VLOOKUP($D67,SALERYCODE,5,0)),HP67)))))))))/IF(AND($D67=2,'ראשי-פרטים כלליים וריכוז הוצאות'!$D$68&lt;&gt;4),1.2,1)</f>
        <v>0</v>
      </c>
      <c r="HS67" s="263"/>
      <c r="HT67" s="264"/>
      <c r="HU67" s="265"/>
      <c r="HV67" s="266"/>
      <c r="HW67" s="267">
        <f t="shared" si="78"/>
        <v>0</v>
      </c>
      <c r="HX67" s="260">
        <f>+(IF(OR($B67=0,$C67=0,$D67=0,$DC$2&gt;$OE$1),0,IF(OR(HS67=0,HU67=0,HV67=0),0,MIN((VLOOKUP($D67,SALERYCODE,3,0))*(IF($D67=6,HV67,HU67))*((MIN((VLOOKUP($D67,SALERYCODE,5,0)),(IF($D67=6,HU67,HV67))))),MIN((VLOOKUP($D67,SALERYCODE,3,0)),(HS67+HT67))*(IF($D67=6,HV67,((MIN((VLOOKUP($D67,SALERYCODE,5,0)),HV67)))))))))/IF(AND($D67=2,'ראשי-פרטים כלליים וריכוז הוצאות'!$D$68&lt;&gt;4),1.2,1)</f>
        <v>0</v>
      </c>
      <c r="HY67" s="263"/>
      <c r="HZ67" s="264"/>
      <c r="IA67" s="265"/>
      <c r="IB67" s="266"/>
      <c r="IC67" s="267">
        <f t="shared" si="79"/>
        <v>0</v>
      </c>
      <c r="ID67" s="260">
        <f>+(IF(OR($B67=0,$C67=0,$D67=0,$DC$2&gt;$OE$1),0,IF(OR(HY67=0,IA67=0,IB67=0),0,MIN((VLOOKUP($D67,SALERYCODE,3,0))*(IF($D67=6,IB67,IA67))*((MIN((VLOOKUP($D67,SALERYCODE,5,0)),(IF($D67=6,IA67,IB67))))),MIN((VLOOKUP($D67,SALERYCODE,3,0)),(HY67+HZ67))*(IF($D67=6,IB67,((MIN((VLOOKUP($D67,SALERYCODE,5,0)),IB67)))))))))/IF(AND($D67=2,'ראשי-פרטים כלליים וריכוז הוצאות'!$D$68&lt;&gt;4),1.2,1)</f>
        <v>0</v>
      </c>
      <c r="IE67" s="263"/>
      <c r="IF67" s="264"/>
      <c r="IG67" s="265"/>
      <c r="IH67" s="266"/>
      <c r="II67" s="267">
        <f t="shared" si="80"/>
        <v>0</v>
      </c>
      <c r="IJ67" s="260">
        <f>+(IF(OR($B67=0,$C67=0,$D67=0,$DC$2&gt;$OE$1),0,IF(OR(IE67=0,IG67=0,IH67=0),0,MIN((VLOOKUP($D67,SALERYCODE,3,0))*(IF($D67=6,IH67,IG67))*((MIN((VLOOKUP($D67,SALERYCODE,5,0)),(IF($D67=6,IG67,IH67))))),MIN((VLOOKUP($D67,SALERYCODE,3,0)),(IE67+IF67))*(IF($D67=6,IH67,((MIN((VLOOKUP($D67,SALERYCODE,5,0)),IH67)))))))))/IF(AND($D67=2,'ראשי-פרטים כלליים וריכוז הוצאות'!$D$68&lt;&gt;4),1.2,1)</f>
        <v>0</v>
      </c>
      <c r="IK67" s="263"/>
      <c r="IL67" s="264"/>
      <c r="IM67" s="265"/>
      <c r="IN67" s="266"/>
      <c r="IO67" s="267">
        <f t="shared" si="81"/>
        <v>0</v>
      </c>
      <c r="IP67" s="260">
        <f>+(IF(OR($B67=0,$C67=0,$D67=0,$DC$2&gt;$OE$1),0,IF(OR(IK67=0,IM67=0,IN67=0),0,MIN((VLOOKUP($D67,SALERYCODE,3,0))*(IF($D67=6,IN67,IM67))*((MIN((VLOOKUP($D67,SALERYCODE,5,0)),(IF($D67=6,IM67,IN67))))),MIN((VLOOKUP($D67,SALERYCODE,3,0)),(IK67+IL67))*(IF($D67=6,IN67,((MIN((VLOOKUP($D67,SALERYCODE,5,0)),IN67)))))))))/IF(AND($D67=2,'ראשי-פרטים כלליים וריכוז הוצאות'!$D$68&lt;&gt;4),1.2,1)</f>
        <v>0</v>
      </c>
      <c r="IQ67" s="263"/>
      <c r="IR67" s="264"/>
      <c r="IS67" s="265"/>
      <c r="IT67" s="266"/>
      <c r="IU67" s="267">
        <f t="shared" si="82"/>
        <v>0</v>
      </c>
      <c r="IV67" s="260">
        <f>+(IF(OR($B67=0,$C67=0,$D67=0,$DC$2&gt;$OE$1),0,IF(OR(IQ67=0,IS67=0,IT67=0),0,MIN((VLOOKUP($D67,SALERYCODE,3,0))*(IF($D67=6,IT67,IS67))*((MIN((VLOOKUP($D67,SALERYCODE,5,0)),(IF($D67=6,IS67,IT67))))),MIN((VLOOKUP($D67,SALERYCODE,3,0)),(IQ67+IR67))*(IF($D67=6,IT67,((MIN((VLOOKUP($D67,SALERYCODE,5,0)),IT67)))))))))/IF(AND($D67=2,'ראשי-פרטים כלליים וריכוז הוצאות'!$D$68&lt;&gt;4),1.2,1)</f>
        <v>0</v>
      </c>
      <c r="IW67" s="263"/>
      <c r="IX67" s="264"/>
      <c r="IY67" s="265"/>
      <c r="IZ67" s="266"/>
      <c r="JA67" s="267">
        <f t="shared" si="83"/>
        <v>0</v>
      </c>
      <c r="JB67" s="260">
        <f>+(IF(OR($B67=0,$C67=0,$D67=0,$DC$2&gt;$OE$1),0,IF(OR(IW67=0,IY67=0,IZ67=0),0,MIN((VLOOKUP($D67,SALERYCODE,3,0))*(IF($D67=6,IZ67,IY67))*((MIN((VLOOKUP($D67,SALERYCODE,5,0)),(IF($D67=6,IY67,IZ67))))),MIN((VLOOKUP($D67,SALERYCODE,3,0)),(IW67+IX67))*(IF($D67=6,IZ67,((MIN((VLOOKUP($D67,SALERYCODE,5,0)),IZ67)))))))))/IF(AND($D67=2,'ראשי-פרטים כלליים וריכוז הוצאות'!$D$68&lt;&gt;4),1.2,1)</f>
        <v>0</v>
      </c>
      <c r="JC67" s="263"/>
      <c r="JD67" s="264"/>
      <c r="JE67" s="265"/>
      <c r="JF67" s="266"/>
      <c r="JG67" s="267">
        <f t="shared" si="84"/>
        <v>0</v>
      </c>
      <c r="JH67" s="260">
        <f>+(IF(OR($B67=0,$C67=0,$D67=0,$DC$2&gt;$OE$1),0,IF(OR(JC67=0,JE67=0,JF67=0),0,MIN((VLOOKUP($D67,SALERYCODE,3,0))*(IF($D67=6,JF67,JE67))*((MIN((VLOOKUP($D67,SALERYCODE,5,0)),(IF($D67=6,JE67,JF67))))),MIN((VLOOKUP($D67,SALERYCODE,3,0)),(JC67+JD67))*(IF($D67=6,JF67,((MIN((VLOOKUP($D67,SALERYCODE,5,0)),JF67)))))))))/IF(AND($D67=2,'ראשי-פרטים כלליים וריכוז הוצאות'!$D$68&lt;&gt;4),1.2,1)</f>
        <v>0</v>
      </c>
      <c r="JI67" s="263"/>
      <c r="JJ67" s="264"/>
      <c r="JK67" s="265"/>
      <c r="JL67" s="266"/>
      <c r="JM67" s="267">
        <f t="shared" si="85"/>
        <v>0</v>
      </c>
      <c r="JN67" s="260">
        <f>+(IF(OR($B67=0,$C67=0,$D67=0,$DC$2&gt;$OE$1),0,IF(OR(JI67=0,JK67=0,JL67=0),0,MIN((VLOOKUP($D67,SALERYCODE,3,0))*(IF($D67=6,JL67,JK67))*((MIN((VLOOKUP($D67,SALERYCODE,5,0)),(IF($D67=6,JK67,JL67))))),MIN((VLOOKUP($D67,SALERYCODE,3,0)),(JI67+JJ67))*(IF($D67=6,JL67,((MIN((VLOOKUP($D67,SALERYCODE,5,0)),JL67)))))))))/IF(AND($D67=2,'ראשי-פרטים כלליים וריכוז הוצאות'!$D$68&lt;&gt;4),1.2,1)</f>
        <v>0</v>
      </c>
      <c r="JO67" s="263"/>
      <c r="JP67" s="264"/>
      <c r="JQ67" s="265"/>
      <c r="JR67" s="266"/>
      <c r="JS67" s="267">
        <f t="shared" si="86"/>
        <v>0</v>
      </c>
      <c r="JT67" s="260">
        <f>+(IF(OR($B67=0,$C67=0,$D67=0,$DC$2&gt;$OE$1),0,IF(OR(JO67=0,JQ67=0,JR67=0),0,MIN((VLOOKUP($D67,SALERYCODE,3,0))*(IF($D67=6,JR67,JQ67))*((MIN((VLOOKUP($D67,SALERYCODE,5,0)),(IF($D67=6,JQ67,JR67))))),MIN((VLOOKUP($D67,SALERYCODE,3,0)),(JO67+JP67))*(IF($D67=6,JR67,((MIN((VLOOKUP($D67,SALERYCODE,5,0)),JR67)))))))))/IF(AND($D67=2,'ראשי-פרטים כלליים וריכוז הוצאות'!$D$68&lt;&gt;4),1.2,1)</f>
        <v>0</v>
      </c>
      <c r="JU67" s="263"/>
      <c r="JV67" s="264"/>
      <c r="JW67" s="265"/>
      <c r="JX67" s="266"/>
      <c r="JY67" s="267">
        <f t="shared" si="87"/>
        <v>0</v>
      </c>
      <c r="JZ67" s="260">
        <f>+(IF(OR($B67=0,$C67=0,$D67=0,$DC$2&gt;$OE$1),0,IF(OR(JU67=0,JW67=0,JX67=0),0,MIN((VLOOKUP($D67,SALERYCODE,3,0))*(IF($D67=6,JX67,JW67))*((MIN((VLOOKUP($D67,SALERYCODE,5,0)),(IF($D67=6,JW67,JX67))))),MIN((VLOOKUP($D67,SALERYCODE,3,0)),(JU67+JV67))*(IF($D67=6,JX67,((MIN((VLOOKUP($D67,SALERYCODE,5,0)),JX67)))))))))/IF(AND($D67=2,'ראשי-פרטים כלליים וריכוז הוצאות'!$D$68&lt;&gt;4),1.2,1)</f>
        <v>0</v>
      </c>
      <c r="KA67" s="263"/>
      <c r="KB67" s="264"/>
      <c r="KC67" s="265"/>
      <c r="KD67" s="266"/>
      <c r="KE67" s="267">
        <f t="shared" si="88"/>
        <v>0</v>
      </c>
      <c r="KF67" s="260">
        <f>+(IF(OR($B67=0,$C67=0,$D67=0,$DC$2&gt;$OE$1),0,IF(OR(KA67=0,KC67=0,KD67=0),0,MIN((VLOOKUP($D67,SALERYCODE,3,0))*(IF($D67=6,KD67,KC67))*((MIN((VLOOKUP($D67,SALERYCODE,5,0)),(IF($D67=6,KC67,KD67))))),MIN((VLOOKUP($D67,SALERYCODE,3,0)),(KA67+KB67))*(IF($D67=6,KD67,((MIN((VLOOKUP($D67,SALERYCODE,5,0)),KD67)))))))))/IF(AND($D67=2,'ראשי-פרטים כלליים וריכוז הוצאות'!$D$68&lt;&gt;4),1.2,1)</f>
        <v>0</v>
      </c>
      <c r="KG67" s="263"/>
      <c r="KH67" s="264"/>
      <c r="KI67" s="265"/>
      <c r="KJ67" s="266"/>
      <c r="KK67" s="267">
        <f t="shared" si="89"/>
        <v>0</v>
      </c>
      <c r="KL67" s="260">
        <f>+(IF(OR($B67=0,$C67=0,$D67=0,$DC$2&gt;$OE$1),0,IF(OR(KG67=0,KI67=0,KJ67=0),0,MIN((VLOOKUP($D67,SALERYCODE,3,0))*(IF($D67=6,KJ67,KI67))*((MIN((VLOOKUP($D67,SALERYCODE,5,0)),(IF($D67=6,KI67,KJ67))))),MIN((VLOOKUP($D67,SALERYCODE,3,0)),(KG67+KH67))*(IF($D67=6,KJ67,((MIN((VLOOKUP($D67,SALERYCODE,5,0)),KJ67)))))))))/IF(AND($D67=2,'ראשי-פרטים כלליים וריכוז הוצאות'!$D$68&lt;&gt;4),1.2,1)</f>
        <v>0</v>
      </c>
      <c r="KM67" s="263"/>
      <c r="KN67" s="264"/>
      <c r="KO67" s="265"/>
      <c r="KP67" s="266"/>
      <c r="KQ67" s="267">
        <f t="shared" si="90"/>
        <v>0</v>
      </c>
      <c r="KR67" s="260">
        <f>+(IF(OR($B67=0,$C67=0,$D67=0,$DC$2&gt;$OE$1),0,IF(OR(KM67=0,KO67=0,KP67=0),0,MIN((VLOOKUP($D67,SALERYCODE,3,0))*(IF($D67=6,KP67,KO67))*((MIN((VLOOKUP($D67,SALERYCODE,5,0)),(IF($D67=6,KO67,KP67))))),MIN((VLOOKUP($D67,SALERYCODE,3,0)),(KM67+KN67))*(IF($D67=6,KP67,((MIN((VLOOKUP($D67,SALERYCODE,5,0)),KP67)))))))))/IF(AND($D67=2,'ראשי-פרטים כלליים וריכוז הוצאות'!$D$68&lt;&gt;4),1.2,1)</f>
        <v>0</v>
      </c>
      <c r="KS67" s="263"/>
      <c r="KT67" s="264"/>
      <c r="KU67" s="265"/>
      <c r="KV67" s="266"/>
      <c r="KW67" s="267">
        <f t="shared" si="91"/>
        <v>0</v>
      </c>
      <c r="KX67" s="260">
        <f>+(IF(OR($B67=0,$C67=0,$D67=0,$DC$2&gt;$OE$1),0,IF(OR(KS67=0,KU67=0,KV67=0),0,MIN((VLOOKUP($D67,SALERYCODE,3,0))*(IF($D67=6,KV67,KU67))*((MIN((VLOOKUP($D67,SALERYCODE,5,0)),(IF($D67=6,KU67,KV67))))),MIN((VLOOKUP($D67,SALERYCODE,3,0)),(KS67+KT67))*(IF($D67=6,KV67,((MIN((VLOOKUP($D67,SALERYCODE,5,0)),KV67)))))))))/IF(AND($D67=2,'ראשי-פרטים כלליים וריכוז הוצאות'!$D$68&lt;&gt;4),1.2,1)</f>
        <v>0</v>
      </c>
      <c r="KY67" s="263"/>
      <c r="KZ67" s="264"/>
      <c r="LA67" s="265"/>
      <c r="LB67" s="266"/>
      <c r="LC67" s="267">
        <f t="shared" si="92"/>
        <v>0</v>
      </c>
      <c r="LD67" s="260">
        <f>+(IF(OR($B67=0,$C67=0,$D67=0,$DC$2&gt;$OE$1),0,IF(OR(KY67=0,LA67=0,LB67=0),0,MIN((VLOOKUP($D67,SALERYCODE,3,0))*(IF($D67=6,LB67,LA67))*((MIN((VLOOKUP($D67,SALERYCODE,5,0)),(IF($D67=6,LA67,LB67))))),MIN((VLOOKUP($D67,SALERYCODE,3,0)),(KY67+KZ67))*(IF($D67=6,LB67,((MIN((VLOOKUP($D67,SALERYCODE,5,0)),LB67)))))))))/IF(AND($D67=2,'ראשי-פרטים כלליים וריכוז הוצאות'!$D$68&lt;&gt;4),1.2,1)</f>
        <v>0</v>
      </c>
      <c r="LE67" s="263"/>
      <c r="LF67" s="264"/>
      <c r="LG67" s="265"/>
      <c r="LH67" s="266"/>
      <c r="LI67" s="267">
        <f t="shared" si="93"/>
        <v>0</v>
      </c>
      <c r="LJ67" s="260">
        <f>+(IF(OR($B67=0,$C67=0,$D67=0,$DC$2&gt;$OE$1),0,IF(OR(LE67=0,LG67=0,LH67=0),0,MIN((VLOOKUP($D67,SALERYCODE,3,0))*(IF($D67=6,LH67,LG67))*((MIN((VLOOKUP($D67,SALERYCODE,5,0)),(IF($D67=6,LG67,LH67))))),MIN((VLOOKUP($D67,SALERYCODE,3,0)),(LE67+LF67))*(IF($D67=6,LH67,((MIN((VLOOKUP($D67,SALERYCODE,5,0)),LH67)))))))))/IF(AND($D67=2,'ראשי-פרטים כלליים וריכוז הוצאות'!$D$68&lt;&gt;4),1.2,1)</f>
        <v>0</v>
      </c>
      <c r="LK67" s="263"/>
      <c r="LL67" s="264"/>
      <c r="LM67" s="265"/>
      <c r="LN67" s="266"/>
      <c r="LO67" s="267">
        <f t="shared" si="94"/>
        <v>0</v>
      </c>
      <c r="LP67" s="260">
        <f>+(IF(OR($B67=0,$C67=0,$D67=0,$DC$2&gt;$OE$1),0,IF(OR(LK67=0,LM67=0,LN67=0),0,MIN((VLOOKUP($D67,SALERYCODE,3,0))*(IF($D67=6,LN67,LM67))*((MIN((VLOOKUP($D67,SALERYCODE,5,0)),(IF($D67=6,LM67,LN67))))),MIN((VLOOKUP($D67,SALERYCODE,3,0)),(LK67+LL67))*(IF($D67=6,LN67,((MIN((VLOOKUP($D67,SALERYCODE,5,0)),LN67)))))))))/IF(AND($D67=2,'ראשי-פרטים כלליים וריכוז הוצאות'!$D$68&lt;&gt;4),1.2,1)</f>
        <v>0</v>
      </c>
      <c r="LQ67" s="263"/>
      <c r="LR67" s="264"/>
      <c r="LS67" s="265"/>
      <c r="LT67" s="266"/>
      <c r="LU67" s="267">
        <f t="shared" si="95"/>
        <v>0</v>
      </c>
      <c r="LV67" s="260">
        <f>+(IF(OR($B67=0,$C67=0,$D67=0,$DC$2&gt;$OE$1),0,IF(OR(LQ67=0,LS67=0,LT67=0),0,MIN((VLOOKUP($D67,SALERYCODE,3,0))*(IF($D67=6,LT67,LS67))*((MIN((VLOOKUP($D67,SALERYCODE,5,0)),(IF($D67=6,LS67,LT67))))),MIN((VLOOKUP($D67,SALERYCODE,3,0)),(LQ67+LR67))*(IF($D67=6,LT67,((MIN((VLOOKUP($D67,SALERYCODE,5,0)),LT67)))))))))/IF(AND($D67=2,'ראשי-פרטים כלליים וריכוז הוצאות'!$D$68&lt;&gt;4),1.2,1)</f>
        <v>0</v>
      </c>
      <c r="LW67" s="263"/>
      <c r="LX67" s="264"/>
      <c r="LY67" s="265"/>
      <c r="LZ67" s="266"/>
      <c r="MA67" s="267">
        <f t="shared" si="96"/>
        <v>0</v>
      </c>
      <c r="MB67" s="260">
        <f>+(IF(OR($B67=0,$C67=0,$D67=0,$DC$2&gt;$OE$1),0,IF(OR(LW67=0,LY67=0,LZ67=0),0,MIN((VLOOKUP($D67,SALERYCODE,3,0))*(IF($D67=6,LZ67,LY67))*((MIN((VLOOKUP($D67,SALERYCODE,5,0)),(IF($D67=6,LY67,LZ67))))),MIN((VLOOKUP($D67,SALERYCODE,3,0)),(LW67+LX67))*(IF($D67=6,LZ67,((MIN((VLOOKUP($D67,SALERYCODE,5,0)),LZ67)))))))))/IF(AND($D67=2,'ראשי-פרטים כלליים וריכוז הוצאות'!$D$68&lt;&gt;4),1.2,1)</f>
        <v>0</v>
      </c>
      <c r="MC67" s="263"/>
      <c r="MD67" s="264"/>
      <c r="ME67" s="265"/>
      <c r="MF67" s="266"/>
      <c r="MG67" s="267">
        <f t="shared" si="97"/>
        <v>0</v>
      </c>
      <c r="MH67" s="260">
        <f>+(IF(OR($B67=0,$C67=0,$D67=0,$DC$2&gt;$OE$1),0,IF(OR(MC67=0,ME67=0,MF67=0),0,MIN((VLOOKUP($D67,SALERYCODE,3,0))*(IF($D67=6,MF67,ME67))*((MIN((VLOOKUP($D67,SALERYCODE,5,0)),(IF($D67=6,ME67,MF67))))),MIN((VLOOKUP($D67,SALERYCODE,3,0)),(MC67+MD67))*(IF($D67=6,MF67,((MIN((VLOOKUP($D67,SALERYCODE,5,0)),MF67)))))))))/IF(AND($D67=2,'ראשי-פרטים כלליים וריכוז הוצאות'!$D$68&lt;&gt;4),1.2,1)</f>
        <v>0</v>
      </c>
      <c r="MI67" s="263"/>
      <c r="MJ67" s="264"/>
      <c r="MK67" s="265"/>
      <c r="ML67" s="266"/>
      <c r="MM67" s="267">
        <f t="shared" si="98"/>
        <v>0</v>
      </c>
      <c r="MN67" s="260">
        <f>+(IF(OR($B67=0,$C67=0,$D67=0,$DC$2&gt;$OE$1),0,IF(OR(MI67=0,MK67=0,ML67=0),0,MIN((VLOOKUP($D67,SALERYCODE,3,0))*(IF($D67=6,ML67,MK67))*((MIN((VLOOKUP($D67,SALERYCODE,5,0)),(IF($D67=6,MK67,ML67))))),MIN((VLOOKUP($D67,SALERYCODE,3,0)),(MI67+MJ67))*(IF($D67=6,ML67,((MIN((VLOOKUP($D67,SALERYCODE,5,0)),ML67)))))))))/IF(AND($D67=2,'ראשי-פרטים כלליים וריכוז הוצאות'!$D$68&lt;&gt;4),1.2,1)</f>
        <v>0</v>
      </c>
      <c r="MO67" s="263"/>
      <c r="MP67" s="264"/>
      <c r="MQ67" s="265"/>
      <c r="MR67" s="266"/>
      <c r="MS67" s="267">
        <f t="shared" si="99"/>
        <v>0</v>
      </c>
      <c r="MT67" s="260">
        <f>+(IF(OR($B67=0,$C67=0,$D67=0,$DC$2&gt;$OE$1),0,IF(OR(MO67=0,MQ67=0,MR67=0),0,MIN((VLOOKUP($D67,SALERYCODE,3,0))*(IF($D67=6,MR67,MQ67))*((MIN((VLOOKUP($D67,SALERYCODE,5,0)),(IF($D67=6,MQ67,MR67))))),MIN((VLOOKUP($D67,SALERYCODE,3,0)),(MO67+MP67))*(IF($D67=6,MR67,((MIN((VLOOKUP($D67,SALERYCODE,5,0)),MR67)))))))))/IF(AND($D67=2,'ראשי-פרטים כלליים וריכוז הוצאות'!$D$68&lt;&gt;4),1.2,1)</f>
        <v>0</v>
      </c>
      <c r="MU67" s="263"/>
      <c r="MV67" s="264"/>
      <c r="MW67" s="265"/>
      <c r="MX67" s="266"/>
      <c r="MY67" s="267">
        <f t="shared" si="100"/>
        <v>0</v>
      </c>
      <c r="MZ67" s="260">
        <f>+(IF(OR($B67=0,$C67=0,$D67=0,$DC$2&gt;$OE$1),0,IF(OR(MU67=0,MW67=0,MX67=0),0,MIN((VLOOKUP($D67,SALERYCODE,3,0))*(IF($D67=6,MX67,MW67))*((MIN((VLOOKUP($D67,SALERYCODE,5,0)),(IF($D67=6,MW67,MX67))))),MIN((VLOOKUP($D67,SALERYCODE,3,0)),(MU67+MV67))*(IF($D67=6,MX67,((MIN((VLOOKUP($D67,SALERYCODE,5,0)),MX67)))))))))/IF(AND($D67=2,'ראשי-פרטים כלליים וריכוז הוצאות'!$D$68&lt;&gt;4),1.2,1)</f>
        <v>0</v>
      </c>
      <c r="NA67" s="263"/>
      <c r="NB67" s="264"/>
      <c r="NC67" s="265"/>
      <c r="ND67" s="266"/>
      <c r="NE67" s="267">
        <f t="shared" si="101"/>
        <v>0</v>
      </c>
      <c r="NF67" s="260">
        <f>+(IF(OR($B67=0,$C67=0,$D67=0,$DC$2&gt;$OE$1),0,IF(OR(NA67=0,NC67=0,ND67=0),0,MIN((VLOOKUP($D67,SALERYCODE,3,0))*(IF($D67=6,ND67,NC67))*((MIN((VLOOKUP($D67,SALERYCODE,5,0)),(IF($D67=6,NC67,ND67))))),MIN((VLOOKUP($D67,SALERYCODE,3,0)),(NA67+NB67))*(IF($D67=6,ND67,((MIN((VLOOKUP($D67,SALERYCODE,5,0)),ND67)))))))))/IF(AND($D67=2,'ראשי-פרטים כלליים וריכוז הוצאות'!$D$68&lt;&gt;4),1.2,1)</f>
        <v>0</v>
      </c>
      <c r="NG67" s="263"/>
      <c r="NH67" s="264"/>
      <c r="NI67" s="265"/>
      <c r="NJ67" s="266"/>
      <c r="NK67" s="267">
        <f t="shared" si="102"/>
        <v>0</v>
      </c>
      <c r="NL67" s="260">
        <f>+(IF(OR($B67=0,$C67=0,$D67=0,$DC$2&gt;$OE$1),0,IF(OR(NG67=0,NI67=0,NJ67=0),0,MIN((VLOOKUP($D67,SALERYCODE,3,0))*(IF($D67=6,NJ67,NI67))*((MIN((VLOOKUP($D67,SALERYCODE,5,0)),(IF($D67=6,NI67,NJ67))))),MIN((VLOOKUP($D67,SALERYCODE,3,0)),(NG67+NH67))*(IF($D67=6,NJ67,((MIN((VLOOKUP($D67,SALERYCODE,5,0)),NJ67)))))))))/IF(AND($D67=2,'ראשי-פרטים כלליים וריכוז הוצאות'!$D$68&lt;&gt;4),1.2,1)</f>
        <v>0</v>
      </c>
      <c r="NM67" s="263"/>
      <c r="NN67" s="264"/>
      <c r="NO67" s="265"/>
      <c r="NP67" s="266"/>
      <c r="NQ67" s="267">
        <f t="shared" si="103"/>
        <v>0</v>
      </c>
      <c r="NR67" s="260">
        <f>+(IF(OR($B67=0,$C67=0,$D67=0,$DC$2&gt;$OE$1),0,IF(OR(NM67=0,NO67=0,NP67=0),0,MIN((VLOOKUP($D67,SALERYCODE,3,0))*(IF($D67=6,NP67,NO67))*((MIN((VLOOKUP($D67,SALERYCODE,5,0)),(IF($D67=6,NO67,NP67))))),MIN((VLOOKUP($D67,SALERYCODE,3,0)),(NM67+NN67))*(IF($D67=6,NP67,((MIN((VLOOKUP($D67,SALERYCODE,5,0)),NP67)))))))))/IF(AND($D67=2,'ראשי-פרטים כלליים וריכוז הוצאות'!$D$68&lt;&gt;4),1.2,1)</f>
        <v>0</v>
      </c>
      <c r="NS67" s="263"/>
      <c r="NT67" s="264"/>
      <c r="NU67" s="265"/>
      <c r="NV67" s="266"/>
      <c r="NW67" s="267">
        <f t="shared" si="104"/>
        <v>0</v>
      </c>
      <c r="NX67" s="260">
        <f>+(IF(OR($B67=0,$C67=0,$D67=0,$DC$2&gt;$OE$1),0,IF(OR(NS67=0,NU67=0,NV67=0),0,MIN((VLOOKUP($D67,SALERYCODE,3,0))*(IF($D67=6,NV67,NU67))*((MIN((VLOOKUP($D67,SALERYCODE,5,0)),(IF($D67=6,NU67,NV67))))),MIN((VLOOKUP($D67,SALERYCODE,3,0)),(NS67+NT67))*(IF($D67=6,NV67,((MIN((VLOOKUP($D67,SALERYCODE,5,0)),NV67)))))))))/IF(AND($D67=2,'ראשי-פרטים כלליים וריכוז הוצאות'!$D$68&lt;&gt;4),1.2,1)</f>
        <v>0</v>
      </c>
      <c r="NY67" s="263"/>
      <c r="NZ67" s="264"/>
      <c r="OA67" s="265"/>
      <c r="OB67" s="266"/>
      <c r="OC67" s="267">
        <f t="shared" si="105"/>
        <v>0</v>
      </c>
      <c r="OD67" s="260">
        <f>+(IF(OR($B67=0,$C67=0,$D67=0,$DC$2&gt;$OE$1),0,IF(OR(NY67=0,OA67=0,OB67=0),0,MIN((VLOOKUP($D67,SALERYCODE,3,0))*(IF($D67=6,OB67,OA67))*((MIN((VLOOKUP($D67,SALERYCODE,5,0)),(IF($D67=6,OA67,OB67))))),MIN((VLOOKUP($D67,SALERYCODE,3,0)),(NY67+NZ67))*(IF($D67=6,OB67,((MIN((VLOOKUP($D67,SALERYCODE,5,0)),OB67)))))))))/IF(AND($D67=2,'ראשי-פרטים כלליים וריכוז הוצאות'!$D$68&lt;&gt;4),1.2,1)</f>
        <v>0</v>
      </c>
      <c r="OE67" s="275">
        <f t="shared" si="111"/>
        <v>0</v>
      </c>
      <c r="OF67" s="283">
        <f t="shared" si="112"/>
        <v>9.9999999999999995E-7</v>
      </c>
      <c r="OG67" s="276">
        <f t="shared" si="113"/>
        <v>0</v>
      </c>
      <c r="OH67" s="275">
        <f t="shared" si="114"/>
        <v>0</v>
      </c>
      <c r="OI67" s="275">
        <v>0</v>
      </c>
      <c r="OJ67" s="258">
        <f t="shared" si="115"/>
        <v>0</v>
      </c>
      <c r="OK67" s="284"/>
      <c r="OL67" s="116">
        <f>MIN(OJ67+OK67*OF67*OE67/$OL$1/IF(AND($D67=2,'ראשי-פרטים כלליים וריכוז הוצאות'!$D$68&lt;&gt;4),1.2,1),IF($D67&gt;0,VLOOKUP($D67,SALERYCODE,3,0)*12*OG67,0))</f>
        <v>0</v>
      </c>
      <c r="OM67" s="95">
        <f t="shared" si="106"/>
        <v>0</v>
      </c>
      <c r="ON67" s="11">
        <f t="shared" si="107"/>
        <v>0</v>
      </c>
      <c r="OO67" s="11">
        <f t="shared" si="108"/>
        <v>0</v>
      </c>
      <c r="OP67" s="22">
        <f t="shared" si="109"/>
        <v>0</v>
      </c>
      <c r="OQ67" s="11">
        <f t="shared" si="110"/>
        <v>0</v>
      </c>
      <c r="OR67" s="11" t="e">
        <f>#REF!</f>
        <v>#REF!</v>
      </c>
      <c r="OS67" s="35"/>
      <c r="OT67" s="35"/>
      <c r="OU67" s="43"/>
    </row>
    <row r="68" spans="1:411" ht="24" hidden="1" customHeight="1" outlineLevel="1" x14ac:dyDescent="0.2">
      <c r="A68" s="282">
        <v>65</v>
      </c>
      <c r="B68" s="269"/>
      <c r="C68" s="270"/>
      <c r="D68" s="271"/>
      <c r="E68" s="263"/>
      <c r="F68" s="264"/>
      <c r="G68" s="265"/>
      <c r="H68" s="266"/>
      <c r="I68" s="267">
        <f t="shared" ref="I68:I131" si="117">IF(OR($G68=0,$H68=0),0,IF($D68=6,$H68*MIN((VLOOKUP($D68,SALERYCODE,5,0)),$G68),$G68*MIN((VLOOKUP($D68,SALERYCODE,5,0)),$H68)))/12</f>
        <v>0</v>
      </c>
      <c r="J68" s="260">
        <f>(IF(OR($B68=0,$C68=0,$D68=0,$E$2&gt;$OE$1),0,IF(OR($E68=0,$G68=0,$H68=0),0,MIN((VLOOKUP($D68,SALERYCODE,3,0))*(IF($D68=6,$H68,$G68))*((MIN((VLOOKUP($D68,SALERYCODE,5,0)),(IF($D68=6,$G68,$H68))))),MIN((VLOOKUP($D68,SALERYCODE,3,0)),($E68+$F68))*(IF($D68=6,$H68,((MIN((VLOOKUP($D68,SALERYCODE,5,0)),$H68)))))))))/IF(AND($D68=2,'ראשי-פרטים כלליים וריכוז הוצאות'!$D$68&lt;&gt;4),1.2,1)</f>
        <v>0</v>
      </c>
      <c r="K68" s="263"/>
      <c r="L68" s="264"/>
      <c r="M68" s="265"/>
      <c r="N68" s="266"/>
      <c r="O68" s="267">
        <f t="shared" ref="O68:O131" si="118">IF(OR($M68=0,$N68=0),0,IF($D68=6,$N68*MIN((VLOOKUP($D68,SALERYCODE,5,0)),$M68),$M68*MIN((VLOOKUP($D68,SALERYCODE,5,0)),$N68)))/12</f>
        <v>0</v>
      </c>
      <c r="P68" s="260">
        <f>+(IF(OR($B68=0,$C68=0,$D68=0,$K$2&gt;$OE$1),0,IF(OR($K68=0,$M68=0,$N68=0),0,MIN((VLOOKUP($D68,SALERYCODE,3,0))*(IF($D68=6,$N68,$M68))*((MIN((VLOOKUP($D68,SALERYCODE,5,0)),(IF($D68=6,$M68,$N68))))),MIN((VLOOKUP($D68,SALERYCODE,3,0)),($K68+$L68))*(IF($D68=6,$N68,((MIN((VLOOKUP($D68,SALERYCODE,5,0)),$N68)))))))))/IF(AND($D68=2,'ראשי-פרטים כלליים וריכוז הוצאות'!$D$68&lt;&gt;4),1.2,1)</f>
        <v>0</v>
      </c>
      <c r="Q68" s="263"/>
      <c r="R68" s="264"/>
      <c r="S68" s="265"/>
      <c r="T68" s="266"/>
      <c r="U68" s="267">
        <f t="shared" ref="U68:U131" si="119">IF(OR($S68=0,$T68=0),0,IF($D68=6,$T68*MIN((VLOOKUP($D68,SALERYCODE,5,0)),$S68),$S68*MIN((VLOOKUP($D68,SALERYCODE,5,0)),$T68)))/12</f>
        <v>0</v>
      </c>
      <c r="V68" s="260">
        <f>+(IF(OR($B68=0,$C68=0,$D68=0,$Q$2&gt;$OE$1),0,IF(OR(Q68=0,S68=0,T68=0),0,MIN((VLOOKUP($D68,SALERYCODE,3,0))*(IF($D68=6,T68,S68))*((MIN((VLOOKUP($D68,SALERYCODE,5,0)),(IF($D68=6,S68,T68))))),MIN((VLOOKUP($D68,SALERYCODE,3,0)),(Q68+R68))*(IF($D68=6,T68,((MIN((VLOOKUP($D68,SALERYCODE,5,0)),T68)))))))))/IF(AND($D68=2,'ראשי-פרטים כלליים וריכוז הוצאות'!$D$68&lt;&gt;4),1.2,1)</f>
        <v>0</v>
      </c>
      <c r="W68" s="263"/>
      <c r="X68" s="264"/>
      <c r="Y68" s="265"/>
      <c r="Z68" s="266"/>
      <c r="AA68" s="267">
        <f t="shared" ref="AA68:AA131" si="120">IF(OR($Y68=0,$Z68=0),0,IF($D68=6,$Z68*MIN((VLOOKUP($D68,SALERYCODE,5,0)),$Y68),$Y68*MIN((VLOOKUP($D68,SALERYCODE,5,0)),$Z68)))/12</f>
        <v>0</v>
      </c>
      <c r="AB68" s="260">
        <f>+(IF(OR($B68=0,$C68=0,$D68=0,$W$2&gt;$OE$1),0,IF(OR(W68=0,Y68=0,Z68=0),0,MIN((VLOOKUP($D68,SALERYCODE,3,0))*(IF($D68=6,Z68,Y68))*((MIN((VLOOKUP($D68,SALERYCODE,5,0)),(IF($D68=6,Y68,Z68))))),MIN((VLOOKUP($D68,SALERYCODE,3,0)),(W68+X68))*(IF($D68=6,Z68,((MIN((VLOOKUP($D68,SALERYCODE,5,0)),Z68)))))))))/IF(AND($D68=2,'ראשי-פרטים כלליים וריכוז הוצאות'!$D$68&lt;&gt;4),1.2,1)</f>
        <v>0</v>
      </c>
      <c r="AC68" s="263"/>
      <c r="AD68" s="264"/>
      <c r="AE68" s="265"/>
      <c r="AF68" s="266"/>
      <c r="AG68" s="267">
        <f t="shared" ref="AG68:AG131" si="121">IF(OR($AE68=0,$AF68=0),0,IF($D68=6,$AF68*MIN((VLOOKUP($D68,SALERYCODE,5,0)),$AE68),$AE68*MIN((VLOOKUP($D68,SALERYCODE,5,0)),$AF68)))/12</f>
        <v>0</v>
      </c>
      <c r="AH68" s="260">
        <f>+(IF(OR($B68=0,$C68=0,$D68=0,$AC$2&gt;$OE$1),0,IF(OR(AC68=0,AE68=0,AF68=0),0,MIN((VLOOKUP($D68,SALERYCODE,3,0))*(IF($D68=6,AF68,AE68))*((MIN((VLOOKUP($D68,SALERYCODE,5,0)),(IF($D68=6,AE68,AF68))))),MIN((VLOOKUP($D68,SALERYCODE,3,0)),(AC68+AD68))*(IF($D68=6,AF68,((MIN((VLOOKUP($D68,SALERYCODE,5,0)),AF68)))))))))/IF(AND($D68=2,'ראשי-פרטים כלליים וריכוז הוצאות'!$D$68&lt;&gt;4),1.2,1)</f>
        <v>0</v>
      </c>
      <c r="AI68" s="263"/>
      <c r="AJ68" s="264"/>
      <c r="AK68" s="265"/>
      <c r="AL68" s="266"/>
      <c r="AM68" s="267">
        <f t="shared" ref="AM68:AM131" si="122">IF(OR($AK68=0,$AL68=0),0,IF($D68=6,$AL68*MIN((VLOOKUP($D68,SALERYCODE,5,0)),$AK68),$AK68*MIN((VLOOKUP($D68,SALERYCODE,5,0)),$AL68)))/12</f>
        <v>0</v>
      </c>
      <c r="AN68" s="260">
        <f>+(IF(OR($B68=0,$C68=0,$D68=0,$AI$2&gt;$OE$1),0,IF(OR(AI68=0,AK68=0,AL68=0),0,MIN((VLOOKUP($D68,SALERYCODE,3,0))*(IF($D68=6,AL68,AK68))*((MIN((VLOOKUP($D68,SALERYCODE,5,0)),(IF($D68=6,AK68,AL68))))),MIN((VLOOKUP($D68,SALERYCODE,3,0)),(AI68+AJ68))*(IF($D68=6,AL68,((MIN((VLOOKUP($D68,SALERYCODE,5,0)),AL68)))))))))/IF(AND($D68=2,'ראשי-פרטים כלליים וריכוז הוצאות'!$D$68&lt;&gt;4),1.2,1)</f>
        <v>0</v>
      </c>
      <c r="AO68" s="263"/>
      <c r="AP68" s="264"/>
      <c r="AQ68" s="265"/>
      <c r="AR68" s="266"/>
      <c r="AS68" s="267">
        <f t="shared" ref="AS68:AS131" si="123">IF(OR($AQ68=0,$AR68=0),0,IF($D68=6,$AR68*MIN((VLOOKUP($D68,SALERYCODE,5,0)),$AQ68),$AQ68*MIN((VLOOKUP($D68,SALERYCODE,5,0)),$AR68)))/12</f>
        <v>0</v>
      </c>
      <c r="AT68" s="260">
        <f>+(IF(OR($B68=0,$C68=0,$D68=0,$AO$2&gt;$OE$1),0,IF(OR(AO68=0,AQ68=0,AR68=0),0,MIN((VLOOKUP($D68,SALERYCODE,3,0))*(IF($D68=6,AR68,AQ68))*((MIN((VLOOKUP($D68,SALERYCODE,5,0)),(IF($D68=6,AQ68,AR68))))),MIN((VLOOKUP($D68,SALERYCODE,3,0)),(AO68+AP68))*(IF($D68=6,AR68,((MIN((VLOOKUP($D68,SALERYCODE,5,0)),AR68)))))))))/IF(AND($D68=2,'ראשי-פרטים כלליים וריכוז הוצאות'!$D$68&lt;&gt;4),1.2,1)</f>
        <v>0</v>
      </c>
      <c r="AU68" s="263"/>
      <c r="AV68" s="264"/>
      <c r="AW68" s="265"/>
      <c r="AX68" s="266"/>
      <c r="AY68" s="267">
        <f t="shared" ref="AY68:AY131" si="124">IF(OR($AW68=0,$AX68=0),0,IF($D68=6,$AX68*MIN((VLOOKUP($D68,SALERYCODE,5,0)),$AW68),$AW68*MIN((VLOOKUP($D68,SALERYCODE,5,0)),$AX68)))/12</f>
        <v>0</v>
      </c>
      <c r="AZ68" s="260">
        <f>+(IF(OR($B68=0,$C68=0,$D68=0,$AU$2&gt;$OE$1),0,IF(OR(AU68=0,AW68=0,AX68=0),0,MIN((VLOOKUP($D68,SALERYCODE,3,0))*(IF($D68=6,AX68,AW68))*((MIN((VLOOKUP($D68,SALERYCODE,5,0)),(IF($D68=6,AW68,AX68))))),MIN((VLOOKUP($D68,SALERYCODE,3,0)),(AU68+AV68))*(IF($D68=6,AX68,((MIN((VLOOKUP($D68,SALERYCODE,5,0)),AX68)))))))))/IF(AND($D68=2,'ראשי-פרטים כלליים וריכוז הוצאות'!$D$68&lt;&gt;4),1.2,1)</f>
        <v>0</v>
      </c>
      <c r="BA68" s="263"/>
      <c r="BB68" s="264"/>
      <c r="BC68" s="265"/>
      <c r="BD68" s="266"/>
      <c r="BE68" s="267">
        <f t="shared" ref="BE68:BE131" si="125">IF(OR($BC68=0,$BD68=0),0,IF($D68=6,$BD68*MIN((VLOOKUP($D68,SALERYCODE,5,0)),$BC68),$BC68*MIN((VLOOKUP($D68,SALERYCODE,5,0)),$BD68)))/12</f>
        <v>0</v>
      </c>
      <c r="BF68" s="260">
        <f>+(IF(OR($B68=0,$C68=0,$D68=0,$BA$2&gt;$OE$1),0,IF(OR(BA68=0,BC68=0,BD68=0),0,MIN((VLOOKUP($D68,SALERYCODE,3,0))*(IF($D68=6,BD68,BC68))*((MIN((VLOOKUP($D68,SALERYCODE,5,0)),(IF($D68=6,BC68,BD68))))),MIN((VLOOKUP($D68,SALERYCODE,3,0)),(BA68+BB68))*(IF($D68=6,BD68,((MIN((VLOOKUP($D68,SALERYCODE,5,0)),BD68)))))))))/IF(AND($D68=2,'ראשי-פרטים כלליים וריכוז הוצאות'!$D$68&lt;&gt;4),1.2,1)</f>
        <v>0</v>
      </c>
      <c r="BG68" s="263"/>
      <c r="BH68" s="264"/>
      <c r="BI68" s="265"/>
      <c r="BJ68" s="266"/>
      <c r="BK68" s="267">
        <f t="shared" ref="BK68:BK131" si="126">IF(OR($BI68=0,$BJ68=0),0,IF($D68=6,$BJ68*MIN((VLOOKUP($D68,SALERYCODE,5,0)),$BI68),$BI68*MIN((VLOOKUP($D68,SALERYCODE,5,0)),$BJ68)))/12</f>
        <v>0</v>
      </c>
      <c r="BL68" s="260">
        <f>+(IF(OR($B68=0,$C68=0,$D68=0,$BG$2&gt;$OE$1),0,IF(OR(BG68=0,BI68=0,BJ68=0),0,MIN((VLOOKUP($D68,SALERYCODE,3,0))*(IF($D68=6,BJ68,BI68))*((MIN((VLOOKUP($D68,SALERYCODE,5,0)),(IF($D68=6,BI68,BJ68))))),MIN((VLOOKUP($D68,SALERYCODE,3,0)),(BG68+BH68))*(IF($D68=6,BJ68,((MIN((VLOOKUP($D68,SALERYCODE,5,0)),BJ68)))))))))/IF(AND($D68=2,'ראשי-פרטים כלליים וריכוז הוצאות'!$D$68&lt;&gt;4),1.2,1)</f>
        <v>0</v>
      </c>
      <c r="BM68" s="263"/>
      <c r="BN68" s="264"/>
      <c r="BO68" s="265"/>
      <c r="BP68" s="266"/>
      <c r="BQ68" s="267">
        <f t="shared" ref="BQ68:BQ131" si="127">IF(OR($BO68=0,$BP68=0),0,IF($D68=6,$BP68*MIN((VLOOKUP($D68,SALERYCODE,5,0)),$BO68),$BO68*MIN((VLOOKUP($D68,SALERYCODE,5,0)),$BP68)))/12</f>
        <v>0</v>
      </c>
      <c r="BR68" s="260">
        <f>+(IF(OR($B68=0,$C68=0,$D68=0,$BM$2&gt;$OE$1),0,IF(OR(BM68=0,BO68=0,BP68=0),0,MIN((VLOOKUP($D68,SALERYCODE,3,0))*(IF($D68=6,BP68,BO68))*((MIN((VLOOKUP($D68,SALERYCODE,5,0)),(IF($D68=6,BO68,BP68))))),MIN((VLOOKUP($D68,SALERYCODE,3,0)),(BM68+BN68))*(IF($D68=6,BP68,((MIN((VLOOKUP($D68,SALERYCODE,5,0)),BP68)))))))))/IF(AND($D68=2,'ראשי-פרטים כלליים וריכוז הוצאות'!$D$68&lt;&gt;4),1.2,1)</f>
        <v>0</v>
      </c>
      <c r="BS68" s="263"/>
      <c r="BT68" s="264"/>
      <c r="BU68" s="265"/>
      <c r="BV68" s="266"/>
      <c r="BW68" s="267">
        <f t="shared" ref="BW68:BW131" si="128">IF(OR($BU68=0,$BV68=0),0,IF($D68=6,$BV68*MIN((VLOOKUP($D68,SALERYCODE,5,0)),$BU68),$BU68*MIN((VLOOKUP($D68,SALERYCODE,5,0)),$BV68)))/12</f>
        <v>0</v>
      </c>
      <c r="BX68" s="260">
        <f>+(IF(OR($B68=0,$C68=0,$D68=0,$BS$2&gt;$OE$1),0,IF(OR(BS68=0,BU68=0,BV68=0),0,MIN((VLOOKUP($D68,SALERYCODE,3,0))*(IF($D68=6,BV68,BU68))*((MIN((VLOOKUP($D68,SALERYCODE,5,0)),(IF($D68=6,BU68,BV68))))),MIN((VLOOKUP($D68,SALERYCODE,3,0)),(BS68+BT68))*(IF($D68=6,BV68,((MIN((VLOOKUP($D68,SALERYCODE,5,0)),BV68)))))))))/IF(AND($D68=2,'ראשי-פרטים כלליים וריכוז הוצאות'!$D$68&lt;&gt;4),1.2,1)</f>
        <v>0</v>
      </c>
      <c r="BY68" s="263"/>
      <c r="BZ68" s="264"/>
      <c r="CA68" s="265"/>
      <c r="CB68" s="266"/>
      <c r="CC68" s="267">
        <f t="shared" ref="CC68:CC131" si="129">IF(OR($CA68=0,$CB68=0),0,IF($D68=6,$CB68*MIN((VLOOKUP($D68,SALERYCODE,5,0)),$CA68),$CA68*MIN((VLOOKUP($D68,SALERYCODE,5,0)),$CB68)))/12</f>
        <v>0</v>
      </c>
      <c r="CD68" s="260">
        <f>+(IF(OR($B68=0,$C68=0,$D68=0,$BY$2&gt;$OE$1),0,IF(OR(BY68=0,CA68=0,CB68=0),0,MIN((VLOOKUP($D68,SALERYCODE,3,0))*(IF($D68=6,CB68,CA68))*((MIN((VLOOKUP($D68,SALERYCODE,5,0)),(IF($D68=6,CA68,CB68))))),MIN((VLOOKUP($D68,SALERYCODE,3,0)),(BY68+BZ68))*(IF($D68=6,CB68,((MIN((VLOOKUP($D68,SALERYCODE,5,0)),CB68)))))))))/IF(AND($D68=2,'ראשי-פרטים כלליים וריכוז הוצאות'!$D$68&lt;&gt;4),1.2,1)</f>
        <v>0</v>
      </c>
      <c r="CE68" s="263"/>
      <c r="CF68" s="264"/>
      <c r="CG68" s="265"/>
      <c r="CH68" s="266"/>
      <c r="CI68" s="267">
        <f t="shared" ref="CI68:CI131" si="130">IF(OR($CG68=0,$CH68=0),0,IF($D68=6,$CH68*MIN((VLOOKUP($D68,SALERYCODE,5,0)),$CG68),$CG68*MIN((VLOOKUP($D68,SALERYCODE,5,0)),$CH68)))/12</f>
        <v>0</v>
      </c>
      <c r="CJ68" s="260">
        <f>+(IF(OR($B68=0,$C68=0,$D68=0,$CE$2&gt;$OE$1),0,IF(OR(CE68=0,CG68=0,CH68=0),0,MIN((VLOOKUP($D68,SALERYCODE,3,0))*(IF($D68=6,CH68,CG68))*((MIN((VLOOKUP($D68,SALERYCODE,5,0)),(IF($D68=6,CG68,CH68))))),MIN((VLOOKUP($D68,SALERYCODE,3,0)),(CE68+CF68))*(IF($D68=6,CH68,((MIN((VLOOKUP($D68,SALERYCODE,5,0)),CH68)))))))))/IF(AND($D68=2,'ראשי-פרטים כלליים וריכוז הוצאות'!$D$68&lt;&gt;4),1.2,1)</f>
        <v>0</v>
      </c>
      <c r="CK68" s="263"/>
      <c r="CL68" s="264"/>
      <c r="CM68" s="265"/>
      <c r="CN68" s="266"/>
      <c r="CO68" s="267">
        <f t="shared" ref="CO68:CO131" si="131">IF(OR($CM68=0,$CN68=0),0,IF($D68=6,$CN68*MIN((VLOOKUP($D68,SALERYCODE,5,0)),$CM68),$CM68*MIN((VLOOKUP($D68,SALERYCODE,5,0)),$CN68)))/12</f>
        <v>0</v>
      </c>
      <c r="CP68" s="260">
        <f>+(IF(OR($B68=0,$C68=0,$D68=0,$CK$2&gt;$OE$1),0,IF(OR(CK68=0,CM68=0,CN68=0),0,MIN((VLOOKUP($D68,SALERYCODE,3,0))*(IF($D68=6,CN68,CM68))*((MIN((VLOOKUP($D68,SALERYCODE,5,0)),(IF($D68=6,CM68,CN68))))),MIN((VLOOKUP($D68,SALERYCODE,3,0)),(CK68+CL68))*(IF($D68=6,CN68,((MIN((VLOOKUP($D68,SALERYCODE,5,0)),CN68)))))))))/IF(AND($D68=2,'ראשי-פרטים כלליים וריכוז הוצאות'!$D$68&lt;&gt;4),1.2,1)</f>
        <v>0</v>
      </c>
      <c r="CQ68" s="263"/>
      <c r="CR68" s="264"/>
      <c r="CS68" s="265"/>
      <c r="CT68" s="266"/>
      <c r="CU68" s="267">
        <f t="shared" ref="CU68:CU131" si="132">IF(OR($CS68=0,$CT68=0),0,IF($D68=6,$CT68*MIN((VLOOKUP($D68,SALERYCODE,5,0)),$CS68),$CS68*MIN((VLOOKUP($D68,SALERYCODE,5,0)),$CT68)))/12</f>
        <v>0</v>
      </c>
      <c r="CV68" s="260">
        <f>+(IF(OR($B68=0,$C68=0,$D68=0,$CQ$2&gt;$OE$1),0,IF(OR(CQ68=0,CS68=0,CT68=0),0,MIN((VLOOKUP($D68,SALERYCODE,3,0))*(IF($D68=6,CT68,CS68))*((MIN((VLOOKUP($D68,SALERYCODE,5,0)),(IF($D68=6,CS68,CT68))))),MIN((VLOOKUP($D68,SALERYCODE,3,0)),(CQ68+CR68))*(IF($D68=6,CT68,((MIN((VLOOKUP($D68,SALERYCODE,5,0)),CT68)))))))))/IF(AND($D68=2,'ראשי-פרטים כלליים וריכוז הוצאות'!$D$68&lt;&gt;4),1.2,1)</f>
        <v>0</v>
      </c>
      <c r="CW68" s="263"/>
      <c r="CX68" s="264"/>
      <c r="CY68" s="265"/>
      <c r="CZ68" s="266"/>
      <c r="DA68" s="267">
        <f t="shared" ref="DA68:DA131" si="133">IF(OR($CY68=0,$CZ68=0),0,IF($D68=6,$CZ68*MIN((VLOOKUP($D68,SALERYCODE,5,0)),$CY68),$CY68*MIN((VLOOKUP($D68,SALERYCODE,5,0)),$CZ68)))/12</f>
        <v>0</v>
      </c>
      <c r="DB68" s="260">
        <f>+(IF(OR($B68=0,$C68=0,$D68=0,$CW$2&gt;$OE$1),0,IF(OR(CW68=0,CY68=0,CZ68=0),0,MIN((VLOOKUP($D68,SALERYCODE,3,0))*(IF($D68=6,CZ68,CY68))*((MIN((VLOOKUP($D68,SALERYCODE,5,0)),(IF($D68=6,CY68,CZ68))))),MIN((VLOOKUP($D68,SALERYCODE,3,0)),(CW68+CX68))*(IF($D68=6,CZ68,((MIN((VLOOKUP($D68,SALERYCODE,5,0)),CZ68)))))))))/IF(AND($D68=2,'ראשי-פרטים כלליים וריכוז הוצאות'!$D$68&lt;&gt;4),1.2,1)</f>
        <v>0</v>
      </c>
      <c r="DC68" s="263"/>
      <c r="DD68" s="264"/>
      <c r="DE68" s="265"/>
      <c r="DF68" s="266"/>
      <c r="DG68" s="267">
        <f t="shared" ref="DG68:DG131" si="134">IF(OR(DE68=0,DF68=0),0,IF($D68=6,DF68*MIN((VLOOKUP($D68,SALERYCODE,5,0)),DE68),DE68*MIN((VLOOKUP($D68,SALERYCODE,5,0)),DF68)))/12</f>
        <v>0</v>
      </c>
      <c r="DH68" s="260">
        <f>+(IF(OR($B68=0,$C68=0,$D68=0,$DC$2&gt;$OE$1),0,IF(OR(DC68=0,DE68=0,DF68=0),0,MIN((VLOOKUP($D68,SALERYCODE,3,0))*(IF($D68=6,DF68,DE68))*((MIN((VLOOKUP($D68,SALERYCODE,5,0)),(IF($D68=6,DE68,DF68))))),MIN((VLOOKUP($D68,SALERYCODE,3,0)),(DC68+DD68))*(IF($D68=6,DF68,((MIN((VLOOKUP($D68,SALERYCODE,5,0)),DF68)))))))))/IF(AND($D68=2,'ראשי-פרטים כלליים וריכוז הוצאות'!$D$68&lt;&gt;4),1.2,1)</f>
        <v>0</v>
      </c>
      <c r="DI68" s="263"/>
      <c r="DJ68" s="264"/>
      <c r="DK68" s="265"/>
      <c r="DL68" s="266"/>
      <c r="DM68" s="267">
        <f t="shared" ref="DM68:DM131" si="135">IF(OR(DK68=0,DL68=0),0,IF($D68=6,DL68*MIN((VLOOKUP($D68,SALERYCODE,5,0)),DK68),DK68*MIN((VLOOKUP($D68,SALERYCODE,5,0)),DL68)))/12</f>
        <v>0</v>
      </c>
      <c r="DN68" s="260">
        <f>+(IF(OR($B68=0,$C68=0,$D68=0,$DC$2&gt;$OE$1),0,IF(OR(DI68=0,DK68=0,DL68=0),0,MIN((VLOOKUP($D68,SALERYCODE,3,0))*(IF($D68=6,DL68,DK68))*((MIN((VLOOKUP($D68,SALERYCODE,5,0)),(IF($D68=6,DK68,DL68))))),MIN((VLOOKUP($D68,SALERYCODE,3,0)),(DI68+DJ68))*(IF($D68=6,DL68,((MIN((VLOOKUP($D68,SALERYCODE,5,0)),DL68)))))))))/IF(AND($D68=2,'ראשי-פרטים כלליים וריכוז הוצאות'!$D$68&lt;&gt;4),1.2,1)</f>
        <v>0</v>
      </c>
      <c r="DO68" s="263"/>
      <c r="DP68" s="264"/>
      <c r="DQ68" s="265"/>
      <c r="DR68" s="266"/>
      <c r="DS68" s="267">
        <f t="shared" ref="DS68:DS131" si="136">IF(OR(DQ68=0,DR68=0),0,IF($D68=6,DR68*MIN((VLOOKUP($D68,SALERYCODE,5,0)),DQ68),DQ68*MIN((VLOOKUP($D68,SALERYCODE,5,0)),DR68)))/12</f>
        <v>0</v>
      </c>
      <c r="DT68" s="260">
        <f>+(IF(OR($B68=0,$C68=0,$D68=0,$DC$2&gt;$OE$1),0,IF(OR(DO68=0,DQ68=0,DR68=0),0,MIN((VLOOKUP($D68,SALERYCODE,3,0))*(IF($D68=6,DR68,DQ68))*((MIN((VLOOKUP($D68,SALERYCODE,5,0)),(IF($D68=6,DQ68,DR68))))),MIN((VLOOKUP($D68,SALERYCODE,3,0)),(DO68+DP68))*(IF($D68=6,DR68,((MIN((VLOOKUP($D68,SALERYCODE,5,0)),DR68)))))))))/IF(AND($D68=2,'ראשי-פרטים כלליים וריכוז הוצאות'!$D$68&lt;&gt;4),1.2,1)</f>
        <v>0</v>
      </c>
      <c r="DU68" s="263"/>
      <c r="DV68" s="264"/>
      <c r="DW68" s="265"/>
      <c r="DX68" s="266"/>
      <c r="DY68" s="267">
        <f t="shared" ref="DY68:DY131" si="137">IF(OR(DW68=0,DX68=0),0,IF($D68=6,DX68*MIN((VLOOKUP($D68,SALERYCODE,5,0)),DW68),DW68*MIN((VLOOKUP($D68,SALERYCODE,5,0)),DX68)))/12</f>
        <v>0</v>
      </c>
      <c r="DZ68" s="260">
        <f>+(IF(OR($B68=0,$C68=0,$D68=0,$DC$2&gt;$OE$1),0,IF(OR(DU68=0,DW68=0,DX68=0),0,MIN((VLOOKUP($D68,SALERYCODE,3,0))*(IF($D68=6,DX68,DW68))*((MIN((VLOOKUP($D68,SALERYCODE,5,0)),(IF($D68=6,DW68,DX68))))),MIN((VLOOKUP($D68,SALERYCODE,3,0)),(DU68+DV68))*(IF($D68=6,DX68,((MIN((VLOOKUP($D68,SALERYCODE,5,0)),DX68)))))))))/IF(AND($D68=2,'ראשי-פרטים כלליים וריכוז הוצאות'!$D$68&lt;&gt;4),1.2,1)</f>
        <v>0</v>
      </c>
      <c r="EA68" s="263"/>
      <c r="EB68" s="264"/>
      <c r="EC68" s="265"/>
      <c r="ED68" s="266"/>
      <c r="EE68" s="267">
        <f t="shared" ref="EE68:EE131" si="138">IF(OR(EC68=0,ED68=0),0,IF($D68=6,ED68*MIN((VLOOKUP($D68,SALERYCODE,5,0)),EC68),EC68*MIN((VLOOKUP($D68,SALERYCODE,5,0)),ED68)))/12</f>
        <v>0</v>
      </c>
      <c r="EF68" s="260">
        <f>+(IF(OR($B68=0,$C68=0,$D68=0,$DC$2&gt;$OE$1),0,IF(OR(EA68=0,EC68=0,ED68=0),0,MIN((VLOOKUP($D68,SALERYCODE,3,0))*(IF($D68=6,ED68,EC68))*((MIN((VLOOKUP($D68,SALERYCODE,5,0)),(IF($D68=6,EC68,ED68))))),MIN((VLOOKUP($D68,SALERYCODE,3,0)),(EA68+EB68))*(IF($D68=6,ED68,((MIN((VLOOKUP($D68,SALERYCODE,5,0)),ED68)))))))))/IF(AND($D68=2,'ראשי-פרטים כלליים וריכוז הוצאות'!$D$68&lt;&gt;4),1.2,1)</f>
        <v>0</v>
      </c>
      <c r="EG68" s="263"/>
      <c r="EH68" s="264"/>
      <c r="EI68" s="265"/>
      <c r="EJ68" s="266"/>
      <c r="EK68" s="267">
        <f t="shared" ref="EK68:EK131" si="139">IF(OR(EI68=0,EJ68=0),0,IF($D68=6,EJ68*MIN((VLOOKUP($D68,SALERYCODE,5,0)),EI68),EI68*MIN((VLOOKUP($D68,SALERYCODE,5,0)),EJ68)))/12</f>
        <v>0</v>
      </c>
      <c r="EL68" s="260">
        <f>+(IF(OR($B68=0,$C68=0,$D68=0,$DC$2&gt;$OE$1),0,IF(OR(EG68=0,EI68=0,EJ68=0),0,MIN((VLOOKUP($D68,SALERYCODE,3,0))*(IF($D68=6,EJ68,EI68))*((MIN((VLOOKUP($D68,SALERYCODE,5,0)),(IF($D68=6,EI68,EJ68))))),MIN((VLOOKUP($D68,SALERYCODE,3,0)),(EG68+EH68))*(IF($D68=6,EJ68,((MIN((VLOOKUP($D68,SALERYCODE,5,0)),EJ68)))))))))/IF(AND($D68=2,'ראשי-פרטים כלליים וריכוז הוצאות'!$D$68&lt;&gt;4),1.2,1)</f>
        <v>0</v>
      </c>
      <c r="EM68" s="263"/>
      <c r="EN68" s="264"/>
      <c r="EO68" s="265"/>
      <c r="EP68" s="266"/>
      <c r="EQ68" s="267">
        <f t="shared" ref="EQ68:EQ131" si="140">IF(OR(EO68=0,EP68=0),0,IF($D68=6,EP68*MIN((VLOOKUP($D68,SALERYCODE,5,0)),EO68),EO68*MIN((VLOOKUP($D68,SALERYCODE,5,0)),EP68)))/12</f>
        <v>0</v>
      </c>
      <c r="ER68" s="260">
        <f>+(IF(OR($B68=0,$C68=0,$D68=0,$DC$2&gt;$OE$1),0,IF(OR(EM68=0,EO68=0,EP68=0),0,MIN((VLOOKUP($D68,SALERYCODE,3,0))*(IF($D68=6,EP68,EO68))*((MIN((VLOOKUP($D68,SALERYCODE,5,0)),(IF($D68=6,EO68,EP68))))),MIN((VLOOKUP($D68,SALERYCODE,3,0)),(EM68+EN68))*(IF($D68=6,EP68,((MIN((VLOOKUP($D68,SALERYCODE,5,0)),EP68)))))))))/IF(AND($D68=2,'ראשי-פרטים כלליים וריכוז הוצאות'!$D$68&lt;&gt;4),1.2,1)</f>
        <v>0</v>
      </c>
      <c r="ES68" s="263"/>
      <c r="ET68" s="264"/>
      <c r="EU68" s="265"/>
      <c r="EV68" s="266"/>
      <c r="EW68" s="267">
        <f t="shared" ref="EW68:EW131" si="141">IF(OR(EU68=0,EV68=0),0,IF($D68=6,EV68*MIN((VLOOKUP($D68,SALERYCODE,5,0)),EU68),EU68*MIN((VLOOKUP($D68,SALERYCODE,5,0)),EV68)))/12</f>
        <v>0</v>
      </c>
      <c r="EX68" s="260">
        <f>+(IF(OR($B68=0,$C68=0,$D68=0,$DC$2&gt;$OE$1),0,IF(OR(ES68=0,EU68=0,EV68=0),0,MIN((VLOOKUP($D68,SALERYCODE,3,0))*(IF($D68=6,EV68,EU68))*((MIN((VLOOKUP($D68,SALERYCODE,5,0)),(IF($D68=6,EU68,EV68))))),MIN((VLOOKUP($D68,SALERYCODE,3,0)),(ES68+ET68))*(IF($D68=6,EV68,((MIN((VLOOKUP($D68,SALERYCODE,5,0)),EV68)))))))))/IF(AND($D68=2,'ראשי-פרטים כלליים וריכוז הוצאות'!$D$68&lt;&gt;4),1.2,1)</f>
        <v>0</v>
      </c>
      <c r="EY68" s="263"/>
      <c r="EZ68" s="264"/>
      <c r="FA68" s="265"/>
      <c r="FB68" s="266"/>
      <c r="FC68" s="267">
        <f t="shared" ref="FC68:FC131" si="142">IF(OR(FA68=0,FB68=0),0,IF($D68=6,FB68*MIN((VLOOKUP($D68,SALERYCODE,5,0)),FA68),FA68*MIN((VLOOKUP($D68,SALERYCODE,5,0)),FB68)))/12</f>
        <v>0</v>
      </c>
      <c r="FD68" s="260">
        <f>+(IF(OR($B68=0,$C68=0,$D68=0,$DC$2&gt;$OE$1),0,IF(OR(EY68=0,FA68=0,FB68=0),0,MIN((VLOOKUP($D68,SALERYCODE,3,0))*(IF($D68=6,FB68,FA68))*((MIN((VLOOKUP($D68,SALERYCODE,5,0)),(IF($D68=6,FA68,FB68))))),MIN((VLOOKUP($D68,SALERYCODE,3,0)),(EY68+EZ68))*(IF($D68=6,FB68,((MIN((VLOOKUP($D68,SALERYCODE,5,0)),FB68)))))))))/IF(AND($D68=2,'ראשי-פרטים כלליים וריכוז הוצאות'!$D$68&lt;&gt;4),1.2,1)</f>
        <v>0</v>
      </c>
      <c r="FE68" s="263"/>
      <c r="FF68" s="264"/>
      <c r="FG68" s="265"/>
      <c r="FH68" s="266"/>
      <c r="FI68" s="267">
        <f t="shared" ref="FI68:FI131" si="143">IF(OR(FG68=0,FH68=0),0,IF($D68=6,FH68*MIN((VLOOKUP($D68,SALERYCODE,5,0)),FG68),FG68*MIN((VLOOKUP($D68,SALERYCODE,5,0)),FH68)))/12</f>
        <v>0</v>
      </c>
      <c r="FJ68" s="260">
        <f>+(IF(OR($B68=0,$C68=0,$D68=0,$DC$2&gt;$OE$1),0,IF(OR(FE68=0,FG68=0,FH68=0),0,MIN((VLOOKUP($D68,SALERYCODE,3,0))*(IF($D68=6,FH68,FG68))*((MIN((VLOOKUP($D68,SALERYCODE,5,0)),(IF($D68=6,FG68,FH68))))),MIN((VLOOKUP($D68,SALERYCODE,3,0)),(FE68+FF68))*(IF($D68=6,FH68,((MIN((VLOOKUP($D68,SALERYCODE,5,0)),FH68)))))))))/IF(AND($D68=2,'ראשי-פרטים כלליים וריכוז הוצאות'!$D$68&lt;&gt;4),1.2,1)</f>
        <v>0</v>
      </c>
      <c r="FK68" s="263"/>
      <c r="FL68" s="264"/>
      <c r="FM68" s="265"/>
      <c r="FN68" s="266"/>
      <c r="FO68" s="267">
        <f t="shared" ref="FO68:FO131" si="144">IF(OR(FM68=0,FN68=0),0,IF($D68=6,FN68*MIN((VLOOKUP($D68,SALERYCODE,5,0)),FM68),FM68*MIN((VLOOKUP($D68,SALERYCODE,5,0)),FN68)))/12</f>
        <v>0</v>
      </c>
      <c r="FP68" s="260">
        <f>+(IF(OR($B68=0,$C68=0,$D68=0,$DC$2&gt;$OE$1),0,IF(OR(FK68=0,FM68=0,FN68=0),0,MIN((VLOOKUP($D68,SALERYCODE,3,0))*(IF($D68=6,FN68,FM68))*((MIN((VLOOKUP($D68,SALERYCODE,5,0)),(IF($D68=6,FM68,FN68))))),MIN((VLOOKUP($D68,SALERYCODE,3,0)),(FK68+FL68))*(IF($D68=6,FN68,((MIN((VLOOKUP($D68,SALERYCODE,5,0)),FN68)))))))))/IF(AND($D68=2,'ראשי-פרטים כלליים וריכוז הוצאות'!$D$68&lt;&gt;4),1.2,1)</f>
        <v>0</v>
      </c>
      <c r="FQ68" s="263"/>
      <c r="FR68" s="264"/>
      <c r="FS68" s="265"/>
      <c r="FT68" s="266"/>
      <c r="FU68" s="267">
        <f t="shared" ref="FU68:FU131" si="145">IF(OR(FS68=0,FT68=0),0,IF($D68=6,FT68*MIN((VLOOKUP($D68,SALERYCODE,5,0)),FS68),FS68*MIN((VLOOKUP($D68,SALERYCODE,5,0)),FT68)))/12</f>
        <v>0</v>
      </c>
      <c r="FV68" s="260">
        <f>+(IF(OR($B68=0,$C68=0,$D68=0,$DC$2&gt;$OE$1),0,IF(OR(FQ68=0,FS68=0,FT68=0),0,MIN((VLOOKUP($D68,SALERYCODE,3,0))*(IF($D68=6,FT68,FS68))*((MIN((VLOOKUP($D68,SALERYCODE,5,0)),(IF($D68=6,FS68,FT68))))),MIN((VLOOKUP($D68,SALERYCODE,3,0)),(FQ68+FR68))*(IF($D68=6,FT68,((MIN((VLOOKUP($D68,SALERYCODE,5,0)),FT68)))))))))/IF(AND($D68=2,'ראשי-פרטים כלליים וריכוז הוצאות'!$D$68&lt;&gt;4),1.2,1)</f>
        <v>0</v>
      </c>
      <c r="FW68" s="263"/>
      <c r="FX68" s="264"/>
      <c r="FY68" s="265"/>
      <c r="FZ68" s="266"/>
      <c r="GA68" s="267">
        <f t="shared" ref="GA68:GA131" si="146">IF(OR(FY68=0,FZ68=0),0,IF($D68=6,FZ68*MIN((VLOOKUP($D68,SALERYCODE,5,0)),FY68),FY68*MIN((VLOOKUP($D68,SALERYCODE,5,0)),FZ68)))/12</f>
        <v>0</v>
      </c>
      <c r="GB68" s="260">
        <f>+(IF(OR($B68=0,$C68=0,$D68=0,$DC$2&gt;$OE$1),0,IF(OR(FW68=0,FY68=0,FZ68=0),0,MIN((VLOOKUP($D68,SALERYCODE,3,0))*(IF($D68=6,FZ68,FY68))*((MIN((VLOOKUP($D68,SALERYCODE,5,0)),(IF($D68=6,FY68,FZ68))))),MIN((VLOOKUP($D68,SALERYCODE,3,0)),(FW68+FX68))*(IF($D68=6,FZ68,((MIN((VLOOKUP($D68,SALERYCODE,5,0)),FZ68)))))))))/IF(AND($D68=2,'ראשי-פרטים כלליים וריכוז הוצאות'!$D$68&lt;&gt;4),1.2,1)</f>
        <v>0</v>
      </c>
      <c r="GC68" s="263"/>
      <c r="GD68" s="264"/>
      <c r="GE68" s="265"/>
      <c r="GF68" s="266"/>
      <c r="GG68" s="267">
        <f t="shared" ref="GG68:GG131" si="147">IF(OR(GE68=0,GF68=0),0,IF($D68=6,GF68*MIN((VLOOKUP($D68,SALERYCODE,5,0)),GE68),GE68*MIN((VLOOKUP($D68,SALERYCODE,5,0)),GF68)))/12</f>
        <v>0</v>
      </c>
      <c r="GH68" s="260">
        <f>+(IF(OR($B68=0,$C68=0,$D68=0,$DC$2&gt;$OE$1),0,IF(OR(GC68=0,GE68=0,GF68=0),0,MIN((VLOOKUP($D68,SALERYCODE,3,0))*(IF($D68=6,GF68,GE68))*((MIN((VLOOKUP($D68,SALERYCODE,5,0)),(IF($D68=6,GE68,GF68))))),MIN((VLOOKUP($D68,SALERYCODE,3,0)),(GC68+GD68))*(IF($D68=6,GF68,((MIN((VLOOKUP($D68,SALERYCODE,5,0)),GF68)))))))))/IF(AND($D68=2,'ראשי-פרטים כלליים וריכוז הוצאות'!$D$68&lt;&gt;4),1.2,1)</f>
        <v>0</v>
      </c>
      <c r="GI68" s="263"/>
      <c r="GJ68" s="264"/>
      <c r="GK68" s="265"/>
      <c r="GL68" s="266"/>
      <c r="GM68" s="267">
        <f t="shared" ref="GM68:GM131" si="148">IF(OR(GK68=0,GL68=0),0,IF($D68=6,GL68*MIN((VLOOKUP($D68,SALERYCODE,5,0)),GK68),GK68*MIN((VLOOKUP($D68,SALERYCODE,5,0)),GL68)))/12</f>
        <v>0</v>
      </c>
      <c r="GN68" s="260">
        <f>+(IF(OR($B68=0,$C68=0,$D68=0,$DC$2&gt;$OE$1),0,IF(OR(GI68=0,GK68=0,GL68=0),0,MIN((VLOOKUP($D68,SALERYCODE,3,0))*(IF($D68=6,GL68,GK68))*((MIN((VLOOKUP($D68,SALERYCODE,5,0)),(IF($D68=6,GK68,GL68))))),MIN((VLOOKUP($D68,SALERYCODE,3,0)),(GI68+GJ68))*(IF($D68=6,GL68,((MIN((VLOOKUP($D68,SALERYCODE,5,0)),GL68)))))))))/IF(AND($D68=2,'ראשי-פרטים כלליים וריכוז הוצאות'!$D$68&lt;&gt;4),1.2,1)</f>
        <v>0</v>
      </c>
      <c r="GO68" s="263"/>
      <c r="GP68" s="264"/>
      <c r="GQ68" s="265"/>
      <c r="GR68" s="266"/>
      <c r="GS68" s="267">
        <f t="shared" ref="GS68:GS131" si="149">IF(OR(GQ68=0,GR68=0),0,IF($D68=6,GR68*MIN((VLOOKUP($D68,SALERYCODE,5,0)),GQ68),GQ68*MIN((VLOOKUP($D68,SALERYCODE,5,0)),GR68)))/12</f>
        <v>0</v>
      </c>
      <c r="GT68" s="260">
        <f>+(IF(OR($B68=0,$C68=0,$D68=0,$DC$2&gt;$OE$1),0,IF(OR(GO68=0,GQ68=0,GR68=0),0,MIN((VLOOKUP($D68,SALERYCODE,3,0))*(IF($D68=6,GR68,GQ68))*((MIN((VLOOKUP($D68,SALERYCODE,5,0)),(IF($D68=6,GQ68,GR68))))),MIN((VLOOKUP($D68,SALERYCODE,3,0)),(GO68+GP68))*(IF($D68=6,GR68,((MIN((VLOOKUP($D68,SALERYCODE,5,0)),GR68)))))))))/IF(AND($D68=2,'ראשי-פרטים כלליים וריכוז הוצאות'!$D$68&lt;&gt;4),1.2,1)</f>
        <v>0</v>
      </c>
      <c r="GU68" s="263"/>
      <c r="GV68" s="264"/>
      <c r="GW68" s="265"/>
      <c r="GX68" s="266"/>
      <c r="GY68" s="267">
        <f t="shared" ref="GY68:GY131" si="150">IF(OR(GW68=0,GX68=0),0,IF($D68=6,GX68*MIN((VLOOKUP($D68,SALERYCODE,5,0)),GW68),GW68*MIN((VLOOKUP($D68,SALERYCODE,5,0)),GX68)))/12</f>
        <v>0</v>
      </c>
      <c r="GZ68" s="260">
        <f>+(IF(OR($B68=0,$C68=0,$D68=0,$DC$2&gt;$OE$1),0,IF(OR(GU68=0,GW68=0,GX68=0),0,MIN((VLOOKUP($D68,SALERYCODE,3,0))*(IF($D68=6,GX68,GW68))*((MIN((VLOOKUP($D68,SALERYCODE,5,0)),(IF($D68=6,GW68,GX68))))),MIN((VLOOKUP($D68,SALERYCODE,3,0)),(GU68+GV68))*(IF($D68=6,GX68,((MIN((VLOOKUP($D68,SALERYCODE,5,0)),GX68)))))))))/IF(AND($D68=2,'ראשי-פרטים כלליים וריכוז הוצאות'!$D$68&lt;&gt;4),1.2,1)</f>
        <v>0</v>
      </c>
      <c r="HA68" s="263"/>
      <c r="HB68" s="264"/>
      <c r="HC68" s="265"/>
      <c r="HD68" s="266"/>
      <c r="HE68" s="267">
        <f t="shared" ref="HE68:HE131" si="151">IF(OR(HC68=0,HD68=0),0,IF($D68=6,HD68*MIN((VLOOKUP($D68,SALERYCODE,5,0)),HC68),HC68*MIN((VLOOKUP($D68,SALERYCODE,5,0)),HD68)))/12</f>
        <v>0</v>
      </c>
      <c r="HF68" s="260">
        <f>+(IF(OR($B68=0,$C68=0,$D68=0,$DC$2&gt;$OE$1),0,IF(OR(HA68=0,HC68=0,HD68=0),0,MIN((VLOOKUP($D68,SALERYCODE,3,0))*(IF($D68=6,HD68,HC68))*((MIN((VLOOKUP($D68,SALERYCODE,5,0)),(IF($D68=6,HC68,HD68))))),MIN((VLOOKUP($D68,SALERYCODE,3,0)),(HA68+HB68))*(IF($D68=6,HD68,((MIN((VLOOKUP($D68,SALERYCODE,5,0)),HD68)))))))))/IF(AND($D68=2,'ראשי-פרטים כלליים וריכוז הוצאות'!$D$68&lt;&gt;4),1.2,1)</f>
        <v>0</v>
      </c>
      <c r="HG68" s="263"/>
      <c r="HH68" s="264"/>
      <c r="HI68" s="265"/>
      <c r="HJ68" s="266"/>
      <c r="HK68" s="267">
        <f t="shared" ref="HK68:HK131" si="152">IF(OR(HI68=0,HJ68=0),0,IF($D68=6,HJ68*MIN((VLOOKUP($D68,SALERYCODE,5,0)),HI68),HI68*MIN((VLOOKUP($D68,SALERYCODE,5,0)),HJ68)))/12</f>
        <v>0</v>
      </c>
      <c r="HL68" s="260">
        <f>+(IF(OR($B68=0,$C68=0,$D68=0,$DC$2&gt;$OE$1),0,IF(OR(HG68=0,HI68=0,HJ68=0),0,MIN((VLOOKUP($D68,SALERYCODE,3,0))*(IF($D68=6,HJ68,HI68))*((MIN((VLOOKUP($D68,SALERYCODE,5,0)),(IF($D68=6,HI68,HJ68))))),MIN((VLOOKUP($D68,SALERYCODE,3,0)),(HG68+HH68))*(IF($D68=6,HJ68,((MIN((VLOOKUP($D68,SALERYCODE,5,0)),HJ68)))))))))/IF(AND($D68=2,'ראשי-פרטים כלליים וריכוז הוצאות'!$D$68&lt;&gt;4),1.2,1)</f>
        <v>0</v>
      </c>
      <c r="HM68" s="263"/>
      <c r="HN68" s="264"/>
      <c r="HO68" s="265"/>
      <c r="HP68" s="266"/>
      <c r="HQ68" s="267">
        <f t="shared" ref="HQ68:HQ131" si="153">IF(OR(HO68=0,HP68=0),0,IF($D68=6,HP68*MIN((VLOOKUP($D68,SALERYCODE,5,0)),HO68),HO68*MIN((VLOOKUP($D68,SALERYCODE,5,0)),HP68)))/12</f>
        <v>0</v>
      </c>
      <c r="HR68" s="260">
        <f>+(IF(OR($B68=0,$C68=0,$D68=0,$DC$2&gt;$OE$1),0,IF(OR(HM68=0,HO68=0,HP68=0),0,MIN((VLOOKUP($D68,SALERYCODE,3,0))*(IF($D68=6,HP68,HO68))*((MIN((VLOOKUP($D68,SALERYCODE,5,0)),(IF($D68=6,HO68,HP68))))),MIN((VLOOKUP($D68,SALERYCODE,3,0)),(HM68+HN68))*(IF($D68=6,HP68,((MIN((VLOOKUP($D68,SALERYCODE,5,0)),HP68)))))))))/IF(AND($D68=2,'ראשי-פרטים כלליים וריכוז הוצאות'!$D$68&lt;&gt;4),1.2,1)</f>
        <v>0</v>
      </c>
      <c r="HS68" s="263"/>
      <c r="HT68" s="264"/>
      <c r="HU68" s="265"/>
      <c r="HV68" s="266"/>
      <c r="HW68" s="267">
        <f t="shared" ref="HW68:HW131" si="154">IF(OR(HU68=0,HV68=0),0,IF($D68=6,HV68*MIN((VLOOKUP($D68,SALERYCODE,5,0)),HU68),HU68*MIN((VLOOKUP($D68,SALERYCODE,5,0)),HV68)))/12</f>
        <v>0</v>
      </c>
      <c r="HX68" s="260">
        <f>+(IF(OR($B68=0,$C68=0,$D68=0,$DC$2&gt;$OE$1),0,IF(OR(HS68=0,HU68=0,HV68=0),0,MIN((VLOOKUP($D68,SALERYCODE,3,0))*(IF($D68=6,HV68,HU68))*((MIN((VLOOKUP($D68,SALERYCODE,5,0)),(IF($D68=6,HU68,HV68))))),MIN((VLOOKUP($D68,SALERYCODE,3,0)),(HS68+HT68))*(IF($D68=6,HV68,((MIN((VLOOKUP($D68,SALERYCODE,5,0)),HV68)))))))))/IF(AND($D68=2,'ראשי-פרטים כלליים וריכוז הוצאות'!$D$68&lt;&gt;4),1.2,1)</f>
        <v>0</v>
      </c>
      <c r="HY68" s="263"/>
      <c r="HZ68" s="264"/>
      <c r="IA68" s="265"/>
      <c r="IB68" s="266"/>
      <c r="IC68" s="267">
        <f t="shared" ref="IC68:IC131" si="155">IF(OR(IA68=0,IB68=0),0,IF($D68=6,IB68*MIN((VLOOKUP($D68,SALERYCODE,5,0)),IA68),IA68*MIN((VLOOKUP($D68,SALERYCODE,5,0)),IB68)))/12</f>
        <v>0</v>
      </c>
      <c r="ID68" s="260">
        <f>+(IF(OR($B68=0,$C68=0,$D68=0,$DC$2&gt;$OE$1),0,IF(OR(HY68=0,IA68=0,IB68=0),0,MIN((VLOOKUP($D68,SALERYCODE,3,0))*(IF($D68=6,IB68,IA68))*((MIN((VLOOKUP($D68,SALERYCODE,5,0)),(IF($D68=6,IA68,IB68))))),MIN((VLOOKUP($D68,SALERYCODE,3,0)),(HY68+HZ68))*(IF($D68=6,IB68,((MIN((VLOOKUP($D68,SALERYCODE,5,0)),IB68)))))))))/IF(AND($D68=2,'ראשי-פרטים כלליים וריכוז הוצאות'!$D$68&lt;&gt;4),1.2,1)</f>
        <v>0</v>
      </c>
      <c r="IE68" s="263"/>
      <c r="IF68" s="264"/>
      <c r="IG68" s="265"/>
      <c r="IH68" s="266"/>
      <c r="II68" s="267">
        <f t="shared" ref="II68:II131" si="156">IF(OR(IG68=0,IH68=0),0,IF($D68=6,IH68*MIN((VLOOKUP($D68,SALERYCODE,5,0)),IG68),IG68*MIN((VLOOKUP($D68,SALERYCODE,5,0)),IH68)))/12</f>
        <v>0</v>
      </c>
      <c r="IJ68" s="260">
        <f>+(IF(OR($B68=0,$C68=0,$D68=0,$DC$2&gt;$OE$1),0,IF(OR(IE68=0,IG68=0,IH68=0),0,MIN((VLOOKUP($D68,SALERYCODE,3,0))*(IF($D68=6,IH68,IG68))*((MIN((VLOOKUP($D68,SALERYCODE,5,0)),(IF($D68=6,IG68,IH68))))),MIN((VLOOKUP($D68,SALERYCODE,3,0)),(IE68+IF68))*(IF($D68=6,IH68,((MIN((VLOOKUP($D68,SALERYCODE,5,0)),IH68)))))))))/IF(AND($D68=2,'ראשי-פרטים כלליים וריכוז הוצאות'!$D$68&lt;&gt;4),1.2,1)</f>
        <v>0</v>
      </c>
      <c r="IK68" s="263"/>
      <c r="IL68" s="264"/>
      <c r="IM68" s="265"/>
      <c r="IN68" s="266"/>
      <c r="IO68" s="267">
        <f t="shared" ref="IO68:IO131" si="157">IF(OR(IM68=0,IN68=0),0,IF($D68=6,IN68*MIN((VLOOKUP($D68,SALERYCODE,5,0)),IM68),IM68*MIN((VLOOKUP($D68,SALERYCODE,5,0)),IN68)))/12</f>
        <v>0</v>
      </c>
      <c r="IP68" s="260">
        <f>+(IF(OR($B68=0,$C68=0,$D68=0,$DC$2&gt;$OE$1),0,IF(OR(IK68=0,IM68=0,IN68=0),0,MIN((VLOOKUP($D68,SALERYCODE,3,0))*(IF($D68=6,IN68,IM68))*((MIN((VLOOKUP($D68,SALERYCODE,5,0)),(IF($D68=6,IM68,IN68))))),MIN((VLOOKUP($D68,SALERYCODE,3,0)),(IK68+IL68))*(IF($D68=6,IN68,((MIN((VLOOKUP($D68,SALERYCODE,5,0)),IN68)))))))))/IF(AND($D68=2,'ראשי-פרטים כלליים וריכוז הוצאות'!$D$68&lt;&gt;4),1.2,1)</f>
        <v>0</v>
      </c>
      <c r="IQ68" s="263"/>
      <c r="IR68" s="264"/>
      <c r="IS68" s="265"/>
      <c r="IT68" s="266"/>
      <c r="IU68" s="267">
        <f t="shared" ref="IU68:IU131" si="158">IF(OR(IS68=0,IT68=0),0,IF($D68=6,IT68*MIN((VLOOKUP($D68,SALERYCODE,5,0)),IS68),IS68*MIN((VLOOKUP($D68,SALERYCODE,5,0)),IT68)))/12</f>
        <v>0</v>
      </c>
      <c r="IV68" s="260">
        <f>+(IF(OR($B68=0,$C68=0,$D68=0,$DC$2&gt;$OE$1),0,IF(OR(IQ68=0,IS68=0,IT68=0),0,MIN((VLOOKUP($D68,SALERYCODE,3,0))*(IF($D68=6,IT68,IS68))*((MIN((VLOOKUP($D68,SALERYCODE,5,0)),(IF($D68=6,IS68,IT68))))),MIN((VLOOKUP($D68,SALERYCODE,3,0)),(IQ68+IR68))*(IF($D68=6,IT68,((MIN((VLOOKUP($D68,SALERYCODE,5,0)),IT68)))))))))/IF(AND($D68=2,'ראשי-פרטים כלליים וריכוז הוצאות'!$D$68&lt;&gt;4),1.2,1)</f>
        <v>0</v>
      </c>
      <c r="IW68" s="263"/>
      <c r="IX68" s="264"/>
      <c r="IY68" s="265"/>
      <c r="IZ68" s="266"/>
      <c r="JA68" s="267">
        <f t="shared" ref="JA68:JA131" si="159">IF(OR(IY68=0,IZ68=0),0,IF($D68=6,IZ68*MIN((VLOOKUP($D68,SALERYCODE,5,0)),IY68),IY68*MIN((VLOOKUP($D68,SALERYCODE,5,0)),IZ68)))/12</f>
        <v>0</v>
      </c>
      <c r="JB68" s="260">
        <f>+(IF(OR($B68=0,$C68=0,$D68=0,$DC$2&gt;$OE$1),0,IF(OR(IW68=0,IY68=0,IZ68=0),0,MIN((VLOOKUP($D68,SALERYCODE,3,0))*(IF($D68=6,IZ68,IY68))*((MIN((VLOOKUP($D68,SALERYCODE,5,0)),(IF($D68=6,IY68,IZ68))))),MIN((VLOOKUP($D68,SALERYCODE,3,0)),(IW68+IX68))*(IF($D68=6,IZ68,((MIN((VLOOKUP($D68,SALERYCODE,5,0)),IZ68)))))))))/IF(AND($D68=2,'ראשי-פרטים כלליים וריכוז הוצאות'!$D$68&lt;&gt;4),1.2,1)</f>
        <v>0</v>
      </c>
      <c r="JC68" s="263"/>
      <c r="JD68" s="264"/>
      <c r="JE68" s="265"/>
      <c r="JF68" s="266"/>
      <c r="JG68" s="267">
        <f t="shared" ref="JG68:JG131" si="160">IF(OR(JE68=0,JF68=0),0,IF($D68=6,JF68*MIN((VLOOKUP($D68,SALERYCODE,5,0)),JE68),JE68*MIN((VLOOKUP($D68,SALERYCODE,5,0)),JF68)))/12</f>
        <v>0</v>
      </c>
      <c r="JH68" s="260">
        <f>+(IF(OR($B68=0,$C68=0,$D68=0,$DC$2&gt;$OE$1),0,IF(OR(JC68=0,JE68=0,JF68=0),0,MIN((VLOOKUP($D68,SALERYCODE,3,0))*(IF($D68=6,JF68,JE68))*((MIN((VLOOKUP($D68,SALERYCODE,5,0)),(IF($D68=6,JE68,JF68))))),MIN((VLOOKUP($D68,SALERYCODE,3,0)),(JC68+JD68))*(IF($D68=6,JF68,((MIN((VLOOKUP($D68,SALERYCODE,5,0)),JF68)))))))))/IF(AND($D68=2,'ראשי-פרטים כלליים וריכוז הוצאות'!$D$68&lt;&gt;4),1.2,1)</f>
        <v>0</v>
      </c>
      <c r="JI68" s="263"/>
      <c r="JJ68" s="264"/>
      <c r="JK68" s="265"/>
      <c r="JL68" s="266"/>
      <c r="JM68" s="267">
        <f t="shared" ref="JM68:JM131" si="161">IF(OR(JK68=0,JL68=0),0,IF($D68=6,JL68*MIN((VLOOKUP($D68,SALERYCODE,5,0)),JK68),JK68*MIN((VLOOKUP($D68,SALERYCODE,5,0)),JL68)))/12</f>
        <v>0</v>
      </c>
      <c r="JN68" s="260">
        <f>+(IF(OR($B68=0,$C68=0,$D68=0,$DC$2&gt;$OE$1),0,IF(OR(JI68=0,JK68=0,JL68=0),0,MIN((VLOOKUP($D68,SALERYCODE,3,0))*(IF($D68=6,JL68,JK68))*((MIN((VLOOKUP($D68,SALERYCODE,5,0)),(IF($D68=6,JK68,JL68))))),MIN((VLOOKUP($D68,SALERYCODE,3,0)),(JI68+JJ68))*(IF($D68=6,JL68,((MIN((VLOOKUP($D68,SALERYCODE,5,0)),JL68)))))))))/IF(AND($D68=2,'ראשי-פרטים כלליים וריכוז הוצאות'!$D$68&lt;&gt;4),1.2,1)</f>
        <v>0</v>
      </c>
      <c r="JO68" s="263"/>
      <c r="JP68" s="264"/>
      <c r="JQ68" s="265"/>
      <c r="JR68" s="266"/>
      <c r="JS68" s="267">
        <f t="shared" ref="JS68:JS131" si="162">IF(OR(JQ68=0,JR68=0),0,IF($D68=6,JR68*MIN((VLOOKUP($D68,SALERYCODE,5,0)),JQ68),JQ68*MIN((VLOOKUP($D68,SALERYCODE,5,0)),JR68)))/12</f>
        <v>0</v>
      </c>
      <c r="JT68" s="260">
        <f>+(IF(OR($B68=0,$C68=0,$D68=0,$DC$2&gt;$OE$1),0,IF(OR(JO68=0,JQ68=0,JR68=0),0,MIN((VLOOKUP($D68,SALERYCODE,3,0))*(IF($D68=6,JR68,JQ68))*((MIN((VLOOKUP($D68,SALERYCODE,5,0)),(IF($D68=6,JQ68,JR68))))),MIN((VLOOKUP($D68,SALERYCODE,3,0)),(JO68+JP68))*(IF($D68=6,JR68,((MIN((VLOOKUP($D68,SALERYCODE,5,0)),JR68)))))))))/IF(AND($D68=2,'ראשי-פרטים כלליים וריכוז הוצאות'!$D$68&lt;&gt;4),1.2,1)</f>
        <v>0</v>
      </c>
      <c r="JU68" s="263"/>
      <c r="JV68" s="264"/>
      <c r="JW68" s="265"/>
      <c r="JX68" s="266"/>
      <c r="JY68" s="267">
        <f t="shared" ref="JY68:JY131" si="163">IF(OR(JW68=0,JX68=0),0,IF($D68=6,JX68*MIN((VLOOKUP($D68,SALERYCODE,5,0)),JW68),JW68*MIN((VLOOKUP($D68,SALERYCODE,5,0)),JX68)))/12</f>
        <v>0</v>
      </c>
      <c r="JZ68" s="260">
        <f>+(IF(OR($B68=0,$C68=0,$D68=0,$DC$2&gt;$OE$1),0,IF(OR(JU68=0,JW68=0,JX68=0),0,MIN((VLOOKUP($D68,SALERYCODE,3,0))*(IF($D68=6,JX68,JW68))*((MIN((VLOOKUP($D68,SALERYCODE,5,0)),(IF($D68=6,JW68,JX68))))),MIN((VLOOKUP($D68,SALERYCODE,3,0)),(JU68+JV68))*(IF($D68=6,JX68,((MIN((VLOOKUP($D68,SALERYCODE,5,0)),JX68)))))))))/IF(AND($D68=2,'ראשי-פרטים כלליים וריכוז הוצאות'!$D$68&lt;&gt;4),1.2,1)</f>
        <v>0</v>
      </c>
      <c r="KA68" s="263"/>
      <c r="KB68" s="264"/>
      <c r="KC68" s="265"/>
      <c r="KD68" s="266"/>
      <c r="KE68" s="267">
        <f t="shared" ref="KE68:KE131" si="164">IF(OR(KC68=0,KD68=0),0,IF($D68=6,KD68*MIN((VLOOKUP($D68,SALERYCODE,5,0)),KC68),KC68*MIN((VLOOKUP($D68,SALERYCODE,5,0)),KD68)))/12</f>
        <v>0</v>
      </c>
      <c r="KF68" s="260">
        <f>+(IF(OR($B68=0,$C68=0,$D68=0,$DC$2&gt;$OE$1),0,IF(OR(KA68=0,KC68=0,KD68=0),0,MIN((VLOOKUP($D68,SALERYCODE,3,0))*(IF($D68=6,KD68,KC68))*((MIN((VLOOKUP($D68,SALERYCODE,5,0)),(IF($D68=6,KC68,KD68))))),MIN((VLOOKUP($D68,SALERYCODE,3,0)),(KA68+KB68))*(IF($D68=6,KD68,((MIN((VLOOKUP($D68,SALERYCODE,5,0)),KD68)))))))))/IF(AND($D68=2,'ראשי-פרטים כלליים וריכוז הוצאות'!$D$68&lt;&gt;4),1.2,1)</f>
        <v>0</v>
      </c>
      <c r="KG68" s="263"/>
      <c r="KH68" s="264"/>
      <c r="KI68" s="265"/>
      <c r="KJ68" s="266"/>
      <c r="KK68" s="267">
        <f t="shared" ref="KK68:KK131" si="165">IF(OR(KI68=0,KJ68=0),0,IF($D68=6,KJ68*MIN((VLOOKUP($D68,SALERYCODE,5,0)),KI68),KI68*MIN((VLOOKUP($D68,SALERYCODE,5,0)),KJ68)))/12</f>
        <v>0</v>
      </c>
      <c r="KL68" s="260">
        <f>+(IF(OR($B68=0,$C68=0,$D68=0,$DC$2&gt;$OE$1),0,IF(OR(KG68=0,KI68=0,KJ68=0),0,MIN((VLOOKUP($D68,SALERYCODE,3,0))*(IF($D68=6,KJ68,KI68))*((MIN((VLOOKUP($D68,SALERYCODE,5,0)),(IF($D68=6,KI68,KJ68))))),MIN((VLOOKUP($D68,SALERYCODE,3,0)),(KG68+KH68))*(IF($D68=6,KJ68,((MIN((VLOOKUP($D68,SALERYCODE,5,0)),KJ68)))))))))/IF(AND($D68=2,'ראשי-פרטים כלליים וריכוז הוצאות'!$D$68&lt;&gt;4),1.2,1)</f>
        <v>0</v>
      </c>
      <c r="KM68" s="263"/>
      <c r="KN68" s="264"/>
      <c r="KO68" s="265"/>
      <c r="KP68" s="266"/>
      <c r="KQ68" s="267">
        <f t="shared" ref="KQ68:KQ131" si="166">IF(OR(KO68=0,KP68=0),0,IF($D68=6,KP68*MIN((VLOOKUP($D68,SALERYCODE,5,0)),KO68),KO68*MIN((VLOOKUP($D68,SALERYCODE,5,0)),KP68)))/12</f>
        <v>0</v>
      </c>
      <c r="KR68" s="260">
        <f>+(IF(OR($B68=0,$C68=0,$D68=0,$DC$2&gt;$OE$1),0,IF(OR(KM68=0,KO68=0,KP68=0),0,MIN((VLOOKUP($D68,SALERYCODE,3,0))*(IF($D68=6,KP68,KO68))*((MIN((VLOOKUP($D68,SALERYCODE,5,0)),(IF($D68=6,KO68,KP68))))),MIN((VLOOKUP($D68,SALERYCODE,3,0)),(KM68+KN68))*(IF($D68=6,KP68,((MIN((VLOOKUP($D68,SALERYCODE,5,0)),KP68)))))))))/IF(AND($D68=2,'ראשי-פרטים כלליים וריכוז הוצאות'!$D$68&lt;&gt;4),1.2,1)</f>
        <v>0</v>
      </c>
      <c r="KS68" s="263"/>
      <c r="KT68" s="264"/>
      <c r="KU68" s="265"/>
      <c r="KV68" s="266"/>
      <c r="KW68" s="267">
        <f t="shared" ref="KW68:KW131" si="167">IF(OR(KU68=0,KV68=0),0,IF($D68=6,KV68*MIN((VLOOKUP($D68,SALERYCODE,5,0)),KU68),KU68*MIN((VLOOKUP($D68,SALERYCODE,5,0)),KV68)))/12</f>
        <v>0</v>
      </c>
      <c r="KX68" s="260">
        <f>+(IF(OR($B68=0,$C68=0,$D68=0,$DC$2&gt;$OE$1),0,IF(OR(KS68=0,KU68=0,KV68=0),0,MIN((VLOOKUP($D68,SALERYCODE,3,0))*(IF($D68=6,KV68,KU68))*((MIN((VLOOKUP($D68,SALERYCODE,5,0)),(IF($D68=6,KU68,KV68))))),MIN((VLOOKUP($D68,SALERYCODE,3,0)),(KS68+KT68))*(IF($D68=6,KV68,((MIN((VLOOKUP($D68,SALERYCODE,5,0)),KV68)))))))))/IF(AND($D68=2,'ראשי-פרטים כלליים וריכוז הוצאות'!$D$68&lt;&gt;4),1.2,1)</f>
        <v>0</v>
      </c>
      <c r="KY68" s="263"/>
      <c r="KZ68" s="264"/>
      <c r="LA68" s="265"/>
      <c r="LB68" s="266"/>
      <c r="LC68" s="267">
        <f t="shared" ref="LC68:LC131" si="168">IF(OR(LA68=0,LB68=0),0,IF($D68=6,LB68*MIN((VLOOKUP($D68,SALERYCODE,5,0)),LA68),LA68*MIN((VLOOKUP($D68,SALERYCODE,5,0)),LB68)))/12</f>
        <v>0</v>
      </c>
      <c r="LD68" s="260">
        <f>+(IF(OR($B68=0,$C68=0,$D68=0,$DC$2&gt;$OE$1),0,IF(OR(KY68=0,LA68=0,LB68=0),0,MIN((VLOOKUP($D68,SALERYCODE,3,0))*(IF($D68=6,LB68,LA68))*((MIN((VLOOKUP($D68,SALERYCODE,5,0)),(IF($D68=6,LA68,LB68))))),MIN((VLOOKUP($D68,SALERYCODE,3,0)),(KY68+KZ68))*(IF($D68=6,LB68,((MIN((VLOOKUP($D68,SALERYCODE,5,0)),LB68)))))))))/IF(AND($D68=2,'ראשי-פרטים כלליים וריכוז הוצאות'!$D$68&lt;&gt;4),1.2,1)</f>
        <v>0</v>
      </c>
      <c r="LE68" s="263"/>
      <c r="LF68" s="264"/>
      <c r="LG68" s="265"/>
      <c r="LH68" s="266"/>
      <c r="LI68" s="267">
        <f t="shared" ref="LI68:LI131" si="169">IF(OR(LG68=0,LH68=0),0,IF($D68=6,LH68*MIN((VLOOKUP($D68,SALERYCODE,5,0)),LG68),LG68*MIN((VLOOKUP($D68,SALERYCODE,5,0)),LH68)))/12</f>
        <v>0</v>
      </c>
      <c r="LJ68" s="260">
        <f>+(IF(OR($B68=0,$C68=0,$D68=0,$DC$2&gt;$OE$1),0,IF(OR(LE68=0,LG68=0,LH68=0),0,MIN((VLOOKUP($D68,SALERYCODE,3,0))*(IF($D68=6,LH68,LG68))*((MIN((VLOOKUP($D68,SALERYCODE,5,0)),(IF($D68=6,LG68,LH68))))),MIN((VLOOKUP($D68,SALERYCODE,3,0)),(LE68+LF68))*(IF($D68=6,LH68,((MIN((VLOOKUP($D68,SALERYCODE,5,0)),LH68)))))))))/IF(AND($D68=2,'ראשי-פרטים כלליים וריכוז הוצאות'!$D$68&lt;&gt;4),1.2,1)</f>
        <v>0</v>
      </c>
      <c r="LK68" s="263"/>
      <c r="LL68" s="264"/>
      <c r="LM68" s="265"/>
      <c r="LN68" s="266"/>
      <c r="LO68" s="267">
        <f t="shared" ref="LO68:LO131" si="170">IF(OR(LM68=0,LN68=0),0,IF($D68=6,LN68*MIN((VLOOKUP($D68,SALERYCODE,5,0)),LM68),LM68*MIN((VLOOKUP($D68,SALERYCODE,5,0)),LN68)))/12</f>
        <v>0</v>
      </c>
      <c r="LP68" s="260">
        <f>+(IF(OR($B68=0,$C68=0,$D68=0,$DC$2&gt;$OE$1),0,IF(OR(LK68=0,LM68=0,LN68=0),0,MIN((VLOOKUP($D68,SALERYCODE,3,0))*(IF($D68=6,LN68,LM68))*((MIN((VLOOKUP($D68,SALERYCODE,5,0)),(IF($D68=6,LM68,LN68))))),MIN((VLOOKUP($D68,SALERYCODE,3,0)),(LK68+LL68))*(IF($D68=6,LN68,((MIN((VLOOKUP($D68,SALERYCODE,5,0)),LN68)))))))))/IF(AND($D68=2,'ראשי-פרטים כלליים וריכוז הוצאות'!$D$68&lt;&gt;4),1.2,1)</f>
        <v>0</v>
      </c>
      <c r="LQ68" s="263"/>
      <c r="LR68" s="264"/>
      <c r="LS68" s="265"/>
      <c r="LT68" s="266"/>
      <c r="LU68" s="267">
        <f t="shared" ref="LU68:LU131" si="171">IF(OR(LS68=0,LT68=0),0,IF($D68=6,LT68*MIN((VLOOKUP($D68,SALERYCODE,5,0)),LS68),LS68*MIN((VLOOKUP($D68,SALERYCODE,5,0)),LT68)))/12</f>
        <v>0</v>
      </c>
      <c r="LV68" s="260">
        <f>+(IF(OR($B68=0,$C68=0,$D68=0,$DC$2&gt;$OE$1),0,IF(OR(LQ68=0,LS68=0,LT68=0),0,MIN((VLOOKUP($D68,SALERYCODE,3,0))*(IF($D68=6,LT68,LS68))*((MIN((VLOOKUP($D68,SALERYCODE,5,0)),(IF($D68=6,LS68,LT68))))),MIN((VLOOKUP($D68,SALERYCODE,3,0)),(LQ68+LR68))*(IF($D68=6,LT68,((MIN((VLOOKUP($D68,SALERYCODE,5,0)),LT68)))))))))/IF(AND($D68=2,'ראשי-פרטים כלליים וריכוז הוצאות'!$D$68&lt;&gt;4),1.2,1)</f>
        <v>0</v>
      </c>
      <c r="LW68" s="263"/>
      <c r="LX68" s="264"/>
      <c r="LY68" s="265"/>
      <c r="LZ68" s="266"/>
      <c r="MA68" s="267">
        <f t="shared" ref="MA68:MA131" si="172">IF(OR(LY68=0,LZ68=0),0,IF($D68=6,LZ68*MIN((VLOOKUP($D68,SALERYCODE,5,0)),LY68),LY68*MIN((VLOOKUP($D68,SALERYCODE,5,0)),LZ68)))/12</f>
        <v>0</v>
      </c>
      <c r="MB68" s="260">
        <f>+(IF(OR($B68=0,$C68=0,$D68=0,$DC$2&gt;$OE$1),0,IF(OR(LW68=0,LY68=0,LZ68=0),0,MIN((VLOOKUP($D68,SALERYCODE,3,0))*(IF($D68=6,LZ68,LY68))*((MIN((VLOOKUP($D68,SALERYCODE,5,0)),(IF($D68=6,LY68,LZ68))))),MIN((VLOOKUP($D68,SALERYCODE,3,0)),(LW68+LX68))*(IF($D68=6,LZ68,((MIN((VLOOKUP($D68,SALERYCODE,5,0)),LZ68)))))))))/IF(AND($D68=2,'ראשי-פרטים כלליים וריכוז הוצאות'!$D$68&lt;&gt;4),1.2,1)</f>
        <v>0</v>
      </c>
      <c r="MC68" s="263"/>
      <c r="MD68" s="264"/>
      <c r="ME68" s="265"/>
      <c r="MF68" s="266"/>
      <c r="MG68" s="267">
        <f t="shared" ref="MG68:MG131" si="173">IF(OR(ME68=0,MF68=0),0,IF($D68=6,MF68*MIN((VLOOKUP($D68,SALERYCODE,5,0)),ME68),ME68*MIN((VLOOKUP($D68,SALERYCODE,5,0)),MF68)))/12</f>
        <v>0</v>
      </c>
      <c r="MH68" s="260">
        <f>+(IF(OR($B68=0,$C68=0,$D68=0,$DC$2&gt;$OE$1),0,IF(OR(MC68=0,ME68=0,MF68=0),0,MIN((VLOOKUP($D68,SALERYCODE,3,0))*(IF($D68=6,MF68,ME68))*((MIN((VLOOKUP($D68,SALERYCODE,5,0)),(IF($D68=6,ME68,MF68))))),MIN((VLOOKUP($D68,SALERYCODE,3,0)),(MC68+MD68))*(IF($D68=6,MF68,((MIN((VLOOKUP($D68,SALERYCODE,5,0)),MF68)))))))))/IF(AND($D68=2,'ראשי-פרטים כלליים וריכוז הוצאות'!$D$68&lt;&gt;4),1.2,1)</f>
        <v>0</v>
      </c>
      <c r="MI68" s="263"/>
      <c r="MJ68" s="264"/>
      <c r="MK68" s="265"/>
      <c r="ML68" s="266"/>
      <c r="MM68" s="267">
        <f t="shared" ref="MM68:MM131" si="174">IF(OR(MK68=0,ML68=0),0,IF($D68=6,ML68*MIN((VLOOKUP($D68,SALERYCODE,5,0)),MK68),MK68*MIN((VLOOKUP($D68,SALERYCODE,5,0)),ML68)))/12</f>
        <v>0</v>
      </c>
      <c r="MN68" s="260">
        <f>+(IF(OR($B68=0,$C68=0,$D68=0,$DC$2&gt;$OE$1),0,IF(OR(MI68=0,MK68=0,ML68=0),0,MIN((VLOOKUP($D68,SALERYCODE,3,0))*(IF($D68=6,ML68,MK68))*((MIN((VLOOKUP($D68,SALERYCODE,5,0)),(IF($D68=6,MK68,ML68))))),MIN((VLOOKUP($D68,SALERYCODE,3,0)),(MI68+MJ68))*(IF($D68=6,ML68,((MIN((VLOOKUP($D68,SALERYCODE,5,0)),ML68)))))))))/IF(AND($D68=2,'ראשי-פרטים כלליים וריכוז הוצאות'!$D$68&lt;&gt;4),1.2,1)</f>
        <v>0</v>
      </c>
      <c r="MO68" s="263"/>
      <c r="MP68" s="264"/>
      <c r="MQ68" s="265"/>
      <c r="MR68" s="266"/>
      <c r="MS68" s="267">
        <f t="shared" ref="MS68:MS131" si="175">IF(OR(MQ68=0,MR68=0),0,IF($D68=6,MR68*MIN((VLOOKUP($D68,SALERYCODE,5,0)),MQ68),MQ68*MIN((VLOOKUP($D68,SALERYCODE,5,0)),MR68)))/12</f>
        <v>0</v>
      </c>
      <c r="MT68" s="260">
        <f>+(IF(OR($B68=0,$C68=0,$D68=0,$DC$2&gt;$OE$1),0,IF(OR(MO68=0,MQ68=0,MR68=0),0,MIN((VLOOKUP($D68,SALERYCODE,3,0))*(IF($D68=6,MR68,MQ68))*((MIN((VLOOKUP($D68,SALERYCODE,5,0)),(IF($D68=6,MQ68,MR68))))),MIN((VLOOKUP($D68,SALERYCODE,3,0)),(MO68+MP68))*(IF($D68=6,MR68,((MIN((VLOOKUP($D68,SALERYCODE,5,0)),MR68)))))))))/IF(AND($D68=2,'ראשי-פרטים כלליים וריכוז הוצאות'!$D$68&lt;&gt;4),1.2,1)</f>
        <v>0</v>
      </c>
      <c r="MU68" s="263"/>
      <c r="MV68" s="264"/>
      <c r="MW68" s="265"/>
      <c r="MX68" s="266"/>
      <c r="MY68" s="267">
        <f t="shared" ref="MY68:MY131" si="176">IF(OR(MW68=0,MX68=0),0,IF($D68=6,MX68*MIN((VLOOKUP($D68,SALERYCODE,5,0)),MW68),MW68*MIN((VLOOKUP($D68,SALERYCODE,5,0)),MX68)))/12</f>
        <v>0</v>
      </c>
      <c r="MZ68" s="260">
        <f>+(IF(OR($B68=0,$C68=0,$D68=0,$DC$2&gt;$OE$1),0,IF(OR(MU68=0,MW68=0,MX68=0),0,MIN((VLOOKUP($D68,SALERYCODE,3,0))*(IF($D68=6,MX68,MW68))*((MIN((VLOOKUP($D68,SALERYCODE,5,0)),(IF($D68=6,MW68,MX68))))),MIN((VLOOKUP($D68,SALERYCODE,3,0)),(MU68+MV68))*(IF($D68=6,MX68,((MIN((VLOOKUP($D68,SALERYCODE,5,0)),MX68)))))))))/IF(AND($D68=2,'ראשי-פרטים כלליים וריכוז הוצאות'!$D$68&lt;&gt;4),1.2,1)</f>
        <v>0</v>
      </c>
      <c r="NA68" s="263"/>
      <c r="NB68" s="264"/>
      <c r="NC68" s="265"/>
      <c r="ND68" s="266"/>
      <c r="NE68" s="267">
        <f t="shared" ref="NE68:NE131" si="177">IF(OR(NC68=0,ND68=0),0,IF($D68=6,ND68*MIN((VLOOKUP($D68,SALERYCODE,5,0)),NC68),NC68*MIN((VLOOKUP($D68,SALERYCODE,5,0)),ND68)))/12</f>
        <v>0</v>
      </c>
      <c r="NF68" s="260">
        <f>+(IF(OR($B68=0,$C68=0,$D68=0,$DC$2&gt;$OE$1),0,IF(OR(NA68=0,NC68=0,ND68=0),0,MIN((VLOOKUP($D68,SALERYCODE,3,0))*(IF($D68=6,ND68,NC68))*((MIN((VLOOKUP($D68,SALERYCODE,5,0)),(IF($D68=6,NC68,ND68))))),MIN((VLOOKUP($D68,SALERYCODE,3,0)),(NA68+NB68))*(IF($D68=6,ND68,((MIN((VLOOKUP($D68,SALERYCODE,5,0)),ND68)))))))))/IF(AND($D68=2,'ראשי-פרטים כלליים וריכוז הוצאות'!$D$68&lt;&gt;4),1.2,1)</f>
        <v>0</v>
      </c>
      <c r="NG68" s="263"/>
      <c r="NH68" s="264"/>
      <c r="NI68" s="265"/>
      <c r="NJ68" s="266"/>
      <c r="NK68" s="267">
        <f t="shared" ref="NK68:NK131" si="178">IF(OR(NI68=0,NJ68=0),0,IF($D68=6,NJ68*MIN((VLOOKUP($D68,SALERYCODE,5,0)),NI68),NI68*MIN((VLOOKUP($D68,SALERYCODE,5,0)),NJ68)))/12</f>
        <v>0</v>
      </c>
      <c r="NL68" s="260">
        <f>+(IF(OR($B68=0,$C68=0,$D68=0,$DC$2&gt;$OE$1),0,IF(OR(NG68=0,NI68=0,NJ68=0),0,MIN((VLOOKUP($D68,SALERYCODE,3,0))*(IF($D68=6,NJ68,NI68))*((MIN((VLOOKUP($D68,SALERYCODE,5,0)),(IF($D68=6,NI68,NJ68))))),MIN((VLOOKUP($D68,SALERYCODE,3,0)),(NG68+NH68))*(IF($D68=6,NJ68,((MIN((VLOOKUP($D68,SALERYCODE,5,0)),NJ68)))))))))/IF(AND($D68=2,'ראשי-פרטים כלליים וריכוז הוצאות'!$D$68&lt;&gt;4),1.2,1)</f>
        <v>0</v>
      </c>
      <c r="NM68" s="263"/>
      <c r="NN68" s="264"/>
      <c r="NO68" s="265"/>
      <c r="NP68" s="266"/>
      <c r="NQ68" s="267">
        <f t="shared" ref="NQ68:NQ131" si="179">IF(OR(NO68=0,NP68=0),0,IF($D68=6,NP68*MIN((VLOOKUP($D68,SALERYCODE,5,0)),NO68),NO68*MIN((VLOOKUP($D68,SALERYCODE,5,0)),NP68)))/12</f>
        <v>0</v>
      </c>
      <c r="NR68" s="260">
        <f>+(IF(OR($B68=0,$C68=0,$D68=0,$DC$2&gt;$OE$1),0,IF(OR(NM68=0,NO68=0,NP68=0),0,MIN((VLOOKUP($D68,SALERYCODE,3,0))*(IF($D68=6,NP68,NO68))*((MIN((VLOOKUP($D68,SALERYCODE,5,0)),(IF($D68=6,NO68,NP68))))),MIN((VLOOKUP($D68,SALERYCODE,3,0)),(NM68+NN68))*(IF($D68=6,NP68,((MIN((VLOOKUP($D68,SALERYCODE,5,0)),NP68)))))))))/IF(AND($D68=2,'ראשי-פרטים כלליים וריכוז הוצאות'!$D$68&lt;&gt;4),1.2,1)</f>
        <v>0</v>
      </c>
      <c r="NS68" s="263"/>
      <c r="NT68" s="264"/>
      <c r="NU68" s="265"/>
      <c r="NV68" s="266"/>
      <c r="NW68" s="267">
        <f t="shared" ref="NW68:NW131" si="180">IF(OR(NU68=0,NV68=0),0,IF($D68=6,NV68*MIN((VLOOKUP($D68,SALERYCODE,5,0)),NU68),NU68*MIN((VLOOKUP($D68,SALERYCODE,5,0)),NV68)))/12</f>
        <v>0</v>
      </c>
      <c r="NX68" s="260">
        <f>+(IF(OR($B68=0,$C68=0,$D68=0,$DC$2&gt;$OE$1),0,IF(OR(NS68=0,NU68=0,NV68=0),0,MIN((VLOOKUP($D68,SALERYCODE,3,0))*(IF($D68=6,NV68,NU68))*((MIN((VLOOKUP($D68,SALERYCODE,5,0)),(IF($D68=6,NU68,NV68))))),MIN((VLOOKUP($D68,SALERYCODE,3,0)),(NS68+NT68))*(IF($D68=6,NV68,((MIN((VLOOKUP($D68,SALERYCODE,5,0)),NV68)))))))))/IF(AND($D68=2,'ראשי-פרטים כלליים וריכוז הוצאות'!$D$68&lt;&gt;4),1.2,1)</f>
        <v>0</v>
      </c>
      <c r="NY68" s="263"/>
      <c r="NZ68" s="264"/>
      <c r="OA68" s="265"/>
      <c r="OB68" s="266"/>
      <c r="OC68" s="267">
        <f t="shared" ref="OC68:OC131" si="181">IF(OR(OA68=0,OB68=0),0,IF($D68=6,OB68*MIN((VLOOKUP($D68,SALERYCODE,5,0)),OA68),OA68*MIN((VLOOKUP($D68,SALERYCODE,5,0)),OB68)))/12</f>
        <v>0</v>
      </c>
      <c r="OD68" s="260">
        <f>+(IF(OR($B68=0,$C68=0,$D68=0,$DC$2&gt;$OE$1),0,IF(OR(NY68=0,OA68=0,OB68=0),0,MIN((VLOOKUP($D68,SALERYCODE,3,0))*(IF($D68=6,OB68,OA68))*((MIN((VLOOKUP($D68,SALERYCODE,5,0)),(IF($D68=6,OA68,OB68))))),MIN((VLOOKUP($D68,SALERYCODE,3,0)),(NY68+NZ68))*(IF($D68=6,OB68,((MIN((VLOOKUP($D68,SALERYCODE,5,0)),OB68)))))))))/IF(AND($D68=2,'ראשי-פרטים כלליים וריכוז הוצאות'!$D$68&lt;&gt;4),1.2,1)</f>
        <v>0</v>
      </c>
      <c r="OE68" s="275">
        <f t="shared" si="111"/>
        <v>0</v>
      </c>
      <c r="OF68" s="283">
        <f t="shared" si="112"/>
        <v>9.9999999999999995E-7</v>
      </c>
      <c r="OG68" s="276">
        <f t="shared" si="113"/>
        <v>0</v>
      </c>
      <c r="OH68" s="275">
        <f t="shared" si="114"/>
        <v>0</v>
      </c>
      <c r="OI68" s="275">
        <v>0</v>
      </c>
      <c r="OJ68" s="258">
        <f t="shared" si="115"/>
        <v>0</v>
      </c>
      <c r="OK68" s="284"/>
      <c r="OL68" s="116">
        <f>MIN(OJ68+OK68*OF68*OE68/$OL$1/IF(AND($D68=2,'ראשי-פרטים כלליים וריכוז הוצאות'!$D$68&lt;&gt;4),1.2,1),IF($D68&gt;0,VLOOKUP($D68,SALERYCODE,3,0)*12*OG68,0))</f>
        <v>0</v>
      </c>
      <c r="OM68" s="95">
        <f t="shared" ref="OM68:OM131" si="182">B68</f>
        <v>0</v>
      </c>
      <c r="ON68" s="11">
        <f t="shared" ref="ON68:ON131" si="183">C68</f>
        <v>0</v>
      </c>
      <c r="OO68" s="11">
        <f t="shared" ref="OO68:OO131" si="184">D68</f>
        <v>0</v>
      </c>
      <c r="OP68" s="22">
        <f t="shared" ref="OP68:OP131" si="185">OG68</f>
        <v>0</v>
      </c>
      <c r="OQ68" s="11">
        <f t="shared" ref="OQ68:OQ131" si="186">OI68</f>
        <v>0</v>
      </c>
      <c r="OR68" s="11" t="e">
        <f>#REF!</f>
        <v>#REF!</v>
      </c>
      <c r="OS68" s="35"/>
      <c r="OT68" s="35"/>
      <c r="OU68" s="43"/>
    </row>
    <row r="69" spans="1:411" ht="24" hidden="1" customHeight="1" outlineLevel="1" x14ac:dyDescent="0.2">
      <c r="A69" s="282">
        <v>66</v>
      </c>
      <c r="B69" s="269"/>
      <c r="C69" s="270"/>
      <c r="D69" s="271"/>
      <c r="E69" s="263"/>
      <c r="F69" s="264"/>
      <c r="G69" s="265"/>
      <c r="H69" s="266"/>
      <c r="I69" s="267">
        <f t="shared" si="117"/>
        <v>0</v>
      </c>
      <c r="J69" s="260">
        <f>(IF(OR($B69=0,$C69=0,$D69=0,$E$2&gt;$OE$1),0,IF(OR($E69=0,$G69=0,$H69=0),0,MIN((VLOOKUP($D69,SALERYCODE,3,0))*(IF($D69=6,$H69,$G69))*((MIN((VLOOKUP($D69,SALERYCODE,5,0)),(IF($D69=6,$G69,$H69))))),MIN((VLOOKUP($D69,SALERYCODE,3,0)),($E69+$F69))*(IF($D69=6,$H69,((MIN((VLOOKUP($D69,SALERYCODE,5,0)),$H69)))))))))/IF(AND($D69=2,'ראשי-פרטים כלליים וריכוז הוצאות'!$D$68&lt;&gt;4),1.2,1)</f>
        <v>0</v>
      </c>
      <c r="K69" s="263"/>
      <c r="L69" s="264"/>
      <c r="M69" s="265"/>
      <c r="N69" s="266"/>
      <c r="O69" s="267">
        <f t="shared" si="118"/>
        <v>0</v>
      </c>
      <c r="P69" s="260">
        <f>+(IF(OR($B69=0,$C69=0,$D69=0,$K$2&gt;$OE$1),0,IF(OR($K69=0,$M69=0,$N69=0),0,MIN((VLOOKUP($D69,SALERYCODE,3,0))*(IF($D69=6,$N69,$M69))*((MIN((VLOOKUP($D69,SALERYCODE,5,0)),(IF($D69=6,$M69,$N69))))),MIN((VLOOKUP($D69,SALERYCODE,3,0)),($K69+$L69))*(IF($D69=6,$N69,((MIN((VLOOKUP($D69,SALERYCODE,5,0)),$N69)))))))))/IF(AND($D69=2,'ראשי-פרטים כלליים וריכוז הוצאות'!$D$68&lt;&gt;4),1.2,1)</f>
        <v>0</v>
      </c>
      <c r="Q69" s="263"/>
      <c r="R69" s="264"/>
      <c r="S69" s="265"/>
      <c r="T69" s="266"/>
      <c r="U69" s="267">
        <f t="shared" si="119"/>
        <v>0</v>
      </c>
      <c r="V69" s="260">
        <f>+(IF(OR($B69=0,$C69=0,$D69=0,$Q$2&gt;$OE$1),0,IF(OR(Q69=0,S69=0,T69=0),0,MIN((VLOOKUP($D69,SALERYCODE,3,0))*(IF($D69=6,T69,S69))*((MIN((VLOOKUP($D69,SALERYCODE,5,0)),(IF($D69=6,S69,T69))))),MIN((VLOOKUP($D69,SALERYCODE,3,0)),(Q69+R69))*(IF($D69=6,T69,((MIN((VLOOKUP($D69,SALERYCODE,5,0)),T69)))))))))/IF(AND($D69=2,'ראשי-פרטים כלליים וריכוז הוצאות'!$D$68&lt;&gt;4),1.2,1)</f>
        <v>0</v>
      </c>
      <c r="W69" s="263"/>
      <c r="X69" s="264"/>
      <c r="Y69" s="265"/>
      <c r="Z69" s="266"/>
      <c r="AA69" s="267">
        <f t="shared" si="120"/>
        <v>0</v>
      </c>
      <c r="AB69" s="260">
        <f>+(IF(OR($B69=0,$C69=0,$D69=0,$W$2&gt;$OE$1),0,IF(OR(W69=0,Y69=0,Z69=0),0,MIN((VLOOKUP($D69,SALERYCODE,3,0))*(IF($D69=6,Z69,Y69))*((MIN((VLOOKUP($D69,SALERYCODE,5,0)),(IF($D69=6,Y69,Z69))))),MIN((VLOOKUP($D69,SALERYCODE,3,0)),(W69+X69))*(IF($D69=6,Z69,((MIN((VLOOKUP($D69,SALERYCODE,5,0)),Z69)))))))))/IF(AND($D69=2,'ראשי-פרטים כלליים וריכוז הוצאות'!$D$68&lt;&gt;4),1.2,1)</f>
        <v>0</v>
      </c>
      <c r="AC69" s="263"/>
      <c r="AD69" s="264"/>
      <c r="AE69" s="265"/>
      <c r="AF69" s="266"/>
      <c r="AG69" s="267">
        <f t="shared" si="121"/>
        <v>0</v>
      </c>
      <c r="AH69" s="260">
        <f>+(IF(OR($B69=0,$C69=0,$D69=0,$AC$2&gt;$OE$1),0,IF(OR(AC69=0,AE69=0,AF69=0),0,MIN((VLOOKUP($D69,SALERYCODE,3,0))*(IF($D69=6,AF69,AE69))*((MIN((VLOOKUP($D69,SALERYCODE,5,0)),(IF($D69=6,AE69,AF69))))),MIN((VLOOKUP($D69,SALERYCODE,3,0)),(AC69+AD69))*(IF($D69=6,AF69,((MIN((VLOOKUP($D69,SALERYCODE,5,0)),AF69)))))))))/IF(AND($D69=2,'ראשי-פרטים כלליים וריכוז הוצאות'!$D$68&lt;&gt;4),1.2,1)</f>
        <v>0</v>
      </c>
      <c r="AI69" s="263"/>
      <c r="AJ69" s="264"/>
      <c r="AK69" s="265"/>
      <c r="AL69" s="266"/>
      <c r="AM69" s="267">
        <f t="shared" si="122"/>
        <v>0</v>
      </c>
      <c r="AN69" s="260">
        <f>+(IF(OR($B69=0,$C69=0,$D69=0,$AI$2&gt;$OE$1),0,IF(OR(AI69=0,AK69=0,AL69=0),0,MIN((VLOOKUP($D69,SALERYCODE,3,0))*(IF($D69=6,AL69,AK69))*((MIN((VLOOKUP($D69,SALERYCODE,5,0)),(IF($D69=6,AK69,AL69))))),MIN((VLOOKUP($D69,SALERYCODE,3,0)),(AI69+AJ69))*(IF($D69=6,AL69,((MIN((VLOOKUP($D69,SALERYCODE,5,0)),AL69)))))))))/IF(AND($D69=2,'ראשי-פרטים כלליים וריכוז הוצאות'!$D$68&lt;&gt;4),1.2,1)</f>
        <v>0</v>
      </c>
      <c r="AO69" s="263"/>
      <c r="AP69" s="264"/>
      <c r="AQ69" s="265"/>
      <c r="AR69" s="266"/>
      <c r="AS69" s="267">
        <f t="shared" si="123"/>
        <v>0</v>
      </c>
      <c r="AT69" s="260">
        <f>+(IF(OR($B69=0,$C69=0,$D69=0,$AO$2&gt;$OE$1),0,IF(OR(AO69=0,AQ69=0,AR69=0),0,MIN((VLOOKUP($D69,SALERYCODE,3,0))*(IF($D69=6,AR69,AQ69))*((MIN((VLOOKUP($D69,SALERYCODE,5,0)),(IF($D69=6,AQ69,AR69))))),MIN((VLOOKUP($D69,SALERYCODE,3,0)),(AO69+AP69))*(IF($D69=6,AR69,((MIN((VLOOKUP($D69,SALERYCODE,5,0)),AR69)))))))))/IF(AND($D69=2,'ראשי-פרטים כלליים וריכוז הוצאות'!$D$68&lt;&gt;4),1.2,1)</f>
        <v>0</v>
      </c>
      <c r="AU69" s="263"/>
      <c r="AV69" s="264"/>
      <c r="AW69" s="265"/>
      <c r="AX69" s="266"/>
      <c r="AY69" s="267">
        <f t="shared" si="124"/>
        <v>0</v>
      </c>
      <c r="AZ69" s="260">
        <f>+(IF(OR($B69=0,$C69=0,$D69=0,$AU$2&gt;$OE$1),0,IF(OR(AU69=0,AW69=0,AX69=0),0,MIN((VLOOKUP($D69,SALERYCODE,3,0))*(IF($D69=6,AX69,AW69))*((MIN((VLOOKUP($D69,SALERYCODE,5,0)),(IF($D69=6,AW69,AX69))))),MIN((VLOOKUP($D69,SALERYCODE,3,0)),(AU69+AV69))*(IF($D69=6,AX69,((MIN((VLOOKUP($D69,SALERYCODE,5,0)),AX69)))))))))/IF(AND($D69=2,'ראשי-פרטים כלליים וריכוז הוצאות'!$D$68&lt;&gt;4),1.2,1)</f>
        <v>0</v>
      </c>
      <c r="BA69" s="263"/>
      <c r="BB69" s="264"/>
      <c r="BC69" s="265"/>
      <c r="BD69" s="266"/>
      <c r="BE69" s="267">
        <f t="shared" si="125"/>
        <v>0</v>
      </c>
      <c r="BF69" s="260">
        <f>+(IF(OR($B69=0,$C69=0,$D69=0,$BA$2&gt;$OE$1),0,IF(OR(BA69=0,BC69=0,BD69=0),0,MIN((VLOOKUP($D69,SALERYCODE,3,0))*(IF($D69=6,BD69,BC69))*((MIN((VLOOKUP($D69,SALERYCODE,5,0)),(IF($D69=6,BC69,BD69))))),MIN((VLOOKUP($D69,SALERYCODE,3,0)),(BA69+BB69))*(IF($D69=6,BD69,((MIN((VLOOKUP($D69,SALERYCODE,5,0)),BD69)))))))))/IF(AND($D69=2,'ראשי-פרטים כלליים וריכוז הוצאות'!$D$68&lt;&gt;4),1.2,1)</f>
        <v>0</v>
      </c>
      <c r="BG69" s="263"/>
      <c r="BH69" s="264"/>
      <c r="BI69" s="265"/>
      <c r="BJ69" s="266"/>
      <c r="BK69" s="267">
        <f t="shared" si="126"/>
        <v>0</v>
      </c>
      <c r="BL69" s="260">
        <f>+(IF(OR($B69=0,$C69=0,$D69=0,$BG$2&gt;$OE$1),0,IF(OR(BG69=0,BI69=0,BJ69=0),0,MIN((VLOOKUP($D69,SALERYCODE,3,0))*(IF($D69=6,BJ69,BI69))*((MIN((VLOOKUP($D69,SALERYCODE,5,0)),(IF($D69=6,BI69,BJ69))))),MIN((VLOOKUP($D69,SALERYCODE,3,0)),(BG69+BH69))*(IF($D69=6,BJ69,((MIN((VLOOKUP($D69,SALERYCODE,5,0)),BJ69)))))))))/IF(AND($D69=2,'ראשי-פרטים כלליים וריכוז הוצאות'!$D$68&lt;&gt;4),1.2,1)</f>
        <v>0</v>
      </c>
      <c r="BM69" s="263"/>
      <c r="BN69" s="264"/>
      <c r="BO69" s="265"/>
      <c r="BP69" s="266"/>
      <c r="BQ69" s="267">
        <f t="shared" si="127"/>
        <v>0</v>
      </c>
      <c r="BR69" s="260">
        <f>+(IF(OR($B69=0,$C69=0,$D69=0,$BM$2&gt;$OE$1),0,IF(OR(BM69=0,BO69=0,BP69=0),0,MIN((VLOOKUP($D69,SALERYCODE,3,0))*(IF($D69=6,BP69,BO69))*((MIN((VLOOKUP($D69,SALERYCODE,5,0)),(IF($D69=6,BO69,BP69))))),MIN((VLOOKUP($D69,SALERYCODE,3,0)),(BM69+BN69))*(IF($D69=6,BP69,((MIN((VLOOKUP($D69,SALERYCODE,5,0)),BP69)))))))))/IF(AND($D69=2,'ראשי-פרטים כלליים וריכוז הוצאות'!$D$68&lt;&gt;4),1.2,1)</f>
        <v>0</v>
      </c>
      <c r="BS69" s="263"/>
      <c r="BT69" s="264"/>
      <c r="BU69" s="265"/>
      <c r="BV69" s="266"/>
      <c r="BW69" s="267">
        <f t="shared" si="128"/>
        <v>0</v>
      </c>
      <c r="BX69" s="260">
        <f>+(IF(OR($B69=0,$C69=0,$D69=0,$BS$2&gt;$OE$1),0,IF(OR(BS69=0,BU69=0,BV69=0),0,MIN((VLOOKUP($D69,SALERYCODE,3,0))*(IF($D69=6,BV69,BU69))*((MIN((VLOOKUP($D69,SALERYCODE,5,0)),(IF($D69=6,BU69,BV69))))),MIN((VLOOKUP($D69,SALERYCODE,3,0)),(BS69+BT69))*(IF($D69=6,BV69,((MIN((VLOOKUP($D69,SALERYCODE,5,0)),BV69)))))))))/IF(AND($D69=2,'ראשי-פרטים כלליים וריכוז הוצאות'!$D$68&lt;&gt;4),1.2,1)</f>
        <v>0</v>
      </c>
      <c r="BY69" s="263"/>
      <c r="BZ69" s="264"/>
      <c r="CA69" s="265"/>
      <c r="CB69" s="266"/>
      <c r="CC69" s="267">
        <f t="shared" si="129"/>
        <v>0</v>
      </c>
      <c r="CD69" s="260">
        <f>+(IF(OR($B69=0,$C69=0,$D69=0,$BY$2&gt;$OE$1),0,IF(OR(BY69=0,CA69=0,CB69=0),0,MIN((VLOOKUP($D69,SALERYCODE,3,0))*(IF($D69=6,CB69,CA69))*((MIN((VLOOKUP($D69,SALERYCODE,5,0)),(IF($D69=6,CA69,CB69))))),MIN((VLOOKUP($D69,SALERYCODE,3,0)),(BY69+BZ69))*(IF($D69=6,CB69,((MIN((VLOOKUP($D69,SALERYCODE,5,0)),CB69)))))))))/IF(AND($D69=2,'ראשי-פרטים כלליים וריכוז הוצאות'!$D$68&lt;&gt;4),1.2,1)</f>
        <v>0</v>
      </c>
      <c r="CE69" s="263"/>
      <c r="CF69" s="264"/>
      <c r="CG69" s="265"/>
      <c r="CH69" s="266"/>
      <c r="CI69" s="267">
        <f t="shared" si="130"/>
        <v>0</v>
      </c>
      <c r="CJ69" s="260">
        <f>+(IF(OR($B69=0,$C69=0,$D69=0,$CE$2&gt;$OE$1),0,IF(OR(CE69=0,CG69=0,CH69=0),0,MIN((VLOOKUP($D69,SALERYCODE,3,0))*(IF($D69=6,CH69,CG69))*((MIN((VLOOKUP($D69,SALERYCODE,5,0)),(IF($D69=6,CG69,CH69))))),MIN((VLOOKUP($D69,SALERYCODE,3,0)),(CE69+CF69))*(IF($D69=6,CH69,((MIN((VLOOKUP($D69,SALERYCODE,5,0)),CH69)))))))))/IF(AND($D69=2,'ראשי-פרטים כלליים וריכוז הוצאות'!$D$68&lt;&gt;4),1.2,1)</f>
        <v>0</v>
      </c>
      <c r="CK69" s="263"/>
      <c r="CL69" s="264"/>
      <c r="CM69" s="265"/>
      <c r="CN69" s="266"/>
      <c r="CO69" s="267">
        <f t="shared" si="131"/>
        <v>0</v>
      </c>
      <c r="CP69" s="260">
        <f>+(IF(OR($B69=0,$C69=0,$D69=0,$CK$2&gt;$OE$1),0,IF(OR(CK69=0,CM69=0,CN69=0),0,MIN((VLOOKUP($D69,SALERYCODE,3,0))*(IF($D69=6,CN69,CM69))*((MIN((VLOOKUP($D69,SALERYCODE,5,0)),(IF($D69=6,CM69,CN69))))),MIN((VLOOKUP($D69,SALERYCODE,3,0)),(CK69+CL69))*(IF($D69=6,CN69,((MIN((VLOOKUP($D69,SALERYCODE,5,0)),CN69)))))))))/IF(AND($D69=2,'ראשי-פרטים כלליים וריכוז הוצאות'!$D$68&lt;&gt;4),1.2,1)</f>
        <v>0</v>
      </c>
      <c r="CQ69" s="263"/>
      <c r="CR69" s="264"/>
      <c r="CS69" s="265"/>
      <c r="CT69" s="266"/>
      <c r="CU69" s="267">
        <f t="shared" si="132"/>
        <v>0</v>
      </c>
      <c r="CV69" s="260">
        <f>+(IF(OR($B69=0,$C69=0,$D69=0,$CQ$2&gt;$OE$1),0,IF(OR(CQ69=0,CS69=0,CT69=0),0,MIN((VLOOKUP($D69,SALERYCODE,3,0))*(IF($D69=6,CT69,CS69))*((MIN((VLOOKUP($D69,SALERYCODE,5,0)),(IF($D69=6,CS69,CT69))))),MIN((VLOOKUP($D69,SALERYCODE,3,0)),(CQ69+CR69))*(IF($D69=6,CT69,((MIN((VLOOKUP($D69,SALERYCODE,5,0)),CT69)))))))))/IF(AND($D69=2,'ראשי-פרטים כלליים וריכוז הוצאות'!$D$68&lt;&gt;4),1.2,1)</f>
        <v>0</v>
      </c>
      <c r="CW69" s="263"/>
      <c r="CX69" s="264"/>
      <c r="CY69" s="265"/>
      <c r="CZ69" s="266"/>
      <c r="DA69" s="267">
        <f t="shared" si="133"/>
        <v>0</v>
      </c>
      <c r="DB69" s="260">
        <f>+(IF(OR($B69=0,$C69=0,$D69=0,$CW$2&gt;$OE$1),0,IF(OR(CW69=0,CY69=0,CZ69=0),0,MIN((VLOOKUP($D69,SALERYCODE,3,0))*(IF($D69=6,CZ69,CY69))*((MIN((VLOOKUP($D69,SALERYCODE,5,0)),(IF($D69=6,CY69,CZ69))))),MIN((VLOOKUP($D69,SALERYCODE,3,0)),(CW69+CX69))*(IF($D69=6,CZ69,((MIN((VLOOKUP($D69,SALERYCODE,5,0)),CZ69)))))))))/IF(AND($D69=2,'ראשי-פרטים כלליים וריכוז הוצאות'!$D$68&lt;&gt;4),1.2,1)</f>
        <v>0</v>
      </c>
      <c r="DC69" s="263"/>
      <c r="DD69" s="264"/>
      <c r="DE69" s="265"/>
      <c r="DF69" s="266"/>
      <c r="DG69" s="267">
        <f t="shared" si="134"/>
        <v>0</v>
      </c>
      <c r="DH69" s="260">
        <f>+(IF(OR($B69=0,$C69=0,$D69=0,$DC$2&gt;$OE$1),0,IF(OR(DC69=0,DE69=0,DF69=0),0,MIN((VLOOKUP($D69,SALERYCODE,3,0))*(IF($D69=6,DF69,DE69))*((MIN((VLOOKUP($D69,SALERYCODE,5,0)),(IF($D69=6,DE69,DF69))))),MIN((VLOOKUP($D69,SALERYCODE,3,0)),(DC69+DD69))*(IF($D69=6,DF69,((MIN((VLOOKUP($D69,SALERYCODE,5,0)),DF69)))))))))/IF(AND($D69=2,'ראשי-פרטים כלליים וריכוז הוצאות'!$D$68&lt;&gt;4),1.2,1)</f>
        <v>0</v>
      </c>
      <c r="DI69" s="263"/>
      <c r="DJ69" s="264"/>
      <c r="DK69" s="265"/>
      <c r="DL69" s="266"/>
      <c r="DM69" s="267">
        <f t="shared" si="135"/>
        <v>0</v>
      </c>
      <c r="DN69" s="260">
        <f>+(IF(OR($B69=0,$C69=0,$D69=0,$DC$2&gt;$OE$1),0,IF(OR(DI69=0,DK69=0,DL69=0),0,MIN((VLOOKUP($D69,SALERYCODE,3,0))*(IF($D69=6,DL69,DK69))*((MIN((VLOOKUP($D69,SALERYCODE,5,0)),(IF($D69=6,DK69,DL69))))),MIN((VLOOKUP($D69,SALERYCODE,3,0)),(DI69+DJ69))*(IF($D69=6,DL69,((MIN((VLOOKUP($D69,SALERYCODE,5,0)),DL69)))))))))/IF(AND($D69=2,'ראשי-פרטים כלליים וריכוז הוצאות'!$D$68&lt;&gt;4),1.2,1)</f>
        <v>0</v>
      </c>
      <c r="DO69" s="263"/>
      <c r="DP69" s="264"/>
      <c r="DQ69" s="265"/>
      <c r="DR69" s="266"/>
      <c r="DS69" s="267">
        <f t="shared" si="136"/>
        <v>0</v>
      </c>
      <c r="DT69" s="260">
        <f>+(IF(OR($B69=0,$C69=0,$D69=0,$DC$2&gt;$OE$1),0,IF(OR(DO69=0,DQ69=0,DR69=0),0,MIN((VLOOKUP($D69,SALERYCODE,3,0))*(IF($D69=6,DR69,DQ69))*((MIN((VLOOKUP($D69,SALERYCODE,5,0)),(IF($D69=6,DQ69,DR69))))),MIN((VLOOKUP($D69,SALERYCODE,3,0)),(DO69+DP69))*(IF($D69=6,DR69,((MIN((VLOOKUP($D69,SALERYCODE,5,0)),DR69)))))))))/IF(AND($D69=2,'ראשי-פרטים כלליים וריכוז הוצאות'!$D$68&lt;&gt;4),1.2,1)</f>
        <v>0</v>
      </c>
      <c r="DU69" s="263"/>
      <c r="DV69" s="264"/>
      <c r="DW69" s="265"/>
      <c r="DX69" s="266"/>
      <c r="DY69" s="267">
        <f t="shared" si="137"/>
        <v>0</v>
      </c>
      <c r="DZ69" s="260">
        <f>+(IF(OR($B69=0,$C69=0,$D69=0,$DC$2&gt;$OE$1),0,IF(OR(DU69=0,DW69=0,DX69=0),0,MIN((VLOOKUP($D69,SALERYCODE,3,0))*(IF($D69=6,DX69,DW69))*((MIN((VLOOKUP($D69,SALERYCODE,5,0)),(IF($D69=6,DW69,DX69))))),MIN((VLOOKUP($D69,SALERYCODE,3,0)),(DU69+DV69))*(IF($D69=6,DX69,((MIN((VLOOKUP($D69,SALERYCODE,5,0)),DX69)))))))))/IF(AND($D69=2,'ראשי-פרטים כלליים וריכוז הוצאות'!$D$68&lt;&gt;4),1.2,1)</f>
        <v>0</v>
      </c>
      <c r="EA69" s="263"/>
      <c r="EB69" s="264"/>
      <c r="EC69" s="265"/>
      <c r="ED69" s="266"/>
      <c r="EE69" s="267">
        <f t="shared" si="138"/>
        <v>0</v>
      </c>
      <c r="EF69" s="260">
        <f>+(IF(OR($B69=0,$C69=0,$D69=0,$DC$2&gt;$OE$1),0,IF(OR(EA69=0,EC69=0,ED69=0),0,MIN((VLOOKUP($D69,SALERYCODE,3,0))*(IF($D69=6,ED69,EC69))*((MIN((VLOOKUP($D69,SALERYCODE,5,0)),(IF($D69=6,EC69,ED69))))),MIN((VLOOKUP($D69,SALERYCODE,3,0)),(EA69+EB69))*(IF($D69=6,ED69,((MIN((VLOOKUP($D69,SALERYCODE,5,0)),ED69)))))))))/IF(AND($D69=2,'ראשי-פרטים כלליים וריכוז הוצאות'!$D$68&lt;&gt;4),1.2,1)</f>
        <v>0</v>
      </c>
      <c r="EG69" s="263"/>
      <c r="EH69" s="264"/>
      <c r="EI69" s="265"/>
      <c r="EJ69" s="266"/>
      <c r="EK69" s="267">
        <f t="shared" si="139"/>
        <v>0</v>
      </c>
      <c r="EL69" s="260">
        <f>+(IF(OR($B69=0,$C69=0,$D69=0,$DC$2&gt;$OE$1),0,IF(OR(EG69=0,EI69=0,EJ69=0),0,MIN((VLOOKUP($D69,SALERYCODE,3,0))*(IF($D69=6,EJ69,EI69))*((MIN((VLOOKUP($D69,SALERYCODE,5,0)),(IF($D69=6,EI69,EJ69))))),MIN((VLOOKUP($D69,SALERYCODE,3,0)),(EG69+EH69))*(IF($D69=6,EJ69,((MIN((VLOOKUP($D69,SALERYCODE,5,0)),EJ69)))))))))/IF(AND($D69=2,'ראשי-פרטים כלליים וריכוז הוצאות'!$D$68&lt;&gt;4),1.2,1)</f>
        <v>0</v>
      </c>
      <c r="EM69" s="263"/>
      <c r="EN69" s="264"/>
      <c r="EO69" s="265"/>
      <c r="EP69" s="266"/>
      <c r="EQ69" s="267">
        <f t="shared" si="140"/>
        <v>0</v>
      </c>
      <c r="ER69" s="260">
        <f>+(IF(OR($B69=0,$C69=0,$D69=0,$DC$2&gt;$OE$1),0,IF(OR(EM69=0,EO69=0,EP69=0),0,MIN((VLOOKUP($D69,SALERYCODE,3,0))*(IF($D69=6,EP69,EO69))*((MIN((VLOOKUP($D69,SALERYCODE,5,0)),(IF($D69=6,EO69,EP69))))),MIN((VLOOKUP($D69,SALERYCODE,3,0)),(EM69+EN69))*(IF($D69=6,EP69,((MIN((VLOOKUP($D69,SALERYCODE,5,0)),EP69)))))))))/IF(AND($D69=2,'ראשי-פרטים כלליים וריכוז הוצאות'!$D$68&lt;&gt;4),1.2,1)</f>
        <v>0</v>
      </c>
      <c r="ES69" s="263"/>
      <c r="ET69" s="264"/>
      <c r="EU69" s="265"/>
      <c r="EV69" s="266"/>
      <c r="EW69" s="267">
        <f t="shared" si="141"/>
        <v>0</v>
      </c>
      <c r="EX69" s="260">
        <f>+(IF(OR($B69=0,$C69=0,$D69=0,$DC$2&gt;$OE$1),0,IF(OR(ES69=0,EU69=0,EV69=0),0,MIN((VLOOKUP($D69,SALERYCODE,3,0))*(IF($D69=6,EV69,EU69))*((MIN((VLOOKUP($D69,SALERYCODE,5,0)),(IF($D69=6,EU69,EV69))))),MIN((VLOOKUP($D69,SALERYCODE,3,0)),(ES69+ET69))*(IF($D69=6,EV69,((MIN((VLOOKUP($D69,SALERYCODE,5,0)),EV69)))))))))/IF(AND($D69=2,'ראשי-פרטים כלליים וריכוז הוצאות'!$D$68&lt;&gt;4),1.2,1)</f>
        <v>0</v>
      </c>
      <c r="EY69" s="263"/>
      <c r="EZ69" s="264"/>
      <c r="FA69" s="265"/>
      <c r="FB69" s="266"/>
      <c r="FC69" s="267">
        <f t="shared" si="142"/>
        <v>0</v>
      </c>
      <c r="FD69" s="260">
        <f>+(IF(OR($B69=0,$C69=0,$D69=0,$DC$2&gt;$OE$1),0,IF(OR(EY69=0,FA69=0,FB69=0),0,MIN((VLOOKUP($D69,SALERYCODE,3,0))*(IF($D69=6,FB69,FA69))*((MIN((VLOOKUP($D69,SALERYCODE,5,0)),(IF($D69=6,FA69,FB69))))),MIN((VLOOKUP($D69,SALERYCODE,3,0)),(EY69+EZ69))*(IF($D69=6,FB69,((MIN((VLOOKUP($D69,SALERYCODE,5,0)),FB69)))))))))/IF(AND($D69=2,'ראשי-פרטים כלליים וריכוז הוצאות'!$D$68&lt;&gt;4),1.2,1)</f>
        <v>0</v>
      </c>
      <c r="FE69" s="263"/>
      <c r="FF69" s="264"/>
      <c r="FG69" s="265"/>
      <c r="FH69" s="266"/>
      <c r="FI69" s="267">
        <f t="shared" si="143"/>
        <v>0</v>
      </c>
      <c r="FJ69" s="260">
        <f>+(IF(OR($B69=0,$C69=0,$D69=0,$DC$2&gt;$OE$1),0,IF(OR(FE69=0,FG69=0,FH69=0),0,MIN((VLOOKUP($D69,SALERYCODE,3,0))*(IF($D69=6,FH69,FG69))*((MIN((VLOOKUP($D69,SALERYCODE,5,0)),(IF($D69=6,FG69,FH69))))),MIN((VLOOKUP($D69,SALERYCODE,3,0)),(FE69+FF69))*(IF($D69=6,FH69,((MIN((VLOOKUP($D69,SALERYCODE,5,0)),FH69)))))))))/IF(AND($D69=2,'ראשי-פרטים כלליים וריכוז הוצאות'!$D$68&lt;&gt;4),1.2,1)</f>
        <v>0</v>
      </c>
      <c r="FK69" s="263"/>
      <c r="FL69" s="264"/>
      <c r="FM69" s="265"/>
      <c r="FN69" s="266"/>
      <c r="FO69" s="267">
        <f t="shared" si="144"/>
        <v>0</v>
      </c>
      <c r="FP69" s="260">
        <f>+(IF(OR($B69=0,$C69=0,$D69=0,$DC$2&gt;$OE$1),0,IF(OR(FK69=0,FM69=0,FN69=0),0,MIN((VLOOKUP($D69,SALERYCODE,3,0))*(IF($D69=6,FN69,FM69))*((MIN((VLOOKUP($D69,SALERYCODE,5,0)),(IF($D69=6,FM69,FN69))))),MIN((VLOOKUP($D69,SALERYCODE,3,0)),(FK69+FL69))*(IF($D69=6,FN69,((MIN((VLOOKUP($D69,SALERYCODE,5,0)),FN69)))))))))/IF(AND($D69=2,'ראשי-פרטים כלליים וריכוז הוצאות'!$D$68&lt;&gt;4),1.2,1)</f>
        <v>0</v>
      </c>
      <c r="FQ69" s="263"/>
      <c r="FR69" s="264"/>
      <c r="FS69" s="265"/>
      <c r="FT69" s="266"/>
      <c r="FU69" s="267">
        <f t="shared" si="145"/>
        <v>0</v>
      </c>
      <c r="FV69" s="260">
        <f>+(IF(OR($B69=0,$C69=0,$D69=0,$DC$2&gt;$OE$1),0,IF(OR(FQ69=0,FS69=0,FT69=0),0,MIN((VLOOKUP($D69,SALERYCODE,3,0))*(IF($D69=6,FT69,FS69))*((MIN((VLOOKUP($D69,SALERYCODE,5,0)),(IF($D69=6,FS69,FT69))))),MIN((VLOOKUP($D69,SALERYCODE,3,0)),(FQ69+FR69))*(IF($D69=6,FT69,((MIN((VLOOKUP($D69,SALERYCODE,5,0)),FT69)))))))))/IF(AND($D69=2,'ראשי-פרטים כלליים וריכוז הוצאות'!$D$68&lt;&gt;4),1.2,1)</f>
        <v>0</v>
      </c>
      <c r="FW69" s="263"/>
      <c r="FX69" s="264"/>
      <c r="FY69" s="265"/>
      <c r="FZ69" s="266"/>
      <c r="GA69" s="267">
        <f t="shared" si="146"/>
        <v>0</v>
      </c>
      <c r="GB69" s="260">
        <f>+(IF(OR($B69=0,$C69=0,$D69=0,$DC$2&gt;$OE$1),0,IF(OR(FW69=0,FY69=0,FZ69=0),0,MIN((VLOOKUP($D69,SALERYCODE,3,0))*(IF($D69=6,FZ69,FY69))*((MIN((VLOOKUP($D69,SALERYCODE,5,0)),(IF($D69=6,FY69,FZ69))))),MIN((VLOOKUP($D69,SALERYCODE,3,0)),(FW69+FX69))*(IF($D69=6,FZ69,((MIN((VLOOKUP($D69,SALERYCODE,5,0)),FZ69)))))))))/IF(AND($D69=2,'ראשי-פרטים כלליים וריכוז הוצאות'!$D$68&lt;&gt;4),1.2,1)</f>
        <v>0</v>
      </c>
      <c r="GC69" s="263"/>
      <c r="GD69" s="264"/>
      <c r="GE69" s="265"/>
      <c r="GF69" s="266"/>
      <c r="GG69" s="267">
        <f t="shared" si="147"/>
        <v>0</v>
      </c>
      <c r="GH69" s="260">
        <f>+(IF(OR($B69=0,$C69=0,$D69=0,$DC$2&gt;$OE$1),0,IF(OR(GC69=0,GE69=0,GF69=0),0,MIN((VLOOKUP($D69,SALERYCODE,3,0))*(IF($D69=6,GF69,GE69))*((MIN((VLOOKUP($D69,SALERYCODE,5,0)),(IF($D69=6,GE69,GF69))))),MIN((VLOOKUP($D69,SALERYCODE,3,0)),(GC69+GD69))*(IF($D69=6,GF69,((MIN((VLOOKUP($D69,SALERYCODE,5,0)),GF69)))))))))/IF(AND($D69=2,'ראשי-פרטים כלליים וריכוז הוצאות'!$D$68&lt;&gt;4),1.2,1)</f>
        <v>0</v>
      </c>
      <c r="GI69" s="263"/>
      <c r="GJ69" s="264"/>
      <c r="GK69" s="265"/>
      <c r="GL69" s="266"/>
      <c r="GM69" s="267">
        <f t="shared" si="148"/>
        <v>0</v>
      </c>
      <c r="GN69" s="260">
        <f>+(IF(OR($B69=0,$C69=0,$D69=0,$DC$2&gt;$OE$1),0,IF(OR(GI69=0,GK69=0,GL69=0),0,MIN((VLOOKUP($D69,SALERYCODE,3,0))*(IF($D69=6,GL69,GK69))*((MIN((VLOOKUP($D69,SALERYCODE,5,0)),(IF($D69=6,GK69,GL69))))),MIN((VLOOKUP($D69,SALERYCODE,3,0)),(GI69+GJ69))*(IF($D69=6,GL69,((MIN((VLOOKUP($D69,SALERYCODE,5,0)),GL69)))))))))/IF(AND($D69=2,'ראשי-פרטים כלליים וריכוז הוצאות'!$D$68&lt;&gt;4),1.2,1)</f>
        <v>0</v>
      </c>
      <c r="GO69" s="263"/>
      <c r="GP69" s="264"/>
      <c r="GQ69" s="265"/>
      <c r="GR69" s="266"/>
      <c r="GS69" s="267">
        <f t="shared" si="149"/>
        <v>0</v>
      </c>
      <c r="GT69" s="260">
        <f>+(IF(OR($B69=0,$C69=0,$D69=0,$DC$2&gt;$OE$1),0,IF(OR(GO69=0,GQ69=0,GR69=0),0,MIN((VLOOKUP($D69,SALERYCODE,3,0))*(IF($D69=6,GR69,GQ69))*((MIN((VLOOKUP($D69,SALERYCODE,5,0)),(IF($D69=6,GQ69,GR69))))),MIN((VLOOKUP($D69,SALERYCODE,3,0)),(GO69+GP69))*(IF($D69=6,GR69,((MIN((VLOOKUP($D69,SALERYCODE,5,0)),GR69)))))))))/IF(AND($D69=2,'ראשי-פרטים כלליים וריכוז הוצאות'!$D$68&lt;&gt;4),1.2,1)</f>
        <v>0</v>
      </c>
      <c r="GU69" s="263"/>
      <c r="GV69" s="264"/>
      <c r="GW69" s="265"/>
      <c r="GX69" s="266"/>
      <c r="GY69" s="267">
        <f t="shared" si="150"/>
        <v>0</v>
      </c>
      <c r="GZ69" s="260">
        <f>+(IF(OR($B69=0,$C69=0,$D69=0,$DC$2&gt;$OE$1),0,IF(OR(GU69=0,GW69=0,GX69=0),0,MIN((VLOOKUP($D69,SALERYCODE,3,0))*(IF($D69=6,GX69,GW69))*((MIN((VLOOKUP($D69,SALERYCODE,5,0)),(IF($D69=6,GW69,GX69))))),MIN((VLOOKUP($D69,SALERYCODE,3,0)),(GU69+GV69))*(IF($D69=6,GX69,((MIN((VLOOKUP($D69,SALERYCODE,5,0)),GX69)))))))))/IF(AND($D69=2,'ראשי-פרטים כלליים וריכוז הוצאות'!$D$68&lt;&gt;4),1.2,1)</f>
        <v>0</v>
      </c>
      <c r="HA69" s="263"/>
      <c r="HB69" s="264"/>
      <c r="HC69" s="265"/>
      <c r="HD69" s="266"/>
      <c r="HE69" s="267">
        <f t="shared" si="151"/>
        <v>0</v>
      </c>
      <c r="HF69" s="260">
        <f>+(IF(OR($B69=0,$C69=0,$D69=0,$DC$2&gt;$OE$1),0,IF(OR(HA69=0,HC69=0,HD69=0),0,MIN((VLOOKUP($D69,SALERYCODE,3,0))*(IF($D69=6,HD69,HC69))*((MIN((VLOOKUP($D69,SALERYCODE,5,0)),(IF($D69=6,HC69,HD69))))),MIN((VLOOKUP($D69,SALERYCODE,3,0)),(HA69+HB69))*(IF($D69=6,HD69,((MIN((VLOOKUP($D69,SALERYCODE,5,0)),HD69)))))))))/IF(AND($D69=2,'ראשי-פרטים כלליים וריכוז הוצאות'!$D$68&lt;&gt;4),1.2,1)</f>
        <v>0</v>
      </c>
      <c r="HG69" s="263"/>
      <c r="HH69" s="264"/>
      <c r="HI69" s="265"/>
      <c r="HJ69" s="266"/>
      <c r="HK69" s="267">
        <f t="shared" si="152"/>
        <v>0</v>
      </c>
      <c r="HL69" s="260">
        <f>+(IF(OR($B69=0,$C69=0,$D69=0,$DC$2&gt;$OE$1),0,IF(OR(HG69=0,HI69=0,HJ69=0),0,MIN((VLOOKUP($D69,SALERYCODE,3,0))*(IF($D69=6,HJ69,HI69))*((MIN((VLOOKUP($D69,SALERYCODE,5,0)),(IF($D69=6,HI69,HJ69))))),MIN((VLOOKUP($D69,SALERYCODE,3,0)),(HG69+HH69))*(IF($D69=6,HJ69,((MIN((VLOOKUP($D69,SALERYCODE,5,0)),HJ69)))))))))/IF(AND($D69=2,'ראשי-פרטים כלליים וריכוז הוצאות'!$D$68&lt;&gt;4),1.2,1)</f>
        <v>0</v>
      </c>
      <c r="HM69" s="263"/>
      <c r="HN69" s="264"/>
      <c r="HO69" s="265"/>
      <c r="HP69" s="266"/>
      <c r="HQ69" s="267">
        <f t="shared" si="153"/>
        <v>0</v>
      </c>
      <c r="HR69" s="260">
        <f>+(IF(OR($B69=0,$C69=0,$D69=0,$DC$2&gt;$OE$1),0,IF(OR(HM69=0,HO69=0,HP69=0),0,MIN((VLOOKUP($D69,SALERYCODE,3,0))*(IF($D69=6,HP69,HO69))*((MIN((VLOOKUP($D69,SALERYCODE,5,0)),(IF($D69=6,HO69,HP69))))),MIN((VLOOKUP($D69,SALERYCODE,3,0)),(HM69+HN69))*(IF($D69=6,HP69,((MIN((VLOOKUP($D69,SALERYCODE,5,0)),HP69)))))))))/IF(AND($D69=2,'ראשי-פרטים כלליים וריכוז הוצאות'!$D$68&lt;&gt;4),1.2,1)</f>
        <v>0</v>
      </c>
      <c r="HS69" s="263"/>
      <c r="HT69" s="264"/>
      <c r="HU69" s="265"/>
      <c r="HV69" s="266"/>
      <c r="HW69" s="267">
        <f t="shared" si="154"/>
        <v>0</v>
      </c>
      <c r="HX69" s="260">
        <f>+(IF(OR($B69=0,$C69=0,$D69=0,$DC$2&gt;$OE$1),0,IF(OR(HS69=0,HU69=0,HV69=0),0,MIN((VLOOKUP($D69,SALERYCODE,3,0))*(IF($D69=6,HV69,HU69))*((MIN((VLOOKUP($D69,SALERYCODE,5,0)),(IF($D69=6,HU69,HV69))))),MIN((VLOOKUP($D69,SALERYCODE,3,0)),(HS69+HT69))*(IF($D69=6,HV69,((MIN((VLOOKUP($D69,SALERYCODE,5,0)),HV69)))))))))/IF(AND($D69=2,'ראשי-פרטים כלליים וריכוז הוצאות'!$D$68&lt;&gt;4),1.2,1)</f>
        <v>0</v>
      </c>
      <c r="HY69" s="263"/>
      <c r="HZ69" s="264"/>
      <c r="IA69" s="265"/>
      <c r="IB69" s="266"/>
      <c r="IC69" s="267">
        <f t="shared" si="155"/>
        <v>0</v>
      </c>
      <c r="ID69" s="260">
        <f>+(IF(OR($B69=0,$C69=0,$D69=0,$DC$2&gt;$OE$1),0,IF(OR(HY69=0,IA69=0,IB69=0),0,MIN((VLOOKUP($D69,SALERYCODE,3,0))*(IF($D69=6,IB69,IA69))*((MIN((VLOOKUP($D69,SALERYCODE,5,0)),(IF($D69=6,IA69,IB69))))),MIN((VLOOKUP($D69,SALERYCODE,3,0)),(HY69+HZ69))*(IF($D69=6,IB69,((MIN((VLOOKUP($D69,SALERYCODE,5,0)),IB69)))))))))/IF(AND($D69=2,'ראשי-פרטים כלליים וריכוז הוצאות'!$D$68&lt;&gt;4),1.2,1)</f>
        <v>0</v>
      </c>
      <c r="IE69" s="263"/>
      <c r="IF69" s="264"/>
      <c r="IG69" s="265"/>
      <c r="IH69" s="266"/>
      <c r="II69" s="267">
        <f t="shared" si="156"/>
        <v>0</v>
      </c>
      <c r="IJ69" s="260">
        <f>+(IF(OR($B69=0,$C69=0,$D69=0,$DC$2&gt;$OE$1),0,IF(OR(IE69=0,IG69=0,IH69=0),0,MIN((VLOOKUP($D69,SALERYCODE,3,0))*(IF($D69=6,IH69,IG69))*((MIN((VLOOKUP($D69,SALERYCODE,5,0)),(IF($D69=6,IG69,IH69))))),MIN((VLOOKUP($D69,SALERYCODE,3,0)),(IE69+IF69))*(IF($D69=6,IH69,((MIN((VLOOKUP($D69,SALERYCODE,5,0)),IH69)))))))))/IF(AND($D69=2,'ראשי-פרטים כלליים וריכוז הוצאות'!$D$68&lt;&gt;4),1.2,1)</f>
        <v>0</v>
      </c>
      <c r="IK69" s="263"/>
      <c r="IL69" s="264"/>
      <c r="IM69" s="265"/>
      <c r="IN69" s="266"/>
      <c r="IO69" s="267">
        <f t="shared" si="157"/>
        <v>0</v>
      </c>
      <c r="IP69" s="260">
        <f>+(IF(OR($B69=0,$C69=0,$D69=0,$DC$2&gt;$OE$1),0,IF(OR(IK69=0,IM69=0,IN69=0),0,MIN((VLOOKUP($D69,SALERYCODE,3,0))*(IF($D69=6,IN69,IM69))*((MIN((VLOOKUP($D69,SALERYCODE,5,0)),(IF($D69=6,IM69,IN69))))),MIN((VLOOKUP($D69,SALERYCODE,3,0)),(IK69+IL69))*(IF($D69=6,IN69,((MIN((VLOOKUP($D69,SALERYCODE,5,0)),IN69)))))))))/IF(AND($D69=2,'ראשי-פרטים כלליים וריכוז הוצאות'!$D$68&lt;&gt;4),1.2,1)</f>
        <v>0</v>
      </c>
      <c r="IQ69" s="263"/>
      <c r="IR69" s="264"/>
      <c r="IS69" s="265"/>
      <c r="IT69" s="266"/>
      <c r="IU69" s="267">
        <f t="shared" si="158"/>
        <v>0</v>
      </c>
      <c r="IV69" s="260">
        <f>+(IF(OR($B69=0,$C69=0,$D69=0,$DC$2&gt;$OE$1),0,IF(OR(IQ69=0,IS69=0,IT69=0),0,MIN((VLOOKUP($D69,SALERYCODE,3,0))*(IF($D69=6,IT69,IS69))*((MIN((VLOOKUP($D69,SALERYCODE,5,0)),(IF($D69=6,IS69,IT69))))),MIN((VLOOKUP($D69,SALERYCODE,3,0)),(IQ69+IR69))*(IF($D69=6,IT69,((MIN((VLOOKUP($D69,SALERYCODE,5,0)),IT69)))))))))/IF(AND($D69=2,'ראשי-פרטים כלליים וריכוז הוצאות'!$D$68&lt;&gt;4),1.2,1)</f>
        <v>0</v>
      </c>
      <c r="IW69" s="263"/>
      <c r="IX69" s="264"/>
      <c r="IY69" s="265"/>
      <c r="IZ69" s="266"/>
      <c r="JA69" s="267">
        <f t="shared" si="159"/>
        <v>0</v>
      </c>
      <c r="JB69" s="260">
        <f>+(IF(OR($B69=0,$C69=0,$D69=0,$DC$2&gt;$OE$1),0,IF(OR(IW69=0,IY69=0,IZ69=0),0,MIN((VLOOKUP($D69,SALERYCODE,3,0))*(IF($D69=6,IZ69,IY69))*((MIN((VLOOKUP($D69,SALERYCODE,5,0)),(IF($D69=6,IY69,IZ69))))),MIN((VLOOKUP($D69,SALERYCODE,3,0)),(IW69+IX69))*(IF($D69=6,IZ69,((MIN((VLOOKUP($D69,SALERYCODE,5,0)),IZ69)))))))))/IF(AND($D69=2,'ראשי-פרטים כלליים וריכוז הוצאות'!$D$68&lt;&gt;4),1.2,1)</f>
        <v>0</v>
      </c>
      <c r="JC69" s="263"/>
      <c r="JD69" s="264"/>
      <c r="JE69" s="265"/>
      <c r="JF69" s="266"/>
      <c r="JG69" s="267">
        <f t="shared" si="160"/>
        <v>0</v>
      </c>
      <c r="JH69" s="260">
        <f>+(IF(OR($B69=0,$C69=0,$D69=0,$DC$2&gt;$OE$1),0,IF(OR(JC69=0,JE69=0,JF69=0),0,MIN((VLOOKUP($D69,SALERYCODE,3,0))*(IF($D69=6,JF69,JE69))*((MIN((VLOOKUP($D69,SALERYCODE,5,0)),(IF($D69=6,JE69,JF69))))),MIN((VLOOKUP($D69,SALERYCODE,3,0)),(JC69+JD69))*(IF($D69=6,JF69,((MIN((VLOOKUP($D69,SALERYCODE,5,0)),JF69)))))))))/IF(AND($D69=2,'ראשי-פרטים כלליים וריכוז הוצאות'!$D$68&lt;&gt;4),1.2,1)</f>
        <v>0</v>
      </c>
      <c r="JI69" s="263"/>
      <c r="JJ69" s="264"/>
      <c r="JK69" s="265"/>
      <c r="JL69" s="266"/>
      <c r="JM69" s="267">
        <f t="shared" si="161"/>
        <v>0</v>
      </c>
      <c r="JN69" s="260">
        <f>+(IF(OR($B69=0,$C69=0,$D69=0,$DC$2&gt;$OE$1),0,IF(OR(JI69=0,JK69=0,JL69=0),0,MIN((VLOOKUP($D69,SALERYCODE,3,0))*(IF($D69=6,JL69,JK69))*((MIN((VLOOKUP($D69,SALERYCODE,5,0)),(IF($D69=6,JK69,JL69))))),MIN((VLOOKUP($D69,SALERYCODE,3,0)),(JI69+JJ69))*(IF($D69=6,JL69,((MIN((VLOOKUP($D69,SALERYCODE,5,0)),JL69)))))))))/IF(AND($D69=2,'ראשי-פרטים כלליים וריכוז הוצאות'!$D$68&lt;&gt;4),1.2,1)</f>
        <v>0</v>
      </c>
      <c r="JO69" s="263"/>
      <c r="JP69" s="264"/>
      <c r="JQ69" s="265"/>
      <c r="JR69" s="266"/>
      <c r="JS69" s="267">
        <f t="shared" si="162"/>
        <v>0</v>
      </c>
      <c r="JT69" s="260">
        <f>+(IF(OR($B69=0,$C69=0,$D69=0,$DC$2&gt;$OE$1),0,IF(OR(JO69=0,JQ69=0,JR69=0),0,MIN((VLOOKUP($D69,SALERYCODE,3,0))*(IF($D69=6,JR69,JQ69))*((MIN((VLOOKUP($D69,SALERYCODE,5,0)),(IF($D69=6,JQ69,JR69))))),MIN((VLOOKUP($D69,SALERYCODE,3,0)),(JO69+JP69))*(IF($D69=6,JR69,((MIN((VLOOKUP($D69,SALERYCODE,5,0)),JR69)))))))))/IF(AND($D69=2,'ראשי-פרטים כלליים וריכוז הוצאות'!$D$68&lt;&gt;4),1.2,1)</f>
        <v>0</v>
      </c>
      <c r="JU69" s="263"/>
      <c r="JV69" s="264"/>
      <c r="JW69" s="265"/>
      <c r="JX69" s="266"/>
      <c r="JY69" s="267">
        <f t="shared" si="163"/>
        <v>0</v>
      </c>
      <c r="JZ69" s="260">
        <f>+(IF(OR($B69=0,$C69=0,$D69=0,$DC$2&gt;$OE$1),0,IF(OR(JU69=0,JW69=0,JX69=0),0,MIN((VLOOKUP($D69,SALERYCODE,3,0))*(IF($D69=6,JX69,JW69))*((MIN((VLOOKUP($D69,SALERYCODE,5,0)),(IF($D69=6,JW69,JX69))))),MIN((VLOOKUP($D69,SALERYCODE,3,0)),(JU69+JV69))*(IF($D69=6,JX69,((MIN((VLOOKUP($D69,SALERYCODE,5,0)),JX69)))))))))/IF(AND($D69=2,'ראשי-פרטים כלליים וריכוז הוצאות'!$D$68&lt;&gt;4),1.2,1)</f>
        <v>0</v>
      </c>
      <c r="KA69" s="263"/>
      <c r="KB69" s="264"/>
      <c r="KC69" s="265"/>
      <c r="KD69" s="266"/>
      <c r="KE69" s="267">
        <f t="shared" si="164"/>
        <v>0</v>
      </c>
      <c r="KF69" s="260">
        <f>+(IF(OR($B69=0,$C69=0,$D69=0,$DC$2&gt;$OE$1),0,IF(OR(KA69=0,KC69=0,KD69=0),0,MIN((VLOOKUP($D69,SALERYCODE,3,0))*(IF($D69=6,KD69,KC69))*((MIN((VLOOKUP($D69,SALERYCODE,5,0)),(IF($D69=6,KC69,KD69))))),MIN((VLOOKUP($D69,SALERYCODE,3,0)),(KA69+KB69))*(IF($D69=6,KD69,((MIN((VLOOKUP($D69,SALERYCODE,5,0)),KD69)))))))))/IF(AND($D69=2,'ראשי-פרטים כלליים וריכוז הוצאות'!$D$68&lt;&gt;4),1.2,1)</f>
        <v>0</v>
      </c>
      <c r="KG69" s="263"/>
      <c r="KH69" s="264"/>
      <c r="KI69" s="265"/>
      <c r="KJ69" s="266"/>
      <c r="KK69" s="267">
        <f t="shared" si="165"/>
        <v>0</v>
      </c>
      <c r="KL69" s="260">
        <f>+(IF(OR($B69=0,$C69=0,$D69=0,$DC$2&gt;$OE$1),0,IF(OR(KG69=0,KI69=0,KJ69=0),0,MIN((VLOOKUP($D69,SALERYCODE,3,0))*(IF($D69=6,KJ69,KI69))*((MIN((VLOOKUP($D69,SALERYCODE,5,0)),(IF($D69=6,KI69,KJ69))))),MIN((VLOOKUP($D69,SALERYCODE,3,0)),(KG69+KH69))*(IF($D69=6,KJ69,((MIN((VLOOKUP($D69,SALERYCODE,5,0)),KJ69)))))))))/IF(AND($D69=2,'ראשי-פרטים כלליים וריכוז הוצאות'!$D$68&lt;&gt;4),1.2,1)</f>
        <v>0</v>
      </c>
      <c r="KM69" s="263"/>
      <c r="KN69" s="264"/>
      <c r="KO69" s="265"/>
      <c r="KP69" s="266"/>
      <c r="KQ69" s="267">
        <f t="shared" si="166"/>
        <v>0</v>
      </c>
      <c r="KR69" s="260">
        <f>+(IF(OR($B69=0,$C69=0,$D69=0,$DC$2&gt;$OE$1),0,IF(OR(KM69=0,KO69=0,KP69=0),0,MIN((VLOOKUP($D69,SALERYCODE,3,0))*(IF($D69=6,KP69,KO69))*((MIN((VLOOKUP($D69,SALERYCODE,5,0)),(IF($D69=6,KO69,KP69))))),MIN((VLOOKUP($D69,SALERYCODE,3,0)),(KM69+KN69))*(IF($D69=6,KP69,((MIN((VLOOKUP($D69,SALERYCODE,5,0)),KP69)))))))))/IF(AND($D69=2,'ראשי-פרטים כלליים וריכוז הוצאות'!$D$68&lt;&gt;4),1.2,1)</f>
        <v>0</v>
      </c>
      <c r="KS69" s="263"/>
      <c r="KT69" s="264"/>
      <c r="KU69" s="265"/>
      <c r="KV69" s="266"/>
      <c r="KW69" s="267">
        <f t="shared" si="167"/>
        <v>0</v>
      </c>
      <c r="KX69" s="260">
        <f>+(IF(OR($B69=0,$C69=0,$D69=0,$DC$2&gt;$OE$1),0,IF(OR(KS69=0,KU69=0,KV69=0),0,MIN((VLOOKUP($D69,SALERYCODE,3,0))*(IF($D69=6,KV69,KU69))*((MIN((VLOOKUP($D69,SALERYCODE,5,0)),(IF($D69=6,KU69,KV69))))),MIN((VLOOKUP($D69,SALERYCODE,3,0)),(KS69+KT69))*(IF($D69=6,KV69,((MIN((VLOOKUP($D69,SALERYCODE,5,0)),KV69)))))))))/IF(AND($D69=2,'ראשי-פרטים כלליים וריכוז הוצאות'!$D$68&lt;&gt;4),1.2,1)</f>
        <v>0</v>
      </c>
      <c r="KY69" s="263"/>
      <c r="KZ69" s="264"/>
      <c r="LA69" s="265"/>
      <c r="LB69" s="266"/>
      <c r="LC69" s="267">
        <f t="shared" si="168"/>
        <v>0</v>
      </c>
      <c r="LD69" s="260">
        <f>+(IF(OR($B69=0,$C69=0,$D69=0,$DC$2&gt;$OE$1),0,IF(OR(KY69=0,LA69=0,LB69=0),0,MIN((VLOOKUP($D69,SALERYCODE,3,0))*(IF($D69=6,LB69,LA69))*((MIN((VLOOKUP($D69,SALERYCODE,5,0)),(IF($D69=6,LA69,LB69))))),MIN((VLOOKUP($D69,SALERYCODE,3,0)),(KY69+KZ69))*(IF($D69=6,LB69,((MIN((VLOOKUP($D69,SALERYCODE,5,0)),LB69)))))))))/IF(AND($D69=2,'ראשי-פרטים כלליים וריכוז הוצאות'!$D$68&lt;&gt;4),1.2,1)</f>
        <v>0</v>
      </c>
      <c r="LE69" s="263"/>
      <c r="LF69" s="264"/>
      <c r="LG69" s="265"/>
      <c r="LH69" s="266"/>
      <c r="LI69" s="267">
        <f t="shared" si="169"/>
        <v>0</v>
      </c>
      <c r="LJ69" s="260">
        <f>+(IF(OR($B69=0,$C69=0,$D69=0,$DC$2&gt;$OE$1),0,IF(OR(LE69=0,LG69=0,LH69=0),0,MIN((VLOOKUP($D69,SALERYCODE,3,0))*(IF($D69=6,LH69,LG69))*((MIN((VLOOKUP($D69,SALERYCODE,5,0)),(IF($D69=6,LG69,LH69))))),MIN((VLOOKUP($D69,SALERYCODE,3,0)),(LE69+LF69))*(IF($D69=6,LH69,((MIN((VLOOKUP($D69,SALERYCODE,5,0)),LH69)))))))))/IF(AND($D69=2,'ראשי-פרטים כלליים וריכוז הוצאות'!$D$68&lt;&gt;4),1.2,1)</f>
        <v>0</v>
      </c>
      <c r="LK69" s="263"/>
      <c r="LL69" s="264"/>
      <c r="LM69" s="265"/>
      <c r="LN69" s="266"/>
      <c r="LO69" s="267">
        <f t="shared" si="170"/>
        <v>0</v>
      </c>
      <c r="LP69" s="260">
        <f>+(IF(OR($B69=0,$C69=0,$D69=0,$DC$2&gt;$OE$1),0,IF(OR(LK69=0,LM69=0,LN69=0),0,MIN((VLOOKUP($D69,SALERYCODE,3,0))*(IF($D69=6,LN69,LM69))*((MIN((VLOOKUP($D69,SALERYCODE,5,0)),(IF($D69=6,LM69,LN69))))),MIN((VLOOKUP($D69,SALERYCODE,3,0)),(LK69+LL69))*(IF($D69=6,LN69,((MIN((VLOOKUP($D69,SALERYCODE,5,0)),LN69)))))))))/IF(AND($D69=2,'ראשי-פרטים כלליים וריכוז הוצאות'!$D$68&lt;&gt;4),1.2,1)</f>
        <v>0</v>
      </c>
      <c r="LQ69" s="263"/>
      <c r="LR69" s="264"/>
      <c r="LS69" s="265"/>
      <c r="LT69" s="266"/>
      <c r="LU69" s="267">
        <f t="shared" si="171"/>
        <v>0</v>
      </c>
      <c r="LV69" s="260">
        <f>+(IF(OR($B69=0,$C69=0,$D69=0,$DC$2&gt;$OE$1),0,IF(OR(LQ69=0,LS69=0,LT69=0),0,MIN((VLOOKUP($D69,SALERYCODE,3,0))*(IF($D69=6,LT69,LS69))*((MIN((VLOOKUP($D69,SALERYCODE,5,0)),(IF($D69=6,LS69,LT69))))),MIN((VLOOKUP($D69,SALERYCODE,3,0)),(LQ69+LR69))*(IF($D69=6,LT69,((MIN((VLOOKUP($D69,SALERYCODE,5,0)),LT69)))))))))/IF(AND($D69=2,'ראשי-פרטים כלליים וריכוז הוצאות'!$D$68&lt;&gt;4),1.2,1)</f>
        <v>0</v>
      </c>
      <c r="LW69" s="263"/>
      <c r="LX69" s="264"/>
      <c r="LY69" s="265"/>
      <c r="LZ69" s="266"/>
      <c r="MA69" s="267">
        <f t="shared" si="172"/>
        <v>0</v>
      </c>
      <c r="MB69" s="260">
        <f>+(IF(OR($B69=0,$C69=0,$D69=0,$DC$2&gt;$OE$1),0,IF(OR(LW69=0,LY69=0,LZ69=0),0,MIN((VLOOKUP($D69,SALERYCODE,3,0))*(IF($D69=6,LZ69,LY69))*((MIN((VLOOKUP($D69,SALERYCODE,5,0)),(IF($D69=6,LY69,LZ69))))),MIN((VLOOKUP($D69,SALERYCODE,3,0)),(LW69+LX69))*(IF($D69=6,LZ69,((MIN((VLOOKUP($D69,SALERYCODE,5,0)),LZ69)))))))))/IF(AND($D69=2,'ראשי-פרטים כלליים וריכוז הוצאות'!$D$68&lt;&gt;4),1.2,1)</f>
        <v>0</v>
      </c>
      <c r="MC69" s="263"/>
      <c r="MD69" s="264"/>
      <c r="ME69" s="265"/>
      <c r="MF69" s="266"/>
      <c r="MG69" s="267">
        <f t="shared" si="173"/>
        <v>0</v>
      </c>
      <c r="MH69" s="260">
        <f>+(IF(OR($B69=0,$C69=0,$D69=0,$DC$2&gt;$OE$1),0,IF(OR(MC69=0,ME69=0,MF69=0),0,MIN((VLOOKUP($D69,SALERYCODE,3,0))*(IF($D69=6,MF69,ME69))*((MIN((VLOOKUP($D69,SALERYCODE,5,0)),(IF($D69=6,ME69,MF69))))),MIN((VLOOKUP($D69,SALERYCODE,3,0)),(MC69+MD69))*(IF($D69=6,MF69,((MIN((VLOOKUP($D69,SALERYCODE,5,0)),MF69)))))))))/IF(AND($D69=2,'ראשי-פרטים כלליים וריכוז הוצאות'!$D$68&lt;&gt;4),1.2,1)</f>
        <v>0</v>
      </c>
      <c r="MI69" s="263"/>
      <c r="MJ69" s="264"/>
      <c r="MK69" s="265"/>
      <c r="ML69" s="266"/>
      <c r="MM69" s="267">
        <f t="shared" si="174"/>
        <v>0</v>
      </c>
      <c r="MN69" s="260">
        <f>+(IF(OR($B69=0,$C69=0,$D69=0,$DC$2&gt;$OE$1),0,IF(OR(MI69=0,MK69=0,ML69=0),0,MIN((VLOOKUP($D69,SALERYCODE,3,0))*(IF($D69=6,ML69,MK69))*((MIN((VLOOKUP($D69,SALERYCODE,5,0)),(IF($D69=6,MK69,ML69))))),MIN((VLOOKUP($D69,SALERYCODE,3,0)),(MI69+MJ69))*(IF($D69=6,ML69,((MIN((VLOOKUP($D69,SALERYCODE,5,0)),ML69)))))))))/IF(AND($D69=2,'ראשי-פרטים כלליים וריכוז הוצאות'!$D$68&lt;&gt;4),1.2,1)</f>
        <v>0</v>
      </c>
      <c r="MO69" s="263"/>
      <c r="MP69" s="264"/>
      <c r="MQ69" s="265"/>
      <c r="MR69" s="266"/>
      <c r="MS69" s="267">
        <f t="shared" si="175"/>
        <v>0</v>
      </c>
      <c r="MT69" s="260">
        <f>+(IF(OR($B69=0,$C69=0,$D69=0,$DC$2&gt;$OE$1),0,IF(OR(MO69=0,MQ69=0,MR69=0),0,MIN((VLOOKUP($D69,SALERYCODE,3,0))*(IF($D69=6,MR69,MQ69))*((MIN((VLOOKUP($D69,SALERYCODE,5,0)),(IF($D69=6,MQ69,MR69))))),MIN((VLOOKUP($D69,SALERYCODE,3,0)),(MO69+MP69))*(IF($D69=6,MR69,((MIN((VLOOKUP($D69,SALERYCODE,5,0)),MR69)))))))))/IF(AND($D69=2,'ראשי-פרטים כלליים וריכוז הוצאות'!$D$68&lt;&gt;4),1.2,1)</f>
        <v>0</v>
      </c>
      <c r="MU69" s="263"/>
      <c r="MV69" s="264"/>
      <c r="MW69" s="265"/>
      <c r="MX69" s="266"/>
      <c r="MY69" s="267">
        <f t="shared" si="176"/>
        <v>0</v>
      </c>
      <c r="MZ69" s="260">
        <f>+(IF(OR($B69=0,$C69=0,$D69=0,$DC$2&gt;$OE$1),0,IF(OR(MU69=0,MW69=0,MX69=0),0,MIN((VLOOKUP($D69,SALERYCODE,3,0))*(IF($D69=6,MX69,MW69))*((MIN((VLOOKUP($D69,SALERYCODE,5,0)),(IF($D69=6,MW69,MX69))))),MIN((VLOOKUP($D69,SALERYCODE,3,0)),(MU69+MV69))*(IF($D69=6,MX69,((MIN((VLOOKUP($D69,SALERYCODE,5,0)),MX69)))))))))/IF(AND($D69=2,'ראשי-פרטים כלליים וריכוז הוצאות'!$D$68&lt;&gt;4),1.2,1)</f>
        <v>0</v>
      </c>
      <c r="NA69" s="263"/>
      <c r="NB69" s="264"/>
      <c r="NC69" s="265"/>
      <c r="ND69" s="266"/>
      <c r="NE69" s="267">
        <f t="shared" si="177"/>
        <v>0</v>
      </c>
      <c r="NF69" s="260">
        <f>+(IF(OR($B69=0,$C69=0,$D69=0,$DC$2&gt;$OE$1),0,IF(OR(NA69=0,NC69=0,ND69=0),0,MIN((VLOOKUP($D69,SALERYCODE,3,0))*(IF($D69=6,ND69,NC69))*((MIN((VLOOKUP($D69,SALERYCODE,5,0)),(IF($D69=6,NC69,ND69))))),MIN((VLOOKUP($D69,SALERYCODE,3,0)),(NA69+NB69))*(IF($D69=6,ND69,((MIN((VLOOKUP($D69,SALERYCODE,5,0)),ND69)))))))))/IF(AND($D69=2,'ראשי-פרטים כלליים וריכוז הוצאות'!$D$68&lt;&gt;4),1.2,1)</f>
        <v>0</v>
      </c>
      <c r="NG69" s="263"/>
      <c r="NH69" s="264"/>
      <c r="NI69" s="265"/>
      <c r="NJ69" s="266"/>
      <c r="NK69" s="267">
        <f t="shared" si="178"/>
        <v>0</v>
      </c>
      <c r="NL69" s="260">
        <f>+(IF(OR($B69=0,$C69=0,$D69=0,$DC$2&gt;$OE$1),0,IF(OR(NG69=0,NI69=0,NJ69=0),0,MIN((VLOOKUP($D69,SALERYCODE,3,0))*(IF($D69=6,NJ69,NI69))*((MIN((VLOOKUP($D69,SALERYCODE,5,0)),(IF($D69=6,NI69,NJ69))))),MIN((VLOOKUP($D69,SALERYCODE,3,0)),(NG69+NH69))*(IF($D69=6,NJ69,((MIN((VLOOKUP($D69,SALERYCODE,5,0)),NJ69)))))))))/IF(AND($D69=2,'ראשי-פרטים כלליים וריכוז הוצאות'!$D$68&lt;&gt;4),1.2,1)</f>
        <v>0</v>
      </c>
      <c r="NM69" s="263"/>
      <c r="NN69" s="264"/>
      <c r="NO69" s="265"/>
      <c r="NP69" s="266"/>
      <c r="NQ69" s="267">
        <f t="shared" si="179"/>
        <v>0</v>
      </c>
      <c r="NR69" s="260">
        <f>+(IF(OR($B69=0,$C69=0,$D69=0,$DC$2&gt;$OE$1),0,IF(OR(NM69=0,NO69=0,NP69=0),0,MIN((VLOOKUP($D69,SALERYCODE,3,0))*(IF($D69=6,NP69,NO69))*((MIN((VLOOKUP($D69,SALERYCODE,5,0)),(IF($D69=6,NO69,NP69))))),MIN((VLOOKUP($D69,SALERYCODE,3,0)),(NM69+NN69))*(IF($D69=6,NP69,((MIN((VLOOKUP($D69,SALERYCODE,5,0)),NP69)))))))))/IF(AND($D69=2,'ראשי-פרטים כלליים וריכוז הוצאות'!$D$68&lt;&gt;4),1.2,1)</f>
        <v>0</v>
      </c>
      <c r="NS69" s="263"/>
      <c r="NT69" s="264"/>
      <c r="NU69" s="265"/>
      <c r="NV69" s="266"/>
      <c r="NW69" s="267">
        <f t="shared" si="180"/>
        <v>0</v>
      </c>
      <c r="NX69" s="260">
        <f>+(IF(OR($B69=0,$C69=0,$D69=0,$DC$2&gt;$OE$1),0,IF(OR(NS69=0,NU69=0,NV69=0),0,MIN((VLOOKUP($D69,SALERYCODE,3,0))*(IF($D69=6,NV69,NU69))*((MIN((VLOOKUP($D69,SALERYCODE,5,0)),(IF($D69=6,NU69,NV69))))),MIN((VLOOKUP($D69,SALERYCODE,3,0)),(NS69+NT69))*(IF($D69=6,NV69,((MIN((VLOOKUP($D69,SALERYCODE,5,0)),NV69)))))))))/IF(AND($D69=2,'ראשי-פרטים כלליים וריכוז הוצאות'!$D$68&lt;&gt;4),1.2,1)</f>
        <v>0</v>
      </c>
      <c r="NY69" s="263"/>
      <c r="NZ69" s="264"/>
      <c r="OA69" s="265"/>
      <c r="OB69" s="266"/>
      <c r="OC69" s="267">
        <f t="shared" si="181"/>
        <v>0</v>
      </c>
      <c r="OD69" s="260">
        <f>+(IF(OR($B69=0,$C69=0,$D69=0,$DC$2&gt;$OE$1),0,IF(OR(NY69=0,OA69=0,OB69=0),0,MIN((VLOOKUP($D69,SALERYCODE,3,0))*(IF($D69=6,OB69,OA69))*((MIN((VLOOKUP($D69,SALERYCODE,5,0)),(IF($D69=6,OA69,OB69))))),MIN((VLOOKUP($D69,SALERYCODE,3,0)),(NY69+NZ69))*(IF($D69=6,OB69,((MIN((VLOOKUP($D69,SALERYCODE,5,0)),OB69)))))))))/IF(AND($D69=2,'ראשי-פרטים כלליים וריכוז הוצאות'!$D$68&lt;&gt;4),1.2,1)</f>
        <v>0</v>
      </c>
      <c r="OE69" s="275">
        <f t="shared" ref="OE69:OE73" si="187">IF(EP69=0,0,1)+IF(EJ69=0,0,1)+IF(ED69=0,0,1)+IF(DX69=0,0,1)+IF(DR69=0,0,1)+IF(DL69=0,0,1)+IF(DF69=0,0,1)+IF(CZ69=0,0,1)+IF(CT69=0,0,1)+IF(CN69=0,0,1)+IF(CH69=0,0,1)+IF(CB69=0,0,1)+IF(BV69=0,0,1)+IF(BP69=0,0,1)+IF(BJ69=0,0,1)+IF(BD69=0,0,1)+IF(AX69=0,0,1)+IF(AR69=0,0,1)+IF(AL69=0,0,1)+IF(AF69=0,0,1)+IF(Z69=0,0,1)+IF(T69=0,0,1)+IF(N69=0,0,1)+IF(H69=0,0,1)+IF(EV69=0,0,1)+IF(FB69=0,0,1)+IF(FH69=0,0,1)+IF(FN69=0,0,1)+IF(FT69=0,0,1)+IF(FZ69=0,0,1)+IF(GF69=0,0,1)+IF(GL69=0,0,1)+IF(GR69=0,0,1)+IF(GX69=0,0,1)+IF(HD69=0,0,1)+IF(HJ69=0,0,1)+IF(HP69=0,0,1)+IF(HV69=0,0,1)+IF(IB69=0,0,1)+IF(IH69=0,0,1)+IF(IN69=0,0,1)+IF(IT69=0,0,1)+IF(IZ69=0,0,1)+IF(JF69=0,0,1)+IF(JL69=0,0,1)+IF(JR69=0,0,1)+IF(JX69=0,0,1)+IF(KD69=0,0,1)+IF(KJ69=0,0,1)+IF(KP69=0,0,1)+IF(KV69=0,0,1)+IF(LB69=0,0,1)+IF(LH69=0,0,1)+IF(LN69=0,0,1)+IF(LT69=0,0,1)+IF(LZ69=0,0,1)+IF(MF69=0,0,1)+IF(ML69=0,0,1)+IF(MR69=0,0,1)+IF(MX69=0,0,1)+IF(ND69=0,0,1)+IF(NJ69=0,0,1)+IF(NP69=0,0,1)+IF(NV69=0,0,1)+IF(OB69=0,0,1)</f>
        <v>0</v>
      </c>
      <c r="OF69" s="283">
        <f t="shared" ref="OF69:OF73" si="188">IF(OE69=0,0.000001,SUM(EP69,EJ69,ED69,DX69,DR69,DL69,DF69,CZ69,CT69,CN69,CH69,CB69,BV69,BP69,BJ69,BD69,AX69,AR69,AL69,AF69,Z69,T69,N69,H69,EV69,FB69,FH69,FN69,FT69,FZ69,GF69,GL69,GR69,GX69,HD69,HJ69,HP69,HV69,IB69,IH69,IN69,IT69,IZ69,JF69,JL69,JR69,JX69,KD69,KJ69,KP69,KV69,LB69,LH69,LN69,LT69,LZ69,MF69,ML69,MR69,MX69,ND69,NJ69,NP69,NV69,OB69)/OE69)</f>
        <v>9.9999999999999995E-7</v>
      </c>
      <c r="OG69" s="276">
        <f t="shared" ref="OG69:OG73" si="189">+I69+O69+U69+AA69+AG69+AM69+AS69+AY69+BE69+BK69+BQ69+BW69+CC69+CI69+CO69+CU69+DA69+DG69+DM69+DS69+DY69+EE69+EK69+EQ69+EW69+FC69+FI69+FO69+FU69+GA69+GG69+GM69+GS69+GY69+HE69+HK69+HQ69+HW69+IC69+II69+IO69+IU69+JA69+JG69+JM69+JS69+JY69+KE69+KK69+KQ69+KW69+LC69+LI69+LO69+LU69+MA69+MG69+MM69+MS69+MY69+NE69+NK69+NQ69+NW69+OC69</f>
        <v>0</v>
      </c>
      <c r="OH69" s="275">
        <f t="shared" ref="OH69:OH73" si="190">+(EM69+EN69)*EP69+(EG69+EH69)*EJ69+(EA69+EB69)*ED69+(DU69+DV69)*DX69+(DO69+DP69)*DR69+(DI69+DJ69)*DL69+(DC69+DD69)*DF69+(CW69+CX69)*CZ69+(CQ69+CR69)*CT69+(CK69+CL69)*CN69+(CE69+CF69)*CH69+(BY69+BZ69)*CB69+(BS69+BT69)*BV69+(BM69+BN69)*BP69+(BG69+BH69)*BJ69+(BA69+BB69)*BD69+(AU69+AV69)*AX69+(AO69+AP69)*AR69+(AI69+AJ69)*AL69+(AC69+AD69)*AF69+(W69+X69)*Z69+(Q69+R69)*T69+(K69+L69)*N69+(E69+F69)*H69+(ES69+ET69)*EV69+(EY69+EZ69)*FB69+(FE69+FF69)*FH69+(FK69+FL69)*FN69+(FQ69+FR69)*FT69+(FW69+FX69)*FZ69+(GC69+GD69)*GF69+(GI69+GJ69)*GL69+(GO69+GP69)*GR69+(GU69+GV69)*GX69+(HA69+HB69)*HD69+(HG69+HH69)*HJ69+(HM69+HN69)*HP69+(HS69+HT69)*HV69+(HY69+HZ69)*IB69+(IE69+IF69)*IH69+(IK69+IL69)*IN69+(IQ69+IR69)*IT69+(IW69+IX69)*IZ69+(JC69+JD69)*JF69+(JI69+JJ69)*JL69+(JO69+JP69)*JR69+(JU69+JV69)*JX69+(KA69+KB69)*KD69+(KG69+KH69)*KJ69+(KM69+KN69)*KP69+(KS69+KT69)*KV69+(KY69+KZ69)*LB69+(LE69+LF69)*LH69+(LK69+LL69)*LN69+(LQ69+LR69)*LT69+(LW69+LX69)*LZ69+(MC69+MD69)*MF69+(MI69+MJ69)*ML69+(MO69+MP69)*MR69+(MU69+MV69)*MX69+(NA69+NB69)*ND69+(NG69+NH69)*NJ69+(NM69+NN69)*NP69+(NS69+NT69)*NV69+(NY69+NZ69)*OB69</f>
        <v>0</v>
      </c>
      <c r="OI69" s="275">
        <v>0</v>
      </c>
      <c r="OJ69" s="258">
        <f t="shared" ref="OJ69:OJ132" si="191">SUM(DN69,DT69,DZ69,EF69,EL69,ER69,DH69,DB69,CV69,CP69,CJ69,CD69,BX69,BR69,BL69,BF69,AZ69,AT69,AN69,AH69,AB69,V69,P69,J69,EX69,FD69,FJ69,FP69,FV69,GB69,GH69,GN69,GT69,GZ69,HF69,HL69,HR69,HX69,ID69,IJ69,IP69,IV69,JB69,JH69,JN69,JT69,JZ69,KF69,KL69,KR69,KX69,LD69,LJ69,LP69,LV69,MB69,MH69,MN69,MT69,MZ69,NF69,NL69,NR69,NX69,OD69)</f>
        <v>0</v>
      </c>
      <c r="OK69" s="284"/>
      <c r="OL69" s="116">
        <f>MIN(OJ69+OK69*OF69*OE69/$OL$1/IF(AND($D69=2,'ראשי-פרטים כלליים וריכוז הוצאות'!$D$68&lt;&gt;4),1.2,1),IF($D69&gt;0,VLOOKUP($D69,SALERYCODE,3,0)*12*OG69,0))</f>
        <v>0</v>
      </c>
      <c r="OM69" s="95">
        <f t="shared" si="182"/>
        <v>0</v>
      </c>
      <c r="ON69" s="11">
        <f t="shared" si="183"/>
        <v>0</v>
      </c>
      <c r="OO69" s="11">
        <f t="shared" si="184"/>
        <v>0</v>
      </c>
      <c r="OP69" s="22">
        <f t="shared" si="185"/>
        <v>0</v>
      </c>
      <c r="OQ69" s="11">
        <f t="shared" si="186"/>
        <v>0</v>
      </c>
      <c r="OR69" s="11" t="e">
        <f>#REF!</f>
        <v>#REF!</v>
      </c>
      <c r="OS69" s="35"/>
      <c r="OT69" s="35"/>
      <c r="OU69" s="43"/>
    </row>
    <row r="70" spans="1:411" ht="24" hidden="1" customHeight="1" outlineLevel="1" x14ac:dyDescent="0.2">
      <c r="A70" s="282">
        <v>67</v>
      </c>
      <c r="B70" s="269"/>
      <c r="C70" s="270"/>
      <c r="D70" s="271"/>
      <c r="E70" s="263"/>
      <c r="F70" s="264"/>
      <c r="G70" s="265"/>
      <c r="H70" s="266"/>
      <c r="I70" s="267">
        <f t="shared" si="117"/>
        <v>0</v>
      </c>
      <c r="J70" s="260">
        <f>(IF(OR($B70=0,$C70=0,$D70=0,$E$2&gt;$OE$1),0,IF(OR($E70=0,$G70=0,$H70=0),0,MIN((VLOOKUP($D70,SALERYCODE,3,0))*(IF($D70=6,$H70,$G70))*((MIN((VLOOKUP($D70,SALERYCODE,5,0)),(IF($D70=6,$G70,$H70))))),MIN((VLOOKUP($D70,SALERYCODE,3,0)),($E70+$F70))*(IF($D70=6,$H70,((MIN((VLOOKUP($D70,SALERYCODE,5,0)),$H70)))))))))/IF(AND($D70=2,'ראשי-פרטים כלליים וריכוז הוצאות'!$D$68&lt;&gt;4),1.2,1)</f>
        <v>0</v>
      </c>
      <c r="K70" s="263"/>
      <c r="L70" s="264"/>
      <c r="M70" s="265"/>
      <c r="N70" s="266"/>
      <c r="O70" s="267">
        <f t="shared" si="118"/>
        <v>0</v>
      </c>
      <c r="P70" s="260">
        <f>+(IF(OR($B70=0,$C70=0,$D70=0,$K$2&gt;$OE$1),0,IF(OR($K70=0,$M70=0,$N70=0),0,MIN((VLOOKUP($D70,SALERYCODE,3,0))*(IF($D70=6,$N70,$M70))*((MIN((VLOOKUP($D70,SALERYCODE,5,0)),(IF($D70=6,$M70,$N70))))),MIN((VLOOKUP($D70,SALERYCODE,3,0)),($K70+$L70))*(IF($D70=6,$N70,((MIN((VLOOKUP($D70,SALERYCODE,5,0)),$N70)))))))))/IF(AND($D70=2,'ראשי-פרטים כלליים וריכוז הוצאות'!$D$68&lt;&gt;4),1.2,1)</f>
        <v>0</v>
      </c>
      <c r="Q70" s="263"/>
      <c r="R70" s="264"/>
      <c r="S70" s="265"/>
      <c r="T70" s="266"/>
      <c r="U70" s="267">
        <f t="shared" si="119"/>
        <v>0</v>
      </c>
      <c r="V70" s="260">
        <f>+(IF(OR($B70=0,$C70=0,$D70=0,$Q$2&gt;$OE$1),0,IF(OR(Q70=0,S70=0,T70=0),0,MIN((VLOOKUP($D70,SALERYCODE,3,0))*(IF($D70=6,T70,S70))*((MIN((VLOOKUP($D70,SALERYCODE,5,0)),(IF($D70=6,S70,T70))))),MIN((VLOOKUP($D70,SALERYCODE,3,0)),(Q70+R70))*(IF($D70=6,T70,((MIN((VLOOKUP($D70,SALERYCODE,5,0)),T70)))))))))/IF(AND($D70=2,'ראשי-פרטים כלליים וריכוז הוצאות'!$D$68&lt;&gt;4),1.2,1)</f>
        <v>0</v>
      </c>
      <c r="W70" s="263"/>
      <c r="X70" s="264"/>
      <c r="Y70" s="265"/>
      <c r="Z70" s="266"/>
      <c r="AA70" s="267">
        <f t="shared" si="120"/>
        <v>0</v>
      </c>
      <c r="AB70" s="260">
        <f>+(IF(OR($B70=0,$C70=0,$D70=0,$W$2&gt;$OE$1),0,IF(OR(W70=0,Y70=0,Z70=0),0,MIN((VLOOKUP($D70,SALERYCODE,3,0))*(IF($D70=6,Z70,Y70))*((MIN((VLOOKUP($D70,SALERYCODE,5,0)),(IF($D70=6,Y70,Z70))))),MIN((VLOOKUP($D70,SALERYCODE,3,0)),(W70+X70))*(IF($D70=6,Z70,((MIN((VLOOKUP($D70,SALERYCODE,5,0)),Z70)))))))))/IF(AND($D70=2,'ראשי-פרטים כלליים וריכוז הוצאות'!$D$68&lt;&gt;4),1.2,1)</f>
        <v>0</v>
      </c>
      <c r="AC70" s="263"/>
      <c r="AD70" s="264"/>
      <c r="AE70" s="265"/>
      <c r="AF70" s="266"/>
      <c r="AG70" s="267">
        <f t="shared" si="121"/>
        <v>0</v>
      </c>
      <c r="AH70" s="260">
        <f>+(IF(OR($B70=0,$C70=0,$D70=0,$AC$2&gt;$OE$1),0,IF(OR(AC70=0,AE70=0,AF70=0),0,MIN((VLOOKUP($D70,SALERYCODE,3,0))*(IF($D70=6,AF70,AE70))*((MIN((VLOOKUP($D70,SALERYCODE,5,0)),(IF($D70=6,AE70,AF70))))),MIN((VLOOKUP($D70,SALERYCODE,3,0)),(AC70+AD70))*(IF($D70=6,AF70,((MIN((VLOOKUP($D70,SALERYCODE,5,0)),AF70)))))))))/IF(AND($D70=2,'ראשי-פרטים כלליים וריכוז הוצאות'!$D$68&lt;&gt;4),1.2,1)</f>
        <v>0</v>
      </c>
      <c r="AI70" s="263"/>
      <c r="AJ70" s="264"/>
      <c r="AK70" s="265"/>
      <c r="AL70" s="266"/>
      <c r="AM70" s="267">
        <f t="shared" si="122"/>
        <v>0</v>
      </c>
      <c r="AN70" s="260">
        <f>+(IF(OR($B70=0,$C70=0,$D70=0,$AI$2&gt;$OE$1),0,IF(OR(AI70=0,AK70=0,AL70=0),0,MIN((VLOOKUP($D70,SALERYCODE,3,0))*(IF($D70=6,AL70,AK70))*((MIN((VLOOKUP($D70,SALERYCODE,5,0)),(IF($D70=6,AK70,AL70))))),MIN((VLOOKUP($D70,SALERYCODE,3,0)),(AI70+AJ70))*(IF($D70=6,AL70,((MIN((VLOOKUP($D70,SALERYCODE,5,0)),AL70)))))))))/IF(AND($D70=2,'ראשי-פרטים כלליים וריכוז הוצאות'!$D$68&lt;&gt;4),1.2,1)</f>
        <v>0</v>
      </c>
      <c r="AO70" s="263"/>
      <c r="AP70" s="264"/>
      <c r="AQ70" s="265"/>
      <c r="AR70" s="266"/>
      <c r="AS70" s="267">
        <f t="shared" si="123"/>
        <v>0</v>
      </c>
      <c r="AT70" s="260">
        <f>+(IF(OR($B70=0,$C70=0,$D70=0,$AO$2&gt;$OE$1),0,IF(OR(AO70=0,AQ70=0,AR70=0),0,MIN((VLOOKUP($D70,SALERYCODE,3,0))*(IF($D70=6,AR70,AQ70))*((MIN((VLOOKUP($D70,SALERYCODE,5,0)),(IF($D70=6,AQ70,AR70))))),MIN((VLOOKUP($D70,SALERYCODE,3,0)),(AO70+AP70))*(IF($D70=6,AR70,((MIN((VLOOKUP($D70,SALERYCODE,5,0)),AR70)))))))))/IF(AND($D70=2,'ראשי-פרטים כלליים וריכוז הוצאות'!$D$68&lt;&gt;4),1.2,1)</f>
        <v>0</v>
      </c>
      <c r="AU70" s="263"/>
      <c r="AV70" s="264"/>
      <c r="AW70" s="265"/>
      <c r="AX70" s="266"/>
      <c r="AY70" s="267">
        <f t="shared" si="124"/>
        <v>0</v>
      </c>
      <c r="AZ70" s="260">
        <f>+(IF(OR($B70=0,$C70=0,$D70=0,$AU$2&gt;$OE$1),0,IF(OR(AU70=0,AW70=0,AX70=0),0,MIN((VLOOKUP($D70,SALERYCODE,3,0))*(IF($D70=6,AX70,AW70))*((MIN((VLOOKUP($D70,SALERYCODE,5,0)),(IF($D70=6,AW70,AX70))))),MIN((VLOOKUP($D70,SALERYCODE,3,0)),(AU70+AV70))*(IF($D70=6,AX70,((MIN((VLOOKUP($D70,SALERYCODE,5,0)),AX70)))))))))/IF(AND($D70=2,'ראשי-פרטים כלליים וריכוז הוצאות'!$D$68&lt;&gt;4),1.2,1)</f>
        <v>0</v>
      </c>
      <c r="BA70" s="263"/>
      <c r="BB70" s="264"/>
      <c r="BC70" s="265"/>
      <c r="BD70" s="266"/>
      <c r="BE70" s="267">
        <f t="shared" si="125"/>
        <v>0</v>
      </c>
      <c r="BF70" s="260">
        <f>+(IF(OR($B70=0,$C70=0,$D70=0,$BA$2&gt;$OE$1),0,IF(OR(BA70=0,BC70=0,BD70=0),0,MIN((VLOOKUP($D70,SALERYCODE,3,0))*(IF($D70=6,BD70,BC70))*((MIN((VLOOKUP($D70,SALERYCODE,5,0)),(IF($D70=6,BC70,BD70))))),MIN((VLOOKUP($D70,SALERYCODE,3,0)),(BA70+BB70))*(IF($D70=6,BD70,((MIN((VLOOKUP($D70,SALERYCODE,5,0)),BD70)))))))))/IF(AND($D70=2,'ראשי-פרטים כלליים וריכוז הוצאות'!$D$68&lt;&gt;4),1.2,1)</f>
        <v>0</v>
      </c>
      <c r="BG70" s="263"/>
      <c r="BH70" s="264"/>
      <c r="BI70" s="265"/>
      <c r="BJ70" s="266"/>
      <c r="BK70" s="267">
        <f t="shared" si="126"/>
        <v>0</v>
      </c>
      <c r="BL70" s="260">
        <f>+(IF(OR($B70=0,$C70=0,$D70=0,$BG$2&gt;$OE$1),0,IF(OR(BG70=0,BI70=0,BJ70=0),0,MIN((VLOOKUP($D70,SALERYCODE,3,0))*(IF($D70=6,BJ70,BI70))*((MIN((VLOOKUP($D70,SALERYCODE,5,0)),(IF($D70=6,BI70,BJ70))))),MIN((VLOOKUP($D70,SALERYCODE,3,0)),(BG70+BH70))*(IF($D70=6,BJ70,((MIN((VLOOKUP($D70,SALERYCODE,5,0)),BJ70)))))))))/IF(AND($D70=2,'ראשי-פרטים כלליים וריכוז הוצאות'!$D$68&lt;&gt;4),1.2,1)</f>
        <v>0</v>
      </c>
      <c r="BM70" s="263"/>
      <c r="BN70" s="264"/>
      <c r="BO70" s="265"/>
      <c r="BP70" s="266"/>
      <c r="BQ70" s="267">
        <f t="shared" si="127"/>
        <v>0</v>
      </c>
      <c r="BR70" s="260">
        <f>+(IF(OR($B70=0,$C70=0,$D70=0,$BM$2&gt;$OE$1),0,IF(OR(BM70=0,BO70=0,BP70=0),0,MIN((VLOOKUP($D70,SALERYCODE,3,0))*(IF($D70=6,BP70,BO70))*((MIN((VLOOKUP($D70,SALERYCODE,5,0)),(IF($D70=6,BO70,BP70))))),MIN((VLOOKUP($D70,SALERYCODE,3,0)),(BM70+BN70))*(IF($D70=6,BP70,((MIN((VLOOKUP($D70,SALERYCODE,5,0)),BP70)))))))))/IF(AND($D70=2,'ראשי-פרטים כלליים וריכוז הוצאות'!$D$68&lt;&gt;4),1.2,1)</f>
        <v>0</v>
      </c>
      <c r="BS70" s="263"/>
      <c r="BT70" s="264"/>
      <c r="BU70" s="265"/>
      <c r="BV70" s="266"/>
      <c r="BW70" s="267">
        <f t="shared" si="128"/>
        <v>0</v>
      </c>
      <c r="BX70" s="260">
        <f>+(IF(OR($B70=0,$C70=0,$D70=0,$BS$2&gt;$OE$1),0,IF(OR(BS70=0,BU70=0,BV70=0),0,MIN((VLOOKUP($D70,SALERYCODE,3,0))*(IF($D70=6,BV70,BU70))*((MIN((VLOOKUP($D70,SALERYCODE,5,0)),(IF($D70=6,BU70,BV70))))),MIN((VLOOKUP($D70,SALERYCODE,3,0)),(BS70+BT70))*(IF($D70=6,BV70,((MIN((VLOOKUP($D70,SALERYCODE,5,0)),BV70)))))))))/IF(AND($D70=2,'ראשי-פרטים כלליים וריכוז הוצאות'!$D$68&lt;&gt;4),1.2,1)</f>
        <v>0</v>
      </c>
      <c r="BY70" s="263"/>
      <c r="BZ70" s="264"/>
      <c r="CA70" s="265"/>
      <c r="CB70" s="266"/>
      <c r="CC70" s="267">
        <f t="shared" si="129"/>
        <v>0</v>
      </c>
      <c r="CD70" s="260">
        <f>+(IF(OR($B70=0,$C70=0,$D70=0,$BY$2&gt;$OE$1),0,IF(OR(BY70=0,CA70=0,CB70=0),0,MIN((VLOOKUP($D70,SALERYCODE,3,0))*(IF($D70=6,CB70,CA70))*((MIN((VLOOKUP($D70,SALERYCODE,5,0)),(IF($D70=6,CA70,CB70))))),MIN((VLOOKUP($D70,SALERYCODE,3,0)),(BY70+BZ70))*(IF($D70=6,CB70,((MIN((VLOOKUP($D70,SALERYCODE,5,0)),CB70)))))))))/IF(AND($D70=2,'ראשי-פרטים כלליים וריכוז הוצאות'!$D$68&lt;&gt;4),1.2,1)</f>
        <v>0</v>
      </c>
      <c r="CE70" s="263"/>
      <c r="CF70" s="264"/>
      <c r="CG70" s="265"/>
      <c r="CH70" s="266"/>
      <c r="CI70" s="267">
        <f t="shared" si="130"/>
        <v>0</v>
      </c>
      <c r="CJ70" s="260">
        <f>+(IF(OR($B70=0,$C70=0,$D70=0,$CE$2&gt;$OE$1),0,IF(OR(CE70=0,CG70=0,CH70=0),0,MIN((VLOOKUP($D70,SALERYCODE,3,0))*(IF($D70=6,CH70,CG70))*((MIN((VLOOKUP($D70,SALERYCODE,5,0)),(IF($D70=6,CG70,CH70))))),MIN((VLOOKUP($D70,SALERYCODE,3,0)),(CE70+CF70))*(IF($D70=6,CH70,((MIN((VLOOKUP($D70,SALERYCODE,5,0)),CH70)))))))))/IF(AND($D70=2,'ראשי-פרטים כלליים וריכוז הוצאות'!$D$68&lt;&gt;4),1.2,1)</f>
        <v>0</v>
      </c>
      <c r="CK70" s="263"/>
      <c r="CL70" s="264"/>
      <c r="CM70" s="265"/>
      <c r="CN70" s="266"/>
      <c r="CO70" s="267">
        <f t="shared" si="131"/>
        <v>0</v>
      </c>
      <c r="CP70" s="260">
        <f>+(IF(OR($B70=0,$C70=0,$D70=0,$CK$2&gt;$OE$1),0,IF(OR(CK70=0,CM70=0,CN70=0),0,MIN((VLOOKUP($D70,SALERYCODE,3,0))*(IF($D70=6,CN70,CM70))*((MIN((VLOOKUP($D70,SALERYCODE,5,0)),(IF($D70=6,CM70,CN70))))),MIN((VLOOKUP($D70,SALERYCODE,3,0)),(CK70+CL70))*(IF($D70=6,CN70,((MIN((VLOOKUP($D70,SALERYCODE,5,0)),CN70)))))))))/IF(AND($D70=2,'ראשי-פרטים כלליים וריכוז הוצאות'!$D$68&lt;&gt;4),1.2,1)</f>
        <v>0</v>
      </c>
      <c r="CQ70" s="263"/>
      <c r="CR70" s="264"/>
      <c r="CS70" s="265"/>
      <c r="CT70" s="266"/>
      <c r="CU70" s="267">
        <f t="shared" si="132"/>
        <v>0</v>
      </c>
      <c r="CV70" s="260">
        <f>+(IF(OR($B70=0,$C70=0,$D70=0,$CQ$2&gt;$OE$1),0,IF(OR(CQ70=0,CS70=0,CT70=0),0,MIN((VLOOKUP($D70,SALERYCODE,3,0))*(IF($D70=6,CT70,CS70))*((MIN((VLOOKUP($D70,SALERYCODE,5,0)),(IF($D70=6,CS70,CT70))))),MIN((VLOOKUP($D70,SALERYCODE,3,0)),(CQ70+CR70))*(IF($D70=6,CT70,((MIN((VLOOKUP($D70,SALERYCODE,5,0)),CT70)))))))))/IF(AND($D70=2,'ראשי-פרטים כלליים וריכוז הוצאות'!$D$68&lt;&gt;4),1.2,1)</f>
        <v>0</v>
      </c>
      <c r="CW70" s="263"/>
      <c r="CX70" s="264"/>
      <c r="CY70" s="265"/>
      <c r="CZ70" s="266"/>
      <c r="DA70" s="267">
        <f t="shared" si="133"/>
        <v>0</v>
      </c>
      <c r="DB70" s="260">
        <f>+(IF(OR($B70=0,$C70=0,$D70=0,$CW$2&gt;$OE$1),0,IF(OR(CW70=0,CY70=0,CZ70=0),0,MIN((VLOOKUP($D70,SALERYCODE,3,0))*(IF($D70=6,CZ70,CY70))*((MIN((VLOOKUP($D70,SALERYCODE,5,0)),(IF($D70=6,CY70,CZ70))))),MIN((VLOOKUP($D70,SALERYCODE,3,0)),(CW70+CX70))*(IF($D70=6,CZ70,((MIN((VLOOKUP($D70,SALERYCODE,5,0)),CZ70)))))))))/IF(AND($D70=2,'ראשי-פרטים כלליים וריכוז הוצאות'!$D$68&lt;&gt;4),1.2,1)</f>
        <v>0</v>
      </c>
      <c r="DC70" s="263"/>
      <c r="DD70" s="264"/>
      <c r="DE70" s="265"/>
      <c r="DF70" s="266"/>
      <c r="DG70" s="267">
        <f t="shared" si="134"/>
        <v>0</v>
      </c>
      <c r="DH70" s="260">
        <f>+(IF(OR($B70=0,$C70=0,$D70=0,$DC$2&gt;$OE$1),0,IF(OR(DC70=0,DE70=0,DF70=0),0,MIN((VLOOKUP($D70,SALERYCODE,3,0))*(IF($D70=6,DF70,DE70))*((MIN((VLOOKUP($D70,SALERYCODE,5,0)),(IF($D70=6,DE70,DF70))))),MIN((VLOOKUP($D70,SALERYCODE,3,0)),(DC70+DD70))*(IF($D70=6,DF70,((MIN((VLOOKUP($D70,SALERYCODE,5,0)),DF70)))))))))/IF(AND($D70=2,'ראשי-פרטים כלליים וריכוז הוצאות'!$D$68&lt;&gt;4),1.2,1)</f>
        <v>0</v>
      </c>
      <c r="DI70" s="263"/>
      <c r="DJ70" s="264"/>
      <c r="DK70" s="265"/>
      <c r="DL70" s="266"/>
      <c r="DM70" s="267">
        <f t="shared" si="135"/>
        <v>0</v>
      </c>
      <c r="DN70" s="260">
        <f>+(IF(OR($B70=0,$C70=0,$D70=0,$DC$2&gt;$OE$1),0,IF(OR(DI70=0,DK70=0,DL70=0),0,MIN((VLOOKUP($D70,SALERYCODE,3,0))*(IF($D70=6,DL70,DK70))*((MIN((VLOOKUP($D70,SALERYCODE,5,0)),(IF($D70=6,DK70,DL70))))),MIN((VLOOKUP($D70,SALERYCODE,3,0)),(DI70+DJ70))*(IF($D70=6,DL70,((MIN((VLOOKUP($D70,SALERYCODE,5,0)),DL70)))))))))/IF(AND($D70=2,'ראשי-פרטים כלליים וריכוז הוצאות'!$D$68&lt;&gt;4),1.2,1)</f>
        <v>0</v>
      </c>
      <c r="DO70" s="263"/>
      <c r="DP70" s="264"/>
      <c r="DQ70" s="265"/>
      <c r="DR70" s="266"/>
      <c r="DS70" s="267">
        <f t="shared" si="136"/>
        <v>0</v>
      </c>
      <c r="DT70" s="260">
        <f>+(IF(OR($B70=0,$C70=0,$D70=0,$DC$2&gt;$OE$1),0,IF(OR(DO70=0,DQ70=0,DR70=0),0,MIN((VLOOKUP($D70,SALERYCODE,3,0))*(IF($D70=6,DR70,DQ70))*((MIN((VLOOKUP($D70,SALERYCODE,5,0)),(IF($D70=6,DQ70,DR70))))),MIN((VLOOKUP($D70,SALERYCODE,3,0)),(DO70+DP70))*(IF($D70=6,DR70,((MIN((VLOOKUP($D70,SALERYCODE,5,0)),DR70)))))))))/IF(AND($D70=2,'ראשי-פרטים כלליים וריכוז הוצאות'!$D$68&lt;&gt;4),1.2,1)</f>
        <v>0</v>
      </c>
      <c r="DU70" s="263"/>
      <c r="DV70" s="264"/>
      <c r="DW70" s="265"/>
      <c r="DX70" s="266"/>
      <c r="DY70" s="267">
        <f t="shared" si="137"/>
        <v>0</v>
      </c>
      <c r="DZ70" s="260">
        <f>+(IF(OR($B70=0,$C70=0,$D70=0,$DC$2&gt;$OE$1),0,IF(OR(DU70=0,DW70=0,DX70=0),0,MIN((VLOOKUP($D70,SALERYCODE,3,0))*(IF($D70=6,DX70,DW70))*((MIN((VLOOKUP($D70,SALERYCODE,5,0)),(IF($D70=6,DW70,DX70))))),MIN((VLOOKUP($D70,SALERYCODE,3,0)),(DU70+DV70))*(IF($D70=6,DX70,((MIN((VLOOKUP($D70,SALERYCODE,5,0)),DX70)))))))))/IF(AND($D70=2,'ראשי-פרטים כלליים וריכוז הוצאות'!$D$68&lt;&gt;4),1.2,1)</f>
        <v>0</v>
      </c>
      <c r="EA70" s="263"/>
      <c r="EB70" s="264"/>
      <c r="EC70" s="265"/>
      <c r="ED70" s="266"/>
      <c r="EE70" s="267">
        <f t="shared" si="138"/>
        <v>0</v>
      </c>
      <c r="EF70" s="260">
        <f>+(IF(OR($B70=0,$C70=0,$D70=0,$DC$2&gt;$OE$1),0,IF(OR(EA70=0,EC70=0,ED70=0),0,MIN((VLOOKUP($D70,SALERYCODE,3,0))*(IF($D70=6,ED70,EC70))*((MIN((VLOOKUP($D70,SALERYCODE,5,0)),(IF($D70=6,EC70,ED70))))),MIN((VLOOKUP($D70,SALERYCODE,3,0)),(EA70+EB70))*(IF($D70=6,ED70,((MIN((VLOOKUP($D70,SALERYCODE,5,0)),ED70)))))))))/IF(AND($D70=2,'ראשי-פרטים כלליים וריכוז הוצאות'!$D$68&lt;&gt;4),1.2,1)</f>
        <v>0</v>
      </c>
      <c r="EG70" s="263"/>
      <c r="EH70" s="264"/>
      <c r="EI70" s="265"/>
      <c r="EJ70" s="266"/>
      <c r="EK70" s="267">
        <f t="shared" si="139"/>
        <v>0</v>
      </c>
      <c r="EL70" s="260">
        <f>+(IF(OR($B70=0,$C70=0,$D70=0,$DC$2&gt;$OE$1),0,IF(OR(EG70=0,EI70=0,EJ70=0),0,MIN((VLOOKUP($D70,SALERYCODE,3,0))*(IF($D70=6,EJ70,EI70))*((MIN((VLOOKUP($D70,SALERYCODE,5,0)),(IF($D70=6,EI70,EJ70))))),MIN((VLOOKUP($D70,SALERYCODE,3,0)),(EG70+EH70))*(IF($D70=6,EJ70,((MIN((VLOOKUP($D70,SALERYCODE,5,0)),EJ70)))))))))/IF(AND($D70=2,'ראשי-פרטים כלליים וריכוז הוצאות'!$D$68&lt;&gt;4),1.2,1)</f>
        <v>0</v>
      </c>
      <c r="EM70" s="263"/>
      <c r="EN70" s="264"/>
      <c r="EO70" s="265"/>
      <c r="EP70" s="266"/>
      <c r="EQ70" s="267">
        <f t="shared" si="140"/>
        <v>0</v>
      </c>
      <c r="ER70" s="260">
        <f>+(IF(OR($B70=0,$C70=0,$D70=0,$DC$2&gt;$OE$1),0,IF(OR(EM70=0,EO70=0,EP70=0),0,MIN((VLOOKUP($D70,SALERYCODE,3,0))*(IF($D70=6,EP70,EO70))*((MIN((VLOOKUP($D70,SALERYCODE,5,0)),(IF($D70=6,EO70,EP70))))),MIN((VLOOKUP($D70,SALERYCODE,3,0)),(EM70+EN70))*(IF($D70=6,EP70,((MIN((VLOOKUP($D70,SALERYCODE,5,0)),EP70)))))))))/IF(AND($D70=2,'ראשי-פרטים כלליים וריכוז הוצאות'!$D$68&lt;&gt;4),1.2,1)</f>
        <v>0</v>
      </c>
      <c r="ES70" s="263"/>
      <c r="ET70" s="264"/>
      <c r="EU70" s="265"/>
      <c r="EV70" s="266"/>
      <c r="EW70" s="267">
        <f t="shared" si="141"/>
        <v>0</v>
      </c>
      <c r="EX70" s="260">
        <f>+(IF(OR($B70=0,$C70=0,$D70=0,$DC$2&gt;$OE$1),0,IF(OR(ES70=0,EU70=0,EV70=0),0,MIN((VLOOKUP($D70,SALERYCODE,3,0))*(IF($D70=6,EV70,EU70))*((MIN((VLOOKUP($D70,SALERYCODE,5,0)),(IF($D70=6,EU70,EV70))))),MIN((VLOOKUP($D70,SALERYCODE,3,0)),(ES70+ET70))*(IF($D70=6,EV70,((MIN((VLOOKUP($D70,SALERYCODE,5,0)),EV70)))))))))/IF(AND($D70=2,'ראשי-פרטים כלליים וריכוז הוצאות'!$D$68&lt;&gt;4),1.2,1)</f>
        <v>0</v>
      </c>
      <c r="EY70" s="263"/>
      <c r="EZ70" s="264"/>
      <c r="FA70" s="265"/>
      <c r="FB70" s="266"/>
      <c r="FC70" s="267">
        <f t="shared" si="142"/>
        <v>0</v>
      </c>
      <c r="FD70" s="260">
        <f>+(IF(OR($B70=0,$C70=0,$D70=0,$DC$2&gt;$OE$1),0,IF(OR(EY70=0,FA70=0,FB70=0),0,MIN((VLOOKUP($D70,SALERYCODE,3,0))*(IF($D70=6,FB70,FA70))*((MIN((VLOOKUP($D70,SALERYCODE,5,0)),(IF($D70=6,FA70,FB70))))),MIN((VLOOKUP($D70,SALERYCODE,3,0)),(EY70+EZ70))*(IF($D70=6,FB70,((MIN((VLOOKUP($D70,SALERYCODE,5,0)),FB70)))))))))/IF(AND($D70=2,'ראשי-פרטים כלליים וריכוז הוצאות'!$D$68&lt;&gt;4),1.2,1)</f>
        <v>0</v>
      </c>
      <c r="FE70" s="263"/>
      <c r="FF70" s="264"/>
      <c r="FG70" s="265"/>
      <c r="FH70" s="266"/>
      <c r="FI70" s="267">
        <f t="shared" si="143"/>
        <v>0</v>
      </c>
      <c r="FJ70" s="260">
        <f>+(IF(OR($B70=0,$C70=0,$D70=0,$DC$2&gt;$OE$1),0,IF(OR(FE70=0,FG70=0,FH70=0),0,MIN((VLOOKUP($D70,SALERYCODE,3,0))*(IF($D70=6,FH70,FG70))*((MIN((VLOOKUP($D70,SALERYCODE,5,0)),(IF($D70=6,FG70,FH70))))),MIN((VLOOKUP($D70,SALERYCODE,3,0)),(FE70+FF70))*(IF($D70=6,FH70,((MIN((VLOOKUP($D70,SALERYCODE,5,0)),FH70)))))))))/IF(AND($D70=2,'ראשי-פרטים כלליים וריכוז הוצאות'!$D$68&lt;&gt;4),1.2,1)</f>
        <v>0</v>
      </c>
      <c r="FK70" s="263"/>
      <c r="FL70" s="264"/>
      <c r="FM70" s="265"/>
      <c r="FN70" s="266"/>
      <c r="FO70" s="267">
        <f t="shared" si="144"/>
        <v>0</v>
      </c>
      <c r="FP70" s="260">
        <f>+(IF(OR($B70=0,$C70=0,$D70=0,$DC$2&gt;$OE$1),0,IF(OR(FK70=0,FM70=0,FN70=0),0,MIN((VLOOKUP($D70,SALERYCODE,3,0))*(IF($D70=6,FN70,FM70))*((MIN((VLOOKUP($D70,SALERYCODE,5,0)),(IF($D70=6,FM70,FN70))))),MIN((VLOOKUP($D70,SALERYCODE,3,0)),(FK70+FL70))*(IF($D70=6,FN70,((MIN((VLOOKUP($D70,SALERYCODE,5,0)),FN70)))))))))/IF(AND($D70=2,'ראשי-פרטים כלליים וריכוז הוצאות'!$D$68&lt;&gt;4),1.2,1)</f>
        <v>0</v>
      </c>
      <c r="FQ70" s="263"/>
      <c r="FR70" s="264"/>
      <c r="FS70" s="265"/>
      <c r="FT70" s="266"/>
      <c r="FU70" s="267">
        <f t="shared" si="145"/>
        <v>0</v>
      </c>
      <c r="FV70" s="260">
        <f>+(IF(OR($B70=0,$C70=0,$D70=0,$DC$2&gt;$OE$1),0,IF(OR(FQ70=0,FS70=0,FT70=0),0,MIN((VLOOKUP($D70,SALERYCODE,3,0))*(IF($D70=6,FT70,FS70))*((MIN((VLOOKUP($D70,SALERYCODE,5,0)),(IF($D70=6,FS70,FT70))))),MIN((VLOOKUP($D70,SALERYCODE,3,0)),(FQ70+FR70))*(IF($D70=6,FT70,((MIN((VLOOKUP($D70,SALERYCODE,5,0)),FT70)))))))))/IF(AND($D70=2,'ראשי-פרטים כלליים וריכוז הוצאות'!$D$68&lt;&gt;4),1.2,1)</f>
        <v>0</v>
      </c>
      <c r="FW70" s="263"/>
      <c r="FX70" s="264"/>
      <c r="FY70" s="265"/>
      <c r="FZ70" s="266"/>
      <c r="GA70" s="267">
        <f t="shared" si="146"/>
        <v>0</v>
      </c>
      <c r="GB70" s="260">
        <f>+(IF(OR($B70=0,$C70=0,$D70=0,$DC$2&gt;$OE$1),0,IF(OR(FW70=0,FY70=0,FZ70=0),0,MIN((VLOOKUP($D70,SALERYCODE,3,0))*(IF($D70=6,FZ70,FY70))*((MIN((VLOOKUP($D70,SALERYCODE,5,0)),(IF($D70=6,FY70,FZ70))))),MIN((VLOOKUP($D70,SALERYCODE,3,0)),(FW70+FX70))*(IF($D70=6,FZ70,((MIN((VLOOKUP($D70,SALERYCODE,5,0)),FZ70)))))))))/IF(AND($D70=2,'ראשי-פרטים כלליים וריכוז הוצאות'!$D$68&lt;&gt;4),1.2,1)</f>
        <v>0</v>
      </c>
      <c r="GC70" s="263"/>
      <c r="GD70" s="264"/>
      <c r="GE70" s="265"/>
      <c r="GF70" s="266"/>
      <c r="GG70" s="267">
        <f t="shared" si="147"/>
        <v>0</v>
      </c>
      <c r="GH70" s="260">
        <f>+(IF(OR($B70=0,$C70=0,$D70=0,$DC$2&gt;$OE$1),0,IF(OR(GC70=0,GE70=0,GF70=0),0,MIN((VLOOKUP($D70,SALERYCODE,3,0))*(IF($D70=6,GF70,GE70))*((MIN((VLOOKUP($D70,SALERYCODE,5,0)),(IF($D70=6,GE70,GF70))))),MIN((VLOOKUP($D70,SALERYCODE,3,0)),(GC70+GD70))*(IF($D70=6,GF70,((MIN((VLOOKUP($D70,SALERYCODE,5,0)),GF70)))))))))/IF(AND($D70=2,'ראשי-פרטים כלליים וריכוז הוצאות'!$D$68&lt;&gt;4),1.2,1)</f>
        <v>0</v>
      </c>
      <c r="GI70" s="263"/>
      <c r="GJ70" s="264"/>
      <c r="GK70" s="265"/>
      <c r="GL70" s="266"/>
      <c r="GM70" s="267">
        <f t="shared" si="148"/>
        <v>0</v>
      </c>
      <c r="GN70" s="260">
        <f>+(IF(OR($B70=0,$C70=0,$D70=0,$DC$2&gt;$OE$1),0,IF(OR(GI70=0,GK70=0,GL70=0),0,MIN((VLOOKUP($D70,SALERYCODE,3,0))*(IF($D70=6,GL70,GK70))*((MIN((VLOOKUP($D70,SALERYCODE,5,0)),(IF($D70=6,GK70,GL70))))),MIN((VLOOKUP($D70,SALERYCODE,3,0)),(GI70+GJ70))*(IF($D70=6,GL70,((MIN((VLOOKUP($D70,SALERYCODE,5,0)),GL70)))))))))/IF(AND($D70=2,'ראשי-פרטים כלליים וריכוז הוצאות'!$D$68&lt;&gt;4),1.2,1)</f>
        <v>0</v>
      </c>
      <c r="GO70" s="263"/>
      <c r="GP70" s="264"/>
      <c r="GQ70" s="265"/>
      <c r="GR70" s="266"/>
      <c r="GS70" s="267">
        <f t="shared" si="149"/>
        <v>0</v>
      </c>
      <c r="GT70" s="260">
        <f>+(IF(OR($B70=0,$C70=0,$D70=0,$DC$2&gt;$OE$1),0,IF(OR(GO70=0,GQ70=0,GR70=0),0,MIN((VLOOKUP($D70,SALERYCODE,3,0))*(IF($D70=6,GR70,GQ70))*((MIN((VLOOKUP($D70,SALERYCODE,5,0)),(IF($D70=6,GQ70,GR70))))),MIN((VLOOKUP($D70,SALERYCODE,3,0)),(GO70+GP70))*(IF($D70=6,GR70,((MIN((VLOOKUP($D70,SALERYCODE,5,0)),GR70)))))))))/IF(AND($D70=2,'ראשי-פרטים כלליים וריכוז הוצאות'!$D$68&lt;&gt;4),1.2,1)</f>
        <v>0</v>
      </c>
      <c r="GU70" s="263"/>
      <c r="GV70" s="264"/>
      <c r="GW70" s="265"/>
      <c r="GX70" s="266"/>
      <c r="GY70" s="267">
        <f t="shared" si="150"/>
        <v>0</v>
      </c>
      <c r="GZ70" s="260">
        <f>+(IF(OR($B70=0,$C70=0,$D70=0,$DC$2&gt;$OE$1),0,IF(OR(GU70=0,GW70=0,GX70=0),0,MIN((VLOOKUP($D70,SALERYCODE,3,0))*(IF($D70=6,GX70,GW70))*((MIN((VLOOKUP($D70,SALERYCODE,5,0)),(IF($D70=6,GW70,GX70))))),MIN((VLOOKUP($D70,SALERYCODE,3,0)),(GU70+GV70))*(IF($D70=6,GX70,((MIN((VLOOKUP($D70,SALERYCODE,5,0)),GX70)))))))))/IF(AND($D70=2,'ראשי-פרטים כלליים וריכוז הוצאות'!$D$68&lt;&gt;4),1.2,1)</f>
        <v>0</v>
      </c>
      <c r="HA70" s="263"/>
      <c r="HB70" s="264"/>
      <c r="HC70" s="265"/>
      <c r="HD70" s="266"/>
      <c r="HE70" s="267">
        <f t="shared" si="151"/>
        <v>0</v>
      </c>
      <c r="HF70" s="260">
        <f>+(IF(OR($B70=0,$C70=0,$D70=0,$DC$2&gt;$OE$1),0,IF(OR(HA70=0,HC70=0,HD70=0),0,MIN((VLOOKUP($D70,SALERYCODE,3,0))*(IF($D70=6,HD70,HC70))*((MIN((VLOOKUP($D70,SALERYCODE,5,0)),(IF($D70=6,HC70,HD70))))),MIN((VLOOKUP($D70,SALERYCODE,3,0)),(HA70+HB70))*(IF($D70=6,HD70,((MIN((VLOOKUP($D70,SALERYCODE,5,0)),HD70)))))))))/IF(AND($D70=2,'ראשי-פרטים כלליים וריכוז הוצאות'!$D$68&lt;&gt;4),1.2,1)</f>
        <v>0</v>
      </c>
      <c r="HG70" s="263"/>
      <c r="HH70" s="264"/>
      <c r="HI70" s="265"/>
      <c r="HJ70" s="266"/>
      <c r="HK70" s="267">
        <f t="shared" si="152"/>
        <v>0</v>
      </c>
      <c r="HL70" s="260">
        <f>+(IF(OR($B70=0,$C70=0,$D70=0,$DC$2&gt;$OE$1),0,IF(OR(HG70=0,HI70=0,HJ70=0),0,MIN((VLOOKUP($D70,SALERYCODE,3,0))*(IF($D70=6,HJ70,HI70))*((MIN((VLOOKUP($D70,SALERYCODE,5,0)),(IF($D70=6,HI70,HJ70))))),MIN((VLOOKUP($D70,SALERYCODE,3,0)),(HG70+HH70))*(IF($D70=6,HJ70,((MIN((VLOOKUP($D70,SALERYCODE,5,0)),HJ70)))))))))/IF(AND($D70=2,'ראשי-פרטים כלליים וריכוז הוצאות'!$D$68&lt;&gt;4),1.2,1)</f>
        <v>0</v>
      </c>
      <c r="HM70" s="263"/>
      <c r="HN70" s="264"/>
      <c r="HO70" s="265"/>
      <c r="HP70" s="266"/>
      <c r="HQ70" s="267">
        <f t="shared" si="153"/>
        <v>0</v>
      </c>
      <c r="HR70" s="260">
        <f>+(IF(OR($B70=0,$C70=0,$D70=0,$DC$2&gt;$OE$1),0,IF(OR(HM70=0,HO70=0,HP70=0),0,MIN((VLOOKUP($D70,SALERYCODE,3,0))*(IF($D70=6,HP70,HO70))*((MIN((VLOOKUP($D70,SALERYCODE,5,0)),(IF($D70=6,HO70,HP70))))),MIN((VLOOKUP($D70,SALERYCODE,3,0)),(HM70+HN70))*(IF($D70=6,HP70,((MIN((VLOOKUP($D70,SALERYCODE,5,0)),HP70)))))))))/IF(AND($D70=2,'ראשי-פרטים כלליים וריכוז הוצאות'!$D$68&lt;&gt;4),1.2,1)</f>
        <v>0</v>
      </c>
      <c r="HS70" s="263"/>
      <c r="HT70" s="264"/>
      <c r="HU70" s="265"/>
      <c r="HV70" s="266"/>
      <c r="HW70" s="267">
        <f t="shared" si="154"/>
        <v>0</v>
      </c>
      <c r="HX70" s="260">
        <f>+(IF(OR($B70=0,$C70=0,$D70=0,$DC$2&gt;$OE$1),0,IF(OR(HS70=0,HU70=0,HV70=0),0,MIN((VLOOKUP($D70,SALERYCODE,3,0))*(IF($D70=6,HV70,HU70))*((MIN((VLOOKUP($D70,SALERYCODE,5,0)),(IF($D70=6,HU70,HV70))))),MIN((VLOOKUP($D70,SALERYCODE,3,0)),(HS70+HT70))*(IF($D70=6,HV70,((MIN((VLOOKUP($D70,SALERYCODE,5,0)),HV70)))))))))/IF(AND($D70=2,'ראשי-פרטים כלליים וריכוז הוצאות'!$D$68&lt;&gt;4),1.2,1)</f>
        <v>0</v>
      </c>
      <c r="HY70" s="263"/>
      <c r="HZ70" s="264"/>
      <c r="IA70" s="265"/>
      <c r="IB70" s="266"/>
      <c r="IC70" s="267">
        <f t="shared" si="155"/>
        <v>0</v>
      </c>
      <c r="ID70" s="260">
        <f>+(IF(OR($B70=0,$C70=0,$D70=0,$DC$2&gt;$OE$1),0,IF(OR(HY70=0,IA70=0,IB70=0),0,MIN((VLOOKUP($D70,SALERYCODE,3,0))*(IF($D70=6,IB70,IA70))*((MIN((VLOOKUP($D70,SALERYCODE,5,0)),(IF($D70=6,IA70,IB70))))),MIN((VLOOKUP($D70,SALERYCODE,3,0)),(HY70+HZ70))*(IF($D70=6,IB70,((MIN((VLOOKUP($D70,SALERYCODE,5,0)),IB70)))))))))/IF(AND($D70=2,'ראשי-פרטים כלליים וריכוז הוצאות'!$D$68&lt;&gt;4),1.2,1)</f>
        <v>0</v>
      </c>
      <c r="IE70" s="263"/>
      <c r="IF70" s="264"/>
      <c r="IG70" s="265"/>
      <c r="IH70" s="266"/>
      <c r="II70" s="267">
        <f t="shared" si="156"/>
        <v>0</v>
      </c>
      <c r="IJ70" s="260">
        <f>+(IF(OR($B70=0,$C70=0,$D70=0,$DC$2&gt;$OE$1),0,IF(OR(IE70=0,IG70=0,IH70=0),0,MIN((VLOOKUP($D70,SALERYCODE,3,0))*(IF($D70=6,IH70,IG70))*((MIN((VLOOKUP($D70,SALERYCODE,5,0)),(IF($D70=6,IG70,IH70))))),MIN((VLOOKUP($D70,SALERYCODE,3,0)),(IE70+IF70))*(IF($D70=6,IH70,((MIN((VLOOKUP($D70,SALERYCODE,5,0)),IH70)))))))))/IF(AND($D70=2,'ראשי-פרטים כלליים וריכוז הוצאות'!$D$68&lt;&gt;4),1.2,1)</f>
        <v>0</v>
      </c>
      <c r="IK70" s="263"/>
      <c r="IL70" s="264"/>
      <c r="IM70" s="265"/>
      <c r="IN70" s="266"/>
      <c r="IO70" s="267">
        <f t="shared" si="157"/>
        <v>0</v>
      </c>
      <c r="IP70" s="260">
        <f>+(IF(OR($B70=0,$C70=0,$D70=0,$DC$2&gt;$OE$1),0,IF(OR(IK70=0,IM70=0,IN70=0),0,MIN((VLOOKUP($D70,SALERYCODE,3,0))*(IF($D70=6,IN70,IM70))*((MIN((VLOOKUP($D70,SALERYCODE,5,0)),(IF($D70=6,IM70,IN70))))),MIN((VLOOKUP($D70,SALERYCODE,3,0)),(IK70+IL70))*(IF($D70=6,IN70,((MIN((VLOOKUP($D70,SALERYCODE,5,0)),IN70)))))))))/IF(AND($D70=2,'ראשי-פרטים כלליים וריכוז הוצאות'!$D$68&lt;&gt;4),1.2,1)</f>
        <v>0</v>
      </c>
      <c r="IQ70" s="263"/>
      <c r="IR70" s="264"/>
      <c r="IS70" s="265"/>
      <c r="IT70" s="266"/>
      <c r="IU70" s="267">
        <f t="shared" si="158"/>
        <v>0</v>
      </c>
      <c r="IV70" s="260">
        <f>+(IF(OR($B70=0,$C70=0,$D70=0,$DC$2&gt;$OE$1),0,IF(OR(IQ70=0,IS70=0,IT70=0),0,MIN((VLOOKUP($D70,SALERYCODE,3,0))*(IF($D70=6,IT70,IS70))*((MIN((VLOOKUP($D70,SALERYCODE,5,0)),(IF($D70=6,IS70,IT70))))),MIN((VLOOKUP($D70,SALERYCODE,3,0)),(IQ70+IR70))*(IF($D70=6,IT70,((MIN((VLOOKUP($D70,SALERYCODE,5,0)),IT70)))))))))/IF(AND($D70=2,'ראשי-פרטים כלליים וריכוז הוצאות'!$D$68&lt;&gt;4),1.2,1)</f>
        <v>0</v>
      </c>
      <c r="IW70" s="263"/>
      <c r="IX70" s="264"/>
      <c r="IY70" s="265"/>
      <c r="IZ70" s="266"/>
      <c r="JA70" s="267">
        <f t="shared" si="159"/>
        <v>0</v>
      </c>
      <c r="JB70" s="260">
        <f>+(IF(OR($B70=0,$C70=0,$D70=0,$DC$2&gt;$OE$1),0,IF(OR(IW70=0,IY70=0,IZ70=0),0,MIN((VLOOKUP($D70,SALERYCODE,3,0))*(IF($D70=6,IZ70,IY70))*((MIN((VLOOKUP($D70,SALERYCODE,5,0)),(IF($D70=6,IY70,IZ70))))),MIN((VLOOKUP($D70,SALERYCODE,3,0)),(IW70+IX70))*(IF($D70=6,IZ70,((MIN((VLOOKUP($D70,SALERYCODE,5,0)),IZ70)))))))))/IF(AND($D70=2,'ראשי-פרטים כלליים וריכוז הוצאות'!$D$68&lt;&gt;4),1.2,1)</f>
        <v>0</v>
      </c>
      <c r="JC70" s="263"/>
      <c r="JD70" s="264"/>
      <c r="JE70" s="265"/>
      <c r="JF70" s="266"/>
      <c r="JG70" s="267">
        <f t="shared" si="160"/>
        <v>0</v>
      </c>
      <c r="JH70" s="260">
        <f>+(IF(OR($B70=0,$C70=0,$D70=0,$DC$2&gt;$OE$1),0,IF(OR(JC70=0,JE70=0,JF70=0),0,MIN((VLOOKUP($D70,SALERYCODE,3,0))*(IF($D70=6,JF70,JE70))*((MIN((VLOOKUP($D70,SALERYCODE,5,0)),(IF($D70=6,JE70,JF70))))),MIN((VLOOKUP($D70,SALERYCODE,3,0)),(JC70+JD70))*(IF($D70=6,JF70,((MIN((VLOOKUP($D70,SALERYCODE,5,0)),JF70)))))))))/IF(AND($D70=2,'ראשי-פרטים כלליים וריכוז הוצאות'!$D$68&lt;&gt;4),1.2,1)</f>
        <v>0</v>
      </c>
      <c r="JI70" s="263"/>
      <c r="JJ70" s="264"/>
      <c r="JK70" s="265"/>
      <c r="JL70" s="266"/>
      <c r="JM70" s="267">
        <f t="shared" si="161"/>
        <v>0</v>
      </c>
      <c r="JN70" s="260">
        <f>+(IF(OR($B70=0,$C70=0,$D70=0,$DC$2&gt;$OE$1),0,IF(OR(JI70=0,JK70=0,JL70=0),0,MIN((VLOOKUP($D70,SALERYCODE,3,0))*(IF($D70=6,JL70,JK70))*((MIN((VLOOKUP($D70,SALERYCODE,5,0)),(IF($D70=6,JK70,JL70))))),MIN((VLOOKUP($D70,SALERYCODE,3,0)),(JI70+JJ70))*(IF($D70=6,JL70,((MIN((VLOOKUP($D70,SALERYCODE,5,0)),JL70)))))))))/IF(AND($D70=2,'ראשי-פרטים כלליים וריכוז הוצאות'!$D$68&lt;&gt;4),1.2,1)</f>
        <v>0</v>
      </c>
      <c r="JO70" s="263"/>
      <c r="JP70" s="264"/>
      <c r="JQ70" s="265"/>
      <c r="JR70" s="266"/>
      <c r="JS70" s="267">
        <f t="shared" si="162"/>
        <v>0</v>
      </c>
      <c r="JT70" s="260">
        <f>+(IF(OR($B70=0,$C70=0,$D70=0,$DC$2&gt;$OE$1),0,IF(OR(JO70=0,JQ70=0,JR70=0),0,MIN((VLOOKUP($D70,SALERYCODE,3,0))*(IF($D70=6,JR70,JQ70))*((MIN((VLOOKUP($D70,SALERYCODE,5,0)),(IF($D70=6,JQ70,JR70))))),MIN((VLOOKUP($D70,SALERYCODE,3,0)),(JO70+JP70))*(IF($D70=6,JR70,((MIN((VLOOKUP($D70,SALERYCODE,5,0)),JR70)))))))))/IF(AND($D70=2,'ראשי-פרטים כלליים וריכוז הוצאות'!$D$68&lt;&gt;4),1.2,1)</f>
        <v>0</v>
      </c>
      <c r="JU70" s="263"/>
      <c r="JV70" s="264"/>
      <c r="JW70" s="265"/>
      <c r="JX70" s="266"/>
      <c r="JY70" s="267">
        <f t="shared" si="163"/>
        <v>0</v>
      </c>
      <c r="JZ70" s="260">
        <f>+(IF(OR($B70=0,$C70=0,$D70=0,$DC$2&gt;$OE$1),0,IF(OR(JU70=0,JW70=0,JX70=0),0,MIN((VLOOKUP($D70,SALERYCODE,3,0))*(IF($D70=6,JX70,JW70))*((MIN((VLOOKUP($D70,SALERYCODE,5,0)),(IF($D70=6,JW70,JX70))))),MIN((VLOOKUP($D70,SALERYCODE,3,0)),(JU70+JV70))*(IF($D70=6,JX70,((MIN((VLOOKUP($D70,SALERYCODE,5,0)),JX70)))))))))/IF(AND($D70=2,'ראשי-פרטים כלליים וריכוז הוצאות'!$D$68&lt;&gt;4),1.2,1)</f>
        <v>0</v>
      </c>
      <c r="KA70" s="263"/>
      <c r="KB70" s="264"/>
      <c r="KC70" s="265"/>
      <c r="KD70" s="266"/>
      <c r="KE70" s="267">
        <f t="shared" si="164"/>
        <v>0</v>
      </c>
      <c r="KF70" s="260">
        <f>+(IF(OR($B70=0,$C70=0,$D70=0,$DC$2&gt;$OE$1),0,IF(OR(KA70=0,KC70=0,KD70=0),0,MIN((VLOOKUP($D70,SALERYCODE,3,0))*(IF($D70=6,KD70,KC70))*((MIN((VLOOKUP($D70,SALERYCODE,5,0)),(IF($D70=6,KC70,KD70))))),MIN((VLOOKUP($D70,SALERYCODE,3,0)),(KA70+KB70))*(IF($D70=6,KD70,((MIN((VLOOKUP($D70,SALERYCODE,5,0)),KD70)))))))))/IF(AND($D70=2,'ראשי-פרטים כלליים וריכוז הוצאות'!$D$68&lt;&gt;4),1.2,1)</f>
        <v>0</v>
      </c>
      <c r="KG70" s="263"/>
      <c r="KH70" s="264"/>
      <c r="KI70" s="265"/>
      <c r="KJ70" s="266"/>
      <c r="KK70" s="267">
        <f t="shared" si="165"/>
        <v>0</v>
      </c>
      <c r="KL70" s="260">
        <f>+(IF(OR($B70=0,$C70=0,$D70=0,$DC$2&gt;$OE$1),0,IF(OR(KG70=0,KI70=0,KJ70=0),0,MIN((VLOOKUP($D70,SALERYCODE,3,0))*(IF($D70=6,KJ70,KI70))*((MIN((VLOOKUP($D70,SALERYCODE,5,0)),(IF($D70=6,KI70,KJ70))))),MIN((VLOOKUP($D70,SALERYCODE,3,0)),(KG70+KH70))*(IF($D70=6,KJ70,((MIN((VLOOKUP($D70,SALERYCODE,5,0)),KJ70)))))))))/IF(AND($D70=2,'ראשי-פרטים כלליים וריכוז הוצאות'!$D$68&lt;&gt;4),1.2,1)</f>
        <v>0</v>
      </c>
      <c r="KM70" s="263"/>
      <c r="KN70" s="264"/>
      <c r="KO70" s="265"/>
      <c r="KP70" s="266"/>
      <c r="KQ70" s="267">
        <f t="shared" si="166"/>
        <v>0</v>
      </c>
      <c r="KR70" s="260">
        <f>+(IF(OR($B70=0,$C70=0,$D70=0,$DC$2&gt;$OE$1),0,IF(OR(KM70=0,KO70=0,KP70=0),0,MIN((VLOOKUP($D70,SALERYCODE,3,0))*(IF($D70=6,KP70,KO70))*((MIN((VLOOKUP($D70,SALERYCODE,5,0)),(IF($D70=6,KO70,KP70))))),MIN((VLOOKUP($D70,SALERYCODE,3,0)),(KM70+KN70))*(IF($D70=6,KP70,((MIN((VLOOKUP($D70,SALERYCODE,5,0)),KP70)))))))))/IF(AND($D70=2,'ראשי-פרטים כלליים וריכוז הוצאות'!$D$68&lt;&gt;4),1.2,1)</f>
        <v>0</v>
      </c>
      <c r="KS70" s="263"/>
      <c r="KT70" s="264"/>
      <c r="KU70" s="265"/>
      <c r="KV70" s="266"/>
      <c r="KW70" s="267">
        <f t="shared" si="167"/>
        <v>0</v>
      </c>
      <c r="KX70" s="260">
        <f>+(IF(OR($B70=0,$C70=0,$D70=0,$DC$2&gt;$OE$1),0,IF(OR(KS70=0,KU70=0,KV70=0),0,MIN((VLOOKUP($D70,SALERYCODE,3,0))*(IF($D70=6,KV70,KU70))*((MIN((VLOOKUP($D70,SALERYCODE,5,0)),(IF($D70=6,KU70,KV70))))),MIN((VLOOKUP($D70,SALERYCODE,3,0)),(KS70+KT70))*(IF($D70=6,KV70,((MIN((VLOOKUP($D70,SALERYCODE,5,0)),KV70)))))))))/IF(AND($D70=2,'ראשי-פרטים כלליים וריכוז הוצאות'!$D$68&lt;&gt;4),1.2,1)</f>
        <v>0</v>
      </c>
      <c r="KY70" s="263"/>
      <c r="KZ70" s="264"/>
      <c r="LA70" s="265"/>
      <c r="LB70" s="266"/>
      <c r="LC70" s="267">
        <f t="shared" si="168"/>
        <v>0</v>
      </c>
      <c r="LD70" s="260">
        <f>+(IF(OR($B70=0,$C70=0,$D70=0,$DC$2&gt;$OE$1),0,IF(OR(KY70=0,LA70=0,LB70=0),0,MIN((VLOOKUP($D70,SALERYCODE,3,0))*(IF($D70=6,LB70,LA70))*((MIN((VLOOKUP($D70,SALERYCODE,5,0)),(IF($D70=6,LA70,LB70))))),MIN((VLOOKUP($D70,SALERYCODE,3,0)),(KY70+KZ70))*(IF($D70=6,LB70,((MIN((VLOOKUP($D70,SALERYCODE,5,0)),LB70)))))))))/IF(AND($D70=2,'ראשי-פרטים כלליים וריכוז הוצאות'!$D$68&lt;&gt;4),1.2,1)</f>
        <v>0</v>
      </c>
      <c r="LE70" s="263"/>
      <c r="LF70" s="264"/>
      <c r="LG70" s="265"/>
      <c r="LH70" s="266"/>
      <c r="LI70" s="267">
        <f t="shared" si="169"/>
        <v>0</v>
      </c>
      <c r="LJ70" s="260">
        <f>+(IF(OR($B70=0,$C70=0,$D70=0,$DC$2&gt;$OE$1),0,IF(OR(LE70=0,LG70=0,LH70=0),0,MIN((VLOOKUP($D70,SALERYCODE,3,0))*(IF($D70=6,LH70,LG70))*((MIN((VLOOKUP($D70,SALERYCODE,5,0)),(IF($D70=6,LG70,LH70))))),MIN((VLOOKUP($D70,SALERYCODE,3,0)),(LE70+LF70))*(IF($D70=6,LH70,((MIN((VLOOKUP($D70,SALERYCODE,5,0)),LH70)))))))))/IF(AND($D70=2,'ראשי-פרטים כלליים וריכוז הוצאות'!$D$68&lt;&gt;4),1.2,1)</f>
        <v>0</v>
      </c>
      <c r="LK70" s="263"/>
      <c r="LL70" s="264"/>
      <c r="LM70" s="265"/>
      <c r="LN70" s="266"/>
      <c r="LO70" s="267">
        <f t="shared" si="170"/>
        <v>0</v>
      </c>
      <c r="LP70" s="260">
        <f>+(IF(OR($B70=0,$C70=0,$D70=0,$DC$2&gt;$OE$1),0,IF(OR(LK70=0,LM70=0,LN70=0),0,MIN((VLOOKUP($D70,SALERYCODE,3,0))*(IF($D70=6,LN70,LM70))*((MIN((VLOOKUP($D70,SALERYCODE,5,0)),(IF($D70=6,LM70,LN70))))),MIN((VLOOKUP($D70,SALERYCODE,3,0)),(LK70+LL70))*(IF($D70=6,LN70,((MIN((VLOOKUP($D70,SALERYCODE,5,0)),LN70)))))))))/IF(AND($D70=2,'ראשי-פרטים כלליים וריכוז הוצאות'!$D$68&lt;&gt;4),1.2,1)</f>
        <v>0</v>
      </c>
      <c r="LQ70" s="263"/>
      <c r="LR70" s="264"/>
      <c r="LS70" s="265"/>
      <c r="LT70" s="266"/>
      <c r="LU70" s="267">
        <f t="shared" si="171"/>
        <v>0</v>
      </c>
      <c r="LV70" s="260">
        <f>+(IF(OR($B70=0,$C70=0,$D70=0,$DC$2&gt;$OE$1),0,IF(OR(LQ70=0,LS70=0,LT70=0),0,MIN((VLOOKUP($D70,SALERYCODE,3,0))*(IF($D70=6,LT70,LS70))*((MIN((VLOOKUP($D70,SALERYCODE,5,0)),(IF($D70=6,LS70,LT70))))),MIN((VLOOKUP($D70,SALERYCODE,3,0)),(LQ70+LR70))*(IF($D70=6,LT70,((MIN((VLOOKUP($D70,SALERYCODE,5,0)),LT70)))))))))/IF(AND($D70=2,'ראשי-פרטים כלליים וריכוז הוצאות'!$D$68&lt;&gt;4),1.2,1)</f>
        <v>0</v>
      </c>
      <c r="LW70" s="263"/>
      <c r="LX70" s="264"/>
      <c r="LY70" s="265"/>
      <c r="LZ70" s="266"/>
      <c r="MA70" s="267">
        <f t="shared" si="172"/>
        <v>0</v>
      </c>
      <c r="MB70" s="260">
        <f>+(IF(OR($B70=0,$C70=0,$D70=0,$DC$2&gt;$OE$1),0,IF(OR(LW70=0,LY70=0,LZ70=0),0,MIN((VLOOKUP($D70,SALERYCODE,3,0))*(IF($D70=6,LZ70,LY70))*((MIN((VLOOKUP($D70,SALERYCODE,5,0)),(IF($D70=6,LY70,LZ70))))),MIN((VLOOKUP($D70,SALERYCODE,3,0)),(LW70+LX70))*(IF($D70=6,LZ70,((MIN((VLOOKUP($D70,SALERYCODE,5,0)),LZ70)))))))))/IF(AND($D70=2,'ראשי-פרטים כלליים וריכוז הוצאות'!$D$68&lt;&gt;4),1.2,1)</f>
        <v>0</v>
      </c>
      <c r="MC70" s="263"/>
      <c r="MD70" s="264"/>
      <c r="ME70" s="265"/>
      <c r="MF70" s="266"/>
      <c r="MG70" s="267">
        <f t="shared" si="173"/>
        <v>0</v>
      </c>
      <c r="MH70" s="260">
        <f>+(IF(OR($B70=0,$C70=0,$D70=0,$DC$2&gt;$OE$1),0,IF(OR(MC70=0,ME70=0,MF70=0),0,MIN((VLOOKUP($D70,SALERYCODE,3,0))*(IF($D70=6,MF70,ME70))*((MIN((VLOOKUP($D70,SALERYCODE,5,0)),(IF($D70=6,ME70,MF70))))),MIN((VLOOKUP($D70,SALERYCODE,3,0)),(MC70+MD70))*(IF($D70=6,MF70,((MIN((VLOOKUP($D70,SALERYCODE,5,0)),MF70)))))))))/IF(AND($D70=2,'ראשי-פרטים כלליים וריכוז הוצאות'!$D$68&lt;&gt;4),1.2,1)</f>
        <v>0</v>
      </c>
      <c r="MI70" s="263"/>
      <c r="MJ70" s="264"/>
      <c r="MK70" s="265"/>
      <c r="ML70" s="266"/>
      <c r="MM70" s="267">
        <f t="shared" si="174"/>
        <v>0</v>
      </c>
      <c r="MN70" s="260">
        <f>+(IF(OR($B70=0,$C70=0,$D70=0,$DC$2&gt;$OE$1),0,IF(OR(MI70=0,MK70=0,ML70=0),0,MIN((VLOOKUP($D70,SALERYCODE,3,0))*(IF($D70=6,ML70,MK70))*((MIN((VLOOKUP($D70,SALERYCODE,5,0)),(IF($D70=6,MK70,ML70))))),MIN((VLOOKUP($D70,SALERYCODE,3,0)),(MI70+MJ70))*(IF($D70=6,ML70,((MIN((VLOOKUP($D70,SALERYCODE,5,0)),ML70)))))))))/IF(AND($D70=2,'ראשי-פרטים כלליים וריכוז הוצאות'!$D$68&lt;&gt;4),1.2,1)</f>
        <v>0</v>
      </c>
      <c r="MO70" s="263"/>
      <c r="MP70" s="264"/>
      <c r="MQ70" s="265"/>
      <c r="MR70" s="266"/>
      <c r="MS70" s="267">
        <f t="shared" si="175"/>
        <v>0</v>
      </c>
      <c r="MT70" s="260">
        <f>+(IF(OR($B70=0,$C70=0,$D70=0,$DC$2&gt;$OE$1),0,IF(OR(MO70=0,MQ70=0,MR70=0),0,MIN((VLOOKUP($D70,SALERYCODE,3,0))*(IF($D70=6,MR70,MQ70))*((MIN((VLOOKUP($D70,SALERYCODE,5,0)),(IF($D70=6,MQ70,MR70))))),MIN((VLOOKUP($D70,SALERYCODE,3,0)),(MO70+MP70))*(IF($D70=6,MR70,((MIN((VLOOKUP($D70,SALERYCODE,5,0)),MR70)))))))))/IF(AND($D70=2,'ראשי-פרטים כלליים וריכוז הוצאות'!$D$68&lt;&gt;4),1.2,1)</f>
        <v>0</v>
      </c>
      <c r="MU70" s="263"/>
      <c r="MV70" s="264"/>
      <c r="MW70" s="265"/>
      <c r="MX70" s="266"/>
      <c r="MY70" s="267">
        <f t="shared" si="176"/>
        <v>0</v>
      </c>
      <c r="MZ70" s="260">
        <f>+(IF(OR($B70=0,$C70=0,$D70=0,$DC$2&gt;$OE$1),0,IF(OR(MU70=0,MW70=0,MX70=0),0,MIN((VLOOKUP($D70,SALERYCODE,3,0))*(IF($D70=6,MX70,MW70))*((MIN((VLOOKUP($D70,SALERYCODE,5,0)),(IF($D70=6,MW70,MX70))))),MIN((VLOOKUP($D70,SALERYCODE,3,0)),(MU70+MV70))*(IF($D70=6,MX70,((MIN((VLOOKUP($D70,SALERYCODE,5,0)),MX70)))))))))/IF(AND($D70=2,'ראשי-פרטים כלליים וריכוז הוצאות'!$D$68&lt;&gt;4),1.2,1)</f>
        <v>0</v>
      </c>
      <c r="NA70" s="263"/>
      <c r="NB70" s="264"/>
      <c r="NC70" s="265"/>
      <c r="ND70" s="266"/>
      <c r="NE70" s="267">
        <f t="shared" si="177"/>
        <v>0</v>
      </c>
      <c r="NF70" s="260">
        <f>+(IF(OR($B70=0,$C70=0,$D70=0,$DC$2&gt;$OE$1),0,IF(OR(NA70=0,NC70=0,ND70=0),0,MIN((VLOOKUP($D70,SALERYCODE,3,0))*(IF($D70=6,ND70,NC70))*((MIN((VLOOKUP($D70,SALERYCODE,5,0)),(IF($D70=6,NC70,ND70))))),MIN((VLOOKUP($D70,SALERYCODE,3,0)),(NA70+NB70))*(IF($D70=6,ND70,((MIN((VLOOKUP($D70,SALERYCODE,5,0)),ND70)))))))))/IF(AND($D70=2,'ראשי-פרטים כלליים וריכוז הוצאות'!$D$68&lt;&gt;4),1.2,1)</f>
        <v>0</v>
      </c>
      <c r="NG70" s="263"/>
      <c r="NH70" s="264"/>
      <c r="NI70" s="265"/>
      <c r="NJ70" s="266"/>
      <c r="NK70" s="267">
        <f t="shared" si="178"/>
        <v>0</v>
      </c>
      <c r="NL70" s="260">
        <f>+(IF(OR($B70=0,$C70=0,$D70=0,$DC$2&gt;$OE$1),0,IF(OR(NG70=0,NI70=0,NJ70=0),0,MIN((VLOOKUP($D70,SALERYCODE,3,0))*(IF($D70=6,NJ70,NI70))*((MIN((VLOOKUP($D70,SALERYCODE,5,0)),(IF($D70=6,NI70,NJ70))))),MIN((VLOOKUP($D70,SALERYCODE,3,0)),(NG70+NH70))*(IF($D70=6,NJ70,((MIN((VLOOKUP($D70,SALERYCODE,5,0)),NJ70)))))))))/IF(AND($D70=2,'ראשי-פרטים כלליים וריכוז הוצאות'!$D$68&lt;&gt;4),1.2,1)</f>
        <v>0</v>
      </c>
      <c r="NM70" s="263"/>
      <c r="NN70" s="264"/>
      <c r="NO70" s="265"/>
      <c r="NP70" s="266"/>
      <c r="NQ70" s="267">
        <f t="shared" si="179"/>
        <v>0</v>
      </c>
      <c r="NR70" s="260">
        <f>+(IF(OR($B70=0,$C70=0,$D70=0,$DC$2&gt;$OE$1),0,IF(OR(NM70=0,NO70=0,NP70=0),0,MIN((VLOOKUP($D70,SALERYCODE,3,0))*(IF($D70=6,NP70,NO70))*((MIN((VLOOKUP($D70,SALERYCODE,5,0)),(IF($D70=6,NO70,NP70))))),MIN((VLOOKUP($D70,SALERYCODE,3,0)),(NM70+NN70))*(IF($D70=6,NP70,((MIN((VLOOKUP($D70,SALERYCODE,5,0)),NP70)))))))))/IF(AND($D70=2,'ראשי-פרטים כלליים וריכוז הוצאות'!$D$68&lt;&gt;4),1.2,1)</f>
        <v>0</v>
      </c>
      <c r="NS70" s="263"/>
      <c r="NT70" s="264"/>
      <c r="NU70" s="265"/>
      <c r="NV70" s="266"/>
      <c r="NW70" s="267">
        <f t="shared" si="180"/>
        <v>0</v>
      </c>
      <c r="NX70" s="260">
        <f>+(IF(OR($B70=0,$C70=0,$D70=0,$DC$2&gt;$OE$1),0,IF(OR(NS70=0,NU70=0,NV70=0),0,MIN((VLOOKUP($D70,SALERYCODE,3,0))*(IF($D70=6,NV70,NU70))*((MIN((VLOOKUP($D70,SALERYCODE,5,0)),(IF($D70=6,NU70,NV70))))),MIN((VLOOKUP($D70,SALERYCODE,3,0)),(NS70+NT70))*(IF($D70=6,NV70,((MIN((VLOOKUP($D70,SALERYCODE,5,0)),NV70)))))))))/IF(AND($D70=2,'ראשי-פרטים כלליים וריכוז הוצאות'!$D$68&lt;&gt;4),1.2,1)</f>
        <v>0</v>
      </c>
      <c r="NY70" s="263"/>
      <c r="NZ70" s="264"/>
      <c r="OA70" s="265"/>
      <c r="OB70" s="266"/>
      <c r="OC70" s="267">
        <f t="shared" si="181"/>
        <v>0</v>
      </c>
      <c r="OD70" s="260">
        <f>+(IF(OR($B70=0,$C70=0,$D70=0,$DC$2&gt;$OE$1),0,IF(OR(NY70=0,OA70=0,OB70=0),0,MIN((VLOOKUP($D70,SALERYCODE,3,0))*(IF($D70=6,OB70,OA70))*((MIN((VLOOKUP($D70,SALERYCODE,5,0)),(IF($D70=6,OA70,OB70))))),MIN((VLOOKUP($D70,SALERYCODE,3,0)),(NY70+NZ70))*(IF($D70=6,OB70,((MIN((VLOOKUP($D70,SALERYCODE,5,0)),OB70)))))))))/IF(AND($D70=2,'ראשי-פרטים כלליים וריכוז הוצאות'!$D$68&lt;&gt;4),1.2,1)</f>
        <v>0</v>
      </c>
      <c r="OE70" s="275">
        <f t="shared" si="187"/>
        <v>0</v>
      </c>
      <c r="OF70" s="283">
        <f t="shared" si="188"/>
        <v>9.9999999999999995E-7</v>
      </c>
      <c r="OG70" s="276">
        <f t="shared" si="189"/>
        <v>0</v>
      </c>
      <c r="OH70" s="275">
        <f t="shared" si="190"/>
        <v>0</v>
      </c>
      <c r="OI70" s="275">
        <v>0</v>
      </c>
      <c r="OJ70" s="258">
        <f t="shared" si="191"/>
        <v>0</v>
      </c>
      <c r="OK70" s="284"/>
      <c r="OL70" s="116">
        <f>MIN(OJ70+OK70*OF70*OE70/$OL$1/IF(AND($D70=2,'ראשי-פרטים כלליים וריכוז הוצאות'!$D$68&lt;&gt;4),1.2,1),IF($D70&gt;0,VLOOKUP($D70,SALERYCODE,3,0)*12*OG70,0))</f>
        <v>0</v>
      </c>
      <c r="OM70" s="95">
        <f t="shared" si="182"/>
        <v>0</v>
      </c>
      <c r="ON70" s="11">
        <f t="shared" si="183"/>
        <v>0</v>
      </c>
      <c r="OO70" s="11">
        <f t="shared" si="184"/>
        <v>0</v>
      </c>
      <c r="OP70" s="22">
        <f t="shared" si="185"/>
        <v>0</v>
      </c>
      <c r="OQ70" s="11">
        <f t="shared" si="186"/>
        <v>0</v>
      </c>
      <c r="OR70" s="11" t="e">
        <f>#REF!</f>
        <v>#REF!</v>
      </c>
      <c r="OS70" s="35"/>
      <c r="OT70" s="35"/>
      <c r="OU70" s="43"/>
    </row>
    <row r="71" spans="1:411" ht="24" hidden="1" customHeight="1" outlineLevel="1" x14ac:dyDescent="0.2">
      <c r="A71" s="282">
        <v>68</v>
      </c>
      <c r="B71" s="269"/>
      <c r="C71" s="270"/>
      <c r="D71" s="271"/>
      <c r="E71" s="263"/>
      <c r="F71" s="264"/>
      <c r="G71" s="265"/>
      <c r="H71" s="266"/>
      <c r="I71" s="267">
        <f t="shared" si="117"/>
        <v>0</v>
      </c>
      <c r="J71" s="260">
        <f>(IF(OR($B71=0,$C71=0,$D71=0,$E$2&gt;$OE$1),0,IF(OR($E71=0,$G71=0,$H71=0),0,MIN((VLOOKUP($D71,SALERYCODE,3,0))*(IF($D71=6,$H71,$G71))*((MIN((VLOOKUP($D71,SALERYCODE,5,0)),(IF($D71=6,$G71,$H71))))),MIN((VLOOKUP($D71,SALERYCODE,3,0)),($E71+$F71))*(IF($D71=6,$H71,((MIN((VLOOKUP($D71,SALERYCODE,5,0)),$H71)))))))))/IF(AND($D71=2,'ראשי-פרטים כלליים וריכוז הוצאות'!$D$68&lt;&gt;4),1.2,1)</f>
        <v>0</v>
      </c>
      <c r="K71" s="263"/>
      <c r="L71" s="264"/>
      <c r="M71" s="265"/>
      <c r="N71" s="266"/>
      <c r="O71" s="267">
        <f t="shared" si="118"/>
        <v>0</v>
      </c>
      <c r="P71" s="260">
        <f>+(IF(OR($B71=0,$C71=0,$D71=0,$K$2&gt;$OE$1),0,IF(OR($K71=0,$M71=0,$N71=0),0,MIN((VLOOKUP($D71,SALERYCODE,3,0))*(IF($D71=6,$N71,$M71))*((MIN((VLOOKUP($D71,SALERYCODE,5,0)),(IF($D71=6,$M71,$N71))))),MIN((VLOOKUP($D71,SALERYCODE,3,0)),($K71+$L71))*(IF($D71=6,$N71,((MIN((VLOOKUP($D71,SALERYCODE,5,0)),$N71)))))))))/IF(AND($D71=2,'ראשי-פרטים כלליים וריכוז הוצאות'!$D$68&lt;&gt;4),1.2,1)</f>
        <v>0</v>
      </c>
      <c r="Q71" s="263"/>
      <c r="R71" s="264"/>
      <c r="S71" s="265"/>
      <c r="T71" s="266"/>
      <c r="U71" s="267">
        <f t="shared" si="119"/>
        <v>0</v>
      </c>
      <c r="V71" s="260">
        <f>+(IF(OR($B71=0,$C71=0,$D71=0,$Q$2&gt;$OE$1),0,IF(OR(Q71=0,S71=0,T71=0),0,MIN((VLOOKUP($D71,SALERYCODE,3,0))*(IF($D71=6,T71,S71))*((MIN((VLOOKUP($D71,SALERYCODE,5,0)),(IF($D71=6,S71,T71))))),MIN((VLOOKUP($D71,SALERYCODE,3,0)),(Q71+R71))*(IF($D71=6,T71,((MIN((VLOOKUP($D71,SALERYCODE,5,0)),T71)))))))))/IF(AND($D71=2,'ראשי-פרטים כלליים וריכוז הוצאות'!$D$68&lt;&gt;4),1.2,1)</f>
        <v>0</v>
      </c>
      <c r="W71" s="263"/>
      <c r="X71" s="264"/>
      <c r="Y71" s="265"/>
      <c r="Z71" s="266"/>
      <c r="AA71" s="267">
        <f t="shared" si="120"/>
        <v>0</v>
      </c>
      <c r="AB71" s="260">
        <f>+(IF(OR($B71=0,$C71=0,$D71=0,$W$2&gt;$OE$1),0,IF(OR(W71=0,Y71=0,Z71=0),0,MIN((VLOOKUP($D71,SALERYCODE,3,0))*(IF($D71=6,Z71,Y71))*((MIN((VLOOKUP($D71,SALERYCODE,5,0)),(IF($D71=6,Y71,Z71))))),MIN((VLOOKUP($D71,SALERYCODE,3,0)),(W71+X71))*(IF($D71=6,Z71,((MIN((VLOOKUP($D71,SALERYCODE,5,0)),Z71)))))))))/IF(AND($D71=2,'ראשי-פרטים כלליים וריכוז הוצאות'!$D$68&lt;&gt;4),1.2,1)</f>
        <v>0</v>
      </c>
      <c r="AC71" s="263"/>
      <c r="AD71" s="264"/>
      <c r="AE71" s="265"/>
      <c r="AF71" s="266"/>
      <c r="AG71" s="267">
        <f t="shared" si="121"/>
        <v>0</v>
      </c>
      <c r="AH71" s="260">
        <f>+(IF(OR($B71=0,$C71=0,$D71=0,$AC$2&gt;$OE$1),0,IF(OR(AC71=0,AE71=0,AF71=0),0,MIN((VLOOKUP($D71,SALERYCODE,3,0))*(IF($D71=6,AF71,AE71))*((MIN((VLOOKUP($D71,SALERYCODE,5,0)),(IF($D71=6,AE71,AF71))))),MIN((VLOOKUP($D71,SALERYCODE,3,0)),(AC71+AD71))*(IF($D71=6,AF71,((MIN((VLOOKUP($D71,SALERYCODE,5,0)),AF71)))))))))/IF(AND($D71=2,'ראשי-פרטים כלליים וריכוז הוצאות'!$D$68&lt;&gt;4),1.2,1)</f>
        <v>0</v>
      </c>
      <c r="AI71" s="263"/>
      <c r="AJ71" s="264"/>
      <c r="AK71" s="265"/>
      <c r="AL71" s="266"/>
      <c r="AM71" s="267">
        <f t="shared" si="122"/>
        <v>0</v>
      </c>
      <c r="AN71" s="260">
        <f>+(IF(OR($B71=0,$C71=0,$D71=0,$AI$2&gt;$OE$1),0,IF(OR(AI71=0,AK71=0,AL71=0),0,MIN((VLOOKUP($D71,SALERYCODE,3,0))*(IF($D71=6,AL71,AK71))*((MIN((VLOOKUP($D71,SALERYCODE,5,0)),(IF($D71=6,AK71,AL71))))),MIN((VLOOKUP($D71,SALERYCODE,3,0)),(AI71+AJ71))*(IF($D71=6,AL71,((MIN((VLOOKUP($D71,SALERYCODE,5,0)),AL71)))))))))/IF(AND($D71=2,'ראשי-פרטים כלליים וריכוז הוצאות'!$D$68&lt;&gt;4),1.2,1)</f>
        <v>0</v>
      </c>
      <c r="AO71" s="263"/>
      <c r="AP71" s="264"/>
      <c r="AQ71" s="265"/>
      <c r="AR71" s="266"/>
      <c r="AS71" s="267">
        <f t="shared" si="123"/>
        <v>0</v>
      </c>
      <c r="AT71" s="260">
        <f>+(IF(OR($B71=0,$C71=0,$D71=0,$AO$2&gt;$OE$1),0,IF(OR(AO71=0,AQ71=0,AR71=0),0,MIN((VLOOKUP($D71,SALERYCODE,3,0))*(IF($D71=6,AR71,AQ71))*((MIN((VLOOKUP($D71,SALERYCODE,5,0)),(IF($D71=6,AQ71,AR71))))),MIN((VLOOKUP($D71,SALERYCODE,3,0)),(AO71+AP71))*(IF($D71=6,AR71,((MIN((VLOOKUP($D71,SALERYCODE,5,0)),AR71)))))))))/IF(AND($D71=2,'ראשי-פרטים כלליים וריכוז הוצאות'!$D$68&lt;&gt;4),1.2,1)</f>
        <v>0</v>
      </c>
      <c r="AU71" s="263"/>
      <c r="AV71" s="264"/>
      <c r="AW71" s="265"/>
      <c r="AX71" s="266"/>
      <c r="AY71" s="267">
        <f t="shared" si="124"/>
        <v>0</v>
      </c>
      <c r="AZ71" s="260">
        <f>+(IF(OR($B71=0,$C71=0,$D71=0,$AU$2&gt;$OE$1),0,IF(OR(AU71=0,AW71=0,AX71=0),0,MIN((VLOOKUP($D71,SALERYCODE,3,0))*(IF($D71=6,AX71,AW71))*((MIN((VLOOKUP($D71,SALERYCODE,5,0)),(IF($D71=6,AW71,AX71))))),MIN((VLOOKUP($D71,SALERYCODE,3,0)),(AU71+AV71))*(IF($D71=6,AX71,((MIN((VLOOKUP($D71,SALERYCODE,5,0)),AX71)))))))))/IF(AND($D71=2,'ראשי-פרטים כלליים וריכוז הוצאות'!$D$68&lt;&gt;4),1.2,1)</f>
        <v>0</v>
      </c>
      <c r="BA71" s="263"/>
      <c r="BB71" s="264"/>
      <c r="BC71" s="265"/>
      <c r="BD71" s="266"/>
      <c r="BE71" s="267">
        <f t="shared" si="125"/>
        <v>0</v>
      </c>
      <c r="BF71" s="260">
        <f>+(IF(OR($B71=0,$C71=0,$D71=0,$BA$2&gt;$OE$1),0,IF(OR(BA71=0,BC71=0,BD71=0),0,MIN((VLOOKUP($D71,SALERYCODE,3,0))*(IF($D71=6,BD71,BC71))*((MIN((VLOOKUP($D71,SALERYCODE,5,0)),(IF($D71=6,BC71,BD71))))),MIN((VLOOKUP($D71,SALERYCODE,3,0)),(BA71+BB71))*(IF($D71=6,BD71,((MIN((VLOOKUP($D71,SALERYCODE,5,0)),BD71)))))))))/IF(AND($D71=2,'ראשי-פרטים כלליים וריכוז הוצאות'!$D$68&lt;&gt;4),1.2,1)</f>
        <v>0</v>
      </c>
      <c r="BG71" s="263"/>
      <c r="BH71" s="264"/>
      <c r="BI71" s="265"/>
      <c r="BJ71" s="266"/>
      <c r="BK71" s="267">
        <f t="shared" si="126"/>
        <v>0</v>
      </c>
      <c r="BL71" s="260">
        <f>+(IF(OR($B71=0,$C71=0,$D71=0,$BG$2&gt;$OE$1),0,IF(OR(BG71=0,BI71=0,BJ71=0),0,MIN((VLOOKUP($D71,SALERYCODE,3,0))*(IF($D71=6,BJ71,BI71))*((MIN((VLOOKUP($D71,SALERYCODE,5,0)),(IF($D71=6,BI71,BJ71))))),MIN((VLOOKUP($D71,SALERYCODE,3,0)),(BG71+BH71))*(IF($D71=6,BJ71,((MIN((VLOOKUP($D71,SALERYCODE,5,0)),BJ71)))))))))/IF(AND($D71=2,'ראשי-פרטים כלליים וריכוז הוצאות'!$D$68&lt;&gt;4),1.2,1)</f>
        <v>0</v>
      </c>
      <c r="BM71" s="263"/>
      <c r="BN71" s="264"/>
      <c r="BO71" s="265"/>
      <c r="BP71" s="266"/>
      <c r="BQ71" s="267">
        <f t="shared" si="127"/>
        <v>0</v>
      </c>
      <c r="BR71" s="260">
        <f>+(IF(OR($B71=0,$C71=0,$D71=0,$BM$2&gt;$OE$1),0,IF(OR(BM71=0,BO71=0,BP71=0),0,MIN((VLOOKUP($D71,SALERYCODE,3,0))*(IF($D71=6,BP71,BO71))*((MIN((VLOOKUP($D71,SALERYCODE,5,0)),(IF($D71=6,BO71,BP71))))),MIN((VLOOKUP($D71,SALERYCODE,3,0)),(BM71+BN71))*(IF($D71=6,BP71,((MIN((VLOOKUP($D71,SALERYCODE,5,0)),BP71)))))))))/IF(AND($D71=2,'ראשי-פרטים כלליים וריכוז הוצאות'!$D$68&lt;&gt;4),1.2,1)</f>
        <v>0</v>
      </c>
      <c r="BS71" s="263"/>
      <c r="BT71" s="264"/>
      <c r="BU71" s="265"/>
      <c r="BV71" s="266"/>
      <c r="BW71" s="267">
        <f t="shared" si="128"/>
        <v>0</v>
      </c>
      <c r="BX71" s="260">
        <f>+(IF(OR($B71=0,$C71=0,$D71=0,$BS$2&gt;$OE$1),0,IF(OR(BS71=0,BU71=0,BV71=0),0,MIN((VLOOKUP($D71,SALERYCODE,3,0))*(IF($D71=6,BV71,BU71))*((MIN((VLOOKUP($D71,SALERYCODE,5,0)),(IF($D71=6,BU71,BV71))))),MIN((VLOOKUP($D71,SALERYCODE,3,0)),(BS71+BT71))*(IF($D71=6,BV71,((MIN((VLOOKUP($D71,SALERYCODE,5,0)),BV71)))))))))/IF(AND($D71=2,'ראשי-פרטים כלליים וריכוז הוצאות'!$D$68&lt;&gt;4),1.2,1)</f>
        <v>0</v>
      </c>
      <c r="BY71" s="263"/>
      <c r="BZ71" s="264"/>
      <c r="CA71" s="265"/>
      <c r="CB71" s="266"/>
      <c r="CC71" s="267">
        <f t="shared" si="129"/>
        <v>0</v>
      </c>
      <c r="CD71" s="260">
        <f>+(IF(OR($B71=0,$C71=0,$D71=0,$BY$2&gt;$OE$1),0,IF(OR(BY71=0,CA71=0,CB71=0),0,MIN((VLOOKUP($D71,SALERYCODE,3,0))*(IF($D71=6,CB71,CA71))*((MIN((VLOOKUP($D71,SALERYCODE,5,0)),(IF($D71=6,CA71,CB71))))),MIN((VLOOKUP($D71,SALERYCODE,3,0)),(BY71+BZ71))*(IF($D71=6,CB71,((MIN((VLOOKUP($D71,SALERYCODE,5,0)),CB71)))))))))/IF(AND($D71=2,'ראשי-פרטים כלליים וריכוז הוצאות'!$D$68&lt;&gt;4),1.2,1)</f>
        <v>0</v>
      </c>
      <c r="CE71" s="263"/>
      <c r="CF71" s="264"/>
      <c r="CG71" s="265"/>
      <c r="CH71" s="266"/>
      <c r="CI71" s="267">
        <f t="shared" si="130"/>
        <v>0</v>
      </c>
      <c r="CJ71" s="260">
        <f>+(IF(OR($B71=0,$C71=0,$D71=0,$CE$2&gt;$OE$1),0,IF(OR(CE71=0,CG71=0,CH71=0),0,MIN((VLOOKUP($D71,SALERYCODE,3,0))*(IF($D71=6,CH71,CG71))*((MIN((VLOOKUP($D71,SALERYCODE,5,0)),(IF($D71=6,CG71,CH71))))),MIN((VLOOKUP($D71,SALERYCODE,3,0)),(CE71+CF71))*(IF($D71=6,CH71,((MIN((VLOOKUP($D71,SALERYCODE,5,0)),CH71)))))))))/IF(AND($D71=2,'ראשי-פרטים כלליים וריכוז הוצאות'!$D$68&lt;&gt;4),1.2,1)</f>
        <v>0</v>
      </c>
      <c r="CK71" s="263"/>
      <c r="CL71" s="264"/>
      <c r="CM71" s="265"/>
      <c r="CN71" s="266"/>
      <c r="CO71" s="267">
        <f t="shared" si="131"/>
        <v>0</v>
      </c>
      <c r="CP71" s="260">
        <f>+(IF(OR($B71=0,$C71=0,$D71=0,$CK$2&gt;$OE$1),0,IF(OR(CK71=0,CM71=0,CN71=0),0,MIN((VLOOKUP($D71,SALERYCODE,3,0))*(IF($D71=6,CN71,CM71))*((MIN((VLOOKUP($D71,SALERYCODE,5,0)),(IF($D71=6,CM71,CN71))))),MIN((VLOOKUP($D71,SALERYCODE,3,0)),(CK71+CL71))*(IF($D71=6,CN71,((MIN((VLOOKUP($D71,SALERYCODE,5,0)),CN71)))))))))/IF(AND($D71=2,'ראשי-פרטים כלליים וריכוז הוצאות'!$D$68&lt;&gt;4),1.2,1)</f>
        <v>0</v>
      </c>
      <c r="CQ71" s="263"/>
      <c r="CR71" s="264"/>
      <c r="CS71" s="265"/>
      <c r="CT71" s="266"/>
      <c r="CU71" s="267">
        <f t="shared" si="132"/>
        <v>0</v>
      </c>
      <c r="CV71" s="260">
        <f>+(IF(OR($B71=0,$C71=0,$D71=0,$CQ$2&gt;$OE$1),0,IF(OR(CQ71=0,CS71=0,CT71=0),0,MIN((VLOOKUP($D71,SALERYCODE,3,0))*(IF($D71=6,CT71,CS71))*((MIN((VLOOKUP($D71,SALERYCODE,5,0)),(IF($D71=6,CS71,CT71))))),MIN((VLOOKUP($D71,SALERYCODE,3,0)),(CQ71+CR71))*(IF($D71=6,CT71,((MIN((VLOOKUP($D71,SALERYCODE,5,0)),CT71)))))))))/IF(AND($D71=2,'ראשי-פרטים כלליים וריכוז הוצאות'!$D$68&lt;&gt;4),1.2,1)</f>
        <v>0</v>
      </c>
      <c r="CW71" s="263"/>
      <c r="CX71" s="264"/>
      <c r="CY71" s="265"/>
      <c r="CZ71" s="266"/>
      <c r="DA71" s="267">
        <f t="shared" si="133"/>
        <v>0</v>
      </c>
      <c r="DB71" s="260">
        <f>+(IF(OR($B71=0,$C71=0,$D71=0,$CW$2&gt;$OE$1),0,IF(OR(CW71=0,CY71=0,CZ71=0),0,MIN((VLOOKUP($D71,SALERYCODE,3,0))*(IF($D71=6,CZ71,CY71))*((MIN((VLOOKUP($D71,SALERYCODE,5,0)),(IF($D71=6,CY71,CZ71))))),MIN((VLOOKUP($D71,SALERYCODE,3,0)),(CW71+CX71))*(IF($D71=6,CZ71,((MIN((VLOOKUP($D71,SALERYCODE,5,0)),CZ71)))))))))/IF(AND($D71=2,'ראשי-פרטים כלליים וריכוז הוצאות'!$D$68&lt;&gt;4),1.2,1)</f>
        <v>0</v>
      </c>
      <c r="DC71" s="263"/>
      <c r="DD71" s="264"/>
      <c r="DE71" s="265"/>
      <c r="DF71" s="266"/>
      <c r="DG71" s="267">
        <f t="shared" si="134"/>
        <v>0</v>
      </c>
      <c r="DH71" s="260">
        <f>+(IF(OR($B71=0,$C71=0,$D71=0,$DC$2&gt;$OE$1),0,IF(OR(DC71=0,DE71=0,DF71=0),0,MIN((VLOOKUP($D71,SALERYCODE,3,0))*(IF($D71=6,DF71,DE71))*((MIN((VLOOKUP($D71,SALERYCODE,5,0)),(IF($D71=6,DE71,DF71))))),MIN((VLOOKUP($D71,SALERYCODE,3,0)),(DC71+DD71))*(IF($D71=6,DF71,((MIN((VLOOKUP($D71,SALERYCODE,5,0)),DF71)))))))))/IF(AND($D71=2,'ראשי-פרטים כלליים וריכוז הוצאות'!$D$68&lt;&gt;4),1.2,1)</f>
        <v>0</v>
      </c>
      <c r="DI71" s="263"/>
      <c r="DJ71" s="264"/>
      <c r="DK71" s="265"/>
      <c r="DL71" s="266"/>
      <c r="DM71" s="267">
        <f t="shared" si="135"/>
        <v>0</v>
      </c>
      <c r="DN71" s="260">
        <f>+(IF(OR($B71=0,$C71=0,$D71=0,$DC$2&gt;$OE$1),0,IF(OR(DI71=0,DK71=0,DL71=0),0,MIN((VLOOKUP($D71,SALERYCODE,3,0))*(IF($D71=6,DL71,DK71))*((MIN((VLOOKUP($D71,SALERYCODE,5,0)),(IF($D71=6,DK71,DL71))))),MIN((VLOOKUP($D71,SALERYCODE,3,0)),(DI71+DJ71))*(IF($D71=6,DL71,((MIN((VLOOKUP($D71,SALERYCODE,5,0)),DL71)))))))))/IF(AND($D71=2,'ראשי-פרטים כלליים וריכוז הוצאות'!$D$68&lt;&gt;4),1.2,1)</f>
        <v>0</v>
      </c>
      <c r="DO71" s="263"/>
      <c r="DP71" s="264"/>
      <c r="DQ71" s="265"/>
      <c r="DR71" s="266"/>
      <c r="DS71" s="267">
        <f t="shared" si="136"/>
        <v>0</v>
      </c>
      <c r="DT71" s="260">
        <f>+(IF(OR($B71=0,$C71=0,$D71=0,$DC$2&gt;$OE$1),0,IF(OR(DO71=0,DQ71=0,DR71=0),0,MIN((VLOOKUP($D71,SALERYCODE,3,0))*(IF($D71=6,DR71,DQ71))*((MIN((VLOOKUP($D71,SALERYCODE,5,0)),(IF($D71=6,DQ71,DR71))))),MIN((VLOOKUP($D71,SALERYCODE,3,0)),(DO71+DP71))*(IF($D71=6,DR71,((MIN((VLOOKUP($D71,SALERYCODE,5,0)),DR71)))))))))/IF(AND($D71=2,'ראשי-פרטים כלליים וריכוז הוצאות'!$D$68&lt;&gt;4),1.2,1)</f>
        <v>0</v>
      </c>
      <c r="DU71" s="263"/>
      <c r="DV71" s="264"/>
      <c r="DW71" s="265"/>
      <c r="DX71" s="266"/>
      <c r="DY71" s="267">
        <f t="shared" si="137"/>
        <v>0</v>
      </c>
      <c r="DZ71" s="260">
        <f>+(IF(OR($B71=0,$C71=0,$D71=0,$DC$2&gt;$OE$1),0,IF(OR(DU71=0,DW71=0,DX71=0),0,MIN((VLOOKUP($D71,SALERYCODE,3,0))*(IF($D71=6,DX71,DW71))*((MIN((VLOOKUP($D71,SALERYCODE,5,0)),(IF($D71=6,DW71,DX71))))),MIN((VLOOKUP($D71,SALERYCODE,3,0)),(DU71+DV71))*(IF($D71=6,DX71,((MIN((VLOOKUP($D71,SALERYCODE,5,0)),DX71)))))))))/IF(AND($D71=2,'ראשי-פרטים כלליים וריכוז הוצאות'!$D$68&lt;&gt;4),1.2,1)</f>
        <v>0</v>
      </c>
      <c r="EA71" s="263"/>
      <c r="EB71" s="264"/>
      <c r="EC71" s="265"/>
      <c r="ED71" s="266"/>
      <c r="EE71" s="267">
        <f t="shared" si="138"/>
        <v>0</v>
      </c>
      <c r="EF71" s="260">
        <f>+(IF(OR($B71=0,$C71=0,$D71=0,$DC$2&gt;$OE$1),0,IF(OR(EA71=0,EC71=0,ED71=0),0,MIN((VLOOKUP($D71,SALERYCODE,3,0))*(IF($D71=6,ED71,EC71))*((MIN((VLOOKUP($D71,SALERYCODE,5,0)),(IF($D71=6,EC71,ED71))))),MIN((VLOOKUP($D71,SALERYCODE,3,0)),(EA71+EB71))*(IF($D71=6,ED71,((MIN((VLOOKUP($D71,SALERYCODE,5,0)),ED71)))))))))/IF(AND($D71=2,'ראשי-פרטים כלליים וריכוז הוצאות'!$D$68&lt;&gt;4),1.2,1)</f>
        <v>0</v>
      </c>
      <c r="EG71" s="263"/>
      <c r="EH71" s="264"/>
      <c r="EI71" s="265"/>
      <c r="EJ71" s="266"/>
      <c r="EK71" s="267">
        <f t="shared" si="139"/>
        <v>0</v>
      </c>
      <c r="EL71" s="260">
        <f>+(IF(OR($B71=0,$C71=0,$D71=0,$DC$2&gt;$OE$1),0,IF(OR(EG71=0,EI71=0,EJ71=0),0,MIN((VLOOKUP($D71,SALERYCODE,3,0))*(IF($D71=6,EJ71,EI71))*((MIN((VLOOKUP($D71,SALERYCODE,5,0)),(IF($D71=6,EI71,EJ71))))),MIN((VLOOKUP($D71,SALERYCODE,3,0)),(EG71+EH71))*(IF($D71=6,EJ71,((MIN((VLOOKUP($D71,SALERYCODE,5,0)),EJ71)))))))))/IF(AND($D71=2,'ראשי-פרטים כלליים וריכוז הוצאות'!$D$68&lt;&gt;4),1.2,1)</f>
        <v>0</v>
      </c>
      <c r="EM71" s="263"/>
      <c r="EN71" s="264"/>
      <c r="EO71" s="265"/>
      <c r="EP71" s="266"/>
      <c r="EQ71" s="267">
        <f t="shared" si="140"/>
        <v>0</v>
      </c>
      <c r="ER71" s="260">
        <f>+(IF(OR($B71=0,$C71=0,$D71=0,$DC$2&gt;$OE$1),0,IF(OR(EM71=0,EO71=0,EP71=0),0,MIN((VLOOKUP($D71,SALERYCODE,3,0))*(IF($D71=6,EP71,EO71))*((MIN((VLOOKUP($D71,SALERYCODE,5,0)),(IF($D71=6,EO71,EP71))))),MIN((VLOOKUP($D71,SALERYCODE,3,0)),(EM71+EN71))*(IF($D71=6,EP71,((MIN((VLOOKUP($D71,SALERYCODE,5,0)),EP71)))))))))/IF(AND($D71=2,'ראשי-פרטים כלליים וריכוז הוצאות'!$D$68&lt;&gt;4),1.2,1)</f>
        <v>0</v>
      </c>
      <c r="ES71" s="263"/>
      <c r="ET71" s="264"/>
      <c r="EU71" s="265"/>
      <c r="EV71" s="266"/>
      <c r="EW71" s="267">
        <f t="shared" si="141"/>
        <v>0</v>
      </c>
      <c r="EX71" s="260">
        <f>+(IF(OR($B71=0,$C71=0,$D71=0,$DC$2&gt;$OE$1),0,IF(OR(ES71=0,EU71=0,EV71=0),0,MIN((VLOOKUP($D71,SALERYCODE,3,0))*(IF($D71=6,EV71,EU71))*((MIN((VLOOKUP($D71,SALERYCODE,5,0)),(IF($D71=6,EU71,EV71))))),MIN((VLOOKUP($D71,SALERYCODE,3,0)),(ES71+ET71))*(IF($D71=6,EV71,((MIN((VLOOKUP($D71,SALERYCODE,5,0)),EV71)))))))))/IF(AND($D71=2,'ראשי-פרטים כלליים וריכוז הוצאות'!$D$68&lt;&gt;4),1.2,1)</f>
        <v>0</v>
      </c>
      <c r="EY71" s="263"/>
      <c r="EZ71" s="264"/>
      <c r="FA71" s="265"/>
      <c r="FB71" s="266"/>
      <c r="FC71" s="267">
        <f t="shared" si="142"/>
        <v>0</v>
      </c>
      <c r="FD71" s="260">
        <f>+(IF(OR($B71=0,$C71=0,$D71=0,$DC$2&gt;$OE$1),0,IF(OR(EY71=0,FA71=0,FB71=0),0,MIN((VLOOKUP($D71,SALERYCODE,3,0))*(IF($D71=6,FB71,FA71))*((MIN((VLOOKUP($D71,SALERYCODE,5,0)),(IF($D71=6,FA71,FB71))))),MIN((VLOOKUP($D71,SALERYCODE,3,0)),(EY71+EZ71))*(IF($D71=6,FB71,((MIN((VLOOKUP($D71,SALERYCODE,5,0)),FB71)))))))))/IF(AND($D71=2,'ראשי-פרטים כלליים וריכוז הוצאות'!$D$68&lt;&gt;4),1.2,1)</f>
        <v>0</v>
      </c>
      <c r="FE71" s="263"/>
      <c r="FF71" s="264"/>
      <c r="FG71" s="265"/>
      <c r="FH71" s="266"/>
      <c r="FI71" s="267">
        <f t="shared" si="143"/>
        <v>0</v>
      </c>
      <c r="FJ71" s="260">
        <f>+(IF(OR($B71=0,$C71=0,$D71=0,$DC$2&gt;$OE$1),0,IF(OR(FE71=0,FG71=0,FH71=0),0,MIN((VLOOKUP($D71,SALERYCODE,3,0))*(IF($D71=6,FH71,FG71))*((MIN((VLOOKUP($D71,SALERYCODE,5,0)),(IF($D71=6,FG71,FH71))))),MIN((VLOOKUP($D71,SALERYCODE,3,0)),(FE71+FF71))*(IF($D71=6,FH71,((MIN((VLOOKUP($D71,SALERYCODE,5,0)),FH71)))))))))/IF(AND($D71=2,'ראשי-פרטים כלליים וריכוז הוצאות'!$D$68&lt;&gt;4),1.2,1)</f>
        <v>0</v>
      </c>
      <c r="FK71" s="263"/>
      <c r="FL71" s="264"/>
      <c r="FM71" s="265"/>
      <c r="FN71" s="266"/>
      <c r="FO71" s="267">
        <f t="shared" si="144"/>
        <v>0</v>
      </c>
      <c r="FP71" s="260">
        <f>+(IF(OR($B71=0,$C71=0,$D71=0,$DC$2&gt;$OE$1),0,IF(OR(FK71=0,FM71=0,FN71=0),0,MIN((VLOOKUP($D71,SALERYCODE,3,0))*(IF($D71=6,FN71,FM71))*((MIN((VLOOKUP($D71,SALERYCODE,5,0)),(IF($D71=6,FM71,FN71))))),MIN((VLOOKUP($D71,SALERYCODE,3,0)),(FK71+FL71))*(IF($D71=6,FN71,((MIN((VLOOKUP($D71,SALERYCODE,5,0)),FN71)))))))))/IF(AND($D71=2,'ראשי-פרטים כלליים וריכוז הוצאות'!$D$68&lt;&gt;4),1.2,1)</f>
        <v>0</v>
      </c>
      <c r="FQ71" s="263"/>
      <c r="FR71" s="264"/>
      <c r="FS71" s="265"/>
      <c r="FT71" s="266"/>
      <c r="FU71" s="267">
        <f t="shared" si="145"/>
        <v>0</v>
      </c>
      <c r="FV71" s="260">
        <f>+(IF(OR($B71=0,$C71=0,$D71=0,$DC$2&gt;$OE$1),0,IF(OR(FQ71=0,FS71=0,FT71=0),0,MIN((VLOOKUP($D71,SALERYCODE,3,0))*(IF($D71=6,FT71,FS71))*((MIN((VLOOKUP($D71,SALERYCODE,5,0)),(IF($D71=6,FS71,FT71))))),MIN((VLOOKUP($D71,SALERYCODE,3,0)),(FQ71+FR71))*(IF($D71=6,FT71,((MIN((VLOOKUP($D71,SALERYCODE,5,0)),FT71)))))))))/IF(AND($D71=2,'ראשי-פרטים כלליים וריכוז הוצאות'!$D$68&lt;&gt;4),1.2,1)</f>
        <v>0</v>
      </c>
      <c r="FW71" s="263"/>
      <c r="FX71" s="264"/>
      <c r="FY71" s="265"/>
      <c r="FZ71" s="266"/>
      <c r="GA71" s="267">
        <f t="shared" si="146"/>
        <v>0</v>
      </c>
      <c r="GB71" s="260">
        <f>+(IF(OR($B71=0,$C71=0,$D71=0,$DC$2&gt;$OE$1),0,IF(OR(FW71=0,FY71=0,FZ71=0),0,MIN((VLOOKUP($D71,SALERYCODE,3,0))*(IF($D71=6,FZ71,FY71))*((MIN((VLOOKUP($D71,SALERYCODE,5,0)),(IF($D71=6,FY71,FZ71))))),MIN((VLOOKUP($D71,SALERYCODE,3,0)),(FW71+FX71))*(IF($D71=6,FZ71,((MIN((VLOOKUP($D71,SALERYCODE,5,0)),FZ71)))))))))/IF(AND($D71=2,'ראשי-פרטים כלליים וריכוז הוצאות'!$D$68&lt;&gt;4),1.2,1)</f>
        <v>0</v>
      </c>
      <c r="GC71" s="263"/>
      <c r="GD71" s="264"/>
      <c r="GE71" s="265"/>
      <c r="GF71" s="266"/>
      <c r="GG71" s="267">
        <f t="shared" si="147"/>
        <v>0</v>
      </c>
      <c r="GH71" s="260">
        <f>+(IF(OR($B71=0,$C71=0,$D71=0,$DC$2&gt;$OE$1),0,IF(OR(GC71=0,GE71=0,GF71=0),0,MIN((VLOOKUP($D71,SALERYCODE,3,0))*(IF($D71=6,GF71,GE71))*((MIN((VLOOKUP($D71,SALERYCODE,5,0)),(IF($D71=6,GE71,GF71))))),MIN((VLOOKUP($D71,SALERYCODE,3,0)),(GC71+GD71))*(IF($D71=6,GF71,((MIN((VLOOKUP($D71,SALERYCODE,5,0)),GF71)))))))))/IF(AND($D71=2,'ראשי-פרטים כלליים וריכוז הוצאות'!$D$68&lt;&gt;4),1.2,1)</f>
        <v>0</v>
      </c>
      <c r="GI71" s="263"/>
      <c r="GJ71" s="264"/>
      <c r="GK71" s="265"/>
      <c r="GL71" s="266"/>
      <c r="GM71" s="267">
        <f t="shared" si="148"/>
        <v>0</v>
      </c>
      <c r="GN71" s="260">
        <f>+(IF(OR($B71=0,$C71=0,$D71=0,$DC$2&gt;$OE$1),0,IF(OR(GI71=0,GK71=0,GL71=0),0,MIN((VLOOKUP($D71,SALERYCODE,3,0))*(IF($D71=6,GL71,GK71))*((MIN((VLOOKUP($D71,SALERYCODE,5,0)),(IF($D71=6,GK71,GL71))))),MIN((VLOOKUP($D71,SALERYCODE,3,0)),(GI71+GJ71))*(IF($D71=6,GL71,((MIN((VLOOKUP($D71,SALERYCODE,5,0)),GL71)))))))))/IF(AND($D71=2,'ראשי-פרטים כלליים וריכוז הוצאות'!$D$68&lt;&gt;4),1.2,1)</f>
        <v>0</v>
      </c>
      <c r="GO71" s="263"/>
      <c r="GP71" s="264"/>
      <c r="GQ71" s="265"/>
      <c r="GR71" s="266"/>
      <c r="GS71" s="267">
        <f t="shared" si="149"/>
        <v>0</v>
      </c>
      <c r="GT71" s="260">
        <f>+(IF(OR($B71=0,$C71=0,$D71=0,$DC$2&gt;$OE$1),0,IF(OR(GO71=0,GQ71=0,GR71=0),0,MIN((VLOOKUP($D71,SALERYCODE,3,0))*(IF($D71=6,GR71,GQ71))*((MIN((VLOOKUP($D71,SALERYCODE,5,0)),(IF($D71=6,GQ71,GR71))))),MIN((VLOOKUP($D71,SALERYCODE,3,0)),(GO71+GP71))*(IF($D71=6,GR71,((MIN((VLOOKUP($D71,SALERYCODE,5,0)),GR71)))))))))/IF(AND($D71=2,'ראשי-פרטים כלליים וריכוז הוצאות'!$D$68&lt;&gt;4),1.2,1)</f>
        <v>0</v>
      </c>
      <c r="GU71" s="263"/>
      <c r="GV71" s="264"/>
      <c r="GW71" s="265"/>
      <c r="GX71" s="266"/>
      <c r="GY71" s="267">
        <f t="shared" si="150"/>
        <v>0</v>
      </c>
      <c r="GZ71" s="260">
        <f>+(IF(OR($B71=0,$C71=0,$D71=0,$DC$2&gt;$OE$1),0,IF(OR(GU71=0,GW71=0,GX71=0),0,MIN((VLOOKUP($D71,SALERYCODE,3,0))*(IF($D71=6,GX71,GW71))*((MIN((VLOOKUP($D71,SALERYCODE,5,0)),(IF($D71=6,GW71,GX71))))),MIN((VLOOKUP($D71,SALERYCODE,3,0)),(GU71+GV71))*(IF($D71=6,GX71,((MIN((VLOOKUP($D71,SALERYCODE,5,0)),GX71)))))))))/IF(AND($D71=2,'ראשי-פרטים כלליים וריכוז הוצאות'!$D$68&lt;&gt;4),1.2,1)</f>
        <v>0</v>
      </c>
      <c r="HA71" s="263"/>
      <c r="HB71" s="264"/>
      <c r="HC71" s="265"/>
      <c r="HD71" s="266"/>
      <c r="HE71" s="267">
        <f t="shared" si="151"/>
        <v>0</v>
      </c>
      <c r="HF71" s="260">
        <f>+(IF(OR($B71=0,$C71=0,$D71=0,$DC$2&gt;$OE$1),0,IF(OR(HA71=0,HC71=0,HD71=0),0,MIN((VLOOKUP($D71,SALERYCODE,3,0))*(IF($D71=6,HD71,HC71))*((MIN((VLOOKUP($D71,SALERYCODE,5,0)),(IF($D71=6,HC71,HD71))))),MIN((VLOOKUP($D71,SALERYCODE,3,0)),(HA71+HB71))*(IF($D71=6,HD71,((MIN((VLOOKUP($D71,SALERYCODE,5,0)),HD71)))))))))/IF(AND($D71=2,'ראשי-פרטים כלליים וריכוז הוצאות'!$D$68&lt;&gt;4),1.2,1)</f>
        <v>0</v>
      </c>
      <c r="HG71" s="263"/>
      <c r="HH71" s="264"/>
      <c r="HI71" s="265"/>
      <c r="HJ71" s="266"/>
      <c r="HK71" s="267">
        <f t="shared" si="152"/>
        <v>0</v>
      </c>
      <c r="HL71" s="260">
        <f>+(IF(OR($B71=0,$C71=0,$D71=0,$DC$2&gt;$OE$1),0,IF(OR(HG71=0,HI71=0,HJ71=0),0,MIN((VLOOKUP($D71,SALERYCODE,3,0))*(IF($D71=6,HJ71,HI71))*((MIN((VLOOKUP($D71,SALERYCODE,5,0)),(IF($D71=6,HI71,HJ71))))),MIN((VLOOKUP($D71,SALERYCODE,3,0)),(HG71+HH71))*(IF($D71=6,HJ71,((MIN((VLOOKUP($D71,SALERYCODE,5,0)),HJ71)))))))))/IF(AND($D71=2,'ראשי-פרטים כלליים וריכוז הוצאות'!$D$68&lt;&gt;4),1.2,1)</f>
        <v>0</v>
      </c>
      <c r="HM71" s="263"/>
      <c r="HN71" s="264"/>
      <c r="HO71" s="265"/>
      <c r="HP71" s="266"/>
      <c r="HQ71" s="267">
        <f t="shared" si="153"/>
        <v>0</v>
      </c>
      <c r="HR71" s="260">
        <f>+(IF(OR($B71=0,$C71=0,$D71=0,$DC$2&gt;$OE$1),0,IF(OR(HM71=0,HO71=0,HP71=0),0,MIN((VLOOKUP($D71,SALERYCODE,3,0))*(IF($D71=6,HP71,HO71))*((MIN((VLOOKUP($D71,SALERYCODE,5,0)),(IF($D71=6,HO71,HP71))))),MIN((VLOOKUP($D71,SALERYCODE,3,0)),(HM71+HN71))*(IF($D71=6,HP71,((MIN((VLOOKUP($D71,SALERYCODE,5,0)),HP71)))))))))/IF(AND($D71=2,'ראשי-פרטים כלליים וריכוז הוצאות'!$D$68&lt;&gt;4),1.2,1)</f>
        <v>0</v>
      </c>
      <c r="HS71" s="263"/>
      <c r="HT71" s="264"/>
      <c r="HU71" s="265"/>
      <c r="HV71" s="266"/>
      <c r="HW71" s="267">
        <f t="shared" si="154"/>
        <v>0</v>
      </c>
      <c r="HX71" s="260">
        <f>+(IF(OR($B71=0,$C71=0,$D71=0,$DC$2&gt;$OE$1),0,IF(OR(HS71=0,HU71=0,HV71=0),0,MIN((VLOOKUP($D71,SALERYCODE,3,0))*(IF($D71=6,HV71,HU71))*((MIN((VLOOKUP($D71,SALERYCODE,5,0)),(IF($D71=6,HU71,HV71))))),MIN((VLOOKUP($D71,SALERYCODE,3,0)),(HS71+HT71))*(IF($D71=6,HV71,((MIN((VLOOKUP($D71,SALERYCODE,5,0)),HV71)))))))))/IF(AND($D71=2,'ראשי-פרטים כלליים וריכוז הוצאות'!$D$68&lt;&gt;4),1.2,1)</f>
        <v>0</v>
      </c>
      <c r="HY71" s="263"/>
      <c r="HZ71" s="264"/>
      <c r="IA71" s="265"/>
      <c r="IB71" s="266"/>
      <c r="IC71" s="267">
        <f t="shared" si="155"/>
        <v>0</v>
      </c>
      <c r="ID71" s="260">
        <f>+(IF(OR($B71=0,$C71=0,$D71=0,$DC$2&gt;$OE$1),0,IF(OR(HY71=0,IA71=0,IB71=0),0,MIN((VLOOKUP($D71,SALERYCODE,3,0))*(IF($D71=6,IB71,IA71))*((MIN((VLOOKUP($D71,SALERYCODE,5,0)),(IF($D71=6,IA71,IB71))))),MIN((VLOOKUP($D71,SALERYCODE,3,0)),(HY71+HZ71))*(IF($D71=6,IB71,((MIN((VLOOKUP($D71,SALERYCODE,5,0)),IB71)))))))))/IF(AND($D71=2,'ראשי-פרטים כלליים וריכוז הוצאות'!$D$68&lt;&gt;4),1.2,1)</f>
        <v>0</v>
      </c>
      <c r="IE71" s="263"/>
      <c r="IF71" s="264"/>
      <c r="IG71" s="265"/>
      <c r="IH71" s="266"/>
      <c r="II71" s="267">
        <f t="shared" si="156"/>
        <v>0</v>
      </c>
      <c r="IJ71" s="260">
        <f>+(IF(OR($B71=0,$C71=0,$D71=0,$DC$2&gt;$OE$1),0,IF(OR(IE71=0,IG71=0,IH71=0),0,MIN((VLOOKUP($D71,SALERYCODE,3,0))*(IF($D71=6,IH71,IG71))*((MIN((VLOOKUP($D71,SALERYCODE,5,0)),(IF($D71=6,IG71,IH71))))),MIN((VLOOKUP($D71,SALERYCODE,3,0)),(IE71+IF71))*(IF($D71=6,IH71,((MIN((VLOOKUP($D71,SALERYCODE,5,0)),IH71)))))))))/IF(AND($D71=2,'ראשי-פרטים כלליים וריכוז הוצאות'!$D$68&lt;&gt;4),1.2,1)</f>
        <v>0</v>
      </c>
      <c r="IK71" s="263"/>
      <c r="IL71" s="264"/>
      <c r="IM71" s="265"/>
      <c r="IN71" s="266"/>
      <c r="IO71" s="267">
        <f t="shared" si="157"/>
        <v>0</v>
      </c>
      <c r="IP71" s="260">
        <f>+(IF(OR($B71=0,$C71=0,$D71=0,$DC$2&gt;$OE$1),0,IF(OR(IK71=0,IM71=0,IN71=0),0,MIN((VLOOKUP($D71,SALERYCODE,3,0))*(IF($D71=6,IN71,IM71))*((MIN((VLOOKUP($D71,SALERYCODE,5,0)),(IF($D71=6,IM71,IN71))))),MIN((VLOOKUP($D71,SALERYCODE,3,0)),(IK71+IL71))*(IF($D71=6,IN71,((MIN((VLOOKUP($D71,SALERYCODE,5,0)),IN71)))))))))/IF(AND($D71=2,'ראשי-פרטים כלליים וריכוז הוצאות'!$D$68&lt;&gt;4),1.2,1)</f>
        <v>0</v>
      </c>
      <c r="IQ71" s="263"/>
      <c r="IR71" s="264"/>
      <c r="IS71" s="265"/>
      <c r="IT71" s="266"/>
      <c r="IU71" s="267">
        <f t="shared" si="158"/>
        <v>0</v>
      </c>
      <c r="IV71" s="260">
        <f>+(IF(OR($B71=0,$C71=0,$D71=0,$DC$2&gt;$OE$1),0,IF(OR(IQ71=0,IS71=0,IT71=0),0,MIN((VLOOKUP($D71,SALERYCODE,3,0))*(IF($D71=6,IT71,IS71))*((MIN((VLOOKUP($D71,SALERYCODE,5,0)),(IF($D71=6,IS71,IT71))))),MIN((VLOOKUP($D71,SALERYCODE,3,0)),(IQ71+IR71))*(IF($D71=6,IT71,((MIN((VLOOKUP($D71,SALERYCODE,5,0)),IT71)))))))))/IF(AND($D71=2,'ראשי-פרטים כלליים וריכוז הוצאות'!$D$68&lt;&gt;4),1.2,1)</f>
        <v>0</v>
      </c>
      <c r="IW71" s="263"/>
      <c r="IX71" s="264"/>
      <c r="IY71" s="265"/>
      <c r="IZ71" s="266"/>
      <c r="JA71" s="267">
        <f t="shared" si="159"/>
        <v>0</v>
      </c>
      <c r="JB71" s="260">
        <f>+(IF(OR($B71=0,$C71=0,$D71=0,$DC$2&gt;$OE$1),0,IF(OR(IW71=0,IY71=0,IZ71=0),0,MIN((VLOOKUP($D71,SALERYCODE,3,0))*(IF($D71=6,IZ71,IY71))*((MIN((VLOOKUP($D71,SALERYCODE,5,0)),(IF($D71=6,IY71,IZ71))))),MIN((VLOOKUP($D71,SALERYCODE,3,0)),(IW71+IX71))*(IF($D71=6,IZ71,((MIN((VLOOKUP($D71,SALERYCODE,5,0)),IZ71)))))))))/IF(AND($D71=2,'ראשי-פרטים כלליים וריכוז הוצאות'!$D$68&lt;&gt;4),1.2,1)</f>
        <v>0</v>
      </c>
      <c r="JC71" s="263"/>
      <c r="JD71" s="264"/>
      <c r="JE71" s="265"/>
      <c r="JF71" s="266"/>
      <c r="JG71" s="267">
        <f t="shared" si="160"/>
        <v>0</v>
      </c>
      <c r="JH71" s="260">
        <f>+(IF(OR($B71=0,$C71=0,$D71=0,$DC$2&gt;$OE$1),0,IF(OR(JC71=0,JE71=0,JF71=0),0,MIN((VLOOKUP($D71,SALERYCODE,3,0))*(IF($D71=6,JF71,JE71))*((MIN((VLOOKUP($D71,SALERYCODE,5,0)),(IF($D71=6,JE71,JF71))))),MIN((VLOOKUP($D71,SALERYCODE,3,0)),(JC71+JD71))*(IF($D71=6,JF71,((MIN((VLOOKUP($D71,SALERYCODE,5,0)),JF71)))))))))/IF(AND($D71=2,'ראשי-פרטים כלליים וריכוז הוצאות'!$D$68&lt;&gt;4),1.2,1)</f>
        <v>0</v>
      </c>
      <c r="JI71" s="263"/>
      <c r="JJ71" s="264"/>
      <c r="JK71" s="265"/>
      <c r="JL71" s="266"/>
      <c r="JM71" s="267">
        <f t="shared" si="161"/>
        <v>0</v>
      </c>
      <c r="JN71" s="260">
        <f>+(IF(OR($B71=0,$C71=0,$D71=0,$DC$2&gt;$OE$1),0,IF(OR(JI71=0,JK71=0,JL71=0),0,MIN((VLOOKUP($D71,SALERYCODE,3,0))*(IF($D71=6,JL71,JK71))*((MIN((VLOOKUP($D71,SALERYCODE,5,0)),(IF($D71=6,JK71,JL71))))),MIN((VLOOKUP($D71,SALERYCODE,3,0)),(JI71+JJ71))*(IF($D71=6,JL71,((MIN((VLOOKUP($D71,SALERYCODE,5,0)),JL71)))))))))/IF(AND($D71=2,'ראשי-פרטים כלליים וריכוז הוצאות'!$D$68&lt;&gt;4),1.2,1)</f>
        <v>0</v>
      </c>
      <c r="JO71" s="263"/>
      <c r="JP71" s="264"/>
      <c r="JQ71" s="265"/>
      <c r="JR71" s="266"/>
      <c r="JS71" s="267">
        <f t="shared" si="162"/>
        <v>0</v>
      </c>
      <c r="JT71" s="260">
        <f>+(IF(OR($B71=0,$C71=0,$D71=0,$DC$2&gt;$OE$1),0,IF(OR(JO71=0,JQ71=0,JR71=0),0,MIN((VLOOKUP($D71,SALERYCODE,3,0))*(IF($D71=6,JR71,JQ71))*((MIN((VLOOKUP($D71,SALERYCODE,5,0)),(IF($D71=6,JQ71,JR71))))),MIN((VLOOKUP($D71,SALERYCODE,3,0)),(JO71+JP71))*(IF($D71=6,JR71,((MIN((VLOOKUP($D71,SALERYCODE,5,0)),JR71)))))))))/IF(AND($D71=2,'ראשי-פרטים כלליים וריכוז הוצאות'!$D$68&lt;&gt;4),1.2,1)</f>
        <v>0</v>
      </c>
      <c r="JU71" s="263"/>
      <c r="JV71" s="264"/>
      <c r="JW71" s="265"/>
      <c r="JX71" s="266"/>
      <c r="JY71" s="267">
        <f t="shared" si="163"/>
        <v>0</v>
      </c>
      <c r="JZ71" s="260">
        <f>+(IF(OR($B71=0,$C71=0,$D71=0,$DC$2&gt;$OE$1),0,IF(OR(JU71=0,JW71=0,JX71=0),0,MIN((VLOOKUP($D71,SALERYCODE,3,0))*(IF($D71=6,JX71,JW71))*((MIN((VLOOKUP($D71,SALERYCODE,5,0)),(IF($D71=6,JW71,JX71))))),MIN((VLOOKUP($D71,SALERYCODE,3,0)),(JU71+JV71))*(IF($D71=6,JX71,((MIN((VLOOKUP($D71,SALERYCODE,5,0)),JX71)))))))))/IF(AND($D71=2,'ראשי-פרטים כלליים וריכוז הוצאות'!$D$68&lt;&gt;4),1.2,1)</f>
        <v>0</v>
      </c>
      <c r="KA71" s="263"/>
      <c r="KB71" s="264"/>
      <c r="KC71" s="265"/>
      <c r="KD71" s="266"/>
      <c r="KE71" s="267">
        <f t="shared" si="164"/>
        <v>0</v>
      </c>
      <c r="KF71" s="260">
        <f>+(IF(OR($B71=0,$C71=0,$D71=0,$DC$2&gt;$OE$1),0,IF(OR(KA71=0,KC71=0,KD71=0),0,MIN((VLOOKUP($D71,SALERYCODE,3,0))*(IF($D71=6,KD71,KC71))*((MIN((VLOOKUP($D71,SALERYCODE,5,0)),(IF($D71=6,KC71,KD71))))),MIN((VLOOKUP($D71,SALERYCODE,3,0)),(KA71+KB71))*(IF($D71=6,KD71,((MIN((VLOOKUP($D71,SALERYCODE,5,0)),KD71)))))))))/IF(AND($D71=2,'ראשי-פרטים כלליים וריכוז הוצאות'!$D$68&lt;&gt;4),1.2,1)</f>
        <v>0</v>
      </c>
      <c r="KG71" s="263"/>
      <c r="KH71" s="264"/>
      <c r="KI71" s="265"/>
      <c r="KJ71" s="266"/>
      <c r="KK71" s="267">
        <f t="shared" si="165"/>
        <v>0</v>
      </c>
      <c r="KL71" s="260">
        <f>+(IF(OR($B71=0,$C71=0,$D71=0,$DC$2&gt;$OE$1),0,IF(OR(KG71=0,KI71=0,KJ71=0),0,MIN((VLOOKUP($D71,SALERYCODE,3,0))*(IF($D71=6,KJ71,KI71))*((MIN((VLOOKUP($D71,SALERYCODE,5,0)),(IF($D71=6,KI71,KJ71))))),MIN((VLOOKUP($D71,SALERYCODE,3,0)),(KG71+KH71))*(IF($D71=6,KJ71,((MIN((VLOOKUP($D71,SALERYCODE,5,0)),KJ71)))))))))/IF(AND($D71=2,'ראשי-פרטים כלליים וריכוז הוצאות'!$D$68&lt;&gt;4),1.2,1)</f>
        <v>0</v>
      </c>
      <c r="KM71" s="263"/>
      <c r="KN71" s="264"/>
      <c r="KO71" s="265"/>
      <c r="KP71" s="266"/>
      <c r="KQ71" s="267">
        <f t="shared" si="166"/>
        <v>0</v>
      </c>
      <c r="KR71" s="260">
        <f>+(IF(OR($B71=0,$C71=0,$D71=0,$DC$2&gt;$OE$1),0,IF(OR(KM71=0,KO71=0,KP71=0),0,MIN((VLOOKUP($D71,SALERYCODE,3,0))*(IF($D71=6,KP71,KO71))*((MIN((VLOOKUP($D71,SALERYCODE,5,0)),(IF($D71=6,KO71,KP71))))),MIN((VLOOKUP($D71,SALERYCODE,3,0)),(KM71+KN71))*(IF($D71=6,KP71,((MIN((VLOOKUP($D71,SALERYCODE,5,0)),KP71)))))))))/IF(AND($D71=2,'ראשי-פרטים כלליים וריכוז הוצאות'!$D$68&lt;&gt;4),1.2,1)</f>
        <v>0</v>
      </c>
      <c r="KS71" s="263"/>
      <c r="KT71" s="264"/>
      <c r="KU71" s="265"/>
      <c r="KV71" s="266"/>
      <c r="KW71" s="267">
        <f t="shared" si="167"/>
        <v>0</v>
      </c>
      <c r="KX71" s="260">
        <f>+(IF(OR($B71=0,$C71=0,$D71=0,$DC$2&gt;$OE$1),0,IF(OR(KS71=0,KU71=0,KV71=0),0,MIN((VLOOKUP($D71,SALERYCODE,3,0))*(IF($D71=6,KV71,KU71))*((MIN((VLOOKUP($D71,SALERYCODE,5,0)),(IF($D71=6,KU71,KV71))))),MIN((VLOOKUP($D71,SALERYCODE,3,0)),(KS71+KT71))*(IF($D71=6,KV71,((MIN((VLOOKUP($D71,SALERYCODE,5,0)),KV71)))))))))/IF(AND($D71=2,'ראשי-פרטים כלליים וריכוז הוצאות'!$D$68&lt;&gt;4),1.2,1)</f>
        <v>0</v>
      </c>
      <c r="KY71" s="263"/>
      <c r="KZ71" s="264"/>
      <c r="LA71" s="265"/>
      <c r="LB71" s="266"/>
      <c r="LC71" s="267">
        <f t="shared" si="168"/>
        <v>0</v>
      </c>
      <c r="LD71" s="260">
        <f>+(IF(OR($B71=0,$C71=0,$D71=0,$DC$2&gt;$OE$1),0,IF(OR(KY71=0,LA71=0,LB71=0),0,MIN((VLOOKUP($D71,SALERYCODE,3,0))*(IF($D71=6,LB71,LA71))*((MIN((VLOOKUP($D71,SALERYCODE,5,0)),(IF($D71=6,LA71,LB71))))),MIN((VLOOKUP($D71,SALERYCODE,3,0)),(KY71+KZ71))*(IF($D71=6,LB71,((MIN((VLOOKUP($D71,SALERYCODE,5,0)),LB71)))))))))/IF(AND($D71=2,'ראשי-פרטים כלליים וריכוז הוצאות'!$D$68&lt;&gt;4),1.2,1)</f>
        <v>0</v>
      </c>
      <c r="LE71" s="263"/>
      <c r="LF71" s="264"/>
      <c r="LG71" s="265"/>
      <c r="LH71" s="266"/>
      <c r="LI71" s="267">
        <f t="shared" si="169"/>
        <v>0</v>
      </c>
      <c r="LJ71" s="260">
        <f>+(IF(OR($B71=0,$C71=0,$D71=0,$DC$2&gt;$OE$1),0,IF(OR(LE71=0,LG71=0,LH71=0),0,MIN((VLOOKUP($D71,SALERYCODE,3,0))*(IF($D71=6,LH71,LG71))*((MIN((VLOOKUP($D71,SALERYCODE,5,0)),(IF($D71=6,LG71,LH71))))),MIN((VLOOKUP($D71,SALERYCODE,3,0)),(LE71+LF71))*(IF($D71=6,LH71,((MIN((VLOOKUP($D71,SALERYCODE,5,0)),LH71)))))))))/IF(AND($D71=2,'ראשי-פרטים כלליים וריכוז הוצאות'!$D$68&lt;&gt;4),1.2,1)</f>
        <v>0</v>
      </c>
      <c r="LK71" s="263"/>
      <c r="LL71" s="264"/>
      <c r="LM71" s="265"/>
      <c r="LN71" s="266"/>
      <c r="LO71" s="267">
        <f t="shared" si="170"/>
        <v>0</v>
      </c>
      <c r="LP71" s="260">
        <f>+(IF(OR($B71=0,$C71=0,$D71=0,$DC$2&gt;$OE$1),0,IF(OR(LK71=0,LM71=0,LN71=0),0,MIN((VLOOKUP($D71,SALERYCODE,3,0))*(IF($D71=6,LN71,LM71))*((MIN((VLOOKUP($D71,SALERYCODE,5,0)),(IF($D71=6,LM71,LN71))))),MIN((VLOOKUP($D71,SALERYCODE,3,0)),(LK71+LL71))*(IF($D71=6,LN71,((MIN((VLOOKUP($D71,SALERYCODE,5,0)),LN71)))))))))/IF(AND($D71=2,'ראשי-פרטים כלליים וריכוז הוצאות'!$D$68&lt;&gt;4),1.2,1)</f>
        <v>0</v>
      </c>
      <c r="LQ71" s="263"/>
      <c r="LR71" s="264"/>
      <c r="LS71" s="265"/>
      <c r="LT71" s="266"/>
      <c r="LU71" s="267">
        <f t="shared" si="171"/>
        <v>0</v>
      </c>
      <c r="LV71" s="260">
        <f>+(IF(OR($B71=0,$C71=0,$D71=0,$DC$2&gt;$OE$1),0,IF(OR(LQ71=0,LS71=0,LT71=0),0,MIN((VLOOKUP($D71,SALERYCODE,3,0))*(IF($D71=6,LT71,LS71))*((MIN((VLOOKUP($D71,SALERYCODE,5,0)),(IF($D71=6,LS71,LT71))))),MIN((VLOOKUP($D71,SALERYCODE,3,0)),(LQ71+LR71))*(IF($D71=6,LT71,((MIN((VLOOKUP($D71,SALERYCODE,5,0)),LT71)))))))))/IF(AND($D71=2,'ראשי-פרטים כלליים וריכוז הוצאות'!$D$68&lt;&gt;4),1.2,1)</f>
        <v>0</v>
      </c>
      <c r="LW71" s="263"/>
      <c r="LX71" s="264"/>
      <c r="LY71" s="265"/>
      <c r="LZ71" s="266"/>
      <c r="MA71" s="267">
        <f t="shared" si="172"/>
        <v>0</v>
      </c>
      <c r="MB71" s="260">
        <f>+(IF(OR($B71=0,$C71=0,$D71=0,$DC$2&gt;$OE$1),0,IF(OR(LW71=0,LY71=0,LZ71=0),0,MIN((VLOOKUP($D71,SALERYCODE,3,0))*(IF($D71=6,LZ71,LY71))*((MIN((VLOOKUP($D71,SALERYCODE,5,0)),(IF($D71=6,LY71,LZ71))))),MIN((VLOOKUP($D71,SALERYCODE,3,0)),(LW71+LX71))*(IF($D71=6,LZ71,((MIN((VLOOKUP($D71,SALERYCODE,5,0)),LZ71)))))))))/IF(AND($D71=2,'ראשי-פרטים כלליים וריכוז הוצאות'!$D$68&lt;&gt;4),1.2,1)</f>
        <v>0</v>
      </c>
      <c r="MC71" s="263"/>
      <c r="MD71" s="264"/>
      <c r="ME71" s="265"/>
      <c r="MF71" s="266"/>
      <c r="MG71" s="267">
        <f t="shared" si="173"/>
        <v>0</v>
      </c>
      <c r="MH71" s="260">
        <f>+(IF(OR($B71=0,$C71=0,$D71=0,$DC$2&gt;$OE$1),0,IF(OR(MC71=0,ME71=0,MF71=0),0,MIN((VLOOKUP($D71,SALERYCODE,3,0))*(IF($D71=6,MF71,ME71))*((MIN((VLOOKUP($D71,SALERYCODE,5,0)),(IF($D71=6,ME71,MF71))))),MIN((VLOOKUP($D71,SALERYCODE,3,0)),(MC71+MD71))*(IF($D71=6,MF71,((MIN((VLOOKUP($D71,SALERYCODE,5,0)),MF71)))))))))/IF(AND($D71=2,'ראשי-פרטים כלליים וריכוז הוצאות'!$D$68&lt;&gt;4),1.2,1)</f>
        <v>0</v>
      </c>
      <c r="MI71" s="263"/>
      <c r="MJ71" s="264"/>
      <c r="MK71" s="265"/>
      <c r="ML71" s="266"/>
      <c r="MM71" s="267">
        <f t="shared" si="174"/>
        <v>0</v>
      </c>
      <c r="MN71" s="260">
        <f>+(IF(OR($B71=0,$C71=0,$D71=0,$DC$2&gt;$OE$1),0,IF(OR(MI71=0,MK71=0,ML71=0),0,MIN((VLOOKUP($D71,SALERYCODE,3,0))*(IF($D71=6,ML71,MK71))*((MIN((VLOOKUP($D71,SALERYCODE,5,0)),(IF($D71=6,MK71,ML71))))),MIN((VLOOKUP($D71,SALERYCODE,3,0)),(MI71+MJ71))*(IF($D71=6,ML71,((MIN((VLOOKUP($D71,SALERYCODE,5,0)),ML71)))))))))/IF(AND($D71=2,'ראשי-פרטים כלליים וריכוז הוצאות'!$D$68&lt;&gt;4),1.2,1)</f>
        <v>0</v>
      </c>
      <c r="MO71" s="263"/>
      <c r="MP71" s="264"/>
      <c r="MQ71" s="265"/>
      <c r="MR71" s="266"/>
      <c r="MS71" s="267">
        <f t="shared" si="175"/>
        <v>0</v>
      </c>
      <c r="MT71" s="260">
        <f>+(IF(OR($B71=0,$C71=0,$D71=0,$DC$2&gt;$OE$1),0,IF(OR(MO71=0,MQ71=0,MR71=0),0,MIN((VLOOKUP($D71,SALERYCODE,3,0))*(IF($D71=6,MR71,MQ71))*((MIN((VLOOKUP($D71,SALERYCODE,5,0)),(IF($D71=6,MQ71,MR71))))),MIN((VLOOKUP($D71,SALERYCODE,3,0)),(MO71+MP71))*(IF($D71=6,MR71,((MIN((VLOOKUP($D71,SALERYCODE,5,0)),MR71)))))))))/IF(AND($D71=2,'ראשי-פרטים כלליים וריכוז הוצאות'!$D$68&lt;&gt;4),1.2,1)</f>
        <v>0</v>
      </c>
      <c r="MU71" s="263"/>
      <c r="MV71" s="264"/>
      <c r="MW71" s="265"/>
      <c r="MX71" s="266"/>
      <c r="MY71" s="267">
        <f t="shared" si="176"/>
        <v>0</v>
      </c>
      <c r="MZ71" s="260">
        <f>+(IF(OR($B71=0,$C71=0,$D71=0,$DC$2&gt;$OE$1),0,IF(OR(MU71=0,MW71=0,MX71=0),0,MIN((VLOOKUP($D71,SALERYCODE,3,0))*(IF($D71=6,MX71,MW71))*((MIN((VLOOKUP($D71,SALERYCODE,5,0)),(IF($D71=6,MW71,MX71))))),MIN((VLOOKUP($D71,SALERYCODE,3,0)),(MU71+MV71))*(IF($D71=6,MX71,((MIN((VLOOKUP($D71,SALERYCODE,5,0)),MX71)))))))))/IF(AND($D71=2,'ראשי-פרטים כלליים וריכוז הוצאות'!$D$68&lt;&gt;4),1.2,1)</f>
        <v>0</v>
      </c>
      <c r="NA71" s="263"/>
      <c r="NB71" s="264"/>
      <c r="NC71" s="265"/>
      <c r="ND71" s="266"/>
      <c r="NE71" s="267">
        <f t="shared" si="177"/>
        <v>0</v>
      </c>
      <c r="NF71" s="260">
        <f>+(IF(OR($B71=0,$C71=0,$D71=0,$DC$2&gt;$OE$1),0,IF(OR(NA71=0,NC71=0,ND71=0),0,MIN((VLOOKUP($D71,SALERYCODE,3,0))*(IF($D71=6,ND71,NC71))*((MIN((VLOOKUP($D71,SALERYCODE,5,0)),(IF($D71=6,NC71,ND71))))),MIN((VLOOKUP($D71,SALERYCODE,3,0)),(NA71+NB71))*(IF($D71=6,ND71,((MIN((VLOOKUP($D71,SALERYCODE,5,0)),ND71)))))))))/IF(AND($D71=2,'ראשי-פרטים כלליים וריכוז הוצאות'!$D$68&lt;&gt;4),1.2,1)</f>
        <v>0</v>
      </c>
      <c r="NG71" s="263"/>
      <c r="NH71" s="264"/>
      <c r="NI71" s="265"/>
      <c r="NJ71" s="266"/>
      <c r="NK71" s="267">
        <f t="shared" si="178"/>
        <v>0</v>
      </c>
      <c r="NL71" s="260">
        <f>+(IF(OR($B71=0,$C71=0,$D71=0,$DC$2&gt;$OE$1),0,IF(OR(NG71=0,NI71=0,NJ71=0),0,MIN((VLOOKUP($D71,SALERYCODE,3,0))*(IF($D71=6,NJ71,NI71))*((MIN((VLOOKUP($D71,SALERYCODE,5,0)),(IF($D71=6,NI71,NJ71))))),MIN((VLOOKUP($D71,SALERYCODE,3,0)),(NG71+NH71))*(IF($D71=6,NJ71,((MIN((VLOOKUP($D71,SALERYCODE,5,0)),NJ71)))))))))/IF(AND($D71=2,'ראשי-פרטים כלליים וריכוז הוצאות'!$D$68&lt;&gt;4),1.2,1)</f>
        <v>0</v>
      </c>
      <c r="NM71" s="263"/>
      <c r="NN71" s="264"/>
      <c r="NO71" s="265"/>
      <c r="NP71" s="266"/>
      <c r="NQ71" s="267">
        <f t="shared" si="179"/>
        <v>0</v>
      </c>
      <c r="NR71" s="260">
        <f>+(IF(OR($B71=0,$C71=0,$D71=0,$DC$2&gt;$OE$1),0,IF(OR(NM71=0,NO71=0,NP71=0),0,MIN((VLOOKUP($D71,SALERYCODE,3,0))*(IF($D71=6,NP71,NO71))*((MIN((VLOOKUP($D71,SALERYCODE,5,0)),(IF($D71=6,NO71,NP71))))),MIN((VLOOKUP($D71,SALERYCODE,3,0)),(NM71+NN71))*(IF($D71=6,NP71,((MIN((VLOOKUP($D71,SALERYCODE,5,0)),NP71)))))))))/IF(AND($D71=2,'ראשי-פרטים כלליים וריכוז הוצאות'!$D$68&lt;&gt;4),1.2,1)</f>
        <v>0</v>
      </c>
      <c r="NS71" s="263"/>
      <c r="NT71" s="264"/>
      <c r="NU71" s="265"/>
      <c r="NV71" s="266"/>
      <c r="NW71" s="267">
        <f t="shared" si="180"/>
        <v>0</v>
      </c>
      <c r="NX71" s="260">
        <f>+(IF(OR($B71=0,$C71=0,$D71=0,$DC$2&gt;$OE$1),0,IF(OR(NS71=0,NU71=0,NV71=0),0,MIN((VLOOKUP($D71,SALERYCODE,3,0))*(IF($D71=6,NV71,NU71))*((MIN((VLOOKUP($D71,SALERYCODE,5,0)),(IF($D71=6,NU71,NV71))))),MIN((VLOOKUP($D71,SALERYCODE,3,0)),(NS71+NT71))*(IF($D71=6,NV71,((MIN((VLOOKUP($D71,SALERYCODE,5,0)),NV71)))))))))/IF(AND($D71=2,'ראשי-פרטים כלליים וריכוז הוצאות'!$D$68&lt;&gt;4),1.2,1)</f>
        <v>0</v>
      </c>
      <c r="NY71" s="263"/>
      <c r="NZ71" s="264"/>
      <c r="OA71" s="265"/>
      <c r="OB71" s="266"/>
      <c r="OC71" s="267">
        <f t="shared" si="181"/>
        <v>0</v>
      </c>
      <c r="OD71" s="260">
        <f>+(IF(OR($B71=0,$C71=0,$D71=0,$DC$2&gt;$OE$1),0,IF(OR(NY71=0,OA71=0,OB71=0),0,MIN((VLOOKUP($D71,SALERYCODE,3,0))*(IF($D71=6,OB71,OA71))*((MIN((VLOOKUP($D71,SALERYCODE,5,0)),(IF($D71=6,OA71,OB71))))),MIN((VLOOKUP($D71,SALERYCODE,3,0)),(NY71+NZ71))*(IF($D71=6,OB71,((MIN((VLOOKUP($D71,SALERYCODE,5,0)),OB71)))))))))/IF(AND($D71=2,'ראשי-פרטים כלליים וריכוז הוצאות'!$D$68&lt;&gt;4),1.2,1)</f>
        <v>0</v>
      </c>
      <c r="OE71" s="275">
        <f t="shared" si="187"/>
        <v>0</v>
      </c>
      <c r="OF71" s="283">
        <f t="shared" si="188"/>
        <v>9.9999999999999995E-7</v>
      </c>
      <c r="OG71" s="276">
        <f t="shared" si="189"/>
        <v>0</v>
      </c>
      <c r="OH71" s="275">
        <f t="shared" si="190"/>
        <v>0</v>
      </c>
      <c r="OI71" s="275">
        <v>0</v>
      </c>
      <c r="OJ71" s="258">
        <f t="shared" si="191"/>
        <v>0</v>
      </c>
      <c r="OK71" s="284"/>
      <c r="OL71" s="116">
        <f>MIN(OJ71+OK71*OF71*OE71/$OL$1/IF(AND($D71=2,'ראשי-פרטים כלליים וריכוז הוצאות'!$D$68&lt;&gt;4),1.2,1),IF($D71&gt;0,VLOOKUP($D71,SALERYCODE,3,0)*12*OG71,0))</f>
        <v>0</v>
      </c>
      <c r="OM71" s="95">
        <f t="shared" si="182"/>
        <v>0</v>
      </c>
      <c r="ON71" s="11">
        <f t="shared" si="183"/>
        <v>0</v>
      </c>
      <c r="OO71" s="11">
        <f t="shared" si="184"/>
        <v>0</v>
      </c>
      <c r="OP71" s="22">
        <f t="shared" si="185"/>
        <v>0</v>
      </c>
      <c r="OQ71" s="11">
        <f t="shared" si="186"/>
        <v>0</v>
      </c>
      <c r="OR71" s="11" t="e">
        <f>#REF!</f>
        <v>#REF!</v>
      </c>
      <c r="OS71" s="35"/>
      <c r="OT71" s="35"/>
      <c r="OU71" s="43"/>
    </row>
    <row r="72" spans="1:411" ht="24" hidden="1" customHeight="1" outlineLevel="1" x14ac:dyDescent="0.2">
      <c r="A72" s="282">
        <v>69</v>
      </c>
      <c r="B72" s="269"/>
      <c r="C72" s="270"/>
      <c r="D72" s="271"/>
      <c r="E72" s="263"/>
      <c r="F72" s="264"/>
      <c r="G72" s="265"/>
      <c r="H72" s="266"/>
      <c r="I72" s="267">
        <f t="shared" si="117"/>
        <v>0</v>
      </c>
      <c r="J72" s="260">
        <f>(IF(OR($B72=0,$C72=0,$D72=0,$E$2&gt;$OE$1),0,IF(OR($E72=0,$G72=0,$H72=0),0,MIN((VLOOKUP($D72,SALERYCODE,3,0))*(IF($D72=6,$H72,$G72))*((MIN((VLOOKUP($D72,SALERYCODE,5,0)),(IF($D72=6,$G72,$H72))))),MIN((VLOOKUP($D72,SALERYCODE,3,0)),($E72+$F72))*(IF($D72=6,$H72,((MIN((VLOOKUP($D72,SALERYCODE,5,0)),$H72)))))))))/IF(AND($D72=2,'ראשי-פרטים כלליים וריכוז הוצאות'!$D$68&lt;&gt;4),1.2,1)</f>
        <v>0</v>
      </c>
      <c r="K72" s="263"/>
      <c r="L72" s="264"/>
      <c r="M72" s="265"/>
      <c r="N72" s="266"/>
      <c r="O72" s="267">
        <f t="shared" si="118"/>
        <v>0</v>
      </c>
      <c r="P72" s="260">
        <f>+(IF(OR($B72=0,$C72=0,$D72=0,$K$2&gt;$OE$1),0,IF(OR($K72=0,$M72=0,$N72=0),0,MIN((VLOOKUP($D72,SALERYCODE,3,0))*(IF($D72=6,$N72,$M72))*((MIN((VLOOKUP($D72,SALERYCODE,5,0)),(IF($D72=6,$M72,$N72))))),MIN((VLOOKUP($D72,SALERYCODE,3,0)),($K72+$L72))*(IF($D72=6,$N72,((MIN((VLOOKUP($D72,SALERYCODE,5,0)),$N72)))))))))/IF(AND($D72=2,'ראשי-פרטים כלליים וריכוז הוצאות'!$D$68&lt;&gt;4),1.2,1)</f>
        <v>0</v>
      </c>
      <c r="Q72" s="263"/>
      <c r="R72" s="264"/>
      <c r="S72" s="265"/>
      <c r="T72" s="266"/>
      <c r="U72" s="267">
        <f t="shared" si="119"/>
        <v>0</v>
      </c>
      <c r="V72" s="260">
        <f>+(IF(OR($B72=0,$C72=0,$D72=0,$Q$2&gt;$OE$1),0,IF(OR(Q72=0,S72=0,T72=0),0,MIN((VLOOKUP($D72,SALERYCODE,3,0))*(IF($D72=6,T72,S72))*((MIN((VLOOKUP($D72,SALERYCODE,5,0)),(IF($D72=6,S72,T72))))),MIN((VLOOKUP($D72,SALERYCODE,3,0)),(Q72+R72))*(IF($D72=6,T72,((MIN((VLOOKUP($D72,SALERYCODE,5,0)),T72)))))))))/IF(AND($D72=2,'ראשי-פרטים כלליים וריכוז הוצאות'!$D$68&lt;&gt;4),1.2,1)</f>
        <v>0</v>
      </c>
      <c r="W72" s="263"/>
      <c r="X72" s="264"/>
      <c r="Y72" s="265"/>
      <c r="Z72" s="266"/>
      <c r="AA72" s="267">
        <f t="shared" si="120"/>
        <v>0</v>
      </c>
      <c r="AB72" s="260">
        <f>+(IF(OR($B72=0,$C72=0,$D72=0,$W$2&gt;$OE$1),0,IF(OR(W72=0,Y72=0,Z72=0),0,MIN((VLOOKUP($D72,SALERYCODE,3,0))*(IF($D72=6,Z72,Y72))*((MIN((VLOOKUP($D72,SALERYCODE,5,0)),(IF($D72=6,Y72,Z72))))),MIN((VLOOKUP($D72,SALERYCODE,3,0)),(W72+X72))*(IF($D72=6,Z72,((MIN((VLOOKUP($D72,SALERYCODE,5,0)),Z72)))))))))/IF(AND($D72=2,'ראשי-פרטים כלליים וריכוז הוצאות'!$D$68&lt;&gt;4),1.2,1)</f>
        <v>0</v>
      </c>
      <c r="AC72" s="263"/>
      <c r="AD72" s="264"/>
      <c r="AE72" s="265"/>
      <c r="AF72" s="266"/>
      <c r="AG72" s="267">
        <f t="shared" si="121"/>
        <v>0</v>
      </c>
      <c r="AH72" s="260">
        <f>+(IF(OR($B72=0,$C72=0,$D72=0,$AC$2&gt;$OE$1),0,IF(OR(AC72=0,AE72=0,AF72=0),0,MIN((VLOOKUP($D72,SALERYCODE,3,0))*(IF($D72=6,AF72,AE72))*((MIN((VLOOKUP($D72,SALERYCODE,5,0)),(IF($D72=6,AE72,AF72))))),MIN((VLOOKUP($D72,SALERYCODE,3,0)),(AC72+AD72))*(IF($D72=6,AF72,((MIN((VLOOKUP($D72,SALERYCODE,5,0)),AF72)))))))))/IF(AND($D72=2,'ראשי-פרטים כלליים וריכוז הוצאות'!$D$68&lt;&gt;4),1.2,1)</f>
        <v>0</v>
      </c>
      <c r="AI72" s="263"/>
      <c r="AJ72" s="264"/>
      <c r="AK72" s="265"/>
      <c r="AL72" s="266"/>
      <c r="AM72" s="267">
        <f t="shared" si="122"/>
        <v>0</v>
      </c>
      <c r="AN72" s="260">
        <f>+(IF(OR($B72=0,$C72=0,$D72=0,$AI$2&gt;$OE$1),0,IF(OR(AI72=0,AK72=0,AL72=0),0,MIN((VLOOKUP($D72,SALERYCODE,3,0))*(IF($D72=6,AL72,AK72))*((MIN((VLOOKUP($D72,SALERYCODE,5,0)),(IF($D72=6,AK72,AL72))))),MIN((VLOOKUP($D72,SALERYCODE,3,0)),(AI72+AJ72))*(IF($D72=6,AL72,((MIN((VLOOKUP($D72,SALERYCODE,5,0)),AL72)))))))))/IF(AND($D72=2,'ראשי-פרטים כלליים וריכוז הוצאות'!$D$68&lt;&gt;4),1.2,1)</f>
        <v>0</v>
      </c>
      <c r="AO72" s="263"/>
      <c r="AP72" s="264"/>
      <c r="AQ72" s="265"/>
      <c r="AR72" s="266"/>
      <c r="AS72" s="267">
        <f t="shared" si="123"/>
        <v>0</v>
      </c>
      <c r="AT72" s="260">
        <f>+(IF(OR($B72=0,$C72=0,$D72=0,$AO$2&gt;$OE$1),0,IF(OR(AO72=0,AQ72=0,AR72=0),0,MIN((VLOOKUP($D72,SALERYCODE,3,0))*(IF($D72=6,AR72,AQ72))*((MIN((VLOOKUP($D72,SALERYCODE,5,0)),(IF($D72=6,AQ72,AR72))))),MIN((VLOOKUP($D72,SALERYCODE,3,0)),(AO72+AP72))*(IF($D72=6,AR72,((MIN((VLOOKUP($D72,SALERYCODE,5,0)),AR72)))))))))/IF(AND($D72=2,'ראשי-פרטים כלליים וריכוז הוצאות'!$D$68&lt;&gt;4),1.2,1)</f>
        <v>0</v>
      </c>
      <c r="AU72" s="263"/>
      <c r="AV72" s="264"/>
      <c r="AW72" s="265"/>
      <c r="AX72" s="266"/>
      <c r="AY72" s="267">
        <f t="shared" si="124"/>
        <v>0</v>
      </c>
      <c r="AZ72" s="260">
        <f>+(IF(OR($B72=0,$C72=0,$D72=0,$AU$2&gt;$OE$1),0,IF(OR(AU72=0,AW72=0,AX72=0),0,MIN((VLOOKUP($D72,SALERYCODE,3,0))*(IF($D72=6,AX72,AW72))*((MIN((VLOOKUP($D72,SALERYCODE,5,0)),(IF($D72=6,AW72,AX72))))),MIN((VLOOKUP($D72,SALERYCODE,3,0)),(AU72+AV72))*(IF($D72=6,AX72,((MIN((VLOOKUP($D72,SALERYCODE,5,0)),AX72)))))))))/IF(AND($D72=2,'ראשי-פרטים כלליים וריכוז הוצאות'!$D$68&lt;&gt;4),1.2,1)</f>
        <v>0</v>
      </c>
      <c r="BA72" s="263"/>
      <c r="BB72" s="264"/>
      <c r="BC72" s="265"/>
      <c r="BD72" s="266"/>
      <c r="BE72" s="267">
        <f t="shared" si="125"/>
        <v>0</v>
      </c>
      <c r="BF72" s="260">
        <f>+(IF(OR($B72=0,$C72=0,$D72=0,$BA$2&gt;$OE$1),0,IF(OR(BA72=0,BC72=0,BD72=0),0,MIN((VLOOKUP($D72,SALERYCODE,3,0))*(IF($D72=6,BD72,BC72))*((MIN((VLOOKUP($D72,SALERYCODE,5,0)),(IF($D72=6,BC72,BD72))))),MIN((VLOOKUP($D72,SALERYCODE,3,0)),(BA72+BB72))*(IF($D72=6,BD72,((MIN((VLOOKUP($D72,SALERYCODE,5,0)),BD72)))))))))/IF(AND($D72=2,'ראשי-פרטים כלליים וריכוז הוצאות'!$D$68&lt;&gt;4),1.2,1)</f>
        <v>0</v>
      </c>
      <c r="BG72" s="263"/>
      <c r="BH72" s="264"/>
      <c r="BI72" s="265"/>
      <c r="BJ72" s="266"/>
      <c r="BK72" s="267">
        <f t="shared" si="126"/>
        <v>0</v>
      </c>
      <c r="BL72" s="260">
        <f>+(IF(OR($B72=0,$C72=0,$D72=0,$BG$2&gt;$OE$1),0,IF(OR(BG72=0,BI72=0,BJ72=0),0,MIN((VLOOKUP($D72,SALERYCODE,3,0))*(IF($D72=6,BJ72,BI72))*((MIN((VLOOKUP($D72,SALERYCODE,5,0)),(IF($D72=6,BI72,BJ72))))),MIN((VLOOKUP($D72,SALERYCODE,3,0)),(BG72+BH72))*(IF($D72=6,BJ72,((MIN((VLOOKUP($D72,SALERYCODE,5,0)),BJ72)))))))))/IF(AND($D72=2,'ראשי-פרטים כלליים וריכוז הוצאות'!$D$68&lt;&gt;4),1.2,1)</f>
        <v>0</v>
      </c>
      <c r="BM72" s="263"/>
      <c r="BN72" s="264"/>
      <c r="BO72" s="265"/>
      <c r="BP72" s="266"/>
      <c r="BQ72" s="267">
        <f t="shared" si="127"/>
        <v>0</v>
      </c>
      <c r="BR72" s="260">
        <f>+(IF(OR($B72=0,$C72=0,$D72=0,$BM$2&gt;$OE$1),0,IF(OR(BM72=0,BO72=0,BP72=0),0,MIN((VLOOKUP($D72,SALERYCODE,3,0))*(IF($D72=6,BP72,BO72))*((MIN((VLOOKUP($D72,SALERYCODE,5,0)),(IF($D72=6,BO72,BP72))))),MIN((VLOOKUP($D72,SALERYCODE,3,0)),(BM72+BN72))*(IF($D72=6,BP72,((MIN((VLOOKUP($D72,SALERYCODE,5,0)),BP72)))))))))/IF(AND($D72=2,'ראשי-פרטים כלליים וריכוז הוצאות'!$D$68&lt;&gt;4),1.2,1)</f>
        <v>0</v>
      </c>
      <c r="BS72" s="263"/>
      <c r="BT72" s="264"/>
      <c r="BU72" s="265"/>
      <c r="BV72" s="266"/>
      <c r="BW72" s="267">
        <f t="shared" si="128"/>
        <v>0</v>
      </c>
      <c r="BX72" s="260">
        <f>+(IF(OR($B72=0,$C72=0,$D72=0,$BS$2&gt;$OE$1),0,IF(OR(BS72=0,BU72=0,BV72=0),0,MIN((VLOOKUP($D72,SALERYCODE,3,0))*(IF($D72=6,BV72,BU72))*((MIN((VLOOKUP($D72,SALERYCODE,5,0)),(IF($D72=6,BU72,BV72))))),MIN((VLOOKUP($D72,SALERYCODE,3,0)),(BS72+BT72))*(IF($D72=6,BV72,((MIN((VLOOKUP($D72,SALERYCODE,5,0)),BV72)))))))))/IF(AND($D72=2,'ראשי-פרטים כלליים וריכוז הוצאות'!$D$68&lt;&gt;4),1.2,1)</f>
        <v>0</v>
      </c>
      <c r="BY72" s="263"/>
      <c r="BZ72" s="264"/>
      <c r="CA72" s="265"/>
      <c r="CB72" s="266"/>
      <c r="CC72" s="267">
        <f t="shared" si="129"/>
        <v>0</v>
      </c>
      <c r="CD72" s="260">
        <f>+(IF(OR($B72=0,$C72=0,$D72=0,$BY$2&gt;$OE$1),0,IF(OR(BY72=0,CA72=0,CB72=0),0,MIN((VLOOKUP($D72,SALERYCODE,3,0))*(IF($D72=6,CB72,CA72))*((MIN((VLOOKUP($D72,SALERYCODE,5,0)),(IF($D72=6,CA72,CB72))))),MIN((VLOOKUP($D72,SALERYCODE,3,0)),(BY72+BZ72))*(IF($D72=6,CB72,((MIN((VLOOKUP($D72,SALERYCODE,5,0)),CB72)))))))))/IF(AND($D72=2,'ראשי-פרטים כלליים וריכוז הוצאות'!$D$68&lt;&gt;4),1.2,1)</f>
        <v>0</v>
      </c>
      <c r="CE72" s="263"/>
      <c r="CF72" s="264"/>
      <c r="CG72" s="265"/>
      <c r="CH72" s="266"/>
      <c r="CI72" s="267">
        <f t="shared" si="130"/>
        <v>0</v>
      </c>
      <c r="CJ72" s="260">
        <f>+(IF(OR($B72=0,$C72=0,$D72=0,$CE$2&gt;$OE$1),0,IF(OR(CE72=0,CG72=0,CH72=0),0,MIN((VLOOKUP($D72,SALERYCODE,3,0))*(IF($D72=6,CH72,CG72))*((MIN((VLOOKUP($D72,SALERYCODE,5,0)),(IF($D72=6,CG72,CH72))))),MIN((VLOOKUP($D72,SALERYCODE,3,0)),(CE72+CF72))*(IF($D72=6,CH72,((MIN((VLOOKUP($D72,SALERYCODE,5,0)),CH72)))))))))/IF(AND($D72=2,'ראשי-פרטים כלליים וריכוז הוצאות'!$D$68&lt;&gt;4),1.2,1)</f>
        <v>0</v>
      </c>
      <c r="CK72" s="263"/>
      <c r="CL72" s="264"/>
      <c r="CM72" s="265"/>
      <c r="CN72" s="266"/>
      <c r="CO72" s="267">
        <f t="shared" si="131"/>
        <v>0</v>
      </c>
      <c r="CP72" s="260">
        <f>+(IF(OR($B72=0,$C72=0,$D72=0,$CK$2&gt;$OE$1),0,IF(OR(CK72=0,CM72=0,CN72=0),0,MIN((VLOOKUP($D72,SALERYCODE,3,0))*(IF($D72=6,CN72,CM72))*((MIN((VLOOKUP($D72,SALERYCODE,5,0)),(IF($D72=6,CM72,CN72))))),MIN((VLOOKUP($D72,SALERYCODE,3,0)),(CK72+CL72))*(IF($D72=6,CN72,((MIN((VLOOKUP($D72,SALERYCODE,5,0)),CN72)))))))))/IF(AND($D72=2,'ראשי-פרטים כלליים וריכוז הוצאות'!$D$68&lt;&gt;4),1.2,1)</f>
        <v>0</v>
      </c>
      <c r="CQ72" s="263"/>
      <c r="CR72" s="264"/>
      <c r="CS72" s="265"/>
      <c r="CT72" s="266"/>
      <c r="CU72" s="267">
        <f t="shared" si="132"/>
        <v>0</v>
      </c>
      <c r="CV72" s="260">
        <f>+(IF(OR($B72=0,$C72=0,$D72=0,$CQ$2&gt;$OE$1),0,IF(OR(CQ72=0,CS72=0,CT72=0),0,MIN((VLOOKUP($D72,SALERYCODE,3,0))*(IF($D72=6,CT72,CS72))*((MIN((VLOOKUP($D72,SALERYCODE,5,0)),(IF($D72=6,CS72,CT72))))),MIN((VLOOKUP($D72,SALERYCODE,3,0)),(CQ72+CR72))*(IF($D72=6,CT72,((MIN((VLOOKUP($D72,SALERYCODE,5,0)),CT72)))))))))/IF(AND($D72=2,'ראשי-פרטים כלליים וריכוז הוצאות'!$D$68&lt;&gt;4),1.2,1)</f>
        <v>0</v>
      </c>
      <c r="CW72" s="263"/>
      <c r="CX72" s="264"/>
      <c r="CY72" s="265"/>
      <c r="CZ72" s="266"/>
      <c r="DA72" s="267">
        <f t="shared" si="133"/>
        <v>0</v>
      </c>
      <c r="DB72" s="260">
        <f>+(IF(OR($B72=0,$C72=0,$D72=0,$CW$2&gt;$OE$1),0,IF(OR(CW72=0,CY72=0,CZ72=0),0,MIN((VLOOKUP($D72,SALERYCODE,3,0))*(IF($D72=6,CZ72,CY72))*((MIN((VLOOKUP($D72,SALERYCODE,5,0)),(IF($D72=6,CY72,CZ72))))),MIN((VLOOKUP($D72,SALERYCODE,3,0)),(CW72+CX72))*(IF($D72=6,CZ72,((MIN((VLOOKUP($D72,SALERYCODE,5,0)),CZ72)))))))))/IF(AND($D72=2,'ראשי-פרטים כלליים וריכוז הוצאות'!$D$68&lt;&gt;4),1.2,1)</f>
        <v>0</v>
      </c>
      <c r="DC72" s="263"/>
      <c r="DD72" s="264"/>
      <c r="DE72" s="265"/>
      <c r="DF72" s="266"/>
      <c r="DG72" s="267">
        <f t="shared" si="134"/>
        <v>0</v>
      </c>
      <c r="DH72" s="260">
        <f>+(IF(OR($B72=0,$C72=0,$D72=0,$DC$2&gt;$OE$1),0,IF(OR(DC72=0,DE72=0,DF72=0),0,MIN((VLOOKUP($D72,SALERYCODE,3,0))*(IF($D72=6,DF72,DE72))*((MIN((VLOOKUP($D72,SALERYCODE,5,0)),(IF($D72=6,DE72,DF72))))),MIN((VLOOKUP($D72,SALERYCODE,3,0)),(DC72+DD72))*(IF($D72=6,DF72,((MIN((VLOOKUP($D72,SALERYCODE,5,0)),DF72)))))))))/IF(AND($D72=2,'ראשי-פרטים כלליים וריכוז הוצאות'!$D$68&lt;&gt;4),1.2,1)</f>
        <v>0</v>
      </c>
      <c r="DI72" s="263"/>
      <c r="DJ72" s="264"/>
      <c r="DK72" s="265"/>
      <c r="DL72" s="266"/>
      <c r="DM72" s="267">
        <f t="shared" si="135"/>
        <v>0</v>
      </c>
      <c r="DN72" s="260">
        <f>+(IF(OR($B72=0,$C72=0,$D72=0,$DC$2&gt;$OE$1),0,IF(OR(DI72=0,DK72=0,DL72=0),0,MIN((VLOOKUP($D72,SALERYCODE,3,0))*(IF($D72=6,DL72,DK72))*((MIN((VLOOKUP($D72,SALERYCODE,5,0)),(IF($D72=6,DK72,DL72))))),MIN((VLOOKUP($D72,SALERYCODE,3,0)),(DI72+DJ72))*(IF($D72=6,DL72,((MIN((VLOOKUP($D72,SALERYCODE,5,0)),DL72)))))))))/IF(AND($D72=2,'ראשי-פרטים כלליים וריכוז הוצאות'!$D$68&lt;&gt;4),1.2,1)</f>
        <v>0</v>
      </c>
      <c r="DO72" s="263"/>
      <c r="DP72" s="264"/>
      <c r="DQ72" s="265"/>
      <c r="DR72" s="266"/>
      <c r="DS72" s="267">
        <f t="shared" si="136"/>
        <v>0</v>
      </c>
      <c r="DT72" s="260">
        <f>+(IF(OR($B72=0,$C72=0,$D72=0,$DC$2&gt;$OE$1),0,IF(OR(DO72=0,DQ72=0,DR72=0),0,MIN((VLOOKUP($D72,SALERYCODE,3,0))*(IF($D72=6,DR72,DQ72))*((MIN((VLOOKUP($D72,SALERYCODE,5,0)),(IF($D72=6,DQ72,DR72))))),MIN((VLOOKUP($D72,SALERYCODE,3,0)),(DO72+DP72))*(IF($D72=6,DR72,((MIN((VLOOKUP($D72,SALERYCODE,5,0)),DR72)))))))))/IF(AND($D72=2,'ראשי-פרטים כלליים וריכוז הוצאות'!$D$68&lt;&gt;4),1.2,1)</f>
        <v>0</v>
      </c>
      <c r="DU72" s="263"/>
      <c r="DV72" s="264"/>
      <c r="DW72" s="265"/>
      <c r="DX72" s="266"/>
      <c r="DY72" s="267">
        <f t="shared" si="137"/>
        <v>0</v>
      </c>
      <c r="DZ72" s="260">
        <f>+(IF(OR($B72=0,$C72=0,$D72=0,$DC$2&gt;$OE$1),0,IF(OR(DU72=0,DW72=0,DX72=0),0,MIN((VLOOKUP($D72,SALERYCODE,3,0))*(IF($D72=6,DX72,DW72))*((MIN((VLOOKUP($D72,SALERYCODE,5,0)),(IF($D72=6,DW72,DX72))))),MIN((VLOOKUP($D72,SALERYCODE,3,0)),(DU72+DV72))*(IF($D72=6,DX72,((MIN((VLOOKUP($D72,SALERYCODE,5,0)),DX72)))))))))/IF(AND($D72=2,'ראשי-פרטים כלליים וריכוז הוצאות'!$D$68&lt;&gt;4),1.2,1)</f>
        <v>0</v>
      </c>
      <c r="EA72" s="263"/>
      <c r="EB72" s="264"/>
      <c r="EC72" s="265"/>
      <c r="ED72" s="266"/>
      <c r="EE72" s="267">
        <f t="shared" si="138"/>
        <v>0</v>
      </c>
      <c r="EF72" s="260">
        <f>+(IF(OR($B72=0,$C72=0,$D72=0,$DC$2&gt;$OE$1),0,IF(OR(EA72=0,EC72=0,ED72=0),0,MIN((VLOOKUP($D72,SALERYCODE,3,0))*(IF($D72=6,ED72,EC72))*((MIN((VLOOKUP($D72,SALERYCODE,5,0)),(IF($D72=6,EC72,ED72))))),MIN((VLOOKUP($D72,SALERYCODE,3,0)),(EA72+EB72))*(IF($D72=6,ED72,((MIN((VLOOKUP($D72,SALERYCODE,5,0)),ED72)))))))))/IF(AND($D72=2,'ראשי-פרטים כלליים וריכוז הוצאות'!$D$68&lt;&gt;4),1.2,1)</f>
        <v>0</v>
      </c>
      <c r="EG72" s="263"/>
      <c r="EH72" s="264"/>
      <c r="EI72" s="265"/>
      <c r="EJ72" s="266"/>
      <c r="EK72" s="267">
        <f t="shared" si="139"/>
        <v>0</v>
      </c>
      <c r="EL72" s="260">
        <f>+(IF(OR($B72=0,$C72=0,$D72=0,$DC$2&gt;$OE$1),0,IF(OR(EG72=0,EI72=0,EJ72=0),0,MIN((VLOOKUP($D72,SALERYCODE,3,0))*(IF($D72=6,EJ72,EI72))*((MIN((VLOOKUP($D72,SALERYCODE,5,0)),(IF($D72=6,EI72,EJ72))))),MIN((VLOOKUP($D72,SALERYCODE,3,0)),(EG72+EH72))*(IF($D72=6,EJ72,((MIN((VLOOKUP($D72,SALERYCODE,5,0)),EJ72)))))))))/IF(AND($D72=2,'ראשי-פרטים כלליים וריכוז הוצאות'!$D$68&lt;&gt;4),1.2,1)</f>
        <v>0</v>
      </c>
      <c r="EM72" s="263"/>
      <c r="EN72" s="264"/>
      <c r="EO72" s="265"/>
      <c r="EP72" s="266"/>
      <c r="EQ72" s="267">
        <f t="shared" si="140"/>
        <v>0</v>
      </c>
      <c r="ER72" s="260">
        <f>+(IF(OR($B72=0,$C72=0,$D72=0,$DC$2&gt;$OE$1),0,IF(OR(EM72=0,EO72=0,EP72=0),0,MIN((VLOOKUP($D72,SALERYCODE,3,0))*(IF($D72=6,EP72,EO72))*((MIN((VLOOKUP($D72,SALERYCODE,5,0)),(IF($D72=6,EO72,EP72))))),MIN((VLOOKUP($D72,SALERYCODE,3,0)),(EM72+EN72))*(IF($D72=6,EP72,((MIN((VLOOKUP($D72,SALERYCODE,5,0)),EP72)))))))))/IF(AND($D72=2,'ראשי-פרטים כלליים וריכוז הוצאות'!$D$68&lt;&gt;4),1.2,1)</f>
        <v>0</v>
      </c>
      <c r="ES72" s="263"/>
      <c r="ET72" s="264"/>
      <c r="EU72" s="265"/>
      <c r="EV72" s="266"/>
      <c r="EW72" s="267">
        <f t="shared" si="141"/>
        <v>0</v>
      </c>
      <c r="EX72" s="260">
        <f>+(IF(OR($B72=0,$C72=0,$D72=0,$DC$2&gt;$OE$1),0,IF(OR(ES72=0,EU72=0,EV72=0),0,MIN((VLOOKUP($D72,SALERYCODE,3,0))*(IF($D72=6,EV72,EU72))*((MIN((VLOOKUP($D72,SALERYCODE,5,0)),(IF($D72=6,EU72,EV72))))),MIN((VLOOKUP($D72,SALERYCODE,3,0)),(ES72+ET72))*(IF($D72=6,EV72,((MIN((VLOOKUP($D72,SALERYCODE,5,0)),EV72)))))))))/IF(AND($D72=2,'ראשי-פרטים כלליים וריכוז הוצאות'!$D$68&lt;&gt;4),1.2,1)</f>
        <v>0</v>
      </c>
      <c r="EY72" s="263"/>
      <c r="EZ72" s="264"/>
      <c r="FA72" s="265"/>
      <c r="FB72" s="266"/>
      <c r="FC72" s="267">
        <f t="shared" si="142"/>
        <v>0</v>
      </c>
      <c r="FD72" s="260">
        <f>+(IF(OR($B72=0,$C72=0,$D72=0,$DC$2&gt;$OE$1),0,IF(OR(EY72=0,FA72=0,FB72=0),0,MIN((VLOOKUP($D72,SALERYCODE,3,0))*(IF($D72=6,FB72,FA72))*((MIN((VLOOKUP($D72,SALERYCODE,5,0)),(IF($D72=6,FA72,FB72))))),MIN((VLOOKUP($D72,SALERYCODE,3,0)),(EY72+EZ72))*(IF($D72=6,FB72,((MIN((VLOOKUP($D72,SALERYCODE,5,0)),FB72)))))))))/IF(AND($D72=2,'ראשי-פרטים כלליים וריכוז הוצאות'!$D$68&lt;&gt;4),1.2,1)</f>
        <v>0</v>
      </c>
      <c r="FE72" s="263"/>
      <c r="FF72" s="264"/>
      <c r="FG72" s="265"/>
      <c r="FH72" s="266"/>
      <c r="FI72" s="267">
        <f t="shared" si="143"/>
        <v>0</v>
      </c>
      <c r="FJ72" s="260">
        <f>+(IF(OR($B72=0,$C72=0,$D72=0,$DC$2&gt;$OE$1),0,IF(OR(FE72=0,FG72=0,FH72=0),0,MIN((VLOOKUP($D72,SALERYCODE,3,0))*(IF($D72=6,FH72,FG72))*((MIN((VLOOKUP($D72,SALERYCODE,5,0)),(IF($D72=6,FG72,FH72))))),MIN((VLOOKUP($D72,SALERYCODE,3,0)),(FE72+FF72))*(IF($D72=6,FH72,((MIN((VLOOKUP($D72,SALERYCODE,5,0)),FH72)))))))))/IF(AND($D72=2,'ראשי-פרטים כלליים וריכוז הוצאות'!$D$68&lt;&gt;4),1.2,1)</f>
        <v>0</v>
      </c>
      <c r="FK72" s="263"/>
      <c r="FL72" s="264"/>
      <c r="FM72" s="265"/>
      <c r="FN72" s="266"/>
      <c r="FO72" s="267">
        <f t="shared" si="144"/>
        <v>0</v>
      </c>
      <c r="FP72" s="260">
        <f>+(IF(OR($B72=0,$C72=0,$D72=0,$DC$2&gt;$OE$1),0,IF(OR(FK72=0,FM72=0,FN72=0),0,MIN((VLOOKUP($D72,SALERYCODE,3,0))*(IF($D72=6,FN72,FM72))*((MIN((VLOOKUP($D72,SALERYCODE,5,0)),(IF($D72=6,FM72,FN72))))),MIN((VLOOKUP($D72,SALERYCODE,3,0)),(FK72+FL72))*(IF($D72=6,FN72,((MIN((VLOOKUP($D72,SALERYCODE,5,0)),FN72)))))))))/IF(AND($D72=2,'ראשי-פרטים כלליים וריכוז הוצאות'!$D$68&lt;&gt;4),1.2,1)</f>
        <v>0</v>
      </c>
      <c r="FQ72" s="263"/>
      <c r="FR72" s="264"/>
      <c r="FS72" s="265"/>
      <c r="FT72" s="266"/>
      <c r="FU72" s="267">
        <f t="shared" si="145"/>
        <v>0</v>
      </c>
      <c r="FV72" s="260">
        <f>+(IF(OR($B72=0,$C72=0,$D72=0,$DC$2&gt;$OE$1),0,IF(OR(FQ72=0,FS72=0,FT72=0),0,MIN((VLOOKUP($D72,SALERYCODE,3,0))*(IF($D72=6,FT72,FS72))*((MIN((VLOOKUP($D72,SALERYCODE,5,0)),(IF($D72=6,FS72,FT72))))),MIN((VLOOKUP($D72,SALERYCODE,3,0)),(FQ72+FR72))*(IF($D72=6,FT72,((MIN((VLOOKUP($D72,SALERYCODE,5,0)),FT72)))))))))/IF(AND($D72=2,'ראשי-פרטים כלליים וריכוז הוצאות'!$D$68&lt;&gt;4),1.2,1)</f>
        <v>0</v>
      </c>
      <c r="FW72" s="263"/>
      <c r="FX72" s="264"/>
      <c r="FY72" s="265"/>
      <c r="FZ72" s="266"/>
      <c r="GA72" s="267">
        <f t="shared" si="146"/>
        <v>0</v>
      </c>
      <c r="GB72" s="260">
        <f>+(IF(OR($B72=0,$C72=0,$D72=0,$DC$2&gt;$OE$1),0,IF(OR(FW72=0,FY72=0,FZ72=0),0,MIN((VLOOKUP($D72,SALERYCODE,3,0))*(IF($D72=6,FZ72,FY72))*((MIN((VLOOKUP($D72,SALERYCODE,5,0)),(IF($D72=6,FY72,FZ72))))),MIN((VLOOKUP($D72,SALERYCODE,3,0)),(FW72+FX72))*(IF($D72=6,FZ72,((MIN((VLOOKUP($D72,SALERYCODE,5,0)),FZ72)))))))))/IF(AND($D72=2,'ראשי-פרטים כלליים וריכוז הוצאות'!$D$68&lt;&gt;4),1.2,1)</f>
        <v>0</v>
      </c>
      <c r="GC72" s="263"/>
      <c r="GD72" s="264"/>
      <c r="GE72" s="265"/>
      <c r="GF72" s="266"/>
      <c r="GG72" s="267">
        <f t="shared" si="147"/>
        <v>0</v>
      </c>
      <c r="GH72" s="260">
        <f>+(IF(OR($B72=0,$C72=0,$D72=0,$DC$2&gt;$OE$1),0,IF(OR(GC72=0,GE72=0,GF72=0),0,MIN((VLOOKUP($D72,SALERYCODE,3,0))*(IF($D72=6,GF72,GE72))*((MIN((VLOOKUP($D72,SALERYCODE,5,0)),(IF($D72=6,GE72,GF72))))),MIN((VLOOKUP($D72,SALERYCODE,3,0)),(GC72+GD72))*(IF($D72=6,GF72,((MIN((VLOOKUP($D72,SALERYCODE,5,0)),GF72)))))))))/IF(AND($D72=2,'ראשי-פרטים כלליים וריכוז הוצאות'!$D$68&lt;&gt;4),1.2,1)</f>
        <v>0</v>
      </c>
      <c r="GI72" s="263"/>
      <c r="GJ72" s="264"/>
      <c r="GK72" s="265"/>
      <c r="GL72" s="266"/>
      <c r="GM72" s="267">
        <f t="shared" si="148"/>
        <v>0</v>
      </c>
      <c r="GN72" s="260">
        <f>+(IF(OR($B72=0,$C72=0,$D72=0,$DC$2&gt;$OE$1),0,IF(OR(GI72=0,GK72=0,GL72=0),0,MIN((VLOOKUP($D72,SALERYCODE,3,0))*(IF($D72=6,GL72,GK72))*((MIN((VLOOKUP($D72,SALERYCODE,5,0)),(IF($D72=6,GK72,GL72))))),MIN((VLOOKUP($D72,SALERYCODE,3,0)),(GI72+GJ72))*(IF($D72=6,GL72,((MIN((VLOOKUP($D72,SALERYCODE,5,0)),GL72)))))))))/IF(AND($D72=2,'ראשי-פרטים כלליים וריכוז הוצאות'!$D$68&lt;&gt;4),1.2,1)</f>
        <v>0</v>
      </c>
      <c r="GO72" s="263"/>
      <c r="GP72" s="264"/>
      <c r="GQ72" s="265"/>
      <c r="GR72" s="266"/>
      <c r="GS72" s="267">
        <f t="shared" si="149"/>
        <v>0</v>
      </c>
      <c r="GT72" s="260">
        <f>+(IF(OR($B72=0,$C72=0,$D72=0,$DC$2&gt;$OE$1),0,IF(OR(GO72=0,GQ72=0,GR72=0),0,MIN((VLOOKUP($D72,SALERYCODE,3,0))*(IF($D72=6,GR72,GQ72))*((MIN((VLOOKUP($D72,SALERYCODE,5,0)),(IF($D72=6,GQ72,GR72))))),MIN((VLOOKUP($D72,SALERYCODE,3,0)),(GO72+GP72))*(IF($D72=6,GR72,((MIN((VLOOKUP($D72,SALERYCODE,5,0)),GR72)))))))))/IF(AND($D72=2,'ראשי-פרטים כלליים וריכוז הוצאות'!$D$68&lt;&gt;4),1.2,1)</f>
        <v>0</v>
      </c>
      <c r="GU72" s="263"/>
      <c r="GV72" s="264"/>
      <c r="GW72" s="265"/>
      <c r="GX72" s="266"/>
      <c r="GY72" s="267">
        <f t="shared" si="150"/>
        <v>0</v>
      </c>
      <c r="GZ72" s="260">
        <f>+(IF(OR($B72=0,$C72=0,$D72=0,$DC$2&gt;$OE$1),0,IF(OR(GU72=0,GW72=0,GX72=0),0,MIN((VLOOKUP($D72,SALERYCODE,3,0))*(IF($D72=6,GX72,GW72))*((MIN((VLOOKUP($D72,SALERYCODE,5,0)),(IF($D72=6,GW72,GX72))))),MIN((VLOOKUP($D72,SALERYCODE,3,0)),(GU72+GV72))*(IF($D72=6,GX72,((MIN((VLOOKUP($D72,SALERYCODE,5,0)),GX72)))))))))/IF(AND($D72=2,'ראשי-פרטים כלליים וריכוז הוצאות'!$D$68&lt;&gt;4),1.2,1)</f>
        <v>0</v>
      </c>
      <c r="HA72" s="263"/>
      <c r="HB72" s="264"/>
      <c r="HC72" s="265"/>
      <c r="HD72" s="266"/>
      <c r="HE72" s="267">
        <f t="shared" si="151"/>
        <v>0</v>
      </c>
      <c r="HF72" s="260">
        <f>+(IF(OR($B72=0,$C72=0,$D72=0,$DC$2&gt;$OE$1),0,IF(OR(HA72=0,HC72=0,HD72=0),0,MIN((VLOOKUP($D72,SALERYCODE,3,0))*(IF($D72=6,HD72,HC72))*((MIN((VLOOKUP($D72,SALERYCODE,5,0)),(IF($D72=6,HC72,HD72))))),MIN((VLOOKUP($D72,SALERYCODE,3,0)),(HA72+HB72))*(IF($D72=6,HD72,((MIN((VLOOKUP($D72,SALERYCODE,5,0)),HD72)))))))))/IF(AND($D72=2,'ראשי-פרטים כלליים וריכוז הוצאות'!$D$68&lt;&gt;4),1.2,1)</f>
        <v>0</v>
      </c>
      <c r="HG72" s="263"/>
      <c r="HH72" s="264"/>
      <c r="HI72" s="265"/>
      <c r="HJ72" s="266"/>
      <c r="HK72" s="267">
        <f t="shared" si="152"/>
        <v>0</v>
      </c>
      <c r="HL72" s="260">
        <f>+(IF(OR($B72=0,$C72=0,$D72=0,$DC$2&gt;$OE$1),0,IF(OR(HG72=0,HI72=0,HJ72=0),0,MIN((VLOOKUP($D72,SALERYCODE,3,0))*(IF($D72=6,HJ72,HI72))*((MIN((VLOOKUP($D72,SALERYCODE,5,0)),(IF($D72=6,HI72,HJ72))))),MIN((VLOOKUP($D72,SALERYCODE,3,0)),(HG72+HH72))*(IF($D72=6,HJ72,((MIN((VLOOKUP($D72,SALERYCODE,5,0)),HJ72)))))))))/IF(AND($D72=2,'ראשי-פרטים כלליים וריכוז הוצאות'!$D$68&lt;&gt;4),1.2,1)</f>
        <v>0</v>
      </c>
      <c r="HM72" s="263"/>
      <c r="HN72" s="264"/>
      <c r="HO72" s="265"/>
      <c r="HP72" s="266"/>
      <c r="HQ72" s="267">
        <f t="shared" si="153"/>
        <v>0</v>
      </c>
      <c r="HR72" s="260">
        <f>+(IF(OR($B72=0,$C72=0,$D72=0,$DC$2&gt;$OE$1),0,IF(OR(HM72=0,HO72=0,HP72=0),0,MIN((VLOOKUP($D72,SALERYCODE,3,0))*(IF($D72=6,HP72,HO72))*((MIN((VLOOKUP($D72,SALERYCODE,5,0)),(IF($D72=6,HO72,HP72))))),MIN((VLOOKUP($D72,SALERYCODE,3,0)),(HM72+HN72))*(IF($D72=6,HP72,((MIN((VLOOKUP($D72,SALERYCODE,5,0)),HP72)))))))))/IF(AND($D72=2,'ראשי-פרטים כלליים וריכוז הוצאות'!$D$68&lt;&gt;4),1.2,1)</f>
        <v>0</v>
      </c>
      <c r="HS72" s="263"/>
      <c r="HT72" s="264"/>
      <c r="HU72" s="265"/>
      <c r="HV72" s="266"/>
      <c r="HW72" s="267">
        <f t="shared" si="154"/>
        <v>0</v>
      </c>
      <c r="HX72" s="260">
        <f>+(IF(OR($B72=0,$C72=0,$D72=0,$DC$2&gt;$OE$1),0,IF(OR(HS72=0,HU72=0,HV72=0),0,MIN((VLOOKUP($D72,SALERYCODE,3,0))*(IF($D72=6,HV72,HU72))*((MIN((VLOOKUP($D72,SALERYCODE,5,0)),(IF($D72=6,HU72,HV72))))),MIN((VLOOKUP($D72,SALERYCODE,3,0)),(HS72+HT72))*(IF($D72=6,HV72,((MIN((VLOOKUP($D72,SALERYCODE,5,0)),HV72)))))))))/IF(AND($D72=2,'ראשי-פרטים כלליים וריכוז הוצאות'!$D$68&lt;&gt;4),1.2,1)</f>
        <v>0</v>
      </c>
      <c r="HY72" s="263"/>
      <c r="HZ72" s="264"/>
      <c r="IA72" s="265"/>
      <c r="IB72" s="266"/>
      <c r="IC72" s="267">
        <f t="shared" si="155"/>
        <v>0</v>
      </c>
      <c r="ID72" s="260">
        <f>+(IF(OR($B72=0,$C72=0,$D72=0,$DC$2&gt;$OE$1),0,IF(OR(HY72=0,IA72=0,IB72=0),0,MIN((VLOOKUP($D72,SALERYCODE,3,0))*(IF($D72=6,IB72,IA72))*((MIN((VLOOKUP($D72,SALERYCODE,5,0)),(IF($D72=6,IA72,IB72))))),MIN((VLOOKUP($D72,SALERYCODE,3,0)),(HY72+HZ72))*(IF($D72=6,IB72,((MIN((VLOOKUP($D72,SALERYCODE,5,0)),IB72)))))))))/IF(AND($D72=2,'ראשי-פרטים כלליים וריכוז הוצאות'!$D$68&lt;&gt;4),1.2,1)</f>
        <v>0</v>
      </c>
      <c r="IE72" s="263"/>
      <c r="IF72" s="264"/>
      <c r="IG72" s="265"/>
      <c r="IH72" s="266"/>
      <c r="II72" s="267">
        <f t="shared" si="156"/>
        <v>0</v>
      </c>
      <c r="IJ72" s="260">
        <f>+(IF(OR($B72=0,$C72=0,$D72=0,$DC$2&gt;$OE$1),0,IF(OR(IE72=0,IG72=0,IH72=0),0,MIN((VLOOKUP($D72,SALERYCODE,3,0))*(IF($D72=6,IH72,IG72))*((MIN((VLOOKUP($D72,SALERYCODE,5,0)),(IF($D72=6,IG72,IH72))))),MIN((VLOOKUP($D72,SALERYCODE,3,0)),(IE72+IF72))*(IF($D72=6,IH72,((MIN((VLOOKUP($D72,SALERYCODE,5,0)),IH72)))))))))/IF(AND($D72=2,'ראשי-פרטים כלליים וריכוז הוצאות'!$D$68&lt;&gt;4),1.2,1)</f>
        <v>0</v>
      </c>
      <c r="IK72" s="263"/>
      <c r="IL72" s="264"/>
      <c r="IM72" s="265"/>
      <c r="IN72" s="266"/>
      <c r="IO72" s="267">
        <f t="shared" si="157"/>
        <v>0</v>
      </c>
      <c r="IP72" s="260">
        <f>+(IF(OR($B72=0,$C72=0,$D72=0,$DC$2&gt;$OE$1),0,IF(OR(IK72=0,IM72=0,IN72=0),0,MIN((VLOOKUP($D72,SALERYCODE,3,0))*(IF($D72=6,IN72,IM72))*((MIN((VLOOKUP($D72,SALERYCODE,5,0)),(IF($D72=6,IM72,IN72))))),MIN((VLOOKUP($D72,SALERYCODE,3,0)),(IK72+IL72))*(IF($D72=6,IN72,((MIN((VLOOKUP($D72,SALERYCODE,5,0)),IN72)))))))))/IF(AND($D72=2,'ראשי-פרטים כלליים וריכוז הוצאות'!$D$68&lt;&gt;4),1.2,1)</f>
        <v>0</v>
      </c>
      <c r="IQ72" s="263"/>
      <c r="IR72" s="264"/>
      <c r="IS72" s="265"/>
      <c r="IT72" s="266"/>
      <c r="IU72" s="267">
        <f t="shared" si="158"/>
        <v>0</v>
      </c>
      <c r="IV72" s="260">
        <f>+(IF(OR($B72=0,$C72=0,$D72=0,$DC$2&gt;$OE$1),0,IF(OR(IQ72=0,IS72=0,IT72=0),0,MIN((VLOOKUP($D72,SALERYCODE,3,0))*(IF($D72=6,IT72,IS72))*((MIN((VLOOKUP($D72,SALERYCODE,5,0)),(IF($D72=6,IS72,IT72))))),MIN((VLOOKUP($D72,SALERYCODE,3,0)),(IQ72+IR72))*(IF($D72=6,IT72,((MIN((VLOOKUP($D72,SALERYCODE,5,0)),IT72)))))))))/IF(AND($D72=2,'ראשי-פרטים כלליים וריכוז הוצאות'!$D$68&lt;&gt;4),1.2,1)</f>
        <v>0</v>
      </c>
      <c r="IW72" s="263"/>
      <c r="IX72" s="264"/>
      <c r="IY72" s="265"/>
      <c r="IZ72" s="266"/>
      <c r="JA72" s="267">
        <f t="shared" si="159"/>
        <v>0</v>
      </c>
      <c r="JB72" s="260">
        <f>+(IF(OR($B72=0,$C72=0,$D72=0,$DC$2&gt;$OE$1),0,IF(OR(IW72=0,IY72=0,IZ72=0),0,MIN((VLOOKUP($D72,SALERYCODE,3,0))*(IF($D72=6,IZ72,IY72))*((MIN((VLOOKUP($D72,SALERYCODE,5,0)),(IF($D72=6,IY72,IZ72))))),MIN((VLOOKUP($D72,SALERYCODE,3,0)),(IW72+IX72))*(IF($D72=6,IZ72,((MIN((VLOOKUP($D72,SALERYCODE,5,0)),IZ72)))))))))/IF(AND($D72=2,'ראשי-פרטים כלליים וריכוז הוצאות'!$D$68&lt;&gt;4),1.2,1)</f>
        <v>0</v>
      </c>
      <c r="JC72" s="263"/>
      <c r="JD72" s="264"/>
      <c r="JE72" s="265"/>
      <c r="JF72" s="266"/>
      <c r="JG72" s="267">
        <f t="shared" si="160"/>
        <v>0</v>
      </c>
      <c r="JH72" s="260">
        <f>+(IF(OR($B72=0,$C72=0,$D72=0,$DC$2&gt;$OE$1),0,IF(OR(JC72=0,JE72=0,JF72=0),0,MIN((VLOOKUP($D72,SALERYCODE,3,0))*(IF($D72=6,JF72,JE72))*((MIN((VLOOKUP($D72,SALERYCODE,5,0)),(IF($D72=6,JE72,JF72))))),MIN((VLOOKUP($D72,SALERYCODE,3,0)),(JC72+JD72))*(IF($D72=6,JF72,((MIN((VLOOKUP($D72,SALERYCODE,5,0)),JF72)))))))))/IF(AND($D72=2,'ראשי-פרטים כלליים וריכוז הוצאות'!$D$68&lt;&gt;4),1.2,1)</f>
        <v>0</v>
      </c>
      <c r="JI72" s="263"/>
      <c r="JJ72" s="264"/>
      <c r="JK72" s="265"/>
      <c r="JL72" s="266"/>
      <c r="JM72" s="267">
        <f t="shared" si="161"/>
        <v>0</v>
      </c>
      <c r="JN72" s="260">
        <f>+(IF(OR($B72=0,$C72=0,$D72=0,$DC$2&gt;$OE$1),0,IF(OR(JI72=0,JK72=0,JL72=0),0,MIN((VLOOKUP($D72,SALERYCODE,3,0))*(IF($D72=6,JL72,JK72))*((MIN((VLOOKUP($D72,SALERYCODE,5,0)),(IF($D72=6,JK72,JL72))))),MIN((VLOOKUP($D72,SALERYCODE,3,0)),(JI72+JJ72))*(IF($D72=6,JL72,((MIN((VLOOKUP($D72,SALERYCODE,5,0)),JL72)))))))))/IF(AND($D72=2,'ראשי-פרטים כלליים וריכוז הוצאות'!$D$68&lt;&gt;4),1.2,1)</f>
        <v>0</v>
      </c>
      <c r="JO72" s="263"/>
      <c r="JP72" s="264"/>
      <c r="JQ72" s="265"/>
      <c r="JR72" s="266"/>
      <c r="JS72" s="267">
        <f t="shared" si="162"/>
        <v>0</v>
      </c>
      <c r="JT72" s="260">
        <f>+(IF(OR($B72=0,$C72=0,$D72=0,$DC$2&gt;$OE$1),0,IF(OR(JO72=0,JQ72=0,JR72=0),0,MIN((VLOOKUP($D72,SALERYCODE,3,0))*(IF($D72=6,JR72,JQ72))*((MIN((VLOOKUP($D72,SALERYCODE,5,0)),(IF($D72=6,JQ72,JR72))))),MIN((VLOOKUP($D72,SALERYCODE,3,0)),(JO72+JP72))*(IF($D72=6,JR72,((MIN((VLOOKUP($D72,SALERYCODE,5,0)),JR72)))))))))/IF(AND($D72=2,'ראשי-פרטים כלליים וריכוז הוצאות'!$D$68&lt;&gt;4),1.2,1)</f>
        <v>0</v>
      </c>
      <c r="JU72" s="263"/>
      <c r="JV72" s="264"/>
      <c r="JW72" s="265"/>
      <c r="JX72" s="266"/>
      <c r="JY72" s="267">
        <f t="shared" si="163"/>
        <v>0</v>
      </c>
      <c r="JZ72" s="260">
        <f>+(IF(OR($B72=0,$C72=0,$D72=0,$DC$2&gt;$OE$1),0,IF(OR(JU72=0,JW72=0,JX72=0),0,MIN((VLOOKUP($D72,SALERYCODE,3,0))*(IF($D72=6,JX72,JW72))*((MIN((VLOOKUP($D72,SALERYCODE,5,0)),(IF($D72=6,JW72,JX72))))),MIN((VLOOKUP($D72,SALERYCODE,3,0)),(JU72+JV72))*(IF($D72=6,JX72,((MIN((VLOOKUP($D72,SALERYCODE,5,0)),JX72)))))))))/IF(AND($D72=2,'ראשי-פרטים כלליים וריכוז הוצאות'!$D$68&lt;&gt;4),1.2,1)</f>
        <v>0</v>
      </c>
      <c r="KA72" s="263"/>
      <c r="KB72" s="264"/>
      <c r="KC72" s="265"/>
      <c r="KD72" s="266"/>
      <c r="KE72" s="267">
        <f t="shared" si="164"/>
        <v>0</v>
      </c>
      <c r="KF72" s="260">
        <f>+(IF(OR($B72=0,$C72=0,$D72=0,$DC$2&gt;$OE$1),0,IF(OR(KA72=0,KC72=0,KD72=0),0,MIN((VLOOKUP($D72,SALERYCODE,3,0))*(IF($D72=6,KD72,KC72))*((MIN((VLOOKUP($D72,SALERYCODE,5,0)),(IF($D72=6,KC72,KD72))))),MIN((VLOOKUP($D72,SALERYCODE,3,0)),(KA72+KB72))*(IF($D72=6,KD72,((MIN((VLOOKUP($D72,SALERYCODE,5,0)),KD72)))))))))/IF(AND($D72=2,'ראשי-פרטים כלליים וריכוז הוצאות'!$D$68&lt;&gt;4),1.2,1)</f>
        <v>0</v>
      </c>
      <c r="KG72" s="263"/>
      <c r="KH72" s="264"/>
      <c r="KI72" s="265"/>
      <c r="KJ72" s="266"/>
      <c r="KK72" s="267">
        <f t="shared" si="165"/>
        <v>0</v>
      </c>
      <c r="KL72" s="260">
        <f>+(IF(OR($B72=0,$C72=0,$D72=0,$DC$2&gt;$OE$1),0,IF(OR(KG72=0,KI72=0,KJ72=0),0,MIN((VLOOKUP($D72,SALERYCODE,3,0))*(IF($D72=6,KJ72,KI72))*((MIN((VLOOKUP($D72,SALERYCODE,5,0)),(IF($D72=6,KI72,KJ72))))),MIN((VLOOKUP($D72,SALERYCODE,3,0)),(KG72+KH72))*(IF($D72=6,KJ72,((MIN((VLOOKUP($D72,SALERYCODE,5,0)),KJ72)))))))))/IF(AND($D72=2,'ראשי-פרטים כלליים וריכוז הוצאות'!$D$68&lt;&gt;4),1.2,1)</f>
        <v>0</v>
      </c>
      <c r="KM72" s="263"/>
      <c r="KN72" s="264"/>
      <c r="KO72" s="265"/>
      <c r="KP72" s="266"/>
      <c r="KQ72" s="267">
        <f t="shared" si="166"/>
        <v>0</v>
      </c>
      <c r="KR72" s="260">
        <f>+(IF(OR($B72=0,$C72=0,$D72=0,$DC$2&gt;$OE$1),0,IF(OR(KM72=0,KO72=0,KP72=0),0,MIN((VLOOKUP($D72,SALERYCODE,3,0))*(IF($D72=6,KP72,KO72))*((MIN((VLOOKUP($D72,SALERYCODE,5,0)),(IF($D72=6,KO72,KP72))))),MIN((VLOOKUP($D72,SALERYCODE,3,0)),(KM72+KN72))*(IF($D72=6,KP72,((MIN((VLOOKUP($D72,SALERYCODE,5,0)),KP72)))))))))/IF(AND($D72=2,'ראשי-פרטים כלליים וריכוז הוצאות'!$D$68&lt;&gt;4),1.2,1)</f>
        <v>0</v>
      </c>
      <c r="KS72" s="263"/>
      <c r="KT72" s="264"/>
      <c r="KU72" s="265"/>
      <c r="KV72" s="266"/>
      <c r="KW72" s="267">
        <f t="shared" si="167"/>
        <v>0</v>
      </c>
      <c r="KX72" s="260">
        <f>+(IF(OR($B72=0,$C72=0,$D72=0,$DC$2&gt;$OE$1),0,IF(OR(KS72=0,KU72=0,KV72=0),0,MIN((VLOOKUP($D72,SALERYCODE,3,0))*(IF($D72=6,KV72,KU72))*((MIN((VLOOKUP($D72,SALERYCODE,5,0)),(IF($D72=6,KU72,KV72))))),MIN((VLOOKUP($D72,SALERYCODE,3,0)),(KS72+KT72))*(IF($D72=6,KV72,((MIN((VLOOKUP($D72,SALERYCODE,5,0)),KV72)))))))))/IF(AND($D72=2,'ראשי-פרטים כלליים וריכוז הוצאות'!$D$68&lt;&gt;4),1.2,1)</f>
        <v>0</v>
      </c>
      <c r="KY72" s="263"/>
      <c r="KZ72" s="264"/>
      <c r="LA72" s="265"/>
      <c r="LB72" s="266"/>
      <c r="LC72" s="267">
        <f t="shared" si="168"/>
        <v>0</v>
      </c>
      <c r="LD72" s="260">
        <f>+(IF(OR($B72=0,$C72=0,$D72=0,$DC$2&gt;$OE$1),0,IF(OR(KY72=0,LA72=0,LB72=0),0,MIN((VLOOKUP($D72,SALERYCODE,3,0))*(IF($D72=6,LB72,LA72))*((MIN((VLOOKUP($D72,SALERYCODE,5,0)),(IF($D72=6,LA72,LB72))))),MIN((VLOOKUP($D72,SALERYCODE,3,0)),(KY72+KZ72))*(IF($D72=6,LB72,((MIN((VLOOKUP($D72,SALERYCODE,5,0)),LB72)))))))))/IF(AND($D72=2,'ראשי-פרטים כלליים וריכוז הוצאות'!$D$68&lt;&gt;4),1.2,1)</f>
        <v>0</v>
      </c>
      <c r="LE72" s="263"/>
      <c r="LF72" s="264"/>
      <c r="LG72" s="265"/>
      <c r="LH72" s="266"/>
      <c r="LI72" s="267">
        <f t="shared" si="169"/>
        <v>0</v>
      </c>
      <c r="LJ72" s="260">
        <f>+(IF(OR($B72=0,$C72=0,$D72=0,$DC$2&gt;$OE$1),0,IF(OR(LE72=0,LG72=0,LH72=0),0,MIN((VLOOKUP($D72,SALERYCODE,3,0))*(IF($D72=6,LH72,LG72))*((MIN((VLOOKUP($D72,SALERYCODE,5,0)),(IF($D72=6,LG72,LH72))))),MIN((VLOOKUP($D72,SALERYCODE,3,0)),(LE72+LF72))*(IF($D72=6,LH72,((MIN((VLOOKUP($D72,SALERYCODE,5,0)),LH72)))))))))/IF(AND($D72=2,'ראשי-פרטים כלליים וריכוז הוצאות'!$D$68&lt;&gt;4),1.2,1)</f>
        <v>0</v>
      </c>
      <c r="LK72" s="263"/>
      <c r="LL72" s="264"/>
      <c r="LM72" s="265"/>
      <c r="LN72" s="266"/>
      <c r="LO72" s="267">
        <f t="shared" si="170"/>
        <v>0</v>
      </c>
      <c r="LP72" s="260">
        <f>+(IF(OR($B72=0,$C72=0,$D72=0,$DC$2&gt;$OE$1),0,IF(OR(LK72=0,LM72=0,LN72=0),0,MIN((VLOOKUP($D72,SALERYCODE,3,0))*(IF($D72=6,LN72,LM72))*((MIN((VLOOKUP($D72,SALERYCODE,5,0)),(IF($D72=6,LM72,LN72))))),MIN((VLOOKUP($D72,SALERYCODE,3,0)),(LK72+LL72))*(IF($D72=6,LN72,((MIN((VLOOKUP($D72,SALERYCODE,5,0)),LN72)))))))))/IF(AND($D72=2,'ראשי-פרטים כלליים וריכוז הוצאות'!$D$68&lt;&gt;4),1.2,1)</f>
        <v>0</v>
      </c>
      <c r="LQ72" s="263"/>
      <c r="LR72" s="264"/>
      <c r="LS72" s="265"/>
      <c r="LT72" s="266"/>
      <c r="LU72" s="267">
        <f t="shared" si="171"/>
        <v>0</v>
      </c>
      <c r="LV72" s="260">
        <f>+(IF(OR($B72=0,$C72=0,$D72=0,$DC$2&gt;$OE$1),0,IF(OR(LQ72=0,LS72=0,LT72=0),0,MIN((VLOOKUP($D72,SALERYCODE,3,0))*(IF($D72=6,LT72,LS72))*((MIN((VLOOKUP($D72,SALERYCODE,5,0)),(IF($D72=6,LS72,LT72))))),MIN((VLOOKUP($D72,SALERYCODE,3,0)),(LQ72+LR72))*(IF($D72=6,LT72,((MIN((VLOOKUP($D72,SALERYCODE,5,0)),LT72)))))))))/IF(AND($D72=2,'ראשי-פרטים כלליים וריכוז הוצאות'!$D$68&lt;&gt;4),1.2,1)</f>
        <v>0</v>
      </c>
      <c r="LW72" s="263"/>
      <c r="LX72" s="264"/>
      <c r="LY72" s="265"/>
      <c r="LZ72" s="266"/>
      <c r="MA72" s="267">
        <f t="shared" si="172"/>
        <v>0</v>
      </c>
      <c r="MB72" s="260">
        <f>+(IF(OR($B72=0,$C72=0,$D72=0,$DC$2&gt;$OE$1),0,IF(OR(LW72=0,LY72=0,LZ72=0),0,MIN((VLOOKUP($D72,SALERYCODE,3,0))*(IF($D72=6,LZ72,LY72))*((MIN((VLOOKUP($D72,SALERYCODE,5,0)),(IF($D72=6,LY72,LZ72))))),MIN((VLOOKUP($D72,SALERYCODE,3,0)),(LW72+LX72))*(IF($D72=6,LZ72,((MIN((VLOOKUP($D72,SALERYCODE,5,0)),LZ72)))))))))/IF(AND($D72=2,'ראשי-פרטים כלליים וריכוז הוצאות'!$D$68&lt;&gt;4),1.2,1)</f>
        <v>0</v>
      </c>
      <c r="MC72" s="263"/>
      <c r="MD72" s="264"/>
      <c r="ME72" s="265"/>
      <c r="MF72" s="266"/>
      <c r="MG72" s="267">
        <f t="shared" si="173"/>
        <v>0</v>
      </c>
      <c r="MH72" s="260">
        <f>+(IF(OR($B72=0,$C72=0,$D72=0,$DC$2&gt;$OE$1),0,IF(OR(MC72=0,ME72=0,MF72=0),0,MIN((VLOOKUP($D72,SALERYCODE,3,0))*(IF($D72=6,MF72,ME72))*((MIN((VLOOKUP($D72,SALERYCODE,5,0)),(IF($D72=6,ME72,MF72))))),MIN((VLOOKUP($D72,SALERYCODE,3,0)),(MC72+MD72))*(IF($D72=6,MF72,((MIN((VLOOKUP($D72,SALERYCODE,5,0)),MF72)))))))))/IF(AND($D72=2,'ראשי-פרטים כלליים וריכוז הוצאות'!$D$68&lt;&gt;4),1.2,1)</f>
        <v>0</v>
      </c>
      <c r="MI72" s="263"/>
      <c r="MJ72" s="264"/>
      <c r="MK72" s="265"/>
      <c r="ML72" s="266"/>
      <c r="MM72" s="267">
        <f t="shared" si="174"/>
        <v>0</v>
      </c>
      <c r="MN72" s="260">
        <f>+(IF(OR($B72=0,$C72=0,$D72=0,$DC$2&gt;$OE$1),0,IF(OR(MI72=0,MK72=0,ML72=0),0,MIN((VLOOKUP($D72,SALERYCODE,3,0))*(IF($D72=6,ML72,MK72))*((MIN((VLOOKUP($D72,SALERYCODE,5,0)),(IF($D72=6,MK72,ML72))))),MIN((VLOOKUP($D72,SALERYCODE,3,0)),(MI72+MJ72))*(IF($D72=6,ML72,((MIN((VLOOKUP($D72,SALERYCODE,5,0)),ML72)))))))))/IF(AND($D72=2,'ראשי-פרטים כלליים וריכוז הוצאות'!$D$68&lt;&gt;4),1.2,1)</f>
        <v>0</v>
      </c>
      <c r="MO72" s="263"/>
      <c r="MP72" s="264"/>
      <c r="MQ72" s="265"/>
      <c r="MR72" s="266"/>
      <c r="MS72" s="267">
        <f t="shared" si="175"/>
        <v>0</v>
      </c>
      <c r="MT72" s="260">
        <f>+(IF(OR($B72=0,$C72=0,$D72=0,$DC$2&gt;$OE$1),0,IF(OR(MO72=0,MQ72=0,MR72=0),0,MIN((VLOOKUP($D72,SALERYCODE,3,0))*(IF($D72=6,MR72,MQ72))*((MIN((VLOOKUP($D72,SALERYCODE,5,0)),(IF($D72=6,MQ72,MR72))))),MIN((VLOOKUP($D72,SALERYCODE,3,0)),(MO72+MP72))*(IF($D72=6,MR72,((MIN((VLOOKUP($D72,SALERYCODE,5,0)),MR72)))))))))/IF(AND($D72=2,'ראשי-פרטים כלליים וריכוז הוצאות'!$D$68&lt;&gt;4),1.2,1)</f>
        <v>0</v>
      </c>
      <c r="MU72" s="263"/>
      <c r="MV72" s="264"/>
      <c r="MW72" s="265"/>
      <c r="MX72" s="266"/>
      <c r="MY72" s="267">
        <f t="shared" si="176"/>
        <v>0</v>
      </c>
      <c r="MZ72" s="260">
        <f>+(IF(OR($B72=0,$C72=0,$D72=0,$DC$2&gt;$OE$1),0,IF(OR(MU72=0,MW72=0,MX72=0),0,MIN((VLOOKUP($D72,SALERYCODE,3,0))*(IF($D72=6,MX72,MW72))*((MIN((VLOOKUP($D72,SALERYCODE,5,0)),(IF($D72=6,MW72,MX72))))),MIN((VLOOKUP($D72,SALERYCODE,3,0)),(MU72+MV72))*(IF($D72=6,MX72,((MIN((VLOOKUP($D72,SALERYCODE,5,0)),MX72)))))))))/IF(AND($D72=2,'ראשי-פרטים כלליים וריכוז הוצאות'!$D$68&lt;&gt;4),1.2,1)</f>
        <v>0</v>
      </c>
      <c r="NA72" s="263"/>
      <c r="NB72" s="264"/>
      <c r="NC72" s="265"/>
      <c r="ND72" s="266"/>
      <c r="NE72" s="267">
        <f t="shared" si="177"/>
        <v>0</v>
      </c>
      <c r="NF72" s="260">
        <f>+(IF(OR($B72=0,$C72=0,$D72=0,$DC$2&gt;$OE$1),0,IF(OR(NA72=0,NC72=0,ND72=0),0,MIN((VLOOKUP($D72,SALERYCODE,3,0))*(IF($D72=6,ND72,NC72))*((MIN((VLOOKUP($D72,SALERYCODE,5,0)),(IF($D72=6,NC72,ND72))))),MIN((VLOOKUP($D72,SALERYCODE,3,0)),(NA72+NB72))*(IF($D72=6,ND72,((MIN((VLOOKUP($D72,SALERYCODE,5,0)),ND72)))))))))/IF(AND($D72=2,'ראשי-פרטים כלליים וריכוז הוצאות'!$D$68&lt;&gt;4),1.2,1)</f>
        <v>0</v>
      </c>
      <c r="NG72" s="263"/>
      <c r="NH72" s="264"/>
      <c r="NI72" s="265"/>
      <c r="NJ72" s="266"/>
      <c r="NK72" s="267">
        <f t="shared" si="178"/>
        <v>0</v>
      </c>
      <c r="NL72" s="260">
        <f>+(IF(OR($B72=0,$C72=0,$D72=0,$DC$2&gt;$OE$1),0,IF(OR(NG72=0,NI72=0,NJ72=0),0,MIN((VLOOKUP($D72,SALERYCODE,3,0))*(IF($D72=6,NJ72,NI72))*((MIN((VLOOKUP($D72,SALERYCODE,5,0)),(IF($D72=6,NI72,NJ72))))),MIN((VLOOKUP($D72,SALERYCODE,3,0)),(NG72+NH72))*(IF($D72=6,NJ72,((MIN((VLOOKUP($D72,SALERYCODE,5,0)),NJ72)))))))))/IF(AND($D72=2,'ראשי-פרטים כלליים וריכוז הוצאות'!$D$68&lt;&gt;4),1.2,1)</f>
        <v>0</v>
      </c>
      <c r="NM72" s="263"/>
      <c r="NN72" s="264"/>
      <c r="NO72" s="265"/>
      <c r="NP72" s="266"/>
      <c r="NQ72" s="267">
        <f t="shared" si="179"/>
        <v>0</v>
      </c>
      <c r="NR72" s="260">
        <f>+(IF(OR($B72=0,$C72=0,$D72=0,$DC$2&gt;$OE$1),0,IF(OR(NM72=0,NO72=0,NP72=0),0,MIN((VLOOKUP($D72,SALERYCODE,3,0))*(IF($D72=6,NP72,NO72))*((MIN((VLOOKUP($D72,SALERYCODE,5,0)),(IF($D72=6,NO72,NP72))))),MIN((VLOOKUP($D72,SALERYCODE,3,0)),(NM72+NN72))*(IF($D72=6,NP72,((MIN((VLOOKUP($D72,SALERYCODE,5,0)),NP72)))))))))/IF(AND($D72=2,'ראשי-פרטים כלליים וריכוז הוצאות'!$D$68&lt;&gt;4),1.2,1)</f>
        <v>0</v>
      </c>
      <c r="NS72" s="263"/>
      <c r="NT72" s="264"/>
      <c r="NU72" s="265"/>
      <c r="NV72" s="266"/>
      <c r="NW72" s="267">
        <f t="shared" si="180"/>
        <v>0</v>
      </c>
      <c r="NX72" s="260">
        <f>+(IF(OR($B72=0,$C72=0,$D72=0,$DC$2&gt;$OE$1),0,IF(OR(NS72=0,NU72=0,NV72=0),0,MIN((VLOOKUP($D72,SALERYCODE,3,0))*(IF($D72=6,NV72,NU72))*((MIN((VLOOKUP($D72,SALERYCODE,5,0)),(IF($D72=6,NU72,NV72))))),MIN((VLOOKUP($D72,SALERYCODE,3,0)),(NS72+NT72))*(IF($D72=6,NV72,((MIN((VLOOKUP($D72,SALERYCODE,5,0)),NV72)))))))))/IF(AND($D72=2,'ראשי-פרטים כלליים וריכוז הוצאות'!$D$68&lt;&gt;4),1.2,1)</f>
        <v>0</v>
      </c>
      <c r="NY72" s="263"/>
      <c r="NZ72" s="264"/>
      <c r="OA72" s="265"/>
      <c r="OB72" s="266"/>
      <c r="OC72" s="267">
        <f t="shared" si="181"/>
        <v>0</v>
      </c>
      <c r="OD72" s="260">
        <f>+(IF(OR($B72=0,$C72=0,$D72=0,$DC$2&gt;$OE$1),0,IF(OR(NY72=0,OA72=0,OB72=0),0,MIN((VLOOKUP($D72,SALERYCODE,3,0))*(IF($D72=6,OB72,OA72))*((MIN((VLOOKUP($D72,SALERYCODE,5,0)),(IF($D72=6,OA72,OB72))))),MIN((VLOOKUP($D72,SALERYCODE,3,0)),(NY72+NZ72))*(IF($D72=6,OB72,((MIN((VLOOKUP($D72,SALERYCODE,5,0)),OB72)))))))))/IF(AND($D72=2,'ראשי-פרטים כלליים וריכוז הוצאות'!$D$68&lt;&gt;4),1.2,1)</f>
        <v>0</v>
      </c>
      <c r="OE72" s="275">
        <f t="shared" si="187"/>
        <v>0</v>
      </c>
      <c r="OF72" s="283">
        <f t="shared" si="188"/>
        <v>9.9999999999999995E-7</v>
      </c>
      <c r="OG72" s="276">
        <f t="shared" si="189"/>
        <v>0</v>
      </c>
      <c r="OH72" s="275">
        <f t="shared" si="190"/>
        <v>0</v>
      </c>
      <c r="OI72" s="275">
        <v>0</v>
      </c>
      <c r="OJ72" s="258">
        <f t="shared" si="191"/>
        <v>0</v>
      </c>
      <c r="OK72" s="284"/>
      <c r="OL72" s="116">
        <f>MIN(OJ72+OK72*OF72*OE72/$OL$1/IF(AND($D72=2,'ראשי-פרטים כלליים וריכוז הוצאות'!$D$68&lt;&gt;4),1.2,1),IF($D72&gt;0,VLOOKUP($D72,SALERYCODE,3,0)*12*OG72,0))</f>
        <v>0</v>
      </c>
      <c r="OM72" s="95">
        <f t="shared" si="182"/>
        <v>0</v>
      </c>
      <c r="ON72" s="11">
        <f t="shared" si="183"/>
        <v>0</v>
      </c>
      <c r="OO72" s="11">
        <f t="shared" si="184"/>
        <v>0</v>
      </c>
      <c r="OP72" s="22">
        <f t="shared" si="185"/>
        <v>0</v>
      </c>
      <c r="OQ72" s="11">
        <f t="shared" si="186"/>
        <v>0</v>
      </c>
      <c r="OR72" s="11" t="e">
        <f>#REF!</f>
        <v>#REF!</v>
      </c>
      <c r="OS72" s="35"/>
      <c r="OT72" s="35"/>
      <c r="OU72" s="43"/>
    </row>
    <row r="73" spans="1:411" ht="24" hidden="1" customHeight="1" outlineLevel="1" x14ac:dyDescent="0.2">
      <c r="A73" s="282">
        <v>70</v>
      </c>
      <c r="B73" s="269"/>
      <c r="C73" s="270"/>
      <c r="D73" s="271"/>
      <c r="E73" s="263"/>
      <c r="F73" s="264"/>
      <c r="G73" s="265"/>
      <c r="H73" s="266"/>
      <c r="I73" s="267">
        <f t="shared" si="117"/>
        <v>0</v>
      </c>
      <c r="J73" s="260">
        <f>(IF(OR($B73=0,$C73=0,$D73=0,$E$2&gt;$OE$1),0,IF(OR($E73=0,$G73=0,$H73=0),0,MIN((VLOOKUP($D73,SALERYCODE,3,0))*(IF($D73=6,$H73,$G73))*((MIN((VLOOKUP($D73,SALERYCODE,5,0)),(IF($D73=6,$G73,$H73))))),MIN((VLOOKUP($D73,SALERYCODE,3,0)),($E73+$F73))*(IF($D73=6,$H73,((MIN((VLOOKUP($D73,SALERYCODE,5,0)),$H73)))))))))/IF(AND($D73=2,'ראשי-פרטים כלליים וריכוז הוצאות'!$D$68&lt;&gt;4),1.2,1)</f>
        <v>0</v>
      </c>
      <c r="K73" s="263"/>
      <c r="L73" s="264"/>
      <c r="M73" s="265"/>
      <c r="N73" s="266"/>
      <c r="O73" s="267">
        <f t="shared" si="118"/>
        <v>0</v>
      </c>
      <c r="P73" s="260">
        <f>+(IF(OR($B73=0,$C73=0,$D73=0,$K$2&gt;$OE$1),0,IF(OR($K73=0,$M73=0,$N73=0),0,MIN((VLOOKUP($D73,SALERYCODE,3,0))*(IF($D73=6,$N73,$M73))*((MIN((VLOOKUP($D73,SALERYCODE,5,0)),(IF($D73=6,$M73,$N73))))),MIN((VLOOKUP($D73,SALERYCODE,3,0)),($K73+$L73))*(IF($D73=6,$N73,((MIN((VLOOKUP($D73,SALERYCODE,5,0)),$N73)))))))))/IF(AND($D73=2,'ראשי-פרטים כלליים וריכוז הוצאות'!$D$68&lt;&gt;4),1.2,1)</f>
        <v>0</v>
      </c>
      <c r="Q73" s="263"/>
      <c r="R73" s="264"/>
      <c r="S73" s="265"/>
      <c r="T73" s="266"/>
      <c r="U73" s="267">
        <f t="shared" si="119"/>
        <v>0</v>
      </c>
      <c r="V73" s="260">
        <f>+(IF(OR($B73=0,$C73=0,$D73=0,$Q$2&gt;$OE$1),0,IF(OR(Q73=0,S73=0,T73=0),0,MIN((VLOOKUP($D73,SALERYCODE,3,0))*(IF($D73=6,T73,S73))*((MIN((VLOOKUP($D73,SALERYCODE,5,0)),(IF($D73=6,S73,T73))))),MIN((VLOOKUP($D73,SALERYCODE,3,0)),(Q73+R73))*(IF($D73=6,T73,((MIN((VLOOKUP($D73,SALERYCODE,5,0)),T73)))))))))/IF(AND($D73=2,'ראשי-פרטים כלליים וריכוז הוצאות'!$D$68&lt;&gt;4),1.2,1)</f>
        <v>0</v>
      </c>
      <c r="W73" s="263"/>
      <c r="X73" s="264"/>
      <c r="Y73" s="265"/>
      <c r="Z73" s="266"/>
      <c r="AA73" s="267">
        <f t="shared" si="120"/>
        <v>0</v>
      </c>
      <c r="AB73" s="260">
        <f>+(IF(OR($B73=0,$C73=0,$D73=0,$W$2&gt;$OE$1),0,IF(OR(W73=0,Y73=0,Z73=0),0,MIN((VLOOKUP($D73,SALERYCODE,3,0))*(IF($D73=6,Z73,Y73))*((MIN((VLOOKUP($D73,SALERYCODE,5,0)),(IF($D73=6,Y73,Z73))))),MIN((VLOOKUP($D73,SALERYCODE,3,0)),(W73+X73))*(IF($D73=6,Z73,((MIN((VLOOKUP($D73,SALERYCODE,5,0)),Z73)))))))))/IF(AND($D73=2,'ראשי-פרטים כלליים וריכוז הוצאות'!$D$68&lt;&gt;4),1.2,1)</f>
        <v>0</v>
      </c>
      <c r="AC73" s="263"/>
      <c r="AD73" s="264"/>
      <c r="AE73" s="265"/>
      <c r="AF73" s="266"/>
      <c r="AG73" s="267">
        <f t="shared" si="121"/>
        <v>0</v>
      </c>
      <c r="AH73" s="260">
        <f>+(IF(OR($B73=0,$C73=0,$D73=0,$AC$2&gt;$OE$1),0,IF(OR(AC73=0,AE73=0,AF73=0),0,MIN((VLOOKUP($D73,SALERYCODE,3,0))*(IF($D73=6,AF73,AE73))*((MIN((VLOOKUP($D73,SALERYCODE,5,0)),(IF($D73=6,AE73,AF73))))),MIN((VLOOKUP($D73,SALERYCODE,3,0)),(AC73+AD73))*(IF($D73=6,AF73,((MIN((VLOOKUP($D73,SALERYCODE,5,0)),AF73)))))))))/IF(AND($D73=2,'ראשי-פרטים כלליים וריכוז הוצאות'!$D$68&lt;&gt;4),1.2,1)</f>
        <v>0</v>
      </c>
      <c r="AI73" s="263"/>
      <c r="AJ73" s="264"/>
      <c r="AK73" s="265"/>
      <c r="AL73" s="266"/>
      <c r="AM73" s="267">
        <f t="shared" si="122"/>
        <v>0</v>
      </c>
      <c r="AN73" s="260">
        <f>+(IF(OR($B73=0,$C73=0,$D73=0,$AI$2&gt;$OE$1),0,IF(OR(AI73=0,AK73=0,AL73=0),0,MIN((VLOOKUP($D73,SALERYCODE,3,0))*(IF($D73=6,AL73,AK73))*((MIN((VLOOKUP($D73,SALERYCODE,5,0)),(IF($D73=6,AK73,AL73))))),MIN((VLOOKUP($D73,SALERYCODE,3,0)),(AI73+AJ73))*(IF($D73=6,AL73,((MIN((VLOOKUP($D73,SALERYCODE,5,0)),AL73)))))))))/IF(AND($D73=2,'ראשי-פרטים כלליים וריכוז הוצאות'!$D$68&lt;&gt;4),1.2,1)</f>
        <v>0</v>
      </c>
      <c r="AO73" s="263"/>
      <c r="AP73" s="264"/>
      <c r="AQ73" s="265"/>
      <c r="AR73" s="266"/>
      <c r="AS73" s="267">
        <f t="shared" si="123"/>
        <v>0</v>
      </c>
      <c r="AT73" s="260">
        <f>+(IF(OR($B73=0,$C73=0,$D73=0,$AO$2&gt;$OE$1),0,IF(OR(AO73=0,AQ73=0,AR73=0),0,MIN((VLOOKUP($D73,SALERYCODE,3,0))*(IF($D73=6,AR73,AQ73))*((MIN((VLOOKUP($D73,SALERYCODE,5,0)),(IF($D73=6,AQ73,AR73))))),MIN((VLOOKUP($D73,SALERYCODE,3,0)),(AO73+AP73))*(IF($D73=6,AR73,((MIN((VLOOKUP($D73,SALERYCODE,5,0)),AR73)))))))))/IF(AND($D73=2,'ראשי-פרטים כלליים וריכוז הוצאות'!$D$68&lt;&gt;4),1.2,1)</f>
        <v>0</v>
      </c>
      <c r="AU73" s="263"/>
      <c r="AV73" s="264"/>
      <c r="AW73" s="265"/>
      <c r="AX73" s="266"/>
      <c r="AY73" s="267">
        <f t="shared" si="124"/>
        <v>0</v>
      </c>
      <c r="AZ73" s="260">
        <f>+(IF(OR($B73=0,$C73=0,$D73=0,$AU$2&gt;$OE$1),0,IF(OR(AU73=0,AW73=0,AX73=0),0,MIN((VLOOKUP($D73,SALERYCODE,3,0))*(IF($D73=6,AX73,AW73))*((MIN((VLOOKUP($D73,SALERYCODE,5,0)),(IF($D73=6,AW73,AX73))))),MIN((VLOOKUP($D73,SALERYCODE,3,0)),(AU73+AV73))*(IF($D73=6,AX73,((MIN((VLOOKUP($D73,SALERYCODE,5,0)),AX73)))))))))/IF(AND($D73=2,'ראשי-פרטים כלליים וריכוז הוצאות'!$D$68&lt;&gt;4),1.2,1)</f>
        <v>0</v>
      </c>
      <c r="BA73" s="263"/>
      <c r="BB73" s="264"/>
      <c r="BC73" s="265"/>
      <c r="BD73" s="266"/>
      <c r="BE73" s="267">
        <f t="shared" si="125"/>
        <v>0</v>
      </c>
      <c r="BF73" s="260">
        <f>+(IF(OR($B73=0,$C73=0,$D73=0,$BA$2&gt;$OE$1),0,IF(OR(BA73=0,BC73=0,BD73=0),0,MIN((VLOOKUP($D73,SALERYCODE,3,0))*(IF($D73=6,BD73,BC73))*((MIN((VLOOKUP($D73,SALERYCODE,5,0)),(IF($D73=6,BC73,BD73))))),MIN((VLOOKUP($D73,SALERYCODE,3,0)),(BA73+BB73))*(IF($D73=6,BD73,((MIN((VLOOKUP($D73,SALERYCODE,5,0)),BD73)))))))))/IF(AND($D73=2,'ראשי-פרטים כלליים וריכוז הוצאות'!$D$68&lt;&gt;4),1.2,1)</f>
        <v>0</v>
      </c>
      <c r="BG73" s="263"/>
      <c r="BH73" s="264"/>
      <c r="BI73" s="265"/>
      <c r="BJ73" s="266"/>
      <c r="BK73" s="267">
        <f t="shared" si="126"/>
        <v>0</v>
      </c>
      <c r="BL73" s="260">
        <f>+(IF(OR($B73=0,$C73=0,$D73=0,$BG$2&gt;$OE$1),0,IF(OR(BG73=0,BI73=0,BJ73=0),0,MIN((VLOOKUP($D73,SALERYCODE,3,0))*(IF($D73=6,BJ73,BI73))*((MIN((VLOOKUP($D73,SALERYCODE,5,0)),(IF($D73=6,BI73,BJ73))))),MIN((VLOOKUP($D73,SALERYCODE,3,0)),(BG73+BH73))*(IF($D73=6,BJ73,((MIN((VLOOKUP($D73,SALERYCODE,5,0)),BJ73)))))))))/IF(AND($D73=2,'ראשי-פרטים כלליים וריכוז הוצאות'!$D$68&lt;&gt;4),1.2,1)</f>
        <v>0</v>
      </c>
      <c r="BM73" s="263"/>
      <c r="BN73" s="264"/>
      <c r="BO73" s="265"/>
      <c r="BP73" s="266"/>
      <c r="BQ73" s="267">
        <f t="shared" si="127"/>
        <v>0</v>
      </c>
      <c r="BR73" s="260">
        <f>+(IF(OR($B73=0,$C73=0,$D73=0,$BM$2&gt;$OE$1),0,IF(OR(BM73=0,BO73=0,BP73=0),0,MIN((VLOOKUP($D73,SALERYCODE,3,0))*(IF($D73=6,BP73,BO73))*((MIN((VLOOKUP($D73,SALERYCODE,5,0)),(IF($D73=6,BO73,BP73))))),MIN((VLOOKUP($D73,SALERYCODE,3,0)),(BM73+BN73))*(IF($D73=6,BP73,((MIN((VLOOKUP($D73,SALERYCODE,5,0)),BP73)))))))))/IF(AND($D73=2,'ראשי-פרטים כלליים וריכוז הוצאות'!$D$68&lt;&gt;4),1.2,1)</f>
        <v>0</v>
      </c>
      <c r="BS73" s="263"/>
      <c r="BT73" s="264"/>
      <c r="BU73" s="265"/>
      <c r="BV73" s="266"/>
      <c r="BW73" s="267">
        <f t="shared" si="128"/>
        <v>0</v>
      </c>
      <c r="BX73" s="260">
        <f>+(IF(OR($B73=0,$C73=0,$D73=0,$BS$2&gt;$OE$1),0,IF(OR(BS73=0,BU73=0,BV73=0),0,MIN((VLOOKUP($D73,SALERYCODE,3,0))*(IF($D73=6,BV73,BU73))*((MIN((VLOOKUP($D73,SALERYCODE,5,0)),(IF($D73=6,BU73,BV73))))),MIN((VLOOKUP($D73,SALERYCODE,3,0)),(BS73+BT73))*(IF($D73=6,BV73,((MIN((VLOOKUP($D73,SALERYCODE,5,0)),BV73)))))))))/IF(AND($D73=2,'ראשי-פרטים כלליים וריכוז הוצאות'!$D$68&lt;&gt;4),1.2,1)</f>
        <v>0</v>
      </c>
      <c r="BY73" s="263"/>
      <c r="BZ73" s="264"/>
      <c r="CA73" s="265"/>
      <c r="CB73" s="266"/>
      <c r="CC73" s="267">
        <f t="shared" si="129"/>
        <v>0</v>
      </c>
      <c r="CD73" s="260">
        <f>+(IF(OR($B73=0,$C73=0,$D73=0,$BY$2&gt;$OE$1),0,IF(OR(BY73=0,CA73=0,CB73=0),0,MIN((VLOOKUP($D73,SALERYCODE,3,0))*(IF($D73=6,CB73,CA73))*((MIN((VLOOKUP($D73,SALERYCODE,5,0)),(IF($D73=6,CA73,CB73))))),MIN((VLOOKUP($D73,SALERYCODE,3,0)),(BY73+BZ73))*(IF($D73=6,CB73,((MIN((VLOOKUP($D73,SALERYCODE,5,0)),CB73)))))))))/IF(AND($D73=2,'ראשי-פרטים כלליים וריכוז הוצאות'!$D$68&lt;&gt;4),1.2,1)</f>
        <v>0</v>
      </c>
      <c r="CE73" s="263"/>
      <c r="CF73" s="264"/>
      <c r="CG73" s="265"/>
      <c r="CH73" s="266"/>
      <c r="CI73" s="267">
        <f t="shared" si="130"/>
        <v>0</v>
      </c>
      <c r="CJ73" s="260">
        <f>+(IF(OR($B73=0,$C73=0,$D73=0,$CE$2&gt;$OE$1),0,IF(OR(CE73=0,CG73=0,CH73=0),0,MIN((VLOOKUP($D73,SALERYCODE,3,0))*(IF($D73=6,CH73,CG73))*((MIN((VLOOKUP($D73,SALERYCODE,5,0)),(IF($D73=6,CG73,CH73))))),MIN((VLOOKUP($D73,SALERYCODE,3,0)),(CE73+CF73))*(IF($D73=6,CH73,((MIN((VLOOKUP($D73,SALERYCODE,5,0)),CH73)))))))))/IF(AND($D73=2,'ראשי-פרטים כלליים וריכוז הוצאות'!$D$68&lt;&gt;4),1.2,1)</f>
        <v>0</v>
      </c>
      <c r="CK73" s="263"/>
      <c r="CL73" s="264"/>
      <c r="CM73" s="265"/>
      <c r="CN73" s="266"/>
      <c r="CO73" s="267">
        <f t="shared" si="131"/>
        <v>0</v>
      </c>
      <c r="CP73" s="260">
        <f>+(IF(OR($B73=0,$C73=0,$D73=0,$CK$2&gt;$OE$1),0,IF(OR(CK73=0,CM73=0,CN73=0),0,MIN((VLOOKUP($D73,SALERYCODE,3,0))*(IF($D73=6,CN73,CM73))*((MIN((VLOOKUP($D73,SALERYCODE,5,0)),(IF($D73=6,CM73,CN73))))),MIN((VLOOKUP($D73,SALERYCODE,3,0)),(CK73+CL73))*(IF($D73=6,CN73,((MIN((VLOOKUP($D73,SALERYCODE,5,0)),CN73)))))))))/IF(AND($D73=2,'ראשי-פרטים כלליים וריכוז הוצאות'!$D$68&lt;&gt;4),1.2,1)</f>
        <v>0</v>
      </c>
      <c r="CQ73" s="263"/>
      <c r="CR73" s="264"/>
      <c r="CS73" s="265"/>
      <c r="CT73" s="266"/>
      <c r="CU73" s="267">
        <f t="shared" si="132"/>
        <v>0</v>
      </c>
      <c r="CV73" s="260">
        <f>+(IF(OR($B73=0,$C73=0,$D73=0,$CQ$2&gt;$OE$1),0,IF(OR(CQ73=0,CS73=0,CT73=0),0,MIN((VLOOKUP($D73,SALERYCODE,3,0))*(IF($D73=6,CT73,CS73))*((MIN((VLOOKUP($D73,SALERYCODE,5,0)),(IF($D73=6,CS73,CT73))))),MIN((VLOOKUP($D73,SALERYCODE,3,0)),(CQ73+CR73))*(IF($D73=6,CT73,((MIN((VLOOKUP($D73,SALERYCODE,5,0)),CT73)))))))))/IF(AND($D73=2,'ראשי-פרטים כלליים וריכוז הוצאות'!$D$68&lt;&gt;4),1.2,1)</f>
        <v>0</v>
      </c>
      <c r="CW73" s="263"/>
      <c r="CX73" s="264"/>
      <c r="CY73" s="265"/>
      <c r="CZ73" s="266"/>
      <c r="DA73" s="267">
        <f t="shared" si="133"/>
        <v>0</v>
      </c>
      <c r="DB73" s="260">
        <f>+(IF(OR($B73=0,$C73=0,$D73=0,$CW$2&gt;$OE$1),0,IF(OR(CW73=0,CY73=0,CZ73=0),0,MIN((VLOOKUP($D73,SALERYCODE,3,0))*(IF($D73=6,CZ73,CY73))*((MIN((VLOOKUP($D73,SALERYCODE,5,0)),(IF($D73=6,CY73,CZ73))))),MIN((VLOOKUP($D73,SALERYCODE,3,0)),(CW73+CX73))*(IF($D73=6,CZ73,((MIN((VLOOKUP($D73,SALERYCODE,5,0)),CZ73)))))))))/IF(AND($D73=2,'ראשי-פרטים כלליים וריכוז הוצאות'!$D$68&lt;&gt;4),1.2,1)</f>
        <v>0</v>
      </c>
      <c r="DC73" s="263"/>
      <c r="DD73" s="264"/>
      <c r="DE73" s="265"/>
      <c r="DF73" s="266"/>
      <c r="DG73" s="267">
        <f t="shared" si="134"/>
        <v>0</v>
      </c>
      <c r="DH73" s="260">
        <f>+(IF(OR($B73=0,$C73=0,$D73=0,$DC$2&gt;$OE$1),0,IF(OR(DC73=0,DE73=0,DF73=0),0,MIN((VLOOKUP($D73,SALERYCODE,3,0))*(IF($D73=6,DF73,DE73))*((MIN((VLOOKUP($D73,SALERYCODE,5,0)),(IF($D73=6,DE73,DF73))))),MIN((VLOOKUP($D73,SALERYCODE,3,0)),(DC73+DD73))*(IF($D73=6,DF73,((MIN((VLOOKUP($D73,SALERYCODE,5,0)),DF73)))))))))/IF(AND($D73=2,'ראשי-פרטים כלליים וריכוז הוצאות'!$D$68&lt;&gt;4),1.2,1)</f>
        <v>0</v>
      </c>
      <c r="DI73" s="263"/>
      <c r="DJ73" s="264"/>
      <c r="DK73" s="265"/>
      <c r="DL73" s="266"/>
      <c r="DM73" s="267">
        <f t="shared" si="135"/>
        <v>0</v>
      </c>
      <c r="DN73" s="260">
        <f>+(IF(OR($B73=0,$C73=0,$D73=0,$DC$2&gt;$OE$1),0,IF(OR(DI73=0,DK73=0,DL73=0),0,MIN((VLOOKUP($D73,SALERYCODE,3,0))*(IF($D73=6,DL73,DK73))*((MIN((VLOOKUP($D73,SALERYCODE,5,0)),(IF($D73=6,DK73,DL73))))),MIN((VLOOKUP($D73,SALERYCODE,3,0)),(DI73+DJ73))*(IF($D73=6,DL73,((MIN((VLOOKUP($D73,SALERYCODE,5,0)),DL73)))))))))/IF(AND($D73=2,'ראשי-פרטים כלליים וריכוז הוצאות'!$D$68&lt;&gt;4),1.2,1)</f>
        <v>0</v>
      </c>
      <c r="DO73" s="263"/>
      <c r="DP73" s="264"/>
      <c r="DQ73" s="265"/>
      <c r="DR73" s="266"/>
      <c r="DS73" s="267">
        <f t="shared" si="136"/>
        <v>0</v>
      </c>
      <c r="DT73" s="260">
        <f>+(IF(OR($B73=0,$C73=0,$D73=0,$DC$2&gt;$OE$1),0,IF(OR(DO73=0,DQ73=0,DR73=0),0,MIN((VLOOKUP($D73,SALERYCODE,3,0))*(IF($D73=6,DR73,DQ73))*((MIN((VLOOKUP($D73,SALERYCODE,5,0)),(IF($D73=6,DQ73,DR73))))),MIN((VLOOKUP($D73,SALERYCODE,3,0)),(DO73+DP73))*(IF($D73=6,DR73,((MIN((VLOOKUP($D73,SALERYCODE,5,0)),DR73)))))))))/IF(AND($D73=2,'ראשי-פרטים כלליים וריכוז הוצאות'!$D$68&lt;&gt;4),1.2,1)</f>
        <v>0</v>
      </c>
      <c r="DU73" s="263"/>
      <c r="DV73" s="264"/>
      <c r="DW73" s="265"/>
      <c r="DX73" s="266"/>
      <c r="DY73" s="267">
        <f t="shared" si="137"/>
        <v>0</v>
      </c>
      <c r="DZ73" s="260">
        <f>+(IF(OR($B73=0,$C73=0,$D73=0,$DC$2&gt;$OE$1),0,IF(OR(DU73=0,DW73=0,DX73=0),0,MIN((VLOOKUP($D73,SALERYCODE,3,0))*(IF($D73=6,DX73,DW73))*((MIN((VLOOKUP($D73,SALERYCODE,5,0)),(IF($D73=6,DW73,DX73))))),MIN((VLOOKUP($D73,SALERYCODE,3,0)),(DU73+DV73))*(IF($D73=6,DX73,((MIN((VLOOKUP($D73,SALERYCODE,5,0)),DX73)))))))))/IF(AND($D73=2,'ראשי-פרטים כלליים וריכוז הוצאות'!$D$68&lt;&gt;4),1.2,1)</f>
        <v>0</v>
      </c>
      <c r="EA73" s="263"/>
      <c r="EB73" s="264"/>
      <c r="EC73" s="265"/>
      <c r="ED73" s="266"/>
      <c r="EE73" s="267">
        <f t="shared" si="138"/>
        <v>0</v>
      </c>
      <c r="EF73" s="260">
        <f>+(IF(OR($B73=0,$C73=0,$D73=0,$DC$2&gt;$OE$1),0,IF(OR(EA73=0,EC73=0,ED73=0),0,MIN((VLOOKUP($D73,SALERYCODE,3,0))*(IF($D73=6,ED73,EC73))*((MIN((VLOOKUP($D73,SALERYCODE,5,0)),(IF($D73=6,EC73,ED73))))),MIN((VLOOKUP($D73,SALERYCODE,3,0)),(EA73+EB73))*(IF($D73=6,ED73,((MIN((VLOOKUP($D73,SALERYCODE,5,0)),ED73)))))))))/IF(AND($D73=2,'ראשי-פרטים כלליים וריכוז הוצאות'!$D$68&lt;&gt;4),1.2,1)</f>
        <v>0</v>
      </c>
      <c r="EG73" s="263"/>
      <c r="EH73" s="264"/>
      <c r="EI73" s="265"/>
      <c r="EJ73" s="266"/>
      <c r="EK73" s="267">
        <f t="shared" si="139"/>
        <v>0</v>
      </c>
      <c r="EL73" s="260">
        <f>+(IF(OR($B73=0,$C73=0,$D73=0,$DC$2&gt;$OE$1),0,IF(OR(EG73=0,EI73=0,EJ73=0),0,MIN((VLOOKUP($D73,SALERYCODE,3,0))*(IF($D73=6,EJ73,EI73))*((MIN((VLOOKUP($D73,SALERYCODE,5,0)),(IF($D73=6,EI73,EJ73))))),MIN((VLOOKUP($D73,SALERYCODE,3,0)),(EG73+EH73))*(IF($D73=6,EJ73,((MIN((VLOOKUP($D73,SALERYCODE,5,0)),EJ73)))))))))/IF(AND($D73=2,'ראשי-פרטים כלליים וריכוז הוצאות'!$D$68&lt;&gt;4),1.2,1)</f>
        <v>0</v>
      </c>
      <c r="EM73" s="263"/>
      <c r="EN73" s="264"/>
      <c r="EO73" s="265"/>
      <c r="EP73" s="266"/>
      <c r="EQ73" s="267">
        <f t="shared" si="140"/>
        <v>0</v>
      </c>
      <c r="ER73" s="260">
        <f>+(IF(OR($B73=0,$C73=0,$D73=0,$DC$2&gt;$OE$1),0,IF(OR(EM73=0,EO73=0,EP73=0),0,MIN((VLOOKUP($D73,SALERYCODE,3,0))*(IF($D73=6,EP73,EO73))*((MIN((VLOOKUP($D73,SALERYCODE,5,0)),(IF($D73=6,EO73,EP73))))),MIN((VLOOKUP($D73,SALERYCODE,3,0)),(EM73+EN73))*(IF($D73=6,EP73,((MIN((VLOOKUP($D73,SALERYCODE,5,0)),EP73)))))))))/IF(AND($D73=2,'ראשי-פרטים כלליים וריכוז הוצאות'!$D$68&lt;&gt;4),1.2,1)</f>
        <v>0</v>
      </c>
      <c r="ES73" s="263"/>
      <c r="ET73" s="264"/>
      <c r="EU73" s="265"/>
      <c r="EV73" s="266"/>
      <c r="EW73" s="267">
        <f t="shared" si="141"/>
        <v>0</v>
      </c>
      <c r="EX73" s="260">
        <f>+(IF(OR($B73=0,$C73=0,$D73=0,$DC$2&gt;$OE$1),0,IF(OR(ES73=0,EU73=0,EV73=0),0,MIN((VLOOKUP($D73,SALERYCODE,3,0))*(IF($D73=6,EV73,EU73))*((MIN((VLOOKUP($D73,SALERYCODE,5,0)),(IF($D73=6,EU73,EV73))))),MIN((VLOOKUP($D73,SALERYCODE,3,0)),(ES73+ET73))*(IF($D73=6,EV73,((MIN((VLOOKUP($D73,SALERYCODE,5,0)),EV73)))))))))/IF(AND($D73=2,'ראשי-פרטים כלליים וריכוז הוצאות'!$D$68&lt;&gt;4),1.2,1)</f>
        <v>0</v>
      </c>
      <c r="EY73" s="263"/>
      <c r="EZ73" s="264"/>
      <c r="FA73" s="265"/>
      <c r="FB73" s="266"/>
      <c r="FC73" s="267">
        <f t="shared" si="142"/>
        <v>0</v>
      </c>
      <c r="FD73" s="260">
        <f>+(IF(OR($B73=0,$C73=0,$D73=0,$DC$2&gt;$OE$1),0,IF(OR(EY73=0,FA73=0,FB73=0),0,MIN((VLOOKUP($D73,SALERYCODE,3,0))*(IF($D73=6,FB73,FA73))*((MIN((VLOOKUP($D73,SALERYCODE,5,0)),(IF($D73=6,FA73,FB73))))),MIN((VLOOKUP($D73,SALERYCODE,3,0)),(EY73+EZ73))*(IF($D73=6,FB73,((MIN((VLOOKUP($D73,SALERYCODE,5,0)),FB73)))))))))/IF(AND($D73=2,'ראשי-פרטים כלליים וריכוז הוצאות'!$D$68&lt;&gt;4),1.2,1)</f>
        <v>0</v>
      </c>
      <c r="FE73" s="263"/>
      <c r="FF73" s="264"/>
      <c r="FG73" s="265"/>
      <c r="FH73" s="266"/>
      <c r="FI73" s="267">
        <f t="shared" si="143"/>
        <v>0</v>
      </c>
      <c r="FJ73" s="260">
        <f>+(IF(OR($B73=0,$C73=0,$D73=0,$DC$2&gt;$OE$1),0,IF(OR(FE73=0,FG73=0,FH73=0),0,MIN((VLOOKUP($D73,SALERYCODE,3,0))*(IF($D73=6,FH73,FG73))*((MIN((VLOOKUP($D73,SALERYCODE,5,0)),(IF($D73=6,FG73,FH73))))),MIN((VLOOKUP($D73,SALERYCODE,3,0)),(FE73+FF73))*(IF($D73=6,FH73,((MIN((VLOOKUP($D73,SALERYCODE,5,0)),FH73)))))))))/IF(AND($D73=2,'ראשי-פרטים כלליים וריכוז הוצאות'!$D$68&lt;&gt;4),1.2,1)</f>
        <v>0</v>
      </c>
      <c r="FK73" s="263"/>
      <c r="FL73" s="264"/>
      <c r="FM73" s="265"/>
      <c r="FN73" s="266"/>
      <c r="FO73" s="267">
        <f t="shared" si="144"/>
        <v>0</v>
      </c>
      <c r="FP73" s="260">
        <f>+(IF(OR($B73=0,$C73=0,$D73=0,$DC$2&gt;$OE$1),0,IF(OR(FK73=0,FM73=0,FN73=0),0,MIN((VLOOKUP($D73,SALERYCODE,3,0))*(IF($D73=6,FN73,FM73))*((MIN((VLOOKUP($D73,SALERYCODE,5,0)),(IF($D73=6,FM73,FN73))))),MIN((VLOOKUP($D73,SALERYCODE,3,0)),(FK73+FL73))*(IF($D73=6,FN73,((MIN((VLOOKUP($D73,SALERYCODE,5,0)),FN73)))))))))/IF(AND($D73=2,'ראשי-פרטים כלליים וריכוז הוצאות'!$D$68&lt;&gt;4),1.2,1)</f>
        <v>0</v>
      </c>
      <c r="FQ73" s="263"/>
      <c r="FR73" s="264"/>
      <c r="FS73" s="265"/>
      <c r="FT73" s="266"/>
      <c r="FU73" s="267">
        <f t="shared" si="145"/>
        <v>0</v>
      </c>
      <c r="FV73" s="260">
        <f>+(IF(OR($B73=0,$C73=0,$D73=0,$DC$2&gt;$OE$1),0,IF(OR(FQ73=0,FS73=0,FT73=0),0,MIN((VLOOKUP($D73,SALERYCODE,3,0))*(IF($D73=6,FT73,FS73))*((MIN((VLOOKUP($D73,SALERYCODE,5,0)),(IF($D73=6,FS73,FT73))))),MIN((VLOOKUP($D73,SALERYCODE,3,0)),(FQ73+FR73))*(IF($D73=6,FT73,((MIN((VLOOKUP($D73,SALERYCODE,5,0)),FT73)))))))))/IF(AND($D73=2,'ראשי-פרטים כלליים וריכוז הוצאות'!$D$68&lt;&gt;4),1.2,1)</f>
        <v>0</v>
      </c>
      <c r="FW73" s="263"/>
      <c r="FX73" s="264"/>
      <c r="FY73" s="265"/>
      <c r="FZ73" s="266"/>
      <c r="GA73" s="267">
        <f t="shared" si="146"/>
        <v>0</v>
      </c>
      <c r="GB73" s="260">
        <f>+(IF(OR($B73=0,$C73=0,$D73=0,$DC$2&gt;$OE$1),0,IF(OR(FW73=0,FY73=0,FZ73=0),0,MIN((VLOOKUP($D73,SALERYCODE,3,0))*(IF($D73=6,FZ73,FY73))*((MIN((VLOOKUP($D73,SALERYCODE,5,0)),(IF($D73=6,FY73,FZ73))))),MIN((VLOOKUP($D73,SALERYCODE,3,0)),(FW73+FX73))*(IF($D73=6,FZ73,((MIN((VLOOKUP($D73,SALERYCODE,5,0)),FZ73)))))))))/IF(AND($D73=2,'ראשי-פרטים כלליים וריכוז הוצאות'!$D$68&lt;&gt;4),1.2,1)</f>
        <v>0</v>
      </c>
      <c r="GC73" s="263"/>
      <c r="GD73" s="264"/>
      <c r="GE73" s="265"/>
      <c r="GF73" s="266"/>
      <c r="GG73" s="267">
        <f t="shared" si="147"/>
        <v>0</v>
      </c>
      <c r="GH73" s="260">
        <f>+(IF(OR($B73=0,$C73=0,$D73=0,$DC$2&gt;$OE$1),0,IF(OR(GC73=0,GE73=0,GF73=0),0,MIN((VLOOKUP($D73,SALERYCODE,3,0))*(IF($D73=6,GF73,GE73))*((MIN((VLOOKUP($D73,SALERYCODE,5,0)),(IF($D73=6,GE73,GF73))))),MIN((VLOOKUP($D73,SALERYCODE,3,0)),(GC73+GD73))*(IF($D73=6,GF73,((MIN((VLOOKUP($D73,SALERYCODE,5,0)),GF73)))))))))/IF(AND($D73=2,'ראשי-פרטים כלליים וריכוז הוצאות'!$D$68&lt;&gt;4),1.2,1)</f>
        <v>0</v>
      </c>
      <c r="GI73" s="263"/>
      <c r="GJ73" s="264"/>
      <c r="GK73" s="265"/>
      <c r="GL73" s="266"/>
      <c r="GM73" s="267">
        <f t="shared" si="148"/>
        <v>0</v>
      </c>
      <c r="GN73" s="260">
        <f>+(IF(OR($B73=0,$C73=0,$D73=0,$DC$2&gt;$OE$1),0,IF(OR(GI73=0,GK73=0,GL73=0),0,MIN((VLOOKUP($D73,SALERYCODE,3,0))*(IF($D73=6,GL73,GK73))*((MIN((VLOOKUP($D73,SALERYCODE,5,0)),(IF($D73=6,GK73,GL73))))),MIN((VLOOKUP($D73,SALERYCODE,3,0)),(GI73+GJ73))*(IF($D73=6,GL73,((MIN((VLOOKUP($D73,SALERYCODE,5,0)),GL73)))))))))/IF(AND($D73=2,'ראשי-פרטים כלליים וריכוז הוצאות'!$D$68&lt;&gt;4),1.2,1)</f>
        <v>0</v>
      </c>
      <c r="GO73" s="263"/>
      <c r="GP73" s="264"/>
      <c r="GQ73" s="265"/>
      <c r="GR73" s="266"/>
      <c r="GS73" s="267">
        <f t="shared" si="149"/>
        <v>0</v>
      </c>
      <c r="GT73" s="260">
        <f>+(IF(OR($B73=0,$C73=0,$D73=0,$DC$2&gt;$OE$1),0,IF(OR(GO73=0,GQ73=0,GR73=0),0,MIN((VLOOKUP($D73,SALERYCODE,3,0))*(IF($D73=6,GR73,GQ73))*((MIN((VLOOKUP($D73,SALERYCODE,5,0)),(IF($D73=6,GQ73,GR73))))),MIN((VLOOKUP($D73,SALERYCODE,3,0)),(GO73+GP73))*(IF($D73=6,GR73,((MIN((VLOOKUP($D73,SALERYCODE,5,0)),GR73)))))))))/IF(AND($D73=2,'ראשי-פרטים כלליים וריכוז הוצאות'!$D$68&lt;&gt;4),1.2,1)</f>
        <v>0</v>
      </c>
      <c r="GU73" s="263"/>
      <c r="GV73" s="264"/>
      <c r="GW73" s="265"/>
      <c r="GX73" s="266"/>
      <c r="GY73" s="267">
        <f t="shared" si="150"/>
        <v>0</v>
      </c>
      <c r="GZ73" s="260">
        <f>+(IF(OR($B73=0,$C73=0,$D73=0,$DC$2&gt;$OE$1),0,IF(OR(GU73=0,GW73=0,GX73=0),0,MIN((VLOOKUP($D73,SALERYCODE,3,0))*(IF($D73=6,GX73,GW73))*((MIN((VLOOKUP($D73,SALERYCODE,5,0)),(IF($D73=6,GW73,GX73))))),MIN((VLOOKUP($D73,SALERYCODE,3,0)),(GU73+GV73))*(IF($D73=6,GX73,((MIN((VLOOKUP($D73,SALERYCODE,5,0)),GX73)))))))))/IF(AND($D73=2,'ראשי-פרטים כלליים וריכוז הוצאות'!$D$68&lt;&gt;4),1.2,1)</f>
        <v>0</v>
      </c>
      <c r="HA73" s="263"/>
      <c r="HB73" s="264"/>
      <c r="HC73" s="265"/>
      <c r="HD73" s="266"/>
      <c r="HE73" s="267">
        <f t="shared" si="151"/>
        <v>0</v>
      </c>
      <c r="HF73" s="260">
        <f>+(IF(OR($B73=0,$C73=0,$D73=0,$DC$2&gt;$OE$1),0,IF(OR(HA73=0,HC73=0,HD73=0),0,MIN((VLOOKUP($D73,SALERYCODE,3,0))*(IF($D73=6,HD73,HC73))*((MIN((VLOOKUP($D73,SALERYCODE,5,0)),(IF($D73=6,HC73,HD73))))),MIN((VLOOKUP($D73,SALERYCODE,3,0)),(HA73+HB73))*(IF($D73=6,HD73,((MIN((VLOOKUP($D73,SALERYCODE,5,0)),HD73)))))))))/IF(AND($D73=2,'ראשי-פרטים כלליים וריכוז הוצאות'!$D$68&lt;&gt;4),1.2,1)</f>
        <v>0</v>
      </c>
      <c r="HG73" s="263"/>
      <c r="HH73" s="264"/>
      <c r="HI73" s="265"/>
      <c r="HJ73" s="266"/>
      <c r="HK73" s="267">
        <f t="shared" si="152"/>
        <v>0</v>
      </c>
      <c r="HL73" s="260">
        <f>+(IF(OR($B73=0,$C73=0,$D73=0,$DC$2&gt;$OE$1),0,IF(OR(HG73=0,HI73=0,HJ73=0),0,MIN((VLOOKUP($D73,SALERYCODE,3,0))*(IF($D73=6,HJ73,HI73))*((MIN((VLOOKUP($D73,SALERYCODE,5,0)),(IF($D73=6,HI73,HJ73))))),MIN((VLOOKUP($D73,SALERYCODE,3,0)),(HG73+HH73))*(IF($D73=6,HJ73,((MIN((VLOOKUP($D73,SALERYCODE,5,0)),HJ73)))))))))/IF(AND($D73=2,'ראשי-פרטים כלליים וריכוז הוצאות'!$D$68&lt;&gt;4),1.2,1)</f>
        <v>0</v>
      </c>
      <c r="HM73" s="263"/>
      <c r="HN73" s="264"/>
      <c r="HO73" s="265"/>
      <c r="HP73" s="266"/>
      <c r="HQ73" s="267">
        <f t="shared" si="153"/>
        <v>0</v>
      </c>
      <c r="HR73" s="260">
        <f>+(IF(OR($B73=0,$C73=0,$D73=0,$DC$2&gt;$OE$1),0,IF(OR(HM73=0,HO73=0,HP73=0),0,MIN((VLOOKUP($D73,SALERYCODE,3,0))*(IF($D73=6,HP73,HO73))*((MIN((VLOOKUP($D73,SALERYCODE,5,0)),(IF($D73=6,HO73,HP73))))),MIN((VLOOKUP($D73,SALERYCODE,3,0)),(HM73+HN73))*(IF($D73=6,HP73,((MIN((VLOOKUP($D73,SALERYCODE,5,0)),HP73)))))))))/IF(AND($D73=2,'ראשי-פרטים כלליים וריכוז הוצאות'!$D$68&lt;&gt;4),1.2,1)</f>
        <v>0</v>
      </c>
      <c r="HS73" s="263"/>
      <c r="HT73" s="264"/>
      <c r="HU73" s="265"/>
      <c r="HV73" s="266"/>
      <c r="HW73" s="267">
        <f t="shared" si="154"/>
        <v>0</v>
      </c>
      <c r="HX73" s="260">
        <f>+(IF(OR($B73=0,$C73=0,$D73=0,$DC$2&gt;$OE$1),0,IF(OR(HS73=0,HU73=0,HV73=0),0,MIN((VLOOKUP($D73,SALERYCODE,3,0))*(IF($D73=6,HV73,HU73))*((MIN((VLOOKUP($D73,SALERYCODE,5,0)),(IF($D73=6,HU73,HV73))))),MIN((VLOOKUP($D73,SALERYCODE,3,0)),(HS73+HT73))*(IF($D73=6,HV73,((MIN((VLOOKUP($D73,SALERYCODE,5,0)),HV73)))))))))/IF(AND($D73=2,'ראשי-פרטים כלליים וריכוז הוצאות'!$D$68&lt;&gt;4),1.2,1)</f>
        <v>0</v>
      </c>
      <c r="HY73" s="263"/>
      <c r="HZ73" s="264"/>
      <c r="IA73" s="265"/>
      <c r="IB73" s="266"/>
      <c r="IC73" s="267">
        <f t="shared" si="155"/>
        <v>0</v>
      </c>
      <c r="ID73" s="260">
        <f>+(IF(OR($B73=0,$C73=0,$D73=0,$DC$2&gt;$OE$1),0,IF(OR(HY73=0,IA73=0,IB73=0),0,MIN((VLOOKUP($D73,SALERYCODE,3,0))*(IF($D73=6,IB73,IA73))*((MIN((VLOOKUP($D73,SALERYCODE,5,0)),(IF($D73=6,IA73,IB73))))),MIN((VLOOKUP($D73,SALERYCODE,3,0)),(HY73+HZ73))*(IF($D73=6,IB73,((MIN((VLOOKUP($D73,SALERYCODE,5,0)),IB73)))))))))/IF(AND($D73=2,'ראשי-פרטים כלליים וריכוז הוצאות'!$D$68&lt;&gt;4),1.2,1)</f>
        <v>0</v>
      </c>
      <c r="IE73" s="263"/>
      <c r="IF73" s="264"/>
      <c r="IG73" s="265"/>
      <c r="IH73" s="266"/>
      <c r="II73" s="267">
        <f t="shared" si="156"/>
        <v>0</v>
      </c>
      <c r="IJ73" s="260">
        <f>+(IF(OR($B73=0,$C73=0,$D73=0,$DC$2&gt;$OE$1),0,IF(OR(IE73=0,IG73=0,IH73=0),0,MIN((VLOOKUP($D73,SALERYCODE,3,0))*(IF($D73=6,IH73,IG73))*((MIN((VLOOKUP($D73,SALERYCODE,5,0)),(IF($D73=6,IG73,IH73))))),MIN((VLOOKUP($D73,SALERYCODE,3,0)),(IE73+IF73))*(IF($D73=6,IH73,((MIN((VLOOKUP($D73,SALERYCODE,5,0)),IH73)))))))))/IF(AND($D73=2,'ראשי-פרטים כלליים וריכוז הוצאות'!$D$68&lt;&gt;4),1.2,1)</f>
        <v>0</v>
      </c>
      <c r="IK73" s="263"/>
      <c r="IL73" s="264"/>
      <c r="IM73" s="265"/>
      <c r="IN73" s="266"/>
      <c r="IO73" s="267">
        <f t="shared" si="157"/>
        <v>0</v>
      </c>
      <c r="IP73" s="260">
        <f>+(IF(OR($B73=0,$C73=0,$D73=0,$DC$2&gt;$OE$1),0,IF(OR(IK73=0,IM73=0,IN73=0),0,MIN((VLOOKUP($D73,SALERYCODE,3,0))*(IF($D73=6,IN73,IM73))*((MIN((VLOOKUP($D73,SALERYCODE,5,0)),(IF($D73=6,IM73,IN73))))),MIN((VLOOKUP($D73,SALERYCODE,3,0)),(IK73+IL73))*(IF($D73=6,IN73,((MIN((VLOOKUP($D73,SALERYCODE,5,0)),IN73)))))))))/IF(AND($D73=2,'ראשי-פרטים כלליים וריכוז הוצאות'!$D$68&lt;&gt;4),1.2,1)</f>
        <v>0</v>
      </c>
      <c r="IQ73" s="263"/>
      <c r="IR73" s="264"/>
      <c r="IS73" s="265"/>
      <c r="IT73" s="266"/>
      <c r="IU73" s="267">
        <f t="shared" si="158"/>
        <v>0</v>
      </c>
      <c r="IV73" s="260">
        <f>+(IF(OR($B73=0,$C73=0,$D73=0,$DC$2&gt;$OE$1),0,IF(OR(IQ73=0,IS73=0,IT73=0),0,MIN((VLOOKUP($D73,SALERYCODE,3,0))*(IF($D73=6,IT73,IS73))*((MIN((VLOOKUP($D73,SALERYCODE,5,0)),(IF($D73=6,IS73,IT73))))),MIN((VLOOKUP($D73,SALERYCODE,3,0)),(IQ73+IR73))*(IF($D73=6,IT73,((MIN((VLOOKUP($D73,SALERYCODE,5,0)),IT73)))))))))/IF(AND($D73=2,'ראשי-פרטים כלליים וריכוז הוצאות'!$D$68&lt;&gt;4),1.2,1)</f>
        <v>0</v>
      </c>
      <c r="IW73" s="263"/>
      <c r="IX73" s="264"/>
      <c r="IY73" s="265"/>
      <c r="IZ73" s="266"/>
      <c r="JA73" s="267">
        <f t="shared" si="159"/>
        <v>0</v>
      </c>
      <c r="JB73" s="260">
        <f>+(IF(OR($B73=0,$C73=0,$D73=0,$DC$2&gt;$OE$1),0,IF(OR(IW73=0,IY73=0,IZ73=0),0,MIN((VLOOKUP($D73,SALERYCODE,3,0))*(IF($D73=6,IZ73,IY73))*((MIN((VLOOKUP($D73,SALERYCODE,5,0)),(IF($D73=6,IY73,IZ73))))),MIN((VLOOKUP($D73,SALERYCODE,3,0)),(IW73+IX73))*(IF($D73=6,IZ73,((MIN((VLOOKUP($D73,SALERYCODE,5,0)),IZ73)))))))))/IF(AND($D73=2,'ראשי-פרטים כלליים וריכוז הוצאות'!$D$68&lt;&gt;4),1.2,1)</f>
        <v>0</v>
      </c>
      <c r="JC73" s="263"/>
      <c r="JD73" s="264"/>
      <c r="JE73" s="265"/>
      <c r="JF73" s="266"/>
      <c r="JG73" s="267">
        <f t="shared" si="160"/>
        <v>0</v>
      </c>
      <c r="JH73" s="260">
        <f>+(IF(OR($B73=0,$C73=0,$D73=0,$DC$2&gt;$OE$1),0,IF(OR(JC73=0,JE73=0,JF73=0),0,MIN((VLOOKUP($D73,SALERYCODE,3,0))*(IF($D73=6,JF73,JE73))*((MIN((VLOOKUP($D73,SALERYCODE,5,0)),(IF($D73=6,JE73,JF73))))),MIN((VLOOKUP($D73,SALERYCODE,3,0)),(JC73+JD73))*(IF($D73=6,JF73,((MIN((VLOOKUP($D73,SALERYCODE,5,0)),JF73)))))))))/IF(AND($D73=2,'ראשי-פרטים כלליים וריכוז הוצאות'!$D$68&lt;&gt;4),1.2,1)</f>
        <v>0</v>
      </c>
      <c r="JI73" s="263"/>
      <c r="JJ73" s="264"/>
      <c r="JK73" s="265"/>
      <c r="JL73" s="266"/>
      <c r="JM73" s="267">
        <f t="shared" si="161"/>
        <v>0</v>
      </c>
      <c r="JN73" s="260">
        <f>+(IF(OR($B73=0,$C73=0,$D73=0,$DC$2&gt;$OE$1),0,IF(OR(JI73=0,JK73=0,JL73=0),0,MIN((VLOOKUP($D73,SALERYCODE,3,0))*(IF($D73=6,JL73,JK73))*((MIN((VLOOKUP($D73,SALERYCODE,5,0)),(IF($D73=6,JK73,JL73))))),MIN((VLOOKUP($D73,SALERYCODE,3,0)),(JI73+JJ73))*(IF($D73=6,JL73,((MIN((VLOOKUP($D73,SALERYCODE,5,0)),JL73)))))))))/IF(AND($D73=2,'ראשי-פרטים כלליים וריכוז הוצאות'!$D$68&lt;&gt;4),1.2,1)</f>
        <v>0</v>
      </c>
      <c r="JO73" s="263"/>
      <c r="JP73" s="264"/>
      <c r="JQ73" s="265"/>
      <c r="JR73" s="266"/>
      <c r="JS73" s="267">
        <f t="shared" si="162"/>
        <v>0</v>
      </c>
      <c r="JT73" s="260">
        <f>+(IF(OR($B73=0,$C73=0,$D73=0,$DC$2&gt;$OE$1),0,IF(OR(JO73=0,JQ73=0,JR73=0),0,MIN((VLOOKUP($D73,SALERYCODE,3,0))*(IF($D73=6,JR73,JQ73))*((MIN((VLOOKUP($D73,SALERYCODE,5,0)),(IF($D73=6,JQ73,JR73))))),MIN((VLOOKUP($D73,SALERYCODE,3,0)),(JO73+JP73))*(IF($D73=6,JR73,((MIN((VLOOKUP($D73,SALERYCODE,5,0)),JR73)))))))))/IF(AND($D73=2,'ראשי-פרטים כלליים וריכוז הוצאות'!$D$68&lt;&gt;4),1.2,1)</f>
        <v>0</v>
      </c>
      <c r="JU73" s="263"/>
      <c r="JV73" s="264"/>
      <c r="JW73" s="265"/>
      <c r="JX73" s="266"/>
      <c r="JY73" s="267">
        <f t="shared" si="163"/>
        <v>0</v>
      </c>
      <c r="JZ73" s="260">
        <f>+(IF(OR($B73=0,$C73=0,$D73=0,$DC$2&gt;$OE$1),0,IF(OR(JU73=0,JW73=0,JX73=0),0,MIN((VLOOKUP($D73,SALERYCODE,3,0))*(IF($D73=6,JX73,JW73))*((MIN((VLOOKUP($D73,SALERYCODE,5,0)),(IF($D73=6,JW73,JX73))))),MIN((VLOOKUP($D73,SALERYCODE,3,0)),(JU73+JV73))*(IF($D73=6,JX73,((MIN((VLOOKUP($D73,SALERYCODE,5,0)),JX73)))))))))/IF(AND($D73=2,'ראשי-פרטים כלליים וריכוז הוצאות'!$D$68&lt;&gt;4),1.2,1)</f>
        <v>0</v>
      </c>
      <c r="KA73" s="263"/>
      <c r="KB73" s="264"/>
      <c r="KC73" s="265"/>
      <c r="KD73" s="266"/>
      <c r="KE73" s="267">
        <f t="shared" si="164"/>
        <v>0</v>
      </c>
      <c r="KF73" s="260">
        <f>+(IF(OR($B73=0,$C73=0,$D73=0,$DC$2&gt;$OE$1),0,IF(OR(KA73=0,KC73=0,KD73=0),0,MIN((VLOOKUP($D73,SALERYCODE,3,0))*(IF($D73=6,KD73,KC73))*((MIN((VLOOKUP($D73,SALERYCODE,5,0)),(IF($D73=6,KC73,KD73))))),MIN((VLOOKUP($D73,SALERYCODE,3,0)),(KA73+KB73))*(IF($D73=6,KD73,((MIN((VLOOKUP($D73,SALERYCODE,5,0)),KD73)))))))))/IF(AND($D73=2,'ראשי-פרטים כלליים וריכוז הוצאות'!$D$68&lt;&gt;4),1.2,1)</f>
        <v>0</v>
      </c>
      <c r="KG73" s="263"/>
      <c r="KH73" s="264"/>
      <c r="KI73" s="265"/>
      <c r="KJ73" s="266"/>
      <c r="KK73" s="267">
        <f t="shared" si="165"/>
        <v>0</v>
      </c>
      <c r="KL73" s="260">
        <f>+(IF(OR($B73=0,$C73=0,$D73=0,$DC$2&gt;$OE$1),0,IF(OR(KG73=0,KI73=0,KJ73=0),0,MIN((VLOOKUP($D73,SALERYCODE,3,0))*(IF($D73=6,KJ73,KI73))*((MIN((VLOOKUP($D73,SALERYCODE,5,0)),(IF($D73=6,KI73,KJ73))))),MIN((VLOOKUP($D73,SALERYCODE,3,0)),(KG73+KH73))*(IF($D73=6,KJ73,((MIN((VLOOKUP($D73,SALERYCODE,5,0)),KJ73)))))))))/IF(AND($D73=2,'ראשי-פרטים כלליים וריכוז הוצאות'!$D$68&lt;&gt;4),1.2,1)</f>
        <v>0</v>
      </c>
      <c r="KM73" s="263"/>
      <c r="KN73" s="264"/>
      <c r="KO73" s="265"/>
      <c r="KP73" s="266"/>
      <c r="KQ73" s="267">
        <f t="shared" si="166"/>
        <v>0</v>
      </c>
      <c r="KR73" s="260">
        <f>+(IF(OR($B73=0,$C73=0,$D73=0,$DC$2&gt;$OE$1),0,IF(OR(KM73=0,KO73=0,KP73=0),0,MIN((VLOOKUP($D73,SALERYCODE,3,0))*(IF($D73=6,KP73,KO73))*((MIN((VLOOKUP($D73,SALERYCODE,5,0)),(IF($D73=6,KO73,KP73))))),MIN((VLOOKUP($D73,SALERYCODE,3,0)),(KM73+KN73))*(IF($D73=6,KP73,((MIN((VLOOKUP($D73,SALERYCODE,5,0)),KP73)))))))))/IF(AND($D73=2,'ראשי-פרטים כלליים וריכוז הוצאות'!$D$68&lt;&gt;4),1.2,1)</f>
        <v>0</v>
      </c>
      <c r="KS73" s="263"/>
      <c r="KT73" s="264"/>
      <c r="KU73" s="265"/>
      <c r="KV73" s="266"/>
      <c r="KW73" s="267">
        <f t="shared" si="167"/>
        <v>0</v>
      </c>
      <c r="KX73" s="260">
        <f>+(IF(OR($B73=0,$C73=0,$D73=0,$DC$2&gt;$OE$1),0,IF(OR(KS73=0,KU73=0,KV73=0),0,MIN((VLOOKUP($D73,SALERYCODE,3,0))*(IF($D73=6,KV73,KU73))*((MIN((VLOOKUP($D73,SALERYCODE,5,0)),(IF($D73=6,KU73,KV73))))),MIN((VLOOKUP($D73,SALERYCODE,3,0)),(KS73+KT73))*(IF($D73=6,KV73,((MIN((VLOOKUP($D73,SALERYCODE,5,0)),KV73)))))))))/IF(AND($D73=2,'ראשי-פרטים כלליים וריכוז הוצאות'!$D$68&lt;&gt;4),1.2,1)</f>
        <v>0</v>
      </c>
      <c r="KY73" s="263"/>
      <c r="KZ73" s="264"/>
      <c r="LA73" s="265"/>
      <c r="LB73" s="266"/>
      <c r="LC73" s="267">
        <f t="shared" si="168"/>
        <v>0</v>
      </c>
      <c r="LD73" s="260">
        <f>+(IF(OR($B73=0,$C73=0,$D73=0,$DC$2&gt;$OE$1),0,IF(OR(KY73=0,LA73=0,LB73=0),0,MIN((VLOOKUP($D73,SALERYCODE,3,0))*(IF($D73=6,LB73,LA73))*((MIN((VLOOKUP($D73,SALERYCODE,5,0)),(IF($D73=6,LA73,LB73))))),MIN((VLOOKUP($D73,SALERYCODE,3,0)),(KY73+KZ73))*(IF($D73=6,LB73,((MIN((VLOOKUP($D73,SALERYCODE,5,0)),LB73)))))))))/IF(AND($D73=2,'ראשי-פרטים כלליים וריכוז הוצאות'!$D$68&lt;&gt;4),1.2,1)</f>
        <v>0</v>
      </c>
      <c r="LE73" s="263"/>
      <c r="LF73" s="264"/>
      <c r="LG73" s="265"/>
      <c r="LH73" s="266"/>
      <c r="LI73" s="267">
        <f t="shared" si="169"/>
        <v>0</v>
      </c>
      <c r="LJ73" s="260">
        <f>+(IF(OR($B73=0,$C73=0,$D73=0,$DC$2&gt;$OE$1),0,IF(OR(LE73=0,LG73=0,LH73=0),0,MIN((VLOOKUP($D73,SALERYCODE,3,0))*(IF($D73=6,LH73,LG73))*((MIN((VLOOKUP($D73,SALERYCODE,5,0)),(IF($D73=6,LG73,LH73))))),MIN((VLOOKUP($D73,SALERYCODE,3,0)),(LE73+LF73))*(IF($D73=6,LH73,((MIN((VLOOKUP($D73,SALERYCODE,5,0)),LH73)))))))))/IF(AND($D73=2,'ראשי-פרטים כלליים וריכוז הוצאות'!$D$68&lt;&gt;4),1.2,1)</f>
        <v>0</v>
      </c>
      <c r="LK73" s="263"/>
      <c r="LL73" s="264"/>
      <c r="LM73" s="265"/>
      <c r="LN73" s="266"/>
      <c r="LO73" s="267">
        <f t="shared" si="170"/>
        <v>0</v>
      </c>
      <c r="LP73" s="260">
        <f>+(IF(OR($B73=0,$C73=0,$D73=0,$DC$2&gt;$OE$1),0,IF(OR(LK73=0,LM73=0,LN73=0),0,MIN((VLOOKUP($D73,SALERYCODE,3,0))*(IF($D73=6,LN73,LM73))*((MIN((VLOOKUP($D73,SALERYCODE,5,0)),(IF($D73=6,LM73,LN73))))),MIN((VLOOKUP($D73,SALERYCODE,3,0)),(LK73+LL73))*(IF($D73=6,LN73,((MIN((VLOOKUP($D73,SALERYCODE,5,0)),LN73)))))))))/IF(AND($D73=2,'ראשי-פרטים כלליים וריכוז הוצאות'!$D$68&lt;&gt;4),1.2,1)</f>
        <v>0</v>
      </c>
      <c r="LQ73" s="263"/>
      <c r="LR73" s="264"/>
      <c r="LS73" s="265"/>
      <c r="LT73" s="266"/>
      <c r="LU73" s="267">
        <f t="shared" si="171"/>
        <v>0</v>
      </c>
      <c r="LV73" s="260">
        <f>+(IF(OR($B73=0,$C73=0,$D73=0,$DC$2&gt;$OE$1),0,IF(OR(LQ73=0,LS73=0,LT73=0),0,MIN((VLOOKUP($D73,SALERYCODE,3,0))*(IF($D73=6,LT73,LS73))*((MIN((VLOOKUP($D73,SALERYCODE,5,0)),(IF($D73=6,LS73,LT73))))),MIN((VLOOKUP($D73,SALERYCODE,3,0)),(LQ73+LR73))*(IF($D73=6,LT73,((MIN((VLOOKUP($D73,SALERYCODE,5,0)),LT73)))))))))/IF(AND($D73=2,'ראשי-פרטים כלליים וריכוז הוצאות'!$D$68&lt;&gt;4),1.2,1)</f>
        <v>0</v>
      </c>
      <c r="LW73" s="263"/>
      <c r="LX73" s="264"/>
      <c r="LY73" s="265"/>
      <c r="LZ73" s="266"/>
      <c r="MA73" s="267">
        <f t="shared" si="172"/>
        <v>0</v>
      </c>
      <c r="MB73" s="260">
        <f>+(IF(OR($B73=0,$C73=0,$D73=0,$DC$2&gt;$OE$1),0,IF(OR(LW73=0,LY73=0,LZ73=0),0,MIN((VLOOKUP($D73,SALERYCODE,3,0))*(IF($D73=6,LZ73,LY73))*((MIN((VLOOKUP($D73,SALERYCODE,5,0)),(IF($D73=6,LY73,LZ73))))),MIN((VLOOKUP($D73,SALERYCODE,3,0)),(LW73+LX73))*(IF($D73=6,LZ73,((MIN((VLOOKUP($D73,SALERYCODE,5,0)),LZ73)))))))))/IF(AND($D73=2,'ראשי-פרטים כלליים וריכוז הוצאות'!$D$68&lt;&gt;4),1.2,1)</f>
        <v>0</v>
      </c>
      <c r="MC73" s="263"/>
      <c r="MD73" s="264"/>
      <c r="ME73" s="265"/>
      <c r="MF73" s="266"/>
      <c r="MG73" s="267">
        <f t="shared" si="173"/>
        <v>0</v>
      </c>
      <c r="MH73" s="260">
        <f>+(IF(OR($B73=0,$C73=0,$D73=0,$DC$2&gt;$OE$1),0,IF(OR(MC73=0,ME73=0,MF73=0),0,MIN((VLOOKUP($D73,SALERYCODE,3,0))*(IF($D73=6,MF73,ME73))*((MIN((VLOOKUP($D73,SALERYCODE,5,0)),(IF($D73=6,ME73,MF73))))),MIN((VLOOKUP($D73,SALERYCODE,3,0)),(MC73+MD73))*(IF($D73=6,MF73,((MIN((VLOOKUP($D73,SALERYCODE,5,0)),MF73)))))))))/IF(AND($D73=2,'ראשי-פרטים כלליים וריכוז הוצאות'!$D$68&lt;&gt;4),1.2,1)</f>
        <v>0</v>
      </c>
      <c r="MI73" s="263"/>
      <c r="MJ73" s="264"/>
      <c r="MK73" s="265"/>
      <c r="ML73" s="266"/>
      <c r="MM73" s="267">
        <f t="shared" si="174"/>
        <v>0</v>
      </c>
      <c r="MN73" s="260">
        <f>+(IF(OR($B73=0,$C73=0,$D73=0,$DC$2&gt;$OE$1),0,IF(OR(MI73=0,MK73=0,ML73=0),0,MIN((VLOOKUP($D73,SALERYCODE,3,0))*(IF($D73=6,ML73,MK73))*((MIN((VLOOKUP($D73,SALERYCODE,5,0)),(IF($D73=6,MK73,ML73))))),MIN((VLOOKUP($D73,SALERYCODE,3,0)),(MI73+MJ73))*(IF($D73=6,ML73,((MIN((VLOOKUP($D73,SALERYCODE,5,0)),ML73)))))))))/IF(AND($D73=2,'ראשי-פרטים כלליים וריכוז הוצאות'!$D$68&lt;&gt;4),1.2,1)</f>
        <v>0</v>
      </c>
      <c r="MO73" s="263"/>
      <c r="MP73" s="264"/>
      <c r="MQ73" s="265"/>
      <c r="MR73" s="266"/>
      <c r="MS73" s="267">
        <f t="shared" si="175"/>
        <v>0</v>
      </c>
      <c r="MT73" s="260">
        <f>+(IF(OR($B73=0,$C73=0,$D73=0,$DC$2&gt;$OE$1),0,IF(OR(MO73=0,MQ73=0,MR73=0),0,MIN((VLOOKUP($D73,SALERYCODE,3,0))*(IF($D73=6,MR73,MQ73))*((MIN((VLOOKUP($D73,SALERYCODE,5,0)),(IF($D73=6,MQ73,MR73))))),MIN((VLOOKUP($D73,SALERYCODE,3,0)),(MO73+MP73))*(IF($D73=6,MR73,((MIN((VLOOKUP($D73,SALERYCODE,5,0)),MR73)))))))))/IF(AND($D73=2,'ראשי-פרטים כלליים וריכוז הוצאות'!$D$68&lt;&gt;4),1.2,1)</f>
        <v>0</v>
      </c>
      <c r="MU73" s="263"/>
      <c r="MV73" s="264"/>
      <c r="MW73" s="265"/>
      <c r="MX73" s="266"/>
      <c r="MY73" s="267">
        <f t="shared" si="176"/>
        <v>0</v>
      </c>
      <c r="MZ73" s="260">
        <f>+(IF(OR($B73=0,$C73=0,$D73=0,$DC$2&gt;$OE$1),0,IF(OR(MU73=0,MW73=0,MX73=0),0,MIN((VLOOKUP($D73,SALERYCODE,3,0))*(IF($D73=6,MX73,MW73))*((MIN((VLOOKUP($D73,SALERYCODE,5,0)),(IF($D73=6,MW73,MX73))))),MIN((VLOOKUP($D73,SALERYCODE,3,0)),(MU73+MV73))*(IF($D73=6,MX73,((MIN((VLOOKUP($D73,SALERYCODE,5,0)),MX73)))))))))/IF(AND($D73=2,'ראשי-פרטים כלליים וריכוז הוצאות'!$D$68&lt;&gt;4),1.2,1)</f>
        <v>0</v>
      </c>
      <c r="NA73" s="263"/>
      <c r="NB73" s="264"/>
      <c r="NC73" s="265"/>
      <c r="ND73" s="266"/>
      <c r="NE73" s="267">
        <f t="shared" si="177"/>
        <v>0</v>
      </c>
      <c r="NF73" s="260">
        <f>+(IF(OR($B73=0,$C73=0,$D73=0,$DC$2&gt;$OE$1),0,IF(OR(NA73=0,NC73=0,ND73=0),0,MIN((VLOOKUP($D73,SALERYCODE,3,0))*(IF($D73=6,ND73,NC73))*((MIN((VLOOKUP($D73,SALERYCODE,5,0)),(IF($D73=6,NC73,ND73))))),MIN((VLOOKUP($D73,SALERYCODE,3,0)),(NA73+NB73))*(IF($D73=6,ND73,((MIN((VLOOKUP($D73,SALERYCODE,5,0)),ND73)))))))))/IF(AND($D73=2,'ראשי-פרטים כלליים וריכוז הוצאות'!$D$68&lt;&gt;4),1.2,1)</f>
        <v>0</v>
      </c>
      <c r="NG73" s="263"/>
      <c r="NH73" s="264"/>
      <c r="NI73" s="265"/>
      <c r="NJ73" s="266"/>
      <c r="NK73" s="267">
        <f t="shared" si="178"/>
        <v>0</v>
      </c>
      <c r="NL73" s="260">
        <f>+(IF(OR($B73=0,$C73=0,$D73=0,$DC$2&gt;$OE$1),0,IF(OR(NG73=0,NI73=0,NJ73=0),0,MIN((VLOOKUP($D73,SALERYCODE,3,0))*(IF($D73=6,NJ73,NI73))*((MIN((VLOOKUP($D73,SALERYCODE,5,0)),(IF($D73=6,NI73,NJ73))))),MIN((VLOOKUP($D73,SALERYCODE,3,0)),(NG73+NH73))*(IF($D73=6,NJ73,((MIN((VLOOKUP($D73,SALERYCODE,5,0)),NJ73)))))))))/IF(AND($D73=2,'ראשי-פרטים כלליים וריכוז הוצאות'!$D$68&lt;&gt;4),1.2,1)</f>
        <v>0</v>
      </c>
      <c r="NM73" s="263"/>
      <c r="NN73" s="264"/>
      <c r="NO73" s="265"/>
      <c r="NP73" s="266"/>
      <c r="NQ73" s="267">
        <f t="shared" si="179"/>
        <v>0</v>
      </c>
      <c r="NR73" s="260">
        <f>+(IF(OR($B73=0,$C73=0,$D73=0,$DC$2&gt;$OE$1),0,IF(OR(NM73=0,NO73=0,NP73=0),0,MIN((VLOOKUP($D73,SALERYCODE,3,0))*(IF($D73=6,NP73,NO73))*((MIN((VLOOKUP($D73,SALERYCODE,5,0)),(IF($D73=6,NO73,NP73))))),MIN((VLOOKUP($D73,SALERYCODE,3,0)),(NM73+NN73))*(IF($D73=6,NP73,((MIN((VLOOKUP($D73,SALERYCODE,5,0)),NP73)))))))))/IF(AND($D73=2,'ראשי-פרטים כלליים וריכוז הוצאות'!$D$68&lt;&gt;4),1.2,1)</f>
        <v>0</v>
      </c>
      <c r="NS73" s="263"/>
      <c r="NT73" s="264"/>
      <c r="NU73" s="265"/>
      <c r="NV73" s="266"/>
      <c r="NW73" s="267">
        <f t="shared" si="180"/>
        <v>0</v>
      </c>
      <c r="NX73" s="260">
        <f>+(IF(OR($B73=0,$C73=0,$D73=0,$DC$2&gt;$OE$1),0,IF(OR(NS73=0,NU73=0,NV73=0),0,MIN((VLOOKUP($D73,SALERYCODE,3,0))*(IF($D73=6,NV73,NU73))*((MIN((VLOOKUP($D73,SALERYCODE,5,0)),(IF($D73=6,NU73,NV73))))),MIN((VLOOKUP($D73,SALERYCODE,3,0)),(NS73+NT73))*(IF($D73=6,NV73,((MIN((VLOOKUP($D73,SALERYCODE,5,0)),NV73)))))))))/IF(AND($D73=2,'ראשי-פרטים כלליים וריכוז הוצאות'!$D$68&lt;&gt;4),1.2,1)</f>
        <v>0</v>
      </c>
      <c r="NY73" s="263"/>
      <c r="NZ73" s="264"/>
      <c r="OA73" s="265"/>
      <c r="OB73" s="266"/>
      <c r="OC73" s="267">
        <f t="shared" si="181"/>
        <v>0</v>
      </c>
      <c r="OD73" s="260">
        <f>+(IF(OR($B73=0,$C73=0,$D73=0,$DC$2&gt;$OE$1),0,IF(OR(NY73=0,OA73=0,OB73=0),0,MIN((VLOOKUP($D73,SALERYCODE,3,0))*(IF($D73=6,OB73,OA73))*((MIN((VLOOKUP($D73,SALERYCODE,5,0)),(IF($D73=6,OA73,OB73))))),MIN((VLOOKUP($D73,SALERYCODE,3,0)),(NY73+NZ73))*(IF($D73=6,OB73,((MIN((VLOOKUP($D73,SALERYCODE,5,0)),OB73)))))))))/IF(AND($D73=2,'ראשי-פרטים כלליים וריכוז הוצאות'!$D$68&lt;&gt;4),1.2,1)</f>
        <v>0</v>
      </c>
      <c r="OE73" s="275">
        <f t="shared" si="187"/>
        <v>0</v>
      </c>
      <c r="OF73" s="283">
        <f t="shared" si="188"/>
        <v>9.9999999999999995E-7</v>
      </c>
      <c r="OG73" s="276">
        <f t="shared" si="189"/>
        <v>0</v>
      </c>
      <c r="OH73" s="275">
        <f t="shared" si="190"/>
        <v>0</v>
      </c>
      <c r="OI73" s="275">
        <v>0</v>
      </c>
      <c r="OJ73" s="258">
        <f t="shared" si="191"/>
        <v>0</v>
      </c>
      <c r="OK73" s="284"/>
      <c r="OL73" s="116">
        <f>MIN(OJ73+OK73*OF73*OE73/$OL$1/IF(AND($D73=2,'ראשי-פרטים כלליים וריכוז הוצאות'!$D$68&lt;&gt;4),1.2,1),IF($D73&gt;0,VLOOKUP($D73,SALERYCODE,3,0)*12*OG73,0))</f>
        <v>0</v>
      </c>
      <c r="OM73" s="95">
        <f t="shared" si="182"/>
        <v>0</v>
      </c>
      <c r="ON73" s="11">
        <f t="shared" si="183"/>
        <v>0</v>
      </c>
      <c r="OO73" s="11">
        <f t="shared" si="184"/>
        <v>0</v>
      </c>
      <c r="OP73" s="22">
        <f t="shared" si="185"/>
        <v>0</v>
      </c>
      <c r="OQ73" s="11">
        <f t="shared" si="186"/>
        <v>0</v>
      </c>
      <c r="OR73" s="11" t="e">
        <f>#REF!</f>
        <v>#REF!</v>
      </c>
      <c r="OS73" s="35"/>
      <c r="OT73" s="35"/>
      <c r="OU73" s="43"/>
    </row>
    <row r="74" spans="1:411" ht="24" hidden="1" customHeight="1" outlineLevel="1" x14ac:dyDescent="0.2">
      <c r="A74" s="282">
        <v>71</v>
      </c>
      <c r="B74" s="269"/>
      <c r="C74" s="270"/>
      <c r="D74" s="271"/>
      <c r="E74" s="263"/>
      <c r="F74" s="264"/>
      <c r="G74" s="265"/>
      <c r="H74" s="266"/>
      <c r="I74" s="267">
        <f t="shared" si="117"/>
        <v>0</v>
      </c>
      <c r="J74" s="260">
        <f>(IF(OR($B74=0,$C74=0,$D74=0,$E$2&gt;$OE$1),0,IF(OR($E74=0,$G74=0,$H74=0),0,MIN((VLOOKUP($D74,SALERYCODE,3,0))*(IF($D74=6,$H74,$G74))*((MIN((VLOOKUP($D74,SALERYCODE,5,0)),(IF($D74=6,$G74,$H74))))),MIN((VLOOKUP($D74,SALERYCODE,3,0)),($E74+$F74))*(IF($D74=6,$H74,((MIN((VLOOKUP($D74,SALERYCODE,5,0)),$H74)))))))))/IF(AND($D74=2,'ראשי-פרטים כלליים וריכוז הוצאות'!$D$68&lt;&gt;4),1.2,1)</f>
        <v>0</v>
      </c>
      <c r="K74" s="263"/>
      <c r="L74" s="264"/>
      <c r="M74" s="265"/>
      <c r="N74" s="266"/>
      <c r="O74" s="267">
        <f t="shared" si="118"/>
        <v>0</v>
      </c>
      <c r="P74" s="260">
        <f>+(IF(OR($B74=0,$C74=0,$D74=0,$K$2&gt;$OE$1),0,IF(OR($K74=0,$M74=0,$N74=0),0,MIN((VLOOKUP($D74,SALERYCODE,3,0))*(IF($D74=6,$N74,$M74))*((MIN((VLOOKUP($D74,SALERYCODE,5,0)),(IF($D74=6,$M74,$N74))))),MIN((VLOOKUP($D74,SALERYCODE,3,0)),($K74+$L74))*(IF($D74=6,$N74,((MIN((VLOOKUP($D74,SALERYCODE,5,0)),$N74)))))))))/IF(AND($D74=2,'ראשי-פרטים כלליים וריכוז הוצאות'!$D$68&lt;&gt;4),1.2,1)</f>
        <v>0</v>
      </c>
      <c r="Q74" s="263"/>
      <c r="R74" s="264"/>
      <c r="S74" s="265"/>
      <c r="T74" s="266"/>
      <c r="U74" s="267">
        <f t="shared" si="119"/>
        <v>0</v>
      </c>
      <c r="V74" s="260">
        <f>+(IF(OR($B74=0,$C74=0,$D74=0,$Q$2&gt;$OE$1),0,IF(OR(Q74=0,S74=0,T74=0),0,MIN((VLOOKUP($D74,SALERYCODE,3,0))*(IF($D74=6,T74,S74))*((MIN((VLOOKUP($D74,SALERYCODE,5,0)),(IF($D74=6,S74,T74))))),MIN((VLOOKUP($D74,SALERYCODE,3,0)),(Q74+R74))*(IF($D74=6,T74,((MIN((VLOOKUP($D74,SALERYCODE,5,0)),T74)))))))))/IF(AND($D74=2,'ראשי-פרטים כלליים וריכוז הוצאות'!$D$68&lt;&gt;4),1.2,1)</f>
        <v>0</v>
      </c>
      <c r="W74" s="263"/>
      <c r="X74" s="264"/>
      <c r="Y74" s="265"/>
      <c r="Z74" s="266"/>
      <c r="AA74" s="267">
        <f t="shared" si="120"/>
        <v>0</v>
      </c>
      <c r="AB74" s="260">
        <f>+(IF(OR($B74=0,$C74=0,$D74=0,$W$2&gt;$OE$1),0,IF(OR(W74=0,Y74=0,Z74=0),0,MIN((VLOOKUP($D74,SALERYCODE,3,0))*(IF($D74=6,Z74,Y74))*((MIN((VLOOKUP($D74,SALERYCODE,5,0)),(IF($D74=6,Y74,Z74))))),MIN((VLOOKUP($D74,SALERYCODE,3,0)),(W74+X74))*(IF($D74=6,Z74,((MIN((VLOOKUP($D74,SALERYCODE,5,0)),Z74)))))))))/IF(AND($D74=2,'ראשי-פרטים כלליים וריכוז הוצאות'!$D$68&lt;&gt;4),1.2,1)</f>
        <v>0</v>
      </c>
      <c r="AC74" s="263"/>
      <c r="AD74" s="264"/>
      <c r="AE74" s="265"/>
      <c r="AF74" s="266"/>
      <c r="AG74" s="267">
        <f t="shared" si="121"/>
        <v>0</v>
      </c>
      <c r="AH74" s="260">
        <f>+(IF(OR($B74=0,$C74=0,$D74=0,$AC$2&gt;$OE$1),0,IF(OR(AC74=0,AE74=0,AF74=0),0,MIN((VLOOKUP($D74,SALERYCODE,3,0))*(IF($D74=6,AF74,AE74))*((MIN((VLOOKUP($D74,SALERYCODE,5,0)),(IF($D74=6,AE74,AF74))))),MIN((VLOOKUP($D74,SALERYCODE,3,0)),(AC74+AD74))*(IF($D74=6,AF74,((MIN((VLOOKUP($D74,SALERYCODE,5,0)),AF74)))))))))/IF(AND($D74=2,'ראשי-פרטים כלליים וריכוז הוצאות'!$D$68&lt;&gt;4),1.2,1)</f>
        <v>0</v>
      </c>
      <c r="AI74" s="263"/>
      <c r="AJ74" s="264"/>
      <c r="AK74" s="265"/>
      <c r="AL74" s="266"/>
      <c r="AM74" s="267">
        <f t="shared" si="122"/>
        <v>0</v>
      </c>
      <c r="AN74" s="260">
        <f>+(IF(OR($B74=0,$C74=0,$D74=0,$AI$2&gt;$OE$1),0,IF(OR(AI74=0,AK74=0,AL74=0),0,MIN((VLOOKUP($D74,SALERYCODE,3,0))*(IF($D74=6,AL74,AK74))*((MIN((VLOOKUP($D74,SALERYCODE,5,0)),(IF($D74=6,AK74,AL74))))),MIN((VLOOKUP($D74,SALERYCODE,3,0)),(AI74+AJ74))*(IF($D74=6,AL74,((MIN((VLOOKUP($D74,SALERYCODE,5,0)),AL74)))))))))/IF(AND($D74=2,'ראשי-פרטים כלליים וריכוז הוצאות'!$D$68&lt;&gt;4),1.2,1)</f>
        <v>0</v>
      </c>
      <c r="AO74" s="263"/>
      <c r="AP74" s="264"/>
      <c r="AQ74" s="265"/>
      <c r="AR74" s="266"/>
      <c r="AS74" s="267">
        <f t="shared" si="123"/>
        <v>0</v>
      </c>
      <c r="AT74" s="260">
        <f>+(IF(OR($B74=0,$C74=0,$D74=0,$AO$2&gt;$OE$1),0,IF(OR(AO74=0,AQ74=0,AR74=0),0,MIN((VLOOKUP($D74,SALERYCODE,3,0))*(IF($D74=6,AR74,AQ74))*((MIN((VLOOKUP($D74,SALERYCODE,5,0)),(IF($D74=6,AQ74,AR74))))),MIN((VLOOKUP($D74,SALERYCODE,3,0)),(AO74+AP74))*(IF($D74=6,AR74,((MIN((VLOOKUP($D74,SALERYCODE,5,0)),AR74)))))))))/IF(AND($D74=2,'ראשי-פרטים כלליים וריכוז הוצאות'!$D$68&lt;&gt;4),1.2,1)</f>
        <v>0</v>
      </c>
      <c r="AU74" s="263"/>
      <c r="AV74" s="264"/>
      <c r="AW74" s="265"/>
      <c r="AX74" s="266"/>
      <c r="AY74" s="267">
        <f t="shared" si="124"/>
        <v>0</v>
      </c>
      <c r="AZ74" s="260">
        <f>+(IF(OR($B74=0,$C74=0,$D74=0,$AU$2&gt;$OE$1),0,IF(OR(AU74=0,AW74=0,AX74=0),0,MIN((VLOOKUP($D74,SALERYCODE,3,0))*(IF($D74=6,AX74,AW74))*((MIN((VLOOKUP($D74,SALERYCODE,5,0)),(IF($D74=6,AW74,AX74))))),MIN((VLOOKUP($D74,SALERYCODE,3,0)),(AU74+AV74))*(IF($D74=6,AX74,((MIN((VLOOKUP($D74,SALERYCODE,5,0)),AX74)))))))))/IF(AND($D74=2,'ראשי-פרטים כלליים וריכוז הוצאות'!$D$68&lt;&gt;4),1.2,1)</f>
        <v>0</v>
      </c>
      <c r="BA74" s="263"/>
      <c r="BB74" s="264"/>
      <c r="BC74" s="265"/>
      <c r="BD74" s="266"/>
      <c r="BE74" s="267">
        <f t="shared" si="125"/>
        <v>0</v>
      </c>
      <c r="BF74" s="260">
        <f>+(IF(OR($B74=0,$C74=0,$D74=0,$BA$2&gt;$OE$1),0,IF(OR(BA74=0,BC74=0,BD74=0),0,MIN((VLOOKUP($D74,SALERYCODE,3,0))*(IF($D74=6,BD74,BC74))*((MIN((VLOOKUP($D74,SALERYCODE,5,0)),(IF($D74=6,BC74,BD74))))),MIN((VLOOKUP($D74,SALERYCODE,3,0)),(BA74+BB74))*(IF($D74=6,BD74,((MIN((VLOOKUP($D74,SALERYCODE,5,0)),BD74)))))))))/IF(AND($D74=2,'ראשי-פרטים כלליים וריכוז הוצאות'!$D$68&lt;&gt;4),1.2,1)</f>
        <v>0</v>
      </c>
      <c r="BG74" s="263"/>
      <c r="BH74" s="264"/>
      <c r="BI74" s="265"/>
      <c r="BJ74" s="266"/>
      <c r="BK74" s="267">
        <f t="shared" si="126"/>
        <v>0</v>
      </c>
      <c r="BL74" s="260">
        <f>+(IF(OR($B74=0,$C74=0,$D74=0,$BG$2&gt;$OE$1),0,IF(OR(BG74=0,BI74=0,BJ74=0),0,MIN((VLOOKUP($D74,SALERYCODE,3,0))*(IF($D74=6,BJ74,BI74))*((MIN((VLOOKUP($D74,SALERYCODE,5,0)),(IF($D74=6,BI74,BJ74))))),MIN((VLOOKUP($D74,SALERYCODE,3,0)),(BG74+BH74))*(IF($D74=6,BJ74,((MIN((VLOOKUP($D74,SALERYCODE,5,0)),BJ74)))))))))/IF(AND($D74=2,'ראשי-פרטים כלליים וריכוז הוצאות'!$D$68&lt;&gt;4),1.2,1)</f>
        <v>0</v>
      </c>
      <c r="BM74" s="263"/>
      <c r="BN74" s="264"/>
      <c r="BO74" s="265"/>
      <c r="BP74" s="266"/>
      <c r="BQ74" s="267">
        <f t="shared" si="127"/>
        <v>0</v>
      </c>
      <c r="BR74" s="260">
        <f>+(IF(OR($B74=0,$C74=0,$D74=0,$BM$2&gt;$OE$1),0,IF(OR(BM74=0,BO74=0,BP74=0),0,MIN((VLOOKUP($D74,SALERYCODE,3,0))*(IF($D74=6,BP74,BO74))*((MIN((VLOOKUP($D74,SALERYCODE,5,0)),(IF($D74=6,BO74,BP74))))),MIN((VLOOKUP($D74,SALERYCODE,3,0)),(BM74+BN74))*(IF($D74=6,BP74,((MIN((VLOOKUP($D74,SALERYCODE,5,0)),BP74)))))))))/IF(AND($D74=2,'ראשי-פרטים כלליים וריכוז הוצאות'!$D$68&lt;&gt;4),1.2,1)</f>
        <v>0</v>
      </c>
      <c r="BS74" s="263"/>
      <c r="BT74" s="264"/>
      <c r="BU74" s="265"/>
      <c r="BV74" s="266"/>
      <c r="BW74" s="267">
        <f t="shared" si="128"/>
        <v>0</v>
      </c>
      <c r="BX74" s="260">
        <f>+(IF(OR($B74=0,$C74=0,$D74=0,$BS$2&gt;$OE$1),0,IF(OR(BS74=0,BU74=0,BV74=0),0,MIN((VLOOKUP($D74,SALERYCODE,3,0))*(IF($D74=6,BV74,BU74))*((MIN((VLOOKUP($D74,SALERYCODE,5,0)),(IF($D74=6,BU74,BV74))))),MIN((VLOOKUP($D74,SALERYCODE,3,0)),(BS74+BT74))*(IF($D74=6,BV74,((MIN((VLOOKUP($D74,SALERYCODE,5,0)),BV74)))))))))/IF(AND($D74=2,'ראשי-פרטים כלליים וריכוז הוצאות'!$D$68&lt;&gt;4),1.2,1)</f>
        <v>0</v>
      </c>
      <c r="BY74" s="263"/>
      <c r="BZ74" s="264"/>
      <c r="CA74" s="265"/>
      <c r="CB74" s="266"/>
      <c r="CC74" s="267">
        <f t="shared" si="129"/>
        <v>0</v>
      </c>
      <c r="CD74" s="260">
        <f>+(IF(OR($B74=0,$C74=0,$D74=0,$BY$2&gt;$OE$1),0,IF(OR(BY74=0,CA74=0,CB74=0),0,MIN((VLOOKUP($D74,SALERYCODE,3,0))*(IF($D74=6,CB74,CA74))*((MIN((VLOOKUP($D74,SALERYCODE,5,0)),(IF($D74=6,CA74,CB74))))),MIN((VLOOKUP($D74,SALERYCODE,3,0)),(BY74+BZ74))*(IF($D74=6,CB74,((MIN((VLOOKUP($D74,SALERYCODE,5,0)),CB74)))))))))/IF(AND($D74=2,'ראשי-פרטים כלליים וריכוז הוצאות'!$D$68&lt;&gt;4),1.2,1)</f>
        <v>0</v>
      </c>
      <c r="CE74" s="263"/>
      <c r="CF74" s="264"/>
      <c r="CG74" s="265"/>
      <c r="CH74" s="266"/>
      <c r="CI74" s="267">
        <f t="shared" si="130"/>
        <v>0</v>
      </c>
      <c r="CJ74" s="260">
        <f>+(IF(OR($B74=0,$C74=0,$D74=0,$CE$2&gt;$OE$1),0,IF(OR(CE74=0,CG74=0,CH74=0),0,MIN((VLOOKUP($D74,SALERYCODE,3,0))*(IF($D74=6,CH74,CG74))*((MIN((VLOOKUP($D74,SALERYCODE,5,0)),(IF($D74=6,CG74,CH74))))),MIN((VLOOKUP($D74,SALERYCODE,3,0)),(CE74+CF74))*(IF($D74=6,CH74,((MIN((VLOOKUP($D74,SALERYCODE,5,0)),CH74)))))))))/IF(AND($D74=2,'ראשי-פרטים כלליים וריכוז הוצאות'!$D$68&lt;&gt;4),1.2,1)</f>
        <v>0</v>
      </c>
      <c r="CK74" s="263"/>
      <c r="CL74" s="264"/>
      <c r="CM74" s="265"/>
      <c r="CN74" s="266"/>
      <c r="CO74" s="267">
        <f t="shared" si="131"/>
        <v>0</v>
      </c>
      <c r="CP74" s="260">
        <f>+(IF(OR($B74=0,$C74=0,$D74=0,$CK$2&gt;$OE$1),0,IF(OR(CK74=0,CM74=0,CN74=0),0,MIN((VLOOKUP($D74,SALERYCODE,3,0))*(IF($D74=6,CN74,CM74))*((MIN((VLOOKUP($D74,SALERYCODE,5,0)),(IF($D74=6,CM74,CN74))))),MIN((VLOOKUP($D74,SALERYCODE,3,0)),(CK74+CL74))*(IF($D74=6,CN74,((MIN((VLOOKUP($D74,SALERYCODE,5,0)),CN74)))))))))/IF(AND($D74=2,'ראשי-פרטים כלליים וריכוז הוצאות'!$D$68&lt;&gt;4),1.2,1)</f>
        <v>0</v>
      </c>
      <c r="CQ74" s="263"/>
      <c r="CR74" s="264"/>
      <c r="CS74" s="265"/>
      <c r="CT74" s="266"/>
      <c r="CU74" s="267">
        <f t="shared" si="132"/>
        <v>0</v>
      </c>
      <c r="CV74" s="260">
        <f>+(IF(OR($B74=0,$C74=0,$D74=0,$CQ$2&gt;$OE$1),0,IF(OR(CQ74=0,CS74=0,CT74=0),0,MIN((VLOOKUP($D74,SALERYCODE,3,0))*(IF($D74=6,CT74,CS74))*((MIN((VLOOKUP($D74,SALERYCODE,5,0)),(IF($D74=6,CS74,CT74))))),MIN((VLOOKUP($D74,SALERYCODE,3,0)),(CQ74+CR74))*(IF($D74=6,CT74,((MIN((VLOOKUP($D74,SALERYCODE,5,0)),CT74)))))))))/IF(AND($D74=2,'ראשי-פרטים כלליים וריכוז הוצאות'!$D$68&lt;&gt;4),1.2,1)</f>
        <v>0</v>
      </c>
      <c r="CW74" s="263"/>
      <c r="CX74" s="264"/>
      <c r="CY74" s="265"/>
      <c r="CZ74" s="266"/>
      <c r="DA74" s="267">
        <f t="shared" si="133"/>
        <v>0</v>
      </c>
      <c r="DB74" s="260">
        <f>+(IF(OR($B74=0,$C74=0,$D74=0,$CW$2&gt;$OE$1),0,IF(OR(CW74=0,CY74=0,CZ74=0),0,MIN((VLOOKUP($D74,SALERYCODE,3,0))*(IF($D74=6,CZ74,CY74))*((MIN((VLOOKUP($D74,SALERYCODE,5,0)),(IF($D74=6,CY74,CZ74))))),MIN((VLOOKUP($D74,SALERYCODE,3,0)),(CW74+CX74))*(IF($D74=6,CZ74,((MIN((VLOOKUP($D74,SALERYCODE,5,0)),CZ74)))))))))/IF(AND($D74=2,'ראשי-פרטים כלליים וריכוז הוצאות'!$D$68&lt;&gt;4),1.2,1)</f>
        <v>0</v>
      </c>
      <c r="DC74" s="263"/>
      <c r="DD74" s="264"/>
      <c r="DE74" s="265"/>
      <c r="DF74" s="266"/>
      <c r="DG74" s="267">
        <f t="shared" si="134"/>
        <v>0</v>
      </c>
      <c r="DH74" s="260">
        <f>+(IF(OR($B74=0,$C74=0,$D74=0,$DC$2&gt;$OE$1),0,IF(OR(DC74=0,DE74=0,DF74=0),0,MIN((VLOOKUP($D74,SALERYCODE,3,0))*(IF($D74=6,DF74,DE74))*((MIN((VLOOKUP($D74,SALERYCODE,5,0)),(IF($D74=6,DE74,DF74))))),MIN((VLOOKUP($D74,SALERYCODE,3,0)),(DC74+DD74))*(IF($D74=6,DF74,((MIN((VLOOKUP($D74,SALERYCODE,5,0)),DF74)))))))))/IF(AND($D74=2,'ראשי-פרטים כלליים וריכוז הוצאות'!$D$68&lt;&gt;4),1.2,1)</f>
        <v>0</v>
      </c>
      <c r="DI74" s="263"/>
      <c r="DJ74" s="264"/>
      <c r="DK74" s="265"/>
      <c r="DL74" s="266"/>
      <c r="DM74" s="267">
        <f t="shared" si="135"/>
        <v>0</v>
      </c>
      <c r="DN74" s="260">
        <f>+(IF(OR($B74=0,$C74=0,$D74=0,$DC$2&gt;$OE$1),0,IF(OR(DI74=0,DK74=0,DL74=0),0,MIN((VLOOKUP($D74,SALERYCODE,3,0))*(IF($D74=6,DL74,DK74))*((MIN((VLOOKUP($D74,SALERYCODE,5,0)),(IF($D74=6,DK74,DL74))))),MIN((VLOOKUP($D74,SALERYCODE,3,0)),(DI74+DJ74))*(IF($D74=6,DL74,((MIN((VLOOKUP($D74,SALERYCODE,5,0)),DL74)))))))))/IF(AND($D74=2,'ראשי-פרטים כלליים וריכוז הוצאות'!$D$68&lt;&gt;4),1.2,1)</f>
        <v>0</v>
      </c>
      <c r="DO74" s="263"/>
      <c r="DP74" s="264"/>
      <c r="DQ74" s="265"/>
      <c r="DR74" s="266"/>
      <c r="DS74" s="267">
        <f t="shared" si="136"/>
        <v>0</v>
      </c>
      <c r="DT74" s="260">
        <f>+(IF(OR($B74=0,$C74=0,$D74=0,$DC$2&gt;$OE$1),0,IF(OR(DO74=0,DQ74=0,DR74=0),0,MIN((VLOOKUP($D74,SALERYCODE,3,0))*(IF($D74=6,DR74,DQ74))*((MIN((VLOOKUP($D74,SALERYCODE,5,0)),(IF($D74=6,DQ74,DR74))))),MIN((VLOOKUP($D74,SALERYCODE,3,0)),(DO74+DP74))*(IF($D74=6,DR74,((MIN((VLOOKUP($D74,SALERYCODE,5,0)),DR74)))))))))/IF(AND($D74=2,'ראשי-פרטים כלליים וריכוז הוצאות'!$D$68&lt;&gt;4),1.2,1)</f>
        <v>0</v>
      </c>
      <c r="DU74" s="263"/>
      <c r="DV74" s="264"/>
      <c r="DW74" s="265"/>
      <c r="DX74" s="266"/>
      <c r="DY74" s="267">
        <f t="shared" si="137"/>
        <v>0</v>
      </c>
      <c r="DZ74" s="260">
        <f>+(IF(OR($B74=0,$C74=0,$D74=0,$DC$2&gt;$OE$1),0,IF(OR(DU74=0,DW74=0,DX74=0),0,MIN((VLOOKUP($D74,SALERYCODE,3,0))*(IF($D74=6,DX74,DW74))*((MIN((VLOOKUP($D74,SALERYCODE,5,0)),(IF($D74=6,DW74,DX74))))),MIN((VLOOKUP($D74,SALERYCODE,3,0)),(DU74+DV74))*(IF($D74=6,DX74,((MIN((VLOOKUP($D74,SALERYCODE,5,0)),DX74)))))))))/IF(AND($D74=2,'ראשי-פרטים כלליים וריכוז הוצאות'!$D$68&lt;&gt;4),1.2,1)</f>
        <v>0</v>
      </c>
      <c r="EA74" s="263"/>
      <c r="EB74" s="264"/>
      <c r="EC74" s="265"/>
      <c r="ED74" s="266"/>
      <c r="EE74" s="267">
        <f t="shared" si="138"/>
        <v>0</v>
      </c>
      <c r="EF74" s="260">
        <f>+(IF(OR($B74=0,$C74=0,$D74=0,$DC$2&gt;$OE$1),0,IF(OR(EA74=0,EC74=0,ED74=0),0,MIN((VLOOKUP($D74,SALERYCODE,3,0))*(IF($D74=6,ED74,EC74))*((MIN((VLOOKUP($D74,SALERYCODE,5,0)),(IF($D74=6,EC74,ED74))))),MIN((VLOOKUP($D74,SALERYCODE,3,0)),(EA74+EB74))*(IF($D74=6,ED74,((MIN((VLOOKUP($D74,SALERYCODE,5,0)),ED74)))))))))/IF(AND($D74=2,'ראשי-פרטים כלליים וריכוז הוצאות'!$D$68&lt;&gt;4),1.2,1)</f>
        <v>0</v>
      </c>
      <c r="EG74" s="263"/>
      <c r="EH74" s="264"/>
      <c r="EI74" s="265"/>
      <c r="EJ74" s="266"/>
      <c r="EK74" s="267">
        <f t="shared" si="139"/>
        <v>0</v>
      </c>
      <c r="EL74" s="260">
        <f>+(IF(OR($B74=0,$C74=0,$D74=0,$DC$2&gt;$OE$1),0,IF(OR(EG74=0,EI74=0,EJ74=0),0,MIN((VLOOKUP($D74,SALERYCODE,3,0))*(IF($D74=6,EJ74,EI74))*((MIN((VLOOKUP($D74,SALERYCODE,5,0)),(IF($D74=6,EI74,EJ74))))),MIN((VLOOKUP($D74,SALERYCODE,3,0)),(EG74+EH74))*(IF($D74=6,EJ74,((MIN((VLOOKUP($D74,SALERYCODE,5,0)),EJ74)))))))))/IF(AND($D74=2,'ראשי-פרטים כלליים וריכוז הוצאות'!$D$68&lt;&gt;4),1.2,1)</f>
        <v>0</v>
      </c>
      <c r="EM74" s="263"/>
      <c r="EN74" s="264"/>
      <c r="EO74" s="265"/>
      <c r="EP74" s="266"/>
      <c r="EQ74" s="267">
        <f t="shared" si="140"/>
        <v>0</v>
      </c>
      <c r="ER74" s="260">
        <f>+(IF(OR($B74=0,$C74=0,$D74=0,$DC$2&gt;$OE$1),0,IF(OR(EM74=0,EO74=0,EP74=0),0,MIN((VLOOKUP($D74,SALERYCODE,3,0))*(IF($D74=6,EP74,EO74))*((MIN((VLOOKUP($D74,SALERYCODE,5,0)),(IF($D74=6,EO74,EP74))))),MIN((VLOOKUP($D74,SALERYCODE,3,0)),(EM74+EN74))*(IF($D74=6,EP74,((MIN((VLOOKUP($D74,SALERYCODE,5,0)),EP74)))))))))/IF(AND($D74=2,'ראשי-פרטים כלליים וריכוז הוצאות'!$D$68&lt;&gt;4),1.2,1)</f>
        <v>0</v>
      </c>
      <c r="ES74" s="263"/>
      <c r="ET74" s="264"/>
      <c r="EU74" s="265"/>
      <c r="EV74" s="266"/>
      <c r="EW74" s="267">
        <f t="shared" si="141"/>
        <v>0</v>
      </c>
      <c r="EX74" s="260">
        <f>+(IF(OR($B74=0,$C74=0,$D74=0,$DC$2&gt;$OE$1),0,IF(OR(ES74=0,EU74=0,EV74=0),0,MIN((VLOOKUP($D74,SALERYCODE,3,0))*(IF($D74=6,EV74,EU74))*((MIN((VLOOKUP($D74,SALERYCODE,5,0)),(IF($D74=6,EU74,EV74))))),MIN((VLOOKUP($D74,SALERYCODE,3,0)),(ES74+ET74))*(IF($D74=6,EV74,((MIN((VLOOKUP($D74,SALERYCODE,5,0)),EV74)))))))))/IF(AND($D74=2,'ראשי-פרטים כלליים וריכוז הוצאות'!$D$68&lt;&gt;4),1.2,1)</f>
        <v>0</v>
      </c>
      <c r="EY74" s="263"/>
      <c r="EZ74" s="264"/>
      <c r="FA74" s="265"/>
      <c r="FB74" s="266"/>
      <c r="FC74" s="267">
        <f t="shared" si="142"/>
        <v>0</v>
      </c>
      <c r="FD74" s="260">
        <f>+(IF(OR($B74=0,$C74=0,$D74=0,$DC$2&gt;$OE$1),0,IF(OR(EY74=0,FA74=0,FB74=0),0,MIN((VLOOKUP($D74,SALERYCODE,3,0))*(IF($D74=6,FB74,FA74))*((MIN((VLOOKUP($D74,SALERYCODE,5,0)),(IF($D74=6,FA74,FB74))))),MIN((VLOOKUP($D74,SALERYCODE,3,0)),(EY74+EZ74))*(IF($D74=6,FB74,((MIN((VLOOKUP($D74,SALERYCODE,5,0)),FB74)))))))))/IF(AND($D74=2,'ראשי-פרטים כלליים וריכוז הוצאות'!$D$68&lt;&gt;4),1.2,1)</f>
        <v>0</v>
      </c>
      <c r="FE74" s="263"/>
      <c r="FF74" s="264"/>
      <c r="FG74" s="265"/>
      <c r="FH74" s="266"/>
      <c r="FI74" s="267">
        <f t="shared" si="143"/>
        <v>0</v>
      </c>
      <c r="FJ74" s="260">
        <f>+(IF(OR($B74=0,$C74=0,$D74=0,$DC$2&gt;$OE$1),0,IF(OR(FE74=0,FG74=0,FH74=0),0,MIN((VLOOKUP($D74,SALERYCODE,3,0))*(IF($D74=6,FH74,FG74))*((MIN((VLOOKUP($D74,SALERYCODE,5,0)),(IF($D74=6,FG74,FH74))))),MIN((VLOOKUP($D74,SALERYCODE,3,0)),(FE74+FF74))*(IF($D74=6,FH74,((MIN((VLOOKUP($D74,SALERYCODE,5,0)),FH74)))))))))/IF(AND($D74=2,'ראשי-פרטים כלליים וריכוז הוצאות'!$D$68&lt;&gt;4),1.2,1)</f>
        <v>0</v>
      </c>
      <c r="FK74" s="263"/>
      <c r="FL74" s="264"/>
      <c r="FM74" s="265"/>
      <c r="FN74" s="266"/>
      <c r="FO74" s="267">
        <f t="shared" si="144"/>
        <v>0</v>
      </c>
      <c r="FP74" s="260">
        <f>+(IF(OR($B74=0,$C74=0,$D74=0,$DC$2&gt;$OE$1),0,IF(OR(FK74=0,FM74=0,FN74=0),0,MIN((VLOOKUP($D74,SALERYCODE,3,0))*(IF($D74=6,FN74,FM74))*((MIN((VLOOKUP($D74,SALERYCODE,5,0)),(IF($D74=6,FM74,FN74))))),MIN((VLOOKUP($D74,SALERYCODE,3,0)),(FK74+FL74))*(IF($D74=6,FN74,((MIN((VLOOKUP($D74,SALERYCODE,5,0)),FN74)))))))))/IF(AND($D74=2,'ראשי-פרטים כלליים וריכוז הוצאות'!$D$68&lt;&gt;4),1.2,1)</f>
        <v>0</v>
      </c>
      <c r="FQ74" s="263"/>
      <c r="FR74" s="264"/>
      <c r="FS74" s="265"/>
      <c r="FT74" s="266"/>
      <c r="FU74" s="267">
        <f t="shared" si="145"/>
        <v>0</v>
      </c>
      <c r="FV74" s="260">
        <f>+(IF(OR($B74=0,$C74=0,$D74=0,$DC$2&gt;$OE$1),0,IF(OR(FQ74=0,FS74=0,FT74=0),0,MIN((VLOOKUP($D74,SALERYCODE,3,0))*(IF($D74=6,FT74,FS74))*((MIN((VLOOKUP($D74,SALERYCODE,5,0)),(IF($D74=6,FS74,FT74))))),MIN((VLOOKUP($D74,SALERYCODE,3,0)),(FQ74+FR74))*(IF($D74=6,FT74,((MIN((VLOOKUP($D74,SALERYCODE,5,0)),FT74)))))))))/IF(AND($D74=2,'ראשי-פרטים כלליים וריכוז הוצאות'!$D$68&lt;&gt;4),1.2,1)</f>
        <v>0</v>
      </c>
      <c r="FW74" s="263"/>
      <c r="FX74" s="264"/>
      <c r="FY74" s="265"/>
      <c r="FZ74" s="266"/>
      <c r="GA74" s="267">
        <f t="shared" si="146"/>
        <v>0</v>
      </c>
      <c r="GB74" s="260">
        <f>+(IF(OR($B74=0,$C74=0,$D74=0,$DC$2&gt;$OE$1),0,IF(OR(FW74=0,FY74=0,FZ74=0),0,MIN((VLOOKUP($D74,SALERYCODE,3,0))*(IF($D74=6,FZ74,FY74))*((MIN((VLOOKUP($D74,SALERYCODE,5,0)),(IF($D74=6,FY74,FZ74))))),MIN((VLOOKUP($D74,SALERYCODE,3,0)),(FW74+FX74))*(IF($D74=6,FZ74,((MIN((VLOOKUP($D74,SALERYCODE,5,0)),FZ74)))))))))/IF(AND($D74=2,'ראשי-פרטים כלליים וריכוז הוצאות'!$D$68&lt;&gt;4),1.2,1)</f>
        <v>0</v>
      </c>
      <c r="GC74" s="263"/>
      <c r="GD74" s="264"/>
      <c r="GE74" s="265"/>
      <c r="GF74" s="266"/>
      <c r="GG74" s="267">
        <f t="shared" si="147"/>
        <v>0</v>
      </c>
      <c r="GH74" s="260">
        <f>+(IF(OR($B74=0,$C74=0,$D74=0,$DC$2&gt;$OE$1),0,IF(OR(GC74=0,GE74=0,GF74=0),0,MIN((VLOOKUP($D74,SALERYCODE,3,0))*(IF($D74=6,GF74,GE74))*((MIN((VLOOKUP($D74,SALERYCODE,5,0)),(IF($D74=6,GE74,GF74))))),MIN((VLOOKUP($D74,SALERYCODE,3,0)),(GC74+GD74))*(IF($D74=6,GF74,((MIN((VLOOKUP($D74,SALERYCODE,5,0)),GF74)))))))))/IF(AND($D74=2,'ראשי-פרטים כלליים וריכוז הוצאות'!$D$68&lt;&gt;4),1.2,1)</f>
        <v>0</v>
      </c>
      <c r="GI74" s="263"/>
      <c r="GJ74" s="264"/>
      <c r="GK74" s="265"/>
      <c r="GL74" s="266"/>
      <c r="GM74" s="267">
        <f t="shared" si="148"/>
        <v>0</v>
      </c>
      <c r="GN74" s="260">
        <f>+(IF(OR($B74=0,$C74=0,$D74=0,$DC$2&gt;$OE$1),0,IF(OR(GI74=0,GK74=0,GL74=0),0,MIN((VLOOKUP($D74,SALERYCODE,3,0))*(IF($D74=6,GL74,GK74))*((MIN((VLOOKUP($D74,SALERYCODE,5,0)),(IF($D74=6,GK74,GL74))))),MIN((VLOOKUP($D74,SALERYCODE,3,0)),(GI74+GJ74))*(IF($D74=6,GL74,((MIN((VLOOKUP($D74,SALERYCODE,5,0)),GL74)))))))))/IF(AND($D74=2,'ראשי-פרטים כלליים וריכוז הוצאות'!$D$68&lt;&gt;4),1.2,1)</f>
        <v>0</v>
      </c>
      <c r="GO74" s="263"/>
      <c r="GP74" s="264"/>
      <c r="GQ74" s="265"/>
      <c r="GR74" s="266"/>
      <c r="GS74" s="267">
        <f t="shared" si="149"/>
        <v>0</v>
      </c>
      <c r="GT74" s="260">
        <f>+(IF(OR($B74=0,$C74=0,$D74=0,$DC$2&gt;$OE$1),0,IF(OR(GO74=0,GQ74=0,GR74=0),0,MIN((VLOOKUP($D74,SALERYCODE,3,0))*(IF($D74=6,GR74,GQ74))*((MIN((VLOOKUP($D74,SALERYCODE,5,0)),(IF($D74=6,GQ74,GR74))))),MIN((VLOOKUP($D74,SALERYCODE,3,0)),(GO74+GP74))*(IF($D74=6,GR74,((MIN((VLOOKUP($D74,SALERYCODE,5,0)),GR74)))))))))/IF(AND($D74=2,'ראשי-פרטים כלליים וריכוז הוצאות'!$D$68&lt;&gt;4),1.2,1)</f>
        <v>0</v>
      </c>
      <c r="GU74" s="263"/>
      <c r="GV74" s="264"/>
      <c r="GW74" s="265"/>
      <c r="GX74" s="266"/>
      <c r="GY74" s="267">
        <f t="shared" si="150"/>
        <v>0</v>
      </c>
      <c r="GZ74" s="260">
        <f>+(IF(OR($B74=0,$C74=0,$D74=0,$DC$2&gt;$OE$1),0,IF(OR(GU74=0,GW74=0,GX74=0),0,MIN((VLOOKUP($D74,SALERYCODE,3,0))*(IF($D74=6,GX74,GW74))*((MIN((VLOOKUP($D74,SALERYCODE,5,0)),(IF($D74=6,GW74,GX74))))),MIN((VLOOKUP($D74,SALERYCODE,3,0)),(GU74+GV74))*(IF($D74=6,GX74,((MIN((VLOOKUP($D74,SALERYCODE,5,0)),GX74)))))))))/IF(AND($D74=2,'ראשי-פרטים כלליים וריכוז הוצאות'!$D$68&lt;&gt;4),1.2,1)</f>
        <v>0</v>
      </c>
      <c r="HA74" s="263"/>
      <c r="HB74" s="264"/>
      <c r="HC74" s="265"/>
      <c r="HD74" s="266"/>
      <c r="HE74" s="267">
        <f t="shared" si="151"/>
        <v>0</v>
      </c>
      <c r="HF74" s="260">
        <f>+(IF(OR($B74=0,$C74=0,$D74=0,$DC$2&gt;$OE$1),0,IF(OR(HA74=0,HC74=0,HD74=0),0,MIN((VLOOKUP($D74,SALERYCODE,3,0))*(IF($D74=6,HD74,HC74))*((MIN((VLOOKUP($D74,SALERYCODE,5,0)),(IF($D74=6,HC74,HD74))))),MIN((VLOOKUP($D74,SALERYCODE,3,0)),(HA74+HB74))*(IF($D74=6,HD74,((MIN((VLOOKUP($D74,SALERYCODE,5,0)),HD74)))))))))/IF(AND($D74=2,'ראשי-פרטים כלליים וריכוז הוצאות'!$D$68&lt;&gt;4),1.2,1)</f>
        <v>0</v>
      </c>
      <c r="HG74" s="263"/>
      <c r="HH74" s="264"/>
      <c r="HI74" s="265"/>
      <c r="HJ74" s="266"/>
      <c r="HK74" s="267">
        <f t="shared" si="152"/>
        <v>0</v>
      </c>
      <c r="HL74" s="260">
        <f>+(IF(OR($B74=0,$C74=0,$D74=0,$DC$2&gt;$OE$1),0,IF(OR(HG74=0,HI74=0,HJ74=0),0,MIN((VLOOKUP($D74,SALERYCODE,3,0))*(IF($D74=6,HJ74,HI74))*((MIN((VLOOKUP($D74,SALERYCODE,5,0)),(IF($D74=6,HI74,HJ74))))),MIN((VLOOKUP($D74,SALERYCODE,3,0)),(HG74+HH74))*(IF($D74=6,HJ74,((MIN((VLOOKUP($D74,SALERYCODE,5,0)),HJ74)))))))))/IF(AND($D74=2,'ראשי-פרטים כלליים וריכוז הוצאות'!$D$68&lt;&gt;4),1.2,1)</f>
        <v>0</v>
      </c>
      <c r="HM74" s="263"/>
      <c r="HN74" s="264"/>
      <c r="HO74" s="265"/>
      <c r="HP74" s="266"/>
      <c r="HQ74" s="267">
        <f t="shared" si="153"/>
        <v>0</v>
      </c>
      <c r="HR74" s="260">
        <f>+(IF(OR($B74=0,$C74=0,$D74=0,$DC$2&gt;$OE$1),0,IF(OR(HM74=0,HO74=0,HP74=0),0,MIN((VLOOKUP($D74,SALERYCODE,3,0))*(IF($D74=6,HP74,HO74))*((MIN((VLOOKUP($D74,SALERYCODE,5,0)),(IF($D74=6,HO74,HP74))))),MIN((VLOOKUP($D74,SALERYCODE,3,0)),(HM74+HN74))*(IF($D74=6,HP74,((MIN((VLOOKUP($D74,SALERYCODE,5,0)),HP74)))))))))/IF(AND($D74=2,'ראשי-פרטים כלליים וריכוז הוצאות'!$D$68&lt;&gt;4),1.2,1)</f>
        <v>0</v>
      </c>
      <c r="HS74" s="263"/>
      <c r="HT74" s="264"/>
      <c r="HU74" s="265"/>
      <c r="HV74" s="266"/>
      <c r="HW74" s="267">
        <f t="shared" si="154"/>
        <v>0</v>
      </c>
      <c r="HX74" s="260">
        <f>+(IF(OR($B74=0,$C74=0,$D74=0,$DC$2&gt;$OE$1),0,IF(OR(HS74=0,HU74=0,HV74=0),0,MIN((VLOOKUP($D74,SALERYCODE,3,0))*(IF($D74=6,HV74,HU74))*((MIN((VLOOKUP($D74,SALERYCODE,5,0)),(IF($D74=6,HU74,HV74))))),MIN((VLOOKUP($D74,SALERYCODE,3,0)),(HS74+HT74))*(IF($D74=6,HV74,((MIN((VLOOKUP($D74,SALERYCODE,5,0)),HV74)))))))))/IF(AND($D74=2,'ראשי-פרטים כלליים וריכוז הוצאות'!$D$68&lt;&gt;4),1.2,1)</f>
        <v>0</v>
      </c>
      <c r="HY74" s="263"/>
      <c r="HZ74" s="264"/>
      <c r="IA74" s="265"/>
      <c r="IB74" s="266"/>
      <c r="IC74" s="267">
        <f t="shared" si="155"/>
        <v>0</v>
      </c>
      <c r="ID74" s="260">
        <f>+(IF(OR($B74=0,$C74=0,$D74=0,$DC$2&gt;$OE$1),0,IF(OR(HY74=0,IA74=0,IB74=0),0,MIN((VLOOKUP($D74,SALERYCODE,3,0))*(IF($D74=6,IB74,IA74))*((MIN((VLOOKUP($D74,SALERYCODE,5,0)),(IF($D74=6,IA74,IB74))))),MIN((VLOOKUP($D74,SALERYCODE,3,0)),(HY74+HZ74))*(IF($D74=6,IB74,((MIN((VLOOKUP($D74,SALERYCODE,5,0)),IB74)))))))))/IF(AND($D74=2,'ראשי-פרטים כלליים וריכוז הוצאות'!$D$68&lt;&gt;4),1.2,1)</f>
        <v>0</v>
      </c>
      <c r="IE74" s="263"/>
      <c r="IF74" s="264"/>
      <c r="IG74" s="265"/>
      <c r="IH74" s="266"/>
      <c r="II74" s="267">
        <f t="shared" si="156"/>
        <v>0</v>
      </c>
      <c r="IJ74" s="260">
        <f>+(IF(OR($B74=0,$C74=0,$D74=0,$DC$2&gt;$OE$1),0,IF(OR(IE74=0,IG74=0,IH74=0),0,MIN((VLOOKUP($D74,SALERYCODE,3,0))*(IF($D74=6,IH74,IG74))*((MIN((VLOOKUP($D74,SALERYCODE,5,0)),(IF($D74=6,IG74,IH74))))),MIN((VLOOKUP($D74,SALERYCODE,3,0)),(IE74+IF74))*(IF($D74=6,IH74,((MIN((VLOOKUP($D74,SALERYCODE,5,0)),IH74)))))))))/IF(AND($D74=2,'ראשי-פרטים כלליים וריכוז הוצאות'!$D$68&lt;&gt;4),1.2,1)</f>
        <v>0</v>
      </c>
      <c r="IK74" s="263"/>
      <c r="IL74" s="264"/>
      <c r="IM74" s="265"/>
      <c r="IN74" s="266"/>
      <c r="IO74" s="267">
        <f t="shared" si="157"/>
        <v>0</v>
      </c>
      <c r="IP74" s="260">
        <f>+(IF(OR($B74=0,$C74=0,$D74=0,$DC$2&gt;$OE$1),0,IF(OR(IK74=0,IM74=0,IN74=0),0,MIN((VLOOKUP($D74,SALERYCODE,3,0))*(IF($D74=6,IN74,IM74))*((MIN((VLOOKUP($D74,SALERYCODE,5,0)),(IF($D74=6,IM74,IN74))))),MIN((VLOOKUP($D74,SALERYCODE,3,0)),(IK74+IL74))*(IF($D74=6,IN74,((MIN((VLOOKUP($D74,SALERYCODE,5,0)),IN74)))))))))/IF(AND($D74=2,'ראשי-פרטים כלליים וריכוז הוצאות'!$D$68&lt;&gt;4),1.2,1)</f>
        <v>0</v>
      </c>
      <c r="IQ74" s="263"/>
      <c r="IR74" s="264"/>
      <c r="IS74" s="265"/>
      <c r="IT74" s="266"/>
      <c r="IU74" s="267">
        <f t="shared" si="158"/>
        <v>0</v>
      </c>
      <c r="IV74" s="260">
        <f>+(IF(OR($B74=0,$C74=0,$D74=0,$DC$2&gt;$OE$1),0,IF(OR(IQ74=0,IS74=0,IT74=0),0,MIN((VLOOKUP($D74,SALERYCODE,3,0))*(IF($D74=6,IT74,IS74))*((MIN((VLOOKUP($D74,SALERYCODE,5,0)),(IF($D74=6,IS74,IT74))))),MIN((VLOOKUP($D74,SALERYCODE,3,0)),(IQ74+IR74))*(IF($D74=6,IT74,((MIN((VLOOKUP($D74,SALERYCODE,5,0)),IT74)))))))))/IF(AND($D74=2,'ראשי-פרטים כלליים וריכוז הוצאות'!$D$68&lt;&gt;4),1.2,1)</f>
        <v>0</v>
      </c>
      <c r="IW74" s="263"/>
      <c r="IX74" s="264"/>
      <c r="IY74" s="265"/>
      <c r="IZ74" s="266"/>
      <c r="JA74" s="267">
        <f t="shared" si="159"/>
        <v>0</v>
      </c>
      <c r="JB74" s="260">
        <f>+(IF(OR($B74=0,$C74=0,$D74=0,$DC$2&gt;$OE$1),0,IF(OR(IW74=0,IY74=0,IZ74=0),0,MIN((VLOOKUP($D74,SALERYCODE,3,0))*(IF($D74=6,IZ74,IY74))*((MIN((VLOOKUP($D74,SALERYCODE,5,0)),(IF($D74=6,IY74,IZ74))))),MIN((VLOOKUP($D74,SALERYCODE,3,0)),(IW74+IX74))*(IF($D74=6,IZ74,((MIN((VLOOKUP($D74,SALERYCODE,5,0)),IZ74)))))))))/IF(AND($D74=2,'ראשי-פרטים כלליים וריכוז הוצאות'!$D$68&lt;&gt;4),1.2,1)</f>
        <v>0</v>
      </c>
      <c r="JC74" s="263"/>
      <c r="JD74" s="264"/>
      <c r="JE74" s="265"/>
      <c r="JF74" s="266"/>
      <c r="JG74" s="267">
        <f t="shared" si="160"/>
        <v>0</v>
      </c>
      <c r="JH74" s="260">
        <f>+(IF(OR($B74=0,$C74=0,$D74=0,$DC$2&gt;$OE$1),0,IF(OR(JC74=0,JE74=0,JF74=0),0,MIN((VLOOKUP($D74,SALERYCODE,3,0))*(IF($D74=6,JF74,JE74))*((MIN((VLOOKUP($D74,SALERYCODE,5,0)),(IF($D74=6,JE74,JF74))))),MIN((VLOOKUP($D74,SALERYCODE,3,0)),(JC74+JD74))*(IF($D74=6,JF74,((MIN((VLOOKUP($D74,SALERYCODE,5,0)),JF74)))))))))/IF(AND($D74=2,'ראשי-פרטים כלליים וריכוז הוצאות'!$D$68&lt;&gt;4),1.2,1)</f>
        <v>0</v>
      </c>
      <c r="JI74" s="263"/>
      <c r="JJ74" s="264"/>
      <c r="JK74" s="265"/>
      <c r="JL74" s="266"/>
      <c r="JM74" s="267">
        <f t="shared" si="161"/>
        <v>0</v>
      </c>
      <c r="JN74" s="260">
        <f>+(IF(OR($B74=0,$C74=0,$D74=0,$DC$2&gt;$OE$1),0,IF(OR(JI74=0,JK74=0,JL74=0),0,MIN((VLOOKUP($D74,SALERYCODE,3,0))*(IF($D74=6,JL74,JK74))*((MIN((VLOOKUP($D74,SALERYCODE,5,0)),(IF($D74=6,JK74,JL74))))),MIN((VLOOKUP($D74,SALERYCODE,3,0)),(JI74+JJ74))*(IF($D74=6,JL74,((MIN((VLOOKUP($D74,SALERYCODE,5,0)),JL74)))))))))/IF(AND($D74=2,'ראשי-פרטים כלליים וריכוז הוצאות'!$D$68&lt;&gt;4),1.2,1)</f>
        <v>0</v>
      </c>
      <c r="JO74" s="263"/>
      <c r="JP74" s="264"/>
      <c r="JQ74" s="265"/>
      <c r="JR74" s="266"/>
      <c r="JS74" s="267">
        <f t="shared" si="162"/>
        <v>0</v>
      </c>
      <c r="JT74" s="260">
        <f>+(IF(OR($B74=0,$C74=0,$D74=0,$DC$2&gt;$OE$1),0,IF(OR(JO74=0,JQ74=0,JR74=0),0,MIN((VLOOKUP($D74,SALERYCODE,3,0))*(IF($D74=6,JR74,JQ74))*((MIN((VLOOKUP($D74,SALERYCODE,5,0)),(IF($D74=6,JQ74,JR74))))),MIN((VLOOKUP($D74,SALERYCODE,3,0)),(JO74+JP74))*(IF($D74=6,JR74,((MIN((VLOOKUP($D74,SALERYCODE,5,0)),JR74)))))))))/IF(AND($D74=2,'ראשי-פרטים כלליים וריכוז הוצאות'!$D$68&lt;&gt;4),1.2,1)</f>
        <v>0</v>
      </c>
      <c r="JU74" s="263"/>
      <c r="JV74" s="264"/>
      <c r="JW74" s="265"/>
      <c r="JX74" s="266"/>
      <c r="JY74" s="267">
        <f t="shared" si="163"/>
        <v>0</v>
      </c>
      <c r="JZ74" s="260">
        <f>+(IF(OR($B74=0,$C74=0,$D74=0,$DC$2&gt;$OE$1),0,IF(OR(JU74=0,JW74=0,JX74=0),0,MIN((VLOOKUP($D74,SALERYCODE,3,0))*(IF($D74=6,JX74,JW74))*((MIN((VLOOKUP($D74,SALERYCODE,5,0)),(IF($D74=6,JW74,JX74))))),MIN((VLOOKUP($D74,SALERYCODE,3,0)),(JU74+JV74))*(IF($D74=6,JX74,((MIN((VLOOKUP($D74,SALERYCODE,5,0)),JX74)))))))))/IF(AND($D74=2,'ראשי-פרטים כלליים וריכוז הוצאות'!$D$68&lt;&gt;4),1.2,1)</f>
        <v>0</v>
      </c>
      <c r="KA74" s="263"/>
      <c r="KB74" s="264"/>
      <c r="KC74" s="265"/>
      <c r="KD74" s="266"/>
      <c r="KE74" s="267">
        <f t="shared" si="164"/>
        <v>0</v>
      </c>
      <c r="KF74" s="260">
        <f>+(IF(OR($B74=0,$C74=0,$D74=0,$DC$2&gt;$OE$1),0,IF(OR(KA74=0,KC74=0,KD74=0),0,MIN((VLOOKUP($D74,SALERYCODE,3,0))*(IF($D74=6,KD74,KC74))*((MIN((VLOOKUP($D74,SALERYCODE,5,0)),(IF($D74=6,KC74,KD74))))),MIN((VLOOKUP($D74,SALERYCODE,3,0)),(KA74+KB74))*(IF($D74=6,KD74,((MIN((VLOOKUP($D74,SALERYCODE,5,0)),KD74)))))))))/IF(AND($D74=2,'ראשי-פרטים כלליים וריכוז הוצאות'!$D$68&lt;&gt;4),1.2,1)</f>
        <v>0</v>
      </c>
      <c r="KG74" s="263"/>
      <c r="KH74" s="264"/>
      <c r="KI74" s="265"/>
      <c r="KJ74" s="266"/>
      <c r="KK74" s="267">
        <f t="shared" si="165"/>
        <v>0</v>
      </c>
      <c r="KL74" s="260">
        <f>+(IF(OR($B74=0,$C74=0,$D74=0,$DC$2&gt;$OE$1),0,IF(OR(KG74=0,KI74=0,KJ74=0),0,MIN((VLOOKUP($D74,SALERYCODE,3,0))*(IF($D74=6,KJ74,KI74))*((MIN((VLOOKUP($D74,SALERYCODE,5,0)),(IF($D74=6,KI74,KJ74))))),MIN((VLOOKUP($D74,SALERYCODE,3,0)),(KG74+KH74))*(IF($D74=6,KJ74,((MIN((VLOOKUP($D74,SALERYCODE,5,0)),KJ74)))))))))/IF(AND($D74=2,'ראשי-פרטים כלליים וריכוז הוצאות'!$D$68&lt;&gt;4),1.2,1)</f>
        <v>0</v>
      </c>
      <c r="KM74" s="263"/>
      <c r="KN74" s="264"/>
      <c r="KO74" s="265"/>
      <c r="KP74" s="266"/>
      <c r="KQ74" s="267">
        <f t="shared" si="166"/>
        <v>0</v>
      </c>
      <c r="KR74" s="260">
        <f>+(IF(OR($B74=0,$C74=0,$D74=0,$DC$2&gt;$OE$1),0,IF(OR(KM74=0,KO74=0,KP74=0),0,MIN((VLOOKUP($D74,SALERYCODE,3,0))*(IF($D74=6,KP74,KO74))*((MIN((VLOOKUP($D74,SALERYCODE,5,0)),(IF($D74=6,KO74,KP74))))),MIN((VLOOKUP($D74,SALERYCODE,3,0)),(KM74+KN74))*(IF($D74=6,KP74,((MIN((VLOOKUP($D74,SALERYCODE,5,0)),KP74)))))))))/IF(AND($D74=2,'ראשי-פרטים כלליים וריכוז הוצאות'!$D$68&lt;&gt;4),1.2,1)</f>
        <v>0</v>
      </c>
      <c r="KS74" s="263"/>
      <c r="KT74" s="264"/>
      <c r="KU74" s="265"/>
      <c r="KV74" s="266"/>
      <c r="KW74" s="267">
        <f t="shared" si="167"/>
        <v>0</v>
      </c>
      <c r="KX74" s="260">
        <f>+(IF(OR($B74=0,$C74=0,$D74=0,$DC$2&gt;$OE$1),0,IF(OR(KS74=0,KU74=0,KV74=0),0,MIN((VLOOKUP($D74,SALERYCODE,3,0))*(IF($D74=6,KV74,KU74))*((MIN((VLOOKUP($D74,SALERYCODE,5,0)),(IF($D74=6,KU74,KV74))))),MIN((VLOOKUP($D74,SALERYCODE,3,0)),(KS74+KT74))*(IF($D74=6,KV74,((MIN((VLOOKUP($D74,SALERYCODE,5,0)),KV74)))))))))/IF(AND($D74=2,'ראשי-פרטים כלליים וריכוז הוצאות'!$D$68&lt;&gt;4),1.2,1)</f>
        <v>0</v>
      </c>
      <c r="KY74" s="263"/>
      <c r="KZ74" s="264"/>
      <c r="LA74" s="265"/>
      <c r="LB74" s="266"/>
      <c r="LC74" s="267">
        <f t="shared" si="168"/>
        <v>0</v>
      </c>
      <c r="LD74" s="260">
        <f>+(IF(OR($B74=0,$C74=0,$D74=0,$DC$2&gt;$OE$1),0,IF(OR(KY74=0,LA74=0,LB74=0),0,MIN((VLOOKUP($D74,SALERYCODE,3,0))*(IF($D74=6,LB74,LA74))*((MIN((VLOOKUP($D74,SALERYCODE,5,0)),(IF($D74=6,LA74,LB74))))),MIN((VLOOKUP($D74,SALERYCODE,3,0)),(KY74+KZ74))*(IF($D74=6,LB74,((MIN((VLOOKUP($D74,SALERYCODE,5,0)),LB74)))))))))/IF(AND($D74=2,'ראשי-פרטים כלליים וריכוז הוצאות'!$D$68&lt;&gt;4),1.2,1)</f>
        <v>0</v>
      </c>
      <c r="LE74" s="263"/>
      <c r="LF74" s="264"/>
      <c r="LG74" s="265"/>
      <c r="LH74" s="266"/>
      <c r="LI74" s="267">
        <f t="shared" si="169"/>
        <v>0</v>
      </c>
      <c r="LJ74" s="260">
        <f>+(IF(OR($B74=0,$C74=0,$D74=0,$DC$2&gt;$OE$1),0,IF(OR(LE74=0,LG74=0,LH74=0),0,MIN((VLOOKUP($D74,SALERYCODE,3,0))*(IF($D74=6,LH74,LG74))*((MIN((VLOOKUP($D74,SALERYCODE,5,0)),(IF($D74=6,LG74,LH74))))),MIN((VLOOKUP($D74,SALERYCODE,3,0)),(LE74+LF74))*(IF($D74=6,LH74,((MIN((VLOOKUP($D74,SALERYCODE,5,0)),LH74)))))))))/IF(AND($D74=2,'ראשי-פרטים כלליים וריכוז הוצאות'!$D$68&lt;&gt;4),1.2,1)</f>
        <v>0</v>
      </c>
      <c r="LK74" s="263"/>
      <c r="LL74" s="264"/>
      <c r="LM74" s="265"/>
      <c r="LN74" s="266"/>
      <c r="LO74" s="267">
        <f t="shared" si="170"/>
        <v>0</v>
      </c>
      <c r="LP74" s="260">
        <f>+(IF(OR($B74=0,$C74=0,$D74=0,$DC$2&gt;$OE$1),0,IF(OR(LK74=0,LM74=0,LN74=0),0,MIN((VLOOKUP($D74,SALERYCODE,3,0))*(IF($D74=6,LN74,LM74))*((MIN((VLOOKUP($D74,SALERYCODE,5,0)),(IF($D74=6,LM74,LN74))))),MIN((VLOOKUP($D74,SALERYCODE,3,0)),(LK74+LL74))*(IF($D74=6,LN74,((MIN((VLOOKUP($D74,SALERYCODE,5,0)),LN74)))))))))/IF(AND($D74=2,'ראשי-פרטים כלליים וריכוז הוצאות'!$D$68&lt;&gt;4),1.2,1)</f>
        <v>0</v>
      </c>
      <c r="LQ74" s="263"/>
      <c r="LR74" s="264"/>
      <c r="LS74" s="265"/>
      <c r="LT74" s="266"/>
      <c r="LU74" s="267">
        <f t="shared" si="171"/>
        <v>0</v>
      </c>
      <c r="LV74" s="260">
        <f>+(IF(OR($B74=0,$C74=0,$D74=0,$DC$2&gt;$OE$1),0,IF(OR(LQ74=0,LS74=0,LT74=0),0,MIN((VLOOKUP($D74,SALERYCODE,3,0))*(IF($D74=6,LT74,LS74))*((MIN((VLOOKUP($D74,SALERYCODE,5,0)),(IF($D74=6,LS74,LT74))))),MIN((VLOOKUP($D74,SALERYCODE,3,0)),(LQ74+LR74))*(IF($D74=6,LT74,((MIN((VLOOKUP($D74,SALERYCODE,5,0)),LT74)))))))))/IF(AND($D74=2,'ראשי-פרטים כלליים וריכוז הוצאות'!$D$68&lt;&gt;4),1.2,1)</f>
        <v>0</v>
      </c>
      <c r="LW74" s="263"/>
      <c r="LX74" s="264"/>
      <c r="LY74" s="265"/>
      <c r="LZ74" s="266"/>
      <c r="MA74" s="267">
        <f t="shared" si="172"/>
        <v>0</v>
      </c>
      <c r="MB74" s="260">
        <f>+(IF(OR($B74=0,$C74=0,$D74=0,$DC$2&gt;$OE$1),0,IF(OR(LW74=0,LY74=0,LZ74=0),0,MIN((VLOOKUP($D74,SALERYCODE,3,0))*(IF($D74=6,LZ74,LY74))*((MIN((VLOOKUP($D74,SALERYCODE,5,0)),(IF($D74=6,LY74,LZ74))))),MIN((VLOOKUP($D74,SALERYCODE,3,0)),(LW74+LX74))*(IF($D74=6,LZ74,((MIN((VLOOKUP($D74,SALERYCODE,5,0)),LZ74)))))))))/IF(AND($D74=2,'ראשי-פרטים כלליים וריכוז הוצאות'!$D$68&lt;&gt;4),1.2,1)</f>
        <v>0</v>
      </c>
      <c r="MC74" s="263"/>
      <c r="MD74" s="264"/>
      <c r="ME74" s="265"/>
      <c r="MF74" s="266"/>
      <c r="MG74" s="267">
        <f t="shared" si="173"/>
        <v>0</v>
      </c>
      <c r="MH74" s="260">
        <f>+(IF(OR($B74=0,$C74=0,$D74=0,$DC$2&gt;$OE$1),0,IF(OR(MC74=0,ME74=0,MF74=0),0,MIN((VLOOKUP($D74,SALERYCODE,3,0))*(IF($D74=6,MF74,ME74))*((MIN((VLOOKUP($D74,SALERYCODE,5,0)),(IF($D74=6,ME74,MF74))))),MIN((VLOOKUP($D74,SALERYCODE,3,0)),(MC74+MD74))*(IF($D74=6,MF74,((MIN((VLOOKUP($D74,SALERYCODE,5,0)),MF74)))))))))/IF(AND($D74=2,'ראשי-פרטים כלליים וריכוז הוצאות'!$D$68&lt;&gt;4),1.2,1)</f>
        <v>0</v>
      </c>
      <c r="MI74" s="263"/>
      <c r="MJ74" s="264"/>
      <c r="MK74" s="265"/>
      <c r="ML74" s="266"/>
      <c r="MM74" s="267">
        <f t="shared" si="174"/>
        <v>0</v>
      </c>
      <c r="MN74" s="260">
        <f>+(IF(OR($B74=0,$C74=0,$D74=0,$DC$2&gt;$OE$1),0,IF(OR(MI74=0,MK74=0,ML74=0),0,MIN((VLOOKUP($D74,SALERYCODE,3,0))*(IF($D74=6,ML74,MK74))*((MIN((VLOOKUP($D74,SALERYCODE,5,0)),(IF($D74=6,MK74,ML74))))),MIN((VLOOKUP($D74,SALERYCODE,3,0)),(MI74+MJ74))*(IF($D74=6,ML74,((MIN((VLOOKUP($D74,SALERYCODE,5,0)),ML74)))))))))/IF(AND($D74=2,'ראשי-פרטים כלליים וריכוז הוצאות'!$D$68&lt;&gt;4),1.2,1)</f>
        <v>0</v>
      </c>
      <c r="MO74" s="263"/>
      <c r="MP74" s="264"/>
      <c r="MQ74" s="265"/>
      <c r="MR74" s="266"/>
      <c r="MS74" s="267">
        <f t="shared" si="175"/>
        <v>0</v>
      </c>
      <c r="MT74" s="260">
        <f>+(IF(OR($B74=0,$C74=0,$D74=0,$DC$2&gt;$OE$1),0,IF(OR(MO74=0,MQ74=0,MR74=0),0,MIN((VLOOKUP($D74,SALERYCODE,3,0))*(IF($D74=6,MR74,MQ74))*((MIN((VLOOKUP($D74,SALERYCODE,5,0)),(IF($D74=6,MQ74,MR74))))),MIN((VLOOKUP($D74,SALERYCODE,3,0)),(MO74+MP74))*(IF($D74=6,MR74,((MIN((VLOOKUP($D74,SALERYCODE,5,0)),MR74)))))))))/IF(AND($D74=2,'ראשי-פרטים כלליים וריכוז הוצאות'!$D$68&lt;&gt;4),1.2,1)</f>
        <v>0</v>
      </c>
      <c r="MU74" s="263"/>
      <c r="MV74" s="264"/>
      <c r="MW74" s="265"/>
      <c r="MX74" s="266"/>
      <c r="MY74" s="267">
        <f t="shared" si="176"/>
        <v>0</v>
      </c>
      <c r="MZ74" s="260">
        <f>+(IF(OR($B74=0,$C74=0,$D74=0,$DC$2&gt;$OE$1),0,IF(OR(MU74=0,MW74=0,MX74=0),0,MIN((VLOOKUP($D74,SALERYCODE,3,0))*(IF($D74=6,MX74,MW74))*((MIN((VLOOKUP($D74,SALERYCODE,5,0)),(IF($D74=6,MW74,MX74))))),MIN((VLOOKUP($D74,SALERYCODE,3,0)),(MU74+MV74))*(IF($D74=6,MX74,((MIN((VLOOKUP($D74,SALERYCODE,5,0)),MX74)))))))))/IF(AND($D74=2,'ראשי-פרטים כלליים וריכוז הוצאות'!$D$68&lt;&gt;4),1.2,1)</f>
        <v>0</v>
      </c>
      <c r="NA74" s="263"/>
      <c r="NB74" s="264"/>
      <c r="NC74" s="265"/>
      <c r="ND74" s="266"/>
      <c r="NE74" s="267">
        <f t="shared" si="177"/>
        <v>0</v>
      </c>
      <c r="NF74" s="260">
        <f>+(IF(OR($B74=0,$C74=0,$D74=0,$DC$2&gt;$OE$1),0,IF(OR(NA74=0,NC74=0,ND74=0),0,MIN((VLOOKUP($D74,SALERYCODE,3,0))*(IF($D74=6,ND74,NC74))*((MIN((VLOOKUP($D74,SALERYCODE,5,0)),(IF($D74=6,NC74,ND74))))),MIN((VLOOKUP($D74,SALERYCODE,3,0)),(NA74+NB74))*(IF($D74=6,ND74,((MIN((VLOOKUP($D74,SALERYCODE,5,0)),ND74)))))))))/IF(AND($D74=2,'ראשי-פרטים כלליים וריכוז הוצאות'!$D$68&lt;&gt;4),1.2,1)</f>
        <v>0</v>
      </c>
      <c r="NG74" s="263"/>
      <c r="NH74" s="264"/>
      <c r="NI74" s="265"/>
      <c r="NJ74" s="266"/>
      <c r="NK74" s="267">
        <f t="shared" si="178"/>
        <v>0</v>
      </c>
      <c r="NL74" s="260">
        <f>+(IF(OR($B74=0,$C74=0,$D74=0,$DC$2&gt;$OE$1),0,IF(OR(NG74=0,NI74=0,NJ74=0),0,MIN((VLOOKUP($D74,SALERYCODE,3,0))*(IF($D74=6,NJ74,NI74))*((MIN((VLOOKUP($D74,SALERYCODE,5,0)),(IF($D74=6,NI74,NJ74))))),MIN((VLOOKUP($D74,SALERYCODE,3,0)),(NG74+NH74))*(IF($D74=6,NJ74,((MIN((VLOOKUP($D74,SALERYCODE,5,0)),NJ74)))))))))/IF(AND($D74=2,'ראשי-פרטים כלליים וריכוז הוצאות'!$D$68&lt;&gt;4),1.2,1)</f>
        <v>0</v>
      </c>
      <c r="NM74" s="263"/>
      <c r="NN74" s="264"/>
      <c r="NO74" s="265"/>
      <c r="NP74" s="266"/>
      <c r="NQ74" s="267">
        <f t="shared" si="179"/>
        <v>0</v>
      </c>
      <c r="NR74" s="260">
        <f>+(IF(OR($B74=0,$C74=0,$D74=0,$DC$2&gt;$OE$1),0,IF(OR(NM74=0,NO74=0,NP74=0),0,MIN((VLOOKUP($D74,SALERYCODE,3,0))*(IF($D74=6,NP74,NO74))*((MIN((VLOOKUP($D74,SALERYCODE,5,0)),(IF($D74=6,NO74,NP74))))),MIN((VLOOKUP($D74,SALERYCODE,3,0)),(NM74+NN74))*(IF($D74=6,NP74,((MIN((VLOOKUP($D74,SALERYCODE,5,0)),NP74)))))))))/IF(AND($D74=2,'ראשי-פרטים כלליים וריכוז הוצאות'!$D$68&lt;&gt;4),1.2,1)</f>
        <v>0</v>
      </c>
      <c r="NS74" s="263"/>
      <c r="NT74" s="264"/>
      <c r="NU74" s="265"/>
      <c r="NV74" s="266"/>
      <c r="NW74" s="267">
        <f t="shared" si="180"/>
        <v>0</v>
      </c>
      <c r="NX74" s="260">
        <f>+(IF(OR($B74=0,$C74=0,$D74=0,$DC$2&gt;$OE$1),0,IF(OR(NS74=0,NU74=0,NV74=0),0,MIN((VLOOKUP($D74,SALERYCODE,3,0))*(IF($D74=6,NV74,NU74))*((MIN((VLOOKUP($D74,SALERYCODE,5,0)),(IF($D74=6,NU74,NV74))))),MIN((VLOOKUP($D74,SALERYCODE,3,0)),(NS74+NT74))*(IF($D74=6,NV74,((MIN((VLOOKUP($D74,SALERYCODE,5,0)),NV74)))))))))/IF(AND($D74=2,'ראשי-פרטים כלליים וריכוז הוצאות'!$D$68&lt;&gt;4),1.2,1)</f>
        <v>0</v>
      </c>
      <c r="NY74" s="263"/>
      <c r="NZ74" s="264"/>
      <c r="OA74" s="265"/>
      <c r="OB74" s="266"/>
      <c r="OC74" s="267">
        <f t="shared" si="181"/>
        <v>0</v>
      </c>
      <c r="OD74" s="260">
        <f>+(IF(OR($B74=0,$C74=0,$D74=0,$DC$2&gt;$OE$1),0,IF(OR(NY74=0,OA74=0,OB74=0),0,MIN((VLOOKUP($D74,SALERYCODE,3,0))*(IF($D74=6,OB74,OA74))*((MIN((VLOOKUP($D74,SALERYCODE,5,0)),(IF($D74=6,OA74,OB74))))),MIN((VLOOKUP($D74,SALERYCODE,3,0)),(NY74+NZ74))*(IF($D74=6,OB74,((MIN((VLOOKUP($D74,SALERYCODE,5,0)),OB74)))))))))/IF(AND($D74=2,'ראשי-פרטים כלליים וריכוז הוצאות'!$D$68&lt;&gt;4),1.2,1)</f>
        <v>0</v>
      </c>
      <c r="OE74" s="275">
        <f t="shared" ref="OE74:OE132" si="192">IF(EP74=0,0,1)+IF(EJ74=0,0,1)+IF(ED74=0,0,1)+IF(DX74=0,0,1)+IF(DR74=0,0,1)+IF(DL74=0,0,1)+IF(DF74=0,0,1)+IF(CZ74=0,0,1)+IF(CT74=0,0,1)+IF(CN74=0,0,1)+IF(CH74=0,0,1)+IF(CB74=0,0,1)+IF(BV74=0,0,1)+IF(BP74=0,0,1)+IF(BJ74=0,0,1)+IF(BD74=0,0,1)+IF(AX74=0,0,1)+IF(AR74=0,0,1)+IF(AL74=0,0,1)+IF(AF74=0,0,1)+IF(Z74=0,0,1)+IF(T74=0,0,1)+IF(N74=0,0,1)+IF(H74=0,0,1)</f>
        <v>0</v>
      </c>
      <c r="OF74" s="283">
        <f t="shared" ref="OF74:OF132" si="193">IF(OE74=0,0.000001,SUM(EP74,EJ74,ED74,DX74,DR74,DL74,DF74,CZ74,CT74,CN74,CH74,CB74,BV74,BP74,BJ74,BD74,AX74,AR74,AL74,AF74,Z74,T74,N74,H74)/OE74)</f>
        <v>9.9999999999999995E-7</v>
      </c>
      <c r="OG74" s="276">
        <f t="shared" ref="OG74:OG132" si="194">+I74+O74+U74+AA74+AG74+AM74+AS74+AY74+BE74+BK74+BQ74+BW74+CC74+CI74+CO74+CU74+DA74+DG74+DM74+DS74+DY74+EE74+EK74+EQ74</f>
        <v>0</v>
      </c>
      <c r="OH74" s="275">
        <f t="shared" ref="OH74:OH132" si="195">+(EM74+EN74)*EP74+(EG74+EH74)*EJ74+(EA74+EB74)*ED74+(DU74+DV74)*DX74+(DO74+DP74)*DR74+(DI74+DJ74)*DL74+(DC74+DD74)*DF74+(CW74+CX74)*CZ74+(CQ74+CR74)*CT74+(CK74+CL74)*CN74+(CE74+CF74)*CH74+(BY74+BZ74)*CB74+(BS74+BT74)*BV74+(BM74+BN74)*BP74+(BG74+BH74)*BJ74+(BA74+BB74)*BD74+(AU74+AV74)*AX74+(AO74+AP74)*AR74+(AI74+AJ74)*AL74+(AC74+AD74)*AF74+(W74+X74)*Z74+(Q74+R74)*T74+(K74+L74)*N74+(E74+F74)*H74</f>
        <v>0</v>
      </c>
      <c r="OI74" s="275">
        <v>0</v>
      </c>
      <c r="OJ74" s="258">
        <f t="shared" si="191"/>
        <v>0</v>
      </c>
      <c r="OK74" s="284"/>
      <c r="OL74" s="116">
        <f>MIN(OJ74+OK74*OF74*OE74/$OL$1/IF(AND($D74=2,'ראשי-פרטים כלליים וריכוז הוצאות'!$D$68&lt;&gt;4),1.2,1),IF($D74&gt;0,VLOOKUP($D74,SALERYCODE,3,0)*12*OG74,0))</f>
        <v>0</v>
      </c>
      <c r="OM74" s="95">
        <f t="shared" si="182"/>
        <v>0</v>
      </c>
      <c r="ON74" s="11">
        <f t="shared" si="183"/>
        <v>0</v>
      </c>
      <c r="OO74" s="11">
        <f t="shared" si="184"/>
        <v>0</v>
      </c>
      <c r="OP74" s="22">
        <f t="shared" si="185"/>
        <v>0</v>
      </c>
      <c r="OQ74" s="11">
        <f t="shared" si="186"/>
        <v>0</v>
      </c>
      <c r="OR74" s="11" t="e">
        <f>#REF!</f>
        <v>#REF!</v>
      </c>
      <c r="OS74" s="35" t="e">
        <f>#REF!-OP74</f>
        <v>#REF!</v>
      </c>
      <c r="OT74" s="35" t="e">
        <f>OS74-#REF!</f>
        <v>#REF!</v>
      </c>
      <c r="OU74" s="43" t="e">
        <f>IF(AND(OP74&gt;0,(OS74=#REF!-OP74)),"מועסק פחות מ-10% מזמנו במופ","")</f>
        <v>#REF!</v>
      </c>
    </row>
    <row r="75" spans="1:411" ht="24" hidden="1" customHeight="1" outlineLevel="1" x14ac:dyDescent="0.2">
      <c r="A75" s="282">
        <v>72</v>
      </c>
      <c r="B75" s="269"/>
      <c r="C75" s="270"/>
      <c r="D75" s="271"/>
      <c r="E75" s="263"/>
      <c r="F75" s="264"/>
      <c r="G75" s="265"/>
      <c r="H75" s="266"/>
      <c r="I75" s="267">
        <f t="shared" si="117"/>
        <v>0</v>
      </c>
      <c r="J75" s="260">
        <f>(IF(OR($B75=0,$C75=0,$D75=0,$E$2&gt;$OE$1),0,IF(OR($E75=0,$G75=0,$H75=0),0,MIN((VLOOKUP($D75,SALERYCODE,3,0))*(IF($D75=6,$H75,$G75))*((MIN((VLOOKUP($D75,SALERYCODE,5,0)),(IF($D75=6,$G75,$H75))))),MIN((VLOOKUP($D75,SALERYCODE,3,0)),($E75+$F75))*(IF($D75=6,$H75,((MIN((VLOOKUP($D75,SALERYCODE,5,0)),$H75)))))))))/IF(AND($D75=2,'ראשי-פרטים כלליים וריכוז הוצאות'!$D$68&lt;&gt;4),1.2,1)</f>
        <v>0</v>
      </c>
      <c r="K75" s="263"/>
      <c r="L75" s="264"/>
      <c r="M75" s="265"/>
      <c r="N75" s="266"/>
      <c r="O75" s="267">
        <f t="shared" si="118"/>
        <v>0</v>
      </c>
      <c r="P75" s="260">
        <f>+(IF(OR($B75=0,$C75=0,$D75=0,$K$2&gt;$OE$1),0,IF(OR($K75=0,$M75=0,$N75=0),0,MIN((VLOOKUP($D75,SALERYCODE,3,0))*(IF($D75=6,$N75,$M75))*((MIN((VLOOKUP($D75,SALERYCODE,5,0)),(IF($D75=6,$M75,$N75))))),MIN((VLOOKUP($D75,SALERYCODE,3,0)),($K75+$L75))*(IF($D75=6,$N75,((MIN((VLOOKUP($D75,SALERYCODE,5,0)),$N75)))))))))/IF(AND($D75=2,'ראשי-פרטים כלליים וריכוז הוצאות'!$D$68&lt;&gt;4),1.2,1)</f>
        <v>0</v>
      </c>
      <c r="Q75" s="263"/>
      <c r="R75" s="264"/>
      <c r="S75" s="265"/>
      <c r="T75" s="266"/>
      <c r="U75" s="267">
        <f t="shared" si="119"/>
        <v>0</v>
      </c>
      <c r="V75" s="260">
        <f>+(IF(OR($B75=0,$C75=0,$D75=0,$Q$2&gt;$OE$1),0,IF(OR(Q75=0,S75=0,T75=0),0,MIN((VLOOKUP($D75,SALERYCODE,3,0))*(IF($D75=6,T75,S75))*((MIN((VLOOKUP($D75,SALERYCODE,5,0)),(IF($D75=6,S75,T75))))),MIN((VLOOKUP($D75,SALERYCODE,3,0)),(Q75+R75))*(IF($D75=6,T75,((MIN((VLOOKUP($D75,SALERYCODE,5,0)),T75)))))))))/IF(AND($D75=2,'ראשי-פרטים כלליים וריכוז הוצאות'!$D$68&lt;&gt;4),1.2,1)</f>
        <v>0</v>
      </c>
      <c r="W75" s="263"/>
      <c r="X75" s="264"/>
      <c r="Y75" s="265"/>
      <c r="Z75" s="266"/>
      <c r="AA75" s="267">
        <f t="shared" si="120"/>
        <v>0</v>
      </c>
      <c r="AB75" s="260">
        <f>+(IF(OR($B75=0,$C75=0,$D75=0,$W$2&gt;$OE$1),0,IF(OR(W75=0,Y75=0,Z75=0),0,MIN((VLOOKUP($D75,SALERYCODE,3,0))*(IF($D75=6,Z75,Y75))*((MIN((VLOOKUP($D75,SALERYCODE,5,0)),(IF($D75=6,Y75,Z75))))),MIN((VLOOKUP($D75,SALERYCODE,3,0)),(W75+X75))*(IF($D75=6,Z75,((MIN((VLOOKUP($D75,SALERYCODE,5,0)),Z75)))))))))/IF(AND($D75=2,'ראשי-פרטים כלליים וריכוז הוצאות'!$D$68&lt;&gt;4),1.2,1)</f>
        <v>0</v>
      </c>
      <c r="AC75" s="263"/>
      <c r="AD75" s="264"/>
      <c r="AE75" s="265"/>
      <c r="AF75" s="266"/>
      <c r="AG75" s="267">
        <f t="shared" si="121"/>
        <v>0</v>
      </c>
      <c r="AH75" s="260">
        <f>+(IF(OR($B75=0,$C75=0,$D75=0,$AC$2&gt;$OE$1),0,IF(OR(AC75=0,AE75=0,AF75=0),0,MIN((VLOOKUP($D75,SALERYCODE,3,0))*(IF($D75=6,AF75,AE75))*((MIN((VLOOKUP($D75,SALERYCODE,5,0)),(IF($D75=6,AE75,AF75))))),MIN((VLOOKUP($D75,SALERYCODE,3,0)),(AC75+AD75))*(IF($D75=6,AF75,((MIN((VLOOKUP($D75,SALERYCODE,5,0)),AF75)))))))))/IF(AND($D75=2,'ראשי-פרטים כלליים וריכוז הוצאות'!$D$68&lt;&gt;4),1.2,1)</f>
        <v>0</v>
      </c>
      <c r="AI75" s="263"/>
      <c r="AJ75" s="264"/>
      <c r="AK75" s="265"/>
      <c r="AL75" s="266"/>
      <c r="AM75" s="267">
        <f t="shared" si="122"/>
        <v>0</v>
      </c>
      <c r="AN75" s="260">
        <f>+(IF(OR($B75=0,$C75=0,$D75=0,$AI$2&gt;$OE$1),0,IF(OR(AI75=0,AK75=0,AL75=0),0,MIN((VLOOKUP($D75,SALERYCODE,3,0))*(IF($D75=6,AL75,AK75))*((MIN((VLOOKUP($D75,SALERYCODE,5,0)),(IF($D75=6,AK75,AL75))))),MIN((VLOOKUP($D75,SALERYCODE,3,0)),(AI75+AJ75))*(IF($D75=6,AL75,((MIN((VLOOKUP($D75,SALERYCODE,5,0)),AL75)))))))))/IF(AND($D75=2,'ראשי-פרטים כלליים וריכוז הוצאות'!$D$68&lt;&gt;4),1.2,1)</f>
        <v>0</v>
      </c>
      <c r="AO75" s="263"/>
      <c r="AP75" s="264"/>
      <c r="AQ75" s="265"/>
      <c r="AR75" s="266"/>
      <c r="AS75" s="267">
        <f t="shared" si="123"/>
        <v>0</v>
      </c>
      <c r="AT75" s="260">
        <f>+(IF(OR($B75=0,$C75=0,$D75=0,$AO$2&gt;$OE$1),0,IF(OR(AO75=0,AQ75=0,AR75=0),0,MIN((VLOOKUP($D75,SALERYCODE,3,0))*(IF($D75=6,AR75,AQ75))*((MIN((VLOOKUP($D75,SALERYCODE,5,0)),(IF($D75=6,AQ75,AR75))))),MIN((VLOOKUP($D75,SALERYCODE,3,0)),(AO75+AP75))*(IF($D75=6,AR75,((MIN((VLOOKUP($D75,SALERYCODE,5,0)),AR75)))))))))/IF(AND($D75=2,'ראשי-פרטים כלליים וריכוז הוצאות'!$D$68&lt;&gt;4),1.2,1)</f>
        <v>0</v>
      </c>
      <c r="AU75" s="263"/>
      <c r="AV75" s="264"/>
      <c r="AW75" s="265"/>
      <c r="AX75" s="266"/>
      <c r="AY75" s="267">
        <f t="shared" si="124"/>
        <v>0</v>
      </c>
      <c r="AZ75" s="260">
        <f>+(IF(OR($B75=0,$C75=0,$D75=0,$AU$2&gt;$OE$1),0,IF(OR(AU75=0,AW75=0,AX75=0),0,MIN((VLOOKUP($D75,SALERYCODE,3,0))*(IF($D75=6,AX75,AW75))*((MIN((VLOOKUP($D75,SALERYCODE,5,0)),(IF($D75=6,AW75,AX75))))),MIN((VLOOKUP($D75,SALERYCODE,3,0)),(AU75+AV75))*(IF($D75=6,AX75,((MIN((VLOOKUP($D75,SALERYCODE,5,0)),AX75)))))))))/IF(AND($D75=2,'ראשי-פרטים כלליים וריכוז הוצאות'!$D$68&lt;&gt;4),1.2,1)</f>
        <v>0</v>
      </c>
      <c r="BA75" s="263"/>
      <c r="BB75" s="264"/>
      <c r="BC75" s="265"/>
      <c r="BD75" s="266"/>
      <c r="BE75" s="267">
        <f t="shared" si="125"/>
        <v>0</v>
      </c>
      <c r="BF75" s="260">
        <f>+(IF(OR($B75=0,$C75=0,$D75=0,$BA$2&gt;$OE$1),0,IF(OR(BA75=0,BC75=0,BD75=0),0,MIN((VLOOKUP($D75,SALERYCODE,3,0))*(IF($D75=6,BD75,BC75))*((MIN((VLOOKUP($D75,SALERYCODE,5,0)),(IF($D75=6,BC75,BD75))))),MIN((VLOOKUP($D75,SALERYCODE,3,0)),(BA75+BB75))*(IF($D75=6,BD75,((MIN((VLOOKUP($D75,SALERYCODE,5,0)),BD75)))))))))/IF(AND($D75=2,'ראשי-פרטים כלליים וריכוז הוצאות'!$D$68&lt;&gt;4),1.2,1)</f>
        <v>0</v>
      </c>
      <c r="BG75" s="263"/>
      <c r="BH75" s="264"/>
      <c r="BI75" s="265"/>
      <c r="BJ75" s="266"/>
      <c r="BK75" s="267">
        <f t="shared" si="126"/>
        <v>0</v>
      </c>
      <c r="BL75" s="260">
        <f>+(IF(OR($B75=0,$C75=0,$D75=0,$BG$2&gt;$OE$1),0,IF(OR(BG75=0,BI75=0,BJ75=0),0,MIN((VLOOKUP($D75,SALERYCODE,3,0))*(IF($D75=6,BJ75,BI75))*((MIN((VLOOKUP($D75,SALERYCODE,5,0)),(IF($D75=6,BI75,BJ75))))),MIN((VLOOKUP($D75,SALERYCODE,3,0)),(BG75+BH75))*(IF($D75=6,BJ75,((MIN((VLOOKUP($D75,SALERYCODE,5,0)),BJ75)))))))))/IF(AND($D75=2,'ראשי-פרטים כלליים וריכוז הוצאות'!$D$68&lt;&gt;4),1.2,1)</f>
        <v>0</v>
      </c>
      <c r="BM75" s="263"/>
      <c r="BN75" s="264"/>
      <c r="BO75" s="265"/>
      <c r="BP75" s="266"/>
      <c r="BQ75" s="267">
        <f t="shared" si="127"/>
        <v>0</v>
      </c>
      <c r="BR75" s="260">
        <f>+(IF(OR($B75=0,$C75=0,$D75=0,$BM$2&gt;$OE$1),0,IF(OR(BM75=0,BO75=0,BP75=0),0,MIN((VLOOKUP($D75,SALERYCODE,3,0))*(IF($D75=6,BP75,BO75))*((MIN((VLOOKUP($D75,SALERYCODE,5,0)),(IF($D75=6,BO75,BP75))))),MIN((VLOOKUP($D75,SALERYCODE,3,0)),(BM75+BN75))*(IF($D75=6,BP75,((MIN((VLOOKUP($D75,SALERYCODE,5,0)),BP75)))))))))/IF(AND($D75=2,'ראשי-פרטים כלליים וריכוז הוצאות'!$D$68&lt;&gt;4),1.2,1)</f>
        <v>0</v>
      </c>
      <c r="BS75" s="263"/>
      <c r="BT75" s="264"/>
      <c r="BU75" s="265"/>
      <c r="BV75" s="266"/>
      <c r="BW75" s="267">
        <f t="shared" si="128"/>
        <v>0</v>
      </c>
      <c r="BX75" s="260">
        <f>+(IF(OR($B75=0,$C75=0,$D75=0,$BS$2&gt;$OE$1),0,IF(OR(BS75=0,BU75=0,BV75=0),0,MIN((VLOOKUP($D75,SALERYCODE,3,0))*(IF($D75=6,BV75,BU75))*((MIN((VLOOKUP($D75,SALERYCODE,5,0)),(IF($D75=6,BU75,BV75))))),MIN((VLOOKUP($D75,SALERYCODE,3,0)),(BS75+BT75))*(IF($D75=6,BV75,((MIN((VLOOKUP($D75,SALERYCODE,5,0)),BV75)))))))))/IF(AND($D75=2,'ראשי-פרטים כלליים וריכוז הוצאות'!$D$68&lt;&gt;4),1.2,1)</f>
        <v>0</v>
      </c>
      <c r="BY75" s="263"/>
      <c r="BZ75" s="264"/>
      <c r="CA75" s="265"/>
      <c r="CB75" s="266"/>
      <c r="CC75" s="267">
        <f t="shared" si="129"/>
        <v>0</v>
      </c>
      <c r="CD75" s="260">
        <f>+(IF(OR($B75=0,$C75=0,$D75=0,$BY$2&gt;$OE$1),0,IF(OR(BY75=0,CA75=0,CB75=0),0,MIN((VLOOKUP($D75,SALERYCODE,3,0))*(IF($D75=6,CB75,CA75))*((MIN((VLOOKUP($D75,SALERYCODE,5,0)),(IF($D75=6,CA75,CB75))))),MIN((VLOOKUP($D75,SALERYCODE,3,0)),(BY75+BZ75))*(IF($D75=6,CB75,((MIN((VLOOKUP($D75,SALERYCODE,5,0)),CB75)))))))))/IF(AND($D75=2,'ראשי-פרטים כלליים וריכוז הוצאות'!$D$68&lt;&gt;4),1.2,1)</f>
        <v>0</v>
      </c>
      <c r="CE75" s="263"/>
      <c r="CF75" s="264"/>
      <c r="CG75" s="265"/>
      <c r="CH75" s="266"/>
      <c r="CI75" s="267">
        <f t="shared" si="130"/>
        <v>0</v>
      </c>
      <c r="CJ75" s="260">
        <f>+(IF(OR($B75=0,$C75=0,$D75=0,$CE$2&gt;$OE$1),0,IF(OR(CE75=0,CG75=0,CH75=0),0,MIN((VLOOKUP($D75,SALERYCODE,3,0))*(IF($D75=6,CH75,CG75))*((MIN((VLOOKUP($D75,SALERYCODE,5,0)),(IF($D75=6,CG75,CH75))))),MIN((VLOOKUP($D75,SALERYCODE,3,0)),(CE75+CF75))*(IF($D75=6,CH75,((MIN((VLOOKUP($D75,SALERYCODE,5,0)),CH75)))))))))/IF(AND($D75=2,'ראשי-פרטים כלליים וריכוז הוצאות'!$D$68&lt;&gt;4),1.2,1)</f>
        <v>0</v>
      </c>
      <c r="CK75" s="263"/>
      <c r="CL75" s="264"/>
      <c r="CM75" s="265"/>
      <c r="CN75" s="266"/>
      <c r="CO75" s="267">
        <f t="shared" si="131"/>
        <v>0</v>
      </c>
      <c r="CP75" s="260">
        <f>+(IF(OR($B75=0,$C75=0,$D75=0,$CK$2&gt;$OE$1),0,IF(OR(CK75=0,CM75=0,CN75=0),0,MIN((VLOOKUP($D75,SALERYCODE,3,0))*(IF($D75=6,CN75,CM75))*((MIN((VLOOKUP($D75,SALERYCODE,5,0)),(IF($D75=6,CM75,CN75))))),MIN((VLOOKUP($D75,SALERYCODE,3,0)),(CK75+CL75))*(IF($D75=6,CN75,((MIN((VLOOKUP($D75,SALERYCODE,5,0)),CN75)))))))))/IF(AND($D75=2,'ראשי-פרטים כלליים וריכוז הוצאות'!$D$68&lt;&gt;4),1.2,1)</f>
        <v>0</v>
      </c>
      <c r="CQ75" s="263"/>
      <c r="CR75" s="264"/>
      <c r="CS75" s="265"/>
      <c r="CT75" s="266"/>
      <c r="CU75" s="267">
        <f t="shared" si="132"/>
        <v>0</v>
      </c>
      <c r="CV75" s="260">
        <f>+(IF(OR($B75=0,$C75=0,$D75=0,$CQ$2&gt;$OE$1),0,IF(OR(CQ75=0,CS75=0,CT75=0),0,MIN((VLOOKUP($D75,SALERYCODE,3,0))*(IF($D75=6,CT75,CS75))*((MIN((VLOOKUP($D75,SALERYCODE,5,0)),(IF($D75=6,CS75,CT75))))),MIN((VLOOKUP($D75,SALERYCODE,3,0)),(CQ75+CR75))*(IF($D75=6,CT75,((MIN((VLOOKUP($D75,SALERYCODE,5,0)),CT75)))))))))/IF(AND($D75=2,'ראשי-פרטים כלליים וריכוז הוצאות'!$D$68&lt;&gt;4),1.2,1)</f>
        <v>0</v>
      </c>
      <c r="CW75" s="263"/>
      <c r="CX75" s="264"/>
      <c r="CY75" s="265"/>
      <c r="CZ75" s="266"/>
      <c r="DA75" s="267">
        <f t="shared" si="133"/>
        <v>0</v>
      </c>
      <c r="DB75" s="260">
        <f>+(IF(OR($B75=0,$C75=0,$D75=0,$CW$2&gt;$OE$1),0,IF(OR(CW75=0,CY75=0,CZ75=0),0,MIN((VLOOKUP($D75,SALERYCODE,3,0))*(IF($D75=6,CZ75,CY75))*((MIN((VLOOKUP($D75,SALERYCODE,5,0)),(IF($D75=6,CY75,CZ75))))),MIN((VLOOKUP($D75,SALERYCODE,3,0)),(CW75+CX75))*(IF($D75=6,CZ75,((MIN((VLOOKUP($D75,SALERYCODE,5,0)),CZ75)))))))))/IF(AND($D75=2,'ראשי-פרטים כלליים וריכוז הוצאות'!$D$68&lt;&gt;4),1.2,1)</f>
        <v>0</v>
      </c>
      <c r="DC75" s="263"/>
      <c r="DD75" s="264"/>
      <c r="DE75" s="265"/>
      <c r="DF75" s="266"/>
      <c r="DG75" s="267">
        <f t="shared" si="134"/>
        <v>0</v>
      </c>
      <c r="DH75" s="260">
        <f>+(IF(OR($B75=0,$C75=0,$D75=0,$DC$2&gt;$OE$1),0,IF(OR(DC75=0,DE75=0,DF75=0),0,MIN((VLOOKUP($D75,SALERYCODE,3,0))*(IF($D75=6,DF75,DE75))*((MIN((VLOOKUP($D75,SALERYCODE,5,0)),(IF($D75=6,DE75,DF75))))),MIN((VLOOKUP($D75,SALERYCODE,3,0)),(DC75+DD75))*(IF($D75=6,DF75,((MIN((VLOOKUP($D75,SALERYCODE,5,0)),DF75)))))))))/IF(AND($D75=2,'ראשי-פרטים כלליים וריכוז הוצאות'!$D$68&lt;&gt;4),1.2,1)</f>
        <v>0</v>
      </c>
      <c r="DI75" s="263"/>
      <c r="DJ75" s="264"/>
      <c r="DK75" s="265"/>
      <c r="DL75" s="266"/>
      <c r="DM75" s="267">
        <f t="shared" si="135"/>
        <v>0</v>
      </c>
      <c r="DN75" s="260">
        <f>+(IF(OR($B75=0,$C75=0,$D75=0,$DC$2&gt;$OE$1),0,IF(OR(DI75=0,DK75=0,DL75=0),0,MIN((VLOOKUP($D75,SALERYCODE,3,0))*(IF($D75=6,DL75,DK75))*((MIN((VLOOKUP($D75,SALERYCODE,5,0)),(IF($D75=6,DK75,DL75))))),MIN((VLOOKUP($D75,SALERYCODE,3,0)),(DI75+DJ75))*(IF($D75=6,DL75,((MIN((VLOOKUP($D75,SALERYCODE,5,0)),DL75)))))))))/IF(AND($D75=2,'ראשי-פרטים כלליים וריכוז הוצאות'!$D$68&lt;&gt;4),1.2,1)</f>
        <v>0</v>
      </c>
      <c r="DO75" s="263"/>
      <c r="DP75" s="264"/>
      <c r="DQ75" s="265"/>
      <c r="DR75" s="266"/>
      <c r="DS75" s="267">
        <f t="shared" si="136"/>
        <v>0</v>
      </c>
      <c r="DT75" s="260">
        <f>+(IF(OR($B75=0,$C75=0,$D75=0,$DC$2&gt;$OE$1),0,IF(OR(DO75=0,DQ75=0,DR75=0),0,MIN((VLOOKUP($D75,SALERYCODE,3,0))*(IF($D75=6,DR75,DQ75))*((MIN((VLOOKUP($D75,SALERYCODE,5,0)),(IF($D75=6,DQ75,DR75))))),MIN((VLOOKUP($D75,SALERYCODE,3,0)),(DO75+DP75))*(IF($D75=6,DR75,((MIN((VLOOKUP($D75,SALERYCODE,5,0)),DR75)))))))))/IF(AND($D75=2,'ראשי-פרטים כלליים וריכוז הוצאות'!$D$68&lt;&gt;4),1.2,1)</f>
        <v>0</v>
      </c>
      <c r="DU75" s="263"/>
      <c r="DV75" s="264"/>
      <c r="DW75" s="265"/>
      <c r="DX75" s="266"/>
      <c r="DY75" s="267">
        <f t="shared" si="137"/>
        <v>0</v>
      </c>
      <c r="DZ75" s="260">
        <f>+(IF(OR($B75=0,$C75=0,$D75=0,$DC$2&gt;$OE$1),0,IF(OR(DU75=0,DW75=0,DX75=0),0,MIN((VLOOKUP($D75,SALERYCODE,3,0))*(IF($D75=6,DX75,DW75))*((MIN((VLOOKUP($D75,SALERYCODE,5,0)),(IF($D75=6,DW75,DX75))))),MIN((VLOOKUP($D75,SALERYCODE,3,0)),(DU75+DV75))*(IF($D75=6,DX75,((MIN((VLOOKUP($D75,SALERYCODE,5,0)),DX75)))))))))/IF(AND($D75=2,'ראשי-פרטים כלליים וריכוז הוצאות'!$D$68&lt;&gt;4),1.2,1)</f>
        <v>0</v>
      </c>
      <c r="EA75" s="263"/>
      <c r="EB75" s="264"/>
      <c r="EC75" s="265"/>
      <c r="ED75" s="266"/>
      <c r="EE75" s="267">
        <f t="shared" si="138"/>
        <v>0</v>
      </c>
      <c r="EF75" s="260">
        <f>+(IF(OR($B75=0,$C75=0,$D75=0,$DC$2&gt;$OE$1),0,IF(OR(EA75=0,EC75=0,ED75=0),0,MIN((VLOOKUP($D75,SALERYCODE,3,0))*(IF($D75=6,ED75,EC75))*((MIN((VLOOKUP($D75,SALERYCODE,5,0)),(IF($D75=6,EC75,ED75))))),MIN((VLOOKUP($D75,SALERYCODE,3,0)),(EA75+EB75))*(IF($D75=6,ED75,((MIN((VLOOKUP($D75,SALERYCODE,5,0)),ED75)))))))))/IF(AND($D75=2,'ראשי-פרטים כלליים וריכוז הוצאות'!$D$68&lt;&gt;4),1.2,1)</f>
        <v>0</v>
      </c>
      <c r="EG75" s="263"/>
      <c r="EH75" s="264"/>
      <c r="EI75" s="265"/>
      <c r="EJ75" s="266"/>
      <c r="EK75" s="267">
        <f t="shared" si="139"/>
        <v>0</v>
      </c>
      <c r="EL75" s="260">
        <f>+(IF(OR($B75=0,$C75=0,$D75=0,$DC$2&gt;$OE$1),0,IF(OR(EG75=0,EI75=0,EJ75=0),0,MIN((VLOOKUP($D75,SALERYCODE,3,0))*(IF($D75=6,EJ75,EI75))*((MIN((VLOOKUP($D75,SALERYCODE,5,0)),(IF($D75=6,EI75,EJ75))))),MIN((VLOOKUP($D75,SALERYCODE,3,0)),(EG75+EH75))*(IF($D75=6,EJ75,((MIN((VLOOKUP($D75,SALERYCODE,5,0)),EJ75)))))))))/IF(AND($D75=2,'ראשי-פרטים כלליים וריכוז הוצאות'!$D$68&lt;&gt;4),1.2,1)</f>
        <v>0</v>
      </c>
      <c r="EM75" s="263"/>
      <c r="EN75" s="264"/>
      <c r="EO75" s="265"/>
      <c r="EP75" s="266"/>
      <c r="EQ75" s="267">
        <f t="shared" si="140"/>
        <v>0</v>
      </c>
      <c r="ER75" s="260">
        <f>+(IF(OR($B75=0,$C75=0,$D75=0,$DC$2&gt;$OE$1),0,IF(OR(EM75=0,EO75=0,EP75=0),0,MIN((VLOOKUP($D75,SALERYCODE,3,0))*(IF($D75=6,EP75,EO75))*((MIN((VLOOKUP($D75,SALERYCODE,5,0)),(IF($D75=6,EO75,EP75))))),MIN((VLOOKUP($D75,SALERYCODE,3,0)),(EM75+EN75))*(IF($D75=6,EP75,((MIN((VLOOKUP($D75,SALERYCODE,5,0)),EP75)))))))))/IF(AND($D75=2,'ראשי-פרטים כלליים וריכוז הוצאות'!$D$68&lt;&gt;4),1.2,1)</f>
        <v>0</v>
      </c>
      <c r="ES75" s="263"/>
      <c r="ET75" s="264"/>
      <c r="EU75" s="265"/>
      <c r="EV75" s="266"/>
      <c r="EW75" s="267">
        <f t="shared" si="141"/>
        <v>0</v>
      </c>
      <c r="EX75" s="260">
        <f>+(IF(OR($B75=0,$C75=0,$D75=0,$DC$2&gt;$OE$1),0,IF(OR(ES75=0,EU75=0,EV75=0),0,MIN((VLOOKUP($D75,SALERYCODE,3,0))*(IF($D75=6,EV75,EU75))*((MIN((VLOOKUP($D75,SALERYCODE,5,0)),(IF($D75=6,EU75,EV75))))),MIN((VLOOKUP($D75,SALERYCODE,3,0)),(ES75+ET75))*(IF($D75=6,EV75,((MIN((VLOOKUP($D75,SALERYCODE,5,0)),EV75)))))))))/IF(AND($D75=2,'ראשי-פרטים כלליים וריכוז הוצאות'!$D$68&lt;&gt;4),1.2,1)</f>
        <v>0</v>
      </c>
      <c r="EY75" s="263"/>
      <c r="EZ75" s="264"/>
      <c r="FA75" s="265"/>
      <c r="FB75" s="266"/>
      <c r="FC75" s="267">
        <f t="shared" si="142"/>
        <v>0</v>
      </c>
      <c r="FD75" s="260">
        <f>+(IF(OR($B75=0,$C75=0,$D75=0,$DC$2&gt;$OE$1),0,IF(OR(EY75=0,FA75=0,FB75=0),0,MIN((VLOOKUP($D75,SALERYCODE,3,0))*(IF($D75=6,FB75,FA75))*((MIN((VLOOKUP($D75,SALERYCODE,5,0)),(IF($D75=6,FA75,FB75))))),MIN((VLOOKUP($D75,SALERYCODE,3,0)),(EY75+EZ75))*(IF($D75=6,FB75,((MIN((VLOOKUP($D75,SALERYCODE,5,0)),FB75)))))))))/IF(AND($D75=2,'ראשי-פרטים כלליים וריכוז הוצאות'!$D$68&lt;&gt;4),1.2,1)</f>
        <v>0</v>
      </c>
      <c r="FE75" s="263"/>
      <c r="FF75" s="264"/>
      <c r="FG75" s="265"/>
      <c r="FH75" s="266"/>
      <c r="FI75" s="267">
        <f t="shared" si="143"/>
        <v>0</v>
      </c>
      <c r="FJ75" s="260">
        <f>+(IF(OR($B75=0,$C75=0,$D75=0,$DC$2&gt;$OE$1),0,IF(OR(FE75=0,FG75=0,FH75=0),0,MIN((VLOOKUP($D75,SALERYCODE,3,0))*(IF($D75=6,FH75,FG75))*((MIN((VLOOKUP($D75,SALERYCODE,5,0)),(IF($D75=6,FG75,FH75))))),MIN((VLOOKUP($D75,SALERYCODE,3,0)),(FE75+FF75))*(IF($D75=6,FH75,((MIN((VLOOKUP($D75,SALERYCODE,5,0)),FH75)))))))))/IF(AND($D75=2,'ראשי-פרטים כלליים וריכוז הוצאות'!$D$68&lt;&gt;4),1.2,1)</f>
        <v>0</v>
      </c>
      <c r="FK75" s="263"/>
      <c r="FL75" s="264"/>
      <c r="FM75" s="265"/>
      <c r="FN75" s="266"/>
      <c r="FO75" s="267">
        <f t="shared" si="144"/>
        <v>0</v>
      </c>
      <c r="FP75" s="260">
        <f>+(IF(OR($B75=0,$C75=0,$D75=0,$DC$2&gt;$OE$1),0,IF(OR(FK75=0,FM75=0,FN75=0),0,MIN((VLOOKUP($D75,SALERYCODE,3,0))*(IF($D75=6,FN75,FM75))*((MIN((VLOOKUP($D75,SALERYCODE,5,0)),(IF($D75=6,FM75,FN75))))),MIN((VLOOKUP($D75,SALERYCODE,3,0)),(FK75+FL75))*(IF($D75=6,FN75,((MIN((VLOOKUP($D75,SALERYCODE,5,0)),FN75)))))))))/IF(AND($D75=2,'ראשי-פרטים כלליים וריכוז הוצאות'!$D$68&lt;&gt;4),1.2,1)</f>
        <v>0</v>
      </c>
      <c r="FQ75" s="263"/>
      <c r="FR75" s="264"/>
      <c r="FS75" s="265"/>
      <c r="FT75" s="266"/>
      <c r="FU75" s="267">
        <f t="shared" si="145"/>
        <v>0</v>
      </c>
      <c r="FV75" s="260">
        <f>+(IF(OR($B75=0,$C75=0,$D75=0,$DC$2&gt;$OE$1),0,IF(OR(FQ75=0,FS75=0,FT75=0),0,MIN((VLOOKUP($D75,SALERYCODE,3,0))*(IF($D75=6,FT75,FS75))*((MIN((VLOOKUP($D75,SALERYCODE,5,0)),(IF($D75=6,FS75,FT75))))),MIN((VLOOKUP($D75,SALERYCODE,3,0)),(FQ75+FR75))*(IF($D75=6,FT75,((MIN((VLOOKUP($D75,SALERYCODE,5,0)),FT75)))))))))/IF(AND($D75=2,'ראשי-פרטים כלליים וריכוז הוצאות'!$D$68&lt;&gt;4),1.2,1)</f>
        <v>0</v>
      </c>
      <c r="FW75" s="263"/>
      <c r="FX75" s="264"/>
      <c r="FY75" s="265"/>
      <c r="FZ75" s="266"/>
      <c r="GA75" s="267">
        <f t="shared" si="146"/>
        <v>0</v>
      </c>
      <c r="GB75" s="260">
        <f>+(IF(OR($B75=0,$C75=0,$D75=0,$DC$2&gt;$OE$1),0,IF(OR(FW75=0,FY75=0,FZ75=0),0,MIN((VLOOKUP($D75,SALERYCODE,3,0))*(IF($D75=6,FZ75,FY75))*((MIN((VLOOKUP($D75,SALERYCODE,5,0)),(IF($D75=6,FY75,FZ75))))),MIN((VLOOKUP($D75,SALERYCODE,3,0)),(FW75+FX75))*(IF($D75=6,FZ75,((MIN((VLOOKUP($D75,SALERYCODE,5,0)),FZ75)))))))))/IF(AND($D75=2,'ראשי-פרטים כלליים וריכוז הוצאות'!$D$68&lt;&gt;4),1.2,1)</f>
        <v>0</v>
      </c>
      <c r="GC75" s="263"/>
      <c r="GD75" s="264"/>
      <c r="GE75" s="265"/>
      <c r="GF75" s="266"/>
      <c r="GG75" s="267">
        <f t="shared" si="147"/>
        <v>0</v>
      </c>
      <c r="GH75" s="260">
        <f>+(IF(OR($B75=0,$C75=0,$D75=0,$DC$2&gt;$OE$1),0,IF(OR(GC75=0,GE75=0,GF75=0),0,MIN((VLOOKUP($D75,SALERYCODE,3,0))*(IF($D75=6,GF75,GE75))*((MIN((VLOOKUP($D75,SALERYCODE,5,0)),(IF($D75=6,GE75,GF75))))),MIN((VLOOKUP($D75,SALERYCODE,3,0)),(GC75+GD75))*(IF($D75=6,GF75,((MIN((VLOOKUP($D75,SALERYCODE,5,0)),GF75)))))))))/IF(AND($D75=2,'ראשי-פרטים כלליים וריכוז הוצאות'!$D$68&lt;&gt;4),1.2,1)</f>
        <v>0</v>
      </c>
      <c r="GI75" s="263"/>
      <c r="GJ75" s="264"/>
      <c r="GK75" s="265"/>
      <c r="GL75" s="266"/>
      <c r="GM75" s="267">
        <f t="shared" si="148"/>
        <v>0</v>
      </c>
      <c r="GN75" s="260">
        <f>+(IF(OR($B75=0,$C75=0,$D75=0,$DC$2&gt;$OE$1),0,IF(OR(GI75=0,GK75=0,GL75=0),0,MIN((VLOOKUP($D75,SALERYCODE,3,0))*(IF($D75=6,GL75,GK75))*((MIN((VLOOKUP($D75,SALERYCODE,5,0)),(IF($D75=6,GK75,GL75))))),MIN((VLOOKUP($D75,SALERYCODE,3,0)),(GI75+GJ75))*(IF($D75=6,GL75,((MIN((VLOOKUP($D75,SALERYCODE,5,0)),GL75)))))))))/IF(AND($D75=2,'ראשי-פרטים כלליים וריכוז הוצאות'!$D$68&lt;&gt;4),1.2,1)</f>
        <v>0</v>
      </c>
      <c r="GO75" s="263"/>
      <c r="GP75" s="264"/>
      <c r="GQ75" s="265"/>
      <c r="GR75" s="266"/>
      <c r="GS75" s="267">
        <f t="shared" si="149"/>
        <v>0</v>
      </c>
      <c r="GT75" s="260">
        <f>+(IF(OR($B75=0,$C75=0,$D75=0,$DC$2&gt;$OE$1),0,IF(OR(GO75=0,GQ75=0,GR75=0),0,MIN((VLOOKUP($D75,SALERYCODE,3,0))*(IF($D75=6,GR75,GQ75))*((MIN((VLOOKUP($D75,SALERYCODE,5,0)),(IF($D75=6,GQ75,GR75))))),MIN((VLOOKUP($D75,SALERYCODE,3,0)),(GO75+GP75))*(IF($D75=6,GR75,((MIN((VLOOKUP($D75,SALERYCODE,5,0)),GR75)))))))))/IF(AND($D75=2,'ראשי-פרטים כלליים וריכוז הוצאות'!$D$68&lt;&gt;4),1.2,1)</f>
        <v>0</v>
      </c>
      <c r="GU75" s="263"/>
      <c r="GV75" s="264"/>
      <c r="GW75" s="265"/>
      <c r="GX75" s="266"/>
      <c r="GY75" s="267">
        <f t="shared" si="150"/>
        <v>0</v>
      </c>
      <c r="GZ75" s="260">
        <f>+(IF(OR($B75=0,$C75=0,$D75=0,$DC$2&gt;$OE$1),0,IF(OR(GU75=0,GW75=0,GX75=0),0,MIN((VLOOKUP($D75,SALERYCODE,3,0))*(IF($D75=6,GX75,GW75))*((MIN((VLOOKUP($D75,SALERYCODE,5,0)),(IF($D75=6,GW75,GX75))))),MIN((VLOOKUP($D75,SALERYCODE,3,0)),(GU75+GV75))*(IF($D75=6,GX75,((MIN((VLOOKUP($D75,SALERYCODE,5,0)),GX75)))))))))/IF(AND($D75=2,'ראשי-פרטים כלליים וריכוז הוצאות'!$D$68&lt;&gt;4),1.2,1)</f>
        <v>0</v>
      </c>
      <c r="HA75" s="263"/>
      <c r="HB75" s="264"/>
      <c r="HC75" s="265"/>
      <c r="HD75" s="266"/>
      <c r="HE75" s="267">
        <f t="shared" si="151"/>
        <v>0</v>
      </c>
      <c r="HF75" s="260">
        <f>+(IF(OR($B75=0,$C75=0,$D75=0,$DC$2&gt;$OE$1),0,IF(OR(HA75=0,HC75=0,HD75=0),0,MIN((VLOOKUP($D75,SALERYCODE,3,0))*(IF($D75=6,HD75,HC75))*((MIN((VLOOKUP($D75,SALERYCODE,5,0)),(IF($D75=6,HC75,HD75))))),MIN((VLOOKUP($D75,SALERYCODE,3,0)),(HA75+HB75))*(IF($D75=6,HD75,((MIN((VLOOKUP($D75,SALERYCODE,5,0)),HD75)))))))))/IF(AND($D75=2,'ראשי-פרטים כלליים וריכוז הוצאות'!$D$68&lt;&gt;4),1.2,1)</f>
        <v>0</v>
      </c>
      <c r="HG75" s="263"/>
      <c r="HH75" s="264"/>
      <c r="HI75" s="265"/>
      <c r="HJ75" s="266"/>
      <c r="HK75" s="267">
        <f t="shared" si="152"/>
        <v>0</v>
      </c>
      <c r="HL75" s="260">
        <f>+(IF(OR($B75=0,$C75=0,$D75=0,$DC$2&gt;$OE$1),0,IF(OR(HG75=0,HI75=0,HJ75=0),0,MIN((VLOOKUP($D75,SALERYCODE,3,0))*(IF($D75=6,HJ75,HI75))*((MIN((VLOOKUP($D75,SALERYCODE,5,0)),(IF($D75=6,HI75,HJ75))))),MIN((VLOOKUP($D75,SALERYCODE,3,0)),(HG75+HH75))*(IF($D75=6,HJ75,((MIN((VLOOKUP($D75,SALERYCODE,5,0)),HJ75)))))))))/IF(AND($D75=2,'ראשי-פרטים כלליים וריכוז הוצאות'!$D$68&lt;&gt;4),1.2,1)</f>
        <v>0</v>
      </c>
      <c r="HM75" s="263"/>
      <c r="HN75" s="264"/>
      <c r="HO75" s="265"/>
      <c r="HP75" s="266"/>
      <c r="HQ75" s="267">
        <f t="shared" si="153"/>
        <v>0</v>
      </c>
      <c r="HR75" s="260">
        <f>+(IF(OR($B75=0,$C75=0,$D75=0,$DC$2&gt;$OE$1),0,IF(OR(HM75=0,HO75=0,HP75=0),0,MIN((VLOOKUP($D75,SALERYCODE,3,0))*(IF($D75=6,HP75,HO75))*((MIN((VLOOKUP($D75,SALERYCODE,5,0)),(IF($D75=6,HO75,HP75))))),MIN((VLOOKUP($D75,SALERYCODE,3,0)),(HM75+HN75))*(IF($D75=6,HP75,((MIN((VLOOKUP($D75,SALERYCODE,5,0)),HP75)))))))))/IF(AND($D75=2,'ראשי-פרטים כלליים וריכוז הוצאות'!$D$68&lt;&gt;4),1.2,1)</f>
        <v>0</v>
      </c>
      <c r="HS75" s="263"/>
      <c r="HT75" s="264"/>
      <c r="HU75" s="265"/>
      <c r="HV75" s="266"/>
      <c r="HW75" s="267">
        <f t="shared" si="154"/>
        <v>0</v>
      </c>
      <c r="HX75" s="260">
        <f>+(IF(OR($B75=0,$C75=0,$D75=0,$DC$2&gt;$OE$1),0,IF(OR(HS75=0,HU75=0,HV75=0),0,MIN((VLOOKUP($D75,SALERYCODE,3,0))*(IF($D75=6,HV75,HU75))*((MIN((VLOOKUP($D75,SALERYCODE,5,0)),(IF($D75=6,HU75,HV75))))),MIN((VLOOKUP($D75,SALERYCODE,3,0)),(HS75+HT75))*(IF($D75=6,HV75,((MIN((VLOOKUP($D75,SALERYCODE,5,0)),HV75)))))))))/IF(AND($D75=2,'ראשי-פרטים כלליים וריכוז הוצאות'!$D$68&lt;&gt;4),1.2,1)</f>
        <v>0</v>
      </c>
      <c r="HY75" s="263"/>
      <c r="HZ75" s="264"/>
      <c r="IA75" s="265"/>
      <c r="IB75" s="266"/>
      <c r="IC75" s="267">
        <f t="shared" si="155"/>
        <v>0</v>
      </c>
      <c r="ID75" s="260">
        <f>+(IF(OR($B75=0,$C75=0,$D75=0,$DC$2&gt;$OE$1),0,IF(OR(HY75=0,IA75=0,IB75=0),0,MIN((VLOOKUP($D75,SALERYCODE,3,0))*(IF($D75=6,IB75,IA75))*((MIN((VLOOKUP($D75,SALERYCODE,5,0)),(IF($D75=6,IA75,IB75))))),MIN((VLOOKUP($D75,SALERYCODE,3,0)),(HY75+HZ75))*(IF($D75=6,IB75,((MIN((VLOOKUP($D75,SALERYCODE,5,0)),IB75)))))))))/IF(AND($D75=2,'ראשי-פרטים כלליים וריכוז הוצאות'!$D$68&lt;&gt;4),1.2,1)</f>
        <v>0</v>
      </c>
      <c r="IE75" s="263"/>
      <c r="IF75" s="264"/>
      <c r="IG75" s="265"/>
      <c r="IH75" s="266"/>
      <c r="II75" s="267">
        <f t="shared" si="156"/>
        <v>0</v>
      </c>
      <c r="IJ75" s="260">
        <f>+(IF(OR($B75=0,$C75=0,$D75=0,$DC$2&gt;$OE$1),0,IF(OR(IE75=0,IG75=0,IH75=0),0,MIN((VLOOKUP($D75,SALERYCODE,3,0))*(IF($D75=6,IH75,IG75))*((MIN((VLOOKUP($D75,SALERYCODE,5,0)),(IF($D75=6,IG75,IH75))))),MIN((VLOOKUP($D75,SALERYCODE,3,0)),(IE75+IF75))*(IF($D75=6,IH75,((MIN((VLOOKUP($D75,SALERYCODE,5,0)),IH75)))))))))/IF(AND($D75=2,'ראשי-פרטים כלליים וריכוז הוצאות'!$D$68&lt;&gt;4),1.2,1)</f>
        <v>0</v>
      </c>
      <c r="IK75" s="263"/>
      <c r="IL75" s="264"/>
      <c r="IM75" s="265"/>
      <c r="IN75" s="266"/>
      <c r="IO75" s="267">
        <f t="shared" si="157"/>
        <v>0</v>
      </c>
      <c r="IP75" s="260">
        <f>+(IF(OR($B75=0,$C75=0,$D75=0,$DC$2&gt;$OE$1),0,IF(OR(IK75=0,IM75=0,IN75=0),0,MIN((VLOOKUP($D75,SALERYCODE,3,0))*(IF($D75=6,IN75,IM75))*((MIN((VLOOKUP($D75,SALERYCODE,5,0)),(IF($D75=6,IM75,IN75))))),MIN((VLOOKUP($D75,SALERYCODE,3,0)),(IK75+IL75))*(IF($D75=6,IN75,((MIN((VLOOKUP($D75,SALERYCODE,5,0)),IN75)))))))))/IF(AND($D75=2,'ראשי-פרטים כלליים וריכוז הוצאות'!$D$68&lt;&gt;4),1.2,1)</f>
        <v>0</v>
      </c>
      <c r="IQ75" s="263"/>
      <c r="IR75" s="264"/>
      <c r="IS75" s="265"/>
      <c r="IT75" s="266"/>
      <c r="IU75" s="267">
        <f t="shared" si="158"/>
        <v>0</v>
      </c>
      <c r="IV75" s="260">
        <f>+(IF(OR($B75=0,$C75=0,$D75=0,$DC$2&gt;$OE$1),0,IF(OR(IQ75=0,IS75=0,IT75=0),0,MIN((VLOOKUP($D75,SALERYCODE,3,0))*(IF($D75=6,IT75,IS75))*((MIN((VLOOKUP($D75,SALERYCODE,5,0)),(IF($D75=6,IS75,IT75))))),MIN((VLOOKUP($D75,SALERYCODE,3,0)),(IQ75+IR75))*(IF($D75=6,IT75,((MIN((VLOOKUP($D75,SALERYCODE,5,0)),IT75)))))))))/IF(AND($D75=2,'ראשי-פרטים כלליים וריכוז הוצאות'!$D$68&lt;&gt;4),1.2,1)</f>
        <v>0</v>
      </c>
      <c r="IW75" s="263"/>
      <c r="IX75" s="264"/>
      <c r="IY75" s="265"/>
      <c r="IZ75" s="266"/>
      <c r="JA75" s="267">
        <f t="shared" si="159"/>
        <v>0</v>
      </c>
      <c r="JB75" s="260">
        <f>+(IF(OR($B75=0,$C75=0,$D75=0,$DC$2&gt;$OE$1),0,IF(OR(IW75=0,IY75=0,IZ75=0),0,MIN((VLOOKUP($D75,SALERYCODE,3,0))*(IF($D75=6,IZ75,IY75))*((MIN((VLOOKUP($D75,SALERYCODE,5,0)),(IF($D75=6,IY75,IZ75))))),MIN((VLOOKUP($D75,SALERYCODE,3,0)),(IW75+IX75))*(IF($D75=6,IZ75,((MIN((VLOOKUP($D75,SALERYCODE,5,0)),IZ75)))))))))/IF(AND($D75=2,'ראשי-פרטים כלליים וריכוז הוצאות'!$D$68&lt;&gt;4),1.2,1)</f>
        <v>0</v>
      </c>
      <c r="JC75" s="263"/>
      <c r="JD75" s="264"/>
      <c r="JE75" s="265"/>
      <c r="JF75" s="266"/>
      <c r="JG75" s="267">
        <f t="shared" si="160"/>
        <v>0</v>
      </c>
      <c r="JH75" s="260">
        <f>+(IF(OR($B75=0,$C75=0,$D75=0,$DC$2&gt;$OE$1),0,IF(OR(JC75=0,JE75=0,JF75=0),0,MIN((VLOOKUP($D75,SALERYCODE,3,0))*(IF($D75=6,JF75,JE75))*((MIN((VLOOKUP($D75,SALERYCODE,5,0)),(IF($D75=6,JE75,JF75))))),MIN((VLOOKUP($D75,SALERYCODE,3,0)),(JC75+JD75))*(IF($D75=6,JF75,((MIN((VLOOKUP($D75,SALERYCODE,5,0)),JF75)))))))))/IF(AND($D75=2,'ראשי-פרטים כלליים וריכוז הוצאות'!$D$68&lt;&gt;4),1.2,1)</f>
        <v>0</v>
      </c>
      <c r="JI75" s="263"/>
      <c r="JJ75" s="264"/>
      <c r="JK75" s="265"/>
      <c r="JL75" s="266"/>
      <c r="JM75" s="267">
        <f t="shared" si="161"/>
        <v>0</v>
      </c>
      <c r="JN75" s="260">
        <f>+(IF(OR($B75=0,$C75=0,$D75=0,$DC$2&gt;$OE$1),0,IF(OR(JI75=0,JK75=0,JL75=0),0,MIN((VLOOKUP($D75,SALERYCODE,3,0))*(IF($D75=6,JL75,JK75))*((MIN((VLOOKUP($D75,SALERYCODE,5,0)),(IF($D75=6,JK75,JL75))))),MIN((VLOOKUP($D75,SALERYCODE,3,0)),(JI75+JJ75))*(IF($D75=6,JL75,((MIN((VLOOKUP($D75,SALERYCODE,5,0)),JL75)))))))))/IF(AND($D75=2,'ראשי-פרטים כלליים וריכוז הוצאות'!$D$68&lt;&gt;4),1.2,1)</f>
        <v>0</v>
      </c>
      <c r="JO75" s="263"/>
      <c r="JP75" s="264"/>
      <c r="JQ75" s="265"/>
      <c r="JR75" s="266"/>
      <c r="JS75" s="267">
        <f t="shared" si="162"/>
        <v>0</v>
      </c>
      <c r="JT75" s="260">
        <f>+(IF(OR($B75=0,$C75=0,$D75=0,$DC$2&gt;$OE$1),0,IF(OR(JO75=0,JQ75=0,JR75=0),0,MIN((VLOOKUP($D75,SALERYCODE,3,0))*(IF($D75=6,JR75,JQ75))*((MIN((VLOOKUP($D75,SALERYCODE,5,0)),(IF($D75=6,JQ75,JR75))))),MIN((VLOOKUP($D75,SALERYCODE,3,0)),(JO75+JP75))*(IF($D75=6,JR75,((MIN((VLOOKUP($D75,SALERYCODE,5,0)),JR75)))))))))/IF(AND($D75=2,'ראשי-פרטים כלליים וריכוז הוצאות'!$D$68&lt;&gt;4),1.2,1)</f>
        <v>0</v>
      </c>
      <c r="JU75" s="263"/>
      <c r="JV75" s="264"/>
      <c r="JW75" s="265"/>
      <c r="JX75" s="266"/>
      <c r="JY75" s="267">
        <f t="shared" si="163"/>
        <v>0</v>
      </c>
      <c r="JZ75" s="260">
        <f>+(IF(OR($B75=0,$C75=0,$D75=0,$DC$2&gt;$OE$1),0,IF(OR(JU75=0,JW75=0,JX75=0),0,MIN((VLOOKUP($D75,SALERYCODE,3,0))*(IF($D75=6,JX75,JW75))*((MIN((VLOOKUP($D75,SALERYCODE,5,0)),(IF($D75=6,JW75,JX75))))),MIN((VLOOKUP($D75,SALERYCODE,3,0)),(JU75+JV75))*(IF($D75=6,JX75,((MIN((VLOOKUP($D75,SALERYCODE,5,0)),JX75)))))))))/IF(AND($D75=2,'ראשי-פרטים כלליים וריכוז הוצאות'!$D$68&lt;&gt;4),1.2,1)</f>
        <v>0</v>
      </c>
      <c r="KA75" s="263"/>
      <c r="KB75" s="264"/>
      <c r="KC75" s="265"/>
      <c r="KD75" s="266"/>
      <c r="KE75" s="267">
        <f t="shared" si="164"/>
        <v>0</v>
      </c>
      <c r="KF75" s="260">
        <f>+(IF(OR($B75=0,$C75=0,$D75=0,$DC$2&gt;$OE$1),0,IF(OR(KA75=0,KC75=0,KD75=0),0,MIN((VLOOKUP($D75,SALERYCODE,3,0))*(IF($D75=6,KD75,KC75))*((MIN((VLOOKUP($D75,SALERYCODE,5,0)),(IF($D75=6,KC75,KD75))))),MIN((VLOOKUP($D75,SALERYCODE,3,0)),(KA75+KB75))*(IF($D75=6,KD75,((MIN((VLOOKUP($D75,SALERYCODE,5,0)),KD75)))))))))/IF(AND($D75=2,'ראשי-פרטים כלליים וריכוז הוצאות'!$D$68&lt;&gt;4),1.2,1)</f>
        <v>0</v>
      </c>
      <c r="KG75" s="263"/>
      <c r="KH75" s="264"/>
      <c r="KI75" s="265"/>
      <c r="KJ75" s="266"/>
      <c r="KK75" s="267">
        <f t="shared" si="165"/>
        <v>0</v>
      </c>
      <c r="KL75" s="260">
        <f>+(IF(OR($B75=0,$C75=0,$D75=0,$DC$2&gt;$OE$1),0,IF(OR(KG75=0,KI75=0,KJ75=0),0,MIN((VLOOKUP($D75,SALERYCODE,3,0))*(IF($D75=6,KJ75,KI75))*((MIN((VLOOKUP($D75,SALERYCODE,5,0)),(IF($D75=6,KI75,KJ75))))),MIN((VLOOKUP($D75,SALERYCODE,3,0)),(KG75+KH75))*(IF($D75=6,KJ75,((MIN((VLOOKUP($D75,SALERYCODE,5,0)),KJ75)))))))))/IF(AND($D75=2,'ראשי-פרטים כלליים וריכוז הוצאות'!$D$68&lt;&gt;4),1.2,1)</f>
        <v>0</v>
      </c>
      <c r="KM75" s="263"/>
      <c r="KN75" s="264"/>
      <c r="KO75" s="265"/>
      <c r="KP75" s="266"/>
      <c r="KQ75" s="267">
        <f t="shared" si="166"/>
        <v>0</v>
      </c>
      <c r="KR75" s="260">
        <f>+(IF(OR($B75=0,$C75=0,$D75=0,$DC$2&gt;$OE$1),0,IF(OR(KM75=0,KO75=0,KP75=0),0,MIN((VLOOKUP($D75,SALERYCODE,3,0))*(IF($D75=6,KP75,KO75))*((MIN((VLOOKUP($D75,SALERYCODE,5,0)),(IF($D75=6,KO75,KP75))))),MIN((VLOOKUP($D75,SALERYCODE,3,0)),(KM75+KN75))*(IF($D75=6,KP75,((MIN((VLOOKUP($D75,SALERYCODE,5,0)),KP75)))))))))/IF(AND($D75=2,'ראשי-פרטים כלליים וריכוז הוצאות'!$D$68&lt;&gt;4),1.2,1)</f>
        <v>0</v>
      </c>
      <c r="KS75" s="263"/>
      <c r="KT75" s="264"/>
      <c r="KU75" s="265"/>
      <c r="KV75" s="266"/>
      <c r="KW75" s="267">
        <f t="shared" si="167"/>
        <v>0</v>
      </c>
      <c r="KX75" s="260">
        <f>+(IF(OR($B75=0,$C75=0,$D75=0,$DC$2&gt;$OE$1),0,IF(OR(KS75=0,KU75=0,KV75=0),0,MIN((VLOOKUP($D75,SALERYCODE,3,0))*(IF($D75=6,KV75,KU75))*((MIN((VLOOKUP($D75,SALERYCODE,5,0)),(IF($D75=6,KU75,KV75))))),MIN((VLOOKUP($D75,SALERYCODE,3,0)),(KS75+KT75))*(IF($D75=6,KV75,((MIN((VLOOKUP($D75,SALERYCODE,5,0)),KV75)))))))))/IF(AND($D75=2,'ראשי-פרטים כלליים וריכוז הוצאות'!$D$68&lt;&gt;4),1.2,1)</f>
        <v>0</v>
      </c>
      <c r="KY75" s="263"/>
      <c r="KZ75" s="264"/>
      <c r="LA75" s="265"/>
      <c r="LB75" s="266"/>
      <c r="LC75" s="267">
        <f t="shared" si="168"/>
        <v>0</v>
      </c>
      <c r="LD75" s="260">
        <f>+(IF(OR($B75=0,$C75=0,$D75=0,$DC$2&gt;$OE$1),0,IF(OR(KY75=0,LA75=0,LB75=0),0,MIN((VLOOKUP($D75,SALERYCODE,3,0))*(IF($D75=6,LB75,LA75))*((MIN((VLOOKUP($D75,SALERYCODE,5,0)),(IF($D75=6,LA75,LB75))))),MIN((VLOOKUP($D75,SALERYCODE,3,0)),(KY75+KZ75))*(IF($D75=6,LB75,((MIN((VLOOKUP($D75,SALERYCODE,5,0)),LB75)))))))))/IF(AND($D75=2,'ראשי-פרטים כלליים וריכוז הוצאות'!$D$68&lt;&gt;4),1.2,1)</f>
        <v>0</v>
      </c>
      <c r="LE75" s="263"/>
      <c r="LF75" s="264"/>
      <c r="LG75" s="265"/>
      <c r="LH75" s="266"/>
      <c r="LI75" s="267">
        <f t="shared" si="169"/>
        <v>0</v>
      </c>
      <c r="LJ75" s="260">
        <f>+(IF(OR($B75=0,$C75=0,$D75=0,$DC$2&gt;$OE$1),0,IF(OR(LE75=0,LG75=0,LH75=0),0,MIN((VLOOKUP($D75,SALERYCODE,3,0))*(IF($D75=6,LH75,LG75))*((MIN((VLOOKUP($D75,SALERYCODE,5,0)),(IF($D75=6,LG75,LH75))))),MIN((VLOOKUP($D75,SALERYCODE,3,0)),(LE75+LF75))*(IF($D75=6,LH75,((MIN((VLOOKUP($D75,SALERYCODE,5,0)),LH75)))))))))/IF(AND($D75=2,'ראשי-פרטים כלליים וריכוז הוצאות'!$D$68&lt;&gt;4),1.2,1)</f>
        <v>0</v>
      </c>
      <c r="LK75" s="263"/>
      <c r="LL75" s="264"/>
      <c r="LM75" s="265"/>
      <c r="LN75" s="266"/>
      <c r="LO75" s="267">
        <f t="shared" si="170"/>
        <v>0</v>
      </c>
      <c r="LP75" s="260">
        <f>+(IF(OR($B75=0,$C75=0,$D75=0,$DC$2&gt;$OE$1),0,IF(OR(LK75=0,LM75=0,LN75=0),0,MIN((VLOOKUP($D75,SALERYCODE,3,0))*(IF($D75=6,LN75,LM75))*((MIN((VLOOKUP($D75,SALERYCODE,5,0)),(IF($D75=6,LM75,LN75))))),MIN((VLOOKUP($D75,SALERYCODE,3,0)),(LK75+LL75))*(IF($D75=6,LN75,((MIN((VLOOKUP($D75,SALERYCODE,5,0)),LN75)))))))))/IF(AND($D75=2,'ראשי-פרטים כלליים וריכוז הוצאות'!$D$68&lt;&gt;4),1.2,1)</f>
        <v>0</v>
      </c>
      <c r="LQ75" s="263"/>
      <c r="LR75" s="264"/>
      <c r="LS75" s="265"/>
      <c r="LT75" s="266"/>
      <c r="LU75" s="267">
        <f t="shared" si="171"/>
        <v>0</v>
      </c>
      <c r="LV75" s="260">
        <f>+(IF(OR($B75=0,$C75=0,$D75=0,$DC$2&gt;$OE$1),0,IF(OR(LQ75=0,LS75=0,LT75=0),0,MIN((VLOOKUP($D75,SALERYCODE,3,0))*(IF($D75=6,LT75,LS75))*((MIN((VLOOKUP($D75,SALERYCODE,5,0)),(IF($D75=6,LS75,LT75))))),MIN((VLOOKUP($D75,SALERYCODE,3,0)),(LQ75+LR75))*(IF($D75=6,LT75,((MIN((VLOOKUP($D75,SALERYCODE,5,0)),LT75)))))))))/IF(AND($D75=2,'ראשי-פרטים כלליים וריכוז הוצאות'!$D$68&lt;&gt;4),1.2,1)</f>
        <v>0</v>
      </c>
      <c r="LW75" s="263"/>
      <c r="LX75" s="264"/>
      <c r="LY75" s="265"/>
      <c r="LZ75" s="266"/>
      <c r="MA75" s="267">
        <f t="shared" si="172"/>
        <v>0</v>
      </c>
      <c r="MB75" s="260">
        <f>+(IF(OR($B75=0,$C75=0,$D75=0,$DC$2&gt;$OE$1),0,IF(OR(LW75=0,LY75=0,LZ75=0),0,MIN((VLOOKUP($D75,SALERYCODE,3,0))*(IF($D75=6,LZ75,LY75))*((MIN((VLOOKUP($D75,SALERYCODE,5,0)),(IF($D75=6,LY75,LZ75))))),MIN((VLOOKUP($D75,SALERYCODE,3,0)),(LW75+LX75))*(IF($D75=6,LZ75,((MIN((VLOOKUP($D75,SALERYCODE,5,0)),LZ75)))))))))/IF(AND($D75=2,'ראשי-פרטים כלליים וריכוז הוצאות'!$D$68&lt;&gt;4),1.2,1)</f>
        <v>0</v>
      </c>
      <c r="MC75" s="263"/>
      <c r="MD75" s="264"/>
      <c r="ME75" s="265"/>
      <c r="MF75" s="266"/>
      <c r="MG75" s="267">
        <f t="shared" si="173"/>
        <v>0</v>
      </c>
      <c r="MH75" s="260">
        <f>+(IF(OR($B75=0,$C75=0,$D75=0,$DC$2&gt;$OE$1),0,IF(OR(MC75=0,ME75=0,MF75=0),0,MIN((VLOOKUP($D75,SALERYCODE,3,0))*(IF($D75=6,MF75,ME75))*((MIN((VLOOKUP($D75,SALERYCODE,5,0)),(IF($D75=6,ME75,MF75))))),MIN((VLOOKUP($D75,SALERYCODE,3,0)),(MC75+MD75))*(IF($D75=6,MF75,((MIN((VLOOKUP($D75,SALERYCODE,5,0)),MF75)))))))))/IF(AND($D75=2,'ראשי-פרטים כלליים וריכוז הוצאות'!$D$68&lt;&gt;4),1.2,1)</f>
        <v>0</v>
      </c>
      <c r="MI75" s="263"/>
      <c r="MJ75" s="264"/>
      <c r="MK75" s="265"/>
      <c r="ML75" s="266"/>
      <c r="MM75" s="267">
        <f t="shared" si="174"/>
        <v>0</v>
      </c>
      <c r="MN75" s="260">
        <f>+(IF(OR($B75=0,$C75=0,$D75=0,$DC$2&gt;$OE$1),0,IF(OR(MI75=0,MK75=0,ML75=0),0,MIN((VLOOKUP($D75,SALERYCODE,3,0))*(IF($D75=6,ML75,MK75))*((MIN((VLOOKUP($D75,SALERYCODE,5,0)),(IF($D75=6,MK75,ML75))))),MIN((VLOOKUP($D75,SALERYCODE,3,0)),(MI75+MJ75))*(IF($D75=6,ML75,((MIN((VLOOKUP($D75,SALERYCODE,5,0)),ML75)))))))))/IF(AND($D75=2,'ראשי-פרטים כלליים וריכוז הוצאות'!$D$68&lt;&gt;4),1.2,1)</f>
        <v>0</v>
      </c>
      <c r="MO75" s="263"/>
      <c r="MP75" s="264"/>
      <c r="MQ75" s="265"/>
      <c r="MR75" s="266"/>
      <c r="MS75" s="267">
        <f t="shared" si="175"/>
        <v>0</v>
      </c>
      <c r="MT75" s="260">
        <f>+(IF(OR($B75=0,$C75=0,$D75=0,$DC$2&gt;$OE$1),0,IF(OR(MO75=0,MQ75=0,MR75=0),0,MIN((VLOOKUP($D75,SALERYCODE,3,0))*(IF($D75=6,MR75,MQ75))*((MIN((VLOOKUP($D75,SALERYCODE,5,0)),(IF($D75=6,MQ75,MR75))))),MIN((VLOOKUP($D75,SALERYCODE,3,0)),(MO75+MP75))*(IF($D75=6,MR75,((MIN((VLOOKUP($D75,SALERYCODE,5,0)),MR75)))))))))/IF(AND($D75=2,'ראשי-פרטים כלליים וריכוז הוצאות'!$D$68&lt;&gt;4),1.2,1)</f>
        <v>0</v>
      </c>
      <c r="MU75" s="263"/>
      <c r="MV75" s="264"/>
      <c r="MW75" s="265"/>
      <c r="MX75" s="266"/>
      <c r="MY75" s="267">
        <f t="shared" si="176"/>
        <v>0</v>
      </c>
      <c r="MZ75" s="260">
        <f>+(IF(OR($B75=0,$C75=0,$D75=0,$DC$2&gt;$OE$1),0,IF(OR(MU75=0,MW75=0,MX75=0),0,MIN((VLOOKUP($D75,SALERYCODE,3,0))*(IF($D75=6,MX75,MW75))*((MIN((VLOOKUP($D75,SALERYCODE,5,0)),(IF($D75=6,MW75,MX75))))),MIN((VLOOKUP($D75,SALERYCODE,3,0)),(MU75+MV75))*(IF($D75=6,MX75,((MIN((VLOOKUP($D75,SALERYCODE,5,0)),MX75)))))))))/IF(AND($D75=2,'ראשי-פרטים כלליים וריכוז הוצאות'!$D$68&lt;&gt;4),1.2,1)</f>
        <v>0</v>
      </c>
      <c r="NA75" s="263"/>
      <c r="NB75" s="264"/>
      <c r="NC75" s="265"/>
      <c r="ND75" s="266"/>
      <c r="NE75" s="267">
        <f t="shared" si="177"/>
        <v>0</v>
      </c>
      <c r="NF75" s="260">
        <f>+(IF(OR($B75=0,$C75=0,$D75=0,$DC$2&gt;$OE$1),0,IF(OR(NA75=0,NC75=0,ND75=0),0,MIN((VLOOKUP($D75,SALERYCODE,3,0))*(IF($D75=6,ND75,NC75))*((MIN((VLOOKUP($D75,SALERYCODE,5,0)),(IF($D75=6,NC75,ND75))))),MIN((VLOOKUP($D75,SALERYCODE,3,0)),(NA75+NB75))*(IF($D75=6,ND75,((MIN((VLOOKUP($D75,SALERYCODE,5,0)),ND75)))))))))/IF(AND($D75=2,'ראשי-פרטים כלליים וריכוז הוצאות'!$D$68&lt;&gt;4),1.2,1)</f>
        <v>0</v>
      </c>
      <c r="NG75" s="263"/>
      <c r="NH75" s="264"/>
      <c r="NI75" s="265"/>
      <c r="NJ75" s="266"/>
      <c r="NK75" s="267">
        <f t="shared" si="178"/>
        <v>0</v>
      </c>
      <c r="NL75" s="260">
        <f>+(IF(OR($B75=0,$C75=0,$D75=0,$DC$2&gt;$OE$1),0,IF(OR(NG75=0,NI75=0,NJ75=0),0,MIN((VLOOKUP($D75,SALERYCODE,3,0))*(IF($D75=6,NJ75,NI75))*((MIN((VLOOKUP($D75,SALERYCODE,5,0)),(IF($D75=6,NI75,NJ75))))),MIN((VLOOKUP($D75,SALERYCODE,3,0)),(NG75+NH75))*(IF($D75=6,NJ75,((MIN((VLOOKUP($D75,SALERYCODE,5,0)),NJ75)))))))))/IF(AND($D75=2,'ראשי-פרטים כלליים וריכוז הוצאות'!$D$68&lt;&gt;4),1.2,1)</f>
        <v>0</v>
      </c>
      <c r="NM75" s="263"/>
      <c r="NN75" s="264"/>
      <c r="NO75" s="265"/>
      <c r="NP75" s="266"/>
      <c r="NQ75" s="267">
        <f t="shared" si="179"/>
        <v>0</v>
      </c>
      <c r="NR75" s="260">
        <f>+(IF(OR($B75=0,$C75=0,$D75=0,$DC$2&gt;$OE$1),0,IF(OR(NM75=0,NO75=0,NP75=0),0,MIN((VLOOKUP($D75,SALERYCODE,3,0))*(IF($D75=6,NP75,NO75))*((MIN((VLOOKUP($D75,SALERYCODE,5,0)),(IF($D75=6,NO75,NP75))))),MIN((VLOOKUP($D75,SALERYCODE,3,0)),(NM75+NN75))*(IF($D75=6,NP75,((MIN((VLOOKUP($D75,SALERYCODE,5,0)),NP75)))))))))/IF(AND($D75=2,'ראשי-פרטים כלליים וריכוז הוצאות'!$D$68&lt;&gt;4),1.2,1)</f>
        <v>0</v>
      </c>
      <c r="NS75" s="263"/>
      <c r="NT75" s="264"/>
      <c r="NU75" s="265"/>
      <c r="NV75" s="266"/>
      <c r="NW75" s="267">
        <f t="shared" si="180"/>
        <v>0</v>
      </c>
      <c r="NX75" s="260">
        <f>+(IF(OR($B75=0,$C75=0,$D75=0,$DC$2&gt;$OE$1),0,IF(OR(NS75=0,NU75=0,NV75=0),0,MIN((VLOOKUP($D75,SALERYCODE,3,0))*(IF($D75=6,NV75,NU75))*((MIN((VLOOKUP($D75,SALERYCODE,5,0)),(IF($D75=6,NU75,NV75))))),MIN((VLOOKUP($D75,SALERYCODE,3,0)),(NS75+NT75))*(IF($D75=6,NV75,((MIN((VLOOKUP($D75,SALERYCODE,5,0)),NV75)))))))))/IF(AND($D75=2,'ראשי-פרטים כלליים וריכוז הוצאות'!$D$68&lt;&gt;4),1.2,1)</f>
        <v>0</v>
      </c>
      <c r="NY75" s="263"/>
      <c r="NZ75" s="264"/>
      <c r="OA75" s="265"/>
      <c r="OB75" s="266"/>
      <c r="OC75" s="267">
        <f t="shared" si="181"/>
        <v>0</v>
      </c>
      <c r="OD75" s="260">
        <f>+(IF(OR($B75=0,$C75=0,$D75=0,$DC$2&gt;$OE$1),0,IF(OR(NY75=0,OA75=0,OB75=0),0,MIN((VLOOKUP($D75,SALERYCODE,3,0))*(IF($D75=6,OB75,OA75))*((MIN((VLOOKUP($D75,SALERYCODE,5,0)),(IF($D75=6,OA75,OB75))))),MIN((VLOOKUP($D75,SALERYCODE,3,0)),(NY75+NZ75))*(IF($D75=6,OB75,((MIN((VLOOKUP($D75,SALERYCODE,5,0)),OB75)))))))))/IF(AND($D75=2,'ראשי-פרטים כלליים וריכוז הוצאות'!$D$68&lt;&gt;4),1.2,1)</f>
        <v>0</v>
      </c>
      <c r="OE75" s="275">
        <f t="shared" si="192"/>
        <v>0</v>
      </c>
      <c r="OF75" s="283">
        <f t="shared" si="193"/>
        <v>9.9999999999999995E-7</v>
      </c>
      <c r="OG75" s="276">
        <f t="shared" si="194"/>
        <v>0</v>
      </c>
      <c r="OH75" s="275">
        <f t="shared" si="195"/>
        <v>0</v>
      </c>
      <c r="OI75" s="275">
        <v>0</v>
      </c>
      <c r="OJ75" s="258">
        <f t="shared" si="191"/>
        <v>0</v>
      </c>
      <c r="OK75" s="284"/>
      <c r="OL75" s="116">
        <f>MIN(OJ75+OK75*OF75*OE75/$OL$1/IF(AND($D75=2,'ראשי-פרטים כלליים וריכוז הוצאות'!$D$68&lt;&gt;4),1.2,1),IF($D75&gt;0,VLOOKUP($D75,SALERYCODE,3,0)*12*OG75,0))</f>
        <v>0</v>
      </c>
      <c r="OM75" s="95">
        <f t="shared" si="182"/>
        <v>0</v>
      </c>
      <c r="ON75" s="11">
        <f t="shared" si="183"/>
        <v>0</v>
      </c>
      <c r="OO75" s="11">
        <f t="shared" si="184"/>
        <v>0</v>
      </c>
      <c r="OP75" s="22">
        <f t="shared" si="185"/>
        <v>0</v>
      </c>
      <c r="OQ75" s="11">
        <f t="shared" si="186"/>
        <v>0</v>
      </c>
      <c r="OR75" s="11" t="e">
        <f>#REF!</f>
        <v>#REF!</v>
      </c>
      <c r="OS75" s="35" t="e">
        <f>#REF!-OP75</f>
        <v>#REF!</v>
      </c>
      <c r="OT75" s="35" t="e">
        <f>OS75-#REF!</f>
        <v>#REF!</v>
      </c>
      <c r="OU75" s="43" t="e">
        <f>IF(AND(OP75&gt;0,(OS75=#REF!-OP75)),"מועסק פחות מ-10% מזמנו במופ","")</f>
        <v>#REF!</v>
      </c>
    </row>
    <row r="76" spans="1:411" ht="24" hidden="1" customHeight="1" outlineLevel="1" x14ac:dyDescent="0.2">
      <c r="A76" s="282">
        <v>73</v>
      </c>
      <c r="B76" s="269"/>
      <c r="C76" s="270"/>
      <c r="D76" s="271"/>
      <c r="E76" s="263"/>
      <c r="F76" s="264"/>
      <c r="G76" s="265"/>
      <c r="H76" s="266"/>
      <c r="I76" s="267">
        <f t="shared" si="117"/>
        <v>0</v>
      </c>
      <c r="J76" s="260">
        <f>(IF(OR($B76=0,$C76=0,$D76=0,$E$2&gt;$OE$1),0,IF(OR($E76=0,$G76=0,$H76=0),0,MIN((VLOOKUP($D76,SALERYCODE,3,0))*(IF($D76=6,$H76,$G76))*((MIN((VLOOKUP($D76,SALERYCODE,5,0)),(IF($D76=6,$G76,$H76))))),MIN((VLOOKUP($D76,SALERYCODE,3,0)),($E76+$F76))*(IF($D76=6,$H76,((MIN((VLOOKUP($D76,SALERYCODE,5,0)),$H76)))))))))/IF(AND($D76=2,'ראשי-פרטים כלליים וריכוז הוצאות'!$D$68&lt;&gt;4),1.2,1)</f>
        <v>0</v>
      </c>
      <c r="K76" s="263"/>
      <c r="L76" s="264"/>
      <c r="M76" s="265"/>
      <c r="N76" s="266"/>
      <c r="O76" s="267">
        <f t="shared" si="118"/>
        <v>0</v>
      </c>
      <c r="P76" s="260">
        <f>+(IF(OR($B76=0,$C76=0,$D76=0,$K$2&gt;$OE$1),0,IF(OR($K76=0,$M76=0,$N76=0),0,MIN((VLOOKUP($D76,SALERYCODE,3,0))*(IF($D76=6,$N76,$M76))*((MIN((VLOOKUP($D76,SALERYCODE,5,0)),(IF($D76=6,$M76,$N76))))),MIN((VLOOKUP($D76,SALERYCODE,3,0)),($K76+$L76))*(IF($D76=6,$N76,((MIN((VLOOKUP($D76,SALERYCODE,5,0)),$N76)))))))))/IF(AND($D76=2,'ראשי-פרטים כלליים וריכוז הוצאות'!$D$68&lt;&gt;4),1.2,1)</f>
        <v>0</v>
      </c>
      <c r="Q76" s="263"/>
      <c r="R76" s="264"/>
      <c r="S76" s="265"/>
      <c r="T76" s="266"/>
      <c r="U76" s="267">
        <f t="shared" si="119"/>
        <v>0</v>
      </c>
      <c r="V76" s="260">
        <f>+(IF(OR($B76=0,$C76=0,$D76=0,$Q$2&gt;$OE$1),0,IF(OR(Q76=0,S76=0,T76=0),0,MIN((VLOOKUP($D76,SALERYCODE,3,0))*(IF($D76=6,T76,S76))*((MIN((VLOOKUP($D76,SALERYCODE,5,0)),(IF($D76=6,S76,T76))))),MIN((VLOOKUP($D76,SALERYCODE,3,0)),(Q76+R76))*(IF($D76=6,T76,((MIN((VLOOKUP($D76,SALERYCODE,5,0)),T76)))))))))/IF(AND($D76=2,'ראשי-פרטים כלליים וריכוז הוצאות'!$D$68&lt;&gt;4),1.2,1)</f>
        <v>0</v>
      </c>
      <c r="W76" s="263"/>
      <c r="X76" s="264"/>
      <c r="Y76" s="265"/>
      <c r="Z76" s="266"/>
      <c r="AA76" s="267">
        <f t="shared" si="120"/>
        <v>0</v>
      </c>
      <c r="AB76" s="260">
        <f>+(IF(OR($B76=0,$C76=0,$D76=0,$W$2&gt;$OE$1),0,IF(OR(W76=0,Y76=0,Z76=0),0,MIN((VLOOKUP($D76,SALERYCODE,3,0))*(IF($D76=6,Z76,Y76))*((MIN((VLOOKUP($D76,SALERYCODE,5,0)),(IF($D76=6,Y76,Z76))))),MIN((VLOOKUP($D76,SALERYCODE,3,0)),(W76+X76))*(IF($D76=6,Z76,((MIN((VLOOKUP($D76,SALERYCODE,5,0)),Z76)))))))))/IF(AND($D76=2,'ראשי-פרטים כלליים וריכוז הוצאות'!$D$68&lt;&gt;4),1.2,1)</f>
        <v>0</v>
      </c>
      <c r="AC76" s="263"/>
      <c r="AD76" s="264"/>
      <c r="AE76" s="265"/>
      <c r="AF76" s="266"/>
      <c r="AG76" s="267">
        <f t="shared" si="121"/>
        <v>0</v>
      </c>
      <c r="AH76" s="260">
        <f>+(IF(OR($B76=0,$C76=0,$D76=0,$AC$2&gt;$OE$1),0,IF(OR(AC76=0,AE76=0,AF76=0),0,MIN((VLOOKUP($D76,SALERYCODE,3,0))*(IF($D76=6,AF76,AE76))*((MIN((VLOOKUP($D76,SALERYCODE,5,0)),(IF($D76=6,AE76,AF76))))),MIN((VLOOKUP($D76,SALERYCODE,3,0)),(AC76+AD76))*(IF($D76=6,AF76,((MIN((VLOOKUP($D76,SALERYCODE,5,0)),AF76)))))))))/IF(AND($D76=2,'ראשי-פרטים כלליים וריכוז הוצאות'!$D$68&lt;&gt;4),1.2,1)</f>
        <v>0</v>
      </c>
      <c r="AI76" s="263"/>
      <c r="AJ76" s="264"/>
      <c r="AK76" s="265"/>
      <c r="AL76" s="266"/>
      <c r="AM76" s="267">
        <f t="shared" si="122"/>
        <v>0</v>
      </c>
      <c r="AN76" s="260">
        <f>+(IF(OR($B76=0,$C76=0,$D76=0,$AI$2&gt;$OE$1),0,IF(OR(AI76=0,AK76=0,AL76=0),0,MIN((VLOOKUP($D76,SALERYCODE,3,0))*(IF($D76=6,AL76,AK76))*((MIN((VLOOKUP($D76,SALERYCODE,5,0)),(IF($D76=6,AK76,AL76))))),MIN((VLOOKUP($D76,SALERYCODE,3,0)),(AI76+AJ76))*(IF($D76=6,AL76,((MIN((VLOOKUP($D76,SALERYCODE,5,0)),AL76)))))))))/IF(AND($D76=2,'ראשי-פרטים כלליים וריכוז הוצאות'!$D$68&lt;&gt;4),1.2,1)</f>
        <v>0</v>
      </c>
      <c r="AO76" s="263"/>
      <c r="AP76" s="264"/>
      <c r="AQ76" s="265"/>
      <c r="AR76" s="266"/>
      <c r="AS76" s="267">
        <f t="shared" si="123"/>
        <v>0</v>
      </c>
      <c r="AT76" s="260">
        <f>+(IF(OR($B76=0,$C76=0,$D76=0,$AO$2&gt;$OE$1),0,IF(OR(AO76=0,AQ76=0,AR76=0),0,MIN((VLOOKUP($D76,SALERYCODE,3,0))*(IF($D76=6,AR76,AQ76))*((MIN((VLOOKUP($D76,SALERYCODE,5,0)),(IF($D76=6,AQ76,AR76))))),MIN((VLOOKUP($D76,SALERYCODE,3,0)),(AO76+AP76))*(IF($D76=6,AR76,((MIN((VLOOKUP($D76,SALERYCODE,5,0)),AR76)))))))))/IF(AND($D76=2,'ראשי-פרטים כלליים וריכוז הוצאות'!$D$68&lt;&gt;4),1.2,1)</f>
        <v>0</v>
      </c>
      <c r="AU76" s="263"/>
      <c r="AV76" s="264"/>
      <c r="AW76" s="265"/>
      <c r="AX76" s="266"/>
      <c r="AY76" s="267">
        <f t="shared" si="124"/>
        <v>0</v>
      </c>
      <c r="AZ76" s="260">
        <f>+(IF(OR($B76=0,$C76=0,$D76=0,$AU$2&gt;$OE$1),0,IF(OR(AU76=0,AW76=0,AX76=0),0,MIN((VLOOKUP($D76,SALERYCODE,3,0))*(IF($D76=6,AX76,AW76))*((MIN((VLOOKUP($D76,SALERYCODE,5,0)),(IF($D76=6,AW76,AX76))))),MIN((VLOOKUP($D76,SALERYCODE,3,0)),(AU76+AV76))*(IF($D76=6,AX76,((MIN((VLOOKUP($D76,SALERYCODE,5,0)),AX76)))))))))/IF(AND($D76=2,'ראשי-פרטים כלליים וריכוז הוצאות'!$D$68&lt;&gt;4),1.2,1)</f>
        <v>0</v>
      </c>
      <c r="BA76" s="263"/>
      <c r="BB76" s="264"/>
      <c r="BC76" s="265"/>
      <c r="BD76" s="266"/>
      <c r="BE76" s="267">
        <f t="shared" si="125"/>
        <v>0</v>
      </c>
      <c r="BF76" s="260">
        <f>+(IF(OR($B76=0,$C76=0,$D76=0,$BA$2&gt;$OE$1),0,IF(OR(BA76=0,BC76=0,BD76=0),0,MIN((VLOOKUP($D76,SALERYCODE,3,0))*(IF($D76=6,BD76,BC76))*((MIN((VLOOKUP($D76,SALERYCODE,5,0)),(IF($D76=6,BC76,BD76))))),MIN((VLOOKUP($D76,SALERYCODE,3,0)),(BA76+BB76))*(IF($D76=6,BD76,((MIN((VLOOKUP($D76,SALERYCODE,5,0)),BD76)))))))))/IF(AND($D76=2,'ראשי-פרטים כלליים וריכוז הוצאות'!$D$68&lt;&gt;4),1.2,1)</f>
        <v>0</v>
      </c>
      <c r="BG76" s="263"/>
      <c r="BH76" s="264"/>
      <c r="BI76" s="265"/>
      <c r="BJ76" s="266"/>
      <c r="BK76" s="267">
        <f t="shared" si="126"/>
        <v>0</v>
      </c>
      <c r="BL76" s="260">
        <f>+(IF(OR($B76=0,$C76=0,$D76=0,$BG$2&gt;$OE$1),0,IF(OR(BG76=0,BI76=0,BJ76=0),0,MIN((VLOOKUP($D76,SALERYCODE,3,0))*(IF($D76=6,BJ76,BI76))*((MIN((VLOOKUP($D76,SALERYCODE,5,0)),(IF($D76=6,BI76,BJ76))))),MIN((VLOOKUP($D76,SALERYCODE,3,0)),(BG76+BH76))*(IF($D76=6,BJ76,((MIN((VLOOKUP($D76,SALERYCODE,5,0)),BJ76)))))))))/IF(AND($D76=2,'ראשי-פרטים כלליים וריכוז הוצאות'!$D$68&lt;&gt;4),1.2,1)</f>
        <v>0</v>
      </c>
      <c r="BM76" s="263"/>
      <c r="BN76" s="264"/>
      <c r="BO76" s="265"/>
      <c r="BP76" s="266"/>
      <c r="BQ76" s="267">
        <f t="shared" si="127"/>
        <v>0</v>
      </c>
      <c r="BR76" s="260">
        <f>+(IF(OR($B76=0,$C76=0,$D76=0,$BM$2&gt;$OE$1),0,IF(OR(BM76=0,BO76=0,BP76=0),0,MIN((VLOOKUP($D76,SALERYCODE,3,0))*(IF($D76=6,BP76,BO76))*((MIN((VLOOKUP($D76,SALERYCODE,5,0)),(IF($D76=6,BO76,BP76))))),MIN((VLOOKUP($D76,SALERYCODE,3,0)),(BM76+BN76))*(IF($D76=6,BP76,((MIN((VLOOKUP($D76,SALERYCODE,5,0)),BP76)))))))))/IF(AND($D76=2,'ראשי-פרטים כלליים וריכוז הוצאות'!$D$68&lt;&gt;4),1.2,1)</f>
        <v>0</v>
      </c>
      <c r="BS76" s="263"/>
      <c r="BT76" s="264"/>
      <c r="BU76" s="265"/>
      <c r="BV76" s="266"/>
      <c r="BW76" s="267">
        <f t="shared" si="128"/>
        <v>0</v>
      </c>
      <c r="BX76" s="260">
        <f>+(IF(OR($B76=0,$C76=0,$D76=0,$BS$2&gt;$OE$1),0,IF(OR(BS76=0,BU76=0,BV76=0),0,MIN((VLOOKUP($D76,SALERYCODE,3,0))*(IF($D76=6,BV76,BU76))*((MIN((VLOOKUP($D76,SALERYCODE,5,0)),(IF($D76=6,BU76,BV76))))),MIN((VLOOKUP($D76,SALERYCODE,3,0)),(BS76+BT76))*(IF($D76=6,BV76,((MIN((VLOOKUP($D76,SALERYCODE,5,0)),BV76)))))))))/IF(AND($D76=2,'ראשי-פרטים כלליים וריכוז הוצאות'!$D$68&lt;&gt;4),1.2,1)</f>
        <v>0</v>
      </c>
      <c r="BY76" s="263"/>
      <c r="BZ76" s="264"/>
      <c r="CA76" s="265"/>
      <c r="CB76" s="266"/>
      <c r="CC76" s="267">
        <f t="shared" si="129"/>
        <v>0</v>
      </c>
      <c r="CD76" s="260">
        <f>+(IF(OR($B76=0,$C76=0,$D76=0,$BY$2&gt;$OE$1),0,IF(OR(BY76=0,CA76=0,CB76=0),0,MIN((VLOOKUP($D76,SALERYCODE,3,0))*(IF($D76=6,CB76,CA76))*((MIN((VLOOKUP($D76,SALERYCODE,5,0)),(IF($D76=6,CA76,CB76))))),MIN((VLOOKUP($D76,SALERYCODE,3,0)),(BY76+BZ76))*(IF($D76=6,CB76,((MIN((VLOOKUP($D76,SALERYCODE,5,0)),CB76)))))))))/IF(AND($D76=2,'ראשי-פרטים כלליים וריכוז הוצאות'!$D$68&lt;&gt;4),1.2,1)</f>
        <v>0</v>
      </c>
      <c r="CE76" s="263"/>
      <c r="CF76" s="264"/>
      <c r="CG76" s="265"/>
      <c r="CH76" s="266"/>
      <c r="CI76" s="267">
        <f t="shared" si="130"/>
        <v>0</v>
      </c>
      <c r="CJ76" s="260">
        <f>+(IF(OR($B76=0,$C76=0,$D76=0,$CE$2&gt;$OE$1),0,IF(OR(CE76=0,CG76=0,CH76=0),0,MIN((VLOOKUP($D76,SALERYCODE,3,0))*(IF($D76=6,CH76,CG76))*((MIN((VLOOKUP($D76,SALERYCODE,5,0)),(IF($D76=6,CG76,CH76))))),MIN((VLOOKUP($D76,SALERYCODE,3,0)),(CE76+CF76))*(IF($D76=6,CH76,((MIN((VLOOKUP($D76,SALERYCODE,5,0)),CH76)))))))))/IF(AND($D76=2,'ראשי-פרטים כלליים וריכוז הוצאות'!$D$68&lt;&gt;4),1.2,1)</f>
        <v>0</v>
      </c>
      <c r="CK76" s="263"/>
      <c r="CL76" s="264"/>
      <c r="CM76" s="265"/>
      <c r="CN76" s="266"/>
      <c r="CO76" s="267">
        <f t="shared" si="131"/>
        <v>0</v>
      </c>
      <c r="CP76" s="260">
        <f>+(IF(OR($B76=0,$C76=0,$D76=0,$CK$2&gt;$OE$1),0,IF(OR(CK76=0,CM76=0,CN76=0),0,MIN((VLOOKUP($D76,SALERYCODE,3,0))*(IF($D76=6,CN76,CM76))*((MIN((VLOOKUP($D76,SALERYCODE,5,0)),(IF($D76=6,CM76,CN76))))),MIN((VLOOKUP($D76,SALERYCODE,3,0)),(CK76+CL76))*(IF($D76=6,CN76,((MIN((VLOOKUP($D76,SALERYCODE,5,0)),CN76)))))))))/IF(AND($D76=2,'ראשי-פרטים כלליים וריכוז הוצאות'!$D$68&lt;&gt;4),1.2,1)</f>
        <v>0</v>
      </c>
      <c r="CQ76" s="263"/>
      <c r="CR76" s="264"/>
      <c r="CS76" s="265"/>
      <c r="CT76" s="266"/>
      <c r="CU76" s="267">
        <f t="shared" si="132"/>
        <v>0</v>
      </c>
      <c r="CV76" s="260">
        <f>+(IF(OR($B76=0,$C76=0,$D76=0,$CQ$2&gt;$OE$1),0,IF(OR(CQ76=0,CS76=0,CT76=0),0,MIN((VLOOKUP($D76,SALERYCODE,3,0))*(IF($D76=6,CT76,CS76))*((MIN((VLOOKUP($D76,SALERYCODE,5,0)),(IF($D76=6,CS76,CT76))))),MIN((VLOOKUP($D76,SALERYCODE,3,0)),(CQ76+CR76))*(IF($D76=6,CT76,((MIN((VLOOKUP($D76,SALERYCODE,5,0)),CT76)))))))))/IF(AND($D76=2,'ראשי-פרטים כלליים וריכוז הוצאות'!$D$68&lt;&gt;4),1.2,1)</f>
        <v>0</v>
      </c>
      <c r="CW76" s="263"/>
      <c r="CX76" s="264"/>
      <c r="CY76" s="265"/>
      <c r="CZ76" s="266"/>
      <c r="DA76" s="267">
        <f t="shared" si="133"/>
        <v>0</v>
      </c>
      <c r="DB76" s="260">
        <f>+(IF(OR($B76=0,$C76=0,$D76=0,$CW$2&gt;$OE$1),0,IF(OR(CW76=0,CY76=0,CZ76=0),0,MIN((VLOOKUP($D76,SALERYCODE,3,0))*(IF($D76=6,CZ76,CY76))*((MIN((VLOOKUP($D76,SALERYCODE,5,0)),(IF($D76=6,CY76,CZ76))))),MIN((VLOOKUP($D76,SALERYCODE,3,0)),(CW76+CX76))*(IF($D76=6,CZ76,((MIN((VLOOKUP($D76,SALERYCODE,5,0)),CZ76)))))))))/IF(AND($D76=2,'ראשי-פרטים כלליים וריכוז הוצאות'!$D$68&lt;&gt;4),1.2,1)</f>
        <v>0</v>
      </c>
      <c r="DC76" s="263"/>
      <c r="DD76" s="264"/>
      <c r="DE76" s="265"/>
      <c r="DF76" s="266"/>
      <c r="DG76" s="267">
        <f t="shared" si="134"/>
        <v>0</v>
      </c>
      <c r="DH76" s="260">
        <f>+(IF(OR($B76=0,$C76=0,$D76=0,$DC$2&gt;$OE$1),0,IF(OR(DC76=0,DE76=0,DF76=0),0,MIN((VLOOKUP($D76,SALERYCODE,3,0))*(IF($D76=6,DF76,DE76))*((MIN((VLOOKUP($D76,SALERYCODE,5,0)),(IF($D76=6,DE76,DF76))))),MIN((VLOOKUP($D76,SALERYCODE,3,0)),(DC76+DD76))*(IF($D76=6,DF76,((MIN((VLOOKUP($D76,SALERYCODE,5,0)),DF76)))))))))/IF(AND($D76=2,'ראשי-פרטים כלליים וריכוז הוצאות'!$D$68&lt;&gt;4),1.2,1)</f>
        <v>0</v>
      </c>
      <c r="DI76" s="263"/>
      <c r="DJ76" s="264"/>
      <c r="DK76" s="265"/>
      <c r="DL76" s="266"/>
      <c r="DM76" s="267">
        <f t="shared" si="135"/>
        <v>0</v>
      </c>
      <c r="DN76" s="260">
        <f>+(IF(OR($B76=0,$C76=0,$D76=0,$DC$2&gt;$OE$1),0,IF(OR(DI76=0,DK76=0,DL76=0),0,MIN((VLOOKUP($D76,SALERYCODE,3,0))*(IF($D76=6,DL76,DK76))*((MIN((VLOOKUP($D76,SALERYCODE,5,0)),(IF($D76=6,DK76,DL76))))),MIN((VLOOKUP($D76,SALERYCODE,3,0)),(DI76+DJ76))*(IF($D76=6,DL76,((MIN((VLOOKUP($D76,SALERYCODE,5,0)),DL76)))))))))/IF(AND($D76=2,'ראשי-פרטים כלליים וריכוז הוצאות'!$D$68&lt;&gt;4),1.2,1)</f>
        <v>0</v>
      </c>
      <c r="DO76" s="263"/>
      <c r="DP76" s="264"/>
      <c r="DQ76" s="265"/>
      <c r="DR76" s="266"/>
      <c r="DS76" s="267">
        <f t="shared" si="136"/>
        <v>0</v>
      </c>
      <c r="DT76" s="260">
        <f>+(IF(OR($B76=0,$C76=0,$D76=0,$DC$2&gt;$OE$1),0,IF(OR(DO76=0,DQ76=0,DR76=0),0,MIN((VLOOKUP($D76,SALERYCODE,3,0))*(IF($D76=6,DR76,DQ76))*((MIN((VLOOKUP($D76,SALERYCODE,5,0)),(IF($D76=6,DQ76,DR76))))),MIN((VLOOKUP($D76,SALERYCODE,3,0)),(DO76+DP76))*(IF($D76=6,DR76,((MIN((VLOOKUP($D76,SALERYCODE,5,0)),DR76)))))))))/IF(AND($D76=2,'ראשי-פרטים כלליים וריכוז הוצאות'!$D$68&lt;&gt;4),1.2,1)</f>
        <v>0</v>
      </c>
      <c r="DU76" s="263"/>
      <c r="DV76" s="264"/>
      <c r="DW76" s="265"/>
      <c r="DX76" s="266"/>
      <c r="DY76" s="267">
        <f t="shared" si="137"/>
        <v>0</v>
      </c>
      <c r="DZ76" s="260">
        <f>+(IF(OR($B76=0,$C76=0,$D76=0,$DC$2&gt;$OE$1),0,IF(OR(DU76=0,DW76=0,DX76=0),0,MIN((VLOOKUP($D76,SALERYCODE,3,0))*(IF($D76=6,DX76,DW76))*((MIN((VLOOKUP($D76,SALERYCODE,5,0)),(IF($D76=6,DW76,DX76))))),MIN((VLOOKUP($D76,SALERYCODE,3,0)),(DU76+DV76))*(IF($D76=6,DX76,((MIN((VLOOKUP($D76,SALERYCODE,5,0)),DX76)))))))))/IF(AND($D76=2,'ראשי-פרטים כלליים וריכוז הוצאות'!$D$68&lt;&gt;4),1.2,1)</f>
        <v>0</v>
      </c>
      <c r="EA76" s="263"/>
      <c r="EB76" s="264"/>
      <c r="EC76" s="265"/>
      <c r="ED76" s="266"/>
      <c r="EE76" s="267">
        <f t="shared" si="138"/>
        <v>0</v>
      </c>
      <c r="EF76" s="260">
        <f>+(IF(OR($B76=0,$C76=0,$D76=0,$DC$2&gt;$OE$1),0,IF(OR(EA76=0,EC76=0,ED76=0),0,MIN((VLOOKUP($D76,SALERYCODE,3,0))*(IF($D76=6,ED76,EC76))*((MIN((VLOOKUP($D76,SALERYCODE,5,0)),(IF($D76=6,EC76,ED76))))),MIN((VLOOKUP($D76,SALERYCODE,3,0)),(EA76+EB76))*(IF($D76=6,ED76,((MIN((VLOOKUP($D76,SALERYCODE,5,0)),ED76)))))))))/IF(AND($D76=2,'ראשי-פרטים כלליים וריכוז הוצאות'!$D$68&lt;&gt;4),1.2,1)</f>
        <v>0</v>
      </c>
      <c r="EG76" s="263"/>
      <c r="EH76" s="264"/>
      <c r="EI76" s="265"/>
      <c r="EJ76" s="266"/>
      <c r="EK76" s="267">
        <f t="shared" si="139"/>
        <v>0</v>
      </c>
      <c r="EL76" s="260">
        <f>+(IF(OR($B76=0,$C76=0,$D76=0,$DC$2&gt;$OE$1),0,IF(OR(EG76=0,EI76=0,EJ76=0),0,MIN((VLOOKUP($D76,SALERYCODE,3,0))*(IF($D76=6,EJ76,EI76))*((MIN((VLOOKUP($D76,SALERYCODE,5,0)),(IF($D76=6,EI76,EJ76))))),MIN((VLOOKUP($D76,SALERYCODE,3,0)),(EG76+EH76))*(IF($D76=6,EJ76,((MIN((VLOOKUP($D76,SALERYCODE,5,0)),EJ76)))))))))/IF(AND($D76=2,'ראשי-פרטים כלליים וריכוז הוצאות'!$D$68&lt;&gt;4),1.2,1)</f>
        <v>0</v>
      </c>
      <c r="EM76" s="263"/>
      <c r="EN76" s="264"/>
      <c r="EO76" s="265"/>
      <c r="EP76" s="266"/>
      <c r="EQ76" s="267">
        <f t="shared" si="140"/>
        <v>0</v>
      </c>
      <c r="ER76" s="260">
        <f>+(IF(OR($B76=0,$C76=0,$D76=0,$DC$2&gt;$OE$1),0,IF(OR(EM76=0,EO76=0,EP76=0),0,MIN((VLOOKUP($D76,SALERYCODE,3,0))*(IF($D76=6,EP76,EO76))*((MIN((VLOOKUP($D76,SALERYCODE,5,0)),(IF($D76=6,EO76,EP76))))),MIN((VLOOKUP($D76,SALERYCODE,3,0)),(EM76+EN76))*(IF($D76=6,EP76,((MIN((VLOOKUP($D76,SALERYCODE,5,0)),EP76)))))))))/IF(AND($D76=2,'ראשי-פרטים כלליים וריכוז הוצאות'!$D$68&lt;&gt;4),1.2,1)</f>
        <v>0</v>
      </c>
      <c r="ES76" s="263"/>
      <c r="ET76" s="264"/>
      <c r="EU76" s="265"/>
      <c r="EV76" s="266"/>
      <c r="EW76" s="267">
        <f t="shared" si="141"/>
        <v>0</v>
      </c>
      <c r="EX76" s="260">
        <f>+(IF(OR($B76=0,$C76=0,$D76=0,$DC$2&gt;$OE$1),0,IF(OR(ES76=0,EU76=0,EV76=0),0,MIN((VLOOKUP($D76,SALERYCODE,3,0))*(IF($D76=6,EV76,EU76))*((MIN((VLOOKUP($D76,SALERYCODE,5,0)),(IF($D76=6,EU76,EV76))))),MIN((VLOOKUP($D76,SALERYCODE,3,0)),(ES76+ET76))*(IF($D76=6,EV76,((MIN((VLOOKUP($D76,SALERYCODE,5,0)),EV76)))))))))/IF(AND($D76=2,'ראשי-פרטים כלליים וריכוז הוצאות'!$D$68&lt;&gt;4),1.2,1)</f>
        <v>0</v>
      </c>
      <c r="EY76" s="263"/>
      <c r="EZ76" s="264"/>
      <c r="FA76" s="265"/>
      <c r="FB76" s="266"/>
      <c r="FC76" s="267">
        <f t="shared" si="142"/>
        <v>0</v>
      </c>
      <c r="FD76" s="260">
        <f>+(IF(OR($B76=0,$C76=0,$D76=0,$DC$2&gt;$OE$1),0,IF(OR(EY76=0,FA76=0,FB76=0),0,MIN((VLOOKUP($D76,SALERYCODE,3,0))*(IF($D76=6,FB76,FA76))*((MIN((VLOOKUP($D76,SALERYCODE,5,0)),(IF($D76=6,FA76,FB76))))),MIN((VLOOKUP($D76,SALERYCODE,3,0)),(EY76+EZ76))*(IF($D76=6,FB76,((MIN((VLOOKUP($D76,SALERYCODE,5,0)),FB76)))))))))/IF(AND($D76=2,'ראשי-פרטים כלליים וריכוז הוצאות'!$D$68&lt;&gt;4),1.2,1)</f>
        <v>0</v>
      </c>
      <c r="FE76" s="263"/>
      <c r="FF76" s="264"/>
      <c r="FG76" s="265"/>
      <c r="FH76" s="266"/>
      <c r="FI76" s="267">
        <f t="shared" si="143"/>
        <v>0</v>
      </c>
      <c r="FJ76" s="260">
        <f>+(IF(OR($B76=0,$C76=0,$D76=0,$DC$2&gt;$OE$1),0,IF(OR(FE76=0,FG76=0,FH76=0),0,MIN((VLOOKUP($D76,SALERYCODE,3,0))*(IF($D76=6,FH76,FG76))*((MIN((VLOOKUP($D76,SALERYCODE,5,0)),(IF($D76=6,FG76,FH76))))),MIN((VLOOKUP($D76,SALERYCODE,3,0)),(FE76+FF76))*(IF($D76=6,FH76,((MIN((VLOOKUP($D76,SALERYCODE,5,0)),FH76)))))))))/IF(AND($D76=2,'ראשי-פרטים כלליים וריכוז הוצאות'!$D$68&lt;&gt;4),1.2,1)</f>
        <v>0</v>
      </c>
      <c r="FK76" s="263"/>
      <c r="FL76" s="264"/>
      <c r="FM76" s="265"/>
      <c r="FN76" s="266"/>
      <c r="FO76" s="267">
        <f t="shared" si="144"/>
        <v>0</v>
      </c>
      <c r="FP76" s="260">
        <f>+(IF(OR($B76=0,$C76=0,$D76=0,$DC$2&gt;$OE$1),0,IF(OR(FK76=0,FM76=0,FN76=0),0,MIN((VLOOKUP($D76,SALERYCODE,3,0))*(IF($D76=6,FN76,FM76))*((MIN((VLOOKUP($D76,SALERYCODE,5,0)),(IF($D76=6,FM76,FN76))))),MIN((VLOOKUP($D76,SALERYCODE,3,0)),(FK76+FL76))*(IF($D76=6,FN76,((MIN((VLOOKUP($D76,SALERYCODE,5,0)),FN76)))))))))/IF(AND($D76=2,'ראשי-פרטים כלליים וריכוז הוצאות'!$D$68&lt;&gt;4),1.2,1)</f>
        <v>0</v>
      </c>
      <c r="FQ76" s="263"/>
      <c r="FR76" s="264"/>
      <c r="FS76" s="265"/>
      <c r="FT76" s="266"/>
      <c r="FU76" s="267">
        <f t="shared" si="145"/>
        <v>0</v>
      </c>
      <c r="FV76" s="260">
        <f>+(IF(OR($B76=0,$C76=0,$D76=0,$DC$2&gt;$OE$1),0,IF(OR(FQ76=0,FS76=0,FT76=0),0,MIN((VLOOKUP($D76,SALERYCODE,3,0))*(IF($D76=6,FT76,FS76))*((MIN((VLOOKUP($D76,SALERYCODE,5,0)),(IF($D76=6,FS76,FT76))))),MIN((VLOOKUP($D76,SALERYCODE,3,0)),(FQ76+FR76))*(IF($D76=6,FT76,((MIN((VLOOKUP($D76,SALERYCODE,5,0)),FT76)))))))))/IF(AND($D76=2,'ראשי-פרטים כלליים וריכוז הוצאות'!$D$68&lt;&gt;4),1.2,1)</f>
        <v>0</v>
      </c>
      <c r="FW76" s="263"/>
      <c r="FX76" s="264"/>
      <c r="FY76" s="265"/>
      <c r="FZ76" s="266"/>
      <c r="GA76" s="267">
        <f t="shared" si="146"/>
        <v>0</v>
      </c>
      <c r="GB76" s="260">
        <f>+(IF(OR($B76=0,$C76=0,$D76=0,$DC$2&gt;$OE$1),0,IF(OR(FW76=0,FY76=0,FZ76=0),0,MIN((VLOOKUP($D76,SALERYCODE,3,0))*(IF($D76=6,FZ76,FY76))*((MIN((VLOOKUP($D76,SALERYCODE,5,0)),(IF($D76=6,FY76,FZ76))))),MIN((VLOOKUP($D76,SALERYCODE,3,0)),(FW76+FX76))*(IF($D76=6,FZ76,((MIN((VLOOKUP($D76,SALERYCODE,5,0)),FZ76)))))))))/IF(AND($D76=2,'ראשי-פרטים כלליים וריכוז הוצאות'!$D$68&lt;&gt;4),1.2,1)</f>
        <v>0</v>
      </c>
      <c r="GC76" s="263"/>
      <c r="GD76" s="264"/>
      <c r="GE76" s="265"/>
      <c r="GF76" s="266"/>
      <c r="GG76" s="267">
        <f t="shared" si="147"/>
        <v>0</v>
      </c>
      <c r="GH76" s="260">
        <f>+(IF(OR($B76=0,$C76=0,$D76=0,$DC$2&gt;$OE$1),0,IF(OR(GC76=0,GE76=0,GF76=0),0,MIN((VLOOKUP($D76,SALERYCODE,3,0))*(IF($D76=6,GF76,GE76))*((MIN((VLOOKUP($D76,SALERYCODE,5,0)),(IF($D76=6,GE76,GF76))))),MIN((VLOOKUP($D76,SALERYCODE,3,0)),(GC76+GD76))*(IF($D76=6,GF76,((MIN((VLOOKUP($D76,SALERYCODE,5,0)),GF76)))))))))/IF(AND($D76=2,'ראשי-פרטים כלליים וריכוז הוצאות'!$D$68&lt;&gt;4),1.2,1)</f>
        <v>0</v>
      </c>
      <c r="GI76" s="263"/>
      <c r="GJ76" s="264"/>
      <c r="GK76" s="265"/>
      <c r="GL76" s="266"/>
      <c r="GM76" s="267">
        <f t="shared" si="148"/>
        <v>0</v>
      </c>
      <c r="GN76" s="260">
        <f>+(IF(OR($B76=0,$C76=0,$D76=0,$DC$2&gt;$OE$1),0,IF(OR(GI76=0,GK76=0,GL76=0),0,MIN((VLOOKUP($D76,SALERYCODE,3,0))*(IF($D76=6,GL76,GK76))*((MIN((VLOOKUP($D76,SALERYCODE,5,0)),(IF($D76=6,GK76,GL76))))),MIN((VLOOKUP($D76,SALERYCODE,3,0)),(GI76+GJ76))*(IF($D76=6,GL76,((MIN((VLOOKUP($D76,SALERYCODE,5,0)),GL76)))))))))/IF(AND($D76=2,'ראשי-פרטים כלליים וריכוז הוצאות'!$D$68&lt;&gt;4),1.2,1)</f>
        <v>0</v>
      </c>
      <c r="GO76" s="263"/>
      <c r="GP76" s="264"/>
      <c r="GQ76" s="265"/>
      <c r="GR76" s="266"/>
      <c r="GS76" s="267">
        <f t="shared" si="149"/>
        <v>0</v>
      </c>
      <c r="GT76" s="260">
        <f>+(IF(OR($B76=0,$C76=0,$D76=0,$DC$2&gt;$OE$1),0,IF(OR(GO76=0,GQ76=0,GR76=0),0,MIN((VLOOKUP($D76,SALERYCODE,3,0))*(IF($D76=6,GR76,GQ76))*((MIN((VLOOKUP($D76,SALERYCODE,5,0)),(IF($D76=6,GQ76,GR76))))),MIN((VLOOKUP($D76,SALERYCODE,3,0)),(GO76+GP76))*(IF($D76=6,GR76,((MIN((VLOOKUP($D76,SALERYCODE,5,0)),GR76)))))))))/IF(AND($D76=2,'ראשי-פרטים כלליים וריכוז הוצאות'!$D$68&lt;&gt;4),1.2,1)</f>
        <v>0</v>
      </c>
      <c r="GU76" s="263"/>
      <c r="GV76" s="264"/>
      <c r="GW76" s="265"/>
      <c r="GX76" s="266"/>
      <c r="GY76" s="267">
        <f t="shared" si="150"/>
        <v>0</v>
      </c>
      <c r="GZ76" s="260">
        <f>+(IF(OR($B76=0,$C76=0,$D76=0,$DC$2&gt;$OE$1),0,IF(OR(GU76=0,GW76=0,GX76=0),0,MIN((VLOOKUP($D76,SALERYCODE,3,0))*(IF($D76=6,GX76,GW76))*((MIN((VLOOKUP($D76,SALERYCODE,5,0)),(IF($D76=6,GW76,GX76))))),MIN((VLOOKUP($D76,SALERYCODE,3,0)),(GU76+GV76))*(IF($D76=6,GX76,((MIN((VLOOKUP($D76,SALERYCODE,5,0)),GX76)))))))))/IF(AND($D76=2,'ראשי-פרטים כלליים וריכוז הוצאות'!$D$68&lt;&gt;4),1.2,1)</f>
        <v>0</v>
      </c>
      <c r="HA76" s="263"/>
      <c r="HB76" s="264"/>
      <c r="HC76" s="265"/>
      <c r="HD76" s="266"/>
      <c r="HE76" s="267">
        <f t="shared" si="151"/>
        <v>0</v>
      </c>
      <c r="HF76" s="260">
        <f>+(IF(OR($B76=0,$C76=0,$D76=0,$DC$2&gt;$OE$1),0,IF(OR(HA76=0,HC76=0,HD76=0),0,MIN((VLOOKUP($D76,SALERYCODE,3,0))*(IF($D76=6,HD76,HC76))*((MIN((VLOOKUP($D76,SALERYCODE,5,0)),(IF($D76=6,HC76,HD76))))),MIN((VLOOKUP($D76,SALERYCODE,3,0)),(HA76+HB76))*(IF($D76=6,HD76,((MIN((VLOOKUP($D76,SALERYCODE,5,0)),HD76)))))))))/IF(AND($D76=2,'ראשי-פרטים כלליים וריכוז הוצאות'!$D$68&lt;&gt;4),1.2,1)</f>
        <v>0</v>
      </c>
      <c r="HG76" s="263"/>
      <c r="HH76" s="264"/>
      <c r="HI76" s="265"/>
      <c r="HJ76" s="266"/>
      <c r="HK76" s="267">
        <f t="shared" si="152"/>
        <v>0</v>
      </c>
      <c r="HL76" s="260">
        <f>+(IF(OR($B76=0,$C76=0,$D76=0,$DC$2&gt;$OE$1),0,IF(OR(HG76=0,HI76=0,HJ76=0),0,MIN((VLOOKUP($D76,SALERYCODE,3,0))*(IF($D76=6,HJ76,HI76))*((MIN((VLOOKUP($D76,SALERYCODE,5,0)),(IF($D76=6,HI76,HJ76))))),MIN((VLOOKUP($D76,SALERYCODE,3,0)),(HG76+HH76))*(IF($D76=6,HJ76,((MIN((VLOOKUP($D76,SALERYCODE,5,0)),HJ76)))))))))/IF(AND($D76=2,'ראשי-פרטים כלליים וריכוז הוצאות'!$D$68&lt;&gt;4),1.2,1)</f>
        <v>0</v>
      </c>
      <c r="HM76" s="263"/>
      <c r="HN76" s="264"/>
      <c r="HO76" s="265"/>
      <c r="HP76" s="266"/>
      <c r="HQ76" s="267">
        <f t="shared" si="153"/>
        <v>0</v>
      </c>
      <c r="HR76" s="260">
        <f>+(IF(OR($B76=0,$C76=0,$D76=0,$DC$2&gt;$OE$1),0,IF(OR(HM76=0,HO76=0,HP76=0),0,MIN((VLOOKUP($D76,SALERYCODE,3,0))*(IF($D76=6,HP76,HO76))*((MIN((VLOOKUP($D76,SALERYCODE,5,0)),(IF($D76=6,HO76,HP76))))),MIN((VLOOKUP($D76,SALERYCODE,3,0)),(HM76+HN76))*(IF($D76=6,HP76,((MIN((VLOOKUP($D76,SALERYCODE,5,0)),HP76)))))))))/IF(AND($D76=2,'ראשי-פרטים כלליים וריכוז הוצאות'!$D$68&lt;&gt;4),1.2,1)</f>
        <v>0</v>
      </c>
      <c r="HS76" s="263"/>
      <c r="HT76" s="264"/>
      <c r="HU76" s="265"/>
      <c r="HV76" s="266"/>
      <c r="HW76" s="267">
        <f t="shared" si="154"/>
        <v>0</v>
      </c>
      <c r="HX76" s="260">
        <f>+(IF(OR($B76=0,$C76=0,$D76=0,$DC$2&gt;$OE$1),0,IF(OR(HS76=0,HU76=0,HV76=0),0,MIN((VLOOKUP($D76,SALERYCODE,3,0))*(IF($D76=6,HV76,HU76))*((MIN((VLOOKUP($D76,SALERYCODE,5,0)),(IF($D76=6,HU76,HV76))))),MIN((VLOOKUP($D76,SALERYCODE,3,0)),(HS76+HT76))*(IF($D76=6,HV76,((MIN((VLOOKUP($D76,SALERYCODE,5,0)),HV76)))))))))/IF(AND($D76=2,'ראשי-פרטים כלליים וריכוז הוצאות'!$D$68&lt;&gt;4),1.2,1)</f>
        <v>0</v>
      </c>
      <c r="HY76" s="263"/>
      <c r="HZ76" s="264"/>
      <c r="IA76" s="265"/>
      <c r="IB76" s="266"/>
      <c r="IC76" s="267">
        <f t="shared" si="155"/>
        <v>0</v>
      </c>
      <c r="ID76" s="260">
        <f>+(IF(OR($B76=0,$C76=0,$D76=0,$DC$2&gt;$OE$1),0,IF(OR(HY76=0,IA76=0,IB76=0),0,MIN((VLOOKUP($D76,SALERYCODE,3,0))*(IF($D76=6,IB76,IA76))*((MIN((VLOOKUP($D76,SALERYCODE,5,0)),(IF($D76=6,IA76,IB76))))),MIN((VLOOKUP($D76,SALERYCODE,3,0)),(HY76+HZ76))*(IF($D76=6,IB76,((MIN((VLOOKUP($D76,SALERYCODE,5,0)),IB76)))))))))/IF(AND($D76=2,'ראשי-פרטים כלליים וריכוז הוצאות'!$D$68&lt;&gt;4),1.2,1)</f>
        <v>0</v>
      </c>
      <c r="IE76" s="263"/>
      <c r="IF76" s="264"/>
      <c r="IG76" s="265"/>
      <c r="IH76" s="266"/>
      <c r="II76" s="267">
        <f t="shared" si="156"/>
        <v>0</v>
      </c>
      <c r="IJ76" s="260">
        <f>+(IF(OR($B76=0,$C76=0,$D76=0,$DC$2&gt;$OE$1),0,IF(OR(IE76=0,IG76=0,IH76=0),0,MIN((VLOOKUP($D76,SALERYCODE,3,0))*(IF($D76=6,IH76,IG76))*((MIN((VLOOKUP($D76,SALERYCODE,5,0)),(IF($D76=6,IG76,IH76))))),MIN((VLOOKUP($D76,SALERYCODE,3,0)),(IE76+IF76))*(IF($D76=6,IH76,((MIN((VLOOKUP($D76,SALERYCODE,5,0)),IH76)))))))))/IF(AND($D76=2,'ראשי-פרטים כלליים וריכוז הוצאות'!$D$68&lt;&gt;4),1.2,1)</f>
        <v>0</v>
      </c>
      <c r="IK76" s="263"/>
      <c r="IL76" s="264"/>
      <c r="IM76" s="265"/>
      <c r="IN76" s="266"/>
      <c r="IO76" s="267">
        <f t="shared" si="157"/>
        <v>0</v>
      </c>
      <c r="IP76" s="260">
        <f>+(IF(OR($B76=0,$C76=0,$D76=0,$DC$2&gt;$OE$1),0,IF(OR(IK76=0,IM76=0,IN76=0),0,MIN((VLOOKUP($D76,SALERYCODE,3,0))*(IF($D76=6,IN76,IM76))*((MIN((VLOOKUP($D76,SALERYCODE,5,0)),(IF($D76=6,IM76,IN76))))),MIN((VLOOKUP($D76,SALERYCODE,3,0)),(IK76+IL76))*(IF($D76=6,IN76,((MIN((VLOOKUP($D76,SALERYCODE,5,0)),IN76)))))))))/IF(AND($D76=2,'ראשי-פרטים כלליים וריכוז הוצאות'!$D$68&lt;&gt;4),1.2,1)</f>
        <v>0</v>
      </c>
      <c r="IQ76" s="263"/>
      <c r="IR76" s="264"/>
      <c r="IS76" s="265"/>
      <c r="IT76" s="266"/>
      <c r="IU76" s="267">
        <f t="shared" si="158"/>
        <v>0</v>
      </c>
      <c r="IV76" s="260">
        <f>+(IF(OR($B76=0,$C76=0,$D76=0,$DC$2&gt;$OE$1),0,IF(OR(IQ76=0,IS76=0,IT76=0),0,MIN((VLOOKUP($D76,SALERYCODE,3,0))*(IF($D76=6,IT76,IS76))*((MIN((VLOOKUP($D76,SALERYCODE,5,0)),(IF($D76=6,IS76,IT76))))),MIN((VLOOKUP($D76,SALERYCODE,3,0)),(IQ76+IR76))*(IF($D76=6,IT76,((MIN((VLOOKUP($D76,SALERYCODE,5,0)),IT76)))))))))/IF(AND($D76=2,'ראשי-פרטים כלליים וריכוז הוצאות'!$D$68&lt;&gt;4),1.2,1)</f>
        <v>0</v>
      </c>
      <c r="IW76" s="263"/>
      <c r="IX76" s="264"/>
      <c r="IY76" s="265"/>
      <c r="IZ76" s="266"/>
      <c r="JA76" s="267">
        <f t="shared" si="159"/>
        <v>0</v>
      </c>
      <c r="JB76" s="260">
        <f>+(IF(OR($B76=0,$C76=0,$D76=0,$DC$2&gt;$OE$1),0,IF(OR(IW76=0,IY76=0,IZ76=0),0,MIN((VLOOKUP($D76,SALERYCODE,3,0))*(IF($D76=6,IZ76,IY76))*((MIN((VLOOKUP($D76,SALERYCODE,5,0)),(IF($D76=6,IY76,IZ76))))),MIN((VLOOKUP($D76,SALERYCODE,3,0)),(IW76+IX76))*(IF($D76=6,IZ76,((MIN((VLOOKUP($D76,SALERYCODE,5,0)),IZ76)))))))))/IF(AND($D76=2,'ראשי-פרטים כלליים וריכוז הוצאות'!$D$68&lt;&gt;4),1.2,1)</f>
        <v>0</v>
      </c>
      <c r="JC76" s="263"/>
      <c r="JD76" s="264"/>
      <c r="JE76" s="265"/>
      <c r="JF76" s="266"/>
      <c r="JG76" s="267">
        <f t="shared" si="160"/>
        <v>0</v>
      </c>
      <c r="JH76" s="260">
        <f>+(IF(OR($B76=0,$C76=0,$D76=0,$DC$2&gt;$OE$1),0,IF(OR(JC76=0,JE76=0,JF76=0),0,MIN((VLOOKUP($D76,SALERYCODE,3,0))*(IF($D76=6,JF76,JE76))*((MIN((VLOOKUP($D76,SALERYCODE,5,0)),(IF($D76=6,JE76,JF76))))),MIN((VLOOKUP($D76,SALERYCODE,3,0)),(JC76+JD76))*(IF($D76=6,JF76,((MIN((VLOOKUP($D76,SALERYCODE,5,0)),JF76)))))))))/IF(AND($D76=2,'ראשי-פרטים כלליים וריכוז הוצאות'!$D$68&lt;&gt;4),1.2,1)</f>
        <v>0</v>
      </c>
      <c r="JI76" s="263"/>
      <c r="JJ76" s="264"/>
      <c r="JK76" s="265"/>
      <c r="JL76" s="266"/>
      <c r="JM76" s="267">
        <f t="shared" si="161"/>
        <v>0</v>
      </c>
      <c r="JN76" s="260">
        <f>+(IF(OR($B76=0,$C76=0,$D76=0,$DC$2&gt;$OE$1),0,IF(OR(JI76=0,JK76=0,JL76=0),0,MIN((VLOOKUP($D76,SALERYCODE,3,0))*(IF($D76=6,JL76,JK76))*((MIN((VLOOKUP($D76,SALERYCODE,5,0)),(IF($D76=6,JK76,JL76))))),MIN((VLOOKUP($D76,SALERYCODE,3,0)),(JI76+JJ76))*(IF($D76=6,JL76,((MIN((VLOOKUP($D76,SALERYCODE,5,0)),JL76)))))))))/IF(AND($D76=2,'ראשי-פרטים כלליים וריכוז הוצאות'!$D$68&lt;&gt;4),1.2,1)</f>
        <v>0</v>
      </c>
      <c r="JO76" s="263"/>
      <c r="JP76" s="264"/>
      <c r="JQ76" s="265"/>
      <c r="JR76" s="266"/>
      <c r="JS76" s="267">
        <f t="shared" si="162"/>
        <v>0</v>
      </c>
      <c r="JT76" s="260">
        <f>+(IF(OR($B76=0,$C76=0,$D76=0,$DC$2&gt;$OE$1),0,IF(OR(JO76=0,JQ76=0,JR76=0),0,MIN((VLOOKUP($D76,SALERYCODE,3,0))*(IF($D76=6,JR76,JQ76))*((MIN((VLOOKUP($D76,SALERYCODE,5,0)),(IF($D76=6,JQ76,JR76))))),MIN((VLOOKUP($D76,SALERYCODE,3,0)),(JO76+JP76))*(IF($D76=6,JR76,((MIN((VLOOKUP($D76,SALERYCODE,5,0)),JR76)))))))))/IF(AND($D76=2,'ראשי-פרטים כלליים וריכוז הוצאות'!$D$68&lt;&gt;4),1.2,1)</f>
        <v>0</v>
      </c>
      <c r="JU76" s="263"/>
      <c r="JV76" s="264"/>
      <c r="JW76" s="265"/>
      <c r="JX76" s="266"/>
      <c r="JY76" s="267">
        <f t="shared" si="163"/>
        <v>0</v>
      </c>
      <c r="JZ76" s="260">
        <f>+(IF(OR($B76=0,$C76=0,$D76=0,$DC$2&gt;$OE$1),0,IF(OR(JU76=0,JW76=0,JX76=0),0,MIN((VLOOKUP($D76,SALERYCODE,3,0))*(IF($D76=6,JX76,JW76))*((MIN((VLOOKUP($D76,SALERYCODE,5,0)),(IF($D76=6,JW76,JX76))))),MIN((VLOOKUP($D76,SALERYCODE,3,0)),(JU76+JV76))*(IF($D76=6,JX76,((MIN((VLOOKUP($D76,SALERYCODE,5,0)),JX76)))))))))/IF(AND($D76=2,'ראשי-פרטים כלליים וריכוז הוצאות'!$D$68&lt;&gt;4),1.2,1)</f>
        <v>0</v>
      </c>
      <c r="KA76" s="263"/>
      <c r="KB76" s="264"/>
      <c r="KC76" s="265"/>
      <c r="KD76" s="266"/>
      <c r="KE76" s="267">
        <f t="shared" si="164"/>
        <v>0</v>
      </c>
      <c r="KF76" s="260">
        <f>+(IF(OR($B76=0,$C76=0,$D76=0,$DC$2&gt;$OE$1),0,IF(OR(KA76=0,KC76=0,KD76=0),0,MIN((VLOOKUP($D76,SALERYCODE,3,0))*(IF($D76=6,KD76,KC76))*((MIN((VLOOKUP($D76,SALERYCODE,5,0)),(IF($D76=6,KC76,KD76))))),MIN((VLOOKUP($D76,SALERYCODE,3,0)),(KA76+KB76))*(IF($D76=6,KD76,((MIN((VLOOKUP($D76,SALERYCODE,5,0)),KD76)))))))))/IF(AND($D76=2,'ראשי-פרטים כלליים וריכוז הוצאות'!$D$68&lt;&gt;4),1.2,1)</f>
        <v>0</v>
      </c>
      <c r="KG76" s="263"/>
      <c r="KH76" s="264"/>
      <c r="KI76" s="265"/>
      <c r="KJ76" s="266"/>
      <c r="KK76" s="267">
        <f t="shared" si="165"/>
        <v>0</v>
      </c>
      <c r="KL76" s="260">
        <f>+(IF(OR($B76=0,$C76=0,$D76=0,$DC$2&gt;$OE$1),0,IF(OR(KG76=0,KI76=0,KJ76=0),0,MIN((VLOOKUP($D76,SALERYCODE,3,0))*(IF($D76=6,KJ76,KI76))*((MIN((VLOOKUP($D76,SALERYCODE,5,0)),(IF($D76=6,KI76,KJ76))))),MIN((VLOOKUP($D76,SALERYCODE,3,0)),(KG76+KH76))*(IF($D76=6,KJ76,((MIN((VLOOKUP($D76,SALERYCODE,5,0)),KJ76)))))))))/IF(AND($D76=2,'ראשי-פרטים כלליים וריכוז הוצאות'!$D$68&lt;&gt;4),1.2,1)</f>
        <v>0</v>
      </c>
      <c r="KM76" s="263"/>
      <c r="KN76" s="264"/>
      <c r="KO76" s="265"/>
      <c r="KP76" s="266"/>
      <c r="KQ76" s="267">
        <f t="shared" si="166"/>
        <v>0</v>
      </c>
      <c r="KR76" s="260">
        <f>+(IF(OR($B76=0,$C76=0,$D76=0,$DC$2&gt;$OE$1),0,IF(OR(KM76=0,KO76=0,KP76=0),0,MIN((VLOOKUP($D76,SALERYCODE,3,0))*(IF($D76=6,KP76,KO76))*((MIN((VLOOKUP($D76,SALERYCODE,5,0)),(IF($D76=6,KO76,KP76))))),MIN((VLOOKUP($D76,SALERYCODE,3,0)),(KM76+KN76))*(IF($D76=6,KP76,((MIN((VLOOKUP($D76,SALERYCODE,5,0)),KP76)))))))))/IF(AND($D76=2,'ראשי-פרטים כלליים וריכוז הוצאות'!$D$68&lt;&gt;4),1.2,1)</f>
        <v>0</v>
      </c>
      <c r="KS76" s="263"/>
      <c r="KT76" s="264"/>
      <c r="KU76" s="265"/>
      <c r="KV76" s="266"/>
      <c r="KW76" s="267">
        <f t="shared" si="167"/>
        <v>0</v>
      </c>
      <c r="KX76" s="260">
        <f>+(IF(OR($B76=0,$C76=0,$D76=0,$DC$2&gt;$OE$1),0,IF(OR(KS76=0,KU76=0,KV76=0),0,MIN((VLOOKUP($D76,SALERYCODE,3,0))*(IF($D76=6,KV76,KU76))*((MIN((VLOOKUP($D76,SALERYCODE,5,0)),(IF($D76=6,KU76,KV76))))),MIN((VLOOKUP($D76,SALERYCODE,3,0)),(KS76+KT76))*(IF($D76=6,KV76,((MIN((VLOOKUP($D76,SALERYCODE,5,0)),KV76)))))))))/IF(AND($D76=2,'ראשי-פרטים כלליים וריכוז הוצאות'!$D$68&lt;&gt;4),1.2,1)</f>
        <v>0</v>
      </c>
      <c r="KY76" s="263"/>
      <c r="KZ76" s="264"/>
      <c r="LA76" s="265"/>
      <c r="LB76" s="266"/>
      <c r="LC76" s="267">
        <f t="shared" si="168"/>
        <v>0</v>
      </c>
      <c r="LD76" s="260">
        <f>+(IF(OR($B76=0,$C76=0,$D76=0,$DC$2&gt;$OE$1),0,IF(OR(KY76=0,LA76=0,LB76=0),0,MIN((VLOOKUP($D76,SALERYCODE,3,0))*(IF($D76=6,LB76,LA76))*((MIN((VLOOKUP($D76,SALERYCODE,5,0)),(IF($D76=6,LA76,LB76))))),MIN((VLOOKUP($D76,SALERYCODE,3,0)),(KY76+KZ76))*(IF($D76=6,LB76,((MIN((VLOOKUP($D76,SALERYCODE,5,0)),LB76)))))))))/IF(AND($D76=2,'ראשי-פרטים כלליים וריכוז הוצאות'!$D$68&lt;&gt;4),1.2,1)</f>
        <v>0</v>
      </c>
      <c r="LE76" s="263"/>
      <c r="LF76" s="264"/>
      <c r="LG76" s="265"/>
      <c r="LH76" s="266"/>
      <c r="LI76" s="267">
        <f t="shared" si="169"/>
        <v>0</v>
      </c>
      <c r="LJ76" s="260">
        <f>+(IF(OR($B76=0,$C76=0,$D76=0,$DC$2&gt;$OE$1),0,IF(OR(LE76=0,LG76=0,LH76=0),0,MIN((VLOOKUP($D76,SALERYCODE,3,0))*(IF($D76=6,LH76,LG76))*((MIN((VLOOKUP($D76,SALERYCODE,5,0)),(IF($D76=6,LG76,LH76))))),MIN((VLOOKUP($D76,SALERYCODE,3,0)),(LE76+LF76))*(IF($D76=6,LH76,((MIN((VLOOKUP($D76,SALERYCODE,5,0)),LH76)))))))))/IF(AND($D76=2,'ראשי-פרטים כלליים וריכוז הוצאות'!$D$68&lt;&gt;4),1.2,1)</f>
        <v>0</v>
      </c>
      <c r="LK76" s="263"/>
      <c r="LL76" s="264"/>
      <c r="LM76" s="265"/>
      <c r="LN76" s="266"/>
      <c r="LO76" s="267">
        <f t="shared" si="170"/>
        <v>0</v>
      </c>
      <c r="LP76" s="260">
        <f>+(IF(OR($B76=0,$C76=0,$D76=0,$DC$2&gt;$OE$1),0,IF(OR(LK76=0,LM76=0,LN76=0),0,MIN((VLOOKUP($D76,SALERYCODE,3,0))*(IF($D76=6,LN76,LM76))*((MIN((VLOOKUP($D76,SALERYCODE,5,0)),(IF($D76=6,LM76,LN76))))),MIN((VLOOKUP($D76,SALERYCODE,3,0)),(LK76+LL76))*(IF($D76=6,LN76,((MIN((VLOOKUP($D76,SALERYCODE,5,0)),LN76)))))))))/IF(AND($D76=2,'ראשי-פרטים כלליים וריכוז הוצאות'!$D$68&lt;&gt;4),1.2,1)</f>
        <v>0</v>
      </c>
      <c r="LQ76" s="263"/>
      <c r="LR76" s="264"/>
      <c r="LS76" s="265"/>
      <c r="LT76" s="266"/>
      <c r="LU76" s="267">
        <f t="shared" si="171"/>
        <v>0</v>
      </c>
      <c r="LV76" s="260">
        <f>+(IF(OR($B76=0,$C76=0,$D76=0,$DC$2&gt;$OE$1),0,IF(OR(LQ76=0,LS76=0,LT76=0),0,MIN((VLOOKUP($D76,SALERYCODE,3,0))*(IF($D76=6,LT76,LS76))*((MIN((VLOOKUP($D76,SALERYCODE,5,0)),(IF($D76=6,LS76,LT76))))),MIN((VLOOKUP($D76,SALERYCODE,3,0)),(LQ76+LR76))*(IF($D76=6,LT76,((MIN((VLOOKUP($D76,SALERYCODE,5,0)),LT76)))))))))/IF(AND($D76=2,'ראשי-פרטים כלליים וריכוז הוצאות'!$D$68&lt;&gt;4),1.2,1)</f>
        <v>0</v>
      </c>
      <c r="LW76" s="263"/>
      <c r="LX76" s="264"/>
      <c r="LY76" s="265"/>
      <c r="LZ76" s="266"/>
      <c r="MA76" s="267">
        <f t="shared" si="172"/>
        <v>0</v>
      </c>
      <c r="MB76" s="260">
        <f>+(IF(OR($B76=0,$C76=0,$D76=0,$DC$2&gt;$OE$1),0,IF(OR(LW76=0,LY76=0,LZ76=0),0,MIN((VLOOKUP($D76,SALERYCODE,3,0))*(IF($D76=6,LZ76,LY76))*((MIN((VLOOKUP($D76,SALERYCODE,5,0)),(IF($D76=6,LY76,LZ76))))),MIN((VLOOKUP($D76,SALERYCODE,3,0)),(LW76+LX76))*(IF($D76=6,LZ76,((MIN((VLOOKUP($D76,SALERYCODE,5,0)),LZ76)))))))))/IF(AND($D76=2,'ראשי-פרטים כלליים וריכוז הוצאות'!$D$68&lt;&gt;4),1.2,1)</f>
        <v>0</v>
      </c>
      <c r="MC76" s="263"/>
      <c r="MD76" s="264"/>
      <c r="ME76" s="265"/>
      <c r="MF76" s="266"/>
      <c r="MG76" s="267">
        <f t="shared" si="173"/>
        <v>0</v>
      </c>
      <c r="MH76" s="260">
        <f>+(IF(OR($B76=0,$C76=0,$D76=0,$DC$2&gt;$OE$1),0,IF(OR(MC76=0,ME76=0,MF76=0),0,MIN((VLOOKUP($D76,SALERYCODE,3,0))*(IF($D76=6,MF76,ME76))*((MIN((VLOOKUP($D76,SALERYCODE,5,0)),(IF($D76=6,ME76,MF76))))),MIN((VLOOKUP($D76,SALERYCODE,3,0)),(MC76+MD76))*(IF($D76=6,MF76,((MIN((VLOOKUP($D76,SALERYCODE,5,0)),MF76)))))))))/IF(AND($D76=2,'ראשי-פרטים כלליים וריכוז הוצאות'!$D$68&lt;&gt;4),1.2,1)</f>
        <v>0</v>
      </c>
      <c r="MI76" s="263"/>
      <c r="MJ76" s="264"/>
      <c r="MK76" s="265"/>
      <c r="ML76" s="266"/>
      <c r="MM76" s="267">
        <f t="shared" si="174"/>
        <v>0</v>
      </c>
      <c r="MN76" s="260">
        <f>+(IF(OR($B76=0,$C76=0,$D76=0,$DC$2&gt;$OE$1),0,IF(OR(MI76=0,MK76=0,ML76=0),0,MIN((VLOOKUP($D76,SALERYCODE,3,0))*(IF($D76=6,ML76,MK76))*((MIN((VLOOKUP($D76,SALERYCODE,5,0)),(IF($D76=6,MK76,ML76))))),MIN((VLOOKUP($D76,SALERYCODE,3,0)),(MI76+MJ76))*(IF($D76=6,ML76,((MIN((VLOOKUP($D76,SALERYCODE,5,0)),ML76)))))))))/IF(AND($D76=2,'ראשי-פרטים כלליים וריכוז הוצאות'!$D$68&lt;&gt;4),1.2,1)</f>
        <v>0</v>
      </c>
      <c r="MO76" s="263"/>
      <c r="MP76" s="264"/>
      <c r="MQ76" s="265"/>
      <c r="MR76" s="266"/>
      <c r="MS76" s="267">
        <f t="shared" si="175"/>
        <v>0</v>
      </c>
      <c r="MT76" s="260">
        <f>+(IF(OR($B76=0,$C76=0,$D76=0,$DC$2&gt;$OE$1),0,IF(OR(MO76=0,MQ76=0,MR76=0),0,MIN((VLOOKUP($D76,SALERYCODE,3,0))*(IF($D76=6,MR76,MQ76))*((MIN((VLOOKUP($D76,SALERYCODE,5,0)),(IF($D76=6,MQ76,MR76))))),MIN((VLOOKUP($D76,SALERYCODE,3,0)),(MO76+MP76))*(IF($D76=6,MR76,((MIN((VLOOKUP($D76,SALERYCODE,5,0)),MR76)))))))))/IF(AND($D76=2,'ראשי-פרטים כלליים וריכוז הוצאות'!$D$68&lt;&gt;4),1.2,1)</f>
        <v>0</v>
      </c>
      <c r="MU76" s="263"/>
      <c r="MV76" s="264"/>
      <c r="MW76" s="265"/>
      <c r="MX76" s="266"/>
      <c r="MY76" s="267">
        <f t="shared" si="176"/>
        <v>0</v>
      </c>
      <c r="MZ76" s="260">
        <f>+(IF(OR($B76=0,$C76=0,$D76=0,$DC$2&gt;$OE$1),0,IF(OR(MU76=0,MW76=0,MX76=0),0,MIN((VLOOKUP($D76,SALERYCODE,3,0))*(IF($D76=6,MX76,MW76))*((MIN((VLOOKUP($D76,SALERYCODE,5,0)),(IF($D76=6,MW76,MX76))))),MIN((VLOOKUP($D76,SALERYCODE,3,0)),(MU76+MV76))*(IF($D76=6,MX76,((MIN((VLOOKUP($D76,SALERYCODE,5,0)),MX76)))))))))/IF(AND($D76=2,'ראשי-פרטים כלליים וריכוז הוצאות'!$D$68&lt;&gt;4),1.2,1)</f>
        <v>0</v>
      </c>
      <c r="NA76" s="263"/>
      <c r="NB76" s="264"/>
      <c r="NC76" s="265"/>
      <c r="ND76" s="266"/>
      <c r="NE76" s="267">
        <f t="shared" si="177"/>
        <v>0</v>
      </c>
      <c r="NF76" s="260">
        <f>+(IF(OR($B76=0,$C76=0,$D76=0,$DC$2&gt;$OE$1),0,IF(OR(NA76=0,NC76=0,ND76=0),0,MIN((VLOOKUP($D76,SALERYCODE,3,0))*(IF($D76=6,ND76,NC76))*((MIN((VLOOKUP($D76,SALERYCODE,5,0)),(IF($D76=6,NC76,ND76))))),MIN((VLOOKUP($D76,SALERYCODE,3,0)),(NA76+NB76))*(IF($D76=6,ND76,((MIN((VLOOKUP($D76,SALERYCODE,5,0)),ND76)))))))))/IF(AND($D76=2,'ראשי-פרטים כלליים וריכוז הוצאות'!$D$68&lt;&gt;4),1.2,1)</f>
        <v>0</v>
      </c>
      <c r="NG76" s="263"/>
      <c r="NH76" s="264"/>
      <c r="NI76" s="265"/>
      <c r="NJ76" s="266"/>
      <c r="NK76" s="267">
        <f t="shared" si="178"/>
        <v>0</v>
      </c>
      <c r="NL76" s="260">
        <f>+(IF(OR($B76=0,$C76=0,$D76=0,$DC$2&gt;$OE$1),0,IF(OR(NG76=0,NI76=0,NJ76=0),0,MIN((VLOOKUP($D76,SALERYCODE,3,0))*(IF($D76=6,NJ76,NI76))*((MIN((VLOOKUP($D76,SALERYCODE,5,0)),(IF($D76=6,NI76,NJ76))))),MIN((VLOOKUP($D76,SALERYCODE,3,0)),(NG76+NH76))*(IF($D76=6,NJ76,((MIN((VLOOKUP($D76,SALERYCODE,5,0)),NJ76)))))))))/IF(AND($D76=2,'ראשי-פרטים כלליים וריכוז הוצאות'!$D$68&lt;&gt;4),1.2,1)</f>
        <v>0</v>
      </c>
      <c r="NM76" s="263"/>
      <c r="NN76" s="264"/>
      <c r="NO76" s="265"/>
      <c r="NP76" s="266"/>
      <c r="NQ76" s="267">
        <f t="shared" si="179"/>
        <v>0</v>
      </c>
      <c r="NR76" s="260">
        <f>+(IF(OR($B76=0,$C76=0,$D76=0,$DC$2&gt;$OE$1),0,IF(OR(NM76=0,NO76=0,NP76=0),0,MIN((VLOOKUP($D76,SALERYCODE,3,0))*(IF($D76=6,NP76,NO76))*((MIN((VLOOKUP($D76,SALERYCODE,5,0)),(IF($D76=6,NO76,NP76))))),MIN((VLOOKUP($D76,SALERYCODE,3,0)),(NM76+NN76))*(IF($D76=6,NP76,((MIN((VLOOKUP($D76,SALERYCODE,5,0)),NP76)))))))))/IF(AND($D76=2,'ראשי-פרטים כלליים וריכוז הוצאות'!$D$68&lt;&gt;4),1.2,1)</f>
        <v>0</v>
      </c>
      <c r="NS76" s="263"/>
      <c r="NT76" s="264"/>
      <c r="NU76" s="265"/>
      <c r="NV76" s="266"/>
      <c r="NW76" s="267">
        <f t="shared" si="180"/>
        <v>0</v>
      </c>
      <c r="NX76" s="260">
        <f>+(IF(OR($B76=0,$C76=0,$D76=0,$DC$2&gt;$OE$1),0,IF(OR(NS76=0,NU76=0,NV76=0),0,MIN((VLOOKUP($D76,SALERYCODE,3,0))*(IF($D76=6,NV76,NU76))*((MIN((VLOOKUP($D76,SALERYCODE,5,0)),(IF($D76=6,NU76,NV76))))),MIN((VLOOKUP($D76,SALERYCODE,3,0)),(NS76+NT76))*(IF($D76=6,NV76,((MIN((VLOOKUP($D76,SALERYCODE,5,0)),NV76)))))))))/IF(AND($D76=2,'ראשי-פרטים כלליים וריכוז הוצאות'!$D$68&lt;&gt;4),1.2,1)</f>
        <v>0</v>
      </c>
      <c r="NY76" s="263"/>
      <c r="NZ76" s="264"/>
      <c r="OA76" s="265"/>
      <c r="OB76" s="266"/>
      <c r="OC76" s="267">
        <f t="shared" si="181"/>
        <v>0</v>
      </c>
      <c r="OD76" s="260">
        <f>+(IF(OR($B76=0,$C76=0,$D76=0,$DC$2&gt;$OE$1),0,IF(OR(NY76=0,OA76=0,OB76=0),0,MIN((VLOOKUP($D76,SALERYCODE,3,0))*(IF($D76=6,OB76,OA76))*((MIN((VLOOKUP($D76,SALERYCODE,5,0)),(IF($D76=6,OA76,OB76))))),MIN((VLOOKUP($D76,SALERYCODE,3,0)),(NY76+NZ76))*(IF($D76=6,OB76,((MIN((VLOOKUP($D76,SALERYCODE,5,0)),OB76)))))))))/IF(AND($D76=2,'ראשי-פרטים כלליים וריכוז הוצאות'!$D$68&lt;&gt;4),1.2,1)</f>
        <v>0</v>
      </c>
      <c r="OE76" s="275">
        <f t="shared" si="192"/>
        <v>0</v>
      </c>
      <c r="OF76" s="283">
        <f t="shared" si="193"/>
        <v>9.9999999999999995E-7</v>
      </c>
      <c r="OG76" s="276">
        <f t="shared" si="194"/>
        <v>0</v>
      </c>
      <c r="OH76" s="275">
        <f t="shared" si="195"/>
        <v>0</v>
      </c>
      <c r="OI76" s="275">
        <v>0</v>
      </c>
      <c r="OJ76" s="258">
        <f t="shared" si="191"/>
        <v>0</v>
      </c>
      <c r="OK76" s="284"/>
      <c r="OL76" s="116">
        <f>MIN(OJ76+OK76*OF76*OE76/$OL$1/IF(AND($D76=2,'ראשי-פרטים כלליים וריכוז הוצאות'!$D$68&lt;&gt;4),1.2,1),IF($D76&gt;0,VLOOKUP($D76,SALERYCODE,3,0)*12*OG76,0))</f>
        <v>0</v>
      </c>
      <c r="OM76" s="95">
        <f t="shared" si="182"/>
        <v>0</v>
      </c>
      <c r="ON76" s="11">
        <f t="shared" si="183"/>
        <v>0</v>
      </c>
      <c r="OO76" s="11">
        <f t="shared" si="184"/>
        <v>0</v>
      </c>
      <c r="OP76" s="22">
        <f t="shared" si="185"/>
        <v>0</v>
      </c>
      <c r="OQ76" s="11">
        <f t="shared" si="186"/>
        <v>0</v>
      </c>
      <c r="OR76" s="11" t="e">
        <f>#REF!</f>
        <v>#REF!</v>
      </c>
      <c r="OS76" s="35" t="e">
        <f>#REF!-OP76</f>
        <v>#REF!</v>
      </c>
      <c r="OT76" s="35" t="e">
        <f>OS76-#REF!</f>
        <v>#REF!</v>
      </c>
      <c r="OU76" s="43" t="e">
        <f>IF(AND(OP76&gt;0,(OS76=#REF!-OP76)),"מועסק פחות מ-10% מזמנו במופ","")</f>
        <v>#REF!</v>
      </c>
    </row>
    <row r="77" spans="1:411" ht="24" hidden="1" customHeight="1" outlineLevel="1" x14ac:dyDescent="0.2">
      <c r="A77" s="282">
        <v>74</v>
      </c>
      <c r="B77" s="269"/>
      <c r="C77" s="270"/>
      <c r="D77" s="271"/>
      <c r="E77" s="263"/>
      <c r="F77" s="264"/>
      <c r="G77" s="265"/>
      <c r="H77" s="266"/>
      <c r="I77" s="267">
        <f t="shared" si="117"/>
        <v>0</v>
      </c>
      <c r="J77" s="260">
        <f>(IF(OR($B77=0,$C77=0,$D77=0,$E$2&gt;$OE$1),0,IF(OR($E77=0,$G77=0,$H77=0),0,MIN((VLOOKUP($D77,SALERYCODE,3,0))*(IF($D77=6,$H77,$G77))*((MIN((VLOOKUP($D77,SALERYCODE,5,0)),(IF($D77=6,$G77,$H77))))),MIN((VLOOKUP($D77,SALERYCODE,3,0)),($E77+$F77))*(IF($D77=6,$H77,((MIN((VLOOKUP($D77,SALERYCODE,5,0)),$H77)))))))))/IF(AND($D77=2,'ראשי-פרטים כלליים וריכוז הוצאות'!$D$68&lt;&gt;4),1.2,1)</f>
        <v>0</v>
      </c>
      <c r="K77" s="263"/>
      <c r="L77" s="264"/>
      <c r="M77" s="265"/>
      <c r="N77" s="266"/>
      <c r="O77" s="267">
        <f t="shared" si="118"/>
        <v>0</v>
      </c>
      <c r="P77" s="260">
        <f>+(IF(OR($B77=0,$C77=0,$D77=0,$K$2&gt;$OE$1),0,IF(OR($K77=0,$M77=0,$N77=0),0,MIN((VLOOKUP($D77,SALERYCODE,3,0))*(IF($D77=6,$N77,$M77))*((MIN((VLOOKUP($D77,SALERYCODE,5,0)),(IF($D77=6,$M77,$N77))))),MIN((VLOOKUP($D77,SALERYCODE,3,0)),($K77+$L77))*(IF($D77=6,$N77,((MIN((VLOOKUP($D77,SALERYCODE,5,0)),$N77)))))))))/IF(AND($D77=2,'ראשי-פרטים כלליים וריכוז הוצאות'!$D$68&lt;&gt;4),1.2,1)</f>
        <v>0</v>
      </c>
      <c r="Q77" s="263"/>
      <c r="R77" s="264"/>
      <c r="S77" s="265"/>
      <c r="T77" s="266"/>
      <c r="U77" s="267">
        <f t="shared" si="119"/>
        <v>0</v>
      </c>
      <c r="V77" s="260">
        <f>+(IF(OR($B77=0,$C77=0,$D77=0,$Q$2&gt;$OE$1),0,IF(OR(Q77=0,S77=0,T77=0),0,MIN((VLOOKUP($D77,SALERYCODE,3,0))*(IF($D77=6,T77,S77))*((MIN((VLOOKUP($D77,SALERYCODE,5,0)),(IF($D77=6,S77,T77))))),MIN((VLOOKUP($D77,SALERYCODE,3,0)),(Q77+R77))*(IF($D77=6,T77,((MIN((VLOOKUP($D77,SALERYCODE,5,0)),T77)))))))))/IF(AND($D77=2,'ראשי-פרטים כלליים וריכוז הוצאות'!$D$68&lt;&gt;4),1.2,1)</f>
        <v>0</v>
      </c>
      <c r="W77" s="263"/>
      <c r="X77" s="264"/>
      <c r="Y77" s="265"/>
      <c r="Z77" s="266"/>
      <c r="AA77" s="267">
        <f t="shared" si="120"/>
        <v>0</v>
      </c>
      <c r="AB77" s="260">
        <f>+(IF(OR($B77=0,$C77=0,$D77=0,$W$2&gt;$OE$1),0,IF(OR(W77=0,Y77=0,Z77=0),0,MIN((VLOOKUP($D77,SALERYCODE,3,0))*(IF($D77=6,Z77,Y77))*((MIN((VLOOKUP($D77,SALERYCODE,5,0)),(IF($D77=6,Y77,Z77))))),MIN((VLOOKUP($D77,SALERYCODE,3,0)),(W77+X77))*(IF($D77=6,Z77,((MIN((VLOOKUP($D77,SALERYCODE,5,0)),Z77)))))))))/IF(AND($D77=2,'ראשי-פרטים כלליים וריכוז הוצאות'!$D$68&lt;&gt;4),1.2,1)</f>
        <v>0</v>
      </c>
      <c r="AC77" s="263"/>
      <c r="AD77" s="264"/>
      <c r="AE77" s="265"/>
      <c r="AF77" s="266"/>
      <c r="AG77" s="267">
        <f t="shared" si="121"/>
        <v>0</v>
      </c>
      <c r="AH77" s="260">
        <f>+(IF(OR($B77=0,$C77=0,$D77=0,$AC$2&gt;$OE$1),0,IF(OR(AC77=0,AE77=0,AF77=0),0,MIN((VLOOKUP($D77,SALERYCODE,3,0))*(IF($D77=6,AF77,AE77))*((MIN((VLOOKUP($D77,SALERYCODE,5,0)),(IF($D77=6,AE77,AF77))))),MIN((VLOOKUP($D77,SALERYCODE,3,0)),(AC77+AD77))*(IF($D77=6,AF77,((MIN((VLOOKUP($D77,SALERYCODE,5,0)),AF77)))))))))/IF(AND($D77=2,'ראשי-פרטים כלליים וריכוז הוצאות'!$D$68&lt;&gt;4),1.2,1)</f>
        <v>0</v>
      </c>
      <c r="AI77" s="263"/>
      <c r="AJ77" s="264"/>
      <c r="AK77" s="265"/>
      <c r="AL77" s="266"/>
      <c r="AM77" s="267">
        <f t="shared" si="122"/>
        <v>0</v>
      </c>
      <c r="AN77" s="260">
        <f>+(IF(OR($B77=0,$C77=0,$D77=0,$AI$2&gt;$OE$1),0,IF(OR(AI77=0,AK77=0,AL77=0),0,MIN((VLOOKUP($D77,SALERYCODE,3,0))*(IF($D77=6,AL77,AK77))*((MIN((VLOOKUP($D77,SALERYCODE,5,0)),(IF($D77=6,AK77,AL77))))),MIN((VLOOKUP($D77,SALERYCODE,3,0)),(AI77+AJ77))*(IF($D77=6,AL77,((MIN((VLOOKUP($D77,SALERYCODE,5,0)),AL77)))))))))/IF(AND($D77=2,'ראשי-פרטים כלליים וריכוז הוצאות'!$D$68&lt;&gt;4),1.2,1)</f>
        <v>0</v>
      </c>
      <c r="AO77" s="263"/>
      <c r="AP77" s="264"/>
      <c r="AQ77" s="265"/>
      <c r="AR77" s="266"/>
      <c r="AS77" s="267">
        <f t="shared" si="123"/>
        <v>0</v>
      </c>
      <c r="AT77" s="260">
        <f>+(IF(OR($B77=0,$C77=0,$D77=0,$AO$2&gt;$OE$1),0,IF(OR(AO77=0,AQ77=0,AR77=0),0,MIN((VLOOKUP($D77,SALERYCODE,3,0))*(IF($D77=6,AR77,AQ77))*((MIN((VLOOKUP($D77,SALERYCODE,5,0)),(IF($D77=6,AQ77,AR77))))),MIN((VLOOKUP($D77,SALERYCODE,3,0)),(AO77+AP77))*(IF($D77=6,AR77,((MIN((VLOOKUP($D77,SALERYCODE,5,0)),AR77)))))))))/IF(AND($D77=2,'ראשי-פרטים כלליים וריכוז הוצאות'!$D$68&lt;&gt;4),1.2,1)</f>
        <v>0</v>
      </c>
      <c r="AU77" s="263"/>
      <c r="AV77" s="264"/>
      <c r="AW77" s="265"/>
      <c r="AX77" s="266"/>
      <c r="AY77" s="267">
        <f t="shared" si="124"/>
        <v>0</v>
      </c>
      <c r="AZ77" s="260">
        <f>+(IF(OR($B77=0,$C77=0,$D77=0,$AU$2&gt;$OE$1),0,IF(OR(AU77=0,AW77=0,AX77=0),0,MIN((VLOOKUP($D77,SALERYCODE,3,0))*(IF($D77=6,AX77,AW77))*((MIN((VLOOKUP($D77,SALERYCODE,5,0)),(IF($D77=6,AW77,AX77))))),MIN((VLOOKUP($D77,SALERYCODE,3,0)),(AU77+AV77))*(IF($D77=6,AX77,((MIN((VLOOKUP($D77,SALERYCODE,5,0)),AX77)))))))))/IF(AND($D77=2,'ראשי-פרטים כלליים וריכוז הוצאות'!$D$68&lt;&gt;4),1.2,1)</f>
        <v>0</v>
      </c>
      <c r="BA77" s="263"/>
      <c r="BB77" s="264"/>
      <c r="BC77" s="265"/>
      <c r="BD77" s="266"/>
      <c r="BE77" s="267">
        <f t="shared" si="125"/>
        <v>0</v>
      </c>
      <c r="BF77" s="260">
        <f>+(IF(OR($B77=0,$C77=0,$D77=0,$BA$2&gt;$OE$1),0,IF(OR(BA77=0,BC77=0,BD77=0),0,MIN((VLOOKUP($D77,SALERYCODE,3,0))*(IF($D77=6,BD77,BC77))*((MIN((VLOOKUP($D77,SALERYCODE,5,0)),(IF($D77=6,BC77,BD77))))),MIN((VLOOKUP($D77,SALERYCODE,3,0)),(BA77+BB77))*(IF($D77=6,BD77,((MIN((VLOOKUP($D77,SALERYCODE,5,0)),BD77)))))))))/IF(AND($D77=2,'ראשי-פרטים כלליים וריכוז הוצאות'!$D$68&lt;&gt;4),1.2,1)</f>
        <v>0</v>
      </c>
      <c r="BG77" s="263"/>
      <c r="BH77" s="264"/>
      <c r="BI77" s="265"/>
      <c r="BJ77" s="266"/>
      <c r="BK77" s="267">
        <f t="shared" si="126"/>
        <v>0</v>
      </c>
      <c r="BL77" s="260">
        <f>+(IF(OR($B77=0,$C77=0,$D77=0,$BG$2&gt;$OE$1),0,IF(OR(BG77=0,BI77=0,BJ77=0),0,MIN((VLOOKUP($D77,SALERYCODE,3,0))*(IF($D77=6,BJ77,BI77))*((MIN((VLOOKUP($D77,SALERYCODE,5,0)),(IF($D77=6,BI77,BJ77))))),MIN((VLOOKUP($D77,SALERYCODE,3,0)),(BG77+BH77))*(IF($D77=6,BJ77,((MIN((VLOOKUP($D77,SALERYCODE,5,0)),BJ77)))))))))/IF(AND($D77=2,'ראשי-פרטים כלליים וריכוז הוצאות'!$D$68&lt;&gt;4),1.2,1)</f>
        <v>0</v>
      </c>
      <c r="BM77" s="263"/>
      <c r="BN77" s="264"/>
      <c r="BO77" s="265"/>
      <c r="BP77" s="266"/>
      <c r="BQ77" s="267">
        <f t="shared" si="127"/>
        <v>0</v>
      </c>
      <c r="BR77" s="260">
        <f>+(IF(OR($B77=0,$C77=0,$D77=0,$BM$2&gt;$OE$1),0,IF(OR(BM77=0,BO77=0,BP77=0),0,MIN((VLOOKUP($D77,SALERYCODE,3,0))*(IF($D77=6,BP77,BO77))*((MIN((VLOOKUP($D77,SALERYCODE,5,0)),(IF($D77=6,BO77,BP77))))),MIN((VLOOKUP($D77,SALERYCODE,3,0)),(BM77+BN77))*(IF($D77=6,BP77,((MIN((VLOOKUP($D77,SALERYCODE,5,0)),BP77)))))))))/IF(AND($D77=2,'ראשי-פרטים כלליים וריכוז הוצאות'!$D$68&lt;&gt;4),1.2,1)</f>
        <v>0</v>
      </c>
      <c r="BS77" s="263"/>
      <c r="BT77" s="264"/>
      <c r="BU77" s="265"/>
      <c r="BV77" s="266"/>
      <c r="BW77" s="267">
        <f t="shared" si="128"/>
        <v>0</v>
      </c>
      <c r="BX77" s="260">
        <f>+(IF(OR($B77=0,$C77=0,$D77=0,$BS$2&gt;$OE$1),0,IF(OR(BS77=0,BU77=0,BV77=0),0,MIN((VLOOKUP($D77,SALERYCODE,3,0))*(IF($D77=6,BV77,BU77))*((MIN((VLOOKUP($D77,SALERYCODE,5,0)),(IF($D77=6,BU77,BV77))))),MIN((VLOOKUP($D77,SALERYCODE,3,0)),(BS77+BT77))*(IF($D77=6,BV77,((MIN((VLOOKUP($D77,SALERYCODE,5,0)),BV77)))))))))/IF(AND($D77=2,'ראשי-פרטים כלליים וריכוז הוצאות'!$D$68&lt;&gt;4),1.2,1)</f>
        <v>0</v>
      </c>
      <c r="BY77" s="263"/>
      <c r="BZ77" s="264"/>
      <c r="CA77" s="265"/>
      <c r="CB77" s="266"/>
      <c r="CC77" s="267">
        <f t="shared" si="129"/>
        <v>0</v>
      </c>
      <c r="CD77" s="260">
        <f>+(IF(OR($B77=0,$C77=0,$D77=0,$BY$2&gt;$OE$1),0,IF(OR(BY77=0,CA77=0,CB77=0),0,MIN((VLOOKUP($D77,SALERYCODE,3,0))*(IF($D77=6,CB77,CA77))*((MIN((VLOOKUP($D77,SALERYCODE,5,0)),(IF($D77=6,CA77,CB77))))),MIN((VLOOKUP($D77,SALERYCODE,3,0)),(BY77+BZ77))*(IF($D77=6,CB77,((MIN((VLOOKUP($D77,SALERYCODE,5,0)),CB77)))))))))/IF(AND($D77=2,'ראשי-פרטים כלליים וריכוז הוצאות'!$D$68&lt;&gt;4),1.2,1)</f>
        <v>0</v>
      </c>
      <c r="CE77" s="263"/>
      <c r="CF77" s="264"/>
      <c r="CG77" s="265"/>
      <c r="CH77" s="266"/>
      <c r="CI77" s="267">
        <f t="shared" si="130"/>
        <v>0</v>
      </c>
      <c r="CJ77" s="260">
        <f>+(IF(OR($B77=0,$C77=0,$D77=0,$CE$2&gt;$OE$1),0,IF(OR(CE77=0,CG77=0,CH77=0),0,MIN((VLOOKUP($D77,SALERYCODE,3,0))*(IF($D77=6,CH77,CG77))*((MIN((VLOOKUP($D77,SALERYCODE,5,0)),(IF($D77=6,CG77,CH77))))),MIN((VLOOKUP($D77,SALERYCODE,3,0)),(CE77+CF77))*(IF($D77=6,CH77,((MIN((VLOOKUP($D77,SALERYCODE,5,0)),CH77)))))))))/IF(AND($D77=2,'ראשי-פרטים כלליים וריכוז הוצאות'!$D$68&lt;&gt;4),1.2,1)</f>
        <v>0</v>
      </c>
      <c r="CK77" s="263"/>
      <c r="CL77" s="264"/>
      <c r="CM77" s="265"/>
      <c r="CN77" s="266"/>
      <c r="CO77" s="267">
        <f t="shared" si="131"/>
        <v>0</v>
      </c>
      <c r="CP77" s="260">
        <f>+(IF(OR($B77=0,$C77=0,$D77=0,$CK$2&gt;$OE$1),0,IF(OR(CK77=0,CM77=0,CN77=0),0,MIN((VLOOKUP($D77,SALERYCODE,3,0))*(IF($D77=6,CN77,CM77))*((MIN((VLOOKUP($D77,SALERYCODE,5,0)),(IF($D77=6,CM77,CN77))))),MIN((VLOOKUP($D77,SALERYCODE,3,0)),(CK77+CL77))*(IF($D77=6,CN77,((MIN((VLOOKUP($D77,SALERYCODE,5,0)),CN77)))))))))/IF(AND($D77=2,'ראשי-פרטים כלליים וריכוז הוצאות'!$D$68&lt;&gt;4),1.2,1)</f>
        <v>0</v>
      </c>
      <c r="CQ77" s="263"/>
      <c r="CR77" s="264"/>
      <c r="CS77" s="265"/>
      <c r="CT77" s="266"/>
      <c r="CU77" s="267">
        <f t="shared" si="132"/>
        <v>0</v>
      </c>
      <c r="CV77" s="260">
        <f>+(IF(OR($B77=0,$C77=0,$D77=0,$CQ$2&gt;$OE$1),0,IF(OR(CQ77=0,CS77=0,CT77=0),0,MIN((VLOOKUP($D77,SALERYCODE,3,0))*(IF($D77=6,CT77,CS77))*((MIN((VLOOKUP($D77,SALERYCODE,5,0)),(IF($D77=6,CS77,CT77))))),MIN((VLOOKUP($D77,SALERYCODE,3,0)),(CQ77+CR77))*(IF($D77=6,CT77,((MIN((VLOOKUP($D77,SALERYCODE,5,0)),CT77)))))))))/IF(AND($D77=2,'ראשי-פרטים כלליים וריכוז הוצאות'!$D$68&lt;&gt;4),1.2,1)</f>
        <v>0</v>
      </c>
      <c r="CW77" s="263"/>
      <c r="CX77" s="264"/>
      <c r="CY77" s="265"/>
      <c r="CZ77" s="266"/>
      <c r="DA77" s="267">
        <f t="shared" si="133"/>
        <v>0</v>
      </c>
      <c r="DB77" s="260">
        <f>+(IF(OR($B77=0,$C77=0,$D77=0,$CW$2&gt;$OE$1),0,IF(OR(CW77=0,CY77=0,CZ77=0),0,MIN((VLOOKUP($D77,SALERYCODE,3,0))*(IF($D77=6,CZ77,CY77))*((MIN((VLOOKUP($D77,SALERYCODE,5,0)),(IF($D77=6,CY77,CZ77))))),MIN((VLOOKUP($D77,SALERYCODE,3,0)),(CW77+CX77))*(IF($D77=6,CZ77,((MIN((VLOOKUP($D77,SALERYCODE,5,0)),CZ77)))))))))/IF(AND($D77=2,'ראשי-פרטים כלליים וריכוז הוצאות'!$D$68&lt;&gt;4),1.2,1)</f>
        <v>0</v>
      </c>
      <c r="DC77" s="263"/>
      <c r="DD77" s="264"/>
      <c r="DE77" s="265"/>
      <c r="DF77" s="266"/>
      <c r="DG77" s="267">
        <f t="shared" si="134"/>
        <v>0</v>
      </c>
      <c r="DH77" s="260">
        <f>+(IF(OR($B77=0,$C77=0,$D77=0,$DC$2&gt;$OE$1),0,IF(OR(DC77=0,DE77=0,DF77=0),0,MIN((VLOOKUP($D77,SALERYCODE,3,0))*(IF($D77=6,DF77,DE77))*((MIN((VLOOKUP($D77,SALERYCODE,5,0)),(IF($D77=6,DE77,DF77))))),MIN((VLOOKUP($D77,SALERYCODE,3,0)),(DC77+DD77))*(IF($D77=6,DF77,((MIN((VLOOKUP($D77,SALERYCODE,5,0)),DF77)))))))))/IF(AND($D77=2,'ראשי-פרטים כלליים וריכוז הוצאות'!$D$68&lt;&gt;4),1.2,1)</f>
        <v>0</v>
      </c>
      <c r="DI77" s="263"/>
      <c r="DJ77" s="264"/>
      <c r="DK77" s="265"/>
      <c r="DL77" s="266"/>
      <c r="DM77" s="267">
        <f t="shared" si="135"/>
        <v>0</v>
      </c>
      <c r="DN77" s="260">
        <f>+(IF(OR($B77=0,$C77=0,$D77=0,$DC$2&gt;$OE$1),0,IF(OR(DI77=0,DK77=0,DL77=0),0,MIN((VLOOKUP($D77,SALERYCODE,3,0))*(IF($D77=6,DL77,DK77))*((MIN((VLOOKUP($D77,SALERYCODE,5,0)),(IF($D77=6,DK77,DL77))))),MIN((VLOOKUP($D77,SALERYCODE,3,0)),(DI77+DJ77))*(IF($D77=6,DL77,((MIN((VLOOKUP($D77,SALERYCODE,5,0)),DL77)))))))))/IF(AND($D77=2,'ראשי-פרטים כלליים וריכוז הוצאות'!$D$68&lt;&gt;4),1.2,1)</f>
        <v>0</v>
      </c>
      <c r="DO77" s="263"/>
      <c r="DP77" s="264"/>
      <c r="DQ77" s="265"/>
      <c r="DR77" s="266"/>
      <c r="DS77" s="267">
        <f t="shared" si="136"/>
        <v>0</v>
      </c>
      <c r="DT77" s="260">
        <f>+(IF(OR($B77=0,$C77=0,$D77=0,$DC$2&gt;$OE$1),0,IF(OR(DO77=0,DQ77=0,DR77=0),0,MIN((VLOOKUP($D77,SALERYCODE,3,0))*(IF($D77=6,DR77,DQ77))*((MIN((VLOOKUP($D77,SALERYCODE,5,0)),(IF($D77=6,DQ77,DR77))))),MIN((VLOOKUP($D77,SALERYCODE,3,0)),(DO77+DP77))*(IF($D77=6,DR77,((MIN((VLOOKUP($D77,SALERYCODE,5,0)),DR77)))))))))/IF(AND($D77=2,'ראשי-פרטים כלליים וריכוז הוצאות'!$D$68&lt;&gt;4),1.2,1)</f>
        <v>0</v>
      </c>
      <c r="DU77" s="263"/>
      <c r="DV77" s="264"/>
      <c r="DW77" s="265"/>
      <c r="DX77" s="266"/>
      <c r="DY77" s="267">
        <f t="shared" si="137"/>
        <v>0</v>
      </c>
      <c r="DZ77" s="260">
        <f>+(IF(OR($B77=0,$C77=0,$D77=0,$DC$2&gt;$OE$1),0,IF(OR(DU77=0,DW77=0,DX77=0),0,MIN((VLOOKUP($D77,SALERYCODE,3,0))*(IF($D77=6,DX77,DW77))*((MIN((VLOOKUP($D77,SALERYCODE,5,0)),(IF($D77=6,DW77,DX77))))),MIN((VLOOKUP($D77,SALERYCODE,3,0)),(DU77+DV77))*(IF($D77=6,DX77,((MIN((VLOOKUP($D77,SALERYCODE,5,0)),DX77)))))))))/IF(AND($D77=2,'ראשי-פרטים כלליים וריכוז הוצאות'!$D$68&lt;&gt;4),1.2,1)</f>
        <v>0</v>
      </c>
      <c r="EA77" s="263"/>
      <c r="EB77" s="264"/>
      <c r="EC77" s="265"/>
      <c r="ED77" s="266"/>
      <c r="EE77" s="267">
        <f t="shared" si="138"/>
        <v>0</v>
      </c>
      <c r="EF77" s="260">
        <f>+(IF(OR($B77=0,$C77=0,$D77=0,$DC$2&gt;$OE$1),0,IF(OR(EA77=0,EC77=0,ED77=0),0,MIN((VLOOKUP($D77,SALERYCODE,3,0))*(IF($D77=6,ED77,EC77))*((MIN((VLOOKUP($D77,SALERYCODE,5,0)),(IF($D77=6,EC77,ED77))))),MIN((VLOOKUP($D77,SALERYCODE,3,0)),(EA77+EB77))*(IF($D77=6,ED77,((MIN((VLOOKUP($D77,SALERYCODE,5,0)),ED77)))))))))/IF(AND($D77=2,'ראשי-פרטים כלליים וריכוז הוצאות'!$D$68&lt;&gt;4),1.2,1)</f>
        <v>0</v>
      </c>
      <c r="EG77" s="263"/>
      <c r="EH77" s="264"/>
      <c r="EI77" s="265"/>
      <c r="EJ77" s="266"/>
      <c r="EK77" s="267">
        <f t="shared" si="139"/>
        <v>0</v>
      </c>
      <c r="EL77" s="260">
        <f>+(IF(OR($B77=0,$C77=0,$D77=0,$DC$2&gt;$OE$1),0,IF(OR(EG77=0,EI77=0,EJ77=0),0,MIN((VLOOKUP($D77,SALERYCODE,3,0))*(IF($D77=6,EJ77,EI77))*((MIN((VLOOKUP($D77,SALERYCODE,5,0)),(IF($D77=6,EI77,EJ77))))),MIN((VLOOKUP($D77,SALERYCODE,3,0)),(EG77+EH77))*(IF($D77=6,EJ77,((MIN((VLOOKUP($D77,SALERYCODE,5,0)),EJ77)))))))))/IF(AND($D77=2,'ראשי-פרטים כלליים וריכוז הוצאות'!$D$68&lt;&gt;4),1.2,1)</f>
        <v>0</v>
      </c>
      <c r="EM77" s="263"/>
      <c r="EN77" s="264"/>
      <c r="EO77" s="265"/>
      <c r="EP77" s="266"/>
      <c r="EQ77" s="267">
        <f t="shared" si="140"/>
        <v>0</v>
      </c>
      <c r="ER77" s="260">
        <f>+(IF(OR($B77=0,$C77=0,$D77=0,$DC$2&gt;$OE$1),0,IF(OR(EM77=0,EO77=0,EP77=0),0,MIN((VLOOKUP($D77,SALERYCODE,3,0))*(IF($D77=6,EP77,EO77))*((MIN((VLOOKUP($D77,SALERYCODE,5,0)),(IF($D77=6,EO77,EP77))))),MIN((VLOOKUP($D77,SALERYCODE,3,0)),(EM77+EN77))*(IF($D77=6,EP77,((MIN((VLOOKUP($D77,SALERYCODE,5,0)),EP77)))))))))/IF(AND($D77=2,'ראשי-פרטים כלליים וריכוז הוצאות'!$D$68&lt;&gt;4),1.2,1)</f>
        <v>0</v>
      </c>
      <c r="ES77" s="263"/>
      <c r="ET77" s="264"/>
      <c r="EU77" s="265"/>
      <c r="EV77" s="266"/>
      <c r="EW77" s="267">
        <f t="shared" si="141"/>
        <v>0</v>
      </c>
      <c r="EX77" s="260">
        <f>+(IF(OR($B77=0,$C77=0,$D77=0,$DC$2&gt;$OE$1),0,IF(OR(ES77=0,EU77=0,EV77=0),0,MIN((VLOOKUP($D77,SALERYCODE,3,0))*(IF($D77=6,EV77,EU77))*((MIN((VLOOKUP($D77,SALERYCODE,5,0)),(IF($D77=6,EU77,EV77))))),MIN((VLOOKUP($D77,SALERYCODE,3,0)),(ES77+ET77))*(IF($D77=6,EV77,((MIN((VLOOKUP($D77,SALERYCODE,5,0)),EV77)))))))))/IF(AND($D77=2,'ראשי-פרטים כלליים וריכוז הוצאות'!$D$68&lt;&gt;4),1.2,1)</f>
        <v>0</v>
      </c>
      <c r="EY77" s="263"/>
      <c r="EZ77" s="264"/>
      <c r="FA77" s="265"/>
      <c r="FB77" s="266"/>
      <c r="FC77" s="267">
        <f t="shared" si="142"/>
        <v>0</v>
      </c>
      <c r="FD77" s="260">
        <f>+(IF(OR($B77=0,$C77=0,$D77=0,$DC$2&gt;$OE$1),0,IF(OR(EY77=0,FA77=0,FB77=0),0,MIN((VLOOKUP($D77,SALERYCODE,3,0))*(IF($D77=6,FB77,FA77))*((MIN((VLOOKUP($D77,SALERYCODE,5,0)),(IF($D77=6,FA77,FB77))))),MIN((VLOOKUP($D77,SALERYCODE,3,0)),(EY77+EZ77))*(IF($D77=6,FB77,((MIN((VLOOKUP($D77,SALERYCODE,5,0)),FB77)))))))))/IF(AND($D77=2,'ראשי-פרטים כלליים וריכוז הוצאות'!$D$68&lt;&gt;4),1.2,1)</f>
        <v>0</v>
      </c>
      <c r="FE77" s="263"/>
      <c r="FF77" s="264"/>
      <c r="FG77" s="265"/>
      <c r="FH77" s="266"/>
      <c r="FI77" s="267">
        <f t="shared" si="143"/>
        <v>0</v>
      </c>
      <c r="FJ77" s="260">
        <f>+(IF(OR($B77=0,$C77=0,$D77=0,$DC$2&gt;$OE$1),0,IF(OR(FE77=0,FG77=0,FH77=0),0,MIN((VLOOKUP($D77,SALERYCODE,3,0))*(IF($D77=6,FH77,FG77))*((MIN((VLOOKUP($D77,SALERYCODE,5,0)),(IF($D77=6,FG77,FH77))))),MIN((VLOOKUP($D77,SALERYCODE,3,0)),(FE77+FF77))*(IF($D77=6,FH77,((MIN((VLOOKUP($D77,SALERYCODE,5,0)),FH77)))))))))/IF(AND($D77=2,'ראשי-פרטים כלליים וריכוז הוצאות'!$D$68&lt;&gt;4),1.2,1)</f>
        <v>0</v>
      </c>
      <c r="FK77" s="263"/>
      <c r="FL77" s="264"/>
      <c r="FM77" s="265"/>
      <c r="FN77" s="266"/>
      <c r="FO77" s="267">
        <f t="shared" si="144"/>
        <v>0</v>
      </c>
      <c r="FP77" s="260">
        <f>+(IF(OR($B77=0,$C77=0,$D77=0,$DC$2&gt;$OE$1),0,IF(OR(FK77=0,FM77=0,FN77=0),0,MIN((VLOOKUP($D77,SALERYCODE,3,0))*(IF($D77=6,FN77,FM77))*((MIN((VLOOKUP($D77,SALERYCODE,5,0)),(IF($D77=6,FM77,FN77))))),MIN((VLOOKUP($D77,SALERYCODE,3,0)),(FK77+FL77))*(IF($D77=6,FN77,((MIN((VLOOKUP($D77,SALERYCODE,5,0)),FN77)))))))))/IF(AND($D77=2,'ראשי-פרטים כלליים וריכוז הוצאות'!$D$68&lt;&gt;4),1.2,1)</f>
        <v>0</v>
      </c>
      <c r="FQ77" s="263"/>
      <c r="FR77" s="264"/>
      <c r="FS77" s="265"/>
      <c r="FT77" s="266"/>
      <c r="FU77" s="267">
        <f t="shared" si="145"/>
        <v>0</v>
      </c>
      <c r="FV77" s="260">
        <f>+(IF(OR($B77=0,$C77=0,$D77=0,$DC$2&gt;$OE$1),0,IF(OR(FQ77=0,FS77=0,FT77=0),0,MIN((VLOOKUP($D77,SALERYCODE,3,0))*(IF($D77=6,FT77,FS77))*((MIN((VLOOKUP($D77,SALERYCODE,5,0)),(IF($D77=6,FS77,FT77))))),MIN((VLOOKUP($D77,SALERYCODE,3,0)),(FQ77+FR77))*(IF($D77=6,FT77,((MIN((VLOOKUP($D77,SALERYCODE,5,0)),FT77)))))))))/IF(AND($D77=2,'ראשי-פרטים כלליים וריכוז הוצאות'!$D$68&lt;&gt;4),1.2,1)</f>
        <v>0</v>
      </c>
      <c r="FW77" s="263"/>
      <c r="FX77" s="264"/>
      <c r="FY77" s="265"/>
      <c r="FZ77" s="266"/>
      <c r="GA77" s="267">
        <f t="shared" si="146"/>
        <v>0</v>
      </c>
      <c r="GB77" s="260">
        <f>+(IF(OR($B77=0,$C77=0,$D77=0,$DC$2&gt;$OE$1),0,IF(OR(FW77=0,FY77=0,FZ77=0),0,MIN((VLOOKUP($D77,SALERYCODE,3,0))*(IF($D77=6,FZ77,FY77))*((MIN((VLOOKUP($D77,SALERYCODE,5,0)),(IF($D77=6,FY77,FZ77))))),MIN((VLOOKUP($D77,SALERYCODE,3,0)),(FW77+FX77))*(IF($D77=6,FZ77,((MIN((VLOOKUP($D77,SALERYCODE,5,0)),FZ77)))))))))/IF(AND($D77=2,'ראשי-פרטים כלליים וריכוז הוצאות'!$D$68&lt;&gt;4),1.2,1)</f>
        <v>0</v>
      </c>
      <c r="GC77" s="263"/>
      <c r="GD77" s="264"/>
      <c r="GE77" s="265"/>
      <c r="GF77" s="266"/>
      <c r="GG77" s="267">
        <f t="shared" si="147"/>
        <v>0</v>
      </c>
      <c r="GH77" s="260">
        <f>+(IF(OR($B77=0,$C77=0,$D77=0,$DC$2&gt;$OE$1),0,IF(OR(GC77=0,GE77=0,GF77=0),0,MIN((VLOOKUP($D77,SALERYCODE,3,0))*(IF($D77=6,GF77,GE77))*((MIN((VLOOKUP($D77,SALERYCODE,5,0)),(IF($D77=6,GE77,GF77))))),MIN((VLOOKUP($D77,SALERYCODE,3,0)),(GC77+GD77))*(IF($D77=6,GF77,((MIN((VLOOKUP($D77,SALERYCODE,5,0)),GF77)))))))))/IF(AND($D77=2,'ראשי-פרטים כלליים וריכוז הוצאות'!$D$68&lt;&gt;4),1.2,1)</f>
        <v>0</v>
      </c>
      <c r="GI77" s="263"/>
      <c r="GJ77" s="264"/>
      <c r="GK77" s="265"/>
      <c r="GL77" s="266"/>
      <c r="GM77" s="267">
        <f t="shared" si="148"/>
        <v>0</v>
      </c>
      <c r="GN77" s="260">
        <f>+(IF(OR($B77=0,$C77=0,$D77=0,$DC$2&gt;$OE$1),0,IF(OR(GI77=0,GK77=0,GL77=0),0,MIN((VLOOKUP($D77,SALERYCODE,3,0))*(IF($D77=6,GL77,GK77))*((MIN((VLOOKUP($D77,SALERYCODE,5,0)),(IF($D77=6,GK77,GL77))))),MIN((VLOOKUP($D77,SALERYCODE,3,0)),(GI77+GJ77))*(IF($D77=6,GL77,((MIN((VLOOKUP($D77,SALERYCODE,5,0)),GL77)))))))))/IF(AND($D77=2,'ראשי-פרטים כלליים וריכוז הוצאות'!$D$68&lt;&gt;4),1.2,1)</f>
        <v>0</v>
      </c>
      <c r="GO77" s="263"/>
      <c r="GP77" s="264"/>
      <c r="GQ77" s="265"/>
      <c r="GR77" s="266"/>
      <c r="GS77" s="267">
        <f t="shared" si="149"/>
        <v>0</v>
      </c>
      <c r="GT77" s="260">
        <f>+(IF(OR($B77=0,$C77=0,$D77=0,$DC$2&gt;$OE$1),0,IF(OR(GO77=0,GQ77=0,GR77=0),0,MIN((VLOOKUP($D77,SALERYCODE,3,0))*(IF($D77=6,GR77,GQ77))*((MIN((VLOOKUP($D77,SALERYCODE,5,0)),(IF($D77=6,GQ77,GR77))))),MIN((VLOOKUP($D77,SALERYCODE,3,0)),(GO77+GP77))*(IF($D77=6,GR77,((MIN((VLOOKUP($D77,SALERYCODE,5,0)),GR77)))))))))/IF(AND($D77=2,'ראשי-פרטים כלליים וריכוז הוצאות'!$D$68&lt;&gt;4),1.2,1)</f>
        <v>0</v>
      </c>
      <c r="GU77" s="263"/>
      <c r="GV77" s="264"/>
      <c r="GW77" s="265"/>
      <c r="GX77" s="266"/>
      <c r="GY77" s="267">
        <f t="shared" si="150"/>
        <v>0</v>
      </c>
      <c r="GZ77" s="260">
        <f>+(IF(OR($B77=0,$C77=0,$D77=0,$DC$2&gt;$OE$1),0,IF(OR(GU77=0,GW77=0,GX77=0),0,MIN((VLOOKUP($D77,SALERYCODE,3,0))*(IF($D77=6,GX77,GW77))*((MIN((VLOOKUP($D77,SALERYCODE,5,0)),(IF($D77=6,GW77,GX77))))),MIN((VLOOKUP($D77,SALERYCODE,3,0)),(GU77+GV77))*(IF($D77=6,GX77,((MIN((VLOOKUP($D77,SALERYCODE,5,0)),GX77)))))))))/IF(AND($D77=2,'ראשי-פרטים כלליים וריכוז הוצאות'!$D$68&lt;&gt;4),1.2,1)</f>
        <v>0</v>
      </c>
      <c r="HA77" s="263"/>
      <c r="HB77" s="264"/>
      <c r="HC77" s="265"/>
      <c r="HD77" s="266"/>
      <c r="HE77" s="267">
        <f t="shared" si="151"/>
        <v>0</v>
      </c>
      <c r="HF77" s="260">
        <f>+(IF(OR($B77=0,$C77=0,$D77=0,$DC$2&gt;$OE$1),0,IF(OR(HA77=0,HC77=0,HD77=0),0,MIN((VLOOKUP($D77,SALERYCODE,3,0))*(IF($D77=6,HD77,HC77))*((MIN((VLOOKUP($D77,SALERYCODE,5,0)),(IF($D77=6,HC77,HD77))))),MIN((VLOOKUP($D77,SALERYCODE,3,0)),(HA77+HB77))*(IF($D77=6,HD77,((MIN((VLOOKUP($D77,SALERYCODE,5,0)),HD77)))))))))/IF(AND($D77=2,'ראשי-פרטים כלליים וריכוז הוצאות'!$D$68&lt;&gt;4),1.2,1)</f>
        <v>0</v>
      </c>
      <c r="HG77" s="263"/>
      <c r="HH77" s="264"/>
      <c r="HI77" s="265"/>
      <c r="HJ77" s="266"/>
      <c r="HK77" s="267">
        <f t="shared" si="152"/>
        <v>0</v>
      </c>
      <c r="HL77" s="260">
        <f>+(IF(OR($B77=0,$C77=0,$D77=0,$DC$2&gt;$OE$1),0,IF(OR(HG77=0,HI77=0,HJ77=0),0,MIN((VLOOKUP($D77,SALERYCODE,3,0))*(IF($D77=6,HJ77,HI77))*((MIN((VLOOKUP($D77,SALERYCODE,5,0)),(IF($D77=6,HI77,HJ77))))),MIN((VLOOKUP($D77,SALERYCODE,3,0)),(HG77+HH77))*(IF($D77=6,HJ77,((MIN((VLOOKUP($D77,SALERYCODE,5,0)),HJ77)))))))))/IF(AND($D77=2,'ראשי-פרטים כלליים וריכוז הוצאות'!$D$68&lt;&gt;4),1.2,1)</f>
        <v>0</v>
      </c>
      <c r="HM77" s="263"/>
      <c r="HN77" s="264"/>
      <c r="HO77" s="265"/>
      <c r="HP77" s="266"/>
      <c r="HQ77" s="267">
        <f t="shared" si="153"/>
        <v>0</v>
      </c>
      <c r="HR77" s="260">
        <f>+(IF(OR($B77=0,$C77=0,$D77=0,$DC$2&gt;$OE$1),0,IF(OR(HM77=0,HO77=0,HP77=0),0,MIN((VLOOKUP($D77,SALERYCODE,3,0))*(IF($D77=6,HP77,HO77))*((MIN((VLOOKUP($D77,SALERYCODE,5,0)),(IF($D77=6,HO77,HP77))))),MIN((VLOOKUP($D77,SALERYCODE,3,0)),(HM77+HN77))*(IF($D77=6,HP77,((MIN((VLOOKUP($D77,SALERYCODE,5,0)),HP77)))))))))/IF(AND($D77=2,'ראשי-פרטים כלליים וריכוז הוצאות'!$D$68&lt;&gt;4),1.2,1)</f>
        <v>0</v>
      </c>
      <c r="HS77" s="263"/>
      <c r="HT77" s="264"/>
      <c r="HU77" s="265"/>
      <c r="HV77" s="266"/>
      <c r="HW77" s="267">
        <f t="shared" si="154"/>
        <v>0</v>
      </c>
      <c r="HX77" s="260">
        <f>+(IF(OR($B77=0,$C77=0,$D77=0,$DC$2&gt;$OE$1),0,IF(OR(HS77=0,HU77=0,HV77=0),0,MIN((VLOOKUP($D77,SALERYCODE,3,0))*(IF($D77=6,HV77,HU77))*((MIN((VLOOKUP($D77,SALERYCODE,5,0)),(IF($D77=6,HU77,HV77))))),MIN((VLOOKUP($D77,SALERYCODE,3,0)),(HS77+HT77))*(IF($D77=6,HV77,((MIN((VLOOKUP($D77,SALERYCODE,5,0)),HV77)))))))))/IF(AND($D77=2,'ראשי-פרטים כלליים וריכוז הוצאות'!$D$68&lt;&gt;4),1.2,1)</f>
        <v>0</v>
      </c>
      <c r="HY77" s="263"/>
      <c r="HZ77" s="264"/>
      <c r="IA77" s="265"/>
      <c r="IB77" s="266"/>
      <c r="IC77" s="267">
        <f t="shared" si="155"/>
        <v>0</v>
      </c>
      <c r="ID77" s="260">
        <f>+(IF(OR($B77=0,$C77=0,$D77=0,$DC$2&gt;$OE$1),0,IF(OR(HY77=0,IA77=0,IB77=0),0,MIN((VLOOKUP($D77,SALERYCODE,3,0))*(IF($D77=6,IB77,IA77))*((MIN((VLOOKUP($D77,SALERYCODE,5,0)),(IF($D77=6,IA77,IB77))))),MIN((VLOOKUP($D77,SALERYCODE,3,0)),(HY77+HZ77))*(IF($D77=6,IB77,((MIN((VLOOKUP($D77,SALERYCODE,5,0)),IB77)))))))))/IF(AND($D77=2,'ראשי-פרטים כלליים וריכוז הוצאות'!$D$68&lt;&gt;4),1.2,1)</f>
        <v>0</v>
      </c>
      <c r="IE77" s="263"/>
      <c r="IF77" s="264"/>
      <c r="IG77" s="265"/>
      <c r="IH77" s="266"/>
      <c r="II77" s="267">
        <f t="shared" si="156"/>
        <v>0</v>
      </c>
      <c r="IJ77" s="260">
        <f>+(IF(OR($B77=0,$C77=0,$D77=0,$DC$2&gt;$OE$1),0,IF(OR(IE77=0,IG77=0,IH77=0),0,MIN((VLOOKUP($D77,SALERYCODE,3,0))*(IF($D77=6,IH77,IG77))*((MIN((VLOOKUP($D77,SALERYCODE,5,0)),(IF($D77=6,IG77,IH77))))),MIN((VLOOKUP($D77,SALERYCODE,3,0)),(IE77+IF77))*(IF($D77=6,IH77,((MIN((VLOOKUP($D77,SALERYCODE,5,0)),IH77)))))))))/IF(AND($D77=2,'ראשי-פרטים כלליים וריכוז הוצאות'!$D$68&lt;&gt;4),1.2,1)</f>
        <v>0</v>
      </c>
      <c r="IK77" s="263"/>
      <c r="IL77" s="264"/>
      <c r="IM77" s="265"/>
      <c r="IN77" s="266"/>
      <c r="IO77" s="267">
        <f t="shared" si="157"/>
        <v>0</v>
      </c>
      <c r="IP77" s="260">
        <f>+(IF(OR($B77=0,$C77=0,$D77=0,$DC$2&gt;$OE$1),0,IF(OR(IK77=0,IM77=0,IN77=0),0,MIN((VLOOKUP($D77,SALERYCODE,3,0))*(IF($D77=6,IN77,IM77))*((MIN((VLOOKUP($D77,SALERYCODE,5,0)),(IF($D77=6,IM77,IN77))))),MIN((VLOOKUP($D77,SALERYCODE,3,0)),(IK77+IL77))*(IF($D77=6,IN77,((MIN((VLOOKUP($D77,SALERYCODE,5,0)),IN77)))))))))/IF(AND($D77=2,'ראשי-פרטים כלליים וריכוז הוצאות'!$D$68&lt;&gt;4),1.2,1)</f>
        <v>0</v>
      </c>
      <c r="IQ77" s="263"/>
      <c r="IR77" s="264"/>
      <c r="IS77" s="265"/>
      <c r="IT77" s="266"/>
      <c r="IU77" s="267">
        <f t="shared" si="158"/>
        <v>0</v>
      </c>
      <c r="IV77" s="260">
        <f>+(IF(OR($B77=0,$C77=0,$D77=0,$DC$2&gt;$OE$1),0,IF(OR(IQ77=0,IS77=0,IT77=0),0,MIN((VLOOKUP($D77,SALERYCODE,3,0))*(IF($D77=6,IT77,IS77))*((MIN((VLOOKUP($D77,SALERYCODE,5,0)),(IF($D77=6,IS77,IT77))))),MIN((VLOOKUP($D77,SALERYCODE,3,0)),(IQ77+IR77))*(IF($D77=6,IT77,((MIN((VLOOKUP($D77,SALERYCODE,5,0)),IT77)))))))))/IF(AND($D77=2,'ראשי-פרטים כלליים וריכוז הוצאות'!$D$68&lt;&gt;4),1.2,1)</f>
        <v>0</v>
      </c>
      <c r="IW77" s="263"/>
      <c r="IX77" s="264"/>
      <c r="IY77" s="265"/>
      <c r="IZ77" s="266"/>
      <c r="JA77" s="267">
        <f t="shared" si="159"/>
        <v>0</v>
      </c>
      <c r="JB77" s="260">
        <f>+(IF(OR($B77=0,$C77=0,$D77=0,$DC$2&gt;$OE$1),0,IF(OR(IW77=0,IY77=0,IZ77=0),0,MIN((VLOOKUP($D77,SALERYCODE,3,0))*(IF($D77=6,IZ77,IY77))*((MIN((VLOOKUP($D77,SALERYCODE,5,0)),(IF($D77=6,IY77,IZ77))))),MIN((VLOOKUP($D77,SALERYCODE,3,0)),(IW77+IX77))*(IF($D77=6,IZ77,((MIN((VLOOKUP($D77,SALERYCODE,5,0)),IZ77)))))))))/IF(AND($D77=2,'ראשי-פרטים כלליים וריכוז הוצאות'!$D$68&lt;&gt;4),1.2,1)</f>
        <v>0</v>
      </c>
      <c r="JC77" s="263"/>
      <c r="JD77" s="264"/>
      <c r="JE77" s="265"/>
      <c r="JF77" s="266"/>
      <c r="JG77" s="267">
        <f t="shared" si="160"/>
        <v>0</v>
      </c>
      <c r="JH77" s="260">
        <f>+(IF(OR($B77=0,$C77=0,$D77=0,$DC$2&gt;$OE$1),0,IF(OR(JC77=0,JE77=0,JF77=0),0,MIN((VLOOKUP($D77,SALERYCODE,3,0))*(IF($D77=6,JF77,JE77))*((MIN((VLOOKUP($D77,SALERYCODE,5,0)),(IF($D77=6,JE77,JF77))))),MIN((VLOOKUP($D77,SALERYCODE,3,0)),(JC77+JD77))*(IF($D77=6,JF77,((MIN((VLOOKUP($D77,SALERYCODE,5,0)),JF77)))))))))/IF(AND($D77=2,'ראשי-פרטים כלליים וריכוז הוצאות'!$D$68&lt;&gt;4),1.2,1)</f>
        <v>0</v>
      </c>
      <c r="JI77" s="263"/>
      <c r="JJ77" s="264"/>
      <c r="JK77" s="265"/>
      <c r="JL77" s="266"/>
      <c r="JM77" s="267">
        <f t="shared" si="161"/>
        <v>0</v>
      </c>
      <c r="JN77" s="260">
        <f>+(IF(OR($B77=0,$C77=0,$D77=0,$DC$2&gt;$OE$1),0,IF(OR(JI77=0,JK77=0,JL77=0),0,MIN((VLOOKUP($D77,SALERYCODE,3,0))*(IF($D77=6,JL77,JK77))*((MIN((VLOOKUP($D77,SALERYCODE,5,0)),(IF($D77=6,JK77,JL77))))),MIN((VLOOKUP($D77,SALERYCODE,3,0)),(JI77+JJ77))*(IF($D77=6,JL77,((MIN((VLOOKUP($D77,SALERYCODE,5,0)),JL77)))))))))/IF(AND($D77=2,'ראשי-פרטים כלליים וריכוז הוצאות'!$D$68&lt;&gt;4),1.2,1)</f>
        <v>0</v>
      </c>
      <c r="JO77" s="263"/>
      <c r="JP77" s="264"/>
      <c r="JQ77" s="265"/>
      <c r="JR77" s="266"/>
      <c r="JS77" s="267">
        <f t="shared" si="162"/>
        <v>0</v>
      </c>
      <c r="JT77" s="260">
        <f>+(IF(OR($B77=0,$C77=0,$D77=0,$DC$2&gt;$OE$1),0,IF(OR(JO77=0,JQ77=0,JR77=0),0,MIN((VLOOKUP($D77,SALERYCODE,3,0))*(IF($D77=6,JR77,JQ77))*((MIN((VLOOKUP($D77,SALERYCODE,5,0)),(IF($D77=6,JQ77,JR77))))),MIN((VLOOKUP($D77,SALERYCODE,3,0)),(JO77+JP77))*(IF($D77=6,JR77,((MIN((VLOOKUP($D77,SALERYCODE,5,0)),JR77)))))))))/IF(AND($D77=2,'ראשי-פרטים כלליים וריכוז הוצאות'!$D$68&lt;&gt;4),1.2,1)</f>
        <v>0</v>
      </c>
      <c r="JU77" s="263"/>
      <c r="JV77" s="264"/>
      <c r="JW77" s="265"/>
      <c r="JX77" s="266"/>
      <c r="JY77" s="267">
        <f t="shared" si="163"/>
        <v>0</v>
      </c>
      <c r="JZ77" s="260">
        <f>+(IF(OR($B77=0,$C77=0,$D77=0,$DC$2&gt;$OE$1),0,IF(OR(JU77=0,JW77=0,JX77=0),0,MIN((VLOOKUP($D77,SALERYCODE,3,0))*(IF($D77=6,JX77,JW77))*((MIN((VLOOKUP($D77,SALERYCODE,5,0)),(IF($D77=6,JW77,JX77))))),MIN((VLOOKUP($D77,SALERYCODE,3,0)),(JU77+JV77))*(IF($D77=6,JX77,((MIN((VLOOKUP($D77,SALERYCODE,5,0)),JX77)))))))))/IF(AND($D77=2,'ראשי-פרטים כלליים וריכוז הוצאות'!$D$68&lt;&gt;4),1.2,1)</f>
        <v>0</v>
      </c>
      <c r="KA77" s="263"/>
      <c r="KB77" s="264"/>
      <c r="KC77" s="265"/>
      <c r="KD77" s="266"/>
      <c r="KE77" s="267">
        <f t="shared" si="164"/>
        <v>0</v>
      </c>
      <c r="KF77" s="260">
        <f>+(IF(OR($B77=0,$C77=0,$D77=0,$DC$2&gt;$OE$1),0,IF(OR(KA77=0,KC77=0,KD77=0),0,MIN((VLOOKUP($D77,SALERYCODE,3,0))*(IF($D77=6,KD77,KC77))*((MIN((VLOOKUP($D77,SALERYCODE,5,0)),(IF($D77=6,KC77,KD77))))),MIN((VLOOKUP($D77,SALERYCODE,3,0)),(KA77+KB77))*(IF($D77=6,KD77,((MIN((VLOOKUP($D77,SALERYCODE,5,0)),KD77)))))))))/IF(AND($D77=2,'ראשי-פרטים כלליים וריכוז הוצאות'!$D$68&lt;&gt;4),1.2,1)</f>
        <v>0</v>
      </c>
      <c r="KG77" s="263"/>
      <c r="KH77" s="264"/>
      <c r="KI77" s="265"/>
      <c r="KJ77" s="266"/>
      <c r="KK77" s="267">
        <f t="shared" si="165"/>
        <v>0</v>
      </c>
      <c r="KL77" s="260">
        <f>+(IF(OR($B77=0,$C77=0,$D77=0,$DC$2&gt;$OE$1),0,IF(OR(KG77=0,KI77=0,KJ77=0),0,MIN((VLOOKUP($D77,SALERYCODE,3,0))*(IF($D77=6,KJ77,KI77))*((MIN((VLOOKUP($D77,SALERYCODE,5,0)),(IF($D77=6,KI77,KJ77))))),MIN((VLOOKUP($D77,SALERYCODE,3,0)),(KG77+KH77))*(IF($D77=6,KJ77,((MIN((VLOOKUP($D77,SALERYCODE,5,0)),KJ77)))))))))/IF(AND($D77=2,'ראשי-פרטים כלליים וריכוז הוצאות'!$D$68&lt;&gt;4),1.2,1)</f>
        <v>0</v>
      </c>
      <c r="KM77" s="263"/>
      <c r="KN77" s="264"/>
      <c r="KO77" s="265"/>
      <c r="KP77" s="266"/>
      <c r="KQ77" s="267">
        <f t="shared" si="166"/>
        <v>0</v>
      </c>
      <c r="KR77" s="260">
        <f>+(IF(OR($B77=0,$C77=0,$D77=0,$DC$2&gt;$OE$1),0,IF(OR(KM77=0,KO77=0,KP77=0),0,MIN((VLOOKUP($D77,SALERYCODE,3,0))*(IF($D77=6,KP77,KO77))*((MIN((VLOOKUP($D77,SALERYCODE,5,0)),(IF($D77=6,KO77,KP77))))),MIN((VLOOKUP($D77,SALERYCODE,3,0)),(KM77+KN77))*(IF($D77=6,KP77,((MIN((VLOOKUP($D77,SALERYCODE,5,0)),KP77)))))))))/IF(AND($D77=2,'ראשי-פרטים כלליים וריכוז הוצאות'!$D$68&lt;&gt;4),1.2,1)</f>
        <v>0</v>
      </c>
      <c r="KS77" s="263"/>
      <c r="KT77" s="264"/>
      <c r="KU77" s="265"/>
      <c r="KV77" s="266"/>
      <c r="KW77" s="267">
        <f t="shared" si="167"/>
        <v>0</v>
      </c>
      <c r="KX77" s="260">
        <f>+(IF(OR($B77=0,$C77=0,$D77=0,$DC$2&gt;$OE$1),0,IF(OR(KS77=0,KU77=0,KV77=0),0,MIN((VLOOKUP($D77,SALERYCODE,3,0))*(IF($D77=6,KV77,KU77))*((MIN((VLOOKUP($D77,SALERYCODE,5,0)),(IF($D77=6,KU77,KV77))))),MIN((VLOOKUP($D77,SALERYCODE,3,0)),(KS77+KT77))*(IF($D77=6,KV77,((MIN((VLOOKUP($D77,SALERYCODE,5,0)),KV77)))))))))/IF(AND($D77=2,'ראשי-פרטים כלליים וריכוז הוצאות'!$D$68&lt;&gt;4),1.2,1)</f>
        <v>0</v>
      </c>
      <c r="KY77" s="263"/>
      <c r="KZ77" s="264"/>
      <c r="LA77" s="265"/>
      <c r="LB77" s="266"/>
      <c r="LC77" s="267">
        <f t="shared" si="168"/>
        <v>0</v>
      </c>
      <c r="LD77" s="260">
        <f>+(IF(OR($B77=0,$C77=0,$D77=0,$DC$2&gt;$OE$1),0,IF(OR(KY77=0,LA77=0,LB77=0),0,MIN((VLOOKUP($D77,SALERYCODE,3,0))*(IF($D77=6,LB77,LA77))*((MIN((VLOOKUP($D77,SALERYCODE,5,0)),(IF($D77=6,LA77,LB77))))),MIN((VLOOKUP($D77,SALERYCODE,3,0)),(KY77+KZ77))*(IF($D77=6,LB77,((MIN((VLOOKUP($D77,SALERYCODE,5,0)),LB77)))))))))/IF(AND($D77=2,'ראשי-פרטים כלליים וריכוז הוצאות'!$D$68&lt;&gt;4),1.2,1)</f>
        <v>0</v>
      </c>
      <c r="LE77" s="263"/>
      <c r="LF77" s="264"/>
      <c r="LG77" s="265"/>
      <c r="LH77" s="266"/>
      <c r="LI77" s="267">
        <f t="shared" si="169"/>
        <v>0</v>
      </c>
      <c r="LJ77" s="260">
        <f>+(IF(OR($B77=0,$C77=0,$D77=0,$DC$2&gt;$OE$1),0,IF(OR(LE77=0,LG77=0,LH77=0),0,MIN((VLOOKUP($D77,SALERYCODE,3,0))*(IF($D77=6,LH77,LG77))*((MIN((VLOOKUP($D77,SALERYCODE,5,0)),(IF($D77=6,LG77,LH77))))),MIN((VLOOKUP($D77,SALERYCODE,3,0)),(LE77+LF77))*(IF($D77=6,LH77,((MIN((VLOOKUP($D77,SALERYCODE,5,0)),LH77)))))))))/IF(AND($D77=2,'ראשי-פרטים כלליים וריכוז הוצאות'!$D$68&lt;&gt;4),1.2,1)</f>
        <v>0</v>
      </c>
      <c r="LK77" s="263"/>
      <c r="LL77" s="264"/>
      <c r="LM77" s="265"/>
      <c r="LN77" s="266"/>
      <c r="LO77" s="267">
        <f t="shared" si="170"/>
        <v>0</v>
      </c>
      <c r="LP77" s="260">
        <f>+(IF(OR($B77=0,$C77=0,$D77=0,$DC$2&gt;$OE$1),0,IF(OR(LK77=0,LM77=0,LN77=0),0,MIN((VLOOKUP($D77,SALERYCODE,3,0))*(IF($D77=6,LN77,LM77))*((MIN((VLOOKUP($D77,SALERYCODE,5,0)),(IF($D77=6,LM77,LN77))))),MIN((VLOOKUP($D77,SALERYCODE,3,0)),(LK77+LL77))*(IF($D77=6,LN77,((MIN((VLOOKUP($D77,SALERYCODE,5,0)),LN77)))))))))/IF(AND($D77=2,'ראשי-פרטים כלליים וריכוז הוצאות'!$D$68&lt;&gt;4),1.2,1)</f>
        <v>0</v>
      </c>
      <c r="LQ77" s="263"/>
      <c r="LR77" s="264"/>
      <c r="LS77" s="265"/>
      <c r="LT77" s="266"/>
      <c r="LU77" s="267">
        <f t="shared" si="171"/>
        <v>0</v>
      </c>
      <c r="LV77" s="260">
        <f>+(IF(OR($B77=0,$C77=0,$D77=0,$DC$2&gt;$OE$1),0,IF(OR(LQ77=0,LS77=0,LT77=0),0,MIN((VLOOKUP($D77,SALERYCODE,3,0))*(IF($D77=6,LT77,LS77))*((MIN((VLOOKUP($D77,SALERYCODE,5,0)),(IF($D77=6,LS77,LT77))))),MIN((VLOOKUP($D77,SALERYCODE,3,0)),(LQ77+LR77))*(IF($D77=6,LT77,((MIN((VLOOKUP($D77,SALERYCODE,5,0)),LT77)))))))))/IF(AND($D77=2,'ראשי-פרטים כלליים וריכוז הוצאות'!$D$68&lt;&gt;4),1.2,1)</f>
        <v>0</v>
      </c>
      <c r="LW77" s="263"/>
      <c r="LX77" s="264"/>
      <c r="LY77" s="265"/>
      <c r="LZ77" s="266"/>
      <c r="MA77" s="267">
        <f t="shared" si="172"/>
        <v>0</v>
      </c>
      <c r="MB77" s="260">
        <f>+(IF(OR($B77=0,$C77=0,$D77=0,$DC$2&gt;$OE$1),0,IF(OR(LW77=0,LY77=0,LZ77=0),0,MIN((VLOOKUP($D77,SALERYCODE,3,0))*(IF($D77=6,LZ77,LY77))*((MIN((VLOOKUP($D77,SALERYCODE,5,0)),(IF($D77=6,LY77,LZ77))))),MIN((VLOOKUP($D77,SALERYCODE,3,0)),(LW77+LX77))*(IF($D77=6,LZ77,((MIN((VLOOKUP($D77,SALERYCODE,5,0)),LZ77)))))))))/IF(AND($D77=2,'ראשי-פרטים כלליים וריכוז הוצאות'!$D$68&lt;&gt;4),1.2,1)</f>
        <v>0</v>
      </c>
      <c r="MC77" s="263"/>
      <c r="MD77" s="264"/>
      <c r="ME77" s="265"/>
      <c r="MF77" s="266"/>
      <c r="MG77" s="267">
        <f t="shared" si="173"/>
        <v>0</v>
      </c>
      <c r="MH77" s="260">
        <f>+(IF(OR($B77=0,$C77=0,$D77=0,$DC$2&gt;$OE$1),0,IF(OR(MC77=0,ME77=0,MF77=0),0,MIN((VLOOKUP($D77,SALERYCODE,3,0))*(IF($D77=6,MF77,ME77))*((MIN((VLOOKUP($D77,SALERYCODE,5,0)),(IF($D77=6,ME77,MF77))))),MIN((VLOOKUP($D77,SALERYCODE,3,0)),(MC77+MD77))*(IF($D77=6,MF77,((MIN((VLOOKUP($D77,SALERYCODE,5,0)),MF77)))))))))/IF(AND($D77=2,'ראשי-פרטים כלליים וריכוז הוצאות'!$D$68&lt;&gt;4),1.2,1)</f>
        <v>0</v>
      </c>
      <c r="MI77" s="263"/>
      <c r="MJ77" s="264"/>
      <c r="MK77" s="265"/>
      <c r="ML77" s="266"/>
      <c r="MM77" s="267">
        <f t="shared" si="174"/>
        <v>0</v>
      </c>
      <c r="MN77" s="260">
        <f>+(IF(OR($B77=0,$C77=0,$D77=0,$DC$2&gt;$OE$1),0,IF(OR(MI77=0,MK77=0,ML77=0),0,MIN((VLOOKUP($D77,SALERYCODE,3,0))*(IF($D77=6,ML77,MK77))*((MIN((VLOOKUP($D77,SALERYCODE,5,0)),(IF($D77=6,MK77,ML77))))),MIN((VLOOKUP($D77,SALERYCODE,3,0)),(MI77+MJ77))*(IF($D77=6,ML77,((MIN((VLOOKUP($D77,SALERYCODE,5,0)),ML77)))))))))/IF(AND($D77=2,'ראשי-פרטים כלליים וריכוז הוצאות'!$D$68&lt;&gt;4),1.2,1)</f>
        <v>0</v>
      </c>
      <c r="MO77" s="263"/>
      <c r="MP77" s="264"/>
      <c r="MQ77" s="265"/>
      <c r="MR77" s="266"/>
      <c r="MS77" s="267">
        <f t="shared" si="175"/>
        <v>0</v>
      </c>
      <c r="MT77" s="260">
        <f>+(IF(OR($B77=0,$C77=0,$D77=0,$DC$2&gt;$OE$1),0,IF(OR(MO77=0,MQ77=0,MR77=0),0,MIN((VLOOKUP($D77,SALERYCODE,3,0))*(IF($D77=6,MR77,MQ77))*((MIN((VLOOKUP($D77,SALERYCODE,5,0)),(IF($D77=6,MQ77,MR77))))),MIN((VLOOKUP($D77,SALERYCODE,3,0)),(MO77+MP77))*(IF($D77=6,MR77,((MIN((VLOOKUP($D77,SALERYCODE,5,0)),MR77)))))))))/IF(AND($D77=2,'ראשי-פרטים כלליים וריכוז הוצאות'!$D$68&lt;&gt;4),1.2,1)</f>
        <v>0</v>
      </c>
      <c r="MU77" s="263"/>
      <c r="MV77" s="264"/>
      <c r="MW77" s="265"/>
      <c r="MX77" s="266"/>
      <c r="MY77" s="267">
        <f t="shared" si="176"/>
        <v>0</v>
      </c>
      <c r="MZ77" s="260">
        <f>+(IF(OR($B77=0,$C77=0,$D77=0,$DC$2&gt;$OE$1),0,IF(OR(MU77=0,MW77=0,MX77=0),0,MIN((VLOOKUP($D77,SALERYCODE,3,0))*(IF($D77=6,MX77,MW77))*((MIN((VLOOKUP($D77,SALERYCODE,5,0)),(IF($D77=6,MW77,MX77))))),MIN((VLOOKUP($D77,SALERYCODE,3,0)),(MU77+MV77))*(IF($D77=6,MX77,((MIN((VLOOKUP($D77,SALERYCODE,5,0)),MX77)))))))))/IF(AND($D77=2,'ראשי-פרטים כלליים וריכוז הוצאות'!$D$68&lt;&gt;4),1.2,1)</f>
        <v>0</v>
      </c>
      <c r="NA77" s="263"/>
      <c r="NB77" s="264"/>
      <c r="NC77" s="265"/>
      <c r="ND77" s="266"/>
      <c r="NE77" s="267">
        <f t="shared" si="177"/>
        <v>0</v>
      </c>
      <c r="NF77" s="260">
        <f>+(IF(OR($B77=0,$C77=0,$D77=0,$DC$2&gt;$OE$1),0,IF(OR(NA77=0,NC77=0,ND77=0),0,MIN((VLOOKUP($D77,SALERYCODE,3,0))*(IF($D77=6,ND77,NC77))*((MIN((VLOOKUP($D77,SALERYCODE,5,0)),(IF($D77=6,NC77,ND77))))),MIN((VLOOKUP($D77,SALERYCODE,3,0)),(NA77+NB77))*(IF($D77=6,ND77,((MIN((VLOOKUP($D77,SALERYCODE,5,0)),ND77)))))))))/IF(AND($D77=2,'ראשי-פרטים כלליים וריכוז הוצאות'!$D$68&lt;&gt;4),1.2,1)</f>
        <v>0</v>
      </c>
      <c r="NG77" s="263"/>
      <c r="NH77" s="264"/>
      <c r="NI77" s="265"/>
      <c r="NJ77" s="266"/>
      <c r="NK77" s="267">
        <f t="shared" si="178"/>
        <v>0</v>
      </c>
      <c r="NL77" s="260">
        <f>+(IF(OR($B77=0,$C77=0,$D77=0,$DC$2&gt;$OE$1),0,IF(OR(NG77=0,NI77=0,NJ77=0),0,MIN((VLOOKUP($D77,SALERYCODE,3,0))*(IF($D77=6,NJ77,NI77))*((MIN((VLOOKUP($D77,SALERYCODE,5,0)),(IF($D77=6,NI77,NJ77))))),MIN((VLOOKUP($D77,SALERYCODE,3,0)),(NG77+NH77))*(IF($D77=6,NJ77,((MIN((VLOOKUP($D77,SALERYCODE,5,0)),NJ77)))))))))/IF(AND($D77=2,'ראשי-פרטים כלליים וריכוז הוצאות'!$D$68&lt;&gt;4),1.2,1)</f>
        <v>0</v>
      </c>
      <c r="NM77" s="263"/>
      <c r="NN77" s="264"/>
      <c r="NO77" s="265"/>
      <c r="NP77" s="266"/>
      <c r="NQ77" s="267">
        <f t="shared" si="179"/>
        <v>0</v>
      </c>
      <c r="NR77" s="260">
        <f>+(IF(OR($B77=0,$C77=0,$D77=0,$DC$2&gt;$OE$1),0,IF(OR(NM77=0,NO77=0,NP77=0),0,MIN((VLOOKUP($D77,SALERYCODE,3,0))*(IF($D77=6,NP77,NO77))*((MIN((VLOOKUP($D77,SALERYCODE,5,0)),(IF($D77=6,NO77,NP77))))),MIN((VLOOKUP($D77,SALERYCODE,3,0)),(NM77+NN77))*(IF($D77=6,NP77,((MIN((VLOOKUP($D77,SALERYCODE,5,0)),NP77)))))))))/IF(AND($D77=2,'ראשי-פרטים כלליים וריכוז הוצאות'!$D$68&lt;&gt;4),1.2,1)</f>
        <v>0</v>
      </c>
      <c r="NS77" s="263"/>
      <c r="NT77" s="264"/>
      <c r="NU77" s="265"/>
      <c r="NV77" s="266"/>
      <c r="NW77" s="267">
        <f t="shared" si="180"/>
        <v>0</v>
      </c>
      <c r="NX77" s="260">
        <f>+(IF(OR($B77=0,$C77=0,$D77=0,$DC$2&gt;$OE$1),0,IF(OR(NS77=0,NU77=0,NV77=0),0,MIN((VLOOKUP($D77,SALERYCODE,3,0))*(IF($D77=6,NV77,NU77))*((MIN((VLOOKUP($D77,SALERYCODE,5,0)),(IF($D77=6,NU77,NV77))))),MIN((VLOOKUP($D77,SALERYCODE,3,0)),(NS77+NT77))*(IF($D77=6,NV77,((MIN((VLOOKUP($D77,SALERYCODE,5,0)),NV77)))))))))/IF(AND($D77=2,'ראשי-פרטים כלליים וריכוז הוצאות'!$D$68&lt;&gt;4),1.2,1)</f>
        <v>0</v>
      </c>
      <c r="NY77" s="263"/>
      <c r="NZ77" s="264"/>
      <c r="OA77" s="265"/>
      <c r="OB77" s="266"/>
      <c r="OC77" s="267">
        <f t="shared" si="181"/>
        <v>0</v>
      </c>
      <c r="OD77" s="260">
        <f>+(IF(OR($B77=0,$C77=0,$D77=0,$DC$2&gt;$OE$1),0,IF(OR(NY77=0,OA77=0,OB77=0),0,MIN((VLOOKUP($D77,SALERYCODE,3,0))*(IF($D77=6,OB77,OA77))*((MIN((VLOOKUP($D77,SALERYCODE,5,0)),(IF($D77=6,OA77,OB77))))),MIN((VLOOKUP($D77,SALERYCODE,3,0)),(NY77+NZ77))*(IF($D77=6,OB77,((MIN((VLOOKUP($D77,SALERYCODE,5,0)),OB77)))))))))/IF(AND($D77=2,'ראשי-פרטים כלליים וריכוז הוצאות'!$D$68&lt;&gt;4),1.2,1)</f>
        <v>0</v>
      </c>
      <c r="OE77" s="275">
        <f t="shared" si="192"/>
        <v>0</v>
      </c>
      <c r="OF77" s="283">
        <f t="shared" si="193"/>
        <v>9.9999999999999995E-7</v>
      </c>
      <c r="OG77" s="276">
        <f t="shared" si="194"/>
        <v>0</v>
      </c>
      <c r="OH77" s="275">
        <f t="shared" si="195"/>
        <v>0</v>
      </c>
      <c r="OI77" s="275">
        <v>0</v>
      </c>
      <c r="OJ77" s="258">
        <f t="shared" si="191"/>
        <v>0</v>
      </c>
      <c r="OK77" s="284"/>
      <c r="OL77" s="116">
        <f>MIN(OJ77+OK77*OF77*OE77/$OL$1/IF(AND($D77=2,'ראשי-פרטים כלליים וריכוז הוצאות'!$D$68&lt;&gt;4),1.2,1),IF($D77&gt;0,VLOOKUP($D77,SALERYCODE,3,0)*12*OG77,0))</f>
        <v>0</v>
      </c>
      <c r="OM77" s="95">
        <f t="shared" si="182"/>
        <v>0</v>
      </c>
      <c r="ON77" s="11">
        <f t="shared" si="183"/>
        <v>0</v>
      </c>
      <c r="OO77" s="11">
        <f t="shared" si="184"/>
        <v>0</v>
      </c>
      <c r="OP77" s="22">
        <f t="shared" si="185"/>
        <v>0</v>
      </c>
      <c r="OQ77" s="11">
        <f t="shared" si="186"/>
        <v>0</v>
      </c>
      <c r="OR77" s="11" t="e">
        <f>#REF!</f>
        <v>#REF!</v>
      </c>
      <c r="OS77" s="35" t="e">
        <f>#REF!-OP77</f>
        <v>#REF!</v>
      </c>
      <c r="OT77" s="35" t="e">
        <f>OS77-#REF!</f>
        <v>#REF!</v>
      </c>
      <c r="OU77" s="43" t="e">
        <f>IF(AND(OP77&gt;0,(OS77=#REF!-OP77)),"מועסק פחות מ-10% מזמנו במופ","")</f>
        <v>#REF!</v>
      </c>
    </row>
    <row r="78" spans="1:411" ht="24" hidden="1" customHeight="1" outlineLevel="1" x14ac:dyDescent="0.2">
      <c r="A78" s="282">
        <v>75</v>
      </c>
      <c r="B78" s="269"/>
      <c r="C78" s="270"/>
      <c r="D78" s="271"/>
      <c r="E78" s="263"/>
      <c r="F78" s="264"/>
      <c r="G78" s="265"/>
      <c r="H78" s="266"/>
      <c r="I78" s="267">
        <f t="shared" si="117"/>
        <v>0</v>
      </c>
      <c r="J78" s="260">
        <f>(IF(OR($B78=0,$C78=0,$D78=0,$E$2&gt;$OE$1),0,IF(OR($E78=0,$G78=0,$H78=0),0,MIN((VLOOKUP($D78,SALERYCODE,3,0))*(IF($D78=6,$H78,$G78))*((MIN((VLOOKUP($D78,SALERYCODE,5,0)),(IF($D78=6,$G78,$H78))))),MIN((VLOOKUP($D78,SALERYCODE,3,0)),($E78+$F78))*(IF($D78=6,$H78,((MIN((VLOOKUP($D78,SALERYCODE,5,0)),$H78)))))))))/IF(AND($D78=2,'ראשי-פרטים כלליים וריכוז הוצאות'!$D$68&lt;&gt;4),1.2,1)</f>
        <v>0</v>
      </c>
      <c r="K78" s="263"/>
      <c r="L78" s="264"/>
      <c r="M78" s="265"/>
      <c r="N78" s="266"/>
      <c r="O78" s="267">
        <f t="shared" si="118"/>
        <v>0</v>
      </c>
      <c r="P78" s="260">
        <f>+(IF(OR($B78=0,$C78=0,$D78=0,$K$2&gt;$OE$1),0,IF(OR($K78=0,$M78=0,$N78=0),0,MIN((VLOOKUP($D78,SALERYCODE,3,0))*(IF($D78=6,$N78,$M78))*((MIN((VLOOKUP($D78,SALERYCODE,5,0)),(IF($D78=6,$M78,$N78))))),MIN((VLOOKUP($D78,SALERYCODE,3,0)),($K78+$L78))*(IF($D78=6,$N78,((MIN((VLOOKUP($D78,SALERYCODE,5,0)),$N78)))))))))/IF(AND($D78=2,'ראשי-פרטים כלליים וריכוז הוצאות'!$D$68&lt;&gt;4),1.2,1)</f>
        <v>0</v>
      </c>
      <c r="Q78" s="263"/>
      <c r="R78" s="264"/>
      <c r="S78" s="265"/>
      <c r="T78" s="266"/>
      <c r="U78" s="267">
        <f t="shared" si="119"/>
        <v>0</v>
      </c>
      <c r="V78" s="260">
        <f>+(IF(OR($B78=0,$C78=0,$D78=0,$Q$2&gt;$OE$1),0,IF(OR(Q78=0,S78=0,T78=0),0,MIN((VLOOKUP($D78,SALERYCODE,3,0))*(IF($D78=6,T78,S78))*((MIN((VLOOKUP($D78,SALERYCODE,5,0)),(IF($D78=6,S78,T78))))),MIN((VLOOKUP($D78,SALERYCODE,3,0)),(Q78+R78))*(IF($D78=6,T78,((MIN((VLOOKUP($D78,SALERYCODE,5,0)),T78)))))))))/IF(AND($D78=2,'ראשי-פרטים כלליים וריכוז הוצאות'!$D$68&lt;&gt;4),1.2,1)</f>
        <v>0</v>
      </c>
      <c r="W78" s="263"/>
      <c r="X78" s="264"/>
      <c r="Y78" s="265"/>
      <c r="Z78" s="266"/>
      <c r="AA78" s="267">
        <f t="shared" si="120"/>
        <v>0</v>
      </c>
      <c r="AB78" s="260">
        <f>+(IF(OR($B78=0,$C78=0,$D78=0,$W$2&gt;$OE$1),0,IF(OR(W78=0,Y78=0,Z78=0),0,MIN((VLOOKUP($D78,SALERYCODE,3,0))*(IF($D78=6,Z78,Y78))*((MIN((VLOOKUP($D78,SALERYCODE,5,0)),(IF($D78=6,Y78,Z78))))),MIN((VLOOKUP($D78,SALERYCODE,3,0)),(W78+X78))*(IF($D78=6,Z78,((MIN((VLOOKUP($D78,SALERYCODE,5,0)),Z78)))))))))/IF(AND($D78=2,'ראשי-פרטים כלליים וריכוז הוצאות'!$D$68&lt;&gt;4),1.2,1)</f>
        <v>0</v>
      </c>
      <c r="AC78" s="263"/>
      <c r="AD78" s="264"/>
      <c r="AE78" s="265"/>
      <c r="AF78" s="266"/>
      <c r="AG78" s="267">
        <f t="shared" si="121"/>
        <v>0</v>
      </c>
      <c r="AH78" s="260">
        <f>+(IF(OR($B78=0,$C78=0,$D78=0,$AC$2&gt;$OE$1),0,IF(OR(AC78=0,AE78=0,AF78=0),0,MIN((VLOOKUP($D78,SALERYCODE,3,0))*(IF($D78=6,AF78,AE78))*((MIN((VLOOKUP($D78,SALERYCODE,5,0)),(IF($D78=6,AE78,AF78))))),MIN((VLOOKUP($D78,SALERYCODE,3,0)),(AC78+AD78))*(IF($D78=6,AF78,((MIN((VLOOKUP($D78,SALERYCODE,5,0)),AF78)))))))))/IF(AND($D78=2,'ראשי-פרטים כלליים וריכוז הוצאות'!$D$68&lt;&gt;4),1.2,1)</f>
        <v>0</v>
      </c>
      <c r="AI78" s="263"/>
      <c r="AJ78" s="264"/>
      <c r="AK78" s="265"/>
      <c r="AL78" s="266"/>
      <c r="AM78" s="267">
        <f t="shared" si="122"/>
        <v>0</v>
      </c>
      <c r="AN78" s="260">
        <f>+(IF(OR($B78=0,$C78=0,$D78=0,$AI$2&gt;$OE$1),0,IF(OR(AI78=0,AK78=0,AL78=0),0,MIN((VLOOKUP($D78,SALERYCODE,3,0))*(IF($D78=6,AL78,AK78))*((MIN((VLOOKUP($D78,SALERYCODE,5,0)),(IF($D78=6,AK78,AL78))))),MIN((VLOOKUP($D78,SALERYCODE,3,0)),(AI78+AJ78))*(IF($D78=6,AL78,((MIN((VLOOKUP($D78,SALERYCODE,5,0)),AL78)))))))))/IF(AND($D78=2,'ראשי-פרטים כלליים וריכוז הוצאות'!$D$68&lt;&gt;4),1.2,1)</f>
        <v>0</v>
      </c>
      <c r="AO78" s="263"/>
      <c r="AP78" s="264"/>
      <c r="AQ78" s="265"/>
      <c r="AR78" s="266"/>
      <c r="AS78" s="267">
        <f t="shared" si="123"/>
        <v>0</v>
      </c>
      <c r="AT78" s="260">
        <f>+(IF(OR($B78=0,$C78=0,$D78=0,$AO$2&gt;$OE$1),0,IF(OR(AO78=0,AQ78=0,AR78=0),0,MIN((VLOOKUP($D78,SALERYCODE,3,0))*(IF($D78=6,AR78,AQ78))*((MIN((VLOOKUP($D78,SALERYCODE,5,0)),(IF($D78=6,AQ78,AR78))))),MIN((VLOOKUP($D78,SALERYCODE,3,0)),(AO78+AP78))*(IF($D78=6,AR78,((MIN((VLOOKUP($D78,SALERYCODE,5,0)),AR78)))))))))/IF(AND($D78=2,'ראשי-פרטים כלליים וריכוז הוצאות'!$D$68&lt;&gt;4),1.2,1)</f>
        <v>0</v>
      </c>
      <c r="AU78" s="263"/>
      <c r="AV78" s="264"/>
      <c r="AW78" s="265"/>
      <c r="AX78" s="266"/>
      <c r="AY78" s="267">
        <f t="shared" si="124"/>
        <v>0</v>
      </c>
      <c r="AZ78" s="260">
        <f>+(IF(OR($B78=0,$C78=0,$D78=0,$AU$2&gt;$OE$1),0,IF(OR(AU78=0,AW78=0,AX78=0),0,MIN((VLOOKUP($D78,SALERYCODE,3,0))*(IF($D78=6,AX78,AW78))*((MIN((VLOOKUP($D78,SALERYCODE,5,0)),(IF($D78=6,AW78,AX78))))),MIN((VLOOKUP($D78,SALERYCODE,3,0)),(AU78+AV78))*(IF($D78=6,AX78,((MIN((VLOOKUP($D78,SALERYCODE,5,0)),AX78)))))))))/IF(AND($D78=2,'ראשי-פרטים כלליים וריכוז הוצאות'!$D$68&lt;&gt;4),1.2,1)</f>
        <v>0</v>
      </c>
      <c r="BA78" s="263"/>
      <c r="BB78" s="264"/>
      <c r="BC78" s="265"/>
      <c r="BD78" s="266"/>
      <c r="BE78" s="267">
        <f t="shared" si="125"/>
        <v>0</v>
      </c>
      <c r="BF78" s="260">
        <f>+(IF(OR($B78=0,$C78=0,$D78=0,$BA$2&gt;$OE$1),0,IF(OR(BA78=0,BC78=0,BD78=0),0,MIN((VLOOKUP($D78,SALERYCODE,3,0))*(IF($D78=6,BD78,BC78))*((MIN((VLOOKUP($D78,SALERYCODE,5,0)),(IF($D78=6,BC78,BD78))))),MIN((VLOOKUP($D78,SALERYCODE,3,0)),(BA78+BB78))*(IF($D78=6,BD78,((MIN((VLOOKUP($D78,SALERYCODE,5,0)),BD78)))))))))/IF(AND($D78=2,'ראשי-פרטים כלליים וריכוז הוצאות'!$D$68&lt;&gt;4),1.2,1)</f>
        <v>0</v>
      </c>
      <c r="BG78" s="263"/>
      <c r="BH78" s="264"/>
      <c r="BI78" s="265"/>
      <c r="BJ78" s="266"/>
      <c r="BK78" s="267">
        <f t="shared" si="126"/>
        <v>0</v>
      </c>
      <c r="BL78" s="260">
        <f>+(IF(OR($B78=0,$C78=0,$D78=0,$BG$2&gt;$OE$1),0,IF(OR(BG78=0,BI78=0,BJ78=0),0,MIN((VLOOKUP($D78,SALERYCODE,3,0))*(IF($D78=6,BJ78,BI78))*((MIN((VLOOKUP($D78,SALERYCODE,5,0)),(IF($D78=6,BI78,BJ78))))),MIN((VLOOKUP($D78,SALERYCODE,3,0)),(BG78+BH78))*(IF($D78=6,BJ78,((MIN((VLOOKUP($D78,SALERYCODE,5,0)),BJ78)))))))))/IF(AND($D78=2,'ראשי-פרטים כלליים וריכוז הוצאות'!$D$68&lt;&gt;4),1.2,1)</f>
        <v>0</v>
      </c>
      <c r="BM78" s="263"/>
      <c r="BN78" s="264"/>
      <c r="BO78" s="265"/>
      <c r="BP78" s="266"/>
      <c r="BQ78" s="267">
        <f t="shared" si="127"/>
        <v>0</v>
      </c>
      <c r="BR78" s="260">
        <f>+(IF(OR($B78=0,$C78=0,$D78=0,$BM$2&gt;$OE$1),0,IF(OR(BM78=0,BO78=0,BP78=0),0,MIN((VLOOKUP($D78,SALERYCODE,3,0))*(IF($D78=6,BP78,BO78))*((MIN((VLOOKUP($D78,SALERYCODE,5,0)),(IF($D78=6,BO78,BP78))))),MIN((VLOOKUP($D78,SALERYCODE,3,0)),(BM78+BN78))*(IF($D78=6,BP78,((MIN((VLOOKUP($D78,SALERYCODE,5,0)),BP78)))))))))/IF(AND($D78=2,'ראשי-פרטים כלליים וריכוז הוצאות'!$D$68&lt;&gt;4),1.2,1)</f>
        <v>0</v>
      </c>
      <c r="BS78" s="263"/>
      <c r="BT78" s="264"/>
      <c r="BU78" s="265"/>
      <c r="BV78" s="266"/>
      <c r="BW78" s="267">
        <f t="shared" si="128"/>
        <v>0</v>
      </c>
      <c r="BX78" s="260">
        <f>+(IF(OR($B78=0,$C78=0,$D78=0,$BS$2&gt;$OE$1),0,IF(OR(BS78=0,BU78=0,BV78=0),0,MIN((VLOOKUP($D78,SALERYCODE,3,0))*(IF($D78=6,BV78,BU78))*((MIN((VLOOKUP($D78,SALERYCODE,5,0)),(IF($D78=6,BU78,BV78))))),MIN((VLOOKUP($D78,SALERYCODE,3,0)),(BS78+BT78))*(IF($D78=6,BV78,((MIN((VLOOKUP($D78,SALERYCODE,5,0)),BV78)))))))))/IF(AND($D78=2,'ראשי-פרטים כלליים וריכוז הוצאות'!$D$68&lt;&gt;4),1.2,1)</f>
        <v>0</v>
      </c>
      <c r="BY78" s="263"/>
      <c r="BZ78" s="264"/>
      <c r="CA78" s="265"/>
      <c r="CB78" s="266"/>
      <c r="CC78" s="267">
        <f t="shared" si="129"/>
        <v>0</v>
      </c>
      <c r="CD78" s="260">
        <f>+(IF(OR($B78=0,$C78=0,$D78=0,$BY$2&gt;$OE$1),0,IF(OR(BY78=0,CA78=0,CB78=0),0,MIN((VLOOKUP($D78,SALERYCODE,3,0))*(IF($D78=6,CB78,CA78))*((MIN((VLOOKUP($D78,SALERYCODE,5,0)),(IF($D78=6,CA78,CB78))))),MIN((VLOOKUP($D78,SALERYCODE,3,0)),(BY78+BZ78))*(IF($D78=6,CB78,((MIN((VLOOKUP($D78,SALERYCODE,5,0)),CB78)))))))))/IF(AND($D78=2,'ראשי-פרטים כלליים וריכוז הוצאות'!$D$68&lt;&gt;4),1.2,1)</f>
        <v>0</v>
      </c>
      <c r="CE78" s="263"/>
      <c r="CF78" s="264"/>
      <c r="CG78" s="265"/>
      <c r="CH78" s="266"/>
      <c r="CI78" s="267">
        <f t="shared" si="130"/>
        <v>0</v>
      </c>
      <c r="CJ78" s="260">
        <f>+(IF(OR($B78=0,$C78=0,$D78=0,$CE$2&gt;$OE$1),0,IF(OR(CE78=0,CG78=0,CH78=0),0,MIN((VLOOKUP($D78,SALERYCODE,3,0))*(IF($D78=6,CH78,CG78))*((MIN((VLOOKUP($D78,SALERYCODE,5,0)),(IF($D78=6,CG78,CH78))))),MIN((VLOOKUP($D78,SALERYCODE,3,0)),(CE78+CF78))*(IF($D78=6,CH78,((MIN((VLOOKUP($D78,SALERYCODE,5,0)),CH78)))))))))/IF(AND($D78=2,'ראשי-פרטים כלליים וריכוז הוצאות'!$D$68&lt;&gt;4),1.2,1)</f>
        <v>0</v>
      </c>
      <c r="CK78" s="263"/>
      <c r="CL78" s="264"/>
      <c r="CM78" s="265"/>
      <c r="CN78" s="266"/>
      <c r="CO78" s="267">
        <f t="shared" si="131"/>
        <v>0</v>
      </c>
      <c r="CP78" s="260">
        <f>+(IF(OR($B78=0,$C78=0,$D78=0,$CK$2&gt;$OE$1),0,IF(OR(CK78=0,CM78=0,CN78=0),0,MIN((VLOOKUP($D78,SALERYCODE,3,0))*(IF($D78=6,CN78,CM78))*((MIN((VLOOKUP($D78,SALERYCODE,5,0)),(IF($D78=6,CM78,CN78))))),MIN((VLOOKUP($D78,SALERYCODE,3,0)),(CK78+CL78))*(IF($D78=6,CN78,((MIN((VLOOKUP($D78,SALERYCODE,5,0)),CN78)))))))))/IF(AND($D78=2,'ראשי-פרטים כלליים וריכוז הוצאות'!$D$68&lt;&gt;4),1.2,1)</f>
        <v>0</v>
      </c>
      <c r="CQ78" s="263"/>
      <c r="CR78" s="264"/>
      <c r="CS78" s="265"/>
      <c r="CT78" s="266"/>
      <c r="CU78" s="267">
        <f t="shared" si="132"/>
        <v>0</v>
      </c>
      <c r="CV78" s="260">
        <f>+(IF(OR($B78=0,$C78=0,$D78=0,$CQ$2&gt;$OE$1),0,IF(OR(CQ78=0,CS78=0,CT78=0),0,MIN((VLOOKUP($D78,SALERYCODE,3,0))*(IF($D78=6,CT78,CS78))*((MIN((VLOOKUP($D78,SALERYCODE,5,0)),(IF($D78=6,CS78,CT78))))),MIN((VLOOKUP($D78,SALERYCODE,3,0)),(CQ78+CR78))*(IF($D78=6,CT78,((MIN((VLOOKUP($D78,SALERYCODE,5,0)),CT78)))))))))/IF(AND($D78=2,'ראשי-פרטים כלליים וריכוז הוצאות'!$D$68&lt;&gt;4),1.2,1)</f>
        <v>0</v>
      </c>
      <c r="CW78" s="263"/>
      <c r="CX78" s="264"/>
      <c r="CY78" s="265"/>
      <c r="CZ78" s="266"/>
      <c r="DA78" s="267">
        <f t="shared" si="133"/>
        <v>0</v>
      </c>
      <c r="DB78" s="260">
        <f>+(IF(OR($B78=0,$C78=0,$D78=0,$CW$2&gt;$OE$1),0,IF(OR(CW78=0,CY78=0,CZ78=0),0,MIN((VLOOKUP($D78,SALERYCODE,3,0))*(IF($D78=6,CZ78,CY78))*((MIN((VLOOKUP($D78,SALERYCODE,5,0)),(IF($D78=6,CY78,CZ78))))),MIN((VLOOKUP($D78,SALERYCODE,3,0)),(CW78+CX78))*(IF($D78=6,CZ78,((MIN((VLOOKUP($D78,SALERYCODE,5,0)),CZ78)))))))))/IF(AND($D78=2,'ראשי-פרטים כלליים וריכוז הוצאות'!$D$68&lt;&gt;4),1.2,1)</f>
        <v>0</v>
      </c>
      <c r="DC78" s="263"/>
      <c r="DD78" s="264"/>
      <c r="DE78" s="265"/>
      <c r="DF78" s="266"/>
      <c r="DG78" s="267">
        <f t="shared" si="134"/>
        <v>0</v>
      </c>
      <c r="DH78" s="260">
        <f>+(IF(OR($B78=0,$C78=0,$D78=0,$DC$2&gt;$OE$1),0,IF(OR(DC78=0,DE78=0,DF78=0),0,MIN((VLOOKUP($D78,SALERYCODE,3,0))*(IF($D78=6,DF78,DE78))*((MIN((VLOOKUP($D78,SALERYCODE,5,0)),(IF($D78=6,DE78,DF78))))),MIN((VLOOKUP($D78,SALERYCODE,3,0)),(DC78+DD78))*(IF($D78=6,DF78,((MIN((VLOOKUP($D78,SALERYCODE,5,0)),DF78)))))))))/IF(AND($D78=2,'ראשי-פרטים כלליים וריכוז הוצאות'!$D$68&lt;&gt;4),1.2,1)</f>
        <v>0</v>
      </c>
      <c r="DI78" s="263"/>
      <c r="DJ78" s="264"/>
      <c r="DK78" s="265"/>
      <c r="DL78" s="266"/>
      <c r="DM78" s="267">
        <f t="shared" si="135"/>
        <v>0</v>
      </c>
      <c r="DN78" s="260">
        <f>+(IF(OR($B78=0,$C78=0,$D78=0,$DC$2&gt;$OE$1),0,IF(OR(DI78=0,DK78=0,DL78=0),0,MIN((VLOOKUP($D78,SALERYCODE,3,0))*(IF($D78=6,DL78,DK78))*((MIN((VLOOKUP($D78,SALERYCODE,5,0)),(IF($D78=6,DK78,DL78))))),MIN((VLOOKUP($D78,SALERYCODE,3,0)),(DI78+DJ78))*(IF($D78=6,DL78,((MIN((VLOOKUP($D78,SALERYCODE,5,0)),DL78)))))))))/IF(AND($D78=2,'ראשי-פרטים כלליים וריכוז הוצאות'!$D$68&lt;&gt;4),1.2,1)</f>
        <v>0</v>
      </c>
      <c r="DO78" s="263"/>
      <c r="DP78" s="264"/>
      <c r="DQ78" s="265"/>
      <c r="DR78" s="266"/>
      <c r="DS78" s="267">
        <f t="shared" si="136"/>
        <v>0</v>
      </c>
      <c r="DT78" s="260">
        <f>+(IF(OR($B78=0,$C78=0,$D78=0,$DC$2&gt;$OE$1),0,IF(OR(DO78=0,DQ78=0,DR78=0),0,MIN((VLOOKUP($D78,SALERYCODE,3,0))*(IF($D78=6,DR78,DQ78))*((MIN((VLOOKUP($D78,SALERYCODE,5,0)),(IF($D78=6,DQ78,DR78))))),MIN((VLOOKUP($D78,SALERYCODE,3,0)),(DO78+DP78))*(IF($D78=6,DR78,((MIN((VLOOKUP($D78,SALERYCODE,5,0)),DR78)))))))))/IF(AND($D78=2,'ראשי-פרטים כלליים וריכוז הוצאות'!$D$68&lt;&gt;4),1.2,1)</f>
        <v>0</v>
      </c>
      <c r="DU78" s="263"/>
      <c r="DV78" s="264"/>
      <c r="DW78" s="265"/>
      <c r="DX78" s="266"/>
      <c r="DY78" s="267">
        <f t="shared" si="137"/>
        <v>0</v>
      </c>
      <c r="DZ78" s="260">
        <f>+(IF(OR($B78=0,$C78=0,$D78=0,$DC$2&gt;$OE$1),0,IF(OR(DU78=0,DW78=0,DX78=0),0,MIN((VLOOKUP($D78,SALERYCODE,3,0))*(IF($D78=6,DX78,DW78))*((MIN((VLOOKUP($D78,SALERYCODE,5,0)),(IF($D78=6,DW78,DX78))))),MIN((VLOOKUP($D78,SALERYCODE,3,0)),(DU78+DV78))*(IF($D78=6,DX78,((MIN((VLOOKUP($D78,SALERYCODE,5,0)),DX78)))))))))/IF(AND($D78=2,'ראשי-פרטים כלליים וריכוז הוצאות'!$D$68&lt;&gt;4),1.2,1)</f>
        <v>0</v>
      </c>
      <c r="EA78" s="263"/>
      <c r="EB78" s="264"/>
      <c r="EC78" s="265"/>
      <c r="ED78" s="266"/>
      <c r="EE78" s="267">
        <f t="shared" si="138"/>
        <v>0</v>
      </c>
      <c r="EF78" s="260">
        <f>+(IF(OR($B78=0,$C78=0,$D78=0,$DC$2&gt;$OE$1),0,IF(OR(EA78=0,EC78=0,ED78=0),0,MIN((VLOOKUP($D78,SALERYCODE,3,0))*(IF($D78=6,ED78,EC78))*((MIN((VLOOKUP($D78,SALERYCODE,5,0)),(IF($D78=6,EC78,ED78))))),MIN((VLOOKUP($D78,SALERYCODE,3,0)),(EA78+EB78))*(IF($D78=6,ED78,((MIN((VLOOKUP($D78,SALERYCODE,5,0)),ED78)))))))))/IF(AND($D78=2,'ראשי-פרטים כלליים וריכוז הוצאות'!$D$68&lt;&gt;4),1.2,1)</f>
        <v>0</v>
      </c>
      <c r="EG78" s="263"/>
      <c r="EH78" s="264"/>
      <c r="EI78" s="265"/>
      <c r="EJ78" s="266"/>
      <c r="EK78" s="267">
        <f t="shared" si="139"/>
        <v>0</v>
      </c>
      <c r="EL78" s="260">
        <f>+(IF(OR($B78=0,$C78=0,$D78=0,$DC$2&gt;$OE$1),0,IF(OR(EG78=0,EI78=0,EJ78=0),0,MIN((VLOOKUP($D78,SALERYCODE,3,0))*(IF($D78=6,EJ78,EI78))*((MIN((VLOOKUP($D78,SALERYCODE,5,0)),(IF($D78=6,EI78,EJ78))))),MIN((VLOOKUP($D78,SALERYCODE,3,0)),(EG78+EH78))*(IF($D78=6,EJ78,((MIN((VLOOKUP($D78,SALERYCODE,5,0)),EJ78)))))))))/IF(AND($D78=2,'ראשי-פרטים כלליים וריכוז הוצאות'!$D$68&lt;&gt;4),1.2,1)</f>
        <v>0</v>
      </c>
      <c r="EM78" s="263"/>
      <c r="EN78" s="264"/>
      <c r="EO78" s="265"/>
      <c r="EP78" s="266"/>
      <c r="EQ78" s="267">
        <f t="shared" si="140"/>
        <v>0</v>
      </c>
      <c r="ER78" s="260">
        <f>+(IF(OR($B78=0,$C78=0,$D78=0,$DC$2&gt;$OE$1),0,IF(OR(EM78=0,EO78=0,EP78=0),0,MIN((VLOOKUP($D78,SALERYCODE,3,0))*(IF($D78=6,EP78,EO78))*((MIN((VLOOKUP($D78,SALERYCODE,5,0)),(IF($D78=6,EO78,EP78))))),MIN((VLOOKUP($D78,SALERYCODE,3,0)),(EM78+EN78))*(IF($D78=6,EP78,((MIN((VLOOKUP($D78,SALERYCODE,5,0)),EP78)))))))))/IF(AND($D78=2,'ראשי-פרטים כלליים וריכוז הוצאות'!$D$68&lt;&gt;4),1.2,1)</f>
        <v>0</v>
      </c>
      <c r="ES78" s="263"/>
      <c r="ET78" s="264"/>
      <c r="EU78" s="265"/>
      <c r="EV78" s="266"/>
      <c r="EW78" s="267">
        <f t="shared" si="141"/>
        <v>0</v>
      </c>
      <c r="EX78" s="260">
        <f>+(IF(OR($B78=0,$C78=0,$D78=0,$DC$2&gt;$OE$1),0,IF(OR(ES78=0,EU78=0,EV78=0),0,MIN((VLOOKUP($D78,SALERYCODE,3,0))*(IF($D78=6,EV78,EU78))*((MIN((VLOOKUP($D78,SALERYCODE,5,0)),(IF($D78=6,EU78,EV78))))),MIN((VLOOKUP($D78,SALERYCODE,3,0)),(ES78+ET78))*(IF($D78=6,EV78,((MIN((VLOOKUP($D78,SALERYCODE,5,0)),EV78)))))))))/IF(AND($D78=2,'ראשי-פרטים כלליים וריכוז הוצאות'!$D$68&lt;&gt;4),1.2,1)</f>
        <v>0</v>
      </c>
      <c r="EY78" s="263"/>
      <c r="EZ78" s="264"/>
      <c r="FA78" s="265"/>
      <c r="FB78" s="266"/>
      <c r="FC78" s="267">
        <f t="shared" si="142"/>
        <v>0</v>
      </c>
      <c r="FD78" s="260">
        <f>+(IF(OR($B78=0,$C78=0,$D78=0,$DC$2&gt;$OE$1),0,IF(OR(EY78=0,FA78=0,FB78=0),0,MIN((VLOOKUP($D78,SALERYCODE,3,0))*(IF($D78=6,FB78,FA78))*((MIN((VLOOKUP($D78,SALERYCODE,5,0)),(IF($D78=6,FA78,FB78))))),MIN((VLOOKUP($D78,SALERYCODE,3,0)),(EY78+EZ78))*(IF($D78=6,FB78,((MIN((VLOOKUP($D78,SALERYCODE,5,0)),FB78)))))))))/IF(AND($D78=2,'ראשי-פרטים כלליים וריכוז הוצאות'!$D$68&lt;&gt;4),1.2,1)</f>
        <v>0</v>
      </c>
      <c r="FE78" s="263"/>
      <c r="FF78" s="264"/>
      <c r="FG78" s="265"/>
      <c r="FH78" s="266"/>
      <c r="FI78" s="267">
        <f t="shared" si="143"/>
        <v>0</v>
      </c>
      <c r="FJ78" s="260">
        <f>+(IF(OR($B78=0,$C78=0,$D78=0,$DC$2&gt;$OE$1),0,IF(OR(FE78=0,FG78=0,FH78=0),0,MIN((VLOOKUP($D78,SALERYCODE,3,0))*(IF($D78=6,FH78,FG78))*((MIN((VLOOKUP($D78,SALERYCODE,5,0)),(IF($D78=6,FG78,FH78))))),MIN((VLOOKUP($D78,SALERYCODE,3,0)),(FE78+FF78))*(IF($D78=6,FH78,((MIN((VLOOKUP($D78,SALERYCODE,5,0)),FH78)))))))))/IF(AND($D78=2,'ראשי-פרטים כלליים וריכוז הוצאות'!$D$68&lt;&gt;4),1.2,1)</f>
        <v>0</v>
      </c>
      <c r="FK78" s="263"/>
      <c r="FL78" s="264"/>
      <c r="FM78" s="265"/>
      <c r="FN78" s="266"/>
      <c r="FO78" s="267">
        <f t="shared" si="144"/>
        <v>0</v>
      </c>
      <c r="FP78" s="260">
        <f>+(IF(OR($B78=0,$C78=0,$D78=0,$DC$2&gt;$OE$1),0,IF(OR(FK78=0,FM78=0,FN78=0),0,MIN((VLOOKUP($D78,SALERYCODE,3,0))*(IF($D78=6,FN78,FM78))*((MIN((VLOOKUP($D78,SALERYCODE,5,0)),(IF($D78=6,FM78,FN78))))),MIN((VLOOKUP($D78,SALERYCODE,3,0)),(FK78+FL78))*(IF($D78=6,FN78,((MIN((VLOOKUP($D78,SALERYCODE,5,0)),FN78)))))))))/IF(AND($D78=2,'ראשי-פרטים כלליים וריכוז הוצאות'!$D$68&lt;&gt;4),1.2,1)</f>
        <v>0</v>
      </c>
      <c r="FQ78" s="263"/>
      <c r="FR78" s="264"/>
      <c r="FS78" s="265"/>
      <c r="FT78" s="266"/>
      <c r="FU78" s="267">
        <f t="shared" si="145"/>
        <v>0</v>
      </c>
      <c r="FV78" s="260">
        <f>+(IF(OR($B78=0,$C78=0,$D78=0,$DC$2&gt;$OE$1),0,IF(OR(FQ78=0,FS78=0,FT78=0),0,MIN((VLOOKUP($D78,SALERYCODE,3,0))*(IF($D78=6,FT78,FS78))*((MIN((VLOOKUP($D78,SALERYCODE,5,0)),(IF($D78=6,FS78,FT78))))),MIN((VLOOKUP($D78,SALERYCODE,3,0)),(FQ78+FR78))*(IF($D78=6,FT78,((MIN((VLOOKUP($D78,SALERYCODE,5,0)),FT78)))))))))/IF(AND($D78=2,'ראשי-פרטים כלליים וריכוז הוצאות'!$D$68&lt;&gt;4),1.2,1)</f>
        <v>0</v>
      </c>
      <c r="FW78" s="263"/>
      <c r="FX78" s="264"/>
      <c r="FY78" s="265"/>
      <c r="FZ78" s="266"/>
      <c r="GA78" s="267">
        <f t="shared" si="146"/>
        <v>0</v>
      </c>
      <c r="GB78" s="260">
        <f>+(IF(OR($B78=0,$C78=0,$D78=0,$DC$2&gt;$OE$1),0,IF(OR(FW78=0,FY78=0,FZ78=0),0,MIN((VLOOKUP($D78,SALERYCODE,3,0))*(IF($D78=6,FZ78,FY78))*((MIN((VLOOKUP($D78,SALERYCODE,5,0)),(IF($D78=6,FY78,FZ78))))),MIN((VLOOKUP($D78,SALERYCODE,3,0)),(FW78+FX78))*(IF($D78=6,FZ78,((MIN((VLOOKUP($D78,SALERYCODE,5,0)),FZ78)))))))))/IF(AND($D78=2,'ראשי-פרטים כלליים וריכוז הוצאות'!$D$68&lt;&gt;4),1.2,1)</f>
        <v>0</v>
      </c>
      <c r="GC78" s="263"/>
      <c r="GD78" s="264"/>
      <c r="GE78" s="265"/>
      <c r="GF78" s="266"/>
      <c r="GG78" s="267">
        <f t="shared" si="147"/>
        <v>0</v>
      </c>
      <c r="GH78" s="260">
        <f>+(IF(OR($B78=0,$C78=0,$D78=0,$DC$2&gt;$OE$1),0,IF(OR(GC78=0,GE78=0,GF78=0),0,MIN((VLOOKUP($D78,SALERYCODE,3,0))*(IF($D78=6,GF78,GE78))*((MIN((VLOOKUP($D78,SALERYCODE,5,0)),(IF($D78=6,GE78,GF78))))),MIN((VLOOKUP($D78,SALERYCODE,3,0)),(GC78+GD78))*(IF($D78=6,GF78,((MIN((VLOOKUP($D78,SALERYCODE,5,0)),GF78)))))))))/IF(AND($D78=2,'ראשי-פרטים כלליים וריכוז הוצאות'!$D$68&lt;&gt;4),1.2,1)</f>
        <v>0</v>
      </c>
      <c r="GI78" s="263"/>
      <c r="GJ78" s="264"/>
      <c r="GK78" s="265"/>
      <c r="GL78" s="266"/>
      <c r="GM78" s="267">
        <f t="shared" si="148"/>
        <v>0</v>
      </c>
      <c r="GN78" s="260">
        <f>+(IF(OR($B78=0,$C78=0,$D78=0,$DC$2&gt;$OE$1),0,IF(OR(GI78=0,GK78=0,GL78=0),0,MIN((VLOOKUP($D78,SALERYCODE,3,0))*(IF($D78=6,GL78,GK78))*((MIN((VLOOKUP($D78,SALERYCODE,5,0)),(IF($D78=6,GK78,GL78))))),MIN((VLOOKUP($D78,SALERYCODE,3,0)),(GI78+GJ78))*(IF($D78=6,GL78,((MIN((VLOOKUP($D78,SALERYCODE,5,0)),GL78)))))))))/IF(AND($D78=2,'ראשי-פרטים כלליים וריכוז הוצאות'!$D$68&lt;&gt;4),1.2,1)</f>
        <v>0</v>
      </c>
      <c r="GO78" s="263"/>
      <c r="GP78" s="264"/>
      <c r="GQ78" s="265"/>
      <c r="GR78" s="266"/>
      <c r="GS78" s="267">
        <f t="shared" si="149"/>
        <v>0</v>
      </c>
      <c r="GT78" s="260">
        <f>+(IF(OR($B78=0,$C78=0,$D78=0,$DC$2&gt;$OE$1),0,IF(OR(GO78=0,GQ78=0,GR78=0),0,MIN((VLOOKUP($D78,SALERYCODE,3,0))*(IF($D78=6,GR78,GQ78))*((MIN((VLOOKUP($D78,SALERYCODE,5,0)),(IF($D78=6,GQ78,GR78))))),MIN((VLOOKUP($D78,SALERYCODE,3,0)),(GO78+GP78))*(IF($D78=6,GR78,((MIN((VLOOKUP($D78,SALERYCODE,5,0)),GR78)))))))))/IF(AND($D78=2,'ראשי-פרטים כלליים וריכוז הוצאות'!$D$68&lt;&gt;4),1.2,1)</f>
        <v>0</v>
      </c>
      <c r="GU78" s="263"/>
      <c r="GV78" s="264"/>
      <c r="GW78" s="265"/>
      <c r="GX78" s="266"/>
      <c r="GY78" s="267">
        <f t="shared" si="150"/>
        <v>0</v>
      </c>
      <c r="GZ78" s="260">
        <f>+(IF(OR($B78=0,$C78=0,$D78=0,$DC$2&gt;$OE$1),0,IF(OR(GU78=0,GW78=0,GX78=0),0,MIN((VLOOKUP($D78,SALERYCODE,3,0))*(IF($D78=6,GX78,GW78))*((MIN((VLOOKUP($D78,SALERYCODE,5,0)),(IF($D78=6,GW78,GX78))))),MIN((VLOOKUP($D78,SALERYCODE,3,0)),(GU78+GV78))*(IF($D78=6,GX78,((MIN((VLOOKUP($D78,SALERYCODE,5,0)),GX78)))))))))/IF(AND($D78=2,'ראשי-פרטים כלליים וריכוז הוצאות'!$D$68&lt;&gt;4),1.2,1)</f>
        <v>0</v>
      </c>
      <c r="HA78" s="263"/>
      <c r="HB78" s="264"/>
      <c r="HC78" s="265"/>
      <c r="HD78" s="266"/>
      <c r="HE78" s="267">
        <f t="shared" si="151"/>
        <v>0</v>
      </c>
      <c r="HF78" s="260">
        <f>+(IF(OR($B78=0,$C78=0,$D78=0,$DC$2&gt;$OE$1),0,IF(OR(HA78=0,HC78=0,HD78=0),0,MIN((VLOOKUP($D78,SALERYCODE,3,0))*(IF($D78=6,HD78,HC78))*((MIN((VLOOKUP($D78,SALERYCODE,5,0)),(IF($D78=6,HC78,HD78))))),MIN((VLOOKUP($D78,SALERYCODE,3,0)),(HA78+HB78))*(IF($D78=6,HD78,((MIN((VLOOKUP($D78,SALERYCODE,5,0)),HD78)))))))))/IF(AND($D78=2,'ראשי-פרטים כלליים וריכוז הוצאות'!$D$68&lt;&gt;4),1.2,1)</f>
        <v>0</v>
      </c>
      <c r="HG78" s="263"/>
      <c r="HH78" s="264"/>
      <c r="HI78" s="265"/>
      <c r="HJ78" s="266"/>
      <c r="HK78" s="267">
        <f t="shared" si="152"/>
        <v>0</v>
      </c>
      <c r="HL78" s="260">
        <f>+(IF(OR($B78=0,$C78=0,$D78=0,$DC$2&gt;$OE$1),0,IF(OR(HG78=0,HI78=0,HJ78=0),0,MIN((VLOOKUP($D78,SALERYCODE,3,0))*(IF($D78=6,HJ78,HI78))*((MIN((VLOOKUP($D78,SALERYCODE,5,0)),(IF($D78=6,HI78,HJ78))))),MIN((VLOOKUP($D78,SALERYCODE,3,0)),(HG78+HH78))*(IF($D78=6,HJ78,((MIN((VLOOKUP($D78,SALERYCODE,5,0)),HJ78)))))))))/IF(AND($D78=2,'ראשי-פרטים כלליים וריכוז הוצאות'!$D$68&lt;&gt;4),1.2,1)</f>
        <v>0</v>
      </c>
      <c r="HM78" s="263"/>
      <c r="HN78" s="264"/>
      <c r="HO78" s="265"/>
      <c r="HP78" s="266"/>
      <c r="HQ78" s="267">
        <f t="shared" si="153"/>
        <v>0</v>
      </c>
      <c r="HR78" s="260">
        <f>+(IF(OR($B78=0,$C78=0,$D78=0,$DC$2&gt;$OE$1),0,IF(OR(HM78=0,HO78=0,HP78=0),0,MIN((VLOOKUP($D78,SALERYCODE,3,0))*(IF($D78=6,HP78,HO78))*((MIN((VLOOKUP($D78,SALERYCODE,5,0)),(IF($D78=6,HO78,HP78))))),MIN((VLOOKUP($D78,SALERYCODE,3,0)),(HM78+HN78))*(IF($D78=6,HP78,((MIN((VLOOKUP($D78,SALERYCODE,5,0)),HP78)))))))))/IF(AND($D78=2,'ראשי-פרטים כלליים וריכוז הוצאות'!$D$68&lt;&gt;4),1.2,1)</f>
        <v>0</v>
      </c>
      <c r="HS78" s="263"/>
      <c r="HT78" s="264"/>
      <c r="HU78" s="265"/>
      <c r="HV78" s="266"/>
      <c r="HW78" s="267">
        <f t="shared" si="154"/>
        <v>0</v>
      </c>
      <c r="HX78" s="260">
        <f>+(IF(OR($B78=0,$C78=0,$D78=0,$DC$2&gt;$OE$1),0,IF(OR(HS78=0,HU78=0,HV78=0),0,MIN((VLOOKUP($D78,SALERYCODE,3,0))*(IF($D78=6,HV78,HU78))*((MIN((VLOOKUP($D78,SALERYCODE,5,0)),(IF($D78=6,HU78,HV78))))),MIN((VLOOKUP($D78,SALERYCODE,3,0)),(HS78+HT78))*(IF($D78=6,HV78,((MIN((VLOOKUP($D78,SALERYCODE,5,0)),HV78)))))))))/IF(AND($D78=2,'ראשי-פרטים כלליים וריכוז הוצאות'!$D$68&lt;&gt;4),1.2,1)</f>
        <v>0</v>
      </c>
      <c r="HY78" s="263"/>
      <c r="HZ78" s="264"/>
      <c r="IA78" s="265"/>
      <c r="IB78" s="266"/>
      <c r="IC78" s="267">
        <f t="shared" si="155"/>
        <v>0</v>
      </c>
      <c r="ID78" s="260">
        <f>+(IF(OR($B78=0,$C78=0,$D78=0,$DC$2&gt;$OE$1),0,IF(OR(HY78=0,IA78=0,IB78=0),0,MIN((VLOOKUP($D78,SALERYCODE,3,0))*(IF($D78=6,IB78,IA78))*((MIN((VLOOKUP($D78,SALERYCODE,5,0)),(IF($D78=6,IA78,IB78))))),MIN((VLOOKUP($D78,SALERYCODE,3,0)),(HY78+HZ78))*(IF($D78=6,IB78,((MIN((VLOOKUP($D78,SALERYCODE,5,0)),IB78)))))))))/IF(AND($D78=2,'ראשי-פרטים כלליים וריכוז הוצאות'!$D$68&lt;&gt;4),1.2,1)</f>
        <v>0</v>
      </c>
      <c r="IE78" s="263"/>
      <c r="IF78" s="264"/>
      <c r="IG78" s="265"/>
      <c r="IH78" s="266"/>
      <c r="II78" s="267">
        <f t="shared" si="156"/>
        <v>0</v>
      </c>
      <c r="IJ78" s="260">
        <f>+(IF(OR($B78=0,$C78=0,$D78=0,$DC$2&gt;$OE$1),0,IF(OR(IE78=0,IG78=0,IH78=0),0,MIN((VLOOKUP($D78,SALERYCODE,3,0))*(IF($D78=6,IH78,IG78))*((MIN((VLOOKUP($D78,SALERYCODE,5,0)),(IF($D78=6,IG78,IH78))))),MIN((VLOOKUP($D78,SALERYCODE,3,0)),(IE78+IF78))*(IF($D78=6,IH78,((MIN((VLOOKUP($D78,SALERYCODE,5,0)),IH78)))))))))/IF(AND($D78=2,'ראשי-פרטים כלליים וריכוז הוצאות'!$D$68&lt;&gt;4),1.2,1)</f>
        <v>0</v>
      </c>
      <c r="IK78" s="263"/>
      <c r="IL78" s="264"/>
      <c r="IM78" s="265"/>
      <c r="IN78" s="266"/>
      <c r="IO78" s="267">
        <f t="shared" si="157"/>
        <v>0</v>
      </c>
      <c r="IP78" s="260">
        <f>+(IF(OR($B78=0,$C78=0,$D78=0,$DC$2&gt;$OE$1),0,IF(OR(IK78=0,IM78=0,IN78=0),0,MIN((VLOOKUP($D78,SALERYCODE,3,0))*(IF($D78=6,IN78,IM78))*((MIN((VLOOKUP($D78,SALERYCODE,5,0)),(IF($D78=6,IM78,IN78))))),MIN((VLOOKUP($D78,SALERYCODE,3,0)),(IK78+IL78))*(IF($D78=6,IN78,((MIN((VLOOKUP($D78,SALERYCODE,5,0)),IN78)))))))))/IF(AND($D78=2,'ראשי-פרטים כלליים וריכוז הוצאות'!$D$68&lt;&gt;4),1.2,1)</f>
        <v>0</v>
      </c>
      <c r="IQ78" s="263"/>
      <c r="IR78" s="264"/>
      <c r="IS78" s="265"/>
      <c r="IT78" s="266"/>
      <c r="IU78" s="267">
        <f t="shared" si="158"/>
        <v>0</v>
      </c>
      <c r="IV78" s="260">
        <f>+(IF(OR($B78=0,$C78=0,$D78=0,$DC$2&gt;$OE$1),0,IF(OR(IQ78=0,IS78=0,IT78=0),0,MIN((VLOOKUP($D78,SALERYCODE,3,0))*(IF($D78=6,IT78,IS78))*((MIN((VLOOKUP($D78,SALERYCODE,5,0)),(IF($D78=6,IS78,IT78))))),MIN((VLOOKUP($D78,SALERYCODE,3,0)),(IQ78+IR78))*(IF($D78=6,IT78,((MIN((VLOOKUP($D78,SALERYCODE,5,0)),IT78)))))))))/IF(AND($D78=2,'ראשי-פרטים כלליים וריכוז הוצאות'!$D$68&lt;&gt;4),1.2,1)</f>
        <v>0</v>
      </c>
      <c r="IW78" s="263"/>
      <c r="IX78" s="264"/>
      <c r="IY78" s="265"/>
      <c r="IZ78" s="266"/>
      <c r="JA78" s="267">
        <f t="shared" si="159"/>
        <v>0</v>
      </c>
      <c r="JB78" s="260">
        <f>+(IF(OR($B78=0,$C78=0,$D78=0,$DC$2&gt;$OE$1),0,IF(OR(IW78=0,IY78=0,IZ78=0),0,MIN((VLOOKUP($D78,SALERYCODE,3,0))*(IF($D78=6,IZ78,IY78))*((MIN((VLOOKUP($D78,SALERYCODE,5,0)),(IF($D78=6,IY78,IZ78))))),MIN((VLOOKUP($D78,SALERYCODE,3,0)),(IW78+IX78))*(IF($D78=6,IZ78,((MIN((VLOOKUP($D78,SALERYCODE,5,0)),IZ78)))))))))/IF(AND($D78=2,'ראשי-פרטים כלליים וריכוז הוצאות'!$D$68&lt;&gt;4),1.2,1)</f>
        <v>0</v>
      </c>
      <c r="JC78" s="263"/>
      <c r="JD78" s="264"/>
      <c r="JE78" s="265"/>
      <c r="JF78" s="266"/>
      <c r="JG78" s="267">
        <f t="shared" si="160"/>
        <v>0</v>
      </c>
      <c r="JH78" s="260">
        <f>+(IF(OR($B78=0,$C78=0,$D78=0,$DC$2&gt;$OE$1),0,IF(OR(JC78=0,JE78=0,JF78=0),0,MIN((VLOOKUP($D78,SALERYCODE,3,0))*(IF($D78=6,JF78,JE78))*((MIN((VLOOKUP($D78,SALERYCODE,5,0)),(IF($D78=6,JE78,JF78))))),MIN((VLOOKUP($D78,SALERYCODE,3,0)),(JC78+JD78))*(IF($D78=6,JF78,((MIN((VLOOKUP($D78,SALERYCODE,5,0)),JF78)))))))))/IF(AND($D78=2,'ראשי-פרטים כלליים וריכוז הוצאות'!$D$68&lt;&gt;4),1.2,1)</f>
        <v>0</v>
      </c>
      <c r="JI78" s="263"/>
      <c r="JJ78" s="264"/>
      <c r="JK78" s="265"/>
      <c r="JL78" s="266"/>
      <c r="JM78" s="267">
        <f t="shared" si="161"/>
        <v>0</v>
      </c>
      <c r="JN78" s="260">
        <f>+(IF(OR($B78=0,$C78=0,$D78=0,$DC$2&gt;$OE$1),0,IF(OR(JI78=0,JK78=0,JL78=0),0,MIN((VLOOKUP($D78,SALERYCODE,3,0))*(IF($D78=6,JL78,JK78))*((MIN((VLOOKUP($D78,SALERYCODE,5,0)),(IF($D78=6,JK78,JL78))))),MIN((VLOOKUP($D78,SALERYCODE,3,0)),(JI78+JJ78))*(IF($D78=6,JL78,((MIN((VLOOKUP($D78,SALERYCODE,5,0)),JL78)))))))))/IF(AND($D78=2,'ראשי-פרטים כלליים וריכוז הוצאות'!$D$68&lt;&gt;4),1.2,1)</f>
        <v>0</v>
      </c>
      <c r="JO78" s="263"/>
      <c r="JP78" s="264"/>
      <c r="JQ78" s="265"/>
      <c r="JR78" s="266"/>
      <c r="JS78" s="267">
        <f t="shared" si="162"/>
        <v>0</v>
      </c>
      <c r="JT78" s="260">
        <f>+(IF(OR($B78=0,$C78=0,$D78=0,$DC$2&gt;$OE$1),0,IF(OR(JO78=0,JQ78=0,JR78=0),0,MIN((VLOOKUP($D78,SALERYCODE,3,0))*(IF($D78=6,JR78,JQ78))*((MIN((VLOOKUP($D78,SALERYCODE,5,0)),(IF($D78=6,JQ78,JR78))))),MIN((VLOOKUP($D78,SALERYCODE,3,0)),(JO78+JP78))*(IF($D78=6,JR78,((MIN((VLOOKUP($D78,SALERYCODE,5,0)),JR78)))))))))/IF(AND($D78=2,'ראשי-פרטים כלליים וריכוז הוצאות'!$D$68&lt;&gt;4),1.2,1)</f>
        <v>0</v>
      </c>
      <c r="JU78" s="263"/>
      <c r="JV78" s="264"/>
      <c r="JW78" s="265"/>
      <c r="JX78" s="266"/>
      <c r="JY78" s="267">
        <f t="shared" si="163"/>
        <v>0</v>
      </c>
      <c r="JZ78" s="260">
        <f>+(IF(OR($B78=0,$C78=0,$D78=0,$DC$2&gt;$OE$1),0,IF(OR(JU78=0,JW78=0,JX78=0),0,MIN((VLOOKUP($D78,SALERYCODE,3,0))*(IF($D78=6,JX78,JW78))*((MIN((VLOOKUP($D78,SALERYCODE,5,0)),(IF($D78=6,JW78,JX78))))),MIN((VLOOKUP($D78,SALERYCODE,3,0)),(JU78+JV78))*(IF($D78=6,JX78,((MIN((VLOOKUP($D78,SALERYCODE,5,0)),JX78)))))))))/IF(AND($D78=2,'ראשי-פרטים כלליים וריכוז הוצאות'!$D$68&lt;&gt;4),1.2,1)</f>
        <v>0</v>
      </c>
      <c r="KA78" s="263"/>
      <c r="KB78" s="264"/>
      <c r="KC78" s="265"/>
      <c r="KD78" s="266"/>
      <c r="KE78" s="267">
        <f t="shared" si="164"/>
        <v>0</v>
      </c>
      <c r="KF78" s="260">
        <f>+(IF(OR($B78=0,$C78=0,$D78=0,$DC$2&gt;$OE$1),0,IF(OR(KA78=0,KC78=0,KD78=0),0,MIN((VLOOKUP($D78,SALERYCODE,3,0))*(IF($D78=6,KD78,KC78))*((MIN((VLOOKUP($D78,SALERYCODE,5,0)),(IF($D78=6,KC78,KD78))))),MIN((VLOOKUP($D78,SALERYCODE,3,0)),(KA78+KB78))*(IF($D78=6,KD78,((MIN((VLOOKUP($D78,SALERYCODE,5,0)),KD78)))))))))/IF(AND($D78=2,'ראשי-פרטים כלליים וריכוז הוצאות'!$D$68&lt;&gt;4),1.2,1)</f>
        <v>0</v>
      </c>
      <c r="KG78" s="263"/>
      <c r="KH78" s="264"/>
      <c r="KI78" s="265"/>
      <c r="KJ78" s="266"/>
      <c r="KK78" s="267">
        <f t="shared" si="165"/>
        <v>0</v>
      </c>
      <c r="KL78" s="260">
        <f>+(IF(OR($B78=0,$C78=0,$D78=0,$DC$2&gt;$OE$1),0,IF(OR(KG78=0,KI78=0,KJ78=0),0,MIN((VLOOKUP($D78,SALERYCODE,3,0))*(IF($D78=6,KJ78,KI78))*((MIN((VLOOKUP($D78,SALERYCODE,5,0)),(IF($D78=6,KI78,KJ78))))),MIN((VLOOKUP($D78,SALERYCODE,3,0)),(KG78+KH78))*(IF($D78=6,KJ78,((MIN((VLOOKUP($D78,SALERYCODE,5,0)),KJ78)))))))))/IF(AND($D78=2,'ראשי-פרטים כלליים וריכוז הוצאות'!$D$68&lt;&gt;4),1.2,1)</f>
        <v>0</v>
      </c>
      <c r="KM78" s="263"/>
      <c r="KN78" s="264"/>
      <c r="KO78" s="265"/>
      <c r="KP78" s="266"/>
      <c r="KQ78" s="267">
        <f t="shared" si="166"/>
        <v>0</v>
      </c>
      <c r="KR78" s="260">
        <f>+(IF(OR($B78=0,$C78=0,$D78=0,$DC$2&gt;$OE$1),0,IF(OR(KM78=0,KO78=0,KP78=0),0,MIN((VLOOKUP($D78,SALERYCODE,3,0))*(IF($D78=6,KP78,KO78))*((MIN((VLOOKUP($D78,SALERYCODE,5,0)),(IF($D78=6,KO78,KP78))))),MIN((VLOOKUP($D78,SALERYCODE,3,0)),(KM78+KN78))*(IF($D78=6,KP78,((MIN((VLOOKUP($D78,SALERYCODE,5,0)),KP78)))))))))/IF(AND($D78=2,'ראשי-פרטים כלליים וריכוז הוצאות'!$D$68&lt;&gt;4),1.2,1)</f>
        <v>0</v>
      </c>
      <c r="KS78" s="263"/>
      <c r="KT78" s="264"/>
      <c r="KU78" s="265"/>
      <c r="KV78" s="266"/>
      <c r="KW78" s="267">
        <f t="shared" si="167"/>
        <v>0</v>
      </c>
      <c r="KX78" s="260">
        <f>+(IF(OR($B78=0,$C78=0,$D78=0,$DC$2&gt;$OE$1),0,IF(OR(KS78=0,KU78=0,KV78=0),0,MIN((VLOOKUP($D78,SALERYCODE,3,0))*(IF($D78=6,KV78,KU78))*((MIN((VLOOKUP($D78,SALERYCODE,5,0)),(IF($D78=6,KU78,KV78))))),MIN((VLOOKUP($D78,SALERYCODE,3,0)),(KS78+KT78))*(IF($D78=6,KV78,((MIN((VLOOKUP($D78,SALERYCODE,5,0)),KV78)))))))))/IF(AND($D78=2,'ראשי-פרטים כלליים וריכוז הוצאות'!$D$68&lt;&gt;4),1.2,1)</f>
        <v>0</v>
      </c>
      <c r="KY78" s="263"/>
      <c r="KZ78" s="264"/>
      <c r="LA78" s="265"/>
      <c r="LB78" s="266"/>
      <c r="LC78" s="267">
        <f t="shared" si="168"/>
        <v>0</v>
      </c>
      <c r="LD78" s="260">
        <f>+(IF(OR($B78=0,$C78=0,$D78=0,$DC$2&gt;$OE$1),0,IF(OR(KY78=0,LA78=0,LB78=0),0,MIN((VLOOKUP($D78,SALERYCODE,3,0))*(IF($D78=6,LB78,LA78))*((MIN((VLOOKUP($D78,SALERYCODE,5,0)),(IF($D78=6,LA78,LB78))))),MIN((VLOOKUP($D78,SALERYCODE,3,0)),(KY78+KZ78))*(IF($D78=6,LB78,((MIN((VLOOKUP($D78,SALERYCODE,5,0)),LB78)))))))))/IF(AND($D78=2,'ראשי-פרטים כלליים וריכוז הוצאות'!$D$68&lt;&gt;4),1.2,1)</f>
        <v>0</v>
      </c>
      <c r="LE78" s="263"/>
      <c r="LF78" s="264"/>
      <c r="LG78" s="265"/>
      <c r="LH78" s="266"/>
      <c r="LI78" s="267">
        <f t="shared" si="169"/>
        <v>0</v>
      </c>
      <c r="LJ78" s="260">
        <f>+(IF(OR($B78=0,$C78=0,$D78=0,$DC$2&gt;$OE$1),0,IF(OR(LE78=0,LG78=0,LH78=0),0,MIN((VLOOKUP($D78,SALERYCODE,3,0))*(IF($D78=6,LH78,LG78))*((MIN((VLOOKUP($D78,SALERYCODE,5,0)),(IF($D78=6,LG78,LH78))))),MIN((VLOOKUP($D78,SALERYCODE,3,0)),(LE78+LF78))*(IF($D78=6,LH78,((MIN((VLOOKUP($D78,SALERYCODE,5,0)),LH78)))))))))/IF(AND($D78=2,'ראשי-פרטים כלליים וריכוז הוצאות'!$D$68&lt;&gt;4),1.2,1)</f>
        <v>0</v>
      </c>
      <c r="LK78" s="263"/>
      <c r="LL78" s="264"/>
      <c r="LM78" s="265"/>
      <c r="LN78" s="266"/>
      <c r="LO78" s="267">
        <f t="shared" si="170"/>
        <v>0</v>
      </c>
      <c r="LP78" s="260">
        <f>+(IF(OR($B78=0,$C78=0,$D78=0,$DC$2&gt;$OE$1),0,IF(OR(LK78=0,LM78=0,LN78=0),0,MIN((VLOOKUP($D78,SALERYCODE,3,0))*(IF($D78=6,LN78,LM78))*((MIN((VLOOKUP($D78,SALERYCODE,5,0)),(IF($D78=6,LM78,LN78))))),MIN((VLOOKUP($D78,SALERYCODE,3,0)),(LK78+LL78))*(IF($D78=6,LN78,((MIN((VLOOKUP($D78,SALERYCODE,5,0)),LN78)))))))))/IF(AND($D78=2,'ראשי-פרטים כלליים וריכוז הוצאות'!$D$68&lt;&gt;4),1.2,1)</f>
        <v>0</v>
      </c>
      <c r="LQ78" s="263"/>
      <c r="LR78" s="264"/>
      <c r="LS78" s="265"/>
      <c r="LT78" s="266"/>
      <c r="LU78" s="267">
        <f t="shared" si="171"/>
        <v>0</v>
      </c>
      <c r="LV78" s="260">
        <f>+(IF(OR($B78=0,$C78=0,$D78=0,$DC$2&gt;$OE$1),0,IF(OR(LQ78=0,LS78=0,LT78=0),0,MIN((VLOOKUP($D78,SALERYCODE,3,0))*(IF($D78=6,LT78,LS78))*((MIN((VLOOKUP($D78,SALERYCODE,5,0)),(IF($D78=6,LS78,LT78))))),MIN((VLOOKUP($D78,SALERYCODE,3,0)),(LQ78+LR78))*(IF($D78=6,LT78,((MIN((VLOOKUP($D78,SALERYCODE,5,0)),LT78)))))))))/IF(AND($D78=2,'ראשי-פרטים כלליים וריכוז הוצאות'!$D$68&lt;&gt;4),1.2,1)</f>
        <v>0</v>
      </c>
      <c r="LW78" s="263"/>
      <c r="LX78" s="264"/>
      <c r="LY78" s="265"/>
      <c r="LZ78" s="266"/>
      <c r="MA78" s="267">
        <f t="shared" si="172"/>
        <v>0</v>
      </c>
      <c r="MB78" s="260">
        <f>+(IF(OR($B78=0,$C78=0,$D78=0,$DC$2&gt;$OE$1),0,IF(OR(LW78=0,LY78=0,LZ78=0),0,MIN((VLOOKUP($D78,SALERYCODE,3,0))*(IF($D78=6,LZ78,LY78))*((MIN((VLOOKUP($D78,SALERYCODE,5,0)),(IF($D78=6,LY78,LZ78))))),MIN((VLOOKUP($D78,SALERYCODE,3,0)),(LW78+LX78))*(IF($D78=6,LZ78,((MIN((VLOOKUP($D78,SALERYCODE,5,0)),LZ78)))))))))/IF(AND($D78=2,'ראשי-פרטים כלליים וריכוז הוצאות'!$D$68&lt;&gt;4),1.2,1)</f>
        <v>0</v>
      </c>
      <c r="MC78" s="263"/>
      <c r="MD78" s="264"/>
      <c r="ME78" s="265"/>
      <c r="MF78" s="266"/>
      <c r="MG78" s="267">
        <f t="shared" si="173"/>
        <v>0</v>
      </c>
      <c r="MH78" s="260">
        <f>+(IF(OR($B78=0,$C78=0,$D78=0,$DC$2&gt;$OE$1),0,IF(OR(MC78=0,ME78=0,MF78=0),0,MIN((VLOOKUP($D78,SALERYCODE,3,0))*(IF($D78=6,MF78,ME78))*((MIN((VLOOKUP($D78,SALERYCODE,5,0)),(IF($D78=6,ME78,MF78))))),MIN((VLOOKUP($D78,SALERYCODE,3,0)),(MC78+MD78))*(IF($D78=6,MF78,((MIN((VLOOKUP($D78,SALERYCODE,5,0)),MF78)))))))))/IF(AND($D78=2,'ראשי-פרטים כלליים וריכוז הוצאות'!$D$68&lt;&gt;4),1.2,1)</f>
        <v>0</v>
      </c>
      <c r="MI78" s="263"/>
      <c r="MJ78" s="264"/>
      <c r="MK78" s="265"/>
      <c r="ML78" s="266"/>
      <c r="MM78" s="267">
        <f t="shared" si="174"/>
        <v>0</v>
      </c>
      <c r="MN78" s="260">
        <f>+(IF(OR($B78=0,$C78=0,$D78=0,$DC$2&gt;$OE$1),0,IF(OR(MI78=0,MK78=0,ML78=0),0,MIN((VLOOKUP($D78,SALERYCODE,3,0))*(IF($D78=6,ML78,MK78))*((MIN((VLOOKUP($D78,SALERYCODE,5,0)),(IF($D78=6,MK78,ML78))))),MIN((VLOOKUP($D78,SALERYCODE,3,0)),(MI78+MJ78))*(IF($D78=6,ML78,((MIN((VLOOKUP($D78,SALERYCODE,5,0)),ML78)))))))))/IF(AND($D78=2,'ראשי-פרטים כלליים וריכוז הוצאות'!$D$68&lt;&gt;4),1.2,1)</f>
        <v>0</v>
      </c>
      <c r="MO78" s="263"/>
      <c r="MP78" s="264"/>
      <c r="MQ78" s="265"/>
      <c r="MR78" s="266"/>
      <c r="MS78" s="267">
        <f t="shared" si="175"/>
        <v>0</v>
      </c>
      <c r="MT78" s="260">
        <f>+(IF(OR($B78=0,$C78=0,$D78=0,$DC$2&gt;$OE$1),0,IF(OR(MO78=0,MQ78=0,MR78=0),0,MIN((VLOOKUP($D78,SALERYCODE,3,0))*(IF($D78=6,MR78,MQ78))*((MIN((VLOOKUP($D78,SALERYCODE,5,0)),(IF($D78=6,MQ78,MR78))))),MIN((VLOOKUP($D78,SALERYCODE,3,0)),(MO78+MP78))*(IF($D78=6,MR78,((MIN((VLOOKUP($D78,SALERYCODE,5,0)),MR78)))))))))/IF(AND($D78=2,'ראשי-פרטים כלליים וריכוז הוצאות'!$D$68&lt;&gt;4),1.2,1)</f>
        <v>0</v>
      </c>
      <c r="MU78" s="263"/>
      <c r="MV78" s="264"/>
      <c r="MW78" s="265"/>
      <c r="MX78" s="266"/>
      <c r="MY78" s="267">
        <f t="shared" si="176"/>
        <v>0</v>
      </c>
      <c r="MZ78" s="260">
        <f>+(IF(OR($B78=0,$C78=0,$D78=0,$DC$2&gt;$OE$1),0,IF(OR(MU78=0,MW78=0,MX78=0),0,MIN((VLOOKUP($D78,SALERYCODE,3,0))*(IF($D78=6,MX78,MW78))*((MIN((VLOOKUP($D78,SALERYCODE,5,0)),(IF($D78=6,MW78,MX78))))),MIN((VLOOKUP($D78,SALERYCODE,3,0)),(MU78+MV78))*(IF($D78=6,MX78,((MIN((VLOOKUP($D78,SALERYCODE,5,0)),MX78)))))))))/IF(AND($D78=2,'ראשי-פרטים כלליים וריכוז הוצאות'!$D$68&lt;&gt;4),1.2,1)</f>
        <v>0</v>
      </c>
      <c r="NA78" s="263"/>
      <c r="NB78" s="264"/>
      <c r="NC78" s="265"/>
      <c r="ND78" s="266"/>
      <c r="NE78" s="267">
        <f t="shared" si="177"/>
        <v>0</v>
      </c>
      <c r="NF78" s="260">
        <f>+(IF(OR($B78=0,$C78=0,$D78=0,$DC$2&gt;$OE$1),0,IF(OR(NA78=0,NC78=0,ND78=0),0,MIN((VLOOKUP($D78,SALERYCODE,3,0))*(IF($D78=6,ND78,NC78))*((MIN((VLOOKUP($D78,SALERYCODE,5,0)),(IF($D78=6,NC78,ND78))))),MIN((VLOOKUP($D78,SALERYCODE,3,0)),(NA78+NB78))*(IF($D78=6,ND78,((MIN((VLOOKUP($D78,SALERYCODE,5,0)),ND78)))))))))/IF(AND($D78=2,'ראשי-פרטים כלליים וריכוז הוצאות'!$D$68&lt;&gt;4),1.2,1)</f>
        <v>0</v>
      </c>
      <c r="NG78" s="263"/>
      <c r="NH78" s="264"/>
      <c r="NI78" s="265"/>
      <c r="NJ78" s="266"/>
      <c r="NK78" s="267">
        <f t="shared" si="178"/>
        <v>0</v>
      </c>
      <c r="NL78" s="260">
        <f>+(IF(OR($B78=0,$C78=0,$D78=0,$DC$2&gt;$OE$1),0,IF(OR(NG78=0,NI78=0,NJ78=0),0,MIN((VLOOKUP($D78,SALERYCODE,3,0))*(IF($D78=6,NJ78,NI78))*((MIN((VLOOKUP($D78,SALERYCODE,5,0)),(IF($D78=6,NI78,NJ78))))),MIN((VLOOKUP($D78,SALERYCODE,3,0)),(NG78+NH78))*(IF($D78=6,NJ78,((MIN((VLOOKUP($D78,SALERYCODE,5,0)),NJ78)))))))))/IF(AND($D78=2,'ראשי-פרטים כלליים וריכוז הוצאות'!$D$68&lt;&gt;4),1.2,1)</f>
        <v>0</v>
      </c>
      <c r="NM78" s="263"/>
      <c r="NN78" s="264"/>
      <c r="NO78" s="265"/>
      <c r="NP78" s="266"/>
      <c r="NQ78" s="267">
        <f t="shared" si="179"/>
        <v>0</v>
      </c>
      <c r="NR78" s="260">
        <f>+(IF(OR($B78=0,$C78=0,$D78=0,$DC$2&gt;$OE$1),0,IF(OR(NM78=0,NO78=0,NP78=0),0,MIN((VLOOKUP($D78,SALERYCODE,3,0))*(IF($D78=6,NP78,NO78))*((MIN((VLOOKUP($D78,SALERYCODE,5,0)),(IF($D78=6,NO78,NP78))))),MIN((VLOOKUP($D78,SALERYCODE,3,0)),(NM78+NN78))*(IF($D78=6,NP78,((MIN((VLOOKUP($D78,SALERYCODE,5,0)),NP78)))))))))/IF(AND($D78=2,'ראשי-פרטים כלליים וריכוז הוצאות'!$D$68&lt;&gt;4),1.2,1)</f>
        <v>0</v>
      </c>
      <c r="NS78" s="263"/>
      <c r="NT78" s="264"/>
      <c r="NU78" s="265"/>
      <c r="NV78" s="266"/>
      <c r="NW78" s="267">
        <f t="shared" si="180"/>
        <v>0</v>
      </c>
      <c r="NX78" s="260">
        <f>+(IF(OR($B78=0,$C78=0,$D78=0,$DC$2&gt;$OE$1),0,IF(OR(NS78=0,NU78=0,NV78=0),0,MIN((VLOOKUP($D78,SALERYCODE,3,0))*(IF($D78=6,NV78,NU78))*((MIN((VLOOKUP($D78,SALERYCODE,5,0)),(IF($D78=6,NU78,NV78))))),MIN((VLOOKUP($D78,SALERYCODE,3,0)),(NS78+NT78))*(IF($D78=6,NV78,((MIN((VLOOKUP($D78,SALERYCODE,5,0)),NV78)))))))))/IF(AND($D78=2,'ראשי-פרטים כלליים וריכוז הוצאות'!$D$68&lt;&gt;4),1.2,1)</f>
        <v>0</v>
      </c>
      <c r="NY78" s="263"/>
      <c r="NZ78" s="264"/>
      <c r="OA78" s="265"/>
      <c r="OB78" s="266"/>
      <c r="OC78" s="267">
        <f t="shared" si="181"/>
        <v>0</v>
      </c>
      <c r="OD78" s="260">
        <f>+(IF(OR($B78=0,$C78=0,$D78=0,$DC$2&gt;$OE$1),0,IF(OR(NY78=0,OA78=0,OB78=0),0,MIN((VLOOKUP($D78,SALERYCODE,3,0))*(IF($D78=6,OB78,OA78))*((MIN((VLOOKUP($D78,SALERYCODE,5,0)),(IF($D78=6,OA78,OB78))))),MIN((VLOOKUP($D78,SALERYCODE,3,0)),(NY78+NZ78))*(IF($D78=6,OB78,((MIN((VLOOKUP($D78,SALERYCODE,5,0)),OB78)))))))))/IF(AND($D78=2,'ראשי-פרטים כלליים וריכוז הוצאות'!$D$68&lt;&gt;4),1.2,1)</f>
        <v>0</v>
      </c>
      <c r="OE78" s="275">
        <f t="shared" si="192"/>
        <v>0</v>
      </c>
      <c r="OF78" s="283">
        <f t="shared" si="193"/>
        <v>9.9999999999999995E-7</v>
      </c>
      <c r="OG78" s="276">
        <f t="shared" si="194"/>
        <v>0</v>
      </c>
      <c r="OH78" s="275">
        <f t="shared" si="195"/>
        <v>0</v>
      </c>
      <c r="OI78" s="275">
        <v>0</v>
      </c>
      <c r="OJ78" s="258">
        <f t="shared" si="191"/>
        <v>0</v>
      </c>
      <c r="OK78" s="284"/>
      <c r="OL78" s="116">
        <f>MIN(OJ78+OK78*OF78*OE78/$OL$1/IF(AND($D78=2,'ראשי-פרטים כלליים וריכוז הוצאות'!$D$68&lt;&gt;4),1.2,1),IF($D78&gt;0,VLOOKUP($D78,SALERYCODE,3,0)*12*OG78,0))</f>
        <v>0</v>
      </c>
      <c r="OM78" s="95">
        <f t="shared" si="182"/>
        <v>0</v>
      </c>
      <c r="ON78" s="11">
        <f t="shared" si="183"/>
        <v>0</v>
      </c>
      <c r="OO78" s="11">
        <f t="shared" si="184"/>
        <v>0</v>
      </c>
      <c r="OP78" s="22">
        <f t="shared" si="185"/>
        <v>0</v>
      </c>
      <c r="OQ78" s="11">
        <f t="shared" si="186"/>
        <v>0</v>
      </c>
      <c r="OR78" s="11" t="e">
        <f>#REF!</f>
        <v>#REF!</v>
      </c>
      <c r="OS78" s="35" t="e">
        <f>#REF!-OP78</f>
        <v>#REF!</v>
      </c>
      <c r="OT78" s="35" t="e">
        <f>OS78-#REF!</f>
        <v>#REF!</v>
      </c>
      <c r="OU78" s="43" t="e">
        <f>IF(AND(OP78&gt;0,(OS78=#REF!-OP78)),"מועסק פחות מ-10% מזמנו במופ","")</f>
        <v>#REF!</v>
      </c>
    </row>
    <row r="79" spans="1:411" ht="24" hidden="1" customHeight="1" outlineLevel="1" x14ac:dyDescent="0.2">
      <c r="A79" s="282">
        <v>76</v>
      </c>
      <c r="B79" s="269"/>
      <c r="C79" s="270"/>
      <c r="D79" s="271"/>
      <c r="E79" s="263"/>
      <c r="F79" s="264"/>
      <c r="G79" s="265"/>
      <c r="H79" s="266"/>
      <c r="I79" s="267">
        <f t="shared" si="117"/>
        <v>0</v>
      </c>
      <c r="J79" s="260">
        <f>(IF(OR($B79=0,$C79=0,$D79=0,$E$2&gt;$OE$1),0,IF(OR($E79=0,$G79=0,$H79=0),0,MIN((VLOOKUP($D79,SALERYCODE,3,0))*(IF($D79=6,$H79,$G79))*((MIN((VLOOKUP($D79,SALERYCODE,5,0)),(IF($D79=6,$G79,$H79))))),MIN((VLOOKUP($D79,SALERYCODE,3,0)),($E79+$F79))*(IF($D79=6,$H79,((MIN((VLOOKUP($D79,SALERYCODE,5,0)),$H79)))))))))/IF(AND($D79=2,'ראשי-פרטים כלליים וריכוז הוצאות'!$D$68&lt;&gt;4),1.2,1)</f>
        <v>0</v>
      </c>
      <c r="K79" s="263"/>
      <c r="L79" s="264"/>
      <c r="M79" s="265"/>
      <c r="N79" s="266"/>
      <c r="O79" s="267">
        <f t="shared" si="118"/>
        <v>0</v>
      </c>
      <c r="P79" s="260">
        <f>+(IF(OR($B79=0,$C79=0,$D79=0,$K$2&gt;$OE$1),0,IF(OR($K79=0,$M79=0,$N79=0),0,MIN((VLOOKUP($D79,SALERYCODE,3,0))*(IF($D79=6,$N79,$M79))*((MIN((VLOOKUP($D79,SALERYCODE,5,0)),(IF($D79=6,$M79,$N79))))),MIN((VLOOKUP($D79,SALERYCODE,3,0)),($K79+$L79))*(IF($D79=6,$N79,((MIN((VLOOKUP($D79,SALERYCODE,5,0)),$N79)))))))))/IF(AND($D79=2,'ראשי-פרטים כלליים וריכוז הוצאות'!$D$68&lt;&gt;4),1.2,1)</f>
        <v>0</v>
      </c>
      <c r="Q79" s="263"/>
      <c r="R79" s="264"/>
      <c r="S79" s="265"/>
      <c r="T79" s="266"/>
      <c r="U79" s="267">
        <f t="shared" si="119"/>
        <v>0</v>
      </c>
      <c r="V79" s="260">
        <f>+(IF(OR($B79=0,$C79=0,$D79=0,$Q$2&gt;$OE$1),0,IF(OR(Q79=0,S79=0,T79=0),0,MIN((VLOOKUP($D79,SALERYCODE,3,0))*(IF($D79=6,T79,S79))*((MIN((VLOOKUP($D79,SALERYCODE,5,0)),(IF($D79=6,S79,T79))))),MIN((VLOOKUP($D79,SALERYCODE,3,0)),(Q79+R79))*(IF($D79=6,T79,((MIN((VLOOKUP($D79,SALERYCODE,5,0)),T79)))))))))/IF(AND($D79=2,'ראשי-פרטים כלליים וריכוז הוצאות'!$D$68&lt;&gt;4),1.2,1)</f>
        <v>0</v>
      </c>
      <c r="W79" s="263"/>
      <c r="X79" s="264"/>
      <c r="Y79" s="265"/>
      <c r="Z79" s="266"/>
      <c r="AA79" s="267">
        <f t="shared" si="120"/>
        <v>0</v>
      </c>
      <c r="AB79" s="260">
        <f>+(IF(OR($B79=0,$C79=0,$D79=0,$W$2&gt;$OE$1),0,IF(OR(W79=0,Y79=0,Z79=0),0,MIN((VLOOKUP($D79,SALERYCODE,3,0))*(IF($D79=6,Z79,Y79))*((MIN((VLOOKUP($D79,SALERYCODE,5,0)),(IF($D79=6,Y79,Z79))))),MIN((VLOOKUP($D79,SALERYCODE,3,0)),(W79+X79))*(IF($D79=6,Z79,((MIN((VLOOKUP($D79,SALERYCODE,5,0)),Z79)))))))))/IF(AND($D79=2,'ראשי-פרטים כלליים וריכוז הוצאות'!$D$68&lt;&gt;4),1.2,1)</f>
        <v>0</v>
      </c>
      <c r="AC79" s="263"/>
      <c r="AD79" s="264"/>
      <c r="AE79" s="265"/>
      <c r="AF79" s="266"/>
      <c r="AG79" s="267">
        <f t="shared" si="121"/>
        <v>0</v>
      </c>
      <c r="AH79" s="260">
        <f>+(IF(OR($B79=0,$C79=0,$D79=0,$AC$2&gt;$OE$1),0,IF(OR(AC79=0,AE79=0,AF79=0),0,MIN((VLOOKUP($D79,SALERYCODE,3,0))*(IF($D79=6,AF79,AE79))*((MIN((VLOOKUP($D79,SALERYCODE,5,0)),(IF($D79=6,AE79,AF79))))),MIN((VLOOKUP($D79,SALERYCODE,3,0)),(AC79+AD79))*(IF($D79=6,AF79,((MIN((VLOOKUP($D79,SALERYCODE,5,0)),AF79)))))))))/IF(AND($D79=2,'ראשי-פרטים כלליים וריכוז הוצאות'!$D$68&lt;&gt;4),1.2,1)</f>
        <v>0</v>
      </c>
      <c r="AI79" s="263"/>
      <c r="AJ79" s="264"/>
      <c r="AK79" s="265"/>
      <c r="AL79" s="266"/>
      <c r="AM79" s="267">
        <f t="shared" si="122"/>
        <v>0</v>
      </c>
      <c r="AN79" s="260">
        <f>+(IF(OR($B79=0,$C79=0,$D79=0,$AI$2&gt;$OE$1),0,IF(OR(AI79=0,AK79=0,AL79=0),0,MIN((VLOOKUP($D79,SALERYCODE,3,0))*(IF($D79=6,AL79,AK79))*((MIN((VLOOKUP($D79,SALERYCODE,5,0)),(IF($D79=6,AK79,AL79))))),MIN((VLOOKUP($D79,SALERYCODE,3,0)),(AI79+AJ79))*(IF($D79=6,AL79,((MIN((VLOOKUP($D79,SALERYCODE,5,0)),AL79)))))))))/IF(AND($D79=2,'ראשי-פרטים כלליים וריכוז הוצאות'!$D$68&lt;&gt;4),1.2,1)</f>
        <v>0</v>
      </c>
      <c r="AO79" s="263"/>
      <c r="AP79" s="264"/>
      <c r="AQ79" s="265"/>
      <c r="AR79" s="266"/>
      <c r="AS79" s="267">
        <f t="shared" si="123"/>
        <v>0</v>
      </c>
      <c r="AT79" s="260">
        <f>+(IF(OR($B79=0,$C79=0,$D79=0,$AO$2&gt;$OE$1),0,IF(OR(AO79=0,AQ79=0,AR79=0),0,MIN((VLOOKUP($D79,SALERYCODE,3,0))*(IF($D79=6,AR79,AQ79))*((MIN((VLOOKUP($D79,SALERYCODE,5,0)),(IF($D79=6,AQ79,AR79))))),MIN((VLOOKUP($D79,SALERYCODE,3,0)),(AO79+AP79))*(IF($D79=6,AR79,((MIN((VLOOKUP($D79,SALERYCODE,5,0)),AR79)))))))))/IF(AND($D79=2,'ראשי-פרטים כלליים וריכוז הוצאות'!$D$68&lt;&gt;4),1.2,1)</f>
        <v>0</v>
      </c>
      <c r="AU79" s="263"/>
      <c r="AV79" s="264"/>
      <c r="AW79" s="265"/>
      <c r="AX79" s="266"/>
      <c r="AY79" s="267">
        <f t="shared" si="124"/>
        <v>0</v>
      </c>
      <c r="AZ79" s="260">
        <f>+(IF(OR($B79=0,$C79=0,$D79=0,$AU$2&gt;$OE$1),0,IF(OR(AU79=0,AW79=0,AX79=0),0,MIN((VLOOKUP($D79,SALERYCODE,3,0))*(IF($D79=6,AX79,AW79))*((MIN((VLOOKUP($D79,SALERYCODE,5,0)),(IF($D79=6,AW79,AX79))))),MIN((VLOOKUP($D79,SALERYCODE,3,0)),(AU79+AV79))*(IF($D79=6,AX79,((MIN((VLOOKUP($D79,SALERYCODE,5,0)),AX79)))))))))/IF(AND($D79=2,'ראשי-פרטים כלליים וריכוז הוצאות'!$D$68&lt;&gt;4),1.2,1)</f>
        <v>0</v>
      </c>
      <c r="BA79" s="263"/>
      <c r="BB79" s="264"/>
      <c r="BC79" s="265"/>
      <c r="BD79" s="266"/>
      <c r="BE79" s="267">
        <f t="shared" si="125"/>
        <v>0</v>
      </c>
      <c r="BF79" s="260">
        <f>+(IF(OR($B79=0,$C79=0,$D79=0,$BA$2&gt;$OE$1),0,IF(OR(BA79=0,BC79=0,BD79=0),0,MIN((VLOOKUP($D79,SALERYCODE,3,0))*(IF($D79=6,BD79,BC79))*((MIN((VLOOKUP($D79,SALERYCODE,5,0)),(IF($D79=6,BC79,BD79))))),MIN((VLOOKUP($D79,SALERYCODE,3,0)),(BA79+BB79))*(IF($D79=6,BD79,((MIN((VLOOKUP($D79,SALERYCODE,5,0)),BD79)))))))))/IF(AND($D79=2,'ראשי-פרטים כלליים וריכוז הוצאות'!$D$68&lt;&gt;4),1.2,1)</f>
        <v>0</v>
      </c>
      <c r="BG79" s="263"/>
      <c r="BH79" s="264"/>
      <c r="BI79" s="265"/>
      <c r="BJ79" s="266"/>
      <c r="BK79" s="267">
        <f t="shared" si="126"/>
        <v>0</v>
      </c>
      <c r="BL79" s="260">
        <f>+(IF(OR($B79=0,$C79=0,$D79=0,$BG$2&gt;$OE$1),0,IF(OR(BG79=0,BI79=0,BJ79=0),0,MIN((VLOOKUP($D79,SALERYCODE,3,0))*(IF($D79=6,BJ79,BI79))*((MIN((VLOOKUP($D79,SALERYCODE,5,0)),(IF($D79=6,BI79,BJ79))))),MIN((VLOOKUP($D79,SALERYCODE,3,0)),(BG79+BH79))*(IF($D79=6,BJ79,((MIN((VLOOKUP($D79,SALERYCODE,5,0)),BJ79)))))))))/IF(AND($D79=2,'ראשי-פרטים כלליים וריכוז הוצאות'!$D$68&lt;&gt;4),1.2,1)</f>
        <v>0</v>
      </c>
      <c r="BM79" s="263"/>
      <c r="BN79" s="264"/>
      <c r="BO79" s="265"/>
      <c r="BP79" s="266"/>
      <c r="BQ79" s="267">
        <f t="shared" si="127"/>
        <v>0</v>
      </c>
      <c r="BR79" s="260">
        <f>+(IF(OR($B79=0,$C79=0,$D79=0,$BM$2&gt;$OE$1),0,IF(OR(BM79=0,BO79=0,BP79=0),0,MIN((VLOOKUP($D79,SALERYCODE,3,0))*(IF($D79=6,BP79,BO79))*((MIN((VLOOKUP($D79,SALERYCODE,5,0)),(IF($D79=6,BO79,BP79))))),MIN((VLOOKUP($D79,SALERYCODE,3,0)),(BM79+BN79))*(IF($D79=6,BP79,((MIN((VLOOKUP($D79,SALERYCODE,5,0)),BP79)))))))))/IF(AND($D79=2,'ראשי-פרטים כלליים וריכוז הוצאות'!$D$68&lt;&gt;4),1.2,1)</f>
        <v>0</v>
      </c>
      <c r="BS79" s="263"/>
      <c r="BT79" s="264"/>
      <c r="BU79" s="265"/>
      <c r="BV79" s="266"/>
      <c r="BW79" s="267">
        <f t="shared" si="128"/>
        <v>0</v>
      </c>
      <c r="BX79" s="260">
        <f>+(IF(OR($B79=0,$C79=0,$D79=0,$BS$2&gt;$OE$1),0,IF(OR(BS79=0,BU79=0,BV79=0),0,MIN((VLOOKUP($D79,SALERYCODE,3,0))*(IF($D79=6,BV79,BU79))*((MIN((VLOOKUP($D79,SALERYCODE,5,0)),(IF($D79=6,BU79,BV79))))),MIN((VLOOKUP($D79,SALERYCODE,3,0)),(BS79+BT79))*(IF($D79=6,BV79,((MIN((VLOOKUP($D79,SALERYCODE,5,0)),BV79)))))))))/IF(AND($D79=2,'ראשי-פרטים כלליים וריכוז הוצאות'!$D$68&lt;&gt;4),1.2,1)</f>
        <v>0</v>
      </c>
      <c r="BY79" s="263"/>
      <c r="BZ79" s="264"/>
      <c r="CA79" s="265"/>
      <c r="CB79" s="266"/>
      <c r="CC79" s="267">
        <f t="shared" si="129"/>
        <v>0</v>
      </c>
      <c r="CD79" s="260">
        <f>+(IF(OR($B79=0,$C79=0,$D79=0,$BY$2&gt;$OE$1),0,IF(OR(BY79=0,CA79=0,CB79=0),0,MIN((VLOOKUP($D79,SALERYCODE,3,0))*(IF($D79=6,CB79,CA79))*((MIN((VLOOKUP($D79,SALERYCODE,5,0)),(IF($D79=6,CA79,CB79))))),MIN((VLOOKUP($D79,SALERYCODE,3,0)),(BY79+BZ79))*(IF($D79=6,CB79,((MIN((VLOOKUP($D79,SALERYCODE,5,0)),CB79)))))))))/IF(AND($D79=2,'ראשי-פרטים כלליים וריכוז הוצאות'!$D$68&lt;&gt;4),1.2,1)</f>
        <v>0</v>
      </c>
      <c r="CE79" s="263"/>
      <c r="CF79" s="264"/>
      <c r="CG79" s="265"/>
      <c r="CH79" s="266"/>
      <c r="CI79" s="267">
        <f t="shared" si="130"/>
        <v>0</v>
      </c>
      <c r="CJ79" s="260">
        <f>+(IF(OR($B79=0,$C79=0,$D79=0,$CE$2&gt;$OE$1),0,IF(OR(CE79=0,CG79=0,CH79=0),0,MIN((VLOOKUP($D79,SALERYCODE,3,0))*(IF($D79=6,CH79,CG79))*((MIN((VLOOKUP($D79,SALERYCODE,5,0)),(IF($D79=6,CG79,CH79))))),MIN((VLOOKUP($D79,SALERYCODE,3,0)),(CE79+CF79))*(IF($D79=6,CH79,((MIN((VLOOKUP($D79,SALERYCODE,5,0)),CH79)))))))))/IF(AND($D79=2,'ראשי-פרטים כלליים וריכוז הוצאות'!$D$68&lt;&gt;4),1.2,1)</f>
        <v>0</v>
      </c>
      <c r="CK79" s="263"/>
      <c r="CL79" s="264"/>
      <c r="CM79" s="265"/>
      <c r="CN79" s="266"/>
      <c r="CO79" s="267">
        <f t="shared" si="131"/>
        <v>0</v>
      </c>
      <c r="CP79" s="260">
        <f>+(IF(OR($B79=0,$C79=0,$D79=0,$CK$2&gt;$OE$1),0,IF(OR(CK79=0,CM79=0,CN79=0),0,MIN((VLOOKUP($D79,SALERYCODE,3,0))*(IF($D79=6,CN79,CM79))*((MIN((VLOOKUP($D79,SALERYCODE,5,0)),(IF($D79=6,CM79,CN79))))),MIN((VLOOKUP($D79,SALERYCODE,3,0)),(CK79+CL79))*(IF($D79=6,CN79,((MIN((VLOOKUP($D79,SALERYCODE,5,0)),CN79)))))))))/IF(AND($D79=2,'ראשי-פרטים כלליים וריכוז הוצאות'!$D$68&lt;&gt;4),1.2,1)</f>
        <v>0</v>
      </c>
      <c r="CQ79" s="263"/>
      <c r="CR79" s="264"/>
      <c r="CS79" s="265"/>
      <c r="CT79" s="266"/>
      <c r="CU79" s="267">
        <f t="shared" si="132"/>
        <v>0</v>
      </c>
      <c r="CV79" s="260">
        <f>+(IF(OR($B79=0,$C79=0,$D79=0,$CQ$2&gt;$OE$1),0,IF(OR(CQ79=0,CS79=0,CT79=0),0,MIN((VLOOKUP($D79,SALERYCODE,3,0))*(IF($D79=6,CT79,CS79))*((MIN((VLOOKUP($D79,SALERYCODE,5,0)),(IF($D79=6,CS79,CT79))))),MIN((VLOOKUP($D79,SALERYCODE,3,0)),(CQ79+CR79))*(IF($D79=6,CT79,((MIN((VLOOKUP($D79,SALERYCODE,5,0)),CT79)))))))))/IF(AND($D79=2,'ראשי-פרטים כלליים וריכוז הוצאות'!$D$68&lt;&gt;4),1.2,1)</f>
        <v>0</v>
      </c>
      <c r="CW79" s="263"/>
      <c r="CX79" s="264"/>
      <c r="CY79" s="265"/>
      <c r="CZ79" s="266"/>
      <c r="DA79" s="267">
        <f t="shared" si="133"/>
        <v>0</v>
      </c>
      <c r="DB79" s="260">
        <f>+(IF(OR($B79=0,$C79=0,$D79=0,$CW$2&gt;$OE$1),0,IF(OR(CW79=0,CY79=0,CZ79=0),0,MIN((VLOOKUP($D79,SALERYCODE,3,0))*(IF($D79=6,CZ79,CY79))*((MIN((VLOOKUP($D79,SALERYCODE,5,0)),(IF($D79=6,CY79,CZ79))))),MIN((VLOOKUP($D79,SALERYCODE,3,0)),(CW79+CX79))*(IF($D79=6,CZ79,((MIN((VLOOKUP($D79,SALERYCODE,5,0)),CZ79)))))))))/IF(AND($D79=2,'ראשי-פרטים כלליים וריכוז הוצאות'!$D$68&lt;&gt;4),1.2,1)</f>
        <v>0</v>
      </c>
      <c r="DC79" s="263"/>
      <c r="DD79" s="264"/>
      <c r="DE79" s="265"/>
      <c r="DF79" s="266"/>
      <c r="DG79" s="267">
        <f t="shared" si="134"/>
        <v>0</v>
      </c>
      <c r="DH79" s="260">
        <f>+(IF(OR($B79=0,$C79=0,$D79=0,$DC$2&gt;$OE$1),0,IF(OR(DC79=0,DE79=0,DF79=0),0,MIN((VLOOKUP($D79,SALERYCODE,3,0))*(IF($D79=6,DF79,DE79))*((MIN((VLOOKUP($D79,SALERYCODE,5,0)),(IF($D79=6,DE79,DF79))))),MIN((VLOOKUP($D79,SALERYCODE,3,0)),(DC79+DD79))*(IF($D79=6,DF79,((MIN((VLOOKUP($D79,SALERYCODE,5,0)),DF79)))))))))/IF(AND($D79=2,'ראשי-פרטים כלליים וריכוז הוצאות'!$D$68&lt;&gt;4),1.2,1)</f>
        <v>0</v>
      </c>
      <c r="DI79" s="263"/>
      <c r="DJ79" s="264"/>
      <c r="DK79" s="265"/>
      <c r="DL79" s="266"/>
      <c r="DM79" s="267">
        <f t="shared" si="135"/>
        <v>0</v>
      </c>
      <c r="DN79" s="260">
        <f>+(IF(OR($B79=0,$C79=0,$D79=0,$DC$2&gt;$OE$1),0,IF(OR(DI79=0,DK79=0,DL79=0),0,MIN((VLOOKUP($D79,SALERYCODE,3,0))*(IF($D79=6,DL79,DK79))*((MIN((VLOOKUP($D79,SALERYCODE,5,0)),(IF($D79=6,DK79,DL79))))),MIN((VLOOKUP($D79,SALERYCODE,3,0)),(DI79+DJ79))*(IF($D79=6,DL79,((MIN((VLOOKUP($D79,SALERYCODE,5,0)),DL79)))))))))/IF(AND($D79=2,'ראשי-פרטים כלליים וריכוז הוצאות'!$D$68&lt;&gt;4),1.2,1)</f>
        <v>0</v>
      </c>
      <c r="DO79" s="263"/>
      <c r="DP79" s="264"/>
      <c r="DQ79" s="265"/>
      <c r="DR79" s="266"/>
      <c r="DS79" s="267">
        <f t="shared" si="136"/>
        <v>0</v>
      </c>
      <c r="DT79" s="260">
        <f>+(IF(OR($B79=0,$C79=0,$D79=0,$DC$2&gt;$OE$1),0,IF(OR(DO79=0,DQ79=0,DR79=0),0,MIN((VLOOKUP($D79,SALERYCODE,3,0))*(IF($D79=6,DR79,DQ79))*((MIN((VLOOKUP($D79,SALERYCODE,5,0)),(IF($D79=6,DQ79,DR79))))),MIN((VLOOKUP($D79,SALERYCODE,3,0)),(DO79+DP79))*(IF($D79=6,DR79,((MIN((VLOOKUP($D79,SALERYCODE,5,0)),DR79)))))))))/IF(AND($D79=2,'ראשי-פרטים כלליים וריכוז הוצאות'!$D$68&lt;&gt;4),1.2,1)</f>
        <v>0</v>
      </c>
      <c r="DU79" s="263"/>
      <c r="DV79" s="264"/>
      <c r="DW79" s="265"/>
      <c r="DX79" s="266"/>
      <c r="DY79" s="267">
        <f t="shared" si="137"/>
        <v>0</v>
      </c>
      <c r="DZ79" s="260">
        <f>+(IF(OR($B79=0,$C79=0,$D79=0,$DC$2&gt;$OE$1),0,IF(OR(DU79=0,DW79=0,DX79=0),0,MIN((VLOOKUP($D79,SALERYCODE,3,0))*(IF($D79=6,DX79,DW79))*((MIN((VLOOKUP($D79,SALERYCODE,5,0)),(IF($D79=6,DW79,DX79))))),MIN((VLOOKUP($D79,SALERYCODE,3,0)),(DU79+DV79))*(IF($D79=6,DX79,((MIN((VLOOKUP($D79,SALERYCODE,5,0)),DX79)))))))))/IF(AND($D79=2,'ראשי-פרטים כלליים וריכוז הוצאות'!$D$68&lt;&gt;4),1.2,1)</f>
        <v>0</v>
      </c>
      <c r="EA79" s="263"/>
      <c r="EB79" s="264"/>
      <c r="EC79" s="265"/>
      <c r="ED79" s="266"/>
      <c r="EE79" s="267">
        <f t="shared" si="138"/>
        <v>0</v>
      </c>
      <c r="EF79" s="260">
        <f>+(IF(OR($B79=0,$C79=0,$D79=0,$DC$2&gt;$OE$1),0,IF(OR(EA79=0,EC79=0,ED79=0),0,MIN((VLOOKUP($D79,SALERYCODE,3,0))*(IF($D79=6,ED79,EC79))*((MIN((VLOOKUP($D79,SALERYCODE,5,0)),(IF($D79=6,EC79,ED79))))),MIN((VLOOKUP($D79,SALERYCODE,3,0)),(EA79+EB79))*(IF($D79=6,ED79,((MIN((VLOOKUP($D79,SALERYCODE,5,0)),ED79)))))))))/IF(AND($D79=2,'ראשי-פרטים כלליים וריכוז הוצאות'!$D$68&lt;&gt;4),1.2,1)</f>
        <v>0</v>
      </c>
      <c r="EG79" s="263"/>
      <c r="EH79" s="264"/>
      <c r="EI79" s="265"/>
      <c r="EJ79" s="266"/>
      <c r="EK79" s="267">
        <f t="shared" si="139"/>
        <v>0</v>
      </c>
      <c r="EL79" s="260">
        <f>+(IF(OR($B79=0,$C79=0,$D79=0,$DC$2&gt;$OE$1),0,IF(OR(EG79=0,EI79=0,EJ79=0),0,MIN((VLOOKUP($D79,SALERYCODE,3,0))*(IF($D79=6,EJ79,EI79))*((MIN((VLOOKUP($D79,SALERYCODE,5,0)),(IF($D79=6,EI79,EJ79))))),MIN((VLOOKUP($D79,SALERYCODE,3,0)),(EG79+EH79))*(IF($D79=6,EJ79,((MIN((VLOOKUP($D79,SALERYCODE,5,0)),EJ79)))))))))/IF(AND($D79=2,'ראשי-פרטים כלליים וריכוז הוצאות'!$D$68&lt;&gt;4),1.2,1)</f>
        <v>0</v>
      </c>
      <c r="EM79" s="263"/>
      <c r="EN79" s="264"/>
      <c r="EO79" s="265"/>
      <c r="EP79" s="266"/>
      <c r="EQ79" s="267">
        <f t="shared" si="140"/>
        <v>0</v>
      </c>
      <c r="ER79" s="260">
        <f>+(IF(OR($B79=0,$C79=0,$D79=0,$DC$2&gt;$OE$1),0,IF(OR(EM79=0,EO79=0,EP79=0),0,MIN((VLOOKUP($D79,SALERYCODE,3,0))*(IF($D79=6,EP79,EO79))*((MIN((VLOOKUP($D79,SALERYCODE,5,0)),(IF($D79=6,EO79,EP79))))),MIN((VLOOKUP($D79,SALERYCODE,3,0)),(EM79+EN79))*(IF($D79=6,EP79,((MIN((VLOOKUP($D79,SALERYCODE,5,0)),EP79)))))))))/IF(AND($D79=2,'ראשי-פרטים כלליים וריכוז הוצאות'!$D$68&lt;&gt;4),1.2,1)</f>
        <v>0</v>
      </c>
      <c r="ES79" s="263"/>
      <c r="ET79" s="264"/>
      <c r="EU79" s="265"/>
      <c r="EV79" s="266"/>
      <c r="EW79" s="267">
        <f t="shared" si="141"/>
        <v>0</v>
      </c>
      <c r="EX79" s="260">
        <f>+(IF(OR($B79=0,$C79=0,$D79=0,$DC$2&gt;$OE$1),0,IF(OR(ES79=0,EU79=0,EV79=0),0,MIN((VLOOKUP($D79,SALERYCODE,3,0))*(IF($D79=6,EV79,EU79))*((MIN((VLOOKUP($D79,SALERYCODE,5,0)),(IF($D79=6,EU79,EV79))))),MIN((VLOOKUP($D79,SALERYCODE,3,0)),(ES79+ET79))*(IF($D79=6,EV79,((MIN((VLOOKUP($D79,SALERYCODE,5,0)),EV79)))))))))/IF(AND($D79=2,'ראשי-פרטים כלליים וריכוז הוצאות'!$D$68&lt;&gt;4),1.2,1)</f>
        <v>0</v>
      </c>
      <c r="EY79" s="263"/>
      <c r="EZ79" s="264"/>
      <c r="FA79" s="265"/>
      <c r="FB79" s="266"/>
      <c r="FC79" s="267">
        <f t="shared" si="142"/>
        <v>0</v>
      </c>
      <c r="FD79" s="260">
        <f>+(IF(OR($B79=0,$C79=0,$D79=0,$DC$2&gt;$OE$1),0,IF(OR(EY79=0,FA79=0,FB79=0),0,MIN((VLOOKUP($D79,SALERYCODE,3,0))*(IF($D79=6,FB79,FA79))*((MIN((VLOOKUP($D79,SALERYCODE,5,0)),(IF($D79=6,FA79,FB79))))),MIN((VLOOKUP($D79,SALERYCODE,3,0)),(EY79+EZ79))*(IF($D79=6,FB79,((MIN((VLOOKUP($D79,SALERYCODE,5,0)),FB79)))))))))/IF(AND($D79=2,'ראשי-פרטים כלליים וריכוז הוצאות'!$D$68&lt;&gt;4),1.2,1)</f>
        <v>0</v>
      </c>
      <c r="FE79" s="263"/>
      <c r="FF79" s="264"/>
      <c r="FG79" s="265"/>
      <c r="FH79" s="266"/>
      <c r="FI79" s="267">
        <f t="shared" si="143"/>
        <v>0</v>
      </c>
      <c r="FJ79" s="260">
        <f>+(IF(OR($B79=0,$C79=0,$D79=0,$DC$2&gt;$OE$1),0,IF(OR(FE79=0,FG79=0,FH79=0),0,MIN((VLOOKUP($D79,SALERYCODE,3,0))*(IF($D79=6,FH79,FG79))*((MIN((VLOOKUP($D79,SALERYCODE,5,0)),(IF($D79=6,FG79,FH79))))),MIN((VLOOKUP($D79,SALERYCODE,3,0)),(FE79+FF79))*(IF($D79=6,FH79,((MIN((VLOOKUP($D79,SALERYCODE,5,0)),FH79)))))))))/IF(AND($D79=2,'ראשי-פרטים כלליים וריכוז הוצאות'!$D$68&lt;&gt;4),1.2,1)</f>
        <v>0</v>
      </c>
      <c r="FK79" s="263"/>
      <c r="FL79" s="264"/>
      <c r="FM79" s="265"/>
      <c r="FN79" s="266"/>
      <c r="FO79" s="267">
        <f t="shared" si="144"/>
        <v>0</v>
      </c>
      <c r="FP79" s="260">
        <f>+(IF(OR($B79=0,$C79=0,$D79=0,$DC$2&gt;$OE$1),0,IF(OR(FK79=0,FM79=0,FN79=0),0,MIN((VLOOKUP($D79,SALERYCODE,3,0))*(IF($D79=6,FN79,FM79))*((MIN((VLOOKUP($D79,SALERYCODE,5,0)),(IF($D79=6,FM79,FN79))))),MIN((VLOOKUP($D79,SALERYCODE,3,0)),(FK79+FL79))*(IF($D79=6,FN79,((MIN((VLOOKUP($D79,SALERYCODE,5,0)),FN79)))))))))/IF(AND($D79=2,'ראשי-פרטים כלליים וריכוז הוצאות'!$D$68&lt;&gt;4),1.2,1)</f>
        <v>0</v>
      </c>
      <c r="FQ79" s="263"/>
      <c r="FR79" s="264"/>
      <c r="FS79" s="265"/>
      <c r="FT79" s="266"/>
      <c r="FU79" s="267">
        <f t="shared" si="145"/>
        <v>0</v>
      </c>
      <c r="FV79" s="260">
        <f>+(IF(OR($B79=0,$C79=0,$D79=0,$DC$2&gt;$OE$1),0,IF(OR(FQ79=0,FS79=0,FT79=0),0,MIN((VLOOKUP($D79,SALERYCODE,3,0))*(IF($D79=6,FT79,FS79))*((MIN((VLOOKUP($D79,SALERYCODE,5,0)),(IF($D79=6,FS79,FT79))))),MIN((VLOOKUP($D79,SALERYCODE,3,0)),(FQ79+FR79))*(IF($D79=6,FT79,((MIN((VLOOKUP($D79,SALERYCODE,5,0)),FT79)))))))))/IF(AND($D79=2,'ראשי-פרטים כלליים וריכוז הוצאות'!$D$68&lt;&gt;4),1.2,1)</f>
        <v>0</v>
      </c>
      <c r="FW79" s="263"/>
      <c r="FX79" s="264"/>
      <c r="FY79" s="265"/>
      <c r="FZ79" s="266"/>
      <c r="GA79" s="267">
        <f t="shared" si="146"/>
        <v>0</v>
      </c>
      <c r="GB79" s="260">
        <f>+(IF(OR($B79=0,$C79=0,$D79=0,$DC$2&gt;$OE$1),0,IF(OR(FW79=0,FY79=0,FZ79=0),0,MIN((VLOOKUP($D79,SALERYCODE,3,0))*(IF($D79=6,FZ79,FY79))*((MIN((VLOOKUP($D79,SALERYCODE,5,0)),(IF($D79=6,FY79,FZ79))))),MIN((VLOOKUP($D79,SALERYCODE,3,0)),(FW79+FX79))*(IF($D79=6,FZ79,((MIN((VLOOKUP($D79,SALERYCODE,5,0)),FZ79)))))))))/IF(AND($D79=2,'ראשי-פרטים כלליים וריכוז הוצאות'!$D$68&lt;&gt;4),1.2,1)</f>
        <v>0</v>
      </c>
      <c r="GC79" s="263"/>
      <c r="GD79" s="264"/>
      <c r="GE79" s="265"/>
      <c r="GF79" s="266"/>
      <c r="GG79" s="267">
        <f t="shared" si="147"/>
        <v>0</v>
      </c>
      <c r="GH79" s="260">
        <f>+(IF(OR($B79=0,$C79=0,$D79=0,$DC$2&gt;$OE$1),0,IF(OR(GC79=0,GE79=0,GF79=0),0,MIN((VLOOKUP($D79,SALERYCODE,3,0))*(IF($D79=6,GF79,GE79))*((MIN((VLOOKUP($D79,SALERYCODE,5,0)),(IF($D79=6,GE79,GF79))))),MIN((VLOOKUP($D79,SALERYCODE,3,0)),(GC79+GD79))*(IF($D79=6,GF79,((MIN((VLOOKUP($D79,SALERYCODE,5,0)),GF79)))))))))/IF(AND($D79=2,'ראשי-פרטים כלליים וריכוז הוצאות'!$D$68&lt;&gt;4),1.2,1)</f>
        <v>0</v>
      </c>
      <c r="GI79" s="263"/>
      <c r="GJ79" s="264"/>
      <c r="GK79" s="265"/>
      <c r="GL79" s="266"/>
      <c r="GM79" s="267">
        <f t="shared" si="148"/>
        <v>0</v>
      </c>
      <c r="GN79" s="260">
        <f>+(IF(OR($B79=0,$C79=0,$D79=0,$DC$2&gt;$OE$1),0,IF(OR(GI79=0,GK79=0,GL79=0),0,MIN((VLOOKUP($D79,SALERYCODE,3,0))*(IF($D79=6,GL79,GK79))*((MIN((VLOOKUP($D79,SALERYCODE,5,0)),(IF($D79=6,GK79,GL79))))),MIN((VLOOKUP($D79,SALERYCODE,3,0)),(GI79+GJ79))*(IF($D79=6,GL79,((MIN((VLOOKUP($D79,SALERYCODE,5,0)),GL79)))))))))/IF(AND($D79=2,'ראשי-פרטים כלליים וריכוז הוצאות'!$D$68&lt;&gt;4),1.2,1)</f>
        <v>0</v>
      </c>
      <c r="GO79" s="263"/>
      <c r="GP79" s="264"/>
      <c r="GQ79" s="265"/>
      <c r="GR79" s="266"/>
      <c r="GS79" s="267">
        <f t="shared" si="149"/>
        <v>0</v>
      </c>
      <c r="GT79" s="260">
        <f>+(IF(OR($B79=0,$C79=0,$D79=0,$DC$2&gt;$OE$1),0,IF(OR(GO79=0,GQ79=0,GR79=0),0,MIN((VLOOKUP($D79,SALERYCODE,3,0))*(IF($D79=6,GR79,GQ79))*((MIN((VLOOKUP($D79,SALERYCODE,5,0)),(IF($D79=6,GQ79,GR79))))),MIN((VLOOKUP($D79,SALERYCODE,3,0)),(GO79+GP79))*(IF($D79=6,GR79,((MIN((VLOOKUP($D79,SALERYCODE,5,0)),GR79)))))))))/IF(AND($D79=2,'ראשי-פרטים כלליים וריכוז הוצאות'!$D$68&lt;&gt;4),1.2,1)</f>
        <v>0</v>
      </c>
      <c r="GU79" s="263"/>
      <c r="GV79" s="264"/>
      <c r="GW79" s="265"/>
      <c r="GX79" s="266"/>
      <c r="GY79" s="267">
        <f t="shared" si="150"/>
        <v>0</v>
      </c>
      <c r="GZ79" s="260">
        <f>+(IF(OR($B79=0,$C79=0,$D79=0,$DC$2&gt;$OE$1),0,IF(OR(GU79=0,GW79=0,GX79=0),0,MIN((VLOOKUP($D79,SALERYCODE,3,0))*(IF($D79=6,GX79,GW79))*((MIN((VLOOKUP($D79,SALERYCODE,5,0)),(IF($D79=6,GW79,GX79))))),MIN((VLOOKUP($D79,SALERYCODE,3,0)),(GU79+GV79))*(IF($D79=6,GX79,((MIN((VLOOKUP($D79,SALERYCODE,5,0)),GX79)))))))))/IF(AND($D79=2,'ראשי-פרטים כלליים וריכוז הוצאות'!$D$68&lt;&gt;4),1.2,1)</f>
        <v>0</v>
      </c>
      <c r="HA79" s="263"/>
      <c r="HB79" s="264"/>
      <c r="HC79" s="265"/>
      <c r="HD79" s="266"/>
      <c r="HE79" s="267">
        <f t="shared" si="151"/>
        <v>0</v>
      </c>
      <c r="HF79" s="260">
        <f>+(IF(OR($B79=0,$C79=0,$D79=0,$DC$2&gt;$OE$1),0,IF(OR(HA79=0,HC79=0,HD79=0),0,MIN((VLOOKUP($D79,SALERYCODE,3,0))*(IF($D79=6,HD79,HC79))*((MIN((VLOOKUP($D79,SALERYCODE,5,0)),(IF($D79=6,HC79,HD79))))),MIN((VLOOKUP($D79,SALERYCODE,3,0)),(HA79+HB79))*(IF($D79=6,HD79,((MIN((VLOOKUP($D79,SALERYCODE,5,0)),HD79)))))))))/IF(AND($D79=2,'ראשי-פרטים כלליים וריכוז הוצאות'!$D$68&lt;&gt;4),1.2,1)</f>
        <v>0</v>
      </c>
      <c r="HG79" s="263"/>
      <c r="HH79" s="264"/>
      <c r="HI79" s="265"/>
      <c r="HJ79" s="266"/>
      <c r="HK79" s="267">
        <f t="shared" si="152"/>
        <v>0</v>
      </c>
      <c r="HL79" s="260">
        <f>+(IF(OR($B79=0,$C79=0,$D79=0,$DC$2&gt;$OE$1),0,IF(OR(HG79=0,HI79=0,HJ79=0),0,MIN((VLOOKUP($D79,SALERYCODE,3,0))*(IF($D79=6,HJ79,HI79))*((MIN((VLOOKUP($D79,SALERYCODE,5,0)),(IF($D79=6,HI79,HJ79))))),MIN((VLOOKUP($D79,SALERYCODE,3,0)),(HG79+HH79))*(IF($D79=6,HJ79,((MIN((VLOOKUP($D79,SALERYCODE,5,0)),HJ79)))))))))/IF(AND($D79=2,'ראשי-פרטים כלליים וריכוז הוצאות'!$D$68&lt;&gt;4),1.2,1)</f>
        <v>0</v>
      </c>
      <c r="HM79" s="263"/>
      <c r="HN79" s="264"/>
      <c r="HO79" s="265"/>
      <c r="HP79" s="266"/>
      <c r="HQ79" s="267">
        <f t="shared" si="153"/>
        <v>0</v>
      </c>
      <c r="HR79" s="260">
        <f>+(IF(OR($B79=0,$C79=0,$D79=0,$DC$2&gt;$OE$1),0,IF(OR(HM79=0,HO79=0,HP79=0),0,MIN((VLOOKUP($D79,SALERYCODE,3,0))*(IF($D79=6,HP79,HO79))*((MIN((VLOOKUP($D79,SALERYCODE,5,0)),(IF($D79=6,HO79,HP79))))),MIN((VLOOKUP($D79,SALERYCODE,3,0)),(HM79+HN79))*(IF($D79=6,HP79,((MIN((VLOOKUP($D79,SALERYCODE,5,0)),HP79)))))))))/IF(AND($D79=2,'ראשי-פרטים כלליים וריכוז הוצאות'!$D$68&lt;&gt;4),1.2,1)</f>
        <v>0</v>
      </c>
      <c r="HS79" s="263"/>
      <c r="HT79" s="264"/>
      <c r="HU79" s="265"/>
      <c r="HV79" s="266"/>
      <c r="HW79" s="267">
        <f t="shared" si="154"/>
        <v>0</v>
      </c>
      <c r="HX79" s="260">
        <f>+(IF(OR($B79=0,$C79=0,$D79=0,$DC$2&gt;$OE$1),0,IF(OR(HS79=0,HU79=0,HV79=0),0,MIN((VLOOKUP($D79,SALERYCODE,3,0))*(IF($D79=6,HV79,HU79))*((MIN((VLOOKUP($D79,SALERYCODE,5,0)),(IF($D79=6,HU79,HV79))))),MIN((VLOOKUP($D79,SALERYCODE,3,0)),(HS79+HT79))*(IF($D79=6,HV79,((MIN((VLOOKUP($D79,SALERYCODE,5,0)),HV79)))))))))/IF(AND($D79=2,'ראשי-פרטים כלליים וריכוז הוצאות'!$D$68&lt;&gt;4),1.2,1)</f>
        <v>0</v>
      </c>
      <c r="HY79" s="263"/>
      <c r="HZ79" s="264"/>
      <c r="IA79" s="265"/>
      <c r="IB79" s="266"/>
      <c r="IC79" s="267">
        <f t="shared" si="155"/>
        <v>0</v>
      </c>
      <c r="ID79" s="260">
        <f>+(IF(OR($B79=0,$C79=0,$D79=0,$DC$2&gt;$OE$1),0,IF(OR(HY79=0,IA79=0,IB79=0),0,MIN((VLOOKUP($D79,SALERYCODE,3,0))*(IF($D79=6,IB79,IA79))*((MIN((VLOOKUP($D79,SALERYCODE,5,0)),(IF($D79=6,IA79,IB79))))),MIN((VLOOKUP($D79,SALERYCODE,3,0)),(HY79+HZ79))*(IF($D79=6,IB79,((MIN((VLOOKUP($D79,SALERYCODE,5,0)),IB79)))))))))/IF(AND($D79=2,'ראשי-פרטים כלליים וריכוז הוצאות'!$D$68&lt;&gt;4),1.2,1)</f>
        <v>0</v>
      </c>
      <c r="IE79" s="263"/>
      <c r="IF79" s="264"/>
      <c r="IG79" s="265"/>
      <c r="IH79" s="266"/>
      <c r="II79" s="267">
        <f t="shared" si="156"/>
        <v>0</v>
      </c>
      <c r="IJ79" s="260">
        <f>+(IF(OR($B79=0,$C79=0,$D79=0,$DC$2&gt;$OE$1),0,IF(OR(IE79=0,IG79=0,IH79=0),0,MIN((VLOOKUP($D79,SALERYCODE,3,0))*(IF($D79=6,IH79,IG79))*((MIN((VLOOKUP($D79,SALERYCODE,5,0)),(IF($D79=6,IG79,IH79))))),MIN((VLOOKUP($D79,SALERYCODE,3,0)),(IE79+IF79))*(IF($D79=6,IH79,((MIN((VLOOKUP($D79,SALERYCODE,5,0)),IH79)))))))))/IF(AND($D79=2,'ראשי-פרטים כלליים וריכוז הוצאות'!$D$68&lt;&gt;4),1.2,1)</f>
        <v>0</v>
      </c>
      <c r="IK79" s="263"/>
      <c r="IL79" s="264"/>
      <c r="IM79" s="265"/>
      <c r="IN79" s="266"/>
      <c r="IO79" s="267">
        <f t="shared" si="157"/>
        <v>0</v>
      </c>
      <c r="IP79" s="260">
        <f>+(IF(OR($B79=0,$C79=0,$D79=0,$DC$2&gt;$OE$1),0,IF(OR(IK79=0,IM79=0,IN79=0),0,MIN((VLOOKUP($D79,SALERYCODE,3,0))*(IF($D79=6,IN79,IM79))*((MIN((VLOOKUP($D79,SALERYCODE,5,0)),(IF($D79=6,IM79,IN79))))),MIN((VLOOKUP($D79,SALERYCODE,3,0)),(IK79+IL79))*(IF($D79=6,IN79,((MIN((VLOOKUP($D79,SALERYCODE,5,0)),IN79)))))))))/IF(AND($D79=2,'ראשי-פרטים כלליים וריכוז הוצאות'!$D$68&lt;&gt;4),1.2,1)</f>
        <v>0</v>
      </c>
      <c r="IQ79" s="263"/>
      <c r="IR79" s="264"/>
      <c r="IS79" s="265"/>
      <c r="IT79" s="266"/>
      <c r="IU79" s="267">
        <f t="shared" si="158"/>
        <v>0</v>
      </c>
      <c r="IV79" s="260">
        <f>+(IF(OR($B79=0,$C79=0,$D79=0,$DC$2&gt;$OE$1),0,IF(OR(IQ79=0,IS79=0,IT79=0),0,MIN((VLOOKUP($D79,SALERYCODE,3,0))*(IF($D79=6,IT79,IS79))*((MIN((VLOOKUP($D79,SALERYCODE,5,0)),(IF($D79=6,IS79,IT79))))),MIN((VLOOKUP($D79,SALERYCODE,3,0)),(IQ79+IR79))*(IF($D79=6,IT79,((MIN((VLOOKUP($D79,SALERYCODE,5,0)),IT79)))))))))/IF(AND($D79=2,'ראשי-פרטים כלליים וריכוז הוצאות'!$D$68&lt;&gt;4),1.2,1)</f>
        <v>0</v>
      </c>
      <c r="IW79" s="263"/>
      <c r="IX79" s="264"/>
      <c r="IY79" s="265"/>
      <c r="IZ79" s="266"/>
      <c r="JA79" s="267">
        <f t="shared" si="159"/>
        <v>0</v>
      </c>
      <c r="JB79" s="260">
        <f>+(IF(OR($B79=0,$C79=0,$D79=0,$DC$2&gt;$OE$1),0,IF(OR(IW79=0,IY79=0,IZ79=0),0,MIN((VLOOKUP($D79,SALERYCODE,3,0))*(IF($D79=6,IZ79,IY79))*((MIN((VLOOKUP($D79,SALERYCODE,5,0)),(IF($D79=6,IY79,IZ79))))),MIN((VLOOKUP($D79,SALERYCODE,3,0)),(IW79+IX79))*(IF($D79=6,IZ79,((MIN((VLOOKUP($D79,SALERYCODE,5,0)),IZ79)))))))))/IF(AND($D79=2,'ראשי-פרטים כלליים וריכוז הוצאות'!$D$68&lt;&gt;4),1.2,1)</f>
        <v>0</v>
      </c>
      <c r="JC79" s="263"/>
      <c r="JD79" s="264"/>
      <c r="JE79" s="265"/>
      <c r="JF79" s="266"/>
      <c r="JG79" s="267">
        <f t="shared" si="160"/>
        <v>0</v>
      </c>
      <c r="JH79" s="260">
        <f>+(IF(OR($B79=0,$C79=0,$D79=0,$DC$2&gt;$OE$1),0,IF(OR(JC79=0,JE79=0,JF79=0),0,MIN((VLOOKUP($D79,SALERYCODE,3,0))*(IF($D79=6,JF79,JE79))*((MIN((VLOOKUP($D79,SALERYCODE,5,0)),(IF($D79=6,JE79,JF79))))),MIN((VLOOKUP($D79,SALERYCODE,3,0)),(JC79+JD79))*(IF($D79=6,JF79,((MIN((VLOOKUP($D79,SALERYCODE,5,0)),JF79)))))))))/IF(AND($D79=2,'ראשי-פרטים כלליים וריכוז הוצאות'!$D$68&lt;&gt;4),1.2,1)</f>
        <v>0</v>
      </c>
      <c r="JI79" s="263"/>
      <c r="JJ79" s="264"/>
      <c r="JK79" s="265"/>
      <c r="JL79" s="266"/>
      <c r="JM79" s="267">
        <f t="shared" si="161"/>
        <v>0</v>
      </c>
      <c r="JN79" s="260">
        <f>+(IF(OR($B79=0,$C79=0,$D79=0,$DC$2&gt;$OE$1),0,IF(OR(JI79=0,JK79=0,JL79=0),0,MIN((VLOOKUP($D79,SALERYCODE,3,0))*(IF($D79=6,JL79,JK79))*((MIN((VLOOKUP($D79,SALERYCODE,5,0)),(IF($D79=6,JK79,JL79))))),MIN((VLOOKUP($D79,SALERYCODE,3,0)),(JI79+JJ79))*(IF($D79=6,JL79,((MIN((VLOOKUP($D79,SALERYCODE,5,0)),JL79)))))))))/IF(AND($D79=2,'ראשי-פרטים כלליים וריכוז הוצאות'!$D$68&lt;&gt;4),1.2,1)</f>
        <v>0</v>
      </c>
      <c r="JO79" s="263"/>
      <c r="JP79" s="264"/>
      <c r="JQ79" s="265"/>
      <c r="JR79" s="266"/>
      <c r="JS79" s="267">
        <f t="shared" si="162"/>
        <v>0</v>
      </c>
      <c r="JT79" s="260">
        <f>+(IF(OR($B79=0,$C79=0,$D79=0,$DC$2&gt;$OE$1),0,IF(OR(JO79=0,JQ79=0,JR79=0),0,MIN((VLOOKUP($D79,SALERYCODE,3,0))*(IF($D79=6,JR79,JQ79))*((MIN((VLOOKUP($D79,SALERYCODE,5,0)),(IF($D79=6,JQ79,JR79))))),MIN((VLOOKUP($D79,SALERYCODE,3,0)),(JO79+JP79))*(IF($D79=6,JR79,((MIN((VLOOKUP($D79,SALERYCODE,5,0)),JR79)))))))))/IF(AND($D79=2,'ראשי-פרטים כלליים וריכוז הוצאות'!$D$68&lt;&gt;4),1.2,1)</f>
        <v>0</v>
      </c>
      <c r="JU79" s="263"/>
      <c r="JV79" s="264"/>
      <c r="JW79" s="265"/>
      <c r="JX79" s="266"/>
      <c r="JY79" s="267">
        <f t="shared" si="163"/>
        <v>0</v>
      </c>
      <c r="JZ79" s="260">
        <f>+(IF(OR($B79=0,$C79=0,$D79=0,$DC$2&gt;$OE$1),0,IF(OR(JU79=0,JW79=0,JX79=0),0,MIN((VLOOKUP($D79,SALERYCODE,3,0))*(IF($D79=6,JX79,JW79))*((MIN((VLOOKUP($D79,SALERYCODE,5,0)),(IF($D79=6,JW79,JX79))))),MIN((VLOOKUP($D79,SALERYCODE,3,0)),(JU79+JV79))*(IF($D79=6,JX79,((MIN((VLOOKUP($D79,SALERYCODE,5,0)),JX79)))))))))/IF(AND($D79=2,'ראשי-פרטים כלליים וריכוז הוצאות'!$D$68&lt;&gt;4),1.2,1)</f>
        <v>0</v>
      </c>
      <c r="KA79" s="263"/>
      <c r="KB79" s="264"/>
      <c r="KC79" s="265"/>
      <c r="KD79" s="266"/>
      <c r="KE79" s="267">
        <f t="shared" si="164"/>
        <v>0</v>
      </c>
      <c r="KF79" s="260">
        <f>+(IF(OR($B79=0,$C79=0,$D79=0,$DC$2&gt;$OE$1),0,IF(OR(KA79=0,KC79=0,KD79=0),0,MIN((VLOOKUP($D79,SALERYCODE,3,0))*(IF($D79=6,KD79,KC79))*((MIN((VLOOKUP($D79,SALERYCODE,5,0)),(IF($D79=6,KC79,KD79))))),MIN((VLOOKUP($D79,SALERYCODE,3,0)),(KA79+KB79))*(IF($D79=6,KD79,((MIN((VLOOKUP($D79,SALERYCODE,5,0)),KD79)))))))))/IF(AND($D79=2,'ראשי-פרטים כלליים וריכוז הוצאות'!$D$68&lt;&gt;4),1.2,1)</f>
        <v>0</v>
      </c>
      <c r="KG79" s="263"/>
      <c r="KH79" s="264"/>
      <c r="KI79" s="265"/>
      <c r="KJ79" s="266"/>
      <c r="KK79" s="267">
        <f t="shared" si="165"/>
        <v>0</v>
      </c>
      <c r="KL79" s="260">
        <f>+(IF(OR($B79=0,$C79=0,$D79=0,$DC$2&gt;$OE$1),0,IF(OR(KG79=0,KI79=0,KJ79=0),0,MIN((VLOOKUP($D79,SALERYCODE,3,0))*(IF($D79=6,KJ79,KI79))*((MIN((VLOOKUP($D79,SALERYCODE,5,0)),(IF($D79=6,KI79,KJ79))))),MIN((VLOOKUP($D79,SALERYCODE,3,0)),(KG79+KH79))*(IF($D79=6,KJ79,((MIN((VLOOKUP($D79,SALERYCODE,5,0)),KJ79)))))))))/IF(AND($D79=2,'ראשי-פרטים כלליים וריכוז הוצאות'!$D$68&lt;&gt;4),1.2,1)</f>
        <v>0</v>
      </c>
      <c r="KM79" s="263"/>
      <c r="KN79" s="264"/>
      <c r="KO79" s="265"/>
      <c r="KP79" s="266"/>
      <c r="KQ79" s="267">
        <f t="shared" si="166"/>
        <v>0</v>
      </c>
      <c r="KR79" s="260">
        <f>+(IF(OR($B79=0,$C79=0,$D79=0,$DC$2&gt;$OE$1),0,IF(OR(KM79=0,KO79=0,KP79=0),0,MIN((VLOOKUP($D79,SALERYCODE,3,0))*(IF($D79=6,KP79,KO79))*((MIN((VLOOKUP($D79,SALERYCODE,5,0)),(IF($D79=6,KO79,KP79))))),MIN((VLOOKUP($D79,SALERYCODE,3,0)),(KM79+KN79))*(IF($D79=6,KP79,((MIN((VLOOKUP($D79,SALERYCODE,5,0)),KP79)))))))))/IF(AND($D79=2,'ראשי-פרטים כלליים וריכוז הוצאות'!$D$68&lt;&gt;4),1.2,1)</f>
        <v>0</v>
      </c>
      <c r="KS79" s="263"/>
      <c r="KT79" s="264"/>
      <c r="KU79" s="265"/>
      <c r="KV79" s="266"/>
      <c r="KW79" s="267">
        <f t="shared" si="167"/>
        <v>0</v>
      </c>
      <c r="KX79" s="260">
        <f>+(IF(OR($B79=0,$C79=0,$D79=0,$DC$2&gt;$OE$1),0,IF(OR(KS79=0,KU79=0,KV79=0),0,MIN((VLOOKUP($D79,SALERYCODE,3,0))*(IF($D79=6,KV79,KU79))*((MIN((VLOOKUP($D79,SALERYCODE,5,0)),(IF($D79=6,KU79,KV79))))),MIN((VLOOKUP($D79,SALERYCODE,3,0)),(KS79+KT79))*(IF($D79=6,KV79,((MIN((VLOOKUP($D79,SALERYCODE,5,0)),KV79)))))))))/IF(AND($D79=2,'ראשי-פרטים כלליים וריכוז הוצאות'!$D$68&lt;&gt;4),1.2,1)</f>
        <v>0</v>
      </c>
      <c r="KY79" s="263"/>
      <c r="KZ79" s="264"/>
      <c r="LA79" s="265"/>
      <c r="LB79" s="266"/>
      <c r="LC79" s="267">
        <f t="shared" si="168"/>
        <v>0</v>
      </c>
      <c r="LD79" s="260">
        <f>+(IF(OR($B79=0,$C79=0,$D79=0,$DC$2&gt;$OE$1),0,IF(OR(KY79=0,LA79=0,LB79=0),0,MIN((VLOOKUP($D79,SALERYCODE,3,0))*(IF($D79=6,LB79,LA79))*((MIN((VLOOKUP($D79,SALERYCODE,5,0)),(IF($D79=6,LA79,LB79))))),MIN((VLOOKUP($D79,SALERYCODE,3,0)),(KY79+KZ79))*(IF($D79=6,LB79,((MIN((VLOOKUP($D79,SALERYCODE,5,0)),LB79)))))))))/IF(AND($D79=2,'ראשי-פרטים כלליים וריכוז הוצאות'!$D$68&lt;&gt;4),1.2,1)</f>
        <v>0</v>
      </c>
      <c r="LE79" s="263"/>
      <c r="LF79" s="264"/>
      <c r="LG79" s="265"/>
      <c r="LH79" s="266"/>
      <c r="LI79" s="267">
        <f t="shared" si="169"/>
        <v>0</v>
      </c>
      <c r="LJ79" s="260">
        <f>+(IF(OR($B79=0,$C79=0,$D79=0,$DC$2&gt;$OE$1),0,IF(OR(LE79=0,LG79=0,LH79=0),0,MIN((VLOOKUP($D79,SALERYCODE,3,0))*(IF($D79=6,LH79,LG79))*((MIN((VLOOKUP($D79,SALERYCODE,5,0)),(IF($D79=6,LG79,LH79))))),MIN((VLOOKUP($D79,SALERYCODE,3,0)),(LE79+LF79))*(IF($D79=6,LH79,((MIN((VLOOKUP($D79,SALERYCODE,5,0)),LH79)))))))))/IF(AND($D79=2,'ראשי-פרטים כלליים וריכוז הוצאות'!$D$68&lt;&gt;4),1.2,1)</f>
        <v>0</v>
      </c>
      <c r="LK79" s="263"/>
      <c r="LL79" s="264"/>
      <c r="LM79" s="265"/>
      <c r="LN79" s="266"/>
      <c r="LO79" s="267">
        <f t="shared" si="170"/>
        <v>0</v>
      </c>
      <c r="LP79" s="260">
        <f>+(IF(OR($B79=0,$C79=0,$D79=0,$DC$2&gt;$OE$1),0,IF(OR(LK79=0,LM79=0,LN79=0),0,MIN((VLOOKUP($D79,SALERYCODE,3,0))*(IF($D79=6,LN79,LM79))*((MIN((VLOOKUP($D79,SALERYCODE,5,0)),(IF($D79=6,LM79,LN79))))),MIN((VLOOKUP($D79,SALERYCODE,3,0)),(LK79+LL79))*(IF($D79=6,LN79,((MIN((VLOOKUP($D79,SALERYCODE,5,0)),LN79)))))))))/IF(AND($D79=2,'ראשי-פרטים כלליים וריכוז הוצאות'!$D$68&lt;&gt;4),1.2,1)</f>
        <v>0</v>
      </c>
      <c r="LQ79" s="263"/>
      <c r="LR79" s="264"/>
      <c r="LS79" s="265"/>
      <c r="LT79" s="266"/>
      <c r="LU79" s="267">
        <f t="shared" si="171"/>
        <v>0</v>
      </c>
      <c r="LV79" s="260">
        <f>+(IF(OR($B79=0,$C79=0,$D79=0,$DC$2&gt;$OE$1),0,IF(OR(LQ79=0,LS79=0,LT79=0),0,MIN((VLOOKUP($D79,SALERYCODE,3,0))*(IF($D79=6,LT79,LS79))*((MIN((VLOOKUP($D79,SALERYCODE,5,0)),(IF($D79=6,LS79,LT79))))),MIN((VLOOKUP($D79,SALERYCODE,3,0)),(LQ79+LR79))*(IF($D79=6,LT79,((MIN((VLOOKUP($D79,SALERYCODE,5,0)),LT79)))))))))/IF(AND($D79=2,'ראשי-פרטים כלליים וריכוז הוצאות'!$D$68&lt;&gt;4),1.2,1)</f>
        <v>0</v>
      </c>
      <c r="LW79" s="263"/>
      <c r="LX79" s="264"/>
      <c r="LY79" s="265"/>
      <c r="LZ79" s="266"/>
      <c r="MA79" s="267">
        <f t="shared" si="172"/>
        <v>0</v>
      </c>
      <c r="MB79" s="260">
        <f>+(IF(OR($B79=0,$C79=0,$D79=0,$DC$2&gt;$OE$1),0,IF(OR(LW79=0,LY79=0,LZ79=0),0,MIN((VLOOKUP($D79,SALERYCODE,3,0))*(IF($D79=6,LZ79,LY79))*((MIN((VLOOKUP($D79,SALERYCODE,5,0)),(IF($D79=6,LY79,LZ79))))),MIN((VLOOKUP($D79,SALERYCODE,3,0)),(LW79+LX79))*(IF($D79=6,LZ79,((MIN((VLOOKUP($D79,SALERYCODE,5,0)),LZ79)))))))))/IF(AND($D79=2,'ראשי-פרטים כלליים וריכוז הוצאות'!$D$68&lt;&gt;4),1.2,1)</f>
        <v>0</v>
      </c>
      <c r="MC79" s="263"/>
      <c r="MD79" s="264"/>
      <c r="ME79" s="265"/>
      <c r="MF79" s="266"/>
      <c r="MG79" s="267">
        <f t="shared" si="173"/>
        <v>0</v>
      </c>
      <c r="MH79" s="260">
        <f>+(IF(OR($B79=0,$C79=0,$D79=0,$DC$2&gt;$OE$1),0,IF(OR(MC79=0,ME79=0,MF79=0),0,MIN((VLOOKUP($D79,SALERYCODE,3,0))*(IF($D79=6,MF79,ME79))*((MIN((VLOOKUP($D79,SALERYCODE,5,0)),(IF($D79=6,ME79,MF79))))),MIN((VLOOKUP($D79,SALERYCODE,3,0)),(MC79+MD79))*(IF($D79=6,MF79,((MIN((VLOOKUP($D79,SALERYCODE,5,0)),MF79)))))))))/IF(AND($D79=2,'ראשי-פרטים כלליים וריכוז הוצאות'!$D$68&lt;&gt;4),1.2,1)</f>
        <v>0</v>
      </c>
      <c r="MI79" s="263"/>
      <c r="MJ79" s="264"/>
      <c r="MK79" s="265"/>
      <c r="ML79" s="266"/>
      <c r="MM79" s="267">
        <f t="shared" si="174"/>
        <v>0</v>
      </c>
      <c r="MN79" s="260">
        <f>+(IF(OR($B79=0,$C79=0,$D79=0,$DC$2&gt;$OE$1),0,IF(OR(MI79=0,MK79=0,ML79=0),0,MIN((VLOOKUP($D79,SALERYCODE,3,0))*(IF($D79=6,ML79,MK79))*((MIN((VLOOKUP($D79,SALERYCODE,5,0)),(IF($D79=6,MK79,ML79))))),MIN((VLOOKUP($D79,SALERYCODE,3,0)),(MI79+MJ79))*(IF($D79=6,ML79,((MIN((VLOOKUP($D79,SALERYCODE,5,0)),ML79)))))))))/IF(AND($D79=2,'ראשי-פרטים כלליים וריכוז הוצאות'!$D$68&lt;&gt;4),1.2,1)</f>
        <v>0</v>
      </c>
      <c r="MO79" s="263"/>
      <c r="MP79" s="264"/>
      <c r="MQ79" s="265"/>
      <c r="MR79" s="266"/>
      <c r="MS79" s="267">
        <f t="shared" si="175"/>
        <v>0</v>
      </c>
      <c r="MT79" s="260">
        <f>+(IF(OR($B79=0,$C79=0,$D79=0,$DC$2&gt;$OE$1),0,IF(OR(MO79=0,MQ79=0,MR79=0),0,MIN((VLOOKUP($D79,SALERYCODE,3,0))*(IF($D79=6,MR79,MQ79))*((MIN((VLOOKUP($D79,SALERYCODE,5,0)),(IF($D79=6,MQ79,MR79))))),MIN((VLOOKUP($D79,SALERYCODE,3,0)),(MO79+MP79))*(IF($D79=6,MR79,((MIN((VLOOKUP($D79,SALERYCODE,5,0)),MR79)))))))))/IF(AND($D79=2,'ראשי-פרטים כלליים וריכוז הוצאות'!$D$68&lt;&gt;4),1.2,1)</f>
        <v>0</v>
      </c>
      <c r="MU79" s="263"/>
      <c r="MV79" s="264"/>
      <c r="MW79" s="265"/>
      <c r="MX79" s="266"/>
      <c r="MY79" s="267">
        <f t="shared" si="176"/>
        <v>0</v>
      </c>
      <c r="MZ79" s="260">
        <f>+(IF(OR($B79=0,$C79=0,$D79=0,$DC$2&gt;$OE$1),0,IF(OR(MU79=0,MW79=0,MX79=0),0,MIN((VLOOKUP($D79,SALERYCODE,3,0))*(IF($D79=6,MX79,MW79))*((MIN((VLOOKUP($D79,SALERYCODE,5,0)),(IF($D79=6,MW79,MX79))))),MIN((VLOOKUP($D79,SALERYCODE,3,0)),(MU79+MV79))*(IF($D79=6,MX79,((MIN((VLOOKUP($D79,SALERYCODE,5,0)),MX79)))))))))/IF(AND($D79=2,'ראשי-פרטים כלליים וריכוז הוצאות'!$D$68&lt;&gt;4),1.2,1)</f>
        <v>0</v>
      </c>
      <c r="NA79" s="263"/>
      <c r="NB79" s="264"/>
      <c r="NC79" s="265"/>
      <c r="ND79" s="266"/>
      <c r="NE79" s="267">
        <f t="shared" si="177"/>
        <v>0</v>
      </c>
      <c r="NF79" s="260">
        <f>+(IF(OR($B79=0,$C79=0,$D79=0,$DC$2&gt;$OE$1),0,IF(OR(NA79=0,NC79=0,ND79=0),0,MIN((VLOOKUP($D79,SALERYCODE,3,0))*(IF($D79=6,ND79,NC79))*((MIN((VLOOKUP($D79,SALERYCODE,5,0)),(IF($D79=6,NC79,ND79))))),MIN((VLOOKUP($D79,SALERYCODE,3,0)),(NA79+NB79))*(IF($D79=6,ND79,((MIN((VLOOKUP($D79,SALERYCODE,5,0)),ND79)))))))))/IF(AND($D79=2,'ראשי-פרטים כלליים וריכוז הוצאות'!$D$68&lt;&gt;4),1.2,1)</f>
        <v>0</v>
      </c>
      <c r="NG79" s="263"/>
      <c r="NH79" s="264"/>
      <c r="NI79" s="265"/>
      <c r="NJ79" s="266"/>
      <c r="NK79" s="267">
        <f t="shared" si="178"/>
        <v>0</v>
      </c>
      <c r="NL79" s="260">
        <f>+(IF(OR($B79=0,$C79=0,$D79=0,$DC$2&gt;$OE$1),0,IF(OR(NG79=0,NI79=0,NJ79=0),0,MIN((VLOOKUP($D79,SALERYCODE,3,0))*(IF($D79=6,NJ79,NI79))*((MIN((VLOOKUP($D79,SALERYCODE,5,0)),(IF($D79=6,NI79,NJ79))))),MIN((VLOOKUP($D79,SALERYCODE,3,0)),(NG79+NH79))*(IF($D79=6,NJ79,((MIN((VLOOKUP($D79,SALERYCODE,5,0)),NJ79)))))))))/IF(AND($D79=2,'ראשי-פרטים כלליים וריכוז הוצאות'!$D$68&lt;&gt;4),1.2,1)</f>
        <v>0</v>
      </c>
      <c r="NM79" s="263"/>
      <c r="NN79" s="264"/>
      <c r="NO79" s="265"/>
      <c r="NP79" s="266"/>
      <c r="NQ79" s="267">
        <f t="shared" si="179"/>
        <v>0</v>
      </c>
      <c r="NR79" s="260">
        <f>+(IF(OR($B79=0,$C79=0,$D79=0,$DC$2&gt;$OE$1),0,IF(OR(NM79=0,NO79=0,NP79=0),0,MIN((VLOOKUP($D79,SALERYCODE,3,0))*(IF($D79=6,NP79,NO79))*((MIN((VLOOKUP($D79,SALERYCODE,5,0)),(IF($D79=6,NO79,NP79))))),MIN((VLOOKUP($D79,SALERYCODE,3,0)),(NM79+NN79))*(IF($D79=6,NP79,((MIN((VLOOKUP($D79,SALERYCODE,5,0)),NP79)))))))))/IF(AND($D79=2,'ראשי-פרטים כלליים וריכוז הוצאות'!$D$68&lt;&gt;4),1.2,1)</f>
        <v>0</v>
      </c>
      <c r="NS79" s="263"/>
      <c r="NT79" s="264"/>
      <c r="NU79" s="265"/>
      <c r="NV79" s="266"/>
      <c r="NW79" s="267">
        <f t="shared" si="180"/>
        <v>0</v>
      </c>
      <c r="NX79" s="260">
        <f>+(IF(OR($B79=0,$C79=0,$D79=0,$DC$2&gt;$OE$1),0,IF(OR(NS79=0,NU79=0,NV79=0),0,MIN((VLOOKUP($D79,SALERYCODE,3,0))*(IF($D79=6,NV79,NU79))*((MIN((VLOOKUP($D79,SALERYCODE,5,0)),(IF($D79=6,NU79,NV79))))),MIN((VLOOKUP($D79,SALERYCODE,3,0)),(NS79+NT79))*(IF($D79=6,NV79,((MIN((VLOOKUP($D79,SALERYCODE,5,0)),NV79)))))))))/IF(AND($D79=2,'ראשי-פרטים כלליים וריכוז הוצאות'!$D$68&lt;&gt;4),1.2,1)</f>
        <v>0</v>
      </c>
      <c r="NY79" s="263"/>
      <c r="NZ79" s="264"/>
      <c r="OA79" s="265"/>
      <c r="OB79" s="266"/>
      <c r="OC79" s="267">
        <f t="shared" si="181"/>
        <v>0</v>
      </c>
      <c r="OD79" s="260">
        <f>+(IF(OR($B79=0,$C79=0,$D79=0,$DC$2&gt;$OE$1),0,IF(OR(NY79=0,OA79=0,OB79=0),0,MIN((VLOOKUP($D79,SALERYCODE,3,0))*(IF($D79=6,OB79,OA79))*((MIN((VLOOKUP($D79,SALERYCODE,5,0)),(IF($D79=6,OA79,OB79))))),MIN((VLOOKUP($D79,SALERYCODE,3,0)),(NY79+NZ79))*(IF($D79=6,OB79,((MIN((VLOOKUP($D79,SALERYCODE,5,0)),OB79)))))))))/IF(AND($D79=2,'ראשי-פרטים כלליים וריכוז הוצאות'!$D$68&lt;&gt;4),1.2,1)</f>
        <v>0</v>
      </c>
      <c r="OE79" s="275">
        <f t="shared" si="192"/>
        <v>0</v>
      </c>
      <c r="OF79" s="283">
        <f t="shared" si="193"/>
        <v>9.9999999999999995E-7</v>
      </c>
      <c r="OG79" s="276">
        <f t="shared" si="194"/>
        <v>0</v>
      </c>
      <c r="OH79" s="275">
        <f t="shared" si="195"/>
        <v>0</v>
      </c>
      <c r="OI79" s="275">
        <v>0</v>
      </c>
      <c r="OJ79" s="258">
        <f t="shared" si="191"/>
        <v>0</v>
      </c>
      <c r="OK79" s="284"/>
      <c r="OL79" s="116">
        <f>MIN(OJ79+OK79*OF79*OE79/$OL$1/IF(AND($D79=2,'ראשי-פרטים כלליים וריכוז הוצאות'!$D$68&lt;&gt;4),1.2,1),IF($D79&gt;0,VLOOKUP($D79,SALERYCODE,3,0)*12*OG79,0))</f>
        <v>0</v>
      </c>
      <c r="OM79" s="95">
        <f t="shared" si="182"/>
        <v>0</v>
      </c>
      <c r="ON79" s="11">
        <f t="shared" si="183"/>
        <v>0</v>
      </c>
      <c r="OO79" s="11">
        <f t="shared" si="184"/>
        <v>0</v>
      </c>
      <c r="OP79" s="22">
        <f t="shared" si="185"/>
        <v>0</v>
      </c>
      <c r="OQ79" s="11">
        <f t="shared" si="186"/>
        <v>0</v>
      </c>
      <c r="OR79" s="11" t="e">
        <f>#REF!</f>
        <v>#REF!</v>
      </c>
      <c r="OS79" s="35" t="e">
        <f>#REF!-OP79</f>
        <v>#REF!</v>
      </c>
      <c r="OT79" s="35" t="e">
        <f>OS79-#REF!</f>
        <v>#REF!</v>
      </c>
      <c r="OU79" s="43" t="e">
        <f>IF(AND(OP79&gt;0,(OS79=#REF!-OP79)),"מועסק פחות מ-10% מזמנו במופ","")</f>
        <v>#REF!</v>
      </c>
    </row>
    <row r="80" spans="1:411" ht="24" hidden="1" customHeight="1" outlineLevel="1" x14ac:dyDescent="0.2">
      <c r="A80" s="282">
        <v>77</v>
      </c>
      <c r="B80" s="269"/>
      <c r="C80" s="270"/>
      <c r="D80" s="271"/>
      <c r="E80" s="263"/>
      <c r="F80" s="264"/>
      <c r="G80" s="265"/>
      <c r="H80" s="266"/>
      <c r="I80" s="267">
        <f t="shared" si="117"/>
        <v>0</v>
      </c>
      <c r="J80" s="260">
        <f>(IF(OR($B80=0,$C80=0,$D80=0,$E$2&gt;$OE$1),0,IF(OR($E80=0,$G80=0,$H80=0),0,MIN((VLOOKUP($D80,SALERYCODE,3,0))*(IF($D80=6,$H80,$G80))*((MIN((VLOOKUP($D80,SALERYCODE,5,0)),(IF($D80=6,$G80,$H80))))),MIN((VLOOKUP($D80,SALERYCODE,3,0)),($E80+$F80))*(IF($D80=6,$H80,((MIN((VLOOKUP($D80,SALERYCODE,5,0)),$H80)))))))))/IF(AND($D80=2,'ראשי-פרטים כלליים וריכוז הוצאות'!$D$68&lt;&gt;4),1.2,1)</f>
        <v>0</v>
      </c>
      <c r="K80" s="263"/>
      <c r="L80" s="264"/>
      <c r="M80" s="265"/>
      <c r="N80" s="266"/>
      <c r="O80" s="267">
        <f t="shared" si="118"/>
        <v>0</v>
      </c>
      <c r="P80" s="260">
        <f>+(IF(OR($B80=0,$C80=0,$D80=0,$K$2&gt;$OE$1),0,IF(OR($K80=0,$M80=0,$N80=0),0,MIN((VLOOKUP($D80,SALERYCODE,3,0))*(IF($D80=6,$N80,$M80))*((MIN((VLOOKUP($D80,SALERYCODE,5,0)),(IF($D80=6,$M80,$N80))))),MIN((VLOOKUP($D80,SALERYCODE,3,0)),($K80+$L80))*(IF($D80=6,$N80,((MIN((VLOOKUP($D80,SALERYCODE,5,0)),$N80)))))))))/IF(AND($D80=2,'ראשי-פרטים כלליים וריכוז הוצאות'!$D$68&lt;&gt;4),1.2,1)</f>
        <v>0</v>
      </c>
      <c r="Q80" s="263"/>
      <c r="R80" s="264"/>
      <c r="S80" s="265"/>
      <c r="T80" s="266"/>
      <c r="U80" s="267">
        <f t="shared" si="119"/>
        <v>0</v>
      </c>
      <c r="V80" s="260">
        <f>+(IF(OR($B80=0,$C80=0,$D80=0,$Q$2&gt;$OE$1),0,IF(OR(Q80=0,S80=0,T80=0),0,MIN((VLOOKUP($D80,SALERYCODE,3,0))*(IF($D80=6,T80,S80))*((MIN((VLOOKUP($D80,SALERYCODE,5,0)),(IF($D80=6,S80,T80))))),MIN((VLOOKUP($D80,SALERYCODE,3,0)),(Q80+R80))*(IF($D80=6,T80,((MIN((VLOOKUP($D80,SALERYCODE,5,0)),T80)))))))))/IF(AND($D80=2,'ראשי-פרטים כלליים וריכוז הוצאות'!$D$68&lt;&gt;4),1.2,1)</f>
        <v>0</v>
      </c>
      <c r="W80" s="263"/>
      <c r="X80" s="264"/>
      <c r="Y80" s="265"/>
      <c r="Z80" s="266"/>
      <c r="AA80" s="267">
        <f t="shared" si="120"/>
        <v>0</v>
      </c>
      <c r="AB80" s="260">
        <f>+(IF(OR($B80=0,$C80=0,$D80=0,$W$2&gt;$OE$1),0,IF(OR(W80=0,Y80=0,Z80=0),0,MIN((VLOOKUP($D80,SALERYCODE,3,0))*(IF($D80=6,Z80,Y80))*((MIN((VLOOKUP($D80,SALERYCODE,5,0)),(IF($D80=6,Y80,Z80))))),MIN((VLOOKUP($D80,SALERYCODE,3,0)),(W80+X80))*(IF($D80=6,Z80,((MIN((VLOOKUP($D80,SALERYCODE,5,0)),Z80)))))))))/IF(AND($D80=2,'ראשי-פרטים כלליים וריכוז הוצאות'!$D$68&lt;&gt;4),1.2,1)</f>
        <v>0</v>
      </c>
      <c r="AC80" s="263"/>
      <c r="AD80" s="264"/>
      <c r="AE80" s="265"/>
      <c r="AF80" s="266"/>
      <c r="AG80" s="267">
        <f t="shared" si="121"/>
        <v>0</v>
      </c>
      <c r="AH80" s="260">
        <f>+(IF(OR($B80=0,$C80=0,$D80=0,$AC$2&gt;$OE$1),0,IF(OR(AC80=0,AE80=0,AF80=0),0,MIN((VLOOKUP($D80,SALERYCODE,3,0))*(IF($D80=6,AF80,AE80))*((MIN((VLOOKUP($D80,SALERYCODE,5,0)),(IF($D80=6,AE80,AF80))))),MIN((VLOOKUP($D80,SALERYCODE,3,0)),(AC80+AD80))*(IF($D80=6,AF80,((MIN((VLOOKUP($D80,SALERYCODE,5,0)),AF80)))))))))/IF(AND($D80=2,'ראשי-פרטים כלליים וריכוז הוצאות'!$D$68&lt;&gt;4),1.2,1)</f>
        <v>0</v>
      </c>
      <c r="AI80" s="263"/>
      <c r="AJ80" s="264"/>
      <c r="AK80" s="265"/>
      <c r="AL80" s="266"/>
      <c r="AM80" s="267">
        <f t="shared" si="122"/>
        <v>0</v>
      </c>
      <c r="AN80" s="260">
        <f>+(IF(OR($B80=0,$C80=0,$D80=0,$AI$2&gt;$OE$1),0,IF(OR(AI80=0,AK80=0,AL80=0),0,MIN((VLOOKUP($D80,SALERYCODE,3,0))*(IF($D80=6,AL80,AK80))*((MIN((VLOOKUP($D80,SALERYCODE,5,0)),(IF($D80=6,AK80,AL80))))),MIN((VLOOKUP($D80,SALERYCODE,3,0)),(AI80+AJ80))*(IF($D80=6,AL80,((MIN((VLOOKUP($D80,SALERYCODE,5,0)),AL80)))))))))/IF(AND($D80=2,'ראשי-פרטים כלליים וריכוז הוצאות'!$D$68&lt;&gt;4),1.2,1)</f>
        <v>0</v>
      </c>
      <c r="AO80" s="263"/>
      <c r="AP80" s="264"/>
      <c r="AQ80" s="265"/>
      <c r="AR80" s="266"/>
      <c r="AS80" s="267">
        <f t="shared" si="123"/>
        <v>0</v>
      </c>
      <c r="AT80" s="260">
        <f>+(IF(OR($B80=0,$C80=0,$D80=0,$AO$2&gt;$OE$1),0,IF(OR(AO80=0,AQ80=0,AR80=0),0,MIN((VLOOKUP($D80,SALERYCODE,3,0))*(IF($D80=6,AR80,AQ80))*((MIN((VLOOKUP($D80,SALERYCODE,5,0)),(IF($D80=6,AQ80,AR80))))),MIN((VLOOKUP($D80,SALERYCODE,3,0)),(AO80+AP80))*(IF($D80=6,AR80,((MIN((VLOOKUP($D80,SALERYCODE,5,0)),AR80)))))))))/IF(AND($D80=2,'ראשי-פרטים כלליים וריכוז הוצאות'!$D$68&lt;&gt;4),1.2,1)</f>
        <v>0</v>
      </c>
      <c r="AU80" s="263"/>
      <c r="AV80" s="264"/>
      <c r="AW80" s="265"/>
      <c r="AX80" s="266"/>
      <c r="AY80" s="267">
        <f t="shared" si="124"/>
        <v>0</v>
      </c>
      <c r="AZ80" s="260">
        <f>+(IF(OR($B80=0,$C80=0,$D80=0,$AU$2&gt;$OE$1),0,IF(OR(AU80=0,AW80=0,AX80=0),0,MIN((VLOOKUP($D80,SALERYCODE,3,0))*(IF($D80=6,AX80,AW80))*((MIN((VLOOKUP($D80,SALERYCODE,5,0)),(IF($D80=6,AW80,AX80))))),MIN((VLOOKUP($D80,SALERYCODE,3,0)),(AU80+AV80))*(IF($D80=6,AX80,((MIN((VLOOKUP($D80,SALERYCODE,5,0)),AX80)))))))))/IF(AND($D80=2,'ראשי-פרטים כלליים וריכוז הוצאות'!$D$68&lt;&gt;4),1.2,1)</f>
        <v>0</v>
      </c>
      <c r="BA80" s="263"/>
      <c r="BB80" s="264"/>
      <c r="BC80" s="265"/>
      <c r="BD80" s="266"/>
      <c r="BE80" s="267">
        <f t="shared" si="125"/>
        <v>0</v>
      </c>
      <c r="BF80" s="260">
        <f>+(IF(OR($B80=0,$C80=0,$D80=0,$BA$2&gt;$OE$1),0,IF(OR(BA80=0,BC80=0,BD80=0),0,MIN((VLOOKUP($D80,SALERYCODE,3,0))*(IF($D80=6,BD80,BC80))*((MIN((VLOOKUP($D80,SALERYCODE,5,0)),(IF($D80=6,BC80,BD80))))),MIN((VLOOKUP($D80,SALERYCODE,3,0)),(BA80+BB80))*(IF($D80=6,BD80,((MIN((VLOOKUP($D80,SALERYCODE,5,0)),BD80)))))))))/IF(AND($D80=2,'ראשי-פרטים כלליים וריכוז הוצאות'!$D$68&lt;&gt;4),1.2,1)</f>
        <v>0</v>
      </c>
      <c r="BG80" s="263"/>
      <c r="BH80" s="264"/>
      <c r="BI80" s="265"/>
      <c r="BJ80" s="266"/>
      <c r="BK80" s="267">
        <f t="shared" si="126"/>
        <v>0</v>
      </c>
      <c r="BL80" s="260">
        <f>+(IF(OR($B80=0,$C80=0,$D80=0,$BG$2&gt;$OE$1),0,IF(OR(BG80=0,BI80=0,BJ80=0),0,MIN((VLOOKUP($D80,SALERYCODE,3,0))*(IF($D80=6,BJ80,BI80))*((MIN((VLOOKUP($D80,SALERYCODE,5,0)),(IF($D80=6,BI80,BJ80))))),MIN((VLOOKUP($D80,SALERYCODE,3,0)),(BG80+BH80))*(IF($D80=6,BJ80,((MIN((VLOOKUP($D80,SALERYCODE,5,0)),BJ80)))))))))/IF(AND($D80=2,'ראשי-פרטים כלליים וריכוז הוצאות'!$D$68&lt;&gt;4),1.2,1)</f>
        <v>0</v>
      </c>
      <c r="BM80" s="263"/>
      <c r="BN80" s="264"/>
      <c r="BO80" s="265"/>
      <c r="BP80" s="266"/>
      <c r="BQ80" s="267">
        <f t="shared" si="127"/>
        <v>0</v>
      </c>
      <c r="BR80" s="260">
        <f>+(IF(OR($B80=0,$C80=0,$D80=0,$BM$2&gt;$OE$1),0,IF(OR(BM80=0,BO80=0,BP80=0),0,MIN((VLOOKUP($D80,SALERYCODE,3,0))*(IF($D80=6,BP80,BO80))*((MIN((VLOOKUP($D80,SALERYCODE,5,0)),(IF($D80=6,BO80,BP80))))),MIN((VLOOKUP($D80,SALERYCODE,3,0)),(BM80+BN80))*(IF($D80=6,BP80,((MIN((VLOOKUP($D80,SALERYCODE,5,0)),BP80)))))))))/IF(AND($D80=2,'ראשי-פרטים כלליים וריכוז הוצאות'!$D$68&lt;&gt;4),1.2,1)</f>
        <v>0</v>
      </c>
      <c r="BS80" s="263"/>
      <c r="BT80" s="264"/>
      <c r="BU80" s="265"/>
      <c r="BV80" s="266"/>
      <c r="BW80" s="267">
        <f t="shared" si="128"/>
        <v>0</v>
      </c>
      <c r="BX80" s="260">
        <f>+(IF(OR($B80=0,$C80=0,$D80=0,$BS$2&gt;$OE$1),0,IF(OR(BS80=0,BU80=0,BV80=0),0,MIN((VLOOKUP($D80,SALERYCODE,3,0))*(IF($D80=6,BV80,BU80))*((MIN((VLOOKUP($D80,SALERYCODE,5,0)),(IF($D80=6,BU80,BV80))))),MIN((VLOOKUP($D80,SALERYCODE,3,0)),(BS80+BT80))*(IF($D80=6,BV80,((MIN((VLOOKUP($D80,SALERYCODE,5,0)),BV80)))))))))/IF(AND($D80=2,'ראשי-פרטים כלליים וריכוז הוצאות'!$D$68&lt;&gt;4),1.2,1)</f>
        <v>0</v>
      </c>
      <c r="BY80" s="263"/>
      <c r="BZ80" s="264"/>
      <c r="CA80" s="265"/>
      <c r="CB80" s="266"/>
      <c r="CC80" s="267">
        <f t="shared" si="129"/>
        <v>0</v>
      </c>
      <c r="CD80" s="260">
        <f>+(IF(OR($B80=0,$C80=0,$D80=0,$BY$2&gt;$OE$1),0,IF(OR(BY80=0,CA80=0,CB80=0),0,MIN((VLOOKUP($D80,SALERYCODE,3,0))*(IF($D80=6,CB80,CA80))*((MIN((VLOOKUP($D80,SALERYCODE,5,0)),(IF($D80=6,CA80,CB80))))),MIN((VLOOKUP($D80,SALERYCODE,3,0)),(BY80+BZ80))*(IF($D80=6,CB80,((MIN((VLOOKUP($D80,SALERYCODE,5,0)),CB80)))))))))/IF(AND($D80=2,'ראשי-פרטים כלליים וריכוז הוצאות'!$D$68&lt;&gt;4),1.2,1)</f>
        <v>0</v>
      </c>
      <c r="CE80" s="263"/>
      <c r="CF80" s="264"/>
      <c r="CG80" s="265"/>
      <c r="CH80" s="266"/>
      <c r="CI80" s="267">
        <f t="shared" si="130"/>
        <v>0</v>
      </c>
      <c r="CJ80" s="260">
        <f>+(IF(OR($B80=0,$C80=0,$D80=0,$CE$2&gt;$OE$1),0,IF(OR(CE80=0,CG80=0,CH80=0),0,MIN((VLOOKUP($D80,SALERYCODE,3,0))*(IF($D80=6,CH80,CG80))*((MIN((VLOOKUP($D80,SALERYCODE,5,0)),(IF($D80=6,CG80,CH80))))),MIN((VLOOKUP($D80,SALERYCODE,3,0)),(CE80+CF80))*(IF($D80=6,CH80,((MIN((VLOOKUP($D80,SALERYCODE,5,0)),CH80)))))))))/IF(AND($D80=2,'ראשי-פרטים כלליים וריכוז הוצאות'!$D$68&lt;&gt;4),1.2,1)</f>
        <v>0</v>
      </c>
      <c r="CK80" s="263"/>
      <c r="CL80" s="264"/>
      <c r="CM80" s="265"/>
      <c r="CN80" s="266"/>
      <c r="CO80" s="267">
        <f t="shared" si="131"/>
        <v>0</v>
      </c>
      <c r="CP80" s="260">
        <f>+(IF(OR($B80=0,$C80=0,$D80=0,$CK$2&gt;$OE$1),0,IF(OR(CK80=0,CM80=0,CN80=0),0,MIN((VLOOKUP($D80,SALERYCODE,3,0))*(IF($D80=6,CN80,CM80))*((MIN((VLOOKUP($D80,SALERYCODE,5,0)),(IF($D80=6,CM80,CN80))))),MIN((VLOOKUP($D80,SALERYCODE,3,0)),(CK80+CL80))*(IF($D80=6,CN80,((MIN((VLOOKUP($D80,SALERYCODE,5,0)),CN80)))))))))/IF(AND($D80=2,'ראשי-פרטים כלליים וריכוז הוצאות'!$D$68&lt;&gt;4),1.2,1)</f>
        <v>0</v>
      </c>
      <c r="CQ80" s="263"/>
      <c r="CR80" s="264"/>
      <c r="CS80" s="265"/>
      <c r="CT80" s="266"/>
      <c r="CU80" s="267">
        <f t="shared" si="132"/>
        <v>0</v>
      </c>
      <c r="CV80" s="260">
        <f>+(IF(OR($B80=0,$C80=0,$D80=0,$CQ$2&gt;$OE$1),0,IF(OR(CQ80=0,CS80=0,CT80=0),0,MIN((VLOOKUP($D80,SALERYCODE,3,0))*(IF($D80=6,CT80,CS80))*((MIN((VLOOKUP($D80,SALERYCODE,5,0)),(IF($D80=6,CS80,CT80))))),MIN((VLOOKUP($D80,SALERYCODE,3,0)),(CQ80+CR80))*(IF($D80=6,CT80,((MIN((VLOOKUP($D80,SALERYCODE,5,0)),CT80)))))))))/IF(AND($D80=2,'ראשי-פרטים כלליים וריכוז הוצאות'!$D$68&lt;&gt;4),1.2,1)</f>
        <v>0</v>
      </c>
      <c r="CW80" s="263"/>
      <c r="CX80" s="264"/>
      <c r="CY80" s="265"/>
      <c r="CZ80" s="266"/>
      <c r="DA80" s="267">
        <f t="shared" si="133"/>
        <v>0</v>
      </c>
      <c r="DB80" s="260">
        <f>+(IF(OR($B80=0,$C80=0,$D80=0,$CW$2&gt;$OE$1),0,IF(OR(CW80=0,CY80=0,CZ80=0),0,MIN((VLOOKUP($D80,SALERYCODE,3,0))*(IF($D80=6,CZ80,CY80))*((MIN((VLOOKUP($D80,SALERYCODE,5,0)),(IF($D80=6,CY80,CZ80))))),MIN((VLOOKUP($D80,SALERYCODE,3,0)),(CW80+CX80))*(IF($D80=6,CZ80,((MIN((VLOOKUP($D80,SALERYCODE,5,0)),CZ80)))))))))/IF(AND($D80=2,'ראשי-פרטים כלליים וריכוז הוצאות'!$D$68&lt;&gt;4),1.2,1)</f>
        <v>0</v>
      </c>
      <c r="DC80" s="263"/>
      <c r="DD80" s="264"/>
      <c r="DE80" s="265"/>
      <c r="DF80" s="266"/>
      <c r="DG80" s="267">
        <f t="shared" si="134"/>
        <v>0</v>
      </c>
      <c r="DH80" s="260">
        <f>+(IF(OR($B80=0,$C80=0,$D80=0,$DC$2&gt;$OE$1),0,IF(OR(DC80=0,DE80=0,DF80=0),0,MIN((VLOOKUP($D80,SALERYCODE,3,0))*(IF($D80=6,DF80,DE80))*((MIN((VLOOKUP($D80,SALERYCODE,5,0)),(IF($D80=6,DE80,DF80))))),MIN((VLOOKUP($D80,SALERYCODE,3,0)),(DC80+DD80))*(IF($D80=6,DF80,((MIN((VLOOKUP($D80,SALERYCODE,5,0)),DF80)))))))))/IF(AND($D80=2,'ראשי-פרטים כלליים וריכוז הוצאות'!$D$68&lt;&gt;4),1.2,1)</f>
        <v>0</v>
      </c>
      <c r="DI80" s="263"/>
      <c r="DJ80" s="264"/>
      <c r="DK80" s="265"/>
      <c r="DL80" s="266"/>
      <c r="DM80" s="267">
        <f t="shared" si="135"/>
        <v>0</v>
      </c>
      <c r="DN80" s="260">
        <f>+(IF(OR($B80=0,$C80=0,$D80=0,$DC$2&gt;$OE$1),0,IF(OR(DI80=0,DK80=0,DL80=0),0,MIN((VLOOKUP($D80,SALERYCODE,3,0))*(IF($D80=6,DL80,DK80))*((MIN((VLOOKUP($D80,SALERYCODE,5,0)),(IF($D80=6,DK80,DL80))))),MIN((VLOOKUP($D80,SALERYCODE,3,0)),(DI80+DJ80))*(IF($D80=6,DL80,((MIN((VLOOKUP($D80,SALERYCODE,5,0)),DL80)))))))))/IF(AND($D80=2,'ראשי-פרטים כלליים וריכוז הוצאות'!$D$68&lt;&gt;4),1.2,1)</f>
        <v>0</v>
      </c>
      <c r="DO80" s="263"/>
      <c r="DP80" s="264"/>
      <c r="DQ80" s="265"/>
      <c r="DR80" s="266"/>
      <c r="DS80" s="267">
        <f t="shared" si="136"/>
        <v>0</v>
      </c>
      <c r="DT80" s="260">
        <f>+(IF(OR($B80=0,$C80=0,$D80=0,$DC$2&gt;$OE$1),0,IF(OR(DO80=0,DQ80=0,DR80=0),0,MIN((VLOOKUP($D80,SALERYCODE,3,0))*(IF($D80=6,DR80,DQ80))*((MIN((VLOOKUP($D80,SALERYCODE,5,0)),(IF($D80=6,DQ80,DR80))))),MIN((VLOOKUP($D80,SALERYCODE,3,0)),(DO80+DP80))*(IF($D80=6,DR80,((MIN((VLOOKUP($D80,SALERYCODE,5,0)),DR80)))))))))/IF(AND($D80=2,'ראשי-פרטים כלליים וריכוז הוצאות'!$D$68&lt;&gt;4),1.2,1)</f>
        <v>0</v>
      </c>
      <c r="DU80" s="263"/>
      <c r="DV80" s="264"/>
      <c r="DW80" s="265"/>
      <c r="DX80" s="266"/>
      <c r="DY80" s="267">
        <f t="shared" si="137"/>
        <v>0</v>
      </c>
      <c r="DZ80" s="260">
        <f>+(IF(OR($B80=0,$C80=0,$D80=0,$DC$2&gt;$OE$1),0,IF(OR(DU80=0,DW80=0,DX80=0),0,MIN((VLOOKUP($D80,SALERYCODE,3,0))*(IF($D80=6,DX80,DW80))*((MIN((VLOOKUP($D80,SALERYCODE,5,0)),(IF($D80=6,DW80,DX80))))),MIN((VLOOKUP($D80,SALERYCODE,3,0)),(DU80+DV80))*(IF($D80=6,DX80,((MIN((VLOOKUP($D80,SALERYCODE,5,0)),DX80)))))))))/IF(AND($D80=2,'ראשי-פרטים כלליים וריכוז הוצאות'!$D$68&lt;&gt;4),1.2,1)</f>
        <v>0</v>
      </c>
      <c r="EA80" s="263"/>
      <c r="EB80" s="264"/>
      <c r="EC80" s="265"/>
      <c r="ED80" s="266"/>
      <c r="EE80" s="267">
        <f t="shared" si="138"/>
        <v>0</v>
      </c>
      <c r="EF80" s="260">
        <f>+(IF(OR($B80=0,$C80=0,$D80=0,$DC$2&gt;$OE$1),0,IF(OR(EA80=0,EC80=0,ED80=0),0,MIN((VLOOKUP($D80,SALERYCODE,3,0))*(IF($D80=6,ED80,EC80))*((MIN((VLOOKUP($D80,SALERYCODE,5,0)),(IF($D80=6,EC80,ED80))))),MIN((VLOOKUP($D80,SALERYCODE,3,0)),(EA80+EB80))*(IF($D80=6,ED80,((MIN((VLOOKUP($D80,SALERYCODE,5,0)),ED80)))))))))/IF(AND($D80=2,'ראשי-פרטים כלליים וריכוז הוצאות'!$D$68&lt;&gt;4),1.2,1)</f>
        <v>0</v>
      </c>
      <c r="EG80" s="263"/>
      <c r="EH80" s="264"/>
      <c r="EI80" s="265"/>
      <c r="EJ80" s="266"/>
      <c r="EK80" s="267">
        <f t="shared" si="139"/>
        <v>0</v>
      </c>
      <c r="EL80" s="260">
        <f>+(IF(OR($B80=0,$C80=0,$D80=0,$DC$2&gt;$OE$1),0,IF(OR(EG80=0,EI80=0,EJ80=0),0,MIN((VLOOKUP($D80,SALERYCODE,3,0))*(IF($D80=6,EJ80,EI80))*((MIN((VLOOKUP($D80,SALERYCODE,5,0)),(IF($D80=6,EI80,EJ80))))),MIN((VLOOKUP($D80,SALERYCODE,3,0)),(EG80+EH80))*(IF($D80=6,EJ80,((MIN((VLOOKUP($D80,SALERYCODE,5,0)),EJ80)))))))))/IF(AND($D80=2,'ראשי-פרטים כלליים וריכוז הוצאות'!$D$68&lt;&gt;4),1.2,1)</f>
        <v>0</v>
      </c>
      <c r="EM80" s="263"/>
      <c r="EN80" s="264"/>
      <c r="EO80" s="265"/>
      <c r="EP80" s="266"/>
      <c r="EQ80" s="267">
        <f t="shared" si="140"/>
        <v>0</v>
      </c>
      <c r="ER80" s="260">
        <f>+(IF(OR($B80=0,$C80=0,$D80=0,$DC$2&gt;$OE$1),0,IF(OR(EM80=0,EO80=0,EP80=0),0,MIN((VLOOKUP($D80,SALERYCODE,3,0))*(IF($D80=6,EP80,EO80))*((MIN((VLOOKUP($D80,SALERYCODE,5,0)),(IF($D80=6,EO80,EP80))))),MIN((VLOOKUP($D80,SALERYCODE,3,0)),(EM80+EN80))*(IF($D80=6,EP80,((MIN((VLOOKUP($D80,SALERYCODE,5,0)),EP80)))))))))/IF(AND($D80=2,'ראשי-פרטים כלליים וריכוז הוצאות'!$D$68&lt;&gt;4),1.2,1)</f>
        <v>0</v>
      </c>
      <c r="ES80" s="263"/>
      <c r="ET80" s="264"/>
      <c r="EU80" s="265"/>
      <c r="EV80" s="266"/>
      <c r="EW80" s="267">
        <f t="shared" si="141"/>
        <v>0</v>
      </c>
      <c r="EX80" s="260">
        <f>+(IF(OR($B80=0,$C80=0,$D80=0,$DC$2&gt;$OE$1),0,IF(OR(ES80=0,EU80=0,EV80=0),0,MIN((VLOOKUP($D80,SALERYCODE,3,0))*(IF($D80=6,EV80,EU80))*((MIN((VLOOKUP($D80,SALERYCODE,5,0)),(IF($D80=6,EU80,EV80))))),MIN((VLOOKUP($D80,SALERYCODE,3,0)),(ES80+ET80))*(IF($D80=6,EV80,((MIN((VLOOKUP($D80,SALERYCODE,5,0)),EV80)))))))))/IF(AND($D80=2,'ראשי-פרטים כלליים וריכוז הוצאות'!$D$68&lt;&gt;4),1.2,1)</f>
        <v>0</v>
      </c>
      <c r="EY80" s="263"/>
      <c r="EZ80" s="264"/>
      <c r="FA80" s="265"/>
      <c r="FB80" s="266"/>
      <c r="FC80" s="267">
        <f t="shared" si="142"/>
        <v>0</v>
      </c>
      <c r="FD80" s="260">
        <f>+(IF(OR($B80=0,$C80=0,$D80=0,$DC$2&gt;$OE$1),0,IF(OR(EY80=0,FA80=0,FB80=0),0,MIN((VLOOKUP($D80,SALERYCODE,3,0))*(IF($D80=6,FB80,FA80))*((MIN((VLOOKUP($D80,SALERYCODE,5,0)),(IF($D80=6,FA80,FB80))))),MIN((VLOOKUP($D80,SALERYCODE,3,0)),(EY80+EZ80))*(IF($D80=6,FB80,((MIN((VLOOKUP($D80,SALERYCODE,5,0)),FB80)))))))))/IF(AND($D80=2,'ראשי-פרטים כלליים וריכוז הוצאות'!$D$68&lt;&gt;4),1.2,1)</f>
        <v>0</v>
      </c>
      <c r="FE80" s="263"/>
      <c r="FF80" s="264"/>
      <c r="FG80" s="265"/>
      <c r="FH80" s="266"/>
      <c r="FI80" s="267">
        <f t="shared" si="143"/>
        <v>0</v>
      </c>
      <c r="FJ80" s="260">
        <f>+(IF(OR($B80=0,$C80=0,$D80=0,$DC$2&gt;$OE$1),0,IF(OR(FE80=0,FG80=0,FH80=0),0,MIN((VLOOKUP($D80,SALERYCODE,3,0))*(IF($D80=6,FH80,FG80))*((MIN((VLOOKUP($D80,SALERYCODE,5,0)),(IF($D80=6,FG80,FH80))))),MIN((VLOOKUP($D80,SALERYCODE,3,0)),(FE80+FF80))*(IF($D80=6,FH80,((MIN((VLOOKUP($D80,SALERYCODE,5,0)),FH80)))))))))/IF(AND($D80=2,'ראשי-פרטים כלליים וריכוז הוצאות'!$D$68&lt;&gt;4),1.2,1)</f>
        <v>0</v>
      </c>
      <c r="FK80" s="263"/>
      <c r="FL80" s="264"/>
      <c r="FM80" s="265"/>
      <c r="FN80" s="266"/>
      <c r="FO80" s="267">
        <f t="shared" si="144"/>
        <v>0</v>
      </c>
      <c r="FP80" s="260">
        <f>+(IF(OR($B80=0,$C80=0,$D80=0,$DC$2&gt;$OE$1),0,IF(OR(FK80=0,FM80=0,FN80=0),0,MIN((VLOOKUP($D80,SALERYCODE,3,0))*(IF($D80=6,FN80,FM80))*((MIN((VLOOKUP($D80,SALERYCODE,5,0)),(IF($D80=6,FM80,FN80))))),MIN((VLOOKUP($D80,SALERYCODE,3,0)),(FK80+FL80))*(IF($D80=6,FN80,((MIN((VLOOKUP($D80,SALERYCODE,5,0)),FN80)))))))))/IF(AND($D80=2,'ראשי-פרטים כלליים וריכוז הוצאות'!$D$68&lt;&gt;4),1.2,1)</f>
        <v>0</v>
      </c>
      <c r="FQ80" s="263"/>
      <c r="FR80" s="264"/>
      <c r="FS80" s="265"/>
      <c r="FT80" s="266"/>
      <c r="FU80" s="267">
        <f t="shared" si="145"/>
        <v>0</v>
      </c>
      <c r="FV80" s="260">
        <f>+(IF(OR($B80=0,$C80=0,$D80=0,$DC$2&gt;$OE$1),0,IF(OR(FQ80=0,FS80=0,FT80=0),0,MIN((VLOOKUP($D80,SALERYCODE,3,0))*(IF($D80=6,FT80,FS80))*((MIN((VLOOKUP($D80,SALERYCODE,5,0)),(IF($D80=6,FS80,FT80))))),MIN((VLOOKUP($D80,SALERYCODE,3,0)),(FQ80+FR80))*(IF($D80=6,FT80,((MIN((VLOOKUP($D80,SALERYCODE,5,0)),FT80)))))))))/IF(AND($D80=2,'ראשי-פרטים כלליים וריכוז הוצאות'!$D$68&lt;&gt;4),1.2,1)</f>
        <v>0</v>
      </c>
      <c r="FW80" s="263"/>
      <c r="FX80" s="264"/>
      <c r="FY80" s="265"/>
      <c r="FZ80" s="266"/>
      <c r="GA80" s="267">
        <f t="shared" si="146"/>
        <v>0</v>
      </c>
      <c r="GB80" s="260">
        <f>+(IF(OR($B80=0,$C80=0,$D80=0,$DC$2&gt;$OE$1),0,IF(OR(FW80=0,FY80=0,FZ80=0),0,MIN((VLOOKUP($D80,SALERYCODE,3,0))*(IF($D80=6,FZ80,FY80))*((MIN((VLOOKUP($D80,SALERYCODE,5,0)),(IF($D80=6,FY80,FZ80))))),MIN((VLOOKUP($D80,SALERYCODE,3,0)),(FW80+FX80))*(IF($D80=6,FZ80,((MIN((VLOOKUP($D80,SALERYCODE,5,0)),FZ80)))))))))/IF(AND($D80=2,'ראשי-פרטים כלליים וריכוז הוצאות'!$D$68&lt;&gt;4),1.2,1)</f>
        <v>0</v>
      </c>
      <c r="GC80" s="263"/>
      <c r="GD80" s="264"/>
      <c r="GE80" s="265"/>
      <c r="GF80" s="266"/>
      <c r="GG80" s="267">
        <f t="shared" si="147"/>
        <v>0</v>
      </c>
      <c r="GH80" s="260">
        <f>+(IF(OR($B80=0,$C80=0,$D80=0,$DC$2&gt;$OE$1),0,IF(OR(GC80=0,GE80=0,GF80=0),0,MIN((VLOOKUP($D80,SALERYCODE,3,0))*(IF($D80=6,GF80,GE80))*((MIN((VLOOKUP($D80,SALERYCODE,5,0)),(IF($D80=6,GE80,GF80))))),MIN((VLOOKUP($D80,SALERYCODE,3,0)),(GC80+GD80))*(IF($D80=6,GF80,((MIN((VLOOKUP($D80,SALERYCODE,5,0)),GF80)))))))))/IF(AND($D80=2,'ראשי-פרטים כלליים וריכוז הוצאות'!$D$68&lt;&gt;4),1.2,1)</f>
        <v>0</v>
      </c>
      <c r="GI80" s="263"/>
      <c r="GJ80" s="264"/>
      <c r="GK80" s="265"/>
      <c r="GL80" s="266"/>
      <c r="GM80" s="267">
        <f t="shared" si="148"/>
        <v>0</v>
      </c>
      <c r="GN80" s="260">
        <f>+(IF(OR($B80=0,$C80=0,$D80=0,$DC$2&gt;$OE$1),0,IF(OR(GI80=0,GK80=0,GL80=0),0,MIN((VLOOKUP($D80,SALERYCODE,3,0))*(IF($D80=6,GL80,GK80))*((MIN((VLOOKUP($D80,SALERYCODE,5,0)),(IF($D80=6,GK80,GL80))))),MIN((VLOOKUP($D80,SALERYCODE,3,0)),(GI80+GJ80))*(IF($D80=6,GL80,((MIN((VLOOKUP($D80,SALERYCODE,5,0)),GL80)))))))))/IF(AND($D80=2,'ראשי-פרטים כלליים וריכוז הוצאות'!$D$68&lt;&gt;4),1.2,1)</f>
        <v>0</v>
      </c>
      <c r="GO80" s="263"/>
      <c r="GP80" s="264"/>
      <c r="GQ80" s="265"/>
      <c r="GR80" s="266"/>
      <c r="GS80" s="267">
        <f t="shared" si="149"/>
        <v>0</v>
      </c>
      <c r="GT80" s="260">
        <f>+(IF(OR($B80=0,$C80=0,$D80=0,$DC$2&gt;$OE$1),0,IF(OR(GO80=0,GQ80=0,GR80=0),0,MIN((VLOOKUP($D80,SALERYCODE,3,0))*(IF($D80=6,GR80,GQ80))*((MIN((VLOOKUP($D80,SALERYCODE,5,0)),(IF($D80=6,GQ80,GR80))))),MIN((VLOOKUP($D80,SALERYCODE,3,0)),(GO80+GP80))*(IF($D80=6,GR80,((MIN((VLOOKUP($D80,SALERYCODE,5,0)),GR80)))))))))/IF(AND($D80=2,'ראשי-פרטים כלליים וריכוז הוצאות'!$D$68&lt;&gt;4),1.2,1)</f>
        <v>0</v>
      </c>
      <c r="GU80" s="263"/>
      <c r="GV80" s="264"/>
      <c r="GW80" s="265"/>
      <c r="GX80" s="266"/>
      <c r="GY80" s="267">
        <f t="shared" si="150"/>
        <v>0</v>
      </c>
      <c r="GZ80" s="260">
        <f>+(IF(OR($B80=0,$C80=0,$D80=0,$DC$2&gt;$OE$1),0,IF(OR(GU80=0,GW80=0,GX80=0),0,MIN((VLOOKUP($D80,SALERYCODE,3,0))*(IF($D80=6,GX80,GW80))*((MIN((VLOOKUP($D80,SALERYCODE,5,0)),(IF($D80=6,GW80,GX80))))),MIN((VLOOKUP($D80,SALERYCODE,3,0)),(GU80+GV80))*(IF($D80=6,GX80,((MIN((VLOOKUP($D80,SALERYCODE,5,0)),GX80)))))))))/IF(AND($D80=2,'ראשי-פרטים כלליים וריכוז הוצאות'!$D$68&lt;&gt;4),1.2,1)</f>
        <v>0</v>
      </c>
      <c r="HA80" s="263"/>
      <c r="HB80" s="264"/>
      <c r="HC80" s="265"/>
      <c r="HD80" s="266"/>
      <c r="HE80" s="267">
        <f t="shared" si="151"/>
        <v>0</v>
      </c>
      <c r="HF80" s="260">
        <f>+(IF(OR($B80=0,$C80=0,$D80=0,$DC$2&gt;$OE$1),0,IF(OR(HA80=0,HC80=0,HD80=0),0,MIN((VLOOKUP($D80,SALERYCODE,3,0))*(IF($D80=6,HD80,HC80))*((MIN((VLOOKUP($D80,SALERYCODE,5,0)),(IF($D80=6,HC80,HD80))))),MIN((VLOOKUP($D80,SALERYCODE,3,0)),(HA80+HB80))*(IF($D80=6,HD80,((MIN((VLOOKUP($D80,SALERYCODE,5,0)),HD80)))))))))/IF(AND($D80=2,'ראשי-פרטים כלליים וריכוז הוצאות'!$D$68&lt;&gt;4),1.2,1)</f>
        <v>0</v>
      </c>
      <c r="HG80" s="263"/>
      <c r="HH80" s="264"/>
      <c r="HI80" s="265"/>
      <c r="HJ80" s="266"/>
      <c r="HK80" s="267">
        <f t="shared" si="152"/>
        <v>0</v>
      </c>
      <c r="HL80" s="260">
        <f>+(IF(OR($B80=0,$C80=0,$D80=0,$DC$2&gt;$OE$1),0,IF(OR(HG80=0,HI80=0,HJ80=0),0,MIN((VLOOKUP($D80,SALERYCODE,3,0))*(IF($D80=6,HJ80,HI80))*((MIN((VLOOKUP($D80,SALERYCODE,5,0)),(IF($D80=6,HI80,HJ80))))),MIN((VLOOKUP($D80,SALERYCODE,3,0)),(HG80+HH80))*(IF($D80=6,HJ80,((MIN((VLOOKUP($D80,SALERYCODE,5,0)),HJ80)))))))))/IF(AND($D80=2,'ראשי-פרטים כלליים וריכוז הוצאות'!$D$68&lt;&gt;4),1.2,1)</f>
        <v>0</v>
      </c>
      <c r="HM80" s="263"/>
      <c r="HN80" s="264"/>
      <c r="HO80" s="265"/>
      <c r="HP80" s="266"/>
      <c r="HQ80" s="267">
        <f t="shared" si="153"/>
        <v>0</v>
      </c>
      <c r="HR80" s="260">
        <f>+(IF(OR($B80=0,$C80=0,$D80=0,$DC$2&gt;$OE$1),0,IF(OR(HM80=0,HO80=0,HP80=0),0,MIN((VLOOKUP($D80,SALERYCODE,3,0))*(IF($D80=6,HP80,HO80))*((MIN((VLOOKUP($D80,SALERYCODE,5,0)),(IF($D80=6,HO80,HP80))))),MIN((VLOOKUP($D80,SALERYCODE,3,0)),(HM80+HN80))*(IF($D80=6,HP80,((MIN((VLOOKUP($D80,SALERYCODE,5,0)),HP80)))))))))/IF(AND($D80=2,'ראשי-פרטים כלליים וריכוז הוצאות'!$D$68&lt;&gt;4),1.2,1)</f>
        <v>0</v>
      </c>
      <c r="HS80" s="263"/>
      <c r="HT80" s="264"/>
      <c r="HU80" s="265"/>
      <c r="HV80" s="266"/>
      <c r="HW80" s="267">
        <f t="shared" si="154"/>
        <v>0</v>
      </c>
      <c r="HX80" s="260">
        <f>+(IF(OR($B80=0,$C80=0,$D80=0,$DC$2&gt;$OE$1),0,IF(OR(HS80=0,HU80=0,HV80=0),0,MIN((VLOOKUP($D80,SALERYCODE,3,0))*(IF($D80=6,HV80,HU80))*((MIN((VLOOKUP($D80,SALERYCODE,5,0)),(IF($D80=6,HU80,HV80))))),MIN((VLOOKUP($D80,SALERYCODE,3,0)),(HS80+HT80))*(IF($D80=6,HV80,((MIN((VLOOKUP($D80,SALERYCODE,5,0)),HV80)))))))))/IF(AND($D80=2,'ראשי-פרטים כלליים וריכוז הוצאות'!$D$68&lt;&gt;4),1.2,1)</f>
        <v>0</v>
      </c>
      <c r="HY80" s="263"/>
      <c r="HZ80" s="264"/>
      <c r="IA80" s="265"/>
      <c r="IB80" s="266"/>
      <c r="IC80" s="267">
        <f t="shared" si="155"/>
        <v>0</v>
      </c>
      <c r="ID80" s="260">
        <f>+(IF(OR($B80=0,$C80=0,$D80=0,$DC$2&gt;$OE$1),0,IF(OR(HY80=0,IA80=0,IB80=0),0,MIN((VLOOKUP($D80,SALERYCODE,3,0))*(IF($D80=6,IB80,IA80))*((MIN((VLOOKUP($D80,SALERYCODE,5,0)),(IF($D80=6,IA80,IB80))))),MIN((VLOOKUP($D80,SALERYCODE,3,0)),(HY80+HZ80))*(IF($D80=6,IB80,((MIN((VLOOKUP($D80,SALERYCODE,5,0)),IB80)))))))))/IF(AND($D80=2,'ראשי-פרטים כלליים וריכוז הוצאות'!$D$68&lt;&gt;4),1.2,1)</f>
        <v>0</v>
      </c>
      <c r="IE80" s="263"/>
      <c r="IF80" s="264"/>
      <c r="IG80" s="265"/>
      <c r="IH80" s="266"/>
      <c r="II80" s="267">
        <f t="shared" si="156"/>
        <v>0</v>
      </c>
      <c r="IJ80" s="260">
        <f>+(IF(OR($B80=0,$C80=0,$D80=0,$DC$2&gt;$OE$1),0,IF(OR(IE80=0,IG80=0,IH80=0),0,MIN((VLOOKUP($D80,SALERYCODE,3,0))*(IF($D80=6,IH80,IG80))*((MIN((VLOOKUP($D80,SALERYCODE,5,0)),(IF($D80=6,IG80,IH80))))),MIN((VLOOKUP($D80,SALERYCODE,3,0)),(IE80+IF80))*(IF($D80=6,IH80,((MIN((VLOOKUP($D80,SALERYCODE,5,0)),IH80)))))))))/IF(AND($D80=2,'ראשי-פרטים כלליים וריכוז הוצאות'!$D$68&lt;&gt;4),1.2,1)</f>
        <v>0</v>
      </c>
      <c r="IK80" s="263"/>
      <c r="IL80" s="264"/>
      <c r="IM80" s="265"/>
      <c r="IN80" s="266"/>
      <c r="IO80" s="267">
        <f t="shared" si="157"/>
        <v>0</v>
      </c>
      <c r="IP80" s="260">
        <f>+(IF(OR($B80=0,$C80=0,$D80=0,$DC$2&gt;$OE$1),0,IF(OR(IK80=0,IM80=0,IN80=0),0,MIN((VLOOKUP($D80,SALERYCODE,3,0))*(IF($D80=6,IN80,IM80))*((MIN((VLOOKUP($D80,SALERYCODE,5,0)),(IF($D80=6,IM80,IN80))))),MIN((VLOOKUP($D80,SALERYCODE,3,0)),(IK80+IL80))*(IF($D80=6,IN80,((MIN((VLOOKUP($D80,SALERYCODE,5,0)),IN80)))))))))/IF(AND($D80=2,'ראשי-פרטים כלליים וריכוז הוצאות'!$D$68&lt;&gt;4),1.2,1)</f>
        <v>0</v>
      </c>
      <c r="IQ80" s="263"/>
      <c r="IR80" s="264"/>
      <c r="IS80" s="265"/>
      <c r="IT80" s="266"/>
      <c r="IU80" s="267">
        <f t="shared" si="158"/>
        <v>0</v>
      </c>
      <c r="IV80" s="260">
        <f>+(IF(OR($B80=0,$C80=0,$D80=0,$DC$2&gt;$OE$1),0,IF(OR(IQ80=0,IS80=0,IT80=0),0,MIN((VLOOKUP($D80,SALERYCODE,3,0))*(IF($D80=6,IT80,IS80))*((MIN((VLOOKUP($D80,SALERYCODE,5,0)),(IF($D80=6,IS80,IT80))))),MIN((VLOOKUP($D80,SALERYCODE,3,0)),(IQ80+IR80))*(IF($D80=6,IT80,((MIN((VLOOKUP($D80,SALERYCODE,5,0)),IT80)))))))))/IF(AND($D80=2,'ראשי-פרטים כלליים וריכוז הוצאות'!$D$68&lt;&gt;4),1.2,1)</f>
        <v>0</v>
      </c>
      <c r="IW80" s="263"/>
      <c r="IX80" s="264"/>
      <c r="IY80" s="265"/>
      <c r="IZ80" s="266"/>
      <c r="JA80" s="267">
        <f t="shared" si="159"/>
        <v>0</v>
      </c>
      <c r="JB80" s="260">
        <f>+(IF(OR($B80=0,$C80=0,$D80=0,$DC$2&gt;$OE$1),0,IF(OR(IW80=0,IY80=0,IZ80=0),0,MIN((VLOOKUP($D80,SALERYCODE,3,0))*(IF($D80=6,IZ80,IY80))*((MIN((VLOOKUP($D80,SALERYCODE,5,0)),(IF($D80=6,IY80,IZ80))))),MIN((VLOOKUP($D80,SALERYCODE,3,0)),(IW80+IX80))*(IF($D80=6,IZ80,((MIN((VLOOKUP($D80,SALERYCODE,5,0)),IZ80)))))))))/IF(AND($D80=2,'ראשי-פרטים כלליים וריכוז הוצאות'!$D$68&lt;&gt;4),1.2,1)</f>
        <v>0</v>
      </c>
      <c r="JC80" s="263"/>
      <c r="JD80" s="264"/>
      <c r="JE80" s="265"/>
      <c r="JF80" s="266"/>
      <c r="JG80" s="267">
        <f t="shared" si="160"/>
        <v>0</v>
      </c>
      <c r="JH80" s="260">
        <f>+(IF(OR($B80=0,$C80=0,$D80=0,$DC$2&gt;$OE$1),0,IF(OR(JC80=0,JE80=0,JF80=0),0,MIN((VLOOKUP($D80,SALERYCODE,3,0))*(IF($D80=6,JF80,JE80))*((MIN((VLOOKUP($D80,SALERYCODE,5,0)),(IF($D80=6,JE80,JF80))))),MIN((VLOOKUP($D80,SALERYCODE,3,0)),(JC80+JD80))*(IF($D80=6,JF80,((MIN((VLOOKUP($D80,SALERYCODE,5,0)),JF80)))))))))/IF(AND($D80=2,'ראשי-פרטים כלליים וריכוז הוצאות'!$D$68&lt;&gt;4),1.2,1)</f>
        <v>0</v>
      </c>
      <c r="JI80" s="263"/>
      <c r="JJ80" s="264"/>
      <c r="JK80" s="265"/>
      <c r="JL80" s="266"/>
      <c r="JM80" s="267">
        <f t="shared" si="161"/>
        <v>0</v>
      </c>
      <c r="JN80" s="260">
        <f>+(IF(OR($B80=0,$C80=0,$D80=0,$DC$2&gt;$OE$1),0,IF(OR(JI80=0,JK80=0,JL80=0),0,MIN((VLOOKUP($D80,SALERYCODE,3,0))*(IF($D80=6,JL80,JK80))*((MIN((VLOOKUP($D80,SALERYCODE,5,0)),(IF($D80=6,JK80,JL80))))),MIN((VLOOKUP($D80,SALERYCODE,3,0)),(JI80+JJ80))*(IF($D80=6,JL80,((MIN((VLOOKUP($D80,SALERYCODE,5,0)),JL80)))))))))/IF(AND($D80=2,'ראשי-פרטים כלליים וריכוז הוצאות'!$D$68&lt;&gt;4),1.2,1)</f>
        <v>0</v>
      </c>
      <c r="JO80" s="263"/>
      <c r="JP80" s="264"/>
      <c r="JQ80" s="265"/>
      <c r="JR80" s="266"/>
      <c r="JS80" s="267">
        <f t="shared" si="162"/>
        <v>0</v>
      </c>
      <c r="JT80" s="260">
        <f>+(IF(OR($B80=0,$C80=0,$D80=0,$DC$2&gt;$OE$1),0,IF(OR(JO80=0,JQ80=0,JR80=0),0,MIN((VLOOKUP($D80,SALERYCODE,3,0))*(IF($D80=6,JR80,JQ80))*((MIN((VLOOKUP($D80,SALERYCODE,5,0)),(IF($D80=6,JQ80,JR80))))),MIN((VLOOKUP($D80,SALERYCODE,3,0)),(JO80+JP80))*(IF($D80=6,JR80,((MIN((VLOOKUP($D80,SALERYCODE,5,0)),JR80)))))))))/IF(AND($D80=2,'ראשי-פרטים כלליים וריכוז הוצאות'!$D$68&lt;&gt;4),1.2,1)</f>
        <v>0</v>
      </c>
      <c r="JU80" s="263"/>
      <c r="JV80" s="264"/>
      <c r="JW80" s="265"/>
      <c r="JX80" s="266"/>
      <c r="JY80" s="267">
        <f t="shared" si="163"/>
        <v>0</v>
      </c>
      <c r="JZ80" s="260">
        <f>+(IF(OR($B80=0,$C80=0,$D80=0,$DC$2&gt;$OE$1),0,IF(OR(JU80=0,JW80=0,JX80=0),0,MIN((VLOOKUP($D80,SALERYCODE,3,0))*(IF($D80=6,JX80,JW80))*((MIN((VLOOKUP($D80,SALERYCODE,5,0)),(IF($D80=6,JW80,JX80))))),MIN((VLOOKUP($D80,SALERYCODE,3,0)),(JU80+JV80))*(IF($D80=6,JX80,((MIN((VLOOKUP($D80,SALERYCODE,5,0)),JX80)))))))))/IF(AND($D80=2,'ראשי-פרטים כלליים וריכוז הוצאות'!$D$68&lt;&gt;4),1.2,1)</f>
        <v>0</v>
      </c>
      <c r="KA80" s="263"/>
      <c r="KB80" s="264"/>
      <c r="KC80" s="265"/>
      <c r="KD80" s="266"/>
      <c r="KE80" s="267">
        <f t="shared" si="164"/>
        <v>0</v>
      </c>
      <c r="KF80" s="260">
        <f>+(IF(OR($B80=0,$C80=0,$D80=0,$DC$2&gt;$OE$1),0,IF(OR(KA80=0,KC80=0,KD80=0),0,MIN((VLOOKUP($D80,SALERYCODE,3,0))*(IF($D80=6,KD80,KC80))*((MIN((VLOOKUP($D80,SALERYCODE,5,0)),(IF($D80=6,KC80,KD80))))),MIN((VLOOKUP($D80,SALERYCODE,3,0)),(KA80+KB80))*(IF($D80=6,KD80,((MIN((VLOOKUP($D80,SALERYCODE,5,0)),KD80)))))))))/IF(AND($D80=2,'ראשי-פרטים כלליים וריכוז הוצאות'!$D$68&lt;&gt;4),1.2,1)</f>
        <v>0</v>
      </c>
      <c r="KG80" s="263"/>
      <c r="KH80" s="264"/>
      <c r="KI80" s="265"/>
      <c r="KJ80" s="266"/>
      <c r="KK80" s="267">
        <f t="shared" si="165"/>
        <v>0</v>
      </c>
      <c r="KL80" s="260">
        <f>+(IF(OR($B80=0,$C80=0,$D80=0,$DC$2&gt;$OE$1),0,IF(OR(KG80=0,KI80=0,KJ80=0),0,MIN((VLOOKUP($D80,SALERYCODE,3,0))*(IF($D80=6,KJ80,KI80))*((MIN((VLOOKUP($D80,SALERYCODE,5,0)),(IF($D80=6,KI80,KJ80))))),MIN((VLOOKUP($D80,SALERYCODE,3,0)),(KG80+KH80))*(IF($D80=6,KJ80,((MIN((VLOOKUP($D80,SALERYCODE,5,0)),KJ80)))))))))/IF(AND($D80=2,'ראשי-פרטים כלליים וריכוז הוצאות'!$D$68&lt;&gt;4),1.2,1)</f>
        <v>0</v>
      </c>
      <c r="KM80" s="263"/>
      <c r="KN80" s="264"/>
      <c r="KO80" s="265"/>
      <c r="KP80" s="266"/>
      <c r="KQ80" s="267">
        <f t="shared" si="166"/>
        <v>0</v>
      </c>
      <c r="KR80" s="260">
        <f>+(IF(OR($B80=0,$C80=0,$D80=0,$DC$2&gt;$OE$1),0,IF(OR(KM80=0,KO80=0,KP80=0),0,MIN((VLOOKUP($D80,SALERYCODE,3,0))*(IF($D80=6,KP80,KO80))*((MIN((VLOOKUP($D80,SALERYCODE,5,0)),(IF($D80=6,KO80,KP80))))),MIN((VLOOKUP($D80,SALERYCODE,3,0)),(KM80+KN80))*(IF($D80=6,KP80,((MIN((VLOOKUP($D80,SALERYCODE,5,0)),KP80)))))))))/IF(AND($D80=2,'ראשי-פרטים כלליים וריכוז הוצאות'!$D$68&lt;&gt;4),1.2,1)</f>
        <v>0</v>
      </c>
      <c r="KS80" s="263"/>
      <c r="KT80" s="264"/>
      <c r="KU80" s="265"/>
      <c r="KV80" s="266"/>
      <c r="KW80" s="267">
        <f t="shared" si="167"/>
        <v>0</v>
      </c>
      <c r="KX80" s="260">
        <f>+(IF(OR($B80=0,$C80=0,$D80=0,$DC$2&gt;$OE$1),0,IF(OR(KS80=0,KU80=0,KV80=0),0,MIN((VLOOKUP($D80,SALERYCODE,3,0))*(IF($D80=6,KV80,KU80))*((MIN((VLOOKUP($D80,SALERYCODE,5,0)),(IF($D80=6,KU80,KV80))))),MIN((VLOOKUP($D80,SALERYCODE,3,0)),(KS80+KT80))*(IF($D80=6,KV80,((MIN((VLOOKUP($D80,SALERYCODE,5,0)),KV80)))))))))/IF(AND($D80=2,'ראשי-פרטים כלליים וריכוז הוצאות'!$D$68&lt;&gt;4),1.2,1)</f>
        <v>0</v>
      </c>
      <c r="KY80" s="263"/>
      <c r="KZ80" s="264"/>
      <c r="LA80" s="265"/>
      <c r="LB80" s="266"/>
      <c r="LC80" s="267">
        <f t="shared" si="168"/>
        <v>0</v>
      </c>
      <c r="LD80" s="260">
        <f>+(IF(OR($B80=0,$C80=0,$D80=0,$DC$2&gt;$OE$1),0,IF(OR(KY80=0,LA80=0,LB80=0),0,MIN((VLOOKUP($D80,SALERYCODE,3,0))*(IF($D80=6,LB80,LA80))*((MIN((VLOOKUP($D80,SALERYCODE,5,0)),(IF($D80=6,LA80,LB80))))),MIN((VLOOKUP($D80,SALERYCODE,3,0)),(KY80+KZ80))*(IF($D80=6,LB80,((MIN((VLOOKUP($D80,SALERYCODE,5,0)),LB80)))))))))/IF(AND($D80=2,'ראשי-פרטים כלליים וריכוז הוצאות'!$D$68&lt;&gt;4),1.2,1)</f>
        <v>0</v>
      </c>
      <c r="LE80" s="263"/>
      <c r="LF80" s="264"/>
      <c r="LG80" s="265"/>
      <c r="LH80" s="266"/>
      <c r="LI80" s="267">
        <f t="shared" si="169"/>
        <v>0</v>
      </c>
      <c r="LJ80" s="260">
        <f>+(IF(OR($B80=0,$C80=0,$D80=0,$DC$2&gt;$OE$1),0,IF(OR(LE80=0,LG80=0,LH80=0),0,MIN((VLOOKUP($D80,SALERYCODE,3,0))*(IF($D80=6,LH80,LG80))*((MIN((VLOOKUP($D80,SALERYCODE,5,0)),(IF($D80=6,LG80,LH80))))),MIN((VLOOKUP($D80,SALERYCODE,3,0)),(LE80+LF80))*(IF($D80=6,LH80,((MIN((VLOOKUP($D80,SALERYCODE,5,0)),LH80)))))))))/IF(AND($D80=2,'ראשי-פרטים כלליים וריכוז הוצאות'!$D$68&lt;&gt;4),1.2,1)</f>
        <v>0</v>
      </c>
      <c r="LK80" s="263"/>
      <c r="LL80" s="264"/>
      <c r="LM80" s="265"/>
      <c r="LN80" s="266"/>
      <c r="LO80" s="267">
        <f t="shared" si="170"/>
        <v>0</v>
      </c>
      <c r="LP80" s="260">
        <f>+(IF(OR($B80=0,$C80=0,$D80=0,$DC$2&gt;$OE$1),0,IF(OR(LK80=0,LM80=0,LN80=0),0,MIN((VLOOKUP($D80,SALERYCODE,3,0))*(IF($D80=6,LN80,LM80))*((MIN((VLOOKUP($D80,SALERYCODE,5,0)),(IF($D80=6,LM80,LN80))))),MIN((VLOOKUP($D80,SALERYCODE,3,0)),(LK80+LL80))*(IF($D80=6,LN80,((MIN((VLOOKUP($D80,SALERYCODE,5,0)),LN80)))))))))/IF(AND($D80=2,'ראשי-פרטים כלליים וריכוז הוצאות'!$D$68&lt;&gt;4),1.2,1)</f>
        <v>0</v>
      </c>
      <c r="LQ80" s="263"/>
      <c r="LR80" s="264"/>
      <c r="LS80" s="265"/>
      <c r="LT80" s="266"/>
      <c r="LU80" s="267">
        <f t="shared" si="171"/>
        <v>0</v>
      </c>
      <c r="LV80" s="260">
        <f>+(IF(OR($B80=0,$C80=0,$D80=0,$DC$2&gt;$OE$1),0,IF(OR(LQ80=0,LS80=0,LT80=0),0,MIN((VLOOKUP($D80,SALERYCODE,3,0))*(IF($D80=6,LT80,LS80))*((MIN((VLOOKUP($D80,SALERYCODE,5,0)),(IF($D80=6,LS80,LT80))))),MIN((VLOOKUP($D80,SALERYCODE,3,0)),(LQ80+LR80))*(IF($D80=6,LT80,((MIN((VLOOKUP($D80,SALERYCODE,5,0)),LT80)))))))))/IF(AND($D80=2,'ראשי-פרטים כלליים וריכוז הוצאות'!$D$68&lt;&gt;4),1.2,1)</f>
        <v>0</v>
      </c>
      <c r="LW80" s="263"/>
      <c r="LX80" s="264"/>
      <c r="LY80" s="265"/>
      <c r="LZ80" s="266"/>
      <c r="MA80" s="267">
        <f t="shared" si="172"/>
        <v>0</v>
      </c>
      <c r="MB80" s="260">
        <f>+(IF(OR($B80=0,$C80=0,$D80=0,$DC$2&gt;$OE$1),0,IF(OR(LW80=0,LY80=0,LZ80=0),0,MIN((VLOOKUP($D80,SALERYCODE,3,0))*(IF($D80=6,LZ80,LY80))*((MIN((VLOOKUP($D80,SALERYCODE,5,0)),(IF($D80=6,LY80,LZ80))))),MIN((VLOOKUP($D80,SALERYCODE,3,0)),(LW80+LX80))*(IF($D80=6,LZ80,((MIN((VLOOKUP($D80,SALERYCODE,5,0)),LZ80)))))))))/IF(AND($D80=2,'ראשי-פרטים כלליים וריכוז הוצאות'!$D$68&lt;&gt;4),1.2,1)</f>
        <v>0</v>
      </c>
      <c r="MC80" s="263"/>
      <c r="MD80" s="264"/>
      <c r="ME80" s="265"/>
      <c r="MF80" s="266"/>
      <c r="MG80" s="267">
        <f t="shared" si="173"/>
        <v>0</v>
      </c>
      <c r="MH80" s="260">
        <f>+(IF(OR($B80=0,$C80=0,$D80=0,$DC$2&gt;$OE$1),0,IF(OR(MC80=0,ME80=0,MF80=0),0,MIN((VLOOKUP($D80,SALERYCODE,3,0))*(IF($D80=6,MF80,ME80))*((MIN((VLOOKUP($D80,SALERYCODE,5,0)),(IF($D80=6,ME80,MF80))))),MIN((VLOOKUP($D80,SALERYCODE,3,0)),(MC80+MD80))*(IF($D80=6,MF80,((MIN((VLOOKUP($D80,SALERYCODE,5,0)),MF80)))))))))/IF(AND($D80=2,'ראשי-פרטים כלליים וריכוז הוצאות'!$D$68&lt;&gt;4),1.2,1)</f>
        <v>0</v>
      </c>
      <c r="MI80" s="263"/>
      <c r="MJ80" s="264"/>
      <c r="MK80" s="265"/>
      <c r="ML80" s="266"/>
      <c r="MM80" s="267">
        <f t="shared" si="174"/>
        <v>0</v>
      </c>
      <c r="MN80" s="260">
        <f>+(IF(OR($B80=0,$C80=0,$D80=0,$DC$2&gt;$OE$1),0,IF(OR(MI80=0,MK80=0,ML80=0),0,MIN((VLOOKUP($D80,SALERYCODE,3,0))*(IF($D80=6,ML80,MK80))*((MIN((VLOOKUP($D80,SALERYCODE,5,0)),(IF($D80=6,MK80,ML80))))),MIN((VLOOKUP($D80,SALERYCODE,3,0)),(MI80+MJ80))*(IF($D80=6,ML80,((MIN((VLOOKUP($D80,SALERYCODE,5,0)),ML80)))))))))/IF(AND($D80=2,'ראשי-פרטים כלליים וריכוז הוצאות'!$D$68&lt;&gt;4),1.2,1)</f>
        <v>0</v>
      </c>
      <c r="MO80" s="263"/>
      <c r="MP80" s="264"/>
      <c r="MQ80" s="265"/>
      <c r="MR80" s="266"/>
      <c r="MS80" s="267">
        <f t="shared" si="175"/>
        <v>0</v>
      </c>
      <c r="MT80" s="260">
        <f>+(IF(OR($B80=0,$C80=0,$D80=0,$DC$2&gt;$OE$1),0,IF(OR(MO80=0,MQ80=0,MR80=0),0,MIN((VLOOKUP($D80,SALERYCODE,3,0))*(IF($D80=6,MR80,MQ80))*((MIN((VLOOKUP($D80,SALERYCODE,5,0)),(IF($D80=6,MQ80,MR80))))),MIN((VLOOKUP($D80,SALERYCODE,3,0)),(MO80+MP80))*(IF($D80=6,MR80,((MIN((VLOOKUP($D80,SALERYCODE,5,0)),MR80)))))))))/IF(AND($D80=2,'ראשי-פרטים כלליים וריכוז הוצאות'!$D$68&lt;&gt;4),1.2,1)</f>
        <v>0</v>
      </c>
      <c r="MU80" s="263"/>
      <c r="MV80" s="264"/>
      <c r="MW80" s="265"/>
      <c r="MX80" s="266"/>
      <c r="MY80" s="267">
        <f t="shared" si="176"/>
        <v>0</v>
      </c>
      <c r="MZ80" s="260">
        <f>+(IF(OR($B80=0,$C80=0,$D80=0,$DC$2&gt;$OE$1),0,IF(OR(MU80=0,MW80=0,MX80=0),0,MIN((VLOOKUP($D80,SALERYCODE,3,0))*(IF($D80=6,MX80,MW80))*((MIN((VLOOKUP($D80,SALERYCODE,5,0)),(IF($D80=6,MW80,MX80))))),MIN((VLOOKUP($D80,SALERYCODE,3,0)),(MU80+MV80))*(IF($D80=6,MX80,((MIN((VLOOKUP($D80,SALERYCODE,5,0)),MX80)))))))))/IF(AND($D80=2,'ראשי-פרטים כלליים וריכוז הוצאות'!$D$68&lt;&gt;4),1.2,1)</f>
        <v>0</v>
      </c>
      <c r="NA80" s="263"/>
      <c r="NB80" s="264"/>
      <c r="NC80" s="265"/>
      <c r="ND80" s="266"/>
      <c r="NE80" s="267">
        <f t="shared" si="177"/>
        <v>0</v>
      </c>
      <c r="NF80" s="260">
        <f>+(IF(OR($B80=0,$C80=0,$D80=0,$DC$2&gt;$OE$1),0,IF(OR(NA80=0,NC80=0,ND80=0),0,MIN((VLOOKUP($D80,SALERYCODE,3,0))*(IF($D80=6,ND80,NC80))*((MIN((VLOOKUP($D80,SALERYCODE,5,0)),(IF($D80=6,NC80,ND80))))),MIN((VLOOKUP($D80,SALERYCODE,3,0)),(NA80+NB80))*(IF($D80=6,ND80,((MIN((VLOOKUP($D80,SALERYCODE,5,0)),ND80)))))))))/IF(AND($D80=2,'ראשי-פרטים כלליים וריכוז הוצאות'!$D$68&lt;&gt;4),1.2,1)</f>
        <v>0</v>
      </c>
      <c r="NG80" s="263"/>
      <c r="NH80" s="264"/>
      <c r="NI80" s="265"/>
      <c r="NJ80" s="266"/>
      <c r="NK80" s="267">
        <f t="shared" si="178"/>
        <v>0</v>
      </c>
      <c r="NL80" s="260">
        <f>+(IF(OR($B80=0,$C80=0,$D80=0,$DC$2&gt;$OE$1),0,IF(OR(NG80=0,NI80=0,NJ80=0),0,MIN((VLOOKUP($D80,SALERYCODE,3,0))*(IF($D80=6,NJ80,NI80))*((MIN((VLOOKUP($D80,SALERYCODE,5,0)),(IF($D80=6,NI80,NJ80))))),MIN((VLOOKUP($D80,SALERYCODE,3,0)),(NG80+NH80))*(IF($D80=6,NJ80,((MIN((VLOOKUP($D80,SALERYCODE,5,0)),NJ80)))))))))/IF(AND($D80=2,'ראשי-פרטים כלליים וריכוז הוצאות'!$D$68&lt;&gt;4),1.2,1)</f>
        <v>0</v>
      </c>
      <c r="NM80" s="263"/>
      <c r="NN80" s="264"/>
      <c r="NO80" s="265"/>
      <c r="NP80" s="266"/>
      <c r="NQ80" s="267">
        <f t="shared" si="179"/>
        <v>0</v>
      </c>
      <c r="NR80" s="260">
        <f>+(IF(OR($B80=0,$C80=0,$D80=0,$DC$2&gt;$OE$1),0,IF(OR(NM80=0,NO80=0,NP80=0),0,MIN((VLOOKUP($D80,SALERYCODE,3,0))*(IF($D80=6,NP80,NO80))*((MIN((VLOOKUP($D80,SALERYCODE,5,0)),(IF($D80=6,NO80,NP80))))),MIN((VLOOKUP($D80,SALERYCODE,3,0)),(NM80+NN80))*(IF($D80=6,NP80,((MIN((VLOOKUP($D80,SALERYCODE,5,0)),NP80)))))))))/IF(AND($D80=2,'ראשי-פרטים כלליים וריכוז הוצאות'!$D$68&lt;&gt;4),1.2,1)</f>
        <v>0</v>
      </c>
      <c r="NS80" s="263"/>
      <c r="NT80" s="264"/>
      <c r="NU80" s="265"/>
      <c r="NV80" s="266"/>
      <c r="NW80" s="267">
        <f t="shared" si="180"/>
        <v>0</v>
      </c>
      <c r="NX80" s="260">
        <f>+(IF(OR($B80=0,$C80=0,$D80=0,$DC$2&gt;$OE$1),0,IF(OR(NS80=0,NU80=0,NV80=0),0,MIN((VLOOKUP($D80,SALERYCODE,3,0))*(IF($D80=6,NV80,NU80))*((MIN((VLOOKUP($D80,SALERYCODE,5,0)),(IF($D80=6,NU80,NV80))))),MIN((VLOOKUP($D80,SALERYCODE,3,0)),(NS80+NT80))*(IF($D80=6,NV80,((MIN((VLOOKUP($D80,SALERYCODE,5,0)),NV80)))))))))/IF(AND($D80=2,'ראשי-פרטים כלליים וריכוז הוצאות'!$D$68&lt;&gt;4),1.2,1)</f>
        <v>0</v>
      </c>
      <c r="NY80" s="263"/>
      <c r="NZ80" s="264"/>
      <c r="OA80" s="265"/>
      <c r="OB80" s="266"/>
      <c r="OC80" s="267">
        <f t="shared" si="181"/>
        <v>0</v>
      </c>
      <c r="OD80" s="260">
        <f>+(IF(OR($B80=0,$C80=0,$D80=0,$DC$2&gt;$OE$1),0,IF(OR(NY80=0,OA80=0,OB80=0),0,MIN((VLOOKUP($D80,SALERYCODE,3,0))*(IF($D80=6,OB80,OA80))*((MIN((VLOOKUP($D80,SALERYCODE,5,0)),(IF($D80=6,OA80,OB80))))),MIN((VLOOKUP($D80,SALERYCODE,3,0)),(NY80+NZ80))*(IF($D80=6,OB80,((MIN((VLOOKUP($D80,SALERYCODE,5,0)),OB80)))))))))/IF(AND($D80=2,'ראשי-פרטים כלליים וריכוז הוצאות'!$D$68&lt;&gt;4),1.2,1)</f>
        <v>0</v>
      </c>
      <c r="OE80" s="275">
        <f t="shared" si="192"/>
        <v>0</v>
      </c>
      <c r="OF80" s="283">
        <f t="shared" si="193"/>
        <v>9.9999999999999995E-7</v>
      </c>
      <c r="OG80" s="276">
        <f t="shared" si="194"/>
        <v>0</v>
      </c>
      <c r="OH80" s="275">
        <f t="shared" si="195"/>
        <v>0</v>
      </c>
      <c r="OI80" s="275">
        <v>0</v>
      </c>
      <c r="OJ80" s="258">
        <f t="shared" si="191"/>
        <v>0</v>
      </c>
      <c r="OK80" s="284"/>
      <c r="OL80" s="116">
        <f>MIN(OJ80+OK80*OF80*OE80/$OL$1/IF(AND($D80=2,'ראשי-פרטים כלליים וריכוז הוצאות'!$D$68&lt;&gt;4),1.2,1),IF($D80&gt;0,VLOOKUP($D80,SALERYCODE,3,0)*12*OG80,0))</f>
        <v>0</v>
      </c>
      <c r="OM80" s="95">
        <f t="shared" si="182"/>
        <v>0</v>
      </c>
      <c r="ON80" s="11">
        <f t="shared" si="183"/>
        <v>0</v>
      </c>
      <c r="OO80" s="11">
        <f t="shared" si="184"/>
        <v>0</v>
      </c>
      <c r="OP80" s="22">
        <f t="shared" si="185"/>
        <v>0</v>
      </c>
      <c r="OQ80" s="11">
        <f t="shared" si="186"/>
        <v>0</v>
      </c>
      <c r="OR80" s="11" t="e">
        <f>#REF!</f>
        <v>#REF!</v>
      </c>
      <c r="OS80" s="35" t="e">
        <f>#REF!-OP80</f>
        <v>#REF!</v>
      </c>
      <c r="OT80" s="35" t="e">
        <f>OS80-#REF!</f>
        <v>#REF!</v>
      </c>
      <c r="OU80" s="43" t="e">
        <f>IF(AND(OP80&gt;0,(OS80=#REF!-OP80)),"מועסק פחות מ-10% מזמנו במופ","")</f>
        <v>#REF!</v>
      </c>
    </row>
    <row r="81" spans="1:411" ht="24" hidden="1" customHeight="1" outlineLevel="1" x14ac:dyDescent="0.2">
      <c r="A81" s="282">
        <v>78</v>
      </c>
      <c r="B81" s="269"/>
      <c r="C81" s="270"/>
      <c r="D81" s="271"/>
      <c r="E81" s="263"/>
      <c r="F81" s="264"/>
      <c r="G81" s="265"/>
      <c r="H81" s="266"/>
      <c r="I81" s="267">
        <f t="shared" si="117"/>
        <v>0</v>
      </c>
      <c r="J81" s="260">
        <f>(IF(OR($B81=0,$C81=0,$D81=0,$E$2&gt;$OE$1),0,IF(OR($E81=0,$G81=0,$H81=0),0,MIN((VLOOKUP($D81,SALERYCODE,3,0))*(IF($D81=6,$H81,$G81))*((MIN((VLOOKUP($D81,SALERYCODE,5,0)),(IF($D81=6,$G81,$H81))))),MIN((VLOOKUP($D81,SALERYCODE,3,0)),($E81+$F81))*(IF($D81=6,$H81,((MIN((VLOOKUP($D81,SALERYCODE,5,0)),$H81)))))))))/IF(AND($D81=2,'ראשי-פרטים כלליים וריכוז הוצאות'!$D$68&lt;&gt;4),1.2,1)</f>
        <v>0</v>
      </c>
      <c r="K81" s="263"/>
      <c r="L81" s="264"/>
      <c r="M81" s="265"/>
      <c r="N81" s="266"/>
      <c r="O81" s="267">
        <f t="shared" si="118"/>
        <v>0</v>
      </c>
      <c r="P81" s="260">
        <f>+(IF(OR($B81=0,$C81=0,$D81=0,$K$2&gt;$OE$1),0,IF(OR($K81=0,$M81=0,$N81=0),0,MIN((VLOOKUP($D81,SALERYCODE,3,0))*(IF($D81=6,$N81,$M81))*((MIN((VLOOKUP($D81,SALERYCODE,5,0)),(IF($D81=6,$M81,$N81))))),MIN((VLOOKUP($D81,SALERYCODE,3,0)),($K81+$L81))*(IF($D81=6,$N81,((MIN((VLOOKUP($D81,SALERYCODE,5,0)),$N81)))))))))/IF(AND($D81=2,'ראשי-פרטים כלליים וריכוז הוצאות'!$D$68&lt;&gt;4),1.2,1)</f>
        <v>0</v>
      </c>
      <c r="Q81" s="263"/>
      <c r="R81" s="264"/>
      <c r="S81" s="265"/>
      <c r="T81" s="266"/>
      <c r="U81" s="267">
        <f t="shared" si="119"/>
        <v>0</v>
      </c>
      <c r="V81" s="260">
        <f>+(IF(OR($B81=0,$C81=0,$D81=0,$Q$2&gt;$OE$1),0,IF(OR(Q81=0,S81=0,T81=0),0,MIN((VLOOKUP($D81,SALERYCODE,3,0))*(IF($D81=6,T81,S81))*((MIN((VLOOKUP($D81,SALERYCODE,5,0)),(IF($D81=6,S81,T81))))),MIN((VLOOKUP($D81,SALERYCODE,3,0)),(Q81+R81))*(IF($D81=6,T81,((MIN((VLOOKUP($D81,SALERYCODE,5,0)),T81)))))))))/IF(AND($D81=2,'ראשי-פרטים כלליים וריכוז הוצאות'!$D$68&lt;&gt;4),1.2,1)</f>
        <v>0</v>
      </c>
      <c r="W81" s="263"/>
      <c r="X81" s="264"/>
      <c r="Y81" s="265"/>
      <c r="Z81" s="266"/>
      <c r="AA81" s="267">
        <f t="shared" si="120"/>
        <v>0</v>
      </c>
      <c r="AB81" s="260">
        <f>+(IF(OR($B81=0,$C81=0,$D81=0,$W$2&gt;$OE$1),0,IF(OR(W81=0,Y81=0,Z81=0),0,MIN((VLOOKUP($D81,SALERYCODE,3,0))*(IF($D81=6,Z81,Y81))*((MIN((VLOOKUP($D81,SALERYCODE,5,0)),(IF($D81=6,Y81,Z81))))),MIN((VLOOKUP($D81,SALERYCODE,3,0)),(W81+X81))*(IF($D81=6,Z81,((MIN((VLOOKUP($D81,SALERYCODE,5,0)),Z81)))))))))/IF(AND($D81=2,'ראשי-פרטים כלליים וריכוז הוצאות'!$D$68&lt;&gt;4),1.2,1)</f>
        <v>0</v>
      </c>
      <c r="AC81" s="263"/>
      <c r="AD81" s="264"/>
      <c r="AE81" s="265"/>
      <c r="AF81" s="266"/>
      <c r="AG81" s="267">
        <f t="shared" si="121"/>
        <v>0</v>
      </c>
      <c r="AH81" s="260">
        <f>+(IF(OR($B81=0,$C81=0,$D81=0,$AC$2&gt;$OE$1),0,IF(OR(AC81=0,AE81=0,AF81=0),0,MIN((VLOOKUP($D81,SALERYCODE,3,0))*(IF($D81=6,AF81,AE81))*((MIN((VLOOKUP($D81,SALERYCODE,5,0)),(IF($D81=6,AE81,AF81))))),MIN((VLOOKUP($D81,SALERYCODE,3,0)),(AC81+AD81))*(IF($D81=6,AF81,((MIN((VLOOKUP($D81,SALERYCODE,5,0)),AF81)))))))))/IF(AND($D81=2,'ראשי-פרטים כלליים וריכוז הוצאות'!$D$68&lt;&gt;4),1.2,1)</f>
        <v>0</v>
      </c>
      <c r="AI81" s="263"/>
      <c r="AJ81" s="264"/>
      <c r="AK81" s="265"/>
      <c r="AL81" s="266"/>
      <c r="AM81" s="267">
        <f t="shared" si="122"/>
        <v>0</v>
      </c>
      <c r="AN81" s="260">
        <f>+(IF(OR($B81=0,$C81=0,$D81=0,$AI$2&gt;$OE$1),0,IF(OR(AI81=0,AK81=0,AL81=0),0,MIN((VLOOKUP($D81,SALERYCODE,3,0))*(IF($D81=6,AL81,AK81))*((MIN((VLOOKUP($D81,SALERYCODE,5,0)),(IF($D81=6,AK81,AL81))))),MIN((VLOOKUP($D81,SALERYCODE,3,0)),(AI81+AJ81))*(IF($D81=6,AL81,((MIN((VLOOKUP($D81,SALERYCODE,5,0)),AL81)))))))))/IF(AND($D81=2,'ראשי-פרטים כלליים וריכוז הוצאות'!$D$68&lt;&gt;4),1.2,1)</f>
        <v>0</v>
      </c>
      <c r="AO81" s="263"/>
      <c r="AP81" s="264"/>
      <c r="AQ81" s="265"/>
      <c r="AR81" s="266"/>
      <c r="AS81" s="267">
        <f t="shared" si="123"/>
        <v>0</v>
      </c>
      <c r="AT81" s="260">
        <f>+(IF(OR($B81=0,$C81=0,$D81=0,$AO$2&gt;$OE$1),0,IF(OR(AO81=0,AQ81=0,AR81=0),0,MIN((VLOOKUP($D81,SALERYCODE,3,0))*(IF($D81=6,AR81,AQ81))*((MIN((VLOOKUP($D81,SALERYCODE,5,0)),(IF($D81=6,AQ81,AR81))))),MIN((VLOOKUP($D81,SALERYCODE,3,0)),(AO81+AP81))*(IF($D81=6,AR81,((MIN((VLOOKUP($D81,SALERYCODE,5,0)),AR81)))))))))/IF(AND($D81=2,'ראשי-פרטים כלליים וריכוז הוצאות'!$D$68&lt;&gt;4),1.2,1)</f>
        <v>0</v>
      </c>
      <c r="AU81" s="263"/>
      <c r="AV81" s="264"/>
      <c r="AW81" s="265"/>
      <c r="AX81" s="266"/>
      <c r="AY81" s="267">
        <f t="shared" si="124"/>
        <v>0</v>
      </c>
      <c r="AZ81" s="260">
        <f>+(IF(OR($B81=0,$C81=0,$D81=0,$AU$2&gt;$OE$1),0,IF(OR(AU81=0,AW81=0,AX81=0),0,MIN((VLOOKUP($D81,SALERYCODE,3,0))*(IF($D81=6,AX81,AW81))*((MIN((VLOOKUP($D81,SALERYCODE,5,0)),(IF($D81=6,AW81,AX81))))),MIN((VLOOKUP($D81,SALERYCODE,3,0)),(AU81+AV81))*(IF($D81=6,AX81,((MIN((VLOOKUP($D81,SALERYCODE,5,0)),AX81)))))))))/IF(AND($D81=2,'ראשי-פרטים כלליים וריכוז הוצאות'!$D$68&lt;&gt;4),1.2,1)</f>
        <v>0</v>
      </c>
      <c r="BA81" s="263"/>
      <c r="BB81" s="264"/>
      <c r="BC81" s="265"/>
      <c r="BD81" s="266"/>
      <c r="BE81" s="267">
        <f t="shared" si="125"/>
        <v>0</v>
      </c>
      <c r="BF81" s="260">
        <f>+(IF(OR($B81=0,$C81=0,$D81=0,$BA$2&gt;$OE$1),0,IF(OR(BA81=0,BC81=0,BD81=0),0,MIN((VLOOKUP($D81,SALERYCODE,3,0))*(IF($D81=6,BD81,BC81))*((MIN((VLOOKUP($D81,SALERYCODE,5,0)),(IF($D81=6,BC81,BD81))))),MIN((VLOOKUP($D81,SALERYCODE,3,0)),(BA81+BB81))*(IF($D81=6,BD81,((MIN((VLOOKUP($D81,SALERYCODE,5,0)),BD81)))))))))/IF(AND($D81=2,'ראשי-פרטים כלליים וריכוז הוצאות'!$D$68&lt;&gt;4),1.2,1)</f>
        <v>0</v>
      </c>
      <c r="BG81" s="263"/>
      <c r="BH81" s="264"/>
      <c r="BI81" s="265"/>
      <c r="BJ81" s="266"/>
      <c r="BK81" s="267">
        <f t="shared" si="126"/>
        <v>0</v>
      </c>
      <c r="BL81" s="260">
        <f>+(IF(OR($B81=0,$C81=0,$D81=0,$BG$2&gt;$OE$1),0,IF(OR(BG81=0,BI81=0,BJ81=0),0,MIN((VLOOKUP($D81,SALERYCODE,3,0))*(IF($D81=6,BJ81,BI81))*((MIN((VLOOKUP($D81,SALERYCODE,5,0)),(IF($D81=6,BI81,BJ81))))),MIN((VLOOKUP($D81,SALERYCODE,3,0)),(BG81+BH81))*(IF($D81=6,BJ81,((MIN((VLOOKUP($D81,SALERYCODE,5,0)),BJ81)))))))))/IF(AND($D81=2,'ראשי-פרטים כלליים וריכוז הוצאות'!$D$68&lt;&gt;4),1.2,1)</f>
        <v>0</v>
      </c>
      <c r="BM81" s="263"/>
      <c r="BN81" s="264"/>
      <c r="BO81" s="265"/>
      <c r="BP81" s="266"/>
      <c r="BQ81" s="267">
        <f t="shared" si="127"/>
        <v>0</v>
      </c>
      <c r="BR81" s="260">
        <f>+(IF(OR($B81=0,$C81=0,$D81=0,$BM$2&gt;$OE$1),0,IF(OR(BM81=0,BO81=0,BP81=0),0,MIN((VLOOKUP($D81,SALERYCODE,3,0))*(IF($D81=6,BP81,BO81))*((MIN((VLOOKUP($D81,SALERYCODE,5,0)),(IF($D81=6,BO81,BP81))))),MIN((VLOOKUP($D81,SALERYCODE,3,0)),(BM81+BN81))*(IF($D81=6,BP81,((MIN((VLOOKUP($D81,SALERYCODE,5,0)),BP81)))))))))/IF(AND($D81=2,'ראשי-פרטים כלליים וריכוז הוצאות'!$D$68&lt;&gt;4),1.2,1)</f>
        <v>0</v>
      </c>
      <c r="BS81" s="263"/>
      <c r="BT81" s="264"/>
      <c r="BU81" s="265"/>
      <c r="BV81" s="266"/>
      <c r="BW81" s="267">
        <f t="shared" si="128"/>
        <v>0</v>
      </c>
      <c r="BX81" s="260">
        <f>+(IF(OR($B81=0,$C81=0,$D81=0,$BS$2&gt;$OE$1),0,IF(OR(BS81=0,BU81=0,BV81=0),0,MIN((VLOOKUP($D81,SALERYCODE,3,0))*(IF($D81=6,BV81,BU81))*((MIN((VLOOKUP($D81,SALERYCODE,5,0)),(IF($D81=6,BU81,BV81))))),MIN((VLOOKUP($D81,SALERYCODE,3,0)),(BS81+BT81))*(IF($D81=6,BV81,((MIN((VLOOKUP($D81,SALERYCODE,5,0)),BV81)))))))))/IF(AND($D81=2,'ראשי-פרטים כלליים וריכוז הוצאות'!$D$68&lt;&gt;4),1.2,1)</f>
        <v>0</v>
      </c>
      <c r="BY81" s="263"/>
      <c r="BZ81" s="264"/>
      <c r="CA81" s="265"/>
      <c r="CB81" s="266"/>
      <c r="CC81" s="267">
        <f t="shared" si="129"/>
        <v>0</v>
      </c>
      <c r="CD81" s="260">
        <f>+(IF(OR($B81=0,$C81=0,$D81=0,$BY$2&gt;$OE$1),0,IF(OR(BY81=0,CA81=0,CB81=0),0,MIN((VLOOKUP($D81,SALERYCODE,3,0))*(IF($D81=6,CB81,CA81))*((MIN((VLOOKUP($D81,SALERYCODE,5,0)),(IF($D81=6,CA81,CB81))))),MIN((VLOOKUP($D81,SALERYCODE,3,0)),(BY81+BZ81))*(IF($D81=6,CB81,((MIN((VLOOKUP($D81,SALERYCODE,5,0)),CB81)))))))))/IF(AND($D81=2,'ראשי-פרטים כלליים וריכוז הוצאות'!$D$68&lt;&gt;4),1.2,1)</f>
        <v>0</v>
      </c>
      <c r="CE81" s="263"/>
      <c r="CF81" s="264"/>
      <c r="CG81" s="265"/>
      <c r="CH81" s="266"/>
      <c r="CI81" s="267">
        <f t="shared" si="130"/>
        <v>0</v>
      </c>
      <c r="CJ81" s="260">
        <f>+(IF(OR($B81=0,$C81=0,$D81=0,$CE$2&gt;$OE$1),0,IF(OR(CE81=0,CG81=0,CH81=0),0,MIN((VLOOKUP($D81,SALERYCODE,3,0))*(IF($D81=6,CH81,CG81))*((MIN((VLOOKUP($D81,SALERYCODE,5,0)),(IF($D81=6,CG81,CH81))))),MIN((VLOOKUP($D81,SALERYCODE,3,0)),(CE81+CF81))*(IF($D81=6,CH81,((MIN((VLOOKUP($D81,SALERYCODE,5,0)),CH81)))))))))/IF(AND($D81=2,'ראשי-פרטים כלליים וריכוז הוצאות'!$D$68&lt;&gt;4),1.2,1)</f>
        <v>0</v>
      </c>
      <c r="CK81" s="263"/>
      <c r="CL81" s="264"/>
      <c r="CM81" s="265"/>
      <c r="CN81" s="266"/>
      <c r="CO81" s="267">
        <f t="shared" si="131"/>
        <v>0</v>
      </c>
      <c r="CP81" s="260">
        <f>+(IF(OR($B81=0,$C81=0,$D81=0,$CK$2&gt;$OE$1),0,IF(OR(CK81=0,CM81=0,CN81=0),0,MIN((VLOOKUP($D81,SALERYCODE,3,0))*(IF($D81=6,CN81,CM81))*((MIN((VLOOKUP($D81,SALERYCODE,5,0)),(IF($D81=6,CM81,CN81))))),MIN((VLOOKUP($D81,SALERYCODE,3,0)),(CK81+CL81))*(IF($D81=6,CN81,((MIN((VLOOKUP($D81,SALERYCODE,5,0)),CN81)))))))))/IF(AND($D81=2,'ראשי-פרטים כלליים וריכוז הוצאות'!$D$68&lt;&gt;4),1.2,1)</f>
        <v>0</v>
      </c>
      <c r="CQ81" s="263"/>
      <c r="CR81" s="264"/>
      <c r="CS81" s="265"/>
      <c r="CT81" s="266"/>
      <c r="CU81" s="267">
        <f t="shared" si="132"/>
        <v>0</v>
      </c>
      <c r="CV81" s="260">
        <f>+(IF(OR($B81=0,$C81=0,$D81=0,$CQ$2&gt;$OE$1),0,IF(OR(CQ81=0,CS81=0,CT81=0),0,MIN((VLOOKUP($D81,SALERYCODE,3,0))*(IF($D81=6,CT81,CS81))*((MIN((VLOOKUP($D81,SALERYCODE,5,0)),(IF($D81=6,CS81,CT81))))),MIN((VLOOKUP($D81,SALERYCODE,3,0)),(CQ81+CR81))*(IF($D81=6,CT81,((MIN((VLOOKUP($D81,SALERYCODE,5,0)),CT81)))))))))/IF(AND($D81=2,'ראשי-פרטים כלליים וריכוז הוצאות'!$D$68&lt;&gt;4),1.2,1)</f>
        <v>0</v>
      </c>
      <c r="CW81" s="263"/>
      <c r="CX81" s="264"/>
      <c r="CY81" s="265"/>
      <c r="CZ81" s="266"/>
      <c r="DA81" s="267">
        <f t="shared" si="133"/>
        <v>0</v>
      </c>
      <c r="DB81" s="260">
        <f>+(IF(OR($B81=0,$C81=0,$D81=0,$CW$2&gt;$OE$1),0,IF(OR(CW81=0,CY81=0,CZ81=0),0,MIN((VLOOKUP($D81,SALERYCODE,3,0))*(IF($D81=6,CZ81,CY81))*((MIN((VLOOKUP($D81,SALERYCODE,5,0)),(IF($D81=6,CY81,CZ81))))),MIN((VLOOKUP($D81,SALERYCODE,3,0)),(CW81+CX81))*(IF($D81=6,CZ81,((MIN((VLOOKUP($D81,SALERYCODE,5,0)),CZ81)))))))))/IF(AND($D81=2,'ראשי-פרטים כלליים וריכוז הוצאות'!$D$68&lt;&gt;4),1.2,1)</f>
        <v>0</v>
      </c>
      <c r="DC81" s="263"/>
      <c r="DD81" s="264"/>
      <c r="DE81" s="265"/>
      <c r="DF81" s="266"/>
      <c r="DG81" s="267">
        <f t="shared" si="134"/>
        <v>0</v>
      </c>
      <c r="DH81" s="260">
        <f>+(IF(OR($B81=0,$C81=0,$D81=0,$DC$2&gt;$OE$1),0,IF(OR(DC81=0,DE81=0,DF81=0),0,MIN((VLOOKUP($D81,SALERYCODE,3,0))*(IF($D81=6,DF81,DE81))*((MIN((VLOOKUP($D81,SALERYCODE,5,0)),(IF($D81=6,DE81,DF81))))),MIN((VLOOKUP($D81,SALERYCODE,3,0)),(DC81+DD81))*(IF($D81=6,DF81,((MIN((VLOOKUP($D81,SALERYCODE,5,0)),DF81)))))))))/IF(AND($D81=2,'ראשי-פרטים כלליים וריכוז הוצאות'!$D$68&lt;&gt;4),1.2,1)</f>
        <v>0</v>
      </c>
      <c r="DI81" s="263"/>
      <c r="DJ81" s="264"/>
      <c r="DK81" s="265"/>
      <c r="DL81" s="266"/>
      <c r="DM81" s="267">
        <f t="shared" si="135"/>
        <v>0</v>
      </c>
      <c r="DN81" s="260">
        <f>+(IF(OR($B81=0,$C81=0,$D81=0,$DC$2&gt;$OE$1),0,IF(OR(DI81=0,DK81=0,DL81=0),0,MIN((VLOOKUP($D81,SALERYCODE,3,0))*(IF($D81=6,DL81,DK81))*((MIN((VLOOKUP($D81,SALERYCODE,5,0)),(IF($D81=6,DK81,DL81))))),MIN((VLOOKUP($D81,SALERYCODE,3,0)),(DI81+DJ81))*(IF($D81=6,DL81,((MIN((VLOOKUP($D81,SALERYCODE,5,0)),DL81)))))))))/IF(AND($D81=2,'ראשי-פרטים כלליים וריכוז הוצאות'!$D$68&lt;&gt;4),1.2,1)</f>
        <v>0</v>
      </c>
      <c r="DO81" s="263"/>
      <c r="DP81" s="264"/>
      <c r="DQ81" s="265"/>
      <c r="DR81" s="266"/>
      <c r="DS81" s="267">
        <f t="shared" si="136"/>
        <v>0</v>
      </c>
      <c r="DT81" s="260">
        <f>+(IF(OR($B81=0,$C81=0,$D81=0,$DC$2&gt;$OE$1),0,IF(OR(DO81=0,DQ81=0,DR81=0),0,MIN((VLOOKUP($D81,SALERYCODE,3,0))*(IF($D81=6,DR81,DQ81))*((MIN((VLOOKUP($D81,SALERYCODE,5,0)),(IF($D81=6,DQ81,DR81))))),MIN((VLOOKUP($D81,SALERYCODE,3,0)),(DO81+DP81))*(IF($D81=6,DR81,((MIN((VLOOKUP($D81,SALERYCODE,5,0)),DR81)))))))))/IF(AND($D81=2,'ראשי-פרטים כלליים וריכוז הוצאות'!$D$68&lt;&gt;4),1.2,1)</f>
        <v>0</v>
      </c>
      <c r="DU81" s="263"/>
      <c r="DV81" s="264"/>
      <c r="DW81" s="265"/>
      <c r="DX81" s="266"/>
      <c r="DY81" s="267">
        <f t="shared" si="137"/>
        <v>0</v>
      </c>
      <c r="DZ81" s="260">
        <f>+(IF(OR($B81=0,$C81=0,$D81=0,$DC$2&gt;$OE$1),0,IF(OR(DU81=0,DW81=0,DX81=0),0,MIN((VLOOKUP($D81,SALERYCODE,3,0))*(IF($D81=6,DX81,DW81))*((MIN((VLOOKUP($D81,SALERYCODE,5,0)),(IF($D81=6,DW81,DX81))))),MIN((VLOOKUP($D81,SALERYCODE,3,0)),(DU81+DV81))*(IF($D81=6,DX81,((MIN((VLOOKUP($D81,SALERYCODE,5,0)),DX81)))))))))/IF(AND($D81=2,'ראשי-פרטים כלליים וריכוז הוצאות'!$D$68&lt;&gt;4),1.2,1)</f>
        <v>0</v>
      </c>
      <c r="EA81" s="263"/>
      <c r="EB81" s="264"/>
      <c r="EC81" s="265"/>
      <c r="ED81" s="266"/>
      <c r="EE81" s="267">
        <f t="shared" si="138"/>
        <v>0</v>
      </c>
      <c r="EF81" s="260">
        <f>+(IF(OR($B81=0,$C81=0,$D81=0,$DC$2&gt;$OE$1),0,IF(OR(EA81=0,EC81=0,ED81=0),0,MIN((VLOOKUP($D81,SALERYCODE,3,0))*(IF($D81=6,ED81,EC81))*((MIN((VLOOKUP($D81,SALERYCODE,5,0)),(IF($D81=6,EC81,ED81))))),MIN((VLOOKUP($D81,SALERYCODE,3,0)),(EA81+EB81))*(IF($D81=6,ED81,((MIN((VLOOKUP($D81,SALERYCODE,5,0)),ED81)))))))))/IF(AND($D81=2,'ראשי-פרטים כלליים וריכוז הוצאות'!$D$68&lt;&gt;4),1.2,1)</f>
        <v>0</v>
      </c>
      <c r="EG81" s="263"/>
      <c r="EH81" s="264"/>
      <c r="EI81" s="265"/>
      <c r="EJ81" s="266"/>
      <c r="EK81" s="267">
        <f t="shared" si="139"/>
        <v>0</v>
      </c>
      <c r="EL81" s="260">
        <f>+(IF(OR($B81=0,$C81=0,$D81=0,$DC$2&gt;$OE$1),0,IF(OR(EG81=0,EI81=0,EJ81=0),0,MIN((VLOOKUP($D81,SALERYCODE,3,0))*(IF($D81=6,EJ81,EI81))*((MIN((VLOOKUP($D81,SALERYCODE,5,0)),(IF($D81=6,EI81,EJ81))))),MIN((VLOOKUP($D81,SALERYCODE,3,0)),(EG81+EH81))*(IF($D81=6,EJ81,((MIN((VLOOKUP($D81,SALERYCODE,5,0)),EJ81)))))))))/IF(AND($D81=2,'ראשי-פרטים כלליים וריכוז הוצאות'!$D$68&lt;&gt;4),1.2,1)</f>
        <v>0</v>
      </c>
      <c r="EM81" s="263"/>
      <c r="EN81" s="264"/>
      <c r="EO81" s="265"/>
      <c r="EP81" s="266"/>
      <c r="EQ81" s="267">
        <f t="shared" si="140"/>
        <v>0</v>
      </c>
      <c r="ER81" s="260">
        <f>+(IF(OR($B81=0,$C81=0,$D81=0,$DC$2&gt;$OE$1),0,IF(OR(EM81=0,EO81=0,EP81=0),0,MIN((VLOOKUP($D81,SALERYCODE,3,0))*(IF($D81=6,EP81,EO81))*((MIN((VLOOKUP($D81,SALERYCODE,5,0)),(IF($D81=6,EO81,EP81))))),MIN((VLOOKUP($D81,SALERYCODE,3,0)),(EM81+EN81))*(IF($D81=6,EP81,((MIN((VLOOKUP($D81,SALERYCODE,5,0)),EP81)))))))))/IF(AND($D81=2,'ראשי-פרטים כלליים וריכוז הוצאות'!$D$68&lt;&gt;4),1.2,1)</f>
        <v>0</v>
      </c>
      <c r="ES81" s="263"/>
      <c r="ET81" s="264"/>
      <c r="EU81" s="265"/>
      <c r="EV81" s="266"/>
      <c r="EW81" s="267">
        <f t="shared" si="141"/>
        <v>0</v>
      </c>
      <c r="EX81" s="260">
        <f>+(IF(OR($B81=0,$C81=0,$D81=0,$DC$2&gt;$OE$1),0,IF(OR(ES81=0,EU81=0,EV81=0),0,MIN((VLOOKUP($D81,SALERYCODE,3,0))*(IF($D81=6,EV81,EU81))*((MIN((VLOOKUP($D81,SALERYCODE,5,0)),(IF($D81=6,EU81,EV81))))),MIN((VLOOKUP($D81,SALERYCODE,3,0)),(ES81+ET81))*(IF($D81=6,EV81,((MIN((VLOOKUP($D81,SALERYCODE,5,0)),EV81)))))))))/IF(AND($D81=2,'ראשי-פרטים כלליים וריכוז הוצאות'!$D$68&lt;&gt;4),1.2,1)</f>
        <v>0</v>
      </c>
      <c r="EY81" s="263"/>
      <c r="EZ81" s="264"/>
      <c r="FA81" s="265"/>
      <c r="FB81" s="266"/>
      <c r="FC81" s="267">
        <f t="shared" si="142"/>
        <v>0</v>
      </c>
      <c r="FD81" s="260">
        <f>+(IF(OR($B81=0,$C81=0,$D81=0,$DC$2&gt;$OE$1),0,IF(OR(EY81=0,FA81=0,FB81=0),0,MIN((VLOOKUP($D81,SALERYCODE,3,0))*(IF($D81=6,FB81,FA81))*((MIN((VLOOKUP($D81,SALERYCODE,5,0)),(IF($D81=6,FA81,FB81))))),MIN((VLOOKUP($D81,SALERYCODE,3,0)),(EY81+EZ81))*(IF($D81=6,FB81,((MIN((VLOOKUP($D81,SALERYCODE,5,0)),FB81)))))))))/IF(AND($D81=2,'ראשי-פרטים כלליים וריכוז הוצאות'!$D$68&lt;&gt;4),1.2,1)</f>
        <v>0</v>
      </c>
      <c r="FE81" s="263"/>
      <c r="FF81" s="264"/>
      <c r="FG81" s="265"/>
      <c r="FH81" s="266"/>
      <c r="FI81" s="267">
        <f t="shared" si="143"/>
        <v>0</v>
      </c>
      <c r="FJ81" s="260">
        <f>+(IF(OR($B81=0,$C81=0,$D81=0,$DC$2&gt;$OE$1),0,IF(OR(FE81=0,FG81=0,FH81=0),0,MIN((VLOOKUP($D81,SALERYCODE,3,0))*(IF($D81=6,FH81,FG81))*((MIN((VLOOKUP($D81,SALERYCODE,5,0)),(IF($D81=6,FG81,FH81))))),MIN((VLOOKUP($D81,SALERYCODE,3,0)),(FE81+FF81))*(IF($D81=6,FH81,((MIN((VLOOKUP($D81,SALERYCODE,5,0)),FH81)))))))))/IF(AND($D81=2,'ראשי-פרטים כלליים וריכוז הוצאות'!$D$68&lt;&gt;4),1.2,1)</f>
        <v>0</v>
      </c>
      <c r="FK81" s="263"/>
      <c r="FL81" s="264"/>
      <c r="FM81" s="265"/>
      <c r="FN81" s="266"/>
      <c r="FO81" s="267">
        <f t="shared" si="144"/>
        <v>0</v>
      </c>
      <c r="FP81" s="260">
        <f>+(IF(OR($B81=0,$C81=0,$D81=0,$DC$2&gt;$OE$1),0,IF(OR(FK81=0,FM81=0,FN81=0),0,MIN((VLOOKUP($D81,SALERYCODE,3,0))*(IF($D81=6,FN81,FM81))*((MIN((VLOOKUP($D81,SALERYCODE,5,0)),(IF($D81=6,FM81,FN81))))),MIN((VLOOKUP($D81,SALERYCODE,3,0)),(FK81+FL81))*(IF($D81=6,FN81,((MIN((VLOOKUP($D81,SALERYCODE,5,0)),FN81)))))))))/IF(AND($D81=2,'ראשי-פרטים כלליים וריכוז הוצאות'!$D$68&lt;&gt;4),1.2,1)</f>
        <v>0</v>
      </c>
      <c r="FQ81" s="263"/>
      <c r="FR81" s="264"/>
      <c r="FS81" s="265"/>
      <c r="FT81" s="266"/>
      <c r="FU81" s="267">
        <f t="shared" si="145"/>
        <v>0</v>
      </c>
      <c r="FV81" s="260">
        <f>+(IF(OR($B81=0,$C81=0,$D81=0,$DC$2&gt;$OE$1),0,IF(OR(FQ81=0,FS81=0,FT81=0),0,MIN((VLOOKUP($D81,SALERYCODE,3,0))*(IF($D81=6,FT81,FS81))*((MIN((VLOOKUP($D81,SALERYCODE,5,0)),(IF($D81=6,FS81,FT81))))),MIN((VLOOKUP($D81,SALERYCODE,3,0)),(FQ81+FR81))*(IF($D81=6,FT81,((MIN((VLOOKUP($D81,SALERYCODE,5,0)),FT81)))))))))/IF(AND($D81=2,'ראשי-פרטים כלליים וריכוז הוצאות'!$D$68&lt;&gt;4),1.2,1)</f>
        <v>0</v>
      </c>
      <c r="FW81" s="263"/>
      <c r="FX81" s="264"/>
      <c r="FY81" s="265"/>
      <c r="FZ81" s="266"/>
      <c r="GA81" s="267">
        <f t="shared" si="146"/>
        <v>0</v>
      </c>
      <c r="GB81" s="260">
        <f>+(IF(OR($B81=0,$C81=0,$D81=0,$DC$2&gt;$OE$1),0,IF(OR(FW81=0,FY81=0,FZ81=0),0,MIN((VLOOKUP($D81,SALERYCODE,3,0))*(IF($D81=6,FZ81,FY81))*((MIN((VLOOKUP($D81,SALERYCODE,5,0)),(IF($D81=6,FY81,FZ81))))),MIN((VLOOKUP($D81,SALERYCODE,3,0)),(FW81+FX81))*(IF($D81=6,FZ81,((MIN((VLOOKUP($D81,SALERYCODE,5,0)),FZ81)))))))))/IF(AND($D81=2,'ראשי-פרטים כלליים וריכוז הוצאות'!$D$68&lt;&gt;4),1.2,1)</f>
        <v>0</v>
      </c>
      <c r="GC81" s="263"/>
      <c r="GD81" s="264"/>
      <c r="GE81" s="265"/>
      <c r="GF81" s="266"/>
      <c r="GG81" s="267">
        <f t="shared" si="147"/>
        <v>0</v>
      </c>
      <c r="GH81" s="260">
        <f>+(IF(OR($B81=0,$C81=0,$D81=0,$DC$2&gt;$OE$1),0,IF(OR(GC81=0,GE81=0,GF81=0),0,MIN((VLOOKUP($D81,SALERYCODE,3,0))*(IF($D81=6,GF81,GE81))*((MIN((VLOOKUP($D81,SALERYCODE,5,0)),(IF($D81=6,GE81,GF81))))),MIN((VLOOKUP($D81,SALERYCODE,3,0)),(GC81+GD81))*(IF($D81=6,GF81,((MIN((VLOOKUP($D81,SALERYCODE,5,0)),GF81)))))))))/IF(AND($D81=2,'ראשי-פרטים כלליים וריכוז הוצאות'!$D$68&lt;&gt;4),1.2,1)</f>
        <v>0</v>
      </c>
      <c r="GI81" s="263"/>
      <c r="GJ81" s="264"/>
      <c r="GK81" s="265"/>
      <c r="GL81" s="266"/>
      <c r="GM81" s="267">
        <f t="shared" si="148"/>
        <v>0</v>
      </c>
      <c r="GN81" s="260">
        <f>+(IF(OR($B81=0,$C81=0,$D81=0,$DC$2&gt;$OE$1),0,IF(OR(GI81=0,GK81=0,GL81=0),0,MIN((VLOOKUP($D81,SALERYCODE,3,0))*(IF($D81=6,GL81,GK81))*((MIN((VLOOKUP($D81,SALERYCODE,5,0)),(IF($D81=6,GK81,GL81))))),MIN((VLOOKUP($D81,SALERYCODE,3,0)),(GI81+GJ81))*(IF($D81=6,GL81,((MIN((VLOOKUP($D81,SALERYCODE,5,0)),GL81)))))))))/IF(AND($D81=2,'ראשי-פרטים כלליים וריכוז הוצאות'!$D$68&lt;&gt;4),1.2,1)</f>
        <v>0</v>
      </c>
      <c r="GO81" s="263"/>
      <c r="GP81" s="264"/>
      <c r="GQ81" s="265"/>
      <c r="GR81" s="266"/>
      <c r="GS81" s="267">
        <f t="shared" si="149"/>
        <v>0</v>
      </c>
      <c r="GT81" s="260">
        <f>+(IF(OR($B81=0,$C81=0,$D81=0,$DC$2&gt;$OE$1),0,IF(OR(GO81=0,GQ81=0,GR81=0),0,MIN((VLOOKUP($D81,SALERYCODE,3,0))*(IF($D81=6,GR81,GQ81))*((MIN((VLOOKUP($D81,SALERYCODE,5,0)),(IF($D81=6,GQ81,GR81))))),MIN((VLOOKUP($D81,SALERYCODE,3,0)),(GO81+GP81))*(IF($D81=6,GR81,((MIN((VLOOKUP($D81,SALERYCODE,5,0)),GR81)))))))))/IF(AND($D81=2,'ראשי-פרטים כלליים וריכוז הוצאות'!$D$68&lt;&gt;4),1.2,1)</f>
        <v>0</v>
      </c>
      <c r="GU81" s="263"/>
      <c r="GV81" s="264"/>
      <c r="GW81" s="265"/>
      <c r="GX81" s="266"/>
      <c r="GY81" s="267">
        <f t="shared" si="150"/>
        <v>0</v>
      </c>
      <c r="GZ81" s="260">
        <f>+(IF(OR($B81=0,$C81=0,$D81=0,$DC$2&gt;$OE$1),0,IF(OR(GU81=0,GW81=0,GX81=0),0,MIN((VLOOKUP($D81,SALERYCODE,3,0))*(IF($D81=6,GX81,GW81))*((MIN((VLOOKUP($D81,SALERYCODE,5,0)),(IF($D81=6,GW81,GX81))))),MIN((VLOOKUP($D81,SALERYCODE,3,0)),(GU81+GV81))*(IF($D81=6,GX81,((MIN((VLOOKUP($D81,SALERYCODE,5,0)),GX81)))))))))/IF(AND($D81=2,'ראשי-פרטים כלליים וריכוז הוצאות'!$D$68&lt;&gt;4),1.2,1)</f>
        <v>0</v>
      </c>
      <c r="HA81" s="263"/>
      <c r="HB81" s="264"/>
      <c r="HC81" s="265"/>
      <c r="HD81" s="266"/>
      <c r="HE81" s="267">
        <f t="shared" si="151"/>
        <v>0</v>
      </c>
      <c r="HF81" s="260">
        <f>+(IF(OR($B81=0,$C81=0,$D81=0,$DC$2&gt;$OE$1),0,IF(OR(HA81=0,HC81=0,HD81=0),0,MIN((VLOOKUP($D81,SALERYCODE,3,0))*(IF($D81=6,HD81,HC81))*((MIN((VLOOKUP($D81,SALERYCODE,5,0)),(IF($D81=6,HC81,HD81))))),MIN((VLOOKUP($D81,SALERYCODE,3,0)),(HA81+HB81))*(IF($D81=6,HD81,((MIN((VLOOKUP($D81,SALERYCODE,5,0)),HD81)))))))))/IF(AND($D81=2,'ראשי-פרטים כלליים וריכוז הוצאות'!$D$68&lt;&gt;4),1.2,1)</f>
        <v>0</v>
      </c>
      <c r="HG81" s="263"/>
      <c r="HH81" s="264"/>
      <c r="HI81" s="265"/>
      <c r="HJ81" s="266"/>
      <c r="HK81" s="267">
        <f t="shared" si="152"/>
        <v>0</v>
      </c>
      <c r="HL81" s="260">
        <f>+(IF(OR($B81=0,$C81=0,$D81=0,$DC$2&gt;$OE$1),0,IF(OR(HG81=0,HI81=0,HJ81=0),0,MIN((VLOOKUP($D81,SALERYCODE,3,0))*(IF($D81=6,HJ81,HI81))*((MIN((VLOOKUP($D81,SALERYCODE,5,0)),(IF($D81=6,HI81,HJ81))))),MIN((VLOOKUP($D81,SALERYCODE,3,0)),(HG81+HH81))*(IF($D81=6,HJ81,((MIN((VLOOKUP($D81,SALERYCODE,5,0)),HJ81)))))))))/IF(AND($D81=2,'ראשי-פרטים כלליים וריכוז הוצאות'!$D$68&lt;&gt;4),1.2,1)</f>
        <v>0</v>
      </c>
      <c r="HM81" s="263"/>
      <c r="HN81" s="264"/>
      <c r="HO81" s="265"/>
      <c r="HP81" s="266"/>
      <c r="HQ81" s="267">
        <f t="shared" si="153"/>
        <v>0</v>
      </c>
      <c r="HR81" s="260">
        <f>+(IF(OR($B81=0,$C81=0,$D81=0,$DC$2&gt;$OE$1),0,IF(OR(HM81=0,HO81=0,HP81=0),0,MIN((VLOOKUP($D81,SALERYCODE,3,0))*(IF($D81=6,HP81,HO81))*((MIN((VLOOKUP($D81,SALERYCODE,5,0)),(IF($D81=6,HO81,HP81))))),MIN((VLOOKUP($D81,SALERYCODE,3,0)),(HM81+HN81))*(IF($D81=6,HP81,((MIN((VLOOKUP($D81,SALERYCODE,5,0)),HP81)))))))))/IF(AND($D81=2,'ראשי-פרטים כלליים וריכוז הוצאות'!$D$68&lt;&gt;4),1.2,1)</f>
        <v>0</v>
      </c>
      <c r="HS81" s="263"/>
      <c r="HT81" s="264"/>
      <c r="HU81" s="265"/>
      <c r="HV81" s="266"/>
      <c r="HW81" s="267">
        <f t="shared" si="154"/>
        <v>0</v>
      </c>
      <c r="HX81" s="260">
        <f>+(IF(OR($B81=0,$C81=0,$D81=0,$DC$2&gt;$OE$1),0,IF(OR(HS81=0,HU81=0,HV81=0),0,MIN((VLOOKUP($D81,SALERYCODE,3,0))*(IF($D81=6,HV81,HU81))*((MIN((VLOOKUP($D81,SALERYCODE,5,0)),(IF($D81=6,HU81,HV81))))),MIN((VLOOKUP($D81,SALERYCODE,3,0)),(HS81+HT81))*(IF($D81=6,HV81,((MIN((VLOOKUP($D81,SALERYCODE,5,0)),HV81)))))))))/IF(AND($D81=2,'ראשי-פרטים כלליים וריכוז הוצאות'!$D$68&lt;&gt;4),1.2,1)</f>
        <v>0</v>
      </c>
      <c r="HY81" s="263"/>
      <c r="HZ81" s="264"/>
      <c r="IA81" s="265"/>
      <c r="IB81" s="266"/>
      <c r="IC81" s="267">
        <f t="shared" si="155"/>
        <v>0</v>
      </c>
      <c r="ID81" s="260">
        <f>+(IF(OR($B81=0,$C81=0,$D81=0,$DC$2&gt;$OE$1),0,IF(OR(HY81=0,IA81=0,IB81=0),0,MIN((VLOOKUP($D81,SALERYCODE,3,0))*(IF($D81=6,IB81,IA81))*((MIN((VLOOKUP($D81,SALERYCODE,5,0)),(IF($D81=6,IA81,IB81))))),MIN((VLOOKUP($D81,SALERYCODE,3,0)),(HY81+HZ81))*(IF($D81=6,IB81,((MIN((VLOOKUP($D81,SALERYCODE,5,0)),IB81)))))))))/IF(AND($D81=2,'ראשי-פרטים כלליים וריכוז הוצאות'!$D$68&lt;&gt;4),1.2,1)</f>
        <v>0</v>
      </c>
      <c r="IE81" s="263"/>
      <c r="IF81" s="264"/>
      <c r="IG81" s="265"/>
      <c r="IH81" s="266"/>
      <c r="II81" s="267">
        <f t="shared" si="156"/>
        <v>0</v>
      </c>
      <c r="IJ81" s="260">
        <f>+(IF(OR($B81=0,$C81=0,$D81=0,$DC$2&gt;$OE$1),0,IF(OR(IE81=0,IG81=0,IH81=0),0,MIN((VLOOKUP($D81,SALERYCODE,3,0))*(IF($D81=6,IH81,IG81))*((MIN((VLOOKUP($D81,SALERYCODE,5,0)),(IF($D81=6,IG81,IH81))))),MIN((VLOOKUP($D81,SALERYCODE,3,0)),(IE81+IF81))*(IF($D81=6,IH81,((MIN((VLOOKUP($D81,SALERYCODE,5,0)),IH81)))))))))/IF(AND($D81=2,'ראשי-פרטים כלליים וריכוז הוצאות'!$D$68&lt;&gt;4),1.2,1)</f>
        <v>0</v>
      </c>
      <c r="IK81" s="263"/>
      <c r="IL81" s="264"/>
      <c r="IM81" s="265"/>
      <c r="IN81" s="266"/>
      <c r="IO81" s="267">
        <f t="shared" si="157"/>
        <v>0</v>
      </c>
      <c r="IP81" s="260">
        <f>+(IF(OR($B81=0,$C81=0,$D81=0,$DC$2&gt;$OE$1),0,IF(OR(IK81=0,IM81=0,IN81=0),0,MIN((VLOOKUP($D81,SALERYCODE,3,0))*(IF($D81=6,IN81,IM81))*((MIN((VLOOKUP($D81,SALERYCODE,5,0)),(IF($D81=6,IM81,IN81))))),MIN((VLOOKUP($D81,SALERYCODE,3,0)),(IK81+IL81))*(IF($D81=6,IN81,((MIN((VLOOKUP($D81,SALERYCODE,5,0)),IN81)))))))))/IF(AND($D81=2,'ראשי-פרטים כלליים וריכוז הוצאות'!$D$68&lt;&gt;4),1.2,1)</f>
        <v>0</v>
      </c>
      <c r="IQ81" s="263"/>
      <c r="IR81" s="264"/>
      <c r="IS81" s="265"/>
      <c r="IT81" s="266"/>
      <c r="IU81" s="267">
        <f t="shared" si="158"/>
        <v>0</v>
      </c>
      <c r="IV81" s="260">
        <f>+(IF(OR($B81=0,$C81=0,$D81=0,$DC$2&gt;$OE$1),0,IF(OR(IQ81=0,IS81=0,IT81=0),0,MIN((VLOOKUP($D81,SALERYCODE,3,0))*(IF($D81=6,IT81,IS81))*((MIN((VLOOKUP($D81,SALERYCODE,5,0)),(IF($D81=6,IS81,IT81))))),MIN((VLOOKUP($D81,SALERYCODE,3,0)),(IQ81+IR81))*(IF($D81=6,IT81,((MIN((VLOOKUP($D81,SALERYCODE,5,0)),IT81)))))))))/IF(AND($D81=2,'ראשי-פרטים כלליים וריכוז הוצאות'!$D$68&lt;&gt;4),1.2,1)</f>
        <v>0</v>
      </c>
      <c r="IW81" s="263"/>
      <c r="IX81" s="264"/>
      <c r="IY81" s="265"/>
      <c r="IZ81" s="266"/>
      <c r="JA81" s="267">
        <f t="shared" si="159"/>
        <v>0</v>
      </c>
      <c r="JB81" s="260">
        <f>+(IF(OR($B81=0,$C81=0,$D81=0,$DC$2&gt;$OE$1),0,IF(OR(IW81=0,IY81=0,IZ81=0),0,MIN((VLOOKUP($D81,SALERYCODE,3,0))*(IF($D81=6,IZ81,IY81))*((MIN((VLOOKUP($D81,SALERYCODE,5,0)),(IF($D81=6,IY81,IZ81))))),MIN((VLOOKUP($D81,SALERYCODE,3,0)),(IW81+IX81))*(IF($D81=6,IZ81,((MIN((VLOOKUP($D81,SALERYCODE,5,0)),IZ81)))))))))/IF(AND($D81=2,'ראשי-פרטים כלליים וריכוז הוצאות'!$D$68&lt;&gt;4),1.2,1)</f>
        <v>0</v>
      </c>
      <c r="JC81" s="263"/>
      <c r="JD81" s="264"/>
      <c r="JE81" s="265"/>
      <c r="JF81" s="266"/>
      <c r="JG81" s="267">
        <f t="shared" si="160"/>
        <v>0</v>
      </c>
      <c r="JH81" s="260">
        <f>+(IF(OR($B81=0,$C81=0,$D81=0,$DC$2&gt;$OE$1),0,IF(OR(JC81=0,JE81=0,JF81=0),0,MIN((VLOOKUP($D81,SALERYCODE,3,0))*(IF($D81=6,JF81,JE81))*((MIN((VLOOKUP($D81,SALERYCODE,5,0)),(IF($D81=6,JE81,JF81))))),MIN((VLOOKUP($D81,SALERYCODE,3,0)),(JC81+JD81))*(IF($D81=6,JF81,((MIN((VLOOKUP($D81,SALERYCODE,5,0)),JF81)))))))))/IF(AND($D81=2,'ראשי-פרטים כלליים וריכוז הוצאות'!$D$68&lt;&gt;4),1.2,1)</f>
        <v>0</v>
      </c>
      <c r="JI81" s="263"/>
      <c r="JJ81" s="264"/>
      <c r="JK81" s="265"/>
      <c r="JL81" s="266"/>
      <c r="JM81" s="267">
        <f t="shared" si="161"/>
        <v>0</v>
      </c>
      <c r="JN81" s="260">
        <f>+(IF(OR($B81=0,$C81=0,$D81=0,$DC$2&gt;$OE$1),0,IF(OR(JI81=0,JK81=0,JL81=0),0,MIN((VLOOKUP($D81,SALERYCODE,3,0))*(IF($D81=6,JL81,JK81))*((MIN((VLOOKUP($D81,SALERYCODE,5,0)),(IF($D81=6,JK81,JL81))))),MIN((VLOOKUP($D81,SALERYCODE,3,0)),(JI81+JJ81))*(IF($D81=6,JL81,((MIN((VLOOKUP($D81,SALERYCODE,5,0)),JL81)))))))))/IF(AND($D81=2,'ראשי-פרטים כלליים וריכוז הוצאות'!$D$68&lt;&gt;4),1.2,1)</f>
        <v>0</v>
      </c>
      <c r="JO81" s="263"/>
      <c r="JP81" s="264"/>
      <c r="JQ81" s="265"/>
      <c r="JR81" s="266"/>
      <c r="JS81" s="267">
        <f t="shared" si="162"/>
        <v>0</v>
      </c>
      <c r="JT81" s="260">
        <f>+(IF(OR($B81=0,$C81=0,$D81=0,$DC$2&gt;$OE$1),0,IF(OR(JO81=0,JQ81=0,JR81=0),0,MIN((VLOOKUP($D81,SALERYCODE,3,0))*(IF($D81=6,JR81,JQ81))*((MIN((VLOOKUP($D81,SALERYCODE,5,0)),(IF($D81=6,JQ81,JR81))))),MIN((VLOOKUP($D81,SALERYCODE,3,0)),(JO81+JP81))*(IF($D81=6,JR81,((MIN((VLOOKUP($D81,SALERYCODE,5,0)),JR81)))))))))/IF(AND($D81=2,'ראשי-פרטים כלליים וריכוז הוצאות'!$D$68&lt;&gt;4),1.2,1)</f>
        <v>0</v>
      </c>
      <c r="JU81" s="263"/>
      <c r="JV81" s="264"/>
      <c r="JW81" s="265"/>
      <c r="JX81" s="266"/>
      <c r="JY81" s="267">
        <f t="shared" si="163"/>
        <v>0</v>
      </c>
      <c r="JZ81" s="260">
        <f>+(IF(OR($B81=0,$C81=0,$D81=0,$DC$2&gt;$OE$1),0,IF(OR(JU81=0,JW81=0,JX81=0),0,MIN((VLOOKUP($D81,SALERYCODE,3,0))*(IF($D81=6,JX81,JW81))*((MIN((VLOOKUP($D81,SALERYCODE,5,0)),(IF($D81=6,JW81,JX81))))),MIN((VLOOKUP($D81,SALERYCODE,3,0)),(JU81+JV81))*(IF($D81=6,JX81,((MIN((VLOOKUP($D81,SALERYCODE,5,0)),JX81)))))))))/IF(AND($D81=2,'ראשי-פרטים כלליים וריכוז הוצאות'!$D$68&lt;&gt;4),1.2,1)</f>
        <v>0</v>
      </c>
      <c r="KA81" s="263"/>
      <c r="KB81" s="264"/>
      <c r="KC81" s="265"/>
      <c r="KD81" s="266"/>
      <c r="KE81" s="267">
        <f t="shared" si="164"/>
        <v>0</v>
      </c>
      <c r="KF81" s="260">
        <f>+(IF(OR($B81=0,$C81=0,$D81=0,$DC$2&gt;$OE$1),0,IF(OR(KA81=0,KC81=0,KD81=0),0,MIN((VLOOKUP($D81,SALERYCODE,3,0))*(IF($D81=6,KD81,KC81))*((MIN((VLOOKUP($D81,SALERYCODE,5,0)),(IF($D81=6,KC81,KD81))))),MIN((VLOOKUP($D81,SALERYCODE,3,0)),(KA81+KB81))*(IF($D81=6,KD81,((MIN((VLOOKUP($D81,SALERYCODE,5,0)),KD81)))))))))/IF(AND($D81=2,'ראשי-פרטים כלליים וריכוז הוצאות'!$D$68&lt;&gt;4),1.2,1)</f>
        <v>0</v>
      </c>
      <c r="KG81" s="263"/>
      <c r="KH81" s="264"/>
      <c r="KI81" s="265"/>
      <c r="KJ81" s="266"/>
      <c r="KK81" s="267">
        <f t="shared" si="165"/>
        <v>0</v>
      </c>
      <c r="KL81" s="260">
        <f>+(IF(OR($B81=0,$C81=0,$D81=0,$DC$2&gt;$OE$1),0,IF(OR(KG81=0,KI81=0,KJ81=0),0,MIN((VLOOKUP($D81,SALERYCODE,3,0))*(IF($D81=6,KJ81,KI81))*((MIN((VLOOKUP($D81,SALERYCODE,5,0)),(IF($D81=6,KI81,KJ81))))),MIN((VLOOKUP($D81,SALERYCODE,3,0)),(KG81+KH81))*(IF($D81=6,KJ81,((MIN((VLOOKUP($D81,SALERYCODE,5,0)),KJ81)))))))))/IF(AND($D81=2,'ראשי-פרטים כלליים וריכוז הוצאות'!$D$68&lt;&gt;4),1.2,1)</f>
        <v>0</v>
      </c>
      <c r="KM81" s="263"/>
      <c r="KN81" s="264"/>
      <c r="KO81" s="265"/>
      <c r="KP81" s="266"/>
      <c r="KQ81" s="267">
        <f t="shared" si="166"/>
        <v>0</v>
      </c>
      <c r="KR81" s="260">
        <f>+(IF(OR($B81=0,$C81=0,$D81=0,$DC$2&gt;$OE$1),0,IF(OR(KM81=0,KO81=0,KP81=0),0,MIN((VLOOKUP($D81,SALERYCODE,3,0))*(IF($D81=6,KP81,KO81))*((MIN((VLOOKUP($D81,SALERYCODE,5,0)),(IF($D81=6,KO81,KP81))))),MIN((VLOOKUP($D81,SALERYCODE,3,0)),(KM81+KN81))*(IF($D81=6,KP81,((MIN((VLOOKUP($D81,SALERYCODE,5,0)),KP81)))))))))/IF(AND($D81=2,'ראשי-פרטים כלליים וריכוז הוצאות'!$D$68&lt;&gt;4),1.2,1)</f>
        <v>0</v>
      </c>
      <c r="KS81" s="263"/>
      <c r="KT81" s="264"/>
      <c r="KU81" s="265"/>
      <c r="KV81" s="266"/>
      <c r="KW81" s="267">
        <f t="shared" si="167"/>
        <v>0</v>
      </c>
      <c r="KX81" s="260">
        <f>+(IF(OR($B81=0,$C81=0,$D81=0,$DC$2&gt;$OE$1),0,IF(OR(KS81=0,KU81=0,KV81=0),0,MIN((VLOOKUP($D81,SALERYCODE,3,0))*(IF($D81=6,KV81,KU81))*((MIN((VLOOKUP($D81,SALERYCODE,5,0)),(IF($D81=6,KU81,KV81))))),MIN((VLOOKUP($D81,SALERYCODE,3,0)),(KS81+KT81))*(IF($D81=6,KV81,((MIN((VLOOKUP($D81,SALERYCODE,5,0)),KV81)))))))))/IF(AND($D81=2,'ראשי-פרטים כלליים וריכוז הוצאות'!$D$68&lt;&gt;4),1.2,1)</f>
        <v>0</v>
      </c>
      <c r="KY81" s="263"/>
      <c r="KZ81" s="264"/>
      <c r="LA81" s="265"/>
      <c r="LB81" s="266"/>
      <c r="LC81" s="267">
        <f t="shared" si="168"/>
        <v>0</v>
      </c>
      <c r="LD81" s="260">
        <f>+(IF(OR($B81=0,$C81=0,$D81=0,$DC$2&gt;$OE$1),0,IF(OR(KY81=0,LA81=0,LB81=0),0,MIN((VLOOKUP($D81,SALERYCODE,3,0))*(IF($D81=6,LB81,LA81))*((MIN((VLOOKUP($D81,SALERYCODE,5,0)),(IF($D81=6,LA81,LB81))))),MIN((VLOOKUP($D81,SALERYCODE,3,0)),(KY81+KZ81))*(IF($D81=6,LB81,((MIN((VLOOKUP($D81,SALERYCODE,5,0)),LB81)))))))))/IF(AND($D81=2,'ראשי-פרטים כלליים וריכוז הוצאות'!$D$68&lt;&gt;4),1.2,1)</f>
        <v>0</v>
      </c>
      <c r="LE81" s="263"/>
      <c r="LF81" s="264"/>
      <c r="LG81" s="265"/>
      <c r="LH81" s="266"/>
      <c r="LI81" s="267">
        <f t="shared" si="169"/>
        <v>0</v>
      </c>
      <c r="LJ81" s="260">
        <f>+(IF(OR($B81=0,$C81=0,$D81=0,$DC$2&gt;$OE$1),0,IF(OR(LE81=0,LG81=0,LH81=0),0,MIN((VLOOKUP($D81,SALERYCODE,3,0))*(IF($D81=6,LH81,LG81))*((MIN((VLOOKUP($D81,SALERYCODE,5,0)),(IF($D81=6,LG81,LH81))))),MIN((VLOOKUP($D81,SALERYCODE,3,0)),(LE81+LF81))*(IF($D81=6,LH81,((MIN((VLOOKUP($D81,SALERYCODE,5,0)),LH81)))))))))/IF(AND($D81=2,'ראשי-פרטים כלליים וריכוז הוצאות'!$D$68&lt;&gt;4),1.2,1)</f>
        <v>0</v>
      </c>
      <c r="LK81" s="263"/>
      <c r="LL81" s="264"/>
      <c r="LM81" s="265"/>
      <c r="LN81" s="266"/>
      <c r="LO81" s="267">
        <f t="shared" si="170"/>
        <v>0</v>
      </c>
      <c r="LP81" s="260">
        <f>+(IF(OR($B81=0,$C81=0,$D81=0,$DC$2&gt;$OE$1),0,IF(OR(LK81=0,LM81=0,LN81=0),0,MIN((VLOOKUP($D81,SALERYCODE,3,0))*(IF($D81=6,LN81,LM81))*((MIN((VLOOKUP($D81,SALERYCODE,5,0)),(IF($D81=6,LM81,LN81))))),MIN((VLOOKUP($D81,SALERYCODE,3,0)),(LK81+LL81))*(IF($D81=6,LN81,((MIN((VLOOKUP($D81,SALERYCODE,5,0)),LN81)))))))))/IF(AND($D81=2,'ראשי-פרטים כלליים וריכוז הוצאות'!$D$68&lt;&gt;4),1.2,1)</f>
        <v>0</v>
      </c>
      <c r="LQ81" s="263"/>
      <c r="LR81" s="264"/>
      <c r="LS81" s="265"/>
      <c r="LT81" s="266"/>
      <c r="LU81" s="267">
        <f t="shared" si="171"/>
        <v>0</v>
      </c>
      <c r="LV81" s="260">
        <f>+(IF(OR($B81=0,$C81=0,$D81=0,$DC$2&gt;$OE$1),0,IF(OR(LQ81=0,LS81=0,LT81=0),0,MIN((VLOOKUP($D81,SALERYCODE,3,0))*(IF($D81=6,LT81,LS81))*((MIN((VLOOKUP($D81,SALERYCODE,5,0)),(IF($D81=6,LS81,LT81))))),MIN((VLOOKUP($D81,SALERYCODE,3,0)),(LQ81+LR81))*(IF($D81=6,LT81,((MIN((VLOOKUP($D81,SALERYCODE,5,0)),LT81)))))))))/IF(AND($D81=2,'ראשי-פרטים כלליים וריכוז הוצאות'!$D$68&lt;&gt;4),1.2,1)</f>
        <v>0</v>
      </c>
      <c r="LW81" s="263"/>
      <c r="LX81" s="264"/>
      <c r="LY81" s="265"/>
      <c r="LZ81" s="266"/>
      <c r="MA81" s="267">
        <f t="shared" si="172"/>
        <v>0</v>
      </c>
      <c r="MB81" s="260">
        <f>+(IF(OR($B81=0,$C81=0,$D81=0,$DC$2&gt;$OE$1),0,IF(OR(LW81=0,LY81=0,LZ81=0),0,MIN((VLOOKUP($D81,SALERYCODE,3,0))*(IF($D81=6,LZ81,LY81))*((MIN((VLOOKUP($D81,SALERYCODE,5,0)),(IF($D81=6,LY81,LZ81))))),MIN((VLOOKUP($D81,SALERYCODE,3,0)),(LW81+LX81))*(IF($D81=6,LZ81,((MIN((VLOOKUP($D81,SALERYCODE,5,0)),LZ81)))))))))/IF(AND($D81=2,'ראשי-פרטים כלליים וריכוז הוצאות'!$D$68&lt;&gt;4),1.2,1)</f>
        <v>0</v>
      </c>
      <c r="MC81" s="263"/>
      <c r="MD81" s="264"/>
      <c r="ME81" s="265"/>
      <c r="MF81" s="266"/>
      <c r="MG81" s="267">
        <f t="shared" si="173"/>
        <v>0</v>
      </c>
      <c r="MH81" s="260">
        <f>+(IF(OR($B81=0,$C81=0,$D81=0,$DC$2&gt;$OE$1),0,IF(OR(MC81=0,ME81=0,MF81=0),0,MIN((VLOOKUP($D81,SALERYCODE,3,0))*(IF($D81=6,MF81,ME81))*((MIN((VLOOKUP($D81,SALERYCODE,5,0)),(IF($D81=6,ME81,MF81))))),MIN((VLOOKUP($D81,SALERYCODE,3,0)),(MC81+MD81))*(IF($D81=6,MF81,((MIN((VLOOKUP($D81,SALERYCODE,5,0)),MF81)))))))))/IF(AND($D81=2,'ראשי-פרטים כלליים וריכוז הוצאות'!$D$68&lt;&gt;4),1.2,1)</f>
        <v>0</v>
      </c>
      <c r="MI81" s="263"/>
      <c r="MJ81" s="264"/>
      <c r="MK81" s="265"/>
      <c r="ML81" s="266"/>
      <c r="MM81" s="267">
        <f t="shared" si="174"/>
        <v>0</v>
      </c>
      <c r="MN81" s="260">
        <f>+(IF(OR($B81=0,$C81=0,$D81=0,$DC$2&gt;$OE$1),0,IF(OR(MI81=0,MK81=0,ML81=0),0,MIN((VLOOKUP($D81,SALERYCODE,3,0))*(IF($D81=6,ML81,MK81))*((MIN((VLOOKUP($D81,SALERYCODE,5,0)),(IF($D81=6,MK81,ML81))))),MIN((VLOOKUP($D81,SALERYCODE,3,0)),(MI81+MJ81))*(IF($D81=6,ML81,((MIN((VLOOKUP($D81,SALERYCODE,5,0)),ML81)))))))))/IF(AND($D81=2,'ראשי-פרטים כלליים וריכוז הוצאות'!$D$68&lt;&gt;4),1.2,1)</f>
        <v>0</v>
      </c>
      <c r="MO81" s="263"/>
      <c r="MP81" s="264"/>
      <c r="MQ81" s="265"/>
      <c r="MR81" s="266"/>
      <c r="MS81" s="267">
        <f t="shared" si="175"/>
        <v>0</v>
      </c>
      <c r="MT81" s="260">
        <f>+(IF(OR($B81=0,$C81=0,$D81=0,$DC$2&gt;$OE$1),0,IF(OR(MO81=0,MQ81=0,MR81=0),0,MIN((VLOOKUP($D81,SALERYCODE,3,0))*(IF($D81=6,MR81,MQ81))*((MIN((VLOOKUP($D81,SALERYCODE,5,0)),(IF($D81=6,MQ81,MR81))))),MIN((VLOOKUP($D81,SALERYCODE,3,0)),(MO81+MP81))*(IF($D81=6,MR81,((MIN((VLOOKUP($D81,SALERYCODE,5,0)),MR81)))))))))/IF(AND($D81=2,'ראשי-פרטים כלליים וריכוז הוצאות'!$D$68&lt;&gt;4),1.2,1)</f>
        <v>0</v>
      </c>
      <c r="MU81" s="263"/>
      <c r="MV81" s="264"/>
      <c r="MW81" s="265"/>
      <c r="MX81" s="266"/>
      <c r="MY81" s="267">
        <f t="shared" si="176"/>
        <v>0</v>
      </c>
      <c r="MZ81" s="260">
        <f>+(IF(OR($B81=0,$C81=0,$D81=0,$DC$2&gt;$OE$1),0,IF(OR(MU81=0,MW81=0,MX81=0),0,MIN((VLOOKUP($D81,SALERYCODE,3,0))*(IF($D81=6,MX81,MW81))*((MIN((VLOOKUP($D81,SALERYCODE,5,0)),(IF($D81=6,MW81,MX81))))),MIN((VLOOKUP($D81,SALERYCODE,3,0)),(MU81+MV81))*(IF($D81=6,MX81,((MIN((VLOOKUP($D81,SALERYCODE,5,0)),MX81)))))))))/IF(AND($D81=2,'ראשי-פרטים כלליים וריכוז הוצאות'!$D$68&lt;&gt;4),1.2,1)</f>
        <v>0</v>
      </c>
      <c r="NA81" s="263"/>
      <c r="NB81" s="264"/>
      <c r="NC81" s="265"/>
      <c r="ND81" s="266"/>
      <c r="NE81" s="267">
        <f t="shared" si="177"/>
        <v>0</v>
      </c>
      <c r="NF81" s="260">
        <f>+(IF(OR($B81=0,$C81=0,$D81=0,$DC$2&gt;$OE$1),0,IF(OR(NA81=0,NC81=0,ND81=0),0,MIN((VLOOKUP($D81,SALERYCODE,3,0))*(IF($D81=6,ND81,NC81))*((MIN((VLOOKUP($D81,SALERYCODE,5,0)),(IF($D81=6,NC81,ND81))))),MIN((VLOOKUP($D81,SALERYCODE,3,0)),(NA81+NB81))*(IF($D81=6,ND81,((MIN((VLOOKUP($D81,SALERYCODE,5,0)),ND81)))))))))/IF(AND($D81=2,'ראשי-פרטים כלליים וריכוז הוצאות'!$D$68&lt;&gt;4),1.2,1)</f>
        <v>0</v>
      </c>
      <c r="NG81" s="263"/>
      <c r="NH81" s="264"/>
      <c r="NI81" s="265"/>
      <c r="NJ81" s="266"/>
      <c r="NK81" s="267">
        <f t="shared" si="178"/>
        <v>0</v>
      </c>
      <c r="NL81" s="260">
        <f>+(IF(OR($B81=0,$C81=0,$D81=0,$DC$2&gt;$OE$1),0,IF(OR(NG81=0,NI81=0,NJ81=0),0,MIN((VLOOKUP($D81,SALERYCODE,3,0))*(IF($D81=6,NJ81,NI81))*((MIN((VLOOKUP($D81,SALERYCODE,5,0)),(IF($D81=6,NI81,NJ81))))),MIN((VLOOKUP($D81,SALERYCODE,3,0)),(NG81+NH81))*(IF($D81=6,NJ81,((MIN((VLOOKUP($D81,SALERYCODE,5,0)),NJ81)))))))))/IF(AND($D81=2,'ראשי-פרטים כלליים וריכוז הוצאות'!$D$68&lt;&gt;4),1.2,1)</f>
        <v>0</v>
      </c>
      <c r="NM81" s="263"/>
      <c r="NN81" s="264"/>
      <c r="NO81" s="265"/>
      <c r="NP81" s="266"/>
      <c r="NQ81" s="267">
        <f t="shared" si="179"/>
        <v>0</v>
      </c>
      <c r="NR81" s="260">
        <f>+(IF(OR($B81=0,$C81=0,$D81=0,$DC$2&gt;$OE$1),0,IF(OR(NM81=0,NO81=0,NP81=0),0,MIN((VLOOKUP($D81,SALERYCODE,3,0))*(IF($D81=6,NP81,NO81))*((MIN((VLOOKUP($D81,SALERYCODE,5,0)),(IF($D81=6,NO81,NP81))))),MIN((VLOOKUP($D81,SALERYCODE,3,0)),(NM81+NN81))*(IF($D81=6,NP81,((MIN((VLOOKUP($D81,SALERYCODE,5,0)),NP81)))))))))/IF(AND($D81=2,'ראשי-פרטים כלליים וריכוז הוצאות'!$D$68&lt;&gt;4),1.2,1)</f>
        <v>0</v>
      </c>
      <c r="NS81" s="263"/>
      <c r="NT81" s="264"/>
      <c r="NU81" s="265"/>
      <c r="NV81" s="266"/>
      <c r="NW81" s="267">
        <f t="shared" si="180"/>
        <v>0</v>
      </c>
      <c r="NX81" s="260">
        <f>+(IF(OR($B81=0,$C81=0,$D81=0,$DC$2&gt;$OE$1),0,IF(OR(NS81=0,NU81=0,NV81=0),0,MIN((VLOOKUP($D81,SALERYCODE,3,0))*(IF($D81=6,NV81,NU81))*((MIN((VLOOKUP($D81,SALERYCODE,5,0)),(IF($D81=6,NU81,NV81))))),MIN((VLOOKUP($D81,SALERYCODE,3,0)),(NS81+NT81))*(IF($D81=6,NV81,((MIN((VLOOKUP($D81,SALERYCODE,5,0)),NV81)))))))))/IF(AND($D81=2,'ראשי-פרטים כלליים וריכוז הוצאות'!$D$68&lt;&gt;4),1.2,1)</f>
        <v>0</v>
      </c>
      <c r="NY81" s="263"/>
      <c r="NZ81" s="264"/>
      <c r="OA81" s="265"/>
      <c r="OB81" s="266"/>
      <c r="OC81" s="267">
        <f t="shared" si="181"/>
        <v>0</v>
      </c>
      <c r="OD81" s="260">
        <f>+(IF(OR($B81=0,$C81=0,$D81=0,$DC$2&gt;$OE$1),0,IF(OR(NY81=0,OA81=0,OB81=0),0,MIN((VLOOKUP($D81,SALERYCODE,3,0))*(IF($D81=6,OB81,OA81))*((MIN((VLOOKUP($D81,SALERYCODE,5,0)),(IF($D81=6,OA81,OB81))))),MIN((VLOOKUP($D81,SALERYCODE,3,0)),(NY81+NZ81))*(IF($D81=6,OB81,((MIN((VLOOKUP($D81,SALERYCODE,5,0)),OB81)))))))))/IF(AND($D81=2,'ראשי-פרטים כלליים וריכוז הוצאות'!$D$68&lt;&gt;4),1.2,1)</f>
        <v>0</v>
      </c>
      <c r="OE81" s="275">
        <f t="shared" si="192"/>
        <v>0</v>
      </c>
      <c r="OF81" s="283">
        <f t="shared" si="193"/>
        <v>9.9999999999999995E-7</v>
      </c>
      <c r="OG81" s="276">
        <f t="shared" si="194"/>
        <v>0</v>
      </c>
      <c r="OH81" s="275">
        <f t="shared" si="195"/>
        <v>0</v>
      </c>
      <c r="OI81" s="275">
        <v>0</v>
      </c>
      <c r="OJ81" s="258">
        <f t="shared" si="191"/>
        <v>0</v>
      </c>
      <c r="OK81" s="284"/>
      <c r="OL81" s="116">
        <f>MIN(OJ81+OK81*OF81*OE81/$OL$1/IF(AND($D81=2,'ראשי-פרטים כלליים וריכוז הוצאות'!$D$68&lt;&gt;4),1.2,1),IF($D81&gt;0,VLOOKUP($D81,SALERYCODE,3,0)*12*OG81,0))</f>
        <v>0</v>
      </c>
      <c r="OM81" s="95">
        <f t="shared" si="182"/>
        <v>0</v>
      </c>
      <c r="ON81" s="11">
        <f t="shared" si="183"/>
        <v>0</v>
      </c>
      <c r="OO81" s="11">
        <f t="shared" si="184"/>
        <v>0</v>
      </c>
      <c r="OP81" s="22">
        <f t="shared" si="185"/>
        <v>0</v>
      </c>
      <c r="OQ81" s="11">
        <f t="shared" si="186"/>
        <v>0</v>
      </c>
      <c r="OR81" s="11" t="e">
        <f>#REF!</f>
        <v>#REF!</v>
      </c>
      <c r="OS81" s="35" t="e">
        <f>#REF!-OP81</f>
        <v>#REF!</v>
      </c>
      <c r="OT81" s="35" t="e">
        <f>OS81-#REF!</f>
        <v>#REF!</v>
      </c>
      <c r="OU81" s="43" t="e">
        <f>IF(AND(OP81&gt;0,(OS81=#REF!-OP81)),"מועסק פחות מ-10% מזמנו במופ","")</f>
        <v>#REF!</v>
      </c>
    </row>
    <row r="82" spans="1:411" ht="24" hidden="1" customHeight="1" outlineLevel="1" x14ac:dyDescent="0.2">
      <c r="A82" s="282">
        <v>79</v>
      </c>
      <c r="B82" s="269"/>
      <c r="C82" s="270"/>
      <c r="D82" s="271"/>
      <c r="E82" s="263"/>
      <c r="F82" s="264"/>
      <c r="G82" s="265"/>
      <c r="H82" s="266"/>
      <c r="I82" s="267">
        <f t="shared" si="117"/>
        <v>0</v>
      </c>
      <c r="J82" s="260">
        <f>(IF(OR($B82=0,$C82=0,$D82=0,$E$2&gt;$OE$1),0,IF(OR($E82=0,$G82=0,$H82=0),0,MIN((VLOOKUP($D82,SALERYCODE,3,0))*(IF($D82=6,$H82,$G82))*((MIN((VLOOKUP($D82,SALERYCODE,5,0)),(IF($D82=6,$G82,$H82))))),MIN((VLOOKUP($D82,SALERYCODE,3,0)),($E82+$F82))*(IF($D82=6,$H82,((MIN((VLOOKUP($D82,SALERYCODE,5,0)),$H82)))))))))/IF(AND($D82=2,'ראשי-פרטים כלליים וריכוז הוצאות'!$D$68&lt;&gt;4),1.2,1)</f>
        <v>0</v>
      </c>
      <c r="K82" s="263"/>
      <c r="L82" s="264"/>
      <c r="M82" s="265"/>
      <c r="N82" s="266"/>
      <c r="O82" s="267">
        <f t="shared" si="118"/>
        <v>0</v>
      </c>
      <c r="P82" s="260">
        <f>+(IF(OR($B82=0,$C82=0,$D82=0,$K$2&gt;$OE$1),0,IF(OR($K82=0,$M82=0,$N82=0),0,MIN((VLOOKUP($D82,SALERYCODE,3,0))*(IF($D82=6,$N82,$M82))*((MIN((VLOOKUP($D82,SALERYCODE,5,0)),(IF($D82=6,$M82,$N82))))),MIN((VLOOKUP($D82,SALERYCODE,3,0)),($K82+$L82))*(IF($D82=6,$N82,((MIN((VLOOKUP($D82,SALERYCODE,5,0)),$N82)))))))))/IF(AND($D82=2,'ראשי-פרטים כלליים וריכוז הוצאות'!$D$68&lt;&gt;4),1.2,1)</f>
        <v>0</v>
      </c>
      <c r="Q82" s="263"/>
      <c r="R82" s="264"/>
      <c r="S82" s="265"/>
      <c r="T82" s="266"/>
      <c r="U82" s="267">
        <f t="shared" si="119"/>
        <v>0</v>
      </c>
      <c r="V82" s="260">
        <f>+(IF(OR($B82=0,$C82=0,$D82=0,$Q$2&gt;$OE$1),0,IF(OR(Q82=0,S82=0,T82=0),0,MIN((VLOOKUP($D82,SALERYCODE,3,0))*(IF($D82=6,T82,S82))*((MIN((VLOOKUP($D82,SALERYCODE,5,0)),(IF($D82=6,S82,T82))))),MIN((VLOOKUP($D82,SALERYCODE,3,0)),(Q82+R82))*(IF($D82=6,T82,((MIN((VLOOKUP($D82,SALERYCODE,5,0)),T82)))))))))/IF(AND($D82=2,'ראשי-פרטים כלליים וריכוז הוצאות'!$D$68&lt;&gt;4),1.2,1)</f>
        <v>0</v>
      </c>
      <c r="W82" s="263"/>
      <c r="X82" s="264"/>
      <c r="Y82" s="265"/>
      <c r="Z82" s="266"/>
      <c r="AA82" s="267">
        <f t="shared" si="120"/>
        <v>0</v>
      </c>
      <c r="AB82" s="260">
        <f>+(IF(OR($B82=0,$C82=0,$D82=0,$W$2&gt;$OE$1),0,IF(OR(W82=0,Y82=0,Z82=0),0,MIN((VLOOKUP($D82,SALERYCODE,3,0))*(IF($D82=6,Z82,Y82))*((MIN((VLOOKUP($D82,SALERYCODE,5,0)),(IF($D82=6,Y82,Z82))))),MIN((VLOOKUP($D82,SALERYCODE,3,0)),(W82+X82))*(IF($D82=6,Z82,((MIN((VLOOKUP($D82,SALERYCODE,5,0)),Z82)))))))))/IF(AND($D82=2,'ראשי-פרטים כלליים וריכוז הוצאות'!$D$68&lt;&gt;4),1.2,1)</f>
        <v>0</v>
      </c>
      <c r="AC82" s="263"/>
      <c r="AD82" s="264"/>
      <c r="AE82" s="265"/>
      <c r="AF82" s="266"/>
      <c r="AG82" s="267">
        <f t="shared" si="121"/>
        <v>0</v>
      </c>
      <c r="AH82" s="260">
        <f>+(IF(OR($B82=0,$C82=0,$D82=0,$AC$2&gt;$OE$1),0,IF(OR(AC82=0,AE82=0,AF82=0),0,MIN((VLOOKUP($D82,SALERYCODE,3,0))*(IF($D82=6,AF82,AE82))*((MIN((VLOOKUP($D82,SALERYCODE,5,0)),(IF($D82=6,AE82,AF82))))),MIN((VLOOKUP($D82,SALERYCODE,3,0)),(AC82+AD82))*(IF($D82=6,AF82,((MIN((VLOOKUP($D82,SALERYCODE,5,0)),AF82)))))))))/IF(AND($D82=2,'ראשי-פרטים כלליים וריכוז הוצאות'!$D$68&lt;&gt;4),1.2,1)</f>
        <v>0</v>
      </c>
      <c r="AI82" s="263"/>
      <c r="AJ82" s="264"/>
      <c r="AK82" s="265"/>
      <c r="AL82" s="266"/>
      <c r="AM82" s="267">
        <f t="shared" si="122"/>
        <v>0</v>
      </c>
      <c r="AN82" s="260">
        <f>+(IF(OR($B82=0,$C82=0,$D82=0,$AI$2&gt;$OE$1),0,IF(OR(AI82=0,AK82=0,AL82=0),0,MIN((VLOOKUP($D82,SALERYCODE,3,0))*(IF($D82=6,AL82,AK82))*((MIN((VLOOKUP($D82,SALERYCODE,5,0)),(IF($D82=6,AK82,AL82))))),MIN((VLOOKUP($D82,SALERYCODE,3,0)),(AI82+AJ82))*(IF($D82=6,AL82,((MIN((VLOOKUP($D82,SALERYCODE,5,0)),AL82)))))))))/IF(AND($D82=2,'ראשי-פרטים כלליים וריכוז הוצאות'!$D$68&lt;&gt;4),1.2,1)</f>
        <v>0</v>
      </c>
      <c r="AO82" s="263"/>
      <c r="AP82" s="264"/>
      <c r="AQ82" s="265"/>
      <c r="AR82" s="266"/>
      <c r="AS82" s="267">
        <f t="shared" si="123"/>
        <v>0</v>
      </c>
      <c r="AT82" s="260">
        <f>+(IF(OR($B82=0,$C82=0,$D82=0,$AO$2&gt;$OE$1),0,IF(OR(AO82=0,AQ82=0,AR82=0),0,MIN((VLOOKUP($D82,SALERYCODE,3,0))*(IF($D82=6,AR82,AQ82))*((MIN((VLOOKUP($D82,SALERYCODE,5,0)),(IF($D82=6,AQ82,AR82))))),MIN((VLOOKUP($D82,SALERYCODE,3,0)),(AO82+AP82))*(IF($D82=6,AR82,((MIN((VLOOKUP($D82,SALERYCODE,5,0)),AR82)))))))))/IF(AND($D82=2,'ראשי-פרטים כלליים וריכוז הוצאות'!$D$68&lt;&gt;4),1.2,1)</f>
        <v>0</v>
      </c>
      <c r="AU82" s="263"/>
      <c r="AV82" s="264"/>
      <c r="AW82" s="265"/>
      <c r="AX82" s="266"/>
      <c r="AY82" s="267">
        <f t="shared" si="124"/>
        <v>0</v>
      </c>
      <c r="AZ82" s="260">
        <f>+(IF(OR($B82=0,$C82=0,$D82=0,$AU$2&gt;$OE$1),0,IF(OR(AU82=0,AW82=0,AX82=0),0,MIN((VLOOKUP($D82,SALERYCODE,3,0))*(IF($D82=6,AX82,AW82))*((MIN((VLOOKUP($D82,SALERYCODE,5,0)),(IF($D82=6,AW82,AX82))))),MIN((VLOOKUP($D82,SALERYCODE,3,0)),(AU82+AV82))*(IF($D82=6,AX82,((MIN((VLOOKUP($D82,SALERYCODE,5,0)),AX82)))))))))/IF(AND($D82=2,'ראשי-פרטים כלליים וריכוז הוצאות'!$D$68&lt;&gt;4),1.2,1)</f>
        <v>0</v>
      </c>
      <c r="BA82" s="263"/>
      <c r="BB82" s="264"/>
      <c r="BC82" s="265"/>
      <c r="BD82" s="266"/>
      <c r="BE82" s="267">
        <f t="shared" si="125"/>
        <v>0</v>
      </c>
      <c r="BF82" s="260">
        <f>+(IF(OR($B82=0,$C82=0,$D82=0,$BA$2&gt;$OE$1),0,IF(OR(BA82=0,BC82=0,BD82=0),0,MIN((VLOOKUP($D82,SALERYCODE,3,0))*(IF($D82=6,BD82,BC82))*((MIN((VLOOKUP($D82,SALERYCODE,5,0)),(IF($D82=6,BC82,BD82))))),MIN((VLOOKUP($D82,SALERYCODE,3,0)),(BA82+BB82))*(IF($D82=6,BD82,((MIN((VLOOKUP($D82,SALERYCODE,5,0)),BD82)))))))))/IF(AND($D82=2,'ראשי-פרטים כלליים וריכוז הוצאות'!$D$68&lt;&gt;4),1.2,1)</f>
        <v>0</v>
      </c>
      <c r="BG82" s="263"/>
      <c r="BH82" s="264"/>
      <c r="BI82" s="265"/>
      <c r="BJ82" s="266"/>
      <c r="BK82" s="267">
        <f t="shared" si="126"/>
        <v>0</v>
      </c>
      <c r="BL82" s="260">
        <f>+(IF(OR($B82=0,$C82=0,$D82=0,$BG$2&gt;$OE$1),0,IF(OR(BG82=0,BI82=0,BJ82=0),0,MIN((VLOOKUP($D82,SALERYCODE,3,0))*(IF($D82=6,BJ82,BI82))*((MIN((VLOOKUP($D82,SALERYCODE,5,0)),(IF($D82=6,BI82,BJ82))))),MIN((VLOOKUP($D82,SALERYCODE,3,0)),(BG82+BH82))*(IF($D82=6,BJ82,((MIN((VLOOKUP($D82,SALERYCODE,5,0)),BJ82)))))))))/IF(AND($D82=2,'ראשי-פרטים כלליים וריכוז הוצאות'!$D$68&lt;&gt;4),1.2,1)</f>
        <v>0</v>
      </c>
      <c r="BM82" s="263"/>
      <c r="BN82" s="264"/>
      <c r="BO82" s="265"/>
      <c r="BP82" s="266"/>
      <c r="BQ82" s="267">
        <f t="shared" si="127"/>
        <v>0</v>
      </c>
      <c r="BR82" s="260">
        <f>+(IF(OR($B82=0,$C82=0,$D82=0,$BM$2&gt;$OE$1),0,IF(OR(BM82=0,BO82=0,BP82=0),0,MIN((VLOOKUP($D82,SALERYCODE,3,0))*(IF($D82=6,BP82,BO82))*((MIN((VLOOKUP($D82,SALERYCODE,5,0)),(IF($D82=6,BO82,BP82))))),MIN((VLOOKUP($D82,SALERYCODE,3,0)),(BM82+BN82))*(IF($D82=6,BP82,((MIN((VLOOKUP($D82,SALERYCODE,5,0)),BP82)))))))))/IF(AND($D82=2,'ראשי-פרטים כלליים וריכוז הוצאות'!$D$68&lt;&gt;4),1.2,1)</f>
        <v>0</v>
      </c>
      <c r="BS82" s="263"/>
      <c r="BT82" s="264"/>
      <c r="BU82" s="265"/>
      <c r="BV82" s="266"/>
      <c r="BW82" s="267">
        <f t="shared" si="128"/>
        <v>0</v>
      </c>
      <c r="BX82" s="260">
        <f>+(IF(OR($B82=0,$C82=0,$D82=0,$BS$2&gt;$OE$1),0,IF(OR(BS82=0,BU82=0,BV82=0),0,MIN((VLOOKUP($D82,SALERYCODE,3,0))*(IF($D82=6,BV82,BU82))*((MIN((VLOOKUP($D82,SALERYCODE,5,0)),(IF($D82=6,BU82,BV82))))),MIN((VLOOKUP($D82,SALERYCODE,3,0)),(BS82+BT82))*(IF($D82=6,BV82,((MIN((VLOOKUP($D82,SALERYCODE,5,0)),BV82)))))))))/IF(AND($D82=2,'ראשי-פרטים כלליים וריכוז הוצאות'!$D$68&lt;&gt;4),1.2,1)</f>
        <v>0</v>
      </c>
      <c r="BY82" s="263"/>
      <c r="BZ82" s="264"/>
      <c r="CA82" s="265"/>
      <c r="CB82" s="266"/>
      <c r="CC82" s="267">
        <f t="shared" si="129"/>
        <v>0</v>
      </c>
      <c r="CD82" s="260">
        <f>+(IF(OR($B82=0,$C82=0,$D82=0,$BY$2&gt;$OE$1),0,IF(OR(BY82=0,CA82=0,CB82=0),0,MIN((VLOOKUP($D82,SALERYCODE,3,0))*(IF($D82=6,CB82,CA82))*((MIN((VLOOKUP($D82,SALERYCODE,5,0)),(IF($D82=6,CA82,CB82))))),MIN((VLOOKUP($D82,SALERYCODE,3,0)),(BY82+BZ82))*(IF($D82=6,CB82,((MIN((VLOOKUP($D82,SALERYCODE,5,0)),CB82)))))))))/IF(AND($D82=2,'ראשי-פרטים כלליים וריכוז הוצאות'!$D$68&lt;&gt;4),1.2,1)</f>
        <v>0</v>
      </c>
      <c r="CE82" s="263"/>
      <c r="CF82" s="264"/>
      <c r="CG82" s="265"/>
      <c r="CH82" s="266"/>
      <c r="CI82" s="267">
        <f t="shared" si="130"/>
        <v>0</v>
      </c>
      <c r="CJ82" s="260">
        <f>+(IF(OR($B82=0,$C82=0,$D82=0,$CE$2&gt;$OE$1),0,IF(OR(CE82=0,CG82=0,CH82=0),0,MIN((VLOOKUP($D82,SALERYCODE,3,0))*(IF($D82=6,CH82,CG82))*((MIN((VLOOKUP($D82,SALERYCODE,5,0)),(IF($D82=6,CG82,CH82))))),MIN((VLOOKUP($D82,SALERYCODE,3,0)),(CE82+CF82))*(IF($D82=6,CH82,((MIN((VLOOKUP($D82,SALERYCODE,5,0)),CH82)))))))))/IF(AND($D82=2,'ראשי-פרטים כלליים וריכוז הוצאות'!$D$68&lt;&gt;4),1.2,1)</f>
        <v>0</v>
      </c>
      <c r="CK82" s="263"/>
      <c r="CL82" s="264"/>
      <c r="CM82" s="265"/>
      <c r="CN82" s="266"/>
      <c r="CO82" s="267">
        <f t="shared" si="131"/>
        <v>0</v>
      </c>
      <c r="CP82" s="260">
        <f>+(IF(OR($B82=0,$C82=0,$D82=0,$CK$2&gt;$OE$1),0,IF(OR(CK82=0,CM82=0,CN82=0),0,MIN((VLOOKUP($D82,SALERYCODE,3,0))*(IF($D82=6,CN82,CM82))*((MIN((VLOOKUP($D82,SALERYCODE,5,0)),(IF($D82=6,CM82,CN82))))),MIN((VLOOKUP($D82,SALERYCODE,3,0)),(CK82+CL82))*(IF($D82=6,CN82,((MIN((VLOOKUP($D82,SALERYCODE,5,0)),CN82)))))))))/IF(AND($D82=2,'ראשי-פרטים כלליים וריכוז הוצאות'!$D$68&lt;&gt;4),1.2,1)</f>
        <v>0</v>
      </c>
      <c r="CQ82" s="263"/>
      <c r="CR82" s="264"/>
      <c r="CS82" s="265"/>
      <c r="CT82" s="266"/>
      <c r="CU82" s="267">
        <f t="shared" si="132"/>
        <v>0</v>
      </c>
      <c r="CV82" s="260">
        <f>+(IF(OR($B82=0,$C82=0,$D82=0,$CQ$2&gt;$OE$1),0,IF(OR(CQ82=0,CS82=0,CT82=0),0,MIN((VLOOKUP($D82,SALERYCODE,3,0))*(IF($D82=6,CT82,CS82))*((MIN((VLOOKUP($D82,SALERYCODE,5,0)),(IF($D82=6,CS82,CT82))))),MIN((VLOOKUP($D82,SALERYCODE,3,0)),(CQ82+CR82))*(IF($D82=6,CT82,((MIN((VLOOKUP($D82,SALERYCODE,5,0)),CT82)))))))))/IF(AND($D82=2,'ראשי-פרטים כלליים וריכוז הוצאות'!$D$68&lt;&gt;4),1.2,1)</f>
        <v>0</v>
      </c>
      <c r="CW82" s="263"/>
      <c r="CX82" s="264"/>
      <c r="CY82" s="265"/>
      <c r="CZ82" s="266"/>
      <c r="DA82" s="267">
        <f t="shared" si="133"/>
        <v>0</v>
      </c>
      <c r="DB82" s="260">
        <f>+(IF(OR($B82=0,$C82=0,$D82=0,$CW$2&gt;$OE$1),0,IF(OR(CW82=0,CY82=0,CZ82=0),0,MIN((VLOOKUP($D82,SALERYCODE,3,0))*(IF($D82=6,CZ82,CY82))*((MIN((VLOOKUP($D82,SALERYCODE,5,0)),(IF($D82=6,CY82,CZ82))))),MIN((VLOOKUP($D82,SALERYCODE,3,0)),(CW82+CX82))*(IF($D82=6,CZ82,((MIN((VLOOKUP($D82,SALERYCODE,5,0)),CZ82)))))))))/IF(AND($D82=2,'ראשי-פרטים כלליים וריכוז הוצאות'!$D$68&lt;&gt;4),1.2,1)</f>
        <v>0</v>
      </c>
      <c r="DC82" s="263"/>
      <c r="DD82" s="264"/>
      <c r="DE82" s="265"/>
      <c r="DF82" s="266"/>
      <c r="DG82" s="267">
        <f t="shared" si="134"/>
        <v>0</v>
      </c>
      <c r="DH82" s="260">
        <f>+(IF(OR($B82=0,$C82=0,$D82=0,$DC$2&gt;$OE$1),0,IF(OR(DC82=0,DE82=0,DF82=0),0,MIN((VLOOKUP($D82,SALERYCODE,3,0))*(IF($D82=6,DF82,DE82))*((MIN((VLOOKUP($D82,SALERYCODE,5,0)),(IF($D82=6,DE82,DF82))))),MIN((VLOOKUP($D82,SALERYCODE,3,0)),(DC82+DD82))*(IF($D82=6,DF82,((MIN((VLOOKUP($D82,SALERYCODE,5,0)),DF82)))))))))/IF(AND($D82=2,'ראשי-פרטים כלליים וריכוז הוצאות'!$D$68&lt;&gt;4),1.2,1)</f>
        <v>0</v>
      </c>
      <c r="DI82" s="263"/>
      <c r="DJ82" s="264"/>
      <c r="DK82" s="265"/>
      <c r="DL82" s="266"/>
      <c r="DM82" s="267">
        <f t="shared" si="135"/>
        <v>0</v>
      </c>
      <c r="DN82" s="260">
        <f>+(IF(OR($B82=0,$C82=0,$D82=0,$DC$2&gt;$OE$1),0,IF(OR(DI82=0,DK82=0,DL82=0),0,MIN((VLOOKUP($D82,SALERYCODE,3,0))*(IF($D82=6,DL82,DK82))*((MIN((VLOOKUP($D82,SALERYCODE,5,0)),(IF($D82=6,DK82,DL82))))),MIN((VLOOKUP($D82,SALERYCODE,3,0)),(DI82+DJ82))*(IF($D82=6,DL82,((MIN((VLOOKUP($D82,SALERYCODE,5,0)),DL82)))))))))/IF(AND($D82=2,'ראשי-פרטים כלליים וריכוז הוצאות'!$D$68&lt;&gt;4),1.2,1)</f>
        <v>0</v>
      </c>
      <c r="DO82" s="263"/>
      <c r="DP82" s="264"/>
      <c r="DQ82" s="265"/>
      <c r="DR82" s="266"/>
      <c r="DS82" s="267">
        <f t="shared" si="136"/>
        <v>0</v>
      </c>
      <c r="DT82" s="260">
        <f>+(IF(OR($B82=0,$C82=0,$D82=0,$DC$2&gt;$OE$1),0,IF(OR(DO82=0,DQ82=0,DR82=0),0,MIN((VLOOKUP($D82,SALERYCODE,3,0))*(IF($D82=6,DR82,DQ82))*((MIN((VLOOKUP($D82,SALERYCODE,5,0)),(IF($D82=6,DQ82,DR82))))),MIN((VLOOKUP($D82,SALERYCODE,3,0)),(DO82+DP82))*(IF($D82=6,DR82,((MIN((VLOOKUP($D82,SALERYCODE,5,0)),DR82)))))))))/IF(AND($D82=2,'ראשי-פרטים כלליים וריכוז הוצאות'!$D$68&lt;&gt;4),1.2,1)</f>
        <v>0</v>
      </c>
      <c r="DU82" s="263"/>
      <c r="DV82" s="264"/>
      <c r="DW82" s="265"/>
      <c r="DX82" s="266"/>
      <c r="DY82" s="267">
        <f t="shared" si="137"/>
        <v>0</v>
      </c>
      <c r="DZ82" s="260">
        <f>+(IF(OR($B82=0,$C82=0,$D82=0,$DC$2&gt;$OE$1),0,IF(OR(DU82=0,DW82=0,DX82=0),0,MIN((VLOOKUP($D82,SALERYCODE,3,0))*(IF($D82=6,DX82,DW82))*((MIN((VLOOKUP($D82,SALERYCODE,5,0)),(IF($D82=6,DW82,DX82))))),MIN((VLOOKUP($D82,SALERYCODE,3,0)),(DU82+DV82))*(IF($D82=6,DX82,((MIN((VLOOKUP($D82,SALERYCODE,5,0)),DX82)))))))))/IF(AND($D82=2,'ראשי-פרטים כלליים וריכוז הוצאות'!$D$68&lt;&gt;4),1.2,1)</f>
        <v>0</v>
      </c>
      <c r="EA82" s="263"/>
      <c r="EB82" s="264"/>
      <c r="EC82" s="265"/>
      <c r="ED82" s="266"/>
      <c r="EE82" s="267">
        <f t="shared" si="138"/>
        <v>0</v>
      </c>
      <c r="EF82" s="260">
        <f>+(IF(OR($B82=0,$C82=0,$D82=0,$DC$2&gt;$OE$1),0,IF(OR(EA82=0,EC82=0,ED82=0),0,MIN((VLOOKUP($D82,SALERYCODE,3,0))*(IF($D82=6,ED82,EC82))*((MIN((VLOOKUP($D82,SALERYCODE,5,0)),(IF($D82=6,EC82,ED82))))),MIN((VLOOKUP($D82,SALERYCODE,3,0)),(EA82+EB82))*(IF($D82=6,ED82,((MIN((VLOOKUP($D82,SALERYCODE,5,0)),ED82)))))))))/IF(AND($D82=2,'ראשי-פרטים כלליים וריכוז הוצאות'!$D$68&lt;&gt;4),1.2,1)</f>
        <v>0</v>
      </c>
      <c r="EG82" s="263"/>
      <c r="EH82" s="264"/>
      <c r="EI82" s="265"/>
      <c r="EJ82" s="266"/>
      <c r="EK82" s="267">
        <f t="shared" si="139"/>
        <v>0</v>
      </c>
      <c r="EL82" s="260">
        <f>+(IF(OR($B82=0,$C82=0,$D82=0,$DC$2&gt;$OE$1),0,IF(OR(EG82=0,EI82=0,EJ82=0),0,MIN((VLOOKUP($D82,SALERYCODE,3,0))*(IF($D82=6,EJ82,EI82))*((MIN((VLOOKUP($D82,SALERYCODE,5,0)),(IF($D82=6,EI82,EJ82))))),MIN((VLOOKUP($D82,SALERYCODE,3,0)),(EG82+EH82))*(IF($D82=6,EJ82,((MIN((VLOOKUP($D82,SALERYCODE,5,0)),EJ82)))))))))/IF(AND($D82=2,'ראשי-פרטים כלליים וריכוז הוצאות'!$D$68&lt;&gt;4),1.2,1)</f>
        <v>0</v>
      </c>
      <c r="EM82" s="263"/>
      <c r="EN82" s="264"/>
      <c r="EO82" s="265"/>
      <c r="EP82" s="266"/>
      <c r="EQ82" s="267">
        <f t="shared" si="140"/>
        <v>0</v>
      </c>
      <c r="ER82" s="260">
        <f>+(IF(OR($B82=0,$C82=0,$D82=0,$DC$2&gt;$OE$1),0,IF(OR(EM82=0,EO82=0,EP82=0),0,MIN((VLOOKUP($D82,SALERYCODE,3,0))*(IF($D82=6,EP82,EO82))*((MIN((VLOOKUP($D82,SALERYCODE,5,0)),(IF($D82=6,EO82,EP82))))),MIN((VLOOKUP($D82,SALERYCODE,3,0)),(EM82+EN82))*(IF($D82=6,EP82,((MIN((VLOOKUP($D82,SALERYCODE,5,0)),EP82)))))))))/IF(AND($D82=2,'ראשי-פרטים כלליים וריכוז הוצאות'!$D$68&lt;&gt;4),1.2,1)</f>
        <v>0</v>
      </c>
      <c r="ES82" s="263"/>
      <c r="ET82" s="264"/>
      <c r="EU82" s="265"/>
      <c r="EV82" s="266"/>
      <c r="EW82" s="267">
        <f t="shared" si="141"/>
        <v>0</v>
      </c>
      <c r="EX82" s="260">
        <f>+(IF(OR($B82=0,$C82=0,$D82=0,$DC$2&gt;$OE$1),0,IF(OR(ES82=0,EU82=0,EV82=0),0,MIN((VLOOKUP($D82,SALERYCODE,3,0))*(IF($D82=6,EV82,EU82))*((MIN((VLOOKUP($D82,SALERYCODE,5,0)),(IF($D82=6,EU82,EV82))))),MIN((VLOOKUP($D82,SALERYCODE,3,0)),(ES82+ET82))*(IF($D82=6,EV82,((MIN((VLOOKUP($D82,SALERYCODE,5,0)),EV82)))))))))/IF(AND($D82=2,'ראשי-פרטים כלליים וריכוז הוצאות'!$D$68&lt;&gt;4),1.2,1)</f>
        <v>0</v>
      </c>
      <c r="EY82" s="263"/>
      <c r="EZ82" s="264"/>
      <c r="FA82" s="265"/>
      <c r="FB82" s="266"/>
      <c r="FC82" s="267">
        <f t="shared" si="142"/>
        <v>0</v>
      </c>
      <c r="FD82" s="260">
        <f>+(IF(OR($B82=0,$C82=0,$D82=0,$DC$2&gt;$OE$1),0,IF(OR(EY82=0,FA82=0,FB82=0),0,MIN((VLOOKUP($D82,SALERYCODE,3,0))*(IF($D82=6,FB82,FA82))*((MIN((VLOOKUP($D82,SALERYCODE,5,0)),(IF($D82=6,FA82,FB82))))),MIN((VLOOKUP($D82,SALERYCODE,3,0)),(EY82+EZ82))*(IF($D82=6,FB82,((MIN((VLOOKUP($D82,SALERYCODE,5,0)),FB82)))))))))/IF(AND($D82=2,'ראשי-פרטים כלליים וריכוז הוצאות'!$D$68&lt;&gt;4),1.2,1)</f>
        <v>0</v>
      </c>
      <c r="FE82" s="263"/>
      <c r="FF82" s="264"/>
      <c r="FG82" s="265"/>
      <c r="FH82" s="266"/>
      <c r="FI82" s="267">
        <f t="shared" si="143"/>
        <v>0</v>
      </c>
      <c r="FJ82" s="260">
        <f>+(IF(OR($B82=0,$C82=0,$D82=0,$DC$2&gt;$OE$1),0,IF(OR(FE82=0,FG82=0,FH82=0),0,MIN((VLOOKUP($D82,SALERYCODE,3,0))*(IF($D82=6,FH82,FG82))*((MIN((VLOOKUP($D82,SALERYCODE,5,0)),(IF($D82=6,FG82,FH82))))),MIN((VLOOKUP($D82,SALERYCODE,3,0)),(FE82+FF82))*(IF($D82=6,FH82,((MIN((VLOOKUP($D82,SALERYCODE,5,0)),FH82)))))))))/IF(AND($D82=2,'ראשי-פרטים כלליים וריכוז הוצאות'!$D$68&lt;&gt;4),1.2,1)</f>
        <v>0</v>
      </c>
      <c r="FK82" s="263"/>
      <c r="FL82" s="264"/>
      <c r="FM82" s="265"/>
      <c r="FN82" s="266"/>
      <c r="FO82" s="267">
        <f t="shared" si="144"/>
        <v>0</v>
      </c>
      <c r="FP82" s="260">
        <f>+(IF(OR($B82=0,$C82=0,$D82=0,$DC$2&gt;$OE$1),0,IF(OR(FK82=0,FM82=0,FN82=0),0,MIN((VLOOKUP($D82,SALERYCODE,3,0))*(IF($D82=6,FN82,FM82))*((MIN((VLOOKUP($D82,SALERYCODE,5,0)),(IF($D82=6,FM82,FN82))))),MIN((VLOOKUP($D82,SALERYCODE,3,0)),(FK82+FL82))*(IF($D82=6,FN82,((MIN((VLOOKUP($D82,SALERYCODE,5,0)),FN82)))))))))/IF(AND($D82=2,'ראשי-פרטים כלליים וריכוז הוצאות'!$D$68&lt;&gt;4),1.2,1)</f>
        <v>0</v>
      </c>
      <c r="FQ82" s="263"/>
      <c r="FR82" s="264"/>
      <c r="FS82" s="265"/>
      <c r="FT82" s="266"/>
      <c r="FU82" s="267">
        <f t="shared" si="145"/>
        <v>0</v>
      </c>
      <c r="FV82" s="260">
        <f>+(IF(OR($B82=0,$C82=0,$D82=0,$DC$2&gt;$OE$1),0,IF(OR(FQ82=0,FS82=0,FT82=0),0,MIN((VLOOKUP($D82,SALERYCODE,3,0))*(IF($D82=6,FT82,FS82))*((MIN((VLOOKUP($D82,SALERYCODE,5,0)),(IF($D82=6,FS82,FT82))))),MIN((VLOOKUP($D82,SALERYCODE,3,0)),(FQ82+FR82))*(IF($D82=6,FT82,((MIN((VLOOKUP($D82,SALERYCODE,5,0)),FT82)))))))))/IF(AND($D82=2,'ראשי-פרטים כלליים וריכוז הוצאות'!$D$68&lt;&gt;4),1.2,1)</f>
        <v>0</v>
      </c>
      <c r="FW82" s="263"/>
      <c r="FX82" s="264"/>
      <c r="FY82" s="265"/>
      <c r="FZ82" s="266"/>
      <c r="GA82" s="267">
        <f t="shared" si="146"/>
        <v>0</v>
      </c>
      <c r="GB82" s="260">
        <f>+(IF(OR($B82=0,$C82=0,$D82=0,$DC$2&gt;$OE$1),0,IF(OR(FW82=0,FY82=0,FZ82=0),0,MIN((VLOOKUP($D82,SALERYCODE,3,0))*(IF($D82=6,FZ82,FY82))*((MIN((VLOOKUP($D82,SALERYCODE,5,0)),(IF($D82=6,FY82,FZ82))))),MIN((VLOOKUP($D82,SALERYCODE,3,0)),(FW82+FX82))*(IF($D82=6,FZ82,((MIN((VLOOKUP($D82,SALERYCODE,5,0)),FZ82)))))))))/IF(AND($D82=2,'ראשי-פרטים כלליים וריכוז הוצאות'!$D$68&lt;&gt;4),1.2,1)</f>
        <v>0</v>
      </c>
      <c r="GC82" s="263"/>
      <c r="GD82" s="264"/>
      <c r="GE82" s="265"/>
      <c r="GF82" s="266"/>
      <c r="GG82" s="267">
        <f t="shared" si="147"/>
        <v>0</v>
      </c>
      <c r="GH82" s="260">
        <f>+(IF(OR($B82=0,$C82=0,$D82=0,$DC$2&gt;$OE$1),0,IF(OR(GC82=0,GE82=0,GF82=0),0,MIN((VLOOKUP($D82,SALERYCODE,3,0))*(IF($D82=6,GF82,GE82))*((MIN((VLOOKUP($D82,SALERYCODE,5,0)),(IF($D82=6,GE82,GF82))))),MIN((VLOOKUP($D82,SALERYCODE,3,0)),(GC82+GD82))*(IF($D82=6,GF82,((MIN((VLOOKUP($D82,SALERYCODE,5,0)),GF82)))))))))/IF(AND($D82=2,'ראשי-פרטים כלליים וריכוז הוצאות'!$D$68&lt;&gt;4),1.2,1)</f>
        <v>0</v>
      </c>
      <c r="GI82" s="263"/>
      <c r="GJ82" s="264"/>
      <c r="GK82" s="265"/>
      <c r="GL82" s="266"/>
      <c r="GM82" s="267">
        <f t="shared" si="148"/>
        <v>0</v>
      </c>
      <c r="GN82" s="260">
        <f>+(IF(OR($B82=0,$C82=0,$D82=0,$DC$2&gt;$OE$1),0,IF(OR(GI82=0,GK82=0,GL82=0),0,MIN((VLOOKUP($D82,SALERYCODE,3,0))*(IF($D82=6,GL82,GK82))*((MIN((VLOOKUP($D82,SALERYCODE,5,0)),(IF($D82=6,GK82,GL82))))),MIN((VLOOKUP($D82,SALERYCODE,3,0)),(GI82+GJ82))*(IF($D82=6,GL82,((MIN((VLOOKUP($D82,SALERYCODE,5,0)),GL82)))))))))/IF(AND($D82=2,'ראשי-פרטים כלליים וריכוז הוצאות'!$D$68&lt;&gt;4),1.2,1)</f>
        <v>0</v>
      </c>
      <c r="GO82" s="263"/>
      <c r="GP82" s="264"/>
      <c r="GQ82" s="265"/>
      <c r="GR82" s="266"/>
      <c r="GS82" s="267">
        <f t="shared" si="149"/>
        <v>0</v>
      </c>
      <c r="GT82" s="260">
        <f>+(IF(OR($B82=0,$C82=0,$D82=0,$DC$2&gt;$OE$1),0,IF(OR(GO82=0,GQ82=0,GR82=0),0,MIN((VLOOKUP($D82,SALERYCODE,3,0))*(IF($D82=6,GR82,GQ82))*((MIN((VLOOKUP($D82,SALERYCODE,5,0)),(IF($D82=6,GQ82,GR82))))),MIN((VLOOKUP($D82,SALERYCODE,3,0)),(GO82+GP82))*(IF($D82=6,GR82,((MIN((VLOOKUP($D82,SALERYCODE,5,0)),GR82)))))))))/IF(AND($D82=2,'ראשי-פרטים כלליים וריכוז הוצאות'!$D$68&lt;&gt;4),1.2,1)</f>
        <v>0</v>
      </c>
      <c r="GU82" s="263"/>
      <c r="GV82" s="264"/>
      <c r="GW82" s="265"/>
      <c r="GX82" s="266"/>
      <c r="GY82" s="267">
        <f t="shared" si="150"/>
        <v>0</v>
      </c>
      <c r="GZ82" s="260">
        <f>+(IF(OR($B82=0,$C82=0,$D82=0,$DC$2&gt;$OE$1),0,IF(OR(GU82=0,GW82=0,GX82=0),0,MIN((VLOOKUP($D82,SALERYCODE,3,0))*(IF($D82=6,GX82,GW82))*((MIN((VLOOKUP($D82,SALERYCODE,5,0)),(IF($D82=6,GW82,GX82))))),MIN((VLOOKUP($D82,SALERYCODE,3,0)),(GU82+GV82))*(IF($D82=6,GX82,((MIN((VLOOKUP($D82,SALERYCODE,5,0)),GX82)))))))))/IF(AND($D82=2,'ראשי-פרטים כלליים וריכוז הוצאות'!$D$68&lt;&gt;4),1.2,1)</f>
        <v>0</v>
      </c>
      <c r="HA82" s="263"/>
      <c r="HB82" s="264"/>
      <c r="HC82" s="265"/>
      <c r="HD82" s="266"/>
      <c r="HE82" s="267">
        <f t="shared" si="151"/>
        <v>0</v>
      </c>
      <c r="HF82" s="260">
        <f>+(IF(OR($B82=0,$C82=0,$D82=0,$DC$2&gt;$OE$1),0,IF(OR(HA82=0,HC82=0,HD82=0),0,MIN((VLOOKUP($D82,SALERYCODE,3,0))*(IF($D82=6,HD82,HC82))*((MIN((VLOOKUP($D82,SALERYCODE,5,0)),(IF($D82=6,HC82,HD82))))),MIN((VLOOKUP($D82,SALERYCODE,3,0)),(HA82+HB82))*(IF($D82=6,HD82,((MIN((VLOOKUP($D82,SALERYCODE,5,0)),HD82)))))))))/IF(AND($D82=2,'ראשי-פרטים כלליים וריכוז הוצאות'!$D$68&lt;&gt;4),1.2,1)</f>
        <v>0</v>
      </c>
      <c r="HG82" s="263"/>
      <c r="HH82" s="264"/>
      <c r="HI82" s="265"/>
      <c r="HJ82" s="266"/>
      <c r="HK82" s="267">
        <f t="shared" si="152"/>
        <v>0</v>
      </c>
      <c r="HL82" s="260">
        <f>+(IF(OR($B82=0,$C82=0,$D82=0,$DC$2&gt;$OE$1),0,IF(OR(HG82=0,HI82=0,HJ82=0),0,MIN((VLOOKUP($D82,SALERYCODE,3,0))*(IF($D82=6,HJ82,HI82))*((MIN((VLOOKUP($D82,SALERYCODE,5,0)),(IF($D82=6,HI82,HJ82))))),MIN((VLOOKUP($D82,SALERYCODE,3,0)),(HG82+HH82))*(IF($D82=6,HJ82,((MIN((VLOOKUP($D82,SALERYCODE,5,0)),HJ82)))))))))/IF(AND($D82=2,'ראשי-פרטים כלליים וריכוז הוצאות'!$D$68&lt;&gt;4),1.2,1)</f>
        <v>0</v>
      </c>
      <c r="HM82" s="263"/>
      <c r="HN82" s="264"/>
      <c r="HO82" s="265"/>
      <c r="HP82" s="266"/>
      <c r="HQ82" s="267">
        <f t="shared" si="153"/>
        <v>0</v>
      </c>
      <c r="HR82" s="260">
        <f>+(IF(OR($B82=0,$C82=0,$D82=0,$DC$2&gt;$OE$1),0,IF(OR(HM82=0,HO82=0,HP82=0),0,MIN((VLOOKUP($D82,SALERYCODE,3,0))*(IF($D82=6,HP82,HO82))*((MIN((VLOOKUP($D82,SALERYCODE,5,0)),(IF($D82=6,HO82,HP82))))),MIN((VLOOKUP($D82,SALERYCODE,3,0)),(HM82+HN82))*(IF($D82=6,HP82,((MIN((VLOOKUP($D82,SALERYCODE,5,0)),HP82)))))))))/IF(AND($D82=2,'ראשי-פרטים כלליים וריכוז הוצאות'!$D$68&lt;&gt;4),1.2,1)</f>
        <v>0</v>
      </c>
      <c r="HS82" s="263"/>
      <c r="HT82" s="264"/>
      <c r="HU82" s="265"/>
      <c r="HV82" s="266"/>
      <c r="HW82" s="267">
        <f t="shared" si="154"/>
        <v>0</v>
      </c>
      <c r="HX82" s="260">
        <f>+(IF(OR($B82=0,$C82=0,$D82=0,$DC$2&gt;$OE$1),0,IF(OR(HS82=0,HU82=0,HV82=0),0,MIN((VLOOKUP($D82,SALERYCODE,3,0))*(IF($D82=6,HV82,HU82))*((MIN((VLOOKUP($D82,SALERYCODE,5,0)),(IF($D82=6,HU82,HV82))))),MIN((VLOOKUP($D82,SALERYCODE,3,0)),(HS82+HT82))*(IF($D82=6,HV82,((MIN((VLOOKUP($D82,SALERYCODE,5,0)),HV82)))))))))/IF(AND($D82=2,'ראשי-פרטים כלליים וריכוז הוצאות'!$D$68&lt;&gt;4),1.2,1)</f>
        <v>0</v>
      </c>
      <c r="HY82" s="263"/>
      <c r="HZ82" s="264"/>
      <c r="IA82" s="265"/>
      <c r="IB82" s="266"/>
      <c r="IC82" s="267">
        <f t="shared" si="155"/>
        <v>0</v>
      </c>
      <c r="ID82" s="260">
        <f>+(IF(OR($B82=0,$C82=0,$D82=0,$DC$2&gt;$OE$1),0,IF(OR(HY82=0,IA82=0,IB82=0),0,MIN((VLOOKUP($D82,SALERYCODE,3,0))*(IF($D82=6,IB82,IA82))*((MIN((VLOOKUP($D82,SALERYCODE,5,0)),(IF($D82=6,IA82,IB82))))),MIN((VLOOKUP($D82,SALERYCODE,3,0)),(HY82+HZ82))*(IF($D82=6,IB82,((MIN((VLOOKUP($D82,SALERYCODE,5,0)),IB82)))))))))/IF(AND($D82=2,'ראשי-פרטים כלליים וריכוז הוצאות'!$D$68&lt;&gt;4),1.2,1)</f>
        <v>0</v>
      </c>
      <c r="IE82" s="263"/>
      <c r="IF82" s="264"/>
      <c r="IG82" s="265"/>
      <c r="IH82" s="266"/>
      <c r="II82" s="267">
        <f t="shared" si="156"/>
        <v>0</v>
      </c>
      <c r="IJ82" s="260">
        <f>+(IF(OR($B82=0,$C82=0,$D82=0,$DC$2&gt;$OE$1),0,IF(OR(IE82=0,IG82=0,IH82=0),0,MIN((VLOOKUP($D82,SALERYCODE,3,0))*(IF($D82=6,IH82,IG82))*((MIN((VLOOKUP($D82,SALERYCODE,5,0)),(IF($D82=6,IG82,IH82))))),MIN((VLOOKUP($D82,SALERYCODE,3,0)),(IE82+IF82))*(IF($D82=6,IH82,((MIN((VLOOKUP($D82,SALERYCODE,5,0)),IH82)))))))))/IF(AND($D82=2,'ראשי-פרטים כלליים וריכוז הוצאות'!$D$68&lt;&gt;4),1.2,1)</f>
        <v>0</v>
      </c>
      <c r="IK82" s="263"/>
      <c r="IL82" s="264"/>
      <c r="IM82" s="265"/>
      <c r="IN82" s="266"/>
      <c r="IO82" s="267">
        <f t="shared" si="157"/>
        <v>0</v>
      </c>
      <c r="IP82" s="260">
        <f>+(IF(OR($B82=0,$C82=0,$D82=0,$DC$2&gt;$OE$1),0,IF(OR(IK82=0,IM82=0,IN82=0),0,MIN((VLOOKUP($D82,SALERYCODE,3,0))*(IF($D82=6,IN82,IM82))*((MIN((VLOOKUP($D82,SALERYCODE,5,0)),(IF($D82=6,IM82,IN82))))),MIN((VLOOKUP($D82,SALERYCODE,3,0)),(IK82+IL82))*(IF($D82=6,IN82,((MIN((VLOOKUP($D82,SALERYCODE,5,0)),IN82)))))))))/IF(AND($D82=2,'ראשי-פרטים כלליים וריכוז הוצאות'!$D$68&lt;&gt;4),1.2,1)</f>
        <v>0</v>
      </c>
      <c r="IQ82" s="263"/>
      <c r="IR82" s="264"/>
      <c r="IS82" s="265"/>
      <c r="IT82" s="266"/>
      <c r="IU82" s="267">
        <f t="shared" si="158"/>
        <v>0</v>
      </c>
      <c r="IV82" s="260">
        <f>+(IF(OR($B82=0,$C82=0,$D82=0,$DC$2&gt;$OE$1),0,IF(OR(IQ82=0,IS82=0,IT82=0),0,MIN((VLOOKUP($D82,SALERYCODE,3,0))*(IF($D82=6,IT82,IS82))*((MIN((VLOOKUP($D82,SALERYCODE,5,0)),(IF($D82=6,IS82,IT82))))),MIN((VLOOKUP($D82,SALERYCODE,3,0)),(IQ82+IR82))*(IF($D82=6,IT82,((MIN((VLOOKUP($D82,SALERYCODE,5,0)),IT82)))))))))/IF(AND($D82=2,'ראשי-פרטים כלליים וריכוז הוצאות'!$D$68&lt;&gt;4),1.2,1)</f>
        <v>0</v>
      </c>
      <c r="IW82" s="263"/>
      <c r="IX82" s="264"/>
      <c r="IY82" s="265"/>
      <c r="IZ82" s="266"/>
      <c r="JA82" s="267">
        <f t="shared" si="159"/>
        <v>0</v>
      </c>
      <c r="JB82" s="260">
        <f>+(IF(OR($B82=0,$C82=0,$D82=0,$DC$2&gt;$OE$1),0,IF(OR(IW82=0,IY82=0,IZ82=0),0,MIN((VLOOKUP($D82,SALERYCODE,3,0))*(IF($D82=6,IZ82,IY82))*((MIN((VLOOKUP($D82,SALERYCODE,5,0)),(IF($D82=6,IY82,IZ82))))),MIN((VLOOKUP($D82,SALERYCODE,3,0)),(IW82+IX82))*(IF($D82=6,IZ82,((MIN((VLOOKUP($D82,SALERYCODE,5,0)),IZ82)))))))))/IF(AND($D82=2,'ראשי-פרטים כלליים וריכוז הוצאות'!$D$68&lt;&gt;4),1.2,1)</f>
        <v>0</v>
      </c>
      <c r="JC82" s="263"/>
      <c r="JD82" s="264"/>
      <c r="JE82" s="265"/>
      <c r="JF82" s="266"/>
      <c r="JG82" s="267">
        <f t="shared" si="160"/>
        <v>0</v>
      </c>
      <c r="JH82" s="260">
        <f>+(IF(OR($B82=0,$C82=0,$D82=0,$DC$2&gt;$OE$1),0,IF(OR(JC82=0,JE82=0,JF82=0),0,MIN((VLOOKUP($D82,SALERYCODE,3,0))*(IF($D82=6,JF82,JE82))*((MIN((VLOOKUP($D82,SALERYCODE,5,0)),(IF($D82=6,JE82,JF82))))),MIN((VLOOKUP($D82,SALERYCODE,3,0)),(JC82+JD82))*(IF($D82=6,JF82,((MIN((VLOOKUP($D82,SALERYCODE,5,0)),JF82)))))))))/IF(AND($D82=2,'ראשי-פרטים כלליים וריכוז הוצאות'!$D$68&lt;&gt;4),1.2,1)</f>
        <v>0</v>
      </c>
      <c r="JI82" s="263"/>
      <c r="JJ82" s="264"/>
      <c r="JK82" s="265"/>
      <c r="JL82" s="266"/>
      <c r="JM82" s="267">
        <f t="shared" si="161"/>
        <v>0</v>
      </c>
      <c r="JN82" s="260">
        <f>+(IF(OR($B82=0,$C82=0,$D82=0,$DC$2&gt;$OE$1),0,IF(OR(JI82=0,JK82=0,JL82=0),0,MIN((VLOOKUP($D82,SALERYCODE,3,0))*(IF($D82=6,JL82,JK82))*((MIN((VLOOKUP($D82,SALERYCODE,5,0)),(IF($D82=6,JK82,JL82))))),MIN((VLOOKUP($D82,SALERYCODE,3,0)),(JI82+JJ82))*(IF($D82=6,JL82,((MIN((VLOOKUP($D82,SALERYCODE,5,0)),JL82)))))))))/IF(AND($D82=2,'ראשי-פרטים כלליים וריכוז הוצאות'!$D$68&lt;&gt;4),1.2,1)</f>
        <v>0</v>
      </c>
      <c r="JO82" s="263"/>
      <c r="JP82" s="264"/>
      <c r="JQ82" s="265"/>
      <c r="JR82" s="266"/>
      <c r="JS82" s="267">
        <f t="shared" si="162"/>
        <v>0</v>
      </c>
      <c r="JT82" s="260">
        <f>+(IF(OR($B82=0,$C82=0,$D82=0,$DC$2&gt;$OE$1),0,IF(OR(JO82=0,JQ82=0,JR82=0),0,MIN((VLOOKUP($D82,SALERYCODE,3,0))*(IF($D82=6,JR82,JQ82))*((MIN((VLOOKUP($D82,SALERYCODE,5,0)),(IF($D82=6,JQ82,JR82))))),MIN((VLOOKUP($D82,SALERYCODE,3,0)),(JO82+JP82))*(IF($D82=6,JR82,((MIN((VLOOKUP($D82,SALERYCODE,5,0)),JR82)))))))))/IF(AND($D82=2,'ראשי-פרטים כלליים וריכוז הוצאות'!$D$68&lt;&gt;4),1.2,1)</f>
        <v>0</v>
      </c>
      <c r="JU82" s="263"/>
      <c r="JV82" s="264"/>
      <c r="JW82" s="265"/>
      <c r="JX82" s="266"/>
      <c r="JY82" s="267">
        <f t="shared" si="163"/>
        <v>0</v>
      </c>
      <c r="JZ82" s="260">
        <f>+(IF(OR($B82=0,$C82=0,$D82=0,$DC$2&gt;$OE$1),0,IF(OR(JU82=0,JW82=0,JX82=0),0,MIN((VLOOKUP($D82,SALERYCODE,3,0))*(IF($D82=6,JX82,JW82))*((MIN((VLOOKUP($D82,SALERYCODE,5,0)),(IF($D82=6,JW82,JX82))))),MIN((VLOOKUP($D82,SALERYCODE,3,0)),(JU82+JV82))*(IF($D82=6,JX82,((MIN((VLOOKUP($D82,SALERYCODE,5,0)),JX82)))))))))/IF(AND($D82=2,'ראשי-פרטים כלליים וריכוז הוצאות'!$D$68&lt;&gt;4),1.2,1)</f>
        <v>0</v>
      </c>
      <c r="KA82" s="263"/>
      <c r="KB82" s="264"/>
      <c r="KC82" s="265"/>
      <c r="KD82" s="266"/>
      <c r="KE82" s="267">
        <f t="shared" si="164"/>
        <v>0</v>
      </c>
      <c r="KF82" s="260">
        <f>+(IF(OR($B82=0,$C82=0,$D82=0,$DC$2&gt;$OE$1),0,IF(OR(KA82=0,KC82=0,KD82=0),0,MIN((VLOOKUP($D82,SALERYCODE,3,0))*(IF($D82=6,KD82,KC82))*((MIN((VLOOKUP($D82,SALERYCODE,5,0)),(IF($D82=6,KC82,KD82))))),MIN((VLOOKUP($D82,SALERYCODE,3,0)),(KA82+KB82))*(IF($D82=6,KD82,((MIN((VLOOKUP($D82,SALERYCODE,5,0)),KD82)))))))))/IF(AND($D82=2,'ראשי-פרטים כלליים וריכוז הוצאות'!$D$68&lt;&gt;4),1.2,1)</f>
        <v>0</v>
      </c>
      <c r="KG82" s="263"/>
      <c r="KH82" s="264"/>
      <c r="KI82" s="265"/>
      <c r="KJ82" s="266"/>
      <c r="KK82" s="267">
        <f t="shared" si="165"/>
        <v>0</v>
      </c>
      <c r="KL82" s="260">
        <f>+(IF(OR($B82=0,$C82=0,$D82=0,$DC$2&gt;$OE$1),0,IF(OR(KG82=0,KI82=0,KJ82=0),0,MIN((VLOOKUP($D82,SALERYCODE,3,0))*(IF($D82=6,KJ82,KI82))*((MIN((VLOOKUP($D82,SALERYCODE,5,0)),(IF($D82=6,KI82,KJ82))))),MIN((VLOOKUP($D82,SALERYCODE,3,0)),(KG82+KH82))*(IF($D82=6,KJ82,((MIN((VLOOKUP($D82,SALERYCODE,5,0)),KJ82)))))))))/IF(AND($D82=2,'ראשי-פרטים כלליים וריכוז הוצאות'!$D$68&lt;&gt;4),1.2,1)</f>
        <v>0</v>
      </c>
      <c r="KM82" s="263"/>
      <c r="KN82" s="264"/>
      <c r="KO82" s="265"/>
      <c r="KP82" s="266"/>
      <c r="KQ82" s="267">
        <f t="shared" si="166"/>
        <v>0</v>
      </c>
      <c r="KR82" s="260">
        <f>+(IF(OR($B82=0,$C82=0,$D82=0,$DC$2&gt;$OE$1),0,IF(OR(KM82=0,KO82=0,KP82=0),0,MIN((VLOOKUP($D82,SALERYCODE,3,0))*(IF($D82=6,KP82,KO82))*((MIN((VLOOKUP($D82,SALERYCODE,5,0)),(IF($D82=6,KO82,KP82))))),MIN((VLOOKUP($D82,SALERYCODE,3,0)),(KM82+KN82))*(IF($D82=6,KP82,((MIN((VLOOKUP($D82,SALERYCODE,5,0)),KP82)))))))))/IF(AND($D82=2,'ראשי-פרטים כלליים וריכוז הוצאות'!$D$68&lt;&gt;4),1.2,1)</f>
        <v>0</v>
      </c>
      <c r="KS82" s="263"/>
      <c r="KT82" s="264"/>
      <c r="KU82" s="265"/>
      <c r="KV82" s="266"/>
      <c r="KW82" s="267">
        <f t="shared" si="167"/>
        <v>0</v>
      </c>
      <c r="KX82" s="260">
        <f>+(IF(OR($B82=0,$C82=0,$D82=0,$DC$2&gt;$OE$1),0,IF(OR(KS82=0,KU82=0,KV82=0),0,MIN((VLOOKUP($D82,SALERYCODE,3,0))*(IF($D82=6,KV82,KU82))*((MIN((VLOOKUP($D82,SALERYCODE,5,0)),(IF($D82=6,KU82,KV82))))),MIN((VLOOKUP($D82,SALERYCODE,3,0)),(KS82+KT82))*(IF($D82=6,KV82,((MIN((VLOOKUP($D82,SALERYCODE,5,0)),KV82)))))))))/IF(AND($D82=2,'ראשי-פרטים כלליים וריכוז הוצאות'!$D$68&lt;&gt;4),1.2,1)</f>
        <v>0</v>
      </c>
      <c r="KY82" s="263"/>
      <c r="KZ82" s="264"/>
      <c r="LA82" s="265"/>
      <c r="LB82" s="266"/>
      <c r="LC82" s="267">
        <f t="shared" si="168"/>
        <v>0</v>
      </c>
      <c r="LD82" s="260">
        <f>+(IF(OR($B82=0,$C82=0,$D82=0,$DC$2&gt;$OE$1),0,IF(OR(KY82=0,LA82=0,LB82=0),0,MIN((VLOOKUP($D82,SALERYCODE,3,0))*(IF($D82=6,LB82,LA82))*((MIN((VLOOKUP($D82,SALERYCODE,5,0)),(IF($D82=6,LA82,LB82))))),MIN((VLOOKUP($D82,SALERYCODE,3,0)),(KY82+KZ82))*(IF($D82=6,LB82,((MIN((VLOOKUP($D82,SALERYCODE,5,0)),LB82)))))))))/IF(AND($D82=2,'ראשי-פרטים כלליים וריכוז הוצאות'!$D$68&lt;&gt;4),1.2,1)</f>
        <v>0</v>
      </c>
      <c r="LE82" s="263"/>
      <c r="LF82" s="264"/>
      <c r="LG82" s="265"/>
      <c r="LH82" s="266"/>
      <c r="LI82" s="267">
        <f t="shared" si="169"/>
        <v>0</v>
      </c>
      <c r="LJ82" s="260">
        <f>+(IF(OR($B82=0,$C82=0,$D82=0,$DC$2&gt;$OE$1),0,IF(OR(LE82=0,LG82=0,LH82=0),0,MIN((VLOOKUP($D82,SALERYCODE,3,0))*(IF($D82=6,LH82,LG82))*((MIN((VLOOKUP($D82,SALERYCODE,5,0)),(IF($D82=6,LG82,LH82))))),MIN((VLOOKUP($D82,SALERYCODE,3,0)),(LE82+LF82))*(IF($D82=6,LH82,((MIN((VLOOKUP($D82,SALERYCODE,5,0)),LH82)))))))))/IF(AND($D82=2,'ראשי-פרטים כלליים וריכוז הוצאות'!$D$68&lt;&gt;4),1.2,1)</f>
        <v>0</v>
      </c>
      <c r="LK82" s="263"/>
      <c r="LL82" s="264"/>
      <c r="LM82" s="265"/>
      <c r="LN82" s="266"/>
      <c r="LO82" s="267">
        <f t="shared" si="170"/>
        <v>0</v>
      </c>
      <c r="LP82" s="260">
        <f>+(IF(OR($B82=0,$C82=0,$D82=0,$DC$2&gt;$OE$1),0,IF(OR(LK82=0,LM82=0,LN82=0),0,MIN((VLOOKUP($D82,SALERYCODE,3,0))*(IF($D82=6,LN82,LM82))*((MIN((VLOOKUP($D82,SALERYCODE,5,0)),(IF($D82=6,LM82,LN82))))),MIN((VLOOKUP($D82,SALERYCODE,3,0)),(LK82+LL82))*(IF($D82=6,LN82,((MIN((VLOOKUP($D82,SALERYCODE,5,0)),LN82)))))))))/IF(AND($D82=2,'ראשי-פרטים כלליים וריכוז הוצאות'!$D$68&lt;&gt;4),1.2,1)</f>
        <v>0</v>
      </c>
      <c r="LQ82" s="263"/>
      <c r="LR82" s="264"/>
      <c r="LS82" s="265"/>
      <c r="LT82" s="266"/>
      <c r="LU82" s="267">
        <f t="shared" si="171"/>
        <v>0</v>
      </c>
      <c r="LV82" s="260">
        <f>+(IF(OR($B82=0,$C82=0,$D82=0,$DC$2&gt;$OE$1),0,IF(OR(LQ82=0,LS82=0,LT82=0),0,MIN((VLOOKUP($D82,SALERYCODE,3,0))*(IF($D82=6,LT82,LS82))*((MIN((VLOOKUP($D82,SALERYCODE,5,0)),(IF($D82=6,LS82,LT82))))),MIN((VLOOKUP($D82,SALERYCODE,3,0)),(LQ82+LR82))*(IF($D82=6,LT82,((MIN((VLOOKUP($D82,SALERYCODE,5,0)),LT82)))))))))/IF(AND($D82=2,'ראשי-פרטים כלליים וריכוז הוצאות'!$D$68&lt;&gt;4),1.2,1)</f>
        <v>0</v>
      </c>
      <c r="LW82" s="263"/>
      <c r="LX82" s="264"/>
      <c r="LY82" s="265"/>
      <c r="LZ82" s="266"/>
      <c r="MA82" s="267">
        <f t="shared" si="172"/>
        <v>0</v>
      </c>
      <c r="MB82" s="260">
        <f>+(IF(OR($B82=0,$C82=0,$D82=0,$DC$2&gt;$OE$1),0,IF(OR(LW82=0,LY82=0,LZ82=0),0,MIN((VLOOKUP($D82,SALERYCODE,3,0))*(IF($D82=6,LZ82,LY82))*((MIN((VLOOKUP($D82,SALERYCODE,5,0)),(IF($D82=6,LY82,LZ82))))),MIN((VLOOKUP($D82,SALERYCODE,3,0)),(LW82+LX82))*(IF($D82=6,LZ82,((MIN((VLOOKUP($D82,SALERYCODE,5,0)),LZ82)))))))))/IF(AND($D82=2,'ראשי-פרטים כלליים וריכוז הוצאות'!$D$68&lt;&gt;4),1.2,1)</f>
        <v>0</v>
      </c>
      <c r="MC82" s="263"/>
      <c r="MD82" s="264"/>
      <c r="ME82" s="265"/>
      <c r="MF82" s="266"/>
      <c r="MG82" s="267">
        <f t="shared" si="173"/>
        <v>0</v>
      </c>
      <c r="MH82" s="260">
        <f>+(IF(OR($B82=0,$C82=0,$D82=0,$DC$2&gt;$OE$1),0,IF(OR(MC82=0,ME82=0,MF82=0),0,MIN((VLOOKUP($D82,SALERYCODE,3,0))*(IF($D82=6,MF82,ME82))*((MIN((VLOOKUP($D82,SALERYCODE,5,0)),(IF($D82=6,ME82,MF82))))),MIN((VLOOKUP($D82,SALERYCODE,3,0)),(MC82+MD82))*(IF($D82=6,MF82,((MIN((VLOOKUP($D82,SALERYCODE,5,0)),MF82)))))))))/IF(AND($D82=2,'ראשי-פרטים כלליים וריכוז הוצאות'!$D$68&lt;&gt;4),1.2,1)</f>
        <v>0</v>
      </c>
      <c r="MI82" s="263"/>
      <c r="MJ82" s="264"/>
      <c r="MK82" s="265"/>
      <c r="ML82" s="266"/>
      <c r="MM82" s="267">
        <f t="shared" si="174"/>
        <v>0</v>
      </c>
      <c r="MN82" s="260">
        <f>+(IF(OR($B82=0,$C82=0,$D82=0,$DC$2&gt;$OE$1),0,IF(OR(MI82=0,MK82=0,ML82=0),0,MIN((VLOOKUP($D82,SALERYCODE,3,0))*(IF($D82=6,ML82,MK82))*((MIN((VLOOKUP($D82,SALERYCODE,5,0)),(IF($D82=6,MK82,ML82))))),MIN((VLOOKUP($D82,SALERYCODE,3,0)),(MI82+MJ82))*(IF($D82=6,ML82,((MIN((VLOOKUP($D82,SALERYCODE,5,0)),ML82)))))))))/IF(AND($D82=2,'ראשי-פרטים כלליים וריכוז הוצאות'!$D$68&lt;&gt;4),1.2,1)</f>
        <v>0</v>
      </c>
      <c r="MO82" s="263"/>
      <c r="MP82" s="264"/>
      <c r="MQ82" s="265"/>
      <c r="MR82" s="266"/>
      <c r="MS82" s="267">
        <f t="shared" si="175"/>
        <v>0</v>
      </c>
      <c r="MT82" s="260">
        <f>+(IF(OR($B82=0,$C82=0,$D82=0,$DC$2&gt;$OE$1),0,IF(OR(MO82=0,MQ82=0,MR82=0),0,MIN((VLOOKUP($D82,SALERYCODE,3,0))*(IF($D82=6,MR82,MQ82))*((MIN((VLOOKUP($D82,SALERYCODE,5,0)),(IF($D82=6,MQ82,MR82))))),MIN((VLOOKUP($D82,SALERYCODE,3,0)),(MO82+MP82))*(IF($D82=6,MR82,((MIN((VLOOKUP($D82,SALERYCODE,5,0)),MR82)))))))))/IF(AND($D82=2,'ראשי-פרטים כלליים וריכוז הוצאות'!$D$68&lt;&gt;4),1.2,1)</f>
        <v>0</v>
      </c>
      <c r="MU82" s="263"/>
      <c r="MV82" s="264"/>
      <c r="MW82" s="265"/>
      <c r="MX82" s="266"/>
      <c r="MY82" s="267">
        <f t="shared" si="176"/>
        <v>0</v>
      </c>
      <c r="MZ82" s="260">
        <f>+(IF(OR($B82=0,$C82=0,$D82=0,$DC$2&gt;$OE$1),0,IF(OR(MU82=0,MW82=0,MX82=0),0,MIN((VLOOKUP($D82,SALERYCODE,3,0))*(IF($D82=6,MX82,MW82))*((MIN((VLOOKUP($D82,SALERYCODE,5,0)),(IF($D82=6,MW82,MX82))))),MIN((VLOOKUP($D82,SALERYCODE,3,0)),(MU82+MV82))*(IF($D82=6,MX82,((MIN((VLOOKUP($D82,SALERYCODE,5,0)),MX82)))))))))/IF(AND($D82=2,'ראשי-פרטים כלליים וריכוז הוצאות'!$D$68&lt;&gt;4),1.2,1)</f>
        <v>0</v>
      </c>
      <c r="NA82" s="263"/>
      <c r="NB82" s="264"/>
      <c r="NC82" s="265"/>
      <c r="ND82" s="266"/>
      <c r="NE82" s="267">
        <f t="shared" si="177"/>
        <v>0</v>
      </c>
      <c r="NF82" s="260">
        <f>+(IF(OR($B82=0,$C82=0,$D82=0,$DC$2&gt;$OE$1),0,IF(OR(NA82=0,NC82=0,ND82=0),0,MIN((VLOOKUP($D82,SALERYCODE,3,0))*(IF($D82=6,ND82,NC82))*((MIN((VLOOKUP($D82,SALERYCODE,5,0)),(IF($D82=6,NC82,ND82))))),MIN((VLOOKUP($D82,SALERYCODE,3,0)),(NA82+NB82))*(IF($D82=6,ND82,((MIN((VLOOKUP($D82,SALERYCODE,5,0)),ND82)))))))))/IF(AND($D82=2,'ראשי-פרטים כלליים וריכוז הוצאות'!$D$68&lt;&gt;4),1.2,1)</f>
        <v>0</v>
      </c>
      <c r="NG82" s="263"/>
      <c r="NH82" s="264"/>
      <c r="NI82" s="265"/>
      <c r="NJ82" s="266"/>
      <c r="NK82" s="267">
        <f t="shared" si="178"/>
        <v>0</v>
      </c>
      <c r="NL82" s="260">
        <f>+(IF(OR($B82=0,$C82=0,$D82=0,$DC$2&gt;$OE$1),0,IF(OR(NG82=0,NI82=0,NJ82=0),0,MIN((VLOOKUP($D82,SALERYCODE,3,0))*(IF($D82=6,NJ82,NI82))*((MIN((VLOOKUP($D82,SALERYCODE,5,0)),(IF($D82=6,NI82,NJ82))))),MIN((VLOOKUP($D82,SALERYCODE,3,0)),(NG82+NH82))*(IF($D82=6,NJ82,((MIN((VLOOKUP($D82,SALERYCODE,5,0)),NJ82)))))))))/IF(AND($D82=2,'ראשי-פרטים כלליים וריכוז הוצאות'!$D$68&lt;&gt;4),1.2,1)</f>
        <v>0</v>
      </c>
      <c r="NM82" s="263"/>
      <c r="NN82" s="264"/>
      <c r="NO82" s="265"/>
      <c r="NP82" s="266"/>
      <c r="NQ82" s="267">
        <f t="shared" si="179"/>
        <v>0</v>
      </c>
      <c r="NR82" s="260">
        <f>+(IF(OR($B82=0,$C82=0,$D82=0,$DC$2&gt;$OE$1),0,IF(OR(NM82=0,NO82=0,NP82=0),0,MIN((VLOOKUP($D82,SALERYCODE,3,0))*(IF($D82=6,NP82,NO82))*((MIN((VLOOKUP($D82,SALERYCODE,5,0)),(IF($D82=6,NO82,NP82))))),MIN((VLOOKUP($D82,SALERYCODE,3,0)),(NM82+NN82))*(IF($D82=6,NP82,((MIN((VLOOKUP($D82,SALERYCODE,5,0)),NP82)))))))))/IF(AND($D82=2,'ראשי-פרטים כלליים וריכוז הוצאות'!$D$68&lt;&gt;4),1.2,1)</f>
        <v>0</v>
      </c>
      <c r="NS82" s="263"/>
      <c r="NT82" s="264"/>
      <c r="NU82" s="265"/>
      <c r="NV82" s="266"/>
      <c r="NW82" s="267">
        <f t="shared" si="180"/>
        <v>0</v>
      </c>
      <c r="NX82" s="260">
        <f>+(IF(OR($B82=0,$C82=0,$D82=0,$DC$2&gt;$OE$1),0,IF(OR(NS82=0,NU82=0,NV82=0),0,MIN((VLOOKUP($D82,SALERYCODE,3,0))*(IF($D82=6,NV82,NU82))*((MIN((VLOOKUP($D82,SALERYCODE,5,0)),(IF($D82=6,NU82,NV82))))),MIN((VLOOKUP($D82,SALERYCODE,3,0)),(NS82+NT82))*(IF($D82=6,NV82,((MIN((VLOOKUP($D82,SALERYCODE,5,0)),NV82)))))))))/IF(AND($D82=2,'ראשי-פרטים כלליים וריכוז הוצאות'!$D$68&lt;&gt;4),1.2,1)</f>
        <v>0</v>
      </c>
      <c r="NY82" s="263"/>
      <c r="NZ82" s="264"/>
      <c r="OA82" s="265"/>
      <c r="OB82" s="266"/>
      <c r="OC82" s="267">
        <f t="shared" si="181"/>
        <v>0</v>
      </c>
      <c r="OD82" s="260">
        <f>+(IF(OR($B82=0,$C82=0,$D82=0,$DC$2&gt;$OE$1),0,IF(OR(NY82=0,OA82=0,OB82=0),0,MIN((VLOOKUP($D82,SALERYCODE,3,0))*(IF($D82=6,OB82,OA82))*((MIN((VLOOKUP($D82,SALERYCODE,5,0)),(IF($D82=6,OA82,OB82))))),MIN((VLOOKUP($D82,SALERYCODE,3,0)),(NY82+NZ82))*(IF($D82=6,OB82,((MIN((VLOOKUP($D82,SALERYCODE,5,0)),OB82)))))))))/IF(AND($D82=2,'ראשי-פרטים כלליים וריכוז הוצאות'!$D$68&lt;&gt;4),1.2,1)</f>
        <v>0</v>
      </c>
      <c r="OE82" s="275">
        <f t="shared" si="192"/>
        <v>0</v>
      </c>
      <c r="OF82" s="283">
        <f t="shared" si="193"/>
        <v>9.9999999999999995E-7</v>
      </c>
      <c r="OG82" s="276">
        <f t="shared" si="194"/>
        <v>0</v>
      </c>
      <c r="OH82" s="275">
        <f t="shared" si="195"/>
        <v>0</v>
      </c>
      <c r="OI82" s="275">
        <v>0</v>
      </c>
      <c r="OJ82" s="258">
        <f t="shared" si="191"/>
        <v>0</v>
      </c>
      <c r="OK82" s="284"/>
      <c r="OL82" s="116">
        <f>MIN(OJ82+OK82*OF82*OE82/$OL$1/IF(AND($D82=2,'ראשי-פרטים כלליים וריכוז הוצאות'!$D$68&lt;&gt;4),1.2,1),IF($D82&gt;0,VLOOKUP($D82,SALERYCODE,3,0)*12*OG82,0))</f>
        <v>0</v>
      </c>
      <c r="OM82" s="95">
        <f t="shared" si="182"/>
        <v>0</v>
      </c>
      <c r="ON82" s="11">
        <f t="shared" si="183"/>
        <v>0</v>
      </c>
      <c r="OO82" s="11">
        <f t="shared" si="184"/>
        <v>0</v>
      </c>
      <c r="OP82" s="22">
        <f t="shared" si="185"/>
        <v>0</v>
      </c>
      <c r="OQ82" s="11">
        <f t="shared" si="186"/>
        <v>0</v>
      </c>
      <c r="OR82" s="11" t="e">
        <f>#REF!</f>
        <v>#REF!</v>
      </c>
      <c r="OS82" s="35" t="e">
        <f>#REF!-OP82</f>
        <v>#REF!</v>
      </c>
      <c r="OT82" s="35" t="e">
        <f>OS82-#REF!</f>
        <v>#REF!</v>
      </c>
      <c r="OU82" s="43" t="e">
        <f>IF(AND(OP82&gt;0,(OS82=#REF!-OP82)),"מועסק פחות מ-10% מזמנו במופ","")</f>
        <v>#REF!</v>
      </c>
    </row>
    <row r="83" spans="1:411" ht="24" hidden="1" customHeight="1" outlineLevel="1" x14ac:dyDescent="0.2">
      <c r="A83" s="282">
        <v>80</v>
      </c>
      <c r="B83" s="269"/>
      <c r="C83" s="270"/>
      <c r="D83" s="271"/>
      <c r="E83" s="263"/>
      <c r="F83" s="264"/>
      <c r="G83" s="265"/>
      <c r="H83" s="266"/>
      <c r="I83" s="267">
        <f t="shared" si="117"/>
        <v>0</v>
      </c>
      <c r="J83" s="260">
        <f>(IF(OR($B83=0,$C83=0,$D83=0,$E$2&gt;$OE$1),0,IF(OR($E83=0,$G83=0,$H83=0),0,MIN((VLOOKUP($D83,SALERYCODE,3,0))*(IF($D83=6,$H83,$G83))*((MIN((VLOOKUP($D83,SALERYCODE,5,0)),(IF($D83=6,$G83,$H83))))),MIN((VLOOKUP($D83,SALERYCODE,3,0)),($E83+$F83))*(IF($D83=6,$H83,((MIN((VLOOKUP($D83,SALERYCODE,5,0)),$H83)))))))))/IF(AND($D83=2,'ראשי-פרטים כלליים וריכוז הוצאות'!$D$68&lt;&gt;4),1.2,1)</f>
        <v>0</v>
      </c>
      <c r="K83" s="263"/>
      <c r="L83" s="264"/>
      <c r="M83" s="265"/>
      <c r="N83" s="266"/>
      <c r="O83" s="267">
        <f t="shared" si="118"/>
        <v>0</v>
      </c>
      <c r="P83" s="260">
        <f>+(IF(OR($B83=0,$C83=0,$D83=0,$K$2&gt;$OE$1),0,IF(OR($K83=0,$M83=0,$N83=0),0,MIN((VLOOKUP($D83,SALERYCODE,3,0))*(IF($D83=6,$N83,$M83))*((MIN((VLOOKUP($D83,SALERYCODE,5,0)),(IF($D83=6,$M83,$N83))))),MIN((VLOOKUP($D83,SALERYCODE,3,0)),($K83+$L83))*(IF($D83=6,$N83,((MIN((VLOOKUP($D83,SALERYCODE,5,0)),$N83)))))))))/IF(AND($D83=2,'ראשי-פרטים כלליים וריכוז הוצאות'!$D$68&lt;&gt;4),1.2,1)</f>
        <v>0</v>
      </c>
      <c r="Q83" s="263"/>
      <c r="R83" s="264"/>
      <c r="S83" s="265"/>
      <c r="T83" s="266"/>
      <c r="U83" s="267">
        <f t="shared" si="119"/>
        <v>0</v>
      </c>
      <c r="V83" s="260">
        <f>+(IF(OR($B83=0,$C83=0,$D83=0,$Q$2&gt;$OE$1),0,IF(OR(Q83=0,S83=0,T83=0),0,MIN((VLOOKUP($D83,SALERYCODE,3,0))*(IF($D83=6,T83,S83))*((MIN((VLOOKUP($D83,SALERYCODE,5,0)),(IF($D83=6,S83,T83))))),MIN((VLOOKUP($D83,SALERYCODE,3,0)),(Q83+R83))*(IF($D83=6,T83,((MIN((VLOOKUP($D83,SALERYCODE,5,0)),T83)))))))))/IF(AND($D83=2,'ראשי-פרטים כלליים וריכוז הוצאות'!$D$68&lt;&gt;4),1.2,1)</f>
        <v>0</v>
      </c>
      <c r="W83" s="263"/>
      <c r="X83" s="264"/>
      <c r="Y83" s="265"/>
      <c r="Z83" s="266"/>
      <c r="AA83" s="267">
        <f t="shared" si="120"/>
        <v>0</v>
      </c>
      <c r="AB83" s="260">
        <f>+(IF(OR($B83=0,$C83=0,$D83=0,$W$2&gt;$OE$1),0,IF(OR(W83=0,Y83=0,Z83=0),0,MIN((VLOOKUP($D83,SALERYCODE,3,0))*(IF($D83=6,Z83,Y83))*((MIN((VLOOKUP($D83,SALERYCODE,5,0)),(IF($D83=6,Y83,Z83))))),MIN((VLOOKUP($D83,SALERYCODE,3,0)),(W83+X83))*(IF($D83=6,Z83,((MIN((VLOOKUP($D83,SALERYCODE,5,0)),Z83)))))))))/IF(AND($D83=2,'ראשי-פרטים כלליים וריכוז הוצאות'!$D$68&lt;&gt;4),1.2,1)</f>
        <v>0</v>
      </c>
      <c r="AC83" s="263"/>
      <c r="AD83" s="264"/>
      <c r="AE83" s="265"/>
      <c r="AF83" s="266"/>
      <c r="AG83" s="267">
        <f t="shared" si="121"/>
        <v>0</v>
      </c>
      <c r="AH83" s="260">
        <f>+(IF(OR($B83=0,$C83=0,$D83=0,$AC$2&gt;$OE$1),0,IF(OR(AC83=0,AE83=0,AF83=0),0,MIN((VLOOKUP($D83,SALERYCODE,3,0))*(IF($D83=6,AF83,AE83))*((MIN((VLOOKUP($D83,SALERYCODE,5,0)),(IF($D83=6,AE83,AF83))))),MIN((VLOOKUP($D83,SALERYCODE,3,0)),(AC83+AD83))*(IF($D83=6,AF83,((MIN((VLOOKUP($D83,SALERYCODE,5,0)),AF83)))))))))/IF(AND($D83=2,'ראשי-פרטים כלליים וריכוז הוצאות'!$D$68&lt;&gt;4),1.2,1)</f>
        <v>0</v>
      </c>
      <c r="AI83" s="263"/>
      <c r="AJ83" s="264"/>
      <c r="AK83" s="265"/>
      <c r="AL83" s="266"/>
      <c r="AM83" s="267">
        <f t="shared" si="122"/>
        <v>0</v>
      </c>
      <c r="AN83" s="260">
        <f>+(IF(OR($B83=0,$C83=0,$D83=0,$AI$2&gt;$OE$1),0,IF(OR(AI83=0,AK83=0,AL83=0),0,MIN((VLOOKUP($D83,SALERYCODE,3,0))*(IF($D83=6,AL83,AK83))*((MIN((VLOOKUP($D83,SALERYCODE,5,0)),(IF($D83=6,AK83,AL83))))),MIN((VLOOKUP($D83,SALERYCODE,3,0)),(AI83+AJ83))*(IF($D83=6,AL83,((MIN((VLOOKUP($D83,SALERYCODE,5,0)),AL83)))))))))/IF(AND($D83=2,'ראשי-פרטים כלליים וריכוז הוצאות'!$D$68&lt;&gt;4),1.2,1)</f>
        <v>0</v>
      </c>
      <c r="AO83" s="263"/>
      <c r="AP83" s="264"/>
      <c r="AQ83" s="265"/>
      <c r="AR83" s="266"/>
      <c r="AS83" s="267">
        <f t="shared" si="123"/>
        <v>0</v>
      </c>
      <c r="AT83" s="260">
        <f>+(IF(OR($B83=0,$C83=0,$D83=0,$AO$2&gt;$OE$1),0,IF(OR(AO83=0,AQ83=0,AR83=0),0,MIN((VLOOKUP($D83,SALERYCODE,3,0))*(IF($D83=6,AR83,AQ83))*((MIN((VLOOKUP($D83,SALERYCODE,5,0)),(IF($D83=6,AQ83,AR83))))),MIN((VLOOKUP($D83,SALERYCODE,3,0)),(AO83+AP83))*(IF($D83=6,AR83,((MIN((VLOOKUP($D83,SALERYCODE,5,0)),AR83)))))))))/IF(AND($D83=2,'ראשי-פרטים כלליים וריכוז הוצאות'!$D$68&lt;&gt;4),1.2,1)</f>
        <v>0</v>
      </c>
      <c r="AU83" s="263"/>
      <c r="AV83" s="264"/>
      <c r="AW83" s="265"/>
      <c r="AX83" s="266"/>
      <c r="AY83" s="267">
        <f t="shared" si="124"/>
        <v>0</v>
      </c>
      <c r="AZ83" s="260">
        <f>+(IF(OR($B83=0,$C83=0,$D83=0,$AU$2&gt;$OE$1),0,IF(OR(AU83=0,AW83=0,AX83=0),0,MIN((VLOOKUP($D83,SALERYCODE,3,0))*(IF($D83=6,AX83,AW83))*((MIN((VLOOKUP($D83,SALERYCODE,5,0)),(IF($D83=6,AW83,AX83))))),MIN((VLOOKUP($D83,SALERYCODE,3,0)),(AU83+AV83))*(IF($D83=6,AX83,((MIN((VLOOKUP($D83,SALERYCODE,5,0)),AX83)))))))))/IF(AND($D83=2,'ראשי-פרטים כלליים וריכוז הוצאות'!$D$68&lt;&gt;4),1.2,1)</f>
        <v>0</v>
      </c>
      <c r="BA83" s="263"/>
      <c r="BB83" s="264"/>
      <c r="BC83" s="265"/>
      <c r="BD83" s="266"/>
      <c r="BE83" s="267">
        <f t="shared" si="125"/>
        <v>0</v>
      </c>
      <c r="BF83" s="260">
        <f>+(IF(OR($B83=0,$C83=0,$D83=0,$BA$2&gt;$OE$1),0,IF(OR(BA83=0,BC83=0,BD83=0),0,MIN((VLOOKUP($D83,SALERYCODE,3,0))*(IF($D83=6,BD83,BC83))*((MIN((VLOOKUP($D83,SALERYCODE,5,0)),(IF($D83=6,BC83,BD83))))),MIN((VLOOKUP($D83,SALERYCODE,3,0)),(BA83+BB83))*(IF($D83=6,BD83,((MIN((VLOOKUP($D83,SALERYCODE,5,0)),BD83)))))))))/IF(AND($D83=2,'ראשי-פרטים כלליים וריכוז הוצאות'!$D$68&lt;&gt;4),1.2,1)</f>
        <v>0</v>
      </c>
      <c r="BG83" s="263"/>
      <c r="BH83" s="264"/>
      <c r="BI83" s="265"/>
      <c r="BJ83" s="266"/>
      <c r="BK83" s="267">
        <f t="shared" si="126"/>
        <v>0</v>
      </c>
      <c r="BL83" s="260">
        <f>+(IF(OR($B83=0,$C83=0,$D83=0,$BG$2&gt;$OE$1),0,IF(OR(BG83=0,BI83=0,BJ83=0),0,MIN((VLOOKUP($D83,SALERYCODE,3,0))*(IF($D83=6,BJ83,BI83))*((MIN((VLOOKUP($D83,SALERYCODE,5,0)),(IF($D83=6,BI83,BJ83))))),MIN((VLOOKUP($D83,SALERYCODE,3,0)),(BG83+BH83))*(IF($D83=6,BJ83,((MIN((VLOOKUP($D83,SALERYCODE,5,0)),BJ83)))))))))/IF(AND($D83=2,'ראשי-פרטים כלליים וריכוז הוצאות'!$D$68&lt;&gt;4),1.2,1)</f>
        <v>0</v>
      </c>
      <c r="BM83" s="263"/>
      <c r="BN83" s="264"/>
      <c r="BO83" s="265"/>
      <c r="BP83" s="266"/>
      <c r="BQ83" s="267">
        <f t="shared" si="127"/>
        <v>0</v>
      </c>
      <c r="BR83" s="260">
        <f>+(IF(OR($B83=0,$C83=0,$D83=0,$BM$2&gt;$OE$1),0,IF(OR(BM83=0,BO83=0,BP83=0),0,MIN((VLOOKUP($D83,SALERYCODE,3,0))*(IF($D83=6,BP83,BO83))*((MIN((VLOOKUP($D83,SALERYCODE,5,0)),(IF($D83=6,BO83,BP83))))),MIN((VLOOKUP($D83,SALERYCODE,3,0)),(BM83+BN83))*(IF($D83=6,BP83,((MIN((VLOOKUP($D83,SALERYCODE,5,0)),BP83)))))))))/IF(AND($D83=2,'ראשי-פרטים כלליים וריכוז הוצאות'!$D$68&lt;&gt;4),1.2,1)</f>
        <v>0</v>
      </c>
      <c r="BS83" s="263"/>
      <c r="BT83" s="264"/>
      <c r="BU83" s="265"/>
      <c r="BV83" s="266"/>
      <c r="BW83" s="267">
        <f t="shared" si="128"/>
        <v>0</v>
      </c>
      <c r="BX83" s="260">
        <f>+(IF(OR($B83=0,$C83=0,$D83=0,$BS$2&gt;$OE$1),0,IF(OR(BS83=0,BU83=0,BV83=0),0,MIN((VLOOKUP($D83,SALERYCODE,3,0))*(IF($D83=6,BV83,BU83))*((MIN((VLOOKUP($D83,SALERYCODE,5,0)),(IF($D83=6,BU83,BV83))))),MIN((VLOOKUP($D83,SALERYCODE,3,0)),(BS83+BT83))*(IF($D83=6,BV83,((MIN((VLOOKUP($D83,SALERYCODE,5,0)),BV83)))))))))/IF(AND($D83=2,'ראשי-פרטים כלליים וריכוז הוצאות'!$D$68&lt;&gt;4),1.2,1)</f>
        <v>0</v>
      </c>
      <c r="BY83" s="263"/>
      <c r="BZ83" s="264"/>
      <c r="CA83" s="265"/>
      <c r="CB83" s="266"/>
      <c r="CC83" s="267">
        <f t="shared" si="129"/>
        <v>0</v>
      </c>
      <c r="CD83" s="260">
        <f>+(IF(OR($B83=0,$C83=0,$D83=0,$BY$2&gt;$OE$1),0,IF(OR(BY83=0,CA83=0,CB83=0),0,MIN((VLOOKUP($D83,SALERYCODE,3,0))*(IF($D83=6,CB83,CA83))*((MIN((VLOOKUP($D83,SALERYCODE,5,0)),(IF($D83=6,CA83,CB83))))),MIN((VLOOKUP($D83,SALERYCODE,3,0)),(BY83+BZ83))*(IF($D83=6,CB83,((MIN((VLOOKUP($D83,SALERYCODE,5,0)),CB83)))))))))/IF(AND($D83=2,'ראשי-פרטים כלליים וריכוז הוצאות'!$D$68&lt;&gt;4),1.2,1)</f>
        <v>0</v>
      </c>
      <c r="CE83" s="263"/>
      <c r="CF83" s="264"/>
      <c r="CG83" s="265"/>
      <c r="CH83" s="266"/>
      <c r="CI83" s="267">
        <f t="shared" si="130"/>
        <v>0</v>
      </c>
      <c r="CJ83" s="260">
        <f>+(IF(OR($B83=0,$C83=0,$D83=0,$CE$2&gt;$OE$1),0,IF(OR(CE83=0,CG83=0,CH83=0),0,MIN((VLOOKUP($D83,SALERYCODE,3,0))*(IF($D83=6,CH83,CG83))*((MIN((VLOOKUP($D83,SALERYCODE,5,0)),(IF($D83=6,CG83,CH83))))),MIN((VLOOKUP($D83,SALERYCODE,3,0)),(CE83+CF83))*(IF($D83=6,CH83,((MIN((VLOOKUP($D83,SALERYCODE,5,0)),CH83)))))))))/IF(AND($D83=2,'ראשי-פרטים כלליים וריכוז הוצאות'!$D$68&lt;&gt;4),1.2,1)</f>
        <v>0</v>
      </c>
      <c r="CK83" s="263"/>
      <c r="CL83" s="264"/>
      <c r="CM83" s="265"/>
      <c r="CN83" s="266"/>
      <c r="CO83" s="267">
        <f t="shared" si="131"/>
        <v>0</v>
      </c>
      <c r="CP83" s="260">
        <f>+(IF(OR($B83=0,$C83=0,$D83=0,$CK$2&gt;$OE$1),0,IF(OR(CK83=0,CM83=0,CN83=0),0,MIN((VLOOKUP($D83,SALERYCODE,3,0))*(IF($D83=6,CN83,CM83))*((MIN((VLOOKUP($D83,SALERYCODE,5,0)),(IF($D83=6,CM83,CN83))))),MIN((VLOOKUP($D83,SALERYCODE,3,0)),(CK83+CL83))*(IF($D83=6,CN83,((MIN((VLOOKUP($D83,SALERYCODE,5,0)),CN83)))))))))/IF(AND($D83=2,'ראשי-פרטים כלליים וריכוז הוצאות'!$D$68&lt;&gt;4),1.2,1)</f>
        <v>0</v>
      </c>
      <c r="CQ83" s="263"/>
      <c r="CR83" s="264"/>
      <c r="CS83" s="265"/>
      <c r="CT83" s="266"/>
      <c r="CU83" s="267">
        <f t="shared" si="132"/>
        <v>0</v>
      </c>
      <c r="CV83" s="260">
        <f>+(IF(OR($B83=0,$C83=0,$D83=0,$CQ$2&gt;$OE$1),0,IF(OR(CQ83=0,CS83=0,CT83=0),0,MIN((VLOOKUP($D83,SALERYCODE,3,0))*(IF($D83=6,CT83,CS83))*((MIN((VLOOKUP($D83,SALERYCODE,5,0)),(IF($D83=6,CS83,CT83))))),MIN((VLOOKUP($D83,SALERYCODE,3,0)),(CQ83+CR83))*(IF($D83=6,CT83,((MIN((VLOOKUP($D83,SALERYCODE,5,0)),CT83)))))))))/IF(AND($D83=2,'ראשי-פרטים כלליים וריכוז הוצאות'!$D$68&lt;&gt;4),1.2,1)</f>
        <v>0</v>
      </c>
      <c r="CW83" s="263"/>
      <c r="CX83" s="264"/>
      <c r="CY83" s="265"/>
      <c r="CZ83" s="266"/>
      <c r="DA83" s="267">
        <f t="shared" si="133"/>
        <v>0</v>
      </c>
      <c r="DB83" s="260">
        <f>+(IF(OR($B83=0,$C83=0,$D83=0,$CW$2&gt;$OE$1),0,IF(OR(CW83=0,CY83=0,CZ83=0),0,MIN((VLOOKUP($D83,SALERYCODE,3,0))*(IF($D83=6,CZ83,CY83))*((MIN((VLOOKUP($D83,SALERYCODE,5,0)),(IF($D83=6,CY83,CZ83))))),MIN((VLOOKUP($D83,SALERYCODE,3,0)),(CW83+CX83))*(IF($D83=6,CZ83,((MIN((VLOOKUP($D83,SALERYCODE,5,0)),CZ83)))))))))/IF(AND($D83=2,'ראשי-פרטים כלליים וריכוז הוצאות'!$D$68&lt;&gt;4),1.2,1)</f>
        <v>0</v>
      </c>
      <c r="DC83" s="263"/>
      <c r="DD83" s="264"/>
      <c r="DE83" s="265"/>
      <c r="DF83" s="266"/>
      <c r="DG83" s="267">
        <f t="shared" si="134"/>
        <v>0</v>
      </c>
      <c r="DH83" s="260">
        <f>+(IF(OR($B83=0,$C83=0,$D83=0,$DC$2&gt;$OE$1),0,IF(OR(DC83=0,DE83=0,DF83=0),0,MIN((VLOOKUP($D83,SALERYCODE,3,0))*(IF($D83=6,DF83,DE83))*((MIN((VLOOKUP($D83,SALERYCODE,5,0)),(IF($D83=6,DE83,DF83))))),MIN((VLOOKUP($D83,SALERYCODE,3,0)),(DC83+DD83))*(IF($D83=6,DF83,((MIN((VLOOKUP($D83,SALERYCODE,5,0)),DF83)))))))))/IF(AND($D83=2,'ראשי-פרטים כלליים וריכוז הוצאות'!$D$68&lt;&gt;4),1.2,1)</f>
        <v>0</v>
      </c>
      <c r="DI83" s="263"/>
      <c r="DJ83" s="264"/>
      <c r="DK83" s="265"/>
      <c r="DL83" s="266"/>
      <c r="DM83" s="267">
        <f t="shared" si="135"/>
        <v>0</v>
      </c>
      <c r="DN83" s="260">
        <f>+(IF(OR($B83=0,$C83=0,$D83=0,$DC$2&gt;$OE$1),0,IF(OR(DI83=0,DK83=0,DL83=0),0,MIN((VLOOKUP($D83,SALERYCODE,3,0))*(IF($D83=6,DL83,DK83))*((MIN((VLOOKUP($D83,SALERYCODE,5,0)),(IF($D83=6,DK83,DL83))))),MIN((VLOOKUP($D83,SALERYCODE,3,0)),(DI83+DJ83))*(IF($D83=6,DL83,((MIN((VLOOKUP($D83,SALERYCODE,5,0)),DL83)))))))))/IF(AND($D83=2,'ראשי-פרטים כלליים וריכוז הוצאות'!$D$68&lt;&gt;4),1.2,1)</f>
        <v>0</v>
      </c>
      <c r="DO83" s="263"/>
      <c r="DP83" s="264"/>
      <c r="DQ83" s="265"/>
      <c r="DR83" s="266"/>
      <c r="DS83" s="267">
        <f t="shared" si="136"/>
        <v>0</v>
      </c>
      <c r="DT83" s="260">
        <f>+(IF(OR($B83=0,$C83=0,$D83=0,$DC$2&gt;$OE$1),0,IF(OR(DO83=0,DQ83=0,DR83=0),0,MIN((VLOOKUP($D83,SALERYCODE,3,0))*(IF($D83=6,DR83,DQ83))*((MIN((VLOOKUP($D83,SALERYCODE,5,0)),(IF($D83=6,DQ83,DR83))))),MIN((VLOOKUP($D83,SALERYCODE,3,0)),(DO83+DP83))*(IF($D83=6,DR83,((MIN((VLOOKUP($D83,SALERYCODE,5,0)),DR83)))))))))/IF(AND($D83=2,'ראשי-פרטים כלליים וריכוז הוצאות'!$D$68&lt;&gt;4),1.2,1)</f>
        <v>0</v>
      </c>
      <c r="DU83" s="263"/>
      <c r="DV83" s="264"/>
      <c r="DW83" s="265"/>
      <c r="DX83" s="266"/>
      <c r="DY83" s="267">
        <f t="shared" si="137"/>
        <v>0</v>
      </c>
      <c r="DZ83" s="260">
        <f>+(IF(OR($B83=0,$C83=0,$D83=0,$DC$2&gt;$OE$1),0,IF(OR(DU83=0,DW83=0,DX83=0),0,MIN((VLOOKUP($D83,SALERYCODE,3,0))*(IF($D83=6,DX83,DW83))*((MIN((VLOOKUP($D83,SALERYCODE,5,0)),(IF($D83=6,DW83,DX83))))),MIN((VLOOKUP($D83,SALERYCODE,3,0)),(DU83+DV83))*(IF($D83=6,DX83,((MIN((VLOOKUP($D83,SALERYCODE,5,0)),DX83)))))))))/IF(AND($D83=2,'ראשי-פרטים כלליים וריכוז הוצאות'!$D$68&lt;&gt;4),1.2,1)</f>
        <v>0</v>
      </c>
      <c r="EA83" s="263"/>
      <c r="EB83" s="264"/>
      <c r="EC83" s="265"/>
      <c r="ED83" s="266"/>
      <c r="EE83" s="267">
        <f t="shared" si="138"/>
        <v>0</v>
      </c>
      <c r="EF83" s="260">
        <f>+(IF(OR($B83=0,$C83=0,$D83=0,$DC$2&gt;$OE$1),0,IF(OR(EA83=0,EC83=0,ED83=0),0,MIN((VLOOKUP($D83,SALERYCODE,3,0))*(IF($D83=6,ED83,EC83))*((MIN((VLOOKUP($D83,SALERYCODE,5,0)),(IF($D83=6,EC83,ED83))))),MIN((VLOOKUP($D83,SALERYCODE,3,0)),(EA83+EB83))*(IF($D83=6,ED83,((MIN((VLOOKUP($D83,SALERYCODE,5,0)),ED83)))))))))/IF(AND($D83=2,'ראשי-פרטים כלליים וריכוז הוצאות'!$D$68&lt;&gt;4),1.2,1)</f>
        <v>0</v>
      </c>
      <c r="EG83" s="263"/>
      <c r="EH83" s="264"/>
      <c r="EI83" s="265"/>
      <c r="EJ83" s="266"/>
      <c r="EK83" s="267">
        <f t="shared" si="139"/>
        <v>0</v>
      </c>
      <c r="EL83" s="260">
        <f>+(IF(OR($B83=0,$C83=0,$D83=0,$DC$2&gt;$OE$1),0,IF(OR(EG83=0,EI83=0,EJ83=0),0,MIN((VLOOKUP($D83,SALERYCODE,3,0))*(IF($D83=6,EJ83,EI83))*((MIN((VLOOKUP($D83,SALERYCODE,5,0)),(IF($D83=6,EI83,EJ83))))),MIN((VLOOKUP($D83,SALERYCODE,3,0)),(EG83+EH83))*(IF($D83=6,EJ83,((MIN((VLOOKUP($D83,SALERYCODE,5,0)),EJ83)))))))))/IF(AND($D83=2,'ראשי-פרטים כלליים וריכוז הוצאות'!$D$68&lt;&gt;4),1.2,1)</f>
        <v>0</v>
      </c>
      <c r="EM83" s="263"/>
      <c r="EN83" s="264"/>
      <c r="EO83" s="265"/>
      <c r="EP83" s="266"/>
      <c r="EQ83" s="267">
        <f t="shared" si="140"/>
        <v>0</v>
      </c>
      <c r="ER83" s="260">
        <f>+(IF(OR($B83=0,$C83=0,$D83=0,$DC$2&gt;$OE$1),0,IF(OR(EM83=0,EO83=0,EP83=0),0,MIN((VLOOKUP($D83,SALERYCODE,3,0))*(IF($D83=6,EP83,EO83))*((MIN((VLOOKUP($D83,SALERYCODE,5,0)),(IF($D83=6,EO83,EP83))))),MIN((VLOOKUP($D83,SALERYCODE,3,0)),(EM83+EN83))*(IF($D83=6,EP83,((MIN((VLOOKUP($D83,SALERYCODE,5,0)),EP83)))))))))/IF(AND($D83=2,'ראשי-פרטים כלליים וריכוז הוצאות'!$D$68&lt;&gt;4),1.2,1)</f>
        <v>0</v>
      </c>
      <c r="ES83" s="263"/>
      <c r="ET83" s="264"/>
      <c r="EU83" s="265"/>
      <c r="EV83" s="266"/>
      <c r="EW83" s="267">
        <f t="shared" si="141"/>
        <v>0</v>
      </c>
      <c r="EX83" s="260">
        <f>+(IF(OR($B83=0,$C83=0,$D83=0,$DC$2&gt;$OE$1),0,IF(OR(ES83=0,EU83=0,EV83=0),0,MIN((VLOOKUP($D83,SALERYCODE,3,0))*(IF($D83=6,EV83,EU83))*((MIN((VLOOKUP($D83,SALERYCODE,5,0)),(IF($D83=6,EU83,EV83))))),MIN((VLOOKUP($D83,SALERYCODE,3,0)),(ES83+ET83))*(IF($D83=6,EV83,((MIN((VLOOKUP($D83,SALERYCODE,5,0)),EV83)))))))))/IF(AND($D83=2,'ראשי-פרטים כלליים וריכוז הוצאות'!$D$68&lt;&gt;4),1.2,1)</f>
        <v>0</v>
      </c>
      <c r="EY83" s="263"/>
      <c r="EZ83" s="264"/>
      <c r="FA83" s="265"/>
      <c r="FB83" s="266"/>
      <c r="FC83" s="267">
        <f t="shared" si="142"/>
        <v>0</v>
      </c>
      <c r="FD83" s="260">
        <f>+(IF(OR($B83=0,$C83=0,$D83=0,$DC$2&gt;$OE$1),0,IF(OR(EY83=0,FA83=0,FB83=0),0,MIN((VLOOKUP($D83,SALERYCODE,3,0))*(IF($D83=6,FB83,FA83))*((MIN((VLOOKUP($D83,SALERYCODE,5,0)),(IF($D83=6,FA83,FB83))))),MIN((VLOOKUP($D83,SALERYCODE,3,0)),(EY83+EZ83))*(IF($D83=6,FB83,((MIN((VLOOKUP($D83,SALERYCODE,5,0)),FB83)))))))))/IF(AND($D83=2,'ראשי-פרטים כלליים וריכוז הוצאות'!$D$68&lt;&gt;4),1.2,1)</f>
        <v>0</v>
      </c>
      <c r="FE83" s="263"/>
      <c r="FF83" s="264"/>
      <c r="FG83" s="265"/>
      <c r="FH83" s="266"/>
      <c r="FI83" s="267">
        <f t="shared" si="143"/>
        <v>0</v>
      </c>
      <c r="FJ83" s="260">
        <f>+(IF(OR($B83=0,$C83=0,$D83=0,$DC$2&gt;$OE$1),0,IF(OR(FE83=0,FG83=0,FH83=0),0,MIN((VLOOKUP($D83,SALERYCODE,3,0))*(IF($D83=6,FH83,FG83))*((MIN((VLOOKUP($D83,SALERYCODE,5,0)),(IF($D83=6,FG83,FH83))))),MIN((VLOOKUP($D83,SALERYCODE,3,0)),(FE83+FF83))*(IF($D83=6,FH83,((MIN((VLOOKUP($D83,SALERYCODE,5,0)),FH83)))))))))/IF(AND($D83=2,'ראשי-פרטים כלליים וריכוז הוצאות'!$D$68&lt;&gt;4),1.2,1)</f>
        <v>0</v>
      </c>
      <c r="FK83" s="263"/>
      <c r="FL83" s="264"/>
      <c r="FM83" s="265"/>
      <c r="FN83" s="266"/>
      <c r="FO83" s="267">
        <f t="shared" si="144"/>
        <v>0</v>
      </c>
      <c r="FP83" s="260">
        <f>+(IF(OR($B83=0,$C83=0,$D83=0,$DC$2&gt;$OE$1),0,IF(OR(FK83=0,FM83=0,FN83=0),0,MIN((VLOOKUP($D83,SALERYCODE,3,0))*(IF($D83=6,FN83,FM83))*((MIN((VLOOKUP($D83,SALERYCODE,5,0)),(IF($D83=6,FM83,FN83))))),MIN((VLOOKUP($D83,SALERYCODE,3,0)),(FK83+FL83))*(IF($D83=6,FN83,((MIN((VLOOKUP($D83,SALERYCODE,5,0)),FN83)))))))))/IF(AND($D83=2,'ראשי-פרטים כלליים וריכוז הוצאות'!$D$68&lt;&gt;4),1.2,1)</f>
        <v>0</v>
      </c>
      <c r="FQ83" s="263"/>
      <c r="FR83" s="264"/>
      <c r="FS83" s="265"/>
      <c r="FT83" s="266"/>
      <c r="FU83" s="267">
        <f t="shared" si="145"/>
        <v>0</v>
      </c>
      <c r="FV83" s="260">
        <f>+(IF(OR($B83=0,$C83=0,$D83=0,$DC$2&gt;$OE$1),0,IF(OR(FQ83=0,FS83=0,FT83=0),0,MIN((VLOOKUP($D83,SALERYCODE,3,0))*(IF($D83=6,FT83,FS83))*((MIN((VLOOKUP($D83,SALERYCODE,5,0)),(IF($D83=6,FS83,FT83))))),MIN((VLOOKUP($D83,SALERYCODE,3,0)),(FQ83+FR83))*(IF($D83=6,FT83,((MIN((VLOOKUP($D83,SALERYCODE,5,0)),FT83)))))))))/IF(AND($D83=2,'ראשי-פרטים כלליים וריכוז הוצאות'!$D$68&lt;&gt;4),1.2,1)</f>
        <v>0</v>
      </c>
      <c r="FW83" s="263"/>
      <c r="FX83" s="264"/>
      <c r="FY83" s="265"/>
      <c r="FZ83" s="266"/>
      <c r="GA83" s="267">
        <f t="shared" si="146"/>
        <v>0</v>
      </c>
      <c r="GB83" s="260">
        <f>+(IF(OR($B83=0,$C83=0,$D83=0,$DC$2&gt;$OE$1),0,IF(OR(FW83=0,FY83=0,FZ83=0),0,MIN((VLOOKUP($D83,SALERYCODE,3,0))*(IF($D83=6,FZ83,FY83))*((MIN((VLOOKUP($D83,SALERYCODE,5,0)),(IF($D83=6,FY83,FZ83))))),MIN((VLOOKUP($D83,SALERYCODE,3,0)),(FW83+FX83))*(IF($D83=6,FZ83,((MIN((VLOOKUP($D83,SALERYCODE,5,0)),FZ83)))))))))/IF(AND($D83=2,'ראשי-פרטים כלליים וריכוז הוצאות'!$D$68&lt;&gt;4),1.2,1)</f>
        <v>0</v>
      </c>
      <c r="GC83" s="263"/>
      <c r="GD83" s="264"/>
      <c r="GE83" s="265"/>
      <c r="GF83" s="266"/>
      <c r="GG83" s="267">
        <f t="shared" si="147"/>
        <v>0</v>
      </c>
      <c r="GH83" s="260">
        <f>+(IF(OR($B83=0,$C83=0,$D83=0,$DC$2&gt;$OE$1),0,IF(OR(GC83=0,GE83=0,GF83=0),0,MIN((VLOOKUP($D83,SALERYCODE,3,0))*(IF($D83=6,GF83,GE83))*((MIN((VLOOKUP($D83,SALERYCODE,5,0)),(IF($D83=6,GE83,GF83))))),MIN((VLOOKUP($D83,SALERYCODE,3,0)),(GC83+GD83))*(IF($D83=6,GF83,((MIN((VLOOKUP($D83,SALERYCODE,5,0)),GF83)))))))))/IF(AND($D83=2,'ראשי-פרטים כלליים וריכוז הוצאות'!$D$68&lt;&gt;4),1.2,1)</f>
        <v>0</v>
      </c>
      <c r="GI83" s="263"/>
      <c r="GJ83" s="264"/>
      <c r="GK83" s="265"/>
      <c r="GL83" s="266"/>
      <c r="GM83" s="267">
        <f t="shared" si="148"/>
        <v>0</v>
      </c>
      <c r="GN83" s="260">
        <f>+(IF(OR($B83=0,$C83=0,$D83=0,$DC$2&gt;$OE$1),0,IF(OR(GI83=0,GK83=0,GL83=0),0,MIN((VLOOKUP($D83,SALERYCODE,3,0))*(IF($D83=6,GL83,GK83))*((MIN((VLOOKUP($D83,SALERYCODE,5,0)),(IF($D83=6,GK83,GL83))))),MIN((VLOOKUP($D83,SALERYCODE,3,0)),(GI83+GJ83))*(IF($D83=6,GL83,((MIN((VLOOKUP($D83,SALERYCODE,5,0)),GL83)))))))))/IF(AND($D83=2,'ראשי-פרטים כלליים וריכוז הוצאות'!$D$68&lt;&gt;4),1.2,1)</f>
        <v>0</v>
      </c>
      <c r="GO83" s="263"/>
      <c r="GP83" s="264"/>
      <c r="GQ83" s="265"/>
      <c r="GR83" s="266"/>
      <c r="GS83" s="267">
        <f t="shared" si="149"/>
        <v>0</v>
      </c>
      <c r="GT83" s="260">
        <f>+(IF(OR($B83=0,$C83=0,$D83=0,$DC$2&gt;$OE$1),0,IF(OR(GO83=0,GQ83=0,GR83=0),0,MIN((VLOOKUP($D83,SALERYCODE,3,0))*(IF($D83=6,GR83,GQ83))*((MIN((VLOOKUP($D83,SALERYCODE,5,0)),(IF($D83=6,GQ83,GR83))))),MIN((VLOOKUP($D83,SALERYCODE,3,0)),(GO83+GP83))*(IF($D83=6,GR83,((MIN((VLOOKUP($D83,SALERYCODE,5,0)),GR83)))))))))/IF(AND($D83=2,'ראשי-פרטים כלליים וריכוז הוצאות'!$D$68&lt;&gt;4),1.2,1)</f>
        <v>0</v>
      </c>
      <c r="GU83" s="263"/>
      <c r="GV83" s="264"/>
      <c r="GW83" s="265"/>
      <c r="GX83" s="266"/>
      <c r="GY83" s="267">
        <f t="shared" si="150"/>
        <v>0</v>
      </c>
      <c r="GZ83" s="260">
        <f>+(IF(OR($B83=0,$C83=0,$D83=0,$DC$2&gt;$OE$1),0,IF(OR(GU83=0,GW83=0,GX83=0),0,MIN((VLOOKUP($D83,SALERYCODE,3,0))*(IF($D83=6,GX83,GW83))*((MIN((VLOOKUP($D83,SALERYCODE,5,0)),(IF($D83=6,GW83,GX83))))),MIN((VLOOKUP($D83,SALERYCODE,3,0)),(GU83+GV83))*(IF($D83=6,GX83,((MIN((VLOOKUP($D83,SALERYCODE,5,0)),GX83)))))))))/IF(AND($D83=2,'ראשי-פרטים כלליים וריכוז הוצאות'!$D$68&lt;&gt;4),1.2,1)</f>
        <v>0</v>
      </c>
      <c r="HA83" s="263"/>
      <c r="HB83" s="264"/>
      <c r="HC83" s="265"/>
      <c r="HD83" s="266"/>
      <c r="HE83" s="267">
        <f t="shared" si="151"/>
        <v>0</v>
      </c>
      <c r="HF83" s="260">
        <f>+(IF(OR($B83=0,$C83=0,$D83=0,$DC$2&gt;$OE$1),0,IF(OR(HA83=0,HC83=0,HD83=0),0,MIN((VLOOKUP($D83,SALERYCODE,3,0))*(IF($D83=6,HD83,HC83))*((MIN((VLOOKUP($D83,SALERYCODE,5,0)),(IF($D83=6,HC83,HD83))))),MIN((VLOOKUP($D83,SALERYCODE,3,0)),(HA83+HB83))*(IF($D83=6,HD83,((MIN((VLOOKUP($D83,SALERYCODE,5,0)),HD83)))))))))/IF(AND($D83=2,'ראשי-פרטים כלליים וריכוז הוצאות'!$D$68&lt;&gt;4),1.2,1)</f>
        <v>0</v>
      </c>
      <c r="HG83" s="263"/>
      <c r="HH83" s="264"/>
      <c r="HI83" s="265"/>
      <c r="HJ83" s="266"/>
      <c r="HK83" s="267">
        <f t="shared" si="152"/>
        <v>0</v>
      </c>
      <c r="HL83" s="260">
        <f>+(IF(OR($B83=0,$C83=0,$D83=0,$DC$2&gt;$OE$1),0,IF(OR(HG83=0,HI83=0,HJ83=0),0,MIN((VLOOKUP($D83,SALERYCODE,3,0))*(IF($D83=6,HJ83,HI83))*((MIN((VLOOKUP($D83,SALERYCODE,5,0)),(IF($D83=6,HI83,HJ83))))),MIN((VLOOKUP($D83,SALERYCODE,3,0)),(HG83+HH83))*(IF($D83=6,HJ83,((MIN((VLOOKUP($D83,SALERYCODE,5,0)),HJ83)))))))))/IF(AND($D83=2,'ראשי-פרטים כלליים וריכוז הוצאות'!$D$68&lt;&gt;4),1.2,1)</f>
        <v>0</v>
      </c>
      <c r="HM83" s="263"/>
      <c r="HN83" s="264"/>
      <c r="HO83" s="265"/>
      <c r="HP83" s="266"/>
      <c r="HQ83" s="267">
        <f t="shared" si="153"/>
        <v>0</v>
      </c>
      <c r="HR83" s="260">
        <f>+(IF(OR($B83=0,$C83=0,$D83=0,$DC$2&gt;$OE$1),0,IF(OR(HM83=0,HO83=0,HP83=0),0,MIN((VLOOKUP($D83,SALERYCODE,3,0))*(IF($D83=6,HP83,HO83))*((MIN((VLOOKUP($D83,SALERYCODE,5,0)),(IF($D83=6,HO83,HP83))))),MIN((VLOOKUP($D83,SALERYCODE,3,0)),(HM83+HN83))*(IF($D83=6,HP83,((MIN((VLOOKUP($D83,SALERYCODE,5,0)),HP83)))))))))/IF(AND($D83=2,'ראשי-פרטים כלליים וריכוז הוצאות'!$D$68&lt;&gt;4),1.2,1)</f>
        <v>0</v>
      </c>
      <c r="HS83" s="263"/>
      <c r="HT83" s="264"/>
      <c r="HU83" s="265"/>
      <c r="HV83" s="266"/>
      <c r="HW83" s="267">
        <f t="shared" si="154"/>
        <v>0</v>
      </c>
      <c r="HX83" s="260">
        <f>+(IF(OR($B83=0,$C83=0,$D83=0,$DC$2&gt;$OE$1),0,IF(OR(HS83=0,HU83=0,HV83=0),0,MIN((VLOOKUP($D83,SALERYCODE,3,0))*(IF($D83=6,HV83,HU83))*((MIN((VLOOKUP($D83,SALERYCODE,5,0)),(IF($D83=6,HU83,HV83))))),MIN((VLOOKUP($D83,SALERYCODE,3,0)),(HS83+HT83))*(IF($D83=6,HV83,((MIN((VLOOKUP($D83,SALERYCODE,5,0)),HV83)))))))))/IF(AND($D83=2,'ראשי-פרטים כלליים וריכוז הוצאות'!$D$68&lt;&gt;4),1.2,1)</f>
        <v>0</v>
      </c>
      <c r="HY83" s="263"/>
      <c r="HZ83" s="264"/>
      <c r="IA83" s="265"/>
      <c r="IB83" s="266"/>
      <c r="IC83" s="267">
        <f t="shared" si="155"/>
        <v>0</v>
      </c>
      <c r="ID83" s="260">
        <f>+(IF(OR($B83=0,$C83=0,$D83=0,$DC$2&gt;$OE$1),0,IF(OR(HY83=0,IA83=0,IB83=0),0,MIN((VLOOKUP($D83,SALERYCODE,3,0))*(IF($D83=6,IB83,IA83))*((MIN((VLOOKUP($D83,SALERYCODE,5,0)),(IF($D83=6,IA83,IB83))))),MIN((VLOOKUP($D83,SALERYCODE,3,0)),(HY83+HZ83))*(IF($D83=6,IB83,((MIN((VLOOKUP($D83,SALERYCODE,5,0)),IB83)))))))))/IF(AND($D83=2,'ראשי-פרטים כלליים וריכוז הוצאות'!$D$68&lt;&gt;4),1.2,1)</f>
        <v>0</v>
      </c>
      <c r="IE83" s="263"/>
      <c r="IF83" s="264"/>
      <c r="IG83" s="265"/>
      <c r="IH83" s="266"/>
      <c r="II83" s="267">
        <f t="shared" si="156"/>
        <v>0</v>
      </c>
      <c r="IJ83" s="260">
        <f>+(IF(OR($B83=0,$C83=0,$D83=0,$DC$2&gt;$OE$1),0,IF(OR(IE83=0,IG83=0,IH83=0),0,MIN((VLOOKUP($D83,SALERYCODE,3,0))*(IF($D83=6,IH83,IG83))*((MIN((VLOOKUP($D83,SALERYCODE,5,0)),(IF($D83=6,IG83,IH83))))),MIN((VLOOKUP($D83,SALERYCODE,3,0)),(IE83+IF83))*(IF($D83=6,IH83,((MIN((VLOOKUP($D83,SALERYCODE,5,0)),IH83)))))))))/IF(AND($D83=2,'ראשי-פרטים כלליים וריכוז הוצאות'!$D$68&lt;&gt;4),1.2,1)</f>
        <v>0</v>
      </c>
      <c r="IK83" s="263"/>
      <c r="IL83" s="264"/>
      <c r="IM83" s="265"/>
      <c r="IN83" s="266"/>
      <c r="IO83" s="267">
        <f t="shared" si="157"/>
        <v>0</v>
      </c>
      <c r="IP83" s="260">
        <f>+(IF(OR($B83=0,$C83=0,$D83=0,$DC$2&gt;$OE$1),0,IF(OR(IK83=0,IM83=0,IN83=0),0,MIN((VLOOKUP($D83,SALERYCODE,3,0))*(IF($D83=6,IN83,IM83))*((MIN((VLOOKUP($D83,SALERYCODE,5,0)),(IF($D83=6,IM83,IN83))))),MIN((VLOOKUP($D83,SALERYCODE,3,0)),(IK83+IL83))*(IF($D83=6,IN83,((MIN((VLOOKUP($D83,SALERYCODE,5,0)),IN83)))))))))/IF(AND($D83=2,'ראשי-פרטים כלליים וריכוז הוצאות'!$D$68&lt;&gt;4),1.2,1)</f>
        <v>0</v>
      </c>
      <c r="IQ83" s="263"/>
      <c r="IR83" s="264"/>
      <c r="IS83" s="265"/>
      <c r="IT83" s="266"/>
      <c r="IU83" s="267">
        <f t="shared" si="158"/>
        <v>0</v>
      </c>
      <c r="IV83" s="260">
        <f>+(IF(OR($B83=0,$C83=0,$D83=0,$DC$2&gt;$OE$1),0,IF(OR(IQ83=0,IS83=0,IT83=0),0,MIN((VLOOKUP($D83,SALERYCODE,3,0))*(IF($D83=6,IT83,IS83))*((MIN((VLOOKUP($D83,SALERYCODE,5,0)),(IF($D83=6,IS83,IT83))))),MIN((VLOOKUP($D83,SALERYCODE,3,0)),(IQ83+IR83))*(IF($D83=6,IT83,((MIN((VLOOKUP($D83,SALERYCODE,5,0)),IT83)))))))))/IF(AND($D83=2,'ראשי-פרטים כלליים וריכוז הוצאות'!$D$68&lt;&gt;4),1.2,1)</f>
        <v>0</v>
      </c>
      <c r="IW83" s="263"/>
      <c r="IX83" s="264"/>
      <c r="IY83" s="265"/>
      <c r="IZ83" s="266"/>
      <c r="JA83" s="267">
        <f t="shared" si="159"/>
        <v>0</v>
      </c>
      <c r="JB83" s="260">
        <f>+(IF(OR($B83=0,$C83=0,$D83=0,$DC$2&gt;$OE$1),0,IF(OR(IW83=0,IY83=0,IZ83=0),0,MIN((VLOOKUP($D83,SALERYCODE,3,0))*(IF($D83=6,IZ83,IY83))*((MIN((VLOOKUP($D83,SALERYCODE,5,0)),(IF($D83=6,IY83,IZ83))))),MIN((VLOOKUP($D83,SALERYCODE,3,0)),(IW83+IX83))*(IF($D83=6,IZ83,((MIN((VLOOKUP($D83,SALERYCODE,5,0)),IZ83)))))))))/IF(AND($D83=2,'ראשי-פרטים כלליים וריכוז הוצאות'!$D$68&lt;&gt;4),1.2,1)</f>
        <v>0</v>
      </c>
      <c r="JC83" s="263"/>
      <c r="JD83" s="264"/>
      <c r="JE83" s="265"/>
      <c r="JF83" s="266"/>
      <c r="JG83" s="267">
        <f t="shared" si="160"/>
        <v>0</v>
      </c>
      <c r="JH83" s="260">
        <f>+(IF(OR($B83=0,$C83=0,$D83=0,$DC$2&gt;$OE$1),0,IF(OR(JC83=0,JE83=0,JF83=0),0,MIN((VLOOKUP($D83,SALERYCODE,3,0))*(IF($D83=6,JF83,JE83))*((MIN((VLOOKUP($D83,SALERYCODE,5,0)),(IF($D83=6,JE83,JF83))))),MIN((VLOOKUP($D83,SALERYCODE,3,0)),(JC83+JD83))*(IF($D83=6,JF83,((MIN((VLOOKUP($D83,SALERYCODE,5,0)),JF83)))))))))/IF(AND($D83=2,'ראשי-פרטים כלליים וריכוז הוצאות'!$D$68&lt;&gt;4),1.2,1)</f>
        <v>0</v>
      </c>
      <c r="JI83" s="263"/>
      <c r="JJ83" s="264"/>
      <c r="JK83" s="265"/>
      <c r="JL83" s="266"/>
      <c r="JM83" s="267">
        <f t="shared" si="161"/>
        <v>0</v>
      </c>
      <c r="JN83" s="260">
        <f>+(IF(OR($B83=0,$C83=0,$D83=0,$DC$2&gt;$OE$1),0,IF(OR(JI83=0,JK83=0,JL83=0),0,MIN((VLOOKUP($D83,SALERYCODE,3,0))*(IF($D83=6,JL83,JK83))*((MIN((VLOOKUP($D83,SALERYCODE,5,0)),(IF($D83=6,JK83,JL83))))),MIN((VLOOKUP($D83,SALERYCODE,3,0)),(JI83+JJ83))*(IF($D83=6,JL83,((MIN((VLOOKUP($D83,SALERYCODE,5,0)),JL83)))))))))/IF(AND($D83=2,'ראשי-פרטים כלליים וריכוז הוצאות'!$D$68&lt;&gt;4),1.2,1)</f>
        <v>0</v>
      </c>
      <c r="JO83" s="263"/>
      <c r="JP83" s="264"/>
      <c r="JQ83" s="265"/>
      <c r="JR83" s="266"/>
      <c r="JS83" s="267">
        <f t="shared" si="162"/>
        <v>0</v>
      </c>
      <c r="JT83" s="260">
        <f>+(IF(OR($B83=0,$C83=0,$D83=0,$DC$2&gt;$OE$1),0,IF(OR(JO83=0,JQ83=0,JR83=0),0,MIN((VLOOKUP($D83,SALERYCODE,3,0))*(IF($D83=6,JR83,JQ83))*((MIN((VLOOKUP($D83,SALERYCODE,5,0)),(IF($D83=6,JQ83,JR83))))),MIN((VLOOKUP($D83,SALERYCODE,3,0)),(JO83+JP83))*(IF($D83=6,JR83,((MIN((VLOOKUP($D83,SALERYCODE,5,0)),JR83)))))))))/IF(AND($D83=2,'ראשי-פרטים כלליים וריכוז הוצאות'!$D$68&lt;&gt;4),1.2,1)</f>
        <v>0</v>
      </c>
      <c r="JU83" s="263"/>
      <c r="JV83" s="264"/>
      <c r="JW83" s="265"/>
      <c r="JX83" s="266"/>
      <c r="JY83" s="267">
        <f t="shared" si="163"/>
        <v>0</v>
      </c>
      <c r="JZ83" s="260">
        <f>+(IF(OR($B83=0,$C83=0,$D83=0,$DC$2&gt;$OE$1),0,IF(OR(JU83=0,JW83=0,JX83=0),0,MIN((VLOOKUP($D83,SALERYCODE,3,0))*(IF($D83=6,JX83,JW83))*((MIN((VLOOKUP($D83,SALERYCODE,5,0)),(IF($D83=6,JW83,JX83))))),MIN((VLOOKUP($D83,SALERYCODE,3,0)),(JU83+JV83))*(IF($D83=6,JX83,((MIN((VLOOKUP($D83,SALERYCODE,5,0)),JX83)))))))))/IF(AND($D83=2,'ראשי-פרטים כלליים וריכוז הוצאות'!$D$68&lt;&gt;4),1.2,1)</f>
        <v>0</v>
      </c>
      <c r="KA83" s="263"/>
      <c r="KB83" s="264"/>
      <c r="KC83" s="265"/>
      <c r="KD83" s="266"/>
      <c r="KE83" s="267">
        <f t="shared" si="164"/>
        <v>0</v>
      </c>
      <c r="KF83" s="260">
        <f>+(IF(OR($B83=0,$C83=0,$D83=0,$DC$2&gt;$OE$1),0,IF(OR(KA83=0,KC83=0,KD83=0),0,MIN((VLOOKUP($D83,SALERYCODE,3,0))*(IF($D83=6,KD83,KC83))*((MIN((VLOOKUP($D83,SALERYCODE,5,0)),(IF($D83=6,KC83,KD83))))),MIN((VLOOKUP($D83,SALERYCODE,3,0)),(KA83+KB83))*(IF($D83=6,KD83,((MIN((VLOOKUP($D83,SALERYCODE,5,0)),KD83)))))))))/IF(AND($D83=2,'ראשי-פרטים כלליים וריכוז הוצאות'!$D$68&lt;&gt;4),1.2,1)</f>
        <v>0</v>
      </c>
      <c r="KG83" s="263"/>
      <c r="KH83" s="264"/>
      <c r="KI83" s="265"/>
      <c r="KJ83" s="266"/>
      <c r="KK83" s="267">
        <f t="shared" si="165"/>
        <v>0</v>
      </c>
      <c r="KL83" s="260">
        <f>+(IF(OR($B83=0,$C83=0,$D83=0,$DC$2&gt;$OE$1),0,IF(OR(KG83=0,KI83=0,KJ83=0),0,MIN((VLOOKUP($D83,SALERYCODE,3,0))*(IF($D83=6,KJ83,KI83))*((MIN((VLOOKUP($D83,SALERYCODE,5,0)),(IF($D83=6,KI83,KJ83))))),MIN((VLOOKUP($D83,SALERYCODE,3,0)),(KG83+KH83))*(IF($D83=6,KJ83,((MIN((VLOOKUP($D83,SALERYCODE,5,0)),KJ83)))))))))/IF(AND($D83=2,'ראשי-פרטים כלליים וריכוז הוצאות'!$D$68&lt;&gt;4),1.2,1)</f>
        <v>0</v>
      </c>
      <c r="KM83" s="263"/>
      <c r="KN83" s="264"/>
      <c r="KO83" s="265"/>
      <c r="KP83" s="266"/>
      <c r="KQ83" s="267">
        <f t="shared" si="166"/>
        <v>0</v>
      </c>
      <c r="KR83" s="260">
        <f>+(IF(OR($B83=0,$C83=0,$D83=0,$DC$2&gt;$OE$1),0,IF(OR(KM83=0,KO83=0,KP83=0),0,MIN((VLOOKUP($D83,SALERYCODE,3,0))*(IF($D83=6,KP83,KO83))*((MIN((VLOOKUP($D83,SALERYCODE,5,0)),(IF($D83=6,KO83,KP83))))),MIN((VLOOKUP($D83,SALERYCODE,3,0)),(KM83+KN83))*(IF($D83=6,KP83,((MIN((VLOOKUP($D83,SALERYCODE,5,0)),KP83)))))))))/IF(AND($D83=2,'ראשי-פרטים כלליים וריכוז הוצאות'!$D$68&lt;&gt;4),1.2,1)</f>
        <v>0</v>
      </c>
      <c r="KS83" s="263"/>
      <c r="KT83" s="264"/>
      <c r="KU83" s="265"/>
      <c r="KV83" s="266"/>
      <c r="KW83" s="267">
        <f t="shared" si="167"/>
        <v>0</v>
      </c>
      <c r="KX83" s="260">
        <f>+(IF(OR($B83=0,$C83=0,$D83=0,$DC$2&gt;$OE$1),0,IF(OR(KS83=0,KU83=0,KV83=0),0,MIN((VLOOKUP($D83,SALERYCODE,3,0))*(IF($D83=6,KV83,KU83))*((MIN((VLOOKUP($D83,SALERYCODE,5,0)),(IF($D83=6,KU83,KV83))))),MIN((VLOOKUP($D83,SALERYCODE,3,0)),(KS83+KT83))*(IF($D83=6,KV83,((MIN((VLOOKUP($D83,SALERYCODE,5,0)),KV83)))))))))/IF(AND($D83=2,'ראשי-פרטים כלליים וריכוז הוצאות'!$D$68&lt;&gt;4),1.2,1)</f>
        <v>0</v>
      </c>
      <c r="KY83" s="263"/>
      <c r="KZ83" s="264"/>
      <c r="LA83" s="265"/>
      <c r="LB83" s="266"/>
      <c r="LC83" s="267">
        <f t="shared" si="168"/>
        <v>0</v>
      </c>
      <c r="LD83" s="260">
        <f>+(IF(OR($B83=0,$C83=0,$D83=0,$DC$2&gt;$OE$1),0,IF(OR(KY83=0,LA83=0,LB83=0),0,MIN((VLOOKUP($D83,SALERYCODE,3,0))*(IF($D83=6,LB83,LA83))*((MIN((VLOOKUP($D83,SALERYCODE,5,0)),(IF($D83=6,LA83,LB83))))),MIN((VLOOKUP($D83,SALERYCODE,3,0)),(KY83+KZ83))*(IF($D83=6,LB83,((MIN((VLOOKUP($D83,SALERYCODE,5,0)),LB83)))))))))/IF(AND($D83=2,'ראשי-פרטים כלליים וריכוז הוצאות'!$D$68&lt;&gt;4),1.2,1)</f>
        <v>0</v>
      </c>
      <c r="LE83" s="263"/>
      <c r="LF83" s="264"/>
      <c r="LG83" s="265"/>
      <c r="LH83" s="266"/>
      <c r="LI83" s="267">
        <f t="shared" si="169"/>
        <v>0</v>
      </c>
      <c r="LJ83" s="260">
        <f>+(IF(OR($B83=0,$C83=0,$D83=0,$DC$2&gt;$OE$1),0,IF(OR(LE83=0,LG83=0,LH83=0),0,MIN((VLOOKUP($D83,SALERYCODE,3,0))*(IF($D83=6,LH83,LG83))*((MIN((VLOOKUP($D83,SALERYCODE,5,0)),(IF($D83=6,LG83,LH83))))),MIN((VLOOKUP($D83,SALERYCODE,3,0)),(LE83+LF83))*(IF($D83=6,LH83,((MIN((VLOOKUP($D83,SALERYCODE,5,0)),LH83)))))))))/IF(AND($D83=2,'ראשי-פרטים כלליים וריכוז הוצאות'!$D$68&lt;&gt;4),1.2,1)</f>
        <v>0</v>
      </c>
      <c r="LK83" s="263"/>
      <c r="LL83" s="264"/>
      <c r="LM83" s="265"/>
      <c r="LN83" s="266"/>
      <c r="LO83" s="267">
        <f t="shared" si="170"/>
        <v>0</v>
      </c>
      <c r="LP83" s="260">
        <f>+(IF(OR($B83=0,$C83=0,$D83=0,$DC$2&gt;$OE$1),0,IF(OR(LK83=0,LM83=0,LN83=0),0,MIN((VLOOKUP($D83,SALERYCODE,3,0))*(IF($D83=6,LN83,LM83))*((MIN((VLOOKUP($D83,SALERYCODE,5,0)),(IF($D83=6,LM83,LN83))))),MIN((VLOOKUP($D83,SALERYCODE,3,0)),(LK83+LL83))*(IF($D83=6,LN83,((MIN((VLOOKUP($D83,SALERYCODE,5,0)),LN83)))))))))/IF(AND($D83=2,'ראשי-פרטים כלליים וריכוז הוצאות'!$D$68&lt;&gt;4),1.2,1)</f>
        <v>0</v>
      </c>
      <c r="LQ83" s="263"/>
      <c r="LR83" s="264"/>
      <c r="LS83" s="265"/>
      <c r="LT83" s="266"/>
      <c r="LU83" s="267">
        <f t="shared" si="171"/>
        <v>0</v>
      </c>
      <c r="LV83" s="260">
        <f>+(IF(OR($B83=0,$C83=0,$D83=0,$DC$2&gt;$OE$1),0,IF(OR(LQ83=0,LS83=0,LT83=0),0,MIN((VLOOKUP($D83,SALERYCODE,3,0))*(IF($D83=6,LT83,LS83))*((MIN((VLOOKUP($D83,SALERYCODE,5,0)),(IF($D83=6,LS83,LT83))))),MIN((VLOOKUP($D83,SALERYCODE,3,0)),(LQ83+LR83))*(IF($D83=6,LT83,((MIN((VLOOKUP($D83,SALERYCODE,5,0)),LT83)))))))))/IF(AND($D83=2,'ראשי-פרטים כלליים וריכוז הוצאות'!$D$68&lt;&gt;4),1.2,1)</f>
        <v>0</v>
      </c>
      <c r="LW83" s="263"/>
      <c r="LX83" s="264"/>
      <c r="LY83" s="265"/>
      <c r="LZ83" s="266"/>
      <c r="MA83" s="267">
        <f t="shared" si="172"/>
        <v>0</v>
      </c>
      <c r="MB83" s="260">
        <f>+(IF(OR($B83=0,$C83=0,$D83=0,$DC$2&gt;$OE$1),0,IF(OR(LW83=0,LY83=0,LZ83=0),0,MIN((VLOOKUP($D83,SALERYCODE,3,0))*(IF($D83=6,LZ83,LY83))*((MIN((VLOOKUP($D83,SALERYCODE,5,0)),(IF($D83=6,LY83,LZ83))))),MIN((VLOOKUP($D83,SALERYCODE,3,0)),(LW83+LX83))*(IF($D83=6,LZ83,((MIN((VLOOKUP($D83,SALERYCODE,5,0)),LZ83)))))))))/IF(AND($D83=2,'ראשי-פרטים כלליים וריכוז הוצאות'!$D$68&lt;&gt;4),1.2,1)</f>
        <v>0</v>
      </c>
      <c r="MC83" s="263"/>
      <c r="MD83" s="264"/>
      <c r="ME83" s="265"/>
      <c r="MF83" s="266"/>
      <c r="MG83" s="267">
        <f t="shared" si="173"/>
        <v>0</v>
      </c>
      <c r="MH83" s="260">
        <f>+(IF(OR($B83=0,$C83=0,$D83=0,$DC$2&gt;$OE$1),0,IF(OR(MC83=0,ME83=0,MF83=0),0,MIN((VLOOKUP($D83,SALERYCODE,3,0))*(IF($D83=6,MF83,ME83))*((MIN((VLOOKUP($D83,SALERYCODE,5,0)),(IF($D83=6,ME83,MF83))))),MIN((VLOOKUP($D83,SALERYCODE,3,0)),(MC83+MD83))*(IF($D83=6,MF83,((MIN((VLOOKUP($D83,SALERYCODE,5,0)),MF83)))))))))/IF(AND($D83=2,'ראשי-פרטים כלליים וריכוז הוצאות'!$D$68&lt;&gt;4),1.2,1)</f>
        <v>0</v>
      </c>
      <c r="MI83" s="263"/>
      <c r="MJ83" s="264"/>
      <c r="MK83" s="265"/>
      <c r="ML83" s="266"/>
      <c r="MM83" s="267">
        <f t="shared" si="174"/>
        <v>0</v>
      </c>
      <c r="MN83" s="260">
        <f>+(IF(OR($B83=0,$C83=0,$D83=0,$DC$2&gt;$OE$1),0,IF(OR(MI83=0,MK83=0,ML83=0),0,MIN((VLOOKUP($D83,SALERYCODE,3,0))*(IF($D83=6,ML83,MK83))*((MIN((VLOOKUP($D83,SALERYCODE,5,0)),(IF($D83=6,MK83,ML83))))),MIN((VLOOKUP($D83,SALERYCODE,3,0)),(MI83+MJ83))*(IF($D83=6,ML83,((MIN((VLOOKUP($D83,SALERYCODE,5,0)),ML83)))))))))/IF(AND($D83=2,'ראשי-פרטים כלליים וריכוז הוצאות'!$D$68&lt;&gt;4),1.2,1)</f>
        <v>0</v>
      </c>
      <c r="MO83" s="263"/>
      <c r="MP83" s="264"/>
      <c r="MQ83" s="265"/>
      <c r="MR83" s="266"/>
      <c r="MS83" s="267">
        <f t="shared" si="175"/>
        <v>0</v>
      </c>
      <c r="MT83" s="260">
        <f>+(IF(OR($B83=0,$C83=0,$D83=0,$DC$2&gt;$OE$1),0,IF(OR(MO83=0,MQ83=0,MR83=0),0,MIN((VLOOKUP($D83,SALERYCODE,3,0))*(IF($D83=6,MR83,MQ83))*((MIN((VLOOKUP($D83,SALERYCODE,5,0)),(IF($D83=6,MQ83,MR83))))),MIN((VLOOKUP($D83,SALERYCODE,3,0)),(MO83+MP83))*(IF($D83=6,MR83,((MIN((VLOOKUP($D83,SALERYCODE,5,0)),MR83)))))))))/IF(AND($D83=2,'ראשי-פרטים כלליים וריכוז הוצאות'!$D$68&lt;&gt;4),1.2,1)</f>
        <v>0</v>
      </c>
      <c r="MU83" s="263"/>
      <c r="MV83" s="264"/>
      <c r="MW83" s="265"/>
      <c r="MX83" s="266"/>
      <c r="MY83" s="267">
        <f t="shared" si="176"/>
        <v>0</v>
      </c>
      <c r="MZ83" s="260">
        <f>+(IF(OR($B83=0,$C83=0,$D83=0,$DC$2&gt;$OE$1),0,IF(OR(MU83=0,MW83=0,MX83=0),0,MIN((VLOOKUP($D83,SALERYCODE,3,0))*(IF($D83=6,MX83,MW83))*((MIN((VLOOKUP($D83,SALERYCODE,5,0)),(IF($D83=6,MW83,MX83))))),MIN((VLOOKUP($D83,SALERYCODE,3,0)),(MU83+MV83))*(IF($D83=6,MX83,((MIN((VLOOKUP($D83,SALERYCODE,5,0)),MX83)))))))))/IF(AND($D83=2,'ראשי-פרטים כלליים וריכוז הוצאות'!$D$68&lt;&gt;4),1.2,1)</f>
        <v>0</v>
      </c>
      <c r="NA83" s="263"/>
      <c r="NB83" s="264"/>
      <c r="NC83" s="265"/>
      <c r="ND83" s="266"/>
      <c r="NE83" s="267">
        <f t="shared" si="177"/>
        <v>0</v>
      </c>
      <c r="NF83" s="260">
        <f>+(IF(OR($B83=0,$C83=0,$D83=0,$DC$2&gt;$OE$1),0,IF(OR(NA83=0,NC83=0,ND83=0),0,MIN((VLOOKUP($D83,SALERYCODE,3,0))*(IF($D83=6,ND83,NC83))*((MIN((VLOOKUP($D83,SALERYCODE,5,0)),(IF($D83=6,NC83,ND83))))),MIN((VLOOKUP($D83,SALERYCODE,3,0)),(NA83+NB83))*(IF($D83=6,ND83,((MIN((VLOOKUP($D83,SALERYCODE,5,0)),ND83)))))))))/IF(AND($D83=2,'ראשי-פרטים כלליים וריכוז הוצאות'!$D$68&lt;&gt;4),1.2,1)</f>
        <v>0</v>
      </c>
      <c r="NG83" s="263"/>
      <c r="NH83" s="264"/>
      <c r="NI83" s="265"/>
      <c r="NJ83" s="266"/>
      <c r="NK83" s="267">
        <f t="shared" si="178"/>
        <v>0</v>
      </c>
      <c r="NL83" s="260">
        <f>+(IF(OR($B83=0,$C83=0,$D83=0,$DC$2&gt;$OE$1),0,IF(OR(NG83=0,NI83=0,NJ83=0),0,MIN((VLOOKUP($D83,SALERYCODE,3,0))*(IF($D83=6,NJ83,NI83))*((MIN((VLOOKUP($D83,SALERYCODE,5,0)),(IF($D83=6,NI83,NJ83))))),MIN((VLOOKUP($D83,SALERYCODE,3,0)),(NG83+NH83))*(IF($D83=6,NJ83,((MIN((VLOOKUP($D83,SALERYCODE,5,0)),NJ83)))))))))/IF(AND($D83=2,'ראשי-פרטים כלליים וריכוז הוצאות'!$D$68&lt;&gt;4),1.2,1)</f>
        <v>0</v>
      </c>
      <c r="NM83" s="263"/>
      <c r="NN83" s="264"/>
      <c r="NO83" s="265"/>
      <c r="NP83" s="266"/>
      <c r="NQ83" s="267">
        <f t="shared" si="179"/>
        <v>0</v>
      </c>
      <c r="NR83" s="260">
        <f>+(IF(OR($B83=0,$C83=0,$D83=0,$DC$2&gt;$OE$1),0,IF(OR(NM83=0,NO83=0,NP83=0),0,MIN((VLOOKUP($D83,SALERYCODE,3,0))*(IF($D83=6,NP83,NO83))*((MIN((VLOOKUP($D83,SALERYCODE,5,0)),(IF($D83=6,NO83,NP83))))),MIN((VLOOKUP($D83,SALERYCODE,3,0)),(NM83+NN83))*(IF($D83=6,NP83,((MIN((VLOOKUP($D83,SALERYCODE,5,0)),NP83)))))))))/IF(AND($D83=2,'ראשי-פרטים כלליים וריכוז הוצאות'!$D$68&lt;&gt;4),1.2,1)</f>
        <v>0</v>
      </c>
      <c r="NS83" s="263"/>
      <c r="NT83" s="264"/>
      <c r="NU83" s="265"/>
      <c r="NV83" s="266"/>
      <c r="NW83" s="267">
        <f t="shared" si="180"/>
        <v>0</v>
      </c>
      <c r="NX83" s="260">
        <f>+(IF(OR($B83=0,$C83=0,$D83=0,$DC$2&gt;$OE$1),0,IF(OR(NS83=0,NU83=0,NV83=0),0,MIN((VLOOKUP($D83,SALERYCODE,3,0))*(IF($D83=6,NV83,NU83))*((MIN((VLOOKUP($D83,SALERYCODE,5,0)),(IF($D83=6,NU83,NV83))))),MIN((VLOOKUP($D83,SALERYCODE,3,0)),(NS83+NT83))*(IF($D83=6,NV83,((MIN((VLOOKUP($D83,SALERYCODE,5,0)),NV83)))))))))/IF(AND($D83=2,'ראשי-פרטים כלליים וריכוז הוצאות'!$D$68&lt;&gt;4),1.2,1)</f>
        <v>0</v>
      </c>
      <c r="NY83" s="263"/>
      <c r="NZ83" s="264"/>
      <c r="OA83" s="265"/>
      <c r="OB83" s="266"/>
      <c r="OC83" s="267">
        <f t="shared" si="181"/>
        <v>0</v>
      </c>
      <c r="OD83" s="260">
        <f>+(IF(OR($B83=0,$C83=0,$D83=0,$DC$2&gt;$OE$1),0,IF(OR(NY83=0,OA83=0,OB83=0),0,MIN((VLOOKUP($D83,SALERYCODE,3,0))*(IF($D83=6,OB83,OA83))*((MIN((VLOOKUP($D83,SALERYCODE,5,0)),(IF($D83=6,OA83,OB83))))),MIN((VLOOKUP($D83,SALERYCODE,3,0)),(NY83+NZ83))*(IF($D83=6,OB83,((MIN((VLOOKUP($D83,SALERYCODE,5,0)),OB83)))))))))/IF(AND($D83=2,'ראשי-פרטים כלליים וריכוז הוצאות'!$D$68&lt;&gt;4),1.2,1)</f>
        <v>0</v>
      </c>
      <c r="OE83" s="275">
        <f t="shared" si="192"/>
        <v>0</v>
      </c>
      <c r="OF83" s="283">
        <f t="shared" si="193"/>
        <v>9.9999999999999995E-7</v>
      </c>
      <c r="OG83" s="276">
        <f t="shared" si="194"/>
        <v>0</v>
      </c>
      <c r="OH83" s="275">
        <f t="shared" si="195"/>
        <v>0</v>
      </c>
      <c r="OI83" s="275">
        <v>0</v>
      </c>
      <c r="OJ83" s="258">
        <f t="shared" si="191"/>
        <v>0</v>
      </c>
      <c r="OK83" s="284"/>
      <c r="OL83" s="116">
        <f>MIN(OJ83+OK83*OF83*OE83/$OL$1/IF(AND($D83=2,'ראשי-פרטים כלליים וריכוז הוצאות'!$D$68&lt;&gt;4),1.2,1),IF($D83&gt;0,VLOOKUP($D83,SALERYCODE,3,0)*12*OG83,0))</f>
        <v>0</v>
      </c>
      <c r="OM83" s="95">
        <f t="shared" si="182"/>
        <v>0</v>
      </c>
      <c r="ON83" s="11">
        <f t="shared" si="183"/>
        <v>0</v>
      </c>
      <c r="OO83" s="11">
        <f t="shared" si="184"/>
        <v>0</v>
      </c>
      <c r="OP83" s="22">
        <f t="shared" si="185"/>
        <v>0</v>
      </c>
      <c r="OQ83" s="11">
        <f t="shared" si="186"/>
        <v>0</v>
      </c>
      <c r="OR83" s="11" t="e">
        <f>#REF!</f>
        <v>#REF!</v>
      </c>
      <c r="OS83" s="35" t="e">
        <f>#REF!-OP83</f>
        <v>#REF!</v>
      </c>
      <c r="OT83" s="35" t="e">
        <f>OS83-#REF!</f>
        <v>#REF!</v>
      </c>
      <c r="OU83" s="43" t="e">
        <f>IF(AND(OP83&gt;0,(OS83=#REF!-OP83)),"מועסק פחות מ-10% מזמנו במופ","")</f>
        <v>#REF!</v>
      </c>
    </row>
    <row r="84" spans="1:411" ht="24" hidden="1" customHeight="1" outlineLevel="1" x14ac:dyDescent="0.2">
      <c r="A84" s="282">
        <v>81</v>
      </c>
      <c r="B84" s="269"/>
      <c r="C84" s="270"/>
      <c r="D84" s="271"/>
      <c r="E84" s="263"/>
      <c r="F84" s="264"/>
      <c r="G84" s="265"/>
      <c r="H84" s="266"/>
      <c r="I84" s="267">
        <f t="shared" si="117"/>
        <v>0</v>
      </c>
      <c r="J84" s="260">
        <f>(IF(OR($B84=0,$C84=0,$D84=0,$E$2&gt;$OE$1),0,IF(OR($E84=0,$G84=0,$H84=0),0,MIN((VLOOKUP($D84,SALERYCODE,3,0))*(IF($D84=6,$H84,$G84))*((MIN((VLOOKUP($D84,SALERYCODE,5,0)),(IF($D84=6,$G84,$H84))))),MIN((VLOOKUP($D84,SALERYCODE,3,0)),($E84+$F84))*(IF($D84=6,$H84,((MIN((VLOOKUP($D84,SALERYCODE,5,0)),$H84)))))))))/IF(AND($D84=2,'ראשי-פרטים כלליים וריכוז הוצאות'!$D$68&lt;&gt;4),1.2,1)</f>
        <v>0</v>
      </c>
      <c r="K84" s="263"/>
      <c r="L84" s="264"/>
      <c r="M84" s="265"/>
      <c r="N84" s="266"/>
      <c r="O84" s="267">
        <f t="shared" si="118"/>
        <v>0</v>
      </c>
      <c r="P84" s="260">
        <f>+(IF(OR($B84=0,$C84=0,$D84=0,$K$2&gt;$OE$1),0,IF(OR($K84=0,$M84=0,$N84=0),0,MIN((VLOOKUP($D84,SALERYCODE,3,0))*(IF($D84=6,$N84,$M84))*((MIN((VLOOKUP($D84,SALERYCODE,5,0)),(IF($D84=6,$M84,$N84))))),MIN((VLOOKUP($D84,SALERYCODE,3,0)),($K84+$L84))*(IF($D84=6,$N84,((MIN((VLOOKUP($D84,SALERYCODE,5,0)),$N84)))))))))/IF(AND($D84=2,'ראשי-פרטים כלליים וריכוז הוצאות'!$D$68&lt;&gt;4),1.2,1)</f>
        <v>0</v>
      </c>
      <c r="Q84" s="263"/>
      <c r="R84" s="264"/>
      <c r="S84" s="265"/>
      <c r="T84" s="266"/>
      <c r="U84" s="267">
        <f t="shared" si="119"/>
        <v>0</v>
      </c>
      <c r="V84" s="260">
        <f>+(IF(OR($B84=0,$C84=0,$D84=0,$Q$2&gt;$OE$1),0,IF(OR(Q84=0,S84=0,T84=0),0,MIN((VLOOKUP($D84,SALERYCODE,3,0))*(IF($D84=6,T84,S84))*((MIN((VLOOKUP($D84,SALERYCODE,5,0)),(IF($D84=6,S84,T84))))),MIN((VLOOKUP($D84,SALERYCODE,3,0)),(Q84+R84))*(IF($D84=6,T84,((MIN((VLOOKUP($D84,SALERYCODE,5,0)),T84)))))))))/IF(AND($D84=2,'ראשי-פרטים כלליים וריכוז הוצאות'!$D$68&lt;&gt;4),1.2,1)</f>
        <v>0</v>
      </c>
      <c r="W84" s="263"/>
      <c r="X84" s="264"/>
      <c r="Y84" s="265"/>
      <c r="Z84" s="266"/>
      <c r="AA84" s="267">
        <f t="shared" si="120"/>
        <v>0</v>
      </c>
      <c r="AB84" s="260">
        <f>+(IF(OR($B84=0,$C84=0,$D84=0,$W$2&gt;$OE$1),0,IF(OR(W84=0,Y84=0,Z84=0),0,MIN((VLOOKUP($D84,SALERYCODE,3,0))*(IF($D84=6,Z84,Y84))*((MIN((VLOOKUP($D84,SALERYCODE,5,0)),(IF($D84=6,Y84,Z84))))),MIN((VLOOKUP($D84,SALERYCODE,3,0)),(W84+X84))*(IF($D84=6,Z84,((MIN((VLOOKUP($D84,SALERYCODE,5,0)),Z84)))))))))/IF(AND($D84=2,'ראשי-פרטים כלליים וריכוז הוצאות'!$D$68&lt;&gt;4),1.2,1)</f>
        <v>0</v>
      </c>
      <c r="AC84" s="263"/>
      <c r="AD84" s="264"/>
      <c r="AE84" s="265"/>
      <c r="AF84" s="266"/>
      <c r="AG84" s="267">
        <f t="shared" si="121"/>
        <v>0</v>
      </c>
      <c r="AH84" s="260">
        <f>+(IF(OR($B84=0,$C84=0,$D84=0,$AC$2&gt;$OE$1),0,IF(OR(AC84=0,AE84=0,AF84=0),0,MIN((VLOOKUP($D84,SALERYCODE,3,0))*(IF($D84=6,AF84,AE84))*((MIN((VLOOKUP($D84,SALERYCODE,5,0)),(IF($D84=6,AE84,AF84))))),MIN((VLOOKUP($D84,SALERYCODE,3,0)),(AC84+AD84))*(IF($D84=6,AF84,((MIN((VLOOKUP($D84,SALERYCODE,5,0)),AF84)))))))))/IF(AND($D84=2,'ראשי-פרטים כלליים וריכוז הוצאות'!$D$68&lt;&gt;4),1.2,1)</f>
        <v>0</v>
      </c>
      <c r="AI84" s="263"/>
      <c r="AJ84" s="264"/>
      <c r="AK84" s="265"/>
      <c r="AL84" s="266"/>
      <c r="AM84" s="267">
        <f t="shared" si="122"/>
        <v>0</v>
      </c>
      <c r="AN84" s="260">
        <f>+(IF(OR($B84=0,$C84=0,$D84=0,$AI$2&gt;$OE$1),0,IF(OR(AI84=0,AK84=0,AL84=0),0,MIN((VLOOKUP($D84,SALERYCODE,3,0))*(IF($D84=6,AL84,AK84))*((MIN((VLOOKUP($D84,SALERYCODE,5,0)),(IF($D84=6,AK84,AL84))))),MIN((VLOOKUP($D84,SALERYCODE,3,0)),(AI84+AJ84))*(IF($D84=6,AL84,((MIN((VLOOKUP($D84,SALERYCODE,5,0)),AL84)))))))))/IF(AND($D84=2,'ראשי-פרטים כלליים וריכוז הוצאות'!$D$68&lt;&gt;4),1.2,1)</f>
        <v>0</v>
      </c>
      <c r="AO84" s="263"/>
      <c r="AP84" s="264"/>
      <c r="AQ84" s="265"/>
      <c r="AR84" s="266"/>
      <c r="AS84" s="267">
        <f t="shared" si="123"/>
        <v>0</v>
      </c>
      <c r="AT84" s="260">
        <f>+(IF(OR($B84=0,$C84=0,$D84=0,$AO$2&gt;$OE$1),0,IF(OR(AO84=0,AQ84=0,AR84=0),0,MIN((VLOOKUP($D84,SALERYCODE,3,0))*(IF($D84=6,AR84,AQ84))*((MIN((VLOOKUP($D84,SALERYCODE,5,0)),(IF($D84=6,AQ84,AR84))))),MIN((VLOOKUP($D84,SALERYCODE,3,0)),(AO84+AP84))*(IF($D84=6,AR84,((MIN((VLOOKUP($D84,SALERYCODE,5,0)),AR84)))))))))/IF(AND($D84=2,'ראשי-פרטים כלליים וריכוז הוצאות'!$D$68&lt;&gt;4),1.2,1)</f>
        <v>0</v>
      </c>
      <c r="AU84" s="263"/>
      <c r="AV84" s="264"/>
      <c r="AW84" s="265"/>
      <c r="AX84" s="266"/>
      <c r="AY84" s="267">
        <f t="shared" si="124"/>
        <v>0</v>
      </c>
      <c r="AZ84" s="260">
        <f>+(IF(OR($B84=0,$C84=0,$D84=0,$AU$2&gt;$OE$1),0,IF(OR(AU84=0,AW84=0,AX84=0),0,MIN((VLOOKUP($D84,SALERYCODE,3,0))*(IF($D84=6,AX84,AW84))*((MIN((VLOOKUP($D84,SALERYCODE,5,0)),(IF($D84=6,AW84,AX84))))),MIN((VLOOKUP($D84,SALERYCODE,3,0)),(AU84+AV84))*(IF($D84=6,AX84,((MIN((VLOOKUP($D84,SALERYCODE,5,0)),AX84)))))))))/IF(AND($D84=2,'ראשי-פרטים כלליים וריכוז הוצאות'!$D$68&lt;&gt;4),1.2,1)</f>
        <v>0</v>
      </c>
      <c r="BA84" s="263"/>
      <c r="BB84" s="264"/>
      <c r="BC84" s="265"/>
      <c r="BD84" s="266"/>
      <c r="BE84" s="267">
        <f t="shared" si="125"/>
        <v>0</v>
      </c>
      <c r="BF84" s="260">
        <f>+(IF(OR($B84=0,$C84=0,$D84=0,$BA$2&gt;$OE$1),0,IF(OR(BA84=0,BC84=0,BD84=0),0,MIN((VLOOKUP($D84,SALERYCODE,3,0))*(IF($D84=6,BD84,BC84))*((MIN((VLOOKUP($D84,SALERYCODE,5,0)),(IF($D84=6,BC84,BD84))))),MIN((VLOOKUP($D84,SALERYCODE,3,0)),(BA84+BB84))*(IF($D84=6,BD84,((MIN((VLOOKUP($D84,SALERYCODE,5,0)),BD84)))))))))/IF(AND($D84=2,'ראשי-פרטים כלליים וריכוז הוצאות'!$D$68&lt;&gt;4),1.2,1)</f>
        <v>0</v>
      </c>
      <c r="BG84" s="263"/>
      <c r="BH84" s="264"/>
      <c r="BI84" s="265"/>
      <c r="BJ84" s="266"/>
      <c r="BK84" s="267">
        <f t="shared" si="126"/>
        <v>0</v>
      </c>
      <c r="BL84" s="260">
        <f>+(IF(OR($B84=0,$C84=0,$D84=0,$BG$2&gt;$OE$1),0,IF(OR(BG84=0,BI84=0,BJ84=0),0,MIN((VLOOKUP($D84,SALERYCODE,3,0))*(IF($D84=6,BJ84,BI84))*((MIN((VLOOKUP($D84,SALERYCODE,5,0)),(IF($D84=6,BI84,BJ84))))),MIN((VLOOKUP($D84,SALERYCODE,3,0)),(BG84+BH84))*(IF($D84=6,BJ84,((MIN((VLOOKUP($D84,SALERYCODE,5,0)),BJ84)))))))))/IF(AND($D84=2,'ראשי-פרטים כלליים וריכוז הוצאות'!$D$68&lt;&gt;4),1.2,1)</f>
        <v>0</v>
      </c>
      <c r="BM84" s="263"/>
      <c r="BN84" s="264"/>
      <c r="BO84" s="265"/>
      <c r="BP84" s="266"/>
      <c r="BQ84" s="267">
        <f t="shared" si="127"/>
        <v>0</v>
      </c>
      <c r="BR84" s="260">
        <f>+(IF(OR($B84=0,$C84=0,$D84=0,$BM$2&gt;$OE$1),0,IF(OR(BM84=0,BO84=0,BP84=0),0,MIN((VLOOKUP($D84,SALERYCODE,3,0))*(IF($D84=6,BP84,BO84))*((MIN((VLOOKUP($D84,SALERYCODE,5,0)),(IF($D84=6,BO84,BP84))))),MIN((VLOOKUP($D84,SALERYCODE,3,0)),(BM84+BN84))*(IF($D84=6,BP84,((MIN((VLOOKUP($D84,SALERYCODE,5,0)),BP84)))))))))/IF(AND($D84=2,'ראשי-פרטים כלליים וריכוז הוצאות'!$D$68&lt;&gt;4),1.2,1)</f>
        <v>0</v>
      </c>
      <c r="BS84" s="263"/>
      <c r="BT84" s="264"/>
      <c r="BU84" s="265"/>
      <c r="BV84" s="266"/>
      <c r="BW84" s="267">
        <f t="shared" si="128"/>
        <v>0</v>
      </c>
      <c r="BX84" s="260">
        <f>+(IF(OR($B84=0,$C84=0,$D84=0,$BS$2&gt;$OE$1),0,IF(OR(BS84=0,BU84=0,BV84=0),0,MIN((VLOOKUP($D84,SALERYCODE,3,0))*(IF($D84=6,BV84,BU84))*((MIN((VLOOKUP($D84,SALERYCODE,5,0)),(IF($D84=6,BU84,BV84))))),MIN((VLOOKUP($D84,SALERYCODE,3,0)),(BS84+BT84))*(IF($D84=6,BV84,((MIN((VLOOKUP($D84,SALERYCODE,5,0)),BV84)))))))))/IF(AND($D84=2,'ראשי-פרטים כלליים וריכוז הוצאות'!$D$68&lt;&gt;4),1.2,1)</f>
        <v>0</v>
      </c>
      <c r="BY84" s="263"/>
      <c r="BZ84" s="264"/>
      <c r="CA84" s="265"/>
      <c r="CB84" s="266"/>
      <c r="CC84" s="267">
        <f t="shared" si="129"/>
        <v>0</v>
      </c>
      <c r="CD84" s="260">
        <f>+(IF(OR($B84=0,$C84=0,$D84=0,$BY$2&gt;$OE$1),0,IF(OR(BY84=0,CA84=0,CB84=0),0,MIN((VLOOKUP($D84,SALERYCODE,3,0))*(IF($D84=6,CB84,CA84))*((MIN((VLOOKUP($D84,SALERYCODE,5,0)),(IF($D84=6,CA84,CB84))))),MIN((VLOOKUP($D84,SALERYCODE,3,0)),(BY84+BZ84))*(IF($D84=6,CB84,((MIN((VLOOKUP($D84,SALERYCODE,5,0)),CB84)))))))))/IF(AND($D84=2,'ראשי-פרטים כלליים וריכוז הוצאות'!$D$68&lt;&gt;4),1.2,1)</f>
        <v>0</v>
      </c>
      <c r="CE84" s="263"/>
      <c r="CF84" s="264"/>
      <c r="CG84" s="265"/>
      <c r="CH84" s="266"/>
      <c r="CI84" s="267">
        <f t="shared" si="130"/>
        <v>0</v>
      </c>
      <c r="CJ84" s="260">
        <f>+(IF(OR($B84=0,$C84=0,$D84=0,$CE$2&gt;$OE$1),0,IF(OR(CE84=0,CG84=0,CH84=0),0,MIN((VLOOKUP($D84,SALERYCODE,3,0))*(IF($D84=6,CH84,CG84))*((MIN((VLOOKUP($D84,SALERYCODE,5,0)),(IF($D84=6,CG84,CH84))))),MIN((VLOOKUP($D84,SALERYCODE,3,0)),(CE84+CF84))*(IF($D84=6,CH84,((MIN((VLOOKUP($D84,SALERYCODE,5,0)),CH84)))))))))/IF(AND($D84=2,'ראשי-פרטים כלליים וריכוז הוצאות'!$D$68&lt;&gt;4),1.2,1)</f>
        <v>0</v>
      </c>
      <c r="CK84" s="263"/>
      <c r="CL84" s="264"/>
      <c r="CM84" s="265"/>
      <c r="CN84" s="266"/>
      <c r="CO84" s="267">
        <f t="shared" si="131"/>
        <v>0</v>
      </c>
      <c r="CP84" s="260">
        <f>+(IF(OR($B84=0,$C84=0,$D84=0,$CK$2&gt;$OE$1),0,IF(OR(CK84=0,CM84=0,CN84=0),0,MIN((VLOOKUP($D84,SALERYCODE,3,0))*(IF($D84=6,CN84,CM84))*((MIN((VLOOKUP($D84,SALERYCODE,5,0)),(IF($D84=6,CM84,CN84))))),MIN((VLOOKUP($D84,SALERYCODE,3,0)),(CK84+CL84))*(IF($D84=6,CN84,((MIN((VLOOKUP($D84,SALERYCODE,5,0)),CN84)))))))))/IF(AND($D84=2,'ראשי-פרטים כלליים וריכוז הוצאות'!$D$68&lt;&gt;4),1.2,1)</f>
        <v>0</v>
      </c>
      <c r="CQ84" s="263"/>
      <c r="CR84" s="264"/>
      <c r="CS84" s="265"/>
      <c r="CT84" s="266"/>
      <c r="CU84" s="267">
        <f t="shared" si="132"/>
        <v>0</v>
      </c>
      <c r="CV84" s="260">
        <f>+(IF(OR($B84=0,$C84=0,$D84=0,$CQ$2&gt;$OE$1),0,IF(OR(CQ84=0,CS84=0,CT84=0),0,MIN((VLOOKUP($D84,SALERYCODE,3,0))*(IF($D84=6,CT84,CS84))*((MIN((VLOOKUP($D84,SALERYCODE,5,0)),(IF($D84=6,CS84,CT84))))),MIN((VLOOKUP($D84,SALERYCODE,3,0)),(CQ84+CR84))*(IF($D84=6,CT84,((MIN((VLOOKUP($D84,SALERYCODE,5,0)),CT84)))))))))/IF(AND($D84=2,'ראשי-פרטים כלליים וריכוז הוצאות'!$D$68&lt;&gt;4),1.2,1)</f>
        <v>0</v>
      </c>
      <c r="CW84" s="263"/>
      <c r="CX84" s="264"/>
      <c r="CY84" s="265"/>
      <c r="CZ84" s="266"/>
      <c r="DA84" s="267">
        <f t="shared" si="133"/>
        <v>0</v>
      </c>
      <c r="DB84" s="260">
        <f>+(IF(OR($B84=0,$C84=0,$D84=0,$CW$2&gt;$OE$1),0,IF(OR(CW84=0,CY84=0,CZ84=0),0,MIN((VLOOKUP($D84,SALERYCODE,3,0))*(IF($D84=6,CZ84,CY84))*((MIN((VLOOKUP($D84,SALERYCODE,5,0)),(IF($D84=6,CY84,CZ84))))),MIN((VLOOKUP($D84,SALERYCODE,3,0)),(CW84+CX84))*(IF($D84=6,CZ84,((MIN((VLOOKUP($D84,SALERYCODE,5,0)),CZ84)))))))))/IF(AND($D84=2,'ראשי-פרטים כלליים וריכוז הוצאות'!$D$68&lt;&gt;4),1.2,1)</f>
        <v>0</v>
      </c>
      <c r="DC84" s="263"/>
      <c r="DD84" s="264"/>
      <c r="DE84" s="265"/>
      <c r="DF84" s="266"/>
      <c r="DG84" s="267">
        <f t="shared" si="134"/>
        <v>0</v>
      </c>
      <c r="DH84" s="260">
        <f>+(IF(OR($B84=0,$C84=0,$D84=0,$DC$2&gt;$OE$1),0,IF(OR(DC84=0,DE84=0,DF84=0),0,MIN((VLOOKUP($D84,SALERYCODE,3,0))*(IF($D84=6,DF84,DE84))*((MIN((VLOOKUP($D84,SALERYCODE,5,0)),(IF($D84=6,DE84,DF84))))),MIN((VLOOKUP($D84,SALERYCODE,3,0)),(DC84+DD84))*(IF($D84=6,DF84,((MIN((VLOOKUP($D84,SALERYCODE,5,0)),DF84)))))))))/IF(AND($D84=2,'ראשי-פרטים כלליים וריכוז הוצאות'!$D$68&lt;&gt;4),1.2,1)</f>
        <v>0</v>
      </c>
      <c r="DI84" s="263"/>
      <c r="DJ84" s="264"/>
      <c r="DK84" s="265"/>
      <c r="DL84" s="266"/>
      <c r="DM84" s="267">
        <f t="shared" si="135"/>
        <v>0</v>
      </c>
      <c r="DN84" s="260">
        <f>+(IF(OR($B84=0,$C84=0,$D84=0,$DC$2&gt;$OE$1),0,IF(OR(DI84=0,DK84=0,DL84=0),0,MIN((VLOOKUP($D84,SALERYCODE,3,0))*(IF($D84=6,DL84,DK84))*((MIN((VLOOKUP($D84,SALERYCODE,5,0)),(IF($D84=6,DK84,DL84))))),MIN((VLOOKUP($D84,SALERYCODE,3,0)),(DI84+DJ84))*(IF($D84=6,DL84,((MIN((VLOOKUP($D84,SALERYCODE,5,0)),DL84)))))))))/IF(AND($D84=2,'ראשי-פרטים כלליים וריכוז הוצאות'!$D$68&lt;&gt;4),1.2,1)</f>
        <v>0</v>
      </c>
      <c r="DO84" s="263"/>
      <c r="DP84" s="264"/>
      <c r="DQ84" s="265"/>
      <c r="DR84" s="266"/>
      <c r="DS84" s="267">
        <f t="shared" si="136"/>
        <v>0</v>
      </c>
      <c r="DT84" s="260">
        <f>+(IF(OR($B84=0,$C84=0,$D84=0,$DC$2&gt;$OE$1),0,IF(OR(DO84=0,DQ84=0,DR84=0),0,MIN((VLOOKUP($D84,SALERYCODE,3,0))*(IF($D84=6,DR84,DQ84))*((MIN((VLOOKUP($D84,SALERYCODE,5,0)),(IF($D84=6,DQ84,DR84))))),MIN((VLOOKUP($D84,SALERYCODE,3,0)),(DO84+DP84))*(IF($D84=6,DR84,((MIN((VLOOKUP($D84,SALERYCODE,5,0)),DR84)))))))))/IF(AND($D84=2,'ראשי-פרטים כלליים וריכוז הוצאות'!$D$68&lt;&gt;4),1.2,1)</f>
        <v>0</v>
      </c>
      <c r="DU84" s="263"/>
      <c r="DV84" s="264"/>
      <c r="DW84" s="265"/>
      <c r="DX84" s="266"/>
      <c r="DY84" s="267">
        <f t="shared" si="137"/>
        <v>0</v>
      </c>
      <c r="DZ84" s="260">
        <f>+(IF(OR($B84=0,$C84=0,$D84=0,$DC$2&gt;$OE$1),0,IF(OR(DU84=0,DW84=0,DX84=0),0,MIN((VLOOKUP($D84,SALERYCODE,3,0))*(IF($D84=6,DX84,DW84))*((MIN((VLOOKUP($D84,SALERYCODE,5,0)),(IF($D84=6,DW84,DX84))))),MIN((VLOOKUP($D84,SALERYCODE,3,0)),(DU84+DV84))*(IF($D84=6,DX84,((MIN((VLOOKUP($D84,SALERYCODE,5,0)),DX84)))))))))/IF(AND($D84=2,'ראשי-פרטים כלליים וריכוז הוצאות'!$D$68&lt;&gt;4),1.2,1)</f>
        <v>0</v>
      </c>
      <c r="EA84" s="263"/>
      <c r="EB84" s="264"/>
      <c r="EC84" s="265"/>
      <c r="ED84" s="266"/>
      <c r="EE84" s="267">
        <f t="shared" si="138"/>
        <v>0</v>
      </c>
      <c r="EF84" s="260">
        <f>+(IF(OR($B84=0,$C84=0,$D84=0,$DC$2&gt;$OE$1),0,IF(OR(EA84=0,EC84=0,ED84=0),0,MIN((VLOOKUP($D84,SALERYCODE,3,0))*(IF($D84=6,ED84,EC84))*((MIN((VLOOKUP($D84,SALERYCODE,5,0)),(IF($D84=6,EC84,ED84))))),MIN((VLOOKUP($D84,SALERYCODE,3,0)),(EA84+EB84))*(IF($D84=6,ED84,((MIN((VLOOKUP($D84,SALERYCODE,5,0)),ED84)))))))))/IF(AND($D84=2,'ראשי-פרטים כלליים וריכוז הוצאות'!$D$68&lt;&gt;4),1.2,1)</f>
        <v>0</v>
      </c>
      <c r="EG84" s="263"/>
      <c r="EH84" s="264"/>
      <c r="EI84" s="265"/>
      <c r="EJ84" s="266"/>
      <c r="EK84" s="267">
        <f t="shared" si="139"/>
        <v>0</v>
      </c>
      <c r="EL84" s="260">
        <f>+(IF(OR($B84=0,$C84=0,$D84=0,$DC$2&gt;$OE$1),0,IF(OR(EG84=0,EI84=0,EJ84=0),0,MIN((VLOOKUP($D84,SALERYCODE,3,0))*(IF($D84=6,EJ84,EI84))*((MIN((VLOOKUP($D84,SALERYCODE,5,0)),(IF($D84=6,EI84,EJ84))))),MIN((VLOOKUP($D84,SALERYCODE,3,0)),(EG84+EH84))*(IF($D84=6,EJ84,((MIN((VLOOKUP($D84,SALERYCODE,5,0)),EJ84)))))))))/IF(AND($D84=2,'ראשי-פרטים כלליים וריכוז הוצאות'!$D$68&lt;&gt;4),1.2,1)</f>
        <v>0</v>
      </c>
      <c r="EM84" s="263"/>
      <c r="EN84" s="264"/>
      <c r="EO84" s="265"/>
      <c r="EP84" s="266"/>
      <c r="EQ84" s="267">
        <f t="shared" si="140"/>
        <v>0</v>
      </c>
      <c r="ER84" s="260">
        <f>+(IF(OR($B84=0,$C84=0,$D84=0,$DC$2&gt;$OE$1),0,IF(OR(EM84=0,EO84=0,EP84=0),0,MIN((VLOOKUP($D84,SALERYCODE,3,0))*(IF($D84=6,EP84,EO84))*((MIN((VLOOKUP($D84,SALERYCODE,5,0)),(IF($D84=6,EO84,EP84))))),MIN((VLOOKUP($D84,SALERYCODE,3,0)),(EM84+EN84))*(IF($D84=6,EP84,((MIN((VLOOKUP($D84,SALERYCODE,5,0)),EP84)))))))))/IF(AND($D84=2,'ראשי-פרטים כלליים וריכוז הוצאות'!$D$68&lt;&gt;4),1.2,1)</f>
        <v>0</v>
      </c>
      <c r="ES84" s="263"/>
      <c r="ET84" s="264"/>
      <c r="EU84" s="265"/>
      <c r="EV84" s="266"/>
      <c r="EW84" s="267">
        <f t="shared" si="141"/>
        <v>0</v>
      </c>
      <c r="EX84" s="260">
        <f>+(IF(OR($B84=0,$C84=0,$D84=0,$DC$2&gt;$OE$1),0,IF(OR(ES84=0,EU84=0,EV84=0),0,MIN((VLOOKUP($D84,SALERYCODE,3,0))*(IF($D84=6,EV84,EU84))*((MIN((VLOOKUP($D84,SALERYCODE,5,0)),(IF($D84=6,EU84,EV84))))),MIN((VLOOKUP($D84,SALERYCODE,3,0)),(ES84+ET84))*(IF($D84=6,EV84,((MIN((VLOOKUP($D84,SALERYCODE,5,0)),EV84)))))))))/IF(AND($D84=2,'ראשי-פרטים כלליים וריכוז הוצאות'!$D$68&lt;&gt;4),1.2,1)</f>
        <v>0</v>
      </c>
      <c r="EY84" s="263"/>
      <c r="EZ84" s="264"/>
      <c r="FA84" s="265"/>
      <c r="FB84" s="266"/>
      <c r="FC84" s="267">
        <f t="shared" si="142"/>
        <v>0</v>
      </c>
      <c r="FD84" s="260">
        <f>+(IF(OR($B84=0,$C84=0,$D84=0,$DC$2&gt;$OE$1),0,IF(OR(EY84=0,FA84=0,FB84=0),0,MIN((VLOOKUP($D84,SALERYCODE,3,0))*(IF($D84=6,FB84,FA84))*((MIN((VLOOKUP($D84,SALERYCODE,5,0)),(IF($D84=6,FA84,FB84))))),MIN((VLOOKUP($D84,SALERYCODE,3,0)),(EY84+EZ84))*(IF($D84=6,FB84,((MIN((VLOOKUP($D84,SALERYCODE,5,0)),FB84)))))))))/IF(AND($D84=2,'ראשי-פרטים כלליים וריכוז הוצאות'!$D$68&lt;&gt;4),1.2,1)</f>
        <v>0</v>
      </c>
      <c r="FE84" s="263"/>
      <c r="FF84" s="264"/>
      <c r="FG84" s="265"/>
      <c r="FH84" s="266"/>
      <c r="FI84" s="267">
        <f t="shared" si="143"/>
        <v>0</v>
      </c>
      <c r="FJ84" s="260">
        <f>+(IF(OR($B84=0,$C84=0,$D84=0,$DC$2&gt;$OE$1),0,IF(OR(FE84=0,FG84=0,FH84=0),0,MIN((VLOOKUP($D84,SALERYCODE,3,0))*(IF($D84=6,FH84,FG84))*((MIN((VLOOKUP($D84,SALERYCODE,5,0)),(IF($D84=6,FG84,FH84))))),MIN((VLOOKUP($D84,SALERYCODE,3,0)),(FE84+FF84))*(IF($D84=6,FH84,((MIN((VLOOKUP($D84,SALERYCODE,5,0)),FH84)))))))))/IF(AND($D84=2,'ראשי-פרטים כלליים וריכוז הוצאות'!$D$68&lt;&gt;4),1.2,1)</f>
        <v>0</v>
      </c>
      <c r="FK84" s="263"/>
      <c r="FL84" s="264"/>
      <c r="FM84" s="265"/>
      <c r="FN84" s="266"/>
      <c r="FO84" s="267">
        <f t="shared" si="144"/>
        <v>0</v>
      </c>
      <c r="FP84" s="260">
        <f>+(IF(OR($B84=0,$C84=0,$D84=0,$DC$2&gt;$OE$1),0,IF(OR(FK84=0,FM84=0,FN84=0),0,MIN((VLOOKUP($D84,SALERYCODE,3,0))*(IF($D84=6,FN84,FM84))*((MIN((VLOOKUP($D84,SALERYCODE,5,0)),(IF($D84=6,FM84,FN84))))),MIN((VLOOKUP($D84,SALERYCODE,3,0)),(FK84+FL84))*(IF($D84=6,FN84,((MIN((VLOOKUP($D84,SALERYCODE,5,0)),FN84)))))))))/IF(AND($D84=2,'ראשי-פרטים כלליים וריכוז הוצאות'!$D$68&lt;&gt;4),1.2,1)</f>
        <v>0</v>
      </c>
      <c r="FQ84" s="263"/>
      <c r="FR84" s="264"/>
      <c r="FS84" s="265"/>
      <c r="FT84" s="266"/>
      <c r="FU84" s="267">
        <f t="shared" si="145"/>
        <v>0</v>
      </c>
      <c r="FV84" s="260">
        <f>+(IF(OR($B84=0,$C84=0,$D84=0,$DC$2&gt;$OE$1),0,IF(OR(FQ84=0,FS84=0,FT84=0),0,MIN((VLOOKUP($D84,SALERYCODE,3,0))*(IF($D84=6,FT84,FS84))*((MIN((VLOOKUP($D84,SALERYCODE,5,0)),(IF($D84=6,FS84,FT84))))),MIN((VLOOKUP($D84,SALERYCODE,3,0)),(FQ84+FR84))*(IF($D84=6,FT84,((MIN((VLOOKUP($D84,SALERYCODE,5,0)),FT84)))))))))/IF(AND($D84=2,'ראשי-פרטים כלליים וריכוז הוצאות'!$D$68&lt;&gt;4),1.2,1)</f>
        <v>0</v>
      </c>
      <c r="FW84" s="263"/>
      <c r="FX84" s="264"/>
      <c r="FY84" s="265"/>
      <c r="FZ84" s="266"/>
      <c r="GA84" s="267">
        <f t="shared" si="146"/>
        <v>0</v>
      </c>
      <c r="GB84" s="260">
        <f>+(IF(OR($B84=0,$C84=0,$D84=0,$DC$2&gt;$OE$1),0,IF(OR(FW84=0,FY84=0,FZ84=0),0,MIN((VLOOKUP($D84,SALERYCODE,3,0))*(IF($D84=6,FZ84,FY84))*((MIN((VLOOKUP($D84,SALERYCODE,5,0)),(IF($D84=6,FY84,FZ84))))),MIN((VLOOKUP($D84,SALERYCODE,3,0)),(FW84+FX84))*(IF($D84=6,FZ84,((MIN((VLOOKUP($D84,SALERYCODE,5,0)),FZ84)))))))))/IF(AND($D84=2,'ראשי-פרטים כלליים וריכוז הוצאות'!$D$68&lt;&gt;4),1.2,1)</f>
        <v>0</v>
      </c>
      <c r="GC84" s="263"/>
      <c r="GD84" s="264"/>
      <c r="GE84" s="265"/>
      <c r="GF84" s="266"/>
      <c r="GG84" s="267">
        <f t="shared" si="147"/>
        <v>0</v>
      </c>
      <c r="GH84" s="260">
        <f>+(IF(OR($B84=0,$C84=0,$D84=0,$DC$2&gt;$OE$1),0,IF(OR(GC84=0,GE84=0,GF84=0),0,MIN((VLOOKUP($D84,SALERYCODE,3,0))*(IF($D84=6,GF84,GE84))*((MIN((VLOOKUP($D84,SALERYCODE,5,0)),(IF($D84=6,GE84,GF84))))),MIN((VLOOKUP($D84,SALERYCODE,3,0)),(GC84+GD84))*(IF($D84=6,GF84,((MIN((VLOOKUP($D84,SALERYCODE,5,0)),GF84)))))))))/IF(AND($D84=2,'ראשי-פרטים כלליים וריכוז הוצאות'!$D$68&lt;&gt;4),1.2,1)</f>
        <v>0</v>
      </c>
      <c r="GI84" s="263"/>
      <c r="GJ84" s="264"/>
      <c r="GK84" s="265"/>
      <c r="GL84" s="266"/>
      <c r="GM84" s="267">
        <f t="shared" si="148"/>
        <v>0</v>
      </c>
      <c r="GN84" s="260">
        <f>+(IF(OR($B84=0,$C84=0,$D84=0,$DC$2&gt;$OE$1),0,IF(OR(GI84=0,GK84=0,GL84=0),0,MIN((VLOOKUP($D84,SALERYCODE,3,0))*(IF($D84=6,GL84,GK84))*((MIN((VLOOKUP($D84,SALERYCODE,5,0)),(IF($D84=6,GK84,GL84))))),MIN((VLOOKUP($D84,SALERYCODE,3,0)),(GI84+GJ84))*(IF($D84=6,GL84,((MIN((VLOOKUP($D84,SALERYCODE,5,0)),GL84)))))))))/IF(AND($D84=2,'ראשי-פרטים כלליים וריכוז הוצאות'!$D$68&lt;&gt;4),1.2,1)</f>
        <v>0</v>
      </c>
      <c r="GO84" s="263"/>
      <c r="GP84" s="264"/>
      <c r="GQ84" s="265"/>
      <c r="GR84" s="266"/>
      <c r="GS84" s="267">
        <f t="shared" si="149"/>
        <v>0</v>
      </c>
      <c r="GT84" s="260">
        <f>+(IF(OR($B84=0,$C84=0,$D84=0,$DC$2&gt;$OE$1),0,IF(OR(GO84=0,GQ84=0,GR84=0),0,MIN((VLOOKUP($D84,SALERYCODE,3,0))*(IF($D84=6,GR84,GQ84))*((MIN((VLOOKUP($D84,SALERYCODE,5,0)),(IF($D84=6,GQ84,GR84))))),MIN((VLOOKUP($D84,SALERYCODE,3,0)),(GO84+GP84))*(IF($D84=6,GR84,((MIN((VLOOKUP($D84,SALERYCODE,5,0)),GR84)))))))))/IF(AND($D84=2,'ראשי-פרטים כלליים וריכוז הוצאות'!$D$68&lt;&gt;4),1.2,1)</f>
        <v>0</v>
      </c>
      <c r="GU84" s="263"/>
      <c r="GV84" s="264"/>
      <c r="GW84" s="265"/>
      <c r="GX84" s="266"/>
      <c r="GY84" s="267">
        <f t="shared" si="150"/>
        <v>0</v>
      </c>
      <c r="GZ84" s="260">
        <f>+(IF(OR($B84=0,$C84=0,$D84=0,$DC$2&gt;$OE$1),0,IF(OR(GU84=0,GW84=0,GX84=0),0,MIN((VLOOKUP($D84,SALERYCODE,3,0))*(IF($D84=6,GX84,GW84))*((MIN((VLOOKUP($D84,SALERYCODE,5,0)),(IF($D84=6,GW84,GX84))))),MIN((VLOOKUP($D84,SALERYCODE,3,0)),(GU84+GV84))*(IF($D84=6,GX84,((MIN((VLOOKUP($D84,SALERYCODE,5,0)),GX84)))))))))/IF(AND($D84=2,'ראשי-פרטים כלליים וריכוז הוצאות'!$D$68&lt;&gt;4),1.2,1)</f>
        <v>0</v>
      </c>
      <c r="HA84" s="263"/>
      <c r="HB84" s="264"/>
      <c r="HC84" s="265"/>
      <c r="HD84" s="266"/>
      <c r="HE84" s="267">
        <f t="shared" si="151"/>
        <v>0</v>
      </c>
      <c r="HF84" s="260">
        <f>+(IF(OR($B84=0,$C84=0,$D84=0,$DC$2&gt;$OE$1),0,IF(OR(HA84=0,HC84=0,HD84=0),0,MIN((VLOOKUP($D84,SALERYCODE,3,0))*(IF($D84=6,HD84,HC84))*((MIN((VLOOKUP($D84,SALERYCODE,5,0)),(IF($D84=6,HC84,HD84))))),MIN((VLOOKUP($D84,SALERYCODE,3,0)),(HA84+HB84))*(IF($D84=6,HD84,((MIN((VLOOKUP($D84,SALERYCODE,5,0)),HD84)))))))))/IF(AND($D84=2,'ראשי-פרטים כלליים וריכוז הוצאות'!$D$68&lt;&gt;4),1.2,1)</f>
        <v>0</v>
      </c>
      <c r="HG84" s="263"/>
      <c r="HH84" s="264"/>
      <c r="HI84" s="265"/>
      <c r="HJ84" s="266"/>
      <c r="HK84" s="267">
        <f t="shared" si="152"/>
        <v>0</v>
      </c>
      <c r="HL84" s="260">
        <f>+(IF(OR($B84=0,$C84=0,$D84=0,$DC$2&gt;$OE$1),0,IF(OR(HG84=0,HI84=0,HJ84=0),0,MIN((VLOOKUP($D84,SALERYCODE,3,0))*(IF($D84=6,HJ84,HI84))*((MIN((VLOOKUP($D84,SALERYCODE,5,0)),(IF($D84=6,HI84,HJ84))))),MIN((VLOOKUP($D84,SALERYCODE,3,0)),(HG84+HH84))*(IF($D84=6,HJ84,((MIN((VLOOKUP($D84,SALERYCODE,5,0)),HJ84)))))))))/IF(AND($D84=2,'ראשי-פרטים כלליים וריכוז הוצאות'!$D$68&lt;&gt;4),1.2,1)</f>
        <v>0</v>
      </c>
      <c r="HM84" s="263"/>
      <c r="HN84" s="264"/>
      <c r="HO84" s="265"/>
      <c r="HP84" s="266"/>
      <c r="HQ84" s="267">
        <f t="shared" si="153"/>
        <v>0</v>
      </c>
      <c r="HR84" s="260">
        <f>+(IF(OR($B84=0,$C84=0,$D84=0,$DC$2&gt;$OE$1),0,IF(OR(HM84=0,HO84=0,HP84=0),0,MIN((VLOOKUP($D84,SALERYCODE,3,0))*(IF($D84=6,HP84,HO84))*((MIN((VLOOKUP($D84,SALERYCODE,5,0)),(IF($D84=6,HO84,HP84))))),MIN((VLOOKUP($D84,SALERYCODE,3,0)),(HM84+HN84))*(IF($D84=6,HP84,((MIN((VLOOKUP($D84,SALERYCODE,5,0)),HP84)))))))))/IF(AND($D84=2,'ראשי-פרטים כלליים וריכוז הוצאות'!$D$68&lt;&gt;4),1.2,1)</f>
        <v>0</v>
      </c>
      <c r="HS84" s="263"/>
      <c r="HT84" s="264"/>
      <c r="HU84" s="265"/>
      <c r="HV84" s="266"/>
      <c r="HW84" s="267">
        <f t="shared" si="154"/>
        <v>0</v>
      </c>
      <c r="HX84" s="260">
        <f>+(IF(OR($B84=0,$C84=0,$D84=0,$DC$2&gt;$OE$1),0,IF(OR(HS84=0,HU84=0,HV84=0),0,MIN((VLOOKUP($D84,SALERYCODE,3,0))*(IF($D84=6,HV84,HU84))*((MIN((VLOOKUP($D84,SALERYCODE,5,0)),(IF($D84=6,HU84,HV84))))),MIN((VLOOKUP($D84,SALERYCODE,3,0)),(HS84+HT84))*(IF($D84=6,HV84,((MIN((VLOOKUP($D84,SALERYCODE,5,0)),HV84)))))))))/IF(AND($D84=2,'ראשי-פרטים כלליים וריכוז הוצאות'!$D$68&lt;&gt;4),1.2,1)</f>
        <v>0</v>
      </c>
      <c r="HY84" s="263"/>
      <c r="HZ84" s="264"/>
      <c r="IA84" s="265"/>
      <c r="IB84" s="266"/>
      <c r="IC84" s="267">
        <f t="shared" si="155"/>
        <v>0</v>
      </c>
      <c r="ID84" s="260">
        <f>+(IF(OR($B84=0,$C84=0,$D84=0,$DC$2&gt;$OE$1),0,IF(OR(HY84=0,IA84=0,IB84=0),0,MIN((VLOOKUP($D84,SALERYCODE,3,0))*(IF($D84=6,IB84,IA84))*((MIN((VLOOKUP($D84,SALERYCODE,5,0)),(IF($D84=6,IA84,IB84))))),MIN((VLOOKUP($D84,SALERYCODE,3,0)),(HY84+HZ84))*(IF($D84=6,IB84,((MIN((VLOOKUP($D84,SALERYCODE,5,0)),IB84)))))))))/IF(AND($D84=2,'ראשי-פרטים כלליים וריכוז הוצאות'!$D$68&lt;&gt;4),1.2,1)</f>
        <v>0</v>
      </c>
      <c r="IE84" s="263"/>
      <c r="IF84" s="264"/>
      <c r="IG84" s="265"/>
      <c r="IH84" s="266"/>
      <c r="II84" s="267">
        <f t="shared" si="156"/>
        <v>0</v>
      </c>
      <c r="IJ84" s="260">
        <f>+(IF(OR($B84=0,$C84=0,$D84=0,$DC$2&gt;$OE$1),0,IF(OR(IE84=0,IG84=0,IH84=0),0,MIN((VLOOKUP($D84,SALERYCODE,3,0))*(IF($D84=6,IH84,IG84))*((MIN((VLOOKUP($D84,SALERYCODE,5,0)),(IF($D84=6,IG84,IH84))))),MIN((VLOOKUP($D84,SALERYCODE,3,0)),(IE84+IF84))*(IF($D84=6,IH84,((MIN((VLOOKUP($D84,SALERYCODE,5,0)),IH84)))))))))/IF(AND($D84=2,'ראשי-פרטים כלליים וריכוז הוצאות'!$D$68&lt;&gt;4),1.2,1)</f>
        <v>0</v>
      </c>
      <c r="IK84" s="263"/>
      <c r="IL84" s="264"/>
      <c r="IM84" s="265"/>
      <c r="IN84" s="266"/>
      <c r="IO84" s="267">
        <f t="shared" si="157"/>
        <v>0</v>
      </c>
      <c r="IP84" s="260">
        <f>+(IF(OR($B84=0,$C84=0,$D84=0,$DC$2&gt;$OE$1),0,IF(OR(IK84=0,IM84=0,IN84=0),0,MIN((VLOOKUP($D84,SALERYCODE,3,0))*(IF($D84=6,IN84,IM84))*((MIN((VLOOKUP($D84,SALERYCODE,5,0)),(IF($D84=6,IM84,IN84))))),MIN((VLOOKUP($D84,SALERYCODE,3,0)),(IK84+IL84))*(IF($D84=6,IN84,((MIN((VLOOKUP($D84,SALERYCODE,5,0)),IN84)))))))))/IF(AND($D84=2,'ראשי-פרטים כלליים וריכוז הוצאות'!$D$68&lt;&gt;4),1.2,1)</f>
        <v>0</v>
      </c>
      <c r="IQ84" s="263"/>
      <c r="IR84" s="264"/>
      <c r="IS84" s="265"/>
      <c r="IT84" s="266"/>
      <c r="IU84" s="267">
        <f t="shared" si="158"/>
        <v>0</v>
      </c>
      <c r="IV84" s="260">
        <f>+(IF(OR($B84=0,$C84=0,$D84=0,$DC$2&gt;$OE$1),0,IF(OR(IQ84=0,IS84=0,IT84=0),0,MIN((VLOOKUP($D84,SALERYCODE,3,0))*(IF($D84=6,IT84,IS84))*((MIN((VLOOKUP($D84,SALERYCODE,5,0)),(IF($D84=6,IS84,IT84))))),MIN((VLOOKUP($D84,SALERYCODE,3,0)),(IQ84+IR84))*(IF($D84=6,IT84,((MIN((VLOOKUP($D84,SALERYCODE,5,0)),IT84)))))))))/IF(AND($D84=2,'ראשי-פרטים כלליים וריכוז הוצאות'!$D$68&lt;&gt;4),1.2,1)</f>
        <v>0</v>
      </c>
      <c r="IW84" s="263"/>
      <c r="IX84" s="264"/>
      <c r="IY84" s="265"/>
      <c r="IZ84" s="266"/>
      <c r="JA84" s="267">
        <f t="shared" si="159"/>
        <v>0</v>
      </c>
      <c r="JB84" s="260">
        <f>+(IF(OR($B84=0,$C84=0,$D84=0,$DC$2&gt;$OE$1),0,IF(OR(IW84=0,IY84=0,IZ84=0),0,MIN((VLOOKUP($D84,SALERYCODE,3,0))*(IF($D84=6,IZ84,IY84))*((MIN((VLOOKUP($D84,SALERYCODE,5,0)),(IF($D84=6,IY84,IZ84))))),MIN((VLOOKUP($D84,SALERYCODE,3,0)),(IW84+IX84))*(IF($D84=6,IZ84,((MIN((VLOOKUP($D84,SALERYCODE,5,0)),IZ84)))))))))/IF(AND($D84=2,'ראשי-פרטים כלליים וריכוז הוצאות'!$D$68&lt;&gt;4),1.2,1)</f>
        <v>0</v>
      </c>
      <c r="JC84" s="263"/>
      <c r="JD84" s="264"/>
      <c r="JE84" s="265"/>
      <c r="JF84" s="266"/>
      <c r="JG84" s="267">
        <f t="shared" si="160"/>
        <v>0</v>
      </c>
      <c r="JH84" s="260">
        <f>+(IF(OR($B84=0,$C84=0,$D84=0,$DC$2&gt;$OE$1),0,IF(OR(JC84=0,JE84=0,JF84=0),0,MIN((VLOOKUP($D84,SALERYCODE,3,0))*(IF($D84=6,JF84,JE84))*((MIN((VLOOKUP($D84,SALERYCODE,5,0)),(IF($D84=6,JE84,JF84))))),MIN((VLOOKUP($D84,SALERYCODE,3,0)),(JC84+JD84))*(IF($D84=6,JF84,((MIN((VLOOKUP($D84,SALERYCODE,5,0)),JF84)))))))))/IF(AND($D84=2,'ראשי-פרטים כלליים וריכוז הוצאות'!$D$68&lt;&gt;4),1.2,1)</f>
        <v>0</v>
      </c>
      <c r="JI84" s="263"/>
      <c r="JJ84" s="264"/>
      <c r="JK84" s="265"/>
      <c r="JL84" s="266"/>
      <c r="JM84" s="267">
        <f t="shared" si="161"/>
        <v>0</v>
      </c>
      <c r="JN84" s="260">
        <f>+(IF(OR($B84=0,$C84=0,$D84=0,$DC$2&gt;$OE$1),0,IF(OR(JI84=0,JK84=0,JL84=0),0,MIN((VLOOKUP($D84,SALERYCODE,3,0))*(IF($D84=6,JL84,JK84))*((MIN((VLOOKUP($D84,SALERYCODE,5,0)),(IF($D84=6,JK84,JL84))))),MIN((VLOOKUP($D84,SALERYCODE,3,0)),(JI84+JJ84))*(IF($D84=6,JL84,((MIN((VLOOKUP($D84,SALERYCODE,5,0)),JL84)))))))))/IF(AND($D84=2,'ראשי-פרטים כלליים וריכוז הוצאות'!$D$68&lt;&gt;4),1.2,1)</f>
        <v>0</v>
      </c>
      <c r="JO84" s="263"/>
      <c r="JP84" s="264"/>
      <c r="JQ84" s="265"/>
      <c r="JR84" s="266"/>
      <c r="JS84" s="267">
        <f t="shared" si="162"/>
        <v>0</v>
      </c>
      <c r="JT84" s="260">
        <f>+(IF(OR($B84=0,$C84=0,$D84=0,$DC$2&gt;$OE$1),0,IF(OR(JO84=0,JQ84=0,JR84=0),0,MIN((VLOOKUP($D84,SALERYCODE,3,0))*(IF($D84=6,JR84,JQ84))*((MIN((VLOOKUP($D84,SALERYCODE,5,0)),(IF($D84=6,JQ84,JR84))))),MIN((VLOOKUP($D84,SALERYCODE,3,0)),(JO84+JP84))*(IF($D84=6,JR84,((MIN((VLOOKUP($D84,SALERYCODE,5,0)),JR84)))))))))/IF(AND($D84=2,'ראשי-פרטים כלליים וריכוז הוצאות'!$D$68&lt;&gt;4),1.2,1)</f>
        <v>0</v>
      </c>
      <c r="JU84" s="263"/>
      <c r="JV84" s="264"/>
      <c r="JW84" s="265"/>
      <c r="JX84" s="266"/>
      <c r="JY84" s="267">
        <f t="shared" si="163"/>
        <v>0</v>
      </c>
      <c r="JZ84" s="260">
        <f>+(IF(OR($B84=0,$C84=0,$D84=0,$DC$2&gt;$OE$1),0,IF(OR(JU84=0,JW84=0,JX84=0),0,MIN((VLOOKUP($D84,SALERYCODE,3,0))*(IF($D84=6,JX84,JW84))*((MIN((VLOOKUP($D84,SALERYCODE,5,0)),(IF($D84=6,JW84,JX84))))),MIN((VLOOKUP($D84,SALERYCODE,3,0)),(JU84+JV84))*(IF($D84=6,JX84,((MIN((VLOOKUP($D84,SALERYCODE,5,0)),JX84)))))))))/IF(AND($D84=2,'ראשי-פרטים כלליים וריכוז הוצאות'!$D$68&lt;&gt;4),1.2,1)</f>
        <v>0</v>
      </c>
      <c r="KA84" s="263"/>
      <c r="KB84" s="264"/>
      <c r="KC84" s="265"/>
      <c r="KD84" s="266"/>
      <c r="KE84" s="267">
        <f t="shared" si="164"/>
        <v>0</v>
      </c>
      <c r="KF84" s="260">
        <f>+(IF(OR($B84=0,$C84=0,$D84=0,$DC$2&gt;$OE$1),0,IF(OR(KA84=0,KC84=0,KD84=0),0,MIN((VLOOKUP($D84,SALERYCODE,3,0))*(IF($D84=6,KD84,KC84))*((MIN((VLOOKUP($D84,SALERYCODE,5,0)),(IF($D84=6,KC84,KD84))))),MIN((VLOOKUP($D84,SALERYCODE,3,0)),(KA84+KB84))*(IF($D84=6,KD84,((MIN((VLOOKUP($D84,SALERYCODE,5,0)),KD84)))))))))/IF(AND($D84=2,'ראשי-פרטים כלליים וריכוז הוצאות'!$D$68&lt;&gt;4),1.2,1)</f>
        <v>0</v>
      </c>
      <c r="KG84" s="263"/>
      <c r="KH84" s="264"/>
      <c r="KI84" s="265"/>
      <c r="KJ84" s="266"/>
      <c r="KK84" s="267">
        <f t="shared" si="165"/>
        <v>0</v>
      </c>
      <c r="KL84" s="260">
        <f>+(IF(OR($B84=0,$C84=0,$D84=0,$DC$2&gt;$OE$1),0,IF(OR(KG84=0,KI84=0,KJ84=0),0,MIN((VLOOKUP($D84,SALERYCODE,3,0))*(IF($D84=6,KJ84,KI84))*((MIN((VLOOKUP($D84,SALERYCODE,5,0)),(IF($D84=6,KI84,KJ84))))),MIN((VLOOKUP($D84,SALERYCODE,3,0)),(KG84+KH84))*(IF($D84=6,KJ84,((MIN((VLOOKUP($D84,SALERYCODE,5,0)),KJ84)))))))))/IF(AND($D84=2,'ראשי-פרטים כלליים וריכוז הוצאות'!$D$68&lt;&gt;4),1.2,1)</f>
        <v>0</v>
      </c>
      <c r="KM84" s="263"/>
      <c r="KN84" s="264"/>
      <c r="KO84" s="265"/>
      <c r="KP84" s="266"/>
      <c r="KQ84" s="267">
        <f t="shared" si="166"/>
        <v>0</v>
      </c>
      <c r="KR84" s="260">
        <f>+(IF(OR($B84=0,$C84=0,$D84=0,$DC$2&gt;$OE$1),0,IF(OR(KM84=0,KO84=0,KP84=0),0,MIN((VLOOKUP($D84,SALERYCODE,3,0))*(IF($D84=6,KP84,KO84))*((MIN((VLOOKUP($D84,SALERYCODE,5,0)),(IF($D84=6,KO84,KP84))))),MIN((VLOOKUP($D84,SALERYCODE,3,0)),(KM84+KN84))*(IF($D84=6,KP84,((MIN((VLOOKUP($D84,SALERYCODE,5,0)),KP84)))))))))/IF(AND($D84=2,'ראשי-פרטים כלליים וריכוז הוצאות'!$D$68&lt;&gt;4),1.2,1)</f>
        <v>0</v>
      </c>
      <c r="KS84" s="263"/>
      <c r="KT84" s="264"/>
      <c r="KU84" s="265"/>
      <c r="KV84" s="266"/>
      <c r="KW84" s="267">
        <f t="shared" si="167"/>
        <v>0</v>
      </c>
      <c r="KX84" s="260">
        <f>+(IF(OR($B84=0,$C84=0,$D84=0,$DC$2&gt;$OE$1),0,IF(OR(KS84=0,KU84=0,KV84=0),0,MIN((VLOOKUP($D84,SALERYCODE,3,0))*(IF($D84=6,KV84,KU84))*((MIN((VLOOKUP($D84,SALERYCODE,5,0)),(IF($D84=6,KU84,KV84))))),MIN((VLOOKUP($D84,SALERYCODE,3,0)),(KS84+KT84))*(IF($D84=6,KV84,((MIN((VLOOKUP($D84,SALERYCODE,5,0)),KV84)))))))))/IF(AND($D84=2,'ראשי-פרטים כלליים וריכוז הוצאות'!$D$68&lt;&gt;4),1.2,1)</f>
        <v>0</v>
      </c>
      <c r="KY84" s="263"/>
      <c r="KZ84" s="264"/>
      <c r="LA84" s="265"/>
      <c r="LB84" s="266"/>
      <c r="LC84" s="267">
        <f t="shared" si="168"/>
        <v>0</v>
      </c>
      <c r="LD84" s="260">
        <f>+(IF(OR($B84=0,$C84=0,$D84=0,$DC$2&gt;$OE$1),0,IF(OR(KY84=0,LA84=0,LB84=0),0,MIN((VLOOKUP($D84,SALERYCODE,3,0))*(IF($D84=6,LB84,LA84))*((MIN((VLOOKUP($D84,SALERYCODE,5,0)),(IF($D84=6,LA84,LB84))))),MIN((VLOOKUP($D84,SALERYCODE,3,0)),(KY84+KZ84))*(IF($D84=6,LB84,((MIN((VLOOKUP($D84,SALERYCODE,5,0)),LB84)))))))))/IF(AND($D84=2,'ראשי-פרטים כלליים וריכוז הוצאות'!$D$68&lt;&gt;4),1.2,1)</f>
        <v>0</v>
      </c>
      <c r="LE84" s="263"/>
      <c r="LF84" s="264"/>
      <c r="LG84" s="265"/>
      <c r="LH84" s="266"/>
      <c r="LI84" s="267">
        <f t="shared" si="169"/>
        <v>0</v>
      </c>
      <c r="LJ84" s="260">
        <f>+(IF(OR($B84=0,$C84=0,$D84=0,$DC$2&gt;$OE$1),0,IF(OR(LE84=0,LG84=0,LH84=0),0,MIN((VLOOKUP($D84,SALERYCODE,3,0))*(IF($D84=6,LH84,LG84))*((MIN((VLOOKUP($D84,SALERYCODE,5,0)),(IF($D84=6,LG84,LH84))))),MIN((VLOOKUP($D84,SALERYCODE,3,0)),(LE84+LF84))*(IF($D84=6,LH84,((MIN((VLOOKUP($D84,SALERYCODE,5,0)),LH84)))))))))/IF(AND($D84=2,'ראשי-פרטים כלליים וריכוז הוצאות'!$D$68&lt;&gt;4),1.2,1)</f>
        <v>0</v>
      </c>
      <c r="LK84" s="263"/>
      <c r="LL84" s="264"/>
      <c r="LM84" s="265"/>
      <c r="LN84" s="266"/>
      <c r="LO84" s="267">
        <f t="shared" si="170"/>
        <v>0</v>
      </c>
      <c r="LP84" s="260">
        <f>+(IF(OR($B84=0,$C84=0,$D84=0,$DC$2&gt;$OE$1),0,IF(OR(LK84=0,LM84=0,LN84=0),0,MIN((VLOOKUP($D84,SALERYCODE,3,0))*(IF($D84=6,LN84,LM84))*((MIN((VLOOKUP($D84,SALERYCODE,5,0)),(IF($D84=6,LM84,LN84))))),MIN((VLOOKUP($D84,SALERYCODE,3,0)),(LK84+LL84))*(IF($D84=6,LN84,((MIN((VLOOKUP($D84,SALERYCODE,5,0)),LN84)))))))))/IF(AND($D84=2,'ראשי-פרטים כלליים וריכוז הוצאות'!$D$68&lt;&gt;4),1.2,1)</f>
        <v>0</v>
      </c>
      <c r="LQ84" s="263"/>
      <c r="LR84" s="264"/>
      <c r="LS84" s="265"/>
      <c r="LT84" s="266"/>
      <c r="LU84" s="267">
        <f t="shared" si="171"/>
        <v>0</v>
      </c>
      <c r="LV84" s="260">
        <f>+(IF(OR($B84=0,$C84=0,$D84=0,$DC$2&gt;$OE$1),0,IF(OR(LQ84=0,LS84=0,LT84=0),0,MIN((VLOOKUP($D84,SALERYCODE,3,0))*(IF($D84=6,LT84,LS84))*((MIN((VLOOKUP($D84,SALERYCODE,5,0)),(IF($D84=6,LS84,LT84))))),MIN((VLOOKUP($D84,SALERYCODE,3,0)),(LQ84+LR84))*(IF($D84=6,LT84,((MIN((VLOOKUP($D84,SALERYCODE,5,0)),LT84)))))))))/IF(AND($D84=2,'ראשי-פרטים כלליים וריכוז הוצאות'!$D$68&lt;&gt;4),1.2,1)</f>
        <v>0</v>
      </c>
      <c r="LW84" s="263"/>
      <c r="LX84" s="264"/>
      <c r="LY84" s="265"/>
      <c r="LZ84" s="266"/>
      <c r="MA84" s="267">
        <f t="shared" si="172"/>
        <v>0</v>
      </c>
      <c r="MB84" s="260">
        <f>+(IF(OR($B84=0,$C84=0,$D84=0,$DC$2&gt;$OE$1),0,IF(OR(LW84=0,LY84=0,LZ84=0),0,MIN((VLOOKUP($D84,SALERYCODE,3,0))*(IF($D84=6,LZ84,LY84))*((MIN((VLOOKUP($D84,SALERYCODE,5,0)),(IF($D84=6,LY84,LZ84))))),MIN((VLOOKUP($D84,SALERYCODE,3,0)),(LW84+LX84))*(IF($D84=6,LZ84,((MIN((VLOOKUP($D84,SALERYCODE,5,0)),LZ84)))))))))/IF(AND($D84=2,'ראשי-פרטים כלליים וריכוז הוצאות'!$D$68&lt;&gt;4),1.2,1)</f>
        <v>0</v>
      </c>
      <c r="MC84" s="263"/>
      <c r="MD84" s="264"/>
      <c r="ME84" s="265"/>
      <c r="MF84" s="266"/>
      <c r="MG84" s="267">
        <f t="shared" si="173"/>
        <v>0</v>
      </c>
      <c r="MH84" s="260">
        <f>+(IF(OR($B84=0,$C84=0,$D84=0,$DC$2&gt;$OE$1),0,IF(OR(MC84=0,ME84=0,MF84=0),0,MIN((VLOOKUP($D84,SALERYCODE,3,0))*(IF($D84=6,MF84,ME84))*((MIN((VLOOKUP($D84,SALERYCODE,5,0)),(IF($D84=6,ME84,MF84))))),MIN((VLOOKUP($D84,SALERYCODE,3,0)),(MC84+MD84))*(IF($D84=6,MF84,((MIN((VLOOKUP($D84,SALERYCODE,5,0)),MF84)))))))))/IF(AND($D84=2,'ראשי-פרטים כלליים וריכוז הוצאות'!$D$68&lt;&gt;4),1.2,1)</f>
        <v>0</v>
      </c>
      <c r="MI84" s="263"/>
      <c r="MJ84" s="264"/>
      <c r="MK84" s="265"/>
      <c r="ML84" s="266"/>
      <c r="MM84" s="267">
        <f t="shared" si="174"/>
        <v>0</v>
      </c>
      <c r="MN84" s="260">
        <f>+(IF(OR($B84=0,$C84=0,$D84=0,$DC$2&gt;$OE$1),0,IF(OR(MI84=0,MK84=0,ML84=0),0,MIN((VLOOKUP($D84,SALERYCODE,3,0))*(IF($D84=6,ML84,MK84))*((MIN((VLOOKUP($D84,SALERYCODE,5,0)),(IF($D84=6,MK84,ML84))))),MIN((VLOOKUP($D84,SALERYCODE,3,0)),(MI84+MJ84))*(IF($D84=6,ML84,((MIN((VLOOKUP($D84,SALERYCODE,5,0)),ML84)))))))))/IF(AND($D84=2,'ראשי-פרטים כלליים וריכוז הוצאות'!$D$68&lt;&gt;4),1.2,1)</f>
        <v>0</v>
      </c>
      <c r="MO84" s="263"/>
      <c r="MP84" s="264"/>
      <c r="MQ84" s="265"/>
      <c r="MR84" s="266"/>
      <c r="MS84" s="267">
        <f t="shared" si="175"/>
        <v>0</v>
      </c>
      <c r="MT84" s="260">
        <f>+(IF(OR($B84=0,$C84=0,$D84=0,$DC$2&gt;$OE$1),0,IF(OR(MO84=0,MQ84=0,MR84=0),0,MIN((VLOOKUP($D84,SALERYCODE,3,0))*(IF($D84=6,MR84,MQ84))*((MIN((VLOOKUP($D84,SALERYCODE,5,0)),(IF($D84=6,MQ84,MR84))))),MIN((VLOOKUP($D84,SALERYCODE,3,0)),(MO84+MP84))*(IF($D84=6,MR84,((MIN((VLOOKUP($D84,SALERYCODE,5,0)),MR84)))))))))/IF(AND($D84=2,'ראשי-פרטים כלליים וריכוז הוצאות'!$D$68&lt;&gt;4),1.2,1)</f>
        <v>0</v>
      </c>
      <c r="MU84" s="263"/>
      <c r="MV84" s="264"/>
      <c r="MW84" s="265"/>
      <c r="MX84" s="266"/>
      <c r="MY84" s="267">
        <f t="shared" si="176"/>
        <v>0</v>
      </c>
      <c r="MZ84" s="260">
        <f>+(IF(OR($B84=0,$C84=0,$D84=0,$DC$2&gt;$OE$1),0,IF(OR(MU84=0,MW84=0,MX84=0),0,MIN((VLOOKUP($D84,SALERYCODE,3,0))*(IF($D84=6,MX84,MW84))*((MIN((VLOOKUP($D84,SALERYCODE,5,0)),(IF($D84=6,MW84,MX84))))),MIN((VLOOKUP($D84,SALERYCODE,3,0)),(MU84+MV84))*(IF($D84=6,MX84,((MIN((VLOOKUP($D84,SALERYCODE,5,0)),MX84)))))))))/IF(AND($D84=2,'ראשי-פרטים כלליים וריכוז הוצאות'!$D$68&lt;&gt;4),1.2,1)</f>
        <v>0</v>
      </c>
      <c r="NA84" s="263"/>
      <c r="NB84" s="264"/>
      <c r="NC84" s="265"/>
      <c r="ND84" s="266"/>
      <c r="NE84" s="267">
        <f t="shared" si="177"/>
        <v>0</v>
      </c>
      <c r="NF84" s="260">
        <f>+(IF(OR($B84=0,$C84=0,$D84=0,$DC$2&gt;$OE$1),0,IF(OR(NA84=0,NC84=0,ND84=0),0,MIN((VLOOKUP($D84,SALERYCODE,3,0))*(IF($D84=6,ND84,NC84))*((MIN((VLOOKUP($D84,SALERYCODE,5,0)),(IF($D84=6,NC84,ND84))))),MIN((VLOOKUP($D84,SALERYCODE,3,0)),(NA84+NB84))*(IF($D84=6,ND84,((MIN((VLOOKUP($D84,SALERYCODE,5,0)),ND84)))))))))/IF(AND($D84=2,'ראשי-פרטים כלליים וריכוז הוצאות'!$D$68&lt;&gt;4),1.2,1)</f>
        <v>0</v>
      </c>
      <c r="NG84" s="263"/>
      <c r="NH84" s="264"/>
      <c r="NI84" s="265"/>
      <c r="NJ84" s="266"/>
      <c r="NK84" s="267">
        <f t="shared" si="178"/>
        <v>0</v>
      </c>
      <c r="NL84" s="260">
        <f>+(IF(OR($B84=0,$C84=0,$D84=0,$DC$2&gt;$OE$1),0,IF(OR(NG84=0,NI84=0,NJ84=0),0,MIN((VLOOKUP($D84,SALERYCODE,3,0))*(IF($D84=6,NJ84,NI84))*((MIN((VLOOKUP($D84,SALERYCODE,5,0)),(IF($D84=6,NI84,NJ84))))),MIN((VLOOKUP($D84,SALERYCODE,3,0)),(NG84+NH84))*(IF($D84=6,NJ84,((MIN((VLOOKUP($D84,SALERYCODE,5,0)),NJ84)))))))))/IF(AND($D84=2,'ראשי-פרטים כלליים וריכוז הוצאות'!$D$68&lt;&gt;4),1.2,1)</f>
        <v>0</v>
      </c>
      <c r="NM84" s="263"/>
      <c r="NN84" s="264"/>
      <c r="NO84" s="265"/>
      <c r="NP84" s="266"/>
      <c r="NQ84" s="267">
        <f t="shared" si="179"/>
        <v>0</v>
      </c>
      <c r="NR84" s="260">
        <f>+(IF(OR($B84=0,$C84=0,$D84=0,$DC$2&gt;$OE$1),0,IF(OR(NM84=0,NO84=0,NP84=0),0,MIN((VLOOKUP($D84,SALERYCODE,3,0))*(IF($D84=6,NP84,NO84))*((MIN((VLOOKUP($D84,SALERYCODE,5,0)),(IF($D84=6,NO84,NP84))))),MIN((VLOOKUP($D84,SALERYCODE,3,0)),(NM84+NN84))*(IF($D84=6,NP84,((MIN((VLOOKUP($D84,SALERYCODE,5,0)),NP84)))))))))/IF(AND($D84=2,'ראשי-פרטים כלליים וריכוז הוצאות'!$D$68&lt;&gt;4),1.2,1)</f>
        <v>0</v>
      </c>
      <c r="NS84" s="263"/>
      <c r="NT84" s="264"/>
      <c r="NU84" s="265"/>
      <c r="NV84" s="266"/>
      <c r="NW84" s="267">
        <f t="shared" si="180"/>
        <v>0</v>
      </c>
      <c r="NX84" s="260">
        <f>+(IF(OR($B84=0,$C84=0,$D84=0,$DC$2&gt;$OE$1),0,IF(OR(NS84=0,NU84=0,NV84=0),0,MIN((VLOOKUP($D84,SALERYCODE,3,0))*(IF($D84=6,NV84,NU84))*((MIN((VLOOKUP($D84,SALERYCODE,5,0)),(IF($D84=6,NU84,NV84))))),MIN((VLOOKUP($D84,SALERYCODE,3,0)),(NS84+NT84))*(IF($D84=6,NV84,((MIN((VLOOKUP($D84,SALERYCODE,5,0)),NV84)))))))))/IF(AND($D84=2,'ראשי-פרטים כלליים וריכוז הוצאות'!$D$68&lt;&gt;4),1.2,1)</f>
        <v>0</v>
      </c>
      <c r="NY84" s="263"/>
      <c r="NZ84" s="264"/>
      <c r="OA84" s="265"/>
      <c r="OB84" s="266"/>
      <c r="OC84" s="267">
        <f t="shared" si="181"/>
        <v>0</v>
      </c>
      <c r="OD84" s="260">
        <f>+(IF(OR($B84=0,$C84=0,$D84=0,$DC$2&gt;$OE$1),0,IF(OR(NY84=0,OA84=0,OB84=0),0,MIN((VLOOKUP($D84,SALERYCODE,3,0))*(IF($D84=6,OB84,OA84))*((MIN((VLOOKUP($D84,SALERYCODE,5,0)),(IF($D84=6,OA84,OB84))))),MIN((VLOOKUP($D84,SALERYCODE,3,0)),(NY84+NZ84))*(IF($D84=6,OB84,((MIN((VLOOKUP($D84,SALERYCODE,5,0)),OB84)))))))))/IF(AND($D84=2,'ראשי-פרטים כלליים וריכוז הוצאות'!$D$68&lt;&gt;4),1.2,1)</f>
        <v>0</v>
      </c>
      <c r="OE84" s="275">
        <f t="shared" si="192"/>
        <v>0</v>
      </c>
      <c r="OF84" s="283">
        <f t="shared" si="193"/>
        <v>9.9999999999999995E-7</v>
      </c>
      <c r="OG84" s="276">
        <f t="shared" si="194"/>
        <v>0</v>
      </c>
      <c r="OH84" s="275">
        <f t="shared" si="195"/>
        <v>0</v>
      </c>
      <c r="OI84" s="275">
        <v>0</v>
      </c>
      <c r="OJ84" s="258">
        <f t="shared" si="191"/>
        <v>0</v>
      </c>
      <c r="OK84" s="284"/>
      <c r="OL84" s="116">
        <f>MIN(OJ84+OK84*OF84*OE84/$OL$1/IF(AND($D84=2,'ראשי-פרטים כלליים וריכוז הוצאות'!$D$68&lt;&gt;4),1.2,1),IF($D84&gt;0,VLOOKUP($D84,SALERYCODE,3,0)*12*OG84,0))</f>
        <v>0</v>
      </c>
      <c r="OM84" s="95">
        <f t="shared" si="182"/>
        <v>0</v>
      </c>
      <c r="ON84" s="11">
        <f t="shared" si="183"/>
        <v>0</v>
      </c>
      <c r="OO84" s="11">
        <f t="shared" si="184"/>
        <v>0</v>
      </c>
      <c r="OP84" s="22">
        <f t="shared" si="185"/>
        <v>0</v>
      </c>
      <c r="OQ84" s="11">
        <f t="shared" si="186"/>
        <v>0</v>
      </c>
      <c r="OR84" s="11" t="e">
        <f>#REF!</f>
        <v>#REF!</v>
      </c>
      <c r="OS84" s="35" t="e">
        <f>#REF!-OP84</f>
        <v>#REF!</v>
      </c>
      <c r="OT84" s="35" t="e">
        <f>OS84-#REF!</f>
        <v>#REF!</v>
      </c>
      <c r="OU84" s="43" t="e">
        <f>IF(AND(OP84&gt;0,(OS84=#REF!-OP84)),"מועסק פחות מ-10% מזמנו במופ","")</f>
        <v>#REF!</v>
      </c>
    </row>
    <row r="85" spans="1:411" ht="24" hidden="1" customHeight="1" outlineLevel="1" x14ac:dyDescent="0.2">
      <c r="A85" s="282">
        <v>82</v>
      </c>
      <c r="B85" s="269"/>
      <c r="C85" s="270"/>
      <c r="D85" s="271"/>
      <c r="E85" s="263"/>
      <c r="F85" s="264"/>
      <c r="G85" s="265"/>
      <c r="H85" s="266"/>
      <c r="I85" s="267">
        <f t="shared" si="117"/>
        <v>0</v>
      </c>
      <c r="J85" s="260">
        <f>(IF(OR($B85=0,$C85=0,$D85=0,$E$2&gt;$OE$1),0,IF(OR($E85=0,$G85=0,$H85=0),0,MIN((VLOOKUP($D85,SALERYCODE,3,0))*(IF($D85=6,$H85,$G85))*((MIN((VLOOKUP($D85,SALERYCODE,5,0)),(IF($D85=6,$G85,$H85))))),MIN((VLOOKUP($D85,SALERYCODE,3,0)),($E85+$F85))*(IF($D85=6,$H85,((MIN((VLOOKUP($D85,SALERYCODE,5,0)),$H85)))))))))/IF(AND($D85=2,'ראשי-פרטים כלליים וריכוז הוצאות'!$D$68&lt;&gt;4),1.2,1)</f>
        <v>0</v>
      </c>
      <c r="K85" s="263"/>
      <c r="L85" s="264"/>
      <c r="M85" s="265"/>
      <c r="N85" s="266"/>
      <c r="O85" s="267">
        <f t="shared" si="118"/>
        <v>0</v>
      </c>
      <c r="P85" s="260">
        <f>+(IF(OR($B85=0,$C85=0,$D85=0,$K$2&gt;$OE$1),0,IF(OR($K85=0,$M85=0,$N85=0),0,MIN((VLOOKUP($D85,SALERYCODE,3,0))*(IF($D85=6,$N85,$M85))*((MIN((VLOOKUP($D85,SALERYCODE,5,0)),(IF($D85=6,$M85,$N85))))),MIN((VLOOKUP($D85,SALERYCODE,3,0)),($K85+$L85))*(IF($D85=6,$N85,((MIN((VLOOKUP($D85,SALERYCODE,5,0)),$N85)))))))))/IF(AND($D85=2,'ראשי-פרטים כלליים וריכוז הוצאות'!$D$68&lt;&gt;4),1.2,1)</f>
        <v>0</v>
      </c>
      <c r="Q85" s="263"/>
      <c r="R85" s="264"/>
      <c r="S85" s="265"/>
      <c r="T85" s="266"/>
      <c r="U85" s="267">
        <f t="shared" si="119"/>
        <v>0</v>
      </c>
      <c r="V85" s="260">
        <f>+(IF(OR($B85=0,$C85=0,$D85=0,$Q$2&gt;$OE$1),0,IF(OR(Q85=0,S85=0,T85=0),0,MIN((VLOOKUP($D85,SALERYCODE,3,0))*(IF($D85=6,T85,S85))*((MIN((VLOOKUP($D85,SALERYCODE,5,0)),(IF($D85=6,S85,T85))))),MIN((VLOOKUP($D85,SALERYCODE,3,0)),(Q85+R85))*(IF($D85=6,T85,((MIN((VLOOKUP($D85,SALERYCODE,5,0)),T85)))))))))/IF(AND($D85=2,'ראשי-פרטים כלליים וריכוז הוצאות'!$D$68&lt;&gt;4),1.2,1)</f>
        <v>0</v>
      </c>
      <c r="W85" s="263"/>
      <c r="X85" s="264"/>
      <c r="Y85" s="265"/>
      <c r="Z85" s="266"/>
      <c r="AA85" s="267">
        <f t="shared" si="120"/>
        <v>0</v>
      </c>
      <c r="AB85" s="260">
        <f>+(IF(OR($B85=0,$C85=0,$D85=0,$W$2&gt;$OE$1),0,IF(OR(W85=0,Y85=0,Z85=0),0,MIN((VLOOKUP($D85,SALERYCODE,3,0))*(IF($D85=6,Z85,Y85))*((MIN((VLOOKUP($D85,SALERYCODE,5,0)),(IF($D85=6,Y85,Z85))))),MIN((VLOOKUP($D85,SALERYCODE,3,0)),(W85+X85))*(IF($D85=6,Z85,((MIN((VLOOKUP($D85,SALERYCODE,5,0)),Z85)))))))))/IF(AND($D85=2,'ראשי-פרטים כלליים וריכוז הוצאות'!$D$68&lt;&gt;4),1.2,1)</f>
        <v>0</v>
      </c>
      <c r="AC85" s="263"/>
      <c r="AD85" s="264"/>
      <c r="AE85" s="265"/>
      <c r="AF85" s="266"/>
      <c r="AG85" s="267">
        <f t="shared" si="121"/>
        <v>0</v>
      </c>
      <c r="AH85" s="260">
        <f>+(IF(OR($B85=0,$C85=0,$D85=0,$AC$2&gt;$OE$1),0,IF(OR(AC85=0,AE85=0,AF85=0),0,MIN((VLOOKUP($D85,SALERYCODE,3,0))*(IF($D85=6,AF85,AE85))*((MIN((VLOOKUP($D85,SALERYCODE,5,0)),(IF($D85=6,AE85,AF85))))),MIN((VLOOKUP($D85,SALERYCODE,3,0)),(AC85+AD85))*(IF($D85=6,AF85,((MIN((VLOOKUP($D85,SALERYCODE,5,0)),AF85)))))))))/IF(AND($D85=2,'ראשי-פרטים כלליים וריכוז הוצאות'!$D$68&lt;&gt;4),1.2,1)</f>
        <v>0</v>
      </c>
      <c r="AI85" s="263"/>
      <c r="AJ85" s="264"/>
      <c r="AK85" s="265"/>
      <c r="AL85" s="266"/>
      <c r="AM85" s="267">
        <f t="shared" si="122"/>
        <v>0</v>
      </c>
      <c r="AN85" s="260">
        <f>+(IF(OR($B85=0,$C85=0,$D85=0,$AI$2&gt;$OE$1),0,IF(OR(AI85=0,AK85=0,AL85=0),0,MIN((VLOOKUP($D85,SALERYCODE,3,0))*(IF($D85=6,AL85,AK85))*((MIN((VLOOKUP($D85,SALERYCODE,5,0)),(IF($D85=6,AK85,AL85))))),MIN((VLOOKUP($D85,SALERYCODE,3,0)),(AI85+AJ85))*(IF($D85=6,AL85,((MIN((VLOOKUP($D85,SALERYCODE,5,0)),AL85)))))))))/IF(AND($D85=2,'ראשי-פרטים כלליים וריכוז הוצאות'!$D$68&lt;&gt;4),1.2,1)</f>
        <v>0</v>
      </c>
      <c r="AO85" s="263"/>
      <c r="AP85" s="264"/>
      <c r="AQ85" s="265"/>
      <c r="AR85" s="266"/>
      <c r="AS85" s="267">
        <f t="shared" si="123"/>
        <v>0</v>
      </c>
      <c r="AT85" s="260">
        <f>+(IF(OR($B85=0,$C85=0,$D85=0,$AO$2&gt;$OE$1),0,IF(OR(AO85=0,AQ85=0,AR85=0),0,MIN((VLOOKUP($D85,SALERYCODE,3,0))*(IF($D85=6,AR85,AQ85))*((MIN((VLOOKUP($D85,SALERYCODE,5,0)),(IF($D85=6,AQ85,AR85))))),MIN((VLOOKUP($D85,SALERYCODE,3,0)),(AO85+AP85))*(IF($D85=6,AR85,((MIN((VLOOKUP($D85,SALERYCODE,5,0)),AR85)))))))))/IF(AND($D85=2,'ראשי-פרטים כלליים וריכוז הוצאות'!$D$68&lt;&gt;4),1.2,1)</f>
        <v>0</v>
      </c>
      <c r="AU85" s="263"/>
      <c r="AV85" s="264"/>
      <c r="AW85" s="265"/>
      <c r="AX85" s="266"/>
      <c r="AY85" s="267">
        <f t="shared" si="124"/>
        <v>0</v>
      </c>
      <c r="AZ85" s="260">
        <f>+(IF(OR($B85=0,$C85=0,$D85=0,$AU$2&gt;$OE$1),0,IF(OR(AU85=0,AW85=0,AX85=0),0,MIN((VLOOKUP($D85,SALERYCODE,3,0))*(IF($D85=6,AX85,AW85))*((MIN((VLOOKUP($D85,SALERYCODE,5,0)),(IF($D85=6,AW85,AX85))))),MIN((VLOOKUP($D85,SALERYCODE,3,0)),(AU85+AV85))*(IF($D85=6,AX85,((MIN((VLOOKUP($D85,SALERYCODE,5,0)),AX85)))))))))/IF(AND($D85=2,'ראשי-פרטים כלליים וריכוז הוצאות'!$D$68&lt;&gt;4),1.2,1)</f>
        <v>0</v>
      </c>
      <c r="BA85" s="263"/>
      <c r="BB85" s="264"/>
      <c r="BC85" s="265"/>
      <c r="BD85" s="266"/>
      <c r="BE85" s="267">
        <f t="shared" si="125"/>
        <v>0</v>
      </c>
      <c r="BF85" s="260">
        <f>+(IF(OR($B85=0,$C85=0,$D85=0,$BA$2&gt;$OE$1),0,IF(OR(BA85=0,BC85=0,BD85=0),0,MIN((VLOOKUP($D85,SALERYCODE,3,0))*(IF($D85=6,BD85,BC85))*((MIN((VLOOKUP($D85,SALERYCODE,5,0)),(IF($D85=6,BC85,BD85))))),MIN((VLOOKUP($D85,SALERYCODE,3,0)),(BA85+BB85))*(IF($D85=6,BD85,((MIN((VLOOKUP($D85,SALERYCODE,5,0)),BD85)))))))))/IF(AND($D85=2,'ראשי-פרטים כלליים וריכוז הוצאות'!$D$68&lt;&gt;4),1.2,1)</f>
        <v>0</v>
      </c>
      <c r="BG85" s="263"/>
      <c r="BH85" s="264"/>
      <c r="BI85" s="265"/>
      <c r="BJ85" s="266"/>
      <c r="BK85" s="267">
        <f t="shared" si="126"/>
        <v>0</v>
      </c>
      <c r="BL85" s="260">
        <f>+(IF(OR($B85=0,$C85=0,$D85=0,$BG$2&gt;$OE$1),0,IF(OR(BG85=0,BI85=0,BJ85=0),0,MIN((VLOOKUP($D85,SALERYCODE,3,0))*(IF($D85=6,BJ85,BI85))*((MIN((VLOOKUP($D85,SALERYCODE,5,0)),(IF($D85=6,BI85,BJ85))))),MIN((VLOOKUP($D85,SALERYCODE,3,0)),(BG85+BH85))*(IF($D85=6,BJ85,((MIN((VLOOKUP($D85,SALERYCODE,5,0)),BJ85)))))))))/IF(AND($D85=2,'ראשי-פרטים כלליים וריכוז הוצאות'!$D$68&lt;&gt;4),1.2,1)</f>
        <v>0</v>
      </c>
      <c r="BM85" s="263"/>
      <c r="BN85" s="264"/>
      <c r="BO85" s="265"/>
      <c r="BP85" s="266"/>
      <c r="BQ85" s="267">
        <f t="shared" si="127"/>
        <v>0</v>
      </c>
      <c r="BR85" s="260">
        <f>+(IF(OR($B85=0,$C85=0,$D85=0,$BM$2&gt;$OE$1),0,IF(OR(BM85=0,BO85=0,BP85=0),0,MIN((VLOOKUP($D85,SALERYCODE,3,0))*(IF($D85=6,BP85,BO85))*((MIN((VLOOKUP($D85,SALERYCODE,5,0)),(IF($D85=6,BO85,BP85))))),MIN((VLOOKUP($D85,SALERYCODE,3,0)),(BM85+BN85))*(IF($D85=6,BP85,((MIN((VLOOKUP($D85,SALERYCODE,5,0)),BP85)))))))))/IF(AND($D85=2,'ראשי-פרטים כלליים וריכוז הוצאות'!$D$68&lt;&gt;4),1.2,1)</f>
        <v>0</v>
      </c>
      <c r="BS85" s="263"/>
      <c r="BT85" s="264"/>
      <c r="BU85" s="265"/>
      <c r="BV85" s="266"/>
      <c r="BW85" s="267">
        <f t="shared" si="128"/>
        <v>0</v>
      </c>
      <c r="BX85" s="260">
        <f>+(IF(OR($B85=0,$C85=0,$D85=0,$BS$2&gt;$OE$1),0,IF(OR(BS85=0,BU85=0,BV85=0),0,MIN((VLOOKUP($D85,SALERYCODE,3,0))*(IF($D85=6,BV85,BU85))*((MIN((VLOOKUP($D85,SALERYCODE,5,0)),(IF($D85=6,BU85,BV85))))),MIN((VLOOKUP($D85,SALERYCODE,3,0)),(BS85+BT85))*(IF($D85=6,BV85,((MIN((VLOOKUP($D85,SALERYCODE,5,0)),BV85)))))))))/IF(AND($D85=2,'ראשי-פרטים כלליים וריכוז הוצאות'!$D$68&lt;&gt;4),1.2,1)</f>
        <v>0</v>
      </c>
      <c r="BY85" s="263"/>
      <c r="BZ85" s="264"/>
      <c r="CA85" s="265"/>
      <c r="CB85" s="266"/>
      <c r="CC85" s="267">
        <f t="shared" si="129"/>
        <v>0</v>
      </c>
      <c r="CD85" s="260">
        <f>+(IF(OR($B85=0,$C85=0,$D85=0,$BY$2&gt;$OE$1),0,IF(OR(BY85=0,CA85=0,CB85=0),0,MIN((VLOOKUP($D85,SALERYCODE,3,0))*(IF($D85=6,CB85,CA85))*((MIN((VLOOKUP($D85,SALERYCODE,5,0)),(IF($D85=6,CA85,CB85))))),MIN((VLOOKUP($D85,SALERYCODE,3,0)),(BY85+BZ85))*(IF($D85=6,CB85,((MIN((VLOOKUP($D85,SALERYCODE,5,0)),CB85)))))))))/IF(AND($D85=2,'ראשי-פרטים כלליים וריכוז הוצאות'!$D$68&lt;&gt;4),1.2,1)</f>
        <v>0</v>
      </c>
      <c r="CE85" s="263"/>
      <c r="CF85" s="264"/>
      <c r="CG85" s="265"/>
      <c r="CH85" s="266"/>
      <c r="CI85" s="267">
        <f t="shared" si="130"/>
        <v>0</v>
      </c>
      <c r="CJ85" s="260">
        <f>+(IF(OR($B85=0,$C85=0,$D85=0,$CE$2&gt;$OE$1),0,IF(OR(CE85=0,CG85=0,CH85=0),0,MIN((VLOOKUP($D85,SALERYCODE,3,0))*(IF($D85=6,CH85,CG85))*((MIN((VLOOKUP($D85,SALERYCODE,5,0)),(IF($D85=6,CG85,CH85))))),MIN((VLOOKUP($D85,SALERYCODE,3,0)),(CE85+CF85))*(IF($D85=6,CH85,((MIN((VLOOKUP($D85,SALERYCODE,5,0)),CH85)))))))))/IF(AND($D85=2,'ראשי-פרטים כלליים וריכוז הוצאות'!$D$68&lt;&gt;4),1.2,1)</f>
        <v>0</v>
      </c>
      <c r="CK85" s="263"/>
      <c r="CL85" s="264"/>
      <c r="CM85" s="265"/>
      <c r="CN85" s="266"/>
      <c r="CO85" s="267">
        <f t="shared" si="131"/>
        <v>0</v>
      </c>
      <c r="CP85" s="260">
        <f>+(IF(OR($B85=0,$C85=0,$D85=0,$CK$2&gt;$OE$1),0,IF(OR(CK85=0,CM85=0,CN85=0),0,MIN((VLOOKUP($D85,SALERYCODE,3,0))*(IF($D85=6,CN85,CM85))*((MIN((VLOOKUP($D85,SALERYCODE,5,0)),(IF($D85=6,CM85,CN85))))),MIN((VLOOKUP($D85,SALERYCODE,3,0)),(CK85+CL85))*(IF($D85=6,CN85,((MIN((VLOOKUP($D85,SALERYCODE,5,0)),CN85)))))))))/IF(AND($D85=2,'ראשי-פרטים כלליים וריכוז הוצאות'!$D$68&lt;&gt;4),1.2,1)</f>
        <v>0</v>
      </c>
      <c r="CQ85" s="263"/>
      <c r="CR85" s="264"/>
      <c r="CS85" s="265"/>
      <c r="CT85" s="266"/>
      <c r="CU85" s="267">
        <f t="shared" si="132"/>
        <v>0</v>
      </c>
      <c r="CV85" s="260">
        <f>+(IF(OR($B85=0,$C85=0,$D85=0,$CQ$2&gt;$OE$1),0,IF(OR(CQ85=0,CS85=0,CT85=0),0,MIN((VLOOKUP($D85,SALERYCODE,3,0))*(IF($D85=6,CT85,CS85))*((MIN((VLOOKUP($D85,SALERYCODE,5,0)),(IF($D85=6,CS85,CT85))))),MIN((VLOOKUP($D85,SALERYCODE,3,0)),(CQ85+CR85))*(IF($D85=6,CT85,((MIN((VLOOKUP($D85,SALERYCODE,5,0)),CT85)))))))))/IF(AND($D85=2,'ראשי-פרטים כלליים וריכוז הוצאות'!$D$68&lt;&gt;4),1.2,1)</f>
        <v>0</v>
      </c>
      <c r="CW85" s="263"/>
      <c r="CX85" s="264"/>
      <c r="CY85" s="265"/>
      <c r="CZ85" s="266"/>
      <c r="DA85" s="267">
        <f t="shared" si="133"/>
        <v>0</v>
      </c>
      <c r="DB85" s="260">
        <f>+(IF(OR($B85=0,$C85=0,$D85=0,$CW$2&gt;$OE$1),0,IF(OR(CW85=0,CY85=0,CZ85=0),0,MIN((VLOOKUP($D85,SALERYCODE,3,0))*(IF($D85=6,CZ85,CY85))*((MIN((VLOOKUP($D85,SALERYCODE,5,0)),(IF($D85=6,CY85,CZ85))))),MIN((VLOOKUP($D85,SALERYCODE,3,0)),(CW85+CX85))*(IF($D85=6,CZ85,((MIN((VLOOKUP($D85,SALERYCODE,5,0)),CZ85)))))))))/IF(AND($D85=2,'ראשי-פרטים כלליים וריכוז הוצאות'!$D$68&lt;&gt;4),1.2,1)</f>
        <v>0</v>
      </c>
      <c r="DC85" s="263"/>
      <c r="DD85" s="264"/>
      <c r="DE85" s="265"/>
      <c r="DF85" s="266"/>
      <c r="DG85" s="267">
        <f t="shared" si="134"/>
        <v>0</v>
      </c>
      <c r="DH85" s="260">
        <f>+(IF(OR($B85=0,$C85=0,$D85=0,$DC$2&gt;$OE$1),0,IF(OR(DC85=0,DE85=0,DF85=0),0,MIN((VLOOKUP($D85,SALERYCODE,3,0))*(IF($D85=6,DF85,DE85))*((MIN((VLOOKUP($D85,SALERYCODE,5,0)),(IF($D85=6,DE85,DF85))))),MIN((VLOOKUP($D85,SALERYCODE,3,0)),(DC85+DD85))*(IF($D85=6,DF85,((MIN((VLOOKUP($D85,SALERYCODE,5,0)),DF85)))))))))/IF(AND($D85=2,'ראשי-פרטים כלליים וריכוז הוצאות'!$D$68&lt;&gt;4),1.2,1)</f>
        <v>0</v>
      </c>
      <c r="DI85" s="263"/>
      <c r="DJ85" s="264"/>
      <c r="DK85" s="265"/>
      <c r="DL85" s="266"/>
      <c r="DM85" s="267">
        <f t="shared" si="135"/>
        <v>0</v>
      </c>
      <c r="DN85" s="260">
        <f>+(IF(OR($B85=0,$C85=0,$D85=0,$DC$2&gt;$OE$1),0,IF(OR(DI85=0,DK85=0,DL85=0),0,MIN((VLOOKUP($D85,SALERYCODE,3,0))*(IF($D85=6,DL85,DK85))*((MIN((VLOOKUP($D85,SALERYCODE,5,0)),(IF($D85=6,DK85,DL85))))),MIN((VLOOKUP($D85,SALERYCODE,3,0)),(DI85+DJ85))*(IF($D85=6,DL85,((MIN((VLOOKUP($D85,SALERYCODE,5,0)),DL85)))))))))/IF(AND($D85=2,'ראשי-פרטים כלליים וריכוז הוצאות'!$D$68&lt;&gt;4),1.2,1)</f>
        <v>0</v>
      </c>
      <c r="DO85" s="263"/>
      <c r="DP85" s="264"/>
      <c r="DQ85" s="265"/>
      <c r="DR85" s="266"/>
      <c r="DS85" s="267">
        <f t="shared" si="136"/>
        <v>0</v>
      </c>
      <c r="DT85" s="260">
        <f>+(IF(OR($B85=0,$C85=0,$D85=0,$DC$2&gt;$OE$1),0,IF(OR(DO85=0,DQ85=0,DR85=0),0,MIN((VLOOKUP($D85,SALERYCODE,3,0))*(IF($D85=6,DR85,DQ85))*((MIN((VLOOKUP($D85,SALERYCODE,5,0)),(IF($D85=6,DQ85,DR85))))),MIN((VLOOKUP($D85,SALERYCODE,3,0)),(DO85+DP85))*(IF($D85=6,DR85,((MIN((VLOOKUP($D85,SALERYCODE,5,0)),DR85)))))))))/IF(AND($D85=2,'ראשי-פרטים כלליים וריכוז הוצאות'!$D$68&lt;&gt;4),1.2,1)</f>
        <v>0</v>
      </c>
      <c r="DU85" s="263"/>
      <c r="DV85" s="264"/>
      <c r="DW85" s="265"/>
      <c r="DX85" s="266"/>
      <c r="DY85" s="267">
        <f t="shared" si="137"/>
        <v>0</v>
      </c>
      <c r="DZ85" s="260">
        <f>+(IF(OR($B85=0,$C85=0,$D85=0,$DC$2&gt;$OE$1),0,IF(OR(DU85=0,DW85=0,DX85=0),0,MIN((VLOOKUP($D85,SALERYCODE,3,0))*(IF($D85=6,DX85,DW85))*((MIN((VLOOKUP($D85,SALERYCODE,5,0)),(IF($D85=6,DW85,DX85))))),MIN((VLOOKUP($D85,SALERYCODE,3,0)),(DU85+DV85))*(IF($D85=6,DX85,((MIN((VLOOKUP($D85,SALERYCODE,5,0)),DX85)))))))))/IF(AND($D85=2,'ראשי-פרטים כלליים וריכוז הוצאות'!$D$68&lt;&gt;4),1.2,1)</f>
        <v>0</v>
      </c>
      <c r="EA85" s="263"/>
      <c r="EB85" s="264"/>
      <c r="EC85" s="265"/>
      <c r="ED85" s="266"/>
      <c r="EE85" s="267">
        <f t="shared" si="138"/>
        <v>0</v>
      </c>
      <c r="EF85" s="260">
        <f>+(IF(OR($B85=0,$C85=0,$D85=0,$DC$2&gt;$OE$1),0,IF(OR(EA85=0,EC85=0,ED85=0),0,MIN((VLOOKUP($D85,SALERYCODE,3,0))*(IF($D85=6,ED85,EC85))*((MIN((VLOOKUP($D85,SALERYCODE,5,0)),(IF($D85=6,EC85,ED85))))),MIN((VLOOKUP($D85,SALERYCODE,3,0)),(EA85+EB85))*(IF($D85=6,ED85,((MIN((VLOOKUP($D85,SALERYCODE,5,0)),ED85)))))))))/IF(AND($D85=2,'ראשי-פרטים כלליים וריכוז הוצאות'!$D$68&lt;&gt;4),1.2,1)</f>
        <v>0</v>
      </c>
      <c r="EG85" s="263"/>
      <c r="EH85" s="264"/>
      <c r="EI85" s="265"/>
      <c r="EJ85" s="266"/>
      <c r="EK85" s="267">
        <f t="shared" si="139"/>
        <v>0</v>
      </c>
      <c r="EL85" s="260">
        <f>+(IF(OR($B85=0,$C85=0,$D85=0,$DC$2&gt;$OE$1),0,IF(OR(EG85=0,EI85=0,EJ85=0),0,MIN((VLOOKUP($D85,SALERYCODE,3,0))*(IF($D85=6,EJ85,EI85))*((MIN((VLOOKUP($D85,SALERYCODE,5,0)),(IF($D85=6,EI85,EJ85))))),MIN((VLOOKUP($D85,SALERYCODE,3,0)),(EG85+EH85))*(IF($D85=6,EJ85,((MIN((VLOOKUP($D85,SALERYCODE,5,0)),EJ85)))))))))/IF(AND($D85=2,'ראשי-פרטים כלליים וריכוז הוצאות'!$D$68&lt;&gt;4),1.2,1)</f>
        <v>0</v>
      </c>
      <c r="EM85" s="263"/>
      <c r="EN85" s="264"/>
      <c r="EO85" s="265"/>
      <c r="EP85" s="266"/>
      <c r="EQ85" s="267">
        <f t="shared" si="140"/>
        <v>0</v>
      </c>
      <c r="ER85" s="260">
        <f>+(IF(OR($B85=0,$C85=0,$D85=0,$DC$2&gt;$OE$1),0,IF(OR(EM85=0,EO85=0,EP85=0),0,MIN((VLOOKUP($D85,SALERYCODE,3,0))*(IF($D85=6,EP85,EO85))*((MIN((VLOOKUP($D85,SALERYCODE,5,0)),(IF($D85=6,EO85,EP85))))),MIN((VLOOKUP($D85,SALERYCODE,3,0)),(EM85+EN85))*(IF($D85=6,EP85,((MIN((VLOOKUP($D85,SALERYCODE,5,0)),EP85)))))))))/IF(AND($D85=2,'ראשי-פרטים כלליים וריכוז הוצאות'!$D$68&lt;&gt;4),1.2,1)</f>
        <v>0</v>
      </c>
      <c r="ES85" s="263"/>
      <c r="ET85" s="264"/>
      <c r="EU85" s="265"/>
      <c r="EV85" s="266"/>
      <c r="EW85" s="267">
        <f t="shared" si="141"/>
        <v>0</v>
      </c>
      <c r="EX85" s="260">
        <f>+(IF(OR($B85=0,$C85=0,$D85=0,$DC$2&gt;$OE$1),0,IF(OR(ES85=0,EU85=0,EV85=0),0,MIN((VLOOKUP($D85,SALERYCODE,3,0))*(IF($D85=6,EV85,EU85))*((MIN((VLOOKUP($D85,SALERYCODE,5,0)),(IF($D85=6,EU85,EV85))))),MIN((VLOOKUP($D85,SALERYCODE,3,0)),(ES85+ET85))*(IF($D85=6,EV85,((MIN((VLOOKUP($D85,SALERYCODE,5,0)),EV85)))))))))/IF(AND($D85=2,'ראשי-פרטים כלליים וריכוז הוצאות'!$D$68&lt;&gt;4),1.2,1)</f>
        <v>0</v>
      </c>
      <c r="EY85" s="263"/>
      <c r="EZ85" s="264"/>
      <c r="FA85" s="265"/>
      <c r="FB85" s="266"/>
      <c r="FC85" s="267">
        <f t="shared" si="142"/>
        <v>0</v>
      </c>
      <c r="FD85" s="260">
        <f>+(IF(OR($B85=0,$C85=0,$D85=0,$DC$2&gt;$OE$1),0,IF(OR(EY85=0,FA85=0,FB85=0),0,MIN((VLOOKUP($D85,SALERYCODE,3,0))*(IF($D85=6,FB85,FA85))*((MIN((VLOOKUP($D85,SALERYCODE,5,0)),(IF($D85=6,FA85,FB85))))),MIN((VLOOKUP($D85,SALERYCODE,3,0)),(EY85+EZ85))*(IF($D85=6,FB85,((MIN((VLOOKUP($D85,SALERYCODE,5,0)),FB85)))))))))/IF(AND($D85=2,'ראשי-פרטים כלליים וריכוז הוצאות'!$D$68&lt;&gt;4),1.2,1)</f>
        <v>0</v>
      </c>
      <c r="FE85" s="263"/>
      <c r="FF85" s="264"/>
      <c r="FG85" s="265"/>
      <c r="FH85" s="266"/>
      <c r="FI85" s="267">
        <f t="shared" si="143"/>
        <v>0</v>
      </c>
      <c r="FJ85" s="260">
        <f>+(IF(OR($B85=0,$C85=0,$D85=0,$DC$2&gt;$OE$1),0,IF(OR(FE85=0,FG85=0,FH85=0),0,MIN((VLOOKUP($D85,SALERYCODE,3,0))*(IF($D85=6,FH85,FG85))*((MIN((VLOOKUP($D85,SALERYCODE,5,0)),(IF($D85=6,FG85,FH85))))),MIN((VLOOKUP($D85,SALERYCODE,3,0)),(FE85+FF85))*(IF($D85=6,FH85,((MIN((VLOOKUP($D85,SALERYCODE,5,0)),FH85)))))))))/IF(AND($D85=2,'ראשי-פרטים כלליים וריכוז הוצאות'!$D$68&lt;&gt;4),1.2,1)</f>
        <v>0</v>
      </c>
      <c r="FK85" s="263"/>
      <c r="FL85" s="264"/>
      <c r="FM85" s="265"/>
      <c r="FN85" s="266"/>
      <c r="FO85" s="267">
        <f t="shared" si="144"/>
        <v>0</v>
      </c>
      <c r="FP85" s="260">
        <f>+(IF(OR($B85=0,$C85=0,$D85=0,$DC$2&gt;$OE$1),0,IF(OR(FK85=0,FM85=0,FN85=0),0,MIN((VLOOKUP($D85,SALERYCODE,3,0))*(IF($D85=6,FN85,FM85))*((MIN((VLOOKUP($D85,SALERYCODE,5,0)),(IF($D85=6,FM85,FN85))))),MIN((VLOOKUP($D85,SALERYCODE,3,0)),(FK85+FL85))*(IF($D85=6,FN85,((MIN((VLOOKUP($D85,SALERYCODE,5,0)),FN85)))))))))/IF(AND($D85=2,'ראשי-פרטים כלליים וריכוז הוצאות'!$D$68&lt;&gt;4),1.2,1)</f>
        <v>0</v>
      </c>
      <c r="FQ85" s="263"/>
      <c r="FR85" s="264"/>
      <c r="FS85" s="265"/>
      <c r="FT85" s="266"/>
      <c r="FU85" s="267">
        <f t="shared" si="145"/>
        <v>0</v>
      </c>
      <c r="FV85" s="260">
        <f>+(IF(OR($B85=0,$C85=0,$D85=0,$DC$2&gt;$OE$1),0,IF(OR(FQ85=0,FS85=0,FT85=0),0,MIN((VLOOKUP($D85,SALERYCODE,3,0))*(IF($D85=6,FT85,FS85))*((MIN((VLOOKUP($D85,SALERYCODE,5,0)),(IF($D85=6,FS85,FT85))))),MIN((VLOOKUP($D85,SALERYCODE,3,0)),(FQ85+FR85))*(IF($D85=6,FT85,((MIN((VLOOKUP($D85,SALERYCODE,5,0)),FT85)))))))))/IF(AND($D85=2,'ראשי-פרטים כלליים וריכוז הוצאות'!$D$68&lt;&gt;4),1.2,1)</f>
        <v>0</v>
      </c>
      <c r="FW85" s="263"/>
      <c r="FX85" s="264"/>
      <c r="FY85" s="265"/>
      <c r="FZ85" s="266"/>
      <c r="GA85" s="267">
        <f t="shared" si="146"/>
        <v>0</v>
      </c>
      <c r="GB85" s="260">
        <f>+(IF(OR($B85=0,$C85=0,$D85=0,$DC$2&gt;$OE$1),0,IF(OR(FW85=0,FY85=0,FZ85=0),0,MIN((VLOOKUP($D85,SALERYCODE,3,0))*(IF($D85=6,FZ85,FY85))*((MIN((VLOOKUP($D85,SALERYCODE,5,0)),(IF($D85=6,FY85,FZ85))))),MIN((VLOOKUP($D85,SALERYCODE,3,0)),(FW85+FX85))*(IF($D85=6,FZ85,((MIN((VLOOKUP($D85,SALERYCODE,5,0)),FZ85)))))))))/IF(AND($D85=2,'ראשי-פרטים כלליים וריכוז הוצאות'!$D$68&lt;&gt;4),1.2,1)</f>
        <v>0</v>
      </c>
      <c r="GC85" s="263"/>
      <c r="GD85" s="264"/>
      <c r="GE85" s="265"/>
      <c r="GF85" s="266"/>
      <c r="GG85" s="267">
        <f t="shared" si="147"/>
        <v>0</v>
      </c>
      <c r="GH85" s="260">
        <f>+(IF(OR($B85=0,$C85=0,$D85=0,$DC$2&gt;$OE$1),0,IF(OR(GC85=0,GE85=0,GF85=0),0,MIN((VLOOKUP($D85,SALERYCODE,3,0))*(IF($D85=6,GF85,GE85))*((MIN((VLOOKUP($D85,SALERYCODE,5,0)),(IF($D85=6,GE85,GF85))))),MIN((VLOOKUP($D85,SALERYCODE,3,0)),(GC85+GD85))*(IF($D85=6,GF85,((MIN((VLOOKUP($D85,SALERYCODE,5,0)),GF85)))))))))/IF(AND($D85=2,'ראשי-פרטים כלליים וריכוז הוצאות'!$D$68&lt;&gt;4),1.2,1)</f>
        <v>0</v>
      </c>
      <c r="GI85" s="263"/>
      <c r="GJ85" s="264"/>
      <c r="GK85" s="265"/>
      <c r="GL85" s="266"/>
      <c r="GM85" s="267">
        <f t="shared" si="148"/>
        <v>0</v>
      </c>
      <c r="GN85" s="260">
        <f>+(IF(OR($B85=0,$C85=0,$D85=0,$DC$2&gt;$OE$1),0,IF(OR(GI85=0,GK85=0,GL85=0),0,MIN((VLOOKUP($D85,SALERYCODE,3,0))*(IF($D85=6,GL85,GK85))*((MIN((VLOOKUP($D85,SALERYCODE,5,0)),(IF($D85=6,GK85,GL85))))),MIN((VLOOKUP($D85,SALERYCODE,3,0)),(GI85+GJ85))*(IF($D85=6,GL85,((MIN((VLOOKUP($D85,SALERYCODE,5,0)),GL85)))))))))/IF(AND($D85=2,'ראשי-פרטים כלליים וריכוז הוצאות'!$D$68&lt;&gt;4),1.2,1)</f>
        <v>0</v>
      </c>
      <c r="GO85" s="263"/>
      <c r="GP85" s="264"/>
      <c r="GQ85" s="265"/>
      <c r="GR85" s="266"/>
      <c r="GS85" s="267">
        <f t="shared" si="149"/>
        <v>0</v>
      </c>
      <c r="GT85" s="260">
        <f>+(IF(OR($B85=0,$C85=0,$D85=0,$DC$2&gt;$OE$1),0,IF(OR(GO85=0,GQ85=0,GR85=0),0,MIN((VLOOKUP($D85,SALERYCODE,3,0))*(IF($D85=6,GR85,GQ85))*((MIN((VLOOKUP($D85,SALERYCODE,5,0)),(IF($D85=6,GQ85,GR85))))),MIN((VLOOKUP($D85,SALERYCODE,3,0)),(GO85+GP85))*(IF($D85=6,GR85,((MIN((VLOOKUP($D85,SALERYCODE,5,0)),GR85)))))))))/IF(AND($D85=2,'ראשי-פרטים כלליים וריכוז הוצאות'!$D$68&lt;&gt;4),1.2,1)</f>
        <v>0</v>
      </c>
      <c r="GU85" s="263"/>
      <c r="GV85" s="264"/>
      <c r="GW85" s="265"/>
      <c r="GX85" s="266"/>
      <c r="GY85" s="267">
        <f t="shared" si="150"/>
        <v>0</v>
      </c>
      <c r="GZ85" s="260">
        <f>+(IF(OR($B85=0,$C85=0,$D85=0,$DC$2&gt;$OE$1),0,IF(OR(GU85=0,GW85=0,GX85=0),0,MIN((VLOOKUP($D85,SALERYCODE,3,0))*(IF($D85=6,GX85,GW85))*((MIN((VLOOKUP($D85,SALERYCODE,5,0)),(IF($D85=6,GW85,GX85))))),MIN((VLOOKUP($D85,SALERYCODE,3,0)),(GU85+GV85))*(IF($D85=6,GX85,((MIN((VLOOKUP($D85,SALERYCODE,5,0)),GX85)))))))))/IF(AND($D85=2,'ראשי-פרטים כלליים וריכוז הוצאות'!$D$68&lt;&gt;4),1.2,1)</f>
        <v>0</v>
      </c>
      <c r="HA85" s="263"/>
      <c r="HB85" s="264"/>
      <c r="HC85" s="265"/>
      <c r="HD85" s="266"/>
      <c r="HE85" s="267">
        <f t="shared" si="151"/>
        <v>0</v>
      </c>
      <c r="HF85" s="260">
        <f>+(IF(OR($B85=0,$C85=0,$D85=0,$DC$2&gt;$OE$1),0,IF(OR(HA85=0,HC85=0,HD85=0),0,MIN((VLOOKUP($D85,SALERYCODE,3,0))*(IF($D85=6,HD85,HC85))*((MIN((VLOOKUP($D85,SALERYCODE,5,0)),(IF($D85=6,HC85,HD85))))),MIN((VLOOKUP($D85,SALERYCODE,3,0)),(HA85+HB85))*(IF($D85=6,HD85,((MIN((VLOOKUP($D85,SALERYCODE,5,0)),HD85)))))))))/IF(AND($D85=2,'ראשי-פרטים כלליים וריכוז הוצאות'!$D$68&lt;&gt;4),1.2,1)</f>
        <v>0</v>
      </c>
      <c r="HG85" s="263"/>
      <c r="HH85" s="264"/>
      <c r="HI85" s="265"/>
      <c r="HJ85" s="266"/>
      <c r="HK85" s="267">
        <f t="shared" si="152"/>
        <v>0</v>
      </c>
      <c r="HL85" s="260">
        <f>+(IF(OR($B85=0,$C85=0,$D85=0,$DC$2&gt;$OE$1),0,IF(OR(HG85=0,HI85=0,HJ85=0),0,MIN((VLOOKUP($D85,SALERYCODE,3,0))*(IF($D85=6,HJ85,HI85))*((MIN((VLOOKUP($D85,SALERYCODE,5,0)),(IF($D85=6,HI85,HJ85))))),MIN((VLOOKUP($D85,SALERYCODE,3,0)),(HG85+HH85))*(IF($D85=6,HJ85,((MIN((VLOOKUP($D85,SALERYCODE,5,0)),HJ85)))))))))/IF(AND($D85=2,'ראשי-פרטים כלליים וריכוז הוצאות'!$D$68&lt;&gt;4),1.2,1)</f>
        <v>0</v>
      </c>
      <c r="HM85" s="263"/>
      <c r="HN85" s="264"/>
      <c r="HO85" s="265"/>
      <c r="HP85" s="266"/>
      <c r="HQ85" s="267">
        <f t="shared" si="153"/>
        <v>0</v>
      </c>
      <c r="HR85" s="260">
        <f>+(IF(OR($B85=0,$C85=0,$D85=0,$DC$2&gt;$OE$1),0,IF(OR(HM85=0,HO85=0,HP85=0),0,MIN((VLOOKUP($D85,SALERYCODE,3,0))*(IF($D85=6,HP85,HO85))*((MIN((VLOOKUP($D85,SALERYCODE,5,0)),(IF($D85=6,HO85,HP85))))),MIN((VLOOKUP($D85,SALERYCODE,3,0)),(HM85+HN85))*(IF($D85=6,HP85,((MIN((VLOOKUP($D85,SALERYCODE,5,0)),HP85)))))))))/IF(AND($D85=2,'ראשי-פרטים כלליים וריכוז הוצאות'!$D$68&lt;&gt;4),1.2,1)</f>
        <v>0</v>
      </c>
      <c r="HS85" s="263"/>
      <c r="HT85" s="264"/>
      <c r="HU85" s="265"/>
      <c r="HV85" s="266"/>
      <c r="HW85" s="267">
        <f t="shared" si="154"/>
        <v>0</v>
      </c>
      <c r="HX85" s="260">
        <f>+(IF(OR($B85=0,$C85=0,$D85=0,$DC$2&gt;$OE$1),0,IF(OR(HS85=0,HU85=0,HV85=0),0,MIN((VLOOKUP($D85,SALERYCODE,3,0))*(IF($D85=6,HV85,HU85))*((MIN((VLOOKUP($D85,SALERYCODE,5,0)),(IF($D85=6,HU85,HV85))))),MIN((VLOOKUP($D85,SALERYCODE,3,0)),(HS85+HT85))*(IF($D85=6,HV85,((MIN((VLOOKUP($D85,SALERYCODE,5,0)),HV85)))))))))/IF(AND($D85=2,'ראשי-פרטים כלליים וריכוז הוצאות'!$D$68&lt;&gt;4),1.2,1)</f>
        <v>0</v>
      </c>
      <c r="HY85" s="263"/>
      <c r="HZ85" s="264"/>
      <c r="IA85" s="265"/>
      <c r="IB85" s="266"/>
      <c r="IC85" s="267">
        <f t="shared" si="155"/>
        <v>0</v>
      </c>
      <c r="ID85" s="260">
        <f>+(IF(OR($B85=0,$C85=0,$D85=0,$DC$2&gt;$OE$1),0,IF(OR(HY85=0,IA85=0,IB85=0),0,MIN((VLOOKUP($D85,SALERYCODE,3,0))*(IF($D85=6,IB85,IA85))*((MIN((VLOOKUP($D85,SALERYCODE,5,0)),(IF($D85=6,IA85,IB85))))),MIN((VLOOKUP($D85,SALERYCODE,3,0)),(HY85+HZ85))*(IF($D85=6,IB85,((MIN((VLOOKUP($D85,SALERYCODE,5,0)),IB85)))))))))/IF(AND($D85=2,'ראשי-פרטים כלליים וריכוז הוצאות'!$D$68&lt;&gt;4),1.2,1)</f>
        <v>0</v>
      </c>
      <c r="IE85" s="263"/>
      <c r="IF85" s="264"/>
      <c r="IG85" s="265"/>
      <c r="IH85" s="266"/>
      <c r="II85" s="267">
        <f t="shared" si="156"/>
        <v>0</v>
      </c>
      <c r="IJ85" s="260">
        <f>+(IF(OR($B85=0,$C85=0,$D85=0,$DC$2&gt;$OE$1),0,IF(OR(IE85=0,IG85=0,IH85=0),0,MIN((VLOOKUP($D85,SALERYCODE,3,0))*(IF($D85=6,IH85,IG85))*((MIN((VLOOKUP($D85,SALERYCODE,5,0)),(IF($D85=6,IG85,IH85))))),MIN((VLOOKUP($D85,SALERYCODE,3,0)),(IE85+IF85))*(IF($D85=6,IH85,((MIN((VLOOKUP($D85,SALERYCODE,5,0)),IH85)))))))))/IF(AND($D85=2,'ראשי-פרטים כלליים וריכוז הוצאות'!$D$68&lt;&gt;4),1.2,1)</f>
        <v>0</v>
      </c>
      <c r="IK85" s="263"/>
      <c r="IL85" s="264"/>
      <c r="IM85" s="265"/>
      <c r="IN85" s="266"/>
      <c r="IO85" s="267">
        <f t="shared" si="157"/>
        <v>0</v>
      </c>
      <c r="IP85" s="260">
        <f>+(IF(OR($B85=0,$C85=0,$D85=0,$DC$2&gt;$OE$1),0,IF(OR(IK85=0,IM85=0,IN85=0),0,MIN((VLOOKUP($D85,SALERYCODE,3,0))*(IF($D85=6,IN85,IM85))*((MIN((VLOOKUP($D85,SALERYCODE,5,0)),(IF($D85=6,IM85,IN85))))),MIN((VLOOKUP($D85,SALERYCODE,3,0)),(IK85+IL85))*(IF($D85=6,IN85,((MIN((VLOOKUP($D85,SALERYCODE,5,0)),IN85)))))))))/IF(AND($D85=2,'ראשי-פרטים כלליים וריכוז הוצאות'!$D$68&lt;&gt;4),1.2,1)</f>
        <v>0</v>
      </c>
      <c r="IQ85" s="263"/>
      <c r="IR85" s="264"/>
      <c r="IS85" s="265"/>
      <c r="IT85" s="266"/>
      <c r="IU85" s="267">
        <f t="shared" si="158"/>
        <v>0</v>
      </c>
      <c r="IV85" s="260">
        <f>+(IF(OR($B85=0,$C85=0,$D85=0,$DC$2&gt;$OE$1),0,IF(OR(IQ85=0,IS85=0,IT85=0),0,MIN((VLOOKUP($D85,SALERYCODE,3,0))*(IF($D85=6,IT85,IS85))*((MIN((VLOOKUP($D85,SALERYCODE,5,0)),(IF($D85=6,IS85,IT85))))),MIN((VLOOKUP($D85,SALERYCODE,3,0)),(IQ85+IR85))*(IF($D85=6,IT85,((MIN((VLOOKUP($D85,SALERYCODE,5,0)),IT85)))))))))/IF(AND($D85=2,'ראשי-פרטים כלליים וריכוז הוצאות'!$D$68&lt;&gt;4),1.2,1)</f>
        <v>0</v>
      </c>
      <c r="IW85" s="263"/>
      <c r="IX85" s="264"/>
      <c r="IY85" s="265"/>
      <c r="IZ85" s="266"/>
      <c r="JA85" s="267">
        <f t="shared" si="159"/>
        <v>0</v>
      </c>
      <c r="JB85" s="260">
        <f>+(IF(OR($B85=0,$C85=0,$D85=0,$DC$2&gt;$OE$1),0,IF(OR(IW85=0,IY85=0,IZ85=0),0,MIN((VLOOKUP($D85,SALERYCODE,3,0))*(IF($D85=6,IZ85,IY85))*((MIN((VLOOKUP($D85,SALERYCODE,5,0)),(IF($D85=6,IY85,IZ85))))),MIN((VLOOKUP($D85,SALERYCODE,3,0)),(IW85+IX85))*(IF($D85=6,IZ85,((MIN((VLOOKUP($D85,SALERYCODE,5,0)),IZ85)))))))))/IF(AND($D85=2,'ראשי-פרטים כלליים וריכוז הוצאות'!$D$68&lt;&gt;4),1.2,1)</f>
        <v>0</v>
      </c>
      <c r="JC85" s="263"/>
      <c r="JD85" s="264"/>
      <c r="JE85" s="265"/>
      <c r="JF85" s="266"/>
      <c r="JG85" s="267">
        <f t="shared" si="160"/>
        <v>0</v>
      </c>
      <c r="JH85" s="260">
        <f>+(IF(OR($B85=0,$C85=0,$D85=0,$DC$2&gt;$OE$1),0,IF(OR(JC85=0,JE85=0,JF85=0),0,MIN((VLOOKUP($D85,SALERYCODE,3,0))*(IF($D85=6,JF85,JE85))*((MIN((VLOOKUP($D85,SALERYCODE,5,0)),(IF($D85=6,JE85,JF85))))),MIN((VLOOKUP($D85,SALERYCODE,3,0)),(JC85+JD85))*(IF($D85=6,JF85,((MIN((VLOOKUP($D85,SALERYCODE,5,0)),JF85)))))))))/IF(AND($D85=2,'ראשי-פרטים כלליים וריכוז הוצאות'!$D$68&lt;&gt;4),1.2,1)</f>
        <v>0</v>
      </c>
      <c r="JI85" s="263"/>
      <c r="JJ85" s="264"/>
      <c r="JK85" s="265"/>
      <c r="JL85" s="266"/>
      <c r="JM85" s="267">
        <f t="shared" si="161"/>
        <v>0</v>
      </c>
      <c r="JN85" s="260">
        <f>+(IF(OR($B85=0,$C85=0,$D85=0,$DC$2&gt;$OE$1),0,IF(OR(JI85=0,JK85=0,JL85=0),0,MIN((VLOOKUP($D85,SALERYCODE,3,0))*(IF($D85=6,JL85,JK85))*((MIN((VLOOKUP($D85,SALERYCODE,5,0)),(IF($D85=6,JK85,JL85))))),MIN((VLOOKUP($D85,SALERYCODE,3,0)),(JI85+JJ85))*(IF($D85=6,JL85,((MIN((VLOOKUP($D85,SALERYCODE,5,0)),JL85)))))))))/IF(AND($D85=2,'ראשי-פרטים כלליים וריכוז הוצאות'!$D$68&lt;&gt;4),1.2,1)</f>
        <v>0</v>
      </c>
      <c r="JO85" s="263"/>
      <c r="JP85" s="264"/>
      <c r="JQ85" s="265"/>
      <c r="JR85" s="266"/>
      <c r="JS85" s="267">
        <f t="shared" si="162"/>
        <v>0</v>
      </c>
      <c r="JT85" s="260">
        <f>+(IF(OR($B85=0,$C85=0,$D85=0,$DC$2&gt;$OE$1),0,IF(OR(JO85=0,JQ85=0,JR85=0),0,MIN((VLOOKUP($D85,SALERYCODE,3,0))*(IF($D85=6,JR85,JQ85))*((MIN((VLOOKUP($D85,SALERYCODE,5,0)),(IF($D85=6,JQ85,JR85))))),MIN((VLOOKUP($D85,SALERYCODE,3,0)),(JO85+JP85))*(IF($D85=6,JR85,((MIN((VLOOKUP($D85,SALERYCODE,5,0)),JR85)))))))))/IF(AND($D85=2,'ראשי-פרטים כלליים וריכוז הוצאות'!$D$68&lt;&gt;4),1.2,1)</f>
        <v>0</v>
      </c>
      <c r="JU85" s="263"/>
      <c r="JV85" s="264"/>
      <c r="JW85" s="265"/>
      <c r="JX85" s="266"/>
      <c r="JY85" s="267">
        <f t="shared" si="163"/>
        <v>0</v>
      </c>
      <c r="JZ85" s="260">
        <f>+(IF(OR($B85=0,$C85=0,$D85=0,$DC$2&gt;$OE$1),0,IF(OR(JU85=0,JW85=0,JX85=0),0,MIN((VLOOKUP($D85,SALERYCODE,3,0))*(IF($D85=6,JX85,JW85))*((MIN((VLOOKUP($D85,SALERYCODE,5,0)),(IF($D85=6,JW85,JX85))))),MIN((VLOOKUP($D85,SALERYCODE,3,0)),(JU85+JV85))*(IF($D85=6,JX85,((MIN((VLOOKUP($D85,SALERYCODE,5,0)),JX85)))))))))/IF(AND($D85=2,'ראשי-פרטים כלליים וריכוז הוצאות'!$D$68&lt;&gt;4),1.2,1)</f>
        <v>0</v>
      </c>
      <c r="KA85" s="263"/>
      <c r="KB85" s="264"/>
      <c r="KC85" s="265"/>
      <c r="KD85" s="266"/>
      <c r="KE85" s="267">
        <f t="shared" si="164"/>
        <v>0</v>
      </c>
      <c r="KF85" s="260">
        <f>+(IF(OR($B85=0,$C85=0,$D85=0,$DC$2&gt;$OE$1),0,IF(OR(KA85=0,KC85=0,KD85=0),0,MIN((VLOOKUP($D85,SALERYCODE,3,0))*(IF($D85=6,KD85,KC85))*((MIN((VLOOKUP($D85,SALERYCODE,5,0)),(IF($D85=6,KC85,KD85))))),MIN((VLOOKUP($D85,SALERYCODE,3,0)),(KA85+KB85))*(IF($D85=6,KD85,((MIN((VLOOKUP($D85,SALERYCODE,5,0)),KD85)))))))))/IF(AND($D85=2,'ראשי-פרטים כלליים וריכוז הוצאות'!$D$68&lt;&gt;4),1.2,1)</f>
        <v>0</v>
      </c>
      <c r="KG85" s="263"/>
      <c r="KH85" s="264"/>
      <c r="KI85" s="265"/>
      <c r="KJ85" s="266"/>
      <c r="KK85" s="267">
        <f t="shared" si="165"/>
        <v>0</v>
      </c>
      <c r="KL85" s="260">
        <f>+(IF(OR($B85=0,$C85=0,$D85=0,$DC$2&gt;$OE$1),0,IF(OR(KG85=0,KI85=0,KJ85=0),0,MIN((VLOOKUP($D85,SALERYCODE,3,0))*(IF($D85=6,KJ85,KI85))*((MIN((VLOOKUP($D85,SALERYCODE,5,0)),(IF($D85=6,KI85,KJ85))))),MIN((VLOOKUP($D85,SALERYCODE,3,0)),(KG85+KH85))*(IF($D85=6,KJ85,((MIN((VLOOKUP($D85,SALERYCODE,5,0)),KJ85)))))))))/IF(AND($D85=2,'ראשי-פרטים כלליים וריכוז הוצאות'!$D$68&lt;&gt;4),1.2,1)</f>
        <v>0</v>
      </c>
      <c r="KM85" s="263"/>
      <c r="KN85" s="264"/>
      <c r="KO85" s="265"/>
      <c r="KP85" s="266"/>
      <c r="KQ85" s="267">
        <f t="shared" si="166"/>
        <v>0</v>
      </c>
      <c r="KR85" s="260">
        <f>+(IF(OR($B85=0,$C85=0,$D85=0,$DC$2&gt;$OE$1),0,IF(OR(KM85=0,KO85=0,KP85=0),0,MIN((VLOOKUP($D85,SALERYCODE,3,0))*(IF($D85=6,KP85,KO85))*((MIN((VLOOKUP($D85,SALERYCODE,5,0)),(IF($D85=6,KO85,KP85))))),MIN((VLOOKUP($D85,SALERYCODE,3,0)),(KM85+KN85))*(IF($D85=6,KP85,((MIN((VLOOKUP($D85,SALERYCODE,5,0)),KP85)))))))))/IF(AND($D85=2,'ראשי-פרטים כלליים וריכוז הוצאות'!$D$68&lt;&gt;4),1.2,1)</f>
        <v>0</v>
      </c>
      <c r="KS85" s="263"/>
      <c r="KT85" s="264"/>
      <c r="KU85" s="265"/>
      <c r="KV85" s="266"/>
      <c r="KW85" s="267">
        <f t="shared" si="167"/>
        <v>0</v>
      </c>
      <c r="KX85" s="260">
        <f>+(IF(OR($B85=0,$C85=0,$D85=0,$DC$2&gt;$OE$1),0,IF(OR(KS85=0,KU85=0,KV85=0),0,MIN((VLOOKUP($D85,SALERYCODE,3,0))*(IF($D85=6,KV85,KU85))*((MIN((VLOOKUP($D85,SALERYCODE,5,0)),(IF($D85=6,KU85,KV85))))),MIN((VLOOKUP($D85,SALERYCODE,3,0)),(KS85+KT85))*(IF($D85=6,KV85,((MIN((VLOOKUP($D85,SALERYCODE,5,0)),KV85)))))))))/IF(AND($D85=2,'ראשי-פרטים כלליים וריכוז הוצאות'!$D$68&lt;&gt;4),1.2,1)</f>
        <v>0</v>
      </c>
      <c r="KY85" s="263"/>
      <c r="KZ85" s="264"/>
      <c r="LA85" s="265"/>
      <c r="LB85" s="266"/>
      <c r="LC85" s="267">
        <f t="shared" si="168"/>
        <v>0</v>
      </c>
      <c r="LD85" s="260">
        <f>+(IF(OR($B85=0,$C85=0,$D85=0,$DC$2&gt;$OE$1),0,IF(OR(KY85=0,LA85=0,LB85=0),0,MIN((VLOOKUP($D85,SALERYCODE,3,0))*(IF($D85=6,LB85,LA85))*((MIN((VLOOKUP($D85,SALERYCODE,5,0)),(IF($D85=6,LA85,LB85))))),MIN((VLOOKUP($D85,SALERYCODE,3,0)),(KY85+KZ85))*(IF($D85=6,LB85,((MIN((VLOOKUP($D85,SALERYCODE,5,0)),LB85)))))))))/IF(AND($D85=2,'ראשי-פרטים כלליים וריכוז הוצאות'!$D$68&lt;&gt;4),1.2,1)</f>
        <v>0</v>
      </c>
      <c r="LE85" s="263"/>
      <c r="LF85" s="264"/>
      <c r="LG85" s="265"/>
      <c r="LH85" s="266"/>
      <c r="LI85" s="267">
        <f t="shared" si="169"/>
        <v>0</v>
      </c>
      <c r="LJ85" s="260">
        <f>+(IF(OR($B85=0,$C85=0,$D85=0,$DC$2&gt;$OE$1),0,IF(OR(LE85=0,LG85=0,LH85=0),0,MIN((VLOOKUP($D85,SALERYCODE,3,0))*(IF($D85=6,LH85,LG85))*((MIN((VLOOKUP($D85,SALERYCODE,5,0)),(IF($D85=6,LG85,LH85))))),MIN((VLOOKUP($D85,SALERYCODE,3,0)),(LE85+LF85))*(IF($D85=6,LH85,((MIN((VLOOKUP($D85,SALERYCODE,5,0)),LH85)))))))))/IF(AND($D85=2,'ראשי-פרטים כלליים וריכוז הוצאות'!$D$68&lt;&gt;4),1.2,1)</f>
        <v>0</v>
      </c>
      <c r="LK85" s="263"/>
      <c r="LL85" s="264"/>
      <c r="LM85" s="265"/>
      <c r="LN85" s="266"/>
      <c r="LO85" s="267">
        <f t="shared" si="170"/>
        <v>0</v>
      </c>
      <c r="LP85" s="260">
        <f>+(IF(OR($B85=0,$C85=0,$D85=0,$DC$2&gt;$OE$1),0,IF(OR(LK85=0,LM85=0,LN85=0),0,MIN((VLOOKUP($D85,SALERYCODE,3,0))*(IF($D85=6,LN85,LM85))*((MIN((VLOOKUP($D85,SALERYCODE,5,0)),(IF($D85=6,LM85,LN85))))),MIN((VLOOKUP($D85,SALERYCODE,3,0)),(LK85+LL85))*(IF($D85=6,LN85,((MIN((VLOOKUP($D85,SALERYCODE,5,0)),LN85)))))))))/IF(AND($D85=2,'ראשי-פרטים כלליים וריכוז הוצאות'!$D$68&lt;&gt;4),1.2,1)</f>
        <v>0</v>
      </c>
      <c r="LQ85" s="263"/>
      <c r="LR85" s="264"/>
      <c r="LS85" s="265"/>
      <c r="LT85" s="266"/>
      <c r="LU85" s="267">
        <f t="shared" si="171"/>
        <v>0</v>
      </c>
      <c r="LV85" s="260">
        <f>+(IF(OR($B85=0,$C85=0,$D85=0,$DC$2&gt;$OE$1),0,IF(OR(LQ85=0,LS85=0,LT85=0),0,MIN((VLOOKUP($D85,SALERYCODE,3,0))*(IF($D85=6,LT85,LS85))*((MIN((VLOOKUP($D85,SALERYCODE,5,0)),(IF($D85=6,LS85,LT85))))),MIN((VLOOKUP($D85,SALERYCODE,3,0)),(LQ85+LR85))*(IF($D85=6,LT85,((MIN((VLOOKUP($D85,SALERYCODE,5,0)),LT85)))))))))/IF(AND($D85=2,'ראשי-פרטים כלליים וריכוז הוצאות'!$D$68&lt;&gt;4),1.2,1)</f>
        <v>0</v>
      </c>
      <c r="LW85" s="263"/>
      <c r="LX85" s="264"/>
      <c r="LY85" s="265"/>
      <c r="LZ85" s="266"/>
      <c r="MA85" s="267">
        <f t="shared" si="172"/>
        <v>0</v>
      </c>
      <c r="MB85" s="260">
        <f>+(IF(OR($B85=0,$C85=0,$D85=0,$DC$2&gt;$OE$1),0,IF(OR(LW85=0,LY85=0,LZ85=0),0,MIN((VLOOKUP($D85,SALERYCODE,3,0))*(IF($D85=6,LZ85,LY85))*((MIN((VLOOKUP($D85,SALERYCODE,5,0)),(IF($D85=6,LY85,LZ85))))),MIN((VLOOKUP($D85,SALERYCODE,3,0)),(LW85+LX85))*(IF($D85=6,LZ85,((MIN((VLOOKUP($D85,SALERYCODE,5,0)),LZ85)))))))))/IF(AND($D85=2,'ראשי-פרטים כלליים וריכוז הוצאות'!$D$68&lt;&gt;4),1.2,1)</f>
        <v>0</v>
      </c>
      <c r="MC85" s="263"/>
      <c r="MD85" s="264"/>
      <c r="ME85" s="265"/>
      <c r="MF85" s="266"/>
      <c r="MG85" s="267">
        <f t="shared" si="173"/>
        <v>0</v>
      </c>
      <c r="MH85" s="260">
        <f>+(IF(OR($B85=0,$C85=0,$D85=0,$DC$2&gt;$OE$1),0,IF(OR(MC85=0,ME85=0,MF85=0),0,MIN((VLOOKUP($D85,SALERYCODE,3,0))*(IF($D85=6,MF85,ME85))*((MIN((VLOOKUP($D85,SALERYCODE,5,0)),(IF($D85=6,ME85,MF85))))),MIN((VLOOKUP($D85,SALERYCODE,3,0)),(MC85+MD85))*(IF($D85=6,MF85,((MIN((VLOOKUP($D85,SALERYCODE,5,0)),MF85)))))))))/IF(AND($D85=2,'ראשי-פרטים כלליים וריכוז הוצאות'!$D$68&lt;&gt;4),1.2,1)</f>
        <v>0</v>
      </c>
      <c r="MI85" s="263"/>
      <c r="MJ85" s="264"/>
      <c r="MK85" s="265"/>
      <c r="ML85" s="266"/>
      <c r="MM85" s="267">
        <f t="shared" si="174"/>
        <v>0</v>
      </c>
      <c r="MN85" s="260">
        <f>+(IF(OR($B85=0,$C85=0,$D85=0,$DC$2&gt;$OE$1),0,IF(OR(MI85=0,MK85=0,ML85=0),0,MIN((VLOOKUP($D85,SALERYCODE,3,0))*(IF($D85=6,ML85,MK85))*((MIN((VLOOKUP($D85,SALERYCODE,5,0)),(IF($D85=6,MK85,ML85))))),MIN((VLOOKUP($D85,SALERYCODE,3,0)),(MI85+MJ85))*(IF($D85=6,ML85,((MIN((VLOOKUP($D85,SALERYCODE,5,0)),ML85)))))))))/IF(AND($D85=2,'ראשי-פרטים כלליים וריכוז הוצאות'!$D$68&lt;&gt;4),1.2,1)</f>
        <v>0</v>
      </c>
      <c r="MO85" s="263"/>
      <c r="MP85" s="264"/>
      <c r="MQ85" s="265"/>
      <c r="MR85" s="266"/>
      <c r="MS85" s="267">
        <f t="shared" si="175"/>
        <v>0</v>
      </c>
      <c r="MT85" s="260">
        <f>+(IF(OR($B85=0,$C85=0,$D85=0,$DC$2&gt;$OE$1),0,IF(OR(MO85=0,MQ85=0,MR85=0),0,MIN((VLOOKUP($D85,SALERYCODE,3,0))*(IF($D85=6,MR85,MQ85))*((MIN((VLOOKUP($D85,SALERYCODE,5,0)),(IF($D85=6,MQ85,MR85))))),MIN((VLOOKUP($D85,SALERYCODE,3,0)),(MO85+MP85))*(IF($D85=6,MR85,((MIN((VLOOKUP($D85,SALERYCODE,5,0)),MR85)))))))))/IF(AND($D85=2,'ראשי-פרטים כלליים וריכוז הוצאות'!$D$68&lt;&gt;4),1.2,1)</f>
        <v>0</v>
      </c>
      <c r="MU85" s="263"/>
      <c r="MV85" s="264"/>
      <c r="MW85" s="265"/>
      <c r="MX85" s="266"/>
      <c r="MY85" s="267">
        <f t="shared" si="176"/>
        <v>0</v>
      </c>
      <c r="MZ85" s="260">
        <f>+(IF(OR($B85=0,$C85=0,$D85=0,$DC$2&gt;$OE$1),0,IF(OR(MU85=0,MW85=0,MX85=0),0,MIN((VLOOKUP($D85,SALERYCODE,3,0))*(IF($D85=6,MX85,MW85))*((MIN((VLOOKUP($D85,SALERYCODE,5,0)),(IF($D85=6,MW85,MX85))))),MIN((VLOOKUP($D85,SALERYCODE,3,0)),(MU85+MV85))*(IF($D85=6,MX85,((MIN((VLOOKUP($D85,SALERYCODE,5,0)),MX85)))))))))/IF(AND($D85=2,'ראשי-פרטים כלליים וריכוז הוצאות'!$D$68&lt;&gt;4),1.2,1)</f>
        <v>0</v>
      </c>
      <c r="NA85" s="263"/>
      <c r="NB85" s="264"/>
      <c r="NC85" s="265"/>
      <c r="ND85" s="266"/>
      <c r="NE85" s="267">
        <f t="shared" si="177"/>
        <v>0</v>
      </c>
      <c r="NF85" s="260">
        <f>+(IF(OR($B85=0,$C85=0,$D85=0,$DC$2&gt;$OE$1),0,IF(OR(NA85=0,NC85=0,ND85=0),0,MIN((VLOOKUP($D85,SALERYCODE,3,0))*(IF($D85=6,ND85,NC85))*((MIN((VLOOKUP($D85,SALERYCODE,5,0)),(IF($D85=6,NC85,ND85))))),MIN((VLOOKUP($D85,SALERYCODE,3,0)),(NA85+NB85))*(IF($D85=6,ND85,((MIN((VLOOKUP($D85,SALERYCODE,5,0)),ND85)))))))))/IF(AND($D85=2,'ראשי-פרטים כלליים וריכוז הוצאות'!$D$68&lt;&gt;4),1.2,1)</f>
        <v>0</v>
      </c>
      <c r="NG85" s="263"/>
      <c r="NH85" s="264"/>
      <c r="NI85" s="265"/>
      <c r="NJ85" s="266"/>
      <c r="NK85" s="267">
        <f t="shared" si="178"/>
        <v>0</v>
      </c>
      <c r="NL85" s="260">
        <f>+(IF(OR($B85=0,$C85=0,$D85=0,$DC$2&gt;$OE$1),0,IF(OR(NG85=0,NI85=0,NJ85=0),0,MIN((VLOOKUP($D85,SALERYCODE,3,0))*(IF($D85=6,NJ85,NI85))*((MIN((VLOOKUP($D85,SALERYCODE,5,0)),(IF($D85=6,NI85,NJ85))))),MIN((VLOOKUP($D85,SALERYCODE,3,0)),(NG85+NH85))*(IF($D85=6,NJ85,((MIN((VLOOKUP($D85,SALERYCODE,5,0)),NJ85)))))))))/IF(AND($D85=2,'ראשי-פרטים כלליים וריכוז הוצאות'!$D$68&lt;&gt;4),1.2,1)</f>
        <v>0</v>
      </c>
      <c r="NM85" s="263"/>
      <c r="NN85" s="264"/>
      <c r="NO85" s="265"/>
      <c r="NP85" s="266"/>
      <c r="NQ85" s="267">
        <f t="shared" si="179"/>
        <v>0</v>
      </c>
      <c r="NR85" s="260">
        <f>+(IF(OR($B85=0,$C85=0,$D85=0,$DC$2&gt;$OE$1),0,IF(OR(NM85=0,NO85=0,NP85=0),0,MIN((VLOOKUP($D85,SALERYCODE,3,0))*(IF($D85=6,NP85,NO85))*((MIN((VLOOKUP($D85,SALERYCODE,5,0)),(IF($D85=6,NO85,NP85))))),MIN((VLOOKUP($D85,SALERYCODE,3,0)),(NM85+NN85))*(IF($D85=6,NP85,((MIN((VLOOKUP($D85,SALERYCODE,5,0)),NP85)))))))))/IF(AND($D85=2,'ראשי-פרטים כלליים וריכוז הוצאות'!$D$68&lt;&gt;4),1.2,1)</f>
        <v>0</v>
      </c>
      <c r="NS85" s="263"/>
      <c r="NT85" s="264"/>
      <c r="NU85" s="265"/>
      <c r="NV85" s="266"/>
      <c r="NW85" s="267">
        <f t="shared" si="180"/>
        <v>0</v>
      </c>
      <c r="NX85" s="260">
        <f>+(IF(OR($B85=0,$C85=0,$D85=0,$DC$2&gt;$OE$1),0,IF(OR(NS85=0,NU85=0,NV85=0),0,MIN((VLOOKUP($D85,SALERYCODE,3,0))*(IF($D85=6,NV85,NU85))*((MIN((VLOOKUP($D85,SALERYCODE,5,0)),(IF($D85=6,NU85,NV85))))),MIN((VLOOKUP($D85,SALERYCODE,3,0)),(NS85+NT85))*(IF($D85=6,NV85,((MIN((VLOOKUP($D85,SALERYCODE,5,0)),NV85)))))))))/IF(AND($D85=2,'ראשי-פרטים כלליים וריכוז הוצאות'!$D$68&lt;&gt;4),1.2,1)</f>
        <v>0</v>
      </c>
      <c r="NY85" s="263"/>
      <c r="NZ85" s="264"/>
      <c r="OA85" s="265"/>
      <c r="OB85" s="266"/>
      <c r="OC85" s="267">
        <f t="shared" si="181"/>
        <v>0</v>
      </c>
      <c r="OD85" s="260">
        <f>+(IF(OR($B85=0,$C85=0,$D85=0,$DC$2&gt;$OE$1),0,IF(OR(NY85=0,OA85=0,OB85=0),0,MIN((VLOOKUP($D85,SALERYCODE,3,0))*(IF($D85=6,OB85,OA85))*((MIN((VLOOKUP($D85,SALERYCODE,5,0)),(IF($D85=6,OA85,OB85))))),MIN((VLOOKUP($D85,SALERYCODE,3,0)),(NY85+NZ85))*(IF($D85=6,OB85,((MIN((VLOOKUP($D85,SALERYCODE,5,0)),OB85)))))))))/IF(AND($D85=2,'ראשי-פרטים כלליים וריכוז הוצאות'!$D$68&lt;&gt;4),1.2,1)</f>
        <v>0</v>
      </c>
      <c r="OE85" s="275">
        <f t="shared" si="192"/>
        <v>0</v>
      </c>
      <c r="OF85" s="283">
        <f t="shared" si="193"/>
        <v>9.9999999999999995E-7</v>
      </c>
      <c r="OG85" s="276">
        <f t="shared" si="194"/>
        <v>0</v>
      </c>
      <c r="OH85" s="275">
        <f t="shared" si="195"/>
        <v>0</v>
      </c>
      <c r="OI85" s="275">
        <v>0</v>
      </c>
      <c r="OJ85" s="258">
        <f t="shared" si="191"/>
        <v>0</v>
      </c>
      <c r="OK85" s="284"/>
      <c r="OL85" s="116">
        <f>MIN(OJ85+OK85*OF85*OE85/$OL$1/IF(AND($D85=2,'ראשי-פרטים כלליים וריכוז הוצאות'!$D$68&lt;&gt;4),1.2,1),IF($D85&gt;0,VLOOKUP($D85,SALERYCODE,3,0)*12*OG85,0))</f>
        <v>0</v>
      </c>
      <c r="OM85" s="95">
        <f t="shared" si="182"/>
        <v>0</v>
      </c>
      <c r="ON85" s="11">
        <f t="shared" si="183"/>
        <v>0</v>
      </c>
      <c r="OO85" s="11">
        <f t="shared" si="184"/>
        <v>0</v>
      </c>
      <c r="OP85" s="22">
        <f t="shared" si="185"/>
        <v>0</v>
      </c>
      <c r="OQ85" s="11">
        <f t="shared" si="186"/>
        <v>0</v>
      </c>
      <c r="OR85" s="11" t="e">
        <f>#REF!</f>
        <v>#REF!</v>
      </c>
      <c r="OS85" s="35" t="e">
        <f>#REF!-OP85</f>
        <v>#REF!</v>
      </c>
      <c r="OT85" s="35" t="e">
        <f>OS85-#REF!</f>
        <v>#REF!</v>
      </c>
      <c r="OU85" s="43" t="e">
        <f>IF(AND(OP85&gt;0,(OS85=#REF!-OP85)),"מועסק פחות מ-10% מזמנו במופ","")</f>
        <v>#REF!</v>
      </c>
    </row>
    <row r="86" spans="1:411" ht="24" hidden="1" customHeight="1" outlineLevel="1" x14ac:dyDescent="0.2">
      <c r="A86" s="282">
        <v>83</v>
      </c>
      <c r="B86" s="269"/>
      <c r="C86" s="270"/>
      <c r="D86" s="271"/>
      <c r="E86" s="263"/>
      <c r="F86" s="264"/>
      <c r="G86" s="265"/>
      <c r="H86" s="266"/>
      <c r="I86" s="267">
        <f t="shared" si="117"/>
        <v>0</v>
      </c>
      <c r="J86" s="260">
        <f>(IF(OR($B86=0,$C86=0,$D86=0,$E$2&gt;$OE$1),0,IF(OR($E86=0,$G86=0,$H86=0),0,MIN((VLOOKUP($D86,SALERYCODE,3,0))*(IF($D86=6,$H86,$G86))*((MIN((VLOOKUP($D86,SALERYCODE,5,0)),(IF($D86=6,$G86,$H86))))),MIN((VLOOKUP($D86,SALERYCODE,3,0)),($E86+$F86))*(IF($D86=6,$H86,((MIN((VLOOKUP($D86,SALERYCODE,5,0)),$H86)))))))))/IF(AND($D86=2,'ראשי-פרטים כלליים וריכוז הוצאות'!$D$68&lt;&gt;4),1.2,1)</f>
        <v>0</v>
      </c>
      <c r="K86" s="263"/>
      <c r="L86" s="264"/>
      <c r="M86" s="265"/>
      <c r="N86" s="266"/>
      <c r="O86" s="267">
        <f t="shared" si="118"/>
        <v>0</v>
      </c>
      <c r="P86" s="260">
        <f>+(IF(OR($B86=0,$C86=0,$D86=0,$K$2&gt;$OE$1),0,IF(OR($K86=0,$M86=0,$N86=0),0,MIN((VLOOKUP($D86,SALERYCODE,3,0))*(IF($D86=6,$N86,$M86))*((MIN((VLOOKUP($D86,SALERYCODE,5,0)),(IF($D86=6,$M86,$N86))))),MIN((VLOOKUP($D86,SALERYCODE,3,0)),($K86+$L86))*(IF($D86=6,$N86,((MIN((VLOOKUP($D86,SALERYCODE,5,0)),$N86)))))))))/IF(AND($D86=2,'ראשי-פרטים כלליים וריכוז הוצאות'!$D$68&lt;&gt;4),1.2,1)</f>
        <v>0</v>
      </c>
      <c r="Q86" s="263"/>
      <c r="R86" s="264"/>
      <c r="S86" s="265"/>
      <c r="T86" s="266"/>
      <c r="U86" s="267">
        <f t="shared" si="119"/>
        <v>0</v>
      </c>
      <c r="V86" s="260">
        <f>+(IF(OR($B86=0,$C86=0,$D86=0,$Q$2&gt;$OE$1),0,IF(OR(Q86=0,S86=0,T86=0),0,MIN((VLOOKUP($D86,SALERYCODE,3,0))*(IF($D86=6,T86,S86))*((MIN((VLOOKUP($D86,SALERYCODE,5,0)),(IF($D86=6,S86,T86))))),MIN((VLOOKUP($D86,SALERYCODE,3,0)),(Q86+R86))*(IF($D86=6,T86,((MIN((VLOOKUP($D86,SALERYCODE,5,0)),T86)))))))))/IF(AND($D86=2,'ראשי-פרטים כלליים וריכוז הוצאות'!$D$68&lt;&gt;4),1.2,1)</f>
        <v>0</v>
      </c>
      <c r="W86" s="263"/>
      <c r="X86" s="264"/>
      <c r="Y86" s="265"/>
      <c r="Z86" s="266"/>
      <c r="AA86" s="267">
        <f t="shared" si="120"/>
        <v>0</v>
      </c>
      <c r="AB86" s="260">
        <f>+(IF(OR($B86=0,$C86=0,$D86=0,$W$2&gt;$OE$1),0,IF(OR(W86=0,Y86=0,Z86=0),0,MIN((VLOOKUP($D86,SALERYCODE,3,0))*(IF($D86=6,Z86,Y86))*((MIN((VLOOKUP($D86,SALERYCODE,5,0)),(IF($D86=6,Y86,Z86))))),MIN((VLOOKUP($D86,SALERYCODE,3,0)),(W86+X86))*(IF($D86=6,Z86,((MIN((VLOOKUP($D86,SALERYCODE,5,0)),Z86)))))))))/IF(AND($D86=2,'ראשי-פרטים כלליים וריכוז הוצאות'!$D$68&lt;&gt;4),1.2,1)</f>
        <v>0</v>
      </c>
      <c r="AC86" s="263"/>
      <c r="AD86" s="264"/>
      <c r="AE86" s="265"/>
      <c r="AF86" s="266"/>
      <c r="AG86" s="267">
        <f t="shared" si="121"/>
        <v>0</v>
      </c>
      <c r="AH86" s="260">
        <f>+(IF(OR($B86=0,$C86=0,$D86=0,$AC$2&gt;$OE$1),0,IF(OR(AC86=0,AE86=0,AF86=0),0,MIN((VLOOKUP($D86,SALERYCODE,3,0))*(IF($D86=6,AF86,AE86))*((MIN((VLOOKUP($D86,SALERYCODE,5,0)),(IF($D86=6,AE86,AF86))))),MIN((VLOOKUP($D86,SALERYCODE,3,0)),(AC86+AD86))*(IF($D86=6,AF86,((MIN((VLOOKUP($D86,SALERYCODE,5,0)),AF86)))))))))/IF(AND($D86=2,'ראשי-פרטים כלליים וריכוז הוצאות'!$D$68&lt;&gt;4),1.2,1)</f>
        <v>0</v>
      </c>
      <c r="AI86" s="263"/>
      <c r="AJ86" s="264"/>
      <c r="AK86" s="265"/>
      <c r="AL86" s="266"/>
      <c r="AM86" s="267">
        <f t="shared" si="122"/>
        <v>0</v>
      </c>
      <c r="AN86" s="260">
        <f>+(IF(OR($B86=0,$C86=0,$D86=0,$AI$2&gt;$OE$1),0,IF(OR(AI86=0,AK86=0,AL86=0),0,MIN((VLOOKUP($D86,SALERYCODE,3,0))*(IF($D86=6,AL86,AK86))*((MIN((VLOOKUP($D86,SALERYCODE,5,0)),(IF($D86=6,AK86,AL86))))),MIN((VLOOKUP($D86,SALERYCODE,3,0)),(AI86+AJ86))*(IF($D86=6,AL86,((MIN((VLOOKUP($D86,SALERYCODE,5,0)),AL86)))))))))/IF(AND($D86=2,'ראשי-פרטים כלליים וריכוז הוצאות'!$D$68&lt;&gt;4),1.2,1)</f>
        <v>0</v>
      </c>
      <c r="AO86" s="263"/>
      <c r="AP86" s="264"/>
      <c r="AQ86" s="265"/>
      <c r="AR86" s="266"/>
      <c r="AS86" s="267">
        <f t="shared" si="123"/>
        <v>0</v>
      </c>
      <c r="AT86" s="260">
        <f>+(IF(OR($B86=0,$C86=0,$D86=0,$AO$2&gt;$OE$1),0,IF(OR(AO86=0,AQ86=0,AR86=0),0,MIN((VLOOKUP($D86,SALERYCODE,3,0))*(IF($D86=6,AR86,AQ86))*((MIN((VLOOKUP($D86,SALERYCODE,5,0)),(IF($D86=6,AQ86,AR86))))),MIN((VLOOKUP($D86,SALERYCODE,3,0)),(AO86+AP86))*(IF($D86=6,AR86,((MIN((VLOOKUP($D86,SALERYCODE,5,0)),AR86)))))))))/IF(AND($D86=2,'ראשי-פרטים כלליים וריכוז הוצאות'!$D$68&lt;&gt;4),1.2,1)</f>
        <v>0</v>
      </c>
      <c r="AU86" s="263"/>
      <c r="AV86" s="264"/>
      <c r="AW86" s="265"/>
      <c r="AX86" s="266"/>
      <c r="AY86" s="267">
        <f t="shared" si="124"/>
        <v>0</v>
      </c>
      <c r="AZ86" s="260">
        <f>+(IF(OR($B86=0,$C86=0,$D86=0,$AU$2&gt;$OE$1),0,IF(OR(AU86=0,AW86=0,AX86=0),0,MIN((VLOOKUP($D86,SALERYCODE,3,0))*(IF($D86=6,AX86,AW86))*((MIN((VLOOKUP($D86,SALERYCODE,5,0)),(IF($D86=6,AW86,AX86))))),MIN((VLOOKUP($D86,SALERYCODE,3,0)),(AU86+AV86))*(IF($D86=6,AX86,((MIN((VLOOKUP($D86,SALERYCODE,5,0)),AX86)))))))))/IF(AND($D86=2,'ראשי-פרטים כלליים וריכוז הוצאות'!$D$68&lt;&gt;4),1.2,1)</f>
        <v>0</v>
      </c>
      <c r="BA86" s="263"/>
      <c r="BB86" s="264"/>
      <c r="BC86" s="265"/>
      <c r="BD86" s="266"/>
      <c r="BE86" s="267">
        <f t="shared" si="125"/>
        <v>0</v>
      </c>
      <c r="BF86" s="260">
        <f>+(IF(OR($B86=0,$C86=0,$D86=0,$BA$2&gt;$OE$1),0,IF(OR(BA86=0,BC86=0,BD86=0),0,MIN((VLOOKUP($D86,SALERYCODE,3,0))*(IF($D86=6,BD86,BC86))*((MIN((VLOOKUP($D86,SALERYCODE,5,0)),(IF($D86=6,BC86,BD86))))),MIN((VLOOKUP($D86,SALERYCODE,3,0)),(BA86+BB86))*(IF($D86=6,BD86,((MIN((VLOOKUP($D86,SALERYCODE,5,0)),BD86)))))))))/IF(AND($D86=2,'ראשי-פרטים כלליים וריכוז הוצאות'!$D$68&lt;&gt;4),1.2,1)</f>
        <v>0</v>
      </c>
      <c r="BG86" s="263"/>
      <c r="BH86" s="264"/>
      <c r="BI86" s="265"/>
      <c r="BJ86" s="266"/>
      <c r="BK86" s="267">
        <f t="shared" si="126"/>
        <v>0</v>
      </c>
      <c r="BL86" s="260">
        <f>+(IF(OR($B86=0,$C86=0,$D86=0,$BG$2&gt;$OE$1),0,IF(OR(BG86=0,BI86=0,BJ86=0),0,MIN((VLOOKUP($D86,SALERYCODE,3,0))*(IF($D86=6,BJ86,BI86))*((MIN((VLOOKUP($D86,SALERYCODE,5,0)),(IF($D86=6,BI86,BJ86))))),MIN((VLOOKUP($D86,SALERYCODE,3,0)),(BG86+BH86))*(IF($D86=6,BJ86,((MIN((VLOOKUP($D86,SALERYCODE,5,0)),BJ86)))))))))/IF(AND($D86=2,'ראשי-פרטים כלליים וריכוז הוצאות'!$D$68&lt;&gt;4),1.2,1)</f>
        <v>0</v>
      </c>
      <c r="BM86" s="263"/>
      <c r="BN86" s="264"/>
      <c r="BO86" s="265"/>
      <c r="BP86" s="266"/>
      <c r="BQ86" s="267">
        <f t="shared" si="127"/>
        <v>0</v>
      </c>
      <c r="BR86" s="260">
        <f>+(IF(OR($B86=0,$C86=0,$D86=0,$BM$2&gt;$OE$1),0,IF(OR(BM86=0,BO86=0,BP86=0),0,MIN((VLOOKUP($D86,SALERYCODE,3,0))*(IF($D86=6,BP86,BO86))*((MIN((VLOOKUP($D86,SALERYCODE,5,0)),(IF($D86=6,BO86,BP86))))),MIN((VLOOKUP($D86,SALERYCODE,3,0)),(BM86+BN86))*(IF($D86=6,BP86,((MIN((VLOOKUP($D86,SALERYCODE,5,0)),BP86)))))))))/IF(AND($D86=2,'ראשי-פרטים כלליים וריכוז הוצאות'!$D$68&lt;&gt;4),1.2,1)</f>
        <v>0</v>
      </c>
      <c r="BS86" s="263"/>
      <c r="BT86" s="264"/>
      <c r="BU86" s="265"/>
      <c r="BV86" s="266"/>
      <c r="BW86" s="267">
        <f t="shared" si="128"/>
        <v>0</v>
      </c>
      <c r="BX86" s="260">
        <f>+(IF(OR($B86=0,$C86=0,$D86=0,$BS$2&gt;$OE$1),0,IF(OR(BS86=0,BU86=0,BV86=0),0,MIN((VLOOKUP($D86,SALERYCODE,3,0))*(IF($D86=6,BV86,BU86))*((MIN((VLOOKUP($D86,SALERYCODE,5,0)),(IF($D86=6,BU86,BV86))))),MIN((VLOOKUP($D86,SALERYCODE,3,0)),(BS86+BT86))*(IF($D86=6,BV86,((MIN((VLOOKUP($D86,SALERYCODE,5,0)),BV86)))))))))/IF(AND($D86=2,'ראשי-פרטים כלליים וריכוז הוצאות'!$D$68&lt;&gt;4),1.2,1)</f>
        <v>0</v>
      </c>
      <c r="BY86" s="263"/>
      <c r="BZ86" s="264"/>
      <c r="CA86" s="265"/>
      <c r="CB86" s="266"/>
      <c r="CC86" s="267">
        <f t="shared" si="129"/>
        <v>0</v>
      </c>
      <c r="CD86" s="260">
        <f>+(IF(OR($B86=0,$C86=0,$D86=0,$BY$2&gt;$OE$1),0,IF(OR(BY86=0,CA86=0,CB86=0),0,MIN((VLOOKUP($D86,SALERYCODE,3,0))*(IF($D86=6,CB86,CA86))*((MIN((VLOOKUP($D86,SALERYCODE,5,0)),(IF($D86=6,CA86,CB86))))),MIN((VLOOKUP($D86,SALERYCODE,3,0)),(BY86+BZ86))*(IF($D86=6,CB86,((MIN((VLOOKUP($D86,SALERYCODE,5,0)),CB86)))))))))/IF(AND($D86=2,'ראשי-פרטים כלליים וריכוז הוצאות'!$D$68&lt;&gt;4),1.2,1)</f>
        <v>0</v>
      </c>
      <c r="CE86" s="263"/>
      <c r="CF86" s="264"/>
      <c r="CG86" s="265"/>
      <c r="CH86" s="266"/>
      <c r="CI86" s="267">
        <f t="shared" si="130"/>
        <v>0</v>
      </c>
      <c r="CJ86" s="260">
        <f>+(IF(OR($B86=0,$C86=0,$D86=0,$CE$2&gt;$OE$1),0,IF(OR(CE86=0,CG86=0,CH86=0),0,MIN((VLOOKUP($D86,SALERYCODE,3,0))*(IF($D86=6,CH86,CG86))*((MIN((VLOOKUP($D86,SALERYCODE,5,0)),(IF($D86=6,CG86,CH86))))),MIN((VLOOKUP($D86,SALERYCODE,3,0)),(CE86+CF86))*(IF($D86=6,CH86,((MIN((VLOOKUP($D86,SALERYCODE,5,0)),CH86)))))))))/IF(AND($D86=2,'ראשי-פרטים כלליים וריכוז הוצאות'!$D$68&lt;&gt;4),1.2,1)</f>
        <v>0</v>
      </c>
      <c r="CK86" s="263"/>
      <c r="CL86" s="264"/>
      <c r="CM86" s="265"/>
      <c r="CN86" s="266"/>
      <c r="CO86" s="267">
        <f t="shared" si="131"/>
        <v>0</v>
      </c>
      <c r="CP86" s="260">
        <f>+(IF(OR($B86=0,$C86=0,$D86=0,$CK$2&gt;$OE$1),0,IF(OR(CK86=0,CM86=0,CN86=0),0,MIN((VLOOKUP($D86,SALERYCODE,3,0))*(IF($D86=6,CN86,CM86))*((MIN((VLOOKUP($D86,SALERYCODE,5,0)),(IF($D86=6,CM86,CN86))))),MIN((VLOOKUP($D86,SALERYCODE,3,0)),(CK86+CL86))*(IF($D86=6,CN86,((MIN((VLOOKUP($D86,SALERYCODE,5,0)),CN86)))))))))/IF(AND($D86=2,'ראשי-פרטים כלליים וריכוז הוצאות'!$D$68&lt;&gt;4),1.2,1)</f>
        <v>0</v>
      </c>
      <c r="CQ86" s="263"/>
      <c r="CR86" s="264"/>
      <c r="CS86" s="265"/>
      <c r="CT86" s="266"/>
      <c r="CU86" s="267">
        <f t="shared" si="132"/>
        <v>0</v>
      </c>
      <c r="CV86" s="260">
        <f>+(IF(OR($B86=0,$C86=0,$D86=0,$CQ$2&gt;$OE$1),0,IF(OR(CQ86=0,CS86=0,CT86=0),0,MIN((VLOOKUP($D86,SALERYCODE,3,0))*(IF($D86=6,CT86,CS86))*((MIN((VLOOKUP($D86,SALERYCODE,5,0)),(IF($D86=6,CS86,CT86))))),MIN((VLOOKUP($D86,SALERYCODE,3,0)),(CQ86+CR86))*(IF($D86=6,CT86,((MIN((VLOOKUP($D86,SALERYCODE,5,0)),CT86)))))))))/IF(AND($D86=2,'ראשי-פרטים כלליים וריכוז הוצאות'!$D$68&lt;&gt;4),1.2,1)</f>
        <v>0</v>
      </c>
      <c r="CW86" s="263"/>
      <c r="CX86" s="264"/>
      <c r="CY86" s="265"/>
      <c r="CZ86" s="266"/>
      <c r="DA86" s="267">
        <f t="shared" si="133"/>
        <v>0</v>
      </c>
      <c r="DB86" s="260">
        <f>+(IF(OR($B86=0,$C86=0,$D86=0,$CW$2&gt;$OE$1),0,IF(OR(CW86=0,CY86=0,CZ86=0),0,MIN((VLOOKUP($D86,SALERYCODE,3,0))*(IF($D86=6,CZ86,CY86))*((MIN((VLOOKUP($D86,SALERYCODE,5,0)),(IF($D86=6,CY86,CZ86))))),MIN((VLOOKUP($D86,SALERYCODE,3,0)),(CW86+CX86))*(IF($D86=6,CZ86,((MIN((VLOOKUP($D86,SALERYCODE,5,0)),CZ86)))))))))/IF(AND($D86=2,'ראשי-פרטים כלליים וריכוז הוצאות'!$D$68&lt;&gt;4),1.2,1)</f>
        <v>0</v>
      </c>
      <c r="DC86" s="263"/>
      <c r="DD86" s="264"/>
      <c r="DE86" s="265"/>
      <c r="DF86" s="266"/>
      <c r="DG86" s="267">
        <f t="shared" si="134"/>
        <v>0</v>
      </c>
      <c r="DH86" s="260">
        <f>+(IF(OR($B86=0,$C86=0,$D86=0,$DC$2&gt;$OE$1),0,IF(OR(DC86=0,DE86=0,DF86=0),0,MIN((VLOOKUP($D86,SALERYCODE,3,0))*(IF($D86=6,DF86,DE86))*((MIN((VLOOKUP($D86,SALERYCODE,5,0)),(IF($D86=6,DE86,DF86))))),MIN((VLOOKUP($D86,SALERYCODE,3,0)),(DC86+DD86))*(IF($D86=6,DF86,((MIN((VLOOKUP($D86,SALERYCODE,5,0)),DF86)))))))))/IF(AND($D86=2,'ראשי-פרטים כלליים וריכוז הוצאות'!$D$68&lt;&gt;4),1.2,1)</f>
        <v>0</v>
      </c>
      <c r="DI86" s="263"/>
      <c r="DJ86" s="264"/>
      <c r="DK86" s="265"/>
      <c r="DL86" s="266"/>
      <c r="DM86" s="267">
        <f t="shared" si="135"/>
        <v>0</v>
      </c>
      <c r="DN86" s="260">
        <f>+(IF(OR($B86=0,$C86=0,$D86=0,$DC$2&gt;$OE$1),0,IF(OR(DI86=0,DK86=0,DL86=0),0,MIN((VLOOKUP($D86,SALERYCODE,3,0))*(IF($D86=6,DL86,DK86))*((MIN((VLOOKUP($D86,SALERYCODE,5,0)),(IF($D86=6,DK86,DL86))))),MIN((VLOOKUP($D86,SALERYCODE,3,0)),(DI86+DJ86))*(IF($D86=6,DL86,((MIN((VLOOKUP($D86,SALERYCODE,5,0)),DL86)))))))))/IF(AND($D86=2,'ראשי-פרטים כלליים וריכוז הוצאות'!$D$68&lt;&gt;4),1.2,1)</f>
        <v>0</v>
      </c>
      <c r="DO86" s="263"/>
      <c r="DP86" s="264"/>
      <c r="DQ86" s="265"/>
      <c r="DR86" s="266"/>
      <c r="DS86" s="267">
        <f t="shared" si="136"/>
        <v>0</v>
      </c>
      <c r="DT86" s="260">
        <f>+(IF(OR($B86=0,$C86=0,$D86=0,$DC$2&gt;$OE$1),0,IF(OR(DO86=0,DQ86=0,DR86=0),0,MIN((VLOOKUP($D86,SALERYCODE,3,0))*(IF($D86=6,DR86,DQ86))*((MIN((VLOOKUP($D86,SALERYCODE,5,0)),(IF($D86=6,DQ86,DR86))))),MIN((VLOOKUP($D86,SALERYCODE,3,0)),(DO86+DP86))*(IF($D86=6,DR86,((MIN((VLOOKUP($D86,SALERYCODE,5,0)),DR86)))))))))/IF(AND($D86=2,'ראשי-פרטים כלליים וריכוז הוצאות'!$D$68&lt;&gt;4),1.2,1)</f>
        <v>0</v>
      </c>
      <c r="DU86" s="263"/>
      <c r="DV86" s="264"/>
      <c r="DW86" s="265"/>
      <c r="DX86" s="266"/>
      <c r="DY86" s="267">
        <f t="shared" si="137"/>
        <v>0</v>
      </c>
      <c r="DZ86" s="260">
        <f>+(IF(OR($B86=0,$C86=0,$D86=0,$DC$2&gt;$OE$1),0,IF(OR(DU86=0,DW86=0,DX86=0),0,MIN((VLOOKUP($D86,SALERYCODE,3,0))*(IF($D86=6,DX86,DW86))*((MIN((VLOOKUP($D86,SALERYCODE,5,0)),(IF($D86=6,DW86,DX86))))),MIN((VLOOKUP($D86,SALERYCODE,3,0)),(DU86+DV86))*(IF($D86=6,DX86,((MIN((VLOOKUP($D86,SALERYCODE,5,0)),DX86)))))))))/IF(AND($D86=2,'ראשי-פרטים כלליים וריכוז הוצאות'!$D$68&lt;&gt;4),1.2,1)</f>
        <v>0</v>
      </c>
      <c r="EA86" s="263"/>
      <c r="EB86" s="264"/>
      <c r="EC86" s="265"/>
      <c r="ED86" s="266"/>
      <c r="EE86" s="267">
        <f t="shared" si="138"/>
        <v>0</v>
      </c>
      <c r="EF86" s="260">
        <f>+(IF(OR($B86=0,$C86=0,$D86=0,$DC$2&gt;$OE$1),0,IF(OR(EA86=0,EC86=0,ED86=0),0,MIN((VLOOKUP($D86,SALERYCODE,3,0))*(IF($D86=6,ED86,EC86))*((MIN((VLOOKUP($D86,SALERYCODE,5,0)),(IF($D86=6,EC86,ED86))))),MIN((VLOOKUP($D86,SALERYCODE,3,0)),(EA86+EB86))*(IF($D86=6,ED86,((MIN((VLOOKUP($D86,SALERYCODE,5,0)),ED86)))))))))/IF(AND($D86=2,'ראשי-פרטים כלליים וריכוז הוצאות'!$D$68&lt;&gt;4),1.2,1)</f>
        <v>0</v>
      </c>
      <c r="EG86" s="263"/>
      <c r="EH86" s="264"/>
      <c r="EI86" s="265"/>
      <c r="EJ86" s="266"/>
      <c r="EK86" s="267">
        <f t="shared" si="139"/>
        <v>0</v>
      </c>
      <c r="EL86" s="260">
        <f>+(IF(OR($B86=0,$C86=0,$D86=0,$DC$2&gt;$OE$1),0,IF(OR(EG86=0,EI86=0,EJ86=0),0,MIN((VLOOKUP($D86,SALERYCODE,3,0))*(IF($D86=6,EJ86,EI86))*((MIN((VLOOKUP($D86,SALERYCODE,5,0)),(IF($D86=6,EI86,EJ86))))),MIN((VLOOKUP($D86,SALERYCODE,3,0)),(EG86+EH86))*(IF($D86=6,EJ86,((MIN((VLOOKUP($D86,SALERYCODE,5,0)),EJ86)))))))))/IF(AND($D86=2,'ראשי-פרטים כלליים וריכוז הוצאות'!$D$68&lt;&gt;4),1.2,1)</f>
        <v>0</v>
      </c>
      <c r="EM86" s="263"/>
      <c r="EN86" s="264"/>
      <c r="EO86" s="265"/>
      <c r="EP86" s="266"/>
      <c r="EQ86" s="267">
        <f t="shared" si="140"/>
        <v>0</v>
      </c>
      <c r="ER86" s="260">
        <f>+(IF(OR($B86=0,$C86=0,$D86=0,$DC$2&gt;$OE$1),0,IF(OR(EM86=0,EO86=0,EP86=0),0,MIN((VLOOKUP($D86,SALERYCODE,3,0))*(IF($D86=6,EP86,EO86))*((MIN((VLOOKUP($D86,SALERYCODE,5,0)),(IF($D86=6,EO86,EP86))))),MIN((VLOOKUP($D86,SALERYCODE,3,0)),(EM86+EN86))*(IF($D86=6,EP86,((MIN((VLOOKUP($D86,SALERYCODE,5,0)),EP86)))))))))/IF(AND($D86=2,'ראשי-פרטים כלליים וריכוז הוצאות'!$D$68&lt;&gt;4),1.2,1)</f>
        <v>0</v>
      </c>
      <c r="ES86" s="263"/>
      <c r="ET86" s="264"/>
      <c r="EU86" s="265"/>
      <c r="EV86" s="266"/>
      <c r="EW86" s="267">
        <f t="shared" si="141"/>
        <v>0</v>
      </c>
      <c r="EX86" s="260">
        <f>+(IF(OR($B86=0,$C86=0,$D86=0,$DC$2&gt;$OE$1),0,IF(OR(ES86=0,EU86=0,EV86=0),0,MIN((VLOOKUP($D86,SALERYCODE,3,0))*(IF($D86=6,EV86,EU86))*((MIN((VLOOKUP($D86,SALERYCODE,5,0)),(IF($D86=6,EU86,EV86))))),MIN((VLOOKUP($D86,SALERYCODE,3,0)),(ES86+ET86))*(IF($D86=6,EV86,((MIN((VLOOKUP($D86,SALERYCODE,5,0)),EV86)))))))))/IF(AND($D86=2,'ראשי-פרטים כלליים וריכוז הוצאות'!$D$68&lt;&gt;4),1.2,1)</f>
        <v>0</v>
      </c>
      <c r="EY86" s="263"/>
      <c r="EZ86" s="264"/>
      <c r="FA86" s="265"/>
      <c r="FB86" s="266"/>
      <c r="FC86" s="267">
        <f t="shared" si="142"/>
        <v>0</v>
      </c>
      <c r="FD86" s="260">
        <f>+(IF(OR($B86=0,$C86=0,$D86=0,$DC$2&gt;$OE$1),0,IF(OR(EY86=0,FA86=0,FB86=0),0,MIN((VLOOKUP($D86,SALERYCODE,3,0))*(IF($D86=6,FB86,FA86))*((MIN((VLOOKUP($D86,SALERYCODE,5,0)),(IF($D86=6,FA86,FB86))))),MIN((VLOOKUP($D86,SALERYCODE,3,0)),(EY86+EZ86))*(IF($D86=6,FB86,((MIN((VLOOKUP($D86,SALERYCODE,5,0)),FB86)))))))))/IF(AND($D86=2,'ראשי-פרטים כלליים וריכוז הוצאות'!$D$68&lt;&gt;4),1.2,1)</f>
        <v>0</v>
      </c>
      <c r="FE86" s="263"/>
      <c r="FF86" s="264"/>
      <c r="FG86" s="265"/>
      <c r="FH86" s="266"/>
      <c r="FI86" s="267">
        <f t="shared" si="143"/>
        <v>0</v>
      </c>
      <c r="FJ86" s="260">
        <f>+(IF(OR($B86=0,$C86=0,$D86=0,$DC$2&gt;$OE$1),0,IF(OR(FE86=0,FG86=0,FH86=0),0,MIN((VLOOKUP($D86,SALERYCODE,3,0))*(IF($D86=6,FH86,FG86))*((MIN((VLOOKUP($D86,SALERYCODE,5,0)),(IF($D86=6,FG86,FH86))))),MIN((VLOOKUP($D86,SALERYCODE,3,0)),(FE86+FF86))*(IF($D86=6,FH86,((MIN((VLOOKUP($D86,SALERYCODE,5,0)),FH86)))))))))/IF(AND($D86=2,'ראשי-פרטים כלליים וריכוז הוצאות'!$D$68&lt;&gt;4),1.2,1)</f>
        <v>0</v>
      </c>
      <c r="FK86" s="263"/>
      <c r="FL86" s="264"/>
      <c r="FM86" s="265"/>
      <c r="FN86" s="266"/>
      <c r="FO86" s="267">
        <f t="shared" si="144"/>
        <v>0</v>
      </c>
      <c r="FP86" s="260">
        <f>+(IF(OR($B86=0,$C86=0,$D86=0,$DC$2&gt;$OE$1),0,IF(OR(FK86=0,FM86=0,FN86=0),0,MIN((VLOOKUP($D86,SALERYCODE,3,0))*(IF($D86=6,FN86,FM86))*((MIN((VLOOKUP($D86,SALERYCODE,5,0)),(IF($D86=6,FM86,FN86))))),MIN((VLOOKUP($D86,SALERYCODE,3,0)),(FK86+FL86))*(IF($D86=6,FN86,((MIN((VLOOKUP($D86,SALERYCODE,5,0)),FN86)))))))))/IF(AND($D86=2,'ראשי-פרטים כלליים וריכוז הוצאות'!$D$68&lt;&gt;4),1.2,1)</f>
        <v>0</v>
      </c>
      <c r="FQ86" s="263"/>
      <c r="FR86" s="264"/>
      <c r="FS86" s="265"/>
      <c r="FT86" s="266"/>
      <c r="FU86" s="267">
        <f t="shared" si="145"/>
        <v>0</v>
      </c>
      <c r="FV86" s="260">
        <f>+(IF(OR($B86=0,$C86=0,$D86=0,$DC$2&gt;$OE$1),0,IF(OR(FQ86=0,FS86=0,FT86=0),0,MIN((VLOOKUP($D86,SALERYCODE,3,0))*(IF($D86=6,FT86,FS86))*((MIN((VLOOKUP($D86,SALERYCODE,5,0)),(IF($D86=6,FS86,FT86))))),MIN((VLOOKUP($D86,SALERYCODE,3,0)),(FQ86+FR86))*(IF($D86=6,FT86,((MIN((VLOOKUP($D86,SALERYCODE,5,0)),FT86)))))))))/IF(AND($D86=2,'ראשי-פרטים כלליים וריכוז הוצאות'!$D$68&lt;&gt;4),1.2,1)</f>
        <v>0</v>
      </c>
      <c r="FW86" s="263"/>
      <c r="FX86" s="264"/>
      <c r="FY86" s="265"/>
      <c r="FZ86" s="266"/>
      <c r="GA86" s="267">
        <f t="shared" si="146"/>
        <v>0</v>
      </c>
      <c r="GB86" s="260">
        <f>+(IF(OR($B86=0,$C86=0,$D86=0,$DC$2&gt;$OE$1),0,IF(OR(FW86=0,FY86=0,FZ86=0),0,MIN((VLOOKUP($D86,SALERYCODE,3,0))*(IF($D86=6,FZ86,FY86))*((MIN((VLOOKUP($D86,SALERYCODE,5,0)),(IF($D86=6,FY86,FZ86))))),MIN((VLOOKUP($D86,SALERYCODE,3,0)),(FW86+FX86))*(IF($D86=6,FZ86,((MIN((VLOOKUP($D86,SALERYCODE,5,0)),FZ86)))))))))/IF(AND($D86=2,'ראשי-פרטים כלליים וריכוז הוצאות'!$D$68&lt;&gt;4),1.2,1)</f>
        <v>0</v>
      </c>
      <c r="GC86" s="263"/>
      <c r="GD86" s="264"/>
      <c r="GE86" s="265"/>
      <c r="GF86" s="266"/>
      <c r="GG86" s="267">
        <f t="shared" si="147"/>
        <v>0</v>
      </c>
      <c r="GH86" s="260">
        <f>+(IF(OR($B86=0,$C86=0,$D86=0,$DC$2&gt;$OE$1),0,IF(OR(GC86=0,GE86=0,GF86=0),0,MIN((VLOOKUP($D86,SALERYCODE,3,0))*(IF($D86=6,GF86,GE86))*((MIN((VLOOKUP($D86,SALERYCODE,5,0)),(IF($D86=6,GE86,GF86))))),MIN((VLOOKUP($D86,SALERYCODE,3,0)),(GC86+GD86))*(IF($D86=6,GF86,((MIN((VLOOKUP($D86,SALERYCODE,5,0)),GF86)))))))))/IF(AND($D86=2,'ראשי-פרטים כלליים וריכוז הוצאות'!$D$68&lt;&gt;4),1.2,1)</f>
        <v>0</v>
      </c>
      <c r="GI86" s="263"/>
      <c r="GJ86" s="264"/>
      <c r="GK86" s="265"/>
      <c r="GL86" s="266"/>
      <c r="GM86" s="267">
        <f t="shared" si="148"/>
        <v>0</v>
      </c>
      <c r="GN86" s="260">
        <f>+(IF(OR($B86=0,$C86=0,$D86=0,$DC$2&gt;$OE$1),0,IF(OR(GI86=0,GK86=0,GL86=0),0,MIN((VLOOKUP($D86,SALERYCODE,3,0))*(IF($D86=6,GL86,GK86))*((MIN((VLOOKUP($D86,SALERYCODE,5,0)),(IF($D86=6,GK86,GL86))))),MIN((VLOOKUP($D86,SALERYCODE,3,0)),(GI86+GJ86))*(IF($D86=6,GL86,((MIN((VLOOKUP($D86,SALERYCODE,5,0)),GL86)))))))))/IF(AND($D86=2,'ראשי-פרטים כלליים וריכוז הוצאות'!$D$68&lt;&gt;4),1.2,1)</f>
        <v>0</v>
      </c>
      <c r="GO86" s="263"/>
      <c r="GP86" s="264"/>
      <c r="GQ86" s="265"/>
      <c r="GR86" s="266"/>
      <c r="GS86" s="267">
        <f t="shared" si="149"/>
        <v>0</v>
      </c>
      <c r="GT86" s="260">
        <f>+(IF(OR($B86=0,$C86=0,$D86=0,$DC$2&gt;$OE$1),0,IF(OR(GO86=0,GQ86=0,GR86=0),0,MIN((VLOOKUP($D86,SALERYCODE,3,0))*(IF($D86=6,GR86,GQ86))*((MIN((VLOOKUP($D86,SALERYCODE,5,0)),(IF($D86=6,GQ86,GR86))))),MIN((VLOOKUP($D86,SALERYCODE,3,0)),(GO86+GP86))*(IF($D86=6,GR86,((MIN((VLOOKUP($D86,SALERYCODE,5,0)),GR86)))))))))/IF(AND($D86=2,'ראשי-פרטים כלליים וריכוז הוצאות'!$D$68&lt;&gt;4),1.2,1)</f>
        <v>0</v>
      </c>
      <c r="GU86" s="263"/>
      <c r="GV86" s="264"/>
      <c r="GW86" s="265"/>
      <c r="GX86" s="266"/>
      <c r="GY86" s="267">
        <f t="shared" si="150"/>
        <v>0</v>
      </c>
      <c r="GZ86" s="260">
        <f>+(IF(OR($B86=0,$C86=0,$D86=0,$DC$2&gt;$OE$1),0,IF(OR(GU86=0,GW86=0,GX86=0),0,MIN((VLOOKUP($D86,SALERYCODE,3,0))*(IF($D86=6,GX86,GW86))*((MIN((VLOOKUP($D86,SALERYCODE,5,0)),(IF($D86=6,GW86,GX86))))),MIN((VLOOKUP($D86,SALERYCODE,3,0)),(GU86+GV86))*(IF($D86=6,GX86,((MIN((VLOOKUP($D86,SALERYCODE,5,0)),GX86)))))))))/IF(AND($D86=2,'ראשי-פרטים כלליים וריכוז הוצאות'!$D$68&lt;&gt;4),1.2,1)</f>
        <v>0</v>
      </c>
      <c r="HA86" s="263"/>
      <c r="HB86" s="264"/>
      <c r="HC86" s="265"/>
      <c r="HD86" s="266"/>
      <c r="HE86" s="267">
        <f t="shared" si="151"/>
        <v>0</v>
      </c>
      <c r="HF86" s="260">
        <f>+(IF(OR($B86=0,$C86=0,$D86=0,$DC$2&gt;$OE$1),0,IF(OR(HA86=0,HC86=0,HD86=0),0,MIN((VLOOKUP($D86,SALERYCODE,3,0))*(IF($D86=6,HD86,HC86))*((MIN((VLOOKUP($D86,SALERYCODE,5,0)),(IF($D86=6,HC86,HD86))))),MIN((VLOOKUP($D86,SALERYCODE,3,0)),(HA86+HB86))*(IF($D86=6,HD86,((MIN((VLOOKUP($D86,SALERYCODE,5,0)),HD86)))))))))/IF(AND($D86=2,'ראשי-פרטים כלליים וריכוז הוצאות'!$D$68&lt;&gt;4),1.2,1)</f>
        <v>0</v>
      </c>
      <c r="HG86" s="263"/>
      <c r="HH86" s="264"/>
      <c r="HI86" s="265"/>
      <c r="HJ86" s="266"/>
      <c r="HK86" s="267">
        <f t="shared" si="152"/>
        <v>0</v>
      </c>
      <c r="HL86" s="260">
        <f>+(IF(OR($B86=0,$C86=0,$D86=0,$DC$2&gt;$OE$1),0,IF(OR(HG86=0,HI86=0,HJ86=0),0,MIN((VLOOKUP($D86,SALERYCODE,3,0))*(IF($D86=6,HJ86,HI86))*((MIN((VLOOKUP($D86,SALERYCODE,5,0)),(IF($D86=6,HI86,HJ86))))),MIN((VLOOKUP($D86,SALERYCODE,3,0)),(HG86+HH86))*(IF($D86=6,HJ86,((MIN((VLOOKUP($D86,SALERYCODE,5,0)),HJ86)))))))))/IF(AND($D86=2,'ראשי-פרטים כלליים וריכוז הוצאות'!$D$68&lt;&gt;4),1.2,1)</f>
        <v>0</v>
      </c>
      <c r="HM86" s="263"/>
      <c r="HN86" s="264"/>
      <c r="HO86" s="265"/>
      <c r="HP86" s="266"/>
      <c r="HQ86" s="267">
        <f t="shared" si="153"/>
        <v>0</v>
      </c>
      <c r="HR86" s="260">
        <f>+(IF(OR($B86=0,$C86=0,$D86=0,$DC$2&gt;$OE$1),0,IF(OR(HM86=0,HO86=0,HP86=0),0,MIN((VLOOKUP($D86,SALERYCODE,3,0))*(IF($D86=6,HP86,HO86))*((MIN((VLOOKUP($D86,SALERYCODE,5,0)),(IF($D86=6,HO86,HP86))))),MIN((VLOOKUP($D86,SALERYCODE,3,0)),(HM86+HN86))*(IF($D86=6,HP86,((MIN((VLOOKUP($D86,SALERYCODE,5,0)),HP86)))))))))/IF(AND($D86=2,'ראשי-פרטים כלליים וריכוז הוצאות'!$D$68&lt;&gt;4),1.2,1)</f>
        <v>0</v>
      </c>
      <c r="HS86" s="263"/>
      <c r="HT86" s="264"/>
      <c r="HU86" s="265"/>
      <c r="HV86" s="266"/>
      <c r="HW86" s="267">
        <f t="shared" si="154"/>
        <v>0</v>
      </c>
      <c r="HX86" s="260">
        <f>+(IF(OR($B86=0,$C86=0,$D86=0,$DC$2&gt;$OE$1),0,IF(OR(HS86=0,HU86=0,HV86=0),0,MIN((VLOOKUP($D86,SALERYCODE,3,0))*(IF($D86=6,HV86,HU86))*((MIN((VLOOKUP($D86,SALERYCODE,5,0)),(IF($D86=6,HU86,HV86))))),MIN((VLOOKUP($D86,SALERYCODE,3,0)),(HS86+HT86))*(IF($D86=6,HV86,((MIN((VLOOKUP($D86,SALERYCODE,5,0)),HV86)))))))))/IF(AND($D86=2,'ראשי-פרטים כלליים וריכוז הוצאות'!$D$68&lt;&gt;4),1.2,1)</f>
        <v>0</v>
      </c>
      <c r="HY86" s="263"/>
      <c r="HZ86" s="264"/>
      <c r="IA86" s="265"/>
      <c r="IB86" s="266"/>
      <c r="IC86" s="267">
        <f t="shared" si="155"/>
        <v>0</v>
      </c>
      <c r="ID86" s="260">
        <f>+(IF(OR($B86=0,$C86=0,$D86=0,$DC$2&gt;$OE$1),0,IF(OR(HY86=0,IA86=0,IB86=0),0,MIN((VLOOKUP($D86,SALERYCODE,3,0))*(IF($D86=6,IB86,IA86))*((MIN((VLOOKUP($D86,SALERYCODE,5,0)),(IF($D86=6,IA86,IB86))))),MIN((VLOOKUP($D86,SALERYCODE,3,0)),(HY86+HZ86))*(IF($D86=6,IB86,((MIN((VLOOKUP($D86,SALERYCODE,5,0)),IB86)))))))))/IF(AND($D86=2,'ראשי-פרטים כלליים וריכוז הוצאות'!$D$68&lt;&gt;4),1.2,1)</f>
        <v>0</v>
      </c>
      <c r="IE86" s="263"/>
      <c r="IF86" s="264"/>
      <c r="IG86" s="265"/>
      <c r="IH86" s="266"/>
      <c r="II86" s="267">
        <f t="shared" si="156"/>
        <v>0</v>
      </c>
      <c r="IJ86" s="260">
        <f>+(IF(OR($B86=0,$C86=0,$D86=0,$DC$2&gt;$OE$1),0,IF(OR(IE86=0,IG86=0,IH86=0),0,MIN((VLOOKUP($D86,SALERYCODE,3,0))*(IF($D86=6,IH86,IG86))*((MIN((VLOOKUP($D86,SALERYCODE,5,0)),(IF($D86=6,IG86,IH86))))),MIN((VLOOKUP($D86,SALERYCODE,3,0)),(IE86+IF86))*(IF($D86=6,IH86,((MIN((VLOOKUP($D86,SALERYCODE,5,0)),IH86)))))))))/IF(AND($D86=2,'ראשי-פרטים כלליים וריכוז הוצאות'!$D$68&lt;&gt;4),1.2,1)</f>
        <v>0</v>
      </c>
      <c r="IK86" s="263"/>
      <c r="IL86" s="264"/>
      <c r="IM86" s="265"/>
      <c r="IN86" s="266"/>
      <c r="IO86" s="267">
        <f t="shared" si="157"/>
        <v>0</v>
      </c>
      <c r="IP86" s="260">
        <f>+(IF(OR($B86=0,$C86=0,$D86=0,$DC$2&gt;$OE$1),0,IF(OR(IK86=0,IM86=0,IN86=0),0,MIN((VLOOKUP($D86,SALERYCODE,3,0))*(IF($D86=6,IN86,IM86))*((MIN((VLOOKUP($D86,SALERYCODE,5,0)),(IF($D86=6,IM86,IN86))))),MIN((VLOOKUP($D86,SALERYCODE,3,0)),(IK86+IL86))*(IF($D86=6,IN86,((MIN((VLOOKUP($D86,SALERYCODE,5,0)),IN86)))))))))/IF(AND($D86=2,'ראשי-פרטים כלליים וריכוז הוצאות'!$D$68&lt;&gt;4),1.2,1)</f>
        <v>0</v>
      </c>
      <c r="IQ86" s="263"/>
      <c r="IR86" s="264"/>
      <c r="IS86" s="265"/>
      <c r="IT86" s="266"/>
      <c r="IU86" s="267">
        <f t="shared" si="158"/>
        <v>0</v>
      </c>
      <c r="IV86" s="260">
        <f>+(IF(OR($B86=0,$C86=0,$D86=0,$DC$2&gt;$OE$1),0,IF(OR(IQ86=0,IS86=0,IT86=0),0,MIN((VLOOKUP($D86,SALERYCODE,3,0))*(IF($D86=6,IT86,IS86))*((MIN((VLOOKUP($D86,SALERYCODE,5,0)),(IF($D86=6,IS86,IT86))))),MIN((VLOOKUP($D86,SALERYCODE,3,0)),(IQ86+IR86))*(IF($D86=6,IT86,((MIN((VLOOKUP($D86,SALERYCODE,5,0)),IT86)))))))))/IF(AND($D86=2,'ראשי-פרטים כלליים וריכוז הוצאות'!$D$68&lt;&gt;4),1.2,1)</f>
        <v>0</v>
      </c>
      <c r="IW86" s="263"/>
      <c r="IX86" s="264"/>
      <c r="IY86" s="265"/>
      <c r="IZ86" s="266"/>
      <c r="JA86" s="267">
        <f t="shared" si="159"/>
        <v>0</v>
      </c>
      <c r="JB86" s="260">
        <f>+(IF(OR($B86=0,$C86=0,$D86=0,$DC$2&gt;$OE$1),0,IF(OR(IW86=0,IY86=0,IZ86=0),0,MIN((VLOOKUP($D86,SALERYCODE,3,0))*(IF($D86=6,IZ86,IY86))*((MIN((VLOOKUP($D86,SALERYCODE,5,0)),(IF($D86=6,IY86,IZ86))))),MIN((VLOOKUP($D86,SALERYCODE,3,0)),(IW86+IX86))*(IF($D86=6,IZ86,((MIN((VLOOKUP($D86,SALERYCODE,5,0)),IZ86)))))))))/IF(AND($D86=2,'ראשי-פרטים כלליים וריכוז הוצאות'!$D$68&lt;&gt;4),1.2,1)</f>
        <v>0</v>
      </c>
      <c r="JC86" s="263"/>
      <c r="JD86" s="264"/>
      <c r="JE86" s="265"/>
      <c r="JF86" s="266"/>
      <c r="JG86" s="267">
        <f t="shared" si="160"/>
        <v>0</v>
      </c>
      <c r="JH86" s="260">
        <f>+(IF(OR($B86=0,$C86=0,$D86=0,$DC$2&gt;$OE$1),0,IF(OR(JC86=0,JE86=0,JF86=0),0,MIN((VLOOKUP($D86,SALERYCODE,3,0))*(IF($D86=6,JF86,JE86))*((MIN((VLOOKUP($D86,SALERYCODE,5,0)),(IF($D86=6,JE86,JF86))))),MIN((VLOOKUP($D86,SALERYCODE,3,0)),(JC86+JD86))*(IF($D86=6,JF86,((MIN((VLOOKUP($D86,SALERYCODE,5,0)),JF86)))))))))/IF(AND($D86=2,'ראשי-פרטים כלליים וריכוז הוצאות'!$D$68&lt;&gt;4),1.2,1)</f>
        <v>0</v>
      </c>
      <c r="JI86" s="263"/>
      <c r="JJ86" s="264"/>
      <c r="JK86" s="265"/>
      <c r="JL86" s="266"/>
      <c r="JM86" s="267">
        <f t="shared" si="161"/>
        <v>0</v>
      </c>
      <c r="JN86" s="260">
        <f>+(IF(OR($B86=0,$C86=0,$D86=0,$DC$2&gt;$OE$1),0,IF(OR(JI86=0,JK86=0,JL86=0),0,MIN((VLOOKUP($D86,SALERYCODE,3,0))*(IF($D86=6,JL86,JK86))*((MIN((VLOOKUP($D86,SALERYCODE,5,0)),(IF($D86=6,JK86,JL86))))),MIN((VLOOKUP($D86,SALERYCODE,3,0)),(JI86+JJ86))*(IF($D86=6,JL86,((MIN((VLOOKUP($D86,SALERYCODE,5,0)),JL86)))))))))/IF(AND($D86=2,'ראשי-פרטים כלליים וריכוז הוצאות'!$D$68&lt;&gt;4),1.2,1)</f>
        <v>0</v>
      </c>
      <c r="JO86" s="263"/>
      <c r="JP86" s="264"/>
      <c r="JQ86" s="265"/>
      <c r="JR86" s="266"/>
      <c r="JS86" s="267">
        <f t="shared" si="162"/>
        <v>0</v>
      </c>
      <c r="JT86" s="260">
        <f>+(IF(OR($B86=0,$C86=0,$D86=0,$DC$2&gt;$OE$1),0,IF(OR(JO86=0,JQ86=0,JR86=0),0,MIN((VLOOKUP($D86,SALERYCODE,3,0))*(IF($D86=6,JR86,JQ86))*((MIN((VLOOKUP($D86,SALERYCODE,5,0)),(IF($D86=6,JQ86,JR86))))),MIN((VLOOKUP($D86,SALERYCODE,3,0)),(JO86+JP86))*(IF($D86=6,JR86,((MIN((VLOOKUP($D86,SALERYCODE,5,0)),JR86)))))))))/IF(AND($D86=2,'ראשי-פרטים כלליים וריכוז הוצאות'!$D$68&lt;&gt;4),1.2,1)</f>
        <v>0</v>
      </c>
      <c r="JU86" s="263"/>
      <c r="JV86" s="264"/>
      <c r="JW86" s="265"/>
      <c r="JX86" s="266"/>
      <c r="JY86" s="267">
        <f t="shared" si="163"/>
        <v>0</v>
      </c>
      <c r="JZ86" s="260">
        <f>+(IF(OR($B86=0,$C86=0,$D86=0,$DC$2&gt;$OE$1),0,IF(OR(JU86=0,JW86=0,JX86=0),0,MIN((VLOOKUP($D86,SALERYCODE,3,0))*(IF($D86=6,JX86,JW86))*((MIN((VLOOKUP($D86,SALERYCODE,5,0)),(IF($D86=6,JW86,JX86))))),MIN((VLOOKUP($D86,SALERYCODE,3,0)),(JU86+JV86))*(IF($D86=6,JX86,((MIN((VLOOKUP($D86,SALERYCODE,5,0)),JX86)))))))))/IF(AND($D86=2,'ראשי-פרטים כלליים וריכוז הוצאות'!$D$68&lt;&gt;4),1.2,1)</f>
        <v>0</v>
      </c>
      <c r="KA86" s="263"/>
      <c r="KB86" s="264"/>
      <c r="KC86" s="265"/>
      <c r="KD86" s="266"/>
      <c r="KE86" s="267">
        <f t="shared" si="164"/>
        <v>0</v>
      </c>
      <c r="KF86" s="260">
        <f>+(IF(OR($B86=0,$C86=0,$D86=0,$DC$2&gt;$OE$1),0,IF(OR(KA86=0,KC86=0,KD86=0),0,MIN((VLOOKUP($D86,SALERYCODE,3,0))*(IF($D86=6,KD86,KC86))*((MIN((VLOOKUP($D86,SALERYCODE,5,0)),(IF($D86=6,KC86,KD86))))),MIN((VLOOKUP($D86,SALERYCODE,3,0)),(KA86+KB86))*(IF($D86=6,KD86,((MIN((VLOOKUP($D86,SALERYCODE,5,0)),KD86)))))))))/IF(AND($D86=2,'ראשי-פרטים כלליים וריכוז הוצאות'!$D$68&lt;&gt;4),1.2,1)</f>
        <v>0</v>
      </c>
      <c r="KG86" s="263"/>
      <c r="KH86" s="264"/>
      <c r="KI86" s="265"/>
      <c r="KJ86" s="266"/>
      <c r="KK86" s="267">
        <f t="shared" si="165"/>
        <v>0</v>
      </c>
      <c r="KL86" s="260">
        <f>+(IF(OR($B86=0,$C86=0,$D86=0,$DC$2&gt;$OE$1),0,IF(OR(KG86=0,KI86=0,KJ86=0),0,MIN((VLOOKUP($D86,SALERYCODE,3,0))*(IF($D86=6,KJ86,KI86))*((MIN((VLOOKUP($D86,SALERYCODE,5,0)),(IF($D86=6,KI86,KJ86))))),MIN((VLOOKUP($D86,SALERYCODE,3,0)),(KG86+KH86))*(IF($D86=6,KJ86,((MIN((VLOOKUP($D86,SALERYCODE,5,0)),KJ86)))))))))/IF(AND($D86=2,'ראשי-פרטים כלליים וריכוז הוצאות'!$D$68&lt;&gt;4),1.2,1)</f>
        <v>0</v>
      </c>
      <c r="KM86" s="263"/>
      <c r="KN86" s="264"/>
      <c r="KO86" s="265"/>
      <c r="KP86" s="266"/>
      <c r="KQ86" s="267">
        <f t="shared" si="166"/>
        <v>0</v>
      </c>
      <c r="KR86" s="260">
        <f>+(IF(OR($B86=0,$C86=0,$D86=0,$DC$2&gt;$OE$1),0,IF(OR(KM86=0,KO86=0,KP86=0),0,MIN((VLOOKUP($D86,SALERYCODE,3,0))*(IF($D86=6,KP86,KO86))*((MIN((VLOOKUP($D86,SALERYCODE,5,0)),(IF($D86=6,KO86,KP86))))),MIN((VLOOKUP($D86,SALERYCODE,3,0)),(KM86+KN86))*(IF($D86=6,KP86,((MIN((VLOOKUP($D86,SALERYCODE,5,0)),KP86)))))))))/IF(AND($D86=2,'ראשי-פרטים כלליים וריכוז הוצאות'!$D$68&lt;&gt;4),1.2,1)</f>
        <v>0</v>
      </c>
      <c r="KS86" s="263"/>
      <c r="KT86" s="264"/>
      <c r="KU86" s="265"/>
      <c r="KV86" s="266"/>
      <c r="KW86" s="267">
        <f t="shared" si="167"/>
        <v>0</v>
      </c>
      <c r="KX86" s="260">
        <f>+(IF(OR($B86=0,$C86=0,$D86=0,$DC$2&gt;$OE$1),0,IF(OR(KS86=0,KU86=0,KV86=0),0,MIN((VLOOKUP($D86,SALERYCODE,3,0))*(IF($D86=6,KV86,KU86))*((MIN((VLOOKUP($D86,SALERYCODE,5,0)),(IF($D86=6,KU86,KV86))))),MIN((VLOOKUP($D86,SALERYCODE,3,0)),(KS86+KT86))*(IF($D86=6,KV86,((MIN((VLOOKUP($D86,SALERYCODE,5,0)),KV86)))))))))/IF(AND($D86=2,'ראשי-פרטים כלליים וריכוז הוצאות'!$D$68&lt;&gt;4),1.2,1)</f>
        <v>0</v>
      </c>
      <c r="KY86" s="263"/>
      <c r="KZ86" s="264"/>
      <c r="LA86" s="265"/>
      <c r="LB86" s="266"/>
      <c r="LC86" s="267">
        <f t="shared" si="168"/>
        <v>0</v>
      </c>
      <c r="LD86" s="260">
        <f>+(IF(OR($B86=0,$C86=0,$D86=0,$DC$2&gt;$OE$1),0,IF(OR(KY86=0,LA86=0,LB86=0),0,MIN((VLOOKUP($D86,SALERYCODE,3,0))*(IF($D86=6,LB86,LA86))*((MIN((VLOOKUP($D86,SALERYCODE,5,0)),(IF($D86=6,LA86,LB86))))),MIN((VLOOKUP($D86,SALERYCODE,3,0)),(KY86+KZ86))*(IF($D86=6,LB86,((MIN((VLOOKUP($D86,SALERYCODE,5,0)),LB86)))))))))/IF(AND($D86=2,'ראשי-פרטים כלליים וריכוז הוצאות'!$D$68&lt;&gt;4),1.2,1)</f>
        <v>0</v>
      </c>
      <c r="LE86" s="263"/>
      <c r="LF86" s="264"/>
      <c r="LG86" s="265"/>
      <c r="LH86" s="266"/>
      <c r="LI86" s="267">
        <f t="shared" si="169"/>
        <v>0</v>
      </c>
      <c r="LJ86" s="260">
        <f>+(IF(OR($B86=0,$C86=0,$D86=0,$DC$2&gt;$OE$1),0,IF(OR(LE86=0,LG86=0,LH86=0),0,MIN((VLOOKUP($D86,SALERYCODE,3,0))*(IF($D86=6,LH86,LG86))*((MIN((VLOOKUP($D86,SALERYCODE,5,0)),(IF($D86=6,LG86,LH86))))),MIN((VLOOKUP($D86,SALERYCODE,3,0)),(LE86+LF86))*(IF($D86=6,LH86,((MIN((VLOOKUP($D86,SALERYCODE,5,0)),LH86)))))))))/IF(AND($D86=2,'ראשי-פרטים כלליים וריכוז הוצאות'!$D$68&lt;&gt;4),1.2,1)</f>
        <v>0</v>
      </c>
      <c r="LK86" s="263"/>
      <c r="LL86" s="264"/>
      <c r="LM86" s="265"/>
      <c r="LN86" s="266"/>
      <c r="LO86" s="267">
        <f t="shared" si="170"/>
        <v>0</v>
      </c>
      <c r="LP86" s="260">
        <f>+(IF(OR($B86=0,$C86=0,$D86=0,$DC$2&gt;$OE$1),0,IF(OR(LK86=0,LM86=0,LN86=0),0,MIN((VLOOKUP($D86,SALERYCODE,3,0))*(IF($D86=6,LN86,LM86))*((MIN((VLOOKUP($D86,SALERYCODE,5,0)),(IF($D86=6,LM86,LN86))))),MIN((VLOOKUP($D86,SALERYCODE,3,0)),(LK86+LL86))*(IF($D86=6,LN86,((MIN((VLOOKUP($D86,SALERYCODE,5,0)),LN86)))))))))/IF(AND($D86=2,'ראשי-פרטים כלליים וריכוז הוצאות'!$D$68&lt;&gt;4),1.2,1)</f>
        <v>0</v>
      </c>
      <c r="LQ86" s="263"/>
      <c r="LR86" s="264"/>
      <c r="LS86" s="265"/>
      <c r="LT86" s="266"/>
      <c r="LU86" s="267">
        <f t="shared" si="171"/>
        <v>0</v>
      </c>
      <c r="LV86" s="260">
        <f>+(IF(OR($B86=0,$C86=0,$D86=0,$DC$2&gt;$OE$1),0,IF(OR(LQ86=0,LS86=0,LT86=0),0,MIN((VLOOKUP($D86,SALERYCODE,3,0))*(IF($D86=6,LT86,LS86))*((MIN((VLOOKUP($D86,SALERYCODE,5,0)),(IF($D86=6,LS86,LT86))))),MIN((VLOOKUP($D86,SALERYCODE,3,0)),(LQ86+LR86))*(IF($D86=6,LT86,((MIN((VLOOKUP($D86,SALERYCODE,5,0)),LT86)))))))))/IF(AND($D86=2,'ראשי-פרטים כלליים וריכוז הוצאות'!$D$68&lt;&gt;4),1.2,1)</f>
        <v>0</v>
      </c>
      <c r="LW86" s="263"/>
      <c r="LX86" s="264"/>
      <c r="LY86" s="265"/>
      <c r="LZ86" s="266"/>
      <c r="MA86" s="267">
        <f t="shared" si="172"/>
        <v>0</v>
      </c>
      <c r="MB86" s="260">
        <f>+(IF(OR($B86=0,$C86=0,$D86=0,$DC$2&gt;$OE$1),0,IF(OR(LW86=0,LY86=0,LZ86=0),0,MIN((VLOOKUP($D86,SALERYCODE,3,0))*(IF($D86=6,LZ86,LY86))*((MIN((VLOOKUP($D86,SALERYCODE,5,0)),(IF($D86=6,LY86,LZ86))))),MIN((VLOOKUP($D86,SALERYCODE,3,0)),(LW86+LX86))*(IF($D86=6,LZ86,((MIN((VLOOKUP($D86,SALERYCODE,5,0)),LZ86)))))))))/IF(AND($D86=2,'ראשי-פרטים כלליים וריכוז הוצאות'!$D$68&lt;&gt;4),1.2,1)</f>
        <v>0</v>
      </c>
      <c r="MC86" s="263"/>
      <c r="MD86" s="264"/>
      <c r="ME86" s="265"/>
      <c r="MF86" s="266"/>
      <c r="MG86" s="267">
        <f t="shared" si="173"/>
        <v>0</v>
      </c>
      <c r="MH86" s="260">
        <f>+(IF(OR($B86=0,$C86=0,$D86=0,$DC$2&gt;$OE$1),0,IF(OR(MC86=0,ME86=0,MF86=0),0,MIN((VLOOKUP($D86,SALERYCODE,3,0))*(IF($D86=6,MF86,ME86))*((MIN((VLOOKUP($D86,SALERYCODE,5,0)),(IF($D86=6,ME86,MF86))))),MIN((VLOOKUP($D86,SALERYCODE,3,0)),(MC86+MD86))*(IF($D86=6,MF86,((MIN((VLOOKUP($D86,SALERYCODE,5,0)),MF86)))))))))/IF(AND($D86=2,'ראשי-פרטים כלליים וריכוז הוצאות'!$D$68&lt;&gt;4),1.2,1)</f>
        <v>0</v>
      </c>
      <c r="MI86" s="263"/>
      <c r="MJ86" s="264"/>
      <c r="MK86" s="265"/>
      <c r="ML86" s="266"/>
      <c r="MM86" s="267">
        <f t="shared" si="174"/>
        <v>0</v>
      </c>
      <c r="MN86" s="260">
        <f>+(IF(OR($B86=0,$C86=0,$D86=0,$DC$2&gt;$OE$1),0,IF(OR(MI86=0,MK86=0,ML86=0),0,MIN((VLOOKUP($D86,SALERYCODE,3,0))*(IF($D86=6,ML86,MK86))*((MIN((VLOOKUP($D86,SALERYCODE,5,0)),(IF($D86=6,MK86,ML86))))),MIN((VLOOKUP($D86,SALERYCODE,3,0)),(MI86+MJ86))*(IF($D86=6,ML86,((MIN((VLOOKUP($D86,SALERYCODE,5,0)),ML86)))))))))/IF(AND($D86=2,'ראשי-פרטים כלליים וריכוז הוצאות'!$D$68&lt;&gt;4),1.2,1)</f>
        <v>0</v>
      </c>
      <c r="MO86" s="263"/>
      <c r="MP86" s="264"/>
      <c r="MQ86" s="265"/>
      <c r="MR86" s="266"/>
      <c r="MS86" s="267">
        <f t="shared" si="175"/>
        <v>0</v>
      </c>
      <c r="MT86" s="260">
        <f>+(IF(OR($B86=0,$C86=0,$D86=0,$DC$2&gt;$OE$1),0,IF(OR(MO86=0,MQ86=0,MR86=0),0,MIN((VLOOKUP($D86,SALERYCODE,3,0))*(IF($D86=6,MR86,MQ86))*((MIN((VLOOKUP($D86,SALERYCODE,5,0)),(IF($D86=6,MQ86,MR86))))),MIN((VLOOKUP($D86,SALERYCODE,3,0)),(MO86+MP86))*(IF($D86=6,MR86,((MIN((VLOOKUP($D86,SALERYCODE,5,0)),MR86)))))))))/IF(AND($D86=2,'ראשי-פרטים כלליים וריכוז הוצאות'!$D$68&lt;&gt;4),1.2,1)</f>
        <v>0</v>
      </c>
      <c r="MU86" s="263"/>
      <c r="MV86" s="264"/>
      <c r="MW86" s="265"/>
      <c r="MX86" s="266"/>
      <c r="MY86" s="267">
        <f t="shared" si="176"/>
        <v>0</v>
      </c>
      <c r="MZ86" s="260">
        <f>+(IF(OR($B86=0,$C86=0,$D86=0,$DC$2&gt;$OE$1),0,IF(OR(MU86=0,MW86=0,MX86=0),0,MIN((VLOOKUP($D86,SALERYCODE,3,0))*(IF($D86=6,MX86,MW86))*((MIN((VLOOKUP($D86,SALERYCODE,5,0)),(IF($D86=6,MW86,MX86))))),MIN((VLOOKUP($D86,SALERYCODE,3,0)),(MU86+MV86))*(IF($D86=6,MX86,((MIN((VLOOKUP($D86,SALERYCODE,5,0)),MX86)))))))))/IF(AND($D86=2,'ראשי-פרטים כלליים וריכוז הוצאות'!$D$68&lt;&gt;4),1.2,1)</f>
        <v>0</v>
      </c>
      <c r="NA86" s="263"/>
      <c r="NB86" s="264"/>
      <c r="NC86" s="265"/>
      <c r="ND86" s="266"/>
      <c r="NE86" s="267">
        <f t="shared" si="177"/>
        <v>0</v>
      </c>
      <c r="NF86" s="260">
        <f>+(IF(OR($B86=0,$C86=0,$D86=0,$DC$2&gt;$OE$1),0,IF(OR(NA86=0,NC86=0,ND86=0),0,MIN((VLOOKUP($D86,SALERYCODE,3,0))*(IF($D86=6,ND86,NC86))*((MIN((VLOOKUP($D86,SALERYCODE,5,0)),(IF($D86=6,NC86,ND86))))),MIN((VLOOKUP($D86,SALERYCODE,3,0)),(NA86+NB86))*(IF($D86=6,ND86,((MIN((VLOOKUP($D86,SALERYCODE,5,0)),ND86)))))))))/IF(AND($D86=2,'ראשי-פרטים כלליים וריכוז הוצאות'!$D$68&lt;&gt;4),1.2,1)</f>
        <v>0</v>
      </c>
      <c r="NG86" s="263"/>
      <c r="NH86" s="264"/>
      <c r="NI86" s="265"/>
      <c r="NJ86" s="266"/>
      <c r="NK86" s="267">
        <f t="shared" si="178"/>
        <v>0</v>
      </c>
      <c r="NL86" s="260">
        <f>+(IF(OR($B86=0,$C86=0,$D86=0,$DC$2&gt;$OE$1),0,IF(OR(NG86=0,NI86=0,NJ86=0),0,MIN((VLOOKUP($D86,SALERYCODE,3,0))*(IF($D86=6,NJ86,NI86))*((MIN((VLOOKUP($D86,SALERYCODE,5,0)),(IF($D86=6,NI86,NJ86))))),MIN((VLOOKUP($D86,SALERYCODE,3,0)),(NG86+NH86))*(IF($D86=6,NJ86,((MIN((VLOOKUP($D86,SALERYCODE,5,0)),NJ86)))))))))/IF(AND($D86=2,'ראשי-פרטים כלליים וריכוז הוצאות'!$D$68&lt;&gt;4),1.2,1)</f>
        <v>0</v>
      </c>
      <c r="NM86" s="263"/>
      <c r="NN86" s="264"/>
      <c r="NO86" s="265"/>
      <c r="NP86" s="266"/>
      <c r="NQ86" s="267">
        <f t="shared" si="179"/>
        <v>0</v>
      </c>
      <c r="NR86" s="260">
        <f>+(IF(OR($B86=0,$C86=0,$D86=0,$DC$2&gt;$OE$1),0,IF(OR(NM86=0,NO86=0,NP86=0),0,MIN((VLOOKUP($D86,SALERYCODE,3,0))*(IF($D86=6,NP86,NO86))*((MIN((VLOOKUP($D86,SALERYCODE,5,0)),(IF($D86=6,NO86,NP86))))),MIN((VLOOKUP($D86,SALERYCODE,3,0)),(NM86+NN86))*(IF($D86=6,NP86,((MIN((VLOOKUP($D86,SALERYCODE,5,0)),NP86)))))))))/IF(AND($D86=2,'ראשי-פרטים כלליים וריכוז הוצאות'!$D$68&lt;&gt;4),1.2,1)</f>
        <v>0</v>
      </c>
      <c r="NS86" s="263"/>
      <c r="NT86" s="264"/>
      <c r="NU86" s="265"/>
      <c r="NV86" s="266"/>
      <c r="NW86" s="267">
        <f t="shared" si="180"/>
        <v>0</v>
      </c>
      <c r="NX86" s="260">
        <f>+(IF(OR($B86=0,$C86=0,$D86=0,$DC$2&gt;$OE$1),0,IF(OR(NS86=0,NU86=0,NV86=0),0,MIN((VLOOKUP($D86,SALERYCODE,3,0))*(IF($D86=6,NV86,NU86))*((MIN((VLOOKUP($D86,SALERYCODE,5,0)),(IF($D86=6,NU86,NV86))))),MIN((VLOOKUP($D86,SALERYCODE,3,0)),(NS86+NT86))*(IF($D86=6,NV86,((MIN((VLOOKUP($D86,SALERYCODE,5,0)),NV86)))))))))/IF(AND($D86=2,'ראשי-פרטים כלליים וריכוז הוצאות'!$D$68&lt;&gt;4),1.2,1)</f>
        <v>0</v>
      </c>
      <c r="NY86" s="263"/>
      <c r="NZ86" s="264"/>
      <c r="OA86" s="265"/>
      <c r="OB86" s="266"/>
      <c r="OC86" s="267">
        <f t="shared" si="181"/>
        <v>0</v>
      </c>
      <c r="OD86" s="260">
        <f>+(IF(OR($B86=0,$C86=0,$D86=0,$DC$2&gt;$OE$1),0,IF(OR(NY86=0,OA86=0,OB86=0),0,MIN((VLOOKUP($D86,SALERYCODE,3,0))*(IF($D86=6,OB86,OA86))*((MIN((VLOOKUP($D86,SALERYCODE,5,0)),(IF($D86=6,OA86,OB86))))),MIN((VLOOKUP($D86,SALERYCODE,3,0)),(NY86+NZ86))*(IF($D86=6,OB86,((MIN((VLOOKUP($D86,SALERYCODE,5,0)),OB86)))))))))/IF(AND($D86=2,'ראשי-פרטים כלליים וריכוז הוצאות'!$D$68&lt;&gt;4),1.2,1)</f>
        <v>0</v>
      </c>
      <c r="OE86" s="275">
        <f t="shared" si="192"/>
        <v>0</v>
      </c>
      <c r="OF86" s="283">
        <f t="shared" si="193"/>
        <v>9.9999999999999995E-7</v>
      </c>
      <c r="OG86" s="276">
        <f t="shared" si="194"/>
        <v>0</v>
      </c>
      <c r="OH86" s="275">
        <f t="shared" si="195"/>
        <v>0</v>
      </c>
      <c r="OI86" s="275">
        <v>0</v>
      </c>
      <c r="OJ86" s="258">
        <f t="shared" si="191"/>
        <v>0</v>
      </c>
      <c r="OK86" s="284"/>
      <c r="OL86" s="116">
        <f>MIN(OJ86+OK86*OF86*OE86/$OL$1/IF(AND($D86=2,'ראשי-פרטים כלליים וריכוז הוצאות'!$D$68&lt;&gt;4),1.2,1),IF($D86&gt;0,VLOOKUP($D86,SALERYCODE,3,0)*12*OG86,0))</f>
        <v>0</v>
      </c>
      <c r="OM86" s="95">
        <f t="shared" si="182"/>
        <v>0</v>
      </c>
      <c r="ON86" s="11">
        <f t="shared" si="183"/>
        <v>0</v>
      </c>
      <c r="OO86" s="11">
        <f t="shared" si="184"/>
        <v>0</v>
      </c>
      <c r="OP86" s="22">
        <f t="shared" si="185"/>
        <v>0</v>
      </c>
      <c r="OQ86" s="11">
        <f t="shared" si="186"/>
        <v>0</v>
      </c>
      <c r="OR86" s="11" t="e">
        <f>#REF!</f>
        <v>#REF!</v>
      </c>
      <c r="OS86" s="35" t="e">
        <f>#REF!-OP86</f>
        <v>#REF!</v>
      </c>
      <c r="OT86" s="35" t="e">
        <f>OS86-#REF!</f>
        <v>#REF!</v>
      </c>
      <c r="OU86" s="43" t="e">
        <f>IF(AND(OP86&gt;0,(OS86=#REF!-OP86)),"מועסק פחות מ-10% מזמנו במופ","")</f>
        <v>#REF!</v>
      </c>
    </row>
    <row r="87" spans="1:411" ht="24" hidden="1" customHeight="1" outlineLevel="1" x14ac:dyDescent="0.2">
      <c r="A87" s="282">
        <v>84</v>
      </c>
      <c r="B87" s="269"/>
      <c r="C87" s="270"/>
      <c r="D87" s="271"/>
      <c r="E87" s="263"/>
      <c r="F87" s="264"/>
      <c r="G87" s="265"/>
      <c r="H87" s="266"/>
      <c r="I87" s="267">
        <f t="shared" si="117"/>
        <v>0</v>
      </c>
      <c r="J87" s="260">
        <f>(IF(OR($B87=0,$C87=0,$D87=0,$E$2&gt;$OE$1),0,IF(OR($E87=0,$G87=0,$H87=0),0,MIN((VLOOKUP($D87,SALERYCODE,3,0))*(IF($D87=6,$H87,$G87))*((MIN((VLOOKUP($D87,SALERYCODE,5,0)),(IF($D87=6,$G87,$H87))))),MIN((VLOOKUP($D87,SALERYCODE,3,0)),($E87+$F87))*(IF($D87=6,$H87,((MIN((VLOOKUP($D87,SALERYCODE,5,0)),$H87)))))))))/IF(AND($D87=2,'ראשי-פרטים כלליים וריכוז הוצאות'!$D$68&lt;&gt;4),1.2,1)</f>
        <v>0</v>
      </c>
      <c r="K87" s="263"/>
      <c r="L87" s="264"/>
      <c r="M87" s="265"/>
      <c r="N87" s="266"/>
      <c r="O87" s="267">
        <f t="shared" si="118"/>
        <v>0</v>
      </c>
      <c r="P87" s="260">
        <f>+(IF(OR($B87=0,$C87=0,$D87=0,$K$2&gt;$OE$1),0,IF(OR($K87=0,$M87=0,$N87=0),0,MIN((VLOOKUP($D87,SALERYCODE,3,0))*(IF($D87=6,$N87,$M87))*((MIN((VLOOKUP($D87,SALERYCODE,5,0)),(IF($D87=6,$M87,$N87))))),MIN((VLOOKUP($D87,SALERYCODE,3,0)),($K87+$L87))*(IF($D87=6,$N87,((MIN((VLOOKUP($D87,SALERYCODE,5,0)),$N87)))))))))/IF(AND($D87=2,'ראשי-פרטים כלליים וריכוז הוצאות'!$D$68&lt;&gt;4),1.2,1)</f>
        <v>0</v>
      </c>
      <c r="Q87" s="263"/>
      <c r="R87" s="264"/>
      <c r="S87" s="265"/>
      <c r="T87" s="266"/>
      <c r="U87" s="267">
        <f t="shared" si="119"/>
        <v>0</v>
      </c>
      <c r="V87" s="260">
        <f>+(IF(OR($B87=0,$C87=0,$D87=0,$Q$2&gt;$OE$1),0,IF(OR(Q87=0,S87=0,T87=0),0,MIN((VLOOKUP($D87,SALERYCODE,3,0))*(IF($D87=6,T87,S87))*((MIN((VLOOKUP($D87,SALERYCODE,5,0)),(IF($D87=6,S87,T87))))),MIN((VLOOKUP($D87,SALERYCODE,3,0)),(Q87+R87))*(IF($D87=6,T87,((MIN((VLOOKUP($D87,SALERYCODE,5,0)),T87)))))))))/IF(AND($D87=2,'ראשי-פרטים כלליים וריכוז הוצאות'!$D$68&lt;&gt;4),1.2,1)</f>
        <v>0</v>
      </c>
      <c r="W87" s="263"/>
      <c r="X87" s="264"/>
      <c r="Y87" s="265"/>
      <c r="Z87" s="266"/>
      <c r="AA87" s="267">
        <f t="shared" si="120"/>
        <v>0</v>
      </c>
      <c r="AB87" s="260">
        <f>+(IF(OR($B87=0,$C87=0,$D87=0,$W$2&gt;$OE$1),0,IF(OR(W87=0,Y87=0,Z87=0),0,MIN((VLOOKUP($D87,SALERYCODE,3,0))*(IF($D87=6,Z87,Y87))*((MIN((VLOOKUP($D87,SALERYCODE,5,0)),(IF($D87=6,Y87,Z87))))),MIN((VLOOKUP($D87,SALERYCODE,3,0)),(W87+X87))*(IF($D87=6,Z87,((MIN((VLOOKUP($D87,SALERYCODE,5,0)),Z87)))))))))/IF(AND($D87=2,'ראשי-פרטים כלליים וריכוז הוצאות'!$D$68&lt;&gt;4),1.2,1)</f>
        <v>0</v>
      </c>
      <c r="AC87" s="263"/>
      <c r="AD87" s="264"/>
      <c r="AE87" s="265"/>
      <c r="AF87" s="266"/>
      <c r="AG87" s="267">
        <f t="shared" si="121"/>
        <v>0</v>
      </c>
      <c r="AH87" s="260">
        <f>+(IF(OR($B87=0,$C87=0,$D87=0,$AC$2&gt;$OE$1),0,IF(OR(AC87=0,AE87=0,AF87=0),0,MIN((VLOOKUP($D87,SALERYCODE,3,0))*(IF($D87=6,AF87,AE87))*((MIN((VLOOKUP($D87,SALERYCODE,5,0)),(IF($D87=6,AE87,AF87))))),MIN((VLOOKUP($D87,SALERYCODE,3,0)),(AC87+AD87))*(IF($D87=6,AF87,((MIN((VLOOKUP($D87,SALERYCODE,5,0)),AF87)))))))))/IF(AND($D87=2,'ראשי-פרטים כלליים וריכוז הוצאות'!$D$68&lt;&gt;4),1.2,1)</f>
        <v>0</v>
      </c>
      <c r="AI87" s="263"/>
      <c r="AJ87" s="264"/>
      <c r="AK87" s="265"/>
      <c r="AL87" s="266"/>
      <c r="AM87" s="267">
        <f t="shared" si="122"/>
        <v>0</v>
      </c>
      <c r="AN87" s="260">
        <f>+(IF(OR($B87=0,$C87=0,$D87=0,$AI$2&gt;$OE$1),0,IF(OR(AI87=0,AK87=0,AL87=0),0,MIN((VLOOKUP($D87,SALERYCODE,3,0))*(IF($D87=6,AL87,AK87))*((MIN((VLOOKUP($D87,SALERYCODE,5,0)),(IF($D87=6,AK87,AL87))))),MIN((VLOOKUP($D87,SALERYCODE,3,0)),(AI87+AJ87))*(IF($D87=6,AL87,((MIN((VLOOKUP($D87,SALERYCODE,5,0)),AL87)))))))))/IF(AND($D87=2,'ראשי-פרטים כלליים וריכוז הוצאות'!$D$68&lt;&gt;4),1.2,1)</f>
        <v>0</v>
      </c>
      <c r="AO87" s="263"/>
      <c r="AP87" s="264"/>
      <c r="AQ87" s="265"/>
      <c r="AR87" s="266"/>
      <c r="AS87" s="267">
        <f t="shared" si="123"/>
        <v>0</v>
      </c>
      <c r="AT87" s="260">
        <f>+(IF(OR($B87=0,$C87=0,$D87=0,$AO$2&gt;$OE$1),0,IF(OR(AO87=0,AQ87=0,AR87=0),0,MIN((VLOOKUP($D87,SALERYCODE,3,0))*(IF($D87=6,AR87,AQ87))*((MIN((VLOOKUP($D87,SALERYCODE,5,0)),(IF($D87=6,AQ87,AR87))))),MIN((VLOOKUP($D87,SALERYCODE,3,0)),(AO87+AP87))*(IF($D87=6,AR87,((MIN((VLOOKUP($D87,SALERYCODE,5,0)),AR87)))))))))/IF(AND($D87=2,'ראשי-פרטים כלליים וריכוז הוצאות'!$D$68&lt;&gt;4),1.2,1)</f>
        <v>0</v>
      </c>
      <c r="AU87" s="263"/>
      <c r="AV87" s="264"/>
      <c r="AW87" s="265"/>
      <c r="AX87" s="266"/>
      <c r="AY87" s="267">
        <f t="shared" si="124"/>
        <v>0</v>
      </c>
      <c r="AZ87" s="260">
        <f>+(IF(OR($B87=0,$C87=0,$D87=0,$AU$2&gt;$OE$1),0,IF(OR(AU87=0,AW87=0,AX87=0),0,MIN((VLOOKUP($D87,SALERYCODE,3,0))*(IF($D87=6,AX87,AW87))*((MIN((VLOOKUP($D87,SALERYCODE,5,0)),(IF($D87=6,AW87,AX87))))),MIN((VLOOKUP($D87,SALERYCODE,3,0)),(AU87+AV87))*(IF($D87=6,AX87,((MIN((VLOOKUP($D87,SALERYCODE,5,0)),AX87)))))))))/IF(AND($D87=2,'ראשי-פרטים כלליים וריכוז הוצאות'!$D$68&lt;&gt;4),1.2,1)</f>
        <v>0</v>
      </c>
      <c r="BA87" s="263"/>
      <c r="BB87" s="264"/>
      <c r="BC87" s="265"/>
      <c r="BD87" s="266"/>
      <c r="BE87" s="267">
        <f t="shared" si="125"/>
        <v>0</v>
      </c>
      <c r="BF87" s="260">
        <f>+(IF(OR($B87=0,$C87=0,$D87=0,$BA$2&gt;$OE$1),0,IF(OR(BA87=0,BC87=0,BD87=0),0,MIN((VLOOKUP($D87,SALERYCODE,3,0))*(IF($D87=6,BD87,BC87))*((MIN((VLOOKUP($D87,SALERYCODE,5,0)),(IF($D87=6,BC87,BD87))))),MIN((VLOOKUP($D87,SALERYCODE,3,0)),(BA87+BB87))*(IF($D87=6,BD87,((MIN((VLOOKUP($D87,SALERYCODE,5,0)),BD87)))))))))/IF(AND($D87=2,'ראשי-פרטים כלליים וריכוז הוצאות'!$D$68&lt;&gt;4),1.2,1)</f>
        <v>0</v>
      </c>
      <c r="BG87" s="263"/>
      <c r="BH87" s="264"/>
      <c r="BI87" s="265"/>
      <c r="BJ87" s="266"/>
      <c r="BK87" s="267">
        <f t="shared" si="126"/>
        <v>0</v>
      </c>
      <c r="BL87" s="260">
        <f>+(IF(OR($B87=0,$C87=0,$D87=0,$BG$2&gt;$OE$1),0,IF(OR(BG87=0,BI87=0,BJ87=0),0,MIN((VLOOKUP($D87,SALERYCODE,3,0))*(IF($D87=6,BJ87,BI87))*((MIN((VLOOKUP($D87,SALERYCODE,5,0)),(IF($D87=6,BI87,BJ87))))),MIN((VLOOKUP($D87,SALERYCODE,3,0)),(BG87+BH87))*(IF($D87=6,BJ87,((MIN((VLOOKUP($D87,SALERYCODE,5,0)),BJ87)))))))))/IF(AND($D87=2,'ראשי-פרטים כלליים וריכוז הוצאות'!$D$68&lt;&gt;4),1.2,1)</f>
        <v>0</v>
      </c>
      <c r="BM87" s="263"/>
      <c r="BN87" s="264"/>
      <c r="BO87" s="265"/>
      <c r="BP87" s="266"/>
      <c r="BQ87" s="267">
        <f t="shared" si="127"/>
        <v>0</v>
      </c>
      <c r="BR87" s="260">
        <f>+(IF(OR($B87=0,$C87=0,$D87=0,$BM$2&gt;$OE$1),0,IF(OR(BM87=0,BO87=0,BP87=0),0,MIN((VLOOKUP($D87,SALERYCODE,3,0))*(IF($D87=6,BP87,BO87))*((MIN((VLOOKUP($D87,SALERYCODE,5,0)),(IF($D87=6,BO87,BP87))))),MIN((VLOOKUP($D87,SALERYCODE,3,0)),(BM87+BN87))*(IF($D87=6,BP87,((MIN((VLOOKUP($D87,SALERYCODE,5,0)),BP87)))))))))/IF(AND($D87=2,'ראשי-פרטים כלליים וריכוז הוצאות'!$D$68&lt;&gt;4),1.2,1)</f>
        <v>0</v>
      </c>
      <c r="BS87" s="263"/>
      <c r="BT87" s="264"/>
      <c r="BU87" s="265"/>
      <c r="BV87" s="266"/>
      <c r="BW87" s="267">
        <f t="shared" si="128"/>
        <v>0</v>
      </c>
      <c r="BX87" s="260">
        <f>+(IF(OR($B87=0,$C87=0,$D87=0,$BS$2&gt;$OE$1),0,IF(OR(BS87=0,BU87=0,BV87=0),0,MIN((VLOOKUP($D87,SALERYCODE,3,0))*(IF($D87=6,BV87,BU87))*((MIN((VLOOKUP($D87,SALERYCODE,5,0)),(IF($D87=6,BU87,BV87))))),MIN((VLOOKUP($D87,SALERYCODE,3,0)),(BS87+BT87))*(IF($D87=6,BV87,((MIN((VLOOKUP($D87,SALERYCODE,5,0)),BV87)))))))))/IF(AND($D87=2,'ראשי-פרטים כלליים וריכוז הוצאות'!$D$68&lt;&gt;4),1.2,1)</f>
        <v>0</v>
      </c>
      <c r="BY87" s="263"/>
      <c r="BZ87" s="264"/>
      <c r="CA87" s="265"/>
      <c r="CB87" s="266"/>
      <c r="CC87" s="267">
        <f t="shared" si="129"/>
        <v>0</v>
      </c>
      <c r="CD87" s="260">
        <f>+(IF(OR($B87=0,$C87=0,$D87=0,$BY$2&gt;$OE$1),0,IF(OR(BY87=0,CA87=0,CB87=0),0,MIN((VLOOKUP($D87,SALERYCODE,3,0))*(IF($D87=6,CB87,CA87))*((MIN((VLOOKUP($D87,SALERYCODE,5,0)),(IF($D87=6,CA87,CB87))))),MIN((VLOOKUP($D87,SALERYCODE,3,0)),(BY87+BZ87))*(IF($D87=6,CB87,((MIN((VLOOKUP($D87,SALERYCODE,5,0)),CB87)))))))))/IF(AND($D87=2,'ראשי-פרטים כלליים וריכוז הוצאות'!$D$68&lt;&gt;4),1.2,1)</f>
        <v>0</v>
      </c>
      <c r="CE87" s="263"/>
      <c r="CF87" s="264"/>
      <c r="CG87" s="265"/>
      <c r="CH87" s="266"/>
      <c r="CI87" s="267">
        <f t="shared" si="130"/>
        <v>0</v>
      </c>
      <c r="CJ87" s="260">
        <f>+(IF(OR($B87=0,$C87=0,$D87=0,$CE$2&gt;$OE$1),0,IF(OR(CE87=0,CG87=0,CH87=0),0,MIN((VLOOKUP($D87,SALERYCODE,3,0))*(IF($D87=6,CH87,CG87))*((MIN((VLOOKUP($D87,SALERYCODE,5,0)),(IF($D87=6,CG87,CH87))))),MIN((VLOOKUP($D87,SALERYCODE,3,0)),(CE87+CF87))*(IF($D87=6,CH87,((MIN((VLOOKUP($D87,SALERYCODE,5,0)),CH87)))))))))/IF(AND($D87=2,'ראשי-פרטים כלליים וריכוז הוצאות'!$D$68&lt;&gt;4),1.2,1)</f>
        <v>0</v>
      </c>
      <c r="CK87" s="263"/>
      <c r="CL87" s="264"/>
      <c r="CM87" s="265"/>
      <c r="CN87" s="266"/>
      <c r="CO87" s="267">
        <f t="shared" si="131"/>
        <v>0</v>
      </c>
      <c r="CP87" s="260">
        <f>+(IF(OR($B87=0,$C87=0,$D87=0,$CK$2&gt;$OE$1),0,IF(OR(CK87=0,CM87=0,CN87=0),0,MIN((VLOOKUP($D87,SALERYCODE,3,0))*(IF($D87=6,CN87,CM87))*((MIN((VLOOKUP($D87,SALERYCODE,5,0)),(IF($D87=6,CM87,CN87))))),MIN((VLOOKUP($D87,SALERYCODE,3,0)),(CK87+CL87))*(IF($D87=6,CN87,((MIN((VLOOKUP($D87,SALERYCODE,5,0)),CN87)))))))))/IF(AND($D87=2,'ראשי-פרטים כלליים וריכוז הוצאות'!$D$68&lt;&gt;4),1.2,1)</f>
        <v>0</v>
      </c>
      <c r="CQ87" s="263"/>
      <c r="CR87" s="264"/>
      <c r="CS87" s="265"/>
      <c r="CT87" s="266"/>
      <c r="CU87" s="267">
        <f t="shared" si="132"/>
        <v>0</v>
      </c>
      <c r="CV87" s="260">
        <f>+(IF(OR($B87=0,$C87=0,$D87=0,$CQ$2&gt;$OE$1),0,IF(OR(CQ87=0,CS87=0,CT87=0),0,MIN((VLOOKUP($D87,SALERYCODE,3,0))*(IF($D87=6,CT87,CS87))*((MIN((VLOOKUP($D87,SALERYCODE,5,0)),(IF($D87=6,CS87,CT87))))),MIN((VLOOKUP($D87,SALERYCODE,3,0)),(CQ87+CR87))*(IF($D87=6,CT87,((MIN((VLOOKUP($D87,SALERYCODE,5,0)),CT87)))))))))/IF(AND($D87=2,'ראשי-פרטים כלליים וריכוז הוצאות'!$D$68&lt;&gt;4),1.2,1)</f>
        <v>0</v>
      </c>
      <c r="CW87" s="263"/>
      <c r="CX87" s="264"/>
      <c r="CY87" s="265"/>
      <c r="CZ87" s="266"/>
      <c r="DA87" s="267">
        <f t="shared" si="133"/>
        <v>0</v>
      </c>
      <c r="DB87" s="260">
        <f>+(IF(OR($B87=0,$C87=0,$D87=0,$CW$2&gt;$OE$1),0,IF(OR(CW87=0,CY87=0,CZ87=0),0,MIN((VLOOKUP($D87,SALERYCODE,3,0))*(IF($D87=6,CZ87,CY87))*((MIN((VLOOKUP($D87,SALERYCODE,5,0)),(IF($D87=6,CY87,CZ87))))),MIN((VLOOKUP($D87,SALERYCODE,3,0)),(CW87+CX87))*(IF($D87=6,CZ87,((MIN((VLOOKUP($D87,SALERYCODE,5,0)),CZ87)))))))))/IF(AND($D87=2,'ראשי-פרטים כלליים וריכוז הוצאות'!$D$68&lt;&gt;4),1.2,1)</f>
        <v>0</v>
      </c>
      <c r="DC87" s="263"/>
      <c r="DD87" s="264"/>
      <c r="DE87" s="265"/>
      <c r="DF87" s="266"/>
      <c r="DG87" s="267">
        <f t="shared" si="134"/>
        <v>0</v>
      </c>
      <c r="DH87" s="260">
        <f>+(IF(OR($B87=0,$C87=0,$D87=0,$DC$2&gt;$OE$1),0,IF(OR(DC87=0,DE87=0,DF87=0),0,MIN((VLOOKUP($D87,SALERYCODE,3,0))*(IF($D87=6,DF87,DE87))*((MIN((VLOOKUP($D87,SALERYCODE,5,0)),(IF($D87=6,DE87,DF87))))),MIN((VLOOKUP($D87,SALERYCODE,3,0)),(DC87+DD87))*(IF($D87=6,DF87,((MIN((VLOOKUP($D87,SALERYCODE,5,0)),DF87)))))))))/IF(AND($D87=2,'ראשי-פרטים כלליים וריכוז הוצאות'!$D$68&lt;&gt;4),1.2,1)</f>
        <v>0</v>
      </c>
      <c r="DI87" s="263"/>
      <c r="DJ87" s="264"/>
      <c r="DK87" s="265"/>
      <c r="DL87" s="266"/>
      <c r="DM87" s="267">
        <f t="shared" si="135"/>
        <v>0</v>
      </c>
      <c r="DN87" s="260">
        <f>+(IF(OR($B87=0,$C87=0,$D87=0,$DC$2&gt;$OE$1),0,IF(OR(DI87=0,DK87=0,DL87=0),0,MIN((VLOOKUP($D87,SALERYCODE,3,0))*(IF($D87=6,DL87,DK87))*((MIN((VLOOKUP($D87,SALERYCODE,5,0)),(IF($D87=6,DK87,DL87))))),MIN((VLOOKUP($D87,SALERYCODE,3,0)),(DI87+DJ87))*(IF($D87=6,DL87,((MIN((VLOOKUP($D87,SALERYCODE,5,0)),DL87)))))))))/IF(AND($D87=2,'ראשי-פרטים כלליים וריכוז הוצאות'!$D$68&lt;&gt;4),1.2,1)</f>
        <v>0</v>
      </c>
      <c r="DO87" s="263"/>
      <c r="DP87" s="264"/>
      <c r="DQ87" s="265"/>
      <c r="DR87" s="266"/>
      <c r="DS87" s="267">
        <f t="shared" si="136"/>
        <v>0</v>
      </c>
      <c r="DT87" s="260">
        <f>+(IF(OR($B87=0,$C87=0,$D87=0,$DC$2&gt;$OE$1),0,IF(OR(DO87=0,DQ87=0,DR87=0),0,MIN((VLOOKUP($D87,SALERYCODE,3,0))*(IF($D87=6,DR87,DQ87))*((MIN((VLOOKUP($D87,SALERYCODE,5,0)),(IF($D87=6,DQ87,DR87))))),MIN((VLOOKUP($D87,SALERYCODE,3,0)),(DO87+DP87))*(IF($D87=6,DR87,((MIN((VLOOKUP($D87,SALERYCODE,5,0)),DR87)))))))))/IF(AND($D87=2,'ראשי-פרטים כלליים וריכוז הוצאות'!$D$68&lt;&gt;4),1.2,1)</f>
        <v>0</v>
      </c>
      <c r="DU87" s="263"/>
      <c r="DV87" s="264"/>
      <c r="DW87" s="265"/>
      <c r="DX87" s="266"/>
      <c r="DY87" s="267">
        <f t="shared" si="137"/>
        <v>0</v>
      </c>
      <c r="DZ87" s="260">
        <f>+(IF(OR($B87=0,$C87=0,$D87=0,$DC$2&gt;$OE$1),0,IF(OR(DU87=0,DW87=0,DX87=0),0,MIN((VLOOKUP($D87,SALERYCODE,3,0))*(IF($D87=6,DX87,DW87))*((MIN((VLOOKUP($D87,SALERYCODE,5,0)),(IF($D87=6,DW87,DX87))))),MIN((VLOOKUP($D87,SALERYCODE,3,0)),(DU87+DV87))*(IF($D87=6,DX87,((MIN((VLOOKUP($D87,SALERYCODE,5,0)),DX87)))))))))/IF(AND($D87=2,'ראשי-פרטים כלליים וריכוז הוצאות'!$D$68&lt;&gt;4),1.2,1)</f>
        <v>0</v>
      </c>
      <c r="EA87" s="263"/>
      <c r="EB87" s="264"/>
      <c r="EC87" s="265"/>
      <c r="ED87" s="266"/>
      <c r="EE87" s="267">
        <f t="shared" si="138"/>
        <v>0</v>
      </c>
      <c r="EF87" s="260">
        <f>+(IF(OR($B87=0,$C87=0,$D87=0,$DC$2&gt;$OE$1),0,IF(OR(EA87=0,EC87=0,ED87=0),0,MIN((VLOOKUP($D87,SALERYCODE,3,0))*(IF($D87=6,ED87,EC87))*((MIN((VLOOKUP($D87,SALERYCODE,5,0)),(IF($D87=6,EC87,ED87))))),MIN((VLOOKUP($D87,SALERYCODE,3,0)),(EA87+EB87))*(IF($D87=6,ED87,((MIN((VLOOKUP($D87,SALERYCODE,5,0)),ED87)))))))))/IF(AND($D87=2,'ראשי-פרטים כלליים וריכוז הוצאות'!$D$68&lt;&gt;4),1.2,1)</f>
        <v>0</v>
      </c>
      <c r="EG87" s="263"/>
      <c r="EH87" s="264"/>
      <c r="EI87" s="265"/>
      <c r="EJ87" s="266"/>
      <c r="EK87" s="267">
        <f t="shared" si="139"/>
        <v>0</v>
      </c>
      <c r="EL87" s="260">
        <f>+(IF(OR($B87=0,$C87=0,$D87=0,$DC$2&gt;$OE$1),0,IF(OR(EG87=0,EI87=0,EJ87=0),0,MIN((VLOOKUP($D87,SALERYCODE,3,0))*(IF($D87=6,EJ87,EI87))*((MIN((VLOOKUP($D87,SALERYCODE,5,0)),(IF($D87=6,EI87,EJ87))))),MIN((VLOOKUP($D87,SALERYCODE,3,0)),(EG87+EH87))*(IF($D87=6,EJ87,((MIN((VLOOKUP($D87,SALERYCODE,5,0)),EJ87)))))))))/IF(AND($D87=2,'ראשי-פרטים כלליים וריכוז הוצאות'!$D$68&lt;&gt;4),1.2,1)</f>
        <v>0</v>
      </c>
      <c r="EM87" s="263"/>
      <c r="EN87" s="264"/>
      <c r="EO87" s="265"/>
      <c r="EP87" s="266"/>
      <c r="EQ87" s="267">
        <f t="shared" si="140"/>
        <v>0</v>
      </c>
      <c r="ER87" s="260">
        <f>+(IF(OR($B87=0,$C87=0,$D87=0,$DC$2&gt;$OE$1),0,IF(OR(EM87=0,EO87=0,EP87=0),0,MIN((VLOOKUP($D87,SALERYCODE,3,0))*(IF($D87=6,EP87,EO87))*((MIN((VLOOKUP($D87,SALERYCODE,5,0)),(IF($D87=6,EO87,EP87))))),MIN((VLOOKUP($D87,SALERYCODE,3,0)),(EM87+EN87))*(IF($D87=6,EP87,((MIN((VLOOKUP($D87,SALERYCODE,5,0)),EP87)))))))))/IF(AND($D87=2,'ראשי-פרטים כלליים וריכוז הוצאות'!$D$68&lt;&gt;4),1.2,1)</f>
        <v>0</v>
      </c>
      <c r="ES87" s="263"/>
      <c r="ET87" s="264"/>
      <c r="EU87" s="265"/>
      <c r="EV87" s="266"/>
      <c r="EW87" s="267">
        <f t="shared" si="141"/>
        <v>0</v>
      </c>
      <c r="EX87" s="260">
        <f>+(IF(OR($B87=0,$C87=0,$D87=0,$DC$2&gt;$OE$1),0,IF(OR(ES87=0,EU87=0,EV87=0),0,MIN((VLOOKUP($D87,SALERYCODE,3,0))*(IF($D87=6,EV87,EU87))*((MIN((VLOOKUP($D87,SALERYCODE,5,0)),(IF($D87=6,EU87,EV87))))),MIN((VLOOKUP($D87,SALERYCODE,3,0)),(ES87+ET87))*(IF($D87=6,EV87,((MIN((VLOOKUP($D87,SALERYCODE,5,0)),EV87)))))))))/IF(AND($D87=2,'ראשי-פרטים כלליים וריכוז הוצאות'!$D$68&lt;&gt;4),1.2,1)</f>
        <v>0</v>
      </c>
      <c r="EY87" s="263"/>
      <c r="EZ87" s="264"/>
      <c r="FA87" s="265"/>
      <c r="FB87" s="266"/>
      <c r="FC87" s="267">
        <f t="shared" si="142"/>
        <v>0</v>
      </c>
      <c r="FD87" s="260">
        <f>+(IF(OR($B87=0,$C87=0,$D87=0,$DC$2&gt;$OE$1),0,IF(OR(EY87=0,FA87=0,FB87=0),0,MIN((VLOOKUP($D87,SALERYCODE,3,0))*(IF($D87=6,FB87,FA87))*((MIN((VLOOKUP($D87,SALERYCODE,5,0)),(IF($D87=6,FA87,FB87))))),MIN((VLOOKUP($D87,SALERYCODE,3,0)),(EY87+EZ87))*(IF($D87=6,FB87,((MIN((VLOOKUP($D87,SALERYCODE,5,0)),FB87)))))))))/IF(AND($D87=2,'ראשי-פרטים כלליים וריכוז הוצאות'!$D$68&lt;&gt;4),1.2,1)</f>
        <v>0</v>
      </c>
      <c r="FE87" s="263"/>
      <c r="FF87" s="264"/>
      <c r="FG87" s="265"/>
      <c r="FH87" s="266"/>
      <c r="FI87" s="267">
        <f t="shared" si="143"/>
        <v>0</v>
      </c>
      <c r="FJ87" s="260">
        <f>+(IF(OR($B87=0,$C87=0,$D87=0,$DC$2&gt;$OE$1),0,IF(OR(FE87=0,FG87=0,FH87=0),0,MIN((VLOOKUP($D87,SALERYCODE,3,0))*(IF($D87=6,FH87,FG87))*((MIN((VLOOKUP($D87,SALERYCODE,5,0)),(IF($D87=6,FG87,FH87))))),MIN((VLOOKUP($D87,SALERYCODE,3,0)),(FE87+FF87))*(IF($D87=6,FH87,((MIN((VLOOKUP($D87,SALERYCODE,5,0)),FH87)))))))))/IF(AND($D87=2,'ראשי-פרטים כלליים וריכוז הוצאות'!$D$68&lt;&gt;4),1.2,1)</f>
        <v>0</v>
      </c>
      <c r="FK87" s="263"/>
      <c r="FL87" s="264"/>
      <c r="FM87" s="265"/>
      <c r="FN87" s="266"/>
      <c r="FO87" s="267">
        <f t="shared" si="144"/>
        <v>0</v>
      </c>
      <c r="FP87" s="260">
        <f>+(IF(OR($B87=0,$C87=0,$D87=0,$DC$2&gt;$OE$1),0,IF(OR(FK87=0,FM87=0,FN87=0),0,MIN((VLOOKUP($D87,SALERYCODE,3,0))*(IF($D87=6,FN87,FM87))*((MIN((VLOOKUP($D87,SALERYCODE,5,0)),(IF($D87=6,FM87,FN87))))),MIN((VLOOKUP($D87,SALERYCODE,3,0)),(FK87+FL87))*(IF($D87=6,FN87,((MIN((VLOOKUP($D87,SALERYCODE,5,0)),FN87)))))))))/IF(AND($D87=2,'ראשי-פרטים כלליים וריכוז הוצאות'!$D$68&lt;&gt;4),1.2,1)</f>
        <v>0</v>
      </c>
      <c r="FQ87" s="263"/>
      <c r="FR87" s="264"/>
      <c r="FS87" s="265"/>
      <c r="FT87" s="266"/>
      <c r="FU87" s="267">
        <f t="shared" si="145"/>
        <v>0</v>
      </c>
      <c r="FV87" s="260">
        <f>+(IF(OR($B87=0,$C87=0,$D87=0,$DC$2&gt;$OE$1),0,IF(OR(FQ87=0,FS87=0,FT87=0),0,MIN((VLOOKUP($D87,SALERYCODE,3,0))*(IF($D87=6,FT87,FS87))*((MIN((VLOOKUP($D87,SALERYCODE,5,0)),(IF($D87=6,FS87,FT87))))),MIN((VLOOKUP($D87,SALERYCODE,3,0)),(FQ87+FR87))*(IF($D87=6,FT87,((MIN((VLOOKUP($D87,SALERYCODE,5,0)),FT87)))))))))/IF(AND($D87=2,'ראשי-פרטים כלליים וריכוז הוצאות'!$D$68&lt;&gt;4),1.2,1)</f>
        <v>0</v>
      </c>
      <c r="FW87" s="263"/>
      <c r="FX87" s="264"/>
      <c r="FY87" s="265"/>
      <c r="FZ87" s="266"/>
      <c r="GA87" s="267">
        <f t="shared" si="146"/>
        <v>0</v>
      </c>
      <c r="GB87" s="260">
        <f>+(IF(OR($B87=0,$C87=0,$D87=0,$DC$2&gt;$OE$1),0,IF(OR(FW87=0,FY87=0,FZ87=0),0,MIN((VLOOKUP($D87,SALERYCODE,3,0))*(IF($D87=6,FZ87,FY87))*((MIN((VLOOKUP($D87,SALERYCODE,5,0)),(IF($D87=6,FY87,FZ87))))),MIN((VLOOKUP($D87,SALERYCODE,3,0)),(FW87+FX87))*(IF($D87=6,FZ87,((MIN((VLOOKUP($D87,SALERYCODE,5,0)),FZ87)))))))))/IF(AND($D87=2,'ראשי-פרטים כלליים וריכוז הוצאות'!$D$68&lt;&gt;4),1.2,1)</f>
        <v>0</v>
      </c>
      <c r="GC87" s="263"/>
      <c r="GD87" s="264"/>
      <c r="GE87" s="265"/>
      <c r="GF87" s="266"/>
      <c r="GG87" s="267">
        <f t="shared" si="147"/>
        <v>0</v>
      </c>
      <c r="GH87" s="260">
        <f>+(IF(OR($B87=0,$C87=0,$D87=0,$DC$2&gt;$OE$1),0,IF(OR(GC87=0,GE87=0,GF87=0),0,MIN((VLOOKUP($D87,SALERYCODE,3,0))*(IF($D87=6,GF87,GE87))*((MIN((VLOOKUP($D87,SALERYCODE,5,0)),(IF($D87=6,GE87,GF87))))),MIN((VLOOKUP($D87,SALERYCODE,3,0)),(GC87+GD87))*(IF($D87=6,GF87,((MIN((VLOOKUP($D87,SALERYCODE,5,0)),GF87)))))))))/IF(AND($D87=2,'ראשי-פרטים כלליים וריכוז הוצאות'!$D$68&lt;&gt;4),1.2,1)</f>
        <v>0</v>
      </c>
      <c r="GI87" s="263"/>
      <c r="GJ87" s="264"/>
      <c r="GK87" s="265"/>
      <c r="GL87" s="266"/>
      <c r="GM87" s="267">
        <f t="shared" si="148"/>
        <v>0</v>
      </c>
      <c r="GN87" s="260">
        <f>+(IF(OR($B87=0,$C87=0,$D87=0,$DC$2&gt;$OE$1),0,IF(OR(GI87=0,GK87=0,GL87=0),0,MIN((VLOOKUP($D87,SALERYCODE,3,0))*(IF($D87=6,GL87,GK87))*((MIN((VLOOKUP($D87,SALERYCODE,5,0)),(IF($D87=6,GK87,GL87))))),MIN((VLOOKUP($D87,SALERYCODE,3,0)),(GI87+GJ87))*(IF($D87=6,GL87,((MIN((VLOOKUP($D87,SALERYCODE,5,0)),GL87)))))))))/IF(AND($D87=2,'ראשי-פרטים כלליים וריכוז הוצאות'!$D$68&lt;&gt;4),1.2,1)</f>
        <v>0</v>
      </c>
      <c r="GO87" s="263"/>
      <c r="GP87" s="264"/>
      <c r="GQ87" s="265"/>
      <c r="GR87" s="266"/>
      <c r="GS87" s="267">
        <f t="shared" si="149"/>
        <v>0</v>
      </c>
      <c r="GT87" s="260">
        <f>+(IF(OR($B87=0,$C87=0,$D87=0,$DC$2&gt;$OE$1),0,IF(OR(GO87=0,GQ87=0,GR87=0),0,MIN((VLOOKUP($D87,SALERYCODE,3,0))*(IF($D87=6,GR87,GQ87))*((MIN((VLOOKUP($D87,SALERYCODE,5,0)),(IF($D87=6,GQ87,GR87))))),MIN((VLOOKUP($D87,SALERYCODE,3,0)),(GO87+GP87))*(IF($D87=6,GR87,((MIN((VLOOKUP($D87,SALERYCODE,5,0)),GR87)))))))))/IF(AND($D87=2,'ראשי-פרטים כלליים וריכוז הוצאות'!$D$68&lt;&gt;4),1.2,1)</f>
        <v>0</v>
      </c>
      <c r="GU87" s="263"/>
      <c r="GV87" s="264"/>
      <c r="GW87" s="265"/>
      <c r="GX87" s="266"/>
      <c r="GY87" s="267">
        <f t="shared" si="150"/>
        <v>0</v>
      </c>
      <c r="GZ87" s="260">
        <f>+(IF(OR($B87=0,$C87=0,$D87=0,$DC$2&gt;$OE$1),0,IF(OR(GU87=0,GW87=0,GX87=0),0,MIN((VLOOKUP($D87,SALERYCODE,3,0))*(IF($D87=6,GX87,GW87))*((MIN((VLOOKUP($D87,SALERYCODE,5,0)),(IF($D87=6,GW87,GX87))))),MIN((VLOOKUP($D87,SALERYCODE,3,0)),(GU87+GV87))*(IF($D87=6,GX87,((MIN((VLOOKUP($D87,SALERYCODE,5,0)),GX87)))))))))/IF(AND($D87=2,'ראשי-פרטים כלליים וריכוז הוצאות'!$D$68&lt;&gt;4),1.2,1)</f>
        <v>0</v>
      </c>
      <c r="HA87" s="263"/>
      <c r="HB87" s="264"/>
      <c r="HC87" s="265"/>
      <c r="HD87" s="266"/>
      <c r="HE87" s="267">
        <f t="shared" si="151"/>
        <v>0</v>
      </c>
      <c r="HF87" s="260">
        <f>+(IF(OR($B87=0,$C87=0,$D87=0,$DC$2&gt;$OE$1),0,IF(OR(HA87=0,HC87=0,HD87=0),0,MIN((VLOOKUP($D87,SALERYCODE,3,0))*(IF($D87=6,HD87,HC87))*((MIN((VLOOKUP($D87,SALERYCODE,5,0)),(IF($D87=6,HC87,HD87))))),MIN((VLOOKUP($D87,SALERYCODE,3,0)),(HA87+HB87))*(IF($D87=6,HD87,((MIN((VLOOKUP($D87,SALERYCODE,5,0)),HD87)))))))))/IF(AND($D87=2,'ראשי-פרטים כלליים וריכוז הוצאות'!$D$68&lt;&gt;4),1.2,1)</f>
        <v>0</v>
      </c>
      <c r="HG87" s="263"/>
      <c r="HH87" s="264"/>
      <c r="HI87" s="265"/>
      <c r="HJ87" s="266"/>
      <c r="HK87" s="267">
        <f t="shared" si="152"/>
        <v>0</v>
      </c>
      <c r="HL87" s="260">
        <f>+(IF(OR($B87=0,$C87=0,$D87=0,$DC$2&gt;$OE$1),0,IF(OR(HG87=0,HI87=0,HJ87=0),0,MIN((VLOOKUP($D87,SALERYCODE,3,0))*(IF($D87=6,HJ87,HI87))*((MIN((VLOOKUP($D87,SALERYCODE,5,0)),(IF($D87=6,HI87,HJ87))))),MIN((VLOOKUP($D87,SALERYCODE,3,0)),(HG87+HH87))*(IF($D87=6,HJ87,((MIN((VLOOKUP($D87,SALERYCODE,5,0)),HJ87)))))))))/IF(AND($D87=2,'ראשי-פרטים כלליים וריכוז הוצאות'!$D$68&lt;&gt;4),1.2,1)</f>
        <v>0</v>
      </c>
      <c r="HM87" s="263"/>
      <c r="HN87" s="264"/>
      <c r="HO87" s="265"/>
      <c r="HP87" s="266"/>
      <c r="HQ87" s="267">
        <f t="shared" si="153"/>
        <v>0</v>
      </c>
      <c r="HR87" s="260">
        <f>+(IF(OR($B87=0,$C87=0,$D87=0,$DC$2&gt;$OE$1),0,IF(OR(HM87=0,HO87=0,HP87=0),0,MIN((VLOOKUP($D87,SALERYCODE,3,0))*(IF($D87=6,HP87,HO87))*((MIN((VLOOKUP($D87,SALERYCODE,5,0)),(IF($D87=6,HO87,HP87))))),MIN((VLOOKUP($D87,SALERYCODE,3,0)),(HM87+HN87))*(IF($D87=6,HP87,((MIN((VLOOKUP($D87,SALERYCODE,5,0)),HP87)))))))))/IF(AND($D87=2,'ראשי-פרטים כלליים וריכוז הוצאות'!$D$68&lt;&gt;4),1.2,1)</f>
        <v>0</v>
      </c>
      <c r="HS87" s="263"/>
      <c r="HT87" s="264"/>
      <c r="HU87" s="265"/>
      <c r="HV87" s="266"/>
      <c r="HW87" s="267">
        <f t="shared" si="154"/>
        <v>0</v>
      </c>
      <c r="HX87" s="260">
        <f>+(IF(OR($B87=0,$C87=0,$D87=0,$DC$2&gt;$OE$1),0,IF(OR(HS87=0,HU87=0,HV87=0),0,MIN((VLOOKUP($D87,SALERYCODE,3,0))*(IF($D87=6,HV87,HU87))*((MIN((VLOOKUP($D87,SALERYCODE,5,0)),(IF($D87=6,HU87,HV87))))),MIN((VLOOKUP($D87,SALERYCODE,3,0)),(HS87+HT87))*(IF($D87=6,HV87,((MIN((VLOOKUP($D87,SALERYCODE,5,0)),HV87)))))))))/IF(AND($D87=2,'ראשי-פרטים כלליים וריכוז הוצאות'!$D$68&lt;&gt;4),1.2,1)</f>
        <v>0</v>
      </c>
      <c r="HY87" s="263"/>
      <c r="HZ87" s="264"/>
      <c r="IA87" s="265"/>
      <c r="IB87" s="266"/>
      <c r="IC87" s="267">
        <f t="shared" si="155"/>
        <v>0</v>
      </c>
      <c r="ID87" s="260">
        <f>+(IF(OR($B87=0,$C87=0,$D87=0,$DC$2&gt;$OE$1),0,IF(OR(HY87=0,IA87=0,IB87=0),0,MIN((VLOOKUP($D87,SALERYCODE,3,0))*(IF($D87=6,IB87,IA87))*((MIN((VLOOKUP($D87,SALERYCODE,5,0)),(IF($D87=6,IA87,IB87))))),MIN((VLOOKUP($D87,SALERYCODE,3,0)),(HY87+HZ87))*(IF($D87=6,IB87,((MIN((VLOOKUP($D87,SALERYCODE,5,0)),IB87)))))))))/IF(AND($D87=2,'ראשי-פרטים כלליים וריכוז הוצאות'!$D$68&lt;&gt;4),1.2,1)</f>
        <v>0</v>
      </c>
      <c r="IE87" s="263"/>
      <c r="IF87" s="264"/>
      <c r="IG87" s="265"/>
      <c r="IH87" s="266"/>
      <c r="II87" s="267">
        <f t="shared" si="156"/>
        <v>0</v>
      </c>
      <c r="IJ87" s="260">
        <f>+(IF(OR($B87=0,$C87=0,$D87=0,$DC$2&gt;$OE$1),0,IF(OR(IE87=0,IG87=0,IH87=0),0,MIN((VLOOKUP($D87,SALERYCODE,3,0))*(IF($D87=6,IH87,IG87))*((MIN((VLOOKUP($D87,SALERYCODE,5,0)),(IF($D87=6,IG87,IH87))))),MIN((VLOOKUP($D87,SALERYCODE,3,0)),(IE87+IF87))*(IF($D87=6,IH87,((MIN((VLOOKUP($D87,SALERYCODE,5,0)),IH87)))))))))/IF(AND($D87=2,'ראשי-פרטים כלליים וריכוז הוצאות'!$D$68&lt;&gt;4),1.2,1)</f>
        <v>0</v>
      </c>
      <c r="IK87" s="263"/>
      <c r="IL87" s="264"/>
      <c r="IM87" s="265"/>
      <c r="IN87" s="266"/>
      <c r="IO87" s="267">
        <f t="shared" si="157"/>
        <v>0</v>
      </c>
      <c r="IP87" s="260">
        <f>+(IF(OR($B87=0,$C87=0,$D87=0,$DC$2&gt;$OE$1),0,IF(OR(IK87=0,IM87=0,IN87=0),0,MIN((VLOOKUP($D87,SALERYCODE,3,0))*(IF($D87=6,IN87,IM87))*((MIN((VLOOKUP($D87,SALERYCODE,5,0)),(IF($D87=6,IM87,IN87))))),MIN((VLOOKUP($D87,SALERYCODE,3,0)),(IK87+IL87))*(IF($D87=6,IN87,((MIN((VLOOKUP($D87,SALERYCODE,5,0)),IN87)))))))))/IF(AND($D87=2,'ראשי-פרטים כלליים וריכוז הוצאות'!$D$68&lt;&gt;4),1.2,1)</f>
        <v>0</v>
      </c>
      <c r="IQ87" s="263"/>
      <c r="IR87" s="264"/>
      <c r="IS87" s="265"/>
      <c r="IT87" s="266"/>
      <c r="IU87" s="267">
        <f t="shared" si="158"/>
        <v>0</v>
      </c>
      <c r="IV87" s="260">
        <f>+(IF(OR($B87=0,$C87=0,$D87=0,$DC$2&gt;$OE$1),0,IF(OR(IQ87=0,IS87=0,IT87=0),0,MIN((VLOOKUP($D87,SALERYCODE,3,0))*(IF($D87=6,IT87,IS87))*((MIN((VLOOKUP($D87,SALERYCODE,5,0)),(IF($D87=6,IS87,IT87))))),MIN((VLOOKUP($D87,SALERYCODE,3,0)),(IQ87+IR87))*(IF($D87=6,IT87,((MIN((VLOOKUP($D87,SALERYCODE,5,0)),IT87)))))))))/IF(AND($D87=2,'ראשי-פרטים כלליים וריכוז הוצאות'!$D$68&lt;&gt;4),1.2,1)</f>
        <v>0</v>
      </c>
      <c r="IW87" s="263"/>
      <c r="IX87" s="264"/>
      <c r="IY87" s="265"/>
      <c r="IZ87" s="266"/>
      <c r="JA87" s="267">
        <f t="shared" si="159"/>
        <v>0</v>
      </c>
      <c r="JB87" s="260">
        <f>+(IF(OR($B87=0,$C87=0,$D87=0,$DC$2&gt;$OE$1),0,IF(OR(IW87=0,IY87=0,IZ87=0),0,MIN((VLOOKUP($D87,SALERYCODE,3,0))*(IF($D87=6,IZ87,IY87))*((MIN((VLOOKUP($D87,SALERYCODE,5,0)),(IF($D87=6,IY87,IZ87))))),MIN((VLOOKUP($D87,SALERYCODE,3,0)),(IW87+IX87))*(IF($D87=6,IZ87,((MIN((VLOOKUP($D87,SALERYCODE,5,0)),IZ87)))))))))/IF(AND($D87=2,'ראשי-פרטים כלליים וריכוז הוצאות'!$D$68&lt;&gt;4),1.2,1)</f>
        <v>0</v>
      </c>
      <c r="JC87" s="263"/>
      <c r="JD87" s="264"/>
      <c r="JE87" s="265"/>
      <c r="JF87" s="266"/>
      <c r="JG87" s="267">
        <f t="shared" si="160"/>
        <v>0</v>
      </c>
      <c r="JH87" s="260">
        <f>+(IF(OR($B87=0,$C87=0,$D87=0,$DC$2&gt;$OE$1),0,IF(OR(JC87=0,JE87=0,JF87=0),0,MIN((VLOOKUP($D87,SALERYCODE,3,0))*(IF($D87=6,JF87,JE87))*((MIN((VLOOKUP($D87,SALERYCODE,5,0)),(IF($D87=6,JE87,JF87))))),MIN((VLOOKUP($D87,SALERYCODE,3,0)),(JC87+JD87))*(IF($D87=6,JF87,((MIN((VLOOKUP($D87,SALERYCODE,5,0)),JF87)))))))))/IF(AND($D87=2,'ראשי-פרטים כלליים וריכוז הוצאות'!$D$68&lt;&gt;4),1.2,1)</f>
        <v>0</v>
      </c>
      <c r="JI87" s="263"/>
      <c r="JJ87" s="264"/>
      <c r="JK87" s="265"/>
      <c r="JL87" s="266"/>
      <c r="JM87" s="267">
        <f t="shared" si="161"/>
        <v>0</v>
      </c>
      <c r="JN87" s="260">
        <f>+(IF(OR($B87=0,$C87=0,$D87=0,$DC$2&gt;$OE$1),0,IF(OR(JI87=0,JK87=0,JL87=0),0,MIN((VLOOKUP($D87,SALERYCODE,3,0))*(IF($D87=6,JL87,JK87))*((MIN((VLOOKUP($D87,SALERYCODE,5,0)),(IF($D87=6,JK87,JL87))))),MIN((VLOOKUP($D87,SALERYCODE,3,0)),(JI87+JJ87))*(IF($D87=6,JL87,((MIN((VLOOKUP($D87,SALERYCODE,5,0)),JL87)))))))))/IF(AND($D87=2,'ראשי-פרטים כלליים וריכוז הוצאות'!$D$68&lt;&gt;4),1.2,1)</f>
        <v>0</v>
      </c>
      <c r="JO87" s="263"/>
      <c r="JP87" s="264"/>
      <c r="JQ87" s="265"/>
      <c r="JR87" s="266"/>
      <c r="JS87" s="267">
        <f t="shared" si="162"/>
        <v>0</v>
      </c>
      <c r="JT87" s="260">
        <f>+(IF(OR($B87=0,$C87=0,$D87=0,$DC$2&gt;$OE$1),0,IF(OR(JO87=0,JQ87=0,JR87=0),0,MIN((VLOOKUP($D87,SALERYCODE,3,0))*(IF($D87=6,JR87,JQ87))*((MIN((VLOOKUP($D87,SALERYCODE,5,0)),(IF($D87=6,JQ87,JR87))))),MIN((VLOOKUP($D87,SALERYCODE,3,0)),(JO87+JP87))*(IF($D87=6,JR87,((MIN((VLOOKUP($D87,SALERYCODE,5,0)),JR87)))))))))/IF(AND($D87=2,'ראשי-פרטים כלליים וריכוז הוצאות'!$D$68&lt;&gt;4),1.2,1)</f>
        <v>0</v>
      </c>
      <c r="JU87" s="263"/>
      <c r="JV87" s="264"/>
      <c r="JW87" s="265"/>
      <c r="JX87" s="266"/>
      <c r="JY87" s="267">
        <f t="shared" si="163"/>
        <v>0</v>
      </c>
      <c r="JZ87" s="260">
        <f>+(IF(OR($B87=0,$C87=0,$D87=0,$DC$2&gt;$OE$1),0,IF(OR(JU87=0,JW87=0,JX87=0),0,MIN((VLOOKUP($D87,SALERYCODE,3,0))*(IF($D87=6,JX87,JW87))*((MIN((VLOOKUP($D87,SALERYCODE,5,0)),(IF($D87=6,JW87,JX87))))),MIN((VLOOKUP($D87,SALERYCODE,3,0)),(JU87+JV87))*(IF($D87=6,JX87,((MIN((VLOOKUP($D87,SALERYCODE,5,0)),JX87)))))))))/IF(AND($D87=2,'ראשי-פרטים כלליים וריכוז הוצאות'!$D$68&lt;&gt;4),1.2,1)</f>
        <v>0</v>
      </c>
      <c r="KA87" s="263"/>
      <c r="KB87" s="264"/>
      <c r="KC87" s="265"/>
      <c r="KD87" s="266"/>
      <c r="KE87" s="267">
        <f t="shared" si="164"/>
        <v>0</v>
      </c>
      <c r="KF87" s="260">
        <f>+(IF(OR($B87=0,$C87=0,$D87=0,$DC$2&gt;$OE$1),0,IF(OR(KA87=0,KC87=0,KD87=0),0,MIN((VLOOKUP($D87,SALERYCODE,3,0))*(IF($D87=6,KD87,KC87))*((MIN((VLOOKUP($D87,SALERYCODE,5,0)),(IF($D87=6,KC87,KD87))))),MIN((VLOOKUP($D87,SALERYCODE,3,0)),(KA87+KB87))*(IF($D87=6,KD87,((MIN((VLOOKUP($D87,SALERYCODE,5,0)),KD87)))))))))/IF(AND($D87=2,'ראשי-פרטים כלליים וריכוז הוצאות'!$D$68&lt;&gt;4),1.2,1)</f>
        <v>0</v>
      </c>
      <c r="KG87" s="263"/>
      <c r="KH87" s="264"/>
      <c r="KI87" s="265"/>
      <c r="KJ87" s="266"/>
      <c r="KK87" s="267">
        <f t="shared" si="165"/>
        <v>0</v>
      </c>
      <c r="KL87" s="260">
        <f>+(IF(OR($B87=0,$C87=0,$D87=0,$DC$2&gt;$OE$1),0,IF(OR(KG87=0,KI87=0,KJ87=0),0,MIN((VLOOKUP($D87,SALERYCODE,3,0))*(IF($D87=6,KJ87,KI87))*((MIN((VLOOKUP($D87,SALERYCODE,5,0)),(IF($D87=6,KI87,KJ87))))),MIN((VLOOKUP($D87,SALERYCODE,3,0)),(KG87+KH87))*(IF($D87=6,KJ87,((MIN((VLOOKUP($D87,SALERYCODE,5,0)),KJ87)))))))))/IF(AND($D87=2,'ראשי-פרטים כלליים וריכוז הוצאות'!$D$68&lt;&gt;4),1.2,1)</f>
        <v>0</v>
      </c>
      <c r="KM87" s="263"/>
      <c r="KN87" s="264"/>
      <c r="KO87" s="265"/>
      <c r="KP87" s="266"/>
      <c r="KQ87" s="267">
        <f t="shared" si="166"/>
        <v>0</v>
      </c>
      <c r="KR87" s="260">
        <f>+(IF(OR($B87=0,$C87=0,$D87=0,$DC$2&gt;$OE$1),0,IF(OR(KM87=0,KO87=0,KP87=0),0,MIN((VLOOKUP($D87,SALERYCODE,3,0))*(IF($D87=6,KP87,KO87))*((MIN((VLOOKUP($D87,SALERYCODE,5,0)),(IF($D87=6,KO87,KP87))))),MIN((VLOOKUP($D87,SALERYCODE,3,0)),(KM87+KN87))*(IF($D87=6,KP87,((MIN((VLOOKUP($D87,SALERYCODE,5,0)),KP87)))))))))/IF(AND($D87=2,'ראשי-פרטים כלליים וריכוז הוצאות'!$D$68&lt;&gt;4),1.2,1)</f>
        <v>0</v>
      </c>
      <c r="KS87" s="263"/>
      <c r="KT87" s="264"/>
      <c r="KU87" s="265"/>
      <c r="KV87" s="266"/>
      <c r="KW87" s="267">
        <f t="shared" si="167"/>
        <v>0</v>
      </c>
      <c r="KX87" s="260">
        <f>+(IF(OR($B87=0,$C87=0,$D87=0,$DC$2&gt;$OE$1),0,IF(OR(KS87=0,KU87=0,KV87=0),0,MIN((VLOOKUP($D87,SALERYCODE,3,0))*(IF($D87=6,KV87,KU87))*((MIN((VLOOKUP($D87,SALERYCODE,5,0)),(IF($D87=6,KU87,KV87))))),MIN((VLOOKUP($D87,SALERYCODE,3,0)),(KS87+KT87))*(IF($D87=6,KV87,((MIN((VLOOKUP($D87,SALERYCODE,5,0)),KV87)))))))))/IF(AND($D87=2,'ראשי-פרטים כלליים וריכוז הוצאות'!$D$68&lt;&gt;4),1.2,1)</f>
        <v>0</v>
      </c>
      <c r="KY87" s="263"/>
      <c r="KZ87" s="264"/>
      <c r="LA87" s="265"/>
      <c r="LB87" s="266"/>
      <c r="LC87" s="267">
        <f t="shared" si="168"/>
        <v>0</v>
      </c>
      <c r="LD87" s="260">
        <f>+(IF(OR($B87=0,$C87=0,$D87=0,$DC$2&gt;$OE$1),0,IF(OR(KY87=0,LA87=0,LB87=0),0,MIN((VLOOKUP($D87,SALERYCODE,3,0))*(IF($D87=6,LB87,LA87))*((MIN((VLOOKUP($D87,SALERYCODE,5,0)),(IF($D87=6,LA87,LB87))))),MIN((VLOOKUP($D87,SALERYCODE,3,0)),(KY87+KZ87))*(IF($D87=6,LB87,((MIN((VLOOKUP($D87,SALERYCODE,5,0)),LB87)))))))))/IF(AND($D87=2,'ראשי-פרטים כלליים וריכוז הוצאות'!$D$68&lt;&gt;4),1.2,1)</f>
        <v>0</v>
      </c>
      <c r="LE87" s="263"/>
      <c r="LF87" s="264"/>
      <c r="LG87" s="265"/>
      <c r="LH87" s="266"/>
      <c r="LI87" s="267">
        <f t="shared" si="169"/>
        <v>0</v>
      </c>
      <c r="LJ87" s="260">
        <f>+(IF(OR($B87=0,$C87=0,$D87=0,$DC$2&gt;$OE$1),0,IF(OR(LE87=0,LG87=0,LH87=0),0,MIN((VLOOKUP($D87,SALERYCODE,3,0))*(IF($D87=6,LH87,LG87))*((MIN((VLOOKUP($D87,SALERYCODE,5,0)),(IF($D87=6,LG87,LH87))))),MIN((VLOOKUP($D87,SALERYCODE,3,0)),(LE87+LF87))*(IF($D87=6,LH87,((MIN((VLOOKUP($D87,SALERYCODE,5,0)),LH87)))))))))/IF(AND($D87=2,'ראשי-פרטים כלליים וריכוז הוצאות'!$D$68&lt;&gt;4),1.2,1)</f>
        <v>0</v>
      </c>
      <c r="LK87" s="263"/>
      <c r="LL87" s="264"/>
      <c r="LM87" s="265"/>
      <c r="LN87" s="266"/>
      <c r="LO87" s="267">
        <f t="shared" si="170"/>
        <v>0</v>
      </c>
      <c r="LP87" s="260">
        <f>+(IF(OR($B87=0,$C87=0,$D87=0,$DC$2&gt;$OE$1),0,IF(OR(LK87=0,LM87=0,LN87=0),0,MIN((VLOOKUP($D87,SALERYCODE,3,0))*(IF($D87=6,LN87,LM87))*((MIN((VLOOKUP($D87,SALERYCODE,5,0)),(IF($D87=6,LM87,LN87))))),MIN((VLOOKUP($D87,SALERYCODE,3,0)),(LK87+LL87))*(IF($D87=6,LN87,((MIN((VLOOKUP($D87,SALERYCODE,5,0)),LN87)))))))))/IF(AND($D87=2,'ראשי-פרטים כלליים וריכוז הוצאות'!$D$68&lt;&gt;4),1.2,1)</f>
        <v>0</v>
      </c>
      <c r="LQ87" s="263"/>
      <c r="LR87" s="264"/>
      <c r="LS87" s="265"/>
      <c r="LT87" s="266"/>
      <c r="LU87" s="267">
        <f t="shared" si="171"/>
        <v>0</v>
      </c>
      <c r="LV87" s="260">
        <f>+(IF(OR($B87=0,$C87=0,$D87=0,$DC$2&gt;$OE$1),0,IF(OR(LQ87=0,LS87=0,LT87=0),0,MIN((VLOOKUP($D87,SALERYCODE,3,0))*(IF($D87=6,LT87,LS87))*((MIN((VLOOKUP($D87,SALERYCODE,5,0)),(IF($D87=6,LS87,LT87))))),MIN((VLOOKUP($D87,SALERYCODE,3,0)),(LQ87+LR87))*(IF($D87=6,LT87,((MIN((VLOOKUP($D87,SALERYCODE,5,0)),LT87)))))))))/IF(AND($D87=2,'ראשי-פרטים כלליים וריכוז הוצאות'!$D$68&lt;&gt;4),1.2,1)</f>
        <v>0</v>
      </c>
      <c r="LW87" s="263"/>
      <c r="LX87" s="264"/>
      <c r="LY87" s="265"/>
      <c r="LZ87" s="266"/>
      <c r="MA87" s="267">
        <f t="shared" si="172"/>
        <v>0</v>
      </c>
      <c r="MB87" s="260">
        <f>+(IF(OR($B87=0,$C87=0,$D87=0,$DC$2&gt;$OE$1),0,IF(OR(LW87=0,LY87=0,LZ87=0),0,MIN((VLOOKUP($D87,SALERYCODE,3,0))*(IF($D87=6,LZ87,LY87))*((MIN((VLOOKUP($D87,SALERYCODE,5,0)),(IF($D87=6,LY87,LZ87))))),MIN((VLOOKUP($D87,SALERYCODE,3,0)),(LW87+LX87))*(IF($D87=6,LZ87,((MIN((VLOOKUP($D87,SALERYCODE,5,0)),LZ87)))))))))/IF(AND($D87=2,'ראשי-פרטים כלליים וריכוז הוצאות'!$D$68&lt;&gt;4),1.2,1)</f>
        <v>0</v>
      </c>
      <c r="MC87" s="263"/>
      <c r="MD87" s="264"/>
      <c r="ME87" s="265"/>
      <c r="MF87" s="266"/>
      <c r="MG87" s="267">
        <f t="shared" si="173"/>
        <v>0</v>
      </c>
      <c r="MH87" s="260">
        <f>+(IF(OR($B87=0,$C87=0,$D87=0,$DC$2&gt;$OE$1),0,IF(OR(MC87=0,ME87=0,MF87=0),0,MIN((VLOOKUP($D87,SALERYCODE,3,0))*(IF($D87=6,MF87,ME87))*((MIN((VLOOKUP($D87,SALERYCODE,5,0)),(IF($D87=6,ME87,MF87))))),MIN((VLOOKUP($D87,SALERYCODE,3,0)),(MC87+MD87))*(IF($D87=6,MF87,((MIN((VLOOKUP($D87,SALERYCODE,5,0)),MF87)))))))))/IF(AND($D87=2,'ראשי-פרטים כלליים וריכוז הוצאות'!$D$68&lt;&gt;4),1.2,1)</f>
        <v>0</v>
      </c>
      <c r="MI87" s="263"/>
      <c r="MJ87" s="264"/>
      <c r="MK87" s="265"/>
      <c r="ML87" s="266"/>
      <c r="MM87" s="267">
        <f t="shared" si="174"/>
        <v>0</v>
      </c>
      <c r="MN87" s="260">
        <f>+(IF(OR($B87=0,$C87=0,$D87=0,$DC$2&gt;$OE$1),0,IF(OR(MI87=0,MK87=0,ML87=0),0,MIN((VLOOKUP($D87,SALERYCODE,3,0))*(IF($D87=6,ML87,MK87))*((MIN((VLOOKUP($D87,SALERYCODE,5,0)),(IF($D87=6,MK87,ML87))))),MIN((VLOOKUP($D87,SALERYCODE,3,0)),(MI87+MJ87))*(IF($D87=6,ML87,((MIN((VLOOKUP($D87,SALERYCODE,5,0)),ML87)))))))))/IF(AND($D87=2,'ראשי-פרטים כלליים וריכוז הוצאות'!$D$68&lt;&gt;4),1.2,1)</f>
        <v>0</v>
      </c>
      <c r="MO87" s="263"/>
      <c r="MP87" s="264"/>
      <c r="MQ87" s="265"/>
      <c r="MR87" s="266"/>
      <c r="MS87" s="267">
        <f t="shared" si="175"/>
        <v>0</v>
      </c>
      <c r="MT87" s="260">
        <f>+(IF(OR($B87=0,$C87=0,$D87=0,$DC$2&gt;$OE$1),0,IF(OR(MO87=0,MQ87=0,MR87=0),0,MIN((VLOOKUP($D87,SALERYCODE,3,0))*(IF($D87=6,MR87,MQ87))*((MIN((VLOOKUP($D87,SALERYCODE,5,0)),(IF($D87=6,MQ87,MR87))))),MIN((VLOOKUP($D87,SALERYCODE,3,0)),(MO87+MP87))*(IF($D87=6,MR87,((MIN((VLOOKUP($D87,SALERYCODE,5,0)),MR87)))))))))/IF(AND($D87=2,'ראשי-פרטים כלליים וריכוז הוצאות'!$D$68&lt;&gt;4),1.2,1)</f>
        <v>0</v>
      </c>
      <c r="MU87" s="263"/>
      <c r="MV87" s="264"/>
      <c r="MW87" s="265"/>
      <c r="MX87" s="266"/>
      <c r="MY87" s="267">
        <f t="shared" si="176"/>
        <v>0</v>
      </c>
      <c r="MZ87" s="260">
        <f>+(IF(OR($B87=0,$C87=0,$D87=0,$DC$2&gt;$OE$1),0,IF(OR(MU87=0,MW87=0,MX87=0),0,MIN((VLOOKUP($D87,SALERYCODE,3,0))*(IF($D87=6,MX87,MW87))*((MIN((VLOOKUP($D87,SALERYCODE,5,0)),(IF($D87=6,MW87,MX87))))),MIN((VLOOKUP($D87,SALERYCODE,3,0)),(MU87+MV87))*(IF($D87=6,MX87,((MIN((VLOOKUP($D87,SALERYCODE,5,0)),MX87)))))))))/IF(AND($D87=2,'ראשי-פרטים כלליים וריכוז הוצאות'!$D$68&lt;&gt;4),1.2,1)</f>
        <v>0</v>
      </c>
      <c r="NA87" s="263"/>
      <c r="NB87" s="264"/>
      <c r="NC87" s="265"/>
      <c r="ND87" s="266"/>
      <c r="NE87" s="267">
        <f t="shared" si="177"/>
        <v>0</v>
      </c>
      <c r="NF87" s="260">
        <f>+(IF(OR($B87=0,$C87=0,$D87=0,$DC$2&gt;$OE$1),0,IF(OR(NA87=0,NC87=0,ND87=0),0,MIN((VLOOKUP($D87,SALERYCODE,3,0))*(IF($D87=6,ND87,NC87))*((MIN((VLOOKUP($D87,SALERYCODE,5,0)),(IF($D87=6,NC87,ND87))))),MIN((VLOOKUP($D87,SALERYCODE,3,0)),(NA87+NB87))*(IF($D87=6,ND87,((MIN((VLOOKUP($D87,SALERYCODE,5,0)),ND87)))))))))/IF(AND($D87=2,'ראשי-פרטים כלליים וריכוז הוצאות'!$D$68&lt;&gt;4),1.2,1)</f>
        <v>0</v>
      </c>
      <c r="NG87" s="263"/>
      <c r="NH87" s="264"/>
      <c r="NI87" s="265"/>
      <c r="NJ87" s="266"/>
      <c r="NK87" s="267">
        <f t="shared" si="178"/>
        <v>0</v>
      </c>
      <c r="NL87" s="260">
        <f>+(IF(OR($B87=0,$C87=0,$D87=0,$DC$2&gt;$OE$1),0,IF(OR(NG87=0,NI87=0,NJ87=0),0,MIN((VLOOKUP($D87,SALERYCODE,3,0))*(IF($D87=6,NJ87,NI87))*((MIN((VLOOKUP($D87,SALERYCODE,5,0)),(IF($D87=6,NI87,NJ87))))),MIN((VLOOKUP($D87,SALERYCODE,3,0)),(NG87+NH87))*(IF($D87=6,NJ87,((MIN((VLOOKUP($D87,SALERYCODE,5,0)),NJ87)))))))))/IF(AND($D87=2,'ראשי-פרטים כלליים וריכוז הוצאות'!$D$68&lt;&gt;4),1.2,1)</f>
        <v>0</v>
      </c>
      <c r="NM87" s="263"/>
      <c r="NN87" s="264"/>
      <c r="NO87" s="265"/>
      <c r="NP87" s="266"/>
      <c r="NQ87" s="267">
        <f t="shared" si="179"/>
        <v>0</v>
      </c>
      <c r="NR87" s="260">
        <f>+(IF(OR($B87=0,$C87=0,$D87=0,$DC$2&gt;$OE$1),0,IF(OR(NM87=0,NO87=0,NP87=0),0,MIN((VLOOKUP($D87,SALERYCODE,3,0))*(IF($D87=6,NP87,NO87))*((MIN((VLOOKUP($D87,SALERYCODE,5,0)),(IF($D87=6,NO87,NP87))))),MIN((VLOOKUP($D87,SALERYCODE,3,0)),(NM87+NN87))*(IF($D87=6,NP87,((MIN((VLOOKUP($D87,SALERYCODE,5,0)),NP87)))))))))/IF(AND($D87=2,'ראשי-פרטים כלליים וריכוז הוצאות'!$D$68&lt;&gt;4),1.2,1)</f>
        <v>0</v>
      </c>
      <c r="NS87" s="263"/>
      <c r="NT87" s="264"/>
      <c r="NU87" s="265"/>
      <c r="NV87" s="266"/>
      <c r="NW87" s="267">
        <f t="shared" si="180"/>
        <v>0</v>
      </c>
      <c r="NX87" s="260">
        <f>+(IF(OR($B87=0,$C87=0,$D87=0,$DC$2&gt;$OE$1),0,IF(OR(NS87=0,NU87=0,NV87=0),0,MIN((VLOOKUP($D87,SALERYCODE,3,0))*(IF($D87=6,NV87,NU87))*((MIN((VLOOKUP($D87,SALERYCODE,5,0)),(IF($D87=6,NU87,NV87))))),MIN((VLOOKUP($D87,SALERYCODE,3,0)),(NS87+NT87))*(IF($D87=6,NV87,((MIN((VLOOKUP($D87,SALERYCODE,5,0)),NV87)))))))))/IF(AND($D87=2,'ראשי-פרטים כלליים וריכוז הוצאות'!$D$68&lt;&gt;4),1.2,1)</f>
        <v>0</v>
      </c>
      <c r="NY87" s="263"/>
      <c r="NZ87" s="264"/>
      <c r="OA87" s="265"/>
      <c r="OB87" s="266"/>
      <c r="OC87" s="267">
        <f t="shared" si="181"/>
        <v>0</v>
      </c>
      <c r="OD87" s="260">
        <f>+(IF(OR($B87=0,$C87=0,$D87=0,$DC$2&gt;$OE$1),0,IF(OR(NY87=0,OA87=0,OB87=0),0,MIN((VLOOKUP($D87,SALERYCODE,3,0))*(IF($D87=6,OB87,OA87))*((MIN((VLOOKUP($D87,SALERYCODE,5,0)),(IF($D87=6,OA87,OB87))))),MIN((VLOOKUP($D87,SALERYCODE,3,0)),(NY87+NZ87))*(IF($D87=6,OB87,((MIN((VLOOKUP($D87,SALERYCODE,5,0)),OB87)))))))))/IF(AND($D87=2,'ראשי-פרטים כלליים וריכוז הוצאות'!$D$68&lt;&gt;4),1.2,1)</f>
        <v>0</v>
      </c>
      <c r="OE87" s="275">
        <f t="shared" si="192"/>
        <v>0</v>
      </c>
      <c r="OF87" s="283">
        <f t="shared" si="193"/>
        <v>9.9999999999999995E-7</v>
      </c>
      <c r="OG87" s="276">
        <f t="shared" si="194"/>
        <v>0</v>
      </c>
      <c r="OH87" s="275">
        <f t="shared" si="195"/>
        <v>0</v>
      </c>
      <c r="OI87" s="275">
        <v>0</v>
      </c>
      <c r="OJ87" s="258">
        <f t="shared" si="191"/>
        <v>0</v>
      </c>
      <c r="OK87" s="284"/>
      <c r="OL87" s="116">
        <f>MIN(OJ87+OK87*OF87*OE87/$OL$1/IF(AND($D87=2,'ראשי-פרטים כלליים וריכוז הוצאות'!$D$68&lt;&gt;4),1.2,1),IF($D87&gt;0,VLOOKUP($D87,SALERYCODE,3,0)*12*OG87,0))</f>
        <v>0</v>
      </c>
      <c r="OM87" s="95">
        <f t="shared" si="182"/>
        <v>0</v>
      </c>
      <c r="ON87" s="11">
        <f t="shared" si="183"/>
        <v>0</v>
      </c>
      <c r="OO87" s="11">
        <f t="shared" si="184"/>
        <v>0</v>
      </c>
      <c r="OP87" s="22">
        <f t="shared" si="185"/>
        <v>0</v>
      </c>
      <c r="OQ87" s="11">
        <f t="shared" si="186"/>
        <v>0</v>
      </c>
      <c r="OR87" s="11" t="e">
        <f>#REF!</f>
        <v>#REF!</v>
      </c>
      <c r="OS87" s="35" t="e">
        <f>#REF!-OP87</f>
        <v>#REF!</v>
      </c>
      <c r="OT87" s="35" t="e">
        <f>OS87-#REF!</f>
        <v>#REF!</v>
      </c>
      <c r="OU87" s="43" t="e">
        <f>IF(AND(OP87&gt;0,(OS87=#REF!-OP87)),"מועסק פחות מ-10% מזמנו במופ","")</f>
        <v>#REF!</v>
      </c>
    </row>
    <row r="88" spans="1:411" ht="24" hidden="1" customHeight="1" outlineLevel="1" x14ac:dyDescent="0.2">
      <c r="A88" s="282">
        <v>85</v>
      </c>
      <c r="B88" s="269"/>
      <c r="C88" s="270"/>
      <c r="D88" s="271"/>
      <c r="E88" s="263"/>
      <c r="F88" s="264"/>
      <c r="G88" s="265"/>
      <c r="H88" s="266"/>
      <c r="I88" s="267">
        <f t="shared" si="117"/>
        <v>0</v>
      </c>
      <c r="J88" s="260">
        <f>(IF(OR($B88=0,$C88=0,$D88=0,$E$2&gt;$OE$1),0,IF(OR($E88=0,$G88=0,$H88=0),0,MIN((VLOOKUP($D88,SALERYCODE,3,0))*(IF($D88=6,$H88,$G88))*((MIN((VLOOKUP($D88,SALERYCODE,5,0)),(IF($D88=6,$G88,$H88))))),MIN((VLOOKUP($D88,SALERYCODE,3,0)),($E88+$F88))*(IF($D88=6,$H88,((MIN((VLOOKUP($D88,SALERYCODE,5,0)),$H88)))))))))/IF(AND($D88=2,'ראשי-פרטים כלליים וריכוז הוצאות'!$D$68&lt;&gt;4),1.2,1)</f>
        <v>0</v>
      </c>
      <c r="K88" s="263"/>
      <c r="L88" s="264"/>
      <c r="M88" s="265"/>
      <c r="N88" s="266"/>
      <c r="O88" s="267">
        <f t="shared" si="118"/>
        <v>0</v>
      </c>
      <c r="P88" s="260">
        <f>+(IF(OR($B88=0,$C88=0,$D88=0,$K$2&gt;$OE$1),0,IF(OR($K88=0,$M88=0,$N88=0),0,MIN((VLOOKUP($D88,SALERYCODE,3,0))*(IF($D88=6,$N88,$M88))*((MIN((VLOOKUP($D88,SALERYCODE,5,0)),(IF($D88=6,$M88,$N88))))),MIN((VLOOKUP($D88,SALERYCODE,3,0)),($K88+$L88))*(IF($D88=6,$N88,((MIN((VLOOKUP($D88,SALERYCODE,5,0)),$N88)))))))))/IF(AND($D88=2,'ראשי-פרטים כלליים וריכוז הוצאות'!$D$68&lt;&gt;4),1.2,1)</f>
        <v>0</v>
      </c>
      <c r="Q88" s="263"/>
      <c r="R88" s="264"/>
      <c r="S88" s="265"/>
      <c r="T88" s="266"/>
      <c r="U88" s="267">
        <f t="shared" si="119"/>
        <v>0</v>
      </c>
      <c r="V88" s="260">
        <f>+(IF(OR($B88=0,$C88=0,$D88=0,$Q$2&gt;$OE$1),0,IF(OR(Q88=0,S88=0,T88=0),0,MIN((VLOOKUP($D88,SALERYCODE,3,0))*(IF($D88=6,T88,S88))*((MIN((VLOOKUP($D88,SALERYCODE,5,0)),(IF($D88=6,S88,T88))))),MIN((VLOOKUP($D88,SALERYCODE,3,0)),(Q88+R88))*(IF($D88=6,T88,((MIN((VLOOKUP($D88,SALERYCODE,5,0)),T88)))))))))/IF(AND($D88=2,'ראשי-פרטים כלליים וריכוז הוצאות'!$D$68&lt;&gt;4),1.2,1)</f>
        <v>0</v>
      </c>
      <c r="W88" s="263"/>
      <c r="X88" s="264"/>
      <c r="Y88" s="265"/>
      <c r="Z88" s="266"/>
      <c r="AA88" s="267">
        <f t="shared" si="120"/>
        <v>0</v>
      </c>
      <c r="AB88" s="260">
        <f>+(IF(OR($B88=0,$C88=0,$D88=0,$W$2&gt;$OE$1),0,IF(OR(W88=0,Y88=0,Z88=0),0,MIN((VLOOKUP($D88,SALERYCODE,3,0))*(IF($D88=6,Z88,Y88))*((MIN((VLOOKUP($D88,SALERYCODE,5,0)),(IF($D88=6,Y88,Z88))))),MIN((VLOOKUP($D88,SALERYCODE,3,0)),(W88+X88))*(IF($D88=6,Z88,((MIN((VLOOKUP($D88,SALERYCODE,5,0)),Z88)))))))))/IF(AND($D88=2,'ראשי-פרטים כלליים וריכוז הוצאות'!$D$68&lt;&gt;4),1.2,1)</f>
        <v>0</v>
      </c>
      <c r="AC88" s="263"/>
      <c r="AD88" s="264"/>
      <c r="AE88" s="265"/>
      <c r="AF88" s="266"/>
      <c r="AG88" s="267">
        <f t="shared" si="121"/>
        <v>0</v>
      </c>
      <c r="AH88" s="260">
        <f>+(IF(OR($B88=0,$C88=0,$D88=0,$AC$2&gt;$OE$1),0,IF(OR(AC88=0,AE88=0,AF88=0),0,MIN((VLOOKUP($D88,SALERYCODE,3,0))*(IF($D88=6,AF88,AE88))*((MIN((VLOOKUP($D88,SALERYCODE,5,0)),(IF($D88=6,AE88,AF88))))),MIN((VLOOKUP($D88,SALERYCODE,3,0)),(AC88+AD88))*(IF($D88=6,AF88,((MIN((VLOOKUP($D88,SALERYCODE,5,0)),AF88)))))))))/IF(AND($D88=2,'ראשי-פרטים כלליים וריכוז הוצאות'!$D$68&lt;&gt;4),1.2,1)</f>
        <v>0</v>
      </c>
      <c r="AI88" s="263"/>
      <c r="AJ88" s="264"/>
      <c r="AK88" s="265"/>
      <c r="AL88" s="266"/>
      <c r="AM88" s="267">
        <f t="shared" si="122"/>
        <v>0</v>
      </c>
      <c r="AN88" s="260">
        <f>+(IF(OR($B88=0,$C88=0,$D88=0,$AI$2&gt;$OE$1),0,IF(OR(AI88=0,AK88=0,AL88=0),0,MIN((VLOOKUP($D88,SALERYCODE,3,0))*(IF($D88=6,AL88,AK88))*((MIN((VLOOKUP($D88,SALERYCODE,5,0)),(IF($D88=6,AK88,AL88))))),MIN((VLOOKUP($D88,SALERYCODE,3,0)),(AI88+AJ88))*(IF($D88=6,AL88,((MIN((VLOOKUP($D88,SALERYCODE,5,0)),AL88)))))))))/IF(AND($D88=2,'ראשי-פרטים כלליים וריכוז הוצאות'!$D$68&lt;&gt;4),1.2,1)</f>
        <v>0</v>
      </c>
      <c r="AO88" s="263"/>
      <c r="AP88" s="264"/>
      <c r="AQ88" s="265"/>
      <c r="AR88" s="266"/>
      <c r="AS88" s="267">
        <f t="shared" si="123"/>
        <v>0</v>
      </c>
      <c r="AT88" s="260">
        <f>+(IF(OR($B88=0,$C88=0,$D88=0,$AO$2&gt;$OE$1),0,IF(OR(AO88=0,AQ88=0,AR88=0),0,MIN((VLOOKUP($D88,SALERYCODE,3,0))*(IF($D88=6,AR88,AQ88))*((MIN((VLOOKUP($D88,SALERYCODE,5,0)),(IF($D88=6,AQ88,AR88))))),MIN((VLOOKUP($D88,SALERYCODE,3,0)),(AO88+AP88))*(IF($D88=6,AR88,((MIN((VLOOKUP($D88,SALERYCODE,5,0)),AR88)))))))))/IF(AND($D88=2,'ראשי-פרטים כלליים וריכוז הוצאות'!$D$68&lt;&gt;4),1.2,1)</f>
        <v>0</v>
      </c>
      <c r="AU88" s="263"/>
      <c r="AV88" s="264"/>
      <c r="AW88" s="265"/>
      <c r="AX88" s="266"/>
      <c r="AY88" s="267">
        <f t="shared" si="124"/>
        <v>0</v>
      </c>
      <c r="AZ88" s="260">
        <f>+(IF(OR($B88=0,$C88=0,$D88=0,$AU$2&gt;$OE$1),0,IF(OR(AU88=0,AW88=0,AX88=0),0,MIN((VLOOKUP($D88,SALERYCODE,3,0))*(IF($D88=6,AX88,AW88))*((MIN((VLOOKUP($D88,SALERYCODE,5,0)),(IF($D88=6,AW88,AX88))))),MIN((VLOOKUP($D88,SALERYCODE,3,0)),(AU88+AV88))*(IF($D88=6,AX88,((MIN((VLOOKUP($D88,SALERYCODE,5,0)),AX88)))))))))/IF(AND($D88=2,'ראשי-פרטים כלליים וריכוז הוצאות'!$D$68&lt;&gt;4),1.2,1)</f>
        <v>0</v>
      </c>
      <c r="BA88" s="263"/>
      <c r="BB88" s="264"/>
      <c r="BC88" s="265"/>
      <c r="BD88" s="266"/>
      <c r="BE88" s="267">
        <f t="shared" si="125"/>
        <v>0</v>
      </c>
      <c r="BF88" s="260">
        <f>+(IF(OR($B88=0,$C88=0,$D88=0,$BA$2&gt;$OE$1),0,IF(OR(BA88=0,BC88=0,BD88=0),0,MIN((VLOOKUP($D88,SALERYCODE,3,0))*(IF($D88=6,BD88,BC88))*((MIN((VLOOKUP($D88,SALERYCODE,5,0)),(IF($D88=6,BC88,BD88))))),MIN((VLOOKUP($D88,SALERYCODE,3,0)),(BA88+BB88))*(IF($D88=6,BD88,((MIN((VLOOKUP($D88,SALERYCODE,5,0)),BD88)))))))))/IF(AND($D88=2,'ראשי-פרטים כלליים וריכוז הוצאות'!$D$68&lt;&gt;4),1.2,1)</f>
        <v>0</v>
      </c>
      <c r="BG88" s="263"/>
      <c r="BH88" s="264"/>
      <c r="BI88" s="265"/>
      <c r="BJ88" s="266"/>
      <c r="BK88" s="267">
        <f t="shared" si="126"/>
        <v>0</v>
      </c>
      <c r="BL88" s="260">
        <f>+(IF(OR($B88=0,$C88=0,$D88=0,$BG$2&gt;$OE$1),0,IF(OR(BG88=0,BI88=0,BJ88=0),0,MIN((VLOOKUP($D88,SALERYCODE,3,0))*(IF($D88=6,BJ88,BI88))*((MIN((VLOOKUP($D88,SALERYCODE,5,0)),(IF($D88=6,BI88,BJ88))))),MIN((VLOOKUP($D88,SALERYCODE,3,0)),(BG88+BH88))*(IF($D88=6,BJ88,((MIN((VLOOKUP($D88,SALERYCODE,5,0)),BJ88)))))))))/IF(AND($D88=2,'ראשי-פרטים כלליים וריכוז הוצאות'!$D$68&lt;&gt;4),1.2,1)</f>
        <v>0</v>
      </c>
      <c r="BM88" s="263"/>
      <c r="BN88" s="264"/>
      <c r="BO88" s="265"/>
      <c r="BP88" s="266"/>
      <c r="BQ88" s="267">
        <f t="shared" si="127"/>
        <v>0</v>
      </c>
      <c r="BR88" s="260">
        <f>+(IF(OR($B88=0,$C88=0,$D88=0,$BM$2&gt;$OE$1),0,IF(OR(BM88=0,BO88=0,BP88=0),0,MIN((VLOOKUP($D88,SALERYCODE,3,0))*(IF($D88=6,BP88,BO88))*((MIN((VLOOKUP($D88,SALERYCODE,5,0)),(IF($D88=6,BO88,BP88))))),MIN((VLOOKUP($D88,SALERYCODE,3,0)),(BM88+BN88))*(IF($D88=6,BP88,((MIN((VLOOKUP($D88,SALERYCODE,5,0)),BP88)))))))))/IF(AND($D88=2,'ראשי-פרטים כלליים וריכוז הוצאות'!$D$68&lt;&gt;4),1.2,1)</f>
        <v>0</v>
      </c>
      <c r="BS88" s="263"/>
      <c r="BT88" s="264"/>
      <c r="BU88" s="265"/>
      <c r="BV88" s="266"/>
      <c r="BW88" s="267">
        <f t="shared" si="128"/>
        <v>0</v>
      </c>
      <c r="BX88" s="260">
        <f>+(IF(OR($B88=0,$C88=0,$D88=0,$BS$2&gt;$OE$1),0,IF(OR(BS88=0,BU88=0,BV88=0),0,MIN((VLOOKUP($D88,SALERYCODE,3,0))*(IF($D88=6,BV88,BU88))*((MIN((VLOOKUP($D88,SALERYCODE,5,0)),(IF($D88=6,BU88,BV88))))),MIN((VLOOKUP($D88,SALERYCODE,3,0)),(BS88+BT88))*(IF($D88=6,BV88,((MIN((VLOOKUP($D88,SALERYCODE,5,0)),BV88)))))))))/IF(AND($D88=2,'ראשי-פרטים כלליים וריכוז הוצאות'!$D$68&lt;&gt;4),1.2,1)</f>
        <v>0</v>
      </c>
      <c r="BY88" s="263"/>
      <c r="BZ88" s="264"/>
      <c r="CA88" s="265"/>
      <c r="CB88" s="266"/>
      <c r="CC88" s="267">
        <f t="shared" si="129"/>
        <v>0</v>
      </c>
      <c r="CD88" s="260">
        <f>+(IF(OR($B88=0,$C88=0,$D88=0,$BY$2&gt;$OE$1),0,IF(OR(BY88=0,CA88=0,CB88=0),0,MIN((VLOOKUP($D88,SALERYCODE,3,0))*(IF($D88=6,CB88,CA88))*((MIN((VLOOKUP($D88,SALERYCODE,5,0)),(IF($D88=6,CA88,CB88))))),MIN((VLOOKUP($D88,SALERYCODE,3,0)),(BY88+BZ88))*(IF($D88=6,CB88,((MIN((VLOOKUP($D88,SALERYCODE,5,0)),CB88)))))))))/IF(AND($D88=2,'ראשי-פרטים כלליים וריכוז הוצאות'!$D$68&lt;&gt;4),1.2,1)</f>
        <v>0</v>
      </c>
      <c r="CE88" s="263"/>
      <c r="CF88" s="264"/>
      <c r="CG88" s="265"/>
      <c r="CH88" s="266"/>
      <c r="CI88" s="267">
        <f t="shared" si="130"/>
        <v>0</v>
      </c>
      <c r="CJ88" s="260">
        <f>+(IF(OR($B88=0,$C88=0,$D88=0,$CE$2&gt;$OE$1),0,IF(OR(CE88=0,CG88=0,CH88=0),0,MIN((VLOOKUP($D88,SALERYCODE,3,0))*(IF($D88=6,CH88,CG88))*((MIN((VLOOKUP($D88,SALERYCODE,5,0)),(IF($D88=6,CG88,CH88))))),MIN((VLOOKUP($D88,SALERYCODE,3,0)),(CE88+CF88))*(IF($D88=6,CH88,((MIN((VLOOKUP($D88,SALERYCODE,5,0)),CH88)))))))))/IF(AND($D88=2,'ראשי-פרטים כלליים וריכוז הוצאות'!$D$68&lt;&gt;4),1.2,1)</f>
        <v>0</v>
      </c>
      <c r="CK88" s="263"/>
      <c r="CL88" s="264"/>
      <c r="CM88" s="265"/>
      <c r="CN88" s="266"/>
      <c r="CO88" s="267">
        <f t="shared" si="131"/>
        <v>0</v>
      </c>
      <c r="CP88" s="260">
        <f>+(IF(OR($B88=0,$C88=0,$D88=0,$CK$2&gt;$OE$1),0,IF(OR(CK88=0,CM88=0,CN88=0),0,MIN((VLOOKUP($D88,SALERYCODE,3,0))*(IF($D88=6,CN88,CM88))*((MIN((VLOOKUP($D88,SALERYCODE,5,0)),(IF($D88=6,CM88,CN88))))),MIN((VLOOKUP($D88,SALERYCODE,3,0)),(CK88+CL88))*(IF($D88=6,CN88,((MIN((VLOOKUP($D88,SALERYCODE,5,0)),CN88)))))))))/IF(AND($D88=2,'ראשי-פרטים כלליים וריכוז הוצאות'!$D$68&lt;&gt;4),1.2,1)</f>
        <v>0</v>
      </c>
      <c r="CQ88" s="263"/>
      <c r="CR88" s="264"/>
      <c r="CS88" s="265"/>
      <c r="CT88" s="266"/>
      <c r="CU88" s="267">
        <f t="shared" si="132"/>
        <v>0</v>
      </c>
      <c r="CV88" s="260">
        <f>+(IF(OR($B88=0,$C88=0,$D88=0,$CQ$2&gt;$OE$1),0,IF(OR(CQ88=0,CS88=0,CT88=0),0,MIN((VLOOKUP($D88,SALERYCODE,3,0))*(IF($D88=6,CT88,CS88))*((MIN((VLOOKUP($D88,SALERYCODE,5,0)),(IF($D88=6,CS88,CT88))))),MIN((VLOOKUP($D88,SALERYCODE,3,0)),(CQ88+CR88))*(IF($D88=6,CT88,((MIN((VLOOKUP($D88,SALERYCODE,5,0)),CT88)))))))))/IF(AND($D88=2,'ראשי-פרטים כלליים וריכוז הוצאות'!$D$68&lt;&gt;4),1.2,1)</f>
        <v>0</v>
      </c>
      <c r="CW88" s="263"/>
      <c r="CX88" s="264"/>
      <c r="CY88" s="265"/>
      <c r="CZ88" s="266"/>
      <c r="DA88" s="267">
        <f t="shared" si="133"/>
        <v>0</v>
      </c>
      <c r="DB88" s="260">
        <f>+(IF(OR($B88=0,$C88=0,$D88=0,$CW$2&gt;$OE$1),0,IF(OR(CW88=0,CY88=0,CZ88=0),0,MIN((VLOOKUP($D88,SALERYCODE,3,0))*(IF($D88=6,CZ88,CY88))*((MIN((VLOOKUP($D88,SALERYCODE,5,0)),(IF($D88=6,CY88,CZ88))))),MIN((VLOOKUP($D88,SALERYCODE,3,0)),(CW88+CX88))*(IF($D88=6,CZ88,((MIN((VLOOKUP($D88,SALERYCODE,5,0)),CZ88)))))))))/IF(AND($D88=2,'ראשי-פרטים כלליים וריכוז הוצאות'!$D$68&lt;&gt;4),1.2,1)</f>
        <v>0</v>
      </c>
      <c r="DC88" s="263"/>
      <c r="DD88" s="264"/>
      <c r="DE88" s="265"/>
      <c r="DF88" s="266"/>
      <c r="DG88" s="267">
        <f t="shared" si="134"/>
        <v>0</v>
      </c>
      <c r="DH88" s="260">
        <f>+(IF(OR($B88=0,$C88=0,$D88=0,$DC$2&gt;$OE$1),0,IF(OR(DC88=0,DE88=0,DF88=0),0,MIN((VLOOKUP($D88,SALERYCODE,3,0))*(IF($D88=6,DF88,DE88))*((MIN((VLOOKUP($D88,SALERYCODE,5,0)),(IF($D88=6,DE88,DF88))))),MIN((VLOOKUP($D88,SALERYCODE,3,0)),(DC88+DD88))*(IF($D88=6,DF88,((MIN((VLOOKUP($D88,SALERYCODE,5,0)),DF88)))))))))/IF(AND($D88=2,'ראשי-פרטים כלליים וריכוז הוצאות'!$D$68&lt;&gt;4),1.2,1)</f>
        <v>0</v>
      </c>
      <c r="DI88" s="263"/>
      <c r="DJ88" s="264"/>
      <c r="DK88" s="265"/>
      <c r="DL88" s="266"/>
      <c r="DM88" s="267">
        <f t="shared" si="135"/>
        <v>0</v>
      </c>
      <c r="DN88" s="260">
        <f>+(IF(OR($B88=0,$C88=0,$D88=0,$DC$2&gt;$OE$1),0,IF(OR(DI88=0,DK88=0,DL88=0),0,MIN((VLOOKUP($D88,SALERYCODE,3,0))*(IF($D88=6,DL88,DK88))*((MIN((VLOOKUP($D88,SALERYCODE,5,0)),(IF($D88=6,DK88,DL88))))),MIN((VLOOKUP($D88,SALERYCODE,3,0)),(DI88+DJ88))*(IF($D88=6,DL88,((MIN((VLOOKUP($D88,SALERYCODE,5,0)),DL88)))))))))/IF(AND($D88=2,'ראשי-פרטים כלליים וריכוז הוצאות'!$D$68&lt;&gt;4),1.2,1)</f>
        <v>0</v>
      </c>
      <c r="DO88" s="263"/>
      <c r="DP88" s="264"/>
      <c r="DQ88" s="265"/>
      <c r="DR88" s="266"/>
      <c r="DS88" s="267">
        <f t="shared" si="136"/>
        <v>0</v>
      </c>
      <c r="DT88" s="260">
        <f>+(IF(OR($B88=0,$C88=0,$D88=0,$DC$2&gt;$OE$1),0,IF(OR(DO88=0,DQ88=0,DR88=0),0,MIN((VLOOKUP($D88,SALERYCODE,3,0))*(IF($D88=6,DR88,DQ88))*((MIN((VLOOKUP($D88,SALERYCODE,5,0)),(IF($D88=6,DQ88,DR88))))),MIN((VLOOKUP($D88,SALERYCODE,3,0)),(DO88+DP88))*(IF($D88=6,DR88,((MIN((VLOOKUP($D88,SALERYCODE,5,0)),DR88)))))))))/IF(AND($D88=2,'ראשי-פרטים כלליים וריכוז הוצאות'!$D$68&lt;&gt;4),1.2,1)</f>
        <v>0</v>
      </c>
      <c r="DU88" s="263"/>
      <c r="DV88" s="264"/>
      <c r="DW88" s="265"/>
      <c r="DX88" s="266"/>
      <c r="DY88" s="267">
        <f t="shared" si="137"/>
        <v>0</v>
      </c>
      <c r="DZ88" s="260">
        <f>+(IF(OR($B88=0,$C88=0,$D88=0,$DC$2&gt;$OE$1),0,IF(OR(DU88=0,DW88=0,DX88=0),0,MIN((VLOOKUP($D88,SALERYCODE,3,0))*(IF($D88=6,DX88,DW88))*((MIN((VLOOKUP($D88,SALERYCODE,5,0)),(IF($D88=6,DW88,DX88))))),MIN((VLOOKUP($D88,SALERYCODE,3,0)),(DU88+DV88))*(IF($D88=6,DX88,((MIN((VLOOKUP($D88,SALERYCODE,5,0)),DX88)))))))))/IF(AND($D88=2,'ראשי-פרטים כלליים וריכוז הוצאות'!$D$68&lt;&gt;4),1.2,1)</f>
        <v>0</v>
      </c>
      <c r="EA88" s="263"/>
      <c r="EB88" s="264"/>
      <c r="EC88" s="265"/>
      <c r="ED88" s="266"/>
      <c r="EE88" s="267">
        <f t="shared" si="138"/>
        <v>0</v>
      </c>
      <c r="EF88" s="260">
        <f>+(IF(OR($B88=0,$C88=0,$D88=0,$DC$2&gt;$OE$1),0,IF(OR(EA88=0,EC88=0,ED88=0),0,MIN((VLOOKUP($D88,SALERYCODE,3,0))*(IF($D88=6,ED88,EC88))*((MIN((VLOOKUP($D88,SALERYCODE,5,0)),(IF($D88=6,EC88,ED88))))),MIN((VLOOKUP($D88,SALERYCODE,3,0)),(EA88+EB88))*(IF($D88=6,ED88,((MIN((VLOOKUP($D88,SALERYCODE,5,0)),ED88)))))))))/IF(AND($D88=2,'ראשי-פרטים כלליים וריכוז הוצאות'!$D$68&lt;&gt;4),1.2,1)</f>
        <v>0</v>
      </c>
      <c r="EG88" s="263"/>
      <c r="EH88" s="264"/>
      <c r="EI88" s="265"/>
      <c r="EJ88" s="266"/>
      <c r="EK88" s="267">
        <f t="shared" si="139"/>
        <v>0</v>
      </c>
      <c r="EL88" s="260">
        <f>+(IF(OR($B88=0,$C88=0,$D88=0,$DC$2&gt;$OE$1),0,IF(OR(EG88=0,EI88=0,EJ88=0),0,MIN((VLOOKUP($D88,SALERYCODE,3,0))*(IF($D88=6,EJ88,EI88))*((MIN((VLOOKUP($D88,SALERYCODE,5,0)),(IF($D88=6,EI88,EJ88))))),MIN((VLOOKUP($D88,SALERYCODE,3,0)),(EG88+EH88))*(IF($D88=6,EJ88,((MIN((VLOOKUP($D88,SALERYCODE,5,0)),EJ88)))))))))/IF(AND($D88=2,'ראשי-פרטים כלליים וריכוז הוצאות'!$D$68&lt;&gt;4),1.2,1)</f>
        <v>0</v>
      </c>
      <c r="EM88" s="263"/>
      <c r="EN88" s="264"/>
      <c r="EO88" s="265"/>
      <c r="EP88" s="266"/>
      <c r="EQ88" s="267">
        <f t="shared" si="140"/>
        <v>0</v>
      </c>
      <c r="ER88" s="260">
        <f>+(IF(OR($B88=0,$C88=0,$D88=0,$DC$2&gt;$OE$1),0,IF(OR(EM88=0,EO88=0,EP88=0),0,MIN((VLOOKUP($D88,SALERYCODE,3,0))*(IF($D88=6,EP88,EO88))*((MIN((VLOOKUP($D88,SALERYCODE,5,0)),(IF($D88=6,EO88,EP88))))),MIN((VLOOKUP($D88,SALERYCODE,3,0)),(EM88+EN88))*(IF($D88=6,EP88,((MIN((VLOOKUP($D88,SALERYCODE,5,0)),EP88)))))))))/IF(AND($D88=2,'ראשי-פרטים כלליים וריכוז הוצאות'!$D$68&lt;&gt;4),1.2,1)</f>
        <v>0</v>
      </c>
      <c r="ES88" s="263"/>
      <c r="ET88" s="264"/>
      <c r="EU88" s="265"/>
      <c r="EV88" s="266"/>
      <c r="EW88" s="267">
        <f t="shared" si="141"/>
        <v>0</v>
      </c>
      <c r="EX88" s="260">
        <f>+(IF(OR($B88=0,$C88=0,$D88=0,$DC$2&gt;$OE$1),0,IF(OR(ES88=0,EU88=0,EV88=0),0,MIN((VLOOKUP($D88,SALERYCODE,3,0))*(IF($D88=6,EV88,EU88))*((MIN((VLOOKUP($D88,SALERYCODE,5,0)),(IF($D88=6,EU88,EV88))))),MIN((VLOOKUP($D88,SALERYCODE,3,0)),(ES88+ET88))*(IF($D88=6,EV88,((MIN((VLOOKUP($D88,SALERYCODE,5,0)),EV88)))))))))/IF(AND($D88=2,'ראשי-פרטים כלליים וריכוז הוצאות'!$D$68&lt;&gt;4),1.2,1)</f>
        <v>0</v>
      </c>
      <c r="EY88" s="263"/>
      <c r="EZ88" s="264"/>
      <c r="FA88" s="265"/>
      <c r="FB88" s="266"/>
      <c r="FC88" s="267">
        <f t="shared" si="142"/>
        <v>0</v>
      </c>
      <c r="FD88" s="260">
        <f>+(IF(OR($B88=0,$C88=0,$D88=0,$DC$2&gt;$OE$1),0,IF(OR(EY88=0,FA88=0,FB88=0),0,MIN((VLOOKUP($D88,SALERYCODE,3,0))*(IF($D88=6,FB88,FA88))*((MIN((VLOOKUP($D88,SALERYCODE,5,0)),(IF($D88=6,FA88,FB88))))),MIN((VLOOKUP($D88,SALERYCODE,3,0)),(EY88+EZ88))*(IF($D88=6,FB88,((MIN((VLOOKUP($D88,SALERYCODE,5,0)),FB88)))))))))/IF(AND($D88=2,'ראשי-פרטים כלליים וריכוז הוצאות'!$D$68&lt;&gt;4),1.2,1)</f>
        <v>0</v>
      </c>
      <c r="FE88" s="263"/>
      <c r="FF88" s="264"/>
      <c r="FG88" s="265"/>
      <c r="FH88" s="266"/>
      <c r="FI88" s="267">
        <f t="shared" si="143"/>
        <v>0</v>
      </c>
      <c r="FJ88" s="260">
        <f>+(IF(OR($B88=0,$C88=0,$D88=0,$DC$2&gt;$OE$1),0,IF(OR(FE88=0,FG88=0,FH88=0),0,MIN((VLOOKUP($D88,SALERYCODE,3,0))*(IF($D88=6,FH88,FG88))*((MIN((VLOOKUP($D88,SALERYCODE,5,0)),(IF($D88=6,FG88,FH88))))),MIN((VLOOKUP($D88,SALERYCODE,3,0)),(FE88+FF88))*(IF($D88=6,FH88,((MIN((VLOOKUP($D88,SALERYCODE,5,0)),FH88)))))))))/IF(AND($D88=2,'ראשי-פרטים כלליים וריכוז הוצאות'!$D$68&lt;&gt;4),1.2,1)</f>
        <v>0</v>
      </c>
      <c r="FK88" s="263"/>
      <c r="FL88" s="264"/>
      <c r="FM88" s="265"/>
      <c r="FN88" s="266"/>
      <c r="FO88" s="267">
        <f t="shared" si="144"/>
        <v>0</v>
      </c>
      <c r="FP88" s="260">
        <f>+(IF(OR($B88=0,$C88=0,$D88=0,$DC$2&gt;$OE$1),0,IF(OR(FK88=0,FM88=0,FN88=0),0,MIN((VLOOKUP($D88,SALERYCODE,3,0))*(IF($D88=6,FN88,FM88))*((MIN((VLOOKUP($D88,SALERYCODE,5,0)),(IF($D88=6,FM88,FN88))))),MIN((VLOOKUP($D88,SALERYCODE,3,0)),(FK88+FL88))*(IF($D88=6,FN88,((MIN((VLOOKUP($D88,SALERYCODE,5,0)),FN88)))))))))/IF(AND($D88=2,'ראשי-פרטים כלליים וריכוז הוצאות'!$D$68&lt;&gt;4),1.2,1)</f>
        <v>0</v>
      </c>
      <c r="FQ88" s="263"/>
      <c r="FR88" s="264"/>
      <c r="FS88" s="265"/>
      <c r="FT88" s="266"/>
      <c r="FU88" s="267">
        <f t="shared" si="145"/>
        <v>0</v>
      </c>
      <c r="FV88" s="260">
        <f>+(IF(OR($B88=0,$C88=0,$D88=0,$DC$2&gt;$OE$1),0,IF(OR(FQ88=0,FS88=0,FT88=0),0,MIN((VLOOKUP($D88,SALERYCODE,3,0))*(IF($D88=6,FT88,FS88))*((MIN((VLOOKUP($D88,SALERYCODE,5,0)),(IF($D88=6,FS88,FT88))))),MIN((VLOOKUP($D88,SALERYCODE,3,0)),(FQ88+FR88))*(IF($D88=6,FT88,((MIN((VLOOKUP($D88,SALERYCODE,5,0)),FT88)))))))))/IF(AND($D88=2,'ראשי-פרטים כלליים וריכוז הוצאות'!$D$68&lt;&gt;4),1.2,1)</f>
        <v>0</v>
      </c>
      <c r="FW88" s="263"/>
      <c r="FX88" s="264"/>
      <c r="FY88" s="265"/>
      <c r="FZ88" s="266"/>
      <c r="GA88" s="267">
        <f t="shared" si="146"/>
        <v>0</v>
      </c>
      <c r="GB88" s="260">
        <f>+(IF(OR($B88=0,$C88=0,$D88=0,$DC$2&gt;$OE$1),0,IF(OR(FW88=0,FY88=0,FZ88=0),0,MIN((VLOOKUP($D88,SALERYCODE,3,0))*(IF($D88=6,FZ88,FY88))*((MIN((VLOOKUP($D88,SALERYCODE,5,0)),(IF($D88=6,FY88,FZ88))))),MIN((VLOOKUP($D88,SALERYCODE,3,0)),(FW88+FX88))*(IF($D88=6,FZ88,((MIN((VLOOKUP($D88,SALERYCODE,5,0)),FZ88)))))))))/IF(AND($D88=2,'ראשי-פרטים כלליים וריכוז הוצאות'!$D$68&lt;&gt;4),1.2,1)</f>
        <v>0</v>
      </c>
      <c r="GC88" s="263"/>
      <c r="GD88" s="264"/>
      <c r="GE88" s="265"/>
      <c r="GF88" s="266"/>
      <c r="GG88" s="267">
        <f t="shared" si="147"/>
        <v>0</v>
      </c>
      <c r="GH88" s="260">
        <f>+(IF(OR($B88=0,$C88=0,$D88=0,$DC$2&gt;$OE$1),0,IF(OR(GC88=0,GE88=0,GF88=0),0,MIN((VLOOKUP($D88,SALERYCODE,3,0))*(IF($D88=6,GF88,GE88))*((MIN((VLOOKUP($D88,SALERYCODE,5,0)),(IF($D88=6,GE88,GF88))))),MIN((VLOOKUP($D88,SALERYCODE,3,0)),(GC88+GD88))*(IF($D88=6,GF88,((MIN((VLOOKUP($D88,SALERYCODE,5,0)),GF88)))))))))/IF(AND($D88=2,'ראשי-פרטים כלליים וריכוז הוצאות'!$D$68&lt;&gt;4),1.2,1)</f>
        <v>0</v>
      </c>
      <c r="GI88" s="263"/>
      <c r="GJ88" s="264"/>
      <c r="GK88" s="265"/>
      <c r="GL88" s="266"/>
      <c r="GM88" s="267">
        <f t="shared" si="148"/>
        <v>0</v>
      </c>
      <c r="GN88" s="260">
        <f>+(IF(OR($B88=0,$C88=0,$D88=0,$DC$2&gt;$OE$1),0,IF(OR(GI88=0,GK88=0,GL88=0),0,MIN((VLOOKUP($D88,SALERYCODE,3,0))*(IF($D88=6,GL88,GK88))*((MIN((VLOOKUP($D88,SALERYCODE,5,0)),(IF($D88=6,GK88,GL88))))),MIN((VLOOKUP($D88,SALERYCODE,3,0)),(GI88+GJ88))*(IF($D88=6,GL88,((MIN((VLOOKUP($D88,SALERYCODE,5,0)),GL88)))))))))/IF(AND($D88=2,'ראשי-פרטים כלליים וריכוז הוצאות'!$D$68&lt;&gt;4),1.2,1)</f>
        <v>0</v>
      </c>
      <c r="GO88" s="263"/>
      <c r="GP88" s="264"/>
      <c r="GQ88" s="265"/>
      <c r="GR88" s="266"/>
      <c r="GS88" s="267">
        <f t="shared" si="149"/>
        <v>0</v>
      </c>
      <c r="GT88" s="260">
        <f>+(IF(OR($B88=0,$C88=0,$D88=0,$DC$2&gt;$OE$1),0,IF(OR(GO88=0,GQ88=0,GR88=0),0,MIN((VLOOKUP($D88,SALERYCODE,3,0))*(IF($D88=6,GR88,GQ88))*((MIN((VLOOKUP($D88,SALERYCODE,5,0)),(IF($D88=6,GQ88,GR88))))),MIN((VLOOKUP($D88,SALERYCODE,3,0)),(GO88+GP88))*(IF($D88=6,GR88,((MIN((VLOOKUP($D88,SALERYCODE,5,0)),GR88)))))))))/IF(AND($D88=2,'ראשי-פרטים כלליים וריכוז הוצאות'!$D$68&lt;&gt;4),1.2,1)</f>
        <v>0</v>
      </c>
      <c r="GU88" s="263"/>
      <c r="GV88" s="264"/>
      <c r="GW88" s="265"/>
      <c r="GX88" s="266"/>
      <c r="GY88" s="267">
        <f t="shared" si="150"/>
        <v>0</v>
      </c>
      <c r="GZ88" s="260">
        <f>+(IF(OR($B88=0,$C88=0,$D88=0,$DC$2&gt;$OE$1),0,IF(OR(GU88=0,GW88=0,GX88=0),0,MIN((VLOOKUP($D88,SALERYCODE,3,0))*(IF($D88=6,GX88,GW88))*((MIN((VLOOKUP($D88,SALERYCODE,5,0)),(IF($D88=6,GW88,GX88))))),MIN((VLOOKUP($D88,SALERYCODE,3,0)),(GU88+GV88))*(IF($D88=6,GX88,((MIN((VLOOKUP($D88,SALERYCODE,5,0)),GX88)))))))))/IF(AND($D88=2,'ראשי-פרטים כלליים וריכוז הוצאות'!$D$68&lt;&gt;4),1.2,1)</f>
        <v>0</v>
      </c>
      <c r="HA88" s="263"/>
      <c r="HB88" s="264"/>
      <c r="HC88" s="265"/>
      <c r="HD88" s="266"/>
      <c r="HE88" s="267">
        <f t="shared" si="151"/>
        <v>0</v>
      </c>
      <c r="HF88" s="260">
        <f>+(IF(OR($B88=0,$C88=0,$D88=0,$DC$2&gt;$OE$1),0,IF(OR(HA88=0,HC88=0,HD88=0),0,MIN((VLOOKUP($D88,SALERYCODE,3,0))*(IF($D88=6,HD88,HC88))*((MIN((VLOOKUP($D88,SALERYCODE,5,0)),(IF($D88=6,HC88,HD88))))),MIN((VLOOKUP($D88,SALERYCODE,3,0)),(HA88+HB88))*(IF($D88=6,HD88,((MIN((VLOOKUP($D88,SALERYCODE,5,0)),HD88)))))))))/IF(AND($D88=2,'ראשי-פרטים כלליים וריכוז הוצאות'!$D$68&lt;&gt;4),1.2,1)</f>
        <v>0</v>
      </c>
      <c r="HG88" s="263"/>
      <c r="HH88" s="264"/>
      <c r="HI88" s="265"/>
      <c r="HJ88" s="266"/>
      <c r="HK88" s="267">
        <f t="shared" si="152"/>
        <v>0</v>
      </c>
      <c r="HL88" s="260">
        <f>+(IF(OR($B88=0,$C88=0,$D88=0,$DC$2&gt;$OE$1),0,IF(OR(HG88=0,HI88=0,HJ88=0),0,MIN((VLOOKUP($D88,SALERYCODE,3,0))*(IF($D88=6,HJ88,HI88))*((MIN((VLOOKUP($D88,SALERYCODE,5,0)),(IF($D88=6,HI88,HJ88))))),MIN((VLOOKUP($D88,SALERYCODE,3,0)),(HG88+HH88))*(IF($D88=6,HJ88,((MIN((VLOOKUP($D88,SALERYCODE,5,0)),HJ88)))))))))/IF(AND($D88=2,'ראשי-פרטים כלליים וריכוז הוצאות'!$D$68&lt;&gt;4),1.2,1)</f>
        <v>0</v>
      </c>
      <c r="HM88" s="263"/>
      <c r="HN88" s="264"/>
      <c r="HO88" s="265"/>
      <c r="HP88" s="266"/>
      <c r="HQ88" s="267">
        <f t="shared" si="153"/>
        <v>0</v>
      </c>
      <c r="HR88" s="260">
        <f>+(IF(OR($B88=0,$C88=0,$D88=0,$DC$2&gt;$OE$1),0,IF(OR(HM88=0,HO88=0,HP88=0),0,MIN((VLOOKUP($D88,SALERYCODE,3,0))*(IF($D88=6,HP88,HO88))*((MIN((VLOOKUP($D88,SALERYCODE,5,0)),(IF($D88=6,HO88,HP88))))),MIN((VLOOKUP($D88,SALERYCODE,3,0)),(HM88+HN88))*(IF($D88=6,HP88,((MIN((VLOOKUP($D88,SALERYCODE,5,0)),HP88)))))))))/IF(AND($D88=2,'ראשי-פרטים כלליים וריכוז הוצאות'!$D$68&lt;&gt;4),1.2,1)</f>
        <v>0</v>
      </c>
      <c r="HS88" s="263"/>
      <c r="HT88" s="264"/>
      <c r="HU88" s="265"/>
      <c r="HV88" s="266"/>
      <c r="HW88" s="267">
        <f t="shared" si="154"/>
        <v>0</v>
      </c>
      <c r="HX88" s="260">
        <f>+(IF(OR($B88=0,$C88=0,$D88=0,$DC$2&gt;$OE$1),0,IF(OR(HS88=0,HU88=0,HV88=0),0,MIN((VLOOKUP($D88,SALERYCODE,3,0))*(IF($D88=6,HV88,HU88))*((MIN((VLOOKUP($D88,SALERYCODE,5,0)),(IF($D88=6,HU88,HV88))))),MIN((VLOOKUP($D88,SALERYCODE,3,0)),(HS88+HT88))*(IF($D88=6,HV88,((MIN((VLOOKUP($D88,SALERYCODE,5,0)),HV88)))))))))/IF(AND($D88=2,'ראשי-פרטים כלליים וריכוז הוצאות'!$D$68&lt;&gt;4),1.2,1)</f>
        <v>0</v>
      </c>
      <c r="HY88" s="263"/>
      <c r="HZ88" s="264"/>
      <c r="IA88" s="265"/>
      <c r="IB88" s="266"/>
      <c r="IC88" s="267">
        <f t="shared" si="155"/>
        <v>0</v>
      </c>
      <c r="ID88" s="260">
        <f>+(IF(OR($B88=0,$C88=0,$D88=0,$DC$2&gt;$OE$1),0,IF(OR(HY88=0,IA88=0,IB88=0),0,MIN((VLOOKUP($D88,SALERYCODE,3,0))*(IF($D88=6,IB88,IA88))*((MIN((VLOOKUP($D88,SALERYCODE,5,0)),(IF($D88=6,IA88,IB88))))),MIN((VLOOKUP($D88,SALERYCODE,3,0)),(HY88+HZ88))*(IF($D88=6,IB88,((MIN((VLOOKUP($D88,SALERYCODE,5,0)),IB88)))))))))/IF(AND($D88=2,'ראשי-פרטים כלליים וריכוז הוצאות'!$D$68&lt;&gt;4),1.2,1)</f>
        <v>0</v>
      </c>
      <c r="IE88" s="263"/>
      <c r="IF88" s="264"/>
      <c r="IG88" s="265"/>
      <c r="IH88" s="266"/>
      <c r="II88" s="267">
        <f t="shared" si="156"/>
        <v>0</v>
      </c>
      <c r="IJ88" s="260">
        <f>+(IF(OR($B88=0,$C88=0,$D88=0,$DC$2&gt;$OE$1),0,IF(OR(IE88=0,IG88=0,IH88=0),0,MIN((VLOOKUP($D88,SALERYCODE,3,0))*(IF($D88=6,IH88,IG88))*((MIN((VLOOKUP($D88,SALERYCODE,5,0)),(IF($D88=6,IG88,IH88))))),MIN((VLOOKUP($D88,SALERYCODE,3,0)),(IE88+IF88))*(IF($D88=6,IH88,((MIN((VLOOKUP($D88,SALERYCODE,5,0)),IH88)))))))))/IF(AND($D88=2,'ראשי-פרטים כלליים וריכוז הוצאות'!$D$68&lt;&gt;4),1.2,1)</f>
        <v>0</v>
      </c>
      <c r="IK88" s="263"/>
      <c r="IL88" s="264"/>
      <c r="IM88" s="265"/>
      <c r="IN88" s="266"/>
      <c r="IO88" s="267">
        <f t="shared" si="157"/>
        <v>0</v>
      </c>
      <c r="IP88" s="260">
        <f>+(IF(OR($B88=0,$C88=0,$D88=0,$DC$2&gt;$OE$1),0,IF(OR(IK88=0,IM88=0,IN88=0),0,MIN((VLOOKUP($D88,SALERYCODE,3,0))*(IF($D88=6,IN88,IM88))*((MIN((VLOOKUP($D88,SALERYCODE,5,0)),(IF($D88=6,IM88,IN88))))),MIN((VLOOKUP($D88,SALERYCODE,3,0)),(IK88+IL88))*(IF($D88=6,IN88,((MIN((VLOOKUP($D88,SALERYCODE,5,0)),IN88)))))))))/IF(AND($D88=2,'ראשי-פרטים כלליים וריכוז הוצאות'!$D$68&lt;&gt;4),1.2,1)</f>
        <v>0</v>
      </c>
      <c r="IQ88" s="263"/>
      <c r="IR88" s="264"/>
      <c r="IS88" s="265"/>
      <c r="IT88" s="266"/>
      <c r="IU88" s="267">
        <f t="shared" si="158"/>
        <v>0</v>
      </c>
      <c r="IV88" s="260">
        <f>+(IF(OR($B88=0,$C88=0,$D88=0,$DC$2&gt;$OE$1),0,IF(OR(IQ88=0,IS88=0,IT88=0),0,MIN((VLOOKUP($D88,SALERYCODE,3,0))*(IF($D88=6,IT88,IS88))*((MIN((VLOOKUP($D88,SALERYCODE,5,0)),(IF($D88=6,IS88,IT88))))),MIN((VLOOKUP($D88,SALERYCODE,3,0)),(IQ88+IR88))*(IF($D88=6,IT88,((MIN((VLOOKUP($D88,SALERYCODE,5,0)),IT88)))))))))/IF(AND($D88=2,'ראשי-פרטים כלליים וריכוז הוצאות'!$D$68&lt;&gt;4),1.2,1)</f>
        <v>0</v>
      </c>
      <c r="IW88" s="263"/>
      <c r="IX88" s="264"/>
      <c r="IY88" s="265"/>
      <c r="IZ88" s="266"/>
      <c r="JA88" s="267">
        <f t="shared" si="159"/>
        <v>0</v>
      </c>
      <c r="JB88" s="260">
        <f>+(IF(OR($B88=0,$C88=0,$D88=0,$DC$2&gt;$OE$1),0,IF(OR(IW88=0,IY88=0,IZ88=0),0,MIN((VLOOKUP($D88,SALERYCODE,3,0))*(IF($D88=6,IZ88,IY88))*((MIN((VLOOKUP($D88,SALERYCODE,5,0)),(IF($D88=6,IY88,IZ88))))),MIN((VLOOKUP($D88,SALERYCODE,3,0)),(IW88+IX88))*(IF($D88=6,IZ88,((MIN((VLOOKUP($D88,SALERYCODE,5,0)),IZ88)))))))))/IF(AND($D88=2,'ראשי-פרטים כלליים וריכוז הוצאות'!$D$68&lt;&gt;4),1.2,1)</f>
        <v>0</v>
      </c>
      <c r="JC88" s="263"/>
      <c r="JD88" s="264"/>
      <c r="JE88" s="265"/>
      <c r="JF88" s="266"/>
      <c r="JG88" s="267">
        <f t="shared" si="160"/>
        <v>0</v>
      </c>
      <c r="JH88" s="260">
        <f>+(IF(OR($B88=0,$C88=0,$D88=0,$DC$2&gt;$OE$1),0,IF(OR(JC88=0,JE88=0,JF88=0),0,MIN((VLOOKUP($D88,SALERYCODE,3,0))*(IF($D88=6,JF88,JE88))*((MIN((VLOOKUP($D88,SALERYCODE,5,0)),(IF($D88=6,JE88,JF88))))),MIN((VLOOKUP($D88,SALERYCODE,3,0)),(JC88+JD88))*(IF($D88=6,JF88,((MIN((VLOOKUP($D88,SALERYCODE,5,0)),JF88)))))))))/IF(AND($D88=2,'ראשי-פרטים כלליים וריכוז הוצאות'!$D$68&lt;&gt;4),1.2,1)</f>
        <v>0</v>
      </c>
      <c r="JI88" s="263"/>
      <c r="JJ88" s="264"/>
      <c r="JK88" s="265"/>
      <c r="JL88" s="266"/>
      <c r="JM88" s="267">
        <f t="shared" si="161"/>
        <v>0</v>
      </c>
      <c r="JN88" s="260">
        <f>+(IF(OR($B88=0,$C88=0,$D88=0,$DC$2&gt;$OE$1),0,IF(OR(JI88=0,JK88=0,JL88=0),0,MIN((VLOOKUP($D88,SALERYCODE,3,0))*(IF($D88=6,JL88,JK88))*((MIN((VLOOKUP($D88,SALERYCODE,5,0)),(IF($D88=6,JK88,JL88))))),MIN((VLOOKUP($D88,SALERYCODE,3,0)),(JI88+JJ88))*(IF($D88=6,JL88,((MIN((VLOOKUP($D88,SALERYCODE,5,0)),JL88)))))))))/IF(AND($D88=2,'ראשי-פרטים כלליים וריכוז הוצאות'!$D$68&lt;&gt;4),1.2,1)</f>
        <v>0</v>
      </c>
      <c r="JO88" s="263"/>
      <c r="JP88" s="264"/>
      <c r="JQ88" s="265"/>
      <c r="JR88" s="266"/>
      <c r="JS88" s="267">
        <f t="shared" si="162"/>
        <v>0</v>
      </c>
      <c r="JT88" s="260">
        <f>+(IF(OR($B88=0,$C88=0,$D88=0,$DC$2&gt;$OE$1),0,IF(OR(JO88=0,JQ88=0,JR88=0),0,MIN((VLOOKUP($D88,SALERYCODE,3,0))*(IF($D88=6,JR88,JQ88))*((MIN((VLOOKUP($D88,SALERYCODE,5,0)),(IF($D88=6,JQ88,JR88))))),MIN((VLOOKUP($D88,SALERYCODE,3,0)),(JO88+JP88))*(IF($D88=6,JR88,((MIN((VLOOKUP($D88,SALERYCODE,5,0)),JR88)))))))))/IF(AND($D88=2,'ראשי-פרטים כלליים וריכוז הוצאות'!$D$68&lt;&gt;4),1.2,1)</f>
        <v>0</v>
      </c>
      <c r="JU88" s="263"/>
      <c r="JV88" s="264"/>
      <c r="JW88" s="265"/>
      <c r="JX88" s="266"/>
      <c r="JY88" s="267">
        <f t="shared" si="163"/>
        <v>0</v>
      </c>
      <c r="JZ88" s="260">
        <f>+(IF(OR($B88=0,$C88=0,$D88=0,$DC$2&gt;$OE$1),0,IF(OR(JU88=0,JW88=0,JX88=0),0,MIN((VLOOKUP($D88,SALERYCODE,3,0))*(IF($D88=6,JX88,JW88))*((MIN((VLOOKUP($D88,SALERYCODE,5,0)),(IF($D88=6,JW88,JX88))))),MIN((VLOOKUP($D88,SALERYCODE,3,0)),(JU88+JV88))*(IF($D88=6,JX88,((MIN((VLOOKUP($D88,SALERYCODE,5,0)),JX88)))))))))/IF(AND($D88=2,'ראשי-פרטים כלליים וריכוז הוצאות'!$D$68&lt;&gt;4),1.2,1)</f>
        <v>0</v>
      </c>
      <c r="KA88" s="263"/>
      <c r="KB88" s="264"/>
      <c r="KC88" s="265"/>
      <c r="KD88" s="266"/>
      <c r="KE88" s="267">
        <f t="shared" si="164"/>
        <v>0</v>
      </c>
      <c r="KF88" s="260">
        <f>+(IF(OR($B88=0,$C88=0,$D88=0,$DC$2&gt;$OE$1),0,IF(OR(KA88=0,KC88=0,KD88=0),0,MIN((VLOOKUP($D88,SALERYCODE,3,0))*(IF($D88=6,KD88,KC88))*((MIN((VLOOKUP($D88,SALERYCODE,5,0)),(IF($D88=6,KC88,KD88))))),MIN((VLOOKUP($D88,SALERYCODE,3,0)),(KA88+KB88))*(IF($D88=6,KD88,((MIN((VLOOKUP($D88,SALERYCODE,5,0)),KD88)))))))))/IF(AND($D88=2,'ראשי-פרטים כלליים וריכוז הוצאות'!$D$68&lt;&gt;4),1.2,1)</f>
        <v>0</v>
      </c>
      <c r="KG88" s="263"/>
      <c r="KH88" s="264"/>
      <c r="KI88" s="265"/>
      <c r="KJ88" s="266"/>
      <c r="KK88" s="267">
        <f t="shared" si="165"/>
        <v>0</v>
      </c>
      <c r="KL88" s="260">
        <f>+(IF(OR($B88=0,$C88=0,$D88=0,$DC$2&gt;$OE$1),0,IF(OR(KG88=0,KI88=0,KJ88=0),0,MIN((VLOOKUP($D88,SALERYCODE,3,0))*(IF($D88=6,KJ88,KI88))*((MIN((VLOOKUP($D88,SALERYCODE,5,0)),(IF($D88=6,KI88,KJ88))))),MIN((VLOOKUP($D88,SALERYCODE,3,0)),(KG88+KH88))*(IF($D88=6,KJ88,((MIN((VLOOKUP($D88,SALERYCODE,5,0)),KJ88)))))))))/IF(AND($D88=2,'ראשי-פרטים כלליים וריכוז הוצאות'!$D$68&lt;&gt;4),1.2,1)</f>
        <v>0</v>
      </c>
      <c r="KM88" s="263"/>
      <c r="KN88" s="264"/>
      <c r="KO88" s="265"/>
      <c r="KP88" s="266"/>
      <c r="KQ88" s="267">
        <f t="shared" si="166"/>
        <v>0</v>
      </c>
      <c r="KR88" s="260">
        <f>+(IF(OR($B88=0,$C88=0,$D88=0,$DC$2&gt;$OE$1),0,IF(OR(KM88=0,KO88=0,KP88=0),0,MIN((VLOOKUP($D88,SALERYCODE,3,0))*(IF($D88=6,KP88,KO88))*((MIN((VLOOKUP($D88,SALERYCODE,5,0)),(IF($D88=6,KO88,KP88))))),MIN((VLOOKUP($D88,SALERYCODE,3,0)),(KM88+KN88))*(IF($D88=6,KP88,((MIN((VLOOKUP($D88,SALERYCODE,5,0)),KP88)))))))))/IF(AND($D88=2,'ראשי-פרטים כלליים וריכוז הוצאות'!$D$68&lt;&gt;4),1.2,1)</f>
        <v>0</v>
      </c>
      <c r="KS88" s="263"/>
      <c r="KT88" s="264"/>
      <c r="KU88" s="265"/>
      <c r="KV88" s="266"/>
      <c r="KW88" s="267">
        <f t="shared" si="167"/>
        <v>0</v>
      </c>
      <c r="KX88" s="260">
        <f>+(IF(OR($B88=0,$C88=0,$D88=0,$DC$2&gt;$OE$1),0,IF(OR(KS88=0,KU88=0,KV88=0),0,MIN((VLOOKUP($D88,SALERYCODE,3,0))*(IF($D88=6,KV88,KU88))*((MIN((VLOOKUP($D88,SALERYCODE,5,0)),(IF($D88=6,KU88,KV88))))),MIN((VLOOKUP($D88,SALERYCODE,3,0)),(KS88+KT88))*(IF($D88=6,KV88,((MIN((VLOOKUP($D88,SALERYCODE,5,0)),KV88)))))))))/IF(AND($D88=2,'ראשי-פרטים כלליים וריכוז הוצאות'!$D$68&lt;&gt;4),1.2,1)</f>
        <v>0</v>
      </c>
      <c r="KY88" s="263"/>
      <c r="KZ88" s="264"/>
      <c r="LA88" s="265"/>
      <c r="LB88" s="266"/>
      <c r="LC88" s="267">
        <f t="shared" si="168"/>
        <v>0</v>
      </c>
      <c r="LD88" s="260">
        <f>+(IF(OR($B88=0,$C88=0,$D88=0,$DC$2&gt;$OE$1),0,IF(OR(KY88=0,LA88=0,LB88=0),0,MIN((VLOOKUP($D88,SALERYCODE,3,0))*(IF($D88=6,LB88,LA88))*((MIN((VLOOKUP($D88,SALERYCODE,5,0)),(IF($D88=6,LA88,LB88))))),MIN((VLOOKUP($D88,SALERYCODE,3,0)),(KY88+KZ88))*(IF($D88=6,LB88,((MIN((VLOOKUP($D88,SALERYCODE,5,0)),LB88)))))))))/IF(AND($D88=2,'ראשי-פרטים כלליים וריכוז הוצאות'!$D$68&lt;&gt;4),1.2,1)</f>
        <v>0</v>
      </c>
      <c r="LE88" s="263"/>
      <c r="LF88" s="264"/>
      <c r="LG88" s="265"/>
      <c r="LH88" s="266"/>
      <c r="LI88" s="267">
        <f t="shared" si="169"/>
        <v>0</v>
      </c>
      <c r="LJ88" s="260">
        <f>+(IF(OR($B88=0,$C88=0,$D88=0,$DC$2&gt;$OE$1),0,IF(OR(LE88=0,LG88=0,LH88=0),0,MIN((VLOOKUP($D88,SALERYCODE,3,0))*(IF($D88=6,LH88,LG88))*((MIN((VLOOKUP($D88,SALERYCODE,5,0)),(IF($D88=6,LG88,LH88))))),MIN((VLOOKUP($D88,SALERYCODE,3,0)),(LE88+LF88))*(IF($D88=6,LH88,((MIN((VLOOKUP($D88,SALERYCODE,5,0)),LH88)))))))))/IF(AND($D88=2,'ראשי-פרטים כלליים וריכוז הוצאות'!$D$68&lt;&gt;4),1.2,1)</f>
        <v>0</v>
      </c>
      <c r="LK88" s="263"/>
      <c r="LL88" s="264"/>
      <c r="LM88" s="265"/>
      <c r="LN88" s="266"/>
      <c r="LO88" s="267">
        <f t="shared" si="170"/>
        <v>0</v>
      </c>
      <c r="LP88" s="260">
        <f>+(IF(OR($B88=0,$C88=0,$D88=0,$DC$2&gt;$OE$1),0,IF(OR(LK88=0,LM88=0,LN88=0),0,MIN((VLOOKUP($D88,SALERYCODE,3,0))*(IF($D88=6,LN88,LM88))*((MIN((VLOOKUP($D88,SALERYCODE,5,0)),(IF($D88=6,LM88,LN88))))),MIN((VLOOKUP($D88,SALERYCODE,3,0)),(LK88+LL88))*(IF($D88=6,LN88,((MIN((VLOOKUP($D88,SALERYCODE,5,0)),LN88)))))))))/IF(AND($D88=2,'ראשי-פרטים כלליים וריכוז הוצאות'!$D$68&lt;&gt;4),1.2,1)</f>
        <v>0</v>
      </c>
      <c r="LQ88" s="263"/>
      <c r="LR88" s="264"/>
      <c r="LS88" s="265"/>
      <c r="LT88" s="266"/>
      <c r="LU88" s="267">
        <f t="shared" si="171"/>
        <v>0</v>
      </c>
      <c r="LV88" s="260">
        <f>+(IF(OR($B88=0,$C88=0,$D88=0,$DC$2&gt;$OE$1),0,IF(OR(LQ88=0,LS88=0,LT88=0),0,MIN((VLOOKUP($D88,SALERYCODE,3,0))*(IF($D88=6,LT88,LS88))*((MIN((VLOOKUP($D88,SALERYCODE,5,0)),(IF($D88=6,LS88,LT88))))),MIN((VLOOKUP($D88,SALERYCODE,3,0)),(LQ88+LR88))*(IF($D88=6,LT88,((MIN((VLOOKUP($D88,SALERYCODE,5,0)),LT88)))))))))/IF(AND($D88=2,'ראשי-פרטים כלליים וריכוז הוצאות'!$D$68&lt;&gt;4),1.2,1)</f>
        <v>0</v>
      </c>
      <c r="LW88" s="263"/>
      <c r="LX88" s="264"/>
      <c r="LY88" s="265"/>
      <c r="LZ88" s="266"/>
      <c r="MA88" s="267">
        <f t="shared" si="172"/>
        <v>0</v>
      </c>
      <c r="MB88" s="260">
        <f>+(IF(OR($B88=0,$C88=0,$D88=0,$DC$2&gt;$OE$1),0,IF(OR(LW88=0,LY88=0,LZ88=0),0,MIN((VLOOKUP($D88,SALERYCODE,3,0))*(IF($D88=6,LZ88,LY88))*((MIN((VLOOKUP($D88,SALERYCODE,5,0)),(IF($D88=6,LY88,LZ88))))),MIN((VLOOKUP($D88,SALERYCODE,3,0)),(LW88+LX88))*(IF($D88=6,LZ88,((MIN((VLOOKUP($D88,SALERYCODE,5,0)),LZ88)))))))))/IF(AND($D88=2,'ראשי-פרטים כלליים וריכוז הוצאות'!$D$68&lt;&gt;4),1.2,1)</f>
        <v>0</v>
      </c>
      <c r="MC88" s="263"/>
      <c r="MD88" s="264"/>
      <c r="ME88" s="265"/>
      <c r="MF88" s="266"/>
      <c r="MG88" s="267">
        <f t="shared" si="173"/>
        <v>0</v>
      </c>
      <c r="MH88" s="260">
        <f>+(IF(OR($B88=0,$C88=0,$D88=0,$DC$2&gt;$OE$1),0,IF(OR(MC88=0,ME88=0,MF88=0),0,MIN((VLOOKUP($D88,SALERYCODE,3,0))*(IF($D88=6,MF88,ME88))*((MIN((VLOOKUP($D88,SALERYCODE,5,0)),(IF($D88=6,ME88,MF88))))),MIN((VLOOKUP($D88,SALERYCODE,3,0)),(MC88+MD88))*(IF($D88=6,MF88,((MIN((VLOOKUP($D88,SALERYCODE,5,0)),MF88)))))))))/IF(AND($D88=2,'ראשי-פרטים כלליים וריכוז הוצאות'!$D$68&lt;&gt;4),1.2,1)</f>
        <v>0</v>
      </c>
      <c r="MI88" s="263"/>
      <c r="MJ88" s="264"/>
      <c r="MK88" s="265"/>
      <c r="ML88" s="266"/>
      <c r="MM88" s="267">
        <f t="shared" si="174"/>
        <v>0</v>
      </c>
      <c r="MN88" s="260">
        <f>+(IF(OR($B88=0,$C88=0,$D88=0,$DC$2&gt;$OE$1),0,IF(OR(MI88=0,MK88=0,ML88=0),0,MIN((VLOOKUP($D88,SALERYCODE,3,0))*(IF($D88=6,ML88,MK88))*((MIN((VLOOKUP($D88,SALERYCODE,5,0)),(IF($D88=6,MK88,ML88))))),MIN((VLOOKUP($D88,SALERYCODE,3,0)),(MI88+MJ88))*(IF($D88=6,ML88,((MIN((VLOOKUP($D88,SALERYCODE,5,0)),ML88)))))))))/IF(AND($D88=2,'ראשי-פרטים כלליים וריכוז הוצאות'!$D$68&lt;&gt;4),1.2,1)</f>
        <v>0</v>
      </c>
      <c r="MO88" s="263"/>
      <c r="MP88" s="264"/>
      <c r="MQ88" s="265"/>
      <c r="MR88" s="266"/>
      <c r="MS88" s="267">
        <f t="shared" si="175"/>
        <v>0</v>
      </c>
      <c r="MT88" s="260">
        <f>+(IF(OR($B88=0,$C88=0,$D88=0,$DC$2&gt;$OE$1),0,IF(OR(MO88=0,MQ88=0,MR88=0),0,MIN((VLOOKUP($D88,SALERYCODE,3,0))*(IF($D88=6,MR88,MQ88))*((MIN((VLOOKUP($D88,SALERYCODE,5,0)),(IF($D88=6,MQ88,MR88))))),MIN((VLOOKUP($D88,SALERYCODE,3,0)),(MO88+MP88))*(IF($D88=6,MR88,((MIN((VLOOKUP($D88,SALERYCODE,5,0)),MR88)))))))))/IF(AND($D88=2,'ראשי-פרטים כלליים וריכוז הוצאות'!$D$68&lt;&gt;4),1.2,1)</f>
        <v>0</v>
      </c>
      <c r="MU88" s="263"/>
      <c r="MV88" s="264"/>
      <c r="MW88" s="265"/>
      <c r="MX88" s="266"/>
      <c r="MY88" s="267">
        <f t="shared" si="176"/>
        <v>0</v>
      </c>
      <c r="MZ88" s="260">
        <f>+(IF(OR($B88=0,$C88=0,$D88=0,$DC$2&gt;$OE$1),0,IF(OR(MU88=0,MW88=0,MX88=0),0,MIN((VLOOKUP($D88,SALERYCODE,3,0))*(IF($D88=6,MX88,MW88))*((MIN((VLOOKUP($D88,SALERYCODE,5,0)),(IF($D88=6,MW88,MX88))))),MIN((VLOOKUP($D88,SALERYCODE,3,0)),(MU88+MV88))*(IF($D88=6,MX88,((MIN((VLOOKUP($D88,SALERYCODE,5,0)),MX88)))))))))/IF(AND($D88=2,'ראשי-פרטים כלליים וריכוז הוצאות'!$D$68&lt;&gt;4),1.2,1)</f>
        <v>0</v>
      </c>
      <c r="NA88" s="263"/>
      <c r="NB88" s="264"/>
      <c r="NC88" s="265"/>
      <c r="ND88" s="266"/>
      <c r="NE88" s="267">
        <f t="shared" si="177"/>
        <v>0</v>
      </c>
      <c r="NF88" s="260">
        <f>+(IF(OR($B88=0,$C88=0,$D88=0,$DC$2&gt;$OE$1),0,IF(OR(NA88=0,NC88=0,ND88=0),0,MIN((VLOOKUP($D88,SALERYCODE,3,0))*(IF($D88=6,ND88,NC88))*((MIN((VLOOKUP($D88,SALERYCODE,5,0)),(IF($D88=6,NC88,ND88))))),MIN((VLOOKUP($D88,SALERYCODE,3,0)),(NA88+NB88))*(IF($D88=6,ND88,((MIN((VLOOKUP($D88,SALERYCODE,5,0)),ND88)))))))))/IF(AND($D88=2,'ראשי-פרטים כלליים וריכוז הוצאות'!$D$68&lt;&gt;4),1.2,1)</f>
        <v>0</v>
      </c>
      <c r="NG88" s="263"/>
      <c r="NH88" s="264"/>
      <c r="NI88" s="265"/>
      <c r="NJ88" s="266"/>
      <c r="NK88" s="267">
        <f t="shared" si="178"/>
        <v>0</v>
      </c>
      <c r="NL88" s="260">
        <f>+(IF(OR($B88=0,$C88=0,$D88=0,$DC$2&gt;$OE$1),0,IF(OR(NG88=0,NI88=0,NJ88=0),0,MIN((VLOOKUP($D88,SALERYCODE,3,0))*(IF($D88=6,NJ88,NI88))*((MIN((VLOOKUP($D88,SALERYCODE,5,0)),(IF($D88=6,NI88,NJ88))))),MIN((VLOOKUP($D88,SALERYCODE,3,0)),(NG88+NH88))*(IF($D88=6,NJ88,((MIN((VLOOKUP($D88,SALERYCODE,5,0)),NJ88)))))))))/IF(AND($D88=2,'ראשי-פרטים כלליים וריכוז הוצאות'!$D$68&lt;&gt;4),1.2,1)</f>
        <v>0</v>
      </c>
      <c r="NM88" s="263"/>
      <c r="NN88" s="264"/>
      <c r="NO88" s="265"/>
      <c r="NP88" s="266"/>
      <c r="NQ88" s="267">
        <f t="shared" si="179"/>
        <v>0</v>
      </c>
      <c r="NR88" s="260">
        <f>+(IF(OR($B88=0,$C88=0,$D88=0,$DC$2&gt;$OE$1),0,IF(OR(NM88=0,NO88=0,NP88=0),0,MIN((VLOOKUP($D88,SALERYCODE,3,0))*(IF($D88=6,NP88,NO88))*((MIN((VLOOKUP($D88,SALERYCODE,5,0)),(IF($D88=6,NO88,NP88))))),MIN((VLOOKUP($D88,SALERYCODE,3,0)),(NM88+NN88))*(IF($D88=6,NP88,((MIN((VLOOKUP($D88,SALERYCODE,5,0)),NP88)))))))))/IF(AND($D88=2,'ראשי-פרטים כלליים וריכוז הוצאות'!$D$68&lt;&gt;4),1.2,1)</f>
        <v>0</v>
      </c>
      <c r="NS88" s="263"/>
      <c r="NT88" s="264"/>
      <c r="NU88" s="265"/>
      <c r="NV88" s="266"/>
      <c r="NW88" s="267">
        <f t="shared" si="180"/>
        <v>0</v>
      </c>
      <c r="NX88" s="260">
        <f>+(IF(OR($B88=0,$C88=0,$D88=0,$DC$2&gt;$OE$1),0,IF(OR(NS88=0,NU88=0,NV88=0),0,MIN((VLOOKUP($D88,SALERYCODE,3,0))*(IF($D88=6,NV88,NU88))*((MIN((VLOOKUP($D88,SALERYCODE,5,0)),(IF($D88=6,NU88,NV88))))),MIN((VLOOKUP($D88,SALERYCODE,3,0)),(NS88+NT88))*(IF($D88=6,NV88,((MIN((VLOOKUP($D88,SALERYCODE,5,0)),NV88)))))))))/IF(AND($D88=2,'ראשי-פרטים כלליים וריכוז הוצאות'!$D$68&lt;&gt;4),1.2,1)</f>
        <v>0</v>
      </c>
      <c r="NY88" s="263"/>
      <c r="NZ88" s="264"/>
      <c r="OA88" s="265"/>
      <c r="OB88" s="266"/>
      <c r="OC88" s="267">
        <f t="shared" si="181"/>
        <v>0</v>
      </c>
      <c r="OD88" s="260">
        <f>+(IF(OR($B88=0,$C88=0,$D88=0,$DC$2&gt;$OE$1),0,IF(OR(NY88=0,OA88=0,OB88=0),0,MIN((VLOOKUP($D88,SALERYCODE,3,0))*(IF($D88=6,OB88,OA88))*((MIN((VLOOKUP($D88,SALERYCODE,5,0)),(IF($D88=6,OA88,OB88))))),MIN((VLOOKUP($D88,SALERYCODE,3,0)),(NY88+NZ88))*(IF($D88=6,OB88,((MIN((VLOOKUP($D88,SALERYCODE,5,0)),OB88)))))))))/IF(AND($D88=2,'ראשי-פרטים כלליים וריכוז הוצאות'!$D$68&lt;&gt;4),1.2,1)</f>
        <v>0</v>
      </c>
      <c r="OE88" s="275">
        <f t="shared" si="192"/>
        <v>0</v>
      </c>
      <c r="OF88" s="283">
        <f t="shared" si="193"/>
        <v>9.9999999999999995E-7</v>
      </c>
      <c r="OG88" s="276">
        <f t="shared" si="194"/>
        <v>0</v>
      </c>
      <c r="OH88" s="275">
        <f t="shared" si="195"/>
        <v>0</v>
      </c>
      <c r="OI88" s="275">
        <v>0</v>
      </c>
      <c r="OJ88" s="258">
        <f t="shared" si="191"/>
        <v>0</v>
      </c>
      <c r="OK88" s="284"/>
      <c r="OL88" s="116">
        <f>MIN(OJ88+OK88*OF88*OE88/$OL$1/IF(AND($D88=2,'ראשי-פרטים כלליים וריכוז הוצאות'!$D$68&lt;&gt;4),1.2,1),IF($D88&gt;0,VLOOKUP($D88,SALERYCODE,3,0)*12*OG88,0))</f>
        <v>0</v>
      </c>
      <c r="OM88" s="95">
        <f t="shared" si="182"/>
        <v>0</v>
      </c>
      <c r="ON88" s="11">
        <f t="shared" si="183"/>
        <v>0</v>
      </c>
      <c r="OO88" s="11">
        <f t="shared" si="184"/>
        <v>0</v>
      </c>
      <c r="OP88" s="22">
        <f t="shared" si="185"/>
        <v>0</v>
      </c>
      <c r="OQ88" s="11">
        <f t="shared" si="186"/>
        <v>0</v>
      </c>
      <c r="OR88" s="11" t="e">
        <f>#REF!</f>
        <v>#REF!</v>
      </c>
      <c r="OS88" s="35" t="e">
        <f>#REF!-OP88</f>
        <v>#REF!</v>
      </c>
      <c r="OT88" s="35" t="e">
        <f>OS88-#REF!</f>
        <v>#REF!</v>
      </c>
      <c r="OU88" s="43" t="e">
        <f>IF(AND(OP88&gt;0,(OS88=#REF!-OP88)),"מועסק פחות מ-10% מזמנו במופ","")</f>
        <v>#REF!</v>
      </c>
    </row>
    <row r="89" spans="1:411" ht="24" hidden="1" customHeight="1" outlineLevel="1" x14ac:dyDescent="0.2">
      <c r="A89" s="282">
        <v>86</v>
      </c>
      <c r="B89" s="269"/>
      <c r="C89" s="270"/>
      <c r="D89" s="271"/>
      <c r="E89" s="263"/>
      <c r="F89" s="264"/>
      <c r="G89" s="265"/>
      <c r="H89" s="266"/>
      <c r="I89" s="267">
        <f t="shared" si="117"/>
        <v>0</v>
      </c>
      <c r="J89" s="260">
        <f>(IF(OR($B89=0,$C89=0,$D89=0,$E$2&gt;$OE$1),0,IF(OR($E89=0,$G89=0,$H89=0),0,MIN((VLOOKUP($D89,SALERYCODE,3,0))*(IF($D89=6,$H89,$G89))*((MIN((VLOOKUP($D89,SALERYCODE,5,0)),(IF($D89=6,$G89,$H89))))),MIN((VLOOKUP($D89,SALERYCODE,3,0)),($E89+$F89))*(IF($D89=6,$H89,((MIN((VLOOKUP($D89,SALERYCODE,5,0)),$H89)))))))))/IF(AND($D89=2,'ראשי-פרטים כלליים וריכוז הוצאות'!$D$68&lt;&gt;4),1.2,1)</f>
        <v>0</v>
      </c>
      <c r="K89" s="263"/>
      <c r="L89" s="264"/>
      <c r="M89" s="265"/>
      <c r="N89" s="266"/>
      <c r="O89" s="267">
        <f t="shared" si="118"/>
        <v>0</v>
      </c>
      <c r="P89" s="260">
        <f>+(IF(OR($B89=0,$C89=0,$D89=0,$K$2&gt;$OE$1),0,IF(OR($K89=0,$M89=0,$N89=0),0,MIN((VLOOKUP($D89,SALERYCODE,3,0))*(IF($D89=6,$N89,$M89))*((MIN((VLOOKUP($D89,SALERYCODE,5,0)),(IF($D89=6,$M89,$N89))))),MIN((VLOOKUP($D89,SALERYCODE,3,0)),($K89+$L89))*(IF($D89=6,$N89,((MIN((VLOOKUP($D89,SALERYCODE,5,0)),$N89)))))))))/IF(AND($D89=2,'ראשי-פרטים כלליים וריכוז הוצאות'!$D$68&lt;&gt;4),1.2,1)</f>
        <v>0</v>
      </c>
      <c r="Q89" s="263"/>
      <c r="R89" s="264"/>
      <c r="S89" s="265"/>
      <c r="T89" s="266"/>
      <c r="U89" s="267">
        <f t="shared" si="119"/>
        <v>0</v>
      </c>
      <c r="V89" s="260">
        <f>+(IF(OR($B89=0,$C89=0,$D89=0,$Q$2&gt;$OE$1),0,IF(OR(Q89=0,S89=0,T89=0),0,MIN((VLOOKUP($D89,SALERYCODE,3,0))*(IF($D89=6,T89,S89))*((MIN((VLOOKUP($D89,SALERYCODE,5,0)),(IF($D89=6,S89,T89))))),MIN((VLOOKUP($D89,SALERYCODE,3,0)),(Q89+R89))*(IF($D89=6,T89,((MIN((VLOOKUP($D89,SALERYCODE,5,0)),T89)))))))))/IF(AND($D89=2,'ראשי-פרטים כלליים וריכוז הוצאות'!$D$68&lt;&gt;4),1.2,1)</f>
        <v>0</v>
      </c>
      <c r="W89" s="263"/>
      <c r="X89" s="264"/>
      <c r="Y89" s="265"/>
      <c r="Z89" s="266"/>
      <c r="AA89" s="267">
        <f t="shared" si="120"/>
        <v>0</v>
      </c>
      <c r="AB89" s="260">
        <f>+(IF(OR($B89=0,$C89=0,$D89=0,$W$2&gt;$OE$1),0,IF(OR(W89=0,Y89=0,Z89=0),0,MIN((VLOOKUP($D89,SALERYCODE,3,0))*(IF($D89=6,Z89,Y89))*((MIN((VLOOKUP($D89,SALERYCODE,5,0)),(IF($D89=6,Y89,Z89))))),MIN((VLOOKUP($D89,SALERYCODE,3,0)),(W89+X89))*(IF($D89=6,Z89,((MIN((VLOOKUP($D89,SALERYCODE,5,0)),Z89)))))))))/IF(AND($D89=2,'ראשי-פרטים כלליים וריכוז הוצאות'!$D$68&lt;&gt;4),1.2,1)</f>
        <v>0</v>
      </c>
      <c r="AC89" s="263"/>
      <c r="AD89" s="264"/>
      <c r="AE89" s="265"/>
      <c r="AF89" s="266"/>
      <c r="AG89" s="267">
        <f t="shared" si="121"/>
        <v>0</v>
      </c>
      <c r="AH89" s="260">
        <f>+(IF(OR($B89=0,$C89=0,$D89=0,$AC$2&gt;$OE$1),0,IF(OR(AC89=0,AE89=0,AF89=0),0,MIN((VLOOKUP($D89,SALERYCODE,3,0))*(IF($D89=6,AF89,AE89))*((MIN((VLOOKUP($D89,SALERYCODE,5,0)),(IF($D89=6,AE89,AF89))))),MIN((VLOOKUP($D89,SALERYCODE,3,0)),(AC89+AD89))*(IF($D89=6,AF89,((MIN((VLOOKUP($D89,SALERYCODE,5,0)),AF89)))))))))/IF(AND($D89=2,'ראשי-פרטים כלליים וריכוז הוצאות'!$D$68&lt;&gt;4),1.2,1)</f>
        <v>0</v>
      </c>
      <c r="AI89" s="263"/>
      <c r="AJ89" s="264"/>
      <c r="AK89" s="265"/>
      <c r="AL89" s="266"/>
      <c r="AM89" s="267">
        <f t="shared" si="122"/>
        <v>0</v>
      </c>
      <c r="AN89" s="260">
        <f>+(IF(OR($B89=0,$C89=0,$D89=0,$AI$2&gt;$OE$1),0,IF(OR(AI89=0,AK89=0,AL89=0),0,MIN((VLOOKUP($D89,SALERYCODE,3,0))*(IF($D89=6,AL89,AK89))*((MIN((VLOOKUP($D89,SALERYCODE,5,0)),(IF($D89=6,AK89,AL89))))),MIN((VLOOKUP($D89,SALERYCODE,3,0)),(AI89+AJ89))*(IF($D89=6,AL89,((MIN((VLOOKUP($D89,SALERYCODE,5,0)),AL89)))))))))/IF(AND($D89=2,'ראשי-פרטים כלליים וריכוז הוצאות'!$D$68&lt;&gt;4),1.2,1)</f>
        <v>0</v>
      </c>
      <c r="AO89" s="263"/>
      <c r="AP89" s="264"/>
      <c r="AQ89" s="265"/>
      <c r="AR89" s="266"/>
      <c r="AS89" s="267">
        <f t="shared" si="123"/>
        <v>0</v>
      </c>
      <c r="AT89" s="260">
        <f>+(IF(OR($B89=0,$C89=0,$D89=0,$AO$2&gt;$OE$1),0,IF(OR(AO89=0,AQ89=0,AR89=0),0,MIN((VLOOKUP($D89,SALERYCODE,3,0))*(IF($D89=6,AR89,AQ89))*((MIN((VLOOKUP($D89,SALERYCODE,5,0)),(IF($D89=6,AQ89,AR89))))),MIN((VLOOKUP($D89,SALERYCODE,3,0)),(AO89+AP89))*(IF($D89=6,AR89,((MIN((VLOOKUP($D89,SALERYCODE,5,0)),AR89)))))))))/IF(AND($D89=2,'ראשי-פרטים כלליים וריכוז הוצאות'!$D$68&lt;&gt;4),1.2,1)</f>
        <v>0</v>
      </c>
      <c r="AU89" s="263"/>
      <c r="AV89" s="264"/>
      <c r="AW89" s="265"/>
      <c r="AX89" s="266"/>
      <c r="AY89" s="267">
        <f t="shared" si="124"/>
        <v>0</v>
      </c>
      <c r="AZ89" s="260">
        <f>+(IF(OR($B89=0,$C89=0,$D89=0,$AU$2&gt;$OE$1),0,IF(OR(AU89=0,AW89=0,AX89=0),0,MIN((VLOOKUP($D89,SALERYCODE,3,0))*(IF($D89=6,AX89,AW89))*((MIN((VLOOKUP($D89,SALERYCODE,5,0)),(IF($D89=6,AW89,AX89))))),MIN((VLOOKUP($D89,SALERYCODE,3,0)),(AU89+AV89))*(IF($D89=6,AX89,((MIN((VLOOKUP($D89,SALERYCODE,5,0)),AX89)))))))))/IF(AND($D89=2,'ראשי-פרטים כלליים וריכוז הוצאות'!$D$68&lt;&gt;4),1.2,1)</f>
        <v>0</v>
      </c>
      <c r="BA89" s="263"/>
      <c r="BB89" s="264"/>
      <c r="BC89" s="265"/>
      <c r="BD89" s="266"/>
      <c r="BE89" s="267">
        <f t="shared" si="125"/>
        <v>0</v>
      </c>
      <c r="BF89" s="260">
        <f>+(IF(OR($B89=0,$C89=0,$D89=0,$BA$2&gt;$OE$1),0,IF(OR(BA89=0,BC89=0,BD89=0),0,MIN((VLOOKUP($D89,SALERYCODE,3,0))*(IF($D89=6,BD89,BC89))*((MIN((VLOOKUP($D89,SALERYCODE,5,0)),(IF($D89=6,BC89,BD89))))),MIN((VLOOKUP($D89,SALERYCODE,3,0)),(BA89+BB89))*(IF($D89=6,BD89,((MIN((VLOOKUP($D89,SALERYCODE,5,0)),BD89)))))))))/IF(AND($D89=2,'ראשי-פרטים כלליים וריכוז הוצאות'!$D$68&lt;&gt;4),1.2,1)</f>
        <v>0</v>
      </c>
      <c r="BG89" s="263"/>
      <c r="BH89" s="264"/>
      <c r="BI89" s="265"/>
      <c r="BJ89" s="266"/>
      <c r="BK89" s="267">
        <f t="shared" si="126"/>
        <v>0</v>
      </c>
      <c r="BL89" s="260">
        <f>+(IF(OR($B89=0,$C89=0,$D89=0,$BG$2&gt;$OE$1),0,IF(OR(BG89=0,BI89=0,BJ89=0),0,MIN((VLOOKUP($D89,SALERYCODE,3,0))*(IF($D89=6,BJ89,BI89))*((MIN((VLOOKUP($D89,SALERYCODE,5,0)),(IF($D89=6,BI89,BJ89))))),MIN((VLOOKUP($D89,SALERYCODE,3,0)),(BG89+BH89))*(IF($D89=6,BJ89,((MIN((VLOOKUP($D89,SALERYCODE,5,0)),BJ89)))))))))/IF(AND($D89=2,'ראשי-פרטים כלליים וריכוז הוצאות'!$D$68&lt;&gt;4),1.2,1)</f>
        <v>0</v>
      </c>
      <c r="BM89" s="263"/>
      <c r="BN89" s="264"/>
      <c r="BO89" s="265"/>
      <c r="BP89" s="266"/>
      <c r="BQ89" s="267">
        <f t="shared" si="127"/>
        <v>0</v>
      </c>
      <c r="BR89" s="260">
        <f>+(IF(OR($B89=0,$C89=0,$D89=0,$BM$2&gt;$OE$1),0,IF(OR(BM89=0,BO89=0,BP89=0),0,MIN((VLOOKUP($D89,SALERYCODE,3,0))*(IF($D89=6,BP89,BO89))*((MIN((VLOOKUP($D89,SALERYCODE,5,0)),(IF($D89=6,BO89,BP89))))),MIN((VLOOKUP($D89,SALERYCODE,3,0)),(BM89+BN89))*(IF($D89=6,BP89,((MIN((VLOOKUP($D89,SALERYCODE,5,0)),BP89)))))))))/IF(AND($D89=2,'ראשי-פרטים כלליים וריכוז הוצאות'!$D$68&lt;&gt;4),1.2,1)</f>
        <v>0</v>
      </c>
      <c r="BS89" s="263"/>
      <c r="BT89" s="264"/>
      <c r="BU89" s="265"/>
      <c r="BV89" s="266"/>
      <c r="BW89" s="267">
        <f t="shared" si="128"/>
        <v>0</v>
      </c>
      <c r="BX89" s="260">
        <f>+(IF(OR($B89=0,$C89=0,$D89=0,$BS$2&gt;$OE$1),0,IF(OR(BS89=0,BU89=0,BV89=0),0,MIN((VLOOKUP($D89,SALERYCODE,3,0))*(IF($D89=6,BV89,BU89))*((MIN((VLOOKUP($D89,SALERYCODE,5,0)),(IF($D89=6,BU89,BV89))))),MIN((VLOOKUP($D89,SALERYCODE,3,0)),(BS89+BT89))*(IF($D89=6,BV89,((MIN((VLOOKUP($D89,SALERYCODE,5,0)),BV89)))))))))/IF(AND($D89=2,'ראשי-פרטים כלליים וריכוז הוצאות'!$D$68&lt;&gt;4),1.2,1)</f>
        <v>0</v>
      </c>
      <c r="BY89" s="263"/>
      <c r="BZ89" s="264"/>
      <c r="CA89" s="265"/>
      <c r="CB89" s="266"/>
      <c r="CC89" s="267">
        <f t="shared" si="129"/>
        <v>0</v>
      </c>
      <c r="CD89" s="260">
        <f>+(IF(OR($B89=0,$C89=0,$D89=0,$BY$2&gt;$OE$1),0,IF(OR(BY89=0,CA89=0,CB89=0),0,MIN((VLOOKUP($D89,SALERYCODE,3,0))*(IF($D89=6,CB89,CA89))*((MIN((VLOOKUP($D89,SALERYCODE,5,0)),(IF($D89=6,CA89,CB89))))),MIN((VLOOKUP($D89,SALERYCODE,3,0)),(BY89+BZ89))*(IF($D89=6,CB89,((MIN((VLOOKUP($D89,SALERYCODE,5,0)),CB89)))))))))/IF(AND($D89=2,'ראשי-פרטים כלליים וריכוז הוצאות'!$D$68&lt;&gt;4),1.2,1)</f>
        <v>0</v>
      </c>
      <c r="CE89" s="263"/>
      <c r="CF89" s="264"/>
      <c r="CG89" s="265"/>
      <c r="CH89" s="266"/>
      <c r="CI89" s="267">
        <f t="shared" si="130"/>
        <v>0</v>
      </c>
      <c r="CJ89" s="260">
        <f>+(IF(OR($B89=0,$C89=0,$D89=0,$CE$2&gt;$OE$1),0,IF(OR(CE89=0,CG89=0,CH89=0),0,MIN((VLOOKUP($D89,SALERYCODE,3,0))*(IF($D89=6,CH89,CG89))*((MIN((VLOOKUP($D89,SALERYCODE,5,0)),(IF($D89=6,CG89,CH89))))),MIN((VLOOKUP($D89,SALERYCODE,3,0)),(CE89+CF89))*(IF($D89=6,CH89,((MIN((VLOOKUP($D89,SALERYCODE,5,0)),CH89)))))))))/IF(AND($D89=2,'ראשי-פרטים כלליים וריכוז הוצאות'!$D$68&lt;&gt;4),1.2,1)</f>
        <v>0</v>
      </c>
      <c r="CK89" s="263"/>
      <c r="CL89" s="264"/>
      <c r="CM89" s="265"/>
      <c r="CN89" s="266"/>
      <c r="CO89" s="267">
        <f t="shared" si="131"/>
        <v>0</v>
      </c>
      <c r="CP89" s="260">
        <f>+(IF(OR($B89=0,$C89=0,$D89=0,$CK$2&gt;$OE$1),0,IF(OR(CK89=0,CM89=0,CN89=0),0,MIN((VLOOKUP($D89,SALERYCODE,3,0))*(IF($D89=6,CN89,CM89))*((MIN((VLOOKUP($D89,SALERYCODE,5,0)),(IF($D89=6,CM89,CN89))))),MIN((VLOOKUP($D89,SALERYCODE,3,0)),(CK89+CL89))*(IF($D89=6,CN89,((MIN((VLOOKUP($D89,SALERYCODE,5,0)),CN89)))))))))/IF(AND($D89=2,'ראשי-פרטים כלליים וריכוז הוצאות'!$D$68&lt;&gt;4),1.2,1)</f>
        <v>0</v>
      </c>
      <c r="CQ89" s="263"/>
      <c r="CR89" s="264"/>
      <c r="CS89" s="265"/>
      <c r="CT89" s="266"/>
      <c r="CU89" s="267">
        <f t="shared" si="132"/>
        <v>0</v>
      </c>
      <c r="CV89" s="260">
        <f>+(IF(OR($B89=0,$C89=0,$D89=0,$CQ$2&gt;$OE$1),0,IF(OR(CQ89=0,CS89=0,CT89=0),0,MIN((VLOOKUP($D89,SALERYCODE,3,0))*(IF($D89=6,CT89,CS89))*((MIN((VLOOKUP($D89,SALERYCODE,5,0)),(IF($D89=6,CS89,CT89))))),MIN((VLOOKUP($D89,SALERYCODE,3,0)),(CQ89+CR89))*(IF($D89=6,CT89,((MIN((VLOOKUP($D89,SALERYCODE,5,0)),CT89)))))))))/IF(AND($D89=2,'ראשי-פרטים כלליים וריכוז הוצאות'!$D$68&lt;&gt;4),1.2,1)</f>
        <v>0</v>
      </c>
      <c r="CW89" s="263"/>
      <c r="CX89" s="264"/>
      <c r="CY89" s="265"/>
      <c r="CZ89" s="266"/>
      <c r="DA89" s="267">
        <f t="shared" si="133"/>
        <v>0</v>
      </c>
      <c r="DB89" s="260">
        <f>+(IF(OR($B89=0,$C89=0,$D89=0,$CW$2&gt;$OE$1),0,IF(OR(CW89=0,CY89=0,CZ89=0),0,MIN((VLOOKUP($D89,SALERYCODE,3,0))*(IF($D89=6,CZ89,CY89))*((MIN((VLOOKUP($D89,SALERYCODE,5,0)),(IF($D89=6,CY89,CZ89))))),MIN((VLOOKUP($D89,SALERYCODE,3,0)),(CW89+CX89))*(IF($D89=6,CZ89,((MIN((VLOOKUP($D89,SALERYCODE,5,0)),CZ89)))))))))/IF(AND($D89=2,'ראשי-פרטים כלליים וריכוז הוצאות'!$D$68&lt;&gt;4),1.2,1)</f>
        <v>0</v>
      </c>
      <c r="DC89" s="263"/>
      <c r="DD89" s="264"/>
      <c r="DE89" s="265"/>
      <c r="DF89" s="266"/>
      <c r="DG89" s="267">
        <f t="shared" si="134"/>
        <v>0</v>
      </c>
      <c r="DH89" s="260">
        <f>+(IF(OR($B89=0,$C89=0,$D89=0,$DC$2&gt;$OE$1),0,IF(OR(DC89=0,DE89=0,DF89=0),0,MIN((VLOOKUP($D89,SALERYCODE,3,0))*(IF($D89=6,DF89,DE89))*((MIN((VLOOKUP($D89,SALERYCODE,5,0)),(IF($D89=6,DE89,DF89))))),MIN((VLOOKUP($D89,SALERYCODE,3,0)),(DC89+DD89))*(IF($D89=6,DF89,((MIN((VLOOKUP($D89,SALERYCODE,5,0)),DF89)))))))))/IF(AND($D89=2,'ראשי-פרטים כלליים וריכוז הוצאות'!$D$68&lt;&gt;4),1.2,1)</f>
        <v>0</v>
      </c>
      <c r="DI89" s="263"/>
      <c r="DJ89" s="264"/>
      <c r="DK89" s="265"/>
      <c r="DL89" s="266"/>
      <c r="DM89" s="267">
        <f t="shared" si="135"/>
        <v>0</v>
      </c>
      <c r="DN89" s="260">
        <f>+(IF(OR($B89=0,$C89=0,$D89=0,$DC$2&gt;$OE$1),0,IF(OR(DI89=0,DK89=0,DL89=0),0,MIN((VLOOKUP($D89,SALERYCODE,3,0))*(IF($D89=6,DL89,DK89))*((MIN((VLOOKUP($D89,SALERYCODE,5,0)),(IF($D89=6,DK89,DL89))))),MIN((VLOOKUP($D89,SALERYCODE,3,0)),(DI89+DJ89))*(IF($D89=6,DL89,((MIN((VLOOKUP($D89,SALERYCODE,5,0)),DL89)))))))))/IF(AND($D89=2,'ראשי-פרטים כלליים וריכוז הוצאות'!$D$68&lt;&gt;4),1.2,1)</f>
        <v>0</v>
      </c>
      <c r="DO89" s="263"/>
      <c r="DP89" s="264"/>
      <c r="DQ89" s="265"/>
      <c r="DR89" s="266"/>
      <c r="DS89" s="267">
        <f t="shared" si="136"/>
        <v>0</v>
      </c>
      <c r="DT89" s="260">
        <f>+(IF(OR($B89=0,$C89=0,$D89=0,$DC$2&gt;$OE$1),0,IF(OR(DO89=0,DQ89=0,DR89=0),0,MIN((VLOOKUP($D89,SALERYCODE,3,0))*(IF($D89=6,DR89,DQ89))*((MIN((VLOOKUP($D89,SALERYCODE,5,0)),(IF($D89=6,DQ89,DR89))))),MIN((VLOOKUP($D89,SALERYCODE,3,0)),(DO89+DP89))*(IF($D89=6,DR89,((MIN((VLOOKUP($D89,SALERYCODE,5,0)),DR89)))))))))/IF(AND($D89=2,'ראשי-פרטים כלליים וריכוז הוצאות'!$D$68&lt;&gt;4),1.2,1)</f>
        <v>0</v>
      </c>
      <c r="DU89" s="263"/>
      <c r="DV89" s="264"/>
      <c r="DW89" s="265"/>
      <c r="DX89" s="266"/>
      <c r="DY89" s="267">
        <f t="shared" si="137"/>
        <v>0</v>
      </c>
      <c r="DZ89" s="260">
        <f>+(IF(OR($B89=0,$C89=0,$D89=0,$DC$2&gt;$OE$1),0,IF(OR(DU89=0,DW89=0,DX89=0),0,MIN((VLOOKUP($D89,SALERYCODE,3,0))*(IF($D89=6,DX89,DW89))*((MIN((VLOOKUP($D89,SALERYCODE,5,0)),(IF($D89=6,DW89,DX89))))),MIN((VLOOKUP($D89,SALERYCODE,3,0)),(DU89+DV89))*(IF($D89=6,DX89,((MIN((VLOOKUP($D89,SALERYCODE,5,0)),DX89)))))))))/IF(AND($D89=2,'ראשי-פרטים כלליים וריכוז הוצאות'!$D$68&lt;&gt;4),1.2,1)</f>
        <v>0</v>
      </c>
      <c r="EA89" s="263"/>
      <c r="EB89" s="264"/>
      <c r="EC89" s="265"/>
      <c r="ED89" s="266"/>
      <c r="EE89" s="267">
        <f t="shared" si="138"/>
        <v>0</v>
      </c>
      <c r="EF89" s="260">
        <f>+(IF(OR($B89=0,$C89=0,$D89=0,$DC$2&gt;$OE$1),0,IF(OR(EA89=0,EC89=0,ED89=0),0,MIN((VLOOKUP($D89,SALERYCODE,3,0))*(IF($D89=6,ED89,EC89))*((MIN((VLOOKUP($D89,SALERYCODE,5,0)),(IF($D89=6,EC89,ED89))))),MIN((VLOOKUP($D89,SALERYCODE,3,0)),(EA89+EB89))*(IF($D89=6,ED89,((MIN((VLOOKUP($D89,SALERYCODE,5,0)),ED89)))))))))/IF(AND($D89=2,'ראשי-פרטים כלליים וריכוז הוצאות'!$D$68&lt;&gt;4),1.2,1)</f>
        <v>0</v>
      </c>
      <c r="EG89" s="263"/>
      <c r="EH89" s="264"/>
      <c r="EI89" s="265"/>
      <c r="EJ89" s="266"/>
      <c r="EK89" s="267">
        <f t="shared" si="139"/>
        <v>0</v>
      </c>
      <c r="EL89" s="260">
        <f>+(IF(OR($B89=0,$C89=0,$D89=0,$DC$2&gt;$OE$1),0,IF(OR(EG89=0,EI89=0,EJ89=0),0,MIN((VLOOKUP($D89,SALERYCODE,3,0))*(IF($D89=6,EJ89,EI89))*((MIN((VLOOKUP($D89,SALERYCODE,5,0)),(IF($D89=6,EI89,EJ89))))),MIN((VLOOKUP($D89,SALERYCODE,3,0)),(EG89+EH89))*(IF($D89=6,EJ89,((MIN((VLOOKUP($D89,SALERYCODE,5,0)),EJ89)))))))))/IF(AND($D89=2,'ראשי-פרטים כלליים וריכוז הוצאות'!$D$68&lt;&gt;4),1.2,1)</f>
        <v>0</v>
      </c>
      <c r="EM89" s="263"/>
      <c r="EN89" s="264"/>
      <c r="EO89" s="265"/>
      <c r="EP89" s="266"/>
      <c r="EQ89" s="267">
        <f t="shared" si="140"/>
        <v>0</v>
      </c>
      <c r="ER89" s="260">
        <f>+(IF(OR($B89=0,$C89=0,$D89=0,$DC$2&gt;$OE$1),0,IF(OR(EM89=0,EO89=0,EP89=0),0,MIN((VLOOKUP($D89,SALERYCODE,3,0))*(IF($D89=6,EP89,EO89))*((MIN((VLOOKUP($D89,SALERYCODE,5,0)),(IF($D89=6,EO89,EP89))))),MIN((VLOOKUP($D89,SALERYCODE,3,0)),(EM89+EN89))*(IF($D89=6,EP89,((MIN((VLOOKUP($D89,SALERYCODE,5,0)),EP89)))))))))/IF(AND($D89=2,'ראשי-פרטים כלליים וריכוז הוצאות'!$D$68&lt;&gt;4),1.2,1)</f>
        <v>0</v>
      </c>
      <c r="ES89" s="263"/>
      <c r="ET89" s="264"/>
      <c r="EU89" s="265"/>
      <c r="EV89" s="266"/>
      <c r="EW89" s="267">
        <f t="shared" si="141"/>
        <v>0</v>
      </c>
      <c r="EX89" s="260">
        <f>+(IF(OR($B89=0,$C89=0,$D89=0,$DC$2&gt;$OE$1),0,IF(OR(ES89=0,EU89=0,EV89=0),0,MIN((VLOOKUP($D89,SALERYCODE,3,0))*(IF($D89=6,EV89,EU89))*((MIN((VLOOKUP($D89,SALERYCODE,5,0)),(IF($D89=6,EU89,EV89))))),MIN((VLOOKUP($D89,SALERYCODE,3,0)),(ES89+ET89))*(IF($D89=6,EV89,((MIN((VLOOKUP($D89,SALERYCODE,5,0)),EV89)))))))))/IF(AND($D89=2,'ראשי-פרטים כלליים וריכוז הוצאות'!$D$68&lt;&gt;4),1.2,1)</f>
        <v>0</v>
      </c>
      <c r="EY89" s="263"/>
      <c r="EZ89" s="264"/>
      <c r="FA89" s="265"/>
      <c r="FB89" s="266"/>
      <c r="FC89" s="267">
        <f t="shared" si="142"/>
        <v>0</v>
      </c>
      <c r="FD89" s="260">
        <f>+(IF(OR($B89=0,$C89=0,$D89=0,$DC$2&gt;$OE$1),0,IF(OR(EY89=0,FA89=0,FB89=0),0,MIN((VLOOKUP($D89,SALERYCODE,3,0))*(IF($D89=6,FB89,FA89))*((MIN((VLOOKUP($D89,SALERYCODE,5,0)),(IF($D89=6,FA89,FB89))))),MIN((VLOOKUP($D89,SALERYCODE,3,0)),(EY89+EZ89))*(IF($D89=6,FB89,((MIN((VLOOKUP($D89,SALERYCODE,5,0)),FB89)))))))))/IF(AND($D89=2,'ראשי-פרטים כלליים וריכוז הוצאות'!$D$68&lt;&gt;4),1.2,1)</f>
        <v>0</v>
      </c>
      <c r="FE89" s="263"/>
      <c r="FF89" s="264"/>
      <c r="FG89" s="265"/>
      <c r="FH89" s="266"/>
      <c r="FI89" s="267">
        <f t="shared" si="143"/>
        <v>0</v>
      </c>
      <c r="FJ89" s="260">
        <f>+(IF(OR($B89=0,$C89=0,$D89=0,$DC$2&gt;$OE$1),0,IF(OR(FE89=0,FG89=0,FH89=0),0,MIN((VLOOKUP($D89,SALERYCODE,3,0))*(IF($D89=6,FH89,FG89))*((MIN((VLOOKUP($D89,SALERYCODE,5,0)),(IF($D89=6,FG89,FH89))))),MIN((VLOOKUP($D89,SALERYCODE,3,0)),(FE89+FF89))*(IF($D89=6,FH89,((MIN((VLOOKUP($D89,SALERYCODE,5,0)),FH89)))))))))/IF(AND($D89=2,'ראשי-פרטים כלליים וריכוז הוצאות'!$D$68&lt;&gt;4),1.2,1)</f>
        <v>0</v>
      </c>
      <c r="FK89" s="263"/>
      <c r="FL89" s="264"/>
      <c r="FM89" s="265"/>
      <c r="FN89" s="266"/>
      <c r="FO89" s="267">
        <f t="shared" si="144"/>
        <v>0</v>
      </c>
      <c r="FP89" s="260">
        <f>+(IF(OR($B89=0,$C89=0,$D89=0,$DC$2&gt;$OE$1),0,IF(OR(FK89=0,FM89=0,FN89=0),0,MIN((VLOOKUP($D89,SALERYCODE,3,0))*(IF($D89=6,FN89,FM89))*((MIN((VLOOKUP($D89,SALERYCODE,5,0)),(IF($D89=6,FM89,FN89))))),MIN((VLOOKUP($D89,SALERYCODE,3,0)),(FK89+FL89))*(IF($D89=6,FN89,((MIN((VLOOKUP($D89,SALERYCODE,5,0)),FN89)))))))))/IF(AND($D89=2,'ראשי-פרטים כלליים וריכוז הוצאות'!$D$68&lt;&gt;4),1.2,1)</f>
        <v>0</v>
      </c>
      <c r="FQ89" s="263"/>
      <c r="FR89" s="264"/>
      <c r="FS89" s="265"/>
      <c r="FT89" s="266"/>
      <c r="FU89" s="267">
        <f t="shared" si="145"/>
        <v>0</v>
      </c>
      <c r="FV89" s="260">
        <f>+(IF(OR($B89=0,$C89=0,$D89=0,$DC$2&gt;$OE$1),0,IF(OR(FQ89=0,FS89=0,FT89=0),0,MIN((VLOOKUP($D89,SALERYCODE,3,0))*(IF($D89=6,FT89,FS89))*((MIN((VLOOKUP($D89,SALERYCODE,5,0)),(IF($D89=6,FS89,FT89))))),MIN((VLOOKUP($D89,SALERYCODE,3,0)),(FQ89+FR89))*(IF($D89=6,FT89,((MIN((VLOOKUP($D89,SALERYCODE,5,0)),FT89)))))))))/IF(AND($D89=2,'ראשי-פרטים כלליים וריכוז הוצאות'!$D$68&lt;&gt;4),1.2,1)</f>
        <v>0</v>
      </c>
      <c r="FW89" s="263"/>
      <c r="FX89" s="264"/>
      <c r="FY89" s="265"/>
      <c r="FZ89" s="266"/>
      <c r="GA89" s="267">
        <f t="shared" si="146"/>
        <v>0</v>
      </c>
      <c r="GB89" s="260">
        <f>+(IF(OR($B89=0,$C89=0,$D89=0,$DC$2&gt;$OE$1),0,IF(OR(FW89=0,FY89=0,FZ89=0),0,MIN((VLOOKUP($D89,SALERYCODE,3,0))*(IF($D89=6,FZ89,FY89))*((MIN((VLOOKUP($D89,SALERYCODE,5,0)),(IF($D89=6,FY89,FZ89))))),MIN((VLOOKUP($D89,SALERYCODE,3,0)),(FW89+FX89))*(IF($D89=6,FZ89,((MIN((VLOOKUP($D89,SALERYCODE,5,0)),FZ89)))))))))/IF(AND($D89=2,'ראשי-פרטים כלליים וריכוז הוצאות'!$D$68&lt;&gt;4),1.2,1)</f>
        <v>0</v>
      </c>
      <c r="GC89" s="263"/>
      <c r="GD89" s="264"/>
      <c r="GE89" s="265"/>
      <c r="GF89" s="266"/>
      <c r="GG89" s="267">
        <f t="shared" si="147"/>
        <v>0</v>
      </c>
      <c r="GH89" s="260">
        <f>+(IF(OR($B89=0,$C89=0,$D89=0,$DC$2&gt;$OE$1),0,IF(OR(GC89=0,GE89=0,GF89=0),0,MIN((VLOOKUP($D89,SALERYCODE,3,0))*(IF($D89=6,GF89,GE89))*((MIN((VLOOKUP($D89,SALERYCODE,5,0)),(IF($D89=6,GE89,GF89))))),MIN((VLOOKUP($D89,SALERYCODE,3,0)),(GC89+GD89))*(IF($D89=6,GF89,((MIN((VLOOKUP($D89,SALERYCODE,5,0)),GF89)))))))))/IF(AND($D89=2,'ראשי-פרטים כלליים וריכוז הוצאות'!$D$68&lt;&gt;4),1.2,1)</f>
        <v>0</v>
      </c>
      <c r="GI89" s="263"/>
      <c r="GJ89" s="264"/>
      <c r="GK89" s="265"/>
      <c r="GL89" s="266"/>
      <c r="GM89" s="267">
        <f t="shared" si="148"/>
        <v>0</v>
      </c>
      <c r="GN89" s="260">
        <f>+(IF(OR($B89=0,$C89=0,$D89=0,$DC$2&gt;$OE$1),0,IF(OR(GI89=0,GK89=0,GL89=0),0,MIN((VLOOKUP($D89,SALERYCODE,3,0))*(IF($D89=6,GL89,GK89))*((MIN((VLOOKUP($D89,SALERYCODE,5,0)),(IF($D89=6,GK89,GL89))))),MIN((VLOOKUP($D89,SALERYCODE,3,0)),(GI89+GJ89))*(IF($D89=6,GL89,((MIN((VLOOKUP($D89,SALERYCODE,5,0)),GL89)))))))))/IF(AND($D89=2,'ראשי-פרטים כלליים וריכוז הוצאות'!$D$68&lt;&gt;4),1.2,1)</f>
        <v>0</v>
      </c>
      <c r="GO89" s="263"/>
      <c r="GP89" s="264"/>
      <c r="GQ89" s="265"/>
      <c r="GR89" s="266"/>
      <c r="GS89" s="267">
        <f t="shared" si="149"/>
        <v>0</v>
      </c>
      <c r="GT89" s="260">
        <f>+(IF(OR($B89=0,$C89=0,$D89=0,$DC$2&gt;$OE$1),0,IF(OR(GO89=0,GQ89=0,GR89=0),0,MIN((VLOOKUP($D89,SALERYCODE,3,0))*(IF($D89=6,GR89,GQ89))*((MIN((VLOOKUP($D89,SALERYCODE,5,0)),(IF($D89=6,GQ89,GR89))))),MIN((VLOOKUP($D89,SALERYCODE,3,0)),(GO89+GP89))*(IF($D89=6,GR89,((MIN((VLOOKUP($D89,SALERYCODE,5,0)),GR89)))))))))/IF(AND($D89=2,'ראשי-פרטים כלליים וריכוז הוצאות'!$D$68&lt;&gt;4),1.2,1)</f>
        <v>0</v>
      </c>
      <c r="GU89" s="263"/>
      <c r="GV89" s="264"/>
      <c r="GW89" s="265"/>
      <c r="GX89" s="266"/>
      <c r="GY89" s="267">
        <f t="shared" si="150"/>
        <v>0</v>
      </c>
      <c r="GZ89" s="260">
        <f>+(IF(OR($B89=0,$C89=0,$D89=0,$DC$2&gt;$OE$1),0,IF(OR(GU89=0,GW89=0,GX89=0),0,MIN((VLOOKUP($D89,SALERYCODE,3,0))*(IF($D89=6,GX89,GW89))*((MIN((VLOOKUP($D89,SALERYCODE,5,0)),(IF($D89=6,GW89,GX89))))),MIN((VLOOKUP($D89,SALERYCODE,3,0)),(GU89+GV89))*(IF($D89=6,GX89,((MIN((VLOOKUP($D89,SALERYCODE,5,0)),GX89)))))))))/IF(AND($D89=2,'ראשי-פרטים כלליים וריכוז הוצאות'!$D$68&lt;&gt;4),1.2,1)</f>
        <v>0</v>
      </c>
      <c r="HA89" s="263"/>
      <c r="HB89" s="264"/>
      <c r="HC89" s="265"/>
      <c r="HD89" s="266"/>
      <c r="HE89" s="267">
        <f t="shared" si="151"/>
        <v>0</v>
      </c>
      <c r="HF89" s="260">
        <f>+(IF(OR($B89=0,$C89=0,$D89=0,$DC$2&gt;$OE$1),0,IF(OR(HA89=0,HC89=0,HD89=0),0,MIN((VLOOKUP($D89,SALERYCODE,3,0))*(IF($D89=6,HD89,HC89))*((MIN((VLOOKUP($D89,SALERYCODE,5,0)),(IF($D89=6,HC89,HD89))))),MIN((VLOOKUP($D89,SALERYCODE,3,0)),(HA89+HB89))*(IF($D89=6,HD89,((MIN((VLOOKUP($D89,SALERYCODE,5,0)),HD89)))))))))/IF(AND($D89=2,'ראשי-פרטים כלליים וריכוז הוצאות'!$D$68&lt;&gt;4),1.2,1)</f>
        <v>0</v>
      </c>
      <c r="HG89" s="263"/>
      <c r="HH89" s="264"/>
      <c r="HI89" s="265"/>
      <c r="HJ89" s="266"/>
      <c r="HK89" s="267">
        <f t="shared" si="152"/>
        <v>0</v>
      </c>
      <c r="HL89" s="260">
        <f>+(IF(OR($B89=0,$C89=0,$D89=0,$DC$2&gt;$OE$1),0,IF(OR(HG89=0,HI89=0,HJ89=0),0,MIN((VLOOKUP($D89,SALERYCODE,3,0))*(IF($D89=6,HJ89,HI89))*((MIN((VLOOKUP($D89,SALERYCODE,5,0)),(IF($D89=6,HI89,HJ89))))),MIN((VLOOKUP($D89,SALERYCODE,3,0)),(HG89+HH89))*(IF($D89=6,HJ89,((MIN((VLOOKUP($D89,SALERYCODE,5,0)),HJ89)))))))))/IF(AND($D89=2,'ראשי-פרטים כלליים וריכוז הוצאות'!$D$68&lt;&gt;4),1.2,1)</f>
        <v>0</v>
      </c>
      <c r="HM89" s="263"/>
      <c r="HN89" s="264"/>
      <c r="HO89" s="265"/>
      <c r="HP89" s="266"/>
      <c r="HQ89" s="267">
        <f t="shared" si="153"/>
        <v>0</v>
      </c>
      <c r="HR89" s="260">
        <f>+(IF(OR($B89=0,$C89=0,$D89=0,$DC$2&gt;$OE$1),0,IF(OR(HM89=0,HO89=0,HP89=0),0,MIN((VLOOKUP($D89,SALERYCODE,3,0))*(IF($D89=6,HP89,HO89))*((MIN((VLOOKUP($D89,SALERYCODE,5,0)),(IF($D89=6,HO89,HP89))))),MIN((VLOOKUP($D89,SALERYCODE,3,0)),(HM89+HN89))*(IF($D89=6,HP89,((MIN((VLOOKUP($D89,SALERYCODE,5,0)),HP89)))))))))/IF(AND($D89=2,'ראשי-פרטים כלליים וריכוז הוצאות'!$D$68&lt;&gt;4),1.2,1)</f>
        <v>0</v>
      </c>
      <c r="HS89" s="263"/>
      <c r="HT89" s="264"/>
      <c r="HU89" s="265"/>
      <c r="HV89" s="266"/>
      <c r="HW89" s="267">
        <f t="shared" si="154"/>
        <v>0</v>
      </c>
      <c r="HX89" s="260">
        <f>+(IF(OR($B89=0,$C89=0,$D89=0,$DC$2&gt;$OE$1),0,IF(OR(HS89=0,HU89=0,HV89=0),0,MIN((VLOOKUP($D89,SALERYCODE,3,0))*(IF($D89=6,HV89,HU89))*((MIN((VLOOKUP($D89,SALERYCODE,5,0)),(IF($D89=6,HU89,HV89))))),MIN((VLOOKUP($D89,SALERYCODE,3,0)),(HS89+HT89))*(IF($D89=6,HV89,((MIN((VLOOKUP($D89,SALERYCODE,5,0)),HV89)))))))))/IF(AND($D89=2,'ראשי-פרטים כלליים וריכוז הוצאות'!$D$68&lt;&gt;4),1.2,1)</f>
        <v>0</v>
      </c>
      <c r="HY89" s="263"/>
      <c r="HZ89" s="264"/>
      <c r="IA89" s="265"/>
      <c r="IB89" s="266"/>
      <c r="IC89" s="267">
        <f t="shared" si="155"/>
        <v>0</v>
      </c>
      <c r="ID89" s="260">
        <f>+(IF(OR($B89=0,$C89=0,$D89=0,$DC$2&gt;$OE$1),0,IF(OR(HY89=0,IA89=0,IB89=0),0,MIN((VLOOKUP($D89,SALERYCODE,3,0))*(IF($D89=6,IB89,IA89))*((MIN((VLOOKUP($D89,SALERYCODE,5,0)),(IF($D89=6,IA89,IB89))))),MIN((VLOOKUP($D89,SALERYCODE,3,0)),(HY89+HZ89))*(IF($D89=6,IB89,((MIN((VLOOKUP($D89,SALERYCODE,5,0)),IB89)))))))))/IF(AND($D89=2,'ראשי-פרטים כלליים וריכוז הוצאות'!$D$68&lt;&gt;4),1.2,1)</f>
        <v>0</v>
      </c>
      <c r="IE89" s="263"/>
      <c r="IF89" s="264"/>
      <c r="IG89" s="265"/>
      <c r="IH89" s="266"/>
      <c r="II89" s="267">
        <f t="shared" si="156"/>
        <v>0</v>
      </c>
      <c r="IJ89" s="260">
        <f>+(IF(OR($B89=0,$C89=0,$D89=0,$DC$2&gt;$OE$1),0,IF(OR(IE89=0,IG89=0,IH89=0),0,MIN((VLOOKUP($D89,SALERYCODE,3,0))*(IF($D89=6,IH89,IG89))*((MIN((VLOOKUP($D89,SALERYCODE,5,0)),(IF($D89=6,IG89,IH89))))),MIN((VLOOKUP($D89,SALERYCODE,3,0)),(IE89+IF89))*(IF($D89=6,IH89,((MIN((VLOOKUP($D89,SALERYCODE,5,0)),IH89)))))))))/IF(AND($D89=2,'ראשי-פרטים כלליים וריכוז הוצאות'!$D$68&lt;&gt;4),1.2,1)</f>
        <v>0</v>
      </c>
      <c r="IK89" s="263"/>
      <c r="IL89" s="264"/>
      <c r="IM89" s="265"/>
      <c r="IN89" s="266"/>
      <c r="IO89" s="267">
        <f t="shared" si="157"/>
        <v>0</v>
      </c>
      <c r="IP89" s="260">
        <f>+(IF(OR($B89=0,$C89=0,$D89=0,$DC$2&gt;$OE$1),0,IF(OR(IK89=0,IM89=0,IN89=0),0,MIN((VLOOKUP($D89,SALERYCODE,3,0))*(IF($D89=6,IN89,IM89))*((MIN((VLOOKUP($D89,SALERYCODE,5,0)),(IF($D89=6,IM89,IN89))))),MIN((VLOOKUP($D89,SALERYCODE,3,0)),(IK89+IL89))*(IF($D89=6,IN89,((MIN((VLOOKUP($D89,SALERYCODE,5,0)),IN89)))))))))/IF(AND($D89=2,'ראשי-פרטים כלליים וריכוז הוצאות'!$D$68&lt;&gt;4),1.2,1)</f>
        <v>0</v>
      </c>
      <c r="IQ89" s="263"/>
      <c r="IR89" s="264"/>
      <c r="IS89" s="265"/>
      <c r="IT89" s="266"/>
      <c r="IU89" s="267">
        <f t="shared" si="158"/>
        <v>0</v>
      </c>
      <c r="IV89" s="260">
        <f>+(IF(OR($B89=0,$C89=0,$D89=0,$DC$2&gt;$OE$1),0,IF(OR(IQ89=0,IS89=0,IT89=0),0,MIN((VLOOKUP($D89,SALERYCODE,3,0))*(IF($D89=6,IT89,IS89))*((MIN((VLOOKUP($D89,SALERYCODE,5,0)),(IF($D89=6,IS89,IT89))))),MIN((VLOOKUP($D89,SALERYCODE,3,0)),(IQ89+IR89))*(IF($D89=6,IT89,((MIN((VLOOKUP($D89,SALERYCODE,5,0)),IT89)))))))))/IF(AND($D89=2,'ראשי-פרטים כלליים וריכוז הוצאות'!$D$68&lt;&gt;4),1.2,1)</f>
        <v>0</v>
      </c>
      <c r="IW89" s="263"/>
      <c r="IX89" s="264"/>
      <c r="IY89" s="265"/>
      <c r="IZ89" s="266"/>
      <c r="JA89" s="267">
        <f t="shared" si="159"/>
        <v>0</v>
      </c>
      <c r="JB89" s="260">
        <f>+(IF(OR($B89=0,$C89=0,$D89=0,$DC$2&gt;$OE$1),0,IF(OR(IW89=0,IY89=0,IZ89=0),0,MIN((VLOOKUP($D89,SALERYCODE,3,0))*(IF($D89=6,IZ89,IY89))*((MIN((VLOOKUP($D89,SALERYCODE,5,0)),(IF($D89=6,IY89,IZ89))))),MIN((VLOOKUP($D89,SALERYCODE,3,0)),(IW89+IX89))*(IF($D89=6,IZ89,((MIN((VLOOKUP($D89,SALERYCODE,5,0)),IZ89)))))))))/IF(AND($D89=2,'ראשי-פרטים כלליים וריכוז הוצאות'!$D$68&lt;&gt;4),1.2,1)</f>
        <v>0</v>
      </c>
      <c r="JC89" s="263"/>
      <c r="JD89" s="264"/>
      <c r="JE89" s="265"/>
      <c r="JF89" s="266"/>
      <c r="JG89" s="267">
        <f t="shared" si="160"/>
        <v>0</v>
      </c>
      <c r="JH89" s="260">
        <f>+(IF(OR($B89=0,$C89=0,$D89=0,$DC$2&gt;$OE$1),0,IF(OR(JC89=0,JE89=0,JF89=0),0,MIN((VLOOKUP($D89,SALERYCODE,3,0))*(IF($D89=6,JF89,JE89))*((MIN((VLOOKUP($D89,SALERYCODE,5,0)),(IF($D89=6,JE89,JF89))))),MIN((VLOOKUP($D89,SALERYCODE,3,0)),(JC89+JD89))*(IF($D89=6,JF89,((MIN((VLOOKUP($D89,SALERYCODE,5,0)),JF89)))))))))/IF(AND($D89=2,'ראשי-פרטים כלליים וריכוז הוצאות'!$D$68&lt;&gt;4),1.2,1)</f>
        <v>0</v>
      </c>
      <c r="JI89" s="263"/>
      <c r="JJ89" s="264"/>
      <c r="JK89" s="265"/>
      <c r="JL89" s="266"/>
      <c r="JM89" s="267">
        <f t="shared" si="161"/>
        <v>0</v>
      </c>
      <c r="JN89" s="260">
        <f>+(IF(OR($B89=0,$C89=0,$D89=0,$DC$2&gt;$OE$1),0,IF(OR(JI89=0,JK89=0,JL89=0),0,MIN((VLOOKUP($D89,SALERYCODE,3,0))*(IF($D89=6,JL89,JK89))*((MIN((VLOOKUP($D89,SALERYCODE,5,0)),(IF($D89=6,JK89,JL89))))),MIN((VLOOKUP($D89,SALERYCODE,3,0)),(JI89+JJ89))*(IF($D89=6,JL89,((MIN((VLOOKUP($D89,SALERYCODE,5,0)),JL89)))))))))/IF(AND($D89=2,'ראשי-פרטים כלליים וריכוז הוצאות'!$D$68&lt;&gt;4),1.2,1)</f>
        <v>0</v>
      </c>
      <c r="JO89" s="263"/>
      <c r="JP89" s="264"/>
      <c r="JQ89" s="265"/>
      <c r="JR89" s="266"/>
      <c r="JS89" s="267">
        <f t="shared" si="162"/>
        <v>0</v>
      </c>
      <c r="JT89" s="260">
        <f>+(IF(OR($B89=0,$C89=0,$D89=0,$DC$2&gt;$OE$1),0,IF(OR(JO89=0,JQ89=0,JR89=0),0,MIN((VLOOKUP($D89,SALERYCODE,3,0))*(IF($D89=6,JR89,JQ89))*((MIN((VLOOKUP($D89,SALERYCODE,5,0)),(IF($D89=6,JQ89,JR89))))),MIN((VLOOKUP($D89,SALERYCODE,3,0)),(JO89+JP89))*(IF($D89=6,JR89,((MIN((VLOOKUP($D89,SALERYCODE,5,0)),JR89)))))))))/IF(AND($D89=2,'ראשי-פרטים כלליים וריכוז הוצאות'!$D$68&lt;&gt;4),1.2,1)</f>
        <v>0</v>
      </c>
      <c r="JU89" s="263"/>
      <c r="JV89" s="264"/>
      <c r="JW89" s="265"/>
      <c r="JX89" s="266"/>
      <c r="JY89" s="267">
        <f t="shared" si="163"/>
        <v>0</v>
      </c>
      <c r="JZ89" s="260">
        <f>+(IF(OR($B89=0,$C89=0,$D89=0,$DC$2&gt;$OE$1),0,IF(OR(JU89=0,JW89=0,JX89=0),0,MIN((VLOOKUP($D89,SALERYCODE,3,0))*(IF($D89=6,JX89,JW89))*((MIN((VLOOKUP($D89,SALERYCODE,5,0)),(IF($D89=6,JW89,JX89))))),MIN((VLOOKUP($D89,SALERYCODE,3,0)),(JU89+JV89))*(IF($D89=6,JX89,((MIN((VLOOKUP($D89,SALERYCODE,5,0)),JX89)))))))))/IF(AND($D89=2,'ראשי-פרטים כלליים וריכוז הוצאות'!$D$68&lt;&gt;4),1.2,1)</f>
        <v>0</v>
      </c>
      <c r="KA89" s="263"/>
      <c r="KB89" s="264"/>
      <c r="KC89" s="265"/>
      <c r="KD89" s="266"/>
      <c r="KE89" s="267">
        <f t="shared" si="164"/>
        <v>0</v>
      </c>
      <c r="KF89" s="260">
        <f>+(IF(OR($B89=0,$C89=0,$D89=0,$DC$2&gt;$OE$1),0,IF(OR(KA89=0,KC89=0,KD89=0),0,MIN((VLOOKUP($D89,SALERYCODE,3,0))*(IF($D89=6,KD89,KC89))*((MIN((VLOOKUP($D89,SALERYCODE,5,0)),(IF($D89=6,KC89,KD89))))),MIN((VLOOKUP($D89,SALERYCODE,3,0)),(KA89+KB89))*(IF($D89=6,KD89,((MIN((VLOOKUP($D89,SALERYCODE,5,0)),KD89)))))))))/IF(AND($D89=2,'ראשי-פרטים כלליים וריכוז הוצאות'!$D$68&lt;&gt;4),1.2,1)</f>
        <v>0</v>
      </c>
      <c r="KG89" s="263"/>
      <c r="KH89" s="264"/>
      <c r="KI89" s="265"/>
      <c r="KJ89" s="266"/>
      <c r="KK89" s="267">
        <f t="shared" si="165"/>
        <v>0</v>
      </c>
      <c r="KL89" s="260">
        <f>+(IF(OR($B89=0,$C89=0,$D89=0,$DC$2&gt;$OE$1),0,IF(OR(KG89=0,KI89=0,KJ89=0),0,MIN((VLOOKUP($D89,SALERYCODE,3,0))*(IF($D89=6,KJ89,KI89))*((MIN((VLOOKUP($D89,SALERYCODE,5,0)),(IF($D89=6,KI89,KJ89))))),MIN((VLOOKUP($D89,SALERYCODE,3,0)),(KG89+KH89))*(IF($D89=6,KJ89,((MIN((VLOOKUP($D89,SALERYCODE,5,0)),KJ89)))))))))/IF(AND($D89=2,'ראשי-פרטים כלליים וריכוז הוצאות'!$D$68&lt;&gt;4),1.2,1)</f>
        <v>0</v>
      </c>
      <c r="KM89" s="263"/>
      <c r="KN89" s="264"/>
      <c r="KO89" s="265"/>
      <c r="KP89" s="266"/>
      <c r="KQ89" s="267">
        <f t="shared" si="166"/>
        <v>0</v>
      </c>
      <c r="KR89" s="260">
        <f>+(IF(OR($B89=0,$C89=0,$D89=0,$DC$2&gt;$OE$1),0,IF(OR(KM89=0,KO89=0,KP89=0),0,MIN((VLOOKUP($D89,SALERYCODE,3,0))*(IF($D89=6,KP89,KO89))*((MIN((VLOOKUP($D89,SALERYCODE,5,0)),(IF($D89=6,KO89,KP89))))),MIN((VLOOKUP($D89,SALERYCODE,3,0)),(KM89+KN89))*(IF($D89=6,KP89,((MIN((VLOOKUP($D89,SALERYCODE,5,0)),KP89)))))))))/IF(AND($D89=2,'ראשי-פרטים כלליים וריכוז הוצאות'!$D$68&lt;&gt;4),1.2,1)</f>
        <v>0</v>
      </c>
      <c r="KS89" s="263"/>
      <c r="KT89" s="264"/>
      <c r="KU89" s="265"/>
      <c r="KV89" s="266"/>
      <c r="KW89" s="267">
        <f t="shared" si="167"/>
        <v>0</v>
      </c>
      <c r="KX89" s="260">
        <f>+(IF(OR($B89=0,$C89=0,$D89=0,$DC$2&gt;$OE$1),0,IF(OR(KS89=0,KU89=0,KV89=0),0,MIN((VLOOKUP($D89,SALERYCODE,3,0))*(IF($D89=6,KV89,KU89))*((MIN((VLOOKUP($D89,SALERYCODE,5,0)),(IF($D89=6,KU89,KV89))))),MIN((VLOOKUP($D89,SALERYCODE,3,0)),(KS89+KT89))*(IF($D89=6,KV89,((MIN((VLOOKUP($D89,SALERYCODE,5,0)),KV89)))))))))/IF(AND($D89=2,'ראשי-פרטים כלליים וריכוז הוצאות'!$D$68&lt;&gt;4),1.2,1)</f>
        <v>0</v>
      </c>
      <c r="KY89" s="263"/>
      <c r="KZ89" s="264"/>
      <c r="LA89" s="265"/>
      <c r="LB89" s="266"/>
      <c r="LC89" s="267">
        <f t="shared" si="168"/>
        <v>0</v>
      </c>
      <c r="LD89" s="260">
        <f>+(IF(OR($B89=0,$C89=0,$D89=0,$DC$2&gt;$OE$1),0,IF(OR(KY89=0,LA89=0,LB89=0),0,MIN((VLOOKUP($D89,SALERYCODE,3,0))*(IF($D89=6,LB89,LA89))*((MIN((VLOOKUP($D89,SALERYCODE,5,0)),(IF($D89=6,LA89,LB89))))),MIN((VLOOKUP($D89,SALERYCODE,3,0)),(KY89+KZ89))*(IF($D89=6,LB89,((MIN((VLOOKUP($D89,SALERYCODE,5,0)),LB89)))))))))/IF(AND($D89=2,'ראשי-פרטים כלליים וריכוז הוצאות'!$D$68&lt;&gt;4),1.2,1)</f>
        <v>0</v>
      </c>
      <c r="LE89" s="263"/>
      <c r="LF89" s="264"/>
      <c r="LG89" s="265"/>
      <c r="LH89" s="266"/>
      <c r="LI89" s="267">
        <f t="shared" si="169"/>
        <v>0</v>
      </c>
      <c r="LJ89" s="260">
        <f>+(IF(OR($B89=0,$C89=0,$D89=0,$DC$2&gt;$OE$1),0,IF(OR(LE89=0,LG89=0,LH89=0),0,MIN((VLOOKUP($D89,SALERYCODE,3,0))*(IF($D89=6,LH89,LG89))*((MIN((VLOOKUP($D89,SALERYCODE,5,0)),(IF($D89=6,LG89,LH89))))),MIN((VLOOKUP($D89,SALERYCODE,3,0)),(LE89+LF89))*(IF($D89=6,LH89,((MIN((VLOOKUP($D89,SALERYCODE,5,0)),LH89)))))))))/IF(AND($D89=2,'ראשי-פרטים כלליים וריכוז הוצאות'!$D$68&lt;&gt;4),1.2,1)</f>
        <v>0</v>
      </c>
      <c r="LK89" s="263"/>
      <c r="LL89" s="264"/>
      <c r="LM89" s="265"/>
      <c r="LN89" s="266"/>
      <c r="LO89" s="267">
        <f t="shared" si="170"/>
        <v>0</v>
      </c>
      <c r="LP89" s="260">
        <f>+(IF(OR($B89=0,$C89=0,$D89=0,$DC$2&gt;$OE$1),0,IF(OR(LK89=0,LM89=0,LN89=0),0,MIN((VLOOKUP($D89,SALERYCODE,3,0))*(IF($D89=6,LN89,LM89))*((MIN((VLOOKUP($D89,SALERYCODE,5,0)),(IF($D89=6,LM89,LN89))))),MIN((VLOOKUP($D89,SALERYCODE,3,0)),(LK89+LL89))*(IF($D89=6,LN89,((MIN((VLOOKUP($D89,SALERYCODE,5,0)),LN89)))))))))/IF(AND($D89=2,'ראשי-פרטים כלליים וריכוז הוצאות'!$D$68&lt;&gt;4),1.2,1)</f>
        <v>0</v>
      </c>
      <c r="LQ89" s="263"/>
      <c r="LR89" s="264"/>
      <c r="LS89" s="265"/>
      <c r="LT89" s="266"/>
      <c r="LU89" s="267">
        <f t="shared" si="171"/>
        <v>0</v>
      </c>
      <c r="LV89" s="260">
        <f>+(IF(OR($B89=0,$C89=0,$D89=0,$DC$2&gt;$OE$1),0,IF(OR(LQ89=0,LS89=0,LT89=0),0,MIN((VLOOKUP($D89,SALERYCODE,3,0))*(IF($D89=6,LT89,LS89))*((MIN((VLOOKUP($D89,SALERYCODE,5,0)),(IF($D89=6,LS89,LT89))))),MIN((VLOOKUP($D89,SALERYCODE,3,0)),(LQ89+LR89))*(IF($D89=6,LT89,((MIN((VLOOKUP($D89,SALERYCODE,5,0)),LT89)))))))))/IF(AND($D89=2,'ראשי-פרטים כלליים וריכוז הוצאות'!$D$68&lt;&gt;4),1.2,1)</f>
        <v>0</v>
      </c>
      <c r="LW89" s="263"/>
      <c r="LX89" s="264"/>
      <c r="LY89" s="265"/>
      <c r="LZ89" s="266"/>
      <c r="MA89" s="267">
        <f t="shared" si="172"/>
        <v>0</v>
      </c>
      <c r="MB89" s="260">
        <f>+(IF(OR($B89=0,$C89=0,$D89=0,$DC$2&gt;$OE$1),0,IF(OR(LW89=0,LY89=0,LZ89=0),0,MIN((VLOOKUP($D89,SALERYCODE,3,0))*(IF($D89=6,LZ89,LY89))*((MIN((VLOOKUP($D89,SALERYCODE,5,0)),(IF($D89=6,LY89,LZ89))))),MIN((VLOOKUP($D89,SALERYCODE,3,0)),(LW89+LX89))*(IF($D89=6,LZ89,((MIN((VLOOKUP($D89,SALERYCODE,5,0)),LZ89)))))))))/IF(AND($D89=2,'ראשי-פרטים כלליים וריכוז הוצאות'!$D$68&lt;&gt;4),1.2,1)</f>
        <v>0</v>
      </c>
      <c r="MC89" s="263"/>
      <c r="MD89" s="264"/>
      <c r="ME89" s="265"/>
      <c r="MF89" s="266"/>
      <c r="MG89" s="267">
        <f t="shared" si="173"/>
        <v>0</v>
      </c>
      <c r="MH89" s="260">
        <f>+(IF(OR($B89=0,$C89=0,$D89=0,$DC$2&gt;$OE$1),0,IF(OR(MC89=0,ME89=0,MF89=0),0,MIN((VLOOKUP($D89,SALERYCODE,3,0))*(IF($D89=6,MF89,ME89))*((MIN((VLOOKUP($D89,SALERYCODE,5,0)),(IF($D89=6,ME89,MF89))))),MIN((VLOOKUP($D89,SALERYCODE,3,0)),(MC89+MD89))*(IF($D89=6,MF89,((MIN((VLOOKUP($D89,SALERYCODE,5,0)),MF89)))))))))/IF(AND($D89=2,'ראשי-פרטים כלליים וריכוז הוצאות'!$D$68&lt;&gt;4),1.2,1)</f>
        <v>0</v>
      </c>
      <c r="MI89" s="263"/>
      <c r="MJ89" s="264"/>
      <c r="MK89" s="265"/>
      <c r="ML89" s="266"/>
      <c r="MM89" s="267">
        <f t="shared" si="174"/>
        <v>0</v>
      </c>
      <c r="MN89" s="260">
        <f>+(IF(OR($B89=0,$C89=0,$D89=0,$DC$2&gt;$OE$1),0,IF(OR(MI89=0,MK89=0,ML89=0),0,MIN((VLOOKUP($D89,SALERYCODE,3,0))*(IF($D89=6,ML89,MK89))*((MIN((VLOOKUP($D89,SALERYCODE,5,0)),(IF($D89=6,MK89,ML89))))),MIN((VLOOKUP($D89,SALERYCODE,3,0)),(MI89+MJ89))*(IF($D89=6,ML89,((MIN((VLOOKUP($D89,SALERYCODE,5,0)),ML89)))))))))/IF(AND($D89=2,'ראשי-פרטים כלליים וריכוז הוצאות'!$D$68&lt;&gt;4),1.2,1)</f>
        <v>0</v>
      </c>
      <c r="MO89" s="263"/>
      <c r="MP89" s="264"/>
      <c r="MQ89" s="265"/>
      <c r="MR89" s="266"/>
      <c r="MS89" s="267">
        <f t="shared" si="175"/>
        <v>0</v>
      </c>
      <c r="MT89" s="260">
        <f>+(IF(OR($B89=0,$C89=0,$D89=0,$DC$2&gt;$OE$1),0,IF(OR(MO89=0,MQ89=0,MR89=0),0,MIN((VLOOKUP($D89,SALERYCODE,3,0))*(IF($D89=6,MR89,MQ89))*((MIN((VLOOKUP($D89,SALERYCODE,5,0)),(IF($D89=6,MQ89,MR89))))),MIN((VLOOKUP($D89,SALERYCODE,3,0)),(MO89+MP89))*(IF($D89=6,MR89,((MIN((VLOOKUP($D89,SALERYCODE,5,0)),MR89)))))))))/IF(AND($D89=2,'ראשי-פרטים כלליים וריכוז הוצאות'!$D$68&lt;&gt;4),1.2,1)</f>
        <v>0</v>
      </c>
      <c r="MU89" s="263"/>
      <c r="MV89" s="264"/>
      <c r="MW89" s="265"/>
      <c r="MX89" s="266"/>
      <c r="MY89" s="267">
        <f t="shared" si="176"/>
        <v>0</v>
      </c>
      <c r="MZ89" s="260">
        <f>+(IF(OR($B89=0,$C89=0,$D89=0,$DC$2&gt;$OE$1),0,IF(OR(MU89=0,MW89=0,MX89=0),0,MIN((VLOOKUP($D89,SALERYCODE,3,0))*(IF($D89=6,MX89,MW89))*((MIN((VLOOKUP($D89,SALERYCODE,5,0)),(IF($D89=6,MW89,MX89))))),MIN((VLOOKUP($D89,SALERYCODE,3,0)),(MU89+MV89))*(IF($D89=6,MX89,((MIN((VLOOKUP($D89,SALERYCODE,5,0)),MX89)))))))))/IF(AND($D89=2,'ראשי-פרטים כלליים וריכוז הוצאות'!$D$68&lt;&gt;4),1.2,1)</f>
        <v>0</v>
      </c>
      <c r="NA89" s="263"/>
      <c r="NB89" s="264"/>
      <c r="NC89" s="265"/>
      <c r="ND89" s="266"/>
      <c r="NE89" s="267">
        <f t="shared" si="177"/>
        <v>0</v>
      </c>
      <c r="NF89" s="260">
        <f>+(IF(OR($B89=0,$C89=0,$D89=0,$DC$2&gt;$OE$1),0,IF(OR(NA89=0,NC89=0,ND89=0),0,MIN((VLOOKUP($D89,SALERYCODE,3,0))*(IF($D89=6,ND89,NC89))*((MIN((VLOOKUP($D89,SALERYCODE,5,0)),(IF($D89=6,NC89,ND89))))),MIN((VLOOKUP($D89,SALERYCODE,3,0)),(NA89+NB89))*(IF($D89=6,ND89,((MIN((VLOOKUP($D89,SALERYCODE,5,0)),ND89)))))))))/IF(AND($D89=2,'ראשי-פרטים כלליים וריכוז הוצאות'!$D$68&lt;&gt;4),1.2,1)</f>
        <v>0</v>
      </c>
      <c r="NG89" s="263"/>
      <c r="NH89" s="264"/>
      <c r="NI89" s="265"/>
      <c r="NJ89" s="266"/>
      <c r="NK89" s="267">
        <f t="shared" si="178"/>
        <v>0</v>
      </c>
      <c r="NL89" s="260">
        <f>+(IF(OR($B89=0,$C89=0,$D89=0,$DC$2&gt;$OE$1),0,IF(OR(NG89=0,NI89=0,NJ89=0),0,MIN((VLOOKUP($D89,SALERYCODE,3,0))*(IF($D89=6,NJ89,NI89))*((MIN((VLOOKUP($D89,SALERYCODE,5,0)),(IF($D89=6,NI89,NJ89))))),MIN((VLOOKUP($D89,SALERYCODE,3,0)),(NG89+NH89))*(IF($D89=6,NJ89,((MIN((VLOOKUP($D89,SALERYCODE,5,0)),NJ89)))))))))/IF(AND($D89=2,'ראשי-פרטים כלליים וריכוז הוצאות'!$D$68&lt;&gt;4),1.2,1)</f>
        <v>0</v>
      </c>
      <c r="NM89" s="263"/>
      <c r="NN89" s="264"/>
      <c r="NO89" s="265"/>
      <c r="NP89" s="266"/>
      <c r="NQ89" s="267">
        <f t="shared" si="179"/>
        <v>0</v>
      </c>
      <c r="NR89" s="260">
        <f>+(IF(OR($B89=0,$C89=0,$D89=0,$DC$2&gt;$OE$1),0,IF(OR(NM89=0,NO89=0,NP89=0),0,MIN((VLOOKUP($D89,SALERYCODE,3,0))*(IF($D89=6,NP89,NO89))*((MIN((VLOOKUP($D89,SALERYCODE,5,0)),(IF($D89=6,NO89,NP89))))),MIN((VLOOKUP($D89,SALERYCODE,3,0)),(NM89+NN89))*(IF($D89=6,NP89,((MIN((VLOOKUP($D89,SALERYCODE,5,0)),NP89)))))))))/IF(AND($D89=2,'ראשי-פרטים כלליים וריכוז הוצאות'!$D$68&lt;&gt;4),1.2,1)</f>
        <v>0</v>
      </c>
      <c r="NS89" s="263"/>
      <c r="NT89" s="264"/>
      <c r="NU89" s="265"/>
      <c r="NV89" s="266"/>
      <c r="NW89" s="267">
        <f t="shared" si="180"/>
        <v>0</v>
      </c>
      <c r="NX89" s="260">
        <f>+(IF(OR($B89=0,$C89=0,$D89=0,$DC$2&gt;$OE$1),0,IF(OR(NS89=0,NU89=0,NV89=0),0,MIN((VLOOKUP($D89,SALERYCODE,3,0))*(IF($D89=6,NV89,NU89))*((MIN((VLOOKUP($D89,SALERYCODE,5,0)),(IF($D89=6,NU89,NV89))))),MIN((VLOOKUP($D89,SALERYCODE,3,0)),(NS89+NT89))*(IF($D89=6,NV89,((MIN((VLOOKUP($D89,SALERYCODE,5,0)),NV89)))))))))/IF(AND($D89=2,'ראשי-פרטים כלליים וריכוז הוצאות'!$D$68&lt;&gt;4),1.2,1)</f>
        <v>0</v>
      </c>
      <c r="NY89" s="263"/>
      <c r="NZ89" s="264"/>
      <c r="OA89" s="265"/>
      <c r="OB89" s="266"/>
      <c r="OC89" s="267">
        <f t="shared" si="181"/>
        <v>0</v>
      </c>
      <c r="OD89" s="260">
        <f>+(IF(OR($B89=0,$C89=0,$D89=0,$DC$2&gt;$OE$1),0,IF(OR(NY89=0,OA89=0,OB89=0),0,MIN((VLOOKUP($D89,SALERYCODE,3,0))*(IF($D89=6,OB89,OA89))*((MIN((VLOOKUP($D89,SALERYCODE,5,0)),(IF($D89=6,OA89,OB89))))),MIN((VLOOKUP($D89,SALERYCODE,3,0)),(NY89+NZ89))*(IF($D89=6,OB89,((MIN((VLOOKUP($D89,SALERYCODE,5,0)),OB89)))))))))/IF(AND($D89=2,'ראשי-פרטים כלליים וריכוז הוצאות'!$D$68&lt;&gt;4),1.2,1)</f>
        <v>0</v>
      </c>
      <c r="OE89" s="275">
        <f t="shared" si="192"/>
        <v>0</v>
      </c>
      <c r="OF89" s="283">
        <f t="shared" si="193"/>
        <v>9.9999999999999995E-7</v>
      </c>
      <c r="OG89" s="276">
        <f t="shared" si="194"/>
        <v>0</v>
      </c>
      <c r="OH89" s="275">
        <f t="shared" si="195"/>
        <v>0</v>
      </c>
      <c r="OI89" s="275">
        <v>0</v>
      </c>
      <c r="OJ89" s="258">
        <f t="shared" si="191"/>
        <v>0</v>
      </c>
      <c r="OK89" s="284"/>
      <c r="OL89" s="116">
        <f>MIN(OJ89+OK89*OF89*OE89/$OL$1/IF(AND($D89=2,'ראשי-פרטים כלליים וריכוז הוצאות'!$D$68&lt;&gt;4),1.2,1),IF($D89&gt;0,VLOOKUP($D89,SALERYCODE,3,0)*12*OG89,0))</f>
        <v>0</v>
      </c>
      <c r="OM89" s="95">
        <f t="shared" si="182"/>
        <v>0</v>
      </c>
      <c r="ON89" s="11">
        <f t="shared" si="183"/>
        <v>0</v>
      </c>
      <c r="OO89" s="11">
        <f t="shared" si="184"/>
        <v>0</v>
      </c>
      <c r="OP89" s="22">
        <f t="shared" si="185"/>
        <v>0</v>
      </c>
      <c r="OQ89" s="11">
        <f t="shared" si="186"/>
        <v>0</v>
      </c>
      <c r="OR89" s="11" t="e">
        <f>#REF!</f>
        <v>#REF!</v>
      </c>
      <c r="OS89" s="35" t="e">
        <f>#REF!-OP89</f>
        <v>#REF!</v>
      </c>
      <c r="OT89" s="35" t="e">
        <f>OS89-#REF!</f>
        <v>#REF!</v>
      </c>
      <c r="OU89" s="43" t="e">
        <f>IF(AND(OP89&gt;0,(OS89=#REF!-OP89)),"מועסק פחות מ-10% מזמנו במופ","")</f>
        <v>#REF!</v>
      </c>
    </row>
    <row r="90" spans="1:411" ht="24" hidden="1" customHeight="1" outlineLevel="1" x14ac:dyDescent="0.2">
      <c r="A90" s="282">
        <v>87</v>
      </c>
      <c r="B90" s="269"/>
      <c r="C90" s="270"/>
      <c r="D90" s="271"/>
      <c r="E90" s="263"/>
      <c r="F90" s="264"/>
      <c r="G90" s="265"/>
      <c r="H90" s="266"/>
      <c r="I90" s="267">
        <f t="shared" si="117"/>
        <v>0</v>
      </c>
      <c r="J90" s="260">
        <f>(IF(OR($B90=0,$C90=0,$D90=0,$E$2&gt;$OE$1),0,IF(OR($E90=0,$G90=0,$H90=0),0,MIN((VLOOKUP($D90,SALERYCODE,3,0))*(IF($D90=6,$H90,$G90))*((MIN((VLOOKUP($D90,SALERYCODE,5,0)),(IF($D90=6,$G90,$H90))))),MIN((VLOOKUP($D90,SALERYCODE,3,0)),($E90+$F90))*(IF($D90=6,$H90,((MIN((VLOOKUP($D90,SALERYCODE,5,0)),$H90)))))))))/IF(AND($D90=2,'ראשי-פרטים כלליים וריכוז הוצאות'!$D$68&lt;&gt;4),1.2,1)</f>
        <v>0</v>
      </c>
      <c r="K90" s="263"/>
      <c r="L90" s="264"/>
      <c r="M90" s="265"/>
      <c r="N90" s="266"/>
      <c r="O90" s="267">
        <f t="shared" si="118"/>
        <v>0</v>
      </c>
      <c r="P90" s="260">
        <f>+(IF(OR($B90=0,$C90=0,$D90=0,$K$2&gt;$OE$1),0,IF(OR($K90=0,$M90=0,$N90=0),0,MIN((VLOOKUP($D90,SALERYCODE,3,0))*(IF($D90=6,$N90,$M90))*((MIN((VLOOKUP($D90,SALERYCODE,5,0)),(IF($D90=6,$M90,$N90))))),MIN((VLOOKUP($D90,SALERYCODE,3,0)),($K90+$L90))*(IF($D90=6,$N90,((MIN((VLOOKUP($D90,SALERYCODE,5,0)),$N90)))))))))/IF(AND($D90=2,'ראשי-פרטים כלליים וריכוז הוצאות'!$D$68&lt;&gt;4),1.2,1)</f>
        <v>0</v>
      </c>
      <c r="Q90" s="263"/>
      <c r="R90" s="264"/>
      <c r="S90" s="265"/>
      <c r="T90" s="266"/>
      <c r="U90" s="267">
        <f t="shared" si="119"/>
        <v>0</v>
      </c>
      <c r="V90" s="260">
        <f>+(IF(OR($B90=0,$C90=0,$D90=0,$Q$2&gt;$OE$1),0,IF(OR(Q90=0,S90=0,T90=0),0,MIN((VLOOKUP($D90,SALERYCODE,3,0))*(IF($D90=6,T90,S90))*((MIN((VLOOKUP($D90,SALERYCODE,5,0)),(IF($D90=6,S90,T90))))),MIN((VLOOKUP($D90,SALERYCODE,3,0)),(Q90+R90))*(IF($D90=6,T90,((MIN((VLOOKUP($D90,SALERYCODE,5,0)),T90)))))))))/IF(AND($D90=2,'ראשי-פרטים כלליים וריכוז הוצאות'!$D$68&lt;&gt;4),1.2,1)</f>
        <v>0</v>
      </c>
      <c r="W90" s="263"/>
      <c r="X90" s="264"/>
      <c r="Y90" s="265"/>
      <c r="Z90" s="266"/>
      <c r="AA90" s="267">
        <f t="shared" si="120"/>
        <v>0</v>
      </c>
      <c r="AB90" s="260">
        <f>+(IF(OR($B90=0,$C90=0,$D90=0,$W$2&gt;$OE$1),0,IF(OR(W90=0,Y90=0,Z90=0),0,MIN((VLOOKUP($D90,SALERYCODE,3,0))*(IF($D90=6,Z90,Y90))*((MIN((VLOOKUP($D90,SALERYCODE,5,0)),(IF($D90=6,Y90,Z90))))),MIN((VLOOKUP($D90,SALERYCODE,3,0)),(W90+X90))*(IF($D90=6,Z90,((MIN((VLOOKUP($D90,SALERYCODE,5,0)),Z90)))))))))/IF(AND($D90=2,'ראשי-פרטים כלליים וריכוז הוצאות'!$D$68&lt;&gt;4),1.2,1)</f>
        <v>0</v>
      </c>
      <c r="AC90" s="263"/>
      <c r="AD90" s="264"/>
      <c r="AE90" s="265"/>
      <c r="AF90" s="266"/>
      <c r="AG90" s="267">
        <f t="shared" si="121"/>
        <v>0</v>
      </c>
      <c r="AH90" s="260">
        <f>+(IF(OR($B90=0,$C90=0,$D90=0,$AC$2&gt;$OE$1),0,IF(OR(AC90=0,AE90=0,AF90=0),0,MIN((VLOOKUP($D90,SALERYCODE,3,0))*(IF($D90=6,AF90,AE90))*((MIN((VLOOKUP($D90,SALERYCODE,5,0)),(IF($D90=6,AE90,AF90))))),MIN((VLOOKUP($D90,SALERYCODE,3,0)),(AC90+AD90))*(IF($D90=6,AF90,((MIN((VLOOKUP($D90,SALERYCODE,5,0)),AF90)))))))))/IF(AND($D90=2,'ראשי-פרטים כלליים וריכוז הוצאות'!$D$68&lt;&gt;4),1.2,1)</f>
        <v>0</v>
      </c>
      <c r="AI90" s="263"/>
      <c r="AJ90" s="264"/>
      <c r="AK90" s="265"/>
      <c r="AL90" s="266"/>
      <c r="AM90" s="267">
        <f t="shared" si="122"/>
        <v>0</v>
      </c>
      <c r="AN90" s="260">
        <f>+(IF(OR($B90=0,$C90=0,$D90=0,$AI$2&gt;$OE$1),0,IF(OR(AI90=0,AK90=0,AL90=0),0,MIN((VLOOKUP($D90,SALERYCODE,3,0))*(IF($D90=6,AL90,AK90))*((MIN((VLOOKUP($D90,SALERYCODE,5,0)),(IF($D90=6,AK90,AL90))))),MIN((VLOOKUP($D90,SALERYCODE,3,0)),(AI90+AJ90))*(IF($D90=6,AL90,((MIN((VLOOKUP($D90,SALERYCODE,5,0)),AL90)))))))))/IF(AND($D90=2,'ראשי-פרטים כלליים וריכוז הוצאות'!$D$68&lt;&gt;4),1.2,1)</f>
        <v>0</v>
      </c>
      <c r="AO90" s="263"/>
      <c r="AP90" s="264"/>
      <c r="AQ90" s="265"/>
      <c r="AR90" s="266"/>
      <c r="AS90" s="267">
        <f t="shared" si="123"/>
        <v>0</v>
      </c>
      <c r="AT90" s="260">
        <f>+(IF(OR($B90=0,$C90=0,$D90=0,$AO$2&gt;$OE$1),0,IF(OR(AO90=0,AQ90=0,AR90=0),0,MIN((VLOOKUP($D90,SALERYCODE,3,0))*(IF($D90=6,AR90,AQ90))*((MIN((VLOOKUP($D90,SALERYCODE,5,0)),(IF($D90=6,AQ90,AR90))))),MIN((VLOOKUP($D90,SALERYCODE,3,0)),(AO90+AP90))*(IF($D90=6,AR90,((MIN((VLOOKUP($D90,SALERYCODE,5,0)),AR90)))))))))/IF(AND($D90=2,'ראשי-פרטים כלליים וריכוז הוצאות'!$D$68&lt;&gt;4),1.2,1)</f>
        <v>0</v>
      </c>
      <c r="AU90" s="263"/>
      <c r="AV90" s="264"/>
      <c r="AW90" s="265"/>
      <c r="AX90" s="266"/>
      <c r="AY90" s="267">
        <f t="shared" si="124"/>
        <v>0</v>
      </c>
      <c r="AZ90" s="260">
        <f>+(IF(OR($B90=0,$C90=0,$D90=0,$AU$2&gt;$OE$1),0,IF(OR(AU90=0,AW90=0,AX90=0),0,MIN((VLOOKUP($D90,SALERYCODE,3,0))*(IF($D90=6,AX90,AW90))*((MIN((VLOOKUP($D90,SALERYCODE,5,0)),(IF($D90=6,AW90,AX90))))),MIN((VLOOKUP($D90,SALERYCODE,3,0)),(AU90+AV90))*(IF($D90=6,AX90,((MIN((VLOOKUP($D90,SALERYCODE,5,0)),AX90)))))))))/IF(AND($D90=2,'ראשי-פרטים כלליים וריכוז הוצאות'!$D$68&lt;&gt;4),1.2,1)</f>
        <v>0</v>
      </c>
      <c r="BA90" s="263"/>
      <c r="BB90" s="264"/>
      <c r="BC90" s="265"/>
      <c r="BD90" s="266"/>
      <c r="BE90" s="267">
        <f t="shared" si="125"/>
        <v>0</v>
      </c>
      <c r="BF90" s="260">
        <f>+(IF(OR($B90=0,$C90=0,$D90=0,$BA$2&gt;$OE$1),0,IF(OR(BA90=0,BC90=0,BD90=0),0,MIN((VLOOKUP($D90,SALERYCODE,3,0))*(IF($D90=6,BD90,BC90))*((MIN((VLOOKUP($D90,SALERYCODE,5,0)),(IF($D90=6,BC90,BD90))))),MIN((VLOOKUP($D90,SALERYCODE,3,0)),(BA90+BB90))*(IF($D90=6,BD90,((MIN((VLOOKUP($D90,SALERYCODE,5,0)),BD90)))))))))/IF(AND($D90=2,'ראשי-פרטים כלליים וריכוז הוצאות'!$D$68&lt;&gt;4),1.2,1)</f>
        <v>0</v>
      </c>
      <c r="BG90" s="263"/>
      <c r="BH90" s="264"/>
      <c r="BI90" s="265"/>
      <c r="BJ90" s="266"/>
      <c r="BK90" s="267">
        <f t="shared" si="126"/>
        <v>0</v>
      </c>
      <c r="BL90" s="260">
        <f>+(IF(OR($B90=0,$C90=0,$D90=0,$BG$2&gt;$OE$1),0,IF(OR(BG90=0,BI90=0,BJ90=0),0,MIN((VLOOKUP($D90,SALERYCODE,3,0))*(IF($D90=6,BJ90,BI90))*((MIN((VLOOKUP($D90,SALERYCODE,5,0)),(IF($D90=6,BI90,BJ90))))),MIN((VLOOKUP($D90,SALERYCODE,3,0)),(BG90+BH90))*(IF($D90=6,BJ90,((MIN((VLOOKUP($D90,SALERYCODE,5,0)),BJ90)))))))))/IF(AND($D90=2,'ראשי-פרטים כלליים וריכוז הוצאות'!$D$68&lt;&gt;4),1.2,1)</f>
        <v>0</v>
      </c>
      <c r="BM90" s="263"/>
      <c r="BN90" s="264"/>
      <c r="BO90" s="265"/>
      <c r="BP90" s="266"/>
      <c r="BQ90" s="267">
        <f t="shared" si="127"/>
        <v>0</v>
      </c>
      <c r="BR90" s="260">
        <f>+(IF(OR($B90=0,$C90=0,$D90=0,$BM$2&gt;$OE$1),0,IF(OR(BM90=0,BO90=0,BP90=0),0,MIN((VLOOKUP($D90,SALERYCODE,3,0))*(IF($D90=6,BP90,BO90))*((MIN((VLOOKUP($D90,SALERYCODE,5,0)),(IF($D90=6,BO90,BP90))))),MIN((VLOOKUP($D90,SALERYCODE,3,0)),(BM90+BN90))*(IF($D90=6,BP90,((MIN((VLOOKUP($D90,SALERYCODE,5,0)),BP90)))))))))/IF(AND($D90=2,'ראשי-פרטים כלליים וריכוז הוצאות'!$D$68&lt;&gt;4),1.2,1)</f>
        <v>0</v>
      </c>
      <c r="BS90" s="263"/>
      <c r="BT90" s="264"/>
      <c r="BU90" s="265"/>
      <c r="BV90" s="266"/>
      <c r="BW90" s="267">
        <f t="shared" si="128"/>
        <v>0</v>
      </c>
      <c r="BX90" s="260">
        <f>+(IF(OR($B90=0,$C90=0,$D90=0,$BS$2&gt;$OE$1),0,IF(OR(BS90=0,BU90=0,BV90=0),0,MIN((VLOOKUP($D90,SALERYCODE,3,0))*(IF($D90=6,BV90,BU90))*((MIN((VLOOKUP($D90,SALERYCODE,5,0)),(IF($D90=6,BU90,BV90))))),MIN((VLOOKUP($D90,SALERYCODE,3,0)),(BS90+BT90))*(IF($D90=6,BV90,((MIN((VLOOKUP($D90,SALERYCODE,5,0)),BV90)))))))))/IF(AND($D90=2,'ראשי-פרטים כלליים וריכוז הוצאות'!$D$68&lt;&gt;4),1.2,1)</f>
        <v>0</v>
      </c>
      <c r="BY90" s="263"/>
      <c r="BZ90" s="264"/>
      <c r="CA90" s="265"/>
      <c r="CB90" s="266"/>
      <c r="CC90" s="267">
        <f t="shared" si="129"/>
        <v>0</v>
      </c>
      <c r="CD90" s="260">
        <f>+(IF(OR($B90=0,$C90=0,$D90=0,$BY$2&gt;$OE$1),0,IF(OR(BY90=0,CA90=0,CB90=0),0,MIN((VLOOKUP($D90,SALERYCODE,3,0))*(IF($D90=6,CB90,CA90))*((MIN((VLOOKUP($D90,SALERYCODE,5,0)),(IF($D90=6,CA90,CB90))))),MIN((VLOOKUP($D90,SALERYCODE,3,0)),(BY90+BZ90))*(IF($D90=6,CB90,((MIN((VLOOKUP($D90,SALERYCODE,5,0)),CB90)))))))))/IF(AND($D90=2,'ראשי-פרטים כלליים וריכוז הוצאות'!$D$68&lt;&gt;4),1.2,1)</f>
        <v>0</v>
      </c>
      <c r="CE90" s="263"/>
      <c r="CF90" s="264"/>
      <c r="CG90" s="265"/>
      <c r="CH90" s="266"/>
      <c r="CI90" s="267">
        <f t="shared" si="130"/>
        <v>0</v>
      </c>
      <c r="CJ90" s="260">
        <f>+(IF(OR($B90=0,$C90=0,$D90=0,$CE$2&gt;$OE$1),0,IF(OR(CE90=0,CG90=0,CH90=0),0,MIN((VLOOKUP($D90,SALERYCODE,3,0))*(IF($D90=6,CH90,CG90))*((MIN((VLOOKUP($D90,SALERYCODE,5,0)),(IF($D90=6,CG90,CH90))))),MIN((VLOOKUP($D90,SALERYCODE,3,0)),(CE90+CF90))*(IF($D90=6,CH90,((MIN((VLOOKUP($D90,SALERYCODE,5,0)),CH90)))))))))/IF(AND($D90=2,'ראשי-פרטים כלליים וריכוז הוצאות'!$D$68&lt;&gt;4),1.2,1)</f>
        <v>0</v>
      </c>
      <c r="CK90" s="263"/>
      <c r="CL90" s="264"/>
      <c r="CM90" s="265"/>
      <c r="CN90" s="266"/>
      <c r="CO90" s="267">
        <f t="shared" si="131"/>
        <v>0</v>
      </c>
      <c r="CP90" s="260">
        <f>+(IF(OR($B90=0,$C90=0,$D90=0,$CK$2&gt;$OE$1),0,IF(OR(CK90=0,CM90=0,CN90=0),0,MIN((VLOOKUP($D90,SALERYCODE,3,0))*(IF($D90=6,CN90,CM90))*((MIN((VLOOKUP($D90,SALERYCODE,5,0)),(IF($D90=6,CM90,CN90))))),MIN((VLOOKUP($D90,SALERYCODE,3,0)),(CK90+CL90))*(IF($D90=6,CN90,((MIN((VLOOKUP($D90,SALERYCODE,5,0)),CN90)))))))))/IF(AND($D90=2,'ראשי-פרטים כלליים וריכוז הוצאות'!$D$68&lt;&gt;4),1.2,1)</f>
        <v>0</v>
      </c>
      <c r="CQ90" s="263"/>
      <c r="CR90" s="264"/>
      <c r="CS90" s="265"/>
      <c r="CT90" s="266"/>
      <c r="CU90" s="267">
        <f t="shared" si="132"/>
        <v>0</v>
      </c>
      <c r="CV90" s="260">
        <f>+(IF(OR($B90=0,$C90=0,$D90=0,$CQ$2&gt;$OE$1),0,IF(OR(CQ90=0,CS90=0,CT90=0),0,MIN((VLOOKUP($D90,SALERYCODE,3,0))*(IF($D90=6,CT90,CS90))*((MIN((VLOOKUP($D90,SALERYCODE,5,0)),(IF($D90=6,CS90,CT90))))),MIN((VLOOKUP($D90,SALERYCODE,3,0)),(CQ90+CR90))*(IF($D90=6,CT90,((MIN((VLOOKUP($D90,SALERYCODE,5,0)),CT90)))))))))/IF(AND($D90=2,'ראשי-פרטים כלליים וריכוז הוצאות'!$D$68&lt;&gt;4),1.2,1)</f>
        <v>0</v>
      </c>
      <c r="CW90" s="263"/>
      <c r="CX90" s="264"/>
      <c r="CY90" s="265"/>
      <c r="CZ90" s="266"/>
      <c r="DA90" s="267">
        <f t="shared" si="133"/>
        <v>0</v>
      </c>
      <c r="DB90" s="260">
        <f>+(IF(OR($B90=0,$C90=0,$D90=0,$CW$2&gt;$OE$1),0,IF(OR(CW90=0,CY90=0,CZ90=0),0,MIN((VLOOKUP($D90,SALERYCODE,3,0))*(IF($D90=6,CZ90,CY90))*((MIN((VLOOKUP($D90,SALERYCODE,5,0)),(IF($D90=6,CY90,CZ90))))),MIN((VLOOKUP($D90,SALERYCODE,3,0)),(CW90+CX90))*(IF($D90=6,CZ90,((MIN((VLOOKUP($D90,SALERYCODE,5,0)),CZ90)))))))))/IF(AND($D90=2,'ראשי-פרטים כלליים וריכוז הוצאות'!$D$68&lt;&gt;4),1.2,1)</f>
        <v>0</v>
      </c>
      <c r="DC90" s="263"/>
      <c r="DD90" s="264"/>
      <c r="DE90" s="265"/>
      <c r="DF90" s="266"/>
      <c r="DG90" s="267">
        <f t="shared" si="134"/>
        <v>0</v>
      </c>
      <c r="DH90" s="260">
        <f>+(IF(OR($B90=0,$C90=0,$D90=0,$DC$2&gt;$OE$1),0,IF(OR(DC90=0,DE90=0,DF90=0),0,MIN((VLOOKUP($D90,SALERYCODE,3,0))*(IF($D90=6,DF90,DE90))*((MIN((VLOOKUP($D90,SALERYCODE,5,0)),(IF($D90=6,DE90,DF90))))),MIN((VLOOKUP($D90,SALERYCODE,3,0)),(DC90+DD90))*(IF($D90=6,DF90,((MIN((VLOOKUP($D90,SALERYCODE,5,0)),DF90)))))))))/IF(AND($D90=2,'ראשי-פרטים כלליים וריכוז הוצאות'!$D$68&lt;&gt;4),1.2,1)</f>
        <v>0</v>
      </c>
      <c r="DI90" s="263"/>
      <c r="DJ90" s="264"/>
      <c r="DK90" s="265"/>
      <c r="DL90" s="266"/>
      <c r="DM90" s="267">
        <f t="shared" si="135"/>
        <v>0</v>
      </c>
      <c r="DN90" s="260">
        <f>+(IF(OR($B90=0,$C90=0,$D90=0,$DC$2&gt;$OE$1),0,IF(OR(DI90=0,DK90=0,DL90=0),0,MIN((VLOOKUP($D90,SALERYCODE,3,0))*(IF($D90=6,DL90,DK90))*((MIN((VLOOKUP($D90,SALERYCODE,5,0)),(IF($D90=6,DK90,DL90))))),MIN((VLOOKUP($D90,SALERYCODE,3,0)),(DI90+DJ90))*(IF($D90=6,DL90,((MIN((VLOOKUP($D90,SALERYCODE,5,0)),DL90)))))))))/IF(AND($D90=2,'ראשי-פרטים כלליים וריכוז הוצאות'!$D$68&lt;&gt;4),1.2,1)</f>
        <v>0</v>
      </c>
      <c r="DO90" s="263"/>
      <c r="DP90" s="264"/>
      <c r="DQ90" s="265"/>
      <c r="DR90" s="266"/>
      <c r="DS90" s="267">
        <f t="shared" si="136"/>
        <v>0</v>
      </c>
      <c r="DT90" s="260">
        <f>+(IF(OR($B90=0,$C90=0,$D90=0,$DC$2&gt;$OE$1),0,IF(OR(DO90=0,DQ90=0,DR90=0),0,MIN((VLOOKUP($D90,SALERYCODE,3,0))*(IF($D90=6,DR90,DQ90))*((MIN((VLOOKUP($D90,SALERYCODE,5,0)),(IF($D90=6,DQ90,DR90))))),MIN((VLOOKUP($D90,SALERYCODE,3,0)),(DO90+DP90))*(IF($D90=6,DR90,((MIN((VLOOKUP($D90,SALERYCODE,5,0)),DR90)))))))))/IF(AND($D90=2,'ראשי-פרטים כלליים וריכוז הוצאות'!$D$68&lt;&gt;4),1.2,1)</f>
        <v>0</v>
      </c>
      <c r="DU90" s="263"/>
      <c r="DV90" s="264"/>
      <c r="DW90" s="265"/>
      <c r="DX90" s="266"/>
      <c r="DY90" s="267">
        <f t="shared" si="137"/>
        <v>0</v>
      </c>
      <c r="DZ90" s="260">
        <f>+(IF(OR($B90=0,$C90=0,$D90=0,$DC$2&gt;$OE$1),0,IF(OR(DU90=0,DW90=0,DX90=0),0,MIN((VLOOKUP($D90,SALERYCODE,3,0))*(IF($D90=6,DX90,DW90))*((MIN((VLOOKUP($D90,SALERYCODE,5,0)),(IF($D90=6,DW90,DX90))))),MIN((VLOOKUP($D90,SALERYCODE,3,0)),(DU90+DV90))*(IF($D90=6,DX90,((MIN((VLOOKUP($D90,SALERYCODE,5,0)),DX90)))))))))/IF(AND($D90=2,'ראשי-פרטים כלליים וריכוז הוצאות'!$D$68&lt;&gt;4),1.2,1)</f>
        <v>0</v>
      </c>
      <c r="EA90" s="263"/>
      <c r="EB90" s="264"/>
      <c r="EC90" s="265"/>
      <c r="ED90" s="266"/>
      <c r="EE90" s="267">
        <f t="shared" si="138"/>
        <v>0</v>
      </c>
      <c r="EF90" s="260">
        <f>+(IF(OR($B90=0,$C90=0,$D90=0,$DC$2&gt;$OE$1),0,IF(OR(EA90=0,EC90=0,ED90=0),0,MIN((VLOOKUP($D90,SALERYCODE,3,0))*(IF($D90=6,ED90,EC90))*((MIN((VLOOKUP($D90,SALERYCODE,5,0)),(IF($D90=6,EC90,ED90))))),MIN((VLOOKUP($D90,SALERYCODE,3,0)),(EA90+EB90))*(IF($D90=6,ED90,((MIN((VLOOKUP($D90,SALERYCODE,5,0)),ED90)))))))))/IF(AND($D90=2,'ראשי-פרטים כלליים וריכוז הוצאות'!$D$68&lt;&gt;4),1.2,1)</f>
        <v>0</v>
      </c>
      <c r="EG90" s="263"/>
      <c r="EH90" s="264"/>
      <c r="EI90" s="265"/>
      <c r="EJ90" s="266"/>
      <c r="EK90" s="267">
        <f t="shared" si="139"/>
        <v>0</v>
      </c>
      <c r="EL90" s="260">
        <f>+(IF(OR($B90=0,$C90=0,$D90=0,$DC$2&gt;$OE$1),0,IF(OR(EG90=0,EI90=0,EJ90=0),0,MIN((VLOOKUP($D90,SALERYCODE,3,0))*(IF($D90=6,EJ90,EI90))*((MIN((VLOOKUP($D90,SALERYCODE,5,0)),(IF($D90=6,EI90,EJ90))))),MIN((VLOOKUP($D90,SALERYCODE,3,0)),(EG90+EH90))*(IF($D90=6,EJ90,((MIN((VLOOKUP($D90,SALERYCODE,5,0)),EJ90)))))))))/IF(AND($D90=2,'ראשי-פרטים כלליים וריכוז הוצאות'!$D$68&lt;&gt;4),1.2,1)</f>
        <v>0</v>
      </c>
      <c r="EM90" s="263"/>
      <c r="EN90" s="264"/>
      <c r="EO90" s="265"/>
      <c r="EP90" s="266"/>
      <c r="EQ90" s="267">
        <f t="shared" si="140"/>
        <v>0</v>
      </c>
      <c r="ER90" s="260">
        <f>+(IF(OR($B90=0,$C90=0,$D90=0,$DC$2&gt;$OE$1),0,IF(OR(EM90=0,EO90=0,EP90=0),0,MIN((VLOOKUP($D90,SALERYCODE,3,0))*(IF($D90=6,EP90,EO90))*((MIN((VLOOKUP($D90,SALERYCODE,5,0)),(IF($D90=6,EO90,EP90))))),MIN((VLOOKUP($D90,SALERYCODE,3,0)),(EM90+EN90))*(IF($D90=6,EP90,((MIN((VLOOKUP($D90,SALERYCODE,5,0)),EP90)))))))))/IF(AND($D90=2,'ראשי-פרטים כלליים וריכוז הוצאות'!$D$68&lt;&gt;4),1.2,1)</f>
        <v>0</v>
      </c>
      <c r="ES90" s="263"/>
      <c r="ET90" s="264"/>
      <c r="EU90" s="265"/>
      <c r="EV90" s="266"/>
      <c r="EW90" s="267">
        <f t="shared" si="141"/>
        <v>0</v>
      </c>
      <c r="EX90" s="260">
        <f>+(IF(OR($B90=0,$C90=0,$D90=0,$DC$2&gt;$OE$1),0,IF(OR(ES90=0,EU90=0,EV90=0),0,MIN((VLOOKUP($D90,SALERYCODE,3,0))*(IF($D90=6,EV90,EU90))*((MIN((VLOOKUP($D90,SALERYCODE,5,0)),(IF($D90=6,EU90,EV90))))),MIN((VLOOKUP($D90,SALERYCODE,3,0)),(ES90+ET90))*(IF($D90=6,EV90,((MIN((VLOOKUP($D90,SALERYCODE,5,0)),EV90)))))))))/IF(AND($D90=2,'ראשי-פרטים כלליים וריכוז הוצאות'!$D$68&lt;&gt;4),1.2,1)</f>
        <v>0</v>
      </c>
      <c r="EY90" s="263"/>
      <c r="EZ90" s="264"/>
      <c r="FA90" s="265"/>
      <c r="FB90" s="266"/>
      <c r="FC90" s="267">
        <f t="shared" si="142"/>
        <v>0</v>
      </c>
      <c r="FD90" s="260">
        <f>+(IF(OR($B90=0,$C90=0,$D90=0,$DC$2&gt;$OE$1),0,IF(OR(EY90=0,FA90=0,FB90=0),0,MIN((VLOOKUP($D90,SALERYCODE,3,0))*(IF($D90=6,FB90,FA90))*((MIN((VLOOKUP($D90,SALERYCODE,5,0)),(IF($D90=6,FA90,FB90))))),MIN((VLOOKUP($D90,SALERYCODE,3,0)),(EY90+EZ90))*(IF($D90=6,FB90,((MIN((VLOOKUP($D90,SALERYCODE,5,0)),FB90)))))))))/IF(AND($D90=2,'ראשי-פרטים כלליים וריכוז הוצאות'!$D$68&lt;&gt;4),1.2,1)</f>
        <v>0</v>
      </c>
      <c r="FE90" s="263"/>
      <c r="FF90" s="264"/>
      <c r="FG90" s="265"/>
      <c r="FH90" s="266"/>
      <c r="FI90" s="267">
        <f t="shared" si="143"/>
        <v>0</v>
      </c>
      <c r="FJ90" s="260">
        <f>+(IF(OR($B90=0,$C90=0,$D90=0,$DC$2&gt;$OE$1),0,IF(OR(FE90=0,FG90=0,FH90=0),0,MIN((VLOOKUP($D90,SALERYCODE,3,0))*(IF($D90=6,FH90,FG90))*((MIN((VLOOKUP($D90,SALERYCODE,5,0)),(IF($D90=6,FG90,FH90))))),MIN((VLOOKUP($D90,SALERYCODE,3,0)),(FE90+FF90))*(IF($D90=6,FH90,((MIN((VLOOKUP($D90,SALERYCODE,5,0)),FH90)))))))))/IF(AND($D90=2,'ראשי-פרטים כלליים וריכוז הוצאות'!$D$68&lt;&gt;4),1.2,1)</f>
        <v>0</v>
      </c>
      <c r="FK90" s="263"/>
      <c r="FL90" s="264"/>
      <c r="FM90" s="265"/>
      <c r="FN90" s="266"/>
      <c r="FO90" s="267">
        <f t="shared" si="144"/>
        <v>0</v>
      </c>
      <c r="FP90" s="260">
        <f>+(IF(OR($B90=0,$C90=0,$D90=0,$DC$2&gt;$OE$1),0,IF(OR(FK90=0,FM90=0,FN90=0),0,MIN((VLOOKUP($D90,SALERYCODE,3,0))*(IF($D90=6,FN90,FM90))*((MIN((VLOOKUP($D90,SALERYCODE,5,0)),(IF($D90=6,FM90,FN90))))),MIN((VLOOKUP($D90,SALERYCODE,3,0)),(FK90+FL90))*(IF($D90=6,FN90,((MIN((VLOOKUP($D90,SALERYCODE,5,0)),FN90)))))))))/IF(AND($D90=2,'ראשי-פרטים כלליים וריכוז הוצאות'!$D$68&lt;&gt;4),1.2,1)</f>
        <v>0</v>
      </c>
      <c r="FQ90" s="263"/>
      <c r="FR90" s="264"/>
      <c r="FS90" s="265"/>
      <c r="FT90" s="266"/>
      <c r="FU90" s="267">
        <f t="shared" si="145"/>
        <v>0</v>
      </c>
      <c r="FV90" s="260">
        <f>+(IF(OR($B90=0,$C90=0,$D90=0,$DC$2&gt;$OE$1),0,IF(OR(FQ90=0,FS90=0,FT90=0),0,MIN((VLOOKUP($D90,SALERYCODE,3,0))*(IF($D90=6,FT90,FS90))*((MIN((VLOOKUP($D90,SALERYCODE,5,0)),(IF($D90=6,FS90,FT90))))),MIN((VLOOKUP($D90,SALERYCODE,3,0)),(FQ90+FR90))*(IF($D90=6,FT90,((MIN((VLOOKUP($D90,SALERYCODE,5,0)),FT90)))))))))/IF(AND($D90=2,'ראשי-פרטים כלליים וריכוז הוצאות'!$D$68&lt;&gt;4),1.2,1)</f>
        <v>0</v>
      </c>
      <c r="FW90" s="263"/>
      <c r="FX90" s="264"/>
      <c r="FY90" s="265"/>
      <c r="FZ90" s="266"/>
      <c r="GA90" s="267">
        <f t="shared" si="146"/>
        <v>0</v>
      </c>
      <c r="GB90" s="260">
        <f>+(IF(OR($B90=0,$C90=0,$D90=0,$DC$2&gt;$OE$1),0,IF(OR(FW90=0,FY90=0,FZ90=0),0,MIN((VLOOKUP($D90,SALERYCODE,3,0))*(IF($D90=6,FZ90,FY90))*((MIN((VLOOKUP($D90,SALERYCODE,5,0)),(IF($D90=6,FY90,FZ90))))),MIN((VLOOKUP($D90,SALERYCODE,3,0)),(FW90+FX90))*(IF($D90=6,FZ90,((MIN((VLOOKUP($D90,SALERYCODE,5,0)),FZ90)))))))))/IF(AND($D90=2,'ראשי-פרטים כלליים וריכוז הוצאות'!$D$68&lt;&gt;4),1.2,1)</f>
        <v>0</v>
      </c>
      <c r="GC90" s="263"/>
      <c r="GD90" s="264"/>
      <c r="GE90" s="265"/>
      <c r="GF90" s="266"/>
      <c r="GG90" s="267">
        <f t="shared" si="147"/>
        <v>0</v>
      </c>
      <c r="GH90" s="260">
        <f>+(IF(OR($B90=0,$C90=0,$D90=0,$DC$2&gt;$OE$1),0,IF(OR(GC90=0,GE90=0,GF90=0),0,MIN((VLOOKUP($D90,SALERYCODE,3,0))*(IF($D90=6,GF90,GE90))*((MIN((VLOOKUP($D90,SALERYCODE,5,0)),(IF($D90=6,GE90,GF90))))),MIN((VLOOKUP($D90,SALERYCODE,3,0)),(GC90+GD90))*(IF($D90=6,GF90,((MIN((VLOOKUP($D90,SALERYCODE,5,0)),GF90)))))))))/IF(AND($D90=2,'ראשי-פרטים כלליים וריכוז הוצאות'!$D$68&lt;&gt;4),1.2,1)</f>
        <v>0</v>
      </c>
      <c r="GI90" s="263"/>
      <c r="GJ90" s="264"/>
      <c r="GK90" s="265"/>
      <c r="GL90" s="266"/>
      <c r="GM90" s="267">
        <f t="shared" si="148"/>
        <v>0</v>
      </c>
      <c r="GN90" s="260">
        <f>+(IF(OR($B90=0,$C90=0,$D90=0,$DC$2&gt;$OE$1),0,IF(OR(GI90=0,GK90=0,GL90=0),0,MIN((VLOOKUP($D90,SALERYCODE,3,0))*(IF($D90=6,GL90,GK90))*((MIN((VLOOKUP($D90,SALERYCODE,5,0)),(IF($D90=6,GK90,GL90))))),MIN((VLOOKUP($D90,SALERYCODE,3,0)),(GI90+GJ90))*(IF($D90=6,GL90,((MIN((VLOOKUP($D90,SALERYCODE,5,0)),GL90)))))))))/IF(AND($D90=2,'ראשי-פרטים כלליים וריכוז הוצאות'!$D$68&lt;&gt;4),1.2,1)</f>
        <v>0</v>
      </c>
      <c r="GO90" s="263"/>
      <c r="GP90" s="264"/>
      <c r="GQ90" s="265"/>
      <c r="GR90" s="266"/>
      <c r="GS90" s="267">
        <f t="shared" si="149"/>
        <v>0</v>
      </c>
      <c r="GT90" s="260">
        <f>+(IF(OR($B90=0,$C90=0,$D90=0,$DC$2&gt;$OE$1),0,IF(OR(GO90=0,GQ90=0,GR90=0),0,MIN((VLOOKUP($D90,SALERYCODE,3,0))*(IF($D90=6,GR90,GQ90))*((MIN((VLOOKUP($D90,SALERYCODE,5,0)),(IF($D90=6,GQ90,GR90))))),MIN((VLOOKUP($D90,SALERYCODE,3,0)),(GO90+GP90))*(IF($D90=6,GR90,((MIN((VLOOKUP($D90,SALERYCODE,5,0)),GR90)))))))))/IF(AND($D90=2,'ראשי-פרטים כלליים וריכוז הוצאות'!$D$68&lt;&gt;4),1.2,1)</f>
        <v>0</v>
      </c>
      <c r="GU90" s="263"/>
      <c r="GV90" s="264"/>
      <c r="GW90" s="265"/>
      <c r="GX90" s="266"/>
      <c r="GY90" s="267">
        <f t="shared" si="150"/>
        <v>0</v>
      </c>
      <c r="GZ90" s="260">
        <f>+(IF(OR($B90=0,$C90=0,$D90=0,$DC$2&gt;$OE$1),0,IF(OR(GU90=0,GW90=0,GX90=0),0,MIN((VLOOKUP($D90,SALERYCODE,3,0))*(IF($D90=6,GX90,GW90))*((MIN((VLOOKUP($D90,SALERYCODE,5,0)),(IF($D90=6,GW90,GX90))))),MIN((VLOOKUP($D90,SALERYCODE,3,0)),(GU90+GV90))*(IF($D90=6,GX90,((MIN((VLOOKUP($D90,SALERYCODE,5,0)),GX90)))))))))/IF(AND($D90=2,'ראשי-פרטים כלליים וריכוז הוצאות'!$D$68&lt;&gt;4),1.2,1)</f>
        <v>0</v>
      </c>
      <c r="HA90" s="263"/>
      <c r="HB90" s="264"/>
      <c r="HC90" s="265"/>
      <c r="HD90" s="266"/>
      <c r="HE90" s="267">
        <f t="shared" si="151"/>
        <v>0</v>
      </c>
      <c r="HF90" s="260">
        <f>+(IF(OR($B90=0,$C90=0,$D90=0,$DC$2&gt;$OE$1),0,IF(OR(HA90=0,HC90=0,HD90=0),0,MIN((VLOOKUP($D90,SALERYCODE,3,0))*(IF($D90=6,HD90,HC90))*((MIN((VLOOKUP($D90,SALERYCODE,5,0)),(IF($D90=6,HC90,HD90))))),MIN((VLOOKUP($D90,SALERYCODE,3,0)),(HA90+HB90))*(IF($D90=6,HD90,((MIN((VLOOKUP($D90,SALERYCODE,5,0)),HD90)))))))))/IF(AND($D90=2,'ראשי-פרטים כלליים וריכוז הוצאות'!$D$68&lt;&gt;4),1.2,1)</f>
        <v>0</v>
      </c>
      <c r="HG90" s="263"/>
      <c r="HH90" s="264"/>
      <c r="HI90" s="265"/>
      <c r="HJ90" s="266"/>
      <c r="HK90" s="267">
        <f t="shared" si="152"/>
        <v>0</v>
      </c>
      <c r="HL90" s="260">
        <f>+(IF(OR($B90=0,$C90=0,$D90=0,$DC$2&gt;$OE$1),0,IF(OR(HG90=0,HI90=0,HJ90=0),0,MIN((VLOOKUP($D90,SALERYCODE,3,0))*(IF($D90=6,HJ90,HI90))*((MIN((VLOOKUP($D90,SALERYCODE,5,0)),(IF($D90=6,HI90,HJ90))))),MIN((VLOOKUP($D90,SALERYCODE,3,0)),(HG90+HH90))*(IF($D90=6,HJ90,((MIN((VLOOKUP($D90,SALERYCODE,5,0)),HJ90)))))))))/IF(AND($D90=2,'ראשי-פרטים כלליים וריכוז הוצאות'!$D$68&lt;&gt;4),1.2,1)</f>
        <v>0</v>
      </c>
      <c r="HM90" s="263"/>
      <c r="HN90" s="264"/>
      <c r="HO90" s="265"/>
      <c r="HP90" s="266"/>
      <c r="HQ90" s="267">
        <f t="shared" si="153"/>
        <v>0</v>
      </c>
      <c r="HR90" s="260">
        <f>+(IF(OR($B90=0,$C90=0,$D90=0,$DC$2&gt;$OE$1),0,IF(OR(HM90=0,HO90=0,HP90=0),0,MIN((VLOOKUP($D90,SALERYCODE,3,0))*(IF($D90=6,HP90,HO90))*((MIN((VLOOKUP($D90,SALERYCODE,5,0)),(IF($D90=6,HO90,HP90))))),MIN((VLOOKUP($D90,SALERYCODE,3,0)),(HM90+HN90))*(IF($D90=6,HP90,((MIN((VLOOKUP($D90,SALERYCODE,5,0)),HP90)))))))))/IF(AND($D90=2,'ראשי-פרטים כלליים וריכוז הוצאות'!$D$68&lt;&gt;4),1.2,1)</f>
        <v>0</v>
      </c>
      <c r="HS90" s="263"/>
      <c r="HT90" s="264"/>
      <c r="HU90" s="265"/>
      <c r="HV90" s="266"/>
      <c r="HW90" s="267">
        <f t="shared" si="154"/>
        <v>0</v>
      </c>
      <c r="HX90" s="260">
        <f>+(IF(OR($B90=0,$C90=0,$D90=0,$DC$2&gt;$OE$1),0,IF(OR(HS90=0,HU90=0,HV90=0),0,MIN((VLOOKUP($D90,SALERYCODE,3,0))*(IF($D90=6,HV90,HU90))*((MIN((VLOOKUP($D90,SALERYCODE,5,0)),(IF($D90=6,HU90,HV90))))),MIN((VLOOKUP($D90,SALERYCODE,3,0)),(HS90+HT90))*(IF($D90=6,HV90,((MIN((VLOOKUP($D90,SALERYCODE,5,0)),HV90)))))))))/IF(AND($D90=2,'ראשי-פרטים כלליים וריכוז הוצאות'!$D$68&lt;&gt;4),1.2,1)</f>
        <v>0</v>
      </c>
      <c r="HY90" s="263"/>
      <c r="HZ90" s="264"/>
      <c r="IA90" s="265"/>
      <c r="IB90" s="266"/>
      <c r="IC90" s="267">
        <f t="shared" si="155"/>
        <v>0</v>
      </c>
      <c r="ID90" s="260">
        <f>+(IF(OR($B90=0,$C90=0,$D90=0,$DC$2&gt;$OE$1),0,IF(OR(HY90=0,IA90=0,IB90=0),0,MIN((VLOOKUP($D90,SALERYCODE,3,0))*(IF($D90=6,IB90,IA90))*((MIN((VLOOKUP($D90,SALERYCODE,5,0)),(IF($D90=6,IA90,IB90))))),MIN((VLOOKUP($D90,SALERYCODE,3,0)),(HY90+HZ90))*(IF($D90=6,IB90,((MIN((VLOOKUP($D90,SALERYCODE,5,0)),IB90)))))))))/IF(AND($D90=2,'ראשי-פרטים כלליים וריכוז הוצאות'!$D$68&lt;&gt;4),1.2,1)</f>
        <v>0</v>
      </c>
      <c r="IE90" s="263"/>
      <c r="IF90" s="264"/>
      <c r="IG90" s="265"/>
      <c r="IH90" s="266"/>
      <c r="II90" s="267">
        <f t="shared" si="156"/>
        <v>0</v>
      </c>
      <c r="IJ90" s="260">
        <f>+(IF(OR($B90=0,$C90=0,$D90=0,$DC$2&gt;$OE$1),0,IF(OR(IE90=0,IG90=0,IH90=0),0,MIN((VLOOKUP($D90,SALERYCODE,3,0))*(IF($D90=6,IH90,IG90))*((MIN((VLOOKUP($D90,SALERYCODE,5,0)),(IF($D90=6,IG90,IH90))))),MIN((VLOOKUP($D90,SALERYCODE,3,0)),(IE90+IF90))*(IF($D90=6,IH90,((MIN((VLOOKUP($D90,SALERYCODE,5,0)),IH90)))))))))/IF(AND($D90=2,'ראשי-פרטים כלליים וריכוז הוצאות'!$D$68&lt;&gt;4),1.2,1)</f>
        <v>0</v>
      </c>
      <c r="IK90" s="263"/>
      <c r="IL90" s="264"/>
      <c r="IM90" s="265"/>
      <c r="IN90" s="266"/>
      <c r="IO90" s="267">
        <f t="shared" si="157"/>
        <v>0</v>
      </c>
      <c r="IP90" s="260">
        <f>+(IF(OR($B90=0,$C90=0,$D90=0,$DC$2&gt;$OE$1),0,IF(OR(IK90=0,IM90=0,IN90=0),0,MIN((VLOOKUP($D90,SALERYCODE,3,0))*(IF($D90=6,IN90,IM90))*((MIN((VLOOKUP($D90,SALERYCODE,5,0)),(IF($D90=6,IM90,IN90))))),MIN((VLOOKUP($D90,SALERYCODE,3,0)),(IK90+IL90))*(IF($D90=6,IN90,((MIN((VLOOKUP($D90,SALERYCODE,5,0)),IN90)))))))))/IF(AND($D90=2,'ראשי-פרטים כלליים וריכוז הוצאות'!$D$68&lt;&gt;4),1.2,1)</f>
        <v>0</v>
      </c>
      <c r="IQ90" s="263"/>
      <c r="IR90" s="264"/>
      <c r="IS90" s="265"/>
      <c r="IT90" s="266"/>
      <c r="IU90" s="267">
        <f t="shared" si="158"/>
        <v>0</v>
      </c>
      <c r="IV90" s="260">
        <f>+(IF(OR($B90=0,$C90=0,$D90=0,$DC$2&gt;$OE$1),0,IF(OR(IQ90=0,IS90=0,IT90=0),0,MIN((VLOOKUP($D90,SALERYCODE,3,0))*(IF($D90=6,IT90,IS90))*((MIN((VLOOKUP($D90,SALERYCODE,5,0)),(IF($D90=6,IS90,IT90))))),MIN((VLOOKUP($D90,SALERYCODE,3,0)),(IQ90+IR90))*(IF($D90=6,IT90,((MIN((VLOOKUP($D90,SALERYCODE,5,0)),IT90)))))))))/IF(AND($D90=2,'ראשי-פרטים כלליים וריכוז הוצאות'!$D$68&lt;&gt;4),1.2,1)</f>
        <v>0</v>
      </c>
      <c r="IW90" s="263"/>
      <c r="IX90" s="264"/>
      <c r="IY90" s="265"/>
      <c r="IZ90" s="266"/>
      <c r="JA90" s="267">
        <f t="shared" si="159"/>
        <v>0</v>
      </c>
      <c r="JB90" s="260">
        <f>+(IF(OR($B90=0,$C90=0,$D90=0,$DC$2&gt;$OE$1),0,IF(OR(IW90=0,IY90=0,IZ90=0),0,MIN((VLOOKUP($D90,SALERYCODE,3,0))*(IF($D90=6,IZ90,IY90))*((MIN((VLOOKUP($D90,SALERYCODE,5,0)),(IF($D90=6,IY90,IZ90))))),MIN((VLOOKUP($D90,SALERYCODE,3,0)),(IW90+IX90))*(IF($D90=6,IZ90,((MIN((VLOOKUP($D90,SALERYCODE,5,0)),IZ90)))))))))/IF(AND($D90=2,'ראשי-פרטים כלליים וריכוז הוצאות'!$D$68&lt;&gt;4),1.2,1)</f>
        <v>0</v>
      </c>
      <c r="JC90" s="263"/>
      <c r="JD90" s="264"/>
      <c r="JE90" s="265"/>
      <c r="JF90" s="266"/>
      <c r="JG90" s="267">
        <f t="shared" si="160"/>
        <v>0</v>
      </c>
      <c r="JH90" s="260">
        <f>+(IF(OR($B90=0,$C90=0,$D90=0,$DC$2&gt;$OE$1),0,IF(OR(JC90=0,JE90=0,JF90=0),0,MIN((VLOOKUP($D90,SALERYCODE,3,0))*(IF($D90=6,JF90,JE90))*((MIN((VLOOKUP($D90,SALERYCODE,5,0)),(IF($D90=6,JE90,JF90))))),MIN((VLOOKUP($D90,SALERYCODE,3,0)),(JC90+JD90))*(IF($D90=6,JF90,((MIN((VLOOKUP($D90,SALERYCODE,5,0)),JF90)))))))))/IF(AND($D90=2,'ראשי-פרטים כלליים וריכוז הוצאות'!$D$68&lt;&gt;4),1.2,1)</f>
        <v>0</v>
      </c>
      <c r="JI90" s="263"/>
      <c r="JJ90" s="264"/>
      <c r="JK90" s="265"/>
      <c r="JL90" s="266"/>
      <c r="JM90" s="267">
        <f t="shared" si="161"/>
        <v>0</v>
      </c>
      <c r="JN90" s="260">
        <f>+(IF(OR($B90=0,$C90=0,$D90=0,$DC$2&gt;$OE$1),0,IF(OR(JI90=0,JK90=0,JL90=0),0,MIN((VLOOKUP($D90,SALERYCODE,3,0))*(IF($D90=6,JL90,JK90))*((MIN((VLOOKUP($D90,SALERYCODE,5,0)),(IF($D90=6,JK90,JL90))))),MIN((VLOOKUP($D90,SALERYCODE,3,0)),(JI90+JJ90))*(IF($D90=6,JL90,((MIN((VLOOKUP($D90,SALERYCODE,5,0)),JL90)))))))))/IF(AND($D90=2,'ראשי-פרטים כלליים וריכוז הוצאות'!$D$68&lt;&gt;4),1.2,1)</f>
        <v>0</v>
      </c>
      <c r="JO90" s="263"/>
      <c r="JP90" s="264"/>
      <c r="JQ90" s="265"/>
      <c r="JR90" s="266"/>
      <c r="JS90" s="267">
        <f t="shared" si="162"/>
        <v>0</v>
      </c>
      <c r="JT90" s="260">
        <f>+(IF(OR($B90=0,$C90=0,$D90=0,$DC$2&gt;$OE$1),0,IF(OR(JO90=0,JQ90=0,JR90=0),0,MIN((VLOOKUP($D90,SALERYCODE,3,0))*(IF($D90=6,JR90,JQ90))*((MIN((VLOOKUP($D90,SALERYCODE,5,0)),(IF($D90=6,JQ90,JR90))))),MIN((VLOOKUP($D90,SALERYCODE,3,0)),(JO90+JP90))*(IF($D90=6,JR90,((MIN((VLOOKUP($D90,SALERYCODE,5,0)),JR90)))))))))/IF(AND($D90=2,'ראשי-פרטים כלליים וריכוז הוצאות'!$D$68&lt;&gt;4),1.2,1)</f>
        <v>0</v>
      </c>
      <c r="JU90" s="263"/>
      <c r="JV90" s="264"/>
      <c r="JW90" s="265"/>
      <c r="JX90" s="266"/>
      <c r="JY90" s="267">
        <f t="shared" si="163"/>
        <v>0</v>
      </c>
      <c r="JZ90" s="260">
        <f>+(IF(OR($B90=0,$C90=0,$D90=0,$DC$2&gt;$OE$1),0,IF(OR(JU90=0,JW90=0,JX90=0),0,MIN((VLOOKUP($D90,SALERYCODE,3,0))*(IF($D90=6,JX90,JW90))*((MIN((VLOOKUP($D90,SALERYCODE,5,0)),(IF($D90=6,JW90,JX90))))),MIN((VLOOKUP($D90,SALERYCODE,3,0)),(JU90+JV90))*(IF($D90=6,JX90,((MIN((VLOOKUP($D90,SALERYCODE,5,0)),JX90)))))))))/IF(AND($D90=2,'ראשי-פרטים כלליים וריכוז הוצאות'!$D$68&lt;&gt;4),1.2,1)</f>
        <v>0</v>
      </c>
      <c r="KA90" s="263"/>
      <c r="KB90" s="264"/>
      <c r="KC90" s="265"/>
      <c r="KD90" s="266"/>
      <c r="KE90" s="267">
        <f t="shared" si="164"/>
        <v>0</v>
      </c>
      <c r="KF90" s="260">
        <f>+(IF(OR($B90=0,$C90=0,$D90=0,$DC$2&gt;$OE$1),0,IF(OR(KA90=0,KC90=0,KD90=0),0,MIN((VLOOKUP($D90,SALERYCODE,3,0))*(IF($D90=6,KD90,KC90))*((MIN((VLOOKUP($D90,SALERYCODE,5,0)),(IF($D90=6,KC90,KD90))))),MIN((VLOOKUP($D90,SALERYCODE,3,0)),(KA90+KB90))*(IF($D90=6,KD90,((MIN((VLOOKUP($D90,SALERYCODE,5,0)),KD90)))))))))/IF(AND($D90=2,'ראשי-פרטים כלליים וריכוז הוצאות'!$D$68&lt;&gt;4),1.2,1)</f>
        <v>0</v>
      </c>
      <c r="KG90" s="263"/>
      <c r="KH90" s="264"/>
      <c r="KI90" s="265"/>
      <c r="KJ90" s="266"/>
      <c r="KK90" s="267">
        <f t="shared" si="165"/>
        <v>0</v>
      </c>
      <c r="KL90" s="260">
        <f>+(IF(OR($B90=0,$C90=0,$D90=0,$DC$2&gt;$OE$1),0,IF(OR(KG90=0,KI90=0,KJ90=0),0,MIN((VLOOKUP($D90,SALERYCODE,3,0))*(IF($D90=6,KJ90,KI90))*((MIN((VLOOKUP($D90,SALERYCODE,5,0)),(IF($D90=6,KI90,KJ90))))),MIN((VLOOKUP($D90,SALERYCODE,3,0)),(KG90+KH90))*(IF($D90=6,KJ90,((MIN((VLOOKUP($D90,SALERYCODE,5,0)),KJ90)))))))))/IF(AND($D90=2,'ראשי-פרטים כלליים וריכוז הוצאות'!$D$68&lt;&gt;4),1.2,1)</f>
        <v>0</v>
      </c>
      <c r="KM90" s="263"/>
      <c r="KN90" s="264"/>
      <c r="KO90" s="265"/>
      <c r="KP90" s="266"/>
      <c r="KQ90" s="267">
        <f t="shared" si="166"/>
        <v>0</v>
      </c>
      <c r="KR90" s="260">
        <f>+(IF(OR($B90=0,$C90=0,$D90=0,$DC$2&gt;$OE$1),0,IF(OR(KM90=0,KO90=0,KP90=0),0,MIN((VLOOKUP($D90,SALERYCODE,3,0))*(IF($D90=6,KP90,KO90))*((MIN((VLOOKUP($D90,SALERYCODE,5,0)),(IF($D90=6,KO90,KP90))))),MIN((VLOOKUP($D90,SALERYCODE,3,0)),(KM90+KN90))*(IF($D90=6,KP90,((MIN((VLOOKUP($D90,SALERYCODE,5,0)),KP90)))))))))/IF(AND($D90=2,'ראשי-פרטים כלליים וריכוז הוצאות'!$D$68&lt;&gt;4),1.2,1)</f>
        <v>0</v>
      </c>
      <c r="KS90" s="263"/>
      <c r="KT90" s="264"/>
      <c r="KU90" s="265"/>
      <c r="KV90" s="266"/>
      <c r="KW90" s="267">
        <f t="shared" si="167"/>
        <v>0</v>
      </c>
      <c r="KX90" s="260">
        <f>+(IF(OR($B90=0,$C90=0,$D90=0,$DC$2&gt;$OE$1),0,IF(OR(KS90=0,KU90=0,KV90=0),0,MIN((VLOOKUP($D90,SALERYCODE,3,0))*(IF($D90=6,KV90,KU90))*((MIN((VLOOKUP($D90,SALERYCODE,5,0)),(IF($D90=6,KU90,KV90))))),MIN((VLOOKUP($D90,SALERYCODE,3,0)),(KS90+KT90))*(IF($D90=6,KV90,((MIN((VLOOKUP($D90,SALERYCODE,5,0)),KV90)))))))))/IF(AND($D90=2,'ראשי-פרטים כלליים וריכוז הוצאות'!$D$68&lt;&gt;4),1.2,1)</f>
        <v>0</v>
      </c>
      <c r="KY90" s="263"/>
      <c r="KZ90" s="264"/>
      <c r="LA90" s="265"/>
      <c r="LB90" s="266"/>
      <c r="LC90" s="267">
        <f t="shared" si="168"/>
        <v>0</v>
      </c>
      <c r="LD90" s="260">
        <f>+(IF(OR($B90=0,$C90=0,$D90=0,$DC$2&gt;$OE$1),0,IF(OR(KY90=0,LA90=0,LB90=0),0,MIN((VLOOKUP($D90,SALERYCODE,3,0))*(IF($D90=6,LB90,LA90))*((MIN((VLOOKUP($D90,SALERYCODE,5,0)),(IF($D90=6,LA90,LB90))))),MIN((VLOOKUP($D90,SALERYCODE,3,0)),(KY90+KZ90))*(IF($D90=6,LB90,((MIN((VLOOKUP($D90,SALERYCODE,5,0)),LB90)))))))))/IF(AND($D90=2,'ראשי-פרטים כלליים וריכוז הוצאות'!$D$68&lt;&gt;4),1.2,1)</f>
        <v>0</v>
      </c>
      <c r="LE90" s="263"/>
      <c r="LF90" s="264"/>
      <c r="LG90" s="265"/>
      <c r="LH90" s="266"/>
      <c r="LI90" s="267">
        <f t="shared" si="169"/>
        <v>0</v>
      </c>
      <c r="LJ90" s="260">
        <f>+(IF(OR($B90=0,$C90=0,$D90=0,$DC$2&gt;$OE$1),0,IF(OR(LE90=0,LG90=0,LH90=0),0,MIN((VLOOKUP($D90,SALERYCODE,3,0))*(IF($D90=6,LH90,LG90))*((MIN((VLOOKUP($D90,SALERYCODE,5,0)),(IF($D90=6,LG90,LH90))))),MIN((VLOOKUP($D90,SALERYCODE,3,0)),(LE90+LF90))*(IF($D90=6,LH90,((MIN((VLOOKUP($D90,SALERYCODE,5,0)),LH90)))))))))/IF(AND($D90=2,'ראשי-פרטים כלליים וריכוז הוצאות'!$D$68&lt;&gt;4),1.2,1)</f>
        <v>0</v>
      </c>
      <c r="LK90" s="263"/>
      <c r="LL90" s="264"/>
      <c r="LM90" s="265"/>
      <c r="LN90" s="266"/>
      <c r="LO90" s="267">
        <f t="shared" si="170"/>
        <v>0</v>
      </c>
      <c r="LP90" s="260">
        <f>+(IF(OR($B90=0,$C90=0,$D90=0,$DC$2&gt;$OE$1),0,IF(OR(LK90=0,LM90=0,LN90=0),0,MIN((VLOOKUP($D90,SALERYCODE,3,0))*(IF($D90=6,LN90,LM90))*((MIN((VLOOKUP($D90,SALERYCODE,5,0)),(IF($D90=6,LM90,LN90))))),MIN((VLOOKUP($D90,SALERYCODE,3,0)),(LK90+LL90))*(IF($D90=6,LN90,((MIN((VLOOKUP($D90,SALERYCODE,5,0)),LN90)))))))))/IF(AND($D90=2,'ראשי-פרטים כלליים וריכוז הוצאות'!$D$68&lt;&gt;4),1.2,1)</f>
        <v>0</v>
      </c>
      <c r="LQ90" s="263"/>
      <c r="LR90" s="264"/>
      <c r="LS90" s="265"/>
      <c r="LT90" s="266"/>
      <c r="LU90" s="267">
        <f t="shared" si="171"/>
        <v>0</v>
      </c>
      <c r="LV90" s="260">
        <f>+(IF(OR($B90=0,$C90=0,$D90=0,$DC$2&gt;$OE$1),0,IF(OR(LQ90=0,LS90=0,LT90=0),0,MIN((VLOOKUP($D90,SALERYCODE,3,0))*(IF($D90=6,LT90,LS90))*((MIN((VLOOKUP($D90,SALERYCODE,5,0)),(IF($D90=6,LS90,LT90))))),MIN((VLOOKUP($D90,SALERYCODE,3,0)),(LQ90+LR90))*(IF($D90=6,LT90,((MIN((VLOOKUP($D90,SALERYCODE,5,0)),LT90)))))))))/IF(AND($D90=2,'ראשי-פרטים כלליים וריכוז הוצאות'!$D$68&lt;&gt;4),1.2,1)</f>
        <v>0</v>
      </c>
      <c r="LW90" s="263"/>
      <c r="LX90" s="264"/>
      <c r="LY90" s="265"/>
      <c r="LZ90" s="266"/>
      <c r="MA90" s="267">
        <f t="shared" si="172"/>
        <v>0</v>
      </c>
      <c r="MB90" s="260">
        <f>+(IF(OR($B90=0,$C90=0,$D90=0,$DC$2&gt;$OE$1),0,IF(OR(LW90=0,LY90=0,LZ90=0),0,MIN((VLOOKUP($D90,SALERYCODE,3,0))*(IF($D90=6,LZ90,LY90))*((MIN((VLOOKUP($D90,SALERYCODE,5,0)),(IF($D90=6,LY90,LZ90))))),MIN((VLOOKUP($D90,SALERYCODE,3,0)),(LW90+LX90))*(IF($D90=6,LZ90,((MIN((VLOOKUP($D90,SALERYCODE,5,0)),LZ90)))))))))/IF(AND($D90=2,'ראשי-פרטים כלליים וריכוז הוצאות'!$D$68&lt;&gt;4),1.2,1)</f>
        <v>0</v>
      </c>
      <c r="MC90" s="263"/>
      <c r="MD90" s="264"/>
      <c r="ME90" s="265"/>
      <c r="MF90" s="266"/>
      <c r="MG90" s="267">
        <f t="shared" si="173"/>
        <v>0</v>
      </c>
      <c r="MH90" s="260">
        <f>+(IF(OR($B90=0,$C90=0,$D90=0,$DC$2&gt;$OE$1),0,IF(OR(MC90=0,ME90=0,MF90=0),0,MIN((VLOOKUP($D90,SALERYCODE,3,0))*(IF($D90=6,MF90,ME90))*((MIN((VLOOKUP($D90,SALERYCODE,5,0)),(IF($D90=6,ME90,MF90))))),MIN((VLOOKUP($D90,SALERYCODE,3,0)),(MC90+MD90))*(IF($D90=6,MF90,((MIN((VLOOKUP($D90,SALERYCODE,5,0)),MF90)))))))))/IF(AND($D90=2,'ראשי-פרטים כלליים וריכוז הוצאות'!$D$68&lt;&gt;4),1.2,1)</f>
        <v>0</v>
      </c>
      <c r="MI90" s="263"/>
      <c r="MJ90" s="264"/>
      <c r="MK90" s="265"/>
      <c r="ML90" s="266"/>
      <c r="MM90" s="267">
        <f t="shared" si="174"/>
        <v>0</v>
      </c>
      <c r="MN90" s="260">
        <f>+(IF(OR($B90=0,$C90=0,$D90=0,$DC$2&gt;$OE$1),0,IF(OR(MI90=0,MK90=0,ML90=0),0,MIN((VLOOKUP($D90,SALERYCODE,3,0))*(IF($D90=6,ML90,MK90))*((MIN((VLOOKUP($D90,SALERYCODE,5,0)),(IF($D90=6,MK90,ML90))))),MIN((VLOOKUP($D90,SALERYCODE,3,0)),(MI90+MJ90))*(IF($D90=6,ML90,((MIN((VLOOKUP($D90,SALERYCODE,5,0)),ML90)))))))))/IF(AND($D90=2,'ראשי-פרטים כלליים וריכוז הוצאות'!$D$68&lt;&gt;4),1.2,1)</f>
        <v>0</v>
      </c>
      <c r="MO90" s="263"/>
      <c r="MP90" s="264"/>
      <c r="MQ90" s="265"/>
      <c r="MR90" s="266"/>
      <c r="MS90" s="267">
        <f t="shared" si="175"/>
        <v>0</v>
      </c>
      <c r="MT90" s="260">
        <f>+(IF(OR($B90=0,$C90=0,$D90=0,$DC$2&gt;$OE$1),0,IF(OR(MO90=0,MQ90=0,MR90=0),0,MIN((VLOOKUP($D90,SALERYCODE,3,0))*(IF($D90=6,MR90,MQ90))*((MIN((VLOOKUP($D90,SALERYCODE,5,0)),(IF($D90=6,MQ90,MR90))))),MIN((VLOOKUP($D90,SALERYCODE,3,0)),(MO90+MP90))*(IF($D90=6,MR90,((MIN((VLOOKUP($D90,SALERYCODE,5,0)),MR90)))))))))/IF(AND($D90=2,'ראשי-פרטים כלליים וריכוז הוצאות'!$D$68&lt;&gt;4),1.2,1)</f>
        <v>0</v>
      </c>
      <c r="MU90" s="263"/>
      <c r="MV90" s="264"/>
      <c r="MW90" s="265"/>
      <c r="MX90" s="266"/>
      <c r="MY90" s="267">
        <f t="shared" si="176"/>
        <v>0</v>
      </c>
      <c r="MZ90" s="260">
        <f>+(IF(OR($B90=0,$C90=0,$D90=0,$DC$2&gt;$OE$1),0,IF(OR(MU90=0,MW90=0,MX90=0),0,MIN((VLOOKUP($D90,SALERYCODE,3,0))*(IF($D90=6,MX90,MW90))*((MIN((VLOOKUP($D90,SALERYCODE,5,0)),(IF($D90=6,MW90,MX90))))),MIN((VLOOKUP($D90,SALERYCODE,3,0)),(MU90+MV90))*(IF($D90=6,MX90,((MIN((VLOOKUP($D90,SALERYCODE,5,0)),MX90)))))))))/IF(AND($D90=2,'ראשי-פרטים כלליים וריכוז הוצאות'!$D$68&lt;&gt;4),1.2,1)</f>
        <v>0</v>
      </c>
      <c r="NA90" s="263"/>
      <c r="NB90" s="264"/>
      <c r="NC90" s="265"/>
      <c r="ND90" s="266"/>
      <c r="NE90" s="267">
        <f t="shared" si="177"/>
        <v>0</v>
      </c>
      <c r="NF90" s="260">
        <f>+(IF(OR($B90=0,$C90=0,$D90=0,$DC$2&gt;$OE$1),0,IF(OR(NA90=0,NC90=0,ND90=0),0,MIN((VLOOKUP($D90,SALERYCODE,3,0))*(IF($D90=6,ND90,NC90))*((MIN((VLOOKUP($D90,SALERYCODE,5,0)),(IF($D90=6,NC90,ND90))))),MIN((VLOOKUP($D90,SALERYCODE,3,0)),(NA90+NB90))*(IF($D90=6,ND90,((MIN((VLOOKUP($D90,SALERYCODE,5,0)),ND90)))))))))/IF(AND($D90=2,'ראשי-פרטים כלליים וריכוז הוצאות'!$D$68&lt;&gt;4),1.2,1)</f>
        <v>0</v>
      </c>
      <c r="NG90" s="263"/>
      <c r="NH90" s="264"/>
      <c r="NI90" s="265"/>
      <c r="NJ90" s="266"/>
      <c r="NK90" s="267">
        <f t="shared" si="178"/>
        <v>0</v>
      </c>
      <c r="NL90" s="260">
        <f>+(IF(OR($B90=0,$C90=0,$D90=0,$DC$2&gt;$OE$1),0,IF(OR(NG90=0,NI90=0,NJ90=0),0,MIN((VLOOKUP($D90,SALERYCODE,3,0))*(IF($D90=6,NJ90,NI90))*((MIN((VLOOKUP($D90,SALERYCODE,5,0)),(IF($D90=6,NI90,NJ90))))),MIN((VLOOKUP($D90,SALERYCODE,3,0)),(NG90+NH90))*(IF($D90=6,NJ90,((MIN((VLOOKUP($D90,SALERYCODE,5,0)),NJ90)))))))))/IF(AND($D90=2,'ראשי-פרטים כלליים וריכוז הוצאות'!$D$68&lt;&gt;4),1.2,1)</f>
        <v>0</v>
      </c>
      <c r="NM90" s="263"/>
      <c r="NN90" s="264"/>
      <c r="NO90" s="265"/>
      <c r="NP90" s="266"/>
      <c r="NQ90" s="267">
        <f t="shared" si="179"/>
        <v>0</v>
      </c>
      <c r="NR90" s="260">
        <f>+(IF(OR($B90=0,$C90=0,$D90=0,$DC$2&gt;$OE$1),0,IF(OR(NM90=0,NO90=0,NP90=0),0,MIN((VLOOKUP($D90,SALERYCODE,3,0))*(IF($D90=6,NP90,NO90))*((MIN((VLOOKUP($D90,SALERYCODE,5,0)),(IF($D90=6,NO90,NP90))))),MIN((VLOOKUP($D90,SALERYCODE,3,0)),(NM90+NN90))*(IF($D90=6,NP90,((MIN((VLOOKUP($D90,SALERYCODE,5,0)),NP90)))))))))/IF(AND($D90=2,'ראשי-פרטים כלליים וריכוז הוצאות'!$D$68&lt;&gt;4),1.2,1)</f>
        <v>0</v>
      </c>
      <c r="NS90" s="263"/>
      <c r="NT90" s="264"/>
      <c r="NU90" s="265"/>
      <c r="NV90" s="266"/>
      <c r="NW90" s="267">
        <f t="shared" si="180"/>
        <v>0</v>
      </c>
      <c r="NX90" s="260">
        <f>+(IF(OR($B90=0,$C90=0,$D90=0,$DC$2&gt;$OE$1),0,IF(OR(NS90=0,NU90=0,NV90=0),0,MIN((VLOOKUP($D90,SALERYCODE,3,0))*(IF($D90=6,NV90,NU90))*((MIN((VLOOKUP($D90,SALERYCODE,5,0)),(IF($D90=6,NU90,NV90))))),MIN((VLOOKUP($D90,SALERYCODE,3,0)),(NS90+NT90))*(IF($D90=6,NV90,((MIN((VLOOKUP($D90,SALERYCODE,5,0)),NV90)))))))))/IF(AND($D90=2,'ראשי-פרטים כלליים וריכוז הוצאות'!$D$68&lt;&gt;4),1.2,1)</f>
        <v>0</v>
      </c>
      <c r="NY90" s="263"/>
      <c r="NZ90" s="264"/>
      <c r="OA90" s="265"/>
      <c r="OB90" s="266"/>
      <c r="OC90" s="267">
        <f t="shared" si="181"/>
        <v>0</v>
      </c>
      <c r="OD90" s="260">
        <f>+(IF(OR($B90=0,$C90=0,$D90=0,$DC$2&gt;$OE$1),0,IF(OR(NY90=0,OA90=0,OB90=0),0,MIN((VLOOKUP($D90,SALERYCODE,3,0))*(IF($D90=6,OB90,OA90))*((MIN((VLOOKUP($D90,SALERYCODE,5,0)),(IF($D90=6,OA90,OB90))))),MIN((VLOOKUP($D90,SALERYCODE,3,0)),(NY90+NZ90))*(IF($D90=6,OB90,((MIN((VLOOKUP($D90,SALERYCODE,5,0)),OB90)))))))))/IF(AND($D90=2,'ראשי-פרטים כלליים וריכוז הוצאות'!$D$68&lt;&gt;4),1.2,1)</f>
        <v>0</v>
      </c>
      <c r="OE90" s="275">
        <f t="shared" si="192"/>
        <v>0</v>
      </c>
      <c r="OF90" s="283">
        <f t="shared" si="193"/>
        <v>9.9999999999999995E-7</v>
      </c>
      <c r="OG90" s="276">
        <f t="shared" si="194"/>
        <v>0</v>
      </c>
      <c r="OH90" s="275">
        <f t="shared" si="195"/>
        <v>0</v>
      </c>
      <c r="OI90" s="275">
        <v>0</v>
      </c>
      <c r="OJ90" s="258">
        <f t="shared" si="191"/>
        <v>0</v>
      </c>
      <c r="OK90" s="284"/>
      <c r="OL90" s="116">
        <f>MIN(OJ90+OK90*OF90*OE90/$OL$1/IF(AND($D90=2,'ראשי-פרטים כלליים וריכוז הוצאות'!$D$68&lt;&gt;4),1.2,1),IF($D90&gt;0,VLOOKUP($D90,SALERYCODE,3,0)*12*OG90,0))</f>
        <v>0</v>
      </c>
      <c r="OM90" s="95">
        <f t="shared" si="182"/>
        <v>0</v>
      </c>
      <c r="ON90" s="11">
        <f t="shared" si="183"/>
        <v>0</v>
      </c>
      <c r="OO90" s="11">
        <f t="shared" si="184"/>
        <v>0</v>
      </c>
      <c r="OP90" s="22">
        <f t="shared" si="185"/>
        <v>0</v>
      </c>
      <c r="OQ90" s="11">
        <f t="shared" si="186"/>
        <v>0</v>
      </c>
      <c r="OR90" s="11" t="e">
        <f>#REF!</f>
        <v>#REF!</v>
      </c>
      <c r="OS90" s="35" t="e">
        <f>#REF!-OP90</f>
        <v>#REF!</v>
      </c>
      <c r="OT90" s="35" t="e">
        <f>OS90-#REF!</f>
        <v>#REF!</v>
      </c>
      <c r="OU90" s="43" t="e">
        <f>IF(AND(OP90&gt;0,(OS90=#REF!-OP90)),"מועסק פחות מ-10% מזמנו במופ","")</f>
        <v>#REF!</v>
      </c>
    </row>
    <row r="91" spans="1:411" ht="24" hidden="1" customHeight="1" outlineLevel="1" x14ac:dyDescent="0.2">
      <c r="A91" s="282">
        <v>88</v>
      </c>
      <c r="B91" s="269"/>
      <c r="C91" s="270"/>
      <c r="D91" s="271"/>
      <c r="E91" s="263"/>
      <c r="F91" s="264"/>
      <c r="G91" s="265"/>
      <c r="H91" s="266"/>
      <c r="I91" s="267">
        <f t="shared" si="117"/>
        <v>0</v>
      </c>
      <c r="J91" s="260">
        <f>(IF(OR($B91=0,$C91=0,$D91=0,$E$2&gt;$OE$1),0,IF(OR($E91=0,$G91=0,$H91=0),0,MIN((VLOOKUP($D91,SALERYCODE,3,0))*(IF($D91=6,$H91,$G91))*((MIN((VLOOKUP($D91,SALERYCODE,5,0)),(IF($D91=6,$G91,$H91))))),MIN((VLOOKUP($D91,SALERYCODE,3,0)),($E91+$F91))*(IF($D91=6,$H91,((MIN((VLOOKUP($D91,SALERYCODE,5,0)),$H91)))))))))/IF(AND($D91=2,'ראשי-פרטים כלליים וריכוז הוצאות'!$D$68&lt;&gt;4),1.2,1)</f>
        <v>0</v>
      </c>
      <c r="K91" s="263"/>
      <c r="L91" s="264"/>
      <c r="M91" s="265"/>
      <c r="N91" s="266"/>
      <c r="O91" s="267">
        <f t="shared" si="118"/>
        <v>0</v>
      </c>
      <c r="P91" s="260">
        <f>+(IF(OR($B91=0,$C91=0,$D91=0,$K$2&gt;$OE$1),0,IF(OR($K91=0,$M91=0,$N91=0),0,MIN((VLOOKUP($D91,SALERYCODE,3,0))*(IF($D91=6,$N91,$M91))*((MIN((VLOOKUP($D91,SALERYCODE,5,0)),(IF($D91=6,$M91,$N91))))),MIN((VLOOKUP($D91,SALERYCODE,3,0)),($K91+$L91))*(IF($D91=6,$N91,((MIN((VLOOKUP($D91,SALERYCODE,5,0)),$N91)))))))))/IF(AND($D91=2,'ראשי-פרטים כלליים וריכוז הוצאות'!$D$68&lt;&gt;4),1.2,1)</f>
        <v>0</v>
      </c>
      <c r="Q91" s="263"/>
      <c r="R91" s="264"/>
      <c r="S91" s="265"/>
      <c r="T91" s="266"/>
      <c r="U91" s="267">
        <f t="shared" si="119"/>
        <v>0</v>
      </c>
      <c r="V91" s="260">
        <f>+(IF(OR($B91=0,$C91=0,$D91=0,$Q$2&gt;$OE$1),0,IF(OR(Q91=0,S91=0,T91=0),0,MIN((VLOOKUP($D91,SALERYCODE,3,0))*(IF($D91=6,T91,S91))*((MIN((VLOOKUP($D91,SALERYCODE,5,0)),(IF($D91=6,S91,T91))))),MIN((VLOOKUP($D91,SALERYCODE,3,0)),(Q91+R91))*(IF($D91=6,T91,((MIN((VLOOKUP($D91,SALERYCODE,5,0)),T91)))))))))/IF(AND($D91=2,'ראשי-פרטים כלליים וריכוז הוצאות'!$D$68&lt;&gt;4),1.2,1)</f>
        <v>0</v>
      </c>
      <c r="W91" s="263"/>
      <c r="X91" s="264"/>
      <c r="Y91" s="265"/>
      <c r="Z91" s="266"/>
      <c r="AA91" s="267">
        <f t="shared" si="120"/>
        <v>0</v>
      </c>
      <c r="AB91" s="260">
        <f>+(IF(OR($B91=0,$C91=0,$D91=0,$W$2&gt;$OE$1),0,IF(OR(W91=0,Y91=0,Z91=0),0,MIN((VLOOKUP($D91,SALERYCODE,3,0))*(IF($D91=6,Z91,Y91))*((MIN((VLOOKUP($D91,SALERYCODE,5,0)),(IF($D91=6,Y91,Z91))))),MIN((VLOOKUP($D91,SALERYCODE,3,0)),(W91+X91))*(IF($D91=6,Z91,((MIN((VLOOKUP($D91,SALERYCODE,5,0)),Z91)))))))))/IF(AND($D91=2,'ראשי-פרטים כלליים וריכוז הוצאות'!$D$68&lt;&gt;4),1.2,1)</f>
        <v>0</v>
      </c>
      <c r="AC91" s="263"/>
      <c r="AD91" s="264"/>
      <c r="AE91" s="265"/>
      <c r="AF91" s="266"/>
      <c r="AG91" s="267">
        <f t="shared" si="121"/>
        <v>0</v>
      </c>
      <c r="AH91" s="260">
        <f>+(IF(OR($B91=0,$C91=0,$D91=0,$AC$2&gt;$OE$1),0,IF(OR(AC91=0,AE91=0,AF91=0),0,MIN((VLOOKUP($D91,SALERYCODE,3,0))*(IF($D91=6,AF91,AE91))*((MIN((VLOOKUP($D91,SALERYCODE,5,0)),(IF($D91=6,AE91,AF91))))),MIN((VLOOKUP($D91,SALERYCODE,3,0)),(AC91+AD91))*(IF($D91=6,AF91,((MIN((VLOOKUP($D91,SALERYCODE,5,0)),AF91)))))))))/IF(AND($D91=2,'ראשי-פרטים כלליים וריכוז הוצאות'!$D$68&lt;&gt;4),1.2,1)</f>
        <v>0</v>
      </c>
      <c r="AI91" s="263"/>
      <c r="AJ91" s="264"/>
      <c r="AK91" s="265"/>
      <c r="AL91" s="266"/>
      <c r="AM91" s="267">
        <f t="shared" si="122"/>
        <v>0</v>
      </c>
      <c r="AN91" s="260">
        <f>+(IF(OR($B91=0,$C91=0,$D91=0,$AI$2&gt;$OE$1),0,IF(OR(AI91=0,AK91=0,AL91=0),0,MIN((VLOOKUP($D91,SALERYCODE,3,0))*(IF($D91=6,AL91,AK91))*((MIN((VLOOKUP($D91,SALERYCODE,5,0)),(IF($D91=6,AK91,AL91))))),MIN((VLOOKUP($D91,SALERYCODE,3,0)),(AI91+AJ91))*(IF($D91=6,AL91,((MIN((VLOOKUP($D91,SALERYCODE,5,0)),AL91)))))))))/IF(AND($D91=2,'ראשי-פרטים כלליים וריכוז הוצאות'!$D$68&lt;&gt;4),1.2,1)</f>
        <v>0</v>
      </c>
      <c r="AO91" s="263"/>
      <c r="AP91" s="264"/>
      <c r="AQ91" s="265"/>
      <c r="AR91" s="266"/>
      <c r="AS91" s="267">
        <f t="shared" si="123"/>
        <v>0</v>
      </c>
      <c r="AT91" s="260">
        <f>+(IF(OR($B91=0,$C91=0,$D91=0,$AO$2&gt;$OE$1),0,IF(OR(AO91=0,AQ91=0,AR91=0),0,MIN((VLOOKUP($D91,SALERYCODE,3,0))*(IF($D91=6,AR91,AQ91))*((MIN((VLOOKUP($D91,SALERYCODE,5,0)),(IF($D91=6,AQ91,AR91))))),MIN((VLOOKUP($D91,SALERYCODE,3,0)),(AO91+AP91))*(IF($D91=6,AR91,((MIN((VLOOKUP($D91,SALERYCODE,5,0)),AR91)))))))))/IF(AND($D91=2,'ראשי-פרטים כלליים וריכוז הוצאות'!$D$68&lt;&gt;4),1.2,1)</f>
        <v>0</v>
      </c>
      <c r="AU91" s="263"/>
      <c r="AV91" s="264"/>
      <c r="AW91" s="265"/>
      <c r="AX91" s="266"/>
      <c r="AY91" s="267">
        <f t="shared" si="124"/>
        <v>0</v>
      </c>
      <c r="AZ91" s="260">
        <f>+(IF(OR($B91=0,$C91=0,$D91=0,$AU$2&gt;$OE$1),0,IF(OR(AU91=0,AW91=0,AX91=0),0,MIN((VLOOKUP($D91,SALERYCODE,3,0))*(IF($D91=6,AX91,AW91))*((MIN((VLOOKUP($D91,SALERYCODE,5,0)),(IF($D91=6,AW91,AX91))))),MIN((VLOOKUP($D91,SALERYCODE,3,0)),(AU91+AV91))*(IF($D91=6,AX91,((MIN((VLOOKUP($D91,SALERYCODE,5,0)),AX91)))))))))/IF(AND($D91=2,'ראשי-פרטים כלליים וריכוז הוצאות'!$D$68&lt;&gt;4),1.2,1)</f>
        <v>0</v>
      </c>
      <c r="BA91" s="263"/>
      <c r="BB91" s="264"/>
      <c r="BC91" s="265"/>
      <c r="BD91" s="266"/>
      <c r="BE91" s="267">
        <f t="shared" si="125"/>
        <v>0</v>
      </c>
      <c r="BF91" s="260">
        <f>+(IF(OR($B91=0,$C91=0,$D91=0,$BA$2&gt;$OE$1),0,IF(OR(BA91=0,BC91=0,BD91=0),0,MIN((VLOOKUP($D91,SALERYCODE,3,0))*(IF($D91=6,BD91,BC91))*((MIN((VLOOKUP($D91,SALERYCODE,5,0)),(IF($D91=6,BC91,BD91))))),MIN((VLOOKUP($D91,SALERYCODE,3,0)),(BA91+BB91))*(IF($D91=6,BD91,((MIN((VLOOKUP($D91,SALERYCODE,5,0)),BD91)))))))))/IF(AND($D91=2,'ראשי-פרטים כלליים וריכוז הוצאות'!$D$68&lt;&gt;4),1.2,1)</f>
        <v>0</v>
      </c>
      <c r="BG91" s="263"/>
      <c r="BH91" s="264"/>
      <c r="BI91" s="265"/>
      <c r="BJ91" s="266"/>
      <c r="BK91" s="267">
        <f t="shared" si="126"/>
        <v>0</v>
      </c>
      <c r="BL91" s="260">
        <f>+(IF(OR($B91=0,$C91=0,$D91=0,$BG$2&gt;$OE$1),0,IF(OR(BG91=0,BI91=0,BJ91=0),0,MIN((VLOOKUP($D91,SALERYCODE,3,0))*(IF($D91=6,BJ91,BI91))*((MIN((VLOOKUP($D91,SALERYCODE,5,0)),(IF($D91=6,BI91,BJ91))))),MIN((VLOOKUP($D91,SALERYCODE,3,0)),(BG91+BH91))*(IF($D91=6,BJ91,((MIN((VLOOKUP($D91,SALERYCODE,5,0)),BJ91)))))))))/IF(AND($D91=2,'ראשי-פרטים כלליים וריכוז הוצאות'!$D$68&lt;&gt;4),1.2,1)</f>
        <v>0</v>
      </c>
      <c r="BM91" s="263"/>
      <c r="BN91" s="264"/>
      <c r="BO91" s="265"/>
      <c r="BP91" s="266"/>
      <c r="BQ91" s="267">
        <f t="shared" si="127"/>
        <v>0</v>
      </c>
      <c r="BR91" s="260">
        <f>+(IF(OR($B91=0,$C91=0,$D91=0,$BM$2&gt;$OE$1),0,IF(OR(BM91=0,BO91=0,BP91=0),0,MIN((VLOOKUP($D91,SALERYCODE,3,0))*(IF($D91=6,BP91,BO91))*((MIN((VLOOKUP($D91,SALERYCODE,5,0)),(IF($D91=6,BO91,BP91))))),MIN((VLOOKUP($D91,SALERYCODE,3,0)),(BM91+BN91))*(IF($D91=6,BP91,((MIN((VLOOKUP($D91,SALERYCODE,5,0)),BP91)))))))))/IF(AND($D91=2,'ראשי-פרטים כלליים וריכוז הוצאות'!$D$68&lt;&gt;4),1.2,1)</f>
        <v>0</v>
      </c>
      <c r="BS91" s="263"/>
      <c r="BT91" s="264"/>
      <c r="BU91" s="265"/>
      <c r="BV91" s="266"/>
      <c r="BW91" s="267">
        <f t="shared" si="128"/>
        <v>0</v>
      </c>
      <c r="BX91" s="260">
        <f>+(IF(OR($B91=0,$C91=0,$D91=0,$BS$2&gt;$OE$1),0,IF(OR(BS91=0,BU91=0,BV91=0),0,MIN((VLOOKUP($D91,SALERYCODE,3,0))*(IF($D91=6,BV91,BU91))*((MIN((VLOOKUP($D91,SALERYCODE,5,0)),(IF($D91=6,BU91,BV91))))),MIN((VLOOKUP($D91,SALERYCODE,3,0)),(BS91+BT91))*(IF($D91=6,BV91,((MIN((VLOOKUP($D91,SALERYCODE,5,0)),BV91)))))))))/IF(AND($D91=2,'ראשי-פרטים כלליים וריכוז הוצאות'!$D$68&lt;&gt;4),1.2,1)</f>
        <v>0</v>
      </c>
      <c r="BY91" s="263"/>
      <c r="BZ91" s="264"/>
      <c r="CA91" s="265"/>
      <c r="CB91" s="266"/>
      <c r="CC91" s="267">
        <f t="shared" si="129"/>
        <v>0</v>
      </c>
      <c r="CD91" s="260">
        <f>+(IF(OR($B91=0,$C91=0,$D91=0,$BY$2&gt;$OE$1),0,IF(OR(BY91=0,CA91=0,CB91=0),0,MIN((VLOOKUP($D91,SALERYCODE,3,0))*(IF($D91=6,CB91,CA91))*((MIN((VLOOKUP($D91,SALERYCODE,5,0)),(IF($D91=6,CA91,CB91))))),MIN((VLOOKUP($D91,SALERYCODE,3,0)),(BY91+BZ91))*(IF($D91=6,CB91,((MIN((VLOOKUP($D91,SALERYCODE,5,0)),CB91)))))))))/IF(AND($D91=2,'ראשי-פרטים כלליים וריכוז הוצאות'!$D$68&lt;&gt;4),1.2,1)</f>
        <v>0</v>
      </c>
      <c r="CE91" s="263"/>
      <c r="CF91" s="264"/>
      <c r="CG91" s="265"/>
      <c r="CH91" s="266"/>
      <c r="CI91" s="267">
        <f t="shared" si="130"/>
        <v>0</v>
      </c>
      <c r="CJ91" s="260">
        <f>+(IF(OR($B91=0,$C91=0,$D91=0,$CE$2&gt;$OE$1),0,IF(OR(CE91=0,CG91=0,CH91=0),0,MIN((VLOOKUP($D91,SALERYCODE,3,0))*(IF($D91=6,CH91,CG91))*((MIN((VLOOKUP($D91,SALERYCODE,5,0)),(IF($D91=6,CG91,CH91))))),MIN((VLOOKUP($D91,SALERYCODE,3,0)),(CE91+CF91))*(IF($D91=6,CH91,((MIN((VLOOKUP($D91,SALERYCODE,5,0)),CH91)))))))))/IF(AND($D91=2,'ראשי-פרטים כלליים וריכוז הוצאות'!$D$68&lt;&gt;4),1.2,1)</f>
        <v>0</v>
      </c>
      <c r="CK91" s="263"/>
      <c r="CL91" s="264"/>
      <c r="CM91" s="265"/>
      <c r="CN91" s="266"/>
      <c r="CO91" s="267">
        <f t="shared" si="131"/>
        <v>0</v>
      </c>
      <c r="CP91" s="260">
        <f>+(IF(OR($B91=0,$C91=0,$D91=0,$CK$2&gt;$OE$1),0,IF(OR(CK91=0,CM91=0,CN91=0),0,MIN((VLOOKUP($D91,SALERYCODE,3,0))*(IF($D91=6,CN91,CM91))*((MIN((VLOOKUP($D91,SALERYCODE,5,0)),(IF($D91=6,CM91,CN91))))),MIN((VLOOKUP($D91,SALERYCODE,3,0)),(CK91+CL91))*(IF($D91=6,CN91,((MIN((VLOOKUP($D91,SALERYCODE,5,0)),CN91)))))))))/IF(AND($D91=2,'ראשי-פרטים כלליים וריכוז הוצאות'!$D$68&lt;&gt;4),1.2,1)</f>
        <v>0</v>
      </c>
      <c r="CQ91" s="263"/>
      <c r="CR91" s="264"/>
      <c r="CS91" s="265"/>
      <c r="CT91" s="266"/>
      <c r="CU91" s="267">
        <f t="shared" si="132"/>
        <v>0</v>
      </c>
      <c r="CV91" s="260">
        <f>+(IF(OR($B91=0,$C91=0,$D91=0,$CQ$2&gt;$OE$1),0,IF(OR(CQ91=0,CS91=0,CT91=0),0,MIN((VLOOKUP($D91,SALERYCODE,3,0))*(IF($D91=6,CT91,CS91))*((MIN((VLOOKUP($D91,SALERYCODE,5,0)),(IF($D91=6,CS91,CT91))))),MIN((VLOOKUP($D91,SALERYCODE,3,0)),(CQ91+CR91))*(IF($D91=6,CT91,((MIN((VLOOKUP($D91,SALERYCODE,5,0)),CT91)))))))))/IF(AND($D91=2,'ראשי-פרטים כלליים וריכוז הוצאות'!$D$68&lt;&gt;4),1.2,1)</f>
        <v>0</v>
      </c>
      <c r="CW91" s="263"/>
      <c r="CX91" s="264"/>
      <c r="CY91" s="265"/>
      <c r="CZ91" s="266"/>
      <c r="DA91" s="267">
        <f t="shared" si="133"/>
        <v>0</v>
      </c>
      <c r="DB91" s="260">
        <f>+(IF(OR($B91=0,$C91=0,$D91=0,$CW$2&gt;$OE$1),0,IF(OR(CW91=0,CY91=0,CZ91=0),0,MIN((VLOOKUP($D91,SALERYCODE,3,0))*(IF($D91=6,CZ91,CY91))*((MIN((VLOOKUP($D91,SALERYCODE,5,0)),(IF($D91=6,CY91,CZ91))))),MIN((VLOOKUP($D91,SALERYCODE,3,0)),(CW91+CX91))*(IF($D91=6,CZ91,((MIN((VLOOKUP($D91,SALERYCODE,5,0)),CZ91)))))))))/IF(AND($D91=2,'ראשי-פרטים כלליים וריכוז הוצאות'!$D$68&lt;&gt;4),1.2,1)</f>
        <v>0</v>
      </c>
      <c r="DC91" s="263"/>
      <c r="DD91" s="264"/>
      <c r="DE91" s="265"/>
      <c r="DF91" s="266"/>
      <c r="DG91" s="267">
        <f t="shared" si="134"/>
        <v>0</v>
      </c>
      <c r="DH91" s="260">
        <f>+(IF(OR($B91=0,$C91=0,$D91=0,$DC$2&gt;$OE$1),0,IF(OR(DC91=0,DE91=0,DF91=0),0,MIN((VLOOKUP($D91,SALERYCODE,3,0))*(IF($D91=6,DF91,DE91))*((MIN((VLOOKUP($D91,SALERYCODE,5,0)),(IF($D91=6,DE91,DF91))))),MIN((VLOOKUP($D91,SALERYCODE,3,0)),(DC91+DD91))*(IF($D91=6,DF91,((MIN((VLOOKUP($D91,SALERYCODE,5,0)),DF91)))))))))/IF(AND($D91=2,'ראשי-פרטים כלליים וריכוז הוצאות'!$D$68&lt;&gt;4),1.2,1)</f>
        <v>0</v>
      </c>
      <c r="DI91" s="263"/>
      <c r="DJ91" s="264"/>
      <c r="DK91" s="265"/>
      <c r="DL91" s="266"/>
      <c r="DM91" s="267">
        <f t="shared" si="135"/>
        <v>0</v>
      </c>
      <c r="DN91" s="260">
        <f>+(IF(OR($B91=0,$C91=0,$D91=0,$DC$2&gt;$OE$1),0,IF(OR(DI91=0,DK91=0,DL91=0),0,MIN((VLOOKUP($D91,SALERYCODE,3,0))*(IF($D91=6,DL91,DK91))*((MIN((VLOOKUP($D91,SALERYCODE,5,0)),(IF($D91=6,DK91,DL91))))),MIN((VLOOKUP($D91,SALERYCODE,3,0)),(DI91+DJ91))*(IF($D91=6,DL91,((MIN((VLOOKUP($D91,SALERYCODE,5,0)),DL91)))))))))/IF(AND($D91=2,'ראשי-פרטים כלליים וריכוז הוצאות'!$D$68&lt;&gt;4),1.2,1)</f>
        <v>0</v>
      </c>
      <c r="DO91" s="263"/>
      <c r="DP91" s="264"/>
      <c r="DQ91" s="265"/>
      <c r="DR91" s="266"/>
      <c r="DS91" s="267">
        <f t="shared" si="136"/>
        <v>0</v>
      </c>
      <c r="DT91" s="260">
        <f>+(IF(OR($B91=0,$C91=0,$D91=0,$DC$2&gt;$OE$1),0,IF(OR(DO91=0,DQ91=0,DR91=0),0,MIN((VLOOKUP($D91,SALERYCODE,3,0))*(IF($D91=6,DR91,DQ91))*((MIN((VLOOKUP($D91,SALERYCODE,5,0)),(IF($D91=6,DQ91,DR91))))),MIN((VLOOKUP($D91,SALERYCODE,3,0)),(DO91+DP91))*(IF($D91=6,DR91,((MIN((VLOOKUP($D91,SALERYCODE,5,0)),DR91)))))))))/IF(AND($D91=2,'ראשי-פרטים כלליים וריכוז הוצאות'!$D$68&lt;&gt;4),1.2,1)</f>
        <v>0</v>
      </c>
      <c r="DU91" s="263"/>
      <c r="DV91" s="264"/>
      <c r="DW91" s="265"/>
      <c r="DX91" s="266"/>
      <c r="DY91" s="267">
        <f t="shared" si="137"/>
        <v>0</v>
      </c>
      <c r="DZ91" s="260">
        <f>+(IF(OR($B91=0,$C91=0,$D91=0,$DC$2&gt;$OE$1),0,IF(OR(DU91=0,DW91=0,DX91=0),0,MIN((VLOOKUP($D91,SALERYCODE,3,0))*(IF($D91=6,DX91,DW91))*((MIN((VLOOKUP($D91,SALERYCODE,5,0)),(IF($D91=6,DW91,DX91))))),MIN((VLOOKUP($D91,SALERYCODE,3,0)),(DU91+DV91))*(IF($D91=6,DX91,((MIN((VLOOKUP($D91,SALERYCODE,5,0)),DX91)))))))))/IF(AND($D91=2,'ראשי-פרטים כלליים וריכוז הוצאות'!$D$68&lt;&gt;4),1.2,1)</f>
        <v>0</v>
      </c>
      <c r="EA91" s="263"/>
      <c r="EB91" s="264"/>
      <c r="EC91" s="265"/>
      <c r="ED91" s="266"/>
      <c r="EE91" s="267">
        <f t="shared" si="138"/>
        <v>0</v>
      </c>
      <c r="EF91" s="260">
        <f>+(IF(OR($B91=0,$C91=0,$D91=0,$DC$2&gt;$OE$1),0,IF(OR(EA91=0,EC91=0,ED91=0),0,MIN((VLOOKUP($D91,SALERYCODE,3,0))*(IF($D91=6,ED91,EC91))*((MIN((VLOOKUP($D91,SALERYCODE,5,0)),(IF($D91=6,EC91,ED91))))),MIN((VLOOKUP($D91,SALERYCODE,3,0)),(EA91+EB91))*(IF($D91=6,ED91,((MIN((VLOOKUP($D91,SALERYCODE,5,0)),ED91)))))))))/IF(AND($D91=2,'ראשי-פרטים כלליים וריכוז הוצאות'!$D$68&lt;&gt;4),1.2,1)</f>
        <v>0</v>
      </c>
      <c r="EG91" s="263"/>
      <c r="EH91" s="264"/>
      <c r="EI91" s="265"/>
      <c r="EJ91" s="266"/>
      <c r="EK91" s="267">
        <f t="shared" si="139"/>
        <v>0</v>
      </c>
      <c r="EL91" s="260">
        <f>+(IF(OR($B91=0,$C91=0,$D91=0,$DC$2&gt;$OE$1),0,IF(OR(EG91=0,EI91=0,EJ91=0),0,MIN((VLOOKUP($D91,SALERYCODE,3,0))*(IF($D91=6,EJ91,EI91))*((MIN((VLOOKUP($D91,SALERYCODE,5,0)),(IF($D91=6,EI91,EJ91))))),MIN((VLOOKUP($D91,SALERYCODE,3,0)),(EG91+EH91))*(IF($D91=6,EJ91,((MIN((VLOOKUP($D91,SALERYCODE,5,0)),EJ91)))))))))/IF(AND($D91=2,'ראשי-פרטים כלליים וריכוז הוצאות'!$D$68&lt;&gt;4),1.2,1)</f>
        <v>0</v>
      </c>
      <c r="EM91" s="263"/>
      <c r="EN91" s="264"/>
      <c r="EO91" s="265"/>
      <c r="EP91" s="266"/>
      <c r="EQ91" s="267">
        <f t="shared" si="140"/>
        <v>0</v>
      </c>
      <c r="ER91" s="260">
        <f>+(IF(OR($B91=0,$C91=0,$D91=0,$DC$2&gt;$OE$1),0,IF(OR(EM91=0,EO91=0,EP91=0),0,MIN((VLOOKUP($D91,SALERYCODE,3,0))*(IF($D91=6,EP91,EO91))*((MIN((VLOOKUP($D91,SALERYCODE,5,0)),(IF($D91=6,EO91,EP91))))),MIN((VLOOKUP($D91,SALERYCODE,3,0)),(EM91+EN91))*(IF($D91=6,EP91,((MIN((VLOOKUP($D91,SALERYCODE,5,0)),EP91)))))))))/IF(AND($D91=2,'ראשי-פרטים כלליים וריכוז הוצאות'!$D$68&lt;&gt;4),1.2,1)</f>
        <v>0</v>
      </c>
      <c r="ES91" s="263"/>
      <c r="ET91" s="264"/>
      <c r="EU91" s="265"/>
      <c r="EV91" s="266"/>
      <c r="EW91" s="267">
        <f t="shared" si="141"/>
        <v>0</v>
      </c>
      <c r="EX91" s="260">
        <f>+(IF(OR($B91=0,$C91=0,$D91=0,$DC$2&gt;$OE$1),0,IF(OR(ES91=0,EU91=0,EV91=0),0,MIN((VLOOKUP($D91,SALERYCODE,3,0))*(IF($D91=6,EV91,EU91))*((MIN((VLOOKUP($D91,SALERYCODE,5,0)),(IF($D91=6,EU91,EV91))))),MIN((VLOOKUP($D91,SALERYCODE,3,0)),(ES91+ET91))*(IF($D91=6,EV91,((MIN((VLOOKUP($D91,SALERYCODE,5,0)),EV91)))))))))/IF(AND($D91=2,'ראשי-פרטים כלליים וריכוז הוצאות'!$D$68&lt;&gt;4),1.2,1)</f>
        <v>0</v>
      </c>
      <c r="EY91" s="263"/>
      <c r="EZ91" s="264"/>
      <c r="FA91" s="265"/>
      <c r="FB91" s="266"/>
      <c r="FC91" s="267">
        <f t="shared" si="142"/>
        <v>0</v>
      </c>
      <c r="FD91" s="260">
        <f>+(IF(OR($B91=0,$C91=0,$D91=0,$DC$2&gt;$OE$1),0,IF(OR(EY91=0,FA91=0,FB91=0),0,MIN((VLOOKUP($D91,SALERYCODE,3,0))*(IF($D91=6,FB91,FA91))*((MIN((VLOOKUP($D91,SALERYCODE,5,0)),(IF($D91=6,FA91,FB91))))),MIN((VLOOKUP($D91,SALERYCODE,3,0)),(EY91+EZ91))*(IF($D91=6,FB91,((MIN((VLOOKUP($D91,SALERYCODE,5,0)),FB91)))))))))/IF(AND($D91=2,'ראשי-פרטים כלליים וריכוז הוצאות'!$D$68&lt;&gt;4),1.2,1)</f>
        <v>0</v>
      </c>
      <c r="FE91" s="263"/>
      <c r="FF91" s="264"/>
      <c r="FG91" s="265"/>
      <c r="FH91" s="266"/>
      <c r="FI91" s="267">
        <f t="shared" si="143"/>
        <v>0</v>
      </c>
      <c r="FJ91" s="260">
        <f>+(IF(OR($B91=0,$C91=0,$D91=0,$DC$2&gt;$OE$1),0,IF(OR(FE91=0,FG91=0,FH91=0),0,MIN((VLOOKUP($D91,SALERYCODE,3,0))*(IF($D91=6,FH91,FG91))*((MIN((VLOOKUP($D91,SALERYCODE,5,0)),(IF($D91=6,FG91,FH91))))),MIN((VLOOKUP($D91,SALERYCODE,3,0)),(FE91+FF91))*(IF($D91=6,FH91,((MIN((VLOOKUP($D91,SALERYCODE,5,0)),FH91)))))))))/IF(AND($D91=2,'ראשי-פרטים כלליים וריכוז הוצאות'!$D$68&lt;&gt;4),1.2,1)</f>
        <v>0</v>
      </c>
      <c r="FK91" s="263"/>
      <c r="FL91" s="264"/>
      <c r="FM91" s="265"/>
      <c r="FN91" s="266"/>
      <c r="FO91" s="267">
        <f t="shared" si="144"/>
        <v>0</v>
      </c>
      <c r="FP91" s="260">
        <f>+(IF(OR($B91=0,$C91=0,$D91=0,$DC$2&gt;$OE$1),0,IF(OR(FK91=0,FM91=0,FN91=0),0,MIN((VLOOKUP($D91,SALERYCODE,3,0))*(IF($D91=6,FN91,FM91))*((MIN((VLOOKUP($D91,SALERYCODE,5,0)),(IF($D91=6,FM91,FN91))))),MIN((VLOOKUP($D91,SALERYCODE,3,0)),(FK91+FL91))*(IF($D91=6,FN91,((MIN((VLOOKUP($D91,SALERYCODE,5,0)),FN91)))))))))/IF(AND($D91=2,'ראשי-פרטים כלליים וריכוז הוצאות'!$D$68&lt;&gt;4),1.2,1)</f>
        <v>0</v>
      </c>
      <c r="FQ91" s="263"/>
      <c r="FR91" s="264"/>
      <c r="FS91" s="265"/>
      <c r="FT91" s="266"/>
      <c r="FU91" s="267">
        <f t="shared" si="145"/>
        <v>0</v>
      </c>
      <c r="FV91" s="260">
        <f>+(IF(OR($B91=0,$C91=0,$D91=0,$DC$2&gt;$OE$1),0,IF(OR(FQ91=0,FS91=0,FT91=0),0,MIN((VLOOKUP($D91,SALERYCODE,3,0))*(IF($D91=6,FT91,FS91))*((MIN((VLOOKUP($D91,SALERYCODE,5,0)),(IF($D91=6,FS91,FT91))))),MIN((VLOOKUP($D91,SALERYCODE,3,0)),(FQ91+FR91))*(IF($D91=6,FT91,((MIN((VLOOKUP($D91,SALERYCODE,5,0)),FT91)))))))))/IF(AND($D91=2,'ראשי-פרטים כלליים וריכוז הוצאות'!$D$68&lt;&gt;4),1.2,1)</f>
        <v>0</v>
      </c>
      <c r="FW91" s="263"/>
      <c r="FX91" s="264"/>
      <c r="FY91" s="265"/>
      <c r="FZ91" s="266"/>
      <c r="GA91" s="267">
        <f t="shared" si="146"/>
        <v>0</v>
      </c>
      <c r="GB91" s="260">
        <f>+(IF(OR($B91=0,$C91=0,$D91=0,$DC$2&gt;$OE$1),0,IF(OR(FW91=0,FY91=0,FZ91=0),0,MIN((VLOOKUP($D91,SALERYCODE,3,0))*(IF($D91=6,FZ91,FY91))*((MIN((VLOOKUP($D91,SALERYCODE,5,0)),(IF($D91=6,FY91,FZ91))))),MIN((VLOOKUP($D91,SALERYCODE,3,0)),(FW91+FX91))*(IF($D91=6,FZ91,((MIN((VLOOKUP($D91,SALERYCODE,5,0)),FZ91)))))))))/IF(AND($D91=2,'ראשי-פרטים כלליים וריכוז הוצאות'!$D$68&lt;&gt;4),1.2,1)</f>
        <v>0</v>
      </c>
      <c r="GC91" s="263"/>
      <c r="GD91" s="264"/>
      <c r="GE91" s="265"/>
      <c r="GF91" s="266"/>
      <c r="GG91" s="267">
        <f t="shared" si="147"/>
        <v>0</v>
      </c>
      <c r="GH91" s="260">
        <f>+(IF(OR($B91=0,$C91=0,$D91=0,$DC$2&gt;$OE$1),0,IF(OR(GC91=0,GE91=0,GF91=0),0,MIN((VLOOKUP($D91,SALERYCODE,3,0))*(IF($D91=6,GF91,GE91))*((MIN((VLOOKUP($D91,SALERYCODE,5,0)),(IF($D91=6,GE91,GF91))))),MIN((VLOOKUP($D91,SALERYCODE,3,0)),(GC91+GD91))*(IF($D91=6,GF91,((MIN((VLOOKUP($D91,SALERYCODE,5,0)),GF91)))))))))/IF(AND($D91=2,'ראשי-פרטים כלליים וריכוז הוצאות'!$D$68&lt;&gt;4),1.2,1)</f>
        <v>0</v>
      </c>
      <c r="GI91" s="263"/>
      <c r="GJ91" s="264"/>
      <c r="GK91" s="265"/>
      <c r="GL91" s="266"/>
      <c r="GM91" s="267">
        <f t="shared" si="148"/>
        <v>0</v>
      </c>
      <c r="GN91" s="260">
        <f>+(IF(OR($B91=0,$C91=0,$D91=0,$DC$2&gt;$OE$1),0,IF(OR(GI91=0,GK91=0,GL91=0),0,MIN((VLOOKUP($D91,SALERYCODE,3,0))*(IF($D91=6,GL91,GK91))*((MIN((VLOOKUP($D91,SALERYCODE,5,0)),(IF($D91=6,GK91,GL91))))),MIN((VLOOKUP($D91,SALERYCODE,3,0)),(GI91+GJ91))*(IF($D91=6,GL91,((MIN((VLOOKUP($D91,SALERYCODE,5,0)),GL91)))))))))/IF(AND($D91=2,'ראשי-פרטים כלליים וריכוז הוצאות'!$D$68&lt;&gt;4),1.2,1)</f>
        <v>0</v>
      </c>
      <c r="GO91" s="263"/>
      <c r="GP91" s="264"/>
      <c r="GQ91" s="265"/>
      <c r="GR91" s="266"/>
      <c r="GS91" s="267">
        <f t="shared" si="149"/>
        <v>0</v>
      </c>
      <c r="GT91" s="260">
        <f>+(IF(OR($B91=0,$C91=0,$D91=0,$DC$2&gt;$OE$1),0,IF(OR(GO91=0,GQ91=0,GR91=0),0,MIN((VLOOKUP($D91,SALERYCODE,3,0))*(IF($D91=6,GR91,GQ91))*((MIN((VLOOKUP($D91,SALERYCODE,5,0)),(IF($D91=6,GQ91,GR91))))),MIN((VLOOKUP($D91,SALERYCODE,3,0)),(GO91+GP91))*(IF($D91=6,GR91,((MIN((VLOOKUP($D91,SALERYCODE,5,0)),GR91)))))))))/IF(AND($D91=2,'ראשי-פרטים כלליים וריכוז הוצאות'!$D$68&lt;&gt;4),1.2,1)</f>
        <v>0</v>
      </c>
      <c r="GU91" s="263"/>
      <c r="GV91" s="264"/>
      <c r="GW91" s="265"/>
      <c r="GX91" s="266"/>
      <c r="GY91" s="267">
        <f t="shared" si="150"/>
        <v>0</v>
      </c>
      <c r="GZ91" s="260">
        <f>+(IF(OR($B91=0,$C91=0,$D91=0,$DC$2&gt;$OE$1),0,IF(OR(GU91=0,GW91=0,GX91=0),0,MIN((VLOOKUP($D91,SALERYCODE,3,0))*(IF($D91=6,GX91,GW91))*((MIN((VLOOKUP($D91,SALERYCODE,5,0)),(IF($D91=6,GW91,GX91))))),MIN((VLOOKUP($D91,SALERYCODE,3,0)),(GU91+GV91))*(IF($D91=6,GX91,((MIN((VLOOKUP($D91,SALERYCODE,5,0)),GX91)))))))))/IF(AND($D91=2,'ראשי-פרטים כלליים וריכוז הוצאות'!$D$68&lt;&gt;4),1.2,1)</f>
        <v>0</v>
      </c>
      <c r="HA91" s="263"/>
      <c r="HB91" s="264"/>
      <c r="HC91" s="265"/>
      <c r="HD91" s="266"/>
      <c r="HE91" s="267">
        <f t="shared" si="151"/>
        <v>0</v>
      </c>
      <c r="HF91" s="260">
        <f>+(IF(OR($B91=0,$C91=0,$D91=0,$DC$2&gt;$OE$1),0,IF(OR(HA91=0,HC91=0,HD91=0),0,MIN((VLOOKUP($D91,SALERYCODE,3,0))*(IF($D91=6,HD91,HC91))*((MIN((VLOOKUP($D91,SALERYCODE,5,0)),(IF($D91=6,HC91,HD91))))),MIN((VLOOKUP($D91,SALERYCODE,3,0)),(HA91+HB91))*(IF($D91=6,HD91,((MIN((VLOOKUP($D91,SALERYCODE,5,0)),HD91)))))))))/IF(AND($D91=2,'ראשי-פרטים כלליים וריכוז הוצאות'!$D$68&lt;&gt;4),1.2,1)</f>
        <v>0</v>
      </c>
      <c r="HG91" s="263"/>
      <c r="HH91" s="264"/>
      <c r="HI91" s="265"/>
      <c r="HJ91" s="266"/>
      <c r="HK91" s="267">
        <f t="shared" si="152"/>
        <v>0</v>
      </c>
      <c r="HL91" s="260">
        <f>+(IF(OR($B91=0,$C91=0,$D91=0,$DC$2&gt;$OE$1),0,IF(OR(HG91=0,HI91=0,HJ91=0),0,MIN((VLOOKUP($D91,SALERYCODE,3,0))*(IF($D91=6,HJ91,HI91))*((MIN((VLOOKUP($D91,SALERYCODE,5,0)),(IF($D91=6,HI91,HJ91))))),MIN((VLOOKUP($D91,SALERYCODE,3,0)),(HG91+HH91))*(IF($D91=6,HJ91,((MIN((VLOOKUP($D91,SALERYCODE,5,0)),HJ91)))))))))/IF(AND($D91=2,'ראשי-פרטים כלליים וריכוז הוצאות'!$D$68&lt;&gt;4),1.2,1)</f>
        <v>0</v>
      </c>
      <c r="HM91" s="263"/>
      <c r="HN91" s="264"/>
      <c r="HO91" s="265"/>
      <c r="HP91" s="266"/>
      <c r="HQ91" s="267">
        <f t="shared" si="153"/>
        <v>0</v>
      </c>
      <c r="HR91" s="260">
        <f>+(IF(OR($B91=0,$C91=0,$D91=0,$DC$2&gt;$OE$1),0,IF(OR(HM91=0,HO91=0,HP91=0),0,MIN((VLOOKUP($D91,SALERYCODE,3,0))*(IF($D91=6,HP91,HO91))*((MIN((VLOOKUP($D91,SALERYCODE,5,0)),(IF($D91=6,HO91,HP91))))),MIN((VLOOKUP($D91,SALERYCODE,3,0)),(HM91+HN91))*(IF($D91=6,HP91,((MIN((VLOOKUP($D91,SALERYCODE,5,0)),HP91)))))))))/IF(AND($D91=2,'ראשי-פרטים כלליים וריכוז הוצאות'!$D$68&lt;&gt;4),1.2,1)</f>
        <v>0</v>
      </c>
      <c r="HS91" s="263"/>
      <c r="HT91" s="264"/>
      <c r="HU91" s="265"/>
      <c r="HV91" s="266"/>
      <c r="HW91" s="267">
        <f t="shared" si="154"/>
        <v>0</v>
      </c>
      <c r="HX91" s="260">
        <f>+(IF(OR($B91=0,$C91=0,$D91=0,$DC$2&gt;$OE$1),0,IF(OR(HS91=0,HU91=0,HV91=0),0,MIN((VLOOKUP($D91,SALERYCODE,3,0))*(IF($D91=6,HV91,HU91))*((MIN((VLOOKUP($D91,SALERYCODE,5,0)),(IF($D91=6,HU91,HV91))))),MIN((VLOOKUP($D91,SALERYCODE,3,0)),(HS91+HT91))*(IF($D91=6,HV91,((MIN((VLOOKUP($D91,SALERYCODE,5,0)),HV91)))))))))/IF(AND($D91=2,'ראשי-פרטים כלליים וריכוז הוצאות'!$D$68&lt;&gt;4),1.2,1)</f>
        <v>0</v>
      </c>
      <c r="HY91" s="263"/>
      <c r="HZ91" s="264"/>
      <c r="IA91" s="265"/>
      <c r="IB91" s="266"/>
      <c r="IC91" s="267">
        <f t="shared" si="155"/>
        <v>0</v>
      </c>
      <c r="ID91" s="260">
        <f>+(IF(OR($B91=0,$C91=0,$D91=0,$DC$2&gt;$OE$1),0,IF(OR(HY91=0,IA91=0,IB91=0),0,MIN((VLOOKUP($D91,SALERYCODE,3,0))*(IF($D91=6,IB91,IA91))*((MIN((VLOOKUP($D91,SALERYCODE,5,0)),(IF($D91=6,IA91,IB91))))),MIN((VLOOKUP($D91,SALERYCODE,3,0)),(HY91+HZ91))*(IF($D91=6,IB91,((MIN((VLOOKUP($D91,SALERYCODE,5,0)),IB91)))))))))/IF(AND($D91=2,'ראשי-פרטים כלליים וריכוז הוצאות'!$D$68&lt;&gt;4),1.2,1)</f>
        <v>0</v>
      </c>
      <c r="IE91" s="263"/>
      <c r="IF91" s="264"/>
      <c r="IG91" s="265"/>
      <c r="IH91" s="266"/>
      <c r="II91" s="267">
        <f t="shared" si="156"/>
        <v>0</v>
      </c>
      <c r="IJ91" s="260">
        <f>+(IF(OR($B91=0,$C91=0,$D91=0,$DC$2&gt;$OE$1),0,IF(OR(IE91=0,IG91=0,IH91=0),0,MIN((VLOOKUP($D91,SALERYCODE,3,0))*(IF($D91=6,IH91,IG91))*((MIN((VLOOKUP($D91,SALERYCODE,5,0)),(IF($D91=6,IG91,IH91))))),MIN((VLOOKUP($D91,SALERYCODE,3,0)),(IE91+IF91))*(IF($D91=6,IH91,((MIN((VLOOKUP($D91,SALERYCODE,5,0)),IH91)))))))))/IF(AND($D91=2,'ראשי-פרטים כלליים וריכוז הוצאות'!$D$68&lt;&gt;4),1.2,1)</f>
        <v>0</v>
      </c>
      <c r="IK91" s="263"/>
      <c r="IL91" s="264"/>
      <c r="IM91" s="265"/>
      <c r="IN91" s="266"/>
      <c r="IO91" s="267">
        <f t="shared" si="157"/>
        <v>0</v>
      </c>
      <c r="IP91" s="260">
        <f>+(IF(OR($B91=0,$C91=0,$D91=0,$DC$2&gt;$OE$1),0,IF(OR(IK91=0,IM91=0,IN91=0),0,MIN((VLOOKUP($D91,SALERYCODE,3,0))*(IF($D91=6,IN91,IM91))*((MIN((VLOOKUP($D91,SALERYCODE,5,0)),(IF($D91=6,IM91,IN91))))),MIN((VLOOKUP($D91,SALERYCODE,3,0)),(IK91+IL91))*(IF($D91=6,IN91,((MIN((VLOOKUP($D91,SALERYCODE,5,0)),IN91)))))))))/IF(AND($D91=2,'ראשי-פרטים כלליים וריכוז הוצאות'!$D$68&lt;&gt;4),1.2,1)</f>
        <v>0</v>
      </c>
      <c r="IQ91" s="263"/>
      <c r="IR91" s="264"/>
      <c r="IS91" s="265"/>
      <c r="IT91" s="266"/>
      <c r="IU91" s="267">
        <f t="shared" si="158"/>
        <v>0</v>
      </c>
      <c r="IV91" s="260">
        <f>+(IF(OR($B91=0,$C91=0,$D91=0,$DC$2&gt;$OE$1),0,IF(OR(IQ91=0,IS91=0,IT91=0),0,MIN((VLOOKUP($D91,SALERYCODE,3,0))*(IF($D91=6,IT91,IS91))*((MIN((VLOOKUP($D91,SALERYCODE,5,0)),(IF($D91=6,IS91,IT91))))),MIN((VLOOKUP($D91,SALERYCODE,3,0)),(IQ91+IR91))*(IF($D91=6,IT91,((MIN((VLOOKUP($D91,SALERYCODE,5,0)),IT91)))))))))/IF(AND($D91=2,'ראשי-פרטים כלליים וריכוז הוצאות'!$D$68&lt;&gt;4),1.2,1)</f>
        <v>0</v>
      </c>
      <c r="IW91" s="263"/>
      <c r="IX91" s="264"/>
      <c r="IY91" s="265"/>
      <c r="IZ91" s="266"/>
      <c r="JA91" s="267">
        <f t="shared" si="159"/>
        <v>0</v>
      </c>
      <c r="JB91" s="260">
        <f>+(IF(OR($B91=0,$C91=0,$D91=0,$DC$2&gt;$OE$1),0,IF(OR(IW91=0,IY91=0,IZ91=0),0,MIN((VLOOKUP($D91,SALERYCODE,3,0))*(IF($D91=6,IZ91,IY91))*((MIN((VLOOKUP($D91,SALERYCODE,5,0)),(IF($D91=6,IY91,IZ91))))),MIN((VLOOKUP($D91,SALERYCODE,3,0)),(IW91+IX91))*(IF($D91=6,IZ91,((MIN((VLOOKUP($D91,SALERYCODE,5,0)),IZ91)))))))))/IF(AND($D91=2,'ראשי-פרטים כלליים וריכוז הוצאות'!$D$68&lt;&gt;4),1.2,1)</f>
        <v>0</v>
      </c>
      <c r="JC91" s="263"/>
      <c r="JD91" s="264"/>
      <c r="JE91" s="265"/>
      <c r="JF91" s="266"/>
      <c r="JG91" s="267">
        <f t="shared" si="160"/>
        <v>0</v>
      </c>
      <c r="JH91" s="260">
        <f>+(IF(OR($B91=0,$C91=0,$D91=0,$DC$2&gt;$OE$1),0,IF(OR(JC91=0,JE91=0,JF91=0),0,MIN((VLOOKUP($D91,SALERYCODE,3,0))*(IF($D91=6,JF91,JE91))*((MIN((VLOOKUP($D91,SALERYCODE,5,0)),(IF($D91=6,JE91,JF91))))),MIN((VLOOKUP($D91,SALERYCODE,3,0)),(JC91+JD91))*(IF($D91=6,JF91,((MIN((VLOOKUP($D91,SALERYCODE,5,0)),JF91)))))))))/IF(AND($D91=2,'ראשי-פרטים כלליים וריכוז הוצאות'!$D$68&lt;&gt;4),1.2,1)</f>
        <v>0</v>
      </c>
      <c r="JI91" s="263"/>
      <c r="JJ91" s="264"/>
      <c r="JK91" s="265"/>
      <c r="JL91" s="266"/>
      <c r="JM91" s="267">
        <f t="shared" si="161"/>
        <v>0</v>
      </c>
      <c r="JN91" s="260">
        <f>+(IF(OR($B91=0,$C91=0,$D91=0,$DC$2&gt;$OE$1),0,IF(OR(JI91=0,JK91=0,JL91=0),0,MIN((VLOOKUP($D91,SALERYCODE,3,0))*(IF($D91=6,JL91,JK91))*((MIN((VLOOKUP($D91,SALERYCODE,5,0)),(IF($D91=6,JK91,JL91))))),MIN((VLOOKUP($D91,SALERYCODE,3,0)),(JI91+JJ91))*(IF($D91=6,JL91,((MIN((VLOOKUP($D91,SALERYCODE,5,0)),JL91)))))))))/IF(AND($D91=2,'ראשי-פרטים כלליים וריכוז הוצאות'!$D$68&lt;&gt;4),1.2,1)</f>
        <v>0</v>
      </c>
      <c r="JO91" s="263"/>
      <c r="JP91" s="264"/>
      <c r="JQ91" s="265"/>
      <c r="JR91" s="266"/>
      <c r="JS91" s="267">
        <f t="shared" si="162"/>
        <v>0</v>
      </c>
      <c r="JT91" s="260">
        <f>+(IF(OR($B91=0,$C91=0,$D91=0,$DC$2&gt;$OE$1),0,IF(OR(JO91=0,JQ91=0,JR91=0),0,MIN((VLOOKUP($D91,SALERYCODE,3,0))*(IF($D91=6,JR91,JQ91))*((MIN((VLOOKUP($D91,SALERYCODE,5,0)),(IF($D91=6,JQ91,JR91))))),MIN((VLOOKUP($D91,SALERYCODE,3,0)),(JO91+JP91))*(IF($D91=6,JR91,((MIN((VLOOKUP($D91,SALERYCODE,5,0)),JR91)))))))))/IF(AND($D91=2,'ראשי-פרטים כלליים וריכוז הוצאות'!$D$68&lt;&gt;4),1.2,1)</f>
        <v>0</v>
      </c>
      <c r="JU91" s="263"/>
      <c r="JV91" s="264"/>
      <c r="JW91" s="265"/>
      <c r="JX91" s="266"/>
      <c r="JY91" s="267">
        <f t="shared" si="163"/>
        <v>0</v>
      </c>
      <c r="JZ91" s="260">
        <f>+(IF(OR($B91=0,$C91=0,$D91=0,$DC$2&gt;$OE$1),0,IF(OR(JU91=0,JW91=0,JX91=0),0,MIN((VLOOKUP($D91,SALERYCODE,3,0))*(IF($D91=6,JX91,JW91))*((MIN((VLOOKUP($D91,SALERYCODE,5,0)),(IF($D91=6,JW91,JX91))))),MIN((VLOOKUP($D91,SALERYCODE,3,0)),(JU91+JV91))*(IF($D91=6,JX91,((MIN((VLOOKUP($D91,SALERYCODE,5,0)),JX91)))))))))/IF(AND($D91=2,'ראשי-פרטים כלליים וריכוז הוצאות'!$D$68&lt;&gt;4),1.2,1)</f>
        <v>0</v>
      </c>
      <c r="KA91" s="263"/>
      <c r="KB91" s="264"/>
      <c r="KC91" s="265"/>
      <c r="KD91" s="266"/>
      <c r="KE91" s="267">
        <f t="shared" si="164"/>
        <v>0</v>
      </c>
      <c r="KF91" s="260">
        <f>+(IF(OR($B91=0,$C91=0,$D91=0,$DC$2&gt;$OE$1),0,IF(OR(KA91=0,KC91=0,KD91=0),0,MIN((VLOOKUP($D91,SALERYCODE,3,0))*(IF($D91=6,KD91,KC91))*((MIN((VLOOKUP($D91,SALERYCODE,5,0)),(IF($D91=6,KC91,KD91))))),MIN((VLOOKUP($D91,SALERYCODE,3,0)),(KA91+KB91))*(IF($D91=6,KD91,((MIN((VLOOKUP($D91,SALERYCODE,5,0)),KD91)))))))))/IF(AND($D91=2,'ראשי-פרטים כלליים וריכוז הוצאות'!$D$68&lt;&gt;4),1.2,1)</f>
        <v>0</v>
      </c>
      <c r="KG91" s="263"/>
      <c r="KH91" s="264"/>
      <c r="KI91" s="265"/>
      <c r="KJ91" s="266"/>
      <c r="KK91" s="267">
        <f t="shared" si="165"/>
        <v>0</v>
      </c>
      <c r="KL91" s="260">
        <f>+(IF(OR($B91=0,$C91=0,$D91=0,$DC$2&gt;$OE$1),0,IF(OR(KG91=0,KI91=0,KJ91=0),0,MIN((VLOOKUP($D91,SALERYCODE,3,0))*(IF($D91=6,KJ91,KI91))*((MIN((VLOOKUP($D91,SALERYCODE,5,0)),(IF($D91=6,KI91,KJ91))))),MIN((VLOOKUP($D91,SALERYCODE,3,0)),(KG91+KH91))*(IF($D91=6,KJ91,((MIN((VLOOKUP($D91,SALERYCODE,5,0)),KJ91)))))))))/IF(AND($D91=2,'ראשי-פרטים כלליים וריכוז הוצאות'!$D$68&lt;&gt;4),1.2,1)</f>
        <v>0</v>
      </c>
      <c r="KM91" s="263"/>
      <c r="KN91" s="264"/>
      <c r="KO91" s="265"/>
      <c r="KP91" s="266"/>
      <c r="KQ91" s="267">
        <f t="shared" si="166"/>
        <v>0</v>
      </c>
      <c r="KR91" s="260">
        <f>+(IF(OR($B91=0,$C91=0,$D91=0,$DC$2&gt;$OE$1),0,IF(OR(KM91=0,KO91=0,KP91=0),0,MIN((VLOOKUP($D91,SALERYCODE,3,0))*(IF($D91=6,KP91,KO91))*((MIN((VLOOKUP($D91,SALERYCODE,5,0)),(IF($D91=6,KO91,KP91))))),MIN((VLOOKUP($D91,SALERYCODE,3,0)),(KM91+KN91))*(IF($D91=6,KP91,((MIN((VLOOKUP($D91,SALERYCODE,5,0)),KP91)))))))))/IF(AND($D91=2,'ראשי-פרטים כלליים וריכוז הוצאות'!$D$68&lt;&gt;4),1.2,1)</f>
        <v>0</v>
      </c>
      <c r="KS91" s="263"/>
      <c r="KT91" s="264"/>
      <c r="KU91" s="265"/>
      <c r="KV91" s="266"/>
      <c r="KW91" s="267">
        <f t="shared" si="167"/>
        <v>0</v>
      </c>
      <c r="KX91" s="260">
        <f>+(IF(OR($B91=0,$C91=0,$D91=0,$DC$2&gt;$OE$1),0,IF(OR(KS91=0,KU91=0,KV91=0),0,MIN((VLOOKUP($D91,SALERYCODE,3,0))*(IF($D91=6,KV91,KU91))*((MIN((VLOOKUP($D91,SALERYCODE,5,0)),(IF($D91=6,KU91,KV91))))),MIN((VLOOKUP($D91,SALERYCODE,3,0)),(KS91+KT91))*(IF($D91=6,KV91,((MIN((VLOOKUP($D91,SALERYCODE,5,0)),KV91)))))))))/IF(AND($D91=2,'ראשי-פרטים כלליים וריכוז הוצאות'!$D$68&lt;&gt;4),1.2,1)</f>
        <v>0</v>
      </c>
      <c r="KY91" s="263"/>
      <c r="KZ91" s="264"/>
      <c r="LA91" s="265"/>
      <c r="LB91" s="266"/>
      <c r="LC91" s="267">
        <f t="shared" si="168"/>
        <v>0</v>
      </c>
      <c r="LD91" s="260">
        <f>+(IF(OR($B91=0,$C91=0,$D91=0,$DC$2&gt;$OE$1),0,IF(OR(KY91=0,LA91=0,LB91=0),0,MIN((VLOOKUP($D91,SALERYCODE,3,0))*(IF($D91=6,LB91,LA91))*((MIN((VLOOKUP($D91,SALERYCODE,5,0)),(IF($D91=6,LA91,LB91))))),MIN((VLOOKUP($D91,SALERYCODE,3,0)),(KY91+KZ91))*(IF($D91=6,LB91,((MIN((VLOOKUP($D91,SALERYCODE,5,0)),LB91)))))))))/IF(AND($D91=2,'ראשי-פרטים כלליים וריכוז הוצאות'!$D$68&lt;&gt;4),1.2,1)</f>
        <v>0</v>
      </c>
      <c r="LE91" s="263"/>
      <c r="LF91" s="264"/>
      <c r="LG91" s="265"/>
      <c r="LH91" s="266"/>
      <c r="LI91" s="267">
        <f t="shared" si="169"/>
        <v>0</v>
      </c>
      <c r="LJ91" s="260">
        <f>+(IF(OR($B91=0,$C91=0,$D91=0,$DC$2&gt;$OE$1),0,IF(OR(LE91=0,LG91=0,LH91=0),0,MIN((VLOOKUP($D91,SALERYCODE,3,0))*(IF($D91=6,LH91,LG91))*((MIN((VLOOKUP($D91,SALERYCODE,5,0)),(IF($D91=6,LG91,LH91))))),MIN((VLOOKUP($D91,SALERYCODE,3,0)),(LE91+LF91))*(IF($D91=6,LH91,((MIN((VLOOKUP($D91,SALERYCODE,5,0)),LH91)))))))))/IF(AND($D91=2,'ראשי-פרטים כלליים וריכוז הוצאות'!$D$68&lt;&gt;4),1.2,1)</f>
        <v>0</v>
      </c>
      <c r="LK91" s="263"/>
      <c r="LL91" s="264"/>
      <c r="LM91" s="265"/>
      <c r="LN91" s="266"/>
      <c r="LO91" s="267">
        <f t="shared" si="170"/>
        <v>0</v>
      </c>
      <c r="LP91" s="260">
        <f>+(IF(OR($B91=0,$C91=0,$D91=0,$DC$2&gt;$OE$1),0,IF(OR(LK91=0,LM91=0,LN91=0),0,MIN((VLOOKUP($D91,SALERYCODE,3,0))*(IF($D91=6,LN91,LM91))*((MIN((VLOOKUP($D91,SALERYCODE,5,0)),(IF($D91=6,LM91,LN91))))),MIN((VLOOKUP($D91,SALERYCODE,3,0)),(LK91+LL91))*(IF($D91=6,LN91,((MIN((VLOOKUP($D91,SALERYCODE,5,0)),LN91)))))))))/IF(AND($D91=2,'ראשי-פרטים כלליים וריכוז הוצאות'!$D$68&lt;&gt;4),1.2,1)</f>
        <v>0</v>
      </c>
      <c r="LQ91" s="263"/>
      <c r="LR91" s="264"/>
      <c r="LS91" s="265"/>
      <c r="LT91" s="266"/>
      <c r="LU91" s="267">
        <f t="shared" si="171"/>
        <v>0</v>
      </c>
      <c r="LV91" s="260">
        <f>+(IF(OR($B91=0,$C91=0,$D91=0,$DC$2&gt;$OE$1),0,IF(OR(LQ91=0,LS91=0,LT91=0),0,MIN((VLOOKUP($D91,SALERYCODE,3,0))*(IF($D91=6,LT91,LS91))*((MIN((VLOOKUP($D91,SALERYCODE,5,0)),(IF($D91=6,LS91,LT91))))),MIN((VLOOKUP($D91,SALERYCODE,3,0)),(LQ91+LR91))*(IF($D91=6,LT91,((MIN((VLOOKUP($D91,SALERYCODE,5,0)),LT91)))))))))/IF(AND($D91=2,'ראשי-פרטים כלליים וריכוז הוצאות'!$D$68&lt;&gt;4),1.2,1)</f>
        <v>0</v>
      </c>
      <c r="LW91" s="263"/>
      <c r="LX91" s="264"/>
      <c r="LY91" s="265"/>
      <c r="LZ91" s="266"/>
      <c r="MA91" s="267">
        <f t="shared" si="172"/>
        <v>0</v>
      </c>
      <c r="MB91" s="260">
        <f>+(IF(OR($B91=0,$C91=0,$D91=0,$DC$2&gt;$OE$1),0,IF(OR(LW91=0,LY91=0,LZ91=0),0,MIN((VLOOKUP($D91,SALERYCODE,3,0))*(IF($D91=6,LZ91,LY91))*((MIN((VLOOKUP($D91,SALERYCODE,5,0)),(IF($D91=6,LY91,LZ91))))),MIN((VLOOKUP($D91,SALERYCODE,3,0)),(LW91+LX91))*(IF($D91=6,LZ91,((MIN((VLOOKUP($D91,SALERYCODE,5,0)),LZ91)))))))))/IF(AND($D91=2,'ראשי-פרטים כלליים וריכוז הוצאות'!$D$68&lt;&gt;4),1.2,1)</f>
        <v>0</v>
      </c>
      <c r="MC91" s="263"/>
      <c r="MD91" s="264"/>
      <c r="ME91" s="265"/>
      <c r="MF91" s="266"/>
      <c r="MG91" s="267">
        <f t="shared" si="173"/>
        <v>0</v>
      </c>
      <c r="MH91" s="260">
        <f>+(IF(OR($B91=0,$C91=0,$D91=0,$DC$2&gt;$OE$1),0,IF(OR(MC91=0,ME91=0,MF91=0),0,MIN((VLOOKUP($D91,SALERYCODE,3,0))*(IF($D91=6,MF91,ME91))*((MIN((VLOOKUP($D91,SALERYCODE,5,0)),(IF($D91=6,ME91,MF91))))),MIN((VLOOKUP($D91,SALERYCODE,3,0)),(MC91+MD91))*(IF($D91=6,MF91,((MIN((VLOOKUP($D91,SALERYCODE,5,0)),MF91)))))))))/IF(AND($D91=2,'ראשי-פרטים כלליים וריכוז הוצאות'!$D$68&lt;&gt;4),1.2,1)</f>
        <v>0</v>
      </c>
      <c r="MI91" s="263"/>
      <c r="MJ91" s="264"/>
      <c r="MK91" s="265"/>
      <c r="ML91" s="266"/>
      <c r="MM91" s="267">
        <f t="shared" si="174"/>
        <v>0</v>
      </c>
      <c r="MN91" s="260">
        <f>+(IF(OR($B91=0,$C91=0,$D91=0,$DC$2&gt;$OE$1),0,IF(OR(MI91=0,MK91=0,ML91=0),0,MIN((VLOOKUP($D91,SALERYCODE,3,0))*(IF($D91=6,ML91,MK91))*((MIN((VLOOKUP($D91,SALERYCODE,5,0)),(IF($D91=6,MK91,ML91))))),MIN((VLOOKUP($D91,SALERYCODE,3,0)),(MI91+MJ91))*(IF($D91=6,ML91,((MIN((VLOOKUP($D91,SALERYCODE,5,0)),ML91)))))))))/IF(AND($D91=2,'ראשי-פרטים כלליים וריכוז הוצאות'!$D$68&lt;&gt;4),1.2,1)</f>
        <v>0</v>
      </c>
      <c r="MO91" s="263"/>
      <c r="MP91" s="264"/>
      <c r="MQ91" s="265"/>
      <c r="MR91" s="266"/>
      <c r="MS91" s="267">
        <f t="shared" si="175"/>
        <v>0</v>
      </c>
      <c r="MT91" s="260">
        <f>+(IF(OR($B91=0,$C91=0,$D91=0,$DC$2&gt;$OE$1),0,IF(OR(MO91=0,MQ91=0,MR91=0),0,MIN((VLOOKUP($D91,SALERYCODE,3,0))*(IF($D91=6,MR91,MQ91))*((MIN((VLOOKUP($D91,SALERYCODE,5,0)),(IF($D91=6,MQ91,MR91))))),MIN((VLOOKUP($D91,SALERYCODE,3,0)),(MO91+MP91))*(IF($D91=6,MR91,((MIN((VLOOKUP($D91,SALERYCODE,5,0)),MR91)))))))))/IF(AND($D91=2,'ראשי-פרטים כלליים וריכוז הוצאות'!$D$68&lt;&gt;4),1.2,1)</f>
        <v>0</v>
      </c>
      <c r="MU91" s="263"/>
      <c r="MV91" s="264"/>
      <c r="MW91" s="265"/>
      <c r="MX91" s="266"/>
      <c r="MY91" s="267">
        <f t="shared" si="176"/>
        <v>0</v>
      </c>
      <c r="MZ91" s="260">
        <f>+(IF(OR($B91=0,$C91=0,$D91=0,$DC$2&gt;$OE$1),0,IF(OR(MU91=0,MW91=0,MX91=0),0,MIN((VLOOKUP($D91,SALERYCODE,3,0))*(IF($D91=6,MX91,MW91))*((MIN((VLOOKUP($D91,SALERYCODE,5,0)),(IF($D91=6,MW91,MX91))))),MIN((VLOOKUP($D91,SALERYCODE,3,0)),(MU91+MV91))*(IF($D91=6,MX91,((MIN((VLOOKUP($D91,SALERYCODE,5,0)),MX91)))))))))/IF(AND($D91=2,'ראשי-פרטים כלליים וריכוז הוצאות'!$D$68&lt;&gt;4),1.2,1)</f>
        <v>0</v>
      </c>
      <c r="NA91" s="263"/>
      <c r="NB91" s="264"/>
      <c r="NC91" s="265"/>
      <c r="ND91" s="266"/>
      <c r="NE91" s="267">
        <f t="shared" si="177"/>
        <v>0</v>
      </c>
      <c r="NF91" s="260">
        <f>+(IF(OR($B91=0,$C91=0,$D91=0,$DC$2&gt;$OE$1),0,IF(OR(NA91=0,NC91=0,ND91=0),0,MIN((VLOOKUP($D91,SALERYCODE,3,0))*(IF($D91=6,ND91,NC91))*((MIN((VLOOKUP($D91,SALERYCODE,5,0)),(IF($D91=6,NC91,ND91))))),MIN((VLOOKUP($D91,SALERYCODE,3,0)),(NA91+NB91))*(IF($D91=6,ND91,((MIN((VLOOKUP($D91,SALERYCODE,5,0)),ND91)))))))))/IF(AND($D91=2,'ראשי-פרטים כלליים וריכוז הוצאות'!$D$68&lt;&gt;4),1.2,1)</f>
        <v>0</v>
      </c>
      <c r="NG91" s="263"/>
      <c r="NH91" s="264"/>
      <c r="NI91" s="265"/>
      <c r="NJ91" s="266"/>
      <c r="NK91" s="267">
        <f t="shared" si="178"/>
        <v>0</v>
      </c>
      <c r="NL91" s="260">
        <f>+(IF(OR($B91=0,$C91=0,$D91=0,$DC$2&gt;$OE$1),0,IF(OR(NG91=0,NI91=0,NJ91=0),0,MIN((VLOOKUP($D91,SALERYCODE,3,0))*(IF($D91=6,NJ91,NI91))*((MIN((VLOOKUP($D91,SALERYCODE,5,0)),(IF($D91=6,NI91,NJ91))))),MIN((VLOOKUP($D91,SALERYCODE,3,0)),(NG91+NH91))*(IF($D91=6,NJ91,((MIN((VLOOKUP($D91,SALERYCODE,5,0)),NJ91)))))))))/IF(AND($D91=2,'ראשי-פרטים כלליים וריכוז הוצאות'!$D$68&lt;&gt;4),1.2,1)</f>
        <v>0</v>
      </c>
      <c r="NM91" s="263"/>
      <c r="NN91" s="264"/>
      <c r="NO91" s="265"/>
      <c r="NP91" s="266"/>
      <c r="NQ91" s="267">
        <f t="shared" si="179"/>
        <v>0</v>
      </c>
      <c r="NR91" s="260">
        <f>+(IF(OR($B91=0,$C91=0,$D91=0,$DC$2&gt;$OE$1),0,IF(OR(NM91=0,NO91=0,NP91=0),0,MIN((VLOOKUP($D91,SALERYCODE,3,0))*(IF($D91=6,NP91,NO91))*((MIN((VLOOKUP($D91,SALERYCODE,5,0)),(IF($D91=6,NO91,NP91))))),MIN((VLOOKUP($D91,SALERYCODE,3,0)),(NM91+NN91))*(IF($D91=6,NP91,((MIN((VLOOKUP($D91,SALERYCODE,5,0)),NP91)))))))))/IF(AND($D91=2,'ראשי-פרטים כלליים וריכוז הוצאות'!$D$68&lt;&gt;4),1.2,1)</f>
        <v>0</v>
      </c>
      <c r="NS91" s="263"/>
      <c r="NT91" s="264"/>
      <c r="NU91" s="265"/>
      <c r="NV91" s="266"/>
      <c r="NW91" s="267">
        <f t="shared" si="180"/>
        <v>0</v>
      </c>
      <c r="NX91" s="260">
        <f>+(IF(OR($B91=0,$C91=0,$D91=0,$DC$2&gt;$OE$1),0,IF(OR(NS91=0,NU91=0,NV91=0),0,MIN((VLOOKUP($D91,SALERYCODE,3,0))*(IF($D91=6,NV91,NU91))*((MIN((VLOOKUP($D91,SALERYCODE,5,0)),(IF($D91=6,NU91,NV91))))),MIN((VLOOKUP($D91,SALERYCODE,3,0)),(NS91+NT91))*(IF($D91=6,NV91,((MIN((VLOOKUP($D91,SALERYCODE,5,0)),NV91)))))))))/IF(AND($D91=2,'ראשי-פרטים כלליים וריכוז הוצאות'!$D$68&lt;&gt;4),1.2,1)</f>
        <v>0</v>
      </c>
      <c r="NY91" s="263"/>
      <c r="NZ91" s="264"/>
      <c r="OA91" s="265"/>
      <c r="OB91" s="266"/>
      <c r="OC91" s="267">
        <f t="shared" si="181"/>
        <v>0</v>
      </c>
      <c r="OD91" s="260">
        <f>+(IF(OR($B91=0,$C91=0,$D91=0,$DC$2&gt;$OE$1),0,IF(OR(NY91=0,OA91=0,OB91=0),0,MIN((VLOOKUP($D91,SALERYCODE,3,0))*(IF($D91=6,OB91,OA91))*((MIN((VLOOKUP($D91,SALERYCODE,5,0)),(IF($D91=6,OA91,OB91))))),MIN((VLOOKUP($D91,SALERYCODE,3,0)),(NY91+NZ91))*(IF($D91=6,OB91,((MIN((VLOOKUP($D91,SALERYCODE,5,0)),OB91)))))))))/IF(AND($D91=2,'ראשי-פרטים כלליים וריכוז הוצאות'!$D$68&lt;&gt;4),1.2,1)</f>
        <v>0</v>
      </c>
      <c r="OE91" s="275">
        <f t="shared" si="192"/>
        <v>0</v>
      </c>
      <c r="OF91" s="283">
        <f t="shared" si="193"/>
        <v>9.9999999999999995E-7</v>
      </c>
      <c r="OG91" s="276">
        <f t="shared" si="194"/>
        <v>0</v>
      </c>
      <c r="OH91" s="275">
        <f t="shared" si="195"/>
        <v>0</v>
      </c>
      <c r="OI91" s="275">
        <v>0</v>
      </c>
      <c r="OJ91" s="258">
        <f t="shared" si="191"/>
        <v>0</v>
      </c>
      <c r="OK91" s="284"/>
      <c r="OL91" s="116">
        <f>MIN(OJ91+OK91*OF91*OE91/$OL$1/IF(AND($D91=2,'ראשי-פרטים כלליים וריכוז הוצאות'!$D$68&lt;&gt;4),1.2,1),IF($D91&gt;0,VLOOKUP($D91,SALERYCODE,3,0)*12*OG91,0))</f>
        <v>0</v>
      </c>
      <c r="OM91" s="95">
        <f t="shared" si="182"/>
        <v>0</v>
      </c>
      <c r="ON91" s="11">
        <f t="shared" si="183"/>
        <v>0</v>
      </c>
      <c r="OO91" s="11">
        <f t="shared" si="184"/>
        <v>0</v>
      </c>
      <c r="OP91" s="22">
        <f t="shared" si="185"/>
        <v>0</v>
      </c>
      <c r="OQ91" s="11">
        <f t="shared" si="186"/>
        <v>0</v>
      </c>
      <c r="OR91" s="11" t="e">
        <f>#REF!</f>
        <v>#REF!</v>
      </c>
      <c r="OS91" s="35" t="e">
        <f>#REF!-OP91</f>
        <v>#REF!</v>
      </c>
      <c r="OT91" s="35" t="e">
        <f>OS91-#REF!</f>
        <v>#REF!</v>
      </c>
      <c r="OU91" s="43" t="e">
        <f>IF(AND(OP91&gt;0,(OS91=#REF!-OP91)),"מועסק פחות מ-10% מזמנו במופ","")</f>
        <v>#REF!</v>
      </c>
    </row>
    <row r="92" spans="1:411" ht="24" hidden="1" customHeight="1" outlineLevel="1" x14ac:dyDescent="0.2">
      <c r="A92" s="282">
        <v>89</v>
      </c>
      <c r="B92" s="269"/>
      <c r="C92" s="270"/>
      <c r="D92" s="271"/>
      <c r="E92" s="263"/>
      <c r="F92" s="264"/>
      <c r="G92" s="265"/>
      <c r="H92" s="266"/>
      <c r="I92" s="267">
        <f t="shared" si="117"/>
        <v>0</v>
      </c>
      <c r="J92" s="260">
        <f>(IF(OR($B92=0,$C92=0,$D92=0,$E$2&gt;$OE$1),0,IF(OR($E92=0,$G92=0,$H92=0),0,MIN((VLOOKUP($D92,SALERYCODE,3,0))*(IF($D92=6,$H92,$G92))*((MIN((VLOOKUP($D92,SALERYCODE,5,0)),(IF($D92=6,$G92,$H92))))),MIN((VLOOKUP($D92,SALERYCODE,3,0)),($E92+$F92))*(IF($D92=6,$H92,((MIN((VLOOKUP($D92,SALERYCODE,5,0)),$H92)))))))))/IF(AND($D92=2,'ראשי-פרטים כלליים וריכוז הוצאות'!$D$68&lt;&gt;4),1.2,1)</f>
        <v>0</v>
      </c>
      <c r="K92" s="263"/>
      <c r="L92" s="264"/>
      <c r="M92" s="265"/>
      <c r="N92" s="266"/>
      <c r="O92" s="267">
        <f t="shared" si="118"/>
        <v>0</v>
      </c>
      <c r="P92" s="260">
        <f>+(IF(OR($B92=0,$C92=0,$D92=0,$K$2&gt;$OE$1),0,IF(OR($K92=0,$M92=0,$N92=0),0,MIN((VLOOKUP($D92,SALERYCODE,3,0))*(IF($D92=6,$N92,$M92))*((MIN((VLOOKUP($D92,SALERYCODE,5,0)),(IF($D92=6,$M92,$N92))))),MIN((VLOOKUP($D92,SALERYCODE,3,0)),($K92+$L92))*(IF($D92=6,$N92,((MIN((VLOOKUP($D92,SALERYCODE,5,0)),$N92)))))))))/IF(AND($D92=2,'ראשי-פרטים כלליים וריכוז הוצאות'!$D$68&lt;&gt;4),1.2,1)</f>
        <v>0</v>
      </c>
      <c r="Q92" s="263"/>
      <c r="R92" s="264"/>
      <c r="S92" s="265"/>
      <c r="T92" s="266"/>
      <c r="U92" s="267">
        <f t="shared" si="119"/>
        <v>0</v>
      </c>
      <c r="V92" s="260">
        <f>+(IF(OR($B92=0,$C92=0,$D92=0,$Q$2&gt;$OE$1),0,IF(OR(Q92=0,S92=0,T92=0),0,MIN((VLOOKUP($D92,SALERYCODE,3,0))*(IF($D92=6,T92,S92))*((MIN((VLOOKUP($D92,SALERYCODE,5,0)),(IF($D92=6,S92,T92))))),MIN((VLOOKUP($D92,SALERYCODE,3,0)),(Q92+R92))*(IF($D92=6,T92,((MIN((VLOOKUP($D92,SALERYCODE,5,0)),T92)))))))))/IF(AND($D92=2,'ראשי-פרטים כלליים וריכוז הוצאות'!$D$68&lt;&gt;4),1.2,1)</f>
        <v>0</v>
      </c>
      <c r="W92" s="263"/>
      <c r="X92" s="264"/>
      <c r="Y92" s="265"/>
      <c r="Z92" s="266"/>
      <c r="AA92" s="267">
        <f t="shared" si="120"/>
        <v>0</v>
      </c>
      <c r="AB92" s="260">
        <f>+(IF(OR($B92=0,$C92=0,$D92=0,$W$2&gt;$OE$1),0,IF(OR(W92=0,Y92=0,Z92=0),0,MIN((VLOOKUP($D92,SALERYCODE,3,0))*(IF($D92=6,Z92,Y92))*((MIN((VLOOKUP($D92,SALERYCODE,5,0)),(IF($D92=6,Y92,Z92))))),MIN((VLOOKUP($D92,SALERYCODE,3,0)),(W92+X92))*(IF($D92=6,Z92,((MIN((VLOOKUP($D92,SALERYCODE,5,0)),Z92)))))))))/IF(AND($D92=2,'ראשי-פרטים כלליים וריכוז הוצאות'!$D$68&lt;&gt;4),1.2,1)</f>
        <v>0</v>
      </c>
      <c r="AC92" s="263"/>
      <c r="AD92" s="264"/>
      <c r="AE92" s="265"/>
      <c r="AF92" s="266"/>
      <c r="AG92" s="267">
        <f t="shared" si="121"/>
        <v>0</v>
      </c>
      <c r="AH92" s="260">
        <f>+(IF(OR($B92=0,$C92=0,$D92=0,$AC$2&gt;$OE$1),0,IF(OR(AC92=0,AE92=0,AF92=0),0,MIN((VLOOKUP($D92,SALERYCODE,3,0))*(IF($D92=6,AF92,AE92))*((MIN((VLOOKUP($D92,SALERYCODE,5,0)),(IF($D92=6,AE92,AF92))))),MIN((VLOOKUP($D92,SALERYCODE,3,0)),(AC92+AD92))*(IF($D92=6,AF92,((MIN((VLOOKUP($D92,SALERYCODE,5,0)),AF92)))))))))/IF(AND($D92=2,'ראשי-פרטים כלליים וריכוז הוצאות'!$D$68&lt;&gt;4),1.2,1)</f>
        <v>0</v>
      </c>
      <c r="AI92" s="263"/>
      <c r="AJ92" s="264"/>
      <c r="AK92" s="265"/>
      <c r="AL92" s="266"/>
      <c r="AM92" s="267">
        <f t="shared" si="122"/>
        <v>0</v>
      </c>
      <c r="AN92" s="260">
        <f>+(IF(OR($B92=0,$C92=0,$D92=0,$AI$2&gt;$OE$1),0,IF(OR(AI92=0,AK92=0,AL92=0),0,MIN((VLOOKUP($D92,SALERYCODE,3,0))*(IF($D92=6,AL92,AK92))*((MIN((VLOOKUP($D92,SALERYCODE,5,0)),(IF($D92=6,AK92,AL92))))),MIN((VLOOKUP($D92,SALERYCODE,3,0)),(AI92+AJ92))*(IF($D92=6,AL92,((MIN((VLOOKUP($D92,SALERYCODE,5,0)),AL92)))))))))/IF(AND($D92=2,'ראשי-פרטים כלליים וריכוז הוצאות'!$D$68&lt;&gt;4),1.2,1)</f>
        <v>0</v>
      </c>
      <c r="AO92" s="263"/>
      <c r="AP92" s="264"/>
      <c r="AQ92" s="265"/>
      <c r="AR92" s="266"/>
      <c r="AS92" s="267">
        <f t="shared" si="123"/>
        <v>0</v>
      </c>
      <c r="AT92" s="260">
        <f>+(IF(OR($B92=0,$C92=0,$D92=0,$AO$2&gt;$OE$1),0,IF(OR(AO92=0,AQ92=0,AR92=0),0,MIN((VLOOKUP($D92,SALERYCODE,3,0))*(IF($D92=6,AR92,AQ92))*((MIN((VLOOKUP($D92,SALERYCODE,5,0)),(IF($D92=6,AQ92,AR92))))),MIN((VLOOKUP($D92,SALERYCODE,3,0)),(AO92+AP92))*(IF($D92=6,AR92,((MIN((VLOOKUP($D92,SALERYCODE,5,0)),AR92)))))))))/IF(AND($D92=2,'ראשי-פרטים כלליים וריכוז הוצאות'!$D$68&lt;&gt;4),1.2,1)</f>
        <v>0</v>
      </c>
      <c r="AU92" s="263"/>
      <c r="AV92" s="264"/>
      <c r="AW92" s="265"/>
      <c r="AX92" s="266"/>
      <c r="AY92" s="267">
        <f t="shared" si="124"/>
        <v>0</v>
      </c>
      <c r="AZ92" s="260">
        <f>+(IF(OR($B92=0,$C92=0,$D92=0,$AU$2&gt;$OE$1),0,IF(OR(AU92=0,AW92=0,AX92=0),0,MIN((VLOOKUP($D92,SALERYCODE,3,0))*(IF($D92=6,AX92,AW92))*((MIN((VLOOKUP($D92,SALERYCODE,5,0)),(IF($D92=6,AW92,AX92))))),MIN((VLOOKUP($D92,SALERYCODE,3,0)),(AU92+AV92))*(IF($D92=6,AX92,((MIN((VLOOKUP($D92,SALERYCODE,5,0)),AX92)))))))))/IF(AND($D92=2,'ראשי-פרטים כלליים וריכוז הוצאות'!$D$68&lt;&gt;4),1.2,1)</f>
        <v>0</v>
      </c>
      <c r="BA92" s="263"/>
      <c r="BB92" s="264"/>
      <c r="BC92" s="265"/>
      <c r="BD92" s="266"/>
      <c r="BE92" s="267">
        <f t="shared" si="125"/>
        <v>0</v>
      </c>
      <c r="BF92" s="260">
        <f>+(IF(OR($B92=0,$C92=0,$D92=0,$BA$2&gt;$OE$1),0,IF(OR(BA92=0,BC92=0,BD92=0),0,MIN((VLOOKUP($D92,SALERYCODE,3,0))*(IF($D92=6,BD92,BC92))*((MIN((VLOOKUP($D92,SALERYCODE,5,0)),(IF($D92=6,BC92,BD92))))),MIN((VLOOKUP($D92,SALERYCODE,3,0)),(BA92+BB92))*(IF($D92=6,BD92,((MIN((VLOOKUP($D92,SALERYCODE,5,0)),BD92)))))))))/IF(AND($D92=2,'ראשי-פרטים כלליים וריכוז הוצאות'!$D$68&lt;&gt;4),1.2,1)</f>
        <v>0</v>
      </c>
      <c r="BG92" s="263"/>
      <c r="BH92" s="264"/>
      <c r="BI92" s="265"/>
      <c r="BJ92" s="266"/>
      <c r="BK92" s="267">
        <f t="shared" si="126"/>
        <v>0</v>
      </c>
      <c r="BL92" s="260">
        <f>+(IF(OR($B92=0,$C92=0,$D92=0,$BG$2&gt;$OE$1),0,IF(OR(BG92=0,BI92=0,BJ92=0),0,MIN((VLOOKUP($D92,SALERYCODE,3,0))*(IF($D92=6,BJ92,BI92))*((MIN((VLOOKUP($D92,SALERYCODE,5,0)),(IF($D92=6,BI92,BJ92))))),MIN((VLOOKUP($D92,SALERYCODE,3,0)),(BG92+BH92))*(IF($D92=6,BJ92,((MIN((VLOOKUP($D92,SALERYCODE,5,0)),BJ92)))))))))/IF(AND($D92=2,'ראשי-פרטים כלליים וריכוז הוצאות'!$D$68&lt;&gt;4),1.2,1)</f>
        <v>0</v>
      </c>
      <c r="BM92" s="263"/>
      <c r="BN92" s="264"/>
      <c r="BO92" s="265"/>
      <c r="BP92" s="266"/>
      <c r="BQ92" s="267">
        <f t="shared" si="127"/>
        <v>0</v>
      </c>
      <c r="BR92" s="260">
        <f>+(IF(OR($B92=0,$C92=0,$D92=0,$BM$2&gt;$OE$1),0,IF(OR(BM92=0,BO92=0,BP92=0),0,MIN((VLOOKUP($D92,SALERYCODE,3,0))*(IF($D92=6,BP92,BO92))*((MIN((VLOOKUP($D92,SALERYCODE,5,0)),(IF($D92=6,BO92,BP92))))),MIN((VLOOKUP($D92,SALERYCODE,3,0)),(BM92+BN92))*(IF($D92=6,BP92,((MIN((VLOOKUP($D92,SALERYCODE,5,0)),BP92)))))))))/IF(AND($D92=2,'ראשי-פרטים כלליים וריכוז הוצאות'!$D$68&lt;&gt;4),1.2,1)</f>
        <v>0</v>
      </c>
      <c r="BS92" s="263"/>
      <c r="BT92" s="264"/>
      <c r="BU92" s="265"/>
      <c r="BV92" s="266"/>
      <c r="BW92" s="267">
        <f t="shared" si="128"/>
        <v>0</v>
      </c>
      <c r="BX92" s="260">
        <f>+(IF(OR($B92=0,$C92=0,$D92=0,$BS$2&gt;$OE$1),0,IF(OR(BS92=0,BU92=0,BV92=0),0,MIN((VLOOKUP($D92,SALERYCODE,3,0))*(IF($D92=6,BV92,BU92))*((MIN((VLOOKUP($D92,SALERYCODE,5,0)),(IF($D92=6,BU92,BV92))))),MIN((VLOOKUP($D92,SALERYCODE,3,0)),(BS92+BT92))*(IF($D92=6,BV92,((MIN((VLOOKUP($D92,SALERYCODE,5,0)),BV92)))))))))/IF(AND($D92=2,'ראשי-פרטים כלליים וריכוז הוצאות'!$D$68&lt;&gt;4),1.2,1)</f>
        <v>0</v>
      </c>
      <c r="BY92" s="263"/>
      <c r="BZ92" s="264"/>
      <c r="CA92" s="265"/>
      <c r="CB92" s="266"/>
      <c r="CC92" s="267">
        <f t="shared" si="129"/>
        <v>0</v>
      </c>
      <c r="CD92" s="260">
        <f>+(IF(OR($B92=0,$C92=0,$D92=0,$BY$2&gt;$OE$1),0,IF(OR(BY92=0,CA92=0,CB92=0),0,MIN((VLOOKUP($D92,SALERYCODE,3,0))*(IF($D92=6,CB92,CA92))*((MIN((VLOOKUP($D92,SALERYCODE,5,0)),(IF($D92=6,CA92,CB92))))),MIN((VLOOKUP($D92,SALERYCODE,3,0)),(BY92+BZ92))*(IF($D92=6,CB92,((MIN((VLOOKUP($D92,SALERYCODE,5,0)),CB92)))))))))/IF(AND($D92=2,'ראשי-פרטים כלליים וריכוז הוצאות'!$D$68&lt;&gt;4),1.2,1)</f>
        <v>0</v>
      </c>
      <c r="CE92" s="263"/>
      <c r="CF92" s="264"/>
      <c r="CG92" s="265"/>
      <c r="CH92" s="266"/>
      <c r="CI92" s="267">
        <f t="shared" si="130"/>
        <v>0</v>
      </c>
      <c r="CJ92" s="260">
        <f>+(IF(OR($B92=0,$C92=0,$D92=0,$CE$2&gt;$OE$1),0,IF(OR(CE92=0,CG92=0,CH92=0),0,MIN((VLOOKUP($D92,SALERYCODE,3,0))*(IF($D92=6,CH92,CG92))*((MIN((VLOOKUP($D92,SALERYCODE,5,0)),(IF($D92=6,CG92,CH92))))),MIN((VLOOKUP($D92,SALERYCODE,3,0)),(CE92+CF92))*(IF($D92=6,CH92,((MIN((VLOOKUP($D92,SALERYCODE,5,0)),CH92)))))))))/IF(AND($D92=2,'ראשי-פרטים כלליים וריכוז הוצאות'!$D$68&lt;&gt;4),1.2,1)</f>
        <v>0</v>
      </c>
      <c r="CK92" s="263"/>
      <c r="CL92" s="264"/>
      <c r="CM92" s="265"/>
      <c r="CN92" s="266"/>
      <c r="CO92" s="267">
        <f t="shared" si="131"/>
        <v>0</v>
      </c>
      <c r="CP92" s="260">
        <f>+(IF(OR($B92=0,$C92=0,$D92=0,$CK$2&gt;$OE$1),0,IF(OR(CK92=0,CM92=0,CN92=0),0,MIN((VLOOKUP($D92,SALERYCODE,3,0))*(IF($D92=6,CN92,CM92))*((MIN((VLOOKUP($D92,SALERYCODE,5,0)),(IF($D92=6,CM92,CN92))))),MIN((VLOOKUP($D92,SALERYCODE,3,0)),(CK92+CL92))*(IF($D92=6,CN92,((MIN((VLOOKUP($D92,SALERYCODE,5,0)),CN92)))))))))/IF(AND($D92=2,'ראשי-פרטים כלליים וריכוז הוצאות'!$D$68&lt;&gt;4),1.2,1)</f>
        <v>0</v>
      </c>
      <c r="CQ92" s="263"/>
      <c r="CR92" s="264"/>
      <c r="CS92" s="265"/>
      <c r="CT92" s="266"/>
      <c r="CU92" s="267">
        <f t="shared" si="132"/>
        <v>0</v>
      </c>
      <c r="CV92" s="260">
        <f>+(IF(OR($B92=0,$C92=0,$D92=0,$CQ$2&gt;$OE$1),0,IF(OR(CQ92=0,CS92=0,CT92=0),0,MIN((VLOOKUP($D92,SALERYCODE,3,0))*(IF($D92=6,CT92,CS92))*((MIN((VLOOKUP($D92,SALERYCODE,5,0)),(IF($D92=6,CS92,CT92))))),MIN((VLOOKUP($D92,SALERYCODE,3,0)),(CQ92+CR92))*(IF($D92=6,CT92,((MIN((VLOOKUP($D92,SALERYCODE,5,0)),CT92)))))))))/IF(AND($D92=2,'ראשי-פרטים כלליים וריכוז הוצאות'!$D$68&lt;&gt;4),1.2,1)</f>
        <v>0</v>
      </c>
      <c r="CW92" s="263"/>
      <c r="CX92" s="264"/>
      <c r="CY92" s="265"/>
      <c r="CZ92" s="266"/>
      <c r="DA92" s="267">
        <f t="shared" si="133"/>
        <v>0</v>
      </c>
      <c r="DB92" s="260">
        <f>+(IF(OR($B92=0,$C92=0,$D92=0,$CW$2&gt;$OE$1),0,IF(OR(CW92=0,CY92=0,CZ92=0),0,MIN((VLOOKUP($D92,SALERYCODE,3,0))*(IF($D92=6,CZ92,CY92))*((MIN((VLOOKUP($D92,SALERYCODE,5,0)),(IF($D92=6,CY92,CZ92))))),MIN((VLOOKUP($D92,SALERYCODE,3,0)),(CW92+CX92))*(IF($D92=6,CZ92,((MIN((VLOOKUP($D92,SALERYCODE,5,0)),CZ92)))))))))/IF(AND($D92=2,'ראשי-פרטים כלליים וריכוז הוצאות'!$D$68&lt;&gt;4),1.2,1)</f>
        <v>0</v>
      </c>
      <c r="DC92" s="263"/>
      <c r="DD92" s="264"/>
      <c r="DE92" s="265"/>
      <c r="DF92" s="266"/>
      <c r="DG92" s="267">
        <f t="shared" si="134"/>
        <v>0</v>
      </c>
      <c r="DH92" s="260">
        <f>+(IF(OR($B92=0,$C92=0,$D92=0,$DC$2&gt;$OE$1),0,IF(OR(DC92=0,DE92=0,DF92=0),0,MIN((VLOOKUP($D92,SALERYCODE,3,0))*(IF($D92=6,DF92,DE92))*((MIN((VLOOKUP($D92,SALERYCODE,5,0)),(IF($D92=6,DE92,DF92))))),MIN((VLOOKUP($D92,SALERYCODE,3,0)),(DC92+DD92))*(IF($D92=6,DF92,((MIN((VLOOKUP($D92,SALERYCODE,5,0)),DF92)))))))))/IF(AND($D92=2,'ראשי-פרטים כלליים וריכוז הוצאות'!$D$68&lt;&gt;4),1.2,1)</f>
        <v>0</v>
      </c>
      <c r="DI92" s="263"/>
      <c r="DJ92" s="264"/>
      <c r="DK92" s="265"/>
      <c r="DL92" s="266"/>
      <c r="DM92" s="267">
        <f t="shared" si="135"/>
        <v>0</v>
      </c>
      <c r="DN92" s="260">
        <f>+(IF(OR($B92=0,$C92=0,$D92=0,$DC$2&gt;$OE$1),0,IF(OR(DI92=0,DK92=0,DL92=0),0,MIN((VLOOKUP($D92,SALERYCODE,3,0))*(IF($D92=6,DL92,DK92))*((MIN((VLOOKUP($D92,SALERYCODE,5,0)),(IF($D92=6,DK92,DL92))))),MIN((VLOOKUP($D92,SALERYCODE,3,0)),(DI92+DJ92))*(IF($D92=6,DL92,((MIN((VLOOKUP($D92,SALERYCODE,5,0)),DL92)))))))))/IF(AND($D92=2,'ראשי-פרטים כלליים וריכוז הוצאות'!$D$68&lt;&gt;4),1.2,1)</f>
        <v>0</v>
      </c>
      <c r="DO92" s="263"/>
      <c r="DP92" s="264"/>
      <c r="DQ92" s="265"/>
      <c r="DR92" s="266"/>
      <c r="DS92" s="267">
        <f t="shared" si="136"/>
        <v>0</v>
      </c>
      <c r="DT92" s="260">
        <f>+(IF(OR($B92=0,$C92=0,$D92=0,$DC$2&gt;$OE$1),0,IF(OR(DO92=0,DQ92=0,DR92=0),0,MIN((VLOOKUP($D92,SALERYCODE,3,0))*(IF($D92=6,DR92,DQ92))*((MIN((VLOOKUP($D92,SALERYCODE,5,0)),(IF($D92=6,DQ92,DR92))))),MIN((VLOOKUP($D92,SALERYCODE,3,0)),(DO92+DP92))*(IF($D92=6,DR92,((MIN((VLOOKUP($D92,SALERYCODE,5,0)),DR92)))))))))/IF(AND($D92=2,'ראשי-פרטים כלליים וריכוז הוצאות'!$D$68&lt;&gt;4),1.2,1)</f>
        <v>0</v>
      </c>
      <c r="DU92" s="263"/>
      <c r="DV92" s="264"/>
      <c r="DW92" s="265"/>
      <c r="DX92" s="266"/>
      <c r="DY92" s="267">
        <f t="shared" si="137"/>
        <v>0</v>
      </c>
      <c r="DZ92" s="260">
        <f>+(IF(OR($B92=0,$C92=0,$D92=0,$DC$2&gt;$OE$1),0,IF(OR(DU92=0,DW92=0,DX92=0),0,MIN((VLOOKUP($D92,SALERYCODE,3,0))*(IF($D92=6,DX92,DW92))*((MIN((VLOOKUP($D92,SALERYCODE,5,0)),(IF($D92=6,DW92,DX92))))),MIN((VLOOKUP($D92,SALERYCODE,3,0)),(DU92+DV92))*(IF($D92=6,DX92,((MIN((VLOOKUP($D92,SALERYCODE,5,0)),DX92)))))))))/IF(AND($D92=2,'ראשי-פרטים כלליים וריכוז הוצאות'!$D$68&lt;&gt;4),1.2,1)</f>
        <v>0</v>
      </c>
      <c r="EA92" s="263"/>
      <c r="EB92" s="264"/>
      <c r="EC92" s="265"/>
      <c r="ED92" s="266"/>
      <c r="EE92" s="267">
        <f t="shared" si="138"/>
        <v>0</v>
      </c>
      <c r="EF92" s="260">
        <f>+(IF(OR($B92=0,$C92=0,$D92=0,$DC$2&gt;$OE$1),0,IF(OR(EA92=0,EC92=0,ED92=0),0,MIN((VLOOKUP($D92,SALERYCODE,3,0))*(IF($D92=6,ED92,EC92))*((MIN((VLOOKUP($D92,SALERYCODE,5,0)),(IF($D92=6,EC92,ED92))))),MIN((VLOOKUP($D92,SALERYCODE,3,0)),(EA92+EB92))*(IF($D92=6,ED92,((MIN((VLOOKUP($D92,SALERYCODE,5,0)),ED92)))))))))/IF(AND($D92=2,'ראשי-פרטים כלליים וריכוז הוצאות'!$D$68&lt;&gt;4),1.2,1)</f>
        <v>0</v>
      </c>
      <c r="EG92" s="263"/>
      <c r="EH92" s="264"/>
      <c r="EI92" s="265"/>
      <c r="EJ92" s="266"/>
      <c r="EK92" s="267">
        <f t="shared" si="139"/>
        <v>0</v>
      </c>
      <c r="EL92" s="260">
        <f>+(IF(OR($B92=0,$C92=0,$D92=0,$DC$2&gt;$OE$1),0,IF(OR(EG92=0,EI92=0,EJ92=0),0,MIN((VLOOKUP($D92,SALERYCODE,3,0))*(IF($D92=6,EJ92,EI92))*((MIN((VLOOKUP($D92,SALERYCODE,5,0)),(IF($D92=6,EI92,EJ92))))),MIN((VLOOKUP($D92,SALERYCODE,3,0)),(EG92+EH92))*(IF($D92=6,EJ92,((MIN((VLOOKUP($D92,SALERYCODE,5,0)),EJ92)))))))))/IF(AND($D92=2,'ראשי-פרטים כלליים וריכוז הוצאות'!$D$68&lt;&gt;4),1.2,1)</f>
        <v>0</v>
      </c>
      <c r="EM92" s="263"/>
      <c r="EN92" s="264"/>
      <c r="EO92" s="265"/>
      <c r="EP92" s="266"/>
      <c r="EQ92" s="267">
        <f t="shared" si="140"/>
        <v>0</v>
      </c>
      <c r="ER92" s="260">
        <f>+(IF(OR($B92=0,$C92=0,$D92=0,$DC$2&gt;$OE$1),0,IF(OR(EM92=0,EO92=0,EP92=0),0,MIN((VLOOKUP($D92,SALERYCODE,3,0))*(IF($D92=6,EP92,EO92))*((MIN((VLOOKUP($D92,SALERYCODE,5,0)),(IF($D92=6,EO92,EP92))))),MIN((VLOOKUP($D92,SALERYCODE,3,0)),(EM92+EN92))*(IF($D92=6,EP92,((MIN((VLOOKUP($D92,SALERYCODE,5,0)),EP92)))))))))/IF(AND($D92=2,'ראשי-פרטים כלליים וריכוז הוצאות'!$D$68&lt;&gt;4),1.2,1)</f>
        <v>0</v>
      </c>
      <c r="ES92" s="263"/>
      <c r="ET92" s="264"/>
      <c r="EU92" s="265"/>
      <c r="EV92" s="266"/>
      <c r="EW92" s="267">
        <f t="shared" si="141"/>
        <v>0</v>
      </c>
      <c r="EX92" s="260">
        <f>+(IF(OR($B92=0,$C92=0,$D92=0,$DC$2&gt;$OE$1),0,IF(OR(ES92=0,EU92=0,EV92=0),0,MIN((VLOOKUP($D92,SALERYCODE,3,0))*(IF($D92=6,EV92,EU92))*((MIN((VLOOKUP($D92,SALERYCODE,5,0)),(IF($D92=6,EU92,EV92))))),MIN((VLOOKUP($D92,SALERYCODE,3,0)),(ES92+ET92))*(IF($D92=6,EV92,((MIN((VLOOKUP($D92,SALERYCODE,5,0)),EV92)))))))))/IF(AND($D92=2,'ראשי-פרטים כלליים וריכוז הוצאות'!$D$68&lt;&gt;4),1.2,1)</f>
        <v>0</v>
      </c>
      <c r="EY92" s="263"/>
      <c r="EZ92" s="264"/>
      <c r="FA92" s="265"/>
      <c r="FB92" s="266"/>
      <c r="FC92" s="267">
        <f t="shared" si="142"/>
        <v>0</v>
      </c>
      <c r="FD92" s="260">
        <f>+(IF(OR($B92=0,$C92=0,$D92=0,$DC$2&gt;$OE$1),0,IF(OR(EY92=0,FA92=0,FB92=0),0,MIN((VLOOKUP($D92,SALERYCODE,3,0))*(IF($D92=6,FB92,FA92))*((MIN((VLOOKUP($D92,SALERYCODE,5,0)),(IF($D92=6,FA92,FB92))))),MIN((VLOOKUP($D92,SALERYCODE,3,0)),(EY92+EZ92))*(IF($D92=6,FB92,((MIN((VLOOKUP($D92,SALERYCODE,5,0)),FB92)))))))))/IF(AND($D92=2,'ראשי-פרטים כלליים וריכוז הוצאות'!$D$68&lt;&gt;4),1.2,1)</f>
        <v>0</v>
      </c>
      <c r="FE92" s="263"/>
      <c r="FF92" s="264"/>
      <c r="FG92" s="265"/>
      <c r="FH92" s="266"/>
      <c r="FI92" s="267">
        <f t="shared" si="143"/>
        <v>0</v>
      </c>
      <c r="FJ92" s="260">
        <f>+(IF(OR($B92=0,$C92=0,$D92=0,$DC$2&gt;$OE$1),0,IF(OR(FE92=0,FG92=0,FH92=0),0,MIN((VLOOKUP($D92,SALERYCODE,3,0))*(IF($D92=6,FH92,FG92))*((MIN((VLOOKUP($D92,SALERYCODE,5,0)),(IF($D92=6,FG92,FH92))))),MIN((VLOOKUP($D92,SALERYCODE,3,0)),(FE92+FF92))*(IF($D92=6,FH92,((MIN((VLOOKUP($D92,SALERYCODE,5,0)),FH92)))))))))/IF(AND($D92=2,'ראשי-פרטים כלליים וריכוז הוצאות'!$D$68&lt;&gt;4),1.2,1)</f>
        <v>0</v>
      </c>
      <c r="FK92" s="263"/>
      <c r="FL92" s="264"/>
      <c r="FM92" s="265"/>
      <c r="FN92" s="266"/>
      <c r="FO92" s="267">
        <f t="shared" si="144"/>
        <v>0</v>
      </c>
      <c r="FP92" s="260">
        <f>+(IF(OR($B92=0,$C92=0,$D92=0,$DC$2&gt;$OE$1),0,IF(OR(FK92=0,FM92=0,FN92=0),0,MIN((VLOOKUP($D92,SALERYCODE,3,0))*(IF($D92=6,FN92,FM92))*((MIN((VLOOKUP($D92,SALERYCODE,5,0)),(IF($D92=6,FM92,FN92))))),MIN((VLOOKUP($D92,SALERYCODE,3,0)),(FK92+FL92))*(IF($D92=6,FN92,((MIN((VLOOKUP($D92,SALERYCODE,5,0)),FN92)))))))))/IF(AND($D92=2,'ראשי-פרטים כלליים וריכוז הוצאות'!$D$68&lt;&gt;4),1.2,1)</f>
        <v>0</v>
      </c>
      <c r="FQ92" s="263"/>
      <c r="FR92" s="264"/>
      <c r="FS92" s="265"/>
      <c r="FT92" s="266"/>
      <c r="FU92" s="267">
        <f t="shared" si="145"/>
        <v>0</v>
      </c>
      <c r="FV92" s="260">
        <f>+(IF(OR($B92=0,$C92=0,$D92=0,$DC$2&gt;$OE$1),0,IF(OR(FQ92=0,FS92=0,FT92=0),0,MIN((VLOOKUP($D92,SALERYCODE,3,0))*(IF($D92=6,FT92,FS92))*((MIN((VLOOKUP($D92,SALERYCODE,5,0)),(IF($D92=6,FS92,FT92))))),MIN((VLOOKUP($D92,SALERYCODE,3,0)),(FQ92+FR92))*(IF($D92=6,FT92,((MIN((VLOOKUP($D92,SALERYCODE,5,0)),FT92)))))))))/IF(AND($D92=2,'ראשי-פרטים כלליים וריכוז הוצאות'!$D$68&lt;&gt;4),1.2,1)</f>
        <v>0</v>
      </c>
      <c r="FW92" s="263"/>
      <c r="FX92" s="264"/>
      <c r="FY92" s="265"/>
      <c r="FZ92" s="266"/>
      <c r="GA92" s="267">
        <f t="shared" si="146"/>
        <v>0</v>
      </c>
      <c r="GB92" s="260">
        <f>+(IF(OR($B92=0,$C92=0,$D92=0,$DC$2&gt;$OE$1),0,IF(OR(FW92=0,FY92=0,FZ92=0),0,MIN((VLOOKUP($D92,SALERYCODE,3,0))*(IF($D92=6,FZ92,FY92))*((MIN((VLOOKUP($D92,SALERYCODE,5,0)),(IF($D92=6,FY92,FZ92))))),MIN((VLOOKUP($D92,SALERYCODE,3,0)),(FW92+FX92))*(IF($D92=6,FZ92,((MIN((VLOOKUP($D92,SALERYCODE,5,0)),FZ92)))))))))/IF(AND($D92=2,'ראשי-פרטים כלליים וריכוז הוצאות'!$D$68&lt;&gt;4),1.2,1)</f>
        <v>0</v>
      </c>
      <c r="GC92" s="263"/>
      <c r="GD92" s="264"/>
      <c r="GE92" s="265"/>
      <c r="GF92" s="266"/>
      <c r="GG92" s="267">
        <f t="shared" si="147"/>
        <v>0</v>
      </c>
      <c r="GH92" s="260">
        <f>+(IF(OR($B92=0,$C92=0,$D92=0,$DC$2&gt;$OE$1),0,IF(OR(GC92=0,GE92=0,GF92=0),0,MIN((VLOOKUP($D92,SALERYCODE,3,0))*(IF($D92=6,GF92,GE92))*((MIN((VLOOKUP($D92,SALERYCODE,5,0)),(IF($D92=6,GE92,GF92))))),MIN((VLOOKUP($D92,SALERYCODE,3,0)),(GC92+GD92))*(IF($D92=6,GF92,((MIN((VLOOKUP($D92,SALERYCODE,5,0)),GF92)))))))))/IF(AND($D92=2,'ראשי-פרטים כלליים וריכוז הוצאות'!$D$68&lt;&gt;4),1.2,1)</f>
        <v>0</v>
      </c>
      <c r="GI92" s="263"/>
      <c r="GJ92" s="264"/>
      <c r="GK92" s="265"/>
      <c r="GL92" s="266"/>
      <c r="GM92" s="267">
        <f t="shared" si="148"/>
        <v>0</v>
      </c>
      <c r="GN92" s="260">
        <f>+(IF(OR($B92=0,$C92=0,$D92=0,$DC$2&gt;$OE$1),0,IF(OR(GI92=0,GK92=0,GL92=0),0,MIN((VLOOKUP($D92,SALERYCODE,3,0))*(IF($D92=6,GL92,GK92))*((MIN((VLOOKUP($D92,SALERYCODE,5,0)),(IF($D92=6,GK92,GL92))))),MIN((VLOOKUP($D92,SALERYCODE,3,0)),(GI92+GJ92))*(IF($D92=6,GL92,((MIN((VLOOKUP($D92,SALERYCODE,5,0)),GL92)))))))))/IF(AND($D92=2,'ראשי-פרטים כלליים וריכוז הוצאות'!$D$68&lt;&gt;4),1.2,1)</f>
        <v>0</v>
      </c>
      <c r="GO92" s="263"/>
      <c r="GP92" s="264"/>
      <c r="GQ92" s="265"/>
      <c r="GR92" s="266"/>
      <c r="GS92" s="267">
        <f t="shared" si="149"/>
        <v>0</v>
      </c>
      <c r="GT92" s="260">
        <f>+(IF(OR($B92=0,$C92=0,$D92=0,$DC$2&gt;$OE$1),0,IF(OR(GO92=0,GQ92=0,GR92=0),0,MIN((VLOOKUP($D92,SALERYCODE,3,0))*(IF($D92=6,GR92,GQ92))*((MIN((VLOOKUP($D92,SALERYCODE,5,0)),(IF($D92=6,GQ92,GR92))))),MIN((VLOOKUP($D92,SALERYCODE,3,0)),(GO92+GP92))*(IF($D92=6,GR92,((MIN((VLOOKUP($D92,SALERYCODE,5,0)),GR92)))))))))/IF(AND($D92=2,'ראשי-פרטים כלליים וריכוז הוצאות'!$D$68&lt;&gt;4),1.2,1)</f>
        <v>0</v>
      </c>
      <c r="GU92" s="263"/>
      <c r="GV92" s="264"/>
      <c r="GW92" s="265"/>
      <c r="GX92" s="266"/>
      <c r="GY92" s="267">
        <f t="shared" si="150"/>
        <v>0</v>
      </c>
      <c r="GZ92" s="260">
        <f>+(IF(OR($B92=0,$C92=0,$D92=0,$DC$2&gt;$OE$1),0,IF(OR(GU92=0,GW92=0,GX92=0),0,MIN((VLOOKUP($D92,SALERYCODE,3,0))*(IF($D92=6,GX92,GW92))*((MIN((VLOOKUP($D92,SALERYCODE,5,0)),(IF($D92=6,GW92,GX92))))),MIN((VLOOKUP($D92,SALERYCODE,3,0)),(GU92+GV92))*(IF($D92=6,GX92,((MIN((VLOOKUP($D92,SALERYCODE,5,0)),GX92)))))))))/IF(AND($D92=2,'ראשי-פרטים כלליים וריכוז הוצאות'!$D$68&lt;&gt;4),1.2,1)</f>
        <v>0</v>
      </c>
      <c r="HA92" s="263"/>
      <c r="HB92" s="264"/>
      <c r="HC92" s="265"/>
      <c r="HD92" s="266"/>
      <c r="HE92" s="267">
        <f t="shared" si="151"/>
        <v>0</v>
      </c>
      <c r="HF92" s="260">
        <f>+(IF(OR($B92=0,$C92=0,$D92=0,$DC$2&gt;$OE$1),0,IF(OR(HA92=0,HC92=0,HD92=0),0,MIN((VLOOKUP($D92,SALERYCODE,3,0))*(IF($D92=6,HD92,HC92))*((MIN((VLOOKUP($D92,SALERYCODE,5,0)),(IF($D92=6,HC92,HD92))))),MIN((VLOOKUP($D92,SALERYCODE,3,0)),(HA92+HB92))*(IF($D92=6,HD92,((MIN((VLOOKUP($D92,SALERYCODE,5,0)),HD92)))))))))/IF(AND($D92=2,'ראשי-פרטים כלליים וריכוז הוצאות'!$D$68&lt;&gt;4),1.2,1)</f>
        <v>0</v>
      </c>
      <c r="HG92" s="263"/>
      <c r="HH92" s="264"/>
      <c r="HI92" s="265"/>
      <c r="HJ92" s="266"/>
      <c r="HK92" s="267">
        <f t="shared" si="152"/>
        <v>0</v>
      </c>
      <c r="HL92" s="260">
        <f>+(IF(OR($B92=0,$C92=0,$D92=0,$DC$2&gt;$OE$1),0,IF(OR(HG92=0,HI92=0,HJ92=0),0,MIN((VLOOKUP($D92,SALERYCODE,3,0))*(IF($D92=6,HJ92,HI92))*((MIN((VLOOKUP($D92,SALERYCODE,5,0)),(IF($D92=6,HI92,HJ92))))),MIN((VLOOKUP($D92,SALERYCODE,3,0)),(HG92+HH92))*(IF($D92=6,HJ92,((MIN((VLOOKUP($D92,SALERYCODE,5,0)),HJ92)))))))))/IF(AND($D92=2,'ראשי-פרטים כלליים וריכוז הוצאות'!$D$68&lt;&gt;4),1.2,1)</f>
        <v>0</v>
      </c>
      <c r="HM92" s="263"/>
      <c r="HN92" s="264"/>
      <c r="HO92" s="265"/>
      <c r="HP92" s="266"/>
      <c r="HQ92" s="267">
        <f t="shared" si="153"/>
        <v>0</v>
      </c>
      <c r="HR92" s="260">
        <f>+(IF(OR($B92=0,$C92=0,$D92=0,$DC$2&gt;$OE$1),0,IF(OR(HM92=0,HO92=0,HP92=0),0,MIN((VLOOKUP($D92,SALERYCODE,3,0))*(IF($D92=6,HP92,HO92))*((MIN((VLOOKUP($D92,SALERYCODE,5,0)),(IF($D92=6,HO92,HP92))))),MIN((VLOOKUP($D92,SALERYCODE,3,0)),(HM92+HN92))*(IF($D92=6,HP92,((MIN((VLOOKUP($D92,SALERYCODE,5,0)),HP92)))))))))/IF(AND($D92=2,'ראשי-פרטים כלליים וריכוז הוצאות'!$D$68&lt;&gt;4),1.2,1)</f>
        <v>0</v>
      </c>
      <c r="HS92" s="263"/>
      <c r="HT92" s="264"/>
      <c r="HU92" s="265"/>
      <c r="HV92" s="266"/>
      <c r="HW92" s="267">
        <f t="shared" si="154"/>
        <v>0</v>
      </c>
      <c r="HX92" s="260">
        <f>+(IF(OR($B92=0,$C92=0,$D92=0,$DC$2&gt;$OE$1),0,IF(OR(HS92=0,HU92=0,HV92=0),0,MIN((VLOOKUP($D92,SALERYCODE,3,0))*(IF($D92=6,HV92,HU92))*((MIN((VLOOKUP($D92,SALERYCODE,5,0)),(IF($D92=6,HU92,HV92))))),MIN((VLOOKUP($D92,SALERYCODE,3,0)),(HS92+HT92))*(IF($D92=6,HV92,((MIN((VLOOKUP($D92,SALERYCODE,5,0)),HV92)))))))))/IF(AND($D92=2,'ראשי-פרטים כלליים וריכוז הוצאות'!$D$68&lt;&gt;4),1.2,1)</f>
        <v>0</v>
      </c>
      <c r="HY92" s="263"/>
      <c r="HZ92" s="264"/>
      <c r="IA92" s="265"/>
      <c r="IB92" s="266"/>
      <c r="IC92" s="267">
        <f t="shared" si="155"/>
        <v>0</v>
      </c>
      <c r="ID92" s="260">
        <f>+(IF(OR($B92=0,$C92=0,$D92=0,$DC$2&gt;$OE$1),0,IF(OR(HY92=0,IA92=0,IB92=0),0,MIN((VLOOKUP($D92,SALERYCODE,3,0))*(IF($D92=6,IB92,IA92))*((MIN((VLOOKUP($D92,SALERYCODE,5,0)),(IF($D92=6,IA92,IB92))))),MIN((VLOOKUP($D92,SALERYCODE,3,0)),(HY92+HZ92))*(IF($D92=6,IB92,((MIN((VLOOKUP($D92,SALERYCODE,5,0)),IB92)))))))))/IF(AND($D92=2,'ראשי-פרטים כלליים וריכוז הוצאות'!$D$68&lt;&gt;4),1.2,1)</f>
        <v>0</v>
      </c>
      <c r="IE92" s="263"/>
      <c r="IF92" s="264"/>
      <c r="IG92" s="265"/>
      <c r="IH92" s="266"/>
      <c r="II92" s="267">
        <f t="shared" si="156"/>
        <v>0</v>
      </c>
      <c r="IJ92" s="260">
        <f>+(IF(OR($B92=0,$C92=0,$D92=0,$DC$2&gt;$OE$1),0,IF(OR(IE92=0,IG92=0,IH92=0),0,MIN((VLOOKUP($D92,SALERYCODE,3,0))*(IF($D92=6,IH92,IG92))*((MIN((VLOOKUP($D92,SALERYCODE,5,0)),(IF($D92=6,IG92,IH92))))),MIN((VLOOKUP($D92,SALERYCODE,3,0)),(IE92+IF92))*(IF($D92=6,IH92,((MIN((VLOOKUP($D92,SALERYCODE,5,0)),IH92)))))))))/IF(AND($D92=2,'ראשי-פרטים כלליים וריכוז הוצאות'!$D$68&lt;&gt;4),1.2,1)</f>
        <v>0</v>
      </c>
      <c r="IK92" s="263"/>
      <c r="IL92" s="264"/>
      <c r="IM92" s="265"/>
      <c r="IN92" s="266"/>
      <c r="IO92" s="267">
        <f t="shared" si="157"/>
        <v>0</v>
      </c>
      <c r="IP92" s="260">
        <f>+(IF(OR($B92=0,$C92=0,$D92=0,$DC$2&gt;$OE$1),0,IF(OR(IK92=0,IM92=0,IN92=0),0,MIN((VLOOKUP($D92,SALERYCODE,3,0))*(IF($D92=6,IN92,IM92))*((MIN((VLOOKUP($D92,SALERYCODE,5,0)),(IF($D92=6,IM92,IN92))))),MIN((VLOOKUP($D92,SALERYCODE,3,0)),(IK92+IL92))*(IF($D92=6,IN92,((MIN((VLOOKUP($D92,SALERYCODE,5,0)),IN92)))))))))/IF(AND($D92=2,'ראשי-פרטים כלליים וריכוז הוצאות'!$D$68&lt;&gt;4),1.2,1)</f>
        <v>0</v>
      </c>
      <c r="IQ92" s="263"/>
      <c r="IR92" s="264"/>
      <c r="IS92" s="265"/>
      <c r="IT92" s="266"/>
      <c r="IU92" s="267">
        <f t="shared" si="158"/>
        <v>0</v>
      </c>
      <c r="IV92" s="260">
        <f>+(IF(OR($B92=0,$C92=0,$D92=0,$DC$2&gt;$OE$1),0,IF(OR(IQ92=0,IS92=0,IT92=0),0,MIN((VLOOKUP($D92,SALERYCODE,3,0))*(IF($D92=6,IT92,IS92))*((MIN((VLOOKUP($D92,SALERYCODE,5,0)),(IF($D92=6,IS92,IT92))))),MIN((VLOOKUP($D92,SALERYCODE,3,0)),(IQ92+IR92))*(IF($D92=6,IT92,((MIN((VLOOKUP($D92,SALERYCODE,5,0)),IT92)))))))))/IF(AND($D92=2,'ראשי-פרטים כלליים וריכוז הוצאות'!$D$68&lt;&gt;4),1.2,1)</f>
        <v>0</v>
      </c>
      <c r="IW92" s="263"/>
      <c r="IX92" s="264"/>
      <c r="IY92" s="265"/>
      <c r="IZ92" s="266"/>
      <c r="JA92" s="267">
        <f t="shared" si="159"/>
        <v>0</v>
      </c>
      <c r="JB92" s="260">
        <f>+(IF(OR($B92=0,$C92=0,$D92=0,$DC$2&gt;$OE$1),0,IF(OR(IW92=0,IY92=0,IZ92=0),0,MIN((VLOOKUP($D92,SALERYCODE,3,0))*(IF($D92=6,IZ92,IY92))*((MIN((VLOOKUP($D92,SALERYCODE,5,0)),(IF($D92=6,IY92,IZ92))))),MIN((VLOOKUP($D92,SALERYCODE,3,0)),(IW92+IX92))*(IF($D92=6,IZ92,((MIN((VLOOKUP($D92,SALERYCODE,5,0)),IZ92)))))))))/IF(AND($D92=2,'ראשי-פרטים כלליים וריכוז הוצאות'!$D$68&lt;&gt;4),1.2,1)</f>
        <v>0</v>
      </c>
      <c r="JC92" s="263"/>
      <c r="JD92" s="264"/>
      <c r="JE92" s="265"/>
      <c r="JF92" s="266"/>
      <c r="JG92" s="267">
        <f t="shared" si="160"/>
        <v>0</v>
      </c>
      <c r="JH92" s="260">
        <f>+(IF(OR($B92=0,$C92=0,$D92=0,$DC$2&gt;$OE$1),0,IF(OR(JC92=0,JE92=0,JF92=0),0,MIN((VLOOKUP($D92,SALERYCODE,3,0))*(IF($D92=6,JF92,JE92))*((MIN((VLOOKUP($D92,SALERYCODE,5,0)),(IF($D92=6,JE92,JF92))))),MIN((VLOOKUP($D92,SALERYCODE,3,0)),(JC92+JD92))*(IF($D92=6,JF92,((MIN((VLOOKUP($D92,SALERYCODE,5,0)),JF92)))))))))/IF(AND($D92=2,'ראשי-פרטים כלליים וריכוז הוצאות'!$D$68&lt;&gt;4),1.2,1)</f>
        <v>0</v>
      </c>
      <c r="JI92" s="263"/>
      <c r="JJ92" s="264"/>
      <c r="JK92" s="265"/>
      <c r="JL92" s="266"/>
      <c r="JM92" s="267">
        <f t="shared" si="161"/>
        <v>0</v>
      </c>
      <c r="JN92" s="260">
        <f>+(IF(OR($B92=0,$C92=0,$D92=0,$DC$2&gt;$OE$1),0,IF(OR(JI92=0,JK92=0,JL92=0),0,MIN((VLOOKUP($D92,SALERYCODE,3,0))*(IF($D92=6,JL92,JK92))*((MIN((VLOOKUP($D92,SALERYCODE,5,0)),(IF($D92=6,JK92,JL92))))),MIN((VLOOKUP($D92,SALERYCODE,3,0)),(JI92+JJ92))*(IF($D92=6,JL92,((MIN((VLOOKUP($D92,SALERYCODE,5,0)),JL92)))))))))/IF(AND($D92=2,'ראשי-פרטים כלליים וריכוז הוצאות'!$D$68&lt;&gt;4),1.2,1)</f>
        <v>0</v>
      </c>
      <c r="JO92" s="263"/>
      <c r="JP92" s="264"/>
      <c r="JQ92" s="265"/>
      <c r="JR92" s="266"/>
      <c r="JS92" s="267">
        <f t="shared" si="162"/>
        <v>0</v>
      </c>
      <c r="JT92" s="260">
        <f>+(IF(OR($B92=0,$C92=0,$D92=0,$DC$2&gt;$OE$1),0,IF(OR(JO92=0,JQ92=0,JR92=0),0,MIN((VLOOKUP($D92,SALERYCODE,3,0))*(IF($D92=6,JR92,JQ92))*((MIN((VLOOKUP($D92,SALERYCODE,5,0)),(IF($D92=6,JQ92,JR92))))),MIN((VLOOKUP($D92,SALERYCODE,3,0)),(JO92+JP92))*(IF($D92=6,JR92,((MIN((VLOOKUP($D92,SALERYCODE,5,0)),JR92)))))))))/IF(AND($D92=2,'ראשי-פרטים כלליים וריכוז הוצאות'!$D$68&lt;&gt;4),1.2,1)</f>
        <v>0</v>
      </c>
      <c r="JU92" s="263"/>
      <c r="JV92" s="264"/>
      <c r="JW92" s="265"/>
      <c r="JX92" s="266"/>
      <c r="JY92" s="267">
        <f t="shared" si="163"/>
        <v>0</v>
      </c>
      <c r="JZ92" s="260">
        <f>+(IF(OR($B92=0,$C92=0,$D92=0,$DC$2&gt;$OE$1),0,IF(OR(JU92=0,JW92=0,JX92=0),0,MIN((VLOOKUP($D92,SALERYCODE,3,0))*(IF($D92=6,JX92,JW92))*((MIN((VLOOKUP($D92,SALERYCODE,5,0)),(IF($D92=6,JW92,JX92))))),MIN((VLOOKUP($D92,SALERYCODE,3,0)),(JU92+JV92))*(IF($D92=6,JX92,((MIN((VLOOKUP($D92,SALERYCODE,5,0)),JX92)))))))))/IF(AND($D92=2,'ראשי-פרטים כלליים וריכוז הוצאות'!$D$68&lt;&gt;4),1.2,1)</f>
        <v>0</v>
      </c>
      <c r="KA92" s="263"/>
      <c r="KB92" s="264"/>
      <c r="KC92" s="265"/>
      <c r="KD92" s="266"/>
      <c r="KE92" s="267">
        <f t="shared" si="164"/>
        <v>0</v>
      </c>
      <c r="KF92" s="260">
        <f>+(IF(OR($B92=0,$C92=0,$D92=0,$DC$2&gt;$OE$1),0,IF(OR(KA92=0,KC92=0,KD92=0),0,MIN((VLOOKUP($D92,SALERYCODE,3,0))*(IF($D92=6,KD92,KC92))*((MIN((VLOOKUP($D92,SALERYCODE,5,0)),(IF($D92=6,KC92,KD92))))),MIN((VLOOKUP($D92,SALERYCODE,3,0)),(KA92+KB92))*(IF($D92=6,KD92,((MIN((VLOOKUP($D92,SALERYCODE,5,0)),KD92)))))))))/IF(AND($D92=2,'ראשי-פרטים כלליים וריכוז הוצאות'!$D$68&lt;&gt;4),1.2,1)</f>
        <v>0</v>
      </c>
      <c r="KG92" s="263"/>
      <c r="KH92" s="264"/>
      <c r="KI92" s="265"/>
      <c r="KJ92" s="266"/>
      <c r="KK92" s="267">
        <f t="shared" si="165"/>
        <v>0</v>
      </c>
      <c r="KL92" s="260">
        <f>+(IF(OR($B92=0,$C92=0,$D92=0,$DC$2&gt;$OE$1),0,IF(OR(KG92=0,KI92=0,KJ92=0),0,MIN((VLOOKUP($D92,SALERYCODE,3,0))*(IF($D92=6,KJ92,KI92))*((MIN((VLOOKUP($D92,SALERYCODE,5,0)),(IF($D92=6,KI92,KJ92))))),MIN((VLOOKUP($D92,SALERYCODE,3,0)),(KG92+KH92))*(IF($D92=6,KJ92,((MIN((VLOOKUP($D92,SALERYCODE,5,0)),KJ92)))))))))/IF(AND($D92=2,'ראשי-פרטים כלליים וריכוז הוצאות'!$D$68&lt;&gt;4),1.2,1)</f>
        <v>0</v>
      </c>
      <c r="KM92" s="263"/>
      <c r="KN92" s="264"/>
      <c r="KO92" s="265"/>
      <c r="KP92" s="266"/>
      <c r="KQ92" s="267">
        <f t="shared" si="166"/>
        <v>0</v>
      </c>
      <c r="KR92" s="260">
        <f>+(IF(OR($B92=0,$C92=0,$D92=0,$DC$2&gt;$OE$1),0,IF(OR(KM92=0,KO92=0,KP92=0),0,MIN((VLOOKUP($D92,SALERYCODE,3,0))*(IF($D92=6,KP92,KO92))*((MIN((VLOOKUP($D92,SALERYCODE,5,0)),(IF($D92=6,KO92,KP92))))),MIN((VLOOKUP($D92,SALERYCODE,3,0)),(KM92+KN92))*(IF($D92=6,KP92,((MIN((VLOOKUP($D92,SALERYCODE,5,0)),KP92)))))))))/IF(AND($D92=2,'ראשי-פרטים כלליים וריכוז הוצאות'!$D$68&lt;&gt;4),1.2,1)</f>
        <v>0</v>
      </c>
      <c r="KS92" s="263"/>
      <c r="KT92" s="264"/>
      <c r="KU92" s="265"/>
      <c r="KV92" s="266"/>
      <c r="KW92" s="267">
        <f t="shared" si="167"/>
        <v>0</v>
      </c>
      <c r="KX92" s="260">
        <f>+(IF(OR($B92=0,$C92=0,$D92=0,$DC$2&gt;$OE$1),0,IF(OR(KS92=0,KU92=0,KV92=0),0,MIN((VLOOKUP($D92,SALERYCODE,3,0))*(IF($D92=6,KV92,KU92))*((MIN((VLOOKUP($D92,SALERYCODE,5,0)),(IF($D92=6,KU92,KV92))))),MIN((VLOOKUP($D92,SALERYCODE,3,0)),(KS92+KT92))*(IF($D92=6,KV92,((MIN((VLOOKUP($D92,SALERYCODE,5,0)),KV92)))))))))/IF(AND($D92=2,'ראשי-פרטים כלליים וריכוז הוצאות'!$D$68&lt;&gt;4),1.2,1)</f>
        <v>0</v>
      </c>
      <c r="KY92" s="263"/>
      <c r="KZ92" s="264"/>
      <c r="LA92" s="265"/>
      <c r="LB92" s="266"/>
      <c r="LC92" s="267">
        <f t="shared" si="168"/>
        <v>0</v>
      </c>
      <c r="LD92" s="260">
        <f>+(IF(OR($B92=0,$C92=0,$D92=0,$DC$2&gt;$OE$1),0,IF(OR(KY92=0,LA92=0,LB92=0),0,MIN((VLOOKUP($D92,SALERYCODE,3,0))*(IF($D92=6,LB92,LA92))*((MIN((VLOOKUP($D92,SALERYCODE,5,0)),(IF($D92=6,LA92,LB92))))),MIN((VLOOKUP($D92,SALERYCODE,3,0)),(KY92+KZ92))*(IF($D92=6,LB92,((MIN((VLOOKUP($D92,SALERYCODE,5,0)),LB92)))))))))/IF(AND($D92=2,'ראשי-פרטים כלליים וריכוז הוצאות'!$D$68&lt;&gt;4),1.2,1)</f>
        <v>0</v>
      </c>
      <c r="LE92" s="263"/>
      <c r="LF92" s="264"/>
      <c r="LG92" s="265"/>
      <c r="LH92" s="266"/>
      <c r="LI92" s="267">
        <f t="shared" si="169"/>
        <v>0</v>
      </c>
      <c r="LJ92" s="260">
        <f>+(IF(OR($B92=0,$C92=0,$D92=0,$DC$2&gt;$OE$1),0,IF(OR(LE92=0,LG92=0,LH92=0),0,MIN((VLOOKUP($D92,SALERYCODE,3,0))*(IF($D92=6,LH92,LG92))*((MIN((VLOOKUP($D92,SALERYCODE,5,0)),(IF($D92=6,LG92,LH92))))),MIN((VLOOKUP($D92,SALERYCODE,3,0)),(LE92+LF92))*(IF($D92=6,LH92,((MIN((VLOOKUP($D92,SALERYCODE,5,0)),LH92)))))))))/IF(AND($D92=2,'ראשי-פרטים כלליים וריכוז הוצאות'!$D$68&lt;&gt;4),1.2,1)</f>
        <v>0</v>
      </c>
      <c r="LK92" s="263"/>
      <c r="LL92" s="264"/>
      <c r="LM92" s="265"/>
      <c r="LN92" s="266"/>
      <c r="LO92" s="267">
        <f t="shared" si="170"/>
        <v>0</v>
      </c>
      <c r="LP92" s="260">
        <f>+(IF(OR($B92=0,$C92=0,$D92=0,$DC$2&gt;$OE$1),0,IF(OR(LK92=0,LM92=0,LN92=0),0,MIN((VLOOKUP($D92,SALERYCODE,3,0))*(IF($D92=6,LN92,LM92))*((MIN((VLOOKUP($D92,SALERYCODE,5,0)),(IF($D92=6,LM92,LN92))))),MIN((VLOOKUP($D92,SALERYCODE,3,0)),(LK92+LL92))*(IF($D92=6,LN92,((MIN((VLOOKUP($D92,SALERYCODE,5,0)),LN92)))))))))/IF(AND($D92=2,'ראשי-פרטים כלליים וריכוז הוצאות'!$D$68&lt;&gt;4),1.2,1)</f>
        <v>0</v>
      </c>
      <c r="LQ92" s="263"/>
      <c r="LR92" s="264"/>
      <c r="LS92" s="265"/>
      <c r="LT92" s="266"/>
      <c r="LU92" s="267">
        <f t="shared" si="171"/>
        <v>0</v>
      </c>
      <c r="LV92" s="260">
        <f>+(IF(OR($B92=0,$C92=0,$D92=0,$DC$2&gt;$OE$1),0,IF(OR(LQ92=0,LS92=0,LT92=0),0,MIN((VLOOKUP($D92,SALERYCODE,3,0))*(IF($D92=6,LT92,LS92))*((MIN((VLOOKUP($D92,SALERYCODE,5,0)),(IF($D92=6,LS92,LT92))))),MIN((VLOOKUP($D92,SALERYCODE,3,0)),(LQ92+LR92))*(IF($D92=6,LT92,((MIN((VLOOKUP($D92,SALERYCODE,5,0)),LT92)))))))))/IF(AND($D92=2,'ראשי-פרטים כלליים וריכוז הוצאות'!$D$68&lt;&gt;4),1.2,1)</f>
        <v>0</v>
      </c>
      <c r="LW92" s="263"/>
      <c r="LX92" s="264"/>
      <c r="LY92" s="265"/>
      <c r="LZ92" s="266"/>
      <c r="MA92" s="267">
        <f t="shared" si="172"/>
        <v>0</v>
      </c>
      <c r="MB92" s="260">
        <f>+(IF(OR($B92=0,$C92=0,$D92=0,$DC$2&gt;$OE$1),0,IF(OR(LW92=0,LY92=0,LZ92=0),0,MIN((VLOOKUP($D92,SALERYCODE,3,0))*(IF($D92=6,LZ92,LY92))*((MIN((VLOOKUP($D92,SALERYCODE,5,0)),(IF($D92=6,LY92,LZ92))))),MIN((VLOOKUP($D92,SALERYCODE,3,0)),(LW92+LX92))*(IF($D92=6,LZ92,((MIN((VLOOKUP($D92,SALERYCODE,5,0)),LZ92)))))))))/IF(AND($D92=2,'ראשי-פרטים כלליים וריכוז הוצאות'!$D$68&lt;&gt;4),1.2,1)</f>
        <v>0</v>
      </c>
      <c r="MC92" s="263"/>
      <c r="MD92" s="264"/>
      <c r="ME92" s="265"/>
      <c r="MF92" s="266"/>
      <c r="MG92" s="267">
        <f t="shared" si="173"/>
        <v>0</v>
      </c>
      <c r="MH92" s="260">
        <f>+(IF(OR($B92=0,$C92=0,$D92=0,$DC$2&gt;$OE$1),0,IF(OR(MC92=0,ME92=0,MF92=0),0,MIN((VLOOKUP($D92,SALERYCODE,3,0))*(IF($D92=6,MF92,ME92))*((MIN((VLOOKUP($D92,SALERYCODE,5,0)),(IF($D92=6,ME92,MF92))))),MIN((VLOOKUP($D92,SALERYCODE,3,0)),(MC92+MD92))*(IF($D92=6,MF92,((MIN((VLOOKUP($D92,SALERYCODE,5,0)),MF92)))))))))/IF(AND($D92=2,'ראשי-פרטים כלליים וריכוז הוצאות'!$D$68&lt;&gt;4),1.2,1)</f>
        <v>0</v>
      </c>
      <c r="MI92" s="263"/>
      <c r="MJ92" s="264"/>
      <c r="MK92" s="265"/>
      <c r="ML92" s="266"/>
      <c r="MM92" s="267">
        <f t="shared" si="174"/>
        <v>0</v>
      </c>
      <c r="MN92" s="260">
        <f>+(IF(OR($B92=0,$C92=0,$D92=0,$DC$2&gt;$OE$1),0,IF(OR(MI92=0,MK92=0,ML92=0),0,MIN((VLOOKUP($D92,SALERYCODE,3,0))*(IF($D92=6,ML92,MK92))*((MIN((VLOOKUP($D92,SALERYCODE,5,0)),(IF($D92=6,MK92,ML92))))),MIN((VLOOKUP($D92,SALERYCODE,3,0)),(MI92+MJ92))*(IF($D92=6,ML92,((MIN((VLOOKUP($D92,SALERYCODE,5,0)),ML92)))))))))/IF(AND($D92=2,'ראשי-פרטים כלליים וריכוז הוצאות'!$D$68&lt;&gt;4),1.2,1)</f>
        <v>0</v>
      </c>
      <c r="MO92" s="263"/>
      <c r="MP92" s="264"/>
      <c r="MQ92" s="265"/>
      <c r="MR92" s="266"/>
      <c r="MS92" s="267">
        <f t="shared" si="175"/>
        <v>0</v>
      </c>
      <c r="MT92" s="260">
        <f>+(IF(OR($B92=0,$C92=0,$D92=0,$DC$2&gt;$OE$1),0,IF(OR(MO92=0,MQ92=0,MR92=0),0,MIN((VLOOKUP($D92,SALERYCODE,3,0))*(IF($D92=6,MR92,MQ92))*((MIN((VLOOKUP($D92,SALERYCODE,5,0)),(IF($D92=6,MQ92,MR92))))),MIN((VLOOKUP($D92,SALERYCODE,3,0)),(MO92+MP92))*(IF($D92=6,MR92,((MIN((VLOOKUP($D92,SALERYCODE,5,0)),MR92)))))))))/IF(AND($D92=2,'ראשי-פרטים כלליים וריכוז הוצאות'!$D$68&lt;&gt;4),1.2,1)</f>
        <v>0</v>
      </c>
      <c r="MU92" s="263"/>
      <c r="MV92" s="264"/>
      <c r="MW92" s="265"/>
      <c r="MX92" s="266"/>
      <c r="MY92" s="267">
        <f t="shared" si="176"/>
        <v>0</v>
      </c>
      <c r="MZ92" s="260">
        <f>+(IF(OR($B92=0,$C92=0,$D92=0,$DC$2&gt;$OE$1),0,IF(OR(MU92=0,MW92=0,MX92=0),0,MIN((VLOOKUP($D92,SALERYCODE,3,0))*(IF($D92=6,MX92,MW92))*((MIN((VLOOKUP($D92,SALERYCODE,5,0)),(IF($D92=6,MW92,MX92))))),MIN((VLOOKUP($D92,SALERYCODE,3,0)),(MU92+MV92))*(IF($D92=6,MX92,((MIN((VLOOKUP($D92,SALERYCODE,5,0)),MX92)))))))))/IF(AND($D92=2,'ראשי-פרטים כלליים וריכוז הוצאות'!$D$68&lt;&gt;4),1.2,1)</f>
        <v>0</v>
      </c>
      <c r="NA92" s="263"/>
      <c r="NB92" s="264"/>
      <c r="NC92" s="265"/>
      <c r="ND92" s="266"/>
      <c r="NE92" s="267">
        <f t="shared" si="177"/>
        <v>0</v>
      </c>
      <c r="NF92" s="260">
        <f>+(IF(OR($B92=0,$C92=0,$D92=0,$DC$2&gt;$OE$1),0,IF(OR(NA92=0,NC92=0,ND92=0),0,MIN((VLOOKUP($D92,SALERYCODE,3,0))*(IF($D92=6,ND92,NC92))*((MIN((VLOOKUP($D92,SALERYCODE,5,0)),(IF($D92=6,NC92,ND92))))),MIN((VLOOKUP($D92,SALERYCODE,3,0)),(NA92+NB92))*(IF($D92=6,ND92,((MIN((VLOOKUP($D92,SALERYCODE,5,0)),ND92)))))))))/IF(AND($D92=2,'ראשי-פרטים כלליים וריכוז הוצאות'!$D$68&lt;&gt;4),1.2,1)</f>
        <v>0</v>
      </c>
      <c r="NG92" s="263"/>
      <c r="NH92" s="264"/>
      <c r="NI92" s="265"/>
      <c r="NJ92" s="266"/>
      <c r="NK92" s="267">
        <f t="shared" si="178"/>
        <v>0</v>
      </c>
      <c r="NL92" s="260">
        <f>+(IF(OR($B92=0,$C92=0,$D92=0,$DC$2&gt;$OE$1),0,IF(OR(NG92=0,NI92=0,NJ92=0),0,MIN((VLOOKUP($D92,SALERYCODE,3,0))*(IF($D92=6,NJ92,NI92))*((MIN((VLOOKUP($D92,SALERYCODE,5,0)),(IF($D92=6,NI92,NJ92))))),MIN((VLOOKUP($D92,SALERYCODE,3,0)),(NG92+NH92))*(IF($D92=6,NJ92,((MIN((VLOOKUP($D92,SALERYCODE,5,0)),NJ92)))))))))/IF(AND($D92=2,'ראשי-פרטים כלליים וריכוז הוצאות'!$D$68&lt;&gt;4),1.2,1)</f>
        <v>0</v>
      </c>
      <c r="NM92" s="263"/>
      <c r="NN92" s="264"/>
      <c r="NO92" s="265"/>
      <c r="NP92" s="266"/>
      <c r="NQ92" s="267">
        <f t="shared" si="179"/>
        <v>0</v>
      </c>
      <c r="NR92" s="260">
        <f>+(IF(OR($B92=0,$C92=0,$D92=0,$DC$2&gt;$OE$1),0,IF(OR(NM92=0,NO92=0,NP92=0),0,MIN((VLOOKUP($D92,SALERYCODE,3,0))*(IF($D92=6,NP92,NO92))*((MIN((VLOOKUP($D92,SALERYCODE,5,0)),(IF($D92=6,NO92,NP92))))),MIN((VLOOKUP($D92,SALERYCODE,3,0)),(NM92+NN92))*(IF($D92=6,NP92,((MIN((VLOOKUP($D92,SALERYCODE,5,0)),NP92)))))))))/IF(AND($D92=2,'ראשי-פרטים כלליים וריכוז הוצאות'!$D$68&lt;&gt;4),1.2,1)</f>
        <v>0</v>
      </c>
      <c r="NS92" s="263"/>
      <c r="NT92" s="264"/>
      <c r="NU92" s="265"/>
      <c r="NV92" s="266"/>
      <c r="NW92" s="267">
        <f t="shared" si="180"/>
        <v>0</v>
      </c>
      <c r="NX92" s="260">
        <f>+(IF(OR($B92=0,$C92=0,$D92=0,$DC$2&gt;$OE$1),0,IF(OR(NS92=0,NU92=0,NV92=0),0,MIN((VLOOKUP($D92,SALERYCODE,3,0))*(IF($D92=6,NV92,NU92))*((MIN((VLOOKUP($D92,SALERYCODE,5,0)),(IF($D92=6,NU92,NV92))))),MIN((VLOOKUP($D92,SALERYCODE,3,0)),(NS92+NT92))*(IF($D92=6,NV92,((MIN((VLOOKUP($D92,SALERYCODE,5,0)),NV92)))))))))/IF(AND($D92=2,'ראשי-פרטים כלליים וריכוז הוצאות'!$D$68&lt;&gt;4),1.2,1)</f>
        <v>0</v>
      </c>
      <c r="NY92" s="263"/>
      <c r="NZ92" s="264"/>
      <c r="OA92" s="265"/>
      <c r="OB92" s="266"/>
      <c r="OC92" s="267">
        <f t="shared" si="181"/>
        <v>0</v>
      </c>
      <c r="OD92" s="260">
        <f>+(IF(OR($B92=0,$C92=0,$D92=0,$DC$2&gt;$OE$1),0,IF(OR(NY92=0,OA92=0,OB92=0),0,MIN((VLOOKUP($D92,SALERYCODE,3,0))*(IF($D92=6,OB92,OA92))*((MIN((VLOOKUP($D92,SALERYCODE,5,0)),(IF($D92=6,OA92,OB92))))),MIN((VLOOKUP($D92,SALERYCODE,3,0)),(NY92+NZ92))*(IF($D92=6,OB92,((MIN((VLOOKUP($D92,SALERYCODE,5,0)),OB92)))))))))/IF(AND($D92=2,'ראשי-פרטים כלליים וריכוז הוצאות'!$D$68&lt;&gt;4),1.2,1)</f>
        <v>0</v>
      </c>
      <c r="OE92" s="275">
        <f t="shared" si="192"/>
        <v>0</v>
      </c>
      <c r="OF92" s="283">
        <f t="shared" si="193"/>
        <v>9.9999999999999995E-7</v>
      </c>
      <c r="OG92" s="276">
        <f t="shared" si="194"/>
        <v>0</v>
      </c>
      <c r="OH92" s="275">
        <f t="shared" si="195"/>
        <v>0</v>
      </c>
      <c r="OI92" s="275">
        <v>0</v>
      </c>
      <c r="OJ92" s="258">
        <f t="shared" si="191"/>
        <v>0</v>
      </c>
      <c r="OK92" s="284"/>
      <c r="OL92" s="116">
        <f>MIN(OJ92+OK92*OF92*OE92/$OL$1/IF(AND($D92=2,'ראשי-פרטים כלליים וריכוז הוצאות'!$D$68&lt;&gt;4),1.2,1),IF($D92&gt;0,VLOOKUP($D92,SALERYCODE,3,0)*12*OG92,0))</f>
        <v>0</v>
      </c>
      <c r="OM92" s="95">
        <f t="shared" si="182"/>
        <v>0</v>
      </c>
      <c r="ON92" s="11">
        <f t="shared" si="183"/>
        <v>0</v>
      </c>
      <c r="OO92" s="11">
        <f t="shared" si="184"/>
        <v>0</v>
      </c>
      <c r="OP92" s="22">
        <f t="shared" si="185"/>
        <v>0</v>
      </c>
      <c r="OQ92" s="11">
        <f t="shared" si="186"/>
        <v>0</v>
      </c>
      <c r="OR92" s="11" t="e">
        <f>#REF!</f>
        <v>#REF!</v>
      </c>
      <c r="OS92" s="35" t="e">
        <f>#REF!-OP92</f>
        <v>#REF!</v>
      </c>
      <c r="OT92" s="35" t="e">
        <f>OS92-#REF!</f>
        <v>#REF!</v>
      </c>
      <c r="OU92" s="43" t="e">
        <f>IF(AND(OP92&gt;0,(OS92=#REF!-OP92)),"מועסק פחות מ-10% מזמנו במופ","")</f>
        <v>#REF!</v>
      </c>
    </row>
    <row r="93" spans="1:411" ht="24" hidden="1" customHeight="1" outlineLevel="1" x14ac:dyDescent="0.2">
      <c r="A93" s="282">
        <v>90</v>
      </c>
      <c r="B93" s="269"/>
      <c r="C93" s="270"/>
      <c r="D93" s="271"/>
      <c r="E93" s="263"/>
      <c r="F93" s="264"/>
      <c r="G93" s="265"/>
      <c r="H93" s="266"/>
      <c r="I93" s="267">
        <f t="shared" si="117"/>
        <v>0</v>
      </c>
      <c r="J93" s="260">
        <f>(IF(OR($B93=0,$C93=0,$D93=0,$E$2&gt;$OE$1),0,IF(OR($E93=0,$G93=0,$H93=0),0,MIN((VLOOKUP($D93,SALERYCODE,3,0))*(IF($D93=6,$H93,$G93))*((MIN((VLOOKUP($D93,SALERYCODE,5,0)),(IF($D93=6,$G93,$H93))))),MIN((VLOOKUP($D93,SALERYCODE,3,0)),($E93+$F93))*(IF($D93=6,$H93,((MIN((VLOOKUP($D93,SALERYCODE,5,0)),$H93)))))))))/IF(AND($D93=2,'ראשי-פרטים כלליים וריכוז הוצאות'!$D$68&lt;&gt;4),1.2,1)</f>
        <v>0</v>
      </c>
      <c r="K93" s="263"/>
      <c r="L93" s="264"/>
      <c r="M93" s="265"/>
      <c r="N93" s="266"/>
      <c r="O93" s="267">
        <f t="shared" si="118"/>
        <v>0</v>
      </c>
      <c r="P93" s="260">
        <f>+(IF(OR($B93=0,$C93=0,$D93=0,$K$2&gt;$OE$1),0,IF(OR($K93=0,$M93=0,$N93=0),0,MIN((VLOOKUP($D93,SALERYCODE,3,0))*(IF($D93=6,$N93,$M93))*((MIN((VLOOKUP($D93,SALERYCODE,5,0)),(IF($D93=6,$M93,$N93))))),MIN((VLOOKUP($D93,SALERYCODE,3,0)),($K93+$L93))*(IF($D93=6,$N93,((MIN((VLOOKUP($D93,SALERYCODE,5,0)),$N93)))))))))/IF(AND($D93=2,'ראשי-פרטים כלליים וריכוז הוצאות'!$D$68&lt;&gt;4),1.2,1)</f>
        <v>0</v>
      </c>
      <c r="Q93" s="263"/>
      <c r="R93" s="264"/>
      <c r="S93" s="265"/>
      <c r="T93" s="266"/>
      <c r="U93" s="267">
        <f t="shared" si="119"/>
        <v>0</v>
      </c>
      <c r="V93" s="260">
        <f>+(IF(OR($B93=0,$C93=0,$D93=0,$Q$2&gt;$OE$1),0,IF(OR(Q93=0,S93=0,T93=0),0,MIN((VLOOKUP($D93,SALERYCODE,3,0))*(IF($D93=6,T93,S93))*((MIN((VLOOKUP($D93,SALERYCODE,5,0)),(IF($D93=6,S93,T93))))),MIN((VLOOKUP($D93,SALERYCODE,3,0)),(Q93+R93))*(IF($D93=6,T93,((MIN((VLOOKUP($D93,SALERYCODE,5,0)),T93)))))))))/IF(AND($D93=2,'ראשי-פרטים כלליים וריכוז הוצאות'!$D$68&lt;&gt;4),1.2,1)</f>
        <v>0</v>
      </c>
      <c r="W93" s="263"/>
      <c r="X93" s="264"/>
      <c r="Y93" s="265"/>
      <c r="Z93" s="266"/>
      <c r="AA93" s="267">
        <f t="shared" si="120"/>
        <v>0</v>
      </c>
      <c r="AB93" s="260">
        <f>+(IF(OR($B93=0,$C93=0,$D93=0,$W$2&gt;$OE$1),0,IF(OR(W93=0,Y93=0,Z93=0),0,MIN((VLOOKUP($D93,SALERYCODE,3,0))*(IF($D93=6,Z93,Y93))*((MIN((VLOOKUP($D93,SALERYCODE,5,0)),(IF($D93=6,Y93,Z93))))),MIN((VLOOKUP($D93,SALERYCODE,3,0)),(W93+X93))*(IF($D93=6,Z93,((MIN((VLOOKUP($D93,SALERYCODE,5,0)),Z93)))))))))/IF(AND($D93=2,'ראשי-פרטים כלליים וריכוז הוצאות'!$D$68&lt;&gt;4),1.2,1)</f>
        <v>0</v>
      </c>
      <c r="AC93" s="263"/>
      <c r="AD93" s="264"/>
      <c r="AE93" s="265"/>
      <c r="AF93" s="266"/>
      <c r="AG93" s="267">
        <f t="shared" si="121"/>
        <v>0</v>
      </c>
      <c r="AH93" s="260">
        <f>+(IF(OR($B93=0,$C93=0,$D93=0,$AC$2&gt;$OE$1),0,IF(OR(AC93=0,AE93=0,AF93=0),0,MIN((VLOOKUP($D93,SALERYCODE,3,0))*(IF($D93=6,AF93,AE93))*((MIN((VLOOKUP($D93,SALERYCODE,5,0)),(IF($D93=6,AE93,AF93))))),MIN((VLOOKUP($D93,SALERYCODE,3,0)),(AC93+AD93))*(IF($D93=6,AF93,((MIN((VLOOKUP($D93,SALERYCODE,5,0)),AF93)))))))))/IF(AND($D93=2,'ראשי-פרטים כלליים וריכוז הוצאות'!$D$68&lt;&gt;4),1.2,1)</f>
        <v>0</v>
      </c>
      <c r="AI93" s="263"/>
      <c r="AJ93" s="264"/>
      <c r="AK93" s="265"/>
      <c r="AL93" s="266"/>
      <c r="AM93" s="267">
        <f t="shared" si="122"/>
        <v>0</v>
      </c>
      <c r="AN93" s="260">
        <f>+(IF(OR($B93=0,$C93=0,$D93=0,$AI$2&gt;$OE$1),0,IF(OR(AI93=0,AK93=0,AL93=0),0,MIN((VLOOKUP($D93,SALERYCODE,3,0))*(IF($D93=6,AL93,AK93))*((MIN((VLOOKUP($D93,SALERYCODE,5,0)),(IF($D93=6,AK93,AL93))))),MIN((VLOOKUP($D93,SALERYCODE,3,0)),(AI93+AJ93))*(IF($D93=6,AL93,((MIN((VLOOKUP($D93,SALERYCODE,5,0)),AL93)))))))))/IF(AND($D93=2,'ראשי-פרטים כלליים וריכוז הוצאות'!$D$68&lt;&gt;4),1.2,1)</f>
        <v>0</v>
      </c>
      <c r="AO93" s="263"/>
      <c r="AP93" s="264"/>
      <c r="AQ93" s="265"/>
      <c r="AR93" s="266"/>
      <c r="AS93" s="267">
        <f t="shared" si="123"/>
        <v>0</v>
      </c>
      <c r="AT93" s="260">
        <f>+(IF(OR($B93=0,$C93=0,$D93=0,$AO$2&gt;$OE$1),0,IF(OR(AO93=0,AQ93=0,AR93=0),0,MIN((VLOOKUP($D93,SALERYCODE,3,0))*(IF($D93=6,AR93,AQ93))*((MIN((VLOOKUP($D93,SALERYCODE,5,0)),(IF($D93=6,AQ93,AR93))))),MIN((VLOOKUP($D93,SALERYCODE,3,0)),(AO93+AP93))*(IF($D93=6,AR93,((MIN((VLOOKUP($D93,SALERYCODE,5,0)),AR93)))))))))/IF(AND($D93=2,'ראשי-פרטים כלליים וריכוז הוצאות'!$D$68&lt;&gt;4),1.2,1)</f>
        <v>0</v>
      </c>
      <c r="AU93" s="263"/>
      <c r="AV93" s="264"/>
      <c r="AW93" s="265"/>
      <c r="AX93" s="266"/>
      <c r="AY93" s="267">
        <f t="shared" si="124"/>
        <v>0</v>
      </c>
      <c r="AZ93" s="260">
        <f>+(IF(OR($B93=0,$C93=0,$D93=0,$AU$2&gt;$OE$1),0,IF(OR(AU93=0,AW93=0,AX93=0),0,MIN((VLOOKUP($D93,SALERYCODE,3,0))*(IF($D93=6,AX93,AW93))*((MIN((VLOOKUP($D93,SALERYCODE,5,0)),(IF($D93=6,AW93,AX93))))),MIN((VLOOKUP($D93,SALERYCODE,3,0)),(AU93+AV93))*(IF($D93=6,AX93,((MIN((VLOOKUP($D93,SALERYCODE,5,0)),AX93)))))))))/IF(AND($D93=2,'ראשי-פרטים כלליים וריכוז הוצאות'!$D$68&lt;&gt;4),1.2,1)</f>
        <v>0</v>
      </c>
      <c r="BA93" s="263"/>
      <c r="BB93" s="264"/>
      <c r="BC93" s="265"/>
      <c r="BD93" s="266"/>
      <c r="BE93" s="267">
        <f t="shared" si="125"/>
        <v>0</v>
      </c>
      <c r="BF93" s="260">
        <f>+(IF(OR($B93=0,$C93=0,$D93=0,$BA$2&gt;$OE$1),0,IF(OR(BA93=0,BC93=0,BD93=0),0,MIN((VLOOKUP($D93,SALERYCODE,3,0))*(IF($D93=6,BD93,BC93))*((MIN((VLOOKUP($D93,SALERYCODE,5,0)),(IF($D93=6,BC93,BD93))))),MIN((VLOOKUP($D93,SALERYCODE,3,0)),(BA93+BB93))*(IF($D93=6,BD93,((MIN((VLOOKUP($D93,SALERYCODE,5,0)),BD93)))))))))/IF(AND($D93=2,'ראשי-פרטים כלליים וריכוז הוצאות'!$D$68&lt;&gt;4),1.2,1)</f>
        <v>0</v>
      </c>
      <c r="BG93" s="263"/>
      <c r="BH93" s="264"/>
      <c r="BI93" s="265"/>
      <c r="BJ93" s="266"/>
      <c r="BK93" s="267">
        <f t="shared" si="126"/>
        <v>0</v>
      </c>
      <c r="BL93" s="260">
        <f>+(IF(OR($B93=0,$C93=0,$D93=0,$BG$2&gt;$OE$1),0,IF(OR(BG93=0,BI93=0,BJ93=0),0,MIN((VLOOKUP($D93,SALERYCODE,3,0))*(IF($D93=6,BJ93,BI93))*((MIN((VLOOKUP($D93,SALERYCODE,5,0)),(IF($D93=6,BI93,BJ93))))),MIN((VLOOKUP($D93,SALERYCODE,3,0)),(BG93+BH93))*(IF($D93=6,BJ93,((MIN((VLOOKUP($D93,SALERYCODE,5,0)),BJ93)))))))))/IF(AND($D93=2,'ראשי-פרטים כלליים וריכוז הוצאות'!$D$68&lt;&gt;4),1.2,1)</f>
        <v>0</v>
      </c>
      <c r="BM93" s="263"/>
      <c r="BN93" s="264"/>
      <c r="BO93" s="265"/>
      <c r="BP93" s="266"/>
      <c r="BQ93" s="267">
        <f t="shared" si="127"/>
        <v>0</v>
      </c>
      <c r="BR93" s="260">
        <f>+(IF(OR($B93=0,$C93=0,$D93=0,$BM$2&gt;$OE$1),0,IF(OR(BM93=0,BO93=0,BP93=0),0,MIN((VLOOKUP($D93,SALERYCODE,3,0))*(IF($D93=6,BP93,BO93))*((MIN((VLOOKUP($D93,SALERYCODE,5,0)),(IF($D93=6,BO93,BP93))))),MIN((VLOOKUP($D93,SALERYCODE,3,0)),(BM93+BN93))*(IF($D93=6,BP93,((MIN((VLOOKUP($D93,SALERYCODE,5,0)),BP93)))))))))/IF(AND($D93=2,'ראשי-פרטים כלליים וריכוז הוצאות'!$D$68&lt;&gt;4),1.2,1)</f>
        <v>0</v>
      </c>
      <c r="BS93" s="263"/>
      <c r="BT93" s="264"/>
      <c r="BU93" s="265"/>
      <c r="BV93" s="266"/>
      <c r="BW93" s="267">
        <f t="shared" si="128"/>
        <v>0</v>
      </c>
      <c r="BX93" s="260">
        <f>+(IF(OR($B93=0,$C93=0,$D93=0,$BS$2&gt;$OE$1),0,IF(OR(BS93=0,BU93=0,BV93=0),0,MIN((VLOOKUP($D93,SALERYCODE,3,0))*(IF($D93=6,BV93,BU93))*((MIN((VLOOKUP($D93,SALERYCODE,5,0)),(IF($D93=6,BU93,BV93))))),MIN((VLOOKUP($D93,SALERYCODE,3,0)),(BS93+BT93))*(IF($D93=6,BV93,((MIN((VLOOKUP($D93,SALERYCODE,5,0)),BV93)))))))))/IF(AND($D93=2,'ראשי-פרטים כלליים וריכוז הוצאות'!$D$68&lt;&gt;4),1.2,1)</f>
        <v>0</v>
      </c>
      <c r="BY93" s="263"/>
      <c r="BZ93" s="264"/>
      <c r="CA93" s="265"/>
      <c r="CB93" s="266"/>
      <c r="CC93" s="267">
        <f t="shared" si="129"/>
        <v>0</v>
      </c>
      <c r="CD93" s="260">
        <f>+(IF(OR($B93=0,$C93=0,$D93=0,$BY$2&gt;$OE$1),0,IF(OR(BY93=0,CA93=0,CB93=0),0,MIN((VLOOKUP($D93,SALERYCODE,3,0))*(IF($D93=6,CB93,CA93))*((MIN((VLOOKUP($D93,SALERYCODE,5,0)),(IF($D93=6,CA93,CB93))))),MIN((VLOOKUP($D93,SALERYCODE,3,0)),(BY93+BZ93))*(IF($D93=6,CB93,((MIN((VLOOKUP($D93,SALERYCODE,5,0)),CB93)))))))))/IF(AND($D93=2,'ראשי-פרטים כלליים וריכוז הוצאות'!$D$68&lt;&gt;4),1.2,1)</f>
        <v>0</v>
      </c>
      <c r="CE93" s="263"/>
      <c r="CF93" s="264"/>
      <c r="CG93" s="265"/>
      <c r="CH93" s="266"/>
      <c r="CI93" s="267">
        <f t="shared" si="130"/>
        <v>0</v>
      </c>
      <c r="CJ93" s="260">
        <f>+(IF(OR($B93=0,$C93=0,$D93=0,$CE$2&gt;$OE$1),0,IF(OR(CE93=0,CG93=0,CH93=0),0,MIN((VLOOKUP($D93,SALERYCODE,3,0))*(IF($D93=6,CH93,CG93))*((MIN((VLOOKUP($D93,SALERYCODE,5,0)),(IF($D93=6,CG93,CH93))))),MIN((VLOOKUP($D93,SALERYCODE,3,0)),(CE93+CF93))*(IF($D93=6,CH93,((MIN((VLOOKUP($D93,SALERYCODE,5,0)),CH93)))))))))/IF(AND($D93=2,'ראשי-פרטים כלליים וריכוז הוצאות'!$D$68&lt;&gt;4),1.2,1)</f>
        <v>0</v>
      </c>
      <c r="CK93" s="263"/>
      <c r="CL93" s="264"/>
      <c r="CM93" s="265"/>
      <c r="CN93" s="266"/>
      <c r="CO93" s="267">
        <f t="shared" si="131"/>
        <v>0</v>
      </c>
      <c r="CP93" s="260">
        <f>+(IF(OR($B93=0,$C93=0,$D93=0,$CK$2&gt;$OE$1),0,IF(OR(CK93=0,CM93=0,CN93=0),0,MIN((VLOOKUP($D93,SALERYCODE,3,0))*(IF($D93=6,CN93,CM93))*((MIN((VLOOKUP($D93,SALERYCODE,5,0)),(IF($D93=6,CM93,CN93))))),MIN((VLOOKUP($D93,SALERYCODE,3,0)),(CK93+CL93))*(IF($D93=6,CN93,((MIN((VLOOKUP($D93,SALERYCODE,5,0)),CN93)))))))))/IF(AND($D93=2,'ראשי-פרטים כלליים וריכוז הוצאות'!$D$68&lt;&gt;4),1.2,1)</f>
        <v>0</v>
      </c>
      <c r="CQ93" s="263"/>
      <c r="CR93" s="264"/>
      <c r="CS93" s="265"/>
      <c r="CT93" s="266"/>
      <c r="CU93" s="267">
        <f t="shared" si="132"/>
        <v>0</v>
      </c>
      <c r="CV93" s="260">
        <f>+(IF(OR($B93=0,$C93=0,$D93=0,$CQ$2&gt;$OE$1),0,IF(OR(CQ93=0,CS93=0,CT93=0),0,MIN((VLOOKUP($D93,SALERYCODE,3,0))*(IF($D93=6,CT93,CS93))*((MIN((VLOOKUP($D93,SALERYCODE,5,0)),(IF($D93=6,CS93,CT93))))),MIN((VLOOKUP($D93,SALERYCODE,3,0)),(CQ93+CR93))*(IF($D93=6,CT93,((MIN((VLOOKUP($D93,SALERYCODE,5,0)),CT93)))))))))/IF(AND($D93=2,'ראשי-פרטים כלליים וריכוז הוצאות'!$D$68&lt;&gt;4),1.2,1)</f>
        <v>0</v>
      </c>
      <c r="CW93" s="263"/>
      <c r="CX93" s="264"/>
      <c r="CY93" s="265"/>
      <c r="CZ93" s="266"/>
      <c r="DA93" s="267">
        <f t="shared" si="133"/>
        <v>0</v>
      </c>
      <c r="DB93" s="260">
        <f>+(IF(OR($B93=0,$C93=0,$D93=0,$CW$2&gt;$OE$1),0,IF(OR(CW93=0,CY93=0,CZ93=0),0,MIN((VLOOKUP($D93,SALERYCODE,3,0))*(IF($D93=6,CZ93,CY93))*((MIN((VLOOKUP($D93,SALERYCODE,5,0)),(IF($D93=6,CY93,CZ93))))),MIN((VLOOKUP($D93,SALERYCODE,3,0)),(CW93+CX93))*(IF($D93=6,CZ93,((MIN((VLOOKUP($D93,SALERYCODE,5,0)),CZ93)))))))))/IF(AND($D93=2,'ראשי-פרטים כלליים וריכוז הוצאות'!$D$68&lt;&gt;4),1.2,1)</f>
        <v>0</v>
      </c>
      <c r="DC93" s="263"/>
      <c r="DD93" s="264"/>
      <c r="DE93" s="265"/>
      <c r="DF93" s="266"/>
      <c r="DG93" s="267">
        <f t="shared" si="134"/>
        <v>0</v>
      </c>
      <c r="DH93" s="260">
        <f>+(IF(OR($B93=0,$C93=0,$D93=0,$DC$2&gt;$OE$1),0,IF(OR(DC93=0,DE93=0,DF93=0),0,MIN((VLOOKUP($D93,SALERYCODE,3,0))*(IF($D93=6,DF93,DE93))*((MIN((VLOOKUP($D93,SALERYCODE,5,0)),(IF($D93=6,DE93,DF93))))),MIN((VLOOKUP($D93,SALERYCODE,3,0)),(DC93+DD93))*(IF($D93=6,DF93,((MIN((VLOOKUP($D93,SALERYCODE,5,0)),DF93)))))))))/IF(AND($D93=2,'ראשי-פרטים כלליים וריכוז הוצאות'!$D$68&lt;&gt;4),1.2,1)</f>
        <v>0</v>
      </c>
      <c r="DI93" s="263"/>
      <c r="DJ93" s="264"/>
      <c r="DK93" s="265"/>
      <c r="DL93" s="266"/>
      <c r="DM93" s="267">
        <f t="shared" si="135"/>
        <v>0</v>
      </c>
      <c r="DN93" s="260">
        <f>+(IF(OR($B93=0,$C93=0,$D93=0,$DC$2&gt;$OE$1),0,IF(OR(DI93=0,DK93=0,DL93=0),0,MIN((VLOOKUP($D93,SALERYCODE,3,0))*(IF($D93=6,DL93,DK93))*((MIN((VLOOKUP($D93,SALERYCODE,5,0)),(IF($D93=6,DK93,DL93))))),MIN((VLOOKUP($D93,SALERYCODE,3,0)),(DI93+DJ93))*(IF($D93=6,DL93,((MIN((VLOOKUP($D93,SALERYCODE,5,0)),DL93)))))))))/IF(AND($D93=2,'ראשי-פרטים כלליים וריכוז הוצאות'!$D$68&lt;&gt;4),1.2,1)</f>
        <v>0</v>
      </c>
      <c r="DO93" s="263"/>
      <c r="DP93" s="264"/>
      <c r="DQ93" s="265"/>
      <c r="DR93" s="266"/>
      <c r="DS93" s="267">
        <f t="shared" si="136"/>
        <v>0</v>
      </c>
      <c r="DT93" s="260">
        <f>+(IF(OR($B93=0,$C93=0,$D93=0,$DC$2&gt;$OE$1),0,IF(OR(DO93=0,DQ93=0,DR93=0),0,MIN((VLOOKUP($D93,SALERYCODE,3,0))*(IF($D93=6,DR93,DQ93))*((MIN((VLOOKUP($D93,SALERYCODE,5,0)),(IF($D93=6,DQ93,DR93))))),MIN((VLOOKUP($D93,SALERYCODE,3,0)),(DO93+DP93))*(IF($D93=6,DR93,((MIN((VLOOKUP($D93,SALERYCODE,5,0)),DR93)))))))))/IF(AND($D93=2,'ראשי-פרטים כלליים וריכוז הוצאות'!$D$68&lt;&gt;4),1.2,1)</f>
        <v>0</v>
      </c>
      <c r="DU93" s="263"/>
      <c r="DV93" s="264"/>
      <c r="DW93" s="265"/>
      <c r="DX93" s="266"/>
      <c r="DY93" s="267">
        <f t="shared" si="137"/>
        <v>0</v>
      </c>
      <c r="DZ93" s="260">
        <f>+(IF(OR($B93=0,$C93=0,$D93=0,$DC$2&gt;$OE$1),0,IF(OR(DU93=0,DW93=0,DX93=0),0,MIN((VLOOKUP($D93,SALERYCODE,3,0))*(IF($D93=6,DX93,DW93))*((MIN((VLOOKUP($D93,SALERYCODE,5,0)),(IF($D93=6,DW93,DX93))))),MIN((VLOOKUP($D93,SALERYCODE,3,0)),(DU93+DV93))*(IF($D93=6,DX93,((MIN((VLOOKUP($D93,SALERYCODE,5,0)),DX93)))))))))/IF(AND($D93=2,'ראשי-פרטים כלליים וריכוז הוצאות'!$D$68&lt;&gt;4),1.2,1)</f>
        <v>0</v>
      </c>
      <c r="EA93" s="263"/>
      <c r="EB93" s="264"/>
      <c r="EC93" s="265"/>
      <c r="ED93" s="266"/>
      <c r="EE93" s="267">
        <f t="shared" si="138"/>
        <v>0</v>
      </c>
      <c r="EF93" s="260">
        <f>+(IF(OR($B93=0,$C93=0,$D93=0,$DC$2&gt;$OE$1),0,IF(OR(EA93=0,EC93=0,ED93=0),0,MIN((VLOOKUP($D93,SALERYCODE,3,0))*(IF($D93=6,ED93,EC93))*((MIN((VLOOKUP($D93,SALERYCODE,5,0)),(IF($D93=6,EC93,ED93))))),MIN((VLOOKUP($D93,SALERYCODE,3,0)),(EA93+EB93))*(IF($D93=6,ED93,((MIN((VLOOKUP($D93,SALERYCODE,5,0)),ED93)))))))))/IF(AND($D93=2,'ראשי-פרטים כלליים וריכוז הוצאות'!$D$68&lt;&gt;4),1.2,1)</f>
        <v>0</v>
      </c>
      <c r="EG93" s="263"/>
      <c r="EH93" s="264"/>
      <c r="EI93" s="265"/>
      <c r="EJ93" s="266"/>
      <c r="EK93" s="267">
        <f t="shared" si="139"/>
        <v>0</v>
      </c>
      <c r="EL93" s="260">
        <f>+(IF(OR($B93=0,$C93=0,$D93=0,$DC$2&gt;$OE$1),0,IF(OR(EG93=0,EI93=0,EJ93=0),0,MIN((VLOOKUP($D93,SALERYCODE,3,0))*(IF($D93=6,EJ93,EI93))*((MIN((VLOOKUP($D93,SALERYCODE,5,0)),(IF($D93=6,EI93,EJ93))))),MIN((VLOOKUP($D93,SALERYCODE,3,0)),(EG93+EH93))*(IF($D93=6,EJ93,((MIN((VLOOKUP($D93,SALERYCODE,5,0)),EJ93)))))))))/IF(AND($D93=2,'ראשי-פרטים כלליים וריכוז הוצאות'!$D$68&lt;&gt;4),1.2,1)</f>
        <v>0</v>
      </c>
      <c r="EM93" s="263"/>
      <c r="EN93" s="264"/>
      <c r="EO93" s="265"/>
      <c r="EP93" s="266"/>
      <c r="EQ93" s="267">
        <f t="shared" si="140"/>
        <v>0</v>
      </c>
      <c r="ER93" s="260">
        <f>+(IF(OR($B93=0,$C93=0,$D93=0,$DC$2&gt;$OE$1),0,IF(OR(EM93=0,EO93=0,EP93=0),0,MIN((VLOOKUP($D93,SALERYCODE,3,0))*(IF($D93=6,EP93,EO93))*((MIN((VLOOKUP($D93,SALERYCODE,5,0)),(IF($D93=6,EO93,EP93))))),MIN((VLOOKUP($D93,SALERYCODE,3,0)),(EM93+EN93))*(IF($D93=6,EP93,((MIN((VLOOKUP($D93,SALERYCODE,5,0)),EP93)))))))))/IF(AND($D93=2,'ראשי-פרטים כלליים וריכוז הוצאות'!$D$68&lt;&gt;4),1.2,1)</f>
        <v>0</v>
      </c>
      <c r="ES93" s="263"/>
      <c r="ET93" s="264"/>
      <c r="EU93" s="265"/>
      <c r="EV93" s="266"/>
      <c r="EW93" s="267">
        <f t="shared" si="141"/>
        <v>0</v>
      </c>
      <c r="EX93" s="260">
        <f>+(IF(OR($B93=0,$C93=0,$D93=0,$DC$2&gt;$OE$1),0,IF(OR(ES93=0,EU93=0,EV93=0),0,MIN((VLOOKUP($D93,SALERYCODE,3,0))*(IF($D93=6,EV93,EU93))*((MIN((VLOOKUP($D93,SALERYCODE,5,0)),(IF($D93=6,EU93,EV93))))),MIN((VLOOKUP($D93,SALERYCODE,3,0)),(ES93+ET93))*(IF($D93=6,EV93,((MIN((VLOOKUP($D93,SALERYCODE,5,0)),EV93)))))))))/IF(AND($D93=2,'ראשי-פרטים כלליים וריכוז הוצאות'!$D$68&lt;&gt;4),1.2,1)</f>
        <v>0</v>
      </c>
      <c r="EY93" s="263"/>
      <c r="EZ93" s="264"/>
      <c r="FA93" s="265"/>
      <c r="FB93" s="266"/>
      <c r="FC93" s="267">
        <f t="shared" si="142"/>
        <v>0</v>
      </c>
      <c r="FD93" s="260">
        <f>+(IF(OR($B93=0,$C93=0,$D93=0,$DC$2&gt;$OE$1),0,IF(OR(EY93=0,FA93=0,FB93=0),0,MIN((VLOOKUP($D93,SALERYCODE,3,0))*(IF($D93=6,FB93,FA93))*((MIN((VLOOKUP($D93,SALERYCODE,5,0)),(IF($D93=6,FA93,FB93))))),MIN((VLOOKUP($D93,SALERYCODE,3,0)),(EY93+EZ93))*(IF($D93=6,FB93,((MIN((VLOOKUP($D93,SALERYCODE,5,0)),FB93)))))))))/IF(AND($D93=2,'ראשי-פרטים כלליים וריכוז הוצאות'!$D$68&lt;&gt;4),1.2,1)</f>
        <v>0</v>
      </c>
      <c r="FE93" s="263"/>
      <c r="FF93" s="264"/>
      <c r="FG93" s="265"/>
      <c r="FH93" s="266"/>
      <c r="FI93" s="267">
        <f t="shared" si="143"/>
        <v>0</v>
      </c>
      <c r="FJ93" s="260">
        <f>+(IF(OR($B93=0,$C93=0,$D93=0,$DC$2&gt;$OE$1),0,IF(OR(FE93=0,FG93=0,FH93=0),0,MIN((VLOOKUP($D93,SALERYCODE,3,0))*(IF($D93=6,FH93,FG93))*((MIN((VLOOKUP($D93,SALERYCODE,5,0)),(IF($D93=6,FG93,FH93))))),MIN((VLOOKUP($D93,SALERYCODE,3,0)),(FE93+FF93))*(IF($D93=6,FH93,((MIN((VLOOKUP($D93,SALERYCODE,5,0)),FH93)))))))))/IF(AND($D93=2,'ראשי-פרטים כלליים וריכוז הוצאות'!$D$68&lt;&gt;4),1.2,1)</f>
        <v>0</v>
      </c>
      <c r="FK93" s="263"/>
      <c r="FL93" s="264"/>
      <c r="FM93" s="265"/>
      <c r="FN93" s="266"/>
      <c r="FO93" s="267">
        <f t="shared" si="144"/>
        <v>0</v>
      </c>
      <c r="FP93" s="260">
        <f>+(IF(OR($B93=0,$C93=0,$D93=0,$DC$2&gt;$OE$1),0,IF(OR(FK93=0,FM93=0,FN93=0),0,MIN((VLOOKUP($D93,SALERYCODE,3,0))*(IF($D93=6,FN93,FM93))*((MIN((VLOOKUP($D93,SALERYCODE,5,0)),(IF($D93=6,FM93,FN93))))),MIN((VLOOKUP($D93,SALERYCODE,3,0)),(FK93+FL93))*(IF($D93=6,FN93,((MIN((VLOOKUP($D93,SALERYCODE,5,0)),FN93)))))))))/IF(AND($D93=2,'ראשי-פרטים כלליים וריכוז הוצאות'!$D$68&lt;&gt;4),1.2,1)</f>
        <v>0</v>
      </c>
      <c r="FQ93" s="263"/>
      <c r="FR93" s="264"/>
      <c r="FS93" s="265"/>
      <c r="FT93" s="266"/>
      <c r="FU93" s="267">
        <f t="shared" si="145"/>
        <v>0</v>
      </c>
      <c r="FV93" s="260">
        <f>+(IF(OR($B93=0,$C93=0,$D93=0,$DC$2&gt;$OE$1),0,IF(OR(FQ93=0,FS93=0,FT93=0),0,MIN((VLOOKUP($D93,SALERYCODE,3,0))*(IF($D93=6,FT93,FS93))*((MIN((VLOOKUP($D93,SALERYCODE,5,0)),(IF($D93=6,FS93,FT93))))),MIN((VLOOKUP($D93,SALERYCODE,3,0)),(FQ93+FR93))*(IF($D93=6,FT93,((MIN((VLOOKUP($D93,SALERYCODE,5,0)),FT93)))))))))/IF(AND($D93=2,'ראשי-פרטים כלליים וריכוז הוצאות'!$D$68&lt;&gt;4),1.2,1)</f>
        <v>0</v>
      </c>
      <c r="FW93" s="263"/>
      <c r="FX93" s="264"/>
      <c r="FY93" s="265"/>
      <c r="FZ93" s="266"/>
      <c r="GA93" s="267">
        <f t="shared" si="146"/>
        <v>0</v>
      </c>
      <c r="GB93" s="260">
        <f>+(IF(OR($B93=0,$C93=0,$D93=0,$DC$2&gt;$OE$1),0,IF(OR(FW93=0,FY93=0,FZ93=0),0,MIN((VLOOKUP($D93,SALERYCODE,3,0))*(IF($D93=6,FZ93,FY93))*((MIN((VLOOKUP($D93,SALERYCODE,5,0)),(IF($D93=6,FY93,FZ93))))),MIN((VLOOKUP($D93,SALERYCODE,3,0)),(FW93+FX93))*(IF($D93=6,FZ93,((MIN((VLOOKUP($D93,SALERYCODE,5,0)),FZ93)))))))))/IF(AND($D93=2,'ראשי-פרטים כלליים וריכוז הוצאות'!$D$68&lt;&gt;4),1.2,1)</f>
        <v>0</v>
      </c>
      <c r="GC93" s="263"/>
      <c r="GD93" s="264"/>
      <c r="GE93" s="265"/>
      <c r="GF93" s="266"/>
      <c r="GG93" s="267">
        <f t="shared" si="147"/>
        <v>0</v>
      </c>
      <c r="GH93" s="260">
        <f>+(IF(OR($B93=0,$C93=0,$D93=0,$DC$2&gt;$OE$1),0,IF(OR(GC93=0,GE93=0,GF93=0),0,MIN((VLOOKUP($D93,SALERYCODE,3,0))*(IF($D93=6,GF93,GE93))*((MIN((VLOOKUP($D93,SALERYCODE,5,0)),(IF($D93=6,GE93,GF93))))),MIN((VLOOKUP($D93,SALERYCODE,3,0)),(GC93+GD93))*(IF($D93=6,GF93,((MIN((VLOOKUP($D93,SALERYCODE,5,0)),GF93)))))))))/IF(AND($D93=2,'ראשי-פרטים כלליים וריכוז הוצאות'!$D$68&lt;&gt;4),1.2,1)</f>
        <v>0</v>
      </c>
      <c r="GI93" s="263"/>
      <c r="GJ93" s="264"/>
      <c r="GK93" s="265"/>
      <c r="GL93" s="266"/>
      <c r="GM93" s="267">
        <f t="shared" si="148"/>
        <v>0</v>
      </c>
      <c r="GN93" s="260">
        <f>+(IF(OR($B93=0,$C93=0,$D93=0,$DC$2&gt;$OE$1),0,IF(OR(GI93=0,GK93=0,GL93=0),0,MIN((VLOOKUP($D93,SALERYCODE,3,0))*(IF($D93=6,GL93,GK93))*((MIN((VLOOKUP($D93,SALERYCODE,5,0)),(IF($D93=6,GK93,GL93))))),MIN((VLOOKUP($D93,SALERYCODE,3,0)),(GI93+GJ93))*(IF($D93=6,GL93,((MIN((VLOOKUP($D93,SALERYCODE,5,0)),GL93)))))))))/IF(AND($D93=2,'ראשי-פרטים כלליים וריכוז הוצאות'!$D$68&lt;&gt;4),1.2,1)</f>
        <v>0</v>
      </c>
      <c r="GO93" s="263"/>
      <c r="GP93" s="264"/>
      <c r="GQ93" s="265"/>
      <c r="GR93" s="266"/>
      <c r="GS93" s="267">
        <f t="shared" si="149"/>
        <v>0</v>
      </c>
      <c r="GT93" s="260">
        <f>+(IF(OR($B93=0,$C93=0,$D93=0,$DC$2&gt;$OE$1),0,IF(OR(GO93=0,GQ93=0,GR93=0),0,MIN((VLOOKUP($D93,SALERYCODE,3,0))*(IF($D93=6,GR93,GQ93))*((MIN((VLOOKUP($D93,SALERYCODE,5,0)),(IF($D93=6,GQ93,GR93))))),MIN((VLOOKUP($D93,SALERYCODE,3,0)),(GO93+GP93))*(IF($D93=6,GR93,((MIN((VLOOKUP($D93,SALERYCODE,5,0)),GR93)))))))))/IF(AND($D93=2,'ראשי-פרטים כלליים וריכוז הוצאות'!$D$68&lt;&gt;4),1.2,1)</f>
        <v>0</v>
      </c>
      <c r="GU93" s="263"/>
      <c r="GV93" s="264"/>
      <c r="GW93" s="265"/>
      <c r="GX93" s="266"/>
      <c r="GY93" s="267">
        <f t="shared" si="150"/>
        <v>0</v>
      </c>
      <c r="GZ93" s="260">
        <f>+(IF(OR($B93=0,$C93=0,$D93=0,$DC$2&gt;$OE$1),0,IF(OR(GU93=0,GW93=0,GX93=0),0,MIN((VLOOKUP($D93,SALERYCODE,3,0))*(IF($D93=6,GX93,GW93))*((MIN((VLOOKUP($D93,SALERYCODE,5,0)),(IF($D93=6,GW93,GX93))))),MIN((VLOOKUP($D93,SALERYCODE,3,0)),(GU93+GV93))*(IF($D93=6,GX93,((MIN((VLOOKUP($D93,SALERYCODE,5,0)),GX93)))))))))/IF(AND($D93=2,'ראשי-פרטים כלליים וריכוז הוצאות'!$D$68&lt;&gt;4),1.2,1)</f>
        <v>0</v>
      </c>
      <c r="HA93" s="263"/>
      <c r="HB93" s="264"/>
      <c r="HC93" s="265"/>
      <c r="HD93" s="266"/>
      <c r="HE93" s="267">
        <f t="shared" si="151"/>
        <v>0</v>
      </c>
      <c r="HF93" s="260">
        <f>+(IF(OR($B93=0,$C93=0,$D93=0,$DC$2&gt;$OE$1),0,IF(OR(HA93=0,HC93=0,HD93=0),0,MIN((VLOOKUP($D93,SALERYCODE,3,0))*(IF($D93=6,HD93,HC93))*((MIN((VLOOKUP($D93,SALERYCODE,5,0)),(IF($D93=6,HC93,HD93))))),MIN((VLOOKUP($D93,SALERYCODE,3,0)),(HA93+HB93))*(IF($D93=6,HD93,((MIN((VLOOKUP($D93,SALERYCODE,5,0)),HD93)))))))))/IF(AND($D93=2,'ראשי-פרטים כלליים וריכוז הוצאות'!$D$68&lt;&gt;4),1.2,1)</f>
        <v>0</v>
      </c>
      <c r="HG93" s="263"/>
      <c r="HH93" s="264"/>
      <c r="HI93" s="265"/>
      <c r="HJ93" s="266"/>
      <c r="HK93" s="267">
        <f t="shared" si="152"/>
        <v>0</v>
      </c>
      <c r="HL93" s="260">
        <f>+(IF(OR($B93=0,$C93=0,$D93=0,$DC$2&gt;$OE$1),0,IF(OR(HG93=0,HI93=0,HJ93=0),0,MIN((VLOOKUP($D93,SALERYCODE,3,0))*(IF($D93=6,HJ93,HI93))*((MIN((VLOOKUP($D93,SALERYCODE,5,0)),(IF($D93=6,HI93,HJ93))))),MIN((VLOOKUP($D93,SALERYCODE,3,0)),(HG93+HH93))*(IF($D93=6,HJ93,((MIN((VLOOKUP($D93,SALERYCODE,5,0)),HJ93)))))))))/IF(AND($D93=2,'ראשי-פרטים כלליים וריכוז הוצאות'!$D$68&lt;&gt;4),1.2,1)</f>
        <v>0</v>
      </c>
      <c r="HM93" s="263"/>
      <c r="HN93" s="264"/>
      <c r="HO93" s="265"/>
      <c r="HP93" s="266"/>
      <c r="HQ93" s="267">
        <f t="shared" si="153"/>
        <v>0</v>
      </c>
      <c r="HR93" s="260">
        <f>+(IF(OR($B93=0,$C93=0,$D93=0,$DC$2&gt;$OE$1),0,IF(OR(HM93=0,HO93=0,HP93=0),0,MIN((VLOOKUP($D93,SALERYCODE,3,0))*(IF($D93=6,HP93,HO93))*((MIN((VLOOKUP($D93,SALERYCODE,5,0)),(IF($D93=6,HO93,HP93))))),MIN((VLOOKUP($D93,SALERYCODE,3,0)),(HM93+HN93))*(IF($D93=6,HP93,((MIN((VLOOKUP($D93,SALERYCODE,5,0)),HP93)))))))))/IF(AND($D93=2,'ראשי-פרטים כלליים וריכוז הוצאות'!$D$68&lt;&gt;4),1.2,1)</f>
        <v>0</v>
      </c>
      <c r="HS93" s="263"/>
      <c r="HT93" s="264"/>
      <c r="HU93" s="265"/>
      <c r="HV93" s="266"/>
      <c r="HW93" s="267">
        <f t="shared" si="154"/>
        <v>0</v>
      </c>
      <c r="HX93" s="260">
        <f>+(IF(OR($B93=0,$C93=0,$D93=0,$DC$2&gt;$OE$1),0,IF(OR(HS93=0,HU93=0,HV93=0),0,MIN((VLOOKUP($D93,SALERYCODE,3,0))*(IF($D93=6,HV93,HU93))*((MIN((VLOOKUP($D93,SALERYCODE,5,0)),(IF($D93=6,HU93,HV93))))),MIN((VLOOKUP($D93,SALERYCODE,3,0)),(HS93+HT93))*(IF($D93=6,HV93,((MIN((VLOOKUP($D93,SALERYCODE,5,0)),HV93)))))))))/IF(AND($D93=2,'ראשי-פרטים כלליים וריכוז הוצאות'!$D$68&lt;&gt;4),1.2,1)</f>
        <v>0</v>
      </c>
      <c r="HY93" s="263"/>
      <c r="HZ93" s="264"/>
      <c r="IA93" s="265"/>
      <c r="IB93" s="266"/>
      <c r="IC93" s="267">
        <f t="shared" si="155"/>
        <v>0</v>
      </c>
      <c r="ID93" s="260">
        <f>+(IF(OR($B93=0,$C93=0,$D93=0,$DC$2&gt;$OE$1),0,IF(OR(HY93=0,IA93=0,IB93=0),0,MIN((VLOOKUP($D93,SALERYCODE,3,0))*(IF($D93=6,IB93,IA93))*((MIN((VLOOKUP($D93,SALERYCODE,5,0)),(IF($D93=6,IA93,IB93))))),MIN((VLOOKUP($D93,SALERYCODE,3,0)),(HY93+HZ93))*(IF($D93=6,IB93,((MIN((VLOOKUP($D93,SALERYCODE,5,0)),IB93)))))))))/IF(AND($D93=2,'ראשי-פרטים כלליים וריכוז הוצאות'!$D$68&lt;&gt;4),1.2,1)</f>
        <v>0</v>
      </c>
      <c r="IE93" s="263"/>
      <c r="IF93" s="264"/>
      <c r="IG93" s="265"/>
      <c r="IH93" s="266"/>
      <c r="II93" s="267">
        <f t="shared" si="156"/>
        <v>0</v>
      </c>
      <c r="IJ93" s="260">
        <f>+(IF(OR($B93=0,$C93=0,$D93=0,$DC$2&gt;$OE$1),0,IF(OR(IE93=0,IG93=0,IH93=0),0,MIN((VLOOKUP($D93,SALERYCODE,3,0))*(IF($D93=6,IH93,IG93))*((MIN((VLOOKUP($D93,SALERYCODE,5,0)),(IF($D93=6,IG93,IH93))))),MIN((VLOOKUP($D93,SALERYCODE,3,0)),(IE93+IF93))*(IF($D93=6,IH93,((MIN((VLOOKUP($D93,SALERYCODE,5,0)),IH93)))))))))/IF(AND($D93=2,'ראשי-פרטים כלליים וריכוז הוצאות'!$D$68&lt;&gt;4),1.2,1)</f>
        <v>0</v>
      </c>
      <c r="IK93" s="263"/>
      <c r="IL93" s="264"/>
      <c r="IM93" s="265"/>
      <c r="IN93" s="266"/>
      <c r="IO93" s="267">
        <f t="shared" si="157"/>
        <v>0</v>
      </c>
      <c r="IP93" s="260">
        <f>+(IF(OR($B93=0,$C93=0,$D93=0,$DC$2&gt;$OE$1),0,IF(OR(IK93=0,IM93=0,IN93=0),0,MIN((VLOOKUP($D93,SALERYCODE,3,0))*(IF($D93=6,IN93,IM93))*((MIN((VLOOKUP($D93,SALERYCODE,5,0)),(IF($D93=6,IM93,IN93))))),MIN((VLOOKUP($D93,SALERYCODE,3,0)),(IK93+IL93))*(IF($D93=6,IN93,((MIN((VLOOKUP($D93,SALERYCODE,5,0)),IN93)))))))))/IF(AND($D93=2,'ראשי-פרטים כלליים וריכוז הוצאות'!$D$68&lt;&gt;4),1.2,1)</f>
        <v>0</v>
      </c>
      <c r="IQ93" s="263"/>
      <c r="IR93" s="264"/>
      <c r="IS93" s="265"/>
      <c r="IT93" s="266"/>
      <c r="IU93" s="267">
        <f t="shared" si="158"/>
        <v>0</v>
      </c>
      <c r="IV93" s="260">
        <f>+(IF(OR($B93=0,$C93=0,$D93=0,$DC$2&gt;$OE$1),0,IF(OR(IQ93=0,IS93=0,IT93=0),0,MIN((VLOOKUP($D93,SALERYCODE,3,0))*(IF($D93=6,IT93,IS93))*((MIN((VLOOKUP($D93,SALERYCODE,5,0)),(IF($D93=6,IS93,IT93))))),MIN((VLOOKUP($D93,SALERYCODE,3,0)),(IQ93+IR93))*(IF($D93=6,IT93,((MIN((VLOOKUP($D93,SALERYCODE,5,0)),IT93)))))))))/IF(AND($D93=2,'ראשי-פרטים כלליים וריכוז הוצאות'!$D$68&lt;&gt;4),1.2,1)</f>
        <v>0</v>
      </c>
      <c r="IW93" s="263"/>
      <c r="IX93" s="264"/>
      <c r="IY93" s="265"/>
      <c r="IZ93" s="266"/>
      <c r="JA93" s="267">
        <f t="shared" si="159"/>
        <v>0</v>
      </c>
      <c r="JB93" s="260">
        <f>+(IF(OR($B93=0,$C93=0,$D93=0,$DC$2&gt;$OE$1),0,IF(OR(IW93=0,IY93=0,IZ93=0),0,MIN((VLOOKUP($D93,SALERYCODE,3,0))*(IF($D93=6,IZ93,IY93))*((MIN((VLOOKUP($D93,SALERYCODE,5,0)),(IF($D93=6,IY93,IZ93))))),MIN((VLOOKUP($D93,SALERYCODE,3,0)),(IW93+IX93))*(IF($D93=6,IZ93,((MIN((VLOOKUP($D93,SALERYCODE,5,0)),IZ93)))))))))/IF(AND($D93=2,'ראשי-פרטים כלליים וריכוז הוצאות'!$D$68&lt;&gt;4),1.2,1)</f>
        <v>0</v>
      </c>
      <c r="JC93" s="263"/>
      <c r="JD93" s="264"/>
      <c r="JE93" s="265"/>
      <c r="JF93" s="266"/>
      <c r="JG93" s="267">
        <f t="shared" si="160"/>
        <v>0</v>
      </c>
      <c r="JH93" s="260">
        <f>+(IF(OR($B93=0,$C93=0,$D93=0,$DC$2&gt;$OE$1),0,IF(OR(JC93=0,JE93=0,JF93=0),0,MIN((VLOOKUP($D93,SALERYCODE,3,0))*(IF($D93=6,JF93,JE93))*((MIN((VLOOKUP($D93,SALERYCODE,5,0)),(IF($D93=6,JE93,JF93))))),MIN((VLOOKUP($D93,SALERYCODE,3,0)),(JC93+JD93))*(IF($D93=6,JF93,((MIN((VLOOKUP($D93,SALERYCODE,5,0)),JF93)))))))))/IF(AND($D93=2,'ראשי-פרטים כלליים וריכוז הוצאות'!$D$68&lt;&gt;4),1.2,1)</f>
        <v>0</v>
      </c>
      <c r="JI93" s="263"/>
      <c r="JJ93" s="264"/>
      <c r="JK93" s="265"/>
      <c r="JL93" s="266"/>
      <c r="JM93" s="267">
        <f t="shared" si="161"/>
        <v>0</v>
      </c>
      <c r="JN93" s="260">
        <f>+(IF(OR($B93=0,$C93=0,$D93=0,$DC$2&gt;$OE$1),0,IF(OR(JI93=0,JK93=0,JL93=0),0,MIN((VLOOKUP($D93,SALERYCODE,3,0))*(IF($D93=6,JL93,JK93))*((MIN((VLOOKUP($D93,SALERYCODE,5,0)),(IF($D93=6,JK93,JL93))))),MIN((VLOOKUP($D93,SALERYCODE,3,0)),(JI93+JJ93))*(IF($D93=6,JL93,((MIN((VLOOKUP($D93,SALERYCODE,5,0)),JL93)))))))))/IF(AND($D93=2,'ראשי-פרטים כלליים וריכוז הוצאות'!$D$68&lt;&gt;4),1.2,1)</f>
        <v>0</v>
      </c>
      <c r="JO93" s="263"/>
      <c r="JP93" s="264"/>
      <c r="JQ93" s="265"/>
      <c r="JR93" s="266"/>
      <c r="JS93" s="267">
        <f t="shared" si="162"/>
        <v>0</v>
      </c>
      <c r="JT93" s="260">
        <f>+(IF(OR($B93=0,$C93=0,$D93=0,$DC$2&gt;$OE$1),0,IF(OR(JO93=0,JQ93=0,JR93=0),0,MIN((VLOOKUP($D93,SALERYCODE,3,0))*(IF($D93=6,JR93,JQ93))*((MIN((VLOOKUP($D93,SALERYCODE,5,0)),(IF($D93=6,JQ93,JR93))))),MIN((VLOOKUP($D93,SALERYCODE,3,0)),(JO93+JP93))*(IF($D93=6,JR93,((MIN((VLOOKUP($D93,SALERYCODE,5,0)),JR93)))))))))/IF(AND($D93=2,'ראשי-פרטים כלליים וריכוז הוצאות'!$D$68&lt;&gt;4),1.2,1)</f>
        <v>0</v>
      </c>
      <c r="JU93" s="263"/>
      <c r="JV93" s="264"/>
      <c r="JW93" s="265"/>
      <c r="JX93" s="266"/>
      <c r="JY93" s="267">
        <f t="shared" si="163"/>
        <v>0</v>
      </c>
      <c r="JZ93" s="260">
        <f>+(IF(OR($B93=0,$C93=0,$D93=0,$DC$2&gt;$OE$1),0,IF(OR(JU93=0,JW93=0,JX93=0),0,MIN((VLOOKUP($D93,SALERYCODE,3,0))*(IF($D93=6,JX93,JW93))*((MIN((VLOOKUP($D93,SALERYCODE,5,0)),(IF($D93=6,JW93,JX93))))),MIN((VLOOKUP($D93,SALERYCODE,3,0)),(JU93+JV93))*(IF($D93=6,JX93,((MIN((VLOOKUP($D93,SALERYCODE,5,0)),JX93)))))))))/IF(AND($D93=2,'ראשי-פרטים כלליים וריכוז הוצאות'!$D$68&lt;&gt;4),1.2,1)</f>
        <v>0</v>
      </c>
      <c r="KA93" s="263"/>
      <c r="KB93" s="264"/>
      <c r="KC93" s="265"/>
      <c r="KD93" s="266"/>
      <c r="KE93" s="267">
        <f t="shared" si="164"/>
        <v>0</v>
      </c>
      <c r="KF93" s="260">
        <f>+(IF(OR($B93=0,$C93=0,$D93=0,$DC$2&gt;$OE$1),0,IF(OR(KA93=0,KC93=0,KD93=0),0,MIN((VLOOKUP($D93,SALERYCODE,3,0))*(IF($D93=6,KD93,KC93))*((MIN((VLOOKUP($D93,SALERYCODE,5,0)),(IF($D93=6,KC93,KD93))))),MIN((VLOOKUP($D93,SALERYCODE,3,0)),(KA93+KB93))*(IF($D93=6,KD93,((MIN((VLOOKUP($D93,SALERYCODE,5,0)),KD93)))))))))/IF(AND($D93=2,'ראשי-פרטים כלליים וריכוז הוצאות'!$D$68&lt;&gt;4),1.2,1)</f>
        <v>0</v>
      </c>
      <c r="KG93" s="263"/>
      <c r="KH93" s="264"/>
      <c r="KI93" s="265"/>
      <c r="KJ93" s="266"/>
      <c r="KK93" s="267">
        <f t="shared" si="165"/>
        <v>0</v>
      </c>
      <c r="KL93" s="260">
        <f>+(IF(OR($B93=0,$C93=0,$D93=0,$DC$2&gt;$OE$1),0,IF(OR(KG93=0,KI93=0,KJ93=0),0,MIN((VLOOKUP($D93,SALERYCODE,3,0))*(IF($D93=6,KJ93,KI93))*((MIN((VLOOKUP($D93,SALERYCODE,5,0)),(IF($D93=6,KI93,KJ93))))),MIN((VLOOKUP($D93,SALERYCODE,3,0)),(KG93+KH93))*(IF($D93=6,KJ93,((MIN((VLOOKUP($D93,SALERYCODE,5,0)),KJ93)))))))))/IF(AND($D93=2,'ראשי-פרטים כלליים וריכוז הוצאות'!$D$68&lt;&gt;4),1.2,1)</f>
        <v>0</v>
      </c>
      <c r="KM93" s="263"/>
      <c r="KN93" s="264"/>
      <c r="KO93" s="265"/>
      <c r="KP93" s="266"/>
      <c r="KQ93" s="267">
        <f t="shared" si="166"/>
        <v>0</v>
      </c>
      <c r="KR93" s="260">
        <f>+(IF(OR($B93=0,$C93=0,$D93=0,$DC$2&gt;$OE$1),0,IF(OR(KM93=0,KO93=0,KP93=0),0,MIN((VLOOKUP($D93,SALERYCODE,3,0))*(IF($D93=6,KP93,KO93))*((MIN((VLOOKUP($D93,SALERYCODE,5,0)),(IF($D93=6,KO93,KP93))))),MIN((VLOOKUP($D93,SALERYCODE,3,0)),(KM93+KN93))*(IF($D93=6,KP93,((MIN((VLOOKUP($D93,SALERYCODE,5,0)),KP93)))))))))/IF(AND($D93=2,'ראשי-פרטים כלליים וריכוז הוצאות'!$D$68&lt;&gt;4),1.2,1)</f>
        <v>0</v>
      </c>
      <c r="KS93" s="263"/>
      <c r="KT93" s="264"/>
      <c r="KU93" s="265"/>
      <c r="KV93" s="266"/>
      <c r="KW93" s="267">
        <f t="shared" si="167"/>
        <v>0</v>
      </c>
      <c r="KX93" s="260">
        <f>+(IF(OR($B93=0,$C93=0,$D93=0,$DC$2&gt;$OE$1),0,IF(OR(KS93=0,KU93=0,KV93=0),0,MIN((VLOOKUP($D93,SALERYCODE,3,0))*(IF($D93=6,KV93,KU93))*((MIN((VLOOKUP($D93,SALERYCODE,5,0)),(IF($D93=6,KU93,KV93))))),MIN((VLOOKUP($D93,SALERYCODE,3,0)),(KS93+KT93))*(IF($D93=6,KV93,((MIN((VLOOKUP($D93,SALERYCODE,5,0)),KV93)))))))))/IF(AND($D93=2,'ראשי-פרטים כלליים וריכוז הוצאות'!$D$68&lt;&gt;4),1.2,1)</f>
        <v>0</v>
      </c>
      <c r="KY93" s="263"/>
      <c r="KZ93" s="264"/>
      <c r="LA93" s="265"/>
      <c r="LB93" s="266"/>
      <c r="LC93" s="267">
        <f t="shared" si="168"/>
        <v>0</v>
      </c>
      <c r="LD93" s="260">
        <f>+(IF(OR($B93=0,$C93=0,$D93=0,$DC$2&gt;$OE$1),0,IF(OR(KY93=0,LA93=0,LB93=0),0,MIN((VLOOKUP($D93,SALERYCODE,3,0))*(IF($D93=6,LB93,LA93))*((MIN((VLOOKUP($D93,SALERYCODE,5,0)),(IF($D93=6,LA93,LB93))))),MIN((VLOOKUP($D93,SALERYCODE,3,0)),(KY93+KZ93))*(IF($D93=6,LB93,((MIN((VLOOKUP($D93,SALERYCODE,5,0)),LB93)))))))))/IF(AND($D93=2,'ראשי-פרטים כלליים וריכוז הוצאות'!$D$68&lt;&gt;4),1.2,1)</f>
        <v>0</v>
      </c>
      <c r="LE93" s="263"/>
      <c r="LF93" s="264"/>
      <c r="LG93" s="265"/>
      <c r="LH93" s="266"/>
      <c r="LI93" s="267">
        <f t="shared" si="169"/>
        <v>0</v>
      </c>
      <c r="LJ93" s="260">
        <f>+(IF(OR($B93=0,$C93=0,$D93=0,$DC$2&gt;$OE$1),0,IF(OR(LE93=0,LG93=0,LH93=0),0,MIN((VLOOKUP($D93,SALERYCODE,3,0))*(IF($D93=6,LH93,LG93))*((MIN((VLOOKUP($D93,SALERYCODE,5,0)),(IF($D93=6,LG93,LH93))))),MIN((VLOOKUP($D93,SALERYCODE,3,0)),(LE93+LF93))*(IF($D93=6,LH93,((MIN((VLOOKUP($D93,SALERYCODE,5,0)),LH93)))))))))/IF(AND($D93=2,'ראשי-פרטים כלליים וריכוז הוצאות'!$D$68&lt;&gt;4),1.2,1)</f>
        <v>0</v>
      </c>
      <c r="LK93" s="263"/>
      <c r="LL93" s="264"/>
      <c r="LM93" s="265"/>
      <c r="LN93" s="266"/>
      <c r="LO93" s="267">
        <f t="shared" si="170"/>
        <v>0</v>
      </c>
      <c r="LP93" s="260">
        <f>+(IF(OR($B93=0,$C93=0,$D93=0,$DC$2&gt;$OE$1),0,IF(OR(LK93=0,LM93=0,LN93=0),0,MIN((VLOOKUP($D93,SALERYCODE,3,0))*(IF($D93=6,LN93,LM93))*((MIN((VLOOKUP($D93,SALERYCODE,5,0)),(IF($D93=6,LM93,LN93))))),MIN((VLOOKUP($D93,SALERYCODE,3,0)),(LK93+LL93))*(IF($D93=6,LN93,((MIN((VLOOKUP($D93,SALERYCODE,5,0)),LN93)))))))))/IF(AND($D93=2,'ראשי-פרטים כלליים וריכוז הוצאות'!$D$68&lt;&gt;4),1.2,1)</f>
        <v>0</v>
      </c>
      <c r="LQ93" s="263"/>
      <c r="LR93" s="264"/>
      <c r="LS93" s="265"/>
      <c r="LT93" s="266"/>
      <c r="LU93" s="267">
        <f t="shared" si="171"/>
        <v>0</v>
      </c>
      <c r="LV93" s="260">
        <f>+(IF(OR($B93=0,$C93=0,$D93=0,$DC$2&gt;$OE$1),0,IF(OR(LQ93=0,LS93=0,LT93=0),0,MIN((VLOOKUP($D93,SALERYCODE,3,0))*(IF($D93=6,LT93,LS93))*((MIN((VLOOKUP($D93,SALERYCODE,5,0)),(IF($D93=6,LS93,LT93))))),MIN((VLOOKUP($D93,SALERYCODE,3,0)),(LQ93+LR93))*(IF($D93=6,LT93,((MIN((VLOOKUP($D93,SALERYCODE,5,0)),LT93)))))))))/IF(AND($D93=2,'ראשי-פרטים כלליים וריכוז הוצאות'!$D$68&lt;&gt;4),1.2,1)</f>
        <v>0</v>
      </c>
      <c r="LW93" s="263"/>
      <c r="LX93" s="264"/>
      <c r="LY93" s="265"/>
      <c r="LZ93" s="266"/>
      <c r="MA93" s="267">
        <f t="shared" si="172"/>
        <v>0</v>
      </c>
      <c r="MB93" s="260">
        <f>+(IF(OR($B93=0,$C93=0,$D93=0,$DC$2&gt;$OE$1),0,IF(OR(LW93=0,LY93=0,LZ93=0),0,MIN((VLOOKUP($D93,SALERYCODE,3,0))*(IF($D93=6,LZ93,LY93))*((MIN((VLOOKUP($D93,SALERYCODE,5,0)),(IF($D93=6,LY93,LZ93))))),MIN((VLOOKUP($D93,SALERYCODE,3,0)),(LW93+LX93))*(IF($D93=6,LZ93,((MIN((VLOOKUP($D93,SALERYCODE,5,0)),LZ93)))))))))/IF(AND($D93=2,'ראשי-פרטים כלליים וריכוז הוצאות'!$D$68&lt;&gt;4),1.2,1)</f>
        <v>0</v>
      </c>
      <c r="MC93" s="263"/>
      <c r="MD93" s="264"/>
      <c r="ME93" s="265"/>
      <c r="MF93" s="266"/>
      <c r="MG93" s="267">
        <f t="shared" si="173"/>
        <v>0</v>
      </c>
      <c r="MH93" s="260">
        <f>+(IF(OR($B93=0,$C93=0,$D93=0,$DC$2&gt;$OE$1),0,IF(OR(MC93=0,ME93=0,MF93=0),0,MIN((VLOOKUP($D93,SALERYCODE,3,0))*(IF($D93=6,MF93,ME93))*((MIN((VLOOKUP($D93,SALERYCODE,5,0)),(IF($D93=6,ME93,MF93))))),MIN((VLOOKUP($D93,SALERYCODE,3,0)),(MC93+MD93))*(IF($D93=6,MF93,((MIN((VLOOKUP($D93,SALERYCODE,5,0)),MF93)))))))))/IF(AND($D93=2,'ראשי-פרטים כלליים וריכוז הוצאות'!$D$68&lt;&gt;4),1.2,1)</f>
        <v>0</v>
      </c>
      <c r="MI93" s="263"/>
      <c r="MJ93" s="264"/>
      <c r="MK93" s="265"/>
      <c r="ML93" s="266"/>
      <c r="MM93" s="267">
        <f t="shared" si="174"/>
        <v>0</v>
      </c>
      <c r="MN93" s="260">
        <f>+(IF(OR($B93=0,$C93=0,$D93=0,$DC$2&gt;$OE$1),0,IF(OR(MI93=0,MK93=0,ML93=0),0,MIN((VLOOKUP($D93,SALERYCODE,3,0))*(IF($D93=6,ML93,MK93))*((MIN((VLOOKUP($D93,SALERYCODE,5,0)),(IF($D93=6,MK93,ML93))))),MIN((VLOOKUP($D93,SALERYCODE,3,0)),(MI93+MJ93))*(IF($D93=6,ML93,((MIN((VLOOKUP($D93,SALERYCODE,5,0)),ML93)))))))))/IF(AND($D93=2,'ראשי-פרטים כלליים וריכוז הוצאות'!$D$68&lt;&gt;4),1.2,1)</f>
        <v>0</v>
      </c>
      <c r="MO93" s="263"/>
      <c r="MP93" s="264"/>
      <c r="MQ93" s="265"/>
      <c r="MR93" s="266"/>
      <c r="MS93" s="267">
        <f t="shared" si="175"/>
        <v>0</v>
      </c>
      <c r="MT93" s="260">
        <f>+(IF(OR($B93=0,$C93=0,$D93=0,$DC$2&gt;$OE$1),0,IF(OR(MO93=0,MQ93=0,MR93=0),0,MIN((VLOOKUP($D93,SALERYCODE,3,0))*(IF($D93=6,MR93,MQ93))*((MIN((VLOOKUP($D93,SALERYCODE,5,0)),(IF($D93=6,MQ93,MR93))))),MIN((VLOOKUP($D93,SALERYCODE,3,0)),(MO93+MP93))*(IF($D93=6,MR93,((MIN((VLOOKUP($D93,SALERYCODE,5,0)),MR93)))))))))/IF(AND($D93=2,'ראשי-פרטים כלליים וריכוז הוצאות'!$D$68&lt;&gt;4),1.2,1)</f>
        <v>0</v>
      </c>
      <c r="MU93" s="263"/>
      <c r="MV93" s="264"/>
      <c r="MW93" s="265"/>
      <c r="MX93" s="266"/>
      <c r="MY93" s="267">
        <f t="shared" si="176"/>
        <v>0</v>
      </c>
      <c r="MZ93" s="260">
        <f>+(IF(OR($B93=0,$C93=0,$D93=0,$DC$2&gt;$OE$1),0,IF(OR(MU93=0,MW93=0,MX93=0),0,MIN((VLOOKUP($D93,SALERYCODE,3,0))*(IF($D93=6,MX93,MW93))*((MIN((VLOOKUP($D93,SALERYCODE,5,0)),(IF($D93=6,MW93,MX93))))),MIN((VLOOKUP($D93,SALERYCODE,3,0)),(MU93+MV93))*(IF($D93=6,MX93,((MIN((VLOOKUP($D93,SALERYCODE,5,0)),MX93)))))))))/IF(AND($D93=2,'ראשי-פרטים כלליים וריכוז הוצאות'!$D$68&lt;&gt;4),1.2,1)</f>
        <v>0</v>
      </c>
      <c r="NA93" s="263"/>
      <c r="NB93" s="264"/>
      <c r="NC93" s="265"/>
      <c r="ND93" s="266"/>
      <c r="NE93" s="267">
        <f t="shared" si="177"/>
        <v>0</v>
      </c>
      <c r="NF93" s="260">
        <f>+(IF(OR($B93=0,$C93=0,$D93=0,$DC$2&gt;$OE$1),0,IF(OR(NA93=0,NC93=0,ND93=0),0,MIN((VLOOKUP($D93,SALERYCODE,3,0))*(IF($D93=6,ND93,NC93))*((MIN((VLOOKUP($D93,SALERYCODE,5,0)),(IF($D93=6,NC93,ND93))))),MIN((VLOOKUP($D93,SALERYCODE,3,0)),(NA93+NB93))*(IF($D93=6,ND93,((MIN((VLOOKUP($D93,SALERYCODE,5,0)),ND93)))))))))/IF(AND($D93=2,'ראשי-פרטים כלליים וריכוז הוצאות'!$D$68&lt;&gt;4),1.2,1)</f>
        <v>0</v>
      </c>
      <c r="NG93" s="263"/>
      <c r="NH93" s="264"/>
      <c r="NI93" s="265"/>
      <c r="NJ93" s="266"/>
      <c r="NK93" s="267">
        <f t="shared" si="178"/>
        <v>0</v>
      </c>
      <c r="NL93" s="260">
        <f>+(IF(OR($B93=0,$C93=0,$D93=0,$DC$2&gt;$OE$1),0,IF(OR(NG93=0,NI93=0,NJ93=0),0,MIN((VLOOKUP($D93,SALERYCODE,3,0))*(IF($D93=6,NJ93,NI93))*((MIN((VLOOKUP($D93,SALERYCODE,5,0)),(IF($D93=6,NI93,NJ93))))),MIN((VLOOKUP($D93,SALERYCODE,3,0)),(NG93+NH93))*(IF($D93=6,NJ93,((MIN((VLOOKUP($D93,SALERYCODE,5,0)),NJ93)))))))))/IF(AND($D93=2,'ראשי-פרטים כלליים וריכוז הוצאות'!$D$68&lt;&gt;4),1.2,1)</f>
        <v>0</v>
      </c>
      <c r="NM93" s="263"/>
      <c r="NN93" s="264"/>
      <c r="NO93" s="265"/>
      <c r="NP93" s="266"/>
      <c r="NQ93" s="267">
        <f t="shared" si="179"/>
        <v>0</v>
      </c>
      <c r="NR93" s="260">
        <f>+(IF(OR($B93=0,$C93=0,$D93=0,$DC$2&gt;$OE$1),0,IF(OR(NM93=0,NO93=0,NP93=0),0,MIN((VLOOKUP($D93,SALERYCODE,3,0))*(IF($D93=6,NP93,NO93))*((MIN((VLOOKUP($D93,SALERYCODE,5,0)),(IF($D93=6,NO93,NP93))))),MIN((VLOOKUP($D93,SALERYCODE,3,0)),(NM93+NN93))*(IF($D93=6,NP93,((MIN((VLOOKUP($D93,SALERYCODE,5,0)),NP93)))))))))/IF(AND($D93=2,'ראשי-פרטים כלליים וריכוז הוצאות'!$D$68&lt;&gt;4),1.2,1)</f>
        <v>0</v>
      </c>
      <c r="NS93" s="263"/>
      <c r="NT93" s="264"/>
      <c r="NU93" s="265"/>
      <c r="NV93" s="266"/>
      <c r="NW93" s="267">
        <f t="shared" si="180"/>
        <v>0</v>
      </c>
      <c r="NX93" s="260">
        <f>+(IF(OR($B93=0,$C93=0,$D93=0,$DC$2&gt;$OE$1),0,IF(OR(NS93=0,NU93=0,NV93=0),0,MIN((VLOOKUP($D93,SALERYCODE,3,0))*(IF($D93=6,NV93,NU93))*((MIN((VLOOKUP($D93,SALERYCODE,5,0)),(IF($D93=6,NU93,NV93))))),MIN((VLOOKUP($D93,SALERYCODE,3,0)),(NS93+NT93))*(IF($D93=6,NV93,((MIN((VLOOKUP($D93,SALERYCODE,5,0)),NV93)))))))))/IF(AND($D93=2,'ראשי-פרטים כלליים וריכוז הוצאות'!$D$68&lt;&gt;4),1.2,1)</f>
        <v>0</v>
      </c>
      <c r="NY93" s="263"/>
      <c r="NZ93" s="264"/>
      <c r="OA93" s="265"/>
      <c r="OB93" s="266"/>
      <c r="OC93" s="267">
        <f t="shared" si="181"/>
        <v>0</v>
      </c>
      <c r="OD93" s="260">
        <f>+(IF(OR($B93=0,$C93=0,$D93=0,$DC$2&gt;$OE$1),0,IF(OR(NY93=0,OA93=0,OB93=0),0,MIN((VLOOKUP($D93,SALERYCODE,3,0))*(IF($D93=6,OB93,OA93))*((MIN((VLOOKUP($D93,SALERYCODE,5,0)),(IF($D93=6,OA93,OB93))))),MIN((VLOOKUP($D93,SALERYCODE,3,0)),(NY93+NZ93))*(IF($D93=6,OB93,((MIN((VLOOKUP($D93,SALERYCODE,5,0)),OB93)))))))))/IF(AND($D93=2,'ראשי-פרטים כלליים וריכוז הוצאות'!$D$68&lt;&gt;4),1.2,1)</f>
        <v>0</v>
      </c>
      <c r="OE93" s="275">
        <f t="shared" si="192"/>
        <v>0</v>
      </c>
      <c r="OF93" s="283">
        <f t="shared" si="193"/>
        <v>9.9999999999999995E-7</v>
      </c>
      <c r="OG93" s="276">
        <f t="shared" si="194"/>
        <v>0</v>
      </c>
      <c r="OH93" s="275">
        <f t="shared" si="195"/>
        <v>0</v>
      </c>
      <c r="OI93" s="275">
        <v>0</v>
      </c>
      <c r="OJ93" s="258">
        <f t="shared" si="191"/>
        <v>0</v>
      </c>
      <c r="OK93" s="284"/>
      <c r="OL93" s="116">
        <f>MIN(OJ93+OK93*OF93*OE93/$OL$1/IF(AND($D93=2,'ראשי-פרטים כלליים וריכוז הוצאות'!$D$68&lt;&gt;4),1.2,1),IF($D93&gt;0,VLOOKUP($D93,SALERYCODE,3,0)*12*OG93,0))</f>
        <v>0</v>
      </c>
      <c r="OM93" s="95">
        <f t="shared" si="182"/>
        <v>0</v>
      </c>
      <c r="ON93" s="11">
        <f t="shared" si="183"/>
        <v>0</v>
      </c>
      <c r="OO93" s="11">
        <f t="shared" si="184"/>
        <v>0</v>
      </c>
      <c r="OP93" s="22">
        <f t="shared" si="185"/>
        <v>0</v>
      </c>
      <c r="OQ93" s="11">
        <f t="shared" si="186"/>
        <v>0</v>
      </c>
      <c r="OR93" s="11" t="e">
        <f>#REF!</f>
        <v>#REF!</v>
      </c>
      <c r="OS93" s="35" t="e">
        <f>#REF!-OP93</f>
        <v>#REF!</v>
      </c>
      <c r="OT93" s="35" t="e">
        <f>OS93-#REF!</f>
        <v>#REF!</v>
      </c>
      <c r="OU93" s="43" t="e">
        <f>IF(AND(OP93&gt;0,(OS93=#REF!-OP93)),"מועסק פחות מ-10% מזמנו במופ","")</f>
        <v>#REF!</v>
      </c>
    </row>
    <row r="94" spans="1:411" ht="24" hidden="1" customHeight="1" outlineLevel="1" x14ac:dyDescent="0.2">
      <c r="A94" s="282">
        <v>91</v>
      </c>
      <c r="B94" s="269"/>
      <c r="C94" s="270"/>
      <c r="D94" s="271"/>
      <c r="E94" s="263"/>
      <c r="F94" s="264"/>
      <c r="G94" s="265"/>
      <c r="H94" s="266"/>
      <c r="I94" s="267">
        <f t="shared" si="117"/>
        <v>0</v>
      </c>
      <c r="J94" s="260">
        <f>(IF(OR($B94=0,$C94=0,$D94=0,$E$2&gt;$OE$1),0,IF(OR($E94=0,$G94=0,$H94=0),0,MIN((VLOOKUP($D94,SALERYCODE,3,0))*(IF($D94=6,$H94,$G94))*((MIN((VLOOKUP($D94,SALERYCODE,5,0)),(IF($D94=6,$G94,$H94))))),MIN((VLOOKUP($D94,SALERYCODE,3,0)),($E94+$F94))*(IF($D94=6,$H94,((MIN((VLOOKUP($D94,SALERYCODE,5,0)),$H94)))))))))/IF(AND($D94=2,'ראשי-פרטים כלליים וריכוז הוצאות'!$D$68&lt;&gt;4),1.2,1)</f>
        <v>0</v>
      </c>
      <c r="K94" s="263"/>
      <c r="L94" s="264"/>
      <c r="M94" s="265"/>
      <c r="N94" s="266"/>
      <c r="O94" s="267">
        <f t="shared" si="118"/>
        <v>0</v>
      </c>
      <c r="P94" s="260">
        <f>+(IF(OR($B94=0,$C94=0,$D94=0,$K$2&gt;$OE$1),0,IF(OR($K94=0,$M94=0,$N94=0),0,MIN((VLOOKUP($D94,SALERYCODE,3,0))*(IF($D94=6,$N94,$M94))*((MIN((VLOOKUP($D94,SALERYCODE,5,0)),(IF($D94=6,$M94,$N94))))),MIN((VLOOKUP($D94,SALERYCODE,3,0)),($K94+$L94))*(IF($D94=6,$N94,((MIN((VLOOKUP($D94,SALERYCODE,5,0)),$N94)))))))))/IF(AND($D94=2,'ראשי-פרטים כלליים וריכוז הוצאות'!$D$68&lt;&gt;4),1.2,1)</f>
        <v>0</v>
      </c>
      <c r="Q94" s="263"/>
      <c r="R94" s="264"/>
      <c r="S94" s="265"/>
      <c r="T94" s="266"/>
      <c r="U94" s="267">
        <f t="shared" si="119"/>
        <v>0</v>
      </c>
      <c r="V94" s="260">
        <f>+(IF(OR($B94=0,$C94=0,$D94=0,$Q$2&gt;$OE$1),0,IF(OR(Q94=0,S94=0,T94=0),0,MIN((VLOOKUP($D94,SALERYCODE,3,0))*(IF($D94=6,T94,S94))*((MIN((VLOOKUP($D94,SALERYCODE,5,0)),(IF($D94=6,S94,T94))))),MIN((VLOOKUP($D94,SALERYCODE,3,0)),(Q94+R94))*(IF($D94=6,T94,((MIN((VLOOKUP($D94,SALERYCODE,5,0)),T94)))))))))/IF(AND($D94=2,'ראשי-פרטים כלליים וריכוז הוצאות'!$D$68&lt;&gt;4),1.2,1)</f>
        <v>0</v>
      </c>
      <c r="W94" s="263"/>
      <c r="X94" s="264"/>
      <c r="Y94" s="265"/>
      <c r="Z94" s="266"/>
      <c r="AA94" s="267">
        <f t="shared" si="120"/>
        <v>0</v>
      </c>
      <c r="AB94" s="260">
        <f>+(IF(OR($B94=0,$C94=0,$D94=0,$W$2&gt;$OE$1),0,IF(OR(W94=0,Y94=0,Z94=0),0,MIN((VLOOKUP($D94,SALERYCODE,3,0))*(IF($D94=6,Z94,Y94))*((MIN((VLOOKUP($D94,SALERYCODE,5,0)),(IF($D94=6,Y94,Z94))))),MIN((VLOOKUP($D94,SALERYCODE,3,0)),(W94+X94))*(IF($D94=6,Z94,((MIN((VLOOKUP($D94,SALERYCODE,5,0)),Z94)))))))))/IF(AND($D94=2,'ראשי-פרטים כלליים וריכוז הוצאות'!$D$68&lt;&gt;4),1.2,1)</f>
        <v>0</v>
      </c>
      <c r="AC94" s="263"/>
      <c r="AD94" s="264"/>
      <c r="AE94" s="265"/>
      <c r="AF94" s="266"/>
      <c r="AG94" s="267">
        <f t="shared" si="121"/>
        <v>0</v>
      </c>
      <c r="AH94" s="260">
        <f>+(IF(OR($B94=0,$C94=0,$D94=0,$AC$2&gt;$OE$1),0,IF(OR(AC94=0,AE94=0,AF94=0),0,MIN((VLOOKUP($D94,SALERYCODE,3,0))*(IF($D94=6,AF94,AE94))*((MIN((VLOOKUP($D94,SALERYCODE,5,0)),(IF($D94=6,AE94,AF94))))),MIN((VLOOKUP($D94,SALERYCODE,3,0)),(AC94+AD94))*(IF($D94=6,AF94,((MIN((VLOOKUP($D94,SALERYCODE,5,0)),AF94)))))))))/IF(AND($D94=2,'ראשי-פרטים כלליים וריכוז הוצאות'!$D$68&lt;&gt;4),1.2,1)</f>
        <v>0</v>
      </c>
      <c r="AI94" s="263"/>
      <c r="AJ94" s="264"/>
      <c r="AK94" s="265"/>
      <c r="AL94" s="266"/>
      <c r="AM94" s="267">
        <f t="shared" si="122"/>
        <v>0</v>
      </c>
      <c r="AN94" s="260">
        <f>+(IF(OR($B94=0,$C94=0,$D94=0,$AI$2&gt;$OE$1),0,IF(OR(AI94=0,AK94=0,AL94=0),0,MIN((VLOOKUP($D94,SALERYCODE,3,0))*(IF($D94=6,AL94,AK94))*((MIN((VLOOKUP($D94,SALERYCODE,5,0)),(IF($D94=6,AK94,AL94))))),MIN((VLOOKUP($D94,SALERYCODE,3,0)),(AI94+AJ94))*(IF($D94=6,AL94,((MIN((VLOOKUP($D94,SALERYCODE,5,0)),AL94)))))))))/IF(AND($D94=2,'ראשי-פרטים כלליים וריכוז הוצאות'!$D$68&lt;&gt;4),1.2,1)</f>
        <v>0</v>
      </c>
      <c r="AO94" s="263"/>
      <c r="AP94" s="264"/>
      <c r="AQ94" s="265"/>
      <c r="AR94" s="266"/>
      <c r="AS94" s="267">
        <f t="shared" si="123"/>
        <v>0</v>
      </c>
      <c r="AT94" s="260">
        <f>+(IF(OR($B94=0,$C94=0,$D94=0,$AO$2&gt;$OE$1),0,IF(OR(AO94=0,AQ94=0,AR94=0),0,MIN((VLOOKUP($D94,SALERYCODE,3,0))*(IF($D94=6,AR94,AQ94))*((MIN((VLOOKUP($D94,SALERYCODE,5,0)),(IF($D94=6,AQ94,AR94))))),MIN((VLOOKUP($D94,SALERYCODE,3,0)),(AO94+AP94))*(IF($D94=6,AR94,((MIN((VLOOKUP($D94,SALERYCODE,5,0)),AR94)))))))))/IF(AND($D94=2,'ראשי-פרטים כלליים וריכוז הוצאות'!$D$68&lt;&gt;4),1.2,1)</f>
        <v>0</v>
      </c>
      <c r="AU94" s="263"/>
      <c r="AV94" s="264"/>
      <c r="AW94" s="265"/>
      <c r="AX94" s="266"/>
      <c r="AY94" s="267">
        <f t="shared" si="124"/>
        <v>0</v>
      </c>
      <c r="AZ94" s="260">
        <f>+(IF(OR($B94=0,$C94=0,$D94=0,$AU$2&gt;$OE$1),0,IF(OR(AU94=0,AW94=0,AX94=0),0,MIN((VLOOKUP($D94,SALERYCODE,3,0))*(IF($D94=6,AX94,AW94))*((MIN((VLOOKUP($D94,SALERYCODE,5,0)),(IF($D94=6,AW94,AX94))))),MIN((VLOOKUP($D94,SALERYCODE,3,0)),(AU94+AV94))*(IF($D94=6,AX94,((MIN((VLOOKUP($D94,SALERYCODE,5,0)),AX94)))))))))/IF(AND($D94=2,'ראשי-פרטים כלליים וריכוז הוצאות'!$D$68&lt;&gt;4),1.2,1)</f>
        <v>0</v>
      </c>
      <c r="BA94" s="263"/>
      <c r="BB94" s="264"/>
      <c r="BC94" s="265"/>
      <c r="BD94" s="266"/>
      <c r="BE94" s="267">
        <f t="shared" si="125"/>
        <v>0</v>
      </c>
      <c r="BF94" s="260">
        <f>+(IF(OR($B94=0,$C94=0,$D94=0,$BA$2&gt;$OE$1),0,IF(OR(BA94=0,BC94=0,BD94=0),0,MIN((VLOOKUP($D94,SALERYCODE,3,0))*(IF($D94=6,BD94,BC94))*((MIN((VLOOKUP($D94,SALERYCODE,5,0)),(IF($D94=6,BC94,BD94))))),MIN((VLOOKUP($D94,SALERYCODE,3,0)),(BA94+BB94))*(IF($D94=6,BD94,((MIN((VLOOKUP($D94,SALERYCODE,5,0)),BD94)))))))))/IF(AND($D94=2,'ראשי-פרטים כלליים וריכוז הוצאות'!$D$68&lt;&gt;4),1.2,1)</f>
        <v>0</v>
      </c>
      <c r="BG94" s="263"/>
      <c r="BH94" s="264"/>
      <c r="BI94" s="265"/>
      <c r="BJ94" s="266"/>
      <c r="BK94" s="267">
        <f t="shared" si="126"/>
        <v>0</v>
      </c>
      <c r="BL94" s="260">
        <f>+(IF(OR($B94=0,$C94=0,$D94=0,$BG$2&gt;$OE$1),0,IF(OR(BG94=0,BI94=0,BJ94=0),0,MIN((VLOOKUP($D94,SALERYCODE,3,0))*(IF($D94=6,BJ94,BI94))*((MIN((VLOOKUP($D94,SALERYCODE,5,0)),(IF($D94=6,BI94,BJ94))))),MIN((VLOOKUP($D94,SALERYCODE,3,0)),(BG94+BH94))*(IF($D94=6,BJ94,((MIN((VLOOKUP($D94,SALERYCODE,5,0)),BJ94)))))))))/IF(AND($D94=2,'ראשי-פרטים כלליים וריכוז הוצאות'!$D$68&lt;&gt;4),1.2,1)</f>
        <v>0</v>
      </c>
      <c r="BM94" s="263"/>
      <c r="BN94" s="264"/>
      <c r="BO94" s="265"/>
      <c r="BP94" s="266"/>
      <c r="BQ94" s="267">
        <f t="shared" si="127"/>
        <v>0</v>
      </c>
      <c r="BR94" s="260">
        <f>+(IF(OR($B94=0,$C94=0,$D94=0,$BM$2&gt;$OE$1),0,IF(OR(BM94=0,BO94=0,BP94=0),0,MIN((VLOOKUP($D94,SALERYCODE,3,0))*(IF($D94=6,BP94,BO94))*((MIN((VLOOKUP($D94,SALERYCODE,5,0)),(IF($D94=6,BO94,BP94))))),MIN((VLOOKUP($D94,SALERYCODE,3,0)),(BM94+BN94))*(IF($D94=6,BP94,((MIN((VLOOKUP($D94,SALERYCODE,5,0)),BP94)))))))))/IF(AND($D94=2,'ראשי-פרטים כלליים וריכוז הוצאות'!$D$68&lt;&gt;4),1.2,1)</f>
        <v>0</v>
      </c>
      <c r="BS94" s="263"/>
      <c r="BT94" s="264"/>
      <c r="BU94" s="265"/>
      <c r="BV94" s="266"/>
      <c r="BW94" s="267">
        <f t="shared" si="128"/>
        <v>0</v>
      </c>
      <c r="BX94" s="260">
        <f>+(IF(OR($B94=0,$C94=0,$D94=0,$BS$2&gt;$OE$1),0,IF(OR(BS94=0,BU94=0,BV94=0),0,MIN((VLOOKUP($D94,SALERYCODE,3,0))*(IF($D94=6,BV94,BU94))*((MIN((VLOOKUP($D94,SALERYCODE,5,0)),(IF($D94=6,BU94,BV94))))),MIN((VLOOKUP($D94,SALERYCODE,3,0)),(BS94+BT94))*(IF($D94=6,BV94,((MIN((VLOOKUP($D94,SALERYCODE,5,0)),BV94)))))))))/IF(AND($D94=2,'ראשי-פרטים כלליים וריכוז הוצאות'!$D$68&lt;&gt;4),1.2,1)</f>
        <v>0</v>
      </c>
      <c r="BY94" s="263"/>
      <c r="BZ94" s="264"/>
      <c r="CA94" s="265"/>
      <c r="CB94" s="266"/>
      <c r="CC94" s="267">
        <f t="shared" si="129"/>
        <v>0</v>
      </c>
      <c r="CD94" s="260">
        <f>+(IF(OR($B94=0,$C94=0,$D94=0,$BY$2&gt;$OE$1),0,IF(OR(BY94=0,CA94=0,CB94=0),0,MIN((VLOOKUP($D94,SALERYCODE,3,0))*(IF($D94=6,CB94,CA94))*((MIN((VLOOKUP($D94,SALERYCODE,5,0)),(IF($D94=6,CA94,CB94))))),MIN((VLOOKUP($D94,SALERYCODE,3,0)),(BY94+BZ94))*(IF($D94=6,CB94,((MIN((VLOOKUP($D94,SALERYCODE,5,0)),CB94)))))))))/IF(AND($D94=2,'ראשי-פרטים כלליים וריכוז הוצאות'!$D$68&lt;&gt;4),1.2,1)</f>
        <v>0</v>
      </c>
      <c r="CE94" s="263"/>
      <c r="CF94" s="264"/>
      <c r="CG94" s="265"/>
      <c r="CH94" s="266"/>
      <c r="CI94" s="267">
        <f t="shared" si="130"/>
        <v>0</v>
      </c>
      <c r="CJ94" s="260">
        <f>+(IF(OR($B94=0,$C94=0,$D94=0,$CE$2&gt;$OE$1),0,IF(OR(CE94=0,CG94=0,CH94=0),0,MIN((VLOOKUP($D94,SALERYCODE,3,0))*(IF($D94=6,CH94,CG94))*((MIN((VLOOKUP($D94,SALERYCODE,5,0)),(IF($D94=6,CG94,CH94))))),MIN((VLOOKUP($D94,SALERYCODE,3,0)),(CE94+CF94))*(IF($D94=6,CH94,((MIN((VLOOKUP($D94,SALERYCODE,5,0)),CH94)))))))))/IF(AND($D94=2,'ראשי-פרטים כלליים וריכוז הוצאות'!$D$68&lt;&gt;4),1.2,1)</f>
        <v>0</v>
      </c>
      <c r="CK94" s="263"/>
      <c r="CL94" s="264"/>
      <c r="CM94" s="265"/>
      <c r="CN94" s="266"/>
      <c r="CO94" s="267">
        <f t="shared" si="131"/>
        <v>0</v>
      </c>
      <c r="CP94" s="260">
        <f>+(IF(OR($B94=0,$C94=0,$D94=0,$CK$2&gt;$OE$1),0,IF(OR(CK94=0,CM94=0,CN94=0),0,MIN((VLOOKUP($D94,SALERYCODE,3,0))*(IF($D94=6,CN94,CM94))*((MIN((VLOOKUP($D94,SALERYCODE,5,0)),(IF($D94=6,CM94,CN94))))),MIN((VLOOKUP($D94,SALERYCODE,3,0)),(CK94+CL94))*(IF($D94=6,CN94,((MIN((VLOOKUP($D94,SALERYCODE,5,0)),CN94)))))))))/IF(AND($D94=2,'ראשי-פרטים כלליים וריכוז הוצאות'!$D$68&lt;&gt;4),1.2,1)</f>
        <v>0</v>
      </c>
      <c r="CQ94" s="263"/>
      <c r="CR94" s="264"/>
      <c r="CS94" s="265"/>
      <c r="CT94" s="266"/>
      <c r="CU94" s="267">
        <f t="shared" si="132"/>
        <v>0</v>
      </c>
      <c r="CV94" s="260">
        <f>+(IF(OR($B94=0,$C94=0,$D94=0,$CQ$2&gt;$OE$1),0,IF(OR(CQ94=0,CS94=0,CT94=0),0,MIN((VLOOKUP($D94,SALERYCODE,3,0))*(IF($D94=6,CT94,CS94))*((MIN((VLOOKUP($D94,SALERYCODE,5,0)),(IF($D94=6,CS94,CT94))))),MIN((VLOOKUP($D94,SALERYCODE,3,0)),(CQ94+CR94))*(IF($D94=6,CT94,((MIN((VLOOKUP($D94,SALERYCODE,5,0)),CT94)))))))))/IF(AND($D94=2,'ראשי-פרטים כלליים וריכוז הוצאות'!$D$68&lt;&gt;4),1.2,1)</f>
        <v>0</v>
      </c>
      <c r="CW94" s="263"/>
      <c r="CX94" s="264"/>
      <c r="CY94" s="265"/>
      <c r="CZ94" s="266"/>
      <c r="DA94" s="267">
        <f t="shared" si="133"/>
        <v>0</v>
      </c>
      <c r="DB94" s="260">
        <f>+(IF(OR($B94=0,$C94=0,$D94=0,$CW$2&gt;$OE$1),0,IF(OR(CW94=0,CY94=0,CZ94=0),0,MIN((VLOOKUP($D94,SALERYCODE,3,0))*(IF($D94=6,CZ94,CY94))*((MIN((VLOOKUP($D94,SALERYCODE,5,0)),(IF($D94=6,CY94,CZ94))))),MIN((VLOOKUP($D94,SALERYCODE,3,0)),(CW94+CX94))*(IF($D94=6,CZ94,((MIN((VLOOKUP($D94,SALERYCODE,5,0)),CZ94)))))))))/IF(AND($D94=2,'ראשי-פרטים כלליים וריכוז הוצאות'!$D$68&lt;&gt;4),1.2,1)</f>
        <v>0</v>
      </c>
      <c r="DC94" s="263"/>
      <c r="DD94" s="264"/>
      <c r="DE94" s="265"/>
      <c r="DF94" s="266"/>
      <c r="DG94" s="267">
        <f t="shared" si="134"/>
        <v>0</v>
      </c>
      <c r="DH94" s="260">
        <f>+(IF(OR($B94=0,$C94=0,$D94=0,$DC$2&gt;$OE$1),0,IF(OR(DC94=0,DE94=0,DF94=0),0,MIN((VLOOKUP($D94,SALERYCODE,3,0))*(IF($D94=6,DF94,DE94))*((MIN((VLOOKUP($D94,SALERYCODE,5,0)),(IF($D94=6,DE94,DF94))))),MIN((VLOOKUP($D94,SALERYCODE,3,0)),(DC94+DD94))*(IF($D94=6,DF94,((MIN((VLOOKUP($D94,SALERYCODE,5,0)),DF94)))))))))/IF(AND($D94=2,'ראשי-פרטים כלליים וריכוז הוצאות'!$D$68&lt;&gt;4),1.2,1)</f>
        <v>0</v>
      </c>
      <c r="DI94" s="263"/>
      <c r="DJ94" s="264"/>
      <c r="DK94" s="265"/>
      <c r="DL94" s="266"/>
      <c r="DM94" s="267">
        <f t="shared" si="135"/>
        <v>0</v>
      </c>
      <c r="DN94" s="260">
        <f>+(IF(OR($B94=0,$C94=0,$D94=0,$DC$2&gt;$OE$1),0,IF(OR(DI94=0,DK94=0,DL94=0),0,MIN((VLOOKUP($D94,SALERYCODE,3,0))*(IF($D94=6,DL94,DK94))*((MIN((VLOOKUP($D94,SALERYCODE,5,0)),(IF($D94=6,DK94,DL94))))),MIN((VLOOKUP($D94,SALERYCODE,3,0)),(DI94+DJ94))*(IF($D94=6,DL94,((MIN((VLOOKUP($D94,SALERYCODE,5,0)),DL94)))))))))/IF(AND($D94=2,'ראשי-פרטים כלליים וריכוז הוצאות'!$D$68&lt;&gt;4),1.2,1)</f>
        <v>0</v>
      </c>
      <c r="DO94" s="263"/>
      <c r="DP94" s="264"/>
      <c r="DQ94" s="265"/>
      <c r="DR94" s="266"/>
      <c r="DS94" s="267">
        <f t="shared" si="136"/>
        <v>0</v>
      </c>
      <c r="DT94" s="260">
        <f>+(IF(OR($B94=0,$C94=0,$D94=0,$DC$2&gt;$OE$1),0,IF(OR(DO94=0,DQ94=0,DR94=0),0,MIN((VLOOKUP($D94,SALERYCODE,3,0))*(IF($D94=6,DR94,DQ94))*((MIN((VLOOKUP($D94,SALERYCODE,5,0)),(IF($D94=6,DQ94,DR94))))),MIN((VLOOKUP($D94,SALERYCODE,3,0)),(DO94+DP94))*(IF($D94=6,DR94,((MIN((VLOOKUP($D94,SALERYCODE,5,0)),DR94)))))))))/IF(AND($D94=2,'ראשי-פרטים כלליים וריכוז הוצאות'!$D$68&lt;&gt;4),1.2,1)</f>
        <v>0</v>
      </c>
      <c r="DU94" s="263"/>
      <c r="DV94" s="264"/>
      <c r="DW94" s="265"/>
      <c r="DX94" s="266"/>
      <c r="DY94" s="267">
        <f t="shared" si="137"/>
        <v>0</v>
      </c>
      <c r="DZ94" s="260">
        <f>+(IF(OR($B94=0,$C94=0,$D94=0,$DC$2&gt;$OE$1),0,IF(OR(DU94=0,DW94=0,DX94=0),0,MIN((VLOOKUP($D94,SALERYCODE,3,0))*(IF($D94=6,DX94,DW94))*((MIN((VLOOKUP($D94,SALERYCODE,5,0)),(IF($D94=6,DW94,DX94))))),MIN((VLOOKUP($D94,SALERYCODE,3,0)),(DU94+DV94))*(IF($D94=6,DX94,((MIN((VLOOKUP($D94,SALERYCODE,5,0)),DX94)))))))))/IF(AND($D94=2,'ראשי-פרטים כלליים וריכוז הוצאות'!$D$68&lt;&gt;4),1.2,1)</f>
        <v>0</v>
      </c>
      <c r="EA94" s="263"/>
      <c r="EB94" s="264"/>
      <c r="EC94" s="265"/>
      <c r="ED94" s="266"/>
      <c r="EE94" s="267">
        <f t="shared" si="138"/>
        <v>0</v>
      </c>
      <c r="EF94" s="260">
        <f>+(IF(OR($B94=0,$C94=0,$D94=0,$DC$2&gt;$OE$1),0,IF(OR(EA94=0,EC94=0,ED94=0),0,MIN((VLOOKUP($D94,SALERYCODE,3,0))*(IF($D94=6,ED94,EC94))*((MIN((VLOOKUP($D94,SALERYCODE,5,0)),(IF($D94=6,EC94,ED94))))),MIN((VLOOKUP($D94,SALERYCODE,3,0)),(EA94+EB94))*(IF($D94=6,ED94,((MIN((VLOOKUP($D94,SALERYCODE,5,0)),ED94)))))))))/IF(AND($D94=2,'ראשי-פרטים כלליים וריכוז הוצאות'!$D$68&lt;&gt;4),1.2,1)</f>
        <v>0</v>
      </c>
      <c r="EG94" s="263"/>
      <c r="EH94" s="264"/>
      <c r="EI94" s="265"/>
      <c r="EJ94" s="266"/>
      <c r="EK94" s="267">
        <f t="shared" si="139"/>
        <v>0</v>
      </c>
      <c r="EL94" s="260">
        <f>+(IF(OR($B94=0,$C94=0,$D94=0,$DC$2&gt;$OE$1),0,IF(OR(EG94=0,EI94=0,EJ94=0),0,MIN((VLOOKUP($D94,SALERYCODE,3,0))*(IF($D94=6,EJ94,EI94))*((MIN((VLOOKUP($D94,SALERYCODE,5,0)),(IF($D94=6,EI94,EJ94))))),MIN((VLOOKUP($D94,SALERYCODE,3,0)),(EG94+EH94))*(IF($D94=6,EJ94,((MIN((VLOOKUP($D94,SALERYCODE,5,0)),EJ94)))))))))/IF(AND($D94=2,'ראשי-פרטים כלליים וריכוז הוצאות'!$D$68&lt;&gt;4),1.2,1)</f>
        <v>0</v>
      </c>
      <c r="EM94" s="263"/>
      <c r="EN94" s="264"/>
      <c r="EO94" s="265"/>
      <c r="EP94" s="266"/>
      <c r="EQ94" s="267">
        <f t="shared" si="140"/>
        <v>0</v>
      </c>
      <c r="ER94" s="260">
        <f>+(IF(OR($B94=0,$C94=0,$D94=0,$DC$2&gt;$OE$1),0,IF(OR(EM94=0,EO94=0,EP94=0),0,MIN((VLOOKUP($D94,SALERYCODE,3,0))*(IF($D94=6,EP94,EO94))*((MIN((VLOOKUP($D94,SALERYCODE,5,0)),(IF($D94=6,EO94,EP94))))),MIN((VLOOKUP($D94,SALERYCODE,3,0)),(EM94+EN94))*(IF($D94=6,EP94,((MIN((VLOOKUP($D94,SALERYCODE,5,0)),EP94)))))))))/IF(AND($D94=2,'ראשי-פרטים כלליים וריכוז הוצאות'!$D$68&lt;&gt;4),1.2,1)</f>
        <v>0</v>
      </c>
      <c r="ES94" s="263"/>
      <c r="ET94" s="264"/>
      <c r="EU94" s="265"/>
      <c r="EV94" s="266"/>
      <c r="EW94" s="267">
        <f t="shared" si="141"/>
        <v>0</v>
      </c>
      <c r="EX94" s="260">
        <f>+(IF(OR($B94=0,$C94=0,$D94=0,$DC$2&gt;$OE$1),0,IF(OR(ES94=0,EU94=0,EV94=0),0,MIN((VLOOKUP($D94,SALERYCODE,3,0))*(IF($D94=6,EV94,EU94))*((MIN((VLOOKUP($D94,SALERYCODE,5,0)),(IF($D94=6,EU94,EV94))))),MIN((VLOOKUP($D94,SALERYCODE,3,0)),(ES94+ET94))*(IF($D94=6,EV94,((MIN((VLOOKUP($D94,SALERYCODE,5,0)),EV94)))))))))/IF(AND($D94=2,'ראשי-פרטים כלליים וריכוז הוצאות'!$D$68&lt;&gt;4),1.2,1)</f>
        <v>0</v>
      </c>
      <c r="EY94" s="263"/>
      <c r="EZ94" s="264"/>
      <c r="FA94" s="265"/>
      <c r="FB94" s="266"/>
      <c r="FC94" s="267">
        <f t="shared" si="142"/>
        <v>0</v>
      </c>
      <c r="FD94" s="260">
        <f>+(IF(OR($B94=0,$C94=0,$D94=0,$DC$2&gt;$OE$1),0,IF(OR(EY94=0,FA94=0,FB94=0),0,MIN((VLOOKUP($D94,SALERYCODE,3,0))*(IF($D94=6,FB94,FA94))*((MIN((VLOOKUP($D94,SALERYCODE,5,0)),(IF($D94=6,FA94,FB94))))),MIN((VLOOKUP($D94,SALERYCODE,3,0)),(EY94+EZ94))*(IF($D94=6,FB94,((MIN((VLOOKUP($D94,SALERYCODE,5,0)),FB94)))))))))/IF(AND($D94=2,'ראשי-פרטים כלליים וריכוז הוצאות'!$D$68&lt;&gt;4),1.2,1)</f>
        <v>0</v>
      </c>
      <c r="FE94" s="263"/>
      <c r="FF94" s="264"/>
      <c r="FG94" s="265"/>
      <c r="FH94" s="266"/>
      <c r="FI94" s="267">
        <f t="shared" si="143"/>
        <v>0</v>
      </c>
      <c r="FJ94" s="260">
        <f>+(IF(OR($B94=0,$C94=0,$D94=0,$DC$2&gt;$OE$1),0,IF(OR(FE94=0,FG94=0,FH94=0),0,MIN((VLOOKUP($D94,SALERYCODE,3,0))*(IF($D94=6,FH94,FG94))*((MIN((VLOOKUP($D94,SALERYCODE,5,0)),(IF($D94=6,FG94,FH94))))),MIN((VLOOKUP($D94,SALERYCODE,3,0)),(FE94+FF94))*(IF($D94=6,FH94,((MIN((VLOOKUP($D94,SALERYCODE,5,0)),FH94)))))))))/IF(AND($D94=2,'ראשי-פרטים כלליים וריכוז הוצאות'!$D$68&lt;&gt;4),1.2,1)</f>
        <v>0</v>
      </c>
      <c r="FK94" s="263"/>
      <c r="FL94" s="264"/>
      <c r="FM94" s="265"/>
      <c r="FN94" s="266"/>
      <c r="FO94" s="267">
        <f t="shared" si="144"/>
        <v>0</v>
      </c>
      <c r="FP94" s="260">
        <f>+(IF(OR($B94=0,$C94=0,$D94=0,$DC$2&gt;$OE$1),0,IF(OR(FK94=0,FM94=0,FN94=0),0,MIN((VLOOKUP($D94,SALERYCODE,3,0))*(IF($D94=6,FN94,FM94))*((MIN((VLOOKUP($D94,SALERYCODE,5,0)),(IF($D94=6,FM94,FN94))))),MIN((VLOOKUP($D94,SALERYCODE,3,0)),(FK94+FL94))*(IF($D94=6,FN94,((MIN((VLOOKUP($D94,SALERYCODE,5,0)),FN94)))))))))/IF(AND($D94=2,'ראשי-פרטים כלליים וריכוז הוצאות'!$D$68&lt;&gt;4),1.2,1)</f>
        <v>0</v>
      </c>
      <c r="FQ94" s="263"/>
      <c r="FR94" s="264"/>
      <c r="FS94" s="265"/>
      <c r="FT94" s="266"/>
      <c r="FU94" s="267">
        <f t="shared" si="145"/>
        <v>0</v>
      </c>
      <c r="FV94" s="260">
        <f>+(IF(OR($B94=0,$C94=0,$D94=0,$DC$2&gt;$OE$1),0,IF(OR(FQ94=0,FS94=0,FT94=0),0,MIN((VLOOKUP($D94,SALERYCODE,3,0))*(IF($D94=6,FT94,FS94))*((MIN((VLOOKUP($D94,SALERYCODE,5,0)),(IF($D94=6,FS94,FT94))))),MIN((VLOOKUP($D94,SALERYCODE,3,0)),(FQ94+FR94))*(IF($D94=6,FT94,((MIN((VLOOKUP($D94,SALERYCODE,5,0)),FT94)))))))))/IF(AND($D94=2,'ראשי-פרטים כלליים וריכוז הוצאות'!$D$68&lt;&gt;4),1.2,1)</f>
        <v>0</v>
      </c>
      <c r="FW94" s="263"/>
      <c r="FX94" s="264"/>
      <c r="FY94" s="265"/>
      <c r="FZ94" s="266"/>
      <c r="GA94" s="267">
        <f t="shared" si="146"/>
        <v>0</v>
      </c>
      <c r="GB94" s="260">
        <f>+(IF(OR($B94=0,$C94=0,$D94=0,$DC$2&gt;$OE$1),0,IF(OR(FW94=0,FY94=0,FZ94=0),0,MIN((VLOOKUP($D94,SALERYCODE,3,0))*(IF($D94=6,FZ94,FY94))*((MIN((VLOOKUP($D94,SALERYCODE,5,0)),(IF($D94=6,FY94,FZ94))))),MIN((VLOOKUP($D94,SALERYCODE,3,0)),(FW94+FX94))*(IF($D94=6,FZ94,((MIN((VLOOKUP($D94,SALERYCODE,5,0)),FZ94)))))))))/IF(AND($D94=2,'ראשי-פרטים כלליים וריכוז הוצאות'!$D$68&lt;&gt;4),1.2,1)</f>
        <v>0</v>
      </c>
      <c r="GC94" s="263"/>
      <c r="GD94" s="264"/>
      <c r="GE94" s="265"/>
      <c r="GF94" s="266"/>
      <c r="GG94" s="267">
        <f t="shared" si="147"/>
        <v>0</v>
      </c>
      <c r="GH94" s="260">
        <f>+(IF(OR($B94=0,$C94=0,$D94=0,$DC$2&gt;$OE$1),0,IF(OR(GC94=0,GE94=0,GF94=0),0,MIN((VLOOKUP($D94,SALERYCODE,3,0))*(IF($D94=6,GF94,GE94))*((MIN((VLOOKUP($D94,SALERYCODE,5,0)),(IF($D94=6,GE94,GF94))))),MIN((VLOOKUP($D94,SALERYCODE,3,0)),(GC94+GD94))*(IF($D94=6,GF94,((MIN((VLOOKUP($D94,SALERYCODE,5,0)),GF94)))))))))/IF(AND($D94=2,'ראשי-פרטים כלליים וריכוז הוצאות'!$D$68&lt;&gt;4),1.2,1)</f>
        <v>0</v>
      </c>
      <c r="GI94" s="263"/>
      <c r="GJ94" s="264"/>
      <c r="GK94" s="265"/>
      <c r="GL94" s="266"/>
      <c r="GM94" s="267">
        <f t="shared" si="148"/>
        <v>0</v>
      </c>
      <c r="GN94" s="260">
        <f>+(IF(OR($B94=0,$C94=0,$D94=0,$DC$2&gt;$OE$1),0,IF(OR(GI94=0,GK94=0,GL94=0),0,MIN((VLOOKUP($D94,SALERYCODE,3,0))*(IF($D94=6,GL94,GK94))*((MIN((VLOOKUP($D94,SALERYCODE,5,0)),(IF($D94=6,GK94,GL94))))),MIN((VLOOKUP($D94,SALERYCODE,3,0)),(GI94+GJ94))*(IF($D94=6,GL94,((MIN((VLOOKUP($D94,SALERYCODE,5,0)),GL94)))))))))/IF(AND($D94=2,'ראשי-פרטים כלליים וריכוז הוצאות'!$D$68&lt;&gt;4),1.2,1)</f>
        <v>0</v>
      </c>
      <c r="GO94" s="263"/>
      <c r="GP94" s="264"/>
      <c r="GQ94" s="265"/>
      <c r="GR94" s="266"/>
      <c r="GS94" s="267">
        <f t="shared" si="149"/>
        <v>0</v>
      </c>
      <c r="GT94" s="260">
        <f>+(IF(OR($B94=0,$C94=0,$D94=0,$DC$2&gt;$OE$1),0,IF(OR(GO94=0,GQ94=0,GR94=0),0,MIN((VLOOKUP($D94,SALERYCODE,3,0))*(IF($D94=6,GR94,GQ94))*((MIN((VLOOKUP($D94,SALERYCODE,5,0)),(IF($D94=6,GQ94,GR94))))),MIN((VLOOKUP($D94,SALERYCODE,3,0)),(GO94+GP94))*(IF($D94=6,GR94,((MIN((VLOOKUP($D94,SALERYCODE,5,0)),GR94)))))))))/IF(AND($D94=2,'ראשי-פרטים כלליים וריכוז הוצאות'!$D$68&lt;&gt;4),1.2,1)</f>
        <v>0</v>
      </c>
      <c r="GU94" s="263"/>
      <c r="GV94" s="264"/>
      <c r="GW94" s="265"/>
      <c r="GX94" s="266"/>
      <c r="GY94" s="267">
        <f t="shared" si="150"/>
        <v>0</v>
      </c>
      <c r="GZ94" s="260">
        <f>+(IF(OR($B94=0,$C94=0,$D94=0,$DC$2&gt;$OE$1),0,IF(OR(GU94=0,GW94=0,GX94=0),0,MIN((VLOOKUP($D94,SALERYCODE,3,0))*(IF($D94=6,GX94,GW94))*((MIN((VLOOKUP($D94,SALERYCODE,5,0)),(IF($D94=6,GW94,GX94))))),MIN((VLOOKUP($D94,SALERYCODE,3,0)),(GU94+GV94))*(IF($D94=6,GX94,((MIN((VLOOKUP($D94,SALERYCODE,5,0)),GX94)))))))))/IF(AND($D94=2,'ראשי-פרטים כלליים וריכוז הוצאות'!$D$68&lt;&gt;4),1.2,1)</f>
        <v>0</v>
      </c>
      <c r="HA94" s="263"/>
      <c r="HB94" s="264"/>
      <c r="HC94" s="265"/>
      <c r="HD94" s="266"/>
      <c r="HE94" s="267">
        <f t="shared" si="151"/>
        <v>0</v>
      </c>
      <c r="HF94" s="260">
        <f>+(IF(OR($B94=0,$C94=0,$D94=0,$DC$2&gt;$OE$1),0,IF(OR(HA94=0,HC94=0,HD94=0),0,MIN((VLOOKUP($D94,SALERYCODE,3,0))*(IF($D94=6,HD94,HC94))*((MIN((VLOOKUP($D94,SALERYCODE,5,0)),(IF($D94=6,HC94,HD94))))),MIN((VLOOKUP($D94,SALERYCODE,3,0)),(HA94+HB94))*(IF($D94=6,HD94,((MIN((VLOOKUP($D94,SALERYCODE,5,0)),HD94)))))))))/IF(AND($D94=2,'ראשי-פרטים כלליים וריכוז הוצאות'!$D$68&lt;&gt;4),1.2,1)</f>
        <v>0</v>
      </c>
      <c r="HG94" s="263"/>
      <c r="HH94" s="264"/>
      <c r="HI94" s="265"/>
      <c r="HJ94" s="266"/>
      <c r="HK94" s="267">
        <f t="shared" si="152"/>
        <v>0</v>
      </c>
      <c r="HL94" s="260">
        <f>+(IF(OR($B94=0,$C94=0,$D94=0,$DC$2&gt;$OE$1),0,IF(OR(HG94=0,HI94=0,HJ94=0),0,MIN((VLOOKUP($D94,SALERYCODE,3,0))*(IF($D94=6,HJ94,HI94))*((MIN((VLOOKUP($D94,SALERYCODE,5,0)),(IF($D94=6,HI94,HJ94))))),MIN((VLOOKUP($D94,SALERYCODE,3,0)),(HG94+HH94))*(IF($D94=6,HJ94,((MIN((VLOOKUP($D94,SALERYCODE,5,0)),HJ94)))))))))/IF(AND($D94=2,'ראשי-פרטים כלליים וריכוז הוצאות'!$D$68&lt;&gt;4),1.2,1)</f>
        <v>0</v>
      </c>
      <c r="HM94" s="263"/>
      <c r="HN94" s="264"/>
      <c r="HO94" s="265"/>
      <c r="HP94" s="266"/>
      <c r="HQ94" s="267">
        <f t="shared" si="153"/>
        <v>0</v>
      </c>
      <c r="HR94" s="260">
        <f>+(IF(OR($B94=0,$C94=0,$D94=0,$DC$2&gt;$OE$1),0,IF(OR(HM94=0,HO94=0,HP94=0),0,MIN((VLOOKUP($D94,SALERYCODE,3,0))*(IF($D94=6,HP94,HO94))*((MIN((VLOOKUP($D94,SALERYCODE,5,0)),(IF($D94=6,HO94,HP94))))),MIN((VLOOKUP($D94,SALERYCODE,3,0)),(HM94+HN94))*(IF($D94=6,HP94,((MIN((VLOOKUP($D94,SALERYCODE,5,0)),HP94)))))))))/IF(AND($D94=2,'ראשי-פרטים כלליים וריכוז הוצאות'!$D$68&lt;&gt;4),1.2,1)</f>
        <v>0</v>
      </c>
      <c r="HS94" s="263"/>
      <c r="HT94" s="264"/>
      <c r="HU94" s="265"/>
      <c r="HV94" s="266"/>
      <c r="HW94" s="267">
        <f t="shared" si="154"/>
        <v>0</v>
      </c>
      <c r="HX94" s="260">
        <f>+(IF(OR($B94=0,$C94=0,$D94=0,$DC$2&gt;$OE$1),0,IF(OR(HS94=0,HU94=0,HV94=0),0,MIN((VLOOKUP($D94,SALERYCODE,3,0))*(IF($D94=6,HV94,HU94))*((MIN((VLOOKUP($D94,SALERYCODE,5,0)),(IF($D94=6,HU94,HV94))))),MIN((VLOOKUP($D94,SALERYCODE,3,0)),(HS94+HT94))*(IF($D94=6,HV94,((MIN((VLOOKUP($D94,SALERYCODE,5,0)),HV94)))))))))/IF(AND($D94=2,'ראשי-פרטים כלליים וריכוז הוצאות'!$D$68&lt;&gt;4),1.2,1)</f>
        <v>0</v>
      </c>
      <c r="HY94" s="263"/>
      <c r="HZ94" s="264"/>
      <c r="IA94" s="265"/>
      <c r="IB94" s="266"/>
      <c r="IC94" s="267">
        <f t="shared" si="155"/>
        <v>0</v>
      </c>
      <c r="ID94" s="260">
        <f>+(IF(OR($B94=0,$C94=0,$D94=0,$DC$2&gt;$OE$1),0,IF(OR(HY94=0,IA94=0,IB94=0),0,MIN((VLOOKUP($D94,SALERYCODE,3,0))*(IF($D94=6,IB94,IA94))*((MIN((VLOOKUP($D94,SALERYCODE,5,0)),(IF($D94=6,IA94,IB94))))),MIN((VLOOKUP($D94,SALERYCODE,3,0)),(HY94+HZ94))*(IF($D94=6,IB94,((MIN((VLOOKUP($D94,SALERYCODE,5,0)),IB94)))))))))/IF(AND($D94=2,'ראשי-פרטים כלליים וריכוז הוצאות'!$D$68&lt;&gt;4),1.2,1)</f>
        <v>0</v>
      </c>
      <c r="IE94" s="263"/>
      <c r="IF94" s="264"/>
      <c r="IG94" s="265"/>
      <c r="IH94" s="266"/>
      <c r="II94" s="267">
        <f t="shared" si="156"/>
        <v>0</v>
      </c>
      <c r="IJ94" s="260">
        <f>+(IF(OR($B94=0,$C94=0,$D94=0,$DC$2&gt;$OE$1),0,IF(OR(IE94=0,IG94=0,IH94=0),0,MIN((VLOOKUP($D94,SALERYCODE,3,0))*(IF($D94=6,IH94,IG94))*((MIN((VLOOKUP($D94,SALERYCODE,5,0)),(IF($D94=6,IG94,IH94))))),MIN((VLOOKUP($D94,SALERYCODE,3,0)),(IE94+IF94))*(IF($D94=6,IH94,((MIN((VLOOKUP($D94,SALERYCODE,5,0)),IH94)))))))))/IF(AND($D94=2,'ראשי-פרטים כלליים וריכוז הוצאות'!$D$68&lt;&gt;4),1.2,1)</f>
        <v>0</v>
      </c>
      <c r="IK94" s="263"/>
      <c r="IL94" s="264"/>
      <c r="IM94" s="265"/>
      <c r="IN94" s="266"/>
      <c r="IO94" s="267">
        <f t="shared" si="157"/>
        <v>0</v>
      </c>
      <c r="IP94" s="260">
        <f>+(IF(OR($B94=0,$C94=0,$D94=0,$DC$2&gt;$OE$1),0,IF(OR(IK94=0,IM94=0,IN94=0),0,MIN((VLOOKUP($D94,SALERYCODE,3,0))*(IF($D94=6,IN94,IM94))*((MIN((VLOOKUP($D94,SALERYCODE,5,0)),(IF($D94=6,IM94,IN94))))),MIN((VLOOKUP($D94,SALERYCODE,3,0)),(IK94+IL94))*(IF($D94=6,IN94,((MIN((VLOOKUP($D94,SALERYCODE,5,0)),IN94)))))))))/IF(AND($D94=2,'ראשי-פרטים כלליים וריכוז הוצאות'!$D$68&lt;&gt;4),1.2,1)</f>
        <v>0</v>
      </c>
      <c r="IQ94" s="263"/>
      <c r="IR94" s="264"/>
      <c r="IS94" s="265"/>
      <c r="IT94" s="266"/>
      <c r="IU94" s="267">
        <f t="shared" si="158"/>
        <v>0</v>
      </c>
      <c r="IV94" s="260">
        <f>+(IF(OR($B94=0,$C94=0,$D94=0,$DC$2&gt;$OE$1),0,IF(OR(IQ94=0,IS94=0,IT94=0),0,MIN((VLOOKUP($D94,SALERYCODE,3,0))*(IF($D94=6,IT94,IS94))*((MIN((VLOOKUP($D94,SALERYCODE,5,0)),(IF($D94=6,IS94,IT94))))),MIN((VLOOKUP($D94,SALERYCODE,3,0)),(IQ94+IR94))*(IF($D94=6,IT94,((MIN((VLOOKUP($D94,SALERYCODE,5,0)),IT94)))))))))/IF(AND($D94=2,'ראשי-פרטים כלליים וריכוז הוצאות'!$D$68&lt;&gt;4),1.2,1)</f>
        <v>0</v>
      </c>
      <c r="IW94" s="263"/>
      <c r="IX94" s="264"/>
      <c r="IY94" s="265"/>
      <c r="IZ94" s="266"/>
      <c r="JA94" s="267">
        <f t="shared" si="159"/>
        <v>0</v>
      </c>
      <c r="JB94" s="260">
        <f>+(IF(OR($B94=0,$C94=0,$D94=0,$DC$2&gt;$OE$1),0,IF(OR(IW94=0,IY94=0,IZ94=0),0,MIN((VLOOKUP($D94,SALERYCODE,3,0))*(IF($D94=6,IZ94,IY94))*((MIN((VLOOKUP($D94,SALERYCODE,5,0)),(IF($D94=6,IY94,IZ94))))),MIN((VLOOKUP($D94,SALERYCODE,3,0)),(IW94+IX94))*(IF($D94=6,IZ94,((MIN((VLOOKUP($D94,SALERYCODE,5,0)),IZ94)))))))))/IF(AND($D94=2,'ראשי-פרטים כלליים וריכוז הוצאות'!$D$68&lt;&gt;4),1.2,1)</f>
        <v>0</v>
      </c>
      <c r="JC94" s="263"/>
      <c r="JD94" s="264"/>
      <c r="JE94" s="265"/>
      <c r="JF94" s="266"/>
      <c r="JG94" s="267">
        <f t="shared" si="160"/>
        <v>0</v>
      </c>
      <c r="JH94" s="260">
        <f>+(IF(OR($B94=0,$C94=0,$D94=0,$DC$2&gt;$OE$1),0,IF(OR(JC94=0,JE94=0,JF94=0),0,MIN((VLOOKUP($D94,SALERYCODE,3,0))*(IF($D94=6,JF94,JE94))*((MIN((VLOOKUP($D94,SALERYCODE,5,0)),(IF($D94=6,JE94,JF94))))),MIN((VLOOKUP($D94,SALERYCODE,3,0)),(JC94+JD94))*(IF($D94=6,JF94,((MIN((VLOOKUP($D94,SALERYCODE,5,0)),JF94)))))))))/IF(AND($D94=2,'ראשי-פרטים כלליים וריכוז הוצאות'!$D$68&lt;&gt;4),1.2,1)</f>
        <v>0</v>
      </c>
      <c r="JI94" s="263"/>
      <c r="JJ94" s="264"/>
      <c r="JK94" s="265"/>
      <c r="JL94" s="266"/>
      <c r="JM94" s="267">
        <f t="shared" si="161"/>
        <v>0</v>
      </c>
      <c r="JN94" s="260">
        <f>+(IF(OR($B94=0,$C94=0,$D94=0,$DC$2&gt;$OE$1),0,IF(OR(JI94=0,JK94=0,JL94=0),0,MIN((VLOOKUP($D94,SALERYCODE,3,0))*(IF($D94=6,JL94,JK94))*((MIN((VLOOKUP($D94,SALERYCODE,5,0)),(IF($D94=6,JK94,JL94))))),MIN((VLOOKUP($D94,SALERYCODE,3,0)),(JI94+JJ94))*(IF($D94=6,JL94,((MIN((VLOOKUP($D94,SALERYCODE,5,0)),JL94)))))))))/IF(AND($D94=2,'ראשי-פרטים כלליים וריכוז הוצאות'!$D$68&lt;&gt;4),1.2,1)</f>
        <v>0</v>
      </c>
      <c r="JO94" s="263"/>
      <c r="JP94" s="264"/>
      <c r="JQ94" s="265"/>
      <c r="JR94" s="266"/>
      <c r="JS94" s="267">
        <f t="shared" si="162"/>
        <v>0</v>
      </c>
      <c r="JT94" s="260">
        <f>+(IF(OR($B94=0,$C94=0,$D94=0,$DC$2&gt;$OE$1),0,IF(OR(JO94=0,JQ94=0,JR94=0),0,MIN((VLOOKUP($D94,SALERYCODE,3,0))*(IF($D94=6,JR94,JQ94))*((MIN((VLOOKUP($D94,SALERYCODE,5,0)),(IF($D94=6,JQ94,JR94))))),MIN((VLOOKUP($D94,SALERYCODE,3,0)),(JO94+JP94))*(IF($D94=6,JR94,((MIN((VLOOKUP($D94,SALERYCODE,5,0)),JR94)))))))))/IF(AND($D94=2,'ראשי-פרטים כלליים וריכוז הוצאות'!$D$68&lt;&gt;4),1.2,1)</f>
        <v>0</v>
      </c>
      <c r="JU94" s="263"/>
      <c r="JV94" s="264"/>
      <c r="JW94" s="265"/>
      <c r="JX94" s="266"/>
      <c r="JY94" s="267">
        <f t="shared" si="163"/>
        <v>0</v>
      </c>
      <c r="JZ94" s="260">
        <f>+(IF(OR($B94=0,$C94=0,$D94=0,$DC$2&gt;$OE$1),0,IF(OR(JU94=0,JW94=0,JX94=0),0,MIN((VLOOKUP($D94,SALERYCODE,3,0))*(IF($D94=6,JX94,JW94))*((MIN((VLOOKUP($D94,SALERYCODE,5,0)),(IF($D94=6,JW94,JX94))))),MIN((VLOOKUP($D94,SALERYCODE,3,0)),(JU94+JV94))*(IF($D94=6,JX94,((MIN((VLOOKUP($D94,SALERYCODE,5,0)),JX94)))))))))/IF(AND($D94=2,'ראשי-פרטים כלליים וריכוז הוצאות'!$D$68&lt;&gt;4),1.2,1)</f>
        <v>0</v>
      </c>
      <c r="KA94" s="263"/>
      <c r="KB94" s="264"/>
      <c r="KC94" s="265"/>
      <c r="KD94" s="266"/>
      <c r="KE94" s="267">
        <f t="shared" si="164"/>
        <v>0</v>
      </c>
      <c r="KF94" s="260">
        <f>+(IF(OR($B94=0,$C94=0,$D94=0,$DC$2&gt;$OE$1),0,IF(OR(KA94=0,KC94=0,KD94=0),0,MIN((VLOOKUP($D94,SALERYCODE,3,0))*(IF($D94=6,KD94,KC94))*((MIN((VLOOKUP($D94,SALERYCODE,5,0)),(IF($D94=6,KC94,KD94))))),MIN((VLOOKUP($D94,SALERYCODE,3,0)),(KA94+KB94))*(IF($D94=6,KD94,((MIN((VLOOKUP($D94,SALERYCODE,5,0)),KD94)))))))))/IF(AND($D94=2,'ראשי-פרטים כלליים וריכוז הוצאות'!$D$68&lt;&gt;4),1.2,1)</f>
        <v>0</v>
      </c>
      <c r="KG94" s="263"/>
      <c r="KH94" s="264"/>
      <c r="KI94" s="265"/>
      <c r="KJ94" s="266"/>
      <c r="KK94" s="267">
        <f t="shared" si="165"/>
        <v>0</v>
      </c>
      <c r="KL94" s="260">
        <f>+(IF(OR($B94=0,$C94=0,$D94=0,$DC$2&gt;$OE$1),0,IF(OR(KG94=0,KI94=0,KJ94=0),0,MIN((VLOOKUP($D94,SALERYCODE,3,0))*(IF($D94=6,KJ94,KI94))*((MIN((VLOOKUP($D94,SALERYCODE,5,0)),(IF($D94=6,KI94,KJ94))))),MIN((VLOOKUP($D94,SALERYCODE,3,0)),(KG94+KH94))*(IF($D94=6,KJ94,((MIN((VLOOKUP($D94,SALERYCODE,5,0)),KJ94)))))))))/IF(AND($D94=2,'ראשי-פרטים כלליים וריכוז הוצאות'!$D$68&lt;&gt;4),1.2,1)</f>
        <v>0</v>
      </c>
      <c r="KM94" s="263"/>
      <c r="KN94" s="264"/>
      <c r="KO94" s="265"/>
      <c r="KP94" s="266"/>
      <c r="KQ94" s="267">
        <f t="shared" si="166"/>
        <v>0</v>
      </c>
      <c r="KR94" s="260">
        <f>+(IF(OR($B94=0,$C94=0,$D94=0,$DC$2&gt;$OE$1),0,IF(OR(KM94=0,KO94=0,KP94=0),0,MIN((VLOOKUP($D94,SALERYCODE,3,0))*(IF($D94=6,KP94,KO94))*((MIN((VLOOKUP($D94,SALERYCODE,5,0)),(IF($D94=6,KO94,KP94))))),MIN((VLOOKUP($D94,SALERYCODE,3,0)),(KM94+KN94))*(IF($D94=6,KP94,((MIN((VLOOKUP($D94,SALERYCODE,5,0)),KP94)))))))))/IF(AND($D94=2,'ראשי-פרטים כלליים וריכוז הוצאות'!$D$68&lt;&gt;4),1.2,1)</f>
        <v>0</v>
      </c>
      <c r="KS94" s="263"/>
      <c r="KT94" s="264"/>
      <c r="KU94" s="265"/>
      <c r="KV94" s="266"/>
      <c r="KW94" s="267">
        <f t="shared" si="167"/>
        <v>0</v>
      </c>
      <c r="KX94" s="260">
        <f>+(IF(OR($B94=0,$C94=0,$D94=0,$DC$2&gt;$OE$1),0,IF(OR(KS94=0,KU94=0,KV94=0),0,MIN((VLOOKUP($D94,SALERYCODE,3,0))*(IF($D94=6,KV94,KU94))*((MIN((VLOOKUP($D94,SALERYCODE,5,0)),(IF($D94=6,KU94,KV94))))),MIN((VLOOKUP($D94,SALERYCODE,3,0)),(KS94+KT94))*(IF($D94=6,KV94,((MIN((VLOOKUP($D94,SALERYCODE,5,0)),KV94)))))))))/IF(AND($D94=2,'ראשי-פרטים כלליים וריכוז הוצאות'!$D$68&lt;&gt;4),1.2,1)</f>
        <v>0</v>
      </c>
      <c r="KY94" s="263"/>
      <c r="KZ94" s="264"/>
      <c r="LA94" s="265"/>
      <c r="LB94" s="266"/>
      <c r="LC94" s="267">
        <f t="shared" si="168"/>
        <v>0</v>
      </c>
      <c r="LD94" s="260">
        <f>+(IF(OR($B94=0,$C94=0,$D94=0,$DC$2&gt;$OE$1),0,IF(OR(KY94=0,LA94=0,LB94=0),0,MIN((VLOOKUP($D94,SALERYCODE,3,0))*(IF($D94=6,LB94,LA94))*((MIN((VLOOKUP($D94,SALERYCODE,5,0)),(IF($D94=6,LA94,LB94))))),MIN((VLOOKUP($D94,SALERYCODE,3,0)),(KY94+KZ94))*(IF($D94=6,LB94,((MIN((VLOOKUP($D94,SALERYCODE,5,0)),LB94)))))))))/IF(AND($D94=2,'ראשי-פרטים כלליים וריכוז הוצאות'!$D$68&lt;&gt;4),1.2,1)</f>
        <v>0</v>
      </c>
      <c r="LE94" s="263"/>
      <c r="LF94" s="264"/>
      <c r="LG94" s="265"/>
      <c r="LH94" s="266"/>
      <c r="LI94" s="267">
        <f t="shared" si="169"/>
        <v>0</v>
      </c>
      <c r="LJ94" s="260">
        <f>+(IF(OR($B94=0,$C94=0,$D94=0,$DC$2&gt;$OE$1),0,IF(OR(LE94=0,LG94=0,LH94=0),0,MIN((VLOOKUP($D94,SALERYCODE,3,0))*(IF($D94=6,LH94,LG94))*((MIN((VLOOKUP($D94,SALERYCODE,5,0)),(IF($D94=6,LG94,LH94))))),MIN((VLOOKUP($D94,SALERYCODE,3,0)),(LE94+LF94))*(IF($D94=6,LH94,((MIN((VLOOKUP($D94,SALERYCODE,5,0)),LH94)))))))))/IF(AND($D94=2,'ראשי-פרטים כלליים וריכוז הוצאות'!$D$68&lt;&gt;4),1.2,1)</f>
        <v>0</v>
      </c>
      <c r="LK94" s="263"/>
      <c r="LL94" s="264"/>
      <c r="LM94" s="265"/>
      <c r="LN94" s="266"/>
      <c r="LO94" s="267">
        <f t="shared" si="170"/>
        <v>0</v>
      </c>
      <c r="LP94" s="260">
        <f>+(IF(OR($B94=0,$C94=0,$D94=0,$DC$2&gt;$OE$1),0,IF(OR(LK94=0,LM94=0,LN94=0),0,MIN((VLOOKUP($D94,SALERYCODE,3,0))*(IF($D94=6,LN94,LM94))*((MIN((VLOOKUP($D94,SALERYCODE,5,0)),(IF($D94=6,LM94,LN94))))),MIN((VLOOKUP($D94,SALERYCODE,3,0)),(LK94+LL94))*(IF($D94=6,LN94,((MIN((VLOOKUP($D94,SALERYCODE,5,0)),LN94)))))))))/IF(AND($D94=2,'ראשי-פרטים כלליים וריכוז הוצאות'!$D$68&lt;&gt;4),1.2,1)</f>
        <v>0</v>
      </c>
      <c r="LQ94" s="263"/>
      <c r="LR94" s="264"/>
      <c r="LS94" s="265"/>
      <c r="LT94" s="266"/>
      <c r="LU94" s="267">
        <f t="shared" si="171"/>
        <v>0</v>
      </c>
      <c r="LV94" s="260">
        <f>+(IF(OR($B94=0,$C94=0,$D94=0,$DC$2&gt;$OE$1),0,IF(OR(LQ94=0,LS94=0,LT94=0),0,MIN((VLOOKUP($D94,SALERYCODE,3,0))*(IF($D94=6,LT94,LS94))*((MIN((VLOOKUP($D94,SALERYCODE,5,0)),(IF($D94=6,LS94,LT94))))),MIN((VLOOKUP($D94,SALERYCODE,3,0)),(LQ94+LR94))*(IF($D94=6,LT94,((MIN((VLOOKUP($D94,SALERYCODE,5,0)),LT94)))))))))/IF(AND($D94=2,'ראשי-פרטים כלליים וריכוז הוצאות'!$D$68&lt;&gt;4),1.2,1)</f>
        <v>0</v>
      </c>
      <c r="LW94" s="263"/>
      <c r="LX94" s="264"/>
      <c r="LY94" s="265"/>
      <c r="LZ94" s="266"/>
      <c r="MA94" s="267">
        <f t="shared" si="172"/>
        <v>0</v>
      </c>
      <c r="MB94" s="260">
        <f>+(IF(OR($B94=0,$C94=0,$D94=0,$DC$2&gt;$OE$1),0,IF(OR(LW94=0,LY94=0,LZ94=0),0,MIN((VLOOKUP($D94,SALERYCODE,3,0))*(IF($D94=6,LZ94,LY94))*((MIN((VLOOKUP($D94,SALERYCODE,5,0)),(IF($D94=6,LY94,LZ94))))),MIN((VLOOKUP($D94,SALERYCODE,3,0)),(LW94+LX94))*(IF($D94=6,LZ94,((MIN((VLOOKUP($D94,SALERYCODE,5,0)),LZ94)))))))))/IF(AND($D94=2,'ראשי-פרטים כלליים וריכוז הוצאות'!$D$68&lt;&gt;4),1.2,1)</f>
        <v>0</v>
      </c>
      <c r="MC94" s="263"/>
      <c r="MD94" s="264"/>
      <c r="ME94" s="265"/>
      <c r="MF94" s="266"/>
      <c r="MG94" s="267">
        <f t="shared" si="173"/>
        <v>0</v>
      </c>
      <c r="MH94" s="260">
        <f>+(IF(OR($B94=0,$C94=0,$D94=0,$DC$2&gt;$OE$1),0,IF(OR(MC94=0,ME94=0,MF94=0),0,MIN((VLOOKUP($D94,SALERYCODE,3,0))*(IF($D94=6,MF94,ME94))*((MIN((VLOOKUP($D94,SALERYCODE,5,0)),(IF($D94=6,ME94,MF94))))),MIN((VLOOKUP($D94,SALERYCODE,3,0)),(MC94+MD94))*(IF($D94=6,MF94,((MIN((VLOOKUP($D94,SALERYCODE,5,0)),MF94)))))))))/IF(AND($D94=2,'ראשי-פרטים כלליים וריכוז הוצאות'!$D$68&lt;&gt;4),1.2,1)</f>
        <v>0</v>
      </c>
      <c r="MI94" s="263"/>
      <c r="MJ94" s="264"/>
      <c r="MK94" s="265"/>
      <c r="ML94" s="266"/>
      <c r="MM94" s="267">
        <f t="shared" si="174"/>
        <v>0</v>
      </c>
      <c r="MN94" s="260">
        <f>+(IF(OR($B94=0,$C94=0,$D94=0,$DC$2&gt;$OE$1),0,IF(OR(MI94=0,MK94=0,ML94=0),0,MIN((VLOOKUP($D94,SALERYCODE,3,0))*(IF($D94=6,ML94,MK94))*((MIN((VLOOKUP($D94,SALERYCODE,5,0)),(IF($D94=6,MK94,ML94))))),MIN((VLOOKUP($D94,SALERYCODE,3,0)),(MI94+MJ94))*(IF($D94=6,ML94,((MIN((VLOOKUP($D94,SALERYCODE,5,0)),ML94)))))))))/IF(AND($D94=2,'ראשי-פרטים כלליים וריכוז הוצאות'!$D$68&lt;&gt;4),1.2,1)</f>
        <v>0</v>
      </c>
      <c r="MO94" s="263"/>
      <c r="MP94" s="264"/>
      <c r="MQ94" s="265"/>
      <c r="MR94" s="266"/>
      <c r="MS94" s="267">
        <f t="shared" si="175"/>
        <v>0</v>
      </c>
      <c r="MT94" s="260">
        <f>+(IF(OR($B94=0,$C94=0,$D94=0,$DC$2&gt;$OE$1),0,IF(OR(MO94=0,MQ94=0,MR94=0),0,MIN((VLOOKUP($D94,SALERYCODE,3,0))*(IF($D94=6,MR94,MQ94))*((MIN((VLOOKUP($D94,SALERYCODE,5,0)),(IF($D94=6,MQ94,MR94))))),MIN((VLOOKUP($D94,SALERYCODE,3,0)),(MO94+MP94))*(IF($D94=6,MR94,((MIN((VLOOKUP($D94,SALERYCODE,5,0)),MR94)))))))))/IF(AND($D94=2,'ראשי-פרטים כלליים וריכוז הוצאות'!$D$68&lt;&gt;4),1.2,1)</f>
        <v>0</v>
      </c>
      <c r="MU94" s="263"/>
      <c r="MV94" s="264"/>
      <c r="MW94" s="265"/>
      <c r="MX94" s="266"/>
      <c r="MY94" s="267">
        <f t="shared" si="176"/>
        <v>0</v>
      </c>
      <c r="MZ94" s="260">
        <f>+(IF(OR($B94=0,$C94=0,$D94=0,$DC$2&gt;$OE$1),0,IF(OR(MU94=0,MW94=0,MX94=0),0,MIN((VLOOKUP($D94,SALERYCODE,3,0))*(IF($D94=6,MX94,MW94))*((MIN((VLOOKUP($D94,SALERYCODE,5,0)),(IF($D94=6,MW94,MX94))))),MIN((VLOOKUP($D94,SALERYCODE,3,0)),(MU94+MV94))*(IF($D94=6,MX94,((MIN((VLOOKUP($D94,SALERYCODE,5,0)),MX94)))))))))/IF(AND($D94=2,'ראשי-פרטים כלליים וריכוז הוצאות'!$D$68&lt;&gt;4),1.2,1)</f>
        <v>0</v>
      </c>
      <c r="NA94" s="263"/>
      <c r="NB94" s="264"/>
      <c r="NC94" s="265"/>
      <c r="ND94" s="266"/>
      <c r="NE94" s="267">
        <f t="shared" si="177"/>
        <v>0</v>
      </c>
      <c r="NF94" s="260">
        <f>+(IF(OR($B94=0,$C94=0,$D94=0,$DC$2&gt;$OE$1),0,IF(OR(NA94=0,NC94=0,ND94=0),0,MIN((VLOOKUP($D94,SALERYCODE,3,0))*(IF($D94=6,ND94,NC94))*((MIN((VLOOKUP($D94,SALERYCODE,5,0)),(IF($D94=6,NC94,ND94))))),MIN((VLOOKUP($D94,SALERYCODE,3,0)),(NA94+NB94))*(IF($D94=6,ND94,((MIN((VLOOKUP($D94,SALERYCODE,5,0)),ND94)))))))))/IF(AND($D94=2,'ראשי-פרטים כלליים וריכוז הוצאות'!$D$68&lt;&gt;4),1.2,1)</f>
        <v>0</v>
      </c>
      <c r="NG94" s="263"/>
      <c r="NH94" s="264"/>
      <c r="NI94" s="265"/>
      <c r="NJ94" s="266"/>
      <c r="NK94" s="267">
        <f t="shared" si="178"/>
        <v>0</v>
      </c>
      <c r="NL94" s="260">
        <f>+(IF(OR($B94=0,$C94=0,$D94=0,$DC$2&gt;$OE$1),0,IF(OR(NG94=0,NI94=0,NJ94=0),0,MIN((VLOOKUP($D94,SALERYCODE,3,0))*(IF($D94=6,NJ94,NI94))*((MIN((VLOOKUP($D94,SALERYCODE,5,0)),(IF($D94=6,NI94,NJ94))))),MIN((VLOOKUP($D94,SALERYCODE,3,0)),(NG94+NH94))*(IF($D94=6,NJ94,((MIN((VLOOKUP($D94,SALERYCODE,5,0)),NJ94)))))))))/IF(AND($D94=2,'ראשי-פרטים כלליים וריכוז הוצאות'!$D$68&lt;&gt;4),1.2,1)</f>
        <v>0</v>
      </c>
      <c r="NM94" s="263"/>
      <c r="NN94" s="264"/>
      <c r="NO94" s="265"/>
      <c r="NP94" s="266"/>
      <c r="NQ94" s="267">
        <f t="shared" si="179"/>
        <v>0</v>
      </c>
      <c r="NR94" s="260">
        <f>+(IF(OR($B94=0,$C94=0,$D94=0,$DC$2&gt;$OE$1),0,IF(OR(NM94=0,NO94=0,NP94=0),0,MIN((VLOOKUP($D94,SALERYCODE,3,0))*(IF($D94=6,NP94,NO94))*((MIN((VLOOKUP($D94,SALERYCODE,5,0)),(IF($D94=6,NO94,NP94))))),MIN((VLOOKUP($D94,SALERYCODE,3,0)),(NM94+NN94))*(IF($D94=6,NP94,((MIN((VLOOKUP($D94,SALERYCODE,5,0)),NP94)))))))))/IF(AND($D94=2,'ראשי-פרטים כלליים וריכוז הוצאות'!$D$68&lt;&gt;4),1.2,1)</f>
        <v>0</v>
      </c>
      <c r="NS94" s="263"/>
      <c r="NT94" s="264"/>
      <c r="NU94" s="265"/>
      <c r="NV94" s="266"/>
      <c r="NW94" s="267">
        <f t="shared" si="180"/>
        <v>0</v>
      </c>
      <c r="NX94" s="260">
        <f>+(IF(OR($B94=0,$C94=0,$D94=0,$DC$2&gt;$OE$1),0,IF(OR(NS94=0,NU94=0,NV94=0),0,MIN((VLOOKUP($D94,SALERYCODE,3,0))*(IF($D94=6,NV94,NU94))*((MIN((VLOOKUP($D94,SALERYCODE,5,0)),(IF($D94=6,NU94,NV94))))),MIN((VLOOKUP($D94,SALERYCODE,3,0)),(NS94+NT94))*(IF($D94=6,NV94,((MIN((VLOOKUP($D94,SALERYCODE,5,0)),NV94)))))))))/IF(AND($D94=2,'ראשי-פרטים כלליים וריכוז הוצאות'!$D$68&lt;&gt;4),1.2,1)</f>
        <v>0</v>
      </c>
      <c r="NY94" s="263"/>
      <c r="NZ94" s="264"/>
      <c r="OA94" s="265"/>
      <c r="OB94" s="266"/>
      <c r="OC94" s="267">
        <f t="shared" si="181"/>
        <v>0</v>
      </c>
      <c r="OD94" s="260">
        <f>+(IF(OR($B94=0,$C94=0,$D94=0,$DC$2&gt;$OE$1),0,IF(OR(NY94=0,OA94=0,OB94=0),0,MIN((VLOOKUP($D94,SALERYCODE,3,0))*(IF($D94=6,OB94,OA94))*((MIN((VLOOKUP($D94,SALERYCODE,5,0)),(IF($D94=6,OA94,OB94))))),MIN((VLOOKUP($D94,SALERYCODE,3,0)),(NY94+NZ94))*(IF($D94=6,OB94,((MIN((VLOOKUP($D94,SALERYCODE,5,0)),OB94)))))))))/IF(AND($D94=2,'ראשי-פרטים כלליים וריכוז הוצאות'!$D$68&lt;&gt;4),1.2,1)</f>
        <v>0</v>
      </c>
      <c r="OE94" s="275">
        <f t="shared" si="192"/>
        <v>0</v>
      </c>
      <c r="OF94" s="283">
        <f t="shared" si="193"/>
        <v>9.9999999999999995E-7</v>
      </c>
      <c r="OG94" s="276">
        <f t="shared" si="194"/>
        <v>0</v>
      </c>
      <c r="OH94" s="275">
        <f t="shared" si="195"/>
        <v>0</v>
      </c>
      <c r="OI94" s="275">
        <v>0</v>
      </c>
      <c r="OJ94" s="258">
        <f t="shared" si="191"/>
        <v>0</v>
      </c>
      <c r="OK94" s="284"/>
      <c r="OL94" s="116">
        <f>MIN(OJ94+OK94*OF94*OE94/$OL$1/IF(AND($D94=2,'ראשי-פרטים כלליים וריכוז הוצאות'!$D$68&lt;&gt;4),1.2,1),IF($D94&gt;0,VLOOKUP($D94,SALERYCODE,3,0)*12*OG94,0))</f>
        <v>0</v>
      </c>
      <c r="OM94" s="95">
        <f t="shared" si="182"/>
        <v>0</v>
      </c>
      <c r="ON94" s="11">
        <f t="shared" si="183"/>
        <v>0</v>
      </c>
      <c r="OO94" s="11">
        <f t="shared" si="184"/>
        <v>0</v>
      </c>
      <c r="OP94" s="22">
        <f t="shared" si="185"/>
        <v>0</v>
      </c>
      <c r="OQ94" s="11">
        <f t="shared" si="186"/>
        <v>0</v>
      </c>
      <c r="OR94" s="11" t="e">
        <f>#REF!</f>
        <v>#REF!</v>
      </c>
      <c r="OS94" s="35" t="e">
        <f>#REF!-OP94</f>
        <v>#REF!</v>
      </c>
      <c r="OT94" s="35" t="e">
        <f>OS94-#REF!</f>
        <v>#REF!</v>
      </c>
      <c r="OU94" s="43" t="e">
        <f>IF(AND(OP94&gt;0,(OS94=#REF!-OP94)),"מועסק פחות מ-10% מזמנו במופ","")</f>
        <v>#REF!</v>
      </c>
    </row>
    <row r="95" spans="1:411" ht="24" hidden="1" customHeight="1" outlineLevel="1" x14ac:dyDescent="0.2">
      <c r="A95" s="282">
        <v>92</v>
      </c>
      <c r="B95" s="269"/>
      <c r="C95" s="270"/>
      <c r="D95" s="271"/>
      <c r="E95" s="263"/>
      <c r="F95" s="264"/>
      <c r="G95" s="265"/>
      <c r="H95" s="266"/>
      <c r="I95" s="267">
        <f t="shared" si="117"/>
        <v>0</v>
      </c>
      <c r="J95" s="260">
        <f>(IF(OR($B95=0,$C95=0,$D95=0,$E$2&gt;$OE$1),0,IF(OR($E95=0,$G95=0,$H95=0),0,MIN((VLOOKUP($D95,SALERYCODE,3,0))*(IF($D95=6,$H95,$G95))*((MIN((VLOOKUP($D95,SALERYCODE,5,0)),(IF($D95=6,$G95,$H95))))),MIN((VLOOKUP($D95,SALERYCODE,3,0)),($E95+$F95))*(IF($D95=6,$H95,((MIN((VLOOKUP($D95,SALERYCODE,5,0)),$H95)))))))))/IF(AND($D95=2,'ראשי-פרטים כלליים וריכוז הוצאות'!$D$68&lt;&gt;4),1.2,1)</f>
        <v>0</v>
      </c>
      <c r="K95" s="263"/>
      <c r="L95" s="264"/>
      <c r="M95" s="265"/>
      <c r="N95" s="266"/>
      <c r="O95" s="267">
        <f t="shared" si="118"/>
        <v>0</v>
      </c>
      <c r="P95" s="260">
        <f>+(IF(OR($B95=0,$C95=0,$D95=0,$K$2&gt;$OE$1),0,IF(OR($K95=0,$M95=0,$N95=0),0,MIN((VLOOKUP($D95,SALERYCODE,3,0))*(IF($D95=6,$N95,$M95))*((MIN((VLOOKUP($D95,SALERYCODE,5,0)),(IF($D95=6,$M95,$N95))))),MIN((VLOOKUP($D95,SALERYCODE,3,0)),($K95+$L95))*(IF($D95=6,$N95,((MIN((VLOOKUP($D95,SALERYCODE,5,0)),$N95)))))))))/IF(AND($D95=2,'ראשי-פרטים כלליים וריכוז הוצאות'!$D$68&lt;&gt;4),1.2,1)</f>
        <v>0</v>
      </c>
      <c r="Q95" s="263"/>
      <c r="R95" s="264"/>
      <c r="S95" s="265"/>
      <c r="T95" s="266"/>
      <c r="U95" s="267">
        <f t="shared" si="119"/>
        <v>0</v>
      </c>
      <c r="V95" s="260">
        <f>+(IF(OR($B95=0,$C95=0,$D95=0,$Q$2&gt;$OE$1),0,IF(OR(Q95=0,S95=0,T95=0),0,MIN((VLOOKUP($D95,SALERYCODE,3,0))*(IF($D95=6,T95,S95))*((MIN((VLOOKUP($D95,SALERYCODE,5,0)),(IF($D95=6,S95,T95))))),MIN((VLOOKUP($D95,SALERYCODE,3,0)),(Q95+R95))*(IF($D95=6,T95,((MIN((VLOOKUP($D95,SALERYCODE,5,0)),T95)))))))))/IF(AND($D95=2,'ראשי-פרטים כלליים וריכוז הוצאות'!$D$68&lt;&gt;4),1.2,1)</f>
        <v>0</v>
      </c>
      <c r="W95" s="263"/>
      <c r="X95" s="264"/>
      <c r="Y95" s="265"/>
      <c r="Z95" s="266"/>
      <c r="AA95" s="267">
        <f t="shared" si="120"/>
        <v>0</v>
      </c>
      <c r="AB95" s="260">
        <f>+(IF(OR($B95=0,$C95=0,$D95=0,$W$2&gt;$OE$1),0,IF(OR(W95=0,Y95=0,Z95=0),0,MIN((VLOOKUP($D95,SALERYCODE,3,0))*(IF($D95=6,Z95,Y95))*((MIN((VLOOKUP($D95,SALERYCODE,5,0)),(IF($D95=6,Y95,Z95))))),MIN((VLOOKUP($D95,SALERYCODE,3,0)),(W95+X95))*(IF($D95=6,Z95,((MIN((VLOOKUP($D95,SALERYCODE,5,0)),Z95)))))))))/IF(AND($D95=2,'ראשי-פרטים כלליים וריכוז הוצאות'!$D$68&lt;&gt;4),1.2,1)</f>
        <v>0</v>
      </c>
      <c r="AC95" s="263"/>
      <c r="AD95" s="264"/>
      <c r="AE95" s="265"/>
      <c r="AF95" s="266"/>
      <c r="AG95" s="267">
        <f t="shared" si="121"/>
        <v>0</v>
      </c>
      <c r="AH95" s="260">
        <f>+(IF(OR($B95=0,$C95=0,$D95=0,$AC$2&gt;$OE$1),0,IF(OR(AC95=0,AE95=0,AF95=0),0,MIN((VLOOKUP($D95,SALERYCODE,3,0))*(IF($D95=6,AF95,AE95))*((MIN((VLOOKUP($D95,SALERYCODE,5,0)),(IF($D95=6,AE95,AF95))))),MIN((VLOOKUP($D95,SALERYCODE,3,0)),(AC95+AD95))*(IF($D95=6,AF95,((MIN((VLOOKUP($D95,SALERYCODE,5,0)),AF95)))))))))/IF(AND($D95=2,'ראשי-פרטים כלליים וריכוז הוצאות'!$D$68&lt;&gt;4),1.2,1)</f>
        <v>0</v>
      </c>
      <c r="AI95" s="263"/>
      <c r="AJ95" s="264"/>
      <c r="AK95" s="265"/>
      <c r="AL95" s="266"/>
      <c r="AM95" s="267">
        <f t="shared" si="122"/>
        <v>0</v>
      </c>
      <c r="AN95" s="260">
        <f>+(IF(OR($B95=0,$C95=0,$D95=0,$AI$2&gt;$OE$1),0,IF(OR(AI95=0,AK95=0,AL95=0),0,MIN((VLOOKUP($D95,SALERYCODE,3,0))*(IF($D95=6,AL95,AK95))*((MIN((VLOOKUP($D95,SALERYCODE,5,0)),(IF($D95=6,AK95,AL95))))),MIN((VLOOKUP($D95,SALERYCODE,3,0)),(AI95+AJ95))*(IF($D95=6,AL95,((MIN((VLOOKUP($D95,SALERYCODE,5,0)),AL95)))))))))/IF(AND($D95=2,'ראשי-פרטים כלליים וריכוז הוצאות'!$D$68&lt;&gt;4),1.2,1)</f>
        <v>0</v>
      </c>
      <c r="AO95" s="263"/>
      <c r="AP95" s="264"/>
      <c r="AQ95" s="265"/>
      <c r="AR95" s="266"/>
      <c r="AS95" s="267">
        <f t="shared" si="123"/>
        <v>0</v>
      </c>
      <c r="AT95" s="260">
        <f>+(IF(OR($B95=0,$C95=0,$D95=0,$AO$2&gt;$OE$1),0,IF(OR(AO95=0,AQ95=0,AR95=0),0,MIN((VLOOKUP($D95,SALERYCODE,3,0))*(IF($D95=6,AR95,AQ95))*((MIN((VLOOKUP($D95,SALERYCODE,5,0)),(IF($D95=6,AQ95,AR95))))),MIN((VLOOKUP($D95,SALERYCODE,3,0)),(AO95+AP95))*(IF($D95=6,AR95,((MIN((VLOOKUP($D95,SALERYCODE,5,0)),AR95)))))))))/IF(AND($D95=2,'ראשי-פרטים כלליים וריכוז הוצאות'!$D$68&lt;&gt;4),1.2,1)</f>
        <v>0</v>
      </c>
      <c r="AU95" s="263"/>
      <c r="AV95" s="264"/>
      <c r="AW95" s="265"/>
      <c r="AX95" s="266"/>
      <c r="AY95" s="267">
        <f t="shared" si="124"/>
        <v>0</v>
      </c>
      <c r="AZ95" s="260">
        <f>+(IF(OR($B95=0,$C95=0,$D95=0,$AU$2&gt;$OE$1),0,IF(OR(AU95=0,AW95=0,AX95=0),0,MIN((VLOOKUP($D95,SALERYCODE,3,0))*(IF($D95=6,AX95,AW95))*((MIN((VLOOKUP($D95,SALERYCODE,5,0)),(IF($D95=6,AW95,AX95))))),MIN((VLOOKUP($D95,SALERYCODE,3,0)),(AU95+AV95))*(IF($D95=6,AX95,((MIN((VLOOKUP($D95,SALERYCODE,5,0)),AX95)))))))))/IF(AND($D95=2,'ראשי-פרטים כלליים וריכוז הוצאות'!$D$68&lt;&gt;4),1.2,1)</f>
        <v>0</v>
      </c>
      <c r="BA95" s="263"/>
      <c r="BB95" s="264"/>
      <c r="BC95" s="265"/>
      <c r="BD95" s="266"/>
      <c r="BE95" s="267">
        <f t="shared" si="125"/>
        <v>0</v>
      </c>
      <c r="BF95" s="260">
        <f>+(IF(OR($B95=0,$C95=0,$D95=0,$BA$2&gt;$OE$1),0,IF(OR(BA95=0,BC95=0,BD95=0),0,MIN((VLOOKUP($D95,SALERYCODE,3,0))*(IF($D95=6,BD95,BC95))*((MIN((VLOOKUP($D95,SALERYCODE,5,0)),(IF($D95=6,BC95,BD95))))),MIN((VLOOKUP($D95,SALERYCODE,3,0)),(BA95+BB95))*(IF($D95=6,BD95,((MIN((VLOOKUP($D95,SALERYCODE,5,0)),BD95)))))))))/IF(AND($D95=2,'ראשי-פרטים כלליים וריכוז הוצאות'!$D$68&lt;&gt;4),1.2,1)</f>
        <v>0</v>
      </c>
      <c r="BG95" s="263"/>
      <c r="BH95" s="264"/>
      <c r="BI95" s="265"/>
      <c r="BJ95" s="266"/>
      <c r="BK95" s="267">
        <f t="shared" si="126"/>
        <v>0</v>
      </c>
      <c r="BL95" s="260">
        <f>+(IF(OR($B95=0,$C95=0,$D95=0,$BG$2&gt;$OE$1),0,IF(OR(BG95=0,BI95=0,BJ95=0),0,MIN((VLOOKUP($D95,SALERYCODE,3,0))*(IF($D95=6,BJ95,BI95))*((MIN((VLOOKUP($D95,SALERYCODE,5,0)),(IF($D95=6,BI95,BJ95))))),MIN((VLOOKUP($D95,SALERYCODE,3,0)),(BG95+BH95))*(IF($D95=6,BJ95,((MIN((VLOOKUP($D95,SALERYCODE,5,0)),BJ95)))))))))/IF(AND($D95=2,'ראשי-פרטים כלליים וריכוז הוצאות'!$D$68&lt;&gt;4),1.2,1)</f>
        <v>0</v>
      </c>
      <c r="BM95" s="263"/>
      <c r="BN95" s="264"/>
      <c r="BO95" s="265"/>
      <c r="BP95" s="266"/>
      <c r="BQ95" s="267">
        <f t="shared" si="127"/>
        <v>0</v>
      </c>
      <c r="BR95" s="260">
        <f>+(IF(OR($B95=0,$C95=0,$D95=0,$BM$2&gt;$OE$1),0,IF(OR(BM95=0,BO95=0,BP95=0),0,MIN((VLOOKUP($D95,SALERYCODE,3,0))*(IF($D95=6,BP95,BO95))*((MIN((VLOOKUP($D95,SALERYCODE,5,0)),(IF($D95=6,BO95,BP95))))),MIN((VLOOKUP($D95,SALERYCODE,3,0)),(BM95+BN95))*(IF($D95=6,BP95,((MIN((VLOOKUP($D95,SALERYCODE,5,0)),BP95)))))))))/IF(AND($D95=2,'ראשי-פרטים כלליים וריכוז הוצאות'!$D$68&lt;&gt;4),1.2,1)</f>
        <v>0</v>
      </c>
      <c r="BS95" s="263"/>
      <c r="BT95" s="264"/>
      <c r="BU95" s="265"/>
      <c r="BV95" s="266"/>
      <c r="BW95" s="267">
        <f t="shared" si="128"/>
        <v>0</v>
      </c>
      <c r="BX95" s="260">
        <f>+(IF(OR($B95=0,$C95=0,$D95=0,$BS$2&gt;$OE$1),0,IF(OR(BS95=0,BU95=0,BV95=0),0,MIN((VLOOKUP($D95,SALERYCODE,3,0))*(IF($D95=6,BV95,BU95))*((MIN((VLOOKUP($D95,SALERYCODE,5,0)),(IF($D95=6,BU95,BV95))))),MIN((VLOOKUP($D95,SALERYCODE,3,0)),(BS95+BT95))*(IF($D95=6,BV95,((MIN((VLOOKUP($D95,SALERYCODE,5,0)),BV95)))))))))/IF(AND($D95=2,'ראשי-פרטים כלליים וריכוז הוצאות'!$D$68&lt;&gt;4),1.2,1)</f>
        <v>0</v>
      </c>
      <c r="BY95" s="263"/>
      <c r="BZ95" s="264"/>
      <c r="CA95" s="265"/>
      <c r="CB95" s="266"/>
      <c r="CC95" s="267">
        <f t="shared" si="129"/>
        <v>0</v>
      </c>
      <c r="CD95" s="260">
        <f>+(IF(OR($B95=0,$C95=0,$D95=0,$BY$2&gt;$OE$1),0,IF(OR(BY95=0,CA95=0,CB95=0),0,MIN((VLOOKUP($D95,SALERYCODE,3,0))*(IF($D95=6,CB95,CA95))*((MIN((VLOOKUP($D95,SALERYCODE,5,0)),(IF($D95=6,CA95,CB95))))),MIN((VLOOKUP($D95,SALERYCODE,3,0)),(BY95+BZ95))*(IF($D95=6,CB95,((MIN((VLOOKUP($D95,SALERYCODE,5,0)),CB95)))))))))/IF(AND($D95=2,'ראשי-פרטים כלליים וריכוז הוצאות'!$D$68&lt;&gt;4),1.2,1)</f>
        <v>0</v>
      </c>
      <c r="CE95" s="263"/>
      <c r="CF95" s="264"/>
      <c r="CG95" s="265"/>
      <c r="CH95" s="266"/>
      <c r="CI95" s="267">
        <f t="shared" si="130"/>
        <v>0</v>
      </c>
      <c r="CJ95" s="260">
        <f>+(IF(OR($B95=0,$C95=0,$D95=0,$CE$2&gt;$OE$1),0,IF(OR(CE95=0,CG95=0,CH95=0),0,MIN((VLOOKUP($D95,SALERYCODE,3,0))*(IF($D95=6,CH95,CG95))*((MIN((VLOOKUP($D95,SALERYCODE,5,0)),(IF($D95=6,CG95,CH95))))),MIN((VLOOKUP($D95,SALERYCODE,3,0)),(CE95+CF95))*(IF($D95=6,CH95,((MIN((VLOOKUP($D95,SALERYCODE,5,0)),CH95)))))))))/IF(AND($D95=2,'ראשי-פרטים כלליים וריכוז הוצאות'!$D$68&lt;&gt;4),1.2,1)</f>
        <v>0</v>
      </c>
      <c r="CK95" s="263"/>
      <c r="CL95" s="264"/>
      <c r="CM95" s="265"/>
      <c r="CN95" s="266"/>
      <c r="CO95" s="267">
        <f t="shared" si="131"/>
        <v>0</v>
      </c>
      <c r="CP95" s="260">
        <f>+(IF(OR($B95=0,$C95=0,$D95=0,$CK$2&gt;$OE$1),0,IF(OR(CK95=0,CM95=0,CN95=0),0,MIN((VLOOKUP($D95,SALERYCODE,3,0))*(IF($D95=6,CN95,CM95))*((MIN((VLOOKUP($D95,SALERYCODE,5,0)),(IF($D95=6,CM95,CN95))))),MIN((VLOOKUP($D95,SALERYCODE,3,0)),(CK95+CL95))*(IF($D95=6,CN95,((MIN((VLOOKUP($D95,SALERYCODE,5,0)),CN95)))))))))/IF(AND($D95=2,'ראשי-פרטים כלליים וריכוז הוצאות'!$D$68&lt;&gt;4),1.2,1)</f>
        <v>0</v>
      </c>
      <c r="CQ95" s="263"/>
      <c r="CR95" s="264"/>
      <c r="CS95" s="265"/>
      <c r="CT95" s="266"/>
      <c r="CU95" s="267">
        <f t="shared" si="132"/>
        <v>0</v>
      </c>
      <c r="CV95" s="260">
        <f>+(IF(OR($B95=0,$C95=0,$D95=0,$CQ$2&gt;$OE$1),0,IF(OR(CQ95=0,CS95=0,CT95=0),0,MIN((VLOOKUP($D95,SALERYCODE,3,0))*(IF($D95=6,CT95,CS95))*((MIN((VLOOKUP($D95,SALERYCODE,5,0)),(IF($D95=6,CS95,CT95))))),MIN((VLOOKUP($D95,SALERYCODE,3,0)),(CQ95+CR95))*(IF($D95=6,CT95,((MIN((VLOOKUP($D95,SALERYCODE,5,0)),CT95)))))))))/IF(AND($D95=2,'ראשי-פרטים כלליים וריכוז הוצאות'!$D$68&lt;&gt;4),1.2,1)</f>
        <v>0</v>
      </c>
      <c r="CW95" s="263"/>
      <c r="CX95" s="264"/>
      <c r="CY95" s="265"/>
      <c r="CZ95" s="266"/>
      <c r="DA95" s="267">
        <f t="shared" si="133"/>
        <v>0</v>
      </c>
      <c r="DB95" s="260">
        <f>+(IF(OR($B95=0,$C95=0,$D95=0,$CW$2&gt;$OE$1),0,IF(OR(CW95=0,CY95=0,CZ95=0),0,MIN((VLOOKUP($D95,SALERYCODE,3,0))*(IF($D95=6,CZ95,CY95))*((MIN((VLOOKUP($D95,SALERYCODE,5,0)),(IF($D95=6,CY95,CZ95))))),MIN((VLOOKUP($D95,SALERYCODE,3,0)),(CW95+CX95))*(IF($D95=6,CZ95,((MIN((VLOOKUP($D95,SALERYCODE,5,0)),CZ95)))))))))/IF(AND($D95=2,'ראשי-פרטים כלליים וריכוז הוצאות'!$D$68&lt;&gt;4),1.2,1)</f>
        <v>0</v>
      </c>
      <c r="DC95" s="263"/>
      <c r="DD95" s="264"/>
      <c r="DE95" s="265"/>
      <c r="DF95" s="266"/>
      <c r="DG95" s="267">
        <f t="shared" si="134"/>
        <v>0</v>
      </c>
      <c r="DH95" s="260">
        <f>+(IF(OR($B95=0,$C95=0,$D95=0,$DC$2&gt;$OE$1),0,IF(OR(DC95=0,DE95=0,DF95=0),0,MIN((VLOOKUP($D95,SALERYCODE,3,0))*(IF($D95=6,DF95,DE95))*((MIN((VLOOKUP($D95,SALERYCODE,5,0)),(IF($D95=6,DE95,DF95))))),MIN((VLOOKUP($D95,SALERYCODE,3,0)),(DC95+DD95))*(IF($D95=6,DF95,((MIN((VLOOKUP($D95,SALERYCODE,5,0)),DF95)))))))))/IF(AND($D95=2,'ראשי-פרטים כלליים וריכוז הוצאות'!$D$68&lt;&gt;4),1.2,1)</f>
        <v>0</v>
      </c>
      <c r="DI95" s="263"/>
      <c r="DJ95" s="264"/>
      <c r="DK95" s="265"/>
      <c r="DL95" s="266"/>
      <c r="DM95" s="267">
        <f t="shared" si="135"/>
        <v>0</v>
      </c>
      <c r="DN95" s="260">
        <f>+(IF(OR($B95=0,$C95=0,$D95=0,$DC$2&gt;$OE$1),0,IF(OR(DI95=0,DK95=0,DL95=0),0,MIN((VLOOKUP($D95,SALERYCODE,3,0))*(IF($D95=6,DL95,DK95))*((MIN((VLOOKUP($D95,SALERYCODE,5,0)),(IF($D95=6,DK95,DL95))))),MIN((VLOOKUP($D95,SALERYCODE,3,0)),(DI95+DJ95))*(IF($D95=6,DL95,((MIN((VLOOKUP($D95,SALERYCODE,5,0)),DL95)))))))))/IF(AND($D95=2,'ראשי-פרטים כלליים וריכוז הוצאות'!$D$68&lt;&gt;4),1.2,1)</f>
        <v>0</v>
      </c>
      <c r="DO95" s="263"/>
      <c r="DP95" s="264"/>
      <c r="DQ95" s="265"/>
      <c r="DR95" s="266"/>
      <c r="DS95" s="267">
        <f t="shared" si="136"/>
        <v>0</v>
      </c>
      <c r="DT95" s="260">
        <f>+(IF(OR($B95=0,$C95=0,$D95=0,$DC$2&gt;$OE$1),0,IF(OR(DO95=0,DQ95=0,DR95=0),0,MIN((VLOOKUP($D95,SALERYCODE,3,0))*(IF($D95=6,DR95,DQ95))*((MIN((VLOOKUP($D95,SALERYCODE,5,0)),(IF($D95=6,DQ95,DR95))))),MIN((VLOOKUP($D95,SALERYCODE,3,0)),(DO95+DP95))*(IF($D95=6,DR95,((MIN((VLOOKUP($D95,SALERYCODE,5,0)),DR95)))))))))/IF(AND($D95=2,'ראשי-פרטים כלליים וריכוז הוצאות'!$D$68&lt;&gt;4),1.2,1)</f>
        <v>0</v>
      </c>
      <c r="DU95" s="263"/>
      <c r="DV95" s="264"/>
      <c r="DW95" s="265"/>
      <c r="DX95" s="266"/>
      <c r="DY95" s="267">
        <f t="shared" si="137"/>
        <v>0</v>
      </c>
      <c r="DZ95" s="260">
        <f>+(IF(OR($B95=0,$C95=0,$D95=0,$DC$2&gt;$OE$1),0,IF(OR(DU95=0,DW95=0,DX95=0),0,MIN((VLOOKUP($D95,SALERYCODE,3,0))*(IF($D95=6,DX95,DW95))*((MIN((VLOOKUP($D95,SALERYCODE,5,0)),(IF($D95=6,DW95,DX95))))),MIN((VLOOKUP($D95,SALERYCODE,3,0)),(DU95+DV95))*(IF($D95=6,DX95,((MIN((VLOOKUP($D95,SALERYCODE,5,0)),DX95)))))))))/IF(AND($D95=2,'ראשי-פרטים כלליים וריכוז הוצאות'!$D$68&lt;&gt;4),1.2,1)</f>
        <v>0</v>
      </c>
      <c r="EA95" s="263"/>
      <c r="EB95" s="264"/>
      <c r="EC95" s="265"/>
      <c r="ED95" s="266"/>
      <c r="EE95" s="267">
        <f t="shared" si="138"/>
        <v>0</v>
      </c>
      <c r="EF95" s="260">
        <f>+(IF(OR($B95=0,$C95=0,$D95=0,$DC$2&gt;$OE$1),0,IF(OR(EA95=0,EC95=0,ED95=0),0,MIN((VLOOKUP($D95,SALERYCODE,3,0))*(IF($D95=6,ED95,EC95))*((MIN((VLOOKUP($D95,SALERYCODE,5,0)),(IF($D95=6,EC95,ED95))))),MIN((VLOOKUP($D95,SALERYCODE,3,0)),(EA95+EB95))*(IF($D95=6,ED95,((MIN((VLOOKUP($D95,SALERYCODE,5,0)),ED95)))))))))/IF(AND($D95=2,'ראשי-פרטים כלליים וריכוז הוצאות'!$D$68&lt;&gt;4),1.2,1)</f>
        <v>0</v>
      </c>
      <c r="EG95" s="263"/>
      <c r="EH95" s="264"/>
      <c r="EI95" s="265"/>
      <c r="EJ95" s="266"/>
      <c r="EK95" s="267">
        <f t="shared" si="139"/>
        <v>0</v>
      </c>
      <c r="EL95" s="260">
        <f>+(IF(OR($B95=0,$C95=0,$D95=0,$DC$2&gt;$OE$1),0,IF(OR(EG95=0,EI95=0,EJ95=0),0,MIN((VLOOKUP($D95,SALERYCODE,3,0))*(IF($D95=6,EJ95,EI95))*((MIN((VLOOKUP($D95,SALERYCODE,5,0)),(IF($D95=6,EI95,EJ95))))),MIN((VLOOKUP($D95,SALERYCODE,3,0)),(EG95+EH95))*(IF($D95=6,EJ95,((MIN((VLOOKUP($D95,SALERYCODE,5,0)),EJ95)))))))))/IF(AND($D95=2,'ראשי-פרטים כלליים וריכוז הוצאות'!$D$68&lt;&gt;4),1.2,1)</f>
        <v>0</v>
      </c>
      <c r="EM95" s="263"/>
      <c r="EN95" s="264"/>
      <c r="EO95" s="265"/>
      <c r="EP95" s="266"/>
      <c r="EQ95" s="267">
        <f t="shared" si="140"/>
        <v>0</v>
      </c>
      <c r="ER95" s="260">
        <f>+(IF(OR($B95=0,$C95=0,$D95=0,$DC$2&gt;$OE$1),0,IF(OR(EM95=0,EO95=0,EP95=0),0,MIN((VLOOKUP($D95,SALERYCODE,3,0))*(IF($D95=6,EP95,EO95))*((MIN((VLOOKUP($D95,SALERYCODE,5,0)),(IF($D95=6,EO95,EP95))))),MIN((VLOOKUP($D95,SALERYCODE,3,0)),(EM95+EN95))*(IF($D95=6,EP95,((MIN((VLOOKUP($D95,SALERYCODE,5,0)),EP95)))))))))/IF(AND($D95=2,'ראשי-פרטים כלליים וריכוז הוצאות'!$D$68&lt;&gt;4),1.2,1)</f>
        <v>0</v>
      </c>
      <c r="ES95" s="263"/>
      <c r="ET95" s="264"/>
      <c r="EU95" s="265"/>
      <c r="EV95" s="266"/>
      <c r="EW95" s="267">
        <f t="shared" si="141"/>
        <v>0</v>
      </c>
      <c r="EX95" s="260">
        <f>+(IF(OR($B95=0,$C95=0,$D95=0,$DC$2&gt;$OE$1),0,IF(OR(ES95=0,EU95=0,EV95=0),0,MIN((VLOOKUP($D95,SALERYCODE,3,0))*(IF($D95=6,EV95,EU95))*((MIN((VLOOKUP($D95,SALERYCODE,5,0)),(IF($D95=6,EU95,EV95))))),MIN((VLOOKUP($D95,SALERYCODE,3,0)),(ES95+ET95))*(IF($D95=6,EV95,((MIN((VLOOKUP($D95,SALERYCODE,5,0)),EV95)))))))))/IF(AND($D95=2,'ראשי-פרטים כלליים וריכוז הוצאות'!$D$68&lt;&gt;4),1.2,1)</f>
        <v>0</v>
      </c>
      <c r="EY95" s="263"/>
      <c r="EZ95" s="264"/>
      <c r="FA95" s="265"/>
      <c r="FB95" s="266"/>
      <c r="FC95" s="267">
        <f t="shared" si="142"/>
        <v>0</v>
      </c>
      <c r="FD95" s="260">
        <f>+(IF(OR($B95=0,$C95=0,$D95=0,$DC$2&gt;$OE$1),0,IF(OR(EY95=0,FA95=0,FB95=0),0,MIN((VLOOKUP($D95,SALERYCODE,3,0))*(IF($D95=6,FB95,FA95))*((MIN((VLOOKUP($D95,SALERYCODE,5,0)),(IF($D95=6,FA95,FB95))))),MIN((VLOOKUP($D95,SALERYCODE,3,0)),(EY95+EZ95))*(IF($D95=6,FB95,((MIN((VLOOKUP($D95,SALERYCODE,5,0)),FB95)))))))))/IF(AND($D95=2,'ראשי-פרטים כלליים וריכוז הוצאות'!$D$68&lt;&gt;4),1.2,1)</f>
        <v>0</v>
      </c>
      <c r="FE95" s="263"/>
      <c r="FF95" s="264"/>
      <c r="FG95" s="265"/>
      <c r="FH95" s="266"/>
      <c r="FI95" s="267">
        <f t="shared" si="143"/>
        <v>0</v>
      </c>
      <c r="FJ95" s="260">
        <f>+(IF(OR($B95=0,$C95=0,$D95=0,$DC$2&gt;$OE$1),0,IF(OR(FE95=0,FG95=0,FH95=0),0,MIN((VLOOKUP($D95,SALERYCODE,3,0))*(IF($D95=6,FH95,FG95))*((MIN((VLOOKUP($D95,SALERYCODE,5,0)),(IF($D95=6,FG95,FH95))))),MIN((VLOOKUP($D95,SALERYCODE,3,0)),(FE95+FF95))*(IF($D95=6,FH95,((MIN((VLOOKUP($D95,SALERYCODE,5,0)),FH95)))))))))/IF(AND($D95=2,'ראשי-פרטים כלליים וריכוז הוצאות'!$D$68&lt;&gt;4),1.2,1)</f>
        <v>0</v>
      </c>
      <c r="FK95" s="263"/>
      <c r="FL95" s="264"/>
      <c r="FM95" s="265"/>
      <c r="FN95" s="266"/>
      <c r="FO95" s="267">
        <f t="shared" si="144"/>
        <v>0</v>
      </c>
      <c r="FP95" s="260">
        <f>+(IF(OR($B95=0,$C95=0,$D95=0,$DC$2&gt;$OE$1),0,IF(OR(FK95=0,FM95=0,FN95=0),0,MIN((VLOOKUP($D95,SALERYCODE,3,0))*(IF($D95=6,FN95,FM95))*((MIN((VLOOKUP($D95,SALERYCODE,5,0)),(IF($D95=6,FM95,FN95))))),MIN((VLOOKUP($D95,SALERYCODE,3,0)),(FK95+FL95))*(IF($D95=6,FN95,((MIN((VLOOKUP($D95,SALERYCODE,5,0)),FN95)))))))))/IF(AND($D95=2,'ראשי-פרטים כלליים וריכוז הוצאות'!$D$68&lt;&gt;4),1.2,1)</f>
        <v>0</v>
      </c>
      <c r="FQ95" s="263"/>
      <c r="FR95" s="264"/>
      <c r="FS95" s="265"/>
      <c r="FT95" s="266"/>
      <c r="FU95" s="267">
        <f t="shared" si="145"/>
        <v>0</v>
      </c>
      <c r="FV95" s="260">
        <f>+(IF(OR($B95=0,$C95=0,$D95=0,$DC$2&gt;$OE$1),0,IF(OR(FQ95=0,FS95=0,FT95=0),0,MIN((VLOOKUP($D95,SALERYCODE,3,0))*(IF($D95=6,FT95,FS95))*((MIN((VLOOKUP($D95,SALERYCODE,5,0)),(IF($D95=6,FS95,FT95))))),MIN((VLOOKUP($D95,SALERYCODE,3,0)),(FQ95+FR95))*(IF($D95=6,FT95,((MIN((VLOOKUP($D95,SALERYCODE,5,0)),FT95)))))))))/IF(AND($D95=2,'ראשי-פרטים כלליים וריכוז הוצאות'!$D$68&lt;&gt;4),1.2,1)</f>
        <v>0</v>
      </c>
      <c r="FW95" s="263"/>
      <c r="FX95" s="264"/>
      <c r="FY95" s="265"/>
      <c r="FZ95" s="266"/>
      <c r="GA95" s="267">
        <f t="shared" si="146"/>
        <v>0</v>
      </c>
      <c r="GB95" s="260">
        <f>+(IF(OR($B95=0,$C95=0,$D95=0,$DC$2&gt;$OE$1),0,IF(OR(FW95=0,FY95=0,FZ95=0),0,MIN((VLOOKUP($D95,SALERYCODE,3,0))*(IF($D95=6,FZ95,FY95))*((MIN((VLOOKUP($D95,SALERYCODE,5,0)),(IF($D95=6,FY95,FZ95))))),MIN((VLOOKUP($D95,SALERYCODE,3,0)),(FW95+FX95))*(IF($D95=6,FZ95,((MIN((VLOOKUP($D95,SALERYCODE,5,0)),FZ95)))))))))/IF(AND($D95=2,'ראשי-פרטים כלליים וריכוז הוצאות'!$D$68&lt;&gt;4),1.2,1)</f>
        <v>0</v>
      </c>
      <c r="GC95" s="263"/>
      <c r="GD95" s="264"/>
      <c r="GE95" s="265"/>
      <c r="GF95" s="266"/>
      <c r="GG95" s="267">
        <f t="shared" si="147"/>
        <v>0</v>
      </c>
      <c r="GH95" s="260">
        <f>+(IF(OR($B95=0,$C95=0,$D95=0,$DC$2&gt;$OE$1),0,IF(OR(GC95=0,GE95=0,GF95=0),0,MIN((VLOOKUP($D95,SALERYCODE,3,0))*(IF($D95=6,GF95,GE95))*((MIN((VLOOKUP($D95,SALERYCODE,5,0)),(IF($D95=6,GE95,GF95))))),MIN((VLOOKUP($D95,SALERYCODE,3,0)),(GC95+GD95))*(IF($D95=6,GF95,((MIN((VLOOKUP($D95,SALERYCODE,5,0)),GF95)))))))))/IF(AND($D95=2,'ראשי-פרטים כלליים וריכוז הוצאות'!$D$68&lt;&gt;4),1.2,1)</f>
        <v>0</v>
      </c>
      <c r="GI95" s="263"/>
      <c r="GJ95" s="264"/>
      <c r="GK95" s="265"/>
      <c r="GL95" s="266"/>
      <c r="GM95" s="267">
        <f t="shared" si="148"/>
        <v>0</v>
      </c>
      <c r="GN95" s="260">
        <f>+(IF(OR($B95=0,$C95=0,$D95=0,$DC$2&gt;$OE$1),0,IF(OR(GI95=0,GK95=0,GL95=0),0,MIN((VLOOKUP($D95,SALERYCODE,3,0))*(IF($D95=6,GL95,GK95))*((MIN((VLOOKUP($D95,SALERYCODE,5,0)),(IF($D95=6,GK95,GL95))))),MIN((VLOOKUP($D95,SALERYCODE,3,0)),(GI95+GJ95))*(IF($D95=6,GL95,((MIN((VLOOKUP($D95,SALERYCODE,5,0)),GL95)))))))))/IF(AND($D95=2,'ראשי-פרטים כלליים וריכוז הוצאות'!$D$68&lt;&gt;4),1.2,1)</f>
        <v>0</v>
      </c>
      <c r="GO95" s="263"/>
      <c r="GP95" s="264"/>
      <c r="GQ95" s="265"/>
      <c r="GR95" s="266"/>
      <c r="GS95" s="267">
        <f t="shared" si="149"/>
        <v>0</v>
      </c>
      <c r="GT95" s="260">
        <f>+(IF(OR($B95=0,$C95=0,$D95=0,$DC$2&gt;$OE$1),0,IF(OR(GO95=0,GQ95=0,GR95=0),0,MIN((VLOOKUP($D95,SALERYCODE,3,0))*(IF($D95=6,GR95,GQ95))*((MIN((VLOOKUP($D95,SALERYCODE,5,0)),(IF($D95=6,GQ95,GR95))))),MIN((VLOOKUP($D95,SALERYCODE,3,0)),(GO95+GP95))*(IF($D95=6,GR95,((MIN((VLOOKUP($D95,SALERYCODE,5,0)),GR95)))))))))/IF(AND($D95=2,'ראשי-פרטים כלליים וריכוז הוצאות'!$D$68&lt;&gt;4),1.2,1)</f>
        <v>0</v>
      </c>
      <c r="GU95" s="263"/>
      <c r="GV95" s="264"/>
      <c r="GW95" s="265"/>
      <c r="GX95" s="266"/>
      <c r="GY95" s="267">
        <f t="shared" si="150"/>
        <v>0</v>
      </c>
      <c r="GZ95" s="260">
        <f>+(IF(OR($B95=0,$C95=0,$D95=0,$DC$2&gt;$OE$1),0,IF(OR(GU95=0,GW95=0,GX95=0),0,MIN((VLOOKUP($D95,SALERYCODE,3,0))*(IF($D95=6,GX95,GW95))*((MIN((VLOOKUP($D95,SALERYCODE,5,0)),(IF($D95=6,GW95,GX95))))),MIN((VLOOKUP($D95,SALERYCODE,3,0)),(GU95+GV95))*(IF($D95=6,GX95,((MIN((VLOOKUP($D95,SALERYCODE,5,0)),GX95)))))))))/IF(AND($D95=2,'ראשי-פרטים כלליים וריכוז הוצאות'!$D$68&lt;&gt;4),1.2,1)</f>
        <v>0</v>
      </c>
      <c r="HA95" s="263"/>
      <c r="HB95" s="264"/>
      <c r="HC95" s="265"/>
      <c r="HD95" s="266"/>
      <c r="HE95" s="267">
        <f t="shared" si="151"/>
        <v>0</v>
      </c>
      <c r="HF95" s="260">
        <f>+(IF(OR($B95=0,$C95=0,$D95=0,$DC$2&gt;$OE$1),0,IF(OR(HA95=0,HC95=0,HD95=0),0,MIN((VLOOKUP($D95,SALERYCODE,3,0))*(IF($D95=6,HD95,HC95))*((MIN((VLOOKUP($D95,SALERYCODE,5,0)),(IF($D95=6,HC95,HD95))))),MIN((VLOOKUP($D95,SALERYCODE,3,0)),(HA95+HB95))*(IF($D95=6,HD95,((MIN((VLOOKUP($D95,SALERYCODE,5,0)),HD95)))))))))/IF(AND($D95=2,'ראשי-פרטים כלליים וריכוז הוצאות'!$D$68&lt;&gt;4),1.2,1)</f>
        <v>0</v>
      </c>
      <c r="HG95" s="263"/>
      <c r="HH95" s="264"/>
      <c r="HI95" s="265"/>
      <c r="HJ95" s="266"/>
      <c r="HK95" s="267">
        <f t="shared" si="152"/>
        <v>0</v>
      </c>
      <c r="HL95" s="260">
        <f>+(IF(OR($B95=0,$C95=0,$D95=0,$DC$2&gt;$OE$1),0,IF(OR(HG95=0,HI95=0,HJ95=0),0,MIN((VLOOKUP($D95,SALERYCODE,3,0))*(IF($D95=6,HJ95,HI95))*((MIN((VLOOKUP($D95,SALERYCODE,5,0)),(IF($D95=6,HI95,HJ95))))),MIN((VLOOKUP($D95,SALERYCODE,3,0)),(HG95+HH95))*(IF($D95=6,HJ95,((MIN((VLOOKUP($D95,SALERYCODE,5,0)),HJ95)))))))))/IF(AND($D95=2,'ראשי-פרטים כלליים וריכוז הוצאות'!$D$68&lt;&gt;4),1.2,1)</f>
        <v>0</v>
      </c>
      <c r="HM95" s="263"/>
      <c r="HN95" s="264"/>
      <c r="HO95" s="265"/>
      <c r="HP95" s="266"/>
      <c r="HQ95" s="267">
        <f t="shared" si="153"/>
        <v>0</v>
      </c>
      <c r="HR95" s="260">
        <f>+(IF(OR($B95=0,$C95=0,$D95=0,$DC$2&gt;$OE$1),0,IF(OR(HM95=0,HO95=0,HP95=0),0,MIN((VLOOKUP($D95,SALERYCODE,3,0))*(IF($D95=6,HP95,HO95))*((MIN((VLOOKUP($D95,SALERYCODE,5,0)),(IF($D95=6,HO95,HP95))))),MIN((VLOOKUP($D95,SALERYCODE,3,0)),(HM95+HN95))*(IF($D95=6,HP95,((MIN((VLOOKUP($D95,SALERYCODE,5,0)),HP95)))))))))/IF(AND($D95=2,'ראשי-פרטים כלליים וריכוז הוצאות'!$D$68&lt;&gt;4),1.2,1)</f>
        <v>0</v>
      </c>
      <c r="HS95" s="263"/>
      <c r="HT95" s="264"/>
      <c r="HU95" s="265"/>
      <c r="HV95" s="266"/>
      <c r="HW95" s="267">
        <f t="shared" si="154"/>
        <v>0</v>
      </c>
      <c r="HX95" s="260">
        <f>+(IF(OR($B95=0,$C95=0,$D95=0,$DC$2&gt;$OE$1),0,IF(OR(HS95=0,HU95=0,HV95=0),0,MIN((VLOOKUP($D95,SALERYCODE,3,0))*(IF($D95=6,HV95,HU95))*((MIN((VLOOKUP($D95,SALERYCODE,5,0)),(IF($D95=6,HU95,HV95))))),MIN((VLOOKUP($D95,SALERYCODE,3,0)),(HS95+HT95))*(IF($D95=6,HV95,((MIN((VLOOKUP($D95,SALERYCODE,5,0)),HV95)))))))))/IF(AND($D95=2,'ראשי-פרטים כלליים וריכוז הוצאות'!$D$68&lt;&gt;4),1.2,1)</f>
        <v>0</v>
      </c>
      <c r="HY95" s="263"/>
      <c r="HZ95" s="264"/>
      <c r="IA95" s="265"/>
      <c r="IB95" s="266"/>
      <c r="IC95" s="267">
        <f t="shared" si="155"/>
        <v>0</v>
      </c>
      <c r="ID95" s="260">
        <f>+(IF(OR($B95=0,$C95=0,$D95=0,$DC$2&gt;$OE$1),0,IF(OR(HY95=0,IA95=0,IB95=0),0,MIN((VLOOKUP($D95,SALERYCODE,3,0))*(IF($D95=6,IB95,IA95))*((MIN((VLOOKUP($D95,SALERYCODE,5,0)),(IF($D95=6,IA95,IB95))))),MIN((VLOOKUP($D95,SALERYCODE,3,0)),(HY95+HZ95))*(IF($D95=6,IB95,((MIN((VLOOKUP($D95,SALERYCODE,5,0)),IB95)))))))))/IF(AND($D95=2,'ראשי-פרטים כלליים וריכוז הוצאות'!$D$68&lt;&gt;4),1.2,1)</f>
        <v>0</v>
      </c>
      <c r="IE95" s="263"/>
      <c r="IF95" s="264"/>
      <c r="IG95" s="265"/>
      <c r="IH95" s="266"/>
      <c r="II95" s="267">
        <f t="shared" si="156"/>
        <v>0</v>
      </c>
      <c r="IJ95" s="260">
        <f>+(IF(OR($B95=0,$C95=0,$D95=0,$DC$2&gt;$OE$1),0,IF(OR(IE95=0,IG95=0,IH95=0),0,MIN((VLOOKUP($D95,SALERYCODE,3,0))*(IF($D95=6,IH95,IG95))*((MIN((VLOOKUP($D95,SALERYCODE,5,0)),(IF($D95=6,IG95,IH95))))),MIN((VLOOKUP($D95,SALERYCODE,3,0)),(IE95+IF95))*(IF($D95=6,IH95,((MIN((VLOOKUP($D95,SALERYCODE,5,0)),IH95)))))))))/IF(AND($D95=2,'ראשי-פרטים כלליים וריכוז הוצאות'!$D$68&lt;&gt;4),1.2,1)</f>
        <v>0</v>
      </c>
      <c r="IK95" s="263"/>
      <c r="IL95" s="264"/>
      <c r="IM95" s="265"/>
      <c r="IN95" s="266"/>
      <c r="IO95" s="267">
        <f t="shared" si="157"/>
        <v>0</v>
      </c>
      <c r="IP95" s="260">
        <f>+(IF(OR($B95=0,$C95=0,$D95=0,$DC$2&gt;$OE$1),0,IF(OR(IK95=0,IM95=0,IN95=0),0,MIN((VLOOKUP($D95,SALERYCODE,3,0))*(IF($D95=6,IN95,IM95))*((MIN((VLOOKUP($D95,SALERYCODE,5,0)),(IF($D95=6,IM95,IN95))))),MIN((VLOOKUP($D95,SALERYCODE,3,0)),(IK95+IL95))*(IF($D95=6,IN95,((MIN((VLOOKUP($D95,SALERYCODE,5,0)),IN95)))))))))/IF(AND($D95=2,'ראשי-פרטים כלליים וריכוז הוצאות'!$D$68&lt;&gt;4),1.2,1)</f>
        <v>0</v>
      </c>
      <c r="IQ95" s="263"/>
      <c r="IR95" s="264"/>
      <c r="IS95" s="265"/>
      <c r="IT95" s="266"/>
      <c r="IU95" s="267">
        <f t="shared" si="158"/>
        <v>0</v>
      </c>
      <c r="IV95" s="260">
        <f>+(IF(OR($B95=0,$C95=0,$D95=0,$DC$2&gt;$OE$1),0,IF(OR(IQ95=0,IS95=0,IT95=0),0,MIN((VLOOKUP($D95,SALERYCODE,3,0))*(IF($D95=6,IT95,IS95))*((MIN((VLOOKUP($D95,SALERYCODE,5,0)),(IF($D95=6,IS95,IT95))))),MIN((VLOOKUP($D95,SALERYCODE,3,0)),(IQ95+IR95))*(IF($D95=6,IT95,((MIN((VLOOKUP($D95,SALERYCODE,5,0)),IT95)))))))))/IF(AND($D95=2,'ראשי-פרטים כלליים וריכוז הוצאות'!$D$68&lt;&gt;4),1.2,1)</f>
        <v>0</v>
      </c>
      <c r="IW95" s="263"/>
      <c r="IX95" s="264"/>
      <c r="IY95" s="265"/>
      <c r="IZ95" s="266"/>
      <c r="JA95" s="267">
        <f t="shared" si="159"/>
        <v>0</v>
      </c>
      <c r="JB95" s="260">
        <f>+(IF(OR($B95=0,$C95=0,$D95=0,$DC$2&gt;$OE$1),0,IF(OR(IW95=0,IY95=0,IZ95=0),0,MIN((VLOOKUP($D95,SALERYCODE,3,0))*(IF($D95=6,IZ95,IY95))*((MIN((VLOOKUP($D95,SALERYCODE,5,0)),(IF($D95=6,IY95,IZ95))))),MIN((VLOOKUP($D95,SALERYCODE,3,0)),(IW95+IX95))*(IF($D95=6,IZ95,((MIN((VLOOKUP($D95,SALERYCODE,5,0)),IZ95)))))))))/IF(AND($D95=2,'ראשי-פרטים כלליים וריכוז הוצאות'!$D$68&lt;&gt;4),1.2,1)</f>
        <v>0</v>
      </c>
      <c r="JC95" s="263"/>
      <c r="JD95" s="264"/>
      <c r="JE95" s="265"/>
      <c r="JF95" s="266"/>
      <c r="JG95" s="267">
        <f t="shared" si="160"/>
        <v>0</v>
      </c>
      <c r="JH95" s="260">
        <f>+(IF(OR($B95=0,$C95=0,$D95=0,$DC$2&gt;$OE$1),0,IF(OR(JC95=0,JE95=0,JF95=0),0,MIN((VLOOKUP($D95,SALERYCODE,3,0))*(IF($D95=6,JF95,JE95))*((MIN((VLOOKUP($D95,SALERYCODE,5,0)),(IF($D95=6,JE95,JF95))))),MIN((VLOOKUP($D95,SALERYCODE,3,0)),(JC95+JD95))*(IF($D95=6,JF95,((MIN((VLOOKUP($D95,SALERYCODE,5,0)),JF95)))))))))/IF(AND($D95=2,'ראשי-פרטים כלליים וריכוז הוצאות'!$D$68&lt;&gt;4),1.2,1)</f>
        <v>0</v>
      </c>
      <c r="JI95" s="263"/>
      <c r="JJ95" s="264"/>
      <c r="JK95" s="265"/>
      <c r="JL95" s="266"/>
      <c r="JM95" s="267">
        <f t="shared" si="161"/>
        <v>0</v>
      </c>
      <c r="JN95" s="260">
        <f>+(IF(OR($B95=0,$C95=0,$D95=0,$DC$2&gt;$OE$1),0,IF(OR(JI95=0,JK95=0,JL95=0),0,MIN((VLOOKUP($D95,SALERYCODE,3,0))*(IF($D95=6,JL95,JK95))*((MIN((VLOOKUP($D95,SALERYCODE,5,0)),(IF($D95=6,JK95,JL95))))),MIN((VLOOKUP($D95,SALERYCODE,3,0)),(JI95+JJ95))*(IF($D95=6,JL95,((MIN((VLOOKUP($D95,SALERYCODE,5,0)),JL95)))))))))/IF(AND($D95=2,'ראשי-פרטים כלליים וריכוז הוצאות'!$D$68&lt;&gt;4),1.2,1)</f>
        <v>0</v>
      </c>
      <c r="JO95" s="263"/>
      <c r="JP95" s="264"/>
      <c r="JQ95" s="265"/>
      <c r="JR95" s="266"/>
      <c r="JS95" s="267">
        <f t="shared" si="162"/>
        <v>0</v>
      </c>
      <c r="JT95" s="260">
        <f>+(IF(OR($B95=0,$C95=0,$D95=0,$DC$2&gt;$OE$1),0,IF(OR(JO95=0,JQ95=0,JR95=0),0,MIN((VLOOKUP($D95,SALERYCODE,3,0))*(IF($D95=6,JR95,JQ95))*((MIN((VLOOKUP($D95,SALERYCODE,5,0)),(IF($D95=6,JQ95,JR95))))),MIN((VLOOKUP($D95,SALERYCODE,3,0)),(JO95+JP95))*(IF($D95=6,JR95,((MIN((VLOOKUP($D95,SALERYCODE,5,0)),JR95)))))))))/IF(AND($D95=2,'ראשי-פרטים כלליים וריכוז הוצאות'!$D$68&lt;&gt;4),1.2,1)</f>
        <v>0</v>
      </c>
      <c r="JU95" s="263"/>
      <c r="JV95" s="264"/>
      <c r="JW95" s="265"/>
      <c r="JX95" s="266"/>
      <c r="JY95" s="267">
        <f t="shared" si="163"/>
        <v>0</v>
      </c>
      <c r="JZ95" s="260">
        <f>+(IF(OR($B95=0,$C95=0,$D95=0,$DC$2&gt;$OE$1),0,IF(OR(JU95=0,JW95=0,JX95=0),0,MIN((VLOOKUP($D95,SALERYCODE,3,0))*(IF($D95=6,JX95,JW95))*((MIN((VLOOKUP($D95,SALERYCODE,5,0)),(IF($D95=6,JW95,JX95))))),MIN((VLOOKUP($D95,SALERYCODE,3,0)),(JU95+JV95))*(IF($D95=6,JX95,((MIN((VLOOKUP($D95,SALERYCODE,5,0)),JX95)))))))))/IF(AND($D95=2,'ראשי-פרטים כלליים וריכוז הוצאות'!$D$68&lt;&gt;4),1.2,1)</f>
        <v>0</v>
      </c>
      <c r="KA95" s="263"/>
      <c r="KB95" s="264"/>
      <c r="KC95" s="265"/>
      <c r="KD95" s="266"/>
      <c r="KE95" s="267">
        <f t="shared" si="164"/>
        <v>0</v>
      </c>
      <c r="KF95" s="260">
        <f>+(IF(OR($B95=0,$C95=0,$D95=0,$DC$2&gt;$OE$1),0,IF(OR(KA95=0,KC95=0,KD95=0),0,MIN((VLOOKUP($D95,SALERYCODE,3,0))*(IF($D95=6,KD95,KC95))*((MIN((VLOOKUP($D95,SALERYCODE,5,0)),(IF($D95=6,KC95,KD95))))),MIN((VLOOKUP($D95,SALERYCODE,3,0)),(KA95+KB95))*(IF($D95=6,KD95,((MIN((VLOOKUP($D95,SALERYCODE,5,0)),KD95)))))))))/IF(AND($D95=2,'ראשי-פרטים כלליים וריכוז הוצאות'!$D$68&lt;&gt;4),1.2,1)</f>
        <v>0</v>
      </c>
      <c r="KG95" s="263"/>
      <c r="KH95" s="264"/>
      <c r="KI95" s="265"/>
      <c r="KJ95" s="266"/>
      <c r="KK95" s="267">
        <f t="shared" si="165"/>
        <v>0</v>
      </c>
      <c r="KL95" s="260">
        <f>+(IF(OR($B95=0,$C95=0,$D95=0,$DC$2&gt;$OE$1),0,IF(OR(KG95=0,KI95=0,KJ95=0),0,MIN((VLOOKUP($D95,SALERYCODE,3,0))*(IF($D95=6,KJ95,KI95))*((MIN((VLOOKUP($D95,SALERYCODE,5,0)),(IF($D95=6,KI95,KJ95))))),MIN((VLOOKUP($D95,SALERYCODE,3,0)),(KG95+KH95))*(IF($D95=6,KJ95,((MIN((VLOOKUP($D95,SALERYCODE,5,0)),KJ95)))))))))/IF(AND($D95=2,'ראשי-פרטים כלליים וריכוז הוצאות'!$D$68&lt;&gt;4),1.2,1)</f>
        <v>0</v>
      </c>
      <c r="KM95" s="263"/>
      <c r="KN95" s="264"/>
      <c r="KO95" s="265"/>
      <c r="KP95" s="266"/>
      <c r="KQ95" s="267">
        <f t="shared" si="166"/>
        <v>0</v>
      </c>
      <c r="KR95" s="260">
        <f>+(IF(OR($B95=0,$C95=0,$D95=0,$DC$2&gt;$OE$1),0,IF(OR(KM95=0,KO95=0,KP95=0),0,MIN((VLOOKUP($D95,SALERYCODE,3,0))*(IF($D95=6,KP95,KO95))*((MIN((VLOOKUP($D95,SALERYCODE,5,0)),(IF($D95=6,KO95,KP95))))),MIN((VLOOKUP($D95,SALERYCODE,3,0)),(KM95+KN95))*(IF($D95=6,KP95,((MIN((VLOOKUP($D95,SALERYCODE,5,0)),KP95)))))))))/IF(AND($D95=2,'ראשי-פרטים כלליים וריכוז הוצאות'!$D$68&lt;&gt;4),1.2,1)</f>
        <v>0</v>
      </c>
      <c r="KS95" s="263"/>
      <c r="KT95" s="264"/>
      <c r="KU95" s="265"/>
      <c r="KV95" s="266"/>
      <c r="KW95" s="267">
        <f t="shared" si="167"/>
        <v>0</v>
      </c>
      <c r="KX95" s="260">
        <f>+(IF(OR($B95=0,$C95=0,$D95=0,$DC$2&gt;$OE$1),0,IF(OR(KS95=0,KU95=0,KV95=0),0,MIN((VLOOKUP($D95,SALERYCODE,3,0))*(IF($D95=6,KV95,KU95))*((MIN((VLOOKUP($D95,SALERYCODE,5,0)),(IF($D95=6,KU95,KV95))))),MIN((VLOOKUP($D95,SALERYCODE,3,0)),(KS95+KT95))*(IF($D95=6,KV95,((MIN((VLOOKUP($D95,SALERYCODE,5,0)),KV95)))))))))/IF(AND($D95=2,'ראשי-פרטים כלליים וריכוז הוצאות'!$D$68&lt;&gt;4),1.2,1)</f>
        <v>0</v>
      </c>
      <c r="KY95" s="263"/>
      <c r="KZ95" s="264"/>
      <c r="LA95" s="265"/>
      <c r="LB95" s="266"/>
      <c r="LC95" s="267">
        <f t="shared" si="168"/>
        <v>0</v>
      </c>
      <c r="LD95" s="260">
        <f>+(IF(OR($B95=0,$C95=0,$D95=0,$DC$2&gt;$OE$1),0,IF(OR(KY95=0,LA95=0,LB95=0),0,MIN((VLOOKUP($D95,SALERYCODE,3,0))*(IF($D95=6,LB95,LA95))*((MIN((VLOOKUP($D95,SALERYCODE,5,0)),(IF($D95=6,LA95,LB95))))),MIN((VLOOKUP($D95,SALERYCODE,3,0)),(KY95+KZ95))*(IF($D95=6,LB95,((MIN((VLOOKUP($D95,SALERYCODE,5,0)),LB95)))))))))/IF(AND($D95=2,'ראשי-פרטים כלליים וריכוז הוצאות'!$D$68&lt;&gt;4),1.2,1)</f>
        <v>0</v>
      </c>
      <c r="LE95" s="263"/>
      <c r="LF95" s="264"/>
      <c r="LG95" s="265"/>
      <c r="LH95" s="266"/>
      <c r="LI95" s="267">
        <f t="shared" si="169"/>
        <v>0</v>
      </c>
      <c r="LJ95" s="260">
        <f>+(IF(OR($B95=0,$C95=0,$D95=0,$DC$2&gt;$OE$1),0,IF(OR(LE95=0,LG95=0,LH95=0),0,MIN((VLOOKUP($D95,SALERYCODE,3,0))*(IF($D95=6,LH95,LG95))*((MIN((VLOOKUP($D95,SALERYCODE,5,0)),(IF($D95=6,LG95,LH95))))),MIN((VLOOKUP($D95,SALERYCODE,3,0)),(LE95+LF95))*(IF($D95=6,LH95,((MIN((VLOOKUP($D95,SALERYCODE,5,0)),LH95)))))))))/IF(AND($D95=2,'ראשי-פרטים כלליים וריכוז הוצאות'!$D$68&lt;&gt;4),1.2,1)</f>
        <v>0</v>
      </c>
      <c r="LK95" s="263"/>
      <c r="LL95" s="264"/>
      <c r="LM95" s="265"/>
      <c r="LN95" s="266"/>
      <c r="LO95" s="267">
        <f t="shared" si="170"/>
        <v>0</v>
      </c>
      <c r="LP95" s="260">
        <f>+(IF(OR($B95=0,$C95=0,$D95=0,$DC$2&gt;$OE$1),0,IF(OR(LK95=0,LM95=0,LN95=0),0,MIN((VLOOKUP($D95,SALERYCODE,3,0))*(IF($D95=6,LN95,LM95))*((MIN((VLOOKUP($D95,SALERYCODE,5,0)),(IF($D95=6,LM95,LN95))))),MIN((VLOOKUP($D95,SALERYCODE,3,0)),(LK95+LL95))*(IF($D95=6,LN95,((MIN((VLOOKUP($D95,SALERYCODE,5,0)),LN95)))))))))/IF(AND($D95=2,'ראשי-פרטים כלליים וריכוז הוצאות'!$D$68&lt;&gt;4),1.2,1)</f>
        <v>0</v>
      </c>
      <c r="LQ95" s="263"/>
      <c r="LR95" s="264"/>
      <c r="LS95" s="265"/>
      <c r="LT95" s="266"/>
      <c r="LU95" s="267">
        <f t="shared" si="171"/>
        <v>0</v>
      </c>
      <c r="LV95" s="260">
        <f>+(IF(OR($B95=0,$C95=0,$D95=0,$DC$2&gt;$OE$1),0,IF(OR(LQ95=0,LS95=0,LT95=0),0,MIN((VLOOKUP($D95,SALERYCODE,3,0))*(IF($D95=6,LT95,LS95))*((MIN((VLOOKUP($D95,SALERYCODE,5,0)),(IF($D95=6,LS95,LT95))))),MIN((VLOOKUP($D95,SALERYCODE,3,0)),(LQ95+LR95))*(IF($D95=6,LT95,((MIN((VLOOKUP($D95,SALERYCODE,5,0)),LT95)))))))))/IF(AND($D95=2,'ראשי-פרטים כלליים וריכוז הוצאות'!$D$68&lt;&gt;4),1.2,1)</f>
        <v>0</v>
      </c>
      <c r="LW95" s="263"/>
      <c r="LX95" s="264"/>
      <c r="LY95" s="265"/>
      <c r="LZ95" s="266"/>
      <c r="MA95" s="267">
        <f t="shared" si="172"/>
        <v>0</v>
      </c>
      <c r="MB95" s="260">
        <f>+(IF(OR($B95=0,$C95=0,$D95=0,$DC$2&gt;$OE$1),0,IF(OR(LW95=0,LY95=0,LZ95=0),0,MIN((VLOOKUP($D95,SALERYCODE,3,0))*(IF($D95=6,LZ95,LY95))*((MIN((VLOOKUP($D95,SALERYCODE,5,0)),(IF($D95=6,LY95,LZ95))))),MIN((VLOOKUP($D95,SALERYCODE,3,0)),(LW95+LX95))*(IF($D95=6,LZ95,((MIN((VLOOKUP($D95,SALERYCODE,5,0)),LZ95)))))))))/IF(AND($D95=2,'ראשי-פרטים כלליים וריכוז הוצאות'!$D$68&lt;&gt;4),1.2,1)</f>
        <v>0</v>
      </c>
      <c r="MC95" s="263"/>
      <c r="MD95" s="264"/>
      <c r="ME95" s="265"/>
      <c r="MF95" s="266"/>
      <c r="MG95" s="267">
        <f t="shared" si="173"/>
        <v>0</v>
      </c>
      <c r="MH95" s="260">
        <f>+(IF(OR($B95=0,$C95=0,$D95=0,$DC$2&gt;$OE$1),0,IF(OR(MC95=0,ME95=0,MF95=0),0,MIN((VLOOKUP($D95,SALERYCODE,3,0))*(IF($D95=6,MF95,ME95))*((MIN((VLOOKUP($D95,SALERYCODE,5,0)),(IF($D95=6,ME95,MF95))))),MIN((VLOOKUP($D95,SALERYCODE,3,0)),(MC95+MD95))*(IF($D95=6,MF95,((MIN((VLOOKUP($D95,SALERYCODE,5,0)),MF95)))))))))/IF(AND($D95=2,'ראשי-פרטים כלליים וריכוז הוצאות'!$D$68&lt;&gt;4),1.2,1)</f>
        <v>0</v>
      </c>
      <c r="MI95" s="263"/>
      <c r="MJ95" s="264"/>
      <c r="MK95" s="265"/>
      <c r="ML95" s="266"/>
      <c r="MM95" s="267">
        <f t="shared" si="174"/>
        <v>0</v>
      </c>
      <c r="MN95" s="260">
        <f>+(IF(OR($B95=0,$C95=0,$D95=0,$DC$2&gt;$OE$1),0,IF(OR(MI95=0,MK95=0,ML95=0),0,MIN((VLOOKUP($D95,SALERYCODE,3,0))*(IF($D95=6,ML95,MK95))*((MIN((VLOOKUP($D95,SALERYCODE,5,0)),(IF($D95=6,MK95,ML95))))),MIN((VLOOKUP($D95,SALERYCODE,3,0)),(MI95+MJ95))*(IF($D95=6,ML95,((MIN((VLOOKUP($D95,SALERYCODE,5,0)),ML95)))))))))/IF(AND($D95=2,'ראשי-פרטים כלליים וריכוז הוצאות'!$D$68&lt;&gt;4),1.2,1)</f>
        <v>0</v>
      </c>
      <c r="MO95" s="263"/>
      <c r="MP95" s="264"/>
      <c r="MQ95" s="265"/>
      <c r="MR95" s="266"/>
      <c r="MS95" s="267">
        <f t="shared" si="175"/>
        <v>0</v>
      </c>
      <c r="MT95" s="260">
        <f>+(IF(OR($B95=0,$C95=0,$D95=0,$DC$2&gt;$OE$1),0,IF(OR(MO95=0,MQ95=0,MR95=0),0,MIN((VLOOKUP($D95,SALERYCODE,3,0))*(IF($D95=6,MR95,MQ95))*((MIN((VLOOKUP($D95,SALERYCODE,5,0)),(IF($D95=6,MQ95,MR95))))),MIN((VLOOKUP($D95,SALERYCODE,3,0)),(MO95+MP95))*(IF($D95=6,MR95,((MIN((VLOOKUP($D95,SALERYCODE,5,0)),MR95)))))))))/IF(AND($D95=2,'ראשי-פרטים כלליים וריכוז הוצאות'!$D$68&lt;&gt;4),1.2,1)</f>
        <v>0</v>
      </c>
      <c r="MU95" s="263"/>
      <c r="MV95" s="264"/>
      <c r="MW95" s="265"/>
      <c r="MX95" s="266"/>
      <c r="MY95" s="267">
        <f t="shared" si="176"/>
        <v>0</v>
      </c>
      <c r="MZ95" s="260">
        <f>+(IF(OR($B95=0,$C95=0,$D95=0,$DC$2&gt;$OE$1),0,IF(OR(MU95=0,MW95=0,MX95=0),0,MIN((VLOOKUP($D95,SALERYCODE,3,0))*(IF($D95=6,MX95,MW95))*((MIN((VLOOKUP($D95,SALERYCODE,5,0)),(IF($D95=6,MW95,MX95))))),MIN((VLOOKUP($D95,SALERYCODE,3,0)),(MU95+MV95))*(IF($D95=6,MX95,((MIN((VLOOKUP($D95,SALERYCODE,5,0)),MX95)))))))))/IF(AND($D95=2,'ראשי-פרטים כלליים וריכוז הוצאות'!$D$68&lt;&gt;4),1.2,1)</f>
        <v>0</v>
      </c>
      <c r="NA95" s="263"/>
      <c r="NB95" s="264"/>
      <c r="NC95" s="265"/>
      <c r="ND95" s="266"/>
      <c r="NE95" s="267">
        <f t="shared" si="177"/>
        <v>0</v>
      </c>
      <c r="NF95" s="260">
        <f>+(IF(OR($B95=0,$C95=0,$D95=0,$DC$2&gt;$OE$1),0,IF(OR(NA95=0,NC95=0,ND95=0),0,MIN((VLOOKUP($D95,SALERYCODE,3,0))*(IF($D95=6,ND95,NC95))*((MIN((VLOOKUP($D95,SALERYCODE,5,0)),(IF($D95=6,NC95,ND95))))),MIN((VLOOKUP($D95,SALERYCODE,3,0)),(NA95+NB95))*(IF($D95=6,ND95,((MIN((VLOOKUP($D95,SALERYCODE,5,0)),ND95)))))))))/IF(AND($D95=2,'ראשי-פרטים כלליים וריכוז הוצאות'!$D$68&lt;&gt;4),1.2,1)</f>
        <v>0</v>
      </c>
      <c r="NG95" s="263"/>
      <c r="NH95" s="264"/>
      <c r="NI95" s="265"/>
      <c r="NJ95" s="266"/>
      <c r="NK95" s="267">
        <f t="shared" si="178"/>
        <v>0</v>
      </c>
      <c r="NL95" s="260">
        <f>+(IF(OR($B95=0,$C95=0,$D95=0,$DC$2&gt;$OE$1),0,IF(OR(NG95=0,NI95=0,NJ95=0),0,MIN((VLOOKUP($D95,SALERYCODE,3,0))*(IF($D95=6,NJ95,NI95))*((MIN((VLOOKUP($D95,SALERYCODE,5,0)),(IF($D95=6,NI95,NJ95))))),MIN((VLOOKUP($D95,SALERYCODE,3,0)),(NG95+NH95))*(IF($D95=6,NJ95,((MIN((VLOOKUP($D95,SALERYCODE,5,0)),NJ95)))))))))/IF(AND($D95=2,'ראשי-פרטים כלליים וריכוז הוצאות'!$D$68&lt;&gt;4),1.2,1)</f>
        <v>0</v>
      </c>
      <c r="NM95" s="263"/>
      <c r="NN95" s="264"/>
      <c r="NO95" s="265"/>
      <c r="NP95" s="266"/>
      <c r="NQ95" s="267">
        <f t="shared" si="179"/>
        <v>0</v>
      </c>
      <c r="NR95" s="260">
        <f>+(IF(OR($B95=0,$C95=0,$D95=0,$DC$2&gt;$OE$1),0,IF(OR(NM95=0,NO95=0,NP95=0),0,MIN((VLOOKUP($D95,SALERYCODE,3,0))*(IF($D95=6,NP95,NO95))*((MIN((VLOOKUP($D95,SALERYCODE,5,0)),(IF($D95=6,NO95,NP95))))),MIN((VLOOKUP($D95,SALERYCODE,3,0)),(NM95+NN95))*(IF($D95=6,NP95,((MIN((VLOOKUP($D95,SALERYCODE,5,0)),NP95)))))))))/IF(AND($D95=2,'ראשי-פרטים כלליים וריכוז הוצאות'!$D$68&lt;&gt;4),1.2,1)</f>
        <v>0</v>
      </c>
      <c r="NS95" s="263"/>
      <c r="NT95" s="264"/>
      <c r="NU95" s="265"/>
      <c r="NV95" s="266"/>
      <c r="NW95" s="267">
        <f t="shared" si="180"/>
        <v>0</v>
      </c>
      <c r="NX95" s="260">
        <f>+(IF(OR($B95=0,$C95=0,$D95=0,$DC$2&gt;$OE$1),0,IF(OR(NS95=0,NU95=0,NV95=0),0,MIN((VLOOKUP($D95,SALERYCODE,3,0))*(IF($D95=6,NV95,NU95))*((MIN((VLOOKUP($D95,SALERYCODE,5,0)),(IF($D95=6,NU95,NV95))))),MIN((VLOOKUP($D95,SALERYCODE,3,0)),(NS95+NT95))*(IF($D95=6,NV95,((MIN((VLOOKUP($D95,SALERYCODE,5,0)),NV95)))))))))/IF(AND($D95=2,'ראשי-פרטים כלליים וריכוז הוצאות'!$D$68&lt;&gt;4),1.2,1)</f>
        <v>0</v>
      </c>
      <c r="NY95" s="263"/>
      <c r="NZ95" s="264"/>
      <c r="OA95" s="265"/>
      <c r="OB95" s="266"/>
      <c r="OC95" s="267">
        <f t="shared" si="181"/>
        <v>0</v>
      </c>
      <c r="OD95" s="260">
        <f>+(IF(OR($B95=0,$C95=0,$D95=0,$DC$2&gt;$OE$1),0,IF(OR(NY95=0,OA95=0,OB95=0),0,MIN((VLOOKUP($D95,SALERYCODE,3,0))*(IF($D95=6,OB95,OA95))*((MIN((VLOOKUP($D95,SALERYCODE,5,0)),(IF($D95=6,OA95,OB95))))),MIN((VLOOKUP($D95,SALERYCODE,3,0)),(NY95+NZ95))*(IF($D95=6,OB95,((MIN((VLOOKUP($D95,SALERYCODE,5,0)),OB95)))))))))/IF(AND($D95=2,'ראשי-פרטים כלליים וריכוז הוצאות'!$D$68&lt;&gt;4),1.2,1)</f>
        <v>0</v>
      </c>
      <c r="OE95" s="275">
        <f t="shared" si="192"/>
        <v>0</v>
      </c>
      <c r="OF95" s="283">
        <f t="shared" si="193"/>
        <v>9.9999999999999995E-7</v>
      </c>
      <c r="OG95" s="276">
        <f t="shared" si="194"/>
        <v>0</v>
      </c>
      <c r="OH95" s="275">
        <f t="shared" si="195"/>
        <v>0</v>
      </c>
      <c r="OI95" s="275">
        <v>0</v>
      </c>
      <c r="OJ95" s="258">
        <f t="shared" si="191"/>
        <v>0</v>
      </c>
      <c r="OK95" s="284"/>
      <c r="OL95" s="116">
        <f>MIN(OJ95+OK95*OF95*OE95/$OL$1/IF(AND($D95=2,'ראשי-פרטים כלליים וריכוז הוצאות'!$D$68&lt;&gt;4),1.2,1),IF($D95&gt;0,VLOOKUP($D95,SALERYCODE,3,0)*12*OG95,0))</f>
        <v>0</v>
      </c>
      <c r="OM95" s="95">
        <f t="shared" si="182"/>
        <v>0</v>
      </c>
      <c r="ON95" s="11">
        <f t="shared" si="183"/>
        <v>0</v>
      </c>
      <c r="OO95" s="11">
        <f t="shared" si="184"/>
        <v>0</v>
      </c>
      <c r="OP95" s="22">
        <f t="shared" si="185"/>
        <v>0</v>
      </c>
      <c r="OQ95" s="11">
        <f t="shared" si="186"/>
        <v>0</v>
      </c>
      <c r="OR95" s="11" t="e">
        <f>#REF!</f>
        <v>#REF!</v>
      </c>
      <c r="OS95" s="35" t="e">
        <f>#REF!-OP95</f>
        <v>#REF!</v>
      </c>
      <c r="OT95" s="35" t="e">
        <f>OS95-#REF!</f>
        <v>#REF!</v>
      </c>
      <c r="OU95" s="43" t="e">
        <f>IF(AND(OP95&gt;0,(OS95=#REF!-OP95)),"מועסק פחות מ-10% מזמנו במופ","")</f>
        <v>#REF!</v>
      </c>
    </row>
    <row r="96" spans="1:411" ht="24" hidden="1" customHeight="1" outlineLevel="1" x14ac:dyDescent="0.2">
      <c r="A96" s="282">
        <v>93</v>
      </c>
      <c r="B96" s="269"/>
      <c r="C96" s="270"/>
      <c r="D96" s="271"/>
      <c r="E96" s="263"/>
      <c r="F96" s="264"/>
      <c r="G96" s="265"/>
      <c r="H96" s="266"/>
      <c r="I96" s="267">
        <f t="shared" si="117"/>
        <v>0</v>
      </c>
      <c r="J96" s="260">
        <f>(IF(OR($B96=0,$C96=0,$D96=0,$E$2&gt;$OE$1),0,IF(OR($E96=0,$G96=0,$H96=0),0,MIN((VLOOKUP($D96,SALERYCODE,3,0))*(IF($D96=6,$H96,$G96))*((MIN((VLOOKUP($D96,SALERYCODE,5,0)),(IF($D96=6,$G96,$H96))))),MIN((VLOOKUP($D96,SALERYCODE,3,0)),($E96+$F96))*(IF($D96=6,$H96,((MIN((VLOOKUP($D96,SALERYCODE,5,0)),$H96)))))))))/IF(AND($D96=2,'ראשי-פרטים כלליים וריכוז הוצאות'!$D$68&lt;&gt;4),1.2,1)</f>
        <v>0</v>
      </c>
      <c r="K96" s="263"/>
      <c r="L96" s="264"/>
      <c r="M96" s="265"/>
      <c r="N96" s="266"/>
      <c r="O96" s="267">
        <f t="shared" si="118"/>
        <v>0</v>
      </c>
      <c r="P96" s="260">
        <f>+(IF(OR($B96=0,$C96=0,$D96=0,$K$2&gt;$OE$1),0,IF(OR($K96=0,$M96=0,$N96=0),0,MIN((VLOOKUP($D96,SALERYCODE,3,0))*(IF($D96=6,$N96,$M96))*((MIN((VLOOKUP($D96,SALERYCODE,5,0)),(IF($D96=6,$M96,$N96))))),MIN((VLOOKUP($D96,SALERYCODE,3,0)),($K96+$L96))*(IF($D96=6,$N96,((MIN((VLOOKUP($D96,SALERYCODE,5,0)),$N96)))))))))/IF(AND($D96=2,'ראשי-פרטים כלליים וריכוז הוצאות'!$D$68&lt;&gt;4),1.2,1)</f>
        <v>0</v>
      </c>
      <c r="Q96" s="263"/>
      <c r="R96" s="264"/>
      <c r="S96" s="265"/>
      <c r="T96" s="266"/>
      <c r="U96" s="267">
        <f t="shared" si="119"/>
        <v>0</v>
      </c>
      <c r="V96" s="260">
        <f>+(IF(OR($B96=0,$C96=0,$D96=0,$Q$2&gt;$OE$1),0,IF(OR(Q96=0,S96=0,T96=0),0,MIN((VLOOKUP($D96,SALERYCODE,3,0))*(IF($D96=6,T96,S96))*((MIN((VLOOKUP($D96,SALERYCODE,5,0)),(IF($D96=6,S96,T96))))),MIN((VLOOKUP($D96,SALERYCODE,3,0)),(Q96+R96))*(IF($D96=6,T96,((MIN((VLOOKUP($D96,SALERYCODE,5,0)),T96)))))))))/IF(AND($D96=2,'ראשי-פרטים כלליים וריכוז הוצאות'!$D$68&lt;&gt;4),1.2,1)</f>
        <v>0</v>
      </c>
      <c r="W96" s="263"/>
      <c r="X96" s="264"/>
      <c r="Y96" s="265"/>
      <c r="Z96" s="266"/>
      <c r="AA96" s="267">
        <f t="shared" si="120"/>
        <v>0</v>
      </c>
      <c r="AB96" s="260">
        <f>+(IF(OR($B96=0,$C96=0,$D96=0,$W$2&gt;$OE$1),0,IF(OR(W96=0,Y96=0,Z96=0),0,MIN((VLOOKUP($D96,SALERYCODE,3,0))*(IF($D96=6,Z96,Y96))*((MIN((VLOOKUP($D96,SALERYCODE,5,0)),(IF($D96=6,Y96,Z96))))),MIN((VLOOKUP($D96,SALERYCODE,3,0)),(W96+X96))*(IF($D96=6,Z96,((MIN((VLOOKUP($D96,SALERYCODE,5,0)),Z96)))))))))/IF(AND($D96=2,'ראשי-פרטים כלליים וריכוז הוצאות'!$D$68&lt;&gt;4),1.2,1)</f>
        <v>0</v>
      </c>
      <c r="AC96" s="263"/>
      <c r="AD96" s="264"/>
      <c r="AE96" s="265"/>
      <c r="AF96" s="266"/>
      <c r="AG96" s="267">
        <f t="shared" si="121"/>
        <v>0</v>
      </c>
      <c r="AH96" s="260">
        <f>+(IF(OR($B96=0,$C96=0,$D96=0,$AC$2&gt;$OE$1),0,IF(OR(AC96=0,AE96=0,AF96=0),0,MIN((VLOOKUP($D96,SALERYCODE,3,0))*(IF($D96=6,AF96,AE96))*((MIN((VLOOKUP($D96,SALERYCODE,5,0)),(IF($D96=6,AE96,AF96))))),MIN((VLOOKUP($D96,SALERYCODE,3,0)),(AC96+AD96))*(IF($D96=6,AF96,((MIN((VLOOKUP($D96,SALERYCODE,5,0)),AF96)))))))))/IF(AND($D96=2,'ראשי-פרטים כלליים וריכוז הוצאות'!$D$68&lt;&gt;4),1.2,1)</f>
        <v>0</v>
      </c>
      <c r="AI96" s="263"/>
      <c r="AJ96" s="264"/>
      <c r="AK96" s="265"/>
      <c r="AL96" s="266"/>
      <c r="AM96" s="267">
        <f t="shared" si="122"/>
        <v>0</v>
      </c>
      <c r="AN96" s="260">
        <f>+(IF(OR($B96=0,$C96=0,$D96=0,$AI$2&gt;$OE$1),0,IF(OR(AI96=0,AK96=0,AL96=0),0,MIN((VLOOKUP($D96,SALERYCODE,3,0))*(IF($D96=6,AL96,AK96))*((MIN((VLOOKUP($D96,SALERYCODE,5,0)),(IF($D96=6,AK96,AL96))))),MIN((VLOOKUP($D96,SALERYCODE,3,0)),(AI96+AJ96))*(IF($D96=6,AL96,((MIN((VLOOKUP($D96,SALERYCODE,5,0)),AL96)))))))))/IF(AND($D96=2,'ראשי-פרטים כלליים וריכוז הוצאות'!$D$68&lt;&gt;4),1.2,1)</f>
        <v>0</v>
      </c>
      <c r="AO96" s="263"/>
      <c r="AP96" s="264"/>
      <c r="AQ96" s="265"/>
      <c r="AR96" s="266"/>
      <c r="AS96" s="267">
        <f t="shared" si="123"/>
        <v>0</v>
      </c>
      <c r="AT96" s="260">
        <f>+(IF(OR($B96=0,$C96=0,$D96=0,$AO$2&gt;$OE$1),0,IF(OR(AO96=0,AQ96=0,AR96=0),0,MIN((VLOOKUP($D96,SALERYCODE,3,0))*(IF($D96=6,AR96,AQ96))*((MIN((VLOOKUP($D96,SALERYCODE,5,0)),(IF($D96=6,AQ96,AR96))))),MIN((VLOOKUP($D96,SALERYCODE,3,0)),(AO96+AP96))*(IF($D96=6,AR96,((MIN((VLOOKUP($D96,SALERYCODE,5,0)),AR96)))))))))/IF(AND($D96=2,'ראשי-פרטים כלליים וריכוז הוצאות'!$D$68&lt;&gt;4),1.2,1)</f>
        <v>0</v>
      </c>
      <c r="AU96" s="263"/>
      <c r="AV96" s="264"/>
      <c r="AW96" s="265"/>
      <c r="AX96" s="266"/>
      <c r="AY96" s="267">
        <f t="shared" si="124"/>
        <v>0</v>
      </c>
      <c r="AZ96" s="260">
        <f>+(IF(OR($B96=0,$C96=0,$D96=0,$AU$2&gt;$OE$1),0,IF(OR(AU96=0,AW96=0,AX96=0),0,MIN((VLOOKUP($D96,SALERYCODE,3,0))*(IF($D96=6,AX96,AW96))*((MIN((VLOOKUP($D96,SALERYCODE,5,0)),(IF($D96=6,AW96,AX96))))),MIN((VLOOKUP($D96,SALERYCODE,3,0)),(AU96+AV96))*(IF($D96=6,AX96,((MIN((VLOOKUP($D96,SALERYCODE,5,0)),AX96)))))))))/IF(AND($D96=2,'ראשי-פרטים כלליים וריכוז הוצאות'!$D$68&lt;&gt;4),1.2,1)</f>
        <v>0</v>
      </c>
      <c r="BA96" s="263"/>
      <c r="BB96" s="264"/>
      <c r="BC96" s="265"/>
      <c r="BD96" s="266"/>
      <c r="BE96" s="267">
        <f t="shared" si="125"/>
        <v>0</v>
      </c>
      <c r="BF96" s="260">
        <f>+(IF(OR($B96=0,$C96=0,$D96=0,$BA$2&gt;$OE$1),0,IF(OR(BA96=0,BC96=0,BD96=0),0,MIN((VLOOKUP($D96,SALERYCODE,3,0))*(IF($D96=6,BD96,BC96))*((MIN((VLOOKUP($D96,SALERYCODE,5,0)),(IF($D96=6,BC96,BD96))))),MIN((VLOOKUP($D96,SALERYCODE,3,0)),(BA96+BB96))*(IF($D96=6,BD96,((MIN((VLOOKUP($D96,SALERYCODE,5,0)),BD96)))))))))/IF(AND($D96=2,'ראשי-פרטים כלליים וריכוז הוצאות'!$D$68&lt;&gt;4),1.2,1)</f>
        <v>0</v>
      </c>
      <c r="BG96" s="263"/>
      <c r="BH96" s="264"/>
      <c r="BI96" s="265"/>
      <c r="BJ96" s="266"/>
      <c r="BK96" s="267">
        <f t="shared" si="126"/>
        <v>0</v>
      </c>
      <c r="BL96" s="260">
        <f>+(IF(OR($B96=0,$C96=0,$D96=0,$BG$2&gt;$OE$1),0,IF(OR(BG96=0,BI96=0,BJ96=0),0,MIN((VLOOKUP($D96,SALERYCODE,3,0))*(IF($D96=6,BJ96,BI96))*((MIN((VLOOKUP($D96,SALERYCODE,5,0)),(IF($D96=6,BI96,BJ96))))),MIN((VLOOKUP($D96,SALERYCODE,3,0)),(BG96+BH96))*(IF($D96=6,BJ96,((MIN((VLOOKUP($D96,SALERYCODE,5,0)),BJ96)))))))))/IF(AND($D96=2,'ראשי-פרטים כלליים וריכוז הוצאות'!$D$68&lt;&gt;4),1.2,1)</f>
        <v>0</v>
      </c>
      <c r="BM96" s="263"/>
      <c r="BN96" s="264"/>
      <c r="BO96" s="265"/>
      <c r="BP96" s="266"/>
      <c r="BQ96" s="267">
        <f t="shared" si="127"/>
        <v>0</v>
      </c>
      <c r="BR96" s="260">
        <f>+(IF(OR($B96=0,$C96=0,$D96=0,$BM$2&gt;$OE$1),0,IF(OR(BM96=0,BO96=0,BP96=0),0,MIN((VLOOKUP($D96,SALERYCODE,3,0))*(IF($D96=6,BP96,BO96))*((MIN((VLOOKUP($D96,SALERYCODE,5,0)),(IF($D96=6,BO96,BP96))))),MIN((VLOOKUP($D96,SALERYCODE,3,0)),(BM96+BN96))*(IF($D96=6,BP96,((MIN((VLOOKUP($D96,SALERYCODE,5,0)),BP96)))))))))/IF(AND($D96=2,'ראשי-פרטים כלליים וריכוז הוצאות'!$D$68&lt;&gt;4),1.2,1)</f>
        <v>0</v>
      </c>
      <c r="BS96" s="263"/>
      <c r="BT96" s="264"/>
      <c r="BU96" s="265"/>
      <c r="BV96" s="266"/>
      <c r="BW96" s="267">
        <f t="shared" si="128"/>
        <v>0</v>
      </c>
      <c r="BX96" s="260">
        <f>+(IF(OR($B96=0,$C96=0,$D96=0,$BS$2&gt;$OE$1),0,IF(OR(BS96=0,BU96=0,BV96=0),0,MIN((VLOOKUP($D96,SALERYCODE,3,0))*(IF($D96=6,BV96,BU96))*((MIN((VLOOKUP($D96,SALERYCODE,5,0)),(IF($D96=6,BU96,BV96))))),MIN((VLOOKUP($D96,SALERYCODE,3,0)),(BS96+BT96))*(IF($D96=6,BV96,((MIN((VLOOKUP($D96,SALERYCODE,5,0)),BV96)))))))))/IF(AND($D96=2,'ראשי-פרטים כלליים וריכוז הוצאות'!$D$68&lt;&gt;4),1.2,1)</f>
        <v>0</v>
      </c>
      <c r="BY96" s="263"/>
      <c r="BZ96" s="264"/>
      <c r="CA96" s="265"/>
      <c r="CB96" s="266"/>
      <c r="CC96" s="267">
        <f t="shared" si="129"/>
        <v>0</v>
      </c>
      <c r="CD96" s="260">
        <f>+(IF(OR($B96=0,$C96=0,$D96=0,$BY$2&gt;$OE$1),0,IF(OR(BY96=0,CA96=0,CB96=0),0,MIN((VLOOKUP($D96,SALERYCODE,3,0))*(IF($D96=6,CB96,CA96))*((MIN((VLOOKUP($D96,SALERYCODE,5,0)),(IF($D96=6,CA96,CB96))))),MIN((VLOOKUP($D96,SALERYCODE,3,0)),(BY96+BZ96))*(IF($D96=6,CB96,((MIN((VLOOKUP($D96,SALERYCODE,5,0)),CB96)))))))))/IF(AND($D96=2,'ראשי-פרטים כלליים וריכוז הוצאות'!$D$68&lt;&gt;4),1.2,1)</f>
        <v>0</v>
      </c>
      <c r="CE96" s="263"/>
      <c r="CF96" s="264"/>
      <c r="CG96" s="265"/>
      <c r="CH96" s="266"/>
      <c r="CI96" s="267">
        <f t="shared" si="130"/>
        <v>0</v>
      </c>
      <c r="CJ96" s="260">
        <f>+(IF(OR($B96=0,$C96=0,$D96=0,$CE$2&gt;$OE$1),0,IF(OR(CE96=0,CG96=0,CH96=0),0,MIN((VLOOKUP($D96,SALERYCODE,3,0))*(IF($D96=6,CH96,CG96))*((MIN((VLOOKUP($D96,SALERYCODE,5,0)),(IF($D96=6,CG96,CH96))))),MIN((VLOOKUP($D96,SALERYCODE,3,0)),(CE96+CF96))*(IF($D96=6,CH96,((MIN((VLOOKUP($D96,SALERYCODE,5,0)),CH96)))))))))/IF(AND($D96=2,'ראשי-פרטים כלליים וריכוז הוצאות'!$D$68&lt;&gt;4),1.2,1)</f>
        <v>0</v>
      </c>
      <c r="CK96" s="263"/>
      <c r="CL96" s="264"/>
      <c r="CM96" s="265"/>
      <c r="CN96" s="266"/>
      <c r="CO96" s="267">
        <f t="shared" si="131"/>
        <v>0</v>
      </c>
      <c r="CP96" s="260">
        <f>+(IF(OR($B96=0,$C96=0,$D96=0,$CK$2&gt;$OE$1),0,IF(OR(CK96=0,CM96=0,CN96=0),0,MIN((VLOOKUP($D96,SALERYCODE,3,0))*(IF($D96=6,CN96,CM96))*((MIN((VLOOKUP($D96,SALERYCODE,5,0)),(IF($D96=6,CM96,CN96))))),MIN((VLOOKUP($D96,SALERYCODE,3,0)),(CK96+CL96))*(IF($D96=6,CN96,((MIN((VLOOKUP($D96,SALERYCODE,5,0)),CN96)))))))))/IF(AND($D96=2,'ראשי-פרטים כלליים וריכוז הוצאות'!$D$68&lt;&gt;4),1.2,1)</f>
        <v>0</v>
      </c>
      <c r="CQ96" s="263"/>
      <c r="CR96" s="264"/>
      <c r="CS96" s="265"/>
      <c r="CT96" s="266"/>
      <c r="CU96" s="267">
        <f t="shared" si="132"/>
        <v>0</v>
      </c>
      <c r="CV96" s="260">
        <f>+(IF(OR($B96=0,$C96=0,$D96=0,$CQ$2&gt;$OE$1),0,IF(OR(CQ96=0,CS96=0,CT96=0),0,MIN((VLOOKUP($D96,SALERYCODE,3,0))*(IF($D96=6,CT96,CS96))*((MIN((VLOOKUP($D96,SALERYCODE,5,0)),(IF($D96=6,CS96,CT96))))),MIN((VLOOKUP($D96,SALERYCODE,3,0)),(CQ96+CR96))*(IF($D96=6,CT96,((MIN((VLOOKUP($D96,SALERYCODE,5,0)),CT96)))))))))/IF(AND($D96=2,'ראשי-פרטים כלליים וריכוז הוצאות'!$D$68&lt;&gt;4),1.2,1)</f>
        <v>0</v>
      </c>
      <c r="CW96" s="263"/>
      <c r="CX96" s="264"/>
      <c r="CY96" s="265"/>
      <c r="CZ96" s="266"/>
      <c r="DA96" s="267">
        <f t="shared" si="133"/>
        <v>0</v>
      </c>
      <c r="DB96" s="260">
        <f>+(IF(OR($B96=0,$C96=0,$D96=0,$CW$2&gt;$OE$1),0,IF(OR(CW96=0,CY96=0,CZ96=0),0,MIN((VLOOKUP($D96,SALERYCODE,3,0))*(IF($D96=6,CZ96,CY96))*((MIN((VLOOKUP($D96,SALERYCODE,5,0)),(IF($D96=6,CY96,CZ96))))),MIN((VLOOKUP($D96,SALERYCODE,3,0)),(CW96+CX96))*(IF($D96=6,CZ96,((MIN((VLOOKUP($D96,SALERYCODE,5,0)),CZ96)))))))))/IF(AND($D96=2,'ראשי-פרטים כלליים וריכוז הוצאות'!$D$68&lt;&gt;4),1.2,1)</f>
        <v>0</v>
      </c>
      <c r="DC96" s="263"/>
      <c r="DD96" s="264"/>
      <c r="DE96" s="265"/>
      <c r="DF96" s="266"/>
      <c r="DG96" s="267">
        <f t="shared" si="134"/>
        <v>0</v>
      </c>
      <c r="DH96" s="260">
        <f>+(IF(OR($B96=0,$C96=0,$D96=0,$DC$2&gt;$OE$1),0,IF(OR(DC96=0,DE96=0,DF96=0),0,MIN((VLOOKUP($D96,SALERYCODE,3,0))*(IF($D96=6,DF96,DE96))*((MIN((VLOOKUP($D96,SALERYCODE,5,0)),(IF($D96=6,DE96,DF96))))),MIN((VLOOKUP($D96,SALERYCODE,3,0)),(DC96+DD96))*(IF($D96=6,DF96,((MIN((VLOOKUP($D96,SALERYCODE,5,0)),DF96)))))))))/IF(AND($D96=2,'ראשי-פרטים כלליים וריכוז הוצאות'!$D$68&lt;&gt;4),1.2,1)</f>
        <v>0</v>
      </c>
      <c r="DI96" s="263"/>
      <c r="DJ96" s="264"/>
      <c r="DK96" s="265"/>
      <c r="DL96" s="266"/>
      <c r="DM96" s="267">
        <f t="shared" si="135"/>
        <v>0</v>
      </c>
      <c r="DN96" s="260">
        <f>+(IF(OR($B96=0,$C96=0,$D96=0,$DC$2&gt;$OE$1),0,IF(OR(DI96=0,DK96=0,DL96=0),0,MIN((VLOOKUP($D96,SALERYCODE,3,0))*(IF($D96=6,DL96,DK96))*((MIN((VLOOKUP($D96,SALERYCODE,5,0)),(IF($D96=6,DK96,DL96))))),MIN((VLOOKUP($D96,SALERYCODE,3,0)),(DI96+DJ96))*(IF($D96=6,DL96,((MIN((VLOOKUP($D96,SALERYCODE,5,0)),DL96)))))))))/IF(AND($D96=2,'ראשי-פרטים כלליים וריכוז הוצאות'!$D$68&lt;&gt;4),1.2,1)</f>
        <v>0</v>
      </c>
      <c r="DO96" s="263"/>
      <c r="DP96" s="264"/>
      <c r="DQ96" s="265"/>
      <c r="DR96" s="266"/>
      <c r="DS96" s="267">
        <f t="shared" si="136"/>
        <v>0</v>
      </c>
      <c r="DT96" s="260">
        <f>+(IF(OR($B96=0,$C96=0,$D96=0,$DC$2&gt;$OE$1),0,IF(OR(DO96=0,DQ96=0,DR96=0),0,MIN((VLOOKUP($D96,SALERYCODE,3,0))*(IF($D96=6,DR96,DQ96))*((MIN((VLOOKUP($D96,SALERYCODE,5,0)),(IF($D96=6,DQ96,DR96))))),MIN((VLOOKUP($D96,SALERYCODE,3,0)),(DO96+DP96))*(IF($D96=6,DR96,((MIN((VLOOKUP($D96,SALERYCODE,5,0)),DR96)))))))))/IF(AND($D96=2,'ראשי-פרטים כלליים וריכוז הוצאות'!$D$68&lt;&gt;4),1.2,1)</f>
        <v>0</v>
      </c>
      <c r="DU96" s="263"/>
      <c r="DV96" s="264"/>
      <c r="DW96" s="265"/>
      <c r="DX96" s="266"/>
      <c r="DY96" s="267">
        <f t="shared" si="137"/>
        <v>0</v>
      </c>
      <c r="DZ96" s="260">
        <f>+(IF(OR($B96=0,$C96=0,$D96=0,$DC$2&gt;$OE$1),0,IF(OR(DU96=0,DW96=0,DX96=0),0,MIN((VLOOKUP($D96,SALERYCODE,3,0))*(IF($D96=6,DX96,DW96))*((MIN((VLOOKUP($D96,SALERYCODE,5,0)),(IF($D96=6,DW96,DX96))))),MIN((VLOOKUP($D96,SALERYCODE,3,0)),(DU96+DV96))*(IF($D96=6,DX96,((MIN((VLOOKUP($D96,SALERYCODE,5,0)),DX96)))))))))/IF(AND($D96=2,'ראשי-פרטים כלליים וריכוז הוצאות'!$D$68&lt;&gt;4),1.2,1)</f>
        <v>0</v>
      </c>
      <c r="EA96" s="263"/>
      <c r="EB96" s="264"/>
      <c r="EC96" s="265"/>
      <c r="ED96" s="266"/>
      <c r="EE96" s="267">
        <f t="shared" si="138"/>
        <v>0</v>
      </c>
      <c r="EF96" s="260">
        <f>+(IF(OR($B96=0,$C96=0,$D96=0,$DC$2&gt;$OE$1),0,IF(OR(EA96=0,EC96=0,ED96=0),0,MIN((VLOOKUP($D96,SALERYCODE,3,0))*(IF($D96=6,ED96,EC96))*((MIN((VLOOKUP($D96,SALERYCODE,5,0)),(IF($D96=6,EC96,ED96))))),MIN((VLOOKUP($D96,SALERYCODE,3,0)),(EA96+EB96))*(IF($D96=6,ED96,((MIN((VLOOKUP($D96,SALERYCODE,5,0)),ED96)))))))))/IF(AND($D96=2,'ראשי-פרטים כלליים וריכוז הוצאות'!$D$68&lt;&gt;4),1.2,1)</f>
        <v>0</v>
      </c>
      <c r="EG96" s="263"/>
      <c r="EH96" s="264"/>
      <c r="EI96" s="265"/>
      <c r="EJ96" s="266"/>
      <c r="EK96" s="267">
        <f t="shared" si="139"/>
        <v>0</v>
      </c>
      <c r="EL96" s="260">
        <f>+(IF(OR($B96=0,$C96=0,$D96=0,$DC$2&gt;$OE$1),0,IF(OR(EG96=0,EI96=0,EJ96=0),0,MIN((VLOOKUP($D96,SALERYCODE,3,0))*(IF($D96=6,EJ96,EI96))*((MIN((VLOOKUP($D96,SALERYCODE,5,0)),(IF($D96=6,EI96,EJ96))))),MIN((VLOOKUP($D96,SALERYCODE,3,0)),(EG96+EH96))*(IF($D96=6,EJ96,((MIN((VLOOKUP($D96,SALERYCODE,5,0)),EJ96)))))))))/IF(AND($D96=2,'ראשי-פרטים כלליים וריכוז הוצאות'!$D$68&lt;&gt;4),1.2,1)</f>
        <v>0</v>
      </c>
      <c r="EM96" s="263"/>
      <c r="EN96" s="264"/>
      <c r="EO96" s="265"/>
      <c r="EP96" s="266"/>
      <c r="EQ96" s="267">
        <f t="shared" si="140"/>
        <v>0</v>
      </c>
      <c r="ER96" s="260">
        <f>+(IF(OR($B96=0,$C96=0,$D96=0,$DC$2&gt;$OE$1),0,IF(OR(EM96=0,EO96=0,EP96=0),0,MIN((VLOOKUP($D96,SALERYCODE,3,0))*(IF($D96=6,EP96,EO96))*((MIN((VLOOKUP($D96,SALERYCODE,5,0)),(IF($D96=6,EO96,EP96))))),MIN((VLOOKUP($D96,SALERYCODE,3,0)),(EM96+EN96))*(IF($D96=6,EP96,((MIN((VLOOKUP($D96,SALERYCODE,5,0)),EP96)))))))))/IF(AND($D96=2,'ראשי-פרטים כלליים וריכוז הוצאות'!$D$68&lt;&gt;4),1.2,1)</f>
        <v>0</v>
      </c>
      <c r="ES96" s="263"/>
      <c r="ET96" s="264"/>
      <c r="EU96" s="265"/>
      <c r="EV96" s="266"/>
      <c r="EW96" s="267">
        <f t="shared" si="141"/>
        <v>0</v>
      </c>
      <c r="EX96" s="260">
        <f>+(IF(OR($B96=0,$C96=0,$D96=0,$DC$2&gt;$OE$1),0,IF(OR(ES96=0,EU96=0,EV96=0),0,MIN((VLOOKUP($D96,SALERYCODE,3,0))*(IF($D96=6,EV96,EU96))*((MIN((VLOOKUP($D96,SALERYCODE,5,0)),(IF($D96=6,EU96,EV96))))),MIN((VLOOKUP($D96,SALERYCODE,3,0)),(ES96+ET96))*(IF($D96=6,EV96,((MIN((VLOOKUP($D96,SALERYCODE,5,0)),EV96)))))))))/IF(AND($D96=2,'ראשי-פרטים כלליים וריכוז הוצאות'!$D$68&lt;&gt;4),1.2,1)</f>
        <v>0</v>
      </c>
      <c r="EY96" s="263"/>
      <c r="EZ96" s="264"/>
      <c r="FA96" s="265"/>
      <c r="FB96" s="266"/>
      <c r="FC96" s="267">
        <f t="shared" si="142"/>
        <v>0</v>
      </c>
      <c r="FD96" s="260">
        <f>+(IF(OR($B96=0,$C96=0,$D96=0,$DC$2&gt;$OE$1),0,IF(OR(EY96=0,FA96=0,FB96=0),0,MIN((VLOOKUP($D96,SALERYCODE,3,0))*(IF($D96=6,FB96,FA96))*((MIN((VLOOKUP($D96,SALERYCODE,5,0)),(IF($D96=6,FA96,FB96))))),MIN((VLOOKUP($D96,SALERYCODE,3,0)),(EY96+EZ96))*(IF($D96=6,FB96,((MIN((VLOOKUP($D96,SALERYCODE,5,0)),FB96)))))))))/IF(AND($D96=2,'ראשי-פרטים כלליים וריכוז הוצאות'!$D$68&lt;&gt;4),1.2,1)</f>
        <v>0</v>
      </c>
      <c r="FE96" s="263"/>
      <c r="FF96" s="264"/>
      <c r="FG96" s="265"/>
      <c r="FH96" s="266"/>
      <c r="FI96" s="267">
        <f t="shared" si="143"/>
        <v>0</v>
      </c>
      <c r="FJ96" s="260">
        <f>+(IF(OR($B96=0,$C96=0,$D96=0,$DC$2&gt;$OE$1),0,IF(OR(FE96=0,FG96=0,FH96=0),0,MIN((VLOOKUP($D96,SALERYCODE,3,0))*(IF($D96=6,FH96,FG96))*((MIN((VLOOKUP($D96,SALERYCODE,5,0)),(IF($D96=6,FG96,FH96))))),MIN((VLOOKUP($D96,SALERYCODE,3,0)),(FE96+FF96))*(IF($D96=6,FH96,((MIN((VLOOKUP($D96,SALERYCODE,5,0)),FH96)))))))))/IF(AND($D96=2,'ראשי-פרטים כלליים וריכוז הוצאות'!$D$68&lt;&gt;4),1.2,1)</f>
        <v>0</v>
      </c>
      <c r="FK96" s="263"/>
      <c r="FL96" s="264"/>
      <c r="FM96" s="265"/>
      <c r="FN96" s="266"/>
      <c r="FO96" s="267">
        <f t="shared" si="144"/>
        <v>0</v>
      </c>
      <c r="FP96" s="260">
        <f>+(IF(OR($B96=0,$C96=0,$D96=0,$DC$2&gt;$OE$1),0,IF(OR(FK96=0,FM96=0,FN96=0),0,MIN((VLOOKUP($D96,SALERYCODE,3,0))*(IF($D96=6,FN96,FM96))*((MIN((VLOOKUP($D96,SALERYCODE,5,0)),(IF($D96=6,FM96,FN96))))),MIN((VLOOKUP($D96,SALERYCODE,3,0)),(FK96+FL96))*(IF($D96=6,FN96,((MIN((VLOOKUP($D96,SALERYCODE,5,0)),FN96)))))))))/IF(AND($D96=2,'ראשי-פרטים כלליים וריכוז הוצאות'!$D$68&lt;&gt;4),1.2,1)</f>
        <v>0</v>
      </c>
      <c r="FQ96" s="263"/>
      <c r="FR96" s="264"/>
      <c r="FS96" s="265"/>
      <c r="FT96" s="266"/>
      <c r="FU96" s="267">
        <f t="shared" si="145"/>
        <v>0</v>
      </c>
      <c r="FV96" s="260">
        <f>+(IF(OR($B96=0,$C96=0,$D96=0,$DC$2&gt;$OE$1),0,IF(OR(FQ96=0,FS96=0,FT96=0),0,MIN((VLOOKUP($D96,SALERYCODE,3,0))*(IF($D96=6,FT96,FS96))*((MIN((VLOOKUP($D96,SALERYCODE,5,0)),(IF($D96=6,FS96,FT96))))),MIN((VLOOKUP($D96,SALERYCODE,3,0)),(FQ96+FR96))*(IF($D96=6,FT96,((MIN((VLOOKUP($D96,SALERYCODE,5,0)),FT96)))))))))/IF(AND($D96=2,'ראשי-פרטים כלליים וריכוז הוצאות'!$D$68&lt;&gt;4),1.2,1)</f>
        <v>0</v>
      </c>
      <c r="FW96" s="263"/>
      <c r="FX96" s="264"/>
      <c r="FY96" s="265"/>
      <c r="FZ96" s="266"/>
      <c r="GA96" s="267">
        <f t="shared" si="146"/>
        <v>0</v>
      </c>
      <c r="GB96" s="260">
        <f>+(IF(OR($B96=0,$C96=0,$D96=0,$DC$2&gt;$OE$1),0,IF(OR(FW96=0,FY96=0,FZ96=0),0,MIN((VLOOKUP($D96,SALERYCODE,3,0))*(IF($D96=6,FZ96,FY96))*((MIN((VLOOKUP($D96,SALERYCODE,5,0)),(IF($D96=6,FY96,FZ96))))),MIN((VLOOKUP($D96,SALERYCODE,3,0)),(FW96+FX96))*(IF($D96=6,FZ96,((MIN((VLOOKUP($D96,SALERYCODE,5,0)),FZ96)))))))))/IF(AND($D96=2,'ראשי-פרטים כלליים וריכוז הוצאות'!$D$68&lt;&gt;4),1.2,1)</f>
        <v>0</v>
      </c>
      <c r="GC96" s="263"/>
      <c r="GD96" s="264"/>
      <c r="GE96" s="265"/>
      <c r="GF96" s="266"/>
      <c r="GG96" s="267">
        <f t="shared" si="147"/>
        <v>0</v>
      </c>
      <c r="GH96" s="260">
        <f>+(IF(OR($B96=0,$C96=0,$D96=0,$DC$2&gt;$OE$1),0,IF(OR(GC96=0,GE96=0,GF96=0),0,MIN((VLOOKUP($D96,SALERYCODE,3,0))*(IF($D96=6,GF96,GE96))*((MIN((VLOOKUP($D96,SALERYCODE,5,0)),(IF($D96=6,GE96,GF96))))),MIN((VLOOKUP($D96,SALERYCODE,3,0)),(GC96+GD96))*(IF($D96=6,GF96,((MIN((VLOOKUP($D96,SALERYCODE,5,0)),GF96)))))))))/IF(AND($D96=2,'ראשי-פרטים כלליים וריכוז הוצאות'!$D$68&lt;&gt;4),1.2,1)</f>
        <v>0</v>
      </c>
      <c r="GI96" s="263"/>
      <c r="GJ96" s="264"/>
      <c r="GK96" s="265"/>
      <c r="GL96" s="266"/>
      <c r="GM96" s="267">
        <f t="shared" si="148"/>
        <v>0</v>
      </c>
      <c r="GN96" s="260">
        <f>+(IF(OR($B96=0,$C96=0,$D96=0,$DC$2&gt;$OE$1),0,IF(OR(GI96=0,GK96=0,GL96=0),0,MIN((VLOOKUP($D96,SALERYCODE,3,0))*(IF($D96=6,GL96,GK96))*((MIN((VLOOKUP($D96,SALERYCODE,5,0)),(IF($D96=6,GK96,GL96))))),MIN((VLOOKUP($D96,SALERYCODE,3,0)),(GI96+GJ96))*(IF($D96=6,GL96,((MIN((VLOOKUP($D96,SALERYCODE,5,0)),GL96)))))))))/IF(AND($D96=2,'ראשי-פרטים כלליים וריכוז הוצאות'!$D$68&lt;&gt;4),1.2,1)</f>
        <v>0</v>
      </c>
      <c r="GO96" s="263"/>
      <c r="GP96" s="264"/>
      <c r="GQ96" s="265"/>
      <c r="GR96" s="266"/>
      <c r="GS96" s="267">
        <f t="shared" si="149"/>
        <v>0</v>
      </c>
      <c r="GT96" s="260">
        <f>+(IF(OR($B96=0,$C96=0,$D96=0,$DC$2&gt;$OE$1),0,IF(OR(GO96=0,GQ96=0,GR96=0),0,MIN((VLOOKUP($D96,SALERYCODE,3,0))*(IF($D96=6,GR96,GQ96))*((MIN((VLOOKUP($D96,SALERYCODE,5,0)),(IF($D96=6,GQ96,GR96))))),MIN((VLOOKUP($D96,SALERYCODE,3,0)),(GO96+GP96))*(IF($D96=6,GR96,((MIN((VLOOKUP($D96,SALERYCODE,5,0)),GR96)))))))))/IF(AND($D96=2,'ראשי-פרטים כלליים וריכוז הוצאות'!$D$68&lt;&gt;4),1.2,1)</f>
        <v>0</v>
      </c>
      <c r="GU96" s="263"/>
      <c r="GV96" s="264"/>
      <c r="GW96" s="265"/>
      <c r="GX96" s="266"/>
      <c r="GY96" s="267">
        <f t="shared" si="150"/>
        <v>0</v>
      </c>
      <c r="GZ96" s="260">
        <f>+(IF(OR($B96=0,$C96=0,$D96=0,$DC$2&gt;$OE$1),0,IF(OR(GU96=0,GW96=0,GX96=0),0,MIN((VLOOKUP($D96,SALERYCODE,3,0))*(IF($D96=6,GX96,GW96))*((MIN((VLOOKUP($D96,SALERYCODE,5,0)),(IF($D96=6,GW96,GX96))))),MIN((VLOOKUP($D96,SALERYCODE,3,0)),(GU96+GV96))*(IF($D96=6,GX96,((MIN((VLOOKUP($D96,SALERYCODE,5,0)),GX96)))))))))/IF(AND($D96=2,'ראשי-פרטים כלליים וריכוז הוצאות'!$D$68&lt;&gt;4),1.2,1)</f>
        <v>0</v>
      </c>
      <c r="HA96" s="263"/>
      <c r="HB96" s="264"/>
      <c r="HC96" s="265"/>
      <c r="HD96" s="266"/>
      <c r="HE96" s="267">
        <f t="shared" si="151"/>
        <v>0</v>
      </c>
      <c r="HF96" s="260">
        <f>+(IF(OR($B96=0,$C96=0,$D96=0,$DC$2&gt;$OE$1),0,IF(OR(HA96=0,HC96=0,HD96=0),0,MIN((VLOOKUP($D96,SALERYCODE,3,0))*(IF($D96=6,HD96,HC96))*((MIN((VLOOKUP($D96,SALERYCODE,5,0)),(IF($D96=6,HC96,HD96))))),MIN((VLOOKUP($D96,SALERYCODE,3,0)),(HA96+HB96))*(IF($D96=6,HD96,((MIN((VLOOKUP($D96,SALERYCODE,5,0)),HD96)))))))))/IF(AND($D96=2,'ראשי-פרטים כלליים וריכוז הוצאות'!$D$68&lt;&gt;4),1.2,1)</f>
        <v>0</v>
      </c>
      <c r="HG96" s="263"/>
      <c r="HH96" s="264"/>
      <c r="HI96" s="265"/>
      <c r="HJ96" s="266"/>
      <c r="HK96" s="267">
        <f t="shared" si="152"/>
        <v>0</v>
      </c>
      <c r="HL96" s="260">
        <f>+(IF(OR($B96=0,$C96=0,$D96=0,$DC$2&gt;$OE$1),0,IF(OR(HG96=0,HI96=0,HJ96=0),0,MIN((VLOOKUP($D96,SALERYCODE,3,0))*(IF($D96=6,HJ96,HI96))*((MIN((VLOOKUP($D96,SALERYCODE,5,0)),(IF($D96=6,HI96,HJ96))))),MIN((VLOOKUP($D96,SALERYCODE,3,0)),(HG96+HH96))*(IF($D96=6,HJ96,((MIN((VLOOKUP($D96,SALERYCODE,5,0)),HJ96)))))))))/IF(AND($D96=2,'ראשי-פרטים כלליים וריכוז הוצאות'!$D$68&lt;&gt;4),1.2,1)</f>
        <v>0</v>
      </c>
      <c r="HM96" s="263"/>
      <c r="HN96" s="264"/>
      <c r="HO96" s="265"/>
      <c r="HP96" s="266"/>
      <c r="HQ96" s="267">
        <f t="shared" si="153"/>
        <v>0</v>
      </c>
      <c r="HR96" s="260">
        <f>+(IF(OR($B96=0,$C96=0,$D96=0,$DC$2&gt;$OE$1),0,IF(OR(HM96=0,HO96=0,HP96=0),0,MIN((VLOOKUP($D96,SALERYCODE,3,0))*(IF($D96=6,HP96,HO96))*((MIN((VLOOKUP($D96,SALERYCODE,5,0)),(IF($D96=6,HO96,HP96))))),MIN((VLOOKUP($D96,SALERYCODE,3,0)),(HM96+HN96))*(IF($D96=6,HP96,((MIN((VLOOKUP($D96,SALERYCODE,5,0)),HP96)))))))))/IF(AND($D96=2,'ראשי-פרטים כלליים וריכוז הוצאות'!$D$68&lt;&gt;4),1.2,1)</f>
        <v>0</v>
      </c>
      <c r="HS96" s="263"/>
      <c r="HT96" s="264"/>
      <c r="HU96" s="265"/>
      <c r="HV96" s="266"/>
      <c r="HW96" s="267">
        <f t="shared" si="154"/>
        <v>0</v>
      </c>
      <c r="HX96" s="260">
        <f>+(IF(OR($B96=0,$C96=0,$D96=0,$DC$2&gt;$OE$1),0,IF(OR(HS96=0,HU96=0,HV96=0),0,MIN((VLOOKUP($D96,SALERYCODE,3,0))*(IF($D96=6,HV96,HU96))*((MIN((VLOOKUP($D96,SALERYCODE,5,0)),(IF($D96=6,HU96,HV96))))),MIN((VLOOKUP($D96,SALERYCODE,3,0)),(HS96+HT96))*(IF($D96=6,HV96,((MIN((VLOOKUP($D96,SALERYCODE,5,0)),HV96)))))))))/IF(AND($D96=2,'ראשי-פרטים כלליים וריכוז הוצאות'!$D$68&lt;&gt;4),1.2,1)</f>
        <v>0</v>
      </c>
      <c r="HY96" s="263"/>
      <c r="HZ96" s="264"/>
      <c r="IA96" s="265"/>
      <c r="IB96" s="266"/>
      <c r="IC96" s="267">
        <f t="shared" si="155"/>
        <v>0</v>
      </c>
      <c r="ID96" s="260">
        <f>+(IF(OR($B96=0,$C96=0,$D96=0,$DC$2&gt;$OE$1),0,IF(OR(HY96=0,IA96=0,IB96=0),0,MIN((VLOOKUP($D96,SALERYCODE,3,0))*(IF($D96=6,IB96,IA96))*((MIN((VLOOKUP($D96,SALERYCODE,5,0)),(IF($D96=6,IA96,IB96))))),MIN((VLOOKUP($D96,SALERYCODE,3,0)),(HY96+HZ96))*(IF($D96=6,IB96,((MIN((VLOOKUP($D96,SALERYCODE,5,0)),IB96)))))))))/IF(AND($D96=2,'ראשי-פרטים כלליים וריכוז הוצאות'!$D$68&lt;&gt;4),1.2,1)</f>
        <v>0</v>
      </c>
      <c r="IE96" s="263"/>
      <c r="IF96" s="264"/>
      <c r="IG96" s="265"/>
      <c r="IH96" s="266"/>
      <c r="II96" s="267">
        <f t="shared" si="156"/>
        <v>0</v>
      </c>
      <c r="IJ96" s="260">
        <f>+(IF(OR($B96=0,$C96=0,$D96=0,$DC$2&gt;$OE$1),0,IF(OR(IE96=0,IG96=0,IH96=0),0,MIN((VLOOKUP($D96,SALERYCODE,3,0))*(IF($D96=6,IH96,IG96))*((MIN((VLOOKUP($D96,SALERYCODE,5,0)),(IF($D96=6,IG96,IH96))))),MIN((VLOOKUP($D96,SALERYCODE,3,0)),(IE96+IF96))*(IF($D96=6,IH96,((MIN((VLOOKUP($D96,SALERYCODE,5,0)),IH96)))))))))/IF(AND($D96=2,'ראשי-פרטים כלליים וריכוז הוצאות'!$D$68&lt;&gt;4),1.2,1)</f>
        <v>0</v>
      </c>
      <c r="IK96" s="263"/>
      <c r="IL96" s="264"/>
      <c r="IM96" s="265"/>
      <c r="IN96" s="266"/>
      <c r="IO96" s="267">
        <f t="shared" si="157"/>
        <v>0</v>
      </c>
      <c r="IP96" s="260">
        <f>+(IF(OR($B96=0,$C96=0,$D96=0,$DC$2&gt;$OE$1),0,IF(OR(IK96=0,IM96=0,IN96=0),0,MIN((VLOOKUP($D96,SALERYCODE,3,0))*(IF($D96=6,IN96,IM96))*((MIN((VLOOKUP($D96,SALERYCODE,5,0)),(IF($D96=6,IM96,IN96))))),MIN((VLOOKUP($D96,SALERYCODE,3,0)),(IK96+IL96))*(IF($D96=6,IN96,((MIN((VLOOKUP($D96,SALERYCODE,5,0)),IN96)))))))))/IF(AND($D96=2,'ראשי-פרטים כלליים וריכוז הוצאות'!$D$68&lt;&gt;4),1.2,1)</f>
        <v>0</v>
      </c>
      <c r="IQ96" s="263"/>
      <c r="IR96" s="264"/>
      <c r="IS96" s="265"/>
      <c r="IT96" s="266"/>
      <c r="IU96" s="267">
        <f t="shared" si="158"/>
        <v>0</v>
      </c>
      <c r="IV96" s="260">
        <f>+(IF(OR($B96=0,$C96=0,$D96=0,$DC$2&gt;$OE$1),0,IF(OR(IQ96=0,IS96=0,IT96=0),0,MIN((VLOOKUP($D96,SALERYCODE,3,0))*(IF($D96=6,IT96,IS96))*((MIN((VLOOKUP($D96,SALERYCODE,5,0)),(IF($D96=6,IS96,IT96))))),MIN((VLOOKUP($D96,SALERYCODE,3,0)),(IQ96+IR96))*(IF($D96=6,IT96,((MIN((VLOOKUP($D96,SALERYCODE,5,0)),IT96)))))))))/IF(AND($D96=2,'ראשי-פרטים כלליים וריכוז הוצאות'!$D$68&lt;&gt;4),1.2,1)</f>
        <v>0</v>
      </c>
      <c r="IW96" s="263"/>
      <c r="IX96" s="264"/>
      <c r="IY96" s="265"/>
      <c r="IZ96" s="266"/>
      <c r="JA96" s="267">
        <f t="shared" si="159"/>
        <v>0</v>
      </c>
      <c r="JB96" s="260">
        <f>+(IF(OR($B96=0,$C96=0,$D96=0,$DC$2&gt;$OE$1),0,IF(OR(IW96=0,IY96=0,IZ96=0),0,MIN((VLOOKUP($D96,SALERYCODE,3,0))*(IF($D96=6,IZ96,IY96))*((MIN((VLOOKUP($D96,SALERYCODE,5,0)),(IF($D96=6,IY96,IZ96))))),MIN((VLOOKUP($D96,SALERYCODE,3,0)),(IW96+IX96))*(IF($D96=6,IZ96,((MIN((VLOOKUP($D96,SALERYCODE,5,0)),IZ96)))))))))/IF(AND($D96=2,'ראשי-פרטים כלליים וריכוז הוצאות'!$D$68&lt;&gt;4),1.2,1)</f>
        <v>0</v>
      </c>
      <c r="JC96" s="263"/>
      <c r="JD96" s="264"/>
      <c r="JE96" s="265"/>
      <c r="JF96" s="266"/>
      <c r="JG96" s="267">
        <f t="shared" si="160"/>
        <v>0</v>
      </c>
      <c r="JH96" s="260">
        <f>+(IF(OR($B96=0,$C96=0,$D96=0,$DC$2&gt;$OE$1),0,IF(OR(JC96=0,JE96=0,JF96=0),0,MIN((VLOOKUP($D96,SALERYCODE,3,0))*(IF($D96=6,JF96,JE96))*((MIN((VLOOKUP($D96,SALERYCODE,5,0)),(IF($D96=6,JE96,JF96))))),MIN((VLOOKUP($D96,SALERYCODE,3,0)),(JC96+JD96))*(IF($D96=6,JF96,((MIN((VLOOKUP($D96,SALERYCODE,5,0)),JF96)))))))))/IF(AND($D96=2,'ראשי-פרטים כלליים וריכוז הוצאות'!$D$68&lt;&gt;4),1.2,1)</f>
        <v>0</v>
      </c>
      <c r="JI96" s="263"/>
      <c r="JJ96" s="264"/>
      <c r="JK96" s="265"/>
      <c r="JL96" s="266"/>
      <c r="JM96" s="267">
        <f t="shared" si="161"/>
        <v>0</v>
      </c>
      <c r="JN96" s="260">
        <f>+(IF(OR($B96=0,$C96=0,$D96=0,$DC$2&gt;$OE$1),0,IF(OR(JI96=0,JK96=0,JL96=0),0,MIN((VLOOKUP($D96,SALERYCODE,3,0))*(IF($D96=6,JL96,JK96))*((MIN((VLOOKUP($D96,SALERYCODE,5,0)),(IF($D96=6,JK96,JL96))))),MIN((VLOOKUP($D96,SALERYCODE,3,0)),(JI96+JJ96))*(IF($D96=6,JL96,((MIN((VLOOKUP($D96,SALERYCODE,5,0)),JL96)))))))))/IF(AND($D96=2,'ראשי-פרטים כלליים וריכוז הוצאות'!$D$68&lt;&gt;4),1.2,1)</f>
        <v>0</v>
      </c>
      <c r="JO96" s="263"/>
      <c r="JP96" s="264"/>
      <c r="JQ96" s="265"/>
      <c r="JR96" s="266"/>
      <c r="JS96" s="267">
        <f t="shared" si="162"/>
        <v>0</v>
      </c>
      <c r="JT96" s="260">
        <f>+(IF(OR($B96=0,$C96=0,$D96=0,$DC$2&gt;$OE$1),0,IF(OR(JO96=0,JQ96=0,JR96=0),0,MIN((VLOOKUP($D96,SALERYCODE,3,0))*(IF($D96=6,JR96,JQ96))*((MIN((VLOOKUP($D96,SALERYCODE,5,0)),(IF($D96=6,JQ96,JR96))))),MIN((VLOOKUP($D96,SALERYCODE,3,0)),(JO96+JP96))*(IF($D96=6,JR96,((MIN((VLOOKUP($D96,SALERYCODE,5,0)),JR96)))))))))/IF(AND($D96=2,'ראשי-פרטים כלליים וריכוז הוצאות'!$D$68&lt;&gt;4),1.2,1)</f>
        <v>0</v>
      </c>
      <c r="JU96" s="263"/>
      <c r="JV96" s="264"/>
      <c r="JW96" s="265"/>
      <c r="JX96" s="266"/>
      <c r="JY96" s="267">
        <f t="shared" si="163"/>
        <v>0</v>
      </c>
      <c r="JZ96" s="260">
        <f>+(IF(OR($B96=0,$C96=0,$D96=0,$DC$2&gt;$OE$1),0,IF(OR(JU96=0,JW96=0,JX96=0),0,MIN((VLOOKUP($D96,SALERYCODE,3,0))*(IF($D96=6,JX96,JW96))*((MIN((VLOOKUP($D96,SALERYCODE,5,0)),(IF($D96=6,JW96,JX96))))),MIN((VLOOKUP($D96,SALERYCODE,3,0)),(JU96+JV96))*(IF($D96=6,JX96,((MIN((VLOOKUP($D96,SALERYCODE,5,0)),JX96)))))))))/IF(AND($D96=2,'ראשי-פרטים כלליים וריכוז הוצאות'!$D$68&lt;&gt;4),1.2,1)</f>
        <v>0</v>
      </c>
      <c r="KA96" s="263"/>
      <c r="KB96" s="264"/>
      <c r="KC96" s="265"/>
      <c r="KD96" s="266"/>
      <c r="KE96" s="267">
        <f t="shared" si="164"/>
        <v>0</v>
      </c>
      <c r="KF96" s="260">
        <f>+(IF(OR($B96=0,$C96=0,$D96=0,$DC$2&gt;$OE$1),0,IF(OR(KA96=0,KC96=0,KD96=0),0,MIN((VLOOKUP($D96,SALERYCODE,3,0))*(IF($D96=6,KD96,KC96))*((MIN((VLOOKUP($D96,SALERYCODE,5,0)),(IF($D96=6,KC96,KD96))))),MIN((VLOOKUP($D96,SALERYCODE,3,0)),(KA96+KB96))*(IF($D96=6,KD96,((MIN((VLOOKUP($D96,SALERYCODE,5,0)),KD96)))))))))/IF(AND($D96=2,'ראשי-פרטים כלליים וריכוז הוצאות'!$D$68&lt;&gt;4),1.2,1)</f>
        <v>0</v>
      </c>
      <c r="KG96" s="263"/>
      <c r="KH96" s="264"/>
      <c r="KI96" s="265"/>
      <c r="KJ96" s="266"/>
      <c r="KK96" s="267">
        <f t="shared" si="165"/>
        <v>0</v>
      </c>
      <c r="KL96" s="260">
        <f>+(IF(OR($B96=0,$C96=0,$D96=0,$DC$2&gt;$OE$1),0,IF(OR(KG96=0,KI96=0,KJ96=0),0,MIN((VLOOKUP($D96,SALERYCODE,3,0))*(IF($D96=6,KJ96,KI96))*((MIN((VLOOKUP($D96,SALERYCODE,5,0)),(IF($D96=6,KI96,KJ96))))),MIN((VLOOKUP($D96,SALERYCODE,3,0)),(KG96+KH96))*(IF($D96=6,KJ96,((MIN((VLOOKUP($D96,SALERYCODE,5,0)),KJ96)))))))))/IF(AND($D96=2,'ראשי-פרטים כלליים וריכוז הוצאות'!$D$68&lt;&gt;4),1.2,1)</f>
        <v>0</v>
      </c>
      <c r="KM96" s="263"/>
      <c r="KN96" s="264"/>
      <c r="KO96" s="265"/>
      <c r="KP96" s="266"/>
      <c r="KQ96" s="267">
        <f t="shared" si="166"/>
        <v>0</v>
      </c>
      <c r="KR96" s="260">
        <f>+(IF(OR($B96=0,$C96=0,$D96=0,$DC$2&gt;$OE$1),0,IF(OR(KM96=0,KO96=0,KP96=0),0,MIN((VLOOKUP($D96,SALERYCODE,3,0))*(IF($D96=6,KP96,KO96))*((MIN((VLOOKUP($D96,SALERYCODE,5,0)),(IF($D96=6,KO96,KP96))))),MIN((VLOOKUP($D96,SALERYCODE,3,0)),(KM96+KN96))*(IF($D96=6,KP96,((MIN((VLOOKUP($D96,SALERYCODE,5,0)),KP96)))))))))/IF(AND($D96=2,'ראשי-פרטים כלליים וריכוז הוצאות'!$D$68&lt;&gt;4),1.2,1)</f>
        <v>0</v>
      </c>
      <c r="KS96" s="263"/>
      <c r="KT96" s="264"/>
      <c r="KU96" s="265"/>
      <c r="KV96" s="266"/>
      <c r="KW96" s="267">
        <f t="shared" si="167"/>
        <v>0</v>
      </c>
      <c r="KX96" s="260">
        <f>+(IF(OR($B96=0,$C96=0,$D96=0,$DC$2&gt;$OE$1),0,IF(OR(KS96=0,KU96=0,KV96=0),0,MIN((VLOOKUP($D96,SALERYCODE,3,0))*(IF($D96=6,KV96,KU96))*((MIN((VLOOKUP($D96,SALERYCODE,5,0)),(IF($D96=6,KU96,KV96))))),MIN((VLOOKUP($D96,SALERYCODE,3,0)),(KS96+KT96))*(IF($D96=6,KV96,((MIN((VLOOKUP($D96,SALERYCODE,5,0)),KV96)))))))))/IF(AND($D96=2,'ראשי-פרטים כלליים וריכוז הוצאות'!$D$68&lt;&gt;4),1.2,1)</f>
        <v>0</v>
      </c>
      <c r="KY96" s="263"/>
      <c r="KZ96" s="264"/>
      <c r="LA96" s="265"/>
      <c r="LB96" s="266"/>
      <c r="LC96" s="267">
        <f t="shared" si="168"/>
        <v>0</v>
      </c>
      <c r="LD96" s="260">
        <f>+(IF(OR($B96=0,$C96=0,$D96=0,$DC$2&gt;$OE$1),0,IF(OR(KY96=0,LA96=0,LB96=0),0,MIN((VLOOKUP($D96,SALERYCODE,3,0))*(IF($D96=6,LB96,LA96))*((MIN((VLOOKUP($D96,SALERYCODE,5,0)),(IF($D96=6,LA96,LB96))))),MIN((VLOOKUP($D96,SALERYCODE,3,0)),(KY96+KZ96))*(IF($D96=6,LB96,((MIN((VLOOKUP($D96,SALERYCODE,5,0)),LB96)))))))))/IF(AND($D96=2,'ראשי-פרטים כלליים וריכוז הוצאות'!$D$68&lt;&gt;4),1.2,1)</f>
        <v>0</v>
      </c>
      <c r="LE96" s="263"/>
      <c r="LF96" s="264"/>
      <c r="LG96" s="265"/>
      <c r="LH96" s="266"/>
      <c r="LI96" s="267">
        <f t="shared" si="169"/>
        <v>0</v>
      </c>
      <c r="LJ96" s="260">
        <f>+(IF(OR($B96=0,$C96=0,$D96=0,$DC$2&gt;$OE$1),0,IF(OR(LE96=0,LG96=0,LH96=0),0,MIN((VLOOKUP($D96,SALERYCODE,3,0))*(IF($D96=6,LH96,LG96))*((MIN((VLOOKUP($D96,SALERYCODE,5,0)),(IF($D96=6,LG96,LH96))))),MIN((VLOOKUP($D96,SALERYCODE,3,0)),(LE96+LF96))*(IF($D96=6,LH96,((MIN((VLOOKUP($D96,SALERYCODE,5,0)),LH96)))))))))/IF(AND($D96=2,'ראשי-פרטים כלליים וריכוז הוצאות'!$D$68&lt;&gt;4),1.2,1)</f>
        <v>0</v>
      </c>
      <c r="LK96" s="263"/>
      <c r="LL96" s="264"/>
      <c r="LM96" s="265"/>
      <c r="LN96" s="266"/>
      <c r="LO96" s="267">
        <f t="shared" si="170"/>
        <v>0</v>
      </c>
      <c r="LP96" s="260">
        <f>+(IF(OR($B96=0,$C96=0,$D96=0,$DC$2&gt;$OE$1),0,IF(OR(LK96=0,LM96=0,LN96=0),0,MIN((VLOOKUP($D96,SALERYCODE,3,0))*(IF($D96=6,LN96,LM96))*((MIN((VLOOKUP($D96,SALERYCODE,5,0)),(IF($D96=6,LM96,LN96))))),MIN((VLOOKUP($D96,SALERYCODE,3,0)),(LK96+LL96))*(IF($D96=6,LN96,((MIN((VLOOKUP($D96,SALERYCODE,5,0)),LN96)))))))))/IF(AND($D96=2,'ראשי-פרטים כלליים וריכוז הוצאות'!$D$68&lt;&gt;4),1.2,1)</f>
        <v>0</v>
      </c>
      <c r="LQ96" s="263"/>
      <c r="LR96" s="264"/>
      <c r="LS96" s="265"/>
      <c r="LT96" s="266"/>
      <c r="LU96" s="267">
        <f t="shared" si="171"/>
        <v>0</v>
      </c>
      <c r="LV96" s="260">
        <f>+(IF(OR($B96=0,$C96=0,$D96=0,$DC$2&gt;$OE$1),0,IF(OR(LQ96=0,LS96=0,LT96=0),0,MIN((VLOOKUP($D96,SALERYCODE,3,0))*(IF($D96=6,LT96,LS96))*((MIN((VLOOKUP($D96,SALERYCODE,5,0)),(IF($D96=6,LS96,LT96))))),MIN((VLOOKUP($D96,SALERYCODE,3,0)),(LQ96+LR96))*(IF($D96=6,LT96,((MIN((VLOOKUP($D96,SALERYCODE,5,0)),LT96)))))))))/IF(AND($D96=2,'ראשי-פרטים כלליים וריכוז הוצאות'!$D$68&lt;&gt;4),1.2,1)</f>
        <v>0</v>
      </c>
      <c r="LW96" s="263"/>
      <c r="LX96" s="264"/>
      <c r="LY96" s="265"/>
      <c r="LZ96" s="266"/>
      <c r="MA96" s="267">
        <f t="shared" si="172"/>
        <v>0</v>
      </c>
      <c r="MB96" s="260">
        <f>+(IF(OR($B96=0,$C96=0,$D96=0,$DC$2&gt;$OE$1),0,IF(OR(LW96=0,LY96=0,LZ96=0),0,MIN((VLOOKUP($D96,SALERYCODE,3,0))*(IF($D96=6,LZ96,LY96))*((MIN((VLOOKUP($D96,SALERYCODE,5,0)),(IF($D96=6,LY96,LZ96))))),MIN((VLOOKUP($D96,SALERYCODE,3,0)),(LW96+LX96))*(IF($D96=6,LZ96,((MIN((VLOOKUP($D96,SALERYCODE,5,0)),LZ96)))))))))/IF(AND($D96=2,'ראשי-פרטים כלליים וריכוז הוצאות'!$D$68&lt;&gt;4),1.2,1)</f>
        <v>0</v>
      </c>
      <c r="MC96" s="263"/>
      <c r="MD96" s="264"/>
      <c r="ME96" s="265"/>
      <c r="MF96" s="266"/>
      <c r="MG96" s="267">
        <f t="shared" si="173"/>
        <v>0</v>
      </c>
      <c r="MH96" s="260">
        <f>+(IF(OR($B96=0,$C96=0,$D96=0,$DC$2&gt;$OE$1),0,IF(OR(MC96=0,ME96=0,MF96=0),0,MIN((VLOOKUP($D96,SALERYCODE,3,0))*(IF($D96=6,MF96,ME96))*((MIN((VLOOKUP($D96,SALERYCODE,5,0)),(IF($D96=6,ME96,MF96))))),MIN((VLOOKUP($D96,SALERYCODE,3,0)),(MC96+MD96))*(IF($D96=6,MF96,((MIN((VLOOKUP($D96,SALERYCODE,5,0)),MF96)))))))))/IF(AND($D96=2,'ראשי-פרטים כלליים וריכוז הוצאות'!$D$68&lt;&gt;4),1.2,1)</f>
        <v>0</v>
      </c>
      <c r="MI96" s="263"/>
      <c r="MJ96" s="264"/>
      <c r="MK96" s="265"/>
      <c r="ML96" s="266"/>
      <c r="MM96" s="267">
        <f t="shared" si="174"/>
        <v>0</v>
      </c>
      <c r="MN96" s="260">
        <f>+(IF(OR($B96=0,$C96=0,$D96=0,$DC$2&gt;$OE$1),0,IF(OR(MI96=0,MK96=0,ML96=0),0,MIN((VLOOKUP($D96,SALERYCODE,3,0))*(IF($D96=6,ML96,MK96))*((MIN((VLOOKUP($D96,SALERYCODE,5,0)),(IF($D96=6,MK96,ML96))))),MIN((VLOOKUP($D96,SALERYCODE,3,0)),(MI96+MJ96))*(IF($D96=6,ML96,((MIN((VLOOKUP($D96,SALERYCODE,5,0)),ML96)))))))))/IF(AND($D96=2,'ראשי-פרטים כלליים וריכוז הוצאות'!$D$68&lt;&gt;4),1.2,1)</f>
        <v>0</v>
      </c>
      <c r="MO96" s="263"/>
      <c r="MP96" s="264"/>
      <c r="MQ96" s="265"/>
      <c r="MR96" s="266"/>
      <c r="MS96" s="267">
        <f t="shared" si="175"/>
        <v>0</v>
      </c>
      <c r="MT96" s="260">
        <f>+(IF(OR($B96=0,$C96=0,$D96=0,$DC$2&gt;$OE$1),0,IF(OR(MO96=0,MQ96=0,MR96=0),0,MIN((VLOOKUP($D96,SALERYCODE,3,0))*(IF($D96=6,MR96,MQ96))*((MIN((VLOOKUP($D96,SALERYCODE,5,0)),(IF($D96=6,MQ96,MR96))))),MIN((VLOOKUP($D96,SALERYCODE,3,0)),(MO96+MP96))*(IF($D96=6,MR96,((MIN((VLOOKUP($D96,SALERYCODE,5,0)),MR96)))))))))/IF(AND($D96=2,'ראשי-פרטים כלליים וריכוז הוצאות'!$D$68&lt;&gt;4),1.2,1)</f>
        <v>0</v>
      </c>
      <c r="MU96" s="263"/>
      <c r="MV96" s="264"/>
      <c r="MW96" s="265"/>
      <c r="MX96" s="266"/>
      <c r="MY96" s="267">
        <f t="shared" si="176"/>
        <v>0</v>
      </c>
      <c r="MZ96" s="260">
        <f>+(IF(OR($B96=0,$C96=0,$D96=0,$DC$2&gt;$OE$1),0,IF(OR(MU96=0,MW96=0,MX96=0),0,MIN((VLOOKUP($D96,SALERYCODE,3,0))*(IF($D96=6,MX96,MW96))*((MIN((VLOOKUP($D96,SALERYCODE,5,0)),(IF($D96=6,MW96,MX96))))),MIN((VLOOKUP($D96,SALERYCODE,3,0)),(MU96+MV96))*(IF($D96=6,MX96,((MIN((VLOOKUP($D96,SALERYCODE,5,0)),MX96)))))))))/IF(AND($D96=2,'ראשי-פרטים כלליים וריכוז הוצאות'!$D$68&lt;&gt;4),1.2,1)</f>
        <v>0</v>
      </c>
      <c r="NA96" s="263"/>
      <c r="NB96" s="264"/>
      <c r="NC96" s="265"/>
      <c r="ND96" s="266"/>
      <c r="NE96" s="267">
        <f t="shared" si="177"/>
        <v>0</v>
      </c>
      <c r="NF96" s="260">
        <f>+(IF(OR($B96=0,$C96=0,$D96=0,$DC$2&gt;$OE$1),0,IF(OR(NA96=0,NC96=0,ND96=0),0,MIN((VLOOKUP($D96,SALERYCODE,3,0))*(IF($D96=6,ND96,NC96))*((MIN((VLOOKUP($D96,SALERYCODE,5,0)),(IF($D96=6,NC96,ND96))))),MIN((VLOOKUP($D96,SALERYCODE,3,0)),(NA96+NB96))*(IF($D96=6,ND96,((MIN((VLOOKUP($D96,SALERYCODE,5,0)),ND96)))))))))/IF(AND($D96=2,'ראשי-פרטים כלליים וריכוז הוצאות'!$D$68&lt;&gt;4),1.2,1)</f>
        <v>0</v>
      </c>
      <c r="NG96" s="263"/>
      <c r="NH96" s="264"/>
      <c r="NI96" s="265"/>
      <c r="NJ96" s="266"/>
      <c r="NK96" s="267">
        <f t="shared" si="178"/>
        <v>0</v>
      </c>
      <c r="NL96" s="260">
        <f>+(IF(OR($B96=0,$C96=0,$D96=0,$DC$2&gt;$OE$1),0,IF(OR(NG96=0,NI96=0,NJ96=0),0,MIN((VLOOKUP($D96,SALERYCODE,3,0))*(IF($D96=6,NJ96,NI96))*((MIN((VLOOKUP($D96,SALERYCODE,5,0)),(IF($D96=6,NI96,NJ96))))),MIN((VLOOKUP($D96,SALERYCODE,3,0)),(NG96+NH96))*(IF($D96=6,NJ96,((MIN((VLOOKUP($D96,SALERYCODE,5,0)),NJ96)))))))))/IF(AND($D96=2,'ראשי-פרטים כלליים וריכוז הוצאות'!$D$68&lt;&gt;4),1.2,1)</f>
        <v>0</v>
      </c>
      <c r="NM96" s="263"/>
      <c r="NN96" s="264"/>
      <c r="NO96" s="265"/>
      <c r="NP96" s="266"/>
      <c r="NQ96" s="267">
        <f t="shared" si="179"/>
        <v>0</v>
      </c>
      <c r="NR96" s="260">
        <f>+(IF(OR($B96=0,$C96=0,$D96=0,$DC$2&gt;$OE$1),0,IF(OR(NM96=0,NO96=0,NP96=0),0,MIN((VLOOKUP($D96,SALERYCODE,3,0))*(IF($D96=6,NP96,NO96))*((MIN((VLOOKUP($D96,SALERYCODE,5,0)),(IF($D96=6,NO96,NP96))))),MIN((VLOOKUP($D96,SALERYCODE,3,0)),(NM96+NN96))*(IF($D96=6,NP96,((MIN((VLOOKUP($D96,SALERYCODE,5,0)),NP96)))))))))/IF(AND($D96=2,'ראשי-פרטים כלליים וריכוז הוצאות'!$D$68&lt;&gt;4),1.2,1)</f>
        <v>0</v>
      </c>
      <c r="NS96" s="263"/>
      <c r="NT96" s="264"/>
      <c r="NU96" s="265"/>
      <c r="NV96" s="266"/>
      <c r="NW96" s="267">
        <f t="shared" si="180"/>
        <v>0</v>
      </c>
      <c r="NX96" s="260">
        <f>+(IF(OR($B96=0,$C96=0,$D96=0,$DC$2&gt;$OE$1),0,IF(OR(NS96=0,NU96=0,NV96=0),0,MIN((VLOOKUP($D96,SALERYCODE,3,0))*(IF($D96=6,NV96,NU96))*((MIN((VLOOKUP($D96,SALERYCODE,5,0)),(IF($D96=6,NU96,NV96))))),MIN((VLOOKUP($D96,SALERYCODE,3,0)),(NS96+NT96))*(IF($D96=6,NV96,((MIN((VLOOKUP($D96,SALERYCODE,5,0)),NV96)))))))))/IF(AND($D96=2,'ראשי-פרטים כלליים וריכוז הוצאות'!$D$68&lt;&gt;4),1.2,1)</f>
        <v>0</v>
      </c>
      <c r="NY96" s="263"/>
      <c r="NZ96" s="264"/>
      <c r="OA96" s="265"/>
      <c r="OB96" s="266"/>
      <c r="OC96" s="267">
        <f t="shared" si="181"/>
        <v>0</v>
      </c>
      <c r="OD96" s="260">
        <f>+(IF(OR($B96=0,$C96=0,$D96=0,$DC$2&gt;$OE$1),0,IF(OR(NY96=0,OA96=0,OB96=0),0,MIN((VLOOKUP($D96,SALERYCODE,3,0))*(IF($D96=6,OB96,OA96))*((MIN((VLOOKUP($D96,SALERYCODE,5,0)),(IF($D96=6,OA96,OB96))))),MIN((VLOOKUP($D96,SALERYCODE,3,0)),(NY96+NZ96))*(IF($D96=6,OB96,((MIN((VLOOKUP($D96,SALERYCODE,5,0)),OB96)))))))))/IF(AND($D96=2,'ראשי-פרטים כלליים וריכוז הוצאות'!$D$68&lt;&gt;4),1.2,1)</f>
        <v>0</v>
      </c>
      <c r="OE96" s="275">
        <f t="shared" si="192"/>
        <v>0</v>
      </c>
      <c r="OF96" s="283">
        <f t="shared" si="193"/>
        <v>9.9999999999999995E-7</v>
      </c>
      <c r="OG96" s="276">
        <f t="shared" si="194"/>
        <v>0</v>
      </c>
      <c r="OH96" s="275">
        <f t="shared" si="195"/>
        <v>0</v>
      </c>
      <c r="OI96" s="275">
        <v>0</v>
      </c>
      <c r="OJ96" s="258">
        <f t="shared" si="191"/>
        <v>0</v>
      </c>
      <c r="OK96" s="284"/>
      <c r="OL96" s="116">
        <f>MIN(OJ96+OK96*OF96*OE96/$OL$1/IF(AND($D96=2,'ראשי-פרטים כלליים וריכוז הוצאות'!$D$68&lt;&gt;4),1.2,1),IF($D96&gt;0,VLOOKUP($D96,SALERYCODE,3,0)*12*OG96,0))</f>
        <v>0</v>
      </c>
      <c r="OM96" s="95">
        <f t="shared" si="182"/>
        <v>0</v>
      </c>
      <c r="ON96" s="11">
        <f t="shared" si="183"/>
        <v>0</v>
      </c>
      <c r="OO96" s="11">
        <f t="shared" si="184"/>
        <v>0</v>
      </c>
      <c r="OP96" s="22">
        <f t="shared" si="185"/>
        <v>0</v>
      </c>
      <c r="OQ96" s="11">
        <f t="shared" si="186"/>
        <v>0</v>
      </c>
      <c r="OR96" s="11" t="e">
        <f>#REF!</f>
        <v>#REF!</v>
      </c>
      <c r="OS96" s="35" t="e">
        <f>#REF!-OP96</f>
        <v>#REF!</v>
      </c>
      <c r="OT96" s="35" t="e">
        <f>OS96-#REF!</f>
        <v>#REF!</v>
      </c>
      <c r="OU96" s="43" t="e">
        <f>IF(AND(OP96&gt;0,(OS96=#REF!-OP96)),"מועסק פחות מ-10% מזמנו במופ","")</f>
        <v>#REF!</v>
      </c>
    </row>
    <row r="97" spans="1:411" ht="24" hidden="1" customHeight="1" outlineLevel="1" x14ac:dyDescent="0.2">
      <c r="A97" s="282">
        <v>94</v>
      </c>
      <c r="B97" s="269"/>
      <c r="C97" s="270"/>
      <c r="D97" s="271"/>
      <c r="E97" s="263"/>
      <c r="F97" s="264"/>
      <c r="G97" s="265"/>
      <c r="H97" s="266"/>
      <c r="I97" s="267">
        <f t="shared" si="117"/>
        <v>0</v>
      </c>
      <c r="J97" s="260">
        <f>(IF(OR($B97=0,$C97=0,$D97=0,$E$2&gt;$OE$1),0,IF(OR($E97=0,$G97=0,$H97=0),0,MIN((VLOOKUP($D97,SALERYCODE,3,0))*(IF($D97=6,$H97,$G97))*((MIN((VLOOKUP($D97,SALERYCODE,5,0)),(IF($D97=6,$G97,$H97))))),MIN((VLOOKUP($D97,SALERYCODE,3,0)),($E97+$F97))*(IF($D97=6,$H97,((MIN((VLOOKUP($D97,SALERYCODE,5,0)),$H97)))))))))/IF(AND($D97=2,'ראשי-פרטים כלליים וריכוז הוצאות'!$D$68&lt;&gt;4),1.2,1)</f>
        <v>0</v>
      </c>
      <c r="K97" s="263"/>
      <c r="L97" s="264"/>
      <c r="M97" s="265"/>
      <c r="N97" s="266"/>
      <c r="O97" s="267">
        <f t="shared" si="118"/>
        <v>0</v>
      </c>
      <c r="P97" s="260">
        <f>+(IF(OR($B97=0,$C97=0,$D97=0,$K$2&gt;$OE$1),0,IF(OR($K97=0,$M97=0,$N97=0),0,MIN((VLOOKUP($D97,SALERYCODE,3,0))*(IF($D97=6,$N97,$M97))*((MIN((VLOOKUP($D97,SALERYCODE,5,0)),(IF($D97=6,$M97,$N97))))),MIN((VLOOKUP($D97,SALERYCODE,3,0)),($K97+$L97))*(IF($D97=6,$N97,((MIN((VLOOKUP($D97,SALERYCODE,5,0)),$N97)))))))))/IF(AND($D97=2,'ראשי-פרטים כלליים וריכוז הוצאות'!$D$68&lt;&gt;4),1.2,1)</f>
        <v>0</v>
      </c>
      <c r="Q97" s="263"/>
      <c r="R97" s="264"/>
      <c r="S97" s="265"/>
      <c r="T97" s="266"/>
      <c r="U97" s="267">
        <f t="shared" si="119"/>
        <v>0</v>
      </c>
      <c r="V97" s="260">
        <f>+(IF(OR($B97=0,$C97=0,$D97=0,$Q$2&gt;$OE$1),0,IF(OR(Q97=0,S97=0,T97=0),0,MIN((VLOOKUP($D97,SALERYCODE,3,0))*(IF($D97=6,T97,S97))*((MIN((VLOOKUP($D97,SALERYCODE,5,0)),(IF($D97=6,S97,T97))))),MIN((VLOOKUP($D97,SALERYCODE,3,0)),(Q97+R97))*(IF($D97=6,T97,((MIN((VLOOKUP($D97,SALERYCODE,5,0)),T97)))))))))/IF(AND($D97=2,'ראשי-פרטים כלליים וריכוז הוצאות'!$D$68&lt;&gt;4),1.2,1)</f>
        <v>0</v>
      </c>
      <c r="W97" s="263"/>
      <c r="X97" s="264"/>
      <c r="Y97" s="265"/>
      <c r="Z97" s="266"/>
      <c r="AA97" s="267">
        <f t="shared" si="120"/>
        <v>0</v>
      </c>
      <c r="AB97" s="260">
        <f>+(IF(OR($B97=0,$C97=0,$D97=0,$W$2&gt;$OE$1),0,IF(OR(W97=0,Y97=0,Z97=0),0,MIN((VLOOKUP($D97,SALERYCODE,3,0))*(IF($D97=6,Z97,Y97))*((MIN((VLOOKUP($D97,SALERYCODE,5,0)),(IF($D97=6,Y97,Z97))))),MIN((VLOOKUP($D97,SALERYCODE,3,0)),(W97+X97))*(IF($D97=6,Z97,((MIN((VLOOKUP($D97,SALERYCODE,5,0)),Z97)))))))))/IF(AND($D97=2,'ראשי-פרטים כלליים וריכוז הוצאות'!$D$68&lt;&gt;4),1.2,1)</f>
        <v>0</v>
      </c>
      <c r="AC97" s="263"/>
      <c r="AD97" s="264"/>
      <c r="AE97" s="265"/>
      <c r="AF97" s="266"/>
      <c r="AG97" s="267">
        <f t="shared" si="121"/>
        <v>0</v>
      </c>
      <c r="AH97" s="260">
        <f>+(IF(OR($B97=0,$C97=0,$D97=0,$AC$2&gt;$OE$1),0,IF(OR(AC97=0,AE97=0,AF97=0),0,MIN((VLOOKUP($D97,SALERYCODE,3,0))*(IF($D97=6,AF97,AE97))*((MIN((VLOOKUP($D97,SALERYCODE,5,0)),(IF($D97=6,AE97,AF97))))),MIN((VLOOKUP($D97,SALERYCODE,3,0)),(AC97+AD97))*(IF($D97=6,AF97,((MIN((VLOOKUP($D97,SALERYCODE,5,0)),AF97)))))))))/IF(AND($D97=2,'ראשי-פרטים כלליים וריכוז הוצאות'!$D$68&lt;&gt;4),1.2,1)</f>
        <v>0</v>
      </c>
      <c r="AI97" s="263"/>
      <c r="AJ97" s="264"/>
      <c r="AK97" s="265"/>
      <c r="AL97" s="266"/>
      <c r="AM97" s="267">
        <f t="shared" si="122"/>
        <v>0</v>
      </c>
      <c r="AN97" s="260">
        <f>+(IF(OR($B97=0,$C97=0,$D97=0,$AI$2&gt;$OE$1),0,IF(OR(AI97=0,AK97=0,AL97=0),0,MIN((VLOOKUP($D97,SALERYCODE,3,0))*(IF($D97=6,AL97,AK97))*((MIN((VLOOKUP($D97,SALERYCODE,5,0)),(IF($D97=6,AK97,AL97))))),MIN((VLOOKUP($D97,SALERYCODE,3,0)),(AI97+AJ97))*(IF($D97=6,AL97,((MIN((VLOOKUP($D97,SALERYCODE,5,0)),AL97)))))))))/IF(AND($D97=2,'ראשי-פרטים כלליים וריכוז הוצאות'!$D$68&lt;&gt;4),1.2,1)</f>
        <v>0</v>
      </c>
      <c r="AO97" s="263"/>
      <c r="AP97" s="264"/>
      <c r="AQ97" s="265"/>
      <c r="AR97" s="266"/>
      <c r="AS97" s="267">
        <f t="shared" si="123"/>
        <v>0</v>
      </c>
      <c r="AT97" s="260">
        <f>+(IF(OR($B97=0,$C97=0,$D97=0,$AO$2&gt;$OE$1),0,IF(OR(AO97=0,AQ97=0,AR97=0),0,MIN((VLOOKUP($D97,SALERYCODE,3,0))*(IF($D97=6,AR97,AQ97))*((MIN((VLOOKUP($D97,SALERYCODE,5,0)),(IF($D97=6,AQ97,AR97))))),MIN((VLOOKUP($D97,SALERYCODE,3,0)),(AO97+AP97))*(IF($D97=6,AR97,((MIN((VLOOKUP($D97,SALERYCODE,5,0)),AR97)))))))))/IF(AND($D97=2,'ראשי-פרטים כלליים וריכוז הוצאות'!$D$68&lt;&gt;4),1.2,1)</f>
        <v>0</v>
      </c>
      <c r="AU97" s="263"/>
      <c r="AV97" s="264"/>
      <c r="AW97" s="265"/>
      <c r="AX97" s="266"/>
      <c r="AY97" s="267">
        <f t="shared" si="124"/>
        <v>0</v>
      </c>
      <c r="AZ97" s="260">
        <f>+(IF(OR($B97=0,$C97=0,$D97=0,$AU$2&gt;$OE$1),0,IF(OR(AU97=0,AW97=0,AX97=0),0,MIN((VLOOKUP($D97,SALERYCODE,3,0))*(IF($D97=6,AX97,AW97))*((MIN((VLOOKUP($D97,SALERYCODE,5,0)),(IF($D97=6,AW97,AX97))))),MIN((VLOOKUP($D97,SALERYCODE,3,0)),(AU97+AV97))*(IF($D97=6,AX97,((MIN((VLOOKUP($D97,SALERYCODE,5,0)),AX97)))))))))/IF(AND($D97=2,'ראשי-פרטים כלליים וריכוז הוצאות'!$D$68&lt;&gt;4),1.2,1)</f>
        <v>0</v>
      </c>
      <c r="BA97" s="263"/>
      <c r="BB97" s="264"/>
      <c r="BC97" s="265"/>
      <c r="BD97" s="266"/>
      <c r="BE97" s="267">
        <f t="shared" si="125"/>
        <v>0</v>
      </c>
      <c r="BF97" s="260">
        <f>+(IF(OR($B97=0,$C97=0,$D97=0,$BA$2&gt;$OE$1),0,IF(OR(BA97=0,BC97=0,BD97=0),0,MIN((VLOOKUP($D97,SALERYCODE,3,0))*(IF($D97=6,BD97,BC97))*((MIN((VLOOKUP($D97,SALERYCODE,5,0)),(IF($D97=6,BC97,BD97))))),MIN((VLOOKUP($D97,SALERYCODE,3,0)),(BA97+BB97))*(IF($D97=6,BD97,((MIN((VLOOKUP($D97,SALERYCODE,5,0)),BD97)))))))))/IF(AND($D97=2,'ראשי-פרטים כלליים וריכוז הוצאות'!$D$68&lt;&gt;4),1.2,1)</f>
        <v>0</v>
      </c>
      <c r="BG97" s="263"/>
      <c r="BH97" s="264"/>
      <c r="BI97" s="265"/>
      <c r="BJ97" s="266"/>
      <c r="BK97" s="267">
        <f t="shared" si="126"/>
        <v>0</v>
      </c>
      <c r="BL97" s="260">
        <f>+(IF(OR($B97=0,$C97=0,$D97=0,$BG$2&gt;$OE$1),0,IF(OR(BG97=0,BI97=0,BJ97=0),0,MIN((VLOOKUP($D97,SALERYCODE,3,0))*(IF($D97=6,BJ97,BI97))*((MIN((VLOOKUP($D97,SALERYCODE,5,0)),(IF($D97=6,BI97,BJ97))))),MIN((VLOOKUP($D97,SALERYCODE,3,0)),(BG97+BH97))*(IF($D97=6,BJ97,((MIN((VLOOKUP($D97,SALERYCODE,5,0)),BJ97)))))))))/IF(AND($D97=2,'ראשי-פרטים כלליים וריכוז הוצאות'!$D$68&lt;&gt;4),1.2,1)</f>
        <v>0</v>
      </c>
      <c r="BM97" s="263"/>
      <c r="BN97" s="264"/>
      <c r="BO97" s="265"/>
      <c r="BP97" s="266"/>
      <c r="BQ97" s="267">
        <f t="shared" si="127"/>
        <v>0</v>
      </c>
      <c r="BR97" s="260">
        <f>+(IF(OR($B97=0,$C97=0,$D97=0,$BM$2&gt;$OE$1),0,IF(OR(BM97=0,BO97=0,BP97=0),0,MIN((VLOOKUP($D97,SALERYCODE,3,0))*(IF($D97=6,BP97,BO97))*((MIN((VLOOKUP($D97,SALERYCODE,5,0)),(IF($D97=6,BO97,BP97))))),MIN((VLOOKUP($D97,SALERYCODE,3,0)),(BM97+BN97))*(IF($D97=6,BP97,((MIN((VLOOKUP($D97,SALERYCODE,5,0)),BP97)))))))))/IF(AND($D97=2,'ראשי-פרטים כלליים וריכוז הוצאות'!$D$68&lt;&gt;4),1.2,1)</f>
        <v>0</v>
      </c>
      <c r="BS97" s="263"/>
      <c r="BT97" s="264"/>
      <c r="BU97" s="265"/>
      <c r="BV97" s="266"/>
      <c r="BW97" s="267">
        <f t="shared" si="128"/>
        <v>0</v>
      </c>
      <c r="BX97" s="260">
        <f>+(IF(OR($B97=0,$C97=0,$D97=0,$BS$2&gt;$OE$1),0,IF(OR(BS97=0,BU97=0,BV97=0),0,MIN((VLOOKUP($D97,SALERYCODE,3,0))*(IF($D97=6,BV97,BU97))*((MIN((VLOOKUP($D97,SALERYCODE,5,0)),(IF($D97=6,BU97,BV97))))),MIN((VLOOKUP($D97,SALERYCODE,3,0)),(BS97+BT97))*(IF($D97=6,BV97,((MIN((VLOOKUP($D97,SALERYCODE,5,0)),BV97)))))))))/IF(AND($D97=2,'ראשי-פרטים כלליים וריכוז הוצאות'!$D$68&lt;&gt;4),1.2,1)</f>
        <v>0</v>
      </c>
      <c r="BY97" s="263"/>
      <c r="BZ97" s="264"/>
      <c r="CA97" s="265"/>
      <c r="CB97" s="266"/>
      <c r="CC97" s="267">
        <f t="shared" si="129"/>
        <v>0</v>
      </c>
      <c r="CD97" s="260">
        <f>+(IF(OR($B97=0,$C97=0,$D97=0,$BY$2&gt;$OE$1),0,IF(OR(BY97=0,CA97=0,CB97=0),0,MIN((VLOOKUP($D97,SALERYCODE,3,0))*(IF($D97=6,CB97,CA97))*((MIN((VLOOKUP($D97,SALERYCODE,5,0)),(IF($D97=6,CA97,CB97))))),MIN((VLOOKUP($D97,SALERYCODE,3,0)),(BY97+BZ97))*(IF($D97=6,CB97,((MIN((VLOOKUP($D97,SALERYCODE,5,0)),CB97)))))))))/IF(AND($D97=2,'ראשי-פרטים כלליים וריכוז הוצאות'!$D$68&lt;&gt;4),1.2,1)</f>
        <v>0</v>
      </c>
      <c r="CE97" s="263"/>
      <c r="CF97" s="264"/>
      <c r="CG97" s="265"/>
      <c r="CH97" s="266"/>
      <c r="CI97" s="267">
        <f t="shared" si="130"/>
        <v>0</v>
      </c>
      <c r="CJ97" s="260">
        <f>+(IF(OR($B97=0,$C97=0,$D97=0,$CE$2&gt;$OE$1),0,IF(OR(CE97=0,CG97=0,CH97=0),0,MIN((VLOOKUP($D97,SALERYCODE,3,0))*(IF($D97=6,CH97,CG97))*((MIN((VLOOKUP($D97,SALERYCODE,5,0)),(IF($D97=6,CG97,CH97))))),MIN((VLOOKUP($D97,SALERYCODE,3,0)),(CE97+CF97))*(IF($D97=6,CH97,((MIN((VLOOKUP($D97,SALERYCODE,5,0)),CH97)))))))))/IF(AND($D97=2,'ראשי-פרטים כלליים וריכוז הוצאות'!$D$68&lt;&gt;4),1.2,1)</f>
        <v>0</v>
      </c>
      <c r="CK97" s="263"/>
      <c r="CL97" s="264"/>
      <c r="CM97" s="265"/>
      <c r="CN97" s="266"/>
      <c r="CO97" s="267">
        <f t="shared" si="131"/>
        <v>0</v>
      </c>
      <c r="CP97" s="260">
        <f>+(IF(OR($B97=0,$C97=0,$D97=0,$CK$2&gt;$OE$1),0,IF(OR(CK97=0,CM97=0,CN97=0),0,MIN((VLOOKUP($D97,SALERYCODE,3,0))*(IF($D97=6,CN97,CM97))*((MIN((VLOOKUP($D97,SALERYCODE,5,0)),(IF($D97=6,CM97,CN97))))),MIN((VLOOKUP($D97,SALERYCODE,3,0)),(CK97+CL97))*(IF($D97=6,CN97,((MIN((VLOOKUP($D97,SALERYCODE,5,0)),CN97)))))))))/IF(AND($D97=2,'ראשי-פרטים כלליים וריכוז הוצאות'!$D$68&lt;&gt;4),1.2,1)</f>
        <v>0</v>
      </c>
      <c r="CQ97" s="263"/>
      <c r="CR97" s="264"/>
      <c r="CS97" s="265"/>
      <c r="CT97" s="266"/>
      <c r="CU97" s="267">
        <f t="shared" si="132"/>
        <v>0</v>
      </c>
      <c r="CV97" s="260">
        <f>+(IF(OR($B97=0,$C97=0,$D97=0,$CQ$2&gt;$OE$1),0,IF(OR(CQ97=0,CS97=0,CT97=0),0,MIN((VLOOKUP($D97,SALERYCODE,3,0))*(IF($D97=6,CT97,CS97))*((MIN((VLOOKUP($D97,SALERYCODE,5,0)),(IF($D97=6,CS97,CT97))))),MIN((VLOOKUP($D97,SALERYCODE,3,0)),(CQ97+CR97))*(IF($D97=6,CT97,((MIN((VLOOKUP($D97,SALERYCODE,5,0)),CT97)))))))))/IF(AND($D97=2,'ראשי-פרטים כלליים וריכוז הוצאות'!$D$68&lt;&gt;4),1.2,1)</f>
        <v>0</v>
      </c>
      <c r="CW97" s="263"/>
      <c r="CX97" s="264"/>
      <c r="CY97" s="265"/>
      <c r="CZ97" s="266"/>
      <c r="DA97" s="267">
        <f t="shared" si="133"/>
        <v>0</v>
      </c>
      <c r="DB97" s="260">
        <f>+(IF(OR($B97=0,$C97=0,$D97=0,$CW$2&gt;$OE$1),0,IF(OR(CW97=0,CY97=0,CZ97=0),0,MIN((VLOOKUP($D97,SALERYCODE,3,0))*(IF($D97=6,CZ97,CY97))*((MIN((VLOOKUP($D97,SALERYCODE,5,0)),(IF($D97=6,CY97,CZ97))))),MIN((VLOOKUP($D97,SALERYCODE,3,0)),(CW97+CX97))*(IF($D97=6,CZ97,((MIN((VLOOKUP($D97,SALERYCODE,5,0)),CZ97)))))))))/IF(AND($D97=2,'ראשי-פרטים כלליים וריכוז הוצאות'!$D$68&lt;&gt;4),1.2,1)</f>
        <v>0</v>
      </c>
      <c r="DC97" s="263"/>
      <c r="DD97" s="264"/>
      <c r="DE97" s="265"/>
      <c r="DF97" s="266"/>
      <c r="DG97" s="267">
        <f t="shared" si="134"/>
        <v>0</v>
      </c>
      <c r="DH97" s="260">
        <f>+(IF(OR($B97=0,$C97=0,$D97=0,$DC$2&gt;$OE$1),0,IF(OR(DC97=0,DE97=0,DF97=0),0,MIN((VLOOKUP($D97,SALERYCODE,3,0))*(IF($D97=6,DF97,DE97))*((MIN((VLOOKUP($D97,SALERYCODE,5,0)),(IF($D97=6,DE97,DF97))))),MIN((VLOOKUP($D97,SALERYCODE,3,0)),(DC97+DD97))*(IF($D97=6,DF97,((MIN((VLOOKUP($D97,SALERYCODE,5,0)),DF97)))))))))/IF(AND($D97=2,'ראשי-פרטים כלליים וריכוז הוצאות'!$D$68&lt;&gt;4),1.2,1)</f>
        <v>0</v>
      </c>
      <c r="DI97" s="263"/>
      <c r="DJ97" s="264"/>
      <c r="DK97" s="265"/>
      <c r="DL97" s="266"/>
      <c r="DM97" s="267">
        <f t="shared" si="135"/>
        <v>0</v>
      </c>
      <c r="DN97" s="260">
        <f>+(IF(OR($B97=0,$C97=0,$D97=0,$DC$2&gt;$OE$1),0,IF(OR(DI97=0,DK97=0,DL97=0),0,MIN((VLOOKUP($D97,SALERYCODE,3,0))*(IF($D97=6,DL97,DK97))*((MIN((VLOOKUP($D97,SALERYCODE,5,0)),(IF($D97=6,DK97,DL97))))),MIN((VLOOKUP($D97,SALERYCODE,3,0)),(DI97+DJ97))*(IF($D97=6,DL97,((MIN((VLOOKUP($D97,SALERYCODE,5,0)),DL97)))))))))/IF(AND($D97=2,'ראשי-פרטים כלליים וריכוז הוצאות'!$D$68&lt;&gt;4),1.2,1)</f>
        <v>0</v>
      </c>
      <c r="DO97" s="263"/>
      <c r="DP97" s="264"/>
      <c r="DQ97" s="265"/>
      <c r="DR97" s="266"/>
      <c r="DS97" s="267">
        <f t="shared" si="136"/>
        <v>0</v>
      </c>
      <c r="DT97" s="260">
        <f>+(IF(OR($B97=0,$C97=0,$D97=0,$DC$2&gt;$OE$1),0,IF(OR(DO97=0,DQ97=0,DR97=0),0,MIN((VLOOKUP($D97,SALERYCODE,3,0))*(IF($D97=6,DR97,DQ97))*((MIN((VLOOKUP($D97,SALERYCODE,5,0)),(IF($D97=6,DQ97,DR97))))),MIN((VLOOKUP($D97,SALERYCODE,3,0)),(DO97+DP97))*(IF($D97=6,DR97,((MIN((VLOOKUP($D97,SALERYCODE,5,0)),DR97)))))))))/IF(AND($D97=2,'ראשי-פרטים כלליים וריכוז הוצאות'!$D$68&lt;&gt;4),1.2,1)</f>
        <v>0</v>
      </c>
      <c r="DU97" s="263"/>
      <c r="DV97" s="264"/>
      <c r="DW97" s="265"/>
      <c r="DX97" s="266"/>
      <c r="DY97" s="267">
        <f t="shared" si="137"/>
        <v>0</v>
      </c>
      <c r="DZ97" s="260">
        <f>+(IF(OR($B97=0,$C97=0,$D97=0,$DC$2&gt;$OE$1),0,IF(OR(DU97=0,DW97=0,DX97=0),0,MIN((VLOOKUP($D97,SALERYCODE,3,0))*(IF($D97=6,DX97,DW97))*((MIN((VLOOKUP($D97,SALERYCODE,5,0)),(IF($D97=6,DW97,DX97))))),MIN((VLOOKUP($D97,SALERYCODE,3,0)),(DU97+DV97))*(IF($D97=6,DX97,((MIN((VLOOKUP($D97,SALERYCODE,5,0)),DX97)))))))))/IF(AND($D97=2,'ראשי-פרטים כלליים וריכוז הוצאות'!$D$68&lt;&gt;4),1.2,1)</f>
        <v>0</v>
      </c>
      <c r="EA97" s="263"/>
      <c r="EB97" s="264"/>
      <c r="EC97" s="265"/>
      <c r="ED97" s="266"/>
      <c r="EE97" s="267">
        <f t="shared" si="138"/>
        <v>0</v>
      </c>
      <c r="EF97" s="260">
        <f>+(IF(OR($B97=0,$C97=0,$D97=0,$DC$2&gt;$OE$1),0,IF(OR(EA97=0,EC97=0,ED97=0),0,MIN((VLOOKUP($D97,SALERYCODE,3,0))*(IF($D97=6,ED97,EC97))*((MIN((VLOOKUP($D97,SALERYCODE,5,0)),(IF($D97=6,EC97,ED97))))),MIN((VLOOKUP($D97,SALERYCODE,3,0)),(EA97+EB97))*(IF($D97=6,ED97,((MIN((VLOOKUP($D97,SALERYCODE,5,0)),ED97)))))))))/IF(AND($D97=2,'ראשי-פרטים כלליים וריכוז הוצאות'!$D$68&lt;&gt;4),1.2,1)</f>
        <v>0</v>
      </c>
      <c r="EG97" s="263"/>
      <c r="EH97" s="264"/>
      <c r="EI97" s="265"/>
      <c r="EJ97" s="266"/>
      <c r="EK97" s="267">
        <f t="shared" si="139"/>
        <v>0</v>
      </c>
      <c r="EL97" s="260">
        <f>+(IF(OR($B97=0,$C97=0,$D97=0,$DC$2&gt;$OE$1),0,IF(OR(EG97=0,EI97=0,EJ97=0),0,MIN((VLOOKUP($D97,SALERYCODE,3,0))*(IF($D97=6,EJ97,EI97))*((MIN((VLOOKUP($D97,SALERYCODE,5,0)),(IF($D97=6,EI97,EJ97))))),MIN((VLOOKUP($D97,SALERYCODE,3,0)),(EG97+EH97))*(IF($D97=6,EJ97,((MIN((VLOOKUP($D97,SALERYCODE,5,0)),EJ97)))))))))/IF(AND($D97=2,'ראשי-פרטים כלליים וריכוז הוצאות'!$D$68&lt;&gt;4),1.2,1)</f>
        <v>0</v>
      </c>
      <c r="EM97" s="263"/>
      <c r="EN97" s="264"/>
      <c r="EO97" s="265"/>
      <c r="EP97" s="266"/>
      <c r="EQ97" s="267">
        <f t="shared" si="140"/>
        <v>0</v>
      </c>
      <c r="ER97" s="260">
        <f>+(IF(OR($B97=0,$C97=0,$D97=0,$DC$2&gt;$OE$1),0,IF(OR(EM97=0,EO97=0,EP97=0),0,MIN((VLOOKUP($D97,SALERYCODE,3,0))*(IF($D97=6,EP97,EO97))*((MIN((VLOOKUP($D97,SALERYCODE,5,0)),(IF($D97=6,EO97,EP97))))),MIN((VLOOKUP($D97,SALERYCODE,3,0)),(EM97+EN97))*(IF($D97=6,EP97,((MIN((VLOOKUP($D97,SALERYCODE,5,0)),EP97)))))))))/IF(AND($D97=2,'ראשי-פרטים כלליים וריכוז הוצאות'!$D$68&lt;&gt;4),1.2,1)</f>
        <v>0</v>
      </c>
      <c r="ES97" s="263"/>
      <c r="ET97" s="264"/>
      <c r="EU97" s="265"/>
      <c r="EV97" s="266"/>
      <c r="EW97" s="267">
        <f t="shared" si="141"/>
        <v>0</v>
      </c>
      <c r="EX97" s="260">
        <f>+(IF(OR($B97=0,$C97=0,$D97=0,$DC$2&gt;$OE$1),0,IF(OR(ES97=0,EU97=0,EV97=0),0,MIN((VLOOKUP($D97,SALERYCODE,3,0))*(IF($D97=6,EV97,EU97))*((MIN((VLOOKUP($D97,SALERYCODE,5,0)),(IF($D97=6,EU97,EV97))))),MIN((VLOOKUP($D97,SALERYCODE,3,0)),(ES97+ET97))*(IF($D97=6,EV97,((MIN((VLOOKUP($D97,SALERYCODE,5,0)),EV97)))))))))/IF(AND($D97=2,'ראשי-פרטים כלליים וריכוז הוצאות'!$D$68&lt;&gt;4),1.2,1)</f>
        <v>0</v>
      </c>
      <c r="EY97" s="263"/>
      <c r="EZ97" s="264"/>
      <c r="FA97" s="265"/>
      <c r="FB97" s="266"/>
      <c r="FC97" s="267">
        <f t="shared" si="142"/>
        <v>0</v>
      </c>
      <c r="FD97" s="260">
        <f>+(IF(OR($B97=0,$C97=0,$D97=0,$DC$2&gt;$OE$1),0,IF(OR(EY97=0,FA97=0,FB97=0),0,MIN((VLOOKUP($D97,SALERYCODE,3,0))*(IF($D97=6,FB97,FA97))*((MIN((VLOOKUP($D97,SALERYCODE,5,0)),(IF($D97=6,FA97,FB97))))),MIN((VLOOKUP($D97,SALERYCODE,3,0)),(EY97+EZ97))*(IF($D97=6,FB97,((MIN((VLOOKUP($D97,SALERYCODE,5,0)),FB97)))))))))/IF(AND($D97=2,'ראשי-פרטים כלליים וריכוז הוצאות'!$D$68&lt;&gt;4),1.2,1)</f>
        <v>0</v>
      </c>
      <c r="FE97" s="263"/>
      <c r="FF97" s="264"/>
      <c r="FG97" s="265"/>
      <c r="FH97" s="266"/>
      <c r="FI97" s="267">
        <f t="shared" si="143"/>
        <v>0</v>
      </c>
      <c r="FJ97" s="260">
        <f>+(IF(OR($B97=0,$C97=0,$D97=0,$DC$2&gt;$OE$1),0,IF(OR(FE97=0,FG97=0,FH97=0),0,MIN((VLOOKUP($D97,SALERYCODE,3,0))*(IF($D97=6,FH97,FG97))*((MIN((VLOOKUP($D97,SALERYCODE,5,0)),(IF($D97=6,FG97,FH97))))),MIN((VLOOKUP($D97,SALERYCODE,3,0)),(FE97+FF97))*(IF($D97=6,FH97,((MIN((VLOOKUP($D97,SALERYCODE,5,0)),FH97)))))))))/IF(AND($D97=2,'ראשי-פרטים כלליים וריכוז הוצאות'!$D$68&lt;&gt;4),1.2,1)</f>
        <v>0</v>
      </c>
      <c r="FK97" s="263"/>
      <c r="FL97" s="264"/>
      <c r="FM97" s="265"/>
      <c r="FN97" s="266"/>
      <c r="FO97" s="267">
        <f t="shared" si="144"/>
        <v>0</v>
      </c>
      <c r="FP97" s="260">
        <f>+(IF(OR($B97=0,$C97=0,$D97=0,$DC$2&gt;$OE$1),0,IF(OR(FK97=0,FM97=0,FN97=0),0,MIN((VLOOKUP($D97,SALERYCODE,3,0))*(IF($D97=6,FN97,FM97))*((MIN((VLOOKUP($D97,SALERYCODE,5,0)),(IF($D97=6,FM97,FN97))))),MIN((VLOOKUP($D97,SALERYCODE,3,0)),(FK97+FL97))*(IF($D97=6,FN97,((MIN((VLOOKUP($D97,SALERYCODE,5,0)),FN97)))))))))/IF(AND($D97=2,'ראשי-פרטים כלליים וריכוז הוצאות'!$D$68&lt;&gt;4),1.2,1)</f>
        <v>0</v>
      </c>
      <c r="FQ97" s="263"/>
      <c r="FR97" s="264"/>
      <c r="FS97" s="265"/>
      <c r="FT97" s="266"/>
      <c r="FU97" s="267">
        <f t="shared" si="145"/>
        <v>0</v>
      </c>
      <c r="FV97" s="260">
        <f>+(IF(OR($B97=0,$C97=0,$D97=0,$DC$2&gt;$OE$1),0,IF(OR(FQ97=0,FS97=0,FT97=0),0,MIN((VLOOKUP($D97,SALERYCODE,3,0))*(IF($D97=6,FT97,FS97))*((MIN((VLOOKUP($D97,SALERYCODE,5,0)),(IF($D97=6,FS97,FT97))))),MIN((VLOOKUP($D97,SALERYCODE,3,0)),(FQ97+FR97))*(IF($D97=6,FT97,((MIN((VLOOKUP($D97,SALERYCODE,5,0)),FT97)))))))))/IF(AND($D97=2,'ראשי-פרטים כלליים וריכוז הוצאות'!$D$68&lt;&gt;4),1.2,1)</f>
        <v>0</v>
      </c>
      <c r="FW97" s="263"/>
      <c r="FX97" s="264"/>
      <c r="FY97" s="265"/>
      <c r="FZ97" s="266"/>
      <c r="GA97" s="267">
        <f t="shared" si="146"/>
        <v>0</v>
      </c>
      <c r="GB97" s="260">
        <f>+(IF(OR($B97=0,$C97=0,$D97=0,$DC$2&gt;$OE$1),0,IF(OR(FW97=0,FY97=0,FZ97=0),0,MIN((VLOOKUP($D97,SALERYCODE,3,0))*(IF($D97=6,FZ97,FY97))*((MIN((VLOOKUP($D97,SALERYCODE,5,0)),(IF($D97=6,FY97,FZ97))))),MIN((VLOOKUP($D97,SALERYCODE,3,0)),(FW97+FX97))*(IF($D97=6,FZ97,((MIN((VLOOKUP($D97,SALERYCODE,5,0)),FZ97)))))))))/IF(AND($D97=2,'ראשי-פרטים כלליים וריכוז הוצאות'!$D$68&lt;&gt;4),1.2,1)</f>
        <v>0</v>
      </c>
      <c r="GC97" s="263"/>
      <c r="GD97" s="264"/>
      <c r="GE97" s="265"/>
      <c r="GF97" s="266"/>
      <c r="GG97" s="267">
        <f t="shared" si="147"/>
        <v>0</v>
      </c>
      <c r="GH97" s="260">
        <f>+(IF(OR($B97=0,$C97=0,$D97=0,$DC$2&gt;$OE$1),0,IF(OR(GC97=0,GE97=0,GF97=0),0,MIN((VLOOKUP($D97,SALERYCODE,3,0))*(IF($D97=6,GF97,GE97))*((MIN((VLOOKUP($D97,SALERYCODE,5,0)),(IF($D97=6,GE97,GF97))))),MIN((VLOOKUP($D97,SALERYCODE,3,0)),(GC97+GD97))*(IF($D97=6,GF97,((MIN((VLOOKUP($D97,SALERYCODE,5,0)),GF97)))))))))/IF(AND($D97=2,'ראשי-פרטים כלליים וריכוז הוצאות'!$D$68&lt;&gt;4),1.2,1)</f>
        <v>0</v>
      </c>
      <c r="GI97" s="263"/>
      <c r="GJ97" s="264"/>
      <c r="GK97" s="265"/>
      <c r="GL97" s="266"/>
      <c r="GM97" s="267">
        <f t="shared" si="148"/>
        <v>0</v>
      </c>
      <c r="GN97" s="260">
        <f>+(IF(OR($B97=0,$C97=0,$D97=0,$DC$2&gt;$OE$1),0,IF(OR(GI97=0,GK97=0,GL97=0),0,MIN((VLOOKUP($D97,SALERYCODE,3,0))*(IF($D97=6,GL97,GK97))*((MIN((VLOOKUP($D97,SALERYCODE,5,0)),(IF($D97=6,GK97,GL97))))),MIN((VLOOKUP($D97,SALERYCODE,3,0)),(GI97+GJ97))*(IF($D97=6,GL97,((MIN((VLOOKUP($D97,SALERYCODE,5,0)),GL97)))))))))/IF(AND($D97=2,'ראשי-פרטים כלליים וריכוז הוצאות'!$D$68&lt;&gt;4),1.2,1)</f>
        <v>0</v>
      </c>
      <c r="GO97" s="263"/>
      <c r="GP97" s="264"/>
      <c r="GQ97" s="265"/>
      <c r="GR97" s="266"/>
      <c r="GS97" s="267">
        <f t="shared" si="149"/>
        <v>0</v>
      </c>
      <c r="GT97" s="260">
        <f>+(IF(OR($B97=0,$C97=0,$D97=0,$DC$2&gt;$OE$1),0,IF(OR(GO97=0,GQ97=0,GR97=0),0,MIN((VLOOKUP($D97,SALERYCODE,3,0))*(IF($D97=6,GR97,GQ97))*((MIN((VLOOKUP($D97,SALERYCODE,5,0)),(IF($D97=6,GQ97,GR97))))),MIN((VLOOKUP($D97,SALERYCODE,3,0)),(GO97+GP97))*(IF($D97=6,GR97,((MIN((VLOOKUP($D97,SALERYCODE,5,0)),GR97)))))))))/IF(AND($D97=2,'ראשי-פרטים כלליים וריכוז הוצאות'!$D$68&lt;&gt;4),1.2,1)</f>
        <v>0</v>
      </c>
      <c r="GU97" s="263"/>
      <c r="GV97" s="264"/>
      <c r="GW97" s="265"/>
      <c r="GX97" s="266"/>
      <c r="GY97" s="267">
        <f t="shared" si="150"/>
        <v>0</v>
      </c>
      <c r="GZ97" s="260">
        <f>+(IF(OR($B97=0,$C97=0,$D97=0,$DC$2&gt;$OE$1),0,IF(OR(GU97=0,GW97=0,GX97=0),0,MIN((VLOOKUP($D97,SALERYCODE,3,0))*(IF($D97=6,GX97,GW97))*((MIN((VLOOKUP($D97,SALERYCODE,5,0)),(IF($D97=6,GW97,GX97))))),MIN((VLOOKUP($D97,SALERYCODE,3,0)),(GU97+GV97))*(IF($D97=6,GX97,((MIN((VLOOKUP($D97,SALERYCODE,5,0)),GX97)))))))))/IF(AND($D97=2,'ראשי-פרטים כלליים וריכוז הוצאות'!$D$68&lt;&gt;4),1.2,1)</f>
        <v>0</v>
      </c>
      <c r="HA97" s="263"/>
      <c r="HB97" s="264"/>
      <c r="HC97" s="265"/>
      <c r="HD97" s="266"/>
      <c r="HE97" s="267">
        <f t="shared" si="151"/>
        <v>0</v>
      </c>
      <c r="HF97" s="260">
        <f>+(IF(OR($B97=0,$C97=0,$D97=0,$DC$2&gt;$OE$1),0,IF(OR(HA97=0,HC97=0,HD97=0),0,MIN((VLOOKUP($D97,SALERYCODE,3,0))*(IF($D97=6,HD97,HC97))*((MIN((VLOOKUP($D97,SALERYCODE,5,0)),(IF($D97=6,HC97,HD97))))),MIN((VLOOKUP($D97,SALERYCODE,3,0)),(HA97+HB97))*(IF($D97=6,HD97,((MIN((VLOOKUP($D97,SALERYCODE,5,0)),HD97)))))))))/IF(AND($D97=2,'ראשי-פרטים כלליים וריכוז הוצאות'!$D$68&lt;&gt;4),1.2,1)</f>
        <v>0</v>
      </c>
      <c r="HG97" s="263"/>
      <c r="HH97" s="264"/>
      <c r="HI97" s="265"/>
      <c r="HJ97" s="266"/>
      <c r="HK97" s="267">
        <f t="shared" si="152"/>
        <v>0</v>
      </c>
      <c r="HL97" s="260">
        <f>+(IF(OR($B97=0,$C97=0,$D97=0,$DC$2&gt;$OE$1),0,IF(OR(HG97=0,HI97=0,HJ97=0),0,MIN((VLOOKUP($D97,SALERYCODE,3,0))*(IF($D97=6,HJ97,HI97))*((MIN((VLOOKUP($D97,SALERYCODE,5,0)),(IF($D97=6,HI97,HJ97))))),MIN((VLOOKUP($D97,SALERYCODE,3,0)),(HG97+HH97))*(IF($D97=6,HJ97,((MIN((VLOOKUP($D97,SALERYCODE,5,0)),HJ97)))))))))/IF(AND($D97=2,'ראשי-פרטים כלליים וריכוז הוצאות'!$D$68&lt;&gt;4),1.2,1)</f>
        <v>0</v>
      </c>
      <c r="HM97" s="263"/>
      <c r="HN97" s="264"/>
      <c r="HO97" s="265"/>
      <c r="HP97" s="266"/>
      <c r="HQ97" s="267">
        <f t="shared" si="153"/>
        <v>0</v>
      </c>
      <c r="HR97" s="260">
        <f>+(IF(OR($B97=0,$C97=0,$D97=0,$DC$2&gt;$OE$1),0,IF(OR(HM97=0,HO97=0,HP97=0),0,MIN((VLOOKUP($D97,SALERYCODE,3,0))*(IF($D97=6,HP97,HO97))*((MIN((VLOOKUP($D97,SALERYCODE,5,0)),(IF($D97=6,HO97,HP97))))),MIN((VLOOKUP($D97,SALERYCODE,3,0)),(HM97+HN97))*(IF($D97=6,HP97,((MIN((VLOOKUP($D97,SALERYCODE,5,0)),HP97)))))))))/IF(AND($D97=2,'ראשי-פרטים כלליים וריכוז הוצאות'!$D$68&lt;&gt;4),1.2,1)</f>
        <v>0</v>
      </c>
      <c r="HS97" s="263"/>
      <c r="HT97" s="264"/>
      <c r="HU97" s="265"/>
      <c r="HV97" s="266"/>
      <c r="HW97" s="267">
        <f t="shared" si="154"/>
        <v>0</v>
      </c>
      <c r="HX97" s="260">
        <f>+(IF(OR($B97=0,$C97=0,$D97=0,$DC$2&gt;$OE$1),0,IF(OR(HS97=0,HU97=0,HV97=0),0,MIN((VLOOKUP($D97,SALERYCODE,3,0))*(IF($D97=6,HV97,HU97))*((MIN((VLOOKUP($D97,SALERYCODE,5,0)),(IF($D97=6,HU97,HV97))))),MIN((VLOOKUP($D97,SALERYCODE,3,0)),(HS97+HT97))*(IF($D97=6,HV97,((MIN((VLOOKUP($D97,SALERYCODE,5,0)),HV97)))))))))/IF(AND($D97=2,'ראשי-פרטים כלליים וריכוז הוצאות'!$D$68&lt;&gt;4),1.2,1)</f>
        <v>0</v>
      </c>
      <c r="HY97" s="263"/>
      <c r="HZ97" s="264"/>
      <c r="IA97" s="265"/>
      <c r="IB97" s="266"/>
      <c r="IC97" s="267">
        <f t="shared" si="155"/>
        <v>0</v>
      </c>
      <c r="ID97" s="260">
        <f>+(IF(OR($B97=0,$C97=0,$D97=0,$DC$2&gt;$OE$1),0,IF(OR(HY97=0,IA97=0,IB97=0),0,MIN((VLOOKUP($D97,SALERYCODE,3,0))*(IF($D97=6,IB97,IA97))*((MIN((VLOOKUP($D97,SALERYCODE,5,0)),(IF($D97=6,IA97,IB97))))),MIN((VLOOKUP($D97,SALERYCODE,3,0)),(HY97+HZ97))*(IF($D97=6,IB97,((MIN((VLOOKUP($D97,SALERYCODE,5,0)),IB97)))))))))/IF(AND($D97=2,'ראשי-פרטים כלליים וריכוז הוצאות'!$D$68&lt;&gt;4),1.2,1)</f>
        <v>0</v>
      </c>
      <c r="IE97" s="263"/>
      <c r="IF97" s="264"/>
      <c r="IG97" s="265"/>
      <c r="IH97" s="266"/>
      <c r="II97" s="267">
        <f t="shared" si="156"/>
        <v>0</v>
      </c>
      <c r="IJ97" s="260">
        <f>+(IF(OR($B97=0,$C97=0,$D97=0,$DC$2&gt;$OE$1),0,IF(OR(IE97=0,IG97=0,IH97=0),0,MIN((VLOOKUP($D97,SALERYCODE,3,0))*(IF($D97=6,IH97,IG97))*((MIN((VLOOKUP($D97,SALERYCODE,5,0)),(IF($D97=6,IG97,IH97))))),MIN((VLOOKUP($D97,SALERYCODE,3,0)),(IE97+IF97))*(IF($D97=6,IH97,((MIN((VLOOKUP($D97,SALERYCODE,5,0)),IH97)))))))))/IF(AND($D97=2,'ראשי-פרטים כלליים וריכוז הוצאות'!$D$68&lt;&gt;4),1.2,1)</f>
        <v>0</v>
      </c>
      <c r="IK97" s="263"/>
      <c r="IL97" s="264"/>
      <c r="IM97" s="265"/>
      <c r="IN97" s="266"/>
      <c r="IO97" s="267">
        <f t="shared" si="157"/>
        <v>0</v>
      </c>
      <c r="IP97" s="260">
        <f>+(IF(OR($B97=0,$C97=0,$D97=0,$DC$2&gt;$OE$1),0,IF(OR(IK97=0,IM97=0,IN97=0),0,MIN((VLOOKUP($D97,SALERYCODE,3,0))*(IF($D97=6,IN97,IM97))*((MIN((VLOOKUP($D97,SALERYCODE,5,0)),(IF($D97=6,IM97,IN97))))),MIN((VLOOKUP($D97,SALERYCODE,3,0)),(IK97+IL97))*(IF($D97=6,IN97,((MIN((VLOOKUP($D97,SALERYCODE,5,0)),IN97)))))))))/IF(AND($D97=2,'ראשי-פרטים כלליים וריכוז הוצאות'!$D$68&lt;&gt;4),1.2,1)</f>
        <v>0</v>
      </c>
      <c r="IQ97" s="263"/>
      <c r="IR97" s="264"/>
      <c r="IS97" s="265"/>
      <c r="IT97" s="266"/>
      <c r="IU97" s="267">
        <f t="shared" si="158"/>
        <v>0</v>
      </c>
      <c r="IV97" s="260">
        <f>+(IF(OR($B97=0,$C97=0,$D97=0,$DC$2&gt;$OE$1),0,IF(OR(IQ97=0,IS97=0,IT97=0),0,MIN((VLOOKUP($D97,SALERYCODE,3,0))*(IF($D97=6,IT97,IS97))*((MIN((VLOOKUP($D97,SALERYCODE,5,0)),(IF($D97=6,IS97,IT97))))),MIN((VLOOKUP($D97,SALERYCODE,3,0)),(IQ97+IR97))*(IF($D97=6,IT97,((MIN((VLOOKUP($D97,SALERYCODE,5,0)),IT97)))))))))/IF(AND($D97=2,'ראשי-פרטים כלליים וריכוז הוצאות'!$D$68&lt;&gt;4),1.2,1)</f>
        <v>0</v>
      </c>
      <c r="IW97" s="263"/>
      <c r="IX97" s="264"/>
      <c r="IY97" s="265"/>
      <c r="IZ97" s="266"/>
      <c r="JA97" s="267">
        <f t="shared" si="159"/>
        <v>0</v>
      </c>
      <c r="JB97" s="260">
        <f>+(IF(OR($B97=0,$C97=0,$D97=0,$DC$2&gt;$OE$1),0,IF(OR(IW97=0,IY97=0,IZ97=0),0,MIN((VLOOKUP($D97,SALERYCODE,3,0))*(IF($D97=6,IZ97,IY97))*((MIN((VLOOKUP($D97,SALERYCODE,5,0)),(IF($D97=6,IY97,IZ97))))),MIN((VLOOKUP($D97,SALERYCODE,3,0)),(IW97+IX97))*(IF($D97=6,IZ97,((MIN((VLOOKUP($D97,SALERYCODE,5,0)),IZ97)))))))))/IF(AND($D97=2,'ראשי-פרטים כלליים וריכוז הוצאות'!$D$68&lt;&gt;4),1.2,1)</f>
        <v>0</v>
      </c>
      <c r="JC97" s="263"/>
      <c r="JD97" s="264"/>
      <c r="JE97" s="265"/>
      <c r="JF97" s="266"/>
      <c r="JG97" s="267">
        <f t="shared" si="160"/>
        <v>0</v>
      </c>
      <c r="JH97" s="260">
        <f>+(IF(OR($B97=0,$C97=0,$D97=0,$DC$2&gt;$OE$1),0,IF(OR(JC97=0,JE97=0,JF97=0),0,MIN((VLOOKUP($D97,SALERYCODE,3,0))*(IF($D97=6,JF97,JE97))*((MIN((VLOOKUP($D97,SALERYCODE,5,0)),(IF($D97=6,JE97,JF97))))),MIN((VLOOKUP($D97,SALERYCODE,3,0)),(JC97+JD97))*(IF($D97=6,JF97,((MIN((VLOOKUP($D97,SALERYCODE,5,0)),JF97)))))))))/IF(AND($D97=2,'ראשי-פרטים כלליים וריכוז הוצאות'!$D$68&lt;&gt;4),1.2,1)</f>
        <v>0</v>
      </c>
      <c r="JI97" s="263"/>
      <c r="JJ97" s="264"/>
      <c r="JK97" s="265"/>
      <c r="JL97" s="266"/>
      <c r="JM97" s="267">
        <f t="shared" si="161"/>
        <v>0</v>
      </c>
      <c r="JN97" s="260">
        <f>+(IF(OR($B97=0,$C97=0,$D97=0,$DC$2&gt;$OE$1),0,IF(OR(JI97=0,JK97=0,JL97=0),0,MIN((VLOOKUP($D97,SALERYCODE,3,0))*(IF($D97=6,JL97,JK97))*((MIN((VLOOKUP($D97,SALERYCODE,5,0)),(IF($D97=6,JK97,JL97))))),MIN((VLOOKUP($D97,SALERYCODE,3,0)),(JI97+JJ97))*(IF($D97=6,JL97,((MIN((VLOOKUP($D97,SALERYCODE,5,0)),JL97)))))))))/IF(AND($D97=2,'ראשי-פרטים כלליים וריכוז הוצאות'!$D$68&lt;&gt;4),1.2,1)</f>
        <v>0</v>
      </c>
      <c r="JO97" s="263"/>
      <c r="JP97" s="264"/>
      <c r="JQ97" s="265"/>
      <c r="JR97" s="266"/>
      <c r="JS97" s="267">
        <f t="shared" si="162"/>
        <v>0</v>
      </c>
      <c r="JT97" s="260">
        <f>+(IF(OR($B97=0,$C97=0,$D97=0,$DC$2&gt;$OE$1),0,IF(OR(JO97=0,JQ97=0,JR97=0),0,MIN((VLOOKUP($D97,SALERYCODE,3,0))*(IF($D97=6,JR97,JQ97))*((MIN((VLOOKUP($D97,SALERYCODE,5,0)),(IF($D97=6,JQ97,JR97))))),MIN((VLOOKUP($D97,SALERYCODE,3,0)),(JO97+JP97))*(IF($D97=6,JR97,((MIN((VLOOKUP($D97,SALERYCODE,5,0)),JR97)))))))))/IF(AND($D97=2,'ראשי-פרטים כלליים וריכוז הוצאות'!$D$68&lt;&gt;4),1.2,1)</f>
        <v>0</v>
      </c>
      <c r="JU97" s="263"/>
      <c r="JV97" s="264"/>
      <c r="JW97" s="265"/>
      <c r="JX97" s="266"/>
      <c r="JY97" s="267">
        <f t="shared" si="163"/>
        <v>0</v>
      </c>
      <c r="JZ97" s="260">
        <f>+(IF(OR($B97=0,$C97=0,$D97=0,$DC$2&gt;$OE$1),0,IF(OR(JU97=0,JW97=0,JX97=0),0,MIN((VLOOKUP($D97,SALERYCODE,3,0))*(IF($D97=6,JX97,JW97))*((MIN((VLOOKUP($D97,SALERYCODE,5,0)),(IF($D97=6,JW97,JX97))))),MIN((VLOOKUP($D97,SALERYCODE,3,0)),(JU97+JV97))*(IF($D97=6,JX97,((MIN((VLOOKUP($D97,SALERYCODE,5,0)),JX97)))))))))/IF(AND($D97=2,'ראשי-פרטים כלליים וריכוז הוצאות'!$D$68&lt;&gt;4),1.2,1)</f>
        <v>0</v>
      </c>
      <c r="KA97" s="263"/>
      <c r="KB97" s="264"/>
      <c r="KC97" s="265"/>
      <c r="KD97" s="266"/>
      <c r="KE97" s="267">
        <f t="shared" si="164"/>
        <v>0</v>
      </c>
      <c r="KF97" s="260">
        <f>+(IF(OR($B97=0,$C97=0,$D97=0,$DC$2&gt;$OE$1),0,IF(OR(KA97=0,KC97=0,KD97=0),0,MIN((VLOOKUP($D97,SALERYCODE,3,0))*(IF($D97=6,KD97,KC97))*((MIN((VLOOKUP($D97,SALERYCODE,5,0)),(IF($D97=6,KC97,KD97))))),MIN((VLOOKUP($D97,SALERYCODE,3,0)),(KA97+KB97))*(IF($D97=6,KD97,((MIN((VLOOKUP($D97,SALERYCODE,5,0)),KD97)))))))))/IF(AND($D97=2,'ראשי-פרטים כלליים וריכוז הוצאות'!$D$68&lt;&gt;4),1.2,1)</f>
        <v>0</v>
      </c>
      <c r="KG97" s="263"/>
      <c r="KH97" s="264"/>
      <c r="KI97" s="265"/>
      <c r="KJ97" s="266"/>
      <c r="KK97" s="267">
        <f t="shared" si="165"/>
        <v>0</v>
      </c>
      <c r="KL97" s="260">
        <f>+(IF(OR($B97=0,$C97=0,$D97=0,$DC$2&gt;$OE$1),0,IF(OR(KG97=0,KI97=0,KJ97=0),0,MIN((VLOOKUP($D97,SALERYCODE,3,0))*(IF($D97=6,KJ97,KI97))*((MIN((VLOOKUP($D97,SALERYCODE,5,0)),(IF($D97=6,KI97,KJ97))))),MIN((VLOOKUP($D97,SALERYCODE,3,0)),(KG97+KH97))*(IF($D97=6,KJ97,((MIN((VLOOKUP($D97,SALERYCODE,5,0)),KJ97)))))))))/IF(AND($D97=2,'ראשי-פרטים כלליים וריכוז הוצאות'!$D$68&lt;&gt;4),1.2,1)</f>
        <v>0</v>
      </c>
      <c r="KM97" s="263"/>
      <c r="KN97" s="264"/>
      <c r="KO97" s="265"/>
      <c r="KP97" s="266"/>
      <c r="KQ97" s="267">
        <f t="shared" si="166"/>
        <v>0</v>
      </c>
      <c r="KR97" s="260">
        <f>+(IF(OR($B97=0,$C97=0,$D97=0,$DC$2&gt;$OE$1),0,IF(OR(KM97=0,KO97=0,KP97=0),0,MIN((VLOOKUP($D97,SALERYCODE,3,0))*(IF($D97=6,KP97,KO97))*((MIN((VLOOKUP($D97,SALERYCODE,5,0)),(IF($D97=6,KO97,KP97))))),MIN((VLOOKUP($D97,SALERYCODE,3,0)),(KM97+KN97))*(IF($D97=6,KP97,((MIN((VLOOKUP($D97,SALERYCODE,5,0)),KP97)))))))))/IF(AND($D97=2,'ראשי-פרטים כלליים וריכוז הוצאות'!$D$68&lt;&gt;4),1.2,1)</f>
        <v>0</v>
      </c>
      <c r="KS97" s="263"/>
      <c r="KT97" s="264"/>
      <c r="KU97" s="265"/>
      <c r="KV97" s="266"/>
      <c r="KW97" s="267">
        <f t="shared" si="167"/>
        <v>0</v>
      </c>
      <c r="KX97" s="260">
        <f>+(IF(OR($B97=0,$C97=0,$D97=0,$DC$2&gt;$OE$1),0,IF(OR(KS97=0,KU97=0,KV97=0),0,MIN((VLOOKUP($D97,SALERYCODE,3,0))*(IF($D97=6,KV97,KU97))*((MIN((VLOOKUP($D97,SALERYCODE,5,0)),(IF($D97=6,KU97,KV97))))),MIN((VLOOKUP($D97,SALERYCODE,3,0)),(KS97+KT97))*(IF($D97=6,KV97,((MIN((VLOOKUP($D97,SALERYCODE,5,0)),KV97)))))))))/IF(AND($D97=2,'ראשי-פרטים כלליים וריכוז הוצאות'!$D$68&lt;&gt;4),1.2,1)</f>
        <v>0</v>
      </c>
      <c r="KY97" s="263"/>
      <c r="KZ97" s="264"/>
      <c r="LA97" s="265"/>
      <c r="LB97" s="266"/>
      <c r="LC97" s="267">
        <f t="shared" si="168"/>
        <v>0</v>
      </c>
      <c r="LD97" s="260">
        <f>+(IF(OR($B97=0,$C97=0,$D97=0,$DC$2&gt;$OE$1),0,IF(OR(KY97=0,LA97=0,LB97=0),0,MIN((VLOOKUP($D97,SALERYCODE,3,0))*(IF($D97=6,LB97,LA97))*((MIN((VLOOKUP($D97,SALERYCODE,5,0)),(IF($D97=6,LA97,LB97))))),MIN((VLOOKUP($D97,SALERYCODE,3,0)),(KY97+KZ97))*(IF($D97=6,LB97,((MIN((VLOOKUP($D97,SALERYCODE,5,0)),LB97)))))))))/IF(AND($D97=2,'ראשי-פרטים כלליים וריכוז הוצאות'!$D$68&lt;&gt;4),1.2,1)</f>
        <v>0</v>
      </c>
      <c r="LE97" s="263"/>
      <c r="LF97" s="264"/>
      <c r="LG97" s="265"/>
      <c r="LH97" s="266"/>
      <c r="LI97" s="267">
        <f t="shared" si="169"/>
        <v>0</v>
      </c>
      <c r="LJ97" s="260">
        <f>+(IF(OR($B97=0,$C97=0,$D97=0,$DC$2&gt;$OE$1),0,IF(OR(LE97=0,LG97=0,LH97=0),0,MIN((VLOOKUP($D97,SALERYCODE,3,0))*(IF($D97=6,LH97,LG97))*((MIN((VLOOKUP($D97,SALERYCODE,5,0)),(IF($D97=6,LG97,LH97))))),MIN((VLOOKUP($D97,SALERYCODE,3,0)),(LE97+LF97))*(IF($D97=6,LH97,((MIN((VLOOKUP($D97,SALERYCODE,5,0)),LH97)))))))))/IF(AND($D97=2,'ראשי-פרטים כלליים וריכוז הוצאות'!$D$68&lt;&gt;4),1.2,1)</f>
        <v>0</v>
      </c>
      <c r="LK97" s="263"/>
      <c r="LL97" s="264"/>
      <c r="LM97" s="265"/>
      <c r="LN97" s="266"/>
      <c r="LO97" s="267">
        <f t="shared" si="170"/>
        <v>0</v>
      </c>
      <c r="LP97" s="260">
        <f>+(IF(OR($B97=0,$C97=0,$D97=0,$DC$2&gt;$OE$1),0,IF(OR(LK97=0,LM97=0,LN97=0),0,MIN((VLOOKUP($D97,SALERYCODE,3,0))*(IF($D97=6,LN97,LM97))*((MIN((VLOOKUP($D97,SALERYCODE,5,0)),(IF($D97=6,LM97,LN97))))),MIN((VLOOKUP($D97,SALERYCODE,3,0)),(LK97+LL97))*(IF($D97=6,LN97,((MIN((VLOOKUP($D97,SALERYCODE,5,0)),LN97)))))))))/IF(AND($D97=2,'ראשי-פרטים כלליים וריכוז הוצאות'!$D$68&lt;&gt;4),1.2,1)</f>
        <v>0</v>
      </c>
      <c r="LQ97" s="263"/>
      <c r="LR97" s="264"/>
      <c r="LS97" s="265"/>
      <c r="LT97" s="266"/>
      <c r="LU97" s="267">
        <f t="shared" si="171"/>
        <v>0</v>
      </c>
      <c r="LV97" s="260">
        <f>+(IF(OR($B97=0,$C97=0,$D97=0,$DC$2&gt;$OE$1),0,IF(OR(LQ97=0,LS97=0,LT97=0),0,MIN((VLOOKUP($D97,SALERYCODE,3,0))*(IF($D97=6,LT97,LS97))*((MIN((VLOOKUP($D97,SALERYCODE,5,0)),(IF($D97=6,LS97,LT97))))),MIN((VLOOKUP($D97,SALERYCODE,3,0)),(LQ97+LR97))*(IF($D97=6,LT97,((MIN((VLOOKUP($D97,SALERYCODE,5,0)),LT97)))))))))/IF(AND($D97=2,'ראשי-פרטים כלליים וריכוז הוצאות'!$D$68&lt;&gt;4),1.2,1)</f>
        <v>0</v>
      </c>
      <c r="LW97" s="263"/>
      <c r="LX97" s="264"/>
      <c r="LY97" s="265"/>
      <c r="LZ97" s="266"/>
      <c r="MA97" s="267">
        <f t="shared" si="172"/>
        <v>0</v>
      </c>
      <c r="MB97" s="260">
        <f>+(IF(OR($B97=0,$C97=0,$D97=0,$DC$2&gt;$OE$1),0,IF(OR(LW97=0,LY97=0,LZ97=0),0,MIN((VLOOKUP($D97,SALERYCODE,3,0))*(IF($D97=6,LZ97,LY97))*((MIN((VLOOKUP($D97,SALERYCODE,5,0)),(IF($D97=6,LY97,LZ97))))),MIN((VLOOKUP($D97,SALERYCODE,3,0)),(LW97+LX97))*(IF($D97=6,LZ97,((MIN((VLOOKUP($D97,SALERYCODE,5,0)),LZ97)))))))))/IF(AND($D97=2,'ראשי-פרטים כלליים וריכוז הוצאות'!$D$68&lt;&gt;4),1.2,1)</f>
        <v>0</v>
      </c>
      <c r="MC97" s="263"/>
      <c r="MD97" s="264"/>
      <c r="ME97" s="265"/>
      <c r="MF97" s="266"/>
      <c r="MG97" s="267">
        <f t="shared" si="173"/>
        <v>0</v>
      </c>
      <c r="MH97" s="260">
        <f>+(IF(OR($B97=0,$C97=0,$D97=0,$DC$2&gt;$OE$1),0,IF(OR(MC97=0,ME97=0,MF97=0),0,MIN((VLOOKUP($D97,SALERYCODE,3,0))*(IF($D97=6,MF97,ME97))*((MIN((VLOOKUP($D97,SALERYCODE,5,0)),(IF($D97=6,ME97,MF97))))),MIN((VLOOKUP($D97,SALERYCODE,3,0)),(MC97+MD97))*(IF($D97=6,MF97,((MIN((VLOOKUP($D97,SALERYCODE,5,0)),MF97)))))))))/IF(AND($D97=2,'ראשי-פרטים כלליים וריכוז הוצאות'!$D$68&lt;&gt;4),1.2,1)</f>
        <v>0</v>
      </c>
      <c r="MI97" s="263"/>
      <c r="MJ97" s="264"/>
      <c r="MK97" s="265"/>
      <c r="ML97" s="266"/>
      <c r="MM97" s="267">
        <f t="shared" si="174"/>
        <v>0</v>
      </c>
      <c r="MN97" s="260">
        <f>+(IF(OR($B97=0,$C97=0,$D97=0,$DC$2&gt;$OE$1),0,IF(OR(MI97=0,MK97=0,ML97=0),0,MIN((VLOOKUP($D97,SALERYCODE,3,0))*(IF($D97=6,ML97,MK97))*((MIN((VLOOKUP($D97,SALERYCODE,5,0)),(IF($D97=6,MK97,ML97))))),MIN((VLOOKUP($D97,SALERYCODE,3,0)),(MI97+MJ97))*(IF($D97=6,ML97,((MIN((VLOOKUP($D97,SALERYCODE,5,0)),ML97)))))))))/IF(AND($D97=2,'ראשי-פרטים כלליים וריכוז הוצאות'!$D$68&lt;&gt;4),1.2,1)</f>
        <v>0</v>
      </c>
      <c r="MO97" s="263"/>
      <c r="MP97" s="264"/>
      <c r="MQ97" s="265"/>
      <c r="MR97" s="266"/>
      <c r="MS97" s="267">
        <f t="shared" si="175"/>
        <v>0</v>
      </c>
      <c r="MT97" s="260">
        <f>+(IF(OR($B97=0,$C97=0,$D97=0,$DC$2&gt;$OE$1),0,IF(OR(MO97=0,MQ97=0,MR97=0),0,MIN((VLOOKUP($D97,SALERYCODE,3,0))*(IF($D97=6,MR97,MQ97))*((MIN((VLOOKUP($D97,SALERYCODE,5,0)),(IF($D97=6,MQ97,MR97))))),MIN((VLOOKUP($D97,SALERYCODE,3,0)),(MO97+MP97))*(IF($D97=6,MR97,((MIN((VLOOKUP($D97,SALERYCODE,5,0)),MR97)))))))))/IF(AND($D97=2,'ראשי-פרטים כלליים וריכוז הוצאות'!$D$68&lt;&gt;4),1.2,1)</f>
        <v>0</v>
      </c>
      <c r="MU97" s="263"/>
      <c r="MV97" s="264"/>
      <c r="MW97" s="265"/>
      <c r="MX97" s="266"/>
      <c r="MY97" s="267">
        <f t="shared" si="176"/>
        <v>0</v>
      </c>
      <c r="MZ97" s="260">
        <f>+(IF(OR($B97=0,$C97=0,$D97=0,$DC$2&gt;$OE$1),0,IF(OR(MU97=0,MW97=0,MX97=0),0,MIN((VLOOKUP($D97,SALERYCODE,3,0))*(IF($D97=6,MX97,MW97))*((MIN((VLOOKUP($D97,SALERYCODE,5,0)),(IF($D97=6,MW97,MX97))))),MIN((VLOOKUP($D97,SALERYCODE,3,0)),(MU97+MV97))*(IF($D97=6,MX97,((MIN((VLOOKUP($D97,SALERYCODE,5,0)),MX97)))))))))/IF(AND($D97=2,'ראשי-פרטים כלליים וריכוז הוצאות'!$D$68&lt;&gt;4),1.2,1)</f>
        <v>0</v>
      </c>
      <c r="NA97" s="263"/>
      <c r="NB97" s="264"/>
      <c r="NC97" s="265"/>
      <c r="ND97" s="266"/>
      <c r="NE97" s="267">
        <f t="shared" si="177"/>
        <v>0</v>
      </c>
      <c r="NF97" s="260">
        <f>+(IF(OR($B97=0,$C97=0,$D97=0,$DC$2&gt;$OE$1),0,IF(OR(NA97=0,NC97=0,ND97=0),0,MIN((VLOOKUP($D97,SALERYCODE,3,0))*(IF($D97=6,ND97,NC97))*((MIN((VLOOKUP($D97,SALERYCODE,5,0)),(IF($D97=6,NC97,ND97))))),MIN((VLOOKUP($D97,SALERYCODE,3,0)),(NA97+NB97))*(IF($D97=6,ND97,((MIN((VLOOKUP($D97,SALERYCODE,5,0)),ND97)))))))))/IF(AND($D97=2,'ראשי-פרטים כלליים וריכוז הוצאות'!$D$68&lt;&gt;4),1.2,1)</f>
        <v>0</v>
      </c>
      <c r="NG97" s="263"/>
      <c r="NH97" s="264"/>
      <c r="NI97" s="265"/>
      <c r="NJ97" s="266"/>
      <c r="NK97" s="267">
        <f t="shared" si="178"/>
        <v>0</v>
      </c>
      <c r="NL97" s="260">
        <f>+(IF(OR($B97=0,$C97=0,$D97=0,$DC$2&gt;$OE$1),0,IF(OR(NG97=0,NI97=0,NJ97=0),0,MIN((VLOOKUP($D97,SALERYCODE,3,0))*(IF($D97=6,NJ97,NI97))*((MIN((VLOOKUP($D97,SALERYCODE,5,0)),(IF($D97=6,NI97,NJ97))))),MIN((VLOOKUP($D97,SALERYCODE,3,0)),(NG97+NH97))*(IF($D97=6,NJ97,((MIN((VLOOKUP($D97,SALERYCODE,5,0)),NJ97)))))))))/IF(AND($D97=2,'ראשי-פרטים כלליים וריכוז הוצאות'!$D$68&lt;&gt;4),1.2,1)</f>
        <v>0</v>
      </c>
      <c r="NM97" s="263"/>
      <c r="NN97" s="264"/>
      <c r="NO97" s="265"/>
      <c r="NP97" s="266"/>
      <c r="NQ97" s="267">
        <f t="shared" si="179"/>
        <v>0</v>
      </c>
      <c r="NR97" s="260">
        <f>+(IF(OR($B97=0,$C97=0,$D97=0,$DC$2&gt;$OE$1),0,IF(OR(NM97=0,NO97=0,NP97=0),0,MIN((VLOOKUP($D97,SALERYCODE,3,0))*(IF($D97=6,NP97,NO97))*((MIN((VLOOKUP($D97,SALERYCODE,5,0)),(IF($D97=6,NO97,NP97))))),MIN((VLOOKUP($D97,SALERYCODE,3,0)),(NM97+NN97))*(IF($D97=6,NP97,((MIN((VLOOKUP($D97,SALERYCODE,5,0)),NP97)))))))))/IF(AND($D97=2,'ראשי-פרטים כלליים וריכוז הוצאות'!$D$68&lt;&gt;4),1.2,1)</f>
        <v>0</v>
      </c>
      <c r="NS97" s="263"/>
      <c r="NT97" s="264"/>
      <c r="NU97" s="265"/>
      <c r="NV97" s="266"/>
      <c r="NW97" s="267">
        <f t="shared" si="180"/>
        <v>0</v>
      </c>
      <c r="NX97" s="260">
        <f>+(IF(OR($B97=0,$C97=0,$D97=0,$DC$2&gt;$OE$1),0,IF(OR(NS97=0,NU97=0,NV97=0),0,MIN((VLOOKUP($D97,SALERYCODE,3,0))*(IF($D97=6,NV97,NU97))*((MIN((VLOOKUP($D97,SALERYCODE,5,0)),(IF($D97=6,NU97,NV97))))),MIN((VLOOKUP($D97,SALERYCODE,3,0)),(NS97+NT97))*(IF($D97=6,NV97,((MIN((VLOOKUP($D97,SALERYCODE,5,0)),NV97)))))))))/IF(AND($D97=2,'ראשי-פרטים כלליים וריכוז הוצאות'!$D$68&lt;&gt;4),1.2,1)</f>
        <v>0</v>
      </c>
      <c r="NY97" s="263"/>
      <c r="NZ97" s="264"/>
      <c r="OA97" s="265"/>
      <c r="OB97" s="266"/>
      <c r="OC97" s="267">
        <f t="shared" si="181"/>
        <v>0</v>
      </c>
      <c r="OD97" s="260">
        <f>+(IF(OR($B97=0,$C97=0,$D97=0,$DC$2&gt;$OE$1),0,IF(OR(NY97=0,OA97=0,OB97=0),0,MIN((VLOOKUP($D97,SALERYCODE,3,0))*(IF($D97=6,OB97,OA97))*((MIN((VLOOKUP($D97,SALERYCODE,5,0)),(IF($D97=6,OA97,OB97))))),MIN((VLOOKUP($D97,SALERYCODE,3,0)),(NY97+NZ97))*(IF($D97=6,OB97,((MIN((VLOOKUP($D97,SALERYCODE,5,0)),OB97)))))))))/IF(AND($D97=2,'ראשי-פרטים כלליים וריכוז הוצאות'!$D$68&lt;&gt;4),1.2,1)</f>
        <v>0</v>
      </c>
      <c r="OE97" s="275">
        <f t="shared" si="192"/>
        <v>0</v>
      </c>
      <c r="OF97" s="283">
        <f t="shared" si="193"/>
        <v>9.9999999999999995E-7</v>
      </c>
      <c r="OG97" s="276">
        <f t="shared" si="194"/>
        <v>0</v>
      </c>
      <c r="OH97" s="275">
        <f t="shared" si="195"/>
        <v>0</v>
      </c>
      <c r="OI97" s="275">
        <v>0</v>
      </c>
      <c r="OJ97" s="258">
        <f t="shared" si="191"/>
        <v>0</v>
      </c>
      <c r="OK97" s="284"/>
      <c r="OL97" s="116">
        <f>MIN(OJ97+OK97*OF97*OE97/$OL$1/IF(AND($D97=2,'ראשי-פרטים כלליים וריכוז הוצאות'!$D$68&lt;&gt;4),1.2,1),IF($D97&gt;0,VLOOKUP($D97,SALERYCODE,3,0)*12*OG97,0))</f>
        <v>0</v>
      </c>
      <c r="OM97" s="95">
        <f t="shared" si="182"/>
        <v>0</v>
      </c>
      <c r="ON97" s="11">
        <f t="shared" si="183"/>
        <v>0</v>
      </c>
      <c r="OO97" s="11">
        <f t="shared" si="184"/>
        <v>0</v>
      </c>
      <c r="OP97" s="22">
        <f t="shared" si="185"/>
        <v>0</v>
      </c>
      <c r="OQ97" s="11">
        <f t="shared" si="186"/>
        <v>0</v>
      </c>
      <c r="OR97" s="11" t="e">
        <f>#REF!</f>
        <v>#REF!</v>
      </c>
      <c r="OS97" s="35" t="e">
        <f>#REF!-OP97</f>
        <v>#REF!</v>
      </c>
      <c r="OT97" s="35" t="e">
        <f>OS97-#REF!</f>
        <v>#REF!</v>
      </c>
      <c r="OU97" s="43" t="e">
        <f>IF(AND(OP97&gt;0,(OS97=#REF!-OP97)),"מועסק פחות מ-10% מזמנו במופ","")</f>
        <v>#REF!</v>
      </c>
    </row>
    <row r="98" spans="1:411" ht="24" hidden="1" customHeight="1" outlineLevel="1" x14ac:dyDescent="0.2">
      <c r="A98" s="282">
        <v>95</v>
      </c>
      <c r="B98" s="269"/>
      <c r="C98" s="270"/>
      <c r="D98" s="271"/>
      <c r="E98" s="263"/>
      <c r="F98" s="264"/>
      <c r="G98" s="265"/>
      <c r="H98" s="266"/>
      <c r="I98" s="267">
        <f t="shared" si="117"/>
        <v>0</v>
      </c>
      <c r="J98" s="260">
        <f>(IF(OR($B98=0,$C98=0,$D98=0,$E$2&gt;$OE$1),0,IF(OR($E98=0,$G98=0,$H98=0),0,MIN((VLOOKUP($D98,SALERYCODE,3,0))*(IF($D98=6,$H98,$G98))*((MIN((VLOOKUP($D98,SALERYCODE,5,0)),(IF($D98=6,$G98,$H98))))),MIN((VLOOKUP($D98,SALERYCODE,3,0)),($E98+$F98))*(IF($D98=6,$H98,((MIN((VLOOKUP($D98,SALERYCODE,5,0)),$H98)))))))))/IF(AND($D98=2,'ראשי-פרטים כלליים וריכוז הוצאות'!$D$68&lt;&gt;4),1.2,1)</f>
        <v>0</v>
      </c>
      <c r="K98" s="263"/>
      <c r="L98" s="264"/>
      <c r="M98" s="265"/>
      <c r="N98" s="266"/>
      <c r="O98" s="267">
        <f t="shared" si="118"/>
        <v>0</v>
      </c>
      <c r="P98" s="260">
        <f>+(IF(OR($B98=0,$C98=0,$D98=0,$K$2&gt;$OE$1),0,IF(OR($K98=0,$M98=0,$N98=0),0,MIN((VLOOKUP($D98,SALERYCODE,3,0))*(IF($D98=6,$N98,$M98))*((MIN((VLOOKUP($D98,SALERYCODE,5,0)),(IF($D98=6,$M98,$N98))))),MIN((VLOOKUP($D98,SALERYCODE,3,0)),($K98+$L98))*(IF($D98=6,$N98,((MIN((VLOOKUP($D98,SALERYCODE,5,0)),$N98)))))))))/IF(AND($D98=2,'ראשי-פרטים כלליים וריכוז הוצאות'!$D$68&lt;&gt;4),1.2,1)</f>
        <v>0</v>
      </c>
      <c r="Q98" s="263"/>
      <c r="R98" s="264"/>
      <c r="S98" s="265"/>
      <c r="T98" s="266"/>
      <c r="U98" s="267">
        <f t="shared" si="119"/>
        <v>0</v>
      </c>
      <c r="V98" s="260">
        <f>+(IF(OR($B98=0,$C98=0,$D98=0,$Q$2&gt;$OE$1),0,IF(OR(Q98=0,S98=0,T98=0),0,MIN((VLOOKUP($D98,SALERYCODE,3,0))*(IF($D98=6,T98,S98))*((MIN((VLOOKUP($D98,SALERYCODE,5,0)),(IF($D98=6,S98,T98))))),MIN((VLOOKUP($D98,SALERYCODE,3,0)),(Q98+R98))*(IF($D98=6,T98,((MIN((VLOOKUP($D98,SALERYCODE,5,0)),T98)))))))))/IF(AND($D98=2,'ראשי-פרטים כלליים וריכוז הוצאות'!$D$68&lt;&gt;4),1.2,1)</f>
        <v>0</v>
      </c>
      <c r="W98" s="263"/>
      <c r="X98" s="264"/>
      <c r="Y98" s="265"/>
      <c r="Z98" s="266"/>
      <c r="AA98" s="267">
        <f t="shared" si="120"/>
        <v>0</v>
      </c>
      <c r="AB98" s="260">
        <f>+(IF(OR($B98=0,$C98=0,$D98=0,$W$2&gt;$OE$1),0,IF(OR(W98=0,Y98=0,Z98=0),0,MIN((VLOOKUP($D98,SALERYCODE,3,0))*(IF($D98=6,Z98,Y98))*((MIN((VLOOKUP($D98,SALERYCODE,5,0)),(IF($D98=6,Y98,Z98))))),MIN((VLOOKUP($D98,SALERYCODE,3,0)),(W98+X98))*(IF($D98=6,Z98,((MIN((VLOOKUP($D98,SALERYCODE,5,0)),Z98)))))))))/IF(AND($D98=2,'ראשי-פרטים כלליים וריכוז הוצאות'!$D$68&lt;&gt;4),1.2,1)</f>
        <v>0</v>
      </c>
      <c r="AC98" s="263"/>
      <c r="AD98" s="264"/>
      <c r="AE98" s="265"/>
      <c r="AF98" s="266"/>
      <c r="AG98" s="267">
        <f t="shared" si="121"/>
        <v>0</v>
      </c>
      <c r="AH98" s="260">
        <f>+(IF(OR($B98=0,$C98=0,$D98=0,$AC$2&gt;$OE$1),0,IF(OR(AC98=0,AE98=0,AF98=0),0,MIN((VLOOKUP($D98,SALERYCODE,3,0))*(IF($D98=6,AF98,AE98))*((MIN((VLOOKUP($D98,SALERYCODE,5,0)),(IF($D98=6,AE98,AF98))))),MIN((VLOOKUP($D98,SALERYCODE,3,0)),(AC98+AD98))*(IF($D98=6,AF98,((MIN((VLOOKUP($D98,SALERYCODE,5,0)),AF98)))))))))/IF(AND($D98=2,'ראשי-פרטים כלליים וריכוז הוצאות'!$D$68&lt;&gt;4),1.2,1)</f>
        <v>0</v>
      </c>
      <c r="AI98" s="263"/>
      <c r="AJ98" s="264"/>
      <c r="AK98" s="265"/>
      <c r="AL98" s="266"/>
      <c r="AM98" s="267">
        <f t="shared" si="122"/>
        <v>0</v>
      </c>
      <c r="AN98" s="260">
        <f>+(IF(OR($B98=0,$C98=0,$D98=0,$AI$2&gt;$OE$1),0,IF(OR(AI98=0,AK98=0,AL98=0),0,MIN((VLOOKUP($D98,SALERYCODE,3,0))*(IF($D98=6,AL98,AK98))*((MIN((VLOOKUP($D98,SALERYCODE,5,0)),(IF($D98=6,AK98,AL98))))),MIN((VLOOKUP($D98,SALERYCODE,3,0)),(AI98+AJ98))*(IF($D98=6,AL98,((MIN((VLOOKUP($D98,SALERYCODE,5,0)),AL98)))))))))/IF(AND($D98=2,'ראשי-פרטים כלליים וריכוז הוצאות'!$D$68&lt;&gt;4),1.2,1)</f>
        <v>0</v>
      </c>
      <c r="AO98" s="263"/>
      <c r="AP98" s="264"/>
      <c r="AQ98" s="265"/>
      <c r="AR98" s="266"/>
      <c r="AS98" s="267">
        <f t="shared" si="123"/>
        <v>0</v>
      </c>
      <c r="AT98" s="260">
        <f>+(IF(OR($B98=0,$C98=0,$D98=0,$AO$2&gt;$OE$1),0,IF(OR(AO98=0,AQ98=0,AR98=0),0,MIN((VLOOKUP($D98,SALERYCODE,3,0))*(IF($D98=6,AR98,AQ98))*((MIN((VLOOKUP($D98,SALERYCODE,5,0)),(IF($D98=6,AQ98,AR98))))),MIN((VLOOKUP($D98,SALERYCODE,3,0)),(AO98+AP98))*(IF($D98=6,AR98,((MIN((VLOOKUP($D98,SALERYCODE,5,0)),AR98)))))))))/IF(AND($D98=2,'ראשי-פרטים כלליים וריכוז הוצאות'!$D$68&lt;&gt;4),1.2,1)</f>
        <v>0</v>
      </c>
      <c r="AU98" s="263"/>
      <c r="AV98" s="264"/>
      <c r="AW98" s="265"/>
      <c r="AX98" s="266"/>
      <c r="AY98" s="267">
        <f t="shared" si="124"/>
        <v>0</v>
      </c>
      <c r="AZ98" s="260">
        <f>+(IF(OR($B98=0,$C98=0,$D98=0,$AU$2&gt;$OE$1),0,IF(OR(AU98=0,AW98=0,AX98=0),0,MIN((VLOOKUP($D98,SALERYCODE,3,0))*(IF($D98=6,AX98,AW98))*((MIN((VLOOKUP($D98,SALERYCODE,5,0)),(IF($D98=6,AW98,AX98))))),MIN((VLOOKUP($D98,SALERYCODE,3,0)),(AU98+AV98))*(IF($D98=6,AX98,((MIN((VLOOKUP($D98,SALERYCODE,5,0)),AX98)))))))))/IF(AND($D98=2,'ראשי-פרטים כלליים וריכוז הוצאות'!$D$68&lt;&gt;4),1.2,1)</f>
        <v>0</v>
      </c>
      <c r="BA98" s="263"/>
      <c r="BB98" s="264"/>
      <c r="BC98" s="265"/>
      <c r="BD98" s="266"/>
      <c r="BE98" s="267">
        <f t="shared" si="125"/>
        <v>0</v>
      </c>
      <c r="BF98" s="260">
        <f>+(IF(OR($B98=0,$C98=0,$D98=0,$BA$2&gt;$OE$1),0,IF(OR(BA98=0,BC98=0,BD98=0),0,MIN((VLOOKUP($D98,SALERYCODE,3,0))*(IF($D98=6,BD98,BC98))*((MIN((VLOOKUP($D98,SALERYCODE,5,0)),(IF($D98=6,BC98,BD98))))),MIN((VLOOKUP($D98,SALERYCODE,3,0)),(BA98+BB98))*(IF($D98=6,BD98,((MIN((VLOOKUP($D98,SALERYCODE,5,0)),BD98)))))))))/IF(AND($D98=2,'ראשי-פרטים כלליים וריכוז הוצאות'!$D$68&lt;&gt;4),1.2,1)</f>
        <v>0</v>
      </c>
      <c r="BG98" s="263"/>
      <c r="BH98" s="264"/>
      <c r="BI98" s="265"/>
      <c r="BJ98" s="266"/>
      <c r="BK98" s="267">
        <f t="shared" si="126"/>
        <v>0</v>
      </c>
      <c r="BL98" s="260">
        <f>+(IF(OR($B98=0,$C98=0,$D98=0,$BG$2&gt;$OE$1),0,IF(OR(BG98=0,BI98=0,BJ98=0),0,MIN((VLOOKUP($D98,SALERYCODE,3,0))*(IF($D98=6,BJ98,BI98))*((MIN((VLOOKUP($D98,SALERYCODE,5,0)),(IF($D98=6,BI98,BJ98))))),MIN((VLOOKUP($D98,SALERYCODE,3,0)),(BG98+BH98))*(IF($D98=6,BJ98,((MIN((VLOOKUP($D98,SALERYCODE,5,0)),BJ98)))))))))/IF(AND($D98=2,'ראשי-פרטים כלליים וריכוז הוצאות'!$D$68&lt;&gt;4),1.2,1)</f>
        <v>0</v>
      </c>
      <c r="BM98" s="263"/>
      <c r="BN98" s="264"/>
      <c r="BO98" s="265"/>
      <c r="BP98" s="266"/>
      <c r="BQ98" s="267">
        <f t="shared" si="127"/>
        <v>0</v>
      </c>
      <c r="BR98" s="260">
        <f>+(IF(OR($B98=0,$C98=0,$D98=0,$BM$2&gt;$OE$1),0,IF(OR(BM98=0,BO98=0,BP98=0),0,MIN((VLOOKUP($D98,SALERYCODE,3,0))*(IF($D98=6,BP98,BO98))*((MIN((VLOOKUP($D98,SALERYCODE,5,0)),(IF($D98=6,BO98,BP98))))),MIN((VLOOKUP($D98,SALERYCODE,3,0)),(BM98+BN98))*(IF($D98=6,BP98,((MIN((VLOOKUP($D98,SALERYCODE,5,0)),BP98)))))))))/IF(AND($D98=2,'ראשי-פרטים כלליים וריכוז הוצאות'!$D$68&lt;&gt;4),1.2,1)</f>
        <v>0</v>
      </c>
      <c r="BS98" s="263"/>
      <c r="BT98" s="264"/>
      <c r="BU98" s="265"/>
      <c r="BV98" s="266"/>
      <c r="BW98" s="267">
        <f t="shared" si="128"/>
        <v>0</v>
      </c>
      <c r="BX98" s="260">
        <f>+(IF(OR($B98=0,$C98=0,$D98=0,$BS$2&gt;$OE$1),0,IF(OR(BS98=0,BU98=0,BV98=0),0,MIN((VLOOKUP($D98,SALERYCODE,3,0))*(IF($D98=6,BV98,BU98))*((MIN((VLOOKUP($D98,SALERYCODE,5,0)),(IF($D98=6,BU98,BV98))))),MIN((VLOOKUP($D98,SALERYCODE,3,0)),(BS98+BT98))*(IF($D98=6,BV98,((MIN((VLOOKUP($D98,SALERYCODE,5,0)),BV98)))))))))/IF(AND($D98=2,'ראשי-פרטים כלליים וריכוז הוצאות'!$D$68&lt;&gt;4),1.2,1)</f>
        <v>0</v>
      </c>
      <c r="BY98" s="263"/>
      <c r="BZ98" s="264"/>
      <c r="CA98" s="265"/>
      <c r="CB98" s="266"/>
      <c r="CC98" s="267">
        <f t="shared" si="129"/>
        <v>0</v>
      </c>
      <c r="CD98" s="260">
        <f>+(IF(OR($B98=0,$C98=0,$D98=0,$BY$2&gt;$OE$1),0,IF(OR(BY98=0,CA98=0,CB98=0),0,MIN((VLOOKUP($D98,SALERYCODE,3,0))*(IF($D98=6,CB98,CA98))*((MIN((VLOOKUP($D98,SALERYCODE,5,0)),(IF($D98=6,CA98,CB98))))),MIN((VLOOKUP($D98,SALERYCODE,3,0)),(BY98+BZ98))*(IF($D98=6,CB98,((MIN((VLOOKUP($D98,SALERYCODE,5,0)),CB98)))))))))/IF(AND($D98=2,'ראשי-פרטים כלליים וריכוז הוצאות'!$D$68&lt;&gt;4),1.2,1)</f>
        <v>0</v>
      </c>
      <c r="CE98" s="263"/>
      <c r="CF98" s="264"/>
      <c r="CG98" s="265"/>
      <c r="CH98" s="266"/>
      <c r="CI98" s="267">
        <f t="shared" si="130"/>
        <v>0</v>
      </c>
      <c r="CJ98" s="260">
        <f>+(IF(OR($B98=0,$C98=0,$D98=0,$CE$2&gt;$OE$1),0,IF(OR(CE98=0,CG98=0,CH98=0),0,MIN((VLOOKUP($D98,SALERYCODE,3,0))*(IF($D98=6,CH98,CG98))*((MIN((VLOOKUP($D98,SALERYCODE,5,0)),(IF($D98=6,CG98,CH98))))),MIN((VLOOKUP($D98,SALERYCODE,3,0)),(CE98+CF98))*(IF($D98=6,CH98,((MIN((VLOOKUP($D98,SALERYCODE,5,0)),CH98)))))))))/IF(AND($D98=2,'ראשי-פרטים כלליים וריכוז הוצאות'!$D$68&lt;&gt;4),1.2,1)</f>
        <v>0</v>
      </c>
      <c r="CK98" s="263"/>
      <c r="CL98" s="264"/>
      <c r="CM98" s="265"/>
      <c r="CN98" s="266"/>
      <c r="CO98" s="267">
        <f t="shared" si="131"/>
        <v>0</v>
      </c>
      <c r="CP98" s="260">
        <f>+(IF(OR($B98=0,$C98=0,$D98=0,$CK$2&gt;$OE$1),0,IF(OR(CK98=0,CM98=0,CN98=0),0,MIN((VLOOKUP($D98,SALERYCODE,3,0))*(IF($D98=6,CN98,CM98))*((MIN((VLOOKUP($D98,SALERYCODE,5,0)),(IF($D98=6,CM98,CN98))))),MIN((VLOOKUP($D98,SALERYCODE,3,0)),(CK98+CL98))*(IF($D98=6,CN98,((MIN((VLOOKUP($D98,SALERYCODE,5,0)),CN98)))))))))/IF(AND($D98=2,'ראשי-פרטים כלליים וריכוז הוצאות'!$D$68&lt;&gt;4),1.2,1)</f>
        <v>0</v>
      </c>
      <c r="CQ98" s="263"/>
      <c r="CR98" s="264"/>
      <c r="CS98" s="265"/>
      <c r="CT98" s="266"/>
      <c r="CU98" s="267">
        <f t="shared" si="132"/>
        <v>0</v>
      </c>
      <c r="CV98" s="260">
        <f>+(IF(OR($B98=0,$C98=0,$D98=0,$CQ$2&gt;$OE$1),0,IF(OR(CQ98=0,CS98=0,CT98=0),0,MIN((VLOOKUP($D98,SALERYCODE,3,0))*(IF($D98=6,CT98,CS98))*((MIN((VLOOKUP($D98,SALERYCODE,5,0)),(IF($D98=6,CS98,CT98))))),MIN((VLOOKUP($D98,SALERYCODE,3,0)),(CQ98+CR98))*(IF($D98=6,CT98,((MIN((VLOOKUP($D98,SALERYCODE,5,0)),CT98)))))))))/IF(AND($D98=2,'ראשי-פרטים כלליים וריכוז הוצאות'!$D$68&lt;&gt;4),1.2,1)</f>
        <v>0</v>
      </c>
      <c r="CW98" s="263"/>
      <c r="CX98" s="264"/>
      <c r="CY98" s="265"/>
      <c r="CZ98" s="266"/>
      <c r="DA98" s="267">
        <f t="shared" si="133"/>
        <v>0</v>
      </c>
      <c r="DB98" s="260">
        <f>+(IF(OR($B98=0,$C98=0,$D98=0,$CW$2&gt;$OE$1),0,IF(OR(CW98=0,CY98=0,CZ98=0),0,MIN((VLOOKUP($D98,SALERYCODE,3,0))*(IF($D98=6,CZ98,CY98))*((MIN((VLOOKUP($D98,SALERYCODE,5,0)),(IF($D98=6,CY98,CZ98))))),MIN((VLOOKUP($D98,SALERYCODE,3,0)),(CW98+CX98))*(IF($D98=6,CZ98,((MIN((VLOOKUP($D98,SALERYCODE,5,0)),CZ98)))))))))/IF(AND($D98=2,'ראשי-פרטים כלליים וריכוז הוצאות'!$D$68&lt;&gt;4),1.2,1)</f>
        <v>0</v>
      </c>
      <c r="DC98" s="263"/>
      <c r="DD98" s="264"/>
      <c r="DE98" s="265"/>
      <c r="DF98" s="266"/>
      <c r="DG98" s="267">
        <f t="shared" si="134"/>
        <v>0</v>
      </c>
      <c r="DH98" s="260">
        <f>+(IF(OR($B98=0,$C98=0,$D98=0,$DC$2&gt;$OE$1),0,IF(OR(DC98=0,DE98=0,DF98=0),0,MIN((VLOOKUP($D98,SALERYCODE,3,0))*(IF($D98=6,DF98,DE98))*((MIN((VLOOKUP($D98,SALERYCODE,5,0)),(IF($D98=6,DE98,DF98))))),MIN((VLOOKUP($D98,SALERYCODE,3,0)),(DC98+DD98))*(IF($D98=6,DF98,((MIN((VLOOKUP($D98,SALERYCODE,5,0)),DF98)))))))))/IF(AND($D98=2,'ראשי-פרטים כלליים וריכוז הוצאות'!$D$68&lt;&gt;4),1.2,1)</f>
        <v>0</v>
      </c>
      <c r="DI98" s="263"/>
      <c r="DJ98" s="264"/>
      <c r="DK98" s="265"/>
      <c r="DL98" s="266"/>
      <c r="DM98" s="267">
        <f t="shared" si="135"/>
        <v>0</v>
      </c>
      <c r="DN98" s="260">
        <f>+(IF(OR($B98=0,$C98=0,$D98=0,$DC$2&gt;$OE$1),0,IF(OR(DI98=0,DK98=0,DL98=0),0,MIN((VLOOKUP($D98,SALERYCODE,3,0))*(IF($D98=6,DL98,DK98))*((MIN((VLOOKUP($D98,SALERYCODE,5,0)),(IF($D98=6,DK98,DL98))))),MIN((VLOOKUP($D98,SALERYCODE,3,0)),(DI98+DJ98))*(IF($D98=6,DL98,((MIN((VLOOKUP($D98,SALERYCODE,5,0)),DL98)))))))))/IF(AND($D98=2,'ראשי-פרטים כלליים וריכוז הוצאות'!$D$68&lt;&gt;4),1.2,1)</f>
        <v>0</v>
      </c>
      <c r="DO98" s="263"/>
      <c r="DP98" s="264"/>
      <c r="DQ98" s="265"/>
      <c r="DR98" s="266"/>
      <c r="DS98" s="267">
        <f t="shared" si="136"/>
        <v>0</v>
      </c>
      <c r="DT98" s="260">
        <f>+(IF(OR($B98=0,$C98=0,$D98=0,$DC$2&gt;$OE$1),0,IF(OR(DO98=0,DQ98=0,DR98=0),0,MIN((VLOOKUP($D98,SALERYCODE,3,0))*(IF($D98=6,DR98,DQ98))*((MIN((VLOOKUP($D98,SALERYCODE,5,0)),(IF($D98=6,DQ98,DR98))))),MIN((VLOOKUP($D98,SALERYCODE,3,0)),(DO98+DP98))*(IF($D98=6,DR98,((MIN((VLOOKUP($D98,SALERYCODE,5,0)),DR98)))))))))/IF(AND($D98=2,'ראשי-פרטים כלליים וריכוז הוצאות'!$D$68&lt;&gt;4),1.2,1)</f>
        <v>0</v>
      </c>
      <c r="DU98" s="263"/>
      <c r="DV98" s="264"/>
      <c r="DW98" s="265"/>
      <c r="DX98" s="266"/>
      <c r="DY98" s="267">
        <f t="shared" si="137"/>
        <v>0</v>
      </c>
      <c r="DZ98" s="260">
        <f>+(IF(OR($B98=0,$C98=0,$D98=0,$DC$2&gt;$OE$1),0,IF(OR(DU98=0,DW98=0,DX98=0),0,MIN((VLOOKUP($D98,SALERYCODE,3,0))*(IF($D98=6,DX98,DW98))*((MIN((VLOOKUP($D98,SALERYCODE,5,0)),(IF($D98=6,DW98,DX98))))),MIN((VLOOKUP($D98,SALERYCODE,3,0)),(DU98+DV98))*(IF($D98=6,DX98,((MIN((VLOOKUP($D98,SALERYCODE,5,0)),DX98)))))))))/IF(AND($D98=2,'ראשי-פרטים כלליים וריכוז הוצאות'!$D$68&lt;&gt;4),1.2,1)</f>
        <v>0</v>
      </c>
      <c r="EA98" s="263"/>
      <c r="EB98" s="264"/>
      <c r="EC98" s="265"/>
      <c r="ED98" s="266"/>
      <c r="EE98" s="267">
        <f t="shared" si="138"/>
        <v>0</v>
      </c>
      <c r="EF98" s="260">
        <f>+(IF(OR($B98=0,$C98=0,$D98=0,$DC$2&gt;$OE$1),0,IF(OR(EA98=0,EC98=0,ED98=0),0,MIN((VLOOKUP($D98,SALERYCODE,3,0))*(IF($D98=6,ED98,EC98))*((MIN((VLOOKUP($D98,SALERYCODE,5,0)),(IF($D98=6,EC98,ED98))))),MIN((VLOOKUP($D98,SALERYCODE,3,0)),(EA98+EB98))*(IF($D98=6,ED98,((MIN((VLOOKUP($D98,SALERYCODE,5,0)),ED98)))))))))/IF(AND($D98=2,'ראשי-פרטים כלליים וריכוז הוצאות'!$D$68&lt;&gt;4),1.2,1)</f>
        <v>0</v>
      </c>
      <c r="EG98" s="263"/>
      <c r="EH98" s="264"/>
      <c r="EI98" s="265"/>
      <c r="EJ98" s="266"/>
      <c r="EK98" s="267">
        <f t="shared" si="139"/>
        <v>0</v>
      </c>
      <c r="EL98" s="260">
        <f>+(IF(OR($B98=0,$C98=0,$D98=0,$DC$2&gt;$OE$1),0,IF(OR(EG98=0,EI98=0,EJ98=0),0,MIN((VLOOKUP($D98,SALERYCODE,3,0))*(IF($D98=6,EJ98,EI98))*((MIN((VLOOKUP($D98,SALERYCODE,5,0)),(IF($D98=6,EI98,EJ98))))),MIN((VLOOKUP($D98,SALERYCODE,3,0)),(EG98+EH98))*(IF($D98=6,EJ98,((MIN((VLOOKUP($D98,SALERYCODE,5,0)),EJ98)))))))))/IF(AND($D98=2,'ראשי-פרטים כלליים וריכוז הוצאות'!$D$68&lt;&gt;4),1.2,1)</f>
        <v>0</v>
      </c>
      <c r="EM98" s="263"/>
      <c r="EN98" s="264"/>
      <c r="EO98" s="265"/>
      <c r="EP98" s="266"/>
      <c r="EQ98" s="267">
        <f t="shared" si="140"/>
        <v>0</v>
      </c>
      <c r="ER98" s="260">
        <f>+(IF(OR($B98=0,$C98=0,$D98=0,$DC$2&gt;$OE$1),0,IF(OR(EM98=0,EO98=0,EP98=0),0,MIN((VLOOKUP($D98,SALERYCODE,3,0))*(IF($D98=6,EP98,EO98))*((MIN((VLOOKUP($D98,SALERYCODE,5,0)),(IF($D98=6,EO98,EP98))))),MIN((VLOOKUP($D98,SALERYCODE,3,0)),(EM98+EN98))*(IF($D98=6,EP98,((MIN((VLOOKUP($D98,SALERYCODE,5,0)),EP98)))))))))/IF(AND($D98=2,'ראשי-פרטים כלליים וריכוז הוצאות'!$D$68&lt;&gt;4),1.2,1)</f>
        <v>0</v>
      </c>
      <c r="ES98" s="263"/>
      <c r="ET98" s="264"/>
      <c r="EU98" s="265"/>
      <c r="EV98" s="266"/>
      <c r="EW98" s="267">
        <f t="shared" si="141"/>
        <v>0</v>
      </c>
      <c r="EX98" s="260">
        <f>+(IF(OR($B98=0,$C98=0,$D98=0,$DC$2&gt;$OE$1),0,IF(OR(ES98=0,EU98=0,EV98=0),0,MIN((VLOOKUP($D98,SALERYCODE,3,0))*(IF($D98=6,EV98,EU98))*((MIN((VLOOKUP($D98,SALERYCODE,5,0)),(IF($D98=6,EU98,EV98))))),MIN((VLOOKUP($D98,SALERYCODE,3,0)),(ES98+ET98))*(IF($D98=6,EV98,((MIN((VLOOKUP($D98,SALERYCODE,5,0)),EV98)))))))))/IF(AND($D98=2,'ראשי-פרטים כלליים וריכוז הוצאות'!$D$68&lt;&gt;4),1.2,1)</f>
        <v>0</v>
      </c>
      <c r="EY98" s="263"/>
      <c r="EZ98" s="264"/>
      <c r="FA98" s="265"/>
      <c r="FB98" s="266"/>
      <c r="FC98" s="267">
        <f t="shared" si="142"/>
        <v>0</v>
      </c>
      <c r="FD98" s="260">
        <f>+(IF(OR($B98=0,$C98=0,$D98=0,$DC$2&gt;$OE$1),0,IF(OR(EY98=0,FA98=0,FB98=0),0,MIN((VLOOKUP($D98,SALERYCODE,3,0))*(IF($D98=6,FB98,FA98))*((MIN((VLOOKUP($D98,SALERYCODE,5,0)),(IF($D98=6,FA98,FB98))))),MIN((VLOOKUP($D98,SALERYCODE,3,0)),(EY98+EZ98))*(IF($D98=6,FB98,((MIN((VLOOKUP($D98,SALERYCODE,5,0)),FB98)))))))))/IF(AND($D98=2,'ראשי-פרטים כלליים וריכוז הוצאות'!$D$68&lt;&gt;4),1.2,1)</f>
        <v>0</v>
      </c>
      <c r="FE98" s="263"/>
      <c r="FF98" s="264"/>
      <c r="FG98" s="265"/>
      <c r="FH98" s="266"/>
      <c r="FI98" s="267">
        <f t="shared" si="143"/>
        <v>0</v>
      </c>
      <c r="FJ98" s="260">
        <f>+(IF(OR($B98=0,$C98=0,$D98=0,$DC$2&gt;$OE$1),0,IF(OR(FE98=0,FG98=0,FH98=0),0,MIN((VLOOKUP($D98,SALERYCODE,3,0))*(IF($D98=6,FH98,FG98))*((MIN((VLOOKUP($D98,SALERYCODE,5,0)),(IF($D98=6,FG98,FH98))))),MIN((VLOOKUP($D98,SALERYCODE,3,0)),(FE98+FF98))*(IF($D98=6,FH98,((MIN((VLOOKUP($D98,SALERYCODE,5,0)),FH98)))))))))/IF(AND($D98=2,'ראשי-פרטים כלליים וריכוז הוצאות'!$D$68&lt;&gt;4),1.2,1)</f>
        <v>0</v>
      </c>
      <c r="FK98" s="263"/>
      <c r="FL98" s="264"/>
      <c r="FM98" s="265"/>
      <c r="FN98" s="266"/>
      <c r="FO98" s="267">
        <f t="shared" si="144"/>
        <v>0</v>
      </c>
      <c r="FP98" s="260">
        <f>+(IF(OR($B98=0,$C98=0,$D98=0,$DC$2&gt;$OE$1),0,IF(OR(FK98=0,FM98=0,FN98=0),0,MIN((VLOOKUP($D98,SALERYCODE,3,0))*(IF($D98=6,FN98,FM98))*((MIN((VLOOKUP($D98,SALERYCODE,5,0)),(IF($D98=6,FM98,FN98))))),MIN((VLOOKUP($D98,SALERYCODE,3,0)),(FK98+FL98))*(IF($D98=6,FN98,((MIN((VLOOKUP($D98,SALERYCODE,5,0)),FN98)))))))))/IF(AND($D98=2,'ראשי-פרטים כלליים וריכוז הוצאות'!$D$68&lt;&gt;4),1.2,1)</f>
        <v>0</v>
      </c>
      <c r="FQ98" s="263"/>
      <c r="FR98" s="264"/>
      <c r="FS98" s="265"/>
      <c r="FT98" s="266"/>
      <c r="FU98" s="267">
        <f t="shared" si="145"/>
        <v>0</v>
      </c>
      <c r="FV98" s="260">
        <f>+(IF(OR($B98=0,$C98=0,$D98=0,$DC$2&gt;$OE$1),0,IF(OR(FQ98=0,FS98=0,FT98=0),0,MIN((VLOOKUP($D98,SALERYCODE,3,0))*(IF($D98=6,FT98,FS98))*((MIN((VLOOKUP($D98,SALERYCODE,5,0)),(IF($D98=6,FS98,FT98))))),MIN((VLOOKUP($D98,SALERYCODE,3,0)),(FQ98+FR98))*(IF($D98=6,FT98,((MIN((VLOOKUP($D98,SALERYCODE,5,0)),FT98)))))))))/IF(AND($D98=2,'ראשי-פרטים כלליים וריכוז הוצאות'!$D$68&lt;&gt;4),1.2,1)</f>
        <v>0</v>
      </c>
      <c r="FW98" s="263"/>
      <c r="FX98" s="264"/>
      <c r="FY98" s="265"/>
      <c r="FZ98" s="266"/>
      <c r="GA98" s="267">
        <f t="shared" si="146"/>
        <v>0</v>
      </c>
      <c r="GB98" s="260">
        <f>+(IF(OR($B98=0,$C98=0,$D98=0,$DC$2&gt;$OE$1),0,IF(OR(FW98=0,FY98=0,FZ98=0),0,MIN((VLOOKUP($D98,SALERYCODE,3,0))*(IF($D98=6,FZ98,FY98))*((MIN((VLOOKUP($D98,SALERYCODE,5,0)),(IF($D98=6,FY98,FZ98))))),MIN((VLOOKUP($D98,SALERYCODE,3,0)),(FW98+FX98))*(IF($D98=6,FZ98,((MIN((VLOOKUP($D98,SALERYCODE,5,0)),FZ98)))))))))/IF(AND($D98=2,'ראשי-פרטים כלליים וריכוז הוצאות'!$D$68&lt;&gt;4),1.2,1)</f>
        <v>0</v>
      </c>
      <c r="GC98" s="263"/>
      <c r="GD98" s="264"/>
      <c r="GE98" s="265"/>
      <c r="GF98" s="266"/>
      <c r="GG98" s="267">
        <f t="shared" si="147"/>
        <v>0</v>
      </c>
      <c r="GH98" s="260">
        <f>+(IF(OR($B98=0,$C98=0,$D98=0,$DC$2&gt;$OE$1),0,IF(OR(GC98=0,GE98=0,GF98=0),0,MIN((VLOOKUP($D98,SALERYCODE,3,0))*(IF($D98=6,GF98,GE98))*((MIN((VLOOKUP($D98,SALERYCODE,5,0)),(IF($D98=6,GE98,GF98))))),MIN((VLOOKUP($D98,SALERYCODE,3,0)),(GC98+GD98))*(IF($D98=6,GF98,((MIN((VLOOKUP($D98,SALERYCODE,5,0)),GF98)))))))))/IF(AND($D98=2,'ראשי-פרטים כלליים וריכוז הוצאות'!$D$68&lt;&gt;4),1.2,1)</f>
        <v>0</v>
      </c>
      <c r="GI98" s="263"/>
      <c r="GJ98" s="264"/>
      <c r="GK98" s="265"/>
      <c r="GL98" s="266"/>
      <c r="GM98" s="267">
        <f t="shared" si="148"/>
        <v>0</v>
      </c>
      <c r="GN98" s="260">
        <f>+(IF(OR($B98=0,$C98=0,$D98=0,$DC$2&gt;$OE$1),0,IF(OR(GI98=0,GK98=0,GL98=0),0,MIN((VLOOKUP($D98,SALERYCODE,3,0))*(IF($D98=6,GL98,GK98))*((MIN((VLOOKUP($D98,SALERYCODE,5,0)),(IF($D98=6,GK98,GL98))))),MIN((VLOOKUP($D98,SALERYCODE,3,0)),(GI98+GJ98))*(IF($D98=6,GL98,((MIN((VLOOKUP($D98,SALERYCODE,5,0)),GL98)))))))))/IF(AND($D98=2,'ראשי-פרטים כלליים וריכוז הוצאות'!$D$68&lt;&gt;4),1.2,1)</f>
        <v>0</v>
      </c>
      <c r="GO98" s="263"/>
      <c r="GP98" s="264"/>
      <c r="GQ98" s="265"/>
      <c r="GR98" s="266"/>
      <c r="GS98" s="267">
        <f t="shared" si="149"/>
        <v>0</v>
      </c>
      <c r="GT98" s="260">
        <f>+(IF(OR($B98=0,$C98=0,$D98=0,$DC$2&gt;$OE$1),0,IF(OR(GO98=0,GQ98=0,GR98=0),0,MIN((VLOOKUP($D98,SALERYCODE,3,0))*(IF($D98=6,GR98,GQ98))*((MIN((VLOOKUP($D98,SALERYCODE,5,0)),(IF($D98=6,GQ98,GR98))))),MIN((VLOOKUP($D98,SALERYCODE,3,0)),(GO98+GP98))*(IF($D98=6,GR98,((MIN((VLOOKUP($D98,SALERYCODE,5,0)),GR98)))))))))/IF(AND($D98=2,'ראשי-פרטים כלליים וריכוז הוצאות'!$D$68&lt;&gt;4),1.2,1)</f>
        <v>0</v>
      </c>
      <c r="GU98" s="263"/>
      <c r="GV98" s="264"/>
      <c r="GW98" s="265"/>
      <c r="GX98" s="266"/>
      <c r="GY98" s="267">
        <f t="shared" si="150"/>
        <v>0</v>
      </c>
      <c r="GZ98" s="260">
        <f>+(IF(OR($B98=0,$C98=0,$D98=0,$DC$2&gt;$OE$1),0,IF(OR(GU98=0,GW98=0,GX98=0),0,MIN((VLOOKUP($D98,SALERYCODE,3,0))*(IF($D98=6,GX98,GW98))*((MIN((VLOOKUP($D98,SALERYCODE,5,0)),(IF($D98=6,GW98,GX98))))),MIN((VLOOKUP($D98,SALERYCODE,3,0)),(GU98+GV98))*(IF($D98=6,GX98,((MIN((VLOOKUP($D98,SALERYCODE,5,0)),GX98)))))))))/IF(AND($D98=2,'ראשי-פרטים כלליים וריכוז הוצאות'!$D$68&lt;&gt;4),1.2,1)</f>
        <v>0</v>
      </c>
      <c r="HA98" s="263"/>
      <c r="HB98" s="264"/>
      <c r="HC98" s="265"/>
      <c r="HD98" s="266"/>
      <c r="HE98" s="267">
        <f t="shared" si="151"/>
        <v>0</v>
      </c>
      <c r="HF98" s="260">
        <f>+(IF(OR($B98=0,$C98=0,$D98=0,$DC$2&gt;$OE$1),0,IF(OR(HA98=0,HC98=0,HD98=0),0,MIN((VLOOKUP($D98,SALERYCODE,3,0))*(IF($D98=6,HD98,HC98))*((MIN((VLOOKUP($D98,SALERYCODE,5,0)),(IF($D98=6,HC98,HD98))))),MIN((VLOOKUP($D98,SALERYCODE,3,0)),(HA98+HB98))*(IF($D98=6,HD98,((MIN((VLOOKUP($D98,SALERYCODE,5,0)),HD98)))))))))/IF(AND($D98=2,'ראשי-פרטים כלליים וריכוז הוצאות'!$D$68&lt;&gt;4),1.2,1)</f>
        <v>0</v>
      </c>
      <c r="HG98" s="263"/>
      <c r="HH98" s="264"/>
      <c r="HI98" s="265"/>
      <c r="HJ98" s="266"/>
      <c r="HK98" s="267">
        <f t="shared" si="152"/>
        <v>0</v>
      </c>
      <c r="HL98" s="260">
        <f>+(IF(OR($B98=0,$C98=0,$D98=0,$DC$2&gt;$OE$1),0,IF(OR(HG98=0,HI98=0,HJ98=0),0,MIN((VLOOKUP($D98,SALERYCODE,3,0))*(IF($D98=6,HJ98,HI98))*((MIN((VLOOKUP($D98,SALERYCODE,5,0)),(IF($D98=6,HI98,HJ98))))),MIN((VLOOKUP($D98,SALERYCODE,3,0)),(HG98+HH98))*(IF($D98=6,HJ98,((MIN((VLOOKUP($D98,SALERYCODE,5,0)),HJ98)))))))))/IF(AND($D98=2,'ראשי-פרטים כלליים וריכוז הוצאות'!$D$68&lt;&gt;4),1.2,1)</f>
        <v>0</v>
      </c>
      <c r="HM98" s="263"/>
      <c r="HN98" s="264"/>
      <c r="HO98" s="265"/>
      <c r="HP98" s="266"/>
      <c r="HQ98" s="267">
        <f t="shared" si="153"/>
        <v>0</v>
      </c>
      <c r="HR98" s="260">
        <f>+(IF(OR($B98=0,$C98=0,$D98=0,$DC$2&gt;$OE$1),0,IF(OR(HM98=0,HO98=0,HP98=0),0,MIN((VLOOKUP($D98,SALERYCODE,3,0))*(IF($D98=6,HP98,HO98))*((MIN((VLOOKUP($D98,SALERYCODE,5,0)),(IF($D98=6,HO98,HP98))))),MIN((VLOOKUP($D98,SALERYCODE,3,0)),(HM98+HN98))*(IF($D98=6,HP98,((MIN((VLOOKUP($D98,SALERYCODE,5,0)),HP98)))))))))/IF(AND($D98=2,'ראשי-פרטים כלליים וריכוז הוצאות'!$D$68&lt;&gt;4),1.2,1)</f>
        <v>0</v>
      </c>
      <c r="HS98" s="263"/>
      <c r="HT98" s="264"/>
      <c r="HU98" s="265"/>
      <c r="HV98" s="266"/>
      <c r="HW98" s="267">
        <f t="shared" si="154"/>
        <v>0</v>
      </c>
      <c r="HX98" s="260">
        <f>+(IF(OR($B98=0,$C98=0,$D98=0,$DC$2&gt;$OE$1),0,IF(OR(HS98=0,HU98=0,HV98=0),0,MIN((VLOOKUP($D98,SALERYCODE,3,0))*(IF($D98=6,HV98,HU98))*((MIN((VLOOKUP($D98,SALERYCODE,5,0)),(IF($D98=6,HU98,HV98))))),MIN((VLOOKUP($D98,SALERYCODE,3,0)),(HS98+HT98))*(IF($D98=6,HV98,((MIN((VLOOKUP($D98,SALERYCODE,5,0)),HV98)))))))))/IF(AND($D98=2,'ראשי-פרטים כלליים וריכוז הוצאות'!$D$68&lt;&gt;4),1.2,1)</f>
        <v>0</v>
      </c>
      <c r="HY98" s="263"/>
      <c r="HZ98" s="264"/>
      <c r="IA98" s="265"/>
      <c r="IB98" s="266"/>
      <c r="IC98" s="267">
        <f t="shared" si="155"/>
        <v>0</v>
      </c>
      <c r="ID98" s="260">
        <f>+(IF(OR($B98=0,$C98=0,$D98=0,$DC$2&gt;$OE$1),0,IF(OR(HY98=0,IA98=0,IB98=0),0,MIN((VLOOKUP($D98,SALERYCODE,3,0))*(IF($D98=6,IB98,IA98))*((MIN((VLOOKUP($D98,SALERYCODE,5,0)),(IF($D98=6,IA98,IB98))))),MIN((VLOOKUP($D98,SALERYCODE,3,0)),(HY98+HZ98))*(IF($D98=6,IB98,((MIN((VLOOKUP($D98,SALERYCODE,5,0)),IB98)))))))))/IF(AND($D98=2,'ראשי-פרטים כלליים וריכוז הוצאות'!$D$68&lt;&gt;4),1.2,1)</f>
        <v>0</v>
      </c>
      <c r="IE98" s="263"/>
      <c r="IF98" s="264"/>
      <c r="IG98" s="265"/>
      <c r="IH98" s="266"/>
      <c r="II98" s="267">
        <f t="shared" si="156"/>
        <v>0</v>
      </c>
      <c r="IJ98" s="260">
        <f>+(IF(OR($B98=0,$C98=0,$D98=0,$DC$2&gt;$OE$1),0,IF(OR(IE98=0,IG98=0,IH98=0),0,MIN((VLOOKUP($D98,SALERYCODE,3,0))*(IF($D98=6,IH98,IG98))*((MIN((VLOOKUP($D98,SALERYCODE,5,0)),(IF($D98=6,IG98,IH98))))),MIN((VLOOKUP($D98,SALERYCODE,3,0)),(IE98+IF98))*(IF($D98=6,IH98,((MIN((VLOOKUP($D98,SALERYCODE,5,0)),IH98)))))))))/IF(AND($D98=2,'ראשי-פרטים כלליים וריכוז הוצאות'!$D$68&lt;&gt;4),1.2,1)</f>
        <v>0</v>
      </c>
      <c r="IK98" s="263"/>
      <c r="IL98" s="264"/>
      <c r="IM98" s="265"/>
      <c r="IN98" s="266"/>
      <c r="IO98" s="267">
        <f t="shared" si="157"/>
        <v>0</v>
      </c>
      <c r="IP98" s="260">
        <f>+(IF(OR($B98=0,$C98=0,$D98=0,$DC$2&gt;$OE$1),0,IF(OR(IK98=0,IM98=0,IN98=0),0,MIN((VLOOKUP($D98,SALERYCODE,3,0))*(IF($D98=6,IN98,IM98))*((MIN((VLOOKUP($D98,SALERYCODE,5,0)),(IF($D98=6,IM98,IN98))))),MIN((VLOOKUP($D98,SALERYCODE,3,0)),(IK98+IL98))*(IF($D98=6,IN98,((MIN((VLOOKUP($D98,SALERYCODE,5,0)),IN98)))))))))/IF(AND($D98=2,'ראשי-פרטים כלליים וריכוז הוצאות'!$D$68&lt;&gt;4),1.2,1)</f>
        <v>0</v>
      </c>
      <c r="IQ98" s="263"/>
      <c r="IR98" s="264"/>
      <c r="IS98" s="265"/>
      <c r="IT98" s="266"/>
      <c r="IU98" s="267">
        <f t="shared" si="158"/>
        <v>0</v>
      </c>
      <c r="IV98" s="260">
        <f>+(IF(OR($B98=0,$C98=0,$D98=0,$DC$2&gt;$OE$1),0,IF(OR(IQ98=0,IS98=0,IT98=0),0,MIN((VLOOKUP($D98,SALERYCODE,3,0))*(IF($D98=6,IT98,IS98))*((MIN((VLOOKUP($D98,SALERYCODE,5,0)),(IF($D98=6,IS98,IT98))))),MIN((VLOOKUP($D98,SALERYCODE,3,0)),(IQ98+IR98))*(IF($D98=6,IT98,((MIN((VLOOKUP($D98,SALERYCODE,5,0)),IT98)))))))))/IF(AND($D98=2,'ראשי-פרטים כלליים וריכוז הוצאות'!$D$68&lt;&gt;4),1.2,1)</f>
        <v>0</v>
      </c>
      <c r="IW98" s="263"/>
      <c r="IX98" s="264"/>
      <c r="IY98" s="265"/>
      <c r="IZ98" s="266"/>
      <c r="JA98" s="267">
        <f t="shared" si="159"/>
        <v>0</v>
      </c>
      <c r="JB98" s="260">
        <f>+(IF(OR($B98=0,$C98=0,$D98=0,$DC$2&gt;$OE$1),0,IF(OR(IW98=0,IY98=0,IZ98=0),0,MIN((VLOOKUP($D98,SALERYCODE,3,0))*(IF($D98=6,IZ98,IY98))*((MIN((VLOOKUP($D98,SALERYCODE,5,0)),(IF($D98=6,IY98,IZ98))))),MIN((VLOOKUP($D98,SALERYCODE,3,0)),(IW98+IX98))*(IF($D98=6,IZ98,((MIN((VLOOKUP($D98,SALERYCODE,5,0)),IZ98)))))))))/IF(AND($D98=2,'ראשי-פרטים כלליים וריכוז הוצאות'!$D$68&lt;&gt;4),1.2,1)</f>
        <v>0</v>
      </c>
      <c r="JC98" s="263"/>
      <c r="JD98" s="264"/>
      <c r="JE98" s="265"/>
      <c r="JF98" s="266"/>
      <c r="JG98" s="267">
        <f t="shared" si="160"/>
        <v>0</v>
      </c>
      <c r="JH98" s="260">
        <f>+(IF(OR($B98=0,$C98=0,$D98=0,$DC$2&gt;$OE$1),0,IF(OR(JC98=0,JE98=0,JF98=0),0,MIN((VLOOKUP($D98,SALERYCODE,3,0))*(IF($D98=6,JF98,JE98))*((MIN((VLOOKUP($D98,SALERYCODE,5,0)),(IF($D98=6,JE98,JF98))))),MIN((VLOOKUP($D98,SALERYCODE,3,0)),(JC98+JD98))*(IF($D98=6,JF98,((MIN((VLOOKUP($D98,SALERYCODE,5,0)),JF98)))))))))/IF(AND($D98=2,'ראשי-פרטים כלליים וריכוז הוצאות'!$D$68&lt;&gt;4),1.2,1)</f>
        <v>0</v>
      </c>
      <c r="JI98" s="263"/>
      <c r="JJ98" s="264"/>
      <c r="JK98" s="265"/>
      <c r="JL98" s="266"/>
      <c r="JM98" s="267">
        <f t="shared" si="161"/>
        <v>0</v>
      </c>
      <c r="JN98" s="260">
        <f>+(IF(OR($B98=0,$C98=0,$D98=0,$DC$2&gt;$OE$1),0,IF(OR(JI98=0,JK98=0,JL98=0),0,MIN((VLOOKUP($D98,SALERYCODE,3,0))*(IF($D98=6,JL98,JK98))*((MIN((VLOOKUP($D98,SALERYCODE,5,0)),(IF($D98=6,JK98,JL98))))),MIN((VLOOKUP($D98,SALERYCODE,3,0)),(JI98+JJ98))*(IF($D98=6,JL98,((MIN((VLOOKUP($D98,SALERYCODE,5,0)),JL98)))))))))/IF(AND($D98=2,'ראשי-פרטים כלליים וריכוז הוצאות'!$D$68&lt;&gt;4),1.2,1)</f>
        <v>0</v>
      </c>
      <c r="JO98" s="263"/>
      <c r="JP98" s="264"/>
      <c r="JQ98" s="265"/>
      <c r="JR98" s="266"/>
      <c r="JS98" s="267">
        <f t="shared" si="162"/>
        <v>0</v>
      </c>
      <c r="JT98" s="260">
        <f>+(IF(OR($B98=0,$C98=0,$D98=0,$DC$2&gt;$OE$1),0,IF(OR(JO98=0,JQ98=0,JR98=0),0,MIN((VLOOKUP($D98,SALERYCODE,3,0))*(IF($D98=6,JR98,JQ98))*((MIN((VLOOKUP($D98,SALERYCODE,5,0)),(IF($D98=6,JQ98,JR98))))),MIN((VLOOKUP($D98,SALERYCODE,3,0)),(JO98+JP98))*(IF($D98=6,JR98,((MIN((VLOOKUP($D98,SALERYCODE,5,0)),JR98)))))))))/IF(AND($D98=2,'ראשי-פרטים כלליים וריכוז הוצאות'!$D$68&lt;&gt;4),1.2,1)</f>
        <v>0</v>
      </c>
      <c r="JU98" s="263"/>
      <c r="JV98" s="264"/>
      <c r="JW98" s="265"/>
      <c r="JX98" s="266"/>
      <c r="JY98" s="267">
        <f t="shared" si="163"/>
        <v>0</v>
      </c>
      <c r="JZ98" s="260">
        <f>+(IF(OR($B98=0,$C98=0,$D98=0,$DC$2&gt;$OE$1),0,IF(OR(JU98=0,JW98=0,JX98=0),0,MIN((VLOOKUP($D98,SALERYCODE,3,0))*(IF($D98=6,JX98,JW98))*((MIN((VLOOKUP($D98,SALERYCODE,5,0)),(IF($D98=6,JW98,JX98))))),MIN((VLOOKUP($D98,SALERYCODE,3,0)),(JU98+JV98))*(IF($D98=6,JX98,((MIN((VLOOKUP($D98,SALERYCODE,5,0)),JX98)))))))))/IF(AND($D98=2,'ראשי-פרטים כלליים וריכוז הוצאות'!$D$68&lt;&gt;4),1.2,1)</f>
        <v>0</v>
      </c>
      <c r="KA98" s="263"/>
      <c r="KB98" s="264"/>
      <c r="KC98" s="265"/>
      <c r="KD98" s="266"/>
      <c r="KE98" s="267">
        <f t="shared" si="164"/>
        <v>0</v>
      </c>
      <c r="KF98" s="260">
        <f>+(IF(OR($B98=0,$C98=0,$D98=0,$DC$2&gt;$OE$1),0,IF(OR(KA98=0,KC98=0,KD98=0),0,MIN((VLOOKUP($D98,SALERYCODE,3,0))*(IF($D98=6,KD98,KC98))*((MIN((VLOOKUP($D98,SALERYCODE,5,0)),(IF($D98=6,KC98,KD98))))),MIN((VLOOKUP($D98,SALERYCODE,3,0)),(KA98+KB98))*(IF($D98=6,KD98,((MIN((VLOOKUP($D98,SALERYCODE,5,0)),KD98)))))))))/IF(AND($D98=2,'ראשי-פרטים כלליים וריכוז הוצאות'!$D$68&lt;&gt;4),1.2,1)</f>
        <v>0</v>
      </c>
      <c r="KG98" s="263"/>
      <c r="KH98" s="264"/>
      <c r="KI98" s="265"/>
      <c r="KJ98" s="266"/>
      <c r="KK98" s="267">
        <f t="shared" si="165"/>
        <v>0</v>
      </c>
      <c r="KL98" s="260">
        <f>+(IF(OR($B98=0,$C98=0,$D98=0,$DC$2&gt;$OE$1),0,IF(OR(KG98=0,KI98=0,KJ98=0),0,MIN((VLOOKUP($D98,SALERYCODE,3,0))*(IF($D98=6,KJ98,KI98))*((MIN((VLOOKUP($D98,SALERYCODE,5,0)),(IF($D98=6,KI98,KJ98))))),MIN((VLOOKUP($D98,SALERYCODE,3,0)),(KG98+KH98))*(IF($D98=6,KJ98,((MIN((VLOOKUP($D98,SALERYCODE,5,0)),KJ98)))))))))/IF(AND($D98=2,'ראשי-פרטים כלליים וריכוז הוצאות'!$D$68&lt;&gt;4),1.2,1)</f>
        <v>0</v>
      </c>
      <c r="KM98" s="263"/>
      <c r="KN98" s="264"/>
      <c r="KO98" s="265"/>
      <c r="KP98" s="266"/>
      <c r="KQ98" s="267">
        <f t="shared" si="166"/>
        <v>0</v>
      </c>
      <c r="KR98" s="260">
        <f>+(IF(OR($B98=0,$C98=0,$D98=0,$DC$2&gt;$OE$1),0,IF(OR(KM98=0,KO98=0,KP98=0),0,MIN((VLOOKUP($D98,SALERYCODE,3,0))*(IF($D98=6,KP98,KO98))*((MIN((VLOOKUP($D98,SALERYCODE,5,0)),(IF($D98=6,KO98,KP98))))),MIN((VLOOKUP($D98,SALERYCODE,3,0)),(KM98+KN98))*(IF($D98=6,KP98,((MIN((VLOOKUP($D98,SALERYCODE,5,0)),KP98)))))))))/IF(AND($D98=2,'ראשי-פרטים כלליים וריכוז הוצאות'!$D$68&lt;&gt;4),1.2,1)</f>
        <v>0</v>
      </c>
      <c r="KS98" s="263"/>
      <c r="KT98" s="264"/>
      <c r="KU98" s="265"/>
      <c r="KV98" s="266"/>
      <c r="KW98" s="267">
        <f t="shared" si="167"/>
        <v>0</v>
      </c>
      <c r="KX98" s="260">
        <f>+(IF(OR($B98=0,$C98=0,$D98=0,$DC$2&gt;$OE$1),0,IF(OR(KS98=0,KU98=0,KV98=0),0,MIN((VLOOKUP($D98,SALERYCODE,3,0))*(IF($D98=6,KV98,KU98))*((MIN((VLOOKUP($D98,SALERYCODE,5,0)),(IF($D98=6,KU98,KV98))))),MIN((VLOOKUP($D98,SALERYCODE,3,0)),(KS98+KT98))*(IF($D98=6,KV98,((MIN((VLOOKUP($D98,SALERYCODE,5,0)),KV98)))))))))/IF(AND($D98=2,'ראשי-פרטים כלליים וריכוז הוצאות'!$D$68&lt;&gt;4),1.2,1)</f>
        <v>0</v>
      </c>
      <c r="KY98" s="263"/>
      <c r="KZ98" s="264"/>
      <c r="LA98" s="265"/>
      <c r="LB98" s="266"/>
      <c r="LC98" s="267">
        <f t="shared" si="168"/>
        <v>0</v>
      </c>
      <c r="LD98" s="260">
        <f>+(IF(OR($B98=0,$C98=0,$D98=0,$DC$2&gt;$OE$1),0,IF(OR(KY98=0,LA98=0,LB98=0),0,MIN((VLOOKUP($D98,SALERYCODE,3,0))*(IF($D98=6,LB98,LA98))*((MIN((VLOOKUP($D98,SALERYCODE,5,0)),(IF($D98=6,LA98,LB98))))),MIN((VLOOKUP($D98,SALERYCODE,3,0)),(KY98+KZ98))*(IF($D98=6,LB98,((MIN((VLOOKUP($D98,SALERYCODE,5,0)),LB98)))))))))/IF(AND($D98=2,'ראשי-פרטים כלליים וריכוז הוצאות'!$D$68&lt;&gt;4),1.2,1)</f>
        <v>0</v>
      </c>
      <c r="LE98" s="263"/>
      <c r="LF98" s="264"/>
      <c r="LG98" s="265"/>
      <c r="LH98" s="266"/>
      <c r="LI98" s="267">
        <f t="shared" si="169"/>
        <v>0</v>
      </c>
      <c r="LJ98" s="260">
        <f>+(IF(OR($B98=0,$C98=0,$D98=0,$DC$2&gt;$OE$1),0,IF(OR(LE98=0,LG98=0,LH98=0),0,MIN((VLOOKUP($D98,SALERYCODE,3,0))*(IF($D98=6,LH98,LG98))*((MIN((VLOOKUP($D98,SALERYCODE,5,0)),(IF($D98=6,LG98,LH98))))),MIN((VLOOKUP($D98,SALERYCODE,3,0)),(LE98+LF98))*(IF($D98=6,LH98,((MIN((VLOOKUP($D98,SALERYCODE,5,0)),LH98)))))))))/IF(AND($D98=2,'ראשי-פרטים כלליים וריכוז הוצאות'!$D$68&lt;&gt;4),1.2,1)</f>
        <v>0</v>
      </c>
      <c r="LK98" s="263"/>
      <c r="LL98" s="264"/>
      <c r="LM98" s="265"/>
      <c r="LN98" s="266"/>
      <c r="LO98" s="267">
        <f t="shared" si="170"/>
        <v>0</v>
      </c>
      <c r="LP98" s="260">
        <f>+(IF(OR($B98=0,$C98=0,$D98=0,$DC$2&gt;$OE$1),0,IF(OR(LK98=0,LM98=0,LN98=0),0,MIN((VLOOKUP($D98,SALERYCODE,3,0))*(IF($D98=6,LN98,LM98))*((MIN((VLOOKUP($D98,SALERYCODE,5,0)),(IF($D98=6,LM98,LN98))))),MIN((VLOOKUP($D98,SALERYCODE,3,0)),(LK98+LL98))*(IF($D98=6,LN98,((MIN((VLOOKUP($D98,SALERYCODE,5,0)),LN98)))))))))/IF(AND($D98=2,'ראשי-פרטים כלליים וריכוז הוצאות'!$D$68&lt;&gt;4),1.2,1)</f>
        <v>0</v>
      </c>
      <c r="LQ98" s="263"/>
      <c r="LR98" s="264"/>
      <c r="LS98" s="265"/>
      <c r="LT98" s="266"/>
      <c r="LU98" s="267">
        <f t="shared" si="171"/>
        <v>0</v>
      </c>
      <c r="LV98" s="260">
        <f>+(IF(OR($B98=0,$C98=0,$D98=0,$DC$2&gt;$OE$1),0,IF(OR(LQ98=0,LS98=0,LT98=0),0,MIN((VLOOKUP($D98,SALERYCODE,3,0))*(IF($D98=6,LT98,LS98))*((MIN((VLOOKUP($D98,SALERYCODE,5,0)),(IF($D98=6,LS98,LT98))))),MIN((VLOOKUP($D98,SALERYCODE,3,0)),(LQ98+LR98))*(IF($D98=6,LT98,((MIN((VLOOKUP($D98,SALERYCODE,5,0)),LT98)))))))))/IF(AND($D98=2,'ראשי-פרטים כלליים וריכוז הוצאות'!$D$68&lt;&gt;4),1.2,1)</f>
        <v>0</v>
      </c>
      <c r="LW98" s="263"/>
      <c r="LX98" s="264"/>
      <c r="LY98" s="265"/>
      <c r="LZ98" s="266"/>
      <c r="MA98" s="267">
        <f t="shared" si="172"/>
        <v>0</v>
      </c>
      <c r="MB98" s="260">
        <f>+(IF(OR($B98=0,$C98=0,$D98=0,$DC$2&gt;$OE$1),0,IF(OR(LW98=0,LY98=0,LZ98=0),0,MIN((VLOOKUP($D98,SALERYCODE,3,0))*(IF($D98=6,LZ98,LY98))*((MIN((VLOOKUP($D98,SALERYCODE,5,0)),(IF($D98=6,LY98,LZ98))))),MIN((VLOOKUP($D98,SALERYCODE,3,0)),(LW98+LX98))*(IF($D98=6,LZ98,((MIN((VLOOKUP($D98,SALERYCODE,5,0)),LZ98)))))))))/IF(AND($D98=2,'ראשי-פרטים כלליים וריכוז הוצאות'!$D$68&lt;&gt;4),1.2,1)</f>
        <v>0</v>
      </c>
      <c r="MC98" s="263"/>
      <c r="MD98" s="264"/>
      <c r="ME98" s="265"/>
      <c r="MF98" s="266"/>
      <c r="MG98" s="267">
        <f t="shared" si="173"/>
        <v>0</v>
      </c>
      <c r="MH98" s="260">
        <f>+(IF(OR($B98=0,$C98=0,$D98=0,$DC$2&gt;$OE$1),0,IF(OR(MC98=0,ME98=0,MF98=0),0,MIN((VLOOKUP($D98,SALERYCODE,3,0))*(IF($D98=6,MF98,ME98))*((MIN((VLOOKUP($D98,SALERYCODE,5,0)),(IF($D98=6,ME98,MF98))))),MIN((VLOOKUP($D98,SALERYCODE,3,0)),(MC98+MD98))*(IF($D98=6,MF98,((MIN((VLOOKUP($D98,SALERYCODE,5,0)),MF98)))))))))/IF(AND($D98=2,'ראשי-פרטים כלליים וריכוז הוצאות'!$D$68&lt;&gt;4),1.2,1)</f>
        <v>0</v>
      </c>
      <c r="MI98" s="263"/>
      <c r="MJ98" s="264"/>
      <c r="MK98" s="265"/>
      <c r="ML98" s="266"/>
      <c r="MM98" s="267">
        <f t="shared" si="174"/>
        <v>0</v>
      </c>
      <c r="MN98" s="260">
        <f>+(IF(OR($B98=0,$C98=0,$D98=0,$DC$2&gt;$OE$1),0,IF(OR(MI98=0,MK98=0,ML98=0),0,MIN((VLOOKUP($D98,SALERYCODE,3,0))*(IF($D98=6,ML98,MK98))*((MIN((VLOOKUP($D98,SALERYCODE,5,0)),(IF($D98=6,MK98,ML98))))),MIN((VLOOKUP($D98,SALERYCODE,3,0)),(MI98+MJ98))*(IF($D98=6,ML98,((MIN((VLOOKUP($D98,SALERYCODE,5,0)),ML98)))))))))/IF(AND($D98=2,'ראשי-פרטים כלליים וריכוז הוצאות'!$D$68&lt;&gt;4),1.2,1)</f>
        <v>0</v>
      </c>
      <c r="MO98" s="263"/>
      <c r="MP98" s="264"/>
      <c r="MQ98" s="265"/>
      <c r="MR98" s="266"/>
      <c r="MS98" s="267">
        <f t="shared" si="175"/>
        <v>0</v>
      </c>
      <c r="MT98" s="260">
        <f>+(IF(OR($B98=0,$C98=0,$D98=0,$DC$2&gt;$OE$1),0,IF(OR(MO98=0,MQ98=0,MR98=0),0,MIN((VLOOKUP($D98,SALERYCODE,3,0))*(IF($D98=6,MR98,MQ98))*((MIN((VLOOKUP($D98,SALERYCODE,5,0)),(IF($D98=6,MQ98,MR98))))),MIN((VLOOKUP($D98,SALERYCODE,3,0)),(MO98+MP98))*(IF($D98=6,MR98,((MIN((VLOOKUP($D98,SALERYCODE,5,0)),MR98)))))))))/IF(AND($D98=2,'ראשי-פרטים כלליים וריכוז הוצאות'!$D$68&lt;&gt;4),1.2,1)</f>
        <v>0</v>
      </c>
      <c r="MU98" s="263"/>
      <c r="MV98" s="264"/>
      <c r="MW98" s="265"/>
      <c r="MX98" s="266"/>
      <c r="MY98" s="267">
        <f t="shared" si="176"/>
        <v>0</v>
      </c>
      <c r="MZ98" s="260">
        <f>+(IF(OR($B98=0,$C98=0,$D98=0,$DC$2&gt;$OE$1),0,IF(OR(MU98=0,MW98=0,MX98=0),0,MIN((VLOOKUP($D98,SALERYCODE,3,0))*(IF($D98=6,MX98,MW98))*((MIN((VLOOKUP($D98,SALERYCODE,5,0)),(IF($D98=6,MW98,MX98))))),MIN((VLOOKUP($D98,SALERYCODE,3,0)),(MU98+MV98))*(IF($D98=6,MX98,((MIN((VLOOKUP($D98,SALERYCODE,5,0)),MX98)))))))))/IF(AND($D98=2,'ראשי-פרטים כלליים וריכוז הוצאות'!$D$68&lt;&gt;4),1.2,1)</f>
        <v>0</v>
      </c>
      <c r="NA98" s="263"/>
      <c r="NB98" s="264"/>
      <c r="NC98" s="265"/>
      <c r="ND98" s="266"/>
      <c r="NE98" s="267">
        <f t="shared" si="177"/>
        <v>0</v>
      </c>
      <c r="NF98" s="260">
        <f>+(IF(OR($B98=0,$C98=0,$D98=0,$DC$2&gt;$OE$1),0,IF(OR(NA98=0,NC98=0,ND98=0),0,MIN((VLOOKUP($D98,SALERYCODE,3,0))*(IF($D98=6,ND98,NC98))*((MIN((VLOOKUP($D98,SALERYCODE,5,0)),(IF($D98=6,NC98,ND98))))),MIN((VLOOKUP($D98,SALERYCODE,3,0)),(NA98+NB98))*(IF($D98=6,ND98,((MIN((VLOOKUP($D98,SALERYCODE,5,0)),ND98)))))))))/IF(AND($D98=2,'ראשי-פרטים כלליים וריכוז הוצאות'!$D$68&lt;&gt;4),1.2,1)</f>
        <v>0</v>
      </c>
      <c r="NG98" s="263"/>
      <c r="NH98" s="264"/>
      <c r="NI98" s="265"/>
      <c r="NJ98" s="266"/>
      <c r="NK98" s="267">
        <f t="shared" si="178"/>
        <v>0</v>
      </c>
      <c r="NL98" s="260">
        <f>+(IF(OR($B98=0,$C98=0,$D98=0,$DC$2&gt;$OE$1),0,IF(OR(NG98=0,NI98=0,NJ98=0),0,MIN((VLOOKUP($D98,SALERYCODE,3,0))*(IF($D98=6,NJ98,NI98))*((MIN((VLOOKUP($D98,SALERYCODE,5,0)),(IF($D98=6,NI98,NJ98))))),MIN((VLOOKUP($D98,SALERYCODE,3,0)),(NG98+NH98))*(IF($D98=6,NJ98,((MIN((VLOOKUP($D98,SALERYCODE,5,0)),NJ98)))))))))/IF(AND($D98=2,'ראשי-פרטים כלליים וריכוז הוצאות'!$D$68&lt;&gt;4),1.2,1)</f>
        <v>0</v>
      </c>
      <c r="NM98" s="263"/>
      <c r="NN98" s="264"/>
      <c r="NO98" s="265"/>
      <c r="NP98" s="266"/>
      <c r="NQ98" s="267">
        <f t="shared" si="179"/>
        <v>0</v>
      </c>
      <c r="NR98" s="260">
        <f>+(IF(OR($B98=0,$C98=0,$D98=0,$DC$2&gt;$OE$1),0,IF(OR(NM98=0,NO98=0,NP98=0),0,MIN((VLOOKUP($D98,SALERYCODE,3,0))*(IF($D98=6,NP98,NO98))*((MIN((VLOOKUP($D98,SALERYCODE,5,0)),(IF($D98=6,NO98,NP98))))),MIN((VLOOKUP($D98,SALERYCODE,3,0)),(NM98+NN98))*(IF($D98=6,NP98,((MIN((VLOOKUP($D98,SALERYCODE,5,0)),NP98)))))))))/IF(AND($D98=2,'ראשי-פרטים כלליים וריכוז הוצאות'!$D$68&lt;&gt;4),1.2,1)</f>
        <v>0</v>
      </c>
      <c r="NS98" s="263"/>
      <c r="NT98" s="264"/>
      <c r="NU98" s="265"/>
      <c r="NV98" s="266"/>
      <c r="NW98" s="267">
        <f t="shared" si="180"/>
        <v>0</v>
      </c>
      <c r="NX98" s="260">
        <f>+(IF(OR($B98=0,$C98=0,$D98=0,$DC$2&gt;$OE$1),0,IF(OR(NS98=0,NU98=0,NV98=0),0,MIN((VLOOKUP($D98,SALERYCODE,3,0))*(IF($D98=6,NV98,NU98))*((MIN((VLOOKUP($D98,SALERYCODE,5,0)),(IF($D98=6,NU98,NV98))))),MIN((VLOOKUP($D98,SALERYCODE,3,0)),(NS98+NT98))*(IF($D98=6,NV98,((MIN((VLOOKUP($D98,SALERYCODE,5,0)),NV98)))))))))/IF(AND($D98=2,'ראשי-פרטים כלליים וריכוז הוצאות'!$D$68&lt;&gt;4),1.2,1)</f>
        <v>0</v>
      </c>
      <c r="NY98" s="263"/>
      <c r="NZ98" s="264"/>
      <c r="OA98" s="265"/>
      <c r="OB98" s="266"/>
      <c r="OC98" s="267">
        <f t="shared" si="181"/>
        <v>0</v>
      </c>
      <c r="OD98" s="260">
        <f>+(IF(OR($B98=0,$C98=0,$D98=0,$DC$2&gt;$OE$1),0,IF(OR(NY98=0,OA98=0,OB98=0),0,MIN((VLOOKUP($D98,SALERYCODE,3,0))*(IF($D98=6,OB98,OA98))*((MIN((VLOOKUP($D98,SALERYCODE,5,0)),(IF($D98=6,OA98,OB98))))),MIN((VLOOKUP($D98,SALERYCODE,3,0)),(NY98+NZ98))*(IF($D98=6,OB98,((MIN((VLOOKUP($D98,SALERYCODE,5,0)),OB98)))))))))/IF(AND($D98=2,'ראשי-פרטים כלליים וריכוז הוצאות'!$D$68&lt;&gt;4),1.2,1)</f>
        <v>0</v>
      </c>
      <c r="OE98" s="275">
        <f t="shared" si="192"/>
        <v>0</v>
      </c>
      <c r="OF98" s="283">
        <f t="shared" si="193"/>
        <v>9.9999999999999995E-7</v>
      </c>
      <c r="OG98" s="276">
        <f t="shared" si="194"/>
        <v>0</v>
      </c>
      <c r="OH98" s="275">
        <f t="shared" si="195"/>
        <v>0</v>
      </c>
      <c r="OI98" s="275">
        <v>0</v>
      </c>
      <c r="OJ98" s="258">
        <f t="shared" si="191"/>
        <v>0</v>
      </c>
      <c r="OK98" s="284"/>
      <c r="OL98" s="116">
        <f>MIN(OJ98+OK98*OF98*OE98/$OL$1/IF(AND($D98=2,'ראשי-פרטים כלליים וריכוז הוצאות'!$D$68&lt;&gt;4),1.2,1),IF($D98&gt;0,VLOOKUP($D98,SALERYCODE,3,0)*12*OG98,0))</f>
        <v>0</v>
      </c>
      <c r="OM98" s="95">
        <f t="shared" si="182"/>
        <v>0</v>
      </c>
      <c r="ON98" s="11">
        <f t="shared" si="183"/>
        <v>0</v>
      </c>
      <c r="OO98" s="11">
        <f t="shared" si="184"/>
        <v>0</v>
      </c>
      <c r="OP98" s="22">
        <f t="shared" si="185"/>
        <v>0</v>
      </c>
      <c r="OQ98" s="11">
        <f t="shared" si="186"/>
        <v>0</v>
      </c>
      <c r="OR98" s="11" t="e">
        <f>#REF!</f>
        <v>#REF!</v>
      </c>
      <c r="OS98" s="35" t="e">
        <f>#REF!-OP98</f>
        <v>#REF!</v>
      </c>
      <c r="OT98" s="35" t="e">
        <f>OS98-#REF!</f>
        <v>#REF!</v>
      </c>
      <c r="OU98" s="43" t="e">
        <f>IF(AND(OP98&gt;0,(OS98=#REF!-OP98)),"מועסק פחות מ-10% מזמנו במופ","")</f>
        <v>#REF!</v>
      </c>
    </row>
    <row r="99" spans="1:411" ht="24" hidden="1" customHeight="1" outlineLevel="1" x14ac:dyDescent="0.2">
      <c r="A99" s="282">
        <v>96</v>
      </c>
      <c r="B99" s="269"/>
      <c r="C99" s="270"/>
      <c r="D99" s="271"/>
      <c r="E99" s="263"/>
      <c r="F99" s="264"/>
      <c r="G99" s="265"/>
      <c r="H99" s="266"/>
      <c r="I99" s="267">
        <f t="shared" si="117"/>
        <v>0</v>
      </c>
      <c r="J99" s="260">
        <f>(IF(OR($B99=0,$C99=0,$D99=0,$E$2&gt;$OE$1),0,IF(OR($E99=0,$G99=0,$H99=0),0,MIN((VLOOKUP($D99,SALERYCODE,3,0))*(IF($D99=6,$H99,$G99))*((MIN((VLOOKUP($D99,SALERYCODE,5,0)),(IF($D99=6,$G99,$H99))))),MIN((VLOOKUP($D99,SALERYCODE,3,0)),($E99+$F99))*(IF($D99=6,$H99,((MIN((VLOOKUP($D99,SALERYCODE,5,0)),$H99)))))))))/IF(AND($D99=2,'ראשי-פרטים כלליים וריכוז הוצאות'!$D$68&lt;&gt;4),1.2,1)</f>
        <v>0</v>
      </c>
      <c r="K99" s="263"/>
      <c r="L99" s="264"/>
      <c r="M99" s="265"/>
      <c r="N99" s="266"/>
      <c r="O99" s="267">
        <f t="shared" si="118"/>
        <v>0</v>
      </c>
      <c r="P99" s="260">
        <f>+(IF(OR($B99=0,$C99=0,$D99=0,$K$2&gt;$OE$1),0,IF(OR($K99=0,$M99=0,$N99=0),0,MIN((VLOOKUP($D99,SALERYCODE,3,0))*(IF($D99=6,$N99,$M99))*((MIN((VLOOKUP($D99,SALERYCODE,5,0)),(IF($D99=6,$M99,$N99))))),MIN((VLOOKUP($D99,SALERYCODE,3,0)),($K99+$L99))*(IF($D99=6,$N99,((MIN((VLOOKUP($D99,SALERYCODE,5,0)),$N99)))))))))/IF(AND($D99=2,'ראשי-פרטים כלליים וריכוז הוצאות'!$D$68&lt;&gt;4),1.2,1)</f>
        <v>0</v>
      </c>
      <c r="Q99" s="263"/>
      <c r="R99" s="264"/>
      <c r="S99" s="265"/>
      <c r="T99" s="266"/>
      <c r="U99" s="267">
        <f t="shared" si="119"/>
        <v>0</v>
      </c>
      <c r="V99" s="260">
        <f>+(IF(OR($B99=0,$C99=0,$D99=0,$Q$2&gt;$OE$1),0,IF(OR(Q99=0,S99=0,T99=0),0,MIN((VLOOKUP($D99,SALERYCODE,3,0))*(IF($D99=6,T99,S99))*((MIN((VLOOKUP($D99,SALERYCODE,5,0)),(IF($D99=6,S99,T99))))),MIN((VLOOKUP($D99,SALERYCODE,3,0)),(Q99+R99))*(IF($D99=6,T99,((MIN((VLOOKUP($D99,SALERYCODE,5,0)),T99)))))))))/IF(AND($D99=2,'ראשי-פרטים כלליים וריכוז הוצאות'!$D$68&lt;&gt;4),1.2,1)</f>
        <v>0</v>
      </c>
      <c r="W99" s="263"/>
      <c r="X99" s="264"/>
      <c r="Y99" s="265"/>
      <c r="Z99" s="266"/>
      <c r="AA99" s="267">
        <f t="shared" si="120"/>
        <v>0</v>
      </c>
      <c r="AB99" s="260">
        <f>+(IF(OR($B99=0,$C99=0,$D99=0,$W$2&gt;$OE$1),0,IF(OR(W99=0,Y99=0,Z99=0),0,MIN((VLOOKUP($D99,SALERYCODE,3,0))*(IF($D99=6,Z99,Y99))*((MIN((VLOOKUP($D99,SALERYCODE,5,0)),(IF($D99=6,Y99,Z99))))),MIN((VLOOKUP($D99,SALERYCODE,3,0)),(W99+X99))*(IF($D99=6,Z99,((MIN((VLOOKUP($D99,SALERYCODE,5,0)),Z99)))))))))/IF(AND($D99=2,'ראשי-פרטים כלליים וריכוז הוצאות'!$D$68&lt;&gt;4),1.2,1)</f>
        <v>0</v>
      </c>
      <c r="AC99" s="263"/>
      <c r="AD99" s="264"/>
      <c r="AE99" s="265"/>
      <c r="AF99" s="266"/>
      <c r="AG99" s="267">
        <f t="shared" si="121"/>
        <v>0</v>
      </c>
      <c r="AH99" s="260">
        <f>+(IF(OR($B99=0,$C99=0,$D99=0,$AC$2&gt;$OE$1),0,IF(OR(AC99=0,AE99=0,AF99=0),0,MIN((VLOOKUP($D99,SALERYCODE,3,0))*(IF($D99=6,AF99,AE99))*((MIN((VLOOKUP($D99,SALERYCODE,5,0)),(IF($D99=6,AE99,AF99))))),MIN((VLOOKUP($D99,SALERYCODE,3,0)),(AC99+AD99))*(IF($D99=6,AF99,((MIN((VLOOKUP($D99,SALERYCODE,5,0)),AF99)))))))))/IF(AND($D99=2,'ראשי-פרטים כלליים וריכוז הוצאות'!$D$68&lt;&gt;4),1.2,1)</f>
        <v>0</v>
      </c>
      <c r="AI99" s="263"/>
      <c r="AJ99" s="264"/>
      <c r="AK99" s="265"/>
      <c r="AL99" s="266"/>
      <c r="AM99" s="267">
        <f t="shared" si="122"/>
        <v>0</v>
      </c>
      <c r="AN99" s="260">
        <f>+(IF(OR($B99=0,$C99=0,$D99=0,$AI$2&gt;$OE$1),0,IF(OR(AI99=0,AK99=0,AL99=0),0,MIN((VLOOKUP($D99,SALERYCODE,3,0))*(IF($D99=6,AL99,AK99))*((MIN((VLOOKUP($D99,SALERYCODE,5,0)),(IF($D99=6,AK99,AL99))))),MIN((VLOOKUP($D99,SALERYCODE,3,0)),(AI99+AJ99))*(IF($D99=6,AL99,((MIN((VLOOKUP($D99,SALERYCODE,5,0)),AL99)))))))))/IF(AND($D99=2,'ראשי-פרטים כלליים וריכוז הוצאות'!$D$68&lt;&gt;4),1.2,1)</f>
        <v>0</v>
      </c>
      <c r="AO99" s="263"/>
      <c r="AP99" s="264"/>
      <c r="AQ99" s="265"/>
      <c r="AR99" s="266"/>
      <c r="AS99" s="267">
        <f t="shared" si="123"/>
        <v>0</v>
      </c>
      <c r="AT99" s="260">
        <f>+(IF(OR($B99=0,$C99=0,$D99=0,$AO$2&gt;$OE$1),0,IF(OR(AO99=0,AQ99=0,AR99=0),0,MIN((VLOOKUP($D99,SALERYCODE,3,0))*(IF($D99=6,AR99,AQ99))*((MIN((VLOOKUP($D99,SALERYCODE,5,0)),(IF($D99=6,AQ99,AR99))))),MIN((VLOOKUP($D99,SALERYCODE,3,0)),(AO99+AP99))*(IF($D99=6,AR99,((MIN((VLOOKUP($D99,SALERYCODE,5,0)),AR99)))))))))/IF(AND($D99=2,'ראשי-פרטים כלליים וריכוז הוצאות'!$D$68&lt;&gt;4),1.2,1)</f>
        <v>0</v>
      </c>
      <c r="AU99" s="263"/>
      <c r="AV99" s="264"/>
      <c r="AW99" s="265"/>
      <c r="AX99" s="266"/>
      <c r="AY99" s="267">
        <f t="shared" si="124"/>
        <v>0</v>
      </c>
      <c r="AZ99" s="260">
        <f>+(IF(OR($B99=0,$C99=0,$D99=0,$AU$2&gt;$OE$1),0,IF(OR(AU99=0,AW99=0,AX99=0),0,MIN((VLOOKUP($D99,SALERYCODE,3,0))*(IF($D99=6,AX99,AW99))*((MIN((VLOOKUP($D99,SALERYCODE,5,0)),(IF($D99=6,AW99,AX99))))),MIN((VLOOKUP($D99,SALERYCODE,3,0)),(AU99+AV99))*(IF($D99=6,AX99,((MIN((VLOOKUP($D99,SALERYCODE,5,0)),AX99)))))))))/IF(AND($D99=2,'ראשי-פרטים כלליים וריכוז הוצאות'!$D$68&lt;&gt;4),1.2,1)</f>
        <v>0</v>
      </c>
      <c r="BA99" s="263"/>
      <c r="BB99" s="264"/>
      <c r="BC99" s="265"/>
      <c r="BD99" s="266"/>
      <c r="BE99" s="267">
        <f t="shared" si="125"/>
        <v>0</v>
      </c>
      <c r="BF99" s="260">
        <f>+(IF(OR($B99=0,$C99=0,$D99=0,$BA$2&gt;$OE$1),0,IF(OR(BA99=0,BC99=0,BD99=0),0,MIN((VLOOKUP($D99,SALERYCODE,3,0))*(IF($D99=6,BD99,BC99))*((MIN((VLOOKUP($D99,SALERYCODE,5,0)),(IF($D99=6,BC99,BD99))))),MIN((VLOOKUP($D99,SALERYCODE,3,0)),(BA99+BB99))*(IF($D99=6,BD99,((MIN((VLOOKUP($D99,SALERYCODE,5,0)),BD99)))))))))/IF(AND($D99=2,'ראשי-פרטים כלליים וריכוז הוצאות'!$D$68&lt;&gt;4),1.2,1)</f>
        <v>0</v>
      </c>
      <c r="BG99" s="263"/>
      <c r="BH99" s="264"/>
      <c r="BI99" s="265"/>
      <c r="BJ99" s="266"/>
      <c r="BK99" s="267">
        <f t="shared" si="126"/>
        <v>0</v>
      </c>
      <c r="BL99" s="260">
        <f>+(IF(OR($B99=0,$C99=0,$D99=0,$BG$2&gt;$OE$1),0,IF(OR(BG99=0,BI99=0,BJ99=0),0,MIN((VLOOKUP($D99,SALERYCODE,3,0))*(IF($D99=6,BJ99,BI99))*((MIN((VLOOKUP($D99,SALERYCODE,5,0)),(IF($D99=6,BI99,BJ99))))),MIN((VLOOKUP($D99,SALERYCODE,3,0)),(BG99+BH99))*(IF($D99=6,BJ99,((MIN((VLOOKUP($D99,SALERYCODE,5,0)),BJ99)))))))))/IF(AND($D99=2,'ראשי-פרטים כלליים וריכוז הוצאות'!$D$68&lt;&gt;4),1.2,1)</f>
        <v>0</v>
      </c>
      <c r="BM99" s="263"/>
      <c r="BN99" s="264"/>
      <c r="BO99" s="265"/>
      <c r="BP99" s="266"/>
      <c r="BQ99" s="267">
        <f t="shared" si="127"/>
        <v>0</v>
      </c>
      <c r="BR99" s="260">
        <f>+(IF(OR($B99=0,$C99=0,$D99=0,$BM$2&gt;$OE$1),0,IF(OR(BM99=0,BO99=0,BP99=0),0,MIN((VLOOKUP($D99,SALERYCODE,3,0))*(IF($D99=6,BP99,BO99))*((MIN((VLOOKUP($D99,SALERYCODE,5,0)),(IF($D99=6,BO99,BP99))))),MIN((VLOOKUP($D99,SALERYCODE,3,0)),(BM99+BN99))*(IF($D99=6,BP99,((MIN((VLOOKUP($D99,SALERYCODE,5,0)),BP99)))))))))/IF(AND($D99=2,'ראשי-פרטים כלליים וריכוז הוצאות'!$D$68&lt;&gt;4),1.2,1)</f>
        <v>0</v>
      </c>
      <c r="BS99" s="263"/>
      <c r="BT99" s="264"/>
      <c r="BU99" s="265"/>
      <c r="BV99" s="266"/>
      <c r="BW99" s="267">
        <f t="shared" si="128"/>
        <v>0</v>
      </c>
      <c r="BX99" s="260">
        <f>+(IF(OR($B99=0,$C99=0,$D99=0,$BS$2&gt;$OE$1),0,IF(OR(BS99=0,BU99=0,BV99=0),0,MIN((VLOOKUP($D99,SALERYCODE,3,0))*(IF($D99=6,BV99,BU99))*((MIN((VLOOKUP($D99,SALERYCODE,5,0)),(IF($D99=6,BU99,BV99))))),MIN((VLOOKUP($D99,SALERYCODE,3,0)),(BS99+BT99))*(IF($D99=6,BV99,((MIN((VLOOKUP($D99,SALERYCODE,5,0)),BV99)))))))))/IF(AND($D99=2,'ראשי-פרטים כלליים וריכוז הוצאות'!$D$68&lt;&gt;4),1.2,1)</f>
        <v>0</v>
      </c>
      <c r="BY99" s="263"/>
      <c r="BZ99" s="264"/>
      <c r="CA99" s="265"/>
      <c r="CB99" s="266"/>
      <c r="CC99" s="267">
        <f t="shared" si="129"/>
        <v>0</v>
      </c>
      <c r="CD99" s="260">
        <f>+(IF(OR($B99=0,$C99=0,$D99=0,$BY$2&gt;$OE$1),0,IF(OR(BY99=0,CA99=0,CB99=0),0,MIN((VLOOKUP($D99,SALERYCODE,3,0))*(IF($D99=6,CB99,CA99))*((MIN((VLOOKUP($D99,SALERYCODE,5,0)),(IF($D99=6,CA99,CB99))))),MIN((VLOOKUP($D99,SALERYCODE,3,0)),(BY99+BZ99))*(IF($D99=6,CB99,((MIN((VLOOKUP($D99,SALERYCODE,5,0)),CB99)))))))))/IF(AND($D99=2,'ראשי-פרטים כלליים וריכוז הוצאות'!$D$68&lt;&gt;4),1.2,1)</f>
        <v>0</v>
      </c>
      <c r="CE99" s="263"/>
      <c r="CF99" s="264"/>
      <c r="CG99" s="265"/>
      <c r="CH99" s="266"/>
      <c r="CI99" s="267">
        <f t="shared" si="130"/>
        <v>0</v>
      </c>
      <c r="CJ99" s="260">
        <f>+(IF(OR($B99=0,$C99=0,$D99=0,$CE$2&gt;$OE$1),0,IF(OR(CE99=0,CG99=0,CH99=0),0,MIN((VLOOKUP($D99,SALERYCODE,3,0))*(IF($D99=6,CH99,CG99))*((MIN((VLOOKUP($D99,SALERYCODE,5,0)),(IF($D99=6,CG99,CH99))))),MIN((VLOOKUP($D99,SALERYCODE,3,0)),(CE99+CF99))*(IF($D99=6,CH99,((MIN((VLOOKUP($D99,SALERYCODE,5,0)),CH99)))))))))/IF(AND($D99=2,'ראשי-פרטים כלליים וריכוז הוצאות'!$D$68&lt;&gt;4),1.2,1)</f>
        <v>0</v>
      </c>
      <c r="CK99" s="263"/>
      <c r="CL99" s="264"/>
      <c r="CM99" s="265"/>
      <c r="CN99" s="266"/>
      <c r="CO99" s="267">
        <f t="shared" si="131"/>
        <v>0</v>
      </c>
      <c r="CP99" s="260">
        <f>+(IF(OR($B99=0,$C99=0,$D99=0,$CK$2&gt;$OE$1),0,IF(OR(CK99=0,CM99=0,CN99=0),0,MIN((VLOOKUP($D99,SALERYCODE,3,0))*(IF($D99=6,CN99,CM99))*((MIN((VLOOKUP($D99,SALERYCODE,5,0)),(IF($D99=6,CM99,CN99))))),MIN((VLOOKUP($D99,SALERYCODE,3,0)),(CK99+CL99))*(IF($D99=6,CN99,((MIN((VLOOKUP($D99,SALERYCODE,5,0)),CN99)))))))))/IF(AND($D99=2,'ראשי-פרטים כלליים וריכוז הוצאות'!$D$68&lt;&gt;4),1.2,1)</f>
        <v>0</v>
      </c>
      <c r="CQ99" s="263"/>
      <c r="CR99" s="264"/>
      <c r="CS99" s="265"/>
      <c r="CT99" s="266"/>
      <c r="CU99" s="267">
        <f t="shared" si="132"/>
        <v>0</v>
      </c>
      <c r="CV99" s="260">
        <f>+(IF(OR($B99=0,$C99=0,$D99=0,$CQ$2&gt;$OE$1),0,IF(OR(CQ99=0,CS99=0,CT99=0),0,MIN((VLOOKUP($D99,SALERYCODE,3,0))*(IF($D99=6,CT99,CS99))*((MIN((VLOOKUP($D99,SALERYCODE,5,0)),(IF($D99=6,CS99,CT99))))),MIN((VLOOKUP($D99,SALERYCODE,3,0)),(CQ99+CR99))*(IF($D99=6,CT99,((MIN((VLOOKUP($D99,SALERYCODE,5,0)),CT99)))))))))/IF(AND($D99=2,'ראשי-פרטים כלליים וריכוז הוצאות'!$D$68&lt;&gt;4),1.2,1)</f>
        <v>0</v>
      </c>
      <c r="CW99" s="263"/>
      <c r="CX99" s="264"/>
      <c r="CY99" s="265"/>
      <c r="CZ99" s="266"/>
      <c r="DA99" s="267">
        <f t="shared" si="133"/>
        <v>0</v>
      </c>
      <c r="DB99" s="260">
        <f>+(IF(OR($B99=0,$C99=0,$D99=0,$CW$2&gt;$OE$1),0,IF(OR(CW99=0,CY99=0,CZ99=0),0,MIN((VLOOKUP($D99,SALERYCODE,3,0))*(IF($D99=6,CZ99,CY99))*((MIN((VLOOKUP($D99,SALERYCODE,5,0)),(IF($D99=6,CY99,CZ99))))),MIN((VLOOKUP($D99,SALERYCODE,3,0)),(CW99+CX99))*(IF($D99=6,CZ99,((MIN((VLOOKUP($D99,SALERYCODE,5,0)),CZ99)))))))))/IF(AND($D99=2,'ראשי-פרטים כלליים וריכוז הוצאות'!$D$68&lt;&gt;4),1.2,1)</f>
        <v>0</v>
      </c>
      <c r="DC99" s="263"/>
      <c r="DD99" s="264"/>
      <c r="DE99" s="265"/>
      <c r="DF99" s="266"/>
      <c r="DG99" s="267">
        <f t="shared" si="134"/>
        <v>0</v>
      </c>
      <c r="DH99" s="260">
        <f>+(IF(OR($B99=0,$C99=0,$D99=0,$DC$2&gt;$OE$1),0,IF(OR(DC99=0,DE99=0,DF99=0),0,MIN((VLOOKUP($D99,SALERYCODE,3,0))*(IF($D99=6,DF99,DE99))*((MIN((VLOOKUP($D99,SALERYCODE,5,0)),(IF($D99=6,DE99,DF99))))),MIN((VLOOKUP($D99,SALERYCODE,3,0)),(DC99+DD99))*(IF($D99=6,DF99,((MIN((VLOOKUP($D99,SALERYCODE,5,0)),DF99)))))))))/IF(AND($D99=2,'ראשי-פרטים כלליים וריכוז הוצאות'!$D$68&lt;&gt;4),1.2,1)</f>
        <v>0</v>
      </c>
      <c r="DI99" s="263"/>
      <c r="DJ99" s="264"/>
      <c r="DK99" s="265"/>
      <c r="DL99" s="266"/>
      <c r="DM99" s="267">
        <f t="shared" si="135"/>
        <v>0</v>
      </c>
      <c r="DN99" s="260">
        <f>+(IF(OR($B99=0,$C99=0,$D99=0,$DC$2&gt;$OE$1),0,IF(OR(DI99=0,DK99=0,DL99=0),0,MIN((VLOOKUP($D99,SALERYCODE,3,0))*(IF($D99=6,DL99,DK99))*((MIN((VLOOKUP($D99,SALERYCODE,5,0)),(IF($D99=6,DK99,DL99))))),MIN((VLOOKUP($D99,SALERYCODE,3,0)),(DI99+DJ99))*(IF($D99=6,DL99,((MIN((VLOOKUP($D99,SALERYCODE,5,0)),DL99)))))))))/IF(AND($D99=2,'ראשי-פרטים כלליים וריכוז הוצאות'!$D$68&lt;&gt;4),1.2,1)</f>
        <v>0</v>
      </c>
      <c r="DO99" s="263"/>
      <c r="DP99" s="264"/>
      <c r="DQ99" s="265"/>
      <c r="DR99" s="266"/>
      <c r="DS99" s="267">
        <f t="shared" si="136"/>
        <v>0</v>
      </c>
      <c r="DT99" s="260">
        <f>+(IF(OR($B99=0,$C99=0,$D99=0,$DC$2&gt;$OE$1),0,IF(OR(DO99=0,DQ99=0,DR99=0),0,MIN((VLOOKUP($D99,SALERYCODE,3,0))*(IF($D99=6,DR99,DQ99))*((MIN((VLOOKUP($D99,SALERYCODE,5,0)),(IF($D99=6,DQ99,DR99))))),MIN((VLOOKUP($D99,SALERYCODE,3,0)),(DO99+DP99))*(IF($D99=6,DR99,((MIN((VLOOKUP($D99,SALERYCODE,5,0)),DR99)))))))))/IF(AND($D99=2,'ראשי-פרטים כלליים וריכוז הוצאות'!$D$68&lt;&gt;4),1.2,1)</f>
        <v>0</v>
      </c>
      <c r="DU99" s="263"/>
      <c r="DV99" s="264"/>
      <c r="DW99" s="265"/>
      <c r="DX99" s="266"/>
      <c r="DY99" s="267">
        <f t="shared" si="137"/>
        <v>0</v>
      </c>
      <c r="DZ99" s="260">
        <f>+(IF(OR($B99=0,$C99=0,$D99=0,$DC$2&gt;$OE$1),0,IF(OR(DU99=0,DW99=0,DX99=0),0,MIN((VLOOKUP($D99,SALERYCODE,3,0))*(IF($D99=6,DX99,DW99))*((MIN((VLOOKUP($D99,SALERYCODE,5,0)),(IF($D99=6,DW99,DX99))))),MIN((VLOOKUP($D99,SALERYCODE,3,0)),(DU99+DV99))*(IF($D99=6,DX99,((MIN((VLOOKUP($D99,SALERYCODE,5,0)),DX99)))))))))/IF(AND($D99=2,'ראשי-פרטים כלליים וריכוז הוצאות'!$D$68&lt;&gt;4),1.2,1)</f>
        <v>0</v>
      </c>
      <c r="EA99" s="263"/>
      <c r="EB99" s="264"/>
      <c r="EC99" s="265"/>
      <c r="ED99" s="266"/>
      <c r="EE99" s="267">
        <f t="shared" si="138"/>
        <v>0</v>
      </c>
      <c r="EF99" s="260">
        <f>+(IF(OR($B99=0,$C99=0,$D99=0,$DC$2&gt;$OE$1),0,IF(OR(EA99=0,EC99=0,ED99=0),0,MIN((VLOOKUP($D99,SALERYCODE,3,0))*(IF($D99=6,ED99,EC99))*((MIN((VLOOKUP($D99,SALERYCODE,5,0)),(IF($D99=6,EC99,ED99))))),MIN((VLOOKUP($D99,SALERYCODE,3,0)),(EA99+EB99))*(IF($D99=6,ED99,((MIN((VLOOKUP($D99,SALERYCODE,5,0)),ED99)))))))))/IF(AND($D99=2,'ראשי-פרטים כלליים וריכוז הוצאות'!$D$68&lt;&gt;4),1.2,1)</f>
        <v>0</v>
      </c>
      <c r="EG99" s="263"/>
      <c r="EH99" s="264"/>
      <c r="EI99" s="265"/>
      <c r="EJ99" s="266"/>
      <c r="EK99" s="267">
        <f t="shared" si="139"/>
        <v>0</v>
      </c>
      <c r="EL99" s="260">
        <f>+(IF(OR($B99=0,$C99=0,$D99=0,$DC$2&gt;$OE$1),0,IF(OR(EG99=0,EI99=0,EJ99=0),0,MIN((VLOOKUP($D99,SALERYCODE,3,0))*(IF($D99=6,EJ99,EI99))*((MIN((VLOOKUP($D99,SALERYCODE,5,0)),(IF($D99=6,EI99,EJ99))))),MIN((VLOOKUP($D99,SALERYCODE,3,0)),(EG99+EH99))*(IF($D99=6,EJ99,((MIN((VLOOKUP($D99,SALERYCODE,5,0)),EJ99)))))))))/IF(AND($D99=2,'ראשי-פרטים כלליים וריכוז הוצאות'!$D$68&lt;&gt;4),1.2,1)</f>
        <v>0</v>
      </c>
      <c r="EM99" s="263"/>
      <c r="EN99" s="264"/>
      <c r="EO99" s="265"/>
      <c r="EP99" s="266"/>
      <c r="EQ99" s="267">
        <f t="shared" si="140"/>
        <v>0</v>
      </c>
      <c r="ER99" s="260">
        <f>+(IF(OR($B99=0,$C99=0,$D99=0,$DC$2&gt;$OE$1),0,IF(OR(EM99=0,EO99=0,EP99=0),0,MIN((VLOOKUP($D99,SALERYCODE,3,0))*(IF($D99=6,EP99,EO99))*((MIN((VLOOKUP($D99,SALERYCODE,5,0)),(IF($D99=6,EO99,EP99))))),MIN((VLOOKUP($D99,SALERYCODE,3,0)),(EM99+EN99))*(IF($D99=6,EP99,((MIN((VLOOKUP($D99,SALERYCODE,5,0)),EP99)))))))))/IF(AND($D99=2,'ראשי-פרטים כלליים וריכוז הוצאות'!$D$68&lt;&gt;4),1.2,1)</f>
        <v>0</v>
      </c>
      <c r="ES99" s="263"/>
      <c r="ET99" s="264"/>
      <c r="EU99" s="265"/>
      <c r="EV99" s="266"/>
      <c r="EW99" s="267">
        <f t="shared" si="141"/>
        <v>0</v>
      </c>
      <c r="EX99" s="260">
        <f>+(IF(OR($B99=0,$C99=0,$D99=0,$DC$2&gt;$OE$1),0,IF(OR(ES99=0,EU99=0,EV99=0),0,MIN((VLOOKUP($D99,SALERYCODE,3,0))*(IF($D99=6,EV99,EU99))*((MIN((VLOOKUP($D99,SALERYCODE,5,0)),(IF($D99=6,EU99,EV99))))),MIN((VLOOKUP($D99,SALERYCODE,3,0)),(ES99+ET99))*(IF($D99=6,EV99,((MIN((VLOOKUP($D99,SALERYCODE,5,0)),EV99)))))))))/IF(AND($D99=2,'ראשי-פרטים כלליים וריכוז הוצאות'!$D$68&lt;&gt;4),1.2,1)</f>
        <v>0</v>
      </c>
      <c r="EY99" s="263"/>
      <c r="EZ99" s="264"/>
      <c r="FA99" s="265"/>
      <c r="FB99" s="266"/>
      <c r="FC99" s="267">
        <f t="shared" si="142"/>
        <v>0</v>
      </c>
      <c r="FD99" s="260">
        <f>+(IF(OR($B99=0,$C99=0,$D99=0,$DC$2&gt;$OE$1),0,IF(OR(EY99=0,FA99=0,FB99=0),0,MIN((VLOOKUP($D99,SALERYCODE,3,0))*(IF($D99=6,FB99,FA99))*((MIN((VLOOKUP($D99,SALERYCODE,5,0)),(IF($D99=6,FA99,FB99))))),MIN((VLOOKUP($D99,SALERYCODE,3,0)),(EY99+EZ99))*(IF($D99=6,FB99,((MIN((VLOOKUP($D99,SALERYCODE,5,0)),FB99)))))))))/IF(AND($D99=2,'ראשי-פרטים כלליים וריכוז הוצאות'!$D$68&lt;&gt;4),1.2,1)</f>
        <v>0</v>
      </c>
      <c r="FE99" s="263"/>
      <c r="FF99" s="264"/>
      <c r="FG99" s="265"/>
      <c r="FH99" s="266"/>
      <c r="FI99" s="267">
        <f t="shared" si="143"/>
        <v>0</v>
      </c>
      <c r="FJ99" s="260">
        <f>+(IF(OR($B99=0,$C99=0,$D99=0,$DC$2&gt;$OE$1),0,IF(OR(FE99=0,FG99=0,FH99=0),0,MIN((VLOOKUP($D99,SALERYCODE,3,0))*(IF($D99=6,FH99,FG99))*((MIN((VLOOKUP($D99,SALERYCODE,5,0)),(IF($D99=6,FG99,FH99))))),MIN((VLOOKUP($D99,SALERYCODE,3,0)),(FE99+FF99))*(IF($D99=6,FH99,((MIN((VLOOKUP($D99,SALERYCODE,5,0)),FH99)))))))))/IF(AND($D99=2,'ראשי-פרטים כלליים וריכוז הוצאות'!$D$68&lt;&gt;4),1.2,1)</f>
        <v>0</v>
      </c>
      <c r="FK99" s="263"/>
      <c r="FL99" s="264"/>
      <c r="FM99" s="265"/>
      <c r="FN99" s="266"/>
      <c r="FO99" s="267">
        <f t="shared" si="144"/>
        <v>0</v>
      </c>
      <c r="FP99" s="260">
        <f>+(IF(OR($B99=0,$C99=0,$D99=0,$DC$2&gt;$OE$1),0,IF(OR(FK99=0,FM99=0,FN99=0),0,MIN((VLOOKUP($D99,SALERYCODE,3,0))*(IF($D99=6,FN99,FM99))*((MIN((VLOOKUP($D99,SALERYCODE,5,0)),(IF($D99=6,FM99,FN99))))),MIN((VLOOKUP($D99,SALERYCODE,3,0)),(FK99+FL99))*(IF($D99=6,FN99,((MIN((VLOOKUP($D99,SALERYCODE,5,0)),FN99)))))))))/IF(AND($D99=2,'ראשי-פרטים כלליים וריכוז הוצאות'!$D$68&lt;&gt;4),1.2,1)</f>
        <v>0</v>
      </c>
      <c r="FQ99" s="263"/>
      <c r="FR99" s="264"/>
      <c r="FS99" s="265"/>
      <c r="FT99" s="266"/>
      <c r="FU99" s="267">
        <f t="shared" si="145"/>
        <v>0</v>
      </c>
      <c r="FV99" s="260">
        <f>+(IF(OR($B99=0,$C99=0,$D99=0,$DC$2&gt;$OE$1),0,IF(OR(FQ99=0,FS99=0,FT99=0),0,MIN((VLOOKUP($D99,SALERYCODE,3,0))*(IF($D99=6,FT99,FS99))*((MIN((VLOOKUP($D99,SALERYCODE,5,0)),(IF($D99=6,FS99,FT99))))),MIN((VLOOKUP($D99,SALERYCODE,3,0)),(FQ99+FR99))*(IF($D99=6,FT99,((MIN((VLOOKUP($D99,SALERYCODE,5,0)),FT99)))))))))/IF(AND($D99=2,'ראשי-פרטים כלליים וריכוז הוצאות'!$D$68&lt;&gt;4),1.2,1)</f>
        <v>0</v>
      </c>
      <c r="FW99" s="263"/>
      <c r="FX99" s="264"/>
      <c r="FY99" s="265"/>
      <c r="FZ99" s="266"/>
      <c r="GA99" s="267">
        <f t="shared" si="146"/>
        <v>0</v>
      </c>
      <c r="GB99" s="260">
        <f>+(IF(OR($B99=0,$C99=0,$D99=0,$DC$2&gt;$OE$1),0,IF(OR(FW99=0,FY99=0,FZ99=0),0,MIN((VLOOKUP($D99,SALERYCODE,3,0))*(IF($D99=6,FZ99,FY99))*((MIN((VLOOKUP($D99,SALERYCODE,5,0)),(IF($D99=6,FY99,FZ99))))),MIN((VLOOKUP($D99,SALERYCODE,3,0)),(FW99+FX99))*(IF($D99=6,FZ99,((MIN((VLOOKUP($D99,SALERYCODE,5,0)),FZ99)))))))))/IF(AND($D99=2,'ראשי-פרטים כלליים וריכוז הוצאות'!$D$68&lt;&gt;4),1.2,1)</f>
        <v>0</v>
      </c>
      <c r="GC99" s="263"/>
      <c r="GD99" s="264"/>
      <c r="GE99" s="265"/>
      <c r="GF99" s="266"/>
      <c r="GG99" s="267">
        <f t="shared" si="147"/>
        <v>0</v>
      </c>
      <c r="GH99" s="260">
        <f>+(IF(OR($B99=0,$C99=0,$D99=0,$DC$2&gt;$OE$1),0,IF(OR(GC99=0,GE99=0,GF99=0),0,MIN((VLOOKUP($D99,SALERYCODE,3,0))*(IF($D99=6,GF99,GE99))*((MIN((VLOOKUP($D99,SALERYCODE,5,0)),(IF($D99=6,GE99,GF99))))),MIN((VLOOKUP($D99,SALERYCODE,3,0)),(GC99+GD99))*(IF($D99=6,GF99,((MIN((VLOOKUP($D99,SALERYCODE,5,0)),GF99)))))))))/IF(AND($D99=2,'ראשי-פרטים כלליים וריכוז הוצאות'!$D$68&lt;&gt;4),1.2,1)</f>
        <v>0</v>
      </c>
      <c r="GI99" s="263"/>
      <c r="GJ99" s="264"/>
      <c r="GK99" s="265"/>
      <c r="GL99" s="266"/>
      <c r="GM99" s="267">
        <f t="shared" si="148"/>
        <v>0</v>
      </c>
      <c r="GN99" s="260">
        <f>+(IF(OR($B99=0,$C99=0,$D99=0,$DC$2&gt;$OE$1),0,IF(OR(GI99=0,GK99=0,GL99=0),0,MIN((VLOOKUP($D99,SALERYCODE,3,0))*(IF($D99=6,GL99,GK99))*((MIN((VLOOKUP($D99,SALERYCODE,5,0)),(IF($D99=6,GK99,GL99))))),MIN((VLOOKUP($D99,SALERYCODE,3,0)),(GI99+GJ99))*(IF($D99=6,GL99,((MIN((VLOOKUP($D99,SALERYCODE,5,0)),GL99)))))))))/IF(AND($D99=2,'ראשי-פרטים כלליים וריכוז הוצאות'!$D$68&lt;&gt;4),1.2,1)</f>
        <v>0</v>
      </c>
      <c r="GO99" s="263"/>
      <c r="GP99" s="264"/>
      <c r="GQ99" s="265"/>
      <c r="GR99" s="266"/>
      <c r="GS99" s="267">
        <f t="shared" si="149"/>
        <v>0</v>
      </c>
      <c r="GT99" s="260">
        <f>+(IF(OR($B99=0,$C99=0,$D99=0,$DC$2&gt;$OE$1),0,IF(OR(GO99=0,GQ99=0,GR99=0),0,MIN((VLOOKUP($D99,SALERYCODE,3,0))*(IF($D99=6,GR99,GQ99))*((MIN((VLOOKUP($D99,SALERYCODE,5,0)),(IF($D99=6,GQ99,GR99))))),MIN((VLOOKUP($D99,SALERYCODE,3,0)),(GO99+GP99))*(IF($D99=6,GR99,((MIN((VLOOKUP($D99,SALERYCODE,5,0)),GR99)))))))))/IF(AND($D99=2,'ראשי-פרטים כלליים וריכוז הוצאות'!$D$68&lt;&gt;4),1.2,1)</f>
        <v>0</v>
      </c>
      <c r="GU99" s="263"/>
      <c r="GV99" s="264"/>
      <c r="GW99" s="265"/>
      <c r="GX99" s="266"/>
      <c r="GY99" s="267">
        <f t="shared" si="150"/>
        <v>0</v>
      </c>
      <c r="GZ99" s="260">
        <f>+(IF(OR($B99=0,$C99=0,$D99=0,$DC$2&gt;$OE$1),0,IF(OR(GU99=0,GW99=0,GX99=0),0,MIN((VLOOKUP($D99,SALERYCODE,3,0))*(IF($D99=6,GX99,GW99))*((MIN((VLOOKUP($D99,SALERYCODE,5,0)),(IF($D99=6,GW99,GX99))))),MIN((VLOOKUP($D99,SALERYCODE,3,0)),(GU99+GV99))*(IF($D99=6,GX99,((MIN((VLOOKUP($D99,SALERYCODE,5,0)),GX99)))))))))/IF(AND($D99=2,'ראשי-פרטים כלליים וריכוז הוצאות'!$D$68&lt;&gt;4),1.2,1)</f>
        <v>0</v>
      </c>
      <c r="HA99" s="263"/>
      <c r="HB99" s="264"/>
      <c r="HC99" s="265"/>
      <c r="HD99" s="266"/>
      <c r="HE99" s="267">
        <f t="shared" si="151"/>
        <v>0</v>
      </c>
      <c r="HF99" s="260">
        <f>+(IF(OR($B99=0,$C99=0,$D99=0,$DC$2&gt;$OE$1),0,IF(OR(HA99=0,HC99=0,HD99=0),0,MIN((VLOOKUP($D99,SALERYCODE,3,0))*(IF($D99=6,HD99,HC99))*((MIN((VLOOKUP($D99,SALERYCODE,5,0)),(IF($D99=6,HC99,HD99))))),MIN((VLOOKUP($D99,SALERYCODE,3,0)),(HA99+HB99))*(IF($D99=6,HD99,((MIN((VLOOKUP($D99,SALERYCODE,5,0)),HD99)))))))))/IF(AND($D99=2,'ראשי-פרטים כלליים וריכוז הוצאות'!$D$68&lt;&gt;4),1.2,1)</f>
        <v>0</v>
      </c>
      <c r="HG99" s="263"/>
      <c r="HH99" s="264"/>
      <c r="HI99" s="265"/>
      <c r="HJ99" s="266"/>
      <c r="HK99" s="267">
        <f t="shared" si="152"/>
        <v>0</v>
      </c>
      <c r="HL99" s="260">
        <f>+(IF(OR($B99=0,$C99=0,$D99=0,$DC$2&gt;$OE$1),0,IF(OR(HG99=0,HI99=0,HJ99=0),0,MIN((VLOOKUP($D99,SALERYCODE,3,0))*(IF($D99=6,HJ99,HI99))*((MIN((VLOOKUP($D99,SALERYCODE,5,0)),(IF($D99=6,HI99,HJ99))))),MIN((VLOOKUP($D99,SALERYCODE,3,0)),(HG99+HH99))*(IF($D99=6,HJ99,((MIN((VLOOKUP($D99,SALERYCODE,5,0)),HJ99)))))))))/IF(AND($D99=2,'ראשי-פרטים כלליים וריכוז הוצאות'!$D$68&lt;&gt;4),1.2,1)</f>
        <v>0</v>
      </c>
      <c r="HM99" s="263"/>
      <c r="HN99" s="264"/>
      <c r="HO99" s="265"/>
      <c r="HP99" s="266"/>
      <c r="HQ99" s="267">
        <f t="shared" si="153"/>
        <v>0</v>
      </c>
      <c r="HR99" s="260">
        <f>+(IF(OR($B99=0,$C99=0,$D99=0,$DC$2&gt;$OE$1),0,IF(OR(HM99=0,HO99=0,HP99=0),0,MIN((VLOOKUP($D99,SALERYCODE,3,0))*(IF($D99=6,HP99,HO99))*((MIN((VLOOKUP($D99,SALERYCODE,5,0)),(IF($D99=6,HO99,HP99))))),MIN((VLOOKUP($D99,SALERYCODE,3,0)),(HM99+HN99))*(IF($D99=6,HP99,((MIN((VLOOKUP($D99,SALERYCODE,5,0)),HP99)))))))))/IF(AND($D99=2,'ראשי-פרטים כלליים וריכוז הוצאות'!$D$68&lt;&gt;4),1.2,1)</f>
        <v>0</v>
      </c>
      <c r="HS99" s="263"/>
      <c r="HT99" s="264"/>
      <c r="HU99" s="265"/>
      <c r="HV99" s="266"/>
      <c r="HW99" s="267">
        <f t="shared" si="154"/>
        <v>0</v>
      </c>
      <c r="HX99" s="260">
        <f>+(IF(OR($B99=0,$C99=0,$D99=0,$DC$2&gt;$OE$1),0,IF(OR(HS99=0,HU99=0,HV99=0),0,MIN((VLOOKUP($D99,SALERYCODE,3,0))*(IF($D99=6,HV99,HU99))*((MIN((VLOOKUP($D99,SALERYCODE,5,0)),(IF($D99=6,HU99,HV99))))),MIN((VLOOKUP($D99,SALERYCODE,3,0)),(HS99+HT99))*(IF($D99=6,HV99,((MIN((VLOOKUP($D99,SALERYCODE,5,0)),HV99)))))))))/IF(AND($D99=2,'ראשי-פרטים כלליים וריכוז הוצאות'!$D$68&lt;&gt;4),1.2,1)</f>
        <v>0</v>
      </c>
      <c r="HY99" s="263"/>
      <c r="HZ99" s="264"/>
      <c r="IA99" s="265"/>
      <c r="IB99" s="266"/>
      <c r="IC99" s="267">
        <f t="shared" si="155"/>
        <v>0</v>
      </c>
      <c r="ID99" s="260">
        <f>+(IF(OR($B99=0,$C99=0,$D99=0,$DC$2&gt;$OE$1),0,IF(OR(HY99=0,IA99=0,IB99=0),0,MIN((VLOOKUP($D99,SALERYCODE,3,0))*(IF($D99=6,IB99,IA99))*((MIN((VLOOKUP($D99,SALERYCODE,5,0)),(IF($D99=6,IA99,IB99))))),MIN((VLOOKUP($D99,SALERYCODE,3,0)),(HY99+HZ99))*(IF($D99=6,IB99,((MIN((VLOOKUP($D99,SALERYCODE,5,0)),IB99)))))))))/IF(AND($D99=2,'ראשי-פרטים כלליים וריכוז הוצאות'!$D$68&lt;&gt;4),1.2,1)</f>
        <v>0</v>
      </c>
      <c r="IE99" s="263"/>
      <c r="IF99" s="264"/>
      <c r="IG99" s="265"/>
      <c r="IH99" s="266"/>
      <c r="II99" s="267">
        <f t="shared" si="156"/>
        <v>0</v>
      </c>
      <c r="IJ99" s="260">
        <f>+(IF(OR($B99=0,$C99=0,$D99=0,$DC$2&gt;$OE$1),0,IF(OR(IE99=0,IG99=0,IH99=0),0,MIN((VLOOKUP($D99,SALERYCODE,3,0))*(IF($D99=6,IH99,IG99))*((MIN((VLOOKUP($D99,SALERYCODE,5,0)),(IF($D99=6,IG99,IH99))))),MIN((VLOOKUP($D99,SALERYCODE,3,0)),(IE99+IF99))*(IF($D99=6,IH99,((MIN((VLOOKUP($D99,SALERYCODE,5,0)),IH99)))))))))/IF(AND($D99=2,'ראשי-פרטים כלליים וריכוז הוצאות'!$D$68&lt;&gt;4),1.2,1)</f>
        <v>0</v>
      </c>
      <c r="IK99" s="263"/>
      <c r="IL99" s="264"/>
      <c r="IM99" s="265"/>
      <c r="IN99" s="266"/>
      <c r="IO99" s="267">
        <f t="shared" si="157"/>
        <v>0</v>
      </c>
      <c r="IP99" s="260">
        <f>+(IF(OR($B99=0,$C99=0,$D99=0,$DC$2&gt;$OE$1),0,IF(OR(IK99=0,IM99=0,IN99=0),0,MIN((VLOOKUP($D99,SALERYCODE,3,0))*(IF($D99=6,IN99,IM99))*((MIN((VLOOKUP($D99,SALERYCODE,5,0)),(IF($D99=6,IM99,IN99))))),MIN((VLOOKUP($D99,SALERYCODE,3,0)),(IK99+IL99))*(IF($D99=6,IN99,((MIN((VLOOKUP($D99,SALERYCODE,5,0)),IN99)))))))))/IF(AND($D99=2,'ראשי-פרטים כלליים וריכוז הוצאות'!$D$68&lt;&gt;4),1.2,1)</f>
        <v>0</v>
      </c>
      <c r="IQ99" s="263"/>
      <c r="IR99" s="264"/>
      <c r="IS99" s="265"/>
      <c r="IT99" s="266"/>
      <c r="IU99" s="267">
        <f t="shared" si="158"/>
        <v>0</v>
      </c>
      <c r="IV99" s="260">
        <f>+(IF(OR($B99=0,$C99=0,$D99=0,$DC$2&gt;$OE$1),0,IF(OR(IQ99=0,IS99=0,IT99=0),0,MIN((VLOOKUP($D99,SALERYCODE,3,0))*(IF($D99=6,IT99,IS99))*((MIN((VLOOKUP($D99,SALERYCODE,5,0)),(IF($D99=6,IS99,IT99))))),MIN((VLOOKUP($D99,SALERYCODE,3,0)),(IQ99+IR99))*(IF($D99=6,IT99,((MIN((VLOOKUP($D99,SALERYCODE,5,0)),IT99)))))))))/IF(AND($D99=2,'ראשי-פרטים כלליים וריכוז הוצאות'!$D$68&lt;&gt;4),1.2,1)</f>
        <v>0</v>
      </c>
      <c r="IW99" s="263"/>
      <c r="IX99" s="264"/>
      <c r="IY99" s="265"/>
      <c r="IZ99" s="266"/>
      <c r="JA99" s="267">
        <f t="shared" si="159"/>
        <v>0</v>
      </c>
      <c r="JB99" s="260">
        <f>+(IF(OR($B99=0,$C99=0,$D99=0,$DC$2&gt;$OE$1),0,IF(OR(IW99=0,IY99=0,IZ99=0),0,MIN((VLOOKUP($D99,SALERYCODE,3,0))*(IF($D99=6,IZ99,IY99))*((MIN((VLOOKUP($D99,SALERYCODE,5,0)),(IF($D99=6,IY99,IZ99))))),MIN((VLOOKUP($D99,SALERYCODE,3,0)),(IW99+IX99))*(IF($D99=6,IZ99,((MIN((VLOOKUP($D99,SALERYCODE,5,0)),IZ99)))))))))/IF(AND($D99=2,'ראשי-פרטים כלליים וריכוז הוצאות'!$D$68&lt;&gt;4),1.2,1)</f>
        <v>0</v>
      </c>
      <c r="JC99" s="263"/>
      <c r="JD99" s="264"/>
      <c r="JE99" s="265"/>
      <c r="JF99" s="266"/>
      <c r="JG99" s="267">
        <f t="shared" si="160"/>
        <v>0</v>
      </c>
      <c r="JH99" s="260">
        <f>+(IF(OR($B99=0,$C99=0,$D99=0,$DC$2&gt;$OE$1),0,IF(OR(JC99=0,JE99=0,JF99=0),0,MIN((VLOOKUP($D99,SALERYCODE,3,0))*(IF($D99=6,JF99,JE99))*((MIN((VLOOKUP($D99,SALERYCODE,5,0)),(IF($D99=6,JE99,JF99))))),MIN((VLOOKUP($D99,SALERYCODE,3,0)),(JC99+JD99))*(IF($D99=6,JF99,((MIN((VLOOKUP($D99,SALERYCODE,5,0)),JF99)))))))))/IF(AND($D99=2,'ראשי-פרטים כלליים וריכוז הוצאות'!$D$68&lt;&gt;4),1.2,1)</f>
        <v>0</v>
      </c>
      <c r="JI99" s="263"/>
      <c r="JJ99" s="264"/>
      <c r="JK99" s="265"/>
      <c r="JL99" s="266"/>
      <c r="JM99" s="267">
        <f t="shared" si="161"/>
        <v>0</v>
      </c>
      <c r="JN99" s="260">
        <f>+(IF(OR($B99=0,$C99=0,$D99=0,$DC$2&gt;$OE$1),0,IF(OR(JI99=0,JK99=0,JL99=0),0,MIN((VLOOKUP($D99,SALERYCODE,3,0))*(IF($D99=6,JL99,JK99))*((MIN((VLOOKUP($D99,SALERYCODE,5,0)),(IF($D99=6,JK99,JL99))))),MIN((VLOOKUP($D99,SALERYCODE,3,0)),(JI99+JJ99))*(IF($D99=6,JL99,((MIN((VLOOKUP($D99,SALERYCODE,5,0)),JL99)))))))))/IF(AND($D99=2,'ראשי-פרטים כלליים וריכוז הוצאות'!$D$68&lt;&gt;4),1.2,1)</f>
        <v>0</v>
      </c>
      <c r="JO99" s="263"/>
      <c r="JP99" s="264"/>
      <c r="JQ99" s="265"/>
      <c r="JR99" s="266"/>
      <c r="JS99" s="267">
        <f t="shared" si="162"/>
        <v>0</v>
      </c>
      <c r="JT99" s="260">
        <f>+(IF(OR($B99=0,$C99=0,$D99=0,$DC$2&gt;$OE$1),0,IF(OR(JO99=0,JQ99=0,JR99=0),0,MIN((VLOOKUP($D99,SALERYCODE,3,0))*(IF($D99=6,JR99,JQ99))*((MIN((VLOOKUP($D99,SALERYCODE,5,0)),(IF($D99=6,JQ99,JR99))))),MIN((VLOOKUP($D99,SALERYCODE,3,0)),(JO99+JP99))*(IF($D99=6,JR99,((MIN((VLOOKUP($D99,SALERYCODE,5,0)),JR99)))))))))/IF(AND($D99=2,'ראשי-פרטים כלליים וריכוז הוצאות'!$D$68&lt;&gt;4),1.2,1)</f>
        <v>0</v>
      </c>
      <c r="JU99" s="263"/>
      <c r="JV99" s="264"/>
      <c r="JW99" s="265"/>
      <c r="JX99" s="266"/>
      <c r="JY99" s="267">
        <f t="shared" si="163"/>
        <v>0</v>
      </c>
      <c r="JZ99" s="260">
        <f>+(IF(OR($B99=0,$C99=0,$D99=0,$DC$2&gt;$OE$1),0,IF(OR(JU99=0,JW99=0,JX99=0),0,MIN((VLOOKUP($D99,SALERYCODE,3,0))*(IF($D99=6,JX99,JW99))*((MIN((VLOOKUP($D99,SALERYCODE,5,0)),(IF($D99=6,JW99,JX99))))),MIN((VLOOKUP($D99,SALERYCODE,3,0)),(JU99+JV99))*(IF($D99=6,JX99,((MIN((VLOOKUP($D99,SALERYCODE,5,0)),JX99)))))))))/IF(AND($D99=2,'ראשי-פרטים כלליים וריכוז הוצאות'!$D$68&lt;&gt;4),1.2,1)</f>
        <v>0</v>
      </c>
      <c r="KA99" s="263"/>
      <c r="KB99" s="264"/>
      <c r="KC99" s="265"/>
      <c r="KD99" s="266"/>
      <c r="KE99" s="267">
        <f t="shared" si="164"/>
        <v>0</v>
      </c>
      <c r="KF99" s="260">
        <f>+(IF(OR($B99=0,$C99=0,$D99=0,$DC$2&gt;$OE$1),0,IF(OR(KA99=0,KC99=0,KD99=0),0,MIN((VLOOKUP($D99,SALERYCODE,3,0))*(IF($D99=6,KD99,KC99))*((MIN((VLOOKUP($D99,SALERYCODE,5,0)),(IF($D99=6,KC99,KD99))))),MIN((VLOOKUP($D99,SALERYCODE,3,0)),(KA99+KB99))*(IF($D99=6,KD99,((MIN((VLOOKUP($D99,SALERYCODE,5,0)),KD99)))))))))/IF(AND($D99=2,'ראשי-פרטים כלליים וריכוז הוצאות'!$D$68&lt;&gt;4),1.2,1)</f>
        <v>0</v>
      </c>
      <c r="KG99" s="263"/>
      <c r="KH99" s="264"/>
      <c r="KI99" s="265"/>
      <c r="KJ99" s="266"/>
      <c r="KK99" s="267">
        <f t="shared" si="165"/>
        <v>0</v>
      </c>
      <c r="KL99" s="260">
        <f>+(IF(OR($B99=0,$C99=0,$D99=0,$DC$2&gt;$OE$1),0,IF(OR(KG99=0,KI99=0,KJ99=0),0,MIN((VLOOKUP($D99,SALERYCODE,3,0))*(IF($D99=6,KJ99,KI99))*((MIN((VLOOKUP($D99,SALERYCODE,5,0)),(IF($D99=6,KI99,KJ99))))),MIN((VLOOKUP($D99,SALERYCODE,3,0)),(KG99+KH99))*(IF($D99=6,KJ99,((MIN((VLOOKUP($D99,SALERYCODE,5,0)),KJ99)))))))))/IF(AND($D99=2,'ראשי-פרטים כלליים וריכוז הוצאות'!$D$68&lt;&gt;4),1.2,1)</f>
        <v>0</v>
      </c>
      <c r="KM99" s="263"/>
      <c r="KN99" s="264"/>
      <c r="KO99" s="265"/>
      <c r="KP99" s="266"/>
      <c r="KQ99" s="267">
        <f t="shared" si="166"/>
        <v>0</v>
      </c>
      <c r="KR99" s="260">
        <f>+(IF(OR($B99=0,$C99=0,$D99=0,$DC$2&gt;$OE$1),0,IF(OR(KM99=0,KO99=0,KP99=0),0,MIN((VLOOKUP($D99,SALERYCODE,3,0))*(IF($D99=6,KP99,KO99))*((MIN((VLOOKUP($D99,SALERYCODE,5,0)),(IF($D99=6,KO99,KP99))))),MIN((VLOOKUP($D99,SALERYCODE,3,0)),(KM99+KN99))*(IF($D99=6,KP99,((MIN((VLOOKUP($D99,SALERYCODE,5,0)),KP99)))))))))/IF(AND($D99=2,'ראשי-פרטים כלליים וריכוז הוצאות'!$D$68&lt;&gt;4),1.2,1)</f>
        <v>0</v>
      </c>
      <c r="KS99" s="263"/>
      <c r="KT99" s="264"/>
      <c r="KU99" s="265"/>
      <c r="KV99" s="266"/>
      <c r="KW99" s="267">
        <f t="shared" si="167"/>
        <v>0</v>
      </c>
      <c r="KX99" s="260">
        <f>+(IF(OR($B99=0,$C99=0,$D99=0,$DC$2&gt;$OE$1),0,IF(OR(KS99=0,KU99=0,KV99=0),0,MIN((VLOOKUP($D99,SALERYCODE,3,0))*(IF($D99=6,KV99,KU99))*((MIN((VLOOKUP($D99,SALERYCODE,5,0)),(IF($D99=6,KU99,KV99))))),MIN((VLOOKUP($D99,SALERYCODE,3,0)),(KS99+KT99))*(IF($D99=6,KV99,((MIN((VLOOKUP($D99,SALERYCODE,5,0)),KV99)))))))))/IF(AND($D99=2,'ראשי-פרטים כלליים וריכוז הוצאות'!$D$68&lt;&gt;4),1.2,1)</f>
        <v>0</v>
      </c>
      <c r="KY99" s="263"/>
      <c r="KZ99" s="264"/>
      <c r="LA99" s="265"/>
      <c r="LB99" s="266"/>
      <c r="LC99" s="267">
        <f t="shared" si="168"/>
        <v>0</v>
      </c>
      <c r="LD99" s="260">
        <f>+(IF(OR($B99=0,$C99=0,$D99=0,$DC$2&gt;$OE$1),0,IF(OR(KY99=0,LA99=0,LB99=0),0,MIN((VLOOKUP($D99,SALERYCODE,3,0))*(IF($D99=6,LB99,LA99))*((MIN((VLOOKUP($D99,SALERYCODE,5,0)),(IF($D99=6,LA99,LB99))))),MIN((VLOOKUP($D99,SALERYCODE,3,0)),(KY99+KZ99))*(IF($D99=6,LB99,((MIN((VLOOKUP($D99,SALERYCODE,5,0)),LB99)))))))))/IF(AND($D99=2,'ראשי-פרטים כלליים וריכוז הוצאות'!$D$68&lt;&gt;4),1.2,1)</f>
        <v>0</v>
      </c>
      <c r="LE99" s="263"/>
      <c r="LF99" s="264"/>
      <c r="LG99" s="265"/>
      <c r="LH99" s="266"/>
      <c r="LI99" s="267">
        <f t="shared" si="169"/>
        <v>0</v>
      </c>
      <c r="LJ99" s="260">
        <f>+(IF(OR($B99=0,$C99=0,$D99=0,$DC$2&gt;$OE$1),0,IF(OR(LE99=0,LG99=0,LH99=0),0,MIN((VLOOKUP($D99,SALERYCODE,3,0))*(IF($D99=6,LH99,LG99))*((MIN((VLOOKUP($D99,SALERYCODE,5,0)),(IF($D99=6,LG99,LH99))))),MIN((VLOOKUP($D99,SALERYCODE,3,0)),(LE99+LF99))*(IF($D99=6,LH99,((MIN((VLOOKUP($D99,SALERYCODE,5,0)),LH99)))))))))/IF(AND($D99=2,'ראשי-פרטים כלליים וריכוז הוצאות'!$D$68&lt;&gt;4),1.2,1)</f>
        <v>0</v>
      </c>
      <c r="LK99" s="263"/>
      <c r="LL99" s="264"/>
      <c r="LM99" s="265"/>
      <c r="LN99" s="266"/>
      <c r="LO99" s="267">
        <f t="shared" si="170"/>
        <v>0</v>
      </c>
      <c r="LP99" s="260">
        <f>+(IF(OR($B99=0,$C99=0,$D99=0,$DC$2&gt;$OE$1),0,IF(OR(LK99=0,LM99=0,LN99=0),0,MIN((VLOOKUP($D99,SALERYCODE,3,0))*(IF($D99=6,LN99,LM99))*((MIN((VLOOKUP($D99,SALERYCODE,5,0)),(IF($D99=6,LM99,LN99))))),MIN((VLOOKUP($D99,SALERYCODE,3,0)),(LK99+LL99))*(IF($D99=6,LN99,((MIN((VLOOKUP($D99,SALERYCODE,5,0)),LN99)))))))))/IF(AND($D99=2,'ראשי-פרטים כלליים וריכוז הוצאות'!$D$68&lt;&gt;4),1.2,1)</f>
        <v>0</v>
      </c>
      <c r="LQ99" s="263"/>
      <c r="LR99" s="264"/>
      <c r="LS99" s="265"/>
      <c r="LT99" s="266"/>
      <c r="LU99" s="267">
        <f t="shared" si="171"/>
        <v>0</v>
      </c>
      <c r="LV99" s="260">
        <f>+(IF(OR($B99=0,$C99=0,$D99=0,$DC$2&gt;$OE$1),0,IF(OR(LQ99=0,LS99=0,LT99=0),0,MIN((VLOOKUP($D99,SALERYCODE,3,0))*(IF($D99=6,LT99,LS99))*((MIN((VLOOKUP($D99,SALERYCODE,5,0)),(IF($D99=6,LS99,LT99))))),MIN((VLOOKUP($D99,SALERYCODE,3,0)),(LQ99+LR99))*(IF($D99=6,LT99,((MIN((VLOOKUP($D99,SALERYCODE,5,0)),LT99)))))))))/IF(AND($D99=2,'ראשי-פרטים כלליים וריכוז הוצאות'!$D$68&lt;&gt;4),1.2,1)</f>
        <v>0</v>
      </c>
      <c r="LW99" s="263"/>
      <c r="LX99" s="264"/>
      <c r="LY99" s="265"/>
      <c r="LZ99" s="266"/>
      <c r="MA99" s="267">
        <f t="shared" si="172"/>
        <v>0</v>
      </c>
      <c r="MB99" s="260">
        <f>+(IF(OR($B99=0,$C99=0,$D99=0,$DC$2&gt;$OE$1),0,IF(OR(LW99=0,LY99=0,LZ99=0),0,MIN((VLOOKUP($D99,SALERYCODE,3,0))*(IF($D99=6,LZ99,LY99))*((MIN((VLOOKUP($D99,SALERYCODE,5,0)),(IF($D99=6,LY99,LZ99))))),MIN((VLOOKUP($D99,SALERYCODE,3,0)),(LW99+LX99))*(IF($D99=6,LZ99,((MIN((VLOOKUP($D99,SALERYCODE,5,0)),LZ99)))))))))/IF(AND($D99=2,'ראשי-פרטים כלליים וריכוז הוצאות'!$D$68&lt;&gt;4),1.2,1)</f>
        <v>0</v>
      </c>
      <c r="MC99" s="263"/>
      <c r="MD99" s="264"/>
      <c r="ME99" s="265"/>
      <c r="MF99" s="266"/>
      <c r="MG99" s="267">
        <f t="shared" si="173"/>
        <v>0</v>
      </c>
      <c r="MH99" s="260">
        <f>+(IF(OR($B99=0,$C99=0,$D99=0,$DC$2&gt;$OE$1),0,IF(OR(MC99=0,ME99=0,MF99=0),0,MIN((VLOOKUP($D99,SALERYCODE,3,0))*(IF($D99=6,MF99,ME99))*((MIN((VLOOKUP($D99,SALERYCODE,5,0)),(IF($D99=6,ME99,MF99))))),MIN((VLOOKUP($D99,SALERYCODE,3,0)),(MC99+MD99))*(IF($D99=6,MF99,((MIN((VLOOKUP($D99,SALERYCODE,5,0)),MF99)))))))))/IF(AND($D99=2,'ראשי-פרטים כלליים וריכוז הוצאות'!$D$68&lt;&gt;4),1.2,1)</f>
        <v>0</v>
      </c>
      <c r="MI99" s="263"/>
      <c r="MJ99" s="264"/>
      <c r="MK99" s="265"/>
      <c r="ML99" s="266"/>
      <c r="MM99" s="267">
        <f t="shared" si="174"/>
        <v>0</v>
      </c>
      <c r="MN99" s="260">
        <f>+(IF(OR($B99=0,$C99=0,$D99=0,$DC$2&gt;$OE$1),0,IF(OR(MI99=0,MK99=0,ML99=0),0,MIN((VLOOKUP($D99,SALERYCODE,3,0))*(IF($D99=6,ML99,MK99))*((MIN((VLOOKUP($D99,SALERYCODE,5,0)),(IF($D99=6,MK99,ML99))))),MIN((VLOOKUP($D99,SALERYCODE,3,0)),(MI99+MJ99))*(IF($D99=6,ML99,((MIN((VLOOKUP($D99,SALERYCODE,5,0)),ML99)))))))))/IF(AND($D99=2,'ראשי-פרטים כלליים וריכוז הוצאות'!$D$68&lt;&gt;4),1.2,1)</f>
        <v>0</v>
      </c>
      <c r="MO99" s="263"/>
      <c r="MP99" s="264"/>
      <c r="MQ99" s="265"/>
      <c r="MR99" s="266"/>
      <c r="MS99" s="267">
        <f t="shared" si="175"/>
        <v>0</v>
      </c>
      <c r="MT99" s="260">
        <f>+(IF(OR($B99=0,$C99=0,$D99=0,$DC$2&gt;$OE$1),0,IF(OR(MO99=0,MQ99=0,MR99=0),0,MIN((VLOOKUP($D99,SALERYCODE,3,0))*(IF($D99=6,MR99,MQ99))*((MIN((VLOOKUP($D99,SALERYCODE,5,0)),(IF($D99=6,MQ99,MR99))))),MIN((VLOOKUP($D99,SALERYCODE,3,0)),(MO99+MP99))*(IF($D99=6,MR99,((MIN((VLOOKUP($D99,SALERYCODE,5,0)),MR99)))))))))/IF(AND($D99=2,'ראשי-פרטים כלליים וריכוז הוצאות'!$D$68&lt;&gt;4),1.2,1)</f>
        <v>0</v>
      </c>
      <c r="MU99" s="263"/>
      <c r="MV99" s="264"/>
      <c r="MW99" s="265"/>
      <c r="MX99" s="266"/>
      <c r="MY99" s="267">
        <f t="shared" si="176"/>
        <v>0</v>
      </c>
      <c r="MZ99" s="260">
        <f>+(IF(OR($B99=0,$C99=0,$D99=0,$DC$2&gt;$OE$1),0,IF(OR(MU99=0,MW99=0,MX99=0),0,MIN((VLOOKUP($D99,SALERYCODE,3,0))*(IF($D99=6,MX99,MW99))*((MIN((VLOOKUP($D99,SALERYCODE,5,0)),(IF($D99=6,MW99,MX99))))),MIN((VLOOKUP($D99,SALERYCODE,3,0)),(MU99+MV99))*(IF($D99=6,MX99,((MIN((VLOOKUP($D99,SALERYCODE,5,0)),MX99)))))))))/IF(AND($D99=2,'ראשי-פרטים כלליים וריכוז הוצאות'!$D$68&lt;&gt;4),1.2,1)</f>
        <v>0</v>
      </c>
      <c r="NA99" s="263"/>
      <c r="NB99" s="264"/>
      <c r="NC99" s="265"/>
      <c r="ND99" s="266"/>
      <c r="NE99" s="267">
        <f t="shared" si="177"/>
        <v>0</v>
      </c>
      <c r="NF99" s="260">
        <f>+(IF(OR($B99=0,$C99=0,$D99=0,$DC$2&gt;$OE$1),0,IF(OR(NA99=0,NC99=0,ND99=0),0,MIN((VLOOKUP($D99,SALERYCODE,3,0))*(IF($D99=6,ND99,NC99))*((MIN((VLOOKUP($D99,SALERYCODE,5,0)),(IF($D99=6,NC99,ND99))))),MIN((VLOOKUP($D99,SALERYCODE,3,0)),(NA99+NB99))*(IF($D99=6,ND99,((MIN((VLOOKUP($D99,SALERYCODE,5,0)),ND99)))))))))/IF(AND($D99=2,'ראשי-פרטים כלליים וריכוז הוצאות'!$D$68&lt;&gt;4),1.2,1)</f>
        <v>0</v>
      </c>
      <c r="NG99" s="263"/>
      <c r="NH99" s="264"/>
      <c r="NI99" s="265"/>
      <c r="NJ99" s="266"/>
      <c r="NK99" s="267">
        <f t="shared" si="178"/>
        <v>0</v>
      </c>
      <c r="NL99" s="260">
        <f>+(IF(OR($B99=0,$C99=0,$D99=0,$DC$2&gt;$OE$1),0,IF(OR(NG99=0,NI99=0,NJ99=0),0,MIN((VLOOKUP($D99,SALERYCODE,3,0))*(IF($D99=6,NJ99,NI99))*((MIN((VLOOKUP($D99,SALERYCODE,5,0)),(IF($D99=6,NI99,NJ99))))),MIN((VLOOKUP($D99,SALERYCODE,3,0)),(NG99+NH99))*(IF($D99=6,NJ99,((MIN((VLOOKUP($D99,SALERYCODE,5,0)),NJ99)))))))))/IF(AND($D99=2,'ראשי-פרטים כלליים וריכוז הוצאות'!$D$68&lt;&gt;4),1.2,1)</f>
        <v>0</v>
      </c>
      <c r="NM99" s="263"/>
      <c r="NN99" s="264"/>
      <c r="NO99" s="265"/>
      <c r="NP99" s="266"/>
      <c r="NQ99" s="267">
        <f t="shared" si="179"/>
        <v>0</v>
      </c>
      <c r="NR99" s="260">
        <f>+(IF(OR($B99=0,$C99=0,$D99=0,$DC$2&gt;$OE$1),0,IF(OR(NM99=0,NO99=0,NP99=0),0,MIN((VLOOKUP($D99,SALERYCODE,3,0))*(IF($D99=6,NP99,NO99))*((MIN((VLOOKUP($D99,SALERYCODE,5,0)),(IF($D99=6,NO99,NP99))))),MIN((VLOOKUP($D99,SALERYCODE,3,0)),(NM99+NN99))*(IF($D99=6,NP99,((MIN((VLOOKUP($D99,SALERYCODE,5,0)),NP99)))))))))/IF(AND($D99=2,'ראשי-פרטים כלליים וריכוז הוצאות'!$D$68&lt;&gt;4),1.2,1)</f>
        <v>0</v>
      </c>
      <c r="NS99" s="263"/>
      <c r="NT99" s="264"/>
      <c r="NU99" s="265"/>
      <c r="NV99" s="266"/>
      <c r="NW99" s="267">
        <f t="shared" si="180"/>
        <v>0</v>
      </c>
      <c r="NX99" s="260">
        <f>+(IF(OR($B99=0,$C99=0,$D99=0,$DC$2&gt;$OE$1),0,IF(OR(NS99=0,NU99=0,NV99=0),0,MIN((VLOOKUP($D99,SALERYCODE,3,0))*(IF($D99=6,NV99,NU99))*((MIN((VLOOKUP($D99,SALERYCODE,5,0)),(IF($D99=6,NU99,NV99))))),MIN((VLOOKUP($D99,SALERYCODE,3,0)),(NS99+NT99))*(IF($D99=6,NV99,((MIN((VLOOKUP($D99,SALERYCODE,5,0)),NV99)))))))))/IF(AND($D99=2,'ראשי-פרטים כלליים וריכוז הוצאות'!$D$68&lt;&gt;4),1.2,1)</f>
        <v>0</v>
      </c>
      <c r="NY99" s="263"/>
      <c r="NZ99" s="264"/>
      <c r="OA99" s="265"/>
      <c r="OB99" s="266"/>
      <c r="OC99" s="267">
        <f t="shared" si="181"/>
        <v>0</v>
      </c>
      <c r="OD99" s="260">
        <f>+(IF(OR($B99=0,$C99=0,$D99=0,$DC$2&gt;$OE$1),0,IF(OR(NY99=0,OA99=0,OB99=0),0,MIN((VLOOKUP($D99,SALERYCODE,3,0))*(IF($D99=6,OB99,OA99))*((MIN((VLOOKUP($D99,SALERYCODE,5,0)),(IF($D99=6,OA99,OB99))))),MIN((VLOOKUP($D99,SALERYCODE,3,0)),(NY99+NZ99))*(IF($D99=6,OB99,((MIN((VLOOKUP($D99,SALERYCODE,5,0)),OB99)))))))))/IF(AND($D99=2,'ראשי-פרטים כלליים וריכוז הוצאות'!$D$68&lt;&gt;4),1.2,1)</f>
        <v>0</v>
      </c>
      <c r="OE99" s="275">
        <f t="shared" si="192"/>
        <v>0</v>
      </c>
      <c r="OF99" s="283">
        <f t="shared" si="193"/>
        <v>9.9999999999999995E-7</v>
      </c>
      <c r="OG99" s="276">
        <f t="shared" si="194"/>
        <v>0</v>
      </c>
      <c r="OH99" s="275">
        <f t="shared" si="195"/>
        <v>0</v>
      </c>
      <c r="OI99" s="275">
        <v>0</v>
      </c>
      <c r="OJ99" s="258">
        <f t="shared" si="191"/>
        <v>0</v>
      </c>
      <c r="OK99" s="284"/>
      <c r="OL99" s="116">
        <f>MIN(OJ99+OK99*OF99*OE99/$OL$1/IF(AND($D99=2,'ראשי-פרטים כלליים וריכוז הוצאות'!$D$68&lt;&gt;4),1.2,1),IF($D99&gt;0,VLOOKUP($D99,SALERYCODE,3,0)*12*OG99,0))</f>
        <v>0</v>
      </c>
      <c r="OM99" s="95">
        <f t="shared" si="182"/>
        <v>0</v>
      </c>
      <c r="ON99" s="11">
        <f t="shared" si="183"/>
        <v>0</v>
      </c>
      <c r="OO99" s="11">
        <f t="shared" si="184"/>
        <v>0</v>
      </c>
      <c r="OP99" s="22">
        <f t="shared" si="185"/>
        <v>0</v>
      </c>
      <c r="OQ99" s="11">
        <f t="shared" si="186"/>
        <v>0</v>
      </c>
      <c r="OR99" s="11" t="e">
        <f>#REF!</f>
        <v>#REF!</v>
      </c>
      <c r="OS99" s="35" t="e">
        <f>#REF!-OP99</f>
        <v>#REF!</v>
      </c>
      <c r="OT99" s="35" t="e">
        <f>OS99-#REF!</f>
        <v>#REF!</v>
      </c>
      <c r="OU99" s="43" t="e">
        <f>IF(AND(OP99&gt;0,(OS99=#REF!-OP99)),"מועסק פחות מ-10% מזמנו במופ","")</f>
        <v>#REF!</v>
      </c>
    </row>
    <row r="100" spans="1:411" ht="24" hidden="1" customHeight="1" outlineLevel="1" x14ac:dyDescent="0.2">
      <c r="A100" s="282">
        <v>97</v>
      </c>
      <c r="B100" s="269"/>
      <c r="C100" s="270"/>
      <c r="D100" s="271"/>
      <c r="E100" s="263"/>
      <c r="F100" s="264"/>
      <c r="G100" s="265"/>
      <c r="H100" s="266"/>
      <c r="I100" s="267">
        <f t="shared" si="117"/>
        <v>0</v>
      </c>
      <c r="J100" s="260">
        <f>(IF(OR($B100=0,$C100=0,$D100=0,$E$2&gt;$OE$1),0,IF(OR($E100=0,$G100=0,$H100=0),0,MIN((VLOOKUP($D100,SALERYCODE,3,0))*(IF($D100=6,$H100,$G100))*((MIN((VLOOKUP($D100,SALERYCODE,5,0)),(IF($D100=6,$G100,$H100))))),MIN((VLOOKUP($D100,SALERYCODE,3,0)),($E100+$F100))*(IF($D100=6,$H100,((MIN((VLOOKUP($D100,SALERYCODE,5,0)),$H100)))))))))/IF(AND($D100=2,'ראשי-פרטים כלליים וריכוז הוצאות'!$D$68&lt;&gt;4),1.2,1)</f>
        <v>0</v>
      </c>
      <c r="K100" s="263"/>
      <c r="L100" s="264"/>
      <c r="M100" s="265"/>
      <c r="N100" s="266"/>
      <c r="O100" s="267">
        <f t="shared" si="118"/>
        <v>0</v>
      </c>
      <c r="P100" s="260">
        <f>+(IF(OR($B100=0,$C100=0,$D100=0,$K$2&gt;$OE$1),0,IF(OR($K100=0,$M100=0,$N100=0),0,MIN((VLOOKUP($D100,SALERYCODE,3,0))*(IF($D100=6,$N100,$M100))*((MIN((VLOOKUP($D100,SALERYCODE,5,0)),(IF($D100=6,$M100,$N100))))),MIN((VLOOKUP($D100,SALERYCODE,3,0)),($K100+$L100))*(IF($D100=6,$N100,((MIN((VLOOKUP($D100,SALERYCODE,5,0)),$N100)))))))))/IF(AND($D100=2,'ראשי-פרטים כלליים וריכוז הוצאות'!$D$68&lt;&gt;4),1.2,1)</f>
        <v>0</v>
      </c>
      <c r="Q100" s="263"/>
      <c r="R100" s="264"/>
      <c r="S100" s="265"/>
      <c r="T100" s="266"/>
      <c r="U100" s="267">
        <f t="shared" si="119"/>
        <v>0</v>
      </c>
      <c r="V100" s="260">
        <f>+(IF(OR($B100=0,$C100=0,$D100=0,$Q$2&gt;$OE$1),0,IF(OR(Q100=0,S100=0,T100=0),0,MIN((VLOOKUP($D100,SALERYCODE,3,0))*(IF($D100=6,T100,S100))*((MIN((VLOOKUP($D100,SALERYCODE,5,0)),(IF($D100=6,S100,T100))))),MIN((VLOOKUP($D100,SALERYCODE,3,0)),(Q100+R100))*(IF($D100=6,T100,((MIN((VLOOKUP($D100,SALERYCODE,5,0)),T100)))))))))/IF(AND($D100=2,'ראשי-פרטים כלליים וריכוז הוצאות'!$D$68&lt;&gt;4),1.2,1)</f>
        <v>0</v>
      </c>
      <c r="W100" s="263"/>
      <c r="X100" s="264"/>
      <c r="Y100" s="265"/>
      <c r="Z100" s="266"/>
      <c r="AA100" s="267">
        <f t="shared" si="120"/>
        <v>0</v>
      </c>
      <c r="AB100" s="260">
        <f>+(IF(OR($B100=0,$C100=0,$D100=0,$W$2&gt;$OE$1),0,IF(OR(W100=0,Y100=0,Z100=0),0,MIN((VLOOKUP($D100,SALERYCODE,3,0))*(IF($D100=6,Z100,Y100))*((MIN((VLOOKUP($D100,SALERYCODE,5,0)),(IF($D100=6,Y100,Z100))))),MIN((VLOOKUP($D100,SALERYCODE,3,0)),(W100+X100))*(IF($D100=6,Z100,((MIN((VLOOKUP($D100,SALERYCODE,5,0)),Z100)))))))))/IF(AND($D100=2,'ראשי-פרטים כלליים וריכוז הוצאות'!$D$68&lt;&gt;4),1.2,1)</f>
        <v>0</v>
      </c>
      <c r="AC100" s="263"/>
      <c r="AD100" s="264"/>
      <c r="AE100" s="265"/>
      <c r="AF100" s="266"/>
      <c r="AG100" s="267">
        <f t="shared" si="121"/>
        <v>0</v>
      </c>
      <c r="AH100" s="260">
        <f>+(IF(OR($B100=0,$C100=0,$D100=0,$AC$2&gt;$OE$1),0,IF(OR(AC100=0,AE100=0,AF100=0),0,MIN((VLOOKUP($D100,SALERYCODE,3,0))*(IF($D100=6,AF100,AE100))*((MIN((VLOOKUP($D100,SALERYCODE,5,0)),(IF($D100=6,AE100,AF100))))),MIN((VLOOKUP($D100,SALERYCODE,3,0)),(AC100+AD100))*(IF($D100=6,AF100,((MIN((VLOOKUP($D100,SALERYCODE,5,0)),AF100)))))))))/IF(AND($D100=2,'ראשי-פרטים כלליים וריכוז הוצאות'!$D$68&lt;&gt;4),1.2,1)</f>
        <v>0</v>
      </c>
      <c r="AI100" s="263"/>
      <c r="AJ100" s="264"/>
      <c r="AK100" s="265"/>
      <c r="AL100" s="266"/>
      <c r="AM100" s="267">
        <f t="shared" si="122"/>
        <v>0</v>
      </c>
      <c r="AN100" s="260">
        <f>+(IF(OR($B100=0,$C100=0,$D100=0,$AI$2&gt;$OE$1),0,IF(OR(AI100=0,AK100=0,AL100=0),0,MIN((VLOOKUP($D100,SALERYCODE,3,0))*(IF($D100=6,AL100,AK100))*((MIN((VLOOKUP($D100,SALERYCODE,5,0)),(IF($D100=6,AK100,AL100))))),MIN((VLOOKUP($D100,SALERYCODE,3,0)),(AI100+AJ100))*(IF($D100=6,AL100,((MIN((VLOOKUP($D100,SALERYCODE,5,0)),AL100)))))))))/IF(AND($D100=2,'ראשי-פרטים כלליים וריכוז הוצאות'!$D$68&lt;&gt;4),1.2,1)</f>
        <v>0</v>
      </c>
      <c r="AO100" s="263"/>
      <c r="AP100" s="264"/>
      <c r="AQ100" s="265"/>
      <c r="AR100" s="266"/>
      <c r="AS100" s="267">
        <f t="shared" si="123"/>
        <v>0</v>
      </c>
      <c r="AT100" s="260">
        <f>+(IF(OR($B100=0,$C100=0,$D100=0,$AO$2&gt;$OE$1),0,IF(OR(AO100=0,AQ100=0,AR100=0),0,MIN((VLOOKUP($D100,SALERYCODE,3,0))*(IF($D100=6,AR100,AQ100))*((MIN((VLOOKUP($D100,SALERYCODE,5,0)),(IF($D100=6,AQ100,AR100))))),MIN((VLOOKUP($D100,SALERYCODE,3,0)),(AO100+AP100))*(IF($D100=6,AR100,((MIN((VLOOKUP($D100,SALERYCODE,5,0)),AR100)))))))))/IF(AND($D100=2,'ראשי-פרטים כלליים וריכוז הוצאות'!$D$68&lt;&gt;4),1.2,1)</f>
        <v>0</v>
      </c>
      <c r="AU100" s="263"/>
      <c r="AV100" s="264"/>
      <c r="AW100" s="265"/>
      <c r="AX100" s="266"/>
      <c r="AY100" s="267">
        <f t="shared" si="124"/>
        <v>0</v>
      </c>
      <c r="AZ100" s="260">
        <f>+(IF(OR($B100=0,$C100=0,$D100=0,$AU$2&gt;$OE$1),0,IF(OR(AU100=0,AW100=0,AX100=0),0,MIN((VLOOKUP($D100,SALERYCODE,3,0))*(IF($D100=6,AX100,AW100))*((MIN((VLOOKUP($D100,SALERYCODE,5,0)),(IF($D100=6,AW100,AX100))))),MIN((VLOOKUP($D100,SALERYCODE,3,0)),(AU100+AV100))*(IF($D100=6,AX100,((MIN((VLOOKUP($D100,SALERYCODE,5,0)),AX100)))))))))/IF(AND($D100=2,'ראשי-פרטים כלליים וריכוז הוצאות'!$D$68&lt;&gt;4),1.2,1)</f>
        <v>0</v>
      </c>
      <c r="BA100" s="263"/>
      <c r="BB100" s="264"/>
      <c r="BC100" s="265"/>
      <c r="BD100" s="266"/>
      <c r="BE100" s="267">
        <f t="shared" si="125"/>
        <v>0</v>
      </c>
      <c r="BF100" s="260">
        <f>+(IF(OR($B100=0,$C100=0,$D100=0,$BA$2&gt;$OE$1),0,IF(OR(BA100=0,BC100=0,BD100=0),0,MIN((VLOOKUP($D100,SALERYCODE,3,0))*(IF($D100=6,BD100,BC100))*((MIN((VLOOKUP($D100,SALERYCODE,5,0)),(IF($D100=6,BC100,BD100))))),MIN((VLOOKUP($D100,SALERYCODE,3,0)),(BA100+BB100))*(IF($D100=6,BD100,((MIN((VLOOKUP($D100,SALERYCODE,5,0)),BD100)))))))))/IF(AND($D100=2,'ראשי-פרטים כלליים וריכוז הוצאות'!$D$68&lt;&gt;4),1.2,1)</f>
        <v>0</v>
      </c>
      <c r="BG100" s="263"/>
      <c r="BH100" s="264"/>
      <c r="BI100" s="265"/>
      <c r="BJ100" s="266"/>
      <c r="BK100" s="267">
        <f t="shared" si="126"/>
        <v>0</v>
      </c>
      <c r="BL100" s="260">
        <f>+(IF(OR($B100=0,$C100=0,$D100=0,$BG$2&gt;$OE$1),0,IF(OR(BG100=0,BI100=0,BJ100=0),0,MIN((VLOOKUP($D100,SALERYCODE,3,0))*(IF($D100=6,BJ100,BI100))*((MIN((VLOOKUP($D100,SALERYCODE,5,0)),(IF($D100=6,BI100,BJ100))))),MIN((VLOOKUP($D100,SALERYCODE,3,0)),(BG100+BH100))*(IF($D100=6,BJ100,((MIN((VLOOKUP($D100,SALERYCODE,5,0)),BJ100)))))))))/IF(AND($D100=2,'ראשי-פרטים כלליים וריכוז הוצאות'!$D$68&lt;&gt;4),1.2,1)</f>
        <v>0</v>
      </c>
      <c r="BM100" s="263"/>
      <c r="BN100" s="264"/>
      <c r="BO100" s="265"/>
      <c r="BP100" s="266"/>
      <c r="BQ100" s="267">
        <f t="shared" si="127"/>
        <v>0</v>
      </c>
      <c r="BR100" s="260">
        <f>+(IF(OR($B100=0,$C100=0,$D100=0,$BM$2&gt;$OE$1),0,IF(OR(BM100=0,BO100=0,BP100=0),0,MIN((VLOOKUP($D100,SALERYCODE,3,0))*(IF($D100=6,BP100,BO100))*((MIN((VLOOKUP($D100,SALERYCODE,5,0)),(IF($D100=6,BO100,BP100))))),MIN((VLOOKUP($D100,SALERYCODE,3,0)),(BM100+BN100))*(IF($D100=6,BP100,((MIN((VLOOKUP($D100,SALERYCODE,5,0)),BP100)))))))))/IF(AND($D100=2,'ראשי-פרטים כלליים וריכוז הוצאות'!$D$68&lt;&gt;4),1.2,1)</f>
        <v>0</v>
      </c>
      <c r="BS100" s="263"/>
      <c r="BT100" s="264"/>
      <c r="BU100" s="265"/>
      <c r="BV100" s="266"/>
      <c r="BW100" s="267">
        <f t="shared" si="128"/>
        <v>0</v>
      </c>
      <c r="BX100" s="260">
        <f>+(IF(OR($B100=0,$C100=0,$D100=0,$BS$2&gt;$OE$1),0,IF(OR(BS100=0,BU100=0,BV100=0),0,MIN((VLOOKUP($D100,SALERYCODE,3,0))*(IF($D100=6,BV100,BU100))*((MIN((VLOOKUP($D100,SALERYCODE,5,0)),(IF($D100=6,BU100,BV100))))),MIN((VLOOKUP($D100,SALERYCODE,3,0)),(BS100+BT100))*(IF($D100=6,BV100,((MIN((VLOOKUP($D100,SALERYCODE,5,0)),BV100)))))))))/IF(AND($D100=2,'ראשי-פרטים כלליים וריכוז הוצאות'!$D$68&lt;&gt;4),1.2,1)</f>
        <v>0</v>
      </c>
      <c r="BY100" s="263"/>
      <c r="BZ100" s="264"/>
      <c r="CA100" s="265"/>
      <c r="CB100" s="266"/>
      <c r="CC100" s="267">
        <f t="shared" si="129"/>
        <v>0</v>
      </c>
      <c r="CD100" s="260">
        <f>+(IF(OR($B100=0,$C100=0,$D100=0,$BY$2&gt;$OE$1),0,IF(OR(BY100=0,CA100=0,CB100=0),0,MIN((VLOOKUP($D100,SALERYCODE,3,0))*(IF($D100=6,CB100,CA100))*((MIN((VLOOKUP($D100,SALERYCODE,5,0)),(IF($D100=6,CA100,CB100))))),MIN((VLOOKUP($D100,SALERYCODE,3,0)),(BY100+BZ100))*(IF($D100=6,CB100,((MIN((VLOOKUP($D100,SALERYCODE,5,0)),CB100)))))))))/IF(AND($D100=2,'ראשי-פרטים כלליים וריכוז הוצאות'!$D$68&lt;&gt;4),1.2,1)</f>
        <v>0</v>
      </c>
      <c r="CE100" s="263"/>
      <c r="CF100" s="264"/>
      <c r="CG100" s="265"/>
      <c r="CH100" s="266"/>
      <c r="CI100" s="267">
        <f t="shared" si="130"/>
        <v>0</v>
      </c>
      <c r="CJ100" s="260">
        <f>+(IF(OR($B100=0,$C100=0,$D100=0,$CE$2&gt;$OE$1),0,IF(OR(CE100=0,CG100=0,CH100=0),0,MIN((VLOOKUP($D100,SALERYCODE,3,0))*(IF($D100=6,CH100,CG100))*((MIN((VLOOKUP($D100,SALERYCODE,5,0)),(IF($D100=6,CG100,CH100))))),MIN((VLOOKUP($D100,SALERYCODE,3,0)),(CE100+CF100))*(IF($D100=6,CH100,((MIN((VLOOKUP($D100,SALERYCODE,5,0)),CH100)))))))))/IF(AND($D100=2,'ראשי-פרטים כלליים וריכוז הוצאות'!$D$68&lt;&gt;4),1.2,1)</f>
        <v>0</v>
      </c>
      <c r="CK100" s="263"/>
      <c r="CL100" s="264"/>
      <c r="CM100" s="265"/>
      <c r="CN100" s="266"/>
      <c r="CO100" s="267">
        <f t="shared" si="131"/>
        <v>0</v>
      </c>
      <c r="CP100" s="260">
        <f>+(IF(OR($B100=0,$C100=0,$D100=0,$CK$2&gt;$OE$1),0,IF(OR(CK100=0,CM100=0,CN100=0),0,MIN((VLOOKUP($D100,SALERYCODE,3,0))*(IF($D100=6,CN100,CM100))*((MIN((VLOOKUP($D100,SALERYCODE,5,0)),(IF($D100=6,CM100,CN100))))),MIN((VLOOKUP($D100,SALERYCODE,3,0)),(CK100+CL100))*(IF($D100=6,CN100,((MIN((VLOOKUP($D100,SALERYCODE,5,0)),CN100)))))))))/IF(AND($D100=2,'ראשי-פרטים כלליים וריכוז הוצאות'!$D$68&lt;&gt;4),1.2,1)</f>
        <v>0</v>
      </c>
      <c r="CQ100" s="263"/>
      <c r="CR100" s="264"/>
      <c r="CS100" s="265"/>
      <c r="CT100" s="266"/>
      <c r="CU100" s="267">
        <f t="shared" si="132"/>
        <v>0</v>
      </c>
      <c r="CV100" s="260">
        <f>+(IF(OR($B100=0,$C100=0,$D100=0,$CQ$2&gt;$OE$1),0,IF(OR(CQ100=0,CS100=0,CT100=0),0,MIN((VLOOKUP($D100,SALERYCODE,3,0))*(IF($D100=6,CT100,CS100))*((MIN((VLOOKUP($D100,SALERYCODE,5,0)),(IF($D100=6,CS100,CT100))))),MIN((VLOOKUP($D100,SALERYCODE,3,0)),(CQ100+CR100))*(IF($D100=6,CT100,((MIN((VLOOKUP($D100,SALERYCODE,5,0)),CT100)))))))))/IF(AND($D100=2,'ראשי-פרטים כלליים וריכוז הוצאות'!$D$68&lt;&gt;4),1.2,1)</f>
        <v>0</v>
      </c>
      <c r="CW100" s="263"/>
      <c r="CX100" s="264"/>
      <c r="CY100" s="265"/>
      <c r="CZ100" s="266"/>
      <c r="DA100" s="267">
        <f t="shared" si="133"/>
        <v>0</v>
      </c>
      <c r="DB100" s="260">
        <f>+(IF(OR($B100=0,$C100=0,$D100=0,$CW$2&gt;$OE$1),0,IF(OR(CW100=0,CY100=0,CZ100=0),0,MIN((VLOOKUP($D100,SALERYCODE,3,0))*(IF($D100=6,CZ100,CY100))*((MIN((VLOOKUP($D100,SALERYCODE,5,0)),(IF($D100=6,CY100,CZ100))))),MIN((VLOOKUP($D100,SALERYCODE,3,0)),(CW100+CX100))*(IF($D100=6,CZ100,((MIN((VLOOKUP($D100,SALERYCODE,5,0)),CZ100)))))))))/IF(AND($D100=2,'ראשי-פרטים כלליים וריכוז הוצאות'!$D$68&lt;&gt;4),1.2,1)</f>
        <v>0</v>
      </c>
      <c r="DC100" s="263"/>
      <c r="DD100" s="264"/>
      <c r="DE100" s="265"/>
      <c r="DF100" s="266"/>
      <c r="DG100" s="267">
        <f t="shared" si="134"/>
        <v>0</v>
      </c>
      <c r="DH100" s="260">
        <f>+(IF(OR($B100=0,$C100=0,$D100=0,$DC$2&gt;$OE$1),0,IF(OR(DC100=0,DE100=0,DF100=0),0,MIN((VLOOKUP($D100,SALERYCODE,3,0))*(IF($D100=6,DF100,DE100))*((MIN((VLOOKUP($D100,SALERYCODE,5,0)),(IF($D100=6,DE100,DF100))))),MIN((VLOOKUP($D100,SALERYCODE,3,0)),(DC100+DD100))*(IF($D100=6,DF100,((MIN((VLOOKUP($D100,SALERYCODE,5,0)),DF100)))))))))/IF(AND($D100=2,'ראשי-פרטים כלליים וריכוז הוצאות'!$D$68&lt;&gt;4),1.2,1)</f>
        <v>0</v>
      </c>
      <c r="DI100" s="263"/>
      <c r="DJ100" s="264"/>
      <c r="DK100" s="265"/>
      <c r="DL100" s="266"/>
      <c r="DM100" s="267">
        <f t="shared" si="135"/>
        <v>0</v>
      </c>
      <c r="DN100" s="260">
        <f>+(IF(OR($B100=0,$C100=0,$D100=0,$DC$2&gt;$OE$1),0,IF(OR(DI100=0,DK100=0,DL100=0),0,MIN((VLOOKUP($D100,SALERYCODE,3,0))*(IF($D100=6,DL100,DK100))*((MIN((VLOOKUP($D100,SALERYCODE,5,0)),(IF($D100=6,DK100,DL100))))),MIN((VLOOKUP($D100,SALERYCODE,3,0)),(DI100+DJ100))*(IF($D100=6,DL100,((MIN((VLOOKUP($D100,SALERYCODE,5,0)),DL100)))))))))/IF(AND($D100=2,'ראשי-פרטים כלליים וריכוז הוצאות'!$D$68&lt;&gt;4),1.2,1)</f>
        <v>0</v>
      </c>
      <c r="DO100" s="263"/>
      <c r="DP100" s="264"/>
      <c r="DQ100" s="265"/>
      <c r="DR100" s="266"/>
      <c r="DS100" s="267">
        <f t="shared" si="136"/>
        <v>0</v>
      </c>
      <c r="DT100" s="260">
        <f>+(IF(OR($B100=0,$C100=0,$D100=0,$DC$2&gt;$OE$1),0,IF(OR(DO100=0,DQ100=0,DR100=0),0,MIN((VLOOKUP($D100,SALERYCODE,3,0))*(IF($D100=6,DR100,DQ100))*((MIN((VLOOKUP($D100,SALERYCODE,5,0)),(IF($D100=6,DQ100,DR100))))),MIN((VLOOKUP($D100,SALERYCODE,3,0)),(DO100+DP100))*(IF($D100=6,DR100,((MIN((VLOOKUP($D100,SALERYCODE,5,0)),DR100)))))))))/IF(AND($D100=2,'ראשי-פרטים כלליים וריכוז הוצאות'!$D$68&lt;&gt;4),1.2,1)</f>
        <v>0</v>
      </c>
      <c r="DU100" s="263"/>
      <c r="DV100" s="264"/>
      <c r="DW100" s="265"/>
      <c r="DX100" s="266"/>
      <c r="DY100" s="267">
        <f t="shared" si="137"/>
        <v>0</v>
      </c>
      <c r="DZ100" s="260">
        <f>+(IF(OR($B100=0,$C100=0,$D100=0,$DC$2&gt;$OE$1),0,IF(OR(DU100=0,DW100=0,DX100=0),0,MIN((VLOOKUP($D100,SALERYCODE,3,0))*(IF($D100=6,DX100,DW100))*((MIN((VLOOKUP($D100,SALERYCODE,5,0)),(IF($D100=6,DW100,DX100))))),MIN((VLOOKUP($D100,SALERYCODE,3,0)),(DU100+DV100))*(IF($D100=6,DX100,((MIN((VLOOKUP($D100,SALERYCODE,5,0)),DX100)))))))))/IF(AND($D100=2,'ראשי-פרטים כלליים וריכוז הוצאות'!$D$68&lt;&gt;4),1.2,1)</f>
        <v>0</v>
      </c>
      <c r="EA100" s="263"/>
      <c r="EB100" s="264"/>
      <c r="EC100" s="265"/>
      <c r="ED100" s="266"/>
      <c r="EE100" s="267">
        <f t="shared" si="138"/>
        <v>0</v>
      </c>
      <c r="EF100" s="260">
        <f>+(IF(OR($B100=0,$C100=0,$D100=0,$DC$2&gt;$OE$1),0,IF(OR(EA100=0,EC100=0,ED100=0),0,MIN((VLOOKUP($D100,SALERYCODE,3,0))*(IF($D100=6,ED100,EC100))*((MIN((VLOOKUP($D100,SALERYCODE,5,0)),(IF($D100=6,EC100,ED100))))),MIN((VLOOKUP($D100,SALERYCODE,3,0)),(EA100+EB100))*(IF($D100=6,ED100,((MIN((VLOOKUP($D100,SALERYCODE,5,0)),ED100)))))))))/IF(AND($D100=2,'ראשי-פרטים כלליים וריכוז הוצאות'!$D$68&lt;&gt;4),1.2,1)</f>
        <v>0</v>
      </c>
      <c r="EG100" s="263"/>
      <c r="EH100" s="264"/>
      <c r="EI100" s="265"/>
      <c r="EJ100" s="266"/>
      <c r="EK100" s="267">
        <f t="shared" si="139"/>
        <v>0</v>
      </c>
      <c r="EL100" s="260">
        <f>+(IF(OR($B100=0,$C100=0,$D100=0,$DC$2&gt;$OE$1),0,IF(OR(EG100=0,EI100=0,EJ100=0),0,MIN((VLOOKUP($D100,SALERYCODE,3,0))*(IF($D100=6,EJ100,EI100))*((MIN((VLOOKUP($D100,SALERYCODE,5,0)),(IF($D100=6,EI100,EJ100))))),MIN((VLOOKUP($D100,SALERYCODE,3,0)),(EG100+EH100))*(IF($D100=6,EJ100,((MIN((VLOOKUP($D100,SALERYCODE,5,0)),EJ100)))))))))/IF(AND($D100=2,'ראשי-פרטים כלליים וריכוז הוצאות'!$D$68&lt;&gt;4),1.2,1)</f>
        <v>0</v>
      </c>
      <c r="EM100" s="263"/>
      <c r="EN100" s="264"/>
      <c r="EO100" s="265"/>
      <c r="EP100" s="266"/>
      <c r="EQ100" s="267">
        <f t="shared" si="140"/>
        <v>0</v>
      </c>
      <c r="ER100" s="260">
        <f>+(IF(OR($B100=0,$C100=0,$D100=0,$DC$2&gt;$OE$1),0,IF(OR(EM100=0,EO100=0,EP100=0),0,MIN((VLOOKUP($D100,SALERYCODE,3,0))*(IF($D100=6,EP100,EO100))*((MIN((VLOOKUP($D100,SALERYCODE,5,0)),(IF($D100=6,EO100,EP100))))),MIN((VLOOKUP($D100,SALERYCODE,3,0)),(EM100+EN100))*(IF($D100=6,EP100,((MIN((VLOOKUP($D100,SALERYCODE,5,0)),EP100)))))))))/IF(AND($D100=2,'ראשי-פרטים כלליים וריכוז הוצאות'!$D$68&lt;&gt;4),1.2,1)</f>
        <v>0</v>
      </c>
      <c r="ES100" s="263"/>
      <c r="ET100" s="264"/>
      <c r="EU100" s="265"/>
      <c r="EV100" s="266"/>
      <c r="EW100" s="267">
        <f t="shared" si="141"/>
        <v>0</v>
      </c>
      <c r="EX100" s="260">
        <f>+(IF(OR($B100=0,$C100=0,$D100=0,$DC$2&gt;$OE$1),0,IF(OR(ES100=0,EU100=0,EV100=0),0,MIN((VLOOKUP($D100,SALERYCODE,3,0))*(IF($D100=6,EV100,EU100))*((MIN((VLOOKUP($D100,SALERYCODE,5,0)),(IF($D100=6,EU100,EV100))))),MIN((VLOOKUP($D100,SALERYCODE,3,0)),(ES100+ET100))*(IF($D100=6,EV100,((MIN((VLOOKUP($D100,SALERYCODE,5,0)),EV100)))))))))/IF(AND($D100=2,'ראשי-פרטים כלליים וריכוז הוצאות'!$D$68&lt;&gt;4),1.2,1)</f>
        <v>0</v>
      </c>
      <c r="EY100" s="263"/>
      <c r="EZ100" s="264"/>
      <c r="FA100" s="265"/>
      <c r="FB100" s="266"/>
      <c r="FC100" s="267">
        <f t="shared" si="142"/>
        <v>0</v>
      </c>
      <c r="FD100" s="260">
        <f>+(IF(OR($B100=0,$C100=0,$D100=0,$DC$2&gt;$OE$1),0,IF(OR(EY100=0,FA100=0,FB100=0),0,MIN((VLOOKUP($D100,SALERYCODE,3,0))*(IF($D100=6,FB100,FA100))*((MIN((VLOOKUP($D100,SALERYCODE,5,0)),(IF($D100=6,FA100,FB100))))),MIN((VLOOKUP($D100,SALERYCODE,3,0)),(EY100+EZ100))*(IF($D100=6,FB100,((MIN((VLOOKUP($D100,SALERYCODE,5,0)),FB100)))))))))/IF(AND($D100=2,'ראשי-פרטים כלליים וריכוז הוצאות'!$D$68&lt;&gt;4),1.2,1)</f>
        <v>0</v>
      </c>
      <c r="FE100" s="263"/>
      <c r="FF100" s="264"/>
      <c r="FG100" s="265"/>
      <c r="FH100" s="266"/>
      <c r="FI100" s="267">
        <f t="shared" si="143"/>
        <v>0</v>
      </c>
      <c r="FJ100" s="260">
        <f>+(IF(OR($B100=0,$C100=0,$D100=0,$DC$2&gt;$OE$1),0,IF(OR(FE100=0,FG100=0,FH100=0),0,MIN((VLOOKUP($D100,SALERYCODE,3,0))*(IF($D100=6,FH100,FG100))*((MIN((VLOOKUP($D100,SALERYCODE,5,0)),(IF($D100=6,FG100,FH100))))),MIN((VLOOKUP($D100,SALERYCODE,3,0)),(FE100+FF100))*(IF($D100=6,FH100,((MIN((VLOOKUP($D100,SALERYCODE,5,0)),FH100)))))))))/IF(AND($D100=2,'ראשי-פרטים כלליים וריכוז הוצאות'!$D$68&lt;&gt;4),1.2,1)</f>
        <v>0</v>
      </c>
      <c r="FK100" s="263"/>
      <c r="FL100" s="264"/>
      <c r="FM100" s="265"/>
      <c r="FN100" s="266"/>
      <c r="FO100" s="267">
        <f t="shared" si="144"/>
        <v>0</v>
      </c>
      <c r="FP100" s="260">
        <f>+(IF(OR($B100=0,$C100=0,$D100=0,$DC$2&gt;$OE$1),0,IF(OR(FK100=0,FM100=0,FN100=0),0,MIN((VLOOKUP($D100,SALERYCODE,3,0))*(IF($D100=6,FN100,FM100))*((MIN((VLOOKUP($D100,SALERYCODE,5,0)),(IF($D100=6,FM100,FN100))))),MIN((VLOOKUP($D100,SALERYCODE,3,0)),(FK100+FL100))*(IF($D100=6,FN100,((MIN((VLOOKUP($D100,SALERYCODE,5,0)),FN100)))))))))/IF(AND($D100=2,'ראשי-פרטים כלליים וריכוז הוצאות'!$D$68&lt;&gt;4),1.2,1)</f>
        <v>0</v>
      </c>
      <c r="FQ100" s="263"/>
      <c r="FR100" s="264"/>
      <c r="FS100" s="265"/>
      <c r="FT100" s="266"/>
      <c r="FU100" s="267">
        <f t="shared" si="145"/>
        <v>0</v>
      </c>
      <c r="FV100" s="260">
        <f>+(IF(OR($B100=0,$C100=0,$D100=0,$DC$2&gt;$OE$1),0,IF(OR(FQ100=0,FS100=0,FT100=0),0,MIN((VLOOKUP($D100,SALERYCODE,3,0))*(IF($D100=6,FT100,FS100))*((MIN((VLOOKUP($D100,SALERYCODE,5,0)),(IF($D100=6,FS100,FT100))))),MIN((VLOOKUP($D100,SALERYCODE,3,0)),(FQ100+FR100))*(IF($D100=6,FT100,((MIN((VLOOKUP($D100,SALERYCODE,5,0)),FT100)))))))))/IF(AND($D100=2,'ראשי-פרטים כלליים וריכוז הוצאות'!$D$68&lt;&gt;4),1.2,1)</f>
        <v>0</v>
      </c>
      <c r="FW100" s="263"/>
      <c r="FX100" s="264"/>
      <c r="FY100" s="265"/>
      <c r="FZ100" s="266"/>
      <c r="GA100" s="267">
        <f t="shared" si="146"/>
        <v>0</v>
      </c>
      <c r="GB100" s="260">
        <f>+(IF(OR($B100=0,$C100=0,$D100=0,$DC$2&gt;$OE$1),0,IF(OR(FW100=0,FY100=0,FZ100=0),0,MIN((VLOOKUP($D100,SALERYCODE,3,0))*(IF($D100=6,FZ100,FY100))*((MIN((VLOOKUP($D100,SALERYCODE,5,0)),(IF($D100=6,FY100,FZ100))))),MIN((VLOOKUP($D100,SALERYCODE,3,0)),(FW100+FX100))*(IF($D100=6,FZ100,((MIN((VLOOKUP($D100,SALERYCODE,5,0)),FZ100)))))))))/IF(AND($D100=2,'ראשי-פרטים כלליים וריכוז הוצאות'!$D$68&lt;&gt;4),1.2,1)</f>
        <v>0</v>
      </c>
      <c r="GC100" s="263"/>
      <c r="GD100" s="264"/>
      <c r="GE100" s="265"/>
      <c r="GF100" s="266"/>
      <c r="GG100" s="267">
        <f t="shared" si="147"/>
        <v>0</v>
      </c>
      <c r="GH100" s="260">
        <f>+(IF(OR($B100=0,$C100=0,$D100=0,$DC$2&gt;$OE$1),0,IF(OR(GC100=0,GE100=0,GF100=0),0,MIN((VLOOKUP($D100,SALERYCODE,3,0))*(IF($D100=6,GF100,GE100))*((MIN((VLOOKUP($D100,SALERYCODE,5,0)),(IF($D100=6,GE100,GF100))))),MIN((VLOOKUP($D100,SALERYCODE,3,0)),(GC100+GD100))*(IF($D100=6,GF100,((MIN((VLOOKUP($D100,SALERYCODE,5,0)),GF100)))))))))/IF(AND($D100=2,'ראשי-פרטים כלליים וריכוז הוצאות'!$D$68&lt;&gt;4),1.2,1)</f>
        <v>0</v>
      </c>
      <c r="GI100" s="263"/>
      <c r="GJ100" s="264"/>
      <c r="GK100" s="265"/>
      <c r="GL100" s="266"/>
      <c r="GM100" s="267">
        <f t="shared" si="148"/>
        <v>0</v>
      </c>
      <c r="GN100" s="260">
        <f>+(IF(OR($B100=0,$C100=0,$D100=0,$DC$2&gt;$OE$1),0,IF(OR(GI100=0,GK100=0,GL100=0),0,MIN((VLOOKUP($D100,SALERYCODE,3,0))*(IF($D100=6,GL100,GK100))*((MIN((VLOOKUP($D100,SALERYCODE,5,0)),(IF($D100=6,GK100,GL100))))),MIN((VLOOKUP($D100,SALERYCODE,3,0)),(GI100+GJ100))*(IF($D100=6,GL100,((MIN((VLOOKUP($D100,SALERYCODE,5,0)),GL100)))))))))/IF(AND($D100=2,'ראשי-פרטים כלליים וריכוז הוצאות'!$D$68&lt;&gt;4),1.2,1)</f>
        <v>0</v>
      </c>
      <c r="GO100" s="263"/>
      <c r="GP100" s="264"/>
      <c r="GQ100" s="265"/>
      <c r="GR100" s="266"/>
      <c r="GS100" s="267">
        <f t="shared" si="149"/>
        <v>0</v>
      </c>
      <c r="GT100" s="260">
        <f>+(IF(OR($B100=0,$C100=0,$D100=0,$DC$2&gt;$OE$1),0,IF(OR(GO100=0,GQ100=0,GR100=0),0,MIN((VLOOKUP($D100,SALERYCODE,3,0))*(IF($D100=6,GR100,GQ100))*((MIN((VLOOKUP($D100,SALERYCODE,5,0)),(IF($D100=6,GQ100,GR100))))),MIN((VLOOKUP($D100,SALERYCODE,3,0)),(GO100+GP100))*(IF($D100=6,GR100,((MIN((VLOOKUP($D100,SALERYCODE,5,0)),GR100)))))))))/IF(AND($D100=2,'ראשי-פרטים כלליים וריכוז הוצאות'!$D$68&lt;&gt;4),1.2,1)</f>
        <v>0</v>
      </c>
      <c r="GU100" s="263"/>
      <c r="GV100" s="264"/>
      <c r="GW100" s="265"/>
      <c r="GX100" s="266"/>
      <c r="GY100" s="267">
        <f t="shared" si="150"/>
        <v>0</v>
      </c>
      <c r="GZ100" s="260">
        <f>+(IF(OR($B100=0,$C100=0,$D100=0,$DC$2&gt;$OE$1),0,IF(OR(GU100=0,GW100=0,GX100=0),0,MIN((VLOOKUP($D100,SALERYCODE,3,0))*(IF($D100=6,GX100,GW100))*((MIN((VLOOKUP($D100,SALERYCODE,5,0)),(IF($D100=6,GW100,GX100))))),MIN((VLOOKUP($D100,SALERYCODE,3,0)),(GU100+GV100))*(IF($D100=6,GX100,((MIN((VLOOKUP($D100,SALERYCODE,5,0)),GX100)))))))))/IF(AND($D100=2,'ראשי-פרטים כלליים וריכוז הוצאות'!$D$68&lt;&gt;4),1.2,1)</f>
        <v>0</v>
      </c>
      <c r="HA100" s="263"/>
      <c r="HB100" s="264"/>
      <c r="HC100" s="265"/>
      <c r="HD100" s="266"/>
      <c r="HE100" s="267">
        <f t="shared" si="151"/>
        <v>0</v>
      </c>
      <c r="HF100" s="260">
        <f>+(IF(OR($B100=0,$C100=0,$D100=0,$DC$2&gt;$OE$1),0,IF(OR(HA100=0,HC100=0,HD100=0),0,MIN((VLOOKUP($D100,SALERYCODE,3,0))*(IF($D100=6,HD100,HC100))*((MIN((VLOOKUP($D100,SALERYCODE,5,0)),(IF($D100=6,HC100,HD100))))),MIN((VLOOKUP($D100,SALERYCODE,3,0)),(HA100+HB100))*(IF($D100=6,HD100,((MIN((VLOOKUP($D100,SALERYCODE,5,0)),HD100)))))))))/IF(AND($D100=2,'ראשי-פרטים כלליים וריכוז הוצאות'!$D$68&lt;&gt;4),1.2,1)</f>
        <v>0</v>
      </c>
      <c r="HG100" s="263"/>
      <c r="HH100" s="264"/>
      <c r="HI100" s="265"/>
      <c r="HJ100" s="266"/>
      <c r="HK100" s="267">
        <f t="shared" si="152"/>
        <v>0</v>
      </c>
      <c r="HL100" s="260">
        <f>+(IF(OR($B100=0,$C100=0,$D100=0,$DC$2&gt;$OE$1),0,IF(OR(HG100=0,HI100=0,HJ100=0),0,MIN((VLOOKUP($D100,SALERYCODE,3,0))*(IF($D100=6,HJ100,HI100))*((MIN((VLOOKUP($D100,SALERYCODE,5,0)),(IF($D100=6,HI100,HJ100))))),MIN((VLOOKUP($D100,SALERYCODE,3,0)),(HG100+HH100))*(IF($D100=6,HJ100,((MIN((VLOOKUP($D100,SALERYCODE,5,0)),HJ100)))))))))/IF(AND($D100=2,'ראשי-פרטים כלליים וריכוז הוצאות'!$D$68&lt;&gt;4),1.2,1)</f>
        <v>0</v>
      </c>
      <c r="HM100" s="263"/>
      <c r="HN100" s="264"/>
      <c r="HO100" s="265"/>
      <c r="HP100" s="266"/>
      <c r="HQ100" s="267">
        <f t="shared" si="153"/>
        <v>0</v>
      </c>
      <c r="HR100" s="260">
        <f>+(IF(OR($B100=0,$C100=0,$D100=0,$DC$2&gt;$OE$1),0,IF(OR(HM100=0,HO100=0,HP100=0),0,MIN((VLOOKUP($D100,SALERYCODE,3,0))*(IF($D100=6,HP100,HO100))*((MIN((VLOOKUP($D100,SALERYCODE,5,0)),(IF($D100=6,HO100,HP100))))),MIN((VLOOKUP($D100,SALERYCODE,3,0)),(HM100+HN100))*(IF($D100=6,HP100,((MIN((VLOOKUP($D100,SALERYCODE,5,0)),HP100)))))))))/IF(AND($D100=2,'ראשי-פרטים כלליים וריכוז הוצאות'!$D$68&lt;&gt;4),1.2,1)</f>
        <v>0</v>
      </c>
      <c r="HS100" s="263"/>
      <c r="HT100" s="264"/>
      <c r="HU100" s="265"/>
      <c r="HV100" s="266"/>
      <c r="HW100" s="267">
        <f t="shared" si="154"/>
        <v>0</v>
      </c>
      <c r="HX100" s="260">
        <f>+(IF(OR($B100=0,$C100=0,$D100=0,$DC$2&gt;$OE$1),0,IF(OR(HS100=0,HU100=0,HV100=0),0,MIN((VLOOKUP($D100,SALERYCODE,3,0))*(IF($D100=6,HV100,HU100))*((MIN((VLOOKUP($D100,SALERYCODE,5,0)),(IF($D100=6,HU100,HV100))))),MIN((VLOOKUP($D100,SALERYCODE,3,0)),(HS100+HT100))*(IF($D100=6,HV100,((MIN((VLOOKUP($D100,SALERYCODE,5,0)),HV100)))))))))/IF(AND($D100=2,'ראשי-פרטים כלליים וריכוז הוצאות'!$D$68&lt;&gt;4),1.2,1)</f>
        <v>0</v>
      </c>
      <c r="HY100" s="263"/>
      <c r="HZ100" s="264"/>
      <c r="IA100" s="265"/>
      <c r="IB100" s="266"/>
      <c r="IC100" s="267">
        <f t="shared" si="155"/>
        <v>0</v>
      </c>
      <c r="ID100" s="260">
        <f>+(IF(OR($B100=0,$C100=0,$D100=0,$DC$2&gt;$OE$1),0,IF(OR(HY100=0,IA100=0,IB100=0),0,MIN((VLOOKUP($D100,SALERYCODE,3,0))*(IF($D100=6,IB100,IA100))*((MIN((VLOOKUP($D100,SALERYCODE,5,0)),(IF($D100=6,IA100,IB100))))),MIN((VLOOKUP($D100,SALERYCODE,3,0)),(HY100+HZ100))*(IF($D100=6,IB100,((MIN((VLOOKUP($D100,SALERYCODE,5,0)),IB100)))))))))/IF(AND($D100=2,'ראשי-פרטים כלליים וריכוז הוצאות'!$D$68&lt;&gt;4),1.2,1)</f>
        <v>0</v>
      </c>
      <c r="IE100" s="263"/>
      <c r="IF100" s="264"/>
      <c r="IG100" s="265"/>
      <c r="IH100" s="266"/>
      <c r="II100" s="267">
        <f t="shared" si="156"/>
        <v>0</v>
      </c>
      <c r="IJ100" s="260">
        <f>+(IF(OR($B100=0,$C100=0,$D100=0,$DC$2&gt;$OE$1),0,IF(OR(IE100=0,IG100=0,IH100=0),0,MIN((VLOOKUP($D100,SALERYCODE,3,0))*(IF($D100=6,IH100,IG100))*((MIN((VLOOKUP($D100,SALERYCODE,5,0)),(IF($D100=6,IG100,IH100))))),MIN((VLOOKUP($D100,SALERYCODE,3,0)),(IE100+IF100))*(IF($D100=6,IH100,((MIN((VLOOKUP($D100,SALERYCODE,5,0)),IH100)))))))))/IF(AND($D100=2,'ראשי-פרטים כלליים וריכוז הוצאות'!$D$68&lt;&gt;4),1.2,1)</f>
        <v>0</v>
      </c>
      <c r="IK100" s="263"/>
      <c r="IL100" s="264"/>
      <c r="IM100" s="265"/>
      <c r="IN100" s="266"/>
      <c r="IO100" s="267">
        <f t="shared" si="157"/>
        <v>0</v>
      </c>
      <c r="IP100" s="260">
        <f>+(IF(OR($B100=0,$C100=0,$D100=0,$DC$2&gt;$OE$1),0,IF(OR(IK100=0,IM100=0,IN100=0),0,MIN((VLOOKUP($D100,SALERYCODE,3,0))*(IF($D100=6,IN100,IM100))*((MIN((VLOOKUP($D100,SALERYCODE,5,0)),(IF($D100=6,IM100,IN100))))),MIN((VLOOKUP($D100,SALERYCODE,3,0)),(IK100+IL100))*(IF($D100=6,IN100,((MIN((VLOOKUP($D100,SALERYCODE,5,0)),IN100)))))))))/IF(AND($D100=2,'ראשי-פרטים כלליים וריכוז הוצאות'!$D$68&lt;&gt;4),1.2,1)</f>
        <v>0</v>
      </c>
      <c r="IQ100" s="263"/>
      <c r="IR100" s="264"/>
      <c r="IS100" s="265"/>
      <c r="IT100" s="266"/>
      <c r="IU100" s="267">
        <f t="shared" si="158"/>
        <v>0</v>
      </c>
      <c r="IV100" s="260">
        <f>+(IF(OR($B100=0,$C100=0,$D100=0,$DC$2&gt;$OE$1),0,IF(OR(IQ100=0,IS100=0,IT100=0),0,MIN((VLOOKUP($D100,SALERYCODE,3,0))*(IF($D100=6,IT100,IS100))*((MIN((VLOOKUP($D100,SALERYCODE,5,0)),(IF($D100=6,IS100,IT100))))),MIN((VLOOKUP($D100,SALERYCODE,3,0)),(IQ100+IR100))*(IF($D100=6,IT100,((MIN((VLOOKUP($D100,SALERYCODE,5,0)),IT100)))))))))/IF(AND($D100=2,'ראשי-פרטים כלליים וריכוז הוצאות'!$D$68&lt;&gt;4),1.2,1)</f>
        <v>0</v>
      </c>
      <c r="IW100" s="263"/>
      <c r="IX100" s="264"/>
      <c r="IY100" s="265"/>
      <c r="IZ100" s="266"/>
      <c r="JA100" s="267">
        <f t="shared" si="159"/>
        <v>0</v>
      </c>
      <c r="JB100" s="260">
        <f>+(IF(OR($B100=0,$C100=0,$D100=0,$DC$2&gt;$OE$1),0,IF(OR(IW100=0,IY100=0,IZ100=0),0,MIN((VLOOKUP($D100,SALERYCODE,3,0))*(IF($D100=6,IZ100,IY100))*((MIN((VLOOKUP($D100,SALERYCODE,5,0)),(IF($D100=6,IY100,IZ100))))),MIN((VLOOKUP($D100,SALERYCODE,3,0)),(IW100+IX100))*(IF($D100=6,IZ100,((MIN((VLOOKUP($D100,SALERYCODE,5,0)),IZ100)))))))))/IF(AND($D100=2,'ראשי-פרטים כלליים וריכוז הוצאות'!$D$68&lt;&gt;4),1.2,1)</f>
        <v>0</v>
      </c>
      <c r="JC100" s="263"/>
      <c r="JD100" s="264"/>
      <c r="JE100" s="265"/>
      <c r="JF100" s="266"/>
      <c r="JG100" s="267">
        <f t="shared" si="160"/>
        <v>0</v>
      </c>
      <c r="JH100" s="260">
        <f>+(IF(OR($B100=0,$C100=0,$D100=0,$DC$2&gt;$OE$1),0,IF(OR(JC100=0,JE100=0,JF100=0),0,MIN((VLOOKUP($D100,SALERYCODE,3,0))*(IF($D100=6,JF100,JE100))*((MIN((VLOOKUP($D100,SALERYCODE,5,0)),(IF($D100=6,JE100,JF100))))),MIN((VLOOKUP($D100,SALERYCODE,3,0)),(JC100+JD100))*(IF($D100=6,JF100,((MIN((VLOOKUP($D100,SALERYCODE,5,0)),JF100)))))))))/IF(AND($D100=2,'ראשי-פרטים כלליים וריכוז הוצאות'!$D$68&lt;&gt;4),1.2,1)</f>
        <v>0</v>
      </c>
      <c r="JI100" s="263"/>
      <c r="JJ100" s="264"/>
      <c r="JK100" s="265"/>
      <c r="JL100" s="266"/>
      <c r="JM100" s="267">
        <f t="shared" si="161"/>
        <v>0</v>
      </c>
      <c r="JN100" s="260">
        <f>+(IF(OR($B100=0,$C100=0,$D100=0,$DC$2&gt;$OE$1),0,IF(OR(JI100=0,JK100=0,JL100=0),0,MIN((VLOOKUP($D100,SALERYCODE,3,0))*(IF($D100=6,JL100,JK100))*((MIN((VLOOKUP($D100,SALERYCODE,5,0)),(IF($D100=6,JK100,JL100))))),MIN((VLOOKUP($D100,SALERYCODE,3,0)),(JI100+JJ100))*(IF($D100=6,JL100,((MIN((VLOOKUP($D100,SALERYCODE,5,0)),JL100)))))))))/IF(AND($D100=2,'ראשי-פרטים כלליים וריכוז הוצאות'!$D$68&lt;&gt;4),1.2,1)</f>
        <v>0</v>
      </c>
      <c r="JO100" s="263"/>
      <c r="JP100" s="264"/>
      <c r="JQ100" s="265"/>
      <c r="JR100" s="266"/>
      <c r="JS100" s="267">
        <f t="shared" si="162"/>
        <v>0</v>
      </c>
      <c r="JT100" s="260">
        <f>+(IF(OR($B100=0,$C100=0,$D100=0,$DC$2&gt;$OE$1),0,IF(OR(JO100=0,JQ100=0,JR100=0),0,MIN((VLOOKUP($D100,SALERYCODE,3,0))*(IF($D100=6,JR100,JQ100))*((MIN((VLOOKUP($D100,SALERYCODE,5,0)),(IF($D100=6,JQ100,JR100))))),MIN((VLOOKUP($D100,SALERYCODE,3,0)),(JO100+JP100))*(IF($D100=6,JR100,((MIN((VLOOKUP($D100,SALERYCODE,5,0)),JR100)))))))))/IF(AND($D100=2,'ראשי-פרטים כלליים וריכוז הוצאות'!$D$68&lt;&gt;4),1.2,1)</f>
        <v>0</v>
      </c>
      <c r="JU100" s="263"/>
      <c r="JV100" s="264"/>
      <c r="JW100" s="265"/>
      <c r="JX100" s="266"/>
      <c r="JY100" s="267">
        <f t="shared" si="163"/>
        <v>0</v>
      </c>
      <c r="JZ100" s="260">
        <f>+(IF(OR($B100=0,$C100=0,$D100=0,$DC$2&gt;$OE$1),0,IF(OR(JU100=0,JW100=0,JX100=0),0,MIN((VLOOKUP($D100,SALERYCODE,3,0))*(IF($D100=6,JX100,JW100))*((MIN((VLOOKUP($D100,SALERYCODE,5,0)),(IF($D100=6,JW100,JX100))))),MIN((VLOOKUP($D100,SALERYCODE,3,0)),(JU100+JV100))*(IF($D100=6,JX100,((MIN((VLOOKUP($D100,SALERYCODE,5,0)),JX100)))))))))/IF(AND($D100=2,'ראשי-פרטים כלליים וריכוז הוצאות'!$D$68&lt;&gt;4),1.2,1)</f>
        <v>0</v>
      </c>
      <c r="KA100" s="263"/>
      <c r="KB100" s="264"/>
      <c r="KC100" s="265"/>
      <c r="KD100" s="266"/>
      <c r="KE100" s="267">
        <f t="shared" si="164"/>
        <v>0</v>
      </c>
      <c r="KF100" s="260">
        <f>+(IF(OR($B100=0,$C100=0,$D100=0,$DC$2&gt;$OE$1),0,IF(OR(KA100=0,KC100=0,KD100=0),0,MIN((VLOOKUP($D100,SALERYCODE,3,0))*(IF($D100=6,KD100,KC100))*((MIN((VLOOKUP($D100,SALERYCODE,5,0)),(IF($D100=6,KC100,KD100))))),MIN((VLOOKUP($D100,SALERYCODE,3,0)),(KA100+KB100))*(IF($D100=6,KD100,((MIN((VLOOKUP($D100,SALERYCODE,5,0)),KD100)))))))))/IF(AND($D100=2,'ראשי-פרטים כלליים וריכוז הוצאות'!$D$68&lt;&gt;4),1.2,1)</f>
        <v>0</v>
      </c>
      <c r="KG100" s="263"/>
      <c r="KH100" s="264"/>
      <c r="KI100" s="265"/>
      <c r="KJ100" s="266"/>
      <c r="KK100" s="267">
        <f t="shared" si="165"/>
        <v>0</v>
      </c>
      <c r="KL100" s="260">
        <f>+(IF(OR($B100=0,$C100=0,$D100=0,$DC$2&gt;$OE$1),0,IF(OR(KG100=0,KI100=0,KJ100=0),0,MIN((VLOOKUP($D100,SALERYCODE,3,0))*(IF($D100=6,KJ100,KI100))*((MIN((VLOOKUP($D100,SALERYCODE,5,0)),(IF($D100=6,KI100,KJ100))))),MIN((VLOOKUP($D100,SALERYCODE,3,0)),(KG100+KH100))*(IF($D100=6,KJ100,((MIN((VLOOKUP($D100,SALERYCODE,5,0)),KJ100)))))))))/IF(AND($D100=2,'ראשי-פרטים כלליים וריכוז הוצאות'!$D$68&lt;&gt;4),1.2,1)</f>
        <v>0</v>
      </c>
      <c r="KM100" s="263"/>
      <c r="KN100" s="264"/>
      <c r="KO100" s="265"/>
      <c r="KP100" s="266"/>
      <c r="KQ100" s="267">
        <f t="shared" si="166"/>
        <v>0</v>
      </c>
      <c r="KR100" s="260">
        <f>+(IF(OR($B100=0,$C100=0,$D100=0,$DC$2&gt;$OE$1),0,IF(OR(KM100=0,KO100=0,KP100=0),0,MIN((VLOOKUP($D100,SALERYCODE,3,0))*(IF($D100=6,KP100,KO100))*((MIN((VLOOKUP($D100,SALERYCODE,5,0)),(IF($D100=6,KO100,KP100))))),MIN((VLOOKUP($D100,SALERYCODE,3,0)),(KM100+KN100))*(IF($D100=6,KP100,((MIN((VLOOKUP($D100,SALERYCODE,5,0)),KP100)))))))))/IF(AND($D100=2,'ראשי-פרטים כלליים וריכוז הוצאות'!$D$68&lt;&gt;4),1.2,1)</f>
        <v>0</v>
      </c>
      <c r="KS100" s="263"/>
      <c r="KT100" s="264"/>
      <c r="KU100" s="265"/>
      <c r="KV100" s="266"/>
      <c r="KW100" s="267">
        <f t="shared" si="167"/>
        <v>0</v>
      </c>
      <c r="KX100" s="260">
        <f>+(IF(OR($B100=0,$C100=0,$D100=0,$DC$2&gt;$OE$1),0,IF(OR(KS100=0,KU100=0,KV100=0),0,MIN((VLOOKUP($D100,SALERYCODE,3,0))*(IF($D100=6,KV100,KU100))*((MIN((VLOOKUP($D100,SALERYCODE,5,0)),(IF($D100=6,KU100,KV100))))),MIN((VLOOKUP($D100,SALERYCODE,3,0)),(KS100+KT100))*(IF($D100=6,KV100,((MIN((VLOOKUP($D100,SALERYCODE,5,0)),KV100)))))))))/IF(AND($D100=2,'ראשי-פרטים כלליים וריכוז הוצאות'!$D$68&lt;&gt;4),1.2,1)</f>
        <v>0</v>
      </c>
      <c r="KY100" s="263"/>
      <c r="KZ100" s="264"/>
      <c r="LA100" s="265"/>
      <c r="LB100" s="266"/>
      <c r="LC100" s="267">
        <f t="shared" si="168"/>
        <v>0</v>
      </c>
      <c r="LD100" s="260">
        <f>+(IF(OR($B100=0,$C100=0,$D100=0,$DC$2&gt;$OE$1),0,IF(OR(KY100=0,LA100=0,LB100=0),0,MIN((VLOOKUP($D100,SALERYCODE,3,0))*(IF($D100=6,LB100,LA100))*((MIN((VLOOKUP($D100,SALERYCODE,5,0)),(IF($D100=6,LA100,LB100))))),MIN((VLOOKUP($D100,SALERYCODE,3,0)),(KY100+KZ100))*(IF($D100=6,LB100,((MIN((VLOOKUP($D100,SALERYCODE,5,0)),LB100)))))))))/IF(AND($D100=2,'ראשי-פרטים כלליים וריכוז הוצאות'!$D$68&lt;&gt;4),1.2,1)</f>
        <v>0</v>
      </c>
      <c r="LE100" s="263"/>
      <c r="LF100" s="264"/>
      <c r="LG100" s="265"/>
      <c r="LH100" s="266"/>
      <c r="LI100" s="267">
        <f t="shared" si="169"/>
        <v>0</v>
      </c>
      <c r="LJ100" s="260">
        <f>+(IF(OR($B100=0,$C100=0,$D100=0,$DC$2&gt;$OE$1),0,IF(OR(LE100=0,LG100=0,LH100=0),0,MIN((VLOOKUP($D100,SALERYCODE,3,0))*(IF($D100=6,LH100,LG100))*((MIN((VLOOKUP($D100,SALERYCODE,5,0)),(IF($D100=6,LG100,LH100))))),MIN((VLOOKUP($D100,SALERYCODE,3,0)),(LE100+LF100))*(IF($D100=6,LH100,((MIN((VLOOKUP($D100,SALERYCODE,5,0)),LH100)))))))))/IF(AND($D100=2,'ראשי-פרטים כלליים וריכוז הוצאות'!$D$68&lt;&gt;4),1.2,1)</f>
        <v>0</v>
      </c>
      <c r="LK100" s="263"/>
      <c r="LL100" s="264"/>
      <c r="LM100" s="265"/>
      <c r="LN100" s="266"/>
      <c r="LO100" s="267">
        <f t="shared" si="170"/>
        <v>0</v>
      </c>
      <c r="LP100" s="260">
        <f>+(IF(OR($B100=0,$C100=0,$D100=0,$DC$2&gt;$OE$1),0,IF(OR(LK100=0,LM100=0,LN100=0),0,MIN((VLOOKUP($D100,SALERYCODE,3,0))*(IF($D100=6,LN100,LM100))*((MIN((VLOOKUP($D100,SALERYCODE,5,0)),(IF($D100=6,LM100,LN100))))),MIN((VLOOKUP($D100,SALERYCODE,3,0)),(LK100+LL100))*(IF($D100=6,LN100,((MIN((VLOOKUP($D100,SALERYCODE,5,0)),LN100)))))))))/IF(AND($D100=2,'ראשי-פרטים כלליים וריכוז הוצאות'!$D$68&lt;&gt;4),1.2,1)</f>
        <v>0</v>
      </c>
      <c r="LQ100" s="263"/>
      <c r="LR100" s="264"/>
      <c r="LS100" s="265"/>
      <c r="LT100" s="266"/>
      <c r="LU100" s="267">
        <f t="shared" si="171"/>
        <v>0</v>
      </c>
      <c r="LV100" s="260">
        <f>+(IF(OR($B100=0,$C100=0,$D100=0,$DC$2&gt;$OE$1),0,IF(OR(LQ100=0,LS100=0,LT100=0),0,MIN((VLOOKUP($D100,SALERYCODE,3,0))*(IF($D100=6,LT100,LS100))*((MIN((VLOOKUP($D100,SALERYCODE,5,0)),(IF($D100=6,LS100,LT100))))),MIN((VLOOKUP($D100,SALERYCODE,3,0)),(LQ100+LR100))*(IF($D100=6,LT100,((MIN((VLOOKUP($D100,SALERYCODE,5,0)),LT100)))))))))/IF(AND($D100=2,'ראשי-פרטים כלליים וריכוז הוצאות'!$D$68&lt;&gt;4),1.2,1)</f>
        <v>0</v>
      </c>
      <c r="LW100" s="263"/>
      <c r="LX100" s="264"/>
      <c r="LY100" s="265"/>
      <c r="LZ100" s="266"/>
      <c r="MA100" s="267">
        <f t="shared" si="172"/>
        <v>0</v>
      </c>
      <c r="MB100" s="260">
        <f>+(IF(OR($B100=0,$C100=0,$D100=0,$DC$2&gt;$OE$1),0,IF(OR(LW100=0,LY100=0,LZ100=0),0,MIN((VLOOKUP($D100,SALERYCODE,3,0))*(IF($D100=6,LZ100,LY100))*((MIN((VLOOKUP($D100,SALERYCODE,5,0)),(IF($D100=6,LY100,LZ100))))),MIN((VLOOKUP($D100,SALERYCODE,3,0)),(LW100+LX100))*(IF($D100=6,LZ100,((MIN((VLOOKUP($D100,SALERYCODE,5,0)),LZ100)))))))))/IF(AND($D100=2,'ראשי-פרטים כלליים וריכוז הוצאות'!$D$68&lt;&gt;4),1.2,1)</f>
        <v>0</v>
      </c>
      <c r="MC100" s="263"/>
      <c r="MD100" s="264"/>
      <c r="ME100" s="265"/>
      <c r="MF100" s="266"/>
      <c r="MG100" s="267">
        <f t="shared" si="173"/>
        <v>0</v>
      </c>
      <c r="MH100" s="260">
        <f>+(IF(OR($B100=0,$C100=0,$D100=0,$DC$2&gt;$OE$1),0,IF(OR(MC100=0,ME100=0,MF100=0),0,MIN((VLOOKUP($D100,SALERYCODE,3,0))*(IF($D100=6,MF100,ME100))*((MIN((VLOOKUP($D100,SALERYCODE,5,0)),(IF($D100=6,ME100,MF100))))),MIN((VLOOKUP($D100,SALERYCODE,3,0)),(MC100+MD100))*(IF($D100=6,MF100,((MIN((VLOOKUP($D100,SALERYCODE,5,0)),MF100)))))))))/IF(AND($D100=2,'ראשי-פרטים כלליים וריכוז הוצאות'!$D$68&lt;&gt;4),1.2,1)</f>
        <v>0</v>
      </c>
      <c r="MI100" s="263"/>
      <c r="MJ100" s="264"/>
      <c r="MK100" s="265"/>
      <c r="ML100" s="266"/>
      <c r="MM100" s="267">
        <f t="shared" si="174"/>
        <v>0</v>
      </c>
      <c r="MN100" s="260">
        <f>+(IF(OR($B100=0,$C100=0,$D100=0,$DC$2&gt;$OE$1),0,IF(OR(MI100=0,MK100=0,ML100=0),0,MIN((VLOOKUP($D100,SALERYCODE,3,0))*(IF($D100=6,ML100,MK100))*((MIN((VLOOKUP($D100,SALERYCODE,5,0)),(IF($D100=6,MK100,ML100))))),MIN((VLOOKUP($D100,SALERYCODE,3,0)),(MI100+MJ100))*(IF($D100=6,ML100,((MIN((VLOOKUP($D100,SALERYCODE,5,0)),ML100)))))))))/IF(AND($D100=2,'ראשי-פרטים כלליים וריכוז הוצאות'!$D$68&lt;&gt;4),1.2,1)</f>
        <v>0</v>
      </c>
      <c r="MO100" s="263"/>
      <c r="MP100" s="264"/>
      <c r="MQ100" s="265"/>
      <c r="MR100" s="266"/>
      <c r="MS100" s="267">
        <f t="shared" si="175"/>
        <v>0</v>
      </c>
      <c r="MT100" s="260">
        <f>+(IF(OR($B100=0,$C100=0,$D100=0,$DC$2&gt;$OE$1),0,IF(OR(MO100=0,MQ100=0,MR100=0),0,MIN((VLOOKUP($D100,SALERYCODE,3,0))*(IF($D100=6,MR100,MQ100))*((MIN((VLOOKUP($D100,SALERYCODE,5,0)),(IF($D100=6,MQ100,MR100))))),MIN((VLOOKUP($D100,SALERYCODE,3,0)),(MO100+MP100))*(IF($D100=6,MR100,((MIN((VLOOKUP($D100,SALERYCODE,5,0)),MR100)))))))))/IF(AND($D100=2,'ראשי-פרטים כלליים וריכוז הוצאות'!$D$68&lt;&gt;4),1.2,1)</f>
        <v>0</v>
      </c>
      <c r="MU100" s="263"/>
      <c r="MV100" s="264"/>
      <c r="MW100" s="265"/>
      <c r="MX100" s="266"/>
      <c r="MY100" s="267">
        <f t="shared" si="176"/>
        <v>0</v>
      </c>
      <c r="MZ100" s="260">
        <f>+(IF(OR($B100=0,$C100=0,$D100=0,$DC$2&gt;$OE$1),0,IF(OR(MU100=0,MW100=0,MX100=0),0,MIN((VLOOKUP($D100,SALERYCODE,3,0))*(IF($D100=6,MX100,MW100))*((MIN((VLOOKUP($D100,SALERYCODE,5,0)),(IF($D100=6,MW100,MX100))))),MIN((VLOOKUP($D100,SALERYCODE,3,0)),(MU100+MV100))*(IF($D100=6,MX100,((MIN((VLOOKUP($D100,SALERYCODE,5,0)),MX100)))))))))/IF(AND($D100=2,'ראשי-פרטים כלליים וריכוז הוצאות'!$D$68&lt;&gt;4),1.2,1)</f>
        <v>0</v>
      </c>
      <c r="NA100" s="263"/>
      <c r="NB100" s="264"/>
      <c r="NC100" s="265"/>
      <c r="ND100" s="266"/>
      <c r="NE100" s="267">
        <f t="shared" si="177"/>
        <v>0</v>
      </c>
      <c r="NF100" s="260">
        <f>+(IF(OR($B100=0,$C100=0,$D100=0,$DC$2&gt;$OE$1),0,IF(OR(NA100=0,NC100=0,ND100=0),0,MIN((VLOOKUP($D100,SALERYCODE,3,0))*(IF($D100=6,ND100,NC100))*((MIN((VLOOKUP($D100,SALERYCODE,5,0)),(IF($D100=6,NC100,ND100))))),MIN((VLOOKUP($D100,SALERYCODE,3,0)),(NA100+NB100))*(IF($D100=6,ND100,((MIN((VLOOKUP($D100,SALERYCODE,5,0)),ND100)))))))))/IF(AND($D100=2,'ראשי-פרטים כלליים וריכוז הוצאות'!$D$68&lt;&gt;4),1.2,1)</f>
        <v>0</v>
      </c>
      <c r="NG100" s="263"/>
      <c r="NH100" s="264"/>
      <c r="NI100" s="265"/>
      <c r="NJ100" s="266"/>
      <c r="NK100" s="267">
        <f t="shared" si="178"/>
        <v>0</v>
      </c>
      <c r="NL100" s="260">
        <f>+(IF(OR($B100=0,$C100=0,$D100=0,$DC$2&gt;$OE$1),0,IF(OR(NG100=0,NI100=0,NJ100=0),0,MIN((VLOOKUP($D100,SALERYCODE,3,0))*(IF($D100=6,NJ100,NI100))*((MIN((VLOOKUP($D100,SALERYCODE,5,0)),(IF($D100=6,NI100,NJ100))))),MIN((VLOOKUP($D100,SALERYCODE,3,0)),(NG100+NH100))*(IF($D100=6,NJ100,((MIN((VLOOKUP($D100,SALERYCODE,5,0)),NJ100)))))))))/IF(AND($D100=2,'ראשי-פרטים כלליים וריכוז הוצאות'!$D$68&lt;&gt;4),1.2,1)</f>
        <v>0</v>
      </c>
      <c r="NM100" s="263"/>
      <c r="NN100" s="264"/>
      <c r="NO100" s="265"/>
      <c r="NP100" s="266"/>
      <c r="NQ100" s="267">
        <f t="shared" si="179"/>
        <v>0</v>
      </c>
      <c r="NR100" s="260">
        <f>+(IF(OR($B100=0,$C100=0,$D100=0,$DC$2&gt;$OE$1),0,IF(OR(NM100=0,NO100=0,NP100=0),0,MIN((VLOOKUP($D100,SALERYCODE,3,0))*(IF($D100=6,NP100,NO100))*((MIN((VLOOKUP($D100,SALERYCODE,5,0)),(IF($D100=6,NO100,NP100))))),MIN((VLOOKUP($D100,SALERYCODE,3,0)),(NM100+NN100))*(IF($D100=6,NP100,((MIN((VLOOKUP($D100,SALERYCODE,5,0)),NP100)))))))))/IF(AND($D100=2,'ראשי-פרטים כלליים וריכוז הוצאות'!$D$68&lt;&gt;4),1.2,1)</f>
        <v>0</v>
      </c>
      <c r="NS100" s="263"/>
      <c r="NT100" s="264"/>
      <c r="NU100" s="265"/>
      <c r="NV100" s="266"/>
      <c r="NW100" s="267">
        <f t="shared" si="180"/>
        <v>0</v>
      </c>
      <c r="NX100" s="260">
        <f>+(IF(OR($B100=0,$C100=0,$D100=0,$DC$2&gt;$OE$1),0,IF(OR(NS100=0,NU100=0,NV100=0),0,MIN((VLOOKUP($D100,SALERYCODE,3,0))*(IF($D100=6,NV100,NU100))*((MIN((VLOOKUP($D100,SALERYCODE,5,0)),(IF($D100=6,NU100,NV100))))),MIN((VLOOKUP($D100,SALERYCODE,3,0)),(NS100+NT100))*(IF($D100=6,NV100,((MIN((VLOOKUP($D100,SALERYCODE,5,0)),NV100)))))))))/IF(AND($D100=2,'ראשי-פרטים כלליים וריכוז הוצאות'!$D$68&lt;&gt;4),1.2,1)</f>
        <v>0</v>
      </c>
      <c r="NY100" s="263"/>
      <c r="NZ100" s="264"/>
      <c r="OA100" s="265"/>
      <c r="OB100" s="266"/>
      <c r="OC100" s="267">
        <f t="shared" si="181"/>
        <v>0</v>
      </c>
      <c r="OD100" s="260">
        <f>+(IF(OR($B100=0,$C100=0,$D100=0,$DC$2&gt;$OE$1),0,IF(OR(NY100=0,OA100=0,OB100=0),0,MIN((VLOOKUP($D100,SALERYCODE,3,0))*(IF($D100=6,OB100,OA100))*((MIN((VLOOKUP($D100,SALERYCODE,5,0)),(IF($D100=6,OA100,OB100))))),MIN((VLOOKUP($D100,SALERYCODE,3,0)),(NY100+NZ100))*(IF($D100=6,OB100,((MIN((VLOOKUP($D100,SALERYCODE,5,0)),OB100)))))))))/IF(AND($D100=2,'ראשי-פרטים כלליים וריכוז הוצאות'!$D$68&lt;&gt;4),1.2,1)</f>
        <v>0</v>
      </c>
      <c r="OE100" s="275">
        <f t="shared" si="192"/>
        <v>0</v>
      </c>
      <c r="OF100" s="283">
        <f t="shared" si="193"/>
        <v>9.9999999999999995E-7</v>
      </c>
      <c r="OG100" s="276">
        <f t="shared" si="194"/>
        <v>0</v>
      </c>
      <c r="OH100" s="275">
        <f t="shared" si="195"/>
        <v>0</v>
      </c>
      <c r="OI100" s="275">
        <v>0</v>
      </c>
      <c r="OJ100" s="258">
        <f t="shared" si="191"/>
        <v>0</v>
      </c>
      <c r="OK100" s="284"/>
      <c r="OL100" s="116">
        <f>MIN(OJ100+OK100*OF100*OE100/$OL$1/IF(AND($D100=2,'ראשי-פרטים כלליים וריכוז הוצאות'!$D$68&lt;&gt;4),1.2,1),IF($D100&gt;0,VLOOKUP($D100,SALERYCODE,3,0)*12*OG100,0))</f>
        <v>0</v>
      </c>
      <c r="OM100" s="95">
        <f t="shared" si="182"/>
        <v>0</v>
      </c>
      <c r="ON100" s="11">
        <f t="shared" si="183"/>
        <v>0</v>
      </c>
      <c r="OO100" s="11">
        <f t="shared" si="184"/>
        <v>0</v>
      </c>
      <c r="OP100" s="22">
        <f t="shared" si="185"/>
        <v>0</v>
      </c>
      <c r="OQ100" s="11">
        <f t="shared" si="186"/>
        <v>0</v>
      </c>
      <c r="OR100" s="11" t="e">
        <f>#REF!</f>
        <v>#REF!</v>
      </c>
      <c r="OS100" s="35" t="e">
        <f>#REF!-OP100</f>
        <v>#REF!</v>
      </c>
      <c r="OT100" s="35" t="e">
        <f>OS100-#REF!</f>
        <v>#REF!</v>
      </c>
      <c r="OU100" s="43" t="e">
        <f>IF(AND(OP100&gt;0,(OS100=#REF!-OP100)),"מועסק פחות מ-10% מזמנו במופ","")</f>
        <v>#REF!</v>
      </c>
    </row>
    <row r="101" spans="1:411" ht="24" hidden="1" customHeight="1" outlineLevel="1" x14ac:dyDescent="0.2">
      <c r="A101" s="282">
        <v>98</v>
      </c>
      <c r="B101" s="269"/>
      <c r="C101" s="270"/>
      <c r="D101" s="271"/>
      <c r="E101" s="263"/>
      <c r="F101" s="264"/>
      <c r="G101" s="265"/>
      <c r="H101" s="266"/>
      <c r="I101" s="267">
        <f t="shared" si="117"/>
        <v>0</v>
      </c>
      <c r="J101" s="260">
        <f>(IF(OR($B101=0,$C101=0,$D101=0,$E$2&gt;$OE$1),0,IF(OR($E101=0,$G101=0,$H101=0),0,MIN((VLOOKUP($D101,SALERYCODE,3,0))*(IF($D101=6,$H101,$G101))*((MIN((VLOOKUP($D101,SALERYCODE,5,0)),(IF($D101=6,$G101,$H101))))),MIN((VLOOKUP($D101,SALERYCODE,3,0)),($E101+$F101))*(IF($D101=6,$H101,((MIN((VLOOKUP($D101,SALERYCODE,5,0)),$H101)))))))))/IF(AND($D101=2,'ראשי-פרטים כלליים וריכוז הוצאות'!$D$68&lt;&gt;4),1.2,1)</f>
        <v>0</v>
      </c>
      <c r="K101" s="263"/>
      <c r="L101" s="264"/>
      <c r="M101" s="265"/>
      <c r="N101" s="266"/>
      <c r="O101" s="267">
        <f t="shared" si="118"/>
        <v>0</v>
      </c>
      <c r="P101" s="260">
        <f>+(IF(OR($B101=0,$C101=0,$D101=0,$K$2&gt;$OE$1),0,IF(OR($K101=0,$M101=0,$N101=0),0,MIN((VLOOKUP($D101,SALERYCODE,3,0))*(IF($D101=6,$N101,$M101))*((MIN((VLOOKUP($D101,SALERYCODE,5,0)),(IF($D101=6,$M101,$N101))))),MIN((VLOOKUP($D101,SALERYCODE,3,0)),($K101+$L101))*(IF($D101=6,$N101,((MIN((VLOOKUP($D101,SALERYCODE,5,0)),$N101)))))))))/IF(AND($D101=2,'ראשי-פרטים כלליים וריכוז הוצאות'!$D$68&lt;&gt;4),1.2,1)</f>
        <v>0</v>
      </c>
      <c r="Q101" s="263"/>
      <c r="R101" s="264"/>
      <c r="S101" s="265"/>
      <c r="T101" s="266"/>
      <c r="U101" s="267">
        <f t="shared" si="119"/>
        <v>0</v>
      </c>
      <c r="V101" s="260">
        <f>+(IF(OR($B101=0,$C101=0,$D101=0,$Q$2&gt;$OE$1),0,IF(OR(Q101=0,S101=0,T101=0),0,MIN((VLOOKUP($D101,SALERYCODE,3,0))*(IF($D101=6,T101,S101))*((MIN((VLOOKUP($D101,SALERYCODE,5,0)),(IF($D101=6,S101,T101))))),MIN((VLOOKUP($D101,SALERYCODE,3,0)),(Q101+R101))*(IF($D101=6,T101,((MIN((VLOOKUP($D101,SALERYCODE,5,0)),T101)))))))))/IF(AND($D101=2,'ראשי-פרטים כלליים וריכוז הוצאות'!$D$68&lt;&gt;4),1.2,1)</f>
        <v>0</v>
      </c>
      <c r="W101" s="263"/>
      <c r="X101" s="264"/>
      <c r="Y101" s="265"/>
      <c r="Z101" s="266"/>
      <c r="AA101" s="267">
        <f t="shared" si="120"/>
        <v>0</v>
      </c>
      <c r="AB101" s="260">
        <f>+(IF(OR($B101=0,$C101=0,$D101=0,$W$2&gt;$OE$1),0,IF(OR(W101=0,Y101=0,Z101=0),0,MIN((VLOOKUP($D101,SALERYCODE,3,0))*(IF($D101=6,Z101,Y101))*((MIN((VLOOKUP($D101,SALERYCODE,5,0)),(IF($D101=6,Y101,Z101))))),MIN((VLOOKUP($D101,SALERYCODE,3,0)),(W101+X101))*(IF($D101=6,Z101,((MIN((VLOOKUP($D101,SALERYCODE,5,0)),Z101)))))))))/IF(AND($D101=2,'ראשי-פרטים כלליים וריכוז הוצאות'!$D$68&lt;&gt;4),1.2,1)</f>
        <v>0</v>
      </c>
      <c r="AC101" s="263"/>
      <c r="AD101" s="264"/>
      <c r="AE101" s="265"/>
      <c r="AF101" s="266"/>
      <c r="AG101" s="267">
        <f t="shared" si="121"/>
        <v>0</v>
      </c>
      <c r="AH101" s="260">
        <f>+(IF(OR($B101=0,$C101=0,$D101=0,$AC$2&gt;$OE$1),0,IF(OR(AC101=0,AE101=0,AF101=0),0,MIN((VLOOKUP($D101,SALERYCODE,3,0))*(IF($D101=6,AF101,AE101))*((MIN((VLOOKUP($D101,SALERYCODE,5,0)),(IF($D101=6,AE101,AF101))))),MIN((VLOOKUP($D101,SALERYCODE,3,0)),(AC101+AD101))*(IF($D101=6,AF101,((MIN((VLOOKUP($D101,SALERYCODE,5,0)),AF101)))))))))/IF(AND($D101=2,'ראשי-פרטים כלליים וריכוז הוצאות'!$D$68&lt;&gt;4),1.2,1)</f>
        <v>0</v>
      </c>
      <c r="AI101" s="263"/>
      <c r="AJ101" s="264"/>
      <c r="AK101" s="265"/>
      <c r="AL101" s="266"/>
      <c r="AM101" s="267">
        <f t="shared" si="122"/>
        <v>0</v>
      </c>
      <c r="AN101" s="260">
        <f>+(IF(OR($B101=0,$C101=0,$D101=0,$AI$2&gt;$OE$1),0,IF(OR(AI101=0,AK101=0,AL101=0),0,MIN((VLOOKUP($D101,SALERYCODE,3,0))*(IF($D101=6,AL101,AK101))*((MIN((VLOOKUP($D101,SALERYCODE,5,0)),(IF($D101=6,AK101,AL101))))),MIN((VLOOKUP($D101,SALERYCODE,3,0)),(AI101+AJ101))*(IF($D101=6,AL101,((MIN((VLOOKUP($D101,SALERYCODE,5,0)),AL101)))))))))/IF(AND($D101=2,'ראשי-פרטים כלליים וריכוז הוצאות'!$D$68&lt;&gt;4),1.2,1)</f>
        <v>0</v>
      </c>
      <c r="AO101" s="263"/>
      <c r="AP101" s="264"/>
      <c r="AQ101" s="265"/>
      <c r="AR101" s="266"/>
      <c r="AS101" s="267">
        <f t="shared" si="123"/>
        <v>0</v>
      </c>
      <c r="AT101" s="260">
        <f>+(IF(OR($B101=0,$C101=0,$D101=0,$AO$2&gt;$OE$1),0,IF(OR(AO101=0,AQ101=0,AR101=0),0,MIN((VLOOKUP($D101,SALERYCODE,3,0))*(IF($D101=6,AR101,AQ101))*((MIN((VLOOKUP($D101,SALERYCODE,5,0)),(IF($D101=6,AQ101,AR101))))),MIN((VLOOKUP($D101,SALERYCODE,3,0)),(AO101+AP101))*(IF($D101=6,AR101,((MIN((VLOOKUP($D101,SALERYCODE,5,0)),AR101)))))))))/IF(AND($D101=2,'ראשי-פרטים כלליים וריכוז הוצאות'!$D$68&lt;&gt;4),1.2,1)</f>
        <v>0</v>
      </c>
      <c r="AU101" s="263"/>
      <c r="AV101" s="264"/>
      <c r="AW101" s="265"/>
      <c r="AX101" s="266"/>
      <c r="AY101" s="267">
        <f t="shared" si="124"/>
        <v>0</v>
      </c>
      <c r="AZ101" s="260">
        <f>+(IF(OR($B101=0,$C101=0,$D101=0,$AU$2&gt;$OE$1),0,IF(OR(AU101=0,AW101=0,AX101=0),0,MIN((VLOOKUP($D101,SALERYCODE,3,0))*(IF($D101=6,AX101,AW101))*((MIN((VLOOKUP($D101,SALERYCODE,5,0)),(IF($D101=6,AW101,AX101))))),MIN((VLOOKUP($D101,SALERYCODE,3,0)),(AU101+AV101))*(IF($D101=6,AX101,((MIN((VLOOKUP($D101,SALERYCODE,5,0)),AX101)))))))))/IF(AND($D101=2,'ראשי-פרטים כלליים וריכוז הוצאות'!$D$68&lt;&gt;4),1.2,1)</f>
        <v>0</v>
      </c>
      <c r="BA101" s="263"/>
      <c r="BB101" s="264"/>
      <c r="BC101" s="265"/>
      <c r="BD101" s="266"/>
      <c r="BE101" s="267">
        <f t="shared" si="125"/>
        <v>0</v>
      </c>
      <c r="BF101" s="260">
        <f>+(IF(OR($B101=0,$C101=0,$D101=0,$BA$2&gt;$OE$1),0,IF(OR(BA101=0,BC101=0,BD101=0),0,MIN((VLOOKUP($D101,SALERYCODE,3,0))*(IF($D101=6,BD101,BC101))*((MIN((VLOOKUP($D101,SALERYCODE,5,0)),(IF($D101=6,BC101,BD101))))),MIN((VLOOKUP($D101,SALERYCODE,3,0)),(BA101+BB101))*(IF($D101=6,BD101,((MIN((VLOOKUP($D101,SALERYCODE,5,0)),BD101)))))))))/IF(AND($D101=2,'ראשי-פרטים כלליים וריכוז הוצאות'!$D$68&lt;&gt;4),1.2,1)</f>
        <v>0</v>
      </c>
      <c r="BG101" s="263"/>
      <c r="BH101" s="264"/>
      <c r="BI101" s="265"/>
      <c r="BJ101" s="266"/>
      <c r="BK101" s="267">
        <f t="shared" si="126"/>
        <v>0</v>
      </c>
      <c r="BL101" s="260">
        <f>+(IF(OR($B101=0,$C101=0,$D101=0,$BG$2&gt;$OE$1),0,IF(OR(BG101=0,BI101=0,BJ101=0),0,MIN((VLOOKUP($D101,SALERYCODE,3,0))*(IF($D101=6,BJ101,BI101))*((MIN((VLOOKUP($D101,SALERYCODE,5,0)),(IF($D101=6,BI101,BJ101))))),MIN((VLOOKUP($D101,SALERYCODE,3,0)),(BG101+BH101))*(IF($D101=6,BJ101,((MIN((VLOOKUP($D101,SALERYCODE,5,0)),BJ101)))))))))/IF(AND($D101=2,'ראשי-פרטים כלליים וריכוז הוצאות'!$D$68&lt;&gt;4),1.2,1)</f>
        <v>0</v>
      </c>
      <c r="BM101" s="263"/>
      <c r="BN101" s="264"/>
      <c r="BO101" s="265"/>
      <c r="BP101" s="266"/>
      <c r="BQ101" s="267">
        <f t="shared" si="127"/>
        <v>0</v>
      </c>
      <c r="BR101" s="260">
        <f>+(IF(OR($B101=0,$C101=0,$D101=0,$BM$2&gt;$OE$1),0,IF(OR(BM101=0,BO101=0,BP101=0),0,MIN((VLOOKUP($D101,SALERYCODE,3,0))*(IF($D101=6,BP101,BO101))*((MIN((VLOOKUP($D101,SALERYCODE,5,0)),(IF($D101=6,BO101,BP101))))),MIN((VLOOKUP($D101,SALERYCODE,3,0)),(BM101+BN101))*(IF($D101=6,BP101,((MIN((VLOOKUP($D101,SALERYCODE,5,0)),BP101)))))))))/IF(AND($D101=2,'ראשי-פרטים כלליים וריכוז הוצאות'!$D$68&lt;&gt;4),1.2,1)</f>
        <v>0</v>
      </c>
      <c r="BS101" s="263"/>
      <c r="BT101" s="264"/>
      <c r="BU101" s="265"/>
      <c r="BV101" s="266"/>
      <c r="BW101" s="267">
        <f t="shared" si="128"/>
        <v>0</v>
      </c>
      <c r="BX101" s="260">
        <f>+(IF(OR($B101=0,$C101=0,$D101=0,$BS$2&gt;$OE$1),0,IF(OR(BS101=0,BU101=0,BV101=0),0,MIN((VLOOKUP($D101,SALERYCODE,3,0))*(IF($D101=6,BV101,BU101))*((MIN((VLOOKUP($D101,SALERYCODE,5,0)),(IF($D101=6,BU101,BV101))))),MIN((VLOOKUP($D101,SALERYCODE,3,0)),(BS101+BT101))*(IF($D101=6,BV101,((MIN((VLOOKUP($D101,SALERYCODE,5,0)),BV101)))))))))/IF(AND($D101=2,'ראשי-פרטים כלליים וריכוז הוצאות'!$D$68&lt;&gt;4),1.2,1)</f>
        <v>0</v>
      </c>
      <c r="BY101" s="263"/>
      <c r="BZ101" s="264"/>
      <c r="CA101" s="265"/>
      <c r="CB101" s="266"/>
      <c r="CC101" s="267">
        <f t="shared" si="129"/>
        <v>0</v>
      </c>
      <c r="CD101" s="260">
        <f>+(IF(OR($B101=0,$C101=0,$D101=0,$BY$2&gt;$OE$1),0,IF(OR(BY101=0,CA101=0,CB101=0),0,MIN((VLOOKUP($D101,SALERYCODE,3,0))*(IF($D101=6,CB101,CA101))*((MIN((VLOOKUP($D101,SALERYCODE,5,0)),(IF($D101=6,CA101,CB101))))),MIN((VLOOKUP($D101,SALERYCODE,3,0)),(BY101+BZ101))*(IF($D101=6,CB101,((MIN((VLOOKUP($D101,SALERYCODE,5,0)),CB101)))))))))/IF(AND($D101=2,'ראשי-פרטים כלליים וריכוז הוצאות'!$D$68&lt;&gt;4),1.2,1)</f>
        <v>0</v>
      </c>
      <c r="CE101" s="263"/>
      <c r="CF101" s="264"/>
      <c r="CG101" s="265"/>
      <c r="CH101" s="266"/>
      <c r="CI101" s="267">
        <f t="shared" si="130"/>
        <v>0</v>
      </c>
      <c r="CJ101" s="260">
        <f>+(IF(OR($B101=0,$C101=0,$D101=0,$CE$2&gt;$OE$1),0,IF(OR(CE101=0,CG101=0,CH101=0),0,MIN((VLOOKUP($D101,SALERYCODE,3,0))*(IF($D101=6,CH101,CG101))*((MIN((VLOOKUP($D101,SALERYCODE,5,0)),(IF($D101=6,CG101,CH101))))),MIN((VLOOKUP($D101,SALERYCODE,3,0)),(CE101+CF101))*(IF($D101=6,CH101,((MIN((VLOOKUP($D101,SALERYCODE,5,0)),CH101)))))))))/IF(AND($D101=2,'ראשי-פרטים כלליים וריכוז הוצאות'!$D$68&lt;&gt;4),1.2,1)</f>
        <v>0</v>
      </c>
      <c r="CK101" s="263"/>
      <c r="CL101" s="264"/>
      <c r="CM101" s="265"/>
      <c r="CN101" s="266"/>
      <c r="CO101" s="267">
        <f t="shared" si="131"/>
        <v>0</v>
      </c>
      <c r="CP101" s="260">
        <f>+(IF(OR($B101=0,$C101=0,$D101=0,$CK$2&gt;$OE$1),0,IF(OR(CK101=0,CM101=0,CN101=0),0,MIN((VLOOKUP($D101,SALERYCODE,3,0))*(IF($D101=6,CN101,CM101))*((MIN((VLOOKUP($D101,SALERYCODE,5,0)),(IF($D101=6,CM101,CN101))))),MIN((VLOOKUP($D101,SALERYCODE,3,0)),(CK101+CL101))*(IF($D101=6,CN101,((MIN((VLOOKUP($D101,SALERYCODE,5,0)),CN101)))))))))/IF(AND($D101=2,'ראשי-פרטים כלליים וריכוז הוצאות'!$D$68&lt;&gt;4),1.2,1)</f>
        <v>0</v>
      </c>
      <c r="CQ101" s="263"/>
      <c r="CR101" s="264"/>
      <c r="CS101" s="265"/>
      <c r="CT101" s="266"/>
      <c r="CU101" s="267">
        <f t="shared" si="132"/>
        <v>0</v>
      </c>
      <c r="CV101" s="260">
        <f>+(IF(OR($B101=0,$C101=0,$D101=0,$CQ$2&gt;$OE$1),0,IF(OR(CQ101=0,CS101=0,CT101=0),0,MIN((VLOOKUP($D101,SALERYCODE,3,0))*(IF($D101=6,CT101,CS101))*((MIN((VLOOKUP($D101,SALERYCODE,5,0)),(IF($D101=6,CS101,CT101))))),MIN((VLOOKUP($D101,SALERYCODE,3,0)),(CQ101+CR101))*(IF($D101=6,CT101,((MIN((VLOOKUP($D101,SALERYCODE,5,0)),CT101)))))))))/IF(AND($D101=2,'ראשי-פרטים כלליים וריכוז הוצאות'!$D$68&lt;&gt;4),1.2,1)</f>
        <v>0</v>
      </c>
      <c r="CW101" s="263"/>
      <c r="CX101" s="264"/>
      <c r="CY101" s="265"/>
      <c r="CZ101" s="266"/>
      <c r="DA101" s="267">
        <f t="shared" si="133"/>
        <v>0</v>
      </c>
      <c r="DB101" s="260">
        <f>+(IF(OR($B101=0,$C101=0,$D101=0,$CW$2&gt;$OE$1),0,IF(OR(CW101=0,CY101=0,CZ101=0),0,MIN((VLOOKUP($D101,SALERYCODE,3,0))*(IF($D101=6,CZ101,CY101))*((MIN((VLOOKUP($D101,SALERYCODE,5,0)),(IF($D101=6,CY101,CZ101))))),MIN((VLOOKUP($D101,SALERYCODE,3,0)),(CW101+CX101))*(IF($D101=6,CZ101,((MIN((VLOOKUP($D101,SALERYCODE,5,0)),CZ101)))))))))/IF(AND($D101=2,'ראשי-פרטים כלליים וריכוז הוצאות'!$D$68&lt;&gt;4),1.2,1)</f>
        <v>0</v>
      </c>
      <c r="DC101" s="263"/>
      <c r="DD101" s="264"/>
      <c r="DE101" s="265"/>
      <c r="DF101" s="266"/>
      <c r="DG101" s="267">
        <f t="shared" si="134"/>
        <v>0</v>
      </c>
      <c r="DH101" s="260">
        <f>+(IF(OR($B101=0,$C101=0,$D101=0,$DC$2&gt;$OE$1),0,IF(OR(DC101=0,DE101=0,DF101=0),0,MIN((VLOOKUP($D101,SALERYCODE,3,0))*(IF($D101=6,DF101,DE101))*((MIN((VLOOKUP($D101,SALERYCODE,5,0)),(IF($D101=6,DE101,DF101))))),MIN((VLOOKUP($D101,SALERYCODE,3,0)),(DC101+DD101))*(IF($D101=6,DF101,((MIN((VLOOKUP($D101,SALERYCODE,5,0)),DF101)))))))))/IF(AND($D101=2,'ראשי-פרטים כלליים וריכוז הוצאות'!$D$68&lt;&gt;4),1.2,1)</f>
        <v>0</v>
      </c>
      <c r="DI101" s="263"/>
      <c r="DJ101" s="264"/>
      <c r="DK101" s="265"/>
      <c r="DL101" s="266"/>
      <c r="DM101" s="267">
        <f t="shared" si="135"/>
        <v>0</v>
      </c>
      <c r="DN101" s="260">
        <f>+(IF(OR($B101=0,$C101=0,$D101=0,$DC$2&gt;$OE$1),0,IF(OR(DI101=0,DK101=0,DL101=0),0,MIN((VLOOKUP($D101,SALERYCODE,3,0))*(IF($D101=6,DL101,DK101))*((MIN((VLOOKUP($D101,SALERYCODE,5,0)),(IF($D101=6,DK101,DL101))))),MIN((VLOOKUP($D101,SALERYCODE,3,0)),(DI101+DJ101))*(IF($D101=6,DL101,((MIN((VLOOKUP($D101,SALERYCODE,5,0)),DL101)))))))))/IF(AND($D101=2,'ראשי-פרטים כלליים וריכוז הוצאות'!$D$68&lt;&gt;4),1.2,1)</f>
        <v>0</v>
      </c>
      <c r="DO101" s="263"/>
      <c r="DP101" s="264"/>
      <c r="DQ101" s="265"/>
      <c r="DR101" s="266"/>
      <c r="DS101" s="267">
        <f t="shared" si="136"/>
        <v>0</v>
      </c>
      <c r="DT101" s="260">
        <f>+(IF(OR($B101=0,$C101=0,$D101=0,$DC$2&gt;$OE$1),0,IF(OR(DO101=0,DQ101=0,DR101=0),0,MIN((VLOOKUP($D101,SALERYCODE,3,0))*(IF($D101=6,DR101,DQ101))*((MIN((VLOOKUP($D101,SALERYCODE,5,0)),(IF($D101=6,DQ101,DR101))))),MIN((VLOOKUP($D101,SALERYCODE,3,0)),(DO101+DP101))*(IF($D101=6,DR101,((MIN((VLOOKUP($D101,SALERYCODE,5,0)),DR101)))))))))/IF(AND($D101=2,'ראשי-פרטים כלליים וריכוז הוצאות'!$D$68&lt;&gt;4),1.2,1)</f>
        <v>0</v>
      </c>
      <c r="DU101" s="263"/>
      <c r="DV101" s="264"/>
      <c r="DW101" s="265"/>
      <c r="DX101" s="266"/>
      <c r="DY101" s="267">
        <f t="shared" si="137"/>
        <v>0</v>
      </c>
      <c r="DZ101" s="260">
        <f>+(IF(OR($B101=0,$C101=0,$D101=0,$DC$2&gt;$OE$1),0,IF(OR(DU101=0,DW101=0,DX101=0),0,MIN((VLOOKUP($D101,SALERYCODE,3,0))*(IF($D101=6,DX101,DW101))*((MIN((VLOOKUP($D101,SALERYCODE,5,0)),(IF($D101=6,DW101,DX101))))),MIN((VLOOKUP($D101,SALERYCODE,3,0)),(DU101+DV101))*(IF($D101=6,DX101,((MIN((VLOOKUP($D101,SALERYCODE,5,0)),DX101)))))))))/IF(AND($D101=2,'ראשי-פרטים כלליים וריכוז הוצאות'!$D$68&lt;&gt;4),1.2,1)</f>
        <v>0</v>
      </c>
      <c r="EA101" s="263"/>
      <c r="EB101" s="264"/>
      <c r="EC101" s="265"/>
      <c r="ED101" s="266"/>
      <c r="EE101" s="267">
        <f t="shared" si="138"/>
        <v>0</v>
      </c>
      <c r="EF101" s="260">
        <f>+(IF(OR($B101=0,$C101=0,$D101=0,$DC$2&gt;$OE$1),0,IF(OR(EA101=0,EC101=0,ED101=0),0,MIN((VLOOKUP($D101,SALERYCODE,3,0))*(IF($D101=6,ED101,EC101))*((MIN((VLOOKUP($D101,SALERYCODE,5,0)),(IF($D101=6,EC101,ED101))))),MIN((VLOOKUP($D101,SALERYCODE,3,0)),(EA101+EB101))*(IF($D101=6,ED101,((MIN((VLOOKUP($D101,SALERYCODE,5,0)),ED101)))))))))/IF(AND($D101=2,'ראשי-פרטים כלליים וריכוז הוצאות'!$D$68&lt;&gt;4),1.2,1)</f>
        <v>0</v>
      </c>
      <c r="EG101" s="263"/>
      <c r="EH101" s="264"/>
      <c r="EI101" s="265"/>
      <c r="EJ101" s="266"/>
      <c r="EK101" s="267">
        <f t="shared" si="139"/>
        <v>0</v>
      </c>
      <c r="EL101" s="260">
        <f>+(IF(OR($B101=0,$C101=0,$D101=0,$DC$2&gt;$OE$1),0,IF(OR(EG101=0,EI101=0,EJ101=0),0,MIN((VLOOKUP($D101,SALERYCODE,3,0))*(IF($D101=6,EJ101,EI101))*((MIN((VLOOKUP($D101,SALERYCODE,5,0)),(IF($D101=6,EI101,EJ101))))),MIN((VLOOKUP($D101,SALERYCODE,3,0)),(EG101+EH101))*(IF($D101=6,EJ101,((MIN((VLOOKUP($D101,SALERYCODE,5,0)),EJ101)))))))))/IF(AND($D101=2,'ראשי-פרטים כלליים וריכוז הוצאות'!$D$68&lt;&gt;4),1.2,1)</f>
        <v>0</v>
      </c>
      <c r="EM101" s="263"/>
      <c r="EN101" s="264"/>
      <c r="EO101" s="265"/>
      <c r="EP101" s="266"/>
      <c r="EQ101" s="267">
        <f t="shared" si="140"/>
        <v>0</v>
      </c>
      <c r="ER101" s="260">
        <f>+(IF(OR($B101=0,$C101=0,$D101=0,$DC$2&gt;$OE$1),0,IF(OR(EM101=0,EO101=0,EP101=0),0,MIN((VLOOKUP($D101,SALERYCODE,3,0))*(IF($D101=6,EP101,EO101))*((MIN((VLOOKUP($D101,SALERYCODE,5,0)),(IF($D101=6,EO101,EP101))))),MIN((VLOOKUP($D101,SALERYCODE,3,0)),(EM101+EN101))*(IF($D101=6,EP101,((MIN((VLOOKUP($D101,SALERYCODE,5,0)),EP101)))))))))/IF(AND($D101=2,'ראשי-פרטים כלליים וריכוז הוצאות'!$D$68&lt;&gt;4),1.2,1)</f>
        <v>0</v>
      </c>
      <c r="ES101" s="263"/>
      <c r="ET101" s="264"/>
      <c r="EU101" s="265"/>
      <c r="EV101" s="266"/>
      <c r="EW101" s="267">
        <f t="shared" si="141"/>
        <v>0</v>
      </c>
      <c r="EX101" s="260">
        <f>+(IF(OR($B101=0,$C101=0,$D101=0,$DC$2&gt;$OE$1),0,IF(OR(ES101=0,EU101=0,EV101=0),0,MIN((VLOOKUP($D101,SALERYCODE,3,0))*(IF($D101=6,EV101,EU101))*((MIN((VLOOKUP($D101,SALERYCODE,5,0)),(IF($D101=6,EU101,EV101))))),MIN((VLOOKUP($D101,SALERYCODE,3,0)),(ES101+ET101))*(IF($D101=6,EV101,((MIN((VLOOKUP($D101,SALERYCODE,5,0)),EV101)))))))))/IF(AND($D101=2,'ראשי-פרטים כלליים וריכוז הוצאות'!$D$68&lt;&gt;4),1.2,1)</f>
        <v>0</v>
      </c>
      <c r="EY101" s="263"/>
      <c r="EZ101" s="264"/>
      <c r="FA101" s="265"/>
      <c r="FB101" s="266"/>
      <c r="FC101" s="267">
        <f t="shared" si="142"/>
        <v>0</v>
      </c>
      <c r="FD101" s="260">
        <f>+(IF(OR($B101=0,$C101=0,$D101=0,$DC$2&gt;$OE$1),0,IF(OR(EY101=0,FA101=0,FB101=0),0,MIN((VLOOKUP($D101,SALERYCODE,3,0))*(IF($D101=6,FB101,FA101))*((MIN((VLOOKUP($D101,SALERYCODE,5,0)),(IF($D101=6,FA101,FB101))))),MIN((VLOOKUP($D101,SALERYCODE,3,0)),(EY101+EZ101))*(IF($D101=6,FB101,((MIN((VLOOKUP($D101,SALERYCODE,5,0)),FB101)))))))))/IF(AND($D101=2,'ראשי-פרטים כלליים וריכוז הוצאות'!$D$68&lt;&gt;4),1.2,1)</f>
        <v>0</v>
      </c>
      <c r="FE101" s="263"/>
      <c r="FF101" s="264"/>
      <c r="FG101" s="265"/>
      <c r="FH101" s="266"/>
      <c r="FI101" s="267">
        <f t="shared" si="143"/>
        <v>0</v>
      </c>
      <c r="FJ101" s="260">
        <f>+(IF(OR($B101=0,$C101=0,$D101=0,$DC$2&gt;$OE$1),0,IF(OR(FE101=0,FG101=0,FH101=0),0,MIN((VLOOKUP($D101,SALERYCODE,3,0))*(IF($D101=6,FH101,FG101))*((MIN((VLOOKUP($D101,SALERYCODE,5,0)),(IF($D101=6,FG101,FH101))))),MIN((VLOOKUP($D101,SALERYCODE,3,0)),(FE101+FF101))*(IF($D101=6,FH101,((MIN((VLOOKUP($D101,SALERYCODE,5,0)),FH101)))))))))/IF(AND($D101=2,'ראשי-פרטים כלליים וריכוז הוצאות'!$D$68&lt;&gt;4),1.2,1)</f>
        <v>0</v>
      </c>
      <c r="FK101" s="263"/>
      <c r="FL101" s="264"/>
      <c r="FM101" s="265"/>
      <c r="FN101" s="266"/>
      <c r="FO101" s="267">
        <f t="shared" si="144"/>
        <v>0</v>
      </c>
      <c r="FP101" s="260">
        <f>+(IF(OR($B101=0,$C101=0,$D101=0,$DC$2&gt;$OE$1),0,IF(OR(FK101=0,FM101=0,FN101=0),0,MIN((VLOOKUP($D101,SALERYCODE,3,0))*(IF($D101=6,FN101,FM101))*((MIN((VLOOKUP($D101,SALERYCODE,5,0)),(IF($D101=6,FM101,FN101))))),MIN((VLOOKUP($D101,SALERYCODE,3,0)),(FK101+FL101))*(IF($D101=6,FN101,((MIN((VLOOKUP($D101,SALERYCODE,5,0)),FN101)))))))))/IF(AND($D101=2,'ראשי-פרטים כלליים וריכוז הוצאות'!$D$68&lt;&gt;4),1.2,1)</f>
        <v>0</v>
      </c>
      <c r="FQ101" s="263"/>
      <c r="FR101" s="264"/>
      <c r="FS101" s="265"/>
      <c r="FT101" s="266"/>
      <c r="FU101" s="267">
        <f t="shared" si="145"/>
        <v>0</v>
      </c>
      <c r="FV101" s="260">
        <f>+(IF(OR($B101=0,$C101=0,$D101=0,$DC$2&gt;$OE$1),0,IF(OR(FQ101=0,FS101=0,FT101=0),0,MIN((VLOOKUP($D101,SALERYCODE,3,0))*(IF($D101=6,FT101,FS101))*((MIN((VLOOKUP($D101,SALERYCODE,5,0)),(IF($D101=6,FS101,FT101))))),MIN((VLOOKUP($D101,SALERYCODE,3,0)),(FQ101+FR101))*(IF($D101=6,FT101,((MIN((VLOOKUP($D101,SALERYCODE,5,0)),FT101)))))))))/IF(AND($D101=2,'ראשי-פרטים כלליים וריכוז הוצאות'!$D$68&lt;&gt;4),1.2,1)</f>
        <v>0</v>
      </c>
      <c r="FW101" s="263"/>
      <c r="FX101" s="264"/>
      <c r="FY101" s="265"/>
      <c r="FZ101" s="266"/>
      <c r="GA101" s="267">
        <f t="shared" si="146"/>
        <v>0</v>
      </c>
      <c r="GB101" s="260">
        <f>+(IF(OR($B101=0,$C101=0,$D101=0,$DC$2&gt;$OE$1),0,IF(OR(FW101=0,FY101=0,FZ101=0),0,MIN((VLOOKUP($D101,SALERYCODE,3,0))*(IF($D101=6,FZ101,FY101))*((MIN((VLOOKUP($D101,SALERYCODE,5,0)),(IF($D101=6,FY101,FZ101))))),MIN((VLOOKUP($D101,SALERYCODE,3,0)),(FW101+FX101))*(IF($D101=6,FZ101,((MIN((VLOOKUP($D101,SALERYCODE,5,0)),FZ101)))))))))/IF(AND($D101=2,'ראשי-פרטים כלליים וריכוז הוצאות'!$D$68&lt;&gt;4),1.2,1)</f>
        <v>0</v>
      </c>
      <c r="GC101" s="263"/>
      <c r="GD101" s="264"/>
      <c r="GE101" s="265"/>
      <c r="GF101" s="266"/>
      <c r="GG101" s="267">
        <f t="shared" si="147"/>
        <v>0</v>
      </c>
      <c r="GH101" s="260">
        <f>+(IF(OR($B101=0,$C101=0,$D101=0,$DC$2&gt;$OE$1),0,IF(OR(GC101=0,GE101=0,GF101=0),0,MIN((VLOOKUP($D101,SALERYCODE,3,0))*(IF($D101=6,GF101,GE101))*((MIN((VLOOKUP($D101,SALERYCODE,5,0)),(IF($D101=6,GE101,GF101))))),MIN((VLOOKUP($D101,SALERYCODE,3,0)),(GC101+GD101))*(IF($D101=6,GF101,((MIN((VLOOKUP($D101,SALERYCODE,5,0)),GF101)))))))))/IF(AND($D101=2,'ראשי-פרטים כלליים וריכוז הוצאות'!$D$68&lt;&gt;4),1.2,1)</f>
        <v>0</v>
      </c>
      <c r="GI101" s="263"/>
      <c r="GJ101" s="264"/>
      <c r="GK101" s="265"/>
      <c r="GL101" s="266"/>
      <c r="GM101" s="267">
        <f t="shared" si="148"/>
        <v>0</v>
      </c>
      <c r="GN101" s="260">
        <f>+(IF(OR($B101=0,$C101=0,$D101=0,$DC$2&gt;$OE$1),0,IF(OR(GI101=0,GK101=0,GL101=0),0,MIN((VLOOKUP($D101,SALERYCODE,3,0))*(IF($D101=6,GL101,GK101))*((MIN((VLOOKUP($D101,SALERYCODE,5,0)),(IF($D101=6,GK101,GL101))))),MIN((VLOOKUP($D101,SALERYCODE,3,0)),(GI101+GJ101))*(IF($D101=6,GL101,((MIN((VLOOKUP($D101,SALERYCODE,5,0)),GL101)))))))))/IF(AND($D101=2,'ראשי-פרטים כלליים וריכוז הוצאות'!$D$68&lt;&gt;4),1.2,1)</f>
        <v>0</v>
      </c>
      <c r="GO101" s="263"/>
      <c r="GP101" s="264"/>
      <c r="GQ101" s="265"/>
      <c r="GR101" s="266"/>
      <c r="GS101" s="267">
        <f t="shared" si="149"/>
        <v>0</v>
      </c>
      <c r="GT101" s="260">
        <f>+(IF(OR($B101=0,$C101=0,$D101=0,$DC$2&gt;$OE$1),0,IF(OR(GO101=0,GQ101=0,GR101=0),0,MIN((VLOOKUP($D101,SALERYCODE,3,0))*(IF($D101=6,GR101,GQ101))*((MIN((VLOOKUP($D101,SALERYCODE,5,0)),(IF($D101=6,GQ101,GR101))))),MIN((VLOOKUP($D101,SALERYCODE,3,0)),(GO101+GP101))*(IF($D101=6,GR101,((MIN((VLOOKUP($D101,SALERYCODE,5,0)),GR101)))))))))/IF(AND($D101=2,'ראשי-פרטים כלליים וריכוז הוצאות'!$D$68&lt;&gt;4),1.2,1)</f>
        <v>0</v>
      </c>
      <c r="GU101" s="263"/>
      <c r="GV101" s="264"/>
      <c r="GW101" s="265"/>
      <c r="GX101" s="266"/>
      <c r="GY101" s="267">
        <f t="shared" si="150"/>
        <v>0</v>
      </c>
      <c r="GZ101" s="260">
        <f>+(IF(OR($B101=0,$C101=0,$D101=0,$DC$2&gt;$OE$1),0,IF(OR(GU101=0,GW101=0,GX101=0),0,MIN((VLOOKUP($D101,SALERYCODE,3,0))*(IF($D101=6,GX101,GW101))*((MIN((VLOOKUP($D101,SALERYCODE,5,0)),(IF($D101=6,GW101,GX101))))),MIN((VLOOKUP($D101,SALERYCODE,3,0)),(GU101+GV101))*(IF($D101=6,GX101,((MIN((VLOOKUP($D101,SALERYCODE,5,0)),GX101)))))))))/IF(AND($D101=2,'ראשי-פרטים כלליים וריכוז הוצאות'!$D$68&lt;&gt;4),1.2,1)</f>
        <v>0</v>
      </c>
      <c r="HA101" s="263"/>
      <c r="HB101" s="264"/>
      <c r="HC101" s="265"/>
      <c r="HD101" s="266"/>
      <c r="HE101" s="267">
        <f t="shared" si="151"/>
        <v>0</v>
      </c>
      <c r="HF101" s="260">
        <f>+(IF(OR($B101=0,$C101=0,$D101=0,$DC$2&gt;$OE$1),0,IF(OR(HA101=0,HC101=0,HD101=0),0,MIN((VLOOKUP($D101,SALERYCODE,3,0))*(IF($D101=6,HD101,HC101))*((MIN((VLOOKUP($D101,SALERYCODE,5,0)),(IF($D101=6,HC101,HD101))))),MIN((VLOOKUP($D101,SALERYCODE,3,0)),(HA101+HB101))*(IF($D101=6,HD101,((MIN((VLOOKUP($D101,SALERYCODE,5,0)),HD101)))))))))/IF(AND($D101=2,'ראשי-פרטים כלליים וריכוז הוצאות'!$D$68&lt;&gt;4),1.2,1)</f>
        <v>0</v>
      </c>
      <c r="HG101" s="263"/>
      <c r="HH101" s="264"/>
      <c r="HI101" s="265"/>
      <c r="HJ101" s="266"/>
      <c r="HK101" s="267">
        <f t="shared" si="152"/>
        <v>0</v>
      </c>
      <c r="HL101" s="260">
        <f>+(IF(OR($B101=0,$C101=0,$D101=0,$DC$2&gt;$OE$1),0,IF(OR(HG101=0,HI101=0,HJ101=0),0,MIN((VLOOKUP($D101,SALERYCODE,3,0))*(IF($D101=6,HJ101,HI101))*((MIN((VLOOKUP($D101,SALERYCODE,5,0)),(IF($D101=6,HI101,HJ101))))),MIN((VLOOKUP($D101,SALERYCODE,3,0)),(HG101+HH101))*(IF($D101=6,HJ101,((MIN((VLOOKUP($D101,SALERYCODE,5,0)),HJ101)))))))))/IF(AND($D101=2,'ראשי-פרטים כלליים וריכוז הוצאות'!$D$68&lt;&gt;4),1.2,1)</f>
        <v>0</v>
      </c>
      <c r="HM101" s="263"/>
      <c r="HN101" s="264"/>
      <c r="HO101" s="265"/>
      <c r="HP101" s="266"/>
      <c r="HQ101" s="267">
        <f t="shared" si="153"/>
        <v>0</v>
      </c>
      <c r="HR101" s="260">
        <f>+(IF(OR($B101=0,$C101=0,$D101=0,$DC$2&gt;$OE$1),0,IF(OR(HM101=0,HO101=0,HP101=0),0,MIN((VLOOKUP($D101,SALERYCODE,3,0))*(IF($D101=6,HP101,HO101))*((MIN((VLOOKUP($D101,SALERYCODE,5,0)),(IF($D101=6,HO101,HP101))))),MIN((VLOOKUP($D101,SALERYCODE,3,0)),(HM101+HN101))*(IF($D101=6,HP101,((MIN((VLOOKUP($D101,SALERYCODE,5,0)),HP101)))))))))/IF(AND($D101=2,'ראשי-פרטים כלליים וריכוז הוצאות'!$D$68&lt;&gt;4),1.2,1)</f>
        <v>0</v>
      </c>
      <c r="HS101" s="263"/>
      <c r="HT101" s="264"/>
      <c r="HU101" s="265"/>
      <c r="HV101" s="266"/>
      <c r="HW101" s="267">
        <f t="shared" si="154"/>
        <v>0</v>
      </c>
      <c r="HX101" s="260">
        <f>+(IF(OR($B101=0,$C101=0,$D101=0,$DC$2&gt;$OE$1),0,IF(OR(HS101=0,HU101=0,HV101=0),0,MIN((VLOOKUP($D101,SALERYCODE,3,0))*(IF($D101=6,HV101,HU101))*((MIN((VLOOKUP($D101,SALERYCODE,5,0)),(IF($D101=6,HU101,HV101))))),MIN((VLOOKUP($D101,SALERYCODE,3,0)),(HS101+HT101))*(IF($D101=6,HV101,((MIN((VLOOKUP($D101,SALERYCODE,5,0)),HV101)))))))))/IF(AND($D101=2,'ראשי-פרטים כלליים וריכוז הוצאות'!$D$68&lt;&gt;4),1.2,1)</f>
        <v>0</v>
      </c>
      <c r="HY101" s="263"/>
      <c r="HZ101" s="264"/>
      <c r="IA101" s="265"/>
      <c r="IB101" s="266"/>
      <c r="IC101" s="267">
        <f t="shared" si="155"/>
        <v>0</v>
      </c>
      <c r="ID101" s="260">
        <f>+(IF(OR($B101=0,$C101=0,$D101=0,$DC$2&gt;$OE$1),0,IF(OR(HY101=0,IA101=0,IB101=0),0,MIN((VLOOKUP($D101,SALERYCODE,3,0))*(IF($D101=6,IB101,IA101))*((MIN((VLOOKUP($D101,SALERYCODE,5,0)),(IF($D101=6,IA101,IB101))))),MIN((VLOOKUP($D101,SALERYCODE,3,0)),(HY101+HZ101))*(IF($D101=6,IB101,((MIN((VLOOKUP($D101,SALERYCODE,5,0)),IB101)))))))))/IF(AND($D101=2,'ראשי-פרטים כלליים וריכוז הוצאות'!$D$68&lt;&gt;4),1.2,1)</f>
        <v>0</v>
      </c>
      <c r="IE101" s="263"/>
      <c r="IF101" s="264"/>
      <c r="IG101" s="265"/>
      <c r="IH101" s="266"/>
      <c r="II101" s="267">
        <f t="shared" si="156"/>
        <v>0</v>
      </c>
      <c r="IJ101" s="260">
        <f>+(IF(OR($B101=0,$C101=0,$D101=0,$DC$2&gt;$OE$1),0,IF(OR(IE101=0,IG101=0,IH101=0),0,MIN((VLOOKUP($D101,SALERYCODE,3,0))*(IF($D101=6,IH101,IG101))*((MIN((VLOOKUP($D101,SALERYCODE,5,0)),(IF($D101=6,IG101,IH101))))),MIN((VLOOKUP($D101,SALERYCODE,3,0)),(IE101+IF101))*(IF($D101=6,IH101,((MIN((VLOOKUP($D101,SALERYCODE,5,0)),IH101)))))))))/IF(AND($D101=2,'ראשי-פרטים כלליים וריכוז הוצאות'!$D$68&lt;&gt;4),1.2,1)</f>
        <v>0</v>
      </c>
      <c r="IK101" s="263"/>
      <c r="IL101" s="264"/>
      <c r="IM101" s="265"/>
      <c r="IN101" s="266"/>
      <c r="IO101" s="267">
        <f t="shared" si="157"/>
        <v>0</v>
      </c>
      <c r="IP101" s="260">
        <f>+(IF(OR($B101=0,$C101=0,$D101=0,$DC$2&gt;$OE$1),0,IF(OR(IK101=0,IM101=0,IN101=0),0,MIN((VLOOKUP($D101,SALERYCODE,3,0))*(IF($D101=6,IN101,IM101))*((MIN((VLOOKUP($D101,SALERYCODE,5,0)),(IF($D101=6,IM101,IN101))))),MIN((VLOOKUP($D101,SALERYCODE,3,0)),(IK101+IL101))*(IF($D101=6,IN101,((MIN((VLOOKUP($D101,SALERYCODE,5,0)),IN101)))))))))/IF(AND($D101=2,'ראשי-פרטים כלליים וריכוז הוצאות'!$D$68&lt;&gt;4),1.2,1)</f>
        <v>0</v>
      </c>
      <c r="IQ101" s="263"/>
      <c r="IR101" s="264"/>
      <c r="IS101" s="265"/>
      <c r="IT101" s="266"/>
      <c r="IU101" s="267">
        <f t="shared" si="158"/>
        <v>0</v>
      </c>
      <c r="IV101" s="260">
        <f>+(IF(OR($B101=0,$C101=0,$D101=0,$DC$2&gt;$OE$1),0,IF(OR(IQ101=0,IS101=0,IT101=0),0,MIN((VLOOKUP($D101,SALERYCODE,3,0))*(IF($D101=6,IT101,IS101))*((MIN((VLOOKUP($D101,SALERYCODE,5,0)),(IF($D101=6,IS101,IT101))))),MIN((VLOOKUP($D101,SALERYCODE,3,0)),(IQ101+IR101))*(IF($D101=6,IT101,((MIN((VLOOKUP($D101,SALERYCODE,5,0)),IT101)))))))))/IF(AND($D101=2,'ראשי-פרטים כלליים וריכוז הוצאות'!$D$68&lt;&gt;4),1.2,1)</f>
        <v>0</v>
      </c>
      <c r="IW101" s="263"/>
      <c r="IX101" s="264"/>
      <c r="IY101" s="265"/>
      <c r="IZ101" s="266"/>
      <c r="JA101" s="267">
        <f t="shared" si="159"/>
        <v>0</v>
      </c>
      <c r="JB101" s="260">
        <f>+(IF(OR($B101=0,$C101=0,$D101=0,$DC$2&gt;$OE$1),0,IF(OR(IW101=0,IY101=0,IZ101=0),0,MIN((VLOOKUP($D101,SALERYCODE,3,0))*(IF($D101=6,IZ101,IY101))*((MIN((VLOOKUP($D101,SALERYCODE,5,0)),(IF($D101=6,IY101,IZ101))))),MIN((VLOOKUP($D101,SALERYCODE,3,0)),(IW101+IX101))*(IF($D101=6,IZ101,((MIN((VLOOKUP($D101,SALERYCODE,5,0)),IZ101)))))))))/IF(AND($D101=2,'ראשי-פרטים כלליים וריכוז הוצאות'!$D$68&lt;&gt;4),1.2,1)</f>
        <v>0</v>
      </c>
      <c r="JC101" s="263"/>
      <c r="JD101" s="264"/>
      <c r="JE101" s="265"/>
      <c r="JF101" s="266"/>
      <c r="JG101" s="267">
        <f t="shared" si="160"/>
        <v>0</v>
      </c>
      <c r="JH101" s="260">
        <f>+(IF(OR($B101=0,$C101=0,$D101=0,$DC$2&gt;$OE$1),0,IF(OR(JC101=0,JE101=0,JF101=0),0,MIN((VLOOKUP($D101,SALERYCODE,3,0))*(IF($D101=6,JF101,JE101))*((MIN((VLOOKUP($D101,SALERYCODE,5,0)),(IF($D101=6,JE101,JF101))))),MIN((VLOOKUP($D101,SALERYCODE,3,0)),(JC101+JD101))*(IF($D101=6,JF101,((MIN((VLOOKUP($D101,SALERYCODE,5,0)),JF101)))))))))/IF(AND($D101=2,'ראשי-פרטים כלליים וריכוז הוצאות'!$D$68&lt;&gt;4),1.2,1)</f>
        <v>0</v>
      </c>
      <c r="JI101" s="263"/>
      <c r="JJ101" s="264"/>
      <c r="JK101" s="265"/>
      <c r="JL101" s="266"/>
      <c r="JM101" s="267">
        <f t="shared" si="161"/>
        <v>0</v>
      </c>
      <c r="JN101" s="260">
        <f>+(IF(OR($B101=0,$C101=0,$D101=0,$DC$2&gt;$OE$1),0,IF(OR(JI101=0,JK101=0,JL101=0),0,MIN((VLOOKUP($D101,SALERYCODE,3,0))*(IF($D101=6,JL101,JK101))*((MIN((VLOOKUP($D101,SALERYCODE,5,0)),(IF($D101=6,JK101,JL101))))),MIN((VLOOKUP($D101,SALERYCODE,3,0)),(JI101+JJ101))*(IF($D101=6,JL101,((MIN((VLOOKUP($D101,SALERYCODE,5,0)),JL101)))))))))/IF(AND($D101=2,'ראשי-פרטים כלליים וריכוז הוצאות'!$D$68&lt;&gt;4),1.2,1)</f>
        <v>0</v>
      </c>
      <c r="JO101" s="263"/>
      <c r="JP101" s="264"/>
      <c r="JQ101" s="265"/>
      <c r="JR101" s="266"/>
      <c r="JS101" s="267">
        <f t="shared" si="162"/>
        <v>0</v>
      </c>
      <c r="JT101" s="260">
        <f>+(IF(OR($B101=0,$C101=0,$D101=0,$DC$2&gt;$OE$1),0,IF(OR(JO101=0,JQ101=0,JR101=0),0,MIN((VLOOKUP($D101,SALERYCODE,3,0))*(IF($D101=6,JR101,JQ101))*((MIN((VLOOKUP($D101,SALERYCODE,5,0)),(IF($D101=6,JQ101,JR101))))),MIN((VLOOKUP($D101,SALERYCODE,3,0)),(JO101+JP101))*(IF($D101=6,JR101,((MIN((VLOOKUP($D101,SALERYCODE,5,0)),JR101)))))))))/IF(AND($D101=2,'ראשי-פרטים כלליים וריכוז הוצאות'!$D$68&lt;&gt;4),1.2,1)</f>
        <v>0</v>
      </c>
      <c r="JU101" s="263"/>
      <c r="JV101" s="264"/>
      <c r="JW101" s="265"/>
      <c r="JX101" s="266"/>
      <c r="JY101" s="267">
        <f t="shared" si="163"/>
        <v>0</v>
      </c>
      <c r="JZ101" s="260">
        <f>+(IF(OR($B101=0,$C101=0,$D101=0,$DC$2&gt;$OE$1),0,IF(OR(JU101=0,JW101=0,JX101=0),0,MIN((VLOOKUP($D101,SALERYCODE,3,0))*(IF($D101=6,JX101,JW101))*((MIN((VLOOKUP($D101,SALERYCODE,5,0)),(IF($D101=6,JW101,JX101))))),MIN((VLOOKUP($D101,SALERYCODE,3,0)),(JU101+JV101))*(IF($D101=6,JX101,((MIN((VLOOKUP($D101,SALERYCODE,5,0)),JX101)))))))))/IF(AND($D101=2,'ראשי-פרטים כלליים וריכוז הוצאות'!$D$68&lt;&gt;4),1.2,1)</f>
        <v>0</v>
      </c>
      <c r="KA101" s="263"/>
      <c r="KB101" s="264"/>
      <c r="KC101" s="265"/>
      <c r="KD101" s="266"/>
      <c r="KE101" s="267">
        <f t="shared" si="164"/>
        <v>0</v>
      </c>
      <c r="KF101" s="260">
        <f>+(IF(OR($B101=0,$C101=0,$D101=0,$DC$2&gt;$OE$1),0,IF(OR(KA101=0,KC101=0,KD101=0),0,MIN((VLOOKUP($D101,SALERYCODE,3,0))*(IF($D101=6,KD101,KC101))*((MIN((VLOOKUP($D101,SALERYCODE,5,0)),(IF($D101=6,KC101,KD101))))),MIN((VLOOKUP($D101,SALERYCODE,3,0)),(KA101+KB101))*(IF($D101=6,KD101,((MIN((VLOOKUP($D101,SALERYCODE,5,0)),KD101)))))))))/IF(AND($D101=2,'ראשי-פרטים כלליים וריכוז הוצאות'!$D$68&lt;&gt;4),1.2,1)</f>
        <v>0</v>
      </c>
      <c r="KG101" s="263"/>
      <c r="KH101" s="264"/>
      <c r="KI101" s="265"/>
      <c r="KJ101" s="266"/>
      <c r="KK101" s="267">
        <f t="shared" si="165"/>
        <v>0</v>
      </c>
      <c r="KL101" s="260">
        <f>+(IF(OR($B101=0,$C101=0,$D101=0,$DC$2&gt;$OE$1),0,IF(OR(KG101=0,KI101=0,KJ101=0),0,MIN((VLOOKUP($D101,SALERYCODE,3,0))*(IF($D101=6,KJ101,KI101))*((MIN((VLOOKUP($D101,SALERYCODE,5,0)),(IF($D101=6,KI101,KJ101))))),MIN((VLOOKUP($D101,SALERYCODE,3,0)),(KG101+KH101))*(IF($D101=6,KJ101,((MIN((VLOOKUP($D101,SALERYCODE,5,0)),KJ101)))))))))/IF(AND($D101=2,'ראשי-פרטים כלליים וריכוז הוצאות'!$D$68&lt;&gt;4),1.2,1)</f>
        <v>0</v>
      </c>
      <c r="KM101" s="263"/>
      <c r="KN101" s="264"/>
      <c r="KO101" s="265"/>
      <c r="KP101" s="266"/>
      <c r="KQ101" s="267">
        <f t="shared" si="166"/>
        <v>0</v>
      </c>
      <c r="KR101" s="260">
        <f>+(IF(OR($B101=0,$C101=0,$D101=0,$DC$2&gt;$OE$1),0,IF(OR(KM101=0,KO101=0,KP101=0),0,MIN((VLOOKUP($D101,SALERYCODE,3,0))*(IF($D101=6,KP101,KO101))*((MIN((VLOOKUP($D101,SALERYCODE,5,0)),(IF($D101=6,KO101,KP101))))),MIN((VLOOKUP($D101,SALERYCODE,3,0)),(KM101+KN101))*(IF($D101=6,KP101,((MIN((VLOOKUP($D101,SALERYCODE,5,0)),KP101)))))))))/IF(AND($D101=2,'ראשי-פרטים כלליים וריכוז הוצאות'!$D$68&lt;&gt;4),1.2,1)</f>
        <v>0</v>
      </c>
      <c r="KS101" s="263"/>
      <c r="KT101" s="264"/>
      <c r="KU101" s="265"/>
      <c r="KV101" s="266"/>
      <c r="KW101" s="267">
        <f t="shared" si="167"/>
        <v>0</v>
      </c>
      <c r="KX101" s="260">
        <f>+(IF(OR($B101=0,$C101=0,$D101=0,$DC$2&gt;$OE$1),0,IF(OR(KS101=0,KU101=0,KV101=0),0,MIN((VLOOKUP($D101,SALERYCODE,3,0))*(IF($D101=6,KV101,KU101))*((MIN((VLOOKUP($D101,SALERYCODE,5,0)),(IF($D101=6,KU101,KV101))))),MIN((VLOOKUP($D101,SALERYCODE,3,0)),(KS101+KT101))*(IF($D101=6,KV101,((MIN((VLOOKUP($D101,SALERYCODE,5,0)),KV101)))))))))/IF(AND($D101=2,'ראשי-פרטים כלליים וריכוז הוצאות'!$D$68&lt;&gt;4),1.2,1)</f>
        <v>0</v>
      </c>
      <c r="KY101" s="263"/>
      <c r="KZ101" s="264"/>
      <c r="LA101" s="265"/>
      <c r="LB101" s="266"/>
      <c r="LC101" s="267">
        <f t="shared" si="168"/>
        <v>0</v>
      </c>
      <c r="LD101" s="260">
        <f>+(IF(OR($B101=0,$C101=0,$D101=0,$DC$2&gt;$OE$1),0,IF(OR(KY101=0,LA101=0,LB101=0),0,MIN((VLOOKUP($D101,SALERYCODE,3,0))*(IF($D101=6,LB101,LA101))*((MIN((VLOOKUP($D101,SALERYCODE,5,0)),(IF($D101=6,LA101,LB101))))),MIN((VLOOKUP($D101,SALERYCODE,3,0)),(KY101+KZ101))*(IF($D101=6,LB101,((MIN((VLOOKUP($D101,SALERYCODE,5,0)),LB101)))))))))/IF(AND($D101=2,'ראשי-פרטים כלליים וריכוז הוצאות'!$D$68&lt;&gt;4),1.2,1)</f>
        <v>0</v>
      </c>
      <c r="LE101" s="263"/>
      <c r="LF101" s="264"/>
      <c r="LG101" s="265"/>
      <c r="LH101" s="266"/>
      <c r="LI101" s="267">
        <f t="shared" si="169"/>
        <v>0</v>
      </c>
      <c r="LJ101" s="260">
        <f>+(IF(OR($B101=0,$C101=0,$D101=0,$DC$2&gt;$OE$1),0,IF(OR(LE101=0,LG101=0,LH101=0),0,MIN((VLOOKUP($D101,SALERYCODE,3,0))*(IF($D101=6,LH101,LG101))*((MIN((VLOOKUP($D101,SALERYCODE,5,0)),(IF($D101=6,LG101,LH101))))),MIN((VLOOKUP($D101,SALERYCODE,3,0)),(LE101+LF101))*(IF($D101=6,LH101,((MIN((VLOOKUP($D101,SALERYCODE,5,0)),LH101)))))))))/IF(AND($D101=2,'ראשי-פרטים כלליים וריכוז הוצאות'!$D$68&lt;&gt;4),1.2,1)</f>
        <v>0</v>
      </c>
      <c r="LK101" s="263"/>
      <c r="LL101" s="264"/>
      <c r="LM101" s="265"/>
      <c r="LN101" s="266"/>
      <c r="LO101" s="267">
        <f t="shared" si="170"/>
        <v>0</v>
      </c>
      <c r="LP101" s="260">
        <f>+(IF(OR($B101=0,$C101=0,$D101=0,$DC$2&gt;$OE$1),0,IF(OR(LK101=0,LM101=0,LN101=0),0,MIN((VLOOKUP($D101,SALERYCODE,3,0))*(IF($D101=6,LN101,LM101))*((MIN((VLOOKUP($D101,SALERYCODE,5,0)),(IF($D101=6,LM101,LN101))))),MIN((VLOOKUP($D101,SALERYCODE,3,0)),(LK101+LL101))*(IF($D101=6,LN101,((MIN((VLOOKUP($D101,SALERYCODE,5,0)),LN101)))))))))/IF(AND($D101=2,'ראשי-פרטים כלליים וריכוז הוצאות'!$D$68&lt;&gt;4),1.2,1)</f>
        <v>0</v>
      </c>
      <c r="LQ101" s="263"/>
      <c r="LR101" s="264"/>
      <c r="LS101" s="265"/>
      <c r="LT101" s="266"/>
      <c r="LU101" s="267">
        <f t="shared" si="171"/>
        <v>0</v>
      </c>
      <c r="LV101" s="260">
        <f>+(IF(OR($B101=0,$C101=0,$D101=0,$DC$2&gt;$OE$1),0,IF(OR(LQ101=0,LS101=0,LT101=0),0,MIN((VLOOKUP($D101,SALERYCODE,3,0))*(IF($D101=6,LT101,LS101))*((MIN((VLOOKUP($D101,SALERYCODE,5,0)),(IF($D101=6,LS101,LT101))))),MIN((VLOOKUP($D101,SALERYCODE,3,0)),(LQ101+LR101))*(IF($D101=6,LT101,((MIN((VLOOKUP($D101,SALERYCODE,5,0)),LT101)))))))))/IF(AND($D101=2,'ראשי-פרטים כלליים וריכוז הוצאות'!$D$68&lt;&gt;4),1.2,1)</f>
        <v>0</v>
      </c>
      <c r="LW101" s="263"/>
      <c r="LX101" s="264"/>
      <c r="LY101" s="265"/>
      <c r="LZ101" s="266"/>
      <c r="MA101" s="267">
        <f t="shared" si="172"/>
        <v>0</v>
      </c>
      <c r="MB101" s="260">
        <f>+(IF(OR($B101=0,$C101=0,$D101=0,$DC$2&gt;$OE$1),0,IF(OR(LW101=0,LY101=0,LZ101=0),0,MIN((VLOOKUP($D101,SALERYCODE,3,0))*(IF($D101=6,LZ101,LY101))*((MIN((VLOOKUP($D101,SALERYCODE,5,0)),(IF($D101=6,LY101,LZ101))))),MIN((VLOOKUP($D101,SALERYCODE,3,0)),(LW101+LX101))*(IF($D101=6,LZ101,((MIN((VLOOKUP($D101,SALERYCODE,5,0)),LZ101)))))))))/IF(AND($D101=2,'ראשי-פרטים כלליים וריכוז הוצאות'!$D$68&lt;&gt;4),1.2,1)</f>
        <v>0</v>
      </c>
      <c r="MC101" s="263"/>
      <c r="MD101" s="264"/>
      <c r="ME101" s="265"/>
      <c r="MF101" s="266"/>
      <c r="MG101" s="267">
        <f t="shared" si="173"/>
        <v>0</v>
      </c>
      <c r="MH101" s="260">
        <f>+(IF(OR($B101=0,$C101=0,$D101=0,$DC$2&gt;$OE$1),0,IF(OR(MC101=0,ME101=0,MF101=0),0,MIN((VLOOKUP($D101,SALERYCODE,3,0))*(IF($D101=6,MF101,ME101))*((MIN((VLOOKUP($D101,SALERYCODE,5,0)),(IF($D101=6,ME101,MF101))))),MIN((VLOOKUP($D101,SALERYCODE,3,0)),(MC101+MD101))*(IF($D101=6,MF101,((MIN((VLOOKUP($D101,SALERYCODE,5,0)),MF101)))))))))/IF(AND($D101=2,'ראשי-פרטים כלליים וריכוז הוצאות'!$D$68&lt;&gt;4),1.2,1)</f>
        <v>0</v>
      </c>
      <c r="MI101" s="263"/>
      <c r="MJ101" s="264"/>
      <c r="MK101" s="265"/>
      <c r="ML101" s="266"/>
      <c r="MM101" s="267">
        <f t="shared" si="174"/>
        <v>0</v>
      </c>
      <c r="MN101" s="260">
        <f>+(IF(OR($B101=0,$C101=0,$D101=0,$DC$2&gt;$OE$1),0,IF(OR(MI101=0,MK101=0,ML101=0),0,MIN((VLOOKUP($D101,SALERYCODE,3,0))*(IF($D101=6,ML101,MK101))*((MIN((VLOOKUP($D101,SALERYCODE,5,0)),(IF($D101=6,MK101,ML101))))),MIN((VLOOKUP($D101,SALERYCODE,3,0)),(MI101+MJ101))*(IF($D101=6,ML101,((MIN((VLOOKUP($D101,SALERYCODE,5,0)),ML101)))))))))/IF(AND($D101=2,'ראשי-פרטים כלליים וריכוז הוצאות'!$D$68&lt;&gt;4),1.2,1)</f>
        <v>0</v>
      </c>
      <c r="MO101" s="263"/>
      <c r="MP101" s="264"/>
      <c r="MQ101" s="265"/>
      <c r="MR101" s="266"/>
      <c r="MS101" s="267">
        <f t="shared" si="175"/>
        <v>0</v>
      </c>
      <c r="MT101" s="260">
        <f>+(IF(OR($B101=0,$C101=0,$D101=0,$DC$2&gt;$OE$1),0,IF(OR(MO101=0,MQ101=0,MR101=0),0,MIN((VLOOKUP($D101,SALERYCODE,3,0))*(IF($D101=6,MR101,MQ101))*((MIN((VLOOKUP($D101,SALERYCODE,5,0)),(IF($D101=6,MQ101,MR101))))),MIN((VLOOKUP($D101,SALERYCODE,3,0)),(MO101+MP101))*(IF($D101=6,MR101,((MIN((VLOOKUP($D101,SALERYCODE,5,0)),MR101)))))))))/IF(AND($D101=2,'ראשי-פרטים כלליים וריכוז הוצאות'!$D$68&lt;&gt;4),1.2,1)</f>
        <v>0</v>
      </c>
      <c r="MU101" s="263"/>
      <c r="MV101" s="264"/>
      <c r="MW101" s="265"/>
      <c r="MX101" s="266"/>
      <c r="MY101" s="267">
        <f t="shared" si="176"/>
        <v>0</v>
      </c>
      <c r="MZ101" s="260">
        <f>+(IF(OR($B101=0,$C101=0,$D101=0,$DC$2&gt;$OE$1),0,IF(OR(MU101=0,MW101=0,MX101=0),0,MIN((VLOOKUP($D101,SALERYCODE,3,0))*(IF($D101=6,MX101,MW101))*((MIN((VLOOKUP($D101,SALERYCODE,5,0)),(IF($D101=6,MW101,MX101))))),MIN((VLOOKUP($D101,SALERYCODE,3,0)),(MU101+MV101))*(IF($D101=6,MX101,((MIN((VLOOKUP($D101,SALERYCODE,5,0)),MX101)))))))))/IF(AND($D101=2,'ראשי-פרטים כלליים וריכוז הוצאות'!$D$68&lt;&gt;4),1.2,1)</f>
        <v>0</v>
      </c>
      <c r="NA101" s="263"/>
      <c r="NB101" s="264"/>
      <c r="NC101" s="265"/>
      <c r="ND101" s="266"/>
      <c r="NE101" s="267">
        <f t="shared" si="177"/>
        <v>0</v>
      </c>
      <c r="NF101" s="260">
        <f>+(IF(OR($B101=0,$C101=0,$D101=0,$DC$2&gt;$OE$1),0,IF(OR(NA101=0,NC101=0,ND101=0),0,MIN((VLOOKUP($D101,SALERYCODE,3,0))*(IF($D101=6,ND101,NC101))*((MIN((VLOOKUP($D101,SALERYCODE,5,0)),(IF($D101=6,NC101,ND101))))),MIN((VLOOKUP($D101,SALERYCODE,3,0)),(NA101+NB101))*(IF($D101=6,ND101,((MIN((VLOOKUP($D101,SALERYCODE,5,0)),ND101)))))))))/IF(AND($D101=2,'ראשי-פרטים כלליים וריכוז הוצאות'!$D$68&lt;&gt;4),1.2,1)</f>
        <v>0</v>
      </c>
      <c r="NG101" s="263"/>
      <c r="NH101" s="264"/>
      <c r="NI101" s="265"/>
      <c r="NJ101" s="266"/>
      <c r="NK101" s="267">
        <f t="shared" si="178"/>
        <v>0</v>
      </c>
      <c r="NL101" s="260">
        <f>+(IF(OR($B101=0,$C101=0,$D101=0,$DC$2&gt;$OE$1),0,IF(OR(NG101=0,NI101=0,NJ101=0),0,MIN((VLOOKUP($D101,SALERYCODE,3,0))*(IF($D101=6,NJ101,NI101))*((MIN((VLOOKUP($D101,SALERYCODE,5,0)),(IF($D101=6,NI101,NJ101))))),MIN((VLOOKUP($D101,SALERYCODE,3,0)),(NG101+NH101))*(IF($D101=6,NJ101,((MIN((VLOOKUP($D101,SALERYCODE,5,0)),NJ101)))))))))/IF(AND($D101=2,'ראשי-פרטים כלליים וריכוז הוצאות'!$D$68&lt;&gt;4),1.2,1)</f>
        <v>0</v>
      </c>
      <c r="NM101" s="263"/>
      <c r="NN101" s="264"/>
      <c r="NO101" s="265"/>
      <c r="NP101" s="266"/>
      <c r="NQ101" s="267">
        <f t="shared" si="179"/>
        <v>0</v>
      </c>
      <c r="NR101" s="260">
        <f>+(IF(OR($B101=0,$C101=0,$D101=0,$DC$2&gt;$OE$1),0,IF(OR(NM101=0,NO101=0,NP101=0),0,MIN((VLOOKUP($D101,SALERYCODE,3,0))*(IF($D101=6,NP101,NO101))*((MIN((VLOOKUP($D101,SALERYCODE,5,0)),(IF($D101=6,NO101,NP101))))),MIN((VLOOKUP($D101,SALERYCODE,3,0)),(NM101+NN101))*(IF($D101=6,NP101,((MIN((VLOOKUP($D101,SALERYCODE,5,0)),NP101)))))))))/IF(AND($D101=2,'ראשי-פרטים כלליים וריכוז הוצאות'!$D$68&lt;&gt;4),1.2,1)</f>
        <v>0</v>
      </c>
      <c r="NS101" s="263"/>
      <c r="NT101" s="264"/>
      <c r="NU101" s="265"/>
      <c r="NV101" s="266"/>
      <c r="NW101" s="267">
        <f t="shared" si="180"/>
        <v>0</v>
      </c>
      <c r="NX101" s="260">
        <f>+(IF(OR($B101=0,$C101=0,$D101=0,$DC$2&gt;$OE$1),0,IF(OR(NS101=0,NU101=0,NV101=0),0,MIN((VLOOKUP($D101,SALERYCODE,3,0))*(IF($D101=6,NV101,NU101))*((MIN((VLOOKUP($D101,SALERYCODE,5,0)),(IF($D101=6,NU101,NV101))))),MIN((VLOOKUP($D101,SALERYCODE,3,0)),(NS101+NT101))*(IF($D101=6,NV101,((MIN((VLOOKUP($D101,SALERYCODE,5,0)),NV101)))))))))/IF(AND($D101=2,'ראשי-פרטים כלליים וריכוז הוצאות'!$D$68&lt;&gt;4),1.2,1)</f>
        <v>0</v>
      </c>
      <c r="NY101" s="263"/>
      <c r="NZ101" s="264"/>
      <c r="OA101" s="265"/>
      <c r="OB101" s="266"/>
      <c r="OC101" s="267">
        <f t="shared" si="181"/>
        <v>0</v>
      </c>
      <c r="OD101" s="260">
        <f>+(IF(OR($B101=0,$C101=0,$D101=0,$DC$2&gt;$OE$1),0,IF(OR(NY101=0,OA101=0,OB101=0),0,MIN((VLOOKUP($D101,SALERYCODE,3,0))*(IF($D101=6,OB101,OA101))*((MIN((VLOOKUP($D101,SALERYCODE,5,0)),(IF($D101=6,OA101,OB101))))),MIN((VLOOKUP($D101,SALERYCODE,3,0)),(NY101+NZ101))*(IF($D101=6,OB101,((MIN((VLOOKUP($D101,SALERYCODE,5,0)),OB101)))))))))/IF(AND($D101=2,'ראשי-פרטים כלליים וריכוז הוצאות'!$D$68&lt;&gt;4),1.2,1)</f>
        <v>0</v>
      </c>
      <c r="OE101" s="275">
        <f t="shared" si="192"/>
        <v>0</v>
      </c>
      <c r="OF101" s="283">
        <f t="shared" si="193"/>
        <v>9.9999999999999995E-7</v>
      </c>
      <c r="OG101" s="276">
        <f t="shared" si="194"/>
        <v>0</v>
      </c>
      <c r="OH101" s="275">
        <f t="shared" si="195"/>
        <v>0</v>
      </c>
      <c r="OI101" s="275">
        <v>0</v>
      </c>
      <c r="OJ101" s="258">
        <f t="shared" si="191"/>
        <v>0</v>
      </c>
      <c r="OK101" s="284"/>
      <c r="OL101" s="116">
        <f>MIN(OJ101+OK101*OF101*OE101/$OL$1/IF(AND($D101=2,'ראשי-פרטים כלליים וריכוז הוצאות'!$D$68&lt;&gt;4),1.2,1),IF($D101&gt;0,VLOOKUP($D101,SALERYCODE,3,0)*12*OG101,0))</f>
        <v>0</v>
      </c>
      <c r="OM101" s="95">
        <f t="shared" si="182"/>
        <v>0</v>
      </c>
      <c r="ON101" s="11">
        <f t="shared" si="183"/>
        <v>0</v>
      </c>
      <c r="OO101" s="11">
        <f t="shared" si="184"/>
        <v>0</v>
      </c>
      <c r="OP101" s="22">
        <f t="shared" si="185"/>
        <v>0</v>
      </c>
      <c r="OQ101" s="11">
        <f t="shared" si="186"/>
        <v>0</v>
      </c>
      <c r="OR101" s="11" t="e">
        <f>#REF!</f>
        <v>#REF!</v>
      </c>
      <c r="OS101" s="35" t="e">
        <f>#REF!-OP101</f>
        <v>#REF!</v>
      </c>
      <c r="OT101" s="35" t="e">
        <f>OS101-#REF!</f>
        <v>#REF!</v>
      </c>
      <c r="OU101" s="43" t="e">
        <f>IF(AND(OP101&gt;0,(OS101=#REF!-OP101)),"מועסק פחות מ-10% מזמנו במופ","")</f>
        <v>#REF!</v>
      </c>
    </row>
    <row r="102" spans="1:411" ht="24" hidden="1" customHeight="1" outlineLevel="1" x14ac:dyDescent="0.2">
      <c r="A102" s="282">
        <v>99</v>
      </c>
      <c r="B102" s="269"/>
      <c r="C102" s="270"/>
      <c r="D102" s="271"/>
      <c r="E102" s="263"/>
      <c r="F102" s="264"/>
      <c r="G102" s="265"/>
      <c r="H102" s="266"/>
      <c r="I102" s="267">
        <f t="shared" si="117"/>
        <v>0</v>
      </c>
      <c r="J102" s="260">
        <f>(IF(OR($B102=0,$C102=0,$D102=0,$E$2&gt;$OE$1),0,IF(OR($E102=0,$G102=0,$H102=0),0,MIN((VLOOKUP($D102,SALERYCODE,3,0))*(IF($D102=6,$H102,$G102))*((MIN((VLOOKUP($D102,SALERYCODE,5,0)),(IF($D102=6,$G102,$H102))))),MIN((VLOOKUP($D102,SALERYCODE,3,0)),($E102+$F102))*(IF($D102=6,$H102,((MIN((VLOOKUP($D102,SALERYCODE,5,0)),$H102)))))))))/IF(AND($D102=2,'ראשי-פרטים כלליים וריכוז הוצאות'!$D$68&lt;&gt;4),1.2,1)</f>
        <v>0</v>
      </c>
      <c r="K102" s="263"/>
      <c r="L102" s="264"/>
      <c r="M102" s="265"/>
      <c r="N102" s="266"/>
      <c r="O102" s="267">
        <f t="shared" si="118"/>
        <v>0</v>
      </c>
      <c r="P102" s="260">
        <f>+(IF(OR($B102=0,$C102=0,$D102=0,$K$2&gt;$OE$1),0,IF(OR($K102=0,$M102=0,$N102=0),0,MIN((VLOOKUP($D102,SALERYCODE,3,0))*(IF($D102=6,$N102,$M102))*((MIN((VLOOKUP($D102,SALERYCODE,5,0)),(IF($D102=6,$M102,$N102))))),MIN((VLOOKUP($D102,SALERYCODE,3,0)),($K102+$L102))*(IF($D102=6,$N102,((MIN((VLOOKUP($D102,SALERYCODE,5,0)),$N102)))))))))/IF(AND($D102=2,'ראשי-פרטים כלליים וריכוז הוצאות'!$D$68&lt;&gt;4),1.2,1)</f>
        <v>0</v>
      </c>
      <c r="Q102" s="263"/>
      <c r="R102" s="264"/>
      <c r="S102" s="265"/>
      <c r="T102" s="266"/>
      <c r="U102" s="267">
        <f t="shared" si="119"/>
        <v>0</v>
      </c>
      <c r="V102" s="260">
        <f>+(IF(OR($B102=0,$C102=0,$D102=0,$Q$2&gt;$OE$1),0,IF(OR(Q102=0,S102=0,T102=0),0,MIN((VLOOKUP($D102,SALERYCODE,3,0))*(IF($D102=6,T102,S102))*((MIN((VLOOKUP($D102,SALERYCODE,5,0)),(IF($D102=6,S102,T102))))),MIN((VLOOKUP($D102,SALERYCODE,3,0)),(Q102+R102))*(IF($D102=6,T102,((MIN((VLOOKUP($D102,SALERYCODE,5,0)),T102)))))))))/IF(AND($D102=2,'ראשי-פרטים כלליים וריכוז הוצאות'!$D$68&lt;&gt;4),1.2,1)</f>
        <v>0</v>
      </c>
      <c r="W102" s="263"/>
      <c r="X102" s="264"/>
      <c r="Y102" s="265"/>
      <c r="Z102" s="266"/>
      <c r="AA102" s="267">
        <f t="shared" si="120"/>
        <v>0</v>
      </c>
      <c r="AB102" s="260">
        <f>+(IF(OR($B102=0,$C102=0,$D102=0,$W$2&gt;$OE$1),0,IF(OR(W102=0,Y102=0,Z102=0),0,MIN((VLOOKUP($D102,SALERYCODE,3,0))*(IF($D102=6,Z102,Y102))*((MIN((VLOOKUP($D102,SALERYCODE,5,0)),(IF($D102=6,Y102,Z102))))),MIN((VLOOKUP($D102,SALERYCODE,3,0)),(W102+X102))*(IF($D102=6,Z102,((MIN((VLOOKUP($D102,SALERYCODE,5,0)),Z102)))))))))/IF(AND($D102=2,'ראשי-פרטים כלליים וריכוז הוצאות'!$D$68&lt;&gt;4),1.2,1)</f>
        <v>0</v>
      </c>
      <c r="AC102" s="263"/>
      <c r="AD102" s="264"/>
      <c r="AE102" s="265"/>
      <c r="AF102" s="266"/>
      <c r="AG102" s="267">
        <f t="shared" si="121"/>
        <v>0</v>
      </c>
      <c r="AH102" s="260">
        <f>+(IF(OR($B102=0,$C102=0,$D102=0,$AC$2&gt;$OE$1),0,IF(OR(AC102=0,AE102=0,AF102=0),0,MIN((VLOOKUP($D102,SALERYCODE,3,0))*(IF($D102=6,AF102,AE102))*((MIN((VLOOKUP($D102,SALERYCODE,5,0)),(IF($D102=6,AE102,AF102))))),MIN((VLOOKUP($D102,SALERYCODE,3,0)),(AC102+AD102))*(IF($D102=6,AF102,((MIN((VLOOKUP($D102,SALERYCODE,5,0)),AF102)))))))))/IF(AND($D102=2,'ראשי-פרטים כלליים וריכוז הוצאות'!$D$68&lt;&gt;4),1.2,1)</f>
        <v>0</v>
      </c>
      <c r="AI102" s="263"/>
      <c r="AJ102" s="264"/>
      <c r="AK102" s="265"/>
      <c r="AL102" s="266"/>
      <c r="AM102" s="267">
        <f t="shared" si="122"/>
        <v>0</v>
      </c>
      <c r="AN102" s="260">
        <f>+(IF(OR($B102=0,$C102=0,$D102=0,$AI$2&gt;$OE$1),0,IF(OR(AI102=0,AK102=0,AL102=0),0,MIN((VLOOKUP($D102,SALERYCODE,3,0))*(IF($D102=6,AL102,AK102))*((MIN((VLOOKUP($D102,SALERYCODE,5,0)),(IF($D102=6,AK102,AL102))))),MIN((VLOOKUP($D102,SALERYCODE,3,0)),(AI102+AJ102))*(IF($D102=6,AL102,((MIN((VLOOKUP($D102,SALERYCODE,5,0)),AL102)))))))))/IF(AND($D102=2,'ראשי-פרטים כלליים וריכוז הוצאות'!$D$68&lt;&gt;4),1.2,1)</f>
        <v>0</v>
      </c>
      <c r="AO102" s="263"/>
      <c r="AP102" s="264"/>
      <c r="AQ102" s="265"/>
      <c r="AR102" s="266"/>
      <c r="AS102" s="267">
        <f t="shared" si="123"/>
        <v>0</v>
      </c>
      <c r="AT102" s="260">
        <f>+(IF(OR($B102=0,$C102=0,$D102=0,$AO$2&gt;$OE$1),0,IF(OR(AO102=0,AQ102=0,AR102=0),0,MIN((VLOOKUP($D102,SALERYCODE,3,0))*(IF($D102=6,AR102,AQ102))*((MIN((VLOOKUP($D102,SALERYCODE,5,0)),(IF($D102=6,AQ102,AR102))))),MIN((VLOOKUP($D102,SALERYCODE,3,0)),(AO102+AP102))*(IF($D102=6,AR102,((MIN((VLOOKUP($D102,SALERYCODE,5,0)),AR102)))))))))/IF(AND($D102=2,'ראשי-פרטים כלליים וריכוז הוצאות'!$D$68&lt;&gt;4),1.2,1)</f>
        <v>0</v>
      </c>
      <c r="AU102" s="263"/>
      <c r="AV102" s="264"/>
      <c r="AW102" s="265"/>
      <c r="AX102" s="266"/>
      <c r="AY102" s="267">
        <f t="shared" si="124"/>
        <v>0</v>
      </c>
      <c r="AZ102" s="260">
        <f>+(IF(OR($B102=0,$C102=0,$D102=0,$AU$2&gt;$OE$1),0,IF(OR(AU102=0,AW102=0,AX102=0),0,MIN((VLOOKUP($D102,SALERYCODE,3,0))*(IF($D102=6,AX102,AW102))*((MIN((VLOOKUP($D102,SALERYCODE,5,0)),(IF($D102=6,AW102,AX102))))),MIN((VLOOKUP($D102,SALERYCODE,3,0)),(AU102+AV102))*(IF($D102=6,AX102,((MIN((VLOOKUP($D102,SALERYCODE,5,0)),AX102)))))))))/IF(AND($D102=2,'ראשי-פרטים כלליים וריכוז הוצאות'!$D$68&lt;&gt;4),1.2,1)</f>
        <v>0</v>
      </c>
      <c r="BA102" s="263"/>
      <c r="BB102" s="264"/>
      <c r="BC102" s="265"/>
      <c r="BD102" s="266"/>
      <c r="BE102" s="267">
        <f t="shared" si="125"/>
        <v>0</v>
      </c>
      <c r="BF102" s="260">
        <f>+(IF(OR($B102=0,$C102=0,$D102=0,$BA$2&gt;$OE$1),0,IF(OR(BA102=0,BC102=0,BD102=0),0,MIN((VLOOKUP($D102,SALERYCODE,3,0))*(IF($D102=6,BD102,BC102))*((MIN((VLOOKUP($D102,SALERYCODE,5,0)),(IF($D102=6,BC102,BD102))))),MIN((VLOOKUP($D102,SALERYCODE,3,0)),(BA102+BB102))*(IF($D102=6,BD102,((MIN((VLOOKUP($D102,SALERYCODE,5,0)),BD102)))))))))/IF(AND($D102=2,'ראשי-פרטים כלליים וריכוז הוצאות'!$D$68&lt;&gt;4),1.2,1)</f>
        <v>0</v>
      </c>
      <c r="BG102" s="263"/>
      <c r="BH102" s="264"/>
      <c r="BI102" s="265"/>
      <c r="BJ102" s="266"/>
      <c r="BK102" s="267">
        <f t="shared" si="126"/>
        <v>0</v>
      </c>
      <c r="BL102" s="260">
        <f>+(IF(OR($B102=0,$C102=0,$D102=0,$BG$2&gt;$OE$1),0,IF(OR(BG102=0,BI102=0,BJ102=0),0,MIN((VLOOKUP($D102,SALERYCODE,3,0))*(IF($D102=6,BJ102,BI102))*((MIN((VLOOKUP($D102,SALERYCODE,5,0)),(IF($D102=6,BI102,BJ102))))),MIN((VLOOKUP($D102,SALERYCODE,3,0)),(BG102+BH102))*(IF($D102=6,BJ102,((MIN((VLOOKUP($D102,SALERYCODE,5,0)),BJ102)))))))))/IF(AND($D102=2,'ראשי-פרטים כלליים וריכוז הוצאות'!$D$68&lt;&gt;4),1.2,1)</f>
        <v>0</v>
      </c>
      <c r="BM102" s="263"/>
      <c r="BN102" s="264"/>
      <c r="BO102" s="265"/>
      <c r="BP102" s="266"/>
      <c r="BQ102" s="267">
        <f t="shared" si="127"/>
        <v>0</v>
      </c>
      <c r="BR102" s="260">
        <f>+(IF(OR($B102=0,$C102=0,$D102=0,$BM$2&gt;$OE$1),0,IF(OR(BM102=0,BO102=0,BP102=0),0,MIN((VLOOKUP($D102,SALERYCODE,3,0))*(IF($D102=6,BP102,BO102))*((MIN((VLOOKUP($D102,SALERYCODE,5,0)),(IF($D102=6,BO102,BP102))))),MIN((VLOOKUP($D102,SALERYCODE,3,0)),(BM102+BN102))*(IF($D102=6,BP102,((MIN((VLOOKUP($D102,SALERYCODE,5,0)),BP102)))))))))/IF(AND($D102=2,'ראשי-פרטים כלליים וריכוז הוצאות'!$D$68&lt;&gt;4),1.2,1)</f>
        <v>0</v>
      </c>
      <c r="BS102" s="263"/>
      <c r="BT102" s="264"/>
      <c r="BU102" s="265"/>
      <c r="BV102" s="266"/>
      <c r="BW102" s="267">
        <f t="shared" si="128"/>
        <v>0</v>
      </c>
      <c r="BX102" s="260">
        <f>+(IF(OR($B102=0,$C102=0,$D102=0,$BS$2&gt;$OE$1),0,IF(OR(BS102=0,BU102=0,BV102=0),0,MIN((VLOOKUP($D102,SALERYCODE,3,0))*(IF($D102=6,BV102,BU102))*((MIN((VLOOKUP($D102,SALERYCODE,5,0)),(IF($D102=6,BU102,BV102))))),MIN((VLOOKUP($D102,SALERYCODE,3,0)),(BS102+BT102))*(IF($D102=6,BV102,((MIN((VLOOKUP($D102,SALERYCODE,5,0)),BV102)))))))))/IF(AND($D102=2,'ראשי-פרטים כלליים וריכוז הוצאות'!$D$68&lt;&gt;4),1.2,1)</f>
        <v>0</v>
      </c>
      <c r="BY102" s="263"/>
      <c r="BZ102" s="264"/>
      <c r="CA102" s="265"/>
      <c r="CB102" s="266"/>
      <c r="CC102" s="267">
        <f t="shared" si="129"/>
        <v>0</v>
      </c>
      <c r="CD102" s="260">
        <f>+(IF(OR($B102=0,$C102=0,$D102=0,$BY$2&gt;$OE$1),0,IF(OR(BY102=0,CA102=0,CB102=0),0,MIN((VLOOKUP($D102,SALERYCODE,3,0))*(IF($D102=6,CB102,CA102))*((MIN((VLOOKUP($D102,SALERYCODE,5,0)),(IF($D102=6,CA102,CB102))))),MIN((VLOOKUP($D102,SALERYCODE,3,0)),(BY102+BZ102))*(IF($D102=6,CB102,((MIN((VLOOKUP($D102,SALERYCODE,5,0)),CB102)))))))))/IF(AND($D102=2,'ראשי-פרטים כלליים וריכוז הוצאות'!$D$68&lt;&gt;4),1.2,1)</f>
        <v>0</v>
      </c>
      <c r="CE102" s="263"/>
      <c r="CF102" s="264"/>
      <c r="CG102" s="265"/>
      <c r="CH102" s="266"/>
      <c r="CI102" s="267">
        <f t="shared" si="130"/>
        <v>0</v>
      </c>
      <c r="CJ102" s="260">
        <f>+(IF(OR($B102=0,$C102=0,$D102=0,$CE$2&gt;$OE$1),0,IF(OR(CE102=0,CG102=0,CH102=0),0,MIN((VLOOKUP($D102,SALERYCODE,3,0))*(IF($D102=6,CH102,CG102))*((MIN((VLOOKUP($D102,SALERYCODE,5,0)),(IF($D102=6,CG102,CH102))))),MIN((VLOOKUP($D102,SALERYCODE,3,0)),(CE102+CF102))*(IF($D102=6,CH102,((MIN((VLOOKUP($D102,SALERYCODE,5,0)),CH102)))))))))/IF(AND($D102=2,'ראשי-פרטים כלליים וריכוז הוצאות'!$D$68&lt;&gt;4),1.2,1)</f>
        <v>0</v>
      </c>
      <c r="CK102" s="263"/>
      <c r="CL102" s="264"/>
      <c r="CM102" s="265"/>
      <c r="CN102" s="266"/>
      <c r="CO102" s="267">
        <f t="shared" si="131"/>
        <v>0</v>
      </c>
      <c r="CP102" s="260">
        <f>+(IF(OR($B102=0,$C102=0,$D102=0,$CK$2&gt;$OE$1),0,IF(OR(CK102=0,CM102=0,CN102=0),0,MIN((VLOOKUP($D102,SALERYCODE,3,0))*(IF($D102=6,CN102,CM102))*((MIN((VLOOKUP($D102,SALERYCODE,5,0)),(IF($D102=6,CM102,CN102))))),MIN((VLOOKUP($D102,SALERYCODE,3,0)),(CK102+CL102))*(IF($D102=6,CN102,((MIN((VLOOKUP($D102,SALERYCODE,5,0)),CN102)))))))))/IF(AND($D102=2,'ראשי-פרטים כלליים וריכוז הוצאות'!$D$68&lt;&gt;4),1.2,1)</f>
        <v>0</v>
      </c>
      <c r="CQ102" s="263"/>
      <c r="CR102" s="264"/>
      <c r="CS102" s="265"/>
      <c r="CT102" s="266"/>
      <c r="CU102" s="267">
        <f t="shared" si="132"/>
        <v>0</v>
      </c>
      <c r="CV102" s="260">
        <f>+(IF(OR($B102=0,$C102=0,$D102=0,$CQ$2&gt;$OE$1),0,IF(OR(CQ102=0,CS102=0,CT102=0),0,MIN((VLOOKUP($D102,SALERYCODE,3,0))*(IF($D102=6,CT102,CS102))*((MIN((VLOOKUP($D102,SALERYCODE,5,0)),(IF($D102=6,CS102,CT102))))),MIN((VLOOKUP($D102,SALERYCODE,3,0)),(CQ102+CR102))*(IF($D102=6,CT102,((MIN((VLOOKUP($D102,SALERYCODE,5,0)),CT102)))))))))/IF(AND($D102=2,'ראשי-פרטים כלליים וריכוז הוצאות'!$D$68&lt;&gt;4),1.2,1)</f>
        <v>0</v>
      </c>
      <c r="CW102" s="263"/>
      <c r="CX102" s="264"/>
      <c r="CY102" s="265"/>
      <c r="CZ102" s="266"/>
      <c r="DA102" s="267">
        <f t="shared" si="133"/>
        <v>0</v>
      </c>
      <c r="DB102" s="260">
        <f>+(IF(OR($B102=0,$C102=0,$D102=0,$CW$2&gt;$OE$1),0,IF(OR(CW102=0,CY102=0,CZ102=0),0,MIN((VLOOKUP($D102,SALERYCODE,3,0))*(IF($D102=6,CZ102,CY102))*((MIN((VLOOKUP($D102,SALERYCODE,5,0)),(IF($D102=6,CY102,CZ102))))),MIN((VLOOKUP($D102,SALERYCODE,3,0)),(CW102+CX102))*(IF($D102=6,CZ102,((MIN((VLOOKUP($D102,SALERYCODE,5,0)),CZ102)))))))))/IF(AND($D102=2,'ראשי-פרטים כלליים וריכוז הוצאות'!$D$68&lt;&gt;4),1.2,1)</f>
        <v>0</v>
      </c>
      <c r="DC102" s="263"/>
      <c r="DD102" s="264"/>
      <c r="DE102" s="265"/>
      <c r="DF102" s="266"/>
      <c r="DG102" s="267">
        <f t="shared" si="134"/>
        <v>0</v>
      </c>
      <c r="DH102" s="260">
        <f>+(IF(OR($B102=0,$C102=0,$D102=0,$DC$2&gt;$OE$1),0,IF(OR(DC102=0,DE102=0,DF102=0),0,MIN((VLOOKUP($D102,SALERYCODE,3,0))*(IF($D102=6,DF102,DE102))*((MIN((VLOOKUP($D102,SALERYCODE,5,0)),(IF($D102=6,DE102,DF102))))),MIN((VLOOKUP($D102,SALERYCODE,3,0)),(DC102+DD102))*(IF($D102=6,DF102,((MIN((VLOOKUP($D102,SALERYCODE,5,0)),DF102)))))))))/IF(AND($D102=2,'ראשי-פרטים כלליים וריכוז הוצאות'!$D$68&lt;&gt;4),1.2,1)</f>
        <v>0</v>
      </c>
      <c r="DI102" s="263"/>
      <c r="DJ102" s="264"/>
      <c r="DK102" s="265"/>
      <c r="DL102" s="266"/>
      <c r="DM102" s="267">
        <f t="shared" si="135"/>
        <v>0</v>
      </c>
      <c r="DN102" s="260">
        <f>+(IF(OR($B102=0,$C102=0,$D102=0,$DC$2&gt;$OE$1),0,IF(OR(DI102=0,DK102=0,DL102=0),0,MIN((VLOOKUP($D102,SALERYCODE,3,0))*(IF($D102=6,DL102,DK102))*((MIN((VLOOKUP($D102,SALERYCODE,5,0)),(IF($D102=6,DK102,DL102))))),MIN((VLOOKUP($D102,SALERYCODE,3,0)),(DI102+DJ102))*(IF($D102=6,DL102,((MIN((VLOOKUP($D102,SALERYCODE,5,0)),DL102)))))))))/IF(AND($D102=2,'ראשי-פרטים כלליים וריכוז הוצאות'!$D$68&lt;&gt;4),1.2,1)</f>
        <v>0</v>
      </c>
      <c r="DO102" s="263"/>
      <c r="DP102" s="264"/>
      <c r="DQ102" s="265"/>
      <c r="DR102" s="266"/>
      <c r="DS102" s="267">
        <f t="shared" si="136"/>
        <v>0</v>
      </c>
      <c r="DT102" s="260">
        <f>+(IF(OR($B102=0,$C102=0,$D102=0,$DC$2&gt;$OE$1),0,IF(OR(DO102=0,DQ102=0,DR102=0),0,MIN((VLOOKUP($D102,SALERYCODE,3,0))*(IF($D102=6,DR102,DQ102))*((MIN((VLOOKUP($D102,SALERYCODE,5,0)),(IF($D102=6,DQ102,DR102))))),MIN((VLOOKUP($D102,SALERYCODE,3,0)),(DO102+DP102))*(IF($D102=6,DR102,((MIN((VLOOKUP($D102,SALERYCODE,5,0)),DR102)))))))))/IF(AND($D102=2,'ראשי-פרטים כלליים וריכוז הוצאות'!$D$68&lt;&gt;4),1.2,1)</f>
        <v>0</v>
      </c>
      <c r="DU102" s="263"/>
      <c r="DV102" s="264"/>
      <c r="DW102" s="265"/>
      <c r="DX102" s="266"/>
      <c r="DY102" s="267">
        <f t="shared" si="137"/>
        <v>0</v>
      </c>
      <c r="DZ102" s="260">
        <f>+(IF(OR($B102=0,$C102=0,$D102=0,$DC$2&gt;$OE$1),0,IF(OR(DU102=0,DW102=0,DX102=0),0,MIN((VLOOKUP($D102,SALERYCODE,3,0))*(IF($D102=6,DX102,DW102))*((MIN((VLOOKUP($D102,SALERYCODE,5,0)),(IF($D102=6,DW102,DX102))))),MIN((VLOOKUP($D102,SALERYCODE,3,0)),(DU102+DV102))*(IF($D102=6,DX102,((MIN((VLOOKUP($D102,SALERYCODE,5,0)),DX102)))))))))/IF(AND($D102=2,'ראשי-פרטים כלליים וריכוז הוצאות'!$D$68&lt;&gt;4),1.2,1)</f>
        <v>0</v>
      </c>
      <c r="EA102" s="263"/>
      <c r="EB102" s="264"/>
      <c r="EC102" s="265"/>
      <c r="ED102" s="266"/>
      <c r="EE102" s="267">
        <f t="shared" si="138"/>
        <v>0</v>
      </c>
      <c r="EF102" s="260">
        <f>+(IF(OR($B102=0,$C102=0,$D102=0,$DC$2&gt;$OE$1),0,IF(OR(EA102=0,EC102=0,ED102=0),0,MIN((VLOOKUP($D102,SALERYCODE,3,0))*(IF($D102=6,ED102,EC102))*((MIN((VLOOKUP($D102,SALERYCODE,5,0)),(IF($D102=6,EC102,ED102))))),MIN((VLOOKUP($D102,SALERYCODE,3,0)),(EA102+EB102))*(IF($D102=6,ED102,((MIN((VLOOKUP($D102,SALERYCODE,5,0)),ED102)))))))))/IF(AND($D102=2,'ראשי-פרטים כלליים וריכוז הוצאות'!$D$68&lt;&gt;4),1.2,1)</f>
        <v>0</v>
      </c>
      <c r="EG102" s="263"/>
      <c r="EH102" s="264"/>
      <c r="EI102" s="265"/>
      <c r="EJ102" s="266"/>
      <c r="EK102" s="267">
        <f t="shared" si="139"/>
        <v>0</v>
      </c>
      <c r="EL102" s="260">
        <f>+(IF(OR($B102=0,$C102=0,$D102=0,$DC$2&gt;$OE$1),0,IF(OR(EG102=0,EI102=0,EJ102=0),0,MIN((VLOOKUP($D102,SALERYCODE,3,0))*(IF($D102=6,EJ102,EI102))*((MIN((VLOOKUP($D102,SALERYCODE,5,0)),(IF($D102=6,EI102,EJ102))))),MIN((VLOOKUP($D102,SALERYCODE,3,0)),(EG102+EH102))*(IF($D102=6,EJ102,((MIN((VLOOKUP($D102,SALERYCODE,5,0)),EJ102)))))))))/IF(AND($D102=2,'ראשי-פרטים כלליים וריכוז הוצאות'!$D$68&lt;&gt;4),1.2,1)</f>
        <v>0</v>
      </c>
      <c r="EM102" s="263"/>
      <c r="EN102" s="264"/>
      <c r="EO102" s="265"/>
      <c r="EP102" s="266"/>
      <c r="EQ102" s="267">
        <f t="shared" si="140"/>
        <v>0</v>
      </c>
      <c r="ER102" s="260">
        <f>+(IF(OR($B102=0,$C102=0,$D102=0,$DC$2&gt;$OE$1),0,IF(OR(EM102=0,EO102=0,EP102=0),0,MIN((VLOOKUP($D102,SALERYCODE,3,0))*(IF($D102=6,EP102,EO102))*((MIN((VLOOKUP($D102,SALERYCODE,5,0)),(IF($D102=6,EO102,EP102))))),MIN((VLOOKUP($D102,SALERYCODE,3,0)),(EM102+EN102))*(IF($D102=6,EP102,((MIN((VLOOKUP($D102,SALERYCODE,5,0)),EP102)))))))))/IF(AND($D102=2,'ראשי-פרטים כלליים וריכוז הוצאות'!$D$68&lt;&gt;4),1.2,1)</f>
        <v>0</v>
      </c>
      <c r="ES102" s="263"/>
      <c r="ET102" s="264"/>
      <c r="EU102" s="265"/>
      <c r="EV102" s="266"/>
      <c r="EW102" s="267">
        <f t="shared" si="141"/>
        <v>0</v>
      </c>
      <c r="EX102" s="260">
        <f>+(IF(OR($B102=0,$C102=0,$D102=0,$DC$2&gt;$OE$1),0,IF(OR(ES102=0,EU102=0,EV102=0),0,MIN((VLOOKUP($D102,SALERYCODE,3,0))*(IF($D102=6,EV102,EU102))*((MIN((VLOOKUP($D102,SALERYCODE,5,0)),(IF($D102=6,EU102,EV102))))),MIN((VLOOKUP($D102,SALERYCODE,3,0)),(ES102+ET102))*(IF($D102=6,EV102,((MIN((VLOOKUP($D102,SALERYCODE,5,0)),EV102)))))))))/IF(AND($D102=2,'ראשי-פרטים כלליים וריכוז הוצאות'!$D$68&lt;&gt;4),1.2,1)</f>
        <v>0</v>
      </c>
      <c r="EY102" s="263"/>
      <c r="EZ102" s="264"/>
      <c r="FA102" s="265"/>
      <c r="FB102" s="266"/>
      <c r="FC102" s="267">
        <f t="shared" si="142"/>
        <v>0</v>
      </c>
      <c r="FD102" s="260">
        <f>+(IF(OR($B102=0,$C102=0,$D102=0,$DC$2&gt;$OE$1),0,IF(OR(EY102=0,FA102=0,FB102=0),0,MIN((VLOOKUP($D102,SALERYCODE,3,0))*(IF($D102=6,FB102,FA102))*((MIN((VLOOKUP($D102,SALERYCODE,5,0)),(IF($D102=6,FA102,FB102))))),MIN((VLOOKUP($D102,SALERYCODE,3,0)),(EY102+EZ102))*(IF($D102=6,FB102,((MIN((VLOOKUP($D102,SALERYCODE,5,0)),FB102)))))))))/IF(AND($D102=2,'ראשי-פרטים כלליים וריכוז הוצאות'!$D$68&lt;&gt;4),1.2,1)</f>
        <v>0</v>
      </c>
      <c r="FE102" s="263"/>
      <c r="FF102" s="264"/>
      <c r="FG102" s="265"/>
      <c r="FH102" s="266"/>
      <c r="FI102" s="267">
        <f t="shared" si="143"/>
        <v>0</v>
      </c>
      <c r="FJ102" s="260">
        <f>+(IF(OR($B102=0,$C102=0,$D102=0,$DC$2&gt;$OE$1),0,IF(OR(FE102=0,FG102=0,FH102=0),0,MIN((VLOOKUP($D102,SALERYCODE,3,0))*(IF($D102=6,FH102,FG102))*((MIN((VLOOKUP($D102,SALERYCODE,5,0)),(IF($D102=6,FG102,FH102))))),MIN((VLOOKUP($D102,SALERYCODE,3,0)),(FE102+FF102))*(IF($D102=6,FH102,((MIN((VLOOKUP($D102,SALERYCODE,5,0)),FH102)))))))))/IF(AND($D102=2,'ראשי-פרטים כלליים וריכוז הוצאות'!$D$68&lt;&gt;4),1.2,1)</f>
        <v>0</v>
      </c>
      <c r="FK102" s="263"/>
      <c r="FL102" s="264"/>
      <c r="FM102" s="265"/>
      <c r="FN102" s="266"/>
      <c r="FO102" s="267">
        <f t="shared" si="144"/>
        <v>0</v>
      </c>
      <c r="FP102" s="260">
        <f>+(IF(OR($B102=0,$C102=0,$D102=0,$DC$2&gt;$OE$1),0,IF(OR(FK102=0,FM102=0,FN102=0),0,MIN((VLOOKUP($D102,SALERYCODE,3,0))*(IF($D102=6,FN102,FM102))*((MIN((VLOOKUP($D102,SALERYCODE,5,0)),(IF($D102=6,FM102,FN102))))),MIN((VLOOKUP($D102,SALERYCODE,3,0)),(FK102+FL102))*(IF($D102=6,FN102,((MIN((VLOOKUP($D102,SALERYCODE,5,0)),FN102)))))))))/IF(AND($D102=2,'ראשי-פרטים כלליים וריכוז הוצאות'!$D$68&lt;&gt;4),1.2,1)</f>
        <v>0</v>
      </c>
      <c r="FQ102" s="263"/>
      <c r="FR102" s="264"/>
      <c r="FS102" s="265"/>
      <c r="FT102" s="266"/>
      <c r="FU102" s="267">
        <f t="shared" si="145"/>
        <v>0</v>
      </c>
      <c r="FV102" s="260">
        <f>+(IF(OR($B102=0,$C102=0,$D102=0,$DC$2&gt;$OE$1),0,IF(OR(FQ102=0,FS102=0,FT102=0),0,MIN((VLOOKUP($D102,SALERYCODE,3,0))*(IF($D102=6,FT102,FS102))*((MIN((VLOOKUP($D102,SALERYCODE,5,0)),(IF($D102=6,FS102,FT102))))),MIN((VLOOKUP($D102,SALERYCODE,3,0)),(FQ102+FR102))*(IF($D102=6,FT102,((MIN((VLOOKUP($D102,SALERYCODE,5,0)),FT102)))))))))/IF(AND($D102=2,'ראשי-פרטים כלליים וריכוז הוצאות'!$D$68&lt;&gt;4),1.2,1)</f>
        <v>0</v>
      </c>
      <c r="FW102" s="263"/>
      <c r="FX102" s="264"/>
      <c r="FY102" s="265"/>
      <c r="FZ102" s="266"/>
      <c r="GA102" s="267">
        <f t="shared" si="146"/>
        <v>0</v>
      </c>
      <c r="GB102" s="260">
        <f>+(IF(OR($B102=0,$C102=0,$D102=0,$DC$2&gt;$OE$1),0,IF(OR(FW102=0,FY102=0,FZ102=0),0,MIN((VLOOKUP($D102,SALERYCODE,3,0))*(IF($D102=6,FZ102,FY102))*((MIN((VLOOKUP($D102,SALERYCODE,5,0)),(IF($D102=6,FY102,FZ102))))),MIN((VLOOKUP($D102,SALERYCODE,3,0)),(FW102+FX102))*(IF($D102=6,FZ102,((MIN((VLOOKUP($D102,SALERYCODE,5,0)),FZ102)))))))))/IF(AND($D102=2,'ראשי-פרטים כלליים וריכוז הוצאות'!$D$68&lt;&gt;4),1.2,1)</f>
        <v>0</v>
      </c>
      <c r="GC102" s="263"/>
      <c r="GD102" s="264"/>
      <c r="GE102" s="265"/>
      <c r="GF102" s="266"/>
      <c r="GG102" s="267">
        <f t="shared" si="147"/>
        <v>0</v>
      </c>
      <c r="GH102" s="260">
        <f>+(IF(OR($B102=0,$C102=0,$D102=0,$DC$2&gt;$OE$1),0,IF(OR(GC102=0,GE102=0,GF102=0),0,MIN((VLOOKUP($D102,SALERYCODE,3,0))*(IF($D102=6,GF102,GE102))*((MIN((VLOOKUP($D102,SALERYCODE,5,0)),(IF($D102=6,GE102,GF102))))),MIN((VLOOKUP($D102,SALERYCODE,3,0)),(GC102+GD102))*(IF($D102=6,GF102,((MIN((VLOOKUP($D102,SALERYCODE,5,0)),GF102)))))))))/IF(AND($D102=2,'ראשי-פרטים כלליים וריכוז הוצאות'!$D$68&lt;&gt;4),1.2,1)</f>
        <v>0</v>
      </c>
      <c r="GI102" s="263"/>
      <c r="GJ102" s="264"/>
      <c r="GK102" s="265"/>
      <c r="GL102" s="266"/>
      <c r="GM102" s="267">
        <f t="shared" si="148"/>
        <v>0</v>
      </c>
      <c r="GN102" s="260">
        <f>+(IF(OR($B102=0,$C102=0,$D102=0,$DC$2&gt;$OE$1),0,IF(OR(GI102=0,GK102=0,GL102=0),0,MIN((VLOOKUP($D102,SALERYCODE,3,0))*(IF($D102=6,GL102,GK102))*((MIN((VLOOKUP($D102,SALERYCODE,5,0)),(IF($D102=6,GK102,GL102))))),MIN((VLOOKUP($D102,SALERYCODE,3,0)),(GI102+GJ102))*(IF($D102=6,GL102,((MIN((VLOOKUP($D102,SALERYCODE,5,0)),GL102)))))))))/IF(AND($D102=2,'ראשי-פרטים כלליים וריכוז הוצאות'!$D$68&lt;&gt;4),1.2,1)</f>
        <v>0</v>
      </c>
      <c r="GO102" s="263"/>
      <c r="GP102" s="264"/>
      <c r="GQ102" s="265"/>
      <c r="GR102" s="266"/>
      <c r="GS102" s="267">
        <f t="shared" si="149"/>
        <v>0</v>
      </c>
      <c r="GT102" s="260">
        <f>+(IF(OR($B102=0,$C102=0,$D102=0,$DC$2&gt;$OE$1),0,IF(OR(GO102=0,GQ102=0,GR102=0),0,MIN((VLOOKUP($D102,SALERYCODE,3,0))*(IF($D102=6,GR102,GQ102))*((MIN((VLOOKUP($D102,SALERYCODE,5,0)),(IF($D102=6,GQ102,GR102))))),MIN((VLOOKUP($D102,SALERYCODE,3,0)),(GO102+GP102))*(IF($D102=6,GR102,((MIN((VLOOKUP($D102,SALERYCODE,5,0)),GR102)))))))))/IF(AND($D102=2,'ראשי-פרטים כלליים וריכוז הוצאות'!$D$68&lt;&gt;4),1.2,1)</f>
        <v>0</v>
      </c>
      <c r="GU102" s="263"/>
      <c r="GV102" s="264"/>
      <c r="GW102" s="265"/>
      <c r="GX102" s="266"/>
      <c r="GY102" s="267">
        <f t="shared" si="150"/>
        <v>0</v>
      </c>
      <c r="GZ102" s="260">
        <f>+(IF(OR($B102=0,$C102=0,$D102=0,$DC$2&gt;$OE$1),0,IF(OR(GU102=0,GW102=0,GX102=0),0,MIN((VLOOKUP($D102,SALERYCODE,3,0))*(IF($D102=6,GX102,GW102))*((MIN((VLOOKUP($D102,SALERYCODE,5,0)),(IF($D102=6,GW102,GX102))))),MIN((VLOOKUP($D102,SALERYCODE,3,0)),(GU102+GV102))*(IF($D102=6,GX102,((MIN((VLOOKUP($D102,SALERYCODE,5,0)),GX102)))))))))/IF(AND($D102=2,'ראשי-פרטים כלליים וריכוז הוצאות'!$D$68&lt;&gt;4),1.2,1)</f>
        <v>0</v>
      </c>
      <c r="HA102" s="263"/>
      <c r="HB102" s="264"/>
      <c r="HC102" s="265"/>
      <c r="HD102" s="266"/>
      <c r="HE102" s="267">
        <f t="shared" si="151"/>
        <v>0</v>
      </c>
      <c r="HF102" s="260">
        <f>+(IF(OR($B102=0,$C102=0,$D102=0,$DC$2&gt;$OE$1),0,IF(OR(HA102=0,HC102=0,HD102=0),0,MIN((VLOOKUP($D102,SALERYCODE,3,0))*(IF($D102=6,HD102,HC102))*((MIN((VLOOKUP($D102,SALERYCODE,5,0)),(IF($D102=6,HC102,HD102))))),MIN((VLOOKUP($D102,SALERYCODE,3,0)),(HA102+HB102))*(IF($D102=6,HD102,((MIN((VLOOKUP($D102,SALERYCODE,5,0)),HD102)))))))))/IF(AND($D102=2,'ראשי-פרטים כלליים וריכוז הוצאות'!$D$68&lt;&gt;4),1.2,1)</f>
        <v>0</v>
      </c>
      <c r="HG102" s="263"/>
      <c r="HH102" s="264"/>
      <c r="HI102" s="265"/>
      <c r="HJ102" s="266"/>
      <c r="HK102" s="267">
        <f t="shared" si="152"/>
        <v>0</v>
      </c>
      <c r="HL102" s="260">
        <f>+(IF(OR($B102=0,$C102=0,$D102=0,$DC$2&gt;$OE$1),0,IF(OR(HG102=0,HI102=0,HJ102=0),0,MIN((VLOOKUP($D102,SALERYCODE,3,0))*(IF($D102=6,HJ102,HI102))*((MIN((VLOOKUP($D102,SALERYCODE,5,0)),(IF($D102=6,HI102,HJ102))))),MIN((VLOOKUP($D102,SALERYCODE,3,0)),(HG102+HH102))*(IF($D102=6,HJ102,((MIN((VLOOKUP($D102,SALERYCODE,5,0)),HJ102)))))))))/IF(AND($D102=2,'ראשי-פרטים כלליים וריכוז הוצאות'!$D$68&lt;&gt;4),1.2,1)</f>
        <v>0</v>
      </c>
      <c r="HM102" s="263"/>
      <c r="HN102" s="264"/>
      <c r="HO102" s="265"/>
      <c r="HP102" s="266"/>
      <c r="HQ102" s="267">
        <f t="shared" si="153"/>
        <v>0</v>
      </c>
      <c r="HR102" s="260">
        <f>+(IF(OR($B102=0,$C102=0,$D102=0,$DC$2&gt;$OE$1),0,IF(OR(HM102=0,HO102=0,HP102=0),0,MIN((VLOOKUP($D102,SALERYCODE,3,0))*(IF($D102=6,HP102,HO102))*((MIN((VLOOKUP($D102,SALERYCODE,5,0)),(IF($D102=6,HO102,HP102))))),MIN((VLOOKUP($D102,SALERYCODE,3,0)),(HM102+HN102))*(IF($D102=6,HP102,((MIN((VLOOKUP($D102,SALERYCODE,5,0)),HP102)))))))))/IF(AND($D102=2,'ראשי-פרטים כלליים וריכוז הוצאות'!$D$68&lt;&gt;4),1.2,1)</f>
        <v>0</v>
      </c>
      <c r="HS102" s="263"/>
      <c r="HT102" s="264"/>
      <c r="HU102" s="265"/>
      <c r="HV102" s="266"/>
      <c r="HW102" s="267">
        <f t="shared" si="154"/>
        <v>0</v>
      </c>
      <c r="HX102" s="260">
        <f>+(IF(OR($B102=0,$C102=0,$D102=0,$DC$2&gt;$OE$1),0,IF(OR(HS102=0,HU102=0,HV102=0),0,MIN((VLOOKUP($D102,SALERYCODE,3,0))*(IF($D102=6,HV102,HU102))*((MIN((VLOOKUP($D102,SALERYCODE,5,0)),(IF($D102=6,HU102,HV102))))),MIN((VLOOKUP($D102,SALERYCODE,3,0)),(HS102+HT102))*(IF($D102=6,HV102,((MIN((VLOOKUP($D102,SALERYCODE,5,0)),HV102)))))))))/IF(AND($D102=2,'ראשי-פרטים כלליים וריכוז הוצאות'!$D$68&lt;&gt;4),1.2,1)</f>
        <v>0</v>
      </c>
      <c r="HY102" s="263"/>
      <c r="HZ102" s="264"/>
      <c r="IA102" s="265"/>
      <c r="IB102" s="266"/>
      <c r="IC102" s="267">
        <f t="shared" si="155"/>
        <v>0</v>
      </c>
      <c r="ID102" s="260">
        <f>+(IF(OR($B102=0,$C102=0,$D102=0,$DC$2&gt;$OE$1),0,IF(OR(HY102=0,IA102=0,IB102=0),0,MIN((VLOOKUP($D102,SALERYCODE,3,0))*(IF($D102=6,IB102,IA102))*((MIN((VLOOKUP($D102,SALERYCODE,5,0)),(IF($D102=6,IA102,IB102))))),MIN((VLOOKUP($D102,SALERYCODE,3,0)),(HY102+HZ102))*(IF($D102=6,IB102,((MIN((VLOOKUP($D102,SALERYCODE,5,0)),IB102)))))))))/IF(AND($D102=2,'ראשי-פרטים כלליים וריכוז הוצאות'!$D$68&lt;&gt;4),1.2,1)</f>
        <v>0</v>
      </c>
      <c r="IE102" s="263"/>
      <c r="IF102" s="264"/>
      <c r="IG102" s="265"/>
      <c r="IH102" s="266"/>
      <c r="II102" s="267">
        <f t="shared" si="156"/>
        <v>0</v>
      </c>
      <c r="IJ102" s="260">
        <f>+(IF(OR($B102=0,$C102=0,$D102=0,$DC$2&gt;$OE$1),0,IF(OR(IE102=0,IG102=0,IH102=0),0,MIN((VLOOKUP($D102,SALERYCODE,3,0))*(IF($D102=6,IH102,IG102))*((MIN((VLOOKUP($D102,SALERYCODE,5,0)),(IF($D102=6,IG102,IH102))))),MIN((VLOOKUP($D102,SALERYCODE,3,0)),(IE102+IF102))*(IF($D102=6,IH102,((MIN((VLOOKUP($D102,SALERYCODE,5,0)),IH102)))))))))/IF(AND($D102=2,'ראשי-פרטים כלליים וריכוז הוצאות'!$D$68&lt;&gt;4),1.2,1)</f>
        <v>0</v>
      </c>
      <c r="IK102" s="263"/>
      <c r="IL102" s="264"/>
      <c r="IM102" s="265"/>
      <c r="IN102" s="266"/>
      <c r="IO102" s="267">
        <f t="shared" si="157"/>
        <v>0</v>
      </c>
      <c r="IP102" s="260">
        <f>+(IF(OR($B102=0,$C102=0,$D102=0,$DC$2&gt;$OE$1),0,IF(OR(IK102=0,IM102=0,IN102=0),0,MIN((VLOOKUP($D102,SALERYCODE,3,0))*(IF($D102=6,IN102,IM102))*((MIN((VLOOKUP($D102,SALERYCODE,5,0)),(IF($D102=6,IM102,IN102))))),MIN((VLOOKUP($D102,SALERYCODE,3,0)),(IK102+IL102))*(IF($D102=6,IN102,((MIN((VLOOKUP($D102,SALERYCODE,5,0)),IN102)))))))))/IF(AND($D102=2,'ראשי-פרטים כלליים וריכוז הוצאות'!$D$68&lt;&gt;4),1.2,1)</f>
        <v>0</v>
      </c>
      <c r="IQ102" s="263"/>
      <c r="IR102" s="264"/>
      <c r="IS102" s="265"/>
      <c r="IT102" s="266"/>
      <c r="IU102" s="267">
        <f t="shared" si="158"/>
        <v>0</v>
      </c>
      <c r="IV102" s="260">
        <f>+(IF(OR($B102=0,$C102=0,$D102=0,$DC$2&gt;$OE$1),0,IF(OR(IQ102=0,IS102=0,IT102=0),0,MIN((VLOOKUP($D102,SALERYCODE,3,0))*(IF($D102=6,IT102,IS102))*((MIN((VLOOKUP($D102,SALERYCODE,5,0)),(IF($D102=6,IS102,IT102))))),MIN((VLOOKUP($D102,SALERYCODE,3,0)),(IQ102+IR102))*(IF($D102=6,IT102,((MIN((VLOOKUP($D102,SALERYCODE,5,0)),IT102)))))))))/IF(AND($D102=2,'ראשי-פרטים כלליים וריכוז הוצאות'!$D$68&lt;&gt;4),1.2,1)</f>
        <v>0</v>
      </c>
      <c r="IW102" s="263"/>
      <c r="IX102" s="264"/>
      <c r="IY102" s="265"/>
      <c r="IZ102" s="266"/>
      <c r="JA102" s="267">
        <f t="shared" si="159"/>
        <v>0</v>
      </c>
      <c r="JB102" s="260">
        <f>+(IF(OR($B102=0,$C102=0,$D102=0,$DC$2&gt;$OE$1),0,IF(OR(IW102=0,IY102=0,IZ102=0),0,MIN((VLOOKUP($D102,SALERYCODE,3,0))*(IF($D102=6,IZ102,IY102))*((MIN((VLOOKUP($D102,SALERYCODE,5,0)),(IF($D102=6,IY102,IZ102))))),MIN((VLOOKUP($D102,SALERYCODE,3,0)),(IW102+IX102))*(IF($D102=6,IZ102,((MIN((VLOOKUP($D102,SALERYCODE,5,0)),IZ102)))))))))/IF(AND($D102=2,'ראשי-פרטים כלליים וריכוז הוצאות'!$D$68&lt;&gt;4),1.2,1)</f>
        <v>0</v>
      </c>
      <c r="JC102" s="263"/>
      <c r="JD102" s="264"/>
      <c r="JE102" s="265"/>
      <c r="JF102" s="266"/>
      <c r="JG102" s="267">
        <f t="shared" si="160"/>
        <v>0</v>
      </c>
      <c r="JH102" s="260">
        <f>+(IF(OR($B102=0,$C102=0,$D102=0,$DC$2&gt;$OE$1),0,IF(OR(JC102=0,JE102=0,JF102=0),0,MIN((VLOOKUP($D102,SALERYCODE,3,0))*(IF($D102=6,JF102,JE102))*((MIN((VLOOKUP($D102,SALERYCODE,5,0)),(IF($D102=6,JE102,JF102))))),MIN((VLOOKUP($D102,SALERYCODE,3,0)),(JC102+JD102))*(IF($D102=6,JF102,((MIN((VLOOKUP($D102,SALERYCODE,5,0)),JF102)))))))))/IF(AND($D102=2,'ראשי-פרטים כלליים וריכוז הוצאות'!$D$68&lt;&gt;4),1.2,1)</f>
        <v>0</v>
      </c>
      <c r="JI102" s="263"/>
      <c r="JJ102" s="264"/>
      <c r="JK102" s="265"/>
      <c r="JL102" s="266"/>
      <c r="JM102" s="267">
        <f t="shared" si="161"/>
        <v>0</v>
      </c>
      <c r="JN102" s="260">
        <f>+(IF(OR($B102=0,$C102=0,$D102=0,$DC$2&gt;$OE$1),0,IF(OR(JI102=0,JK102=0,JL102=0),0,MIN((VLOOKUP($D102,SALERYCODE,3,0))*(IF($D102=6,JL102,JK102))*((MIN((VLOOKUP($D102,SALERYCODE,5,0)),(IF($D102=6,JK102,JL102))))),MIN((VLOOKUP($D102,SALERYCODE,3,0)),(JI102+JJ102))*(IF($D102=6,JL102,((MIN((VLOOKUP($D102,SALERYCODE,5,0)),JL102)))))))))/IF(AND($D102=2,'ראשי-פרטים כלליים וריכוז הוצאות'!$D$68&lt;&gt;4),1.2,1)</f>
        <v>0</v>
      </c>
      <c r="JO102" s="263"/>
      <c r="JP102" s="264"/>
      <c r="JQ102" s="265"/>
      <c r="JR102" s="266"/>
      <c r="JS102" s="267">
        <f t="shared" si="162"/>
        <v>0</v>
      </c>
      <c r="JT102" s="260">
        <f>+(IF(OR($B102=0,$C102=0,$D102=0,$DC$2&gt;$OE$1),0,IF(OR(JO102=0,JQ102=0,JR102=0),0,MIN((VLOOKUP($D102,SALERYCODE,3,0))*(IF($D102=6,JR102,JQ102))*((MIN((VLOOKUP($D102,SALERYCODE,5,0)),(IF($D102=6,JQ102,JR102))))),MIN((VLOOKUP($D102,SALERYCODE,3,0)),(JO102+JP102))*(IF($D102=6,JR102,((MIN((VLOOKUP($D102,SALERYCODE,5,0)),JR102)))))))))/IF(AND($D102=2,'ראשי-פרטים כלליים וריכוז הוצאות'!$D$68&lt;&gt;4),1.2,1)</f>
        <v>0</v>
      </c>
      <c r="JU102" s="263"/>
      <c r="JV102" s="264"/>
      <c r="JW102" s="265"/>
      <c r="JX102" s="266"/>
      <c r="JY102" s="267">
        <f t="shared" si="163"/>
        <v>0</v>
      </c>
      <c r="JZ102" s="260">
        <f>+(IF(OR($B102=0,$C102=0,$D102=0,$DC$2&gt;$OE$1),0,IF(OR(JU102=0,JW102=0,JX102=0),0,MIN((VLOOKUP($D102,SALERYCODE,3,0))*(IF($D102=6,JX102,JW102))*((MIN((VLOOKUP($D102,SALERYCODE,5,0)),(IF($D102=6,JW102,JX102))))),MIN((VLOOKUP($D102,SALERYCODE,3,0)),(JU102+JV102))*(IF($D102=6,JX102,((MIN((VLOOKUP($D102,SALERYCODE,5,0)),JX102)))))))))/IF(AND($D102=2,'ראשי-פרטים כלליים וריכוז הוצאות'!$D$68&lt;&gt;4),1.2,1)</f>
        <v>0</v>
      </c>
      <c r="KA102" s="263"/>
      <c r="KB102" s="264"/>
      <c r="KC102" s="265"/>
      <c r="KD102" s="266"/>
      <c r="KE102" s="267">
        <f t="shared" si="164"/>
        <v>0</v>
      </c>
      <c r="KF102" s="260">
        <f>+(IF(OR($B102=0,$C102=0,$D102=0,$DC$2&gt;$OE$1),0,IF(OR(KA102=0,KC102=0,KD102=0),0,MIN((VLOOKUP($D102,SALERYCODE,3,0))*(IF($D102=6,KD102,KC102))*((MIN((VLOOKUP($D102,SALERYCODE,5,0)),(IF($D102=6,KC102,KD102))))),MIN((VLOOKUP($D102,SALERYCODE,3,0)),(KA102+KB102))*(IF($D102=6,KD102,((MIN((VLOOKUP($D102,SALERYCODE,5,0)),KD102)))))))))/IF(AND($D102=2,'ראשי-פרטים כלליים וריכוז הוצאות'!$D$68&lt;&gt;4),1.2,1)</f>
        <v>0</v>
      </c>
      <c r="KG102" s="263"/>
      <c r="KH102" s="264"/>
      <c r="KI102" s="265"/>
      <c r="KJ102" s="266"/>
      <c r="KK102" s="267">
        <f t="shared" si="165"/>
        <v>0</v>
      </c>
      <c r="KL102" s="260">
        <f>+(IF(OR($B102=0,$C102=0,$D102=0,$DC$2&gt;$OE$1),0,IF(OR(KG102=0,KI102=0,KJ102=0),0,MIN((VLOOKUP($D102,SALERYCODE,3,0))*(IF($D102=6,KJ102,KI102))*((MIN((VLOOKUP($D102,SALERYCODE,5,0)),(IF($D102=6,KI102,KJ102))))),MIN((VLOOKUP($D102,SALERYCODE,3,0)),(KG102+KH102))*(IF($D102=6,KJ102,((MIN((VLOOKUP($D102,SALERYCODE,5,0)),KJ102)))))))))/IF(AND($D102=2,'ראשי-פרטים כלליים וריכוז הוצאות'!$D$68&lt;&gt;4),1.2,1)</f>
        <v>0</v>
      </c>
      <c r="KM102" s="263"/>
      <c r="KN102" s="264"/>
      <c r="KO102" s="265"/>
      <c r="KP102" s="266"/>
      <c r="KQ102" s="267">
        <f t="shared" si="166"/>
        <v>0</v>
      </c>
      <c r="KR102" s="260">
        <f>+(IF(OR($B102=0,$C102=0,$D102=0,$DC$2&gt;$OE$1),0,IF(OR(KM102=0,KO102=0,KP102=0),0,MIN((VLOOKUP($D102,SALERYCODE,3,0))*(IF($D102=6,KP102,KO102))*((MIN((VLOOKUP($D102,SALERYCODE,5,0)),(IF($D102=6,KO102,KP102))))),MIN((VLOOKUP($D102,SALERYCODE,3,0)),(KM102+KN102))*(IF($D102=6,KP102,((MIN((VLOOKUP($D102,SALERYCODE,5,0)),KP102)))))))))/IF(AND($D102=2,'ראשי-פרטים כלליים וריכוז הוצאות'!$D$68&lt;&gt;4),1.2,1)</f>
        <v>0</v>
      </c>
      <c r="KS102" s="263"/>
      <c r="KT102" s="264"/>
      <c r="KU102" s="265"/>
      <c r="KV102" s="266"/>
      <c r="KW102" s="267">
        <f t="shared" si="167"/>
        <v>0</v>
      </c>
      <c r="KX102" s="260">
        <f>+(IF(OR($B102=0,$C102=0,$D102=0,$DC$2&gt;$OE$1),0,IF(OR(KS102=0,KU102=0,KV102=0),0,MIN((VLOOKUP($D102,SALERYCODE,3,0))*(IF($D102=6,KV102,KU102))*((MIN((VLOOKUP($D102,SALERYCODE,5,0)),(IF($D102=6,KU102,KV102))))),MIN((VLOOKUP($D102,SALERYCODE,3,0)),(KS102+KT102))*(IF($D102=6,KV102,((MIN((VLOOKUP($D102,SALERYCODE,5,0)),KV102)))))))))/IF(AND($D102=2,'ראשי-פרטים כלליים וריכוז הוצאות'!$D$68&lt;&gt;4),1.2,1)</f>
        <v>0</v>
      </c>
      <c r="KY102" s="263"/>
      <c r="KZ102" s="264"/>
      <c r="LA102" s="265"/>
      <c r="LB102" s="266"/>
      <c r="LC102" s="267">
        <f t="shared" si="168"/>
        <v>0</v>
      </c>
      <c r="LD102" s="260">
        <f>+(IF(OR($B102=0,$C102=0,$D102=0,$DC$2&gt;$OE$1),0,IF(OR(KY102=0,LA102=0,LB102=0),0,MIN((VLOOKUP($D102,SALERYCODE,3,0))*(IF($D102=6,LB102,LA102))*((MIN((VLOOKUP($D102,SALERYCODE,5,0)),(IF($D102=6,LA102,LB102))))),MIN((VLOOKUP($D102,SALERYCODE,3,0)),(KY102+KZ102))*(IF($D102=6,LB102,((MIN((VLOOKUP($D102,SALERYCODE,5,0)),LB102)))))))))/IF(AND($D102=2,'ראשי-פרטים כלליים וריכוז הוצאות'!$D$68&lt;&gt;4),1.2,1)</f>
        <v>0</v>
      </c>
      <c r="LE102" s="263"/>
      <c r="LF102" s="264"/>
      <c r="LG102" s="265"/>
      <c r="LH102" s="266"/>
      <c r="LI102" s="267">
        <f t="shared" si="169"/>
        <v>0</v>
      </c>
      <c r="LJ102" s="260">
        <f>+(IF(OR($B102=0,$C102=0,$D102=0,$DC$2&gt;$OE$1),0,IF(OR(LE102=0,LG102=0,LH102=0),0,MIN((VLOOKUP($D102,SALERYCODE,3,0))*(IF($D102=6,LH102,LG102))*((MIN((VLOOKUP($D102,SALERYCODE,5,0)),(IF($D102=6,LG102,LH102))))),MIN((VLOOKUP($D102,SALERYCODE,3,0)),(LE102+LF102))*(IF($D102=6,LH102,((MIN((VLOOKUP($D102,SALERYCODE,5,0)),LH102)))))))))/IF(AND($D102=2,'ראשי-פרטים כלליים וריכוז הוצאות'!$D$68&lt;&gt;4),1.2,1)</f>
        <v>0</v>
      </c>
      <c r="LK102" s="263"/>
      <c r="LL102" s="264"/>
      <c r="LM102" s="265"/>
      <c r="LN102" s="266"/>
      <c r="LO102" s="267">
        <f t="shared" si="170"/>
        <v>0</v>
      </c>
      <c r="LP102" s="260">
        <f>+(IF(OR($B102=0,$C102=0,$D102=0,$DC$2&gt;$OE$1),0,IF(OR(LK102=0,LM102=0,LN102=0),0,MIN((VLOOKUP($D102,SALERYCODE,3,0))*(IF($D102=6,LN102,LM102))*((MIN((VLOOKUP($D102,SALERYCODE,5,0)),(IF($D102=6,LM102,LN102))))),MIN((VLOOKUP($D102,SALERYCODE,3,0)),(LK102+LL102))*(IF($D102=6,LN102,((MIN((VLOOKUP($D102,SALERYCODE,5,0)),LN102)))))))))/IF(AND($D102=2,'ראשי-פרטים כלליים וריכוז הוצאות'!$D$68&lt;&gt;4),1.2,1)</f>
        <v>0</v>
      </c>
      <c r="LQ102" s="263"/>
      <c r="LR102" s="264"/>
      <c r="LS102" s="265"/>
      <c r="LT102" s="266"/>
      <c r="LU102" s="267">
        <f t="shared" si="171"/>
        <v>0</v>
      </c>
      <c r="LV102" s="260">
        <f>+(IF(OR($B102=0,$C102=0,$D102=0,$DC$2&gt;$OE$1),0,IF(OR(LQ102=0,LS102=0,LT102=0),0,MIN((VLOOKUP($D102,SALERYCODE,3,0))*(IF($D102=6,LT102,LS102))*((MIN((VLOOKUP($D102,SALERYCODE,5,0)),(IF($D102=6,LS102,LT102))))),MIN((VLOOKUP($D102,SALERYCODE,3,0)),(LQ102+LR102))*(IF($D102=6,LT102,((MIN((VLOOKUP($D102,SALERYCODE,5,0)),LT102)))))))))/IF(AND($D102=2,'ראשי-פרטים כלליים וריכוז הוצאות'!$D$68&lt;&gt;4),1.2,1)</f>
        <v>0</v>
      </c>
      <c r="LW102" s="263"/>
      <c r="LX102" s="264"/>
      <c r="LY102" s="265"/>
      <c r="LZ102" s="266"/>
      <c r="MA102" s="267">
        <f t="shared" si="172"/>
        <v>0</v>
      </c>
      <c r="MB102" s="260">
        <f>+(IF(OR($B102=0,$C102=0,$D102=0,$DC$2&gt;$OE$1),0,IF(OR(LW102=0,LY102=0,LZ102=0),0,MIN((VLOOKUP($D102,SALERYCODE,3,0))*(IF($D102=6,LZ102,LY102))*((MIN((VLOOKUP($D102,SALERYCODE,5,0)),(IF($D102=6,LY102,LZ102))))),MIN((VLOOKUP($D102,SALERYCODE,3,0)),(LW102+LX102))*(IF($D102=6,LZ102,((MIN((VLOOKUP($D102,SALERYCODE,5,0)),LZ102)))))))))/IF(AND($D102=2,'ראשי-פרטים כלליים וריכוז הוצאות'!$D$68&lt;&gt;4),1.2,1)</f>
        <v>0</v>
      </c>
      <c r="MC102" s="263"/>
      <c r="MD102" s="264"/>
      <c r="ME102" s="265"/>
      <c r="MF102" s="266"/>
      <c r="MG102" s="267">
        <f t="shared" si="173"/>
        <v>0</v>
      </c>
      <c r="MH102" s="260">
        <f>+(IF(OR($B102=0,$C102=0,$D102=0,$DC$2&gt;$OE$1),0,IF(OR(MC102=0,ME102=0,MF102=0),0,MIN((VLOOKUP($D102,SALERYCODE,3,0))*(IF($D102=6,MF102,ME102))*((MIN((VLOOKUP($D102,SALERYCODE,5,0)),(IF($D102=6,ME102,MF102))))),MIN((VLOOKUP($D102,SALERYCODE,3,0)),(MC102+MD102))*(IF($D102=6,MF102,((MIN((VLOOKUP($D102,SALERYCODE,5,0)),MF102)))))))))/IF(AND($D102=2,'ראשי-פרטים כלליים וריכוז הוצאות'!$D$68&lt;&gt;4),1.2,1)</f>
        <v>0</v>
      </c>
      <c r="MI102" s="263"/>
      <c r="MJ102" s="264"/>
      <c r="MK102" s="265"/>
      <c r="ML102" s="266"/>
      <c r="MM102" s="267">
        <f t="shared" si="174"/>
        <v>0</v>
      </c>
      <c r="MN102" s="260">
        <f>+(IF(OR($B102=0,$C102=0,$D102=0,$DC$2&gt;$OE$1),0,IF(OR(MI102=0,MK102=0,ML102=0),0,MIN((VLOOKUP($D102,SALERYCODE,3,0))*(IF($D102=6,ML102,MK102))*((MIN((VLOOKUP($D102,SALERYCODE,5,0)),(IF($D102=6,MK102,ML102))))),MIN((VLOOKUP($D102,SALERYCODE,3,0)),(MI102+MJ102))*(IF($D102=6,ML102,((MIN((VLOOKUP($D102,SALERYCODE,5,0)),ML102)))))))))/IF(AND($D102=2,'ראשי-פרטים כלליים וריכוז הוצאות'!$D$68&lt;&gt;4),1.2,1)</f>
        <v>0</v>
      </c>
      <c r="MO102" s="263"/>
      <c r="MP102" s="264"/>
      <c r="MQ102" s="265"/>
      <c r="MR102" s="266"/>
      <c r="MS102" s="267">
        <f t="shared" si="175"/>
        <v>0</v>
      </c>
      <c r="MT102" s="260">
        <f>+(IF(OR($B102=0,$C102=0,$D102=0,$DC$2&gt;$OE$1),0,IF(OR(MO102=0,MQ102=0,MR102=0),0,MIN((VLOOKUP($D102,SALERYCODE,3,0))*(IF($D102=6,MR102,MQ102))*((MIN((VLOOKUP($D102,SALERYCODE,5,0)),(IF($D102=6,MQ102,MR102))))),MIN((VLOOKUP($D102,SALERYCODE,3,0)),(MO102+MP102))*(IF($D102=6,MR102,((MIN((VLOOKUP($D102,SALERYCODE,5,0)),MR102)))))))))/IF(AND($D102=2,'ראשי-פרטים כלליים וריכוז הוצאות'!$D$68&lt;&gt;4),1.2,1)</f>
        <v>0</v>
      </c>
      <c r="MU102" s="263"/>
      <c r="MV102" s="264"/>
      <c r="MW102" s="265"/>
      <c r="MX102" s="266"/>
      <c r="MY102" s="267">
        <f t="shared" si="176"/>
        <v>0</v>
      </c>
      <c r="MZ102" s="260">
        <f>+(IF(OR($B102=0,$C102=0,$D102=0,$DC$2&gt;$OE$1),0,IF(OR(MU102=0,MW102=0,MX102=0),0,MIN((VLOOKUP($D102,SALERYCODE,3,0))*(IF($D102=6,MX102,MW102))*((MIN((VLOOKUP($D102,SALERYCODE,5,0)),(IF($D102=6,MW102,MX102))))),MIN((VLOOKUP($D102,SALERYCODE,3,0)),(MU102+MV102))*(IF($D102=6,MX102,((MIN((VLOOKUP($D102,SALERYCODE,5,0)),MX102)))))))))/IF(AND($D102=2,'ראשי-פרטים כלליים וריכוז הוצאות'!$D$68&lt;&gt;4),1.2,1)</f>
        <v>0</v>
      </c>
      <c r="NA102" s="263"/>
      <c r="NB102" s="264"/>
      <c r="NC102" s="265"/>
      <c r="ND102" s="266"/>
      <c r="NE102" s="267">
        <f t="shared" si="177"/>
        <v>0</v>
      </c>
      <c r="NF102" s="260">
        <f>+(IF(OR($B102=0,$C102=0,$D102=0,$DC$2&gt;$OE$1),0,IF(OR(NA102=0,NC102=0,ND102=0),0,MIN((VLOOKUP($D102,SALERYCODE,3,0))*(IF($D102=6,ND102,NC102))*((MIN((VLOOKUP($D102,SALERYCODE,5,0)),(IF($D102=6,NC102,ND102))))),MIN((VLOOKUP($D102,SALERYCODE,3,0)),(NA102+NB102))*(IF($D102=6,ND102,((MIN((VLOOKUP($D102,SALERYCODE,5,0)),ND102)))))))))/IF(AND($D102=2,'ראשי-פרטים כלליים וריכוז הוצאות'!$D$68&lt;&gt;4),1.2,1)</f>
        <v>0</v>
      </c>
      <c r="NG102" s="263"/>
      <c r="NH102" s="264"/>
      <c r="NI102" s="265"/>
      <c r="NJ102" s="266"/>
      <c r="NK102" s="267">
        <f t="shared" si="178"/>
        <v>0</v>
      </c>
      <c r="NL102" s="260">
        <f>+(IF(OR($B102=0,$C102=0,$D102=0,$DC$2&gt;$OE$1),0,IF(OR(NG102=0,NI102=0,NJ102=0),0,MIN((VLOOKUP($D102,SALERYCODE,3,0))*(IF($D102=6,NJ102,NI102))*((MIN((VLOOKUP($D102,SALERYCODE,5,0)),(IF($D102=6,NI102,NJ102))))),MIN((VLOOKUP($D102,SALERYCODE,3,0)),(NG102+NH102))*(IF($D102=6,NJ102,((MIN((VLOOKUP($D102,SALERYCODE,5,0)),NJ102)))))))))/IF(AND($D102=2,'ראשי-פרטים כלליים וריכוז הוצאות'!$D$68&lt;&gt;4),1.2,1)</f>
        <v>0</v>
      </c>
      <c r="NM102" s="263"/>
      <c r="NN102" s="264"/>
      <c r="NO102" s="265"/>
      <c r="NP102" s="266"/>
      <c r="NQ102" s="267">
        <f t="shared" si="179"/>
        <v>0</v>
      </c>
      <c r="NR102" s="260">
        <f>+(IF(OR($B102=0,$C102=0,$D102=0,$DC$2&gt;$OE$1),0,IF(OR(NM102=0,NO102=0,NP102=0),0,MIN((VLOOKUP($D102,SALERYCODE,3,0))*(IF($D102=6,NP102,NO102))*((MIN((VLOOKUP($D102,SALERYCODE,5,0)),(IF($D102=6,NO102,NP102))))),MIN((VLOOKUP($D102,SALERYCODE,3,0)),(NM102+NN102))*(IF($D102=6,NP102,((MIN((VLOOKUP($D102,SALERYCODE,5,0)),NP102)))))))))/IF(AND($D102=2,'ראשי-פרטים כלליים וריכוז הוצאות'!$D$68&lt;&gt;4),1.2,1)</f>
        <v>0</v>
      </c>
      <c r="NS102" s="263"/>
      <c r="NT102" s="264"/>
      <c r="NU102" s="265"/>
      <c r="NV102" s="266"/>
      <c r="NW102" s="267">
        <f t="shared" si="180"/>
        <v>0</v>
      </c>
      <c r="NX102" s="260">
        <f>+(IF(OR($B102=0,$C102=0,$D102=0,$DC$2&gt;$OE$1),0,IF(OR(NS102=0,NU102=0,NV102=0),0,MIN((VLOOKUP($D102,SALERYCODE,3,0))*(IF($D102=6,NV102,NU102))*((MIN((VLOOKUP($D102,SALERYCODE,5,0)),(IF($D102=6,NU102,NV102))))),MIN((VLOOKUP($D102,SALERYCODE,3,0)),(NS102+NT102))*(IF($D102=6,NV102,((MIN((VLOOKUP($D102,SALERYCODE,5,0)),NV102)))))))))/IF(AND($D102=2,'ראשי-פרטים כלליים וריכוז הוצאות'!$D$68&lt;&gt;4),1.2,1)</f>
        <v>0</v>
      </c>
      <c r="NY102" s="263"/>
      <c r="NZ102" s="264"/>
      <c r="OA102" s="265"/>
      <c r="OB102" s="266"/>
      <c r="OC102" s="267">
        <f t="shared" si="181"/>
        <v>0</v>
      </c>
      <c r="OD102" s="260">
        <f>+(IF(OR($B102=0,$C102=0,$D102=0,$DC$2&gt;$OE$1),0,IF(OR(NY102=0,OA102=0,OB102=0),0,MIN((VLOOKUP($D102,SALERYCODE,3,0))*(IF($D102=6,OB102,OA102))*((MIN((VLOOKUP($D102,SALERYCODE,5,0)),(IF($D102=6,OA102,OB102))))),MIN((VLOOKUP($D102,SALERYCODE,3,0)),(NY102+NZ102))*(IF($D102=6,OB102,((MIN((VLOOKUP($D102,SALERYCODE,5,0)),OB102)))))))))/IF(AND($D102=2,'ראשי-פרטים כלליים וריכוז הוצאות'!$D$68&lt;&gt;4),1.2,1)</f>
        <v>0</v>
      </c>
      <c r="OE102" s="275">
        <f t="shared" si="192"/>
        <v>0</v>
      </c>
      <c r="OF102" s="283">
        <f t="shared" si="193"/>
        <v>9.9999999999999995E-7</v>
      </c>
      <c r="OG102" s="276">
        <f t="shared" si="194"/>
        <v>0</v>
      </c>
      <c r="OH102" s="275">
        <f t="shared" si="195"/>
        <v>0</v>
      </c>
      <c r="OI102" s="275">
        <v>0</v>
      </c>
      <c r="OJ102" s="258">
        <f t="shared" si="191"/>
        <v>0</v>
      </c>
      <c r="OK102" s="284"/>
      <c r="OL102" s="116">
        <f>MIN(OJ102+OK102*OF102*OE102/$OL$1/IF(AND($D102=2,'ראשי-פרטים כלליים וריכוז הוצאות'!$D$68&lt;&gt;4),1.2,1),IF($D102&gt;0,VLOOKUP($D102,SALERYCODE,3,0)*12*OG102,0))</f>
        <v>0</v>
      </c>
      <c r="OM102" s="95">
        <f t="shared" si="182"/>
        <v>0</v>
      </c>
      <c r="ON102" s="11">
        <f t="shared" si="183"/>
        <v>0</v>
      </c>
      <c r="OO102" s="11">
        <f t="shared" si="184"/>
        <v>0</v>
      </c>
      <c r="OP102" s="22">
        <f t="shared" si="185"/>
        <v>0</v>
      </c>
      <c r="OQ102" s="11">
        <f t="shared" si="186"/>
        <v>0</v>
      </c>
      <c r="OR102" s="11" t="e">
        <f>#REF!</f>
        <v>#REF!</v>
      </c>
      <c r="OS102" s="35" t="e">
        <f>#REF!-OP102</f>
        <v>#REF!</v>
      </c>
      <c r="OT102" s="35" t="e">
        <f>OS102-#REF!</f>
        <v>#REF!</v>
      </c>
      <c r="OU102" s="43" t="e">
        <f>IF(AND(OP102&gt;0,(OS102=#REF!-OP102)),"מועסק פחות מ-10% מזמנו במופ","")</f>
        <v>#REF!</v>
      </c>
    </row>
    <row r="103" spans="1:411" ht="24" hidden="1" customHeight="1" outlineLevel="1" x14ac:dyDescent="0.2">
      <c r="A103" s="282">
        <v>100</v>
      </c>
      <c r="B103" s="269"/>
      <c r="C103" s="270"/>
      <c r="D103" s="271"/>
      <c r="E103" s="263"/>
      <c r="F103" s="264"/>
      <c r="G103" s="265"/>
      <c r="H103" s="266"/>
      <c r="I103" s="267">
        <f t="shared" si="117"/>
        <v>0</v>
      </c>
      <c r="J103" s="260">
        <f>(IF(OR($B103=0,$C103=0,$D103=0,$E$2&gt;$OE$1),0,IF(OR($E103=0,$G103=0,$H103=0),0,MIN((VLOOKUP($D103,SALERYCODE,3,0))*(IF($D103=6,$H103,$G103))*((MIN((VLOOKUP($D103,SALERYCODE,5,0)),(IF($D103=6,$G103,$H103))))),MIN((VLOOKUP($D103,SALERYCODE,3,0)),($E103+$F103))*(IF($D103=6,$H103,((MIN((VLOOKUP($D103,SALERYCODE,5,0)),$H103)))))))))/IF(AND($D103=2,'ראשי-פרטים כלליים וריכוז הוצאות'!$D$68&lt;&gt;4),1.2,1)</f>
        <v>0</v>
      </c>
      <c r="K103" s="263"/>
      <c r="L103" s="264"/>
      <c r="M103" s="265"/>
      <c r="N103" s="266"/>
      <c r="O103" s="267">
        <f t="shared" si="118"/>
        <v>0</v>
      </c>
      <c r="P103" s="260">
        <f>+(IF(OR($B103=0,$C103=0,$D103=0,$K$2&gt;$OE$1),0,IF(OR($K103=0,$M103=0,$N103=0),0,MIN((VLOOKUP($D103,SALERYCODE,3,0))*(IF($D103=6,$N103,$M103))*((MIN((VLOOKUP($D103,SALERYCODE,5,0)),(IF($D103=6,$M103,$N103))))),MIN((VLOOKUP($D103,SALERYCODE,3,0)),($K103+$L103))*(IF($D103=6,$N103,((MIN((VLOOKUP($D103,SALERYCODE,5,0)),$N103)))))))))/IF(AND($D103=2,'ראשי-פרטים כלליים וריכוז הוצאות'!$D$68&lt;&gt;4),1.2,1)</f>
        <v>0</v>
      </c>
      <c r="Q103" s="263"/>
      <c r="R103" s="264"/>
      <c r="S103" s="265"/>
      <c r="T103" s="266"/>
      <c r="U103" s="267">
        <f t="shared" si="119"/>
        <v>0</v>
      </c>
      <c r="V103" s="260">
        <f>+(IF(OR($B103=0,$C103=0,$D103=0,$Q$2&gt;$OE$1),0,IF(OR(Q103=0,S103=0,T103=0),0,MIN((VLOOKUP($D103,SALERYCODE,3,0))*(IF($D103=6,T103,S103))*((MIN((VLOOKUP($D103,SALERYCODE,5,0)),(IF($D103=6,S103,T103))))),MIN((VLOOKUP($D103,SALERYCODE,3,0)),(Q103+R103))*(IF($D103=6,T103,((MIN((VLOOKUP($D103,SALERYCODE,5,0)),T103)))))))))/IF(AND($D103=2,'ראשי-פרטים כלליים וריכוז הוצאות'!$D$68&lt;&gt;4),1.2,1)</f>
        <v>0</v>
      </c>
      <c r="W103" s="263"/>
      <c r="X103" s="264"/>
      <c r="Y103" s="265"/>
      <c r="Z103" s="266"/>
      <c r="AA103" s="267">
        <f t="shared" si="120"/>
        <v>0</v>
      </c>
      <c r="AB103" s="260">
        <f>+(IF(OR($B103=0,$C103=0,$D103=0,$W$2&gt;$OE$1),0,IF(OR(W103=0,Y103=0,Z103=0),0,MIN((VLOOKUP($D103,SALERYCODE,3,0))*(IF($D103=6,Z103,Y103))*((MIN((VLOOKUP($D103,SALERYCODE,5,0)),(IF($D103=6,Y103,Z103))))),MIN((VLOOKUP($D103,SALERYCODE,3,0)),(W103+X103))*(IF($D103=6,Z103,((MIN((VLOOKUP($D103,SALERYCODE,5,0)),Z103)))))))))/IF(AND($D103=2,'ראשי-פרטים כלליים וריכוז הוצאות'!$D$68&lt;&gt;4),1.2,1)</f>
        <v>0</v>
      </c>
      <c r="AC103" s="263"/>
      <c r="AD103" s="264"/>
      <c r="AE103" s="265"/>
      <c r="AF103" s="266"/>
      <c r="AG103" s="267">
        <f t="shared" si="121"/>
        <v>0</v>
      </c>
      <c r="AH103" s="260">
        <f>+(IF(OR($B103=0,$C103=0,$D103=0,$AC$2&gt;$OE$1),0,IF(OR(AC103=0,AE103=0,AF103=0),0,MIN((VLOOKUP($D103,SALERYCODE,3,0))*(IF($D103=6,AF103,AE103))*((MIN((VLOOKUP($D103,SALERYCODE,5,0)),(IF($D103=6,AE103,AF103))))),MIN((VLOOKUP($D103,SALERYCODE,3,0)),(AC103+AD103))*(IF($D103=6,AF103,((MIN((VLOOKUP($D103,SALERYCODE,5,0)),AF103)))))))))/IF(AND($D103=2,'ראשי-פרטים כלליים וריכוז הוצאות'!$D$68&lt;&gt;4),1.2,1)</f>
        <v>0</v>
      </c>
      <c r="AI103" s="263"/>
      <c r="AJ103" s="264"/>
      <c r="AK103" s="265"/>
      <c r="AL103" s="266"/>
      <c r="AM103" s="267">
        <f t="shared" si="122"/>
        <v>0</v>
      </c>
      <c r="AN103" s="260">
        <f>+(IF(OR($B103=0,$C103=0,$D103=0,$AI$2&gt;$OE$1),0,IF(OR(AI103=0,AK103=0,AL103=0),0,MIN((VLOOKUP($D103,SALERYCODE,3,0))*(IF($D103=6,AL103,AK103))*((MIN((VLOOKUP($D103,SALERYCODE,5,0)),(IF($D103=6,AK103,AL103))))),MIN((VLOOKUP($D103,SALERYCODE,3,0)),(AI103+AJ103))*(IF($D103=6,AL103,((MIN((VLOOKUP($D103,SALERYCODE,5,0)),AL103)))))))))/IF(AND($D103=2,'ראשי-פרטים כלליים וריכוז הוצאות'!$D$68&lt;&gt;4),1.2,1)</f>
        <v>0</v>
      </c>
      <c r="AO103" s="263"/>
      <c r="AP103" s="264"/>
      <c r="AQ103" s="265"/>
      <c r="AR103" s="266"/>
      <c r="AS103" s="267">
        <f t="shared" si="123"/>
        <v>0</v>
      </c>
      <c r="AT103" s="260">
        <f>+(IF(OR($B103=0,$C103=0,$D103=0,$AO$2&gt;$OE$1),0,IF(OR(AO103=0,AQ103=0,AR103=0),0,MIN((VLOOKUP($D103,SALERYCODE,3,0))*(IF($D103=6,AR103,AQ103))*((MIN((VLOOKUP($D103,SALERYCODE,5,0)),(IF($D103=6,AQ103,AR103))))),MIN((VLOOKUP($D103,SALERYCODE,3,0)),(AO103+AP103))*(IF($D103=6,AR103,((MIN((VLOOKUP($D103,SALERYCODE,5,0)),AR103)))))))))/IF(AND($D103=2,'ראשי-פרטים כלליים וריכוז הוצאות'!$D$68&lt;&gt;4),1.2,1)</f>
        <v>0</v>
      </c>
      <c r="AU103" s="263"/>
      <c r="AV103" s="264"/>
      <c r="AW103" s="265"/>
      <c r="AX103" s="266"/>
      <c r="AY103" s="267">
        <f t="shared" si="124"/>
        <v>0</v>
      </c>
      <c r="AZ103" s="260">
        <f>+(IF(OR($B103=0,$C103=0,$D103=0,$AU$2&gt;$OE$1),0,IF(OR(AU103=0,AW103=0,AX103=0),0,MIN((VLOOKUP($D103,SALERYCODE,3,0))*(IF($D103=6,AX103,AW103))*((MIN((VLOOKUP($D103,SALERYCODE,5,0)),(IF($D103=6,AW103,AX103))))),MIN((VLOOKUP($D103,SALERYCODE,3,0)),(AU103+AV103))*(IF($D103=6,AX103,((MIN((VLOOKUP($D103,SALERYCODE,5,0)),AX103)))))))))/IF(AND($D103=2,'ראשי-פרטים כלליים וריכוז הוצאות'!$D$68&lt;&gt;4),1.2,1)</f>
        <v>0</v>
      </c>
      <c r="BA103" s="263"/>
      <c r="BB103" s="264"/>
      <c r="BC103" s="265"/>
      <c r="BD103" s="266"/>
      <c r="BE103" s="267">
        <f t="shared" si="125"/>
        <v>0</v>
      </c>
      <c r="BF103" s="260">
        <f>+(IF(OR($B103=0,$C103=0,$D103=0,$BA$2&gt;$OE$1),0,IF(OR(BA103=0,BC103=0,BD103=0),0,MIN((VLOOKUP($D103,SALERYCODE,3,0))*(IF($D103=6,BD103,BC103))*((MIN((VLOOKUP($D103,SALERYCODE,5,0)),(IF($D103=6,BC103,BD103))))),MIN((VLOOKUP($D103,SALERYCODE,3,0)),(BA103+BB103))*(IF($D103=6,BD103,((MIN((VLOOKUP($D103,SALERYCODE,5,0)),BD103)))))))))/IF(AND($D103=2,'ראשי-פרטים כלליים וריכוז הוצאות'!$D$68&lt;&gt;4),1.2,1)</f>
        <v>0</v>
      </c>
      <c r="BG103" s="263"/>
      <c r="BH103" s="264"/>
      <c r="BI103" s="265"/>
      <c r="BJ103" s="266"/>
      <c r="BK103" s="267">
        <f t="shared" si="126"/>
        <v>0</v>
      </c>
      <c r="BL103" s="260">
        <f>+(IF(OR($B103=0,$C103=0,$D103=0,$BG$2&gt;$OE$1),0,IF(OR(BG103=0,BI103=0,BJ103=0),0,MIN((VLOOKUP($D103,SALERYCODE,3,0))*(IF($D103=6,BJ103,BI103))*((MIN((VLOOKUP($D103,SALERYCODE,5,0)),(IF($D103=6,BI103,BJ103))))),MIN((VLOOKUP($D103,SALERYCODE,3,0)),(BG103+BH103))*(IF($D103=6,BJ103,((MIN((VLOOKUP($D103,SALERYCODE,5,0)),BJ103)))))))))/IF(AND($D103=2,'ראשי-פרטים כלליים וריכוז הוצאות'!$D$68&lt;&gt;4),1.2,1)</f>
        <v>0</v>
      </c>
      <c r="BM103" s="263"/>
      <c r="BN103" s="264"/>
      <c r="BO103" s="265"/>
      <c r="BP103" s="266"/>
      <c r="BQ103" s="267">
        <f t="shared" si="127"/>
        <v>0</v>
      </c>
      <c r="BR103" s="260">
        <f>+(IF(OR($B103=0,$C103=0,$D103=0,$BM$2&gt;$OE$1),0,IF(OR(BM103=0,BO103=0,BP103=0),0,MIN((VLOOKUP($D103,SALERYCODE,3,0))*(IF($D103=6,BP103,BO103))*((MIN((VLOOKUP($D103,SALERYCODE,5,0)),(IF($D103=6,BO103,BP103))))),MIN((VLOOKUP($D103,SALERYCODE,3,0)),(BM103+BN103))*(IF($D103=6,BP103,((MIN((VLOOKUP($D103,SALERYCODE,5,0)),BP103)))))))))/IF(AND($D103=2,'ראשי-פרטים כלליים וריכוז הוצאות'!$D$68&lt;&gt;4),1.2,1)</f>
        <v>0</v>
      </c>
      <c r="BS103" s="263"/>
      <c r="BT103" s="264"/>
      <c r="BU103" s="265"/>
      <c r="BV103" s="266"/>
      <c r="BW103" s="267">
        <f t="shared" si="128"/>
        <v>0</v>
      </c>
      <c r="BX103" s="260">
        <f>+(IF(OR($B103=0,$C103=0,$D103=0,$BS$2&gt;$OE$1),0,IF(OR(BS103=0,BU103=0,BV103=0),0,MIN((VLOOKUP($D103,SALERYCODE,3,0))*(IF($D103=6,BV103,BU103))*((MIN((VLOOKUP($D103,SALERYCODE,5,0)),(IF($D103=6,BU103,BV103))))),MIN((VLOOKUP($D103,SALERYCODE,3,0)),(BS103+BT103))*(IF($D103=6,BV103,((MIN((VLOOKUP($D103,SALERYCODE,5,0)),BV103)))))))))/IF(AND($D103=2,'ראשי-פרטים כלליים וריכוז הוצאות'!$D$68&lt;&gt;4),1.2,1)</f>
        <v>0</v>
      </c>
      <c r="BY103" s="263"/>
      <c r="BZ103" s="264"/>
      <c r="CA103" s="265"/>
      <c r="CB103" s="266"/>
      <c r="CC103" s="267">
        <f t="shared" si="129"/>
        <v>0</v>
      </c>
      <c r="CD103" s="260">
        <f>+(IF(OR($B103=0,$C103=0,$D103=0,$BY$2&gt;$OE$1),0,IF(OR(BY103=0,CA103=0,CB103=0),0,MIN((VLOOKUP($D103,SALERYCODE,3,0))*(IF($D103=6,CB103,CA103))*((MIN((VLOOKUP($D103,SALERYCODE,5,0)),(IF($D103=6,CA103,CB103))))),MIN((VLOOKUP($D103,SALERYCODE,3,0)),(BY103+BZ103))*(IF($D103=6,CB103,((MIN((VLOOKUP($D103,SALERYCODE,5,0)),CB103)))))))))/IF(AND($D103=2,'ראשי-פרטים כלליים וריכוז הוצאות'!$D$68&lt;&gt;4),1.2,1)</f>
        <v>0</v>
      </c>
      <c r="CE103" s="263"/>
      <c r="CF103" s="264"/>
      <c r="CG103" s="265"/>
      <c r="CH103" s="266"/>
      <c r="CI103" s="267">
        <f t="shared" si="130"/>
        <v>0</v>
      </c>
      <c r="CJ103" s="260">
        <f>+(IF(OR($B103=0,$C103=0,$D103=0,$CE$2&gt;$OE$1),0,IF(OR(CE103=0,CG103=0,CH103=0),0,MIN((VLOOKUP($D103,SALERYCODE,3,0))*(IF($D103=6,CH103,CG103))*((MIN((VLOOKUP($D103,SALERYCODE,5,0)),(IF($D103=6,CG103,CH103))))),MIN((VLOOKUP($D103,SALERYCODE,3,0)),(CE103+CF103))*(IF($D103=6,CH103,((MIN((VLOOKUP($D103,SALERYCODE,5,0)),CH103)))))))))/IF(AND($D103=2,'ראשי-פרטים כלליים וריכוז הוצאות'!$D$68&lt;&gt;4),1.2,1)</f>
        <v>0</v>
      </c>
      <c r="CK103" s="263"/>
      <c r="CL103" s="264"/>
      <c r="CM103" s="265"/>
      <c r="CN103" s="266"/>
      <c r="CO103" s="267">
        <f t="shared" si="131"/>
        <v>0</v>
      </c>
      <c r="CP103" s="260">
        <f>+(IF(OR($B103=0,$C103=0,$D103=0,$CK$2&gt;$OE$1),0,IF(OR(CK103=0,CM103=0,CN103=0),0,MIN((VLOOKUP($D103,SALERYCODE,3,0))*(IF($D103=6,CN103,CM103))*((MIN((VLOOKUP($D103,SALERYCODE,5,0)),(IF($D103=6,CM103,CN103))))),MIN((VLOOKUP($D103,SALERYCODE,3,0)),(CK103+CL103))*(IF($D103=6,CN103,((MIN((VLOOKUP($D103,SALERYCODE,5,0)),CN103)))))))))/IF(AND($D103=2,'ראשי-פרטים כלליים וריכוז הוצאות'!$D$68&lt;&gt;4),1.2,1)</f>
        <v>0</v>
      </c>
      <c r="CQ103" s="263"/>
      <c r="CR103" s="264"/>
      <c r="CS103" s="265"/>
      <c r="CT103" s="266"/>
      <c r="CU103" s="267">
        <f t="shared" si="132"/>
        <v>0</v>
      </c>
      <c r="CV103" s="260">
        <f>+(IF(OR($B103=0,$C103=0,$D103=0,$CQ$2&gt;$OE$1),0,IF(OR(CQ103=0,CS103=0,CT103=0),0,MIN((VLOOKUP($D103,SALERYCODE,3,0))*(IF($D103=6,CT103,CS103))*((MIN((VLOOKUP($D103,SALERYCODE,5,0)),(IF($D103=6,CS103,CT103))))),MIN((VLOOKUP($D103,SALERYCODE,3,0)),(CQ103+CR103))*(IF($D103=6,CT103,((MIN((VLOOKUP($D103,SALERYCODE,5,0)),CT103)))))))))/IF(AND($D103=2,'ראשי-פרטים כלליים וריכוז הוצאות'!$D$68&lt;&gt;4),1.2,1)</f>
        <v>0</v>
      </c>
      <c r="CW103" s="263"/>
      <c r="CX103" s="264"/>
      <c r="CY103" s="265"/>
      <c r="CZ103" s="266"/>
      <c r="DA103" s="267">
        <f t="shared" si="133"/>
        <v>0</v>
      </c>
      <c r="DB103" s="260">
        <f>+(IF(OR($B103=0,$C103=0,$D103=0,$CW$2&gt;$OE$1),0,IF(OR(CW103=0,CY103=0,CZ103=0),0,MIN((VLOOKUP($D103,SALERYCODE,3,0))*(IF($D103=6,CZ103,CY103))*((MIN((VLOOKUP($D103,SALERYCODE,5,0)),(IF($D103=6,CY103,CZ103))))),MIN((VLOOKUP($D103,SALERYCODE,3,0)),(CW103+CX103))*(IF($D103=6,CZ103,((MIN((VLOOKUP($D103,SALERYCODE,5,0)),CZ103)))))))))/IF(AND($D103=2,'ראשי-פרטים כלליים וריכוז הוצאות'!$D$68&lt;&gt;4),1.2,1)</f>
        <v>0</v>
      </c>
      <c r="DC103" s="263"/>
      <c r="DD103" s="264"/>
      <c r="DE103" s="265"/>
      <c r="DF103" s="266"/>
      <c r="DG103" s="267">
        <f t="shared" si="134"/>
        <v>0</v>
      </c>
      <c r="DH103" s="260">
        <f>+(IF(OR($B103=0,$C103=0,$D103=0,$DC$2&gt;$OE$1),0,IF(OR(DC103=0,DE103=0,DF103=0),0,MIN((VLOOKUP($D103,SALERYCODE,3,0))*(IF($D103=6,DF103,DE103))*((MIN((VLOOKUP($D103,SALERYCODE,5,0)),(IF($D103=6,DE103,DF103))))),MIN((VLOOKUP($D103,SALERYCODE,3,0)),(DC103+DD103))*(IF($D103=6,DF103,((MIN((VLOOKUP($D103,SALERYCODE,5,0)),DF103)))))))))/IF(AND($D103=2,'ראשי-פרטים כלליים וריכוז הוצאות'!$D$68&lt;&gt;4),1.2,1)</f>
        <v>0</v>
      </c>
      <c r="DI103" s="263"/>
      <c r="DJ103" s="264"/>
      <c r="DK103" s="265"/>
      <c r="DL103" s="266"/>
      <c r="DM103" s="267">
        <f t="shared" si="135"/>
        <v>0</v>
      </c>
      <c r="DN103" s="260">
        <f>+(IF(OR($B103=0,$C103=0,$D103=0,$DC$2&gt;$OE$1),0,IF(OR(DI103=0,DK103=0,DL103=0),0,MIN((VLOOKUP($D103,SALERYCODE,3,0))*(IF($D103=6,DL103,DK103))*((MIN((VLOOKUP($D103,SALERYCODE,5,0)),(IF($D103=6,DK103,DL103))))),MIN((VLOOKUP($D103,SALERYCODE,3,0)),(DI103+DJ103))*(IF($D103=6,DL103,((MIN((VLOOKUP($D103,SALERYCODE,5,0)),DL103)))))))))/IF(AND($D103=2,'ראשי-פרטים כלליים וריכוז הוצאות'!$D$68&lt;&gt;4),1.2,1)</f>
        <v>0</v>
      </c>
      <c r="DO103" s="263"/>
      <c r="DP103" s="264"/>
      <c r="DQ103" s="265"/>
      <c r="DR103" s="266"/>
      <c r="DS103" s="267">
        <f t="shared" si="136"/>
        <v>0</v>
      </c>
      <c r="DT103" s="260">
        <f>+(IF(OR($B103=0,$C103=0,$D103=0,$DC$2&gt;$OE$1),0,IF(OR(DO103=0,DQ103=0,DR103=0),0,MIN((VLOOKUP($D103,SALERYCODE,3,0))*(IF($D103=6,DR103,DQ103))*((MIN((VLOOKUP($D103,SALERYCODE,5,0)),(IF($D103=6,DQ103,DR103))))),MIN((VLOOKUP($D103,SALERYCODE,3,0)),(DO103+DP103))*(IF($D103=6,DR103,((MIN((VLOOKUP($D103,SALERYCODE,5,0)),DR103)))))))))/IF(AND($D103=2,'ראשי-פרטים כלליים וריכוז הוצאות'!$D$68&lt;&gt;4),1.2,1)</f>
        <v>0</v>
      </c>
      <c r="DU103" s="263"/>
      <c r="DV103" s="264"/>
      <c r="DW103" s="265"/>
      <c r="DX103" s="266"/>
      <c r="DY103" s="267">
        <f t="shared" si="137"/>
        <v>0</v>
      </c>
      <c r="DZ103" s="260">
        <f>+(IF(OR($B103=0,$C103=0,$D103=0,$DC$2&gt;$OE$1),0,IF(OR(DU103=0,DW103=0,DX103=0),0,MIN((VLOOKUP($D103,SALERYCODE,3,0))*(IF($D103=6,DX103,DW103))*((MIN((VLOOKUP($D103,SALERYCODE,5,0)),(IF($D103=6,DW103,DX103))))),MIN((VLOOKUP($D103,SALERYCODE,3,0)),(DU103+DV103))*(IF($D103=6,DX103,((MIN((VLOOKUP($D103,SALERYCODE,5,0)),DX103)))))))))/IF(AND($D103=2,'ראשי-פרטים כלליים וריכוז הוצאות'!$D$68&lt;&gt;4),1.2,1)</f>
        <v>0</v>
      </c>
      <c r="EA103" s="263"/>
      <c r="EB103" s="264"/>
      <c r="EC103" s="265"/>
      <c r="ED103" s="266"/>
      <c r="EE103" s="267">
        <f t="shared" si="138"/>
        <v>0</v>
      </c>
      <c r="EF103" s="260">
        <f>+(IF(OR($B103=0,$C103=0,$D103=0,$DC$2&gt;$OE$1),0,IF(OR(EA103=0,EC103=0,ED103=0),0,MIN((VLOOKUP($D103,SALERYCODE,3,0))*(IF($D103=6,ED103,EC103))*((MIN((VLOOKUP($D103,SALERYCODE,5,0)),(IF($D103=6,EC103,ED103))))),MIN((VLOOKUP($D103,SALERYCODE,3,0)),(EA103+EB103))*(IF($D103=6,ED103,((MIN((VLOOKUP($D103,SALERYCODE,5,0)),ED103)))))))))/IF(AND($D103=2,'ראשי-פרטים כלליים וריכוז הוצאות'!$D$68&lt;&gt;4),1.2,1)</f>
        <v>0</v>
      </c>
      <c r="EG103" s="263"/>
      <c r="EH103" s="264"/>
      <c r="EI103" s="265"/>
      <c r="EJ103" s="266"/>
      <c r="EK103" s="267">
        <f t="shared" si="139"/>
        <v>0</v>
      </c>
      <c r="EL103" s="260">
        <f>+(IF(OR($B103=0,$C103=0,$D103=0,$DC$2&gt;$OE$1),0,IF(OR(EG103=0,EI103=0,EJ103=0),0,MIN((VLOOKUP($D103,SALERYCODE,3,0))*(IF($D103=6,EJ103,EI103))*((MIN((VLOOKUP($D103,SALERYCODE,5,0)),(IF($D103=6,EI103,EJ103))))),MIN((VLOOKUP($D103,SALERYCODE,3,0)),(EG103+EH103))*(IF($D103=6,EJ103,((MIN((VLOOKUP($D103,SALERYCODE,5,0)),EJ103)))))))))/IF(AND($D103=2,'ראשי-פרטים כלליים וריכוז הוצאות'!$D$68&lt;&gt;4),1.2,1)</f>
        <v>0</v>
      </c>
      <c r="EM103" s="263"/>
      <c r="EN103" s="264"/>
      <c r="EO103" s="265"/>
      <c r="EP103" s="266"/>
      <c r="EQ103" s="267">
        <f t="shared" si="140"/>
        <v>0</v>
      </c>
      <c r="ER103" s="260">
        <f>+(IF(OR($B103=0,$C103=0,$D103=0,$DC$2&gt;$OE$1),0,IF(OR(EM103=0,EO103=0,EP103=0),0,MIN((VLOOKUP($D103,SALERYCODE,3,0))*(IF($D103=6,EP103,EO103))*((MIN((VLOOKUP($D103,SALERYCODE,5,0)),(IF($D103=6,EO103,EP103))))),MIN((VLOOKUP($D103,SALERYCODE,3,0)),(EM103+EN103))*(IF($D103=6,EP103,((MIN((VLOOKUP($D103,SALERYCODE,5,0)),EP103)))))))))/IF(AND($D103=2,'ראשי-פרטים כלליים וריכוז הוצאות'!$D$68&lt;&gt;4),1.2,1)</f>
        <v>0</v>
      </c>
      <c r="ES103" s="263"/>
      <c r="ET103" s="264"/>
      <c r="EU103" s="265"/>
      <c r="EV103" s="266"/>
      <c r="EW103" s="267">
        <f t="shared" si="141"/>
        <v>0</v>
      </c>
      <c r="EX103" s="260">
        <f>+(IF(OR($B103=0,$C103=0,$D103=0,$DC$2&gt;$OE$1),0,IF(OR(ES103=0,EU103=0,EV103=0),0,MIN((VLOOKUP($D103,SALERYCODE,3,0))*(IF($D103=6,EV103,EU103))*((MIN((VLOOKUP($D103,SALERYCODE,5,0)),(IF($D103=6,EU103,EV103))))),MIN((VLOOKUP($D103,SALERYCODE,3,0)),(ES103+ET103))*(IF($D103=6,EV103,((MIN((VLOOKUP($D103,SALERYCODE,5,0)),EV103)))))))))/IF(AND($D103=2,'ראשי-פרטים כלליים וריכוז הוצאות'!$D$68&lt;&gt;4),1.2,1)</f>
        <v>0</v>
      </c>
      <c r="EY103" s="263"/>
      <c r="EZ103" s="264"/>
      <c r="FA103" s="265"/>
      <c r="FB103" s="266"/>
      <c r="FC103" s="267">
        <f t="shared" si="142"/>
        <v>0</v>
      </c>
      <c r="FD103" s="260">
        <f>+(IF(OR($B103=0,$C103=0,$D103=0,$DC$2&gt;$OE$1),0,IF(OR(EY103=0,FA103=0,FB103=0),0,MIN((VLOOKUP($D103,SALERYCODE,3,0))*(IF($D103=6,FB103,FA103))*((MIN((VLOOKUP($D103,SALERYCODE,5,0)),(IF($D103=6,FA103,FB103))))),MIN((VLOOKUP($D103,SALERYCODE,3,0)),(EY103+EZ103))*(IF($D103=6,FB103,((MIN((VLOOKUP($D103,SALERYCODE,5,0)),FB103)))))))))/IF(AND($D103=2,'ראשי-פרטים כלליים וריכוז הוצאות'!$D$68&lt;&gt;4),1.2,1)</f>
        <v>0</v>
      </c>
      <c r="FE103" s="263"/>
      <c r="FF103" s="264"/>
      <c r="FG103" s="265"/>
      <c r="FH103" s="266"/>
      <c r="FI103" s="267">
        <f t="shared" si="143"/>
        <v>0</v>
      </c>
      <c r="FJ103" s="260">
        <f>+(IF(OR($B103=0,$C103=0,$D103=0,$DC$2&gt;$OE$1),0,IF(OR(FE103=0,FG103=0,FH103=0),0,MIN((VLOOKUP($D103,SALERYCODE,3,0))*(IF($D103=6,FH103,FG103))*((MIN((VLOOKUP($D103,SALERYCODE,5,0)),(IF($D103=6,FG103,FH103))))),MIN((VLOOKUP($D103,SALERYCODE,3,0)),(FE103+FF103))*(IF($D103=6,FH103,((MIN((VLOOKUP($D103,SALERYCODE,5,0)),FH103)))))))))/IF(AND($D103=2,'ראשי-פרטים כלליים וריכוז הוצאות'!$D$68&lt;&gt;4),1.2,1)</f>
        <v>0</v>
      </c>
      <c r="FK103" s="263"/>
      <c r="FL103" s="264"/>
      <c r="FM103" s="265"/>
      <c r="FN103" s="266"/>
      <c r="FO103" s="267">
        <f t="shared" si="144"/>
        <v>0</v>
      </c>
      <c r="FP103" s="260">
        <f>+(IF(OR($B103=0,$C103=0,$D103=0,$DC$2&gt;$OE$1),0,IF(OR(FK103=0,FM103=0,FN103=0),0,MIN((VLOOKUP($D103,SALERYCODE,3,0))*(IF($D103=6,FN103,FM103))*((MIN((VLOOKUP($D103,SALERYCODE,5,0)),(IF($D103=6,FM103,FN103))))),MIN((VLOOKUP($D103,SALERYCODE,3,0)),(FK103+FL103))*(IF($D103=6,FN103,((MIN((VLOOKUP($D103,SALERYCODE,5,0)),FN103)))))))))/IF(AND($D103=2,'ראשי-פרטים כלליים וריכוז הוצאות'!$D$68&lt;&gt;4),1.2,1)</f>
        <v>0</v>
      </c>
      <c r="FQ103" s="263"/>
      <c r="FR103" s="264"/>
      <c r="FS103" s="265"/>
      <c r="FT103" s="266"/>
      <c r="FU103" s="267">
        <f t="shared" si="145"/>
        <v>0</v>
      </c>
      <c r="FV103" s="260">
        <f>+(IF(OR($B103=0,$C103=0,$D103=0,$DC$2&gt;$OE$1),0,IF(OR(FQ103=0,FS103=0,FT103=0),0,MIN((VLOOKUP($D103,SALERYCODE,3,0))*(IF($D103=6,FT103,FS103))*((MIN((VLOOKUP($D103,SALERYCODE,5,0)),(IF($D103=6,FS103,FT103))))),MIN((VLOOKUP($D103,SALERYCODE,3,0)),(FQ103+FR103))*(IF($D103=6,FT103,((MIN((VLOOKUP($D103,SALERYCODE,5,0)),FT103)))))))))/IF(AND($D103=2,'ראשי-פרטים כלליים וריכוז הוצאות'!$D$68&lt;&gt;4),1.2,1)</f>
        <v>0</v>
      </c>
      <c r="FW103" s="263"/>
      <c r="FX103" s="264"/>
      <c r="FY103" s="265"/>
      <c r="FZ103" s="266"/>
      <c r="GA103" s="267">
        <f t="shared" si="146"/>
        <v>0</v>
      </c>
      <c r="GB103" s="260">
        <f>+(IF(OR($B103=0,$C103=0,$D103=0,$DC$2&gt;$OE$1),0,IF(OR(FW103=0,FY103=0,FZ103=0),0,MIN((VLOOKUP($D103,SALERYCODE,3,0))*(IF($D103=6,FZ103,FY103))*((MIN((VLOOKUP($D103,SALERYCODE,5,0)),(IF($D103=6,FY103,FZ103))))),MIN((VLOOKUP($D103,SALERYCODE,3,0)),(FW103+FX103))*(IF($D103=6,FZ103,((MIN((VLOOKUP($D103,SALERYCODE,5,0)),FZ103)))))))))/IF(AND($D103=2,'ראשי-פרטים כלליים וריכוז הוצאות'!$D$68&lt;&gt;4),1.2,1)</f>
        <v>0</v>
      </c>
      <c r="GC103" s="263"/>
      <c r="GD103" s="264"/>
      <c r="GE103" s="265"/>
      <c r="GF103" s="266"/>
      <c r="GG103" s="267">
        <f t="shared" si="147"/>
        <v>0</v>
      </c>
      <c r="GH103" s="260">
        <f>+(IF(OR($B103=0,$C103=0,$D103=0,$DC$2&gt;$OE$1),0,IF(OR(GC103=0,GE103=0,GF103=0),0,MIN((VLOOKUP($D103,SALERYCODE,3,0))*(IF($D103=6,GF103,GE103))*((MIN((VLOOKUP($D103,SALERYCODE,5,0)),(IF($D103=6,GE103,GF103))))),MIN((VLOOKUP($D103,SALERYCODE,3,0)),(GC103+GD103))*(IF($D103=6,GF103,((MIN((VLOOKUP($D103,SALERYCODE,5,0)),GF103)))))))))/IF(AND($D103=2,'ראשי-פרטים כלליים וריכוז הוצאות'!$D$68&lt;&gt;4),1.2,1)</f>
        <v>0</v>
      </c>
      <c r="GI103" s="263"/>
      <c r="GJ103" s="264"/>
      <c r="GK103" s="265"/>
      <c r="GL103" s="266"/>
      <c r="GM103" s="267">
        <f t="shared" si="148"/>
        <v>0</v>
      </c>
      <c r="GN103" s="260">
        <f>+(IF(OR($B103=0,$C103=0,$D103=0,$DC$2&gt;$OE$1),0,IF(OR(GI103=0,GK103=0,GL103=0),0,MIN((VLOOKUP($D103,SALERYCODE,3,0))*(IF($D103=6,GL103,GK103))*((MIN((VLOOKUP($D103,SALERYCODE,5,0)),(IF($D103=6,GK103,GL103))))),MIN((VLOOKUP($D103,SALERYCODE,3,0)),(GI103+GJ103))*(IF($D103=6,GL103,((MIN((VLOOKUP($D103,SALERYCODE,5,0)),GL103)))))))))/IF(AND($D103=2,'ראשי-פרטים כלליים וריכוז הוצאות'!$D$68&lt;&gt;4),1.2,1)</f>
        <v>0</v>
      </c>
      <c r="GO103" s="263"/>
      <c r="GP103" s="264"/>
      <c r="GQ103" s="265"/>
      <c r="GR103" s="266"/>
      <c r="GS103" s="267">
        <f t="shared" si="149"/>
        <v>0</v>
      </c>
      <c r="GT103" s="260">
        <f>+(IF(OR($B103=0,$C103=0,$D103=0,$DC$2&gt;$OE$1),0,IF(OR(GO103=0,GQ103=0,GR103=0),0,MIN((VLOOKUP($D103,SALERYCODE,3,0))*(IF($D103=6,GR103,GQ103))*((MIN((VLOOKUP($D103,SALERYCODE,5,0)),(IF($D103=6,GQ103,GR103))))),MIN((VLOOKUP($D103,SALERYCODE,3,0)),(GO103+GP103))*(IF($D103=6,GR103,((MIN((VLOOKUP($D103,SALERYCODE,5,0)),GR103)))))))))/IF(AND($D103=2,'ראשי-פרטים כלליים וריכוז הוצאות'!$D$68&lt;&gt;4),1.2,1)</f>
        <v>0</v>
      </c>
      <c r="GU103" s="263"/>
      <c r="GV103" s="264"/>
      <c r="GW103" s="265"/>
      <c r="GX103" s="266"/>
      <c r="GY103" s="267">
        <f t="shared" si="150"/>
        <v>0</v>
      </c>
      <c r="GZ103" s="260">
        <f>+(IF(OR($B103=0,$C103=0,$D103=0,$DC$2&gt;$OE$1),0,IF(OR(GU103=0,GW103=0,GX103=0),0,MIN((VLOOKUP($D103,SALERYCODE,3,0))*(IF($D103=6,GX103,GW103))*((MIN((VLOOKUP($D103,SALERYCODE,5,0)),(IF($D103=6,GW103,GX103))))),MIN((VLOOKUP($D103,SALERYCODE,3,0)),(GU103+GV103))*(IF($D103=6,GX103,((MIN((VLOOKUP($D103,SALERYCODE,5,0)),GX103)))))))))/IF(AND($D103=2,'ראשי-פרטים כלליים וריכוז הוצאות'!$D$68&lt;&gt;4),1.2,1)</f>
        <v>0</v>
      </c>
      <c r="HA103" s="263"/>
      <c r="HB103" s="264"/>
      <c r="HC103" s="265"/>
      <c r="HD103" s="266"/>
      <c r="HE103" s="267">
        <f t="shared" si="151"/>
        <v>0</v>
      </c>
      <c r="HF103" s="260">
        <f>+(IF(OR($B103=0,$C103=0,$D103=0,$DC$2&gt;$OE$1),0,IF(OR(HA103=0,HC103=0,HD103=0),0,MIN((VLOOKUP($D103,SALERYCODE,3,0))*(IF($D103=6,HD103,HC103))*((MIN((VLOOKUP($D103,SALERYCODE,5,0)),(IF($D103=6,HC103,HD103))))),MIN((VLOOKUP($D103,SALERYCODE,3,0)),(HA103+HB103))*(IF($D103=6,HD103,((MIN((VLOOKUP($D103,SALERYCODE,5,0)),HD103)))))))))/IF(AND($D103=2,'ראשי-פרטים כלליים וריכוז הוצאות'!$D$68&lt;&gt;4),1.2,1)</f>
        <v>0</v>
      </c>
      <c r="HG103" s="263"/>
      <c r="HH103" s="264"/>
      <c r="HI103" s="265"/>
      <c r="HJ103" s="266"/>
      <c r="HK103" s="267">
        <f t="shared" si="152"/>
        <v>0</v>
      </c>
      <c r="HL103" s="260">
        <f>+(IF(OR($B103=0,$C103=0,$D103=0,$DC$2&gt;$OE$1),0,IF(OR(HG103=0,HI103=0,HJ103=0),0,MIN((VLOOKUP($D103,SALERYCODE,3,0))*(IF($D103=6,HJ103,HI103))*((MIN((VLOOKUP($D103,SALERYCODE,5,0)),(IF($D103=6,HI103,HJ103))))),MIN((VLOOKUP($D103,SALERYCODE,3,0)),(HG103+HH103))*(IF($D103=6,HJ103,((MIN((VLOOKUP($D103,SALERYCODE,5,0)),HJ103)))))))))/IF(AND($D103=2,'ראשי-פרטים כלליים וריכוז הוצאות'!$D$68&lt;&gt;4),1.2,1)</f>
        <v>0</v>
      </c>
      <c r="HM103" s="263"/>
      <c r="HN103" s="264"/>
      <c r="HO103" s="265"/>
      <c r="HP103" s="266"/>
      <c r="HQ103" s="267">
        <f t="shared" si="153"/>
        <v>0</v>
      </c>
      <c r="HR103" s="260">
        <f>+(IF(OR($B103=0,$C103=0,$D103=0,$DC$2&gt;$OE$1),0,IF(OR(HM103=0,HO103=0,HP103=0),0,MIN((VLOOKUP($D103,SALERYCODE,3,0))*(IF($D103=6,HP103,HO103))*((MIN((VLOOKUP($D103,SALERYCODE,5,0)),(IF($D103=6,HO103,HP103))))),MIN((VLOOKUP($D103,SALERYCODE,3,0)),(HM103+HN103))*(IF($D103=6,HP103,((MIN((VLOOKUP($D103,SALERYCODE,5,0)),HP103)))))))))/IF(AND($D103=2,'ראשי-פרטים כלליים וריכוז הוצאות'!$D$68&lt;&gt;4),1.2,1)</f>
        <v>0</v>
      </c>
      <c r="HS103" s="263"/>
      <c r="HT103" s="264"/>
      <c r="HU103" s="265"/>
      <c r="HV103" s="266"/>
      <c r="HW103" s="267">
        <f t="shared" si="154"/>
        <v>0</v>
      </c>
      <c r="HX103" s="260">
        <f>+(IF(OR($B103=0,$C103=0,$D103=0,$DC$2&gt;$OE$1),0,IF(OR(HS103=0,HU103=0,HV103=0),0,MIN((VLOOKUP($D103,SALERYCODE,3,0))*(IF($D103=6,HV103,HU103))*((MIN((VLOOKUP($D103,SALERYCODE,5,0)),(IF($D103=6,HU103,HV103))))),MIN((VLOOKUP($D103,SALERYCODE,3,0)),(HS103+HT103))*(IF($D103=6,HV103,((MIN((VLOOKUP($D103,SALERYCODE,5,0)),HV103)))))))))/IF(AND($D103=2,'ראשי-פרטים כלליים וריכוז הוצאות'!$D$68&lt;&gt;4),1.2,1)</f>
        <v>0</v>
      </c>
      <c r="HY103" s="263"/>
      <c r="HZ103" s="264"/>
      <c r="IA103" s="265"/>
      <c r="IB103" s="266"/>
      <c r="IC103" s="267">
        <f t="shared" si="155"/>
        <v>0</v>
      </c>
      <c r="ID103" s="260">
        <f>+(IF(OR($B103=0,$C103=0,$D103=0,$DC$2&gt;$OE$1),0,IF(OR(HY103=0,IA103=0,IB103=0),0,MIN((VLOOKUP($D103,SALERYCODE,3,0))*(IF($D103=6,IB103,IA103))*((MIN((VLOOKUP($D103,SALERYCODE,5,0)),(IF($D103=6,IA103,IB103))))),MIN((VLOOKUP($D103,SALERYCODE,3,0)),(HY103+HZ103))*(IF($D103=6,IB103,((MIN((VLOOKUP($D103,SALERYCODE,5,0)),IB103)))))))))/IF(AND($D103=2,'ראשי-פרטים כלליים וריכוז הוצאות'!$D$68&lt;&gt;4),1.2,1)</f>
        <v>0</v>
      </c>
      <c r="IE103" s="263"/>
      <c r="IF103" s="264"/>
      <c r="IG103" s="265"/>
      <c r="IH103" s="266"/>
      <c r="II103" s="267">
        <f t="shared" si="156"/>
        <v>0</v>
      </c>
      <c r="IJ103" s="260">
        <f>+(IF(OR($B103=0,$C103=0,$D103=0,$DC$2&gt;$OE$1),0,IF(OR(IE103=0,IG103=0,IH103=0),0,MIN((VLOOKUP($D103,SALERYCODE,3,0))*(IF($D103=6,IH103,IG103))*((MIN((VLOOKUP($D103,SALERYCODE,5,0)),(IF($D103=6,IG103,IH103))))),MIN((VLOOKUP($D103,SALERYCODE,3,0)),(IE103+IF103))*(IF($D103=6,IH103,((MIN((VLOOKUP($D103,SALERYCODE,5,0)),IH103)))))))))/IF(AND($D103=2,'ראשי-פרטים כלליים וריכוז הוצאות'!$D$68&lt;&gt;4),1.2,1)</f>
        <v>0</v>
      </c>
      <c r="IK103" s="263"/>
      <c r="IL103" s="264"/>
      <c r="IM103" s="265"/>
      <c r="IN103" s="266"/>
      <c r="IO103" s="267">
        <f t="shared" si="157"/>
        <v>0</v>
      </c>
      <c r="IP103" s="260">
        <f>+(IF(OR($B103=0,$C103=0,$D103=0,$DC$2&gt;$OE$1),0,IF(OR(IK103=0,IM103=0,IN103=0),0,MIN((VLOOKUP($D103,SALERYCODE,3,0))*(IF($D103=6,IN103,IM103))*((MIN((VLOOKUP($D103,SALERYCODE,5,0)),(IF($D103=6,IM103,IN103))))),MIN((VLOOKUP($D103,SALERYCODE,3,0)),(IK103+IL103))*(IF($D103=6,IN103,((MIN((VLOOKUP($D103,SALERYCODE,5,0)),IN103)))))))))/IF(AND($D103=2,'ראשי-פרטים כלליים וריכוז הוצאות'!$D$68&lt;&gt;4),1.2,1)</f>
        <v>0</v>
      </c>
      <c r="IQ103" s="263"/>
      <c r="IR103" s="264"/>
      <c r="IS103" s="265"/>
      <c r="IT103" s="266"/>
      <c r="IU103" s="267">
        <f t="shared" si="158"/>
        <v>0</v>
      </c>
      <c r="IV103" s="260">
        <f>+(IF(OR($B103=0,$C103=0,$D103=0,$DC$2&gt;$OE$1),0,IF(OR(IQ103=0,IS103=0,IT103=0),0,MIN((VLOOKUP($D103,SALERYCODE,3,0))*(IF($D103=6,IT103,IS103))*((MIN((VLOOKUP($D103,SALERYCODE,5,0)),(IF($D103=6,IS103,IT103))))),MIN((VLOOKUP($D103,SALERYCODE,3,0)),(IQ103+IR103))*(IF($D103=6,IT103,((MIN((VLOOKUP($D103,SALERYCODE,5,0)),IT103)))))))))/IF(AND($D103=2,'ראשי-פרטים כלליים וריכוז הוצאות'!$D$68&lt;&gt;4),1.2,1)</f>
        <v>0</v>
      </c>
      <c r="IW103" s="263"/>
      <c r="IX103" s="264"/>
      <c r="IY103" s="265"/>
      <c r="IZ103" s="266"/>
      <c r="JA103" s="267">
        <f t="shared" si="159"/>
        <v>0</v>
      </c>
      <c r="JB103" s="260">
        <f>+(IF(OR($B103=0,$C103=0,$D103=0,$DC$2&gt;$OE$1),0,IF(OR(IW103=0,IY103=0,IZ103=0),0,MIN((VLOOKUP($D103,SALERYCODE,3,0))*(IF($D103=6,IZ103,IY103))*((MIN((VLOOKUP($D103,SALERYCODE,5,0)),(IF($D103=6,IY103,IZ103))))),MIN((VLOOKUP($D103,SALERYCODE,3,0)),(IW103+IX103))*(IF($D103=6,IZ103,((MIN((VLOOKUP($D103,SALERYCODE,5,0)),IZ103)))))))))/IF(AND($D103=2,'ראשי-פרטים כלליים וריכוז הוצאות'!$D$68&lt;&gt;4),1.2,1)</f>
        <v>0</v>
      </c>
      <c r="JC103" s="263"/>
      <c r="JD103" s="264"/>
      <c r="JE103" s="265"/>
      <c r="JF103" s="266"/>
      <c r="JG103" s="267">
        <f t="shared" si="160"/>
        <v>0</v>
      </c>
      <c r="JH103" s="260">
        <f>+(IF(OR($B103=0,$C103=0,$D103=0,$DC$2&gt;$OE$1),0,IF(OR(JC103=0,JE103=0,JF103=0),0,MIN((VLOOKUP($D103,SALERYCODE,3,0))*(IF($D103=6,JF103,JE103))*((MIN((VLOOKUP($D103,SALERYCODE,5,0)),(IF($D103=6,JE103,JF103))))),MIN((VLOOKUP($D103,SALERYCODE,3,0)),(JC103+JD103))*(IF($D103=6,JF103,((MIN((VLOOKUP($D103,SALERYCODE,5,0)),JF103)))))))))/IF(AND($D103=2,'ראשי-פרטים כלליים וריכוז הוצאות'!$D$68&lt;&gt;4),1.2,1)</f>
        <v>0</v>
      </c>
      <c r="JI103" s="263"/>
      <c r="JJ103" s="264"/>
      <c r="JK103" s="265"/>
      <c r="JL103" s="266"/>
      <c r="JM103" s="267">
        <f t="shared" si="161"/>
        <v>0</v>
      </c>
      <c r="JN103" s="260">
        <f>+(IF(OR($B103=0,$C103=0,$D103=0,$DC$2&gt;$OE$1),0,IF(OR(JI103=0,JK103=0,JL103=0),0,MIN((VLOOKUP($D103,SALERYCODE,3,0))*(IF($D103=6,JL103,JK103))*((MIN((VLOOKUP($D103,SALERYCODE,5,0)),(IF($D103=6,JK103,JL103))))),MIN((VLOOKUP($D103,SALERYCODE,3,0)),(JI103+JJ103))*(IF($D103=6,JL103,((MIN((VLOOKUP($D103,SALERYCODE,5,0)),JL103)))))))))/IF(AND($D103=2,'ראשי-פרטים כלליים וריכוז הוצאות'!$D$68&lt;&gt;4),1.2,1)</f>
        <v>0</v>
      </c>
      <c r="JO103" s="263"/>
      <c r="JP103" s="264"/>
      <c r="JQ103" s="265"/>
      <c r="JR103" s="266"/>
      <c r="JS103" s="267">
        <f t="shared" si="162"/>
        <v>0</v>
      </c>
      <c r="JT103" s="260">
        <f>+(IF(OR($B103=0,$C103=0,$D103=0,$DC$2&gt;$OE$1),0,IF(OR(JO103=0,JQ103=0,JR103=0),0,MIN((VLOOKUP($D103,SALERYCODE,3,0))*(IF($D103=6,JR103,JQ103))*((MIN((VLOOKUP($D103,SALERYCODE,5,0)),(IF($D103=6,JQ103,JR103))))),MIN((VLOOKUP($D103,SALERYCODE,3,0)),(JO103+JP103))*(IF($D103=6,JR103,((MIN((VLOOKUP($D103,SALERYCODE,5,0)),JR103)))))))))/IF(AND($D103=2,'ראשי-פרטים כלליים וריכוז הוצאות'!$D$68&lt;&gt;4),1.2,1)</f>
        <v>0</v>
      </c>
      <c r="JU103" s="263"/>
      <c r="JV103" s="264"/>
      <c r="JW103" s="265"/>
      <c r="JX103" s="266"/>
      <c r="JY103" s="267">
        <f t="shared" si="163"/>
        <v>0</v>
      </c>
      <c r="JZ103" s="260">
        <f>+(IF(OR($B103=0,$C103=0,$D103=0,$DC$2&gt;$OE$1),0,IF(OR(JU103=0,JW103=0,JX103=0),0,MIN((VLOOKUP($D103,SALERYCODE,3,0))*(IF($D103=6,JX103,JW103))*((MIN((VLOOKUP($D103,SALERYCODE,5,0)),(IF($D103=6,JW103,JX103))))),MIN((VLOOKUP($D103,SALERYCODE,3,0)),(JU103+JV103))*(IF($D103=6,JX103,((MIN((VLOOKUP($D103,SALERYCODE,5,0)),JX103)))))))))/IF(AND($D103=2,'ראשי-פרטים כלליים וריכוז הוצאות'!$D$68&lt;&gt;4),1.2,1)</f>
        <v>0</v>
      </c>
      <c r="KA103" s="263"/>
      <c r="KB103" s="264"/>
      <c r="KC103" s="265"/>
      <c r="KD103" s="266"/>
      <c r="KE103" s="267">
        <f t="shared" si="164"/>
        <v>0</v>
      </c>
      <c r="KF103" s="260">
        <f>+(IF(OR($B103=0,$C103=0,$D103=0,$DC$2&gt;$OE$1),0,IF(OR(KA103=0,KC103=0,KD103=0),0,MIN((VLOOKUP($D103,SALERYCODE,3,0))*(IF($D103=6,KD103,KC103))*((MIN((VLOOKUP($D103,SALERYCODE,5,0)),(IF($D103=6,KC103,KD103))))),MIN((VLOOKUP($D103,SALERYCODE,3,0)),(KA103+KB103))*(IF($D103=6,KD103,((MIN((VLOOKUP($D103,SALERYCODE,5,0)),KD103)))))))))/IF(AND($D103=2,'ראשי-פרטים כלליים וריכוז הוצאות'!$D$68&lt;&gt;4),1.2,1)</f>
        <v>0</v>
      </c>
      <c r="KG103" s="263"/>
      <c r="KH103" s="264"/>
      <c r="KI103" s="265"/>
      <c r="KJ103" s="266"/>
      <c r="KK103" s="267">
        <f t="shared" si="165"/>
        <v>0</v>
      </c>
      <c r="KL103" s="260">
        <f>+(IF(OR($B103=0,$C103=0,$D103=0,$DC$2&gt;$OE$1),0,IF(OR(KG103=0,KI103=0,KJ103=0),0,MIN((VLOOKUP($D103,SALERYCODE,3,0))*(IF($D103=6,KJ103,KI103))*((MIN((VLOOKUP($D103,SALERYCODE,5,0)),(IF($D103=6,KI103,KJ103))))),MIN((VLOOKUP($D103,SALERYCODE,3,0)),(KG103+KH103))*(IF($D103=6,KJ103,((MIN((VLOOKUP($D103,SALERYCODE,5,0)),KJ103)))))))))/IF(AND($D103=2,'ראשי-פרטים כלליים וריכוז הוצאות'!$D$68&lt;&gt;4),1.2,1)</f>
        <v>0</v>
      </c>
      <c r="KM103" s="263"/>
      <c r="KN103" s="264"/>
      <c r="KO103" s="265"/>
      <c r="KP103" s="266"/>
      <c r="KQ103" s="267">
        <f t="shared" si="166"/>
        <v>0</v>
      </c>
      <c r="KR103" s="260">
        <f>+(IF(OR($B103=0,$C103=0,$D103=0,$DC$2&gt;$OE$1),0,IF(OR(KM103=0,KO103=0,KP103=0),0,MIN((VLOOKUP($D103,SALERYCODE,3,0))*(IF($D103=6,KP103,KO103))*((MIN((VLOOKUP($D103,SALERYCODE,5,0)),(IF($D103=6,KO103,KP103))))),MIN((VLOOKUP($D103,SALERYCODE,3,0)),(KM103+KN103))*(IF($D103=6,KP103,((MIN((VLOOKUP($D103,SALERYCODE,5,0)),KP103)))))))))/IF(AND($D103=2,'ראשי-פרטים כלליים וריכוז הוצאות'!$D$68&lt;&gt;4),1.2,1)</f>
        <v>0</v>
      </c>
      <c r="KS103" s="263"/>
      <c r="KT103" s="264"/>
      <c r="KU103" s="265"/>
      <c r="KV103" s="266"/>
      <c r="KW103" s="267">
        <f t="shared" si="167"/>
        <v>0</v>
      </c>
      <c r="KX103" s="260">
        <f>+(IF(OR($B103=0,$C103=0,$D103=0,$DC$2&gt;$OE$1),0,IF(OR(KS103=0,KU103=0,KV103=0),0,MIN((VLOOKUP($D103,SALERYCODE,3,0))*(IF($D103=6,KV103,KU103))*((MIN((VLOOKUP($D103,SALERYCODE,5,0)),(IF($D103=6,KU103,KV103))))),MIN((VLOOKUP($D103,SALERYCODE,3,0)),(KS103+KT103))*(IF($D103=6,KV103,((MIN((VLOOKUP($D103,SALERYCODE,5,0)),KV103)))))))))/IF(AND($D103=2,'ראשי-פרטים כלליים וריכוז הוצאות'!$D$68&lt;&gt;4),1.2,1)</f>
        <v>0</v>
      </c>
      <c r="KY103" s="263"/>
      <c r="KZ103" s="264"/>
      <c r="LA103" s="265"/>
      <c r="LB103" s="266"/>
      <c r="LC103" s="267">
        <f t="shared" si="168"/>
        <v>0</v>
      </c>
      <c r="LD103" s="260">
        <f>+(IF(OR($B103=0,$C103=0,$D103=0,$DC$2&gt;$OE$1),0,IF(OR(KY103=0,LA103=0,LB103=0),0,MIN((VLOOKUP($D103,SALERYCODE,3,0))*(IF($D103=6,LB103,LA103))*((MIN((VLOOKUP($D103,SALERYCODE,5,0)),(IF($D103=6,LA103,LB103))))),MIN((VLOOKUP($D103,SALERYCODE,3,0)),(KY103+KZ103))*(IF($D103=6,LB103,((MIN((VLOOKUP($D103,SALERYCODE,5,0)),LB103)))))))))/IF(AND($D103=2,'ראשי-פרטים כלליים וריכוז הוצאות'!$D$68&lt;&gt;4),1.2,1)</f>
        <v>0</v>
      </c>
      <c r="LE103" s="263"/>
      <c r="LF103" s="264"/>
      <c r="LG103" s="265"/>
      <c r="LH103" s="266"/>
      <c r="LI103" s="267">
        <f t="shared" si="169"/>
        <v>0</v>
      </c>
      <c r="LJ103" s="260">
        <f>+(IF(OR($B103=0,$C103=0,$D103=0,$DC$2&gt;$OE$1),0,IF(OR(LE103=0,LG103=0,LH103=0),0,MIN((VLOOKUP($D103,SALERYCODE,3,0))*(IF($D103=6,LH103,LG103))*((MIN((VLOOKUP($D103,SALERYCODE,5,0)),(IF($D103=6,LG103,LH103))))),MIN((VLOOKUP($D103,SALERYCODE,3,0)),(LE103+LF103))*(IF($D103=6,LH103,((MIN((VLOOKUP($D103,SALERYCODE,5,0)),LH103)))))))))/IF(AND($D103=2,'ראשי-פרטים כלליים וריכוז הוצאות'!$D$68&lt;&gt;4),1.2,1)</f>
        <v>0</v>
      </c>
      <c r="LK103" s="263"/>
      <c r="LL103" s="264"/>
      <c r="LM103" s="265"/>
      <c r="LN103" s="266"/>
      <c r="LO103" s="267">
        <f t="shared" si="170"/>
        <v>0</v>
      </c>
      <c r="LP103" s="260">
        <f>+(IF(OR($B103=0,$C103=0,$D103=0,$DC$2&gt;$OE$1),0,IF(OR(LK103=0,LM103=0,LN103=0),0,MIN((VLOOKUP($D103,SALERYCODE,3,0))*(IF($D103=6,LN103,LM103))*((MIN((VLOOKUP($D103,SALERYCODE,5,0)),(IF($D103=6,LM103,LN103))))),MIN((VLOOKUP($D103,SALERYCODE,3,0)),(LK103+LL103))*(IF($D103=6,LN103,((MIN((VLOOKUP($D103,SALERYCODE,5,0)),LN103)))))))))/IF(AND($D103=2,'ראשי-פרטים כלליים וריכוז הוצאות'!$D$68&lt;&gt;4),1.2,1)</f>
        <v>0</v>
      </c>
      <c r="LQ103" s="263"/>
      <c r="LR103" s="264"/>
      <c r="LS103" s="265"/>
      <c r="LT103" s="266"/>
      <c r="LU103" s="267">
        <f t="shared" si="171"/>
        <v>0</v>
      </c>
      <c r="LV103" s="260">
        <f>+(IF(OR($B103=0,$C103=0,$D103=0,$DC$2&gt;$OE$1),0,IF(OR(LQ103=0,LS103=0,LT103=0),0,MIN((VLOOKUP($D103,SALERYCODE,3,0))*(IF($D103=6,LT103,LS103))*((MIN((VLOOKUP($D103,SALERYCODE,5,0)),(IF($D103=6,LS103,LT103))))),MIN((VLOOKUP($D103,SALERYCODE,3,0)),(LQ103+LR103))*(IF($D103=6,LT103,((MIN((VLOOKUP($D103,SALERYCODE,5,0)),LT103)))))))))/IF(AND($D103=2,'ראשי-פרטים כלליים וריכוז הוצאות'!$D$68&lt;&gt;4),1.2,1)</f>
        <v>0</v>
      </c>
      <c r="LW103" s="263"/>
      <c r="LX103" s="264"/>
      <c r="LY103" s="265"/>
      <c r="LZ103" s="266"/>
      <c r="MA103" s="267">
        <f t="shared" si="172"/>
        <v>0</v>
      </c>
      <c r="MB103" s="260">
        <f>+(IF(OR($B103=0,$C103=0,$D103=0,$DC$2&gt;$OE$1),0,IF(OR(LW103=0,LY103=0,LZ103=0),0,MIN((VLOOKUP($D103,SALERYCODE,3,0))*(IF($D103=6,LZ103,LY103))*((MIN((VLOOKUP($D103,SALERYCODE,5,0)),(IF($D103=6,LY103,LZ103))))),MIN((VLOOKUP($D103,SALERYCODE,3,0)),(LW103+LX103))*(IF($D103=6,LZ103,((MIN((VLOOKUP($D103,SALERYCODE,5,0)),LZ103)))))))))/IF(AND($D103=2,'ראשי-פרטים כלליים וריכוז הוצאות'!$D$68&lt;&gt;4),1.2,1)</f>
        <v>0</v>
      </c>
      <c r="MC103" s="263"/>
      <c r="MD103" s="264"/>
      <c r="ME103" s="265"/>
      <c r="MF103" s="266"/>
      <c r="MG103" s="267">
        <f t="shared" si="173"/>
        <v>0</v>
      </c>
      <c r="MH103" s="260">
        <f>+(IF(OR($B103=0,$C103=0,$D103=0,$DC$2&gt;$OE$1),0,IF(OR(MC103=0,ME103=0,MF103=0),0,MIN((VLOOKUP($D103,SALERYCODE,3,0))*(IF($D103=6,MF103,ME103))*((MIN((VLOOKUP($D103,SALERYCODE,5,0)),(IF($D103=6,ME103,MF103))))),MIN((VLOOKUP($D103,SALERYCODE,3,0)),(MC103+MD103))*(IF($D103=6,MF103,((MIN((VLOOKUP($D103,SALERYCODE,5,0)),MF103)))))))))/IF(AND($D103=2,'ראשי-פרטים כלליים וריכוז הוצאות'!$D$68&lt;&gt;4),1.2,1)</f>
        <v>0</v>
      </c>
      <c r="MI103" s="263"/>
      <c r="MJ103" s="264"/>
      <c r="MK103" s="265"/>
      <c r="ML103" s="266"/>
      <c r="MM103" s="267">
        <f t="shared" si="174"/>
        <v>0</v>
      </c>
      <c r="MN103" s="260">
        <f>+(IF(OR($B103=0,$C103=0,$D103=0,$DC$2&gt;$OE$1),0,IF(OR(MI103=0,MK103=0,ML103=0),0,MIN((VLOOKUP($D103,SALERYCODE,3,0))*(IF($D103=6,ML103,MK103))*((MIN((VLOOKUP($D103,SALERYCODE,5,0)),(IF($D103=6,MK103,ML103))))),MIN((VLOOKUP($D103,SALERYCODE,3,0)),(MI103+MJ103))*(IF($D103=6,ML103,((MIN((VLOOKUP($D103,SALERYCODE,5,0)),ML103)))))))))/IF(AND($D103=2,'ראשי-פרטים כלליים וריכוז הוצאות'!$D$68&lt;&gt;4),1.2,1)</f>
        <v>0</v>
      </c>
      <c r="MO103" s="263"/>
      <c r="MP103" s="264"/>
      <c r="MQ103" s="265"/>
      <c r="MR103" s="266"/>
      <c r="MS103" s="267">
        <f t="shared" si="175"/>
        <v>0</v>
      </c>
      <c r="MT103" s="260">
        <f>+(IF(OR($B103=0,$C103=0,$D103=0,$DC$2&gt;$OE$1),0,IF(OR(MO103=0,MQ103=0,MR103=0),0,MIN((VLOOKUP($D103,SALERYCODE,3,0))*(IF($D103=6,MR103,MQ103))*((MIN((VLOOKUP($D103,SALERYCODE,5,0)),(IF($D103=6,MQ103,MR103))))),MIN((VLOOKUP($D103,SALERYCODE,3,0)),(MO103+MP103))*(IF($D103=6,MR103,((MIN((VLOOKUP($D103,SALERYCODE,5,0)),MR103)))))))))/IF(AND($D103=2,'ראשי-פרטים כלליים וריכוז הוצאות'!$D$68&lt;&gt;4),1.2,1)</f>
        <v>0</v>
      </c>
      <c r="MU103" s="263"/>
      <c r="MV103" s="264"/>
      <c r="MW103" s="265"/>
      <c r="MX103" s="266"/>
      <c r="MY103" s="267">
        <f t="shared" si="176"/>
        <v>0</v>
      </c>
      <c r="MZ103" s="260">
        <f>+(IF(OR($B103=0,$C103=0,$D103=0,$DC$2&gt;$OE$1),0,IF(OR(MU103=0,MW103=0,MX103=0),0,MIN((VLOOKUP($D103,SALERYCODE,3,0))*(IF($D103=6,MX103,MW103))*((MIN((VLOOKUP($D103,SALERYCODE,5,0)),(IF($D103=6,MW103,MX103))))),MIN((VLOOKUP($D103,SALERYCODE,3,0)),(MU103+MV103))*(IF($D103=6,MX103,((MIN((VLOOKUP($D103,SALERYCODE,5,0)),MX103)))))))))/IF(AND($D103=2,'ראשי-פרטים כלליים וריכוז הוצאות'!$D$68&lt;&gt;4),1.2,1)</f>
        <v>0</v>
      </c>
      <c r="NA103" s="263"/>
      <c r="NB103" s="264"/>
      <c r="NC103" s="265"/>
      <c r="ND103" s="266"/>
      <c r="NE103" s="267">
        <f t="shared" si="177"/>
        <v>0</v>
      </c>
      <c r="NF103" s="260">
        <f>+(IF(OR($B103=0,$C103=0,$D103=0,$DC$2&gt;$OE$1),0,IF(OR(NA103=0,NC103=0,ND103=0),0,MIN((VLOOKUP($D103,SALERYCODE,3,0))*(IF($D103=6,ND103,NC103))*((MIN((VLOOKUP($D103,SALERYCODE,5,0)),(IF($D103=6,NC103,ND103))))),MIN((VLOOKUP($D103,SALERYCODE,3,0)),(NA103+NB103))*(IF($D103=6,ND103,((MIN((VLOOKUP($D103,SALERYCODE,5,0)),ND103)))))))))/IF(AND($D103=2,'ראשי-פרטים כלליים וריכוז הוצאות'!$D$68&lt;&gt;4),1.2,1)</f>
        <v>0</v>
      </c>
      <c r="NG103" s="263"/>
      <c r="NH103" s="264"/>
      <c r="NI103" s="265"/>
      <c r="NJ103" s="266"/>
      <c r="NK103" s="267">
        <f t="shared" si="178"/>
        <v>0</v>
      </c>
      <c r="NL103" s="260">
        <f>+(IF(OR($B103=0,$C103=0,$D103=0,$DC$2&gt;$OE$1),0,IF(OR(NG103=0,NI103=0,NJ103=0),0,MIN((VLOOKUP($D103,SALERYCODE,3,0))*(IF($D103=6,NJ103,NI103))*((MIN((VLOOKUP($D103,SALERYCODE,5,0)),(IF($D103=6,NI103,NJ103))))),MIN((VLOOKUP($D103,SALERYCODE,3,0)),(NG103+NH103))*(IF($D103=6,NJ103,((MIN((VLOOKUP($D103,SALERYCODE,5,0)),NJ103)))))))))/IF(AND($D103=2,'ראשי-פרטים כלליים וריכוז הוצאות'!$D$68&lt;&gt;4),1.2,1)</f>
        <v>0</v>
      </c>
      <c r="NM103" s="263"/>
      <c r="NN103" s="264"/>
      <c r="NO103" s="265"/>
      <c r="NP103" s="266"/>
      <c r="NQ103" s="267">
        <f t="shared" si="179"/>
        <v>0</v>
      </c>
      <c r="NR103" s="260">
        <f>+(IF(OR($B103=0,$C103=0,$D103=0,$DC$2&gt;$OE$1),0,IF(OR(NM103=0,NO103=0,NP103=0),0,MIN((VLOOKUP($D103,SALERYCODE,3,0))*(IF($D103=6,NP103,NO103))*((MIN((VLOOKUP($D103,SALERYCODE,5,0)),(IF($D103=6,NO103,NP103))))),MIN((VLOOKUP($D103,SALERYCODE,3,0)),(NM103+NN103))*(IF($D103=6,NP103,((MIN((VLOOKUP($D103,SALERYCODE,5,0)),NP103)))))))))/IF(AND($D103=2,'ראשי-פרטים כלליים וריכוז הוצאות'!$D$68&lt;&gt;4),1.2,1)</f>
        <v>0</v>
      </c>
      <c r="NS103" s="263"/>
      <c r="NT103" s="264"/>
      <c r="NU103" s="265"/>
      <c r="NV103" s="266"/>
      <c r="NW103" s="267">
        <f t="shared" si="180"/>
        <v>0</v>
      </c>
      <c r="NX103" s="260">
        <f>+(IF(OR($B103=0,$C103=0,$D103=0,$DC$2&gt;$OE$1),0,IF(OR(NS103=0,NU103=0,NV103=0),0,MIN((VLOOKUP($D103,SALERYCODE,3,0))*(IF($D103=6,NV103,NU103))*((MIN((VLOOKUP($D103,SALERYCODE,5,0)),(IF($D103=6,NU103,NV103))))),MIN((VLOOKUP($D103,SALERYCODE,3,0)),(NS103+NT103))*(IF($D103=6,NV103,((MIN((VLOOKUP($D103,SALERYCODE,5,0)),NV103)))))))))/IF(AND($D103=2,'ראשי-פרטים כלליים וריכוז הוצאות'!$D$68&lt;&gt;4),1.2,1)</f>
        <v>0</v>
      </c>
      <c r="NY103" s="263"/>
      <c r="NZ103" s="264"/>
      <c r="OA103" s="265"/>
      <c r="OB103" s="266"/>
      <c r="OC103" s="267">
        <f t="shared" si="181"/>
        <v>0</v>
      </c>
      <c r="OD103" s="260">
        <f>+(IF(OR($B103=0,$C103=0,$D103=0,$DC$2&gt;$OE$1),0,IF(OR(NY103=0,OA103=0,OB103=0),0,MIN((VLOOKUP($D103,SALERYCODE,3,0))*(IF($D103=6,OB103,OA103))*((MIN((VLOOKUP($D103,SALERYCODE,5,0)),(IF($D103=6,OA103,OB103))))),MIN((VLOOKUP($D103,SALERYCODE,3,0)),(NY103+NZ103))*(IF($D103=6,OB103,((MIN((VLOOKUP($D103,SALERYCODE,5,0)),OB103)))))))))/IF(AND($D103=2,'ראשי-פרטים כלליים וריכוז הוצאות'!$D$68&lt;&gt;4),1.2,1)</f>
        <v>0</v>
      </c>
      <c r="OE103" s="275">
        <f t="shared" si="192"/>
        <v>0</v>
      </c>
      <c r="OF103" s="283">
        <f t="shared" si="193"/>
        <v>9.9999999999999995E-7</v>
      </c>
      <c r="OG103" s="276">
        <f t="shared" si="194"/>
        <v>0</v>
      </c>
      <c r="OH103" s="275">
        <f t="shared" si="195"/>
        <v>0</v>
      </c>
      <c r="OI103" s="275">
        <v>0</v>
      </c>
      <c r="OJ103" s="258">
        <f t="shared" si="191"/>
        <v>0</v>
      </c>
      <c r="OK103" s="284"/>
      <c r="OL103" s="116">
        <f>MIN(OJ103+OK103*OF103*OE103/$OL$1/IF(AND($D103=2,'ראשי-פרטים כלליים וריכוז הוצאות'!$D$68&lt;&gt;4),1.2,1),IF($D103&gt;0,VLOOKUP($D103,SALERYCODE,3,0)*12*OG103,0))</f>
        <v>0</v>
      </c>
      <c r="OM103" s="95">
        <f t="shared" si="182"/>
        <v>0</v>
      </c>
      <c r="ON103" s="11">
        <f t="shared" si="183"/>
        <v>0</v>
      </c>
      <c r="OO103" s="11">
        <f t="shared" si="184"/>
        <v>0</v>
      </c>
      <c r="OP103" s="22">
        <f t="shared" si="185"/>
        <v>0</v>
      </c>
      <c r="OQ103" s="11">
        <f t="shared" si="186"/>
        <v>0</v>
      </c>
      <c r="OR103" s="11" t="e">
        <f>#REF!</f>
        <v>#REF!</v>
      </c>
      <c r="OS103" s="35" t="e">
        <f>#REF!-OP103</f>
        <v>#REF!</v>
      </c>
      <c r="OT103" s="35" t="e">
        <f>OS103-#REF!</f>
        <v>#REF!</v>
      </c>
      <c r="OU103" s="43" t="e">
        <f>IF(AND(OP103&gt;0,(OS103=#REF!-OP103)),"מועסק פחות מ-10% מזמנו במופ","")</f>
        <v>#REF!</v>
      </c>
    </row>
    <row r="104" spans="1:411" ht="24" hidden="1" customHeight="1" outlineLevel="1" x14ac:dyDescent="0.2">
      <c r="A104" s="282">
        <v>101</v>
      </c>
      <c r="B104" s="269"/>
      <c r="C104" s="270"/>
      <c r="D104" s="271"/>
      <c r="E104" s="263"/>
      <c r="F104" s="264"/>
      <c r="G104" s="265"/>
      <c r="H104" s="266"/>
      <c r="I104" s="267">
        <f t="shared" si="117"/>
        <v>0</v>
      </c>
      <c r="J104" s="260">
        <f>(IF(OR($B104=0,$C104=0,$D104=0,$E$2&gt;$OE$1),0,IF(OR($E104=0,$G104=0,$H104=0),0,MIN((VLOOKUP($D104,SALERYCODE,3,0))*(IF($D104=6,$H104,$G104))*((MIN((VLOOKUP($D104,SALERYCODE,5,0)),(IF($D104=6,$G104,$H104))))),MIN((VLOOKUP($D104,SALERYCODE,3,0)),($E104+$F104))*(IF($D104=6,$H104,((MIN((VLOOKUP($D104,SALERYCODE,5,0)),$H104)))))))))/IF(AND($D104=2,'ראשי-פרטים כלליים וריכוז הוצאות'!$D$68&lt;&gt;4),1.2,1)</f>
        <v>0</v>
      </c>
      <c r="K104" s="263"/>
      <c r="L104" s="264"/>
      <c r="M104" s="265"/>
      <c r="N104" s="266"/>
      <c r="O104" s="267">
        <f t="shared" si="118"/>
        <v>0</v>
      </c>
      <c r="P104" s="260">
        <f>+(IF(OR($B104=0,$C104=0,$D104=0,$K$2&gt;$OE$1),0,IF(OR($K104=0,$M104=0,$N104=0),0,MIN((VLOOKUP($D104,SALERYCODE,3,0))*(IF($D104=6,$N104,$M104))*((MIN((VLOOKUP($D104,SALERYCODE,5,0)),(IF($D104=6,$M104,$N104))))),MIN((VLOOKUP($D104,SALERYCODE,3,0)),($K104+$L104))*(IF($D104=6,$N104,((MIN((VLOOKUP($D104,SALERYCODE,5,0)),$N104)))))))))/IF(AND($D104=2,'ראשי-פרטים כלליים וריכוז הוצאות'!$D$68&lt;&gt;4),1.2,1)</f>
        <v>0</v>
      </c>
      <c r="Q104" s="263"/>
      <c r="R104" s="264"/>
      <c r="S104" s="265"/>
      <c r="T104" s="266"/>
      <c r="U104" s="267">
        <f t="shared" si="119"/>
        <v>0</v>
      </c>
      <c r="V104" s="260">
        <f>+(IF(OR($B104=0,$C104=0,$D104=0,$Q$2&gt;$OE$1),0,IF(OR(Q104=0,S104=0,T104=0),0,MIN((VLOOKUP($D104,SALERYCODE,3,0))*(IF($D104=6,T104,S104))*((MIN((VLOOKUP($D104,SALERYCODE,5,0)),(IF($D104=6,S104,T104))))),MIN((VLOOKUP($D104,SALERYCODE,3,0)),(Q104+R104))*(IF($D104=6,T104,((MIN((VLOOKUP($D104,SALERYCODE,5,0)),T104)))))))))/IF(AND($D104=2,'ראשי-פרטים כלליים וריכוז הוצאות'!$D$68&lt;&gt;4),1.2,1)</f>
        <v>0</v>
      </c>
      <c r="W104" s="263"/>
      <c r="X104" s="264"/>
      <c r="Y104" s="265"/>
      <c r="Z104" s="266"/>
      <c r="AA104" s="267">
        <f t="shared" si="120"/>
        <v>0</v>
      </c>
      <c r="AB104" s="260">
        <f>+(IF(OR($B104=0,$C104=0,$D104=0,$W$2&gt;$OE$1),0,IF(OR(W104=0,Y104=0,Z104=0),0,MIN((VLOOKUP($D104,SALERYCODE,3,0))*(IF($D104=6,Z104,Y104))*((MIN((VLOOKUP($D104,SALERYCODE,5,0)),(IF($D104=6,Y104,Z104))))),MIN((VLOOKUP($D104,SALERYCODE,3,0)),(W104+X104))*(IF($D104=6,Z104,((MIN((VLOOKUP($D104,SALERYCODE,5,0)),Z104)))))))))/IF(AND($D104=2,'ראשי-פרטים כלליים וריכוז הוצאות'!$D$68&lt;&gt;4),1.2,1)</f>
        <v>0</v>
      </c>
      <c r="AC104" s="263"/>
      <c r="AD104" s="264"/>
      <c r="AE104" s="265"/>
      <c r="AF104" s="266"/>
      <c r="AG104" s="267">
        <f t="shared" si="121"/>
        <v>0</v>
      </c>
      <c r="AH104" s="260">
        <f>+(IF(OR($B104=0,$C104=0,$D104=0,$AC$2&gt;$OE$1),0,IF(OR(AC104=0,AE104=0,AF104=0),0,MIN((VLOOKUP($D104,SALERYCODE,3,0))*(IF($D104=6,AF104,AE104))*((MIN((VLOOKUP($D104,SALERYCODE,5,0)),(IF($D104=6,AE104,AF104))))),MIN((VLOOKUP($D104,SALERYCODE,3,0)),(AC104+AD104))*(IF($D104=6,AF104,((MIN((VLOOKUP($D104,SALERYCODE,5,0)),AF104)))))))))/IF(AND($D104=2,'ראשי-פרטים כלליים וריכוז הוצאות'!$D$68&lt;&gt;4),1.2,1)</f>
        <v>0</v>
      </c>
      <c r="AI104" s="263"/>
      <c r="AJ104" s="264"/>
      <c r="AK104" s="265"/>
      <c r="AL104" s="266"/>
      <c r="AM104" s="267">
        <f t="shared" si="122"/>
        <v>0</v>
      </c>
      <c r="AN104" s="260">
        <f>+(IF(OR($B104=0,$C104=0,$D104=0,$AI$2&gt;$OE$1),0,IF(OR(AI104=0,AK104=0,AL104=0),0,MIN((VLOOKUP($D104,SALERYCODE,3,0))*(IF($D104=6,AL104,AK104))*((MIN((VLOOKUP($D104,SALERYCODE,5,0)),(IF($D104=6,AK104,AL104))))),MIN((VLOOKUP($D104,SALERYCODE,3,0)),(AI104+AJ104))*(IF($D104=6,AL104,((MIN((VLOOKUP($D104,SALERYCODE,5,0)),AL104)))))))))/IF(AND($D104=2,'ראשי-פרטים כלליים וריכוז הוצאות'!$D$68&lt;&gt;4),1.2,1)</f>
        <v>0</v>
      </c>
      <c r="AO104" s="263"/>
      <c r="AP104" s="264"/>
      <c r="AQ104" s="265"/>
      <c r="AR104" s="266"/>
      <c r="AS104" s="267">
        <f t="shared" si="123"/>
        <v>0</v>
      </c>
      <c r="AT104" s="260">
        <f>+(IF(OR($B104=0,$C104=0,$D104=0,$AO$2&gt;$OE$1),0,IF(OR(AO104=0,AQ104=0,AR104=0),0,MIN((VLOOKUP($D104,SALERYCODE,3,0))*(IF($D104=6,AR104,AQ104))*((MIN((VLOOKUP($D104,SALERYCODE,5,0)),(IF($D104=6,AQ104,AR104))))),MIN((VLOOKUP($D104,SALERYCODE,3,0)),(AO104+AP104))*(IF($D104=6,AR104,((MIN((VLOOKUP($D104,SALERYCODE,5,0)),AR104)))))))))/IF(AND($D104=2,'ראשי-פרטים כלליים וריכוז הוצאות'!$D$68&lt;&gt;4),1.2,1)</f>
        <v>0</v>
      </c>
      <c r="AU104" s="263"/>
      <c r="AV104" s="264"/>
      <c r="AW104" s="265"/>
      <c r="AX104" s="266"/>
      <c r="AY104" s="267">
        <f t="shared" si="124"/>
        <v>0</v>
      </c>
      <c r="AZ104" s="260">
        <f>+(IF(OR($B104=0,$C104=0,$D104=0,$AU$2&gt;$OE$1),0,IF(OR(AU104=0,AW104=0,AX104=0),0,MIN((VLOOKUP($D104,SALERYCODE,3,0))*(IF($D104=6,AX104,AW104))*((MIN((VLOOKUP($D104,SALERYCODE,5,0)),(IF($D104=6,AW104,AX104))))),MIN((VLOOKUP($D104,SALERYCODE,3,0)),(AU104+AV104))*(IF($D104=6,AX104,((MIN((VLOOKUP($D104,SALERYCODE,5,0)),AX104)))))))))/IF(AND($D104=2,'ראשי-פרטים כלליים וריכוז הוצאות'!$D$68&lt;&gt;4),1.2,1)</f>
        <v>0</v>
      </c>
      <c r="BA104" s="263"/>
      <c r="BB104" s="264"/>
      <c r="BC104" s="265"/>
      <c r="BD104" s="266"/>
      <c r="BE104" s="267">
        <f t="shared" si="125"/>
        <v>0</v>
      </c>
      <c r="BF104" s="260">
        <f>+(IF(OR($B104=0,$C104=0,$D104=0,$BA$2&gt;$OE$1),0,IF(OR(BA104=0,BC104=0,BD104=0),0,MIN((VLOOKUP($D104,SALERYCODE,3,0))*(IF($D104=6,BD104,BC104))*((MIN((VLOOKUP($D104,SALERYCODE,5,0)),(IF($D104=6,BC104,BD104))))),MIN((VLOOKUP($D104,SALERYCODE,3,0)),(BA104+BB104))*(IF($D104=6,BD104,((MIN((VLOOKUP($D104,SALERYCODE,5,0)),BD104)))))))))/IF(AND($D104=2,'ראשי-פרטים כלליים וריכוז הוצאות'!$D$68&lt;&gt;4),1.2,1)</f>
        <v>0</v>
      </c>
      <c r="BG104" s="263"/>
      <c r="BH104" s="264"/>
      <c r="BI104" s="265"/>
      <c r="BJ104" s="266"/>
      <c r="BK104" s="267">
        <f t="shared" si="126"/>
        <v>0</v>
      </c>
      <c r="BL104" s="260">
        <f>+(IF(OR($B104=0,$C104=0,$D104=0,$BG$2&gt;$OE$1),0,IF(OR(BG104=0,BI104=0,BJ104=0),0,MIN((VLOOKUP($D104,SALERYCODE,3,0))*(IF($D104=6,BJ104,BI104))*((MIN((VLOOKUP($D104,SALERYCODE,5,0)),(IF($D104=6,BI104,BJ104))))),MIN((VLOOKUP($D104,SALERYCODE,3,0)),(BG104+BH104))*(IF($D104=6,BJ104,((MIN((VLOOKUP($D104,SALERYCODE,5,0)),BJ104)))))))))/IF(AND($D104=2,'ראשי-פרטים כלליים וריכוז הוצאות'!$D$68&lt;&gt;4),1.2,1)</f>
        <v>0</v>
      </c>
      <c r="BM104" s="263"/>
      <c r="BN104" s="264"/>
      <c r="BO104" s="265"/>
      <c r="BP104" s="266"/>
      <c r="BQ104" s="267">
        <f t="shared" si="127"/>
        <v>0</v>
      </c>
      <c r="BR104" s="260">
        <f>+(IF(OR($B104=0,$C104=0,$D104=0,$BM$2&gt;$OE$1),0,IF(OR(BM104=0,BO104=0,BP104=0),0,MIN((VLOOKUP($D104,SALERYCODE,3,0))*(IF($D104=6,BP104,BO104))*((MIN((VLOOKUP($D104,SALERYCODE,5,0)),(IF($D104=6,BO104,BP104))))),MIN((VLOOKUP($D104,SALERYCODE,3,0)),(BM104+BN104))*(IF($D104=6,BP104,((MIN((VLOOKUP($D104,SALERYCODE,5,0)),BP104)))))))))/IF(AND($D104=2,'ראשי-פרטים כלליים וריכוז הוצאות'!$D$68&lt;&gt;4),1.2,1)</f>
        <v>0</v>
      </c>
      <c r="BS104" s="263"/>
      <c r="BT104" s="264"/>
      <c r="BU104" s="265"/>
      <c r="BV104" s="266"/>
      <c r="BW104" s="267">
        <f t="shared" si="128"/>
        <v>0</v>
      </c>
      <c r="BX104" s="260">
        <f>+(IF(OR($B104=0,$C104=0,$D104=0,$BS$2&gt;$OE$1),0,IF(OR(BS104=0,BU104=0,BV104=0),0,MIN((VLOOKUP($D104,SALERYCODE,3,0))*(IF($D104=6,BV104,BU104))*((MIN((VLOOKUP($D104,SALERYCODE,5,0)),(IF($D104=6,BU104,BV104))))),MIN((VLOOKUP($D104,SALERYCODE,3,0)),(BS104+BT104))*(IF($D104=6,BV104,((MIN((VLOOKUP($D104,SALERYCODE,5,0)),BV104)))))))))/IF(AND($D104=2,'ראשי-פרטים כלליים וריכוז הוצאות'!$D$68&lt;&gt;4),1.2,1)</f>
        <v>0</v>
      </c>
      <c r="BY104" s="263"/>
      <c r="BZ104" s="264"/>
      <c r="CA104" s="265"/>
      <c r="CB104" s="266"/>
      <c r="CC104" s="267">
        <f t="shared" si="129"/>
        <v>0</v>
      </c>
      <c r="CD104" s="260">
        <f>+(IF(OR($B104=0,$C104=0,$D104=0,$BY$2&gt;$OE$1),0,IF(OR(BY104=0,CA104=0,CB104=0),0,MIN((VLOOKUP($D104,SALERYCODE,3,0))*(IF($D104=6,CB104,CA104))*((MIN((VLOOKUP($D104,SALERYCODE,5,0)),(IF($D104=6,CA104,CB104))))),MIN((VLOOKUP($D104,SALERYCODE,3,0)),(BY104+BZ104))*(IF($D104=6,CB104,((MIN((VLOOKUP($D104,SALERYCODE,5,0)),CB104)))))))))/IF(AND($D104=2,'ראשי-פרטים כלליים וריכוז הוצאות'!$D$68&lt;&gt;4),1.2,1)</f>
        <v>0</v>
      </c>
      <c r="CE104" s="263"/>
      <c r="CF104" s="264"/>
      <c r="CG104" s="265"/>
      <c r="CH104" s="266"/>
      <c r="CI104" s="267">
        <f t="shared" si="130"/>
        <v>0</v>
      </c>
      <c r="CJ104" s="260">
        <f>+(IF(OR($B104=0,$C104=0,$D104=0,$CE$2&gt;$OE$1),0,IF(OR(CE104=0,CG104=0,CH104=0),0,MIN((VLOOKUP($D104,SALERYCODE,3,0))*(IF($D104=6,CH104,CG104))*((MIN((VLOOKUP($D104,SALERYCODE,5,0)),(IF($D104=6,CG104,CH104))))),MIN((VLOOKUP($D104,SALERYCODE,3,0)),(CE104+CF104))*(IF($D104=6,CH104,((MIN((VLOOKUP($D104,SALERYCODE,5,0)),CH104)))))))))/IF(AND($D104=2,'ראשי-פרטים כלליים וריכוז הוצאות'!$D$68&lt;&gt;4),1.2,1)</f>
        <v>0</v>
      </c>
      <c r="CK104" s="263"/>
      <c r="CL104" s="264"/>
      <c r="CM104" s="265"/>
      <c r="CN104" s="266"/>
      <c r="CO104" s="267">
        <f t="shared" si="131"/>
        <v>0</v>
      </c>
      <c r="CP104" s="260">
        <f>+(IF(OR($B104=0,$C104=0,$D104=0,$CK$2&gt;$OE$1),0,IF(OR(CK104=0,CM104=0,CN104=0),0,MIN((VLOOKUP($D104,SALERYCODE,3,0))*(IF($D104=6,CN104,CM104))*((MIN((VLOOKUP($D104,SALERYCODE,5,0)),(IF($D104=6,CM104,CN104))))),MIN((VLOOKUP($D104,SALERYCODE,3,0)),(CK104+CL104))*(IF($D104=6,CN104,((MIN((VLOOKUP($D104,SALERYCODE,5,0)),CN104)))))))))/IF(AND($D104=2,'ראשי-פרטים כלליים וריכוז הוצאות'!$D$68&lt;&gt;4),1.2,1)</f>
        <v>0</v>
      </c>
      <c r="CQ104" s="263"/>
      <c r="CR104" s="264"/>
      <c r="CS104" s="265"/>
      <c r="CT104" s="266"/>
      <c r="CU104" s="267">
        <f t="shared" si="132"/>
        <v>0</v>
      </c>
      <c r="CV104" s="260">
        <f>+(IF(OR($B104=0,$C104=0,$D104=0,$CQ$2&gt;$OE$1),0,IF(OR(CQ104=0,CS104=0,CT104=0),0,MIN((VLOOKUP($D104,SALERYCODE,3,0))*(IF($D104=6,CT104,CS104))*((MIN((VLOOKUP($D104,SALERYCODE,5,0)),(IF($D104=6,CS104,CT104))))),MIN((VLOOKUP($D104,SALERYCODE,3,0)),(CQ104+CR104))*(IF($D104=6,CT104,((MIN((VLOOKUP($D104,SALERYCODE,5,0)),CT104)))))))))/IF(AND($D104=2,'ראשי-פרטים כלליים וריכוז הוצאות'!$D$68&lt;&gt;4),1.2,1)</f>
        <v>0</v>
      </c>
      <c r="CW104" s="263"/>
      <c r="CX104" s="264"/>
      <c r="CY104" s="265"/>
      <c r="CZ104" s="266"/>
      <c r="DA104" s="267">
        <f t="shared" si="133"/>
        <v>0</v>
      </c>
      <c r="DB104" s="260">
        <f>+(IF(OR($B104=0,$C104=0,$D104=0,$CW$2&gt;$OE$1),0,IF(OR(CW104=0,CY104=0,CZ104=0),0,MIN((VLOOKUP($D104,SALERYCODE,3,0))*(IF($D104=6,CZ104,CY104))*((MIN((VLOOKUP($D104,SALERYCODE,5,0)),(IF($D104=6,CY104,CZ104))))),MIN((VLOOKUP($D104,SALERYCODE,3,0)),(CW104+CX104))*(IF($D104=6,CZ104,((MIN((VLOOKUP($D104,SALERYCODE,5,0)),CZ104)))))))))/IF(AND($D104=2,'ראשי-פרטים כלליים וריכוז הוצאות'!$D$68&lt;&gt;4),1.2,1)</f>
        <v>0</v>
      </c>
      <c r="DC104" s="263"/>
      <c r="DD104" s="264"/>
      <c r="DE104" s="265"/>
      <c r="DF104" s="266"/>
      <c r="DG104" s="267">
        <f t="shared" si="134"/>
        <v>0</v>
      </c>
      <c r="DH104" s="260">
        <f>+(IF(OR($B104=0,$C104=0,$D104=0,$DC$2&gt;$OE$1),0,IF(OR(DC104=0,DE104=0,DF104=0),0,MIN((VLOOKUP($D104,SALERYCODE,3,0))*(IF($D104=6,DF104,DE104))*((MIN((VLOOKUP($D104,SALERYCODE,5,0)),(IF($D104=6,DE104,DF104))))),MIN((VLOOKUP($D104,SALERYCODE,3,0)),(DC104+DD104))*(IF($D104=6,DF104,((MIN((VLOOKUP($D104,SALERYCODE,5,0)),DF104)))))))))/IF(AND($D104=2,'ראשי-פרטים כלליים וריכוז הוצאות'!$D$68&lt;&gt;4),1.2,1)</f>
        <v>0</v>
      </c>
      <c r="DI104" s="263"/>
      <c r="DJ104" s="264"/>
      <c r="DK104" s="265"/>
      <c r="DL104" s="266"/>
      <c r="DM104" s="267">
        <f t="shared" si="135"/>
        <v>0</v>
      </c>
      <c r="DN104" s="260">
        <f>+(IF(OR($B104=0,$C104=0,$D104=0,$DC$2&gt;$OE$1),0,IF(OR(DI104=0,DK104=0,DL104=0),0,MIN((VLOOKUP($D104,SALERYCODE,3,0))*(IF($D104=6,DL104,DK104))*((MIN((VLOOKUP($D104,SALERYCODE,5,0)),(IF($D104=6,DK104,DL104))))),MIN((VLOOKUP($D104,SALERYCODE,3,0)),(DI104+DJ104))*(IF($D104=6,DL104,((MIN((VLOOKUP($D104,SALERYCODE,5,0)),DL104)))))))))/IF(AND($D104=2,'ראשי-פרטים כלליים וריכוז הוצאות'!$D$68&lt;&gt;4),1.2,1)</f>
        <v>0</v>
      </c>
      <c r="DO104" s="263"/>
      <c r="DP104" s="264"/>
      <c r="DQ104" s="265"/>
      <c r="DR104" s="266"/>
      <c r="DS104" s="267">
        <f t="shared" si="136"/>
        <v>0</v>
      </c>
      <c r="DT104" s="260">
        <f>+(IF(OR($B104=0,$C104=0,$D104=0,$DC$2&gt;$OE$1),0,IF(OR(DO104=0,DQ104=0,DR104=0),0,MIN((VLOOKUP($D104,SALERYCODE,3,0))*(IF($D104=6,DR104,DQ104))*((MIN((VLOOKUP($D104,SALERYCODE,5,0)),(IF($D104=6,DQ104,DR104))))),MIN((VLOOKUP($D104,SALERYCODE,3,0)),(DO104+DP104))*(IF($D104=6,DR104,((MIN((VLOOKUP($D104,SALERYCODE,5,0)),DR104)))))))))/IF(AND($D104=2,'ראשי-פרטים כלליים וריכוז הוצאות'!$D$68&lt;&gt;4),1.2,1)</f>
        <v>0</v>
      </c>
      <c r="DU104" s="263"/>
      <c r="DV104" s="264"/>
      <c r="DW104" s="265"/>
      <c r="DX104" s="266"/>
      <c r="DY104" s="267">
        <f t="shared" si="137"/>
        <v>0</v>
      </c>
      <c r="DZ104" s="260">
        <f>+(IF(OR($B104=0,$C104=0,$D104=0,$DC$2&gt;$OE$1),0,IF(OR(DU104=0,DW104=0,DX104=0),0,MIN((VLOOKUP($D104,SALERYCODE,3,0))*(IF($D104=6,DX104,DW104))*((MIN((VLOOKUP($D104,SALERYCODE,5,0)),(IF($D104=6,DW104,DX104))))),MIN((VLOOKUP($D104,SALERYCODE,3,0)),(DU104+DV104))*(IF($D104=6,DX104,((MIN((VLOOKUP($D104,SALERYCODE,5,0)),DX104)))))))))/IF(AND($D104=2,'ראשי-פרטים כלליים וריכוז הוצאות'!$D$68&lt;&gt;4),1.2,1)</f>
        <v>0</v>
      </c>
      <c r="EA104" s="263"/>
      <c r="EB104" s="264"/>
      <c r="EC104" s="265"/>
      <c r="ED104" s="266"/>
      <c r="EE104" s="267">
        <f t="shared" si="138"/>
        <v>0</v>
      </c>
      <c r="EF104" s="260">
        <f>+(IF(OR($B104=0,$C104=0,$D104=0,$DC$2&gt;$OE$1),0,IF(OR(EA104=0,EC104=0,ED104=0),0,MIN((VLOOKUP($D104,SALERYCODE,3,0))*(IF($D104=6,ED104,EC104))*((MIN((VLOOKUP($D104,SALERYCODE,5,0)),(IF($D104=6,EC104,ED104))))),MIN((VLOOKUP($D104,SALERYCODE,3,0)),(EA104+EB104))*(IF($D104=6,ED104,((MIN((VLOOKUP($D104,SALERYCODE,5,0)),ED104)))))))))/IF(AND($D104=2,'ראשי-פרטים כלליים וריכוז הוצאות'!$D$68&lt;&gt;4),1.2,1)</f>
        <v>0</v>
      </c>
      <c r="EG104" s="263"/>
      <c r="EH104" s="264"/>
      <c r="EI104" s="265"/>
      <c r="EJ104" s="266"/>
      <c r="EK104" s="267">
        <f t="shared" si="139"/>
        <v>0</v>
      </c>
      <c r="EL104" s="260">
        <f>+(IF(OR($B104=0,$C104=0,$D104=0,$DC$2&gt;$OE$1),0,IF(OR(EG104=0,EI104=0,EJ104=0),0,MIN((VLOOKUP($D104,SALERYCODE,3,0))*(IF($D104=6,EJ104,EI104))*((MIN((VLOOKUP($D104,SALERYCODE,5,0)),(IF($D104=6,EI104,EJ104))))),MIN((VLOOKUP($D104,SALERYCODE,3,0)),(EG104+EH104))*(IF($D104=6,EJ104,((MIN((VLOOKUP($D104,SALERYCODE,5,0)),EJ104)))))))))/IF(AND($D104=2,'ראשי-פרטים כלליים וריכוז הוצאות'!$D$68&lt;&gt;4),1.2,1)</f>
        <v>0</v>
      </c>
      <c r="EM104" s="263"/>
      <c r="EN104" s="264"/>
      <c r="EO104" s="265"/>
      <c r="EP104" s="266"/>
      <c r="EQ104" s="267">
        <f t="shared" si="140"/>
        <v>0</v>
      </c>
      <c r="ER104" s="260">
        <f>+(IF(OR($B104=0,$C104=0,$D104=0,$DC$2&gt;$OE$1),0,IF(OR(EM104=0,EO104=0,EP104=0),0,MIN((VLOOKUP($D104,SALERYCODE,3,0))*(IF($D104=6,EP104,EO104))*((MIN((VLOOKUP($D104,SALERYCODE,5,0)),(IF($D104=6,EO104,EP104))))),MIN((VLOOKUP($D104,SALERYCODE,3,0)),(EM104+EN104))*(IF($D104=6,EP104,((MIN((VLOOKUP($D104,SALERYCODE,5,0)),EP104)))))))))/IF(AND($D104=2,'ראשי-פרטים כלליים וריכוז הוצאות'!$D$68&lt;&gt;4),1.2,1)</f>
        <v>0</v>
      </c>
      <c r="ES104" s="263"/>
      <c r="ET104" s="264"/>
      <c r="EU104" s="265"/>
      <c r="EV104" s="266"/>
      <c r="EW104" s="267">
        <f t="shared" si="141"/>
        <v>0</v>
      </c>
      <c r="EX104" s="260">
        <f>+(IF(OR($B104=0,$C104=0,$D104=0,$DC$2&gt;$OE$1),0,IF(OR(ES104=0,EU104=0,EV104=0),0,MIN((VLOOKUP($D104,SALERYCODE,3,0))*(IF($D104=6,EV104,EU104))*((MIN((VLOOKUP($D104,SALERYCODE,5,0)),(IF($D104=6,EU104,EV104))))),MIN((VLOOKUP($D104,SALERYCODE,3,0)),(ES104+ET104))*(IF($D104=6,EV104,((MIN((VLOOKUP($D104,SALERYCODE,5,0)),EV104)))))))))/IF(AND($D104=2,'ראשי-פרטים כלליים וריכוז הוצאות'!$D$68&lt;&gt;4),1.2,1)</f>
        <v>0</v>
      </c>
      <c r="EY104" s="263"/>
      <c r="EZ104" s="264"/>
      <c r="FA104" s="265"/>
      <c r="FB104" s="266"/>
      <c r="FC104" s="267">
        <f t="shared" si="142"/>
        <v>0</v>
      </c>
      <c r="FD104" s="260">
        <f>+(IF(OR($B104=0,$C104=0,$D104=0,$DC$2&gt;$OE$1),0,IF(OR(EY104=0,FA104=0,FB104=0),0,MIN((VLOOKUP($D104,SALERYCODE,3,0))*(IF($D104=6,FB104,FA104))*((MIN((VLOOKUP($D104,SALERYCODE,5,0)),(IF($D104=6,FA104,FB104))))),MIN((VLOOKUP($D104,SALERYCODE,3,0)),(EY104+EZ104))*(IF($D104=6,FB104,((MIN((VLOOKUP($D104,SALERYCODE,5,0)),FB104)))))))))/IF(AND($D104=2,'ראשי-פרטים כלליים וריכוז הוצאות'!$D$68&lt;&gt;4),1.2,1)</f>
        <v>0</v>
      </c>
      <c r="FE104" s="263"/>
      <c r="FF104" s="264"/>
      <c r="FG104" s="265"/>
      <c r="FH104" s="266"/>
      <c r="FI104" s="267">
        <f t="shared" si="143"/>
        <v>0</v>
      </c>
      <c r="FJ104" s="260">
        <f>+(IF(OR($B104=0,$C104=0,$D104=0,$DC$2&gt;$OE$1),0,IF(OR(FE104=0,FG104=0,FH104=0),0,MIN((VLOOKUP($D104,SALERYCODE,3,0))*(IF($D104=6,FH104,FG104))*((MIN((VLOOKUP($D104,SALERYCODE,5,0)),(IF($D104=6,FG104,FH104))))),MIN((VLOOKUP($D104,SALERYCODE,3,0)),(FE104+FF104))*(IF($D104=6,FH104,((MIN((VLOOKUP($D104,SALERYCODE,5,0)),FH104)))))))))/IF(AND($D104=2,'ראשי-פרטים כלליים וריכוז הוצאות'!$D$68&lt;&gt;4),1.2,1)</f>
        <v>0</v>
      </c>
      <c r="FK104" s="263"/>
      <c r="FL104" s="264"/>
      <c r="FM104" s="265"/>
      <c r="FN104" s="266"/>
      <c r="FO104" s="267">
        <f t="shared" si="144"/>
        <v>0</v>
      </c>
      <c r="FP104" s="260">
        <f>+(IF(OR($B104=0,$C104=0,$D104=0,$DC$2&gt;$OE$1),0,IF(OR(FK104=0,FM104=0,FN104=0),0,MIN((VLOOKUP($D104,SALERYCODE,3,0))*(IF($D104=6,FN104,FM104))*((MIN((VLOOKUP($D104,SALERYCODE,5,0)),(IF($D104=6,FM104,FN104))))),MIN((VLOOKUP($D104,SALERYCODE,3,0)),(FK104+FL104))*(IF($D104=6,FN104,((MIN((VLOOKUP($D104,SALERYCODE,5,0)),FN104)))))))))/IF(AND($D104=2,'ראשי-פרטים כלליים וריכוז הוצאות'!$D$68&lt;&gt;4),1.2,1)</f>
        <v>0</v>
      </c>
      <c r="FQ104" s="263"/>
      <c r="FR104" s="264"/>
      <c r="FS104" s="265"/>
      <c r="FT104" s="266"/>
      <c r="FU104" s="267">
        <f t="shared" si="145"/>
        <v>0</v>
      </c>
      <c r="FV104" s="260">
        <f>+(IF(OR($B104=0,$C104=0,$D104=0,$DC$2&gt;$OE$1),0,IF(OR(FQ104=0,FS104=0,FT104=0),0,MIN((VLOOKUP($D104,SALERYCODE,3,0))*(IF($D104=6,FT104,FS104))*((MIN((VLOOKUP($D104,SALERYCODE,5,0)),(IF($D104=6,FS104,FT104))))),MIN((VLOOKUP($D104,SALERYCODE,3,0)),(FQ104+FR104))*(IF($D104=6,FT104,((MIN((VLOOKUP($D104,SALERYCODE,5,0)),FT104)))))))))/IF(AND($D104=2,'ראשי-פרטים כלליים וריכוז הוצאות'!$D$68&lt;&gt;4),1.2,1)</f>
        <v>0</v>
      </c>
      <c r="FW104" s="263"/>
      <c r="FX104" s="264"/>
      <c r="FY104" s="265"/>
      <c r="FZ104" s="266"/>
      <c r="GA104" s="267">
        <f t="shared" si="146"/>
        <v>0</v>
      </c>
      <c r="GB104" s="260">
        <f>+(IF(OR($B104=0,$C104=0,$D104=0,$DC$2&gt;$OE$1),0,IF(OR(FW104=0,FY104=0,FZ104=0),0,MIN((VLOOKUP($D104,SALERYCODE,3,0))*(IF($D104=6,FZ104,FY104))*((MIN((VLOOKUP($D104,SALERYCODE,5,0)),(IF($D104=6,FY104,FZ104))))),MIN((VLOOKUP($D104,SALERYCODE,3,0)),(FW104+FX104))*(IF($D104=6,FZ104,((MIN((VLOOKUP($D104,SALERYCODE,5,0)),FZ104)))))))))/IF(AND($D104=2,'ראשי-פרטים כלליים וריכוז הוצאות'!$D$68&lt;&gt;4),1.2,1)</f>
        <v>0</v>
      </c>
      <c r="GC104" s="263"/>
      <c r="GD104" s="264"/>
      <c r="GE104" s="265"/>
      <c r="GF104" s="266"/>
      <c r="GG104" s="267">
        <f t="shared" si="147"/>
        <v>0</v>
      </c>
      <c r="GH104" s="260">
        <f>+(IF(OR($B104=0,$C104=0,$D104=0,$DC$2&gt;$OE$1),0,IF(OR(GC104=0,GE104=0,GF104=0),0,MIN((VLOOKUP($D104,SALERYCODE,3,0))*(IF($D104=6,GF104,GE104))*((MIN((VLOOKUP($D104,SALERYCODE,5,0)),(IF($D104=6,GE104,GF104))))),MIN((VLOOKUP($D104,SALERYCODE,3,0)),(GC104+GD104))*(IF($D104=6,GF104,((MIN((VLOOKUP($D104,SALERYCODE,5,0)),GF104)))))))))/IF(AND($D104=2,'ראשי-פרטים כלליים וריכוז הוצאות'!$D$68&lt;&gt;4),1.2,1)</f>
        <v>0</v>
      </c>
      <c r="GI104" s="263"/>
      <c r="GJ104" s="264"/>
      <c r="GK104" s="265"/>
      <c r="GL104" s="266"/>
      <c r="GM104" s="267">
        <f t="shared" si="148"/>
        <v>0</v>
      </c>
      <c r="GN104" s="260">
        <f>+(IF(OR($B104=0,$C104=0,$D104=0,$DC$2&gt;$OE$1),0,IF(OR(GI104=0,GK104=0,GL104=0),0,MIN((VLOOKUP($D104,SALERYCODE,3,0))*(IF($D104=6,GL104,GK104))*((MIN((VLOOKUP($D104,SALERYCODE,5,0)),(IF($D104=6,GK104,GL104))))),MIN((VLOOKUP($D104,SALERYCODE,3,0)),(GI104+GJ104))*(IF($D104=6,GL104,((MIN((VLOOKUP($D104,SALERYCODE,5,0)),GL104)))))))))/IF(AND($D104=2,'ראשי-פרטים כלליים וריכוז הוצאות'!$D$68&lt;&gt;4),1.2,1)</f>
        <v>0</v>
      </c>
      <c r="GO104" s="263"/>
      <c r="GP104" s="264"/>
      <c r="GQ104" s="265"/>
      <c r="GR104" s="266"/>
      <c r="GS104" s="267">
        <f t="shared" si="149"/>
        <v>0</v>
      </c>
      <c r="GT104" s="260">
        <f>+(IF(OR($B104=0,$C104=0,$D104=0,$DC$2&gt;$OE$1),0,IF(OR(GO104=0,GQ104=0,GR104=0),0,MIN((VLOOKUP($D104,SALERYCODE,3,0))*(IF($D104=6,GR104,GQ104))*((MIN((VLOOKUP($D104,SALERYCODE,5,0)),(IF($D104=6,GQ104,GR104))))),MIN((VLOOKUP($D104,SALERYCODE,3,0)),(GO104+GP104))*(IF($D104=6,GR104,((MIN((VLOOKUP($D104,SALERYCODE,5,0)),GR104)))))))))/IF(AND($D104=2,'ראשי-פרטים כלליים וריכוז הוצאות'!$D$68&lt;&gt;4),1.2,1)</f>
        <v>0</v>
      </c>
      <c r="GU104" s="263"/>
      <c r="GV104" s="264"/>
      <c r="GW104" s="265"/>
      <c r="GX104" s="266"/>
      <c r="GY104" s="267">
        <f t="shared" si="150"/>
        <v>0</v>
      </c>
      <c r="GZ104" s="260">
        <f>+(IF(OR($B104=0,$C104=0,$D104=0,$DC$2&gt;$OE$1),0,IF(OR(GU104=0,GW104=0,GX104=0),0,MIN((VLOOKUP($D104,SALERYCODE,3,0))*(IF($D104=6,GX104,GW104))*((MIN((VLOOKUP($D104,SALERYCODE,5,0)),(IF($D104=6,GW104,GX104))))),MIN((VLOOKUP($D104,SALERYCODE,3,0)),(GU104+GV104))*(IF($D104=6,GX104,((MIN((VLOOKUP($D104,SALERYCODE,5,0)),GX104)))))))))/IF(AND($D104=2,'ראשי-פרטים כלליים וריכוז הוצאות'!$D$68&lt;&gt;4),1.2,1)</f>
        <v>0</v>
      </c>
      <c r="HA104" s="263"/>
      <c r="HB104" s="264"/>
      <c r="HC104" s="265"/>
      <c r="HD104" s="266"/>
      <c r="HE104" s="267">
        <f t="shared" si="151"/>
        <v>0</v>
      </c>
      <c r="HF104" s="260">
        <f>+(IF(OR($B104=0,$C104=0,$D104=0,$DC$2&gt;$OE$1),0,IF(OR(HA104=0,HC104=0,HD104=0),0,MIN((VLOOKUP($D104,SALERYCODE,3,0))*(IF($D104=6,HD104,HC104))*((MIN((VLOOKUP($D104,SALERYCODE,5,0)),(IF($D104=6,HC104,HD104))))),MIN((VLOOKUP($D104,SALERYCODE,3,0)),(HA104+HB104))*(IF($D104=6,HD104,((MIN((VLOOKUP($D104,SALERYCODE,5,0)),HD104)))))))))/IF(AND($D104=2,'ראשי-פרטים כלליים וריכוז הוצאות'!$D$68&lt;&gt;4),1.2,1)</f>
        <v>0</v>
      </c>
      <c r="HG104" s="263"/>
      <c r="HH104" s="264"/>
      <c r="HI104" s="265"/>
      <c r="HJ104" s="266"/>
      <c r="HK104" s="267">
        <f t="shared" si="152"/>
        <v>0</v>
      </c>
      <c r="HL104" s="260">
        <f>+(IF(OR($B104=0,$C104=0,$D104=0,$DC$2&gt;$OE$1),0,IF(OR(HG104=0,HI104=0,HJ104=0),0,MIN((VLOOKUP($D104,SALERYCODE,3,0))*(IF($D104=6,HJ104,HI104))*((MIN((VLOOKUP($D104,SALERYCODE,5,0)),(IF($D104=6,HI104,HJ104))))),MIN((VLOOKUP($D104,SALERYCODE,3,0)),(HG104+HH104))*(IF($D104=6,HJ104,((MIN((VLOOKUP($D104,SALERYCODE,5,0)),HJ104)))))))))/IF(AND($D104=2,'ראשי-פרטים כלליים וריכוז הוצאות'!$D$68&lt;&gt;4),1.2,1)</f>
        <v>0</v>
      </c>
      <c r="HM104" s="263"/>
      <c r="HN104" s="264"/>
      <c r="HO104" s="265"/>
      <c r="HP104" s="266"/>
      <c r="HQ104" s="267">
        <f t="shared" si="153"/>
        <v>0</v>
      </c>
      <c r="HR104" s="260">
        <f>+(IF(OR($B104=0,$C104=0,$D104=0,$DC$2&gt;$OE$1),0,IF(OR(HM104=0,HO104=0,HP104=0),0,MIN((VLOOKUP($D104,SALERYCODE,3,0))*(IF($D104=6,HP104,HO104))*((MIN((VLOOKUP($D104,SALERYCODE,5,0)),(IF($D104=6,HO104,HP104))))),MIN((VLOOKUP($D104,SALERYCODE,3,0)),(HM104+HN104))*(IF($D104=6,HP104,((MIN((VLOOKUP($D104,SALERYCODE,5,0)),HP104)))))))))/IF(AND($D104=2,'ראשי-פרטים כלליים וריכוז הוצאות'!$D$68&lt;&gt;4),1.2,1)</f>
        <v>0</v>
      </c>
      <c r="HS104" s="263"/>
      <c r="HT104" s="264"/>
      <c r="HU104" s="265"/>
      <c r="HV104" s="266"/>
      <c r="HW104" s="267">
        <f t="shared" si="154"/>
        <v>0</v>
      </c>
      <c r="HX104" s="260">
        <f>+(IF(OR($B104=0,$C104=0,$D104=0,$DC$2&gt;$OE$1),0,IF(OR(HS104=0,HU104=0,HV104=0),0,MIN((VLOOKUP($D104,SALERYCODE,3,0))*(IF($D104=6,HV104,HU104))*((MIN((VLOOKUP($D104,SALERYCODE,5,0)),(IF($D104=6,HU104,HV104))))),MIN((VLOOKUP($D104,SALERYCODE,3,0)),(HS104+HT104))*(IF($D104=6,HV104,((MIN((VLOOKUP($D104,SALERYCODE,5,0)),HV104)))))))))/IF(AND($D104=2,'ראשי-פרטים כלליים וריכוז הוצאות'!$D$68&lt;&gt;4),1.2,1)</f>
        <v>0</v>
      </c>
      <c r="HY104" s="263"/>
      <c r="HZ104" s="264"/>
      <c r="IA104" s="265"/>
      <c r="IB104" s="266"/>
      <c r="IC104" s="267">
        <f t="shared" si="155"/>
        <v>0</v>
      </c>
      <c r="ID104" s="260">
        <f>+(IF(OR($B104=0,$C104=0,$D104=0,$DC$2&gt;$OE$1),0,IF(OR(HY104=0,IA104=0,IB104=0),0,MIN((VLOOKUP($D104,SALERYCODE,3,0))*(IF($D104=6,IB104,IA104))*((MIN((VLOOKUP($D104,SALERYCODE,5,0)),(IF($D104=6,IA104,IB104))))),MIN((VLOOKUP($D104,SALERYCODE,3,0)),(HY104+HZ104))*(IF($D104=6,IB104,((MIN((VLOOKUP($D104,SALERYCODE,5,0)),IB104)))))))))/IF(AND($D104=2,'ראשי-פרטים כלליים וריכוז הוצאות'!$D$68&lt;&gt;4),1.2,1)</f>
        <v>0</v>
      </c>
      <c r="IE104" s="263"/>
      <c r="IF104" s="264"/>
      <c r="IG104" s="265"/>
      <c r="IH104" s="266"/>
      <c r="II104" s="267">
        <f t="shared" si="156"/>
        <v>0</v>
      </c>
      <c r="IJ104" s="260">
        <f>+(IF(OR($B104=0,$C104=0,$D104=0,$DC$2&gt;$OE$1),0,IF(OR(IE104=0,IG104=0,IH104=0),0,MIN((VLOOKUP($D104,SALERYCODE,3,0))*(IF($D104=6,IH104,IG104))*((MIN((VLOOKUP($D104,SALERYCODE,5,0)),(IF($D104=6,IG104,IH104))))),MIN((VLOOKUP($D104,SALERYCODE,3,0)),(IE104+IF104))*(IF($D104=6,IH104,((MIN((VLOOKUP($D104,SALERYCODE,5,0)),IH104)))))))))/IF(AND($D104=2,'ראשי-פרטים כלליים וריכוז הוצאות'!$D$68&lt;&gt;4),1.2,1)</f>
        <v>0</v>
      </c>
      <c r="IK104" s="263"/>
      <c r="IL104" s="264"/>
      <c r="IM104" s="265"/>
      <c r="IN104" s="266"/>
      <c r="IO104" s="267">
        <f t="shared" si="157"/>
        <v>0</v>
      </c>
      <c r="IP104" s="260">
        <f>+(IF(OR($B104=0,$C104=0,$D104=0,$DC$2&gt;$OE$1),0,IF(OR(IK104=0,IM104=0,IN104=0),0,MIN((VLOOKUP($D104,SALERYCODE,3,0))*(IF($D104=6,IN104,IM104))*((MIN((VLOOKUP($D104,SALERYCODE,5,0)),(IF($D104=6,IM104,IN104))))),MIN((VLOOKUP($D104,SALERYCODE,3,0)),(IK104+IL104))*(IF($D104=6,IN104,((MIN((VLOOKUP($D104,SALERYCODE,5,0)),IN104)))))))))/IF(AND($D104=2,'ראשי-פרטים כלליים וריכוז הוצאות'!$D$68&lt;&gt;4),1.2,1)</f>
        <v>0</v>
      </c>
      <c r="IQ104" s="263"/>
      <c r="IR104" s="264"/>
      <c r="IS104" s="265"/>
      <c r="IT104" s="266"/>
      <c r="IU104" s="267">
        <f t="shared" si="158"/>
        <v>0</v>
      </c>
      <c r="IV104" s="260">
        <f>+(IF(OR($B104=0,$C104=0,$D104=0,$DC$2&gt;$OE$1),0,IF(OR(IQ104=0,IS104=0,IT104=0),0,MIN((VLOOKUP($D104,SALERYCODE,3,0))*(IF($D104=6,IT104,IS104))*((MIN((VLOOKUP($D104,SALERYCODE,5,0)),(IF($D104=6,IS104,IT104))))),MIN((VLOOKUP($D104,SALERYCODE,3,0)),(IQ104+IR104))*(IF($D104=6,IT104,((MIN((VLOOKUP($D104,SALERYCODE,5,0)),IT104)))))))))/IF(AND($D104=2,'ראשי-פרטים כלליים וריכוז הוצאות'!$D$68&lt;&gt;4),1.2,1)</f>
        <v>0</v>
      </c>
      <c r="IW104" s="263"/>
      <c r="IX104" s="264"/>
      <c r="IY104" s="265"/>
      <c r="IZ104" s="266"/>
      <c r="JA104" s="267">
        <f t="shared" si="159"/>
        <v>0</v>
      </c>
      <c r="JB104" s="260">
        <f>+(IF(OR($B104=0,$C104=0,$D104=0,$DC$2&gt;$OE$1),0,IF(OR(IW104=0,IY104=0,IZ104=0),0,MIN((VLOOKUP($D104,SALERYCODE,3,0))*(IF($D104=6,IZ104,IY104))*((MIN((VLOOKUP($D104,SALERYCODE,5,0)),(IF($D104=6,IY104,IZ104))))),MIN((VLOOKUP($D104,SALERYCODE,3,0)),(IW104+IX104))*(IF($D104=6,IZ104,((MIN((VLOOKUP($D104,SALERYCODE,5,0)),IZ104)))))))))/IF(AND($D104=2,'ראשי-פרטים כלליים וריכוז הוצאות'!$D$68&lt;&gt;4),1.2,1)</f>
        <v>0</v>
      </c>
      <c r="JC104" s="263"/>
      <c r="JD104" s="264"/>
      <c r="JE104" s="265"/>
      <c r="JF104" s="266"/>
      <c r="JG104" s="267">
        <f t="shared" si="160"/>
        <v>0</v>
      </c>
      <c r="JH104" s="260">
        <f>+(IF(OR($B104=0,$C104=0,$D104=0,$DC$2&gt;$OE$1),0,IF(OR(JC104=0,JE104=0,JF104=0),0,MIN((VLOOKUP($D104,SALERYCODE,3,0))*(IF($D104=6,JF104,JE104))*((MIN((VLOOKUP($D104,SALERYCODE,5,0)),(IF($D104=6,JE104,JF104))))),MIN((VLOOKUP($D104,SALERYCODE,3,0)),(JC104+JD104))*(IF($D104=6,JF104,((MIN((VLOOKUP($D104,SALERYCODE,5,0)),JF104)))))))))/IF(AND($D104=2,'ראשי-פרטים כלליים וריכוז הוצאות'!$D$68&lt;&gt;4),1.2,1)</f>
        <v>0</v>
      </c>
      <c r="JI104" s="263"/>
      <c r="JJ104" s="264"/>
      <c r="JK104" s="265"/>
      <c r="JL104" s="266"/>
      <c r="JM104" s="267">
        <f t="shared" si="161"/>
        <v>0</v>
      </c>
      <c r="JN104" s="260">
        <f>+(IF(OR($B104=0,$C104=0,$D104=0,$DC$2&gt;$OE$1),0,IF(OR(JI104=0,JK104=0,JL104=0),0,MIN((VLOOKUP($D104,SALERYCODE,3,0))*(IF($D104=6,JL104,JK104))*((MIN((VLOOKUP($D104,SALERYCODE,5,0)),(IF($D104=6,JK104,JL104))))),MIN((VLOOKUP($D104,SALERYCODE,3,0)),(JI104+JJ104))*(IF($D104=6,JL104,((MIN((VLOOKUP($D104,SALERYCODE,5,0)),JL104)))))))))/IF(AND($D104=2,'ראשי-פרטים כלליים וריכוז הוצאות'!$D$68&lt;&gt;4),1.2,1)</f>
        <v>0</v>
      </c>
      <c r="JO104" s="263"/>
      <c r="JP104" s="264"/>
      <c r="JQ104" s="265"/>
      <c r="JR104" s="266"/>
      <c r="JS104" s="267">
        <f t="shared" si="162"/>
        <v>0</v>
      </c>
      <c r="JT104" s="260">
        <f>+(IF(OR($B104=0,$C104=0,$D104=0,$DC$2&gt;$OE$1),0,IF(OR(JO104=0,JQ104=0,JR104=0),0,MIN((VLOOKUP($D104,SALERYCODE,3,0))*(IF($D104=6,JR104,JQ104))*((MIN((VLOOKUP($D104,SALERYCODE,5,0)),(IF($D104=6,JQ104,JR104))))),MIN((VLOOKUP($D104,SALERYCODE,3,0)),(JO104+JP104))*(IF($D104=6,JR104,((MIN((VLOOKUP($D104,SALERYCODE,5,0)),JR104)))))))))/IF(AND($D104=2,'ראשי-פרטים כלליים וריכוז הוצאות'!$D$68&lt;&gt;4),1.2,1)</f>
        <v>0</v>
      </c>
      <c r="JU104" s="263"/>
      <c r="JV104" s="264"/>
      <c r="JW104" s="265"/>
      <c r="JX104" s="266"/>
      <c r="JY104" s="267">
        <f t="shared" si="163"/>
        <v>0</v>
      </c>
      <c r="JZ104" s="260">
        <f>+(IF(OR($B104=0,$C104=0,$D104=0,$DC$2&gt;$OE$1),0,IF(OR(JU104=0,JW104=0,JX104=0),0,MIN((VLOOKUP($D104,SALERYCODE,3,0))*(IF($D104=6,JX104,JW104))*((MIN((VLOOKUP($D104,SALERYCODE,5,0)),(IF($D104=6,JW104,JX104))))),MIN((VLOOKUP($D104,SALERYCODE,3,0)),(JU104+JV104))*(IF($D104=6,JX104,((MIN((VLOOKUP($D104,SALERYCODE,5,0)),JX104)))))))))/IF(AND($D104=2,'ראשי-פרטים כלליים וריכוז הוצאות'!$D$68&lt;&gt;4),1.2,1)</f>
        <v>0</v>
      </c>
      <c r="KA104" s="263"/>
      <c r="KB104" s="264"/>
      <c r="KC104" s="265"/>
      <c r="KD104" s="266"/>
      <c r="KE104" s="267">
        <f t="shared" si="164"/>
        <v>0</v>
      </c>
      <c r="KF104" s="260">
        <f>+(IF(OR($B104=0,$C104=0,$D104=0,$DC$2&gt;$OE$1),0,IF(OR(KA104=0,KC104=0,KD104=0),0,MIN((VLOOKUP($D104,SALERYCODE,3,0))*(IF($D104=6,KD104,KC104))*((MIN((VLOOKUP($D104,SALERYCODE,5,0)),(IF($D104=6,KC104,KD104))))),MIN((VLOOKUP($D104,SALERYCODE,3,0)),(KA104+KB104))*(IF($D104=6,KD104,((MIN((VLOOKUP($D104,SALERYCODE,5,0)),KD104)))))))))/IF(AND($D104=2,'ראשי-פרטים כלליים וריכוז הוצאות'!$D$68&lt;&gt;4),1.2,1)</f>
        <v>0</v>
      </c>
      <c r="KG104" s="263"/>
      <c r="KH104" s="264"/>
      <c r="KI104" s="265"/>
      <c r="KJ104" s="266"/>
      <c r="KK104" s="267">
        <f t="shared" si="165"/>
        <v>0</v>
      </c>
      <c r="KL104" s="260">
        <f>+(IF(OR($B104=0,$C104=0,$D104=0,$DC$2&gt;$OE$1),0,IF(OR(KG104=0,KI104=0,KJ104=0),0,MIN((VLOOKUP($D104,SALERYCODE,3,0))*(IF($D104=6,KJ104,KI104))*((MIN((VLOOKUP($D104,SALERYCODE,5,0)),(IF($D104=6,KI104,KJ104))))),MIN((VLOOKUP($D104,SALERYCODE,3,0)),(KG104+KH104))*(IF($D104=6,KJ104,((MIN((VLOOKUP($D104,SALERYCODE,5,0)),KJ104)))))))))/IF(AND($D104=2,'ראשי-פרטים כלליים וריכוז הוצאות'!$D$68&lt;&gt;4),1.2,1)</f>
        <v>0</v>
      </c>
      <c r="KM104" s="263"/>
      <c r="KN104" s="264"/>
      <c r="KO104" s="265"/>
      <c r="KP104" s="266"/>
      <c r="KQ104" s="267">
        <f t="shared" si="166"/>
        <v>0</v>
      </c>
      <c r="KR104" s="260">
        <f>+(IF(OR($B104=0,$C104=0,$D104=0,$DC$2&gt;$OE$1),0,IF(OR(KM104=0,KO104=0,KP104=0),0,MIN((VLOOKUP($D104,SALERYCODE,3,0))*(IF($D104=6,KP104,KO104))*((MIN((VLOOKUP($D104,SALERYCODE,5,0)),(IF($D104=6,KO104,KP104))))),MIN((VLOOKUP($D104,SALERYCODE,3,0)),(KM104+KN104))*(IF($D104=6,KP104,((MIN((VLOOKUP($D104,SALERYCODE,5,0)),KP104)))))))))/IF(AND($D104=2,'ראשי-פרטים כלליים וריכוז הוצאות'!$D$68&lt;&gt;4),1.2,1)</f>
        <v>0</v>
      </c>
      <c r="KS104" s="263"/>
      <c r="KT104" s="264"/>
      <c r="KU104" s="265"/>
      <c r="KV104" s="266"/>
      <c r="KW104" s="267">
        <f t="shared" si="167"/>
        <v>0</v>
      </c>
      <c r="KX104" s="260">
        <f>+(IF(OR($B104=0,$C104=0,$D104=0,$DC$2&gt;$OE$1),0,IF(OR(KS104=0,KU104=0,KV104=0),0,MIN((VLOOKUP($D104,SALERYCODE,3,0))*(IF($D104=6,KV104,KU104))*((MIN((VLOOKUP($D104,SALERYCODE,5,0)),(IF($D104=6,KU104,KV104))))),MIN((VLOOKUP($D104,SALERYCODE,3,0)),(KS104+KT104))*(IF($D104=6,KV104,((MIN((VLOOKUP($D104,SALERYCODE,5,0)),KV104)))))))))/IF(AND($D104=2,'ראשי-פרטים כלליים וריכוז הוצאות'!$D$68&lt;&gt;4),1.2,1)</f>
        <v>0</v>
      </c>
      <c r="KY104" s="263"/>
      <c r="KZ104" s="264"/>
      <c r="LA104" s="265"/>
      <c r="LB104" s="266"/>
      <c r="LC104" s="267">
        <f t="shared" si="168"/>
        <v>0</v>
      </c>
      <c r="LD104" s="260">
        <f>+(IF(OR($B104=0,$C104=0,$D104=0,$DC$2&gt;$OE$1),0,IF(OR(KY104=0,LA104=0,LB104=0),0,MIN((VLOOKUP($D104,SALERYCODE,3,0))*(IF($D104=6,LB104,LA104))*((MIN((VLOOKUP($D104,SALERYCODE,5,0)),(IF($D104=6,LA104,LB104))))),MIN((VLOOKUP($D104,SALERYCODE,3,0)),(KY104+KZ104))*(IF($D104=6,LB104,((MIN((VLOOKUP($D104,SALERYCODE,5,0)),LB104)))))))))/IF(AND($D104=2,'ראשי-פרטים כלליים וריכוז הוצאות'!$D$68&lt;&gt;4),1.2,1)</f>
        <v>0</v>
      </c>
      <c r="LE104" s="263"/>
      <c r="LF104" s="264"/>
      <c r="LG104" s="265"/>
      <c r="LH104" s="266"/>
      <c r="LI104" s="267">
        <f t="shared" si="169"/>
        <v>0</v>
      </c>
      <c r="LJ104" s="260">
        <f>+(IF(OR($B104=0,$C104=0,$D104=0,$DC$2&gt;$OE$1),0,IF(OR(LE104=0,LG104=0,LH104=0),0,MIN((VLOOKUP($D104,SALERYCODE,3,0))*(IF($D104=6,LH104,LG104))*((MIN((VLOOKUP($D104,SALERYCODE,5,0)),(IF($D104=6,LG104,LH104))))),MIN((VLOOKUP($D104,SALERYCODE,3,0)),(LE104+LF104))*(IF($D104=6,LH104,((MIN((VLOOKUP($D104,SALERYCODE,5,0)),LH104)))))))))/IF(AND($D104=2,'ראשי-פרטים כלליים וריכוז הוצאות'!$D$68&lt;&gt;4),1.2,1)</f>
        <v>0</v>
      </c>
      <c r="LK104" s="263"/>
      <c r="LL104" s="264"/>
      <c r="LM104" s="265"/>
      <c r="LN104" s="266"/>
      <c r="LO104" s="267">
        <f t="shared" si="170"/>
        <v>0</v>
      </c>
      <c r="LP104" s="260">
        <f>+(IF(OR($B104=0,$C104=0,$D104=0,$DC$2&gt;$OE$1),0,IF(OR(LK104=0,LM104=0,LN104=0),0,MIN((VLOOKUP($D104,SALERYCODE,3,0))*(IF($D104=6,LN104,LM104))*((MIN((VLOOKUP($D104,SALERYCODE,5,0)),(IF($D104=6,LM104,LN104))))),MIN((VLOOKUP($D104,SALERYCODE,3,0)),(LK104+LL104))*(IF($D104=6,LN104,((MIN((VLOOKUP($D104,SALERYCODE,5,0)),LN104)))))))))/IF(AND($D104=2,'ראשי-פרטים כלליים וריכוז הוצאות'!$D$68&lt;&gt;4),1.2,1)</f>
        <v>0</v>
      </c>
      <c r="LQ104" s="263"/>
      <c r="LR104" s="264"/>
      <c r="LS104" s="265"/>
      <c r="LT104" s="266"/>
      <c r="LU104" s="267">
        <f t="shared" si="171"/>
        <v>0</v>
      </c>
      <c r="LV104" s="260">
        <f>+(IF(OR($B104=0,$C104=0,$D104=0,$DC$2&gt;$OE$1),0,IF(OR(LQ104=0,LS104=0,LT104=0),0,MIN((VLOOKUP($D104,SALERYCODE,3,0))*(IF($D104=6,LT104,LS104))*((MIN((VLOOKUP($D104,SALERYCODE,5,0)),(IF($D104=6,LS104,LT104))))),MIN((VLOOKUP($D104,SALERYCODE,3,0)),(LQ104+LR104))*(IF($D104=6,LT104,((MIN((VLOOKUP($D104,SALERYCODE,5,0)),LT104)))))))))/IF(AND($D104=2,'ראשי-פרטים כלליים וריכוז הוצאות'!$D$68&lt;&gt;4),1.2,1)</f>
        <v>0</v>
      </c>
      <c r="LW104" s="263"/>
      <c r="LX104" s="264"/>
      <c r="LY104" s="265"/>
      <c r="LZ104" s="266"/>
      <c r="MA104" s="267">
        <f t="shared" si="172"/>
        <v>0</v>
      </c>
      <c r="MB104" s="260">
        <f>+(IF(OR($B104=0,$C104=0,$D104=0,$DC$2&gt;$OE$1),0,IF(OR(LW104=0,LY104=0,LZ104=0),0,MIN((VLOOKUP($D104,SALERYCODE,3,0))*(IF($D104=6,LZ104,LY104))*((MIN((VLOOKUP($D104,SALERYCODE,5,0)),(IF($D104=6,LY104,LZ104))))),MIN((VLOOKUP($D104,SALERYCODE,3,0)),(LW104+LX104))*(IF($D104=6,LZ104,((MIN((VLOOKUP($D104,SALERYCODE,5,0)),LZ104)))))))))/IF(AND($D104=2,'ראשי-פרטים כלליים וריכוז הוצאות'!$D$68&lt;&gt;4),1.2,1)</f>
        <v>0</v>
      </c>
      <c r="MC104" s="263"/>
      <c r="MD104" s="264"/>
      <c r="ME104" s="265"/>
      <c r="MF104" s="266"/>
      <c r="MG104" s="267">
        <f t="shared" si="173"/>
        <v>0</v>
      </c>
      <c r="MH104" s="260">
        <f>+(IF(OR($B104=0,$C104=0,$D104=0,$DC$2&gt;$OE$1),0,IF(OR(MC104=0,ME104=0,MF104=0),0,MIN((VLOOKUP($D104,SALERYCODE,3,0))*(IF($D104=6,MF104,ME104))*((MIN((VLOOKUP($D104,SALERYCODE,5,0)),(IF($D104=6,ME104,MF104))))),MIN((VLOOKUP($D104,SALERYCODE,3,0)),(MC104+MD104))*(IF($D104=6,MF104,((MIN((VLOOKUP($D104,SALERYCODE,5,0)),MF104)))))))))/IF(AND($D104=2,'ראשי-פרטים כלליים וריכוז הוצאות'!$D$68&lt;&gt;4),1.2,1)</f>
        <v>0</v>
      </c>
      <c r="MI104" s="263"/>
      <c r="MJ104" s="264"/>
      <c r="MK104" s="265"/>
      <c r="ML104" s="266"/>
      <c r="MM104" s="267">
        <f t="shared" si="174"/>
        <v>0</v>
      </c>
      <c r="MN104" s="260">
        <f>+(IF(OR($B104=0,$C104=0,$D104=0,$DC$2&gt;$OE$1),0,IF(OR(MI104=0,MK104=0,ML104=0),0,MIN((VLOOKUP($D104,SALERYCODE,3,0))*(IF($D104=6,ML104,MK104))*((MIN((VLOOKUP($D104,SALERYCODE,5,0)),(IF($D104=6,MK104,ML104))))),MIN((VLOOKUP($D104,SALERYCODE,3,0)),(MI104+MJ104))*(IF($D104=6,ML104,((MIN((VLOOKUP($D104,SALERYCODE,5,0)),ML104)))))))))/IF(AND($D104=2,'ראשי-פרטים כלליים וריכוז הוצאות'!$D$68&lt;&gt;4),1.2,1)</f>
        <v>0</v>
      </c>
      <c r="MO104" s="263"/>
      <c r="MP104" s="264"/>
      <c r="MQ104" s="265"/>
      <c r="MR104" s="266"/>
      <c r="MS104" s="267">
        <f t="shared" si="175"/>
        <v>0</v>
      </c>
      <c r="MT104" s="260">
        <f>+(IF(OR($B104=0,$C104=0,$D104=0,$DC$2&gt;$OE$1),0,IF(OR(MO104=0,MQ104=0,MR104=0),0,MIN((VLOOKUP($D104,SALERYCODE,3,0))*(IF($D104=6,MR104,MQ104))*((MIN((VLOOKUP($D104,SALERYCODE,5,0)),(IF($D104=6,MQ104,MR104))))),MIN((VLOOKUP($D104,SALERYCODE,3,0)),(MO104+MP104))*(IF($D104=6,MR104,((MIN((VLOOKUP($D104,SALERYCODE,5,0)),MR104)))))))))/IF(AND($D104=2,'ראשי-פרטים כלליים וריכוז הוצאות'!$D$68&lt;&gt;4),1.2,1)</f>
        <v>0</v>
      </c>
      <c r="MU104" s="263"/>
      <c r="MV104" s="264"/>
      <c r="MW104" s="265"/>
      <c r="MX104" s="266"/>
      <c r="MY104" s="267">
        <f t="shared" si="176"/>
        <v>0</v>
      </c>
      <c r="MZ104" s="260">
        <f>+(IF(OR($B104=0,$C104=0,$D104=0,$DC$2&gt;$OE$1),0,IF(OR(MU104=0,MW104=0,MX104=0),0,MIN((VLOOKUP($D104,SALERYCODE,3,0))*(IF($D104=6,MX104,MW104))*((MIN((VLOOKUP($D104,SALERYCODE,5,0)),(IF($D104=6,MW104,MX104))))),MIN((VLOOKUP($D104,SALERYCODE,3,0)),(MU104+MV104))*(IF($D104=6,MX104,((MIN((VLOOKUP($D104,SALERYCODE,5,0)),MX104)))))))))/IF(AND($D104=2,'ראשי-פרטים כלליים וריכוז הוצאות'!$D$68&lt;&gt;4),1.2,1)</f>
        <v>0</v>
      </c>
      <c r="NA104" s="263"/>
      <c r="NB104" s="264"/>
      <c r="NC104" s="265"/>
      <c r="ND104" s="266"/>
      <c r="NE104" s="267">
        <f t="shared" si="177"/>
        <v>0</v>
      </c>
      <c r="NF104" s="260">
        <f>+(IF(OR($B104=0,$C104=0,$D104=0,$DC$2&gt;$OE$1),0,IF(OR(NA104=0,NC104=0,ND104=0),0,MIN((VLOOKUP($D104,SALERYCODE,3,0))*(IF($D104=6,ND104,NC104))*((MIN((VLOOKUP($D104,SALERYCODE,5,0)),(IF($D104=6,NC104,ND104))))),MIN((VLOOKUP($D104,SALERYCODE,3,0)),(NA104+NB104))*(IF($D104=6,ND104,((MIN((VLOOKUP($D104,SALERYCODE,5,0)),ND104)))))))))/IF(AND($D104=2,'ראשי-פרטים כלליים וריכוז הוצאות'!$D$68&lt;&gt;4),1.2,1)</f>
        <v>0</v>
      </c>
      <c r="NG104" s="263"/>
      <c r="NH104" s="264"/>
      <c r="NI104" s="265"/>
      <c r="NJ104" s="266"/>
      <c r="NK104" s="267">
        <f t="shared" si="178"/>
        <v>0</v>
      </c>
      <c r="NL104" s="260">
        <f>+(IF(OR($B104=0,$C104=0,$D104=0,$DC$2&gt;$OE$1),0,IF(OR(NG104=0,NI104=0,NJ104=0),0,MIN((VLOOKUP($D104,SALERYCODE,3,0))*(IF($D104=6,NJ104,NI104))*((MIN((VLOOKUP($D104,SALERYCODE,5,0)),(IF($D104=6,NI104,NJ104))))),MIN((VLOOKUP($D104,SALERYCODE,3,0)),(NG104+NH104))*(IF($D104=6,NJ104,((MIN((VLOOKUP($D104,SALERYCODE,5,0)),NJ104)))))))))/IF(AND($D104=2,'ראשי-פרטים כלליים וריכוז הוצאות'!$D$68&lt;&gt;4),1.2,1)</f>
        <v>0</v>
      </c>
      <c r="NM104" s="263"/>
      <c r="NN104" s="264"/>
      <c r="NO104" s="265"/>
      <c r="NP104" s="266"/>
      <c r="NQ104" s="267">
        <f t="shared" si="179"/>
        <v>0</v>
      </c>
      <c r="NR104" s="260">
        <f>+(IF(OR($B104=0,$C104=0,$D104=0,$DC$2&gt;$OE$1),0,IF(OR(NM104=0,NO104=0,NP104=0),0,MIN((VLOOKUP($D104,SALERYCODE,3,0))*(IF($D104=6,NP104,NO104))*((MIN((VLOOKUP($D104,SALERYCODE,5,0)),(IF($D104=6,NO104,NP104))))),MIN((VLOOKUP($D104,SALERYCODE,3,0)),(NM104+NN104))*(IF($D104=6,NP104,((MIN((VLOOKUP($D104,SALERYCODE,5,0)),NP104)))))))))/IF(AND($D104=2,'ראשי-פרטים כלליים וריכוז הוצאות'!$D$68&lt;&gt;4),1.2,1)</f>
        <v>0</v>
      </c>
      <c r="NS104" s="263"/>
      <c r="NT104" s="264"/>
      <c r="NU104" s="265"/>
      <c r="NV104" s="266"/>
      <c r="NW104" s="267">
        <f t="shared" si="180"/>
        <v>0</v>
      </c>
      <c r="NX104" s="260">
        <f>+(IF(OR($B104=0,$C104=0,$D104=0,$DC$2&gt;$OE$1),0,IF(OR(NS104=0,NU104=0,NV104=0),0,MIN((VLOOKUP($D104,SALERYCODE,3,0))*(IF($D104=6,NV104,NU104))*((MIN((VLOOKUP($D104,SALERYCODE,5,0)),(IF($D104=6,NU104,NV104))))),MIN((VLOOKUP($D104,SALERYCODE,3,0)),(NS104+NT104))*(IF($D104=6,NV104,((MIN((VLOOKUP($D104,SALERYCODE,5,0)),NV104)))))))))/IF(AND($D104=2,'ראשי-פרטים כלליים וריכוז הוצאות'!$D$68&lt;&gt;4),1.2,1)</f>
        <v>0</v>
      </c>
      <c r="NY104" s="263"/>
      <c r="NZ104" s="264"/>
      <c r="OA104" s="265"/>
      <c r="OB104" s="266"/>
      <c r="OC104" s="267">
        <f t="shared" si="181"/>
        <v>0</v>
      </c>
      <c r="OD104" s="260">
        <f>+(IF(OR($B104=0,$C104=0,$D104=0,$DC$2&gt;$OE$1),0,IF(OR(NY104=0,OA104=0,OB104=0),0,MIN((VLOOKUP($D104,SALERYCODE,3,0))*(IF($D104=6,OB104,OA104))*((MIN((VLOOKUP($D104,SALERYCODE,5,0)),(IF($D104=6,OA104,OB104))))),MIN((VLOOKUP($D104,SALERYCODE,3,0)),(NY104+NZ104))*(IF($D104=6,OB104,((MIN((VLOOKUP($D104,SALERYCODE,5,0)),OB104)))))))))/IF(AND($D104=2,'ראשי-פרטים כלליים וריכוז הוצאות'!$D$68&lt;&gt;4),1.2,1)</f>
        <v>0</v>
      </c>
      <c r="OE104" s="275">
        <f t="shared" si="192"/>
        <v>0</v>
      </c>
      <c r="OF104" s="283">
        <f t="shared" si="193"/>
        <v>9.9999999999999995E-7</v>
      </c>
      <c r="OG104" s="276">
        <f t="shared" si="194"/>
        <v>0</v>
      </c>
      <c r="OH104" s="275">
        <f t="shared" si="195"/>
        <v>0</v>
      </c>
      <c r="OI104" s="275">
        <v>0</v>
      </c>
      <c r="OJ104" s="258">
        <f t="shared" si="191"/>
        <v>0</v>
      </c>
      <c r="OK104" s="284"/>
      <c r="OL104" s="116">
        <f>MIN(OJ104+OK104*OF104*OE104/$OL$1/IF(AND($D104=2,'ראשי-פרטים כלליים וריכוז הוצאות'!$D$68&lt;&gt;4),1.2,1),IF($D104&gt;0,VLOOKUP($D104,SALERYCODE,3,0)*12*OG104,0))</f>
        <v>0</v>
      </c>
      <c r="OM104" s="95">
        <f t="shared" si="182"/>
        <v>0</v>
      </c>
      <c r="ON104" s="11">
        <f t="shared" si="183"/>
        <v>0</v>
      </c>
      <c r="OO104" s="11">
        <f t="shared" si="184"/>
        <v>0</v>
      </c>
      <c r="OP104" s="22">
        <f t="shared" si="185"/>
        <v>0</v>
      </c>
      <c r="OQ104" s="11">
        <f t="shared" si="186"/>
        <v>0</v>
      </c>
      <c r="OR104" s="11" t="e">
        <f>#REF!</f>
        <v>#REF!</v>
      </c>
      <c r="OS104" s="35" t="e">
        <f>#REF!-OP104</f>
        <v>#REF!</v>
      </c>
      <c r="OT104" s="35" t="e">
        <f>OS104-#REF!</f>
        <v>#REF!</v>
      </c>
      <c r="OU104" s="43" t="e">
        <f>IF(AND(OP104&gt;0,(OS104=#REF!-OP104)),"מועסק פחות מ-10% מזמנו במופ","")</f>
        <v>#REF!</v>
      </c>
    </row>
    <row r="105" spans="1:411" ht="24" hidden="1" customHeight="1" outlineLevel="1" x14ac:dyDescent="0.2">
      <c r="A105" s="282">
        <v>102</v>
      </c>
      <c r="B105" s="269"/>
      <c r="C105" s="270"/>
      <c r="D105" s="271"/>
      <c r="E105" s="263"/>
      <c r="F105" s="264"/>
      <c r="G105" s="265"/>
      <c r="H105" s="266"/>
      <c r="I105" s="267">
        <f t="shared" si="117"/>
        <v>0</v>
      </c>
      <c r="J105" s="260">
        <f>(IF(OR($B105=0,$C105=0,$D105=0,$E$2&gt;$OE$1),0,IF(OR($E105=0,$G105=0,$H105=0),0,MIN((VLOOKUP($D105,SALERYCODE,3,0))*(IF($D105=6,$H105,$G105))*((MIN((VLOOKUP($D105,SALERYCODE,5,0)),(IF($D105=6,$G105,$H105))))),MIN((VLOOKUP($D105,SALERYCODE,3,0)),($E105+$F105))*(IF($D105=6,$H105,((MIN((VLOOKUP($D105,SALERYCODE,5,0)),$H105)))))))))/IF(AND($D105=2,'ראשי-פרטים כלליים וריכוז הוצאות'!$D$68&lt;&gt;4),1.2,1)</f>
        <v>0</v>
      </c>
      <c r="K105" s="263"/>
      <c r="L105" s="264"/>
      <c r="M105" s="265"/>
      <c r="N105" s="266"/>
      <c r="O105" s="267">
        <f t="shared" si="118"/>
        <v>0</v>
      </c>
      <c r="P105" s="260">
        <f>+(IF(OR($B105=0,$C105=0,$D105=0,$K$2&gt;$OE$1),0,IF(OR($K105=0,$M105=0,$N105=0),0,MIN((VLOOKUP($D105,SALERYCODE,3,0))*(IF($D105=6,$N105,$M105))*((MIN((VLOOKUP($D105,SALERYCODE,5,0)),(IF($D105=6,$M105,$N105))))),MIN((VLOOKUP($D105,SALERYCODE,3,0)),($K105+$L105))*(IF($D105=6,$N105,((MIN((VLOOKUP($D105,SALERYCODE,5,0)),$N105)))))))))/IF(AND($D105=2,'ראשי-פרטים כלליים וריכוז הוצאות'!$D$68&lt;&gt;4),1.2,1)</f>
        <v>0</v>
      </c>
      <c r="Q105" s="263"/>
      <c r="R105" s="264"/>
      <c r="S105" s="265"/>
      <c r="T105" s="266"/>
      <c r="U105" s="267">
        <f t="shared" si="119"/>
        <v>0</v>
      </c>
      <c r="V105" s="260">
        <f>+(IF(OR($B105=0,$C105=0,$D105=0,$Q$2&gt;$OE$1),0,IF(OR(Q105=0,S105=0,T105=0),0,MIN((VLOOKUP($D105,SALERYCODE,3,0))*(IF($D105=6,T105,S105))*((MIN((VLOOKUP($D105,SALERYCODE,5,0)),(IF($D105=6,S105,T105))))),MIN((VLOOKUP($D105,SALERYCODE,3,0)),(Q105+R105))*(IF($D105=6,T105,((MIN((VLOOKUP($D105,SALERYCODE,5,0)),T105)))))))))/IF(AND($D105=2,'ראשי-פרטים כלליים וריכוז הוצאות'!$D$68&lt;&gt;4),1.2,1)</f>
        <v>0</v>
      </c>
      <c r="W105" s="263"/>
      <c r="X105" s="264"/>
      <c r="Y105" s="265"/>
      <c r="Z105" s="266"/>
      <c r="AA105" s="267">
        <f t="shared" si="120"/>
        <v>0</v>
      </c>
      <c r="AB105" s="260">
        <f>+(IF(OR($B105=0,$C105=0,$D105=0,$W$2&gt;$OE$1),0,IF(OR(W105=0,Y105=0,Z105=0),0,MIN((VLOOKUP($D105,SALERYCODE,3,0))*(IF($D105=6,Z105,Y105))*((MIN((VLOOKUP($D105,SALERYCODE,5,0)),(IF($D105=6,Y105,Z105))))),MIN((VLOOKUP($D105,SALERYCODE,3,0)),(W105+X105))*(IF($D105=6,Z105,((MIN((VLOOKUP($D105,SALERYCODE,5,0)),Z105)))))))))/IF(AND($D105=2,'ראשי-פרטים כלליים וריכוז הוצאות'!$D$68&lt;&gt;4),1.2,1)</f>
        <v>0</v>
      </c>
      <c r="AC105" s="263"/>
      <c r="AD105" s="264"/>
      <c r="AE105" s="265"/>
      <c r="AF105" s="266"/>
      <c r="AG105" s="267">
        <f t="shared" si="121"/>
        <v>0</v>
      </c>
      <c r="AH105" s="260">
        <f>+(IF(OR($B105=0,$C105=0,$D105=0,$AC$2&gt;$OE$1),0,IF(OR(AC105=0,AE105=0,AF105=0),0,MIN((VLOOKUP($D105,SALERYCODE,3,0))*(IF($D105=6,AF105,AE105))*((MIN((VLOOKUP($D105,SALERYCODE,5,0)),(IF($D105=6,AE105,AF105))))),MIN((VLOOKUP($D105,SALERYCODE,3,0)),(AC105+AD105))*(IF($D105=6,AF105,((MIN((VLOOKUP($D105,SALERYCODE,5,0)),AF105)))))))))/IF(AND($D105=2,'ראשי-פרטים כלליים וריכוז הוצאות'!$D$68&lt;&gt;4),1.2,1)</f>
        <v>0</v>
      </c>
      <c r="AI105" s="263"/>
      <c r="AJ105" s="264"/>
      <c r="AK105" s="265"/>
      <c r="AL105" s="266"/>
      <c r="AM105" s="267">
        <f t="shared" si="122"/>
        <v>0</v>
      </c>
      <c r="AN105" s="260">
        <f>+(IF(OR($B105=0,$C105=0,$D105=0,$AI$2&gt;$OE$1),0,IF(OR(AI105=0,AK105=0,AL105=0),0,MIN((VLOOKUP($D105,SALERYCODE,3,0))*(IF($D105=6,AL105,AK105))*((MIN((VLOOKUP($D105,SALERYCODE,5,0)),(IF($D105=6,AK105,AL105))))),MIN((VLOOKUP($D105,SALERYCODE,3,0)),(AI105+AJ105))*(IF($D105=6,AL105,((MIN((VLOOKUP($D105,SALERYCODE,5,0)),AL105)))))))))/IF(AND($D105=2,'ראשי-פרטים כלליים וריכוז הוצאות'!$D$68&lt;&gt;4),1.2,1)</f>
        <v>0</v>
      </c>
      <c r="AO105" s="263"/>
      <c r="AP105" s="264"/>
      <c r="AQ105" s="265"/>
      <c r="AR105" s="266"/>
      <c r="AS105" s="267">
        <f t="shared" si="123"/>
        <v>0</v>
      </c>
      <c r="AT105" s="260">
        <f>+(IF(OR($B105=0,$C105=0,$D105=0,$AO$2&gt;$OE$1),0,IF(OR(AO105=0,AQ105=0,AR105=0),0,MIN((VLOOKUP($D105,SALERYCODE,3,0))*(IF($D105=6,AR105,AQ105))*((MIN((VLOOKUP($D105,SALERYCODE,5,0)),(IF($D105=6,AQ105,AR105))))),MIN((VLOOKUP($D105,SALERYCODE,3,0)),(AO105+AP105))*(IF($D105=6,AR105,((MIN((VLOOKUP($D105,SALERYCODE,5,0)),AR105)))))))))/IF(AND($D105=2,'ראשי-פרטים כלליים וריכוז הוצאות'!$D$68&lt;&gt;4),1.2,1)</f>
        <v>0</v>
      </c>
      <c r="AU105" s="263"/>
      <c r="AV105" s="264"/>
      <c r="AW105" s="265"/>
      <c r="AX105" s="266"/>
      <c r="AY105" s="267">
        <f t="shared" si="124"/>
        <v>0</v>
      </c>
      <c r="AZ105" s="260">
        <f>+(IF(OR($B105=0,$C105=0,$D105=0,$AU$2&gt;$OE$1),0,IF(OR(AU105=0,AW105=0,AX105=0),0,MIN((VLOOKUP($D105,SALERYCODE,3,0))*(IF($D105=6,AX105,AW105))*((MIN((VLOOKUP($D105,SALERYCODE,5,0)),(IF($D105=6,AW105,AX105))))),MIN((VLOOKUP($D105,SALERYCODE,3,0)),(AU105+AV105))*(IF($D105=6,AX105,((MIN((VLOOKUP($D105,SALERYCODE,5,0)),AX105)))))))))/IF(AND($D105=2,'ראשי-פרטים כלליים וריכוז הוצאות'!$D$68&lt;&gt;4),1.2,1)</f>
        <v>0</v>
      </c>
      <c r="BA105" s="263"/>
      <c r="BB105" s="264"/>
      <c r="BC105" s="265"/>
      <c r="BD105" s="266"/>
      <c r="BE105" s="267">
        <f t="shared" si="125"/>
        <v>0</v>
      </c>
      <c r="BF105" s="260">
        <f>+(IF(OR($B105=0,$C105=0,$D105=0,$BA$2&gt;$OE$1),0,IF(OR(BA105=0,BC105=0,BD105=0),0,MIN((VLOOKUP($D105,SALERYCODE,3,0))*(IF($D105=6,BD105,BC105))*((MIN((VLOOKUP($D105,SALERYCODE,5,0)),(IF($D105=6,BC105,BD105))))),MIN((VLOOKUP($D105,SALERYCODE,3,0)),(BA105+BB105))*(IF($D105=6,BD105,((MIN((VLOOKUP($D105,SALERYCODE,5,0)),BD105)))))))))/IF(AND($D105=2,'ראשי-פרטים כלליים וריכוז הוצאות'!$D$68&lt;&gt;4),1.2,1)</f>
        <v>0</v>
      </c>
      <c r="BG105" s="263"/>
      <c r="BH105" s="264"/>
      <c r="BI105" s="265"/>
      <c r="BJ105" s="266"/>
      <c r="BK105" s="267">
        <f t="shared" si="126"/>
        <v>0</v>
      </c>
      <c r="BL105" s="260">
        <f>+(IF(OR($B105=0,$C105=0,$D105=0,$BG$2&gt;$OE$1),0,IF(OR(BG105=0,BI105=0,BJ105=0),0,MIN((VLOOKUP($D105,SALERYCODE,3,0))*(IF($D105=6,BJ105,BI105))*((MIN((VLOOKUP($D105,SALERYCODE,5,0)),(IF($D105=6,BI105,BJ105))))),MIN((VLOOKUP($D105,SALERYCODE,3,0)),(BG105+BH105))*(IF($D105=6,BJ105,((MIN((VLOOKUP($D105,SALERYCODE,5,0)),BJ105)))))))))/IF(AND($D105=2,'ראשי-פרטים כלליים וריכוז הוצאות'!$D$68&lt;&gt;4),1.2,1)</f>
        <v>0</v>
      </c>
      <c r="BM105" s="263"/>
      <c r="BN105" s="264"/>
      <c r="BO105" s="265"/>
      <c r="BP105" s="266"/>
      <c r="BQ105" s="267">
        <f t="shared" si="127"/>
        <v>0</v>
      </c>
      <c r="BR105" s="260">
        <f>+(IF(OR($B105=0,$C105=0,$D105=0,$BM$2&gt;$OE$1),0,IF(OR(BM105=0,BO105=0,BP105=0),0,MIN((VLOOKUP($D105,SALERYCODE,3,0))*(IF($D105=6,BP105,BO105))*((MIN((VLOOKUP($D105,SALERYCODE,5,0)),(IF($D105=6,BO105,BP105))))),MIN((VLOOKUP($D105,SALERYCODE,3,0)),(BM105+BN105))*(IF($D105=6,BP105,((MIN((VLOOKUP($D105,SALERYCODE,5,0)),BP105)))))))))/IF(AND($D105=2,'ראשי-פרטים כלליים וריכוז הוצאות'!$D$68&lt;&gt;4),1.2,1)</f>
        <v>0</v>
      </c>
      <c r="BS105" s="263"/>
      <c r="BT105" s="264"/>
      <c r="BU105" s="265"/>
      <c r="BV105" s="266"/>
      <c r="BW105" s="267">
        <f t="shared" si="128"/>
        <v>0</v>
      </c>
      <c r="BX105" s="260">
        <f>+(IF(OR($B105=0,$C105=0,$D105=0,$BS$2&gt;$OE$1),0,IF(OR(BS105=0,BU105=0,BV105=0),0,MIN((VLOOKUP($D105,SALERYCODE,3,0))*(IF($D105=6,BV105,BU105))*((MIN((VLOOKUP($D105,SALERYCODE,5,0)),(IF($D105=6,BU105,BV105))))),MIN((VLOOKUP($D105,SALERYCODE,3,0)),(BS105+BT105))*(IF($D105=6,BV105,((MIN((VLOOKUP($D105,SALERYCODE,5,0)),BV105)))))))))/IF(AND($D105=2,'ראשי-פרטים כלליים וריכוז הוצאות'!$D$68&lt;&gt;4),1.2,1)</f>
        <v>0</v>
      </c>
      <c r="BY105" s="263"/>
      <c r="BZ105" s="264"/>
      <c r="CA105" s="265"/>
      <c r="CB105" s="266"/>
      <c r="CC105" s="267">
        <f t="shared" si="129"/>
        <v>0</v>
      </c>
      <c r="CD105" s="260">
        <f>+(IF(OR($B105=0,$C105=0,$D105=0,$BY$2&gt;$OE$1),0,IF(OR(BY105=0,CA105=0,CB105=0),0,MIN((VLOOKUP($D105,SALERYCODE,3,0))*(IF($D105=6,CB105,CA105))*((MIN((VLOOKUP($D105,SALERYCODE,5,0)),(IF($D105=6,CA105,CB105))))),MIN((VLOOKUP($D105,SALERYCODE,3,0)),(BY105+BZ105))*(IF($D105=6,CB105,((MIN((VLOOKUP($D105,SALERYCODE,5,0)),CB105)))))))))/IF(AND($D105=2,'ראשי-פרטים כלליים וריכוז הוצאות'!$D$68&lt;&gt;4),1.2,1)</f>
        <v>0</v>
      </c>
      <c r="CE105" s="263"/>
      <c r="CF105" s="264"/>
      <c r="CG105" s="265"/>
      <c r="CH105" s="266"/>
      <c r="CI105" s="267">
        <f t="shared" si="130"/>
        <v>0</v>
      </c>
      <c r="CJ105" s="260">
        <f>+(IF(OR($B105=0,$C105=0,$D105=0,$CE$2&gt;$OE$1),0,IF(OR(CE105=0,CG105=0,CH105=0),0,MIN((VLOOKUP($D105,SALERYCODE,3,0))*(IF($D105=6,CH105,CG105))*((MIN((VLOOKUP($D105,SALERYCODE,5,0)),(IF($D105=6,CG105,CH105))))),MIN((VLOOKUP($D105,SALERYCODE,3,0)),(CE105+CF105))*(IF($D105=6,CH105,((MIN((VLOOKUP($D105,SALERYCODE,5,0)),CH105)))))))))/IF(AND($D105=2,'ראשי-פרטים כלליים וריכוז הוצאות'!$D$68&lt;&gt;4),1.2,1)</f>
        <v>0</v>
      </c>
      <c r="CK105" s="263"/>
      <c r="CL105" s="264"/>
      <c r="CM105" s="265"/>
      <c r="CN105" s="266"/>
      <c r="CO105" s="267">
        <f t="shared" si="131"/>
        <v>0</v>
      </c>
      <c r="CP105" s="260">
        <f>+(IF(OR($B105=0,$C105=0,$D105=0,$CK$2&gt;$OE$1),0,IF(OR(CK105=0,CM105=0,CN105=0),0,MIN((VLOOKUP($D105,SALERYCODE,3,0))*(IF($D105=6,CN105,CM105))*((MIN((VLOOKUP($D105,SALERYCODE,5,0)),(IF($D105=6,CM105,CN105))))),MIN((VLOOKUP($D105,SALERYCODE,3,0)),(CK105+CL105))*(IF($D105=6,CN105,((MIN((VLOOKUP($D105,SALERYCODE,5,0)),CN105)))))))))/IF(AND($D105=2,'ראשי-פרטים כלליים וריכוז הוצאות'!$D$68&lt;&gt;4),1.2,1)</f>
        <v>0</v>
      </c>
      <c r="CQ105" s="263"/>
      <c r="CR105" s="264"/>
      <c r="CS105" s="265"/>
      <c r="CT105" s="266"/>
      <c r="CU105" s="267">
        <f t="shared" si="132"/>
        <v>0</v>
      </c>
      <c r="CV105" s="260">
        <f>+(IF(OR($B105=0,$C105=0,$D105=0,$CQ$2&gt;$OE$1),0,IF(OR(CQ105=0,CS105=0,CT105=0),0,MIN((VLOOKUP($D105,SALERYCODE,3,0))*(IF($D105=6,CT105,CS105))*((MIN((VLOOKUP($D105,SALERYCODE,5,0)),(IF($D105=6,CS105,CT105))))),MIN((VLOOKUP($D105,SALERYCODE,3,0)),(CQ105+CR105))*(IF($D105=6,CT105,((MIN((VLOOKUP($D105,SALERYCODE,5,0)),CT105)))))))))/IF(AND($D105=2,'ראשי-פרטים כלליים וריכוז הוצאות'!$D$68&lt;&gt;4),1.2,1)</f>
        <v>0</v>
      </c>
      <c r="CW105" s="263"/>
      <c r="CX105" s="264"/>
      <c r="CY105" s="265"/>
      <c r="CZ105" s="266"/>
      <c r="DA105" s="267">
        <f t="shared" si="133"/>
        <v>0</v>
      </c>
      <c r="DB105" s="260">
        <f>+(IF(OR($B105=0,$C105=0,$D105=0,$CW$2&gt;$OE$1),0,IF(OR(CW105=0,CY105=0,CZ105=0),0,MIN((VLOOKUP($D105,SALERYCODE,3,0))*(IF($D105=6,CZ105,CY105))*((MIN((VLOOKUP($D105,SALERYCODE,5,0)),(IF($D105=6,CY105,CZ105))))),MIN((VLOOKUP($D105,SALERYCODE,3,0)),(CW105+CX105))*(IF($D105=6,CZ105,((MIN((VLOOKUP($D105,SALERYCODE,5,0)),CZ105)))))))))/IF(AND($D105=2,'ראשי-פרטים כלליים וריכוז הוצאות'!$D$68&lt;&gt;4),1.2,1)</f>
        <v>0</v>
      </c>
      <c r="DC105" s="263"/>
      <c r="DD105" s="264"/>
      <c r="DE105" s="265"/>
      <c r="DF105" s="266"/>
      <c r="DG105" s="267">
        <f t="shared" si="134"/>
        <v>0</v>
      </c>
      <c r="DH105" s="260">
        <f>+(IF(OR($B105=0,$C105=0,$D105=0,$DC$2&gt;$OE$1),0,IF(OR(DC105=0,DE105=0,DF105=0),0,MIN((VLOOKUP($D105,SALERYCODE,3,0))*(IF($D105=6,DF105,DE105))*((MIN((VLOOKUP($D105,SALERYCODE,5,0)),(IF($D105=6,DE105,DF105))))),MIN((VLOOKUP($D105,SALERYCODE,3,0)),(DC105+DD105))*(IF($D105=6,DF105,((MIN((VLOOKUP($D105,SALERYCODE,5,0)),DF105)))))))))/IF(AND($D105=2,'ראשי-פרטים כלליים וריכוז הוצאות'!$D$68&lt;&gt;4),1.2,1)</f>
        <v>0</v>
      </c>
      <c r="DI105" s="263"/>
      <c r="DJ105" s="264"/>
      <c r="DK105" s="265"/>
      <c r="DL105" s="266"/>
      <c r="DM105" s="267">
        <f t="shared" si="135"/>
        <v>0</v>
      </c>
      <c r="DN105" s="260">
        <f>+(IF(OR($B105=0,$C105=0,$D105=0,$DC$2&gt;$OE$1),0,IF(OR(DI105=0,DK105=0,DL105=0),0,MIN((VLOOKUP($D105,SALERYCODE,3,0))*(IF($D105=6,DL105,DK105))*((MIN((VLOOKUP($D105,SALERYCODE,5,0)),(IF($D105=6,DK105,DL105))))),MIN((VLOOKUP($D105,SALERYCODE,3,0)),(DI105+DJ105))*(IF($D105=6,DL105,((MIN((VLOOKUP($D105,SALERYCODE,5,0)),DL105)))))))))/IF(AND($D105=2,'ראשי-פרטים כלליים וריכוז הוצאות'!$D$68&lt;&gt;4),1.2,1)</f>
        <v>0</v>
      </c>
      <c r="DO105" s="263"/>
      <c r="DP105" s="264"/>
      <c r="DQ105" s="265"/>
      <c r="DR105" s="266"/>
      <c r="DS105" s="267">
        <f t="shared" si="136"/>
        <v>0</v>
      </c>
      <c r="DT105" s="260">
        <f>+(IF(OR($B105=0,$C105=0,$D105=0,$DC$2&gt;$OE$1),0,IF(OR(DO105=0,DQ105=0,DR105=0),0,MIN((VLOOKUP($D105,SALERYCODE,3,0))*(IF($D105=6,DR105,DQ105))*((MIN((VLOOKUP($D105,SALERYCODE,5,0)),(IF($D105=6,DQ105,DR105))))),MIN((VLOOKUP($D105,SALERYCODE,3,0)),(DO105+DP105))*(IF($D105=6,DR105,((MIN((VLOOKUP($D105,SALERYCODE,5,0)),DR105)))))))))/IF(AND($D105=2,'ראשי-פרטים כלליים וריכוז הוצאות'!$D$68&lt;&gt;4),1.2,1)</f>
        <v>0</v>
      </c>
      <c r="DU105" s="263"/>
      <c r="DV105" s="264"/>
      <c r="DW105" s="265"/>
      <c r="DX105" s="266"/>
      <c r="DY105" s="267">
        <f t="shared" si="137"/>
        <v>0</v>
      </c>
      <c r="DZ105" s="260">
        <f>+(IF(OR($B105=0,$C105=0,$D105=0,$DC$2&gt;$OE$1),0,IF(OR(DU105=0,DW105=0,DX105=0),0,MIN((VLOOKUP($D105,SALERYCODE,3,0))*(IF($D105=6,DX105,DW105))*((MIN((VLOOKUP($D105,SALERYCODE,5,0)),(IF($D105=6,DW105,DX105))))),MIN((VLOOKUP($D105,SALERYCODE,3,0)),(DU105+DV105))*(IF($D105=6,DX105,((MIN((VLOOKUP($D105,SALERYCODE,5,0)),DX105)))))))))/IF(AND($D105=2,'ראשי-פרטים כלליים וריכוז הוצאות'!$D$68&lt;&gt;4),1.2,1)</f>
        <v>0</v>
      </c>
      <c r="EA105" s="263"/>
      <c r="EB105" s="264"/>
      <c r="EC105" s="265"/>
      <c r="ED105" s="266"/>
      <c r="EE105" s="267">
        <f t="shared" si="138"/>
        <v>0</v>
      </c>
      <c r="EF105" s="260">
        <f>+(IF(OR($B105=0,$C105=0,$D105=0,$DC$2&gt;$OE$1),0,IF(OR(EA105=0,EC105=0,ED105=0),0,MIN((VLOOKUP($D105,SALERYCODE,3,0))*(IF($D105=6,ED105,EC105))*((MIN((VLOOKUP($D105,SALERYCODE,5,0)),(IF($D105=6,EC105,ED105))))),MIN((VLOOKUP($D105,SALERYCODE,3,0)),(EA105+EB105))*(IF($D105=6,ED105,((MIN((VLOOKUP($D105,SALERYCODE,5,0)),ED105)))))))))/IF(AND($D105=2,'ראשי-פרטים כלליים וריכוז הוצאות'!$D$68&lt;&gt;4),1.2,1)</f>
        <v>0</v>
      </c>
      <c r="EG105" s="263"/>
      <c r="EH105" s="264"/>
      <c r="EI105" s="265"/>
      <c r="EJ105" s="266"/>
      <c r="EK105" s="267">
        <f t="shared" si="139"/>
        <v>0</v>
      </c>
      <c r="EL105" s="260">
        <f>+(IF(OR($B105=0,$C105=0,$D105=0,$DC$2&gt;$OE$1),0,IF(OR(EG105=0,EI105=0,EJ105=0),0,MIN((VLOOKUP($D105,SALERYCODE,3,0))*(IF($D105=6,EJ105,EI105))*((MIN((VLOOKUP($D105,SALERYCODE,5,0)),(IF($D105=6,EI105,EJ105))))),MIN((VLOOKUP($D105,SALERYCODE,3,0)),(EG105+EH105))*(IF($D105=6,EJ105,((MIN((VLOOKUP($D105,SALERYCODE,5,0)),EJ105)))))))))/IF(AND($D105=2,'ראשי-פרטים כלליים וריכוז הוצאות'!$D$68&lt;&gt;4),1.2,1)</f>
        <v>0</v>
      </c>
      <c r="EM105" s="263"/>
      <c r="EN105" s="264"/>
      <c r="EO105" s="265"/>
      <c r="EP105" s="266"/>
      <c r="EQ105" s="267">
        <f t="shared" si="140"/>
        <v>0</v>
      </c>
      <c r="ER105" s="260">
        <f>+(IF(OR($B105=0,$C105=0,$D105=0,$DC$2&gt;$OE$1),0,IF(OR(EM105=0,EO105=0,EP105=0),0,MIN((VLOOKUP($D105,SALERYCODE,3,0))*(IF($D105=6,EP105,EO105))*((MIN((VLOOKUP($D105,SALERYCODE,5,0)),(IF($D105=6,EO105,EP105))))),MIN((VLOOKUP($D105,SALERYCODE,3,0)),(EM105+EN105))*(IF($D105=6,EP105,((MIN((VLOOKUP($D105,SALERYCODE,5,0)),EP105)))))))))/IF(AND($D105=2,'ראשי-פרטים כלליים וריכוז הוצאות'!$D$68&lt;&gt;4),1.2,1)</f>
        <v>0</v>
      </c>
      <c r="ES105" s="263"/>
      <c r="ET105" s="264"/>
      <c r="EU105" s="265"/>
      <c r="EV105" s="266"/>
      <c r="EW105" s="267">
        <f t="shared" si="141"/>
        <v>0</v>
      </c>
      <c r="EX105" s="260">
        <f>+(IF(OR($B105=0,$C105=0,$D105=0,$DC$2&gt;$OE$1),0,IF(OR(ES105=0,EU105=0,EV105=0),0,MIN((VLOOKUP($D105,SALERYCODE,3,0))*(IF($D105=6,EV105,EU105))*((MIN((VLOOKUP($D105,SALERYCODE,5,0)),(IF($D105=6,EU105,EV105))))),MIN((VLOOKUP($D105,SALERYCODE,3,0)),(ES105+ET105))*(IF($D105=6,EV105,((MIN((VLOOKUP($D105,SALERYCODE,5,0)),EV105)))))))))/IF(AND($D105=2,'ראשי-פרטים כלליים וריכוז הוצאות'!$D$68&lt;&gt;4),1.2,1)</f>
        <v>0</v>
      </c>
      <c r="EY105" s="263"/>
      <c r="EZ105" s="264"/>
      <c r="FA105" s="265"/>
      <c r="FB105" s="266"/>
      <c r="FC105" s="267">
        <f t="shared" si="142"/>
        <v>0</v>
      </c>
      <c r="FD105" s="260">
        <f>+(IF(OR($B105=0,$C105=0,$D105=0,$DC$2&gt;$OE$1),0,IF(OR(EY105=0,FA105=0,FB105=0),0,MIN((VLOOKUP($D105,SALERYCODE,3,0))*(IF($D105=6,FB105,FA105))*((MIN((VLOOKUP($D105,SALERYCODE,5,0)),(IF($D105=6,FA105,FB105))))),MIN((VLOOKUP($D105,SALERYCODE,3,0)),(EY105+EZ105))*(IF($D105=6,FB105,((MIN((VLOOKUP($D105,SALERYCODE,5,0)),FB105)))))))))/IF(AND($D105=2,'ראשי-פרטים כלליים וריכוז הוצאות'!$D$68&lt;&gt;4),1.2,1)</f>
        <v>0</v>
      </c>
      <c r="FE105" s="263"/>
      <c r="FF105" s="264"/>
      <c r="FG105" s="265"/>
      <c r="FH105" s="266"/>
      <c r="FI105" s="267">
        <f t="shared" si="143"/>
        <v>0</v>
      </c>
      <c r="FJ105" s="260">
        <f>+(IF(OR($B105=0,$C105=0,$D105=0,$DC$2&gt;$OE$1),0,IF(OR(FE105=0,FG105=0,FH105=0),0,MIN((VLOOKUP($D105,SALERYCODE,3,0))*(IF($D105=6,FH105,FG105))*((MIN((VLOOKUP($D105,SALERYCODE,5,0)),(IF($D105=6,FG105,FH105))))),MIN((VLOOKUP($D105,SALERYCODE,3,0)),(FE105+FF105))*(IF($D105=6,FH105,((MIN((VLOOKUP($D105,SALERYCODE,5,0)),FH105)))))))))/IF(AND($D105=2,'ראשי-פרטים כלליים וריכוז הוצאות'!$D$68&lt;&gt;4),1.2,1)</f>
        <v>0</v>
      </c>
      <c r="FK105" s="263"/>
      <c r="FL105" s="264"/>
      <c r="FM105" s="265"/>
      <c r="FN105" s="266"/>
      <c r="FO105" s="267">
        <f t="shared" si="144"/>
        <v>0</v>
      </c>
      <c r="FP105" s="260">
        <f>+(IF(OR($B105=0,$C105=0,$D105=0,$DC$2&gt;$OE$1),0,IF(OR(FK105=0,FM105=0,FN105=0),0,MIN((VLOOKUP($D105,SALERYCODE,3,0))*(IF($D105=6,FN105,FM105))*((MIN((VLOOKUP($D105,SALERYCODE,5,0)),(IF($D105=6,FM105,FN105))))),MIN((VLOOKUP($D105,SALERYCODE,3,0)),(FK105+FL105))*(IF($D105=6,FN105,((MIN((VLOOKUP($D105,SALERYCODE,5,0)),FN105)))))))))/IF(AND($D105=2,'ראשי-פרטים כלליים וריכוז הוצאות'!$D$68&lt;&gt;4),1.2,1)</f>
        <v>0</v>
      </c>
      <c r="FQ105" s="263"/>
      <c r="FR105" s="264"/>
      <c r="FS105" s="265"/>
      <c r="FT105" s="266"/>
      <c r="FU105" s="267">
        <f t="shared" si="145"/>
        <v>0</v>
      </c>
      <c r="FV105" s="260">
        <f>+(IF(OR($B105=0,$C105=0,$D105=0,$DC$2&gt;$OE$1),0,IF(OR(FQ105=0,FS105=0,FT105=0),0,MIN((VLOOKUP($D105,SALERYCODE,3,0))*(IF($D105=6,FT105,FS105))*((MIN((VLOOKUP($D105,SALERYCODE,5,0)),(IF($D105=6,FS105,FT105))))),MIN((VLOOKUP($D105,SALERYCODE,3,0)),(FQ105+FR105))*(IF($D105=6,FT105,((MIN((VLOOKUP($D105,SALERYCODE,5,0)),FT105)))))))))/IF(AND($D105=2,'ראשי-פרטים כלליים וריכוז הוצאות'!$D$68&lt;&gt;4),1.2,1)</f>
        <v>0</v>
      </c>
      <c r="FW105" s="263"/>
      <c r="FX105" s="264"/>
      <c r="FY105" s="265"/>
      <c r="FZ105" s="266"/>
      <c r="GA105" s="267">
        <f t="shared" si="146"/>
        <v>0</v>
      </c>
      <c r="GB105" s="260">
        <f>+(IF(OR($B105=0,$C105=0,$D105=0,$DC$2&gt;$OE$1),0,IF(OR(FW105=0,FY105=0,FZ105=0),0,MIN((VLOOKUP($D105,SALERYCODE,3,0))*(IF($D105=6,FZ105,FY105))*((MIN((VLOOKUP($D105,SALERYCODE,5,0)),(IF($D105=6,FY105,FZ105))))),MIN((VLOOKUP($D105,SALERYCODE,3,0)),(FW105+FX105))*(IF($D105=6,FZ105,((MIN((VLOOKUP($D105,SALERYCODE,5,0)),FZ105)))))))))/IF(AND($D105=2,'ראשי-פרטים כלליים וריכוז הוצאות'!$D$68&lt;&gt;4),1.2,1)</f>
        <v>0</v>
      </c>
      <c r="GC105" s="263"/>
      <c r="GD105" s="264"/>
      <c r="GE105" s="265"/>
      <c r="GF105" s="266"/>
      <c r="GG105" s="267">
        <f t="shared" si="147"/>
        <v>0</v>
      </c>
      <c r="GH105" s="260">
        <f>+(IF(OR($B105=0,$C105=0,$D105=0,$DC$2&gt;$OE$1),0,IF(OR(GC105=0,GE105=0,GF105=0),0,MIN((VLOOKUP($D105,SALERYCODE,3,0))*(IF($D105=6,GF105,GE105))*((MIN((VLOOKUP($D105,SALERYCODE,5,0)),(IF($D105=6,GE105,GF105))))),MIN((VLOOKUP($D105,SALERYCODE,3,0)),(GC105+GD105))*(IF($D105=6,GF105,((MIN((VLOOKUP($D105,SALERYCODE,5,0)),GF105)))))))))/IF(AND($D105=2,'ראשי-פרטים כלליים וריכוז הוצאות'!$D$68&lt;&gt;4),1.2,1)</f>
        <v>0</v>
      </c>
      <c r="GI105" s="263"/>
      <c r="GJ105" s="264"/>
      <c r="GK105" s="265"/>
      <c r="GL105" s="266"/>
      <c r="GM105" s="267">
        <f t="shared" si="148"/>
        <v>0</v>
      </c>
      <c r="GN105" s="260">
        <f>+(IF(OR($B105=0,$C105=0,$D105=0,$DC$2&gt;$OE$1),0,IF(OR(GI105=0,GK105=0,GL105=0),0,MIN((VLOOKUP($D105,SALERYCODE,3,0))*(IF($D105=6,GL105,GK105))*((MIN((VLOOKUP($D105,SALERYCODE,5,0)),(IF($D105=6,GK105,GL105))))),MIN((VLOOKUP($D105,SALERYCODE,3,0)),(GI105+GJ105))*(IF($D105=6,GL105,((MIN((VLOOKUP($D105,SALERYCODE,5,0)),GL105)))))))))/IF(AND($D105=2,'ראשי-פרטים כלליים וריכוז הוצאות'!$D$68&lt;&gt;4),1.2,1)</f>
        <v>0</v>
      </c>
      <c r="GO105" s="263"/>
      <c r="GP105" s="264"/>
      <c r="GQ105" s="265"/>
      <c r="GR105" s="266"/>
      <c r="GS105" s="267">
        <f t="shared" si="149"/>
        <v>0</v>
      </c>
      <c r="GT105" s="260">
        <f>+(IF(OR($B105=0,$C105=0,$D105=0,$DC$2&gt;$OE$1),0,IF(OR(GO105=0,GQ105=0,GR105=0),0,MIN((VLOOKUP($D105,SALERYCODE,3,0))*(IF($D105=6,GR105,GQ105))*((MIN((VLOOKUP($D105,SALERYCODE,5,0)),(IF($D105=6,GQ105,GR105))))),MIN((VLOOKUP($D105,SALERYCODE,3,0)),(GO105+GP105))*(IF($D105=6,GR105,((MIN((VLOOKUP($D105,SALERYCODE,5,0)),GR105)))))))))/IF(AND($D105=2,'ראשי-פרטים כלליים וריכוז הוצאות'!$D$68&lt;&gt;4),1.2,1)</f>
        <v>0</v>
      </c>
      <c r="GU105" s="263"/>
      <c r="GV105" s="264"/>
      <c r="GW105" s="265"/>
      <c r="GX105" s="266"/>
      <c r="GY105" s="267">
        <f t="shared" si="150"/>
        <v>0</v>
      </c>
      <c r="GZ105" s="260">
        <f>+(IF(OR($B105=0,$C105=0,$D105=0,$DC$2&gt;$OE$1),0,IF(OR(GU105=0,GW105=0,GX105=0),0,MIN((VLOOKUP($D105,SALERYCODE,3,0))*(IF($D105=6,GX105,GW105))*((MIN((VLOOKUP($D105,SALERYCODE,5,0)),(IF($D105=6,GW105,GX105))))),MIN((VLOOKUP($D105,SALERYCODE,3,0)),(GU105+GV105))*(IF($D105=6,GX105,((MIN((VLOOKUP($D105,SALERYCODE,5,0)),GX105)))))))))/IF(AND($D105=2,'ראשי-פרטים כלליים וריכוז הוצאות'!$D$68&lt;&gt;4),1.2,1)</f>
        <v>0</v>
      </c>
      <c r="HA105" s="263"/>
      <c r="HB105" s="264"/>
      <c r="HC105" s="265"/>
      <c r="HD105" s="266"/>
      <c r="HE105" s="267">
        <f t="shared" si="151"/>
        <v>0</v>
      </c>
      <c r="HF105" s="260">
        <f>+(IF(OR($B105=0,$C105=0,$D105=0,$DC$2&gt;$OE$1),0,IF(OR(HA105=0,HC105=0,HD105=0),0,MIN((VLOOKUP($D105,SALERYCODE,3,0))*(IF($D105=6,HD105,HC105))*((MIN((VLOOKUP($D105,SALERYCODE,5,0)),(IF($D105=6,HC105,HD105))))),MIN((VLOOKUP($D105,SALERYCODE,3,0)),(HA105+HB105))*(IF($D105=6,HD105,((MIN((VLOOKUP($D105,SALERYCODE,5,0)),HD105)))))))))/IF(AND($D105=2,'ראשי-פרטים כלליים וריכוז הוצאות'!$D$68&lt;&gt;4),1.2,1)</f>
        <v>0</v>
      </c>
      <c r="HG105" s="263"/>
      <c r="HH105" s="264"/>
      <c r="HI105" s="265"/>
      <c r="HJ105" s="266"/>
      <c r="HK105" s="267">
        <f t="shared" si="152"/>
        <v>0</v>
      </c>
      <c r="HL105" s="260">
        <f>+(IF(OR($B105=0,$C105=0,$D105=0,$DC$2&gt;$OE$1),0,IF(OR(HG105=0,HI105=0,HJ105=0),0,MIN((VLOOKUP($D105,SALERYCODE,3,0))*(IF($D105=6,HJ105,HI105))*((MIN((VLOOKUP($D105,SALERYCODE,5,0)),(IF($D105=6,HI105,HJ105))))),MIN((VLOOKUP($D105,SALERYCODE,3,0)),(HG105+HH105))*(IF($D105=6,HJ105,((MIN((VLOOKUP($D105,SALERYCODE,5,0)),HJ105)))))))))/IF(AND($D105=2,'ראשי-פרטים כלליים וריכוז הוצאות'!$D$68&lt;&gt;4),1.2,1)</f>
        <v>0</v>
      </c>
      <c r="HM105" s="263"/>
      <c r="HN105" s="264"/>
      <c r="HO105" s="265"/>
      <c r="HP105" s="266"/>
      <c r="HQ105" s="267">
        <f t="shared" si="153"/>
        <v>0</v>
      </c>
      <c r="HR105" s="260">
        <f>+(IF(OR($B105=0,$C105=0,$D105=0,$DC$2&gt;$OE$1),0,IF(OR(HM105=0,HO105=0,HP105=0),0,MIN((VLOOKUP($D105,SALERYCODE,3,0))*(IF($D105=6,HP105,HO105))*((MIN((VLOOKUP($D105,SALERYCODE,5,0)),(IF($D105=6,HO105,HP105))))),MIN((VLOOKUP($D105,SALERYCODE,3,0)),(HM105+HN105))*(IF($D105=6,HP105,((MIN((VLOOKUP($D105,SALERYCODE,5,0)),HP105)))))))))/IF(AND($D105=2,'ראשי-פרטים כלליים וריכוז הוצאות'!$D$68&lt;&gt;4),1.2,1)</f>
        <v>0</v>
      </c>
      <c r="HS105" s="263"/>
      <c r="HT105" s="264"/>
      <c r="HU105" s="265"/>
      <c r="HV105" s="266"/>
      <c r="HW105" s="267">
        <f t="shared" si="154"/>
        <v>0</v>
      </c>
      <c r="HX105" s="260">
        <f>+(IF(OR($B105=0,$C105=0,$D105=0,$DC$2&gt;$OE$1),0,IF(OR(HS105=0,HU105=0,HV105=0),0,MIN((VLOOKUP($D105,SALERYCODE,3,0))*(IF($D105=6,HV105,HU105))*((MIN((VLOOKUP($D105,SALERYCODE,5,0)),(IF($D105=6,HU105,HV105))))),MIN((VLOOKUP($D105,SALERYCODE,3,0)),(HS105+HT105))*(IF($D105=6,HV105,((MIN((VLOOKUP($D105,SALERYCODE,5,0)),HV105)))))))))/IF(AND($D105=2,'ראשי-פרטים כלליים וריכוז הוצאות'!$D$68&lt;&gt;4),1.2,1)</f>
        <v>0</v>
      </c>
      <c r="HY105" s="263"/>
      <c r="HZ105" s="264"/>
      <c r="IA105" s="265"/>
      <c r="IB105" s="266"/>
      <c r="IC105" s="267">
        <f t="shared" si="155"/>
        <v>0</v>
      </c>
      <c r="ID105" s="260">
        <f>+(IF(OR($B105=0,$C105=0,$D105=0,$DC$2&gt;$OE$1),0,IF(OR(HY105=0,IA105=0,IB105=0),0,MIN((VLOOKUP($D105,SALERYCODE,3,0))*(IF($D105=6,IB105,IA105))*((MIN((VLOOKUP($D105,SALERYCODE,5,0)),(IF($D105=6,IA105,IB105))))),MIN((VLOOKUP($D105,SALERYCODE,3,0)),(HY105+HZ105))*(IF($D105=6,IB105,((MIN((VLOOKUP($D105,SALERYCODE,5,0)),IB105)))))))))/IF(AND($D105=2,'ראשי-פרטים כלליים וריכוז הוצאות'!$D$68&lt;&gt;4),1.2,1)</f>
        <v>0</v>
      </c>
      <c r="IE105" s="263"/>
      <c r="IF105" s="264"/>
      <c r="IG105" s="265"/>
      <c r="IH105" s="266"/>
      <c r="II105" s="267">
        <f t="shared" si="156"/>
        <v>0</v>
      </c>
      <c r="IJ105" s="260">
        <f>+(IF(OR($B105=0,$C105=0,$D105=0,$DC$2&gt;$OE$1),0,IF(OR(IE105=0,IG105=0,IH105=0),0,MIN((VLOOKUP($D105,SALERYCODE,3,0))*(IF($D105=6,IH105,IG105))*((MIN((VLOOKUP($D105,SALERYCODE,5,0)),(IF($D105=6,IG105,IH105))))),MIN((VLOOKUP($D105,SALERYCODE,3,0)),(IE105+IF105))*(IF($D105=6,IH105,((MIN((VLOOKUP($D105,SALERYCODE,5,0)),IH105)))))))))/IF(AND($D105=2,'ראשי-פרטים כלליים וריכוז הוצאות'!$D$68&lt;&gt;4),1.2,1)</f>
        <v>0</v>
      </c>
      <c r="IK105" s="263"/>
      <c r="IL105" s="264"/>
      <c r="IM105" s="265"/>
      <c r="IN105" s="266"/>
      <c r="IO105" s="267">
        <f t="shared" si="157"/>
        <v>0</v>
      </c>
      <c r="IP105" s="260">
        <f>+(IF(OR($B105=0,$C105=0,$D105=0,$DC$2&gt;$OE$1),0,IF(OR(IK105=0,IM105=0,IN105=0),0,MIN((VLOOKUP($D105,SALERYCODE,3,0))*(IF($D105=6,IN105,IM105))*((MIN((VLOOKUP($D105,SALERYCODE,5,0)),(IF($D105=6,IM105,IN105))))),MIN((VLOOKUP($D105,SALERYCODE,3,0)),(IK105+IL105))*(IF($D105=6,IN105,((MIN((VLOOKUP($D105,SALERYCODE,5,0)),IN105)))))))))/IF(AND($D105=2,'ראשי-פרטים כלליים וריכוז הוצאות'!$D$68&lt;&gt;4),1.2,1)</f>
        <v>0</v>
      </c>
      <c r="IQ105" s="263"/>
      <c r="IR105" s="264"/>
      <c r="IS105" s="265"/>
      <c r="IT105" s="266"/>
      <c r="IU105" s="267">
        <f t="shared" si="158"/>
        <v>0</v>
      </c>
      <c r="IV105" s="260">
        <f>+(IF(OR($B105=0,$C105=0,$D105=0,$DC$2&gt;$OE$1),0,IF(OR(IQ105=0,IS105=0,IT105=0),0,MIN((VLOOKUP($D105,SALERYCODE,3,0))*(IF($D105=6,IT105,IS105))*((MIN((VLOOKUP($D105,SALERYCODE,5,0)),(IF($D105=6,IS105,IT105))))),MIN((VLOOKUP($D105,SALERYCODE,3,0)),(IQ105+IR105))*(IF($D105=6,IT105,((MIN((VLOOKUP($D105,SALERYCODE,5,0)),IT105)))))))))/IF(AND($D105=2,'ראשי-פרטים כלליים וריכוז הוצאות'!$D$68&lt;&gt;4),1.2,1)</f>
        <v>0</v>
      </c>
      <c r="IW105" s="263"/>
      <c r="IX105" s="264"/>
      <c r="IY105" s="265"/>
      <c r="IZ105" s="266"/>
      <c r="JA105" s="267">
        <f t="shared" si="159"/>
        <v>0</v>
      </c>
      <c r="JB105" s="260">
        <f>+(IF(OR($B105=0,$C105=0,$D105=0,$DC$2&gt;$OE$1),0,IF(OR(IW105=0,IY105=0,IZ105=0),0,MIN((VLOOKUP($D105,SALERYCODE,3,0))*(IF($D105=6,IZ105,IY105))*((MIN((VLOOKUP($D105,SALERYCODE,5,0)),(IF($D105=6,IY105,IZ105))))),MIN((VLOOKUP($D105,SALERYCODE,3,0)),(IW105+IX105))*(IF($D105=6,IZ105,((MIN((VLOOKUP($D105,SALERYCODE,5,0)),IZ105)))))))))/IF(AND($D105=2,'ראשי-פרטים כלליים וריכוז הוצאות'!$D$68&lt;&gt;4),1.2,1)</f>
        <v>0</v>
      </c>
      <c r="JC105" s="263"/>
      <c r="JD105" s="264"/>
      <c r="JE105" s="265"/>
      <c r="JF105" s="266"/>
      <c r="JG105" s="267">
        <f t="shared" si="160"/>
        <v>0</v>
      </c>
      <c r="JH105" s="260">
        <f>+(IF(OR($B105=0,$C105=0,$D105=0,$DC$2&gt;$OE$1),0,IF(OR(JC105=0,JE105=0,JF105=0),0,MIN((VLOOKUP($D105,SALERYCODE,3,0))*(IF($D105=6,JF105,JE105))*((MIN((VLOOKUP($D105,SALERYCODE,5,0)),(IF($D105=6,JE105,JF105))))),MIN((VLOOKUP($D105,SALERYCODE,3,0)),(JC105+JD105))*(IF($D105=6,JF105,((MIN((VLOOKUP($D105,SALERYCODE,5,0)),JF105)))))))))/IF(AND($D105=2,'ראשי-פרטים כלליים וריכוז הוצאות'!$D$68&lt;&gt;4),1.2,1)</f>
        <v>0</v>
      </c>
      <c r="JI105" s="263"/>
      <c r="JJ105" s="264"/>
      <c r="JK105" s="265"/>
      <c r="JL105" s="266"/>
      <c r="JM105" s="267">
        <f t="shared" si="161"/>
        <v>0</v>
      </c>
      <c r="JN105" s="260">
        <f>+(IF(OR($B105=0,$C105=0,$D105=0,$DC$2&gt;$OE$1),0,IF(OR(JI105=0,JK105=0,JL105=0),0,MIN((VLOOKUP($D105,SALERYCODE,3,0))*(IF($D105=6,JL105,JK105))*((MIN((VLOOKUP($D105,SALERYCODE,5,0)),(IF($D105=6,JK105,JL105))))),MIN((VLOOKUP($D105,SALERYCODE,3,0)),(JI105+JJ105))*(IF($D105=6,JL105,((MIN((VLOOKUP($D105,SALERYCODE,5,0)),JL105)))))))))/IF(AND($D105=2,'ראשי-פרטים כלליים וריכוז הוצאות'!$D$68&lt;&gt;4),1.2,1)</f>
        <v>0</v>
      </c>
      <c r="JO105" s="263"/>
      <c r="JP105" s="264"/>
      <c r="JQ105" s="265"/>
      <c r="JR105" s="266"/>
      <c r="JS105" s="267">
        <f t="shared" si="162"/>
        <v>0</v>
      </c>
      <c r="JT105" s="260">
        <f>+(IF(OR($B105=0,$C105=0,$D105=0,$DC$2&gt;$OE$1),0,IF(OR(JO105=0,JQ105=0,JR105=0),0,MIN((VLOOKUP($D105,SALERYCODE,3,0))*(IF($D105=6,JR105,JQ105))*((MIN((VLOOKUP($D105,SALERYCODE,5,0)),(IF($D105=6,JQ105,JR105))))),MIN((VLOOKUP($D105,SALERYCODE,3,0)),(JO105+JP105))*(IF($D105=6,JR105,((MIN((VLOOKUP($D105,SALERYCODE,5,0)),JR105)))))))))/IF(AND($D105=2,'ראשי-פרטים כלליים וריכוז הוצאות'!$D$68&lt;&gt;4),1.2,1)</f>
        <v>0</v>
      </c>
      <c r="JU105" s="263"/>
      <c r="JV105" s="264"/>
      <c r="JW105" s="265"/>
      <c r="JX105" s="266"/>
      <c r="JY105" s="267">
        <f t="shared" si="163"/>
        <v>0</v>
      </c>
      <c r="JZ105" s="260">
        <f>+(IF(OR($B105=0,$C105=0,$D105=0,$DC$2&gt;$OE$1),0,IF(OR(JU105=0,JW105=0,JX105=0),0,MIN((VLOOKUP($D105,SALERYCODE,3,0))*(IF($D105=6,JX105,JW105))*((MIN((VLOOKUP($D105,SALERYCODE,5,0)),(IF($D105=6,JW105,JX105))))),MIN((VLOOKUP($D105,SALERYCODE,3,0)),(JU105+JV105))*(IF($D105=6,JX105,((MIN((VLOOKUP($D105,SALERYCODE,5,0)),JX105)))))))))/IF(AND($D105=2,'ראשי-פרטים כלליים וריכוז הוצאות'!$D$68&lt;&gt;4),1.2,1)</f>
        <v>0</v>
      </c>
      <c r="KA105" s="263"/>
      <c r="KB105" s="264"/>
      <c r="KC105" s="265"/>
      <c r="KD105" s="266"/>
      <c r="KE105" s="267">
        <f t="shared" si="164"/>
        <v>0</v>
      </c>
      <c r="KF105" s="260">
        <f>+(IF(OR($B105=0,$C105=0,$D105=0,$DC$2&gt;$OE$1),0,IF(OR(KA105=0,KC105=0,KD105=0),0,MIN((VLOOKUP($D105,SALERYCODE,3,0))*(IF($D105=6,KD105,KC105))*((MIN((VLOOKUP($D105,SALERYCODE,5,0)),(IF($D105=6,KC105,KD105))))),MIN((VLOOKUP($D105,SALERYCODE,3,0)),(KA105+KB105))*(IF($D105=6,KD105,((MIN((VLOOKUP($D105,SALERYCODE,5,0)),KD105)))))))))/IF(AND($D105=2,'ראשי-פרטים כלליים וריכוז הוצאות'!$D$68&lt;&gt;4),1.2,1)</f>
        <v>0</v>
      </c>
      <c r="KG105" s="263"/>
      <c r="KH105" s="264"/>
      <c r="KI105" s="265"/>
      <c r="KJ105" s="266"/>
      <c r="KK105" s="267">
        <f t="shared" si="165"/>
        <v>0</v>
      </c>
      <c r="KL105" s="260">
        <f>+(IF(OR($B105=0,$C105=0,$D105=0,$DC$2&gt;$OE$1),0,IF(OR(KG105=0,KI105=0,KJ105=0),0,MIN((VLOOKUP($D105,SALERYCODE,3,0))*(IF($D105=6,KJ105,KI105))*((MIN((VLOOKUP($D105,SALERYCODE,5,0)),(IF($D105=6,KI105,KJ105))))),MIN((VLOOKUP($D105,SALERYCODE,3,0)),(KG105+KH105))*(IF($D105=6,KJ105,((MIN((VLOOKUP($D105,SALERYCODE,5,0)),KJ105)))))))))/IF(AND($D105=2,'ראשי-פרטים כלליים וריכוז הוצאות'!$D$68&lt;&gt;4),1.2,1)</f>
        <v>0</v>
      </c>
      <c r="KM105" s="263"/>
      <c r="KN105" s="264"/>
      <c r="KO105" s="265"/>
      <c r="KP105" s="266"/>
      <c r="KQ105" s="267">
        <f t="shared" si="166"/>
        <v>0</v>
      </c>
      <c r="KR105" s="260">
        <f>+(IF(OR($B105=0,$C105=0,$D105=0,$DC$2&gt;$OE$1),0,IF(OR(KM105=0,KO105=0,KP105=0),0,MIN((VLOOKUP($D105,SALERYCODE,3,0))*(IF($D105=6,KP105,KO105))*((MIN((VLOOKUP($D105,SALERYCODE,5,0)),(IF($D105=6,KO105,KP105))))),MIN((VLOOKUP($D105,SALERYCODE,3,0)),(KM105+KN105))*(IF($D105=6,KP105,((MIN((VLOOKUP($D105,SALERYCODE,5,0)),KP105)))))))))/IF(AND($D105=2,'ראשי-פרטים כלליים וריכוז הוצאות'!$D$68&lt;&gt;4),1.2,1)</f>
        <v>0</v>
      </c>
      <c r="KS105" s="263"/>
      <c r="KT105" s="264"/>
      <c r="KU105" s="265"/>
      <c r="KV105" s="266"/>
      <c r="KW105" s="267">
        <f t="shared" si="167"/>
        <v>0</v>
      </c>
      <c r="KX105" s="260">
        <f>+(IF(OR($B105=0,$C105=0,$D105=0,$DC$2&gt;$OE$1),0,IF(OR(KS105=0,KU105=0,KV105=0),0,MIN((VLOOKUP($D105,SALERYCODE,3,0))*(IF($D105=6,KV105,KU105))*((MIN((VLOOKUP($D105,SALERYCODE,5,0)),(IF($D105=6,KU105,KV105))))),MIN((VLOOKUP($D105,SALERYCODE,3,0)),(KS105+KT105))*(IF($D105=6,KV105,((MIN((VLOOKUP($D105,SALERYCODE,5,0)),KV105)))))))))/IF(AND($D105=2,'ראשי-פרטים כלליים וריכוז הוצאות'!$D$68&lt;&gt;4),1.2,1)</f>
        <v>0</v>
      </c>
      <c r="KY105" s="263"/>
      <c r="KZ105" s="264"/>
      <c r="LA105" s="265"/>
      <c r="LB105" s="266"/>
      <c r="LC105" s="267">
        <f t="shared" si="168"/>
        <v>0</v>
      </c>
      <c r="LD105" s="260">
        <f>+(IF(OR($B105=0,$C105=0,$D105=0,$DC$2&gt;$OE$1),0,IF(OR(KY105=0,LA105=0,LB105=0),0,MIN((VLOOKUP($D105,SALERYCODE,3,0))*(IF($D105=6,LB105,LA105))*((MIN((VLOOKUP($D105,SALERYCODE,5,0)),(IF($D105=6,LA105,LB105))))),MIN((VLOOKUP($D105,SALERYCODE,3,0)),(KY105+KZ105))*(IF($D105=6,LB105,((MIN((VLOOKUP($D105,SALERYCODE,5,0)),LB105)))))))))/IF(AND($D105=2,'ראשי-פרטים כלליים וריכוז הוצאות'!$D$68&lt;&gt;4),1.2,1)</f>
        <v>0</v>
      </c>
      <c r="LE105" s="263"/>
      <c r="LF105" s="264"/>
      <c r="LG105" s="265"/>
      <c r="LH105" s="266"/>
      <c r="LI105" s="267">
        <f t="shared" si="169"/>
        <v>0</v>
      </c>
      <c r="LJ105" s="260">
        <f>+(IF(OR($B105=0,$C105=0,$D105=0,$DC$2&gt;$OE$1),0,IF(OR(LE105=0,LG105=0,LH105=0),0,MIN((VLOOKUP($D105,SALERYCODE,3,0))*(IF($D105=6,LH105,LG105))*((MIN((VLOOKUP($D105,SALERYCODE,5,0)),(IF($D105=6,LG105,LH105))))),MIN((VLOOKUP($D105,SALERYCODE,3,0)),(LE105+LF105))*(IF($D105=6,LH105,((MIN((VLOOKUP($D105,SALERYCODE,5,0)),LH105)))))))))/IF(AND($D105=2,'ראשי-פרטים כלליים וריכוז הוצאות'!$D$68&lt;&gt;4),1.2,1)</f>
        <v>0</v>
      </c>
      <c r="LK105" s="263"/>
      <c r="LL105" s="264"/>
      <c r="LM105" s="265"/>
      <c r="LN105" s="266"/>
      <c r="LO105" s="267">
        <f t="shared" si="170"/>
        <v>0</v>
      </c>
      <c r="LP105" s="260">
        <f>+(IF(OR($B105=0,$C105=0,$D105=0,$DC$2&gt;$OE$1),0,IF(OR(LK105=0,LM105=0,LN105=0),0,MIN((VLOOKUP($D105,SALERYCODE,3,0))*(IF($D105=6,LN105,LM105))*((MIN((VLOOKUP($D105,SALERYCODE,5,0)),(IF($D105=6,LM105,LN105))))),MIN((VLOOKUP($D105,SALERYCODE,3,0)),(LK105+LL105))*(IF($D105=6,LN105,((MIN((VLOOKUP($D105,SALERYCODE,5,0)),LN105)))))))))/IF(AND($D105=2,'ראשי-פרטים כלליים וריכוז הוצאות'!$D$68&lt;&gt;4),1.2,1)</f>
        <v>0</v>
      </c>
      <c r="LQ105" s="263"/>
      <c r="LR105" s="264"/>
      <c r="LS105" s="265"/>
      <c r="LT105" s="266"/>
      <c r="LU105" s="267">
        <f t="shared" si="171"/>
        <v>0</v>
      </c>
      <c r="LV105" s="260">
        <f>+(IF(OR($B105=0,$C105=0,$D105=0,$DC$2&gt;$OE$1),0,IF(OR(LQ105=0,LS105=0,LT105=0),0,MIN((VLOOKUP($D105,SALERYCODE,3,0))*(IF($D105=6,LT105,LS105))*((MIN((VLOOKUP($D105,SALERYCODE,5,0)),(IF($D105=6,LS105,LT105))))),MIN((VLOOKUP($D105,SALERYCODE,3,0)),(LQ105+LR105))*(IF($D105=6,LT105,((MIN((VLOOKUP($D105,SALERYCODE,5,0)),LT105)))))))))/IF(AND($D105=2,'ראשי-פרטים כלליים וריכוז הוצאות'!$D$68&lt;&gt;4),1.2,1)</f>
        <v>0</v>
      </c>
      <c r="LW105" s="263"/>
      <c r="LX105" s="264"/>
      <c r="LY105" s="265"/>
      <c r="LZ105" s="266"/>
      <c r="MA105" s="267">
        <f t="shared" si="172"/>
        <v>0</v>
      </c>
      <c r="MB105" s="260">
        <f>+(IF(OR($B105=0,$C105=0,$D105=0,$DC$2&gt;$OE$1),0,IF(OR(LW105=0,LY105=0,LZ105=0),0,MIN((VLOOKUP($D105,SALERYCODE,3,0))*(IF($D105=6,LZ105,LY105))*((MIN((VLOOKUP($D105,SALERYCODE,5,0)),(IF($D105=6,LY105,LZ105))))),MIN((VLOOKUP($D105,SALERYCODE,3,0)),(LW105+LX105))*(IF($D105=6,LZ105,((MIN((VLOOKUP($D105,SALERYCODE,5,0)),LZ105)))))))))/IF(AND($D105=2,'ראשי-פרטים כלליים וריכוז הוצאות'!$D$68&lt;&gt;4),1.2,1)</f>
        <v>0</v>
      </c>
      <c r="MC105" s="263"/>
      <c r="MD105" s="264"/>
      <c r="ME105" s="265"/>
      <c r="MF105" s="266"/>
      <c r="MG105" s="267">
        <f t="shared" si="173"/>
        <v>0</v>
      </c>
      <c r="MH105" s="260">
        <f>+(IF(OR($B105=0,$C105=0,$D105=0,$DC$2&gt;$OE$1),0,IF(OR(MC105=0,ME105=0,MF105=0),0,MIN((VLOOKUP($D105,SALERYCODE,3,0))*(IF($D105=6,MF105,ME105))*((MIN((VLOOKUP($D105,SALERYCODE,5,0)),(IF($D105=6,ME105,MF105))))),MIN((VLOOKUP($D105,SALERYCODE,3,0)),(MC105+MD105))*(IF($D105=6,MF105,((MIN((VLOOKUP($D105,SALERYCODE,5,0)),MF105)))))))))/IF(AND($D105=2,'ראשי-פרטים כלליים וריכוז הוצאות'!$D$68&lt;&gt;4),1.2,1)</f>
        <v>0</v>
      </c>
      <c r="MI105" s="263"/>
      <c r="MJ105" s="264"/>
      <c r="MK105" s="265"/>
      <c r="ML105" s="266"/>
      <c r="MM105" s="267">
        <f t="shared" si="174"/>
        <v>0</v>
      </c>
      <c r="MN105" s="260">
        <f>+(IF(OR($B105=0,$C105=0,$D105=0,$DC$2&gt;$OE$1),0,IF(OR(MI105=0,MK105=0,ML105=0),0,MIN((VLOOKUP($D105,SALERYCODE,3,0))*(IF($D105=6,ML105,MK105))*((MIN((VLOOKUP($D105,SALERYCODE,5,0)),(IF($D105=6,MK105,ML105))))),MIN((VLOOKUP($D105,SALERYCODE,3,0)),(MI105+MJ105))*(IF($D105=6,ML105,((MIN((VLOOKUP($D105,SALERYCODE,5,0)),ML105)))))))))/IF(AND($D105=2,'ראשי-פרטים כלליים וריכוז הוצאות'!$D$68&lt;&gt;4),1.2,1)</f>
        <v>0</v>
      </c>
      <c r="MO105" s="263"/>
      <c r="MP105" s="264"/>
      <c r="MQ105" s="265"/>
      <c r="MR105" s="266"/>
      <c r="MS105" s="267">
        <f t="shared" si="175"/>
        <v>0</v>
      </c>
      <c r="MT105" s="260">
        <f>+(IF(OR($B105=0,$C105=0,$D105=0,$DC$2&gt;$OE$1),0,IF(OR(MO105=0,MQ105=0,MR105=0),0,MIN((VLOOKUP($D105,SALERYCODE,3,0))*(IF($D105=6,MR105,MQ105))*((MIN((VLOOKUP($D105,SALERYCODE,5,0)),(IF($D105=6,MQ105,MR105))))),MIN((VLOOKUP($D105,SALERYCODE,3,0)),(MO105+MP105))*(IF($D105=6,MR105,((MIN((VLOOKUP($D105,SALERYCODE,5,0)),MR105)))))))))/IF(AND($D105=2,'ראשי-פרטים כלליים וריכוז הוצאות'!$D$68&lt;&gt;4),1.2,1)</f>
        <v>0</v>
      </c>
      <c r="MU105" s="263"/>
      <c r="MV105" s="264"/>
      <c r="MW105" s="265"/>
      <c r="MX105" s="266"/>
      <c r="MY105" s="267">
        <f t="shared" si="176"/>
        <v>0</v>
      </c>
      <c r="MZ105" s="260">
        <f>+(IF(OR($B105=0,$C105=0,$D105=0,$DC$2&gt;$OE$1),0,IF(OR(MU105=0,MW105=0,MX105=0),0,MIN((VLOOKUP($D105,SALERYCODE,3,0))*(IF($D105=6,MX105,MW105))*((MIN((VLOOKUP($D105,SALERYCODE,5,0)),(IF($D105=6,MW105,MX105))))),MIN((VLOOKUP($D105,SALERYCODE,3,0)),(MU105+MV105))*(IF($D105=6,MX105,((MIN((VLOOKUP($D105,SALERYCODE,5,0)),MX105)))))))))/IF(AND($D105=2,'ראשי-פרטים כלליים וריכוז הוצאות'!$D$68&lt;&gt;4),1.2,1)</f>
        <v>0</v>
      </c>
      <c r="NA105" s="263"/>
      <c r="NB105" s="264"/>
      <c r="NC105" s="265"/>
      <c r="ND105" s="266"/>
      <c r="NE105" s="267">
        <f t="shared" si="177"/>
        <v>0</v>
      </c>
      <c r="NF105" s="260">
        <f>+(IF(OR($B105=0,$C105=0,$D105=0,$DC$2&gt;$OE$1),0,IF(OR(NA105=0,NC105=0,ND105=0),0,MIN((VLOOKUP($D105,SALERYCODE,3,0))*(IF($D105=6,ND105,NC105))*((MIN((VLOOKUP($D105,SALERYCODE,5,0)),(IF($D105=6,NC105,ND105))))),MIN((VLOOKUP($D105,SALERYCODE,3,0)),(NA105+NB105))*(IF($D105=6,ND105,((MIN((VLOOKUP($D105,SALERYCODE,5,0)),ND105)))))))))/IF(AND($D105=2,'ראשי-פרטים כלליים וריכוז הוצאות'!$D$68&lt;&gt;4),1.2,1)</f>
        <v>0</v>
      </c>
      <c r="NG105" s="263"/>
      <c r="NH105" s="264"/>
      <c r="NI105" s="265"/>
      <c r="NJ105" s="266"/>
      <c r="NK105" s="267">
        <f t="shared" si="178"/>
        <v>0</v>
      </c>
      <c r="NL105" s="260">
        <f>+(IF(OR($B105=0,$C105=0,$D105=0,$DC$2&gt;$OE$1),0,IF(OR(NG105=0,NI105=0,NJ105=0),0,MIN((VLOOKUP($D105,SALERYCODE,3,0))*(IF($D105=6,NJ105,NI105))*((MIN((VLOOKUP($D105,SALERYCODE,5,0)),(IF($D105=6,NI105,NJ105))))),MIN((VLOOKUP($D105,SALERYCODE,3,0)),(NG105+NH105))*(IF($D105=6,NJ105,((MIN((VLOOKUP($D105,SALERYCODE,5,0)),NJ105)))))))))/IF(AND($D105=2,'ראשי-פרטים כלליים וריכוז הוצאות'!$D$68&lt;&gt;4),1.2,1)</f>
        <v>0</v>
      </c>
      <c r="NM105" s="263"/>
      <c r="NN105" s="264"/>
      <c r="NO105" s="265"/>
      <c r="NP105" s="266"/>
      <c r="NQ105" s="267">
        <f t="shared" si="179"/>
        <v>0</v>
      </c>
      <c r="NR105" s="260">
        <f>+(IF(OR($B105=0,$C105=0,$D105=0,$DC$2&gt;$OE$1),0,IF(OR(NM105=0,NO105=0,NP105=0),0,MIN((VLOOKUP($D105,SALERYCODE,3,0))*(IF($D105=6,NP105,NO105))*((MIN((VLOOKUP($D105,SALERYCODE,5,0)),(IF($D105=6,NO105,NP105))))),MIN((VLOOKUP($D105,SALERYCODE,3,0)),(NM105+NN105))*(IF($D105=6,NP105,((MIN((VLOOKUP($D105,SALERYCODE,5,0)),NP105)))))))))/IF(AND($D105=2,'ראשי-פרטים כלליים וריכוז הוצאות'!$D$68&lt;&gt;4),1.2,1)</f>
        <v>0</v>
      </c>
      <c r="NS105" s="263"/>
      <c r="NT105" s="264"/>
      <c r="NU105" s="265"/>
      <c r="NV105" s="266"/>
      <c r="NW105" s="267">
        <f t="shared" si="180"/>
        <v>0</v>
      </c>
      <c r="NX105" s="260">
        <f>+(IF(OR($B105=0,$C105=0,$D105=0,$DC$2&gt;$OE$1),0,IF(OR(NS105=0,NU105=0,NV105=0),0,MIN((VLOOKUP($D105,SALERYCODE,3,0))*(IF($D105=6,NV105,NU105))*((MIN((VLOOKUP($D105,SALERYCODE,5,0)),(IF($D105=6,NU105,NV105))))),MIN((VLOOKUP($D105,SALERYCODE,3,0)),(NS105+NT105))*(IF($D105=6,NV105,((MIN((VLOOKUP($D105,SALERYCODE,5,0)),NV105)))))))))/IF(AND($D105=2,'ראשי-פרטים כלליים וריכוז הוצאות'!$D$68&lt;&gt;4),1.2,1)</f>
        <v>0</v>
      </c>
      <c r="NY105" s="263"/>
      <c r="NZ105" s="264"/>
      <c r="OA105" s="265"/>
      <c r="OB105" s="266"/>
      <c r="OC105" s="267">
        <f t="shared" si="181"/>
        <v>0</v>
      </c>
      <c r="OD105" s="260">
        <f>+(IF(OR($B105=0,$C105=0,$D105=0,$DC$2&gt;$OE$1),0,IF(OR(NY105=0,OA105=0,OB105=0),0,MIN((VLOOKUP($D105,SALERYCODE,3,0))*(IF($D105=6,OB105,OA105))*((MIN((VLOOKUP($D105,SALERYCODE,5,0)),(IF($D105=6,OA105,OB105))))),MIN((VLOOKUP($D105,SALERYCODE,3,0)),(NY105+NZ105))*(IF($D105=6,OB105,((MIN((VLOOKUP($D105,SALERYCODE,5,0)),OB105)))))))))/IF(AND($D105=2,'ראשי-פרטים כלליים וריכוז הוצאות'!$D$68&lt;&gt;4),1.2,1)</f>
        <v>0</v>
      </c>
      <c r="OE105" s="275">
        <f t="shared" si="192"/>
        <v>0</v>
      </c>
      <c r="OF105" s="283">
        <f t="shared" si="193"/>
        <v>9.9999999999999995E-7</v>
      </c>
      <c r="OG105" s="276">
        <f t="shared" si="194"/>
        <v>0</v>
      </c>
      <c r="OH105" s="275">
        <f t="shared" si="195"/>
        <v>0</v>
      </c>
      <c r="OI105" s="275">
        <v>0</v>
      </c>
      <c r="OJ105" s="258">
        <f t="shared" si="191"/>
        <v>0</v>
      </c>
      <c r="OK105" s="284"/>
      <c r="OL105" s="116">
        <f>MIN(OJ105+OK105*OF105*OE105/$OL$1/IF(AND($D105=2,'ראשי-פרטים כלליים וריכוז הוצאות'!$D$68&lt;&gt;4),1.2,1),IF($D105&gt;0,VLOOKUP($D105,SALERYCODE,3,0)*12*OG105,0))</f>
        <v>0</v>
      </c>
      <c r="OM105" s="95">
        <f t="shared" si="182"/>
        <v>0</v>
      </c>
      <c r="ON105" s="11">
        <f t="shared" si="183"/>
        <v>0</v>
      </c>
      <c r="OO105" s="11">
        <f t="shared" si="184"/>
        <v>0</v>
      </c>
      <c r="OP105" s="22">
        <f t="shared" si="185"/>
        <v>0</v>
      </c>
      <c r="OQ105" s="11">
        <f t="shared" si="186"/>
        <v>0</v>
      </c>
      <c r="OR105" s="11" t="e">
        <f>#REF!</f>
        <v>#REF!</v>
      </c>
      <c r="OS105" s="35" t="e">
        <f>#REF!-OP105</f>
        <v>#REF!</v>
      </c>
      <c r="OT105" s="35" t="e">
        <f>OS105-#REF!</f>
        <v>#REF!</v>
      </c>
      <c r="OU105" s="43" t="e">
        <f>IF(AND(OP105&gt;0,(OS105=#REF!-OP105)),"מועסק פחות מ-10% מזמנו במופ","")</f>
        <v>#REF!</v>
      </c>
    </row>
    <row r="106" spans="1:411" ht="24" hidden="1" customHeight="1" outlineLevel="1" x14ac:dyDescent="0.2">
      <c r="A106" s="282">
        <v>103</v>
      </c>
      <c r="B106" s="269"/>
      <c r="C106" s="270"/>
      <c r="D106" s="271"/>
      <c r="E106" s="263"/>
      <c r="F106" s="264"/>
      <c r="G106" s="265"/>
      <c r="H106" s="266"/>
      <c r="I106" s="267">
        <f t="shared" si="117"/>
        <v>0</v>
      </c>
      <c r="J106" s="260">
        <f>(IF(OR($B106=0,$C106=0,$D106=0,$E$2&gt;$OE$1),0,IF(OR($E106=0,$G106=0,$H106=0),0,MIN((VLOOKUP($D106,SALERYCODE,3,0))*(IF($D106=6,$H106,$G106))*((MIN((VLOOKUP($D106,SALERYCODE,5,0)),(IF($D106=6,$G106,$H106))))),MIN((VLOOKUP($D106,SALERYCODE,3,0)),($E106+$F106))*(IF($D106=6,$H106,((MIN((VLOOKUP($D106,SALERYCODE,5,0)),$H106)))))))))/IF(AND($D106=2,'ראשי-פרטים כלליים וריכוז הוצאות'!$D$68&lt;&gt;4),1.2,1)</f>
        <v>0</v>
      </c>
      <c r="K106" s="263"/>
      <c r="L106" s="264"/>
      <c r="M106" s="265"/>
      <c r="N106" s="266"/>
      <c r="O106" s="267">
        <f t="shared" si="118"/>
        <v>0</v>
      </c>
      <c r="P106" s="260">
        <f>+(IF(OR($B106=0,$C106=0,$D106=0,$K$2&gt;$OE$1),0,IF(OR($K106=0,$M106=0,$N106=0),0,MIN((VLOOKUP($D106,SALERYCODE,3,0))*(IF($D106=6,$N106,$M106))*((MIN((VLOOKUP($D106,SALERYCODE,5,0)),(IF($D106=6,$M106,$N106))))),MIN((VLOOKUP($D106,SALERYCODE,3,0)),($K106+$L106))*(IF($D106=6,$N106,((MIN((VLOOKUP($D106,SALERYCODE,5,0)),$N106)))))))))/IF(AND($D106=2,'ראשי-פרטים כלליים וריכוז הוצאות'!$D$68&lt;&gt;4),1.2,1)</f>
        <v>0</v>
      </c>
      <c r="Q106" s="263"/>
      <c r="R106" s="264"/>
      <c r="S106" s="265"/>
      <c r="T106" s="266"/>
      <c r="U106" s="267">
        <f t="shared" si="119"/>
        <v>0</v>
      </c>
      <c r="V106" s="260">
        <f>+(IF(OR($B106=0,$C106=0,$D106=0,$Q$2&gt;$OE$1),0,IF(OR(Q106=0,S106=0,T106=0),0,MIN((VLOOKUP($D106,SALERYCODE,3,0))*(IF($D106=6,T106,S106))*((MIN((VLOOKUP($D106,SALERYCODE,5,0)),(IF($D106=6,S106,T106))))),MIN((VLOOKUP($D106,SALERYCODE,3,0)),(Q106+R106))*(IF($D106=6,T106,((MIN((VLOOKUP($D106,SALERYCODE,5,0)),T106)))))))))/IF(AND($D106=2,'ראשי-פרטים כלליים וריכוז הוצאות'!$D$68&lt;&gt;4),1.2,1)</f>
        <v>0</v>
      </c>
      <c r="W106" s="263"/>
      <c r="X106" s="264"/>
      <c r="Y106" s="265"/>
      <c r="Z106" s="266"/>
      <c r="AA106" s="267">
        <f t="shared" si="120"/>
        <v>0</v>
      </c>
      <c r="AB106" s="260">
        <f>+(IF(OR($B106=0,$C106=0,$D106=0,$W$2&gt;$OE$1),0,IF(OR(W106=0,Y106=0,Z106=0),0,MIN((VLOOKUP($D106,SALERYCODE,3,0))*(IF($D106=6,Z106,Y106))*((MIN((VLOOKUP($D106,SALERYCODE,5,0)),(IF($D106=6,Y106,Z106))))),MIN((VLOOKUP($D106,SALERYCODE,3,0)),(W106+X106))*(IF($D106=6,Z106,((MIN((VLOOKUP($D106,SALERYCODE,5,0)),Z106)))))))))/IF(AND($D106=2,'ראשי-פרטים כלליים וריכוז הוצאות'!$D$68&lt;&gt;4),1.2,1)</f>
        <v>0</v>
      </c>
      <c r="AC106" s="263"/>
      <c r="AD106" s="264"/>
      <c r="AE106" s="265"/>
      <c r="AF106" s="266"/>
      <c r="AG106" s="267">
        <f t="shared" si="121"/>
        <v>0</v>
      </c>
      <c r="AH106" s="260">
        <f>+(IF(OR($B106=0,$C106=0,$D106=0,$AC$2&gt;$OE$1),0,IF(OR(AC106=0,AE106=0,AF106=0),0,MIN((VLOOKUP($D106,SALERYCODE,3,0))*(IF($D106=6,AF106,AE106))*((MIN((VLOOKUP($D106,SALERYCODE,5,0)),(IF($D106=6,AE106,AF106))))),MIN((VLOOKUP($D106,SALERYCODE,3,0)),(AC106+AD106))*(IF($D106=6,AF106,((MIN((VLOOKUP($D106,SALERYCODE,5,0)),AF106)))))))))/IF(AND($D106=2,'ראשי-פרטים כלליים וריכוז הוצאות'!$D$68&lt;&gt;4),1.2,1)</f>
        <v>0</v>
      </c>
      <c r="AI106" s="263"/>
      <c r="AJ106" s="264"/>
      <c r="AK106" s="265"/>
      <c r="AL106" s="266"/>
      <c r="AM106" s="267">
        <f t="shared" si="122"/>
        <v>0</v>
      </c>
      <c r="AN106" s="260">
        <f>+(IF(OR($B106=0,$C106=0,$D106=0,$AI$2&gt;$OE$1),0,IF(OR(AI106=0,AK106=0,AL106=0),0,MIN((VLOOKUP($D106,SALERYCODE,3,0))*(IF($D106=6,AL106,AK106))*((MIN((VLOOKUP($D106,SALERYCODE,5,0)),(IF($D106=6,AK106,AL106))))),MIN((VLOOKUP($D106,SALERYCODE,3,0)),(AI106+AJ106))*(IF($D106=6,AL106,((MIN((VLOOKUP($D106,SALERYCODE,5,0)),AL106)))))))))/IF(AND($D106=2,'ראשי-פרטים כלליים וריכוז הוצאות'!$D$68&lt;&gt;4),1.2,1)</f>
        <v>0</v>
      </c>
      <c r="AO106" s="263"/>
      <c r="AP106" s="264"/>
      <c r="AQ106" s="265"/>
      <c r="AR106" s="266"/>
      <c r="AS106" s="267">
        <f t="shared" si="123"/>
        <v>0</v>
      </c>
      <c r="AT106" s="260">
        <f>+(IF(OR($B106=0,$C106=0,$D106=0,$AO$2&gt;$OE$1),0,IF(OR(AO106=0,AQ106=0,AR106=0),0,MIN((VLOOKUP($D106,SALERYCODE,3,0))*(IF($D106=6,AR106,AQ106))*((MIN((VLOOKUP($D106,SALERYCODE,5,0)),(IF($D106=6,AQ106,AR106))))),MIN((VLOOKUP($D106,SALERYCODE,3,0)),(AO106+AP106))*(IF($D106=6,AR106,((MIN((VLOOKUP($D106,SALERYCODE,5,0)),AR106)))))))))/IF(AND($D106=2,'ראשי-פרטים כלליים וריכוז הוצאות'!$D$68&lt;&gt;4),1.2,1)</f>
        <v>0</v>
      </c>
      <c r="AU106" s="263"/>
      <c r="AV106" s="264"/>
      <c r="AW106" s="265"/>
      <c r="AX106" s="266"/>
      <c r="AY106" s="267">
        <f t="shared" si="124"/>
        <v>0</v>
      </c>
      <c r="AZ106" s="260">
        <f>+(IF(OR($B106=0,$C106=0,$D106=0,$AU$2&gt;$OE$1),0,IF(OR(AU106=0,AW106=0,AX106=0),0,MIN((VLOOKUP($D106,SALERYCODE,3,0))*(IF($D106=6,AX106,AW106))*((MIN((VLOOKUP($D106,SALERYCODE,5,0)),(IF($D106=6,AW106,AX106))))),MIN((VLOOKUP($D106,SALERYCODE,3,0)),(AU106+AV106))*(IF($D106=6,AX106,((MIN((VLOOKUP($D106,SALERYCODE,5,0)),AX106)))))))))/IF(AND($D106=2,'ראשי-פרטים כלליים וריכוז הוצאות'!$D$68&lt;&gt;4),1.2,1)</f>
        <v>0</v>
      </c>
      <c r="BA106" s="263"/>
      <c r="BB106" s="264"/>
      <c r="BC106" s="265"/>
      <c r="BD106" s="266"/>
      <c r="BE106" s="267">
        <f t="shared" si="125"/>
        <v>0</v>
      </c>
      <c r="BF106" s="260">
        <f>+(IF(OR($B106=0,$C106=0,$D106=0,$BA$2&gt;$OE$1),0,IF(OR(BA106=0,BC106=0,BD106=0),0,MIN((VLOOKUP($D106,SALERYCODE,3,0))*(IF($D106=6,BD106,BC106))*((MIN((VLOOKUP($D106,SALERYCODE,5,0)),(IF($D106=6,BC106,BD106))))),MIN((VLOOKUP($D106,SALERYCODE,3,0)),(BA106+BB106))*(IF($D106=6,BD106,((MIN((VLOOKUP($D106,SALERYCODE,5,0)),BD106)))))))))/IF(AND($D106=2,'ראשי-פרטים כלליים וריכוז הוצאות'!$D$68&lt;&gt;4),1.2,1)</f>
        <v>0</v>
      </c>
      <c r="BG106" s="263"/>
      <c r="BH106" s="264"/>
      <c r="BI106" s="265"/>
      <c r="BJ106" s="266"/>
      <c r="BK106" s="267">
        <f t="shared" si="126"/>
        <v>0</v>
      </c>
      <c r="BL106" s="260">
        <f>+(IF(OR($B106=0,$C106=0,$D106=0,$BG$2&gt;$OE$1),0,IF(OR(BG106=0,BI106=0,BJ106=0),0,MIN((VLOOKUP($D106,SALERYCODE,3,0))*(IF($D106=6,BJ106,BI106))*((MIN((VLOOKUP($D106,SALERYCODE,5,0)),(IF($D106=6,BI106,BJ106))))),MIN((VLOOKUP($D106,SALERYCODE,3,0)),(BG106+BH106))*(IF($D106=6,BJ106,((MIN((VLOOKUP($D106,SALERYCODE,5,0)),BJ106)))))))))/IF(AND($D106=2,'ראשי-פרטים כלליים וריכוז הוצאות'!$D$68&lt;&gt;4),1.2,1)</f>
        <v>0</v>
      </c>
      <c r="BM106" s="263"/>
      <c r="BN106" s="264"/>
      <c r="BO106" s="265"/>
      <c r="BP106" s="266"/>
      <c r="BQ106" s="267">
        <f t="shared" si="127"/>
        <v>0</v>
      </c>
      <c r="BR106" s="260">
        <f>+(IF(OR($B106=0,$C106=0,$D106=0,$BM$2&gt;$OE$1),0,IF(OR(BM106=0,BO106=0,BP106=0),0,MIN((VLOOKUP($D106,SALERYCODE,3,0))*(IF($D106=6,BP106,BO106))*((MIN((VLOOKUP($D106,SALERYCODE,5,0)),(IF($D106=6,BO106,BP106))))),MIN((VLOOKUP($D106,SALERYCODE,3,0)),(BM106+BN106))*(IF($D106=6,BP106,((MIN((VLOOKUP($D106,SALERYCODE,5,0)),BP106)))))))))/IF(AND($D106=2,'ראשי-פרטים כלליים וריכוז הוצאות'!$D$68&lt;&gt;4),1.2,1)</f>
        <v>0</v>
      </c>
      <c r="BS106" s="263"/>
      <c r="BT106" s="264"/>
      <c r="BU106" s="265"/>
      <c r="BV106" s="266"/>
      <c r="BW106" s="267">
        <f t="shared" si="128"/>
        <v>0</v>
      </c>
      <c r="BX106" s="260">
        <f>+(IF(OR($B106=0,$C106=0,$D106=0,$BS$2&gt;$OE$1),0,IF(OR(BS106=0,BU106=0,BV106=0),0,MIN((VLOOKUP($D106,SALERYCODE,3,0))*(IF($D106=6,BV106,BU106))*((MIN((VLOOKUP($D106,SALERYCODE,5,0)),(IF($D106=6,BU106,BV106))))),MIN((VLOOKUP($D106,SALERYCODE,3,0)),(BS106+BT106))*(IF($D106=6,BV106,((MIN((VLOOKUP($D106,SALERYCODE,5,0)),BV106)))))))))/IF(AND($D106=2,'ראשי-פרטים כלליים וריכוז הוצאות'!$D$68&lt;&gt;4),1.2,1)</f>
        <v>0</v>
      </c>
      <c r="BY106" s="263"/>
      <c r="BZ106" s="264"/>
      <c r="CA106" s="265"/>
      <c r="CB106" s="266"/>
      <c r="CC106" s="267">
        <f t="shared" si="129"/>
        <v>0</v>
      </c>
      <c r="CD106" s="260">
        <f>+(IF(OR($B106=0,$C106=0,$D106=0,$BY$2&gt;$OE$1),0,IF(OR(BY106=0,CA106=0,CB106=0),0,MIN((VLOOKUP($D106,SALERYCODE,3,0))*(IF($D106=6,CB106,CA106))*((MIN((VLOOKUP($D106,SALERYCODE,5,0)),(IF($D106=6,CA106,CB106))))),MIN((VLOOKUP($D106,SALERYCODE,3,0)),(BY106+BZ106))*(IF($D106=6,CB106,((MIN((VLOOKUP($D106,SALERYCODE,5,0)),CB106)))))))))/IF(AND($D106=2,'ראשי-פרטים כלליים וריכוז הוצאות'!$D$68&lt;&gt;4),1.2,1)</f>
        <v>0</v>
      </c>
      <c r="CE106" s="263"/>
      <c r="CF106" s="264"/>
      <c r="CG106" s="265"/>
      <c r="CH106" s="266"/>
      <c r="CI106" s="267">
        <f t="shared" si="130"/>
        <v>0</v>
      </c>
      <c r="CJ106" s="260">
        <f>+(IF(OR($B106=0,$C106=0,$D106=0,$CE$2&gt;$OE$1),0,IF(OR(CE106=0,CG106=0,CH106=0),0,MIN((VLOOKUP($D106,SALERYCODE,3,0))*(IF($D106=6,CH106,CG106))*((MIN((VLOOKUP($D106,SALERYCODE,5,0)),(IF($D106=6,CG106,CH106))))),MIN((VLOOKUP($D106,SALERYCODE,3,0)),(CE106+CF106))*(IF($D106=6,CH106,((MIN((VLOOKUP($D106,SALERYCODE,5,0)),CH106)))))))))/IF(AND($D106=2,'ראשי-פרטים כלליים וריכוז הוצאות'!$D$68&lt;&gt;4),1.2,1)</f>
        <v>0</v>
      </c>
      <c r="CK106" s="263"/>
      <c r="CL106" s="264"/>
      <c r="CM106" s="265"/>
      <c r="CN106" s="266"/>
      <c r="CO106" s="267">
        <f t="shared" si="131"/>
        <v>0</v>
      </c>
      <c r="CP106" s="260">
        <f>+(IF(OR($B106=0,$C106=0,$D106=0,$CK$2&gt;$OE$1),0,IF(OR(CK106=0,CM106=0,CN106=0),0,MIN((VLOOKUP($D106,SALERYCODE,3,0))*(IF($D106=6,CN106,CM106))*((MIN((VLOOKUP($D106,SALERYCODE,5,0)),(IF($D106=6,CM106,CN106))))),MIN((VLOOKUP($D106,SALERYCODE,3,0)),(CK106+CL106))*(IF($D106=6,CN106,((MIN((VLOOKUP($D106,SALERYCODE,5,0)),CN106)))))))))/IF(AND($D106=2,'ראשי-פרטים כלליים וריכוז הוצאות'!$D$68&lt;&gt;4),1.2,1)</f>
        <v>0</v>
      </c>
      <c r="CQ106" s="263"/>
      <c r="CR106" s="264"/>
      <c r="CS106" s="265"/>
      <c r="CT106" s="266"/>
      <c r="CU106" s="267">
        <f t="shared" si="132"/>
        <v>0</v>
      </c>
      <c r="CV106" s="260">
        <f>+(IF(OR($B106=0,$C106=0,$D106=0,$CQ$2&gt;$OE$1),0,IF(OR(CQ106=0,CS106=0,CT106=0),0,MIN((VLOOKUP($D106,SALERYCODE,3,0))*(IF($D106=6,CT106,CS106))*((MIN((VLOOKUP($D106,SALERYCODE,5,0)),(IF($D106=6,CS106,CT106))))),MIN((VLOOKUP($D106,SALERYCODE,3,0)),(CQ106+CR106))*(IF($D106=6,CT106,((MIN((VLOOKUP($D106,SALERYCODE,5,0)),CT106)))))))))/IF(AND($D106=2,'ראשי-פרטים כלליים וריכוז הוצאות'!$D$68&lt;&gt;4),1.2,1)</f>
        <v>0</v>
      </c>
      <c r="CW106" s="263"/>
      <c r="CX106" s="264"/>
      <c r="CY106" s="265"/>
      <c r="CZ106" s="266"/>
      <c r="DA106" s="267">
        <f t="shared" si="133"/>
        <v>0</v>
      </c>
      <c r="DB106" s="260">
        <f>+(IF(OR($B106=0,$C106=0,$D106=0,$CW$2&gt;$OE$1),0,IF(OR(CW106=0,CY106=0,CZ106=0),0,MIN((VLOOKUP($D106,SALERYCODE,3,0))*(IF($D106=6,CZ106,CY106))*((MIN((VLOOKUP($D106,SALERYCODE,5,0)),(IF($D106=6,CY106,CZ106))))),MIN((VLOOKUP($D106,SALERYCODE,3,0)),(CW106+CX106))*(IF($D106=6,CZ106,((MIN((VLOOKUP($D106,SALERYCODE,5,0)),CZ106)))))))))/IF(AND($D106=2,'ראשי-פרטים כלליים וריכוז הוצאות'!$D$68&lt;&gt;4),1.2,1)</f>
        <v>0</v>
      </c>
      <c r="DC106" s="263"/>
      <c r="DD106" s="264"/>
      <c r="DE106" s="265"/>
      <c r="DF106" s="266"/>
      <c r="DG106" s="267">
        <f t="shared" si="134"/>
        <v>0</v>
      </c>
      <c r="DH106" s="260">
        <f>+(IF(OR($B106=0,$C106=0,$D106=0,$DC$2&gt;$OE$1),0,IF(OR(DC106=0,DE106=0,DF106=0),0,MIN((VLOOKUP($D106,SALERYCODE,3,0))*(IF($D106=6,DF106,DE106))*((MIN((VLOOKUP($D106,SALERYCODE,5,0)),(IF($D106=6,DE106,DF106))))),MIN((VLOOKUP($D106,SALERYCODE,3,0)),(DC106+DD106))*(IF($D106=6,DF106,((MIN((VLOOKUP($D106,SALERYCODE,5,0)),DF106)))))))))/IF(AND($D106=2,'ראשי-פרטים כלליים וריכוז הוצאות'!$D$68&lt;&gt;4),1.2,1)</f>
        <v>0</v>
      </c>
      <c r="DI106" s="263"/>
      <c r="DJ106" s="264"/>
      <c r="DK106" s="265"/>
      <c r="DL106" s="266"/>
      <c r="DM106" s="267">
        <f t="shared" si="135"/>
        <v>0</v>
      </c>
      <c r="DN106" s="260">
        <f>+(IF(OR($B106=0,$C106=0,$D106=0,$DC$2&gt;$OE$1),0,IF(OR(DI106=0,DK106=0,DL106=0),0,MIN((VLOOKUP($D106,SALERYCODE,3,0))*(IF($D106=6,DL106,DK106))*((MIN((VLOOKUP($D106,SALERYCODE,5,0)),(IF($D106=6,DK106,DL106))))),MIN((VLOOKUP($D106,SALERYCODE,3,0)),(DI106+DJ106))*(IF($D106=6,DL106,((MIN((VLOOKUP($D106,SALERYCODE,5,0)),DL106)))))))))/IF(AND($D106=2,'ראשי-פרטים כלליים וריכוז הוצאות'!$D$68&lt;&gt;4),1.2,1)</f>
        <v>0</v>
      </c>
      <c r="DO106" s="263"/>
      <c r="DP106" s="264"/>
      <c r="DQ106" s="265"/>
      <c r="DR106" s="266"/>
      <c r="DS106" s="267">
        <f t="shared" si="136"/>
        <v>0</v>
      </c>
      <c r="DT106" s="260">
        <f>+(IF(OR($B106=0,$C106=0,$D106=0,$DC$2&gt;$OE$1),0,IF(OR(DO106=0,DQ106=0,DR106=0),0,MIN((VLOOKUP($D106,SALERYCODE,3,0))*(IF($D106=6,DR106,DQ106))*((MIN((VLOOKUP($D106,SALERYCODE,5,0)),(IF($D106=6,DQ106,DR106))))),MIN((VLOOKUP($D106,SALERYCODE,3,0)),(DO106+DP106))*(IF($D106=6,DR106,((MIN((VLOOKUP($D106,SALERYCODE,5,0)),DR106)))))))))/IF(AND($D106=2,'ראשי-פרטים כלליים וריכוז הוצאות'!$D$68&lt;&gt;4),1.2,1)</f>
        <v>0</v>
      </c>
      <c r="DU106" s="263"/>
      <c r="DV106" s="264"/>
      <c r="DW106" s="265"/>
      <c r="DX106" s="266"/>
      <c r="DY106" s="267">
        <f t="shared" si="137"/>
        <v>0</v>
      </c>
      <c r="DZ106" s="260">
        <f>+(IF(OR($B106=0,$C106=0,$D106=0,$DC$2&gt;$OE$1),0,IF(OR(DU106=0,DW106=0,DX106=0),0,MIN((VLOOKUP($D106,SALERYCODE,3,0))*(IF($D106=6,DX106,DW106))*((MIN((VLOOKUP($D106,SALERYCODE,5,0)),(IF($D106=6,DW106,DX106))))),MIN((VLOOKUP($D106,SALERYCODE,3,0)),(DU106+DV106))*(IF($D106=6,DX106,((MIN((VLOOKUP($D106,SALERYCODE,5,0)),DX106)))))))))/IF(AND($D106=2,'ראשי-פרטים כלליים וריכוז הוצאות'!$D$68&lt;&gt;4),1.2,1)</f>
        <v>0</v>
      </c>
      <c r="EA106" s="263"/>
      <c r="EB106" s="264"/>
      <c r="EC106" s="265"/>
      <c r="ED106" s="266"/>
      <c r="EE106" s="267">
        <f t="shared" si="138"/>
        <v>0</v>
      </c>
      <c r="EF106" s="260">
        <f>+(IF(OR($B106=0,$C106=0,$D106=0,$DC$2&gt;$OE$1),0,IF(OR(EA106=0,EC106=0,ED106=0),0,MIN((VLOOKUP($D106,SALERYCODE,3,0))*(IF($D106=6,ED106,EC106))*((MIN((VLOOKUP($D106,SALERYCODE,5,0)),(IF($D106=6,EC106,ED106))))),MIN((VLOOKUP($D106,SALERYCODE,3,0)),(EA106+EB106))*(IF($D106=6,ED106,((MIN((VLOOKUP($D106,SALERYCODE,5,0)),ED106)))))))))/IF(AND($D106=2,'ראשי-פרטים כלליים וריכוז הוצאות'!$D$68&lt;&gt;4),1.2,1)</f>
        <v>0</v>
      </c>
      <c r="EG106" s="263"/>
      <c r="EH106" s="264"/>
      <c r="EI106" s="265"/>
      <c r="EJ106" s="266"/>
      <c r="EK106" s="267">
        <f t="shared" si="139"/>
        <v>0</v>
      </c>
      <c r="EL106" s="260">
        <f>+(IF(OR($B106=0,$C106=0,$D106=0,$DC$2&gt;$OE$1),0,IF(OR(EG106=0,EI106=0,EJ106=0),0,MIN((VLOOKUP($D106,SALERYCODE,3,0))*(IF($D106=6,EJ106,EI106))*((MIN((VLOOKUP($D106,SALERYCODE,5,0)),(IF($D106=6,EI106,EJ106))))),MIN((VLOOKUP($D106,SALERYCODE,3,0)),(EG106+EH106))*(IF($D106=6,EJ106,((MIN((VLOOKUP($D106,SALERYCODE,5,0)),EJ106)))))))))/IF(AND($D106=2,'ראשי-פרטים כלליים וריכוז הוצאות'!$D$68&lt;&gt;4),1.2,1)</f>
        <v>0</v>
      </c>
      <c r="EM106" s="263"/>
      <c r="EN106" s="264"/>
      <c r="EO106" s="265"/>
      <c r="EP106" s="266"/>
      <c r="EQ106" s="267">
        <f t="shared" si="140"/>
        <v>0</v>
      </c>
      <c r="ER106" s="260">
        <f>+(IF(OR($B106=0,$C106=0,$D106=0,$DC$2&gt;$OE$1),0,IF(OR(EM106=0,EO106=0,EP106=0),0,MIN((VLOOKUP($D106,SALERYCODE,3,0))*(IF($D106=6,EP106,EO106))*((MIN((VLOOKUP($D106,SALERYCODE,5,0)),(IF($D106=6,EO106,EP106))))),MIN((VLOOKUP($D106,SALERYCODE,3,0)),(EM106+EN106))*(IF($D106=6,EP106,((MIN((VLOOKUP($D106,SALERYCODE,5,0)),EP106)))))))))/IF(AND($D106=2,'ראשי-פרטים כלליים וריכוז הוצאות'!$D$68&lt;&gt;4),1.2,1)</f>
        <v>0</v>
      </c>
      <c r="ES106" s="263"/>
      <c r="ET106" s="264"/>
      <c r="EU106" s="265"/>
      <c r="EV106" s="266"/>
      <c r="EW106" s="267">
        <f t="shared" si="141"/>
        <v>0</v>
      </c>
      <c r="EX106" s="260">
        <f>+(IF(OR($B106=0,$C106=0,$D106=0,$DC$2&gt;$OE$1),0,IF(OR(ES106=0,EU106=0,EV106=0),0,MIN((VLOOKUP($D106,SALERYCODE,3,0))*(IF($D106=6,EV106,EU106))*((MIN((VLOOKUP($D106,SALERYCODE,5,0)),(IF($D106=6,EU106,EV106))))),MIN((VLOOKUP($D106,SALERYCODE,3,0)),(ES106+ET106))*(IF($D106=6,EV106,((MIN((VLOOKUP($D106,SALERYCODE,5,0)),EV106)))))))))/IF(AND($D106=2,'ראשי-פרטים כלליים וריכוז הוצאות'!$D$68&lt;&gt;4),1.2,1)</f>
        <v>0</v>
      </c>
      <c r="EY106" s="263"/>
      <c r="EZ106" s="264"/>
      <c r="FA106" s="265"/>
      <c r="FB106" s="266"/>
      <c r="FC106" s="267">
        <f t="shared" si="142"/>
        <v>0</v>
      </c>
      <c r="FD106" s="260">
        <f>+(IF(OR($B106=0,$C106=0,$D106=0,$DC$2&gt;$OE$1),0,IF(OR(EY106=0,FA106=0,FB106=0),0,MIN((VLOOKUP($D106,SALERYCODE,3,0))*(IF($D106=6,FB106,FA106))*((MIN((VLOOKUP($D106,SALERYCODE,5,0)),(IF($D106=6,FA106,FB106))))),MIN((VLOOKUP($D106,SALERYCODE,3,0)),(EY106+EZ106))*(IF($D106=6,FB106,((MIN((VLOOKUP($D106,SALERYCODE,5,0)),FB106)))))))))/IF(AND($D106=2,'ראשי-פרטים כלליים וריכוז הוצאות'!$D$68&lt;&gt;4),1.2,1)</f>
        <v>0</v>
      </c>
      <c r="FE106" s="263"/>
      <c r="FF106" s="264"/>
      <c r="FG106" s="265"/>
      <c r="FH106" s="266"/>
      <c r="FI106" s="267">
        <f t="shared" si="143"/>
        <v>0</v>
      </c>
      <c r="FJ106" s="260">
        <f>+(IF(OR($B106=0,$C106=0,$D106=0,$DC$2&gt;$OE$1),0,IF(OR(FE106=0,FG106=0,FH106=0),0,MIN((VLOOKUP($D106,SALERYCODE,3,0))*(IF($D106=6,FH106,FG106))*((MIN((VLOOKUP($D106,SALERYCODE,5,0)),(IF($D106=6,FG106,FH106))))),MIN((VLOOKUP($D106,SALERYCODE,3,0)),(FE106+FF106))*(IF($D106=6,FH106,((MIN((VLOOKUP($D106,SALERYCODE,5,0)),FH106)))))))))/IF(AND($D106=2,'ראשי-פרטים כלליים וריכוז הוצאות'!$D$68&lt;&gt;4),1.2,1)</f>
        <v>0</v>
      </c>
      <c r="FK106" s="263"/>
      <c r="FL106" s="264"/>
      <c r="FM106" s="265"/>
      <c r="FN106" s="266"/>
      <c r="FO106" s="267">
        <f t="shared" si="144"/>
        <v>0</v>
      </c>
      <c r="FP106" s="260">
        <f>+(IF(OR($B106=0,$C106=0,$D106=0,$DC$2&gt;$OE$1),0,IF(OR(FK106=0,FM106=0,FN106=0),0,MIN((VLOOKUP($D106,SALERYCODE,3,0))*(IF($D106=6,FN106,FM106))*((MIN((VLOOKUP($D106,SALERYCODE,5,0)),(IF($D106=6,FM106,FN106))))),MIN((VLOOKUP($D106,SALERYCODE,3,0)),(FK106+FL106))*(IF($D106=6,FN106,((MIN((VLOOKUP($D106,SALERYCODE,5,0)),FN106)))))))))/IF(AND($D106=2,'ראשי-פרטים כלליים וריכוז הוצאות'!$D$68&lt;&gt;4),1.2,1)</f>
        <v>0</v>
      </c>
      <c r="FQ106" s="263"/>
      <c r="FR106" s="264"/>
      <c r="FS106" s="265"/>
      <c r="FT106" s="266"/>
      <c r="FU106" s="267">
        <f t="shared" si="145"/>
        <v>0</v>
      </c>
      <c r="FV106" s="260">
        <f>+(IF(OR($B106=0,$C106=0,$D106=0,$DC$2&gt;$OE$1),0,IF(OR(FQ106=0,FS106=0,FT106=0),0,MIN((VLOOKUP($D106,SALERYCODE,3,0))*(IF($D106=6,FT106,FS106))*((MIN((VLOOKUP($D106,SALERYCODE,5,0)),(IF($D106=6,FS106,FT106))))),MIN((VLOOKUP($D106,SALERYCODE,3,0)),(FQ106+FR106))*(IF($D106=6,FT106,((MIN((VLOOKUP($D106,SALERYCODE,5,0)),FT106)))))))))/IF(AND($D106=2,'ראשי-פרטים כלליים וריכוז הוצאות'!$D$68&lt;&gt;4),1.2,1)</f>
        <v>0</v>
      </c>
      <c r="FW106" s="263"/>
      <c r="FX106" s="264"/>
      <c r="FY106" s="265"/>
      <c r="FZ106" s="266"/>
      <c r="GA106" s="267">
        <f t="shared" si="146"/>
        <v>0</v>
      </c>
      <c r="GB106" s="260">
        <f>+(IF(OR($B106=0,$C106=0,$D106=0,$DC$2&gt;$OE$1),0,IF(OR(FW106=0,FY106=0,FZ106=0),0,MIN((VLOOKUP($D106,SALERYCODE,3,0))*(IF($D106=6,FZ106,FY106))*((MIN((VLOOKUP($D106,SALERYCODE,5,0)),(IF($D106=6,FY106,FZ106))))),MIN((VLOOKUP($D106,SALERYCODE,3,0)),(FW106+FX106))*(IF($D106=6,FZ106,((MIN((VLOOKUP($D106,SALERYCODE,5,0)),FZ106)))))))))/IF(AND($D106=2,'ראשי-פרטים כלליים וריכוז הוצאות'!$D$68&lt;&gt;4),1.2,1)</f>
        <v>0</v>
      </c>
      <c r="GC106" s="263"/>
      <c r="GD106" s="264"/>
      <c r="GE106" s="265"/>
      <c r="GF106" s="266"/>
      <c r="GG106" s="267">
        <f t="shared" si="147"/>
        <v>0</v>
      </c>
      <c r="GH106" s="260">
        <f>+(IF(OR($B106=0,$C106=0,$D106=0,$DC$2&gt;$OE$1),0,IF(OR(GC106=0,GE106=0,GF106=0),0,MIN((VLOOKUP($D106,SALERYCODE,3,0))*(IF($D106=6,GF106,GE106))*((MIN((VLOOKUP($D106,SALERYCODE,5,0)),(IF($D106=6,GE106,GF106))))),MIN((VLOOKUP($D106,SALERYCODE,3,0)),(GC106+GD106))*(IF($D106=6,GF106,((MIN((VLOOKUP($D106,SALERYCODE,5,0)),GF106)))))))))/IF(AND($D106=2,'ראשי-פרטים כלליים וריכוז הוצאות'!$D$68&lt;&gt;4),1.2,1)</f>
        <v>0</v>
      </c>
      <c r="GI106" s="263"/>
      <c r="GJ106" s="264"/>
      <c r="GK106" s="265"/>
      <c r="GL106" s="266"/>
      <c r="GM106" s="267">
        <f t="shared" si="148"/>
        <v>0</v>
      </c>
      <c r="GN106" s="260">
        <f>+(IF(OR($B106=0,$C106=0,$D106=0,$DC$2&gt;$OE$1),0,IF(OR(GI106=0,GK106=0,GL106=0),0,MIN((VLOOKUP($D106,SALERYCODE,3,0))*(IF($D106=6,GL106,GK106))*((MIN((VLOOKUP($D106,SALERYCODE,5,0)),(IF($D106=6,GK106,GL106))))),MIN((VLOOKUP($D106,SALERYCODE,3,0)),(GI106+GJ106))*(IF($D106=6,GL106,((MIN((VLOOKUP($D106,SALERYCODE,5,0)),GL106)))))))))/IF(AND($D106=2,'ראשי-פרטים כלליים וריכוז הוצאות'!$D$68&lt;&gt;4),1.2,1)</f>
        <v>0</v>
      </c>
      <c r="GO106" s="263"/>
      <c r="GP106" s="264"/>
      <c r="GQ106" s="265"/>
      <c r="GR106" s="266"/>
      <c r="GS106" s="267">
        <f t="shared" si="149"/>
        <v>0</v>
      </c>
      <c r="GT106" s="260">
        <f>+(IF(OR($B106=0,$C106=0,$D106=0,$DC$2&gt;$OE$1),0,IF(OR(GO106=0,GQ106=0,GR106=0),0,MIN((VLOOKUP($D106,SALERYCODE,3,0))*(IF($D106=6,GR106,GQ106))*((MIN((VLOOKUP($D106,SALERYCODE,5,0)),(IF($D106=6,GQ106,GR106))))),MIN((VLOOKUP($D106,SALERYCODE,3,0)),(GO106+GP106))*(IF($D106=6,GR106,((MIN((VLOOKUP($D106,SALERYCODE,5,0)),GR106)))))))))/IF(AND($D106=2,'ראשי-פרטים כלליים וריכוז הוצאות'!$D$68&lt;&gt;4),1.2,1)</f>
        <v>0</v>
      </c>
      <c r="GU106" s="263"/>
      <c r="GV106" s="264"/>
      <c r="GW106" s="265"/>
      <c r="GX106" s="266"/>
      <c r="GY106" s="267">
        <f t="shared" si="150"/>
        <v>0</v>
      </c>
      <c r="GZ106" s="260">
        <f>+(IF(OR($B106=0,$C106=0,$D106=0,$DC$2&gt;$OE$1),0,IF(OR(GU106=0,GW106=0,GX106=0),0,MIN((VLOOKUP($D106,SALERYCODE,3,0))*(IF($D106=6,GX106,GW106))*((MIN((VLOOKUP($D106,SALERYCODE,5,0)),(IF($D106=6,GW106,GX106))))),MIN((VLOOKUP($D106,SALERYCODE,3,0)),(GU106+GV106))*(IF($D106=6,GX106,((MIN((VLOOKUP($D106,SALERYCODE,5,0)),GX106)))))))))/IF(AND($D106=2,'ראשי-פרטים כלליים וריכוז הוצאות'!$D$68&lt;&gt;4),1.2,1)</f>
        <v>0</v>
      </c>
      <c r="HA106" s="263"/>
      <c r="HB106" s="264"/>
      <c r="HC106" s="265"/>
      <c r="HD106" s="266"/>
      <c r="HE106" s="267">
        <f t="shared" si="151"/>
        <v>0</v>
      </c>
      <c r="HF106" s="260">
        <f>+(IF(OR($B106=0,$C106=0,$D106=0,$DC$2&gt;$OE$1),0,IF(OR(HA106=0,HC106=0,HD106=0),0,MIN((VLOOKUP($D106,SALERYCODE,3,0))*(IF($D106=6,HD106,HC106))*((MIN((VLOOKUP($D106,SALERYCODE,5,0)),(IF($D106=6,HC106,HD106))))),MIN((VLOOKUP($D106,SALERYCODE,3,0)),(HA106+HB106))*(IF($D106=6,HD106,((MIN((VLOOKUP($D106,SALERYCODE,5,0)),HD106)))))))))/IF(AND($D106=2,'ראשי-פרטים כלליים וריכוז הוצאות'!$D$68&lt;&gt;4),1.2,1)</f>
        <v>0</v>
      </c>
      <c r="HG106" s="263"/>
      <c r="HH106" s="264"/>
      <c r="HI106" s="265"/>
      <c r="HJ106" s="266"/>
      <c r="HK106" s="267">
        <f t="shared" si="152"/>
        <v>0</v>
      </c>
      <c r="HL106" s="260">
        <f>+(IF(OR($B106=0,$C106=0,$D106=0,$DC$2&gt;$OE$1),0,IF(OR(HG106=0,HI106=0,HJ106=0),0,MIN((VLOOKUP($D106,SALERYCODE,3,0))*(IF($D106=6,HJ106,HI106))*((MIN((VLOOKUP($D106,SALERYCODE,5,0)),(IF($D106=6,HI106,HJ106))))),MIN((VLOOKUP($D106,SALERYCODE,3,0)),(HG106+HH106))*(IF($D106=6,HJ106,((MIN((VLOOKUP($D106,SALERYCODE,5,0)),HJ106)))))))))/IF(AND($D106=2,'ראשי-פרטים כלליים וריכוז הוצאות'!$D$68&lt;&gt;4),1.2,1)</f>
        <v>0</v>
      </c>
      <c r="HM106" s="263"/>
      <c r="HN106" s="264"/>
      <c r="HO106" s="265"/>
      <c r="HP106" s="266"/>
      <c r="HQ106" s="267">
        <f t="shared" si="153"/>
        <v>0</v>
      </c>
      <c r="HR106" s="260">
        <f>+(IF(OR($B106=0,$C106=0,$D106=0,$DC$2&gt;$OE$1),0,IF(OR(HM106=0,HO106=0,HP106=0),0,MIN((VLOOKUP($D106,SALERYCODE,3,0))*(IF($D106=6,HP106,HO106))*((MIN((VLOOKUP($D106,SALERYCODE,5,0)),(IF($D106=6,HO106,HP106))))),MIN((VLOOKUP($D106,SALERYCODE,3,0)),(HM106+HN106))*(IF($D106=6,HP106,((MIN((VLOOKUP($D106,SALERYCODE,5,0)),HP106)))))))))/IF(AND($D106=2,'ראשי-פרטים כלליים וריכוז הוצאות'!$D$68&lt;&gt;4),1.2,1)</f>
        <v>0</v>
      </c>
      <c r="HS106" s="263"/>
      <c r="HT106" s="264"/>
      <c r="HU106" s="265"/>
      <c r="HV106" s="266"/>
      <c r="HW106" s="267">
        <f t="shared" si="154"/>
        <v>0</v>
      </c>
      <c r="HX106" s="260">
        <f>+(IF(OR($B106=0,$C106=0,$D106=0,$DC$2&gt;$OE$1),0,IF(OR(HS106=0,HU106=0,HV106=0),0,MIN((VLOOKUP($D106,SALERYCODE,3,0))*(IF($D106=6,HV106,HU106))*((MIN((VLOOKUP($D106,SALERYCODE,5,0)),(IF($D106=6,HU106,HV106))))),MIN((VLOOKUP($D106,SALERYCODE,3,0)),(HS106+HT106))*(IF($D106=6,HV106,((MIN((VLOOKUP($D106,SALERYCODE,5,0)),HV106)))))))))/IF(AND($D106=2,'ראשי-פרטים כלליים וריכוז הוצאות'!$D$68&lt;&gt;4),1.2,1)</f>
        <v>0</v>
      </c>
      <c r="HY106" s="263"/>
      <c r="HZ106" s="264"/>
      <c r="IA106" s="265"/>
      <c r="IB106" s="266"/>
      <c r="IC106" s="267">
        <f t="shared" si="155"/>
        <v>0</v>
      </c>
      <c r="ID106" s="260">
        <f>+(IF(OR($B106=0,$C106=0,$D106=0,$DC$2&gt;$OE$1),0,IF(OR(HY106=0,IA106=0,IB106=0),0,MIN((VLOOKUP($D106,SALERYCODE,3,0))*(IF($D106=6,IB106,IA106))*((MIN((VLOOKUP($D106,SALERYCODE,5,0)),(IF($D106=6,IA106,IB106))))),MIN((VLOOKUP($D106,SALERYCODE,3,0)),(HY106+HZ106))*(IF($D106=6,IB106,((MIN((VLOOKUP($D106,SALERYCODE,5,0)),IB106)))))))))/IF(AND($D106=2,'ראשי-פרטים כלליים וריכוז הוצאות'!$D$68&lt;&gt;4),1.2,1)</f>
        <v>0</v>
      </c>
      <c r="IE106" s="263"/>
      <c r="IF106" s="264"/>
      <c r="IG106" s="265"/>
      <c r="IH106" s="266"/>
      <c r="II106" s="267">
        <f t="shared" si="156"/>
        <v>0</v>
      </c>
      <c r="IJ106" s="260">
        <f>+(IF(OR($B106=0,$C106=0,$D106=0,$DC$2&gt;$OE$1),0,IF(OR(IE106=0,IG106=0,IH106=0),0,MIN((VLOOKUP($D106,SALERYCODE,3,0))*(IF($D106=6,IH106,IG106))*((MIN((VLOOKUP($D106,SALERYCODE,5,0)),(IF($D106=6,IG106,IH106))))),MIN((VLOOKUP($D106,SALERYCODE,3,0)),(IE106+IF106))*(IF($D106=6,IH106,((MIN((VLOOKUP($D106,SALERYCODE,5,0)),IH106)))))))))/IF(AND($D106=2,'ראשי-פרטים כלליים וריכוז הוצאות'!$D$68&lt;&gt;4),1.2,1)</f>
        <v>0</v>
      </c>
      <c r="IK106" s="263"/>
      <c r="IL106" s="264"/>
      <c r="IM106" s="265"/>
      <c r="IN106" s="266"/>
      <c r="IO106" s="267">
        <f t="shared" si="157"/>
        <v>0</v>
      </c>
      <c r="IP106" s="260">
        <f>+(IF(OR($B106=0,$C106=0,$D106=0,$DC$2&gt;$OE$1),0,IF(OR(IK106=0,IM106=0,IN106=0),0,MIN((VLOOKUP($D106,SALERYCODE,3,0))*(IF($D106=6,IN106,IM106))*((MIN((VLOOKUP($D106,SALERYCODE,5,0)),(IF($D106=6,IM106,IN106))))),MIN((VLOOKUP($D106,SALERYCODE,3,0)),(IK106+IL106))*(IF($D106=6,IN106,((MIN((VLOOKUP($D106,SALERYCODE,5,0)),IN106)))))))))/IF(AND($D106=2,'ראשי-פרטים כלליים וריכוז הוצאות'!$D$68&lt;&gt;4),1.2,1)</f>
        <v>0</v>
      </c>
      <c r="IQ106" s="263"/>
      <c r="IR106" s="264"/>
      <c r="IS106" s="265"/>
      <c r="IT106" s="266"/>
      <c r="IU106" s="267">
        <f t="shared" si="158"/>
        <v>0</v>
      </c>
      <c r="IV106" s="260">
        <f>+(IF(OR($B106=0,$C106=0,$D106=0,$DC$2&gt;$OE$1),0,IF(OR(IQ106=0,IS106=0,IT106=0),0,MIN((VLOOKUP($D106,SALERYCODE,3,0))*(IF($D106=6,IT106,IS106))*((MIN((VLOOKUP($D106,SALERYCODE,5,0)),(IF($D106=6,IS106,IT106))))),MIN((VLOOKUP($D106,SALERYCODE,3,0)),(IQ106+IR106))*(IF($D106=6,IT106,((MIN((VLOOKUP($D106,SALERYCODE,5,0)),IT106)))))))))/IF(AND($D106=2,'ראשי-פרטים כלליים וריכוז הוצאות'!$D$68&lt;&gt;4),1.2,1)</f>
        <v>0</v>
      </c>
      <c r="IW106" s="263"/>
      <c r="IX106" s="264"/>
      <c r="IY106" s="265"/>
      <c r="IZ106" s="266"/>
      <c r="JA106" s="267">
        <f t="shared" si="159"/>
        <v>0</v>
      </c>
      <c r="JB106" s="260">
        <f>+(IF(OR($B106=0,$C106=0,$D106=0,$DC$2&gt;$OE$1),0,IF(OR(IW106=0,IY106=0,IZ106=0),0,MIN((VLOOKUP($D106,SALERYCODE,3,0))*(IF($D106=6,IZ106,IY106))*((MIN((VLOOKUP($D106,SALERYCODE,5,0)),(IF($D106=6,IY106,IZ106))))),MIN((VLOOKUP($D106,SALERYCODE,3,0)),(IW106+IX106))*(IF($D106=6,IZ106,((MIN((VLOOKUP($D106,SALERYCODE,5,0)),IZ106)))))))))/IF(AND($D106=2,'ראשי-פרטים כלליים וריכוז הוצאות'!$D$68&lt;&gt;4),1.2,1)</f>
        <v>0</v>
      </c>
      <c r="JC106" s="263"/>
      <c r="JD106" s="264"/>
      <c r="JE106" s="265"/>
      <c r="JF106" s="266"/>
      <c r="JG106" s="267">
        <f t="shared" si="160"/>
        <v>0</v>
      </c>
      <c r="JH106" s="260">
        <f>+(IF(OR($B106=0,$C106=0,$D106=0,$DC$2&gt;$OE$1),0,IF(OR(JC106=0,JE106=0,JF106=0),0,MIN((VLOOKUP($D106,SALERYCODE,3,0))*(IF($D106=6,JF106,JE106))*((MIN((VLOOKUP($D106,SALERYCODE,5,0)),(IF($D106=6,JE106,JF106))))),MIN((VLOOKUP($D106,SALERYCODE,3,0)),(JC106+JD106))*(IF($D106=6,JF106,((MIN((VLOOKUP($D106,SALERYCODE,5,0)),JF106)))))))))/IF(AND($D106=2,'ראשי-פרטים כלליים וריכוז הוצאות'!$D$68&lt;&gt;4),1.2,1)</f>
        <v>0</v>
      </c>
      <c r="JI106" s="263"/>
      <c r="JJ106" s="264"/>
      <c r="JK106" s="265"/>
      <c r="JL106" s="266"/>
      <c r="JM106" s="267">
        <f t="shared" si="161"/>
        <v>0</v>
      </c>
      <c r="JN106" s="260">
        <f>+(IF(OR($B106=0,$C106=0,$D106=0,$DC$2&gt;$OE$1),0,IF(OR(JI106=0,JK106=0,JL106=0),0,MIN((VLOOKUP($D106,SALERYCODE,3,0))*(IF($D106=6,JL106,JK106))*((MIN((VLOOKUP($D106,SALERYCODE,5,0)),(IF($D106=6,JK106,JL106))))),MIN((VLOOKUP($D106,SALERYCODE,3,0)),(JI106+JJ106))*(IF($D106=6,JL106,((MIN((VLOOKUP($D106,SALERYCODE,5,0)),JL106)))))))))/IF(AND($D106=2,'ראשי-פרטים כלליים וריכוז הוצאות'!$D$68&lt;&gt;4),1.2,1)</f>
        <v>0</v>
      </c>
      <c r="JO106" s="263"/>
      <c r="JP106" s="264"/>
      <c r="JQ106" s="265"/>
      <c r="JR106" s="266"/>
      <c r="JS106" s="267">
        <f t="shared" si="162"/>
        <v>0</v>
      </c>
      <c r="JT106" s="260">
        <f>+(IF(OR($B106=0,$C106=0,$D106=0,$DC$2&gt;$OE$1),0,IF(OR(JO106=0,JQ106=0,JR106=0),0,MIN((VLOOKUP($D106,SALERYCODE,3,0))*(IF($D106=6,JR106,JQ106))*((MIN((VLOOKUP($D106,SALERYCODE,5,0)),(IF($D106=6,JQ106,JR106))))),MIN((VLOOKUP($D106,SALERYCODE,3,0)),(JO106+JP106))*(IF($D106=6,JR106,((MIN((VLOOKUP($D106,SALERYCODE,5,0)),JR106)))))))))/IF(AND($D106=2,'ראשי-פרטים כלליים וריכוז הוצאות'!$D$68&lt;&gt;4),1.2,1)</f>
        <v>0</v>
      </c>
      <c r="JU106" s="263"/>
      <c r="JV106" s="264"/>
      <c r="JW106" s="265"/>
      <c r="JX106" s="266"/>
      <c r="JY106" s="267">
        <f t="shared" si="163"/>
        <v>0</v>
      </c>
      <c r="JZ106" s="260">
        <f>+(IF(OR($B106=0,$C106=0,$D106=0,$DC$2&gt;$OE$1),0,IF(OR(JU106=0,JW106=0,JX106=0),0,MIN((VLOOKUP($D106,SALERYCODE,3,0))*(IF($D106=6,JX106,JW106))*((MIN((VLOOKUP($D106,SALERYCODE,5,0)),(IF($D106=6,JW106,JX106))))),MIN((VLOOKUP($D106,SALERYCODE,3,0)),(JU106+JV106))*(IF($D106=6,JX106,((MIN((VLOOKUP($D106,SALERYCODE,5,0)),JX106)))))))))/IF(AND($D106=2,'ראשי-פרטים כלליים וריכוז הוצאות'!$D$68&lt;&gt;4),1.2,1)</f>
        <v>0</v>
      </c>
      <c r="KA106" s="263"/>
      <c r="KB106" s="264"/>
      <c r="KC106" s="265"/>
      <c r="KD106" s="266"/>
      <c r="KE106" s="267">
        <f t="shared" si="164"/>
        <v>0</v>
      </c>
      <c r="KF106" s="260">
        <f>+(IF(OR($B106=0,$C106=0,$D106=0,$DC$2&gt;$OE$1),0,IF(OR(KA106=0,KC106=0,KD106=0),0,MIN((VLOOKUP($D106,SALERYCODE,3,0))*(IF($D106=6,KD106,KC106))*((MIN((VLOOKUP($D106,SALERYCODE,5,0)),(IF($D106=6,KC106,KD106))))),MIN((VLOOKUP($D106,SALERYCODE,3,0)),(KA106+KB106))*(IF($D106=6,KD106,((MIN((VLOOKUP($D106,SALERYCODE,5,0)),KD106)))))))))/IF(AND($D106=2,'ראשי-פרטים כלליים וריכוז הוצאות'!$D$68&lt;&gt;4),1.2,1)</f>
        <v>0</v>
      </c>
      <c r="KG106" s="263"/>
      <c r="KH106" s="264"/>
      <c r="KI106" s="265"/>
      <c r="KJ106" s="266"/>
      <c r="KK106" s="267">
        <f t="shared" si="165"/>
        <v>0</v>
      </c>
      <c r="KL106" s="260">
        <f>+(IF(OR($B106=0,$C106=0,$D106=0,$DC$2&gt;$OE$1),0,IF(OR(KG106=0,KI106=0,KJ106=0),0,MIN((VLOOKUP($D106,SALERYCODE,3,0))*(IF($D106=6,KJ106,KI106))*((MIN((VLOOKUP($D106,SALERYCODE,5,0)),(IF($D106=6,KI106,KJ106))))),MIN((VLOOKUP($D106,SALERYCODE,3,0)),(KG106+KH106))*(IF($D106=6,KJ106,((MIN((VLOOKUP($D106,SALERYCODE,5,0)),KJ106)))))))))/IF(AND($D106=2,'ראשי-פרטים כלליים וריכוז הוצאות'!$D$68&lt;&gt;4),1.2,1)</f>
        <v>0</v>
      </c>
      <c r="KM106" s="263"/>
      <c r="KN106" s="264"/>
      <c r="KO106" s="265"/>
      <c r="KP106" s="266"/>
      <c r="KQ106" s="267">
        <f t="shared" si="166"/>
        <v>0</v>
      </c>
      <c r="KR106" s="260">
        <f>+(IF(OR($B106=0,$C106=0,$D106=0,$DC$2&gt;$OE$1),0,IF(OR(KM106=0,KO106=0,KP106=0),0,MIN((VLOOKUP($D106,SALERYCODE,3,0))*(IF($D106=6,KP106,KO106))*((MIN((VLOOKUP($D106,SALERYCODE,5,0)),(IF($D106=6,KO106,KP106))))),MIN((VLOOKUP($D106,SALERYCODE,3,0)),(KM106+KN106))*(IF($D106=6,KP106,((MIN((VLOOKUP($D106,SALERYCODE,5,0)),KP106)))))))))/IF(AND($D106=2,'ראשי-פרטים כלליים וריכוז הוצאות'!$D$68&lt;&gt;4),1.2,1)</f>
        <v>0</v>
      </c>
      <c r="KS106" s="263"/>
      <c r="KT106" s="264"/>
      <c r="KU106" s="265"/>
      <c r="KV106" s="266"/>
      <c r="KW106" s="267">
        <f t="shared" si="167"/>
        <v>0</v>
      </c>
      <c r="KX106" s="260">
        <f>+(IF(OR($B106=0,$C106=0,$D106=0,$DC$2&gt;$OE$1),0,IF(OR(KS106=0,KU106=0,KV106=0),0,MIN((VLOOKUP($D106,SALERYCODE,3,0))*(IF($D106=6,KV106,KU106))*((MIN((VLOOKUP($D106,SALERYCODE,5,0)),(IF($D106=6,KU106,KV106))))),MIN((VLOOKUP($D106,SALERYCODE,3,0)),(KS106+KT106))*(IF($D106=6,KV106,((MIN((VLOOKUP($D106,SALERYCODE,5,0)),KV106)))))))))/IF(AND($D106=2,'ראשי-פרטים כלליים וריכוז הוצאות'!$D$68&lt;&gt;4),1.2,1)</f>
        <v>0</v>
      </c>
      <c r="KY106" s="263"/>
      <c r="KZ106" s="264"/>
      <c r="LA106" s="265"/>
      <c r="LB106" s="266"/>
      <c r="LC106" s="267">
        <f t="shared" si="168"/>
        <v>0</v>
      </c>
      <c r="LD106" s="260">
        <f>+(IF(OR($B106=0,$C106=0,$D106=0,$DC$2&gt;$OE$1),0,IF(OR(KY106=0,LA106=0,LB106=0),0,MIN((VLOOKUP($D106,SALERYCODE,3,0))*(IF($D106=6,LB106,LA106))*((MIN((VLOOKUP($D106,SALERYCODE,5,0)),(IF($D106=6,LA106,LB106))))),MIN((VLOOKUP($D106,SALERYCODE,3,0)),(KY106+KZ106))*(IF($D106=6,LB106,((MIN((VLOOKUP($D106,SALERYCODE,5,0)),LB106)))))))))/IF(AND($D106=2,'ראשי-פרטים כלליים וריכוז הוצאות'!$D$68&lt;&gt;4),1.2,1)</f>
        <v>0</v>
      </c>
      <c r="LE106" s="263"/>
      <c r="LF106" s="264"/>
      <c r="LG106" s="265"/>
      <c r="LH106" s="266"/>
      <c r="LI106" s="267">
        <f t="shared" si="169"/>
        <v>0</v>
      </c>
      <c r="LJ106" s="260">
        <f>+(IF(OR($B106=0,$C106=0,$D106=0,$DC$2&gt;$OE$1),0,IF(OR(LE106=0,LG106=0,LH106=0),0,MIN((VLOOKUP($D106,SALERYCODE,3,0))*(IF($D106=6,LH106,LG106))*((MIN((VLOOKUP($D106,SALERYCODE,5,0)),(IF($D106=6,LG106,LH106))))),MIN((VLOOKUP($D106,SALERYCODE,3,0)),(LE106+LF106))*(IF($D106=6,LH106,((MIN((VLOOKUP($D106,SALERYCODE,5,0)),LH106)))))))))/IF(AND($D106=2,'ראשי-פרטים כלליים וריכוז הוצאות'!$D$68&lt;&gt;4),1.2,1)</f>
        <v>0</v>
      </c>
      <c r="LK106" s="263"/>
      <c r="LL106" s="264"/>
      <c r="LM106" s="265"/>
      <c r="LN106" s="266"/>
      <c r="LO106" s="267">
        <f t="shared" si="170"/>
        <v>0</v>
      </c>
      <c r="LP106" s="260">
        <f>+(IF(OR($B106=0,$C106=0,$D106=0,$DC$2&gt;$OE$1),0,IF(OR(LK106=0,LM106=0,LN106=0),0,MIN((VLOOKUP($D106,SALERYCODE,3,0))*(IF($D106=6,LN106,LM106))*((MIN((VLOOKUP($D106,SALERYCODE,5,0)),(IF($D106=6,LM106,LN106))))),MIN((VLOOKUP($D106,SALERYCODE,3,0)),(LK106+LL106))*(IF($D106=6,LN106,((MIN((VLOOKUP($D106,SALERYCODE,5,0)),LN106)))))))))/IF(AND($D106=2,'ראשי-פרטים כלליים וריכוז הוצאות'!$D$68&lt;&gt;4),1.2,1)</f>
        <v>0</v>
      </c>
      <c r="LQ106" s="263"/>
      <c r="LR106" s="264"/>
      <c r="LS106" s="265"/>
      <c r="LT106" s="266"/>
      <c r="LU106" s="267">
        <f t="shared" si="171"/>
        <v>0</v>
      </c>
      <c r="LV106" s="260">
        <f>+(IF(OR($B106=0,$C106=0,$D106=0,$DC$2&gt;$OE$1),0,IF(OR(LQ106=0,LS106=0,LT106=0),0,MIN((VLOOKUP($D106,SALERYCODE,3,0))*(IF($D106=6,LT106,LS106))*((MIN((VLOOKUP($D106,SALERYCODE,5,0)),(IF($D106=6,LS106,LT106))))),MIN((VLOOKUP($D106,SALERYCODE,3,0)),(LQ106+LR106))*(IF($D106=6,LT106,((MIN((VLOOKUP($D106,SALERYCODE,5,0)),LT106)))))))))/IF(AND($D106=2,'ראשי-פרטים כלליים וריכוז הוצאות'!$D$68&lt;&gt;4),1.2,1)</f>
        <v>0</v>
      </c>
      <c r="LW106" s="263"/>
      <c r="LX106" s="264"/>
      <c r="LY106" s="265"/>
      <c r="LZ106" s="266"/>
      <c r="MA106" s="267">
        <f t="shared" si="172"/>
        <v>0</v>
      </c>
      <c r="MB106" s="260">
        <f>+(IF(OR($B106=0,$C106=0,$D106=0,$DC$2&gt;$OE$1),0,IF(OR(LW106=0,LY106=0,LZ106=0),0,MIN((VLOOKUP($D106,SALERYCODE,3,0))*(IF($D106=6,LZ106,LY106))*((MIN((VLOOKUP($D106,SALERYCODE,5,0)),(IF($D106=6,LY106,LZ106))))),MIN((VLOOKUP($D106,SALERYCODE,3,0)),(LW106+LX106))*(IF($D106=6,LZ106,((MIN((VLOOKUP($D106,SALERYCODE,5,0)),LZ106)))))))))/IF(AND($D106=2,'ראשי-פרטים כלליים וריכוז הוצאות'!$D$68&lt;&gt;4),1.2,1)</f>
        <v>0</v>
      </c>
      <c r="MC106" s="263"/>
      <c r="MD106" s="264"/>
      <c r="ME106" s="265"/>
      <c r="MF106" s="266"/>
      <c r="MG106" s="267">
        <f t="shared" si="173"/>
        <v>0</v>
      </c>
      <c r="MH106" s="260">
        <f>+(IF(OR($B106=0,$C106=0,$D106=0,$DC$2&gt;$OE$1),0,IF(OR(MC106=0,ME106=0,MF106=0),0,MIN((VLOOKUP($D106,SALERYCODE,3,0))*(IF($D106=6,MF106,ME106))*((MIN((VLOOKUP($D106,SALERYCODE,5,0)),(IF($D106=6,ME106,MF106))))),MIN((VLOOKUP($D106,SALERYCODE,3,0)),(MC106+MD106))*(IF($D106=6,MF106,((MIN((VLOOKUP($D106,SALERYCODE,5,0)),MF106)))))))))/IF(AND($D106=2,'ראשי-פרטים כלליים וריכוז הוצאות'!$D$68&lt;&gt;4),1.2,1)</f>
        <v>0</v>
      </c>
      <c r="MI106" s="263"/>
      <c r="MJ106" s="264"/>
      <c r="MK106" s="265"/>
      <c r="ML106" s="266"/>
      <c r="MM106" s="267">
        <f t="shared" si="174"/>
        <v>0</v>
      </c>
      <c r="MN106" s="260">
        <f>+(IF(OR($B106=0,$C106=0,$D106=0,$DC$2&gt;$OE$1),0,IF(OR(MI106=0,MK106=0,ML106=0),0,MIN((VLOOKUP($D106,SALERYCODE,3,0))*(IF($D106=6,ML106,MK106))*((MIN((VLOOKUP($D106,SALERYCODE,5,0)),(IF($D106=6,MK106,ML106))))),MIN((VLOOKUP($D106,SALERYCODE,3,0)),(MI106+MJ106))*(IF($D106=6,ML106,((MIN((VLOOKUP($D106,SALERYCODE,5,0)),ML106)))))))))/IF(AND($D106=2,'ראשי-פרטים כלליים וריכוז הוצאות'!$D$68&lt;&gt;4),1.2,1)</f>
        <v>0</v>
      </c>
      <c r="MO106" s="263"/>
      <c r="MP106" s="264"/>
      <c r="MQ106" s="265"/>
      <c r="MR106" s="266"/>
      <c r="MS106" s="267">
        <f t="shared" si="175"/>
        <v>0</v>
      </c>
      <c r="MT106" s="260">
        <f>+(IF(OR($B106=0,$C106=0,$D106=0,$DC$2&gt;$OE$1),0,IF(OR(MO106=0,MQ106=0,MR106=0),0,MIN((VLOOKUP($D106,SALERYCODE,3,0))*(IF($D106=6,MR106,MQ106))*((MIN((VLOOKUP($D106,SALERYCODE,5,0)),(IF($D106=6,MQ106,MR106))))),MIN((VLOOKUP($D106,SALERYCODE,3,0)),(MO106+MP106))*(IF($D106=6,MR106,((MIN((VLOOKUP($D106,SALERYCODE,5,0)),MR106)))))))))/IF(AND($D106=2,'ראשי-פרטים כלליים וריכוז הוצאות'!$D$68&lt;&gt;4),1.2,1)</f>
        <v>0</v>
      </c>
      <c r="MU106" s="263"/>
      <c r="MV106" s="264"/>
      <c r="MW106" s="265"/>
      <c r="MX106" s="266"/>
      <c r="MY106" s="267">
        <f t="shared" si="176"/>
        <v>0</v>
      </c>
      <c r="MZ106" s="260">
        <f>+(IF(OR($B106=0,$C106=0,$D106=0,$DC$2&gt;$OE$1),0,IF(OR(MU106=0,MW106=0,MX106=0),0,MIN((VLOOKUP($D106,SALERYCODE,3,0))*(IF($D106=6,MX106,MW106))*((MIN((VLOOKUP($D106,SALERYCODE,5,0)),(IF($D106=6,MW106,MX106))))),MIN((VLOOKUP($D106,SALERYCODE,3,0)),(MU106+MV106))*(IF($D106=6,MX106,((MIN((VLOOKUP($D106,SALERYCODE,5,0)),MX106)))))))))/IF(AND($D106=2,'ראשי-פרטים כלליים וריכוז הוצאות'!$D$68&lt;&gt;4),1.2,1)</f>
        <v>0</v>
      </c>
      <c r="NA106" s="263"/>
      <c r="NB106" s="264"/>
      <c r="NC106" s="265"/>
      <c r="ND106" s="266"/>
      <c r="NE106" s="267">
        <f t="shared" si="177"/>
        <v>0</v>
      </c>
      <c r="NF106" s="260">
        <f>+(IF(OR($B106=0,$C106=0,$D106=0,$DC$2&gt;$OE$1),0,IF(OR(NA106=0,NC106=0,ND106=0),0,MIN((VLOOKUP($D106,SALERYCODE,3,0))*(IF($D106=6,ND106,NC106))*((MIN((VLOOKUP($D106,SALERYCODE,5,0)),(IF($D106=6,NC106,ND106))))),MIN((VLOOKUP($D106,SALERYCODE,3,0)),(NA106+NB106))*(IF($D106=6,ND106,((MIN((VLOOKUP($D106,SALERYCODE,5,0)),ND106)))))))))/IF(AND($D106=2,'ראשי-פרטים כלליים וריכוז הוצאות'!$D$68&lt;&gt;4),1.2,1)</f>
        <v>0</v>
      </c>
      <c r="NG106" s="263"/>
      <c r="NH106" s="264"/>
      <c r="NI106" s="265"/>
      <c r="NJ106" s="266"/>
      <c r="NK106" s="267">
        <f t="shared" si="178"/>
        <v>0</v>
      </c>
      <c r="NL106" s="260">
        <f>+(IF(OR($B106=0,$C106=0,$D106=0,$DC$2&gt;$OE$1),0,IF(OR(NG106=0,NI106=0,NJ106=0),0,MIN((VLOOKUP($D106,SALERYCODE,3,0))*(IF($D106=6,NJ106,NI106))*((MIN((VLOOKUP($D106,SALERYCODE,5,0)),(IF($D106=6,NI106,NJ106))))),MIN((VLOOKUP($D106,SALERYCODE,3,0)),(NG106+NH106))*(IF($D106=6,NJ106,((MIN((VLOOKUP($D106,SALERYCODE,5,0)),NJ106)))))))))/IF(AND($D106=2,'ראשי-פרטים כלליים וריכוז הוצאות'!$D$68&lt;&gt;4),1.2,1)</f>
        <v>0</v>
      </c>
      <c r="NM106" s="263"/>
      <c r="NN106" s="264"/>
      <c r="NO106" s="265"/>
      <c r="NP106" s="266"/>
      <c r="NQ106" s="267">
        <f t="shared" si="179"/>
        <v>0</v>
      </c>
      <c r="NR106" s="260">
        <f>+(IF(OR($B106=0,$C106=0,$D106=0,$DC$2&gt;$OE$1),0,IF(OR(NM106=0,NO106=0,NP106=0),0,MIN((VLOOKUP($D106,SALERYCODE,3,0))*(IF($D106=6,NP106,NO106))*((MIN((VLOOKUP($D106,SALERYCODE,5,0)),(IF($D106=6,NO106,NP106))))),MIN((VLOOKUP($D106,SALERYCODE,3,0)),(NM106+NN106))*(IF($D106=6,NP106,((MIN((VLOOKUP($D106,SALERYCODE,5,0)),NP106)))))))))/IF(AND($D106=2,'ראשי-פרטים כלליים וריכוז הוצאות'!$D$68&lt;&gt;4),1.2,1)</f>
        <v>0</v>
      </c>
      <c r="NS106" s="263"/>
      <c r="NT106" s="264"/>
      <c r="NU106" s="265"/>
      <c r="NV106" s="266"/>
      <c r="NW106" s="267">
        <f t="shared" si="180"/>
        <v>0</v>
      </c>
      <c r="NX106" s="260">
        <f>+(IF(OR($B106=0,$C106=0,$D106=0,$DC$2&gt;$OE$1),0,IF(OR(NS106=0,NU106=0,NV106=0),0,MIN((VLOOKUP($D106,SALERYCODE,3,0))*(IF($D106=6,NV106,NU106))*((MIN((VLOOKUP($D106,SALERYCODE,5,0)),(IF($D106=6,NU106,NV106))))),MIN((VLOOKUP($D106,SALERYCODE,3,0)),(NS106+NT106))*(IF($D106=6,NV106,((MIN((VLOOKUP($D106,SALERYCODE,5,0)),NV106)))))))))/IF(AND($D106=2,'ראשי-פרטים כלליים וריכוז הוצאות'!$D$68&lt;&gt;4),1.2,1)</f>
        <v>0</v>
      </c>
      <c r="NY106" s="263"/>
      <c r="NZ106" s="264"/>
      <c r="OA106" s="265"/>
      <c r="OB106" s="266"/>
      <c r="OC106" s="267">
        <f t="shared" si="181"/>
        <v>0</v>
      </c>
      <c r="OD106" s="260">
        <f>+(IF(OR($B106=0,$C106=0,$D106=0,$DC$2&gt;$OE$1),0,IF(OR(NY106=0,OA106=0,OB106=0),0,MIN((VLOOKUP($D106,SALERYCODE,3,0))*(IF($D106=6,OB106,OA106))*((MIN((VLOOKUP($D106,SALERYCODE,5,0)),(IF($D106=6,OA106,OB106))))),MIN((VLOOKUP($D106,SALERYCODE,3,0)),(NY106+NZ106))*(IF($D106=6,OB106,((MIN((VLOOKUP($D106,SALERYCODE,5,0)),OB106)))))))))/IF(AND($D106=2,'ראשי-פרטים כלליים וריכוז הוצאות'!$D$68&lt;&gt;4),1.2,1)</f>
        <v>0</v>
      </c>
      <c r="OE106" s="275">
        <f t="shared" si="192"/>
        <v>0</v>
      </c>
      <c r="OF106" s="283">
        <f t="shared" si="193"/>
        <v>9.9999999999999995E-7</v>
      </c>
      <c r="OG106" s="276">
        <f t="shared" si="194"/>
        <v>0</v>
      </c>
      <c r="OH106" s="275">
        <f t="shared" si="195"/>
        <v>0</v>
      </c>
      <c r="OI106" s="275">
        <v>0</v>
      </c>
      <c r="OJ106" s="258">
        <f t="shared" si="191"/>
        <v>0</v>
      </c>
      <c r="OK106" s="284"/>
      <c r="OL106" s="116">
        <f>MIN(OJ106+OK106*OF106*OE106/$OL$1/IF(AND($D106=2,'ראשי-פרטים כלליים וריכוז הוצאות'!$D$68&lt;&gt;4),1.2,1),IF($D106&gt;0,VLOOKUP($D106,SALERYCODE,3,0)*12*OG106,0))</f>
        <v>0</v>
      </c>
      <c r="OM106" s="95">
        <f t="shared" si="182"/>
        <v>0</v>
      </c>
      <c r="ON106" s="11">
        <f t="shared" si="183"/>
        <v>0</v>
      </c>
      <c r="OO106" s="11">
        <f t="shared" si="184"/>
        <v>0</v>
      </c>
      <c r="OP106" s="22">
        <f t="shared" si="185"/>
        <v>0</v>
      </c>
      <c r="OQ106" s="11">
        <f t="shared" si="186"/>
        <v>0</v>
      </c>
      <c r="OR106" s="11" t="e">
        <f>#REF!</f>
        <v>#REF!</v>
      </c>
      <c r="OS106" s="35" t="e">
        <f>#REF!-OP106</f>
        <v>#REF!</v>
      </c>
      <c r="OT106" s="35" t="e">
        <f>OS106-#REF!</f>
        <v>#REF!</v>
      </c>
      <c r="OU106" s="43" t="e">
        <f>IF(AND(OP106&gt;0,(OS106=#REF!-OP106)),"מועסק פחות מ-10% מזמנו במופ","")</f>
        <v>#REF!</v>
      </c>
    </row>
    <row r="107" spans="1:411" ht="24" hidden="1" customHeight="1" outlineLevel="1" x14ac:dyDescent="0.2">
      <c r="A107" s="282">
        <v>104</v>
      </c>
      <c r="B107" s="269"/>
      <c r="C107" s="270"/>
      <c r="D107" s="271"/>
      <c r="E107" s="263"/>
      <c r="F107" s="264"/>
      <c r="G107" s="265"/>
      <c r="H107" s="266"/>
      <c r="I107" s="267">
        <f t="shared" si="117"/>
        <v>0</v>
      </c>
      <c r="J107" s="260">
        <f>(IF(OR($B107=0,$C107=0,$D107=0,$E$2&gt;$OE$1),0,IF(OR($E107=0,$G107=0,$H107=0),0,MIN((VLOOKUP($D107,SALERYCODE,3,0))*(IF($D107=6,$H107,$G107))*((MIN((VLOOKUP($D107,SALERYCODE,5,0)),(IF($D107=6,$G107,$H107))))),MIN((VLOOKUP($D107,SALERYCODE,3,0)),($E107+$F107))*(IF($D107=6,$H107,((MIN((VLOOKUP($D107,SALERYCODE,5,0)),$H107)))))))))/IF(AND($D107=2,'ראשי-פרטים כלליים וריכוז הוצאות'!$D$68&lt;&gt;4),1.2,1)</f>
        <v>0</v>
      </c>
      <c r="K107" s="263"/>
      <c r="L107" s="264"/>
      <c r="M107" s="265"/>
      <c r="N107" s="266"/>
      <c r="O107" s="267">
        <f t="shared" si="118"/>
        <v>0</v>
      </c>
      <c r="P107" s="260">
        <f>+(IF(OR($B107=0,$C107=0,$D107=0,$K$2&gt;$OE$1),0,IF(OR($K107=0,$M107=0,$N107=0),0,MIN((VLOOKUP($D107,SALERYCODE,3,0))*(IF($D107=6,$N107,$M107))*((MIN((VLOOKUP($D107,SALERYCODE,5,0)),(IF($D107=6,$M107,$N107))))),MIN((VLOOKUP($D107,SALERYCODE,3,0)),($K107+$L107))*(IF($D107=6,$N107,((MIN((VLOOKUP($D107,SALERYCODE,5,0)),$N107)))))))))/IF(AND($D107=2,'ראשי-פרטים כלליים וריכוז הוצאות'!$D$68&lt;&gt;4),1.2,1)</f>
        <v>0</v>
      </c>
      <c r="Q107" s="263"/>
      <c r="R107" s="264"/>
      <c r="S107" s="265"/>
      <c r="T107" s="266"/>
      <c r="U107" s="267">
        <f t="shared" si="119"/>
        <v>0</v>
      </c>
      <c r="V107" s="260">
        <f>+(IF(OR($B107=0,$C107=0,$D107=0,$Q$2&gt;$OE$1),0,IF(OR(Q107=0,S107=0,T107=0),0,MIN((VLOOKUP($D107,SALERYCODE,3,0))*(IF($D107=6,T107,S107))*((MIN((VLOOKUP($D107,SALERYCODE,5,0)),(IF($D107=6,S107,T107))))),MIN((VLOOKUP($D107,SALERYCODE,3,0)),(Q107+R107))*(IF($D107=6,T107,((MIN((VLOOKUP($D107,SALERYCODE,5,0)),T107)))))))))/IF(AND($D107=2,'ראשי-פרטים כלליים וריכוז הוצאות'!$D$68&lt;&gt;4),1.2,1)</f>
        <v>0</v>
      </c>
      <c r="W107" s="263"/>
      <c r="X107" s="264"/>
      <c r="Y107" s="265"/>
      <c r="Z107" s="266"/>
      <c r="AA107" s="267">
        <f t="shared" si="120"/>
        <v>0</v>
      </c>
      <c r="AB107" s="260">
        <f>+(IF(OR($B107=0,$C107=0,$D107=0,$W$2&gt;$OE$1),0,IF(OR(W107=0,Y107=0,Z107=0),0,MIN((VLOOKUP($D107,SALERYCODE,3,0))*(IF($D107=6,Z107,Y107))*((MIN((VLOOKUP($D107,SALERYCODE,5,0)),(IF($D107=6,Y107,Z107))))),MIN((VLOOKUP($D107,SALERYCODE,3,0)),(W107+X107))*(IF($D107=6,Z107,((MIN((VLOOKUP($D107,SALERYCODE,5,0)),Z107)))))))))/IF(AND($D107=2,'ראשי-פרטים כלליים וריכוז הוצאות'!$D$68&lt;&gt;4),1.2,1)</f>
        <v>0</v>
      </c>
      <c r="AC107" s="263"/>
      <c r="AD107" s="264"/>
      <c r="AE107" s="265"/>
      <c r="AF107" s="266"/>
      <c r="AG107" s="267">
        <f t="shared" si="121"/>
        <v>0</v>
      </c>
      <c r="AH107" s="260">
        <f>+(IF(OR($B107=0,$C107=0,$D107=0,$AC$2&gt;$OE$1),0,IF(OR(AC107=0,AE107=0,AF107=0),0,MIN((VLOOKUP($D107,SALERYCODE,3,0))*(IF($D107=6,AF107,AE107))*((MIN((VLOOKUP($D107,SALERYCODE,5,0)),(IF($D107=6,AE107,AF107))))),MIN((VLOOKUP($D107,SALERYCODE,3,0)),(AC107+AD107))*(IF($D107=6,AF107,((MIN((VLOOKUP($D107,SALERYCODE,5,0)),AF107)))))))))/IF(AND($D107=2,'ראשי-פרטים כלליים וריכוז הוצאות'!$D$68&lt;&gt;4),1.2,1)</f>
        <v>0</v>
      </c>
      <c r="AI107" s="263"/>
      <c r="AJ107" s="264"/>
      <c r="AK107" s="265"/>
      <c r="AL107" s="266"/>
      <c r="AM107" s="267">
        <f t="shared" si="122"/>
        <v>0</v>
      </c>
      <c r="AN107" s="260">
        <f>+(IF(OR($B107=0,$C107=0,$D107=0,$AI$2&gt;$OE$1),0,IF(OR(AI107=0,AK107=0,AL107=0),0,MIN((VLOOKUP($D107,SALERYCODE,3,0))*(IF($D107=6,AL107,AK107))*((MIN((VLOOKUP($D107,SALERYCODE,5,0)),(IF($D107=6,AK107,AL107))))),MIN((VLOOKUP($D107,SALERYCODE,3,0)),(AI107+AJ107))*(IF($D107=6,AL107,((MIN((VLOOKUP($D107,SALERYCODE,5,0)),AL107)))))))))/IF(AND($D107=2,'ראשי-פרטים כלליים וריכוז הוצאות'!$D$68&lt;&gt;4),1.2,1)</f>
        <v>0</v>
      </c>
      <c r="AO107" s="263"/>
      <c r="AP107" s="264"/>
      <c r="AQ107" s="265"/>
      <c r="AR107" s="266"/>
      <c r="AS107" s="267">
        <f t="shared" si="123"/>
        <v>0</v>
      </c>
      <c r="AT107" s="260">
        <f>+(IF(OR($B107=0,$C107=0,$D107=0,$AO$2&gt;$OE$1),0,IF(OR(AO107=0,AQ107=0,AR107=0),0,MIN((VLOOKUP($D107,SALERYCODE,3,0))*(IF($D107=6,AR107,AQ107))*((MIN((VLOOKUP($D107,SALERYCODE,5,0)),(IF($D107=6,AQ107,AR107))))),MIN((VLOOKUP($D107,SALERYCODE,3,0)),(AO107+AP107))*(IF($D107=6,AR107,((MIN((VLOOKUP($D107,SALERYCODE,5,0)),AR107)))))))))/IF(AND($D107=2,'ראשי-פרטים כלליים וריכוז הוצאות'!$D$68&lt;&gt;4),1.2,1)</f>
        <v>0</v>
      </c>
      <c r="AU107" s="263"/>
      <c r="AV107" s="264"/>
      <c r="AW107" s="265"/>
      <c r="AX107" s="266"/>
      <c r="AY107" s="267">
        <f t="shared" si="124"/>
        <v>0</v>
      </c>
      <c r="AZ107" s="260">
        <f>+(IF(OR($B107=0,$C107=0,$D107=0,$AU$2&gt;$OE$1),0,IF(OR(AU107=0,AW107=0,AX107=0),0,MIN((VLOOKUP($D107,SALERYCODE,3,0))*(IF($D107=6,AX107,AW107))*((MIN((VLOOKUP($D107,SALERYCODE,5,0)),(IF($D107=6,AW107,AX107))))),MIN((VLOOKUP($D107,SALERYCODE,3,0)),(AU107+AV107))*(IF($D107=6,AX107,((MIN((VLOOKUP($D107,SALERYCODE,5,0)),AX107)))))))))/IF(AND($D107=2,'ראשי-פרטים כלליים וריכוז הוצאות'!$D$68&lt;&gt;4),1.2,1)</f>
        <v>0</v>
      </c>
      <c r="BA107" s="263"/>
      <c r="BB107" s="264"/>
      <c r="BC107" s="265"/>
      <c r="BD107" s="266"/>
      <c r="BE107" s="267">
        <f t="shared" si="125"/>
        <v>0</v>
      </c>
      <c r="BF107" s="260">
        <f>+(IF(OR($B107=0,$C107=0,$D107=0,$BA$2&gt;$OE$1),0,IF(OR(BA107=0,BC107=0,BD107=0),0,MIN((VLOOKUP($D107,SALERYCODE,3,0))*(IF($D107=6,BD107,BC107))*((MIN((VLOOKUP($D107,SALERYCODE,5,0)),(IF($D107=6,BC107,BD107))))),MIN((VLOOKUP($D107,SALERYCODE,3,0)),(BA107+BB107))*(IF($D107=6,BD107,((MIN((VLOOKUP($D107,SALERYCODE,5,0)),BD107)))))))))/IF(AND($D107=2,'ראשי-פרטים כלליים וריכוז הוצאות'!$D$68&lt;&gt;4),1.2,1)</f>
        <v>0</v>
      </c>
      <c r="BG107" s="263"/>
      <c r="BH107" s="264"/>
      <c r="BI107" s="265"/>
      <c r="BJ107" s="266"/>
      <c r="BK107" s="267">
        <f t="shared" si="126"/>
        <v>0</v>
      </c>
      <c r="BL107" s="260">
        <f>+(IF(OR($B107=0,$C107=0,$D107=0,$BG$2&gt;$OE$1),0,IF(OR(BG107=0,BI107=0,BJ107=0),0,MIN((VLOOKUP($D107,SALERYCODE,3,0))*(IF($D107=6,BJ107,BI107))*((MIN((VLOOKUP($D107,SALERYCODE,5,0)),(IF($D107=6,BI107,BJ107))))),MIN((VLOOKUP($D107,SALERYCODE,3,0)),(BG107+BH107))*(IF($D107=6,BJ107,((MIN((VLOOKUP($D107,SALERYCODE,5,0)),BJ107)))))))))/IF(AND($D107=2,'ראשי-פרטים כלליים וריכוז הוצאות'!$D$68&lt;&gt;4),1.2,1)</f>
        <v>0</v>
      </c>
      <c r="BM107" s="263"/>
      <c r="BN107" s="264"/>
      <c r="BO107" s="265"/>
      <c r="BP107" s="266"/>
      <c r="BQ107" s="267">
        <f t="shared" si="127"/>
        <v>0</v>
      </c>
      <c r="BR107" s="260">
        <f>+(IF(OR($B107=0,$C107=0,$D107=0,$BM$2&gt;$OE$1),0,IF(OR(BM107=0,BO107=0,BP107=0),0,MIN((VLOOKUP($D107,SALERYCODE,3,0))*(IF($D107=6,BP107,BO107))*((MIN((VLOOKUP($D107,SALERYCODE,5,0)),(IF($D107=6,BO107,BP107))))),MIN((VLOOKUP($D107,SALERYCODE,3,0)),(BM107+BN107))*(IF($D107=6,BP107,((MIN((VLOOKUP($D107,SALERYCODE,5,0)),BP107)))))))))/IF(AND($D107=2,'ראשי-פרטים כלליים וריכוז הוצאות'!$D$68&lt;&gt;4),1.2,1)</f>
        <v>0</v>
      </c>
      <c r="BS107" s="263"/>
      <c r="BT107" s="264"/>
      <c r="BU107" s="265"/>
      <c r="BV107" s="266"/>
      <c r="BW107" s="267">
        <f t="shared" si="128"/>
        <v>0</v>
      </c>
      <c r="BX107" s="260">
        <f>+(IF(OR($B107=0,$C107=0,$D107=0,$BS$2&gt;$OE$1),0,IF(OR(BS107=0,BU107=0,BV107=0),0,MIN((VLOOKUP($D107,SALERYCODE,3,0))*(IF($D107=6,BV107,BU107))*((MIN((VLOOKUP($D107,SALERYCODE,5,0)),(IF($D107=6,BU107,BV107))))),MIN((VLOOKUP($D107,SALERYCODE,3,0)),(BS107+BT107))*(IF($D107=6,BV107,((MIN((VLOOKUP($D107,SALERYCODE,5,0)),BV107)))))))))/IF(AND($D107=2,'ראשי-פרטים כלליים וריכוז הוצאות'!$D$68&lt;&gt;4),1.2,1)</f>
        <v>0</v>
      </c>
      <c r="BY107" s="263"/>
      <c r="BZ107" s="264"/>
      <c r="CA107" s="265"/>
      <c r="CB107" s="266"/>
      <c r="CC107" s="267">
        <f t="shared" si="129"/>
        <v>0</v>
      </c>
      <c r="CD107" s="260">
        <f>+(IF(OR($B107=0,$C107=0,$D107=0,$BY$2&gt;$OE$1),0,IF(OR(BY107=0,CA107=0,CB107=0),0,MIN((VLOOKUP($D107,SALERYCODE,3,0))*(IF($D107=6,CB107,CA107))*((MIN((VLOOKUP($D107,SALERYCODE,5,0)),(IF($D107=6,CA107,CB107))))),MIN((VLOOKUP($D107,SALERYCODE,3,0)),(BY107+BZ107))*(IF($D107=6,CB107,((MIN((VLOOKUP($D107,SALERYCODE,5,0)),CB107)))))))))/IF(AND($D107=2,'ראשי-פרטים כלליים וריכוז הוצאות'!$D$68&lt;&gt;4),1.2,1)</f>
        <v>0</v>
      </c>
      <c r="CE107" s="263"/>
      <c r="CF107" s="264"/>
      <c r="CG107" s="265"/>
      <c r="CH107" s="266"/>
      <c r="CI107" s="267">
        <f t="shared" si="130"/>
        <v>0</v>
      </c>
      <c r="CJ107" s="260">
        <f>+(IF(OR($B107=0,$C107=0,$D107=0,$CE$2&gt;$OE$1),0,IF(OR(CE107=0,CG107=0,CH107=0),0,MIN((VLOOKUP($D107,SALERYCODE,3,0))*(IF($D107=6,CH107,CG107))*((MIN((VLOOKUP($D107,SALERYCODE,5,0)),(IF($D107=6,CG107,CH107))))),MIN((VLOOKUP($D107,SALERYCODE,3,0)),(CE107+CF107))*(IF($D107=6,CH107,((MIN((VLOOKUP($D107,SALERYCODE,5,0)),CH107)))))))))/IF(AND($D107=2,'ראשי-פרטים כלליים וריכוז הוצאות'!$D$68&lt;&gt;4),1.2,1)</f>
        <v>0</v>
      </c>
      <c r="CK107" s="263"/>
      <c r="CL107" s="264"/>
      <c r="CM107" s="265"/>
      <c r="CN107" s="266"/>
      <c r="CO107" s="267">
        <f t="shared" si="131"/>
        <v>0</v>
      </c>
      <c r="CP107" s="260">
        <f>+(IF(OR($B107=0,$C107=0,$D107=0,$CK$2&gt;$OE$1),0,IF(OR(CK107=0,CM107=0,CN107=0),0,MIN((VLOOKUP($D107,SALERYCODE,3,0))*(IF($D107=6,CN107,CM107))*((MIN((VLOOKUP($D107,SALERYCODE,5,0)),(IF($D107=6,CM107,CN107))))),MIN((VLOOKUP($D107,SALERYCODE,3,0)),(CK107+CL107))*(IF($D107=6,CN107,((MIN((VLOOKUP($D107,SALERYCODE,5,0)),CN107)))))))))/IF(AND($D107=2,'ראשי-פרטים כלליים וריכוז הוצאות'!$D$68&lt;&gt;4),1.2,1)</f>
        <v>0</v>
      </c>
      <c r="CQ107" s="263"/>
      <c r="CR107" s="264"/>
      <c r="CS107" s="265"/>
      <c r="CT107" s="266"/>
      <c r="CU107" s="267">
        <f t="shared" si="132"/>
        <v>0</v>
      </c>
      <c r="CV107" s="260">
        <f>+(IF(OR($B107=0,$C107=0,$D107=0,$CQ$2&gt;$OE$1),0,IF(OR(CQ107=0,CS107=0,CT107=0),0,MIN((VLOOKUP($D107,SALERYCODE,3,0))*(IF($D107=6,CT107,CS107))*((MIN((VLOOKUP($D107,SALERYCODE,5,0)),(IF($D107=6,CS107,CT107))))),MIN((VLOOKUP($D107,SALERYCODE,3,0)),(CQ107+CR107))*(IF($D107=6,CT107,((MIN((VLOOKUP($D107,SALERYCODE,5,0)),CT107)))))))))/IF(AND($D107=2,'ראשי-פרטים כלליים וריכוז הוצאות'!$D$68&lt;&gt;4),1.2,1)</f>
        <v>0</v>
      </c>
      <c r="CW107" s="263"/>
      <c r="CX107" s="264"/>
      <c r="CY107" s="265"/>
      <c r="CZ107" s="266"/>
      <c r="DA107" s="267">
        <f t="shared" si="133"/>
        <v>0</v>
      </c>
      <c r="DB107" s="260">
        <f>+(IF(OR($B107=0,$C107=0,$D107=0,$CW$2&gt;$OE$1),0,IF(OR(CW107=0,CY107=0,CZ107=0),0,MIN((VLOOKUP($D107,SALERYCODE,3,0))*(IF($D107=6,CZ107,CY107))*((MIN((VLOOKUP($D107,SALERYCODE,5,0)),(IF($D107=6,CY107,CZ107))))),MIN((VLOOKUP($D107,SALERYCODE,3,0)),(CW107+CX107))*(IF($D107=6,CZ107,((MIN((VLOOKUP($D107,SALERYCODE,5,0)),CZ107)))))))))/IF(AND($D107=2,'ראשי-פרטים כלליים וריכוז הוצאות'!$D$68&lt;&gt;4),1.2,1)</f>
        <v>0</v>
      </c>
      <c r="DC107" s="263"/>
      <c r="DD107" s="264"/>
      <c r="DE107" s="265"/>
      <c r="DF107" s="266"/>
      <c r="DG107" s="267">
        <f t="shared" si="134"/>
        <v>0</v>
      </c>
      <c r="DH107" s="260">
        <f>+(IF(OR($B107=0,$C107=0,$D107=0,$DC$2&gt;$OE$1),0,IF(OR(DC107=0,DE107=0,DF107=0),0,MIN((VLOOKUP($D107,SALERYCODE,3,0))*(IF($D107=6,DF107,DE107))*((MIN((VLOOKUP($D107,SALERYCODE,5,0)),(IF($D107=6,DE107,DF107))))),MIN((VLOOKUP($D107,SALERYCODE,3,0)),(DC107+DD107))*(IF($D107=6,DF107,((MIN((VLOOKUP($D107,SALERYCODE,5,0)),DF107)))))))))/IF(AND($D107=2,'ראשי-פרטים כלליים וריכוז הוצאות'!$D$68&lt;&gt;4),1.2,1)</f>
        <v>0</v>
      </c>
      <c r="DI107" s="263"/>
      <c r="DJ107" s="264"/>
      <c r="DK107" s="265"/>
      <c r="DL107" s="266"/>
      <c r="DM107" s="267">
        <f t="shared" si="135"/>
        <v>0</v>
      </c>
      <c r="DN107" s="260">
        <f>+(IF(OR($B107=0,$C107=0,$D107=0,$DC$2&gt;$OE$1),0,IF(OR(DI107=0,DK107=0,DL107=0),0,MIN((VLOOKUP($D107,SALERYCODE,3,0))*(IF($D107=6,DL107,DK107))*((MIN((VLOOKUP($D107,SALERYCODE,5,0)),(IF($D107=6,DK107,DL107))))),MIN((VLOOKUP($D107,SALERYCODE,3,0)),(DI107+DJ107))*(IF($D107=6,DL107,((MIN((VLOOKUP($D107,SALERYCODE,5,0)),DL107)))))))))/IF(AND($D107=2,'ראשי-פרטים כלליים וריכוז הוצאות'!$D$68&lt;&gt;4),1.2,1)</f>
        <v>0</v>
      </c>
      <c r="DO107" s="263"/>
      <c r="DP107" s="264"/>
      <c r="DQ107" s="265"/>
      <c r="DR107" s="266"/>
      <c r="DS107" s="267">
        <f t="shared" si="136"/>
        <v>0</v>
      </c>
      <c r="DT107" s="260">
        <f>+(IF(OR($B107=0,$C107=0,$D107=0,$DC$2&gt;$OE$1),0,IF(OR(DO107=0,DQ107=0,DR107=0),0,MIN((VLOOKUP($D107,SALERYCODE,3,0))*(IF($D107=6,DR107,DQ107))*((MIN((VLOOKUP($D107,SALERYCODE,5,0)),(IF($D107=6,DQ107,DR107))))),MIN((VLOOKUP($D107,SALERYCODE,3,0)),(DO107+DP107))*(IF($D107=6,DR107,((MIN((VLOOKUP($D107,SALERYCODE,5,0)),DR107)))))))))/IF(AND($D107=2,'ראשי-פרטים כלליים וריכוז הוצאות'!$D$68&lt;&gt;4),1.2,1)</f>
        <v>0</v>
      </c>
      <c r="DU107" s="263"/>
      <c r="DV107" s="264"/>
      <c r="DW107" s="265"/>
      <c r="DX107" s="266"/>
      <c r="DY107" s="267">
        <f t="shared" si="137"/>
        <v>0</v>
      </c>
      <c r="DZ107" s="260">
        <f>+(IF(OR($B107=0,$C107=0,$D107=0,$DC$2&gt;$OE$1),0,IF(OR(DU107=0,DW107=0,DX107=0),0,MIN((VLOOKUP($D107,SALERYCODE,3,0))*(IF($D107=6,DX107,DW107))*((MIN((VLOOKUP($D107,SALERYCODE,5,0)),(IF($D107=6,DW107,DX107))))),MIN((VLOOKUP($D107,SALERYCODE,3,0)),(DU107+DV107))*(IF($D107=6,DX107,((MIN((VLOOKUP($D107,SALERYCODE,5,0)),DX107)))))))))/IF(AND($D107=2,'ראשי-פרטים כלליים וריכוז הוצאות'!$D$68&lt;&gt;4),1.2,1)</f>
        <v>0</v>
      </c>
      <c r="EA107" s="263"/>
      <c r="EB107" s="264"/>
      <c r="EC107" s="265"/>
      <c r="ED107" s="266"/>
      <c r="EE107" s="267">
        <f t="shared" si="138"/>
        <v>0</v>
      </c>
      <c r="EF107" s="260">
        <f>+(IF(OR($B107=0,$C107=0,$D107=0,$DC$2&gt;$OE$1),0,IF(OR(EA107=0,EC107=0,ED107=0),0,MIN((VLOOKUP($D107,SALERYCODE,3,0))*(IF($D107=6,ED107,EC107))*((MIN((VLOOKUP($D107,SALERYCODE,5,0)),(IF($D107=6,EC107,ED107))))),MIN((VLOOKUP($D107,SALERYCODE,3,0)),(EA107+EB107))*(IF($D107=6,ED107,((MIN((VLOOKUP($D107,SALERYCODE,5,0)),ED107)))))))))/IF(AND($D107=2,'ראשי-פרטים כלליים וריכוז הוצאות'!$D$68&lt;&gt;4),1.2,1)</f>
        <v>0</v>
      </c>
      <c r="EG107" s="263"/>
      <c r="EH107" s="264"/>
      <c r="EI107" s="265"/>
      <c r="EJ107" s="266"/>
      <c r="EK107" s="267">
        <f t="shared" si="139"/>
        <v>0</v>
      </c>
      <c r="EL107" s="260">
        <f>+(IF(OR($B107=0,$C107=0,$D107=0,$DC$2&gt;$OE$1),0,IF(OR(EG107=0,EI107=0,EJ107=0),0,MIN((VLOOKUP($D107,SALERYCODE,3,0))*(IF($D107=6,EJ107,EI107))*((MIN((VLOOKUP($D107,SALERYCODE,5,0)),(IF($D107=6,EI107,EJ107))))),MIN((VLOOKUP($D107,SALERYCODE,3,0)),(EG107+EH107))*(IF($D107=6,EJ107,((MIN((VLOOKUP($D107,SALERYCODE,5,0)),EJ107)))))))))/IF(AND($D107=2,'ראשי-פרטים כלליים וריכוז הוצאות'!$D$68&lt;&gt;4),1.2,1)</f>
        <v>0</v>
      </c>
      <c r="EM107" s="263"/>
      <c r="EN107" s="264"/>
      <c r="EO107" s="265"/>
      <c r="EP107" s="266"/>
      <c r="EQ107" s="267">
        <f t="shared" si="140"/>
        <v>0</v>
      </c>
      <c r="ER107" s="260">
        <f>+(IF(OR($B107=0,$C107=0,$D107=0,$DC$2&gt;$OE$1),0,IF(OR(EM107=0,EO107=0,EP107=0),0,MIN((VLOOKUP($D107,SALERYCODE,3,0))*(IF($D107=6,EP107,EO107))*((MIN((VLOOKUP($D107,SALERYCODE,5,0)),(IF($D107=6,EO107,EP107))))),MIN((VLOOKUP($D107,SALERYCODE,3,0)),(EM107+EN107))*(IF($D107=6,EP107,((MIN((VLOOKUP($D107,SALERYCODE,5,0)),EP107)))))))))/IF(AND($D107=2,'ראשי-פרטים כלליים וריכוז הוצאות'!$D$68&lt;&gt;4),1.2,1)</f>
        <v>0</v>
      </c>
      <c r="ES107" s="263"/>
      <c r="ET107" s="264"/>
      <c r="EU107" s="265"/>
      <c r="EV107" s="266"/>
      <c r="EW107" s="267">
        <f t="shared" si="141"/>
        <v>0</v>
      </c>
      <c r="EX107" s="260">
        <f>+(IF(OR($B107=0,$C107=0,$D107=0,$DC$2&gt;$OE$1),0,IF(OR(ES107=0,EU107=0,EV107=0),0,MIN((VLOOKUP($D107,SALERYCODE,3,0))*(IF($D107=6,EV107,EU107))*((MIN((VLOOKUP($D107,SALERYCODE,5,0)),(IF($D107=6,EU107,EV107))))),MIN((VLOOKUP($D107,SALERYCODE,3,0)),(ES107+ET107))*(IF($D107=6,EV107,((MIN((VLOOKUP($D107,SALERYCODE,5,0)),EV107)))))))))/IF(AND($D107=2,'ראשי-פרטים כלליים וריכוז הוצאות'!$D$68&lt;&gt;4),1.2,1)</f>
        <v>0</v>
      </c>
      <c r="EY107" s="263"/>
      <c r="EZ107" s="264"/>
      <c r="FA107" s="265"/>
      <c r="FB107" s="266"/>
      <c r="FC107" s="267">
        <f t="shared" si="142"/>
        <v>0</v>
      </c>
      <c r="FD107" s="260">
        <f>+(IF(OR($B107=0,$C107=0,$D107=0,$DC$2&gt;$OE$1),0,IF(OR(EY107=0,FA107=0,FB107=0),0,MIN((VLOOKUP($D107,SALERYCODE,3,0))*(IF($D107=6,FB107,FA107))*((MIN((VLOOKUP($D107,SALERYCODE,5,0)),(IF($D107=6,FA107,FB107))))),MIN((VLOOKUP($D107,SALERYCODE,3,0)),(EY107+EZ107))*(IF($D107=6,FB107,((MIN((VLOOKUP($D107,SALERYCODE,5,0)),FB107)))))))))/IF(AND($D107=2,'ראשי-פרטים כלליים וריכוז הוצאות'!$D$68&lt;&gt;4),1.2,1)</f>
        <v>0</v>
      </c>
      <c r="FE107" s="263"/>
      <c r="FF107" s="264"/>
      <c r="FG107" s="265"/>
      <c r="FH107" s="266"/>
      <c r="FI107" s="267">
        <f t="shared" si="143"/>
        <v>0</v>
      </c>
      <c r="FJ107" s="260">
        <f>+(IF(OR($B107=0,$C107=0,$D107=0,$DC$2&gt;$OE$1),0,IF(OR(FE107=0,FG107=0,FH107=0),0,MIN((VLOOKUP($D107,SALERYCODE,3,0))*(IF($D107=6,FH107,FG107))*((MIN((VLOOKUP($D107,SALERYCODE,5,0)),(IF($D107=6,FG107,FH107))))),MIN((VLOOKUP($D107,SALERYCODE,3,0)),(FE107+FF107))*(IF($D107=6,FH107,((MIN((VLOOKUP($D107,SALERYCODE,5,0)),FH107)))))))))/IF(AND($D107=2,'ראשי-פרטים כלליים וריכוז הוצאות'!$D$68&lt;&gt;4),1.2,1)</f>
        <v>0</v>
      </c>
      <c r="FK107" s="263"/>
      <c r="FL107" s="264"/>
      <c r="FM107" s="265"/>
      <c r="FN107" s="266"/>
      <c r="FO107" s="267">
        <f t="shared" si="144"/>
        <v>0</v>
      </c>
      <c r="FP107" s="260">
        <f>+(IF(OR($B107=0,$C107=0,$D107=0,$DC$2&gt;$OE$1),0,IF(OR(FK107=0,FM107=0,FN107=0),0,MIN((VLOOKUP($D107,SALERYCODE,3,0))*(IF($D107=6,FN107,FM107))*((MIN((VLOOKUP($D107,SALERYCODE,5,0)),(IF($D107=6,FM107,FN107))))),MIN((VLOOKUP($D107,SALERYCODE,3,0)),(FK107+FL107))*(IF($D107=6,FN107,((MIN((VLOOKUP($D107,SALERYCODE,5,0)),FN107)))))))))/IF(AND($D107=2,'ראשי-פרטים כלליים וריכוז הוצאות'!$D$68&lt;&gt;4),1.2,1)</f>
        <v>0</v>
      </c>
      <c r="FQ107" s="263"/>
      <c r="FR107" s="264"/>
      <c r="FS107" s="265"/>
      <c r="FT107" s="266"/>
      <c r="FU107" s="267">
        <f t="shared" si="145"/>
        <v>0</v>
      </c>
      <c r="FV107" s="260">
        <f>+(IF(OR($B107=0,$C107=0,$D107=0,$DC$2&gt;$OE$1),0,IF(OR(FQ107=0,FS107=0,FT107=0),0,MIN((VLOOKUP($D107,SALERYCODE,3,0))*(IF($D107=6,FT107,FS107))*((MIN((VLOOKUP($D107,SALERYCODE,5,0)),(IF($D107=6,FS107,FT107))))),MIN((VLOOKUP($D107,SALERYCODE,3,0)),(FQ107+FR107))*(IF($D107=6,FT107,((MIN((VLOOKUP($D107,SALERYCODE,5,0)),FT107)))))))))/IF(AND($D107=2,'ראשי-פרטים כלליים וריכוז הוצאות'!$D$68&lt;&gt;4),1.2,1)</f>
        <v>0</v>
      </c>
      <c r="FW107" s="263"/>
      <c r="FX107" s="264"/>
      <c r="FY107" s="265"/>
      <c r="FZ107" s="266"/>
      <c r="GA107" s="267">
        <f t="shared" si="146"/>
        <v>0</v>
      </c>
      <c r="GB107" s="260">
        <f>+(IF(OR($B107=0,$C107=0,$D107=0,$DC$2&gt;$OE$1),0,IF(OR(FW107=0,FY107=0,FZ107=0),0,MIN((VLOOKUP($D107,SALERYCODE,3,0))*(IF($D107=6,FZ107,FY107))*((MIN((VLOOKUP($D107,SALERYCODE,5,0)),(IF($D107=6,FY107,FZ107))))),MIN((VLOOKUP($D107,SALERYCODE,3,0)),(FW107+FX107))*(IF($D107=6,FZ107,((MIN((VLOOKUP($D107,SALERYCODE,5,0)),FZ107)))))))))/IF(AND($D107=2,'ראשי-פרטים כלליים וריכוז הוצאות'!$D$68&lt;&gt;4),1.2,1)</f>
        <v>0</v>
      </c>
      <c r="GC107" s="263"/>
      <c r="GD107" s="264"/>
      <c r="GE107" s="265"/>
      <c r="GF107" s="266"/>
      <c r="GG107" s="267">
        <f t="shared" si="147"/>
        <v>0</v>
      </c>
      <c r="GH107" s="260">
        <f>+(IF(OR($B107=0,$C107=0,$D107=0,$DC$2&gt;$OE$1),0,IF(OR(GC107=0,GE107=0,GF107=0),0,MIN((VLOOKUP($D107,SALERYCODE,3,0))*(IF($D107=6,GF107,GE107))*((MIN((VLOOKUP($D107,SALERYCODE,5,0)),(IF($D107=6,GE107,GF107))))),MIN((VLOOKUP($D107,SALERYCODE,3,0)),(GC107+GD107))*(IF($D107=6,GF107,((MIN((VLOOKUP($D107,SALERYCODE,5,0)),GF107)))))))))/IF(AND($D107=2,'ראשי-פרטים כלליים וריכוז הוצאות'!$D$68&lt;&gt;4),1.2,1)</f>
        <v>0</v>
      </c>
      <c r="GI107" s="263"/>
      <c r="GJ107" s="264"/>
      <c r="GK107" s="265"/>
      <c r="GL107" s="266"/>
      <c r="GM107" s="267">
        <f t="shared" si="148"/>
        <v>0</v>
      </c>
      <c r="GN107" s="260">
        <f>+(IF(OR($B107=0,$C107=0,$D107=0,$DC$2&gt;$OE$1),0,IF(OR(GI107=0,GK107=0,GL107=0),0,MIN((VLOOKUP($D107,SALERYCODE,3,0))*(IF($D107=6,GL107,GK107))*((MIN((VLOOKUP($D107,SALERYCODE,5,0)),(IF($D107=6,GK107,GL107))))),MIN((VLOOKUP($D107,SALERYCODE,3,0)),(GI107+GJ107))*(IF($D107=6,GL107,((MIN((VLOOKUP($D107,SALERYCODE,5,0)),GL107)))))))))/IF(AND($D107=2,'ראשי-פרטים כלליים וריכוז הוצאות'!$D$68&lt;&gt;4),1.2,1)</f>
        <v>0</v>
      </c>
      <c r="GO107" s="263"/>
      <c r="GP107" s="264"/>
      <c r="GQ107" s="265"/>
      <c r="GR107" s="266"/>
      <c r="GS107" s="267">
        <f t="shared" si="149"/>
        <v>0</v>
      </c>
      <c r="GT107" s="260">
        <f>+(IF(OR($B107=0,$C107=0,$D107=0,$DC$2&gt;$OE$1),0,IF(OR(GO107=0,GQ107=0,GR107=0),0,MIN((VLOOKUP($D107,SALERYCODE,3,0))*(IF($D107=6,GR107,GQ107))*((MIN((VLOOKUP($D107,SALERYCODE,5,0)),(IF($D107=6,GQ107,GR107))))),MIN((VLOOKUP($D107,SALERYCODE,3,0)),(GO107+GP107))*(IF($D107=6,GR107,((MIN((VLOOKUP($D107,SALERYCODE,5,0)),GR107)))))))))/IF(AND($D107=2,'ראשי-פרטים כלליים וריכוז הוצאות'!$D$68&lt;&gt;4),1.2,1)</f>
        <v>0</v>
      </c>
      <c r="GU107" s="263"/>
      <c r="GV107" s="264"/>
      <c r="GW107" s="265"/>
      <c r="GX107" s="266"/>
      <c r="GY107" s="267">
        <f t="shared" si="150"/>
        <v>0</v>
      </c>
      <c r="GZ107" s="260">
        <f>+(IF(OR($B107=0,$C107=0,$D107=0,$DC$2&gt;$OE$1),0,IF(OR(GU107=0,GW107=0,GX107=0),0,MIN((VLOOKUP($D107,SALERYCODE,3,0))*(IF($D107=6,GX107,GW107))*((MIN((VLOOKUP($D107,SALERYCODE,5,0)),(IF($D107=6,GW107,GX107))))),MIN((VLOOKUP($D107,SALERYCODE,3,0)),(GU107+GV107))*(IF($D107=6,GX107,((MIN((VLOOKUP($D107,SALERYCODE,5,0)),GX107)))))))))/IF(AND($D107=2,'ראשי-פרטים כלליים וריכוז הוצאות'!$D$68&lt;&gt;4),1.2,1)</f>
        <v>0</v>
      </c>
      <c r="HA107" s="263"/>
      <c r="HB107" s="264"/>
      <c r="HC107" s="265"/>
      <c r="HD107" s="266"/>
      <c r="HE107" s="267">
        <f t="shared" si="151"/>
        <v>0</v>
      </c>
      <c r="HF107" s="260">
        <f>+(IF(OR($B107=0,$C107=0,$D107=0,$DC$2&gt;$OE$1),0,IF(OR(HA107=0,HC107=0,HD107=0),0,MIN((VLOOKUP($D107,SALERYCODE,3,0))*(IF($D107=6,HD107,HC107))*((MIN((VLOOKUP($D107,SALERYCODE,5,0)),(IF($D107=6,HC107,HD107))))),MIN((VLOOKUP($D107,SALERYCODE,3,0)),(HA107+HB107))*(IF($D107=6,HD107,((MIN((VLOOKUP($D107,SALERYCODE,5,0)),HD107)))))))))/IF(AND($D107=2,'ראשי-פרטים כלליים וריכוז הוצאות'!$D$68&lt;&gt;4),1.2,1)</f>
        <v>0</v>
      </c>
      <c r="HG107" s="263"/>
      <c r="HH107" s="264"/>
      <c r="HI107" s="265"/>
      <c r="HJ107" s="266"/>
      <c r="HK107" s="267">
        <f t="shared" si="152"/>
        <v>0</v>
      </c>
      <c r="HL107" s="260">
        <f>+(IF(OR($B107=0,$C107=0,$D107=0,$DC$2&gt;$OE$1),0,IF(OR(HG107=0,HI107=0,HJ107=0),0,MIN((VLOOKUP($D107,SALERYCODE,3,0))*(IF($D107=6,HJ107,HI107))*((MIN((VLOOKUP($D107,SALERYCODE,5,0)),(IF($D107=6,HI107,HJ107))))),MIN((VLOOKUP($D107,SALERYCODE,3,0)),(HG107+HH107))*(IF($D107=6,HJ107,((MIN((VLOOKUP($D107,SALERYCODE,5,0)),HJ107)))))))))/IF(AND($D107=2,'ראשי-פרטים כלליים וריכוז הוצאות'!$D$68&lt;&gt;4),1.2,1)</f>
        <v>0</v>
      </c>
      <c r="HM107" s="263"/>
      <c r="HN107" s="264"/>
      <c r="HO107" s="265"/>
      <c r="HP107" s="266"/>
      <c r="HQ107" s="267">
        <f t="shared" si="153"/>
        <v>0</v>
      </c>
      <c r="HR107" s="260">
        <f>+(IF(OR($B107=0,$C107=0,$D107=0,$DC$2&gt;$OE$1),0,IF(OR(HM107=0,HO107=0,HP107=0),0,MIN((VLOOKUP($D107,SALERYCODE,3,0))*(IF($D107=6,HP107,HO107))*((MIN((VLOOKUP($D107,SALERYCODE,5,0)),(IF($D107=6,HO107,HP107))))),MIN((VLOOKUP($D107,SALERYCODE,3,0)),(HM107+HN107))*(IF($D107=6,HP107,((MIN((VLOOKUP($D107,SALERYCODE,5,0)),HP107)))))))))/IF(AND($D107=2,'ראשי-פרטים כלליים וריכוז הוצאות'!$D$68&lt;&gt;4),1.2,1)</f>
        <v>0</v>
      </c>
      <c r="HS107" s="263"/>
      <c r="HT107" s="264"/>
      <c r="HU107" s="265"/>
      <c r="HV107" s="266"/>
      <c r="HW107" s="267">
        <f t="shared" si="154"/>
        <v>0</v>
      </c>
      <c r="HX107" s="260">
        <f>+(IF(OR($B107=0,$C107=0,$D107=0,$DC$2&gt;$OE$1),0,IF(OR(HS107=0,HU107=0,HV107=0),0,MIN((VLOOKUP($D107,SALERYCODE,3,0))*(IF($D107=6,HV107,HU107))*((MIN((VLOOKUP($D107,SALERYCODE,5,0)),(IF($D107=6,HU107,HV107))))),MIN((VLOOKUP($D107,SALERYCODE,3,0)),(HS107+HT107))*(IF($D107=6,HV107,((MIN((VLOOKUP($D107,SALERYCODE,5,0)),HV107)))))))))/IF(AND($D107=2,'ראשי-פרטים כלליים וריכוז הוצאות'!$D$68&lt;&gt;4),1.2,1)</f>
        <v>0</v>
      </c>
      <c r="HY107" s="263"/>
      <c r="HZ107" s="264"/>
      <c r="IA107" s="265"/>
      <c r="IB107" s="266"/>
      <c r="IC107" s="267">
        <f t="shared" si="155"/>
        <v>0</v>
      </c>
      <c r="ID107" s="260">
        <f>+(IF(OR($B107=0,$C107=0,$D107=0,$DC$2&gt;$OE$1),0,IF(OR(HY107=0,IA107=0,IB107=0),0,MIN((VLOOKUP($D107,SALERYCODE,3,0))*(IF($D107=6,IB107,IA107))*((MIN((VLOOKUP($D107,SALERYCODE,5,0)),(IF($D107=6,IA107,IB107))))),MIN((VLOOKUP($D107,SALERYCODE,3,0)),(HY107+HZ107))*(IF($D107=6,IB107,((MIN((VLOOKUP($D107,SALERYCODE,5,0)),IB107)))))))))/IF(AND($D107=2,'ראשי-פרטים כלליים וריכוז הוצאות'!$D$68&lt;&gt;4),1.2,1)</f>
        <v>0</v>
      </c>
      <c r="IE107" s="263"/>
      <c r="IF107" s="264"/>
      <c r="IG107" s="265"/>
      <c r="IH107" s="266"/>
      <c r="II107" s="267">
        <f t="shared" si="156"/>
        <v>0</v>
      </c>
      <c r="IJ107" s="260">
        <f>+(IF(OR($B107=0,$C107=0,$D107=0,$DC$2&gt;$OE$1),0,IF(OR(IE107=0,IG107=0,IH107=0),0,MIN((VLOOKUP($D107,SALERYCODE,3,0))*(IF($D107=6,IH107,IG107))*((MIN((VLOOKUP($D107,SALERYCODE,5,0)),(IF($D107=6,IG107,IH107))))),MIN((VLOOKUP($D107,SALERYCODE,3,0)),(IE107+IF107))*(IF($D107=6,IH107,((MIN((VLOOKUP($D107,SALERYCODE,5,0)),IH107)))))))))/IF(AND($D107=2,'ראשי-פרטים כלליים וריכוז הוצאות'!$D$68&lt;&gt;4),1.2,1)</f>
        <v>0</v>
      </c>
      <c r="IK107" s="263"/>
      <c r="IL107" s="264"/>
      <c r="IM107" s="265"/>
      <c r="IN107" s="266"/>
      <c r="IO107" s="267">
        <f t="shared" si="157"/>
        <v>0</v>
      </c>
      <c r="IP107" s="260">
        <f>+(IF(OR($B107=0,$C107=0,$D107=0,$DC$2&gt;$OE$1),0,IF(OR(IK107=0,IM107=0,IN107=0),0,MIN((VLOOKUP($D107,SALERYCODE,3,0))*(IF($D107=6,IN107,IM107))*((MIN((VLOOKUP($D107,SALERYCODE,5,0)),(IF($D107=6,IM107,IN107))))),MIN((VLOOKUP($D107,SALERYCODE,3,0)),(IK107+IL107))*(IF($D107=6,IN107,((MIN((VLOOKUP($D107,SALERYCODE,5,0)),IN107)))))))))/IF(AND($D107=2,'ראשי-פרטים כלליים וריכוז הוצאות'!$D$68&lt;&gt;4),1.2,1)</f>
        <v>0</v>
      </c>
      <c r="IQ107" s="263"/>
      <c r="IR107" s="264"/>
      <c r="IS107" s="265"/>
      <c r="IT107" s="266"/>
      <c r="IU107" s="267">
        <f t="shared" si="158"/>
        <v>0</v>
      </c>
      <c r="IV107" s="260">
        <f>+(IF(OR($B107=0,$C107=0,$D107=0,$DC$2&gt;$OE$1),0,IF(OR(IQ107=0,IS107=0,IT107=0),0,MIN((VLOOKUP($D107,SALERYCODE,3,0))*(IF($D107=6,IT107,IS107))*((MIN((VLOOKUP($D107,SALERYCODE,5,0)),(IF($D107=6,IS107,IT107))))),MIN((VLOOKUP($D107,SALERYCODE,3,0)),(IQ107+IR107))*(IF($D107=6,IT107,((MIN((VLOOKUP($D107,SALERYCODE,5,0)),IT107)))))))))/IF(AND($D107=2,'ראשי-פרטים כלליים וריכוז הוצאות'!$D$68&lt;&gt;4),1.2,1)</f>
        <v>0</v>
      </c>
      <c r="IW107" s="263"/>
      <c r="IX107" s="264"/>
      <c r="IY107" s="265"/>
      <c r="IZ107" s="266"/>
      <c r="JA107" s="267">
        <f t="shared" si="159"/>
        <v>0</v>
      </c>
      <c r="JB107" s="260">
        <f>+(IF(OR($B107=0,$C107=0,$D107=0,$DC$2&gt;$OE$1),0,IF(OR(IW107=0,IY107=0,IZ107=0),0,MIN((VLOOKUP($D107,SALERYCODE,3,0))*(IF($D107=6,IZ107,IY107))*((MIN((VLOOKUP($D107,SALERYCODE,5,0)),(IF($D107=6,IY107,IZ107))))),MIN((VLOOKUP($D107,SALERYCODE,3,0)),(IW107+IX107))*(IF($D107=6,IZ107,((MIN((VLOOKUP($D107,SALERYCODE,5,0)),IZ107)))))))))/IF(AND($D107=2,'ראשי-פרטים כלליים וריכוז הוצאות'!$D$68&lt;&gt;4),1.2,1)</f>
        <v>0</v>
      </c>
      <c r="JC107" s="263"/>
      <c r="JD107" s="264"/>
      <c r="JE107" s="265"/>
      <c r="JF107" s="266"/>
      <c r="JG107" s="267">
        <f t="shared" si="160"/>
        <v>0</v>
      </c>
      <c r="JH107" s="260">
        <f>+(IF(OR($B107=0,$C107=0,$D107=0,$DC$2&gt;$OE$1),0,IF(OR(JC107=0,JE107=0,JF107=0),0,MIN((VLOOKUP($D107,SALERYCODE,3,0))*(IF($D107=6,JF107,JE107))*((MIN((VLOOKUP($D107,SALERYCODE,5,0)),(IF($D107=6,JE107,JF107))))),MIN((VLOOKUP($D107,SALERYCODE,3,0)),(JC107+JD107))*(IF($D107=6,JF107,((MIN((VLOOKUP($D107,SALERYCODE,5,0)),JF107)))))))))/IF(AND($D107=2,'ראשי-פרטים כלליים וריכוז הוצאות'!$D$68&lt;&gt;4),1.2,1)</f>
        <v>0</v>
      </c>
      <c r="JI107" s="263"/>
      <c r="JJ107" s="264"/>
      <c r="JK107" s="265"/>
      <c r="JL107" s="266"/>
      <c r="JM107" s="267">
        <f t="shared" si="161"/>
        <v>0</v>
      </c>
      <c r="JN107" s="260">
        <f>+(IF(OR($B107=0,$C107=0,$D107=0,$DC$2&gt;$OE$1),0,IF(OR(JI107=0,JK107=0,JL107=0),0,MIN((VLOOKUP($D107,SALERYCODE,3,0))*(IF($D107=6,JL107,JK107))*((MIN((VLOOKUP($D107,SALERYCODE,5,0)),(IF($D107=6,JK107,JL107))))),MIN((VLOOKUP($D107,SALERYCODE,3,0)),(JI107+JJ107))*(IF($D107=6,JL107,((MIN((VLOOKUP($D107,SALERYCODE,5,0)),JL107)))))))))/IF(AND($D107=2,'ראשי-פרטים כלליים וריכוז הוצאות'!$D$68&lt;&gt;4),1.2,1)</f>
        <v>0</v>
      </c>
      <c r="JO107" s="263"/>
      <c r="JP107" s="264"/>
      <c r="JQ107" s="265"/>
      <c r="JR107" s="266"/>
      <c r="JS107" s="267">
        <f t="shared" si="162"/>
        <v>0</v>
      </c>
      <c r="JT107" s="260">
        <f>+(IF(OR($B107=0,$C107=0,$D107=0,$DC$2&gt;$OE$1),0,IF(OR(JO107=0,JQ107=0,JR107=0),0,MIN((VLOOKUP($D107,SALERYCODE,3,0))*(IF($D107=6,JR107,JQ107))*((MIN((VLOOKUP($D107,SALERYCODE,5,0)),(IF($D107=6,JQ107,JR107))))),MIN((VLOOKUP($D107,SALERYCODE,3,0)),(JO107+JP107))*(IF($D107=6,JR107,((MIN((VLOOKUP($D107,SALERYCODE,5,0)),JR107)))))))))/IF(AND($D107=2,'ראשי-פרטים כלליים וריכוז הוצאות'!$D$68&lt;&gt;4),1.2,1)</f>
        <v>0</v>
      </c>
      <c r="JU107" s="263"/>
      <c r="JV107" s="264"/>
      <c r="JW107" s="265"/>
      <c r="JX107" s="266"/>
      <c r="JY107" s="267">
        <f t="shared" si="163"/>
        <v>0</v>
      </c>
      <c r="JZ107" s="260">
        <f>+(IF(OR($B107=0,$C107=0,$D107=0,$DC$2&gt;$OE$1),0,IF(OR(JU107=0,JW107=0,JX107=0),0,MIN((VLOOKUP($D107,SALERYCODE,3,0))*(IF($D107=6,JX107,JW107))*((MIN((VLOOKUP($D107,SALERYCODE,5,0)),(IF($D107=6,JW107,JX107))))),MIN((VLOOKUP($D107,SALERYCODE,3,0)),(JU107+JV107))*(IF($D107=6,JX107,((MIN((VLOOKUP($D107,SALERYCODE,5,0)),JX107)))))))))/IF(AND($D107=2,'ראשי-פרטים כלליים וריכוז הוצאות'!$D$68&lt;&gt;4),1.2,1)</f>
        <v>0</v>
      </c>
      <c r="KA107" s="263"/>
      <c r="KB107" s="264"/>
      <c r="KC107" s="265"/>
      <c r="KD107" s="266"/>
      <c r="KE107" s="267">
        <f t="shared" si="164"/>
        <v>0</v>
      </c>
      <c r="KF107" s="260">
        <f>+(IF(OR($B107=0,$C107=0,$D107=0,$DC$2&gt;$OE$1),0,IF(OR(KA107=0,KC107=0,KD107=0),0,MIN((VLOOKUP($D107,SALERYCODE,3,0))*(IF($D107=6,KD107,KC107))*((MIN((VLOOKUP($D107,SALERYCODE,5,0)),(IF($D107=6,KC107,KD107))))),MIN((VLOOKUP($D107,SALERYCODE,3,0)),(KA107+KB107))*(IF($D107=6,KD107,((MIN((VLOOKUP($D107,SALERYCODE,5,0)),KD107)))))))))/IF(AND($D107=2,'ראשי-פרטים כלליים וריכוז הוצאות'!$D$68&lt;&gt;4),1.2,1)</f>
        <v>0</v>
      </c>
      <c r="KG107" s="263"/>
      <c r="KH107" s="264"/>
      <c r="KI107" s="265"/>
      <c r="KJ107" s="266"/>
      <c r="KK107" s="267">
        <f t="shared" si="165"/>
        <v>0</v>
      </c>
      <c r="KL107" s="260">
        <f>+(IF(OR($B107=0,$C107=0,$D107=0,$DC$2&gt;$OE$1),0,IF(OR(KG107=0,KI107=0,KJ107=0),0,MIN((VLOOKUP($D107,SALERYCODE,3,0))*(IF($D107=6,KJ107,KI107))*((MIN((VLOOKUP($D107,SALERYCODE,5,0)),(IF($D107=6,KI107,KJ107))))),MIN((VLOOKUP($D107,SALERYCODE,3,0)),(KG107+KH107))*(IF($D107=6,KJ107,((MIN((VLOOKUP($D107,SALERYCODE,5,0)),KJ107)))))))))/IF(AND($D107=2,'ראשי-פרטים כלליים וריכוז הוצאות'!$D$68&lt;&gt;4),1.2,1)</f>
        <v>0</v>
      </c>
      <c r="KM107" s="263"/>
      <c r="KN107" s="264"/>
      <c r="KO107" s="265"/>
      <c r="KP107" s="266"/>
      <c r="KQ107" s="267">
        <f t="shared" si="166"/>
        <v>0</v>
      </c>
      <c r="KR107" s="260">
        <f>+(IF(OR($B107=0,$C107=0,$D107=0,$DC$2&gt;$OE$1),0,IF(OR(KM107=0,KO107=0,KP107=0),0,MIN((VLOOKUP($D107,SALERYCODE,3,0))*(IF($D107=6,KP107,KO107))*((MIN((VLOOKUP($D107,SALERYCODE,5,0)),(IF($D107=6,KO107,KP107))))),MIN((VLOOKUP($D107,SALERYCODE,3,0)),(KM107+KN107))*(IF($D107=6,KP107,((MIN((VLOOKUP($D107,SALERYCODE,5,0)),KP107)))))))))/IF(AND($D107=2,'ראשי-פרטים כלליים וריכוז הוצאות'!$D$68&lt;&gt;4),1.2,1)</f>
        <v>0</v>
      </c>
      <c r="KS107" s="263"/>
      <c r="KT107" s="264"/>
      <c r="KU107" s="265"/>
      <c r="KV107" s="266"/>
      <c r="KW107" s="267">
        <f t="shared" si="167"/>
        <v>0</v>
      </c>
      <c r="KX107" s="260">
        <f>+(IF(OR($B107=0,$C107=0,$D107=0,$DC$2&gt;$OE$1),0,IF(OR(KS107=0,KU107=0,KV107=0),0,MIN((VLOOKUP($D107,SALERYCODE,3,0))*(IF($D107=6,KV107,KU107))*((MIN((VLOOKUP($D107,SALERYCODE,5,0)),(IF($D107=6,KU107,KV107))))),MIN((VLOOKUP($D107,SALERYCODE,3,0)),(KS107+KT107))*(IF($D107=6,KV107,((MIN((VLOOKUP($D107,SALERYCODE,5,0)),KV107)))))))))/IF(AND($D107=2,'ראשי-פרטים כלליים וריכוז הוצאות'!$D$68&lt;&gt;4),1.2,1)</f>
        <v>0</v>
      </c>
      <c r="KY107" s="263"/>
      <c r="KZ107" s="264"/>
      <c r="LA107" s="265"/>
      <c r="LB107" s="266"/>
      <c r="LC107" s="267">
        <f t="shared" si="168"/>
        <v>0</v>
      </c>
      <c r="LD107" s="260">
        <f>+(IF(OR($B107=0,$C107=0,$D107=0,$DC$2&gt;$OE$1),0,IF(OR(KY107=0,LA107=0,LB107=0),0,MIN((VLOOKUP($D107,SALERYCODE,3,0))*(IF($D107=6,LB107,LA107))*((MIN((VLOOKUP($D107,SALERYCODE,5,0)),(IF($D107=6,LA107,LB107))))),MIN((VLOOKUP($D107,SALERYCODE,3,0)),(KY107+KZ107))*(IF($D107=6,LB107,((MIN((VLOOKUP($D107,SALERYCODE,5,0)),LB107)))))))))/IF(AND($D107=2,'ראשי-פרטים כלליים וריכוז הוצאות'!$D$68&lt;&gt;4),1.2,1)</f>
        <v>0</v>
      </c>
      <c r="LE107" s="263"/>
      <c r="LF107" s="264"/>
      <c r="LG107" s="265"/>
      <c r="LH107" s="266"/>
      <c r="LI107" s="267">
        <f t="shared" si="169"/>
        <v>0</v>
      </c>
      <c r="LJ107" s="260">
        <f>+(IF(OR($B107=0,$C107=0,$D107=0,$DC$2&gt;$OE$1),0,IF(OR(LE107=0,LG107=0,LH107=0),0,MIN((VLOOKUP($D107,SALERYCODE,3,0))*(IF($D107=6,LH107,LG107))*((MIN((VLOOKUP($D107,SALERYCODE,5,0)),(IF($D107=6,LG107,LH107))))),MIN((VLOOKUP($D107,SALERYCODE,3,0)),(LE107+LF107))*(IF($D107=6,LH107,((MIN((VLOOKUP($D107,SALERYCODE,5,0)),LH107)))))))))/IF(AND($D107=2,'ראשי-פרטים כלליים וריכוז הוצאות'!$D$68&lt;&gt;4),1.2,1)</f>
        <v>0</v>
      </c>
      <c r="LK107" s="263"/>
      <c r="LL107" s="264"/>
      <c r="LM107" s="265"/>
      <c r="LN107" s="266"/>
      <c r="LO107" s="267">
        <f t="shared" si="170"/>
        <v>0</v>
      </c>
      <c r="LP107" s="260">
        <f>+(IF(OR($B107=0,$C107=0,$D107=0,$DC$2&gt;$OE$1),0,IF(OR(LK107=0,LM107=0,LN107=0),0,MIN((VLOOKUP($D107,SALERYCODE,3,0))*(IF($D107=6,LN107,LM107))*((MIN((VLOOKUP($D107,SALERYCODE,5,0)),(IF($D107=6,LM107,LN107))))),MIN((VLOOKUP($D107,SALERYCODE,3,0)),(LK107+LL107))*(IF($D107=6,LN107,((MIN((VLOOKUP($D107,SALERYCODE,5,0)),LN107)))))))))/IF(AND($D107=2,'ראשי-פרטים כלליים וריכוז הוצאות'!$D$68&lt;&gt;4),1.2,1)</f>
        <v>0</v>
      </c>
      <c r="LQ107" s="263"/>
      <c r="LR107" s="264"/>
      <c r="LS107" s="265"/>
      <c r="LT107" s="266"/>
      <c r="LU107" s="267">
        <f t="shared" si="171"/>
        <v>0</v>
      </c>
      <c r="LV107" s="260">
        <f>+(IF(OR($B107=0,$C107=0,$D107=0,$DC$2&gt;$OE$1),0,IF(OR(LQ107=0,LS107=0,LT107=0),0,MIN((VLOOKUP($D107,SALERYCODE,3,0))*(IF($D107=6,LT107,LS107))*((MIN((VLOOKUP($D107,SALERYCODE,5,0)),(IF($D107=6,LS107,LT107))))),MIN((VLOOKUP($D107,SALERYCODE,3,0)),(LQ107+LR107))*(IF($D107=6,LT107,((MIN((VLOOKUP($D107,SALERYCODE,5,0)),LT107)))))))))/IF(AND($D107=2,'ראשי-פרטים כלליים וריכוז הוצאות'!$D$68&lt;&gt;4),1.2,1)</f>
        <v>0</v>
      </c>
      <c r="LW107" s="263"/>
      <c r="LX107" s="264"/>
      <c r="LY107" s="265"/>
      <c r="LZ107" s="266"/>
      <c r="MA107" s="267">
        <f t="shared" si="172"/>
        <v>0</v>
      </c>
      <c r="MB107" s="260">
        <f>+(IF(OR($B107=0,$C107=0,$D107=0,$DC$2&gt;$OE$1),0,IF(OR(LW107=0,LY107=0,LZ107=0),0,MIN((VLOOKUP($D107,SALERYCODE,3,0))*(IF($D107=6,LZ107,LY107))*((MIN((VLOOKUP($D107,SALERYCODE,5,0)),(IF($D107=6,LY107,LZ107))))),MIN((VLOOKUP($D107,SALERYCODE,3,0)),(LW107+LX107))*(IF($D107=6,LZ107,((MIN((VLOOKUP($D107,SALERYCODE,5,0)),LZ107)))))))))/IF(AND($D107=2,'ראשי-פרטים כלליים וריכוז הוצאות'!$D$68&lt;&gt;4),1.2,1)</f>
        <v>0</v>
      </c>
      <c r="MC107" s="263"/>
      <c r="MD107" s="264"/>
      <c r="ME107" s="265"/>
      <c r="MF107" s="266"/>
      <c r="MG107" s="267">
        <f t="shared" si="173"/>
        <v>0</v>
      </c>
      <c r="MH107" s="260">
        <f>+(IF(OR($B107=0,$C107=0,$D107=0,$DC$2&gt;$OE$1),0,IF(OR(MC107=0,ME107=0,MF107=0),0,MIN((VLOOKUP($D107,SALERYCODE,3,0))*(IF($D107=6,MF107,ME107))*((MIN((VLOOKUP($D107,SALERYCODE,5,0)),(IF($D107=6,ME107,MF107))))),MIN((VLOOKUP($D107,SALERYCODE,3,0)),(MC107+MD107))*(IF($D107=6,MF107,((MIN((VLOOKUP($D107,SALERYCODE,5,0)),MF107)))))))))/IF(AND($D107=2,'ראשי-פרטים כלליים וריכוז הוצאות'!$D$68&lt;&gt;4),1.2,1)</f>
        <v>0</v>
      </c>
      <c r="MI107" s="263"/>
      <c r="MJ107" s="264"/>
      <c r="MK107" s="265"/>
      <c r="ML107" s="266"/>
      <c r="MM107" s="267">
        <f t="shared" si="174"/>
        <v>0</v>
      </c>
      <c r="MN107" s="260">
        <f>+(IF(OR($B107=0,$C107=0,$D107=0,$DC$2&gt;$OE$1),0,IF(OR(MI107=0,MK107=0,ML107=0),0,MIN((VLOOKUP($D107,SALERYCODE,3,0))*(IF($D107=6,ML107,MK107))*((MIN((VLOOKUP($D107,SALERYCODE,5,0)),(IF($D107=6,MK107,ML107))))),MIN((VLOOKUP($D107,SALERYCODE,3,0)),(MI107+MJ107))*(IF($D107=6,ML107,((MIN((VLOOKUP($D107,SALERYCODE,5,0)),ML107)))))))))/IF(AND($D107=2,'ראשי-פרטים כלליים וריכוז הוצאות'!$D$68&lt;&gt;4),1.2,1)</f>
        <v>0</v>
      </c>
      <c r="MO107" s="263"/>
      <c r="MP107" s="264"/>
      <c r="MQ107" s="265"/>
      <c r="MR107" s="266"/>
      <c r="MS107" s="267">
        <f t="shared" si="175"/>
        <v>0</v>
      </c>
      <c r="MT107" s="260">
        <f>+(IF(OR($B107=0,$C107=0,$D107=0,$DC$2&gt;$OE$1),0,IF(OR(MO107=0,MQ107=0,MR107=0),0,MIN((VLOOKUP($D107,SALERYCODE,3,0))*(IF($D107=6,MR107,MQ107))*((MIN((VLOOKUP($D107,SALERYCODE,5,0)),(IF($D107=6,MQ107,MR107))))),MIN((VLOOKUP($D107,SALERYCODE,3,0)),(MO107+MP107))*(IF($D107=6,MR107,((MIN((VLOOKUP($D107,SALERYCODE,5,0)),MR107)))))))))/IF(AND($D107=2,'ראשי-פרטים כלליים וריכוז הוצאות'!$D$68&lt;&gt;4),1.2,1)</f>
        <v>0</v>
      </c>
      <c r="MU107" s="263"/>
      <c r="MV107" s="264"/>
      <c r="MW107" s="265"/>
      <c r="MX107" s="266"/>
      <c r="MY107" s="267">
        <f t="shared" si="176"/>
        <v>0</v>
      </c>
      <c r="MZ107" s="260">
        <f>+(IF(OR($B107=0,$C107=0,$D107=0,$DC$2&gt;$OE$1),0,IF(OR(MU107=0,MW107=0,MX107=0),0,MIN((VLOOKUP($D107,SALERYCODE,3,0))*(IF($D107=6,MX107,MW107))*((MIN((VLOOKUP($D107,SALERYCODE,5,0)),(IF($D107=6,MW107,MX107))))),MIN((VLOOKUP($D107,SALERYCODE,3,0)),(MU107+MV107))*(IF($D107=6,MX107,((MIN((VLOOKUP($D107,SALERYCODE,5,0)),MX107)))))))))/IF(AND($D107=2,'ראשי-פרטים כלליים וריכוז הוצאות'!$D$68&lt;&gt;4),1.2,1)</f>
        <v>0</v>
      </c>
      <c r="NA107" s="263"/>
      <c r="NB107" s="264"/>
      <c r="NC107" s="265"/>
      <c r="ND107" s="266"/>
      <c r="NE107" s="267">
        <f t="shared" si="177"/>
        <v>0</v>
      </c>
      <c r="NF107" s="260">
        <f>+(IF(OR($B107=0,$C107=0,$D107=0,$DC$2&gt;$OE$1),0,IF(OR(NA107=0,NC107=0,ND107=0),0,MIN((VLOOKUP($D107,SALERYCODE,3,0))*(IF($D107=6,ND107,NC107))*((MIN((VLOOKUP($D107,SALERYCODE,5,0)),(IF($D107=6,NC107,ND107))))),MIN((VLOOKUP($D107,SALERYCODE,3,0)),(NA107+NB107))*(IF($D107=6,ND107,((MIN((VLOOKUP($D107,SALERYCODE,5,0)),ND107)))))))))/IF(AND($D107=2,'ראשי-פרטים כלליים וריכוז הוצאות'!$D$68&lt;&gt;4),1.2,1)</f>
        <v>0</v>
      </c>
      <c r="NG107" s="263"/>
      <c r="NH107" s="264"/>
      <c r="NI107" s="265"/>
      <c r="NJ107" s="266"/>
      <c r="NK107" s="267">
        <f t="shared" si="178"/>
        <v>0</v>
      </c>
      <c r="NL107" s="260">
        <f>+(IF(OR($B107=0,$C107=0,$D107=0,$DC$2&gt;$OE$1),0,IF(OR(NG107=0,NI107=0,NJ107=0),0,MIN((VLOOKUP($D107,SALERYCODE,3,0))*(IF($D107=6,NJ107,NI107))*((MIN((VLOOKUP($D107,SALERYCODE,5,0)),(IF($D107=6,NI107,NJ107))))),MIN((VLOOKUP($D107,SALERYCODE,3,0)),(NG107+NH107))*(IF($D107=6,NJ107,((MIN((VLOOKUP($D107,SALERYCODE,5,0)),NJ107)))))))))/IF(AND($D107=2,'ראשי-פרטים כלליים וריכוז הוצאות'!$D$68&lt;&gt;4),1.2,1)</f>
        <v>0</v>
      </c>
      <c r="NM107" s="263"/>
      <c r="NN107" s="264"/>
      <c r="NO107" s="265"/>
      <c r="NP107" s="266"/>
      <c r="NQ107" s="267">
        <f t="shared" si="179"/>
        <v>0</v>
      </c>
      <c r="NR107" s="260">
        <f>+(IF(OR($B107=0,$C107=0,$D107=0,$DC$2&gt;$OE$1),0,IF(OR(NM107=0,NO107=0,NP107=0),0,MIN((VLOOKUP($D107,SALERYCODE,3,0))*(IF($D107=6,NP107,NO107))*((MIN((VLOOKUP($D107,SALERYCODE,5,0)),(IF($D107=6,NO107,NP107))))),MIN((VLOOKUP($D107,SALERYCODE,3,0)),(NM107+NN107))*(IF($D107=6,NP107,((MIN((VLOOKUP($D107,SALERYCODE,5,0)),NP107)))))))))/IF(AND($D107=2,'ראשי-פרטים כלליים וריכוז הוצאות'!$D$68&lt;&gt;4),1.2,1)</f>
        <v>0</v>
      </c>
      <c r="NS107" s="263"/>
      <c r="NT107" s="264"/>
      <c r="NU107" s="265"/>
      <c r="NV107" s="266"/>
      <c r="NW107" s="267">
        <f t="shared" si="180"/>
        <v>0</v>
      </c>
      <c r="NX107" s="260">
        <f>+(IF(OR($B107=0,$C107=0,$D107=0,$DC$2&gt;$OE$1),0,IF(OR(NS107=0,NU107=0,NV107=0),0,MIN((VLOOKUP($D107,SALERYCODE,3,0))*(IF($D107=6,NV107,NU107))*((MIN((VLOOKUP($D107,SALERYCODE,5,0)),(IF($D107=6,NU107,NV107))))),MIN((VLOOKUP($D107,SALERYCODE,3,0)),(NS107+NT107))*(IF($D107=6,NV107,((MIN((VLOOKUP($D107,SALERYCODE,5,0)),NV107)))))))))/IF(AND($D107=2,'ראשי-פרטים כלליים וריכוז הוצאות'!$D$68&lt;&gt;4),1.2,1)</f>
        <v>0</v>
      </c>
      <c r="NY107" s="263"/>
      <c r="NZ107" s="264"/>
      <c r="OA107" s="265"/>
      <c r="OB107" s="266"/>
      <c r="OC107" s="267">
        <f t="shared" si="181"/>
        <v>0</v>
      </c>
      <c r="OD107" s="260">
        <f>+(IF(OR($B107=0,$C107=0,$D107=0,$DC$2&gt;$OE$1),0,IF(OR(NY107=0,OA107=0,OB107=0),0,MIN((VLOOKUP($D107,SALERYCODE,3,0))*(IF($D107=6,OB107,OA107))*((MIN((VLOOKUP($D107,SALERYCODE,5,0)),(IF($D107=6,OA107,OB107))))),MIN((VLOOKUP($D107,SALERYCODE,3,0)),(NY107+NZ107))*(IF($D107=6,OB107,((MIN((VLOOKUP($D107,SALERYCODE,5,0)),OB107)))))))))/IF(AND($D107=2,'ראשי-פרטים כלליים וריכוז הוצאות'!$D$68&lt;&gt;4),1.2,1)</f>
        <v>0</v>
      </c>
      <c r="OE107" s="275">
        <f t="shared" si="192"/>
        <v>0</v>
      </c>
      <c r="OF107" s="283">
        <f t="shared" si="193"/>
        <v>9.9999999999999995E-7</v>
      </c>
      <c r="OG107" s="276">
        <f t="shared" si="194"/>
        <v>0</v>
      </c>
      <c r="OH107" s="275">
        <f t="shared" si="195"/>
        <v>0</v>
      </c>
      <c r="OI107" s="275">
        <v>0</v>
      </c>
      <c r="OJ107" s="258">
        <f t="shared" si="191"/>
        <v>0</v>
      </c>
      <c r="OK107" s="284"/>
      <c r="OL107" s="116">
        <f>MIN(OJ107+OK107*OF107*OE107/$OL$1/IF(AND($D107=2,'ראשי-פרטים כלליים וריכוז הוצאות'!$D$68&lt;&gt;4),1.2,1),IF($D107&gt;0,VLOOKUP($D107,SALERYCODE,3,0)*12*OG107,0))</f>
        <v>0</v>
      </c>
      <c r="OM107" s="95">
        <f t="shared" si="182"/>
        <v>0</v>
      </c>
      <c r="ON107" s="11">
        <f t="shared" si="183"/>
        <v>0</v>
      </c>
      <c r="OO107" s="11">
        <f t="shared" si="184"/>
        <v>0</v>
      </c>
      <c r="OP107" s="22">
        <f t="shared" si="185"/>
        <v>0</v>
      </c>
      <c r="OQ107" s="11">
        <f t="shared" si="186"/>
        <v>0</v>
      </c>
      <c r="OR107" s="11" t="e">
        <f>#REF!</f>
        <v>#REF!</v>
      </c>
      <c r="OS107" s="35" t="e">
        <f>#REF!-OP107</f>
        <v>#REF!</v>
      </c>
      <c r="OT107" s="35" t="e">
        <f>OS107-#REF!</f>
        <v>#REF!</v>
      </c>
      <c r="OU107" s="43" t="e">
        <f>IF(AND(OP107&gt;0,(OS107=#REF!-OP107)),"מועסק פחות מ-10% מזמנו במופ","")</f>
        <v>#REF!</v>
      </c>
    </row>
    <row r="108" spans="1:411" ht="24" hidden="1" customHeight="1" outlineLevel="1" x14ac:dyDescent="0.2">
      <c r="A108" s="282">
        <v>105</v>
      </c>
      <c r="B108" s="269"/>
      <c r="C108" s="270"/>
      <c r="D108" s="271"/>
      <c r="E108" s="263"/>
      <c r="F108" s="264"/>
      <c r="G108" s="265"/>
      <c r="H108" s="266"/>
      <c r="I108" s="267">
        <f t="shared" si="117"/>
        <v>0</v>
      </c>
      <c r="J108" s="260">
        <f>(IF(OR($B108=0,$C108=0,$D108=0,$E$2&gt;$OE$1),0,IF(OR($E108=0,$G108=0,$H108=0),0,MIN((VLOOKUP($D108,SALERYCODE,3,0))*(IF($D108=6,$H108,$G108))*((MIN((VLOOKUP($D108,SALERYCODE,5,0)),(IF($D108=6,$G108,$H108))))),MIN((VLOOKUP($D108,SALERYCODE,3,0)),($E108+$F108))*(IF($D108=6,$H108,((MIN((VLOOKUP($D108,SALERYCODE,5,0)),$H108)))))))))/IF(AND($D108=2,'ראשי-פרטים כלליים וריכוז הוצאות'!$D$68&lt;&gt;4),1.2,1)</f>
        <v>0</v>
      </c>
      <c r="K108" s="263"/>
      <c r="L108" s="264"/>
      <c r="M108" s="265"/>
      <c r="N108" s="266"/>
      <c r="O108" s="267">
        <f t="shared" si="118"/>
        <v>0</v>
      </c>
      <c r="P108" s="260">
        <f>+(IF(OR($B108=0,$C108=0,$D108=0,$K$2&gt;$OE$1),0,IF(OR($K108=0,$M108=0,$N108=0),0,MIN((VLOOKUP($D108,SALERYCODE,3,0))*(IF($D108=6,$N108,$M108))*((MIN((VLOOKUP($D108,SALERYCODE,5,0)),(IF($D108=6,$M108,$N108))))),MIN((VLOOKUP($D108,SALERYCODE,3,0)),($K108+$L108))*(IF($D108=6,$N108,((MIN((VLOOKUP($D108,SALERYCODE,5,0)),$N108)))))))))/IF(AND($D108=2,'ראשי-פרטים כלליים וריכוז הוצאות'!$D$68&lt;&gt;4),1.2,1)</f>
        <v>0</v>
      </c>
      <c r="Q108" s="263"/>
      <c r="R108" s="264"/>
      <c r="S108" s="265"/>
      <c r="T108" s="266"/>
      <c r="U108" s="267">
        <f t="shared" si="119"/>
        <v>0</v>
      </c>
      <c r="V108" s="260">
        <f>+(IF(OR($B108=0,$C108=0,$D108=0,$Q$2&gt;$OE$1),0,IF(OR(Q108=0,S108=0,T108=0),0,MIN((VLOOKUP($D108,SALERYCODE,3,0))*(IF($D108=6,T108,S108))*((MIN((VLOOKUP($D108,SALERYCODE,5,0)),(IF($D108=6,S108,T108))))),MIN((VLOOKUP($D108,SALERYCODE,3,0)),(Q108+R108))*(IF($D108=6,T108,((MIN((VLOOKUP($D108,SALERYCODE,5,0)),T108)))))))))/IF(AND($D108=2,'ראשי-פרטים כלליים וריכוז הוצאות'!$D$68&lt;&gt;4),1.2,1)</f>
        <v>0</v>
      </c>
      <c r="W108" s="263"/>
      <c r="X108" s="264"/>
      <c r="Y108" s="265"/>
      <c r="Z108" s="266"/>
      <c r="AA108" s="267">
        <f t="shared" si="120"/>
        <v>0</v>
      </c>
      <c r="AB108" s="260">
        <f>+(IF(OR($B108=0,$C108=0,$D108=0,$W$2&gt;$OE$1),0,IF(OR(W108=0,Y108=0,Z108=0),0,MIN((VLOOKUP($D108,SALERYCODE,3,0))*(IF($D108=6,Z108,Y108))*((MIN((VLOOKUP($D108,SALERYCODE,5,0)),(IF($D108=6,Y108,Z108))))),MIN((VLOOKUP($D108,SALERYCODE,3,0)),(W108+X108))*(IF($D108=6,Z108,((MIN((VLOOKUP($D108,SALERYCODE,5,0)),Z108)))))))))/IF(AND($D108=2,'ראשי-פרטים כלליים וריכוז הוצאות'!$D$68&lt;&gt;4),1.2,1)</f>
        <v>0</v>
      </c>
      <c r="AC108" s="263"/>
      <c r="AD108" s="264"/>
      <c r="AE108" s="265"/>
      <c r="AF108" s="266"/>
      <c r="AG108" s="267">
        <f t="shared" si="121"/>
        <v>0</v>
      </c>
      <c r="AH108" s="260">
        <f>+(IF(OR($B108=0,$C108=0,$D108=0,$AC$2&gt;$OE$1),0,IF(OR(AC108=0,AE108=0,AF108=0),0,MIN((VLOOKUP($D108,SALERYCODE,3,0))*(IF($D108=6,AF108,AE108))*((MIN((VLOOKUP($D108,SALERYCODE,5,0)),(IF($D108=6,AE108,AF108))))),MIN((VLOOKUP($D108,SALERYCODE,3,0)),(AC108+AD108))*(IF($D108=6,AF108,((MIN((VLOOKUP($D108,SALERYCODE,5,0)),AF108)))))))))/IF(AND($D108=2,'ראשי-פרטים כלליים וריכוז הוצאות'!$D$68&lt;&gt;4),1.2,1)</f>
        <v>0</v>
      </c>
      <c r="AI108" s="263"/>
      <c r="AJ108" s="264"/>
      <c r="AK108" s="265"/>
      <c r="AL108" s="266"/>
      <c r="AM108" s="267">
        <f t="shared" si="122"/>
        <v>0</v>
      </c>
      <c r="AN108" s="260">
        <f>+(IF(OR($B108=0,$C108=0,$D108=0,$AI$2&gt;$OE$1),0,IF(OR(AI108=0,AK108=0,AL108=0),0,MIN((VLOOKUP($D108,SALERYCODE,3,0))*(IF($D108=6,AL108,AK108))*((MIN((VLOOKUP($D108,SALERYCODE,5,0)),(IF($D108=6,AK108,AL108))))),MIN((VLOOKUP($D108,SALERYCODE,3,0)),(AI108+AJ108))*(IF($D108=6,AL108,((MIN((VLOOKUP($D108,SALERYCODE,5,0)),AL108)))))))))/IF(AND($D108=2,'ראשי-פרטים כלליים וריכוז הוצאות'!$D$68&lt;&gt;4),1.2,1)</f>
        <v>0</v>
      </c>
      <c r="AO108" s="263"/>
      <c r="AP108" s="264"/>
      <c r="AQ108" s="265"/>
      <c r="AR108" s="266"/>
      <c r="AS108" s="267">
        <f t="shared" si="123"/>
        <v>0</v>
      </c>
      <c r="AT108" s="260">
        <f>+(IF(OR($B108=0,$C108=0,$D108=0,$AO$2&gt;$OE$1),0,IF(OR(AO108=0,AQ108=0,AR108=0),0,MIN((VLOOKUP($D108,SALERYCODE,3,0))*(IF($D108=6,AR108,AQ108))*((MIN((VLOOKUP($D108,SALERYCODE,5,0)),(IF($D108=6,AQ108,AR108))))),MIN((VLOOKUP($D108,SALERYCODE,3,0)),(AO108+AP108))*(IF($D108=6,AR108,((MIN((VLOOKUP($D108,SALERYCODE,5,0)),AR108)))))))))/IF(AND($D108=2,'ראשי-פרטים כלליים וריכוז הוצאות'!$D$68&lt;&gt;4),1.2,1)</f>
        <v>0</v>
      </c>
      <c r="AU108" s="263"/>
      <c r="AV108" s="264"/>
      <c r="AW108" s="265"/>
      <c r="AX108" s="266"/>
      <c r="AY108" s="267">
        <f t="shared" si="124"/>
        <v>0</v>
      </c>
      <c r="AZ108" s="260">
        <f>+(IF(OR($B108=0,$C108=0,$D108=0,$AU$2&gt;$OE$1),0,IF(OR(AU108=0,AW108=0,AX108=0),0,MIN((VLOOKUP($D108,SALERYCODE,3,0))*(IF($D108=6,AX108,AW108))*((MIN((VLOOKUP($D108,SALERYCODE,5,0)),(IF($D108=6,AW108,AX108))))),MIN((VLOOKUP($D108,SALERYCODE,3,0)),(AU108+AV108))*(IF($D108=6,AX108,((MIN((VLOOKUP($D108,SALERYCODE,5,0)),AX108)))))))))/IF(AND($D108=2,'ראשי-פרטים כלליים וריכוז הוצאות'!$D$68&lt;&gt;4),1.2,1)</f>
        <v>0</v>
      </c>
      <c r="BA108" s="263"/>
      <c r="BB108" s="264"/>
      <c r="BC108" s="265"/>
      <c r="BD108" s="266"/>
      <c r="BE108" s="267">
        <f t="shared" si="125"/>
        <v>0</v>
      </c>
      <c r="BF108" s="260">
        <f>+(IF(OR($B108=0,$C108=0,$D108=0,$BA$2&gt;$OE$1),0,IF(OR(BA108=0,BC108=0,BD108=0),0,MIN((VLOOKUP($D108,SALERYCODE,3,0))*(IF($D108=6,BD108,BC108))*((MIN((VLOOKUP($D108,SALERYCODE,5,0)),(IF($D108=6,BC108,BD108))))),MIN((VLOOKUP($D108,SALERYCODE,3,0)),(BA108+BB108))*(IF($D108=6,BD108,((MIN((VLOOKUP($D108,SALERYCODE,5,0)),BD108)))))))))/IF(AND($D108=2,'ראשי-פרטים כלליים וריכוז הוצאות'!$D$68&lt;&gt;4),1.2,1)</f>
        <v>0</v>
      </c>
      <c r="BG108" s="263"/>
      <c r="BH108" s="264"/>
      <c r="BI108" s="265"/>
      <c r="BJ108" s="266"/>
      <c r="BK108" s="267">
        <f t="shared" si="126"/>
        <v>0</v>
      </c>
      <c r="BL108" s="260">
        <f>+(IF(OR($B108=0,$C108=0,$D108=0,$BG$2&gt;$OE$1),0,IF(OR(BG108=0,BI108=0,BJ108=0),0,MIN((VLOOKUP($D108,SALERYCODE,3,0))*(IF($D108=6,BJ108,BI108))*((MIN((VLOOKUP($D108,SALERYCODE,5,0)),(IF($D108=6,BI108,BJ108))))),MIN((VLOOKUP($D108,SALERYCODE,3,0)),(BG108+BH108))*(IF($D108=6,BJ108,((MIN((VLOOKUP($D108,SALERYCODE,5,0)),BJ108)))))))))/IF(AND($D108=2,'ראשי-פרטים כלליים וריכוז הוצאות'!$D$68&lt;&gt;4),1.2,1)</f>
        <v>0</v>
      </c>
      <c r="BM108" s="263"/>
      <c r="BN108" s="264"/>
      <c r="BO108" s="265"/>
      <c r="BP108" s="266"/>
      <c r="BQ108" s="267">
        <f t="shared" si="127"/>
        <v>0</v>
      </c>
      <c r="BR108" s="260">
        <f>+(IF(OR($B108=0,$C108=0,$D108=0,$BM$2&gt;$OE$1),0,IF(OR(BM108=0,BO108=0,BP108=0),0,MIN((VLOOKUP($D108,SALERYCODE,3,0))*(IF($D108=6,BP108,BO108))*((MIN((VLOOKUP($D108,SALERYCODE,5,0)),(IF($D108=6,BO108,BP108))))),MIN((VLOOKUP($D108,SALERYCODE,3,0)),(BM108+BN108))*(IF($D108=6,BP108,((MIN((VLOOKUP($D108,SALERYCODE,5,0)),BP108)))))))))/IF(AND($D108=2,'ראשי-פרטים כלליים וריכוז הוצאות'!$D$68&lt;&gt;4),1.2,1)</f>
        <v>0</v>
      </c>
      <c r="BS108" s="263"/>
      <c r="BT108" s="264"/>
      <c r="BU108" s="265"/>
      <c r="BV108" s="266"/>
      <c r="BW108" s="267">
        <f t="shared" si="128"/>
        <v>0</v>
      </c>
      <c r="BX108" s="260">
        <f>+(IF(OR($B108=0,$C108=0,$D108=0,$BS$2&gt;$OE$1),0,IF(OR(BS108=0,BU108=0,BV108=0),0,MIN((VLOOKUP($D108,SALERYCODE,3,0))*(IF($D108=6,BV108,BU108))*((MIN((VLOOKUP($D108,SALERYCODE,5,0)),(IF($D108=6,BU108,BV108))))),MIN((VLOOKUP($D108,SALERYCODE,3,0)),(BS108+BT108))*(IF($D108=6,BV108,((MIN((VLOOKUP($D108,SALERYCODE,5,0)),BV108)))))))))/IF(AND($D108=2,'ראשי-פרטים כלליים וריכוז הוצאות'!$D$68&lt;&gt;4),1.2,1)</f>
        <v>0</v>
      </c>
      <c r="BY108" s="263"/>
      <c r="BZ108" s="264"/>
      <c r="CA108" s="265"/>
      <c r="CB108" s="266"/>
      <c r="CC108" s="267">
        <f t="shared" si="129"/>
        <v>0</v>
      </c>
      <c r="CD108" s="260">
        <f>+(IF(OR($B108=0,$C108=0,$D108=0,$BY$2&gt;$OE$1),0,IF(OR(BY108=0,CA108=0,CB108=0),0,MIN((VLOOKUP($D108,SALERYCODE,3,0))*(IF($D108=6,CB108,CA108))*((MIN((VLOOKUP($D108,SALERYCODE,5,0)),(IF($D108=6,CA108,CB108))))),MIN((VLOOKUP($D108,SALERYCODE,3,0)),(BY108+BZ108))*(IF($D108=6,CB108,((MIN((VLOOKUP($D108,SALERYCODE,5,0)),CB108)))))))))/IF(AND($D108=2,'ראשי-פרטים כלליים וריכוז הוצאות'!$D$68&lt;&gt;4),1.2,1)</f>
        <v>0</v>
      </c>
      <c r="CE108" s="263"/>
      <c r="CF108" s="264"/>
      <c r="CG108" s="265"/>
      <c r="CH108" s="266"/>
      <c r="CI108" s="267">
        <f t="shared" si="130"/>
        <v>0</v>
      </c>
      <c r="CJ108" s="260">
        <f>+(IF(OR($B108=0,$C108=0,$D108=0,$CE$2&gt;$OE$1),0,IF(OR(CE108=0,CG108=0,CH108=0),0,MIN((VLOOKUP($D108,SALERYCODE,3,0))*(IF($D108=6,CH108,CG108))*((MIN((VLOOKUP($D108,SALERYCODE,5,0)),(IF($D108=6,CG108,CH108))))),MIN((VLOOKUP($D108,SALERYCODE,3,0)),(CE108+CF108))*(IF($D108=6,CH108,((MIN((VLOOKUP($D108,SALERYCODE,5,0)),CH108)))))))))/IF(AND($D108=2,'ראשי-פרטים כלליים וריכוז הוצאות'!$D$68&lt;&gt;4),1.2,1)</f>
        <v>0</v>
      </c>
      <c r="CK108" s="263"/>
      <c r="CL108" s="264"/>
      <c r="CM108" s="265"/>
      <c r="CN108" s="266"/>
      <c r="CO108" s="267">
        <f t="shared" si="131"/>
        <v>0</v>
      </c>
      <c r="CP108" s="260">
        <f>+(IF(OR($B108=0,$C108=0,$D108=0,$CK$2&gt;$OE$1),0,IF(OR(CK108=0,CM108=0,CN108=0),0,MIN((VLOOKUP($D108,SALERYCODE,3,0))*(IF($D108=6,CN108,CM108))*((MIN((VLOOKUP($D108,SALERYCODE,5,0)),(IF($D108=6,CM108,CN108))))),MIN((VLOOKUP($D108,SALERYCODE,3,0)),(CK108+CL108))*(IF($D108=6,CN108,((MIN((VLOOKUP($D108,SALERYCODE,5,0)),CN108)))))))))/IF(AND($D108=2,'ראשי-פרטים כלליים וריכוז הוצאות'!$D$68&lt;&gt;4),1.2,1)</f>
        <v>0</v>
      </c>
      <c r="CQ108" s="263"/>
      <c r="CR108" s="264"/>
      <c r="CS108" s="265"/>
      <c r="CT108" s="266"/>
      <c r="CU108" s="267">
        <f t="shared" si="132"/>
        <v>0</v>
      </c>
      <c r="CV108" s="260">
        <f>+(IF(OR($B108=0,$C108=0,$D108=0,$CQ$2&gt;$OE$1),0,IF(OR(CQ108=0,CS108=0,CT108=0),0,MIN((VLOOKUP($D108,SALERYCODE,3,0))*(IF($D108=6,CT108,CS108))*((MIN((VLOOKUP($D108,SALERYCODE,5,0)),(IF($D108=6,CS108,CT108))))),MIN((VLOOKUP($D108,SALERYCODE,3,0)),(CQ108+CR108))*(IF($D108=6,CT108,((MIN((VLOOKUP($D108,SALERYCODE,5,0)),CT108)))))))))/IF(AND($D108=2,'ראשי-פרטים כלליים וריכוז הוצאות'!$D$68&lt;&gt;4),1.2,1)</f>
        <v>0</v>
      </c>
      <c r="CW108" s="263"/>
      <c r="CX108" s="264"/>
      <c r="CY108" s="265"/>
      <c r="CZ108" s="266"/>
      <c r="DA108" s="267">
        <f t="shared" si="133"/>
        <v>0</v>
      </c>
      <c r="DB108" s="260">
        <f>+(IF(OR($B108=0,$C108=0,$D108=0,$CW$2&gt;$OE$1),0,IF(OR(CW108=0,CY108=0,CZ108=0),0,MIN((VLOOKUP($D108,SALERYCODE,3,0))*(IF($D108=6,CZ108,CY108))*((MIN((VLOOKUP($D108,SALERYCODE,5,0)),(IF($D108=6,CY108,CZ108))))),MIN((VLOOKUP($D108,SALERYCODE,3,0)),(CW108+CX108))*(IF($D108=6,CZ108,((MIN((VLOOKUP($D108,SALERYCODE,5,0)),CZ108)))))))))/IF(AND($D108=2,'ראשי-פרטים כלליים וריכוז הוצאות'!$D$68&lt;&gt;4),1.2,1)</f>
        <v>0</v>
      </c>
      <c r="DC108" s="263"/>
      <c r="DD108" s="264"/>
      <c r="DE108" s="265"/>
      <c r="DF108" s="266"/>
      <c r="DG108" s="267">
        <f t="shared" si="134"/>
        <v>0</v>
      </c>
      <c r="DH108" s="260">
        <f>+(IF(OR($B108=0,$C108=0,$D108=0,$DC$2&gt;$OE$1),0,IF(OR(DC108=0,DE108=0,DF108=0),0,MIN((VLOOKUP($D108,SALERYCODE,3,0))*(IF($D108=6,DF108,DE108))*((MIN((VLOOKUP($D108,SALERYCODE,5,0)),(IF($D108=6,DE108,DF108))))),MIN((VLOOKUP($D108,SALERYCODE,3,0)),(DC108+DD108))*(IF($D108=6,DF108,((MIN((VLOOKUP($D108,SALERYCODE,5,0)),DF108)))))))))/IF(AND($D108=2,'ראשי-פרטים כלליים וריכוז הוצאות'!$D$68&lt;&gt;4),1.2,1)</f>
        <v>0</v>
      </c>
      <c r="DI108" s="263"/>
      <c r="DJ108" s="264"/>
      <c r="DK108" s="265"/>
      <c r="DL108" s="266"/>
      <c r="DM108" s="267">
        <f t="shared" si="135"/>
        <v>0</v>
      </c>
      <c r="DN108" s="260">
        <f>+(IF(OR($B108=0,$C108=0,$D108=0,$DC$2&gt;$OE$1),0,IF(OR(DI108=0,DK108=0,DL108=0),0,MIN((VLOOKUP($D108,SALERYCODE,3,0))*(IF($D108=6,DL108,DK108))*((MIN((VLOOKUP($D108,SALERYCODE,5,0)),(IF($D108=6,DK108,DL108))))),MIN((VLOOKUP($D108,SALERYCODE,3,0)),(DI108+DJ108))*(IF($D108=6,DL108,((MIN((VLOOKUP($D108,SALERYCODE,5,0)),DL108)))))))))/IF(AND($D108=2,'ראשי-פרטים כלליים וריכוז הוצאות'!$D$68&lt;&gt;4),1.2,1)</f>
        <v>0</v>
      </c>
      <c r="DO108" s="263"/>
      <c r="DP108" s="264"/>
      <c r="DQ108" s="265"/>
      <c r="DR108" s="266"/>
      <c r="DS108" s="267">
        <f t="shared" si="136"/>
        <v>0</v>
      </c>
      <c r="DT108" s="260">
        <f>+(IF(OR($B108=0,$C108=0,$D108=0,$DC$2&gt;$OE$1),0,IF(OR(DO108=0,DQ108=0,DR108=0),0,MIN((VLOOKUP($D108,SALERYCODE,3,0))*(IF($D108=6,DR108,DQ108))*((MIN((VLOOKUP($D108,SALERYCODE,5,0)),(IF($D108=6,DQ108,DR108))))),MIN((VLOOKUP($D108,SALERYCODE,3,0)),(DO108+DP108))*(IF($D108=6,DR108,((MIN((VLOOKUP($D108,SALERYCODE,5,0)),DR108)))))))))/IF(AND($D108=2,'ראשי-פרטים כלליים וריכוז הוצאות'!$D$68&lt;&gt;4),1.2,1)</f>
        <v>0</v>
      </c>
      <c r="DU108" s="263"/>
      <c r="DV108" s="264"/>
      <c r="DW108" s="265"/>
      <c r="DX108" s="266"/>
      <c r="DY108" s="267">
        <f t="shared" si="137"/>
        <v>0</v>
      </c>
      <c r="DZ108" s="260">
        <f>+(IF(OR($B108=0,$C108=0,$D108=0,$DC$2&gt;$OE$1),0,IF(OR(DU108=0,DW108=0,DX108=0),0,MIN((VLOOKUP($D108,SALERYCODE,3,0))*(IF($D108=6,DX108,DW108))*((MIN((VLOOKUP($D108,SALERYCODE,5,0)),(IF($D108=6,DW108,DX108))))),MIN((VLOOKUP($D108,SALERYCODE,3,0)),(DU108+DV108))*(IF($D108=6,DX108,((MIN((VLOOKUP($D108,SALERYCODE,5,0)),DX108)))))))))/IF(AND($D108=2,'ראשי-פרטים כלליים וריכוז הוצאות'!$D$68&lt;&gt;4),1.2,1)</f>
        <v>0</v>
      </c>
      <c r="EA108" s="263"/>
      <c r="EB108" s="264"/>
      <c r="EC108" s="265"/>
      <c r="ED108" s="266"/>
      <c r="EE108" s="267">
        <f t="shared" si="138"/>
        <v>0</v>
      </c>
      <c r="EF108" s="260">
        <f>+(IF(OR($B108=0,$C108=0,$D108=0,$DC$2&gt;$OE$1),0,IF(OR(EA108=0,EC108=0,ED108=0),0,MIN((VLOOKUP($D108,SALERYCODE,3,0))*(IF($D108=6,ED108,EC108))*((MIN((VLOOKUP($D108,SALERYCODE,5,0)),(IF($D108=6,EC108,ED108))))),MIN((VLOOKUP($D108,SALERYCODE,3,0)),(EA108+EB108))*(IF($D108=6,ED108,((MIN((VLOOKUP($D108,SALERYCODE,5,0)),ED108)))))))))/IF(AND($D108=2,'ראשי-פרטים כלליים וריכוז הוצאות'!$D$68&lt;&gt;4),1.2,1)</f>
        <v>0</v>
      </c>
      <c r="EG108" s="263"/>
      <c r="EH108" s="264"/>
      <c r="EI108" s="265"/>
      <c r="EJ108" s="266"/>
      <c r="EK108" s="267">
        <f t="shared" si="139"/>
        <v>0</v>
      </c>
      <c r="EL108" s="260">
        <f>+(IF(OR($B108=0,$C108=0,$D108=0,$DC$2&gt;$OE$1),0,IF(OR(EG108=0,EI108=0,EJ108=0),0,MIN((VLOOKUP($D108,SALERYCODE,3,0))*(IF($D108=6,EJ108,EI108))*((MIN((VLOOKUP($D108,SALERYCODE,5,0)),(IF($D108=6,EI108,EJ108))))),MIN((VLOOKUP($D108,SALERYCODE,3,0)),(EG108+EH108))*(IF($D108=6,EJ108,((MIN((VLOOKUP($D108,SALERYCODE,5,0)),EJ108)))))))))/IF(AND($D108=2,'ראשי-פרטים כלליים וריכוז הוצאות'!$D$68&lt;&gt;4),1.2,1)</f>
        <v>0</v>
      </c>
      <c r="EM108" s="263"/>
      <c r="EN108" s="264"/>
      <c r="EO108" s="265"/>
      <c r="EP108" s="266"/>
      <c r="EQ108" s="267">
        <f t="shared" si="140"/>
        <v>0</v>
      </c>
      <c r="ER108" s="260">
        <f>+(IF(OR($B108=0,$C108=0,$D108=0,$DC$2&gt;$OE$1),0,IF(OR(EM108=0,EO108=0,EP108=0),0,MIN((VLOOKUP($D108,SALERYCODE,3,0))*(IF($D108=6,EP108,EO108))*((MIN((VLOOKUP($D108,SALERYCODE,5,0)),(IF($D108=6,EO108,EP108))))),MIN((VLOOKUP($D108,SALERYCODE,3,0)),(EM108+EN108))*(IF($D108=6,EP108,((MIN((VLOOKUP($D108,SALERYCODE,5,0)),EP108)))))))))/IF(AND($D108=2,'ראשי-פרטים כלליים וריכוז הוצאות'!$D$68&lt;&gt;4),1.2,1)</f>
        <v>0</v>
      </c>
      <c r="ES108" s="263"/>
      <c r="ET108" s="264"/>
      <c r="EU108" s="265"/>
      <c r="EV108" s="266"/>
      <c r="EW108" s="267">
        <f t="shared" si="141"/>
        <v>0</v>
      </c>
      <c r="EX108" s="260">
        <f>+(IF(OR($B108=0,$C108=0,$D108=0,$DC$2&gt;$OE$1),0,IF(OR(ES108=0,EU108=0,EV108=0),0,MIN((VLOOKUP($D108,SALERYCODE,3,0))*(IF($D108=6,EV108,EU108))*((MIN((VLOOKUP($D108,SALERYCODE,5,0)),(IF($D108=6,EU108,EV108))))),MIN((VLOOKUP($D108,SALERYCODE,3,0)),(ES108+ET108))*(IF($D108=6,EV108,((MIN((VLOOKUP($D108,SALERYCODE,5,0)),EV108)))))))))/IF(AND($D108=2,'ראשי-פרטים כלליים וריכוז הוצאות'!$D$68&lt;&gt;4),1.2,1)</f>
        <v>0</v>
      </c>
      <c r="EY108" s="263"/>
      <c r="EZ108" s="264"/>
      <c r="FA108" s="265"/>
      <c r="FB108" s="266"/>
      <c r="FC108" s="267">
        <f t="shared" si="142"/>
        <v>0</v>
      </c>
      <c r="FD108" s="260">
        <f>+(IF(OR($B108=0,$C108=0,$D108=0,$DC$2&gt;$OE$1),0,IF(OR(EY108=0,FA108=0,FB108=0),0,MIN((VLOOKUP($D108,SALERYCODE,3,0))*(IF($D108=6,FB108,FA108))*((MIN((VLOOKUP($D108,SALERYCODE,5,0)),(IF($D108=6,FA108,FB108))))),MIN((VLOOKUP($D108,SALERYCODE,3,0)),(EY108+EZ108))*(IF($D108=6,FB108,((MIN((VLOOKUP($D108,SALERYCODE,5,0)),FB108)))))))))/IF(AND($D108=2,'ראשי-פרטים כלליים וריכוז הוצאות'!$D$68&lt;&gt;4),1.2,1)</f>
        <v>0</v>
      </c>
      <c r="FE108" s="263"/>
      <c r="FF108" s="264"/>
      <c r="FG108" s="265"/>
      <c r="FH108" s="266"/>
      <c r="FI108" s="267">
        <f t="shared" si="143"/>
        <v>0</v>
      </c>
      <c r="FJ108" s="260">
        <f>+(IF(OR($B108=0,$C108=0,$D108=0,$DC$2&gt;$OE$1),0,IF(OR(FE108=0,FG108=0,FH108=0),0,MIN((VLOOKUP($D108,SALERYCODE,3,0))*(IF($D108=6,FH108,FG108))*((MIN((VLOOKUP($D108,SALERYCODE,5,0)),(IF($D108=6,FG108,FH108))))),MIN((VLOOKUP($D108,SALERYCODE,3,0)),(FE108+FF108))*(IF($D108=6,FH108,((MIN((VLOOKUP($D108,SALERYCODE,5,0)),FH108)))))))))/IF(AND($D108=2,'ראשי-פרטים כלליים וריכוז הוצאות'!$D$68&lt;&gt;4),1.2,1)</f>
        <v>0</v>
      </c>
      <c r="FK108" s="263"/>
      <c r="FL108" s="264"/>
      <c r="FM108" s="265"/>
      <c r="FN108" s="266"/>
      <c r="FO108" s="267">
        <f t="shared" si="144"/>
        <v>0</v>
      </c>
      <c r="FP108" s="260">
        <f>+(IF(OR($B108=0,$C108=0,$D108=0,$DC$2&gt;$OE$1),0,IF(OR(FK108=0,FM108=0,FN108=0),0,MIN((VLOOKUP($D108,SALERYCODE,3,0))*(IF($D108=6,FN108,FM108))*((MIN((VLOOKUP($D108,SALERYCODE,5,0)),(IF($D108=6,FM108,FN108))))),MIN((VLOOKUP($D108,SALERYCODE,3,0)),(FK108+FL108))*(IF($D108=6,FN108,((MIN((VLOOKUP($D108,SALERYCODE,5,0)),FN108)))))))))/IF(AND($D108=2,'ראשי-פרטים כלליים וריכוז הוצאות'!$D$68&lt;&gt;4),1.2,1)</f>
        <v>0</v>
      </c>
      <c r="FQ108" s="263"/>
      <c r="FR108" s="264"/>
      <c r="FS108" s="265"/>
      <c r="FT108" s="266"/>
      <c r="FU108" s="267">
        <f t="shared" si="145"/>
        <v>0</v>
      </c>
      <c r="FV108" s="260">
        <f>+(IF(OR($B108=0,$C108=0,$D108=0,$DC$2&gt;$OE$1),0,IF(OR(FQ108=0,FS108=0,FT108=0),0,MIN((VLOOKUP($D108,SALERYCODE,3,0))*(IF($D108=6,FT108,FS108))*((MIN((VLOOKUP($D108,SALERYCODE,5,0)),(IF($D108=6,FS108,FT108))))),MIN((VLOOKUP($D108,SALERYCODE,3,0)),(FQ108+FR108))*(IF($D108=6,FT108,((MIN((VLOOKUP($D108,SALERYCODE,5,0)),FT108)))))))))/IF(AND($D108=2,'ראשי-פרטים כלליים וריכוז הוצאות'!$D$68&lt;&gt;4),1.2,1)</f>
        <v>0</v>
      </c>
      <c r="FW108" s="263"/>
      <c r="FX108" s="264"/>
      <c r="FY108" s="265"/>
      <c r="FZ108" s="266"/>
      <c r="GA108" s="267">
        <f t="shared" si="146"/>
        <v>0</v>
      </c>
      <c r="GB108" s="260">
        <f>+(IF(OR($B108=0,$C108=0,$D108=0,$DC$2&gt;$OE$1),0,IF(OR(FW108=0,FY108=0,FZ108=0),0,MIN((VLOOKUP($D108,SALERYCODE,3,0))*(IF($D108=6,FZ108,FY108))*((MIN((VLOOKUP($D108,SALERYCODE,5,0)),(IF($D108=6,FY108,FZ108))))),MIN((VLOOKUP($D108,SALERYCODE,3,0)),(FW108+FX108))*(IF($D108=6,FZ108,((MIN((VLOOKUP($D108,SALERYCODE,5,0)),FZ108)))))))))/IF(AND($D108=2,'ראשי-פרטים כלליים וריכוז הוצאות'!$D$68&lt;&gt;4),1.2,1)</f>
        <v>0</v>
      </c>
      <c r="GC108" s="263"/>
      <c r="GD108" s="264"/>
      <c r="GE108" s="265"/>
      <c r="GF108" s="266"/>
      <c r="GG108" s="267">
        <f t="shared" si="147"/>
        <v>0</v>
      </c>
      <c r="GH108" s="260">
        <f>+(IF(OR($B108=0,$C108=0,$D108=0,$DC$2&gt;$OE$1),0,IF(OR(GC108=0,GE108=0,GF108=0),0,MIN((VLOOKUP($D108,SALERYCODE,3,0))*(IF($D108=6,GF108,GE108))*((MIN((VLOOKUP($D108,SALERYCODE,5,0)),(IF($D108=6,GE108,GF108))))),MIN((VLOOKUP($D108,SALERYCODE,3,0)),(GC108+GD108))*(IF($D108=6,GF108,((MIN((VLOOKUP($D108,SALERYCODE,5,0)),GF108)))))))))/IF(AND($D108=2,'ראשי-פרטים כלליים וריכוז הוצאות'!$D$68&lt;&gt;4),1.2,1)</f>
        <v>0</v>
      </c>
      <c r="GI108" s="263"/>
      <c r="GJ108" s="264"/>
      <c r="GK108" s="265"/>
      <c r="GL108" s="266"/>
      <c r="GM108" s="267">
        <f t="shared" si="148"/>
        <v>0</v>
      </c>
      <c r="GN108" s="260">
        <f>+(IF(OR($B108=0,$C108=0,$D108=0,$DC$2&gt;$OE$1),0,IF(OR(GI108=0,GK108=0,GL108=0),0,MIN((VLOOKUP($D108,SALERYCODE,3,0))*(IF($D108=6,GL108,GK108))*((MIN((VLOOKUP($D108,SALERYCODE,5,0)),(IF($D108=6,GK108,GL108))))),MIN((VLOOKUP($D108,SALERYCODE,3,0)),(GI108+GJ108))*(IF($D108=6,GL108,((MIN((VLOOKUP($D108,SALERYCODE,5,0)),GL108)))))))))/IF(AND($D108=2,'ראשי-פרטים כלליים וריכוז הוצאות'!$D$68&lt;&gt;4),1.2,1)</f>
        <v>0</v>
      </c>
      <c r="GO108" s="263"/>
      <c r="GP108" s="264"/>
      <c r="GQ108" s="265"/>
      <c r="GR108" s="266"/>
      <c r="GS108" s="267">
        <f t="shared" si="149"/>
        <v>0</v>
      </c>
      <c r="GT108" s="260">
        <f>+(IF(OR($B108=0,$C108=0,$D108=0,$DC$2&gt;$OE$1),0,IF(OR(GO108=0,GQ108=0,GR108=0),0,MIN((VLOOKUP($D108,SALERYCODE,3,0))*(IF($D108=6,GR108,GQ108))*((MIN((VLOOKUP($D108,SALERYCODE,5,0)),(IF($D108=6,GQ108,GR108))))),MIN((VLOOKUP($D108,SALERYCODE,3,0)),(GO108+GP108))*(IF($D108=6,GR108,((MIN((VLOOKUP($D108,SALERYCODE,5,0)),GR108)))))))))/IF(AND($D108=2,'ראשי-פרטים כלליים וריכוז הוצאות'!$D$68&lt;&gt;4),1.2,1)</f>
        <v>0</v>
      </c>
      <c r="GU108" s="263"/>
      <c r="GV108" s="264"/>
      <c r="GW108" s="265"/>
      <c r="GX108" s="266"/>
      <c r="GY108" s="267">
        <f t="shared" si="150"/>
        <v>0</v>
      </c>
      <c r="GZ108" s="260">
        <f>+(IF(OR($B108=0,$C108=0,$D108=0,$DC$2&gt;$OE$1),0,IF(OR(GU108=0,GW108=0,GX108=0),0,MIN((VLOOKUP($D108,SALERYCODE,3,0))*(IF($D108=6,GX108,GW108))*((MIN((VLOOKUP($D108,SALERYCODE,5,0)),(IF($D108=6,GW108,GX108))))),MIN((VLOOKUP($D108,SALERYCODE,3,0)),(GU108+GV108))*(IF($D108=6,GX108,((MIN((VLOOKUP($D108,SALERYCODE,5,0)),GX108)))))))))/IF(AND($D108=2,'ראשי-פרטים כלליים וריכוז הוצאות'!$D$68&lt;&gt;4),1.2,1)</f>
        <v>0</v>
      </c>
      <c r="HA108" s="263"/>
      <c r="HB108" s="264"/>
      <c r="HC108" s="265"/>
      <c r="HD108" s="266"/>
      <c r="HE108" s="267">
        <f t="shared" si="151"/>
        <v>0</v>
      </c>
      <c r="HF108" s="260">
        <f>+(IF(OR($B108=0,$C108=0,$D108=0,$DC$2&gt;$OE$1),0,IF(OR(HA108=0,HC108=0,HD108=0),0,MIN((VLOOKUP($D108,SALERYCODE,3,0))*(IF($D108=6,HD108,HC108))*((MIN((VLOOKUP($D108,SALERYCODE,5,0)),(IF($D108=6,HC108,HD108))))),MIN((VLOOKUP($D108,SALERYCODE,3,0)),(HA108+HB108))*(IF($D108=6,HD108,((MIN((VLOOKUP($D108,SALERYCODE,5,0)),HD108)))))))))/IF(AND($D108=2,'ראשי-פרטים כלליים וריכוז הוצאות'!$D$68&lt;&gt;4),1.2,1)</f>
        <v>0</v>
      </c>
      <c r="HG108" s="263"/>
      <c r="HH108" s="264"/>
      <c r="HI108" s="265"/>
      <c r="HJ108" s="266"/>
      <c r="HK108" s="267">
        <f t="shared" si="152"/>
        <v>0</v>
      </c>
      <c r="HL108" s="260">
        <f>+(IF(OR($B108=0,$C108=0,$D108=0,$DC$2&gt;$OE$1),0,IF(OR(HG108=0,HI108=0,HJ108=0),0,MIN((VLOOKUP($D108,SALERYCODE,3,0))*(IF($D108=6,HJ108,HI108))*((MIN((VLOOKUP($D108,SALERYCODE,5,0)),(IF($D108=6,HI108,HJ108))))),MIN((VLOOKUP($D108,SALERYCODE,3,0)),(HG108+HH108))*(IF($D108=6,HJ108,((MIN((VLOOKUP($D108,SALERYCODE,5,0)),HJ108)))))))))/IF(AND($D108=2,'ראשי-פרטים כלליים וריכוז הוצאות'!$D$68&lt;&gt;4),1.2,1)</f>
        <v>0</v>
      </c>
      <c r="HM108" s="263"/>
      <c r="HN108" s="264"/>
      <c r="HO108" s="265"/>
      <c r="HP108" s="266"/>
      <c r="HQ108" s="267">
        <f t="shared" si="153"/>
        <v>0</v>
      </c>
      <c r="HR108" s="260">
        <f>+(IF(OR($B108=0,$C108=0,$D108=0,$DC$2&gt;$OE$1),0,IF(OR(HM108=0,HO108=0,HP108=0),0,MIN((VLOOKUP($D108,SALERYCODE,3,0))*(IF($D108=6,HP108,HO108))*((MIN((VLOOKUP($D108,SALERYCODE,5,0)),(IF($D108=6,HO108,HP108))))),MIN((VLOOKUP($D108,SALERYCODE,3,0)),(HM108+HN108))*(IF($D108=6,HP108,((MIN((VLOOKUP($D108,SALERYCODE,5,0)),HP108)))))))))/IF(AND($D108=2,'ראשי-פרטים כלליים וריכוז הוצאות'!$D$68&lt;&gt;4),1.2,1)</f>
        <v>0</v>
      </c>
      <c r="HS108" s="263"/>
      <c r="HT108" s="264"/>
      <c r="HU108" s="265"/>
      <c r="HV108" s="266"/>
      <c r="HW108" s="267">
        <f t="shared" si="154"/>
        <v>0</v>
      </c>
      <c r="HX108" s="260">
        <f>+(IF(OR($B108=0,$C108=0,$D108=0,$DC$2&gt;$OE$1),0,IF(OR(HS108=0,HU108=0,HV108=0),0,MIN((VLOOKUP($D108,SALERYCODE,3,0))*(IF($D108=6,HV108,HU108))*((MIN((VLOOKUP($D108,SALERYCODE,5,0)),(IF($D108=6,HU108,HV108))))),MIN((VLOOKUP($D108,SALERYCODE,3,0)),(HS108+HT108))*(IF($D108=6,HV108,((MIN((VLOOKUP($D108,SALERYCODE,5,0)),HV108)))))))))/IF(AND($D108=2,'ראשי-פרטים כלליים וריכוז הוצאות'!$D$68&lt;&gt;4),1.2,1)</f>
        <v>0</v>
      </c>
      <c r="HY108" s="263"/>
      <c r="HZ108" s="264"/>
      <c r="IA108" s="265"/>
      <c r="IB108" s="266"/>
      <c r="IC108" s="267">
        <f t="shared" si="155"/>
        <v>0</v>
      </c>
      <c r="ID108" s="260">
        <f>+(IF(OR($B108=0,$C108=0,$D108=0,$DC$2&gt;$OE$1),0,IF(OR(HY108=0,IA108=0,IB108=0),0,MIN((VLOOKUP($D108,SALERYCODE,3,0))*(IF($D108=6,IB108,IA108))*((MIN((VLOOKUP($D108,SALERYCODE,5,0)),(IF($D108=6,IA108,IB108))))),MIN((VLOOKUP($D108,SALERYCODE,3,0)),(HY108+HZ108))*(IF($D108=6,IB108,((MIN((VLOOKUP($D108,SALERYCODE,5,0)),IB108)))))))))/IF(AND($D108=2,'ראשי-פרטים כלליים וריכוז הוצאות'!$D$68&lt;&gt;4),1.2,1)</f>
        <v>0</v>
      </c>
      <c r="IE108" s="263"/>
      <c r="IF108" s="264"/>
      <c r="IG108" s="265"/>
      <c r="IH108" s="266"/>
      <c r="II108" s="267">
        <f t="shared" si="156"/>
        <v>0</v>
      </c>
      <c r="IJ108" s="260">
        <f>+(IF(OR($B108=0,$C108=0,$D108=0,$DC$2&gt;$OE$1),0,IF(OR(IE108=0,IG108=0,IH108=0),0,MIN((VLOOKUP($D108,SALERYCODE,3,0))*(IF($D108=6,IH108,IG108))*((MIN((VLOOKUP($D108,SALERYCODE,5,0)),(IF($D108=6,IG108,IH108))))),MIN((VLOOKUP($D108,SALERYCODE,3,0)),(IE108+IF108))*(IF($D108=6,IH108,((MIN((VLOOKUP($D108,SALERYCODE,5,0)),IH108)))))))))/IF(AND($D108=2,'ראשי-פרטים כלליים וריכוז הוצאות'!$D$68&lt;&gt;4),1.2,1)</f>
        <v>0</v>
      </c>
      <c r="IK108" s="263"/>
      <c r="IL108" s="264"/>
      <c r="IM108" s="265"/>
      <c r="IN108" s="266"/>
      <c r="IO108" s="267">
        <f t="shared" si="157"/>
        <v>0</v>
      </c>
      <c r="IP108" s="260">
        <f>+(IF(OR($B108=0,$C108=0,$D108=0,$DC$2&gt;$OE$1),0,IF(OR(IK108=0,IM108=0,IN108=0),0,MIN((VLOOKUP($D108,SALERYCODE,3,0))*(IF($D108=6,IN108,IM108))*((MIN((VLOOKUP($D108,SALERYCODE,5,0)),(IF($D108=6,IM108,IN108))))),MIN((VLOOKUP($D108,SALERYCODE,3,0)),(IK108+IL108))*(IF($D108=6,IN108,((MIN((VLOOKUP($D108,SALERYCODE,5,0)),IN108)))))))))/IF(AND($D108=2,'ראשי-פרטים כלליים וריכוז הוצאות'!$D$68&lt;&gt;4),1.2,1)</f>
        <v>0</v>
      </c>
      <c r="IQ108" s="263"/>
      <c r="IR108" s="264"/>
      <c r="IS108" s="265"/>
      <c r="IT108" s="266"/>
      <c r="IU108" s="267">
        <f t="shared" si="158"/>
        <v>0</v>
      </c>
      <c r="IV108" s="260">
        <f>+(IF(OR($B108=0,$C108=0,$D108=0,$DC$2&gt;$OE$1),0,IF(OR(IQ108=0,IS108=0,IT108=0),0,MIN((VLOOKUP($D108,SALERYCODE,3,0))*(IF($D108=6,IT108,IS108))*((MIN((VLOOKUP($D108,SALERYCODE,5,0)),(IF($D108=6,IS108,IT108))))),MIN((VLOOKUP($D108,SALERYCODE,3,0)),(IQ108+IR108))*(IF($D108=6,IT108,((MIN((VLOOKUP($D108,SALERYCODE,5,0)),IT108)))))))))/IF(AND($D108=2,'ראשי-פרטים כלליים וריכוז הוצאות'!$D$68&lt;&gt;4),1.2,1)</f>
        <v>0</v>
      </c>
      <c r="IW108" s="263"/>
      <c r="IX108" s="264"/>
      <c r="IY108" s="265"/>
      <c r="IZ108" s="266"/>
      <c r="JA108" s="267">
        <f t="shared" si="159"/>
        <v>0</v>
      </c>
      <c r="JB108" s="260">
        <f>+(IF(OR($B108=0,$C108=0,$D108=0,$DC$2&gt;$OE$1),0,IF(OR(IW108=0,IY108=0,IZ108=0),0,MIN((VLOOKUP($D108,SALERYCODE,3,0))*(IF($D108=6,IZ108,IY108))*((MIN((VLOOKUP($D108,SALERYCODE,5,0)),(IF($D108=6,IY108,IZ108))))),MIN((VLOOKUP($D108,SALERYCODE,3,0)),(IW108+IX108))*(IF($D108=6,IZ108,((MIN((VLOOKUP($D108,SALERYCODE,5,0)),IZ108)))))))))/IF(AND($D108=2,'ראשי-פרטים כלליים וריכוז הוצאות'!$D$68&lt;&gt;4),1.2,1)</f>
        <v>0</v>
      </c>
      <c r="JC108" s="263"/>
      <c r="JD108" s="264"/>
      <c r="JE108" s="265"/>
      <c r="JF108" s="266"/>
      <c r="JG108" s="267">
        <f t="shared" si="160"/>
        <v>0</v>
      </c>
      <c r="JH108" s="260">
        <f>+(IF(OR($B108=0,$C108=0,$D108=0,$DC$2&gt;$OE$1),0,IF(OR(JC108=0,JE108=0,JF108=0),0,MIN((VLOOKUP($D108,SALERYCODE,3,0))*(IF($D108=6,JF108,JE108))*((MIN((VLOOKUP($D108,SALERYCODE,5,0)),(IF($D108=6,JE108,JF108))))),MIN((VLOOKUP($D108,SALERYCODE,3,0)),(JC108+JD108))*(IF($D108=6,JF108,((MIN((VLOOKUP($D108,SALERYCODE,5,0)),JF108)))))))))/IF(AND($D108=2,'ראשי-פרטים כלליים וריכוז הוצאות'!$D$68&lt;&gt;4),1.2,1)</f>
        <v>0</v>
      </c>
      <c r="JI108" s="263"/>
      <c r="JJ108" s="264"/>
      <c r="JK108" s="265"/>
      <c r="JL108" s="266"/>
      <c r="JM108" s="267">
        <f t="shared" si="161"/>
        <v>0</v>
      </c>
      <c r="JN108" s="260">
        <f>+(IF(OR($B108=0,$C108=0,$D108=0,$DC$2&gt;$OE$1),0,IF(OR(JI108=0,JK108=0,JL108=0),0,MIN((VLOOKUP($D108,SALERYCODE,3,0))*(IF($D108=6,JL108,JK108))*((MIN((VLOOKUP($D108,SALERYCODE,5,0)),(IF($D108=6,JK108,JL108))))),MIN((VLOOKUP($D108,SALERYCODE,3,0)),(JI108+JJ108))*(IF($D108=6,JL108,((MIN((VLOOKUP($D108,SALERYCODE,5,0)),JL108)))))))))/IF(AND($D108=2,'ראשי-פרטים כלליים וריכוז הוצאות'!$D$68&lt;&gt;4),1.2,1)</f>
        <v>0</v>
      </c>
      <c r="JO108" s="263"/>
      <c r="JP108" s="264"/>
      <c r="JQ108" s="265"/>
      <c r="JR108" s="266"/>
      <c r="JS108" s="267">
        <f t="shared" si="162"/>
        <v>0</v>
      </c>
      <c r="JT108" s="260">
        <f>+(IF(OR($B108=0,$C108=0,$D108=0,$DC$2&gt;$OE$1),0,IF(OR(JO108=0,JQ108=0,JR108=0),0,MIN((VLOOKUP($D108,SALERYCODE,3,0))*(IF($D108=6,JR108,JQ108))*((MIN((VLOOKUP($D108,SALERYCODE,5,0)),(IF($D108=6,JQ108,JR108))))),MIN((VLOOKUP($D108,SALERYCODE,3,0)),(JO108+JP108))*(IF($D108=6,JR108,((MIN((VLOOKUP($D108,SALERYCODE,5,0)),JR108)))))))))/IF(AND($D108=2,'ראשי-פרטים כלליים וריכוז הוצאות'!$D$68&lt;&gt;4),1.2,1)</f>
        <v>0</v>
      </c>
      <c r="JU108" s="263"/>
      <c r="JV108" s="264"/>
      <c r="JW108" s="265"/>
      <c r="JX108" s="266"/>
      <c r="JY108" s="267">
        <f t="shared" si="163"/>
        <v>0</v>
      </c>
      <c r="JZ108" s="260">
        <f>+(IF(OR($B108=0,$C108=0,$D108=0,$DC$2&gt;$OE$1),0,IF(OR(JU108=0,JW108=0,JX108=0),0,MIN((VLOOKUP($D108,SALERYCODE,3,0))*(IF($D108=6,JX108,JW108))*((MIN((VLOOKUP($D108,SALERYCODE,5,0)),(IF($D108=6,JW108,JX108))))),MIN((VLOOKUP($D108,SALERYCODE,3,0)),(JU108+JV108))*(IF($D108=6,JX108,((MIN((VLOOKUP($D108,SALERYCODE,5,0)),JX108)))))))))/IF(AND($D108=2,'ראשי-פרטים כלליים וריכוז הוצאות'!$D$68&lt;&gt;4),1.2,1)</f>
        <v>0</v>
      </c>
      <c r="KA108" s="263"/>
      <c r="KB108" s="264"/>
      <c r="KC108" s="265"/>
      <c r="KD108" s="266"/>
      <c r="KE108" s="267">
        <f t="shared" si="164"/>
        <v>0</v>
      </c>
      <c r="KF108" s="260">
        <f>+(IF(OR($B108=0,$C108=0,$D108=0,$DC$2&gt;$OE$1),0,IF(OR(KA108=0,KC108=0,KD108=0),0,MIN((VLOOKUP($D108,SALERYCODE,3,0))*(IF($D108=6,KD108,KC108))*((MIN((VLOOKUP($D108,SALERYCODE,5,0)),(IF($D108=6,KC108,KD108))))),MIN((VLOOKUP($D108,SALERYCODE,3,0)),(KA108+KB108))*(IF($D108=6,KD108,((MIN((VLOOKUP($D108,SALERYCODE,5,0)),KD108)))))))))/IF(AND($D108=2,'ראשי-פרטים כלליים וריכוז הוצאות'!$D$68&lt;&gt;4),1.2,1)</f>
        <v>0</v>
      </c>
      <c r="KG108" s="263"/>
      <c r="KH108" s="264"/>
      <c r="KI108" s="265"/>
      <c r="KJ108" s="266"/>
      <c r="KK108" s="267">
        <f t="shared" si="165"/>
        <v>0</v>
      </c>
      <c r="KL108" s="260">
        <f>+(IF(OR($B108=0,$C108=0,$D108=0,$DC$2&gt;$OE$1),0,IF(OR(KG108=0,KI108=0,KJ108=0),0,MIN((VLOOKUP($D108,SALERYCODE,3,0))*(IF($D108=6,KJ108,KI108))*((MIN((VLOOKUP($D108,SALERYCODE,5,0)),(IF($D108=6,KI108,KJ108))))),MIN((VLOOKUP($D108,SALERYCODE,3,0)),(KG108+KH108))*(IF($D108=6,KJ108,((MIN((VLOOKUP($D108,SALERYCODE,5,0)),KJ108)))))))))/IF(AND($D108=2,'ראשי-פרטים כלליים וריכוז הוצאות'!$D$68&lt;&gt;4),1.2,1)</f>
        <v>0</v>
      </c>
      <c r="KM108" s="263"/>
      <c r="KN108" s="264"/>
      <c r="KO108" s="265"/>
      <c r="KP108" s="266"/>
      <c r="KQ108" s="267">
        <f t="shared" si="166"/>
        <v>0</v>
      </c>
      <c r="KR108" s="260">
        <f>+(IF(OR($B108=0,$C108=0,$D108=0,$DC$2&gt;$OE$1),0,IF(OR(KM108=0,KO108=0,KP108=0),0,MIN((VLOOKUP($D108,SALERYCODE,3,0))*(IF($D108=6,KP108,KO108))*((MIN((VLOOKUP($D108,SALERYCODE,5,0)),(IF($D108=6,KO108,KP108))))),MIN((VLOOKUP($D108,SALERYCODE,3,0)),(KM108+KN108))*(IF($D108=6,KP108,((MIN((VLOOKUP($D108,SALERYCODE,5,0)),KP108)))))))))/IF(AND($D108=2,'ראשי-פרטים כלליים וריכוז הוצאות'!$D$68&lt;&gt;4),1.2,1)</f>
        <v>0</v>
      </c>
      <c r="KS108" s="263"/>
      <c r="KT108" s="264"/>
      <c r="KU108" s="265"/>
      <c r="KV108" s="266"/>
      <c r="KW108" s="267">
        <f t="shared" si="167"/>
        <v>0</v>
      </c>
      <c r="KX108" s="260">
        <f>+(IF(OR($B108=0,$C108=0,$D108=0,$DC$2&gt;$OE$1),0,IF(OR(KS108=0,KU108=0,KV108=0),0,MIN((VLOOKUP($D108,SALERYCODE,3,0))*(IF($D108=6,KV108,KU108))*((MIN((VLOOKUP($D108,SALERYCODE,5,0)),(IF($D108=6,KU108,KV108))))),MIN((VLOOKUP($D108,SALERYCODE,3,0)),(KS108+KT108))*(IF($D108=6,KV108,((MIN((VLOOKUP($D108,SALERYCODE,5,0)),KV108)))))))))/IF(AND($D108=2,'ראשי-פרטים כלליים וריכוז הוצאות'!$D$68&lt;&gt;4),1.2,1)</f>
        <v>0</v>
      </c>
      <c r="KY108" s="263"/>
      <c r="KZ108" s="264"/>
      <c r="LA108" s="265"/>
      <c r="LB108" s="266"/>
      <c r="LC108" s="267">
        <f t="shared" si="168"/>
        <v>0</v>
      </c>
      <c r="LD108" s="260">
        <f>+(IF(OR($B108=0,$C108=0,$D108=0,$DC$2&gt;$OE$1),0,IF(OR(KY108=0,LA108=0,LB108=0),0,MIN((VLOOKUP($D108,SALERYCODE,3,0))*(IF($D108=6,LB108,LA108))*((MIN((VLOOKUP($D108,SALERYCODE,5,0)),(IF($D108=6,LA108,LB108))))),MIN((VLOOKUP($D108,SALERYCODE,3,0)),(KY108+KZ108))*(IF($D108=6,LB108,((MIN((VLOOKUP($D108,SALERYCODE,5,0)),LB108)))))))))/IF(AND($D108=2,'ראשי-פרטים כלליים וריכוז הוצאות'!$D$68&lt;&gt;4),1.2,1)</f>
        <v>0</v>
      </c>
      <c r="LE108" s="263"/>
      <c r="LF108" s="264"/>
      <c r="LG108" s="265"/>
      <c r="LH108" s="266"/>
      <c r="LI108" s="267">
        <f t="shared" si="169"/>
        <v>0</v>
      </c>
      <c r="LJ108" s="260">
        <f>+(IF(OR($B108=0,$C108=0,$D108=0,$DC$2&gt;$OE$1),0,IF(OR(LE108=0,LG108=0,LH108=0),0,MIN((VLOOKUP($D108,SALERYCODE,3,0))*(IF($D108=6,LH108,LG108))*((MIN((VLOOKUP($D108,SALERYCODE,5,0)),(IF($D108=6,LG108,LH108))))),MIN((VLOOKUP($D108,SALERYCODE,3,0)),(LE108+LF108))*(IF($D108=6,LH108,((MIN((VLOOKUP($D108,SALERYCODE,5,0)),LH108)))))))))/IF(AND($D108=2,'ראשי-פרטים כלליים וריכוז הוצאות'!$D$68&lt;&gt;4),1.2,1)</f>
        <v>0</v>
      </c>
      <c r="LK108" s="263"/>
      <c r="LL108" s="264"/>
      <c r="LM108" s="265"/>
      <c r="LN108" s="266"/>
      <c r="LO108" s="267">
        <f t="shared" si="170"/>
        <v>0</v>
      </c>
      <c r="LP108" s="260">
        <f>+(IF(OR($B108=0,$C108=0,$D108=0,$DC$2&gt;$OE$1),0,IF(OR(LK108=0,LM108=0,LN108=0),0,MIN((VLOOKUP($D108,SALERYCODE,3,0))*(IF($D108=6,LN108,LM108))*((MIN((VLOOKUP($D108,SALERYCODE,5,0)),(IF($D108=6,LM108,LN108))))),MIN((VLOOKUP($D108,SALERYCODE,3,0)),(LK108+LL108))*(IF($D108=6,LN108,((MIN((VLOOKUP($D108,SALERYCODE,5,0)),LN108)))))))))/IF(AND($D108=2,'ראשי-פרטים כלליים וריכוז הוצאות'!$D$68&lt;&gt;4),1.2,1)</f>
        <v>0</v>
      </c>
      <c r="LQ108" s="263"/>
      <c r="LR108" s="264"/>
      <c r="LS108" s="265"/>
      <c r="LT108" s="266"/>
      <c r="LU108" s="267">
        <f t="shared" si="171"/>
        <v>0</v>
      </c>
      <c r="LV108" s="260">
        <f>+(IF(OR($B108=0,$C108=0,$D108=0,$DC$2&gt;$OE$1),0,IF(OR(LQ108=0,LS108=0,LT108=0),0,MIN((VLOOKUP($D108,SALERYCODE,3,0))*(IF($D108=6,LT108,LS108))*((MIN((VLOOKUP($D108,SALERYCODE,5,0)),(IF($D108=6,LS108,LT108))))),MIN((VLOOKUP($D108,SALERYCODE,3,0)),(LQ108+LR108))*(IF($D108=6,LT108,((MIN((VLOOKUP($D108,SALERYCODE,5,0)),LT108)))))))))/IF(AND($D108=2,'ראשי-פרטים כלליים וריכוז הוצאות'!$D$68&lt;&gt;4),1.2,1)</f>
        <v>0</v>
      </c>
      <c r="LW108" s="263"/>
      <c r="LX108" s="264"/>
      <c r="LY108" s="265"/>
      <c r="LZ108" s="266"/>
      <c r="MA108" s="267">
        <f t="shared" si="172"/>
        <v>0</v>
      </c>
      <c r="MB108" s="260">
        <f>+(IF(OR($B108=0,$C108=0,$D108=0,$DC$2&gt;$OE$1),0,IF(OR(LW108=0,LY108=0,LZ108=0),0,MIN((VLOOKUP($D108,SALERYCODE,3,0))*(IF($D108=6,LZ108,LY108))*((MIN((VLOOKUP($D108,SALERYCODE,5,0)),(IF($D108=6,LY108,LZ108))))),MIN((VLOOKUP($D108,SALERYCODE,3,0)),(LW108+LX108))*(IF($D108=6,LZ108,((MIN((VLOOKUP($D108,SALERYCODE,5,0)),LZ108)))))))))/IF(AND($D108=2,'ראשי-פרטים כלליים וריכוז הוצאות'!$D$68&lt;&gt;4),1.2,1)</f>
        <v>0</v>
      </c>
      <c r="MC108" s="263"/>
      <c r="MD108" s="264"/>
      <c r="ME108" s="265"/>
      <c r="MF108" s="266"/>
      <c r="MG108" s="267">
        <f t="shared" si="173"/>
        <v>0</v>
      </c>
      <c r="MH108" s="260">
        <f>+(IF(OR($B108=0,$C108=0,$D108=0,$DC$2&gt;$OE$1),0,IF(OR(MC108=0,ME108=0,MF108=0),0,MIN((VLOOKUP($D108,SALERYCODE,3,0))*(IF($D108=6,MF108,ME108))*((MIN((VLOOKUP($D108,SALERYCODE,5,0)),(IF($D108=6,ME108,MF108))))),MIN((VLOOKUP($D108,SALERYCODE,3,0)),(MC108+MD108))*(IF($D108=6,MF108,((MIN((VLOOKUP($D108,SALERYCODE,5,0)),MF108)))))))))/IF(AND($D108=2,'ראשי-פרטים כלליים וריכוז הוצאות'!$D$68&lt;&gt;4),1.2,1)</f>
        <v>0</v>
      </c>
      <c r="MI108" s="263"/>
      <c r="MJ108" s="264"/>
      <c r="MK108" s="265"/>
      <c r="ML108" s="266"/>
      <c r="MM108" s="267">
        <f t="shared" si="174"/>
        <v>0</v>
      </c>
      <c r="MN108" s="260">
        <f>+(IF(OR($B108=0,$C108=0,$D108=0,$DC$2&gt;$OE$1),0,IF(OR(MI108=0,MK108=0,ML108=0),0,MIN((VLOOKUP($D108,SALERYCODE,3,0))*(IF($D108=6,ML108,MK108))*((MIN((VLOOKUP($D108,SALERYCODE,5,0)),(IF($D108=6,MK108,ML108))))),MIN((VLOOKUP($D108,SALERYCODE,3,0)),(MI108+MJ108))*(IF($D108=6,ML108,((MIN((VLOOKUP($D108,SALERYCODE,5,0)),ML108)))))))))/IF(AND($D108=2,'ראשי-פרטים כלליים וריכוז הוצאות'!$D$68&lt;&gt;4),1.2,1)</f>
        <v>0</v>
      </c>
      <c r="MO108" s="263"/>
      <c r="MP108" s="264"/>
      <c r="MQ108" s="265"/>
      <c r="MR108" s="266"/>
      <c r="MS108" s="267">
        <f t="shared" si="175"/>
        <v>0</v>
      </c>
      <c r="MT108" s="260">
        <f>+(IF(OR($B108=0,$C108=0,$D108=0,$DC$2&gt;$OE$1),0,IF(OR(MO108=0,MQ108=0,MR108=0),0,MIN((VLOOKUP($D108,SALERYCODE,3,0))*(IF($D108=6,MR108,MQ108))*((MIN((VLOOKUP($D108,SALERYCODE,5,0)),(IF($D108=6,MQ108,MR108))))),MIN((VLOOKUP($D108,SALERYCODE,3,0)),(MO108+MP108))*(IF($D108=6,MR108,((MIN((VLOOKUP($D108,SALERYCODE,5,0)),MR108)))))))))/IF(AND($D108=2,'ראשי-פרטים כלליים וריכוז הוצאות'!$D$68&lt;&gt;4),1.2,1)</f>
        <v>0</v>
      </c>
      <c r="MU108" s="263"/>
      <c r="MV108" s="264"/>
      <c r="MW108" s="265"/>
      <c r="MX108" s="266"/>
      <c r="MY108" s="267">
        <f t="shared" si="176"/>
        <v>0</v>
      </c>
      <c r="MZ108" s="260">
        <f>+(IF(OR($B108=0,$C108=0,$D108=0,$DC$2&gt;$OE$1),0,IF(OR(MU108=0,MW108=0,MX108=0),0,MIN((VLOOKUP($D108,SALERYCODE,3,0))*(IF($D108=6,MX108,MW108))*((MIN((VLOOKUP($D108,SALERYCODE,5,0)),(IF($D108=6,MW108,MX108))))),MIN((VLOOKUP($D108,SALERYCODE,3,0)),(MU108+MV108))*(IF($D108=6,MX108,((MIN((VLOOKUP($D108,SALERYCODE,5,0)),MX108)))))))))/IF(AND($D108=2,'ראשי-פרטים כלליים וריכוז הוצאות'!$D$68&lt;&gt;4),1.2,1)</f>
        <v>0</v>
      </c>
      <c r="NA108" s="263"/>
      <c r="NB108" s="264"/>
      <c r="NC108" s="265"/>
      <c r="ND108" s="266"/>
      <c r="NE108" s="267">
        <f t="shared" si="177"/>
        <v>0</v>
      </c>
      <c r="NF108" s="260">
        <f>+(IF(OR($B108=0,$C108=0,$D108=0,$DC$2&gt;$OE$1),0,IF(OR(NA108=0,NC108=0,ND108=0),0,MIN((VLOOKUP($D108,SALERYCODE,3,0))*(IF($D108=6,ND108,NC108))*((MIN((VLOOKUP($D108,SALERYCODE,5,0)),(IF($D108=6,NC108,ND108))))),MIN((VLOOKUP($D108,SALERYCODE,3,0)),(NA108+NB108))*(IF($D108=6,ND108,((MIN((VLOOKUP($D108,SALERYCODE,5,0)),ND108)))))))))/IF(AND($D108=2,'ראשי-פרטים כלליים וריכוז הוצאות'!$D$68&lt;&gt;4),1.2,1)</f>
        <v>0</v>
      </c>
      <c r="NG108" s="263"/>
      <c r="NH108" s="264"/>
      <c r="NI108" s="265"/>
      <c r="NJ108" s="266"/>
      <c r="NK108" s="267">
        <f t="shared" si="178"/>
        <v>0</v>
      </c>
      <c r="NL108" s="260">
        <f>+(IF(OR($B108=0,$C108=0,$D108=0,$DC$2&gt;$OE$1),0,IF(OR(NG108=0,NI108=0,NJ108=0),0,MIN((VLOOKUP($D108,SALERYCODE,3,0))*(IF($D108=6,NJ108,NI108))*((MIN((VLOOKUP($D108,SALERYCODE,5,0)),(IF($D108=6,NI108,NJ108))))),MIN((VLOOKUP($D108,SALERYCODE,3,0)),(NG108+NH108))*(IF($D108=6,NJ108,((MIN((VLOOKUP($D108,SALERYCODE,5,0)),NJ108)))))))))/IF(AND($D108=2,'ראשי-פרטים כלליים וריכוז הוצאות'!$D$68&lt;&gt;4),1.2,1)</f>
        <v>0</v>
      </c>
      <c r="NM108" s="263"/>
      <c r="NN108" s="264"/>
      <c r="NO108" s="265"/>
      <c r="NP108" s="266"/>
      <c r="NQ108" s="267">
        <f t="shared" si="179"/>
        <v>0</v>
      </c>
      <c r="NR108" s="260">
        <f>+(IF(OR($B108=0,$C108=0,$D108=0,$DC$2&gt;$OE$1),0,IF(OR(NM108=0,NO108=0,NP108=0),0,MIN((VLOOKUP($D108,SALERYCODE,3,0))*(IF($D108=6,NP108,NO108))*((MIN((VLOOKUP($D108,SALERYCODE,5,0)),(IF($D108=6,NO108,NP108))))),MIN((VLOOKUP($D108,SALERYCODE,3,0)),(NM108+NN108))*(IF($D108=6,NP108,((MIN((VLOOKUP($D108,SALERYCODE,5,0)),NP108)))))))))/IF(AND($D108=2,'ראשי-פרטים כלליים וריכוז הוצאות'!$D$68&lt;&gt;4),1.2,1)</f>
        <v>0</v>
      </c>
      <c r="NS108" s="263"/>
      <c r="NT108" s="264"/>
      <c r="NU108" s="265"/>
      <c r="NV108" s="266"/>
      <c r="NW108" s="267">
        <f t="shared" si="180"/>
        <v>0</v>
      </c>
      <c r="NX108" s="260">
        <f>+(IF(OR($B108=0,$C108=0,$D108=0,$DC$2&gt;$OE$1),0,IF(OR(NS108=0,NU108=0,NV108=0),0,MIN((VLOOKUP($D108,SALERYCODE,3,0))*(IF($D108=6,NV108,NU108))*((MIN((VLOOKUP($D108,SALERYCODE,5,0)),(IF($D108=6,NU108,NV108))))),MIN((VLOOKUP($D108,SALERYCODE,3,0)),(NS108+NT108))*(IF($D108=6,NV108,((MIN((VLOOKUP($D108,SALERYCODE,5,0)),NV108)))))))))/IF(AND($D108=2,'ראשי-פרטים כלליים וריכוז הוצאות'!$D$68&lt;&gt;4),1.2,1)</f>
        <v>0</v>
      </c>
      <c r="NY108" s="263"/>
      <c r="NZ108" s="264"/>
      <c r="OA108" s="265"/>
      <c r="OB108" s="266"/>
      <c r="OC108" s="267">
        <f t="shared" si="181"/>
        <v>0</v>
      </c>
      <c r="OD108" s="260">
        <f>+(IF(OR($B108=0,$C108=0,$D108=0,$DC$2&gt;$OE$1),0,IF(OR(NY108=0,OA108=0,OB108=0),0,MIN((VLOOKUP($D108,SALERYCODE,3,0))*(IF($D108=6,OB108,OA108))*((MIN((VLOOKUP($D108,SALERYCODE,5,0)),(IF($D108=6,OA108,OB108))))),MIN((VLOOKUP($D108,SALERYCODE,3,0)),(NY108+NZ108))*(IF($D108=6,OB108,((MIN((VLOOKUP($D108,SALERYCODE,5,0)),OB108)))))))))/IF(AND($D108=2,'ראשי-פרטים כלליים וריכוז הוצאות'!$D$68&lt;&gt;4),1.2,1)</f>
        <v>0</v>
      </c>
      <c r="OE108" s="275">
        <f t="shared" si="192"/>
        <v>0</v>
      </c>
      <c r="OF108" s="283">
        <f t="shared" si="193"/>
        <v>9.9999999999999995E-7</v>
      </c>
      <c r="OG108" s="276">
        <f t="shared" si="194"/>
        <v>0</v>
      </c>
      <c r="OH108" s="275">
        <f t="shared" si="195"/>
        <v>0</v>
      </c>
      <c r="OI108" s="275">
        <v>0</v>
      </c>
      <c r="OJ108" s="258">
        <f t="shared" si="191"/>
        <v>0</v>
      </c>
      <c r="OK108" s="284"/>
      <c r="OL108" s="116">
        <f>MIN(OJ108+OK108*OF108*OE108/$OL$1/IF(AND($D108=2,'ראשי-פרטים כלליים וריכוז הוצאות'!$D$68&lt;&gt;4),1.2,1),IF($D108&gt;0,VLOOKUP($D108,SALERYCODE,3,0)*12*OG108,0))</f>
        <v>0</v>
      </c>
      <c r="OM108" s="95">
        <f t="shared" si="182"/>
        <v>0</v>
      </c>
      <c r="ON108" s="11">
        <f t="shared" si="183"/>
        <v>0</v>
      </c>
      <c r="OO108" s="11">
        <f t="shared" si="184"/>
        <v>0</v>
      </c>
      <c r="OP108" s="22">
        <f t="shared" si="185"/>
        <v>0</v>
      </c>
      <c r="OQ108" s="11">
        <f t="shared" si="186"/>
        <v>0</v>
      </c>
      <c r="OR108" s="11" t="e">
        <f>#REF!</f>
        <v>#REF!</v>
      </c>
      <c r="OS108" s="35" t="e">
        <f>#REF!-OP108</f>
        <v>#REF!</v>
      </c>
      <c r="OT108" s="35" t="e">
        <f>OS108-#REF!</f>
        <v>#REF!</v>
      </c>
      <c r="OU108" s="43" t="e">
        <f>IF(AND(OP108&gt;0,(OS108=#REF!-OP108)),"מועסק פחות מ-10% מזמנו במופ","")</f>
        <v>#REF!</v>
      </c>
    </row>
    <row r="109" spans="1:411" ht="24" hidden="1" customHeight="1" outlineLevel="1" x14ac:dyDescent="0.2">
      <c r="A109" s="282">
        <v>106</v>
      </c>
      <c r="B109" s="269"/>
      <c r="C109" s="270"/>
      <c r="D109" s="271"/>
      <c r="E109" s="263"/>
      <c r="F109" s="264"/>
      <c r="G109" s="265"/>
      <c r="H109" s="266"/>
      <c r="I109" s="267">
        <f t="shared" si="117"/>
        <v>0</v>
      </c>
      <c r="J109" s="260">
        <f>(IF(OR($B109=0,$C109=0,$D109=0,$E$2&gt;$OE$1),0,IF(OR($E109=0,$G109=0,$H109=0),0,MIN((VLOOKUP($D109,SALERYCODE,3,0))*(IF($D109=6,$H109,$G109))*((MIN((VLOOKUP($D109,SALERYCODE,5,0)),(IF($D109=6,$G109,$H109))))),MIN((VLOOKUP($D109,SALERYCODE,3,0)),($E109+$F109))*(IF($D109=6,$H109,((MIN((VLOOKUP($D109,SALERYCODE,5,0)),$H109)))))))))/IF(AND($D109=2,'ראשי-פרטים כלליים וריכוז הוצאות'!$D$68&lt;&gt;4),1.2,1)</f>
        <v>0</v>
      </c>
      <c r="K109" s="263"/>
      <c r="L109" s="264"/>
      <c r="M109" s="265"/>
      <c r="N109" s="266"/>
      <c r="O109" s="267">
        <f t="shared" si="118"/>
        <v>0</v>
      </c>
      <c r="P109" s="260">
        <f>+(IF(OR($B109=0,$C109=0,$D109=0,$K$2&gt;$OE$1),0,IF(OR($K109=0,$M109=0,$N109=0),0,MIN((VLOOKUP($D109,SALERYCODE,3,0))*(IF($D109=6,$N109,$M109))*((MIN((VLOOKUP($D109,SALERYCODE,5,0)),(IF($D109=6,$M109,$N109))))),MIN((VLOOKUP($D109,SALERYCODE,3,0)),($K109+$L109))*(IF($D109=6,$N109,((MIN((VLOOKUP($D109,SALERYCODE,5,0)),$N109)))))))))/IF(AND($D109=2,'ראשי-פרטים כלליים וריכוז הוצאות'!$D$68&lt;&gt;4),1.2,1)</f>
        <v>0</v>
      </c>
      <c r="Q109" s="263"/>
      <c r="R109" s="264"/>
      <c r="S109" s="265"/>
      <c r="T109" s="266"/>
      <c r="U109" s="267">
        <f t="shared" si="119"/>
        <v>0</v>
      </c>
      <c r="V109" s="260">
        <f>+(IF(OR($B109=0,$C109=0,$D109=0,$Q$2&gt;$OE$1),0,IF(OR(Q109=0,S109=0,T109=0),0,MIN((VLOOKUP($D109,SALERYCODE,3,0))*(IF($D109=6,T109,S109))*((MIN((VLOOKUP($D109,SALERYCODE,5,0)),(IF($D109=6,S109,T109))))),MIN((VLOOKUP($D109,SALERYCODE,3,0)),(Q109+R109))*(IF($D109=6,T109,((MIN((VLOOKUP($D109,SALERYCODE,5,0)),T109)))))))))/IF(AND($D109=2,'ראשי-פרטים כלליים וריכוז הוצאות'!$D$68&lt;&gt;4),1.2,1)</f>
        <v>0</v>
      </c>
      <c r="W109" s="263"/>
      <c r="X109" s="264"/>
      <c r="Y109" s="265"/>
      <c r="Z109" s="266"/>
      <c r="AA109" s="267">
        <f t="shared" si="120"/>
        <v>0</v>
      </c>
      <c r="AB109" s="260">
        <f>+(IF(OR($B109=0,$C109=0,$D109=0,$W$2&gt;$OE$1),0,IF(OR(W109=0,Y109=0,Z109=0),0,MIN((VLOOKUP($D109,SALERYCODE,3,0))*(IF($D109=6,Z109,Y109))*((MIN((VLOOKUP($D109,SALERYCODE,5,0)),(IF($D109=6,Y109,Z109))))),MIN((VLOOKUP($D109,SALERYCODE,3,0)),(W109+X109))*(IF($D109=6,Z109,((MIN((VLOOKUP($D109,SALERYCODE,5,0)),Z109)))))))))/IF(AND($D109=2,'ראשי-פרטים כלליים וריכוז הוצאות'!$D$68&lt;&gt;4),1.2,1)</f>
        <v>0</v>
      </c>
      <c r="AC109" s="263"/>
      <c r="AD109" s="264"/>
      <c r="AE109" s="265"/>
      <c r="AF109" s="266"/>
      <c r="AG109" s="267">
        <f t="shared" si="121"/>
        <v>0</v>
      </c>
      <c r="AH109" s="260">
        <f>+(IF(OR($B109=0,$C109=0,$D109=0,$AC$2&gt;$OE$1),0,IF(OR(AC109=0,AE109=0,AF109=0),0,MIN((VLOOKUP($D109,SALERYCODE,3,0))*(IF($D109=6,AF109,AE109))*((MIN((VLOOKUP($D109,SALERYCODE,5,0)),(IF($D109=6,AE109,AF109))))),MIN((VLOOKUP($D109,SALERYCODE,3,0)),(AC109+AD109))*(IF($D109=6,AF109,((MIN((VLOOKUP($D109,SALERYCODE,5,0)),AF109)))))))))/IF(AND($D109=2,'ראשי-פרטים כלליים וריכוז הוצאות'!$D$68&lt;&gt;4),1.2,1)</f>
        <v>0</v>
      </c>
      <c r="AI109" s="263"/>
      <c r="AJ109" s="264"/>
      <c r="AK109" s="265"/>
      <c r="AL109" s="266"/>
      <c r="AM109" s="267">
        <f t="shared" si="122"/>
        <v>0</v>
      </c>
      <c r="AN109" s="260">
        <f>+(IF(OR($B109=0,$C109=0,$D109=0,$AI$2&gt;$OE$1),0,IF(OR(AI109=0,AK109=0,AL109=0),0,MIN((VLOOKUP($D109,SALERYCODE,3,0))*(IF($D109=6,AL109,AK109))*((MIN((VLOOKUP($D109,SALERYCODE,5,0)),(IF($D109=6,AK109,AL109))))),MIN((VLOOKUP($D109,SALERYCODE,3,0)),(AI109+AJ109))*(IF($D109=6,AL109,((MIN((VLOOKUP($D109,SALERYCODE,5,0)),AL109)))))))))/IF(AND($D109=2,'ראשי-פרטים כלליים וריכוז הוצאות'!$D$68&lt;&gt;4),1.2,1)</f>
        <v>0</v>
      </c>
      <c r="AO109" s="263"/>
      <c r="AP109" s="264"/>
      <c r="AQ109" s="265"/>
      <c r="AR109" s="266"/>
      <c r="AS109" s="267">
        <f t="shared" si="123"/>
        <v>0</v>
      </c>
      <c r="AT109" s="260">
        <f>+(IF(OR($B109=0,$C109=0,$D109=0,$AO$2&gt;$OE$1),0,IF(OR(AO109=0,AQ109=0,AR109=0),0,MIN((VLOOKUP($D109,SALERYCODE,3,0))*(IF($D109=6,AR109,AQ109))*((MIN((VLOOKUP($D109,SALERYCODE,5,0)),(IF($D109=6,AQ109,AR109))))),MIN((VLOOKUP($D109,SALERYCODE,3,0)),(AO109+AP109))*(IF($D109=6,AR109,((MIN((VLOOKUP($D109,SALERYCODE,5,0)),AR109)))))))))/IF(AND($D109=2,'ראשי-פרטים כלליים וריכוז הוצאות'!$D$68&lt;&gt;4),1.2,1)</f>
        <v>0</v>
      </c>
      <c r="AU109" s="263"/>
      <c r="AV109" s="264"/>
      <c r="AW109" s="265"/>
      <c r="AX109" s="266"/>
      <c r="AY109" s="267">
        <f t="shared" si="124"/>
        <v>0</v>
      </c>
      <c r="AZ109" s="260">
        <f>+(IF(OR($B109=0,$C109=0,$D109=0,$AU$2&gt;$OE$1),0,IF(OR(AU109=0,AW109=0,AX109=0),0,MIN((VLOOKUP($D109,SALERYCODE,3,0))*(IF($D109=6,AX109,AW109))*((MIN((VLOOKUP($D109,SALERYCODE,5,0)),(IF($D109=6,AW109,AX109))))),MIN((VLOOKUP($D109,SALERYCODE,3,0)),(AU109+AV109))*(IF($D109=6,AX109,((MIN((VLOOKUP($D109,SALERYCODE,5,0)),AX109)))))))))/IF(AND($D109=2,'ראשי-פרטים כלליים וריכוז הוצאות'!$D$68&lt;&gt;4),1.2,1)</f>
        <v>0</v>
      </c>
      <c r="BA109" s="263"/>
      <c r="BB109" s="264"/>
      <c r="BC109" s="265"/>
      <c r="BD109" s="266"/>
      <c r="BE109" s="267">
        <f t="shared" si="125"/>
        <v>0</v>
      </c>
      <c r="BF109" s="260">
        <f>+(IF(OR($B109=0,$C109=0,$D109=0,$BA$2&gt;$OE$1),0,IF(OR(BA109=0,BC109=0,BD109=0),0,MIN((VLOOKUP($D109,SALERYCODE,3,0))*(IF($D109=6,BD109,BC109))*((MIN((VLOOKUP($D109,SALERYCODE,5,0)),(IF($D109=6,BC109,BD109))))),MIN((VLOOKUP($D109,SALERYCODE,3,0)),(BA109+BB109))*(IF($D109=6,BD109,((MIN((VLOOKUP($D109,SALERYCODE,5,0)),BD109)))))))))/IF(AND($D109=2,'ראשי-פרטים כלליים וריכוז הוצאות'!$D$68&lt;&gt;4),1.2,1)</f>
        <v>0</v>
      </c>
      <c r="BG109" s="263"/>
      <c r="BH109" s="264"/>
      <c r="BI109" s="265"/>
      <c r="BJ109" s="266"/>
      <c r="BK109" s="267">
        <f t="shared" si="126"/>
        <v>0</v>
      </c>
      <c r="BL109" s="260">
        <f>+(IF(OR($B109=0,$C109=0,$D109=0,$BG$2&gt;$OE$1),0,IF(OR(BG109=0,BI109=0,BJ109=0),0,MIN((VLOOKUP($D109,SALERYCODE,3,0))*(IF($D109=6,BJ109,BI109))*((MIN((VLOOKUP($D109,SALERYCODE,5,0)),(IF($D109=6,BI109,BJ109))))),MIN((VLOOKUP($D109,SALERYCODE,3,0)),(BG109+BH109))*(IF($D109=6,BJ109,((MIN((VLOOKUP($D109,SALERYCODE,5,0)),BJ109)))))))))/IF(AND($D109=2,'ראשי-פרטים כלליים וריכוז הוצאות'!$D$68&lt;&gt;4),1.2,1)</f>
        <v>0</v>
      </c>
      <c r="BM109" s="263"/>
      <c r="BN109" s="264"/>
      <c r="BO109" s="265"/>
      <c r="BP109" s="266"/>
      <c r="BQ109" s="267">
        <f t="shared" si="127"/>
        <v>0</v>
      </c>
      <c r="BR109" s="260">
        <f>+(IF(OR($B109=0,$C109=0,$D109=0,$BM$2&gt;$OE$1),0,IF(OR(BM109=0,BO109=0,BP109=0),0,MIN((VLOOKUP($D109,SALERYCODE,3,0))*(IF($D109=6,BP109,BO109))*((MIN((VLOOKUP($D109,SALERYCODE,5,0)),(IF($D109=6,BO109,BP109))))),MIN((VLOOKUP($D109,SALERYCODE,3,0)),(BM109+BN109))*(IF($D109=6,BP109,((MIN((VLOOKUP($D109,SALERYCODE,5,0)),BP109)))))))))/IF(AND($D109=2,'ראשי-פרטים כלליים וריכוז הוצאות'!$D$68&lt;&gt;4),1.2,1)</f>
        <v>0</v>
      </c>
      <c r="BS109" s="263"/>
      <c r="BT109" s="264"/>
      <c r="BU109" s="265"/>
      <c r="BV109" s="266"/>
      <c r="BW109" s="267">
        <f t="shared" si="128"/>
        <v>0</v>
      </c>
      <c r="BX109" s="260">
        <f>+(IF(OR($B109=0,$C109=0,$D109=0,$BS$2&gt;$OE$1),0,IF(OR(BS109=0,BU109=0,BV109=0),0,MIN((VLOOKUP($D109,SALERYCODE,3,0))*(IF($D109=6,BV109,BU109))*((MIN((VLOOKUP($D109,SALERYCODE,5,0)),(IF($D109=6,BU109,BV109))))),MIN((VLOOKUP($D109,SALERYCODE,3,0)),(BS109+BT109))*(IF($D109=6,BV109,((MIN((VLOOKUP($D109,SALERYCODE,5,0)),BV109)))))))))/IF(AND($D109=2,'ראשי-פרטים כלליים וריכוז הוצאות'!$D$68&lt;&gt;4),1.2,1)</f>
        <v>0</v>
      </c>
      <c r="BY109" s="263"/>
      <c r="BZ109" s="264"/>
      <c r="CA109" s="265"/>
      <c r="CB109" s="266"/>
      <c r="CC109" s="267">
        <f t="shared" si="129"/>
        <v>0</v>
      </c>
      <c r="CD109" s="260">
        <f>+(IF(OR($B109=0,$C109=0,$D109=0,$BY$2&gt;$OE$1),0,IF(OR(BY109=0,CA109=0,CB109=0),0,MIN((VLOOKUP($D109,SALERYCODE,3,0))*(IF($D109=6,CB109,CA109))*((MIN((VLOOKUP($D109,SALERYCODE,5,0)),(IF($D109=6,CA109,CB109))))),MIN((VLOOKUP($D109,SALERYCODE,3,0)),(BY109+BZ109))*(IF($D109=6,CB109,((MIN((VLOOKUP($D109,SALERYCODE,5,0)),CB109)))))))))/IF(AND($D109=2,'ראשי-פרטים כלליים וריכוז הוצאות'!$D$68&lt;&gt;4),1.2,1)</f>
        <v>0</v>
      </c>
      <c r="CE109" s="263"/>
      <c r="CF109" s="264"/>
      <c r="CG109" s="265"/>
      <c r="CH109" s="266"/>
      <c r="CI109" s="267">
        <f t="shared" si="130"/>
        <v>0</v>
      </c>
      <c r="CJ109" s="260">
        <f>+(IF(OR($B109=0,$C109=0,$D109=0,$CE$2&gt;$OE$1),0,IF(OR(CE109=0,CG109=0,CH109=0),0,MIN((VLOOKUP($D109,SALERYCODE,3,0))*(IF($D109=6,CH109,CG109))*((MIN((VLOOKUP($D109,SALERYCODE,5,0)),(IF($D109=6,CG109,CH109))))),MIN((VLOOKUP($D109,SALERYCODE,3,0)),(CE109+CF109))*(IF($D109=6,CH109,((MIN((VLOOKUP($D109,SALERYCODE,5,0)),CH109)))))))))/IF(AND($D109=2,'ראשי-פרטים כלליים וריכוז הוצאות'!$D$68&lt;&gt;4),1.2,1)</f>
        <v>0</v>
      </c>
      <c r="CK109" s="263"/>
      <c r="CL109" s="264"/>
      <c r="CM109" s="265"/>
      <c r="CN109" s="266"/>
      <c r="CO109" s="267">
        <f t="shared" si="131"/>
        <v>0</v>
      </c>
      <c r="CP109" s="260">
        <f>+(IF(OR($B109=0,$C109=0,$D109=0,$CK$2&gt;$OE$1),0,IF(OR(CK109=0,CM109=0,CN109=0),0,MIN((VLOOKUP($D109,SALERYCODE,3,0))*(IF($D109=6,CN109,CM109))*((MIN((VLOOKUP($D109,SALERYCODE,5,0)),(IF($D109=6,CM109,CN109))))),MIN((VLOOKUP($D109,SALERYCODE,3,0)),(CK109+CL109))*(IF($D109=6,CN109,((MIN((VLOOKUP($D109,SALERYCODE,5,0)),CN109)))))))))/IF(AND($D109=2,'ראשי-פרטים כלליים וריכוז הוצאות'!$D$68&lt;&gt;4),1.2,1)</f>
        <v>0</v>
      </c>
      <c r="CQ109" s="263"/>
      <c r="CR109" s="264"/>
      <c r="CS109" s="265"/>
      <c r="CT109" s="266"/>
      <c r="CU109" s="267">
        <f t="shared" si="132"/>
        <v>0</v>
      </c>
      <c r="CV109" s="260">
        <f>+(IF(OR($B109=0,$C109=0,$D109=0,$CQ$2&gt;$OE$1),0,IF(OR(CQ109=0,CS109=0,CT109=0),0,MIN((VLOOKUP($D109,SALERYCODE,3,0))*(IF($D109=6,CT109,CS109))*((MIN((VLOOKUP($D109,SALERYCODE,5,0)),(IF($D109=6,CS109,CT109))))),MIN((VLOOKUP($D109,SALERYCODE,3,0)),(CQ109+CR109))*(IF($D109=6,CT109,((MIN((VLOOKUP($D109,SALERYCODE,5,0)),CT109)))))))))/IF(AND($D109=2,'ראשי-פרטים כלליים וריכוז הוצאות'!$D$68&lt;&gt;4),1.2,1)</f>
        <v>0</v>
      </c>
      <c r="CW109" s="263"/>
      <c r="CX109" s="264"/>
      <c r="CY109" s="265"/>
      <c r="CZ109" s="266"/>
      <c r="DA109" s="267">
        <f t="shared" si="133"/>
        <v>0</v>
      </c>
      <c r="DB109" s="260">
        <f>+(IF(OR($B109=0,$C109=0,$D109=0,$CW$2&gt;$OE$1),0,IF(OR(CW109=0,CY109=0,CZ109=0),0,MIN((VLOOKUP($D109,SALERYCODE,3,0))*(IF($D109=6,CZ109,CY109))*((MIN((VLOOKUP($D109,SALERYCODE,5,0)),(IF($D109=6,CY109,CZ109))))),MIN((VLOOKUP($D109,SALERYCODE,3,0)),(CW109+CX109))*(IF($D109=6,CZ109,((MIN((VLOOKUP($D109,SALERYCODE,5,0)),CZ109)))))))))/IF(AND($D109=2,'ראשי-פרטים כלליים וריכוז הוצאות'!$D$68&lt;&gt;4),1.2,1)</f>
        <v>0</v>
      </c>
      <c r="DC109" s="263"/>
      <c r="DD109" s="264"/>
      <c r="DE109" s="265"/>
      <c r="DF109" s="266"/>
      <c r="DG109" s="267">
        <f t="shared" si="134"/>
        <v>0</v>
      </c>
      <c r="DH109" s="260">
        <f>+(IF(OR($B109=0,$C109=0,$D109=0,$DC$2&gt;$OE$1),0,IF(OR(DC109=0,DE109=0,DF109=0),0,MIN((VLOOKUP($D109,SALERYCODE,3,0))*(IF($D109=6,DF109,DE109))*((MIN((VLOOKUP($D109,SALERYCODE,5,0)),(IF($D109=6,DE109,DF109))))),MIN((VLOOKUP($D109,SALERYCODE,3,0)),(DC109+DD109))*(IF($D109=6,DF109,((MIN((VLOOKUP($D109,SALERYCODE,5,0)),DF109)))))))))/IF(AND($D109=2,'ראשי-פרטים כלליים וריכוז הוצאות'!$D$68&lt;&gt;4),1.2,1)</f>
        <v>0</v>
      </c>
      <c r="DI109" s="263"/>
      <c r="DJ109" s="264"/>
      <c r="DK109" s="265"/>
      <c r="DL109" s="266"/>
      <c r="DM109" s="267">
        <f t="shared" si="135"/>
        <v>0</v>
      </c>
      <c r="DN109" s="260">
        <f>+(IF(OR($B109=0,$C109=0,$D109=0,$DC$2&gt;$OE$1),0,IF(OR(DI109=0,DK109=0,DL109=0),0,MIN((VLOOKUP($D109,SALERYCODE,3,0))*(IF($D109=6,DL109,DK109))*((MIN((VLOOKUP($D109,SALERYCODE,5,0)),(IF($D109=6,DK109,DL109))))),MIN((VLOOKUP($D109,SALERYCODE,3,0)),(DI109+DJ109))*(IF($D109=6,DL109,((MIN((VLOOKUP($D109,SALERYCODE,5,0)),DL109)))))))))/IF(AND($D109=2,'ראשי-פרטים כלליים וריכוז הוצאות'!$D$68&lt;&gt;4),1.2,1)</f>
        <v>0</v>
      </c>
      <c r="DO109" s="263"/>
      <c r="DP109" s="264"/>
      <c r="DQ109" s="265"/>
      <c r="DR109" s="266"/>
      <c r="DS109" s="267">
        <f t="shared" si="136"/>
        <v>0</v>
      </c>
      <c r="DT109" s="260">
        <f>+(IF(OR($B109=0,$C109=0,$D109=0,$DC$2&gt;$OE$1),0,IF(OR(DO109=0,DQ109=0,DR109=0),0,MIN((VLOOKUP($D109,SALERYCODE,3,0))*(IF($D109=6,DR109,DQ109))*((MIN((VLOOKUP($D109,SALERYCODE,5,0)),(IF($D109=6,DQ109,DR109))))),MIN((VLOOKUP($D109,SALERYCODE,3,0)),(DO109+DP109))*(IF($D109=6,DR109,((MIN((VLOOKUP($D109,SALERYCODE,5,0)),DR109)))))))))/IF(AND($D109=2,'ראשי-פרטים כלליים וריכוז הוצאות'!$D$68&lt;&gt;4),1.2,1)</f>
        <v>0</v>
      </c>
      <c r="DU109" s="263"/>
      <c r="DV109" s="264"/>
      <c r="DW109" s="265"/>
      <c r="DX109" s="266"/>
      <c r="DY109" s="267">
        <f t="shared" si="137"/>
        <v>0</v>
      </c>
      <c r="DZ109" s="260">
        <f>+(IF(OR($B109=0,$C109=0,$D109=0,$DC$2&gt;$OE$1),0,IF(OR(DU109=0,DW109=0,DX109=0),0,MIN((VLOOKUP($D109,SALERYCODE,3,0))*(IF($D109=6,DX109,DW109))*((MIN((VLOOKUP($D109,SALERYCODE,5,0)),(IF($D109=6,DW109,DX109))))),MIN((VLOOKUP($D109,SALERYCODE,3,0)),(DU109+DV109))*(IF($D109=6,DX109,((MIN((VLOOKUP($D109,SALERYCODE,5,0)),DX109)))))))))/IF(AND($D109=2,'ראשי-פרטים כלליים וריכוז הוצאות'!$D$68&lt;&gt;4),1.2,1)</f>
        <v>0</v>
      </c>
      <c r="EA109" s="263"/>
      <c r="EB109" s="264"/>
      <c r="EC109" s="265"/>
      <c r="ED109" s="266"/>
      <c r="EE109" s="267">
        <f t="shared" si="138"/>
        <v>0</v>
      </c>
      <c r="EF109" s="260">
        <f>+(IF(OR($B109=0,$C109=0,$D109=0,$DC$2&gt;$OE$1),0,IF(OR(EA109=0,EC109=0,ED109=0),0,MIN((VLOOKUP($D109,SALERYCODE,3,0))*(IF($D109=6,ED109,EC109))*((MIN((VLOOKUP($D109,SALERYCODE,5,0)),(IF($D109=6,EC109,ED109))))),MIN((VLOOKUP($D109,SALERYCODE,3,0)),(EA109+EB109))*(IF($D109=6,ED109,((MIN((VLOOKUP($D109,SALERYCODE,5,0)),ED109)))))))))/IF(AND($D109=2,'ראשי-פרטים כלליים וריכוז הוצאות'!$D$68&lt;&gt;4),1.2,1)</f>
        <v>0</v>
      </c>
      <c r="EG109" s="263"/>
      <c r="EH109" s="264"/>
      <c r="EI109" s="265"/>
      <c r="EJ109" s="266"/>
      <c r="EK109" s="267">
        <f t="shared" si="139"/>
        <v>0</v>
      </c>
      <c r="EL109" s="260">
        <f>+(IF(OR($B109=0,$C109=0,$D109=0,$DC$2&gt;$OE$1),0,IF(OR(EG109=0,EI109=0,EJ109=0),0,MIN((VLOOKUP($D109,SALERYCODE,3,0))*(IF($D109=6,EJ109,EI109))*((MIN((VLOOKUP($D109,SALERYCODE,5,0)),(IF($D109=6,EI109,EJ109))))),MIN((VLOOKUP($D109,SALERYCODE,3,0)),(EG109+EH109))*(IF($D109=6,EJ109,((MIN((VLOOKUP($D109,SALERYCODE,5,0)),EJ109)))))))))/IF(AND($D109=2,'ראשי-פרטים כלליים וריכוז הוצאות'!$D$68&lt;&gt;4),1.2,1)</f>
        <v>0</v>
      </c>
      <c r="EM109" s="263"/>
      <c r="EN109" s="264"/>
      <c r="EO109" s="265"/>
      <c r="EP109" s="266"/>
      <c r="EQ109" s="267">
        <f t="shared" si="140"/>
        <v>0</v>
      </c>
      <c r="ER109" s="260">
        <f>+(IF(OR($B109=0,$C109=0,$D109=0,$DC$2&gt;$OE$1),0,IF(OR(EM109=0,EO109=0,EP109=0),0,MIN((VLOOKUP($D109,SALERYCODE,3,0))*(IF($D109=6,EP109,EO109))*((MIN((VLOOKUP($D109,SALERYCODE,5,0)),(IF($D109=6,EO109,EP109))))),MIN((VLOOKUP($D109,SALERYCODE,3,0)),(EM109+EN109))*(IF($D109=6,EP109,((MIN((VLOOKUP($D109,SALERYCODE,5,0)),EP109)))))))))/IF(AND($D109=2,'ראשי-פרטים כלליים וריכוז הוצאות'!$D$68&lt;&gt;4),1.2,1)</f>
        <v>0</v>
      </c>
      <c r="ES109" s="263"/>
      <c r="ET109" s="264"/>
      <c r="EU109" s="265"/>
      <c r="EV109" s="266"/>
      <c r="EW109" s="267">
        <f t="shared" si="141"/>
        <v>0</v>
      </c>
      <c r="EX109" s="260">
        <f>+(IF(OR($B109=0,$C109=0,$D109=0,$DC$2&gt;$OE$1),0,IF(OR(ES109=0,EU109=0,EV109=0),0,MIN((VLOOKUP($D109,SALERYCODE,3,0))*(IF($D109=6,EV109,EU109))*((MIN((VLOOKUP($D109,SALERYCODE,5,0)),(IF($D109=6,EU109,EV109))))),MIN((VLOOKUP($D109,SALERYCODE,3,0)),(ES109+ET109))*(IF($D109=6,EV109,((MIN((VLOOKUP($D109,SALERYCODE,5,0)),EV109)))))))))/IF(AND($D109=2,'ראשי-פרטים כלליים וריכוז הוצאות'!$D$68&lt;&gt;4),1.2,1)</f>
        <v>0</v>
      </c>
      <c r="EY109" s="263"/>
      <c r="EZ109" s="264"/>
      <c r="FA109" s="265"/>
      <c r="FB109" s="266"/>
      <c r="FC109" s="267">
        <f t="shared" si="142"/>
        <v>0</v>
      </c>
      <c r="FD109" s="260">
        <f>+(IF(OR($B109=0,$C109=0,$D109=0,$DC$2&gt;$OE$1),0,IF(OR(EY109=0,FA109=0,FB109=0),0,MIN((VLOOKUP($D109,SALERYCODE,3,0))*(IF($D109=6,FB109,FA109))*((MIN((VLOOKUP($D109,SALERYCODE,5,0)),(IF($D109=6,FA109,FB109))))),MIN((VLOOKUP($D109,SALERYCODE,3,0)),(EY109+EZ109))*(IF($D109=6,FB109,((MIN((VLOOKUP($D109,SALERYCODE,5,0)),FB109)))))))))/IF(AND($D109=2,'ראשי-פרטים כלליים וריכוז הוצאות'!$D$68&lt;&gt;4),1.2,1)</f>
        <v>0</v>
      </c>
      <c r="FE109" s="263"/>
      <c r="FF109" s="264"/>
      <c r="FG109" s="265"/>
      <c r="FH109" s="266"/>
      <c r="FI109" s="267">
        <f t="shared" si="143"/>
        <v>0</v>
      </c>
      <c r="FJ109" s="260">
        <f>+(IF(OR($B109=0,$C109=0,$D109=0,$DC$2&gt;$OE$1),0,IF(OR(FE109=0,FG109=0,FH109=0),0,MIN((VLOOKUP($D109,SALERYCODE,3,0))*(IF($D109=6,FH109,FG109))*((MIN((VLOOKUP($D109,SALERYCODE,5,0)),(IF($D109=6,FG109,FH109))))),MIN((VLOOKUP($D109,SALERYCODE,3,0)),(FE109+FF109))*(IF($D109=6,FH109,((MIN((VLOOKUP($D109,SALERYCODE,5,0)),FH109)))))))))/IF(AND($D109=2,'ראשי-פרטים כלליים וריכוז הוצאות'!$D$68&lt;&gt;4),1.2,1)</f>
        <v>0</v>
      </c>
      <c r="FK109" s="263"/>
      <c r="FL109" s="264"/>
      <c r="FM109" s="265"/>
      <c r="FN109" s="266"/>
      <c r="FO109" s="267">
        <f t="shared" si="144"/>
        <v>0</v>
      </c>
      <c r="FP109" s="260">
        <f>+(IF(OR($B109=0,$C109=0,$D109=0,$DC$2&gt;$OE$1),0,IF(OR(FK109=0,FM109=0,FN109=0),0,MIN((VLOOKUP($D109,SALERYCODE,3,0))*(IF($D109=6,FN109,FM109))*((MIN((VLOOKUP($D109,SALERYCODE,5,0)),(IF($D109=6,FM109,FN109))))),MIN((VLOOKUP($D109,SALERYCODE,3,0)),(FK109+FL109))*(IF($D109=6,FN109,((MIN((VLOOKUP($D109,SALERYCODE,5,0)),FN109)))))))))/IF(AND($D109=2,'ראשי-פרטים כלליים וריכוז הוצאות'!$D$68&lt;&gt;4),1.2,1)</f>
        <v>0</v>
      </c>
      <c r="FQ109" s="263"/>
      <c r="FR109" s="264"/>
      <c r="FS109" s="265"/>
      <c r="FT109" s="266"/>
      <c r="FU109" s="267">
        <f t="shared" si="145"/>
        <v>0</v>
      </c>
      <c r="FV109" s="260">
        <f>+(IF(OR($B109=0,$C109=0,$D109=0,$DC$2&gt;$OE$1),0,IF(OR(FQ109=0,FS109=0,FT109=0),0,MIN((VLOOKUP($D109,SALERYCODE,3,0))*(IF($D109=6,FT109,FS109))*((MIN((VLOOKUP($D109,SALERYCODE,5,0)),(IF($D109=6,FS109,FT109))))),MIN((VLOOKUP($D109,SALERYCODE,3,0)),(FQ109+FR109))*(IF($D109=6,FT109,((MIN((VLOOKUP($D109,SALERYCODE,5,0)),FT109)))))))))/IF(AND($D109=2,'ראשי-פרטים כלליים וריכוז הוצאות'!$D$68&lt;&gt;4),1.2,1)</f>
        <v>0</v>
      </c>
      <c r="FW109" s="263"/>
      <c r="FX109" s="264"/>
      <c r="FY109" s="265"/>
      <c r="FZ109" s="266"/>
      <c r="GA109" s="267">
        <f t="shared" si="146"/>
        <v>0</v>
      </c>
      <c r="GB109" s="260">
        <f>+(IF(OR($B109=0,$C109=0,$D109=0,$DC$2&gt;$OE$1),0,IF(OR(FW109=0,FY109=0,FZ109=0),0,MIN((VLOOKUP($D109,SALERYCODE,3,0))*(IF($D109=6,FZ109,FY109))*((MIN((VLOOKUP($D109,SALERYCODE,5,0)),(IF($D109=6,FY109,FZ109))))),MIN((VLOOKUP($D109,SALERYCODE,3,0)),(FW109+FX109))*(IF($D109=6,FZ109,((MIN((VLOOKUP($D109,SALERYCODE,5,0)),FZ109)))))))))/IF(AND($D109=2,'ראשי-פרטים כלליים וריכוז הוצאות'!$D$68&lt;&gt;4),1.2,1)</f>
        <v>0</v>
      </c>
      <c r="GC109" s="263"/>
      <c r="GD109" s="264"/>
      <c r="GE109" s="265"/>
      <c r="GF109" s="266"/>
      <c r="GG109" s="267">
        <f t="shared" si="147"/>
        <v>0</v>
      </c>
      <c r="GH109" s="260">
        <f>+(IF(OR($B109=0,$C109=0,$D109=0,$DC$2&gt;$OE$1),0,IF(OR(GC109=0,GE109=0,GF109=0),0,MIN((VLOOKUP($D109,SALERYCODE,3,0))*(IF($D109=6,GF109,GE109))*((MIN((VLOOKUP($D109,SALERYCODE,5,0)),(IF($D109=6,GE109,GF109))))),MIN((VLOOKUP($D109,SALERYCODE,3,0)),(GC109+GD109))*(IF($D109=6,GF109,((MIN((VLOOKUP($D109,SALERYCODE,5,0)),GF109)))))))))/IF(AND($D109=2,'ראשי-פרטים כלליים וריכוז הוצאות'!$D$68&lt;&gt;4),1.2,1)</f>
        <v>0</v>
      </c>
      <c r="GI109" s="263"/>
      <c r="GJ109" s="264"/>
      <c r="GK109" s="265"/>
      <c r="GL109" s="266"/>
      <c r="GM109" s="267">
        <f t="shared" si="148"/>
        <v>0</v>
      </c>
      <c r="GN109" s="260">
        <f>+(IF(OR($B109=0,$C109=0,$D109=0,$DC$2&gt;$OE$1),0,IF(OR(GI109=0,GK109=0,GL109=0),0,MIN((VLOOKUP($D109,SALERYCODE,3,0))*(IF($D109=6,GL109,GK109))*((MIN((VLOOKUP($D109,SALERYCODE,5,0)),(IF($D109=6,GK109,GL109))))),MIN((VLOOKUP($D109,SALERYCODE,3,0)),(GI109+GJ109))*(IF($D109=6,GL109,((MIN((VLOOKUP($D109,SALERYCODE,5,0)),GL109)))))))))/IF(AND($D109=2,'ראשי-פרטים כלליים וריכוז הוצאות'!$D$68&lt;&gt;4),1.2,1)</f>
        <v>0</v>
      </c>
      <c r="GO109" s="263"/>
      <c r="GP109" s="264"/>
      <c r="GQ109" s="265"/>
      <c r="GR109" s="266"/>
      <c r="GS109" s="267">
        <f t="shared" si="149"/>
        <v>0</v>
      </c>
      <c r="GT109" s="260">
        <f>+(IF(OR($B109=0,$C109=0,$D109=0,$DC$2&gt;$OE$1),0,IF(OR(GO109=0,GQ109=0,GR109=0),0,MIN((VLOOKUP($D109,SALERYCODE,3,0))*(IF($D109=6,GR109,GQ109))*((MIN((VLOOKUP($D109,SALERYCODE,5,0)),(IF($D109=6,GQ109,GR109))))),MIN((VLOOKUP($D109,SALERYCODE,3,0)),(GO109+GP109))*(IF($D109=6,GR109,((MIN((VLOOKUP($D109,SALERYCODE,5,0)),GR109)))))))))/IF(AND($D109=2,'ראשי-פרטים כלליים וריכוז הוצאות'!$D$68&lt;&gt;4),1.2,1)</f>
        <v>0</v>
      </c>
      <c r="GU109" s="263"/>
      <c r="GV109" s="264"/>
      <c r="GW109" s="265"/>
      <c r="GX109" s="266"/>
      <c r="GY109" s="267">
        <f t="shared" si="150"/>
        <v>0</v>
      </c>
      <c r="GZ109" s="260">
        <f>+(IF(OR($B109=0,$C109=0,$D109=0,$DC$2&gt;$OE$1),0,IF(OR(GU109=0,GW109=0,GX109=0),0,MIN((VLOOKUP($D109,SALERYCODE,3,0))*(IF($D109=6,GX109,GW109))*((MIN((VLOOKUP($D109,SALERYCODE,5,0)),(IF($D109=6,GW109,GX109))))),MIN((VLOOKUP($D109,SALERYCODE,3,0)),(GU109+GV109))*(IF($D109=6,GX109,((MIN((VLOOKUP($D109,SALERYCODE,5,0)),GX109)))))))))/IF(AND($D109=2,'ראשי-פרטים כלליים וריכוז הוצאות'!$D$68&lt;&gt;4),1.2,1)</f>
        <v>0</v>
      </c>
      <c r="HA109" s="263"/>
      <c r="HB109" s="264"/>
      <c r="HC109" s="265"/>
      <c r="HD109" s="266"/>
      <c r="HE109" s="267">
        <f t="shared" si="151"/>
        <v>0</v>
      </c>
      <c r="HF109" s="260">
        <f>+(IF(OR($B109=0,$C109=0,$D109=0,$DC$2&gt;$OE$1),0,IF(OR(HA109=0,HC109=0,HD109=0),0,MIN((VLOOKUP($D109,SALERYCODE,3,0))*(IF($D109=6,HD109,HC109))*((MIN((VLOOKUP($D109,SALERYCODE,5,0)),(IF($D109=6,HC109,HD109))))),MIN((VLOOKUP($D109,SALERYCODE,3,0)),(HA109+HB109))*(IF($D109=6,HD109,((MIN((VLOOKUP($D109,SALERYCODE,5,0)),HD109)))))))))/IF(AND($D109=2,'ראשי-פרטים כלליים וריכוז הוצאות'!$D$68&lt;&gt;4),1.2,1)</f>
        <v>0</v>
      </c>
      <c r="HG109" s="263"/>
      <c r="HH109" s="264"/>
      <c r="HI109" s="265"/>
      <c r="HJ109" s="266"/>
      <c r="HK109" s="267">
        <f t="shared" si="152"/>
        <v>0</v>
      </c>
      <c r="HL109" s="260">
        <f>+(IF(OR($B109=0,$C109=0,$D109=0,$DC$2&gt;$OE$1),0,IF(OR(HG109=0,HI109=0,HJ109=0),0,MIN((VLOOKUP($D109,SALERYCODE,3,0))*(IF($D109=6,HJ109,HI109))*((MIN((VLOOKUP($D109,SALERYCODE,5,0)),(IF($D109=6,HI109,HJ109))))),MIN((VLOOKUP($D109,SALERYCODE,3,0)),(HG109+HH109))*(IF($D109=6,HJ109,((MIN((VLOOKUP($D109,SALERYCODE,5,0)),HJ109)))))))))/IF(AND($D109=2,'ראשי-פרטים כלליים וריכוז הוצאות'!$D$68&lt;&gt;4),1.2,1)</f>
        <v>0</v>
      </c>
      <c r="HM109" s="263"/>
      <c r="HN109" s="264"/>
      <c r="HO109" s="265"/>
      <c r="HP109" s="266"/>
      <c r="HQ109" s="267">
        <f t="shared" si="153"/>
        <v>0</v>
      </c>
      <c r="HR109" s="260">
        <f>+(IF(OR($B109=0,$C109=0,$D109=0,$DC$2&gt;$OE$1),0,IF(OR(HM109=0,HO109=0,HP109=0),0,MIN((VLOOKUP($D109,SALERYCODE,3,0))*(IF($D109=6,HP109,HO109))*((MIN((VLOOKUP($D109,SALERYCODE,5,0)),(IF($D109=6,HO109,HP109))))),MIN((VLOOKUP($D109,SALERYCODE,3,0)),(HM109+HN109))*(IF($D109=6,HP109,((MIN((VLOOKUP($D109,SALERYCODE,5,0)),HP109)))))))))/IF(AND($D109=2,'ראשי-פרטים כלליים וריכוז הוצאות'!$D$68&lt;&gt;4),1.2,1)</f>
        <v>0</v>
      </c>
      <c r="HS109" s="263"/>
      <c r="HT109" s="264"/>
      <c r="HU109" s="265"/>
      <c r="HV109" s="266"/>
      <c r="HW109" s="267">
        <f t="shared" si="154"/>
        <v>0</v>
      </c>
      <c r="HX109" s="260">
        <f>+(IF(OR($B109=0,$C109=0,$D109=0,$DC$2&gt;$OE$1),0,IF(OR(HS109=0,HU109=0,HV109=0),0,MIN((VLOOKUP($D109,SALERYCODE,3,0))*(IF($D109=6,HV109,HU109))*((MIN((VLOOKUP($D109,SALERYCODE,5,0)),(IF($D109=6,HU109,HV109))))),MIN((VLOOKUP($D109,SALERYCODE,3,0)),(HS109+HT109))*(IF($D109=6,HV109,((MIN((VLOOKUP($D109,SALERYCODE,5,0)),HV109)))))))))/IF(AND($D109=2,'ראשי-פרטים כלליים וריכוז הוצאות'!$D$68&lt;&gt;4),1.2,1)</f>
        <v>0</v>
      </c>
      <c r="HY109" s="263"/>
      <c r="HZ109" s="264"/>
      <c r="IA109" s="265"/>
      <c r="IB109" s="266"/>
      <c r="IC109" s="267">
        <f t="shared" si="155"/>
        <v>0</v>
      </c>
      <c r="ID109" s="260">
        <f>+(IF(OR($B109=0,$C109=0,$D109=0,$DC$2&gt;$OE$1),0,IF(OR(HY109=0,IA109=0,IB109=0),0,MIN((VLOOKUP($D109,SALERYCODE,3,0))*(IF($D109=6,IB109,IA109))*((MIN((VLOOKUP($D109,SALERYCODE,5,0)),(IF($D109=6,IA109,IB109))))),MIN((VLOOKUP($D109,SALERYCODE,3,0)),(HY109+HZ109))*(IF($D109=6,IB109,((MIN((VLOOKUP($D109,SALERYCODE,5,0)),IB109)))))))))/IF(AND($D109=2,'ראשי-פרטים כלליים וריכוז הוצאות'!$D$68&lt;&gt;4),1.2,1)</f>
        <v>0</v>
      </c>
      <c r="IE109" s="263"/>
      <c r="IF109" s="264"/>
      <c r="IG109" s="265"/>
      <c r="IH109" s="266"/>
      <c r="II109" s="267">
        <f t="shared" si="156"/>
        <v>0</v>
      </c>
      <c r="IJ109" s="260">
        <f>+(IF(OR($B109=0,$C109=0,$D109=0,$DC$2&gt;$OE$1),0,IF(OR(IE109=0,IG109=0,IH109=0),0,MIN((VLOOKUP($D109,SALERYCODE,3,0))*(IF($D109=6,IH109,IG109))*((MIN((VLOOKUP($D109,SALERYCODE,5,0)),(IF($D109=6,IG109,IH109))))),MIN((VLOOKUP($D109,SALERYCODE,3,0)),(IE109+IF109))*(IF($D109=6,IH109,((MIN((VLOOKUP($D109,SALERYCODE,5,0)),IH109)))))))))/IF(AND($D109=2,'ראשי-פרטים כלליים וריכוז הוצאות'!$D$68&lt;&gt;4),1.2,1)</f>
        <v>0</v>
      </c>
      <c r="IK109" s="263"/>
      <c r="IL109" s="264"/>
      <c r="IM109" s="265"/>
      <c r="IN109" s="266"/>
      <c r="IO109" s="267">
        <f t="shared" si="157"/>
        <v>0</v>
      </c>
      <c r="IP109" s="260">
        <f>+(IF(OR($B109=0,$C109=0,$D109=0,$DC$2&gt;$OE$1),0,IF(OR(IK109=0,IM109=0,IN109=0),0,MIN((VLOOKUP($D109,SALERYCODE,3,0))*(IF($D109=6,IN109,IM109))*((MIN((VLOOKUP($D109,SALERYCODE,5,0)),(IF($D109=6,IM109,IN109))))),MIN((VLOOKUP($D109,SALERYCODE,3,0)),(IK109+IL109))*(IF($D109=6,IN109,((MIN((VLOOKUP($D109,SALERYCODE,5,0)),IN109)))))))))/IF(AND($D109=2,'ראשי-פרטים כלליים וריכוז הוצאות'!$D$68&lt;&gt;4),1.2,1)</f>
        <v>0</v>
      </c>
      <c r="IQ109" s="263"/>
      <c r="IR109" s="264"/>
      <c r="IS109" s="265"/>
      <c r="IT109" s="266"/>
      <c r="IU109" s="267">
        <f t="shared" si="158"/>
        <v>0</v>
      </c>
      <c r="IV109" s="260">
        <f>+(IF(OR($B109=0,$C109=0,$D109=0,$DC$2&gt;$OE$1),0,IF(OR(IQ109=0,IS109=0,IT109=0),0,MIN((VLOOKUP($D109,SALERYCODE,3,0))*(IF($D109=6,IT109,IS109))*((MIN((VLOOKUP($D109,SALERYCODE,5,0)),(IF($D109=6,IS109,IT109))))),MIN((VLOOKUP($D109,SALERYCODE,3,0)),(IQ109+IR109))*(IF($D109=6,IT109,((MIN((VLOOKUP($D109,SALERYCODE,5,0)),IT109)))))))))/IF(AND($D109=2,'ראשי-פרטים כלליים וריכוז הוצאות'!$D$68&lt;&gt;4),1.2,1)</f>
        <v>0</v>
      </c>
      <c r="IW109" s="263"/>
      <c r="IX109" s="264"/>
      <c r="IY109" s="265"/>
      <c r="IZ109" s="266"/>
      <c r="JA109" s="267">
        <f t="shared" si="159"/>
        <v>0</v>
      </c>
      <c r="JB109" s="260">
        <f>+(IF(OR($B109=0,$C109=0,$D109=0,$DC$2&gt;$OE$1),0,IF(OR(IW109=0,IY109=0,IZ109=0),0,MIN((VLOOKUP($D109,SALERYCODE,3,0))*(IF($D109=6,IZ109,IY109))*((MIN((VLOOKUP($D109,SALERYCODE,5,0)),(IF($D109=6,IY109,IZ109))))),MIN((VLOOKUP($D109,SALERYCODE,3,0)),(IW109+IX109))*(IF($D109=6,IZ109,((MIN((VLOOKUP($D109,SALERYCODE,5,0)),IZ109)))))))))/IF(AND($D109=2,'ראשי-פרטים כלליים וריכוז הוצאות'!$D$68&lt;&gt;4),1.2,1)</f>
        <v>0</v>
      </c>
      <c r="JC109" s="263"/>
      <c r="JD109" s="264"/>
      <c r="JE109" s="265"/>
      <c r="JF109" s="266"/>
      <c r="JG109" s="267">
        <f t="shared" si="160"/>
        <v>0</v>
      </c>
      <c r="JH109" s="260">
        <f>+(IF(OR($B109=0,$C109=0,$D109=0,$DC$2&gt;$OE$1),0,IF(OR(JC109=0,JE109=0,JF109=0),0,MIN((VLOOKUP($D109,SALERYCODE,3,0))*(IF($D109=6,JF109,JE109))*((MIN((VLOOKUP($D109,SALERYCODE,5,0)),(IF($D109=6,JE109,JF109))))),MIN((VLOOKUP($D109,SALERYCODE,3,0)),(JC109+JD109))*(IF($D109=6,JF109,((MIN((VLOOKUP($D109,SALERYCODE,5,0)),JF109)))))))))/IF(AND($D109=2,'ראשי-פרטים כלליים וריכוז הוצאות'!$D$68&lt;&gt;4),1.2,1)</f>
        <v>0</v>
      </c>
      <c r="JI109" s="263"/>
      <c r="JJ109" s="264"/>
      <c r="JK109" s="265"/>
      <c r="JL109" s="266"/>
      <c r="JM109" s="267">
        <f t="shared" si="161"/>
        <v>0</v>
      </c>
      <c r="JN109" s="260">
        <f>+(IF(OR($B109=0,$C109=0,$D109=0,$DC$2&gt;$OE$1),0,IF(OR(JI109=0,JK109=0,JL109=0),0,MIN((VLOOKUP($D109,SALERYCODE,3,0))*(IF($D109=6,JL109,JK109))*((MIN((VLOOKUP($D109,SALERYCODE,5,0)),(IF($D109=6,JK109,JL109))))),MIN((VLOOKUP($D109,SALERYCODE,3,0)),(JI109+JJ109))*(IF($D109=6,JL109,((MIN((VLOOKUP($D109,SALERYCODE,5,0)),JL109)))))))))/IF(AND($D109=2,'ראשי-פרטים כלליים וריכוז הוצאות'!$D$68&lt;&gt;4),1.2,1)</f>
        <v>0</v>
      </c>
      <c r="JO109" s="263"/>
      <c r="JP109" s="264"/>
      <c r="JQ109" s="265"/>
      <c r="JR109" s="266"/>
      <c r="JS109" s="267">
        <f t="shared" si="162"/>
        <v>0</v>
      </c>
      <c r="JT109" s="260">
        <f>+(IF(OR($B109=0,$C109=0,$D109=0,$DC$2&gt;$OE$1),0,IF(OR(JO109=0,JQ109=0,JR109=0),0,MIN((VLOOKUP($D109,SALERYCODE,3,0))*(IF($D109=6,JR109,JQ109))*((MIN((VLOOKUP($D109,SALERYCODE,5,0)),(IF($D109=6,JQ109,JR109))))),MIN((VLOOKUP($D109,SALERYCODE,3,0)),(JO109+JP109))*(IF($D109=6,JR109,((MIN((VLOOKUP($D109,SALERYCODE,5,0)),JR109)))))))))/IF(AND($D109=2,'ראשי-פרטים כלליים וריכוז הוצאות'!$D$68&lt;&gt;4),1.2,1)</f>
        <v>0</v>
      </c>
      <c r="JU109" s="263"/>
      <c r="JV109" s="264"/>
      <c r="JW109" s="265"/>
      <c r="JX109" s="266"/>
      <c r="JY109" s="267">
        <f t="shared" si="163"/>
        <v>0</v>
      </c>
      <c r="JZ109" s="260">
        <f>+(IF(OR($B109=0,$C109=0,$D109=0,$DC$2&gt;$OE$1),0,IF(OR(JU109=0,JW109=0,JX109=0),0,MIN((VLOOKUP($D109,SALERYCODE,3,0))*(IF($D109=6,JX109,JW109))*((MIN((VLOOKUP($D109,SALERYCODE,5,0)),(IF($D109=6,JW109,JX109))))),MIN((VLOOKUP($D109,SALERYCODE,3,0)),(JU109+JV109))*(IF($D109=6,JX109,((MIN((VLOOKUP($D109,SALERYCODE,5,0)),JX109)))))))))/IF(AND($D109=2,'ראשי-פרטים כלליים וריכוז הוצאות'!$D$68&lt;&gt;4),1.2,1)</f>
        <v>0</v>
      </c>
      <c r="KA109" s="263"/>
      <c r="KB109" s="264"/>
      <c r="KC109" s="265"/>
      <c r="KD109" s="266"/>
      <c r="KE109" s="267">
        <f t="shared" si="164"/>
        <v>0</v>
      </c>
      <c r="KF109" s="260">
        <f>+(IF(OR($B109=0,$C109=0,$D109=0,$DC$2&gt;$OE$1),0,IF(OR(KA109=0,KC109=0,KD109=0),0,MIN((VLOOKUP($D109,SALERYCODE,3,0))*(IF($D109=6,KD109,KC109))*((MIN((VLOOKUP($D109,SALERYCODE,5,0)),(IF($D109=6,KC109,KD109))))),MIN((VLOOKUP($D109,SALERYCODE,3,0)),(KA109+KB109))*(IF($D109=6,KD109,((MIN((VLOOKUP($D109,SALERYCODE,5,0)),KD109)))))))))/IF(AND($D109=2,'ראשי-פרטים כלליים וריכוז הוצאות'!$D$68&lt;&gt;4),1.2,1)</f>
        <v>0</v>
      </c>
      <c r="KG109" s="263"/>
      <c r="KH109" s="264"/>
      <c r="KI109" s="265"/>
      <c r="KJ109" s="266"/>
      <c r="KK109" s="267">
        <f t="shared" si="165"/>
        <v>0</v>
      </c>
      <c r="KL109" s="260">
        <f>+(IF(OR($B109=0,$C109=0,$D109=0,$DC$2&gt;$OE$1),0,IF(OR(KG109=0,KI109=0,KJ109=0),0,MIN((VLOOKUP($D109,SALERYCODE,3,0))*(IF($D109=6,KJ109,KI109))*((MIN((VLOOKUP($D109,SALERYCODE,5,0)),(IF($D109=6,KI109,KJ109))))),MIN((VLOOKUP($D109,SALERYCODE,3,0)),(KG109+KH109))*(IF($D109=6,KJ109,((MIN((VLOOKUP($D109,SALERYCODE,5,0)),KJ109)))))))))/IF(AND($D109=2,'ראשי-פרטים כלליים וריכוז הוצאות'!$D$68&lt;&gt;4),1.2,1)</f>
        <v>0</v>
      </c>
      <c r="KM109" s="263"/>
      <c r="KN109" s="264"/>
      <c r="KO109" s="265"/>
      <c r="KP109" s="266"/>
      <c r="KQ109" s="267">
        <f t="shared" si="166"/>
        <v>0</v>
      </c>
      <c r="KR109" s="260">
        <f>+(IF(OR($B109=0,$C109=0,$D109=0,$DC$2&gt;$OE$1),0,IF(OR(KM109=0,KO109=0,KP109=0),0,MIN((VLOOKUP($D109,SALERYCODE,3,0))*(IF($D109=6,KP109,KO109))*((MIN((VLOOKUP($D109,SALERYCODE,5,0)),(IF($D109=6,KO109,KP109))))),MIN((VLOOKUP($D109,SALERYCODE,3,0)),(KM109+KN109))*(IF($D109=6,KP109,((MIN((VLOOKUP($D109,SALERYCODE,5,0)),KP109)))))))))/IF(AND($D109=2,'ראשי-פרטים כלליים וריכוז הוצאות'!$D$68&lt;&gt;4),1.2,1)</f>
        <v>0</v>
      </c>
      <c r="KS109" s="263"/>
      <c r="KT109" s="264"/>
      <c r="KU109" s="265"/>
      <c r="KV109" s="266"/>
      <c r="KW109" s="267">
        <f t="shared" si="167"/>
        <v>0</v>
      </c>
      <c r="KX109" s="260">
        <f>+(IF(OR($B109=0,$C109=0,$D109=0,$DC$2&gt;$OE$1),0,IF(OR(KS109=0,KU109=0,KV109=0),0,MIN((VLOOKUP($D109,SALERYCODE,3,0))*(IF($D109=6,KV109,KU109))*((MIN((VLOOKUP($D109,SALERYCODE,5,0)),(IF($D109=6,KU109,KV109))))),MIN((VLOOKUP($D109,SALERYCODE,3,0)),(KS109+KT109))*(IF($D109=6,KV109,((MIN((VLOOKUP($D109,SALERYCODE,5,0)),KV109)))))))))/IF(AND($D109=2,'ראשי-פרטים כלליים וריכוז הוצאות'!$D$68&lt;&gt;4),1.2,1)</f>
        <v>0</v>
      </c>
      <c r="KY109" s="263"/>
      <c r="KZ109" s="264"/>
      <c r="LA109" s="265"/>
      <c r="LB109" s="266"/>
      <c r="LC109" s="267">
        <f t="shared" si="168"/>
        <v>0</v>
      </c>
      <c r="LD109" s="260">
        <f>+(IF(OR($B109=0,$C109=0,$D109=0,$DC$2&gt;$OE$1),0,IF(OR(KY109=0,LA109=0,LB109=0),0,MIN((VLOOKUP($D109,SALERYCODE,3,0))*(IF($D109=6,LB109,LA109))*((MIN((VLOOKUP($D109,SALERYCODE,5,0)),(IF($D109=6,LA109,LB109))))),MIN((VLOOKUP($D109,SALERYCODE,3,0)),(KY109+KZ109))*(IF($D109=6,LB109,((MIN((VLOOKUP($D109,SALERYCODE,5,0)),LB109)))))))))/IF(AND($D109=2,'ראשי-פרטים כלליים וריכוז הוצאות'!$D$68&lt;&gt;4),1.2,1)</f>
        <v>0</v>
      </c>
      <c r="LE109" s="263"/>
      <c r="LF109" s="264"/>
      <c r="LG109" s="265"/>
      <c r="LH109" s="266"/>
      <c r="LI109" s="267">
        <f t="shared" si="169"/>
        <v>0</v>
      </c>
      <c r="LJ109" s="260">
        <f>+(IF(OR($B109=0,$C109=0,$D109=0,$DC$2&gt;$OE$1),0,IF(OR(LE109=0,LG109=0,LH109=0),0,MIN((VLOOKUP($D109,SALERYCODE,3,0))*(IF($D109=6,LH109,LG109))*((MIN((VLOOKUP($D109,SALERYCODE,5,0)),(IF($D109=6,LG109,LH109))))),MIN((VLOOKUP($D109,SALERYCODE,3,0)),(LE109+LF109))*(IF($D109=6,LH109,((MIN((VLOOKUP($D109,SALERYCODE,5,0)),LH109)))))))))/IF(AND($D109=2,'ראשי-פרטים כלליים וריכוז הוצאות'!$D$68&lt;&gt;4),1.2,1)</f>
        <v>0</v>
      </c>
      <c r="LK109" s="263"/>
      <c r="LL109" s="264"/>
      <c r="LM109" s="265"/>
      <c r="LN109" s="266"/>
      <c r="LO109" s="267">
        <f t="shared" si="170"/>
        <v>0</v>
      </c>
      <c r="LP109" s="260">
        <f>+(IF(OR($B109=0,$C109=0,$D109=0,$DC$2&gt;$OE$1),0,IF(OR(LK109=0,LM109=0,LN109=0),0,MIN((VLOOKUP($D109,SALERYCODE,3,0))*(IF($D109=6,LN109,LM109))*((MIN((VLOOKUP($D109,SALERYCODE,5,0)),(IF($D109=6,LM109,LN109))))),MIN((VLOOKUP($D109,SALERYCODE,3,0)),(LK109+LL109))*(IF($D109=6,LN109,((MIN((VLOOKUP($D109,SALERYCODE,5,0)),LN109)))))))))/IF(AND($D109=2,'ראשי-פרטים כלליים וריכוז הוצאות'!$D$68&lt;&gt;4),1.2,1)</f>
        <v>0</v>
      </c>
      <c r="LQ109" s="263"/>
      <c r="LR109" s="264"/>
      <c r="LS109" s="265"/>
      <c r="LT109" s="266"/>
      <c r="LU109" s="267">
        <f t="shared" si="171"/>
        <v>0</v>
      </c>
      <c r="LV109" s="260">
        <f>+(IF(OR($B109=0,$C109=0,$D109=0,$DC$2&gt;$OE$1),0,IF(OR(LQ109=0,LS109=0,LT109=0),0,MIN((VLOOKUP($D109,SALERYCODE,3,0))*(IF($D109=6,LT109,LS109))*((MIN((VLOOKUP($D109,SALERYCODE,5,0)),(IF($D109=6,LS109,LT109))))),MIN((VLOOKUP($D109,SALERYCODE,3,0)),(LQ109+LR109))*(IF($D109=6,LT109,((MIN((VLOOKUP($D109,SALERYCODE,5,0)),LT109)))))))))/IF(AND($D109=2,'ראשי-פרטים כלליים וריכוז הוצאות'!$D$68&lt;&gt;4),1.2,1)</f>
        <v>0</v>
      </c>
      <c r="LW109" s="263"/>
      <c r="LX109" s="264"/>
      <c r="LY109" s="265"/>
      <c r="LZ109" s="266"/>
      <c r="MA109" s="267">
        <f t="shared" si="172"/>
        <v>0</v>
      </c>
      <c r="MB109" s="260">
        <f>+(IF(OR($B109=0,$C109=0,$D109=0,$DC$2&gt;$OE$1),0,IF(OR(LW109=0,LY109=0,LZ109=0),0,MIN((VLOOKUP($D109,SALERYCODE,3,0))*(IF($D109=6,LZ109,LY109))*((MIN((VLOOKUP($D109,SALERYCODE,5,0)),(IF($D109=6,LY109,LZ109))))),MIN((VLOOKUP($D109,SALERYCODE,3,0)),(LW109+LX109))*(IF($D109=6,LZ109,((MIN((VLOOKUP($D109,SALERYCODE,5,0)),LZ109)))))))))/IF(AND($D109=2,'ראשי-פרטים כלליים וריכוז הוצאות'!$D$68&lt;&gt;4),1.2,1)</f>
        <v>0</v>
      </c>
      <c r="MC109" s="263"/>
      <c r="MD109" s="264"/>
      <c r="ME109" s="265"/>
      <c r="MF109" s="266"/>
      <c r="MG109" s="267">
        <f t="shared" si="173"/>
        <v>0</v>
      </c>
      <c r="MH109" s="260">
        <f>+(IF(OR($B109=0,$C109=0,$D109=0,$DC$2&gt;$OE$1),0,IF(OR(MC109=0,ME109=0,MF109=0),0,MIN((VLOOKUP($D109,SALERYCODE,3,0))*(IF($D109=6,MF109,ME109))*((MIN((VLOOKUP($D109,SALERYCODE,5,0)),(IF($D109=6,ME109,MF109))))),MIN((VLOOKUP($D109,SALERYCODE,3,0)),(MC109+MD109))*(IF($D109=6,MF109,((MIN((VLOOKUP($D109,SALERYCODE,5,0)),MF109)))))))))/IF(AND($D109=2,'ראשי-פרטים כלליים וריכוז הוצאות'!$D$68&lt;&gt;4),1.2,1)</f>
        <v>0</v>
      </c>
      <c r="MI109" s="263"/>
      <c r="MJ109" s="264"/>
      <c r="MK109" s="265"/>
      <c r="ML109" s="266"/>
      <c r="MM109" s="267">
        <f t="shared" si="174"/>
        <v>0</v>
      </c>
      <c r="MN109" s="260">
        <f>+(IF(OR($B109=0,$C109=0,$D109=0,$DC$2&gt;$OE$1),0,IF(OR(MI109=0,MK109=0,ML109=0),0,MIN((VLOOKUP($D109,SALERYCODE,3,0))*(IF($D109=6,ML109,MK109))*((MIN((VLOOKUP($D109,SALERYCODE,5,0)),(IF($D109=6,MK109,ML109))))),MIN((VLOOKUP($D109,SALERYCODE,3,0)),(MI109+MJ109))*(IF($D109=6,ML109,((MIN((VLOOKUP($D109,SALERYCODE,5,0)),ML109)))))))))/IF(AND($D109=2,'ראשי-פרטים כלליים וריכוז הוצאות'!$D$68&lt;&gt;4),1.2,1)</f>
        <v>0</v>
      </c>
      <c r="MO109" s="263"/>
      <c r="MP109" s="264"/>
      <c r="MQ109" s="265"/>
      <c r="MR109" s="266"/>
      <c r="MS109" s="267">
        <f t="shared" si="175"/>
        <v>0</v>
      </c>
      <c r="MT109" s="260">
        <f>+(IF(OR($B109=0,$C109=0,$D109=0,$DC$2&gt;$OE$1),0,IF(OR(MO109=0,MQ109=0,MR109=0),0,MIN((VLOOKUP($D109,SALERYCODE,3,0))*(IF($D109=6,MR109,MQ109))*((MIN((VLOOKUP($D109,SALERYCODE,5,0)),(IF($D109=6,MQ109,MR109))))),MIN((VLOOKUP($D109,SALERYCODE,3,0)),(MO109+MP109))*(IF($D109=6,MR109,((MIN((VLOOKUP($D109,SALERYCODE,5,0)),MR109)))))))))/IF(AND($D109=2,'ראשי-פרטים כלליים וריכוז הוצאות'!$D$68&lt;&gt;4),1.2,1)</f>
        <v>0</v>
      </c>
      <c r="MU109" s="263"/>
      <c r="MV109" s="264"/>
      <c r="MW109" s="265"/>
      <c r="MX109" s="266"/>
      <c r="MY109" s="267">
        <f t="shared" si="176"/>
        <v>0</v>
      </c>
      <c r="MZ109" s="260">
        <f>+(IF(OR($B109=0,$C109=0,$D109=0,$DC$2&gt;$OE$1),0,IF(OR(MU109=0,MW109=0,MX109=0),0,MIN((VLOOKUP($D109,SALERYCODE,3,0))*(IF($D109=6,MX109,MW109))*((MIN((VLOOKUP($D109,SALERYCODE,5,0)),(IF($D109=6,MW109,MX109))))),MIN((VLOOKUP($D109,SALERYCODE,3,0)),(MU109+MV109))*(IF($D109=6,MX109,((MIN((VLOOKUP($D109,SALERYCODE,5,0)),MX109)))))))))/IF(AND($D109=2,'ראשי-פרטים כלליים וריכוז הוצאות'!$D$68&lt;&gt;4),1.2,1)</f>
        <v>0</v>
      </c>
      <c r="NA109" s="263"/>
      <c r="NB109" s="264"/>
      <c r="NC109" s="265"/>
      <c r="ND109" s="266"/>
      <c r="NE109" s="267">
        <f t="shared" si="177"/>
        <v>0</v>
      </c>
      <c r="NF109" s="260">
        <f>+(IF(OR($B109=0,$C109=0,$D109=0,$DC$2&gt;$OE$1),0,IF(OR(NA109=0,NC109=0,ND109=0),0,MIN((VLOOKUP($D109,SALERYCODE,3,0))*(IF($D109=6,ND109,NC109))*((MIN((VLOOKUP($D109,SALERYCODE,5,0)),(IF($D109=6,NC109,ND109))))),MIN((VLOOKUP($D109,SALERYCODE,3,0)),(NA109+NB109))*(IF($D109=6,ND109,((MIN((VLOOKUP($D109,SALERYCODE,5,0)),ND109)))))))))/IF(AND($D109=2,'ראשי-פרטים כלליים וריכוז הוצאות'!$D$68&lt;&gt;4),1.2,1)</f>
        <v>0</v>
      </c>
      <c r="NG109" s="263"/>
      <c r="NH109" s="264"/>
      <c r="NI109" s="265"/>
      <c r="NJ109" s="266"/>
      <c r="NK109" s="267">
        <f t="shared" si="178"/>
        <v>0</v>
      </c>
      <c r="NL109" s="260">
        <f>+(IF(OR($B109=0,$C109=0,$D109=0,$DC$2&gt;$OE$1),0,IF(OR(NG109=0,NI109=0,NJ109=0),0,MIN((VLOOKUP($D109,SALERYCODE,3,0))*(IF($D109=6,NJ109,NI109))*((MIN((VLOOKUP($D109,SALERYCODE,5,0)),(IF($D109=6,NI109,NJ109))))),MIN((VLOOKUP($D109,SALERYCODE,3,0)),(NG109+NH109))*(IF($D109=6,NJ109,((MIN((VLOOKUP($D109,SALERYCODE,5,0)),NJ109)))))))))/IF(AND($D109=2,'ראשי-פרטים כלליים וריכוז הוצאות'!$D$68&lt;&gt;4),1.2,1)</f>
        <v>0</v>
      </c>
      <c r="NM109" s="263"/>
      <c r="NN109" s="264"/>
      <c r="NO109" s="265"/>
      <c r="NP109" s="266"/>
      <c r="NQ109" s="267">
        <f t="shared" si="179"/>
        <v>0</v>
      </c>
      <c r="NR109" s="260">
        <f>+(IF(OR($B109=0,$C109=0,$D109=0,$DC$2&gt;$OE$1),0,IF(OR(NM109=0,NO109=0,NP109=0),0,MIN((VLOOKUP($D109,SALERYCODE,3,0))*(IF($D109=6,NP109,NO109))*((MIN((VLOOKUP($D109,SALERYCODE,5,0)),(IF($D109=6,NO109,NP109))))),MIN((VLOOKUP($D109,SALERYCODE,3,0)),(NM109+NN109))*(IF($D109=6,NP109,((MIN((VLOOKUP($D109,SALERYCODE,5,0)),NP109)))))))))/IF(AND($D109=2,'ראשי-פרטים כלליים וריכוז הוצאות'!$D$68&lt;&gt;4),1.2,1)</f>
        <v>0</v>
      </c>
      <c r="NS109" s="263"/>
      <c r="NT109" s="264"/>
      <c r="NU109" s="265"/>
      <c r="NV109" s="266"/>
      <c r="NW109" s="267">
        <f t="shared" si="180"/>
        <v>0</v>
      </c>
      <c r="NX109" s="260">
        <f>+(IF(OR($B109=0,$C109=0,$D109=0,$DC$2&gt;$OE$1),0,IF(OR(NS109=0,NU109=0,NV109=0),0,MIN((VLOOKUP($D109,SALERYCODE,3,0))*(IF($D109=6,NV109,NU109))*((MIN((VLOOKUP($D109,SALERYCODE,5,0)),(IF($D109=6,NU109,NV109))))),MIN((VLOOKUP($D109,SALERYCODE,3,0)),(NS109+NT109))*(IF($D109=6,NV109,((MIN((VLOOKUP($D109,SALERYCODE,5,0)),NV109)))))))))/IF(AND($D109=2,'ראשי-פרטים כלליים וריכוז הוצאות'!$D$68&lt;&gt;4),1.2,1)</f>
        <v>0</v>
      </c>
      <c r="NY109" s="263"/>
      <c r="NZ109" s="264"/>
      <c r="OA109" s="265"/>
      <c r="OB109" s="266"/>
      <c r="OC109" s="267">
        <f t="shared" si="181"/>
        <v>0</v>
      </c>
      <c r="OD109" s="260">
        <f>+(IF(OR($B109=0,$C109=0,$D109=0,$DC$2&gt;$OE$1),0,IF(OR(NY109=0,OA109=0,OB109=0),0,MIN((VLOOKUP($D109,SALERYCODE,3,0))*(IF($D109=6,OB109,OA109))*((MIN((VLOOKUP($D109,SALERYCODE,5,0)),(IF($D109=6,OA109,OB109))))),MIN((VLOOKUP($D109,SALERYCODE,3,0)),(NY109+NZ109))*(IF($D109=6,OB109,((MIN((VLOOKUP($D109,SALERYCODE,5,0)),OB109)))))))))/IF(AND($D109=2,'ראשי-פרטים כלליים וריכוז הוצאות'!$D$68&lt;&gt;4),1.2,1)</f>
        <v>0</v>
      </c>
      <c r="OE109" s="275">
        <f t="shared" si="192"/>
        <v>0</v>
      </c>
      <c r="OF109" s="283">
        <f t="shared" si="193"/>
        <v>9.9999999999999995E-7</v>
      </c>
      <c r="OG109" s="276">
        <f t="shared" si="194"/>
        <v>0</v>
      </c>
      <c r="OH109" s="275">
        <f t="shared" si="195"/>
        <v>0</v>
      </c>
      <c r="OI109" s="275">
        <v>0</v>
      </c>
      <c r="OJ109" s="258">
        <f t="shared" si="191"/>
        <v>0</v>
      </c>
      <c r="OK109" s="284"/>
      <c r="OL109" s="116">
        <f>MIN(OJ109+OK109*OF109*OE109/$OL$1/IF(AND($D109=2,'ראשי-פרטים כלליים וריכוז הוצאות'!$D$68&lt;&gt;4),1.2,1),IF($D109&gt;0,VLOOKUP($D109,SALERYCODE,3,0)*12*OG109,0))</f>
        <v>0</v>
      </c>
      <c r="OM109" s="95">
        <f t="shared" si="182"/>
        <v>0</v>
      </c>
      <c r="ON109" s="11">
        <f t="shared" si="183"/>
        <v>0</v>
      </c>
      <c r="OO109" s="11">
        <f t="shared" si="184"/>
        <v>0</v>
      </c>
      <c r="OP109" s="22">
        <f t="shared" si="185"/>
        <v>0</v>
      </c>
      <c r="OQ109" s="11">
        <f t="shared" si="186"/>
        <v>0</v>
      </c>
      <c r="OR109" s="11" t="e">
        <f>#REF!</f>
        <v>#REF!</v>
      </c>
      <c r="OS109" s="35" t="e">
        <f>#REF!-OP109</f>
        <v>#REF!</v>
      </c>
      <c r="OT109" s="35" t="e">
        <f>OS109-#REF!</f>
        <v>#REF!</v>
      </c>
      <c r="OU109" s="43" t="e">
        <f>IF(AND(OP109&gt;0,(OS109=#REF!-OP109)),"מועסק פחות מ-10% מזמנו במופ","")</f>
        <v>#REF!</v>
      </c>
    </row>
    <row r="110" spans="1:411" ht="24" hidden="1" customHeight="1" outlineLevel="1" x14ac:dyDescent="0.2">
      <c r="A110" s="282">
        <v>107</v>
      </c>
      <c r="B110" s="269"/>
      <c r="C110" s="270"/>
      <c r="D110" s="271"/>
      <c r="E110" s="263"/>
      <c r="F110" s="264"/>
      <c r="G110" s="265"/>
      <c r="H110" s="266"/>
      <c r="I110" s="267">
        <f t="shared" si="117"/>
        <v>0</v>
      </c>
      <c r="J110" s="260">
        <f>(IF(OR($B110=0,$C110=0,$D110=0,$E$2&gt;$OE$1),0,IF(OR($E110=0,$G110=0,$H110=0),0,MIN((VLOOKUP($D110,SALERYCODE,3,0))*(IF($D110=6,$H110,$G110))*((MIN((VLOOKUP($D110,SALERYCODE,5,0)),(IF($D110=6,$G110,$H110))))),MIN((VLOOKUP($D110,SALERYCODE,3,0)),($E110+$F110))*(IF($D110=6,$H110,((MIN((VLOOKUP($D110,SALERYCODE,5,0)),$H110)))))))))/IF(AND($D110=2,'ראשי-פרטים כלליים וריכוז הוצאות'!$D$68&lt;&gt;4),1.2,1)</f>
        <v>0</v>
      </c>
      <c r="K110" s="263"/>
      <c r="L110" s="264"/>
      <c r="M110" s="265"/>
      <c r="N110" s="266"/>
      <c r="O110" s="267">
        <f t="shared" si="118"/>
        <v>0</v>
      </c>
      <c r="P110" s="260">
        <f>+(IF(OR($B110=0,$C110=0,$D110=0,$K$2&gt;$OE$1),0,IF(OR($K110=0,$M110=0,$N110=0),0,MIN((VLOOKUP($D110,SALERYCODE,3,0))*(IF($D110=6,$N110,$M110))*((MIN((VLOOKUP($D110,SALERYCODE,5,0)),(IF($D110=6,$M110,$N110))))),MIN((VLOOKUP($D110,SALERYCODE,3,0)),($K110+$L110))*(IF($D110=6,$N110,((MIN((VLOOKUP($D110,SALERYCODE,5,0)),$N110)))))))))/IF(AND($D110=2,'ראשי-פרטים כלליים וריכוז הוצאות'!$D$68&lt;&gt;4),1.2,1)</f>
        <v>0</v>
      </c>
      <c r="Q110" s="263"/>
      <c r="R110" s="264"/>
      <c r="S110" s="265"/>
      <c r="T110" s="266"/>
      <c r="U110" s="267">
        <f t="shared" si="119"/>
        <v>0</v>
      </c>
      <c r="V110" s="260">
        <f>+(IF(OR($B110=0,$C110=0,$D110=0,$Q$2&gt;$OE$1),0,IF(OR(Q110=0,S110=0,T110=0),0,MIN((VLOOKUP($D110,SALERYCODE,3,0))*(IF($D110=6,T110,S110))*((MIN((VLOOKUP($D110,SALERYCODE,5,0)),(IF($D110=6,S110,T110))))),MIN((VLOOKUP($D110,SALERYCODE,3,0)),(Q110+R110))*(IF($D110=6,T110,((MIN((VLOOKUP($D110,SALERYCODE,5,0)),T110)))))))))/IF(AND($D110=2,'ראשי-פרטים כלליים וריכוז הוצאות'!$D$68&lt;&gt;4),1.2,1)</f>
        <v>0</v>
      </c>
      <c r="W110" s="263"/>
      <c r="X110" s="264"/>
      <c r="Y110" s="265"/>
      <c r="Z110" s="266"/>
      <c r="AA110" s="267">
        <f t="shared" si="120"/>
        <v>0</v>
      </c>
      <c r="AB110" s="260">
        <f>+(IF(OR($B110=0,$C110=0,$D110=0,$W$2&gt;$OE$1),0,IF(OR(W110=0,Y110=0,Z110=0),0,MIN((VLOOKUP($D110,SALERYCODE,3,0))*(IF($D110=6,Z110,Y110))*((MIN((VLOOKUP($D110,SALERYCODE,5,0)),(IF($D110=6,Y110,Z110))))),MIN((VLOOKUP($D110,SALERYCODE,3,0)),(W110+X110))*(IF($D110=6,Z110,((MIN((VLOOKUP($D110,SALERYCODE,5,0)),Z110)))))))))/IF(AND($D110=2,'ראשי-פרטים כלליים וריכוז הוצאות'!$D$68&lt;&gt;4),1.2,1)</f>
        <v>0</v>
      </c>
      <c r="AC110" s="263"/>
      <c r="AD110" s="264"/>
      <c r="AE110" s="265"/>
      <c r="AF110" s="266"/>
      <c r="AG110" s="267">
        <f t="shared" si="121"/>
        <v>0</v>
      </c>
      <c r="AH110" s="260">
        <f>+(IF(OR($B110=0,$C110=0,$D110=0,$AC$2&gt;$OE$1),0,IF(OR(AC110=0,AE110=0,AF110=0),0,MIN((VLOOKUP($D110,SALERYCODE,3,0))*(IF($D110=6,AF110,AE110))*((MIN((VLOOKUP($D110,SALERYCODE,5,0)),(IF($D110=6,AE110,AF110))))),MIN((VLOOKUP($D110,SALERYCODE,3,0)),(AC110+AD110))*(IF($D110=6,AF110,((MIN((VLOOKUP($D110,SALERYCODE,5,0)),AF110)))))))))/IF(AND($D110=2,'ראשי-פרטים כלליים וריכוז הוצאות'!$D$68&lt;&gt;4),1.2,1)</f>
        <v>0</v>
      </c>
      <c r="AI110" s="263"/>
      <c r="AJ110" s="264"/>
      <c r="AK110" s="265"/>
      <c r="AL110" s="266"/>
      <c r="AM110" s="267">
        <f t="shared" si="122"/>
        <v>0</v>
      </c>
      <c r="AN110" s="260">
        <f>+(IF(OR($B110=0,$C110=0,$D110=0,$AI$2&gt;$OE$1),0,IF(OR(AI110=0,AK110=0,AL110=0),0,MIN((VLOOKUP($D110,SALERYCODE,3,0))*(IF($D110=6,AL110,AK110))*((MIN((VLOOKUP($D110,SALERYCODE,5,0)),(IF($D110=6,AK110,AL110))))),MIN((VLOOKUP($D110,SALERYCODE,3,0)),(AI110+AJ110))*(IF($D110=6,AL110,((MIN((VLOOKUP($D110,SALERYCODE,5,0)),AL110)))))))))/IF(AND($D110=2,'ראשי-פרטים כלליים וריכוז הוצאות'!$D$68&lt;&gt;4),1.2,1)</f>
        <v>0</v>
      </c>
      <c r="AO110" s="263"/>
      <c r="AP110" s="264"/>
      <c r="AQ110" s="265"/>
      <c r="AR110" s="266"/>
      <c r="AS110" s="267">
        <f t="shared" si="123"/>
        <v>0</v>
      </c>
      <c r="AT110" s="260">
        <f>+(IF(OR($B110=0,$C110=0,$D110=0,$AO$2&gt;$OE$1),0,IF(OR(AO110=0,AQ110=0,AR110=0),0,MIN((VLOOKUP($D110,SALERYCODE,3,0))*(IF($D110=6,AR110,AQ110))*((MIN((VLOOKUP($D110,SALERYCODE,5,0)),(IF($D110=6,AQ110,AR110))))),MIN((VLOOKUP($D110,SALERYCODE,3,0)),(AO110+AP110))*(IF($D110=6,AR110,((MIN((VLOOKUP($D110,SALERYCODE,5,0)),AR110)))))))))/IF(AND($D110=2,'ראשי-פרטים כלליים וריכוז הוצאות'!$D$68&lt;&gt;4),1.2,1)</f>
        <v>0</v>
      </c>
      <c r="AU110" s="263"/>
      <c r="AV110" s="264"/>
      <c r="AW110" s="265"/>
      <c r="AX110" s="266"/>
      <c r="AY110" s="267">
        <f t="shared" si="124"/>
        <v>0</v>
      </c>
      <c r="AZ110" s="260">
        <f>+(IF(OR($B110=0,$C110=0,$D110=0,$AU$2&gt;$OE$1),0,IF(OR(AU110=0,AW110=0,AX110=0),0,MIN((VLOOKUP($D110,SALERYCODE,3,0))*(IF($D110=6,AX110,AW110))*((MIN((VLOOKUP($D110,SALERYCODE,5,0)),(IF($D110=6,AW110,AX110))))),MIN((VLOOKUP($D110,SALERYCODE,3,0)),(AU110+AV110))*(IF($D110=6,AX110,((MIN((VLOOKUP($D110,SALERYCODE,5,0)),AX110)))))))))/IF(AND($D110=2,'ראשי-פרטים כלליים וריכוז הוצאות'!$D$68&lt;&gt;4),1.2,1)</f>
        <v>0</v>
      </c>
      <c r="BA110" s="263"/>
      <c r="BB110" s="264"/>
      <c r="BC110" s="265"/>
      <c r="BD110" s="266"/>
      <c r="BE110" s="267">
        <f t="shared" si="125"/>
        <v>0</v>
      </c>
      <c r="BF110" s="260">
        <f>+(IF(OR($B110=0,$C110=0,$D110=0,$BA$2&gt;$OE$1),0,IF(OR(BA110=0,BC110=0,BD110=0),0,MIN((VLOOKUP($D110,SALERYCODE,3,0))*(IF($D110=6,BD110,BC110))*((MIN((VLOOKUP($D110,SALERYCODE,5,0)),(IF($D110=6,BC110,BD110))))),MIN((VLOOKUP($D110,SALERYCODE,3,0)),(BA110+BB110))*(IF($D110=6,BD110,((MIN((VLOOKUP($D110,SALERYCODE,5,0)),BD110)))))))))/IF(AND($D110=2,'ראשי-פרטים כלליים וריכוז הוצאות'!$D$68&lt;&gt;4),1.2,1)</f>
        <v>0</v>
      </c>
      <c r="BG110" s="263"/>
      <c r="BH110" s="264"/>
      <c r="BI110" s="265"/>
      <c r="BJ110" s="266"/>
      <c r="BK110" s="267">
        <f t="shared" si="126"/>
        <v>0</v>
      </c>
      <c r="BL110" s="260">
        <f>+(IF(OR($B110=0,$C110=0,$D110=0,$BG$2&gt;$OE$1),0,IF(OR(BG110=0,BI110=0,BJ110=0),0,MIN((VLOOKUP($D110,SALERYCODE,3,0))*(IF($D110=6,BJ110,BI110))*((MIN((VLOOKUP($D110,SALERYCODE,5,0)),(IF($D110=6,BI110,BJ110))))),MIN((VLOOKUP($D110,SALERYCODE,3,0)),(BG110+BH110))*(IF($D110=6,BJ110,((MIN((VLOOKUP($D110,SALERYCODE,5,0)),BJ110)))))))))/IF(AND($D110=2,'ראשי-פרטים כלליים וריכוז הוצאות'!$D$68&lt;&gt;4),1.2,1)</f>
        <v>0</v>
      </c>
      <c r="BM110" s="263"/>
      <c r="BN110" s="264"/>
      <c r="BO110" s="265"/>
      <c r="BP110" s="266"/>
      <c r="BQ110" s="267">
        <f t="shared" si="127"/>
        <v>0</v>
      </c>
      <c r="BR110" s="260">
        <f>+(IF(OR($B110=0,$C110=0,$D110=0,$BM$2&gt;$OE$1),0,IF(OR(BM110=0,BO110=0,BP110=0),0,MIN((VLOOKUP($D110,SALERYCODE,3,0))*(IF($D110=6,BP110,BO110))*((MIN((VLOOKUP($D110,SALERYCODE,5,0)),(IF($D110=6,BO110,BP110))))),MIN((VLOOKUP($D110,SALERYCODE,3,0)),(BM110+BN110))*(IF($D110=6,BP110,((MIN((VLOOKUP($D110,SALERYCODE,5,0)),BP110)))))))))/IF(AND($D110=2,'ראשי-פרטים כלליים וריכוז הוצאות'!$D$68&lt;&gt;4),1.2,1)</f>
        <v>0</v>
      </c>
      <c r="BS110" s="263"/>
      <c r="BT110" s="264"/>
      <c r="BU110" s="265"/>
      <c r="BV110" s="266"/>
      <c r="BW110" s="267">
        <f t="shared" si="128"/>
        <v>0</v>
      </c>
      <c r="BX110" s="260">
        <f>+(IF(OR($B110=0,$C110=0,$D110=0,$BS$2&gt;$OE$1),0,IF(OR(BS110=0,BU110=0,BV110=0),0,MIN((VLOOKUP($D110,SALERYCODE,3,0))*(IF($D110=6,BV110,BU110))*((MIN((VLOOKUP($D110,SALERYCODE,5,0)),(IF($D110=6,BU110,BV110))))),MIN((VLOOKUP($D110,SALERYCODE,3,0)),(BS110+BT110))*(IF($D110=6,BV110,((MIN((VLOOKUP($D110,SALERYCODE,5,0)),BV110)))))))))/IF(AND($D110=2,'ראשי-פרטים כלליים וריכוז הוצאות'!$D$68&lt;&gt;4),1.2,1)</f>
        <v>0</v>
      </c>
      <c r="BY110" s="263"/>
      <c r="BZ110" s="264"/>
      <c r="CA110" s="265"/>
      <c r="CB110" s="266"/>
      <c r="CC110" s="267">
        <f t="shared" si="129"/>
        <v>0</v>
      </c>
      <c r="CD110" s="260">
        <f>+(IF(OR($B110=0,$C110=0,$D110=0,$BY$2&gt;$OE$1),0,IF(OR(BY110=0,CA110=0,CB110=0),0,MIN((VLOOKUP($D110,SALERYCODE,3,0))*(IF($D110=6,CB110,CA110))*((MIN((VLOOKUP($D110,SALERYCODE,5,0)),(IF($D110=6,CA110,CB110))))),MIN((VLOOKUP($D110,SALERYCODE,3,0)),(BY110+BZ110))*(IF($D110=6,CB110,((MIN((VLOOKUP($D110,SALERYCODE,5,0)),CB110)))))))))/IF(AND($D110=2,'ראשי-פרטים כלליים וריכוז הוצאות'!$D$68&lt;&gt;4),1.2,1)</f>
        <v>0</v>
      </c>
      <c r="CE110" s="263"/>
      <c r="CF110" s="264"/>
      <c r="CG110" s="265"/>
      <c r="CH110" s="266"/>
      <c r="CI110" s="267">
        <f t="shared" si="130"/>
        <v>0</v>
      </c>
      <c r="CJ110" s="260">
        <f>+(IF(OR($B110=0,$C110=0,$D110=0,$CE$2&gt;$OE$1),0,IF(OR(CE110=0,CG110=0,CH110=0),0,MIN((VLOOKUP($D110,SALERYCODE,3,0))*(IF($D110=6,CH110,CG110))*((MIN((VLOOKUP($D110,SALERYCODE,5,0)),(IF($D110=6,CG110,CH110))))),MIN((VLOOKUP($D110,SALERYCODE,3,0)),(CE110+CF110))*(IF($D110=6,CH110,((MIN((VLOOKUP($D110,SALERYCODE,5,0)),CH110)))))))))/IF(AND($D110=2,'ראשי-פרטים כלליים וריכוז הוצאות'!$D$68&lt;&gt;4),1.2,1)</f>
        <v>0</v>
      </c>
      <c r="CK110" s="263"/>
      <c r="CL110" s="264"/>
      <c r="CM110" s="265"/>
      <c r="CN110" s="266"/>
      <c r="CO110" s="267">
        <f t="shared" si="131"/>
        <v>0</v>
      </c>
      <c r="CP110" s="260">
        <f>+(IF(OR($B110=0,$C110=0,$D110=0,$CK$2&gt;$OE$1),0,IF(OR(CK110=0,CM110=0,CN110=0),0,MIN((VLOOKUP($D110,SALERYCODE,3,0))*(IF($D110=6,CN110,CM110))*((MIN((VLOOKUP($D110,SALERYCODE,5,0)),(IF($D110=6,CM110,CN110))))),MIN((VLOOKUP($D110,SALERYCODE,3,0)),(CK110+CL110))*(IF($D110=6,CN110,((MIN((VLOOKUP($D110,SALERYCODE,5,0)),CN110)))))))))/IF(AND($D110=2,'ראשי-פרטים כלליים וריכוז הוצאות'!$D$68&lt;&gt;4),1.2,1)</f>
        <v>0</v>
      </c>
      <c r="CQ110" s="263"/>
      <c r="CR110" s="264"/>
      <c r="CS110" s="265"/>
      <c r="CT110" s="266"/>
      <c r="CU110" s="267">
        <f t="shared" si="132"/>
        <v>0</v>
      </c>
      <c r="CV110" s="260">
        <f>+(IF(OR($B110=0,$C110=0,$D110=0,$CQ$2&gt;$OE$1),0,IF(OR(CQ110=0,CS110=0,CT110=0),0,MIN((VLOOKUP($D110,SALERYCODE,3,0))*(IF($D110=6,CT110,CS110))*((MIN((VLOOKUP($D110,SALERYCODE,5,0)),(IF($D110=6,CS110,CT110))))),MIN((VLOOKUP($D110,SALERYCODE,3,0)),(CQ110+CR110))*(IF($D110=6,CT110,((MIN((VLOOKUP($D110,SALERYCODE,5,0)),CT110)))))))))/IF(AND($D110=2,'ראשי-פרטים כלליים וריכוז הוצאות'!$D$68&lt;&gt;4),1.2,1)</f>
        <v>0</v>
      </c>
      <c r="CW110" s="263"/>
      <c r="CX110" s="264"/>
      <c r="CY110" s="265"/>
      <c r="CZ110" s="266"/>
      <c r="DA110" s="267">
        <f t="shared" si="133"/>
        <v>0</v>
      </c>
      <c r="DB110" s="260">
        <f>+(IF(OR($B110=0,$C110=0,$D110=0,$CW$2&gt;$OE$1),0,IF(OR(CW110=0,CY110=0,CZ110=0),0,MIN((VLOOKUP($D110,SALERYCODE,3,0))*(IF($D110=6,CZ110,CY110))*((MIN((VLOOKUP($D110,SALERYCODE,5,0)),(IF($D110=6,CY110,CZ110))))),MIN((VLOOKUP($D110,SALERYCODE,3,0)),(CW110+CX110))*(IF($D110=6,CZ110,((MIN((VLOOKUP($D110,SALERYCODE,5,0)),CZ110)))))))))/IF(AND($D110=2,'ראשי-פרטים כלליים וריכוז הוצאות'!$D$68&lt;&gt;4),1.2,1)</f>
        <v>0</v>
      </c>
      <c r="DC110" s="263"/>
      <c r="DD110" s="264"/>
      <c r="DE110" s="265"/>
      <c r="DF110" s="266"/>
      <c r="DG110" s="267">
        <f t="shared" si="134"/>
        <v>0</v>
      </c>
      <c r="DH110" s="260">
        <f>+(IF(OR($B110=0,$C110=0,$D110=0,$DC$2&gt;$OE$1),0,IF(OR(DC110=0,DE110=0,DF110=0),0,MIN((VLOOKUP($D110,SALERYCODE,3,0))*(IF($D110=6,DF110,DE110))*((MIN((VLOOKUP($D110,SALERYCODE,5,0)),(IF($D110=6,DE110,DF110))))),MIN((VLOOKUP($D110,SALERYCODE,3,0)),(DC110+DD110))*(IF($D110=6,DF110,((MIN((VLOOKUP($D110,SALERYCODE,5,0)),DF110)))))))))/IF(AND($D110=2,'ראשי-פרטים כלליים וריכוז הוצאות'!$D$68&lt;&gt;4),1.2,1)</f>
        <v>0</v>
      </c>
      <c r="DI110" s="263"/>
      <c r="DJ110" s="264"/>
      <c r="DK110" s="265"/>
      <c r="DL110" s="266"/>
      <c r="DM110" s="267">
        <f t="shared" si="135"/>
        <v>0</v>
      </c>
      <c r="DN110" s="260">
        <f>+(IF(OR($B110=0,$C110=0,$D110=0,$DC$2&gt;$OE$1),0,IF(OR(DI110=0,DK110=0,DL110=0),0,MIN((VLOOKUP($D110,SALERYCODE,3,0))*(IF($D110=6,DL110,DK110))*((MIN((VLOOKUP($D110,SALERYCODE,5,0)),(IF($D110=6,DK110,DL110))))),MIN((VLOOKUP($D110,SALERYCODE,3,0)),(DI110+DJ110))*(IF($D110=6,DL110,((MIN((VLOOKUP($D110,SALERYCODE,5,0)),DL110)))))))))/IF(AND($D110=2,'ראשי-פרטים כלליים וריכוז הוצאות'!$D$68&lt;&gt;4),1.2,1)</f>
        <v>0</v>
      </c>
      <c r="DO110" s="263"/>
      <c r="DP110" s="264"/>
      <c r="DQ110" s="265"/>
      <c r="DR110" s="266"/>
      <c r="DS110" s="267">
        <f t="shared" si="136"/>
        <v>0</v>
      </c>
      <c r="DT110" s="260">
        <f>+(IF(OR($B110=0,$C110=0,$D110=0,$DC$2&gt;$OE$1),0,IF(OR(DO110=0,DQ110=0,DR110=0),0,MIN((VLOOKUP($D110,SALERYCODE,3,0))*(IF($D110=6,DR110,DQ110))*((MIN((VLOOKUP($D110,SALERYCODE,5,0)),(IF($D110=6,DQ110,DR110))))),MIN((VLOOKUP($D110,SALERYCODE,3,0)),(DO110+DP110))*(IF($D110=6,DR110,((MIN((VLOOKUP($D110,SALERYCODE,5,0)),DR110)))))))))/IF(AND($D110=2,'ראשי-פרטים כלליים וריכוז הוצאות'!$D$68&lt;&gt;4),1.2,1)</f>
        <v>0</v>
      </c>
      <c r="DU110" s="263"/>
      <c r="DV110" s="264"/>
      <c r="DW110" s="265"/>
      <c r="DX110" s="266"/>
      <c r="DY110" s="267">
        <f t="shared" si="137"/>
        <v>0</v>
      </c>
      <c r="DZ110" s="260">
        <f>+(IF(OR($B110=0,$C110=0,$D110=0,$DC$2&gt;$OE$1),0,IF(OR(DU110=0,DW110=0,DX110=0),0,MIN((VLOOKUP($D110,SALERYCODE,3,0))*(IF($D110=6,DX110,DW110))*((MIN((VLOOKUP($D110,SALERYCODE,5,0)),(IF($D110=6,DW110,DX110))))),MIN((VLOOKUP($D110,SALERYCODE,3,0)),(DU110+DV110))*(IF($D110=6,DX110,((MIN((VLOOKUP($D110,SALERYCODE,5,0)),DX110)))))))))/IF(AND($D110=2,'ראשי-פרטים כלליים וריכוז הוצאות'!$D$68&lt;&gt;4),1.2,1)</f>
        <v>0</v>
      </c>
      <c r="EA110" s="263"/>
      <c r="EB110" s="264"/>
      <c r="EC110" s="265"/>
      <c r="ED110" s="266"/>
      <c r="EE110" s="267">
        <f t="shared" si="138"/>
        <v>0</v>
      </c>
      <c r="EF110" s="260">
        <f>+(IF(OR($B110=0,$C110=0,$D110=0,$DC$2&gt;$OE$1),0,IF(OR(EA110=0,EC110=0,ED110=0),0,MIN((VLOOKUP($D110,SALERYCODE,3,0))*(IF($D110=6,ED110,EC110))*((MIN((VLOOKUP($D110,SALERYCODE,5,0)),(IF($D110=6,EC110,ED110))))),MIN((VLOOKUP($D110,SALERYCODE,3,0)),(EA110+EB110))*(IF($D110=6,ED110,((MIN((VLOOKUP($D110,SALERYCODE,5,0)),ED110)))))))))/IF(AND($D110=2,'ראשי-פרטים כלליים וריכוז הוצאות'!$D$68&lt;&gt;4),1.2,1)</f>
        <v>0</v>
      </c>
      <c r="EG110" s="263"/>
      <c r="EH110" s="264"/>
      <c r="EI110" s="265"/>
      <c r="EJ110" s="266"/>
      <c r="EK110" s="267">
        <f t="shared" si="139"/>
        <v>0</v>
      </c>
      <c r="EL110" s="260">
        <f>+(IF(OR($B110=0,$C110=0,$D110=0,$DC$2&gt;$OE$1),0,IF(OR(EG110=0,EI110=0,EJ110=0),0,MIN((VLOOKUP($D110,SALERYCODE,3,0))*(IF($D110=6,EJ110,EI110))*((MIN((VLOOKUP($D110,SALERYCODE,5,0)),(IF($D110=6,EI110,EJ110))))),MIN((VLOOKUP($D110,SALERYCODE,3,0)),(EG110+EH110))*(IF($D110=6,EJ110,((MIN((VLOOKUP($D110,SALERYCODE,5,0)),EJ110)))))))))/IF(AND($D110=2,'ראשי-פרטים כלליים וריכוז הוצאות'!$D$68&lt;&gt;4),1.2,1)</f>
        <v>0</v>
      </c>
      <c r="EM110" s="263"/>
      <c r="EN110" s="264"/>
      <c r="EO110" s="265"/>
      <c r="EP110" s="266"/>
      <c r="EQ110" s="267">
        <f t="shared" si="140"/>
        <v>0</v>
      </c>
      <c r="ER110" s="260">
        <f>+(IF(OR($B110=0,$C110=0,$D110=0,$DC$2&gt;$OE$1),0,IF(OR(EM110=0,EO110=0,EP110=0),0,MIN((VLOOKUP($D110,SALERYCODE,3,0))*(IF($D110=6,EP110,EO110))*((MIN((VLOOKUP($D110,SALERYCODE,5,0)),(IF($D110=6,EO110,EP110))))),MIN((VLOOKUP($D110,SALERYCODE,3,0)),(EM110+EN110))*(IF($D110=6,EP110,((MIN((VLOOKUP($D110,SALERYCODE,5,0)),EP110)))))))))/IF(AND($D110=2,'ראשי-פרטים כלליים וריכוז הוצאות'!$D$68&lt;&gt;4),1.2,1)</f>
        <v>0</v>
      </c>
      <c r="ES110" s="263"/>
      <c r="ET110" s="264"/>
      <c r="EU110" s="265"/>
      <c r="EV110" s="266"/>
      <c r="EW110" s="267">
        <f t="shared" si="141"/>
        <v>0</v>
      </c>
      <c r="EX110" s="260">
        <f>+(IF(OR($B110=0,$C110=0,$D110=0,$DC$2&gt;$OE$1),0,IF(OR(ES110=0,EU110=0,EV110=0),0,MIN((VLOOKUP($D110,SALERYCODE,3,0))*(IF($D110=6,EV110,EU110))*((MIN((VLOOKUP($D110,SALERYCODE,5,0)),(IF($D110=6,EU110,EV110))))),MIN((VLOOKUP($D110,SALERYCODE,3,0)),(ES110+ET110))*(IF($D110=6,EV110,((MIN((VLOOKUP($D110,SALERYCODE,5,0)),EV110)))))))))/IF(AND($D110=2,'ראשי-פרטים כלליים וריכוז הוצאות'!$D$68&lt;&gt;4),1.2,1)</f>
        <v>0</v>
      </c>
      <c r="EY110" s="263"/>
      <c r="EZ110" s="264"/>
      <c r="FA110" s="265"/>
      <c r="FB110" s="266"/>
      <c r="FC110" s="267">
        <f t="shared" si="142"/>
        <v>0</v>
      </c>
      <c r="FD110" s="260">
        <f>+(IF(OR($B110=0,$C110=0,$D110=0,$DC$2&gt;$OE$1),0,IF(OR(EY110=0,FA110=0,FB110=0),0,MIN((VLOOKUP($D110,SALERYCODE,3,0))*(IF($D110=6,FB110,FA110))*((MIN((VLOOKUP($D110,SALERYCODE,5,0)),(IF($D110=6,FA110,FB110))))),MIN((VLOOKUP($D110,SALERYCODE,3,0)),(EY110+EZ110))*(IF($D110=6,FB110,((MIN((VLOOKUP($D110,SALERYCODE,5,0)),FB110)))))))))/IF(AND($D110=2,'ראשי-פרטים כלליים וריכוז הוצאות'!$D$68&lt;&gt;4),1.2,1)</f>
        <v>0</v>
      </c>
      <c r="FE110" s="263"/>
      <c r="FF110" s="264"/>
      <c r="FG110" s="265"/>
      <c r="FH110" s="266"/>
      <c r="FI110" s="267">
        <f t="shared" si="143"/>
        <v>0</v>
      </c>
      <c r="FJ110" s="260">
        <f>+(IF(OR($B110=0,$C110=0,$D110=0,$DC$2&gt;$OE$1),0,IF(OR(FE110=0,FG110=0,FH110=0),0,MIN((VLOOKUP($D110,SALERYCODE,3,0))*(IF($D110=6,FH110,FG110))*((MIN((VLOOKUP($D110,SALERYCODE,5,0)),(IF($D110=6,FG110,FH110))))),MIN((VLOOKUP($D110,SALERYCODE,3,0)),(FE110+FF110))*(IF($D110=6,FH110,((MIN((VLOOKUP($D110,SALERYCODE,5,0)),FH110)))))))))/IF(AND($D110=2,'ראשי-פרטים כלליים וריכוז הוצאות'!$D$68&lt;&gt;4),1.2,1)</f>
        <v>0</v>
      </c>
      <c r="FK110" s="263"/>
      <c r="FL110" s="264"/>
      <c r="FM110" s="265"/>
      <c r="FN110" s="266"/>
      <c r="FO110" s="267">
        <f t="shared" si="144"/>
        <v>0</v>
      </c>
      <c r="FP110" s="260">
        <f>+(IF(OR($B110=0,$C110=0,$D110=0,$DC$2&gt;$OE$1),0,IF(OR(FK110=0,FM110=0,FN110=0),0,MIN((VLOOKUP($D110,SALERYCODE,3,0))*(IF($D110=6,FN110,FM110))*((MIN((VLOOKUP($D110,SALERYCODE,5,0)),(IF($D110=6,FM110,FN110))))),MIN((VLOOKUP($D110,SALERYCODE,3,0)),(FK110+FL110))*(IF($D110=6,FN110,((MIN((VLOOKUP($D110,SALERYCODE,5,0)),FN110)))))))))/IF(AND($D110=2,'ראשי-פרטים כלליים וריכוז הוצאות'!$D$68&lt;&gt;4),1.2,1)</f>
        <v>0</v>
      </c>
      <c r="FQ110" s="263"/>
      <c r="FR110" s="264"/>
      <c r="FS110" s="265"/>
      <c r="FT110" s="266"/>
      <c r="FU110" s="267">
        <f t="shared" si="145"/>
        <v>0</v>
      </c>
      <c r="FV110" s="260">
        <f>+(IF(OR($B110=0,$C110=0,$D110=0,$DC$2&gt;$OE$1),0,IF(OR(FQ110=0,FS110=0,FT110=0),0,MIN((VLOOKUP($D110,SALERYCODE,3,0))*(IF($D110=6,FT110,FS110))*((MIN((VLOOKUP($D110,SALERYCODE,5,0)),(IF($D110=6,FS110,FT110))))),MIN((VLOOKUP($D110,SALERYCODE,3,0)),(FQ110+FR110))*(IF($D110=6,FT110,((MIN((VLOOKUP($D110,SALERYCODE,5,0)),FT110)))))))))/IF(AND($D110=2,'ראשי-פרטים כלליים וריכוז הוצאות'!$D$68&lt;&gt;4),1.2,1)</f>
        <v>0</v>
      </c>
      <c r="FW110" s="263"/>
      <c r="FX110" s="264"/>
      <c r="FY110" s="265"/>
      <c r="FZ110" s="266"/>
      <c r="GA110" s="267">
        <f t="shared" si="146"/>
        <v>0</v>
      </c>
      <c r="GB110" s="260">
        <f>+(IF(OR($B110=0,$C110=0,$D110=0,$DC$2&gt;$OE$1),0,IF(OR(FW110=0,FY110=0,FZ110=0),0,MIN((VLOOKUP($D110,SALERYCODE,3,0))*(IF($D110=6,FZ110,FY110))*((MIN((VLOOKUP($D110,SALERYCODE,5,0)),(IF($D110=6,FY110,FZ110))))),MIN((VLOOKUP($D110,SALERYCODE,3,0)),(FW110+FX110))*(IF($D110=6,FZ110,((MIN((VLOOKUP($D110,SALERYCODE,5,0)),FZ110)))))))))/IF(AND($D110=2,'ראשי-פרטים כלליים וריכוז הוצאות'!$D$68&lt;&gt;4),1.2,1)</f>
        <v>0</v>
      </c>
      <c r="GC110" s="263"/>
      <c r="GD110" s="264"/>
      <c r="GE110" s="265"/>
      <c r="GF110" s="266"/>
      <c r="GG110" s="267">
        <f t="shared" si="147"/>
        <v>0</v>
      </c>
      <c r="GH110" s="260">
        <f>+(IF(OR($B110=0,$C110=0,$D110=0,$DC$2&gt;$OE$1),0,IF(OR(GC110=0,GE110=0,GF110=0),0,MIN((VLOOKUP($D110,SALERYCODE,3,0))*(IF($D110=6,GF110,GE110))*((MIN((VLOOKUP($D110,SALERYCODE,5,0)),(IF($D110=6,GE110,GF110))))),MIN((VLOOKUP($D110,SALERYCODE,3,0)),(GC110+GD110))*(IF($D110=6,GF110,((MIN((VLOOKUP($D110,SALERYCODE,5,0)),GF110)))))))))/IF(AND($D110=2,'ראשי-פרטים כלליים וריכוז הוצאות'!$D$68&lt;&gt;4),1.2,1)</f>
        <v>0</v>
      </c>
      <c r="GI110" s="263"/>
      <c r="GJ110" s="264"/>
      <c r="GK110" s="265"/>
      <c r="GL110" s="266"/>
      <c r="GM110" s="267">
        <f t="shared" si="148"/>
        <v>0</v>
      </c>
      <c r="GN110" s="260">
        <f>+(IF(OR($B110=0,$C110=0,$D110=0,$DC$2&gt;$OE$1),0,IF(OR(GI110=0,GK110=0,GL110=0),0,MIN((VLOOKUP($D110,SALERYCODE,3,0))*(IF($D110=6,GL110,GK110))*((MIN((VLOOKUP($D110,SALERYCODE,5,0)),(IF($D110=6,GK110,GL110))))),MIN((VLOOKUP($D110,SALERYCODE,3,0)),(GI110+GJ110))*(IF($D110=6,GL110,((MIN((VLOOKUP($D110,SALERYCODE,5,0)),GL110)))))))))/IF(AND($D110=2,'ראשי-פרטים כלליים וריכוז הוצאות'!$D$68&lt;&gt;4),1.2,1)</f>
        <v>0</v>
      </c>
      <c r="GO110" s="263"/>
      <c r="GP110" s="264"/>
      <c r="GQ110" s="265"/>
      <c r="GR110" s="266"/>
      <c r="GS110" s="267">
        <f t="shared" si="149"/>
        <v>0</v>
      </c>
      <c r="GT110" s="260">
        <f>+(IF(OR($B110=0,$C110=0,$D110=0,$DC$2&gt;$OE$1),0,IF(OR(GO110=0,GQ110=0,GR110=0),0,MIN((VLOOKUP($D110,SALERYCODE,3,0))*(IF($D110=6,GR110,GQ110))*((MIN((VLOOKUP($D110,SALERYCODE,5,0)),(IF($D110=6,GQ110,GR110))))),MIN((VLOOKUP($D110,SALERYCODE,3,0)),(GO110+GP110))*(IF($D110=6,GR110,((MIN((VLOOKUP($D110,SALERYCODE,5,0)),GR110)))))))))/IF(AND($D110=2,'ראשי-פרטים כלליים וריכוז הוצאות'!$D$68&lt;&gt;4),1.2,1)</f>
        <v>0</v>
      </c>
      <c r="GU110" s="263"/>
      <c r="GV110" s="264"/>
      <c r="GW110" s="265"/>
      <c r="GX110" s="266"/>
      <c r="GY110" s="267">
        <f t="shared" si="150"/>
        <v>0</v>
      </c>
      <c r="GZ110" s="260">
        <f>+(IF(OR($B110=0,$C110=0,$D110=0,$DC$2&gt;$OE$1),0,IF(OR(GU110=0,GW110=0,GX110=0),0,MIN((VLOOKUP($D110,SALERYCODE,3,0))*(IF($D110=6,GX110,GW110))*((MIN((VLOOKUP($D110,SALERYCODE,5,0)),(IF($D110=6,GW110,GX110))))),MIN((VLOOKUP($D110,SALERYCODE,3,0)),(GU110+GV110))*(IF($D110=6,GX110,((MIN((VLOOKUP($D110,SALERYCODE,5,0)),GX110)))))))))/IF(AND($D110=2,'ראשי-פרטים כלליים וריכוז הוצאות'!$D$68&lt;&gt;4),1.2,1)</f>
        <v>0</v>
      </c>
      <c r="HA110" s="263"/>
      <c r="HB110" s="264"/>
      <c r="HC110" s="265"/>
      <c r="HD110" s="266"/>
      <c r="HE110" s="267">
        <f t="shared" si="151"/>
        <v>0</v>
      </c>
      <c r="HF110" s="260">
        <f>+(IF(OR($B110=0,$C110=0,$D110=0,$DC$2&gt;$OE$1),0,IF(OR(HA110=0,HC110=0,HD110=0),0,MIN((VLOOKUP($D110,SALERYCODE,3,0))*(IF($D110=6,HD110,HC110))*((MIN((VLOOKUP($D110,SALERYCODE,5,0)),(IF($D110=6,HC110,HD110))))),MIN((VLOOKUP($D110,SALERYCODE,3,0)),(HA110+HB110))*(IF($D110=6,HD110,((MIN((VLOOKUP($D110,SALERYCODE,5,0)),HD110)))))))))/IF(AND($D110=2,'ראשי-פרטים כלליים וריכוז הוצאות'!$D$68&lt;&gt;4),1.2,1)</f>
        <v>0</v>
      </c>
      <c r="HG110" s="263"/>
      <c r="HH110" s="264"/>
      <c r="HI110" s="265"/>
      <c r="HJ110" s="266"/>
      <c r="HK110" s="267">
        <f t="shared" si="152"/>
        <v>0</v>
      </c>
      <c r="HL110" s="260">
        <f>+(IF(OR($B110=0,$C110=0,$D110=0,$DC$2&gt;$OE$1),0,IF(OR(HG110=0,HI110=0,HJ110=0),0,MIN((VLOOKUP($D110,SALERYCODE,3,0))*(IF($D110=6,HJ110,HI110))*((MIN((VLOOKUP($D110,SALERYCODE,5,0)),(IF($D110=6,HI110,HJ110))))),MIN((VLOOKUP($D110,SALERYCODE,3,0)),(HG110+HH110))*(IF($D110=6,HJ110,((MIN((VLOOKUP($D110,SALERYCODE,5,0)),HJ110)))))))))/IF(AND($D110=2,'ראשי-פרטים כלליים וריכוז הוצאות'!$D$68&lt;&gt;4),1.2,1)</f>
        <v>0</v>
      </c>
      <c r="HM110" s="263"/>
      <c r="HN110" s="264"/>
      <c r="HO110" s="265"/>
      <c r="HP110" s="266"/>
      <c r="HQ110" s="267">
        <f t="shared" si="153"/>
        <v>0</v>
      </c>
      <c r="HR110" s="260">
        <f>+(IF(OR($B110=0,$C110=0,$D110=0,$DC$2&gt;$OE$1),0,IF(OR(HM110=0,HO110=0,HP110=0),0,MIN((VLOOKUP($D110,SALERYCODE,3,0))*(IF($D110=6,HP110,HO110))*((MIN((VLOOKUP($D110,SALERYCODE,5,0)),(IF($D110=6,HO110,HP110))))),MIN((VLOOKUP($D110,SALERYCODE,3,0)),(HM110+HN110))*(IF($D110=6,HP110,((MIN((VLOOKUP($D110,SALERYCODE,5,0)),HP110)))))))))/IF(AND($D110=2,'ראשי-פרטים כלליים וריכוז הוצאות'!$D$68&lt;&gt;4),1.2,1)</f>
        <v>0</v>
      </c>
      <c r="HS110" s="263"/>
      <c r="HT110" s="264"/>
      <c r="HU110" s="265"/>
      <c r="HV110" s="266"/>
      <c r="HW110" s="267">
        <f t="shared" si="154"/>
        <v>0</v>
      </c>
      <c r="HX110" s="260">
        <f>+(IF(OR($B110=0,$C110=0,$D110=0,$DC$2&gt;$OE$1),0,IF(OR(HS110=0,HU110=0,HV110=0),0,MIN((VLOOKUP($D110,SALERYCODE,3,0))*(IF($D110=6,HV110,HU110))*((MIN((VLOOKUP($D110,SALERYCODE,5,0)),(IF($D110=6,HU110,HV110))))),MIN((VLOOKUP($D110,SALERYCODE,3,0)),(HS110+HT110))*(IF($D110=6,HV110,((MIN((VLOOKUP($D110,SALERYCODE,5,0)),HV110)))))))))/IF(AND($D110=2,'ראשי-פרטים כלליים וריכוז הוצאות'!$D$68&lt;&gt;4),1.2,1)</f>
        <v>0</v>
      </c>
      <c r="HY110" s="263"/>
      <c r="HZ110" s="264"/>
      <c r="IA110" s="265"/>
      <c r="IB110" s="266"/>
      <c r="IC110" s="267">
        <f t="shared" si="155"/>
        <v>0</v>
      </c>
      <c r="ID110" s="260">
        <f>+(IF(OR($B110=0,$C110=0,$D110=0,$DC$2&gt;$OE$1),0,IF(OR(HY110=0,IA110=0,IB110=0),0,MIN((VLOOKUP($D110,SALERYCODE,3,0))*(IF($D110=6,IB110,IA110))*((MIN((VLOOKUP($D110,SALERYCODE,5,0)),(IF($D110=6,IA110,IB110))))),MIN((VLOOKUP($D110,SALERYCODE,3,0)),(HY110+HZ110))*(IF($D110=6,IB110,((MIN((VLOOKUP($D110,SALERYCODE,5,0)),IB110)))))))))/IF(AND($D110=2,'ראשי-פרטים כלליים וריכוז הוצאות'!$D$68&lt;&gt;4),1.2,1)</f>
        <v>0</v>
      </c>
      <c r="IE110" s="263"/>
      <c r="IF110" s="264"/>
      <c r="IG110" s="265"/>
      <c r="IH110" s="266"/>
      <c r="II110" s="267">
        <f t="shared" si="156"/>
        <v>0</v>
      </c>
      <c r="IJ110" s="260">
        <f>+(IF(OR($B110=0,$C110=0,$D110=0,$DC$2&gt;$OE$1),0,IF(OR(IE110=0,IG110=0,IH110=0),0,MIN((VLOOKUP($D110,SALERYCODE,3,0))*(IF($D110=6,IH110,IG110))*((MIN((VLOOKUP($D110,SALERYCODE,5,0)),(IF($D110=6,IG110,IH110))))),MIN((VLOOKUP($D110,SALERYCODE,3,0)),(IE110+IF110))*(IF($D110=6,IH110,((MIN((VLOOKUP($D110,SALERYCODE,5,0)),IH110)))))))))/IF(AND($D110=2,'ראשי-פרטים כלליים וריכוז הוצאות'!$D$68&lt;&gt;4),1.2,1)</f>
        <v>0</v>
      </c>
      <c r="IK110" s="263"/>
      <c r="IL110" s="264"/>
      <c r="IM110" s="265"/>
      <c r="IN110" s="266"/>
      <c r="IO110" s="267">
        <f t="shared" si="157"/>
        <v>0</v>
      </c>
      <c r="IP110" s="260">
        <f>+(IF(OR($B110=0,$C110=0,$D110=0,$DC$2&gt;$OE$1),0,IF(OR(IK110=0,IM110=0,IN110=0),0,MIN((VLOOKUP($D110,SALERYCODE,3,0))*(IF($D110=6,IN110,IM110))*((MIN((VLOOKUP($D110,SALERYCODE,5,0)),(IF($D110=6,IM110,IN110))))),MIN((VLOOKUP($D110,SALERYCODE,3,0)),(IK110+IL110))*(IF($D110=6,IN110,((MIN((VLOOKUP($D110,SALERYCODE,5,0)),IN110)))))))))/IF(AND($D110=2,'ראשי-פרטים כלליים וריכוז הוצאות'!$D$68&lt;&gt;4),1.2,1)</f>
        <v>0</v>
      </c>
      <c r="IQ110" s="263"/>
      <c r="IR110" s="264"/>
      <c r="IS110" s="265"/>
      <c r="IT110" s="266"/>
      <c r="IU110" s="267">
        <f t="shared" si="158"/>
        <v>0</v>
      </c>
      <c r="IV110" s="260">
        <f>+(IF(OR($B110=0,$C110=0,$D110=0,$DC$2&gt;$OE$1),0,IF(OR(IQ110=0,IS110=0,IT110=0),0,MIN((VLOOKUP($D110,SALERYCODE,3,0))*(IF($D110=6,IT110,IS110))*((MIN((VLOOKUP($D110,SALERYCODE,5,0)),(IF($D110=6,IS110,IT110))))),MIN((VLOOKUP($D110,SALERYCODE,3,0)),(IQ110+IR110))*(IF($D110=6,IT110,((MIN((VLOOKUP($D110,SALERYCODE,5,0)),IT110)))))))))/IF(AND($D110=2,'ראשי-פרטים כלליים וריכוז הוצאות'!$D$68&lt;&gt;4),1.2,1)</f>
        <v>0</v>
      </c>
      <c r="IW110" s="263"/>
      <c r="IX110" s="264"/>
      <c r="IY110" s="265"/>
      <c r="IZ110" s="266"/>
      <c r="JA110" s="267">
        <f t="shared" si="159"/>
        <v>0</v>
      </c>
      <c r="JB110" s="260">
        <f>+(IF(OR($B110=0,$C110=0,$D110=0,$DC$2&gt;$OE$1),0,IF(OR(IW110=0,IY110=0,IZ110=0),0,MIN((VLOOKUP($D110,SALERYCODE,3,0))*(IF($D110=6,IZ110,IY110))*((MIN((VLOOKUP($D110,SALERYCODE,5,0)),(IF($D110=6,IY110,IZ110))))),MIN((VLOOKUP($D110,SALERYCODE,3,0)),(IW110+IX110))*(IF($D110=6,IZ110,((MIN((VLOOKUP($D110,SALERYCODE,5,0)),IZ110)))))))))/IF(AND($D110=2,'ראשי-פרטים כלליים וריכוז הוצאות'!$D$68&lt;&gt;4),1.2,1)</f>
        <v>0</v>
      </c>
      <c r="JC110" s="263"/>
      <c r="JD110" s="264"/>
      <c r="JE110" s="265"/>
      <c r="JF110" s="266"/>
      <c r="JG110" s="267">
        <f t="shared" si="160"/>
        <v>0</v>
      </c>
      <c r="JH110" s="260">
        <f>+(IF(OR($B110=0,$C110=0,$D110=0,$DC$2&gt;$OE$1),0,IF(OR(JC110=0,JE110=0,JF110=0),0,MIN((VLOOKUP($D110,SALERYCODE,3,0))*(IF($D110=6,JF110,JE110))*((MIN((VLOOKUP($D110,SALERYCODE,5,0)),(IF($D110=6,JE110,JF110))))),MIN((VLOOKUP($D110,SALERYCODE,3,0)),(JC110+JD110))*(IF($D110=6,JF110,((MIN((VLOOKUP($D110,SALERYCODE,5,0)),JF110)))))))))/IF(AND($D110=2,'ראשי-פרטים כלליים וריכוז הוצאות'!$D$68&lt;&gt;4),1.2,1)</f>
        <v>0</v>
      </c>
      <c r="JI110" s="263"/>
      <c r="JJ110" s="264"/>
      <c r="JK110" s="265"/>
      <c r="JL110" s="266"/>
      <c r="JM110" s="267">
        <f t="shared" si="161"/>
        <v>0</v>
      </c>
      <c r="JN110" s="260">
        <f>+(IF(OR($B110=0,$C110=0,$D110=0,$DC$2&gt;$OE$1),0,IF(OR(JI110=0,JK110=0,JL110=0),0,MIN((VLOOKUP($D110,SALERYCODE,3,0))*(IF($D110=6,JL110,JK110))*((MIN((VLOOKUP($D110,SALERYCODE,5,0)),(IF($D110=6,JK110,JL110))))),MIN((VLOOKUP($D110,SALERYCODE,3,0)),(JI110+JJ110))*(IF($D110=6,JL110,((MIN((VLOOKUP($D110,SALERYCODE,5,0)),JL110)))))))))/IF(AND($D110=2,'ראשי-פרטים כלליים וריכוז הוצאות'!$D$68&lt;&gt;4),1.2,1)</f>
        <v>0</v>
      </c>
      <c r="JO110" s="263"/>
      <c r="JP110" s="264"/>
      <c r="JQ110" s="265"/>
      <c r="JR110" s="266"/>
      <c r="JS110" s="267">
        <f t="shared" si="162"/>
        <v>0</v>
      </c>
      <c r="JT110" s="260">
        <f>+(IF(OR($B110=0,$C110=0,$D110=0,$DC$2&gt;$OE$1),0,IF(OR(JO110=0,JQ110=0,JR110=0),0,MIN((VLOOKUP($D110,SALERYCODE,3,0))*(IF($D110=6,JR110,JQ110))*((MIN((VLOOKUP($D110,SALERYCODE,5,0)),(IF($D110=6,JQ110,JR110))))),MIN((VLOOKUP($D110,SALERYCODE,3,0)),(JO110+JP110))*(IF($D110=6,JR110,((MIN((VLOOKUP($D110,SALERYCODE,5,0)),JR110)))))))))/IF(AND($D110=2,'ראשי-פרטים כלליים וריכוז הוצאות'!$D$68&lt;&gt;4),1.2,1)</f>
        <v>0</v>
      </c>
      <c r="JU110" s="263"/>
      <c r="JV110" s="264"/>
      <c r="JW110" s="265"/>
      <c r="JX110" s="266"/>
      <c r="JY110" s="267">
        <f t="shared" si="163"/>
        <v>0</v>
      </c>
      <c r="JZ110" s="260">
        <f>+(IF(OR($B110=0,$C110=0,$D110=0,$DC$2&gt;$OE$1),0,IF(OR(JU110=0,JW110=0,JX110=0),0,MIN((VLOOKUP($D110,SALERYCODE,3,0))*(IF($D110=6,JX110,JW110))*((MIN((VLOOKUP($D110,SALERYCODE,5,0)),(IF($D110=6,JW110,JX110))))),MIN((VLOOKUP($D110,SALERYCODE,3,0)),(JU110+JV110))*(IF($D110=6,JX110,((MIN((VLOOKUP($D110,SALERYCODE,5,0)),JX110)))))))))/IF(AND($D110=2,'ראשי-פרטים כלליים וריכוז הוצאות'!$D$68&lt;&gt;4),1.2,1)</f>
        <v>0</v>
      </c>
      <c r="KA110" s="263"/>
      <c r="KB110" s="264"/>
      <c r="KC110" s="265"/>
      <c r="KD110" s="266"/>
      <c r="KE110" s="267">
        <f t="shared" si="164"/>
        <v>0</v>
      </c>
      <c r="KF110" s="260">
        <f>+(IF(OR($B110=0,$C110=0,$D110=0,$DC$2&gt;$OE$1),0,IF(OR(KA110=0,KC110=0,KD110=0),0,MIN((VLOOKUP($D110,SALERYCODE,3,0))*(IF($D110=6,KD110,KC110))*((MIN((VLOOKUP($D110,SALERYCODE,5,0)),(IF($D110=6,KC110,KD110))))),MIN((VLOOKUP($D110,SALERYCODE,3,0)),(KA110+KB110))*(IF($D110=6,KD110,((MIN((VLOOKUP($D110,SALERYCODE,5,0)),KD110)))))))))/IF(AND($D110=2,'ראשי-פרטים כלליים וריכוז הוצאות'!$D$68&lt;&gt;4),1.2,1)</f>
        <v>0</v>
      </c>
      <c r="KG110" s="263"/>
      <c r="KH110" s="264"/>
      <c r="KI110" s="265"/>
      <c r="KJ110" s="266"/>
      <c r="KK110" s="267">
        <f t="shared" si="165"/>
        <v>0</v>
      </c>
      <c r="KL110" s="260">
        <f>+(IF(OR($B110=0,$C110=0,$D110=0,$DC$2&gt;$OE$1),0,IF(OR(KG110=0,KI110=0,KJ110=0),0,MIN((VLOOKUP($D110,SALERYCODE,3,0))*(IF($D110=6,KJ110,KI110))*((MIN((VLOOKUP($D110,SALERYCODE,5,0)),(IF($D110=6,KI110,KJ110))))),MIN((VLOOKUP($D110,SALERYCODE,3,0)),(KG110+KH110))*(IF($D110=6,KJ110,((MIN((VLOOKUP($D110,SALERYCODE,5,0)),KJ110)))))))))/IF(AND($D110=2,'ראשי-פרטים כלליים וריכוז הוצאות'!$D$68&lt;&gt;4),1.2,1)</f>
        <v>0</v>
      </c>
      <c r="KM110" s="263"/>
      <c r="KN110" s="264"/>
      <c r="KO110" s="265"/>
      <c r="KP110" s="266"/>
      <c r="KQ110" s="267">
        <f t="shared" si="166"/>
        <v>0</v>
      </c>
      <c r="KR110" s="260">
        <f>+(IF(OR($B110=0,$C110=0,$D110=0,$DC$2&gt;$OE$1),0,IF(OR(KM110=0,KO110=0,KP110=0),0,MIN((VLOOKUP($D110,SALERYCODE,3,0))*(IF($D110=6,KP110,KO110))*((MIN((VLOOKUP($D110,SALERYCODE,5,0)),(IF($D110=6,KO110,KP110))))),MIN((VLOOKUP($D110,SALERYCODE,3,0)),(KM110+KN110))*(IF($D110=6,KP110,((MIN((VLOOKUP($D110,SALERYCODE,5,0)),KP110)))))))))/IF(AND($D110=2,'ראשי-פרטים כלליים וריכוז הוצאות'!$D$68&lt;&gt;4),1.2,1)</f>
        <v>0</v>
      </c>
      <c r="KS110" s="263"/>
      <c r="KT110" s="264"/>
      <c r="KU110" s="265"/>
      <c r="KV110" s="266"/>
      <c r="KW110" s="267">
        <f t="shared" si="167"/>
        <v>0</v>
      </c>
      <c r="KX110" s="260">
        <f>+(IF(OR($B110=0,$C110=0,$D110=0,$DC$2&gt;$OE$1),0,IF(OR(KS110=0,KU110=0,KV110=0),0,MIN((VLOOKUP($D110,SALERYCODE,3,0))*(IF($D110=6,KV110,KU110))*((MIN((VLOOKUP($D110,SALERYCODE,5,0)),(IF($D110=6,KU110,KV110))))),MIN((VLOOKUP($D110,SALERYCODE,3,0)),(KS110+KT110))*(IF($D110=6,KV110,((MIN((VLOOKUP($D110,SALERYCODE,5,0)),KV110)))))))))/IF(AND($D110=2,'ראשי-פרטים כלליים וריכוז הוצאות'!$D$68&lt;&gt;4),1.2,1)</f>
        <v>0</v>
      </c>
      <c r="KY110" s="263"/>
      <c r="KZ110" s="264"/>
      <c r="LA110" s="265"/>
      <c r="LB110" s="266"/>
      <c r="LC110" s="267">
        <f t="shared" si="168"/>
        <v>0</v>
      </c>
      <c r="LD110" s="260">
        <f>+(IF(OR($B110=0,$C110=0,$D110=0,$DC$2&gt;$OE$1),0,IF(OR(KY110=0,LA110=0,LB110=0),0,MIN((VLOOKUP($D110,SALERYCODE,3,0))*(IF($D110=6,LB110,LA110))*((MIN((VLOOKUP($D110,SALERYCODE,5,0)),(IF($D110=6,LA110,LB110))))),MIN((VLOOKUP($D110,SALERYCODE,3,0)),(KY110+KZ110))*(IF($D110=6,LB110,((MIN((VLOOKUP($D110,SALERYCODE,5,0)),LB110)))))))))/IF(AND($D110=2,'ראשי-פרטים כלליים וריכוז הוצאות'!$D$68&lt;&gt;4),1.2,1)</f>
        <v>0</v>
      </c>
      <c r="LE110" s="263"/>
      <c r="LF110" s="264"/>
      <c r="LG110" s="265"/>
      <c r="LH110" s="266"/>
      <c r="LI110" s="267">
        <f t="shared" si="169"/>
        <v>0</v>
      </c>
      <c r="LJ110" s="260">
        <f>+(IF(OR($B110=0,$C110=0,$D110=0,$DC$2&gt;$OE$1),0,IF(OR(LE110=0,LG110=0,LH110=0),0,MIN((VLOOKUP($D110,SALERYCODE,3,0))*(IF($D110=6,LH110,LG110))*((MIN((VLOOKUP($D110,SALERYCODE,5,0)),(IF($D110=6,LG110,LH110))))),MIN((VLOOKUP($D110,SALERYCODE,3,0)),(LE110+LF110))*(IF($D110=6,LH110,((MIN((VLOOKUP($D110,SALERYCODE,5,0)),LH110)))))))))/IF(AND($D110=2,'ראשי-פרטים כלליים וריכוז הוצאות'!$D$68&lt;&gt;4),1.2,1)</f>
        <v>0</v>
      </c>
      <c r="LK110" s="263"/>
      <c r="LL110" s="264"/>
      <c r="LM110" s="265"/>
      <c r="LN110" s="266"/>
      <c r="LO110" s="267">
        <f t="shared" si="170"/>
        <v>0</v>
      </c>
      <c r="LP110" s="260">
        <f>+(IF(OR($B110=0,$C110=0,$D110=0,$DC$2&gt;$OE$1),0,IF(OR(LK110=0,LM110=0,LN110=0),0,MIN((VLOOKUP($D110,SALERYCODE,3,0))*(IF($D110=6,LN110,LM110))*((MIN((VLOOKUP($D110,SALERYCODE,5,0)),(IF($D110=6,LM110,LN110))))),MIN((VLOOKUP($D110,SALERYCODE,3,0)),(LK110+LL110))*(IF($D110=6,LN110,((MIN((VLOOKUP($D110,SALERYCODE,5,0)),LN110)))))))))/IF(AND($D110=2,'ראשי-פרטים כלליים וריכוז הוצאות'!$D$68&lt;&gt;4),1.2,1)</f>
        <v>0</v>
      </c>
      <c r="LQ110" s="263"/>
      <c r="LR110" s="264"/>
      <c r="LS110" s="265"/>
      <c r="LT110" s="266"/>
      <c r="LU110" s="267">
        <f t="shared" si="171"/>
        <v>0</v>
      </c>
      <c r="LV110" s="260">
        <f>+(IF(OR($B110=0,$C110=0,$D110=0,$DC$2&gt;$OE$1),0,IF(OR(LQ110=0,LS110=0,LT110=0),0,MIN((VLOOKUP($D110,SALERYCODE,3,0))*(IF($D110=6,LT110,LS110))*((MIN((VLOOKUP($D110,SALERYCODE,5,0)),(IF($D110=6,LS110,LT110))))),MIN((VLOOKUP($D110,SALERYCODE,3,0)),(LQ110+LR110))*(IF($D110=6,LT110,((MIN((VLOOKUP($D110,SALERYCODE,5,0)),LT110)))))))))/IF(AND($D110=2,'ראשי-פרטים כלליים וריכוז הוצאות'!$D$68&lt;&gt;4),1.2,1)</f>
        <v>0</v>
      </c>
      <c r="LW110" s="263"/>
      <c r="LX110" s="264"/>
      <c r="LY110" s="265"/>
      <c r="LZ110" s="266"/>
      <c r="MA110" s="267">
        <f t="shared" si="172"/>
        <v>0</v>
      </c>
      <c r="MB110" s="260">
        <f>+(IF(OR($B110=0,$C110=0,$D110=0,$DC$2&gt;$OE$1),0,IF(OR(LW110=0,LY110=0,LZ110=0),0,MIN((VLOOKUP($D110,SALERYCODE,3,0))*(IF($D110=6,LZ110,LY110))*((MIN((VLOOKUP($D110,SALERYCODE,5,0)),(IF($D110=6,LY110,LZ110))))),MIN((VLOOKUP($D110,SALERYCODE,3,0)),(LW110+LX110))*(IF($D110=6,LZ110,((MIN((VLOOKUP($D110,SALERYCODE,5,0)),LZ110)))))))))/IF(AND($D110=2,'ראשי-פרטים כלליים וריכוז הוצאות'!$D$68&lt;&gt;4),1.2,1)</f>
        <v>0</v>
      </c>
      <c r="MC110" s="263"/>
      <c r="MD110" s="264"/>
      <c r="ME110" s="265"/>
      <c r="MF110" s="266"/>
      <c r="MG110" s="267">
        <f t="shared" si="173"/>
        <v>0</v>
      </c>
      <c r="MH110" s="260">
        <f>+(IF(OR($B110=0,$C110=0,$D110=0,$DC$2&gt;$OE$1),0,IF(OR(MC110=0,ME110=0,MF110=0),0,MIN((VLOOKUP($D110,SALERYCODE,3,0))*(IF($D110=6,MF110,ME110))*((MIN((VLOOKUP($D110,SALERYCODE,5,0)),(IF($D110=6,ME110,MF110))))),MIN((VLOOKUP($D110,SALERYCODE,3,0)),(MC110+MD110))*(IF($D110=6,MF110,((MIN((VLOOKUP($D110,SALERYCODE,5,0)),MF110)))))))))/IF(AND($D110=2,'ראשי-פרטים כלליים וריכוז הוצאות'!$D$68&lt;&gt;4),1.2,1)</f>
        <v>0</v>
      </c>
      <c r="MI110" s="263"/>
      <c r="MJ110" s="264"/>
      <c r="MK110" s="265"/>
      <c r="ML110" s="266"/>
      <c r="MM110" s="267">
        <f t="shared" si="174"/>
        <v>0</v>
      </c>
      <c r="MN110" s="260">
        <f>+(IF(OR($B110=0,$C110=0,$D110=0,$DC$2&gt;$OE$1),0,IF(OR(MI110=0,MK110=0,ML110=0),0,MIN((VLOOKUP($D110,SALERYCODE,3,0))*(IF($D110=6,ML110,MK110))*((MIN((VLOOKUP($D110,SALERYCODE,5,0)),(IF($D110=6,MK110,ML110))))),MIN((VLOOKUP($D110,SALERYCODE,3,0)),(MI110+MJ110))*(IF($D110=6,ML110,((MIN((VLOOKUP($D110,SALERYCODE,5,0)),ML110)))))))))/IF(AND($D110=2,'ראשי-פרטים כלליים וריכוז הוצאות'!$D$68&lt;&gt;4),1.2,1)</f>
        <v>0</v>
      </c>
      <c r="MO110" s="263"/>
      <c r="MP110" s="264"/>
      <c r="MQ110" s="265"/>
      <c r="MR110" s="266"/>
      <c r="MS110" s="267">
        <f t="shared" si="175"/>
        <v>0</v>
      </c>
      <c r="MT110" s="260">
        <f>+(IF(OR($B110=0,$C110=0,$D110=0,$DC$2&gt;$OE$1),0,IF(OR(MO110=0,MQ110=0,MR110=0),0,MIN((VLOOKUP($D110,SALERYCODE,3,0))*(IF($D110=6,MR110,MQ110))*((MIN((VLOOKUP($D110,SALERYCODE,5,0)),(IF($D110=6,MQ110,MR110))))),MIN((VLOOKUP($D110,SALERYCODE,3,0)),(MO110+MP110))*(IF($D110=6,MR110,((MIN((VLOOKUP($D110,SALERYCODE,5,0)),MR110)))))))))/IF(AND($D110=2,'ראשי-פרטים כלליים וריכוז הוצאות'!$D$68&lt;&gt;4),1.2,1)</f>
        <v>0</v>
      </c>
      <c r="MU110" s="263"/>
      <c r="MV110" s="264"/>
      <c r="MW110" s="265"/>
      <c r="MX110" s="266"/>
      <c r="MY110" s="267">
        <f t="shared" si="176"/>
        <v>0</v>
      </c>
      <c r="MZ110" s="260">
        <f>+(IF(OR($B110=0,$C110=0,$D110=0,$DC$2&gt;$OE$1),0,IF(OR(MU110=0,MW110=0,MX110=0),0,MIN((VLOOKUP($D110,SALERYCODE,3,0))*(IF($D110=6,MX110,MW110))*((MIN((VLOOKUP($D110,SALERYCODE,5,0)),(IF($D110=6,MW110,MX110))))),MIN((VLOOKUP($D110,SALERYCODE,3,0)),(MU110+MV110))*(IF($D110=6,MX110,((MIN((VLOOKUP($D110,SALERYCODE,5,0)),MX110)))))))))/IF(AND($D110=2,'ראשי-פרטים כלליים וריכוז הוצאות'!$D$68&lt;&gt;4),1.2,1)</f>
        <v>0</v>
      </c>
      <c r="NA110" s="263"/>
      <c r="NB110" s="264"/>
      <c r="NC110" s="265"/>
      <c r="ND110" s="266"/>
      <c r="NE110" s="267">
        <f t="shared" si="177"/>
        <v>0</v>
      </c>
      <c r="NF110" s="260">
        <f>+(IF(OR($B110=0,$C110=0,$D110=0,$DC$2&gt;$OE$1),0,IF(OR(NA110=0,NC110=0,ND110=0),0,MIN((VLOOKUP($D110,SALERYCODE,3,0))*(IF($D110=6,ND110,NC110))*((MIN((VLOOKUP($D110,SALERYCODE,5,0)),(IF($D110=6,NC110,ND110))))),MIN((VLOOKUP($D110,SALERYCODE,3,0)),(NA110+NB110))*(IF($D110=6,ND110,((MIN((VLOOKUP($D110,SALERYCODE,5,0)),ND110)))))))))/IF(AND($D110=2,'ראשי-פרטים כלליים וריכוז הוצאות'!$D$68&lt;&gt;4),1.2,1)</f>
        <v>0</v>
      </c>
      <c r="NG110" s="263"/>
      <c r="NH110" s="264"/>
      <c r="NI110" s="265"/>
      <c r="NJ110" s="266"/>
      <c r="NK110" s="267">
        <f t="shared" si="178"/>
        <v>0</v>
      </c>
      <c r="NL110" s="260">
        <f>+(IF(OR($B110=0,$C110=0,$D110=0,$DC$2&gt;$OE$1),0,IF(OR(NG110=0,NI110=0,NJ110=0),0,MIN((VLOOKUP($D110,SALERYCODE,3,0))*(IF($D110=6,NJ110,NI110))*((MIN((VLOOKUP($D110,SALERYCODE,5,0)),(IF($D110=6,NI110,NJ110))))),MIN((VLOOKUP($D110,SALERYCODE,3,0)),(NG110+NH110))*(IF($D110=6,NJ110,((MIN((VLOOKUP($D110,SALERYCODE,5,0)),NJ110)))))))))/IF(AND($D110=2,'ראשי-פרטים כלליים וריכוז הוצאות'!$D$68&lt;&gt;4),1.2,1)</f>
        <v>0</v>
      </c>
      <c r="NM110" s="263"/>
      <c r="NN110" s="264"/>
      <c r="NO110" s="265"/>
      <c r="NP110" s="266"/>
      <c r="NQ110" s="267">
        <f t="shared" si="179"/>
        <v>0</v>
      </c>
      <c r="NR110" s="260">
        <f>+(IF(OR($B110=0,$C110=0,$D110=0,$DC$2&gt;$OE$1),0,IF(OR(NM110=0,NO110=0,NP110=0),0,MIN((VLOOKUP($D110,SALERYCODE,3,0))*(IF($D110=6,NP110,NO110))*((MIN((VLOOKUP($D110,SALERYCODE,5,0)),(IF($D110=6,NO110,NP110))))),MIN((VLOOKUP($D110,SALERYCODE,3,0)),(NM110+NN110))*(IF($D110=6,NP110,((MIN((VLOOKUP($D110,SALERYCODE,5,0)),NP110)))))))))/IF(AND($D110=2,'ראשי-פרטים כלליים וריכוז הוצאות'!$D$68&lt;&gt;4),1.2,1)</f>
        <v>0</v>
      </c>
      <c r="NS110" s="263"/>
      <c r="NT110" s="264"/>
      <c r="NU110" s="265"/>
      <c r="NV110" s="266"/>
      <c r="NW110" s="267">
        <f t="shared" si="180"/>
        <v>0</v>
      </c>
      <c r="NX110" s="260">
        <f>+(IF(OR($B110=0,$C110=0,$D110=0,$DC$2&gt;$OE$1),0,IF(OR(NS110=0,NU110=0,NV110=0),0,MIN((VLOOKUP($D110,SALERYCODE,3,0))*(IF($D110=6,NV110,NU110))*((MIN((VLOOKUP($D110,SALERYCODE,5,0)),(IF($D110=6,NU110,NV110))))),MIN((VLOOKUP($D110,SALERYCODE,3,0)),(NS110+NT110))*(IF($D110=6,NV110,((MIN((VLOOKUP($D110,SALERYCODE,5,0)),NV110)))))))))/IF(AND($D110=2,'ראשי-פרטים כלליים וריכוז הוצאות'!$D$68&lt;&gt;4),1.2,1)</f>
        <v>0</v>
      </c>
      <c r="NY110" s="263"/>
      <c r="NZ110" s="264"/>
      <c r="OA110" s="265"/>
      <c r="OB110" s="266"/>
      <c r="OC110" s="267">
        <f t="shared" si="181"/>
        <v>0</v>
      </c>
      <c r="OD110" s="260">
        <f>+(IF(OR($B110=0,$C110=0,$D110=0,$DC$2&gt;$OE$1),0,IF(OR(NY110=0,OA110=0,OB110=0),0,MIN((VLOOKUP($D110,SALERYCODE,3,0))*(IF($D110=6,OB110,OA110))*((MIN((VLOOKUP($D110,SALERYCODE,5,0)),(IF($D110=6,OA110,OB110))))),MIN((VLOOKUP($D110,SALERYCODE,3,0)),(NY110+NZ110))*(IF($D110=6,OB110,((MIN((VLOOKUP($D110,SALERYCODE,5,0)),OB110)))))))))/IF(AND($D110=2,'ראשי-פרטים כלליים וריכוז הוצאות'!$D$68&lt;&gt;4),1.2,1)</f>
        <v>0</v>
      </c>
      <c r="OE110" s="275">
        <f t="shared" si="192"/>
        <v>0</v>
      </c>
      <c r="OF110" s="283">
        <f t="shared" si="193"/>
        <v>9.9999999999999995E-7</v>
      </c>
      <c r="OG110" s="276">
        <f t="shared" si="194"/>
        <v>0</v>
      </c>
      <c r="OH110" s="275">
        <f t="shared" si="195"/>
        <v>0</v>
      </c>
      <c r="OI110" s="275">
        <v>0</v>
      </c>
      <c r="OJ110" s="258">
        <f t="shared" si="191"/>
        <v>0</v>
      </c>
      <c r="OK110" s="284"/>
      <c r="OL110" s="116">
        <f>MIN(OJ110+OK110*OF110*OE110/$OL$1/IF(AND($D110=2,'ראשי-פרטים כלליים וריכוז הוצאות'!$D$68&lt;&gt;4),1.2,1),IF($D110&gt;0,VLOOKUP($D110,SALERYCODE,3,0)*12*OG110,0))</f>
        <v>0</v>
      </c>
      <c r="OM110" s="95">
        <f t="shared" si="182"/>
        <v>0</v>
      </c>
      <c r="ON110" s="11">
        <f t="shared" si="183"/>
        <v>0</v>
      </c>
      <c r="OO110" s="11">
        <f t="shared" si="184"/>
        <v>0</v>
      </c>
      <c r="OP110" s="22">
        <f t="shared" si="185"/>
        <v>0</v>
      </c>
      <c r="OQ110" s="11">
        <f t="shared" si="186"/>
        <v>0</v>
      </c>
      <c r="OR110" s="11" t="e">
        <f>#REF!</f>
        <v>#REF!</v>
      </c>
      <c r="OS110" s="35" t="e">
        <f>#REF!-OP110</f>
        <v>#REF!</v>
      </c>
      <c r="OT110" s="35" t="e">
        <f>OS110-#REF!</f>
        <v>#REF!</v>
      </c>
      <c r="OU110" s="43" t="e">
        <f>IF(AND(OP110&gt;0,(OS110=#REF!-OP110)),"מועסק פחות מ-10% מזמנו במופ","")</f>
        <v>#REF!</v>
      </c>
    </row>
    <row r="111" spans="1:411" ht="24" hidden="1" customHeight="1" outlineLevel="1" x14ac:dyDescent="0.2">
      <c r="A111" s="282">
        <v>108</v>
      </c>
      <c r="B111" s="269"/>
      <c r="C111" s="270"/>
      <c r="D111" s="271"/>
      <c r="E111" s="263"/>
      <c r="F111" s="264"/>
      <c r="G111" s="265"/>
      <c r="H111" s="266"/>
      <c r="I111" s="267">
        <f t="shared" si="117"/>
        <v>0</v>
      </c>
      <c r="J111" s="260">
        <f>(IF(OR($B111=0,$C111=0,$D111=0,$E$2&gt;$OE$1),0,IF(OR($E111=0,$G111=0,$H111=0),0,MIN((VLOOKUP($D111,SALERYCODE,3,0))*(IF($D111=6,$H111,$G111))*((MIN((VLOOKUP($D111,SALERYCODE,5,0)),(IF($D111=6,$G111,$H111))))),MIN((VLOOKUP($D111,SALERYCODE,3,0)),($E111+$F111))*(IF($D111=6,$H111,((MIN((VLOOKUP($D111,SALERYCODE,5,0)),$H111)))))))))/IF(AND($D111=2,'ראשי-פרטים כלליים וריכוז הוצאות'!$D$68&lt;&gt;4),1.2,1)</f>
        <v>0</v>
      </c>
      <c r="K111" s="263"/>
      <c r="L111" s="264"/>
      <c r="M111" s="265"/>
      <c r="N111" s="266"/>
      <c r="O111" s="267">
        <f t="shared" si="118"/>
        <v>0</v>
      </c>
      <c r="P111" s="260">
        <f>+(IF(OR($B111=0,$C111=0,$D111=0,$K$2&gt;$OE$1),0,IF(OR($K111=0,$M111=0,$N111=0),0,MIN((VLOOKUP($D111,SALERYCODE,3,0))*(IF($D111=6,$N111,$M111))*((MIN((VLOOKUP($D111,SALERYCODE,5,0)),(IF($D111=6,$M111,$N111))))),MIN((VLOOKUP($D111,SALERYCODE,3,0)),($K111+$L111))*(IF($D111=6,$N111,((MIN((VLOOKUP($D111,SALERYCODE,5,0)),$N111)))))))))/IF(AND($D111=2,'ראשי-פרטים כלליים וריכוז הוצאות'!$D$68&lt;&gt;4),1.2,1)</f>
        <v>0</v>
      </c>
      <c r="Q111" s="263"/>
      <c r="R111" s="264"/>
      <c r="S111" s="265"/>
      <c r="T111" s="266"/>
      <c r="U111" s="267">
        <f t="shared" si="119"/>
        <v>0</v>
      </c>
      <c r="V111" s="260">
        <f>+(IF(OR($B111=0,$C111=0,$D111=0,$Q$2&gt;$OE$1),0,IF(OR(Q111=0,S111=0,T111=0),0,MIN((VLOOKUP($D111,SALERYCODE,3,0))*(IF($D111=6,T111,S111))*((MIN((VLOOKUP($D111,SALERYCODE,5,0)),(IF($D111=6,S111,T111))))),MIN((VLOOKUP($D111,SALERYCODE,3,0)),(Q111+R111))*(IF($D111=6,T111,((MIN((VLOOKUP($D111,SALERYCODE,5,0)),T111)))))))))/IF(AND($D111=2,'ראשי-פרטים כלליים וריכוז הוצאות'!$D$68&lt;&gt;4),1.2,1)</f>
        <v>0</v>
      </c>
      <c r="W111" s="263"/>
      <c r="X111" s="264"/>
      <c r="Y111" s="265"/>
      <c r="Z111" s="266"/>
      <c r="AA111" s="267">
        <f t="shared" si="120"/>
        <v>0</v>
      </c>
      <c r="AB111" s="260">
        <f>+(IF(OR($B111=0,$C111=0,$D111=0,$W$2&gt;$OE$1),0,IF(OR(W111=0,Y111=0,Z111=0),0,MIN((VLOOKUP($D111,SALERYCODE,3,0))*(IF($D111=6,Z111,Y111))*((MIN((VLOOKUP($D111,SALERYCODE,5,0)),(IF($D111=6,Y111,Z111))))),MIN((VLOOKUP($D111,SALERYCODE,3,0)),(W111+X111))*(IF($D111=6,Z111,((MIN((VLOOKUP($D111,SALERYCODE,5,0)),Z111)))))))))/IF(AND($D111=2,'ראשי-פרטים כלליים וריכוז הוצאות'!$D$68&lt;&gt;4),1.2,1)</f>
        <v>0</v>
      </c>
      <c r="AC111" s="263"/>
      <c r="AD111" s="264"/>
      <c r="AE111" s="265"/>
      <c r="AF111" s="266"/>
      <c r="AG111" s="267">
        <f t="shared" si="121"/>
        <v>0</v>
      </c>
      <c r="AH111" s="260">
        <f>+(IF(OR($B111=0,$C111=0,$D111=0,$AC$2&gt;$OE$1),0,IF(OR(AC111=0,AE111=0,AF111=0),0,MIN((VLOOKUP($D111,SALERYCODE,3,0))*(IF($D111=6,AF111,AE111))*((MIN((VLOOKUP($D111,SALERYCODE,5,0)),(IF($D111=6,AE111,AF111))))),MIN((VLOOKUP($D111,SALERYCODE,3,0)),(AC111+AD111))*(IF($D111=6,AF111,((MIN((VLOOKUP($D111,SALERYCODE,5,0)),AF111)))))))))/IF(AND($D111=2,'ראשי-פרטים כלליים וריכוז הוצאות'!$D$68&lt;&gt;4),1.2,1)</f>
        <v>0</v>
      </c>
      <c r="AI111" s="263"/>
      <c r="AJ111" s="264"/>
      <c r="AK111" s="265"/>
      <c r="AL111" s="266"/>
      <c r="AM111" s="267">
        <f t="shared" si="122"/>
        <v>0</v>
      </c>
      <c r="AN111" s="260">
        <f>+(IF(OR($B111=0,$C111=0,$D111=0,$AI$2&gt;$OE$1),0,IF(OR(AI111=0,AK111=0,AL111=0),0,MIN((VLOOKUP($D111,SALERYCODE,3,0))*(IF($D111=6,AL111,AK111))*((MIN((VLOOKUP($D111,SALERYCODE,5,0)),(IF($D111=6,AK111,AL111))))),MIN((VLOOKUP($D111,SALERYCODE,3,0)),(AI111+AJ111))*(IF($D111=6,AL111,((MIN((VLOOKUP($D111,SALERYCODE,5,0)),AL111)))))))))/IF(AND($D111=2,'ראשי-פרטים כלליים וריכוז הוצאות'!$D$68&lt;&gt;4),1.2,1)</f>
        <v>0</v>
      </c>
      <c r="AO111" s="263"/>
      <c r="AP111" s="264"/>
      <c r="AQ111" s="265"/>
      <c r="AR111" s="266"/>
      <c r="AS111" s="267">
        <f t="shared" si="123"/>
        <v>0</v>
      </c>
      <c r="AT111" s="260">
        <f>+(IF(OR($B111=0,$C111=0,$D111=0,$AO$2&gt;$OE$1),0,IF(OR(AO111=0,AQ111=0,AR111=0),0,MIN((VLOOKUP($D111,SALERYCODE,3,0))*(IF($D111=6,AR111,AQ111))*((MIN((VLOOKUP($D111,SALERYCODE,5,0)),(IF($D111=6,AQ111,AR111))))),MIN((VLOOKUP($D111,SALERYCODE,3,0)),(AO111+AP111))*(IF($D111=6,AR111,((MIN((VLOOKUP($D111,SALERYCODE,5,0)),AR111)))))))))/IF(AND($D111=2,'ראשי-פרטים כלליים וריכוז הוצאות'!$D$68&lt;&gt;4),1.2,1)</f>
        <v>0</v>
      </c>
      <c r="AU111" s="263"/>
      <c r="AV111" s="264"/>
      <c r="AW111" s="265"/>
      <c r="AX111" s="266"/>
      <c r="AY111" s="267">
        <f t="shared" si="124"/>
        <v>0</v>
      </c>
      <c r="AZ111" s="260">
        <f>+(IF(OR($B111=0,$C111=0,$D111=0,$AU$2&gt;$OE$1),0,IF(OR(AU111=0,AW111=0,AX111=0),0,MIN((VLOOKUP($D111,SALERYCODE,3,0))*(IF($D111=6,AX111,AW111))*((MIN((VLOOKUP($D111,SALERYCODE,5,0)),(IF($D111=6,AW111,AX111))))),MIN((VLOOKUP($D111,SALERYCODE,3,0)),(AU111+AV111))*(IF($D111=6,AX111,((MIN((VLOOKUP($D111,SALERYCODE,5,0)),AX111)))))))))/IF(AND($D111=2,'ראשי-פרטים כלליים וריכוז הוצאות'!$D$68&lt;&gt;4),1.2,1)</f>
        <v>0</v>
      </c>
      <c r="BA111" s="263"/>
      <c r="BB111" s="264"/>
      <c r="BC111" s="265"/>
      <c r="BD111" s="266"/>
      <c r="BE111" s="267">
        <f t="shared" si="125"/>
        <v>0</v>
      </c>
      <c r="BF111" s="260">
        <f>+(IF(OR($B111=0,$C111=0,$D111=0,$BA$2&gt;$OE$1),0,IF(OR(BA111=0,BC111=0,BD111=0),0,MIN((VLOOKUP($D111,SALERYCODE,3,0))*(IF($D111=6,BD111,BC111))*((MIN((VLOOKUP($D111,SALERYCODE,5,0)),(IF($D111=6,BC111,BD111))))),MIN((VLOOKUP($D111,SALERYCODE,3,0)),(BA111+BB111))*(IF($D111=6,BD111,((MIN((VLOOKUP($D111,SALERYCODE,5,0)),BD111)))))))))/IF(AND($D111=2,'ראשי-פרטים כלליים וריכוז הוצאות'!$D$68&lt;&gt;4),1.2,1)</f>
        <v>0</v>
      </c>
      <c r="BG111" s="263"/>
      <c r="BH111" s="264"/>
      <c r="BI111" s="265"/>
      <c r="BJ111" s="266"/>
      <c r="BK111" s="267">
        <f t="shared" si="126"/>
        <v>0</v>
      </c>
      <c r="BL111" s="260">
        <f>+(IF(OR($B111=0,$C111=0,$D111=0,$BG$2&gt;$OE$1),0,IF(OR(BG111=0,BI111=0,BJ111=0),0,MIN((VLOOKUP($D111,SALERYCODE,3,0))*(IF($D111=6,BJ111,BI111))*((MIN((VLOOKUP($D111,SALERYCODE,5,0)),(IF($D111=6,BI111,BJ111))))),MIN((VLOOKUP($D111,SALERYCODE,3,0)),(BG111+BH111))*(IF($D111=6,BJ111,((MIN((VLOOKUP($D111,SALERYCODE,5,0)),BJ111)))))))))/IF(AND($D111=2,'ראשי-פרטים כלליים וריכוז הוצאות'!$D$68&lt;&gt;4),1.2,1)</f>
        <v>0</v>
      </c>
      <c r="BM111" s="263"/>
      <c r="BN111" s="264"/>
      <c r="BO111" s="265"/>
      <c r="BP111" s="266"/>
      <c r="BQ111" s="267">
        <f t="shared" si="127"/>
        <v>0</v>
      </c>
      <c r="BR111" s="260">
        <f>+(IF(OR($B111=0,$C111=0,$D111=0,$BM$2&gt;$OE$1),0,IF(OR(BM111=0,BO111=0,BP111=0),0,MIN((VLOOKUP($D111,SALERYCODE,3,0))*(IF($D111=6,BP111,BO111))*((MIN((VLOOKUP($D111,SALERYCODE,5,0)),(IF($D111=6,BO111,BP111))))),MIN((VLOOKUP($D111,SALERYCODE,3,0)),(BM111+BN111))*(IF($D111=6,BP111,((MIN((VLOOKUP($D111,SALERYCODE,5,0)),BP111)))))))))/IF(AND($D111=2,'ראשי-פרטים כלליים וריכוז הוצאות'!$D$68&lt;&gt;4),1.2,1)</f>
        <v>0</v>
      </c>
      <c r="BS111" s="263"/>
      <c r="BT111" s="264"/>
      <c r="BU111" s="265"/>
      <c r="BV111" s="266"/>
      <c r="BW111" s="267">
        <f t="shared" si="128"/>
        <v>0</v>
      </c>
      <c r="BX111" s="260">
        <f>+(IF(OR($B111=0,$C111=0,$D111=0,$BS$2&gt;$OE$1),0,IF(OR(BS111=0,BU111=0,BV111=0),0,MIN((VLOOKUP($D111,SALERYCODE,3,0))*(IF($D111=6,BV111,BU111))*((MIN((VLOOKUP($D111,SALERYCODE,5,0)),(IF($D111=6,BU111,BV111))))),MIN((VLOOKUP($D111,SALERYCODE,3,0)),(BS111+BT111))*(IF($D111=6,BV111,((MIN((VLOOKUP($D111,SALERYCODE,5,0)),BV111)))))))))/IF(AND($D111=2,'ראשי-פרטים כלליים וריכוז הוצאות'!$D$68&lt;&gt;4),1.2,1)</f>
        <v>0</v>
      </c>
      <c r="BY111" s="263"/>
      <c r="BZ111" s="264"/>
      <c r="CA111" s="265"/>
      <c r="CB111" s="266"/>
      <c r="CC111" s="267">
        <f t="shared" si="129"/>
        <v>0</v>
      </c>
      <c r="CD111" s="260">
        <f>+(IF(OR($B111=0,$C111=0,$D111=0,$BY$2&gt;$OE$1),0,IF(OR(BY111=0,CA111=0,CB111=0),0,MIN((VLOOKUP($D111,SALERYCODE,3,0))*(IF($D111=6,CB111,CA111))*((MIN((VLOOKUP($D111,SALERYCODE,5,0)),(IF($D111=6,CA111,CB111))))),MIN((VLOOKUP($D111,SALERYCODE,3,0)),(BY111+BZ111))*(IF($D111=6,CB111,((MIN((VLOOKUP($D111,SALERYCODE,5,0)),CB111)))))))))/IF(AND($D111=2,'ראשי-פרטים כלליים וריכוז הוצאות'!$D$68&lt;&gt;4),1.2,1)</f>
        <v>0</v>
      </c>
      <c r="CE111" s="263"/>
      <c r="CF111" s="264"/>
      <c r="CG111" s="265"/>
      <c r="CH111" s="266"/>
      <c r="CI111" s="267">
        <f t="shared" si="130"/>
        <v>0</v>
      </c>
      <c r="CJ111" s="260">
        <f>+(IF(OR($B111=0,$C111=0,$D111=0,$CE$2&gt;$OE$1),0,IF(OR(CE111=0,CG111=0,CH111=0),0,MIN((VLOOKUP($D111,SALERYCODE,3,0))*(IF($D111=6,CH111,CG111))*((MIN((VLOOKUP($D111,SALERYCODE,5,0)),(IF($D111=6,CG111,CH111))))),MIN((VLOOKUP($D111,SALERYCODE,3,0)),(CE111+CF111))*(IF($D111=6,CH111,((MIN((VLOOKUP($D111,SALERYCODE,5,0)),CH111)))))))))/IF(AND($D111=2,'ראשי-פרטים כלליים וריכוז הוצאות'!$D$68&lt;&gt;4),1.2,1)</f>
        <v>0</v>
      </c>
      <c r="CK111" s="263"/>
      <c r="CL111" s="264"/>
      <c r="CM111" s="265"/>
      <c r="CN111" s="266"/>
      <c r="CO111" s="267">
        <f t="shared" si="131"/>
        <v>0</v>
      </c>
      <c r="CP111" s="260">
        <f>+(IF(OR($B111=0,$C111=0,$D111=0,$CK$2&gt;$OE$1),0,IF(OR(CK111=0,CM111=0,CN111=0),0,MIN((VLOOKUP($D111,SALERYCODE,3,0))*(IF($D111=6,CN111,CM111))*((MIN((VLOOKUP($D111,SALERYCODE,5,0)),(IF($D111=6,CM111,CN111))))),MIN((VLOOKUP($D111,SALERYCODE,3,0)),(CK111+CL111))*(IF($D111=6,CN111,((MIN((VLOOKUP($D111,SALERYCODE,5,0)),CN111)))))))))/IF(AND($D111=2,'ראשי-פרטים כלליים וריכוז הוצאות'!$D$68&lt;&gt;4),1.2,1)</f>
        <v>0</v>
      </c>
      <c r="CQ111" s="263"/>
      <c r="CR111" s="264"/>
      <c r="CS111" s="265"/>
      <c r="CT111" s="266"/>
      <c r="CU111" s="267">
        <f t="shared" si="132"/>
        <v>0</v>
      </c>
      <c r="CV111" s="260">
        <f>+(IF(OR($B111=0,$C111=0,$D111=0,$CQ$2&gt;$OE$1),0,IF(OR(CQ111=0,CS111=0,CT111=0),0,MIN((VLOOKUP($D111,SALERYCODE,3,0))*(IF($D111=6,CT111,CS111))*((MIN((VLOOKUP($D111,SALERYCODE,5,0)),(IF($D111=6,CS111,CT111))))),MIN((VLOOKUP($D111,SALERYCODE,3,0)),(CQ111+CR111))*(IF($D111=6,CT111,((MIN((VLOOKUP($D111,SALERYCODE,5,0)),CT111)))))))))/IF(AND($D111=2,'ראשי-פרטים כלליים וריכוז הוצאות'!$D$68&lt;&gt;4),1.2,1)</f>
        <v>0</v>
      </c>
      <c r="CW111" s="263"/>
      <c r="CX111" s="264"/>
      <c r="CY111" s="265"/>
      <c r="CZ111" s="266"/>
      <c r="DA111" s="267">
        <f t="shared" si="133"/>
        <v>0</v>
      </c>
      <c r="DB111" s="260">
        <f>+(IF(OR($B111=0,$C111=0,$D111=0,$CW$2&gt;$OE$1),0,IF(OR(CW111=0,CY111=0,CZ111=0),0,MIN((VLOOKUP($D111,SALERYCODE,3,0))*(IF($D111=6,CZ111,CY111))*((MIN((VLOOKUP($D111,SALERYCODE,5,0)),(IF($D111=6,CY111,CZ111))))),MIN((VLOOKUP($D111,SALERYCODE,3,0)),(CW111+CX111))*(IF($D111=6,CZ111,((MIN((VLOOKUP($D111,SALERYCODE,5,0)),CZ111)))))))))/IF(AND($D111=2,'ראשי-פרטים כלליים וריכוז הוצאות'!$D$68&lt;&gt;4),1.2,1)</f>
        <v>0</v>
      </c>
      <c r="DC111" s="263"/>
      <c r="DD111" s="264"/>
      <c r="DE111" s="265"/>
      <c r="DF111" s="266"/>
      <c r="DG111" s="267">
        <f t="shared" si="134"/>
        <v>0</v>
      </c>
      <c r="DH111" s="260">
        <f>+(IF(OR($B111=0,$C111=0,$D111=0,$DC$2&gt;$OE$1),0,IF(OR(DC111=0,DE111=0,DF111=0),0,MIN((VLOOKUP($D111,SALERYCODE,3,0))*(IF($D111=6,DF111,DE111))*((MIN((VLOOKUP($D111,SALERYCODE,5,0)),(IF($D111=6,DE111,DF111))))),MIN((VLOOKUP($D111,SALERYCODE,3,0)),(DC111+DD111))*(IF($D111=6,DF111,((MIN((VLOOKUP($D111,SALERYCODE,5,0)),DF111)))))))))/IF(AND($D111=2,'ראשי-פרטים כלליים וריכוז הוצאות'!$D$68&lt;&gt;4),1.2,1)</f>
        <v>0</v>
      </c>
      <c r="DI111" s="263"/>
      <c r="DJ111" s="264"/>
      <c r="DK111" s="265"/>
      <c r="DL111" s="266"/>
      <c r="DM111" s="267">
        <f t="shared" si="135"/>
        <v>0</v>
      </c>
      <c r="DN111" s="260">
        <f>+(IF(OR($B111=0,$C111=0,$D111=0,$DC$2&gt;$OE$1),0,IF(OR(DI111=0,DK111=0,DL111=0),0,MIN((VLOOKUP($D111,SALERYCODE,3,0))*(IF($D111=6,DL111,DK111))*((MIN((VLOOKUP($D111,SALERYCODE,5,0)),(IF($D111=6,DK111,DL111))))),MIN((VLOOKUP($D111,SALERYCODE,3,0)),(DI111+DJ111))*(IF($D111=6,DL111,((MIN((VLOOKUP($D111,SALERYCODE,5,0)),DL111)))))))))/IF(AND($D111=2,'ראשי-פרטים כלליים וריכוז הוצאות'!$D$68&lt;&gt;4),1.2,1)</f>
        <v>0</v>
      </c>
      <c r="DO111" s="263"/>
      <c r="DP111" s="264"/>
      <c r="DQ111" s="265"/>
      <c r="DR111" s="266"/>
      <c r="DS111" s="267">
        <f t="shared" si="136"/>
        <v>0</v>
      </c>
      <c r="DT111" s="260">
        <f>+(IF(OR($B111=0,$C111=0,$D111=0,$DC$2&gt;$OE$1),0,IF(OR(DO111=0,DQ111=0,DR111=0),0,MIN((VLOOKUP($D111,SALERYCODE,3,0))*(IF($D111=6,DR111,DQ111))*((MIN((VLOOKUP($D111,SALERYCODE,5,0)),(IF($D111=6,DQ111,DR111))))),MIN((VLOOKUP($D111,SALERYCODE,3,0)),(DO111+DP111))*(IF($D111=6,DR111,((MIN((VLOOKUP($D111,SALERYCODE,5,0)),DR111)))))))))/IF(AND($D111=2,'ראשי-פרטים כלליים וריכוז הוצאות'!$D$68&lt;&gt;4),1.2,1)</f>
        <v>0</v>
      </c>
      <c r="DU111" s="263"/>
      <c r="DV111" s="264"/>
      <c r="DW111" s="265"/>
      <c r="DX111" s="266"/>
      <c r="DY111" s="267">
        <f t="shared" si="137"/>
        <v>0</v>
      </c>
      <c r="DZ111" s="260">
        <f>+(IF(OR($B111=0,$C111=0,$D111=0,$DC$2&gt;$OE$1),0,IF(OR(DU111=0,DW111=0,DX111=0),0,MIN((VLOOKUP($D111,SALERYCODE,3,0))*(IF($D111=6,DX111,DW111))*((MIN((VLOOKUP($D111,SALERYCODE,5,0)),(IF($D111=6,DW111,DX111))))),MIN((VLOOKUP($D111,SALERYCODE,3,0)),(DU111+DV111))*(IF($D111=6,DX111,((MIN((VLOOKUP($D111,SALERYCODE,5,0)),DX111)))))))))/IF(AND($D111=2,'ראשי-פרטים כלליים וריכוז הוצאות'!$D$68&lt;&gt;4),1.2,1)</f>
        <v>0</v>
      </c>
      <c r="EA111" s="263"/>
      <c r="EB111" s="264"/>
      <c r="EC111" s="265"/>
      <c r="ED111" s="266"/>
      <c r="EE111" s="267">
        <f t="shared" si="138"/>
        <v>0</v>
      </c>
      <c r="EF111" s="260">
        <f>+(IF(OR($B111=0,$C111=0,$D111=0,$DC$2&gt;$OE$1),0,IF(OR(EA111=0,EC111=0,ED111=0),0,MIN((VLOOKUP($D111,SALERYCODE,3,0))*(IF($D111=6,ED111,EC111))*((MIN((VLOOKUP($D111,SALERYCODE,5,0)),(IF($D111=6,EC111,ED111))))),MIN((VLOOKUP($D111,SALERYCODE,3,0)),(EA111+EB111))*(IF($D111=6,ED111,((MIN((VLOOKUP($D111,SALERYCODE,5,0)),ED111)))))))))/IF(AND($D111=2,'ראשי-פרטים כלליים וריכוז הוצאות'!$D$68&lt;&gt;4),1.2,1)</f>
        <v>0</v>
      </c>
      <c r="EG111" s="263"/>
      <c r="EH111" s="264"/>
      <c r="EI111" s="265"/>
      <c r="EJ111" s="266"/>
      <c r="EK111" s="267">
        <f t="shared" si="139"/>
        <v>0</v>
      </c>
      <c r="EL111" s="260">
        <f>+(IF(OR($B111=0,$C111=0,$D111=0,$DC$2&gt;$OE$1),0,IF(OR(EG111=0,EI111=0,EJ111=0),0,MIN((VLOOKUP($D111,SALERYCODE,3,0))*(IF($D111=6,EJ111,EI111))*((MIN((VLOOKUP($D111,SALERYCODE,5,0)),(IF($D111=6,EI111,EJ111))))),MIN((VLOOKUP($D111,SALERYCODE,3,0)),(EG111+EH111))*(IF($D111=6,EJ111,((MIN((VLOOKUP($D111,SALERYCODE,5,0)),EJ111)))))))))/IF(AND($D111=2,'ראשי-פרטים כלליים וריכוז הוצאות'!$D$68&lt;&gt;4),1.2,1)</f>
        <v>0</v>
      </c>
      <c r="EM111" s="263"/>
      <c r="EN111" s="264"/>
      <c r="EO111" s="265"/>
      <c r="EP111" s="266"/>
      <c r="EQ111" s="267">
        <f t="shared" si="140"/>
        <v>0</v>
      </c>
      <c r="ER111" s="260">
        <f>+(IF(OR($B111=0,$C111=0,$D111=0,$DC$2&gt;$OE$1),0,IF(OR(EM111=0,EO111=0,EP111=0),0,MIN((VLOOKUP($D111,SALERYCODE,3,0))*(IF($D111=6,EP111,EO111))*((MIN((VLOOKUP($D111,SALERYCODE,5,0)),(IF($D111=6,EO111,EP111))))),MIN((VLOOKUP($D111,SALERYCODE,3,0)),(EM111+EN111))*(IF($D111=6,EP111,((MIN((VLOOKUP($D111,SALERYCODE,5,0)),EP111)))))))))/IF(AND($D111=2,'ראשי-פרטים כלליים וריכוז הוצאות'!$D$68&lt;&gt;4),1.2,1)</f>
        <v>0</v>
      </c>
      <c r="ES111" s="263"/>
      <c r="ET111" s="264"/>
      <c r="EU111" s="265"/>
      <c r="EV111" s="266"/>
      <c r="EW111" s="267">
        <f t="shared" si="141"/>
        <v>0</v>
      </c>
      <c r="EX111" s="260">
        <f>+(IF(OR($B111=0,$C111=0,$D111=0,$DC$2&gt;$OE$1),0,IF(OR(ES111=0,EU111=0,EV111=0),0,MIN((VLOOKUP($D111,SALERYCODE,3,0))*(IF($D111=6,EV111,EU111))*((MIN((VLOOKUP($D111,SALERYCODE,5,0)),(IF($D111=6,EU111,EV111))))),MIN((VLOOKUP($D111,SALERYCODE,3,0)),(ES111+ET111))*(IF($D111=6,EV111,((MIN((VLOOKUP($D111,SALERYCODE,5,0)),EV111)))))))))/IF(AND($D111=2,'ראשי-פרטים כלליים וריכוז הוצאות'!$D$68&lt;&gt;4),1.2,1)</f>
        <v>0</v>
      </c>
      <c r="EY111" s="263"/>
      <c r="EZ111" s="264"/>
      <c r="FA111" s="265"/>
      <c r="FB111" s="266"/>
      <c r="FC111" s="267">
        <f t="shared" si="142"/>
        <v>0</v>
      </c>
      <c r="FD111" s="260">
        <f>+(IF(OR($B111=0,$C111=0,$D111=0,$DC$2&gt;$OE$1),0,IF(OR(EY111=0,FA111=0,FB111=0),0,MIN((VLOOKUP($D111,SALERYCODE,3,0))*(IF($D111=6,FB111,FA111))*((MIN((VLOOKUP($D111,SALERYCODE,5,0)),(IF($D111=6,FA111,FB111))))),MIN((VLOOKUP($D111,SALERYCODE,3,0)),(EY111+EZ111))*(IF($D111=6,FB111,((MIN((VLOOKUP($D111,SALERYCODE,5,0)),FB111)))))))))/IF(AND($D111=2,'ראשי-פרטים כלליים וריכוז הוצאות'!$D$68&lt;&gt;4),1.2,1)</f>
        <v>0</v>
      </c>
      <c r="FE111" s="263"/>
      <c r="FF111" s="264"/>
      <c r="FG111" s="265"/>
      <c r="FH111" s="266"/>
      <c r="FI111" s="267">
        <f t="shared" si="143"/>
        <v>0</v>
      </c>
      <c r="FJ111" s="260">
        <f>+(IF(OR($B111=0,$C111=0,$D111=0,$DC$2&gt;$OE$1),0,IF(OR(FE111=0,FG111=0,FH111=0),0,MIN((VLOOKUP($D111,SALERYCODE,3,0))*(IF($D111=6,FH111,FG111))*((MIN((VLOOKUP($D111,SALERYCODE,5,0)),(IF($D111=6,FG111,FH111))))),MIN((VLOOKUP($D111,SALERYCODE,3,0)),(FE111+FF111))*(IF($D111=6,FH111,((MIN((VLOOKUP($D111,SALERYCODE,5,0)),FH111)))))))))/IF(AND($D111=2,'ראשי-פרטים כלליים וריכוז הוצאות'!$D$68&lt;&gt;4),1.2,1)</f>
        <v>0</v>
      </c>
      <c r="FK111" s="263"/>
      <c r="FL111" s="264"/>
      <c r="FM111" s="265"/>
      <c r="FN111" s="266"/>
      <c r="FO111" s="267">
        <f t="shared" si="144"/>
        <v>0</v>
      </c>
      <c r="FP111" s="260">
        <f>+(IF(OR($B111=0,$C111=0,$D111=0,$DC$2&gt;$OE$1),0,IF(OR(FK111=0,FM111=0,FN111=0),0,MIN((VLOOKUP($D111,SALERYCODE,3,0))*(IF($D111=6,FN111,FM111))*((MIN((VLOOKUP($D111,SALERYCODE,5,0)),(IF($D111=6,FM111,FN111))))),MIN((VLOOKUP($D111,SALERYCODE,3,0)),(FK111+FL111))*(IF($D111=6,FN111,((MIN((VLOOKUP($D111,SALERYCODE,5,0)),FN111)))))))))/IF(AND($D111=2,'ראשי-פרטים כלליים וריכוז הוצאות'!$D$68&lt;&gt;4),1.2,1)</f>
        <v>0</v>
      </c>
      <c r="FQ111" s="263"/>
      <c r="FR111" s="264"/>
      <c r="FS111" s="265"/>
      <c r="FT111" s="266"/>
      <c r="FU111" s="267">
        <f t="shared" si="145"/>
        <v>0</v>
      </c>
      <c r="FV111" s="260">
        <f>+(IF(OR($B111=0,$C111=0,$D111=0,$DC$2&gt;$OE$1),0,IF(OR(FQ111=0,FS111=0,FT111=0),0,MIN((VLOOKUP($D111,SALERYCODE,3,0))*(IF($D111=6,FT111,FS111))*((MIN((VLOOKUP($D111,SALERYCODE,5,0)),(IF($D111=6,FS111,FT111))))),MIN((VLOOKUP($D111,SALERYCODE,3,0)),(FQ111+FR111))*(IF($D111=6,FT111,((MIN((VLOOKUP($D111,SALERYCODE,5,0)),FT111)))))))))/IF(AND($D111=2,'ראשי-פרטים כלליים וריכוז הוצאות'!$D$68&lt;&gt;4),1.2,1)</f>
        <v>0</v>
      </c>
      <c r="FW111" s="263"/>
      <c r="FX111" s="264"/>
      <c r="FY111" s="265"/>
      <c r="FZ111" s="266"/>
      <c r="GA111" s="267">
        <f t="shared" si="146"/>
        <v>0</v>
      </c>
      <c r="GB111" s="260">
        <f>+(IF(OR($B111=0,$C111=0,$D111=0,$DC$2&gt;$OE$1),0,IF(OR(FW111=0,FY111=0,FZ111=0),0,MIN((VLOOKUP($D111,SALERYCODE,3,0))*(IF($D111=6,FZ111,FY111))*((MIN((VLOOKUP($D111,SALERYCODE,5,0)),(IF($D111=6,FY111,FZ111))))),MIN((VLOOKUP($D111,SALERYCODE,3,0)),(FW111+FX111))*(IF($D111=6,FZ111,((MIN((VLOOKUP($D111,SALERYCODE,5,0)),FZ111)))))))))/IF(AND($D111=2,'ראשי-פרטים כלליים וריכוז הוצאות'!$D$68&lt;&gt;4),1.2,1)</f>
        <v>0</v>
      </c>
      <c r="GC111" s="263"/>
      <c r="GD111" s="264"/>
      <c r="GE111" s="265"/>
      <c r="GF111" s="266"/>
      <c r="GG111" s="267">
        <f t="shared" si="147"/>
        <v>0</v>
      </c>
      <c r="GH111" s="260">
        <f>+(IF(OR($B111=0,$C111=0,$D111=0,$DC$2&gt;$OE$1),0,IF(OR(GC111=0,GE111=0,GF111=0),0,MIN((VLOOKUP($D111,SALERYCODE,3,0))*(IF($D111=6,GF111,GE111))*((MIN((VLOOKUP($D111,SALERYCODE,5,0)),(IF($D111=6,GE111,GF111))))),MIN((VLOOKUP($D111,SALERYCODE,3,0)),(GC111+GD111))*(IF($D111=6,GF111,((MIN((VLOOKUP($D111,SALERYCODE,5,0)),GF111)))))))))/IF(AND($D111=2,'ראשי-פרטים כלליים וריכוז הוצאות'!$D$68&lt;&gt;4),1.2,1)</f>
        <v>0</v>
      </c>
      <c r="GI111" s="263"/>
      <c r="GJ111" s="264"/>
      <c r="GK111" s="265"/>
      <c r="GL111" s="266"/>
      <c r="GM111" s="267">
        <f t="shared" si="148"/>
        <v>0</v>
      </c>
      <c r="GN111" s="260">
        <f>+(IF(OR($B111=0,$C111=0,$D111=0,$DC$2&gt;$OE$1),0,IF(OR(GI111=0,GK111=0,GL111=0),0,MIN((VLOOKUP($D111,SALERYCODE,3,0))*(IF($D111=6,GL111,GK111))*((MIN((VLOOKUP($D111,SALERYCODE,5,0)),(IF($D111=6,GK111,GL111))))),MIN((VLOOKUP($D111,SALERYCODE,3,0)),(GI111+GJ111))*(IF($D111=6,GL111,((MIN((VLOOKUP($D111,SALERYCODE,5,0)),GL111)))))))))/IF(AND($D111=2,'ראשי-פרטים כלליים וריכוז הוצאות'!$D$68&lt;&gt;4),1.2,1)</f>
        <v>0</v>
      </c>
      <c r="GO111" s="263"/>
      <c r="GP111" s="264"/>
      <c r="GQ111" s="265"/>
      <c r="GR111" s="266"/>
      <c r="GS111" s="267">
        <f t="shared" si="149"/>
        <v>0</v>
      </c>
      <c r="GT111" s="260">
        <f>+(IF(OR($B111=0,$C111=0,$D111=0,$DC$2&gt;$OE$1),0,IF(OR(GO111=0,GQ111=0,GR111=0),0,MIN((VLOOKUP($D111,SALERYCODE,3,0))*(IF($D111=6,GR111,GQ111))*((MIN((VLOOKUP($D111,SALERYCODE,5,0)),(IF($D111=6,GQ111,GR111))))),MIN((VLOOKUP($D111,SALERYCODE,3,0)),(GO111+GP111))*(IF($D111=6,GR111,((MIN((VLOOKUP($D111,SALERYCODE,5,0)),GR111)))))))))/IF(AND($D111=2,'ראשי-פרטים כלליים וריכוז הוצאות'!$D$68&lt;&gt;4),1.2,1)</f>
        <v>0</v>
      </c>
      <c r="GU111" s="263"/>
      <c r="GV111" s="264"/>
      <c r="GW111" s="265"/>
      <c r="GX111" s="266"/>
      <c r="GY111" s="267">
        <f t="shared" si="150"/>
        <v>0</v>
      </c>
      <c r="GZ111" s="260">
        <f>+(IF(OR($B111=0,$C111=0,$D111=0,$DC$2&gt;$OE$1),0,IF(OR(GU111=0,GW111=0,GX111=0),0,MIN((VLOOKUP($D111,SALERYCODE,3,0))*(IF($D111=6,GX111,GW111))*((MIN((VLOOKUP($D111,SALERYCODE,5,0)),(IF($D111=6,GW111,GX111))))),MIN((VLOOKUP($D111,SALERYCODE,3,0)),(GU111+GV111))*(IF($D111=6,GX111,((MIN((VLOOKUP($D111,SALERYCODE,5,0)),GX111)))))))))/IF(AND($D111=2,'ראשי-פרטים כלליים וריכוז הוצאות'!$D$68&lt;&gt;4),1.2,1)</f>
        <v>0</v>
      </c>
      <c r="HA111" s="263"/>
      <c r="HB111" s="264"/>
      <c r="HC111" s="265"/>
      <c r="HD111" s="266"/>
      <c r="HE111" s="267">
        <f t="shared" si="151"/>
        <v>0</v>
      </c>
      <c r="HF111" s="260">
        <f>+(IF(OR($B111=0,$C111=0,$D111=0,$DC$2&gt;$OE$1),0,IF(OR(HA111=0,HC111=0,HD111=0),0,MIN((VLOOKUP($D111,SALERYCODE,3,0))*(IF($D111=6,HD111,HC111))*((MIN((VLOOKUP($D111,SALERYCODE,5,0)),(IF($D111=6,HC111,HD111))))),MIN((VLOOKUP($D111,SALERYCODE,3,0)),(HA111+HB111))*(IF($D111=6,HD111,((MIN((VLOOKUP($D111,SALERYCODE,5,0)),HD111)))))))))/IF(AND($D111=2,'ראשי-פרטים כלליים וריכוז הוצאות'!$D$68&lt;&gt;4),1.2,1)</f>
        <v>0</v>
      </c>
      <c r="HG111" s="263"/>
      <c r="HH111" s="264"/>
      <c r="HI111" s="265"/>
      <c r="HJ111" s="266"/>
      <c r="HK111" s="267">
        <f t="shared" si="152"/>
        <v>0</v>
      </c>
      <c r="HL111" s="260">
        <f>+(IF(OR($B111=0,$C111=0,$D111=0,$DC$2&gt;$OE$1),0,IF(OR(HG111=0,HI111=0,HJ111=0),0,MIN((VLOOKUP($D111,SALERYCODE,3,0))*(IF($D111=6,HJ111,HI111))*((MIN((VLOOKUP($D111,SALERYCODE,5,0)),(IF($D111=6,HI111,HJ111))))),MIN((VLOOKUP($D111,SALERYCODE,3,0)),(HG111+HH111))*(IF($D111=6,HJ111,((MIN((VLOOKUP($D111,SALERYCODE,5,0)),HJ111)))))))))/IF(AND($D111=2,'ראשי-פרטים כלליים וריכוז הוצאות'!$D$68&lt;&gt;4),1.2,1)</f>
        <v>0</v>
      </c>
      <c r="HM111" s="263"/>
      <c r="HN111" s="264"/>
      <c r="HO111" s="265"/>
      <c r="HP111" s="266"/>
      <c r="HQ111" s="267">
        <f t="shared" si="153"/>
        <v>0</v>
      </c>
      <c r="HR111" s="260">
        <f>+(IF(OR($B111=0,$C111=0,$D111=0,$DC$2&gt;$OE$1),0,IF(OR(HM111=0,HO111=0,HP111=0),0,MIN((VLOOKUP($D111,SALERYCODE,3,0))*(IF($D111=6,HP111,HO111))*((MIN((VLOOKUP($D111,SALERYCODE,5,0)),(IF($D111=6,HO111,HP111))))),MIN((VLOOKUP($D111,SALERYCODE,3,0)),(HM111+HN111))*(IF($D111=6,HP111,((MIN((VLOOKUP($D111,SALERYCODE,5,0)),HP111)))))))))/IF(AND($D111=2,'ראשי-פרטים כלליים וריכוז הוצאות'!$D$68&lt;&gt;4),1.2,1)</f>
        <v>0</v>
      </c>
      <c r="HS111" s="263"/>
      <c r="HT111" s="264"/>
      <c r="HU111" s="265"/>
      <c r="HV111" s="266"/>
      <c r="HW111" s="267">
        <f t="shared" si="154"/>
        <v>0</v>
      </c>
      <c r="HX111" s="260">
        <f>+(IF(OR($B111=0,$C111=0,$D111=0,$DC$2&gt;$OE$1),0,IF(OR(HS111=0,HU111=0,HV111=0),0,MIN((VLOOKUP($D111,SALERYCODE,3,0))*(IF($D111=6,HV111,HU111))*((MIN((VLOOKUP($D111,SALERYCODE,5,0)),(IF($D111=6,HU111,HV111))))),MIN((VLOOKUP($D111,SALERYCODE,3,0)),(HS111+HT111))*(IF($D111=6,HV111,((MIN((VLOOKUP($D111,SALERYCODE,5,0)),HV111)))))))))/IF(AND($D111=2,'ראשי-פרטים כלליים וריכוז הוצאות'!$D$68&lt;&gt;4),1.2,1)</f>
        <v>0</v>
      </c>
      <c r="HY111" s="263"/>
      <c r="HZ111" s="264"/>
      <c r="IA111" s="265"/>
      <c r="IB111" s="266"/>
      <c r="IC111" s="267">
        <f t="shared" si="155"/>
        <v>0</v>
      </c>
      <c r="ID111" s="260">
        <f>+(IF(OR($B111=0,$C111=0,$D111=0,$DC$2&gt;$OE$1),0,IF(OR(HY111=0,IA111=0,IB111=0),0,MIN((VLOOKUP($D111,SALERYCODE,3,0))*(IF($D111=6,IB111,IA111))*((MIN((VLOOKUP($D111,SALERYCODE,5,0)),(IF($D111=6,IA111,IB111))))),MIN((VLOOKUP($D111,SALERYCODE,3,0)),(HY111+HZ111))*(IF($D111=6,IB111,((MIN((VLOOKUP($D111,SALERYCODE,5,0)),IB111)))))))))/IF(AND($D111=2,'ראשי-פרטים כלליים וריכוז הוצאות'!$D$68&lt;&gt;4),1.2,1)</f>
        <v>0</v>
      </c>
      <c r="IE111" s="263"/>
      <c r="IF111" s="264"/>
      <c r="IG111" s="265"/>
      <c r="IH111" s="266"/>
      <c r="II111" s="267">
        <f t="shared" si="156"/>
        <v>0</v>
      </c>
      <c r="IJ111" s="260">
        <f>+(IF(OR($B111=0,$C111=0,$D111=0,$DC$2&gt;$OE$1),0,IF(OR(IE111=0,IG111=0,IH111=0),0,MIN((VLOOKUP($D111,SALERYCODE,3,0))*(IF($D111=6,IH111,IG111))*((MIN((VLOOKUP($D111,SALERYCODE,5,0)),(IF($D111=6,IG111,IH111))))),MIN((VLOOKUP($D111,SALERYCODE,3,0)),(IE111+IF111))*(IF($D111=6,IH111,((MIN((VLOOKUP($D111,SALERYCODE,5,0)),IH111)))))))))/IF(AND($D111=2,'ראשי-פרטים כלליים וריכוז הוצאות'!$D$68&lt;&gt;4),1.2,1)</f>
        <v>0</v>
      </c>
      <c r="IK111" s="263"/>
      <c r="IL111" s="264"/>
      <c r="IM111" s="265"/>
      <c r="IN111" s="266"/>
      <c r="IO111" s="267">
        <f t="shared" si="157"/>
        <v>0</v>
      </c>
      <c r="IP111" s="260">
        <f>+(IF(OR($B111=0,$C111=0,$D111=0,$DC$2&gt;$OE$1),0,IF(OR(IK111=0,IM111=0,IN111=0),0,MIN((VLOOKUP($D111,SALERYCODE,3,0))*(IF($D111=6,IN111,IM111))*((MIN((VLOOKUP($D111,SALERYCODE,5,0)),(IF($D111=6,IM111,IN111))))),MIN((VLOOKUP($D111,SALERYCODE,3,0)),(IK111+IL111))*(IF($D111=6,IN111,((MIN((VLOOKUP($D111,SALERYCODE,5,0)),IN111)))))))))/IF(AND($D111=2,'ראשי-פרטים כלליים וריכוז הוצאות'!$D$68&lt;&gt;4),1.2,1)</f>
        <v>0</v>
      </c>
      <c r="IQ111" s="263"/>
      <c r="IR111" s="264"/>
      <c r="IS111" s="265"/>
      <c r="IT111" s="266"/>
      <c r="IU111" s="267">
        <f t="shared" si="158"/>
        <v>0</v>
      </c>
      <c r="IV111" s="260">
        <f>+(IF(OR($B111=0,$C111=0,$D111=0,$DC$2&gt;$OE$1),0,IF(OR(IQ111=0,IS111=0,IT111=0),0,MIN((VLOOKUP($D111,SALERYCODE,3,0))*(IF($D111=6,IT111,IS111))*((MIN((VLOOKUP($D111,SALERYCODE,5,0)),(IF($D111=6,IS111,IT111))))),MIN((VLOOKUP($D111,SALERYCODE,3,0)),(IQ111+IR111))*(IF($D111=6,IT111,((MIN((VLOOKUP($D111,SALERYCODE,5,0)),IT111)))))))))/IF(AND($D111=2,'ראשי-פרטים כלליים וריכוז הוצאות'!$D$68&lt;&gt;4),1.2,1)</f>
        <v>0</v>
      </c>
      <c r="IW111" s="263"/>
      <c r="IX111" s="264"/>
      <c r="IY111" s="265"/>
      <c r="IZ111" s="266"/>
      <c r="JA111" s="267">
        <f t="shared" si="159"/>
        <v>0</v>
      </c>
      <c r="JB111" s="260">
        <f>+(IF(OR($B111=0,$C111=0,$D111=0,$DC$2&gt;$OE$1),0,IF(OR(IW111=0,IY111=0,IZ111=0),0,MIN((VLOOKUP($D111,SALERYCODE,3,0))*(IF($D111=6,IZ111,IY111))*((MIN((VLOOKUP($D111,SALERYCODE,5,0)),(IF($D111=6,IY111,IZ111))))),MIN((VLOOKUP($D111,SALERYCODE,3,0)),(IW111+IX111))*(IF($D111=6,IZ111,((MIN((VLOOKUP($D111,SALERYCODE,5,0)),IZ111)))))))))/IF(AND($D111=2,'ראשי-פרטים כלליים וריכוז הוצאות'!$D$68&lt;&gt;4),1.2,1)</f>
        <v>0</v>
      </c>
      <c r="JC111" s="263"/>
      <c r="JD111" s="264"/>
      <c r="JE111" s="265"/>
      <c r="JF111" s="266"/>
      <c r="JG111" s="267">
        <f t="shared" si="160"/>
        <v>0</v>
      </c>
      <c r="JH111" s="260">
        <f>+(IF(OR($B111=0,$C111=0,$D111=0,$DC$2&gt;$OE$1),0,IF(OR(JC111=0,JE111=0,JF111=0),0,MIN((VLOOKUP($D111,SALERYCODE,3,0))*(IF($D111=6,JF111,JE111))*((MIN((VLOOKUP($D111,SALERYCODE,5,0)),(IF($D111=6,JE111,JF111))))),MIN((VLOOKUP($D111,SALERYCODE,3,0)),(JC111+JD111))*(IF($D111=6,JF111,((MIN((VLOOKUP($D111,SALERYCODE,5,0)),JF111)))))))))/IF(AND($D111=2,'ראשי-פרטים כלליים וריכוז הוצאות'!$D$68&lt;&gt;4),1.2,1)</f>
        <v>0</v>
      </c>
      <c r="JI111" s="263"/>
      <c r="JJ111" s="264"/>
      <c r="JK111" s="265"/>
      <c r="JL111" s="266"/>
      <c r="JM111" s="267">
        <f t="shared" si="161"/>
        <v>0</v>
      </c>
      <c r="JN111" s="260">
        <f>+(IF(OR($B111=0,$C111=0,$D111=0,$DC$2&gt;$OE$1),0,IF(OR(JI111=0,JK111=0,JL111=0),0,MIN((VLOOKUP($D111,SALERYCODE,3,0))*(IF($D111=6,JL111,JK111))*((MIN((VLOOKUP($D111,SALERYCODE,5,0)),(IF($D111=6,JK111,JL111))))),MIN((VLOOKUP($D111,SALERYCODE,3,0)),(JI111+JJ111))*(IF($D111=6,JL111,((MIN((VLOOKUP($D111,SALERYCODE,5,0)),JL111)))))))))/IF(AND($D111=2,'ראשי-פרטים כלליים וריכוז הוצאות'!$D$68&lt;&gt;4),1.2,1)</f>
        <v>0</v>
      </c>
      <c r="JO111" s="263"/>
      <c r="JP111" s="264"/>
      <c r="JQ111" s="265"/>
      <c r="JR111" s="266"/>
      <c r="JS111" s="267">
        <f t="shared" si="162"/>
        <v>0</v>
      </c>
      <c r="JT111" s="260">
        <f>+(IF(OR($B111=0,$C111=0,$D111=0,$DC$2&gt;$OE$1),0,IF(OR(JO111=0,JQ111=0,JR111=0),0,MIN((VLOOKUP($D111,SALERYCODE,3,0))*(IF($D111=6,JR111,JQ111))*((MIN((VLOOKUP($D111,SALERYCODE,5,0)),(IF($D111=6,JQ111,JR111))))),MIN((VLOOKUP($D111,SALERYCODE,3,0)),(JO111+JP111))*(IF($D111=6,JR111,((MIN((VLOOKUP($D111,SALERYCODE,5,0)),JR111)))))))))/IF(AND($D111=2,'ראשי-פרטים כלליים וריכוז הוצאות'!$D$68&lt;&gt;4),1.2,1)</f>
        <v>0</v>
      </c>
      <c r="JU111" s="263"/>
      <c r="JV111" s="264"/>
      <c r="JW111" s="265"/>
      <c r="JX111" s="266"/>
      <c r="JY111" s="267">
        <f t="shared" si="163"/>
        <v>0</v>
      </c>
      <c r="JZ111" s="260">
        <f>+(IF(OR($B111=0,$C111=0,$D111=0,$DC$2&gt;$OE$1),0,IF(OR(JU111=0,JW111=0,JX111=0),0,MIN((VLOOKUP($D111,SALERYCODE,3,0))*(IF($D111=6,JX111,JW111))*((MIN((VLOOKUP($D111,SALERYCODE,5,0)),(IF($D111=6,JW111,JX111))))),MIN((VLOOKUP($D111,SALERYCODE,3,0)),(JU111+JV111))*(IF($D111=6,JX111,((MIN((VLOOKUP($D111,SALERYCODE,5,0)),JX111)))))))))/IF(AND($D111=2,'ראשי-פרטים כלליים וריכוז הוצאות'!$D$68&lt;&gt;4),1.2,1)</f>
        <v>0</v>
      </c>
      <c r="KA111" s="263"/>
      <c r="KB111" s="264"/>
      <c r="KC111" s="265"/>
      <c r="KD111" s="266"/>
      <c r="KE111" s="267">
        <f t="shared" si="164"/>
        <v>0</v>
      </c>
      <c r="KF111" s="260">
        <f>+(IF(OR($B111=0,$C111=0,$D111=0,$DC$2&gt;$OE$1),0,IF(OR(KA111=0,KC111=0,KD111=0),0,MIN((VLOOKUP($D111,SALERYCODE,3,0))*(IF($D111=6,KD111,KC111))*((MIN((VLOOKUP($D111,SALERYCODE,5,0)),(IF($D111=6,KC111,KD111))))),MIN((VLOOKUP($D111,SALERYCODE,3,0)),(KA111+KB111))*(IF($D111=6,KD111,((MIN((VLOOKUP($D111,SALERYCODE,5,0)),KD111)))))))))/IF(AND($D111=2,'ראשי-פרטים כלליים וריכוז הוצאות'!$D$68&lt;&gt;4),1.2,1)</f>
        <v>0</v>
      </c>
      <c r="KG111" s="263"/>
      <c r="KH111" s="264"/>
      <c r="KI111" s="265"/>
      <c r="KJ111" s="266"/>
      <c r="KK111" s="267">
        <f t="shared" si="165"/>
        <v>0</v>
      </c>
      <c r="KL111" s="260">
        <f>+(IF(OR($B111=0,$C111=0,$D111=0,$DC$2&gt;$OE$1),0,IF(OR(KG111=0,KI111=0,KJ111=0),0,MIN((VLOOKUP($D111,SALERYCODE,3,0))*(IF($D111=6,KJ111,KI111))*((MIN((VLOOKUP($D111,SALERYCODE,5,0)),(IF($D111=6,KI111,KJ111))))),MIN((VLOOKUP($D111,SALERYCODE,3,0)),(KG111+KH111))*(IF($D111=6,KJ111,((MIN((VLOOKUP($D111,SALERYCODE,5,0)),KJ111)))))))))/IF(AND($D111=2,'ראשי-פרטים כלליים וריכוז הוצאות'!$D$68&lt;&gt;4),1.2,1)</f>
        <v>0</v>
      </c>
      <c r="KM111" s="263"/>
      <c r="KN111" s="264"/>
      <c r="KO111" s="265"/>
      <c r="KP111" s="266"/>
      <c r="KQ111" s="267">
        <f t="shared" si="166"/>
        <v>0</v>
      </c>
      <c r="KR111" s="260">
        <f>+(IF(OR($B111=0,$C111=0,$D111=0,$DC$2&gt;$OE$1),0,IF(OR(KM111=0,KO111=0,KP111=0),0,MIN((VLOOKUP($D111,SALERYCODE,3,0))*(IF($D111=6,KP111,KO111))*((MIN((VLOOKUP($D111,SALERYCODE,5,0)),(IF($D111=6,KO111,KP111))))),MIN((VLOOKUP($D111,SALERYCODE,3,0)),(KM111+KN111))*(IF($D111=6,KP111,((MIN((VLOOKUP($D111,SALERYCODE,5,0)),KP111)))))))))/IF(AND($D111=2,'ראשי-פרטים כלליים וריכוז הוצאות'!$D$68&lt;&gt;4),1.2,1)</f>
        <v>0</v>
      </c>
      <c r="KS111" s="263"/>
      <c r="KT111" s="264"/>
      <c r="KU111" s="265"/>
      <c r="KV111" s="266"/>
      <c r="KW111" s="267">
        <f t="shared" si="167"/>
        <v>0</v>
      </c>
      <c r="KX111" s="260">
        <f>+(IF(OR($B111=0,$C111=0,$D111=0,$DC$2&gt;$OE$1),0,IF(OR(KS111=0,KU111=0,KV111=0),0,MIN((VLOOKUP($D111,SALERYCODE,3,0))*(IF($D111=6,KV111,KU111))*((MIN((VLOOKUP($D111,SALERYCODE,5,0)),(IF($D111=6,KU111,KV111))))),MIN((VLOOKUP($D111,SALERYCODE,3,0)),(KS111+KT111))*(IF($D111=6,KV111,((MIN((VLOOKUP($D111,SALERYCODE,5,0)),KV111)))))))))/IF(AND($D111=2,'ראשי-פרטים כלליים וריכוז הוצאות'!$D$68&lt;&gt;4),1.2,1)</f>
        <v>0</v>
      </c>
      <c r="KY111" s="263"/>
      <c r="KZ111" s="264"/>
      <c r="LA111" s="265"/>
      <c r="LB111" s="266"/>
      <c r="LC111" s="267">
        <f t="shared" si="168"/>
        <v>0</v>
      </c>
      <c r="LD111" s="260">
        <f>+(IF(OR($B111=0,$C111=0,$D111=0,$DC$2&gt;$OE$1),0,IF(OR(KY111=0,LA111=0,LB111=0),0,MIN((VLOOKUP($D111,SALERYCODE,3,0))*(IF($D111=6,LB111,LA111))*((MIN((VLOOKUP($D111,SALERYCODE,5,0)),(IF($D111=6,LA111,LB111))))),MIN((VLOOKUP($D111,SALERYCODE,3,0)),(KY111+KZ111))*(IF($D111=6,LB111,((MIN((VLOOKUP($D111,SALERYCODE,5,0)),LB111)))))))))/IF(AND($D111=2,'ראשי-פרטים כלליים וריכוז הוצאות'!$D$68&lt;&gt;4),1.2,1)</f>
        <v>0</v>
      </c>
      <c r="LE111" s="263"/>
      <c r="LF111" s="264"/>
      <c r="LG111" s="265"/>
      <c r="LH111" s="266"/>
      <c r="LI111" s="267">
        <f t="shared" si="169"/>
        <v>0</v>
      </c>
      <c r="LJ111" s="260">
        <f>+(IF(OR($B111=0,$C111=0,$D111=0,$DC$2&gt;$OE$1),0,IF(OR(LE111=0,LG111=0,LH111=0),0,MIN((VLOOKUP($D111,SALERYCODE,3,0))*(IF($D111=6,LH111,LG111))*((MIN((VLOOKUP($D111,SALERYCODE,5,0)),(IF($D111=6,LG111,LH111))))),MIN((VLOOKUP($D111,SALERYCODE,3,0)),(LE111+LF111))*(IF($D111=6,LH111,((MIN((VLOOKUP($D111,SALERYCODE,5,0)),LH111)))))))))/IF(AND($D111=2,'ראשי-פרטים כלליים וריכוז הוצאות'!$D$68&lt;&gt;4),1.2,1)</f>
        <v>0</v>
      </c>
      <c r="LK111" s="263"/>
      <c r="LL111" s="264"/>
      <c r="LM111" s="265"/>
      <c r="LN111" s="266"/>
      <c r="LO111" s="267">
        <f t="shared" si="170"/>
        <v>0</v>
      </c>
      <c r="LP111" s="260">
        <f>+(IF(OR($B111=0,$C111=0,$D111=0,$DC$2&gt;$OE$1),0,IF(OR(LK111=0,LM111=0,LN111=0),0,MIN((VLOOKUP($D111,SALERYCODE,3,0))*(IF($D111=6,LN111,LM111))*((MIN((VLOOKUP($D111,SALERYCODE,5,0)),(IF($D111=6,LM111,LN111))))),MIN((VLOOKUP($D111,SALERYCODE,3,0)),(LK111+LL111))*(IF($D111=6,LN111,((MIN((VLOOKUP($D111,SALERYCODE,5,0)),LN111)))))))))/IF(AND($D111=2,'ראשי-פרטים כלליים וריכוז הוצאות'!$D$68&lt;&gt;4),1.2,1)</f>
        <v>0</v>
      </c>
      <c r="LQ111" s="263"/>
      <c r="LR111" s="264"/>
      <c r="LS111" s="265"/>
      <c r="LT111" s="266"/>
      <c r="LU111" s="267">
        <f t="shared" si="171"/>
        <v>0</v>
      </c>
      <c r="LV111" s="260">
        <f>+(IF(OR($B111=0,$C111=0,$D111=0,$DC$2&gt;$OE$1),0,IF(OR(LQ111=0,LS111=0,LT111=0),0,MIN((VLOOKUP($D111,SALERYCODE,3,0))*(IF($D111=6,LT111,LS111))*((MIN((VLOOKUP($D111,SALERYCODE,5,0)),(IF($D111=6,LS111,LT111))))),MIN((VLOOKUP($D111,SALERYCODE,3,0)),(LQ111+LR111))*(IF($D111=6,LT111,((MIN((VLOOKUP($D111,SALERYCODE,5,0)),LT111)))))))))/IF(AND($D111=2,'ראשי-פרטים כלליים וריכוז הוצאות'!$D$68&lt;&gt;4),1.2,1)</f>
        <v>0</v>
      </c>
      <c r="LW111" s="263"/>
      <c r="LX111" s="264"/>
      <c r="LY111" s="265"/>
      <c r="LZ111" s="266"/>
      <c r="MA111" s="267">
        <f t="shared" si="172"/>
        <v>0</v>
      </c>
      <c r="MB111" s="260">
        <f>+(IF(OR($B111=0,$C111=0,$D111=0,$DC$2&gt;$OE$1),0,IF(OR(LW111=0,LY111=0,LZ111=0),0,MIN((VLOOKUP($D111,SALERYCODE,3,0))*(IF($D111=6,LZ111,LY111))*((MIN((VLOOKUP($D111,SALERYCODE,5,0)),(IF($D111=6,LY111,LZ111))))),MIN((VLOOKUP($D111,SALERYCODE,3,0)),(LW111+LX111))*(IF($D111=6,LZ111,((MIN((VLOOKUP($D111,SALERYCODE,5,0)),LZ111)))))))))/IF(AND($D111=2,'ראשי-פרטים כלליים וריכוז הוצאות'!$D$68&lt;&gt;4),1.2,1)</f>
        <v>0</v>
      </c>
      <c r="MC111" s="263"/>
      <c r="MD111" s="264"/>
      <c r="ME111" s="265"/>
      <c r="MF111" s="266"/>
      <c r="MG111" s="267">
        <f t="shared" si="173"/>
        <v>0</v>
      </c>
      <c r="MH111" s="260">
        <f>+(IF(OR($B111=0,$C111=0,$D111=0,$DC$2&gt;$OE$1),0,IF(OR(MC111=0,ME111=0,MF111=0),0,MIN((VLOOKUP($D111,SALERYCODE,3,0))*(IF($D111=6,MF111,ME111))*((MIN((VLOOKUP($D111,SALERYCODE,5,0)),(IF($D111=6,ME111,MF111))))),MIN((VLOOKUP($D111,SALERYCODE,3,0)),(MC111+MD111))*(IF($D111=6,MF111,((MIN((VLOOKUP($D111,SALERYCODE,5,0)),MF111)))))))))/IF(AND($D111=2,'ראשי-פרטים כלליים וריכוז הוצאות'!$D$68&lt;&gt;4),1.2,1)</f>
        <v>0</v>
      </c>
      <c r="MI111" s="263"/>
      <c r="MJ111" s="264"/>
      <c r="MK111" s="265"/>
      <c r="ML111" s="266"/>
      <c r="MM111" s="267">
        <f t="shared" si="174"/>
        <v>0</v>
      </c>
      <c r="MN111" s="260">
        <f>+(IF(OR($B111=0,$C111=0,$D111=0,$DC$2&gt;$OE$1),0,IF(OR(MI111=0,MK111=0,ML111=0),0,MIN((VLOOKUP($D111,SALERYCODE,3,0))*(IF($D111=6,ML111,MK111))*((MIN((VLOOKUP($D111,SALERYCODE,5,0)),(IF($D111=6,MK111,ML111))))),MIN((VLOOKUP($D111,SALERYCODE,3,0)),(MI111+MJ111))*(IF($D111=6,ML111,((MIN((VLOOKUP($D111,SALERYCODE,5,0)),ML111)))))))))/IF(AND($D111=2,'ראשי-פרטים כלליים וריכוז הוצאות'!$D$68&lt;&gt;4),1.2,1)</f>
        <v>0</v>
      </c>
      <c r="MO111" s="263"/>
      <c r="MP111" s="264"/>
      <c r="MQ111" s="265"/>
      <c r="MR111" s="266"/>
      <c r="MS111" s="267">
        <f t="shared" si="175"/>
        <v>0</v>
      </c>
      <c r="MT111" s="260">
        <f>+(IF(OR($B111=0,$C111=0,$D111=0,$DC$2&gt;$OE$1),0,IF(OR(MO111=0,MQ111=0,MR111=0),0,MIN((VLOOKUP($D111,SALERYCODE,3,0))*(IF($D111=6,MR111,MQ111))*((MIN((VLOOKUP($D111,SALERYCODE,5,0)),(IF($D111=6,MQ111,MR111))))),MIN((VLOOKUP($D111,SALERYCODE,3,0)),(MO111+MP111))*(IF($D111=6,MR111,((MIN((VLOOKUP($D111,SALERYCODE,5,0)),MR111)))))))))/IF(AND($D111=2,'ראשי-פרטים כלליים וריכוז הוצאות'!$D$68&lt;&gt;4),1.2,1)</f>
        <v>0</v>
      </c>
      <c r="MU111" s="263"/>
      <c r="MV111" s="264"/>
      <c r="MW111" s="265"/>
      <c r="MX111" s="266"/>
      <c r="MY111" s="267">
        <f t="shared" si="176"/>
        <v>0</v>
      </c>
      <c r="MZ111" s="260">
        <f>+(IF(OR($B111=0,$C111=0,$D111=0,$DC$2&gt;$OE$1),0,IF(OR(MU111=0,MW111=0,MX111=0),0,MIN((VLOOKUP($D111,SALERYCODE,3,0))*(IF($D111=6,MX111,MW111))*((MIN((VLOOKUP($D111,SALERYCODE,5,0)),(IF($D111=6,MW111,MX111))))),MIN((VLOOKUP($D111,SALERYCODE,3,0)),(MU111+MV111))*(IF($D111=6,MX111,((MIN((VLOOKUP($D111,SALERYCODE,5,0)),MX111)))))))))/IF(AND($D111=2,'ראשי-פרטים כלליים וריכוז הוצאות'!$D$68&lt;&gt;4),1.2,1)</f>
        <v>0</v>
      </c>
      <c r="NA111" s="263"/>
      <c r="NB111" s="264"/>
      <c r="NC111" s="265"/>
      <c r="ND111" s="266"/>
      <c r="NE111" s="267">
        <f t="shared" si="177"/>
        <v>0</v>
      </c>
      <c r="NF111" s="260">
        <f>+(IF(OR($B111=0,$C111=0,$D111=0,$DC$2&gt;$OE$1),0,IF(OR(NA111=0,NC111=0,ND111=0),0,MIN((VLOOKUP($D111,SALERYCODE,3,0))*(IF($D111=6,ND111,NC111))*((MIN((VLOOKUP($D111,SALERYCODE,5,0)),(IF($D111=6,NC111,ND111))))),MIN((VLOOKUP($D111,SALERYCODE,3,0)),(NA111+NB111))*(IF($D111=6,ND111,((MIN((VLOOKUP($D111,SALERYCODE,5,0)),ND111)))))))))/IF(AND($D111=2,'ראשי-פרטים כלליים וריכוז הוצאות'!$D$68&lt;&gt;4),1.2,1)</f>
        <v>0</v>
      </c>
      <c r="NG111" s="263"/>
      <c r="NH111" s="264"/>
      <c r="NI111" s="265"/>
      <c r="NJ111" s="266"/>
      <c r="NK111" s="267">
        <f t="shared" si="178"/>
        <v>0</v>
      </c>
      <c r="NL111" s="260">
        <f>+(IF(OR($B111=0,$C111=0,$D111=0,$DC$2&gt;$OE$1),0,IF(OR(NG111=0,NI111=0,NJ111=0),0,MIN((VLOOKUP($D111,SALERYCODE,3,0))*(IF($D111=6,NJ111,NI111))*((MIN((VLOOKUP($D111,SALERYCODE,5,0)),(IF($D111=6,NI111,NJ111))))),MIN((VLOOKUP($D111,SALERYCODE,3,0)),(NG111+NH111))*(IF($D111=6,NJ111,((MIN((VLOOKUP($D111,SALERYCODE,5,0)),NJ111)))))))))/IF(AND($D111=2,'ראשי-פרטים כלליים וריכוז הוצאות'!$D$68&lt;&gt;4),1.2,1)</f>
        <v>0</v>
      </c>
      <c r="NM111" s="263"/>
      <c r="NN111" s="264"/>
      <c r="NO111" s="265"/>
      <c r="NP111" s="266"/>
      <c r="NQ111" s="267">
        <f t="shared" si="179"/>
        <v>0</v>
      </c>
      <c r="NR111" s="260">
        <f>+(IF(OR($B111=0,$C111=0,$D111=0,$DC$2&gt;$OE$1),0,IF(OR(NM111=0,NO111=0,NP111=0),0,MIN((VLOOKUP($D111,SALERYCODE,3,0))*(IF($D111=6,NP111,NO111))*((MIN((VLOOKUP($D111,SALERYCODE,5,0)),(IF($D111=6,NO111,NP111))))),MIN((VLOOKUP($D111,SALERYCODE,3,0)),(NM111+NN111))*(IF($D111=6,NP111,((MIN((VLOOKUP($D111,SALERYCODE,5,0)),NP111)))))))))/IF(AND($D111=2,'ראשי-פרטים כלליים וריכוז הוצאות'!$D$68&lt;&gt;4),1.2,1)</f>
        <v>0</v>
      </c>
      <c r="NS111" s="263"/>
      <c r="NT111" s="264"/>
      <c r="NU111" s="265"/>
      <c r="NV111" s="266"/>
      <c r="NW111" s="267">
        <f t="shared" si="180"/>
        <v>0</v>
      </c>
      <c r="NX111" s="260">
        <f>+(IF(OR($B111=0,$C111=0,$D111=0,$DC$2&gt;$OE$1),0,IF(OR(NS111=0,NU111=0,NV111=0),0,MIN((VLOOKUP($D111,SALERYCODE,3,0))*(IF($D111=6,NV111,NU111))*((MIN((VLOOKUP($D111,SALERYCODE,5,0)),(IF($D111=6,NU111,NV111))))),MIN((VLOOKUP($D111,SALERYCODE,3,0)),(NS111+NT111))*(IF($D111=6,NV111,((MIN((VLOOKUP($D111,SALERYCODE,5,0)),NV111)))))))))/IF(AND($D111=2,'ראשי-פרטים כלליים וריכוז הוצאות'!$D$68&lt;&gt;4),1.2,1)</f>
        <v>0</v>
      </c>
      <c r="NY111" s="263"/>
      <c r="NZ111" s="264"/>
      <c r="OA111" s="265"/>
      <c r="OB111" s="266"/>
      <c r="OC111" s="267">
        <f t="shared" si="181"/>
        <v>0</v>
      </c>
      <c r="OD111" s="260">
        <f>+(IF(OR($B111=0,$C111=0,$D111=0,$DC$2&gt;$OE$1),0,IF(OR(NY111=0,OA111=0,OB111=0),0,MIN((VLOOKUP($D111,SALERYCODE,3,0))*(IF($D111=6,OB111,OA111))*((MIN((VLOOKUP($D111,SALERYCODE,5,0)),(IF($D111=6,OA111,OB111))))),MIN((VLOOKUP($D111,SALERYCODE,3,0)),(NY111+NZ111))*(IF($D111=6,OB111,((MIN((VLOOKUP($D111,SALERYCODE,5,0)),OB111)))))))))/IF(AND($D111=2,'ראשי-פרטים כלליים וריכוז הוצאות'!$D$68&lt;&gt;4),1.2,1)</f>
        <v>0</v>
      </c>
      <c r="OE111" s="275">
        <f t="shared" si="192"/>
        <v>0</v>
      </c>
      <c r="OF111" s="283">
        <f t="shared" si="193"/>
        <v>9.9999999999999995E-7</v>
      </c>
      <c r="OG111" s="276">
        <f t="shared" si="194"/>
        <v>0</v>
      </c>
      <c r="OH111" s="275">
        <f t="shared" si="195"/>
        <v>0</v>
      </c>
      <c r="OI111" s="275">
        <v>0</v>
      </c>
      <c r="OJ111" s="258">
        <f t="shared" si="191"/>
        <v>0</v>
      </c>
      <c r="OK111" s="284"/>
      <c r="OL111" s="116">
        <f>MIN(OJ111+OK111*OF111*OE111/$OL$1/IF(AND($D111=2,'ראשי-פרטים כלליים וריכוז הוצאות'!$D$68&lt;&gt;4),1.2,1),IF($D111&gt;0,VLOOKUP($D111,SALERYCODE,3,0)*12*OG111,0))</f>
        <v>0</v>
      </c>
      <c r="OM111" s="95">
        <f t="shared" si="182"/>
        <v>0</v>
      </c>
      <c r="ON111" s="11">
        <f t="shared" si="183"/>
        <v>0</v>
      </c>
      <c r="OO111" s="11">
        <f t="shared" si="184"/>
        <v>0</v>
      </c>
      <c r="OP111" s="22">
        <f t="shared" si="185"/>
        <v>0</v>
      </c>
      <c r="OQ111" s="11">
        <f t="shared" si="186"/>
        <v>0</v>
      </c>
      <c r="OR111" s="11" t="e">
        <f>#REF!</f>
        <v>#REF!</v>
      </c>
      <c r="OS111" s="35" t="e">
        <f>#REF!-OP111</f>
        <v>#REF!</v>
      </c>
      <c r="OT111" s="35" t="e">
        <f>OS111-#REF!</f>
        <v>#REF!</v>
      </c>
      <c r="OU111" s="43" t="e">
        <f>IF(AND(OP111&gt;0,(OS111=#REF!-OP111)),"מועסק פחות מ-10% מזמנו במופ","")</f>
        <v>#REF!</v>
      </c>
    </row>
    <row r="112" spans="1:411" ht="24" hidden="1" customHeight="1" outlineLevel="1" x14ac:dyDescent="0.2">
      <c r="A112" s="282">
        <v>109</v>
      </c>
      <c r="B112" s="269"/>
      <c r="C112" s="270"/>
      <c r="D112" s="271"/>
      <c r="E112" s="263"/>
      <c r="F112" s="264"/>
      <c r="G112" s="265"/>
      <c r="H112" s="266"/>
      <c r="I112" s="267">
        <f t="shared" si="117"/>
        <v>0</v>
      </c>
      <c r="J112" s="260">
        <f>(IF(OR($B112=0,$C112=0,$D112=0,$E$2&gt;$OE$1),0,IF(OR($E112=0,$G112=0,$H112=0),0,MIN((VLOOKUP($D112,SALERYCODE,3,0))*(IF($D112=6,$H112,$G112))*((MIN((VLOOKUP($D112,SALERYCODE,5,0)),(IF($D112=6,$G112,$H112))))),MIN((VLOOKUP($D112,SALERYCODE,3,0)),($E112+$F112))*(IF($D112=6,$H112,((MIN((VLOOKUP($D112,SALERYCODE,5,0)),$H112)))))))))/IF(AND($D112=2,'ראשי-פרטים כלליים וריכוז הוצאות'!$D$68&lt;&gt;4),1.2,1)</f>
        <v>0</v>
      </c>
      <c r="K112" s="263"/>
      <c r="L112" s="264"/>
      <c r="M112" s="265"/>
      <c r="N112" s="266"/>
      <c r="O112" s="267">
        <f t="shared" si="118"/>
        <v>0</v>
      </c>
      <c r="P112" s="260">
        <f>+(IF(OR($B112=0,$C112=0,$D112=0,$K$2&gt;$OE$1),0,IF(OR($K112=0,$M112=0,$N112=0),0,MIN((VLOOKUP($D112,SALERYCODE,3,0))*(IF($D112=6,$N112,$M112))*((MIN((VLOOKUP($D112,SALERYCODE,5,0)),(IF($D112=6,$M112,$N112))))),MIN((VLOOKUP($D112,SALERYCODE,3,0)),($K112+$L112))*(IF($D112=6,$N112,((MIN((VLOOKUP($D112,SALERYCODE,5,0)),$N112)))))))))/IF(AND($D112=2,'ראשי-פרטים כלליים וריכוז הוצאות'!$D$68&lt;&gt;4),1.2,1)</f>
        <v>0</v>
      </c>
      <c r="Q112" s="263"/>
      <c r="R112" s="264"/>
      <c r="S112" s="265"/>
      <c r="T112" s="266"/>
      <c r="U112" s="267">
        <f t="shared" si="119"/>
        <v>0</v>
      </c>
      <c r="V112" s="260">
        <f>+(IF(OR($B112=0,$C112=0,$D112=0,$Q$2&gt;$OE$1),0,IF(OR(Q112=0,S112=0,T112=0),0,MIN((VLOOKUP($D112,SALERYCODE,3,0))*(IF($D112=6,T112,S112))*((MIN((VLOOKUP($D112,SALERYCODE,5,0)),(IF($D112=6,S112,T112))))),MIN((VLOOKUP($D112,SALERYCODE,3,0)),(Q112+R112))*(IF($D112=6,T112,((MIN((VLOOKUP($D112,SALERYCODE,5,0)),T112)))))))))/IF(AND($D112=2,'ראשי-פרטים כלליים וריכוז הוצאות'!$D$68&lt;&gt;4),1.2,1)</f>
        <v>0</v>
      </c>
      <c r="W112" s="263"/>
      <c r="X112" s="264"/>
      <c r="Y112" s="265"/>
      <c r="Z112" s="266"/>
      <c r="AA112" s="267">
        <f t="shared" si="120"/>
        <v>0</v>
      </c>
      <c r="AB112" s="260">
        <f>+(IF(OR($B112=0,$C112=0,$D112=0,$W$2&gt;$OE$1),0,IF(OR(W112=0,Y112=0,Z112=0),0,MIN((VLOOKUP($D112,SALERYCODE,3,0))*(IF($D112=6,Z112,Y112))*((MIN((VLOOKUP($D112,SALERYCODE,5,0)),(IF($D112=6,Y112,Z112))))),MIN((VLOOKUP($D112,SALERYCODE,3,0)),(W112+X112))*(IF($D112=6,Z112,((MIN((VLOOKUP($D112,SALERYCODE,5,0)),Z112)))))))))/IF(AND($D112=2,'ראשי-פרטים כלליים וריכוז הוצאות'!$D$68&lt;&gt;4),1.2,1)</f>
        <v>0</v>
      </c>
      <c r="AC112" s="263"/>
      <c r="AD112" s="264"/>
      <c r="AE112" s="265"/>
      <c r="AF112" s="266"/>
      <c r="AG112" s="267">
        <f t="shared" si="121"/>
        <v>0</v>
      </c>
      <c r="AH112" s="260">
        <f>+(IF(OR($B112=0,$C112=0,$D112=0,$AC$2&gt;$OE$1),0,IF(OR(AC112=0,AE112=0,AF112=0),0,MIN((VLOOKUP($D112,SALERYCODE,3,0))*(IF($D112=6,AF112,AE112))*((MIN((VLOOKUP($D112,SALERYCODE,5,0)),(IF($D112=6,AE112,AF112))))),MIN((VLOOKUP($D112,SALERYCODE,3,0)),(AC112+AD112))*(IF($D112=6,AF112,((MIN((VLOOKUP($D112,SALERYCODE,5,0)),AF112)))))))))/IF(AND($D112=2,'ראשי-פרטים כלליים וריכוז הוצאות'!$D$68&lt;&gt;4),1.2,1)</f>
        <v>0</v>
      </c>
      <c r="AI112" s="263"/>
      <c r="AJ112" s="264"/>
      <c r="AK112" s="265"/>
      <c r="AL112" s="266"/>
      <c r="AM112" s="267">
        <f t="shared" si="122"/>
        <v>0</v>
      </c>
      <c r="AN112" s="260">
        <f>+(IF(OR($B112=0,$C112=0,$D112=0,$AI$2&gt;$OE$1),0,IF(OR(AI112=0,AK112=0,AL112=0),0,MIN((VLOOKUP($D112,SALERYCODE,3,0))*(IF($D112=6,AL112,AK112))*((MIN((VLOOKUP($D112,SALERYCODE,5,0)),(IF($D112=6,AK112,AL112))))),MIN((VLOOKUP($D112,SALERYCODE,3,0)),(AI112+AJ112))*(IF($D112=6,AL112,((MIN((VLOOKUP($D112,SALERYCODE,5,0)),AL112)))))))))/IF(AND($D112=2,'ראשי-פרטים כלליים וריכוז הוצאות'!$D$68&lt;&gt;4),1.2,1)</f>
        <v>0</v>
      </c>
      <c r="AO112" s="263"/>
      <c r="AP112" s="264"/>
      <c r="AQ112" s="265"/>
      <c r="AR112" s="266"/>
      <c r="AS112" s="267">
        <f t="shared" si="123"/>
        <v>0</v>
      </c>
      <c r="AT112" s="260">
        <f>+(IF(OR($B112=0,$C112=0,$D112=0,$AO$2&gt;$OE$1),0,IF(OR(AO112=0,AQ112=0,AR112=0),0,MIN((VLOOKUP($D112,SALERYCODE,3,0))*(IF($D112=6,AR112,AQ112))*((MIN((VLOOKUP($D112,SALERYCODE,5,0)),(IF($D112=6,AQ112,AR112))))),MIN((VLOOKUP($D112,SALERYCODE,3,0)),(AO112+AP112))*(IF($D112=6,AR112,((MIN((VLOOKUP($D112,SALERYCODE,5,0)),AR112)))))))))/IF(AND($D112=2,'ראשי-פרטים כלליים וריכוז הוצאות'!$D$68&lt;&gt;4),1.2,1)</f>
        <v>0</v>
      </c>
      <c r="AU112" s="263"/>
      <c r="AV112" s="264"/>
      <c r="AW112" s="265"/>
      <c r="AX112" s="266"/>
      <c r="AY112" s="267">
        <f t="shared" si="124"/>
        <v>0</v>
      </c>
      <c r="AZ112" s="260">
        <f>+(IF(OR($B112=0,$C112=0,$D112=0,$AU$2&gt;$OE$1),0,IF(OR(AU112=0,AW112=0,AX112=0),0,MIN((VLOOKUP($D112,SALERYCODE,3,0))*(IF($D112=6,AX112,AW112))*((MIN((VLOOKUP($D112,SALERYCODE,5,0)),(IF($D112=6,AW112,AX112))))),MIN((VLOOKUP($D112,SALERYCODE,3,0)),(AU112+AV112))*(IF($D112=6,AX112,((MIN((VLOOKUP($D112,SALERYCODE,5,0)),AX112)))))))))/IF(AND($D112=2,'ראשי-פרטים כלליים וריכוז הוצאות'!$D$68&lt;&gt;4),1.2,1)</f>
        <v>0</v>
      </c>
      <c r="BA112" s="263"/>
      <c r="BB112" s="264"/>
      <c r="BC112" s="265"/>
      <c r="BD112" s="266"/>
      <c r="BE112" s="267">
        <f t="shared" si="125"/>
        <v>0</v>
      </c>
      <c r="BF112" s="260">
        <f>+(IF(OR($B112=0,$C112=0,$D112=0,$BA$2&gt;$OE$1),0,IF(OR(BA112=0,BC112=0,BD112=0),0,MIN((VLOOKUP($D112,SALERYCODE,3,0))*(IF($D112=6,BD112,BC112))*((MIN((VLOOKUP($D112,SALERYCODE,5,0)),(IF($D112=6,BC112,BD112))))),MIN((VLOOKUP($D112,SALERYCODE,3,0)),(BA112+BB112))*(IF($D112=6,BD112,((MIN((VLOOKUP($D112,SALERYCODE,5,0)),BD112)))))))))/IF(AND($D112=2,'ראשי-פרטים כלליים וריכוז הוצאות'!$D$68&lt;&gt;4),1.2,1)</f>
        <v>0</v>
      </c>
      <c r="BG112" s="263"/>
      <c r="BH112" s="264"/>
      <c r="BI112" s="265"/>
      <c r="BJ112" s="266"/>
      <c r="BK112" s="267">
        <f t="shared" si="126"/>
        <v>0</v>
      </c>
      <c r="BL112" s="260">
        <f>+(IF(OR($B112=0,$C112=0,$D112=0,$BG$2&gt;$OE$1),0,IF(OR(BG112=0,BI112=0,BJ112=0),0,MIN((VLOOKUP($D112,SALERYCODE,3,0))*(IF($D112=6,BJ112,BI112))*((MIN((VLOOKUP($D112,SALERYCODE,5,0)),(IF($D112=6,BI112,BJ112))))),MIN((VLOOKUP($D112,SALERYCODE,3,0)),(BG112+BH112))*(IF($D112=6,BJ112,((MIN((VLOOKUP($D112,SALERYCODE,5,0)),BJ112)))))))))/IF(AND($D112=2,'ראשי-פרטים כלליים וריכוז הוצאות'!$D$68&lt;&gt;4),1.2,1)</f>
        <v>0</v>
      </c>
      <c r="BM112" s="263"/>
      <c r="BN112" s="264"/>
      <c r="BO112" s="265"/>
      <c r="BP112" s="266"/>
      <c r="BQ112" s="267">
        <f t="shared" si="127"/>
        <v>0</v>
      </c>
      <c r="BR112" s="260">
        <f>+(IF(OR($B112=0,$C112=0,$D112=0,$BM$2&gt;$OE$1),0,IF(OR(BM112=0,BO112=0,BP112=0),0,MIN((VLOOKUP($D112,SALERYCODE,3,0))*(IF($D112=6,BP112,BO112))*((MIN((VLOOKUP($D112,SALERYCODE,5,0)),(IF($D112=6,BO112,BP112))))),MIN((VLOOKUP($D112,SALERYCODE,3,0)),(BM112+BN112))*(IF($D112=6,BP112,((MIN((VLOOKUP($D112,SALERYCODE,5,0)),BP112)))))))))/IF(AND($D112=2,'ראשי-פרטים כלליים וריכוז הוצאות'!$D$68&lt;&gt;4),1.2,1)</f>
        <v>0</v>
      </c>
      <c r="BS112" s="263"/>
      <c r="BT112" s="264"/>
      <c r="BU112" s="265"/>
      <c r="BV112" s="266"/>
      <c r="BW112" s="267">
        <f t="shared" si="128"/>
        <v>0</v>
      </c>
      <c r="BX112" s="260">
        <f>+(IF(OR($B112=0,$C112=0,$D112=0,$BS$2&gt;$OE$1),0,IF(OR(BS112=0,BU112=0,BV112=0),0,MIN((VLOOKUP($D112,SALERYCODE,3,0))*(IF($D112=6,BV112,BU112))*((MIN((VLOOKUP($D112,SALERYCODE,5,0)),(IF($D112=6,BU112,BV112))))),MIN((VLOOKUP($D112,SALERYCODE,3,0)),(BS112+BT112))*(IF($D112=6,BV112,((MIN((VLOOKUP($D112,SALERYCODE,5,0)),BV112)))))))))/IF(AND($D112=2,'ראשי-פרטים כלליים וריכוז הוצאות'!$D$68&lt;&gt;4),1.2,1)</f>
        <v>0</v>
      </c>
      <c r="BY112" s="263"/>
      <c r="BZ112" s="264"/>
      <c r="CA112" s="265"/>
      <c r="CB112" s="266"/>
      <c r="CC112" s="267">
        <f t="shared" si="129"/>
        <v>0</v>
      </c>
      <c r="CD112" s="260">
        <f>+(IF(OR($B112=0,$C112=0,$D112=0,$BY$2&gt;$OE$1),0,IF(OR(BY112=0,CA112=0,CB112=0),0,MIN((VLOOKUP($D112,SALERYCODE,3,0))*(IF($D112=6,CB112,CA112))*((MIN((VLOOKUP($D112,SALERYCODE,5,0)),(IF($D112=6,CA112,CB112))))),MIN((VLOOKUP($D112,SALERYCODE,3,0)),(BY112+BZ112))*(IF($D112=6,CB112,((MIN((VLOOKUP($D112,SALERYCODE,5,0)),CB112)))))))))/IF(AND($D112=2,'ראשי-פרטים כלליים וריכוז הוצאות'!$D$68&lt;&gt;4),1.2,1)</f>
        <v>0</v>
      </c>
      <c r="CE112" s="263"/>
      <c r="CF112" s="264"/>
      <c r="CG112" s="265"/>
      <c r="CH112" s="266"/>
      <c r="CI112" s="267">
        <f t="shared" si="130"/>
        <v>0</v>
      </c>
      <c r="CJ112" s="260">
        <f>+(IF(OR($B112=0,$C112=0,$D112=0,$CE$2&gt;$OE$1),0,IF(OR(CE112=0,CG112=0,CH112=0),0,MIN((VLOOKUP($D112,SALERYCODE,3,0))*(IF($D112=6,CH112,CG112))*((MIN((VLOOKUP($D112,SALERYCODE,5,0)),(IF($D112=6,CG112,CH112))))),MIN((VLOOKUP($D112,SALERYCODE,3,0)),(CE112+CF112))*(IF($D112=6,CH112,((MIN((VLOOKUP($D112,SALERYCODE,5,0)),CH112)))))))))/IF(AND($D112=2,'ראשי-פרטים כלליים וריכוז הוצאות'!$D$68&lt;&gt;4),1.2,1)</f>
        <v>0</v>
      </c>
      <c r="CK112" s="263"/>
      <c r="CL112" s="264"/>
      <c r="CM112" s="265"/>
      <c r="CN112" s="266"/>
      <c r="CO112" s="267">
        <f t="shared" si="131"/>
        <v>0</v>
      </c>
      <c r="CP112" s="260">
        <f>+(IF(OR($B112=0,$C112=0,$D112=0,$CK$2&gt;$OE$1),0,IF(OR(CK112=0,CM112=0,CN112=0),0,MIN((VLOOKUP($D112,SALERYCODE,3,0))*(IF($D112=6,CN112,CM112))*((MIN((VLOOKUP($D112,SALERYCODE,5,0)),(IF($D112=6,CM112,CN112))))),MIN((VLOOKUP($D112,SALERYCODE,3,0)),(CK112+CL112))*(IF($D112=6,CN112,((MIN((VLOOKUP($D112,SALERYCODE,5,0)),CN112)))))))))/IF(AND($D112=2,'ראשי-פרטים כלליים וריכוז הוצאות'!$D$68&lt;&gt;4),1.2,1)</f>
        <v>0</v>
      </c>
      <c r="CQ112" s="263"/>
      <c r="CR112" s="264"/>
      <c r="CS112" s="265"/>
      <c r="CT112" s="266"/>
      <c r="CU112" s="267">
        <f t="shared" si="132"/>
        <v>0</v>
      </c>
      <c r="CV112" s="260">
        <f>+(IF(OR($B112=0,$C112=0,$D112=0,$CQ$2&gt;$OE$1),0,IF(OR(CQ112=0,CS112=0,CT112=0),0,MIN((VLOOKUP($D112,SALERYCODE,3,0))*(IF($D112=6,CT112,CS112))*((MIN((VLOOKUP($D112,SALERYCODE,5,0)),(IF($D112=6,CS112,CT112))))),MIN((VLOOKUP($D112,SALERYCODE,3,0)),(CQ112+CR112))*(IF($D112=6,CT112,((MIN((VLOOKUP($D112,SALERYCODE,5,0)),CT112)))))))))/IF(AND($D112=2,'ראשי-פרטים כלליים וריכוז הוצאות'!$D$68&lt;&gt;4),1.2,1)</f>
        <v>0</v>
      </c>
      <c r="CW112" s="263"/>
      <c r="CX112" s="264"/>
      <c r="CY112" s="265"/>
      <c r="CZ112" s="266"/>
      <c r="DA112" s="267">
        <f t="shared" si="133"/>
        <v>0</v>
      </c>
      <c r="DB112" s="260">
        <f>+(IF(OR($B112=0,$C112=0,$D112=0,$CW$2&gt;$OE$1),0,IF(OR(CW112=0,CY112=0,CZ112=0),0,MIN((VLOOKUP($D112,SALERYCODE,3,0))*(IF($D112=6,CZ112,CY112))*((MIN((VLOOKUP($D112,SALERYCODE,5,0)),(IF($D112=6,CY112,CZ112))))),MIN((VLOOKUP($D112,SALERYCODE,3,0)),(CW112+CX112))*(IF($D112=6,CZ112,((MIN((VLOOKUP($D112,SALERYCODE,5,0)),CZ112)))))))))/IF(AND($D112=2,'ראשי-פרטים כלליים וריכוז הוצאות'!$D$68&lt;&gt;4),1.2,1)</f>
        <v>0</v>
      </c>
      <c r="DC112" s="263"/>
      <c r="DD112" s="264"/>
      <c r="DE112" s="265"/>
      <c r="DF112" s="266"/>
      <c r="DG112" s="267">
        <f t="shared" si="134"/>
        <v>0</v>
      </c>
      <c r="DH112" s="260">
        <f>+(IF(OR($B112=0,$C112=0,$D112=0,$DC$2&gt;$OE$1),0,IF(OR(DC112=0,DE112=0,DF112=0),0,MIN((VLOOKUP($D112,SALERYCODE,3,0))*(IF($D112=6,DF112,DE112))*((MIN((VLOOKUP($D112,SALERYCODE,5,0)),(IF($D112=6,DE112,DF112))))),MIN((VLOOKUP($D112,SALERYCODE,3,0)),(DC112+DD112))*(IF($D112=6,DF112,((MIN((VLOOKUP($D112,SALERYCODE,5,0)),DF112)))))))))/IF(AND($D112=2,'ראשי-פרטים כלליים וריכוז הוצאות'!$D$68&lt;&gt;4),1.2,1)</f>
        <v>0</v>
      </c>
      <c r="DI112" s="263"/>
      <c r="DJ112" s="264"/>
      <c r="DK112" s="265"/>
      <c r="DL112" s="266"/>
      <c r="DM112" s="267">
        <f t="shared" si="135"/>
        <v>0</v>
      </c>
      <c r="DN112" s="260">
        <f>+(IF(OR($B112=0,$C112=0,$D112=0,$DC$2&gt;$OE$1),0,IF(OR(DI112=0,DK112=0,DL112=0),0,MIN((VLOOKUP($D112,SALERYCODE,3,0))*(IF($D112=6,DL112,DK112))*((MIN((VLOOKUP($D112,SALERYCODE,5,0)),(IF($D112=6,DK112,DL112))))),MIN((VLOOKUP($D112,SALERYCODE,3,0)),(DI112+DJ112))*(IF($D112=6,DL112,((MIN((VLOOKUP($D112,SALERYCODE,5,0)),DL112)))))))))/IF(AND($D112=2,'ראשי-פרטים כלליים וריכוז הוצאות'!$D$68&lt;&gt;4),1.2,1)</f>
        <v>0</v>
      </c>
      <c r="DO112" s="263"/>
      <c r="DP112" s="264"/>
      <c r="DQ112" s="265"/>
      <c r="DR112" s="266"/>
      <c r="DS112" s="267">
        <f t="shared" si="136"/>
        <v>0</v>
      </c>
      <c r="DT112" s="260">
        <f>+(IF(OR($B112=0,$C112=0,$D112=0,$DC$2&gt;$OE$1),0,IF(OR(DO112=0,DQ112=0,DR112=0),0,MIN((VLOOKUP($D112,SALERYCODE,3,0))*(IF($D112=6,DR112,DQ112))*((MIN((VLOOKUP($D112,SALERYCODE,5,0)),(IF($D112=6,DQ112,DR112))))),MIN((VLOOKUP($D112,SALERYCODE,3,0)),(DO112+DP112))*(IF($D112=6,DR112,((MIN((VLOOKUP($D112,SALERYCODE,5,0)),DR112)))))))))/IF(AND($D112=2,'ראשי-פרטים כלליים וריכוז הוצאות'!$D$68&lt;&gt;4),1.2,1)</f>
        <v>0</v>
      </c>
      <c r="DU112" s="263"/>
      <c r="DV112" s="264"/>
      <c r="DW112" s="265"/>
      <c r="DX112" s="266"/>
      <c r="DY112" s="267">
        <f t="shared" si="137"/>
        <v>0</v>
      </c>
      <c r="DZ112" s="260">
        <f>+(IF(OR($B112=0,$C112=0,$D112=0,$DC$2&gt;$OE$1),0,IF(OR(DU112=0,DW112=0,DX112=0),0,MIN((VLOOKUP($D112,SALERYCODE,3,0))*(IF($D112=6,DX112,DW112))*((MIN((VLOOKUP($D112,SALERYCODE,5,0)),(IF($D112=6,DW112,DX112))))),MIN((VLOOKUP($D112,SALERYCODE,3,0)),(DU112+DV112))*(IF($D112=6,DX112,((MIN((VLOOKUP($D112,SALERYCODE,5,0)),DX112)))))))))/IF(AND($D112=2,'ראשי-פרטים כלליים וריכוז הוצאות'!$D$68&lt;&gt;4),1.2,1)</f>
        <v>0</v>
      </c>
      <c r="EA112" s="263"/>
      <c r="EB112" s="264"/>
      <c r="EC112" s="265"/>
      <c r="ED112" s="266"/>
      <c r="EE112" s="267">
        <f t="shared" si="138"/>
        <v>0</v>
      </c>
      <c r="EF112" s="260">
        <f>+(IF(OR($B112=0,$C112=0,$D112=0,$DC$2&gt;$OE$1),0,IF(OR(EA112=0,EC112=0,ED112=0),0,MIN((VLOOKUP($D112,SALERYCODE,3,0))*(IF($D112=6,ED112,EC112))*((MIN((VLOOKUP($D112,SALERYCODE,5,0)),(IF($D112=6,EC112,ED112))))),MIN((VLOOKUP($D112,SALERYCODE,3,0)),(EA112+EB112))*(IF($D112=6,ED112,((MIN((VLOOKUP($D112,SALERYCODE,5,0)),ED112)))))))))/IF(AND($D112=2,'ראשי-פרטים כלליים וריכוז הוצאות'!$D$68&lt;&gt;4),1.2,1)</f>
        <v>0</v>
      </c>
      <c r="EG112" s="263"/>
      <c r="EH112" s="264"/>
      <c r="EI112" s="265"/>
      <c r="EJ112" s="266"/>
      <c r="EK112" s="267">
        <f t="shared" si="139"/>
        <v>0</v>
      </c>
      <c r="EL112" s="260">
        <f>+(IF(OR($B112=0,$C112=0,$D112=0,$DC$2&gt;$OE$1),0,IF(OR(EG112=0,EI112=0,EJ112=0),0,MIN((VLOOKUP($D112,SALERYCODE,3,0))*(IF($D112=6,EJ112,EI112))*((MIN((VLOOKUP($D112,SALERYCODE,5,0)),(IF($D112=6,EI112,EJ112))))),MIN((VLOOKUP($D112,SALERYCODE,3,0)),(EG112+EH112))*(IF($D112=6,EJ112,((MIN((VLOOKUP($D112,SALERYCODE,5,0)),EJ112)))))))))/IF(AND($D112=2,'ראשי-פרטים כלליים וריכוז הוצאות'!$D$68&lt;&gt;4),1.2,1)</f>
        <v>0</v>
      </c>
      <c r="EM112" s="263"/>
      <c r="EN112" s="264"/>
      <c r="EO112" s="265"/>
      <c r="EP112" s="266"/>
      <c r="EQ112" s="267">
        <f t="shared" si="140"/>
        <v>0</v>
      </c>
      <c r="ER112" s="260">
        <f>+(IF(OR($B112=0,$C112=0,$D112=0,$DC$2&gt;$OE$1),0,IF(OR(EM112=0,EO112=0,EP112=0),0,MIN((VLOOKUP($D112,SALERYCODE,3,0))*(IF($D112=6,EP112,EO112))*((MIN((VLOOKUP($D112,SALERYCODE,5,0)),(IF($D112=6,EO112,EP112))))),MIN((VLOOKUP($D112,SALERYCODE,3,0)),(EM112+EN112))*(IF($D112=6,EP112,((MIN((VLOOKUP($D112,SALERYCODE,5,0)),EP112)))))))))/IF(AND($D112=2,'ראשי-פרטים כלליים וריכוז הוצאות'!$D$68&lt;&gt;4),1.2,1)</f>
        <v>0</v>
      </c>
      <c r="ES112" s="263"/>
      <c r="ET112" s="264"/>
      <c r="EU112" s="265"/>
      <c r="EV112" s="266"/>
      <c r="EW112" s="267">
        <f t="shared" si="141"/>
        <v>0</v>
      </c>
      <c r="EX112" s="260">
        <f>+(IF(OR($B112=0,$C112=0,$D112=0,$DC$2&gt;$OE$1),0,IF(OR(ES112=0,EU112=0,EV112=0),0,MIN((VLOOKUP($D112,SALERYCODE,3,0))*(IF($D112=6,EV112,EU112))*((MIN((VLOOKUP($D112,SALERYCODE,5,0)),(IF($D112=6,EU112,EV112))))),MIN((VLOOKUP($D112,SALERYCODE,3,0)),(ES112+ET112))*(IF($D112=6,EV112,((MIN((VLOOKUP($D112,SALERYCODE,5,0)),EV112)))))))))/IF(AND($D112=2,'ראשי-פרטים כלליים וריכוז הוצאות'!$D$68&lt;&gt;4),1.2,1)</f>
        <v>0</v>
      </c>
      <c r="EY112" s="263"/>
      <c r="EZ112" s="264"/>
      <c r="FA112" s="265"/>
      <c r="FB112" s="266"/>
      <c r="FC112" s="267">
        <f t="shared" si="142"/>
        <v>0</v>
      </c>
      <c r="FD112" s="260">
        <f>+(IF(OR($B112=0,$C112=0,$D112=0,$DC$2&gt;$OE$1),0,IF(OR(EY112=0,FA112=0,FB112=0),0,MIN((VLOOKUP($D112,SALERYCODE,3,0))*(IF($D112=6,FB112,FA112))*((MIN((VLOOKUP($D112,SALERYCODE,5,0)),(IF($D112=6,FA112,FB112))))),MIN((VLOOKUP($D112,SALERYCODE,3,0)),(EY112+EZ112))*(IF($D112=6,FB112,((MIN((VLOOKUP($D112,SALERYCODE,5,0)),FB112)))))))))/IF(AND($D112=2,'ראשי-פרטים כלליים וריכוז הוצאות'!$D$68&lt;&gt;4),1.2,1)</f>
        <v>0</v>
      </c>
      <c r="FE112" s="263"/>
      <c r="FF112" s="264"/>
      <c r="FG112" s="265"/>
      <c r="FH112" s="266"/>
      <c r="FI112" s="267">
        <f t="shared" si="143"/>
        <v>0</v>
      </c>
      <c r="FJ112" s="260">
        <f>+(IF(OR($B112=0,$C112=0,$D112=0,$DC$2&gt;$OE$1),0,IF(OR(FE112=0,FG112=0,FH112=0),0,MIN((VLOOKUP($D112,SALERYCODE,3,0))*(IF($D112=6,FH112,FG112))*((MIN((VLOOKUP($D112,SALERYCODE,5,0)),(IF($D112=6,FG112,FH112))))),MIN((VLOOKUP($D112,SALERYCODE,3,0)),(FE112+FF112))*(IF($D112=6,FH112,((MIN((VLOOKUP($D112,SALERYCODE,5,0)),FH112)))))))))/IF(AND($D112=2,'ראשי-פרטים כלליים וריכוז הוצאות'!$D$68&lt;&gt;4),1.2,1)</f>
        <v>0</v>
      </c>
      <c r="FK112" s="263"/>
      <c r="FL112" s="264"/>
      <c r="FM112" s="265"/>
      <c r="FN112" s="266"/>
      <c r="FO112" s="267">
        <f t="shared" si="144"/>
        <v>0</v>
      </c>
      <c r="FP112" s="260">
        <f>+(IF(OR($B112=0,$C112=0,$D112=0,$DC$2&gt;$OE$1),0,IF(OR(FK112=0,FM112=0,FN112=0),0,MIN((VLOOKUP($D112,SALERYCODE,3,0))*(IF($D112=6,FN112,FM112))*((MIN((VLOOKUP($D112,SALERYCODE,5,0)),(IF($D112=6,FM112,FN112))))),MIN((VLOOKUP($D112,SALERYCODE,3,0)),(FK112+FL112))*(IF($D112=6,FN112,((MIN((VLOOKUP($D112,SALERYCODE,5,0)),FN112)))))))))/IF(AND($D112=2,'ראשי-פרטים כלליים וריכוז הוצאות'!$D$68&lt;&gt;4),1.2,1)</f>
        <v>0</v>
      </c>
      <c r="FQ112" s="263"/>
      <c r="FR112" s="264"/>
      <c r="FS112" s="265"/>
      <c r="FT112" s="266"/>
      <c r="FU112" s="267">
        <f t="shared" si="145"/>
        <v>0</v>
      </c>
      <c r="FV112" s="260">
        <f>+(IF(OR($B112=0,$C112=0,$D112=0,$DC$2&gt;$OE$1),0,IF(OR(FQ112=0,FS112=0,FT112=0),0,MIN((VLOOKUP($D112,SALERYCODE,3,0))*(IF($D112=6,FT112,FS112))*((MIN((VLOOKUP($D112,SALERYCODE,5,0)),(IF($D112=6,FS112,FT112))))),MIN((VLOOKUP($D112,SALERYCODE,3,0)),(FQ112+FR112))*(IF($D112=6,FT112,((MIN((VLOOKUP($D112,SALERYCODE,5,0)),FT112)))))))))/IF(AND($D112=2,'ראשי-פרטים כלליים וריכוז הוצאות'!$D$68&lt;&gt;4),1.2,1)</f>
        <v>0</v>
      </c>
      <c r="FW112" s="263"/>
      <c r="FX112" s="264"/>
      <c r="FY112" s="265"/>
      <c r="FZ112" s="266"/>
      <c r="GA112" s="267">
        <f t="shared" si="146"/>
        <v>0</v>
      </c>
      <c r="GB112" s="260">
        <f>+(IF(OR($B112=0,$C112=0,$D112=0,$DC$2&gt;$OE$1),0,IF(OR(FW112=0,FY112=0,FZ112=0),0,MIN((VLOOKUP($D112,SALERYCODE,3,0))*(IF($D112=6,FZ112,FY112))*((MIN((VLOOKUP($D112,SALERYCODE,5,0)),(IF($D112=6,FY112,FZ112))))),MIN((VLOOKUP($D112,SALERYCODE,3,0)),(FW112+FX112))*(IF($D112=6,FZ112,((MIN((VLOOKUP($D112,SALERYCODE,5,0)),FZ112)))))))))/IF(AND($D112=2,'ראשי-פרטים כלליים וריכוז הוצאות'!$D$68&lt;&gt;4),1.2,1)</f>
        <v>0</v>
      </c>
      <c r="GC112" s="263"/>
      <c r="GD112" s="264"/>
      <c r="GE112" s="265"/>
      <c r="GF112" s="266"/>
      <c r="GG112" s="267">
        <f t="shared" si="147"/>
        <v>0</v>
      </c>
      <c r="GH112" s="260">
        <f>+(IF(OR($B112=0,$C112=0,$D112=0,$DC$2&gt;$OE$1),0,IF(OR(GC112=0,GE112=0,GF112=0),0,MIN((VLOOKUP($D112,SALERYCODE,3,0))*(IF($D112=6,GF112,GE112))*((MIN((VLOOKUP($D112,SALERYCODE,5,0)),(IF($D112=6,GE112,GF112))))),MIN((VLOOKUP($D112,SALERYCODE,3,0)),(GC112+GD112))*(IF($D112=6,GF112,((MIN((VLOOKUP($D112,SALERYCODE,5,0)),GF112)))))))))/IF(AND($D112=2,'ראשי-פרטים כלליים וריכוז הוצאות'!$D$68&lt;&gt;4),1.2,1)</f>
        <v>0</v>
      </c>
      <c r="GI112" s="263"/>
      <c r="GJ112" s="264"/>
      <c r="GK112" s="265"/>
      <c r="GL112" s="266"/>
      <c r="GM112" s="267">
        <f t="shared" si="148"/>
        <v>0</v>
      </c>
      <c r="GN112" s="260">
        <f>+(IF(OR($B112=0,$C112=0,$D112=0,$DC$2&gt;$OE$1),0,IF(OR(GI112=0,GK112=0,GL112=0),0,MIN((VLOOKUP($D112,SALERYCODE,3,0))*(IF($D112=6,GL112,GK112))*((MIN((VLOOKUP($D112,SALERYCODE,5,0)),(IF($D112=6,GK112,GL112))))),MIN((VLOOKUP($D112,SALERYCODE,3,0)),(GI112+GJ112))*(IF($D112=6,GL112,((MIN((VLOOKUP($D112,SALERYCODE,5,0)),GL112)))))))))/IF(AND($D112=2,'ראשי-פרטים כלליים וריכוז הוצאות'!$D$68&lt;&gt;4),1.2,1)</f>
        <v>0</v>
      </c>
      <c r="GO112" s="263"/>
      <c r="GP112" s="264"/>
      <c r="GQ112" s="265"/>
      <c r="GR112" s="266"/>
      <c r="GS112" s="267">
        <f t="shared" si="149"/>
        <v>0</v>
      </c>
      <c r="GT112" s="260">
        <f>+(IF(OR($B112=0,$C112=0,$D112=0,$DC$2&gt;$OE$1),0,IF(OR(GO112=0,GQ112=0,GR112=0),0,MIN((VLOOKUP($D112,SALERYCODE,3,0))*(IF($D112=6,GR112,GQ112))*((MIN((VLOOKUP($D112,SALERYCODE,5,0)),(IF($D112=6,GQ112,GR112))))),MIN((VLOOKUP($D112,SALERYCODE,3,0)),(GO112+GP112))*(IF($D112=6,GR112,((MIN((VLOOKUP($D112,SALERYCODE,5,0)),GR112)))))))))/IF(AND($D112=2,'ראשי-פרטים כלליים וריכוז הוצאות'!$D$68&lt;&gt;4),1.2,1)</f>
        <v>0</v>
      </c>
      <c r="GU112" s="263"/>
      <c r="GV112" s="264"/>
      <c r="GW112" s="265"/>
      <c r="GX112" s="266"/>
      <c r="GY112" s="267">
        <f t="shared" si="150"/>
        <v>0</v>
      </c>
      <c r="GZ112" s="260">
        <f>+(IF(OR($B112=0,$C112=0,$D112=0,$DC$2&gt;$OE$1),0,IF(OR(GU112=0,GW112=0,GX112=0),0,MIN((VLOOKUP($D112,SALERYCODE,3,0))*(IF($D112=6,GX112,GW112))*((MIN((VLOOKUP($D112,SALERYCODE,5,0)),(IF($D112=6,GW112,GX112))))),MIN((VLOOKUP($D112,SALERYCODE,3,0)),(GU112+GV112))*(IF($D112=6,GX112,((MIN((VLOOKUP($D112,SALERYCODE,5,0)),GX112)))))))))/IF(AND($D112=2,'ראשי-פרטים כלליים וריכוז הוצאות'!$D$68&lt;&gt;4),1.2,1)</f>
        <v>0</v>
      </c>
      <c r="HA112" s="263"/>
      <c r="HB112" s="264"/>
      <c r="HC112" s="265"/>
      <c r="HD112" s="266"/>
      <c r="HE112" s="267">
        <f t="shared" si="151"/>
        <v>0</v>
      </c>
      <c r="HF112" s="260">
        <f>+(IF(OR($B112=0,$C112=0,$D112=0,$DC$2&gt;$OE$1),0,IF(OR(HA112=0,HC112=0,HD112=0),0,MIN((VLOOKUP($D112,SALERYCODE,3,0))*(IF($D112=6,HD112,HC112))*((MIN((VLOOKUP($D112,SALERYCODE,5,0)),(IF($D112=6,HC112,HD112))))),MIN((VLOOKUP($D112,SALERYCODE,3,0)),(HA112+HB112))*(IF($D112=6,HD112,((MIN((VLOOKUP($D112,SALERYCODE,5,0)),HD112)))))))))/IF(AND($D112=2,'ראשי-פרטים כלליים וריכוז הוצאות'!$D$68&lt;&gt;4),1.2,1)</f>
        <v>0</v>
      </c>
      <c r="HG112" s="263"/>
      <c r="HH112" s="264"/>
      <c r="HI112" s="265"/>
      <c r="HJ112" s="266"/>
      <c r="HK112" s="267">
        <f t="shared" si="152"/>
        <v>0</v>
      </c>
      <c r="HL112" s="260">
        <f>+(IF(OR($B112=0,$C112=0,$D112=0,$DC$2&gt;$OE$1),0,IF(OR(HG112=0,HI112=0,HJ112=0),0,MIN((VLOOKUP($D112,SALERYCODE,3,0))*(IF($D112=6,HJ112,HI112))*((MIN((VLOOKUP($D112,SALERYCODE,5,0)),(IF($D112=6,HI112,HJ112))))),MIN((VLOOKUP($D112,SALERYCODE,3,0)),(HG112+HH112))*(IF($D112=6,HJ112,((MIN((VLOOKUP($D112,SALERYCODE,5,0)),HJ112)))))))))/IF(AND($D112=2,'ראשי-פרטים כלליים וריכוז הוצאות'!$D$68&lt;&gt;4),1.2,1)</f>
        <v>0</v>
      </c>
      <c r="HM112" s="263"/>
      <c r="HN112" s="264"/>
      <c r="HO112" s="265"/>
      <c r="HP112" s="266"/>
      <c r="HQ112" s="267">
        <f t="shared" si="153"/>
        <v>0</v>
      </c>
      <c r="HR112" s="260">
        <f>+(IF(OR($B112=0,$C112=0,$D112=0,$DC$2&gt;$OE$1),0,IF(OR(HM112=0,HO112=0,HP112=0),0,MIN((VLOOKUP($D112,SALERYCODE,3,0))*(IF($D112=6,HP112,HO112))*((MIN((VLOOKUP($D112,SALERYCODE,5,0)),(IF($D112=6,HO112,HP112))))),MIN((VLOOKUP($D112,SALERYCODE,3,0)),(HM112+HN112))*(IF($D112=6,HP112,((MIN((VLOOKUP($D112,SALERYCODE,5,0)),HP112)))))))))/IF(AND($D112=2,'ראשי-פרטים כלליים וריכוז הוצאות'!$D$68&lt;&gt;4),1.2,1)</f>
        <v>0</v>
      </c>
      <c r="HS112" s="263"/>
      <c r="HT112" s="264"/>
      <c r="HU112" s="265"/>
      <c r="HV112" s="266"/>
      <c r="HW112" s="267">
        <f t="shared" si="154"/>
        <v>0</v>
      </c>
      <c r="HX112" s="260">
        <f>+(IF(OR($B112=0,$C112=0,$D112=0,$DC$2&gt;$OE$1),0,IF(OR(HS112=0,HU112=0,HV112=0),0,MIN((VLOOKUP($D112,SALERYCODE,3,0))*(IF($D112=6,HV112,HU112))*((MIN((VLOOKUP($D112,SALERYCODE,5,0)),(IF($D112=6,HU112,HV112))))),MIN((VLOOKUP($D112,SALERYCODE,3,0)),(HS112+HT112))*(IF($D112=6,HV112,((MIN((VLOOKUP($D112,SALERYCODE,5,0)),HV112)))))))))/IF(AND($D112=2,'ראשי-פרטים כלליים וריכוז הוצאות'!$D$68&lt;&gt;4),1.2,1)</f>
        <v>0</v>
      </c>
      <c r="HY112" s="263"/>
      <c r="HZ112" s="264"/>
      <c r="IA112" s="265"/>
      <c r="IB112" s="266"/>
      <c r="IC112" s="267">
        <f t="shared" si="155"/>
        <v>0</v>
      </c>
      <c r="ID112" s="260">
        <f>+(IF(OR($B112=0,$C112=0,$D112=0,$DC$2&gt;$OE$1),0,IF(OR(HY112=0,IA112=0,IB112=0),0,MIN((VLOOKUP($D112,SALERYCODE,3,0))*(IF($D112=6,IB112,IA112))*((MIN((VLOOKUP($D112,SALERYCODE,5,0)),(IF($D112=6,IA112,IB112))))),MIN((VLOOKUP($D112,SALERYCODE,3,0)),(HY112+HZ112))*(IF($D112=6,IB112,((MIN((VLOOKUP($D112,SALERYCODE,5,0)),IB112)))))))))/IF(AND($D112=2,'ראשי-פרטים כלליים וריכוז הוצאות'!$D$68&lt;&gt;4),1.2,1)</f>
        <v>0</v>
      </c>
      <c r="IE112" s="263"/>
      <c r="IF112" s="264"/>
      <c r="IG112" s="265"/>
      <c r="IH112" s="266"/>
      <c r="II112" s="267">
        <f t="shared" si="156"/>
        <v>0</v>
      </c>
      <c r="IJ112" s="260">
        <f>+(IF(OR($B112=0,$C112=0,$D112=0,$DC$2&gt;$OE$1),0,IF(OR(IE112=0,IG112=0,IH112=0),0,MIN((VLOOKUP($D112,SALERYCODE,3,0))*(IF($D112=6,IH112,IG112))*((MIN((VLOOKUP($D112,SALERYCODE,5,0)),(IF($D112=6,IG112,IH112))))),MIN((VLOOKUP($D112,SALERYCODE,3,0)),(IE112+IF112))*(IF($D112=6,IH112,((MIN((VLOOKUP($D112,SALERYCODE,5,0)),IH112)))))))))/IF(AND($D112=2,'ראשי-פרטים כלליים וריכוז הוצאות'!$D$68&lt;&gt;4),1.2,1)</f>
        <v>0</v>
      </c>
      <c r="IK112" s="263"/>
      <c r="IL112" s="264"/>
      <c r="IM112" s="265"/>
      <c r="IN112" s="266"/>
      <c r="IO112" s="267">
        <f t="shared" si="157"/>
        <v>0</v>
      </c>
      <c r="IP112" s="260">
        <f>+(IF(OR($B112=0,$C112=0,$D112=0,$DC$2&gt;$OE$1),0,IF(OR(IK112=0,IM112=0,IN112=0),0,MIN((VLOOKUP($D112,SALERYCODE,3,0))*(IF($D112=6,IN112,IM112))*((MIN((VLOOKUP($D112,SALERYCODE,5,0)),(IF($D112=6,IM112,IN112))))),MIN((VLOOKUP($D112,SALERYCODE,3,0)),(IK112+IL112))*(IF($D112=6,IN112,((MIN((VLOOKUP($D112,SALERYCODE,5,0)),IN112)))))))))/IF(AND($D112=2,'ראשי-פרטים כלליים וריכוז הוצאות'!$D$68&lt;&gt;4),1.2,1)</f>
        <v>0</v>
      </c>
      <c r="IQ112" s="263"/>
      <c r="IR112" s="264"/>
      <c r="IS112" s="265"/>
      <c r="IT112" s="266"/>
      <c r="IU112" s="267">
        <f t="shared" si="158"/>
        <v>0</v>
      </c>
      <c r="IV112" s="260">
        <f>+(IF(OR($B112=0,$C112=0,$D112=0,$DC$2&gt;$OE$1),0,IF(OR(IQ112=0,IS112=0,IT112=0),0,MIN((VLOOKUP($D112,SALERYCODE,3,0))*(IF($D112=6,IT112,IS112))*((MIN((VLOOKUP($D112,SALERYCODE,5,0)),(IF($D112=6,IS112,IT112))))),MIN((VLOOKUP($D112,SALERYCODE,3,0)),(IQ112+IR112))*(IF($D112=6,IT112,((MIN((VLOOKUP($D112,SALERYCODE,5,0)),IT112)))))))))/IF(AND($D112=2,'ראשי-פרטים כלליים וריכוז הוצאות'!$D$68&lt;&gt;4),1.2,1)</f>
        <v>0</v>
      </c>
      <c r="IW112" s="263"/>
      <c r="IX112" s="264"/>
      <c r="IY112" s="265"/>
      <c r="IZ112" s="266"/>
      <c r="JA112" s="267">
        <f t="shared" si="159"/>
        <v>0</v>
      </c>
      <c r="JB112" s="260">
        <f>+(IF(OR($B112=0,$C112=0,$D112=0,$DC$2&gt;$OE$1),0,IF(OR(IW112=0,IY112=0,IZ112=0),0,MIN((VLOOKUP($D112,SALERYCODE,3,0))*(IF($D112=6,IZ112,IY112))*((MIN((VLOOKUP($D112,SALERYCODE,5,0)),(IF($D112=6,IY112,IZ112))))),MIN((VLOOKUP($D112,SALERYCODE,3,0)),(IW112+IX112))*(IF($D112=6,IZ112,((MIN((VLOOKUP($D112,SALERYCODE,5,0)),IZ112)))))))))/IF(AND($D112=2,'ראשי-פרטים כלליים וריכוז הוצאות'!$D$68&lt;&gt;4),1.2,1)</f>
        <v>0</v>
      </c>
      <c r="JC112" s="263"/>
      <c r="JD112" s="264"/>
      <c r="JE112" s="265"/>
      <c r="JF112" s="266"/>
      <c r="JG112" s="267">
        <f t="shared" si="160"/>
        <v>0</v>
      </c>
      <c r="JH112" s="260">
        <f>+(IF(OR($B112=0,$C112=0,$D112=0,$DC$2&gt;$OE$1),0,IF(OR(JC112=0,JE112=0,JF112=0),0,MIN((VLOOKUP($D112,SALERYCODE,3,0))*(IF($D112=6,JF112,JE112))*((MIN((VLOOKUP($D112,SALERYCODE,5,0)),(IF($D112=6,JE112,JF112))))),MIN((VLOOKUP($D112,SALERYCODE,3,0)),(JC112+JD112))*(IF($D112=6,JF112,((MIN((VLOOKUP($D112,SALERYCODE,5,0)),JF112)))))))))/IF(AND($D112=2,'ראשי-פרטים כלליים וריכוז הוצאות'!$D$68&lt;&gt;4),1.2,1)</f>
        <v>0</v>
      </c>
      <c r="JI112" s="263"/>
      <c r="JJ112" s="264"/>
      <c r="JK112" s="265"/>
      <c r="JL112" s="266"/>
      <c r="JM112" s="267">
        <f t="shared" si="161"/>
        <v>0</v>
      </c>
      <c r="JN112" s="260">
        <f>+(IF(OR($B112=0,$C112=0,$D112=0,$DC$2&gt;$OE$1),0,IF(OR(JI112=0,JK112=0,JL112=0),0,MIN((VLOOKUP($D112,SALERYCODE,3,0))*(IF($D112=6,JL112,JK112))*((MIN((VLOOKUP($D112,SALERYCODE,5,0)),(IF($D112=6,JK112,JL112))))),MIN((VLOOKUP($D112,SALERYCODE,3,0)),(JI112+JJ112))*(IF($D112=6,JL112,((MIN((VLOOKUP($D112,SALERYCODE,5,0)),JL112)))))))))/IF(AND($D112=2,'ראשי-פרטים כלליים וריכוז הוצאות'!$D$68&lt;&gt;4),1.2,1)</f>
        <v>0</v>
      </c>
      <c r="JO112" s="263"/>
      <c r="JP112" s="264"/>
      <c r="JQ112" s="265"/>
      <c r="JR112" s="266"/>
      <c r="JS112" s="267">
        <f t="shared" si="162"/>
        <v>0</v>
      </c>
      <c r="JT112" s="260">
        <f>+(IF(OR($B112=0,$C112=0,$D112=0,$DC$2&gt;$OE$1),0,IF(OR(JO112=0,JQ112=0,JR112=0),0,MIN((VLOOKUP($D112,SALERYCODE,3,0))*(IF($D112=6,JR112,JQ112))*((MIN((VLOOKUP($D112,SALERYCODE,5,0)),(IF($D112=6,JQ112,JR112))))),MIN((VLOOKUP($D112,SALERYCODE,3,0)),(JO112+JP112))*(IF($D112=6,JR112,((MIN((VLOOKUP($D112,SALERYCODE,5,0)),JR112)))))))))/IF(AND($D112=2,'ראשי-פרטים כלליים וריכוז הוצאות'!$D$68&lt;&gt;4),1.2,1)</f>
        <v>0</v>
      </c>
      <c r="JU112" s="263"/>
      <c r="JV112" s="264"/>
      <c r="JW112" s="265"/>
      <c r="JX112" s="266"/>
      <c r="JY112" s="267">
        <f t="shared" si="163"/>
        <v>0</v>
      </c>
      <c r="JZ112" s="260">
        <f>+(IF(OR($B112=0,$C112=0,$D112=0,$DC$2&gt;$OE$1),0,IF(OR(JU112=0,JW112=0,JX112=0),0,MIN((VLOOKUP($D112,SALERYCODE,3,0))*(IF($D112=6,JX112,JW112))*((MIN((VLOOKUP($D112,SALERYCODE,5,0)),(IF($D112=6,JW112,JX112))))),MIN((VLOOKUP($D112,SALERYCODE,3,0)),(JU112+JV112))*(IF($D112=6,JX112,((MIN((VLOOKUP($D112,SALERYCODE,5,0)),JX112)))))))))/IF(AND($D112=2,'ראשי-פרטים כלליים וריכוז הוצאות'!$D$68&lt;&gt;4),1.2,1)</f>
        <v>0</v>
      </c>
      <c r="KA112" s="263"/>
      <c r="KB112" s="264"/>
      <c r="KC112" s="265"/>
      <c r="KD112" s="266"/>
      <c r="KE112" s="267">
        <f t="shared" si="164"/>
        <v>0</v>
      </c>
      <c r="KF112" s="260">
        <f>+(IF(OR($B112=0,$C112=0,$D112=0,$DC$2&gt;$OE$1),0,IF(OR(KA112=0,KC112=0,KD112=0),0,MIN((VLOOKUP($D112,SALERYCODE,3,0))*(IF($D112=6,KD112,KC112))*((MIN((VLOOKUP($D112,SALERYCODE,5,0)),(IF($D112=6,KC112,KD112))))),MIN((VLOOKUP($D112,SALERYCODE,3,0)),(KA112+KB112))*(IF($D112=6,KD112,((MIN((VLOOKUP($D112,SALERYCODE,5,0)),KD112)))))))))/IF(AND($D112=2,'ראשי-פרטים כלליים וריכוז הוצאות'!$D$68&lt;&gt;4),1.2,1)</f>
        <v>0</v>
      </c>
      <c r="KG112" s="263"/>
      <c r="KH112" s="264"/>
      <c r="KI112" s="265"/>
      <c r="KJ112" s="266"/>
      <c r="KK112" s="267">
        <f t="shared" si="165"/>
        <v>0</v>
      </c>
      <c r="KL112" s="260">
        <f>+(IF(OR($B112=0,$C112=0,$D112=0,$DC$2&gt;$OE$1),0,IF(OR(KG112=0,KI112=0,KJ112=0),0,MIN((VLOOKUP($D112,SALERYCODE,3,0))*(IF($D112=6,KJ112,KI112))*((MIN((VLOOKUP($D112,SALERYCODE,5,0)),(IF($D112=6,KI112,KJ112))))),MIN((VLOOKUP($D112,SALERYCODE,3,0)),(KG112+KH112))*(IF($D112=6,KJ112,((MIN((VLOOKUP($D112,SALERYCODE,5,0)),KJ112)))))))))/IF(AND($D112=2,'ראשי-פרטים כלליים וריכוז הוצאות'!$D$68&lt;&gt;4),1.2,1)</f>
        <v>0</v>
      </c>
      <c r="KM112" s="263"/>
      <c r="KN112" s="264"/>
      <c r="KO112" s="265"/>
      <c r="KP112" s="266"/>
      <c r="KQ112" s="267">
        <f t="shared" si="166"/>
        <v>0</v>
      </c>
      <c r="KR112" s="260">
        <f>+(IF(OR($B112=0,$C112=0,$D112=0,$DC$2&gt;$OE$1),0,IF(OR(KM112=0,KO112=0,KP112=0),0,MIN((VLOOKUP($D112,SALERYCODE,3,0))*(IF($D112=6,KP112,KO112))*((MIN((VLOOKUP($D112,SALERYCODE,5,0)),(IF($D112=6,KO112,KP112))))),MIN((VLOOKUP($D112,SALERYCODE,3,0)),(KM112+KN112))*(IF($D112=6,KP112,((MIN((VLOOKUP($D112,SALERYCODE,5,0)),KP112)))))))))/IF(AND($D112=2,'ראשי-פרטים כלליים וריכוז הוצאות'!$D$68&lt;&gt;4),1.2,1)</f>
        <v>0</v>
      </c>
      <c r="KS112" s="263"/>
      <c r="KT112" s="264"/>
      <c r="KU112" s="265"/>
      <c r="KV112" s="266"/>
      <c r="KW112" s="267">
        <f t="shared" si="167"/>
        <v>0</v>
      </c>
      <c r="KX112" s="260">
        <f>+(IF(OR($B112=0,$C112=0,$D112=0,$DC$2&gt;$OE$1),0,IF(OR(KS112=0,KU112=0,KV112=0),0,MIN((VLOOKUP($D112,SALERYCODE,3,0))*(IF($D112=6,KV112,KU112))*((MIN((VLOOKUP($D112,SALERYCODE,5,0)),(IF($D112=6,KU112,KV112))))),MIN((VLOOKUP($D112,SALERYCODE,3,0)),(KS112+KT112))*(IF($D112=6,KV112,((MIN((VLOOKUP($D112,SALERYCODE,5,0)),KV112)))))))))/IF(AND($D112=2,'ראשי-פרטים כלליים וריכוז הוצאות'!$D$68&lt;&gt;4),1.2,1)</f>
        <v>0</v>
      </c>
      <c r="KY112" s="263"/>
      <c r="KZ112" s="264"/>
      <c r="LA112" s="265"/>
      <c r="LB112" s="266"/>
      <c r="LC112" s="267">
        <f t="shared" si="168"/>
        <v>0</v>
      </c>
      <c r="LD112" s="260">
        <f>+(IF(OR($B112=0,$C112=0,$D112=0,$DC$2&gt;$OE$1),0,IF(OR(KY112=0,LA112=0,LB112=0),0,MIN((VLOOKUP($D112,SALERYCODE,3,0))*(IF($D112=6,LB112,LA112))*((MIN((VLOOKUP($D112,SALERYCODE,5,0)),(IF($D112=6,LA112,LB112))))),MIN((VLOOKUP($D112,SALERYCODE,3,0)),(KY112+KZ112))*(IF($D112=6,LB112,((MIN((VLOOKUP($D112,SALERYCODE,5,0)),LB112)))))))))/IF(AND($D112=2,'ראשי-פרטים כלליים וריכוז הוצאות'!$D$68&lt;&gt;4),1.2,1)</f>
        <v>0</v>
      </c>
      <c r="LE112" s="263"/>
      <c r="LF112" s="264"/>
      <c r="LG112" s="265"/>
      <c r="LH112" s="266"/>
      <c r="LI112" s="267">
        <f t="shared" si="169"/>
        <v>0</v>
      </c>
      <c r="LJ112" s="260">
        <f>+(IF(OR($B112=0,$C112=0,$D112=0,$DC$2&gt;$OE$1),0,IF(OR(LE112=0,LG112=0,LH112=0),0,MIN((VLOOKUP($D112,SALERYCODE,3,0))*(IF($D112=6,LH112,LG112))*((MIN((VLOOKUP($D112,SALERYCODE,5,0)),(IF($D112=6,LG112,LH112))))),MIN((VLOOKUP($D112,SALERYCODE,3,0)),(LE112+LF112))*(IF($D112=6,LH112,((MIN((VLOOKUP($D112,SALERYCODE,5,0)),LH112)))))))))/IF(AND($D112=2,'ראשי-פרטים כלליים וריכוז הוצאות'!$D$68&lt;&gt;4),1.2,1)</f>
        <v>0</v>
      </c>
      <c r="LK112" s="263"/>
      <c r="LL112" s="264"/>
      <c r="LM112" s="265"/>
      <c r="LN112" s="266"/>
      <c r="LO112" s="267">
        <f t="shared" si="170"/>
        <v>0</v>
      </c>
      <c r="LP112" s="260">
        <f>+(IF(OR($B112=0,$C112=0,$D112=0,$DC$2&gt;$OE$1),0,IF(OR(LK112=0,LM112=0,LN112=0),0,MIN((VLOOKUP($D112,SALERYCODE,3,0))*(IF($D112=6,LN112,LM112))*((MIN((VLOOKUP($D112,SALERYCODE,5,0)),(IF($D112=6,LM112,LN112))))),MIN((VLOOKUP($D112,SALERYCODE,3,0)),(LK112+LL112))*(IF($D112=6,LN112,((MIN((VLOOKUP($D112,SALERYCODE,5,0)),LN112)))))))))/IF(AND($D112=2,'ראשי-פרטים כלליים וריכוז הוצאות'!$D$68&lt;&gt;4),1.2,1)</f>
        <v>0</v>
      </c>
      <c r="LQ112" s="263"/>
      <c r="LR112" s="264"/>
      <c r="LS112" s="265"/>
      <c r="LT112" s="266"/>
      <c r="LU112" s="267">
        <f t="shared" si="171"/>
        <v>0</v>
      </c>
      <c r="LV112" s="260">
        <f>+(IF(OR($B112=0,$C112=0,$D112=0,$DC$2&gt;$OE$1),0,IF(OR(LQ112=0,LS112=0,LT112=0),0,MIN((VLOOKUP($D112,SALERYCODE,3,0))*(IF($D112=6,LT112,LS112))*((MIN((VLOOKUP($D112,SALERYCODE,5,0)),(IF($D112=6,LS112,LT112))))),MIN((VLOOKUP($D112,SALERYCODE,3,0)),(LQ112+LR112))*(IF($D112=6,LT112,((MIN((VLOOKUP($D112,SALERYCODE,5,0)),LT112)))))))))/IF(AND($D112=2,'ראשי-פרטים כלליים וריכוז הוצאות'!$D$68&lt;&gt;4),1.2,1)</f>
        <v>0</v>
      </c>
      <c r="LW112" s="263"/>
      <c r="LX112" s="264"/>
      <c r="LY112" s="265"/>
      <c r="LZ112" s="266"/>
      <c r="MA112" s="267">
        <f t="shared" si="172"/>
        <v>0</v>
      </c>
      <c r="MB112" s="260">
        <f>+(IF(OR($B112=0,$C112=0,$D112=0,$DC$2&gt;$OE$1),0,IF(OR(LW112=0,LY112=0,LZ112=0),0,MIN((VLOOKUP($D112,SALERYCODE,3,0))*(IF($D112=6,LZ112,LY112))*((MIN((VLOOKUP($D112,SALERYCODE,5,0)),(IF($D112=6,LY112,LZ112))))),MIN((VLOOKUP($D112,SALERYCODE,3,0)),(LW112+LX112))*(IF($D112=6,LZ112,((MIN((VLOOKUP($D112,SALERYCODE,5,0)),LZ112)))))))))/IF(AND($D112=2,'ראשי-פרטים כלליים וריכוז הוצאות'!$D$68&lt;&gt;4),1.2,1)</f>
        <v>0</v>
      </c>
      <c r="MC112" s="263"/>
      <c r="MD112" s="264"/>
      <c r="ME112" s="265"/>
      <c r="MF112" s="266"/>
      <c r="MG112" s="267">
        <f t="shared" si="173"/>
        <v>0</v>
      </c>
      <c r="MH112" s="260">
        <f>+(IF(OR($B112=0,$C112=0,$D112=0,$DC$2&gt;$OE$1),0,IF(OR(MC112=0,ME112=0,MF112=0),0,MIN((VLOOKUP($D112,SALERYCODE,3,0))*(IF($D112=6,MF112,ME112))*((MIN((VLOOKUP($D112,SALERYCODE,5,0)),(IF($D112=6,ME112,MF112))))),MIN((VLOOKUP($D112,SALERYCODE,3,0)),(MC112+MD112))*(IF($D112=6,MF112,((MIN((VLOOKUP($D112,SALERYCODE,5,0)),MF112)))))))))/IF(AND($D112=2,'ראשי-פרטים כלליים וריכוז הוצאות'!$D$68&lt;&gt;4),1.2,1)</f>
        <v>0</v>
      </c>
      <c r="MI112" s="263"/>
      <c r="MJ112" s="264"/>
      <c r="MK112" s="265"/>
      <c r="ML112" s="266"/>
      <c r="MM112" s="267">
        <f t="shared" si="174"/>
        <v>0</v>
      </c>
      <c r="MN112" s="260">
        <f>+(IF(OR($B112=0,$C112=0,$D112=0,$DC$2&gt;$OE$1),0,IF(OR(MI112=0,MK112=0,ML112=0),0,MIN((VLOOKUP($D112,SALERYCODE,3,0))*(IF($D112=6,ML112,MK112))*((MIN((VLOOKUP($D112,SALERYCODE,5,0)),(IF($D112=6,MK112,ML112))))),MIN((VLOOKUP($D112,SALERYCODE,3,0)),(MI112+MJ112))*(IF($D112=6,ML112,((MIN((VLOOKUP($D112,SALERYCODE,5,0)),ML112)))))))))/IF(AND($D112=2,'ראשי-פרטים כלליים וריכוז הוצאות'!$D$68&lt;&gt;4),1.2,1)</f>
        <v>0</v>
      </c>
      <c r="MO112" s="263"/>
      <c r="MP112" s="264"/>
      <c r="MQ112" s="265"/>
      <c r="MR112" s="266"/>
      <c r="MS112" s="267">
        <f t="shared" si="175"/>
        <v>0</v>
      </c>
      <c r="MT112" s="260">
        <f>+(IF(OR($B112=0,$C112=0,$D112=0,$DC$2&gt;$OE$1),0,IF(OR(MO112=0,MQ112=0,MR112=0),0,MIN((VLOOKUP($D112,SALERYCODE,3,0))*(IF($D112=6,MR112,MQ112))*((MIN((VLOOKUP($D112,SALERYCODE,5,0)),(IF($D112=6,MQ112,MR112))))),MIN((VLOOKUP($D112,SALERYCODE,3,0)),(MO112+MP112))*(IF($D112=6,MR112,((MIN((VLOOKUP($D112,SALERYCODE,5,0)),MR112)))))))))/IF(AND($D112=2,'ראשי-פרטים כלליים וריכוז הוצאות'!$D$68&lt;&gt;4),1.2,1)</f>
        <v>0</v>
      </c>
      <c r="MU112" s="263"/>
      <c r="MV112" s="264"/>
      <c r="MW112" s="265"/>
      <c r="MX112" s="266"/>
      <c r="MY112" s="267">
        <f t="shared" si="176"/>
        <v>0</v>
      </c>
      <c r="MZ112" s="260">
        <f>+(IF(OR($B112=0,$C112=0,$D112=0,$DC$2&gt;$OE$1),0,IF(OR(MU112=0,MW112=0,MX112=0),0,MIN((VLOOKUP($D112,SALERYCODE,3,0))*(IF($D112=6,MX112,MW112))*((MIN((VLOOKUP($D112,SALERYCODE,5,0)),(IF($D112=6,MW112,MX112))))),MIN((VLOOKUP($D112,SALERYCODE,3,0)),(MU112+MV112))*(IF($D112=6,MX112,((MIN((VLOOKUP($D112,SALERYCODE,5,0)),MX112)))))))))/IF(AND($D112=2,'ראשי-פרטים כלליים וריכוז הוצאות'!$D$68&lt;&gt;4),1.2,1)</f>
        <v>0</v>
      </c>
      <c r="NA112" s="263"/>
      <c r="NB112" s="264"/>
      <c r="NC112" s="265"/>
      <c r="ND112" s="266"/>
      <c r="NE112" s="267">
        <f t="shared" si="177"/>
        <v>0</v>
      </c>
      <c r="NF112" s="260">
        <f>+(IF(OR($B112=0,$C112=0,$D112=0,$DC$2&gt;$OE$1),0,IF(OR(NA112=0,NC112=0,ND112=0),0,MIN((VLOOKUP($D112,SALERYCODE,3,0))*(IF($D112=6,ND112,NC112))*((MIN((VLOOKUP($D112,SALERYCODE,5,0)),(IF($D112=6,NC112,ND112))))),MIN((VLOOKUP($D112,SALERYCODE,3,0)),(NA112+NB112))*(IF($D112=6,ND112,((MIN((VLOOKUP($D112,SALERYCODE,5,0)),ND112)))))))))/IF(AND($D112=2,'ראשי-פרטים כלליים וריכוז הוצאות'!$D$68&lt;&gt;4),1.2,1)</f>
        <v>0</v>
      </c>
      <c r="NG112" s="263"/>
      <c r="NH112" s="264"/>
      <c r="NI112" s="265"/>
      <c r="NJ112" s="266"/>
      <c r="NK112" s="267">
        <f t="shared" si="178"/>
        <v>0</v>
      </c>
      <c r="NL112" s="260">
        <f>+(IF(OR($B112=0,$C112=0,$D112=0,$DC$2&gt;$OE$1),0,IF(OR(NG112=0,NI112=0,NJ112=0),0,MIN((VLOOKUP($D112,SALERYCODE,3,0))*(IF($D112=6,NJ112,NI112))*((MIN((VLOOKUP($D112,SALERYCODE,5,0)),(IF($D112=6,NI112,NJ112))))),MIN((VLOOKUP($D112,SALERYCODE,3,0)),(NG112+NH112))*(IF($D112=6,NJ112,((MIN((VLOOKUP($D112,SALERYCODE,5,0)),NJ112)))))))))/IF(AND($D112=2,'ראשי-פרטים כלליים וריכוז הוצאות'!$D$68&lt;&gt;4),1.2,1)</f>
        <v>0</v>
      </c>
      <c r="NM112" s="263"/>
      <c r="NN112" s="264"/>
      <c r="NO112" s="265"/>
      <c r="NP112" s="266"/>
      <c r="NQ112" s="267">
        <f t="shared" si="179"/>
        <v>0</v>
      </c>
      <c r="NR112" s="260">
        <f>+(IF(OR($B112=0,$C112=0,$D112=0,$DC$2&gt;$OE$1),0,IF(OR(NM112=0,NO112=0,NP112=0),0,MIN((VLOOKUP($D112,SALERYCODE,3,0))*(IF($D112=6,NP112,NO112))*((MIN((VLOOKUP($D112,SALERYCODE,5,0)),(IF($D112=6,NO112,NP112))))),MIN((VLOOKUP($D112,SALERYCODE,3,0)),(NM112+NN112))*(IF($D112=6,NP112,((MIN((VLOOKUP($D112,SALERYCODE,5,0)),NP112)))))))))/IF(AND($D112=2,'ראשי-פרטים כלליים וריכוז הוצאות'!$D$68&lt;&gt;4),1.2,1)</f>
        <v>0</v>
      </c>
      <c r="NS112" s="263"/>
      <c r="NT112" s="264"/>
      <c r="NU112" s="265"/>
      <c r="NV112" s="266"/>
      <c r="NW112" s="267">
        <f t="shared" si="180"/>
        <v>0</v>
      </c>
      <c r="NX112" s="260">
        <f>+(IF(OR($B112=0,$C112=0,$D112=0,$DC$2&gt;$OE$1),0,IF(OR(NS112=0,NU112=0,NV112=0),0,MIN((VLOOKUP($D112,SALERYCODE,3,0))*(IF($D112=6,NV112,NU112))*((MIN((VLOOKUP($D112,SALERYCODE,5,0)),(IF($D112=6,NU112,NV112))))),MIN((VLOOKUP($D112,SALERYCODE,3,0)),(NS112+NT112))*(IF($D112=6,NV112,((MIN((VLOOKUP($D112,SALERYCODE,5,0)),NV112)))))))))/IF(AND($D112=2,'ראשי-פרטים כלליים וריכוז הוצאות'!$D$68&lt;&gt;4),1.2,1)</f>
        <v>0</v>
      </c>
      <c r="NY112" s="263"/>
      <c r="NZ112" s="264"/>
      <c r="OA112" s="265"/>
      <c r="OB112" s="266"/>
      <c r="OC112" s="267">
        <f t="shared" si="181"/>
        <v>0</v>
      </c>
      <c r="OD112" s="260">
        <f>+(IF(OR($B112=0,$C112=0,$D112=0,$DC$2&gt;$OE$1),0,IF(OR(NY112=0,OA112=0,OB112=0),0,MIN((VLOOKUP($D112,SALERYCODE,3,0))*(IF($D112=6,OB112,OA112))*((MIN((VLOOKUP($D112,SALERYCODE,5,0)),(IF($D112=6,OA112,OB112))))),MIN((VLOOKUP($D112,SALERYCODE,3,0)),(NY112+NZ112))*(IF($D112=6,OB112,((MIN((VLOOKUP($D112,SALERYCODE,5,0)),OB112)))))))))/IF(AND($D112=2,'ראשי-פרטים כלליים וריכוז הוצאות'!$D$68&lt;&gt;4),1.2,1)</f>
        <v>0</v>
      </c>
      <c r="OE112" s="275">
        <f t="shared" si="192"/>
        <v>0</v>
      </c>
      <c r="OF112" s="283">
        <f t="shared" si="193"/>
        <v>9.9999999999999995E-7</v>
      </c>
      <c r="OG112" s="276">
        <f t="shared" si="194"/>
        <v>0</v>
      </c>
      <c r="OH112" s="275">
        <f t="shared" si="195"/>
        <v>0</v>
      </c>
      <c r="OI112" s="275">
        <v>0</v>
      </c>
      <c r="OJ112" s="258">
        <f t="shared" si="191"/>
        <v>0</v>
      </c>
      <c r="OK112" s="284"/>
      <c r="OL112" s="116">
        <f>MIN(OJ112+OK112*OF112*OE112/$OL$1/IF(AND($D112=2,'ראשי-פרטים כלליים וריכוז הוצאות'!$D$68&lt;&gt;4),1.2,1),IF($D112&gt;0,VLOOKUP($D112,SALERYCODE,3,0)*12*OG112,0))</f>
        <v>0</v>
      </c>
      <c r="OM112" s="95">
        <f t="shared" si="182"/>
        <v>0</v>
      </c>
      <c r="ON112" s="11">
        <f t="shared" si="183"/>
        <v>0</v>
      </c>
      <c r="OO112" s="11">
        <f t="shared" si="184"/>
        <v>0</v>
      </c>
      <c r="OP112" s="22">
        <f t="shared" si="185"/>
        <v>0</v>
      </c>
      <c r="OQ112" s="11">
        <f t="shared" si="186"/>
        <v>0</v>
      </c>
      <c r="OR112" s="11" t="e">
        <f>#REF!</f>
        <v>#REF!</v>
      </c>
      <c r="OS112" s="35" t="e">
        <f>#REF!-OP112</f>
        <v>#REF!</v>
      </c>
      <c r="OT112" s="35" t="e">
        <f>OS112-#REF!</f>
        <v>#REF!</v>
      </c>
      <c r="OU112" s="43" t="e">
        <f>IF(AND(OP112&gt;0,(OS112=#REF!-OP112)),"מועסק פחות מ-10% מזמנו במופ","")</f>
        <v>#REF!</v>
      </c>
    </row>
    <row r="113" spans="1:411" ht="24" hidden="1" customHeight="1" outlineLevel="1" x14ac:dyDescent="0.2">
      <c r="A113" s="282">
        <v>110</v>
      </c>
      <c r="B113" s="269"/>
      <c r="C113" s="270"/>
      <c r="D113" s="271"/>
      <c r="E113" s="263"/>
      <c r="F113" s="264"/>
      <c r="G113" s="265"/>
      <c r="H113" s="266"/>
      <c r="I113" s="267">
        <f t="shared" si="117"/>
        <v>0</v>
      </c>
      <c r="J113" s="260">
        <f>(IF(OR($B113=0,$C113=0,$D113=0,$E$2&gt;$OE$1),0,IF(OR($E113=0,$G113=0,$H113=0),0,MIN((VLOOKUP($D113,SALERYCODE,3,0))*(IF($D113=6,$H113,$G113))*((MIN((VLOOKUP($D113,SALERYCODE,5,0)),(IF($D113=6,$G113,$H113))))),MIN((VLOOKUP($D113,SALERYCODE,3,0)),($E113+$F113))*(IF($D113=6,$H113,((MIN((VLOOKUP($D113,SALERYCODE,5,0)),$H113)))))))))/IF(AND($D113=2,'ראשי-פרטים כלליים וריכוז הוצאות'!$D$68&lt;&gt;4),1.2,1)</f>
        <v>0</v>
      </c>
      <c r="K113" s="263"/>
      <c r="L113" s="264"/>
      <c r="M113" s="265"/>
      <c r="N113" s="266"/>
      <c r="O113" s="267">
        <f t="shared" si="118"/>
        <v>0</v>
      </c>
      <c r="P113" s="260">
        <f>+(IF(OR($B113=0,$C113=0,$D113=0,$K$2&gt;$OE$1),0,IF(OR($K113=0,$M113=0,$N113=0),0,MIN((VLOOKUP($D113,SALERYCODE,3,0))*(IF($D113=6,$N113,$M113))*((MIN((VLOOKUP($D113,SALERYCODE,5,0)),(IF($D113=6,$M113,$N113))))),MIN((VLOOKUP($D113,SALERYCODE,3,0)),($K113+$L113))*(IF($D113=6,$N113,((MIN((VLOOKUP($D113,SALERYCODE,5,0)),$N113)))))))))/IF(AND($D113=2,'ראשי-פרטים כלליים וריכוז הוצאות'!$D$68&lt;&gt;4),1.2,1)</f>
        <v>0</v>
      </c>
      <c r="Q113" s="263"/>
      <c r="R113" s="264"/>
      <c r="S113" s="265"/>
      <c r="T113" s="266"/>
      <c r="U113" s="267">
        <f t="shared" si="119"/>
        <v>0</v>
      </c>
      <c r="V113" s="260">
        <f>+(IF(OR($B113=0,$C113=0,$D113=0,$Q$2&gt;$OE$1),0,IF(OR(Q113=0,S113=0,T113=0),0,MIN((VLOOKUP($D113,SALERYCODE,3,0))*(IF($D113=6,T113,S113))*((MIN((VLOOKUP($D113,SALERYCODE,5,0)),(IF($D113=6,S113,T113))))),MIN((VLOOKUP($D113,SALERYCODE,3,0)),(Q113+R113))*(IF($D113=6,T113,((MIN((VLOOKUP($D113,SALERYCODE,5,0)),T113)))))))))/IF(AND($D113=2,'ראשי-פרטים כלליים וריכוז הוצאות'!$D$68&lt;&gt;4),1.2,1)</f>
        <v>0</v>
      </c>
      <c r="W113" s="263"/>
      <c r="X113" s="264"/>
      <c r="Y113" s="265"/>
      <c r="Z113" s="266"/>
      <c r="AA113" s="267">
        <f t="shared" si="120"/>
        <v>0</v>
      </c>
      <c r="AB113" s="260">
        <f>+(IF(OR($B113=0,$C113=0,$D113=0,$W$2&gt;$OE$1),0,IF(OR(W113=0,Y113=0,Z113=0),0,MIN((VLOOKUP($D113,SALERYCODE,3,0))*(IF($D113=6,Z113,Y113))*((MIN((VLOOKUP($D113,SALERYCODE,5,0)),(IF($D113=6,Y113,Z113))))),MIN((VLOOKUP($D113,SALERYCODE,3,0)),(W113+X113))*(IF($D113=6,Z113,((MIN((VLOOKUP($D113,SALERYCODE,5,0)),Z113)))))))))/IF(AND($D113=2,'ראשי-פרטים כלליים וריכוז הוצאות'!$D$68&lt;&gt;4),1.2,1)</f>
        <v>0</v>
      </c>
      <c r="AC113" s="263"/>
      <c r="AD113" s="264"/>
      <c r="AE113" s="265"/>
      <c r="AF113" s="266"/>
      <c r="AG113" s="267">
        <f t="shared" si="121"/>
        <v>0</v>
      </c>
      <c r="AH113" s="260">
        <f>+(IF(OR($B113=0,$C113=0,$D113=0,$AC$2&gt;$OE$1),0,IF(OR(AC113=0,AE113=0,AF113=0),0,MIN((VLOOKUP($D113,SALERYCODE,3,0))*(IF($D113=6,AF113,AE113))*((MIN((VLOOKUP($D113,SALERYCODE,5,0)),(IF($D113=6,AE113,AF113))))),MIN((VLOOKUP($D113,SALERYCODE,3,0)),(AC113+AD113))*(IF($D113=6,AF113,((MIN((VLOOKUP($D113,SALERYCODE,5,0)),AF113)))))))))/IF(AND($D113=2,'ראשי-פרטים כלליים וריכוז הוצאות'!$D$68&lt;&gt;4),1.2,1)</f>
        <v>0</v>
      </c>
      <c r="AI113" s="263"/>
      <c r="AJ113" s="264"/>
      <c r="AK113" s="265"/>
      <c r="AL113" s="266"/>
      <c r="AM113" s="267">
        <f t="shared" si="122"/>
        <v>0</v>
      </c>
      <c r="AN113" s="260">
        <f>+(IF(OR($B113=0,$C113=0,$D113=0,$AI$2&gt;$OE$1),0,IF(OR(AI113=0,AK113=0,AL113=0),0,MIN((VLOOKUP($D113,SALERYCODE,3,0))*(IF($D113=6,AL113,AK113))*((MIN((VLOOKUP($D113,SALERYCODE,5,0)),(IF($D113=6,AK113,AL113))))),MIN((VLOOKUP($D113,SALERYCODE,3,0)),(AI113+AJ113))*(IF($D113=6,AL113,((MIN((VLOOKUP($D113,SALERYCODE,5,0)),AL113)))))))))/IF(AND($D113=2,'ראשי-פרטים כלליים וריכוז הוצאות'!$D$68&lt;&gt;4),1.2,1)</f>
        <v>0</v>
      </c>
      <c r="AO113" s="263"/>
      <c r="AP113" s="264"/>
      <c r="AQ113" s="265"/>
      <c r="AR113" s="266"/>
      <c r="AS113" s="267">
        <f t="shared" si="123"/>
        <v>0</v>
      </c>
      <c r="AT113" s="260">
        <f>+(IF(OR($B113=0,$C113=0,$D113=0,$AO$2&gt;$OE$1),0,IF(OR(AO113=0,AQ113=0,AR113=0),0,MIN((VLOOKUP($D113,SALERYCODE,3,0))*(IF($D113=6,AR113,AQ113))*((MIN((VLOOKUP($D113,SALERYCODE,5,0)),(IF($D113=6,AQ113,AR113))))),MIN((VLOOKUP($D113,SALERYCODE,3,0)),(AO113+AP113))*(IF($D113=6,AR113,((MIN((VLOOKUP($D113,SALERYCODE,5,0)),AR113)))))))))/IF(AND($D113=2,'ראשי-פרטים כלליים וריכוז הוצאות'!$D$68&lt;&gt;4),1.2,1)</f>
        <v>0</v>
      </c>
      <c r="AU113" s="263"/>
      <c r="AV113" s="264"/>
      <c r="AW113" s="265"/>
      <c r="AX113" s="266"/>
      <c r="AY113" s="267">
        <f t="shared" si="124"/>
        <v>0</v>
      </c>
      <c r="AZ113" s="260">
        <f>+(IF(OR($B113=0,$C113=0,$D113=0,$AU$2&gt;$OE$1),0,IF(OR(AU113=0,AW113=0,AX113=0),0,MIN((VLOOKUP($D113,SALERYCODE,3,0))*(IF($D113=6,AX113,AW113))*((MIN((VLOOKUP($D113,SALERYCODE,5,0)),(IF($D113=6,AW113,AX113))))),MIN((VLOOKUP($D113,SALERYCODE,3,0)),(AU113+AV113))*(IF($D113=6,AX113,((MIN((VLOOKUP($D113,SALERYCODE,5,0)),AX113)))))))))/IF(AND($D113=2,'ראשי-פרטים כלליים וריכוז הוצאות'!$D$68&lt;&gt;4),1.2,1)</f>
        <v>0</v>
      </c>
      <c r="BA113" s="263"/>
      <c r="BB113" s="264"/>
      <c r="BC113" s="265"/>
      <c r="BD113" s="266"/>
      <c r="BE113" s="267">
        <f t="shared" si="125"/>
        <v>0</v>
      </c>
      <c r="BF113" s="260">
        <f>+(IF(OR($B113=0,$C113=0,$D113=0,$BA$2&gt;$OE$1),0,IF(OR(BA113=0,BC113=0,BD113=0),0,MIN((VLOOKUP($D113,SALERYCODE,3,0))*(IF($D113=6,BD113,BC113))*((MIN((VLOOKUP($D113,SALERYCODE,5,0)),(IF($D113=6,BC113,BD113))))),MIN((VLOOKUP($D113,SALERYCODE,3,0)),(BA113+BB113))*(IF($D113=6,BD113,((MIN((VLOOKUP($D113,SALERYCODE,5,0)),BD113)))))))))/IF(AND($D113=2,'ראשי-פרטים כלליים וריכוז הוצאות'!$D$68&lt;&gt;4),1.2,1)</f>
        <v>0</v>
      </c>
      <c r="BG113" s="263"/>
      <c r="BH113" s="264"/>
      <c r="BI113" s="265"/>
      <c r="BJ113" s="266"/>
      <c r="BK113" s="267">
        <f t="shared" si="126"/>
        <v>0</v>
      </c>
      <c r="BL113" s="260">
        <f>+(IF(OR($B113=0,$C113=0,$D113=0,$BG$2&gt;$OE$1),0,IF(OR(BG113=0,BI113=0,BJ113=0),0,MIN((VLOOKUP($D113,SALERYCODE,3,0))*(IF($D113=6,BJ113,BI113))*((MIN((VLOOKUP($D113,SALERYCODE,5,0)),(IF($D113=6,BI113,BJ113))))),MIN((VLOOKUP($D113,SALERYCODE,3,0)),(BG113+BH113))*(IF($D113=6,BJ113,((MIN((VLOOKUP($D113,SALERYCODE,5,0)),BJ113)))))))))/IF(AND($D113=2,'ראשי-פרטים כלליים וריכוז הוצאות'!$D$68&lt;&gt;4),1.2,1)</f>
        <v>0</v>
      </c>
      <c r="BM113" s="263"/>
      <c r="BN113" s="264"/>
      <c r="BO113" s="265"/>
      <c r="BP113" s="266"/>
      <c r="BQ113" s="267">
        <f t="shared" si="127"/>
        <v>0</v>
      </c>
      <c r="BR113" s="260">
        <f>+(IF(OR($B113=0,$C113=0,$D113=0,$BM$2&gt;$OE$1),0,IF(OR(BM113=0,BO113=0,BP113=0),0,MIN((VLOOKUP($D113,SALERYCODE,3,0))*(IF($D113=6,BP113,BO113))*((MIN((VLOOKUP($D113,SALERYCODE,5,0)),(IF($D113=6,BO113,BP113))))),MIN((VLOOKUP($D113,SALERYCODE,3,0)),(BM113+BN113))*(IF($D113=6,BP113,((MIN((VLOOKUP($D113,SALERYCODE,5,0)),BP113)))))))))/IF(AND($D113=2,'ראשי-פרטים כלליים וריכוז הוצאות'!$D$68&lt;&gt;4),1.2,1)</f>
        <v>0</v>
      </c>
      <c r="BS113" s="263"/>
      <c r="BT113" s="264"/>
      <c r="BU113" s="265"/>
      <c r="BV113" s="266"/>
      <c r="BW113" s="267">
        <f t="shared" si="128"/>
        <v>0</v>
      </c>
      <c r="BX113" s="260">
        <f>+(IF(OR($B113=0,$C113=0,$D113=0,$BS$2&gt;$OE$1),0,IF(OR(BS113=0,BU113=0,BV113=0),0,MIN((VLOOKUP($D113,SALERYCODE,3,0))*(IF($D113=6,BV113,BU113))*((MIN((VLOOKUP($D113,SALERYCODE,5,0)),(IF($D113=6,BU113,BV113))))),MIN((VLOOKUP($D113,SALERYCODE,3,0)),(BS113+BT113))*(IF($D113=6,BV113,((MIN((VLOOKUP($D113,SALERYCODE,5,0)),BV113)))))))))/IF(AND($D113=2,'ראשי-פרטים כלליים וריכוז הוצאות'!$D$68&lt;&gt;4),1.2,1)</f>
        <v>0</v>
      </c>
      <c r="BY113" s="263"/>
      <c r="BZ113" s="264"/>
      <c r="CA113" s="265"/>
      <c r="CB113" s="266"/>
      <c r="CC113" s="267">
        <f t="shared" si="129"/>
        <v>0</v>
      </c>
      <c r="CD113" s="260">
        <f>+(IF(OR($B113=0,$C113=0,$D113=0,$BY$2&gt;$OE$1),0,IF(OR(BY113=0,CA113=0,CB113=0),0,MIN((VLOOKUP($D113,SALERYCODE,3,0))*(IF($D113=6,CB113,CA113))*((MIN((VLOOKUP($D113,SALERYCODE,5,0)),(IF($D113=6,CA113,CB113))))),MIN((VLOOKUP($D113,SALERYCODE,3,0)),(BY113+BZ113))*(IF($D113=6,CB113,((MIN((VLOOKUP($D113,SALERYCODE,5,0)),CB113)))))))))/IF(AND($D113=2,'ראשי-פרטים כלליים וריכוז הוצאות'!$D$68&lt;&gt;4),1.2,1)</f>
        <v>0</v>
      </c>
      <c r="CE113" s="263"/>
      <c r="CF113" s="264"/>
      <c r="CG113" s="265"/>
      <c r="CH113" s="266"/>
      <c r="CI113" s="267">
        <f t="shared" si="130"/>
        <v>0</v>
      </c>
      <c r="CJ113" s="260">
        <f>+(IF(OR($B113=0,$C113=0,$D113=0,$CE$2&gt;$OE$1),0,IF(OR(CE113=0,CG113=0,CH113=0),0,MIN((VLOOKUP($D113,SALERYCODE,3,0))*(IF($D113=6,CH113,CG113))*((MIN((VLOOKUP($D113,SALERYCODE,5,0)),(IF($D113=6,CG113,CH113))))),MIN((VLOOKUP($D113,SALERYCODE,3,0)),(CE113+CF113))*(IF($D113=6,CH113,((MIN((VLOOKUP($D113,SALERYCODE,5,0)),CH113)))))))))/IF(AND($D113=2,'ראשי-פרטים כלליים וריכוז הוצאות'!$D$68&lt;&gt;4),1.2,1)</f>
        <v>0</v>
      </c>
      <c r="CK113" s="263"/>
      <c r="CL113" s="264"/>
      <c r="CM113" s="265"/>
      <c r="CN113" s="266"/>
      <c r="CO113" s="267">
        <f t="shared" si="131"/>
        <v>0</v>
      </c>
      <c r="CP113" s="260">
        <f>+(IF(OR($B113=0,$C113=0,$D113=0,$CK$2&gt;$OE$1),0,IF(OR(CK113=0,CM113=0,CN113=0),0,MIN((VLOOKUP($D113,SALERYCODE,3,0))*(IF($D113=6,CN113,CM113))*((MIN((VLOOKUP($D113,SALERYCODE,5,0)),(IF($D113=6,CM113,CN113))))),MIN((VLOOKUP($D113,SALERYCODE,3,0)),(CK113+CL113))*(IF($D113=6,CN113,((MIN((VLOOKUP($D113,SALERYCODE,5,0)),CN113)))))))))/IF(AND($D113=2,'ראשי-פרטים כלליים וריכוז הוצאות'!$D$68&lt;&gt;4),1.2,1)</f>
        <v>0</v>
      </c>
      <c r="CQ113" s="263"/>
      <c r="CR113" s="264"/>
      <c r="CS113" s="265"/>
      <c r="CT113" s="266"/>
      <c r="CU113" s="267">
        <f t="shared" si="132"/>
        <v>0</v>
      </c>
      <c r="CV113" s="260">
        <f>+(IF(OR($B113=0,$C113=0,$D113=0,$CQ$2&gt;$OE$1),0,IF(OR(CQ113=0,CS113=0,CT113=0),0,MIN((VLOOKUP($D113,SALERYCODE,3,0))*(IF($D113=6,CT113,CS113))*((MIN((VLOOKUP($D113,SALERYCODE,5,0)),(IF($D113=6,CS113,CT113))))),MIN((VLOOKUP($D113,SALERYCODE,3,0)),(CQ113+CR113))*(IF($D113=6,CT113,((MIN((VLOOKUP($D113,SALERYCODE,5,0)),CT113)))))))))/IF(AND($D113=2,'ראשי-פרטים כלליים וריכוז הוצאות'!$D$68&lt;&gt;4),1.2,1)</f>
        <v>0</v>
      </c>
      <c r="CW113" s="263"/>
      <c r="CX113" s="264"/>
      <c r="CY113" s="265"/>
      <c r="CZ113" s="266"/>
      <c r="DA113" s="267">
        <f t="shared" si="133"/>
        <v>0</v>
      </c>
      <c r="DB113" s="260">
        <f>+(IF(OR($B113=0,$C113=0,$D113=0,$CW$2&gt;$OE$1),0,IF(OR(CW113=0,CY113=0,CZ113=0),0,MIN((VLOOKUP($D113,SALERYCODE,3,0))*(IF($D113=6,CZ113,CY113))*((MIN((VLOOKUP($D113,SALERYCODE,5,0)),(IF($D113=6,CY113,CZ113))))),MIN((VLOOKUP($D113,SALERYCODE,3,0)),(CW113+CX113))*(IF($D113=6,CZ113,((MIN((VLOOKUP($D113,SALERYCODE,5,0)),CZ113)))))))))/IF(AND($D113=2,'ראשי-פרטים כלליים וריכוז הוצאות'!$D$68&lt;&gt;4),1.2,1)</f>
        <v>0</v>
      </c>
      <c r="DC113" s="263"/>
      <c r="DD113" s="264"/>
      <c r="DE113" s="265"/>
      <c r="DF113" s="266"/>
      <c r="DG113" s="267">
        <f t="shared" si="134"/>
        <v>0</v>
      </c>
      <c r="DH113" s="260">
        <f>+(IF(OR($B113=0,$C113=0,$D113=0,$DC$2&gt;$OE$1),0,IF(OR(DC113=0,DE113=0,DF113=0),0,MIN((VLOOKUP($D113,SALERYCODE,3,0))*(IF($D113=6,DF113,DE113))*((MIN((VLOOKUP($D113,SALERYCODE,5,0)),(IF($D113=6,DE113,DF113))))),MIN((VLOOKUP($D113,SALERYCODE,3,0)),(DC113+DD113))*(IF($D113=6,DF113,((MIN((VLOOKUP($D113,SALERYCODE,5,0)),DF113)))))))))/IF(AND($D113=2,'ראשי-פרטים כלליים וריכוז הוצאות'!$D$68&lt;&gt;4),1.2,1)</f>
        <v>0</v>
      </c>
      <c r="DI113" s="263"/>
      <c r="DJ113" s="264"/>
      <c r="DK113" s="265"/>
      <c r="DL113" s="266"/>
      <c r="DM113" s="267">
        <f t="shared" si="135"/>
        <v>0</v>
      </c>
      <c r="DN113" s="260">
        <f>+(IF(OR($B113=0,$C113=0,$D113=0,$DC$2&gt;$OE$1),0,IF(OR(DI113=0,DK113=0,DL113=0),0,MIN((VLOOKUP($D113,SALERYCODE,3,0))*(IF($D113=6,DL113,DK113))*((MIN((VLOOKUP($D113,SALERYCODE,5,0)),(IF($D113=6,DK113,DL113))))),MIN((VLOOKUP($D113,SALERYCODE,3,0)),(DI113+DJ113))*(IF($D113=6,DL113,((MIN((VLOOKUP($D113,SALERYCODE,5,0)),DL113)))))))))/IF(AND($D113=2,'ראשי-פרטים כלליים וריכוז הוצאות'!$D$68&lt;&gt;4),1.2,1)</f>
        <v>0</v>
      </c>
      <c r="DO113" s="263"/>
      <c r="DP113" s="264"/>
      <c r="DQ113" s="265"/>
      <c r="DR113" s="266"/>
      <c r="DS113" s="267">
        <f t="shared" si="136"/>
        <v>0</v>
      </c>
      <c r="DT113" s="260">
        <f>+(IF(OR($B113=0,$C113=0,$D113=0,$DC$2&gt;$OE$1),0,IF(OR(DO113=0,DQ113=0,DR113=0),0,MIN((VLOOKUP($D113,SALERYCODE,3,0))*(IF($D113=6,DR113,DQ113))*((MIN((VLOOKUP($D113,SALERYCODE,5,0)),(IF($D113=6,DQ113,DR113))))),MIN((VLOOKUP($D113,SALERYCODE,3,0)),(DO113+DP113))*(IF($D113=6,DR113,((MIN((VLOOKUP($D113,SALERYCODE,5,0)),DR113)))))))))/IF(AND($D113=2,'ראשי-פרטים כלליים וריכוז הוצאות'!$D$68&lt;&gt;4),1.2,1)</f>
        <v>0</v>
      </c>
      <c r="DU113" s="263"/>
      <c r="DV113" s="264"/>
      <c r="DW113" s="265"/>
      <c r="DX113" s="266"/>
      <c r="DY113" s="267">
        <f t="shared" si="137"/>
        <v>0</v>
      </c>
      <c r="DZ113" s="260">
        <f>+(IF(OR($B113=0,$C113=0,$D113=0,$DC$2&gt;$OE$1),0,IF(OR(DU113=0,DW113=0,DX113=0),0,MIN((VLOOKUP($D113,SALERYCODE,3,0))*(IF($D113=6,DX113,DW113))*((MIN((VLOOKUP($D113,SALERYCODE,5,0)),(IF($D113=6,DW113,DX113))))),MIN((VLOOKUP($D113,SALERYCODE,3,0)),(DU113+DV113))*(IF($D113=6,DX113,((MIN((VLOOKUP($D113,SALERYCODE,5,0)),DX113)))))))))/IF(AND($D113=2,'ראשי-פרטים כלליים וריכוז הוצאות'!$D$68&lt;&gt;4),1.2,1)</f>
        <v>0</v>
      </c>
      <c r="EA113" s="263"/>
      <c r="EB113" s="264"/>
      <c r="EC113" s="265"/>
      <c r="ED113" s="266"/>
      <c r="EE113" s="267">
        <f t="shared" si="138"/>
        <v>0</v>
      </c>
      <c r="EF113" s="260">
        <f>+(IF(OR($B113=0,$C113=0,$D113=0,$DC$2&gt;$OE$1),0,IF(OR(EA113=0,EC113=0,ED113=0),0,MIN((VLOOKUP($D113,SALERYCODE,3,0))*(IF($D113=6,ED113,EC113))*((MIN((VLOOKUP($D113,SALERYCODE,5,0)),(IF($D113=6,EC113,ED113))))),MIN((VLOOKUP($D113,SALERYCODE,3,0)),(EA113+EB113))*(IF($D113=6,ED113,((MIN((VLOOKUP($D113,SALERYCODE,5,0)),ED113)))))))))/IF(AND($D113=2,'ראשי-פרטים כלליים וריכוז הוצאות'!$D$68&lt;&gt;4),1.2,1)</f>
        <v>0</v>
      </c>
      <c r="EG113" s="263"/>
      <c r="EH113" s="264"/>
      <c r="EI113" s="265"/>
      <c r="EJ113" s="266"/>
      <c r="EK113" s="267">
        <f t="shared" si="139"/>
        <v>0</v>
      </c>
      <c r="EL113" s="260">
        <f>+(IF(OR($B113=0,$C113=0,$D113=0,$DC$2&gt;$OE$1),0,IF(OR(EG113=0,EI113=0,EJ113=0),0,MIN((VLOOKUP($D113,SALERYCODE,3,0))*(IF($D113=6,EJ113,EI113))*((MIN((VLOOKUP($D113,SALERYCODE,5,0)),(IF($D113=6,EI113,EJ113))))),MIN((VLOOKUP($D113,SALERYCODE,3,0)),(EG113+EH113))*(IF($D113=6,EJ113,((MIN((VLOOKUP($D113,SALERYCODE,5,0)),EJ113)))))))))/IF(AND($D113=2,'ראשי-פרטים כלליים וריכוז הוצאות'!$D$68&lt;&gt;4),1.2,1)</f>
        <v>0</v>
      </c>
      <c r="EM113" s="263"/>
      <c r="EN113" s="264"/>
      <c r="EO113" s="265"/>
      <c r="EP113" s="266"/>
      <c r="EQ113" s="267">
        <f t="shared" si="140"/>
        <v>0</v>
      </c>
      <c r="ER113" s="260">
        <f>+(IF(OR($B113=0,$C113=0,$D113=0,$DC$2&gt;$OE$1),0,IF(OR(EM113=0,EO113=0,EP113=0),0,MIN((VLOOKUP($D113,SALERYCODE,3,0))*(IF($D113=6,EP113,EO113))*((MIN((VLOOKUP($D113,SALERYCODE,5,0)),(IF($D113=6,EO113,EP113))))),MIN((VLOOKUP($D113,SALERYCODE,3,0)),(EM113+EN113))*(IF($D113=6,EP113,((MIN((VLOOKUP($D113,SALERYCODE,5,0)),EP113)))))))))/IF(AND($D113=2,'ראשי-פרטים כלליים וריכוז הוצאות'!$D$68&lt;&gt;4),1.2,1)</f>
        <v>0</v>
      </c>
      <c r="ES113" s="263"/>
      <c r="ET113" s="264"/>
      <c r="EU113" s="265"/>
      <c r="EV113" s="266"/>
      <c r="EW113" s="267">
        <f t="shared" si="141"/>
        <v>0</v>
      </c>
      <c r="EX113" s="260">
        <f>+(IF(OR($B113=0,$C113=0,$D113=0,$DC$2&gt;$OE$1),0,IF(OR(ES113=0,EU113=0,EV113=0),0,MIN((VLOOKUP($D113,SALERYCODE,3,0))*(IF($D113=6,EV113,EU113))*((MIN((VLOOKUP($D113,SALERYCODE,5,0)),(IF($D113=6,EU113,EV113))))),MIN((VLOOKUP($D113,SALERYCODE,3,0)),(ES113+ET113))*(IF($D113=6,EV113,((MIN((VLOOKUP($D113,SALERYCODE,5,0)),EV113)))))))))/IF(AND($D113=2,'ראשי-פרטים כלליים וריכוז הוצאות'!$D$68&lt;&gt;4),1.2,1)</f>
        <v>0</v>
      </c>
      <c r="EY113" s="263"/>
      <c r="EZ113" s="264"/>
      <c r="FA113" s="265"/>
      <c r="FB113" s="266"/>
      <c r="FC113" s="267">
        <f t="shared" si="142"/>
        <v>0</v>
      </c>
      <c r="FD113" s="260">
        <f>+(IF(OR($B113=0,$C113=0,$D113=0,$DC$2&gt;$OE$1),0,IF(OR(EY113=0,FA113=0,FB113=0),0,MIN((VLOOKUP($D113,SALERYCODE,3,0))*(IF($D113=6,FB113,FA113))*((MIN((VLOOKUP($D113,SALERYCODE,5,0)),(IF($D113=6,FA113,FB113))))),MIN((VLOOKUP($D113,SALERYCODE,3,0)),(EY113+EZ113))*(IF($D113=6,FB113,((MIN((VLOOKUP($D113,SALERYCODE,5,0)),FB113)))))))))/IF(AND($D113=2,'ראשי-פרטים כלליים וריכוז הוצאות'!$D$68&lt;&gt;4),1.2,1)</f>
        <v>0</v>
      </c>
      <c r="FE113" s="263"/>
      <c r="FF113" s="264"/>
      <c r="FG113" s="265"/>
      <c r="FH113" s="266"/>
      <c r="FI113" s="267">
        <f t="shared" si="143"/>
        <v>0</v>
      </c>
      <c r="FJ113" s="260">
        <f>+(IF(OR($B113=0,$C113=0,$D113=0,$DC$2&gt;$OE$1),0,IF(OR(FE113=0,FG113=0,FH113=0),0,MIN((VLOOKUP($D113,SALERYCODE,3,0))*(IF($D113=6,FH113,FG113))*((MIN((VLOOKUP($D113,SALERYCODE,5,0)),(IF($D113=6,FG113,FH113))))),MIN((VLOOKUP($D113,SALERYCODE,3,0)),(FE113+FF113))*(IF($D113=6,FH113,((MIN((VLOOKUP($D113,SALERYCODE,5,0)),FH113)))))))))/IF(AND($D113=2,'ראשי-פרטים כלליים וריכוז הוצאות'!$D$68&lt;&gt;4),1.2,1)</f>
        <v>0</v>
      </c>
      <c r="FK113" s="263"/>
      <c r="FL113" s="264"/>
      <c r="FM113" s="265"/>
      <c r="FN113" s="266"/>
      <c r="FO113" s="267">
        <f t="shared" si="144"/>
        <v>0</v>
      </c>
      <c r="FP113" s="260">
        <f>+(IF(OR($B113=0,$C113=0,$D113=0,$DC$2&gt;$OE$1),0,IF(OR(FK113=0,FM113=0,FN113=0),0,MIN((VLOOKUP($D113,SALERYCODE,3,0))*(IF($D113=6,FN113,FM113))*((MIN((VLOOKUP($D113,SALERYCODE,5,0)),(IF($D113=6,FM113,FN113))))),MIN((VLOOKUP($D113,SALERYCODE,3,0)),(FK113+FL113))*(IF($D113=6,FN113,((MIN((VLOOKUP($D113,SALERYCODE,5,0)),FN113)))))))))/IF(AND($D113=2,'ראשי-פרטים כלליים וריכוז הוצאות'!$D$68&lt;&gt;4),1.2,1)</f>
        <v>0</v>
      </c>
      <c r="FQ113" s="263"/>
      <c r="FR113" s="264"/>
      <c r="FS113" s="265"/>
      <c r="FT113" s="266"/>
      <c r="FU113" s="267">
        <f t="shared" si="145"/>
        <v>0</v>
      </c>
      <c r="FV113" s="260">
        <f>+(IF(OR($B113=0,$C113=0,$D113=0,$DC$2&gt;$OE$1),0,IF(OR(FQ113=0,FS113=0,FT113=0),0,MIN((VLOOKUP($D113,SALERYCODE,3,0))*(IF($D113=6,FT113,FS113))*((MIN((VLOOKUP($D113,SALERYCODE,5,0)),(IF($D113=6,FS113,FT113))))),MIN((VLOOKUP($D113,SALERYCODE,3,0)),(FQ113+FR113))*(IF($D113=6,FT113,((MIN((VLOOKUP($D113,SALERYCODE,5,0)),FT113)))))))))/IF(AND($D113=2,'ראשי-פרטים כלליים וריכוז הוצאות'!$D$68&lt;&gt;4),1.2,1)</f>
        <v>0</v>
      </c>
      <c r="FW113" s="263"/>
      <c r="FX113" s="264"/>
      <c r="FY113" s="265"/>
      <c r="FZ113" s="266"/>
      <c r="GA113" s="267">
        <f t="shared" si="146"/>
        <v>0</v>
      </c>
      <c r="GB113" s="260">
        <f>+(IF(OR($B113=0,$C113=0,$D113=0,$DC$2&gt;$OE$1),0,IF(OR(FW113=0,FY113=0,FZ113=0),0,MIN((VLOOKUP($D113,SALERYCODE,3,0))*(IF($D113=6,FZ113,FY113))*((MIN((VLOOKUP($D113,SALERYCODE,5,0)),(IF($D113=6,FY113,FZ113))))),MIN((VLOOKUP($D113,SALERYCODE,3,0)),(FW113+FX113))*(IF($D113=6,FZ113,((MIN((VLOOKUP($D113,SALERYCODE,5,0)),FZ113)))))))))/IF(AND($D113=2,'ראשי-פרטים כלליים וריכוז הוצאות'!$D$68&lt;&gt;4),1.2,1)</f>
        <v>0</v>
      </c>
      <c r="GC113" s="263"/>
      <c r="GD113" s="264"/>
      <c r="GE113" s="265"/>
      <c r="GF113" s="266"/>
      <c r="GG113" s="267">
        <f t="shared" si="147"/>
        <v>0</v>
      </c>
      <c r="GH113" s="260">
        <f>+(IF(OR($B113=0,$C113=0,$D113=0,$DC$2&gt;$OE$1),0,IF(OR(GC113=0,GE113=0,GF113=0),0,MIN((VLOOKUP($D113,SALERYCODE,3,0))*(IF($D113=6,GF113,GE113))*((MIN((VLOOKUP($D113,SALERYCODE,5,0)),(IF($D113=6,GE113,GF113))))),MIN((VLOOKUP($D113,SALERYCODE,3,0)),(GC113+GD113))*(IF($D113=6,GF113,((MIN((VLOOKUP($D113,SALERYCODE,5,0)),GF113)))))))))/IF(AND($D113=2,'ראשי-פרטים כלליים וריכוז הוצאות'!$D$68&lt;&gt;4),1.2,1)</f>
        <v>0</v>
      </c>
      <c r="GI113" s="263"/>
      <c r="GJ113" s="264"/>
      <c r="GK113" s="265"/>
      <c r="GL113" s="266"/>
      <c r="GM113" s="267">
        <f t="shared" si="148"/>
        <v>0</v>
      </c>
      <c r="GN113" s="260">
        <f>+(IF(OR($B113=0,$C113=0,$D113=0,$DC$2&gt;$OE$1),0,IF(OR(GI113=0,GK113=0,GL113=0),0,MIN((VLOOKUP($D113,SALERYCODE,3,0))*(IF($D113=6,GL113,GK113))*((MIN((VLOOKUP($D113,SALERYCODE,5,0)),(IF($D113=6,GK113,GL113))))),MIN((VLOOKUP($D113,SALERYCODE,3,0)),(GI113+GJ113))*(IF($D113=6,GL113,((MIN((VLOOKUP($D113,SALERYCODE,5,0)),GL113)))))))))/IF(AND($D113=2,'ראשי-פרטים כלליים וריכוז הוצאות'!$D$68&lt;&gt;4),1.2,1)</f>
        <v>0</v>
      </c>
      <c r="GO113" s="263"/>
      <c r="GP113" s="264"/>
      <c r="GQ113" s="265"/>
      <c r="GR113" s="266"/>
      <c r="GS113" s="267">
        <f t="shared" si="149"/>
        <v>0</v>
      </c>
      <c r="GT113" s="260">
        <f>+(IF(OR($B113=0,$C113=0,$D113=0,$DC$2&gt;$OE$1),0,IF(OR(GO113=0,GQ113=0,GR113=0),0,MIN((VLOOKUP($D113,SALERYCODE,3,0))*(IF($D113=6,GR113,GQ113))*((MIN((VLOOKUP($D113,SALERYCODE,5,0)),(IF($D113=6,GQ113,GR113))))),MIN((VLOOKUP($D113,SALERYCODE,3,0)),(GO113+GP113))*(IF($D113=6,GR113,((MIN((VLOOKUP($D113,SALERYCODE,5,0)),GR113)))))))))/IF(AND($D113=2,'ראשי-פרטים כלליים וריכוז הוצאות'!$D$68&lt;&gt;4),1.2,1)</f>
        <v>0</v>
      </c>
      <c r="GU113" s="263"/>
      <c r="GV113" s="264"/>
      <c r="GW113" s="265"/>
      <c r="GX113" s="266"/>
      <c r="GY113" s="267">
        <f t="shared" si="150"/>
        <v>0</v>
      </c>
      <c r="GZ113" s="260">
        <f>+(IF(OR($B113=0,$C113=0,$D113=0,$DC$2&gt;$OE$1),0,IF(OR(GU113=0,GW113=0,GX113=0),0,MIN((VLOOKUP($D113,SALERYCODE,3,0))*(IF($D113=6,GX113,GW113))*((MIN((VLOOKUP($D113,SALERYCODE,5,0)),(IF($D113=6,GW113,GX113))))),MIN((VLOOKUP($D113,SALERYCODE,3,0)),(GU113+GV113))*(IF($D113=6,GX113,((MIN((VLOOKUP($D113,SALERYCODE,5,0)),GX113)))))))))/IF(AND($D113=2,'ראשי-פרטים כלליים וריכוז הוצאות'!$D$68&lt;&gt;4),1.2,1)</f>
        <v>0</v>
      </c>
      <c r="HA113" s="263"/>
      <c r="HB113" s="264"/>
      <c r="HC113" s="265"/>
      <c r="HD113" s="266"/>
      <c r="HE113" s="267">
        <f t="shared" si="151"/>
        <v>0</v>
      </c>
      <c r="HF113" s="260">
        <f>+(IF(OR($B113=0,$C113=0,$D113=0,$DC$2&gt;$OE$1),0,IF(OR(HA113=0,HC113=0,HD113=0),0,MIN((VLOOKUP($D113,SALERYCODE,3,0))*(IF($D113=6,HD113,HC113))*((MIN((VLOOKUP($D113,SALERYCODE,5,0)),(IF($D113=6,HC113,HD113))))),MIN((VLOOKUP($D113,SALERYCODE,3,0)),(HA113+HB113))*(IF($D113=6,HD113,((MIN((VLOOKUP($D113,SALERYCODE,5,0)),HD113)))))))))/IF(AND($D113=2,'ראשי-פרטים כלליים וריכוז הוצאות'!$D$68&lt;&gt;4),1.2,1)</f>
        <v>0</v>
      </c>
      <c r="HG113" s="263"/>
      <c r="HH113" s="264"/>
      <c r="HI113" s="265"/>
      <c r="HJ113" s="266"/>
      <c r="HK113" s="267">
        <f t="shared" si="152"/>
        <v>0</v>
      </c>
      <c r="HL113" s="260">
        <f>+(IF(OR($B113=0,$C113=0,$D113=0,$DC$2&gt;$OE$1),0,IF(OR(HG113=0,HI113=0,HJ113=0),0,MIN((VLOOKUP($D113,SALERYCODE,3,0))*(IF($D113=6,HJ113,HI113))*((MIN((VLOOKUP($D113,SALERYCODE,5,0)),(IF($D113=6,HI113,HJ113))))),MIN((VLOOKUP($D113,SALERYCODE,3,0)),(HG113+HH113))*(IF($D113=6,HJ113,((MIN((VLOOKUP($D113,SALERYCODE,5,0)),HJ113)))))))))/IF(AND($D113=2,'ראשי-פרטים כלליים וריכוז הוצאות'!$D$68&lt;&gt;4),1.2,1)</f>
        <v>0</v>
      </c>
      <c r="HM113" s="263"/>
      <c r="HN113" s="264"/>
      <c r="HO113" s="265"/>
      <c r="HP113" s="266"/>
      <c r="HQ113" s="267">
        <f t="shared" si="153"/>
        <v>0</v>
      </c>
      <c r="HR113" s="260">
        <f>+(IF(OR($B113=0,$C113=0,$D113=0,$DC$2&gt;$OE$1),0,IF(OR(HM113=0,HO113=0,HP113=0),0,MIN((VLOOKUP($D113,SALERYCODE,3,0))*(IF($D113=6,HP113,HO113))*((MIN((VLOOKUP($D113,SALERYCODE,5,0)),(IF($D113=6,HO113,HP113))))),MIN((VLOOKUP($D113,SALERYCODE,3,0)),(HM113+HN113))*(IF($D113=6,HP113,((MIN((VLOOKUP($D113,SALERYCODE,5,0)),HP113)))))))))/IF(AND($D113=2,'ראשי-פרטים כלליים וריכוז הוצאות'!$D$68&lt;&gt;4),1.2,1)</f>
        <v>0</v>
      </c>
      <c r="HS113" s="263"/>
      <c r="HT113" s="264"/>
      <c r="HU113" s="265"/>
      <c r="HV113" s="266"/>
      <c r="HW113" s="267">
        <f t="shared" si="154"/>
        <v>0</v>
      </c>
      <c r="HX113" s="260">
        <f>+(IF(OR($B113=0,$C113=0,$D113=0,$DC$2&gt;$OE$1),0,IF(OR(HS113=0,HU113=0,HV113=0),0,MIN((VLOOKUP($D113,SALERYCODE,3,0))*(IF($D113=6,HV113,HU113))*((MIN((VLOOKUP($D113,SALERYCODE,5,0)),(IF($D113=6,HU113,HV113))))),MIN((VLOOKUP($D113,SALERYCODE,3,0)),(HS113+HT113))*(IF($D113=6,HV113,((MIN((VLOOKUP($D113,SALERYCODE,5,0)),HV113)))))))))/IF(AND($D113=2,'ראשי-פרטים כלליים וריכוז הוצאות'!$D$68&lt;&gt;4),1.2,1)</f>
        <v>0</v>
      </c>
      <c r="HY113" s="263"/>
      <c r="HZ113" s="264"/>
      <c r="IA113" s="265"/>
      <c r="IB113" s="266"/>
      <c r="IC113" s="267">
        <f t="shared" si="155"/>
        <v>0</v>
      </c>
      <c r="ID113" s="260">
        <f>+(IF(OR($B113=0,$C113=0,$D113=0,$DC$2&gt;$OE$1),0,IF(OR(HY113=0,IA113=0,IB113=0),0,MIN((VLOOKUP($D113,SALERYCODE,3,0))*(IF($D113=6,IB113,IA113))*((MIN((VLOOKUP($D113,SALERYCODE,5,0)),(IF($D113=6,IA113,IB113))))),MIN((VLOOKUP($D113,SALERYCODE,3,0)),(HY113+HZ113))*(IF($D113=6,IB113,((MIN((VLOOKUP($D113,SALERYCODE,5,0)),IB113)))))))))/IF(AND($D113=2,'ראשי-פרטים כלליים וריכוז הוצאות'!$D$68&lt;&gt;4),1.2,1)</f>
        <v>0</v>
      </c>
      <c r="IE113" s="263"/>
      <c r="IF113" s="264"/>
      <c r="IG113" s="265"/>
      <c r="IH113" s="266"/>
      <c r="II113" s="267">
        <f t="shared" si="156"/>
        <v>0</v>
      </c>
      <c r="IJ113" s="260">
        <f>+(IF(OR($B113=0,$C113=0,$D113=0,$DC$2&gt;$OE$1),0,IF(OR(IE113=0,IG113=0,IH113=0),0,MIN((VLOOKUP($D113,SALERYCODE,3,0))*(IF($D113=6,IH113,IG113))*((MIN((VLOOKUP($D113,SALERYCODE,5,0)),(IF($D113=6,IG113,IH113))))),MIN((VLOOKUP($D113,SALERYCODE,3,0)),(IE113+IF113))*(IF($D113=6,IH113,((MIN((VLOOKUP($D113,SALERYCODE,5,0)),IH113)))))))))/IF(AND($D113=2,'ראשי-פרטים כלליים וריכוז הוצאות'!$D$68&lt;&gt;4),1.2,1)</f>
        <v>0</v>
      </c>
      <c r="IK113" s="263"/>
      <c r="IL113" s="264"/>
      <c r="IM113" s="265"/>
      <c r="IN113" s="266"/>
      <c r="IO113" s="267">
        <f t="shared" si="157"/>
        <v>0</v>
      </c>
      <c r="IP113" s="260">
        <f>+(IF(OR($B113=0,$C113=0,$D113=0,$DC$2&gt;$OE$1),0,IF(OR(IK113=0,IM113=0,IN113=0),0,MIN((VLOOKUP($D113,SALERYCODE,3,0))*(IF($D113=6,IN113,IM113))*((MIN((VLOOKUP($D113,SALERYCODE,5,0)),(IF($D113=6,IM113,IN113))))),MIN((VLOOKUP($D113,SALERYCODE,3,0)),(IK113+IL113))*(IF($D113=6,IN113,((MIN((VLOOKUP($D113,SALERYCODE,5,0)),IN113)))))))))/IF(AND($D113=2,'ראשי-פרטים כלליים וריכוז הוצאות'!$D$68&lt;&gt;4),1.2,1)</f>
        <v>0</v>
      </c>
      <c r="IQ113" s="263"/>
      <c r="IR113" s="264"/>
      <c r="IS113" s="265"/>
      <c r="IT113" s="266"/>
      <c r="IU113" s="267">
        <f t="shared" si="158"/>
        <v>0</v>
      </c>
      <c r="IV113" s="260">
        <f>+(IF(OR($B113=0,$C113=0,$D113=0,$DC$2&gt;$OE$1),0,IF(OR(IQ113=0,IS113=0,IT113=0),0,MIN((VLOOKUP($D113,SALERYCODE,3,0))*(IF($D113=6,IT113,IS113))*((MIN((VLOOKUP($D113,SALERYCODE,5,0)),(IF($D113=6,IS113,IT113))))),MIN((VLOOKUP($D113,SALERYCODE,3,0)),(IQ113+IR113))*(IF($D113=6,IT113,((MIN((VLOOKUP($D113,SALERYCODE,5,0)),IT113)))))))))/IF(AND($D113=2,'ראשי-פרטים כלליים וריכוז הוצאות'!$D$68&lt;&gt;4),1.2,1)</f>
        <v>0</v>
      </c>
      <c r="IW113" s="263"/>
      <c r="IX113" s="264"/>
      <c r="IY113" s="265"/>
      <c r="IZ113" s="266"/>
      <c r="JA113" s="267">
        <f t="shared" si="159"/>
        <v>0</v>
      </c>
      <c r="JB113" s="260">
        <f>+(IF(OR($B113=0,$C113=0,$D113=0,$DC$2&gt;$OE$1),0,IF(OR(IW113=0,IY113=0,IZ113=0),0,MIN((VLOOKUP($D113,SALERYCODE,3,0))*(IF($D113=6,IZ113,IY113))*((MIN((VLOOKUP($D113,SALERYCODE,5,0)),(IF($D113=6,IY113,IZ113))))),MIN((VLOOKUP($D113,SALERYCODE,3,0)),(IW113+IX113))*(IF($D113=6,IZ113,((MIN((VLOOKUP($D113,SALERYCODE,5,0)),IZ113)))))))))/IF(AND($D113=2,'ראשי-פרטים כלליים וריכוז הוצאות'!$D$68&lt;&gt;4),1.2,1)</f>
        <v>0</v>
      </c>
      <c r="JC113" s="263"/>
      <c r="JD113" s="264"/>
      <c r="JE113" s="265"/>
      <c r="JF113" s="266"/>
      <c r="JG113" s="267">
        <f t="shared" si="160"/>
        <v>0</v>
      </c>
      <c r="JH113" s="260">
        <f>+(IF(OR($B113=0,$C113=0,$D113=0,$DC$2&gt;$OE$1),0,IF(OR(JC113=0,JE113=0,JF113=0),0,MIN((VLOOKUP($D113,SALERYCODE,3,0))*(IF($D113=6,JF113,JE113))*((MIN((VLOOKUP($D113,SALERYCODE,5,0)),(IF($D113=6,JE113,JF113))))),MIN((VLOOKUP($D113,SALERYCODE,3,0)),(JC113+JD113))*(IF($D113=6,JF113,((MIN((VLOOKUP($D113,SALERYCODE,5,0)),JF113)))))))))/IF(AND($D113=2,'ראשי-פרטים כלליים וריכוז הוצאות'!$D$68&lt;&gt;4),1.2,1)</f>
        <v>0</v>
      </c>
      <c r="JI113" s="263"/>
      <c r="JJ113" s="264"/>
      <c r="JK113" s="265"/>
      <c r="JL113" s="266"/>
      <c r="JM113" s="267">
        <f t="shared" si="161"/>
        <v>0</v>
      </c>
      <c r="JN113" s="260">
        <f>+(IF(OR($B113=0,$C113=0,$D113=0,$DC$2&gt;$OE$1),0,IF(OR(JI113=0,JK113=0,JL113=0),0,MIN((VLOOKUP($D113,SALERYCODE,3,0))*(IF($D113=6,JL113,JK113))*((MIN((VLOOKUP($D113,SALERYCODE,5,0)),(IF($D113=6,JK113,JL113))))),MIN((VLOOKUP($D113,SALERYCODE,3,0)),(JI113+JJ113))*(IF($D113=6,JL113,((MIN((VLOOKUP($D113,SALERYCODE,5,0)),JL113)))))))))/IF(AND($D113=2,'ראשי-פרטים כלליים וריכוז הוצאות'!$D$68&lt;&gt;4),1.2,1)</f>
        <v>0</v>
      </c>
      <c r="JO113" s="263"/>
      <c r="JP113" s="264"/>
      <c r="JQ113" s="265"/>
      <c r="JR113" s="266"/>
      <c r="JS113" s="267">
        <f t="shared" si="162"/>
        <v>0</v>
      </c>
      <c r="JT113" s="260">
        <f>+(IF(OR($B113=0,$C113=0,$D113=0,$DC$2&gt;$OE$1),0,IF(OR(JO113=0,JQ113=0,JR113=0),0,MIN((VLOOKUP($D113,SALERYCODE,3,0))*(IF($D113=6,JR113,JQ113))*((MIN((VLOOKUP($D113,SALERYCODE,5,0)),(IF($D113=6,JQ113,JR113))))),MIN((VLOOKUP($D113,SALERYCODE,3,0)),(JO113+JP113))*(IF($D113=6,JR113,((MIN((VLOOKUP($D113,SALERYCODE,5,0)),JR113)))))))))/IF(AND($D113=2,'ראשי-פרטים כלליים וריכוז הוצאות'!$D$68&lt;&gt;4),1.2,1)</f>
        <v>0</v>
      </c>
      <c r="JU113" s="263"/>
      <c r="JV113" s="264"/>
      <c r="JW113" s="265"/>
      <c r="JX113" s="266"/>
      <c r="JY113" s="267">
        <f t="shared" si="163"/>
        <v>0</v>
      </c>
      <c r="JZ113" s="260">
        <f>+(IF(OR($B113=0,$C113=0,$D113=0,$DC$2&gt;$OE$1),0,IF(OR(JU113=0,JW113=0,JX113=0),0,MIN((VLOOKUP($D113,SALERYCODE,3,0))*(IF($D113=6,JX113,JW113))*((MIN((VLOOKUP($D113,SALERYCODE,5,0)),(IF($D113=6,JW113,JX113))))),MIN((VLOOKUP($D113,SALERYCODE,3,0)),(JU113+JV113))*(IF($D113=6,JX113,((MIN((VLOOKUP($D113,SALERYCODE,5,0)),JX113)))))))))/IF(AND($D113=2,'ראשי-פרטים כלליים וריכוז הוצאות'!$D$68&lt;&gt;4),1.2,1)</f>
        <v>0</v>
      </c>
      <c r="KA113" s="263"/>
      <c r="KB113" s="264"/>
      <c r="KC113" s="265"/>
      <c r="KD113" s="266"/>
      <c r="KE113" s="267">
        <f t="shared" si="164"/>
        <v>0</v>
      </c>
      <c r="KF113" s="260">
        <f>+(IF(OR($B113=0,$C113=0,$D113=0,$DC$2&gt;$OE$1),0,IF(OR(KA113=0,KC113=0,KD113=0),0,MIN((VLOOKUP($D113,SALERYCODE,3,0))*(IF($D113=6,KD113,KC113))*((MIN((VLOOKUP($D113,SALERYCODE,5,0)),(IF($D113=6,KC113,KD113))))),MIN((VLOOKUP($D113,SALERYCODE,3,0)),(KA113+KB113))*(IF($D113=6,KD113,((MIN((VLOOKUP($D113,SALERYCODE,5,0)),KD113)))))))))/IF(AND($D113=2,'ראשי-פרטים כלליים וריכוז הוצאות'!$D$68&lt;&gt;4),1.2,1)</f>
        <v>0</v>
      </c>
      <c r="KG113" s="263"/>
      <c r="KH113" s="264"/>
      <c r="KI113" s="265"/>
      <c r="KJ113" s="266"/>
      <c r="KK113" s="267">
        <f t="shared" si="165"/>
        <v>0</v>
      </c>
      <c r="KL113" s="260">
        <f>+(IF(OR($B113=0,$C113=0,$D113=0,$DC$2&gt;$OE$1),0,IF(OR(KG113=0,KI113=0,KJ113=0),0,MIN((VLOOKUP($D113,SALERYCODE,3,0))*(IF($D113=6,KJ113,KI113))*((MIN((VLOOKUP($D113,SALERYCODE,5,0)),(IF($D113=6,KI113,KJ113))))),MIN((VLOOKUP($D113,SALERYCODE,3,0)),(KG113+KH113))*(IF($D113=6,KJ113,((MIN((VLOOKUP($D113,SALERYCODE,5,0)),KJ113)))))))))/IF(AND($D113=2,'ראשי-פרטים כלליים וריכוז הוצאות'!$D$68&lt;&gt;4),1.2,1)</f>
        <v>0</v>
      </c>
      <c r="KM113" s="263"/>
      <c r="KN113" s="264"/>
      <c r="KO113" s="265"/>
      <c r="KP113" s="266"/>
      <c r="KQ113" s="267">
        <f t="shared" si="166"/>
        <v>0</v>
      </c>
      <c r="KR113" s="260">
        <f>+(IF(OR($B113=0,$C113=0,$D113=0,$DC$2&gt;$OE$1),0,IF(OR(KM113=0,KO113=0,KP113=0),0,MIN((VLOOKUP($D113,SALERYCODE,3,0))*(IF($D113=6,KP113,KO113))*((MIN((VLOOKUP($D113,SALERYCODE,5,0)),(IF($D113=6,KO113,KP113))))),MIN((VLOOKUP($D113,SALERYCODE,3,0)),(KM113+KN113))*(IF($D113=6,KP113,((MIN((VLOOKUP($D113,SALERYCODE,5,0)),KP113)))))))))/IF(AND($D113=2,'ראשי-פרטים כלליים וריכוז הוצאות'!$D$68&lt;&gt;4),1.2,1)</f>
        <v>0</v>
      </c>
      <c r="KS113" s="263"/>
      <c r="KT113" s="264"/>
      <c r="KU113" s="265"/>
      <c r="KV113" s="266"/>
      <c r="KW113" s="267">
        <f t="shared" si="167"/>
        <v>0</v>
      </c>
      <c r="KX113" s="260">
        <f>+(IF(OR($B113=0,$C113=0,$D113=0,$DC$2&gt;$OE$1),0,IF(OR(KS113=0,KU113=0,KV113=0),0,MIN((VLOOKUP($D113,SALERYCODE,3,0))*(IF($D113=6,KV113,KU113))*((MIN((VLOOKUP($D113,SALERYCODE,5,0)),(IF($D113=6,KU113,KV113))))),MIN((VLOOKUP($D113,SALERYCODE,3,0)),(KS113+KT113))*(IF($D113=6,KV113,((MIN((VLOOKUP($D113,SALERYCODE,5,0)),KV113)))))))))/IF(AND($D113=2,'ראשי-פרטים כלליים וריכוז הוצאות'!$D$68&lt;&gt;4),1.2,1)</f>
        <v>0</v>
      </c>
      <c r="KY113" s="263"/>
      <c r="KZ113" s="264"/>
      <c r="LA113" s="265"/>
      <c r="LB113" s="266"/>
      <c r="LC113" s="267">
        <f t="shared" si="168"/>
        <v>0</v>
      </c>
      <c r="LD113" s="260">
        <f>+(IF(OR($B113=0,$C113=0,$D113=0,$DC$2&gt;$OE$1),0,IF(OR(KY113=0,LA113=0,LB113=0),0,MIN((VLOOKUP($D113,SALERYCODE,3,0))*(IF($D113=6,LB113,LA113))*((MIN((VLOOKUP($D113,SALERYCODE,5,0)),(IF($D113=6,LA113,LB113))))),MIN((VLOOKUP($D113,SALERYCODE,3,0)),(KY113+KZ113))*(IF($D113=6,LB113,((MIN((VLOOKUP($D113,SALERYCODE,5,0)),LB113)))))))))/IF(AND($D113=2,'ראשי-פרטים כלליים וריכוז הוצאות'!$D$68&lt;&gt;4),1.2,1)</f>
        <v>0</v>
      </c>
      <c r="LE113" s="263"/>
      <c r="LF113" s="264"/>
      <c r="LG113" s="265"/>
      <c r="LH113" s="266"/>
      <c r="LI113" s="267">
        <f t="shared" si="169"/>
        <v>0</v>
      </c>
      <c r="LJ113" s="260">
        <f>+(IF(OR($B113=0,$C113=0,$D113=0,$DC$2&gt;$OE$1),0,IF(OR(LE113=0,LG113=0,LH113=0),0,MIN((VLOOKUP($D113,SALERYCODE,3,0))*(IF($D113=6,LH113,LG113))*((MIN((VLOOKUP($D113,SALERYCODE,5,0)),(IF($D113=6,LG113,LH113))))),MIN((VLOOKUP($D113,SALERYCODE,3,0)),(LE113+LF113))*(IF($D113=6,LH113,((MIN((VLOOKUP($D113,SALERYCODE,5,0)),LH113)))))))))/IF(AND($D113=2,'ראשי-פרטים כלליים וריכוז הוצאות'!$D$68&lt;&gt;4),1.2,1)</f>
        <v>0</v>
      </c>
      <c r="LK113" s="263"/>
      <c r="LL113" s="264"/>
      <c r="LM113" s="265"/>
      <c r="LN113" s="266"/>
      <c r="LO113" s="267">
        <f t="shared" si="170"/>
        <v>0</v>
      </c>
      <c r="LP113" s="260">
        <f>+(IF(OR($B113=0,$C113=0,$D113=0,$DC$2&gt;$OE$1),0,IF(OR(LK113=0,LM113=0,LN113=0),0,MIN((VLOOKUP($D113,SALERYCODE,3,0))*(IF($D113=6,LN113,LM113))*((MIN((VLOOKUP($D113,SALERYCODE,5,0)),(IF($D113=6,LM113,LN113))))),MIN((VLOOKUP($D113,SALERYCODE,3,0)),(LK113+LL113))*(IF($D113=6,LN113,((MIN((VLOOKUP($D113,SALERYCODE,5,0)),LN113)))))))))/IF(AND($D113=2,'ראשי-פרטים כלליים וריכוז הוצאות'!$D$68&lt;&gt;4),1.2,1)</f>
        <v>0</v>
      </c>
      <c r="LQ113" s="263"/>
      <c r="LR113" s="264"/>
      <c r="LS113" s="265"/>
      <c r="LT113" s="266"/>
      <c r="LU113" s="267">
        <f t="shared" si="171"/>
        <v>0</v>
      </c>
      <c r="LV113" s="260">
        <f>+(IF(OR($B113=0,$C113=0,$D113=0,$DC$2&gt;$OE$1),0,IF(OR(LQ113=0,LS113=0,LT113=0),0,MIN((VLOOKUP($D113,SALERYCODE,3,0))*(IF($D113=6,LT113,LS113))*((MIN((VLOOKUP($D113,SALERYCODE,5,0)),(IF($D113=6,LS113,LT113))))),MIN((VLOOKUP($D113,SALERYCODE,3,0)),(LQ113+LR113))*(IF($D113=6,LT113,((MIN((VLOOKUP($D113,SALERYCODE,5,0)),LT113)))))))))/IF(AND($D113=2,'ראשי-פרטים כלליים וריכוז הוצאות'!$D$68&lt;&gt;4),1.2,1)</f>
        <v>0</v>
      </c>
      <c r="LW113" s="263"/>
      <c r="LX113" s="264"/>
      <c r="LY113" s="265"/>
      <c r="LZ113" s="266"/>
      <c r="MA113" s="267">
        <f t="shared" si="172"/>
        <v>0</v>
      </c>
      <c r="MB113" s="260">
        <f>+(IF(OR($B113=0,$C113=0,$D113=0,$DC$2&gt;$OE$1),0,IF(OR(LW113=0,LY113=0,LZ113=0),0,MIN((VLOOKUP($D113,SALERYCODE,3,0))*(IF($D113=6,LZ113,LY113))*((MIN((VLOOKUP($D113,SALERYCODE,5,0)),(IF($D113=6,LY113,LZ113))))),MIN((VLOOKUP($D113,SALERYCODE,3,0)),(LW113+LX113))*(IF($D113=6,LZ113,((MIN((VLOOKUP($D113,SALERYCODE,5,0)),LZ113)))))))))/IF(AND($D113=2,'ראשי-פרטים כלליים וריכוז הוצאות'!$D$68&lt;&gt;4),1.2,1)</f>
        <v>0</v>
      </c>
      <c r="MC113" s="263"/>
      <c r="MD113" s="264"/>
      <c r="ME113" s="265"/>
      <c r="MF113" s="266"/>
      <c r="MG113" s="267">
        <f t="shared" si="173"/>
        <v>0</v>
      </c>
      <c r="MH113" s="260">
        <f>+(IF(OR($B113=0,$C113=0,$D113=0,$DC$2&gt;$OE$1),0,IF(OR(MC113=0,ME113=0,MF113=0),0,MIN((VLOOKUP($D113,SALERYCODE,3,0))*(IF($D113=6,MF113,ME113))*((MIN((VLOOKUP($D113,SALERYCODE,5,0)),(IF($D113=6,ME113,MF113))))),MIN((VLOOKUP($D113,SALERYCODE,3,0)),(MC113+MD113))*(IF($D113=6,MF113,((MIN((VLOOKUP($D113,SALERYCODE,5,0)),MF113)))))))))/IF(AND($D113=2,'ראשי-פרטים כלליים וריכוז הוצאות'!$D$68&lt;&gt;4),1.2,1)</f>
        <v>0</v>
      </c>
      <c r="MI113" s="263"/>
      <c r="MJ113" s="264"/>
      <c r="MK113" s="265"/>
      <c r="ML113" s="266"/>
      <c r="MM113" s="267">
        <f t="shared" si="174"/>
        <v>0</v>
      </c>
      <c r="MN113" s="260">
        <f>+(IF(OR($B113=0,$C113=0,$D113=0,$DC$2&gt;$OE$1),0,IF(OR(MI113=0,MK113=0,ML113=0),0,MIN((VLOOKUP($D113,SALERYCODE,3,0))*(IF($D113=6,ML113,MK113))*((MIN((VLOOKUP($D113,SALERYCODE,5,0)),(IF($D113=6,MK113,ML113))))),MIN((VLOOKUP($D113,SALERYCODE,3,0)),(MI113+MJ113))*(IF($D113=6,ML113,((MIN((VLOOKUP($D113,SALERYCODE,5,0)),ML113)))))))))/IF(AND($D113=2,'ראשי-פרטים כלליים וריכוז הוצאות'!$D$68&lt;&gt;4),1.2,1)</f>
        <v>0</v>
      </c>
      <c r="MO113" s="263"/>
      <c r="MP113" s="264"/>
      <c r="MQ113" s="265"/>
      <c r="MR113" s="266"/>
      <c r="MS113" s="267">
        <f t="shared" si="175"/>
        <v>0</v>
      </c>
      <c r="MT113" s="260">
        <f>+(IF(OR($B113=0,$C113=0,$D113=0,$DC$2&gt;$OE$1),0,IF(OR(MO113=0,MQ113=0,MR113=0),0,MIN((VLOOKUP($D113,SALERYCODE,3,0))*(IF($D113=6,MR113,MQ113))*((MIN((VLOOKUP($D113,SALERYCODE,5,0)),(IF($D113=6,MQ113,MR113))))),MIN((VLOOKUP($D113,SALERYCODE,3,0)),(MO113+MP113))*(IF($D113=6,MR113,((MIN((VLOOKUP($D113,SALERYCODE,5,0)),MR113)))))))))/IF(AND($D113=2,'ראשי-פרטים כלליים וריכוז הוצאות'!$D$68&lt;&gt;4),1.2,1)</f>
        <v>0</v>
      </c>
      <c r="MU113" s="263"/>
      <c r="MV113" s="264"/>
      <c r="MW113" s="265"/>
      <c r="MX113" s="266"/>
      <c r="MY113" s="267">
        <f t="shared" si="176"/>
        <v>0</v>
      </c>
      <c r="MZ113" s="260">
        <f>+(IF(OR($B113=0,$C113=0,$D113=0,$DC$2&gt;$OE$1),0,IF(OR(MU113=0,MW113=0,MX113=0),0,MIN((VLOOKUP($D113,SALERYCODE,3,0))*(IF($D113=6,MX113,MW113))*((MIN((VLOOKUP($D113,SALERYCODE,5,0)),(IF($D113=6,MW113,MX113))))),MIN((VLOOKUP($D113,SALERYCODE,3,0)),(MU113+MV113))*(IF($D113=6,MX113,((MIN((VLOOKUP($D113,SALERYCODE,5,0)),MX113)))))))))/IF(AND($D113=2,'ראשי-פרטים כלליים וריכוז הוצאות'!$D$68&lt;&gt;4),1.2,1)</f>
        <v>0</v>
      </c>
      <c r="NA113" s="263"/>
      <c r="NB113" s="264"/>
      <c r="NC113" s="265"/>
      <c r="ND113" s="266"/>
      <c r="NE113" s="267">
        <f t="shared" si="177"/>
        <v>0</v>
      </c>
      <c r="NF113" s="260">
        <f>+(IF(OR($B113=0,$C113=0,$D113=0,$DC$2&gt;$OE$1),0,IF(OR(NA113=0,NC113=0,ND113=0),0,MIN((VLOOKUP($D113,SALERYCODE,3,0))*(IF($D113=6,ND113,NC113))*((MIN((VLOOKUP($D113,SALERYCODE,5,0)),(IF($D113=6,NC113,ND113))))),MIN((VLOOKUP($D113,SALERYCODE,3,0)),(NA113+NB113))*(IF($D113=6,ND113,((MIN((VLOOKUP($D113,SALERYCODE,5,0)),ND113)))))))))/IF(AND($D113=2,'ראשי-פרטים כלליים וריכוז הוצאות'!$D$68&lt;&gt;4),1.2,1)</f>
        <v>0</v>
      </c>
      <c r="NG113" s="263"/>
      <c r="NH113" s="264"/>
      <c r="NI113" s="265"/>
      <c r="NJ113" s="266"/>
      <c r="NK113" s="267">
        <f t="shared" si="178"/>
        <v>0</v>
      </c>
      <c r="NL113" s="260">
        <f>+(IF(OR($B113=0,$C113=0,$D113=0,$DC$2&gt;$OE$1),0,IF(OR(NG113=0,NI113=0,NJ113=0),0,MIN((VLOOKUP($D113,SALERYCODE,3,0))*(IF($D113=6,NJ113,NI113))*((MIN((VLOOKUP($D113,SALERYCODE,5,0)),(IF($D113=6,NI113,NJ113))))),MIN((VLOOKUP($D113,SALERYCODE,3,0)),(NG113+NH113))*(IF($D113=6,NJ113,((MIN((VLOOKUP($D113,SALERYCODE,5,0)),NJ113)))))))))/IF(AND($D113=2,'ראשי-פרטים כלליים וריכוז הוצאות'!$D$68&lt;&gt;4),1.2,1)</f>
        <v>0</v>
      </c>
      <c r="NM113" s="263"/>
      <c r="NN113" s="264"/>
      <c r="NO113" s="265"/>
      <c r="NP113" s="266"/>
      <c r="NQ113" s="267">
        <f t="shared" si="179"/>
        <v>0</v>
      </c>
      <c r="NR113" s="260">
        <f>+(IF(OR($B113=0,$C113=0,$D113=0,$DC$2&gt;$OE$1),0,IF(OR(NM113=0,NO113=0,NP113=0),0,MIN((VLOOKUP($D113,SALERYCODE,3,0))*(IF($D113=6,NP113,NO113))*((MIN((VLOOKUP($D113,SALERYCODE,5,0)),(IF($D113=6,NO113,NP113))))),MIN((VLOOKUP($D113,SALERYCODE,3,0)),(NM113+NN113))*(IF($D113=6,NP113,((MIN((VLOOKUP($D113,SALERYCODE,5,0)),NP113)))))))))/IF(AND($D113=2,'ראשי-פרטים כלליים וריכוז הוצאות'!$D$68&lt;&gt;4),1.2,1)</f>
        <v>0</v>
      </c>
      <c r="NS113" s="263"/>
      <c r="NT113" s="264"/>
      <c r="NU113" s="265"/>
      <c r="NV113" s="266"/>
      <c r="NW113" s="267">
        <f t="shared" si="180"/>
        <v>0</v>
      </c>
      <c r="NX113" s="260">
        <f>+(IF(OR($B113=0,$C113=0,$D113=0,$DC$2&gt;$OE$1),0,IF(OR(NS113=0,NU113=0,NV113=0),0,MIN((VLOOKUP($D113,SALERYCODE,3,0))*(IF($D113=6,NV113,NU113))*((MIN((VLOOKUP($D113,SALERYCODE,5,0)),(IF($D113=6,NU113,NV113))))),MIN((VLOOKUP($D113,SALERYCODE,3,0)),(NS113+NT113))*(IF($D113=6,NV113,((MIN((VLOOKUP($D113,SALERYCODE,5,0)),NV113)))))))))/IF(AND($D113=2,'ראשי-פרטים כלליים וריכוז הוצאות'!$D$68&lt;&gt;4),1.2,1)</f>
        <v>0</v>
      </c>
      <c r="NY113" s="263"/>
      <c r="NZ113" s="264"/>
      <c r="OA113" s="265"/>
      <c r="OB113" s="266"/>
      <c r="OC113" s="267">
        <f t="shared" si="181"/>
        <v>0</v>
      </c>
      <c r="OD113" s="260">
        <f>+(IF(OR($B113=0,$C113=0,$D113=0,$DC$2&gt;$OE$1),0,IF(OR(NY113=0,OA113=0,OB113=0),0,MIN((VLOOKUP($D113,SALERYCODE,3,0))*(IF($D113=6,OB113,OA113))*((MIN((VLOOKUP($D113,SALERYCODE,5,0)),(IF($D113=6,OA113,OB113))))),MIN((VLOOKUP($D113,SALERYCODE,3,0)),(NY113+NZ113))*(IF($D113=6,OB113,((MIN((VLOOKUP($D113,SALERYCODE,5,0)),OB113)))))))))/IF(AND($D113=2,'ראשי-פרטים כלליים וריכוז הוצאות'!$D$68&lt;&gt;4),1.2,1)</f>
        <v>0</v>
      </c>
      <c r="OE113" s="275">
        <f t="shared" si="192"/>
        <v>0</v>
      </c>
      <c r="OF113" s="283">
        <f t="shared" si="193"/>
        <v>9.9999999999999995E-7</v>
      </c>
      <c r="OG113" s="276">
        <f t="shared" si="194"/>
        <v>0</v>
      </c>
      <c r="OH113" s="275">
        <f t="shared" si="195"/>
        <v>0</v>
      </c>
      <c r="OI113" s="275">
        <v>0</v>
      </c>
      <c r="OJ113" s="258">
        <f t="shared" si="191"/>
        <v>0</v>
      </c>
      <c r="OK113" s="284"/>
      <c r="OL113" s="116">
        <f>MIN(OJ113+OK113*OF113*OE113/$OL$1/IF(AND($D113=2,'ראשי-פרטים כלליים וריכוז הוצאות'!$D$68&lt;&gt;4),1.2,1),IF($D113&gt;0,VLOOKUP($D113,SALERYCODE,3,0)*12*OG113,0))</f>
        <v>0</v>
      </c>
      <c r="OM113" s="95">
        <f t="shared" si="182"/>
        <v>0</v>
      </c>
      <c r="ON113" s="11">
        <f t="shared" si="183"/>
        <v>0</v>
      </c>
      <c r="OO113" s="11">
        <f t="shared" si="184"/>
        <v>0</v>
      </c>
      <c r="OP113" s="22">
        <f t="shared" si="185"/>
        <v>0</v>
      </c>
      <c r="OQ113" s="11">
        <f t="shared" si="186"/>
        <v>0</v>
      </c>
      <c r="OR113" s="11" t="e">
        <f>#REF!</f>
        <v>#REF!</v>
      </c>
      <c r="OS113" s="35" t="e">
        <f>#REF!-OP113</f>
        <v>#REF!</v>
      </c>
      <c r="OT113" s="35" t="e">
        <f>OS113-#REF!</f>
        <v>#REF!</v>
      </c>
      <c r="OU113" s="43" t="e">
        <f>IF(AND(OP113&gt;0,(OS113=#REF!-OP113)),"מועסק פחות מ-10% מזמנו במופ","")</f>
        <v>#REF!</v>
      </c>
    </row>
    <row r="114" spans="1:411" ht="24" hidden="1" customHeight="1" outlineLevel="1" x14ac:dyDescent="0.2">
      <c r="A114" s="282">
        <v>111</v>
      </c>
      <c r="B114" s="269"/>
      <c r="C114" s="270"/>
      <c r="D114" s="271"/>
      <c r="E114" s="263"/>
      <c r="F114" s="264"/>
      <c r="G114" s="265"/>
      <c r="H114" s="266"/>
      <c r="I114" s="267">
        <f t="shared" si="117"/>
        <v>0</v>
      </c>
      <c r="J114" s="260">
        <f>(IF(OR($B114=0,$C114=0,$D114=0,$E$2&gt;$OE$1),0,IF(OR($E114=0,$G114=0,$H114=0),0,MIN((VLOOKUP($D114,SALERYCODE,3,0))*(IF($D114=6,$H114,$G114))*((MIN((VLOOKUP($D114,SALERYCODE,5,0)),(IF($D114=6,$G114,$H114))))),MIN((VLOOKUP($D114,SALERYCODE,3,0)),($E114+$F114))*(IF($D114=6,$H114,((MIN((VLOOKUP($D114,SALERYCODE,5,0)),$H114)))))))))/IF(AND($D114=2,'ראשי-פרטים כלליים וריכוז הוצאות'!$D$68&lt;&gt;4),1.2,1)</f>
        <v>0</v>
      </c>
      <c r="K114" s="263"/>
      <c r="L114" s="264"/>
      <c r="M114" s="265"/>
      <c r="N114" s="266"/>
      <c r="O114" s="267">
        <f t="shared" si="118"/>
        <v>0</v>
      </c>
      <c r="P114" s="260">
        <f>+(IF(OR($B114=0,$C114=0,$D114=0,$K$2&gt;$OE$1),0,IF(OR($K114=0,$M114=0,$N114=0),0,MIN((VLOOKUP($D114,SALERYCODE,3,0))*(IF($D114=6,$N114,$M114))*((MIN((VLOOKUP($D114,SALERYCODE,5,0)),(IF($D114=6,$M114,$N114))))),MIN((VLOOKUP($D114,SALERYCODE,3,0)),($K114+$L114))*(IF($D114=6,$N114,((MIN((VLOOKUP($D114,SALERYCODE,5,0)),$N114)))))))))/IF(AND($D114=2,'ראשי-פרטים כלליים וריכוז הוצאות'!$D$68&lt;&gt;4),1.2,1)</f>
        <v>0</v>
      </c>
      <c r="Q114" s="263"/>
      <c r="R114" s="264"/>
      <c r="S114" s="265"/>
      <c r="T114" s="266"/>
      <c r="U114" s="267">
        <f t="shared" si="119"/>
        <v>0</v>
      </c>
      <c r="V114" s="260">
        <f>+(IF(OR($B114=0,$C114=0,$D114=0,$Q$2&gt;$OE$1),0,IF(OR(Q114=0,S114=0,T114=0),0,MIN((VLOOKUP($D114,SALERYCODE,3,0))*(IF($D114=6,T114,S114))*((MIN((VLOOKUP($D114,SALERYCODE,5,0)),(IF($D114=6,S114,T114))))),MIN((VLOOKUP($D114,SALERYCODE,3,0)),(Q114+R114))*(IF($D114=6,T114,((MIN((VLOOKUP($D114,SALERYCODE,5,0)),T114)))))))))/IF(AND($D114=2,'ראשי-פרטים כלליים וריכוז הוצאות'!$D$68&lt;&gt;4),1.2,1)</f>
        <v>0</v>
      </c>
      <c r="W114" s="263"/>
      <c r="X114" s="264"/>
      <c r="Y114" s="265"/>
      <c r="Z114" s="266"/>
      <c r="AA114" s="267">
        <f t="shared" si="120"/>
        <v>0</v>
      </c>
      <c r="AB114" s="260">
        <f>+(IF(OR($B114=0,$C114=0,$D114=0,$W$2&gt;$OE$1),0,IF(OR(W114=0,Y114=0,Z114=0),0,MIN((VLOOKUP($D114,SALERYCODE,3,0))*(IF($D114=6,Z114,Y114))*((MIN((VLOOKUP($D114,SALERYCODE,5,0)),(IF($D114=6,Y114,Z114))))),MIN((VLOOKUP($D114,SALERYCODE,3,0)),(W114+X114))*(IF($D114=6,Z114,((MIN((VLOOKUP($D114,SALERYCODE,5,0)),Z114)))))))))/IF(AND($D114=2,'ראשי-פרטים כלליים וריכוז הוצאות'!$D$68&lt;&gt;4),1.2,1)</f>
        <v>0</v>
      </c>
      <c r="AC114" s="263"/>
      <c r="AD114" s="264"/>
      <c r="AE114" s="265"/>
      <c r="AF114" s="266"/>
      <c r="AG114" s="267">
        <f t="shared" si="121"/>
        <v>0</v>
      </c>
      <c r="AH114" s="260">
        <f>+(IF(OR($B114=0,$C114=0,$D114=0,$AC$2&gt;$OE$1),0,IF(OR(AC114=0,AE114=0,AF114=0),0,MIN((VLOOKUP($D114,SALERYCODE,3,0))*(IF($D114=6,AF114,AE114))*((MIN((VLOOKUP($D114,SALERYCODE,5,0)),(IF($D114=6,AE114,AF114))))),MIN((VLOOKUP($D114,SALERYCODE,3,0)),(AC114+AD114))*(IF($D114=6,AF114,((MIN((VLOOKUP($D114,SALERYCODE,5,0)),AF114)))))))))/IF(AND($D114=2,'ראשי-פרטים כלליים וריכוז הוצאות'!$D$68&lt;&gt;4),1.2,1)</f>
        <v>0</v>
      </c>
      <c r="AI114" s="263"/>
      <c r="AJ114" s="264"/>
      <c r="AK114" s="265"/>
      <c r="AL114" s="266"/>
      <c r="AM114" s="267">
        <f t="shared" si="122"/>
        <v>0</v>
      </c>
      <c r="AN114" s="260">
        <f>+(IF(OR($B114=0,$C114=0,$D114=0,$AI$2&gt;$OE$1),0,IF(OR(AI114=0,AK114=0,AL114=0),0,MIN((VLOOKUP($D114,SALERYCODE,3,0))*(IF($D114=6,AL114,AK114))*((MIN((VLOOKUP($D114,SALERYCODE,5,0)),(IF($D114=6,AK114,AL114))))),MIN((VLOOKUP($D114,SALERYCODE,3,0)),(AI114+AJ114))*(IF($D114=6,AL114,((MIN((VLOOKUP($D114,SALERYCODE,5,0)),AL114)))))))))/IF(AND($D114=2,'ראשי-פרטים כלליים וריכוז הוצאות'!$D$68&lt;&gt;4),1.2,1)</f>
        <v>0</v>
      </c>
      <c r="AO114" s="263"/>
      <c r="AP114" s="264"/>
      <c r="AQ114" s="265"/>
      <c r="AR114" s="266"/>
      <c r="AS114" s="267">
        <f t="shared" si="123"/>
        <v>0</v>
      </c>
      <c r="AT114" s="260">
        <f>+(IF(OR($B114=0,$C114=0,$D114=0,$AO$2&gt;$OE$1),0,IF(OR(AO114=0,AQ114=0,AR114=0),0,MIN((VLOOKUP($D114,SALERYCODE,3,0))*(IF($D114=6,AR114,AQ114))*((MIN((VLOOKUP($D114,SALERYCODE,5,0)),(IF($D114=6,AQ114,AR114))))),MIN((VLOOKUP($D114,SALERYCODE,3,0)),(AO114+AP114))*(IF($D114=6,AR114,((MIN((VLOOKUP($D114,SALERYCODE,5,0)),AR114)))))))))/IF(AND($D114=2,'ראשי-פרטים כלליים וריכוז הוצאות'!$D$68&lt;&gt;4),1.2,1)</f>
        <v>0</v>
      </c>
      <c r="AU114" s="263"/>
      <c r="AV114" s="264"/>
      <c r="AW114" s="265"/>
      <c r="AX114" s="266"/>
      <c r="AY114" s="267">
        <f t="shared" si="124"/>
        <v>0</v>
      </c>
      <c r="AZ114" s="260">
        <f>+(IF(OR($B114=0,$C114=0,$D114=0,$AU$2&gt;$OE$1),0,IF(OR(AU114=0,AW114=0,AX114=0),0,MIN((VLOOKUP($D114,SALERYCODE,3,0))*(IF($D114=6,AX114,AW114))*((MIN((VLOOKUP($D114,SALERYCODE,5,0)),(IF($D114=6,AW114,AX114))))),MIN((VLOOKUP($D114,SALERYCODE,3,0)),(AU114+AV114))*(IF($D114=6,AX114,((MIN((VLOOKUP($D114,SALERYCODE,5,0)),AX114)))))))))/IF(AND($D114=2,'ראשי-פרטים כלליים וריכוז הוצאות'!$D$68&lt;&gt;4),1.2,1)</f>
        <v>0</v>
      </c>
      <c r="BA114" s="263"/>
      <c r="BB114" s="264"/>
      <c r="BC114" s="265"/>
      <c r="BD114" s="266"/>
      <c r="BE114" s="267">
        <f t="shared" si="125"/>
        <v>0</v>
      </c>
      <c r="BF114" s="260">
        <f>+(IF(OR($B114=0,$C114=0,$D114=0,$BA$2&gt;$OE$1),0,IF(OR(BA114=0,BC114=0,BD114=0),0,MIN((VLOOKUP($D114,SALERYCODE,3,0))*(IF($D114=6,BD114,BC114))*((MIN((VLOOKUP($D114,SALERYCODE,5,0)),(IF($D114=6,BC114,BD114))))),MIN((VLOOKUP($D114,SALERYCODE,3,0)),(BA114+BB114))*(IF($D114=6,BD114,((MIN((VLOOKUP($D114,SALERYCODE,5,0)),BD114)))))))))/IF(AND($D114=2,'ראשי-פרטים כלליים וריכוז הוצאות'!$D$68&lt;&gt;4),1.2,1)</f>
        <v>0</v>
      </c>
      <c r="BG114" s="263"/>
      <c r="BH114" s="264"/>
      <c r="BI114" s="265"/>
      <c r="BJ114" s="266"/>
      <c r="BK114" s="267">
        <f t="shared" si="126"/>
        <v>0</v>
      </c>
      <c r="BL114" s="260">
        <f>+(IF(OR($B114=0,$C114=0,$D114=0,$BG$2&gt;$OE$1),0,IF(OR(BG114=0,BI114=0,BJ114=0),0,MIN((VLOOKUP($D114,SALERYCODE,3,0))*(IF($D114=6,BJ114,BI114))*((MIN((VLOOKUP($D114,SALERYCODE,5,0)),(IF($D114=6,BI114,BJ114))))),MIN((VLOOKUP($D114,SALERYCODE,3,0)),(BG114+BH114))*(IF($D114=6,BJ114,((MIN((VLOOKUP($D114,SALERYCODE,5,0)),BJ114)))))))))/IF(AND($D114=2,'ראשי-פרטים כלליים וריכוז הוצאות'!$D$68&lt;&gt;4),1.2,1)</f>
        <v>0</v>
      </c>
      <c r="BM114" s="263"/>
      <c r="BN114" s="264"/>
      <c r="BO114" s="265"/>
      <c r="BP114" s="266"/>
      <c r="BQ114" s="267">
        <f t="shared" si="127"/>
        <v>0</v>
      </c>
      <c r="BR114" s="260">
        <f>+(IF(OR($B114=0,$C114=0,$D114=0,$BM$2&gt;$OE$1),0,IF(OR(BM114=0,BO114=0,BP114=0),0,MIN((VLOOKUP($D114,SALERYCODE,3,0))*(IF($D114=6,BP114,BO114))*((MIN((VLOOKUP($D114,SALERYCODE,5,0)),(IF($D114=6,BO114,BP114))))),MIN((VLOOKUP($D114,SALERYCODE,3,0)),(BM114+BN114))*(IF($D114=6,BP114,((MIN((VLOOKUP($D114,SALERYCODE,5,0)),BP114)))))))))/IF(AND($D114=2,'ראשי-פרטים כלליים וריכוז הוצאות'!$D$68&lt;&gt;4),1.2,1)</f>
        <v>0</v>
      </c>
      <c r="BS114" s="263"/>
      <c r="BT114" s="264"/>
      <c r="BU114" s="265"/>
      <c r="BV114" s="266"/>
      <c r="BW114" s="267">
        <f t="shared" si="128"/>
        <v>0</v>
      </c>
      <c r="BX114" s="260">
        <f>+(IF(OR($B114=0,$C114=0,$D114=0,$BS$2&gt;$OE$1),0,IF(OR(BS114=0,BU114=0,BV114=0),0,MIN((VLOOKUP($D114,SALERYCODE,3,0))*(IF($D114=6,BV114,BU114))*((MIN((VLOOKUP($D114,SALERYCODE,5,0)),(IF($D114=6,BU114,BV114))))),MIN((VLOOKUP($D114,SALERYCODE,3,0)),(BS114+BT114))*(IF($D114=6,BV114,((MIN((VLOOKUP($D114,SALERYCODE,5,0)),BV114)))))))))/IF(AND($D114=2,'ראשי-פרטים כלליים וריכוז הוצאות'!$D$68&lt;&gt;4),1.2,1)</f>
        <v>0</v>
      </c>
      <c r="BY114" s="263"/>
      <c r="BZ114" s="264"/>
      <c r="CA114" s="265"/>
      <c r="CB114" s="266"/>
      <c r="CC114" s="267">
        <f t="shared" si="129"/>
        <v>0</v>
      </c>
      <c r="CD114" s="260">
        <f>+(IF(OR($B114=0,$C114=0,$D114=0,$BY$2&gt;$OE$1),0,IF(OR(BY114=0,CA114=0,CB114=0),0,MIN((VLOOKUP($D114,SALERYCODE,3,0))*(IF($D114=6,CB114,CA114))*((MIN((VLOOKUP($D114,SALERYCODE,5,0)),(IF($D114=6,CA114,CB114))))),MIN((VLOOKUP($D114,SALERYCODE,3,0)),(BY114+BZ114))*(IF($D114=6,CB114,((MIN((VLOOKUP($D114,SALERYCODE,5,0)),CB114)))))))))/IF(AND($D114=2,'ראשי-פרטים כלליים וריכוז הוצאות'!$D$68&lt;&gt;4),1.2,1)</f>
        <v>0</v>
      </c>
      <c r="CE114" s="263"/>
      <c r="CF114" s="264"/>
      <c r="CG114" s="265"/>
      <c r="CH114" s="266"/>
      <c r="CI114" s="267">
        <f t="shared" si="130"/>
        <v>0</v>
      </c>
      <c r="CJ114" s="260">
        <f>+(IF(OR($B114=0,$C114=0,$D114=0,$CE$2&gt;$OE$1),0,IF(OR(CE114=0,CG114=0,CH114=0),0,MIN((VLOOKUP($D114,SALERYCODE,3,0))*(IF($D114=6,CH114,CG114))*((MIN((VLOOKUP($D114,SALERYCODE,5,0)),(IF($D114=6,CG114,CH114))))),MIN((VLOOKUP($D114,SALERYCODE,3,0)),(CE114+CF114))*(IF($D114=6,CH114,((MIN((VLOOKUP($D114,SALERYCODE,5,0)),CH114)))))))))/IF(AND($D114=2,'ראשי-פרטים כלליים וריכוז הוצאות'!$D$68&lt;&gt;4),1.2,1)</f>
        <v>0</v>
      </c>
      <c r="CK114" s="263"/>
      <c r="CL114" s="264"/>
      <c r="CM114" s="265"/>
      <c r="CN114" s="266"/>
      <c r="CO114" s="267">
        <f t="shared" si="131"/>
        <v>0</v>
      </c>
      <c r="CP114" s="260">
        <f>+(IF(OR($B114=0,$C114=0,$D114=0,$CK$2&gt;$OE$1),0,IF(OR(CK114=0,CM114=0,CN114=0),0,MIN((VLOOKUP($D114,SALERYCODE,3,0))*(IF($D114=6,CN114,CM114))*((MIN((VLOOKUP($D114,SALERYCODE,5,0)),(IF($D114=6,CM114,CN114))))),MIN((VLOOKUP($D114,SALERYCODE,3,0)),(CK114+CL114))*(IF($D114=6,CN114,((MIN((VLOOKUP($D114,SALERYCODE,5,0)),CN114)))))))))/IF(AND($D114=2,'ראשי-פרטים כלליים וריכוז הוצאות'!$D$68&lt;&gt;4),1.2,1)</f>
        <v>0</v>
      </c>
      <c r="CQ114" s="263"/>
      <c r="CR114" s="264"/>
      <c r="CS114" s="265"/>
      <c r="CT114" s="266"/>
      <c r="CU114" s="267">
        <f t="shared" si="132"/>
        <v>0</v>
      </c>
      <c r="CV114" s="260">
        <f>+(IF(OR($B114=0,$C114=0,$D114=0,$CQ$2&gt;$OE$1),0,IF(OR(CQ114=0,CS114=0,CT114=0),0,MIN((VLOOKUP($D114,SALERYCODE,3,0))*(IF($D114=6,CT114,CS114))*((MIN((VLOOKUP($D114,SALERYCODE,5,0)),(IF($D114=6,CS114,CT114))))),MIN((VLOOKUP($D114,SALERYCODE,3,0)),(CQ114+CR114))*(IF($D114=6,CT114,((MIN((VLOOKUP($D114,SALERYCODE,5,0)),CT114)))))))))/IF(AND($D114=2,'ראשי-פרטים כלליים וריכוז הוצאות'!$D$68&lt;&gt;4),1.2,1)</f>
        <v>0</v>
      </c>
      <c r="CW114" s="263"/>
      <c r="CX114" s="264"/>
      <c r="CY114" s="265"/>
      <c r="CZ114" s="266"/>
      <c r="DA114" s="267">
        <f t="shared" si="133"/>
        <v>0</v>
      </c>
      <c r="DB114" s="260">
        <f>+(IF(OR($B114=0,$C114=0,$D114=0,$CW$2&gt;$OE$1),0,IF(OR(CW114=0,CY114=0,CZ114=0),0,MIN((VLOOKUP($D114,SALERYCODE,3,0))*(IF($D114=6,CZ114,CY114))*((MIN((VLOOKUP($D114,SALERYCODE,5,0)),(IF($D114=6,CY114,CZ114))))),MIN((VLOOKUP($D114,SALERYCODE,3,0)),(CW114+CX114))*(IF($D114=6,CZ114,((MIN((VLOOKUP($D114,SALERYCODE,5,0)),CZ114)))))))))/IF(AND($D114=2,'ראשי-פרטים כלליים וריכוז הוצאות'!$D$68&lt;&gt;4),1.2,1)</f>
        <v>0</v>
      </c>
      <c r="DC114" s="263"/>
      <c r="DD114" s="264"/>
      <c r="DE114" s="265"/>
      <c r="DF114" s="266"/>
      <c r="DG114" s="267">
        <f t="shared" si="134"/>
        <v>0</v>
      </c>
      <c r="DH114" s="260">
        <f>+(IF(OR($B114=0,$C114=0,$D114=0,$DC$2&gt;$OE$1),0,IF(OR(DC114=0,DE114=0,DF114=0),0,MIN((VLOOKUP($D114,SALERYCODE,3,0))*(IF($D114=6,DF114,DE114))*((MIN((VLOOKUP($D114,SALERYCODE,5,0)),(IF($D114=6,DE114,DF114))))),MIN((VLOOKUP($D114,SALERYCODE,3,0)),(DC114+DD114))*(IF($D114=6,DF114,((MIN((VLOOKUP($D114,SALERYCODE,5,0)),DF114)))))))))/IF(AND($D114=2,'ראשי-פרטים כלליים וריכוז הוצאות'!$D$68&lt;&gt;4),1.2,1)</f>
        <v>0</v>
      </c>
      <c r="DI114" s="263"/>
      <c r="DJ114" s="264"/>
      <c r="DK114" s="265"/>
      <c r="DL114" s="266"/>
      <c r="DM114" s="267">
        <f t="shared" si="135"/>
        <v>0</v>
      </c>
      <c r="DN114" s="260">
        <f>+(IF(OR($B114=0,$C114=0,$D114=0,$DC$2&gt;$OE$1),0,IF(OR(DI114=0,DK114=0,DL114=0),0,MIN((VLOOKUP($D114,SALERYCODE,3,0))*(IF($D114=6,DL114,DK114))*((MIN((VLOOKUP($D114,SALERYCODE,5,0)),(IF($D114=6,DK114,DL114))))),MIN((VLOOKUP($D114,SALERYCODE,3,0)),(DI114+DJ114))*(IF($D114=6,DL114,((MIN((VLOOKUP($D114,SALERYCODE,5,0)),DL114)))))))))/IF(AND($D114=2,'ראשי-פרטים כלליים וריכוז הוצאות'!$D$68&lt;&gt;4),1.2,1)</f>
        <v>0</v>
      </c>
      <c r="DO114" s="263"/>
      <c r="DP114" s="264"/>
      <c r="DQ114" s="265"/>
      <c r="DR114" s="266"/>
      <c r="DS114" s="267">
        <f t="shared" si="136"/>
        <v>0</v>
      </c>
      <c r="DT114" s="260">
        <f>+(IF(OR($B114=0,$C114=0,$D114=0,$DC$2&gt;$OE$1),0,IF(OR(DO114=0,DQ114=0,DR114=0),0,MIN((VLOOKUP($D114,SALERYCODE,3,0))*(IF($D114=6,DR114,DQ114))*((MIN((VLOOKUP($D114,SALERYCODE,5,0)),(IF($D114=6,DQ114,DR114))))),MIN((VLOOKUP($D114,SALERYCODE,3,0)),(DO114+DP114))*(IF($D114=6,DR114,((MIN((VLOOKUP($D114,SALERYCODE,5,0)),DR114)))))))))/IF(AND($D114=2,'ראשי-פרטים כלליים וריכוז הוצאות'!$D$68&lt;&gt;4),1.2,1)</f>
        <v>0</v>
      </c>
      <c r="DU114" s="263"/>
      <c r="DV114" s="264"/>
      <c r="DW114" s="265"/>
      <c r="DX114" s="266"/>
      <c r="DY114" s="267">
        <f t="shared" si="137"/>
        <v>0</v>
      </c>
      <c r="DZ114" s="260">
        <f>+(IF(OR($B114=0,$C114=0,$D114=0,$DC$2&gt;$OE$1),0,IF(OR(DU114=0,DW114=0,DX114=0),0,MIN((VLOOKUP($D114,SALERYCODE,3,0))*(IF($D114=6,DX114,DW114))*((MIN((VLOOKUP($D114,SALERYCODE,5,0)),(IF($D114=6,DW114,DX114))))),MIN((VLOOKUP($D114,SALERYCODE,3,0)),(DU114+DV114))*(IF($D114=6,DX114,((MIN((VLOOKUP($D114,SALERYCODE,5,0)),DX114)))))))))/IF(AND($D114=2,'ראשי-פרטים כלליים וריכוז הוצאות'!$D$68&lt;&gt;4),1.2,1)</f>
        <v>0</v>
      </c>
      <c r="EA114" s="263"/>
      <c r="EB114" s="264"/>
      <c r="EC114" s="265"/>
      <c r="ED114" s="266"/>
      <c r="EE114" s="267">
        <f t="shared" si="138"/>
        <v>0</v>
      </c>
      <c r="EF114" s="260">
        <f>+(IF(OR($B114=0,$C114=0,$D114=0,$DC$2&gt;$OE$1),0,IF(OR(EA114=0,EC114=0,ED114=0),0,MIN((VLOOKUP($D114,SALERYCODE,3,0))*(IF($D114=6,ED114,EC114))*((MIN((VLOOKUP($D114,SALERYCODE,5,0)),(IF($D114=6,EC114,ED114))))),MIN((VLOOKUP($D114,SALERYCODE,3,0)),(EA114+EB114))*(IF($D114=6,ED114,((MIN((VLOOKUP($D114,SALERYCODE,5,0)),ED114)))))))))/IF(AND($D114=2,'ראשי-פרטים כלליים וריכוז הוצאות'!$D$68&lt;&gt;4),1.2,1)</f>
        <v>0</v>
      </c>
      <c r="EG114" s="263"/>
      <c r="EH114" s="264"/>
      <c r="EI114" s="265"/>
      <c r="EJ114" s="266"/>
      <c r="EK114" s="267">
        <f t="shared" si="139"/>
        <v>0</v>
      </c>
      <c r="EL114" s="260">
        <f>+(IF(OR($B114=0,$C114=0,$D114=0,$DC$2&gt;$OE$1),0,IF(OR(EG114=0,EI114=0,EJ114=0),0,MIN((VLOOKUP($D114,SALERYCODE,3,0))*(IF($D114=6,EJ114,EI114))*((MIN((VLOOKUP($D114,SALERYCODE,5,0)),(IF($D114=6,EI114,EJ114))))),MIN((VLOOKUP($D114,SALERYCODE,3,0)),(EG114+EH114))*(IF($D114=6,EJ114,((MIN((VLOOKUP($D114,SALERYCODE,5,0)),EJ114)))))))))/IF(AND($D114=2,'ראשי-פרטים כלליים וריכוז הוצאות'!$D$68&lt;&gt;4),1.2,1)</f>
        <v>0</v>
      </c>
      <c r="EM114" s="263"/>
      <c r="EN114" s="264"/>
      <c r="EO114" s="265"/>
      <c r="EP114" s="266"/>
      <c r="EQ114" s="267">
        <f t="shared" si="140"/>
        <v>0</v>
      </c>
      <c r="ER114" s="260">
        <f>+(IF(OR($B114=0,$C114=0,$D114=0,$DC$2&gt;$OE$1),0,IF(OR(EM114=0,EO114=0,EP114=0),0,MIN((VLOOKUP($D114,SALERYCODE,3,0))*(IF($D114=6,EP114,EO114))*((MIN((VLOOKUP($D114,SALERYCODE,5,0)),(IF($D114=6,EO114,EP114))))),MIN((VLOOKUP($D114,SALERYCODE,3,0)),(EM114+EN114))*(IF($D114=6,EP114,((MIN((VLOOKUP($D114,SALERYCODE,5,0)),EP114)))))))))/IF(AND($D114=2,'ראשי-פרטים כלליים וריכוז הוצאות'!$D$68&lt;&gt;4),1.2,1)</f>
        <v>0</v>
      </c>
      <c r="ES114" s="263"/>
      <c r="ET114" s="264"/>
      <c r="EU114" s="265"/>
      <c r="EV114" s="266"/>
      <c r="EW114" s="267">
        <f t="shared" si="141"/>
        <v>0</v>
      </c>
      <c r="EX114" s="260">
        <f>+(IF(OR($B114=0,$C114=0,$D114=0,$DC$2&gt;$OE$1),0,IF(OR(ES114=0,EU114=0,EV114=0),0,MIN((VLOOKUP($D114,SALERYCODE,3,0))*(IF($D114=6,EV114,EU114))*((MIN((VLOOKUP($D114,SALERYCODE,5,0)),(IF($D114=6,EU114,EV114))))),MIN((VLOOKUP($D114,SALERYCODE,3,0)),(ES114+ET114))*(IF($D114=6,EV114,((MIN((VLOOKUP($D114,SALERYCODE,5,0)),EV114)))))))))/IF(AND($D114=2,'ראשי-פרטים כלליים וריכוז הוצאות'!$D$68&lt;&gt;4),1.2,1)</f>
        <v>0</v>
      </c>
      <c r="EY114" s="263"/>
      <c r="EZ114" s="264"/>
      <c r="FA114" s="265"/>
      <c r="FB114" s="266"/>
      <c r="FC114" s="267">
        <f t="shared" si="142"/>
        <v>0</v>
      </c>
      <c r="FD114" s="260">
        <f>+(IF(OR($B114=0,$C114=0,$D114=0,$DC$2&gt;$OE$1),0,IF(OR(EY114=0,FA114=0,FB114=0),0,MIN((VLOOKUP($D114,SALERYCODE,3,0))*(IF($D114=6,FB114,FA114))*((MIN((VLOOKUP($D114,SALERYCODE,5,0)),(IF($D114=6,FA114,FB114))))),MIN((VLOOKUP($D114,SALERYCODE,3,0)),(EY114+EZ114))*(IF($D114=6,FB114,((MIN((VLOOKUP($D114,SALERYCODE,5,0)),FB114)))))))))/IF(AND($D114=2,'ראשי-פרטים כלליים וריכוז הוצאות'!$D$68&lt;&gt;4),1.2,1)</f>
        <v>0</v>
      </c>
      <c r="FE114" s="263"/>
      <c r="FF114" s="264"/>
      <c r="FG114" s="265"/>
      <c r="FH114" s="266"/>
      <c r="FI114" s="267">
        <f t="shared" si="143"/>
        <v>0</v>
      </c>
      <c r="FJ114" s="260">
        <f>+(IF(OR($B114=0,$C114=0,$D114=0,$DC$2&gt;$OE$1),0,IF(OR(FE114=0,FG114=0,FH114=0),0,MIN((VLOOKUP($D114,SALERYCODE,3,0))*(IF($D114=6,FH114,FG114))*((MIN((VLOOKUP($D114,SALERYCODE,5,0)),(IF($D114=6,FG114,FH114))))),MIN((VLOOKUP($D114,SALERYCODE,3,0)),(FE114+FF114))*(IF($D114=6,FH114,((MIN((VLOOKUP($D114,SALERYCODE,5,0)),FH114)))))))))/IF(AND($D114=2,'ראשי-פרטים כלליים וריכוז הוצאות'!$D$68&lt;&gt;4),1.2,1)</f>
        <v>0</v>
      </c>
      <c r="FK114" s="263"/>
      <c r="FL114" s="264"/>
      <c r="FM114" s="265"/>
      <c r="FN114" s="266"/>
      <c r="FO114" s="267">
        <f t="shared" si="144"/>
        <v>0</v>
      </c>
      <c r="FP114" s="260">
        <f>+(IF(OR($B114=0,$C114=0,$D114=0,$DC$2&gt;$OE$1),0,IF(OR(FK114=0,FM114=0,FN114=0),0,MIN((VLOOKUP($D114,SALERYCODE,3,0))*(IF($D114=6,FN114,FM114))*((MIN((VLOOKUP($D114,SALERYCODE,5,0)),(IF($D114=6,FM114,FN114))))),MIN((VLOOKUP($D114,SALERYCODE,3,0)),(FK114+FL114))*(IF($D114=6,FN114,((MIN((VLOOKUP($D114,SALERYCODE,5,0)),FN114)))))))))/IF(AND($D114=2,'ראשי-פרטים כלליים וריכוז הוצאות'!$D$68&lt;&gt;4),1.2,1)</f>
        <v>0</v>
      </c>
      <c r="FQ114" s="263"/>
      <c r="FR114" s="264"/>
      <c r="FS114" s="265"/>
      <c r="FT114" s="266"/>
      <c r="FU114" s="267">
        <f t="shared" si="145"/>
        <v>0</v>
      </c>
      <c r="FV114" s="260">
        <f>+(IF(OR($B114=0,$C114=0,$D114=0,$DC$2&gt;$OE$1),0,IF(OR(FQ114=0,FS114=0,FT114=0),0,MIN((VLOOKUP($D114,SALERYCODE,3,0))*(IF($D114=6,FT114,FS114))*((MIN((VLOOKUP($D114,SALERYCODE,5,0)),(IF($D114=6,FS114,FT114))))),MIN((VLOOKUP($D114,SALERYCODE,3,0)),(FQ114+FR114))*(IF($D114=6,FT114,((MIN((VLOOKUP($D114,SALERYCODE,5,0)),FT114)))))))))/IF(AND($D114=2,'ראשי-פרטים כלליים וריכוז הוצאות'!$D$68&lt;&gt;4),1.2,1)</f>
        <v>0</v>
      </c>
      <c r="FW114" s="263"/>
      <c r="FX114" s="264"/>
      <c r="FY114" s="265"/>
      <c r="FZ114" s="266"/>
      <c r="GA114" s="267">
        <f t="shared" si="146"/>
        <v>0</v>
      </c>
      <c r="GB114" s="260">
        <f>+(IF(OR($B114=0,$C114=0,$D114=0,$DC$2&gt;$OE$1),0,IF(OR(FW114=0,FY114=0,FZ114=0),0,MIN((VLOOKUP($D114,SALERYCODE,3,0))*(IF($D114=6,FZ114,FY114))*((MIN((VLOOKUP($D114,SALERYCODE,5,0)),(IF($D114=6,FY114,FZ114))))),MIN((VLOOKUP($D114,SALERYCODE,3,0)),(FW114+FX114))*(IF($D114=6,FZ114,((MIN((VLOOKUP($D114,SALERYCODE,5,0)),FZ114)))))))))/IF(AND($D114=2,'ראשי-פרטים כלליים וריכוז הוצאות'!$D$68&lt;&gt;4),1.2,1)</f>
        <v>0</v>
      </c>
      <c r="GC114" s="263"/>
      <c r="GD114" s="264"/>
      <c r="GE114" s="265"/>
      <c r="GF114" s="266"/>
      <c r="GG114" s="267">
        <f t="shared" si="147"/>
        <v>0</v>
      </c>
      <c r="GH114" s="260">
        <f>+(IF(OR($B114=0,$C114=0,$D114=0,$DC$2&gt;$OE$1),0,IF(OR(GC114=0,GE114=0,GF114=0),0,MIN((VLOOKUP($D114,SALERYCODE,3,0))*(IF($D114=6,GF114,GE114))*((MIN((VLOOKUP($D114,SALERYCODE,5,0)),(IF($D114=6,GE114,GF114))))),MIN((VLOOKUP($D114,SALERYCODE,3,0)),(GC114+GD114))*(IF($D114=6,GF114,((MIN((VLOOKUP($D114,SALERYCODE,5,0)),GF114)))))))))/IF(AND($D114=2,'ראשי-פרטים כלליים וריכוז הוצאות'!$D$68&lt;&gt;4),1.2,1)</f>
        <v>0</v>
      </c>
      <c r="GI114" s="263"/>
      <c r="GJ114" s="264"/>
      <c r="GK114" s="265"/>
      <c r="GL114" s="266"/>
      <c r="GM114" s="267">
        <f t="shared" si="148"/>
        <v>0</v>
      </c>
      <c r="GN114" s="260">
        <f>+(IF(OR($B114=0,$C114=0,$D114=0,$DC$2&gt;$OE$1),0,IF(OR(GI114=0,GK114=0,GL114=0),0,MIN((VLOOKUP($D114,SALERYCODE,3,0))*(IF($D114=6,GL114,GK114))*((MIN((VLOOKUP($D114,SALERYCODE,5,0)),(IF($D114=6,GK114,GL114))))),MIN((VLOOKUP($D114,SALERYCODE,3,0)),(GI114+GJ114))*(IF($D114=6,GL114,((MIN((VLOOKUP($D114,SALERYCODE,5,0)),GL114)))))))))/IF(AND($D114=2,'ראשי-פרטים כלליים וריכוז הוצאות'!$D$68&lt;&gt;4),1.2,1)</f>
        <v>0</v>
      </c>
      <c r="GO114" s="263"/>
      <c r="GP114" s="264"/>
      <c r="GQ114" s="265"/>
      <c r="GR114" s="266"/>
      <c r="GS114" s="267">
        <f t="shared" si="149"/>
        <v>0</v>
      </c>
      <c r="GT114" s="260">
        <f>+(IF(OR($B114=0,$C114=0,$D114=0,$DC$2&gt;$OE$1),0,IF(OR(GO114=0,GQ114=0,GR114=0),0,MIN((VLOOKUP($D114,SALERYCODE,3,0))*(IF($D114=6,GR114,GQ114))*((MIN((VLOOKUP($D114,SALERYCODE,5,0)),(IF($D114=6,GQ114,GR114))))),MIN((VLOOKUP($D114,SALERYCODE,3,0)),(GO114+GP114))*(IF($D114=6,GR114,((MIN((VLOOKUP($D114,SALERYCODE,5,0)),GR114)))))))))/IF(AND($D114=2,'ראשי-פרטים כלליים וריכוז הוצאות'!$D$68&lt;&gt;4),1.2,1)</f>
        <v>0</v>
      </c>
      <c r="GU114" s="263"/>
      <c r="GV114" s="264"/>
      <c r="GW114" s="265"/>
      <c r="GX114" s="266"/>
      <c r="GY114" s="267">
        <f t="shared" si="150"/>
        <v>0</v>
      </c>
      <c r="GZ114" s="260">
        <f>+(IF(OR($B114=0,$C114=0,$D114=0,$DC$2&gt;$OE$1),0,IF(OR(GU114=0,GW114=0,GX114=0),0,MIN((VLOOKUP($D114,SALERYCODE,3,0))*(IF($D114=6,GX114,GW114))*((MIN((VLOOKUP($D114,SALERYCODE,5,0)),(IF($D114=6,GW114,GX114))))),MIN((VLOOKUP($D114,SALERYCODE,3,0)),(GU114+GV114))*(IF($D114=6,GX114,((MIN((VLOOKUP($D114,SALERYCODE,5,0)),GX114)))))))))/IF(AND($D114=2,'ראשי-פרטים כלליים וריכוז הוצאות'!$D$68&lt;&gt;4),1.2,1)</f>
        <v>0</v>
      </c>
      <c r="HA114" s="263"/>
      <c r="HB114" s="264"/>
      <c r="HC114" s="265"/>
      <c r="HD114" s="266"/>
      <c r="HE114" s="267">
        <f t="shared" si="151"/>
        <v>0</v>
      </c>
      <c r="HF114" s="260">
        <f>+(IF(OR($B114=0,$C114=0,$D114=0,$DC$2&gt;$OE$1),0,IF(OR(HA114=0,HC114=0,HD114=0),0,MIN((VLOOKUP($D114,SALERYCODE,3,0))*(IF($D114=6,HD114,HC114))*((MIN((VLOOKUP($D114,SALERYCODE,5,0)),(IF($D114=6,HC114,HD114))))),MIN((VLOOKUP($D114,SALERYCODE,3,0)),(HA114+HB114))*(IF($D114=6,HD114,((MIN((VLOOKUP($D114,SALERYCODE,5,0)),HD114)))))))))/IF(AND($D114=2,'ראשי-פרטים כלליים וריכוז הוצאות'!$D$68&lt;&gt;4),1.2,1)</f>
        <v>0</v>
      </c>
      <c r="HG114" s="263"/>
      <c r="HH114" s="264"/>
      <c r="HI114" s="265"/>
      <c r="HJ114" s="266"/>
      <c r="HK114" s="267">
        <f t="shared" si="152"/>
        <v>0</v>
      </c>
      <c r="HL114" s="260">
        <f>+(IF(OR($B114=0,$C114=0,$D114=0,$DC$2&gt;$OE$1),0,IF(OR(HG114=0,HI114=0,HJ114=0),0,MIN((VLOOKUP($D114,SALERYCODE,3,0))*(IF($D114=6,HJ114,HI114))*((MIN((VLOOKUP($D114,SALERYCODE,5,0)),(IF($D114=6,HI114,HJ114))))),MIN((VLOOKUP($D114,SALERYCODE,3,0)),(HG114+HH114))*(IF($D114=6,HJ114,((MIN((VLOOKUP($D114,SALERYCODE,5,0)),HJ114)))))))))/IF(AND($D114=2,'ראשי-פרטים כלליים וריכוז הוצאות'!$D$68&lt;&gt;4),1.2,1)</f>
        <v>0</v>
      </c>
      <c r="HM114" s="263"/>
      <c r="HN114" s="264"/>
      <c r="HO114" s="265"/>
      <c r="HP114" s="266"/>
      <c r="HQ114" s="267">
        <f t="shared" si="153"/>
        <v>0</v>
      </c>
      <c r="HR114" s="260">
        <f>+(IF(OR($B114=0,$C114=0,$D114=0,$DC$2&gt;$OE$1),0,IF(OR(HM114=0,HO114=0,HP114=0),0,MIN((VLOOKUP($D114,SALERYCODE,3,0))*(IF($D114=6,HP114,HO114))*((MIN((VLOOKUP($D114,SALERYCODE,5,0)),(IF($D114=6,HO114,HP114))))),MIN((VLOOKUP($D114,SALERYCODE,3,0)),(HM114+HN114))*(IF($D114=6,HP114,((MIN((VLOOKUP($D114,SALERYCODE,5,0)),HP114)))))))))/IF(AND($D114=2,'ראשי-פרטים כלליים וריכוז הוצאות'!$D$68&lt;&gt;4),1.2,1)</f>
        <v>0</v>
      </c>
      <c r="HS114" s="263"/>
      <c r="HT114" s="264"/>
      <c r="HU114" s="265"/>
      <c r="HV114" s="266"/>
      <c r="HW114" s="267">
        <f t="shared" si="154"/>
        <v>0</v>
      </c>
      <c r="HX114" s="260">
        <f>+(IF(OR($B114=0,$C114=0,$D114=0,$DC$2&gt;$OE$1),0,IF(OR(HS114=0,HU114=0,HV114=0),0,MIN((VLOOKUP($D114,SALERYCODE,3,0))*(IF($D114=6,HV114,HU114))*((MIN((VLOOKUP($D114,SALERYCODE,5,0)),(IF($D114=6,HU114,HV114))))),MIN((VLOOKUP($D114,SALERYCODE,3,0)),(HS114+HT114))*(IF($D114=6,HV114,((MIN((VLOOKUP($D114,SALERYCODE,5,0)),HV114)))))))))/IF(AND($D114=2,'ראשי-פרטים כלליים וריכוז הוצאות'!$D$68&lt;&gt;4),1.2,1)</f>
        <v>0</v>
      </c>
      <c r="HY114" s="263"/>
      <c r="HZ114" s="264"/>
      <c r="IA114" s="265"/>
      <c r="IB114" s="266"/>
      <c r="IC114" s="267">
        <f t="shared" si="155"/>
        <v>0</v>
      </c>
      <c r="ID114" s="260">
        <f>+(IF(OR($B114=0,$C114=0,$D114=0,$DC$2&gt;$OE$1),0,IF(OR(HY114=0,IA114=0,IB114=0),0,MIN((VLOOKUP($D114,SALERYCODE,3,0))*(IF($D114=6,IB114,IA114))*((MIN((VLOOKUP($D114,SALERYCODE,5,0)),(IF($D114=6,IA114,IB114))))),MIN((VLOOKUP($D114,SALERYCODE,3,0)),(HY114+HZ114))*(IF($D114=6,IB114,((MIN((VLOOKUP($D114,SALERYCODE,5,0)),IB114)))))))))/IF(AND($D114=2,'ראשי-פרטים כלליים וריכוז הוצאות'!$D$68&lt;&gt;4),1.2,1)</f>
        <v>0</v>
      </c>
      <c r="IE114" s="263"/>
      <c r="IF114" s="264"/>
      <c r="IG114" s="265"/>
      <c r="IH114" s="266"/>
      <c r="II114" s="267">
        <f t="shared" si="156"/>
        <v>0</v>
      </c>
      <c r="IJ114" s="260">
        <f>+(IF(OR($B114=0,$C114=0,$D114=0,$DC$2&gt;$OE$1),0,IF(OR(IE114=0,IG114=0,IH114=0),0,MIN((VLOOKUP($D114,SALERYCODE,3,0))*(IF($D114=6,IH114,IG114))*((MIN((VLOOKUP($D114,SALERYCODE,5,0)),(IF($D114=6,IG114,IH114))))),MIN((VLOOKUP($D114,SALERYCODE,3,0)),(IE114+IF114))*(IF($D114=6,IH114,((MIN((VLOOKUP($D114,SALERYCODE,5,0)),IH114)))))))))/IF(AND($D114=2,'ראשי-פרטים כלליים וריכוז הוצאות'!$D$68&lt;&gt;4),1.2,1)</f>
        <v>0</v>
      </c>
      <c r="IK114" s="263"/>
      <c r="IL114" s="264"/>
      <c r="IM114" s="265"/>
      <c r="IN114" s="266"/>
      <c r="IO114" s="267">
        <f t="shared" si="157"/>
        <v>0</v>
      </c>
      <c r="IP114" s="260">
        <f>+(IF(OR($B114=0,$C114=0,$D114=0,$DC$2&gt;$OE$1),0,IF(OR(IK114=0,IM114=0,IN114=0),0,MIN((VLOOKUP($D114,SALERYCODE,3,0))*(IF($D114=6,IN114,IM114))*((MIN((VLOOKUP($D114,SALERYCODE,5,0)),(IF($D114=6,IM114,IN114))))),MIN((VLOOKUP($D114,SALERYCODE,3,0)),(IK114+IL114))*(IF($D114=6,IN114,((MIN((VLOOKUP($D114,SALERYCODE,5,0)),IN114)))))))))/IF(AND($D114=2,'ראשי-פרטים כלליים וריכוז הוצאות'!$D$68&lt;&gt;4),1.2,1)</f>
        <v>0</v>
      </c>
      <c r="IQ114" s="263"/>
      <c r="IR114" s="264"/>
      <c r="IS114" s="265"/>
      <c r="IT114" s="266"/>
      <c r="IU114" s="267">
        <f t="shared" si="158"/>
        <v>0</v>
      </c>
      <c r="IV114" s="260">
        <f>+(IF(OR($B114=0,$C114=0,$D114=0,$DC$2&gt;$OE$1),0,IF(OR(IQ114=0,IS114=0,IT114=0),0,MIN((VLOOKUP($D114,SALERYCODE,3,0))*(IF($D114=6,IT114,IS114))*((MIN((VLOOKUP($D114,SALERYCODE,5,0)),(IF($D114=6,IS114,IT114))))),MIN((VLOOKUP($D114,SALERYCODE,3,0)),(IQ114+IR114))*(IF($D114=6,IT114,((MIN((VLOOKUP($D114,SALERYCODE,5,0)),IT114)))))))))/IF(AND($D114=2,'ראשי-פרטים כלליים וריכוז הוצאות'!$D$68&lt;&gt;4),1.2,1)</f>
        <v>0</v>
      </c>
      <c r="IW114" s="263"/>
      <c r="IX114" s="264"/>
      <c r="IY114" s="265"/>
      <c r="IZ114" s="266"/>
      <c r="JA114" s="267">
        <f t="shared" si="159"/>
        <v>0</v>
      </c>
      <c r="JB114" s="260">
        <f>+(IF(OR($B114=0,$C114=0,$D114=0,$DC$2&gt;$OE$1),0,IF(OR(IW114=0,IY114=0,IZ114=0),0,MIN((VLOOKUP($D114,SALERYCODE,3,0))*(IF($D114=6,IZ114,IY114))*((MIN((VLOOKUP($D114,SALERYCODE,5,0)),(IF($D114=6,IY114,IZ114))))),MIN((VLOOKUP($D114,SALERYCODE,3,0)),(IW114+IX114))*(IF($D114=6,IZ114,((MIN((VLOOKUP($D114,SALERYCODE,5,0)),IZ114)))))))))/IF(AND($D114=2,'ראשי-פרטים כלליים וריכוז הוצאות'!$D$68&lt;&gt;4),1.2,1)</f>
        <v>0</v>
      </c>
      <c r="JC114" s="263"/>
      <c r="JD114" s="264"/>
      <c r="JE114" s="265"/>
      <c r="JF114" s="266"/>
      <c r="JG114" s="267">
        <f t="shared" si="160"/>
        <v>0</v>
      </c>
      <c r="JH114" s="260">
        <f>+(IF(OR($B114=0,$C114=0,$D114=0,$DC$2&gt;$OE$1),0,IF(OR(JC114=0,JE114=0,JF114=0),0,MIN((VLOOKUP($D114,SALERYCODE,3,0))*(IF($D114=6,JF114,JE114))*((MIN((VLOOKUP($D114,SALERYCODE,5,0)),(IF($D114=6,JE114,JF114))))),MIN((VLOOKUP($D114,SALERYCODE,3,0)),(JC114+JD114))*(IF($D114=6,JF114,((MIN((VLOOKUP($D114,SALERYCODE,5,0)),JF114)))))))))/IF(AND($D114=2,'ראשי-פרטים כלליים וריכוז הוצאות'!$D$68&lt;&gt;4),1.2,1)</f>
        <v>0</v>
      </c>
      <c r="JI114" s="263"/>
      <c r="JJ114" s="264"/>
      <c r="JK114" s="265"/>
      <c r="JL114" s="266"/>
      <c r="JM114" s="267">
        <f t="shared" si="161"/>
        <v>0</v>
      </c>
      <c r="JN114" s="260">
        <f>+(IF(OR($B114=0,$C114=0,$D114=0,$DC$2&gt;$OE$1),0,IF(OR(JI114=0,JK114=0,JL114=0),0,MIN((VLOOKUP($D114,SALERYCODE,3,0))*(IF($D114=6,JL114,JK114))*((MIN((VLOOKUP($D114,SALERYCODE,5,0)),(IF($D114=6,JK114,JL114))))),MIN((VLOOKUP($D114,SALERYCODE,3,0)),(JI114+JJ114))*(IF($D114=6,JL114,((MIN((VLOOKUP($D114,SALERYCODE,5,0)),JL114)))))))))/IF(AND($D114=2,'ראשי-פרטים כלליים וריכוז הוצאות'!$D$68&lt;&gt;4),1.2,1)</f>
        <v>0</v>
      </c>
      <c r="JO114" s="263"/>
      <c r="JP114" s="264"/>
      <c r="JQ114" s="265"/>
      <c r="JR114" s="266"/>
      <c r="JS114" s="267">
        <f t="shared" si="162"/>
        <v>0</v>
      </c>
      <c r="JT114" s="260">
        <f>+(IF(OR($B114=0,$C114=0,$D114=0,$DC$2&gt;$OE$1),0,IF(OR(JO114=0,JQ114=0,JR114=0),0,MIN((VLOOKUP($D114,SALERYCODE,3,0))*(IF($D114=6,JR114,JQ114))*((MIN((VLOOKUP($D114,SALERYCODE,5,0)),(IF($D114=6,JQ114,JR114))))),MIN((VLOOKUP($D114,SALERYCODE,3,0)),(JO114+JP114))*(IF($D114=6,JR114,((MIN((VLOOKUP($D114,SALERYCODE,5,0)),JR114)))))))))/IF(AND($D114=2,'ראשי-פרטים כלליים וריכוז הוצאות'!$D$68&lt;&gt;4),1.2,1)</f>
        <v>0</v>
      </c>
      <c r="JU114" s="263"/>
      <c r="JV114" s="264"/>
      <c r="JW114" s="265"/>
      <c r="JX114" s="266"/>
      <c r="JY114" s="267">
        <f t="shared" si="163"/>
        <v>0</v>
      </c>
      <c r="JZ114" s="260">
        <f>+(IF(OR($B114=0,$C114=0,$D114=0,$DC$2&gt;$OE$1),0,IF(OR(JU114=0,JW114=0,JX114=0),0,MIN((VLOOKUP($D114,SALERYCODE,3,0))*(IF($D114=6,JX114,JW114))*((MIN((VLOOKUP($D114,SALERYCODE,5,0)),(IF($D114=6,JW114,JX114))))),MIN((VLOOKUP($D114,SALERYCODE,3,0)),(JU114+JV114))*(IF($D114=6,JX114,((MIN((VLOOKUP($D114,SALERYCODE,5,0)),JX114)))))))))/IF(AND($D114=2,'ראשי-פרטים כלליים וריכוז הוצאות'!$D$68&lt;&gt;4),1.2,1)</f>
        <v>0</v>
      </c>
      <c r="KA114" s="263"/>
      <c r="KB114" s="264"/>
      <c r="KC114" s="265"/>
      <c r="KD114" s="266"/>
      <c r="KE114" s="267">
        <f t="shared" si="164"/>
        <v>0</v>
      </c>
      <c r="KF114" s="260">
        <f>+(IF(OR($B114=0,$C114=0,$D114=0,$DC$2&gt;$OE$1),0,IF(OR(KA114=0,KC114=0,KD114=0),0,MIN((VLOOKUP($D114,SALERYCODE,3,0))*(IF($D114=6,KD114,KC114))*((MIN((VLOOKUP($D114,SALERYCODE,5,0)),(IF($D114=6,KC114,KD114))))),MIN((VLOOKUP($D114,SALERYCODE,3,0)),(KA114+KB114))*(IF($D114=6,KD114,((MIN((VLOOKUP($D114,SALERYCODE,5,0)),KD114)))))))))/IF(AND($D114=2,'ראשי-פרטים כלליים וריכוז הוצאות'!$D$68&lt;&gt;4),1.2,1)</f>
        <v>0</v>
      </c>
      <c r="KG114" s="263"/>
      <c r="KH114" s="264"/>
      <c r="KI114" s="265"/>
      <c r="KJ114" s="266"/>
      <c r="KK114" s="267">
        <f t="shared" si="165"/>
        <v>0</v>
      </c>
      <c r="KL114" s="260">
        <f>+(IF(OR($B114=0,$C114=0,$D114=0,$DC$2&gt;$OE$1),0,IF(OR(KG114=0,KI114=0,KJ114=0),0,MIN((VLOOKUP($D114,SALERYCODE,3,0))*(IF($D114=6,KJ114,KI114))*((MIN((VLOOKUP($D114,SALERYCODE,5,0)),(IF($D114=6,KI114,KJ114))))),MIN((VLOOKUP($D114,SALERYCODE,3,0)),(KG114+KH114))*(IF($D114=6,KJ114,((MIN((VLOOKUP($D114,SALERYCODE,5,0)),KJ114)))))))))/IF(AND($D114=2,'ראשי-פרטים כלליים וריכוז הוצאות'!$D$68&lt;&gt;4),1.2,1)</f>
        <v>0</v>
      </c>
      <c r="KM114" s="263"/>
      <c r="KN114" s="264"/>
      <c r="KO114" s="265"/>
      <c r="KP114" s="266"/>
      <c r="KQ114" s="267">
        <f t="shared" si="166"/>
        <v>0</v>
      </c>
      <c r="KR114" s="260">
        <f>+(IF(OR($B114=0,$C114=0,$D114=0,$DC$2&gt;$OE$1),0,IF(OR(KM114=0,KO114=0,KP114=0),0,MIN((VLOOKUP($D114,SALERYCODE,3,0))*(IF($D114=6,KP114,KO114))*((MIN((VLOOKUP($D114,SALERYCODE,5,0)),(IF($D114=6,KO114,KP114))))),MIN((VLOOKUP($D114,SALERYCODE,3,0)),(KM114+KN114))*(IF($D114=6,KP114,((MIN((VLOOKUP($D114,SALERYCODE,5,0)),KP114)))))))))/IF(AND($D114=2,'ראשי-פרטים כלליים וריכוז הוצאות'!$D$68&lt;&gt;4),1.2,1)</f>
        <v>0</v>
      </c>
      <c r="KS114" s="263"/>
      <c r="KT114" s="264"/>
      <c r="KU114" s="265"/>
      <c r="KV114" s="266"/>
      <c r="KW114" s="267">
        <f t="shared" si="167"/>
        <v>0</v>
      </c>
      <c r="KX114" s="260">
        <f>+(IF(OR($B114=0,$C114=0,$D114=0,$DC$2&gt;$OE$1),0,IF(OR(KS114=0,KU114=0,KV114=0),0,MIN((VLOOKUP($D114,SALERYCODE,3,0))*(IF($D114=6,KV114,KU114))*((MIN((VLOOKUP($D114,SALERYCODE,5,0)),(IF($D114=6,KU114,KV114))))),MIN((VLOOKUP($D114,SALERYCODE,3,0)),(KS114+KT114))*(IF($D114=6,KV114,((MIN((VLOOKUP($D114,SALERYCODE,5,0)),KV114)))))))))/IF(AND($D114=2,'ראשי-פרטים כלליים וריכוז הוצאות'!$D$68&lt;&gt;4),1.2,1)</f>
        <v>0</v>
      </c>
      <c r="KY114" s="263"/>
      <c r="KZ114" s="264"/>
      <c r="LA114" s="265"/>
      <c r="LB114" s="266"/>
      <c r="LC114" s="267">
        <f t="shared" si="168"/>
        <v>0</v>
      </c>
      <c r="LD114" s="260">
        <f>+(IF(OR($B114=0,$C114=0,$D114=0,$DC$2&gt;$OE$1),0,IF(OR(KY114=0,LA114=0,LB114=0),0,MIN((VLOOKUP($D114,SALERYCODE,3,0))*(IF($D114=6,LB114,LA114))*((MIN((VLOOKUP($D114,SALERYCODE,5,0)),(IF($D114=6,LA114,LB114))))),MIN((VLOOKUP($D114,SALERYCODE,3,0)),(KY114+KZ114))*(IF($D114=6,LB114,((MIN((VLOOKUP($D114,SALERYCODE,5,0)),LB114)))))))))/IF(AND($D114=2,'ראשי-פרטים כלליים וריכוז הוצאות'!$D$68&lt;&gt;4),1.2,1)</f>
        <v>0</v>
      </c>
      <c r="LE114" s="263"/>
      <c r="LF114" s="264"/>
      <c r="LG114" s="265"/>
      <c r="LH114" s="266"/>
      <c r="LI114" s="267">
        <f t="shared" si="169"/>
        <v>0</v>
      </c>
      <c r="LJ114" s="260">
        <f>+(IF(OR($B114=0,$C114=0,$D114=0,$DC$2&gt;$OE$1),0,IF(OR(LE114=0,LG114=0,LH114=0),0,MIN((VLOOKUP($D114,SALERYCODE,3,0))*(IF($D114=6,LH114,LG114))*((MIN((VLOOKUP($D114,SALERYCODE,5,0)),(IF($D114=6,LG114,LH114))))),MIN((VLOOKUP($D114,SALERYCODE,3,0)),(LE114+LF114))*(IF($D114=6,LH114,((MIN((VLOOKUP($D114,SALERYCODE,5,0)),LH114)))))))))/IF(AND($D114=2,'ראשי-פרטים כלליים וריכוז הוצאות'!$D$68&lt;&gt;4),1.2,1)</f>
        <v>0</v>
      </c>
      <c r="LK114" s="263"/>
      <c r="LL114" s="264"/>
      <c r="LM114" s="265"/>
      <c r="LN114" s="266"/>
      <c r="LO114" s="267">
        <f t="shared" si="170"/>
        <v>0</v>
      </c>
      <c r="LP114" s="260">
        <f>+(IF(OR($B114=0,$C114=0,$D114=0,$DC$2&gt;$OE$1),0,IF(OR(LK114=0,LM114=0,LN114=0),0,MIN((VLOOKUP($D114,SALERYCODE,3,0))*(IF($D114=6,LN114,LM114))*((MIN((VLOOKUP($D114,SALERYCODE,5,0)),(IF($D114=6,LM114,LN114))))),MIN((VLOOKUP($D114,SALERYCODE,3,0)),(LK114+LL114))*(IF($D114=6,LN114,((MIN((VLOOKUP($D114,SALERYCODE,5,0)),LN114)))))))))/IF(AND($D114=2,'ראשי-פרטים כלליים וריכוז הוצאות'!$D$68&lt;&gt;4),1.2,1)</f>
        <v>0</v>
      </c>
      <c r="LQ114" s="263"/>
      <c r="LR114" s="264"/>
      <c r="LS114" s="265"/>
      <c r="LT114" s="266"/>
      <c r="LU114" s="267">
        <f t="shared" si="171"/>
        <v>0</v>
      </c>
      <c r="LV114" s="260">
        <f>+(IF(OR($B114=0,$C114=0,$D114=0,$DC$2&gt;$OE$1),0,IF(OR(LQ114=0,LS114=0,LT114=0),0,MIN((VLOOKUP($D114,SALERYCODE,3,0))*(IF($D114=6,LT114,LS114))*((MIN((VLOOKUP($D114,SALERYCODE,5,0)),(IF($D114=6,LS114,LT114))))),MIN((VLOOKUP($D114,SALERYCODE,3,0)),(LQ114+LR114))*(IF($D114=6,LT114,((MIN((VLOOKUP($D114,SALERYCODE,5,0)),LT114)))))))))/IF(AND($D114=2,'ראשי-פרטים כלליים וריכוז הוצאות'!$D$68&lt;&gt;4),1.2,1)</f>
        <v>0</v>
      </c>
      <c r="LW114" s="263"/>
      <c r="LX114" s="264"/>
      <c r="LY114" s="265"/>
      <c r="LZ114" s="266"/>
      <c r="MA114" s="267">
        <f t="shared" si="172"/>
        <v>0</v>
      </c>
      <c r="MB114" s="260">
        <f>+(IF(OR($B114=0,$C114=0,$D114=0,$DC$2&gt;$OE$1),0,IF(OR(LW114=0,LY114=0,LZ114=0),0,MIN((VLOOKUP($D114,SALERYCODE,3,0))*(IF($D114=6,LZ114,LY114))*((MIN((VLOOKUP($D114,SALERYCODE,5,0)),(IF($D114=6,LY114,LZ114))))),MIN((VLOOKUP($D114,SALERYCODE,3,0)),(LW114+LX114))*(IF($D114=6,LZ114,((MIN((VLOOKUP($D114,SALERYCODE,5,0)),LZ114)))))))))/IF(AND($D114=2,'ראשי-פרטים כלליים וריכוז הוצאות'!$D$68&lt;&gt;4),1.2,1)</f>
        <v>0</v>
      </c>
      <c r="MC114" s="263"/>
      <c r="MD114" s="264"/>
      <c r="ME114" s="265"/>
      <c r="MF114" s="266"/>
      <c r="MG114" s="267">
        <f t="shared" si="173"/>
        <v>0</v>
      </c>
      <c r="MH114" s="260">
        <f>+(IF(OR($B114=0,$C114=0,$D114=0,$DC$2&gt;$OE$1),0,IF(OR(MC114=0,ME114=0,MF114=0),0,MIN((VLOOKUP($D114,SALERYCODE,3,0))*(IF($D114=6,MF114,ME114))*((MIN((VLOOKUP($D114,SALERYCODE,5,0)),(IF($D114=6,ME114,MF114))))),MIN((VLOOKUP($D114,SALERYCODE,3,0)),(MC114+MD114))*(IF($D114=6,MF114,((MIN((VLOOKUP($D114,SALERYCODE,5,0)),MF114)))))))))/IF(AND($D114=2,'ראשי-פרטים כלליים וריכוז הוצאות'!$D$68&lt;&gt;4),1.2,1)</f>
        <v>0</v>
      </c>
      <c r="MI114" s="263"/>
      <c r="MJ114" s="264"/>
      <c r="MK114" s="265"/>
      <c r="ML114" s="266"/>
      <c r="MM114" s="267">
        <f t="shared" si="174"/>
        <v>0</v>
      </c>
      <c r="MN114" s="260">
        <f>+(IF(OR($B114=0,$C114=0,$D114=0,$DC$2&gt;$OE$1),0,IF(OR(MI114=0,MK114=0,ML114=0),0,MIN((VLOOKUP($D114,SALERYCODE,3,0))*(IF($D114=6,ML114,MK114))*((MIN((VLOOKUP($D114,SALERYCODE,5,0)),(IF($D114=6,MK114,ML114))))),MIN((VLOOKUP($D114,SALERYCODE,3,0)),(MI114+MJ114))*(IF($D114=6,ML114,((MIN((VLOOKUP($D114,SALERYCODE,5,0)),ML114)))))))))/IF(AND($D114=2,'ראשי-פרטים כלליים וריכוז הוצאות'!$D$68&lt;&gt;4),1.2,1)</f>
        <v>0</v>
      </c>
      <c r="MO114" s="263"/>
      <c r="MP114" s="264"/>
      <c r="MQ114" s="265"/>
      <c r="MR114" s="266"/>
      <c r="MS114" s="267">
        <f t="shared" si="175"/>
        <v>0</v>
      </c>
      <c r="MT114" s="260">
        <f>+(IF(OR($B114=0,$C114=0,$D114=0,$DC$2&gt;$OE$1),0,IF(OR(MO114=0,MQ114=0,MR114=0),0,MIN((VLOOKUP($D114,SALERYCODE,3,0))*(IF($D114=6,MR114,MQ114))*((MIN((VLOOKUP($D114,SALERYCODE,5,0)),(IF($D114=6,MQ114,MR114))))),MIN((VLOOKUP($D114,SALERYCODE,3,0)),(MO114+MP114))*(IF($D114=6,MR114,((MIN((VLOOKUP($D114,SALERYCODE,5,0)),MR114)))))))))/IF(AND($D114=2,'ראשי-פרטים כלליים וריכוז הוצאות'!$D$68&lt;&gt;4),1.2,1)</f>
        <v>0</v>
      </c>
      <c r="MU114" s="263"/>
      <c r="MV114" s="264"/>
      <c r="MW114" s="265"/>
      <c r="MX114" s="266"/>
      <c r="MY114" s="267">
        <f t="shared" si="176"/>
        <v>0</v>
      </c>
      <c r="MZ114" s="260">
        <f>+(IF(OR($B114=0,$C114=0,$D114=0,$DC$2&gt;$OE$1),0,IF(OR(MU114=0,MW114=0,MX114=0),0,MIN((VLOOKUP($D114,SALERYCODE,3,0))*(IF($D114=6,MX114,MW114))*((MIN((VLOOKUP($D114,SALERYCODE,5,0)),(IF($D114=6,MW114,MX114))))),MIN((VLOOKUP($D114,SALERYCODE,3,0)),(MU114+MV114))*(IF($D114=6,MX114,((MIN((VLOOKUP($D114,SALERYCODE,5,0)),MX114)))))))))/IF(AND($D114=2,'ראשי-פרטים כלליים וריכוז הוצאות'!$D$68&lt;&gt;4),1.2,1)</f>
        <v>0</v>
      </c>
      <c r="NA114" s="263"/>
      <c r="NB114" s="264"/>
      <c r="NC114" s="265"/>
      <c r="ND114" s="266"/>
      <c r="NE114" s="267">
        <f t="shared" si="177"/>
        <v>0</v>
      </c>
      <c r="NF114" s="260">
        <f>+(IF(OR($B114=0,$C114=0,$D114=0,$DC$2&gt;$OE$1),0,IF(OR(NA114=0,NC114=0,ND114=0),0,MIN((VLOOKUP($D114,SALERYCODE,3,0))*(IF($D114=6,ND114,NC114))*((MIN((VLOOKUP($D114,SALERYCODE,5,0)),(IF($D114=6,NC114,ND114))))),MIN((VLOOKUP($D114,SALERYCODE,3,0)),(NA114+NB114))*(IF($D114=6,ND114,((MIN((VLOOKUP($D114,SALERYCODE,5,0)),ND114)))))))))/IF(AND($D114=2,'ראשי-פרטים כלליים וריכוז הוצאות'!$D$68&lt;&gt;4),1.2,1)</f>
        <v>0</v>
      </c>
      <c r="NG114" s="263"/>
      <c r="NH114" s="264"/>
      <c r="NI114" s="265"/>
      <c r="NJ114" s="266"/>
      <c r="NK114" s="267">
        <f t="shared" si="178"/>
        <v>0</v>
      </c>
      <c r="NL114" s="260">
        <f>+(IF(OR($B114=0,$C114=0,$D114=0,$DC$2&gt;$OE$1),0,IF(OR(NG114=0,NI114=0,NJ114=0),0,MIN((VLOOKUP($D114,SALERYCODE,3,0))*(IF($D114=6,NJ114,NI114))*((MIN((VLOOKUP($D114,SALERYCODE,5,0)),(IF($D114=6,NI114,NJ114))))),MIN((VLOOKUP($D114,SALERYCODE,3,0)),(NG114+NH114))*(IF($D114=6,NJ114,((MIN((VLOOKUP($D114,SALERYCODE,5,0)),NJ114)))))))))/IF(AND($D114=2,'ראשי-פרטים כלליים וריכוז הוצאות'!$D$68&lt;&gt;4),1.2,1)</f>
        <v>0</v>
      </c>
      <c r="NM114" s="263"/>
      <c r="NN114" s="264"/>
      <c r="NO114" s="265"/>
      <c r="NP114" s="266"/>
      <c r="NQ114" s="267">
        <f t="shared" si="179"/>
        <v>0</v>
      </c>
      <c r="NR114" s="260">
        <f>+(IF(OR($B114=0,$C114=0,$D114=0,$DC$2&gt;$OE$1),0,IF(OR(NM114=0,NO114=0,NP114=0),0,MIN((VLOOKUP($D114,SALERYCODE,3,0))*(IF($D114=6,NP114,NO114))*((MIN((VLOOKUP($D114,SALERYCODE,5,0)),(IF($D114=6,NO114,NP114))))),MIN((VLOOKUP($D114,SALERYCODE,3,0)),(NM114+NN114))*(IF($D114=6,NP114,((MIN((VLOOKUP($D114,SALERYCODE,5,0)),NP114)))))))))/IF(AND($D114=2,'ראשי-פרטים כלליים וריכוז הוצאות'!$D$68&lt;&gt;4),1.2,1)</f>
        <v>0</v>
      </c>
      <c r="NS114" s="263"/>
      <c r="NT114" s="264"/>
      <c r="NU114" s="265"/>
      <c r="NV114" s="266"/>
      <c r="NW114" s="267">
        <f t="shared" si="180"/>
        <v>0</v>
      </c>
      <c r="NX114" s="260">
        <f>+(IF(OR($B114=0,$C114=0,$D114=0,$DC$2&gt;$OE$1),0,IF(OR(NS114=0,NU114=0,NV114=0),0,MIN((VLOOKUP($D114,SALERYCODE,3,0))*(IF($D114=6,NV114,NU114))*((MIN((VLOOKUP($D114,SALERYCODE,5,0)),(IF($D114=6,NU114,NV114))))),MIN((VLOOKUP($D114,SALERYCODE,3,0)),(NS114+NT114))*(IF($D114=6,NV114,((MIN((VLOOKUP($D114,SALERYCODE,5,0)),NV114)))))))))/IF(AND($D114=2,'ראשי-פרטים כלליים וריכוז הוצאות'!$D$68&lt;&gt;4),1.2,1)</f>
        <v>0</v>
      </c>
      <c r="NY114" s="263"/>
      <c r="NZ114" s="264"/>
      <c r="OA114" s="265"/>
      <c r="OB114" s="266"/>
      <c r="OC114" s="267">
        <f t="shared" si="181"/>
        <v>0</v>
      </c>
      <c r="OD114" s="260">
        <f>+(IF(OR($B114=0,$C114=0,$D114=0,$DC$2&gt;$OE$1),0,IF(OR(NY114=0,OA114=0,OB114=0),0,MIN((VLOOKUP($D114,SALERYCODE,3,0))*(IF($D114=6,OB114,OA114))*((MIN((VLOOKUP($D114,SALERYCODE,5,0)),(IF($D114=6,OA114,OB114))))),MIN((VLOOKUP($D114,SALERYCODE,3,0)),(NY114+NZ114))*(IF($D114=6,OB114,((MIN((VLOOKUP($D114,SALERYCODE,5,0)),OB114)))))))))/IF(AND($D114=2,'ראשי-פרטים כלליים וריכוז הוצאות'!$D$68&lt;&gt;4),1.2,1)</f>
        <v>0</v>
      </c>
      <c r="OE114" s="275">
        <f t="shared" si="192"/>
        <v>0</v>
      </c>
      <c r="OF114" s="283">
        <f t="shared" si="193"/>
        <v>9.9999999999999995E-7</v>
      </c>
      <c r="OG114" s="276">
        <f t="shared" si="194"/>
        <v>0</v>
      </c>
      <c r="OH114" s="275">
        <f t="shared" si="195"/>
        <v>0</v>
      </c>
      <c r="OI114" s="275">
        <v>0</v>
      </c>
      <c r="OJ114" s="258">
        <f t="shared" si="191"/>
        <v>0</v>
      </c>
      <c r="OK114" s="284"/>
      <c r="OL114" s="116">
        <f>MIN(OJ114+OK114*OF114*OE114/$OL$1/IF(AND($D114=2,'ראשי-פרטים כלליים וריכוז הוצאות'!$D$68&lt;&gt;4),1.2,1),IF($D114&gt;0,VLOOKUP($D114,SALERYCODE,3,0)*12*OG114,0))</f>
        <v>0</v>
      </c>
      <c r="OM114" s="95">
        <f t="shared" si="182"/>
        <v>0</v>
      </c>
      <c r="ON114" s="11">
        <f t="shared" si="183"/>
        <v>0</v>
      </c>
      <c r="OO114" s="11">
        <f t="shared" si="184"/>
        <v>0</v>
      </c>
      <c r="OP114" s="22">
        <f t="shared" si="185"/>
        <v>0</v>
      </c>
      <c r="OQ114" s="11">
        <f t="shared" si="186"/>
        <v>0</v>
      </c>
      <c r="OR114" s="11" t="e">
        <f>#REF!</f>
        <v>#REF!</v>
      </c>
      <c r="OS114" s="35" t="e">
        <f>#REF!-OP114</f>
        <v>#REF!</v>
      </c>
      <c r="OT114" s="35" t="e">
        <f>OS114-#REF!</f>
        <v>#REF!</v>
      </c>
      <c r="OU114" s="43" t="e">
        <f>IF(AND(OP114&gt;0,(OS114=#REF!-OP114)),"מועסק פחות מ-10% מזמנו במופ","")</f>
        <v>#REF!</v>
      </c>
    </row>
    <row r="115" spans="1:411" ht="24" hidden="1" customHeight="1" outlineLevel="1" x14ac:dyDescent="0.2">
      <c r="A115" s="282">
        <v>112</v>
      </c>
      <c r="B115" s="269"/>
      <c r="C115" s="270"/>
      <c r="D115" s="271"/>
      <c r="E115" s="263"/>
      <c r="F115" s="264"/>
      <c r="G115" s="265"/>
      <c r="H115" s="266"/>
      <c r="I115" s="267">
        <f t="shared" si="117"/>
        <v>0</v>
      </c>
      <c r="J115" s="260">
        <f>(IF(OR($B115=0,$C115=0,$D115=0,$E$2&gt;$OE$1),0,IF(OR($E115=0,$G115=0,$H115=0),0,MIN((VLOOKUP($D115,SALERYCODE,3,0))*(IF($D115=6,$H115,$G115))*((MIN((VLOOKUP($D115,SALERYCODE,5,0)),(IF($D115=6,$G115,$H115))))),MIN((VLOOKUP($D115,SALERYCODE,3,0)),($E115+$F115))*(IF($D115=6,$H115,((MIN((VLOOKUP($D115,SALERYCODE,5,0)),$H115)))))))))/IF(AND($D115=2,'ראשי-פרטים כלליים וריכוז הוצאות'!$D$68&lt;&gt;4),1.2,1)</f>
        <v>0</v>
      </c>
      <c r="K115" s="263"/>
      <c r="L115" s="264"/>
      <c r="M115" s="265"/>
      <c r="N115" s="266"/>
      <c r="O115" s="267">
        <f t="shared" si="118"/>
        <v>0</v>
      </c>
      <c r="P115" s="260">
        <f>+(IF(OR($B115=0,$C115=0,$D115=0,$K$2&gt;$OE$1),0,IF(OR($K115=0,$M115=0,$N115=0),0,MIN((VLOOKUP($D115,SALERYCODE,3,0))*(IF($D115=6,$N115,$M115))*((MIN((VLOOKUP($D115,SALERYCODE,5,0)),(IF($D115=6,$M115,$N115))))),MIN((VLOOKUP($D115,SALERYCODE,3,0)),($K115+$L115))*(IF($D115=6,$N115,((MIN((VLOOKUP($D115,SALERYCODE,5,0)),$N115)))))))))/IF(AND($D115=2,'ראשי-פרטים כלליים וריכוז הוצאות'!$D$68&lt;&gt;4),1.2,1)</f>
        <v>0</v>
      </c>
      <c r="Q115" s="263"/>
      <c r="R115" s="264"/>
      <c r="S115" s="265"/>
      <c r="T115" s="266"/>
      <c r="U115" s="267">
        <f t="shared" si="119"/>
        <v>0</v>
      </c>
      <c r="V115" s="260">
        <f>+(IF(OR($B115=0,$C115=0,$D115=0,$Q$2&gt;$OE$1),0,IF(OR(Q115=0,S115=0,T115=0),0,MIN((VLOOKUP($D115,SALERYCODE,3,0))*(IF($D115=6,T115,S115))*((MIN((VLOOKUP($D115,SALERYCODE,5,0)),(IF($D115=6,S115,T115))))),MIN((VLOOKUP($D115,SALERYCODE,3,0)),(Q115+R115))*(IF($D115=6,T115,((MIN((VLOOKUP($D115,SALERYCODE,5,0)),T115)))))))))/IF(AND($D115=2,'ראשי-פרטים כלליים וריכוז הוצאות'!$D$68&lt;&gt;4),1.2,1)</f>
        <v>0</v>
      </c>
      <c r="W115" s="263"/>
      <c r="X115" s="264"/>
      <c r="Y115" s="265"/>
      <c r="Z115" s="266"/>
      <c r="AA115" s="267">
        <f t="shared" si="120"/>
        <v>0</v>
      </c>
      <c r="AB115" s="260">
        <f>+(IF(OR($B115=0,$C115=0,$D115=0,$W$2&gt;$OE$1),0,IF(OR(W115=0,Y115=0,Z115=0),0,MIN((VLOOKUP($D115,SALERYCODE,3,0))*(IF($D115=6,Z115,Y115))*((MIN((VLOOKUP($D115,SALERYCODE,5,0)),(IF($D115=6,Y115,Z115))))),MIN((VLOOKUP($D115,SALERYCODE,3,0)),(W115+X115))*(IF($D115=6,Z115,((MIN((VLOOKUP($D115,SALERYCODE,5,0)),Z115)))))))))/IF(AND($D115=2,'ראשי-פרטים כלליים וריכוז הוצאות'!$D$68&lt;&gt;4),1.2,1)</f>
        <v>0</v>
      </c>
      <c r="AC115" s="263"/>
      <c r="AD115" s="264"/>
      <c r="AE115" s="265"/>
      <c r="AF115" s="266"/>
      <c r="AG115" s="267">
        <f t="shared" si="121"/>
        <v>0</v>
      </c>
      <c r="AH115" s="260">
        <f>+(IF(OR($B115=0,$C115=0,$D115=0,$AC$2&gt;$OE$1),0,IF(OR(AC115=0,AE115=0,AF115=0),0,MIN((VLOOKUP($D115,SALERYCODE,3,0))*(IF($D115=6,AF115,AE115))*((MIN((VLOOKUP($D115,SALERYCODE,5,0)),(IF($D115=6,AE115,AF115))))),MIN((VLOOKUP($D115,SALERYCODE,3,0)),(AC115+AD115))*(IF($D115=6,AF115,((MIN((VLOOKUP($D115,SALERYCODE,5,0)),AF115)))))))))/IF(AND($D115=2,'ראשי-פרטים כלליים וריכוז הוצאות'!$D$68&lt;&gt;4),1.2,1)</f>
        <v>0</v>
      </c>
      <c r="AI115" s="263"/>
      <c r="AJ115" s="264"/>
      <c r="AK115" s="265"/>
      <c r="AL115" s="266"/>
      <c r="AM115" s="267">
        <f t="shared" si="122"/>
        <v>0</v>
      </c>
      <c r="AN115" s="260">
        <f>+(IF(OR($B115=0,$C115=0,$D115=0,$AI$2&gt;$OE$1),0,IF(OR(AI115=0,AK115=0,AL115=0),0,MIN((VLOOKUP($D115,SALERYCODE,3,0))*(IF($D115=6,AL115,AK115))*((MIN((VLOOKUP($D115,SALERYCODE,5,0)),(IF($D115=6,AK115,AL115))))),MIN((VLOOKUP($D115,SALERYCODE,3,0)),(AI115+AJ115))*(IF($D115=6,AL115,((MIN((VLOOKUP($D115,SALERYCODE,5,0)),AL115)))))))))/IF(AND($D115=2,'ראשי-פרטים כלליים וריכוז הוצאות'!$D$68&lt;&gt;4),1.2,1)</f>
        <v>0</v>
      </c>
      <c r="AO115" s="263"/>
      <c r="AP115" s="264"/>
      <c r="AQ115" s="265"/>
      <c r="AR115" s="266"/>
      <c r="AS115" s="267">
        <f t="shared" si="123"/>
        <v>0</v>
      </c>
      <c r="AT115" s="260">
        <f>+(IF(OR($B115=0,$C115=0,$D115=0,$AO$2&gt;$OE$1),0,IF(OR(AO115=0,AQ115=0,AR115=0),0,MIN((VLOOKUP($D115,SALERYCODE,3,0))*(IF($D115=6,AR115,AQ115))*((MIN((VLOOKUP($D115,SALERYCODE,5,0)),(IF($D115=6,AQ115,AR115))))),MIN((VLOOKUP($D115,SALERYCODE,3,0)),(AO115+AP115))*(IF($D115=6,AR115,((MIN((VLOOKUP($D115,SALERYCODE,5,0)),AR115)))))))))/IF(AND($D115=2,'ראשי-פרטים כלליים וריכוז הוצאות'!$D$68&lt;&gt;4),1.2,1)</f>
        <v>0</v>
      </c>
      <c r="AU115" s="263"/>
      <c r="AV115" s="264"/>
      <c r="AW115" s="265"/>
      <c r="AX115" s="266"/>
      <c r="AY115" s="267">
        <f t="shared" si="124"/>
        <v>0</v>
      </c>
      <c r="AZ115" s="260">
        <f>+(IF(OR($B115=0,$C115=0,$D115=0,$AU$2&gt;$OE$1),0,IF(OR(AU115=0,AW115=0,AX115=0),0,MIN((VLOOKUP($D115,SALERYCODE,3,0))*(IF($D115=6,AX115,AW115))*((MIN((VLOOKUP($D115,SALERYCODE,5,0)),(IF($D115=6,AW115,AX115))))),MIN((VLOOKUP($D115,SALERYCODE,3,0)),(AU115+AV115))*(IF($D115=6,AX115,((MIN((VLOOKUP($D115,SALERYCODE,5,0)),AX115)))))))))/IF(AND($D115=2,'ראשי-פרטים כלליים וריכוז הוצאות'!$D$68&lt;&gt;4),1.2,1)</f>
        <v>0</v>
      </c>
      <c r="BA115" s="263"/>
      <c r="BB115" s="264"/>
      <c r="BC115" s="265"/>
      <c r="BD115" s="266"/>
      <c r="BE115" s="267">
        <f t="shared" si="125"/>
        <v>0</v>
      </c>
      <c r="BF115" s="260">
        <f>+(IF(OR($B115=0,$C115=0,$D115=0,$BA$2&gt;$OE$1),0,IF(OR(BA115=0,BC115=0,BD115=0),0,MIN((VLOOKUP($D115,SALERYCODE,3,0))*(IF($D115=6,BD115,BC115))*((MIN((VLOOKUP($D115,SALERYCODE,5,0)),(IF($D115=6,BC115,BD115))))),MIN((VLOOKUP($D115,SALERYCODE,3,0)),(BA115+BB115))*(IF($D115=6,BD115,((MIN((VLOOKUP($D115,SALERYCODE,5,0)),BD115)))))))))/IF(AND($D115=2,'ראשי-פרטים כלליים וריכוז הוצאות'!$D$68&lt;&gt;4),1.2,1)</f>
        <v>0</v>
      </c>
      <c r="BG115" s="263"/>
      <c r="BH115" s="264"/>
      <c r="BI115" s="265"/>
      <c r="BJ115" s="266"/>
      <c r="BK115" s="267">
        <f t="shared" si="126"/>
        <v>0</v>
      </c>
      <c r="BL115" s="260">
        <f>+(IF(OR($B115=0,$C115=0,$D115=0,$BG$2&gt;$OE$1),0,IF(OR(BG115=0,BI115=0,BJ115=0),0,MIN((VLOOKUP($D115,SALERYCODE,3,0))*(IF($D115=6,BJ115,BI115))*((MIN((VLOOKUP($D115,SALERYCODE,5,0)),(IF($D115=6,BI115,BJ115))))),MIN((VLOOKUP($D115,SALERYCODE,3,0)),(BG115+BH115))*(IF($D115=6,BJ115,((MIN((VLOOKUP($D115,SALERYCODE,5,0)),BJ115)))))))))/IF(AND($D115=2,'ראשי-פרטים כלליים וריכוז הוצאות'!$D$68&lt;&gt;4),1.2,1)</f>
        <v>0</v>
      </c>
      <c r="BM115" s="263"/>
      <c r="BN115" s="264"/>
      <c r="BO115" s="265"/>
      <c r="BP115" s="266"/>
      <c r="BQ115" s="267">
        <f t="shared" si="127"/>
        <v>0</v>
      </c>
      <c r="BR115" s="260">
        <f>+(IF(OR($B115=0,$C115=0,$D115=0,$BM$2&gt;$OE$1),0,IF(OR(BM115=0,BO115=0,BP115=0),0,MIN((VLOOKUP($D115,SALERYCODE,3,0))*(IF($D115=6,BP115,BO115))*((MIN((VLOOKUP($D115,SALERYCODE,5,0)),(IF($D115=6,BO115,BP115))))),MIN((VLOOKUP($D115,SALERYCODE,3,0)),(BM115+BN115))*(IF($D115=6,BP115,((MIN((VLOOKUP($D115,SALERYCODE,5,0)),BP115)))))))))/IF(AND($D115=2,'ראשי-פרטים כלליים וריכוז הוצאות'!$D$68&lt;&gt;4),1.2,1)</f>
        <v>0</v>
      </c>
      <c r="BS115" s="263"/>
      <c r="BT115" s="264"/>
      <c r="BU115" s="265"/>
      <c r="BV115" s="266"/>
      <c r="BW115" s="267">
        <f t="shared" si="128"/>
        <v>0</v>
      </c>
      <c r="BX115" s="260">
        <f>+(IF(OR($B115=0,$C115=0,$D115=0,$BS$2&gt;$OE$1),0,IF(OR(BS115=0,BU115=0,BV115=0),0,MIN((VLOOKUP($D115,SALERYCODE,3,0))*(IF($D115=6,BV115,BU115))*((MIN((VLOOKUP($D115,SALERYCODE,5,0)),(IF($D115=6,BU115,BV115))))),MIN((VLOOKUP($D115,SALERYCODE,3,0)),(BS115+BT115))*(IF($D115=6,BV115,((MIN((VLOOKUP($D115,SALERYCODE,5,0)),BV115)))))))))/IF(AND($D115=2,'ראשי-פרטים כלליים וריכוז הוצאות'!$D$68&lt;&gt;4),1.2,1)</f>
        <v>0</v>
      </c>
      <c r="BY115" s="263"/>
      <c r="BZ115" s="264"/>
      <c r="CA115" s="265"/>
      <c r="CB115" s="266"/>
      <c r="CC115" s="267">
        <f t="shared" si="129"/>
        <v>0</v>
      </c>
      <c r="CD115" s="260">
        <f>+(IF(OR($B115=0,$C115=0,$D115=0,$BY$2&gt;$OE$1),0,IF(OR(BY115=0,CA115=0,CB115=0),0,MIN((VLOOKUP($D115,SALERYCODE,3,0))*(IF($D115=6,CB115,CA115))*((MIN((VLOOKUP($D115,SALERYCODE,5,0)),(IF($D115=6,CA115,CB115))))),MIN((VLOOKUP($D115,SALERYCODE,3,0)),(BY115+BZ115))*(IF($D115=6,CB115,((MIN((VLOOKUP($D115,SALERYCODE,5,0)),CB115)))))))))/IF(AND($D115=2,'ראשי-פרטים כלליים וריכוז הוצאות'!$D$68&lt;&gt;4),1.2,1)</f>
        <v>0</v>
      </c>
      <c r="CE115" s="263"/>
      <c r="CF115" s="264"/>
      <c r="CG115" s="265"/>
      <c r="CH115" s="266"/>
      <c r="CI115" s="267">
        <f t="shared" si="130"/>
        <v>0</v>
      </c>
      <c r="CJ115" s="260">
        <f>+(IF(OR($B115=0,$C115=0,$D115=0,$CE$2&gt;$OE$1),0,IF(OR(CE115=0,CG115=0,CH115=0),0,MIN((VLOOKUP($D115,SALERYCODE,3,0))*(IF($D115=6,CH115,CG115))*((MIN((VLOOKUP($D115,SALERYCODE,5,0)),(IF($D115=6,CG115,CH115))))),MIN((VLOOKUP($D115,SALERYCODE,3,0)),(CE115+CF115))*(IF($D115=6,CH115,((MIN((VLOOKUP($D115,SALERYCODE,5,0)),CH115)))))))))/IF(AND($D115=2,'ראשי-פרטים כלליים וריכוז הוצאות'!$D$68&lt;&gt;4),1.2,1)</f>
        <v>0</v>
      </c>
      <c r="CK115" s="263"/>
      <c r="CL115" s="264"/>
      <c r="CM115" s="265"/>
      <c r="CN115" s="266"/>
      <c r="CO115" s="267">
        <f t="shared" si="131"/>
        <v>0</v>
      </c>
      <c r="CP115" s="260">
        <f>+(IF(OR($B115=0,$C115=0,$D115=0,$CK$2&gt;$OE$1),0,IF(OR(CK115=0,CM115=0,CN115=0),0,MIN((VLOOKUP($D115,SALERYCODE,3,0))*(IF($D115=6,CN115,CM115))*((MIN((VLOOKUP($D115,SALERYCODE,5,0)),(IF($D115=6,CM115,CN115))))),MIN((VLOOKUP($D115,SALERYCODE,3,0)),(CK115+CL115))*(IF($D115=6,CN115,((MIN((VLOOKUP($D115,SALERYCODE,5,0)),CN115)))))))))/IF(AND($D115=2,'ראשי-פרטים כלליים וריכוז הוצאות'!$D$68&lt;&gt;4),1.2,1)</f>
        <v>0</v>
      </c>
      <c r="CQ115" s="263"/>
      <c r="CR115" s="264"/>
      <c r="CS115" s="265"/>
      <c r="CT115" s="266"/>
      <c r="CU115" s="267">
        <f t="shared" si="132"/>
        <v>0</v>
      </c>
      <c r="CV115" s="260">
        <f>+(IF(OR($B115=0,$C115=0,$D115=0,$CQ$2&gt;$OE$1),0,IF(OR(CQ115=0,CS115=0,CT115=0),0,MIN((VLOOKUP($D115,SALERYCODE,3,0))*(IF($D115=6,CT115,CS115))*((MIN((VLOOKUP($D115,SALERYCODE,5,0)),(IF($D115=6,CS115,CT115))))),MIN((VLOOKUP($D115,SALERYCODE,3,0)),(CQ115+CR115))*(IF($D115=6,CT115,((MIN((VLOOKUP($D115,SALERYCODE,5,0)),CT115)))))))))/IF(AND($D115=2,'ראשי-פרטים כלליים וריכוז הוצאות'!$D$68&lt;&gt;4),1.2,1)</f>
        <v>0</v>
      </c>
      <c r="CW115" s="263"/>
      <c r="CX115" s="264"/>
      <c r="CY115" s="265"/>
      <c r="CZ115" s="266"/>
      <c r="DA115" s="267">
        <f t="shared" si="133"/>
        <v>0</v>
      </c>
      <c r="DB115" s="260">
        <f>+(IF(OR($B115=0,$C115=0,$D115=0,$CW$2&gt;$OE$1),0,IF(OR(CW115=0,CY115=0,CZ115=0),0,MIN((VLOOKUP($D115,SALERYCODE,3,0))*(IF($D115=6,CZ115,CY115))*((MIN((VLOOKUP($D115,SALERYCODE,5,0)),(IF($D115=6,CY115,CZ115))))),MIN((VLOOKUP($D115,SALERYCODE,3,0)),(CW115+CX115))*(IF($D115=6,CZ115,((MIN((VLOOKUP($D115,SALERYCODE,5,0)),CZ115)))))))))/IF(AND($D115=2,'ראשי-פרטים כלליים וריכוז הוצאות'!$D$68&lt;&gt;4),1.2,1)</f>
        <v>0</v>
      </c>
      <c r="DC115" s="263"/>
      <c r="DD115" s="264"/>
      <c r="DE115" s="265"/>
      <c r="DF115" s="266"/>
      <c r="DG115" s="267">
        <f t="shared" si="134"/>
        <v>0</v>
      </c>
      <c r="DH115" s="260">
        <f>+(IF(OR($B115=0,$C115=0,$D115=0,$DC$2&gt;$OE$1),0,IF(OR(DC115=0,DE115=0,DF115=0),0,MIN((VLOOKUP($D115,SALERYCODE,3,0))*(IF($D115=6,DF115,DE115))*((MIN((VLOOKUP($D115,SALERYCODE,5,0)),(IF($D115=6,DE115,DF115))))),MIN((VLOOKUP($D115,SALERYCODE,3,0)),(DC115+DD115))*(IF($D115=6,DF115,((MIN((VLOOKUP($D115,SALERYCODE,5,0)),DF115)))))))))/IF(AND($D115=2,'ראשי-פרטים כלליים וריכוז הוצאות'!$D$68&lt;&gt;4),1.2,1)</f>
        <v>0</v>
      </c>
      <c r="DI115" s="263"/>
      <c r="DJ115" s="264"/>
      <c r="DK115" s="265"/>
      <c r="DL115" s="266"/>
      <c r="DM115" s="267">
        <f t="shared" si="135"/>
        <v>0</v>
      </c>
      <c r="DN115" s="260">
        <f>+(IF(OR($B115=0,$C115=0,$D115=0,$DC$2&gt;$OE$1),0,IF(OR(DI115=0,DK115=0,DL115=0),0,MIN((VLOOKUP($D115,SALERYCODE,3,0))*(IF($D115=6,DL115,DK115))*((MIN((VLOOKUP($D115,SALERYCODE,5,0)),(IF($D115=6,DK115,DL115))))),MIN((VLOOKUP($D115,SALERYCODE,3,0)),(DI115+DJ115))*(IF($D115=6,DL115,((MIN((VLOOKUP($D115,SALERYCODE,5,0)),DL115)))))))))/IF(AND($D115=2,'ראשי-פרטים כלליים וריכוז הוצאות'!$D$68&lt;&gt;4),1.2,1)</f>
        <v>0</v>
      </c>
      <c r="DO115" s="263"/>
      <c r="DP115" s="264"/>
      <c r="DQ115" s="265"/>
      <c r="DR115" s="266"/>
      <c r="DS115" s="267">
        <f t="shared" si="136"/>
        <v>0</v>
      </c>
      <c r="DT115" s="260">
        <f>+(IF(OR($B115=0,$C115=0,$D115=0,$DC$2&gt;$OE$1),0,IF(OR(DO115=0,DQ115=0,DR115=0),0,MIN((VLOOKUP($D115,SALERYCODE,3,0))*(IF($D115=6,DR115,DQ115))*((MIN((VLOOKUP($D115,SALERYCODE,5,0)),(IF($D115=6,DQ115,DR115))))),MIN((VLOOKUP($D115,SALERYCODE,3,0)),(DO115+DP115))*(IF($D115=6,DR115,((MIN((VLOOKUP($D115,SALERYCODE,5,0)),DR115)))))))))/IF(AND($D115=2,'ראשי-פרטים כלליים וריכוז הוצאות'!$D$68&lt;&gt;4),1.2,1)</f>
        <v>0</v>
      </c>
      <c r="DU115" s="263"/>
      <c r="DV115" s="264"/>
      <c r="DW115" s="265"/>
      <c r="DX115" s="266"/>
      <c r="DY115" s="267">
        <f t="shared" si="137"/>
        <v>0</v>
      </c>
      <c r="DZ115" s="260">
        <f>+(IF(OR($B115=0,$C115=0,$D115=0,$DC$2&gt;$OE$1),0,IF(OR(DU115=0,DW115=0,DX115=0),0,MIN((VLOOKUP($D115,SALERYCODE,3,0))*(IF($D115=6,DX115,DW115))*((MIN((VLOOKUP($D115,SALERYCODE,5,0)),(IF($D115=6,DW115,DX115))))),MIN((VLOOKUP($D115,SALERYCODE,3,0)),(DU115+DV115))*(IF($D115=6,DX115,((MIN((VLOOKUP($D115,SALERYCODE,5,0)),DX115)))))))))/IF(AND($D115=2,'ראשי-פרטים כלליים וריכוז הוצאות'!$D$68&lt;&gt;4),1.2,1)</f>
        <v>0</v>
      </c>
      <c r="EA115" s="263"/>
      <c r="EB115" s="264"/>
      <c r="EC115" s="265"/>
      <c r="ED115" s="266"/>
      <c r="EE115" s="267">
        <f t="shared" si="138"/>
        <v>0</v>
      </c>
      <c r="EF115" s="260">
        <f>+(IF(OR($B115=0,$C115=0,$D115=0,$DC$2&gt;$OE$1),0,IF(OR(EA115=0,EC115=0,ED115=0),0,MIN((VLOOKUP($D115,SALERYCODE,3,0))*(IF($D115=6,ED115,EC115))*((MIN((VLOOKUP($D115,SALERYCODE,5,0)),(IF($D115=6,EC115,ED115))))),MIN((VLOOKUP($D115,SALERYCODE,3,0)),(EA115+EB115))*(IF($D115=6,ED115,((MIN((VLOOKUP($D115,SALERYCODE,5,0)),ED115)))))))))/IF(AND($D115=2,'ראשי-פרטים כלליים וריכוז הוצאות'!$D$68&lt;&gt;4),1.2,1)</f>
        <v>0</v>
      </c>
      <c r="EG115" s="263"/>
      <c r="EH115" s="264"/>
      <c r="EI115" s="265"/>
      <c r="EJ115" s="266"/>
      <c r="EK115" s="267">
        <f t="shared" si="139"/>
        <v>0</v>
      </c>
      <c r="EL115" s="260">
        <f>+(IF(OR($B115=0,$C115=0,$D115=0,$DC$2&gt;$OE$1),0,IF(OR(EG115=0,EI115=0,EJ115=0),0,MIN((VLOOKUP($D115,SALERYCODE,3,0))*(IF($D115=6,EJ115,EI115))*((MIN((VLOOKUP($D115,SALERYCODE,5,0)),(IF($D115=6,EI115,EJ115))))),MIN((VLOOKUP($D115,SALERYCODE,3,0)),(EG115+EH115))*(IF($D115=6,EJ115,((MIN((VLOOKUP($D115,SALERYCODE,5,0)),EJ115)))))))))/IF(AND($D115=2,'ראשי-פרטים כלליים וריכוז הוצאות'!$D$68&lt;&gt;4),1.2,1)</f>
        <v>0</v>
      </c>
      <c r="EM115" s="263"/>
      <c r="EN115" s="264"/>
      <c r="EO115" s="265"/>
      <c r="EP115" s="266"/>
      <c r="EQ115" s="267">
        <f t="shared" si="140"/>
        <v>0</v>
      </c>
      <c r="ER115" s="260">
        <f>+(IF(OR($B115=0,$C115=0,$D115=0,$DC$2&gt;$OE$1),0,IF(OR(EM115=0,EO115=0,EP115=0),0,MIN((VLOOKUP($D115,SALERYCODE,3,0))*(IF($D115=6,EP115,EO115))*((MIN((VLOOKUP($D115,SALERYCODE,5,0)),(IF($D115=6,EO115,EP115))))),MIN((VLOOKUP($D115,SALERYCODE,3,0)),(EM115+EN115))*(IF($D115=6,EP115,((MIN((VLOOKUP($D115,SALERYCODE,5,0)),EP115)))))))))/IF(AND($D115=2,'ראשי-פרטים כלליים וריכוז הוצאות'!$D$68&lt;&gt;4),1.2,1)</f>
        <v>0</v>
      </c>
      <c r="ES115" s="263"/>
      <c r="ET115" s="264"/>
      <c r="EU115" s="265"/>
      <c r="EV115" s="266"/>
      <c r="EW115" s="267">
        <f t="shared" si="141"/>
        <v>0</v>
      </c>
      <c r="EX115" s="260">
        <f>+(IF(OR($B115=0,$C115=0,$D115=0,$DC$2&gt;$OE$1),0,IF(OR(ES115=0,EU115=0,EV115=0),0,MIN((VLOOKUP($D115,SALERYCODE,3,0))*(IF($D115=6,EV115,EU115))*((MIN((VLOOKUP($D115,SALERYCODE,5,0)),(IF($D115=6,EU115,EV115))))),MIN((VLOOKUP($D115,SALERYCODE,3,0)),(ES115+ET115))*(IF($D115=6,EV115,((MIN((VLOOKUP($D115,SALERYCODE,5,0)),EV115)))))))))/IF(AND($D115=2,'ראשי-פרטים כלליים וריכוז הוצאות'!$D$68&lt;&gt;4),1.2,1)</f>
        <v>0</v>
      </c>
      <c r="EY115" s="263"/>
      <c r="EZ115" s="264"/>
      <c r="FA115" s="265"/>
      <c r="FB115" s="266"/>
      <c r="FC115" s="267">
        <f t="shared" si="142"/>
        <v>0</v>
      </c>
      <c r="FD115" s="260">
        <f>+(IF(OR($B115=0,$C115=0,$D115=0,$DC$2&gt;$OE$1),0,IF(OR(EY115=0,FA115=0,FB115=0),0,MIN((VLOOKUP($D115,SALERYCODE,3,0))*(IF($D115=6,FB115,FA115))*((MIN((VLOOKUP($D115,SALERYCODE,5,0)),(IF($D115=6,FA115,FB115))))),MIN((VLOOKUP($D115,SALERYCODE,3,0)),(EY115+EZ115))*(IF($D115=6,FB115,((MIN((VLOOKUP($D115,SALERYCODE,5,0)),FB115)))))))))/IF(AND($D115=2,'ראשי-פרטים כלליים וריכוז הוצאות'!$D$68&lt;&gt;4),1.2,1)</f>
        <v>0</v>
      </c>
      <c r="FE115" s="263"/>
      <c r="FF115" s="264"/>
      <c r="FG115" s="265"/>
      <c r="FH115" s="266"/>
      <c r="FI115" s="267">
        <f t="shared" si="143"/>
        <v>0</v>
      </c>
      <c r="FJ115" s="260">
        <f>+(IF(OR($B115=0,$C115=0,$D115=0,$DC$2&gt;$OE$1),0,IF(OR(FE115=0,FG115=0,FH115=0),0,MIN((VLOOKUP($D115,SALERYCODE,3,0))*(IF($D115=6,FH115,FG115))*((MIN((VLOOKUP($D115,SALERYCODE,5,0)),(IF($D115=6,FG115,FH115))))),MIN((VLOOKUP($D115,SALERYCODE,3,0)),(FE115+FF115))*(IF($D115=6,FH115,((MIN((VLOOKUP($D115,SALERYCODE,5,0)),FH115)))))))))/IF(AND($D115=2,'ראשי-פרטים כלליים וריכוז הוצאות'!$D$68&lt;&gt;4),1.2,1)</f>
        <v>0</v>
      </c>
      <c r="FK115" s="263"/>
      <c r="FL115" s="264"/>
      <c r="FM115" s="265"/>
      <c r="FN115" s="266"/>
      <c r="FO115" s="267">
        <f t="shared" si="144"/>
        <v>0</v>
      </c>
      <c r="FP115" s="260">
        <f>+(IF(OR($B115=0,$C115=0,$D115=0,$DC$2&gt;$OE$1),0,IF(OR(FK115=0,FM115=0,FN115=0),0,MIN((VLOOKUP($D115,SALERYCODE,3,0))*(IF($D115=6,FN115,FM115))*((MIN((VLOOKUP($D115,SALERYCODE,5,0)),(IF($D115=6,FM115,FN115))))),MIN((VLOOKUP($D115,SALERYCODE,3,0)),(FK115+FL115))*(IF($D115=6,FN115,((MIN((VLOOKUP($D115,SALERYCODE,5,0)),FN115)))))))))/IF(AND($D115=2,'ראשי-פרטים כלליים וריכוז הוצאות'!$D$68&lt;&gt;4),1.2,1)</f>
        <v>0</v>
      </c>
      <c r="FQ115" s="263"/>
      <c r="FR115" s="264"/>
      <c r="FS115" s="265"/>
      <c r="FT115" s="266"/>
      <c r="FU115" s="267">
        <f t="shared" si="145"/>
        <v>0</v>
      </c>
      <c r="FV115" s="260">
        <f>+(IF(OR($B115=0,$C115=0,$D115=0,$DC$2&gt;$OE$1),0,IF(OR(FQ115=0,FS115=0,FT115=0),0,MIN((VLOOKUP($D115,SALERYCODE,3,0))*(IF($D115=6,FT115,FS115))*((MIN((VLOOKUP($D115,SALERYCODE,5,0)),(IF($D115=6,FS115,FT115))))),MIN((VLOOKUP($D115,SALERYCODE,3,0)),(FQ115+FR115))*(IF($D115=6,FT115,((MIN((VLOOKUP($D115,SALERYCODE,5,0)),FT115)))))))))/IF(AND($D115=2,'ראשי-פרטים כלליים וריכוז הוצאות'!$D$68&lt;&gt;4),1.2,1)</f>
        <v>0</v>
      </c>
      <c r="FW115" s="263"/>
      <c r="FX115" s="264"/>
      <c r="FY115" s="265"/>
      <c r="FZ115" s="266"/>
      <c r="GA115" s="267">
        <f t="shared" si="146"/>
        <v>0</v>
      </c>
      <c r="GB115" s="260">
        <f>+(IF(OR($B115=0,$C115=0,$D115=0,$DC$2&gt;$OE$1),0,IF(OR(FW115=0,FY115=0,FZ115=0),0,MIN((VLOOKUP($D115,SALERYCODE,3,0))*(IF($D115=6,FZ115,FY115))*((MIN((VLOOKUP($D115,SALERYCODE,5,0)),(IF($D115=6,FY115,FZ115))))),MIN((VLOOKUP($D115,SALERYCODE,3,0)),(FW115+FX115))*(IF($D115=6,FZ115,((MIN((VLOOKUP($D115,SALERYCODE,5,0)),FZ115)))))))))/IF(AND($D115=2,'ראשי-פרטים כלליים וריכוז הוצאות'!$D$68&lt;&gt;4),1.2,1)</f>
        <v>0</v>
      </c>
      <c r="GC115" s="263"/>
      <c r="GD115" s="264"/>
      <c r="GE115" s="265"/>
      <c r="GF115" s="266"/>
      <c r="GG115" s="267">
        <f t="shared" si="147"/>
        <v>0</v>
      </c>
      <c r="GH115" s="260">
        <f>+(IF(OR($B115=0,$C115=0,$D115=0,$DC$2&gt;$OE$1),0,IF(OR(GC115=0,GE115=0,GF115=0),0,MIN((VLOOKUP($D115,SALERYCODE,3,0))*(IF($D115=6,GF115,GE115))*((MIN((VLOOKUP($D115,SALERYCODE,5,0)),(IF($D115=6,GE115,GF115))))),MIN((VLOOKUP($D115,SALERYCODE,3,0)),(GC115+GD115))*(IF($D115=6,GF115,((MIN((VLOOKUP($D115,SALERYCODE,5,0)),GF115)))))))))/IF(AND($D115=2,'ראשי-פרטים כלליים וריכוז הוצאות'!$D$68&lt;&gt;4),1.2,1)</f>
        <v>0</v>
      </c>
      <c r="GI115" s="263"/>
      <c r="GJ115" s="264"/>
      <c r="GK115" s="265"/>
      <c r="GL115" s="266"/>
      <c r="GM115" s="267">
        <f t="shared" si="148"/>
        <v>0</v>
      </c>
      <c r="GN115" s="260">
        <f>+(IF(OR($B115=0,$C115=0,$D115=0,$DC$2&gt;$OE$1),0,IF(OR(GI115=0,GK115=0,GL115=0),0,MIN((VLOOKUP($D115,SALERYCODE,3,0))*(IF($D115=6,GL115,GK115))*((MIN((VLOOKUP($D115,SALERYCODE,5,0)),(IF($D115=6,GK115,GL115))))),MIN((VLOOKUP($D115,SALERYCODE,3,0)),(GI115+GJ115))*(IF($D115=6,GL115,((MIN((VLOOKUP($D115,SALERYCODE,5,0)),GL115)))))))))/IF(AND($D115=2,'ראשי-פרטים כלליים וריכוז הוצאות'!$D$68&lt;&gt;4),1.2,1)</f>
        <v>0</v>
      </c>
      <c r="GO115" s="263"/>
      <c r="GP115" s="264"/>
      <c r="GQ115" s="265"/>
      <c r="GR115" s="266"/>
      <c r="GS115" s="267">
        <f t="shared" si="149"/>
        <v>0</v>
      </c>
      <c r="GT115" s="260">
        <f>+(IF(OR($B115=0,$C115=0,$D115=0,$DC$2&gt;$OE$1),0,IF(OR(GO115=0,GQ115=0,GR115=0),0,MIN((VLOOKUP($D115,SALERYCODE,3,0))*(IF($D115=6,GR115,GQ115))*((MIN((VLOOKUP($D115,SALERYCODE,5,0)),(IF($D115=6,GQ115,GR115))))),MIN((VLOOKUP($D115,SALERYCODE,3,0)),(GO115+GP115))*(IF($D115=6,GR115,((MIN((VLOOKUP($D115,SALERYCODE,5,0)),GR115)))))))))/IF(AND($D115=2,'ראשי-פרטים כלליים וריכוז הוצאות'!$D$68&lt;&gt;4),1.2,1)</f>
        <v>0</v>
      </c>
      <c r="GU115" s="263"/>
      <c r="GV115" s="264"/>
      <c r="GW115" s="265"/>
      <c r="GX115" s="266"/>
      <c r="GY115" s="267">
        <f t="shared" si="150"/>
        <v>0</v>
      </c>
      <c r="GZ115" s="260">
        <f>+(IF(OR($B115=0,$C115=0,$D115=0,$DC$2&gt;$OE$1),0,IF(OR(GU115=0,GW115=0,GX115=0),0,MIN((VLOOKUP($D115,SALERYCODE,3,0))*(IF($D115=6,GX115,GW115))*((MIN((VLOOKUP($D115,SALERYCODE,5,0)),(IF($D115=6,GW115,GX115))))),MIN((VLOOKUP($D115,SALERYCODE,3,0)),(GU115+GV115))*(IF($D115=6,GX115,((MIN((VLOOKUP($D115,SALERYCODE,5,0)),GX115)))))))))/IF(AND($D115=2,'ראשי-פרטים כלליים וריכוז הוצאות'!$D$68&lt;&gt;4),1.2,1)</f>
        <v>0</v>
      </c>
      <c r="HA115" s="263"/>
      <c r="HB115" s="264"/>
      <c r="HC115" s="265"/>
      <c r="HD115" s="266"/>
      <c r="HE115" s="267">
        <f t="shared" si="151"/>
        <v>0</v>
      </c>
      <c r="HF115" s="260">
        <f>+(IF(OR($B115=0,$C115=0,$D115=0,$DC$2&gt;$OE$1),0,IF(OR(HA115=0,HC115=0,HD115=0),0,MIN((VLOOKUP($D115,SALERYCODE,3,0))*(IF($D115=6,HD115,HC115))*((MIN((VLOOKUP($D115,SALERYCODE,5,0)),(IF($D115=6,HC115,HD115))))),MIN((VLOOKUP($D115,SALERYCODE,3,0)),(HA115+HB115))*(IF($D115=6,HD115,((MIN((VLOOKUP($D115,SALERYCODE,5,0)),HD115)))))))))/IF(AND($D115=2,'ראשי-פרטים כלליים וריכוז הוצאות'!$D$68&lt;&gt;4),1.2,1)</f>
        <v>0</v>
      </c>
      <c r="HG115" s="263"/>
      <c r="HH115" s="264"/>
      <c r="HI115" s="265"/>
      <c r="HJ115" s="266"/>
      <c r="HK115" s="267">
        <f t="shared" si="152"/>
        <v>0</v>
      </c>
      <c r="HL115" s="260">
        <f>+(IF(OR($B115=0,$C115=0,$D115=0,$DC$2&gt;$OE$1),0,IF(OR(HG115=0,HI115=0,HJ115=0),0,MIN((VLOOKUP($D115,SALERYCODE,3,0))*(IF($D115=6,HJ115,HI115))*((MIN((VLOOKUP($D115,SALERYCODE,5,0)),(IF($D115=6,HI115,HJ115))))),MIN((VLOOKUP($D115,SALERYCODE,3,0)),(HG115+HH115))*(IF($D115=6,HJ115,((MIN((VLOOKUP($D115,SALERYCODE,5,0)),HJ115)))))))))/IF(AND($D115=2,'ראשי-פרטים כלליים וריכוז הוצאות'!$D$68&lt;&gt;4),1.2,1)</f>
        <v>0</v>
      </c>
      <c r="HM115" s="263"/>
      <c r="HN115" s="264"/>
      <c r="HO115" s="265"/>
      <c r="HP115" s="266"/>
      <c r="HQ115" s="267">
        <f t="shared" si="153"/>
        <v>0</v>
      </c>
      <c r="HR115" s="260">
        <f>+(IF(OR($B115=0,$C115=0,$D115=0,$DC$2&gt;$OE$1),0,IF(OR(HM115=0,HO115=0,HP115=0),0,MIN((VLOOKUP($D115,SALERYCODE,3,0))*(IF($D115=6,HP115,HO115))*((MIN((VLOOKUP($D115,SALERYCODE,5,0)),(IF($D115=6,HO115,HP115))))),MIN((VLOOKUP($D115,SALERYCODE,3,0)),(HM115+HN115))*(IF($D115=6,HP115,((MIN((VLOOKUP($D115,SALERYCODE,5,0)),HP115)))))))))/IF(AND($D115=2,'ראשי-פרטים כלליים וריכוז הוצאות'!$D$68&lt;&gt;4),1.2,1)</f>
        <v>0</v>
      </c>
      <c r="HS115" s="263"/>
      <c r="HT115" s="264"/>
      <c r="HU115" s="265"/>
      <c r="HV115" s="266"/>
      <c r="HW115" s="267">
        <f t="shared" si="154"/>
        <v>0</v>
      </c>
      <c r="HX115" s="260">
        <f>+(IF(OR($B115=0,$C115=0,$D115=0,$DC$2&gt;$OE$1),0,IF(OR(HS115=0,HU115=0,HV115=0),0,MIN((VLOOKUP($D115,SALERYCODE,3,0))*(IF($D115=6,HV115,HU115))*((MIN((VLOOKUP($D115,SALERYCODE,5,0)),(IF($D115=6,HU115,HV115))))),MIN((VLOOKUP($D115,SALERYCODE,3,0)),(HS115+HT115))*(IF($D115=6,HV115,((MIN((VLOOKUP($D115,SALERYCODE,5,0)),HV115)))))))))/IF(AND($D115=2,'ראשי-פרטים כלליים וריכוז הוצאות'!$D$68&lt;&gt;4),1.2,1)</f>
        <v>0</v>
      </c>
      <c r="HY115" s="263"/>
      <c r="HZ115" s="264"/>
      <c r="IA115" s="265"/>
      <c r="IB115" s="266"/>
      <c r="IC115" s="267">
        <f t="shared" si="155"/>
        <v>0</v>
      </c>
      <c r="ID115" s="260">
        <f>+(IF(OR($B115=0,$C115=0,$D115=0,$DC$2&gt;$OE$1),0,IF(OR(HY115=0,IA115=0,IB115=0),0,MIN((VLOOKUP($D115,SALERYCODE,3,0))*(IF($D115=6,IB115,IA115))*((MIN((VLOOKUP($D115,SALERYCODE,5,0)),(IF($D115=6,IA115,IB115))))),MIN((VLOOKUP($D115,SALERYCODE,3,0)),(HY115+HZ115))*(IF($D115=6,IB115,((MIN((VLOOKUP($D115,SALERYCODE,5,0)),IB115)))))))))/IF(AND($D115=2,'ראשי-פרטים כלליים וריכוז הוצאות'!$D$68&lt;&gt;4),1.2,1)</f>
        <v>0</v>
      </c>
      <c r="IE115" s="263"/>
      <c r="IF115" s="264"/>
      <c r="IG115" s="265"/>
      <c r="IH115" s="266"/>
      <c r="II115" s="267">
        <f t="shared" si="156"/>
        <v>0</v>
      </c>
      <c r="IJ115" s="260">
        <f>+(IF(OR($B115=0,$C115=0,$D115=0,$DC$2&gt;$OE$1),0,IF(OR(IE115=0,IG115=0,IH115=0),0,MIN((VLOOKUP($D115,SALERYCODE,3,0))*(IF($D115=6,IH115,IG115))*((MIN((VLOOKUP($D115,SALERYCODE,5,0)),(IF($D115=6,IG115,IH115))))),MIN((VLOOKUP($D115,SALERYCODE,3,0)),(IE115+IF115))*(IF($D115=6,IH115,((MIN((VLOOKUP($D115,SALERYCODE,5,0)),IH115)))))))))/IF(AND($D115=2,'ראשי-פרטים כלליים וריכוז הוצאות'!$D$68&lt;&gt;4),1.2,1)</f>
        <v>0</v>
      </c>
      <c r="IK115" s="263"/>
      <c r="IL115" s="264"/>
      <c r="IM115" s="265"/>
      <c r="IN115" s="266"/>
      <c r="IO115" s="267">
        <f t="shared" si="157"/>
        <v>0</v>
      </c>
      <c r="IP115" s="260">
        <f>+(IF(OR($B115=0,$C115=0,$D115=0,$DC$2&gt;$OE$1),0,IF(OR(IK115=0,IM115=0,IN115=0),0,MIN((VLOOKUP($D115,SALERYCODE,3,0))*(IF($D115=6,IN115,IM115))*((MIN((VLOOKUP($D115,SALERYCODE,5,0)),(IF($D115=6,IM115,IN115))))),MIN((VLOOKUP($D115,SALERYCODE,3,0)),(IK115+IL115))*(IF($D115=6,IN115,((MIN((VLOOKUP($D115,SALERYCODE,5,0)),IN115)))))))))/IF(AND($D115=2,'ראשי-פרטים כלליים וריכוז הוצאות'!$D$68&lt;&gt;4),1.2,1)</f>
        <v>0</v>
      </c>
      <c r="IQ115" s="263"/>
      <c r="IR115" s="264"/>
      <c r="IS115" s="265"/>
      <c r="IT115" s="266"/>
      <c r="IU115" s="267">
        <f t="shared" si="158"/>
        <v>0</v>
      </c>
      <c r="IV115" s="260">
        <f>+(IF(OR($B115=0,$C115=0,$D115=0,$DC$2&gt;$OE$1),0,IF(OR(IQ115=0,IS115=0,IT115=0),0,MIN((VLOOKUP($D115,SALERYCODE,3,0))*(IF($D115=6,IT115,IS115))*((MIN((VLOOKUP($D115,SALERYCODE,5,0)),(IF($D115=6,IS115,IT115))))),MIN((VLOOKUP($D115,SALERYCODE,3,0)),(IQ115+IR115))*(IF($D115=6,IT115,((MIN((VLOOKUP($D115,SALERYCODE,5,0)),IT115)))))))))/IF(AND($D115=2,'ראשי-פרטים כלליים וריכוז הוצאות'!$D$68&lt;&gt;4),1.2,1)</f>
        <v>0</v>
      </c>
      <c r="IW115" s="263"/>
      <c r="IX115" s="264"/>
      <c r="IY115" s="265"/>
      <c r="IZ115" s="266"/>
      <c r="JA115" s="267">
        <f t="shared" si="159"/>
        <v>0</v>
      </c>
      <c r="JB115" s="260">
        <f>+(IF(OR($B115=0,$C115=0,$D115=0,$DC$2&gt;$OE$1),0,IF(OR(IW115=0,IY115=0,IZ115=0),0,MIN((VLOOKUP($D115,SALERYCODE,3,0))*(IF($D115=6,IZ115,IY115))*((MIN((VLOOKUP($D115,SALERYCODE,5,0)),(IF($D115=6,IY115,IZ115))))),MIN((VLOOKUP($D115,SALERYCODE,3,0)),(IW115+IX115))*(IF($D115=6,IZ115,((MIN((VLOOKUP($D115,SALERYCODE,5,0)),IZ115)))))))))/IF(AND($D115=2,'ראשי-פרטים כלליים וריכוז הוצאות'!$D$68&lt;&gt;4),1.2,1)</f>
        <v>0</v>
      </c>
      <c r="JC115" s="263"/>
      <c r="JD115" s="264"/>
      <c r="JE115" s="265"/>
      <c r="JF115" s="266"/>
      <c r="JG115" s="267">
        <f t="shared" si="160"/>
        <v>0</v>
      </c>
      <c r="JH115" s="260">
        <f>+(IF(OR($B115=0,$C115=0,$D115=0,$DC$2&gt;$OE$1),0,IF(OR(JC115=0,JE115=0,JF115=0),0,MIN((VLOOKUP($D115,SALERYCODE,3,0))*(IF($D115=6,JF115,JE115))*((MIN((VLOOKUP($D115,SALERYCODE,5,0)),(IF($D115=6,JE115,JF115))))),MIN((VLOOKUP($D115,SALERYCODE,3,0)),(JC115+JD115))*(IF($D115=6,JF115,((MIN((VLOOKUP($D115,SALERYCODE,5,0)),JF115)))))))))/IF(AND($D115=2,'ראשי-פרטים כלליים וריכוז הוצאות'!$D$68&lt;&gt;4),1.2,1)</f>
        <v>0</v>
      </c>
      <c r="JI115" s="263"/>
      <c r="JJ115" s="264"/>
      <c r="JK115" s="265"/>
      <c r="JL115" s="266"/>
      <c r="JM115" s="267">
        <f t="shared" si="161"/>
        <v>0</v>
      </c>
      <c r="JN115" s="260">
        <f>+(IF(OR($B115=0,$C115=0,$D115=0,$DC$2&gt;$OE$1),0,IF(OR(JI115=0,JK115=0,JL115=0),0,MIN((VLOOKUP($D115,SALERYCODE,3,0))*(IF($D115=6,JL115,JK115))*((MIN((VLOOKUP($D115,SALERYCODE,5,0)),(IF($D115=6,JK115,JL115))))),MIN((VLOOKUP($D115,SALERYCODE,3,0)),(JI115+JJ115))*(IF($D115=6,JL115,((MIN((VLOOKUP($D115,SALERYCODE,5,0)),JL115)))))))))/IF(AND($D115=2,'ראשי-פרטים כלליים וריכוז הוצאות'!$D$68&lt;&gt;4),1.2,1)</f>
        <v>0</v>
      </c>
      <c r="JO115" s="263"/>
      <c r="JP115" s="264"/>
      <c r="JQ115" s="265"/>
      <c r="JR115" s="266"/>
      <c r="JS115" s="267">
        <f t="shared" si="162"/>
        <v>0</v>
      </c>
      <c r="JT115" s="260">
        <f>+(IF(OR($B115=0,$C115=0,$D115=0,$DC$2&gt;$OE$1),0,IF(OR(JO115=0,JQ115=0,JR115=0),0,MIN((VLOOKUP($D115,SALERYCODE,3,0))*(IF($D115=6,JR115,JQ115))*((MIN((VLOOKUP($D115,SALERYCODE,5,0)),(IF($D115=6,JQ115,JR115))))),MIN((VLOOKUP($D115,SALERYCODE,3,0)),(JO115+JP115))*(IF($D115=6,JR115,((MIN((VLOOKUP($D115,SALERYCODE,5,0)),JR115)))))))))/IF(AND($D115=2,'ראשי-פרטים כלליים וריכוז הוצאות'!$D$68&lt;&gt;4),1.2,1)</f>
        <v>0</v>
      </c>
      <c r="JU115" s="263"/>
      <c r="JV115" s="264"/>
      <c r="JW115" s="265"/>
      <c r="JX115" s="266"/>
      <c r="JY115" s="267">
        <f t="shared" si="163"/>
        <v>0</v>
      </c>
      <c r="JZ115" s="260">
        <f>+(IF(OR($B115=0,$C115=0,$D115=0,$DC$2&gt;$OE$1),0,IF(OR(JU115=0,JW115=0,JX115=0),0,MIN((VLOOKUP($D115,SALERYCODE,3,0))*(IF($D115=6,JX115,JW115))*((MIN((VLOOKUP($D115,SALERYCODE,5,0)),(IF($D115=6,JW115,JX115))))),MIN((VLOOKUP($D115,SALERYCODE,3,0)),(JU115+JV115))*(IF($D115=6,JX115,((MIN((VLOOKUP($D115,SALERYCODE,5,0)),JX115)))))))))/IF(AND($D115=2,'ראשי-פרטים כלליים וריכוז הוצאות'!$D$68&lt;&gt;4),1.2,1)</f>
        <v>0</v>
      </c>
      <c r="KA115" s="263"/>
      <c r="KB115" s="264"/>
      <c r="KC115" s="265"/>
      <c r="KD115" s="266"/>
      <c r="KE115" s="267">
        <f t="shared" si="164"/>
        <v>0</v>
      </c>
      <c r="KF115" s="260">
        <f>+(IF(OR($B115=0,$C115=0,$D115=0,$DC$2&gt;$OE$1),0,IF(OR(KA115=0,KC115=0,KD115=0),0,MIN((VLOOKUP($D115,SALERYCODE,3,0))*(IF($D115=6,KD115,KC115))*((MIN((VLOOKUP($D115,SALERYCODE,5,0)),(IF($D115=6,KC115,KD115))))),MIN((VLOOKUP($D115,SALERYCODE,3,0)),(KA115+KB115))*(IF($D115=6,KD115,((MIN((VLOOKUP($D115,SALERYCODE,5,0)),KD115)))))))))/IF(AND($D115=2,'ראשי-פרטים כלליים וריכוז הוצאות'!$D$68&lt;&gt;4),1.2,1)</f>
        <v>0</v>
      </c>
      <c r="KG115" s="263"/>
      <c r="KH115" s="264"/>
      <c r="KI115" s="265"/>
      <c r="KJ115" s="266"/>
      <c r="KK115" s="267">
        <f t="shared" si="165"/>
        <v>0</v>
      </c>
      <c r="KL115" s="260">
        <f>+(IF(OR($B115=0,$C115=0,$D115=0,$DC$2&gt;$OE$1),0,IF(OR(KG115=0,KI115=0,KJ115=0),0,MIN((VLOOKUP($D115,SALERYCODE,3,0))*(IF($D115=6,KJ115,KI115))*((MIN((VLOOKUP($D115,SALERYCODE,5,0)),(IF($D115=6,KI115,KJ115))))),MIN((VLOOKUP($D115,SALERYCODE,3,0)),(KG115+KH115))*(IF($D115=6,KJ115,((MIN((VLOOKUP($D115,SALERYCODE,5,0)),KJ115)))))))))/IF(AND($D115=2,'ראשי-פרטים כלליים וריכוז הוצאות'!$D$68&lt;&gt;4),1.2,1)</f>
        <v>0</v>
      </c>
      <c r="KM115" s="263"/>
      <c r="KN115" s="264"/>
      <c r="KO115" s="265"/>
      <c r="KP115" s="266"/>
      <c r="KQ115" s="267">
        <f t="shared" si="166"/>
        <v>0</v>
      </c>
      <c r="KR115" s="260">
        <f>+(IF(OR($B115=0,$C115=0,$D115=0,$DC$2&gt;$OE$1),0,IF(OR(KM115=0,KO115=0,KP115=0),0,MIN((VLOOKUP($D115,SALERYCODE,3,0))*(IF($D115=6,KP115,KO115))*((MIN((VLOOKUP($D115,SALERYCODE,5,0)),(IF($D115=6,KO115,KP115))))),MIN((VLOOKUP($D115,SALERYCODE,3,0)),(KM115+KN115))*(IF($D115=6,KP115,((MIN((VLOOKUP($D115,SALERYCODE,5,0)),KP115)))))))))/IF(AND($D115=2,'ראשי-פרטים כלליים וריכוז הוצאות'!$D$68&lt;&gt;4),1.2,1)</f>
        <v>0</v>
      </c>
      <c r="KS115" s="263"/>
      <c r="KT115" s="264"/>
      <c r="KU115" s="265"/>
      <c r="KV115" s="266"/>
      <c r="KW115" s="267">
        <f t="shared" si="167"/>
        <v>0</v>
      </c>
      <c r="KX115" s="260">
        <f>+(IF(OR($B115=0,$C115=0,$D115=0,$DC$2&gt;$OE$1),0,IF(OR(KS115=0,KU115=0,KV115=0),0,MIN((VLOOKUP($D115,SALERYCODE,3,0))*(IF($D115=6,KV115,KU115))*((MIN((VLOOKUP($D115,SALERYCODE,5,0)),(IF($D115=6,KU115,KV115))))),MIN((VLOOKUP($D115,SALERYCODE,3,0)),(KS115+KT115))*(IF($D115=6,KV115,((MIN((VLOOKUP($D115,SALERYCODE,5,0)),KV115)))))))))/IF(AND($D115=2,'ראשי-פרטים כלליים וריכוז הוצאות'!$D$68&lt;&gt;4),1.2,1)</f>
        <v>0</v>
      </c>
      <c r="KY115" s="263"/>
      <c r="KZ115" s="264"/>
      <c r="LA115" s="265"/>
      <c r="LB115" s="266"/>
      <c r="LC115" s="267">
        <f t="shared" si="168"/>
        <v>0</v>
      </c>
      <c r="LD115" s="260">
        <f>+(IF(OR($B115=0,$C115=0,$D115=0,$DC$2&gt;$OE$1),0,IF(OR(KY115=0,LA115=0,LB115=0),0,MIN((VLOOKUP($D115,SALERYCODE,3,0))*(IF($D115=6,LB115,LA115))*((MIN((VLOOKUP($D115,SALERYCODE,5,0)),(IF($D115=6,LA115,LB115))))),MIN((VLOOKUP($D115,SALERYCODE,3,0)),(KY115+KZ115))*(IF($D115=6,LB115,((MIN((VLOOKUP($D115,SALERYCODE,5,0)),LB115)))))))))/IF(AND($D115=2,'ראשי-פרטים כלליים וריכוז הוצאות'!$D$68&lt;&gt;4),1.2,1)</f>
        <v>0</v>
      </c>
      <c r="LE115" s="263"/>
      <c r="LF115" s="264"/>
      <c r="LG115" s="265"/>
      <c r="LH115" s="266"/>
      <c r="LI115" s="267">
        <f t="shared" si="169"/>
        <v>0</v>
      </c>
      <c r="LJ115" s="260">
        <f>+(IF(OR($B115=0,$C115=0,$D115=0,$DC$2&gt;$OE$1),0,IF(OR(LE115=0,LG115=0,LH115=0),0,MIN((VLOOKUP($D115,SALERYCODE,3,0))*(IF($D115=6,LH115,LG115))*((MIN((VLOOKUP($D115,SALERYCODE,5,0)),(IF($D115=6,LG115,LH115))))),MIN((VLOOKUP($D115,SALERYCODE,3,0)),(LE115+LF115))*(IF($D115=6,LH115,((MIN((VLOOKUP($D115,SALERYCODE,5,0)),LH115)))))))))/IF(AND($D115=2,'ראשי-פרטים כלליים וריכוז הוצאות'!$D$68&lt;&gt;4),1.2,1)</f>
        <v>0</v>
      </c>
      <c r="LK115" s="263"/>
      <c r="LL115" s="264"/>
      <c r="LM115" s="265"/>
      <c r="LN115" s="266"/>
      <c r="LO115" s="267">
        <f t="shared" si="170"/>
        <v>0</v>
      </c>
      <c r="LP115" s="260">
        <f>+(IF(OR($B115=0,$C115=0,$D115=0,$DC$2&gt;$OE$1),0,IF(OR(LK115=0,LM115=0,LN115=0),0,MIN((VLOOKUP($D115,SALERYCODE,3,0))*(IF($D115=6,LN115,LM115))*((MIN((VLOOKUP($D115,SALERYCODE,5,0)),(IF($D115=6,LM115,LN115))))),MIN((VLOOKUP($D115,SALERYCODE,3,0)),(LK115+LL115))*(IF($D115=6,LN115,((MIN((VLOOKUP($D115,SALERYCODE,5,0)),LN115)))))))))/IF(AND($D115=2,'ראשי-פרטים כלליים וריכוז הוצאות'!$D$68&lt;&gt;4),1.2,1)</f>
        <v>0</v>
      </c>
      <c r="LQ115" s="263"/>
      <c r="LR115" s="264"/>
      <c r="LS115" s="265"/>
      <c r="LT115" s="266"/>
      <c r="LU115" s="267">
        <f t="shared" si="171"/>
        <v>0</v>
      </c>
      <c r="LV115" s="260">
        <f>+(IF(OR($B115=0,$C115=0,$D115=0,$DC$2&gt;$OE$1),0,IF(OR(LQ115=0,LS115=0,LT115=0),0,MIN((VLOOKUP($D115,SALERYCODE,3,0))*(IF($D115=6,LT115,LS115))*((MIN((VLOOKUP($D115,SALERYCODE,5,0)),(IF($D115=6,LS115,LT115))))),MIN((VLOOKUP($D115,SALERYCODE,3,0)),(LQ115+LR115))*(IF($D115=6,LT115,((MIN((VLOOKUP($D115,SALERYCODE,5,0)),LT115)))))))))/IF(AND($D115=2,'ראשי-פרטים כלליים וריכוז הוצאות'!$D$68&lt;&gt;4),1.2,1)</f>
        <v>0</v>
      </c>
      <c r="LW115" s="263"/>
      <c r="LX115" s="264"/>
      <c r="LY115" s="265"/>
      <c r="LZ115" s="266"/>
      <c r="MA115" s="267">
        <f t="shared" si="172"/>
        <v>0</v>
      </c>
      <c r="MB115" s="260">
        <f>+(IF(OR($B115=0,$C115=0,$D115=0,$DC$2&gt;$OE$1),0,IF(OR(LW115=0,LY115=0,LZ115=0),0,MIN((VLOOKUP($D115,SALERYCODE,3,0))*(IF($D115=6,LZ115,LY115))*((MIN((VLOOKUP($D115,SALERYCODE,5,0)),(IF($D115=6,LY115,LZ115))))),MIN((VLOOKUP($D115,SALERYCODE,3,0)),(LW115+LX115))*(IF($D115=6,LZ115,((MIN((VLOOKUP($D115,SALERYCODE,5,0)),LZ115)))))))))/IF(AND($D115=2,'ראשי-פרטים כלליים וריכוז הוצאות'!$D$68&lt;&gt;4),1.2,1)</f>
        <v>0</v>
      </c>
      <c r="MC115" s="263"/>
      <c r="MD115" s="264"/>
      <c r="ME115" s="265"/>
      <c r="MF115" s="266"/>
      <c r="MG115" s="267">
        <f t="shared" si="173"/>
        <v>0</v>
      </c>
      <c r="MH115" s="260">
        <f>+(IF(OR($B115=0,$C115=0,$D115=0,$DC$2&gt;$OE$1),0,IF(OR(MC115=0,ME115=0,MF115=0),0,MIN((VLOOKUP($D115,SALERYCODE,3,0))*(IF($D115=6,MF115,ME115))*((MIN((VLOOKUP($D115,SALERYCODE,5,0)),(IF($D115=6,ME115,MF115))))),MIN((VLOOKUP($D115,SALERYCODE,3,0)),(MC115+MD115))*(IF($D115=6,MF115,((MIN((VLOOKUP($D115,SALERYCODE,5,0)),MF115)))))))))/IF(AND($D115=2,'ראשי-פרטים כלליים וריכוז הוצאות'!$D$68&lt;&gt;4),1.2,1)</f>
        <v>0</v>
      </c>
      <c r="MI115" s="263"/>
      <c r="MJ115" s="264"/>
      <c r="MK115" s="265"/>
      <c r="ML115" s="266"/>
      <c r="MM115" s="267">
        <f t="shared" si="174"/>
        <v>0</v>
      </c>
      <c r="MN115" s="260">
        <f>+(IF(OR($B115=0,$C115=0,$D115=0,$DC$2&gt;$OE$1),0,IF(OR(MI115=0,MK115=0,ML115=0),0,MIN((VLOOKUP($D115,SALERYCODE,3,0))*(IF($D115=6,ML115,MK115))*((MIN((VLOOKUP($D115,SALERYCODE,5,0)),(IF($D115=6,MK115,ML115))))),MIN((VLOOKUP($D115,SALERYCODE,3,0)),(MI115+MJ115))*(IF($D115=6,ML115,((MIN((VLOOKUP($D115,SALERYCODE,5,0)),ML115)))))))))/IF(AND($D115=2,'ראשי-פרטים כלליים וריכוז הוצאות'!$D$68&lt;&gt;4),1.2,1)</f>
        <v>0</v>
      </c>
      <c r="MO115" s="263"/>
      <c r="MP115" s="264"/>
      <c r="MQ115" s="265"/>
      <c r="MR115" s="266"/>
      <c r="MS115" s="267">
        <f t="shared" si="175"/>
        <v>0</v>
      </c>
      <c r="MT115" s="260">
        <f>+(IF(OR($B115=0,$C115=0,$D115=0,$DC$2&gt;$OE$1),0,IF(OR(MO115=0,MQ115=0,MR115=0),0,MIN((VLOOKUP($D115,SALERYCODE,3,0))*(IF($D115=6,MR115,MQ115))*((MIN((VLOOKUP($D115,SALERYCODE,5,0)),(IF($D115=6,MQ115,MR115))))),MIN((VLOOKUP($D115,SALERYCODE,3,0)),(MO115+MP115))*(IF($D115=6,MR115,((MIN((VLOOKUP($D115,SALERYCODE,5,0)),MR115)))))))))/IF(AND($D115=2,'ראשי-פרטים כלליים וריכוז הוצאות'!$D$68&lt;&gt;4),1.2,1)</f>
        <v>0</v>
      </c>
      <c r="MU115" s="263"/>
      <c r="MV115" s="264"/>
      <c r="MW115" s="265"/>
      <c r="MX115" s="266"/>
      <c r="MY115" s="267">
        <f t="shared" si="176"/>
        <v>0</v>
      </c>
      <c r="MZ115" s="260">
        <f>+(IF(OR($B115=0,$C115=0,$D115=0,$DC$2&gt;$OE$1),0,IF(OR(MU115=0,MW115=0,MX115=0),0,MIN((VLOOKUP($D115,SALERYCODE,3,0))*(IF($D115=6,MX115,MW115))*((MIN((VLOOKUP($D115,SALERYCODE,5,0)),(IF($D115=6,MW115,MX115))))),MIN((VLOOKUP($D115,SALERYCODE,3,0)),(MU115+MV115))*(IF($D115=6,MX115,((MIN((VLOOKUP($D115,SALERYCODE,5,0)),MX115)))))))))/IF(AND($D115=2,'ראשי-פרטים כלליים וריכוז הוצאות'!$D$68&lt;&gt;4),1.2,1)</f>
        <v>0</v>
      </c>
      <c r="NA115" s="263"/>
      <c r="NB115" s="264"/>
      <c r="NC115" s="265"/>
      <c r="ND115" s="266"/>
      <c r="NE115" s="267">
        <f t="shared" si="177"/>
        <v>0</v>
      </c>
      <c r="NF115" s="260">
        <f>+(IF(OR($B115=0,$C115=0,$D115=0,$DC$2&gt;$OE$1),0,IF(OR(NA115=0,NC115=0,ND115=0),0,MIN((VLOOKUP($D115,SALERYCODE,3,0))*(IF($D115=6,ND115,NC115))*((MIN((VLOOKUP($D115,SALERYCODE,5,0)),(IF($D115=6,NC115,ND115))))),MIN((VLOOKUP($D115,SALERYCODE,3,0)),(NA115+NB115))*(IF($D115=6,ND115,((MIN((VLOOKUP($D115,SALERYCODE,5,0)),ND115)))))))))/IF(AND($D115=2,'ראשי-פרטים כלליים וריכוז הוצאות'!$D$68&lt;&gt;4),1.2,1)</f>
        <v>0</v>
      </c>
      <c r="NG115" s="263"/>
      <c r="NH115" s="264"/>
      <c r="NI115" s="265"/>
      <c r="NJ115" s="266"/>
      <c r="NK115" s="267">
        <f t="shared" si="178"/>
        <v>0</v>
      </c>
      <c r="NL115" s="260">
        <f>+(IF(OR($B115=0,$C115=0,$D115=0,$DC$2&gt;$OE$1),0,IF(OR(NG115=0,NI115=0,NJ115=0),0,MIN((VLOOKUP($D115,SALERYCODE,3,0))*(IF($D115=6,NJ115,NI115))*((MIN((VLOOKUP($D115,SALERYCODE,5,0)),(IF($D115=6,NI115,NJ115))))),MIN((VLOOKUP($D115,SALERYCODE,3,0)),(NG115+NH115))*(IF($D115=6,NJ115,((MIN((VLOOKUP($D115,SALERYCODE,5,0)),NJ115)))))))))/IF(AND($D115=2,'ראשי-פרטים כלליים וריכוז הוצאות'!$D$68&lt;&gt;4),1.2,1)</f>
        <v>0</v>
      </c>
      <c r="NM115" s="263"/>
      <c r="NN115" s="264"/>
      <c r="NO115" s="265"/>
      <c r="NP115" s="266"/>
      <c r="NQ115" s="267">
        <f t="shared" si="179"/>
        <v>0</v>
      </c>
      <c r="NR115" s="260">
        <f>+(IF(OR($B115=0,$C115=0,$D115=0,$DC$2&gt;$OE$1),0,IF(OR(NM115=0,NO115=0,NP115=0),0,MIN((VLOOKUP($D115,SALERYCODE,3,0))*(IF($D115=6,NP115,NO115))*((MIN((VLOOKUP($D115,SALERYCODE,5,0)),(IF($D115=6,NO115,NP115))))),MIN((VLOOKUP($D115,SALERYCODE,3,0)),(NM115+NN115))*(IF($D115=6,NP115,((MIN((VLOOKUP($D115,SALERYCODE,5,0)),NP115)))))))))/IF(AND($D115=2,'ראשי-פרטים כלליים וריכוז הוצאות'!$D$68&lt;&gt;4),1.2,1)</f>
        <v>0</v>
      </c>
      <c r="NS115" s="263"/>
      <c r="NT115" s="264"/>
      <c r="NU115" s="265"/>
      <c r="NV115" s="266"/>
      <c r="NW115" s="267">
        <f t="shared" si="180"/>
        <v>0</v>
      </c>
      <c r="NX115" s="260">
        <f>+(IF(OR($B115=0,$C115=0,$D115=0,$DC$2&gt;$OE$1),0,IF(OR(NS115=0,NU115=0,NV115=0),0,MIN((VLOOKUP($D115,SALERYCODE,3,0))*(IF($D115=6,NV115,NU115))*((MIN((VLOOKUP($D115,SALERYCODE,5,0)),(IF($D115=6,NU115,NV115))))),MIN((VLOOKUP($D115,SALERYCODE,3,0)),(NS115+NT115))*(IF($D115=6,NV115,((MIN((VLOOKUP($D115,SALERYCODE,5,0)),NV115)))))))))/IF(AND($D115=2,'ראשי-פרטים כלליים וריכוז הוצאות'!$D$68&lt;&gt;4),1.2,1)</f>
        <v>0</v>
      </c>
      <c r="NY115" s="263"/>
      <c r="NZ115" s="264"/>
      <c r="OA115" s="265"/>
      <c r="OB115" s="266"/>
      <c r="OC115" s="267">
        <f t="shared" si="181"/>
        <v>0</v>
      </c>
      <c r="OD115" s="260">
        <f>+(IF(OR($B115=0,$C115=0,$D115=0,$DC$2&gt;$OE$1),0,IF(OR(NY115=0,OA115=0,OB115=0),0,MIN((VLOOKUP($D115,SALERYCODE,3,0))*(IF($D115=6,OB115,OA115))*((MIN((VLOOKUP($D115,SALERYCODE,5,0)),(IF($D115=6,OA115,OB115))))),MIN((VLOOKUP($D115,SALERYCODE,3,0)),(NY115+NZ115))*(IF($D115=6,OB115,((MIN((VLOOKUP($D115,SALERYCODE,5,0)),OB115)))))))))/IF(AND($D115=2,'ראשי-פרטים כלליים וריכוז הוצאות'!$D$68&lt;&gt;4),1.2,1)</f>
        <v>0</v>
      </c>
      <c r="OE115" s="275">
        <f t="shared" si="192"/>
        <v>0</v>
      </c>
      <c r="OF115" s="283">
        <f t="shared" si="193"/>
        <v>9.9999999999999995E-7</v>
      </c>
      <c r="OG115" s="276">
        <f t="shared" si="194"/>
        <v>0</v>
      </c>
      <c r="OH115" s="275">
        <f t="shared" si="195"/>
        <v>0</v>
      </c>
      <c r="OI115" s="275">
        <v>0</v>
      </c>
      <c r="OJ115" s="258">
        <f t="shared" si="191"/>
        <v>0</v>
      </c>
      <c r="OK115" s="284"/>
      <c r="OL115" s="116">
        <f>MIN(OJ115+OK115*OF115*OE115/$OL$1/IF(AND($D115=2,'ראשי-פרטים כלליים וריכוז הוצאות'!$D$68&lt;&gt;4),1.2,1),IF($D115&gt;0,VLOOKUP($D115,SALERYCODE,3,0)*12*OG115,0))</f>
        <v>0</v>
      </c>
      <c r="OM115" s="95">
        <f t="shared" si="182"/>
        <v>0</v>
      </c>
      <c r="ON115" s="11">
        <f t="shared" si="183"/>
        <v>0</v>
      </c>
      <c r="OO115" s="11">
        <f t="shared" si="184"/>
        <v>0</v>
      </c>
      <c r="OP115" s="22">
        <f t="shared" si="185"/>
        <v>0</v>
      </c>
      <c r="OQ115" s="11">
        <f t="shared" si="186"/>
        <v>0</v>
      </c>
      <c r="OR115" s="11" t="e">
        <f>#REF!</f>
        <v>#REF!</v>
      </c>
      <c r="OS115" s="35" t="e">
        <f>#REF!-OP115</f>
        <v>#REF!</v>
      </c>
      <c r="OT115" s="35" t="e">
        <f>OS115-#REF!</f>
        <v>#REF!</v>
      </c>
      <c r="OU115" s="43" t="e">
        <f>IF(AND(OP115&gt;0,(OS115=#REF!-OP115)),"מועסק פחות מ-10% מזמנו במופ","")</f>
        <v>#REF!</v>
      </c>
    </row>
    <row r="116" spans="1:411" ht="24" hidden="1" customHeight="1" outlineLevel="1" x14ac:dyDescent="0.2">
      <c r="A116" s="282">
        <v>113</v>
      </c>
      <c r="B116" s="269"/>
      <c r="C116" s="270"/>
      <c r="D116" s="271"/>
      <c r="E116" s="263"/>
      <c r="F116" s="264"/>
      <c r="G116" s="265"/>
      <c r="H116" s="266"/>
      <c r="I116" s="267">
        <f t="shared" si="117"/>
        <v>0</v>
      </c>
      <c r="J116" s="260">
        <f>(IF(OR($B116=0,$C116=0,$D116=0,$E$2&gt;$OE$1),0,IF(OR($E116=0,$G116=0,$H116=0),0,MIN((VLOOKUP($D116,SALERYCODE,3,0))*(IF($D116=6,$H116,$G116))*((MIN((VLOOKUP($D116,SALERYCODE,5,0)),(IF($D116=6,$G116,$H116))))),MIN((VLOOKUP($D116,SALERYCODE,3,0)),($E116+$F116))*(IF($D116=6,$H116,((MIN((VLOOKUP($D116,SALERYCODE,5,0)),$H116)))))))))/IF(AND($D116=2,'ראשי-פרטים כלליים וריכוז הוצאות'!$D$68&lt;&gt;4),1.2,1)</f>
        <v>0</v>
      </c>
      <c r="K116" s="263"/>
      <c r="L116" s="264"/>
      <c r="M116" s="265"/>
      <c r="N116" s="266"/>
      <c r="O116" s="267">
        <f t="shared" si="118"/>
        <v>0</v>
      </c>
      <c r="P116" s="260">
        <f>+(IF(OR($B116=0,$C116=0,$D116=0,$K$2&gt;$OE$1),0,IF(OR($K116=0,$M116=0,$N116=0),0,MIN((VLOOKUP($D116,SALERYCODE,3,0))*(IF($D116=6,$N116,$M116))*((MIN((VLOOKUP($D116,SALERYCODE,5,0)),(IF($D116=6,$M116,$N116))))),MIN((VLOOKUP($D116,SALERYCODE,3,0)),($K116+$L116))*(IF($D116=6,$N116,((MIN((VLOOKUP($D116,SALERYCODE,5,0)),$N116)))))))))/IF(AND($D116=2,'ראשי-פרטים כלליים וריכוז הוצאות'!$D$68&lt;&gt;4),1.2,1)</f>
        <v>0</v>
      </c>
      <c r="Q116" s="263"/>
      <c r="R116" s="264"/>
      <c r="S116" s="265"/>
      <c r="T116" s="266"/>
      <c r="U116" s="267">
        <f t="shared" si="119"/>
        <v>0</v>
      </c>
      <c r="V116" s="260">
        <f>+(IF(OR($B116=0,$C116=0,$D116=0,$Q$2&gt;$OE$1),0,IF(OR(Q116=0,S116=0,T116=0),0,MIN((VLOOKUP($D116,SALERYCODE,3,0))*(IF($D116=6,T116,S116))*((MIN((VLOOKUP($D116,SALERYCODE,5,0)),(IF($D116=6,S116,T116))))),MIN((VLOOKUP($D116,SALERYCODE,3,0)),(Q116+R116))*(IF($D116=6,T116,((MIN((VLOOKUP($D116,SALERYCODE,5,0)),T116)))))))))/IF(AND($D116=2,'ראשי-פרטים כלליים וריכוז הוצאות'!$D$68&lt;&gt;4),1.2,1)</f>
        <v>0</v>
      </c>
      <c r="W116" s="263"/>
      <c r="X116" s="264"/>
      <c r="Y116" s="265"/>
      <c r="Z116" s="266"/>
      <c r="AA116" s="267">
        <f t="shared" si="120"/>
        <v>0</v>
      </c>
      <c r="AB116" s="260">
        <f>+(IF(OR($B116=0,$C116=0,$D116=0,$W$2&gt;$OE$1),0,IF(OR(W116=0,Y116=0,Z116=0),0,MIN((VLOOKUP($D116,SALERYCODE,3,0))*(IF($D116=6,Z116,Y116))*((MIN((VLOOKUP($D116,SALERYCODE,5,0)),(IF($D116=6,Y116,Z116))))),MIN((VLOOKUP($D116,SALERYCODE,3,0)),(W116+X116))*(IF($D116=6,Z116,((MIN((VLOOKUP($D116,SALERYCODE,5,0)),Z116)))))))))/IF(AND($D116=2,'ראשי-פרטים כלליים וריכוז הוצאות'!$D$68&lt;&gt;4),1.2,1)</f>
        <v>0</v>
      </c>
      <c r="AC116" s="263"/>
      <c r="AD116" s="264"/>
      <c r="AE116" s="265"/>
      <c r="AF116" s="266"/>
      <c r="AG116" s="267">
        <f t="shared" si="121"/>
        <v>0</v>
      </c>
      <c r="AH116" s="260">
        <f>+(IF(OR($B116=0,$C116=0,$D116=0,$AC$2&gt;$OE$1),0,IF(OR(AC116=0,AE116=0,AF116=0),0,MIN((VLOOKUP($D116,SALERYCODE,3,0))*(IF($D116=6,AF116,AE116))*((MIN((VLOOKUP($D116,SALERYCODE,5,0)),(IF($D116=6,AE116,AF116))))),MIN((VLOOKUP($D116,SALERYCODE,3,0)),(AC116+AD116))*(IF($D116=6,AF116,((MIN((VLOOKUP($D116,SALERYCODE,5,0)),AF116)))))))))/IF(AND($D116=2,'ראשי-פרטים כלליים וריכוז הוצאות'!$D$68&lt;&gt;4),1.2,1)</f>
        <v>0</v>
      </c>
      <c r="AI116" s="263"/>
      <c r="AJ116" s="264"/>
      <c r="AK116" s="265"/>
      <c r="AL116" s="266"/>
      <c r="AM116" s="267">
        <f t="shared" si="122"/>
        <v>0</v>
      </c>
      <c r="AN116" s="260">
        <f>+(IF(OR($B116=0,$C116=0,$D116=0,$AI$2&gt;$OE$1),0,IF(OR(AI116=0,AK116=0,AL116=0),0,MIN((VLOOKUP($D116,SALERYCODE,3,0))*(IF($D116=6,AL116,AK116))*((MIN((VLOOKUP($D116,SALERYCODE,5,0)),(IF($D116=6,AK116,AL116))))),MIN((VLOOKUP($D116,SALERYCODE,3,0)),(AI116+AJ116))*(IF($D116=6,AL116,((MIN((VLOOKUP($D116,SALERYCODE,5,0)),AL116)))))))))/IF(AND($D116=2,'ראשי-פרטים כלליים וריכוז הוצאות'!$D$68&lt;&gt;4),1.2,1)</f>
        <v>0</v>
      </c>
      <c r="AO116" s="263"/>
      <c r="AP116" s="264"/>
      <c r="AQ116" s="265"/>
      <c r="AR116" s="266"/>
      <c r="AS116" s="267">
        <f t="shared" si="123"/>
        <v>0</v>
      </c>
      <c r="AT116" s="260">
        <f>+(IF(OR($B116=0,$C116=0,$D116=0,$AO$2&gt;$OE$1),0,IF(OR(AO116=0,AQ116=0,AR116=0),0,MIN((VLOOKUP($D116,SALERYCODE,3,0))*(IF($D116=6,AR116,AQ116))*((MIN((VLOOKUP($D116,SALERYCODE,5,0)),(IF($D116=6,AQ116,AR116))))),MIN((VLOOKUP($D116,SALERYCODE,3,0)),(AO116+AP116))*(IF($D116=6,AR116,((MIN((VLOOKUP($D116,SALERYCODE,5,0)),AR116)))))))))/IF(AND($D116=2,'ראשי-פרטים כלליים וריכוז הוצאות'!$D$68&lt;&gt;4),1.2,1)</f>
        <v>0</v>
      </c>
      <c r="AU116" s="263"/>
      <c r="AV116" s="264"/>
      <c r="AW116" s="265"/>
      <c r="AX116" s="266"/>
      <c r="AY116" s="267">
        <f t="shared" si="124"/>
        <v>0</v>
      </c>
      <c r="AZ116" s="260">
        <f>+(IF(OR($B116=0,$C116=0,$D116=0,$AU$2&gt;$OE$1),0,IF(OR(AU116=0,AW116=0,AX116=0),0,MIN((VLOOKUP($D116,SALERYCODE,3,0))*(IF($D116=6,AX116,AW116))*((MIN((VLOOKUP($D116,SALERYCODE,5,0)),(IF($D116=6,AW116,AX116))))),MIN((VLOOKUP($D116,SALERYCODE,3,0)),(AU116+AV116))*(IF($D116=6,AX116,((MIN((VLOOKUP($D116,SALERYCODE,5,0)),AX116)))))))))/IF(AND($D116=2,'ראשי-פרטים כלליים וריכוז הוצאות'!$D$68&lt;&gt;4),1.2,1)</f>
        <v>0</v>
      </c>
      <c r="BA116" s="263"/>
      <c r="BB116" s="264"/>
      <c r="BC116" s="265"/>
      <c r="BD116" s="266"/>
      <c r="BE116" s="267">
        <f t="shared" si="125"/>
        <v>0</v>
      </c>
      <c r="BF116" s="260">
        <f>+(IF(OR($B116=0,$C116=0,$D116=0,$BA$2&gt;$OE$1),0,IF(OR(BA116=0,BC116=0,BD116=0),0,MIN((VLOOKUP($D116,SALERYCODE,3,0))*(IF($D116=6,BD116,BC116))*((MIN((VLOOKUP($D116,SALERYCODE,5,0)),(IF($D116=6,BC116,BD116))))),MIN((VLOOKUP($D116,SALERYCODE,3,0)),(BA116+BB116))*(IF($D116=6,BD116,((MIN((VLOOKUP($D116,SALERYCODE,5,0)),BD116)))))))))/IF(AND($D116=2,'ראשי-פרטים כלליים וריכוז הוצאות'!$D$68&lt;&gt;4),1.2,1)</f>
        <v>0</v>
      </c>
      <c r="BG116" s="263"/>
      <c r="BH116" s="264"/>
      <c r="BI116" s="265"/>
      <c r="BJ116" s="266"/>
      <c r="BK116" s="267">
        <f t="shared" si="126"/>
        <v>0</v>
      </c>
      <c r="BL116" s="260">
        <f>+(IF(OR($B116=0,$C116=0,$D116=0,$BG$2&gt;$OE$1),0,IF(OR(BG116=0,BI116=0,BJ116=0),0,MIN((VLOOKUP($D116,SALERYCODE,3,0))*(IF($D116=6,BJ116,BI116))*((MIN((VLOOKUP($D116,SALERYCODE,5,0)),(IF($D116=6,BI116,BJ116))))),MIN((VLOOKUP($D116,SALERYCODE,3,0)),(BG116+BH116))*(IF($D116=6,BJ116,((MIN((VLOOKUP($D116,SALERYCODE,5,0)),BJ116)))))))))/IF(AND($D116=2,'ראשי-פרטים כלליים וריכוז הוצאות'!$D$68&lt;&gt;4),1.2,1)</f>
        <v>0</v>
      </c>
      <c r="BM116" s="263"/>
      <c r="BN116" s="264"/>
      <c r="BO116" s="265"/>
      <c r="BP116" s="266"/>
      <c r="BQ116" s="267">
        <f t="shared" si="127"/>
        <v>0</v>
      </c>
      <c r="BR116" s="260">
        <f>+(IF(OR($B116=0,$C116=0,$D116=0,$BM$2&gt;$OE$1),0,IF(OR(BM116=0,BO116=0,BP116=0),0,MIN((VLOOKUP($D116,SALERYCODE,3,0))*(IF($D116=6,BP116,BO116))*((MIN((VLOOKUP($D116,SALERYCODE,5,0)),(IF($D116=6,BO116,BP116))))),MIN((VLOOKUP($D116,SALERYCODE,3,0)),(BM116+BN116))*(IF($D116=6,BP116,((MIN((VLOOKUP($D116,SALERYCODE,5,0)),BP116)))))))))/IF(AND($D116=2,'ראשי-פרטים כלליים וריכוז הוצאות'!$D$68&lt;&gt;4),1.2,1)</f>
        <v>0</v>
      </c>
      <c r="BS116" s="263"/>
      <c r="BT116" s="264"/>
      <c r="BU116" s="265"/>
      <c r="BV116" s="266"/>
      <c r="BW116" s="267">
        <f t="shared" si="128"/>
        <v>0</v>
      </c>
      <c r="BX116" s="260">
        <f>+(IF(OR($B116=0,$C116=0,$D116=0,$BS$2&gt;$OE$1),0,IF(OR(BS116=0,BU116=0,BV116=0),0,MIN((VLOOKUP($D116,SALERYCODE,3,0))*(IF($D116=6,BV116,BU116))*((MIN((VLOOKUP($D116,SALERYCODE,5,0)),(IF($D116=6,BU116,BV116))))),MIN((VLOOKUP($D116,SALERYCODE,3,0)),(BS116+BT116))*(IF($D116=6,BV116,((MIN((VLOOKUP($D116,SALERYCODE,5,0)),BV116)))))))))/IF(AND($D116=2,'ראשי-פרטים כלליים וריכוז הוצאות'!$D$68&lt;&gt;4),1.2,1)</f>
        <v>0</v>
      </c>
      <c r="BY116" s="263"/>
      <c r="BZ116" s="264"/>
      <c r="CA116" s="265"/>
      <c r="CB116" s="266"/>
      <c r="CC116" s="267">
        <f t="shared" si="129"/>
        <v>0</v>
      </c>
      <c r="CD116" s="260">
        <f>+(IF(OR($B116=0,$C116=0,$D116=0,$BY$2&gt;$OE$1),0,IF(OR(BY116=0,CA116=0,CB116=0),0,MIN((VLOOKUP($D116,SALERYCODE,3,0))*(IF($D116=6,CB116,CA116))*((MIN((VLOOKUP($D116,SALERYCODE,5,0)),(IF($D116=6,CA116,CB116))))),MIN((VLOOKUP($D116,SALERYCODE,3,0)),(BY116+BZ116))*(IF($D116=6,CB116,((MIN((VLOOKUP($D116,SALERYCODE,5,0)),CB116)))))))))/IF(AND($D116=2,'ראשי-פרטים כלליים וריכוז הוצאות'!$D$68&lt;&gt;4),1.2,1)</f>
        <v>0</v>
      </c>
      <c r="CE116" s="263"/>
      <c r="CF116" s="264"/>
      <c r="CG116" s="265"/>
      <c r="CH116" s="266"/>
      <c r="CI116" s="267">
        <f t="shared" si="130"/>
        <v>0</v>
      </c>
      <c r="CJ116" s="260">
        <f>+(IF(OR($B116=0,$C116=0,$D116=0,$CE$2&gt;$OE$1),0,IF(OR(CE116=0,CG116=0,CH116=0),0,MIN((VLOOKUP($D116,SALERYCODE,3,0))*(IF($D116=6,CH116,CG116))*((MIN((VLOOKUP($D116,SALERYCODE,5,0)),(IF($D116=6,CG116,CH116))))),MIN((VLOOKUP($D116,SALERYCODE,3,0)),(CE116+CF116))*(IF($D116=6,CH116,((MIN((VLOOKUP($D116,SALERYCODE,5,0)),CH116)))))))))/IF(AND($D116=2,'ראשי-פרטים כלליים וריכוז הוצאות'!$D$68&lt;&gt;4),1.2,1)</f>
        <v>0</v>
      </c>
      <c r="CK116" s="263"/>
      <c r="CL116" s="264"/>
      <c r="CM116" s="265"/>
      <c r="CN116" s="266"/>
      <c r="CO116" s="267">
        <f t="shared" si="131"/>
        <v>0</v>
      </c>
      <c r="CP116" s="260">
        <f>+(IF(OR($B116=0,$C116=0,$D116=0,$CK$2&gt;$OE$1),0,IF(OR(CK116=0,CM116=0,CN116=0),0,MIN((VLOOKUP($D116,SALERYCODE,3,0))*(IF($D116=6,CN116,CM116))*((MIN((VLOOKUP($D116,SALERYCODE,5,0)),(IF($D116=6,CM116,CN116))))),MIN((VLOOKUP($D116,SALERYCODE,3,0)),(CK116+CL116))*(IF($D116=6,CN116,((MIN((VLOOKUP($D116,SALERYCODE,5,0)),CN116)))))))))/IF(AND($D116=2,'ראשי-פרטים כלליים וריכוז הוצאות'!$D$68&lt;&gt;4),1.2,1)</f>
        <v>0</v>
      </c>
      <c r="CQ116" s="263"/>
      <c r="CR116" s="264"/>
      <c r="CS116" s="265"/>
      <c r="CT116" s="266"/>
      <c r="CU116" s="267">
        <f t="shared" si="132"/>
        <v>0</v>
      </c>
      <c r="CV116" s="260">
        <f>+(IF(OR($B116=0,$C116=0,$D116=0,$CQ$2&gt;$OE$1),0,IF(OR(CQ116=0,CS116=0,CT116=0),0,MIN((VLOOKUP($D116,SALERYCODE,3,0))*(IF($D116=6,CT116,CS116))*((MIN((VLOOKUP($D116,SALERYCODE,5,0)),(IF($D116=6,CS116,CT116))))),MIN((VLOOKUP($D116,SALERYCODE,3,0)),(CQ116+CR116))*(IF($D116=6,CT116,((MIN((VLOOKUP($D116,SALERYCODE,5,0)),CT116)))))))))/IF(AND($D116=2,'ראשי-פרטים כלליים וריכוז הוצאות'!$D$68&lt;&gt;4),1.2,1)</f>
        <v>0</v>
      </c>
      <c r="CW116" s="263"/>
      <c r="CX116" s="264"/>
      <c r="CY116" s="265"/>
      <c r="CZ116" s="266"/>
      <c r="DA116" s="267">
        <f t="shared" si="133"/>
        <v>0</v>
      </c>
      <c r="DB116" s="260">
        <f>+(IF(OR($B116=0,$C116=0,$D116=0,$CW$2&gt;$OE$1),0,IF(OR(CW116=0,CY116=0,CZ116=0),0,MIN((VLOOKUP($D116,SALERYCODE,3,0))*(IF($D116=6,CZ116,CY116))*((MIN((VLOOKUP($D116,SALERYCODE,5,0)),(IF($D116=6,CY116,CZ116))))),MIN((VLOOKUP($D116,SALERYCODE,3,0)),(CW116+CX116))*(IF($D116=6,CZ116,((MIN((VLOOKUP($D116,SALERYCODE,5,0)),CZ116)))))))))/IF(AND($D116=2,'ראשי-פרטים כלליים וריכוז הוצאות'!$D$68&lt;&gt;4),1.2,1)</f>
        <v>0</v>
      </c>
      <c r="DC116" s="263"/>
      <c r="DD116" s="264"/>
      <c r="DE116" s="265"/>
      <c r="DF116" s="266"/>
      <c r="DG116" s="267">
        <f t="shared" si="134"/>
        <v>0</v>
      </c>
      <c r="DH116" s="260">
        <f>+(IF(OR($B116=0,$C116=0,$D116=0,$DC$2&gt;$OE$1),0,IF(OR(DC116=0,DE116=0,DF116=0),0,MIN((VLOOKUP($D116,SALERYCODE,3,0))*(IF($D116=6,DF116,DE116))*((MIN((VLOOKUP($D116,SALERYCODE,5,0)),(IF($D116=6,DE116,DF116))))),MIN((VLOOKUP($D116,SALERYCODE,3,0)),(DC116+DD116))*(IF($D116=6,DF116,((MIN((VLOOKUP($D116,SALERYCODE,5,0)),DF116)))))))))/IF(AND($D116=2,'ראשי-פרטים כלליים וריכוז הוצאות'!$D$68&lt;&gt;4),1.2,1)</f>
        <v>0</v>
      </c>
      <c r="DI116" s="263"/>
      <c r="DJ116" s="264"/>
      <c r="DK116" s="265"/>
      <c r="DL116" s="266"/>
      <c r="DM116" s="267">
        <f t="shared" si="135"/>
        <v>0</v>
      </c>
      <c r="DN116" s="260">
        <f>+(IF(OR($B116=0,$C116=0,$D116=0,$DC$2&gt;$OE$1),0,IF(OR(DI116=0,DK116=0,DL116=0),0,MIN((VLOOKUP($D116,SALERYCODE,3,0))*(IF($D116=6,DL116,DK116))*((MIN((VLOOKUP($D116,SALERYCODE,5,0)),(IF($D116=6,DK116,DL116))))),MIN((VLOOKUP($D116,SALERYCODE,3,0)),(DI116+DJ116))*(IF($D116=6,DL116,((MIN((VLOOKUP($D116,SALERYCODE,5,0)),DL116)))))))))/IF(AND($D116=2,'ראשי-פרטים כלליים וריכוז הוצאות'!$D$68&lt;&gt;4),1.2,1)</f>
        <v>0</v>
      </c>
      <c r="DO116" s="263"/>
      <c r="DP116" s="264"/>
      <c r="DQ116" s="265"/>
      <c r="DR116" s="266"/>
      <c r="DS116" s="267">
        <f t="shared" si="136"/>
        <v>0</v>
      </c>
      <c r="DT116" s="260">
        <f>+(IF(OR($B116=0,$C116=0,$D116=0,$DC$2&gt;$OE$1),0,IF(OR(DO116=0,DQ116=0,DR116=0),0,MIN((VLOOKUP($D116,SALERYCODE,3,0))*(IF($D116=6,DR116,DQ116))*((MIN((VLOOKUP($D116,SALERYCODE,5,0)),(IF($D116=6,DQ116,DR116))))),MIN((VLOOKUP($D116,SALERYCODE,3,0)),(DO116+DP116))*(IF($D116=6,DR116,((MIN((VLOOKUP($D116,SALERYCODE,5,0)),DR116)))))))))/IF(AND($D116=2,'ראשי-פרטים כלליים וריכוז הוצאות'!$D$68&lt;&gt;4),1.2,1)</f>
        <v>0</v>
      </c>
      <c r="DU116" s="263"/>
      <c r="DV116" s="264"/>
      <c r="DW116" s="265"/>
      <c r="DX116" s="266"/>
      <c r="DY116" s="267">
        <f t="shared" si="137"/>
        <v>0</v>
      </c>
      <c r="DZ116" s="260">
        <f>+(IF(OR($B116=0,$C116=0,$D116=0,$DC$2&gt;$OE$1),0,IF(OR(DU116=0,DW116=0,DX116=0),0,MIN((VLOOKUP($D116,SALERYCODE,3,0))*(IF($D116=6,DX116,DW116))*((MIN((VLOOKUP($D116,SALERYCODE,5,0)),(IF($D116=6,DW116,DX116))))),MIN((VLOOKUP($D116,SALERYCODE,3,0)),(DU116+DV116))*(IF($D116=6,DX116,((MIN((VLOOKUP($D116,SALERYCODE,5,0)),DX116)))))))))/IF(AND($D116=2,'ראשי-פרטים כלליים וריכוז הוצאות'!$D$68&lt;&gt;4),1.2,1)</f>
        <v>0</v>
      </c>
      <c r="EA116" s="263"/>
      <c r="EB116" s="264"/>
      <c r="EC116" s="265"/>
      <c r="ED116" s="266"/>
      <c r="EE116" s="267">
        <f t="shared" si="138"/>
        <v>0</v>
      </c>
      <c r="EF116" s="260">
        <f>+(IF(OR($B116=0,$C116=0,$D116=0,$DC$2&gt;$OE$1),0,IF(OR(EA116=0,EC116=0,ED116=0),0,MIN((VLOOKUP($D116,SALERYCODE,3,0))*(IF($D116=6,ED116,EC116))*((MIN((VLOOKUP($D116,SALERYCODE,5,0)),(IF($D116=6,EC116,ED116))))),MIN((VLOOKUP($D116,SALERYCODE,3,0)),(EA116+EB116))*(IF($D116=6,ED116,((MIN((VLOOKUP($D116,SALERYCODE,5,0)),ED116)))))))))/IF(AND($D116=2,'ראשי-פרטים כלליים וריכוז הוצאות'!$D$68&lt;&gt;4),1.2,1)</f>
        <v>0</v>
      </c>
      <c r="EG116" s="263"/>
      <c r="EH116" s="264"/>
      <c r="EI116" s="265"/>
      <c r="EJ116" s="266"/>
      <c r="EK116" s="267">
        <f t="shared" si="139"/>
        <v>0</v>
      </c>
      <c r="EL116" s="260">
        <f>+(IF(OR($B116=0,$C116=0,$D116=0,$DC$2&gt;$OE$1),0,IF(OR(EG116=0,EI116=0,EJ116=0),0,MIN((VLOOKUP($D116,SALERYCODE,3,0))*(IF($D116=6,EJ116,EI116))*((MIN((VLOOKUP($D116,SALERYCODE,5,0)),(IF($D116=6,EI116,EJ116))))),MIN((VLOOKUP($D116,SALERYCODE,3,0)),(EG116+EH116))*(IF($D116=6,EJ116,((MIN((VLOOKUP($D116,SALERYCODE,5,0)),EJ116)))))))))/IF(AND($D116=2,'ראשי-פרטים כלליים וריכוז הוצאות'!$D$68&lt;&gt;4),1.2,1)</f>
        <v>0</v>
      </c>
      <c r="EM116" s="263"/>
      <c r="EN116" s="264"/>
      <c r="EO116" s="265"/>
      <c r="EP116" s="266"/>
      <c r="EQ116" s="267">
        <f t="shared" si="140"/>
        <v>0</v>
      </c>
      <c r="ER116" s="260">
        <f>+(IF(OR($B116=0,$C116=0,$D116=0,$DC$2&gt;$OE$1),0,IF(OR(EM116=0,EO116=0,EP116=0),0,MIN((VLOOKUP($D116,SALERYCODE,3,0))*(IF($D116=6,EP116,EO116))*((MIN((VLOOKUP($D116,SALERYCODE,5,0)),(IF($D116=6,EO116,EP116))))),MIN((VLOOKUP($D116,SALERYCODE,3,0)),(EM116+EN116))*(IF($D116=6,EP116,((MIN((VLOOKUP($D116,SALERYCODE,5,0)),EP116)))))))))/IF(AND($D116=2,'ראשי-פרטים כלליים וריכוז הוצאות'!$D$68&lt;&gt;4),1.2,1)</f>
        <v>0</v>
      </c>
      <c r="ES116" s="263"/>
      <c r="ET116" s="264"/>
      <c r="EU116" s="265"/>
      <c r="EV116" s="266"/>
      <c r="EW116" s="267">
        <f t="shared" si="141"/>
        <v>0</v>
      </c>
      <c r="EX116" s="260">
        <f>+(IF(OR($B116=0,$C116=0,$D116=0,$DC$2&gt;$OE$1),0,IF(OR(ES116=0,EU116=0,EV116=0),0,MIN((VLOOKUP($D116,SALERYCODE,3,0))*(IF($D116=6,EV116,EU116))*((MIN((VLOOKUP($D116,SALERYCODE,5,0)),(IF($D116=6,EU116,EV116))))),MIN((VLOOKUP($D116,SALERYCODE,3,0)),(ES116+ET116))*(IF($D116=6,EV116,((MIN((VLOOKUP($D116,SALERYCODE,5,0)),EV116)))))))))/IF(AND($D116=2,'ראשי-פרטים כלליים וריכוז הוצאות'!$D$68&lt;&gt;4),1.2,1)</f>
        <v>0</v>
      </c>
      <c r="EY116" s="263"/>
      <c r="EZ116" s="264"/>
      <c r="FA116" s="265"/>
      <c r="FB116" s="266"/>
      <c r="FC116" s="267">
        <f t="shared" si="142"/>
        <v>0</v>
      </c>
      <c r="FD116" s="260">
        <f>+(IF(OR($B116=0,$C116=0,$D116=0,$DC$2&gt;$OE$1),0,IF(OR(EY116=0,FA116=0,FB116=0),0,MIN((VLOOKUP($D116,SALERYCODE,3,0))*(IF($D116=6,FB116,FA116))*((MIN((VLOOKUP($D116,SALERYCODE,5,0)),(IF($D116=6,FA116,FB116))))),MIN((VLOOKUP($D116,SALERYCODE,3,0)),(EY116+EZ116))*(IF($D116=6,FB116,((MIN((VLOOKUP($D116,SALERYCODE,5,0)),FB116)))))))))/IF(AND($D116=2,'ראשי-פרטים כלליים וריכוז הוצאות'!$D$68&lt;&gt;4),1.2,1)</f>
        <v>0</v>
      </c>
      <c r="FE116" s="263"/>
      <c r="FF116" s="264"/>
      <c r="FG116" s="265"/>
      <c r="FH116" s="266"/>
      <c r="FI116" s="267">
        <f t="shared" si="143"/>
        <v>0</v>
      </c>
      <c r="FJ116" s="260">
        <f>+(IF(OR($B116=0,$C116=0,$D116=0,$DC$2&gt;$OE$1),0,IF(OR(FE116=0,FG116=0,FH116=0),0,MIN((VLOOKUP($D116,SALERYCODE,3,0))*(IF($D116=6,FH116,FG116))*((MIN((VLOOKUP($D116,SALERYCODE,5,0)),(IF($D116=6,FG116,FH116))))),MIN((VLOOKUP($D116,SALERYCODE,3,0)),(FE116+FF116))*(IF($D116=6,FH116,((MIN((VLOOKUP($D116,SALERYCODE,5,0)),FH116)))))))))/IF(AND($D116=2,'ראשי-פרטים כלליים וריכוז הוצאות'!$D$68&lt;&gt;4),1.2,1)</f>
        <v>0</v>
      </c>
      <c r="FK116" s="263"/>
      <c r="FL116" s="264"/>
      <c r="FM116" s="265"/>
      <c r="FN116" s="266"/>
      <c r="FO116" s="267">
        <f t="shared" si="144"/>
        <v>0</v>
      </c>
      <c r="FP116" s="260">
        <f>+(IF(OR($B116=0,$C116=0,$D116=0,$DC$2&gt;$OE$1),0,IF(OR(FK116=0,FM116=0,FN116=0),0,MIN((VLOOKUP($D116,SALERYCODE,3,0))*(IF($D116=6,FN116,FM116))*((MIN((VLOOKUP($D116,SALERYCODE,5,0)),(IF($D116=6,FM116,FN116))))),MIN((VLOOKUP($D116,SALERYCODE,3,0)),(FK116+FL116))*(IF($D116=6,FN116,((MIN((VLOOKUP($D116,SALERYCODE,5,0)),FN116)))))))))/IF(AND($D116=2,'ראשי-פרטים כלליים וריכוז הוצאות'!$D$68&lt;&gt;4),1.2,1)</f>
        <v>0</v>
      </c>
      <c r="FQ116" s="263"/>
      <c r="FR116" s="264"/>
      <c r="FS116" s="265"/>
      <c r="FT116" s="266"/>
      <c r="FU116" s="267">
        <f t="shared" si="145"/>
        <v>0</v>
      </c>
      <c r="FV116" s="260">
        <f>+(IF(OR($B116=0,$C116=0,$D116=0,$DC$2&gt;$OE$1),0,IF(OR(FQ116=0,FS116=0,FT116=0),0,MIN((VLOOKUP($D116,SALERYCODE,3,0))*(IF($D116=6,FT116,FS116))*((MIN((VLOOKUP($D116,SALERYCODE,5,0)),(IF($D116=6,FS116,FT116))))),MIN((VLOOKUP($D116,SALERYCODE,3,0)),(FQ116+FR116))*(IF($D116=6,FT116,((MIN((VLOOKUP($D116,SALERYCODE,5,0)),FT116)))))))))/IF(AND($D116=2,'ראשי-פרטים כלליים וריכוז הוצאות'!$D$68&lt;&gt;4),1.2,1)</f>
        <v>0</v>
      </c>
      <c r="FW116" s="263"/>
      <c r="FX116" s="264"/>
      <c r="FY116" s="265"/>
      <c r="FZ116" s="266"/>
      <c r="GA116" s="267">
        <f t="shared" si="146"/>
        <v>0</v>
      </c>
      <c r="GB116" s="260">
        <f>+(IF(OR($B116=0,$C116=0,$D116=0,$DC$2&gt;$OE$1),0,IF(OR(FW116=0,FY116=0,FZ116=0),0,MIN((VLOOKUP($D116,SALERYCODE,3,0))*(IF($D116=6,FZ116,FY116))*((MIN((VLOOKUP($D116,SALERYCODE,5,0)),(IF($D116=6,FY116,FZ116))))),MIN((VLOOKUP($D116,SALERYCODE,3,0)),(FW116+FX116))*(IF($D116=6,FZ116,((MIN((VLOOKUP($D116,SALERYCODE,5,0)),FZ116)))))))))/IF(AND($D116=2,'ראשי-פרטים כלליים וריכוז הוצאות'!$D$68&lt;&gt;4),1.2,1)</f>
        <v>0</v>
      </c>
      <c r="GC116" s="263"/>
      <c r="GD116" s="264"/>
      <c r="GE116" s="265"/>
      <c r="GF116" s="266"/>
      <c r="GG116" s="267">
        <f t="shared" si="147"/>
        <v>0</v>
      </c>
      <c r="GH116" s="260">
        <f>+(IF(OR($B116=0,$C116=0,$D116=0,$DC$2&gt;$OE$1),0,IF(OR(GC116=0,GE116=0,GF116=0),0,MIN((VLOOKUP($D116,SALERYCODE,3,0))*(IF($D116=6,GF116,GE116))*((MIN((VLOOKUP($D116,SALERYCODE,5,0)),(IF($D116=6,GE116,GF116))))),MIN((VLOOKUP($D116,SALERYCODE,3,0)),(GC116+GD116))*(IF($D116=6,GF116,((MIN((VLOOKUP($D116,SALERYCODE,5,0)),GF116)))))))))/IF(AND($D116=2,'ראשי-פרטים כלליים וריכוז הוצאות'!$D$68&lt;&gt;4),1.2,1)</f>
        <v>0</v>
      </c>
      <c r="GI116" s="263"/>
      <c r="GJ116" s="264"/>
      <c r="GK116" s="265"/>
      <c r="GL116" s="266"/>
      <c r="GM116" s="267">
        <f t="shared" si="148"/>
        <v>0</v>
      </c>
      <c r="GN116" s="260">
        <f>+(IF(OR($B116=0,$C116=0,$D116=0,$DC$2&gt;$OE$1),0,IF(OR(GI116=0,GK116=0,GL116=0),0,MIN((VLOOKUP($D116,SALERYCODE,3,0))*(IF($D116=6,GL116,GK116))*((MIN((VLOOKUP($D116,SALERYCODE,5,0)),(IF($D116=6,GK116,GL116))))),MIN((VLOOKUP($D116,SALERYCODE,3,0)),(GI116+GJ116))*(IF($D116=6,GL116,((MIN((VLOOKUP($D116,SALERYCODE,5,0)),GL116)))))))))/IF(AND($D116=2,'ראשי-פרטים כלליים וריכוז הוצאות'!$D$68&lt;&gt;4),1.2,1)</f>
        <v>0</v>
      </c>
      <c r="GO116" s="263"/>
      <c r="GP116" s="264"/>
      <c r="GQ116" s="265"/>
      <c r="GR116" s="266"/>
      <c r="GS116" s="267">
        <f t="shared" si="149"/>
        <v>0</v>
      </c>
      <c r="GT116" s="260">
        <f>+(IF(OR($B116=0,$C116=0,$D116=0,$DC$2&gt;$OE$1),0,IF(OR(GO116=0,GQ116=0,GR116=0),0,MIN((VLOOKUP($D116,SALERYCODE,3,0))*(IF($D116=6,GR116,GQ116))*((MIN((VLOOKUP($D116,SALERYCODE,5,0)),(IF($D116=6,GQ116,GR116))))),MIN((VLOOKUP($D116,SALERYCODE,3,0)),(GO116+GP116))*(IF($D116=6,GR116,((MIN((VLOOKUP($D116,SALERYCODE,5,0)),GR116)))))))))/IF(AND($D116=2,'ראשי-פרטים כלליים וריכוז הוצאות'!$D$68&lt;&gt;4),1.2,1)</f>
        <v>0</v>
      </c>
      <c r="GU116" s="263"/>
      <c r="GV116" s="264"/>
      <c r="GW116" s="265"/>
      <c r="GX116" s="266"/>
      <c r="GY116" s="267">
        <f t="shared" si="150"/>
        <v>0</v>
      </c>
      <c r="GZ116" s="260">
        <f>+(IF(OR($B116=0,$C116=0,$D116=0,$DC$2&gt;$OE$1),0,IF(OR(GU116=0,GW116=0,GX116=0),0,MIN((VLOOKUP($D116,SALERYCODE,3,0))*(IF($D116=6,GX116,GW116))*((MIN((VLOOKUP($D116,SALERYCODE,5,0)),(IF($D116=6,GW116,GX116))))),MIN((VLOOKUP($D116,SALERYCODE,3,0)),(GU116+GV116))*(IF($D116=6,GX116,((MIN((VLOOKUP($D116,SALERYCODE,5,0)),GX116)))))))))/IF(AND($D116=2,'ראשי-פרטים כלליים וריכוז הוצאות'!$D$68&lt;&gt;4),1.2,1)</f>
        <v>0</v>
      </c>
      <c r="HA116" s="263"/>
      <c r="HB116" s="264"/>
      <c r="HC116" s="265"/>
      <c r="HD116" s="266"/>
      <c r="HE116" s="267">
        <f t="shared" si="151"/>
        <v>0</v>
      </c>
      <c r="HF116" s="260">
        <f>+(IF(OR($B116=0,$C116=0,$D116=0,$DC$2&gt;$OE$1),0,IF(OR(HA116=0,HC116=0,HD116=0),0,MIN((VLOOKUP($D116,SALERYCODE,3,0))*(IF($D116=6,HD116,HC116))*((MIN((VLOOKUP($D116,SALERYCODE,5,0)),(IF($D116=6,HC116,HD116))))),MIN((VLOOKUP($D116,SALERYCODE,3,0)),(HA116+HB116))*(IF($D116=6,HD116,((MIN((VLOOKUP($D116,SALERYCODE,5,0)),HD116)))))))))/IF(AND($D116=2,'ראשי-פרטים כלליים וריכוז הוצאות'!$D$68&lt;&gt;4),1.2,1)</f>
        <v>0</v>
      </c>
      <c r="HG116" s="263"/>
      <c r="HH116" s="264"/>
      <c r="HI116" s="265"/>
      <c r="HJ116" s="266"/>
      <c r="HK116" s="267">
        <f t="shared" si="152"/>
        <v>0</v>
      </c>
      <c r="HL116" s="260">
        <f>+(IF(OR($B116=0,$C116=0,$D116=0,$DC$2&gt;$OE$1),0,IF(OR(HG116=0,HI116=0,HJ116=0),0,MIN((VLOOKUP($D116,SALERYCODE,3,0))*(IF($D116=6,HJ116,HI116))*((MIN((VLOOKUP($D116,SALERYCODE,5,0)),(IF($D116=6,HI116,HJ116))))),MIN((VLOOKUP($D116,SALERYCODE,3,0)),(HG116+HH116))*(IF($D116=6,HJ116,((MIN((VLOOKUP($D116,SALERYCODE,5,0)),HJ116)))))))))/IF(AND($D116=2,'ראשי-פרטים כלליים וריכוז הוצאות'!$D$68&lt;&gt;4),1.2,1)</f>
        <v>0</v>
      </c>
      <c r="HM116" s="263"/>
      <c r="HN116" s="264"/>
      <c r="HO116" s="265"/>
      <c r="HP116" s="266"/>
      <c r="HQ116" s="267">
        <f t="shared" si="153"/>
        <v>0</v>
      </c>
      <c r="HR116" s="260">
        <f>+(IF(OR($B116=0,$C116=0,$D116=0,$DC$2&gt;$OE$1),0,IF(OR(HM116=0,HO116=0,HP116=0),0,MIN((VLOOKUP($D116,SALERYCODE,3,0))*(IF($D116=6,HP116,HO116))*((MIN((VLOOKUP($D116,SALERYCODE,5,0)),(IF($D116=6,HO116,HP116))))),MIN((VLOOKUP($D116,SALERYCODE,3,0)),(HM116+HN116))*(IF($D116=6,HP116,((MIN((VLOOKUP($D116,SALERYCODE,5,0)),HP116)))))))))/IF(AND($D116=2,'ראשי-פרטים כלליים וריכוז הוצאות'!$D$68&lt;&gt;4),1.2,1)</f>
        <v>0</v>
      </c>
      <c r="HS116" s="263"/>
      <c r="HT116" s="264"/>
      <c r="HU116" s="265"/>
      <c r="HV116" s="266"/>
      <c r="HW116" s="267">
        <f t="shared" si="154"/>
        <v>0</v>
      </c>
      <c r="HX116" s="260">
        <f>+(IF(OR($B116=0,$C116=0,$D116=0,$DC$2&gt;$OE$1),0,IF(OR(HS116=0,HU116=0,HV116=0),0,MIN((VLOOKUP($D116,SALERYCODE,3,0))*(IF($D116=6,HV116,HU116))*((MIN((VLOOKUP($D116,SALERYCODE,5,0)),(IF($D116=6,HU116,HV116))))),MIN((VLOOKUP($D116,SALERYCODE,3,0)),(HS116+HT116))*(IF($D116=6,HV116,((MIN((VLOOKUP($D116,SALERYCODE,5,0)),HV116)))))))))/IF(AND($D116=2,'ראשי-פרטים כלליים וריכוז הוצאות'!$D$68&lt;&gt;4),1.2,1)</f>
        <v>0</v>
      </c>
      <c r="HY116" s="263"/>
      <c r="HZ116" s="264"/>
      <c r="IA116" s="265"/>
      <c r="IB116" s="266"/>
      <c r="IC116" s="267">
        <f t="shared" si="155"/>
        <v>0</v>
      </c>
      <c r="ID116" s="260">
        <f>+(IF(OR($B116=0,$C116=0,$D116=0,$DC$2&gt;$OE$1),0,IF(OR(HY116=0,IA116=0,IB116=0),0,MIN((VLOOKUP($D116,SALERYCODE,3,0))*(IF($D116=6,IB116,IA116))*((MIN((VLOOKUP($D116,SALERYCODE,5,0)),(IF($D116=6,IA116,IB116))))),MIN((VLOOKUP($D116,SALERYCODE,3,0)),(HY116+HZ116))*(IF($D116=6,IB116,((MIN((VLOOKUP($D116,SALERYCODE,5,0)),IB116)))))))))/IF(AND($D116=2,'ראשי-פרטים כלליים וריכוז הוצאות'!$D$68&lt;&gt;4),1.2,1)</f>
        <v>0</v>
      </c>
      <c r="IE116" s="263"/>
      <c r="IF116" s="264"/>
      <c r="IG116" s="265"/>
      <c r="IH116" s="266"/>
      <c r="II116" s="267">
        <f t="shared" si="156"/>
        <v>0</v>
      </c>
      <c r="IJ116" s="260">
        <f>+(IF(OR($B116=0,$C116=0,$D116=0,$DC$2&gt;$OE$1),0,IF(OR(IE116=0,IG116=0,IH116=0),0,MIN((VLOOKUP($D116,SALERYCODE,3,0))*(IF($D116=6,IH116,IG116))*((MIN((VLOOKUP($D116,SALERYCODE,5,0)),(IF($D116=6,IG116,IH116))))),MIN((VLOOKUP($D116,SALERYCODE,3,0)),(IE116+IF116))*(IF($D116=6,IH116,((MIN((VLOOKUP($D116,SALERYCODE,5,0)),IH116)))))))))/IF(AND($D116=2,'ראשי-פרטים כלליים וריכוז הוצאות'!$D$68&lt;&gt;4),1.2,1)</f>
        <v>0</v>
      </c>
      <c r="IK116" s="263"/>
      <c r="IL116" s="264"/>
      <c r="IM116" s="265"/>
      <c r="IN116" s="266"/>
      <c r="IO116" s="267">
        <f t="shared" si="157"/>
        <v>0</v>
      </c>
      <c r="IP116" s="260">
        <f>+(IF(OR($B116=0,$C116=0,$D116=0,$DC$2&gt;$OE$1),0,IF(OR(IK116=0,IM116=0,IN116=0),0,MIN((VLOOKUP($D116,SALERYCODE,3,0))*(IF($D116=6,IN116,IM116))*((MIN((VLOOKUP($D116,SALERYCODE,5,0)),(IF($D116=6,IM116,IN116))))),MIN((VLOOKUP($D116,SALERYCODE,3,0)),(IK116+IL116))*(IF($D116=6,IN116,((MIN((VLOOKUP($D116,SALERYCODE,5,0)),IN116)))))))))/IF(AND($D116=2,'ראשי-פרטים כלליים וריכוז הוצאות'!$D$68&lt;&gt;4),1.2,1)</f>
        <v>0</v>
      </c>
      <c r="IQ116" s="263"/>
      <c r="IR116" s="264"/>
      <c r="IS116" s="265"/>
      <c r="IT116" s="266"/>
      <c r="IU116" s="267">
        <f t="shared" si="158"/>
        <v>0</v>
      </c>
      <c r="IV116" s="260">
        <f>+(IF(OR($B116=0,$C116=0,$D116=0,$DC$2&gt;$OE$1),0,IF(OR(IQ116=0,IS116=0,IT116=0),0,MIN((VLOOKUP($D116,SALERYCODE,3,0))*(IF($D116=6,IT116,IS116))*((MIN((VLOOKUP($D116,SALERYCODE,5,0)),(IF($D116=6,IS116,IT116))))),MIN((VLOOKUP($D116,SALERYCODE,3,0)),(IQ116+IR116))*(IF($D116=6,IT116,((MIN((VLOOKUP($D116,SALERYCODE,5,0)),IT116)))))))))/IF(AND($D116=2,'ראשי-פרטים כלליים וריכוז הוצאות'!$D$68&lt;&gt;4),1.2,1)</f>
        <v>0</v>
      </c>
      <c r="IW116" s="263"/>
      <c r="IX116" s="264"/>
      <c r="IY116" s="265"/>
      <c r="IZ116" s="266"/>
      <c r="JA116" s="267">
        <f t="shared" si="159"/>
        <v>0</v>
      </c>
      <c r="JB116" s="260">
        <f>+(IF(OR($B116=0,$C116=0,$D116=0,$DC$2&gt;$OE$1),0,IF(OR(IW116=0,IY116=0,IZ116=0),0,MIN((VLOOKUP($D116,SALERYCODE,3,0))*(IF($D116=6,IZ116,IY116))*((MIN((VLOOKUP($D116,SALERYCODE,5,0)),(IF($D116=6,IY116,IZ116))))),MIN((VLOOKUP($D116,SALERYCODE,3,0)),(IW116+IX116))*(IF($D116=6,IZ116,((MIN((VLOOKUP($D116,SALERYCODE,5,0)),IZ116)))))))))/IF(AND($D116=2,'ראשי-פרטים כלליים וריכוז הוצאות'!$D$68&lt;&gt;4),1.2,1)</f>
        <v>0</v>
      </c>
      <c r="JC116" s="263"/>
      <c r="JD116" s="264"/>
      <c r="JE116" s="265"/>
      <c r="JF116" s="266"/>
      <c r="JG116" s="267">
        <f t="shared" si="160"/>
        <v>0</v>
      </c>
      <c r="JH116" s="260">
        <f>+(IF(OR($B116=0,$C116=0,$D116=0,$DC$2&gt;$OE$1),0,IF(OR(JC116=0,JE116=0,JF116=0),0,MIN((VLOOKUP($D116,SALERYCODE,3,0))*(IF($D116=6,JF116,JE116))*((MIN((VLOOKUP($D116,SALERYCODE,5,0)),(IF($D116=6,JE116,JF116))))),MIN((VLOOKUP($D116,SALERYCODE,3,0)),(JC116+JD116))*(IF($D116=6,JF116,((MIN((VLOOKUP($D116,SALERYCODE,5,0)),JF116)))))))))/IF(AND($D116=2,'ראשי-פרטים כלליים וריכוז הוצאות'!$D$68&lt;&gt;4),1.2,1)</f>
        <v>0</v>
      </c>
      <c r="JI116" s="263"/>
      <c r="JJ116" s="264"/>
      <c r="JK116" s="265"/>
      <c r="JL116" s="266"/>
      <c r="JM116" s="267">
        <f t="shared" si="161"/>
        <v>0</v>
      </c>
      <c r="JN116" s="260">
        <f>+(IF(OR($B116=0,$C116=0,$D116=0,$DC$2&gt;$OE$1),0,IF(OR(JI116=0,JK116=0,JL116=0),0,MIN((VLOOKUP($D116,SALERYCODE,3,0))*(IF($D116=6,JL116,JK116))*((MIN((VLOOKUP($D116,SALERYCODE,5,0)),(IF($D116=6,JK116,JL116))))),MIN((VLOOKUP($D116,SALERYCODE,3,0)),(JI116+JJ116))*(IF($D116=6,JL116,((MIN((VLOOKUP($D116,SALERYCODE,5,0)),JL116)))))))))/IF(AND($D116=2,'ראשי-פרטים כלליים וריכוז הוצאות'!$D$68&lt;&gt;4),1.2,1)</f>
        <v>0</v>
      </c>
      <c r="JO116" s="263"/>
      <c r="JP116" s="264"/>
      <c r="JQ116" s="265"/>
      <c r="JR116" s="266"/>
      <c r="JS116" s="267">
        <f t="shared" si="162"/>
        <v>0</v>
      </c>
      <c r="JT116" s="260">
        <f>+(IF(OR($B116=0,$C116=0,$D116=0,$DC$2&gt;$OE$1),0,IF(OR(JO116=0,JQ116=0,JR116=0),0,MIN((VLOOKUP($D116,SALERYCODE,3,0))*(IF($D116=6,JR116,JQ116))*((MIN((VLOOKUP($D116,SALERYCODE,5,0)),(IF($D116=6,JQ116,JR116))))),MIN((VLOOKUP($D116,SALERYCODE,3,0)),(JO116+JP116))*(IF($D116=6,JR116,((MIN((VLOOKUP($D116,SALERYCODE,5,0)),JR116)))))))))/IF(AND($D116=2,'ראשי-פרטים כלליים וריכוז הוצאות'!$D$68&lt;&gt;4),1.2,1)</f>
        <v>0</v>
      </c>
      <c r="JU116" s="263"/>
      <c r="JV116" s="264"/>
      <c r="JW116" s="265"/>
      <c r="JX116" s="266"/>
      <c r="JY116" s="267">
        <f t="shared" si="163"/>
        <v>0</v>
      </c>
      <c r="JZ116" s="260">
        <f>+(IF(OR($B116=0,$C116=0,$D116=0,$DC$2&gt;$OE$1),0,IF(OR(JU116=0,JW116=0,JX116=0),0,MIN((VLOOKUP($D116,SALERYCODE,3,0))*(IF($D116=6,JX116,JW116))*((MIN((VLOOKUP($D116,SALERYCODE,5,0)),(IF($D116=6,JW116,JX116))))),MIN((VLOOKUP($D116,SALERYCODE,3,0)),(JU116+JV116))*(IF($D116=6,JX116,((MIN((VLOOKUP($D116,SALERYCODE,5,0)),JX116)))))))))/IF(AND($D116=2,'ראשי-פרטים כלליים וריכוז הוצאות'!$D$68&lt;&gt;4),1.2,1)</f>
        <v>0</v>
      </c>
      <c r="KA116" s="263"/>
      <c r="KB116" s="264"/>
      <c r="KC116" s="265"/>
      <c r="KD116" s="266"/>
      <c r="KE116" s="267">
        <f t="shared" si="164"/>
        <v>0</v>
      </c>
      <c r="KF116" s="260">
        <f>+(IF(OR($B116=0,$C116=0,$D116=0,$DC$2&gt;$OE$1),0,IF(OR(KA116=0,KC116=0,KD116=0),0,MIN((VLOOKUP($D116,SALERYCODE,3,0))*(IF($D116=6,KD116,KC116))*((MIN((VLOOKUP($D116,SALERYCODE,5,0)),(IF($D116=6,KC116,KD116))))),MIN((VLOOKUP($D116,SALERYCODE,3,0)),(KA116+KB116))*(IF($D116=6,KD116,((MIN((VLOOKUP($D116,SALERYCODE,5,0)),KD116)))))))))/IF(AND($D116=2,'ראשי-פרטים כלליים וריכוז הוצאות'!$D$68&lt;&gt;4),1.2,1)</f>
        <v>0</v>
      </c>
      <c r="KG116" s="263"/>
      <c r="KH116" s="264"/>
      <c r="KI116" s="265"/>
      <c r="KJ116" s="266"/>
      <c r="KK116" s="267">
        <f t="shared" si="165"/>
        <v>0</v>
      </c>
      <c r="KL116" s="260">
        <f>+(IF(OR($B116=0,$C116=0,$D116=0,$DC$2&gt;$OE$1),0,IF(OR(KG116=0,KI116=0,KJ116=0),0,MIN((VLOOKUP($D116,SALERYCODE,3,0))*(IF($D116=6,KJ116,KI116))*((MIN((VLOOKUP($D116,SALERYCODE,5,0)),(IF($D116=6,KI116,KJ116))))),MIN((VLOOKUP($D116,SALERYCODE,3,0)),(KG116+KH116))*(IF($D116=6,KJ116,((MIN((VLOOKUP($D116,SALERYCODE,5,0)),KJ116)))))))))/IF(AND($D116=2,'ראשי-פרטים כלליים וריכוז הוצאות'!$D$68&lt;&gt;4),1.2,1)</f>
        <v>0</v>
      </c>
      <c r="KM116" s="263"/>
      <c r="KN116" s="264"/>
      <c r="KO116" s="265"/>
      <c r="KP116" s="266"/>
      <c r="KQ116" s="267">
        <f t="shared" si="166"/>
        <v>0</v>
      </c>
      <c r="KR116" s="260">
        <f>+(IF(OR($B116=0,$C116=0,$D116=0,$DC$2&gt;$OE$1),0,IF(OR(KM116=0,KO116=0,KP116=0),0,MIN((VLOOKUP($D116,SALERYCODE,3,0))*(IF($D116=6,KP116,KO116))*((MIN((VLOOKUP($D116,SALERYCODE,5,0)),(IF($D116=6,KO116,KP116))))),MIN((VLOOKUP($D116,SALERYCODE,3,0)),(KM116+KN116))*(IF($D116=6,KP116,((MIN((VLOOKUP($D116,SALERYCODE,5,0)),KP116)))))))))/IF(AND($D116=2,'ראשי-פרטים כלליים וריכוז הוצאות'!$D$68&lt;&gt;4),1.2,1)</f>
        <v>0</v>
      </c>
      <c r="KS116" s="263"/>
      <c r="KT116" s="264"/>
      <c r="KU116" s="265"/>
      <c r="KV116" s="266"/>
      <c r="KW116" s="267">
        <f t="shared" si="167"/>
        <v>0</v>
      </c>
      <c r="KX116" s="260">
        <f>+(IF(OR($B116=0,$C116=0,$D116=0,$DC$2&gt;$OE$1),0,IF(OR(KS116=0,KU116=0,KV116=0),0,MIN((VLOOKUP($D116,SALERYCODE,3,0))*(IF($D116=6,KV116,KU116))*((MIN((VLOOKUP($D116,SALERYCODE,5,0)),(IF($D116=6,KU116,KV116))))),MIN((VLOOKUP($D116,SALERYCODE,3,0)),(KS116+KT116))*(IF($D116=6,KV116,((MIN((VLOOKUP($D116,SALERYCODE,5,0)),KV116)))))))))/IF(AND($D116=2,'ראשי-פרטים כלליים וריכוז הוצאות'!$D$68&lt;&gt;4),1.2,1)</f>
        <v>0</v>
      </c>
      <c r="KY116" s="263"/>
      <c r="KZ116" s="264"/>
      <c r="LA116" s="265"/>
      <c r="LB116" s="266"/>
      <c r="LC116" s="267">
        <f t="shared" si="168"/>
        <v>0</v>
      </c>
      <c r="LD116" s="260">
        <f>+(IF(OR($B116=0,$C116=0,$D116=0,$DC$2&gt;$OE$1),0,IF(OR(KY116=0,LA116=0,LB116=0),0,MIN((VLOOKUP($D116,SALERYCODE,3,0))*(IF($D116=6,LB116,LA116))*((MIN((VLOOKUP($D116,SALERYCODE,5,0)),(IF($D116=6,LA116,LB116))))),MIN((VLOOKUP($D116,SALERYCODE,3,0)),(KY116+KZ116))*(IF($D116=6,LB116,((MIN((VLOOKUP($D116,SALERYCODE,5,0)),LB116)))))))))/IF(AND($D116=2,'ראשי-פרטים כלליים וריכוז הוצאות'!$D$68&lt;&gt;4),1.2,1)</f>
        <v>0</v>
      </c>
      <c r="LE116" s="263"/>
      <c r="LF116" s="264"/>
      <c r="LG116" s="265"/>
      <c r="LH116" s="266"/>
      <c r="LI116" s="267">
        <f t="shared" si="169"/>
        <v>0</v>
      </c>
      <c r="LJ116" s="260">
        <f>+(IF(OR($B116=0,$C116=0,$D116=0,$DC$2&gt;$OE$1),0,IF(OR(LE116=0,LG116=0,LH116=0),0,MIN((VLOOKUP($D116,SALERYCODE,3,0))*(IF($D116=6,LH116,LG116))*((MIN((VLOOKUP($D116,SALERYCODE,5,0)),(IF($D116=6,LG116,LH116))))),MIN((VLOOKUP($D116,SALERYCODE,3,0)),(LE116+LF116))*(IF($D116=6,LH116,((MIN((VLOOKUP($D116,SALERYCODE,5,0)),LH116)))))))))/IF(AND($D116=2,'ראשי-פרטים כלליים וריכוז הוצאות'!$D$68&lt;&gt;4),1.2,1)</f>
        <v>0</v>
      </c>
      <c r="LK116" s="263"/>
      <c r="LL116" s="264"/>
      <c r="LM116" s="265"/>
      <c r="LN116" s="266"/>
      <c r="LO116" s="267">
        <f t="shared" si="170"/>
        <v>0</v>
      </c>
      <c r="LP116" s="260">
        <f>+(IF(OR($B116=0,$C116=0,$D116=0,$DC$2&gt;$OE$1),0,IF(OR(LK116=0,LM116=0,LN116=0),0,MIN((VLOOKUP($D116,SALERYCODE,3,0))*(IF($D116=6,LN116,LM116))*((MIN((VLOOKUP($D116,SALERYCODE,5,0)),(IF($D116=6,LM116,LN116))))),MIN((VLOOKUP($D116,SALERYCODE,3,0)),(LK116+LL116))*(IF($D116=6,LN116,((MIN((VLOOKUP($D116,SALERYCODE,5,0)),LN116)))))))))/IF(AND($D116=2,'ראשי-פרטים כלליים וריכוז הוצאות'!$D$68&lt;&gt;4),1.2,1)</f>
        <v>0</v>
      </c>
      <c r="LQ116" s="263"/>
      <c r="LR116" s="264"/>
      <c r="LS116" s="265"/>
      <c r="LT116" s="266"/>
      <c r="LU116" s="267">
        <f t="shared" si="171"/>
        <v>0</v>
      </c>
      <c r="LV116" s="260">
        <f>+(IF(OR($B116=0,$C116=0,$D116=0,$DC$2&gt;$OE$1),0,IF(OR(LQ116=0,LS116=0,LT116=0),0,MIN((VLOOKUP($D116,SALERYCODE,3,0))*(IF($D116=6,LT116,LS116))*((MIN((VLOOKUP($D116,SALERYCODE,5,0)),(IF($D116=6,LS116,LT116))))),MIN((VLOOKUP($D116,SALERYCODE,3,0)),(LQ116+LR116))*(IF($D116=6,LT116,((MIN((VLOOKUP($D116,SALERYCODE,5,0)),LT116)))))))))/IF(AND($D116=2,'ראשי-פרטים כלליים וריכוז הוצאות'!$D$68&lt;&gt;4),1.2,1)</f>
        <v>0</v>
      </c>
      <c r="LW116" s="263"/>
      <c r="LX116" s="264"/>
      <c r="LY116" s="265"/>
      <c r="LZ116" s="266"/>
      <c r="MA116" s="267">
        <f t="shared" si="172"/>
        <v>0</v>
      </c>
      <c r="MB116" s="260">
        <f>+(IF(OR($B116=0,$C116=0,$D116=0,$DC$2&gt;$OE$1),0,IF(OR(LW116=0,LY116=0,LZ116=0),0,MIN((VLOOKUP($D116,SALERYCODE,3,0))*(IF($D116=6,LZ116,LY116))*((MIN((VLOOKUP($D116,SALERYCODE,5,0)),(IF($D116=6,LY116,LZ116))))),MIN((VLOOKUP($D116,SALERYCODE,3,0)),(LW116+LX116))*(IF($D116=6,LZ116,((MIN((VLOOKUP($D116,SALERYCODE,5,0)),LZ116)))))))))/IF(AND($D116=2,'ראשי-פרטים כלליים וריכוז הוצאות'!$D$68&lt;&gt;4),1.2,1)</f>
        <v>0</v>
      </c>
      <c r="MC116" s="263"/>
      <c r="MD116" s="264"/>
      <c r="ME116" s="265"/>
      <c r="MF116" s="266"/>
      <c r="MG116" s="267">
        <f t="shared" si="173"/>
        <v>0</v>
      </c>
      <c r="MH116" s="260">
        <f>+(IF(OR($B116=0,$C116=0,$D116=0,$DC$2&gt;$OE$1),0,IF(OR(MC116=0,ME116=0,MF116=0),0,MIN((VLOOKUP($D116,SALERYCODE,3,0))*(IF($D116=6,MF116,ME116))*((MIN((VLOOKUP($D116,SALERYCODE,5,0)),(IF($D116=6,ME116,MF116))))),MIN((VLOOKUP($D116,SALERYCODE,3,0)),(MC116+MD116))*(IF($D116=6,MF116,((MIN((VLOOKUP($D116,SALERYCODE,5,0)),MF116)))))))))/IF(AND($D116=2,'ראשי-פרטים כלליים וריכוז הוצאות'!$D$68&lt;&gt;4),1.2,1)</f>
        <v>0</v>
      </c>
      <c r="MI116" s="263"/>
      <c r="MJ116" s="264"/>
      <c r="MK116" s="265"/>
      <c r="ML116" s="266"/>
      <c r="MM116" s="267">
        <f t="shared" si="174"/>
        <v>0</v>
      </c>
      <c r="MN116" s="260">
        <f>+(IF(OR($B116=0,$C116=0,$D116=0,$DC$2&gt;$OE$1),0,IF(OR(MI116=0,MK116=0,ML116=0),0,MIN((VLOOKUP($D116,SALERYCODE,3,0))*(IF($D116=6,ML116,MK116))*((MIN((VLOOKUP($D116,SALERYCODE,5,0)),(IF($D116=6,MK116,ML116))))),MIN((VLOOKUP($D116,SALERYCODE,3,0)),(MI116+MJ116))*(IF($D116=6,ML116,((MIN((VLOOKUP($D116,SALERYCODE,5,0)),ML116)))))))))/IF(AND($D116=2,'ראשי-פרטים כלליים וריכוז הוצאות'!$D$68&lt;&gt;4),1.2,1)</f>
        <v>0</v>
      </c>
      <c r="MO116" s="263"/>
      <c r="MP116" s="264"/>
      <c r="MQ116" s="265"/>
      <c r="MR116" s="266"/>
      <c r="MS116" s="267">
        <f t="shared" si="175"/>
        <v>0</v>
      </c>
      <c r="MT116" s="260">
        <f>+(IF(OR($B116=0,$C116=0,$D116=0,$DC$2&gt;$OE$1),0,IF(OR(MO116=0,MQ116=0,MR116=0),0,MIN((VLOOKUP($D116,SALERYCODE,3,0))*(IF($D116=6,MR116,MQ116))*((MIN((VLOOKUP($D116,SALERYCODE,5,0)),(IF($D116=6,MQ116,MR116))))),MIN((VLOOKUP($D116,SALERYCODE,3,0)),(MO116+MP116))*(IF($D116=6,MR116,((MIN((VLOOKUP($D116,SALERYCODE,5,0)),MR116)))))))))/IF(AND($D116=2,'ראשי-פרטים כלליים וריכוז הוצאות'!$D$68&lt;&gt;4),1.2,1)</f>
        <v>0</v>
      </c>
      <c r="MU116" s="263"/>
      <c r="MV116" s="264"/>
      <c r="MW116" s="265"/>
      <c r="MX116" s="266"/>
      <c r="MY116" s="267">
        <f t="shared" si="176"/>
        <v>0</v>
      </c>
      <c r="MZ116" s="260">
        <f>+(IF(OR($B116=0,$C116=0,$D116=0,$DC$2&gt;$OE$1),0,IF(OR(MU116=0,MW116=0,MX116=0),0,MIN((VLOOKUP($D116,SALERYCODE,3,0))*(IF($D116=6,MX116,MW116))*((MIN((VLOOKUP($D116,SALERYCODE,5,0)),(IF($D116=6,MW116,MX116))))),MIN((VLOOKUP($D116,SALERYCODE,3,0)),(MU116+MV116))*(IF($D116=6,MX116,((MIN((VLOOKUP($D116,SALERYCODE,5,0)),MX116)))))))))/IF(AND($D116=2,'ראשי-פרטים כלליים וריכוז הוצאות'!$D$68&lt;&gt;4),1.2,1)</f>
        <v>0</v>
      </c>
      <c r="NA116" s="263"/>
      <c r="NB116" s="264"/>
      <c r="NC116" s="265"/>
      <c r="ND116" s="266"/>
      <c r="NE116" s="267">
        <f t="shared" si="177"/>
        <v>0</v>
      </c>
      <c r="NF116" s="260">
        <f>+(IF(OR($B116=0,$C116=0,$D116=0,$DC$2&gt;$OE$1),0,IF(OR(NA116=0,NC116=0,ND116=0),0,MIN((VLOOKUP($D116,SALERYCODE,3,0))*(IF($D116=6,ND116,NC116))*((MIN((VLOOKUP($D116,SALERYCODE,5,0)),(IF($D116=6,NC116,ND116))))),MIN((VLOOKUP($D116,SALERYCODE,3,0)),(NA116+NB116))*(IF($D116=6,ND116,((MIN((VLOOKUP($D116,SALERYCODE,5,0)),ND116)))))))))/IF(AND($D116=2,'ראשי-פרטים כלליים וריכוז הוצאות'!$D$68&lt;&gt;4),1.2,1)</f>
        <v>0</v>
      </c>
      <c r="NG116" s="263"/>
      <c r="NH116" s="264"/>
      <c r="NI116" s="265"/>
      <c r="NJ116" s="266"/>
      <c r="NK116" s="267">
        <f t="shared" si="178"/>
        <v>0</v>
      </c>
      <c r="NL116" s="260">
        <f>+(IF(OR($B116=0,$C116=0,$D116=0,$DC$2&gt;$OE$1),0,IF(OR(NG116=0,NI116=0,NJ116=0),0,MIN((VLOOKUP($D116,SALERYCODE,3,0))*(IF($D116=6,NJ116,NI116))*((MIN((VLOOKUP($D116,SALERYCODE,5,0)),(IF($D116=6,NI116,NJ116))))),MIN((VLOOKUP($D116,SALERYCODE,3,0)),(NG116+NH116))*(IF($D116=6,NJ116,((MIN((VLOOKUP($D116,SALERYCODE,5,0)),NJ116)))))))))/IF(AND($D116=2,'ראשי-פרטים כלליים וריכוז הוצאות'!$D$68&lt;&gt;4),1.2,1)</f>
        <v>0</v>
      </c>
      <c r="NM116" s="263"/>
      <c r="NN116" s="264"/>
      <c r="NO116" s="265"/>
      <c r="NP116" s="266"/>
      <c r="NQ116" s="267">
        <f t="shared" si="179"/>
        <v>0</v>
      </c>
      <c r="NR116" s="260">
        <f>+(IF(OR($B116=0,$C116=0,$D116=0,$DC$2&gt;$OE$1),0,IF(OR(NM116=0,NO116=0,NP116=0),0,MIN((VLOOKUP($D116,SALERYCODE,3,0))*(IF($D116=6,NP116,NO116))*((MIN((VLOOKUP($D116,SALERYCODE,5,0)),(IF($D116=6,NO116,NP116))))),MIN((VLOOKUP($D116,SALERYCODE,3,0)),(NM116+NN116))*(IF($D116=6,NP116,((MIN((VLOOKUP($D116,SALERYCODE,5,0)),NP116)))))))))/IF(AND($D116=2,'ראשי-פרטים כלליים וריכוז הוצאות'!$D$68&lt;&gt;4),1.2,1)</f>
        <v>0</v>
      </c>
      <c r="NS116" s="263"/>
      <c r="NT116" s="264"/>
      <c r="NU116" s="265"/>
      <c r="NV116" s="266"/>
      <c r="NW116" s="267">
        <f t="shared" si="180"/>
        <v>0</v>
      </c>
      <c r="NX116" s="260">
        <f>+(IF(OR($B116=0,$C116=0,$D116=0,$DC$2&gt;$OE$1),0,IF(OR(NS116=0,NU116=0,NV116=0),0,MIN((VLOOKUP($D116,SALERYCODE,3,0))*(IF($D116=6,NV116,NU116))*((MIN((VLOOKUP($D116,SALERYCODE,5,0)),(IF($D116=6,NU116,NV116))))),MIN((VLOOKUP($D116,SALERYCODE,3,0)),(NS116+NT116))*(IF($D116=6,NV116,((MIN((VLOOKUP($D116,SALERYCODE,5,0)),NV116)))))))))/IF(AND($D116=2,'ראשי-פרטים כלליים וריכוז הוצאות'!$D$68&lt;&gt;4),1.2,1)</f>
        <v>0</v>
      </c>
      <c r="NY116" s="263"/>
      <c r="NZ116" s="264"/>
      <c r="OA116" s="265"/>
      <c r="OB116" s="266"/>
      <c r="OC116" s="267">
        <f t="shared" si="181"/>
        <v>0</v>
      </c>
      <c r="OD116" s="260">
        <f>+(IF(OR($B116=0,$C116=0,$D116=0,$DC$2&gt;$OE$1),0,IF(OR(NY116=0,OA116=0,OB116=0),0,MIN((VLOOKUP($D116,SALERYCODE,3,0))*(IF($D116=6,OB116,OA116))*((MIN((VLOOKUP($D116,SALERYCODE,5,0)),(IF($D116=6,OA116,OB116))))),MIN((VLOOKUP($D116,SALERYCODE,3,0)),(NY116+NZ116))*(IF($D116=6,OB116,((MIN((VLOOKUP($D116,SALERYCODE,5,0)),OB116)))))))))/IF(AND($D116=2,'ראשי-פרטים כלליים וריכוז הוצאות'!$D$68&lt;&gt;4),1.2,1)</f>
        <v>0</v>
      </c>
      <c r="OE116" s="275">
        <f t="shared" si="192"/>
        <v>0</v>
      </c>
      <c r="OF116" s="283">
        <f t="shared" si="193"/>
        <v>9.9999999999999995E-7</v>
      </c>
      <c r="OG116" s="276">
        <f t="shared" si="194"/>
        <v>0</v>
      </c>
      <c r="OH116" s="275">
        <f t="shared" si="195"/>
        <v>0</v>
      </c>
      <c r="OI116" s="275">
        <v>0</v>
      </c>
      <c r="OJ116" s="258">
        <f t="shared" si="191"/>
        <v>0</v>
      </c>
      <c r="OK116" s="284"/>
      <c r="OL116" s="116">
        <f>MIN(OJ116+OK116*OF116*OE116/$OL$1/IF(AND($D116=2,'ראשי-פרטים כלליים וריכוז הוצאות'!$D$68&lt;&gt;4),1.2,1),IF($D116&gt;0,VLOOKUP($D116,SALERYCODE,3,0)*12*OG116,0))</f>
        <v>0</v>
      </c>
      <c r="OM116" s="95">
        <f t="shared" si="182"/>
        <v>0</v>
      </c>
      <c r="ON116" s="11">
        <f t="shared" si="183"/>
        <v>0</v>
      </c>
      <c r="OO116" s="11">
        <f t="shared" si="184"/>
        <v>0</v>
      </c>
      <c r="OP116" s="22">
        <f t="shared" si="185"/>
        <v>0</v>
      </c>
      <c r="OQ116" s="11">
        <f t="shared" si="186"/>
        <v>0</v>
      </c>
      <c r="OR116" s="11" t="e">
        <f>#REF!</f>
        <v>#REF!</v>
      </c>
      <c r="OS116" s="35" t="e">
        <f>#REF!-OP116</f>
        <v>#REF!</v>
      </c>
      <c r="OT116" s="35" t="e">
        <f>OS116-#REF!</f>
        <v>#REF!</v>
      </c>
      <c r="OU116" s="43" t="e">
        <f>IF(AND(OP116&gt;0,(OS116=#REF!-OP116)),"מועסק פחות מ-10% מזמנו במופ","")</f>
        <v>#REF!</v>
      </c>
    </row>
    <row r="117" spans="1:411" ht="24" hidden="1" customHeight="1" outlineLevel="1" x14ac:dyDescent="0.2">
      <c r="A117" s="282">
        <v>114</v>
      </c>
      <c r="B117" s="269"/>
      <c r="C117" s="270"/>
      <c r="D117" s="271"/>
      <c r="E117" s="263"/>
      <c r="F117" s="264"/>
      <c r="G117" s="265"/>
      <c r="H117" s="266"/>
      <c r="I117" s="267">
        <f t="shared" si="117"/>
        <v>0</v>
      </c>
      <c r="J117" s="260">
        <f>(IF(OR($B117=0,$C117=0,$D117=0,$E$2&gt;$OE$1),0,IF(OR($E117=0,$G117=0,$H117=0),0,MIN((VLOOKUP($D117,SALERYCODE,3,0))*(IF($D117=6,$H117,$G117))*((MIN((VLOOKUP($D117,SALERYCODE,5,0)),(IF($D117=6,$G117,$H117))))),MIN((VLOOKUP($D117,SALERYCODE,3,0)),($E117+$F117))*(IF($D117=6,$H117,((MIN((VLOOKUP($D117,SALERYCODE,5,0)),$H117)))))))))/IF(AND($D117=2,'ראשי-פרטים כלליים וריכוז הוצאות'!$D$68&lt;&gt;4),1.2,1)</f>
        <v>0</v>
      </c>
      <c r="K117" s="263"/>
      <c r="L117" s="264"/>
      <c r="M117" s="265"/>
      <c r="N117" s="266"/>
      <c r="O117" s="267">
        <f t="shared" si="118"/>
        <v>0</v>
      </c>
      <c r="P117" s="260">
        <f>+(IF(OR($B117=0,$C117=0,$D117=0,$K$2&gt;$OE$1),0,IF(OR($K117=0,$M117=0,$N117=0),0,MIN((VLOOKUP($D117,SALERYCODE,3,0))*(IF($D117=6,$N117,$M117))*((MIN((VLOOKUP($D117,SALERYCODE,5,0)),(IF($D117=6,$M117,$N117))))),MIN((VLOOKUP($D117,SALERYCODE,3,0)),($K117+$L117))*(IF($D117=6,$N117,((MIN((VLOOKUP($D117,SALERYCODE,5,0)),$N117)))))))))/IF(AND($D117=2,'ראשי-פרטים כלליים וריכוז הוצאות'!$D$68&lt;&gt;4),1.2,1)</f>
        <v>0</v>
      </c>
      <c r="Q117" s="263"/>
      <c r="R117" s="264"/>
      <c r="S117" s="265"/>
      <c r="T117" s="266"/>
      <c r="U117" s="267">
        <f t="shared" si="119"/>
        <v>0</v>
      </c>
      <c r="V117" s="260">
        <f>+(IF(OR($B117=0,$C117=0,$D117=0,$Q$2&gt;$OE$1),0,IF(OR(Q117=0,S117=0,T117=0),0,MIN((VLOOKUP($D117,SALERYCODE,3,0))*(IF($D117=6,T117,S117))*((MIN((VLOOKUP($D117,SALERYCODE,5,0)),(IF($D117=6,S117,T117))))),MIN((VLOOKUP($D117,SALERYCODE,3,0)),(Q117+R117))*(IF($D117=6,T117,((MIN((VLOOKUP($D117,SALERYCODE,5,0)),T117)))))))))/IF(AND($D117=2,'ראשי-פרטים כלליים וריכוז הוצאות'!$D$68&lt;&gt;4),1.2,1)</f>
        <v>0</v>
      </c>
      <c r="W117" s="263"/>
      <c r="X117" s="264"/>
      <c r="Y117" s="265"/>
      <c r="Z117" s="266"/>
      <c r="AA117" s="267">
        <f t="shared" si="120"/>
        <v>0</v>
      </c>
      <c r="AB117" s="260">
        <f>+(IF(OR($B117=0,$C117=0,$D117=0,$W$2&gt;$OE$1),0,IF(OR(W117=0,Y117=0,Z117=0),0,MIN((VLOOKUP($D117,SALERYCODE,3,0))*(IF($D117=6,Z117,Y117))*((MIN((VLOOKUP($D117,SALERYCODE,5,0)),(IF($D117=6,Y117,Z117))))),MIN((VLOOKUP($D117,SALERYCODE,3,0)),(W117+X117))*(IF($D117=6,Z117,((MIN((VLOOKUP($D117,SALERYCODE,5,0)),Z117)))))))))/IF(AND($D117=2,'ראשי-פרטים כלליים וריכוז הוצאות'!$D$68&lt;&gt;4),1.2,1)</f>
        <v>0</v>
      </c>
      <c r="AC117" s="263"/>
      <c r="AD117" s="264"/>
      <c r="AE117" s="265"/>
      <c r="AF117" s="266"/>
      <c r="AG117" s="267">
        <f t="shared" si="121"/>
        <v>0</v>
      </c>
      <c r="AH117" s="260">
        <f>+(IF(OR($B117=0,$C117=0,$D117=0,$AC$2&gt;$OE$1),0,IF(OR(AC117=0,AE117=0,AF117=0),0,MIN((VLOOKUP($D117,SALERYCODE,3,0))*(IF($D117=6,AF117,AE117))*((MIN((VLOOKUP($D117,SALERYCODE,5,0)),(IF($D117=6,AE117,AF117))))),MIN((VLOOKUP($D117,SALERYCODE,3,0)),(AC117+AD117))*(IF($D117=6,AF117,((MIN((VLOOKUP($D117,SALERYCODE,5,0)),AF117)))))))))/IF(AND($D117=2,'ראשי-פרטים כלליים וריכוז הוצאות'!$D$68&lt;&gt;4),1.2,1)</f>
        <v>0</v>
      </c>
      <c r="AI117" s="263"/>
      <c r="AJ117" s="264"/>
      <c r="AK117" s="265"/>
      <c r="AL117" s="266"/>
      <c r="AM117" s="267">
        <f t="shared" si="122"/>
        <v>0</v>
      </c>
      <c r="AN117" s="260">
        <f>+(IF(OR($B117=0,$C117=0,$D117=0,$AI$2&gt;$OE$1),0,IF(OR(AI117=0,AK117=0,AL117=0),0,MIN((VLOOKUP($D117,SALERYCODE,3,0))*(IF($D117=6,AL117,AK117))*((MIN((VLOOKUP($D117,SALERYCODE,5,0)),(IF($D117=6,AK117,AL117))))),MIN((VLOOKUP($D117,SALERYCODE,3,0)),(AI117+AJ117))*(IF($D117=6,AL117,((MIN((VLOOKUP($D117,SALERYCODE,5,0)),AL117)))))))))/IF(AND($D117=2,'ראשי-פרטים כלליים וריכוז הוצאות'!$D$68&lt;&gt;4),1.2,1)</f>
        <v>0</v>
      </c>
      <c r="AO117" s="263"/>
      <c r="AP117" s="264"/>
      <c r="AQ117" s="265"/>
      <c r="AR117" s="266"/>
      <c r="AS117" s="267">
        <f t="shared" si="123"/>
        <v>0</v>
      </c>
      <c r="AT117" s="260">
        <f>+(IF(OR($B117=0,$C117=0,$D117=0,$AO$2&gt;$OE$1),0,IF(OR(AO117=0,AQ117=0,AR117=0),0,MIN((VLOOKUP($D117,SALERYCODE,3,0))*(IF($D117=6,AR117,AQ117))*((MIN((VLOOKUP($D117,SALERYCODE,5,0)),(IF($D117=6,AQ117,AR117))))),MIN((VLOOKUP($D117,SALERYCODE,3,0)),(AO117+AP117))*(IF($D117=6,AR117,((MIN((VLOOKUP($D117,SALERYCODE,5,0)),AR117)))))))))/IF(AND($D117=2,'ראשי-פרטים כלליים וריכוז הוצאות'!$D$68&lt;&gt;4),1.2,1)</f>
        <v>0</v>
      </c>
      <c r="AU117" s="263"/>
      <c r="AV117" s="264"/>
      <c r="AW117" s="265"/>
      <c r="AX117" s="266"/>
      <c r="AY117" s="267">
        <f t="shared" si="124"/>
        <v>0</v>
      </c>
      <c r="AZ117" s="260">
        <f>+(IF(OR($B117=0,$C117=0,$D117=0,$AU$2&gt;$OE$1),0,IF(OR(AU117=0,AW117=0,AX117=0),0,MIN((VLOOKUP($D117,SALERYCODE,3,0))*(IF($D117=6,AX117,AW117))*((MIN((VLOOKUP($D117,SALERYCODE,5,0)),(IF($D117=6,AW117,AX117))))),MIN((VLOOKUP($D117,SALERYCODE,3,0)),(AU117+AV117))*(IF($D117=6,AX117,((MIN((VLOOKUP($D117,SALERYCODE,5,0)),AX117)))))))))/IF(AND($D117=2,'ראשי-פרטים כלליים וריכוז הוצאות'!$D$68&lt;&gt;4),1.2,1)</f>
        <v>0</v>
      </c>
      <c r="BA117" s="263"/>
      <c r="BB117" s="264"/>
      <c r="BC117" s="265"/>
      <c r="BD117" s="266"/>
      <c r="BE117" s="267">
        <f t="shared" si="125"/>
        <v>0</v>
      </c>
      <c r="BF117" s="260">
        <f>+(IF(OR($B117=0,$C117=0,$D117=0,$BA$2&gt;$OE$1),0,IF(OR(BA117=0,BC117=0,BD117=0),0,MIN((VLOOKUP($D117,SALERYCODE,3,0))*(IF($D117=6,BD117,BC117))*((MIN((VLOOKUP($D117,SALERYCODE,5,0)),(IF($D117=6,BC117,BD117))))),MIN((VLOOKUP($D117,SALERYCODE,3,0)),(BA117+BB117))*(IF($D117=6,BD117,((MIN((VLOOKUP($D117,SALERYCODE,5,0)),BD117)))))))))/IF(AND($D117=2,'ראשי-פרטים כלליים וריכוז הוצאות'!$D$68&lt;&gt;4),1.2,1)</f>
        <v>0</v>
      </c>
      <c r="BG117" s="263"/>
      <c r="BH117" s="264"/>
      <c r="BI117" s="265"/>
      <c r="BJ117" s="266"/>
      <c r="BK117" s="267">
        <f t="shared" si="126"/>
        <v>0</v>
      </c>
      <c r="BL117" s="260">
        <f>+(IF(OR($B117=0,$C117=0,$D117=0,$BG$2&gt;$OE$1),0,IF(OR(BG117=0,BI117=0,BJ117=0),0,MIN((VLOOKUP($D117,SALERYCODE,3,0))*(IF($D117=6,BJ117,BI117))*((MIN((VLOOKUP($D117,SALERYCODE,5,0)),(IF($D117=6,BI117,BJ117))))),MIN((VLOOKUP($D117,SALERYCODE,3,0)),(BG117+BH117))*(IF($D117=6,BJ117,((MIN((VLOOKUP($D117,SALERYCODE,5,0)),BJ117)))))))))/IF(AND($D117=2,'ראשי-פרטים כלליים וריכוז הוצאות'!$D$68&lt;&gt;4),1.2,1)</f>
        <v>0</v>
      </c>
      <c r="BM117" s="263"/>
      <c r="BN117" s="264"/>
      <c r="BO117" s="265"/>
      <c r="BP117" s="266"/>
      <c r="BQ117" s="267">
        <f t="shared" si="127"/>
        <v>0</v>
      </c>
      <c r="BR117" s="260">
        <f>+(IF(OR($B117=0,$C117=0,$D117=0,$BM$2&gt;$OE$1),0,IF(OR(BM117=0,BO117=0,BP117=0),0,MIN((VLOOKUP($D117,SALERYCODE,3,0))*(IF($D117=6,BP117,BO117))*((MIN((VLOOKUP($D117,SALERYCODE,5,0)),(IF($D117=6,BO117,BP117))))),MIN((VLOOKUP($D117,SALERYCODE,3,0)),(BM117+BN117))*(IF($D117=6,BP117,((MIN((VLOOKUP($D117,SALERYCODE,5,0)),BP117)))))))))/IF(AND($D117=2,'ראשי-פרטים כלליים וריכוז הוצאות'!$D$68&lt;&gt;4),1.2,1)</f>
        <v>0</v>
      </c>
      <c r="BS117" s="263"/>
      <c r="BT117" s="264"/>
      <c r="BU117" s="265"/>
      <c r="BV117" s="266"/>
      <c r="BW117" s="267">
        <f t="shared" si="128"/>
        <v>0</v>
      </c>
      <c r="BX117" s="260">
        <f>+(IF(OR($B117=0,$C117=0,$D117=0,$BS$2&gt;$OE$1),0,IF(OR(BS117=0,BU117=0,BV117=0),0,MIN((VLOOKUP($D117,SALERYCODE,3,0))*(IF($D117=6,BV117,BU117))*((MIN((VLOOKUP($D117,SALERYCODE,5,0)),(IF($D117=6,BU117,BV117))))),MIN((VLOOKUP($D117,SALERYCODE,3,0)),(BS117+BT117))*(IF($D117=6,BV117,((MIN((VLOOKUP($D117,SALERYCODE,5,0)),BV117)))))))))/IF(AND($D117=2,'ראשי-פרטים כלליים וריכוז הוצאות'!$D$68&lt;&gt;4),1.2,1)</f>
        <v>0</v>
      </c>
      <c r="BY117" s="263"/>
      <c r="BZ117" s="264"/>
      <c r="CA117" s="265"/>
      <c r="CB117" s="266"/>
      <c r="CC117" s="267">
        <f t="shared" si="129"/>
        <v>0</v>
      </c>
      <c r="CD117" s="260">
        <f>+(IF(OR($B117=0,$C117=0,$D117=0,$BY$2&gt;$OE$1),0,IF(OR(BY117=0,CA117=0,CB117=0),0,MIN((VLOOKUP($D117,SALERYCODE,3,0))*(IF($D117=6,CB117,CA117))*((MIN((VLOOKUP($D117,SALERYCODE,5,0)),(IF($D117=6,CA117,CB117))))),MIN((VLOOKUP($D117,SALERYCODE,3,0)),(BY117+BZ117))*(IF($D117=6,CB117,((MIN((VLOOKUP($D117,SALERYCODE,5,0)),CB117)))))))))/IF(AND($D117=2,'ראשי-פרטים כלליים וריכוז הוצאות'!$D$68&lt;&gt;4),1.2,1)</f>
        <v>0</v>
      </c>
      <c r="CE117" s="263"/>
      <c r="CF117" s="264"/>
      <c r="CG117" s="265"/>
      <c r="CH117" s="266"/>
      <c r="CI117" s="267">
        <f t="shared" si="130"/>
        <v>0</v>
      </c>
      <c r="CJ117" s="260">
        <f>+(IF(OR($B117=0,$C117=0,$D117=0,$CE$2&gt;$OE$1),0,IF(OR(CE117=0,CG117=0,CH117=0),0,MIN((VLOOKUP($D117,SALERYCODE,3,0))*(IF($D117=6,CH117,CG117))*((MIN((VLOOKUP($D117,SALERYCODE,5,0)),(IF($D117=6,CG117,CH117))))),MIN((VLOOKUP($D117,SALERYCODE,3,0)),(CE117+CF117))*(IF($D117=6,CH117,((MIN((VLOOKUP($D117,SALERYCODE,5,0)),CH117)))))))))/IF(AND($D117=2,'ראשי-פרטים כלליים וריכוז הוצאות'!$D$68&lt;&gt;4),1.2,1)</f>
        <v>0</v>
      </c>
      <c r="CK117" s="263"/>
      <c r="CL117" s="264"/>
      <c r="CM117" s="265"/>
      <c r="CN117" s="266"/>
      <c r="CO117" s="267">
        <f t="shared" si="131"/>
        <v>0</v>
      </c>
      <c r="CP117" s="260">
        <f>+(IF(OR($B117=0,$C117=0,$D117=0,$CK$2&gt;$OE$1),0,IF(OR(CK117=0,CM117=0,CN117=0),0,MIN((VLOOKUP($D117,SALERYCODE,3,0))*(IF($D117=6,CN117,CM117))*((MIN((VLOOKUP($D117,SALERYCODE,5,0)),(IF($D117=6,CM117,CN117))))),MIN((VLOOKUP($D117,SALERYCODE,3,0)),(CK117+CL117))*(IF($D117=6,CN117,((MIN((VLOOKUP($D117,SALERYCODE,5,0)),CN117)))))))))/IF(AND($D117=2,'ראשי-פרטים כלליים וריכוז הוצאות'!$D$68&lt;&gt;4),1.2,1)</f>
        <v>0</v>
      </c>
      <c r="CQ117" s="263"/>
      <c r="CR117" s="264"/>
      <c r="CS117" s="265"/>
      <c r="CT117" s="266"/>
      <c r="CU117" s="267">
        <f t="shared" si="132"/>
        <v>0</v>
      </c>
      <c r="CV117" s="260">
        <f>+(IF(OR($B117=0,$C117=0,$D117=0,$CQ$2&gt;$OE$1),0,IF(OR(CQ117=0,CS117=0,CT117=0),0,MIN((VLOOKUP($D117,SALERYCODE,3,0))*(IF($D117=6,CT117,CS117))*((MIN((VLOOKUP($D117,SALERYCODE,5,0)),(IF($D117=6,CS117,CT117))))),MIN((VLOOKUP($D117,SALERYCODE,3,0)),(CQ117+CR117))*(IF($D117=6,CT117,((MIN((VLOOKUP($D117,SALERYCODE,5,0)),CT117)))))))))/IF(AND($D117=2,'ראשי-פרטים כלליים וריכוז הוצאות'!$D$68&lt;&gt;4),1.2,1)</f>
        <v>0</v>
      </c>
      <c r="CW117" s="263"/>
      <c r="CX117" s="264"/>
      <c r="CY117" s="265"/>
      <c r="CZ117" s="266"/>
      <c r="DA117" s="267">
        <f t="shared" si="133"/>
        <v>0</v>
      </c>
      <c r="DB117" s="260">
        <f>+(IF(OR($B117=0,$C117=0,$D117=0,$CW$2&gt;$OE$1),0,IF(OR(CW117=0,CY117=0,CZ117=0),0,MIN((VLOOKUP($D117,SALERYCODE,3,0))*(IF($D117=6,CZ117,CY117))*((MIN((VLOOKUP($D117,SALERYCODE,5,0)),(IF($D117=6,CY117,CZ117))))),MIN((VLOOKUP($D117,SALERYCODE,3,0)),(CW117+CX117))*(IF($D117=6,CZ117,((MIN((VLOOKUP($D117,SALERYCODE,5,0)),CZ117)))))))))/IF(AND($D117=2,'ראשי-פרטים כלליים וריכוז הוצאות'!$D$68&lt;&gt;4),1.2,1)</f>
        <v>0</v>
      </c>
      <c r="DC117" s="263"/>
      <c r="DD117" s="264"/>
      <c r="DE117" s="265"/>
      <c r="DF117" s="266"/>
      <c r="DG117" s="267">
        <f t="shared" si="134"/>
        <v>0</v>
      </c>
      <c r="DH117" s="260">
        <f>+(IF(OR($B117=0,$C117=0,$D117=0,$DC$2&gt;$OE$1),0,IF(OR(DC117=0,DE117=0,DF117=0),0,MIN((VLOOKUP($D117,SALERYCODE,3,0))*(IF($D117=6,DF117,DE117))*((MIN((VLOOKUP($D117,SALERYCODE,5,0)),(IF($D117=6,DE117,DF117))))),MIN((VLOOKUP($D117,SALERYCODE,3,0)),(DC117+DD117))*(IF($D117=6,DF117,((MIN((VLOOKUP($D117,SALERYCODE,5,0)),DF117)))))))))/IF(AND($D117=2,'ראשי-פרטים כלליים וריכוז הוצאות'!$D$68&lt;&gt;4),1.2,1)</f>
        <v>0</v>
      </c>
      <c r="DI117" s="263"/>
      <c r="DJ117" s="264"/>
      <c r="DK117" s="265"/>
      <c r="DL117" s="266"/>
      <c r="DM117" s="267">
        <f t="shared" si="135"/>
        <v>0</v>
      </c>
      <c r="DN117" s="260">
        <f>+(IF(OR($B117=0,$C117=0,$D117=0,$DC$2&gt;$OE$1),0,IF(OR(DI117=0,DK117=0,DL117=0),0,MIN((VLOOKUP($D117,SALERYCODE,3,0))*(IF($D117=6,DL117,DK117))*((MIN((VLOOKUP($D117,SALERYCODE,5,0)),(IF($D117=6,DK117,DL117))))),MIN((VLOOKUP($D117,SALERYCODE,3,0)),(DI117+DJ117))*(IF($D117=6,DL117,((MIN((VLOOKUP($D117,SALERYCODE,5,0)),DL117)))))))))/IF(AND($D117=2,'ראשי-פרטים כלליים וריכוז הוצאות'!$D$68&lt;&gt;4),1.2,1)</f>
        <v>0</v>
      </c>
      <c r="DO117" s="263"/>
      <c r="DP117" s="264"/>
      <c r="DQ117" s="265"/>
      <c r="DR117" s="266"/>
      <c r="DS117" s="267">
        <f t="shared" si="136"/>
        <v>0</v>
      </c>
      <c r="DT117" s="260">
        <f>+(IF(OR($B117=0,$C117=0,$D117=0,$DC$2&gt;$OE$1),0,IF(OR(DO117=0,DQ117=0,DR117=0),0,MIN((VLOOKUP($D117,SALERYCODE,3,0))*(IF($D117=6,DR117,DQ117))*((MIN((VLOOKUP($D117,SALERYCODE,5,0)),(IF($D117=6,DQ117,DR117))))),MIN((VLOOKUP($D117,SALERYCODE,3,0)),(DO117+DP117))*(IF($D117=6,DR117,((MIN((VLOOKUP($D117,SALERYCODE,5,0)),DR117)))))))))/IF(AND($D117=2,'ראשי-פרטים כלליים וריכוז הוצאות'!$D$68&lt;&gt;4),1.2,1)</f>
        <v>0</v>
      </c>
      <c r="DU117" s="263"/>
      <c r="DV117" s="264"/>
      <c r="DW117" s="265"/>
      <c r="DX117" s="266"/>
      <c r="DY117" s="267">
        <f t="shared" si="137"/>
        <v>0</v>
      </c>
      <c r="DZ117" s="260">
        <f>+(IF(OR($B117=0,$C117=0,$D117=0,$DC$2&gt;$OE$1),0,IF(OR(DU117=0,DW117=0,DX117=0),0,MIN((VLOOKUP($D117,SALERYCODE,3,0))*(IF($D117=6,DX117,DW117))*((MIN((VLOOKUP($D117,SALERYCODE,5,0)),(IF($D117=6,DW117,DX117))))),MIN((VLOOKUP($D117,SALERYCODE,3,0)),(DU117+DV117))*(IF($D117=6,DX117,((MIN((VLOOKUP($D117,SALERYCODE,5,0)),DX117)))))))))/IF(AND($D117=2,'ראשי-פרטים כלליים וריכוז הוצאות'!$D$68&lt;&gt;4),1.2,1)</f>
        <v>0</v>
      </c>
      <c r="EA117" s="263"/>
      <c r="EB117" s="264"/>
      <c r="EC117" s="265"/>
      <c r="ED117" s="266"/>
      <c r="EE117" s="267">
        <f t="shared" si="138"/>
        <v>0</v>
      </c>
      <c r="EF117" s="260">
        <f>+(IF(OR($B117=0,$C117=0,$D117=0,$DC$2&gt;$OE$1),0,IF(OR(EA117=0,EC117=0,ED117=0),0,MIN((VLOOKUP($D117,SALERYCODE,3,0))*(IF($D117=6,ED117,EC117))*((MIN((VLOOKUP($D117,SALERYCODE,5,0)),(IF($D117=6,EC117,ED117))))),MIN((VLOOKUP($D117,SALERYCODE,3,0)),(EA117+EB117))*(IF($D117=6,ED117,((MIN((VLOOKUP($D117,SALERYCODE,5,0)),ED117)))))))))/IF(AND($D117=2,'ראשי-פרטים כלליים וריכוז הוצאות'!$D$68&lt;&gt;4),1.2,1)</f>
        <v>0</v>
      </c>
      <c r="EG117" s="263"/>
      <c r="EH117" s="264"/>
      <c r="EI117" s="265"/>
      <c r="EJ117" s="266"/>
      <c r="EK117" s="267">
        <f t="shared" si="139"/>
        <v>0</v>
      </c>
      <c r="EL117" s="260">
        <f>+(IF(OR($B117=0,$C117=0,$D117=0,$DC$2&gt;$OE$1),0,IF(OR(EG117=0,EI117=0,EJ117=0),0,MIN((VLOOKUP($D117,SALERYCODE,3,0))*(IF($D117=6,EJ117,EI117))*((MIN((VLOOKUP($D117,SALERYCODE,5,0)),(IF($D117=6,EI117,EJ117))))),MIN((VLOOKUP($D117,SALERYCODE,3,0)),(EG117+EH117))*(IF($D117=6,EJ117,((MIN((VLOOKUP($D117,SALERYCODE,5,0)),EJ117)))))))))/IF(AND($D117=2,'ראשי-פרטים כלליים וריכוז הוצאות'!$D$68&lt;&gt;4),1.2,1)</f>
        <v>0</v>
      </c>
      <c r="EM117" s="263"/>
      <c r="EN117" s="264"/>
      <c r="EO117" s="265"/>
      <c r="EP117" s="266"/>
      <c r="EQ117" s="267">
        <f t="shared" si="140"/>
        <v>0</v>
      </c>
      <c r="ER117" s="260">
        <f>+(IF(OR($B117=0,$C117=0,$D117=0,$DC$2&gt;$OE$1),0,IF(OR(EM117=0,EO117=0,EP117=0),0,MIN((VLOOKUP($D117,SALERYCODE,3,0))*(IF($D117=6,EP117,EO117))*((MIN((VLOOKUP($D117,SALERYCODE,5,0)),(IF($D117=6,EO117,EP117))))),MIN((VLOOKUP($D117,SALERYCODE,3,0)),(EM117+EN117))*(IF($D117=6,EP117,((MIN((VLOOKUP($D117,SALERYCODE,5,0)),EP117)))))))))/IF(AND($D117=2,'ראשי-פרטים כלליים וריכוז הוצאות'!$D$68&lt;&gt;4),1.2,1)</f>
        <v>0</v>
      </c>
      <c r="ES117" s="263"/>
      <c r="ET117" s="264"/>
      <c r="EU117" s="265"/>
      <c r="EV117" s="266"/>
      <c r="EW117" s="267">
        <f t="shared" si="141"/>
        <v>0</v>
      </c>
      <c r="EX117" s="260">
        <f>+(IF(OR($B117=0,$C117=0,$D117=0,$DC$2&gt;$OE$1),0,IF(OR(ES117=0,EU117=0,EV117=0),0,MIN((VLOOKUP($D117,SALERYCODE,3,0))*(IF($D117=6,EV117,EU117))*((MIN((VLOOKUP($D117,SALERYCODE,5,0)),(IF($D117=6,EU117,EV117))))),MIN((VLOOKUP($D117,SALERYCODE,3,0)),(ES117+ET117))*(IF($D117=6,EV117,((MIN((VLOOKUP($D117,SALERYCODE,5,0)),EV117)))))))))/IF(AND($D117=2,'ראשי-פרטים כלליים וריכוז הוצאות'!$D$68&lt;&gt;4),1.2,1)</f>
        <v>0</v>
      </c>
      <c r="EY117" s="263"/>
      <c r="EZ117" s="264"/>
      <c r="FA117" s="265"/>
      <c r="FB117" s="266"/>
      <c r="FC117" s="267">
        <f t="shared" si="142"/>
        <v>0</v>
      </c>
      <c r="FD117" s="260">
        <f>+(IF(OR($B117=0,$C117=0,$D117=0,$DC$2&gt;$OE$1),0,IF(OR(EY117=0,FA117=0,FB117=0),0,MIN((VLOOKUP($D117,SALERYCODE,3,0))*(IF($D117=6,FB117,FA117))*((MIN((VLOOKUP($D117,SALERYCODE,5,0)),(IF($D117=6,FA117,FB117))))),MIN((VLOOKUP($D117,SALERYCODE,3,0)),(EY117+EZ117))*(IF($D117=6,FB117,((MIN((VLOOKUP($D117,SALERYCODE,5,0)),FB117)))))))))/IF(AND($D117=2,'ראשי-פרטים כלליים וריכוז הוצאות'!$D$68&lt;&gt;4),1.2,1)</f>
        <v>0</v>
      </c>
      <c r="FE117" s="263"/>
      <c r="FF117" s="264"/>
      <c r="FG117" s="265"/>
      <c r="FH117" s="266"/>
      <c r="FI117" s="267">
        <f t="shared" si="143"/>
        <v>0</v>
      </c>
      <c r="FJ117" s="260">
        <f>+(IF(OR($B117=0,$C117=0,$D117=0,$DC$2&gt;$OE$1),0,IF(OR(FE117=0,FG117=0,FH117=0),0,MIN((VLOOKUP($D117,SALERYCODE,3,0))*(IF($D117=6,FH117,FG117))*((MIN((VLOOKUP($D117,SALERYCODE,5,0)),(IF($D117=6,FG117,FH117))))),MIN((VLOOKUP($D117,SALERYCODE,3,0)),(FE117+FF117))*(IF($D117=6,FH117,((MIN((VLOOKUP($D117,SALERYCODE,5,0)),FH117)))))))))/IF(AND($D117=2,'ראשי-פרטים כלליים וריכוז הוצאות'!$D$68&lt;&gt;4),1.2,1)</f>
        <v>0</v>
      </c>
      <c r="FK117" s="263"/>
      <c r="FL117" s="264"/>
      <c r="FM117" s="265"/>
      <c r="FN117" s="266"/>
      <c r="FO117" s="267">
        <f t="shared" si="144"/>
        <v>0</v>
      </c>
      <c r="FP117" s="260">
        <f>+(IF(OR($B117=0,$C117=0,$D117=0,$DC$2&gt;$OE$1),0,IF(OR(FK117=0,FM117=0,FN117=0),0,MIN((VLOOKUP($D117,SALERYCODE,3,0))*(IF($D117=6,FN117,FM117))*((MIN((VLOOKUP($D117,SALERYCODE,5,0)),(IF($D117=6,FM117,FN117))))),MIN((VLOOKUP($D117,SALERYCODE,3,0)),(FK117+FL117))*(IF($D117=6,FN117,((MIN((VLOOKUP($D117,SALERYCODE,5,0)),FN117)))))))))/IF(AND($D117=2,'ראשי-פרטים כלליים וריכוז הוצאות'!$D$68&lt;&gt;4),1.2,1)</f>
        <v>0</v>
      </c>
      <c r="FQ117" s="263"/>
      <c r="FR117" s="264"/>
      <c r="FS117" s="265"/>
      <c r="FT117" s="266"/>
      <c r="FU117" s="267">
        <f t="shared" si="145"/>
        <v>0</v>
      </c>
      <c r="FV117" s="260">
        <f>+(IF(OR($B117=0,$C117=0,$D117=0,$DC$2&gt;$OE$1),0,IF(OR(FQ117=0,FS117=0,FT117=0),0,MIN((VLOOKUP($D117,SALERYCODE,3,0))*(IF($D117=6,FT117,FS117))*((MIN((VLOOKUP($D117,SALERYCODE,5,0)),(IF($D117=6,FS117,FT117))))),MIN((VLOOKUP($D117,SALERYCODE,3,0)),(FQ117+FR117))*(IF($D117=6,FT117,((MIN((VLOOKUP($D117,SALERYCODE,5,0)),FT117)))))))))/IF(AND($D117=2,'ראשי-פרטים כלליים וריכוז הוצאות'!$D$68&lt;&gt;4),1.2,1)</f>
        <v>0</v>
      </c>
      <c r="FW117" s="263"/>
      <c r="FX117" s="264"/>
      <c r="FY117" s="265"/>
      <c r="FZ117" s="266"/>
      <c r="GA117" s="267">
        <f t="shared" si="146"/>
        <v>0</v>
      </c>
      <c r="GB117" s="260">
        <f>+(IF(OR($B117=0,$C117=0,$D117=0,$DC$2&gt;$OE$1),0,IF(OR(FW117=0,FY117=0,FZ117=0),0,MIN((VLOOKUP($D117,SALERYCODE,3,0))*(IF($D117=6,FZ117,FY117))*((MIN((VLOOKUP($D117,SALERYCODE,5,0)),(IF($D117=6,FY117,FZ117))))),MIN((VLOOKUP($D117,SALERYCODE,3,0)),(FW117+FX117))*(IF($D117=6,FZ117,((MIN((VLOOKUP($D117,SALERYCODE,5,0)),FZ117)))))))))/IF(AND($D117=2,'ראשי-פרטים כלליים וריכוז הוצאות'!$D$68&lt;&gt;4),1.2,1)</f>
        <v>0</v>
      </c>
      <c r="GC117" s="263"/>
      <c r="GD117" s="264"/>
      <c r="GE117" s="265"/>
      <c r="GF117" s="266"/>
      <c r="GG117" s="267">
        <f t="shared" si="147"/>
        <v>0</v>
      </c>
      <c r="GH117" s="260">
        <f>+(IF(OR($B117=0,$C117=0,$D117=0,$DC$2&gt;$OE$1),0,IF(OR(GC117=0,GE117=0,GF117=0),0,MIN((VLOOKUP($D117,SALERYCODE,3,0))*(IF($D117=6,GF117,GE117))*((MIN((VLOOKUP($D117,SALERYCODE,5,0)),(IF($D117=6,GE117,GF117))))),MIN((VLOOKUP($D117,SALERYCODE,3,0)),(GC117+GD117))*(IF($D117=6,GF117,((MIN((VLOOKUP($D117,SALERYCODE,5,0)),GF117)))))))))/IF(AND($D117=2,'ראשי-פרטים כלליים וריכוז הוצאות'!$D$68&lt;&gt;4),1.2,1)</f>
        <v>0</v>
      </c>
      <c r="GI117" s="263"/>
      <c r="GJ117" s="264"/>
      <c r="GK117" s="265"/>
      <c r="GL117" s="266"/>
      <c r="GM117" s="267">
        <f t="shared" si="148"/>
        <v>0</v>
      </c>
      <c r="GN117" s="260">
        <f>+(IF(OR($B117=0,$C117=0,$D117=0,$DC$2&gt;$OE$1),0,IF(OR(GI117=0,GK117=0,GL117=0),0,MIN((VLOOKUP($D117,SALERYCODE,3,0))*(IF($D117=6,GL117,GK117))*((MIN((VLOOKUP($D117,SALERYCODE,5,0)),(IF($D117=6,GK117,GL117))))),MIN((VLOOKUP($D117,SALERYCODE,3,0)),(GI117+GJ117))*(IF($D117=6,GL117,((MIN((VLOOKUP($D117,SALERYCODE,5,0)),GL117)))))))))/IF(AND($D117=2,'ראשי-פרטים כלליים וריכוז הוצאות'!$D$68&lt;&gt;4),1.2,1)</f>
        <v>0</v>
      </c>
      <c r="GO117" s="263"/>
      <c r="GP117" s="264"/>
      <c r="GQ117" s="265"/>
      <c r="GR117" s="266"/>
      <c r="GS117" s="267">
        <f t="shared" si="149"/>
        <v>0</v>
      </c>
      <c r="GT117" s="260">
        <f>+(IF(OR($B117=0,$C117=0,$D117=0,$DC$2&gt;$OE$1),0,IF(OR(GO117=0,GQ117=0,GR117=0),0,MIN((VLOOKUP($D117,SALERYCODE,3,0))*(IF($D117=6,GR117,GQ117))*((MIN((VLOOKUP($D117,SALERYCODE,5,0)),(IF($D117=6,GQ117,GR117))))),MIN((VLOOKUP($D117,SALERYCODE,3,0)),(GO117+GP117))*(IF($D117=6,GR117,((MIN((VLOOKUP($D117,SALERYCODE,5,0)),GR117)))))))))/IF(AND($D117=2,'ראשי-פרטים כלליים וריכוז הוצאות'!$D$68&lt;&gt;4),1.2,1)</f>
        <v>0</v>
      </c>
      <c r="GU117" s="263"/>
      <c r="GV117" s="264"/>
      <c r="GW117" s="265"/>
      <c r="GX117" s="266"/>
      <c r="GY117" s="267">
        <f t="shared" si="150"/>
        <v>0</v>
      </c>
      <c r="GZ117" s="260">
        <f>+(IF(OR($B117=0,$C117=0,$D117=0,$DC$2&gt;$OE$1),0,IF(OR(GU117=0,GW117=0,GX117=0),0,MIN((VLOOKUP($D117,SALERYCODE,3,0))*(IF($D117=6,GX117,GW117))*((MIN((VLOOKUP($D117,SALERYCODE,5,0)),(IF($D117=6,GW117,GX117))))),MIN((VLOOKUP($D117,SALERYCODE,3,0)),(GU117+GV117))*(IF($D117=6,GX117,((MIN((VLOOKUP($D117,SALERYCODE,5,0)),GX117)))))))))/IF(AND($D117=2,'ראשי-פרטים כלליים וריכוז הוצאות'!$D$68&lt;&gt;4),1.2,1)</f>
        <v>0</v>
      </c>
      <c r="HA117" s="263"/>
      <c r="HB117" s="264"/>
      <c r="HC117" s="265"/>
      <c r="HD117" s="266"/>
      <c r="HE117" s="267">
        <f t="shared" si="151"/>
        <v>0</v>
      </c>
      <c r="HF117" s="260">
        <f>+(IF(OR($B117=0,$C117=0,$D117=0,$DC$2&gt;$OE$1),0,IF(OR(HA117=0,HC117=0,HD117=0),0,MIN((VLOOKUP($D117,SALERYCODE,3,0))*(IF($D117=6,HD117,HC117))*((MIN((VLOOKUP($D117,SALERYCODE,5,0)),(IF($D117=6,HC117,HD117))))),MIN((VLOOKUP($D117,SALERYCODE,3,0)),(HA117+HB117))*(IF($D117=6,HD117,((MIN((VLOOKUP($D117,SALERYCODE,5,0)),HD117)))))))))/IF(AND($D117=2,'ראשי-פרטים כלליים וריכוז הוצאות'!$D$68&lt;&gt;4),1.2,1)</f>
        <v>0</v>
      </c>
      <c r="HG117" s="263"/>
      <c r="HH117" s="264"/>
      <c r="HI117" s="265"/>
      <c r="HJ117" s="266"/>
      <c r="HK117" s="267">
        <f t="shared" si="152"/>
        <v>0</v>
      </c>
      <c r="HL117" s="260">
        <f>+(IF(OR($B117=0,$C117=0,$D117=0,$DC$2&gt;$OE$1),0,IF(OR(HG117=0,HI117=0,HJ117=0),0,MIN((VLOOKUP($D117,SALERYCODE,3,0))*(IF($D117=6,HJ117,HI117))*((MIN((VLOOKUP($D117,SALERYCODE,5,0)),(IF($D117=6,HI117,HJ117))))),MIN((VLOOKUP($D117,SALERYCODE,3,0)),(HG117+HH117))*(IF($D117=6,HJ117,((MIN((VLOOKUP($D117,SALERYCODE,5,0)),HJ117)))))))))/IF(AND($D117=2,'ראשי-פרטים כלליים וריכוז הוצאות'!$D$68&lt;&gt;4),1.2,1)</f>
        <v>0</v>
      </c>
      <c r="HM117" s="263"/>
      <c r="HN117" s="264"/>
      <c r="HO117" s="265"/>
      <c r="HP117" s="266"/>
      <c r="HQ117" s="267">
        <f t="shared" si="153"/>
        <v>0</v>
      </c>
      <c r="HR117" s="260">
        <f>+(IF(OR($B117=0,$C117=0,$D117=0,$DC$2&gt;$OE$1),0,IF(OR(HM117=0,HO117=0,HP117=0),0,MIN((VLOOKUP($D117,SALERYCODE,3,0))*(IF($D117=6,HP117,HO117))*((MIN((VLOOKUP($D117,SALERYCODE,5,0)),(IF($D117=6,HO117,HP117))))),MIN((VLOOKUP($D117,SALERYCODE,3,0)),(HM117+HN117))*(IF($D117=6,HP117,((MIN((VLOOKUP($D117,SALERYCODE,5,0)),HP117)))))))))/IF(AND($D117=2,'ראשי-פרטים כלליים וריכוז הוצאות'!$D$68&lt;&gt;4),1.2,1)</f>
        <v>0</v>
      </c>
      <c r="HS117" s="263"/>
      <c r="HT117" s="264"/>
      <c r="HU117" s="265"/>
      <c r="HV117" s="266"/>
      <c r="HW117" s="267">
        <f t="shared" si="154"/>
        <v>0</v>
      </c>
      <c r="HX117" s="260">
        <f>+(IF(OR($B117=0,$C117=0,$D117=0,$DC$2&gt;$OE$1),0,IF(OR(HS117=0,HU117=0,HV117=0),0,MIN((VLOOKUP($D117,SALERYCODE,3,0))*(IF($D117=6,HV117,HU117))*((MIN((VLOOKUP($D117,SALERYCODE,5,0)),(IF($D117=6,HU117,HV117))))),MIN((VLOOKUP($D117,SALERYCODE,3,0)),(HS117+HT117))*(IF($D117=6,HV117,((MIN((VLOOKUP($D117,SALERYCODE,5,0)),HV117)))))))))/IF(AND($D117=2,'ראשי-פרטים כלליים וריכוז הוצאות'!$D$68&lt;&gt;4),1.2,1)</f>
        <v>0</v>
      </c>
      <c r="HY117" s="263"/>
      <c r="HZ117" s="264"/>
      <c r="IA117" s="265"/>
      <c r="IB117" s="266"/>
      <c r="IC117" s="267">
        <f t="shared" si="155"/>
        <v>0</v>
      </c>
      <c r="ID117" s="260">
        <f>+(IF(OR($B117=0,$C117=0,$D117=0,$DC$2&gt;$OE$1),0,IF(OR(HY117=0,IA117=0,IB117=0),0,MIN((VLOOKUP($D117,SALERYCODE,3,0))*(IF($D117=6,IB117,IA117))*((MIN((VLOOKUP($D117,SALERYCODE,5,0)),(IF($D117=6,IA117,IB117))))),MIN((VLOOKUP($D117,SALERYCODE,3,0)),(HY117+HZ117))*(IF($D117=6,IB117,((MIN((VLOOKUP($D117,SALERYCODE,5,0)),IB117)))))))))/IF(AND($D117=2,'ראשי-פרטים כלליים וריכוז הוצאות'!$D$68&lt;&gt;4),1.2,1)</f>
        <v>0</v>
      </c>
      <c r="IE117" s="263"/>
      <c r="IF117" s="264"/>
      <c r="IG117" s="265"/>
      <c r="IH117" s="266"/>
      <c r="II117" s="267">
        <f t="shared" si="156"/>
        <v>0</v>
      </c>
      <c r="IJ117" s="260">
        <f>+(IF(OR($B117=0,$C117=0,$D117=0,$DC$2&gt;$OE$1),0,IF(OR(IE117=0,IG117=0,IH117=0),0,MIN((VLOOKUP($D117,SALERYCODE,3,0))*(IF($D117=6,IH117,IG117))*((MIN((VLOOKUP($D117,SALERYCODE,5,0)),(IF($D117=6,IG117,IH117))))),MIN((VLOOKUP($D117,SALERYCODE,3,0)),(IE117+IF117))*(IF($D117=6,IH117,((MIN((VLOOKUP($D117,SALERYCODE,5,0)),IH117)))))))))/IF(AND($D117=2,'ראשי-פרטים כלליים וריכוז הוצאות'!$D$68&lt;&gt;4),1.2,1)</f>
        <v>0</v>
      </c>
      <c r="IK117" s="263"/>
      <c r="IL117" s="264"/>
      <c r="IM117" s="265"/>
      <c r="IN117" s="266"/>
      <c r="IO117" s="267">
        <f t="shared" si="157"/>
        <v>0</v>
      </c>
      <c r="IP117" s="260">
        <f>+(IF(OR($B117=0,$C117=0,$D117=0,$DC$2&gt;$OE$1),0,IF(OR(IK117=0,IM117=0,IN117=0),0,MIN((VLOOKUP($D117,SALERYCODE,3,0))*(IF($D117=6,IN117,IM117))*((MIN((VLOOKUP($D117,SALERYCODE,5,0)),(IF($D117=6,IM117,IN117))))),MIN((VLOOKUP($D117,SALERYCODE,3,0)),(IK117+IL117))*(IF($D117=6,IN117,((MIN((VLOOKUP($D117,SALERYCODE,5,0)),IN117)))))))))/IF(AND($D117=2,'ראשי-פרטים כלליים וריכוז הוצאות'!$D$68&lt;&gt;4),1.2,1)</f>
        <v>0</v>
      </c>
      <c r="IQ117" s="263"/>
      <c r="IR117" s="264"/>
      <c r="IS117" s="265"/>
      <c r="IT117" s="266"/>
      <c r="IU117" s="267">
        <f t="shared" si="158"/>
        <v>0</v>
      </c>
      <c r="IV117" s="260">
        <f>+(IF(OR($B117=0,$C117=0,$D117=0,$DC$2&gt;$OE$1),0,IF(OR(IQ117=0,IS117=0,IT117=0),0,MIN((VLOOKUP($D117,SALERYCODE,3,0))*(IF($D117=6,IT117,IS117))*((MIN((VLOOKUP($D117,SALERYCODE,5,0)),(IF($D117=6,IS117,IT117))))),MIN((VLOOKUP($D117,SALERYCODE,3,0)),(IQ117+IR117))*(IF($D117=6,IT117,((MIN((VLOOKUP($D117,SALERYCODE,5,0)),IT117)))))))))/IF(AND($D117=2,'ראשי-פרטים כלליים וריכוז הוצאות'!$D$68&lt;&gt;4),1.2,1)</f>
        <v>0</v>
      </c>
      <c r="IW117" s="263"/>
      <c r="IX117" s="264"/>
      <c r="IY117" s="265"/>
      <c r="IZ117" s="266"/>
      <c r="JA117" s="267">
        <f t="shared" si="159"/>
        <v>0</v>
      </c>
      <c r="JB117" s="260">
        <f>+(IF(OR($B117=0,$C117=0,$D117=0,$DC$2&gt;$OE$1),0,IF(OR(IW117=0,IY117=0,IZ117=0),0,MIN((VLOOKUP($D117,SALERYCODE,3,0))*(IF($D117=6,IZ117,IY117))*((MIN((VLOOKUP($D117,SALERYCODE,5,0)),(IF($D117=6,IY117,IZ117))))),MIN((VLOOKUP($D117,SALERYCODE,3,0)),(IW117+IX117))*(IF($D117=6,IZ117,((MIN((VLOOKUP($D117,SALERYCODE,5,0)),IZ117)))))))))/IF(AND($D117=2,'ראשי-פרטים כלליים וריכוז הוצאות'!$D$68&lt;&gt;4),1.2,1)</f>
        <v>0</v>
      </c>
      <c r="JC117" s="263"/>
      <c r="JD117" s="264"/>
      <c r="JE117" s="265"/>
      <c r="JF117" s="266"/>
      <c r="JG117" s="267">
        <f t="shared" si="160"/>
        <v>0</v>
      </c>
      <c r="JH117" s="260">
        <f>+(IF(OR($B117=0,$C117=0,$D117=0,$DC$2&gt;$OE$1),0,IF(OR(JC117=0,JE117=0,JF117=0),0,MIN((VLOOKUP($D117,SALERYCODE,3,0))*(IF($D117=6,JF117,JE117))*((MIN((VLOOKUP($D117,SALERYCODE,5,0)),(IF($D117=6,JE117,JF117))))),MIN((VLOOKUP($D117,SALERYCODE,3,0)),(JC117+JD117))*(IF($D117=6,JF117,((MIN((VLOOKUP($D117,SALERYCODE,5,0)),JF117)))))))))/IF(AND($D117=2,'ראשי-פרטים כלליים וריכוז הוצאות'!$D$68&lt;&gt;4),1.2,1)</f>
        <v>0</v>
      </c>
      <c r="JI117" s="263"/>
      <c r="JJ117" s="264"/>
      <c r="JK117" s="265"/>
      <c r="JL117" s="266"/>
      <c r="JM117" s="267">
        <f t="shared" si="161"/>
        <v>0</v>
      </c>
      <c r="JN117" s="260">
        <f>+(IF(OR($B117=0,$C117=0,$D117=0,$DC$2&gt;$OE$1),0,IF(OR(JI117=0,JK117=0,JL117=0),0,MIN((VLOOKUP($D117,SALERYCODE,3,0))*(IF($D117=6,JL117,JK117))*((MIN((VLOOKUP($D117,SALERYCODE,5,0)),(IF($D117=6,JK117,JL117))))),MIN((VLOOKUP($D117,SALERYCODE,3,0)),(JI117+JJ117))*(IF($D117=6,JL117,((MIN((VLOOKUP($D117,SALERYCODE,5,0)),JL117)))))))))/IF(AND($D117=2,'ראשי-פרטים כלליים וריכוז הוצאות'!$D$68&lt;&gt;4),1.2,1)</f>
        <v>0</v>
      </c>
      <c r="JO117" s="263"/>
      <c r="JP117" s="264"/>
      <c r="JQ117" s="265"/>
      <c r="JR117" s="266"/>
      <c r="JS117" s="267">
        <f t="shared" si="162"/>
        <v>0</v>
      </c>
      <c r="JT117" s="260">
        <f>+(IF(OR($B117=0,$C117=0,$D117=0,$DC$2&gt;$OE$1),0,IF(OR(JO117=0,JQ117=0,JR117=0),0,MIN((VLOOKUP($D117,SALERYCODE,3,0))*(IF($D117=6,JR117,JQ117))*((MIN((VLOOKUP($D117,SALERYCODE,5,0)),(IF($D117=6,JQ117,JR117))))),MIN((VLOOKUP($D117,SALERYCODE,3,0)),(JO117+JP117))*(IF($D117=6,JR117,((MIN((VLOOKUP($D117,SALERYCODE,5,0)),JR117)))))))))/IF(AND($D117=2,'ראשי-פרטים כלליים וריכוז הוצאות'!$D$68&lt;&gt;4),1.2,1)</f>
        <v>0</v>
      </c>
      <c r="JU117" s="263"/>
      <c r="JV117" s="264"/>
      <c r="JW117" s="265"/>
      <c r="JX117" s="266"/>
      <c r="JY117" s="267">
        <f t="shared" si="163"/>
        <v>0</v>
      </c>
      <c r="JZ117" s="260">
        <f>+(IF(OR($B117=0,$C117=0,$D117=0,$DC$2&gt;$OE$1),0,IF(OR(JU117=0,JW117=0,JX117=0),0,MIN((VLOOKUP($D117,SALERYCODE,3,0))*(IF($D117=6,JX117,JW117))*((MIN((VLOOKUP($D117,SALERYCODE,5,0)),(IF($D117=6,JW117,JX117))))),MIN((VLOOKUP($D117,SALERYCODE,3,0)),(JU117+JV117))*(IF($D117=6,JX117,((MIN((VLOOKUP($D117,SALERYCODE,5,0)),JX117)))))))))/IF(AND($D117=2,'ראשי-פרטים כלליים וריכוז הוצאות'!$D$68&lt;&gt;4),1.2,1)</f>
        <v>0</v>
      </c>
      <c r="KA117" s="263"/>
      <c r="KB117" s="264"/>
      <c r="KC117" s="265"/>
      <c r="KD117" s="266"/>
      <c r="KE117" s="267">
        <f t="shared" si="164"/>
        <v>0</v>
      </c>
      <c r="KF117" s="260">
        <f>+(IF(OR($B117=0,$C117=0,$D117=0,$DC$2&gt;$OE$1),0,IF(OR(KA117=0,KC117=0,KD117=0),0,MIN((VLOOKUP($D117,SALERYCODE,3,0))*(IF($D117=6,KD117,KC117))*((MIN((VLOOKUP($D117,SALERYCODE,5,0)),(IF($D117=6,KC117,KD117))))),MIN((VLOOKUP($D117,SALERYCODE,3,0)),(KA117+KB117))*(IF($D117=6,KD117,((MIN((VLOOKUP($D117,SALERYCODE,5,0)),KD117)))))))))/IF(AND($D117=2,'ראשי-פרטים כלליים וריכוז הוצאות'!$D$68&lt;&gt;4),1.2,1)</f>
        <v>0</v>
      </c>
      <c r="KG117" s="263"/>
      <c r="KH117" s="264"/>
      <c r="KI117" s="265"/>
      <c r="KJ117" s="266"/>
      <c r="KK117" s="267">
        <f t="shared" si="165"/>
        <v>0</v>
      </c>
      <c r="KL117" s="260">
        <f>+(IF(OR($B117=0,$C117=0,$D117=0,$DC$2&gt;$OE$1),0,IF(OR(KG117=0,KI117=0,KJ117=0),0,MIN((VLOOKUP($D117,SALERYCODE,3,0))*(IF($D117=6,KJ117,KI117))*((MIN((VLOOKUP($D117,SALERYCODE,5,0)),(IF($D117=6,KI117,KJ117))))),MIN((VLOOKUP($D117,SALERYCODE,3,0)),(KG117+KH117))*(IF($D117=6,KJ117,((MIN((VLOOKUP($D117,SALERYCODE,5,0)),KJ117)))))))))/IF(AND($D117=2,'ראשי-פרטים כלליים וריכוז הוצאות'!$D$68&lt;&gt;4),1.2,1)</f>
        <v>0</v>
      </c>
      <c r="KM117" s="263"/>
      <c r="KN117" s="264"/>
      <c r="KO117" s="265"/>
      <c r="KP117" s="266"/>
      <c r="KQ117" s="267">
        <f t="shared" si="166"/>
        <v>0</v>
      </c>
      <c r="KR117" s="260">
        <f>+(IF(OR($B117=0,$C117=0,$D117=0,$DC$2&gt;$OE$1),0,IF(OR(KM117=0,KO117=0,KP117=0),0,MIN((VLOOKUP($D117,SALERYCODE,3,0))*(IF($D117=6,KP117,KO117))*((MIN((VLOOKUP($D117,SALERYCODE,5,0)),(IF($D117=6,KO117,KP117))))),MIN((VLOOKUP($D117,SALERYCODE,3,0)),(KM117+KN117))*(IF($D117=6,KP117,((MIN((VLOOKUP($D117,SALERYCODE,5,0)),KP117)))))))))/IF(AND($D117=2,'ראשי-פרטים כלליים וריכוז הוצאות'!$D$68&lt;&gt;4),1.2,1)</f>
        <v>0</v>
      </c>
      <c r="KS117" s="263"/>
      <c r="KT117" s="264"/>
      <c r="KU117" s="265"/>
      <c r="KV117" s="266"/>
      <c r="KW117" s="267">
        <f t="shared" si="167"/>
        <v>0</v>
      </c>
      <c r="KX117" s="260">
        <f>+(IF(OR($B117=0,$C117=0,$D117=0,$DC$2&gt;$OE$1),0,IF(OR(KS117=0,KU117=0,KV117=0),0,MIN((VLOOKUP($D117,SALERYCODE,3,0))*(IF($D117=6,KV117,KU117))*((MIN((VLOOKUP($D117,SALERYCODE,5,0)),(IF($D117=6,KU117,KV117))))),MIN((VLOOKUP($D117,SALERYCODE,3,0)),(KS117+KT117))*(IF($D117=6,KV117,((MIN((VLOOKUP($D117,SALERYCODE,5,0)),KV117)))))))))/IF(AND($D117=2,'ראשי-פרטים כלליים וריכוז הוצאות'!$D$68&lt;&gt;4),1.2,1)</f>
        <v>0</v>
      </c>
      <c r="KY117" s="263"/>
      <c r="KZ117" s="264"/>
      <c r="LA117" s="265"/>
      <c r="LB117" s="266"/>
      <c r="LC117" s="267">
        <f t="shared" si="168"/>
        <v>0</v>
      </c>
      <c r="LD117" s="260">
        <f>+(IF(OR($B117=0,$C117=0,$D117=0,$DC$2&gt;$OE$1),0,IF(OR(KY117=0,LA117=0,LB117=0),0,MIN((VLOOKUP($D117,SALERYCODE,3,0))*(IF($D117=6,LB117,LA117))*((MIN((VLOOKUP($D117,SALERYCODE,5,0)),(IF($D117=6,LA117,LB117))))),MIN((VLOOKUP($D117,SALERYCODE,3,0)),(KY117+KZ117))*(IF($D117=6,LB117,((MIN((VLOOKUP($D117,SALERYCODE,5,0)),LB117)))))))))/IF(AND($D117=2,'ראשי-פרטים כלליים וריכוז הוצאות'!$D$68&lt;&gt;4),1.2,1)</f>
        <v>0</v>
      </c>
      <c r="LE117" s="263"/>
      <c r="LF117" s="264"/>
      <c r="LG117" s="265"/>
      <c r="LH117" s="266"/>
      <c r="LI117" s="267">
        <f t="shared" si="169"/>
        <v>0</v>
      </c>
      <c r="LJ117" s="260">
        <f>+(IF(OR($B117=0,$C117=0,$D117=0,$DC$2&gt;$OE$1),0,IF(OR(LE117=0,LG117=0,LH117=0),0,MIN((VLOOKUP($D117,SALERYCODE,3,0))*(IF($D117=6,LH117,LG117))*((MIN((VLOOKUP($D117,SALERYCODE,5,0)),(IF($D117=6,LG117,LH117))))),MIN((VLOOKUP($D117,SALERYCODE,3,0)),(LE117+LF117))*(IF($D117=6,LH117,((MIN((VLOOKUP($D117,SALERYCODE,5,0)),LH117)))))))))/IF(AND($D117=2,'ראשי-פרטים כלליים וריכוז הוצאות'!$D$68&lt;&gt;4),1.2,1)</f>
        <v>0</v>
      </c>
      <c r="LK117" s="263"/>
      <c r="LL117" s="264"/>
      <c r="LM117" s="265"/>
      <c r="LN117" s="266"/>
      <c r="LO117" s="267">
        <f t="shared" si="170"/>
        <v>0</v>
      </c>
      <c r="LP117" s="260">
        <f>+(IF(OR($B117=0,$C117=0,$D117=0,$DC$2&gt;$OE$1),0,IF(OR(LK117=0,LM117=0,LN117=0),0,MIN((VLOOKUP($D117,SALERYCODE,3,0))*(IF($D117=6,LN117,LM117))*((MIN((VLOOKUP($D117,SALERYCODE,5,0)),(IF($D117=6,LM117,LN117))))),MIN((VLOOKUP($D117,SALERYCODE,3,0)),(LK117+LL117))*(IF($D117=6,LN117,((MIN((VLOOKUP($D117,SALERYCODE,5,0)),LN117)))))))))/IF(AND($D117=2,'ראשי-פרטים כלליים וריכוז הוצאות'!$D$68&lt;&gt;4),1.2,1)</f>
        <v>0</v>
      </c>
      <c r="LQ117" s="263"/>
      <c r="LR117" s="264"/>
      <c r="LS117" s="265"/>
      <c r="LT117" s="266"/>
      <c r="LU117" s="267">
        <f t="shared" si="171"/>
        <v>0</v>
      </c>
      <c r="LV117" s="260">
        <f>+(IF(OR($B117=0,$C117=0,$D117=0,$DC$2&gt;$OE$1),0,IF(OR(LQ117=0,LS117=0,LT117=0),0,MIN((VLOOKUP($D117,SALERYCODE,3,0))*(IF($D117=6,LT117,LS117))*((MIN((VLOOKUP($D117,SALERYCODE,5,0)),(IF($D117=6,LS117,LT117))))),MIN((VLOOKUP($D117,SALERYCODE,3,0)),(LQ117+LR117))*(IF($D117=6,LT117,((MIN((VLOOKUP($D117,SALERYCODE,5,0)),LT117)))))))))/IF(AND($D117=2,'ראשי-פרטים כלליים וריכוז הוצאות'!$D$68&lt;&gt;4),1.2,1)</f>
        <v>0</v>
      </c>
      <c r="LW117" s="263"/>
      <c r="LX117" s="264"/>
      <c r="LY117" s="265"/>
      <c r="LZ117" s="266"/>
      <c r="MA117" s="267">
        <f t="shared" si="172"/>
        <v>0</v>
      </c>
      <c r="MB117" s="260">
        <f>+(IF(OR($B117=0,$C117=0,$D117=0,$DC$2&gt;$OE$1),0,IF(OR(LW117=0,LY117=0,LZ117=0),0,MIN((VLOOKUP($D117,SALERYCODE,3,0))*(IF($D117=6,LZ117,LY117))*((MIN((VLOOKUP($D117,SALERYCODE,5,0)),(IF($D117=6,LY117,LZ117))))),MIN((VLOOKUP($D117,SALERYCODE,3,0)),(LW117+LX117))*(IF($D117=6,LZ117,((MIN((VLOOKUP($D117,SALERYCODE,5,0)),LZ117)))))))))/IF(AND($D117=2,'ראשי-פרטים כלליים וריכוז הוצאות'!$D$68&lt;&gt;4),1.2,1)</f>
        <v>0</v>
      </c>
      <c r="MC117" s="263"/>
      <c r="MD117" s="264"/>
      <c r="ME117" s="265"/>
      <c r="MF117" s="266"/>
      <c r="MG117" s="267">
        <f t="shared" si="173"/>
        <v>0</v>
      </c>
      <c r="MH117" s="260">
        <f>+(IF(OR($B117=0,$C117=0,$D117=0,$DC$2&gt;$OE$1),0,IF(OR(MC117=0,ME117=0,MF117=0),0,MIN((VLOOKUP($D117,SALERYCODE,3,0))*(IF($D117=6,MF117,ME117))*((MIN((VLOOKUP($D117,SALERYCODE,5,0)),(IF($D117=6,ME117,MF117))))),MIN((VLOOKUP($D117,SALERYCODE,3,0)),(MC117+MD117))*(IF($D117=6,MF117,((MIN((VLOOKUP($D117,SALERYCODE,5,0)),MF117)))))))))/IF(AND($D117=2,'ראשי-פרטים כלליים וריכוז הוצאות'!$D$68&lt;&gt;4),1.2,1)</f>
        <v>0</v>
      </c>
      <c r="MI117" s="263"/>
      <c r="MJ117" s="264"/>
      <c r="MK117" s="265"/>
      <c r="ML117" s="266"/>
      <c r="MM117" s="267">
        <f t="shared" si="174"/>
        <v>0</v>
      </c>
      <c r="MN117" s="260">
        <f>+(IF(OR($B117=0,$C117=0,$D117=0,$DC$2&gt;$OE$1),0,IF(OR(MI117=0,MK117=0,ML117=0),0,MIN((VLOOKUP($D117,SALERYCODE,3,0))*(IF($D117=6,ML117,MK117))*((MIN((VLOOKUP($D117,SALERYCODE,5,0)),(IF($D117=6,MK117,ML117))))),MIN((VLOOKUP($D117,SALERYCODE,3,0)),(MI117+MJ117))*(IF($D117=6,ML117,((MIN((VLOOKUP($D117,SALERYCODE,5,0)),ML117)))))))))/IF(AND($D117=2,'ראשי-פרטים כלליים וריכוז הוצאות'!$D$68&lt;&gt;4),1.2,1)</f>
        <v>0</v>
      </c>
      <c r="MO117" s="263"/>
      <c r="MP117" s="264"/>
      <c r="MQ117" s="265"/>
      <c r="MR117" s="266"/>
      <c r="MS117" s="267">
        <f t="shared" si="175"/>
        <v>0</v>
      </c>
      <c r="MT117" s="260">
        <f>+(IF(OR($B117=0,$C117=0,$D117=0,$DC$2&gt;$OE$1),0,IF(OR(MO117=0,MQ117=0,MR117=0),0,MIN((VLOOKUP($D117,SALERYCODE,3,0))*(IF($D117=6,MR117,MQ117))*((MIN((VLOOKUP($D117,SALERYCODE,5,0)),(IF($D117=6,MQ117,MR117))))),MIN((VLOOKUP($D117,SALERYCODE,3,0)),(MO117+MP117))*(IF($D117=6,MR117,((MIN((VLOOKUP($D117,SALERYCODE,5,0)),MR117)))))))))/IF(AND($D117=2,'ראשי-פרטים כלליים וריכוז הוצאות'!$D$68&lt;&gt;4),1.2,1)</f>
        <v>0</v>
      </c>
      <c r="MU117" s="263"/>
      <c r="MV117" s="264"/>
      <c r="MW117" s="265"/>
      <c r="MX117" s="266"/>
      <c r="MY117" s="267">
        <f t="shared" si="176"/>
        <v>0</v>
      </c>
      <c r="MZ117" s="260">
        <f>+(IF(OR($B117=0,$C117=0,$D117=0,$DC$2&gt;$OE$1),0,IF(OR(MU117=0,MW117=0,MX117=0),0,MIN((VLOOKUP($D117,SALERYCODE,3,0))*(IF($D117=6,MX117,MW117))*((MIN((VLOOKUP($D117,SALERYCODE,5,0)),(IF($D117=6,MW117,MX117))))),MIN((VLOOKUP($D117,SALERYCODE,3,0)),(MU117+MV117))*(IF($D117=6,MX117,((MIN((VLOOKUP($D117,SALERYCODE,5,0)),MX117)))))))))/IF(AND($D117=2,'ראשי-פרטים כלליים וריכוז הוצאות'!$D$68&lt;&gt;4),1.2,1)</f>
        <v>0</v>
      </c>
      <c r="NA117" s="263"/>
      <c r="NB117" s="264"/>
      <c r="NC117" s="265"/>
      <c r="ND117" s="266"/>
      <c r="NE117" s="267">
        <f t="shared" si="177"/>
        <v>0</v>
      </c>
      <c r="NF117" s="260">
        <f>+(IF(OR($B117=0,$C117=0,$D117=0,$DC$2&gt;$OE$1),0,IF(OR(NA117=0,NC117=0,ND117=0),0,MIN((VLOOKUP($D117,SALERYCODE,3,0))*(IF($D117=6,ND117,NC117))*((MIN((VLOOKUP($D117,SALERYCODE,5,0)),(IF($D117=6,NC117,ND117))))),MIN((VLOOKUP($D117,SALERYCODE,3,0)),(NA117+NB117))*(IF($D117=6,ND117,((MIN((VLOOKUP($D117,SALERYCODE,5,0)),ND117)))))))))/IF(AND($D117=2,'ראשי-פרטים כלליים וריכוז הוצאות'!$D$68&lt;&gt;4),1.2,1)</f>
        <v>0</v>
      </c>
      <c r="NG117" s="263"/>
      <c r="NH117" s="264"/>
      <c r="NI117" s="265"/>
      <c r="NJ117" s="266"/>
      <c r="NK117" s="267">
        <f t="shared" si="178"/>
        <v>0</v>
      </c>
      <c r="NL117" s="260">
        <f>+(IF(OR($B117=0,$C117=0,$D117=0,$DC$2&gt;$OE$1),0,IF(OR(NG117=0,NI117=0,NJ117=0),0,MIN((VLOOKUP($D117,SALERYCODE,3,0))*(IF($D117=6,NJ117,NI117))*((MIN((VLOOKUP($D117,SALERYCODE,5,0)),(IF($D117=6,NI117,NJ117))))),MIN((VLOOKUP($D117,SALERYCODE,3,0)),(NG117+NH117))*(IF($D117=6,NJ117,((MIN((VLOOKUP($D117,SALERYCODE,5,0)),NJ117)))))))))/IF(AND($D117=2,'ראשי-פרטים כלליים וריכוז הוצאות'!$D$68&lt;&gt;4),1.2,1)</f>
        <v>0</v>
      </c>
      <c r="NM117" s="263"/>
      <c r="NN117" s="264"/>
      <c r="NO117" s="265"/>
      <c r="NP117" s="266"/>
      <c r="NQ117" s="267">
        <f t="shared" si="179"/>
        <v>0</v>
      </c>
      <c r="NR117" s="260">
        <f>+(IF(OR($B117=0,$C117=0,$D117=0,$DC$2&gt;$OE$1),0,IF(OR(NM117=0,NO117=0,NP117=0),0,MIN((VLOOKUP($D117,SALERYCODE,3,0))*(IF($D117=6,NP117,NO117))*((MIN((VLOOKUP($D117,SALERYCODE,5,0)),(IF($D117=6,NO117,NP117))))),MIN((VLOOKUP($D117,SALERYCODE,3,0)),(NM117+NN117))*(IF($D117=6,NP117,((MIN((VLOOKUP($D117,SALERYCODE,5,0)),NP117)))))))))/IF(AND($D117=2,'ראשי-פרטים כלליים וריכוז הוצאות'!$D$68&lt;&gt;4),1.2,1)</f>
        <v>0</v>
      </c>
      <c r="NS117" s="263"/>
      <c r="NT117" s="264"/>
      <c r="NU117" s="265"/>
      <c r="NV117" s="266"/>
      <c r="NW117" s="267">
        <f t="shared" si="180"/>
        <v>0</v>
      </c>
      <c r="NX117" s="260">
        <f>+(IF(OR($B117=0,$C117=0,$D117=0,$DC$2&gt;$OE$1),0,IF(OR(NS117=0,NU117=0,NV117=0),0,MIN((VLOOKUP($D117,SALERYCODE,3,0))*(IF($D117=6,NV117,NU117))*((MIN((VLOOKUP($D117,SALERYCODE,5,0)),(IF($D117=6,NU117,NV117))))),MIN((VLOOKUP($D117,SALERYCODE,3,0)),(NS117+NT117))*(IF($D117=6,NV117,((MIN((VLOOKUP($D117,SALERYCODE,5,0)),NV117)))))))))/IF(AND($D117=2,'ראשי-פרטים כלליים וריכוז הוצאות'!$D$68&lt;&gt;4),1.2,1)</f>
        <v>0</v>
      </c>
      <c r="NY117" s="263"/>
      <c r="NZ117" s="264"/>
      <c r="OA117" s="265"/>
      <c r="OB117" s="266"/>
      <c r="OC117" s="267">
        <f t="shared" si="181"/>
        <v>0</v>
      </c>
      <c r="OD117" s="260">
        <f>+(IF(OR($B117=0,$C117=0,$D117=0,$DC$2&gt;$OE$1),0,IF(OR(NY117=0,OA117=0,OB117=0),0,MIN((VLOOKUP($D117,SALERYCODE,3,0))*(IF($D117=6,OB117,OA117))*((MIN((VLOOKUP($D117,SALERYCODE,5,0)),(IF($D117=6,OA117,OB117))))),MIN((VLOOKUP($D117,SALERYCODE,3,0)),(NY117+NZ117))*(IF($D117=6,OB117,((MIN((VLOOKUP($D117,SALERYCODE,5,0)),OB117)))))))))/IF(AND($D117=2,'ראשי-פרטים כלליים וריכוז הוצאות'!$D$68&lt;&gt;4),1.2,1)</f>
        <v>0</v>
      </c>
      <c r="OE117" s="275">
        <f t="shared" si="192"/>
        <v>0</v>
      </c>
      <c r="OF117" s="283">
        <f t="shared" si="193"/>
        <v>9.9999999999999995E-7</v>
      </c>
      <c r="OG117" s="276">
        <f t="shared" si="194"/>
        <v>0</v>
      </c>
      <c r="OH117" s="275">
        <f t="shared" si="195"/>
        <v>0</v>
      </c>
      <c r="OI117" s="275">
        <v>0</v>
      </c>
      <c r="OJ117" s="258">
        <f t="shared" si="191"/>
        <v>0</v>
      </c>
      <c r="OK117" s="284"/>
      <c r="OL117" s="116">
        <f>MIN(OJ117+OK117*OF117*OE117/$OL$1/IF(AND($D117=2,'ראשי-פרטים כלליים וריכוז הוצאות'!$D$68&lt;&gt;4),1.2,1),IF($D117&gt;0,VLOOKUP($D117,SALERYCODE,3,0)*12*OG117,0))</f>
        <v>0</v>
      </c>
      <c r="OM117" s="95">
        <f t="shared" si="182"/>
        <v>0</v>
      </c>
      <c r="ON117" s="11">
        <f t="shared" si="183"/>
        <v>0</v>
      </c>
      <c r="OO117" s="11">
        <f t="shared" si="184"/>
        <v>0</v>
      </c>
      <c r="OP117" s="22">
        <f t="shared" si="185"/>
        <v>0</v>
      </c>
      <c r="OQ117" s="11">
        <f t="shared" si="186"/>
        <v>0</v>
      </c>
      <c r="OR117" s="11" t="e">
        <f>#REF!</f>
        <v>#REF!</v>
      </c>
      <c r="OS117" s="35" t="e">
        <f>#REF!-OP117</f>
        <v>#REF!</v>
      </c>
      <c r="OT117" s="35" t="e">
        <f>OS117-#REF!</f>
        <v>#REF!</v>
      </c>
      <c r="OU117" s="43" t="e">
        <f>IF(AND(OP117&gt;0,(OS117=#REF!-OP117)),"מועסק פחות מ-10% מזמנו במופ","")</f>
        <v>#REF!</v>
      </c>
    </row>
    <row r="118" spans="1:411" ht="24" hidden="1" customHeight="1" outlineLevel="1" x14ac:dyDescent="0.2">
      <c r="A118" s="282">
        <v>115</v>
      </c>
      <c r="B118" s="269"/>
      <c r="C118" s="270"/>
      <c r="D118" s="271"/>
      <c r="E118" s="263"/>
      <c r="F118" s="264"/>
      <c r="G118" s="265"/>
      <c r="H118" s="266"/>
      <c r="I118" s="267">
        <f t="shared" si="117"/>
        <v>0</v>
      </c>
      <c r="J118" s="260">
        <f>(IF(OR($B118=0,$C118=0,$D118=0,$E$2&gt;$OE$1),0,IF(OR($E118=0,$G118=0,$H118=0),0,MIN((VLOOKUP($D118,SALERYCODE,3,0))*(IF($D118=6,$H118,$G118))*((MIN((VLOOKUP($D118,SALERYCODE,5,0)),(IF($D118=6,$G118,$H118))))),MIN((VLOOKUP($D118,SALERYCODE,3,0)),($E118+$F118))*(IF($D118=6,$H118,((MIN((VLOOKUP($D118,SALERYCODE,5,0)),$H118)))))))))/IF(AND($D118=2,'ראשי-פרטים כלליים וריכוז הוצאות'!$D$68&lt;&gt;4),1.2,1)</f>
        <v>0</v>
      </c>
      <c r="K118" s="263"/>
      <c r="L118" s="264"/>
      <c r="M118" s="265"/>
      <c r="N118" s="266"/>
      <c r="O118" s="267">
        <f t="shared" si="118"/>
        <v>0</v>
      </c>
      <c r="P118" s="260">
        <f>+(IF(OR($B118=0,$C118=0,$D118=0,$K$2&gt;$OE$1),0,IF(OR($K118=0,$M118=0,$N118=0),0,MIN((VLOOKUP($D118,SALERYCODE,3,0))*(IF($D118=6,$N118,$M118))*((MIN((VLOOKUP($D118,SALERYCODE,5,0)),(IF($D118=6,$M118,$N118))))),MIN((VLOOKUP($D118,SALERYCODE,3,0)),($K118+$L118))*(IF($D118=6,$N118,((MIN((VLOOKUP($D118,SALERYCODE,5,0)),$N118)))))))))/IF(AND($D118=2,'ראשי-פרטים כלליים וריכוז הוצאות'!$D$68&lt;&gt;4),1.2,1)</f>
        <v>0</v>
      </c>
      <c r="Q118" s="263"/>
      <c r="R118" s="264"/>
      <c r="S118" s="265"/>
      <c r="T118" s="266"/>
      <c r="U118" s="267">
        <f t="shared" si="119"/>
        <v>0</v>
      </c>
      <c r="V118" s="260">
        <f>+(IF(OR($B118=0,$C118=0,$D118=0,$Q$2&gt;$OE$1),0,IF(OR(Q118=0,S118=0,T118=0),0,MIN((VLOOKUP($D118,SALERYCODE,3,0))*(IF($D118=6,T118,S118))*((MIN((VLOOKUP($D118,SALERYCODE,5,0)),(IF($D118=6,S118,T118))))),MIN((VLOOKUP($D118,SALERYCODE,3,0)),(Q118+R118))*(IF($D118=6,T118,((MIN((VLOOKUP($D118,SALERYCODE,5,0)),T118)))))))))/IF(AND($D118=2,'ראשי-פרטים כלליים וריכוז הוצאות'!$D$68&lt;&gt;4),1.2,1)</f>
        <v>0</v>
      </c>
      <c r="W118" s="263"/>
      <c r="X118" s="264"/>
      <c r="Y118" s="265"/>
      <c r="Z118" s="266"/>
      <c r="AA118" s="267">
        <f t="shared" si="120"/>
        <v>0</v>
      </c>
      <c r="AB118" s="260">
        <f>+(IF(OR($B118=0,$C118=0,$D118=0,$W$2&gt;$OE$1),0,IF(OR(W118=0,Y118=0,Z118=0),0,MIN((VLOOKUP($D118,SALERYCODE,3,0))*(IF($D118=6,Z118,Y118))*((MIN((VLOOKUP($D118,SALERYCODE,5,0)),(IF($D118=6,Y118,Z118))))),MIN((VLOOKUP($D118,SALERYCODE,3,0)),(W118+X118))*(IF($D118=6,Z118,((MIN((VLOOKUP($D118,SALERYCODE,5,0)),Z118)))))))))/IF(AND($D118=2,'ראשי-פרטים כלליים וריכוז הוצאות'!$D$68&lt;&gt;4),1.2,1)</f>
        <v>0</v>
      </c>
      <c r="AC118" s="263"/>
      <c r="AD118" s="264"/>
      <c r="AE118" s="265"/>
      <c r="AF118" s="266"/>
      <c r="AG118" s="267">
        <f t="shared" si="121"/>
        <v>0</v>
      </c>
      <c r="AH118" s="260">
        <f>+(IF(OR($B118=0,$C118=0,$D118=0,$AC$2&gt;$OE$1),0,IF(OR(AC118=0,AE118=0,AF118=0),0,MIN((VLOOKUP($D118,SALERYCODE,3,0))*(IF($D118=6,AF118,AE118))*((MIN((VLOOKUP($D118,SALERYCODE,5,0)),(IF($D118=6,AE118,AF118))))),MIN((VLOOKUP($D118,SALERYCODE,3,0)),(AC118+AD118))*(IF($D118=6,AF118,((MIN((VLOOKUP($D118,SALERYCODE,5,0)),AF118)))))))))/IF(AND($D118=2,'ראשי-פרטים כלליים וריכוז הוצאות'!$D$68&lt;&gt;4),1.2,1)</f>
        <v>0</v>
      </c>
      <c r="AI118" s="263"/>
      <c r="AJ118" s="264"/>
      <c r="AK118" s="265"/>
      <c r="AL118" s="266"/>
      <c r="AM118" s="267">
        <f t="shared" si="122"/>
        <v>0</v>
      </c>
      <c r="AN118" s="260">
        <f>+(IF(OR($B118=0,$C118=0,$D118=0,$AI$2&gt;$OE$1),0,IF(OR(AI118=0,AK118=0,AL118=0),0,MIN((VLOOKUP($D118,SALERYCODE,3,0))*(IF($D118=6,AL118,AK118))*((MIN((VLOOKUP($D118,SALERYCODE,5,0)),(IF($D118=6,AK118,AL118))))),MIN((VLOOKUP($D118,SALERYCODE,3,0)),(AI118+AJ118))*(IF($D118=6,AL118,((MIN((VLOOKUP($D118,SALERYCODE,5,0)),AL118)))))))))/IF(AND($D118=2,'ראשי-פרטים כלליים וריכוז הוצאות'!$D$68&lt;&gt;4),1.2,1)</f>
        <v>0</v>
      </c>
      <c r="AO118" s="263"/>
      <c r="AP118" s="264"/>
      <c r="AQ118" s="265"/>
      <c r="AR118" s="266"/>
      <c r="AS118" s="267">
        <f t="shared" si="123"/>
        <v>0</v>
      </c>
      <c r="AT118" s="260">
        <f>+(IF(OR($B118=0,$C118=0,$D118=0,$AO$2&gt;$OE$1),0,IF(OR(AO118=0,AQ118=0,AR118=0),0,MIN((VLOOKUP($D118,SALERYCODE,3,0))*(IF($D118=6,AR118,AQ118))*((MIN((VLOOKUP($D118,SALERYCODE,5,0)),(IF($D118=6,AQ118,AR118))))),MIN((VLOOKUP($D118,SALERYCODE,3,0)),(AO118+AP118))*(IF($D118=6,AR118,((MIN((VLOOKUP($D118,SALERYCODE,5,0)),AR118)))))))))/IF(AND($D118=2,'ראשי-פרטים כלליים וריכוז הוצאות'!$D$68&lt;&gt;4),1.2,1)</f>
        <v>0</v>
      </c>
      <c r="AU118" s="263"/>
      <c r="AV118" s="264"/>
      <c r="AW118" s="265"/>
      <c r="AX118" s="266"/>
      <c r="AY118" s="267">
        <f t="shared" si="124"/>
        <v>0</v>
      </c>
      <c r="AZ118" s="260">
        <f>+(IF(OR($B118=0,$C118=0,$D118=0,$AU$2&gt;$OE$1),0,IF(OR(AU118=0,AW118=0,AX118=0),0,MIN((VLOOKUP($D118,SALERYCODE,3,0))*(IF($D118=6,AX118,AW118))*((MIN((VLOOKUP($D118,SALERYCODE,5,0)),(IF($D118=6,AW118,AX118))))),MIN((VLOOKUP($D118,SALERYCODE,3,0)),(AU118+AV118))*(IF($D118=6,AX118,((MIN((VLOOKUP($D118,SALERYCODE,5,0)),AX118)))))))))/IF(AND($D118=2,'ראשי-פרטים כלליים וריכוז הוצאות'!$D$68&lt;&gt;4),1.2,1)</f>
        <v>0</v>
      </c>
      <c r="BA118" s="263"/>
      <c r="BB118" s="264"/>
      <c r="BC118" s="265"/>
      <c r="BD118" s="266"/>
      <c r="BE118" s="267">
        <f t="shared" si="125"/>
        <v>0</v>
      </c>
      <c r="BF118" s="260">
        <f>+(IF(OR($B118=0,$C118=0,$D118=0,$BA$2&gt;$OE$1),0,IF(OR(BA118=0,BC118=0,BD118=0),0,MIN((VLOOKUP($D118,SALERYCODE,3,0))*(IF($D118=6,BD118,BC118))*((MIN((VLOOKUP($D118,SALERYCODE,5,0)),(IF($D118=6,BC118,BD118))))),MIN((VLOOKUP($D118,SALERYCODE,3,0)),(BA118+BB118))*(IF($D118=6,BD118,((MIN((VLOOKUP($D118,SALERYCODE,5,0)),BD118)))))))))/IF(AND($D118=2,'ראשי-פרטים כלליים וריכוז הוצאות'!$D$68&lt;&gt;4),1.2,1)</f>
        <v>0</v>
      </c>
      <c r="BG118" s="263"/>
      <c r="BH118" s="264"/>
      <c r="BI118" s="265"/>
      <c r="BJ118" s="266"/>
      <c r="BK118" s="267">
        <f t="shared" si="126"/>
        <v>0</v>
      </c>
      <c r="BL118" s="260">
        <f>+(IF(OR($B118=0,$C118=0,$D118=0,$BG$2&gt;$OE$1),0,IF(OR(BG118=0,BI118=0,BJ118=0),0,MIN((VLOOKUP($D118,SALERYCODE,3,0))*(IF($D118=6,BJ118,BI118))*((MIN((VLOOKUP($D118,SALERYCODE,5,0)),(IF($D118=6,BI118,BJ118))))),MIN((VLOOKUP($D118,SALERYCODE,3,0)),(BG118+BH118))*(IF($D118=6,BJ118,((MIN((VLOOKUP($D118,SALERYCODE,5,0)),BJ118)))))))))/IF(AND($D118=2,'ראשי-פרטים כלליים וריכוז הוצאות'!$D$68&lt;&gt;4),1.2,1)</f>
        <v>0</v>
      </c>
      <c r="BM118" s="263"/>
      <c r="BN118" s="264"/>
      <c r="BO118" s="265"/>
      <c r="BP118" s="266"/>
      <c r="BQ118" s="267">
        <f t="shared" si="127"/>
        <v>0</v>
      </c>
      <c r="BR118" s="260">
        <f>+(IF(OR($B118=0,$C118=0,$D118=0,$BM$2&gt;$OE$1),0,IF(OR(BM118=0,BO118=0,BP118=0),0,MIN((VLOOKUP($D118,SALERYCODE,3,0))*(IF($D118=6,BP118,BO118))*((MIN((VLOOKUP($D118,SALERYCODE,5,0)),(IF($D118=6,BO118,BP118))))),MIN((VLOOKUP($D118,SALERYCODE,3,0)),(BM118+BN118))*(IF($D118=6,BP118,((MIN((VLOOKUP($D118,SALERYCODE,5,0)),BP118)))))))))/IF(AND($D118=2,'ראשי-פרטים כלליים וריכוז הוצאות'!$D$68&lt;&gt;4),1.2,1)</f>
        <v>0</v>
      </c>
      <c r="BS118" s="263"/>
      <c r="BT118" s="264"/>
      <c r="BU118" s="265"/>
      <c r="BV118" s="266"/>
      <c r="BW118" s="267">
        <f t="shared" si="128"/>
        <v>0</v>
      </c>
      <c r="BX118" s="260">
        <f>+(IF(OR($B118=0,$C118=0,$D118=0,$BS$2&gt;$OE$1),0,IF(OR(BS118=0,BU118=0,BV118=0),0,MIN((VLOOKUP($D118,SALERYCODE,3,0))*(IF($D118=6,BV118,BU118))*((MIN((VLOOKUP($D118,SALERYCODE,5,0)),(IF($D118=6,BU118,BV118))))),MIN((VLOOKUP($D118,SALERYCODE,3,0)),(BS118+BT118))*(IF($D118=6,BV118,((MIN((VLOOKUP($D118,SALERYCODE,5,0)),BV118)))))))))/IF(AND($D118=2,'ראשי-פרטים כלליים וריכוז הוצאות'!$D$68&lt;&gt;4),1.2,1)</f>
        <v>0</v>
      </c>
      <c r="BY118" s="263"/>
      <c r="BZ118" s="264"/>
      <c r="CA118" s="265"/>
      <c r="CB118" s="266"/>
      <c r="CC118" s="267">
        <f t="shared" si="129"/>
        <v>0</v>
      </c>
      <c r="CD118" s="260">
        <f>+(IF(OR($B118=0,$C118=0,$D118=0,$BY$2&gt;$OE$1),0,IF(OR(BY118=0,CA118=0,CB118=0),0,MIN((VLOOKUP($D118,SALERYCODE,3,0))*(IF($D118=6,CB118,CA118))*((MIN((VLOOKUP($D118,SALERYCODE,5,0)),(IF($D118=6,CA118,CB118))))),MIN((VLOOKUP($D118,SALERYCODE,3,0)),(BY118+BZ118))*(IF($D118=6,CB118,((MIN((VLOOKUP($D118,SALERYCODE,5,0)),CB118)))))))))/IF(AND($D118=2,'ראשי-פרטים כלליים וריכוז הוצאות'!$D$68&lt;&gt;4),1.2,1)</f>
        <v>0</v>
      </c>
      <c r="CE118" s="263"/>
      <c r="CF118" s="264"/>
      <c r="CG118" s="265"/>
      <c r="CH118" s="266"/>
      <c r="CI118" s="267">
        <f t="shared" si="130"/>
        <v>0</v>
      </c>
      <c r="CJ118" s="260">
        <f>+(IF(OR($B118=0,$C118=0,$D118=0,$CE$2&gt;$OE$1),0,IF(OR(CE118=0,CG118=0,CH118=0),0,MIN((VLOOKUP($D118,SALERYCODE,3,0))*(IF($D118=6,CH118,CG118))*((MIN((VLOOKUP($D118,SALERYCODE,5,0)),(IF($D118=6,CG118,CH118))))),MIN((VLOOKUP($D118,SALERYCODE,3,0)),(CE118+CF118))*(IF($D118=6,CH118,((MIN((VLOOKUP($D118,SALERYCODE,5,0)),CH118)))))))))/IF(AND($D118=2,'ראשי-פרטים כלליים וריכוז הוצאות'!$D$68&lt;&gt;4),1.2,1)</f>
        <v>0</v>
      </c>
      <c r="CK118" s="263"/>
      <c r="CL118" s="264"/>
      <c r="CM118" s="265"/>
      <c r="CN118" s="266"/>
      <c r="CO118" s="267">
        <f t="shared" si="131"/>
        <v>0</v>
      </c>
      <c r="CP118" s="260">
        <f>+(IF(OR($B118=0,$C118=0,$D118=0,$CK$2&gt;$OE$1),0,IF(OR(CK118=0,CM118=0,CN118=0),0,MIN((VLOOKUP($D118,SALERYCODE,3,0))*(IF($D118=6,CN118,CM118))*((MIN((VLOOKUP($D118,SALERYCODE,5,0)),(IF($D118=6,CM118,CN118))))),MIN((VLOOKUP($D118,SALERYCODE,3,0)),(CK118+CL118))*(IF($D118=6,CN118,((MIN((VLOOKUP($D118,SALERYCODE,5,0)),CN118)))))))))/IF(AND($D118=2,'ראשי-פרטים כלליים וריכוז הוצאות'!$D$68&lt;&gt;4),1.2,1)</f>
        <v>0</v>
      </c>
      <c r="CQ118" s="263"/>
      <c r="CR118" s="264"/>
      <c r="CS118" s="265"/>
      <c r="CT118" s="266"/>
      <c r="CU118" s="267">
        <f t="shared" si="132"/>
        <v>0</v>
      </c>
      <c r="CV118" s="260">
        <f>+(IF(OR($B118=0,$C118=0,$D118=0,$CQ$2&gt;$OE$1),0,IF(OR(CQ118=0,CS118=0,CT118=0),0,MIN((VLOOKUP($D118,SALERYCODE,3,0))*(IF($D118=6,CT118,CS118))*((MIN((VLOOKUP($D118,SALERYCODE,5,0)),(IF($D118=6,CS118,CT118))))),MIN((VLOOKUP($D118,SALERYCODE,3,0)),(CQ118+CR118))*(IF($D118=6,CT118,((MIN((VLOOKUP($D118,SALERYCODE,5,0)),CT118)))))))))/IF(AND($D118=2,'ראשי-פרטים כלליים וריכוז הוצאות'!$D$68&lt;&gt;4),1.2,1)</f>
        <v>0</v>
      </c>
      <c r="CW118" s="263"/>
      <c r="CX118" s="264"/>
      <c r="CY118" s="265"/>
      <c r="CZ118" s="266"/>
      <c r="DA118" s="267">
        <f t="shared" si="133"/>
        <v>0</v>
      </c>
      <c r="DB118" s="260">
        <f>+(IF(OR($B118=0,$C118=0,$D118=0,$CW$2&gt;$OE$1),0,IF(OR(CW118=0,CY118=0,CZ118=0),0,MIN((VLOOKUP($D118,SALERYCODE,3,0))*(IF($D118=6,CZ118,CY118))*((MIN((VLOOKUP($D118,SALERYCODE,5,0)),(IF($D118=6,CY118,CZ118))))),MIN((VLOOKUP($D118,SALERYCODE,3,0)),(CW118+CX118))*(IF($D118=6,CZ118,((MIN((VLOOKUP($D118,SALERYCODE,5,0)),CZ118)))))))))/IF(AND($D118=2,'ראשי-פרטים כלליים וריכוז הוצאות'!$D$68&lt;&gt;4),1.2,1)</f>
        <v>0</v>
      </c>
      <c r="DC118" s="263"/>
      <c r="DD118" s="264"/>
      <c r="DE118" s="265"/>
      <c r="DF118" s="266"/>
      <c r="DG118" s="267">
        <f t="shared" si="134"/>
        <v>0</v>
      </c>
      <c r="DH118" s="260">
        <f>+(IF(OR($B118=0,$C118=0,$D118=0,$DC$2&gt;$OE$1),0,IF(OR(DC118=0,DE118=0,DF118=0),0,MIN((VLOOKUP($D118,SALERYCODE,3,0))*(IF($D118=6,DF118,DE118))*((MIN((VLOOKUP($D118,SALERYCODE,5,0)),(IF($D118=6,DE118,DF118))))),MIN((VLOOKUP($D118,SALERYCODE,3,0)),(DC118+DD118))*(IF($D118=6,DF118,((MIN((VLOOKUP($D118,SALERYCODE,5,0)),DF118)))))))))/IF(AND($D118=2,'ראשי-פרטים כלליים וריכוז הוצאות'!$D$68&lt;&gt;4),1.2,1)</f>
        <v>0</v>
      </c>
      <c r="DI118" s="263"/>
      <c r="DJ118" s="264"/>
      <c r="DK118" s="265"/>
      <c r="DL118" s="266"/>
      <c r="DM118" s="267">
        <f t="shared" si="135"/>
        <v>0</v>
      </c>
      <c r="DN118" s="260">
        <f>+(IF(OR($B118=0,$C118=0,$D118=0,$DC$2&gt;$OE$1),0,IF(OR(DI118=0,DK118=0,DL118=0),0,MIN((VLOOKUP($D118,SALERYCODE,3,0))*(IF($D118=6,DL118,DK118))*((MIN((VLOOKUP($D118,SALERYCODE,5,0)),(IF($D118=6,DK118,DL118))))),MIN((VLOOKUP($D118,SALERYCODE,3,0)),(DI118+DJ118))*(IF($D118=6,DL118,((MIN((VLOOKUP($D118,SALERYCODE,5,0)),DL118)))))))))/IF(AND($D118=2,'ראשי-פרטים כלליים וריכוז הוצאות'!$D$68&lt;&gt;4),1.2,1)</f>
        <v>0</v>
      </c>
      <c r="DO118" s="263"/>
      <c r="DP118" s="264"/>
      <c r="DQ118" s="265"/>
      <c r="DR118" s="266"/>
      <c r="DS118" s="267">
        <f t="shared" si="136"/>
        <v>0</v>
      </c>
      <c r="DT118" s="260">
        <f>+(IF(OR($B118=0,$C118=0,$D118=0,$DC$2&gt;$OE$1),0,IF(OR(DO118=0,DQ118=0,DR118=0),0,MIN((VLOOKUP($D118,SALERYCODE,3,0))*(IF($D118=6,DR118,DQ118))*((MIN((VLOOKUP($D118,SALERYCODE,5,0)),(IF($D118=6,DQ118,DR118))))),MIN((VLOOKUP($D118,SALERYCODE,3,0)),(DO118+DP118))*(IF($D118=6,DR118,((MIN((VLOOKUP($D118,SALERYCODE,5,0)),DR118)))))))))/IF(AND($D118=2,'ראשי-פרטים כלליים וריכוז הוצאות'!$D$68&lt;&gt;4),1.2,1)</f>
        <v>0</v>
      </c>
      <c r="DU118" s="263"/>
      <c r="DV118" s="264"/>
      <c r="DW118" s="265"/>
      <c r="DX118" s="266"/>
      <c r="DY118" s="267">
        <f t="shared" si="137"/>
        <v>0</v>
      </c>
      <c r="DZ118" s="260">
        <f>+(IF(OR($B118=0,$C118=0,$D118=0,$DC$2&gt;$OE$1),0,IF(OR(DU118=0,DW118=0,DX118=0),0,MIN((VLOOKUP($D118,SALERYCODE,3,0))*(IF($D118=6,DX118,DW118))*((MIN((VLOOKUP($D118,SALERYCODE,5,0)),(IF($D118=6,DW118,DX118))))),MIN((VLOOKUP($D118,SALERYCODE,3,0)),(DU118+DV118))*(IF($D118=6,DX118,((MIN((VLOOKUP($D118,SALERYCODE,5,0)),DX118)))))))))/IF(AND($D118=2,'ראשי-פרטים כלליים וריכוז הוצאות'!$D$68&lt;&gt;4),1.2,1)</f>
        <v>0</v>
      </c>
      <c r="EA118" s="263"/>
      <c r="EB118" s="264"/>
      <c r="EC118" s="265"/>
      <c r="ED118" s="266"/>
      <c r="EE118" s="267">
        <f t="shared" si="138"/>
        <v>0</v>
      </c>
      <c r="EF118" s="260">
        <f>+(IF(OR($B118=0,$C118=0,$D118=0,$DC$2&gt;$OE$1),0,IF(OR(EA118=0,EC118=0,ED118=0),0,MIN((VLOOKUP($D118,SALERYCODE,3,0))*(IF($D118=6,ED118,EC118))*((MIN((VLOOKUP($D118,SALERYCODE,5,0)),(IF($D118=6,EC118,ED118))))),MIN((VLOOKUP($D118,SALERYCODE,3,0)),(EA118+EB118))*(IF($D118=6,ED118,((MIN((VLOOKUP($D118,SALERYCODE,5,0)),ED118)))))))))/IF(AND($D118=2,'ראשי-פרטים כלליים וריכוז הוצאות'!$D$68&lt;&gt;4),1.2,1)</f>
        <v>0</v>
      </c>
      <c r="EG118" s="263"/>
      <c r="EH118" s="264"/>
      <c r="EI118" s="265"/>
      <c r="EJ118" s="266"/>
      <c r="EK118" s="267">
        <f t="shared" si="139"/>
        <v>0</v>
      </c>
      <c r="EL118" s="260">
        <f>+(IF(OR($B118=0,$C118=0,$D118=0,$DC$2&gt;$OE$1),0,IF(OR(EG118=0,EI118=0,EJ118=0),0,MIN((VLOOKUP($D118,SALERYCODE,3,0))*(IF($D118=6,EJ118,EI118))*((MIN((VLOOKUP($D118,SALERYCODE,5,0)),(IF($D118=6,EI118,EJ118))))),MIN((VLOOKUP($D118,SALERYCODE,3,0)),(EG118+EH118))*(IF($D118=6,EJ118,((MIN((VLOOKUP($D118,SALERYCODE,5,0)),EJ118)))))))))/IF(AND($D118=2,'ראשי-פרטים כלליים וריכוז הוצאות'!$D$68&lt;&gt;4),1.2,1)</f>
        <v>0</v>
      </c>
      <c r="EM118" s="263"/>
      <c r="EN118" s="264"/>
      <c r="EO118" s="265"/>
      <c r="EP118" s="266"/>
      <c r="EQ118" s="267">
        <f t="shared" si="140"/>
        <v>0</v>
      </c>
      <c r="ER118" s="260">
        <f>+(IF(OR($B118=0,$C118=0,$D118=0,$DC$2&gt;$OE$1),0,IF(OR(EM118=0,EO118=0,EP118=0),0,MIN((VLOOKUP($D118,SALERYCODE,3,0))*(IF($D118=6,EP118,EO118))*((MIN((VLOOKUP($D118,SALERYCODE,5,0)),(IF($D118=6,EO118,EP118))))),MIN((VLOOKUP($D118,SALERYCODE,3,0)),(EM118+EN118))*(IF($D118=6,EP118,((MIN((VLOOKUP($D118,SALERYCODE,5,0)),EP118)))))))))/IF(AND($D118=2,'ראשי-פרטים כלליים וריכוז הוצאות'!$D$68&lt;&gt;4),1.2,1)</f>
        <v>0</v>
      </c>
      <c r="ES118" s="263"/>
      <c r="ET118" s="264"/>
      <c r="EU118" s="265"/>
      <c r="EV118" s="266"/>
      <c r="EW118" s="267">
        <f t="shared" si="141"/>
        <v>0</v>
      </c>
      <c r="EX118" s="260">
        <f>+(IF(OR($B118=0,$C118=0,$D118=0,$DC$2&gt;$OE$1),0,IF(OR(ES118=0,EU118=0,EV118=0),0,MIN((VLOOKUP($D118,SALERYCODE,3,0))*(IF($D118=6,EV118,EU118))*((MIN((VLOOKUP($D118,SALERYCODE,5,0)),(IF($D118=6,EU118,EV118))))),MIN((VLOOKUP($D118,SALERYCODE,3,0)),(ES118+ET118))*(IF($D118=6,EV118,((MIN((VLOOKUP($D118,SALERYCODE,5,0)),EV118)))))))))/IF(AND($D118=2,'ראשי-פרטים כלליים וריכוז הוצאות'!$D$68&lt;&gt;4),1.2,1)</f>
        <v>0</v>
      </c>
      <c r="EY118" s="263"/>
      <c r="EZ118" s="264"/>
      <c r="FA118" s="265"/>
      <c r="FB118" s="266"/>
      <c r="FC118" s="267">
        <f t="shared" si="142"/>
        <v>0</v>
      </c>
      <c r="FD118" s="260">
        <f>+(IF(OR($B118=0,$C118=0,$D118=0,$DC$2&gt;$OE$1),0,IF(OR(EY118=0,FA118=0,FB118=0),0,MIN((VLOOKUP($D118,SALERYCODE,3,0))*(IF($D118=6,FB118,FA118))*((MIN((VLOOKUP($D118,SALERYCODE,5,0)),(IF($D118=6,FA118,FB118))))),MIN((VLOOKUP($D118,SALERYCODE,3,0)),(EY118+EZ118))*(IF($D118=6,FB118,((MIN((VLOOKUP($D118,SALERYCODE,5,0)),FB118)))))))))/IF(AND($D118=2,'ראשי-פרטים כלליים וריכוז הוצאות'!$D$68&lt;&gt;4),1.2,1)</f>
        <v>0</v>
      </c>
      <c r="FE118" s="263"/>
      <c r="FF118" s="264"/>
      <c r="FG118" s="265"/>
      <c r="FH118" s="266"/>
      <c r="FI118" s="267">
        <f t="shared" si="143"/>
        <v>0</v>
      </c>
      <c r="FJ118" s="260">
        <f>+(IF(OR($B118=0,$C118=0,$D118=0,$DC$2&gt;$OE$1),0,IF(OR(FE118=0,FG118=0,FH118=0),0,MIN((VLOOKUP($D118,SALERYCODE,3,0))*(IF($D118=6,FH118,FG118))*((MIN((VLOOKUP($D118,SALERYCODE,5,0)),(IF($D118=6,FG118,FH118))))),MIN((VLOOKUP($D118,SALERYCODE,3,0)),(FE118+FF118))*(IF($D118=6,FH118,((MIN((VLOOKUP($D118,SALERYCODE,5,0)),FH118)))))))))/IF(AND($D118=2,'ראשי-פרטים כלליים וריכוז הוצאות'!$D$68&lt;&gt;4),1.2,1)</f>
        <v>0</v>
      </c>
      <c r="FK118" s="263"/>
      <c r="FL118" s="264"/>
      <c r="FM118" s="265"/>
      <c r="FN118" s="266"/>
      <c r="FO118" s="267">
        <f t="shared" si="144"/>
        <v>0</v>
      </c>
      <c r="FP118" s="260">
        <f>+(IF(OR($B118=0,$C118=0,$D118=0,$DC$2&gt;$OE$1),0,IF(OR(FK118=0,FM118=0,FN118=0),0,MIN((VLOOKUP($D118,SALERYCODE,3,0))*(IF($D118=6,FN118,FM118))*((MIN((VLOOKUP($D118,SALERYCODE,5,0)),(IF($D118=6,FM118,FN118))))),MIN((VLOOKUP($D118,SALERYCODE,3,0)),(FK118+FL118))*(IF($D118=6,FN118,((MIN((VLOOKUP($D118,SALERYCODE,5,0)),FN118)))))))))/IF(AND($D118=2,'ראשי-פרטים כלליים וריכוז הוצאות'!$D$68&lt;&gt;4),1.2,1)</f>
        <v>0</v>
      </c>
      <c r="FQ118" s="263"/>
      <c r="FR118" s="264"/>
      <c r="FS118" s="265"/>
      <c r="FT118" s="266"/>
      <c r="FU118" s="267">
        <f t="shared" si="145"/>
        <v>0</v>
      </c>
      <c r="FV118" s="260">
        <f>+(IF(OR($B118=0,$C118=0,$D118=0,$DC$2&gt;$OE$1),0,IF(OR(FQ118=0,FS118=0,FT118=0),0,MIN((VLOOKUP($D118,SALERYCODE,3,0))*(IF($D118=6,FT118,FS118))*((MIN((VLOOKUP($D118,SALERYCODE,5,0)),(IF($D118=6,FS118,FT118))))),MIN((VLOOKUP($D118,SALERYCODE,3,0)),(FQ118+FR118))*(IF($D118=6,FT118,((MIN((VLOOKUP($D118,SALERYCODE,5,0)),FT118)))))))))/IF(AND($D118=2,'ראשי-פרטים כלליים וריכוז הוצאות'!$D$68&lt;&gt;4),1.2,1)</f>
        <v>0</v>
      </c>
      <c r="FW118" s="263"/>
      <c r="FX118" s="264"/>
      <c r="FY118" s="265"/>
      <c r="FZ118" s="266"/>
      <c r="GA118" s="267">
        <f t="shared" si="146"/>
        <v>0</v>
      </c>
      <c r="GB118" s="260">
        <f>+(IF(OR($B118=0,$C118=0,$D118=0,$DC$2&gt;$OE$1),0,IF(OR(FW118=0,FY118=0,FZ118=0),0,MIN((VLOOKUP($D118,SALERYCODE,3,0))*(IF($D118=6,FZ118,FY118))*((MIN((VLOOKUP($D118,SALERYCODE,5,0)),(IF($D118=6,FY118,FZ118))))),MIN((VLOOKUP($D118,SALERYCODE,3,0)),(FW118+FX118))*(IF($D118=6,FZ118,((MIN((VLOOKUP($D118,SALERYCODE,5,0)),FZ118)))))))))/IF(AND($D118=2,'ראשי-פרטים כלליים וריכוז הוצאות'!$D$68&lt;&gt;4),1.2,1)</f>
        <v>0</v>
      </c>
      <c r="GC118" s="263"/>
      <c r="GD118" s="264"/>
      <c r="GE118" s="265"/>
      <c r="GF118" s="266"/>
      <c r="GG118" s="267">
        <f t="shared" si="147"/>
        <v>0</v>
      </c>
      <c r="GH118" s="260">
        <f>+(IF(OR($B118=0,$C118=0,$D118=0,$DC$2&gt;$OE$1),0,IF(OR(GC118=0,GE118=0,GF118=0),0,MIN((VLOOKUP($D118,SALERYCODE,3,0))*(IF($D118=6,GF118,GE118))*((MIN((VLOOKUP($D118,SALERYCODE,5,0)),(IF($D118=6,GE118,GF118))))),MIN((VLOOKUP($D118,SALERYCODE,3,0)),(GC118+GD118))*(IF($D118=6,GF118,((MIN((VLOOKUP($D118,SALERYCODE,5,0)),GF118)))))))))/IF(AND($D118=2,'ראשי-פרטים כלליים וריכוז הוצאות'!$D$68&lt;&gt;4),1.2,1)</f>
        <v>0</v>
      </c>
      <c r="GI118" s="263"/>
      <c r="GJ118" s="264"/>
      <c r="GK118" s="265"/>
      <c r="GL118" s="266"/>
      <c r="GM118" s="267">
        <f t="shared" si="148"/>
        <v>0</v>
      </c>
      <c r="GN118" s="260">
        <f>+(IF(OR($B118=0,$C118=0,$D118=0,$DC$2&gt;$OE$1),0,IF(OR(GI118=0,GK118=0,GL118=0),0,MIN((VLOOKUP($D118,SALERYCODE,3,0))*(IF($D118=6,GL118,GK118))*((MIN((VLOOKUP($D118,SALERYCODE,5,0)),(IF($D118=6,GK118,GL118))))),MIN((VLOOKUP($D118,SALERYCODE,3,0)),(GI118+GJ118))*(IF($D118=6,GL118,((MIN((VLOOKUP($D118,SALERYCODE,5,0)),GL118)))))))))/IF(AND($D118=2,'ראשי-פרטים כלליים וריכוז הוצאות'!$D$68&lt;&gt;4),1.2,1)</f>
        <v>0</v>
      </c>
      <c r="GO118" s="263"/>
      <c r="GP118" s="264"/>
      <c r="GQ118" s="265"/>
      <c r="GR118" s="266"/>
      <c r="GS118" s="267">
        <f t="shared" si="149"/>
        <v>0</v>
      </c>
      <c r="GT118" s="260">
        <f>+(IF(OR($B118=0,$C118=0,$D118=0,$DC$2&gt;$OE$1),0,IF(OR(GO118=0,GQ118=0,GR118=0),0,MIN((VLOOKUP($D118,SALERYCODE,3,0))*(IF($D118=6,GR118,GQ118))*((MIN((VLOOKUP($D118,SALERYCODE,5,0)),(IF($D118=6,GQ118,GR118))))),MIN((VLOOKUP($D118,SALERYCODE,3,0)),(GO118+GP118))*(IF($D118=6,GR118,((MIN((VLOOKUP($D118,SALERYCODE,5,0)),GR118)))))))))/IF(AND($D118=2,'ראשי-פרטים כלליים וריכוז הוצאות'!$D$68&lt;&gt;4),1.2,1)</f>
        <v>0</v>
      </c>
      <c r="GU118" s="263"/>
      <c r="GV118" s="264"/>
      <c r="GW118" s="265"/>
      <c r="GX118" s="266"/>
      <c r="GY118" s="267">
        <f t="shared" si="150"/>
        <v>0</v>
      </c>
      <c r="GZ118" s="260">
        <f>+(IF(OR($B118=0,$C118=0,$D118=0,$DC$2&gt;$OE$1),0,IF(OR(GU118=0,GW118=0,GX118=0),0,MIN((VLOOKUP($D118,SALERYCODE,3,0))*(IF($D118=6,GX118,GW118))*((MIN((VLOOKUP($D118,SALERYCODE,5,0)),(IF($D118=6,GW118,GX118))))),MIN((VLOOKUP($D118,SALERYCODE,3,0)),(GU118+GV118))*(IF($D118=6,GX118,((MIN((VLOOKUP($D118,SALERYCODE,5,0)),GX118)))))))))/IF(AND($D118=2,'ראשי-פרטים כלליים וריכוז הוצאות'!$D$68&lt;&gt;4),1.2,1)</f>
        <v>0</v>
      </c>
      <c r="HA118" s="263"/>
      <c r="HB118" s="264"/>
      <c r="HC118" s="265"/>
      <c r="HD118" s="266"/>
      <c r="HE118" s="267">
        <f t="shared" si="151"/>
        <v>0</v>
      </c>
      <c r="HF118" s="260">
        <f>+(IF(OR($B118=0,$C118=0,$D118=0,$DC$2&gt;$OE$1),0,IF(OR(HA118=0,HC118=0,HD118=0),0,MIN((VLOOKUP($D118,SALERYCODE,3,0))*(IF($D118=6,HD118,HC118))*((MIN((VLOOKUP($D118,SALERYCODE,5,0)),(IF($D118=6,HC118,HD118))))),MIN((VLOOKUP($D118,SALERYCODE,3,0)),(HA118+HB118))*(IF($D118=6,HD118,((MIN((VLOOKUP($D118,SALERYCODE,5,0)),HD118)))))))))/IF(AND($D118=2,'ראשי-פרטים כלליים וריכוז הוצאות'!$D$68&lt;&gt;4),1.2,1)</f>
        <v>0</v>
      </c>
      <c r="HG118" s="263"/>
      <c r="HH118" s="264"/>
      <c r="HI118" s="265"/>
      <c r="HJ118" s="266"/>
      <c r="HK118" s="267">
        <f t="shared" si="152"/>
        <v>0</v>
      </c>
      <c r="HL118" s="260">
        <f>+(IF(OR($B118=0,$C118=0,$D118=0,$DC$2&gt;$OE$1),0,IF(OR(HG118=0,HI118=0,HJ118=0),0,MIN((VLOOKUP($D118,SALERYCODE,3,0))*(IF($D118=6,HJ118,HI118))*((MIN((VLOOKUP($D118,SALERYCODE,5,0)),(IF($D118=6,HI118,HJ118))))),MIN((VLOOKUP($D118,SALERYCODE,3,0)),(HG118+HH118))*(IF($D118=6,HJ118,((MIN((VLOOKUP($D118,SALERYCODE,5,0)),HJ118)))))))))/IF(AND($D118=2,'ראשי-פרטים כלליים וריכוז הוצאות'!$D$68&lt;&gt;4),1.2,1)</f>
        <v>0</v>
      </c>
      <c r="HM118" s="263"/>
      <c r="HN118" s="264"/>
      <c r="HO118" s="265"/>
      <c r="HP118" s="266"/>
      <c r="HQ118" s="267">
        <f t="shared" si="153"/>
        <v>0</v>
      </c>
      <c r="HR118" s="260">
        <f>+(IF(OR($B118=0,$C118=0,$D118=0,$DC$2&gt;$OE$1),0,IF(OR(HM118=0,HO118=0,HP118=0),0,MIN((VLOOKUP($D118,SALERYCODE,3,0))*(IF($D118=6,HP118,HO118))*((MIN((VLOOKUP($D118,SALERYCODE,5,0)),(IF($D118=6,HO118,HP118))))),MIN((VLOOKUP($D118,SALERYCODE,3,0)),(HM118+HN118))*(IF($D118=6,HP118,((MIN((VLOOKUP($D118,SALERYCODE,5,0)),HP118)))))))))/IF(AND($D118=2,'ראשי-פרטים כלליים וריכוז הוצאות'!$D$68&lt;&gt;4),1.2,1)</f>
        <v>0</v>
      </c>
      <c r="HS118" s="263"/>
      <c r="HT118" s="264"/>
      <c r="HU118" s="265"/>
      <c r="HV118" s="266"/>
      <c r="HW118" s="267">
        <f t="shared" si="154"/>
        <v>0</v>
      </c>
      <c r="HX118" s="260">
        <f>+(IF(OR($B118=0,$C118=0,$D118=0,$DC$2&gt;$OE$1),0,IF(OR(HS118=0,HU118=0,HV118=0),0,MIN((VLOOKUP($D118,SALERYCODE,3,0))*(IF($D118=6,HV118,HU118))*((MIN((VLOOKUP($D118,SALERYCODE,5,0)),(IF($D118=6,HU118,HV118))))),MIN((VLOOKUP($D118,SALERYCODE,3,0)),(HS118+HT118))*(IF($D118=6,HV118,((MIN((VLOOKUP($D118,SALERYCODE,5,0)),HV118)))))))))/IF(AND($D118=2,'ראשי-פרטים כלליים וריכוז הוצאות'!$D$68&lt;&gt;4),1.2,1)</f>
        <v>0</v>
      </c>
      <c r="HY118" s="263"/>
      <c r="HZ118" s="264"/>
      <c r="IA118" s="265"/>
      <c r="IB118" s="266"/>
      <c r="IC118" s="267">
        <f t="shared" si="155"/>
        <v>0</v>
      </c>
      <c r="ID118" s="260">
        <f>+(IF(OR($B118=0,$C118=0,$D118=0,$DC$2&gt;$OE$1),0,IF(OR(HY118=0,IA118=0,IB118=0),0,MIN((VLOOKUP($D118,SALERYCODE,3,0))*(IF($D118=6,IB118,IA118))*((MIN((VLOOKUP($D118,SALERYCODE,5,0)),(IF($D118=6,IA118,IB118))))),MIN((VLOOKUP($D118,SALERYCODE,3,0)),(HY118+HZ118))*(IF($D118=6,IB118,((MIN((VLOOKUP($D118,SALERYCODE,5,0)),IB118)))))))))/IF(AND($D118=2,'ראשי-פרטים כלליים וריכוז הוצאות'!$D$68&lt;&gt;4),1.2,1)</f>
        <v>0</v>
      </c>
      <c r="IE118" s="263"/>
      <c r="IF118" s="264"/>
      <c r="IG118" s="265"/>
      <c r="IH118" s="266"/>
      <c r="II118" s="267">
        <f t="shared" si="156"/>
        <v>0</v>
      </c>
      <c r="IJ118" s="260">
        <f>+(IF(OR($B118=0,$C118=0,$D118=0,$DC$2&gt;$OE$1),0,IF(OR(IE118=0,IG118=0,IH118=0),0,MIN((VLOOKUP($D118,SALERYCODE,3,0))*(IF($D118=6,IH118,IG118))*((MIN((VLOOKUP($D118,SALERYCODE,5,0)),(IF($D118=6,IG118,IH118))))),MIN((VLOOKUP($D118,SALERYCODE,3,0)),(IE118+IF118))*(IF($D118=6,IH118,((MIN((VLOOKUP($D118,SALERYCODE,5,0)),IH118)))))))))/IF(AND($D118=2,'ראשי-פרטים כלליים וריכוז הוצאות'!$D$68&lt;&gt;4),1.2,1)</f>
        <v>0</v>
      </c>
      <c r="IK118" s="263"/>
      <c r="IL118" s="264"/>
      <c r="IM118" s="265"/>
      <c r="IN118" s="266"/>
      <c r="IO118" s="267">
        <f t="shared" si="157"/>
        <v>0</v>
      </c>
      <c r="IP118" s="260">
        <f>+(IF(OR($B118=0,$C118=0,$D118=0,$DC$2&gt;$OE$1),0,IF(OR(IK118=0,IM118=0,IN118=0),0,MIN((VLOOKUP($D118,SALERYCODE,3,0))*(IF($D118=6,IN118,IM118))*((MIN((VLOOKUP($D118,SALERYCODE,5,0)),(IF($D118=6,IM118,IN118))))),MIN((VLOOKUP($D118,SALERYCODE,3,0)),(IK118+IL118))*(IF($D118=6,IN118,((MIN((VLOOKUP($D118,SALERYCODE,5,0)),IN118)))))))))/IF(AND($D118=2,'ראשי-פרטים כלליים וריכוז הוצאות'!$D$68&lt;&gt;4),1.2,1)</f>
        <v>0</v>
      </c>
      <c r="IQ118" s="263"/>
      <c r="IR118" s="264"/>
      <c r="IS118" s="265"/>
      <c r="IT118" s="266"/>
      <c r="IU118" s="267">
        <f t="shared" si="158"/>
        <v>0</v>
      </c>
      <c r="IV118" s="260">
        <f>+(IF(OR($B118=0,$C118=0,$D118=0,$DC$2&gt;$OE$1),0,IF(OR(IQ118=0,IS118=0,IT118=0),0,MIN((VLOOKUP($D118,SALERYCODE,3,0))*(IF($D118=6,IT118,IS118))*((MIN((VLOOKUP($D118,SALERYCODE,5,0)),(IF($D118=6,IS118,IT118))))),MIN((VLOOKUP($D118,SALERYCODE,3,0)),(IQ118+IR118))*(IF($D118=6,IT118,((MIN((VLOOKUP($D118,SALERYCODE,5,0)),IT118)))))))))/IF(AND($D118=2,'ראשי-פרטים כלליים וריכוז הוצאות'!$D$68&lt;&gt;4),1.2,1)</f>
        <v>0</v>
      </c>
      <c r="IW118" s="263"/>
      <c r="IX118" s="264"/>
      <c r="IY118" s="265"/>
      <c r="IZ118" s="266"/>
      <c r="JA118" s="267">
        <f t="shared" si="159"/>
        <v>0</v>
      </c>
      <c r="JB118" s="260">
        <f>+(IF(OR($B118=0,$C118=0,$D118=0,$DC$2&gt;$OE$1),0,IF(OR(IW118=0,IY118=0,IZ118=0),0,MIN((VLOOKUP($D118,SALERYCODE,3,0))*(IF($D118=6,IZ118,IY118))*((MIN((VLOOKUP($D118,SALERYCODE,5,0)),(IF($D118=6,IY118,IZ118))))),MIN((VLOOKUP($D118,SALERYCODE,3,0)),(IW118+IX118))*(IF($D118=6,IZ118,((MIN((VLOOKUP($D118,SALERYCODE,5,0)),IZ118)))))))))/IF(AND($D118=2,'ראשי-פרטים כלליים וריכוז הוצאות'!$D$68&lt;&gt;4),1.2,1)</f>
        <v>0</v>
      </c>
      <c r="JC118" s="263"/>
      <c r="JD118" s="264"/>
      <c r="JE118" s="265"/>
      <c r="JF118" s="266"/>
      <c r="JG118" s="267">
        <f t="shared" si="160"/>
        <v>0</v>
      </c>
      <c r="JH118" s="260">
        <f>+(IF(OR($B118=0,$C118=0,$D118=0,$DC$2&gt;$OE$1),0,IF(OR(JC118=0,JE118=0,JF118=0),0,MIN((VLOOKUP($D118,SALERYCODE,3,0))*(IF($D118=6,JF118,JE118))*((MIN((VLOOKUP($D118,SALERYCODE,5,0)),(IF($D118=6,JE118,JF118))))),MIN((VLOOKUP($D118,SALERYCODE,3,0)),(JC118+JD118))*(IF($D118=6,JF118,((MIN((VLOOKUP($D118,SALERYCODE,5,0)),JF118)))))))))/IF(AND($D118=2,'ראשי-פרטים כלליים וריכוז הוצאות'!$D$68&lt;&gt;4),1.2,1)</f>
        <v>0</v>
      </c>
      <c r="JI118" s="263"/>
      <c r="JJ118" s="264"/>
      <c r="JK118" s="265"/>
      <c r="JL118" s="266"/>
      <c r="JM118" s="267">
        <f t="shared" si="161"/>
        <v>0</v>
      </c>
      <c r="JN118" s="260">
        <f>+(IF(OR($B118=0,$C118=0,$D118=0,$DC$2&gt;$OE$1),0,IF(OR(JI118=0,JK118=0,JL118=0),0,MIN((VLOOKUP($D118,SALERYCODE,3,0))*(IF($D118=6,JL118,JK118))*((MIN((VLOOKUP($D118,SALERYCODE,5,0)),(IF($D118=6,JK118,JL118))))),MIN((VLOOKUP($D118,SALERYCODE,3,0)),(JI118+JJ118))*(IF($D118=6,JL118,((MIN((VLOOKUP($D118,SALERYCODE,5,0)),JL118)))))))))/IF(AND($D118=2,'ראשי-פרטים כלליים וריכוז הוצאות'!$D$68&lt;&gt;4),1.2,1)</f>
        <v>0</v>
      </c>
      <c r="JO118" s="263"/>
      <c r="JP118" s="264"/>
      <c r="JQ118" s="265"/>
      <c r="JR118" s="266"/>
      <c r="JS118" s="267">
        <f t="shared" si="162"/>
        <v>0</v>
      </c>
      <c r="JT118" s="260">
        <f>+(IF(OR($B118=0,$C118=0,$D118=0,$DC$2&gt;$OE$1),0,IF(OR(JO118=0,JQ118=0,JR118=0),0,MIN((VLOOKUP($D118,SALERYCODE,3,0))*(IF($D118=6,JR118,JQ118))*((MIN((VLOOKUP($D118,SALERYCODE,5,0)),(IF($D118=6,JQ118,JR118))))),MIN((VLOOKUP($D118,SALERYCODE,3,0)),(JO118+JP118))*(IF($D118=6,JR118,((MIN((VLOOKUP($D118,SALERYCODE,5,0)),JR118)))))))))/IF(AND($D118=2,'ראשי-פרטים כלליים וריכוז הוצאות'!$D$68&lt;&gt;4),1.2,1)</f>
        <v>0</v>
      </c>
      <c r="JU118" s="263"/>
      <c r="JV118" s="264"/>
      <c r="JW118" s="265"/>
      <c r="JX118" s="266"/>
      <c r="JY118" s="267">
        <f t="shared" si="163"/>
        <v>0</v>
      </c>
      <c r="JZ118" s="260">
        <f>+(IF(OR($B118=0,$C118=0,$D118=0,$DC$2&gt;$OE$1),0,IF(OR(JU118=0,JW118=0,JX118=0),0,MIN((VLOOKUP($D118,SALERYCODE,3,0))*(IF($D118=6,JX118,JW118))*((MIN((VLOOKUP($D118,SALERYCODE,5,0)),(IF($D118=6,JW118,JX118))))),MIN((VLOOKUP($D118,SALERYCODE,3,0)),(JU118+JV118))*(IF($D118=6,JX118,((MIN((VLOOKUP($D118,SALERYCODE,5,0)),JX118)))))))))/IF(AND($D118=2,'ראשי-פרטים כלליים וריכוז הוצאות'!$D$68&lt;&gt;4),1.2,1)</f>
        <v>0</v>
      </c>
      <c r="KA118" s="263"/>
      <c r="KB118" s="264"/>
      <c r="KC118" s="265"/>
      <c r="KD118" s="266"/>
      <c r="KE118" s="267">
        <f t="shared" si="164"/>
        <v>0</v>
      </c>
      <c r="KF118" s="260">
        <f>+(IF(OR($B118=0,$C118=0,$D118=0,$DC$2&gt;$OE$1),0,IF(OR(KA118=0,KC118=0,KD118=0),0,MIN((VLOOKUP($D118,SALERYCODE,3,0))*(IF($D118=6,KD118,KC118))*((MIN((VLOOKUP($D118,SALERYCODE,5,0)),(IF($D118=6,KC118,KD118))))),MIN((VLOOKUP($D118,SALERYCODE,3,0)),(KA118+KB118))*(IF($D118=6,KD118,((MIN((VLOOKUP($D118,SALERYCODE,5,0)),KD118)))))))))/IF(AND($D118=2,'ראשי-פרטים כלליים וריכוז הוצאות'!$D$68&lt;&gt;4),1.2,1)</f>
        <v>0</v>
      </c>
      <c r="KG118" s="263"/>
      <c r="KH118" s="264"/>
      <c r="KI118" s="265"/>
      <c r="KJ118" s="266"/>
      <c r="KK118" s="267">
        <f t="shared" si="165"/>
        <v>0</v>
      </c>
      <c r="KL118" s="260">
        <f>+(IF(OR($B118=0,$C118=0,$D118=0,$DC$2&gt;$OE$1),0,IF(OR(KG118=0,KI118=0,KJ118=0),0,MIN((VLOOKUP($D118,SALERYCODE,3,0))*(IF($D118=6,KJ118,KI118))*((MIN((VLOOKUP($D118,SALERYCODE,5,0)),(IF($D118=6,KI118,KJ118))))),MIN((VLOOKUP($D118,SALERYCODE,3,0)),(KG118+KH118))*(IF($D118=6,KJ118,((MIN((VLOOKUP($D118,SALERYCODE,5,0)),KJ118)))))))))/IF(AND($D118=2,'ראשי-פרטים כלליים וריכוז הוצאות'!$D$68&lt;&gt;4),1.2,1)</f>
        <v>0</v>
      </c>
      <c r="KM118" s="263"/>
      <c r="KN118" s="264"/>
      <c r="KO118" s="265"/>
      <c r="KP118" s="266"/>
      <c r="KQ118" s="267">
        <f t="shared" si="166"/>
        <v>0</v>
      </c>
      <c r="KR118" s="260">
        <f>+(IF(OR($B118=0,$C118=0,$D118=0,$DC$2&gt;$OE$1),0,IF(OR(KM118=0,KO118=0,KP118=0),0,MIN((VLOOKUP($D118,SALERYCODE,3,0))*(IF($D118=6,KP118,KO118))*((MIN((VLOOKUP($D118,SALERYCODE,5,0)),(IF($D118=6,KO118,KP118))))),MIN((VLOOKUP($D118,SALERYCODE,3,0)),(KM118+KN118))*(IF($D118=6,KP118,((MIN((VLOOKUP($D118,SALERYCODE,5,0)),KP118)))))))))/IF(AND($D118=2,'ראשי-פרטים כלליים וריכוז הוצאות'!$D$68&lt;&gt;4),1.2,1)</f>
        <v>0</v>
      </c>
      <c r="KS118" s="263"/>
      <c r="KT118" s="264"/>
      <c r="KU118" s="265"/>
      <c r="KV118" s="266"/>
      <c r="KW118" s="267">
        <f t="shared" si="167"/>
        <v>0</v>
      </c>
      <c r="KX118" s="260">
        <f>+(IF(OR($B118=0,$C118=0,$D118=0,$DC$2&gt;$OE$1),0,IF(OR(KS118=0,KU118=0,KV118=0),0,MIN((VLOOKUP($D118,SALERYCODE,3,0))*(IF($D118=6,KV118,KU118))*((MIN((VLOOKUP($D118,SALERYCODE,5,0)),(IF($D118=6,KU118,KV118))))),MIN((VLOOKUP($D118,SALERYCODE,3,0)),(KS118+KT118))*(IF($D118=6,KV118,((MIN((VLOOKUP($D118,SALERYCODE,5,0)),KV118)))))))))/IF(AND($D118=2,'ראשי-פרטים כלליים וריכוז הוצאות'!$D$68&lt;&gt;4),1.2,1)</f>
        <v>0</v>
      </c>
      <c r="KY118" s="263"/>
      <c r="KZ118" s="264"/>
      <c r="LA118" s="265"/>
      <c r="LB118" s="266"/>
      <c r="LC118" s="267">
        <f t="shared" si="168"/>
        <v>0</v>
      </c>
      <c r="LD118" s="260">
        <f>+(IF(OR($B118=0,$C118=0,$D118=0,$DC$2&gt;$OE$1),0,IF(OR(KY118=0,LA118=0,LB118=0),0,MIN((VLOOKUP($D118,SALERYCODE,3,0))*(IF($D118=6,LB118,LA118))*((MIN((VLOOKUP($D118,SALERYCODE,5,0)),(IF($D118=6,LA118,LB118))))),MIN((VLOOKUP($D118,SALERYCODE,3,0)),(KY118+KZ118))*(IF($D118=6,LB118,((MIN((VLOOKUP($D118,SALERYCODE,5,0)),LB118)))))))))/IF(AND($D118=2,'ראשי-פרטים כלליים וריכוז הוצאות'!$D$68&lt;&gt;4),1.2,1)</f>
        <v>0</v>
      </c>
      <c r="LE118" s="263"/>
      <c r="LF118" s="264"/>
      <c r="LG118" s="265"/>
      <c r="LH118" s="266"/>
      <c r="LI118" s="267">
        <f t="shared" si="169"/>
        <v>0</v>
      </c>
      <c r="LJ118" s="260">
        <f>+(IF(OR($B118=0,$C118=0,$D118=0,$DC$2&gt;$OE$1),0,IF(OR(LE118=0,LG118=0,LH118=0),0,MIN((VLOOKUP($D118,SALERYCODE,3,0))*(IF($D118=6,LH118,LG118))*((MIN((VLOOKUP($D118,SALERYCODE,5,0)),(IF($D118=6,LG118,LH118))))),MIN((VLOOKUP($D118,SALERYCODE,3,0)),(LE118+LF118))*(IF($D118=6,LH118,((MIN((VLOOKUP($D118,SALERYCODE,5,0)),LH118)))))))))/IF(AND($D118=2,'ראשי-פרטים כלליים וריכוז הוצאות'!$D$68&lt;&gt;4),1.2,1)</f>
        <v>0</v>
      </c>
      <c r="LK118" s="263"/>
      <c r="LL118" s="264"/>
      <c r="LM118" s="265"/>
      <c r="LN118" s="266"/>
      <c r="LO118" s="267">
        <f t="shared" si="170"/>
        <v>0</v>
      </c>
      <c r="LP118" s="260">
        <f>+(IF(OR($B118=0,$C118=0,$D118=0,$DC$2&gt;$OE$1),0,IF(OR(LK118=0,LM118=0,LN118=0),0,MIN((VLOOKUP($D118,SALERYCODE,3,0))*(IF($D118=6,LN118,LM118))*((MIN((VLOOKUP($D118,SALERYCODE,5,0)),(IF($D118=6,LM118,LN118))))),MIN((VLOOKUP($D118,SALERYCODE,3,0)),(LK118+LL118))*(IF($D118=6,LN118,((MIN((VLOOKUP($D118,SALERYCODE,5,0)),LN118)))))))))/IF(AND($D118=2,'ראשי-פרטים כלליים וריכוז הוצאות'!$D$68&lt;&gt;4),1.2,1)</f>
        <v>0</v>
      </c>
      <c r="LQ118" s="263"/>
      <c r="LR118" s="264"/>
      <c r="LS118" s="265"/>
      <c r="LT118" s="266"/>
      <c r="LU118" s="267">
        <f t="shared" si="171"/>
        <v>0</v>
      </c>
      <c r="LV118" s="260">
        <f>+(IF(OR($B118=0,$C118=0,$D118=0,$DC$2&gt;$OE$1),0,IF(OR(LQ118=0,LS118=0,LT118=0),0,MIN((VLOOKUP($D118,SALERYCODE,3,0))*(IF($D118=6,LT118,LS118))*((MIN((VLOOKUP($D118,SALERYCODE,5,0)),(IF($D118=6,LS118,LT118))))),MIN((VLOOKUP($D118,SALERYCODE,3,0)),(LQ118+LR118))*(IF($D118=6,LT118,((MIN((VLOOKUP($D118,SALERYCODE,5,0)),LT118)))))))))/IF(AND($D118=2,'ראשי-פרטים כלליים וריכוז הוצאות'!$D$68&lt;&gt;4),1.2,1)</f>
        <v>0</v>
      </c>
      <c r="LW118" s="263"/>
      <c r="LX118" s="264"/>
      <c r="LY118" s="265"/>
      <c r="LZ118" s="266"/>
      <c r="MA118" s="267">
        <f t="shared" si="172"/>
        <v>0</v>
      </c>
      <c r="MB118" s="260">
        <f>+(IF(OR($B118=0,$C118=0,$D118=0,$DC$2&gt;$OE$1),0,IF(OR(LW118=0,LY118=0,LZ118=0),0,MIN((VLOOKUP($D118,SALERYCODE,3,0))*(IF($D118=6,LZ118,LY118))*((MIN((VLOOKUP($D118,SALERYCODE,5,0)),(IF($D118=6,LY118,LZ118))))),MIN((VLOOKUP($D118,SALERYCODE,3,0)),(LW118+LX118))*(IF($D118=6,LZ118,((MIN((VLOOKUP($D118,SALERYCODE,5,0)),LZ118)))))))))/IF(AND($D118=2,'ראשי-פרטים כלליים וריכוז הוצאות'!$D$68&lt;&gt;4),1.2,1)</f>
        <v>0</v>
      </c>
      <c r="MC118" s="263"/>
      <c r="MD118" s="264"/>
      <c r="ME118" s="265"/>
      <c r="MF118" s="266"/>
      <c r="MG118" s="267">
        <f t="shared" si="173"/>
        <v>0</v>
      </c>
      <c r="MH118" s="260">
        <f>+(IF(OR($B118=0,$C118=0,$D118=0,$DC$2&gt;$OE$1),0,IF(OR(MC118=0,ME118=0,MF118=0),0,MIN((VLOOKUP($D118,SALERYCODE,3,0))*(IF($D118=6,MF118,ME118))*((MIN((VLOOKUP($D118,SALERYCODE,5,0)),(IF($D118=6,ME118,MF118))))),MIN((VLOOKUP($D118,SALERYCODE,3,0)),(MC118+MD118))*(IF($D118=6,MF118,((MIN((VLOOKUP($D118,SALERYCODE,5,0)),MF118)))))))))/IF(AND($D118=2,'ראשי-פרטים כלליים וריכוז הוצאות'!$D$68&lt;&gt;4),1.2,1)</f>
        <v>0</v>
      </c>
      <c r="MI118" s="263"/>
      <c r="MJ118" s="264"/>
      <c r="MK118" s="265"/>
      <c r="ML118" s="266"/>
      <c r="MM118" s="267">
        <f t="shared" si="174"/>
        <v>0</v>
      </c>
      <c r="MN118" s="260">
        <f>+(IF(OR($B118=0,$C118=0,$D118=0,$DC$2&gt;$OE$1),0,IF(OR(MI118=0,MK118=0,ML118=0),0,MIN((VLOOKUP($D118,SALERYCODE,3,0))*(IF($D118=6,ML118,MK118))*((MIN((VLOOKUP($D118,SALERYCODE,5,0)),(IF($D118=6,MK118,ML118))))),MIN((VLOOKUP($D118,SALERYCODE,3,0)),(MI118+MJ118))*(IF($D118=6,ML118,((MIN((VLOOKUP($D118,SALERYCODE,5,0)),ML118)))))))))/IF(AND($D118=2,'ראשי-פרטים כלליים וריכוז הוצאות'!$D$68&lt;&gt;4),1.2,1)</f>
        <v>0</v>
      </c>
      <c r="MO118" s="263"/>
      <c r="MP118" s="264"/>
      <c r="MQ118" s="265"/>
      <c r="MR118" s="266"/>
      <c r="MS118" s="267">
        <f t="shared" si="175"/>
        <v>0</v>
      </c>
      <c r="MT118" s="260">
        <f>+(IF(OR($B118=0,$C118=0,$D118=0,$DC$2&gt;$OE$1),0,IF(OR(MO118=0,MQ118=0,MR118=0),0,MIN((VLOOKUP($D118,SALERYCODE,3,0))*(IF($D118=6,MR118,MQ118))*((MIN((VLOOKUP($D118,SALERYCODE,5,0)),(IF($D118=6,MQ118,MR118))))),MIN((VLOOKUP($D118,SALERYCODE,3,0)),(MO118+MP118))*(IF($D118=6,MR118,((MIN((VLOOKUP($D118,SALERYCODE,5,0)),MR118)))))))))/IF(AND($D118=2,'ראשי-פרטים כלליים וריכוז הוצאות'!$D$68&lt;&gt;4),1.2,1)</f>
        <v>0</v>
      </c>
      <c r="MU118" s="263"/>
      <c r="MV118" s="264"/>
      <c r="MW118" s="265"/>
      <c r="MX118" s="266"/>
      <c r="MY118" s="267">
        <f t="shared" si="176"/>
        <v>0</v>
      </c>
      <c r="MZ118" s="260">
        <f>+(IF(OR($B118=0,$C118=0,$D118=0,$DC$2&gt;$OE$1),0,IF(OR(MU118=0,MW118=0,MX118=0),0,MIN((VLOOKUP($D118,SALERYCODE,3,0))*(IF($D118=6,MX118,MW118))*((MIN((VLOOKUP($D118,SALERYCODE,5,0)),(IF($D118=6,MW118,MX118))))),MIN((VLOOKUP($D118,SALERYCODE,3,0)),(MU118+MV118))*(IF($D118=6,MX118,((MIN((VLOOKUP($D118,SALERYCODE,5,0)),MX118)))))))))/IF(AND($D118=2,'ראשי-פרטים כלליים וריכוז הוצאות'!$D$68&lt;&gt;4),1.2,1)</f>
        <v>0</v>
      </c>
      <c r="NA118" s="263"/>
      <c r="NB118" s="264"/>
      <c r="NC118" s="265"/>
      <c r="ND118" s="266"/>
      <c r="NE118" s="267">
        <f t="shared" si="177"/>
        <v>0</v>
      </c>
      <c r="NF118" s="260">
        <f>+(IF(OR($B118=0,$C118=0,$D118=0,$DC$2&gt;$OE$1),0,IF(OR(NA118=0,NC118=0,ND118=0),0,MIN((VLOOKUP($D118,SALERYCODE,3,0))*(IF($D118=6,ND118,NC118))*((MIN((VLOOKUP($D118,SALERYCODE,5,0)),(IF($D118=6,NC118,ND118))))),MIN((VLOOKUP($D118,SALERYCODE,3,0)),(NA118+NB118))*(IF($D118=6,ND118,((MIN((VLOOKUP($D118,SALERYCODE,5,0)),ND118)))))))))/IF(AND($D118=2,'ראשי-פרטים כלליים וריכוז הוצאות'!$D$68&lt;&gt;4),1.2,1)</f>
        <v>0</v>
      </c>
      <c r="NG118" s="263"/>
      <c r="NH118" s="264"/>
      <c r="NI118" s="265"/>
      <c r="NJ118" s="266"/>
      <c r="NK118" s="267">
        <f t="shared" si="178"/>
        <v>0</v>
      </c>
      <c r="NL118" s="260">
        <f>+(IF(OR($B118=0,$C118=0,$D118=0,$DC$2&gt;$OE$1),0,IF(OR(NG118=0,NI118=0,NJ118=0),0,MIN((VLOOKUP($D118,SALERYCODE,3,0))*(IF($D118=6,NJ118,NI118))*((MIN((VLOOKUP($D118,SALERYCODE,5,0)),(IF($D118=6,NI118,NJ118))))),MIN((VLOOKUP($D118,SALERYCODE,3,0)),(NG118+NH118))*(IF($D118=6,NJ118,((MIN((VLOOKUP($D118,SALERYCODE,5,0)),NJ118)))))))))/IF(AND($D118=2,'ראשי-פרטים כלליים וריכוז הוצאות'!$D$68&lt;&gt;4),1.2,1)</f>
        <v>0</v>
      </c>
      <c r="NM118" s="263"/>
      <c r="NN118" s="264"/>
      <c r="NO118" s="265"/>
      <c r="NP118" s="266"/>
      <c r="NQ118" s="267">
        <f t="shared" si="179"/>
        <v>0</v>
      </c>
      <c r="NR118" s="260">
        <f>+(IF(OR($B118=0,$C118=0,$D118=0,$DC$2&gt;$OE$1),0,IF(OR(NM118=0,NO118=0,NP118=0),0,MIN((VLOOKUP($D118,SALERYCODE,3,0))*(IF($D118=6,NP118,NO118))*((MIN((VLOOKUP($D118,SALERYCODE,5,0)),(IF($D118=6,NO118,NP118))))),MIN((VLOOKUP($D118,SALERYCODE,3,0)),(NM118+NN118))*(IF($D118=6,NP118,((MIN((VLOOKUP($D118,SALERYCODE,5,0)),NP118)))))))))/IF(AND($D118=2,'ראשי-פרטים כלליים וריכוז הוצאות'!$D$68&lt;&gt;4),1.2,1)</f>
        <v>0</v>
      </c>
      <c r="NS118" s="263"/>
      <c r="NT118" s="264"/>
      <c r="NU118" s="265"/>
      <c r="NV118" s="266"/>
      <c r="NW118" s="267">
        <f t="shared" si="180"/>
        <v>0</v>
      </c>
      <c r="NX118" s="260">
        <f>+(IF(OR($B118=0,$C118=0,$D118=0,$DC$2&gt;$OE$1),0,IF(OR(NS118=0,NU118=0,NV118=0),0,MIN((VLOOKUP($D118,SALERYCODE,3,0))*(IF($D118=6,NV118,NU118))*((MIN((VLOOKUP($D118,SALERYCODE,5,0)),(IF($D118=6,NU118,NV118))))),MIN((VLOOKUP($D118,SALERYCODE,3,0)),(NS118+NT118))*(IF($D118=6,NV118,((MIN((VLOOKUP($D118,SALERYCODE,5,0)),NV118)))))))))/IF(AND($D118=2,'ראשי-פרטים כלליים וריכוז הוצאות'!$D$68&lt;&gt;4),1.2,1)</f>
        <v>0</v>
      </c>
      <c r="NY118" s="263"/>
      <c r="NZ118" s="264"/>
      <c r="OA118" s="265"/>
      <c r="OB118" s="266"/>
      <c r="OC118" s="267">
        <f t="shared" si="181"/>
        <v>0</v>
      </c>
      <c r="OD118" s="260">
        <f>+(IF(OR($B118=0,$C118=0,$D118=0,$DC$2&gt;$OE$1),0,IF(OR(NY118=0,OA118=0,OB118=0),0,MIN((VLOOKUP($D118,SALERYCODE,3,0))*(IF($D118=6,OB118,OA118))*((MIN((VLOOKUP($D118,SALERYCODE,5,0)),(IF($D118=6,OA118,OB118))))),MIN((VLOOKUP($D118,SALERYCODE,3,0)),(NY118+NZ118))*(IF($D118=6,OB118,((MIN((VLOOKUP($D118,SALERYCODE,5,0)),OB118)))))))))/IF(AND($D118=2,'ראשי-פרטים כלליים וריכוז הוצאות'!$D$68&lt;&gt;4),1.2,1)</f>
        <v>0</v>
      </c>
      <c r="OE118" s="275">
        <f t="shared" si="192"/>
        <v>0</v>
      </c>
      <c r="OF118" s="283">
        <f t="shared" si="193"/>
        <v>9.9999999999999995E-7</v>
      </c>
      <c r="OG118" s="276">
        <f t="shared" si="194"/>
        <v>0</v>
      </c>
      <c r="OH118" s="275">
        <f t="shared" si="195"/>
        <v>0</v>
      </c>
      <c r="OI118" s="275">
        <v>0</v>
      </c>
      <c r="OJ118" s="258">
        <f t="shared" si="191"/>
        <v>0</v>
      </c>
      <c r="OK118" s="284"/>
      <c r="OL118" s="116">
        <f>MIN(OJ118+OK118*OF118*OE118/$OL$1/IF(AND($D118=2,'ראשי-פרטים כלליים וריכוז הוצאות'!$D$68&lt;&gt;4),1.2,1),IF($D118&gt;0,VLOOKUP($D118,SALERYCODE,3,0)*12*OG118,0))</f>
        <v>0</v>
      </c>
      <c r="OM118" s="95">
        <f t="shared" si="182"/>
        <v>0</v>
      </c>
      <c r="ON118" s="11">
        <f t="shared" si="183"/>
        <v>0</v>
      </c>
      <c r="OO118" s="11">
        <f t="shared" si="184"/>
        <v>0</v>
      </c>
      <c r="OP118" s="22">
        <f t="shared" si="185"/>
        <v>0</v>
      </c>
      <c r="OQ118" s="11">
        <f t="shared" si="186"/>
        <v>0</v>
      </c>
      <c r="OR118" s="11" t="e">
        <f>#REF!</f>
        <v>#REF!</v>
      </c>
      <c r="OS118" s="35" t="e">
        <f>#REF!-OP118</f>
        <v>#REF!</v>
      </c>
      <c r="OT118" s="35" t="e">
        <f>OS118-#REF!</f>
        <v>#REF!</v>
      </c>
      <c r="OU118" s="43" t="e">
        <f>IF(AND(OP118&gt;0,(OS118=#REF!-OP118)),"מועסק פחות מ-10% מזמנו במופ","")</f>
        <v>#REF!</v>
      </c>
    </row>
    <row r="119" spans="1:411" ht="24" hidden="1" customHeight="1" outlineLevel="1" x14ac:dyDescent="0.2">
      <c r="A119" s="282">
        <v>116</v>
      </c>
      <c r="B119" s="269"/>
      <c r="C119" s="270"/>
      <c r="D119" s="271"/>
      <c r="E119" s="263"/>
      <c r="F119" s="264"/>
      <c r="G119" s="265"/>
      <c r="H119" s="266"/>
      <c r="I119" s="267">
        <f t="shared" si="117"/>
        <v>0</v>
      </c>
      <c r="J119" s="260">
        <f>(IF(OR($B119=0,$C119=0,$D119=0,$E$2&gt;$OE$1),0,IF(OR($E119=0,$G119=0,$H119=0),0,MIN((VLOOKUP($D119,SALERYCODE,3,0))*(IF($D119=6,$H119,$G119))*((MIN((VLOOKUP($D119,SALERYCODE,5,0)),(IF($D119=6,$G119,$H119))))),MIN((VLOOKUP($D119,SALERYCODE,3,0)),($E119+$F119))*(IF($D119=6,$H119,((MIN((VLOOKUP($D119,SALERYCODE,5,0)),$H119)))))))))/IF(AND($D119=2,'ראשי-פרטים כלליים וריכוז הוצאות'!$D$68&lt;&gt;4),1.2,1)</f>
        <v>0</v>
      </c>
      <c r="K119" s="263"/>
      <c r="L119" s="264"/>
      <c r="M119" s="265"/>
      <c r="N119" s="266"/>
      <c r="O119" s="267">
        <f t="shared" si="118"/>
        <v>0</v>
      </c>
      <c r="P119" s="260">
        <f>+(IF(OR($B119=0,$C119=0,$D119=0,$K$2&gt;$OE$1),0,IF(OR($K119=0,$M119=0,$N119=0),0,MIN((VLOOKUP($D119,SALERYCODE,3,0))*(IF($D119=6,$N119,$M119))*((MIN((VLOOKUP($D119,SALERYCODE,5,0)),(IF($D119=6,$M119,$N119))))),MIN((VLOOKUP($D119,SALERYCODE,3,0)),($K119+$L119))*(IF($D119=6,$N119,((MIN((VLOOKUP($D119,SALERYCODE,5,0)),$N119)))))))))/IF(AND($D119=2,'ראשי-פרטים כלליים וריכוז הוצאות'!$D$68&lt;&gt;4),1.2,1)</f>
        <v>0</v>
      </c>
      <c r="Q119" s="263"/>
      <c r="R119" s="264"/>
      <c r="S119" s="265"/>
      <c r="T119" s="266"/>
      <c r="U119" s="267">
        <f t="shared" si="119"/>
        <v>0</v>
      </c>
      <c r="V119" s="260">
        <f>+(IF(OR($B119=0,$C119=0,$D119=0,$Q$2&gt;$OE$1),0,IF(OR(Q119=0,S119=0,T119=0),0,MIN((VLOOKUP($D119,SALERYCODE,3,0))*(IF($D119=6,T119,S119))*((MIN((VLOOKUP($D119,SALERYCODE,5,0)),(IF($D119=6,S119,T119))))),MIN((VLOOKUP($D119,SALERYCODE,3,0)),(Q119+R119))*(IF($D119=6,T119,((MIN((VLOOKUP($D119,SALERYCODE,5,0)),T119)))))))))/IF(AND($D119=2,'ראשי-פרטים כלליים וריכוז הוצאות'!$D$68&lt;&gt;4),1.2,1)</f>
        <v>0</v>
      </c>
      <c r="W119" s="263"/>
      <c r="X119" s="264"/>
      <c r="Y119" s="265"/>
      <c r="Z119" s="266"/>
      <c r="AA119" s="267">
        <f t="shared" si="120"/>
        <v>0</v>
      </c>
      <c r="AB119" s="260">
        <f>+(IF(OR($B119=0,$C119=0,$D119=0,$W$2&gt;$OE$1),0,IF(OR(W119=0,Y119=0,Z119=0),0,MIN((VLOOKUP($D119,SALERYCODE,3,0))*(IF($D119=6,Z119,Y119))*((MIN((VLOOKUP($D119,SALERYCODE,5,0)),(IF($D119=6,Y119,Z119))))),MIN((VLOOKUP($D119,SALERYCODE,3,0)),(W119+X119))*(IF($D119=6,Z119,((MIN((VLOOKUP($D119,SALERYCODE,5,0)),Z119)))))))))/IF(AND($D119=2,'ראשי-פרטים כלליים וריכוז הוצאות'!$D$68&lt;&gt;4),1.2,1)</f>
        <v>0</v>
      </c>
      <c r="AC119" s="263"/>
      <c r="AD119" s="264"/>
      <c r="AE119" s="265"/>
      <c r="AF119" s="266"/>
      <c r="AG119" s="267">
        <f t="shared" si="121"/>
        <v>0</v>
      </c>
      <c r="AH119" s="260">
        <f>+(IF(OR($B119=0,$C119=0,$D119=0,$AC$2&gt;$OE$1),0,IF(OR(AC119=0,AE119=0,AF119=0),0,MIN((VLOOKUP($D119,SALERYCODE,3,0))*(IF($D119=6,AF119,AE119))*((MIN((VLOOKUP($D119,SALERYCODE,5,0)),(IF($D119=6,AE119,AF119))))),MIN((VLOOKUP($D119,SALERYCODE,3,0)),(AC119+AD119))*(IF($D119=6,AF119,((MIN((VLOOKUP($D119,SALERYCODE,5,0)),AF119)))))))))/IF(AND($D119=2,'ראשי-פרטים כלליים וריכוז הוצאות'!$D$68&lt;&gt;4),1.2,1)</f>
        <v>0</v>
      </c>
      <c r="AI119" s="263"/>
      <c r="AJ119" s="264"/>
      <c r="AK119" s="265"/>
      <c r="AL119" s="266"/>
      <c r="AM119" s="267">
        <f t="shared" si="122"/>
        <v>0</v>
      </c>
      <c r="AN119" s="260">
        <f>+(IF(OR($B119=0,$C119=0,$D119=0,$AI$2&gt;$OE$1),0,IF(OR(AI119=0,AK119=0,AL119=0),0,MIN((VLOOKUP($D119,SALERYCODE,3,0))*(IF($D119=6,AL119,AK119))*((MIN((VLOOKUP($D119,SALERYCODE,5,0)),(IF($D119=6,AK119,AL119))))),MIN((VLOOKUP($D119,SALERYCODE,3,0)),(AI119+AJ119))*(IF($D119=6,AL119,((MIN((VLOOKUP($D119,SALERYCODE,5,0)),AL119)))))))))/IF(AND($D119=2,'ראשי-פרטים כלליים וריכוז הוצאות'!$D$68&lt;&gt;4),1.2,1)</f>
        <v>0</v>
      </c>
      <c r="AO119" s="263"/>
      <c r="AP119" s="264"/>
      <c r="AQ119" s="265"/>
      <c r="AR119" s="266"/>
      <c r="AS119" s="267">
        <f t="shared" si="123"/>
        <v>0</v>
      </c>
      <c r="AT119" s="260">
        <f>+(IF(OR($B119=0,$C119=0,$D119=0,$AO$2&gt;$OE$1),0,IF(OR(AO119=0,AQ119=0,AR119=0),0,MIN((VLOOKUP($D119,SALERYCODE,3,0))*(IF($D119=6,AR119,AQ119))*((MIN((VLOOKUP($D119,SALERYCODE,5,0)),(IF($D119=6,AQ119,AR119))))),MIN((VLOOKUP($D119,SALERYCODE,3,0)),(AO119+AP119))*(IF($D119=6,AR119,((MIN((VLOOKUP($D119,SALERYCODE,5,0)),AR119)))))))))/IF(AND($D119=2,'ראשי-פרטים כלליים וריכוז הוצאות'!$D$68&lt;&gt;4),1.2,1)</f>
        <v>0</v>
      </c>
      <c r="AU119" s="263"/>
      <c r="AV119" s="264"/>
      <c r="AW119" s="265"/>
      <c r="AX119" s="266"/>
      <c r="AY119" s="267">
        <f t="shared" si="124"/>
        <v>0</v>
      </c>
      <c r="AZ119" s="260">
        <f>+(IF(OR($B119=0,$C119=0,$D119=0,$AU$2&gt;$OE$1),0,IF(OR(AU119=0,AW119=0,AX119=0),0,MIN((VLOOKUP($D119,SALERYCODE,3,0))*(IF($D119=6,AX119,AW119))*((MIN((VLOOKUP($D119,SALERYCODE,5,0)),(IF($D119=6,AW119,AX119))))),MIN((VLOOKUP($D119,SALERYCODE,3,0)),(AU119+AV119))*(IF($D119=6,AX119,((MIN((VLOOKUP($D119,SALERYCODE,5,0)),AX119)))))))))/IF(AND($D119=2,'ראשי-פרטים כלליים וריכוז הוצאות'!$D$68&lt;&gt;4),1.2,1)</f>
        <v>0</v>
      </c>
      <c r="BA119" s="263"/>
      <c r="BB119" s="264"/>
      <c r="BC119" s="265"/>
      <c r="BD119" s="266"/>
      <c r="BE119" s="267">
        <f t="shared" si="125"/>
        <v>0</v>
      </c>
      <c r="BF119" s="260">
        <f>+(IF(OR($B119=0,$C119=0,$D119=0,$BA$2&gt;$OE$1),0,IF(OR(BA119=0,BC119=0,BD119=0),0,MIN((VLOOKUP($D119,SALERYCODE,3,0))*(IF($D119=6,BD119,BC119))*((MIN((VLOOKUP($D119,SALERYCODE,5,0)),(IF($D119=6,BC119,BD119))))),MIN((VLOOKUP($D119,SALERYCODE,3,0)),(BA119+BB119))*(IF($D119=6,BD119,((MIN((VLOOKUP($D119,SALERYCODE,5,0)),BD119)))))))))/IF(AND($D119=2,'ראשי-פרטים כלליים וריכוז הוצאות'!$D$68&lt;&gt;4),1.2,1)</f>
        <v>0</v>
      </c>
      <c r="BG119" s="263"/>
      <c r="BH119" s="264"/>
      <c r="BI119" s="265"/>
      <c r="BJ119" s="266"/>
      <c r="BK119" s="267">
        <f t="shared" si="126"/>
        <v>0</v>
      </c>
      <c r="BL119" s="260">
        <f>+(IF(OR($B119=0,$C119=0,$D119=0,$BG$2&gt;$OE$1),0,IF(OR(BG119=0,BI119=0,BJ119=0),0,MIN((VLOOKUP($D119,SALERYCODE,3,0))*(IF($D119=6,BJ119,BI119))*((MIN((VLOOKUP($D119,SALERYCODE,5,0)),(IF($D119=6,BI119,BJ119))))),MIN((VLOOKUP($D119,SALERYCODE,3,0)),(BG119+BH119))*(IF($D119=6,BJ119,((MIN((VLOOKUP($D119,SALERYCODE,5,0)),BJ119)))))))))/IF(AND($D119=2,'ראשי-פרטים כלליים וריכוז הוצאות'!$D$68&lt;&gt;4),1.2,1)</f>
        <v>0</v>
      </c>
      <c r="BM119" s="263"/>
      <c r="BN119" s="264"/>
      <c r="BO119" s="265"/>
      <c r="BP119" s="266"/>
      <c r="BQ119" s="267">
        <f t="shared" si="127"/>
        <v>0</v>
      </c>
      <c r="BR119" s="260">
        <f>+(IF(OR($B119=0,$C119=0,$D119=0,$BM$2&gt;$OE$1),0,IF(OR(BM119=0,BO119=0,BP119=0),0,MIN((VLOOKUP($D119,SALERYCODE,3,0))*(IF($D119=6,BP119,BO119))*((MIN((VLOOKUP($D119,SALERYCODE,5,0)),(IF($D119=6,BO119,BP119))))),MIN((VLOOKUP($D119,SALERYCODE,3,0)),(BM119+BN119))*(IF($D119=6,BP119,((MIN((VLOOKUP($D119,SALERYCODE,5,0)),BP119)))))))))/IF(AND($D119=2,'ראשי-פרטים כלליים וריכוז הוצאות'!$D$68&lt;&gt;4),1.2,1)</f>
        <v>0</v>
      </c>
      <c r="BS119" s="263"/>
      <c r="BT119" s="264"/>
      <c r="BU119" s="265"/>
      <c r="BV119" s="266"/>
      <c r="BW119" s="267">
        <f t="shared" si="128"/>
        <v>0</v>
      </c>
      <c r="BX119" s="260">
        <f>+(IF(OR($B119=0,$C119=0,$D119=0,$BS$2&gt;$OE$1),0,IF(OR(BS119=0,BU119=0,BV119=0),0,MIN((VLOOKUP($D119,SALERYCODE,3,0))*(IF($D119=6,BV119,BU119))*((MIN((VLOOKUP($D119,SALERYCODE,5,0)),(IF($D119=6,BU119,BV119))))),MIN((VLOOKUP($D119,SALERYCODE,3,0)),(BS119+BT119))*(IF($D119=6,BV119,((MIN((VLOOKUP($D119,SALERYCODE,5,0)),BV119)))))))))/IF(AND($D119=2,'ראשי-פרטים כלליים וריכוז הוצאות'!$D$68&lt;&gt;4),1.2,1)</f>
        <v>0</v>
      </c>
      <c r="BY119" s="263"/>
      <c r="BZ119" s="264"/>
      <c r="CA119" s="265"/>
      <c r="CB119" s="266"/>
      <c r="CC119" s="267">
        <f t="shared" si="129"/>
        <v>0</v>
      </c>
      <c r="CD119" s="260">
        <f>+(IF(OR($B119=0,$C119=0,$D119=0,$BY$2&gt;$OE$1),0,IF(OR(BY119=0,CA119=0,CB119=0),0,MIN((VLOOKUP($D119,SALERYCODE,3,0))*(IF($D119=6,CB119,CA119))*((MIN((VLOOKUP($D119,SALERYCODE,5,0)),(IF($D119=6,CA119,CB119))))),MIN((VLOOKUP($D119,SALERYCODE,3,0)),(BY119+BZ119))*(IF($D119=6,CB119,((MIN((VLOOKUP($D119,SALERYCODE,5,0)),CB119)))))))))/IF(AND($D119=2,'ראשי-פרטים כלליים וריכוז הוצאות'!$D$68&lt;&gt;4),1.2,1)</f>
        <v>0</v>
      </c>
      <c r="CE119" s="263"/>
      <c r="CF119" s="264"/>
      <c r="CG119" s="265"/>
      <c r="CH119" s="266"/>
      <c r="CI119" s="267">
        <f t="shared" si="130"/>
        <v>0</v>
      </c>
      <c r="CJ119" s="260">
        <f>+(IF(OR($B119=0,$C119=0,$D119=0,$CE$2&gt;$OE$1),0,IF(OR(CE119=0,CG119=0,CH119=0),0,MIN((VLOOKUP($D119,SALERYCODE,3,0))*(IF($D119=6,CH119,CG119))*((MIN((VLOOKUP($D119,SALERYCODE,5,0)),(IF($D119=6,CG119,CH119))))),MIN((VLOOKUP($D119,SALERYCODE,3,0)),(CE119+CF119))*(IF($D119=6,CH119,((MIN((VLOOKUP($D119,SALERYCODE,5,0)),CH119)))))))))/IF(AND($D119=2,'ראשי-פרטים כלליים וריכוז הוצאות'!$D$68&lt;&gt;4),1.2,1)</f>
        <v>0</v>
      </c>
      <c r="CK119" s="263"/>
      <c r="CL119" s="264"/>
      <c r="CM119" s="265"/>
      <c r="CN119" s="266"/>
      <c r="CO119" s="267">
        <f t="shared" si="131"/>
        <v>0</v>
      </c>
      <c r="CP119" s="260">
        <f>+(IF(OR($B119=0,$C119=0,$D119=0,$CK$2&gt;$OE$1),0,IF(OR(CK119=0,CM119=0,CN119=0),0,MIN((VLOOKUP($D119,SALERYCODE,3,0))*(IF($D119=6,CN119,CM119))*((MIN((VLOOKUP($D119,SALERYCODE,5,0)),(IF($D119=6,CM119,CN119))))),MIN((VLOOKUP($D119,SALERYCODE,3,0)),(CK119+CL119))*(IF($D119=6,CN119,((MIN((VLOOKUP($D119,SALERYCODE,5,0)),CN119)))))))))/IF(AND($D119=2,'ראשי-פרטים כלליים וריכוז הוצאות'!$D$68&lt;&gt;4),1.2,1)</f>
        <v>0</v>
      </c>
      <c r="CQ119" s="263"/>
      <c r="CR119" s="264"/>
      <c r="CS119" s="265"/>
      <c r="CT119" s="266"/>
      <c r="CU119" s="267">
        <f t="shared" si="132"/>
        <v>0</v>
      </c>
      <c r="CV119" s="260">
        <f>+(IF(OR($B119=0,$C119=0,$D119=0,$CQ$2&gt;$OE$1),0,IF(OR(CQ119=0,CS119=0,CT119=0),0,MIN((VLOOKUP($D119,SALERYCODE,3,0))*(IF($D119=6,CT119,CS119))*((MIN((VLOOKUP($D119,SALERYCODE,5,0)),(IF($D119=6,CS119,CT119))))),MIN((VLOOKUP($D119,SALERYCODE,3,0)),(CQ119+CR119))*(IF($D119=6,CT119,((MIN((VLOOKUP($D119,SALERYCODE,5,0)),CT119)))))))))/IF(AND($D119=2,'ראשי-פרטים כלליים וריכוז הוצאות'!$D$68&lt;&gt;4),1.2,1)</f>
        <v>0</v>
      </c>
      <c r="CW119" s="263"/>
      <c r="CX119" s="264"/>
      <c r="CY119" s="265"/>
      <c r="CZ119" s="266"/>
      <c r="DA119" s="267">
        <f t="shared" si="133"/>
        <v>0</v>
      </c>
      <c r="DB119" s="260">
        <f>+(IF(OR($B119=0,$C119=0,$D119=0,$CW$2&gt;$OE$1),0,IF(OR(CW119=0,CY119=0,CZ119=0),0,MIN((VLOOKUP($D119,SALERYCODE,3,0))*(IF($D119=6,CZ119,CY119))*((MIN((VLOOKUP($D119,SALERYCODE,5,0)),(IF($D119=6,CY119,CZ119))))),MIN((VLOOKUP($D119,SALERYCODE,3,0)),(CW119+CX119))*(IF($D119=6,CZ119,((MIN((VLOOKUP($D119,SALERYCODE,5,0)),CZ119)))))))))/IF(AND($D119=2,'ראשי-פרטים כלליים וריכוז הוצאות'!$D$68&lt;&gt;4),1.2,1)</f>
        <v>0</v>
      </c>
      <c r="DC119" s="263"/>
      <c r="DD119" s="264"/>
      <c r="DE119" s="265"/>
      <c r="DF119" s="266"/>
      <c r="DG119" s="267">
        <f t="shared" si="134"/>
        <v>0</v>
      </c>
      <c r="DH119" s="260">
        <f>+(IF(OR($B119=0,$C119=0,$D119=0,$DC$2&gt;$OE$1),0,IF(OR(DC119=0,DE119=0,DF119=0),0,MIN((VLOOKUP($D119,SALERYCODE,3,0))*(IF($D119=6,DF119,DE119))*((MIN((VLOOKUP($D119,SALERYCODE,5,0)),(IF($D119=6,DE119,DF119))))),MIN((VLOOKUP($D119,SALERYCODE,3,0)),(DC119+DD119))*(IF($D119=6,DF119,((MIN((VLOOKUP($D119,SALERYCODE,5,0)),DF119)))))))))/IF(AND($D119=2,'ראשי-פרטים כלליים וריכוז הוצאות'!$D$68&lt;&gt;4),1.2,1)</f>
        <v>0</v>
      </c>
      <c r="DI119" s="263"/>
      <c r="DJ119" s="264"/>
      <c r="DK119" s="265"/>
      <c r="DL119" s="266"/>
      <c r="DM119" s="267">
        <f t="shared" si="135"/>
        <v>0</v>
      </c>
      <c r="DN119" s="260">
        <f>+(IF(OR($B119=0,$C119=0,$D119=0,$DC$2&gt;$OE$1),0,IF(OR(DI119=0,DK119=0,DL119=0),0,MIN((VLOOKUP($D119,SALERYCODE,3,0))*(IF($D119=6,DL119,DK119))*((MIN((VLOOKUP($D119,SALERYCODE,5,0)),(IF($D119=6,DK119,DL119))))),MIN((VLOOKUP($D119,SALERYCODE,3,0)),(DI119+DJ119))*(IF($D119=6,DL119,((MIN((VLOOKUP($D119,SALERYCODE,5,0)),DL119)))))))))/IF(AND($D119=2,'ראשי-פרטים כלליים וריכוז הוצאות'!$D$68&lt;&gt;4),1.2,1)</f>
        <v>0</v>
      </c>
      <c r="DO119" s="263"/>
      <c r="DP119" s="264"/>
      <c r="DQ119" s="265"/>
      <c r="DR119" s="266"/>
      <c r="DS119" s="267">
        <f t="shared" si="136"/>
        <v>0</v>
      </c>
      <c r="DT119" s="260">
        <f>+(IF(OR($B119=0,$C119=0,$D119=0,$DC$2&gt;$OE$1),0,IF(OR(DO119=0,DQ119=0,DR119=0),0,MIN((VLOOKUP($D119,SALERYCODE,3,0))*(IF($D119=6,DR119,DQ119))*((MIN((VLOOKUP($D119,SALERYCODE,5,0)),(IF($D119=6,DQ119,DR119))))),MIN((VLOOKUP($D119,SALERYCODE,3,0)),(DO119+DP119))*(IF($D119=6,DR119,((MIN((VLOOKUP($D119,SALERYCODE,5,0)),DR119)))))))))/IF(AND($D119=2,'ראשי-פרטים כלליים וריכוז הוצאות'!$D$68&lt;&gt;4),1.2,1)</f>
        <v>0</v>
      </c>
      <c r="DU119" s="263"/>
      <c r="DV119" s="264"/>
      <c r="DW119" s="265"/>
      <c r="DX119" s="266"/>
      <c r="DY119" s="267">
        <f t="shared" si="137"/>
        <v>0</v>
      </c>
      <c r="DZ119" s="260">
        <f>+(IF(OR($B119=0,$C119=0,$D119=0,$DC$2&gt;$OE$1),0,IF(OR(DU119=0,DW119=0,DX119=0),0,MIN((VLOOKUP($D119,SALERYCODE,3,0))*(IF($D119=6,DX119,DW119))*((MIN((VLOOKUP($D119,SALERYCODE,5,0)),(IF($D119=6,DW119,DX119))))),MIN((VLOOKUP($D119,SALERYCODE,3,0)),(DU119+DV119))*(IF($D119=6,DX119,((MIN((VLOOKUP($D119,SALERYCODE,5,0)),DX119)))))))))/IF(AND($D119=2,'ראשי-פרטים כלליים וריכוז הוצאות'!$D$68&lt;&gt;4),1.2,1)</f>
        <v>0</v>
      </c>
      <c r="EA119" s="263"/>
      <c r="EB119" s="264"/>
      <c r="EC119" s="265"/>
      <c r="ED119" s="266"/>
      <c r="EE119" s="267">
        <f t="shared" si="138"/>
        <v>0</v>
      </c>
      <c r="EF119" s="260">
        <f>+(IF(OR($B119=0,$C119=0,$D119=0,$DC$2&gt;$OE$1),0,IF(OR(EA119=0,EC119=0,ED119=0),0,MIN((VLOOKUP($D119,SALERYCODE,3,0))*(IF($D119=6,ED119,EC119))*((MIN((VLOOKUP($D119,SALERYCODE,5,0)),(IF($D119=6,EC119,ED119))))),MIN((VLOOKUP($D119,SALERYCODE,3,0)),(EA119+EB119))*(IF($D119=6,ED119,((MIN((VLOOKUP($D119,SALERYCODE,5,0)),ED119)))))))))/IF(AND($D119=2,'ראשי-פרטים כלליים וריכוז הוצאות'!$D$68&lt;&gt;4),1.2,1)</f>
        <v>0</v>
      </c>
      <c r="EG119" s="263"/>
      <c r="EH119" s="264"/>
      <c r="EI119" s="265"/>
      <c r="EJ119" s="266"/>
      <c r="EK119" s="267">
        <f t="shared" si="139"/>
        <v>0</v>
      </c>
      <c r="EL119" s="260">
        <f>+(IF(OR($B119=0,$C119=0,$D119=0,$DC$2&gt;$OE$1),0,IF(OR(EG119=0,EI119=0,EJ119=0),0,MIN((VLOOKUP($D119,SALERYCODE,3,0))*(IF($D119=6,EJ119,EI119))*((MIN((VLOOKUP($D119,SALERYCODE,5,0)),(IF($D119=6,EI119,EJ119))))),MIN((VLOOKUP($D119,SALERYCODE,3,0)),(EG119+EH119))*(IF($D119=6,EJ119,((MIN((VLOOKUP($D119,SALERYCODE,5,0)),EJ119)))))))))/IF(AND($D119=2,'ראשי-פרטים כלליים וריכוז הוצאות'!$D$68&lt;&gt;4),1.2,1)</f>
        <v>0</v>
      </c>
      <c r="EM119" s="263"/>
      <c r="EN119" s="264"/>
      <c r="EO119" s="265"/>
      <c r="EP119" s="266"/>
      <c r="EQ119" s="267">
        <f t="shared" si="140"/>
        <v>0</v>
      </c>
      <c r="ER119" s="260">
        <f>+(IF(OR($B119=0,$C119=0,$D119=0,$DC$2&gt;$OE$1),0,IF(OR(EM119=0,EO119=0,EP119=0),0,MIN((VLOOKUP($D119,SALERYCODE,3,0))*(IF($D119=6,EP119,EO119))*((MIN((VLOOKUP($D119,SALERYCODE,5,0)),(IF($D119=6,EO119,EP119))))),MIN((VLOOKUP($D119,SALERYCODE,3,0)),(EM119+EN119))*(IF($D119=6,EP119,((MIN((VLOOKUP($D119,SALERYCODE,5,0)),EP119)))))))))/IF(AND($D119=2,'ראשי-פרטים כלליים וריכוז הוצאות'!$D$68&lt;&gt;4),1.2,1)</f>
        <v>0</v>
      </c>
      <c r="ES119" s="263"/>
      <c r="ET119" s="264"/>
      <c r="EU119" s="265"/>
      <c r="EV119" s="266"/>
      <c r="EW119" s="267">
        <f t="shared" si="141"/>
        <v>0</v>
      </c>
      <c r="EX119" s="260">
        <f>+(IF(OR($B119=0,$C119=0,$D119=0,$DC$2&gt;$OE$1),0,IF(OR(ES119=0,EU119=0,EV119=0),0,MIN((VLOOKUP($D119,SALERYCODE,3,0))*(IF($D119=6,EV119,EU119))*((MIN((VLOOKUP($D119,SALERYCODE,5,0)),(IF($D119=6,EU119,EV119))))),MIN((VLOOKUP($D119,SALERYCODE,3,0)),(ES119+ET119))*(IF($D119=6,EV119,((MIN((VLOOKUP($D119,SALERYCODE,5,0)),EV119)))))))))/IF(AND($D119=2,'ראשי-פרטים כלליים וריכוז הוצאות'!$D$68&lt;&gt;4),1.2,1)</f>
        <v>0</v>
      </c>
      <c r="EY119" s="263"/>
      <c r="EZ119" s="264"/>
      <c r="FA119" s="265"/>
      <c r="FB119" s="266"/>
      <c r="FC119" s="267">
        <f t="shared" si="142"/>
        <v>0</v>
      </c>
      <c r="FD119" s="260">
        <f>+(IF(OR($B119=0,$C119=0,$D119=0,$DC$2&gt;$OE$1),0,IF(OR(EY119=0,FA119=0,FB119=0),0,MIN((VLOOKUP($D119,SALERYCODE,3,0))*(IF($D119=6,FB119,FA119))*((MIN((VLOOKUP($D119,SALERYCODE,5,0)),(IF($D119=6,FA119,FB119))))),MIN((VLOOKUP($D119,SALERYCODE,3,0)),(EY119+EZ119))*(IF($D119=6,FB119,((MIN((VLOOKUP($D119,SALERYCODE,5,0)),FB119)))))))))/IF(AND($D119=2,'ראשי-פרטים כלליים וריכוז הוצאות'!$D$68&lt;&gt;4),1.2,1)</f>
        <v>0</v>
      </c>
      <c r="FE119" s="263"/>
      <c r="FF119" s="264"/>
      <c r="FG119" s="265"/>
      <c r="FH119" s="266"/>
      <c r="FI119" s="267">
        <f t="shared" si="143"/>
        <v>0</v>
      </c>
      <c r="FJ119" s="260">
        <f>+(IF(OR($B119=0,$C119=0,$D119=0,$DC$2&gt;$OE$1),0,IF(OR(FE119=0,FG119=0,FH119=0),0,MIN((VLOOKUP($D119,SALERYCODE,3,0))*(IF($D119=6,FH119,FG119))*((MIN((VLOOKUP($D119,SALERYCODE,5,0)),(IF($D119=6,FG119,FH119))))),MIN((VLOOKUP($D119,SALERYCODE,3,0)),(FE119+FF119))*(IF($D119=6,FH119,((MIN((VLOOKUP($D119,SALERYCODE,5,0)),FH119)))))))))/IF(AND($D119=2,'ראשי-פרטים כלליים וריכוז הוצאות'!$D$68&lt;&gt;4),1.2,1)</f>
        <v>0</v>
      </c>
      <c r="FK119" s="263"/>
      <c r="FL119" s="264"/>
      <c r="FM119" s="265"/>
      <c r="FN119" s="266"/>
      <c r="FO119" s="267">
        <f t="shared" si="144"/>
        <v>0</v>
      </c>
      <c r="FP119" s="260">
        <f>+(IF(OR($B119=0,$C119=0,$D119=0,$DC$2&gt;$OE$1),0,IF(OR(FK119=0,FM119=0,FN119=0),0,MIN((VLOOKUP($D119,SALERYCODE,3,0))*(IF($D119=6,FN119,FM119))*((MIN((VLOOKUP($D119,SALERYCODE,5,0)),(IF($D119=6,FM119,FN119))))),MIN((VLOOKUP($D119,SALERYCODE,3,0)),(FK119+FL119))*(IF($D119=6,FN119,((MIN((VLOOKUP($D119,SALERYCODE,5,0)),FN119)))))))))/IF(AND($D119=2,'ראשי-פרטים כלליים וריכוז הוצאות'!$D$68&lt;&gt;4),1.2,1)</f>
        <v>0</v>
      </c>
      <c r="FQ119" s="263"/>
      <c r="FR119" s="264"/>
      <c r="FS119" s="265"/>
      <c r="FT119" s="266"/>
      <c r="FU119" s="267">
        <f t="shared" si="145"/>
        <v>0</v>
      </c>
      <c r="FV119" s="260">
        <f>+(IF(OR($B119=0,$C119=0,$D119=0,$DC$2&gt;$OE$1),0,IF(OR(FQ119=0,FS119=0,FT119=0),0,MIN((VLOOKUP($D119,SALERYCODE,3,0))*(IF($D119=6,FT119,FS119))*((MIN((VLOOKUP($D119,SALERYCODE,5,0)),(IF($D119=6,FS119,FT119))))),MIN((VLOOKUP($D119,SALERYCODE,3,0)),(FQ119+FR119))*(IF($D119=6,FT119,((MIN((VLOOKUP($D119,SALERYCODE,5,0)),FT119)))))))))/IF(AND($D119=2,'ראשי-פרטים כלליים וריכוז הוצאות'!$D$68&lt;&gt;4),1.2,1)</f>
        <v>0</v>
      </c>
      <c r="FW119" s="263"/>
      <c r="FX119" s="264"/>
      <c r="FY119" s="265"/>
      <c r="FZ119" s="266"/>
      <c r="GA119" s="267">
        <f t="shared" si="146"/>
        <v>0</v>
      </c>
      <c r="GB119" s="260">
        <f>+(IF(OR($B119=0,$C119=0,$D119=0,$DC$2&gt;$OE$1),0,IF(OR(FW119=0,FY119=0,FZ119=0),0,MIN((VLOOKUP($D119,SALERYCODE,3,0))*(IF($D119=6,FZ119,FY119))*((MIN((VLOOKUP($D119,SALERYCODE,5,0)),(IF($D119=6,FY119,FZ119))))),MIN((VLOOKUP($D119,SALERYCODE,3,0)),(FW119+FX119))*(IF($D119=6,FZ119,((MIN((VLOOKUP($D119,SALERYCODE,5,0)),FZ119)))))))))/IF(AND($D119=2,'ראשי-פרטים כלליים וריכוז הוצאות'!$D$68&lt;&gt;4),1.2,1)</f>
        <v>0</v>
      </c>
      <c r="GC119" s="263"/>
      <c r="GD119" s="264"/>
      <c r="GE119" s="265"/>
      <c r="GF119" s="266"/>
      <c r="GG119" s="267">
        <f t="shared" si="147"/>
        <v>0</v>
      </c>
      <c r="GH119" s="260">
        <f>+(IF(OR($B119=0,$C119=0,$D119=0,$DC$2&gt;$OE$1),0,IF(OR(GC119=0,GE119=0,GF119=0),0,MIN((VLOOKUP($D119,SALERYCODE,3,0))*(IF($D119=6,GF119,GE119))*((MIN((VLOOKUP($D119,SALERYCODE,5,0)),(IF($D119=6,GE119,GF119))))),MIN((VLOOKUP($D119,SALERYCODE,3,0)),(GC119+GD119))*(IF($D119=6,GF119,((MIN((VLOOKUP($D119,SALERYCODE,5,0)),GF119)))))))))/IF(AND($D119=2,'ראשי-פרטים כלליים וריכוז הוצאות'!$D$68&lt;&gt;4),1.2,1)</f>
        <v>0</v>
      </c>
      <c r="GI119" s="263"/>
      <c r="GJ119" s="264"/>
      <c r="GK119" s="265"/>
      <c r="GL119" s="266"/>
      <c r="GM119" s="267">
        <f t="shared" si="148"/>
        <v>0</v>
      </c>
      <c r="GN119" s="260">
        <f>+(IF(OR($B119=0,$C119=0,$D119=0,$DC$2&gt;$OE$1),0,IF(OR(GI119=0,GK119=0,GL119=0),0,MIN((VLOOKUP($D119,SALERYCODE,3,0))*(IF($D119=6,GL119,GK119))*((MIN((VLOOKUP($D119,SALERYCODE,5,0)),(IF($D119=6,GK119,GL119))))),MIN((VLOOKUP($D119,SALERYCODE,3,0)),(GI119+GJ119))*(IF($D119=6,GL119,((MIN((VLOOKUP($D119,SALERYCODE,5,0)),GL119)))))))))/IF(AND($D119=2,'ראשי-פרטים כלליים וריכוז הוצאות'!$D$68&lt;&gt;4),1.2,1)</f>
        <v>0</v>
      </c>
      <c r="GO119" s="263"/>
      <c r="GP119" s="264"/>
      <c r="GQ119" s="265"/>
      <c r="GR119" s="266"/>
      <c r="GS119" s="267">
        <f t="shared" si="149"/>
        <v>0</v>
      </c>
      <c r="GT119" s="260">
        <f>+(IF(OR($B119=0,$C119=0,$D119=0,$DC$2&gt;$OE$1),0,IF(OR(GO119=0,GQ119=0,GR119=0),0,MIN((VLOOKUP($D119,SALERYCODE,3,0))*(IF($D119=6,GR119,GQ119))*((MIN((VLOOKUP($D119,SALERYCODE,5,0)),(IF($D119=6,GQ119,GR119))))),MIN((VLOOKUP($D119,SALERYCODE,3,0)),(GO119+GP119))*(IF($D119=6,GR119,((MIN((VLOOKUP($D119,SALERYCODE,5,0)),GR119)))))))))/IF(AND($D119=2,'ראשי-פרטים כלליים וריכוז הוצאות'!$D$68&lt;&gt;4),1.2,1)</f>
        <v>0</v>
      </c>
      <c r="GU119" s="263"/>
      <c r="GV119" s="264"/>
      <c r="GW119" s="265"/>
      <c r="GX119" s="266"/>
      <c r="GY119" s="267">
        <f t="shared" si="150"/>
        <v>0</v>
      </c>
      <c r="GZ119" s="260">
        <f>+(IF(OR($B119=0,$C119=0,$D119=0,$DC$2&gt;$OE$1),0,IF(OR(GU119=0,GW119=0,GX119=0),0,MIN((VLOOKUP($D119,SALERYCODE,3,0))*(IF($D119=6,GX119,GW119))*((MIN((VLOOKUP($D119,SALERYCODE,5,0)),(IF($D119=6,GW119,GX119))))),MIN((VLOOKUP($D119,SALERYCODE,3,0)),(GU119+GV119))*(IF($D119=6,GX119,((MIN((VLOOKUP($D119,SALERYCODE,5,0)),GX119)))))))))/IF(AND($D119=2,'ראשי-פרטים כלליים וריכוז הוצאות'!$D$68&lt;&gt;4),1.2,1)</f>
        <v>0</v>
      </c>
      <c r="HA119" s="263"/>
      <c r="HB119" s="264"/>
      <c r="HC119" s="265"/>
      <c r="HD119" s="266"/>
      <c r="HE119" s="267">
        <f t="shared" si="151"/>
        <v>0</v>
      </c>
      <c r="HF119" s="260">
        <f>+(IF(OR($B119=0,$C119=0,$D119=0,$DC$2&gt;$OE$1),0,IF(OR(HA119=0,HC119=0,HD119=0),0,MIN((VLOOKUP($D119,SALERYCODE,3,0))*(IF($D119=6,HD119,HC119))*((MIN((VLOOKUP($D119,SALERYCODE,5,0)),(IF($D119=6,HC119,HD119))))),MIN((VLOOKUP($D119,SALERYCODE,3,0)),(HA119+HB119))*(IF($D119=6,HD119,((MIN((VLOOKUP($D119,SALERYCODE,5,0)),HD119)))))))))/IF(AND($D119=2,'ראשי-פרטים כלליים וריכוז הוצאות'!$D$68&lt;&gt;4),1.2,1)</f>
        <v>0</v>
      </c>
      <c r="HG119" s="263"/>
      <c r="HH119" s="264"/>
      <c r="HI119" s="265"/>
      <c r="HJ119" s="266"/>
      <c r="HK119" s="267">
        <f t="shared" si="152"/>
        <v>0</v>
      </c>
      <c r="HL119" s="260">
        <f>+(IF(OR($B119=0,$C119=0,$D119=0,$DC$2&gt;$OE$1),0,IF(OR(HG119=0,HI119=0,HJ119=0),0,MIN((VLOOKUP($D119,SALERYCODE,3,0))*(IF($D119=6,HJ119,HI119))*((MIN((VLOOKUP($D119,SALERYCODE,5,0)),(IF($D119=6,HI119,HJ119))))),MIN((VLOOKUP($D119,SALERYCODE,3,0)),(HG119+HH119))*(IF($D119=6,HJ119,((MIN((VLOOKUP($D119,SALERYCODE,5,0)),HJ119)))))))))/IF(AND($D119=2,'ראשי-פרטים כלליים וריכוז הוצאות'!$D$68&lt;&gt;4),1.2,1)</f>
        <v>0</v>
      </c>
      <c r="HM119" s="263"/>
      <c r="HN119" s="264"/>
      <c r="HO119" s="265"/>
      <c r="HP119" s="266"/>
      <c r="HQ119" s="267">
        <f t="shared" si="153"/>
        <v>0</v>
      </c>
      <c r="HR119" s="260">
        <f>+(IF(OR($B119=0,$C119=0,$D119=0,$DC$2&gt;$OE$1),0,IF(OR(HM119=0,HO119=0,HP119=0),0,MIN((VLOOKUP($D119,SALERYCODE,3,0))*(IF($D119=6,HP119,HO119))*((MIN((VLOOKUP($D119,SALERYCODE,5,0)),(IF($D119=6,HO119,HP119))))),MIN((VLOOKUP($D119,SALERYCODE,3,0)),(HM119+HN119))*(IF($D119=6,HP119,((MIN((VLOOKUP($D119,SALERYCODE,5,0)),HP119)))))))))/IF(AND($D119=2,'ראשי-פרטים כלליים וריכוז הוצאות'!$D$68&lt;&gt;4),1.2,1)</f>
        <v>0</v>
      </c>
      <c r="HS119" s="263"/>
      <c r="HT119" s="264"/>
      <c r="HU119" s="265"/>
      <c r="HV119" s="266"/>
      <c r="HW119" s="267">
        <f t="shared" si="154"/>
        <v>0</v>
      </c>
      <c r="HX119" s="260">
        <f>+(IF(OR($B119=0,$C119=0,$D119=0,$DC$2&gt;$OE$1),0,IF(OR(HS119=0,HU119=0,HV119=0),0,MIN((VLOOKUP($D119,SALERYCODE,3,0))*(IF($D119=6,HV119,HU119))*((MIN((VLOOKUP($D119,SALERYCODE,5,0)),(IF($D119=6,HU119,HV119))))),MIN((VLOOKUP($D119,SALERYCODE,3,0)),(HS119+HT119))*(IF($D119=6,HV119,((MIN((VLOOKUP($D119,SALERYCODE,5,0)),HV119)))))))))/IF(AND($D119=2,'ראשי-פרטים כלליים וריכוז הוצאות'!$D$68&lt;&gt;4),1.2,1)</f>
        <v>0</v>
      </c>
      <c r="HY119" s="263"/>
      <c r="HZ119" s="264"/>
      <c r="IA119" s="265"/>
      <c r="IB119" s="266"/>
      <c r="IC119" s="267">
        <f t="shared" si="155"/>
        <v>0</v>
      </c>
      <c r="ID119" s="260">
        <f>+(IF(OR($B119=0,$C119=0,$D119=0,$DC$2&gt;$OE$1),0,IF(OR(HY119=0,IA119=0,IB119=0),0,MIN((VLOOKUP($D119,SALERYCODE,3,0))*(IF($D119=6,IB119,IA119))*((MIN((VLOOKUP($D119,SALERYCODE,5,0)),(IF($D119=6,IA119,IB119))))),MIN((VLOOKUP($D119,SALERYCODE,3,0)),(HY119+HZ119))*(IF($D119=6,IB119,((MIN((VLOOKUP($D119,SALERYCODE,5,0)),IB119)))))))))/IF(AND($D119=2,'ראשי-פרטים כלליים וריכוז הוצאות'!$D$68&lt;&gt;4),1.2,1)</f>
        <v>0</v>
      </c>
      <c r="IE119" s="263"/>
      <c r="IF119" s="264"/>
      <c r="IG119" s="265"/>
      <c r="IH119" s="266"/>
      <c r="II119" s="267">
        <f t="shared" si="156"/>
        <v>0</v>
      </c>
      <c r="IJ119" s="260">
        <f>+(IF(OR($B119=0,$C119=0,$D119=0,$DC$2&gt;$OE$1),0,IF(OR(IE119=0,IG119=0,IH119=0),0,MIN((VLOOKUP($D119,SALERYCODE,3,0))*(IF($D119=6,IH119,IG119))*((MIN((VLOOKUP($D119,SALERYCODE,5,0)),(IF($D119=6,IG119,IH119))))),MIN((VLOOKUP($D119,SALERYCODE,3,0)),(IE119+IF119))*(IF($D119=6,IH119,((MIN((VLOOKUP($D119,SALERYCODE,5,0)),IH119)))))))))/IF(AND($D119=2,'ראשי-פרטים כלליים וריכוז הוצאות'!$D$68&lt;&gt;4),1.2,1)</f>
        <v>0</v>
      </c>
      <c r="IK119" s="263"/>
      <c r="IL119" s="264"/>
      <c r="IM119" s="265"/>
      <c r="IN119" s="266"/>
      <c r="IO119" s="267">
        <f t="shared" si="157"/>
        <v>0</v>
      </c>
      <c r="IP119" s="260">
        <f>+(IF(OR($B119=0,$C119=0,$D119=0,$DC$2&gt;$OE$1),0,IF(OR(IK119=0,IM119=0,IN119=0),0,MIN((VLOOKUP($D119,SALERYCODE,3,0))*(IF($D119=6,IN119,IM119))*((MIN((VLOOKUP($D119,SALERYCODE,5,0)),(IF($D119=6,IM119,IN119))))),MIN((VLOOKUP($D119,SALERYCODE,3,0)),(IK119+IL119))*(IF($D119=6,IN119,((MIN((VLOOKUP($D119,SALERYCODE,5,0)),IN119)))))))))/IF(AND($D119=2,'ראשי-פרטים כלליים וריכוז הוצאות'!$D$68&lt;&gt;4),1.2,1)</f>
        <v>0</v>
      </c>
      <c r="IQ119" s="263"/>
      <c r="IR119" s="264"/>
      <c r="IS119" s="265"/>
      <c r="IT119" s="266"/>
      <c r="IU119" s="267">
        <f t="shared" si="158"/>
        <v>0</v>
      </c>
      <c r="IV119" s="260">
        <f>+(IF(OR($B119=0,$C119=0,$D119=0,$DC$2&gt;$OE$1),0,IF(OR(IQ119=0,IS119=0,IT119=0),0,MIN((VLOOKUP($D119,SALERYCODE,3,0))*(IF($D119=6,IT119,IS119))*((MIN((VLOOKUP($D119,SALERYCODE,5,0)),(IF($D119=6,IS119,IT119))))),MIN((VLOOKUP($D119,SALERYCODE,3,0)),(IQ119+IR119))*(IF($D119=6,IT119,((MIN((VLOOKUP($D119,SALERYCODE,5,0)),IT119)))))))))/IF(AND($D119=2,'ראשי-פרטים כלליים וריכוז הוצאות'!$D$68&lt;&gt;4),1.2,1)</f>
        <v>0</v>
      </c>
      <c r="IW119" s="263"/>
      <c r="IX119" s="264"/>
      <c r="IY119" s="265"/>
      <c r="IZ119" s="266"/>
      <c r="JA119" s="267">
        <f t="shared" si="159"/>
        <v>0</v>
      </c>
      <c r="JB119" s="260">
        <f>+(IF(OR($B119=0,$C119=0,$D119=0,$DC$2&gt;$OE$1),0,IF(OR(IW119=0,IY119=0,IZ119=0),0,MIN((VLOOKUP($D119,SALERYCODE,3,0))*(IF($D119=6,IZ119,IY119))*((MIN((VLOOKUP($D119,SALERYCODE,5,0)),(IF($D119=6,IY119,IZ119))))),MIN((VLOOKUP($D119,SALERYCODE,3,0)),(IW119+IX119))*(IF($D119=6,IZ119,((MIN((VLOOKUP($D119,SALERYCODE,5,0)),IZ119)))))))))/IF(AND($D119=2,'ראשי-פרטים כלליים וריכוז הוצאות'!$D$68&lt;&gt;4),1.2,1)</f>
        <v>0</v>
      </c>
      <c r="JC119" s="263"/>
      <c r="JD119" s="264"/>
      <c r="JE119" s="265"/>
      <c r="JF119" s="266"/>
      <c r="JG119" s="267">
        <f t="shared" si="160"/>
        <v>0</v>
      </c>
      <c r="JH119" s="260">
        <f>+(IF(OR($B119=0,$C119=0,$D119=0,$DC$2&gt;$OE$1),0,IF(OR(JC119=0,JE119=0,JF119=0),0,MIN((VLOOKUP($D119,SALERYCODE,3,0))*(IF($D119=6,JF119,JE119))*((MIN((VLOOKUP($D119,SALERYCODE,5,0)),(IF($D119=6,JE119,JF119))))),MIN((VLOOKUP($D119,SALERYCODE,3,0)),(JC119+JD119))*(IF($D119=6,JF119,((MIN((VLOOKUP($D119,SALERYCODE,5,0)),JF119)))))))))/IF(AND($D119=2,'ראשי-פרטים כלליים וריכוז הוצאות'!$D$68&lt;&gt;4),1.2,1)</f>
        <v>0</v>
      </c>
      <c r="JI119" s="263"/>
      <c r="JJ119" s="264"/>
      <c r="JK119" s="265"/>
      <c r="JL119" s="266"/>
      <c r="JM119" s="267">
        <f t="shared" si="161"/>
        <v>0</v>
      </c>
      <c r="JN119" s="260">
        <f>+(IF(OR($B119=0,$C119=0,$D119=0,$DC$2&gt;$OE$1),0,IF(OR(JI119=0,JK119=0,JL119=0),0,MIN((VLOOKUP($D119,SALERYCODE,3,0))*(IF($D119=6,JL119,JK119))*((MIN((VLOOKUP($D119,SALERYCODE,5,0)),(IF($D119=6,JK119,JL119))))),MIN((VLOOKUP($D119,SALERYCODE,3,0)),(JI119+JJ119))*(IF($D119=6,JL119,((MIN((VLOOKUP($D119,SALERYCODE,5,0)),JL119)))))))))/IF(AND($D119=2,'ראשי-פרטים כלליים וריכוז הוצאות'!$D$68&lt;&gt;4),1.2,1)</f>
        <v>0</v>
      </c>
      <c r="JO119" s="263"/>
      <c r="JP119" s="264"/>
      <c r="JQ119" s="265"/>
      <c r="JR119" s="266"/>
      <c r="JS119" s="267">
        <f t="shared" si="162"/>
        <v>0</v>
      </c>
      <c r="JT119" s="260">
        <f>+(IF(OR($B119=0,$C119=0,$D119=0,$DC$2&gt;$OE$1),0,IF(OR(JO119=0,JQ119=0,JR119=0),0,MIN((VLOOKUP($D119,SALERYCODE,3,0))*(IF($D119=6,JR119,JQ119))*((MIN((VLOOKUP($D119,SALERYCODE,5,0)),(IF($D119=6,JQ119,JR119))))),MIN((VLOOKUP($D119,SALERYCODE,3,0)),(JO119+JP119))*(IF($D119=6,JR119,((MIN((VLOOKUP($D119,SALERYCODE,5,0)),JR119)))))))))/IF(AND($D119=2,'ראשי-פרטים כלליים וריכוז הוצאות'!$D$68&lt;&gt;4),1.2,1)</f>
        <v>0</v>
      </c>
      <c r="JU119" s="263"/>
      <c r="JV119" s="264"/>
      <c r="JW119" s="265"/>
      <c r="JX119" s="266"/>
      <c r="JY119" s="267">
        <f t="shared" si="163"/>
        <v>0</v>
      </c>
      <c r="JZ119" s="260">
        <f>+(IF(OR($B119=0,$C119=0,$D119=0,$DC$2&gt;$OE$1),0,IF(OR(JU119=0,JW119=0,JX119=0),0,MIN((VLOOKUP($D119,SALERYCODE,3,0))*(IF($D119=6,JX119,JW119))*((MIN((VLOOKUP($D119,SALERYCODE,5,0)),(IF($D119=6,JW119,JX119))))),MIN((VLOOKUP($D119,SALERYCODE,3,0)),(JU119+JV119))*(IF($D119=6,JX119,((MIN((VLOOKUP($D119,SALERYCODE,5,0)),JX119)))))))))/IF(AND($D119=2,'ראשי-פרטים כלליים וריכוז הוצאות'!$D$68&lt;&gt;4),1.2,1)</f>
        <v>0</v>
      </c>
      <c r="KA119" s="263"/>
      <c r="KB119" s="264"/>
      <c r="KC119" s="265"/>
      <c r="KD119" s="266"/>
      <c r="KE119" s="267">
        <f t="shared" si="164"/>
        <v>0</v>
      </c>
      <c r="KF119" s="260">
        <f>+(IF(OR($B119=0,$C119=0,$D119=0,$DC$2&gt;$OE$1),0,IF(OR(KA119=0,KC119=0,KD119=0),0,MIN((VLOOKUP($D119,SALERYCODE,3,0))*(IF($D119=6,KD119,KC119))*((MIN((VLOOKUP($D119,SALERYCODE,5,0)),(IF($D119=6,KC119,KD119))))),MIN((VLOOKUP($D119,SALERYCODE,3,0)),(KA119+KB119))*(IF($D119=6,KD119,((MIN((VLOOKUP($D119,SALERYCODE,5,0)),KD119)))))))))/IF(AND($D119=2,'ראשי-פרטים כלליים וריכוז הוצאות'!$D$68&lt;&gt;4),1.2,1)</f>
        <v>0</v>
      </c>
      <c r="KG119" s="263"/>
      <c r="KH119" s="264"/>
      <c r="KI119" s="265"/>
      <c r="KJ119" s="266"/>
      <c r="KK119" s="267">
        <f t="shared" si="165"/>
        <v>0</v>
      </c>
      <c r="KL119" s="260">
        <f>+(IF(OR($B119=0,$C119=0,$D119=0,$DC$2&gt;$OE$1),0,IF(OR(KG119=0,KI119=0,KJ119=0),0,MIN((VLOOKUP($D119,SALERYCODE,3,0))*(IF($D119=6,KJ119,KI119))*((MIN((VLOOKUP($D119,SALERYCODE,5,0)),(IF($D119=6,KI119,KJ119))))),MIN((VLOOKUP($D119,SALERYCODE,3,0)),(KG119+KH119))*(IF($D119=6,KJ119,((MIN((VLOOKUP($D119,SALERYCODE,5,0)),KJ119)))))))))/IF(AND($D119=2,'ראשי-פרטים כלליים וריכוז הוצאות'!$D$68&lt;&gt;4),1.2,1)</f>
        <v>0</v>
      </c>
      <c r="KM119" s="263"/>
      <c r="KN119" s="264"/>
      <c r="KO119" s="265"/>
      <c r="KP119" s="266"/>
      <c r="KQ119" s="267">
        <f t="shared" si="166"/>
        <v>0</v>
      </c>
      <c r="KR119" s="260">
        <f>+(IF(OR($B119=0,$C119=0,$D119=0,$DC$2&gt;$OE$1),0,IF(OR(KM119=0,KO119=0,KP119=0),0,MIN((VLOOKUP($D119,SALERYCODE,3,0))*(IF($D119=6,KP119,KO119))*((MIN((VLOOKUP($D119,SALERYCODE,5,0)),(IF($D119=6,KO119,KP119))))),MIN((VLOOKUP($D119,SALERYCODE,3,0)),(KM119+KN119))*(IF($D119=6,KP119,((MIN((VLOOKUP($D119,SALERYCODE,5,0)),KP119)))))))))/IF(AND($D119=2,'ראשי-פרטים כלליים וריכוז הוצאות'!$D$68&lt;&gt;4),1.2,1)</f>
        <v>0</v>
      </c>
      <c r="KS119" s="263"/>
      <c r="KT119" s="264"/>
      <c r="KU119" s="265"/>
      <c r="KV119" s="266"/>
      <c r="KW119" s="267">
        <f t="shared" si="167"/>
        <v>0</v>
      </c>
      <c r="KX119" s="260">
        <f>+(IF(OR($B119=0,$C119=0,$D119=0,$DC$2&gt;$OE$1),0,IF(OR(KS119=0,KU119=0,KV119=0),0,MIN((VLOOKUP($D119,SALERYCODE,3,0))*(IF($D119=6,KV119,KU119))*((MIN((VLOOKUP($D119,SALERYCODE,5,0)),(IF($D119=6,KU119,KV119))))),MIN((VLOOKUP($D119,SALERYCODE,3,0)),(KS119+KT119))*(IF($D119=6,KV119,((MIN((VLOOKUP($D119,SALERYCODE,5,0)),KV119)))))))))/IF(AND($D119=2,'ראשי-פרטים כלליים וריכוז הוצאות'!$D$68&lt;&gt;4),1.2,1)</f>
        <v>0</v>
      </c>
      <c r="KY119" s="263"/>
      <c r="KZ119" s="264"/>
      <c r="LA119" s="265"/>
      <c r="LB119" s="266"/>
      <c r="LC119" s="267">
        <f t="shared" si="168"/>
        <v>0</v>
      </c>
      <c r="LD119" s="260">
        <f>+(IF(OR($B119=0,$C119=0,$D119=0,$DC$2&gt;$OE$1),0,IF(OR(KY119=0,LA119=0,LB119=0),0,MIN((VLOOKUP($D119,SALERYCODE,3,0))*(IF($D119=6,LB119,LA119))*((MIN((VLOOKUP($D119,SALERYCODE,5,0)),(IF($D119=6,LA119,LB119))))),MIN((VLOOKUP($D119,SALERYCODE,3,0)),(KY119+KZ119))*(IF($D119=6,LB119,((MIN((VLOOKUP($D119,SALERYCODE,5,0)),LB119)))))))))/IF(AND($D119=2,'ראשי-פרטים כלליים וריכוז הוצאות'!$D$68&lt;&gt;4),1.2,1)</f>
        <v>0</v>
      </c>
      <c r="LE119" s="263"/>
      <c r="LF119" s="264"/>
      <c r="LG119" s="265"/>
      <c r="LH119" s="266"/>
      <c r="LI119" s="267">
        <f t="shared" si="169"/>
        <v>0</v>
      </c>
      <c r="LJ119" s="260">
        <f>+(IF(OR($B119=0,$C119=0,$D119=0,$DC$2&gt;$OE$1),0,IF(OR(LE119=0,LG119=0,LH119=0),0,MIN((VLOOKUP($D119,SALERYCODE,3,0))*(IF($D119=6,LH119,LG119))*((MIN((VLOOKUP($D119,SALERYCODE,5,0)),(IF($D119=6,LG119,LH119))))),MIN((VLOOKUP($D119,SALERYCODE,3,0)),(LE119+LF119))*(IF($D119=6,LH119,((MIN((VLOOKUP($D119,SALERYCODE,5,0)),LH119)))))))))/IF(AND($D119=2,'ראשי-פרטים כלליים וריכוז הוצאות'!$D$68&lt;&gt;4),1.2,1)</f>
        <v>0</v>
      </c>
      <c r="LK119" s="263"/>
      <c r="LL119" s="264"/>
      <c r="LM119" s="265"/>
      <c r="LN119" s="266"/>
      <c r="LO119" s="267">
        <f t="shared" si="170"/>
        <v>0</v>
      </c>
      <c r="LP119" s="260">
        <f>+(IF(OR($B119=0,$C119=0,$D119=0,$DC$2&gt;$OE$1),0,IF(OR(LK119=0,LM119=0,LN119=0),0,MIN((VLOOKUP($D119,SALERYCODE,3,0))*(IF($D119=6,LN119,LM119))*((MIN((VLOOKUP($D119,SALERYCODE,5,0)),(IF($D119=6,LM119,LN119))))),MIN((VLOOKUP($D119,SALERYCODE,3,0)),(LK119+LL119))*(IF($D119=6,LN119,((MIN((VLOOKUP($D119,SALERYCODE,5,0)),LN119)))))))))/IF(AND($D119=2,'ראשי-פרטים כלליים וריכוז הוצאות'!$D$68&lt;&gt;4),1.2,1)</f>
        <v>0</v>
      </c>
      <c r="LQ119" s="263"/>
      <c r="LR119" s="264"/>
      <c r="LS119" s="265"/>
      <c r="LT119" s="266"/>
      <c r="LU119" s="267">
        <f t="shared" si="171"/>
        <v>0</v>
      </c>
      <c r="LV119" s="260">
        <f>+(IF(OR($B119=0,$C119=0,$D119=0,$DC$2&gt;$OE$1),0,IF(OR(LQ119=0,LS119=0,LT119=0),0,MIN((VLOOKUP($D119,SALERYCODE,3,0))*(IF($D119=6,LT119,LS119))*((MIN((VLOOKUP($D119,SALERYCODE,5,0)),(IF($D119=6,LS119,LT119))))),MIN((VLOOKUP($D119,SALERYCODE,3,0)),(LQ119+LR119))*(IF($D119=6,LT119,((MIN((VLOOKUP($D119,SALERYCODE,5,0)),LT119)))))))))/IF(AND($D119=2,'ראשי-פרטים כלליים וריכוז הוצאות'!$D$68&lt;&gt;4),1.2,1)</f>
        <v>0</v>
      </c>
      <c r="LW119" s="263"/>
      <c r="LX119" s="264"/>
      <c r="LY119" s="265"/>
      <c r="LZ119" s="266"/>
      <c r="MA119" s="267">
        <f t="shared" si="172"/>
        <v>0</v>
      </c>
      <c r="MB119" s="260">
        <f>+(IF(OR($B119=0,$C119=0,$D119=0,$DC$2&gt;$OE$1),0,IF(OR(LW119=0,LY119=0,LZ119=0),0,MIN((VLOOKUP($D119,SALERYCODE,3,0))*(IF($D119=6,LZ119,LY119))*((MIN((VLOOKUP($D119,SALERYCODE,5,0)),(IF($D119=6,LY119,LZ119))))),MIN((VLOOKUP($D119,SALERYCODE,3,0)),(LW119+LX119))*(IF($D119=6,LZ119,((MIN((VLOOKUP($D119,SALERYCODE,5,0)),LZ119)))))))))/IF(AND($D119=2,'ראשי-פרטים כלליים וריכוז הוצאות'!$D$68&lt;&gt;4),1.2,1)</f>
        <v>0</v>
      </c>
      <c r="MC119" s="263"/>
      <c r="MD119" s="264"/>
      <c r="ME119" s="265"/>
      <c r="MF119" s="266"/>
      <c r="MG119" s="267">
        <f t="shared" si="173"/>
        <v>0</v>
      </c>
      <c r="MH119" s="260">
        <f>+(IF(OR($B119=0,$C119=0,$D119=0,$DC$2&gt;$OE$1),0,IF(OR(MC119=0,ME119=0,MF119=0),0,MIN((VLOOKUP($D119,SALERYCODE,3,0))*(IF($D119=6,MF119,ME119))*((MIN((VLOOKUP($D119,SALERYCODE,5,0)),(IF($D119=6,ME119,MF119))))),MIN((VLOOKUP($D119,SALERYCODE,3,0)),(MC119+MD119))*(IF($D119=6,MF119,((MIN((VLOOKUP($D119,SALERYCODE,5,0)),MF119)))))))))/IF(AND($D119=2,'ראשי-פרטים כלליים וריכוז הוצאות'!$D$68&lt;&gt;4),1.2,1)</f>
        <v>0</v>
      </c>
      <c r="MI119" s="263"/>
      <c r="MJ119" s="264"/>
      <c r="MK119" s="265"/>
      <c r="ML119" s="266"/>
      <c r="MM119" s="267">
        <f t="shared" si="174"/>
        <v>0</v>
      </c>
      <c r="MN119" s="260">
        <f>+(IF(OR($B119=0,$C119=0,$D119=0,$DC$2&gt;$OE$1),0,IF(OR(MI119=0,MK119=0,ML119=0),0,MIN((VLOOKUP($D119,SALERYCODE,3,0))*(IF($D119=6,ML119,MK119))*((MIN((VLOOKUP($D119,SALERYCODE,5,0)),(IF($D119=6,MK119,ML119))))),MIN((VLOOKUP($D119,SALERYCODE,3,0)),(MI119+MJ119))*(IF($D119=6,ML119,((MIN((VLOOKUP($D119,SALERYCODE,5,0)),ML119)))))))))/IF(AND($D119=2,'ראשי-פרטים כלליים וריכוז הוצאות'!$D$68&lt;&gt;4),1.2,1)</f>
        <v>0</v>
      </c>
      <c r="MO119" s="263"/>
      <c r="MP119" s="264"/>
      <c r="MQ119" s="265"/>
      <c r="MR119" s="266"/>
      <c r="MS119" s="267">
        <f t="shared" si="175"/>
        <v>0</v>
      </c>
      <c r="MT119" s="260">
        <f>+(IF(OR($B119=0,$C119=0,$D119=0,$DC$2&gt;$OE$1),0,IF(OR(MO119=0,MQ119=0,MR119=0),0,MIN((VLOOKUP($D119,SALERYCODE,3,0))*(IF($D119=6,MR119,MQ119))*((MIN((VLOOKUP($D119,SALERYCODE,5,0)),(IF($D119=6,MQ119,MR119))))),MIN((VLOOKUP($D119,SALERYCODE,3,0)),(MO119+MP119))*(IF($D119=6,MR119,((MIN((VLOOKUP($D119,SALERYCODE,5,0)),MR119)))))))))/IF(AND($D119=2,'ראשי-פרטים כלליים וריכוז הוצאות'!$D$68&lt;&gt;4),1.2,1)</f>
        <v>0</v>
      </c>
      <c r="MU119" s="263"/>
      <c r="MV119" s="264"/>
      <c r="MW119" s="265"/>
      <c r="MX119" s="266"/>
      <c r="MY119" s="267">
        <f t="shared" si="176"/>
        <v>0</v>
      </c>
      <c r="MZ119" s="260">
        <f>+(IF(OR($B119=0,$C119=0,$D119=0,$DC$2&gt;$OE$1),0,IF(OR(MU119=0,MW119=0,MX119=0),0,MIN((VLOOKUP($D119,SALERYCODE,3,0))*(IF($D119=6,MX119,MW119))*((MIN((VLOOKUP($D119,SALERYCODE,5,0)),(IF($D119=6,MW119,MX119))))),MIN((VLOOKUP($D119,SALERYCODE,3,0)),(MU119+MV119))*(IF($D119=6,MX119,((MIN((VLOOKUP($D119,SALERYCODE,5,0)),MX119)))))))))/IF(AND($D119=2,'ראשי-פרטים כלליים וריכוז הוצאות'!$D$68&lt;&gt;4),1.2,1)</f>
        <v>0</v>
      </c>
      <c r="NA119" s="263"/>
      <c r="NB119" s="264"/>
      <c r="NC119" s="265"/>
      <c r="ND119" s="266"/>
      <c r="NE119" s="267">
        <f t="shared" si="177"/>
        <v>0</v>
      </c>
      <c r="NF119" s="260">
        <f>+(IF(OR($B119=0,$C119=0,$D119=0,$DC$2&gt;$OE$1),0,IF(OR(NA119=0,NC119=0,ND119=0),0,MIN((VLOOKUP($D119,SALERYCODE,3,0))*(IF($D119=6,ND119,NC119))*((MIN((VLOOKUP($D119,SALERYCODE,5,0)),(IF($D119=6,NC119,ND119))))),MIN((VLOOKUP($D119,SALERYCODE,3,0)),(NA119+NB119))*(IF($D119=6,ND119,((MIN((VLOOKUP($D119,SALERYCODE,5,0)),ND119)))))))))/IF(AND($D119=2,'ראשי-פרטים כלליים וריכוז הוצאות'!$D$68&lt;&gt;4),1.2,1)</f>
        <v>0</v>
      </c>
      <c r="NG119" s="263"/>
      <c r="NH119" s="264"/>
      <c r="NI119" s="265"/>
      <c r="NJ119" s="266"/>
      <c r="NK119" s="267">
        <f t="shared" si="178"/>
        <v>0</v>
      </c>
      <c r="NL119" s="260">
        <f>+(IF(OR($B119=0,$C119=0,$D119=0,$DC$2&gt;$OE$1),0,IF(OR(NG119=0,NI119=0,NJ119=0),0,MIN((VLOOKUP($D119,SALERYCODE,3,0))*(IF($D119=6,NJ119,NI119))*((MIN((VLOOKUP($D119,SALERYCODE,5,0)),(IF($D119=6,NI119,NJ119))))),MIN((VLOOKUP($D119,SALERYCODE,3,0)),(NG119+NH119))*(IF($D119=6,NJ119,((MIN((VLOOKUP($D119,SALERYCODE,5,0)),NJ119)))))))))/IF(AND($D119=2,'ראשי-פרטים כלליים וריכוז הוצאות'!$D$68&lt;&gt;4),1.2,1)</f>
        <v>0</v>
      </c>
      <c r="NM119" s="263"/>
      <c r="NN119" s="264"/>
      <c r="NO119" s="265"/>
      <c r="NP119" s="266"/>
      <c r="NQ119" s="267">
        <f t="shared" si="179"/>
        <v>0</v>
      </c>
      <c r="NR119" s="260">
        <f>+(IF(OR($B119=0,$C119=0,$D119=0,$DC$2&gt;$OE$1),0,IF(OR(NM119=0,NO119=0,NP119=0),0,MIN((VLOOKUP($D119,SALERYCODE,3,0))*(IF($D119=6,NP119,NO119))*((MIN((VLOOKUP($D119,SALERYCODE,5,0)),(IF($D119=6,NO119,NP119))))),MIN((VLOOKUP($D119,SALERYCODE,3,0)),(NM119+NN119))*(IF($D119=6,NP119,((MIN((VLOOKUP($D119,SALERYCODE,5,0)),NP119)))))))))/IF(AND($D119=2,'ראשי-פרטים כלליים וריכוז הוצאות'!$D$68&lt;&gt;4),1.2,1)</f>
        <v>0</v>
      </c>
      <c r="NS119" s="263"/>
      <c r="NT119" s="264"/>
      <c r="NU119" s="265"/>
      <c r="NV119" s="266"/>
      <c r="NW119" s="267">
        <f t="shared" si="180"/>
        <v>0</v>
      </c>
      <c r="NX119" s="260">
        <f>+(IF(OR($B119=0,$C119=0,$D119=0,$DC$2&gt;$OE$1),0,IF(OR(NS119=0,NU119=0,NV119=0),0,MIN((VLOOKUP($D119,SALERYCODE,3,0))*(IF($D119=6,NV119,NU119))*((MIN((VLOOKUP($D119,SALERYCODE,5,0)),(IF($D119=6,NU119,NV119))))),MIN((VLOOKUP($D119,SALERYCODE,3,0)),(NS119+NT119))*(IF($D119=6,NV119,((MIN((VLOOKUP($D119,SALERYCODE,5,0)),NV119)))))))))/IF(AND($D119=2,'ראשי-פרטים כלליים וריכוז הוצאות'!$D$68&lt;&gt;4),1.2,1)</f>
        <v>0</v>
      </c>
      <c r="NY119" s="263"/>
      <c r="NZ119" s="264"/>
      <c r="OA119" s="265"/>
      <c r="OB119" s="266"/>
      <c r="OC119" s="267">
        <f t="shared" si="181"/>
        <v>0</v>
      </c>
      <c r="OD119" s="260">
        <f>+(IF(OR($B119=0,$C119=0,$D119=0,$DC$2&gt;$OE$1),0,IF(OR(NY119=0,OA119=0,OB119=0),0,MIN((VLOOKUP($D119,SALERYCODE,3,0))*(IF($D119=6,OB119,OA119))*((MIN((VLOOKUP($D119,SALERYCODE,5,0)),(IF($D119=6,OA119,OB119))))),MIN((VLOOKUP($D119,SALERYCODE,3,0)),(NY119+NZ119))*(IF($D119=6,OB119,((MIN((VLOOKUP($D119,SALERYCODE,5,0)),OB119)))))))))/IF(AND($D119=2,'ראשי-פרטים כלליים וריכוז הוצאות'!$D$68&lt;&gt;4),1.2,1)</f>
        <v>0</v>
      </c>
      <c r="OE119" s="275">
        <f t="shared" si="192"/>
        <v>0</v>
      </c>
      <c r="OF119" s="283">
        <f t="shared" si="193"/>
        <v>9.9999999999999995E-7</v>
      </c>
      <c r="OG119" s="276">
        <f t="shared" si="194"/>
        <v>0</v>
      </c>
      <c r="OH119" s="275">
        <f t="shared" si="195"/>
        <v>0</v>
      </c>
      <c r="OI119" s="275">
        <v>0</v>
      </c>
      <c r="OJ119" s="258">
        <f t="shared" si="191"/>
        <v>0</v>
      </c>
      <c r="OK119" s="284"/>
      <c r="OL119" s="116">
        <f>MIN(OJ119+OK119*OF119*OE119/$OL$1/IF(AND($D119=2,'ראשי-פרטים כלליים וריכוז הוצאות'!$D$68&lt;&gt;4),1.2,1),IF($D119&gt;0,VLOOKUP($D119,SALERYCODE,3,0)*12*OG119,0))</f>
        <v>0</v>
      </c>
      <c r="OM119" s="95">
        <f t="shared" si="182"/>
        <v>0</v>
      </c>
      <c r="ON119" s="11">
        <f t="shared" si="183"/>
        <v>0</v>
      </c>
      <c r="OO119" s="11">
        <f t="shared" si="184"/>
        <v>0</v>
      </c>
      <c r="OP119" s="22">
        <f t="shared" si="185"/>
        <v>0</v>
      </c>
      <c r="OQ119" s="11">
        <f t="shared" si="186"/>
        <v>0</v>
      </c>
      <c r="OR119" s="11" t="e">
        <f>#REF!</f>
        <v>#REF!</v>
      </c>
      <c r="OS119" s="35" t="e">
        <f>#REF!-OP119</f>
        <v>#REF!</v>
      </c>
      <c r="OT119" s="35" t="e">
        <f>OS119-#REF!</f>
        <v>#REF!</v>
      </c>
      <c r="OU119" s="43" t="e">
        <f>IF(AND(OP119&gt;0,(OS119=#REF!-OP119)),"מועסק פחות מ-10% מזמנו במופ","")</f>
        <v>#REF!</v>
      </c>
    </row>
    <row r="120" spans="1:411" ht="24" hidden="1" customHeight="1" outlineLevel="1" x14ac:dyDescent="0.2">
      <c r="A120" s="282">
        <v>117</v>
      </c>
      <c r="B120" s="269"/>
      <c r="C120" s="270"/>
      <c r="D120" s="271"/>
      <c r="E120" s="263"/>
      <c r="F120" s="264"/>
      <c r="G120" s="265"/>
      <c r="H120" s="266"/>
      <c r="I120" s="267">
        <f t="shared" si="117"/>
        <v>0</v>
      </c>
      <c r="J120" s="260">
        <f>(IF(OR($B120=0,$C120=0,$D120=0,$E$2&gt;$OE$1),0,IF(OR($E120=0,$G120=0,$H120=0),0,MIN((VLOOKUP($D120,SALERYCODE,3,0))*(IF($D120=6,$H120,$G120))*((MIN((VLOOKUP($D120,SALERYCODE,5,0)),(IF($D120=6,$G120,$H120))))),MIN((VLOOKUP($D120,SALERYCODE,3,0)),($E120+$F120))*(IF($D120=6,$H120,((MIN((VLOOKUP($D120,SALERYCODE,5,0)),$H120)))))))))/IF(AND($D120=2,'ראשי-פרטים כלליים וריכוז הוצאות'!$D$68&lt;&gt;4),1.2,1)</f>
        <v>0</v>
      </c>
      <c r="K120" s="263"/>
      <c r="L120" s="264"/>
      <c r="M120" s="265"/>
      <c r="N120" s="266"/>
      <c r="O120" s="267">
        <f t="shared" si="118"/>
        <v>0</v>
      </c>
      <c r="P120" s="260">
        <f>+(IF(OR($B120=0,$C120=0,$D120=0,$K$2&gt;$OE$1),0,IF(OR($K120=0,$M120=0,$N120=0),0,MIN((VLOOKUP($D120,SALERYCODE,3,0))*(IF($D120=6,$N120,$M120))*((MIN((VLOOKUP($D120,SALERYCODE,5,0)),(IF($D120=6,$M120,$N120))))),MIN((VLOOKUP($D120,SALERYCODE,3,0)),($K120+$L120))*(IF($D120=6,$N120,((MIN((VLOOKUP($D120,SALERYCODE,5,0)),$N120)))))))))/IF(AND($D120=2,'ראשי-פרטים כלליים וריכוז הוצאות'!$D$68&lt;&gt;4),1.2,1)</f>
        <v>0</v>
      </c>
      <c r="Q120" s="263"/>
      <c r="R120" s="264"/>
      <c r="S120" s="265"/>
      <c r="T120" s="266"/>
      <c r="U120" s="267">
        <f t="shared" si="119"/>
        <v>0</v>
      </c>
      <c r="V120" s="260">
        <f>+(IF(OR($B120=0,$C120=0,$D120=0,$Q$2&gt;$OE$1),0,IF(OR(Q120=0,S120=0,T120=0),0,MIN((VLOOKUP($D120,SALERYCODE,3,0))*(IF($D120=6,T120,S120))*((MIN((VLOOKUP($D120,SALERYCODE,5,0)),(IF($D120=6,S120,T120))))),MIN((VLOOKUP($D120,SALERYCODE,3,0)),(Q120+R120))*(IF($D120=6,T120,((MIN((VLOOKUP($D120,SALERYCODE,5,0)),T120)))))))))/IF(AND($D120=2,'ראשי-פרטים כלליים וריכוז הוצאות'!$D$68&lt;&gt;4),1.2,1)</f>
        <v>0</v>
      </c>
      <c r="W120" s="263"/>
      <c r="X120" s="264"/>
      <c r="Y120" s="265"/>
      <c r="Z120" s="266"/>
      <c r="AA120" s="267">
        <f t="shared" si="120"/>
        <v>0</v>
      </c>
      <c r="AB120" s="260">
        <f>+(IF(OR($B120=0,$C120=0,$D120=0,$W$2&gt;$OE$1),0,IF(OR(W120=0,Y120=0,Z120=0),0,MIN((VLOOKUP($D120,SALERYCODE,3,0))*(IF($D120=6,Z120,Y120))*((MIN((VLOOKUP($D120,SALERYCODE,5,0)),(IF($D120=6,Y120,Z120))))),MIN((VLOOKUP($D120,SALERYCODE,3,0)),(W120+X120))*(IF($D120=6,Z120,((MIN((VLOOKUP($D120,SALERYCODE,5,0)),Z120)))))))))/IF(AND($D120=2,'ראשי-פרטים כלליים וריכוז הוצאות'!$D$68&lt;&gt;4),1.2,1)</f>
        <v>0</v>
      </c>
      <c r="AC120" s="263"/>
      <c r="AD120" s="264"/>
      <c r="AE120" s="265"/>
      <c r="AF120" s="266"/>
      <c r="AG120" s="267">
        <f t="shared" si="121"/>
        <v>0</v>
      </c>
      <c r="AH120" s="260">
        <f>+(IF(OR($B120=0,$C120=0,$D120=0,$AC$2&gt;$OE$1),0,IF(OR(AC120=0,AE120=0,AF120=0),0,MIN((VLOOKUP($D120,SALERYCODE,3,0))*(IF($D120=6,AF120,AE120))*((MIN((VLOOKUP($D120,SALERYCODE,5,0)),(IF($D120=6,AE120,AF120))))),MIN((VLOOKUP($D120,SALERYCODE,3,0)),(AC120+AD120))*(IF($D120=6,AF120,((MIN((VLOOKUP($D120,SALERYCODE,5,0)),AF120)))))))))/IF(AND($D120=2,'ראשי-פרטים כלליים וריכוז הוצאות'!$D$68&lt;&gt;4),1.2,1)</f>
        <v>0</v>
      </c>
      <c r="AI120" s="263"/>
      <c r="AJ120" s="264"/>
      <c r="AK120" s="265"/>
      <c r="AL120" s="266"/>
      <c r="AM120" s="267">
        <f t="shared" si="122"/>
        <v>0</v>
      </c>
      <c r="AN120" s="260">
        <f>+(IF(OR($B120=0,$C120=0,$D120=0,$AI$2&gt;$OE$1),0,IF(OR(AI120=0,AK120=0,AL120=0),0,MIN((VLOOKUP($D120,SALERYCODE,3,0))*(IF($D120=6,AL120,AK120))*((MIN((VLOOKUP($D120,SALERYCODE,5,0)),(IF($D120=6,AK120,AL120))))),MIN((VLOOKUP($D120,SALERYCODE,3,0)),(AI120+AJ120))*(IF($D120=6,AL120,((MIN((VLOOKUP($D120,SALERYCODE,5,0)),AL120)))))))))/IF(AND($D120=2,'ראשי-פרטים כלליים וריכוז הוצאות'!$D$68&lt;&gt;4),1.2,1)</f>
        <v>0</v>
      </c>
      <c r="AO120" s="263"/>
      <c r="AP120" s="264"/>
      <c r="AQ120" s="265"/>
      <c r="AR120" s="266"/>
      <c r="AS120" s="267">
        <f t="shared" si="123"/>
        <v>0</v>
      </c>
      <c r="AT120" s="260">
        <f>+(IF(OR($B120=0,$C120=0,$D120=0,$AO$2&gt;$OE$1),0,IF(OR(AO120=0,AQ120=0,AR120=0),0,MIN((VLOOKUP($D120,SALERYCODE,3,0))*(IF($D120=6,AR120,AQ120))*((MIN((VLOOKUP($D120,SALERYCODE,5,0)),(IF($D120=6,AQ120,AR120))))),MIN((VLOOKUP($D120,SALERYCODE,3,0)),(AO120+AP120))*(IF($D120=6,AR120,((MIN((VLOOKUP($D120,SALERYCODE,5,0)),AR120)))))))))/IF(AND($D120=2,'ראשי-פרטים כלליים וריכוז הוצאות'!$D$68&lt;&gt;4),1.2,1)</f>
        <v>0</v>
      </c>
      <c r="AU120" s="263"/>
      <c r="AV120" s="264"/>
      <c r="AW120" s="265"/>
      <c r="AX120" s="266"/>
      <c r="AY120" s="267">
        <f t="shared" si="124"/>
        <v>0</v>
      </c>
      <c r="AZ120" s="260">
        <f>+(IF(OR($B120=0,$C120=0,$D120=0,$AU$2&gt;$OE$1),0,IF(OR(AU120=0,AW120=0,AX120=0),0,MIN((VLOOKUP($D120,SALERYCODE,3,0))*(IF($D120=6,AX120,AW120))*((MIN((VLOOKUP($D120,SALERYCODE,5,0)),(IF($D120=6,AW120,AX120))))),MIN((VLOOKUP($D120,SALERYCODE,3,0)),(AU120+AV120))*(IF($D120=6,AX120,((MIN((VLOOKUP($D120,SALERYCODE,5,0)),AX120)))))))))/IF(AND($D120=2,'ראשי-פרטים כלליים וריכוז הוצאות'!$D$68&lt;&gt;4),1.2,1)</f>
        <v>0</v>
      </c>
      <c r="BA120" s="263"/>
      <c r="BB120" s="264"/>
      <c r="BC120" s="265"/>
      <c r="BD120" s="266"/>
      <c r="BE120" s="267">
        <f t="shared" si="125"/>
        <v>0</v>
      </c>
      <c r="BF120" s="260">
        <f>+(IF(OR($B120=0,$C120=0,$D120=0,$BA$2&gt;$OE$1),0,IF(OR(BA120=0,BC120=0,BD120=0),0,MIN((VLOOKUP($D120,SALERYCODE,3,0))*(IF($D120=6,BD120,BC120))*((MIN((VLOOKUP($D120,SALERYCODE,5,0)),(IF($D120=6,BC120,BD120))))),MIN((VLOOKUP($D120,SALERYCODE,3,0)),(BA120+BB120))*(IF($D120=6,BD120,((MIN((VLOOKUP($D120,SALERYCODE,5,0)),BD120)))))))))/IF(AND($D120=2,'ראשי-פרטים כלליים וריכוז הוצאות'!$D$68&lt;&gt;4),1.2,1)</f>
        <v>0</v>
      </c>
      <c r="BG120" s="263"/>
      <c r="BH120" s="264"/>
      <c r="BI120" s="265"/>
      <c r="BJ120" s="266"/>
      <c r="BK120" s="267">
        <f t="shared" si="126"/>
        <v>0</v>
      </c>
      <c r="BL120" s="260">
        <f>+(IF(OR($B120=0,$C120=0,$D120=0,$BG$2&gt;$OE$1),0,IF(OR(BG120=0,BI120=0,BJ120=0),0,MIN((VLOOKUP($D120,SALERYCODE,3,0))*(IF($D120=6,BJ120,BI120))*((MIN((VLOOKUP($D120,SALERYCODE,5,0)),(IF($D120=6,BI120,BJ120))))),MIN((VLOOKUP($D120,SALERYCODE,3,0)),(BG120+BH120))*(IF($D120=6,BJ120,((MIN((VLOOKUP($D120,SALERYCODE,5,0)),BJ120)))))))))/IF(AND($D120=2,'ראשי-פרטים כלליים וריכוז הוצאות'!$D$68&lt;&gt;4),1.2,1)</f>
        <v>0</v>
      </c>
      <c r="BM120" s="263"/>
      <c r="BN120" s="264"/>
      <c r="BO120" s="265"/>
      <c r="BP120" s="266"/>
      <c r="BQ120" s="267">
        <f t="shared" si="127"/>
        <v>0</v>
      </c>
      <c r="BR120" s="260">
        <f>+(IF(OR($B120=0,$C120=0,$D120=0,$BM$2&gt;$OE$1),0,IF(OR(BM120=0,BO120=0,BP120=0),0,MIN((VLOOKUP($D120,SALERYCODE,3,0))*(IF($D120=6,BP120,BO120))*((MIN((VLOOKUP($D120,SALERYCODE,5,0)),(IF($D120=6,BO120,BP120))))),MIN((VLOOKUP($D120,SALERYCODE,3,0)),(BM120+BN120))*(IF($D120=6,BP120,((MIN((VLOOKUP($D120,SALERYCODE,5,0)),BP120)))))))))/IF(AND($D120=2,'ראשי-פרטים כלליים וריכוז הוצאות'!$D$68&lt;&gt;4),1.2,1)</f>
        <v>0</v>
      </c>
      <c r="BS120" s="263"/>
      <c r="BT120" s="264"/>
      <c r="BU120" s="265"/>
      <c r="BV120" s="266"/>
      <c r="BW120" s="267">
        <f t="shared" si="128"/>
        <v>0</v>
      </c>
      <c r="BX120" s="260">
        <f>+(IF(OR($B120=0,$C120=0,$D120=0,$BS$2&gt;$OE$1),0,IF(OR(BS120=0,BU120=0,BV120=0),0,MIN((VLOOKUP($D120,SALERYCODE,3,0))*(IF($D120=6,BV120,BU120))*((MIN((VLOOKUP($D120,SALERYCODE,5,0)),(IF($D120=6,BU120,BV120))))),MIN((VLOOKUP($D120,SALERYCODE,3,0)),(BS120+BT120))*(IF($D120=6,BV120,((MIN((VLOOKUP($D120,SALERYCODE,5,0)),BV120)))))))))/IF(AND($D120=2,'ראשי-פרטים כלליים וריכוז הוצאות'!$D$68&lt;&gt;4),1.2,1)</f>
        <v>0</v>
      </c>
      <c r="BY120" s="263"/>
      <c r="BZ120" s="264"/>
      <c r="CA120" s="265"/>
      <c r="CB120" s="266"/>
      <c r="CC120" s="267">
        <f t="shared" si="129"/>
        <v>0</v>
      </c>
      <c r="CD120" s="260">
        <f>+(IF(OR($B120=0,$C120=0,$D120=0,$BY$2&gt;$OE$1),0,IF(OR(BY120=0,CA120=0,CB120=0),0,MIN((VLOOKUP($D120,SALERYCODE,3,0))*(IF($D120=6,CB120,CA120))*((MIN((VLOOKUP($D120,SALERYCODE,5,0)),(IF($D120=6,CA120,CB120))))),MIN((VLOOKUP($D120,SALERYCODE,3,0)),(BY120+BZ120))*(IF($D120=6,CB120,((MIN((VLOOKUP($D120,SALERYCODE,5,0)),CB120)))))))))/IF(AND($D120=2,'ראשי-פרטים כלליים וריכוז הוצאות'!$D$68&lt;&gt;4),1.2,1)</f>
        <v>0</v>
      </c>
      <c r="CE120" s="263"/>
      <c r="CF120" s="264"/>
      <c r="CG120" s="265"/>
      <c r="CH120" s="266"/>
      <c r="CI120" s="267">
        <f t="shared" si="130"/>
        <v>0</v>
      </c>
      <c r="CJ120" s="260">
        <f>+(IF(OR($B120=0,$C120=0,$D120=0,$CE$2&gt;$OE$1),0,IF(OR(CE120=0,CG120=0,CH120=0),0,MIN((VLOOKUP($D120,SALERYCODE,3,0))*(IF($D120=6,CH120,CG120))*((MIN((VLOOKUP($D120,SALERYCODE,5,0)),(IF($D120=6,CG120,CH120))))),MIN((VLOOKUP($D120,SALERYCODE,3,0)),(CE120+CF120))*(IF($D120=6,CH120,((MIN((VLOOKUP($D120,SALERYCODE,5,0)),CH120)))))))))/IF(AND($D120=2,'ראשי-פרטים כלליים וריכוז הוצאות'!$D$68&lt;&gt;4),1.2,1)</f>
        <v>0</v>
      </c>
      <c r="CK120" s="263"/>
      <c r="CL120" s="264"/>
      <c r="CM120" s="265"/>
      <c r="CN120" s="266"/>
      <c r="CO120" s="267">
        <f t="shared" si="131"/>
        <v>0</v>
      </c>
      <c r="CP120" s="260">
        <f>+(IF(OR($B120=0,$C120=0,$D120=0,$CK$2&gt;$OE$1),0,IF(OR(CK120=0,CM120=0,CN120=0),0,MIN((VLOOKUP($D120,SALERYCODE,3,0))*(IF($D120=6,CN120,CM120))*((MIN((VLOOKUP($D120,SALERYCODE,5,0)),(IF($D120=6,CM120,CN120))))),MIN((VLOOKUP($D120,SALERYCODE,3,0)),(CK120+CL120))*(IF($D120=6,CN120,((MIN((VLOOKUP($D120,SALERYCODE,5,0)),CN120)))))))))/IF(AND($D120=2,'ראשי-פרטים כלליים וריכוז הוצאות'!$D$68&lt;&gt;4),1.2,1)</f>
        <v>0</v>
      </c>
      <c r="CQ120" s="263"/>
      <c r="CR120" s="264"/>
      <c r="CS120" s="265"/>
      <c r="CT120" s="266"/>
      <c r="CU120" s="267">
        <f t="shared" si="132"/>
        <v>0</v>
      </c>
      <c r="CV120" s="260">
        <f>+(IF(OR($B120=0,$C120=0,$D120=0,$CQ$2&gt;$OE$1),0,IF(OR(CQ120=0,CS120=0,CT120=0),0,MIN((VLOOKUP($D120,SALERYCODE,3,0))*(IF($D120=6,CT120,CS120))*((MIN((VLOOKUP($D120,SALERYCODE,5,0)),(IF($D120=6,CS120,CT120))))),MIN((VLOOKUP($D120,SALERYCODE,3,0)),(CQ120+CR120))*(IF($D120=6,CT120,((MIN((VLOOKUP($D120,SALERYCODE,5,0)),CT120)))))))))/IF(AND($D120=2,'ראשי-פרטים כלליים וריכוז הוצאות'!$D$68&lt;&gt;4),1.2,1)</f>
        <v>0</v>
      </c>
      <c r="CW120" s="263"/>
      <c r="CX120" s="264"/>
      <c r="CY120" s="265"/>
      <c r="CZ120" s="266"/>
      <c r="DA120" s="267">
        <f t="shared" si="133"/>
        <v>0</v>
      </c>
      <c r="DB120" s="260">
        <f>+(IF(OR($B120=0,$C120=0,$D120=0,$CW$2&gt;$OE$1),0,IF(OR(CW120=0,CY120=0,CZ120=0),0,MIN((VLOOKUP($D120,SALERYCODE,3,0))*(IF($D120=6,CZ120,CY120))*((MIN((VLOOKUP($D120,SALERYCODE,5,0)),(IF($D120=6,CY120,CZ120))))),MIN((VLOOKUP($D120,SALERYCODE,3,0)),(CW120+CX120))*(IF($D120=6,CZ120,((MIN((VLOOKUP($D120,SALERYCODE,5,0)),CZ120)))))))))/IF(AND($D120=2,'ראשי-פרטים כלליים וריכוז הוצאות'!$D$68&lt;&gt;4),1.2,1)</f>
        <v>0</v>
      </c>
      <c r="DC120" s="263"/>
      <c r="DD120" s="264"/>
      <c r="DE120" s="265"/>
      <c r="DF120" s="266"/>
      <c r="DG120" s="267">
        <f t="shared" si="134"/>
        <v>0</v>
      </c>
      <c r="DH120" s="260">
        <f>+(IF(OR($B120=0,$C120=0,$D120=0,$DC$2&gt;$OE$1),0,IF(OR(DC120=0,DE120=0,DF120=0),0,MIN((VLOOKUP($D120,SALERYCODE,3,0))*(IF($D120=6,DF120,DE120))*((MIN((VLOOKUP($D120,SALERYCODE,5,0)),(IF($D120=6,DE120,DF120))))),MIN((VLOOKUP($D120,SALERYCODE,3,0)),(DC120+DD120))*(IF($D120=6,DF120,((MIN((VLOOKUP($D120,SALERYCODE,5,0)),DF120)))))))))/IF(AND($D120=2,'ראשי-פרטים כלליים וריכוז הוצאות'!$D$68&lt;&gt;4),1.2,1)</f>
        <v>0</v>
      </c>
      <c r="DI120" s="263"/>
      <c r="DJ120" s="264"/>
      <c r="DK120" s="265"/>
      <c r="DL120" s="266"/>
      <c r="DM120" s="267">
        <f t="shared" si="135"/>
        <v>0</v>
      </c>
      <c r="DN120" s="260">
        <f>+(IF(OR($B120=0,$C120=0,$D120=0,$DC$2&gt;$OE$1),0,IF(OR(DI120=0,DK120=0,DL120=0),0,MIN((VLOOKUP($D120,SALERYCODE,3,0))*(IF($D120=6,DL120,DK120))*((MIN((VLOOKUP($D120,SALERYCODE,5,0)),(IF($D120=6,DK120,DL120))))),MIN((VLOOKUP($D120,SALERYCODE,3,0)),(DI120+DJ120))*(IF($D120=6,DL120,((MIN((VLOOKUP($D120,SALERYCODE,5,0)),DL120)))))))))/IF(AND($D120=2,'ראשי-פרטים כלליים וריכוז הוצאות'!$D$68&lt;&gt;4),1.2,1)</f>
        <v>0</v>
      </c>
      <c r="DO120" s="263"/>
      <c r="DP120" s="264"/>
      <c r="DQ120" s="265"/>
      <c r="DR120" s="266"/>
      <c r="DS120" s="267">
        <f t="shared" si="136"/>
        <v>0</v>
      </c>
      <c r="DT120" s="260">
        <f>+(IF(OR($B120=0,$C120=0,$D120=0,$DC$2&gt;$OE$1),0,IF(OR(DO120=0,DQ120=0,DR120=0),0,MIN((VLOOKUP($D120,SALERYCODE,3,0))*(IF($D120=6,DR120,DQ120))*((MIN((VLOOKUP($D120,SALERYCODE,5,0)),(IF($D120=6,DQ120,DR120))))),MIN((VLOOKUP($D120,SALERYCODE,3,0)),(DO120+DP120))*(IF($D120=6,DR120,((MIN((VLOOKUP($D120,SALERYCODE,5,0)),DR120)))))))))/IF(AND($D120=2,'ראשי-פרטים כלליים וריכוז הוצאות'!$D$68&lt;&gt;4),1.2,1)</f>
        <v>0</v>
      </c>
      <c r="DU120" s="263"/>
      <c r="DV120" s="264"/>
      <c r="DW120" s="265"/>
      <c r="DX120" s="266"/>
      <c r="DY120" s="267">
        <f t="shared" si="137"/>
        <v>0</v>
      </c>
      <c r="DZ120" s="260">
        <f>+(IF(OR($B120=0,$C120=0,$D120=0,$DC$2&gt;$OE$1),0,IF(OR(DU120=0,DW120=0,DX120=0),0,MIN((VLOOKUP($D120,SALERYCODE,3,0))*(IF($D120=6,DX120,DW120))*((MIN((VLOOKUP($D120,SALERYCODE,5,0)),(IF($D120=6,DW120,DX120))))),MIN((VLOOKUP($D120,SALERYCODE,3,0)),(DU120+DV120))*(IF($D120=6,DX120,((MIN((VLOOKUP($D120,SALERYCODE,5,0)),DX120)))))))))/IF(AND($D120=2,'ראשי-פרטים כלליים וריכוז הוצאות'!$D$68&lt;&gt;4),1.2,1)</f>
        <v>0</v>
      </c>
      <c r="EA120" s="263"/>
      <c r="EB120" s="264"/>
      <c r="EC120" s="265"/>
      <c r="ED120" s="266"/>
      <c r="EE120" s="267">
        <f t="shared" si="138"/>
        <v>0</v>
      </c>
      <c r="EF120" s="260">
        <f>+(IF(OR($B120=0,$C120=0,$D120=0,$DC$2&gt;$OE$1),0,IF(OR(EA120=0,EC120=0,ED120=0),0,MIN((VLOOKUP($D120,SALERYCODE,3,0))*(IF($D120=6,ED120,EC120))*((MIN((VLOOKUP($D120,SALERYCODE,5,0)),(IF($D120=6,EC120,ED120))))),MIN((VLOOKUP($D120,SALERYCODE,3,0)),(EA120+EB120))*(IF($D120=6,ED120,((MIN((VLOOKUP($D120,SALERYCODE,5,0)),ED120)))))))))/IF(AND($D120=2,'ראשי-פרטים כלליים וריכוז הוצאות'!$D$68&lt;&gt;4),1.2,1)</f>
        <v>0</v>
      </c>
      <c r="EG120" s="263"/>
      <c r="EH120" s="264"/>
      <c r="EI120" s="265"/>
      <c r="EJ120" s="266"/>
      <c r="EK120" s="267">
        <f t="shared" si="139"/>
        <v>0</v>
      </c>
      <c r="EL120" s="260">
        <f>+(IF(OR($B120=0,$C120=0,$D120=0,$DC$2&gt;$OE$1),0,IF(OR(EG120=0,EI120=0,EJ120=0),0,MIN((VLOOKUP($D120,SALERYCODE,3,0))*(IF($D120=6,EJ120,EI120))*((MIN((VLOOKUP($D120,SALERYCODE,5,0)),(IF($D120=6,EI120,EJ120))))),MIN((VLOOKUP($D120,SALERYCODE,3,0)),(EG120+EH120))*(IF($D120=6,EJ120,((MIN((VLOOKUP($D120,SALERYCODE,5,0)),EJ120)))))))))/IF(AND($D120=2,'ראשי-פרטים כלליים וריכוז הוצאות'!$D$68&lt;&gt;4),1.2,1)</f>
        <v>0</v>
      </c>
      <c r="EM120" s="263"/>
      <c r="EN120" s="264"/>
      <c r="EO120" s="265"/>
      <c r="EP120" s="266"/>
      <c r="EQ120" s="267">
        <f t="shared" si="140"/>
        <v>0</v>
      </c>
      <c r="ER120" s="260">
        <f>+(IF(OR($B120=0,$C120=0,$D120=0,$DC$2&gt;$OE$1),0,IF(OR(EM120=0,EO120=0,EP120=0),0,MIN((VLOOKUP($D120,SALERYCODE,3,0))*(IF($D120=6,EP120,EO120))*((MIN((VLOOKUP($D120,SALERYCODE,5,0)),(IF($D120=6,EO120,EP120))))),MIN((VLOOKUP($D120,SALERYCODE,3,0)),(EM120+EN120))*(IF($D120=6,EP120,((MIN((VLOOKUP($D120,SALERYCODE,5,0)),EP120)))))))))/IF(AND($D120=2,'ראשי-פרטים כלליים וריכוז הוצאות'!$D$68&lt;&gt;4),1.2,1)</f>
        <v>0</v>
      </c>
      <c r="ES120" s="263"/>
      <c r="ET120" s="264"/>
      <c r="EU120" s="265"/>
      <c r="EV120" s="266"/>
      <c r="EW120" s="267">
        <f t="shared" si="141"/>
        <v>0</v>
      </c>
      <c r="EX120" s="260">
        <f>+(IF(OR($B120=0,$C120=0,$D120=0,$DC$2&gt;$OE$1),0,IF(OR(ES120=0,EU120=0,EV120=0),0,MIN((VLOOKUP($D120,SALERYCODE,3,0))*(IF($D120=6,EV120,EU120))*((MIN((VLOOKUP($D120,SALERYCODE,5,0)),(IF($D120=6,EU120,EV120))))),MIN((VLOOKUP($D120,SALERYCODE,3,0)),(ES120+ET120))*(IF($D120=6,EV120,((MIN((VLOOKUP($D120,SALERYCODE,5,0)),EV120)))))))))/IF(AND($D120=2,'ראשי-פרטים כלליים וריכוז הוצאות'!$D$68&lt;&gt;4),1.2,1)</f>
        <v>0</v>
      </c>
      <c r="EY120" s="263"/>
      <c r="EZ120" s="264"/>
      <c r="FA120" s="265"/>
      <c r="FB120" s="266"/>
      <c r="FC120" s="267">
        <f t="shared" si="142"/>
        <v>0</v>
      </c>
      <c r="FD120" s="260">
        <f>+(IF(OR($B120=0,$C120=0,$D120=0,$DC$2&gt;$OE$1),0,IF(OR(EY120=0,FA120=0,FB120=0),0,MIN((VLOOKUP($D120,SALERYCODE,3,0))*(IF($D120=6,FB120,FA120))*((MIN((VLOOKUP($D120,SALERYCODE,5,0)),(IF($D120=6,FA120,FB120))))),MIN((VLOOKUP($D120,SALERYCODE,3,0)),(EY120+EZ120))*(IF($D120=6,FB120,((MIN((VLOOKUP($D120,SALERYCODE,5,0)),FB120)))))))))/IF(AND($D120=2,'ראשי-פרטים כלליים וריכוז הוצאות'!$D$68&lt;&gt;4),1.2,1)</f>
        <v>0</v>
      </c>
      <c r="FE120" s="263"/>
      <c r="FF120" s="264"/>
      <c r="FG120" s="265"/>
      <c r="FH120" s="266"/>
      <c r="FI120" s="267">
        <f t="shared" si="143"/>
        <v>0</v>
      </c>
      <c r="FJ120" s="260">
        <f>+(IF(OR($B120=0,$C120=0,$D120=0,$DC$2&gt;$OE$1),0,IF(OR(FE120=0,FG120=0,FH120=0),0,MIN((VLOOKUP($D120,SALERYCODE,3,0))*(IF($D120=6,FH120,FG120))*((MIN((VLOOKUP($D120,SALERYCODE,5,0)),(IF($D120=6,FG120,FH120))))),MIN((VLOOKUP($D120,SALERYCODE,3,0)),(FE120+FF120))*(IF($D120=6,FH120,((MIN((VLOOKUP($D120,SALERYCODE,5,0)),FH120)))))))))/IF(AND($D120=2,'ראשי-פרטים כלליים וריכוז הוצאות'!$D$68&lt;&gt;4),1.2,1)</f>
        <v>0</v>
      </c>
      <c r="FK120" s="263"/>
      <c r="FL120" s="264"/>
      <c r="FM120" s="265"/>
      <c r="FN120" s="266"/>
      <c r="FO120" s="267">
        <f t="shared" si="144"/>
        <v>0</v>
      </c>
      <c r="FP120" s="260">
        <f>+(IF(OR($B120=0,$C120=0,$D120=0,$DC$2&gt;$OE$1),0,IF(OR(FK120=0,FM120=0,FN120=0),0,MIN((VLOOKUP($D120,SALERYCODE,3,0))*(IF($D120=6,FN120,FM120))*((MIN((VLOOKUP($D120,SALERYCODE,5,0)),(IF($D120=6,FM120,FN120))))),MIN((VLOOKUP($D120,SALERYCODE,3,0)),(FK120+FL120))*(IF($D120=6,FN120,((MIN((VLOOKUP($D120,SALERYCODE,5,0)),FN120)))))))))/IF(AND($D120=2,'ראשי-פרטים כלליים וריכוז הוצאות'!$D$68&lt;&gt;4),1.2,1)</f>
        <v>0</v>
      </c>
      <c r="FQ120" s="263"/>
      <c r="FR120" s="264"/>
      <c r="FS120" s="265"/>
      <c r="FT120" s="266"/>
      <c r="FU120" s="267">
        <f t="shared" si="145"/>
        <v>0</v>
      </c>
      <c r="FV120" s="260">
        <f>+(IF(OR($B120=0,$C120=0,$D120=0,$DC$2&gt;$OE$1),0,IF(OR(FQ120=0,FS120=0,FT120=0),0,MIN((VLOOKUP($D120,SALERYCODE,3,0))*(IF($D120=6,FT120,FS120))*((MIN((VLOOKUP($D120,SALERYCODE,5,0)),(IF($D120=6,FS120,FT120))))),MIN((VLOOKUP($D120,SALERYCODE,3,0)),(FQ120+FR120))*(IF($D120=6,FT120,((MIN((VLOOKUP($D120,SALERYCODE,5,0)),FT120)))))))))/IF(AND($D120=2,'ראשי-פרטים כלליים וריכוז הוצאות'!$D$68&lt;&gt;4),1.2,1)</f>
        <v>0</v>
      </c>
      <c r="FW120" s="263"/>
      <c r="FX120" s="264"/>
      <c r="FY120" s="265"/>
      <c r="FZ120" s="266"/>
      <c r="GA120" s="267">
        <f t="shared" si="146"/>
        <v>0</v>
      </c>
      <c r="GB120" s="260">
        <f>+(IF(OR($B120=0,$C120=0,$D120=0,$DC$2&gt;$OE$1),0,IF(OR(FW120=0,FY120=0,FZ120=0),0,MIN((VLOOKUP($D120,SALERYCODE,3,0))*(IF($D120=6,FZ120,FY120))*((MIN((VLOOKUP($D120,SALERYCODE,5,0)),(IF($D120=6,FY120,FZ120))))),MIN((VLOOKUP($D120,SALERYCODE,3,0)),(FW120+FX120))*(IF($D120=6,FZ120,((MIN((VLOOKUP($D120,SALERYCODE,5,0)),FZ120)))))))))/IF(AND($D120=2,'ראשי-פרטים כלליים וריכוז הוצאות'!$D$68&lt;&gt;4),1.2,1)</f>
        <v>0</v>
      </c>
      <c r="GC120" s="263"/>
      <c r="GD120" s="264"/>
      <c r="GE120" s="265"/>
      <c r="GF120" s="266"/>
      <c r="GG120" s="267">
        <f t="shared" si="147"/>
        <v>0</v>
      </c>
      <c r="GH120" s="260">
        <f>+(IF(OR($B120=0,$C120=0,$D120=0,$DC$2&gt;$OE$1),0,IF(OR(GC120=0,GE120=0,GF120=0),0,MIN((VLOOKUP($D120,SALERYCODE,3,0))*(IF($D120=6,GF120,GE120))*((MIN((VLOOKUP($D120,SALERYCODE,5,0)),(IF($D120=6,GE120,GF120))))),MIN((VLOOKUP($D120,SALERYCODE,3,0)),(GC120+GD120))*(IF($D120=6,GF120,((MIN((VLOOKUP($D120,SALERYCODE,5,0)),GF120)))))))))/IF(AND($D120=2,'ראשי-פרטים כלליים וריכוז הוצאות'!$D$68&lt;&gt;4),1.2,1)</f>
        <v>0</v>
      </c>
      <c r="GI120" s="263"/>
      <c r="GJ120" s="264"/>
      <c r="GK120" s="265"/>
      <c r="GL120" s="266"/>
      <c r="GM120" s="267">
        <f t="shared" si="148"/>
        <v>0</v>
      </c>
      <c r="GN120" s="260">
        <f>+(IF(OR($B120=0,$C120=0,$D120=0,$DC$2&gt;$OE$1),0,IF(OR(GI120=0,GK120=0,GL120=0),0,MIN((VLOOKUP($D120,SALERYCODE,3,0))*(IF($D120=6,GL120,GK120))*((MIN((VLOOKUP($D120,SALERYCODE,5,0)),(IF($D120=6,GK120,GL120))))),MIN((VLOOKUP($D120,SALERYCODE,3,0)),(GI120+GJ120))*(IF($D120=6,GL120,((MIN((VLOOKUP($D120,SALERYCODE,5,0)),GL120)))))))))/IF(AND($D120=2,'ראשי-פרטים כלליים וריכוז הוצאות'!$D$68&lt;&gt;4),1.2,1)</f>
        <v>0</v>
      </c>
      <c r="GO120" s="263"/>
      <c r="GP120" s="264"/>
      <c r="GQ120" s="265"/>
      <c r="GR120" s="266"/>
      <c r="GS120" s="267">
        <f t="shared" si="149"/>
        <v>0</v>
      </c>
      <c r="GT120" s="260">
        <f>+(IF(OR($B120=0,$C120=0,$D120=0,$DC$2&gt;$OE$1),0,IF(OR(GO120=0,GQ120=0,GR120=0),0,MIN((VLOOKUP($D120,SALERYCODE,3,0))*(IF($D120=6,GR120,GQ120))*((MIN((VLOOKUP($D120,SALERYCODE,5,0)),(IF($D120=6,GQ120,GR120))))),MIN((VLOOKUP($D120,SALERYCODE,3,0)),(GO120+GP120))*(IF($D120=6,GR120,((MIN((VLOOKUP($D120,SALERYCODE,5,0)),GR120)))))))))/IF(AND($D120=2,'ראשי-פרטים כלליים וריכוז הוצאות'!$D$68&lt;&gt;4),1.2,1)</f>
        <v>0</v>
      </c>
      <c r="GU120" s="263"/>
      <c r="GV120" s="264"/>
      <c r="GW120" s="265"/>
      <c r="GX120" s="266"/>
      <c r="GY120" s="267">
        <f t="shared" si="150"/>
        <v>0</v>
      </c>
      <c r="GZ120" s="260">
        <f>+(IF(OR($B120=0,$C120=0,$D120=0,$DC$2&gt;$OE$1),0,IF(OR(GU120=0,GW120=0,GX120=0),0,MIN((VLOOKUP($D120,SALERYCODE,3,0))*(IF($D120=6,GX120,GW120))*((MIN((VLOOKUP($D120,SALERYCODE,5,0)),(IF($D120=6,GW120,GX120))))),MIN((VLOOKUP($D120,SALERYCODE,3,0)),(GU120+GV120))*(IF($D120=6,GX120,((MIN((VLOOKUP($D120,SALERYCODE,5,0)),GX120)))))))))/IF(AND($D120=2,'ראשי-פרטים כלליים וריכוז הוצאות'!$D$68&lt;&gt;4),1.2,1)</f>
        <v>0</v>
      </c>
      <c r="HA120" s="263"/>
      <c r="HB120" s="264"/>
      <c r="HC120" s="265"/>
      <c r="HD120" s="266"/>
      <c r="HE120" s="267">
        <f t="shared" si="151"/>
        <v>0</v>
      </c>
      <c r="HF120" s="260">
        <f>+(IF(OR($B120=0,$C120=0,$D120=0,$DC$2&gt;$OE$1),0,IF(OR(HA120=0,HC120=0,HD120=0),0,MIN((VLOOKUP($D120,SALERYCODE,3,0))*(IF($D120=6,HD120,HC120))*((MIN((VLOOKUP($D120,SALERYCODE,5,0)),(IF($D120=6,HC120,HD120))))),MIN((VLOOKUP($D120,SALERYCODE,3,0)),(HA120+HB120))*(IF($D120=6,HD120,((MIN((VLOOKUP($D120,SALERYCODE,5,0)),HD120)))))))))/IF(AND($D120=2,'ראשי-פרטים כלליים וריכוז הוצאות'!$D$68&lt;&gt;4),1.2,1)</f>
        <v>0</v>
      </c>
      <c r="HG120" s="263"/>
      <c r="HH120" s="264"/>
      <c r="HI120" s="265"/>
      <c r="HJ120" s="266"/>
      <c r="HK120" s="267">
        <f t="shared" si="152"/>
        <v>0</v>
      </c>
      <c r="HL120" s="260">
        <f>+(IF(OR($B120=0,$C120=0,$D120=0,$DC$2&gt;$OE$1),0,IF(OR(HG120=0,HI120=0,HJ120=0),0,MIN((VLOOKUP($D120,SALERYCODE,3,0))*(IF($D120=6,HJ120,HI120))*((MIN((VLOOKUP($D120,SALERYCODE,5,0)),(IF($D120=6,HI120,HJ120))))),MIN((VLOOKUP($D120,SALERYCODE,3,0)),(HG120+HH120))*(IF($D120=6,HJ120,((MIN((VLOOKUP($D120,SALERYCODE,5,0)),HJ120)))))))))/IF(AND($D120=2,'ראשי-פרטים כלליים וריכוז הוצאות'!$D$68&lt;&gt;4),1.2,1)</f>
        <v>0</v>
      </c>
      <c r="HM120" s="263"/>
      <c r="HN120" s="264"/>
      <c r="HO120" s="265"/>
      <c r="HP120" s="266"/>
      <c r="HQ120" s="267">
        <f t="shared" si="153"/>
        <v>0</v>
      </c>
      <c r="HR120" s="260">
        <f>+(IF(OR($B120=0,$C120=0,$D120=0,$DC$2&gt;$OE$1),0,IF(OR(HM120=0,HO120=0,HP120=0),0,MIN((VLOOKUP($D120,SALERYCODE,3,0))*(IF($D120=6,HP120,HO120))*((MIN((VLOOKUP($D120,SALERYCODE,5,0)),(IF($D120=6,HO120,HP120))))),MIN((VLOOKUP($D120,SALERYCODE,3,0)),(HM120+HN120))*(IF($D120=6,HP120,((MIN((VLOOKUP($D120,SALERYCODE,5,0)),HP120)))))))))/IF(AND($D120=2,'ראשי-פרטים כלליים וריכוז הוצאות'!$D$68&lt;&gt;4),1.2,1)</f>
        <v>0</v>
      </c>
      <c r="HS120" s="263"/>
      <c r="HT120" s="264"/>
      <c r="HU120" s="265"/>
      <c r="HV120" s="266"/>
      <c r="HW120" s="267">
        <f t="shared" si="154"/>
        <v>0</v>
      </c>
      <c r="HX120" s="260">
        <f>+(IF(OR($B120=0,$C120=0,$D120=0,$DC$2&gt;$OE$1),0,IF(OR(HS120=0,HU120=0,HV120=0),0,MIN((VLOOKUP($D120,SALERYCODE,3,0))*(IF($D120=6,HV120,HU120))*((MIN((VLOOKUP($D120,SALERYCODE,5,0)),(IF($D120=6,HU120,HV120))))),MIN((VLOOKUP($D120,SALERYCODE,3,0)),(HS120+HT120))*(IF($D120=6,HV120,((MIN((VLOOKUP($D120,SALERYCODE,5,0)),HV120)))))))))/IF(AND($D120=2,'ראשי-פרטים כלליים וריכוז הוצאות'!$D$68&lt;&gt;4),1.2,1)</f>
        <v>0</v>
      </c>
      <c r="HY120" s="263"/>
      <c r="HZ120" s="264"/>
      <c r="IA120" s="265"/>
      <c r="IB120" s="266"/>
      <c r="IC120" s="267">
        <f t="shared" si="155"/>
        <v>0</v>
      </c>
      <c r="ID120" s="260">
        <f>+(IF(OR($B120=0,$C120=0,$D120=0,$DC$2&gt;$OE$1),0,IF(OR(HY120=0,IA120=0,IB120=0),0,MIN((VLOOKUP($D120,SALERYCODE,3,0))*(IF($D120=6,IB120,IA120))*((MIN((VLOOKUP($D120,SALERYCODE,5,0)),(IF($D120=6,IA120,IB120))))),MIN((VLOOKUP($D120,SALERYCODE,3,0)),(HY120+HZ120))*(IF($D120=6,IB120,((MIN((VLOOKUP($D120,SALERYCODE,5,0)),IB120)))))))))/IF(AND($D120=2,'ראשי-פרטים כלליים וריכוז הוצאות'!$D$68&lt;&gt;4),1.2,1)</f>
        <v>0</v>
      </c>
      <c r="IE120" s="263"/>
      <c r="IF120" s="264"/>
      <c r="IG120" s="265"/>
      <c r="IH120" s="266"/>
      <c r="II120" s="267">
        <f t="shared" si="156"/>
        <v>0</v>
      </c>
      <c r="IJ120" s="260">
        <f>+(IF(OR($B120=0,$C120=0,$D120=0,$DC$2&gt;$OE$1),0,IF(OR(IE120=0,IG120=0,IH120=0),0,MIN((VLOOKUP($D120,SALERYCODE,3,0))*(IF($D120=6,IH120,IG120))*((MIN((VLOOKUP($D120,SALERYCODE,5,0)),(IF($D120=6,IG120,IH120))))),MIN((VLOOKUP($D120,SALERYCODE,3,0)),(IE120+IF120))*(IF($D120=6,IH120,((MIN((VLOOKUP($D120,SALERYCODE,5,0)),IH120)))))))))/IF(AND($D120=2,'ראשי-פרטים כלליים וריכוז הוצאות'!$D$68&lt;&gt;4),1.2,1)</f>
        <v>0</v>
      </c>
      <c r="IK120" s="263"/>
      <c r="IL120" s="264"/>
      <c r="IM120" s="265"/>
      <c r="IN120" s="266"/>
      <c r="IO120" s="267">
        <f t="shared" si="157"/>
        <v>0</v>
      </c>
      <c r="IP120" s="260">
        <f>+(IF(OR($B120=0,$C120=0,$D120=0,$DC$2&gt;$OE$1),0,IF(OR(IK120=0,IM120=0,IN120=0),0,MIN((VLOOKUP($D120,SALERYCODE,3,0))*(IF($D120=6,IN120,IM120))*((MIN((VLOOKUP($D120,SALERYCODE,5,0)),(IF($D120=6,IM120,IN120))))),MIN((VLOOKUP($D120,SALERYCODE,3,0)),(IK120+IL120))*(IF($D120=6,IN120,((MIN((VLOOKUP($D120,SALERYCODE,5,0)),IN120)))))))))/IF(AND($D120=2,'ראשי-פרטים כלליים וריכוז הוצאות'!$D$68&lt;&gt;4),1.2,1)</f>
        <v>0</v>
      </c>
      <c r="IQ120" s="263"/>
      <c r="IR120" s="264"/>
      <c r="IS120" s="265"/>
      <c r="IT120" s="266"/>
      <c r="IU120" s="267">
        <f t="shared" si="158"/>
        <v>0</v>
      </c>
      <c r="IV120" s="260">
        <f>+(IF(OR($B120=0,$C120=0,$D120=0,$DC$2&gt;$OE$1),0,IF(OR(IQ120=0,IS120=0,IT120=0),0,MIN((VLOOKUP($D120,SALERYCODE,3,0))*(IF($D120=6,IT120,IS120))*((MIN((VLOOKUP($D120,SALERYCODE,5,0)),(IF($D120=6,IS120,IT120))))),MIN((VLOOKUP($D120,SALERYCODE,3,0)),(IQ120+IR120))*(IF($D120=6,IT120,((MIN((VLOOKUP($D120,SALERYCODE,5,0)),IT120)))))))))/IF(AND($D120=2,'ראשי-פרטים כלליים וריכוז הוצאות'!$D$68&lt;&gt;4),1.2,1)</f>
        <v>0</v>
      </c>
      <c r="IW120" s="263"/>
      <c r="IX120" s="264"/>
      <c r="IY120" s="265"/>
      <c r="IZ120" s="266"/>
      <c r="JA120" s="267">
        <f t="shared" si="159"/>
        <v>0</v>
      </c>
      <c r="JB120" s="260">
        <f>+(IF(OR($B120=0,$C120=0,$D120=0,$DC$2&gt;$OE$1),0,IF(OR(IW120=0,IY120=0,IZ120=0),0,MIN((VLOOKUP($D120,SALERYCODE,3,0))*(IF($D120=6,IZ120,IY120))*((MIN((VLOOKUP($D120,SALERYCODE,5,0)),(IF($D120=6,IY120,IZ120))))),MIN((VLOOKUP($D120,SALERYCODE,3,0)),(IW120+IX120))*(IF($D120=6,IZ120,((MIN((VLOOKUP($D120,SALERYCODE,5,0)),IZ120)))))))))/IF(AND($D120=2,'ראשי-פרטים כלליים וריכוז הוצאות'!$D$68&lt;&gt;4),1.2,1)</f>
        <v>0</v>
      </c>
      <c r="JC120" s="263"/>
      <c r="JD120" s="264"/>
      <c r="JE120" s="265"/>
      <c r="JF120" s="266"/>
      <c r="JG120" s="267">
        <f t="shared" si="160"/>
        <v>0</v>
      </c>
      <c r="JH120" s="260">
        <f>+(IF(OR($B120=0,$C120=0,$D120=0,$DC$2&gt;$OE$1),0,IF(OR(JC120=0,JE120=0,JF120=0),0,MIN((VLOOKUP($D120,SALERYCODE,3,0))*(IF($D120=6,JF120,JE120))*((MIN((VLOOKUP($D120,SALERYCODE,5,0)),(IF($D120=6,JE120,JF120))))),MIN((VLOOKUP($D120,SALERYCODE,3,0)),(JC120+JD120))*(IF($D120=6,JF120,((MIN((VLOOKUP($D120,SALERYCODE,5,0)),JF120)))))))))/IF(AND($D120=2,'ראשי-פרטים כלליים וריכוז הוצאות'!$D$68&lt;&gt;4),1.2,1)</f>
        <v>0</v>
      </c>
      <c r="JI120" s="263"/>
      <c r="JJ120" s="264"/>
      <c r="JK120" s="265"/>
      <c r="JL120" s="266"/>
      <c r="JM120" s="267">
        <f t="shared" si="161"/>
        <v>0</v>
      </c>
      <c r="JN120" s="260">
        <f>+(IF(OR($B120=0,$C120=0,$D120=0,$DC$2&gt;$OE$1),0,IF(OR(JI120=0,JK120=0,JL120=0),0,MIN((VLOOKUP($D120,SALERYCODE,3,0))*(IF($D120=6,JL120,JK120))*((MIN((VLOOKUP($D120,SALERYCODE,5,0)),(IF($D120=6,JK120,JL120))))),MIN((VLOOKUP($D120,SALERYCODE,3,0)),(JI120+JJ120))*(IF($D120=6,JL120,((MIN((VLOOKUP($D120,SALERYCODE,5,0)),JL120)))))))))/IF(AND($D120=2,'ראשי-פרטים כלליים וריכוז הוצאות'!$D$68&lt;&gt;4),1.2,1)</f>
        <v>0</v>
      </c>
      <c r="JO120" s="263"/>
      <c r="JP120" s="264"/>
      <c r="JQ120" s="265"/>
      <c r="JR120" s="266"/>
      <c r="JS120" s="267">
        <f t="shared" si="162"/>
        <v>0</v>
      </c>
      <c r="JT120" s="260">
        <f>+(IF(OR($B120=0,$C120=0,$D120=0,$DC$2&gt;$OE$1),0,IF(OR(JO120=0,JQ120=0,JR120=0),0,MIN((VLOOKUP($D120,SALERYCODE,3,0))*(IF($D120=6,JR120,JQ120))*((MIN((VLOOKUP($D120,SALERYCODE,5,0)),(IF($D120=6,JQ120,JR120))))),MIN((VLOOKUP($D120,SALERYCODE,3,0)),(JO120+JP120))*(IF($D120=6,JR120,((MIN((VLOOKUP($D120,SALERYCODE,5,0)),JR120)))))))))/IF(AND($D120=2,'ראשי-פרטים כלליים וריכוז הוצאות'!$D$68&lt;&gt;4),1.2,1)</f>
        <v>0</v>
      </c>
      <c r="JU120" s="263"/>
      <c r="JV120" s="264"/>
      <c r="JW120" s="265"/>
      <c r="JX120" s="266"/>
      <c r="JY120" s="267">
        <f t="shared" si="163"/>
        <v>0</v>
      </c>
      <c r="JZ120" s="260">
        <f>+(IF(OR($B120=0,$C120=0,$D120=0,$DC$2&gt;$OE$1),0,IF(OR(JU120=0,JW120=0,JX120=0),0,MIN((VLOOKUP($D120,SALERYCODE,3,0))*(IF($D120=6,JX120,JW120))*((MIN((VLOOKUP($D120,SALERYCODE,5,0)),(IF($D120=6,JW120,JX120))))),MIN((VLOOKUP($D120,SALERYCODE,3,0)),(JU120+JV120))*(IF($D120=6,JX120,((MIN((VLOOKUP($D120,SALERYCODE,5,0)),JX120)))))))))/IF(AND($D120=2,'ראשי-פרטים כלליים וריכוז הוצאות'!$D$68&lt;&gt;4),1.2,1)</f>
        <v>0</v>
      </c>
      <c r="KA120" s="263"/>
      <c r="KB120" s="264"/>
      <c r="KC120" s="265"/>
      <c r="KD120" s="266"/>
      <c r="KE120" s="267">
        <f t="shared" si="164"/>
        <v>0</v>
      </c>
      <c r="KF120" s="260">
        <f>+(IF(OR($B120=0,$C120=0,$D120=0,$DC$2&gt;$OE$1),0,IF(OR(KA120=0,KC120=0,KD120=0),0,MIN((VLOOKUP($D120,SALERYCODE,3,0))*(IF($D120=6,KD120,KC120))*((MIN((VLOOKUP($D120,SALERYCODE,5,0)),(IF($D120=6,KC120,KD120))))),MIN((VLOOKUP($D120,SALERYCODE,3,0)),(KA120+KB120))*(IF($D120=6,KD120,((MIN((VLOOKUP($D120,SALERYCODE,5,0)),KD120)))))))))/IF(AND($D120=2,'ראשי-פרטים כלליים וריכוז הוצאות'!$D$68&lt;&gt;4),1.2,1)</f>
        <v>0</v>
      </c>
      <c r="KG120" s="263"/>
      <c r="KH120" s="264"/>
      <c r="KI120" s="265"/>
      <c r="KJ120" s="266"/>
      <c r="KK120" s="267">
        <f t="shared" si="165"/>
        <v>0</v>
      </c>
      <c r="KL120" s="260">
        <f>+(IF(OR($B120=0,$C120=0,$D120=0,$DC$2&gt;$OE$1),0,IF(OR(KG120=0,KI120=0,KJ120=0),0,MIN((VLOOKUP($D120,SALERYCODE,3,0))*(IF($D120=6,KJ120,KI120))*((MIN((VLOOKUP($D120,SALERYCODE,5,0)),(IF($D120=6,KI120,KJ120))))),MIN((VLOOKUP($D120,SALERYCODE,3,0)),(KG120+KH120))*(IF($D120=6,KJ120,((MIN((VLOOKUP($D120,SALERYCODE,5,0)),KJ120)))))))))/IF(AND($D120=2,'ראשי-פרטים כלליים וריכוז הוצאות'!$D$68&lt;&gt;4),1.2,1)</f>
        <v>0</v>
      </c>
      <c r="KM120" s="263"/>
      <c r="KN120" s="264"/>
      <c r="KO120" s="265"/>
      <c r="KP120" s="266"/>
      <c r="KQ120" s="267">
        <f t="shared" si="166"/>
        <v>0</v>
      </c>
      <c r="KR120" s="260">
        <f>+(IF(OR($B120=0,$C120=0,$D120=0,$DC$2&gt;$OE$1),0,IF(OR(KM120=0,KO120=0,KP120=0),0,MIN((VLOOKUP($D120,SALERYCODE,3,0))*(IF($D120=6,KP120,KO120))*((MIN((VLOOKUP($D120,SALERYCODE,5,0)),(IF($D120=6,KO120,KP120))))),MIN((VLOOKUP($D120,SALERYCODE,3,0)),(KM120+KN120))*(IF($D120=6,KP120,((MIN((VLOOKUP($D120,SALERYCODE,5,0)),KP120)))))))))/IF(AND($D120=2,'ראשי-פרטים כלליים וריכוז הוצאות'!$D$68&lt;&gt;4),1.2,1)</f>
        <v>0</v>
      </c>
      <c r="KS120" s="263"/>
      <c r="KT120" s="264"/>
      <c r="KU120" s="265"/>
      <c r="KV120" s="266"/>
      <c r="KW120" s="267">
        <f t="shared" si="167"/>
        <v>0</v>
      </c>
      <c r="KX120" s="260">
        <f>+(IF(OR($B120=0,$C120=0,$D120=0,$DC$2&gt;$OE$1),0,IF(OR(KS120=0,KU120=0,KV120=0),0,MIN((VLOOKUP($D120,SALERYCODE,3,0))*(IF($D120=6,KV120,KU120))*((MIN((VLOOKUP($D120,SALERYCODE,5,0)),(IF($D120=6,KU120,KV120))))),MIN((VLOOKUP($D120,SALERYCODE,3,0)),(KS120+KT120))*(IF($D120=6,KV120,((MIN((VLOOKUP($D120,SALERYCODE,5,0)),KV120)))))))))/IF(AND($D120=2,'ראשי-פרטים כלליים וריכוז הוצאות'!$D$68&lt;&gt;4),1.2,1)</f>
        <v>0</v>
      </c>
      <c r="KY120" s="263"/>
      <c r="KZ120" s="264"/>
      <c r="LA120" s="265"/>
      <c r="LB120" s="266"/>
      <c r="LC120" s="267">
        <f t="shared" si="168"/>
        <v>0</v>
      </c>
      <c r="LD120" s="260">
        <f>+(IF(OR($B120=0,$C120=0,$D120=0,$DC$2&gt;$OE$1),0,IF(OR(KY120=0,LA120=0,LB120=0),0,MIN((VLOOKUP($D120,SALERYCODE,3,0))*(IF($D120=6,LB120,LA120))*((MIN((VLOOKUP($D120,SALERYCODE,5,0)),(IF($D120=6,LA120,LB120))))),MIN((VLOOKUP($D120,SALERYCODE,3,0)),(KY120+KZ120))*(IF($D120=6,LB120,((MIN((VLOOKUP($D120,SALERYCODE,5,0)),LB120)))))))))/IF(AND($D120=2,'ראשי-פרטים כלליים וריכוז הוצאות'!$D$68&lt;&gt;4),1.2,1)</f>
        <v>0</v>
      </c>
      <c r="LE120" s="263"/>
      <c r="LF120" s="264"/>
      <c r="LG120" s="265"/>
      <c r="LH120" s="266"/>
      <c r="LI120" s="267">
        <f t="shared" si="169"/>
        <v>0</v>
      </c>
      <c r="LJ120" s="260">
        <f>+(IF(OR($B120=0,$C120=0,$D120=0,$DC$2&gt;$OE$1),0,IF(OR(LE120=0,LG120=0,LH120=0),0,MIN((VLOOKUP($D120,SALERYCODE,3,0))*(IF($D120=6,LH120,LG120))*((MIN((VLOOKUP($D120,SALERYCODE,5,0)),(IF($D120=6,LG120,LH120))))),MIN((VLOOKUP($D120,SALERYCODE,3,0)),(LE120+LF120))*(IF($D120=6,LH120,((MIN((VLOOKUP($D120,SALERYCODE,5,0)),LH120)))))))))/IF(AND($D120=2,'ראשי-פרטים כלליים וריכוז הוצאות'!$D$68&lt;&gt;4),1.2,1)</f>
        <v>0</v>
      </c>
      <c r="LK120" s="263"/>
      <c r="LL120" s="264"/>
      <c r="LM120" s="265"/>
      <c r="LN120" s="266"/>
      <c r="LO120" s="267">
        <f t="shared" si="170"/>
        <v>0</v>
      </c>
      <c r="LP120" s="260">
        <f>+(IF(OR($B120=0,$C120=0,$D120=0,$DC$2&gt;$OE$1),0,IF(OR(LK120=0,LM120=0,LN120=0),0,MIN((VLOOKUP($D120,SALERYCODE,3,0))*(IF($D120=6,LN120,LM120))*((MIN((VLOOKUP($D120,SALERYCODE,5,0)),(IF($D120=6,LM120,LN120))))),MIN((VLOOKUP($D120,SALERYCODE,3,0)),(LK120+LL120))*(IF($D120=6,LN120,((MIN((VLOOKUP($D120,SALERYCODE,5,0)),LN120)))))))))/IF(AND($D120=2,'ראשי-פרטים כלליים וריכוז הוצאות'!$D$68&lt;&gt;4),1.2,1)</f>
        <v>0</v>
      </c>
      <c r="LQ120" s="263"/>
      <c r="LR120" s="264"/>
      <c r="LS120" s="265"/>
      <c r="LT120" s="266"/>
      <c r="LU120" s="267">
        <f t="shared" si="171"/>
        <v>0</v>
      </c>
      <c r="LV120" s="260">
        <f>+(IF(OR($B120=0,$C120=0,$D120=0,$DC$2&gt;$OE$1),0,IF(OR(LQ120=0,LS120=0,LT120=0),0,MIN((VLOOKUP($D120,SALERYCODE,3,0))*(IF($D120=6,LT120,LS120))*((MIN((VLOOKUP($D120,SALERYCODE,5,0)),(IF($D120=6,LS120,LT120))))),MIN((VLOOKUP($D120,SALERYCODE,3,0)),(LQ120+LR120))*(IF($D120=6,LT120,((MIN((VLOOKUP($D120,SALERYCODE,5,0)),LT120)))))))))/IF(AND($D120=2,'ראשי-פרטים כלליים וריכוז הוצאות'!$D$68&lt;&gt;4),1.2,1)</f>
        <v>0</v>
      </c>
      <c r="LW120" s="263"/>
      <c r="LX120" s="264"/>
      <c r="LY120" s="265"/>
      <c r="LZ120" s="266"/>
      <c r="MA120" s="267">
        <f t="shared" si="172"/>
        <v>0</v>
      </c>
      <c r="MB120" s="260">
        <f>+(IF(OR($B120=0,$C120=0,$D120=0,$DC$2&gt;$OE$1),0,IF(OR(LW120=0,LY120=0,LZ120=0),0,MIN((VLOOKUP($D120,SALERYCODE,3,0))*(IF($D120=6,LZ120,LY120))*((MIN((VLOOKUP($D120,SALERYCODE,5,0)),(IF($D120=6,LY120,LZ120))))),MIN((VLOOKUP($D120,SALERYCODE,3,0)),(LW120+LX120))*(IF($D120=6,LZ120,((MIN((VLOOKUP($D120,SALERYCODE,5,0)),LZ120)))))))))/IF(AND($D120=2,'ראשי-פרטים כלליים וריכוז הוצאות'!$D$68&lt;&gt;4),1.2,1)</f>
        <v>0</v>
      </c>
      <c r="MC120" s="263"/>
      <c r="MD120" s="264"/>
      <c r="ME120" s="265"/>
      <c r="MF120" s="266"/>
      <c r="MG120" s="267">
        <f t="shared" si="173"/>
        <v>0</v>
      </c>
      <c r="MH120" s="260">
        <f>+(IF(OR($B120=0,$C120=0,$D120=0,$DC$2&gt;$OE$1),0,IF(OR(MC120=0,ME120=0,MF120=0),0,MIN((VLOOKUP($D120,SALERYCODE,3,0))*(IF($D120=6,MF120,ME120))*((MIN((VLOOKUP($D120,SALERYCODE,5,0)),(IF($D120=6,ME120,MF120))))),MIN((VLOOKUP($D120,SALERYCODE,3,0)),(MC120+MD120))*(IF($D120=6,MF120,((MIN((VLOOKUP($D120,SALERYCODE,5,0)),MF120)))))))))/IF(AND($D120=2,'ראשי-פרטים כלליים וריכוז הוצאות'!$D$68&lt;&gt;4),1.2,1)</f>
        <v>0</v>
      </c>
      <c r="MI120" s="263"/>
      <c r="MJ120" s="264"/>
      <c r="MK120" s="265"/>
      <c r="ML120" s="266"/>
      <c r="MM120" s="267">
        <f t="shared" si="174"/>
        <v>0</v>
      </c>
      <c r="MN120" s="260">
        <f>+(IF(OR($B120=0,$C120=0,$D120=0,$DC$2&gt;$OE$1),0,IF(OR(MI120=0,MK120=0,ML120=0),0,MIN((VLOOKUP($D120,SALERYCODE,3,0))*(IF($D120=6,ML120,MK120))*((MIN((VLOOKUP($D120,SALERYCODE,5,0)),(IF($D120=6,MK120,ML120))))),MIN((VLOOKUP($D120,SALERYCODE,3,0)),(MI120+MJ120))*(IF($D120=6,ML120,((MIN((VLOOKUP($D120,SALERYCODE,5,0)),ML120)))))))))/IF(AND($D120=2,'ראשי-פרטים כלליים וריכוז הוצאות'!$D$68&lt;&gt;4),1.2,1)</f>
        <v>0</v>
      </c>
      <c r="MO120" s="263"/>
      <c r="MP120" s="264"/>
      <c r="MQ120" s="265"/>
      <c r="MR120" s="266"/>
      <c r="MS120" s="267">
        <f t="shared" si="175"/>
        <v>0</v>
      </c>
      <c r="MT120" s="260">
        <f>+(IF(OR($B120=0,$C120=0,$D120=0,$DC$2&gt;$OE$1),0,IF(OR(MO120=0,MQ120=0,MR120=0),0,MIN((VLOOKUP($D120,SALERYCODE,3,0))*(IF($D120=6,MR120,MQ120))*((MIN((VLOOKUP($D120,SALERYCODE,5,0)),(IF($D120=6,MQ120,MR120))))),MIN((VLOOKUP($D120,SALERYCODE,3,0)),(MO120+MP120))*(IF($D120=6,MR120,((MIN((VLOOKUP($D120,SALERYCODE,5,0)),MR120)))))))))/IF(AND($D120=2,'ראשי-פרטים כלליים וריכוז הוצאות'!$D$68&lt;&gt;4),1.2,1)</f>
        <v>0</v>
      </c>
      <c r="MU120" s="263"/>
      <c r="MV120" s="264"/>
      <c r="MW120" s="265"/>
      <c r="MX120" s="266"/>
      <c r="MY120" s="267">
        <f t="shared" si="176"/>
        <v>0</v>
      </c>
      <c r="MZ120" s="260">
        <f>+(IF(OR($B120=0,$C120=0,$D120=0,$DC$2&gt;$OE$1),0,IF(OR(MU120=0,MW120=0,MX120=0),0,MIN((VLOOKUP($D120,SALERYCODE,3,0))*(IF($D120=6,MX120,MW120))*((MIN((VLOOKUP($D120,SALERYCODE,5,0)),(IF($D120=6,MW120,MX120))))),MIN((VLOOKUP($D120,SALERYCODE,3,0)),(MU120+MV120))*(IF($D120=6,MX120,((MIN((VLOOKUP($D120,SALERYCODE,5,0)),MX120)))))))))/IF(AND($D120=2,'ראשי-פרטים כלליים וריכוז הוצאות'!$D$68&lt;&gt;4),1.2,1)</f>
        <v>0</v>
      </c>
      <c r="NA120" s="263"/>
      <c r="NB120" s="264"/>
      <c r="NC120" s="265"/>
      <c r="ND120" s="266"/>
      <c r="NE120" s="267">
        <f t="shared" si="177"/>
        <v>0</v>
      </c>
      <c r="NF120" s="260">
        <f>+(IF(OR($B120=0,$C120=0,$D120=0,$DC$2&gt;$OE$1),0,IF(OR(NA120=0,NC120=0,ND120=0),0,MIN((VLOOKUP($D120,SALERYCODE,3,0))*(IF($D120=6,ND120,NC120))*((MIN((VLOOKUP($D120,SALERYCODE,5,0)),(IF($D120=6,NC120,ND120))))),MIN((VLOOKUP($D120,SALERYCODE,3,0)),(NA120+NB120))*(IF($D120=6,ND120,((MIN((VLOOKUP($D120,SALERYCODE,5,0)),ND120)))))))))/IF(AND($D120=2,'ראשי-פרטים כלליים וריכוז הוצאות'!$D$68&lt;&gt;4),1.2,1)</f>
        <v>0</v>
      </c>
      <c r="NG120" s="263"/>
      <c r="NH120" s="264"/>
      <c r="NI120" s="265"/>
      <c r="NJ120" s="266"/>
      <c r="NK120" s="267">
        <f t="shared" si="178"/>
        <v>0</v>
      </c>
      <c r="NL120" s="260">
        <f>+(IF(OR($B120=0,$C120=0,$D120=0,$DC$2&gt;$OE$1),0,IF(OR(NG120=0,NI120=0,NJ120=0),0,MIN((VLOOKUP($D120,SALERYCODE,3,0))*(IF($D120=6,NJ120,NI120))*((MIN((VLOOKUP($D120,SALERYCODE,5,0)),(IF($D120=6,NI120,NJ120))))),MIN((VLOOKUP($D120,SALERYCODE,3,0)),(NG120+NH120))*(IF($D120=6,NJ120,((MIN((VLOOKUP($D120,SALERYCODE,5,0)),NJ120)))))))))/IF(AND($D120=2,'ראשי-פרטים כלליים וריכוז הוצאות'!$D$68&lt;&gt;4),1.2,1)</f>
        <v>0</v>
      </c>
      <c r="NM120" s="263"/>
      <c r="NN120" s="264"/>
      <c r="NO120" s="265"/>
      <c r="NP120" s="266"/>
      <c r="NQ120" s="267">
        <f t="shared" si="179"/>
        <v>0</v>
      </c>
      <c r="NR120" s="260">
        <f>+(IF(OR($B120=0,$C120=0,$D120=0,$DC$2&gt;$OE$1),0,IF(OR(NM120=0,NO120=0,NP120=0),0,MIN((VLOOKUP($D120,SALERYCODE,3,0))*(IF($D120=6,NP120,NO120))*((MIN((VLOOKUP($D120,SALERYCODE,5,0)),(IF($D120=6,NO120,NP120))))),MIN((VLOOKUP($D120,SALERYCODE,3,0)),(NM120+NN120))*(IF($D120=6,NP120,((MIN((VLOOKUP($D120,SALERYCODE,5,0)),NP120)))))))))/IF(AND($D120=2,'ראשי-פרטים כלליים וריכוז הוצאות'!$D$68&lt;&gt;4),1.2,1)</f>
        <v>0</v>
      </c>
      <c r="NS120" s="263"/>
      <c r="NT120" s="264"/>
      <c r="NU120" s="265"/>
      <c r="NV120" s="266"/>
      <c r="NW120" s="267">
        <f t="shared" si="180"/>
        <v>0</v>
      </c>
      <c r="NX120" s="260">
        <f>+(IF(OR($B120=0,$C120=0,$D120=0,$DC$2&gt;$OE$1),0,IF(OR(NS120=0,NU120=0,NV120=0),0,MIN((VLOOKUP($D120,SALERYCODE,3,0))*(IF($D120=6,NV120,NU120))*((MIN((VLOOKUP($D120,SALERYCODE,5,0)),(IF($D120=6,NU120,NV120))))),MIN((VLOOKUP($D120,SALERYCODE,3,0)),(NS120+NT120))*(IF($D120=6,NV120,((MIN((VLOOKUP($D120,SALERYCODE,5,0)),NV120)))))))))/IF(AND($D120=2,'ראשי-פרטים כלליים וריכוז הוצאות'!$D$68&lt;&gt;4),1.2,1)</f>
        <v>0</v>
      </c>
      <c r="NY120" s="263"/>
      <c r="NZ120" s="264"/>
      <c r="OA120" s="265"/>
      <c r="OB120" s="266"/>
      <c r="OC120" s="267">
        <f t="shared" si="181"/>
        <v>0</v>
      </c>
      <c r="OD120" s="260">
        <f>+(IF(OR($B120=0,$C120=0,$D120=0,$DC$2&gt;$OE$1),0,IF(OR(NY120=0,OA120=0,OB120=0),0,MIN((VLOOKUP($D120,SALERYCODE,3,0))*(IF($D120=6,OB120,OA120))*((MIN((VLOOKUP($D120,SALERYCODE,5,0)),(IF($D120=6,OA120,OB120))))),MIN((VLOOKUP($D120,SALERYCODE,3,0)),(NY120+NZ120))*(IF($D120=6,OB120,((MIN((VLOOKUP($D120,SALERYCODE,5,0)),OB120)))))))))/IF(AND($D120=2,'ראשי-פרטים כלליים וריכוז הוצאות'!$D$68&lt;&gt;4),1.2,1)</f>
        <v>0</v>
      </c>
      <c r="OE120" s="275">
        <f t="shared" si="192"/>
        <v>0</v>
      </c>
      <c r="OF120" s="283">
        <f t="shared" si="193"/>
        <v>9.9999999999999995E-7</v>
      </c>
      <c r="OG120" s="276">
        <f t="shared" si="194"/>
        <v>0</v>
      </c>
      <c r="OH120" s="275">
        <f t="shared" si="195"/>
        <v>0</v>
      </c>
      <c r="OI120" s="275">
        <v>0</v>
      </c>
      <c r="OJ120" s="258">
        <f t="shared" si="191"/>
        <v>0</v>
      </c>
      <c r="OK120" s="284"/>
      <c r="OL120" s="116">
        <f>MIN(OJ120+OK120*OF120*OE120/$OL$1/IF(AND($D120=2,'ראשי-פרטים כלליים וריכוז הוצאות'!$D$68&lt;&gt;4),1.2,1),IF($D120&gt;0,VLOOKUP($D120,SALERYCODE,3,0)*12*OG120,0))</f>
        <v>0</v>
      </c>
      <c r="OM120" s="95">
        <f t="shared" si="182"/>
        <v>0</v>
      </c>
      <c r="ON120" s="11">
        <f t="shared" si="183"/>
        <v>0</v>
      </c>
      <c r="OO120" s="11">
        <f t="shared" si="184"/>
        <v>0</v>
      </c>
      <c r="OP120" s="22">
        <f t="shared" si="185"/>
        <v>0</v>
      </c>
      <c r="OQ120" s="11">
        <f t="shared" si="186"/>
        <v>0</v>
      </c>
      <c r="OR120" s="11" t="e">
        <f>#REF!</f>
        <v>#REF!</v>
      </c>
      <c r="OS120" s="35" t="e">
        <f>#REF!-OP120</f>
        <v>#REF!</v>
      </c>
      <c r="OT120" s="35" t="e">
        <f>OS120-#REF!</f>
        <v>#REF!</v>
      </c>
      <c r="OU120" s="43" t="e">
        <f>IF(AND(OP120&gt;0,(OS120=#REF!-OP120)),"מועסק פחות מ-10% מזמנו במופ","")</f>
        <v>#REF!</v>
      </c>
    </row>
    <row r="121" spans="1:411" ht="24" hidden="1" customHeight="1" outlineLevel="1" x14ac:dyDescent="0.2">
      <c r="A121" s="282">
        <v>118</v>
      </c>
      <c r="B121" s="269"/>
      <c r="C121" s="270"/>
      <c r="D121" s="271"/>
      <c r="E121" s="263"/>
      <c r="F121" s="264"/>
      <c r="G121" s="265"/>
      <c r="H121" s="266"/>
      <c r="I121" s="267">
        <f t="shared" si="117"/>
        <v>0</v>
      </c>
      <c r="J121" s="260">
        <f>(IF(OR($B121=0,$C121=0,$D121=0,$E$2&gt;$OE$1),0,IF(OR($E121=0,$G121=0,$H121=0),0,MIN((VLOOKUP($D121,SALERYCODE,3,0))*(IF($D121=6,$H121,$G121))*((MIN((VLOOKUP($D121,SALERYCODE,5,0)),(IF($D121=6,$G121,$H121))))),MIN((VLOOKUP($D121,SALERYCODE,3,0)),($E121+$F121))*(IF($D121=6,$H121,((MIN((VLOOKUP($D121,SALERYCODE,5,0)),$H121)))))))))/IF(AND($D121=2,'ראשי-פרטים כלליים וריכוז הוצאות'!$D$68&lt;&gt;4),1.2,1)</f>
        <v>0</v>
      </c>
      <c r="K121" s="263"/>
      <c r="L121" s="264"/>
      <c r="M121" s="265"/>
      <c r="N121" s="266"/>
      <c r="O121" s="267">
        <f t="shared" si="118"/>
        <v>0</v>
      </c>
      <c r="P121" s="260">
        <f>+(IF(OR($B121=0,$C121=0,$D121=0,$K$2&gt;$OE$1),0,IF(OR($K121=0,$M121=0,$N121=0),0,MIN((VLOOKUP($D121,SALERYCODE,3,0))*(IF($D121=6,$N121,$M121))*((MIN((VLOOKUP($D121,SALERYCODE,5,0)),(IF($D121=6,$M121,$N121))))),MIN((VLOOKUP($D121,SALERYCODE,3,0)),($K121+$L121))*(IF($D121=6,$N121,((MIN((VLOOKUP($D121,SALERYCODE,5,0)),$N121)))))))))/IF(AND($D121=2,'ראשי-פרטים כלליים וריכוז הוצאות'!$D$68&lt;&gt;4),1.2,1)</f>
        <v>0</v>
      </c>
      <c r="Q121" s="263"/>
      <c r="R121" s="264"/>
      <c r="S121" s="265"/>
      <c r="T121" s="266"/>
      <c r="U121" s="267">
        <f t="shared" si="119"/>
        <v>0</v>
      </c>
      <c r="V121" s="260">
        <f>+(IF(OR($B121=0,$C121=0,$D121=0,$Q$2&gt;$OE$1),0,IF(OR(Q121=0,S121=0,T121=0),0,MIN((VLOOKUP($D121,SALERYCODE,3,0))*(IF($D121=6,T121,S121))*((MIN((VLOOKUP($D121,SALERYCODE,5,0)),(IF($D121=6,S121,T121))))),MIN((VLOOKUP($D121,SALERYCODE,3,0)),(Q121+R121))*(IF($D121=6,T121,((MIN((VLOOKUP($D121,SALERYCODE,5,0)),T121)))))))))/IF(AND($D121=2,'ראשי-פרטים כלליים וריכוז הוצאות'!$D$68&lt;&gt;4),1.2,1)</f>
        <v>0</v>
      </c>
      <c r="W121" s="263"/>
      <c r="X121" s="264"/>
      <c r="Y121" s="265"/>
      <c r="Z121" s="266"/>
      <c r="AA121" s="267">
        <f t="shared" si="120"/>
        <v>0</v>
      </c>
      <c r="AB121" s="260">
        <f>+(IF(OR($B121=0,$C121=0,$D121=0,$W$2&gt;$OE$1),0,IF(OR(W121=0,Y121=0,Z121=0),0,MIN((VLOOKUP($D121,SALERYCODE,3,0))*(IF($D121=6,Z121,Y121))*((MIN((VLOOKUP($D121,SALERYCODE,5,0)),(IF($D121=6,Y121,Z121))))),MIN((VLOOKUP($D121,SALERYCODE,3,0)),(W121+X121))*(IF($D121=6,Z121,((MIN((VLOOKUP($D121,SALERYCODE,5,0)),Z121)))))))))/IF(AND($D121=2,'ראשי-פרטים כלליים וריכוז הוצאות'!$D$68&lt;&gt;4),1.2,1)</f>
        <v>0</v>
      </c>
      <c r="AC121" s="263"/>
      <c r="AD121" s="264"/>
      <c r="AE121" s="265"/>
      <c r="AF121" s="266"/>
      <c r="AG121" s="267">
        <f t="shared" si="121"/>
        <v>0</v>
      </c>
      <c r="AH121" s="260">
        <f>+(IF(OR($B121=0,$C121=0,$D121=0,$AC$2&gt;$OE$1),0,IF(OR(AC121=0,AE121=0,AF121=0),0,MIN((VLOOKUP($D121,SALERYCODE,3,0))*(IF($D121=6,AF121,AE121))*((MIN((VLOOKUP($D121,SALERYCODE,5,0)),(IF($D121=6,AE121,AF121))))),MIN((VLOOKUP($D121,SALERYCODE,3,0)),(AC121+AD121))*(IF($D121=6,AF121,((MIN((VLOOKUP($D121,SALERYCODE,5,0)),AF121)))))))))/IF(AND($D121=2,'ראשי-פרטים כלליים וריכוז הוצאות'!$D$68&lt;&gt;4),1.2,1)</f>
        <v>0</v>
      </c>
      <c r="AI121" s="263"/>
      <c r="AJ121" s="264"/>
      <c r="AK121" s="265"/>
      <c r="AL121" s="266"/>
      <c r="AM121" s="267">
        <f t="shared" si="122"/>
        <v>0</v>
      </c>
      <c r="AN121" s="260">
        <f>+(IF(OR($B121=0,$C121=0,$D121=0,$AI$2&gt;$OE$1),0,IF(OR(AI121=0,AK121=0,AL121=0),0,MIN((VLOOKUP($D121,SALERYCODE,3,0))*(IF($D121=6,AL121,AK121))*((MIN((VLOOKUP($D121,SALERYCODE,5,0)),(IF($D121=6,AK121,AL121))))),MIN((VLOOKUP($D121,SALERYCODE,3,0)),(AI121+AJ121))*(IF($D121=6,AL121,((MIN((VLOOKUP($D121,SALERYCODE,5,0)),AL121)))))))))/IF(AND($D121=2,'ראשי-פרטים כלליים וריכוז הוצאות'!$D$68&lt;&gt;4),1.2,1)</f>
        <v>0</v>
      </c>
      <c r="AO121" s="263"/>
      <c r="AP121" s="264"/>
      <c r="AQ121" s="265"/>
      <c r="AR121" s="266"/>
      <c r="AS121" s="267">
        <f t="shared" si="123"/>
        <v>0</v>
      </c>
      <c r="AT121" s="260">
        <f>+(IF(OR($B121=0,$C121=0,$D121=0,$AO$2&gt;$OE$1),0,IF(OR(AO121=0,AQ121=0,AR121=0),0,MIN((VLOOKUP($D121,SALERYCODE,3,0))*(IF($D121=6,AR121,AQ121))*((MIN((VLOOKUP($D121,SALERYCODE,5,0)),(IF($D121=6,AQ121,AR121))))),MIN((VLOOKUP($D121,SALERYCODE,3,0)),(AO121+AP121))*(IF($D121=6,AR121,((MIN((VLOOKUP($D121,SALERYCODE,5,0)),AR121)))))))))/IF(AND($D121=2,'ראשי-פרטים כלליים וריכוז הוצאות'!$D$68&lt;&gt;4),1.2,1)</f>
        <v>0</v>
      </c>
      <c r="AU121" s="263"/>
      <c r="AV121" s="264"/>
      <c r="AW121" s="265"/>
      <c r="AX121" s="266"/>
      <c r="AY121" s="267">
        <f t="shared" si="124"/>
        <v>0</v>
      </c>
      <c r="AZ121" s="260">
        <f>+(IF(OR($B121=0,$C121=0,$D121=0,$AU$2&gt;$OE$1),0,IF(OR(AU121=0,AW121=0,AX121=0),0,MIN((VLOOKUP($D121,SALERYCODE,3,0))*(IF($D121=6,AX121,AW121))*((MIN((VLOOKUP($D121,SALERYCODE,5,0)),(IF($D121=6,AW121,AX121))))),MIN((VLOOKUP($D121,SALERYCODE,3,0)),(AU121+AV121))*(IF($D121=6,AX121,((MIN((VLOOKUP($D121,SALERYCODE,5,0)),AX121)))))))))/IF(AND($D121=2,'ראשי-פרטים כלליים וריכוז הוצאות'!$D$68&lt;&gt;4),1.2,1)</f>
        <v>0</v>
      </c>
      <c r="BA121" s="263"/>
      <c r="BB121" s="264"/>
      <c r="BC121" s="265"/>
      <c r="BD121" s="266"/>
      <c r="BE121" s="267">
        <f t="shared" si="125"/>
        <v>0</v>
      </c>
      <c r="BF121" s="260">
        <f>+(IF(OR($B121=0,$C121=0,$D121=0,$BA$2&gt;$OE$1),0,IF(OR(BA121=0,BC121=0,BD121=0),0,MIN((VLOOKUP($D121,SALERYCODE,3,0))*(IF($D121=6,BD121,BC121))*((MIN((VLOOKUP($D121,SALERYCODE,5,0)),(IF($D121=6,BC121,BD121))))),MIN((VLOOKUP($D121,SALERYCODE,3,0)),(BA121+BB121))*(IF($D121=6,BD121,((MIN((VLOOKUP($D121,SALERYCODE,5,0)),BD121)))))))))/IF(AND($D121=2,'ראשי-פרטים כלליים וריכוז הוצאות'!$D$68&lt;&gt;4),1.2,1)</f>
        <v>0</v>
      </c>
      <c r="BG121" s="263"/>
      <c r="BH121" s="264"/>
      <c r="BI121" s="265"/>
      <c r="BJ121" s="266"/>
      <c r="BK121" s="267">
        <f t="shared" si="126"/>
        <v>0</v>
      </c>
      <c r="BL121" s="260">
        <f>+(IF(OR($B121=0,$C121=0,$D121=0,$BG$2&gt;$OE$1),0,IF(OR(BG121=0,BI121=0,BJ121=0),0,MIN((VLOOKUP($D121,SALERYCODE,3,0))*(IF($D121=6,BJ121,BI121))*((MIN((VLOOKUP($D121,SALERYCODE,5,0)),(IF($D121=6,BI121,BJ121))))),MIN((VLOOKUP($D121,SALERYCODE,3,0)),(BG121+BH121))*(IF($D121=6,BJ121,((MIN((VLOOKUP($D121,SALERYCODE,5,0)),BJ121)))))))))/IF(AND($D121=2,'ראשי-פרטים כלליים וריכוז הוצאות'!$D$68&lt;&gt;4),1.2,1)</f>
        <v>0</v>
      </c>
      <c r="BM121" s="263"/>
      <c r="BN121" s="264"/>
      <c r="BO121" s="265"/>
      <c r="BP121" s="266"/>
      <c r="BQ121" s="267">
        <f t="shared" si="127"/>
        <v>0</v>
      </c>
      <c r="BR121" s="260">
        <f>+(IF(OR($B121=0,$C121=0,$D121=0,$BM$2&gt;$OE$1),0,IF(OR(BM121=0,BO121=0,BP121=0),0,MIN((VLOOKUP($D121,SALERYCODE,3,0))*(IF($D121=6,BP121,BO121))*((MIN((VLOOKUP($D121,SALERYCODE,5,0)),(IF($D121=6,BO121,BP121))))),MIN((VLOOKUP($D121,SALERYCODE,3,0)),(BM121+BN121))*(IF($D121=6,BP121,((MIN((VLOOKUP($D121,SALERYCODE,5,0)),BP121)))))))))/IF(AND($D121=2,'ראשי-פרטים כלליים וריכוז הוצאות'!$D$68&lt;&gt;4),1.2,1)</f>
        <v>0</v>
      </c>
      <c r="BS121" s="263"/>
      <c r="BT121" s="264"/>
      <c r="BU121" s="265"/>
      <c r="BV121" s="266"/>
      <c r="BW121" s="267">
        <f t="shared" si="128"/>
        <v>0</v>
      </c>
      <c r="BX121" s="260">
        <f>+(IF(OR($B121=0,$C121=0,$D121=0,$BS$2&gt;$OE$1),0,IF(OR(BS121=0,BU121=0,BV121=0),0,MIN((VLOOKUP($D121,SALERYCODE,3,0))*(IF($D121=6,BV121,BU121))*((MIN((VLOOKUP($D121,SALERYCODE,5,0)),(IF($D121=6,BU121,BV121))))),MIN((VLOOKUP($D121,SALERYCODE,3,0)),(BS121+BT121))*(IF($D121=6,BV121,((MIN((VLOOKUP($D121,SALERYCODE,5,0)),BV121)))))))))/IF(AND($D121=2,'ראשי-פרטים כלליים וריכוז הוצאות'!$D$68&lt;&gt;4),1.2,1)</f>
        <v>0</v>
      </c>
      <c r="BY121" s="263"/>
      <c r="BZ121" s="264"/>
      <c r="CA121" s="265"/>
      <c r="CB121" s="266"/>
      <c r="CC121" s="267">
        <f t="shared" si="129"/>
        <v>0</v>
      </c>
      <c r="CD121" s="260">
        <f>+(IF(OR($B121=0,$C121=0,$D121=0,$BY$2&gt;$OE$1),0,IF(OR(BY121=0,CA121=0,CB121=0),0,MIN((VLOOKUP($D121,SALERYCODE,3,0))*(IF($D121=6,CB121,CA121))*((MIN((VLOOKUP($D121,SALERYCODE,5,0)),(IF($D121=6,CA121,CB121))))),MIN((VLOOKUP($D121,SALERYCODE,3,0)),(BY121+BZ121))*(IF($D121=6,CB121,((MIN((VLOOKUP($D121,SALERYCODE,5,0)),CB121)))))))))/IF(AND($D121=2,'ראשי-פרטים כלליים וריכוז הוצאות'!$D$68&lt;&gt;4),1.2,1)</f>
        <v>0</v>
      </c>
      <c r="CE121" s="263"/>
      <c r="CF121" s="264"/>
      <c r="CG121" s="265"/>
      <c r="CH121" s="266"/>
      <c r="CI121" s="267">
        <f t="shared" si="130"/>
        <v>0</v>
      </c>
      <c r="CJ121" s="260">
        <f>+(IF(OR($B121=0,$C121=0,$D121=0,$CE$2&gt;$OE$1),0,IF(OR(CE121=0,CG121=0,CH121=0),0,MIN((VLOOKUP($D121,SALERYCODE,3,0))*(IF($D121=6,CH121,CG121))*((MIN((VLOOKUP($D121,SALERYCODE,5,0)),(IF($D121=6,CG121,CH121))))),MIN((VLOOKUP($D121,SALERYCODE,3,0)),(CE121+CF121))*(IF($D121=6,CH121,((MIN((VLOOKUP($D121,SALERYCODE,5,0)),CH121)))))))))/IF(AND($D121=2,'ראשי-פרטים כלליים וריכוז הוצאות'!$D$68&lt;&gt;4),1.2,1)</f>
        <v>0</v>
      </c>
      <c r="CK121" s="263"/>
      <c r="CL121" s="264"/>
      <c r="CM121" s="265"/>
      <c r="CN121" s="266"/>
      <c r="CO121" s="267">
        <f t="shared" si="131"/>
        <v>0</v>
      </c>
      <c r="CP121" s="260">
        <f>+(IF(OR($B121=0,$C121=0,$D121=0,$CK$2&gt;$OE$1),0,IF(OR(CK121=0,CM121=0,CN121=0),0,MIN((VLOOKUP($D121,SALERYCODE,3,0))*(IF($D121=6,CN121,CM121))*((MIN((VLOOKUP($D121,SALERYCODE,5,0)),(IF($D121=6,CM121,CN121))))),MIN((VLOOKUP($D121,SALERYCODE,3,0)),(CK121+CL121))*(IF($D121=6,CN121,((MIN((VLOOKUP($D121,SALERYCODE,5,0)),CN121)))))))))/IF(AND($D121=2,'ראשי-פרטים כלליים וריכוז הוצאות'!$D$68&lt;&gt;4),1.2,1)</f>
        <v>0</v>
      </c>
      <c r="CQ121" s="263"/>
      <c r="CR121" s="264"/>
      <c r="CS121" s="265"/>
      <c r="CT121" s="266"/>
      <c r="CU121" s="267">
        <f t="shared" si="132"/>
        <v>0</v>
      </c>
      <c r="CV121" s="260">
        <f>+(IF(OR($B121=0,$C121=0,$D121=0,$CQ$2&gt;$OE$1),0,IF(OR(CQ121=0,CS121=0,CT121=0),0,MIN((VLOOKUP($D121,SALERYCODE,3,0))*(IF($D121=6,CT121,CS121))*((MIN((VLOOKUP($D121,SALERYCODE,5,0)),(IF($D121=6,CS121,CT121))))),MIN((VLOOKUP($D121,SALERYCODE,3,0)),(CQ121+CR121))*(IF($D121=6,CT121,((MIN((VLOOKUP($D121,SALERYCODE,5,0)),CT121)))))))))/IF(AND($D121=2,'ראשי-פרטים כלליים וריכוז הוצאות'!$D$68&lt;&gt;4),1.2,1)</f>
        <v>0</v>
      </c>
      <c r="CW121" s="263"/>
      <c r="CX121" s="264"/>
      <c r="CY121" s="265"/>
      <c r="CZ121" s="266"/>
      <c r="DA121" s="267">
        <f t="shared" si="133"/>
        <v>0</v>
      </c>
      <c r="DB121" s="260">
        <f>+(IF(OR($B121=0,$C121=0,$D121=0,$CW$2&gt;$OE$1),0,IF(OR(CW121=0,CY121=0,CZ121=0),0,MIN((VLOOKUP($D121,SALERYCODE,3,0))*(IF($D121=6,CZ121,CY121))*((MIN((VLOOKUP($D121,SALERYCODE,5,0)),(IF($D121=6,CY121,CZ121))))),MIN((VLOOKUP($D121,SALERYCODE,3,0)),(CW121+CX121))*(IF($D121=6,CZ121,((MIN((VLOOKUP($D121,SALERYCODE,5,0)),CZ121)))))))))/IF(AND($D121=2,'ראשי-פרטים כלליים וריכוז הוצאות'!$D$68&lt;&gt;4),1.2,1)</f>
        <v>0</v>
      </c>
      <c r="DC121" s="263"/>
      <c r="DD121" s="264"/>
      <c r="DE121" s="265"/>
      <c r="DF121" s="266"/>
      <c r="DG121" s="267">
        <f t="shared" si="134"/>
        <v>0</v>
      </c>
      <c r="DH121" s="260">
        <f>+(IF(OR($B121=0,$C121=0,$D121=0,$DC$2&gt;$OE$1),0,IF(OR(DC121=0,DE121=0,DF121=0),0,MIN((VLOOKUP($D121,SALERYCODE,3,0))*(IF($D121=6,DF121,DE121))*((MIN((VLOOKUP($D121,SALERYCODE,5,0)),(IF($D121=6,DE121,DF121))))),MIN((VLOOKUP($D121,SALERYCODE,3,0)),(DC121+DD121))*(IF($D121=6,DF121,((MIN((VLOOKUP($D121,SALERYCODE,5,0)),DF121)))))))))/IF(AND($D121=2,'ראשי-פרטים כלליים וריכוז הוצאות'!$D$68&lt;&gt;4),1.2,1)</f>
        <v>0</v>
      </c>
      <c r="DI121" s="263"/>
      <c r="DJ121" s="264"/>
      <c r="DK121" s="265"/>
      <c r="DL121" s="266"/>
      <c r="DM121" s="267">
        <f t="shared" si="135"/>
        <v>0</v>
      </c>
      <c r="DN121" s="260">
        <f>+(IF(OR($B121=0,$C121=0,$D121=0,$DC$2&gt;$OE$1),0,IF(OR(DI121=0,DK121=0,DL121=0),0,MIN((VLOOKUP($D121,SALERYCODE,3,0))*(IF($D121=6,DL121,DK121))*((MIN((VLOOKUP($D121,SALERYCODE,5,0)),(IF($D121=6,DK121,DL121))))),MIN((VLOOKUP($D121,SALERYCODE,3,0)),(DI121+DJ121))*(IF($D121=6,DL121,((MIN((VLOOKUP($D121,SALERYCODE,5,0)),DL121)))))))))/IF(AND($D121=2,'ראשי-פרטים כלליים וריכוז הוצאות'!$D$68&lt;&gt;4),1.2,1)</f>
        <v>0</v>
      </c>
      <c r="DO121" s="263"/>
      <c r="DP121" s="264"/>
      <c r="DQ121" s="265"/>
      <c r="DR121" s="266"/>
      <c r="DS121" s="267">
        <f t="shared" si="136"/>
        <v>0</v>
      </c>
      <c r="DT121" s="260">
        <f>+(IF(OR($B121=0,$C121=0,$D121=0,$DC$2&gt;$OE$1),0,IF(OR(DO121=0,DQ121=0,DR121=0),0,MIN((VLOOKUP($D121,SALERYCODE,3,0))*(IF($D121=6,DR121,DQ121))*((MIN((VLOOKUP($D121,SALERYCODE,5,0)),(IF($D121=6,DQ121,DR121))))),MIN((VLOOKUP($D121,SALERYCODE,3,0)),(DO121+DP121))*(IF($D121=6,DR121,((MIN((VLOOKUP($D121,SALERYCODE,5,0)),DR121)))))))))/IF(AND($D121=2,'ראשי-פרטים כלליים וריכוז הוצאות'!$D$68&lt;&gt;4),1.2,1)</f>
        <v>0</v>
      </c>
      <c r="DU121" s="263"/>
      <c r="DV121" s="264"/>
      <c r="DW121" s="265"/>
      <c r="DX121" s="266"/>
      <c r="DY121" s="267">
        <f t="shared" si="137"/>
        <v>0</v>
      </c>
      <c r="DZ121" s="260">
        <f>+(IF(OR($B121=0,$C121=0,$D121=0,$DC$2&gt;$OE$1),0,IF(OR(DU121=0,DW121=0,DX121=0),0,MIN((VLOOKUP($D121,SALERYCODE,3,0))*(IF($D121=6,DX121,DW121))*((MIN((VLOOKUP($D121,SALERYCODE,5,0)),(IF($D121=6,DW121,DX121))))),MIN((VLOOKUP($D121,SALERYCODE,3,0)),(DU121+DV121))*(IF($D121=6,DX121,((MIN((VLOOKUP($D121,SALERYCODE,5,0)),DX121)))))))))/IF(AND($D121=2,'ראשי-פרטים כלליים וריכוז הוצאות'!$D$68&lt;&gt;4),1.2,1)</f>
        <v>0</v>
      </c>
      <c r="EA121" s="263"/>
      <c r="EB121" s="264"/>
      <c r="EC121" s="265"/>
      <c r="ED121" s="266"/>
      <c r="EE121" s="267">
        <f t="shared" si="138"/>
        <v>0</v>
      </c>
      <c r="EF121" s="260">
        <f>+(IF(OR($B121=0,$C121=0,$D121=0,$DC$2&gt;$OE$1),0,IF(OR(EA121=0,EC121=0,ED121=0),0,MIN((VLOOKUP($D121,SALERYCODE,3,0))*(IF($D121=6,ED121,EC121))*((MIN((VLOOKUP($D121,SALERYCODE,5,0)),(IF($D121=6,EC121,ED121))))),MIN((VLOOKUP($D121,SALERYCODE,3,0)),(EA121+EB121))*(IF($D121=6,ED121,((MIN((VLOOKUP($D121,SALERYCODE,5,0)),ED121)))))))))/IF(AND($D121=2,'ראשי-פרטים כלליים וריכוז הוצאות'!$D$68&lt;&gt;4),1.2,1)</f>
        <v>0</v>
      </c>
      <c r="EG121" s="263"/>
      <c r="EH121" s="264"/>
      <c r="EI121" s="265"/>
      <c r="EJ121" s="266"/>
      <c r="EK121" s="267">
        <f t="shared" si="139"/>
        <v>0</v>
      </c>
      <c r="EL121" s="260">
        <f>+(IF(OR($B121=0,$C121=0,$D121=0,$DC$2&gt;$OE$1),0,IF(OR(EG121=0,EI121=0,EJ121=0),0,MIN((VLOOKUP($D121,SALERYCODE,3,0))*(IF($D121=6,EJ121,EI121))*((MIN((VLOOKUP($D121,SALERYCODE,5,0)),(IF($D121=6,EI121,EJ121))))),MIN((VLOOKUP($D121,SALERYCODE,3,0)),(EG121+EH121))*(IF($D121=6,EJ121,((MIN((VLOOKUP($D121,SALERYCODE,5,0)),EJ121)))))))))/IF(AND($D121=2,'ראשי-פרטים כלליים וריכוז הוצאות'!$D$68&lt;&gt;4),1.2,1)</f>
        <v>0</v>
      </c>
      <c r="EM121" s="263"/>
      <c r="EN121" s="264"/>
      <c r="EO121" s="265"/>
      <c r="EP121" s="266"/>
      <c r="EQ121" s="267">
        <f t="shared" si="140"/>
        <v>0</v>
      </c>
      <c r="ER121" s="260">
        <f>+(IF(OR($B121=0,$C121=0,$D121=0,$DC$2&gt;$OE$1),0,IF(OR(EM121=0,EO121=0,EP121=0),0,MIN((VLOOKUP($D121,SALERYCODE,3,0))*(IF($D121=6,EP121,EO121))*((MIN((VLOOKUP($D121,SALERYCODE,5,0)),(IF($D121=6,EO121,EP121))))),MIN((VLOOKUP($D121,SALERYCODE,3,0)),(EM121+EN121))*(IF($D121=6,EP121,((MIN((VLOOKUP($D121,SALERYCODE,5,0)),EP121)))))))))/IF(AND($D121=2,'ראשי-פרטים כלליים וריכוז הוצאות'!$D$68&lt;&gt;4),1.2,1)</f>
        <v>0</v>
      </c>
      <c r="ES121" s="263"/>
      <c r="ET121" s="264"/>
      <c r="EU121" s="265"/>
      <c r="EV121" s="266"/>
      <c r="EW121" s="267">
        <f t="shared" si="141"/>
        <v>0</v>
      </c>
      <c r="EX121" s="260">
        <f>+(IF(OR($B121=0,$C121=0,$D121=0,$DC$2&gt;$OE$1),0,IF(OR(ES121=0,EU121=0,EV121=0),0,MIN((VLOOKUP($D121,SALERYCODE,3,0))*(IF($D121=6,EV121,EU121))*((MIN((VLOOKUP($D121,SALERYCODE,5,0)),(IF($D121=6,EU121,EV121))))),MIN((VLOOKUP($D121,SALERYCODE,3,0)),(ES121+ET121))*(IF($D121=6,EV121,((MIN((VLOOKUP($D121,SALERYCODE,5,0)),EV121)))))))))/IF(AND($D121=2,'ראשי-פרטים כלליים וריכוז הוצאות'!$D$68&lt;&gt;4),1.2,1)</f>
        <v>0</v>
      </c>
      <c r="EY121" s="263"/>
      <c r="EZ121" s="264"/>
      <c r="FA121" s="265"/>
      <c r="FB121" s="266"/>
      <c r="FC121" s="267">
        <f t="shared" si="142"/>
        <v>0</v>
      </c>
      <c r="FD121" s="260">
        <f>+(IF(OR($B121=0,$C121=0,$D121=0,$DC$2&gt;$OE$1),0,IF(OR(EY121=0,FA121=0,FB121=0),0,MIN((VLOOKUP($D121,SALERYCODE,3,0))*(IF($D121=6,FB121,FA121))*((MIN((VLOOKUP($D121,SALERYCODE,5,0)),(IF($D121=6,FA121,FB121))))),MIN((VLOOKUP($D121,SALERYCODE,3,0)),(EY121+EZ121))*(IF($D121=6,FB121,((MIN((VLOOKUP($D121,SALERYCODE,5,0)),FB121)))))))))/IF(AND($D121=2,'ראשי-פרטים כלליים וריכוז הוצאות'!$D$68&lt;&gt;4),1.2,1)</f>
        <v>0</v>
      </c>
      <c r="FE121" s="263"/>
      <c r="FF121" s="264"/>
      <c r="FG121" s="265"/>
      <c r="FH121" s="266"/>
      <c r="FI121" s="267">
        <f t="shared" si="143"/>
        <v>0</v>
      </c>
      <c r="FJ121" s="260">
        <f>+(IF(OR($B121=0,$C121=0,$D121=0,$DC$2&gt;$OE$1),0,IF(OR(FE121=0,FG121=0,FH121=0),0,MIN((VLOOKUP($D121,SALERYCODE,3,0))*(IF($D121=6,FH121,FG121))*((MIN((VLOOKUP($D121,SALERYCODE,5,0)),(IF($D121=6,FG121,FH121))))),MIN((VLOOKUP($D121,SALERYCODE,3,0)),(FE121+FF121))*(IF($D121=6,FH121,((MIN((VLOOKUP($D121,SALERYCODE,5,0)),FH121)))))))))/IF(AND($D121=2,'ראשי-פרטים כלליים וריכוז הוצאות'!$D$68&lt;&gt;4),1.2,1)</f>
        <v>0</v>
      </c>
      <c r="FK121" s="263"/>
      <c r="FL121" s="264"/>
      <c r="FM121" s="265"/>
      <c r="FN121" s="266"/>
      <c r="FO121" s="267">
        <f t="shared" si="144"/>
        <v>0</v>
      </c>
      <c r="FP121" s="260">
        <f>+(IF(OR($B121=0,$C121=0,$D121=0,$DC$2&gt;$OE$1),0,IF(OR(FK121=0,FM121=0,FN121=0),0,MIN((VLOOKUP($D121,SALERYCODE,3,0))*(IF($D121=6,FN121,FM121))*((MIN((VLOOKUP($D121,SALERYCODE,5,0)),(IF($D121=6,FM121,FN121))))),MIN((VLOOKUP($D121,SALERYCODE,3,0)),(FK121+FL121))*(IF($D121=6,FN121,((MIN((VLOOKUP($D121,SALERYCODE,5,0)),FN121)))))))))/IF(AND($D121=2,'ראשי-פרטים כלליים וריכוז הוצאות'!$D$68&lt;&gt;4),1.2,1)</f>
        <v>0</v>
      </c>
      <c r="FQ121" s="263"/>
      <c r="FR121" s="264"/>
      <c r="FS121" s="265"/>
      <c r="FT121" s="266"/>
      <c r="FU121" s="267">
        <f t="shared" si="145"/>
        <v>0</v>
      </c>
      <c r="FV121" s="260">
        <f>+(IF(OR($B121=0,$C121=0,$D121=0,$DC$2&gt;$OE$1),0,IF(OR(FQ121=0,FS121=0,FT121=0),0,MIN((VLOOKUP($D121,SALERYCODE,3,0))*(IF($D121=6,FT121,FS121))*((MIN((VLOOKUP($D121,SALERYCODE,5,0)),(IF($D121=6,FS121,FT121))))),MIN((VLOOKUP($D121,SALERYCODE,3,0)),(FQ121+FR121))*(IF($D121=6,FT121,((MIN((VLOOKUP($D121,SALERYCODE,5,0)),FT121)))))))))/IF(AND($D121=2,'ראשי-פרטים כלליים וריכוז הוצאות'!$D$68&lt;&gt;4),1.2,1)</f>
        <v>0</v>
      </c>
      <c r="FW121" s="263"/>
      <c r="FX121" s="264"/>
      <c r="FY121" s="265"/>
      <c r="FZ121" s="266"/>
      <c r="GA121" s="267">
        <f t="shared" si="146"/>
        <v>0</v>
      </c>
      <c r="GB121" s="260">
        <f>+(IF(OR($B121=0,$C121=0,$D121=0,$DC$2&gt;$OE$1),0,IF(OR(FW121=0,FY121=0,FZ121=0),0,MIN((VLOOKUP($D121,SALERYCODE,3,0))*(IF($D121=6,FZ121,FY121))*((MIN((VLOOKUP($D121,SALERYCODE,5,0)),(IF($D121=6,FY121,FZ121))))),MIN((VLOOKUP($D121,SALERYCODE,3,0)),(FW121+FX121))*(IF($D121=6,FZ121,((MIN((VLOOKUP($D121,SALERYCODE,5,0)),FZ121)))))))))/IF(AND($D121=2,'ראשי-פרטים כלליים וריכוז הוצאות'!$D$68&lt;&gt;4),1.2,1)</f>
        <v>0</v>
      </c>
      <c r="GC121" s="263"/>
      <c r="GD121" s="264"/>
      <c r="GE121" s="265"/>
      <c r="GF121" s="266"/>
      <c r="GG121" s="267">
        <f t="shared" si="147"/>
        <v>0</v>
      </c>
      <c r="GH121" s="260">
        <f>+(IF(OR($B121=0,$C121=0,$D121=0,$DC$2&gt;$OE$1),0,IF(OR(GC121=0,GE121=0,GF121=0),0,MIN((VLOOKUP($D121,SALERYCODE,3,0))*(IF($D121=6,GF121,GE121))*((MIN((VLOOKUP($D121,SALERYCODE,5,0)),(IF($D121=6,GE121,GF121))))),MIN((VLOOKUP($D121,SALERYCODE,3,0)),(GC121+GD121))*(IF($D121=6,GF121,((MIN((VLOOKUP($D121,SALERYCODE,5,0)),GF121)))))))))/IF(AND($D121=2,'ראשי-פרטים כלליים וריכוז הוצאות'!$D$68&lt;&gt;4),1.2,1)</f>
        <v>0</v>
      </c>
      <c r="GI121" s="263"/>
      <c r="GJ121" s="264"/>
      <c r="GK121" s="265"/>
      <c r="GL121" s="266"/>
      <c r="GM121" s="267">
        <f t="shared" si="148"/>
        <v>0</v>
      </c>
      <c r="GN121" s="260">
        <f>+(IF(OR($B121=0,$C121=0,$D121=0,$DC$2&gt;$OE$1),0,IF(OR(GI121=0,GK121=0,GL121=0),0,MIN((VLOOKUP($D121,SALERYCODE,3,0))*(IF($D121=6,GL121,GK121))*((MIN((VLOOKUP($D121,SALERYCODE,5,0)),(IF($D121=6,GK121,GL121))))),MIN((VLOOKUP($D121,SALERYCODE,3,0)),(GI121+GJ121))*(IF($D121=6,GL121,((MIN((VLOOKUP($D121,SALERYCODE,5,0)),GL121)))))))))/IF(AND($D121=2,'ראשי-פרטים כלליים וריכוז הוצאות'!$D$68&lt;&gt;4),1.2,1)</f>
        <v>0</v>
      </c>
      <c r="GO121" s="263"/>
      <c r="GP121" s="264"/>
      <c r="GQ121" s="265"/>
      <c r="GR121" s="266"/>
      <c r="GS121" s="267">
        <f t="shared" si="149"/>
        <v>0</v>
      </c>
      <c r="GT121" s="260">
        <f>+(IF(OR($B121=0,$C121=0,$D121=0,$DC$2&gt;$OE$1),0,IF(OR(GO121=0,GQ121=0,GR121=0),0,MIN((VLOOKUP($D121,SALERYCODE,3,0))*(IF($D121=6,GR121,GQ121))*((MIN((VLOOKUP($D121,SALERYCODE,5,0)),(IF($D121=6,GQ121,GR121))))),MIN((VLOOKUP($D121,SALERYCODE,3,0)),(GO121+GP121))*(IF($D121=6,GR121,((MIN((VLOOKUP($D121,SALERYCODE,5,0)),GR121)))))))))/IF(AND($D121=2,'ראשי-פרטים כלליים וריכוז הוצאות'!$D$68&lt;&gt;4),1.2,1)</f>
        <v>0</v>
      </c>
      <c r="GU121" s="263"/>
      <c r="GV121" s="264"/>
      <c r="GW121" s="265"/>
      <c r="GX121" s="266"/>
      <c r="GY121" s="267">
        <f t="shared" si="150"/>
        <v>0</v>
      </c>
      <c r="GZ121" s="260">
        <f>+(IF(OR($B121=0,$C121=0,$D121=0,$DC$2&gt;$OE$1),0,IF(OR(GU121=0,GW121=0,GX121=0),0,MIN((VLOOKUP($D121,SALERYCODE,3,0))*(IF($D121=6,GX121,GW121))*((MIN((VLOOKUP($D121,SALERYCODE,5,0)),(IF($D121=6,GW121,GX121))))),MIN((VLOOKUP($D121,SALERYCODE,3,0)),(GU121+GV121))*(IF($D121=6,GX121,((MIN((VLOOKUP($D121,SALERYCODE,5,0)),GX121)))))))))/IF(AND($D121=2,'ראשי-פרטים כלליים וריכוז הוצאות'!$D$68&lt;&gt;4),1.2,1)</f>
        <v>0</v>
      </c>
      <c r="HA121" s="263"/>
      <c r="HB121" s="264"/>
      <c r="HC121" s="265"/>
      <c r="HD121" s="266"/>
      <c r="HE121" s="267">
        <f t="shared" si="151"/>
        <v>0</v>
      </c>
      <c r="HF121" s="260">
        <f>+(IF(OR($B121=0,$C121=0,$D121=0,$DC$2&gt;$OE$1),0,IF(OR(HA121=0,HC121=0,HD121=0),0,MIN((VLOOKUP($D121,SALERYCODE,3,0))*(IF($D121=6,HD121,HC121))*((MIN((VLOOKUP($D121,SALERYCODE,5,0)),(IF($D121=6,HC121,HD121))))),MIN((VLOOKUP($D121,SALERYCODE,3,0)),(HA121+HB121))*(IF($D121=6,HD121,((MIN((VLOOKUP($D121,SALERYCODE,5,0)),HD121)))))))))/IF(AND($D121=2,'ראשי-פרטים כלליים וריכוז הוצאות'!$D$68&lt;&gt;4),1.2,1)</f>
        <v>0</v>
      </c>
      <c r="HG121" s="263"/>
      <c r="HH121" s="264"/>
      <c r="HI121" s="265"/>
      <c r="HJ121" s="266"/>
      <c r="HK121" s="267">
        <f t="shared" si="152"/>
        <v>0</v>
      </c>
      <c r="HL121" s="260">
        <f>+(IF(OR($B121=0,$C121=0,$D121=0,$DC$2&gt;$OE$1),0,IF(OR(HG121=0,HI121=0,HJ121=0),0,MIN((VLOOKUP($D121,SALERYCODE,3,0))*(IF($D121=6,HJ121,HI121))*((MIN((VLOOKUP($D121,SALERYCODE,5,0)),(IF($D121=6,HI121,HJ121))))),MIN((VLOOKUP($D121,SALERYCODE,3,0)),(HG121+HH121))*(IF($D121=6,HJ121,((MIN((VLOOKUP($D121,SALERYCODE,5,0)),HJ121)))))))))/IF(AND($D121=2,'ראשי-פרטים כלליים וריכוז הוצאות'!$D$68&lt;&gt;4),1.2,1)</f>
        <v>0</v>
      </c>
      <c r="HM121" s="263"/>
      <c r="HN121" s="264"/>
      <c r="HO121" s="265"/>
      <c r="HP121" s="266"/>
      <c r="HQ121" s="267">
        <f t="shared" si="153"/>
        <v>0</v>
      </c>
      <c r="HR121" s="260">
        <f>+(IF(OR($B121=0,$C121=0,$D121=0,$DC$2&gt;$OE$1),0,IF(OR(HM121=0,HO121=0,HP121=0),0,MIN((VLOOKUP($D121,SALERYCODE,3,0))*(IF($D121=6,HP121,HO121))*((MIN((VLOOKUP($D121,SALERYCODE,5,0)),(IF($D121=6,HO121,HP121))))),MIN((VLOOKUP($D121,SALERYCODE,3,0)),(HM121+HN121))*(IF($D121=6,HP121,((MIN((VLOOKUP($D121,SALERYCODE,5,0)),HP121)))))))))/IF(AND($D121=2,'ראשי-פרטים כלליים וריכוז הוצאות'!$D$68&lt;&gt;4),1.2,1)</f>
        <v>0</v>
      </c>
      <c r="HS121" s="263"/>
      <c r="HT121" s="264"/>
      <c r="HU121" s="265"/>
      <c r="HV121" s="266"/>
      <c r="HW121" s="267">
        <f t="shared" si="154"/>
        <v>0</v>
      </c>
      <c r="HX121" s="260">
        <f>+(IF(OR($B121=0,$C121=0,$D121=0,$DC$2&gt;$OE$1),0,IF(OR(HS121=0,HU121=0,HV121=0),0,MIN((VLOOKUP($D121,SALERYCODE,3,0))*(IF($D121=6,HV121,HU121))*((MIN((VLOOKUP($D121,SALERYCODE,5,0)),(IF($D121=6,HU121,HV121))))),MIN((VLOOKUP($D121,SALERYCODE,3,0)),(HS121+HT121))*(IF($D121=6,HV121,((MIN((VLOOKUP($D121,SALERYCODE,5,0)),HV121)))))))))/IF(AND($D121=2,'ראשי-פרטים כלליים וריכוז הוצאות'!$D$68&lt;&gt;4),1.2,1)</f>
        <v>0</v>
      </c>
      <c r="HY121" s="263"/>
      <c r="HZ121" s="264"/>
      <c r="IA121" s="265"/>
      <c r="IB121" s="266"/>
      <c r="IC121" s="267">
        <f t="shared" si="155"/>
        <v>0</v>
      </c>
      <c r="ID121" s="260">
        <f>+(IF(OR($B121=0,$C121=0,$D121=0,$DC$2&gt;$OE$1),0,IF(OR(HY121=0,IA121=0,IB121=0),0,MIN((VLOOKUP($D121,SALERYCODE,3,0))*(IF($D121=6,IB121,IA121))*((MIN((VLOOKUP($D121,SALERYCODE,5,0)),(IF($D121=6,IA121,IB121))))),MIN((VLOOKUP($D121,SALERYCODE,3,0)),(HY121+HZ121))*(IF($D121=6,IB121,((MIN((VLOOKUP($D121,SALERYCODE,5,0)),IB121)))))))))/IF(AND($D121=2,'ראשי-פרטים כלליים וריכוז הוצאות'!$D$68&lt;&gt;4),1.2,1)</f>
        <v>0</v>
      </c>
      <c r="IE121" s="263"/>
      <c r="IF121" s="264"/>
      <c r="IG121" s="265"/>
      <c r="IH121" s="266"/>
      <c r="II121" s="267">
        <f t="shared" si="156"/>
        <v>0</v>
      </c>
      <c r="IJ121" s="260">
        <f>+(IF(OR($B121=0,$C121=0,$D121=0,$DC$2&gt;$OE$1),0,IF(OR(IE121=0,IG121=0,IH121=0),0,MIN((VLOOKUP($D121,SALERYCODE,3,0))*(IF($D121=6,IH121,IG121))*((MIN((VLOOKUP($D121,SALERYCODE,5,0)),(IF($D121=6,IG121,IH121))))),MIN((VLOOKUP($D121,SALERYCODE,3,0)),(IE121+IF121))*(IF($D121=6,IH121,((MIN((VLOOKUP($D121,SALERYCODE,5,0)),IH121)))))))))/IF(AND($D121=2,'ראשי-פרטים כלליים וריכוז הוצאות'!$D$68&lt;&gt;4),1.2,1)</f>
        <v>0</v>
      </c>
      <c r="IK121" s="263"/>
      <c r="IL121" s="264"/>
      <c r="IM121" s="265"/>
      <c r="IN121" s="266"/>
      <c r="IO121" s="267">
        <f t="shared" si="157"/>
        <v>0</v>
      </c>
      <c r="IP121" s="260">
        <f>+(IF(OR($B121=0,$C121=0,$D121=0,$DC$2&gt;$OE$1),0,IF(OR(IK121=0,IM121=0,IN121=0),0,MIN((VLOOKUP($D121,SALERYCODE,3,0))*(IF($D121=6,IN121,IM121))*((MIN((VLOOKUP($D121,SALERYCODE,5,0)),(IF($D121=6,IM121,IN121))))),MIN((VLOOKUP($D121,SALERYCODE,3,0)),(IK121+IL121))*(IF($D121=6,IN121,((MIN((VLOOKUP($D121,SALERYCODE,5,0)),IN121)))))))))/IF(AND($D121=2,'ראשי-פרטים כלליים וריכוז הוצאות'!$D$68&lt;&gt;4),1.2,1)</f>
        <v>0</v>
      </c>
      <c r="IQ121" s="263"/>
      <c r="IR121" s="264"/>
      <c r="IS121" s="265"/>
      <c r="IT121" s="266"/>
      <c r="IU121" s="267">
        <f t="shared" si="158"/>
        <v>0</v>
      </c>
      <c r="IV121" s="260">
        <f>+(IF(OR($B121=0,$C121=0,$D121=0,$DC$2&gt;$OE$1),0,IF(OR(IQ121=0,IS121=0,IT121=0),0,MIN((VLOOKUP($D121,SALERYCODE,3,0))*(IF($D121=6,IT121,IS121))*((MIN((VLOOKUP($D121,SALERYCODE,5,0)),(IF($D121=6,IS121,IT121))))),MIN((VLOOKUP($D121,SALERYCODE,3,0)),(IQ121+IR121))*(IF($D121=6,IT121,((MIN((VLOOKUP($D121,SALERYCODE,5,0)),IT121)))))))))/IF(AND($D121=2,'ראשי-פרטים כלליים וריכוז הוצאות'!$D$68&lt;&gt;4),1.2,1)</f>
        <v>0</v>
      </c>
      <c r="IW121" s="263"/>
      <c r="IX121" s="264"/>
      <c r="IY121" s="265"/>
      <c r="IZ121" s="266"/>
      <c r="JA121" s="267">
        <f t="shared" si="159"/>
        <v>0</v>
      </c>
      <c r="JB121" s="260">
        <f>+(IF(OR($B121=0,$C121=0,$D121=0,$DC$2&gt;$OE$1),0,IF(OR(IW121=0,IY121=0,IZ121=0),0,MIN((VLOOKUP($D121,SALERYCODE,3,0))*(IF($D121=6,IZ121,IY121))*((MIN((VLOOKUP($D121,SALERYCODE,5,0)),(IF($D121=6,IY121,IZ121))))),MIN((VLOOKUP($D121,SALERYCODE,3,0)),(IW121+IX121))*(IF($D121=6,IZ121,((MIN((VLOOKUP($D121,SALERYCODE,5,0)),IZ121)))))))))/IF(AND($D121=2,'ראשי-פרטים כלליים וריכוז הוצאות'!$D$68&lt;&gt;4),1.2,1)</f>
        <v>0</v>
      </c>
      <c r="JC121" s="263"/>
      <c r="JD121" s="264"/>
      <c r="JE121" s="265"/>
      <c r="JF121" s="266"/>
      <c r="JG121" s="267">
        <f t="shared" si="160"/>
        <v>0</v>
      </c>
      <c r="JH121" s="260">
        <f>+(IF(OR($B121=0,$C121=0,$D121=0,$DC$2&gt;$OE$1),0,IF(OR(JC121=0,JE121=0,JF121=0),0,MIN((VLOOKUP($D121,SALERYCODE,3,0))*(IF($D121=6,JF121,JE121))*((MIN((VLOOKUP($D121,SALERYCODE,5,0)),(IF($D121=6,JE121,JF121))))),MIN((VLOOKUP($D121,SALERYCODE,3,0)),(JC121+JD121))*(IF($D121=6,JF121,((MIN((VLOOKUP($D121,SALERYCODE,5,0)),JF121)))))))))/IF(AND($D121=2,'ראשי-פרטים כלליים וריכוז הוצאות'!$D$68&lt;&gt;4),1.2,1)</f>
        <v>0</v>
      </c>
      <c r="JI121" s="263"/>
      <c r="JJ121" s="264"/>
      <c r="JK121" s="265"/>
      <c r="JL121" s="266"/>
      <c r="JM121" s="267">
        <f t="shared" si="161"/>
        <v>0</v>
      </c>
      <c r="JN121" s="260">
        <f>+(IF(OR($B121=0,$C121=0,$D121=0,$DC$2&gt;$OE$1),0,IF(OR(JI121=0,JK121=0,JL121=0),0,MIN((VLOOKUP($D121,SALERYCODE,3,0))*(IF($D121=6,JL121,JK121))*((MIN((VLOOKUP($D121,SALERYCODE,5,0)),(IF($D121=6,JK121,JL121))))),MIN((VLOOKUP($D121,SALERYCODE,3,0)),(JI121+JJ121))*(IF($D121=6,JL121,((MIN((VLOOKUP($D121,SALERYCODE,5,0)),JL121)))))))))/IF(AND($D121=2,'ראשי-פרטים כלליים וריכוז הוצאות'!$D$68&lt;&gt;4),1.2,1)</f>
        <v>0</v>
      </c>
      <c r="JO121" s="263"/>
      <c r="JP121" s="264"/>
      <c r="JQ121" s="265"/>
      <c r="JR121" s="266"/>
      <c r="JS121" s="267">
        <f t="shared" si="162"/>
        <v>0</v>
      </c>
      <c r="JT121" s="260">
        <f>+(IF(OR($B121=0,$C121=0,$D121=0,$DC$2&gt;$OE$1),0,IF(OR(JO121=0,JQ121=0,JR121=0),0,MIN((VLOOKUP($D121,SALERYCODE,3,0))*(IF($D121=6,JR121,JQ121))*((MIN((VLOOKUP($D121,SALERYCODE,5,0)),(IF($D121=6,JQ121,JR121))))),MIN((VLOOKUP($D121,SALERYCODE,3,0)),(JO121+JP121))*(IF($D121=6,JR121,((MIN((VLOOKUP($D121,SALERYCODE,5,0)),JR121)))))))))/IF(AND($D121=2,'ראשי-פרטים כלליים וריכוז הוצאות'!$D$68&lt;&gt;4),1.2,1)</f>
        <v>0</v>
      </c>
      <c r="JU121" s="263"/>
      <c r="JV121" s="264"/>
      <c r="JW121" s="265"/>
      <c r="JX121" s="266"/>
      <c r="JY121" s="267">
        <f t="shared" si="163"/>
        <v>0</v>
      </c>
      <c r="JZ121" s="260">
        <f>+(IF(OR($B121=0,$C121=0,$D121=0,$DC$2&gt;$OE$1),0,IF(OR(JU121=0,JW121=0,JX121=0),0,MIN((VLOOKUP($D121,SALERYCODE,3,0))*(IF($D121=6,JX121,JW121))*((MIN((VLOOKUP($D121,SALERYCODE,5,0)),(IF($D121=6,JW121,JX121))))),MIN((VLOOKUP($D121,SALERYCODE,3,0)),(JU121+JV121))*(IF($D121=6,JX121,((MIN((VLOOKUP($D121,SALERYCODE,5,0)),JX121)))))))))/IF(AND($D121=2,'ראשי-פרטים כלליים וריכוז הוצאות'!$D$68&lt;&gt;4),1.2,1)</f>
        <v>0</v>
      </c>
      <c r="KA121" s="263"/>
      <c r="KB121" s="264"/>
      <c r="KC121" s="265"/>
      <c r="KD121" s="266"/>
      <c r="KE121" s="267">
        <f t="shared" si="164"/>
        <v>0</v>
      </c>
      <c r="KF121" s="260">
        <f>+(IF(OR($B121=0,$C121=0,$D121=0,$DC$2&gt;$OE$1),0,IF(OR(KA121=0,KC121=0,KD121=0),0,MIN((VLOOKUP($D121,SALERYCODE,3,0))*(IF($D121=6,KD121,KC121))*((MIN((VLOOKUP($D121,SALERYCODE,5,0)),(IF($D121=6,KC121,KD121))))),MIN((VLOOKUP($D121,SALERYCODE,3,0)),(KA121+KB121))*(IF($D121=6,KD121,((MIN((VLOOKUP($D121,SALERYCODE,5,0)),KD121)))))))))/IF(AND($D121=2,'ראשי-פרטים כלליים וריכוז הוצאות'!$D$68&lt;&gt;4),1.2,1)</f>
        <v>0</v>
      </c>
      <c r="KG121" s="263"/>
      <c r="KH121" s="264"/>
      <c r="KI121" s="265"/>
      <c r="KJ121" s="266"/>
      <c r="KK121" s="267">
        <f t="shared" si="165"/>
        <v>0</v>
      </c>
      <c r="KL121" s="260">
        <f>+(IF(OR($B121=0,$C121=0,$D121=0,$DC$2&gt;$OE$1),0,IF(OR(KG121=0,KI121=0,KJ121=0),0,MIN((VLOOKUP($D121,SALERYCODE,3,0))*(IF($D121=6,KJ121,KI121))*((MIN((VLOOKUP($D121,SALERYCODE,5,0)),(IF($D121=6,KI121,KJ121))))),MIN((VLOOKUP($D121,SALERYCODE,3,0)),(KG121+KH121))*(IF($D121=6,KJ121,((MIN((VLOOKUP($D121,SALERYCODE,5,0)),KJ121)))))))))/IF(AND($D121=2,'ראשי-פרטים כלליים וריכוז הוצאות'!$D$68&lt;&gt;4),1.2,1)</f>
        <v>0</v>
      </c>
      <c r="KM121" s="263"/>
      <c r="KN121" s="264"/>
      <c r="KO121" s="265"/>
      <c r="KP121" s="266"/>
      <c r="KQ121" s="267">
        <f t="shared" si="166"/>
        <v>0</v>
      </c>
      <c r="KR121" s="260">
        <f>+(IF(OR($B121=0,$C121=0,$D121=0,$DC$2&gt;$OE$1),0,IF(OR(KM121=0,KO121=0,KP121=0),0,MIN((VLOOKUP($D121,SALERYCODE,3,0))*(IF($D121=6,KP121,KO121))*((MIN((VLOOKUP($D121,SALERYCODE,5,0)),(IF($D121=6,KO121,KP121))))),MIN((VLOOKUP($D121,SALERYCODE,3,0)),(KM121+KN121))*(IF($D121=6,KP121,((MIN((VLOOKUP($D121,SALERYCODE,5,0)),KP121)))))))))/IF(AND($D121=2,'ראשי-פרטים כלליים וריכוז הוצאות'!$D$68&lt;&gt;4),1.2,1)</f>
        <v>0</v>
      </c>
      <c r="KS121" s="263"/>
      <c r="KT121" s="264"/>
      <c r="KU121" s="265"/>
      <c r="KV121" s="266"/>
      <c r="KW121" s="267">
        <f t="shared" si="167"/>
        <v>0</v>
      </c>
      <c r="KX121" s="260">
        <f>+(IF(OR($B121=0,$C121=0,$D121=0,$DC$2&gt;$OE$1),0,IF(OR(KS121=0,KU121=0,KV121=0),0,MIN((VLOOKUP($D121,SALERYCODE,3,0))*(IF($D121=6,KV121,KU121))*((MIN((VLOOKUP($D121,SALERYCODE,5,0)),(IF($D121=6,KU121,KV121))))),MIN((VLOOKUP($D121,SALERYCODE,3,0)),(KS121+KT121))*(IF($D121=6,KV121,((MIN((VLOOKUP($D121,SALERYCODE,5,0)),KV121)))))))))/IF(AND($D121=2,'ראשי-פרטים כלליים וריכוז הוצאות'!$D$68&lt;&gt;4),1.2,1)</f>
        <v>0</v>
      </c>
      <c r="KY121" s="263"/>
      <c r="KZ121" s="264"/>
      <c r="LA121" s="265"/>
      <c r="LB121" s="266"/>
      <c r="LC121" s="267">
        <f t="shared" si="168"/>
        <v>0</v>
      </c>
      <c r="LD121" s="260">
        <f>+(IF(OR($B121=0,$C121=0,$D121=0,$DC$2&gt;$OE$1),0,IF(OR(KY121=0,LA121=0,LB121=0),0,MIN((VLOOKUP($D121,SALERYCODE,3,0))*(IF($D121=6,LB121,LA121))*((MIN((VLOOKUP($D121,SALERYCODE,5,0)),(IF($D121=6,LA121,LB121))))),MIN((VLOOKUP($D121,SALERYCODE,3,0)),(KY121+KZ121))*(IF($D121=6,LB121,((MIN((VLOOKUP($D121,SALERYCODE,5,0)),LB121)))))))))/IF(AND($D121=2,'ראשי-פרטים כלליים וריכוז הוצאות'!$D$68&lt;&gt;4),1.2,1)</f>
        <v>0</v>
      </c>
      <c r="LE121" s="263"/>
      <c r="LF121" s="264"/>
      <c r="LG121" s="265"/>
      <c r="LH121" s="266"/>
      <c r="LI121" s="267">
        <f t="shared" si="169"/>
        <v>0</v>
      </c>
      <c r="LJ121" s="260">
        <f>+(IF(OR($B121=0,$C121=0,$D121=0,$DC$2&gt;$OE$1),0,IF(OR(LE121=0,LG121=0,LH121=0),0,MIN((VLOOKUP($D121,SALERYCODE,3,0))*(IF($D121=6,LH121,LG121))*((MIN((VLOOKUP($D121,SALERYCODE,5,0)),(IF($D121=6,LG121,LH121))))),MIN((VLOOKUP($D121,SALERYCODE,3,0)),(LE121+LF121))*(IF($D121=6,LH121,((MIN((VLOOKUP($D121,SALERYCODE,5,0)),LH121)))))))))/IF(AND($D121=2,'ראשי-פרטים כלליים וריכוז הוצאות'!$D$68&lt;&gt;4),1.2,1)</f>
        <v>0</v>
      </c>
      <c r="LK121" s="263"/>
      <c r="LL121" s="264"/>
      <c r="LM121" s="265"/>
      <c r="LN121" s="266"/>
      <c r="LO121" s="267">
        <f t="shared" si="170"/>
        <v>0</v>
      </c>
      <c r="LP121" s="260">
        <f>+(IF(OR($B121=0,$C121=0,$D121=0,$DC$2&gt;$OE$1),0,IF(OR(LK121=0,LM121=0,LN121=0),0,MIN((VLOOKUP($D121,SALERYCODE,3,0))*(IF($D121=6,LN121,LM121))*((MIN((VLOOKUP($D121,SALERYCODE,5,0)),(IF($D121=6,LM121,LN121))))),MIN((VLOOKUP($D121,SALERYCODE,3,0)),(LK121+LL121))*(IF($D121=6,LN121,((MIN((VLOOKUP($D121,SALERYCODE,5,0)),LN121)))))))))/IF(AND($D121=2,'ראשי-פרטים כלליים וריכוז הוצאות'!$D$68&lt;&gt;4),1.2,1)</f>
        <v>0</v>
      </c>
      <c r="LQ121" s="263"/>
      <c r="LR121" s="264"/>
      <c r="LS121" s="265"/>
      <c r="LT121" s="266"/>
      <c r="LU121" s="267">
        <f t="shared" si="171"/>
        <v>0</v>
      </c>
      <c r="LV121" s="260">
        <f>+(IF(OR($B121=0,$C121=0,$D121=0,$DC$2&gt;$OE$1),0,IF(OR(LQ121=0,LS121=0,LT121=0),0,MIN((VLOOKUP($D121,SALERYCODE,3,0))*(IF($D121=6,LT121,LS121))*((MIN((VLOOKUP($D121,SALERYCODE,5,0)),(IF($D121=6,LS121,LT121))))),MIN((VLOOKUP($D121,SALERYCODE,3,0)),(LQ121+LR121))*(IF($D121=6,LT121,((MIN((VLOOKUP($D121,SALERYCODE,5,0)),LT121)))))))))/IF(AND($D121=2,'ראשי-פרטים כלליים וריכוז הוצאות'!$D$68&lt;&gt;4),1.2,1)</f>
        <v>0</v>
      </c>
      <c r="LW121" s="263"/>
      <c r="LX121" s="264"/>
      <c r="LY121" s="265"/>
      <c r="LZ121" s="266"/>
      <c r="MA121" s="267">
        <f t="shared" si="172"/>
        <v>0</v>
      </c>
      <c r="MB121" s="260">
        <f>+(IF(OR($B121=0,$C121=0,$D121=0,$DC$2&gt;$OE$1),0,IF(OR(LW121=0,LY121=0,LZ121=0),0,MIN((VLOOKUP($D121,SALERYCODE,3,0))*(IF($D121=6,LZ121,LY121))*((MIN((VLOOKUP($D121,SALERYCODE,5,0)),(IF($D121=6,LY121,LZ121))))),MIN((VLOOKUP($D121,SALERYCODE,3,0)),(LW121+LX121))*(IF($D121=6,LZ121,((MIN((VLOOKUP($D121,SALERYCODE,5,0)),LZ121)))))))))/IF(AND($D121=2,'ראשי-פרטים כלליים וריכוז הוצאות'!$D$68&lt;&gt;4),1.2,1)</f>
        <v>0</v>
      </c>
      <c r="MC121" s="263"/>
      <c r="MD121" s="264"/>
      <c r="ME121" s="265"/>
      <c r="MF121" s="266"/>
      <c r="MG121" s="267">
        <f t="shared" si="173"/>
        <v>0</v>
      </c>
      <c r="MH121" s="260">
        <f>+(IF(OR($B121=0,$C121=0,$D121=0,$DC$2&gt;$OE$1),0,IF(OR(MC121=0,ME121=0,MF121=0),0,MIN((VLOOKUP($D121,SALERYCODE,3,0))*(IF($D121=6,MF121,ME121))*((MIN((VLOOKUP($D121,SALERYCODE,5,0)),(IF($D121=6,ME121,MF121))))),MIN((VLOOKUP($D121,SALERYCODE,3,0)),(MC121+MD121))*(IF($D121=6,MF121,((MIN((VLOOKUP($D121,SALERYCODE,5,0)),MF121)))))))))/IF(AND($D121=2,'ראשי-פרטים כלליים וריכוז הוצאות'!$D$68&lt;&gt;4),1.2,1)</f>
        <v>0</v>
      </c>
      <c r="MI121" s="263"/>
      <c r="MJ121" s="264"/>
      <c r="MK121" s="265"/>
      <c r="ML121" s="266"/>
      <c r="MM121" s="267">
        <f t="shared" si="174"/>
        <v>0</v>
      </c>
      <c r="MN121" s="260">
        <f>+(IF(OR($B121=0,$C121=0,$D121=0,$DC$2&gt;$OE$1),0,IF(OR(MI121=0,MK121=0,ML121=0),0,MIN((VLOOKUP($D121,SALERYCODE,3,0))*(IF($D121=6,ML121,MK121))*((MIN((VLOOKUP($D121,SALERYCODE,5,0)),(IF($D121=6,MK121,ML121))))),MIN((VLOOKUP($D121,SALERYCODE,3,0)),(MI121+MJ121))*(IF($D121=6,ML121,((MIN((VLOOKUP($D121,SALERYCODE,5,0)),ML121)))))))))/IF(AND($D121=2,'ראשי-פרטים כלליים וריכוז הוצאות'!$D$68&lt;&gt;4),1.2,1)</f>
        <v>0</v>
      </c>
      <c r="MO121" s="263"/>
      <c r="MP121" s="264"/>
      <c r="MQ121" s="265"/>
      <c r="MR121" s="266"/>
      <c r="MS121" s="267">
        <f t="shared" si="175"/>
        <v>0</v>
      </c>
      <c r="MT121" s="260">
        <f>+(IF(OR($B121=0,$C121=0,$D121=0,$DC$2&gt;$OE$1),0,IF(OR(MO121=0,MQ121=0,MR121=0),0,MIN((VLOOKUP($D121,SALERYCODE,3,0))*(IF($D121=6,MR121,MQ121))*((MIN((VLOOKUP($D121,SALERYCODE,5,0)),(IF($D121=6,MQ121,MR121))))),MIN((VLOOKUP($D121,SALERYCODE,3,0)),(MO121+MP121))*(IF($D121=6,MR121,((MIN((VLOOKUP($D121,SALERYCODE,5,0)),MR121)))))))))/IF(AND($D121=2,'ראשי-פרטים כלליים וריכוז הוצאות'!$D$68&lt;&gt;4),1.2,1)</f>
        <v>0</v>
      </c>
      <c r="MU121" s="263"/>
      <c r="MV121" s="264"/>
      <c r="MW121" s="265"/>
      <c r="MX121" s="266"/>
      <c r="MY121" s="267">
        <f t="shared" si="176"/>
        <v>0</v>
      </c>
      <c r="MZ121" s="260">
        <f>+(IF(OR($B121=0,$C121=0,$D121=0,$DC$2&gt;$OE$1),0,IF(OR(MU121=0,MW121=0,MX121=0),0,MIN((VLOOKUP($D121,SALERYCODE,3,0))*(IF($D121=6,MX121,MW121))*((MIN((VLOOKUP($D121,SALERYCODE,5,0)),(IF($D121=6,MW121,MX121))))),MIN((VLOOKUP($D121,SALERYCODE,3,0)),(MU121+MV121))*(IF($D121=6,MX121,((MIN((VLOOKUP($D121,SALERYCODE,5,0)),MX121)))))))))/IF(AND($D121=2,'ראשי-פרטים כלליים וריכוז הוצאות'!$D$68&lt;&gt;4),1.2,1)</f>
        <v>0</v>
      </c>
      <c r="NA121" s="263"/>
      <c r="NB121" s="264"/>
      <c r="NC121" s="265"/>
      <c r="ND121" s="266"/>
      <c r="NE121" s="267">
        <f t="shared" si="177"/>
        <v>0</v>
      </c>
      <c r="NF121" s="260">
        <f>+(IF(OR($B121=0,$C121=0,$D121=0,$DC$2&gt;$OE$1),0,IF(OR(NA121=0,NC121=0,ND121=0),0,MIN((VLOOKUP($D121,SALERYCODE,3,0))*(IF($D121=6,ND121,NC121))*((MIN((VLOOKUP($D121,SALERYCODE,5,0)),(IF($D121=6,NC121,ND121))))),MIN((VLOOKUP($D121,SALERYCODE,3,0)),(NA121+NB121))*(IF($D121=6,ND121,((MIN((VLOOKUP($D121,SALERYCODE,5,0)),ND121)))))))))/IF(AND($D121=2,'ראשי-פרטים כלליים וריכוז הוצאות'!$D$68&lt;&gt;4),1.2,1)</f>
        <v>0</v>
      </c>
      <c r="NG121" s="263"/>
      <c r="NH121" s="264"/>
      <c r="NI121" s="265"/>
      <c r="NJ121" s="266"/>
      <c r="NK121" s="267">
        <f t="shared" si="178"/>
        <v>0</v>
      </c>
      <c r="NL121" s="260">
        <f>+(IF(OR($B121=0,$C121=0,$D121=0,$DC$2&gt;$OE$1),0,IF(OR(NG121=0,NI121=0,NJ121=0),0,MIN((VLOOKUP($D121,SALERYCODE,3,0))*(IF($D121=6,NJ121,NI121))*((MIN((VLOOKUP($D121,SALERYCODE,5,0)),(IF($D121=6,NI121,NJ121))))),MIN((VLOOKUP($D121,SALERYCODE,3,0)),(NG121+NH121))*(IF($D121=6,NJ121,((MIN((VLOOKUP($D121,SALERYCODE,5,0)),NJ121)))))))))/IF(AND($D121=2,'ראשי-פרטים כלליים וריכוז הוצאות'!$D$68&lt;&gt;4),1.2,1)</f>
        <v>0</v>
      </c>
      <c r="NM121" s="263"/>
      <c r="NN121" s="264"/>
      <c r="NO121" s="265"/>
      <c r="NP121" s="266"/>
      <c r="NQ121" s="267">
        <f t="shared" si="179"/>
        <v>0</v>
      </c>
      <c r="NR121" s="260">
        <f>+(IF(OR($B121=0,$C121=0,$D121=0,$DC$2&gt;$OE$1),0,IF(OR(NM121=0,NO121=0,NP121=0),0,MIN((VLOOKUP($D121,SALERYCODE,3,0))*(IF($D121=6,NP121,NO121))*((MIN((VLOOKUP($D121,SALERYCODE,5,0)),(IF($D121=6,NO121,NP121))))),MIN((VLOOKUP($D121,SALERYCODE,3,0)),(NM121+NN121))*(IF($D121=6,NP121,((MIN((VLOOKUP($D121,SALERYCODE,5,0)),NP121)))))))))/IF(AND($D121=2,'ראשי-פרטים כלליים וריכוז הוצאות'!$D$68&lt;&gt;4),1.2,1)</f>
        <v>0</v>
      </c>
      <c r="NS121" s="263"/>
      <c r="NT121" s="264"/>
      <c r="NU121" s="265"/>
      <c r="NV121" s="266"/>
      <c r="NW121" s="267">
        <f t="shared" si="180"/>
        <v>0</v>
      </c>
      <c r="NX121" s="260">
        <f>+(IF(OR($B121=0,$C121=0,$D121=0,$DC$2&gt;$OE$1),0,IF(OR(NS121=0,NU121=0,NV121=0),0,MIN((VLOOKUP($D121,SALERYCODE,3,0))*(IF($D121=6,NV121,NU121))*((MIN((VLOOKUP($D121,SALERYCODE,5,0)),(IF($D121=6,NU121,NV121))))),MIN((VLOOKUP($D121,SALERYCODE,3,0)),(NS121+NT121))*(IF($D121=6,NV121,((MIN((VLOOKUP($D121,SALERYCODE,5,0)),NV121)))))))))/IF(AND($D121=2,'ראשי-פרטים כלליים וריכוז הוצאות'!$D$68&lt;&gt;4),1.2,1)</f>
        <v>0</v>
      </c>
      <c r="NY121" s="263"/>
      <c r="NZ121" s="264"/>
      <c r="OA121" s="265"/>
      <c r="OB121" s="266"/>
      <c r="OC121" s="267">
        <f t="shared" si="181"/>
        <v>0</v>
      </c>
      <c r="OD121" s="260">
        <f>+(IF(OR($B121=0,$C121=0,$D121=0,$DC$2&gt;$OE$1),0,IF(OR(NY121=0,OA121=0,OB121=0),0,MIN((VLOOKUP($D121,SALERYCODE,3,0))*(IF($D121=6,OB121,OA121))*((MIN((VLOOKUP($D121,SALERYCODE,5,0)),(IF($D121=6,OA121,OB121))))),MIN((VLOOKUP($D121,SALERYCODE,3,0)),(NY121+NZ121))*(IF($D121=6,OB121,((MIN((VLOOKUP($D121,SALERYCODE,5,0)),OB121)))))))))/IF(AND($D121=2,'ראשי-פרטים כלליים וריכוז הוצאות'!$D$68&lt;&gt;4),1.2,1)</f>
        <v>0</v>
      </c>
      <c r="OE121" s="275">
        <f t="shared" si="192"/>
        <v>0</v>
      </c>
      <c r="OF121" s="283">
        <f t="shared" si="193"/>
        <v>9.9999999999999995E-7</v>
      </c>
      <c r="OG121" s="276">
        <f t="shared" si="194"/>
        <v>0</v>
      </c>
      <c r="OH121" s="275">
        <f t="shared" si="195"/>
        <v>0</v>
      </c>
      <c r="OI121" s="275">
        <v>0</v>
      </c>
      <c r="OJ121" s="258">
        <f t="shared" si="191"/>
        <v>0</v>
      </c>
      <c r="OK121" s="284"/>
      <c r="OL121" s="116">
        <f>MIN(OJ121+OK121*OF121*OE121/$OL$1/IF(AND($D121=2,'ראשי-פרטים כלליים וריכוז הוצאות'!$D$68&lt;&gt;4),1.2,1),IF($D121&gt;0,VLOOKUP($D121,SALERYCODE,3,0)*12*OG121,0))</f>
        <v>0</v>
      </c>
      <c r="OM121" s="95">
        <f t="shared" si="182"/>
        <v>0</v>
      </c>
      <c r="ON121" s="11">
        <f t="shared" si="183"/>
        <v>0</v>
      </c>
      <c r="OO121" s="11">
        <f t="shared" si="184"/>
        <v>0</v>
      </c>
      <c r="OP121" s="22">
        <f t="shared" si="185"/>
        <v>0</v>
      </c>
      <c r="OQ121" s="11">
        <f t="shared" si="186"/>
        <v>0</v>
      </c>
      <c r="OR121" s="11" t="e">
        <f>#REF!</f>
        <v>#REF!</v>
      </c>
      <c r="OS121" s="35" t="e">
        <f>#REF!-OP121</f>
        <v>#REF!</v>
      </c>
      <c r="OT121" s="35" t="e">
        <f>OS121-#REF!</f>
        <v>#REF!</v>
      </c>
      <c r="OU121" s="43" t="e">
        <f>IF(AND(OP121&gt;0,(OS121=#REF!-OP121)),"מועסק פחות מ-10% מזמנו במופ","")</f>
        <v>#REF!</v>
      </c>
    </row>
    <row r="122" spans="1:411" ht="24" hidden="1" customHeight="1" outlineLevel="1" x14ac:dyDescent="0.2">
      <c r="A122" s="282">
        <v>119</v>
      </c>
      <c r="B122" s="269"/>
      <c r="C122" s="270"/>
      <c r="D122" s="271"/>
      <c r="E122" s="263"/>
      <c r="F122" s="264"/>
      <c r="G122" s="265"/>
      <c r="H122" s="266"/>
      <c r="I122" s="267">
        <f t="shared" si="117"/>
        <v>0</v>
      </c>
      <c r="J122" s="260">
        <f>(IF(OR($B122=0,$C122=0,$D122=0,$E$2&gt;$OE$1),0,IF(OR($E122=0,$G122=0,$H122=0),0,MIN((VLOOKUP($D122,SALERYCODE,3,0))*(IF($D122=6,$H122,$G122))*((MIN((VLOOKUP($D122,SALERYCODE,5,0)),(IF($D122=6,$G122,$H122))))),MIN((VLOOKUP($D122,SALERYCODE,3,0)),($E122+$F122))*(IF($D122=6,$H122,((MIN((VLOOKUP($D122,SALERYCODE,5,0)),$H122)))))))))/IF(AND($D122=2,'ראשי-פרטים כלליים וריכוז הוצאות'!$D$68&lt;&gt;4),1.2,1)</f>
        <v>0</v>
      </c>
      <c r="K122" s="263"/>
      <c r="L122" s="264"/>
      <c r="M122" s="265"/>
      <c r="N122" s="266"/>
      <c r="O122" s="267">
        <f t="shared" si="118"/>
        <v>0</v>
      </c>
      <c r="P122" s="260">
        <f>+(IF(OR($B122=0,$C122=0,$D122=0,$K$2&gt;$OE$1),0,IF(OR($K122=0,$M122=0,$N122=0),0,MIN((VLOOKUP($D122,SALERYCODE,3,0))*(IF($D122=6,$N122,$M122))*((MIN((VLOOKUP($D122,SALERYCODE,5,0)),(IF($D122=6,$M122,$N122))))),MIN((VLOOKUP($D122,SALERYCODE,3,0)),($K122+$L122))*(IF($D122=6,$N122,((MIN((VLOOKUP($D122,SALERYCODE,5,0)),$N122)))))))))/IF(AND($D122=2,'ראשי-פרטים כלליים וריכוז הוצאות'!$D$68&lt;&gt;4),1.2,1)</f>
        <v>0</v>
      </c>
      <c r="Q122" s="263"/>
      <c r="R122" s="264"/>
      <c r="S122" s="265"/>
      <c r="T122" s="266"/>
      <c r="U122" s="267">
        <f t="shared" si="119"/>
        <v>0</v>
      </c>
      <c r="V122" s="260">
        <f>+(IF(OR($B122=0,$C122=0,$D122=0,$Q$2&gt;$OE$1),0,IF(OR(Q122=0,S122=0,T122=0),0,MIN((VLOOKUP($D122,SALERYCODE,3,0))*(IF($D122=6,T122,S122))*((MIN((VLOOKUP($D122,SALERYCODE,5,0)),(IF($D122=6,S122,T122))))),MIN((VLOOKUP($D122,SALERYCODE,3,0)),(Q122+R122))*(IF($D122=6,T122,((MIN((VLOOKUP($D122,SALERYCODE,5,0)),T122)))))))))/IF(AND($D122=2,'ראשי-פרטים כלליים וריכוז הוצאות'!$D$68&lt;&gt;4),1.2,1)</f>
        <v>0</v>
      </c>
      <c r="W122" s="263"/>
      <c r="X122" s="264"/>
      <c r="Y122" s="265"/>
      <c r="Z122" s="266"/>
      <c r="AA122" s="267">
        <f t="shared" si="120"/>
        <v>0</v>
      </c>
      <c r="AB122" s="260">
        <f>+(IF(OR($B122=0,$C122=0,$D122=0,$W$2&gt;$OE$1),0,IF(OR(W122=0,Y122=0,Z122=0),0,MIN((VLOOKUP($D122,SALERYCODE,3,0))*(IF($D122=6,Z122,Y122))*((MIN((VLOOKUP($D122,SALERYCODE,5,0)),(IF($D122=6,Y122,Z122))))),MIN((VLOOKUP($D122,SALERYCODE,3,0)),(W122+X122))*(IF($D122=6,Z122,((MIN((VLOOKUP($D122,SALERYCODE,5,0)),Z122)))))))))/IF(AND($D122=2,'ראשי-פרטים כלליים וריכוז הוצאות'!$D$68&lt;&gt;4),1.2,1)</f>
        <v>0</v>
      </c>
      <c r="AC122" s="263"/>
      <c r="AD122" s="264"/>
      <c r="AE122" s="265"/>
      <c r="AF122" s="266"/>
      <c r="AG122" s="267">
        <f t="shared" si="121"/>
        <v>0</v>
      </c>
      <c r="AH122" s="260">
        <f>+(IF(OR($B122=0,$C122=0,$D122=0,$AC$2&gt;$OE$1),0,IF(OR(AC122=0,AE122=0,AF122=0),0,MIN((VLOOKUP($D122,SALERYCODE,3,0))*(IF($D122=6,AF122,AE122))*((MIN((VLOOKUP($D122,SALERYCODE,5,0)),(IF($D122=6,AE122,AF122))))),MIN((VLOOKUP($D122,SALERYCODE,3,0)),(AC122+AD122))*(IF($D122=6,AF122,((MIN((VLOOKUP($D122,SALERYCODE,5,0)),AF122)))))))))/IF(AND($D122=2,'ראשי-פרטים כלליים וריכוז הוצאות'!$D$68&lt;&gt;4),1.2,1)</f>
        <v>0</v>
      </c>
      <c r="AI122" s="263"/>
      <c r="AJ122" s="264"/>
      <c r="AK122" s="265"/>
      <c r="AL122" s="266"/>
      <c r="AM122" s="267">
        <f t="shared" si="122"/>
        <v>0</v>
      </c>
      <c r="AN122" s="260">
        <f>+(IF(OR($B122=0,$C122=0,$D122=0,$AI$2&gt;$OE$1),0,IF(OR(AI122=0,AK122=0,AL122=0),0,MIN((VLOOKUP($D122,SALERYCODE,3,0))*(IF($D122=6,AL122,AK122))*((MIN((VLOOKUP($D122,SALERYCODE,5,0)),(IF($D122=6,AK122,AL122))))),MIN((VLOOKUP($D122,SALERYCODE,3,0)),(AI122+AJ122))*(IF($D122=6,AL122,((MIN((VLOOKUP($D122,SALERYCODE,5,0)),AL122)))))))))/IF(AND($D122=2,'ראשי-פרטים כלליים וריכוז הוצאות'!$D$68&lt;&gt;4),1.2,1)</f>
        <v>0</v>
      </c>
      <c r="AO122" s="263"/>
      <c r="AP122" s="264"/>
      <c r="AQ122" s="265"/>
      <c r="AR122" s="266"/>
      <c r="AS122" s="267">
        <f t="shared" si="123"/>
        <v>0</v>
      </c>
      <c r="AT122" s="260">
        <f>+(IF(OR($B122=0,$C122=0,$D122=0,$AO$2&gt;$OE$1),0,IF(OR(AO122=0,AQ122=0,AR122=0),0,MIN((VLOOKUP($D122,SALERYCODE,3,0))*(IF($D122=6,AR122,AQ122))*((MIN((VLOOKUP($D122,SALERYCODE,5,0)),(IF($D122=6,AQ122,AR122))))),MIN((VLOOKUP($D122,SALERYCODE,3,0)),(AO122+AP122))*(IF($D122=6,AR122,((MIN((VLOOKUP($D122,SALERYCODE,5,0)),AR122)))))))))/IF(AND($D122=2,'ראשי-פרטים כלליים וריכוז הוצאות'!$D$68&lt;&gt;4),1.2,1)</f>
        <v>0</v>
      </c>
      <c r="AU122" s="263"/>
      <c r="AV122" s="264"/>
      <c r="AW122" s="265"/>
      <c r="AX122" s="266"/>
      <c r="AY122" s="267">
        <f t="shared" si="124"/>
        <v>0</v>
      </c>
      <c r="AZ122" s="260">
        <f>+(IF(OR($B122=0,$C122=0,$D122=0,$AU$2&gt;$OE$1),0,IF(OR(AU122=0,AW122=0,AX122=0),0,MIN((VLOOKUP($D122,SALERYCODE,3,0))*(IF($D122=6,AX122,AW122))*((MIN((VLOOKUP($D122,SALERYCODE,5,0)),(IF($D122=6,AW122,AX122))))),MIN((VLOOKUP($D122,SALERYCODE,3,0)),(AU122+AV122))*(IF($D122=6,AX122,((MIN((VLOOKUP($D122,SALERYCODE,5,0)),AX122)))))))))/IF(AND($D122=2,'ראשי-פרטים כלליים וריכוז הוצאות'!$D$68&lt;&gt;4),1.2,1)</f>
        <v>0</v>
      </c>
      <c r="BA122" s="263"/>
      <c r="BB122" s="264"/>
      <c r="BC122" s="265"/>
      <c r="BD122" s="266"/>
      <c r="BE122" s="267">
        <f t="shared" si="125"/>
        <v>0</v>
      </c>
      <c r="BF122" s="260">
        <f>+(IF(OR($B122=0,$C122=0,$D122=0,$BA$2&gt;$OE$1),0,IF(OR(BA122=0,BC122=0,BD122=0),0,MIN((VLOOKUP($D122,SALERYCODE,3,0))*(IF($D122=6,BD122,BC122))*((MIN((VLOOKUP($D122,SALERYCODE,5,0)),(IF($D122=6,BC122,BD122))))),MIN((VLOOKUP($D122,SALERYCODE,3,0)),(BA122+BB122))*(IF($D122=6,BD122,((MIN((VLOOKUP($D122,SALERYCODE,5,0)),BD122)))))))))/IF(AND($D122=2,'ראשי-פרטים כלליים וריכוז הוצאות'!$D$68&lt;&gt;4),1.2,1)</f>
        <v>0</v>
      </c>
      <c r="BG122" s="263"/>
      <c r="BH122" s="264"/>
      <c r="BI122" s="265"/>
      <c r="BJ122" s="266"/>
      <c r="BK122" s="267">
        <f t="shared" si="126"/>
        <v>0</v>
      </c>
      <c r="BL122" s="260">
        <f>+(IF(OR($B122=0,$C122=0,$D122=0,$BG$2&gt;$OE$1),0,IF(OR(BG122=0,BI122=0,BJ122=0),0,MIN((VLOOKUP($D122,SALERYCODE,3,0))*(IF($D122=6,BJ122,BI122))*((MIN((VLOOKUP($D122,SALERYCODE,5,0)),(IF($D122=6,BI122,BJ122))))),MIN((VLOOKUP($D122,SALERYCODE,3,0)),(BG122+BH122))*(IF($D122=6,BJ122,((MIN((VLOOKUP($D122,SALERYCODE,5,0)),BJ122)))))))))/IF(AND($D122=2,'ראשי-פרטים כלליים וריכוז הוצאות'!$D$68&lt;&gt;4),1.2,1)</f>
        <v>0</v>
      </c>
      <c r="BM122" s="263"/>
      <c r="BN122" s="264"/>
      <c r="BO122" s="265"/>
      <c r="BP122" s="266"/>
      <c r="BQ122" s="267">
        <f t="shared" si="127"/>
        <v>0</v>
      </c>
      <c r="BR122" s="260">
        <f>+(IF(OR($B122=0,$C122=0,$D122=0,$BM$2&gt;$OE$1),0,IF(OR(BM122=0,BO122=0,BP122=0),0,MIN((VLOOKUP($D122,SALERYCODE,3,0))*(IF($D122=6,BP122,BO122))*((MIN((VLOOKUP($D122,SALERYCODE,5,0)),(IF($D122=6,BO122,BP122))))),MIN((VLOOKUP($D122,SALERYCODE,3,0)),(BM122+BN122))*(IF($D122=6,BP122,((MIN((VLOOKUP($D122,SALERYCODE,5,0)),BP122)))))))))/IF(AND($D122=2,'ראשי-פרטים כלליים וריכוז הוצאות'!$D$68&lt;&gt;4),1.2,1)</f>
        <v>0</v>
      </c>
      <c r="BS122" s="263"/>
      <c r="BT122" s="264"/>
      <c r="BU122" s="265"/>
      <c r="BV122" s="266"/>
      <c r="BW122" s="267">
        <f t="shared" si="128"/>
        <v>0</v>
      </c>
      <c r="BX122" s="260">
        <f>+(IF(OR($B122=0,$C122=0,$D122=0,$BS$2&gt;$OE$1),0,IF(OR(BS122=0,BU122=0,BV122=0),0,MIN((VLOOKUP($D122,SALERYCODE,3,0))*(IF($D122=6,BV122,BU122))*((MIN((VLOOKUP($D122,SALERYCODE,5,0)),(IF($D122=6,BU122,BV122))))),MIN((VLOOKUP($D122,SALERYCODE,3,0)),(BS122+BT122))*(IF($D122=6,BV122,((MIN((VLOOKUP($D122,SALERYCODE,5,0)),BV122)))))))))/IF(AND($D122=2,'ראשי-פרטים כלליים וריכוז הוצאות'!$D$68&lt;&gt;4),1.2,1)</f>
        <v>0</v>
      </c>
      <c r="BY122" s="263"/>
      <c r="BZ122" s="264"/>
      <c r="CA122" s="265"/>
      <c r="CB122" s="266"/>
      <c r="CC122" s="267">
        <f t="shared" si="129"/>
        <v>0</v>
      </c>
      <c r="CD122" s="260">
        <f>+(IF(OR($B122=0,$C122=0,$D122=0,$BY$2&gt;$OE$1),0,IF(OR(BY122=0,CA122=0,CB122=0),0,MIN((VLOOKUP($D122,SALERYCODE,3,0))*(IF($D122=6,CB122,CA122))*((MIN((VLOOKUP($D122,SALERYCODE,5,0)),(IF($D122=6,CA122,CB122))))),MIN((VLOOKUP($D122,SALERYCODE,3,0)),(BY122+BZ122))*(IF($D122=6,CB122,((MIN((VLOOKUP($D122,SALERYCODE,5,0)),CB122)))))))))/IF(AND($D122=2,'ראשי-פרטים כלליים וריכוז הוצאות'!$D$68&lt;&gt;4),1.2,1)</f>
        <v>0</v>
      </c>
      <c r="CE122" s="263"/>
      <c r="CF122" s="264"/>
      <c r="CG122" s="265"/>
      <c r="CH122" s="266"/>
      <c r="CI122" s="267">
        <f t="shared" si="130"/>
        <v>0</v>
      </c>
      <c r="CJ122" s="260">
        <f>+(IF(OR($B122=0,$C122=0,$D122=0,$CE$2&gt;$OE$1),0,IF(OR(CE122=0,CG122=0,CH122=0),0,MIN((VLOOKUP($D122,SALERYCODE,3,0))*(IF($D122=6,CH122,CG122))*((MIN((VLOOKUP($D122,SALERYCODE,5,0)),(IF($D122=6,CG122,CH122))))),MIN((VLOOKUP($D122,SALERYCODE,3,0)),(CE122+CF122))*(IF($D122=6,CH122,((MIN((VLOOKUP($D122,SALERYCODE,5,0)),CH122)))))))))/IF(AND($D122=2,'ראשי-פרטים כלליים וריכוז הוצאות'!$D$68&lt;&gt;4),1.2,1)</f>
        <v>0</v>
      </c>
      <c r="CK122" s="263"/>
      <c r="CL122" s="264"/>
      <c r="CM122" s="265"/>
      <c r="CN122" s="266"/>
      <c r="CO122" s="267">
        <f t="shared" si="131"/>
        <v>0</v>
      </c>
      <c r="CP122" s="260">
        <f>+(IF(OR($B122=0,$C122=0,$D122=0,$CK$2&gt;$OE$1),0,IF(OR(CK122=0,CM122=0,CN122=0),0,MIN((VLOOKUP($D122,SALERYCODE,3,0))*(IF($D122=6,CN122,CM122))*((MIN((VLOOKUP($D122,SALERYCODE,5,0)),(IF($D122=6,CM122,CN122))))),MIN((VLOOKUP($D122,SALERYCODE,3,0)),(CK122+CL122))*(IF($D122=6,CN122,((MIN((VLOOKUP($D122,SALERYCODE,5,0)),CN122)))))))))/IF(AND($D122=2,'ראשי-פרטים כלליים וריכוז הוצאות'!$D$68&lt;&gt;4),1.2,1)</f>
        <v>0</v>
      </c>
      <c r="CQ122" s="263"/>
      <c r="CR122" s="264"/>
      <c r="CS122" s="265"/>
      <c r="CT122" s="266"/>
      <c r="CU122" s="267">
        <f t="shared" si="132"/>
        <v>0</v>
      </c>
      <c r="CV122" s="260">
        <f>+(IF(OR($B122=0,$C122=0,$D122=0,$CQ$2&gt;$OE$1),0,IF(OR(CQ122=0,CS122=0,CT122=0),0,MIN((VLOOKUP($D122,SALERYCODE,3,0))*(IF($D122=6,CT122,CS122))*((MIN((VLOOKUP($D122,SALERYCODE,5,0)),(IF($D122=6,CS122,CT122))))),MIN((VLOOKUP($D122,SALERYCODE,3,0)),(CQ122+CR122))*(IF($D122=6,CT122,((MIN((VLOOKUP($D122,SALERYCODE,5,0)),CT122)))))))))/IF(AND($D122=2,'ראשי-פרטים כלליים וריכוז הוצאות'!$D$68&lt;&gt;4),1.2,1)</f>
        <v>0</v>
      </c>
      <c r="CW122" s="263"/>
      <c r="CX122" s="264"/>
      <c r="CY122" s="265"/>
      <c r="CZ122" s="266"/>
      <c r="DA122" s="267">
        <f t="shared" si="133"/>
        <v>0</v>
      </c>
      <c r="DB122" s="260">
        <f>+(IF(OR($B122=0,$C122=0,$D122=0,$CW$2&gt;$OE$1),0,IF(OR(CW122=0,CY122=0,CZ122=0),0,MIN((VLOOKUP($D122,SALERYCODE,3,0))*(IF($D122=6,CZ122,CY122))*((MIN((VLOOKUP($D122,SALERYCODE,5,0)),(IF($D122=6,CY122,CZ122))))),MIN((VLOOKUP($D122,SALERYCODE,3,0)),(CW122+CX122))*(IF($D122=6,CZ122,((MIN((VLOOKUP($D122,SALERYCODE,5,0)),CZ122)))))))))/IF(AND($D122=2,'ראשי-פרטים כלליים וריכוז הוצאות'!$D$68&lt;&gt;4),1.2,1)</f>
        <v>0</v>
      </c>
      <c r="DC122" s="263"/>
      <c r="DD122" s="264"/>
      <c r="DE122" s="265"/>
      <c r="DF122" s="266"/>
      <c r="DG122" s="267">
        <f t="shared" si="134"/>
        <v>0</v>
      </c>
      <c r="DH122" s="260">
        <f>+(IF(OR($B122=0,$C122=0,$D122=0,$DC$2&gt;$OE$1),0,IF(OR(DC122=0,DE122=0,DF122=0),0,MIN((VLOOKUP($D122,SALERYCODE,3,0))*(IF($D122=6,DF122,DE122))*((MIN((VLOOKUP($D122,SALERYCODE,5,0)),(IF($D122=6,DE122,DF122))))),MIN((VLOOKUP($D122,SALERYCODE,3,0)),(DC122+DD122))*(IF($D122=6,DF122,((MIN((VLOOKUP($D122,SALERYCODE,5,0)),DF122)))))))))/IF(AND($D122=2,'ראשי-פרטים כלליים וריכוז הוצאות'!$D$68&lt;&gt;4),1.2,1)</f>
        <v>0</v>
      </c>
      <c r="DI122" s="263"/>
      <c r="DJ122" s="264"/>
      <c r="DK122" s="265"/>
      <c r="DL122" s="266"/>
      <c r="DM122" s="267">
        <f t="shared" si="135"/>
        <v>0</v>
      </c>
      <c r="DN122" s="260">
        <f>+(IF(OR($B122=0,$C122=0,$D122=0,$DC$2&gt;$OE$1),0,IF(OR(DI122=0,DK122=0,DL122=0),0,MIN((VLOOKUP($D122,SALERYCODE,3,0))*(IF($D122=6,DL122,DK122))*((MIN((VLOOKUP($D122,SALERYCODE,5,0)),(IF($D122=6,DK122,DL122))))),MIN((VLOOKUP($D122,SALERYCODE,3,0)),(DI122+DJ122))*(IF($D122=6,DL122,((MIN((VLOOKUP($D122,SALERYCODE,5,0)),DL122)))))))))/IF(AND($D122=2,'ראשי-פרטים כלליים וריכוז הוצאות'!$D$68&lt;&gt;4),1.2,1)</f>
        <v>0</v>
      </c>
      <c r="DO122" s="263"/>
      <c r="DP122" s="264"/>
      <c r="DQ122" s="265"/>
      <c r="DR122" s="266"/>
      <c r="DS122" s="267">
        <f t="shared" si="136"/>
        <v>0</v>
      </c>
      <c r="DT122" s="260">
        <f>+(IF(OR($B122=0,$C122=0,$D122=0,$DC$2&gt;$OE$1),0,IF(OR(DO122=0,DQ122=0,DR122=0),0,MIN((VLOOKUP($D122,SALERYCODE,3,0))*(IF($D122=6,DR122,DQ122))*((MIN((VLOOKUP($D122,SALERYCODE,5,0)),(IF($D122=6,DQ122,DR122))))),MIN((VLOOKUP($D122,SALERYCODE,3,0)),(DO122+DP122))*(IF($D122=6,DR122,((MIN((VLOOKUP($D122,SALERYCODE,5,0)),DR122)))))))))/IF(AND($D122=2,'ראשי-פרטים כלליים וריכוז הוצאות'!$D$68&lt;&gt;4),1.2,1)</f>
        <v>0</v>
      </c>
      <c r="DU122" s="263"/>
      <c r="DV122" s="264"/>
      <c r="DW122" s="265"/>
      <c r="DX122" s="266"/>
      <c r="DY122" s="267">
        <f t="shared" si="137"/>
        <v>0</v>
      </c>
      <c r="DZ122" s="260">
        <f>+(IF(OR($B122=0,$C122=0,$D122=0,$DC$2&gt;$OE$1),0,IF(OR(DU122=0,DW122=0,DX122=0),0,MIN((VLOOKUP($D122,SALERYCODE,3,0))*(IF($D122=6,DX122,DW122))*((MIN((VLOOKUP($D122,SALERYCODE,5,0)),(IF($D122=6,DW122,DX122))))),MIN((VLOOKUP($D122,SALERYCODE,3,0)),(DU122+DV122))*(IF($D122=6,DX122,((MIN((VLOOKUP($D122,SALERYCODE,5,0)),DX122)))))))))/IF(AND($D122=2,'ראשי-פרטים כלליים וריכוז הוצאות'!$D$68&lt;&gt;4),1.2,1)</f>
        <v>0</v>
      </c>
      <c r="EA122" s="263"/>
      <c r="EB122" s="264"/>
      <c r="EC122" s="265"/>
      <c r="ED122" s="266"/>
      <c r="EE122" s="267">
        <f t="shared" si="138"/>
        <v>0</v>
      </c>
      <c r="EF122" s="260">
        <f>+(IF(OR($B122=0,$C122=0,$D122=0,$DC$2&gt;$OE$1),0,IF(OR(EA122=0,EC122=0,ED122=0),0,MIN((VLOOKUP($D122,SALERYCODE,3,0))*(IF($D122=6,ED122,EC122))*((MIN((VLOOKUP($D122,SALERYCODE,5,0)),(IF($D122=6,EC122,ED122))))),MIN((VLOOKUP($D122,SALERYCODE,3,0)),(EA122+EB122))*(IF($D122=6,ED122,((MIN((VLOOKUP($D122,SALERYCODE,5,0)),ED122)))))))))/IF(AND($D122=2,'ראשי-פרטים כלליים וריכוז הוצאות'!$D$68&lt;&gt;4),1.2,1)</f>
        <v>0</v>
      </c>
      <c r="EG122" s="263"/>
      <c r="EH122" s="264"/>
      <c r="EI122" s="265"/>
      <c r="EJ122" s="266"/>
      <c r="EK122" s="267">
        <f t="shared" si="139"/>
        <v>0</v>
      </c>
      <c r="EL122" s="260">
        <f>+(IF(OR($B122=0,$C122=0,$D122=0,$DC$2&gt;$OE$1),0,IF(OR(EG122=0,EI122=0,EJ122=0),0,MIN((VLOOKUP($D122,SALERYCODE,3,0))*(IF($D122=6,EJ122,EI122))*((MIN((VLOOKUP($D122,SALERYCODE,5,0)),(IF($D122=6,EI122,EJ122))))),MIN((VLOOKUP($D122,SALERYCODE,3,0)),(EG122+EH122))*(IF($D122=6,EJ122,((MIN((VLOOKUP($D122,SALERYCODE,5,0)),EJ122)))))))))/IF(AND($D122=2,'ראשי-פרטים כלליים וריכוז הוצאות'!$D$68&lt;&gt;4),1.2,1)</f>
        <v>0</v>
      </c>
      <c r="EM122" s="263"/>
      <c r="EN122" s="264"/>
      <c r="EO122" s="265"/>
      <c r="EP122" s="266"/>
      <c r="EQ122" s="267">
        <f t="shared" si="140"/>
        <v>0</v>
      </c>
      <c r="ER122" s="260">
        <f>+(IF(OR($B122=0,$C122=0,$D122=0,$DC$2&gt;$OE$1),0,IF(OR(EM122=0,EO122=0,EP122=0),0,MIN((VLOOKUP($D122,SALERYCODE,3,0))*(IF($D122=6,EP122,EO122))*((MIN((VLOOKUP($D122,SALERYCODE,5,0)),(IF($D122=6,EO122,EP122))))),MIN((VLOOKUP($D122,SALERYCODE,3,0)),(EM122+EN122))*(IF($D122=6,EP122,((MIN((VLOOKUP($D122,SALERYCODE,5,0)),EP122)))))))))/IF(AND($D122=2,'ראשי-פרטים כלליים וריכוז הוצאות'!$D$68&lt;&gt;4),1.2,1)</f>
        <v>0</v>
      </c>
      <c r="ES122" s="263"/>
      <c r="ET122" s="264"/>
      <c r="EU122" s="265"/>
      <c r="EV122" s="266"/>
      <c r="EW122" s="267">
        <f t="shared" si="141"/>
        <v>0</v>
      </c>
      <c r="EX122" s="260">
        <f>+(IF(OR($B122=0,$C122=0,$D122=0,$DC$2&gt;$OE$1),0,IF(OR(ES122=0,EU122=0,EV122=0),0,MIN((VLOOKUP($D122,SALERYCODE,3,0))*(IF($D122=6,EV122,EU122))*((MIN((VLOOKUP($D122,SALERYCODE,5,0)),(IF($D122=6,EU122,EV122))))),MIN((VLOOKUP($D122,SALERYCODE,3,0)),(ES122+ET122))*(IF($D122=6,EV122,((MIN((VLOOKUP($D122,SALERYCODE,5,0)),EV122)))))))))/IF(AND($D122=2,'ראשי-פרטים כלליים וריכוז הוצאות'!$D$68&lt;&gt;4),1.2,1)</f>
        <v>0</v>
      </c>
      <c r="EY122" s="263"/>
      <c r="EZ122" s="264"/>
      <c r="FA122" s="265"/>
      <c r="FB122" s="266"/>
      <c r="FC122" s="267">
        <f t="shared" si="142"/>
        <v>0</v>
      </c>
      <c r="FD122" s="260">
        <f>+(IF(OR($B122=0,$C122=0,$D122=0,$DC$2&gt;$OE$1),0,IF(OR(EY122=0,FA122=0,FB122=0),0,MIN((VLOOKUP($D122,SALERYCODE,3,0))*(IF($D122=6,FB122,FA122))*((MIN((VLOOKUP($D122,SALERYCODE,5,0)),(IF($D122=6,FA122,FB122))))),MIN((VLOOKUP($D122,SALERYCODE,3,0)),(EY122+EZ122))*(IF($D122=6,FB122,((MIN((VLOOKUP($D122,SALERYCODE,5,0)),FB122)))))))))/IF(AND($D122=2,'ראשי-פרטים כלליים וריכוז הוצאות'!$D$68&lt;&gt;4),1.2,1)</f>
        <v>0</v>
      </c>
      <c r="FE122" s="263"/>
      <c r="FF122" s="264"/>
      <c r="FG122" s="265"/>
      <c r="FH122" s="266"/>
      <c r="FI122" s="267">
        <f t="shared" si="143"/>
        <v>0</v>
      </c>
      <c r="FJ122" s="260">
        <f>+(IF(OR($B122=0,$C122=0,$D122=0,$DC$2&gt;$OE$1),0,IF(OR(FE122=0,FG122=0,FH122=0),0,MIN((VLOOKUP($D122,SALERYCODE,3,0))*(IF($D122=6,FH122,FG122))*((MIN((VLOOKUP($D122,SALERYCODE,5,0)),(IF($D122=6,FG122,FH122))))),MIN((VLOOKUP($D122,SALERYCODE,3,0)),(FE122+FF122))*(IF($D122=6,FH122,((MIN((VLOOKUP($D122,SALERYCODE,5,0)),FH122)))))))))/IF(AND($D122=2,'ראשי-פרטים כלליים וריכוז הוצאות'!$D$68&lt;&gt;4),1.2,1)</f>
        <v>0</v>
      </c>
      <c r="FK122" s="263"/>
      <c r="FL122" s="264"/>
      <c r="FM122" s="265"/>
      <c r="FN122" s="266"/>
      <c r="FO122" s="267">
        <f t="shared" si="144"/>
        <v>0</v>
      </c>
      <c r="FP122" s="260">
        <f>+(IF(OR($B122=0,$C122=0,$D122=0,$DC$2&gt;$OE$1),0,IF(OR(FK122=0,FM122=0,FN122=0),0,MIN((VLOOKUP($D122,SALERYCODE,3,0))*(IF($D122=6,FN122,FM122))*((MIN((VLOOKUP($D122,SALERYCODE,5,0)),(IF($D122=6,FM122,FN122))))),MIN((VLOOKUP($D122,SALERYCODE,3,0)),(FK122+FL122))*(IF($D122=6,FN122,((MIN((VLOOKUP($D122,SALERYCODE,5,0)),FN122)))))))))/IF(AND($D122=2,'ראשי-פרטים כלליים וריכוז הוצאות'!$D$68&lt;&gt;4),1.2,1)</f>
        <v>0</v>
      </c>
      <c r="FQ122" s="263"/>
      <c r="FR122" s="264"/>
      <c r="FS122" s="265"/>
      <c r="FT122" s="266"/>
      <c r="FU122" s="267">
        <f t="shared" si="145"/>
        <v>0</v>
      </c>
      <c r="FV122" s="260">
        <f>+(IF(OR($B122=0,$C122=0,$D122=0,$DC$2&gt;$OE$1),0,IF(OR(FQ122=0,FS122=0,FT122=0),0,MIN((VLOOKUP($D122,SALERYCODE,3,0))*(IF($D122=6,FT122,FS122))*((MIN((VLOOKUP($D122,SALERYCODE,5,0)),(IF($D122=6,FS122,FT122))))),MIN((VLOOKUP($D122,SALERYCODE,3,0)),(FQ122+FR122))*(IF($D122=6,FT122,((MIN((VLOOKUP($D122,SALERYCODE,5,0)),FT122)))))))))/IF(AND($D122=2,'ראשי-פרטים כלליים וריכוז הוצאות'!$D$68&lt;&gt;4),1.2,1)</f>
        <v>0</v>
      </c>
      <c r="FW122" s="263"/>
      <c r="FX122" s="264"/>
      <c r="FY122" s="265"/>
      <c r="FZ122" s="266"/>
      <c r="GA122" s="267">
        <f t="shared" si="146"/>
        <v>0</v>
      </c>
      <c r="GB122" s="260">
        <f>+(IF(OR($B122=0,$C122=0,$D122=0,$DC$2&gt;$OE$1),0,IF(OR(FW122=0,FY122=0,FZ122=0),0,MIN((VLOOKUP($D122,SALERYCODE,3,0))*(IF($D122=6,FZ122,FY122))*((MIN((VLOOKUP($D122,SALERYCODE,5,0)),(IF($D122=6,FY122,FZ122))))),MIN((VLOOKUP($D122,SALERYCODE,3,0)),(FW122+FX122))*(IF($D122=6,FZ122,((MIN((VLOOKUP($D122,SALERYCODE,5,0)),FZ122)))))))))/IF(AND($D122=2,'ראשי-פרטים כלליים וריכוז הוצאות'!$D$68&lt;&gt;4),1.2,1)</f>
        <v>0</v>
      </c>
      <c r="GC122" s="263"/>
      <c r="GD122" s="264"/>
      <c r="GE122" s="265"/>
      <c r="GF122" s="266"/>
      <c r="GG122" s="267">
        <f t="shared" si="147"/>
        <v>0</v>
      </c>
      <c r="GH122" s="260">
        <f>+(IF(OR($B122=0,$C122=0,$D122=0,$DC$2&gt;$OE$1),0,IF(OR(GC122=0,GE122=0,GF122=0),0,MIN((VLOOKUP($D122,SALERYCODE,3,0))*(IF($D122=6,GF122,GE122))*((MIN((VLOOKUP($D122,SALERYCODE,5,0)),(IF($D122=6,GE122,GF122))))),MIN((VLOOKUP($D122,SALERYCODE,3,0)),(GC122+GD122))*(IF($D122=6,GF122,((MIN((VLOOKUP($D122,SALERYCODE,5,0)),GF122)))))))))/IF(AND($D122=2,'ראשי-פרטים כלליים וריכוז הוצאות'!$D$68&lt;&gt;4),1.2,1)</f>
        <v>0</v>
      </c>
      <c r="GI122" s="263"/>
      <c r="GJ122" s="264"/>
      <c r="GK122" s="265"/>
      <c r="GL122" s="266"/>
      <c r="GM122" s="267">
        <f t="shared" si="148"/>
        <v>0</v>
      </c>
      <c r="GN122" s="260">
        <f>+(IF(OR($B122=0,$C122=0,$D122=0,$DC$2&gt;$OE$1),0,IF(OR(GI122=0,GK122=0,GL122=0),0,MIN((VLOOKUP($D122,SALERYCODE,3,0))*(IF($D122=6,GL122,GK122))*((MIN((VLOOKUP($D122,SALERYCODE,5,0)),(IF($D122=6,GK122,GL122))))),MIN((VLOOKUP($D122,SALERYCODE,3,0)),(GI122+GJ122))*(IF($D122=6,GL122,((MIN((VLOOKUP($D122,SALERYCODE,5,0)),GL122)))))))))/IF(AND($D122=2,'ראשי-פרטים כלליים וריכוז הוצאות'!$D$68&lt;&gt;4),1.2,1)</f>
        <v>0</v>
      </c>
      <c r="GO122" s="263"/>
      <c r="GP122" s="264"/>
      <c r="GQ122" s="265"/>
      <c r="GR122" s="266"/>
      <c r="GS122" s="267">
        <f t="shared" si="149"/>
        <v>0</v>
      </c>
      <c r="GT122" s="260">
        <f>+(IF(OR($B122=0,$C122=0,$D122=0,$DC$2&gt;$OE$1),0,IF(OR(GO122=0,GQ122=0,GR122=0),0,MIN((VLOOKUP($D122,SALERYCODE,3,0))*(IF($D122=6,GR122,GQ122))*((MIN((VLOOKUP($D122,SALERYCODE,5,0)),(IF($D122=6,GQ122,GR122))))),MIN((VLOOKUP($D122,SALERYCODE,3,0)),(GO122+GP122))*(IF($D122=6,GR122,((MIN((VLOOKUP($D122,SALERYCODE,5,0)),GR122)))))))))/IF(AND($D122=2,'ראשי-פרטים כלליים וריכוז הוצאות'!$D$68&lt;&gt;4),1.2,1)</f>
        <v>0</v>
      </c>
      <c r="GU122" s="263"/>
      <c r="GV122" s="264"/>
      <c r="GW122" s="265"/>
      <c r="GX122" s="266"/>
      <c r="GY122" s="267">
        <f t="shared" si="150"/>
        <v>0</v>
      </c>
      <c r="GZ122" s="260">
        <f>+(IF(OR($B122=0,$C122=0,$D122=0,$DC$2&gt;$OE$1),0,IF(OR(GU122=0,GW122=0,GX122=0),0,MIN((VLOOKUP($D122,SALERYCODE,3,0))*(IF($D122=6,GX122,GW122))*((MIN((VLOOKUP($D122,SALERYCODE,5,0)),(IF($D122=6,GW122,GX122))))),MIN((VLOOKUP($D122,SALERYCODE,3,0)),(GU122+GV122))*(IF($D122=6,GX122,((MIN((VLOOKUP($D122,SALERYCODE,5,0)),GX122)))))))))/IF(AND($D122=2,'ראשי-פרטים כלליים וריכוז הוצאות'!$D$68&lt;&gt;4),1.2,1)</f>
        <v>0</v>
      </c>
      <c r="HA122" s="263"/>
      <c r="HB122" s="264"/>
      <c r="HC122" s="265"/>
      <c r="HD122" s="266"/>
      <c r="HE122" s="267">
        <f t="shared" si="151"/>
        <v>0</v>
      </c>
      <c r="HF122" s="260">
        <f>+(IF(OR($B122=0,$C122=0,$D122=0,$DC$2&gt;$OE$1),0,IF(OR(HA122=0,HC122=0,HD122=0),0,MIN((VLOOKUP($D122,SALERYCODE,3,0))*(IF($D122=6,HD122,HC122))*((MIN((VLOOKUP($D122,SALERYCODE,5,0)),(IF($D122=6,HC122,HD122))))),MIN((VLOOKUP($D122,SALERYCODE,3,0)),(HA122+HB122))*(IF($D122=6,HD122,((MIN((VLOOKUP($D122,SALERYCODE,5,0)),HD122)))))))))/IF(AND($D122=2,'ראשי-פרטים כלליים וריכוז הוצאות'!$D$68&lt;&gt;4),1.2,1)</f>
        <v>0</v>
      </c>
      <c r="HG122" s="263"/>
      <c r="HH122" s="264"/>
      <c r="HI122" s="265"/>
      <c r="HJ122" s="266"/>
      <c r="HK122" s="267">
        <f t="shared" si="152"/>
        <v>0</v>
      </c>
      <c r="HL122" s="260">
        <f>+(IF(OR($B122=0,$C122=0,$D122=0,$DC$2&gt;$OE$1),0,IF(OR(HG122=0,HI122=0,HJ122=0),0,MIN((VLOOKUP($D122,SALERYCODE,3,0))*(IF($D122=6,HJ122,HI122))*((MIN((VLOOKUP($D122,SALERYCODE,5,0)),(IF($D122=6,HI122,HJ122))))),MIN((VLOOKUP($D122,SALERYCODE,3,0)),(HG122+HH122))*(IF($D122=6,HJ122,((MIN((VLOOKUP($D122,SALERYCODE,5,0)),HJ122)))))))))/IF(AND($D122=2,'ראשי-פרטים כלליים וריכוז הוצאות'!$D$68&lt;&gt;4),1.2,1)</f>
        <v>0</v>
      </c>
      <c r="HM122" s="263"/>
      <c r="HN122" s="264"/>
      <c r="HO122" s="265"/>
      <c r="HP122" s="266"/>
      <c r="HQ122" s="267">
        <f t="shared" si="153"/>
        <v>0</v>
      </c>
      <c r="HR122" s="260">
        <f>+(IF(OR($B122=0,$C122=0,$D122=0,$DC$2&gt;$OE$1),0,IF(OR(HM122=0,HO122=0,HP122=0),0,MIN((VLOOKUP($D122,SALERYCODE,3,0))*(IF($D122=6,HP122,HO122))*((MIN((VLOOKUP($D122,SALERYCODE,5,0)),(IF($D122=6,HO122,HP122))))),MIN((VLOOKUP($D122,SALERYCODE,3,0)),(HM122+HN122))*(IF($D122=6,HP122,((MIN((VLOOKUP($D122,SALERYCODE,5,0)),HP122)))))))))/IF(AND($D122=2,'ראשי-פרטים כלליים וריכוז הוצאות'!$D$68&lt;&gt;4),1.2,1)</f>
        <v>0</v>
      </c>
      <c r="HS122" s="263"/>
      <c r="HT122" s="264"/>
      <c r="HU122" s="265"/>
      <c r="HV122" s="266"/>
      <c r="HW122" s="267">
        <f t="shared" si="154"/>
        <v>0</v>
      </c>
      <c r="HX122" s="260">
        <f>+(IF(OR($B122=0,$C122=0,$D122=0,$DC$2&gt;$OE$1),0,IF(OR(HS122=0,HU122=0,HV122=0),0,MIN((VLOOKUP($D122,SALERYCODE,3,0))*(IF($D122=6,HV122,HU122))*((MIN((VLOOKUP($D122,SALERYCODE,5,0)),(IF($D122=6,HU122,HV122))))),MIN((VLOOKUP($D122,SALERYCODE,3,0)),(HS122+HT122))*(IF($D122=6,HV122,((MIN((VLOOKUP($D122,SALERYCODE,5,0)),HV122)))))))))/IF(AND($D122=2,'ראשי-פרטים כלליים וריכוז הוצאות'!$D$68&lt;&gt;4),1.2,1)</f>
        <v>0</v>
      </c>
      <c r="HY122" s="263"/>
      <c r="HZ122" s="264"/>
      <c r="IA122" s="265"/>
      <c r="IB122" s="266"/>
      <c r="IC122" s="267">
        <f t="shared" si="155"/>
        <v>0</v>
      </c>
      <c r="ID122" s="260">
        <f>+(IF(OR($B122=0,$C122=0,$D122=0,$DC$2&gt;$OE$1),0,IF(OR(HY122=0,IA122=0,IB122=0),0,MIN((VLOOKUP($D122,SALERYCODE,3,0))*(IF($D122=6,IB122,IA122))*((MIN((VLOOKUP($D122,SALERYCODE,5,0)),(IF($D122=6,IA122,IB122))))),MIN((VLOOKUP($D122,SALERYCODE,3,0)),(HY122+HZ122))*(IF($D122=6,IB122,((MIN((VLOOKUP($D122,SALERYCODE,5,0)),IB122)))))))))/IF(AND($D122=2,'ראשי-פרטים כלליים וריכוז הוצאות'!$D$68&lt;&gt;4),1.2,1)</f>
        <v>0</v>
      </c>
      <c r="IE122" s="263"/>
      <c r="IF122" s="264"/>
      <c r="IG122" s="265"/>
      <c r="IH122" s="266"/>
      <c r="II122" s="267">
        <f t="shared" si="156"/>
        <v>0</v>
      </c>
      <c r="IJ122" s="260">
        <f>+(IF(OR($B122=0,$C122=0,$D122=0,$DC$2&gt;$OE$1),0,IF(OR(IE122=0,IG122=0,IH122=0),0,MIN((VLOOKUP($D122,SALERYCODE,3,0))*(IF($D122=6,IH122,IG122))*((MIN((VLOOKUP($D122,SALERYCODE,5,0)),(IF($D122=6,IG122,IH122))))),MIN((VLOOKUP($D122,SALERYCODE,3,0)),(IE122+IF122))*(IF($D122=6,IH122,((MIN((VLOOKUP($D122,SALERYCODE,5,0)),IH122)))))))))/IF(AND($D122=2,'ראשי-פרטים כלליים וריכוז הוצאות'!$D$68&lt;&gt;4),1.2,1)</f>
        <v>0</v>
      </c>
      <c r="IK122" s="263"/>
      <c r="IL122" s="264"/>
      <c r="IM122" s="265"/>
      <c r="IN122" s="266"/>
      <c r="IO122" s="267">
        <f t="shared" si="157"/>
        <v>0</v>
      </c>
      <c r="IP122" s="260">
        <f>+(IF(OR($B122=0,$C122=0,$D122=0,$DC$2&gt;$OE$1),0,IF(OR(IK122=0,IM122=0,IN122=0),0,MIN((VLOOKUP($D122,SALERYCODE,3,0))*(IF($D122=6,IN122,IM122))*((MIN((VLOOKUP($D122,SALERYCODE,5,0)),(IF($D122=6,IM122,IN122))))),MIN((VLOOKUP($D122,SALERYCODE,3,0)),(IK122+IL122))*(IF($D122=6,IN122,((MIN((VLOOKUP($D122,SALERYCODE,5,0)),IN122)))))))))/IF(AND($D122=2,'ראשי-פרטים כלליים וריכוז הוצאות'!$D$68&lt;&gt;4),1.2,1)</f>
        <v>0</v>
      </c>
      <c r="IQ122" s="263"/>
      <c r="IR122" s="264"/>
      <c r="IS122" s="265"/>
      <c r="IT122" s="266"/>
      <c r="IU122" s="267">
        <f t="shared" si="158"/>
        <v>0</v>
      </c>
      <c r="IV122" s="260">
        <f>+(IF(OR($B122=0,$C122=0,$D122=0,$DC$2&gt;$OE$1),0,IF(OR(IQ122=0,IS122=0,IT122=0),0,MIN((VLOOKUP($D122,SALERYCODE,3,0))*(IF($D122=6,IT122,IS122))*((MIN((VLOOKUP($D122,SALERYCODE,5,0)),(IF($D122=6,IS122,IT122))))),MIN((VLOOKUP($D122,SALERYCODE,3,0)),(IQ122+IR122))*(IF($D122=6,IT122,((MIN((VLOOKUP($D122,SALERYCODE,5,0)),IT122)))))))))/IF(AND($D122=2,'ראשי-פרטים כלליים וריכוז הוצאות'!$D$68&lt;&gt;4),1.2,1)</f>
        <v>0</v>
      </c>
      <c r="IW122" s="263"/>
      <c r="IX122" s="264"/>
      <c r="IY122" s="265"/>
      <c r="IZ122" s="266"/>
      <c r="JA122" s="267">
        <f t="shared" si="159"/>
        <v>0</v>
      </c>
      <c r="JB122" s="260">
        <f>+(IF(OR($B122=0,$C122=0,$D122=0,$DC$2&gt;$OE$1),0,IF(OR(IW122=0,IY122=0,IZ122=0),0,MIN((VLOOKUP($D122,SALERYCODE,3,0))*(IF($D122=6,IZ122,IY122))*((MIN((VLOOKUP($D122,SALERYCODE,5,0)),(IF($D122=6,IY122,IZ122))))),MIN((VLOOKUP($D122,SALERYCODE,3,0)),(IW122+IX122))*(IF($D122=6,IZ122,((MIN((VLOOKUP($D122,SALERYCODE,5,0)),IZ122)))))))))/IF(AND($D122=2,'ראשי-פרטים כלליים וריכוז הוצאות'!$D$68&lt;&gt;4),1.2,1)</f>
        <v>0</v>
      </c>
      <c r="JC122" s="263"/>
      <c r="JD122" s="264"/>
      <c r="JE122" s="265"/>
      <c r="JF122" s="266"/>
      <c r="JG122" s="267">
        <f t="shared" si="160"/>
        <v>0</v>
      </c>
      <c r="JH122" s="260">
        <f>+(IF(OR($B122=0,$C122=0,$D122=0,$DC$2&gt;$OE$1),0,IF(OR(JC122=0,JE122=0,JF122=0),0,MIN((VLOOKUP($D122,SALERYCODE,3,0))*(IF($D122=6,JF122,JE122))*((MIN((VLOOKUP($D122,SALERYCODE,5,0)),(IF($D122=6,JE122,JF122))))),MIN((VLOOKUP($D122,SALERYCODE,3,0)),(JC122+JD122))*(IF($D122=6,JF122,((MIN((VLOOKUP($D122,SALERYCODE,5,0)),JF122)))))))))/IF(AND($D122=2,'ראשי-פרטים כלליים וריכוז הוצאות'!$D$68&lt;&gt;4),1.2,1)</f>
        <v>0</v>
      </c>
      <c r="JI122" s="263"/>
      <c r="JJ122" s="264"/>
      <c r="JK122" s="265"/>
      <c r="JL122" s="266"/>
      <c r="JM122" s="267">
        <f t="shared" si="161"/>
        <v>0</v>
      </c>
      <c r="JN122" s="260">
        <f>+(IF(OR($B122=0,$C122=0,$D122=0,$DC$2&gt;$OE$1),0,IF(OR(JI122=0,JK122=0,JL122=0),0,MIN((VLOOKUP($D122,SALERYCODE,3,0))*(IF($D122=6,JL122,JK122))*((MIN((VLOOKUP($D122,SALERYCODE,5,0)),(IF($D122=6,JK122,JL122))))),MIN((VLOOKUP($D122,SALERYCODE,3,0)),(JI122+JJ122))*(IF($D122=6,JL122,((MIN((VLOOKUP($D122,SALERYCODE,5,0)),JL122)))))))))/IF(AND($D122=2,'ראשי-פרטים כלליים וריכוז הוצאות'!$D$68&lt;&gt;4),1.2,1)</f>
        <v>0</v>
      </c>
      <c r="JO122" s="263"/>
      <c r="JP122" s="264"/>
      <c r="JQ122" s="265"/>
      <c r="JR122" s="266"/>
      <c r="JS122" s="267">
        <f t="shared" si="162"/>
        <v>0</v>
      </c>
      <c r="JT122" s="260">
        <f>+(IF(OR($B122=0,$C122=0,$D122=0,$DC$2&gt;$OE$1),0,IF(OR(JO122=0,JQ122=0,JR122=0),0,MIN((VLOOKUP($D122,SALERYCODE,3,0))*(IF($D122=6,JR122,JQ122))*((MIN((VLOOKUP($D122,SALERYCODE,5,0)),(IF($D122=6,JQ122,JR122))))),MIN((VLOOKUP($D122,SALERYCODE,3,0)),(JO122+JP122))*(IF($D122=6,JR122,((MIN((VLOOKUP($D122,SALERYCODE,5,0)),JR122)))))))))/IF(AND($D122=2,'ראשי-פרטים כלליים וריכוז הוצאות'!$D$68&lt;&gt;4),1.2,1)</f>
        <v>0</v>
      </c>
      <c r="JU122" s="263"/>
      <c r="JV122" s="264"/>
      <c r="JW122" s="265"/>
      <c r="JX122" s="266"/>
      <c r="JY122" s="267">
        <f t="shared" si="163"/>
        <v>0</v>
      </c>
      <c r="JZ122" s="260">
        <f>+(IF(OR($B122=0,$C122=0,$D122=0,$DC$2&gt;$OE$1),0,IF(OR(JU122=0,JW122=0,JX122=0),0,MIN((VLOOKUP($D122,SALERYCODE,3,0))*(IF($D122=6,JX122,JW122))*((MIN((VLOOKUP($D122,SALERYCODE,5,0)),(IF($D122=6,JW122,JX122))))),MIN((VLOOKUP($D122,SALERYCODE,3,0)),(JU122+JV122))*(IF($D122=6,JX122,((MIN((VLOOKUP($D122,SALERYCODE,5,0)),JX122)))))))))/IF(AND($D122=2,'ראשי-פרטים כלליים וריכוז הוצאות'!$D$68&lt;&gt;4),1.2,1)</f>
        <v>0</v>
      </c>
      <c r="KA122" s="263"/>
      <c r="KB122" s="264"/>
      <c r="KC122" s="265"/>
      <c r="KD122" s="266"/>
      <c r="KE122" s="267">
        <f t="shared" si="164"/>
        <v>0</v>
      </c>
      <c r="KF122" s="260">
        <f>+(IF(OR($B122=0,$C122=0,$D122=0,$DC$2&gt;$OE$1),0,IF(OR(KA122=0,KC122=0,KD122=0),0,MIN((VLOOKUP($D122,SALERYCODE,3,0))*(IF($D122=6,KD122,KC122))*((MIN((VLOOKUP($D122,SALERYCODE,5,0)),(IF($D122=6,KC122,KD122))))),MIN((VLOOKUP($D122,SALERYCODE,3,0)),(KA122+KB122))*(IF($D122=6,KD122,((MIN((VLOOKUP($D122,SALERYCODE,5,0)),KD122)))))))))/IF(AND($D122=2,'ראשי-פרטים כלליים וריכוז הוצאות'!$D$68&lt;&gt;4),1.2,1)</f>
        <v>0</v>
      </c>
      <c r="KG122" s="263"/>
      <c r="KH122" s="264"/>
      <c r="KI122" s="265"/>
      <c r="KJ122" s="266"/>
      <c r="KK122" s="267">
        <f t="shared" si="165"/>
        <v>0</v>
      </c>
      <c r="KL122" s="260">
        <f>+(IF(OR($B122=0,$C122=0,$D122=0,$DC$2&gt;$OE$1),0,IF(OR(KG122=0,KI122=0,KJ122=0),0,MIN((VLOOKUP($D122,SALERYCODE,3,0))*(IF($D122=6,KJ122,KI122))*((MIN((VLOOKUP($D122,SALERYCODE,5,0)),(IF($D122=6,KI122,KJ122))))),MIN((VLOOKUP($D122,SALERYCODE,3,0)),(KG122+KH122))*(IF($D122=6,KJ122,((MIN((VLOOKUP($D122,SALERYCODE,5,0)),KJ122)))))))))/IF(AND($D122=2,'ראשי-פרטים כלליים וריכוז הוצאות'!$D$68&lt;&gt;4),1.2,1)</f>
        <v>0</v>
      </c>
      <c r="KM122" s="263"/>
      <c r="KN122" s="264"/>
      <c r="KO122" s="265"/>
      <c r="KP122" s="266"/>
      <c r="KQ122" s="267">
        <f t="shared" si="166"/>
        <v>0</v>
      </c>
      <c r="KR122" s="260">
        <f>+(IF(OR($B122=0,$C122=0,$D122=0,$DC$2&gt;$OE$1),0,IF(OR(KM122=0,KO122=0,KP122=0),0,MIN((VLOOKUP($D122,SALERYCODE,3,0))*(IF($D122=6,KP122,KO122))*((MIN((VLOOKUP($D122,SALERYCODE,5,0)),(IF($D122=6,KO122,KP122))))),MIN((VLOOKUP($D122,SALERYCODE,3,0)),(KM122+KN122))*(IF($D122=6,KP122,((MIN((VLOOKUP($D122,SALERYCODE,5,0)),KP122)))))))))/IF(AND($D122=2,'ראשי-פרטים כלליים וריכוז הוצאות'!$D$68&lt;&gt;4),1.2,1)</f>
        <v>0</v>
      </c>
      <c r="KS122" s="263"/>
      <c r="KT122" s="264"/>
      <c r="KU122" s="265"/>
      <c r="KV122" s="266"/>
      <c r="KW122" s="267">
        <f t="shared" si="167"/>
        <v>0</v>
      </c>
      <c r="KX122" s="260">
        <f>+(IF(OR($B122=0,$C122=0,$D122=0,$DC$2&gt;$OE$1),0,IF(OR(KS122=0,KU122=0,KV122=0),0,MIN((VLOOKUP($D122,SALERYCODE,3,0))*(IF($D122=6,KV122,KU122))*((MIN((VLOOKUP($D122,SALERYCODE,5,0)),(IF($D122=6,KU122,KV122))))),MIN((VLOOKUP($D122,SALERYCODE,3,0)),(KS122+KT122))*(IF($D122=6,KV122,((MIN((VLOOKUP($D122,SALERYCODE,5,0)),KV122)))))))))/IF(AND($D122=2,'ראשי-פרטים כלליים וריכוז הוצאות'!$D$68&lt;&gt;4),1.2,1)</f>
        <v>0</v>
      </c>
      <c r="KY122" s="263"/>
      <c r="KZ122" s="264"/>
      <c r="LA122" s="265"/>
      <c r="LB122" s="266"/>
      <c r="LC122" s="267">
        <f t="shared" si="168"/>
        <v>0</v>
      </c>
      <c r="LD122" s="260">
        <f>+(IF(OR($B122=0,$C122=0,$D122=0,$DC$2&gt;$OE$1),0,IF(OR(KY122=0,LA122=0,LB122=0),0,MIN((VLOOKUP($D122,SALERYCODE,3,0))*(IF($D122=6,LB122,LA122))*((MIN((VLOOKUP($D122,SALERYCODE,5,0)),(IF($D122=6,LA122,LB122))))),MIN((VLOOKUP($D122,SALERYCODE,3,0)),(KY122+KZ122))*(IF($D122=6,LB122,((MIN((VLOOKUP($D122,SALERYCODE,5,0)),LB122)))))))))/IF(AND($D122=2,'ראשי-פרטים כלליים וריכוז הוצאות'!$D$68&lt;&gt;4),1.2,1)</f>
        <v>0</v>
      </c>
      <c r="LE122" s="263"/>
      <c r="LF122" s="264"/>
      <c r="LG122" s="265"/>
      <c r="LH122" s="266"/>
      <c r="LI122" s="267">
        <f t="shared" si="169"/>
        <v>0</v>
      </c>
      <c r="LJ122" s="260">
        <f>+(IF(OR($B122=0,$C122=0,$D122=0,$DC$2&gt;$OE$1),0,IF(OR(LE122=0,LG122=0,LH122=0),0,MIN((VLOOKUP($D122,SALERYCODE,3,0))*(IF($D122=6,LH122,LG122))*((MIN((VLOOKUP($D122,SALERYCODE,5,0)),(IF($D122=6,LG122,LH122))))),MIN((VLOOKUP($D122,SALERYCODE,3,0)),(LE122+LF122))*(IF($D122=6,LH122,((MIN((VLOOKUP($D122,SALERYCODE,5,0)),LH122)))))))))/IF(AND($D122=2,'ראשי-פרטים כלליים וריכוז הוצאות'!$D$68&lt;&gt;4),1.2,1)</f>
        <v>0</v>
      </c>
      <c r="LK122" s="263"/>
      <c r="LL122" s="264"/>
      <c r="LM122" s="265"/>
      <c r="LN122" s="266"/>
      <c r="LO122" s="267">
        <f t="shared" si="170"/>
        <v>0</v>
      </c>
      <c r="LP122" s="260">
        <f>+(IF(OR($B122=0,$C122=0,$D122=0,$DC$2&gt;$OE$1),0,IF(OR(LK122=0,LM122=0,LN122=0),0,MIN((VLOOKUP($D122,SALERYCODE,3,0))*(IF($D122=6,LN122,LM122))*((MIN((VLOOKUP($D122,SALERYCODE,5,0)),(IF($D122=6,LM122,LN122))))),MIN((VLOOKUP($D122,SALERYCODE,3,0)),(LK122+LL122))*(IF($D122=6,LN122,((MIN((VLOOKUP($D122,SALERYCODE,5,0)),LN122)))))))))/IF(AND($D122=2,'ראשי-פרטים כלליים וריכוז הוצאות'!$D$68&lt;&gt;4),1.2,1)</f>
        <v>0</v>
      </c>
      <c r="LQ122" s="263"/>
      <c r="LR122" s="264"/>
      <c r="LS122" s="265"/>
      <c r="LT122" s="266"/>
      <c r="LU122" s="267">
        <f t="shared" si="171"/>
        <v>0</v>
      </c>
      <c r="LV122" s="260">
        <f>+(IF(OR($B122=0,$C122=0,$D122=0,$DC$2&gt;$OE$1),0,IF(OR(LQ122=0,LS122=0,LT122=0),0,MIN((VLOOKUP($D122,SALERYCODE,3,0))*(IF($D122=6,LT122,LS122))*((MIN((VLOOKUP($D122,SALERYCODE,5,0)),(IF($D122=6,LS122,LT122))))),MIN((VLOOKUP($D122,SALERYCODE,3,0)),(LQ122+LR122))*(IF($D122=6,LT122,((MIN((VLOOKUP($D122,SALERYCODE,5,0)),LT122)))))))))/IF(AND($D122=2,'ראשי-פרטים כלליים וריכוז הוצאות'!$D$68&lt;&gt;4),1.2,1)</f>
        <v>0</v>
      </c>
      <c r="LW122" s="263"/>
      <c r="LX122" s="264"/>
      <c r="LY122" s="265"/>
      <c r="LZ122" s="266"/>
      <c r="MA122" s="267">
        <f t="shared" si="172"/>
        <v>0</v>
      </c>
      <c r="MB122" s="260">
        <f>+(IF(OR($B122=0,$C122=0,$D122=0,$DC$2&gt;$OE$1),0,IF(OR(LW122=0,LY122=0,LZ122=0),0,MIN((VLOOKUP($D122,SALERYCODE,3,0))*(IF($D122=6,LZ122,LY122))*((MIN((VLOOKUP($D122,SALERYCODE,5,0)),(IF($D122=6,LY122,LZ122))))),MIN((VLOOKUP($D122,SALERYCODE,3,0)),(LW122+LX122))*(IF($D122=6,LZ122,((MIN((VLOOKUP($D122,SALERYCODE,5,0)),LZ122)))))))))/IF(AND($D122=2,'ראשי-פרטים כלליים וריכוז הוצאות'!$D$68&lt;&gt;4),1.2,1)</f>
        <v>0</v>
      </c>
      <c r="MC122" s="263"/>
      <c r="MD122" s="264"/>
      <c r="ME122" s="265"/>
      <c r="MF122" s="266"/>
      <c r="MG122" s="267">
        <f t="shared" si="173"/>
        <v>0</v>
      </c>
      <c r="MH122" s="260">
        <f>+(IF(OR($B122=0,$C122=0,$D122=0,$DC$2&gt;$OE$1),0,IF(OR(MC122=0,ME122=0,MF122=0),0,MIN((VLOOKUP($D122,SALERYCODE,3,0))*(IF($D122=6,MF122,ME122))*((MIN((VLOOKUP($D122,SALERYCODE,5,0)),(IF($D122=6,ME122,MF122))))),MIN((VLOOKUP($D122,SALERYCODE,3,0)),(MC122+MD122))*(IF($D122=6,MF122,((MIN((VLOOKUP($D122,SALERYCODE,5,0)),MF122)))))))))/IF(AND($D122=2,'ראשי-פרטים כלליים וריכוז הוצאות'!$D$68&lt;&gt;4),1.2,1)</f>
        <v>0</v>
      </c>
      <c r="MI122" s="263"/>
      <c r="MJ122" s="264"/>
      <c r="MK122" s="265"/>
      <c r="ML122" s="266"/>
      <c r="MM122" s="267">
        <f t="shared" si="174"/>
        <v>0</v>
      </c>
      <c r="MN122" s="260">
        <f>+(IF(OR($B122=0,$C122=0,$D122=0,$DC$2&gt;$OE$1),0,IF(OR(MI122=0,MK122=0,ML122=0),0,MIN((VLOOKUP($D122,SALERYCODE,3,0))*(IF($D122=6,ML122,MK122))*((MIN((VLOOKUP($D122,SALERYCODE,5,0)),(IF($D122=6,MK122,ML122))))),MIN((VLOOKUP($D122,SALERYCODE,3,0)),(MI122+MJ122))*(IF($D122=6,ML122,((MIN((VLOOKUP($D122,SALERYCODE,5,0)),ML122)))))))))/IF(AND($D122=2,'ראשי-פרטים כלליים וריכוז הוצאות'!$D$68&lt;&gt;4),1.2,1)</f>
        <v>0</v>
      </c>
      <c r="MO122" s="263"/>
      <c r="MP122" s="264"/>
      <c r="MQ122" s="265"/>
      <c r="MR122" s="266"/>
      <c r="MS122" s="267">
        <f t="shared" si="175"/>
        <v>0</v>
      </c>
      <c r="MT122" s="260">
        <f>+(IF(OR($B122=0,$C122=0,$D122=0,$DC$2&gt;$OE$1),0,IF(OR(MO122=0,MQ122=0,MR122=0),0,MIN((VLOOKUP($D122,SALERYCODE,3,0))*(IF($D122=6,MR122,MQ122))*((MIN((VLOOKUP($D122,SALERYCODE,5,0)),(IF($D122=6,MQ122,MR122))))),MIN((VLOOKUP($D122,SALERYCODE,3,0)),(MO122+MP122))*(IF($D122=6,MR122,((MIN((VLOOKUP($D122,SALERYCODE,5,0)),MR122)))))))))/IF(AND($D122=2,'ראשי-פרטים כלליים וריכוז הוצאות'!$D$68&lt;&gt;4),1.2,1)</f>
        <v>0</v>
      </c>
      <c r="MU122" s="263"/>
      <c r="MV122" s="264"/>
      <c r="MW122" s="265"/>
      <c r="MX122" s="266"/>
      <c r="MY122" s="267">
        <f t="shared" si="176"/>
        <v>0</v>
      </c>
      <c r="MZ122" s="260">
        <f>+(IF(OR($B122=0,$C122=0,$D122=0,$DC$2&gt;$OE$1),0,IF(OR(MU122=0,MW122=0,MX122=0),0,MIN((VLOOKUP($D122,SALERYCODE,3,0))*(IF($D122=6,MX122,MW122))*((MIN((VLOOKUP($D122,SALERYCODE,5,0)),(IF($D122=6,MW122,MX122))))),MIN((VLOOKUP($D122,SALERYCODE,3,0)),(MU122+MV122))*(IF($D122=6,MX122,((MIN((VLOOKUP($D122,SALERYCODE,5,0)),MX122)))))))))/IF(AND($D122=2,'ראשי-פרטים כלליים וריכוז הוצאות'!$D$68&lt;&gt;4),1.2,1)</f>
        <v>0</v>
      </c>
      <c r="NA122" s="263"/>
      <c r="NB122" s="264"/>
      <c r="NC122" s="265"/>
      <c r="ND122" s="266"/>
      <c r="NE122" s="267">
        <f t="shared" si="177"/>
        <v>0</v>
      </c>
      <c r="NF122" s="260">
        <f>+(IF(OR($B122=0,$C122=0,$D122=0,$DC$2&gt;$OE$1),0,IF(OR(NA122=0,NC122=0,ND122=0),0,MIN((VLOOKUP($D122,SALERYCODE,3,0))*(IF($D122=6,ND122,NC122))*((MIN((VLOOKUP($D122,SALERYCODE,5,0)),(IF($D122=6,NC122,ND122))))),MIN((VLOOKUP($D122,SALERYCODE,3,0)),(NA122+NB122))*(IF($D122=6,ND122,((MIN((VLOOKUP($D122,SALERYCODE,5,0)),ND122)))))))))/IF(AND($D122=2,'ראשי-פרטים כלליים וריכוז הוצאות'!$D$68&lt;&gt;4),1.2,1)</f>
        <v>0</v>
      </c>
      <c r="NG122" s="263"/>
      <c r="NH122" s="264"/>
      <c r="NI122" s="265"/>
      <c r="NJ122" s="266"/>
      <c r="NK122" s="267">
        <f t="shared" si="178"/>
        <v>0</v>
      </c>
      <c r="NL122" s="260">
        <f>+(IF(OR($B122=0,$C122=0,$D122=0,$DC$2&gt;$OE$1),0,IF(OR(NG122=0,NI122=0,NJ122=0),0,MIN((VLOOKUP($D122,SALERYCODE,3,0))*(IF($D122=6,NJ122,NI122))*((MIN((VLOOKUP($D122,SALERYCODE,5,0)),(IF($D122=6,NI122,NJ122))))),MIN((VLOOKUP($D122,SALERYCODE,3,0)),(NG122+NH122))*(IF($D122=6,NJ122,((MIN((VLOOKUP($D122,SALERYCODE,5,0)),NJ122)))))))))/IF(AND($D122=2,'ראשי-פרטים כלליים וריכוז הוצאות'!$D$68&lt;&gt;4),1.2,1)</f>
        <v>0</v>
      </c>
      <c r="NM122" s="263"/>
      <c r="NN122" s="264"/>
      <c r="NO122" s="265"/>
      <c r="NP122" s="266"/>
      <c r="NQ122" s="267">
        <f t="shared" si="179"/>
        <v>0</v>
      </c>
      <c r="NR122" s="260">
        <f>+(IF(OR($B122=0,$C122=0,$D122=0,$DC$2&gt;$OE$1),0,IF(OR(NM122=0,NO122=0,NP122=0),0,MIN((VLOOKUP($D122,SALERYCODE,3,0))*(IF($D122=6,NP122,NO122))*((MIN((VLOOKUP($D122,SALERYCODE,5,0)),(IF($D122=6,NO122,NP122))))),MIN((VLOOKUP($D122,SALERYCODE,3,0)),(NM122+NN122))*(IF($D122=6,NP122,((MIN((VLOOKUP($D122,SALERYCODE,5,0)),NP122)))))))))/IF(AND($D122=2,'ראשי-פרטים כלליים וריכוז הוצאות'!$D$68&lt;&gt;4),1.2,1)</f>
        <v>0</v>
      </c>
      <c r="NS122" s="263"/>
      <c r="NT122" s="264"/>
      <c r="NU122" s="265"/>
      <c r="NV122" s="266"/>
      <c r="NW122" s="267">
        <f t="shared" si="180"/>
        <v>0</v>
      </c>
      <c r="NX122" s="260">
        <f>+(IF(OR($B122=0,$C122=0,$D122=0,$DC$2&gt;$OE$1),0,IF(OR(NS122=0,NU122=0,NV122=0),0,MIN((VLOOKUP($D122,SALERYCODE,3,0))*(IF($D122=6,NV122,NU122))*((MIN((VLOOKUP($D122,SALERYCODE,5,0)),(IF($D122=6,NU122,NV122))))),MIN((VLOOKUP($D122,SALERYCODE,3,0)),(NS122+NT122))*(IF($D122=6,NV122,((MIN((VLOOKUP($D122,SALERYCODE,5,0)),NV122)))))))))/IF(AND($D122=2,'ראשי-פרטים כלליים וריכוז הוצאות'!$D$68&lt;&gt;4),1.2,1)</f>
        <v>0</v>
      </c>
      <c r="NY122" s="263"/>
      <c r="NZ122" s="264"/>
      <c r="OA122" s="265"/>
      <c r="OB122" s="266"/>
      <c r="OC122" s="267">
        <f t="shared" si="181"/>
        <v>0</v>
      </c>
      <c r="OD122" s="260">
        <f>+(IF(OR($B122=0,$C122=0,$D122=0,$DC$2&gt;$OE$1),0,IF(OR(NY122=0,OA122=0,OB122=0),0,MIN((VLOOKUP($D122,SALERYCODE,3,0))*(IF($D122=6,OB122,OA122))*((MIN((VLOOKUP($D122,SALERYCODE,5,0)),(IF($D122=6,OA122,OB122))))),MIN((VLOOKUP($D122,SALERYCODE,3,0)),(NY122+NZ122))*(IF($D122=6,OB122,((MIN((VLOOKUP($D122,SALERYCODE,5,0)),OB122)))))))))/IF(AND($D122=2,'ראשי-פרטים כלליים וריכוז הוצאות'!$D$68&lt;&gt;4),1.2,1)</f>
        <v>0</v>
      </c>
      <c r="OE122" s="275">
        <f t="shared" si="192"/>
        <v>0</v>
      </c>
      <c r="OF122" s="283">
        <f t="shared" si="193"/>
        <v>9.9999999999999995E-7</v>
      </c>
      <c r="OG122" s="276">
        <f t="shared" si="194"/>
        <v>0</v>
      </c>
      <c r="OH122" s="275">
        <f t="shared" si="195"/>
        <v>0</v>
      </c>
      <c r="OI122" s="275">
        <v>0</v>
      </c>
      <c r="OJ122" s="258">
        <f t="shared" si="191"/>
        <v>0</v>
      </c>
      <c r="OK122" s="284"/>
      <c r="OL122" s="116">
        <f>MIN(OJ122+OK122*OF122*OE122/$OL$1/IF(AND($D122=2,'ראשי-פרטים כלליים וריכוז הוצאות'!$D$68&lt;&gt;4),1.2,1),IF($D122&gt;0,VLOOKUP($D122,SALERYCODE,3,0)*12*OG122,0))</f>
        <v>0</v>
      </c>
      <c r="OM122" s="95">
        <f t="shared" si="182"/>
        <v>0</v>
      </c>
      <c r="ON122" s="11">
        <f t="shared" si="183"/>
        <v>0</v>
      </c>
      <c r="OO122" s="11">
        <f t="shared" si="184"/>
        <v>0</v>
      </c>
      <c r="OP122" s="22">
        <f t="shared" si="185"/>
        <v>0</v>
      </c>
      <c r="OQ122" s="11">
        <f t="shared" si="186"/>
        <v>0</v>
      </c>
      <c r="OR122" s="11" t="e">
        <f>#REF!</f>
        <v>#REF!</v>
      </c>
      <c r="OS122" s="35" t="e">
        <f>#REF!-OP122</f>
        <v>#REF!</v>
      </c>
      <c r="OT122" s="35" t="e">
        <f>OS122-#REF!</f>
        <v>#REF!</v>
      </c>
      <c r="OU122" s="43" t="e">
        <f>IF(AND(OP122&gt;0,(OS122=#REF!-OP122)),"מועסק פחות מ-10% מזמנו במופ","")</f>
        <v>#REF!</v>
      </c>
    </row>
    <row r="123" spans="1:411" ht="24" hidden="1" customHeight="1" outlineLevel="1" x14ac:dyDescent="0.2">
      <c r="A123" s="282">
        <v>120</v>
      </c>
      <c r="B123" s="269"/>
      <c r="C123" s="270"/>
      <c r="D123" s="271"/>
      <c r="E123" s="263"/>
      <c r="F123" s="264"/>
      <c r="G123" s="265"/>
      <c r="H123" s="266"/>
      <c r="I123" s="267">
        <f t="shared" si="117"/>
        <v>0</v>
      </c>
      <c r="J123" s="260">
        <f>(IF(OR($B123=0,$C123=0,$D123=0,$E$2&gt;$OE$1),0,IF(OR($E123=0,$G123=0,$H123=0),0,MIN((VLOOKUP($D123,SALERYCODE,3,0))*(IF($D123=6,$H123,$G123))*((MIN((VLOOKUP($D123,SALERYCODE,5,0)),(IF($D123=6,$G123,$H123))))),MIN((VLOOKUP($D123,SALERYCODE,3,0)),($E123+$F123))*(IF($D123=6,$H123,((MIN((VLOOKUP($D123,SALERYCODE,5,0)),$H123)))))))))/IF(AND($D123=2,'ראשי-פרטים כלליים וריכוז הוצאות'!$D$68&lt;&gt;4),1.2,1)</f>
        <v>0</v>
      </c>
      <c r="K123" s="263"/>
      <c r="L123" s="264"/>
      <c r="M123" s="265"/>
      <c r="N123" s="266"/>
      <c r="O123" s="267">
        <f t="shared" si="118"/>
        <v>0</v>
      </c>
      <c r="P123" s="260">
        <f>+(IF(OR($B123=0,$C123=0,$D123=0,$K$2&gt;$OE$1),0,IF(OR($K123=0,$M123=0,$N123=0),0,MIN((VLOOKUP($D123,SALERYCODE,3,0))*(IF($D123=6,$N123,$M123))*((MIN((VLOOKUP($D123,SALERYCODE,5,0)),(IF($D123=6,$M123,$N123))))),MIN((VLOOKUP($D123,SALERYCODE,3,0)),($K123+$L123))*(IF($D123=6,$N123,((MIN((VLOOKUP($D123,SALERYCODE,5,0)),$N123)))))))))/IF(AND($D123=2,'ראשי-פרטים כלליים וריכוז הוצאות'!$D$68&lt;&gt;4),1.2,1)</f>
        <v>0</v>
      </c>
      <c r="Q123" s="263"/>
      <c r="R123" s="264"/>
      <c r="S123" s="265"/>
      <c r="T123" s="266"/>
      <c r="U123" s="267">
        <f t="shared" si="119"/>
        <v>0</v>
      </c>
      <c r="V123" s="260">
        <f>+(IF(OR($B123=0,$C123=0,$D123=0,$Q$2&gt;$OE$1),0,IF(OR(Q123=0,S123=0,T123=0),0,MIN((VLOOKUP($D123,SALERYCODE,3,0))*(IF($D123=6,T123,S123))*((MIN((VLOOKUP($D123,SALERYCODE,5,0)),(IF($D123=6,S123,T123))))),MIN((VLOOKUP($D123,SALERYCODE,3,0)),(Q123+R123))*(IF($D123=6,T123,((MIN((VLOOKUP($D123,SALERYCODE,5,0)),T123)))))))))/IF(AND($D123=2,'ראשי-פרטים כלליים וריכוז הוצאות'!$D$68&lt;&gt;4),1.2,1)</f>
        <v>0</v>
      </c>
      <c r="W123" s="263"/>
      <c r="X123" s="264"/>
      <c r="Y123" s="265"/>
      <c r="Z123" s="266"/>
      <c r="AA123" s="267">
        <f t="shared" si="120"/>
        <v>0</v>
      </c>
      <c r="AB123" s="260">
        <f>+(IF(OR($B123=0,$C123=0,$D123=0,$W$2&gt;$OE$1),0,IF(OR(W123=0,Y123=0,Z123=0),0,MIN((VLOOKUP($D123,SALERYCODE,3,0))*(IF($D123=6,Z123,Y123))*((MIN((VLOOKUP($D123,SALERYCODE,5,0)),(IF($D123=6,Y123,Z123))))),MIN((VLOOKUP($D123,SALERYCODE,3,0)),(W123+X123))*(IF($D123=6,Z123,((MIN((VLOOKUP($D123,SALERYCODE,5,0)),Z123)))))))))/IF(AND($D123=2,'ראשי-פרטים כלליים וריכוז הוצאות'!$D$68&lt;&gt;4),1.2,1)</f>
        <v>0</v>
      </c>
      <c r="AC123" s="263"/>
      <c r="AD123" s="264"/>
      <c r="AE123" s="265"/>
      <c r="AF123" s="266"/>
      <c r="AG123" s="267">
        <f t="shared" si="121"/>
        <v>0</v>
      </c>
      <c r="AH123" s="260">
        <f>+(IF(OR($B123=0,$C123=0,$D123=0,$AC$2&gt;$OE$1),0,IF(OR(AC123=0,AE123=0,AF123=0),0,MIN((VLOOKUP($D123,SALERYCODE,3,0))*(IF($D123=6,AF123,AE123))*((MIN((VLOOKUP($D123,SALERYCODE,5,0)),(IF($D123=6,AE123,AF123))))),MIN((VLOOKUP($D123,SALERYCODE,3,0)),(AC123+AD123))*(IF($D123=6,AF123,((MIN((VLOOKUP($D123,SALERYCODE,5,0)),AF123)))))))))/IF(AND($D123=2,'ראשי-פרטים כלליים וריכוז הוצאות'!$D$68&lt;&gt;4),1.2,1)</f>
        <v>0</v>
      </c>
      <c r="AI123" s="263"/>
      <c r="AJ123" s="264"/>
      <c r="AK123" s="265"/>
      <c r="AL123" s="266"/>
      <c r="AM123" s="267">
        <f t="shared" si="122"/>
        <v>0</v>
      </c>
      <c r="AN123" s="260">
        <f>+(IF(OR($B123=0,$C123=0,$D123=0,$AI$2&gt;$OE$1),0,IF(OR(AI123=0,AK123=0,AL123=0),0,MIN((VLOOKUP($D123,SALERYCODE,3,0))*(IF($D123=6,AL123,AK123))*((MIN((VLOOKUP($D123,SALERYCODE,5,0)),(IF($D123=6,AK123,AL123))))),MIN((VLOOKUP($D123,SALERYCODE,3,0)),(AI123+AJ123))*(IF($D123=6,AL123,((MIN((VLOOKUP($D123,SALERYCODE,5,0)),AL123)))))))))/IF(AND($D123=2,'ראשי-פרטים כלליים וריכוז הוצאות'!$D$68&lt;&gt;4),1.2,1)</f>
        <v>0</v>
      </c>
      <c r="AO123" s="263"/>
      <c r="AP123" s="264"/>
      <c r="AQ123" s="265"/>
      <c r="AR123" s="266"/>
      <c r="AS123" s="267">
        <f t="shared" si="123"/>
        <v>0</v>
      </c>
      <c r="AT123" s="260">
        <f>+(IF(OR($B123=0,$C123=0,$D123=0,$AO$2&gt;$OE$1),0,IF(OR(AO123=0,AQ123=0,AR123=0),0,MIN((VLOOKUP($D123,SALERYCODE,3,0))*(IF($D123=6,AR123,AQ123))*((MIN((VLOOKUP($D123,SALERYCODE,5,0)),(IF($D123=6,AQ123,AR123))))),MIN((VLOOKUP($D123,SALERYCODE,3,0)),(AO123+AP123))*(IF($D123=6,AR123,((MIN((VLOOKUP($D123,SALERYCODE,5,0)),AR123)))))))))/IF(AND($D123=2,'ראשי-פרטים כלליים וריכוז הוצאות'!$D$68&lt;&gt;4),1.2,1)</f>
        <v>0</v>
      </c>
      <c r="AU123" s="263"/>
      <c r="AV123" s="264"/>
      <c r="AW123" s="265"/>
      <c r="AX123" s="266"/>
      <c r="AY123" s="267">
        <f t="shared" si="124"/>
        <v>0</v>
      </c>
      <c r="AZ123" s="260">
        <f>+(IF(OR($B123=0,$C123=0,$D123=0,$AU$2&gt;$OE$1),0,IF(OR(AU123=0,AW123=0,AX123=0),0,MIN((VLOOKUP($D123,SALERYCODE,3,0))*(IF($D123=6,AX123,AW123))*((MIN((VLOOKUP($D123,SALERYCODE,5,0)),(IF($D123=6,AW123,AX123))))),MIN((VLOOKUP($D123,SALERYCODE,3,0)),(AU123+AV123))*(IF($D123=6,AX123,((MIN((VLOOKUP($D123,SALERYCODE,5,0)),AX123)))))))))/IF(AND($D123=2,'ראשי-פרטים כלליים וריכוז הוצאות'!$D$68&lt;&gt;4),1.2,1)</f>
        <v>0</v>
      </c>
      <c r="BA123" s="263"/>
      <c r="BB123" s="264"/>
      <c r="BC123" s="265"/>
      <c r="BD123" s="266"/>
      <c r="BE123" s="267">
        <f t="shared" si="125"/>
        <v>0</v>
      </c>
      <c r="BF123" s="260">
        <f>+(IF(OR($B123=0,$C123=0,$D123=0,$BA$2&gt;$OE$1),0,IF(OR(BA123=0,BC123=0,BD123=0),0,MIN((VLOOKUP($D123,SALERYCODE,3,0))*(IF($D123=6,BD123,BC123))*((MIN((VLOOKUP($D123,SALERYCODE,5,0)),(IF($D123=6,BC123,BD123))))),MIN((VLOOKUP($D123,SALERYCODE,3,0)),(BA123+BB123))*(IF($D123=6,BD123,((MIN((VLOOKUP($D123,SALERYCODE,5,0)),BD123)))))))))/IF(AND($D123=2,'ראשי-פרטים כלליים וריכוז הוצאות'!$D$68&lt;&gt;4),1.2,1)</f>
        <v>0</v>
      </c>
      <c r="BG123" s="263"/>
      <c r="BH123" s="264"/>
      <c r="BI123" s="265"/>
      <c r="BJ123" s="266"/>
      <c r="BK123" s="267">
        <f t="shared" si="126"/>
        <v>0</v>
      </c>
      <c r="BL123" s="260">
        <f>+(IF(OR($B123=0,$C123=0,$D123=0,$BG$2&gt;$OE$1),0,IF(OR(BG123=0,BI123=0,BJ123=0),0,MIN((VLOOKUP($D123,SALERYCODE,3,0))*(IF($D123=6,BJ123,BI123))*((MIN((VLOOKUP($D123,SALERYCODE,5,0)),(IF($D123=6,BI123,BJ123))))),MIN((VLOOKUP($D123,SALERYCODE,3,0)),(BG123+BH123))*(IF($D123=6,BJ123,((MIN((VLOOKUP($D123,SALERYCODE,5,0)),BJ123)))))))))/IF(AND($D123=2,'ראשי-פרטים כלליים וריכוז הוצאות'!$D$68&lt;&gt;4),1.2,1)</f>
        <v>0</v>
      </c>
      <c r="BM123" s="263"/>
      <c r="BN123" s="264"/>
      <c r="BO123" s="265"/>
      <c r="BP123" s="266"/>
      <c r="BQ123" s="267">
        <f t="shared" si="127"/>
        <v>0</v>
      </c>
      <c r="BR123" s="260">
        <f>+(IF(OR($B123=0,$C123=0,$D123=0,$BM$2&gt;$OE$1),0,IF(OR(BM123=0,BO123=0,BP123=0),0,MIN((VLOOKUP($D123,SALERYCODE,3,0))*(IF($D123=6,BP123,BO123))*((MIN((VLOOKUP($D123,SALERYCODE,5,0)),(IF($D123=6,BO123,BP123))))),MIN((VLOOKUP($D123,SALERYCODE,3,0)),(BM123+BN123))*(IF($D123=6,BP123,((MIN((VLOOKUP($D123,SALERYCODE,5,0)),BP123)))))))))/IF(AND($D123=2,'ראשי-פרטים כלליים וריכוז הוצאות'!$D$68&lt;&gt;4),1.2,1)</f>
        <v>0</v>
      </c>
      <c r="BS123" s="263"/>
      <c r="BT123" s="264"/>
      <c r="BU123" s="265"/>
      <c r="BV123" s="266"/>
      <c r="BW123" s="267">
        <f t="shared" si="128"/>
        <v>0</v>
      </c>
      <c r="BX123" s="260">
        <f>+(IF(OR($B123=0,$C123=0,$D123=0,$BS$2&gt;$OE$1),0,IF(OR(BS123=0,BU123=0,BV123=0),0,MIN((VLOOKUP($D123,SALERYCODE,3,0))*(IF($D123=6,BV123,BU123))*((MIN((VLOOKUP($D123,SALERYCODE,5,0)),(IF($D123=6,BU123,BV123))))),MIN((VLOOKUP($D123,SALERYCODE,3,0)),(BS123+BT123))*(IF($D123=6,BV123,((MIN((VLOOKUP($D123,SALERYCODE,5,0)),BV123)))))))))/IF(AND($D123=2,'ראשי-פרטים כלליים וריכוז הוצאות'!$D$68&lt;&gt;4),1.2,1)</f>
        <v>0</v>
      </c>
      <c r="BY123" s="263"/>
      <c r="BZ123" s="264"/>
      <c r="CA123" s="265"/>
      <c r="CB123" s="266"/>
      <c r="CC123" s="267">
        <f t="shared" si="129"/>
        <v>0</v>
      </c>
      <c r="CD123" s="260">
        <f>+(IF(OR($B123=0,$C123=0,$D123=0,$BY$2&gt;$OE$1),0,IF(OR(BY123=0,CA123=0,CB123=0),0,MIN((VLOOKUP($D123,SALERYCODE,3,0))*(IF($D123=6,CB123,CA123))*((MIN((VLOOKUP($D123,SALERYCODE,5,0)),(IF($D123=6,CA123,CB123))))),MIN((VLOOKUP($D123,SALERYCODE,3,0)),(BY123+BZ123))*(IF($D123=6,CB123,((MIN((VLOOKUP($D123,SALERYCODE,5,0)),CB123)))))))))/IF(AND($D123=2,'ראשי-פרטים כלליים וריכוז הוצאות'!$D$68&lt;&gt;4),1.2,1)</f>
        <v>0</v>
      </c>
      <c r="CE123" s="263"/>
      <c r="CF123" s="264"/>
      <c r="CG123" s="265"/>
      <c r="CH123" s="266"/>
      <c r="CI123" s="267">
        <f t="shared" si="130"/>
        <v>0</v>
      </c>
      <c r="CJ123" s="260">
        <f>+(IF(OR($B123=0,$C123=0,$D123=0,$CE$2&gt;$OE$1),0,IF(OR(CE123=0,CG123=0,CH123=0),0,MIN((VLOOKUP($D123,SALERYCODE,3,0))*(IF($D123=6,CH123,CG123))*((MIN((VLOOKUP($D123,SALERYCODE,5,0)),(IF($D123=6,CG123,CH123))))),MIN((VLOOKUP($D123,SALERYCODE,3,0)),(CE123+CF123))*(IF($D123=6,CH123,((MIN((VLOOKUP($D123,SALERYCODE,5,0)),CH123)))))))))/IF(AND($D123=2,'ראשי-פרטים כלליים וריכוז הוצאות'!$D$68&lt;&gt;4),1.2,1)</f>
        <v>0</v>
      </c>
      <c r="CK123" s="263"/>
      <c r="CL123" s="264"/>
      <c r="CM123" s="265"/>
      <c r="CN123" s="266"/>
      <c r="CO123" s="267">
        <f t="shared" si="131"/>
        <v>0</v>
      </c>
      <c r="CP123" s="260">
        <f>+(IF(OR($B123=0,$C123=0,$D123=0,$CK$2&gt;$OE$1),0,IF(OR(CK123=0,CM123=0,CN123=0),0,MIN((VLOOKUP($D123,SALERYCODE,3,0))*(IF($D123=6,CN123,CM123))*((MIN((VLOOKUP($D123,SALERYCODE,5,0)),(IF($D123=6,CM123,CN123))))),MIN((VLOOKUP($D123,SALERYCODE,3,0)),(CK123+CL123))*(IF($D123=6,CN123,((MIN((VLOOKUP($D123,SALERYCODE,5,0)),CN123)))))))))/IF(AND($D123=2,'ראשי-פרטים כלליים וריכוז הוצאות'!$D$68&lt;&gt;4),1.2,1)</f>
        <v>0</v>
      </c>
      <c r="CQ123" s="263"/>
      <c r="CR123" s="264"/>
      <c r="CS123" s="265"/>
      <c r="CT123" s="266"/>
      <c r="CU123" s="267">
        <f t="shared" si="132"/>
        <v>0</v>
      </c>
      <c r="CV123" s="260">
        <f>+(IF(OR($B123=0,$C123=0,$D123=0,$CQ$2&gt;$OE$1),0,IF(OR(CQ123=0,CS123=0,CT123=0),0,MIN((VLOOKUP($D123,SALERYCODE,3,0))*(IF($D123=6,CT123,CS123))*((MIN((VLOOKUP($D123,SALERYCODE,5,0)),(IF($D123=6,CS123,CT123))))),MIN((VLOOKUP($D123,SALERYCODE,3,0)),(CQ123+CR123))*(IF($D123=6,CT123,((MIN((VLOOKUP($D123,SALERYCODE,5,0)),CT123)))))))))/IF(AND($D123=2,'ראשי-פרטים כלליים וריכוז הוצאות'!$D$68&lt;&gt;4),1.2,1)</f>
        <v>0</v>
      </c>
      <c r="CW123" s="263"/>
      <c r="CX123" s="264"/>
      <c r="CY123" s="265"/>
      <c r="CZ123" s="266"/>
      <c r="DA123" s="267">
        <f t="shared" si="133"/>
        <v>0</v>
      </c>
      <c r="DB123" s="260">
        <f>+(IF(OR($B123=0,$C123=0,$D123=0,$CW$2&gt;$OE$1),0,IF(OR(CW123=0,CY123=0,CZ123=0),0,MIN((VLOOKUP($D123,SALERYCODE,3,0))*(IF($D123=6,CZ123,CY123))*((MIN((VLOOKUP($D123,SALERYCODE,5,0)),(IF($D123=6,CY123,CZ123))))),MIN((VLOOKUP($D123,SALERYCODE,3,0)),(CW123+CX123))*(IF($D123=6,CZ123,((MIN((VLOOKUP($D123,SALERYCODE,5,0)),CZ123)))))))))/IF(AND($D123=2,'ראשי-פרטים כלליים וריכוז הוצאות'!$D$68&lt;&gt;4),1.2,1)</f>
        <v>0</v>
      </c>
      <c r="DC123" s="263"/>
      <c r="DD123" s="264"/>
      <c r="DE123" s="265"/>
      <c r="DF123" s="266"/>
      <c r="DG123" s="267">
        <f t="shared" si="134"/>
        <v>0</v>
      </c>
      <c r="DH123" s="260">
        <f>+(IF(OR($B123=0,$C123=0,$D123=0,$DC$2&gt;$OE$1),0,IF(OR(DC123=0,DE123=0,DF123=0),0,MIN((VLOOKUP($D123,SALERYCODE,3,0))*(IF($D123=6,DF123,DE123))*((MIN((VLOOKUP($D123,SALERYCODE,5,0)),(IF($D123=6,DE123,DF123))))),MIN((VLOOKUP($D123,SALERYCODE,3,0)),(DC123+DD123))*(IF($D123=6,DF123,((MIN((VLOOKUP($D123,SALERYCODE,5,0)),DF123)))))))))/IF(AND($D123=2,'ראשי-פרטים כלליים וריכוז הוצאות'!$D$68&lt;&gt;4),1.2,1)</f>
        <v>0</v>
      </c>
      <c r="DI123" s="263"/>
      <c r="DJ123" s="264"/>
      <c r="DK123" s="265"/>
      <c r="DL123" s="266"/>
      <c r="DM123" s="267">
        <f t="shared" si="135"/>
        <v>0</v>
      </c>
      <c r="DN123" s="260">
        <f>+(IF(OR($B123=0,$C123=0,$D123=0,$DC$2&gt;$OE$1),0,IF(OR(DI123=0,DK123=0,DL123=0),0,MIN((VLOOKUP($D123,SALERYCODE,3,0))*(IF($D123=6,DL123,DK123))*((MIN((VLOOKUP($D123,SALERYCODE,5,0)),(IF($D123=6,DK123,DL123))))),MIN((VLOOKUP($D123,SALERYCODE,3,0)),(DI123+DJ123))*(IF($D123=6,DL123,((MIN((VLOOKUP($D123,SALERYCODE,5,0)),DL123)))))))))/IF(AND($D123=2,'ראשי-פרטים כלליים וריכוז הוצאות'!$D$68&lt;&gt;4),1.2,1)</f>
        <v>0</v>
      </c>
      <c r="DO123" s="263"/>
      <c r="DP123" s="264"/>
      <c r="DQ123" s="265"/>
      <c r="DR123" s="266"/>
      <c r="DS123" s="267">
        <f t="shared" si="136"/>
        <v>0</v>
      </c>
      <c r="DT123" s="260">
        <f>+(IF(OR($B123=0,$C123=0,$D123=0,$DC$2&gt;$OE$1),0,IF(OR(DO123=0,DQ123=0,DR123=0),0,MIN((VLOOKUP($D123,SALERYCODE,3,0))*(IF($D123=6,DR123,DQ123))*((MIN((VLOOKUP($D123,SALERYCODE,5,0)),(IF($D123=6,DQ123,DR123))))),MIN((VLOOKUP($D123,SALERYCODE,3,0)),(DO123+DP123))*(IF($D123=6,DR123,((MIN((VLOOKUP($D123,SALERYCODE,5,0)),DR123)))))))))/IF(AND($D123=2,'ראשי-פרטים כלליים וריכוז הוצאות'!$D$68&lt;&gt;4),1.2,1)</f>
        <v>0</v>
      </c>
      <c r="DU123" s="263"/>
      <c r="DV123" s="264"/>
      <c r="DW123" s="265"/>
      <c r="DX123" s="266"/>
      <c r="DY123" s="267">
        <f t="shared" si="137"/>
        <v>0</v>
      </c>
      <c r="DZ123" s="260">
        <f>+(IF(OR($B123=0,$C123=0,$D123=0,$DC$2&gt;$OE$1),0,IF(OR(DU123=0,DW123=0,DX123=0),0,MIN((VLOOKUP($D123,SALERYCODE,3,0))*(IF($D123=6,DX123,DW123))*((MIN((VLOOKUP($D123,SALERYCODE,5,0)),(IF($D123=6,DW123,DX123))))),MIN((VLOOKUP($D123,SALERYCODE,3,0)),(DU123+DV123))*(IF($D123=6,DX123,((MIN((VLOOKUP($D123,SALERYCODE,5,0)),DX123)))))))))/IF(AND($D123=2,'ראשי-פרטים כלליים וריכוז הוצאות'!$D$68&lt;&gt;4),1.2,1)</f>
        <v>0</v>
      </c>
      <c r="EA123" s="263"/>
      <c r="EB123" s="264"/>
      <c r="EC123" s="265"/>
      <c r="ED123" s="266"/>
      <c r="EE123" s="267">
        <f t="shared" si="138"/>
        <v>0</v>
      </c>
      <c r="EF123" s="260">
        <f>+(IF(OR($B123=0,$C123=0,$D123=0,$DC$2&gt;$OE$1),0,IF(OR(EA123=0,EC123=0,ED123=0),0,MIN((VLOOKUP($D123,SALERYCODE,3,0))*(IF($D123=6,ED123,EC123))*((MIN((VLOOKUP($D123,SALERYCODE,5,0)),(IF($D123=6,EC123,ED123))))),MIN((VLOOKUP($D123,SALERYCODE,3,0)),(EA123+EB123))*(IF($D123=6,ED123,((MIN((VLOOKUP($D123,SALERYCODE,5,0)),ED123)))))))))/IF(AND($D123=2,'ראשי-פרטים כלליים וריכוז הוצאות'!$D$68&lt;&gt;4),1.2,1)</f>
        <v>0</v>
      </c>
      <c r="EG123" s="263"/>
      <c r="EH123" s="264"/>
      <c r="EI123" s="265"/>
      <c r="EJ123" s="266"/>
      <c r="EK123" s="267">
        <f t="shared" si="139"/>
        <v>0</v>
      </c>
      <c r="EL123" s="260">
        <f>+(IF(OR($B123=0,$C123=0,$D123=0,$DC$2&gt;$OE$1),0,IF(OR(EG123=0,EI123=0,EJ123=0),0,MIN((VLOOKUP($D123,SALERYCODE,3,0))*(IF($D123=6,EJ123,EI123))*((MIN((VLOOKUP($D123,SALERYCODE,5,0)),(IF($D123=6,EI123,EJ123))))),MIN((VLOOKUP($D123,SALERYCODE,3,0)),(EG123+EH123))*(IF($D123=6,EJ123,((MIN((VLOOKUP($D123,SALERYCODE,5,0)),EJ123)))))))))/IF(AND($D123=2,'ראשי-פרטים כלליים וריכוז הוצאות'!$D$68&lt;&gt;4),1.2,1)</f>
        <v>0</v>
      </c>
      <c r="EM123" s="263"/>
      <c r="EN123" s="264"/>
      <c r="EO123" s="265"/>
      <c r="EP123" s="266"/>
      <c r="EQ123" s="267">
        <f t="shared" si="140"/>
        <v>0</v>
      </c>
      <c r="ER123" s="260">
        <f>+(IF(OR($B123=0,$C123=0,$D123=0,$DC$2&gt;$OE$1),0,IF(OR(EM123=0,EO123=0,EP123=0),0,MIN((VLOOKUP($D123,SALERYCODE,3,0))*(IF($D123=6,EP123,EO123))*((MIN((VLOOKUP($D123,SALERYCODE,5,0)),(IF($D123=6,EO123,EP123))))),MIN((VLOOKUP($D123,SALERYCODE,3,0)),(EM123+EN123))*(IF($D123=6,EP123,((MIN((VLOOKUP($D123,SALERYCODE,5,0)),EP123)))))))))/IF(AND($D123=2,'ראשי-פרטים כלליים וריכוז הוצאות'!$D$68&lt;&gt;4),1.2,1)</f>
        <v>0</v>
      </c>
      <c r="ES123" s="263"/>
      <c r="ET123" s="264"/>
      <c r="EU123" s="265"/>
      <c r="EV123" s="266"/>
      <c r="EW123" s="267">
        <f t="shared" si="141"/>
        <v>0</v>
      </c>
      <c r="EX123" s="260">
        <f>+(IF(OR($B123=0,$C123=0,$D123=0,$DC$2&gt;$OE$1),0,IF(OR(ES123=0,EU123=0,EV123=0),0,MIN((VLOOKUP($D123,SALERYCODE,3,0))*(IF($D123=6,EV123,EU123))*((MIN((VLOOKUP($D123,SALERYCODE,5,0)),(IF($D123=6,EU123,EV123))))),MIN((VLOOKUP($D123,SALERYCODE,3,0)),(ES123+ET123))*(IF($D123=6,EV123,((MIN((VLOOKUP($D123,SALERYCODE,5,0)),EV123)))))))))/IF(AND($D123=2,'ראשי-פרטים כלליים וריכוז הוצאות'!$D$68&lt;&gt;4),1.2,1)</f>
        <v>0</v>
      </c>
      <c r="EY123" s="263"/>
      <c r="EZ123" s="264"/>
      <c r="FA123" s="265"/>
      <c r="FB123" s="266"/>
      <c r="FC123" s="267">
        <f t="shared" si="142"/>
        <v>0</v>
      </c>
      <c r="FD123" s="260">
        <f>+(IF(OR($B123=0,$C123=0,$D123=0,$DC$2&gt;$OE$1),0,IF(OR(EY123=0,FA123=0,FB123=0),0,MIN((VLOOKUP($D123,SALERYCODE,3,0))*(IF($D123=6,FB123,FA123))*((MIN((VLOOKUP($D123,SALERYCODE,5,0)),(IF($D123=6,FA123,FB123))))),MIN((VLOOKUP($D123,SALERYCODE,3,0)),(EY123+EZ123))*(IF($D123=6,FB123,((MIN((VLOOKUP($D123,SALERYCODE,5,0)),FB123)))))))))/IF(AND($D123=2,'ראשי-פרטים כלליים וריכוז הוצאות'!$D$68&lt;&gt;4),1.2,1)</f>
        <v>0</v>
      </c>
      <c r="FE123" s="263"/>
      <c r="FF123" s="264"/>
      <c r="FG123" s="265"/>
      <c r="FH123" s="266"/>
      <c r="FI123" s="267">
        <f t="shared" si="143"/>
        <v>0</v>
      </c>
      <c r="FJ123" s="260">
        <f>+(IF(OR($B123=0,$C123=0,$D123=0,$DC$2&gt;$OE$1),0,IF(OR(FE123=0,FG123=0,FH123=0),0,MIN((VLOOKUP($D123,SALERYCODE,3,0))*(IF($D123=6,FH123,FG123))*((MIN((VLOOKUP($D123,SALERYCODE,5,0)),(IF($D123=6,FG123,FH123))))),MIN((VLOOKUP($D123,SALERYCODE,3,0)),(FE123+FF123))*(IF($D123=6,FH123,((MIN((VLOOKUP($D123,SALERYCODE,5,0)),FH123)))))))))/IF(AND($D123=2,'ראשי-פרטים כלליים וריכוז הוצאות'!$D$68&lt;&gt;4),1.2,1)</f>
        <v>0</v>
      </c>
      <c r="FK123" s="263"/>
      <c r="FL123" s="264"/>
      <c r="FM123" s="265"/>
      <c r="FN123" s="266"/>
      <c r="FO123" s="267">
        <f t="shared" si="144"/>
        <v>0</v>
      </c>
      <c r="FP123" s="260">
        <f>+(IF(OR($B123=0,$C123=0,$D123=0,$DC$2&gt;$OE$1),0,IF(OR(FK123=0,FM123=0,FN123=0),0,MIN((VLOOKUP($D123,SALERYCODE,3,0))*(IF($D123=6,FN123,FM123))*((MIN((VLOOKUP($D123,SALERYCODE,5,0)),(IF($D123=6,FM123,FN123))))),MIN((VLOOKUP($D123,SALERYCODE,3,0)),(FK123+FL123))*(IF($D123=6,FN123,((MIN((VLOOKUP($D123,SALERYCODE,5,0)),FN123)))))))))/IF(AND($D123=2,'ראשי-פרטים כלליים וריכוז הוצאות'!$D$68&lt;&gt;4),1.2,1)</f>
        <v>0</v>
      </c>
      <c r="FQ123" s="263"/>
      <c r="FR123" s="264"/>
      <c r="FS123" s="265"/>
      <c r="FT123" s="266"/>
      <c r="FU123" s="267">
        <f t="shared" si="145"/>
        <v>0</v>
      </c>
      <c r="FV123" s="260">
        <f>+(IF(OR($B123=0,$C123=0,$D123=0,$DC$2&gt;$OE$1),0,IF(OR(FQ123=0,FS123=0,FT123=0),0,MIN((VLOOKUP($D123,SALERYCODE,3,0))*(IF($D123=6,FT123,FS123))*((MIN((VLOOKUP($D123,SALERYCODE,5,0)),(IF($D123=6,FS123,FT123))))),MIN((VLOOKUP($D123,SALERYCODE,3,0)),(FQ123+FR123))*(IF($D123=6,FT123,((MIN((VLOOKUP($D123,SALERYCODE,5,0)),FT123)))))))))/IF(AND($D123=2,'ראשי-פרטים כלליים וריכוז הוצאות'!$D$68&lt;&gt;4),1.2,1)</f>
        <v>0</v>
      </c>
      <c r="FW123" s="263"/>
      <c r="FX123" s="264"/>
      <c r="FY123" s="265"/>
      <c r="FZ123" s="266"/>
      <c r="GA123" s="267">
        <f t="shared" si="146"/>
        <v>0</v>
      </c>
      <c r="GB123" s="260">
        <f>+(IF(OR($B123=0,$C123=0,$D123=0,$DC$2&gt;$OE$1),0,IF(OR(FW123=0,FY123=0,FZ123=0),0,MIN((VLOOKUP($D123,SALERYCODE,3,0))*(IF($D123=6,FZ123,FY123))*((MIN((VLOOKUP($D123,SALERYCODE,5,0)),(IF($D123=6,FY123,FZ123))))),MIN((VLOOKUP($D123,SALERYCODE,3,0)),(FW123+FX123))*(IF($D123=6,FZ123,((MIN((VLOOKUP($D123,SALERYCODE,5,0)),FZ123)))))))))/IF(AND($D123=2,'ראשי-פרטים כלליים וריכוז הוצאות'!$D$68&lt;&gt;4),1.2,1)</f>
        <v>0</v>
      </c>
      <c r="GC123" s="263"/>
      <c r="GD123" s="264"/>
      <c r="GE123" s="265"/>
      <c r="GF123" s="266"/>
      <c r="GG123" s="267">
        <f t="shared" si="147"/>
        <v>0</v>
      </c>
      <c r="GH123" s="260">
        <f>+(IF(OR($B123=0,$C123=0,$D123=0,$DC$2&gt;$OE$1),0,IF(OR(GC123=0,GE123=0,GF123=0),0,MIN((VLOOKUP($D123,SALERYCODE,3,0))*(IF($D123=6,GF123,GE123))*((MIN((VLOOKUP($D123,SALERYCODE,5,0)),(IF($D123=6,GE123,GF123))))),MIN((VLOOKUP($D123,SALERYCODE,3,0)),(GC123+GD123))*(IF($D123=6,GF123,((MIN((VLOOKUP($D123,SALERYCODE,5,0)),GF123)))))))))/IF(AND($D123=2,'ראשי-פרטים כלליים וריכוז הוצאות'!$D$68&lt;&gt;4),1.2,1)</f>
        <v>0</v>
      </c>
      <c r="GI123" s="263"/>
      <c r="GJ123" s="264"/>
      <c r="GK123" s="265"/>
      <c r="GL123" s="266"/>
      <c r="GM123" s="267">
        <f t="shared" si="148"/>
        <v>0</v>
      </c>
      <c r="GN123" s="260">
        <f>+(IF(OR($B123=0,$C123=0,$D123=0,$DC$2&gt;$OE$1),0,IF(OR(GI123=0,GK123=0,GL123=0),0,MIN((VLOOKUP($D123,SALERYCODE,3,0))*(IF($D123=6,GL123,GK123))*((MIN((VLOOKUP($D123,SALERYCODE,5,0)),(IF($D123=6,GK123,GL123))))),MIN((VLOOKUP($D123,SALERYCODE,3,0)),(GI123+GJ123))*(IF($D123=6,GL123,((MIN((VLOOKUP($D123,SALERYCODE,5,0)),GL123)))))))))/IF(AND($D123=2,'ראשי-פרטים כלליים וריכוז הוצאות'!$D$68&lt;&gt;4),1.2,1)</f>
        <v>0</v>
      </c>
      <c r="GO123" s="263"/>
      <c r="GP123" s="264"/>
      <c r="GQ123" s="265"/>
      <c r="GR123" s="266"/>
      <c r="GS123" s="267">
        <f t="shared" si="149"/>
        <v>0</v>
      </c>
      <c r="GT123" s="260">
        <f>+(IF(OR($B123=0,$C123=0,$D123=0,$DC$2&gt;$OE$1),0,IF(OR(GO123=0,GQ123=0,GR123=0),0,MIN((VLOOKUP($D123,SALERYCODE,3,0))*(IF($D123=6,GR123,GQ123))*((MIN((VLOOKUP($D123,SALERYCODE,5,0)),(IF($D123=6,GQ123,GR123))))),MIN((VLOOKUP($D123,SALERYCODE,3,0)),(GO123+GP123))*(IF($D123=6,GR123,((MIN((VLOOKUP($D123,SALERYCODE,5,0)),GR123)))))))))/IF(AND($D123=2,'ראשי-פרטים כלליים וריכוז הוצאות'!$D$68&lt;&gt;4),1.2,1)</f>
        <v>0</v>
      </c>
      <c r="GU123" s="263"/>
      <c r="GV123" s="264"/>
      <c r="GW123" s="265"/>
      <c r="GX123" s="266"/>
      <c r="GY123" s="267">
        <f t="shared" si="150"/>
        <v>0</v>
      </c>
      <c r="GZ123" s="260">
        <f>+(IF(OR($B123=0,$C123=0,$D123=0,$DC$2&gt;$OE$1),0,IF(OR(GU123=0,GW123=0,GX123=0),0,MIN((VLOOKUP($D123,SALERYCODE,3,0))*(IF($D123=6,GX123,GW123))*((MIN((VLOOKUP($D123,SALERYCODE,5,0)),(IF($D123=6,GW123,GX123))))),MIN((VLOOKUP($D123,SALERYCODE,3,0)),(GU123+GV123))*(IF($D123=6,GX123,((MIN((VLOOKUP($D123,SALERYCODE,5,0)),GX123)))))))))/IF(AND($D123=2,'ראשי-פרטים כלליים וריכוז הוצאות'!$D$68&lt;&gt;4),1.2,1)</f>
        <v>0</v>
      </c>
      <c r="HA123" s="263"/>
      <c r="HB123" s="264"/>
      <c r="HC123" s="265"/>
      <c r="HD123" s="266"/>
      <c r="HE123" s="267">
        <f t="shared" si="151"/>
        <v>0</v>
      </c>
      <c r="HF123" s="260">
        <f>+(IF(OR($B123=0,$C123=0,$D123=0,$DC$2&gt;$OE$1),0,IF(OR(HA123=0,HC123=0,HD123=0),0,MIN((VLOOKUP($D123,SALERYCODE,3,0))*(IF($D123=6,HD123,HC123))*((MIN((VLOOKUP($D123,SALERYCODE,5,0)),(IF($D123=6,HC123,HD123))))),MIN((VLOOKUP($D123,SALERYCODE,3,0)),(HA123+HB123))*(IF($D123=6,HD123,((MIN((VLOOKUP($D123,SALERYCODE,5,0)),HD123)))))))))/IF(AND($D123=2,'ראשי-פרטים כלליים וריכוז הוצאות'!$D$68&lt;&gt;4),1.2,1)</f>
        <v>0</v>
      </c>
      <c r="HG123" s="263"/>
      <c r="HH123" s="264"/>
      <c r="HI123" s="265"/>
      <c r="HJ123" s="266"/>
      <c r="HK123" s="267">
        <f t="shared" si="152"/>
        <v>0</v>
      </c>
      <c r="HL123" s="260">
        <f>+(IF(OR($B123=0,$C123=0,$D123=0,$DC$2&gt;$OE$1),0,IF(OR(HG123=0,HI123=0,HJ123=0),0,MIN((VLOOKUP($D123,SALERYCODE,3,0))*(IF($D123=6,HJ123,HI123))*((MIN((VLOOKUP($D123,SALERYCODE,5,0)),(IF($D123=6,HI123,HJ123))))),MIN((VLOOKUP($D123,SALERYCODE,3,0)),(HG123+HH123))*(IF($D123=6,HJ123,((MIN((VLOOKUP($D123,SALERYCODE,5,0)),HJ123)))))))))/IF(AND($D123=2,'ראשי-פרטים כלליים וריכוז הוצאות'!$D$68&lt;&gt;4),1.2,1)</f>
        <v>0</v>
      </c>
      <c r="HM123" s="263"/>
      <c r="HN123" s="264"/>
      <c r="HO123" s="265"/>
      <c r="HP123" s="266"/>
      <c r="HQ123" s="267">
        <f t="shared" si="153"/>
        <v>0</v>
      </c>
      <c r="HR123" s="260">
        <f>+(IF(OR($B123=0,$C123=0,$D123=0,$DC$2&gt;$OE$1),0,IF(OR(HM123=0,HO123=0,HP123=0),0,MIN((VLOOKUP($D123,SALERYCODE,3,0))*(IF($D123=6,HP123,HO123))*((MIN((VLOOKUP($D123,SALERYCODE,5,0)),(IF($D123=6,HO123,HP123))))),MIN((VLOOKUP($D123,SALERYCODE,3,0)),(HM123+HN123))*(IF($D123=6,HP123,((MIN((VLOOKUP($D123,SALERYCODE,5,0)),HP123)))))))))/IF(AND($D123=2,'ראשי-פרטים כלליים וריכוז הוצאות'!$D$68&lt;&gt;4),1.2,1)</f>
        <v>0</v>
      </c>
      <c r="HS123" s="263"/>
      <c r="HT123" s="264"/>
      <c r="HU123" s="265"/>
      <c r="HV123" s="266"/>
      <c r="HW123" s="267">
        <f t="shared" si="154"/>
        <v>0</v>
      </c>
      <c r="HX123" s="260">
        <f>+(IF(OR($B123=0,$C123=0,$D123=0,$DC$2&gt;$OE$1),0,IF(OR(HS123=0,HU123=0,HV123=0),0,MIN((VLOOKUP($D123,SALERYCODE,3,0))*(IF($D123=6,HV123,HU123))*((MIN((VLOOKUP($D123,SALERYCODE,5,0)),(IF($D123=6,HU123,HV123))))),MIN((VLOOKUP($D123,SALERYCODE,3,0)),(HS123+HT123))*(IF($D123=6,HV123,((MIN((VLOOKUP($D123,SALERYCODE,5,0)),HV123)))))))))/IF(AND($D123=2,'ראשי-פרטים כלליים וריכוז הוצאות'!$D$68&lt;&gt;4),1.2,1)</f>
        <v>0</v>
      </c>
      <c r="HY123" s="263"/>
      <c r="HZ123" s="264"/>
      <c r="IA123" s="265"/>
      <c r="IB123" s="266"/>
      <c r="IC123" s="267">
        <f t="shared" si="155"/>
        <v>0</v>
      </c>
      <c r="ID123" s="260">
        <f>+(IF(OR($B123=0,$C123=0,$D123=0,$DC$2&gt;$OE$1),0,IF(OR(HY123=0,IA123=0,IB123=0),0,MIN((VLOOKUP($D123,SALERYCODE,3,0))*(IF($D123=6,IB123,IA123))*((MIN((VLOOKUP($D123,SALERYCODE,5,0)),(IF($D123=6,IA123,IB123))))),MIN((VLOOKUP($D123,SALERYCODE,3,0)),(HY123+HZ123))*(IF($D123=6,IB123,((MIN((VLOOKUP($D123,SALERYCODE,5,0)),IB123)))))))))/IF(AND($D123=2,'ראשי-פרטים כלליים וריכוז הוצאות'!$D$68&lt;&gt;4),1.2,1)</f>
        <v>0</v>
      </c>
      <c r="IE123" s="263"/>
      <c r="IF123" s="264"/>
      <c r="IG123" s="265"/>
      <c r="IH123" s="266"/>
      <c r="II123" s="267">
        <f t="shared" si="156"/>
        <v>0</v>
      </c>
      <c r="IJ123" s="260">
        <f>+(IF(OR($B123=0,$C123=0,$D123=0,$DC$2&gt;$OE$1),0,IF(OR(IE123=0,IG123=0,IH123=0),0,MIN((VLOOKUP($D123,SALERYCODE,3,0))*(IF($D123=6,IH123,IG123))*((MIN((VLOOKUP($D123,SALERYCODE,5,0)),(IF($D123=6,IG123,IH123))))),MIN((VLOOKUP($D123,SALERYCODE,3,0)),(IE123+IF123))*(IF($D123=6,IH123,((MIN((VLOOKUP($D123,SALERYCODE,5,0)),IH123)))))))))/IF(AND($D123=2,'ראשי-פרטים כלליים וריכוז הוצאות'!$D$68&lt;&gt;4),1.2,1)</f>
        <v>0</v>
      </c>
      <c r="IK123" s="263"/>
      <c r="IL123" s="264"/>
      <c r="IM123" s="265"/>
      <c r="IN123" s="266"/>
      <c r="IO123" s="267">
        <f t="shared" si="157"/>
        <v>0</v>
      </c>
      <c r="IP123" s="260">
        <f>+(IF(OR($B123=0,$C123=0,$D123=0,$DC$2&gt;$OE$1),0,IF(OR(IK123=0,IM123=0,IN123=0),0,MIN((VLOOKUP($D123,SALERYCODE,3,0))*(IF($D123=6,IN123,IM123))*((MIN((VLOOKUP($D123,SALERYCODE,5,0)),(IF($D123=6,IM123,IN123))))),MIN((VLOOKUP($D123,SALERYCODE,3,0)),(IK123+IL123))*(IF($D123=6,IN123,((MIN((VLOOKUP($D123,SALERYCODE,5,0)),IN123)))))))))/IF(AND($D123=2,'ראשי-פרטים כלליים וריכוז הוצאות'!$D$68&lt;&gt;4),1.2,1)</f>
        <v>0</v>
      </c>
      <c r="IQ123" s="263"/>
      <c r="IR123" s="264"/>
      <c r="IS123" s="265"/>
      <c r="IT123" s="266"/>
      <c r="IU123" s="267">
        <f t="shared" si="158"/>
        <v>0</v>
      </c>
      <c r="IV123" s="260">
        <f>+(IF(OR($B123=0,$C123=0,$D123=0,$DC$2&gt;$OE$1),0,IF(OR(IQ123=0,IS123=0,IT123=0),0,MIN((VLOOKUP($D123,SALERYCODE,3,0))*(IF($D123=6,IT123,IS123))*((MIN((VLOOKUP($D123,SALERYCODE,5,0)),(IF($D123=6,IS123,IT123))))),MIN((VLOOKUP($D123,SALERYCODE,3,0)),(IQ123+IR123))*(IF($D123=6,IT123,((MIN((VLOOKUP($D123,SALERYCODE,5,0)),IT123)))))))))/IF(AND($D123=2,'ראשי-פרטים כלליים וריכוז הוצאות'!$D$68&lt;&gt;4),1.2,1)</f>
        <v>0</v>
      </c>
      <c r="IW123" s="263"/>
      <c r="IX123" s="264"/>
      <c r="IY123" s="265"/>
      <c r="IZ123" s="266"/>
      <c r="JA123" s="267">
        <f t="shared" si="159"/>
        <v>0</v>
      </c>
      <c r="JB123" s="260">
        <f>+(IF(OR($B123=0,$C123=0,$D123=0,$DC$2&gt;$OE$1),0,IF(OR(IW123=0,IY123=0,IZ123=0),0,MIN((VLOOKUP($D123,SALERYCODE,3,0))*(IF($D123=6,IZ123,IY123))*((MIN((VLOOKUP($D123,SALERYCODE,5,0)),(IF($D123=6,IY123,IZ123))))),MIN((VLOOKUP($D123,SALERYCODE,3,0)),(IW123+IX123))*(IF($D123=6,IZ123,((MIN((VLOOKUP($D123,SALERYCODE,5,0)),IZ123)))))))))/IF(AND($D123=2,'ראשי-פרטים כלליים וריכוז הוצאות'!$D$68&lt;&gt;4),1.2,1)</f>
        <v>0</v>
      </c>
      <c r="JC123" s="263"/>
      <c r="JD123" s="264"/>
      <c r="JE123" s="265"/>
      <c r="JF123" s="266"/>
      <c r="JG123" s="267">
        <f t="shared" si="160"/>
        <v>0</v>
      </c>
      <c r="JH123" s="260">
        <f>+(IF(OR($B123=0,$C123=0,$D123=0,$DC$2&gt;$OE$1),0,IF(OR(JC123=0,JE123=0,JF123=0),0,MIN((VLOOKUP($D123,SALERYCODE,3,0))*(IF($D123=6,JF123,JE123))*((MIN((VLOOKUP($D123,SALERYCODE,5,0)),(IF($D123=6,JE123,JF123))))),MIN((VLOOKUP($D123,SALERYCODE,3,0)),(JC123+JD123))*(IF($D123=6,JF123,((MIN((VLOOKUP($D123,SALERYCODE,5,0)),JF123)))))))))/IF(AND($D123=2,'ראשי-פרטים כלליים וריכוז הוצאות'!$D$68&lt;&gt;4),1.2,1)</f>
        <v>0</v>
      </c>
      <c r="JI123" s="263"/>
      <c r="JJ123" s="264"/>
      <c r="JK123" s="265"/>
      <c r="JL123" s="266"/>
      <c r="JM123" s="267">
        <f t="shared" si="161"/>
        <v>0</v>
      </c>
      <c r="JN123" s="260">
        <f>+(IF(OR($B123=0,$C123=0,$D123=0,$DC$2&gt;$OE$1),0,IF(OR(JI123=0,JK123=0,JL123=0),0,MIN((VLOOKUP($D123,SALERYCODE,3,0))*(IF($D123=6,JL123,JK123))*((MIN((VLOOKUP($D123,SALERYCODE,5,0)),(IF($D123=6,JK123,JL123))))),MIN((VLOOKUP($D123,SALERYCODE,3,0)),(JI123+JJ123))*(IF($D123=6,JL123,((MIN((VLOOKUP($D123,SALERYCODE,5,0)),JL123)))))))))/IF(AND($D123=2,'ראשי-פרטים כלליים וריכוז הוצאות'!$D$68&lt;&gt;4),1.2,1)</f>
        <v>0</v>
      </c>
      <c r="JO123" s="263"/>
      <c r="JP123" s="264"/>
      <c r="JQ123" s="265"/>
      <c r="JR123" s="266"/>
      <c r="JS123" s="267">
        <f t="shared" si="162"/>
        <v>0</v>
      </c>
      <c r="JT123" s="260">
        <f>+(IF(OR($B123=0,$C123=0,$D123=0,$DC$2&gt;$OE$1),0,IF(OR(JO123=0,JQ123=0,JR123=0),0,MIN((VLOOKUP($D123,SALERYCODE,3,0))*(IF($D123=6,JR123,JQ123))*((MIN((VLOOKUP($D123,SALERYCODE,5,0)),(IF($D123=6,JQ123,JR123))))),MIN((VLOOKUP($D123,SALERYCODE,3,0)),(JO123+JP123))*(IF($D123=6,JR123,((MIN((VLOOKUP($D123,SALERYCODE,5,0)),JR123)))))))))/IF(AND($D123=2,'ראשי-פרטים כלליים וריכוז הוצאות'!$D$68&lt;&gt;4),1.2,1)</f>
        <v>0</v>
      </c>
      <c r="JU123" s="263"/>
      <c r="JV123" s="264"/>
      <c r="JW123" s="265"/>
      <c r="JX123" s="266"/>
      <c r="JY123" s="267">
        <f t="shared" si="163"/>
        <v>0</v>
      </c>
      <c r="JZ123" s="260">
        <f>+(IF(OR($B123=0,$C123=0,$D123=0,$DC$2&gt;$OE$1),0,IF(OR(JU123=0,JW123=0,JX123=0),0,MIN((VLOOKUP($D123,SALERYCODE,3,0))*(IF($D123=6,JX123,JW123))*((MIN((VLOOKUP($D123,SALERYCODE,5,0)),(IF($D123=6,JW123,JX123))))),MIN((VLOOKUP($D123,SALERYCODE,3,0)),(JU123+JV123))*(IF($D123=6,JX123,((MIN((VLOOKUP($D123,SALERYCODE,5,0)),JX123)))))))))/IF(AND($D123=2,'ראשי-פרטים כלליים וריכוז הוצאות'!$D$68&lt;&gt;4),1.2,1)</f>
        <v>0</v>
      </c>
      <c r="KA123" s="263"/>
      <c r="KB123" s="264"/>
      <c r="KC123" s="265"/>
      <c r="KD123" s="266"/>
      <c r="KE123" s="267">
        <f t="shared" si="164"/>
        <v>0</v>
      </c>
      <c r="KF123" s="260">
        <f>+(IF(OR($B123=0,$C123=0,$D123=0,$DC$2&gt;$OE$1),0,IF(OR(KA123=0,KC123=0,KD123=0),0,MIN((VLOOKUP($D123,SALERYCODE,3,0))*(IF($D123=6,KD123,KC123))*((MIN((VLOOKUP($D123,SALERYCODE,5,0)),(IF($D123=6,KC123,KD123))))),MIN((VLOOKUP($D123,SALERYCODE,3,0)),(KA123+KB123))*(IF($D123=6,KD123,((MIN((VLOOKUP($D123,SALERYCODE,5,0)),KD123)))))))))/IF(AND($D123=2,'ראשי-פרטים כלליים וריכוז הוצאות'!$D$68&lt;&gt;4),1.2,1)</f>
        <v>0</v>
      </c>
      <c r="KG123" s="263"/>
      <c r="KH123" s="264"/>
      <c r="KI123" s="265"/>
      <c r="KJ123" s="266"/>
      <c r="KK123" s="267">
        <f t="shared" si="165"/>
        <v>0</v>
      </c>
      <c r="KL123" s="260">
        <f>+(IF(OR($B123=0,$C123=0,$D123=0,$DC$2&gt;$OE$1),0,IF(OR(KG123=0,KI123=0,KJ123=0),0,MIN((VLOOKUP($D123,SALERYCODE,3,0))*(IF($D123=6,KJ123,KI123))*((MIN((VLOOKUP($D123,SALERYCODE,5,0)),(IF($D123=6,KI123,KJ123))))),MIN((VLOOKUP($D123,SALERYCODE,3,0)),(KG123+KH123))*(IF($D123=6,KJ123,((MIN((VLOOKUP($D123,SALERYCODE,5,0)),KJ123)))))))))/IF(AND($D123=2,'ראשי-פרטים כלליים וריכוז הוצאות'!$D$68&lt;&gt;4),1.2,1)</f>
        <v>0</v>
      </c>
      <c r="KM123" s="263"/>
      <c r="KN123" s="264"/>
      <c r="KO123" s="265"/>
      <c r="KP123" s="266"/>
      <c r="KQ123" s="267">
        <f t="shared" si="166"/>
        <v>0</v>
      </c>
      <c r="KR123" s="260">
        <f>+(IF(OR($B123=0,$C123=0,$D123=0,$DC$2&gt;$OE$1),0,IF(OR(KM123=0,KO123=0,KP123=0),0,MIN((VLOOKUP($D123,SALERYCODE,3,0))*(IF($D123=6,KP123,KO123))*((MIN((VLOOKUP($D123,SALERYCODE,5,0)),(IF($D123=6,KO123,KP123))))),MIN((VLOOKUP($D123,SALERYCODE,3,0)),(KM123+KN123))*(IF($D123=6,KP123,((MIN((VLOOKUP($D123,SALERYCODE,5,0)),KP123)))))))))/IF(AND($D123=2,'ראשי-פרטים כלליים וריכוז הוצאות'!$D$68&lt;&gt;4),1.2,1)</f>
        <v>0</v>
      </c>
      <c r="KS123" s="263"/>
      <c r="KT123" s="264"/>
      <c r="KU123" s="265"/>
      <c r="KV123" s="266"/>
      <c r="KW123" s="267">
        <f t="shared" si="167"/>
        <v>0</v>
      </c>
      <c r="KX123" s="260">
        <f>+(IF(OR($B123=0,$C123=0,$D123=0,$DC$2&gt;$OE$1),0,IF(OR(KS123=0,KU123=0,KV123=0),0,MIN((VLOOKUP($D123,SALERYCODE,3,0))*(IF($D123=6,KV123,KU123))*((MIN((VLOOKUP($D123,SALERYCODE,5,0)),(IF($D123=6,KU123,KV123))))),MIN((VLOOKUP($D123,SALERYCODE,3,0)),(KS123+KT123))*(IF($D123=6,KV123,((MIN((VLOOKUP($D123,SALERYCODE,5,0)),KV123)))))))))/IF(AND($D123=2,'ראשי-פרטים כלליים וריכוז הוצאות'!$D$68&lt;&gt;4),1.2,1)</f>
        <v>0</v>
      </c>
      <c r="KY123" s="263"/>
      <c r="KZ123" s="264"/>
      <c r="LA123" s="265"/>
      <c r="LB123" s="266"/>
      <c r="LC123" s="267">
        <f t="shared" si="168"/>
        <v>0</v>
      </c>
      <c r="LD123" s="260">
        <f>+(IF(OR($B123=0,$C123=0,$D123=0,$DC$2&gt;$OE$1),0,IF(OR(KY123=0,LA123=0,LB123=0),0,MIN((VLOOKUP($D123,SALERYCODE,3,0))*(IF($D123=6,LB123,LA123))*((MIN((VLOOKUP($D123,SALERYCODE,5,0)),(IF($D123=6,LA123,LB123))))),MIN((VLOOKUP($D123,SALERYCODE,3,0)),(KY123+KZ123))*(IF($D123=6,LB123,((MIN((VLOOKUP($D123,SALERYCODE,5,0)),LB123)))))))))/IF(AND($D123=2,'ראשי-פרטים כלליים וריכוז הוצאות'!$D$68&lt;&gt;4),1.2,1)</f>
        <v>0</v>
      </c>
      <c r="LE123" s="263"/>
      <c r="LF123" s="264"/>
      <c r="LG123" s="265"/>
      <c r="LH123" s="266"/>
      <c r="LI123" s="267">
        <f t="shared" si="169"/>
        <v>0</v>
      </c>
      <c r="LJ123" s="260">
        <f>+(IF(OR($B123=0,$C123=0,$D123=0,$DC$2&gt;$OE$1),0,IF(OR(LE123=0,LG123=0,LH123=0),0,MIN((VLOOKUP($D123,SALERYCODE,3,0))*(IF($D123=6,LH123,LG123))*((MIN((VLOOKUP($D123,SALERYCODE,5,0)),(IF($D123=6,LG123,LH123))))),MIN((VLOOKUP($D123,SALERYCODE,3,0)),(LE123+LF123))*(IF($D123=6,LH123,((MIN((VLOOKUP($D123,SALERYCODE,5,0)),LH123)))))))))/IF(AND($D123=2,'ראשי-פרטים כלליים וריכוז הוצאות'!$D$68&lt;&gt;4),1.2,1)</f>
        <v>0</v>
      </c>
      <c r="LK123" s="263"/>
      <c r="LL123" s="264"/>
      <c r="LM123" s="265"/>
      <c r="LN123" s="266"/>
      <c r="LO123" s="267">
        <f t="shared" si="170"/>
        <v>0</v>
      </c>
      <c r="LP123" s="260">
        <f>+(IF(OR($B123=0,$C123=0,$D123=0,$DC$2&gt;$OE$1),0,IF(OR(LK123=0,LM123=0,LN123=0),0,MIN((VLOOKUP($D123,SALERYCODE,3,0))*(IF($D123=6,LN123,LM123))*((MIN((VLOOKUP($D123,SALERYCODE,5,0)),(IF($D123=6,LM123,LN123))))),MIN((VLOOKUP($D123,SALERYCODE,3,0)),(LK123+LL123))*(IF($D123=6,LN123,((MIN((VLOOKUP($D123,SALERYCODE,5,0)),LN123)))))))))/IF(AND($D123=2,'ראשי-פרטים כלליים וריכוז הוצאות'!$D$68&lt;&gt;4),1.2,1)</f>
        <v>0</v>
      </c>
      <c r="LQ123" s="263"/>
      <c r="LR123" s="264"/>
      <c r="LS123" s="265"/>
      <c r="LT123" s="266"/>
      <c r="LU123" s="267">
        <f t="shared" si="171"/>
        <v>0</v>
      </c>
      <c r="LV123" s="260">
        <f>+(IF(OR($B123=0,$C123=0,$D123=0,$DC$2&gt;$OE$1),0,IF(OR(LQ123=0,LS123=0,LT123=0),0,MIN((VLOOKUP($D123,SALERYCODE,3,0))*(IF($D123=6,LT123,LS123))*((MIN((VLOOKUP($D123,SALERYCODE,5,0)),(IF($D123=6,LS123,LT123))))),MIN((VLOOKUP($D123,SALERYCODE,3,0)),(LQ123+LR123))*(IF($D123=6,LT123,((MIN((VLOOKUP($D123,SALERYCODE,5,0)),LT123)))))))))/IF(AND($D123=2,'ראשי-פרטים כלליים וריכוז הוצאות'!$D$68&lt;&gt;4),1.2,1)</f>
        <v>0</v>
      </c>
      <c r="LW123" s="263"/>
      <c r="LX123" s="264"/>
      <c r="LY123" s="265"/>
      <c r="LZ123" s="266"/>
      <c r="MA123" s="267">
        <f t="shared" si="172"/>
        <v>0</v>
      </c>
      <c r="MB123" s="260">
        <f>+(IF(OR($B123=0,$C123=0,$D123=0,$DC$2&gt;$OE$1),0,IF(OR(LW123=0,LY123=0,LZ123=0),0,MIN((VLOOKUP($D123,SALERYCODE,3,0))*(IF($D123=6,LZ123,LY123))*((MIN((VLOOKUP($D123,SALERYCODE,5,0)),(IF($D123=6,LY123,LZ123))))),MIN((VLOOKUP($D123,SALERYCODE,3,0)),(LW123+LX123))*(IF($D123=6,LZ123,((MIN((VLOOKUP($D123,SALERYCODE,5,0)),LZ123)))))))))/IF(AND($D123=2,'ראשי-פרטים כלליים וריכוז הוצאות'!$D$68&lt;&gt;4),1.2,1)</f>
        <v>0</v>
      </c>
      <c r="MC123" s="263"/>
      <c r="MD123" s="264"/>
      <c r="ME123" s="265"/>
      <c r="MF123" s="266"/>
      <c r="MG123" s="267">
        <f t="shared" si="173"/>
        <v>0</v>
      </c>
      <c r="MH123" s="260">
        <f>+(IF(OR($B123=0,$C123=0,$D123=0,$DC$2&gt;$OE$1),0,IF(OR(MC123=0,ME123=0,MF123=0),0,MIN((VLOOKUP($D123,SALERYCODE,3,0))*(IF($D123=6,MF123,ME123))*((MIN((VLOOKUP($D123,SALERYCODE,5,0)),(IF($D123=6,ME123,MF123))))),MIN((VLOOKUP($D123,SALERYCODE,3,0)),(MC123+MD123))*(IF($D123=6,MF123,((MIN((VLOOKUP($D123,SALERYCODE,5,0)),MF123)))))))))/IF(AND($D123=2,'ראשי-פרטים כלליים וריכוז הוצאות'!$D$68&lt;&gt;4),1.2,1)</f>
        <v>0</v>
      </c>
      <c r="MI123" s="263"/>
      <c r="MJ123" s="264"/>
      <c r="MK123" s="265"/>
      <c r="ML123" s="266"/>
      <c r="MM123" s="267">
        <f t="shared" si="174"/>
        <v>0</v>
      </c>
      <c r="MN123" s="260">
        <f>+(IF(OR($B123=0,$C123=0,$D123=0,$DC$2&gt;$OE$1),0,IF(OR(MI123=0,MK123=0,ML123=0),0,MIN((VLOOKUP($D123,SALERYCODE,3,0))*(IF($D123=6,ML123,MK123))*((MIN((VLOOKUP($D123,SALERYCODE,5,0)),(IF($D123=6,MK123,ML123))))),MIN((VLOOKUP($D123,SALERYCODE,3,0)),(MI123+MJ123))*(IF($D123=6,ML123,((MIN((VLOOKUP($D123,SALERYCODE,5,0)),ML123)))))))))/IF(AND($D123=2,'ראשי-פרטים כלליים וריכוז הוצאות'!$D$68&lt;&gt;4),1.2,1)</f>
        <v>0</v>
      </c>
      <c r="MO123" s="263"/>
      <c r="MP123" s="264"/>
      <c r="MQ123" s="265"/>
      <c r="MR123" s="266"/>
      <c r="MS123" s="267">
        <f t="shared" si="175"/>
        <v>0</v>
      </c>
      <c r="MT123" s="260">
        <f>+(IF(OR($B123=0,$C123=0,$D123=0,$DC$2&gt;$OE$1),0,IF(OR(MO123=0,MQ123=0,MR123=0),0,MIN((VLOOKUP($D123,SALERYCODE,3,0))*(IF($D123=6,MR123,MQ123))*((MIN((VLOOKUP($D123,SALERYCODE,5,0)),(IF($D123=6,MQ123,MR123))))),MIN((VLOOKUP($D123,SALERYCODE,3,0)),(MO123+MP123))*(IF($D123=6,MR123,((MIN((VLOOKUP($D123,SALERYCODE,5,0)),MR123)))))))))/IF(AND($D123=2,'ראשי-פרטים כלליים וריכוז הוצאות'!$D$68&lt;&gt;4),1.2,1)</f>
        <v>0</v>
      </c>
      <c r="MU123" s="263"/>
      <c r="MV123" s="264"/>
      <c r="MW123" s="265"/>
      <c r="MX123" s="266"/>
      <c r="MY123" s="267">
        <f t="shared" si="176"/>
        <v>0</v>
      </c>
      <c r="MZ123" s="260">
        <f>+(IF(OR($B123=0,$C123=0,$D123=0,$DC$2&gt;$OE$1),0,IF(OR(MU123=0,MW123=0,MX123=0),0,MIN((VLOOKUP($D123,SALERYCODE,3,0))*(IF($D123=6,MX123,MW123))*((MIN((VLOOKUP($D123,SALERYCODE,5,0)),(IF($D123=6,MW123,MX123))))),MIN((VLOOKUP($D123,SALERYCODE,3,0)),(MU123+MV123))*(IF($D123=6,MX123,((MIN((VLOOKUP($D123,SALERYCODE,5,0)),MX123)))))))))/IF(AND($D123=2,'ראשי-פרטים כלליים וריכוז הוצאות'!$D$68&lt;&gt;4),1.2,1)</f>
        <v>0</v>
      </c>
      <c r="NA123" s="263"/>
      <c r="NB123" s="264"/>
      <c r="NC123" s="265"/>
      <c r="ND123" s="266"/>
      <c r="NE123" s="267">
        <f t="shared" si="177"/>
        <v>0</v>
      </c>
      <c r="NF123" s="260">
        <f>+(IF(OR($B123=0,$C123=0,$D123=0,$DC$2&gt;$OE$1),0,IF(OR(NA123=0,NC123=0,ND123=0),0,MIN((VLOOKUP($D123,SALERYCODE,3,0))*(IF($D123=6,ND123,NC123))*((MIN((VLOOKUP($D123,SALERYCODE,5,0)),(IF($D123=6,NC123,ND123))))),MIN((VLOOKUP($D123,SALERYCODE,3,0)),(NA123+NB123))*(IF($D123=6,ND123,((MIN((VLOOKUP($D123,SALERYCODE,5,0)),ND123)))))))))/IF(AND($D123=2,'ראשי-פרטים כלליים וריכוז הוצאות'!$D$68&lt;&gt;4),1.2,1)</f>
        <v>0</v>
      </c>
      <c r="NG123" s="263"/>
      <c r="NH123" s="264"/>
      <c r="NI123" s="265"/>
      <c r="NJ123" s="266"/>
      <c r="NK123" s="267">
        <f t="shared" si="178"/>
        <v>0</v>
      </c>
      <c r="NL123" s="260">
        <f>+(IF(OR($B123=0,$C123=0,$D123=0,$DC$2&gt;$OE$1),0,IF(OR(NG123=0,NI123=0,NJ123=0),0,MIN((VLOOKUP($D123,SALERYCODE,3,0))*(IF($D123=6,NJ123,NI123))*((MIN((VLOOKUP($D123,SALERYCODE,5,0)),(IF($D123=6,NI123,NJ123))))),MIN((VLOOKUP($D123,SALERYCODE,3,0)),(NG123+NH123))*(IF($D123=6,NJ123,((MIN((VLOOKUP($D123,SALERYCODE,5,0)),NJ123)))))))))/IF(AND($D123=2,'ראשי-פרטים כלליים וריכוז הוצאות'!$D$68&lt;&gt;4),1.2,1)</f>
        <v>0</v>
      </c>
      <c r="NM123" s="263"/>
      <c r="NN123" s="264"/>
      <c r="NO123" s="265"/>
      <c r="NP123" s="266"/>
      <c r="NQ123" s="267">
        <f t="shared" si="179"/>
        <v>0</v>
      </c>
      <c r="NR123" s="260">
        <f>+(IF(OR($B123=0,$C123=0,$D123=0,$DC$2&gt;$OE$1),0,IF(OR(NM123=0,NO123=0,NP123=0),0,MIN((VLOOKUP($D123,SALERYCODE,3,0))*(IF($D123=6,NP123,NO123))*((MIN((VLOOKUP($D123,SALERYCODE,5,0)),(IF($D123=6,NO123,NP123))))),MIN((VLOOKUP($D123,SALERYCODE,3,0)),(NM123+NN123))*(IF($D123=6,NP123,((MIN((VLOOKUP($D123,SALERYCODE,5,0)),NP123)))))))))/IF(AND($D123=2,'ראשי-פרטים כלליים וריכוז הוצאות'!$D$68&lt;&gt;4),1.2,1)</f>
        <v>0</v>
      </c>
      <c r="NS123" s="263"/>
      <c r="NT123" s="264"/>
      <c r="NU123" s="265"/>
      <c r="NV123" s="266"/>
      <c r="NW123" s="267">
        <f t="shared" si="180"/>
        <v>0</v>
      </c>
      <c r="NX123" s="260">
        <f>+(IF(OR($B123=0,$C123=0,$D123=0,$DC$2&gt;$OE$1),0,IF(OR(NS123=0,NU123=0,NV123=0),0,MIN((VLOOKUP($D123,SALERYCODE,3,0))*(IF($D123=6,NV123,NU123))*((MIN((VLOOKUP($D123,SALERYCODE,5,0)),(IF($D123=6,NU123,NV123))))),MIN((VLOOKUP($D123,SALERYCODE,3,0)),(NS123+NT123))*(IF($D123=6,NV123,((MIN((VLOOKUP($D123,SALERYCODE,5,0)),NV123)))))))))/IF(AND($D123=2,'ראשי-פרטים כלליים וריכוז הוצאות'!$D$68&lt;&gt;4),1.2,1)</f>
        <v>0</v>
      </c>
      <c r="NY123" s="263"/>
      <c r="NZ123" s="264"/>
      <c r="OA123" s="265"/>
      <c r="OB123" s="266"/>
      <c r="OC123" s="267">
        <f t="shared" si="181"/>
        <v>0</v>
      </c>
      <c r="OD123" s="260">
        <f>+(IF(OR($B123=0,$C123=0,$D123=0,$DC$2&gt;$OE$1),0,IF(OR(NY123=0,OA123=0,OB123=0),0,MIN((VLOOKUP($D123,SALERYCODE,3,0))*(IF($D123=6,OB123,OA123))*((MIN((VLOOKUP($D123,SALERYCODE,5,0)),(IF($D123=6,OA123,OB123))))),MIN((VLOOKUP($D123,SALERYCODE,3,0)),(NY123+NZ123))*(IF($D123=6,OB123,((MIN((VLOOKUP($D123,SALERYCODE,5,0)),OB123)))))))))/IF(AND($D123=2,'ראשי-פרטים כלליים וריכוז הוצאות'!$D$68&lt;&gt;4),1.2,1)</f>
        <v>0</v>
      </c>
      <c r="OE123" s="275">
        <f t="shared" si="192"/>
        <v>0</v>
      </c>
      <c r="OF123" s="283">
        <f t="shared" si="193"/>
        <v>9.9999999999999995E-7</v>
      </c>
      <c r="OG123" s="276">
        <f t="shared" si="194"/>
        <v>0</v>
      </c>
      <c r="OH123" s="275">
        <f t="shared" si="195"/>
        <v>0</v>
      </c>
      <c r="OI123" s="275">
        <v>0</v>
      </c>
      <c r="OJ123" s="258">
        <f t="shared" si="191"/>
        <v>0</v>
      </c>
      <c r="OK123" s="284"/>
      <c r="OL123" s="116">
        <f>MIN(OJ123+OK123*OF123*OE123/$OL$1/IF(AND($D123=2,'ראשי-פרטים כלליים וריכוז הוצאות'!$D$68&lt;&gt;4),1.2,1),IF($D123&gt;0,VLOOKUP($D123,SALERYCODE,3,0)*12*OG123,0))</f>
        <v>0</v>
      </c>
      <c r="OM123" s="95">
        <f t="shared" si="182"/>
        <v>0</v>
      </c>
      <c r="ON123" s="11">
        <f t="shared" si="183"/>
        <v>0</v>
      </c>
      <c r="OO123" s="11">
        <f t="shared" si="184"/>
        <v>0</v>
      </c>
      <c r="OP123" s="22">
        <f t="shared" si="185"/>
        <v>0</v>
      </c>
      <c r="OQ123" s="11">
        <f t="shared" si="186"/>
        <v>0</v>
      </c>
      <c r="OR123" s="11" t="e">
        <f>#REF!</f>
        <v>#REF!</v>
      </c>
      <c r="OS123" s="35" t="e">
        <f>#REF!-OP123</f>
        <v>#REF!</v>
      </c>
      <c r="OT123" s="35" t="e">
        <f>OS123-#REF!</f>
        <v>#REF!</v>
      </c>
      <c r="OU123" s="43" t="e">
        <f>IF(AND(OP123&gt;0,(OS123=#REF!-OP123)),"מועסק פחות מ-10% מזמנו במופ","")</f>
        <v>#REF!</v>
      </c>
    </row>
    <row r="124" spans="1:411" ht="24" hidden="1" customHeight="1" outlineLevel="1" x14ac:dyDescent="0.2">
      <c r="A124" s="282">
        <v>121</v>
      </c>
      <c r="B124" s="269"/>
      <c r="C124" s="270"/>
      <c r="D124" s="271"/>
      <c r="E124" s="263"/>
      <c r="F124" s="264"/>
      <c r="G124" s="265"/>
      <c r="H124" s="266"/>
      <c r="I124" s="267">
        <f t="shared" si="117"/>
        <v>0</v>
      </c>
      <c r="J124" s="260">
        <f>(IF(OR($B124=0,$C124=0,$D124=0,$E$2&gt;$OE$1),0,IF(OR($E124=0,$G124=0,$H124=0),0,MIN((VLOOKUP($D124,SALERYCODE,3,0))*(IF($D124=6,$H124,$G124))*((MIN((VLOOKUP($D124,SALERYCODE,5,0)),(IF($D124=6,$G124,$H124))))),MIN((VLOOKUP($D124,SALERYCODE,3,0)),($E124+$F124))*(IF($D124=6,$H124,((MIN((VLOOKUP($D124,SALERYCODE,5,0)),$H124)))))))))/IF(AND($D124=2,'ראשי-פרטים כלליים וריכוז הוצאות'!$D$68&lt;&gt;4),1.2,1)</f>
        <v>0</v>
      </c>
      <c r="K124" s="263"/>
      <c r="L124" s="264"/>
      <c r="M124" s="265"/>
      <c r="N124" s="266"/>
      <c r="O124" s="267">
        <f t="shared" si="118"/>
        <v>0</v>
      </c>
      <c r="P124" s="260">
        <f>+(IF(OR($B124=0,$C124=0,$D124=0,$K$2&gt;$OE$1),0,IF(OR($K124=0,$M124=0,$N124=0),0,MIN((VLOOKUP($D124,SALERYCODE,3,0))*(IF($D124=6,$N124,$M124))*((MIN((VLOOKUP($D124,SALERYCODE,5,0)),(IF($D124=6,$M124,$N124))))),MIN((VLOOKUP($D124,SALERYCODE,3,0)),($K124+$L124))*(IF($D124=6,$N124,((MIN((VLOOKUP($D124,SALERYCODE,5,0)),$N124)))))))))/IF(AND($D124=2,'ראשי-פרטים כלליים וריכוז הוצאות'!$D$68&lt;&gt;4),1.2,1)</f>
        <v>0</v>
      </c>
      <c r="Q124" s="263"/>
      <c r="R124" s="264"/>
      <c r="S124" s="265"/>
      <c r="T124" s="266"/>
      <c r="U124" s="267">
        <f t="shared" si="119"/>
        <v>0</v>
      </c>
      <c r="V124" s="260">
        <f>+(IF(OR($B124=0,$C124=0,$D124=0,$Q$2&gt;$OE$1),0,IF(OR(Q124=0,S124=0,T124=0),0,MIN((VLOOKUP($D124,SALERYCODE,3,0))*(IF($D124=6,T124,S124))*((MIN((VLOOKUP($D124,SALERYCODE,5,0)),(IF($D124=6,S124,T124))))),MIN((VLOOKUP($D124,SALERYCODE,3,0)),(Q124+R124))*(IF($D124=6,T124,((MIN((VLOOKUP($D124,SALERYCODE,5,0)),T124)))))))))/IF(AND($D124=2,'ראשי-פרטים כלליים וריכוז הוצאות'!$D$68&lt;&gt;4),1.2,1)</f>
        <v>0</v>
      </c>
      <c r="W124" s="263"/>
      <c r="X124" s="264"/>
      <c r="Y124" s="265"/>
      <c r="Z124" s="266"/>
      <c r="AA124" s="267">
        <f t="shared" si="120"/>
        <v>0</v>
      </c>
      <c r="AB124" s="260">
        <f>+(IF(OR($B124=0,$C124=0,$D124=0,$W$2&gt;$OE$1),0,IF(OR(W124=0,Y124=0,Z124=0),0,MIN((VLOOKUP($D124,SALERYCODE,3,0))*(IF($D124=6,Z124,Y124))*((MIN((VLOOKUP($D124,SALERYCODE,5,0)),(IF($D124=6,Y124,Z124))))),MIN((VLOOKUP($D124,SALERYCODE,3,0)),(W124+X124))*(IF($D124=6,Z124,((MIN((VLOOKUP($D124,SALERYCODE,5,0)),Z124)))))))))/IF(AND($D124=2,'ראשי-פרטים כלליים וריכוז הוצאות'!$D$68&lt;&gt;4),1.2,1)</f>
        <v>0</v>
      </c>
      <c r="AC124" s="263"/>
      <c r="AD124" s="264"/>
      <c r="AE124" s="265"/>
      <c r="AF124" s="266"/>
      <c r="AG124" s="267">
        <f t="shared" si="121"/>
        <v>0</v>
      </c>
      <c r="AH124" s="260">
        <f>+(IF(OR($B124=0,$C124=0,$D124=0,$AC$2&gt;$OE$1),0,IF(OR(AC124=0,AE124=0,AF124=0),0,MIN((VLOOKUP($D124,SALERYCODE,3,0))*(IF($D124=6,AF124,AE124))*((MIN((VLOOKUP($D124,SALERYCODE,5,0)),(IF($D124=6,AE124,AF124))))),MIN((VLOOKUP($D124,SALERYCODE,3,0)),(AC124+AD124))*(IF($D124=6,AF124,((MIN((VLOOKUP($D124,SALERYCODE,5,0)),AF124)))))))))/IF(AND($D124=2,'ראשי-פרטים כלליים וריכוז הוצאות'!$D$68&lt;&gt;4),1.2,1)</f>
        <v>0</v>
      </c>
      <c r="AI124" s="263"/>
      <c r="AJ124" s="264"/>
      <c r="AK124" s="265"/>
      <c r="AL124" s="266"/>
      <c r="AM124" s="267">
        <f t="shared" si="122"/>
        <v>0</v>
      </c>
      <c r="AN124" s="260">
        <f>+(IF(OR($B124=0,$C124=0,$D124=0,$AI$2&gt;$OE$1),0,IF(OR(AI124=0,AK124=0,AL124=0),0,MIN((VLOOKUP($D124,SALERYCODE,3,0))*(IF($D124=6,AL124,AK124))*((MIN((VLOOKUP($D124,SALERYCODE,5,0)),(IF($D124=6,AK124,AL124))))),MIN((VLOOKUP($D124,SALERYCODE,3,0)),(AI124+AJ124))*(IF($D124=6,AL124,((MIN((VLOOKUP($D124,SALERYCODE,5,0)),AL124)))))))))/IF(AND($D124=2,'ראשי-פרטים כלליים וריכוז הוצאות'!$D$68&lt;&gt;4),1.2,1)</f>
        <v>0</v>
      </c>
      <c r="AO124" s="263"/>
      <c r="AP124" s="264"/>
      <c r="AQ124" s="265"/>
      <c r="AR124" s="266"/>
      <c r="AS124" s="267">
        <f t="shared" si="123"/>
        <v>0</v>
      </c>
      <c r="AT124" s="260">
        <f>+(IF(OR($B124=0,$C124=0,$D124=0,$AO$2&gt;$OE$1),0,IF(OR(AO124=0,AQ124=0,AR124=0),0,MIN((VLOOKUP($D124,SALERYCODE,3,0))*(IF($D124=6,AR124,AQ124))*((MIN((VLOOKUP($D124,SALERYCODE,5,0)),(IF($D124=6,AQ124,AR124))))),MIN((VLOOKUP($D124,SALERYCODE,3,0)),(AO124+AP124))*(IF($D124=6,AR124,((MIN((VLOOKUP($D124,SALERYCODE,5,0)),AR124)))))))))/IF(AND($D124=2,'ראשי-פרטים כלליים וריכוז הוצאות'!$D$68&lt;&gt;4),1.2,1)</f>
        <v>0</v>
      </c>
      <c r="AU124" s="263"/>
      <c r="AV124" s="264"/>
      <c r="AW124" s="265"/>
      <c r="AX124" s="266"/>
      <c r="AY124" s="267">
        <f t="shared" si="124"/>
        <v>0</v>
      </c>
      <c r="AZ124" s="260">
        <f>+(IF(OR($B124=0,$C124=0,$D124=0,$AU$2&gt;$OE$1),0,IF(OR(AU124=0,AW124=0,AX124=0),0,MIN((VLOOKUP($D124,SALERYCODE,3,0))*(IF($D124=6,AX124,AW124))*((MIN((VLOOKUP($D124,SALERYCODE,5,0)),(IF($D124=6,AW124,AX124))))),MIN((VLOOKUP($D124,SALERYCODE,3,0)),(AU124+AV124))*(IF($D124=6,AX124,((MIN((VLOOKUP($D124,SALERYCODE,5,0)),AX124)))))))))/IF(AND($D124=2,'ראשי-פרטים כלליים וריכוז הוצאות'!$D$68&lt;&gt;4),1.2,1)</f>
        <v>0</v>
      </c>
      <c r="BA124" s="263"/>
      <c r="BB124" s="264"/>
      <c r="BC124" s="265"/>
      <c r="BD124" s="266"/>
      <c r="BE124" s="267">
        <f t="shared" si="125"/>
        <v>0</v>
      </c>
      <c r="BF124" s="260">
        <f>+(IF(OR($B124=0,$C124=0,$D124=0,$BA$2&gt;$OE$1),0,IF(OR(BA124=0,BC124=0,BD124=0),0,MIN((VLOOKUP($D124,SALERYCODE,3,0))*(IF($D124=6,BD124,BC124))*((MIN((VLOOKUP($D124,SALERYCODE,5,0)),(IF($D124=6,BC124,BD124))))),MIN((VLOOKUP($D124,SALERYCODE,3,0)),(BA124+BB124))*(IF($D124=6,BD124,((MIN((VLOOKUP($D124,SALERYCODE,5,0)),BD124)))))))))/IF(AND($D124=2,'ראשי-פרטים כלליים וריכוז הוצאות'!$D$68&lt;&gt;4),1.2,1)</f>
        <v>0</v>
      </c>
      <c r="BG124" s="263"/>
      <c r="BH124" s="264"/>
      <c r="BI124" s="265"/>
      <c r="BJ124" s="266"/>
      <c r="BK124" s="267">
        <f t="shared" si="126"/>
        <v>0</v>
      </c>
      <c r="BL124" s="260">
        <f>+(IF(OR($B124=0,$C124=0,$D124=0,$BG$2&gt;$OE$1),0,IF(OR(BG124=0,BI124=0,BJ124=0),0,MIN((VLOOKUP($D124,SALERYCODE,3,0))*(IF($D124=6,BJ124,BI124))*((MIN((VLOOKUP($D124,SALERYCODE,5,0)),(IF($D124=6,BI124,BJ124))))),MIN((VLOOKUP($D124,SALERYCODE,3,0)),(BG124+BH124))*(IF($D124=6,BJ124,((MIN((VLOOKUP($D124,SALERYCODE,5,0)),BJ124)))))))))/IF(AND($D124=2,'ראשי-פרטים כלליים וריכוז הוצאות'!$D$68&lt;&gt;4),1.2,1)</f>
        <v>0</v>
      </c>
      <c r="BM124" s="263"/>
      <c r="BN124" s="264"/>
      <c r="BO124" s="265"/>
      <c r="BP124" s="266"/>
      <c r="BQ124" s="267">
        <f t="shared" si="127"/>
        <v>0</v>
      </c>
      <c r="BR124" s="260">
        <f>+(IF(OR($B124=0,$C124=0,$D124=0,$BM$2&gt;$OE$1),0,IF(OR(BM124=0,BO124=0,BP124=0),0,MIN((VLOOKUP($D124,SALERYCODE,3,0))*(IF($D124=6,BP124,BO124))*((MIN((VLOOKUP($D124,SALERYCODE,5,0)),(IF($D124=6,BO124,BP124))))),MIN((VLOOKUP($D124,SALERYCODE,3,0)),(BM124+BN124))*(IF($D124=6,BP124,((MIN((VLOOKUP($D124,SALERYCODE,5,0)),BP124)))))))))/IF(AND($D124=2,'ראשי-פרטים כלליים וריכוז הוצאות'!$D$68&lt;&gt;4),1.2,1)</f>
        <v>0</v>
      </c>
      <c r="BS124" s="263"/>
      <c r="BT124" s="264"/>
      <c r="BU124" s="265"/>
      <c r="BV124" s="266"/>
      <c r="BW124" s="267">
        <f t="shared" si="128"/>
        <v>0</v>
      </c>
      <c r="BX124" s="260">
        <f>+(IF(OR($B124=0,$C124=0,$D124=0,$BS$2&gt;$OE$1),0,IF(OR(BS124=0,BU124=0,BV124=0),0,MIN((VLOOKUP($D124,SALERYCODE,3,0))*(IF($D124=6,BV124,BU124))*((MIN((VLOOKUP($D124,SALERYCODE,5,0)),(IF($D124=6,BU124,BV124))))),MIN((VLOOKUP($D124,SALERYCODE,3,0)),(BS124+BT124))*(IF($D124=6,BV124,((MIN((VLOOKUP($D124,SALERYCODE,5,0)),BV124)))))))))/IF(AND($D124=2,'ראשי-פרטים כלליים וריכוז הוצאות'!$D$68&lt;&gt;4),1.2,1)</f>
        <v>0</v>
      </c>
      <c r="BY124" s="263"/>
      <c r="BZ124" s="264"/>
      <c r="CA124" s="265"/>
      <c r="CB124" s="266"/>
      <c r="CC124" s="267">
        <f t="shared" si="129"/>
        <v>0</v>
      </c>
      <c r="CD124" s="260">
        <f>+(IF(OR($B124=0,$C124=0,$D124=0,$BY$2&gt;$OE$1),0,IF(OR(BY124=0,CA124=0,CB124=0),0,MIN((VLOOKUP($D124,SALERYCODE,3,0))*(IF($D124=6,CB124,CA124))*((MIN((VLOOKUP($D124,SALERYCODE,5,0)),(IF($D124=6,CA124,CB124))))),MIN((VLOOKUP($D124,SALERYCODE,3,0)),(BY124+BZ124))*(IF($D124=6,CB124,((MIN((VLOOKUP($D124,SALERYCODE,5,0)),CB124)))))))))/IF(AND($D124=2,'ראשי-פרטים כלליים וריכוז הוצאות'!$D$68&lt;&gt;4),1.2,1)</f>
        <v>0</v>
      </c>
      <c r="CE124" s="263"/>
      <c r="CF124" s="264"/>
      <c r="CG124" s="265"/>
      <c r="CH124" s="266"/>
      <c r="CI124" s="267">
        <f t="shared" si="130"/>
        <v>0</v>
      </c>
      <c r="CJ124" s="260">
        <f>+(IF(OR($B124=0,$C124=0,$D124=0,$CE$2&gt;$OE$1),0,IF(OR(CE124=0,CG124=0,CH124=0),0,MIN((VLOOKUP($D124,SALERYCODE,3,0))*(IF($D124=6,CH124,CG124))*((MIN((VLOOKUP($D124,SALERYCODE,5,0)),(IF($D124=6,CG124,CH124))))),MIN((VLOOKUP($D124,SALERYCODE,3,0)),(CE124+CF124))*(IF($D124=6,CH124,((MIN((VLOOKUP($D124,SALERYCODE,5,0)),CH124)))))))))/IF(AND($D124=2,'ראשי-פרטים כלליים וריכוז הוצאות'!$D$68&lt;&gt;4),1.2,1)</f>
        <v>0</v>
      </c>
      <c r="CK124" s="263"/>
      <c r="CL124" s="264"/>
      <c r="CM124" s="265"/>
      <c r="CN124" s="266"/>
      <c r="CO124" s="267">
        <f t="shared" si="131"/>
        <v>0</v>
      </c>
      <c r="CP124" s="260">
        <f>+(IF(OR($B124=0,$C124=0,$D124=0,$CK$2&gt;$OE$1),0,IF(OR(CK124=0,CM124=0,CN124=0),0,MIN((VLOOKUP($D124,SALERYCODE,3,0))*(IF($D124=6,CN124,CM124))*((MIN((VLOOKUP($D124,SALERYCODE,5,0)),(IF($D124=6,CM124,CN124))))),MIN((VLOOKUP($D124,SALERYCODE,3,0)),(CK124+CL124))*(IF($D124=6,CN124,((MIN((VLOOKUP($D124,SALERYCODE,5,0)),CN124)))))))))/IF(AND($D124=2,'ראשי-פרטים כלליים וריכוז הוצאות'!$D$68&lt;&gt;4),1.2,1)</f>
        <v>0</v>
      </c>
      <c r="CQ124" s="263"/>
      <c r="CR124" s="264"/>
      <c r="CS124" s="265"/>
      <c r="CT124" s="266"/>
      <c r="CU124" s="267">
        <f t="shared" si="132"/>
        <v>0</v>
      </c>
      <c r="CV124" s="260">
        <f>+(IF(OR($B124=0,$C124=0,$D124=0,$CQ$2&gt;$OE$1),0,IF(OR(CQ124=0,CS124=0,CT124=0),0,MIN((VLOOKUP($D124,SALERYCODE,3,0))*(IF($D124=6,CT124,CS124))*((MIN((VLOOKUP($D124,SALERYCODE,5,0)),(IF($D124=6,CS124,CT124))))),MIN((VLOOKUP($D124,SALERYCODE,3,0)),(CQ124+CR124))*(IF($D124=6,CT124,((MIN((VLOOKUP($D124,SALERYCODE,5,0)),CT124)))))))))/IF(AND($D124=2,'ראשי-פרטים כלליים וריכוז הוצאות'!$D$68&lt;&gt;4),1.2,1)</f>
        <v>0</v>
      </c>
      <c r="CW124" s="263"/>
      <c r="CX124" s="264"/>
      <c r="CY124" s="265"/>
      <c r="CZ124" s="266"/>
      <c r="DA124" s="267">
        <f t="shared" si="133"/>
        <v>0</v>
      </c>
      <c r="DB124" s="260">
        <f>+(IF(OR($B124=0,$C124=0,$D124=0,$CW$2&gt;$OE$1),0,IF(OR(CW124=0,CY124=0,CZ124=0),0,MIN((VLOOKUP($D124,SALERYCODE,3,0))*(IF($D124=6,CZ124,CY124))*((MIN((VLOOKUP($D124,SALERYCODE,5,0)),(IF($D124=6,CY124,CZ124))))),MIN((VLOOKUP($D124,SALERYCODE,3,0)),(CW124+CX124))*(IF($D124=6,CZ124,((MIN((VLOOKUP($D124,SALERYCODE,5,0)),CZ124)))))))))/IF(AND($D124=2,'ראשי-פרטים כלליים וריכוז הוצאות'!$D$68&lt;&gt;4),1.2,1)</f>
        <v>0</v>
      </c>
      <c r="DC124" s="263"/>
      <c r="DD124" s="264"/>
      <c r="DE124" s="265"/>
      <c r="DF124" s="266"/>
      <c r="DG124" s="267">
        <f t="shared" si="134"/>
        <v>0</v>
      </c>
      <c r="DH124" s="260">
        <f>+(IF(OR($B124=0,$C124=0,$D124=0,$DC$2&gt;$OE$1),0,IF(OR(DC124=0,DE124=0,DF124=0),0,MIN((VLOOKUP($D124,SALERYCODE,3,0))*(IF($D124=6,DF124,DE124))*((MIN((VLOOKUP($D124,SALERYCODE,5,0)),(IF($D124=6,DE124,DF124))))),MIN((VLOOKUP($D124,SALERYCODE,3,0)),(DC124+DD124))*(IF($D124=6,DF124,((MIN((VLOOKUP($D124,SALERYCODE,5,0)),DF124)))))))))/IF(AND($D124=2,'ראשי-פרטים כלליים וריכוז הוצאות'!$D$68&lt;&gt;4),1.2,1)</f>
        <v>0</v>
      </c>
      <c r="DI124" s="263"/>
      <c r="DJ124" s="264"/>
      <c r="DK124" s="265"/>
      <c r="DL124" s="266"/>
      <c r="DM124" s="267">
        <f t="shared" si="135"/>
        <v>0</v>
      </c>
      <c r="DN124" s="260">
        <f>+(IF(OR($B124=0,$C124=0,$D124=0,$DC$2&gt;$OE$1),0,IF(OR(DI124=0,DK124=0,DL124=0),0,MIN((VLOOKUP($D124,SALERYCODE,3,0))*(IF($D124=6,DL124,DK124))*((MIN((VLOOKUP($D124,SALERYCODE,5,0)),(IF($D124=6,DK124,DL124))))),MIN((VLOOKUP($D124,SALERYCODE,3,0)),(DI124+DJ124))*(IF($D124=6,DL124,((MIN((VLOOKUP($D124,SALERYCODE,5,0)),DL124)))))))))/IF(AND($D124=2,'ראשי-פרטים כלליים וריכוז הוצאות'!$D$68&lt;&gt;4),1.2,1)</f>
        <v>0</v>
      </c>
      <c r="DO124" s="263"/>
      <c r="DP124" s="264"/>
      <c r="DQ124" s="265"/>
      <c r="DR124" s="266"/>
      <c r="DS124" s="267">
        <f t="shared" si="136"/>
        <v>0</v>
      </c>
      <c r="DT124" s="260">
        <f>+(IF(OR($B124=0,$C124=0,$D124=0,$DC$2&gt;$OE$1),0,IF(OR(DO124=0,DQ124=0,DR124=0),0,MIN((VLOOKUP($D124,SALERYCODE,3,0))*(IF($D124=6,DR124,DQ124))*((MIN((VLOOKUP($D124,SALERYCODE,5,0)),(IF($D124=6,DQ124,DR124))))),MIN((VLOOKUP($D124,SALERYCODE,3,0)),(DO124+DP124))*(IF($D124=6,DR124,((MIN((VLOOKUP($D124,SALERYCODE,5,0)),DR124)))))))))/IF(AND($D124=2,'ראשי-פרטים כלליים וריכוז הוצאות'!$D$68&lt;&gt;4),1.2,1)</f>
        <v>0</v>
      </c>
      <c r="DU124" s="263"/>
      <c r="DV124" s="264"/>
      <c r="DW124" s="265"/>
      <c r="DX124" s="266"/>
      <c r="DY124" s="267">
        <f t="shared" si="137"/>
        <v>0</v>
      </c>
      <c r="DZ124" s="260">
        <f>+(IF(OR($B124=0,$C124=0,$D124=0,$DC$2&gt;$OE$1),0,IF(OR(DU124=0,DW124=0,DX124=0),0,MIN((VLOOKUP($D124,SALERYCODE,3,0))*(IF($D124=6,DX124,DW124))*((MIN((VLOOKUP($D124,SALERYCODE,5,0)),(IF($D124=6,DW124,DX124))))),MIN((VLOOKUP($D124,SALERYCODE,3,0)),(DU124+DV124))*(IF($D124=6,DX124,((MIN((VLOOKUP($D124,SALERYCODE,5,0)),DX124)))))))))/IF(AND($D124=2,'ראשי-פרטים כלליים וריכוז הוצאות'!$D$68&lt;&gt;4),1.2,1)</f>
        <v>0</v>
      </c>
      <c r="EA124" s="263"/>
      <c r="EB124" s="264"/>
      <c r="EC124" s="265"/>
      <c r="ED124" s="266"/>
      <c r="EE124" s="267">
        <f t="shared" si="138"/>
        <v>0</v>
      </c>
      <c r="EF124" s="260">
        <f>+(IF(OR($B124=0,$C124=0,$D124=0,$DC$2&gt;$OE$1),0,IF(OR(EA124=0,EC124=0,ED124=0),0,MIN((VLOOKUP($D124,SALERYCODE,3,0))*(IF($D124=6,ED124,EC124))*((MIN((VLOOKUP($D124,SALERYCODE,5,0)),(IF($D124=6,EC124,ED124))))),MIN((VLOOKUP($D124,SALERYCODE,3,0)),(EA124+EB124))*(IF($D124=6,ED124,((MIN((VLOOKUP($D124,SALERYCODE,5,0)),ED124)))))))))/IF(AND($D124=2,'ראשי-פרטים כלליים וריכוז הוצאות'!$D$68&lt;&gt;4),1.2,1)</f>
        <v>0</v>
      </c>
      <c r="EG124" s="263"/>
      <c r="EH124" s="264"/>
      <c r="EI124" s="265"/>
      <c r="EJ124" s="266"/>
      <c r="EK124" s="267">
        <f t="shared" si="139"/>
        <v>0</v>
      </c>
      <c r="EL124" s="260">
        <f>+(IF(OR($B124=0,$C124=0,$D124=0,$DC$2&gt;$OE$1),0,IF(OR(EG124=0,EI124=0,EJ124=0),0,MIN((VLOOKUP($D124,SALERYCODE,3,0))*(IF($D124=6,EJ124,EI124))*((MIN((VLOOKUP($D124,SALERYCODE,5,0)),(IF($D124=6,EI124,EJ124))))),MIN((VLOOKUP($D124,SALERYCODE,3,0)),(EG124+EH124))*(IF($D124=6,EJ124,((MIN((VLOOKUP($D124,SALERYCODE,5,0)),EJ124)))))))))/IF(AND($D124=2,'ראשי-פרטים כלליים וריכוז הוצאות'!$D$68&lt;&gt;4),1.2,1)</f>
        <v>0</v>
      </c>
      <c r="EM124" s="263"/>
      <c r="EN124" s="264"/>
      <c r="EO124" s="265"/>
      <c r="EP124" s="266"/>
      <c r="EQ124" s="267">
        <f t="shared" si="140"/>
        <v>0</v>
      </c>
      <c r="ER124" s="260">
        <f>+(IF(OR($B124=0,$C124=0,$D124=0,$DC$2&gt;$OE$1),0,IF(OR(EM124=0,EO124=0,EP124=0),0,MIN((VLOOKUP($D124,SALERYCODE,3,0))*(IF($D124=6,EP124,EO124))*((MIN((VLOOKUP($D124,SALERYCODE,5,0)),(IF($D124=6,EO124,EP124))))),MIN((VLOOKUP($D124,SALERYCODE,3,0)),(EM124+EN124))*(IF($D124=6,EP124,((MIN((VLOOKUP($D124,SALERYCODE,5,0)),EP124)))))))))/IF(AND($D124=2,'ראשי-פרטים כלליים וריכוז הוצאות'!$D$68&lt;&gt;4),1.2,1)</f>
        <v>0</v>
      </c>
      <c r="ES124" s="263"/>
      <c r="ET124" s="264"/>
      <c r="EU124" s="265"/>
      <c r="EV124" s="266"/>
      <c r="EW124" s="267">
        <f t="shared" si="141"/>
        <v>0</v>
      </c>
      <c r="EX124" s="260">
        <f>+(IF(OR($B124=0,$C124=0,$D124=0,$DC$2&gt;$OE$1),0,IF(OR(ES124=0,EU124=0,EV124=0),0,MIN((VLOOKUP($D124,SALERYCODE,3,0))*(IF($D124=6,EV124,EU124))*((MIN((VLOOKUP($D124,SALERYCODE,5,0)),(IF($D124=6,EU124,EV124))))),MIN((VLOOKUP($D124,SALERYCODE,3,0)),(ES124+ET124))*(IF($D124=6,EV124,((MIN((VLOOKUP($D124,SALERYCODE,5,0)),EV124)))))))))/IF(AND($D124=2,'ראשי-פרטים כלליים וריכוז הוצאות'!$D$68&lt;&gt;4),1.2,1)</f>
        <v>0</v>
      </c>
      <c r="EY124" s="263"/>
      <c r="EZ124" s="264"/>
      <c r="FA124" s="265"/>
      <c r="FB124" s="266"/>
      <c r="FC124" s="267">
        <f t="shared" si="142"/>
        <v>0</v>
      </c>
      <c r="FD124" s="260">
        <f>+(IF(OR($B124=0,$C124=0,$D124=0,$DC$2&gt;$OE$1),0,IF(OR(EY124=0,FA124=0,FB124=0),0,MIN((VLOOKUP($D124,SALERYCODE,3,0))*(IF($D124=6,FB124,FA124))*((MIN((VLOOKUP($D124,SALERYCODE,5,0)),(IF($D124=6,FA124,FB124))))),MIN((VLOOKUP($D124,SALERYCODE,3,0)),(EY124+EZ124))*(IF($D124=6,FB124,((MIN((VLOOKUP($D124,SALERYCODE,5,0)),FB124)))))))))/IF(AND($D124=2,'ראשי-פרטים כלליים וריכוז הוצאות'!$D$68&lt;&gt;4),1.2,1)</f>
        <v>0</v>
      </c>
      <c r="FE124" s="263"/>
      <c r="FF124" s="264"/>
      <c r="FG124" s="265"/>
      <c r="FH124" s="266"/>
      <c r="FI124" s="267">
        <f t="shared" si="143"/>
        <v>0</v>
      </c>
      <c r="FJ124" s="260">
        <f>+(IF(OR($B124=0,$C124=0,$D124=0,$DC$2&gt;$OE$1),0,IF(OR(FE124=0,FG124=0,FH124=0),0,MIN((VLOOKUP($D124,SALERYCODE,3,0))*(IF($D124=6,FH124,FG124))*((MIN((VLOOKUP($D124,SALERYCODE,5,0)),(IF($D124=6,FG124,FH124))))),MIN((VLOOKUP($D124,SALERYCODE,3,0)),(FE124+FF124))*(IF($D124=6,FH124,((MIN((VLOOKUP($D124,SALERYCODE,5,0)),FH124)))))))))/IF(AND($D124=2,'ראשי-פרטים כלליים וריכוז הוצאות'!$D$68&lt;&gt;4),1.2,1)</f>
        <v>0</v>
      </c>
      <c r="FK124" s="263"/>
      <c r="FL124" s="264"/>
      <c r="FM124" s="265"/>
      <c r="FN124" s="266"/>
      <c r="FO124" s="267">
        <f t="shared" si="144"/>
        <v>0</v>
      </c>
      <c r="FP124" s="260">
        <f>+(IF(OR($B124=0,$C124=0,$D124=0,$DC$2&gt;$OE$1),0,IF(OR(FK124=0,FM124=0,FN124=0),0,MIN((VLOOKUP($D124,SALERYCODE,3,0))*(IF($D124=6,FN124,FM124))*((MIN((VLOOKUP($D124,SALERYCODE,5,0)),(IF($D124=6,FM124,FN124))))),MIN((VLOOKUP($D124,SALERYCODE,3,0)),(FK124+FL124))*(IF($D124=6,FN124,((MIN((VLOOKUP($D124,SALERYCODE,5,0)),FN124)))))))))/IF(AND($D124=2,'ראשי-פרטים כלליים וריכוז הוצאות'!$D$68&lt;&gt;4),1.2,1)</f>
        <v>0</v>
      </c>
      <c r="FQ124" s="263"/>
      <c r="FR124" s="264"/>
      <c r="FS124" s="265"/>
      <c r="FT124" s="266"/>
      <c r="FU124" s="267">
        <f t="shared" si="145"/>
        <v>0</v>
      </c>
      <c r="FV124" s="260">
        <f>+(IF(OR($B124=0,$C124=0,$D124=0,$DC$2&gt;$OE$1),0,IF(OR(FQ124=0,FS124=0,FT124=0),0,MIN((VLOOKUP($D124,SALERYCODE,3,0))*(IF($D124=6,FT124,FS124))*((MIN((VLOOKUP($D124,SALERYCODE,5,0)),(IF($D124=6,FS124,FT124))))),MIN((VLOOKUP($D124,SALERYCODE,3,0)),(FQ124+FR124))*(IF($D124=6,FT124,((MIN((VLOOKUP($D124,SALERYCODE,5,0)),FT124)))))))))/IF(AND($D124=2,'ראשי-פרטים כלליים וריכוז הוצאות'!$D$68&lt;&gt;4),1.2,1)</f>
        <v>0</v>
      </c>
      <c r="FW124" s="263"/>
      <c r="FX124" s="264"/>
      <c r="FY124" s="265"/>
      <c r="FZ124" s="266"/>
      <c r="GA124" s="267">
        <f t="shared" si="146"/>
        <v>0</v>
      </c>
      <c r="GB124" s="260">
        <f>+(IF(OR($B124=0,$C124=0,$D124=0,$DC$2&gt;$OE$1),0,IF(OR(FW124=0,FY124=0,FZ124=0),0,MIN((VLOOKUP($D124,SALERYCODE,3,0))*(IF($D124=6,FZ124,FY124))*((MIN((VLOOKUP($D124,SALERYCODE,5,0)),(IF($D124=6,FY124,FZ124))))),MIN((VLOOKUP($D124,SALERYCODE,3,0)),(FW124+FX124))*(IF($D124=6,FZ124,((MIN((VLOOKUP($D124,SALERYCODE,5,0)),FZ124)))))))))/IF(AND($D124=2,'ראשי-פרטים כלליים וריכוז הוצאות'!$D$68&lt;&gt;4),1.2,1)</f>
        <v>0</v>
      </c>
      <c r="GC124" s="263"/>
      <c r="GD124" s="264"/>
      <c r="GE124" s="265"/>
      <c r="GF124" s="266"/>
      <c r="GG124" s="267">
        <f t="shared" si="147"/>
        <v>0</v>
      </c>
      <c r="GH124" s="260">
        <f>+(IF(OR($B124=0,$C124=0,$D124=0,$DC$2&gt;$OE$1),0,IF(OR(GC124=0,GE124=0,GF124=0),0,MIN((VLOOKUP($D124,SALERYCODE,3,0))*(IF($D124=6,GF124,GE124))*((MIN((VLOOKUP($D124,SALERYCODE,5,0)),(IF($D124=6,GE124,GF124))))),MIN((VLOOKUP($D124,SALERYCODE,3,0)),(GC124+GD124))*(IF($D124=6,GF124,((MIN((VLOOKUP($D124,SALERYCODE,5,0)),GF124)))))))))/IF(AND($D124=2,'ראשי-פרטים כלליים וריכוז הוצאות'!$D$68&lt;&gt;4),1.2,1)</f>
        <v>0</v>
      </c>
      <c r="GI124" s="263"/>
      <c r="GJ124" s="264"/>
      <c r="GK124" s="265"/>
      <c r="GL124" s="266"/>
      <c r="GM124" s="267">
        <f t="shared" si="148"/>
        <v>0</v>
      </c>
      <c r="GN124" s="260">
        <f>+(IF(OR($B124=0,$C124=0,$D124=0,$DC$2&gt;$OE$1),0,IF(OR(GI124=0,GK124=0,GL124=0),0,MIN((VLOOKUP($D124,SALERYCODE,3,0))*(IF($D124=6,GL124,GK124))*((MIN((VLOOKUP($D124,SALERYCODE,5,0)),(IF($D124=6,GK124,GL124))))),MIN((VLOOKUP($D124,SALERYCODE,3,0)),(GI124+GJ124))*(IF($D124=6,GL124,((MIN((VLOOKUP($D124,SALERYCODE,5,0)),GL124)))))))))/IF(AND($D124=2,'ראשי-פרטים כלליים וריכוז הוצאות'!$D$68&lt;&gt;4),1.2,1)</f>
        <v>0</v>
      </c>
      <c r="GO124" s="263"/>
      <c r="GP124" s="264"/>
      <c r="GQ124" s="265"/>
      <c r="GR124" s="266"/>
      <c r="GS124" s="267">
        <f t="shared" si="149"/>
        <v>0</v>
      </c>
      <c r="GT124" s="260">
        <f>+(IF(OR($B124=0,$C124=0,$D124=0,$DC$2&gt;$OE$1),0,IF(OR(GO124=0,GQ124=0,GR124=0),0,MIN((VLOOKUP($D124,SALERYCODE,3,0))*(IF($D124=6,GR124,GQ124))*((MIN((VLOOKUP($D124,SALERYCODE,5,0)),(IF($D124=6,GQ124,GR124))))),MIN((VLOOKUP($D124,SALERYCODE,3,0)),(GO124+GP124))*(IF($D124=6,GR124,((MIN((VLOOKUP($D124,SALERYCODE,5,0)),GR124)))))))))/IF(AND($D124=2,'ראשי-פרטים כלליים וריכוז הוצאות'!$D$68&lt;&gt;4),1.2,1)</f>
        <v>0</v>
      </c>
      <c r="GU124" s="263"/>
      <c r="GV124" s="264"/>
      <c r="GW124" s="265"/>
      <c r="GX124" s="266"/>
      <c r="GY124" s="267">
        <f t="shared" si="150"/>
        <v>0</v>
      </c>
      <c r="GZ124" s="260">
        <f>+(IF(OR($B124=0,$C124=0,$D124=0,$DC$2&gt;$OE$1),0,IF(OR(GU124=0,GW124=0,GX124=0),0,MIN((VLOOKUP($D124,SALERYCODE,3,0))*(IF($D124=6,GX124,GW124))*((MIN((VLOOKUP($D124,SALERYCODE,5,0)),(IF($D124=6,GW124,GX124))))),MIN((VLOOKUP($D124,SALERYCODE,3,0)),(GU124+GV124))*(IF($D124=6,GX124,((MIN((VLOOKUP($D124,SALERYCODE,5,0)),GX124)))))))))/IF(AND($D124=2,'ראשי-פרטים כלליים וריכוז הוצאות'!$D$68&lt;&gt;4),1.2,1)</f>
        <v>0</v>
      </c>
      <c r="HA124" s="263"/>
      <c r="HB124" s="264"/>
      <c r="HC124" s="265"/>
      <c r="HD124" s="266"/>
      <c r="HE124" s="267">
        <f t="shared" si="151"/>
        <v>0</v>
      </c>
      <c r="HF124" s="260">
        <f>+(IF(OR($B124=0,$C124=0,$D124=0,$DC$2&gt;$OE$1),0,IF(OR(HA124=0,HC124=0,HD124=0),0,MIN((VLOOKUP($D124,SALERYCODE,3,0))*(IF($D124=6,HD124,HC124))*((MIN((VLOOKUP($D124,SALERYCODE,5,0)),(IF($D124=6,HC124,HD124))))),MIN((VLOOKUP($D124,SALERYCODE,3,0)),(HA124+HB124))*(IF($D124=6,HD124,((MIN((VLOOKUP($D124,SALERYCODE,5,0)),HD124)))))))))/IF(AND($D124=2,'ראשי-פרטים כלליים וריכוז הוצאות'!$D$68&lt;&gt;4),1.2,1)</f>
        <v>0</v>
      </c>
      <c r="HG124" s="263"/>
      <c r="HH124" s="264"/>
      <c r="HI124" s="265"/>
      <c r="HJ124" s="266"/>
      <c r="HK124" s="267">
        <f t="shared" si="152"/>
        <v>0</v>
      </c>
      <c r="HL124" s="260">
        <f>+(IF(OR($B124=0,$C124=0,$D124=0,$DC$2&gt;$OE$1),0,IF(OR(HG124=0,HI124=0,HJ124=0),0,MIN((VLOOKUP($D124,SALERYCODE,3,0))*(IF($D124=6,HJ124,HI124))*((MIN((VLOOKUP($D124,SALERYCODE,5,0)),(IF($D124=6,HI124,HJ124))))),MIN((VLOOKUP($D124,SALERYCODE,3,0)),(HG124+HH124))*(IF($D124=6,HJ124,((MIN((VLOOKUP($D124,SALERYCODE,5,0)),HJ124)))))))))/IF(AND($D124=2,'ראשי-פרטים כלליים וריכוז הוצאות'!$D$68&lt;&gt;4),1.2,1)</f>
        <v>0</v>
      </c>
      <c r="HM124" s="263"/>
      <c r="HN124" s="264"/>
      <c r="HO124" s="265"/>
      <c r="HP124" s="266"/>
      <c r="HQ124" s="267">
        <f t="shared" si="153"/>
        <v>0</v>
      </c>
      <c r="HR124" s="260">
        <f>+(IF(OR($B124=0,$C124=0,$D124=0,$DC$2&gt;$OE$1),0,IF(OR(HM124=0,HO124=0,HP124=0),0,MIN((VLOOKUP($D124,SALERYCODE,3,0))*(IF($D124=6,HP124,HO124))*((MIN((VLOOKUP($D124,SALERYCODE,5,0)),(IF($D124=6,HO124,HP124))))),MIN((VLOOKUP($D124,SALERYCODE,3,0)),(HM124+HN124))*(IF($D124=6,HP124,((MIN((VLOOKUP($D124,SALERYCODE,5,0)),HP124)))))))))/IF(AND($D124=2,'ראשי-פרטים כלליים וריכוז הוצאות'!$D$68&lt;&gt;4),1.2,1)</f>
        <v>0</v>
      </c>
      <c r="HS124" s="263"/>
      <c r="HT124" s="264"/>
      <c r="HU124" s="265"/>
      <c r="HV124" s="266"/>
      <c r="HW124" s="267">
        <f t="shared" si="154"/>
        <v>0</v>
      </c>
      <c r="HX124" s="260">
        <f>+(IF(OR($B124=0,$C124=0,$D124=0,$DC$2&gt;$OE$1),0,IF(OR(HS124=0,HU124=0,HV124=0),0,MIN((VLOOKUP($D124,SALERYCODE,3,0))*(IF($D124=6,HV124,HU124))*((MIN((VLOOKUP($D124,SALERYCODE,5,0)),(IF($D124=6,HU124,HV124))))),MIN((VLOOKUP($D124,SALERYCODE,3,0)),(HS124+HT124))*(IF($D124=6,HV124,((MIN((VLOOKUP($D124,SALERYCODE,5,0)),HV124)))))))))/IF(AND($D124=2,'ראשי-פרטים כלליים וריכוז הוצאות'!$D$68&lt;&gt;4),1.2,1)</f>
        <v>0</v>
      </c>
      <c r="HY124" s="263"/>
      <c r="HZ124" s="264"/>
      <c r="IA124" s="265"/>
      <c r="IB124" s="266"/>
      <c r="IC124" s="267">
        <f t="shared" si="155"/>
        <v>0</v>
      </c>
      <c r="ID124" s="260">
        <f>+(IF(OR($B124=0,$C124=0,$D124=0,$DC$2&gt;$OE$1),0,IF(OR(HY124=0,IA124=0,IB124=0),0,MIN((VLOOKUP($D124,SALERYCODE,3,0))*(IF($D124=6,IB124,IA124))*((MIN((VLOOKUP($D124,SALERYCODE,5,0)),(IF($D124=6,IA124,IB124))))),MIN((VLOOKUP($D124,SALERYCODE,3,0)),(HY124+HZ124))*(IF($D124=6,IB124,((MIN((VLOOKUP($D124,SALERYCODE,5,0)),IB124)))))))))/IF(AND($D124=2,'ראשי-פרטים כלליים וריכוז הוצאות'!$D$68&lt;&gt;4),1.2,1)</f>
        <v>0</v>
      </c>
      <c r="IE124" s="263"/>
      <c r="IF124" s="264"/>
      <c r="IG124" s="265"/>
      <c r="IH124" s="266"/>
      <c r="II124" s="267">
        <f t="shared" si="156"/>
        <v>0</v>
      </c>
      <c r="IJ124" s="260">
        <f>+(IF(OR($B124=0,$C124=0,$D124=0,$DC$2&gt;$OE$1),0,IF(OR(IE124=0,IG124=0,IH124=0),0,MIN((VLOOKUP($D124,SALERYCODE,3,0))*(IF($D124=6,IH124,IG124))*((MIN((VLOOKUP($D124,SALERYCODE,5,0)),(IF($D124=6,IG124,IH124))))),MIN((VLOOKUP($D124,SALERYCODE,3,0)),(IE124+IF124))*(IF($D124=6,IH124,((MIN((VLOOKUP($D124,SALERYCODE,5,0)),IH124)))))))))/IF(AND($D124=2,'ראשי-פרטים כלליים וריכוז הוצאות'!$D$68&lt;&gt;4),1.2,1)</f>
        <v>0</v>
      </c>
      <c r="IK124" s="263"/>
      <c r="IL124" s="264"/>
      <c r="IM124" s="265"/>
      <c r="IN124" s="266"/>
      <c r="IO124" s="267">
        <f t="shared" si="157"/>
        <v>0</v>
      </c>
      <c r="IP124" s="260">
        <f>+(IF(OR($B124=0,$C124=0,$D124=0,$DC$2&gt;$OE$1),0,IF(OR(IK124=0,IM124=0,IN124=0),0,MIN((VLOOKUP($D124,SALERYCODE,3,0))*(IF($D124=6,IN124,IM124))*((MIN((VLOOKUP($D124,SALERYCODE,5,0)),(IF($D124=6,IM124,IN124))))),MIN((VLOOKUP($D124,SALERYCODE,3,0)),(IK124+IL124))*(IF($D124=6,IN124,((MIN((VLOOKUP($D124,SALERYCODE,5,0)),IN124)))))))))/IF(AND($D124=2,'ראשי-פרטים כלליים וריכוז הוצאות'!$D$68&lt;&gt;4),1.2,1)</f>
        <v>0</v>
      </c>
      <c r="IQ124" s="263"/>
      <c r="IR124" s="264"/>
      <c r="IS124" s="265"/>
      <c r="IT124" s="266"/>
      <c r="IU124" s="267">
        <f t="shared" si="158"/>
        <v>0</v>
      </c>
      <c r="IV124" s="260">
        <f>+(IF(OR($B124=0,$C124=0,$D124=0,$DC$2&gt;$OE$1),0,IF(OR(IQ124=0,IS124=0,IT124=0),0,MIN((VLOOKUP($D124,SALERYCODE,3,0))*(IF($D124=6,IT124,IS124))*((MIN((VLOOKUP($D124,SALERYCODE,5,0)),(IF($D124=6,IS124,IT124))))),MIN((VLOOKUP($D124,SALERYCODE,3,0)),(IQ124+IR124))*(IF($D124=6,IT124,((MIN((VLOOKUP($D124,SALERYCODE,5,0)),IT124)))))))))/IF(AND($D124=2,'ראשי-פרטים כלליים וריכוז הוצאות'!$D$68&lt;&gt;4),1.2,1)</f>
        <v>0</v>
      </c>
      <c r="IW124" s="263"/>
      <c r="IX124" s="264"/>
      <c r="IY124" s="265"/>
      <c r="IZ124" s="266"/>
      <c r="JA124" s="267">
        <f t="shared" si="159"/>
        <v>0</v>
      </c>
      <c r="JB124" s="260">
        <f>+(IF(OR($B124=0,$C124=0,$D124=0,$DC$2&gt;$OE$1),0,IF(OR(IW124=0,IY124=0,IZ124=0),0,MIN((VLOOKUP($D124,SALERYCODE,3,0))*(IF($D124=6,IZ124,IY124))*((MIN((VLOOKUP($D124,SALERYCODE,5,0)),(IF($D124=6,IY124,IZ124))))),MIN((VLOOKUP($D124,SALERYCODE,3,0)),(IW124+IX124))*(IF($D124=6,IZ124,((MIN((VLOOKUP($D124,SALERYCODE,5,0)),IZ124)))))))))/IF(AND($D124=2,'ראשי-פרטים כלליים וריכוז הוצאות'!$D$68&lt;&gt;4),1.2,1)</f>
        <v>0</v>
      </c>
      <c r="JC124" s="263"/>
      <c r="JD124" s="264"/>
      <c r="JE124" s="265"/>
      <c r="JF124" s="266"/>
      <c r="JG124" s="267">
        <f t="shared" si="160"/>
        <v>0</v>
      </c>
      <c r="JH124" s="260">
        <f>+(IF(OR($B124=0,$C124=0,$D124=0,$DC$2&gt;$OE$1),0,IF(OR(JC124=0,JE124=0,JF124=0),0,MIN((VLOOKUP($D124,SALERYCODE,3,0))*(IF($D124=6,JF124,JE124))*((MIN((VLOOKUP($D124,SALERYCODE,5,0)),(IF($D124=6,JE124,JF124))))),MIN((VLOOKUP($D124,SALERYCODE,3,0)),(JC124+JD124))*(IF($D124=6,JF124,((MIN((VLOOKUP($D124,SALERYCODE,5,0)),JF124)))))))))/IF(AND($D124=2,'ראשי-פרטים כלליים וריכוז הוצאות'!$D$68&lt;&gt;4),1.2,1)</f>
        <v>0</v>
      </c>
      <c r="JI124" s="263"/>
      <c r="JJ124" s="264"/>
      <c r="JK124" s="265"/>
      <c r="JL124" s="266"/>
      <c r="JM124" s="267">
        <f t="shared" si="161"/>
        <v>0</v>
      </c>
      <c r="JN124" s="260">
        <f>+(IF(OR($B124=0,$C124=0,$D124=0,$DC$2&gt;$OE$1),0,IF(OR(JI124=0,JK124=0,JL124=0),0,MIN((VLOOKUP($D124,SALERYCODE,3,0))*(IF($D124=6,JL124,JK124))*((MIN((VLOOKUP($D124,SALERYCODE,5,0)),(IF($D124=6,JK124,JL124))))),MIN((VLOOKUP($D124,SALERYCODE,3,0)),(JI124+JJ124))*(IF($D124=6,JL124,((MIN((VLOOKUP($D124,SALERYCODE,5,0)),JL124)))))))))/IF(AND($D124=2,'ראשי-פרטים כלליים וריכוז הוצאות'!$D$68&lt;&gt;4),1.2,1)</f>
        <v>0</v>
      </c>
      <c r="JO124" s="263"/>
      <c r="JP124" s="264"/>
      <c r="JQ124" s="265"/>
      <c r="JR124" s="266"/>
      <c r="JS124" s="267">
        <f t="shared" si="162"/>
        <v>0</v>
      </c>
      <c r="JT124" s="260">
        <f>+(IF(OR($B124=0,$C124=0,$D124=0,$DC$2&gt;$OE$1),0,IF(OR(JO124=0,JQ124=0,JR124=0),0,MIN((VLOOKUP($D124,SALERYCODE,3,0))*(IF($D124=6,JR124,JQ124))*((MIN((VLOOKUP($D124,SALERYCODE,5,0)),(IF($D124=6,JQ124,JR124))))),MIN((VLOOKUP($D124,SALERYCODE,3,0)),(JO124+JP124))*(IF($D124=6,JR124,((MIN((VLOOKUP($D124,SALERYCODE,5,0)),JR124)))))))))/IF(AND($D124=2,'ראשי-פרטים כלליים וריכוז הוצאות'!$D$68&lt;&gt;4),1.2,1)</f>
        <v>0</v>
      </c>
      <c r="JU124" s="263"/>
      <c r="JV124" s="264"/>
      <c r="JW124" s="265"/>
      <c r="JX124" s="266"/>
      <c r="JY124" s="267">
        <f t="shared" si="163"/>
        <v>0</v>
      </c>
      <c r="JZ124" s="260">
        <f>+(IF(OR($B124=0,$C124=0,$D124=0,$DC$2&gt;$OE$1),0,IF(OR(JU124=0,JW124=0,JX124=0),0,MIN((VLOOKUP($D124,SALERYCODE,3,0))*(IF($D124=6,JX124,JW124))*((MIN((VLOOKUP($D124,SALERYCODE,5,0)),(IF($D124=6,JW124,JX124))))),MIN((VLOOKUP($D124,SALERYCODE,3,0)),(JU124+JV124))*(IF($D124=6,JX124,((MIN((VLOOKUP($D124,SALERYCODE,5,0)),JX124)))))))))/IF(AND($D124=2,'ראשי-פרטים כלליים וריכוז הוצאות'!$D$68&lt;&gt;4),1.2,1)</f>
        <v>0</v>
      </c>
      <c r="KA124" s="263"/>
      <c r="KB124" s="264"/>
      <c r="KC124" s="265"/>
      <c r="KD124" s="266"/>
      <c r="KE124" s="267">
        <f t="shared" si="164"/>
        <v>0</v>
      </c>
      <c r="KF124" s="260">
        <f>+(IF(OR($B124=0,$C124=0,$D124=0,$DC$2&gt;$OE$1),0,IF(OR(KA124=0,KC124=0,KD124=0),0,MIN((VLOOKUP($D124,SALERYCODE,3,0))*(IF($D124=6,KD124,KC124))*((MIN((VLOOKUP($D124,SALERYCODE,5,0)),(IF($D124=6,KC124,KD124))))),MIN((VLOOKUP($D124,SALERYCODE,3,0)),(KA124+KB124))*(IF($D124=6,KD124,((MIN((VLOOKUP($D124,SALERYCODE,5,0)),KD124)))))))))/IF(AND($D124=2,'ראשי-פרטים כלליים וריכוז הוצאות'!$D$68&lt;&gt;4),1.2,1)</f>
        <v>0</v>
      </c>
      <c r="KG124" s="263"/>
      <c r="KH124" s="264"/>
      <c r="KI124" s="265"/>
      <c r="KJ124" s="266"/>
      <c r="KK124" s="267">
        <f t="shared" si="165"/>
        <v>0</v>
      </c>
      <c r="KL124" s="260">
        <f>+(IF(OR($B124=0,$C124=0,$D124=0,$DC$2&gt;$OE$1),0,IF(OR(KG124=0,KI124=0,KJ124=0),0,MIN((VLOOKUP($D124,SALERYCODE,3,0))*(IF($D124=6,KJ124,KI124))*((MIN((VLOOKUP($D124,SALERYCODE,5,0)),(IF($D124=6,KI124,KJ124))))),MIN((VLOOKUP($D124,SALERYCODE,3,0)),(KG124+KH124))*(IF($D124=6,KJ124,((MIN((VLOOKUP($D124,SALERYCODE,5,0)),KJ124)))))))))/IF(AND($D124=2,'ראשי-פרטים כלליים וריכוז הוצאות'!$D$68&lt;&gt;4),1.2,1)</f>
        <v>0</v>
      </c>
      <c r="KM124" s="263"/>
      <c r="KN124" s="264"/>
      <c r="KO124" s="265"/>
      <c r="KP124" s="266"/>
      <c r="KQ124" s="267">
        <f t="shared" si="166"/>
        <v>0</v>
      </c>
      <c r="KR124" s="260">
        <f>+(IF(OR($B124=0,$C124=0,$D124=0,$DC$2&gt;$OE$1),0,IF(OR(KM124=0,KO124=0,KP124=0),0,MIN((VLOOKUP($D124,SALERYCODE,3,0))*(IF($D124=6,KP124,KO124))*((MIN((VLOOKUP($D124,SALERYCODE,5,0)),(IF($D124=6,KO124,KP124))))),MIN((VLOOKUP($D124,SALERYCODE,3,0)),(KM124+KN124))*(IF($D124=6,KP124,((MIN((VLOOKUP($D124,SALERYCODE,5,0)),KP124)))))))))/IF(AND($D124=2,'ראשי-פרטים כלליים וריכוז הוצאות'!$D$68&lt;&gt;4),1.2,1)</f>
        <v>0</v>
      </c>
      <c r="KS124" s="263"/>
      <c r="KT124" s="264"/>
      <c r="KU124" s="265"/>
      <c r="KV124" s="266"/>
      <c r="KW124" s="267">
        <f t="shared" si="167"/>
        <v>0</v>
      </c>
      <c r="KX124" s="260">
        <f>+(IF(OR($B124=0,$C124=0,$D124=0,$DC$2&gt;$OE$1),0,IF(OR(KS124=0,KU124=0,KV124=0),0,MIN((VLOOKUP($D124,SALERYCODE,3,0))*(IF($D124=6,KV124,KU124))*((MIN((VLOOKUP($D124,SALERYCODE,5,0)),(IF($D124=6,KU124,KV124))))),MIN((VLOOKUP($D124,SALERYCODE,3,0)),(KS124+KT124))*(IF($D124=6,KV124,((MIN((VLOOKUP($D124,SALERYCODE,5,0)),KV124)))))))))/IF(AND($D124=2,'ראשי-פרטים כלליים וריכוז הוצאות'!$D$68&lt;&gt;4),1.2,1)</f>
        <v>0</v>
      </c>
      <c r="KY124" s="263"/>
      <c r="KZ124" s="264"/>
      <c r="LA124" s="265"/>
      <c r="LB124" s="266"/>
      <c r="LC124" s="267">
        <f t="shared" si="168"/>
        <v>0</v>
      </c>
      <c r="LD124" s="260">
        <f>+(IF(OR($B124=0,$C124=0,$D124=0,$DC$2&gt;$OE$1),0,IF(OR(KY124=0,LA124=0,LB124=0),0,MIN((VLOOKUP($D124,SALERYCODE,3,0))*(IF($D124=6,LB124,LA124))*((MIN((VLOOKUP($D124,SALERYCODE,5,0)),(IF($D124=6,LA124,LB124))))),MIN((VLOOKUP($D124,SALERYCODE,3,0)),(KY124+KZ124))*(IF($D124=6,LB124,((MIN((VLOOKUP($D124,SALERYCODE,5,0)),LB124)))))))))/IF(AND($D124=2,'ראשי-פרטים כלליים וריכוז הוצאות'!$D$68&lt;&gt;4),1.2,1)</f>
        <v>0</v>
      </c>
      <c r="LE124" s="263"/>
      <c r="LF124" s="264"/>
      <c r="LG124" s="265"/>
      <c r="LH124" s="266"/>
      <c r="LI124" s="267">
        <f t="shared" si="169"/>
        <v>0</v>
      </c>
      <c r="LJ124" s="260">
        <f>+(IF(OR($B124=0,$C124=0,$D124=0,$DC$2&gt;$OE$1),0,IF(OR(LE124=0,LG124=0,LH124=0),0,MIN((VLOOKUP($D124,SALERYCODE,3,0))*(IF($D124=6,LH124,LG124))*((MIN((VLOOKUP($D124,SALERYCODE,5,0)),(IF($D124=6,LG124,LH124))))),MIN((VLOOKUP($D124,SALERYCODE,3,0)),(LE124+LF124))*(IF($D124=6,LH124,((MIN((VLOOKUP($D124,SALERYCODE,5,0)),LH124)))))))))/IF(AND($D124=2,'ראשי-פרטים כלליים וריכוז הוצאות'!$D$68&lt;&gt;4),1.2,1)</f>
        <v>0</v>
      </c>
      <c r="LK124" s="263"/>
      <c r="LL124" s="264"/>
      <c r="LM124" s="265"/>
      <c r="LN124" s="266"/>
      <c r="LO124" s="267">
        <f t="shared" si="170"/>
        <v>0</v>
      </c>
      <c r="LP124" s="260">
        <f>+(IF(OR($B124=0,$C124=0,$D124=0,$DC$2&gt;$OE$1),0,IF(OR(LK124=0,LM124=0,LN124=0),0,MIN((VLOOKUP($D124,SALERYCODE,3,0))*(IF($D124=6,LN124,LM124))*((MIN((VLOOKUP($D124,SALERYCODE,5,0)),(IF($D124=6,LM124,LN124))))),MIN((VLOOKUP($D124,SALERYCODE,3,0)),(LK124+LL124))*(IF($D124=6,LN124,((MIN((VLOOKUP($D124,SALERYCODE,5,0)),LN124)))))))))/IF(AND($D124=2,'ראשי-פרטים כלליים וריכוז הוצאות'!$D$68&lt;&gt;4),1.2,1)</f>
        <v>0</v>
      </c>
      <c r="LQ124" s="263"/>
      <c r="LR124" s="264"/>
      <c r="LS124" s="265"/>
      <c r="LT124" s="266"/>
      <c r="LU124" s="267">
        <f t="shared" si="171"/>
        <v>0</v>
      </c>
      <c r="LV124" s="260">
        <f>+(IF(OR($B124=0,$C124=0,$D124=0,$DC$2&gt;$OE$1),0,IF(OR(LQ124=0,LS124=0,LT124=0),0,MIN((VLOOKUP($D124,SALERYCODE,3,0))*(IF($D124=6,LT124,LS124))*((MIN((VLOOKUP($D124,SALERYCODE,5,0)),(IF($D124=6,LS124,LT124))))),MIN((VLOOKUP($D124,SALERYCODE,3,0)),(LQ124+LR124))*(IF($D124=6,LT124,((MIN((VLOOKUP($D124,SALERYCODE,5,0)),LT124)))))))))/IF(AND($D124=2,'ראשי-פרטים כלליים וריכוז הוצאות'!$D$68&lt;&gt;4),1.2,1)</f>
        <v>0</v>
      </c>
      <c r="LW124" s="263"/>
      <c r="LX124" s="264"/>
      <c r="LY124" s="265"/>
      <c r="LZ124" s="266"/>
      <c r="MA124" s="267">
        <f t="shared" si="172"/>
        <v>0</v>
      </c>
      <c r="MB124" s="260">
        <f>+(IF(OR($B124=0,$C124=0,$D124=0,$DC$2&gt;$OE$1),0,IF(OR(LW124=0,LY124=0,LZ124=0),0,MIN((VLOOKUP($D124,SALERYCODE,3,0))*(IF($D124=6,LZ124,LY124))*((MIN((VLOOKUP($D124,SALERYCODE,5,0)),(IF($D124=6,LY124,LZ124))))),MIN((VLOOKUP($D124,SALERYCODE,3,0)),(LW124+LX124))*(IF($D124=6,LZ124,((MIN((VLOOKUP($D124,SALERYCODE,5,0)),LZ124)))))))))/IF(AND($D124=2,'ראשי-פרטים כלליים וריכוז הוצאות'!$D$68&lt;&gt;4),1.2,1)</f>
        <v>0</v>
      </c>
      <c r="MC124" s="263"/>
      <c r="MD124" s="264"/>
      <c r="ME124" s="265"/>
      <c r="MF124" s="266"/>
      <c r="MG124" s="267">
        <f t="shared" si="173"/>
        <v>0</v>
      </c>
      <c r="MH124" s="260">
        <f>+(IF(OR($B124=0,$C124=0,$D124=0,$DC$2&gt;$OE$1),0,IF(OR(MC124=0,ME124=0,MF124=0),0,MIN((VLOOKUP($D124,SALERYCODE,3,0))*(IF($D124=6,MF124,ME124))*((MIN((VLOOKUP($D124,SALERYCODE,5,0)),(IF($D124=6,ME124,MF124))))),MIN((VLOOKUP($D124,SALERYCODE,3,0)),(MC124+MD124))*(IF($D124=6,MF124,((MIN((VLOOKUP($D124,SALERYCODE,5,0)),MF124)))))))))/IF(AND($D124=2,'ראשי-פרטים כלליים וריכוז הוצאות'!$D$68&lt;&gt;4),1.2,1)</f>
        <v>0</v>
      </c>
      <c r="MI124" s="263"/>
      <c r="MJ124" s="264"/>
      <c r="MK124" s="265"/>
      <c r="ML124" s="266"/>
      <c r="MM124" s="267">
        <f t="shared" si="174"/>
        <v>0</v>
      </c>
      <c r="MN124" s="260">
        <f>+(IF(OR($B124=0,$C124=0,$D124=0,$DC$2&gt;$OE$1),0,IF(OR(MI124=0,MK124=0,ML124=0),0,MIN((VLOOKUP($D124,SALERYCODE,3,0))*(IF($D124=6,ML124,MK124))*((MIN((VLOOKUP($D124,SALERYCODE,5,0)),(IF($D124=6,MK124,ML124))))),MIN((VLOOKUP($D124,SALERYCODE,3,0)),(MI124+MJ124))*(IF($D124=6,ML124,((MIN((VLOOKUP($D124,SALERYCODE,5,0)),ML124)))))))))/IF(AND($D124=2,'ראשי-פרטים כלליים וריכוז הוצאות'!$D$68&lt;&gt;4),1.2,1)</f>
        <v>0</v>
      </c>
      <c r="MO124" s="263"/>
      <c r="MP124" s="264"/>
      <c r="MQ124" s="265"/>
      <c r="MR124" s="266"/>
      <c r="MS124" s="267">
        <f t="shared" si="175"/>
        <v>0</v>
      </c>
      <c r="MT124" s="260">
        <f>+(IF(OR($B124=0,$C124=0,$D124=0,$DC$2&gt;$OE$1),0,IF(OR(MO124=0,MQ124=0,MR124=0),0,MIN((VLOOKUP($D124,SALERYCODE,3,0))*(IF($D124=6,MR124,MQ124))*((MIN((VLOOKUP($D124,SALERYCODE,5,0)),(IF($D124=6,MQ124,MR124))))),MIN((VLOOKUP($D124,SALERYCODE,3,0)),(MO124+MP124))*(IF($D124=6,MR124,((MIN((VLOOKUP($D124,SALERYCODE,5,0)),MR124)))))))))/IF(AND($D124=2,'ראשי-פרטים כלליים וריכוז הוצאות'!$D$68&lt;&gt;4),1.2,1)</f>
        <v>0</v>
      </c>
      <c r="MU124" s="263"/>
      <c r="MV124" s="264"/>
      <c r="MW124" s="265"/>
      <c r="MX124" s="266"/>
      <c r="MY124" s="267">
        <f t="shared" si="176"/>
        <v>0</v>
      </c>
      <c r="MZ124" s="260">
        <f>+(IF(OR($B124=0,$C124=0,$D124=0,$DC$2&gt;$OE$1),0,IF(OR(MU124=0,MW124=0,MX124=0),0,MIN((VLOOKUP($D124,SALERYCODE,3,0))*(IF($D124=6,MX124,MW124))*((MIN((VLOOKUP($D124,SALERYCODE,5,0)),(IF($D124=6,MW124,MX124))))),MIN((VLOOKUP($D124,SALERYCODE,3,0)),(MU124+MV124))*(IF($D124=6,MX124,((MIN((VLOOKUP($D124,SALERYCODE,5,0)),MX124)))))))))/IF(AND($D124=2,'ראשי-פרטים כלליים וריכוז הוצאות'!$D$68&lt;&gt;4),1.2,1)</f>
        <v>0</v>
      </c>
      <c r="NA124" s="263"/>
      <c r="NB124" s="264"/>
      <c r="NC124" s="265"/>
      <c r="ND124" s="266"/>
      <c r="NE124" s="267">
        <f t="shared" si="177"/>
        <v>0</v>
      </c>
      <c r="NF124" s="260">
        <f>+(IF(OR($B124=0,$C124=0,$D124=0,$DC$2&gt;$OE$1),0,IF(OR(NA124=0,NC124=0,ND124=0),0,MIN((VLOOKUP($D124,SALERYCODE,3,0))*(IF($D124=6,ND124,NC124))*((MIN((VLOOKUP($D124,SALERYCODE,5,0)),(IF($D124=6,NC124,ND124))))),MIN((VLOOKUP($D124,SALERYCODE,3,0)),(NA124+NB124))*(IF($D124=6,ND124,((MIN((VLOOKUP($D124,SALERYCODE,5,0)),ND124)))))))))/IF(AND($D124=2,'ראשי-פרטים כלליים וריכוז הוצאות'!$D$68&lt;&gt;4),1.2,1)</f>
        <v>0</v>
      </c>
      <c r="NG124" s="263"/>
      <c r="NH124" s="264"/>
      <c r="NI124" s="265"/>
      <c r="NJ124" s="266"/>
      <c r="NK124" s="267">
        <f t="shared" si="178"/>
        <v>0</v>
      </c>
      <c r="NL124" s="260">
        <f>+(IF(OR($B124=0,$C124=0,$D124=0,$DC$2&gt;$OE$1),0,IF(OR(NG124=0,NI124=0,NJ124=0),0,MIN((VLOOKUP($D124,SALERYCODE,3,0))*(IF($D124=6,NJ124,NI124))*((MIN((VLOOKUP($D124,SALERYCODE,5,0)),(IF($D124=6,NI124,NJ124))))),MIN((VLOOKUP($D124,SALERYCODE,3,0)),(NG124+NH124))*(IF($D124=6,NJ124,((MIN((VLOOKUP($D124,SALERYCODE,5,0)),NJ124)))))))))/IF(AND($D124=2,'ראשי-פרטים כלליים וריכוז הוצאות'!$D$68&lt;&gt;4),1.2,1)</f>
        <v>0</v>
      </c>
      <c r="NM124" s="263"/>
      <c r="NN124" s="264"/>
      <c r="NO124" s="265"/>
      <c r="NP124" s="266"/>
      <c r="NQ124" s="267">
        <f t="shared" si="179"/>
        <v>0</v>
      </c>
      <c r="NR124" s="260">
        <f>+(IF(OR($B124=0,$C124=0,$D124=0,$DC$2&gt;$OE$1),0,IF(OR(NM124=0,NO124=0,NP124=0),0,MIN((VLOOKUP($D124,SALERYCODE,3,0))*(IF($D124=6,NP124,NO124))*((MIN((VLOOKUP($D124,SALERYCODE,5,0)),(IF($D124=6,NO124,NP124))))),MIN((VLOOKUP($D124,SALERYCODE,3,0)),(NM124+NN124))*(IF($D124=6,NP124,((MIN((VLOOKUP($D124,SALERYCODE,5,0)),NP124)))))))))/IF(AND($D124=2,'ראשי-פרטים כלליים וריכוז הוצאות'!$D$68&lt;&gt;4),1.2,1)</f>
        <v>0</v>
      </c>
      <c r="NS124" s="263"/>
      <c r="NT124" s="264"/>
      <c r="NU124" s="265"/>
      <c r="NV124" s="266"/>
      <c r="NW124" s="267">
        <f t="shared" si="180"/>
        <v>0</v>
      </c>
      <c r="NX124" s="260">
        <f>+(IF(OR($B124=0,$C124=0,$D124=0,$DC$2&gt;$OE$1),0,IF(OR(NS124=0,NU124=0,NV124=0),0,MIN((VLOOKUP($D124,SALERYCODE,3,0))*(IF($D124=6,NV124,NU124))*((MIN((VLOOKUP($D124,SALERYCODE,5,0)),(IF($D124=6,NU124,NV124))))),MIN((VLOOKUP($D124,SALERYCODE,3,0)),(NS124+NT124))*(IF($D124=6,NV124,((MIN((VLOOKUP($D124,SALERYCODE,5,0)),NV124)))))))))/IF(AND($D124=2,'ראשי-פרטים כלליים וריכוז הוצאות'!$D$68&lt;&gt;4),1.2,1)</f>
        <v>0</v>
      </c>
      <c r="NY124" s="263"/>
      <c r="NZ124" s="264"/>
      <c r="OA124" s="265"/>
      <c r="OB124" s="266"/>
      <c r="OC124" s="267">
        <f t="shared" si="181"/>
        <v>0</v>
      </c>
      <c r="OD124" s="260">
        <f>+(IF(OR($B124=0,$C124=0,$D124=0,$DC$2&gt;$OE$1),0,IF(OR(NY124=0,OA124=0,OB124=0),0,MIN((VLOOKUP($D124,SALERYCODE,3,0))*(IF($D124=6,OB124,OA124))*((MIN((VLOOKUP($D124,SALERYCODE,5,0)),(IF($D124=6,OA124,OB124))))),MIN((VLOOKUP($D124,SALERYCODE,3,0)),(NY124+NZ124))*(IF($D124=6,OB124,((MIN((VLOOKUP($D124,SALERYCODE,5,0)),OB124)))))))))/IF(AND($D124=2,'ראשי-פרטים כלליים וריכוז הוצאות'!$D$68&lt;&gt;4),1.2,1)</f>
        <v>0</v>
      </c>
      <c r="OE124" s="275">
        <f t="shared" si="192"/>
        <v>0</v>
      </c>
      <c r="OF124" s="283">
        <f t="shared" si="193"/>
        <v>9.9999999999999995E-7</v>
      </c>
      <c r="OG124" s="276">
        <f t="shared" si="194"/>
        <v>0</v>
      </c>
      <c r="OH124" s="275">
        <f t="shared" si="195"/>
        <v>0</v>
      </c>
      <c r="OI124" s="275">
        <v>0</v>
      </c>
      <c r="OJ124" s="258">
        <f t="shared" si="191"/>
        <v>0</v>
      </c>
      <c r="OK124" s="284"/>
      <c r="OL124" s="116">
        <f>MIN(OJ124+OK124*OF124*OE124/$OL$1/IF(AND($D124=2,'ראשי-פרטים כלליים וריכוז הוצאות'!$D$68&lt;&gt;4),1.2,1),IF($D124&gt;0,VLOOKUP($D124,SALERYCODE,3,0)*12*OG124,0))</f>
        <v>0</v>
      </c>
      <c r="OM124" s="95">
        <f t="shared" si="182"/>
        <v>0</v>
      </c>
      <c r="ON124" s="11">
        <f t="shared" si="183"/>
        <v>0</v>
      </c>
      <c r="OO124" s="11">
        <f t="shared" si="184"/>
        <v>0</v>
      </c>
      <c r="OP124" s="22">
        <f t="shared" si="185"/>
        <v>0</v>
      </c>
      <c r="OQ124" s="11">
        <f t="shared" si="186"/>
        <v>0</v>
      </c>
      <c r="OR124" s="11" t="e">
        <f>#REF!</f>
        <v>#REF!</v>
      </c>
      <c r="OS124" s="35" t="e">
        <f>#REF!-OP124</f>
        <v>#REF!</v>
      </c>
      <c r="OT124" s="35" t="e">
        <f>OS124-#REF!</f>
        <v>#REF!</v>
      </c>
      <c r="OU124" s="43" t="e">
        <f>IF(AND(OP124&gt;0,(OS124=#REF!-OP124)),"מועסק פחות מ-10% מזמנו במופ","")</f>
        <v>#REF!</v>
      </c>
    </row>
    <row r="125" spans="1:411" ht="24" hidden="1" customHeight="1" outlineLevel="1" x14ac:dyDescent="0.2">
      <c r="A125" s="282">
        <v>122</v>
      </c>
      <c r="B125" s="269"/>
      <c r="C125" s="270"/>
      <c r="D125" s="271"/>
      <c r="E125" s="263"/>
      <c r="F125" s="264"/>
      <c r="G125" s="265"/>
      <c r="H125" s="266"/>
      <c r="I125" s="267">
        <f t="shared" si="117"/>
        <v>0</v>
      </c>
      <c r="J125" s="260">
        <f>(IF(OR($B125=0,$C125=0,$D125=0,$E$2&gt;$OE$1),0,IF(OR($E125=0,$G125=0,$H125=0),0,MIN((VLOOKUP($D125,SALERYCODE,3,0))*(IF($D125=6,$H125,$G125))*((MIN((VLOOKUP($D125,SALERYCODE,5,0)),(IF($D125=6,$G125,$H125))))),MIN((VLOOKUP($D125,SALERYCODE,3,0)),($E125+$F125))*(IF($D125=6,$H125,((MIN((VLOOKUP($D125,SALERYCODE,5,0)),$H125)))))))))/IF(AND($D125=2,'ראשי-פרטים כלליים וריכוז הוצאות'!$D$68&lt;&gt;4),1.2,1)</f>
        <v>0</v>
      </c>
      <c r="K125" s="263"/>
      <c r="L125" s="264"/>
      <c r="M125" s="265"/>
      <c r="N125" s="266"/>
      <c r="O125" s="267">
        <f t="shared" si="118"/>
        <v>0</v>
      </c>
      <c r="P125" s="260">
        <f>+(IF(OR($B125=0,$C125=0,$D125=0,$K$2&gt;$OE$1),0,IF(OR($K125=0,$M125=0,$N125=0),0,MIN((VLOOKUP($D125,SALERYCODE,3,0))*(IF($D125=6,$N125,$M125))*((MIN((VLOOKUP($D125,SALERYCODE,5,0)),(IF($D125=6,$M125,$N125))))),MIN((VLOOKUP($D125,SALERYCODE,3,0)),($K125+$L125))*(IF($D125=6,$N125,((MIN((VLOOKUP($D125,SALERYCODE,5,0)),$N125)))))))))/IF(AND($D125=2,'ראשי-פרטים כלליים וריכוז הוצאות'!$D$68&lt;&gt;4),1.2,1)</f>
        <v>0</v>
      </c>
      <c r="Q125" s="263"/>
      <c r="R125" s="264"/>
      <c r="S125" s="265"/>
      <c r="T125" s="266"/>
      <c r="U125" s="267">
        <f t="shared" si="119"/>
        <v>0</v>
      </c>
      <c r="V125" s="260">
        <f>+(IF(OR($B125=0,$C125=0,$D125=0,$Q$2&gt;$OE$1),0,IF(OR(Q125=0,S125=0,T125=0),0,MIN((VLOOKUP($D125,SALERYCODE,3,0))*(IF($D125=6,T125,S125))*((MIN((VLOOKUP($D125,SALERYCODE,5,0)),(IF($D125=6,S125,T125))))),MIN((VLOOKUP($D125,SALERYCODE,3,0)),(Q125+R125))*(IF($D125=6,T125,((MIN((VLOOKUP($D125,SALERYCODE,5,0)),T125)))))))))/IF(AND($D125=2,'ראשי-פרטים כלליים וריכוז הוצאות'!$D$68&lt;&gt;4),1.2,1)</f>
        <v>0</v>
      </c>
      <c r="W125" s="263"/>
      <c r="X125" s="264"/>
      <c r="Y125" s="265"/>
      <c r="Z125" s="266"/>
      <c r="AA125" s="267">
        <f t="shared" si="120"/>
        <v>0</v>
      </c>
      <c r="AB125" s="260">
        <f>+(IF(OR($B125=0,$C125=0,$D125=0,$W$2&gt;$OE$1),0,IF(OR(W125=0,Y125=0,Z125=0),0,MIN((VLOOKUP($D125,SALERYCODE,3,0))*(IF($D125=6,Z125,Y125))*((MIN((VLOOKUP($D125,SALERYCODE,5,0)),(IF($D125=6,Y125,Z125))))),MIN((VLOOKUP($D125,SALERYCODE,3,0)),(W125+X125))*(IF($D125=6,Z125,((MIN((VLOOKUP($D125,SALERYCODE,5,0)),Z125)))))))))/IF(AND($D125=2,'ראשי-פרטים כלליים וריכוז הוצאות'!$D$68&lt;&gt;4),1.2,1)</f>
        <v>0</v>
      </c>
      <c r="AC125" s="263"/>
      <c r="AD125" s="264"/>
      <c r="AE125" s="265"/>
      <c r="AF125" s="266"/>
      <c r="AG125" s="267">
        <f t="shared" si="121"/>
        <v>0</v>
      </c>
      <c r="AH125" s="260">
        <f>+(IF(OR($B125=0,$C125=0,$D125=0,$AC$2&gt;$OE$1),0,IF(OR(AC125=0,AE125=0,AF125=0),0,MIN((VLOOKUP($D125,SALERYCODE,3,0))*(IF($D125=6,AF125,AE125))*((MIN((VLOOKUP($D125,SALERYCODE,5,0)),(IF($D125=6,AE125,AF125))))),MIN((VLOOKUP($D125,SALERYCODE,3,0)),(AC125+AD125))*(IF($D125=6,AF125,((MIN((VLOOKUP($D125,SALERYCODE,5,0)),AF125)))))))))/IF(AND($D125=2,'ראשי-פרטים כלליים וריכוז הוצאות'!$D$68&lt;&gt;4),1.2,1)</f>
        <v>0</v>
      </c>
      <c r="AI125" s="263"/>
      <c r="AJ125" s="264"/>
      <c r="AK125" s="265"/>
      <c r="AL125" s="266"/>
      <c r="AM125" s="267">
        <f t="shared" si="122"/>
        <v>0</v>
      </c>
      <c r="AN125" s="260">
        <f>+(IF(OR($B125=0,$C125=0,$D125=0,$AI$2&gt;$OE$1),0,IF(OR(AI125=0,AK125=0,AL125=0),0,MIN((VLOOKUP($D125,SALERYCODE,3,0))*(IF($D125=6,AL125,AK125))*((MIN((VLOOKUP($D125,SALERYCODE,5,0)),(IF($D125=6,AK125,AL125))))),MIN((VLOOKUP($D125,SALERYCODE,3,0)),(AI125+AJ125))*(IF($D125=6,AL125,((MIN((VLOOKUP($D125,SALERYCODE,5,0)),AL125)))))))))/IF(AND($D125=2,'ראשי-פרטים כלליים וריכוז הוצאות'!$D$68&lt;&gt;4),1.2,1)</f>
        <v>0</v>
      </c>
      <c r="AO125" s="263"/>
      <c r="AP125" s="264"/>
      <c r="AQ125" s="265"/>
      <c r="AR125" s="266"/>
      <c r="AS125" s="267">
        <f t="shared" si="123"/>
        <v>0</v>
      </c>
      <c r="AT125" s="260">
        <f>+(IF(OR($B125=0,$C125=0,$D125=0,$AO$2&gt;$OE$1),0,IF(OR(AO125=0,AQ125=0,AR125=0),0,MIN((VLOOKUP($D125,SALERYCODE,3,0))*(IF($D125=6,AR125,AQ125))*((MIN((VLOOKUP($D125,SALERYCODE,5,0)),(IF($D125=6,AQ125,AR125))))),MIN((VLOOKUP($D125,SALERYCODE,3,0)),(AO125+AP125))*(IF($D125=6,AR125,((MIN((VLOOKUP($D125,SALERYCODE,5,0)),AR125)))))))))/IF(AND($D125=2,'ראשי-פרטים כלליים וריכוז הוצאות'!$D$68&lt;&gt;4),1.2,1)</f>
        <v>0</v>
      </c>
      <c r="AU125" s="263"/>
      <c r="AV125" s="264"/>
      <c r="AW125" s="265"/>
      <c r="AX125" s="266"/>
      <c r="AY125" s="267">
        <f t="shared" si="124"/>
        <v>0</v>
      </c>
      <c r="AZ125" s="260">
        <f>+(IF(OR($B125=0,$C125=0,$D125=0,$AU$2&gt;$OE$1),0,IF(OR(AU125=0,AW125=0,AX125=0),0,MIN((VLOOKUP($D125,SALERYCODE,3,0))*(IF($D125=6,AX125,AW125))*((MIN((VLOOKUP($D125,SALERYCODE,5,0)),(IF($D125=6,AW125,AX125))))),MIN((VLOOKUP($D125,SALERYCODE,3,0)),(AU125+AV125))*(IF($D125=6,AX125,((MIN((VLOOKUP($D125,SALERYCODE,5,0)),AX125)))))))))/IF(AND($D125=2,'ראשי-פרטים כלליים וריכוז הוצאות'!$D$68&lt;&gt;4),1.2,1)</f>
        <v>0</v>
      </c>
      <c r="BA125" s="263"/>
      <c r="BB125" s="264"/>
      <c r="BC125" s="265"/>
      <c r="BD125" s="266"/>
      <c r="BE125" s="267">
        <f t="shared" si="125"/>
        <v>0</v>
      </c>
      <c r="BF125" s="260">
        <f>+(IF(OR($B125=0,$C125=0,$D125=0,$BA$2&gt;$OE$1),0,IF(OR(BA125=0,BC125=0,BD125=0),0,MIN((VLOOKUP($D125,SALERYCODE,3,0))*(IF($D125=6,BD125,BC125))*((MIN((VLOOKUP($D125,SALERYCODE,5,0)),(IF($D125=6,BC125,BD125))))),MIN((VLOOKUP($D125,SALERYCODE,3,0)),(BA125+BB125))*(IF($D125=6,BD125,((MIN((VLOOKUP($D125,SALERYCODE,5,0)),BD125)))))))))/IF(AND($D125=2,'ראשי-פרטים כלליים וריכוז הוצאות'!$D$68&lt;&gt;4),1.2,1)</f>
        <v>0</v>
      </c>
      <c r="BG125" s="263"/>
      <c r="BH125" s="264"/>
      <c r="BI125" s="265"/>
      <c r="BJ125" s="266"/>
      <c r="BK125" s="267">
        <f t="shared" si="126"/>
        <v>0</v>
      </c>
      <c r="BL125" s="260">
        <f>+(IF(OR($B125=0,$C125=0,$D125=0,$BG$2&gt;$OE$1),0,IF(OR(BG125=0,BI125=0,BJ125=0),0,MIN((VLOOKUP($D125,SALERYCODE,3,0))*(IF($D125=6,BJ125,BI125))*((MIN((VLOOKUP($D125,SALERYCODE,5,0)),(IF($D125=6,BI125,BJ125))))),MIN((VLOOKUP($D125,SALERYCODE,3,0)),(BG125+BH125))*(IF($D125=6,BJ125,((MIN((VLOOKUP($D125,SALERYCODE,5,0)),BJ125)))))))))/IF(AND($D125=2,'ראשי-פרטים כלליים וריכוז הוצאות'!$D$68&lt;&gt;4),1.2,1)</f>
        <v>0</v>
      </c>
      <c r="BM125" s="263"/>
      <c r="BN125" s="264"/>
      <c r="BO125" s="265"/>
      <c r="BP125" s="266"/>
      <c r="BQ125" s="267">
        <f t="shared" si="127"/>
        <v>0</v>
      </c>
      <c r="BR125" s="260">
        <f>+(IF(OR($B125=0,$C125=0,$D125=0,$BM$2&gt;$OE$1),0,IF(OR(BM125=0,BO125=0,BP125=0),0,MIN((VLOOKUP($D125,SALERYCODE,3,0))*(IF($D125=6,BP125,BO125))*((MIN((VLOOKUP($D125,SALERYCODE,5,0)),(IF($D125=6,BO125,BP125))))),MIN((VLOOKUP($D125,SALERYCODE,3,0)),(BM125+BN125))*(IF($D125=6,BP125,((MIN((VLOOKUP($D125,SALERYCODE,5,0)),BP125)))))))))/IF(AND($D125=2,'ראשי-פרטים כלליים וריכוז הוצאות'!$D$68&lt;&gt;4),1.2,1)</f>
        <v>0</v>
      </c>
      <c r="BS125" s="263"/>
      <c r="BT125" s="264"/>
      <c r="BU125" s="265"/>
      <c r="BV125" s="266"/>
      <c r="BW125" s="267">
        <f t="shared" si="128"/>
        <v>0</v>
      </c>
      <c r="BX125" s="260">
        <f>+(IF(OR($B125=0,$C125=0,$D125=0,$BS$2&gt;$OE$1),0,IF(OR(BS125=0,BU125=0,BV125=0),0,MIN((VLOOKUP($D125,SALERYCODE,3,0))*(IF($D125=6,BV125,BU125))*((MIN((VLOOKUP($D125,SALERYCODE,5,0)),(IF($D125=6,BU125,BV125))))),MIN((VLOOKUP($D125,SALERYCODE,3,0)),(BS125+BT125))*(IF($D125=6,BV125,((MIN((VLOOKUP($D125,SALERYCODE,5,0)),BV125)))))))))/IF(AND($D125=2,'ראשי-פרטים כלליים וריכוז הוצאות'!$D$68&lt;&gt;4),1.2,1)</f>
        <v>0</v>
      </c>
      <c r="BY125" s="263"/>
      <c r="BZ125" s="264"/>
      <c r="CA125" s="265"/>
      <c r="CB125" s="266"/>
      <c r="CC125" s="267">
        <f t="shared" si="129"/>
        <v>0</v>
      </c>
      <c r="CD125" s="260">
        <f>+(IF(OR($B125=0,$C125=0,$D125=0,$BY$2&gt;$OE$1),0,IF(OR(BY125=0,CA125=0,CB125=0),0,MIN((VLOOKUP($D125,SALERYCODE,3,0))*(IF($D125=6,CB125,CA125))*((MIN((VLOOKUP($D125,SALERYCODE,5,0)),(IF($D125=6,CA125,CB125))))),MIN((VLOOKUP($D125,SALERYCODE,3,0)),(BY125+BZ125))*(IF($D125=6,CB125,((MIN((VLOOKUP($D125,SALERYCODE,5,0)),CB125)))))))))/IF(AND($D125=2,'ראשי-פרטים כלליים וריכוז הוצאות'!$D$68&lt;&gt;4),1.2,1)</f>
        <v>0</v>
      </c>
      <c r="CE125" s="263"/>
      <c r="CF125" s="264"/>
      <c r="CG125" s="265"/>
      <c r="CH125" s="266"/>
      <c r="CI125" s="267">
        <f t="shared" si="130"/>
        <v>0</v>
      </c>
      <c r="CJ125" s="260">
        <f>+(IF(OR($B125=0,$C125=0,$D125=0,$CE$2&gt;$OE$1),0,IF(OR(CE125=0,CG125=0,CH125=0),0,MIN((VLOOKUP($D125,SALERYCODE,3,0))*(IF($D125=6,CH125,CG125))*((MIN((VLOOKUP($D125,SALERYCODE,5,0)),(IF($D125=6,CG125,CH125))))),MIN((VLOOKUP($D125,SALERYCODE,3,0)),(CE125+CF125))*(IF($D125=6,CH125,((MIN((VLOOKUP($D125,SALERYCODE,5,0)),CH125)))))))))/IF(AND($D125=2,'ראשי-פרטים כלליים וריכוז הוצאות'!$D$68&lt;&gt;4),1.2,1)</f>
        <v>0</v>
      </c>
      <c r="CK125" s="263"/>
      <c r="CL125" s="264"/>
      <c r="CM125" s="265"/>
      <c r="CN125" s="266"/>
      <c r="CO125" s="267">
        <f t="shared" si="131"/>
        <v>0</v>
      </c>
      <c r="CP125" s="260">
        <f>+(IF(OR($B125=0,$C125=0,$D125=0,$CK$2&gt;$OE$1),0,IF(OR(CK125=0,CM125=0,CN125=0),0,MIN((VLOOKUP($D125,SALERYCODE,3,0))*(IF($D125=6,CN125,CM125))*((MIN((VLOOKUP($D125,SALERYCODE,5,0)),(IF($D125=6,CM125,CN125))))),MIN((VLOOKUP($D125,SALERYCODE,3,0)),(CK125+CL125))*(IF($D125=6,CN125,((MIN((VLOOKUP($D125,SALERYCODE,5,0)),CN125)))))))))/IF(AND($D125=2,'ראשי-פרטים כלליים וריכוז הוצאות'!$D$68&lt;&gt;4),1.2,1)</f>
        <v>0</v>
      </c>
      <c r="CQ125" s="263"/>
      <c r="CR125" s="264"/>
      <c r="CS125" s="265"/>
      <c r="CT125" s="266"/>
      <c r="CU125" s="267">
        <f t="shared" si="132"/>
        <v>0</v>
      </c>
      <c r="CV125" s="260">
        <f>+(IF(OR($B125=0,$C125=0,$D125=0,$CQ$2&gt;$OE$1),0,IF(OR(CQ125=0,CS125=0,CT125=0),0,MIN((VLOOKUP($D125,SALERYCODE,3,0))*(IF($D125=6,CT125,CS125))*((MIN((VLOOKUP($D125,SALERYCODE,5,0)),(IF($D125=6,CS125,CT125))))),MIN((VLOOKUP($D125,SALERYCODE,3,0)),(CQ125+CR125))*(IF($D125=6,CT125,((MIN((VLOOKUP($D125,SALERYCODE,5,0)),CT125)))))))))/IF(AND($D125=2,'ראשי-פרטים כלליים וריכוז הוצאות'!$D$68&lt;&gt;4),1.2,1)</f>
        <v>0</v>
      </c>
      <c r="CW125" s="263"/>
      <c r="CX125" s="264"/>
      <c r="CY125" s="265"/>
      <c r="CZ125" s="266"/>
      <c r="DA125" s="267">
        <f t="shared" si="133"/>
        <v>0</v>
      </c>
      <c r="DB125" s="260">
        <f>+(IF(OR($B125=0,$C125=0,$D125=0,$CW$2&gt;$OE$1),0,IF(OR(CW125=0,CY125=0,CZ125=0),0,MIN((VLOOKUP($D125,SALERYCODE,3,0))*(IF($D125=6,CZ125,CY125))*((MIN((VLOOKUP($D125,SALERYCODE,5,0)),(IF($D125=6,CY125,CZ125))))),MIN((VLOOKUP($D125,SALERYCODE,3,0)),(CW125+CX125))*(IF($D125=6,CZ125,((MIN((VLOOKUP($D125,SALERYCODE,5,0)),CZ125)))))))))/IF(AND($D125=2,'ראשי-פרטים כלליים וריכוז הוצאות'!$D$68&lt;&gt;4),1.2,1)</f>
        <v>0</v>
      </c>
      <c r="DC125" s="263"/>
      <c r="DD125" s="264"/>
      <c r="DE125" s="265"/>
      <c r="DF125" s="266"/>
      <c r="DG125" s="267">
        <f t="shared" si="134"/>
        <v>0</v>
      </c>
      <c r="DH125" s="260">
        <f>+(IF(OR($B125=0,$C125=0,$D125=0,$DC$2&gt;$OE$1),0,IF(OR(DC125=0,DE125=0,DF125=0),0,MIN((VLOOKUP($D125,SALERYCODE,3,0))*(IF($D125=6,DF125,DE125))*((MIN((VLOOKUP($D125,SALERYCODE,5,0)),(IF($D125=6,DE125,DF125))))),MIN((VLOOKUP($D125,SALERYCODE,3,0)),(DC125+DD125))*(IF($D125=6,DF125,((MIN((VLOOKUP($D125,SALERYCODE,5,0)),DF125)))))))))/IF(AND($D125=2,'ראשי-פרטים כלליים וריכוז הוצאות'!$D$68&lt;&gt;4),1.2,1)</f>
        <v>0</v>
      </c>
      <c r="DI125" s="263"/>
      <c r="DJ125" s="264"/>
      <c r="DK125" s="265"/>
      <c r="DL125" s="266"/>
      <c r="DM125" s="267">
        <f t="shared" si="135"/>
        <v>0</v>
      </c>
      <c r="DN125" s="260">
        <f>+(IF(OR($B125=0,$C125=0,$D125=0,$DC$2&gt;$OE$1),0,IF(OR(DI125=0,DK125=0,DL125=0),0,MIN((VLOOKUP($D125,SALERYCODE,3,0))*(IF($D125=6,DL125,DK125))*((MIN((VLOOKUP($D125,SALERYCODE,5,0)),(IF($D125=6,DK125,DL125))))),MIN((VLOOKUP($D125,SALERYCODE,3,0)),(DI125+DJ125))*(IF($D125=6,DL125,((MIN((VLOOKUP($D125,SALERYCODE,5,0)),DL125)))))))))/IF(AND($D125=2,'ראשי-פרטים כלליים וריכוז הוצאות'!$D$68&lt;&gt;4),1.2,1)</f>
        <v>0</v>
      </c>
      <c r="DO125" s="263"/>
      <c r="DP125" s="264"/>
      <c r="DQ125" s="265"/>
      <c r="DR125" s="266"/>
      <c r="DS125" s="267">
        <f t="shared" si="136"/>
        <v>0</v>
      </c>
      <c r="DT125" s="260">
        <f>+(IF(OR($B125=0,$C125=0,$D125=0,$DC$2&gt;$OE$1),0,IF(OR(DO125=0,DQ125=0,DR125=0),0,MIN((VLOOKUP($D125,SALERYCODE,3,0))*(IF($D125=6,DR125,DQ125))*((MIN((VLOOKUP($D125,SALERYCODE,5,0)),(IF($D125=6,DQ125,DR125))))),MIN((VLOOKUP($D125,SALERYCODE,3,0)),(DO125+DP125))*(IF($D125=6,DR125,((MIN((VLOOKUP($D125,SALERYCODE,5,0)),DR125)))))))))/IF(AND($D125=2,'ראשי-פרטים כלליים וריכוז הוצאות'!$D$68&lt;&gt;4),1.2,1)</f>
        <v>0</v>
      </c>
      <c r="DU125" s="263"/>
      <c r="DV125" s="264"/>
      <c r="DW125" s="265"/>
      <c r="DX125" s="266"/>
      <c r="DY125" s="267">
        <f t="shared" si="137"/>
        <v>0</v>
      </c>
      <c r="DZ125" s="260">
        <f>+(IF(OR($B125=0,$C125=0,$D125=0,$DC$2&gt;$OE$1),0,IF(OR(DU125=0,DW125=0,DX125=0),0,MIN((VLOOKUP($D125,SALERYCODE,3,0))*(IF($D125=6,DX125,DW125))*((MIN((VLOOKUP($D125,SALERYCODE,5,0)),(IF($D125=6,DW125,DX125))))),MIN((VLOOKUP($D125,SALERYCODE,3,0)),(DU125+DV125))*(IF($D125=6,DX125,((MIN((VLOOKUP($D125,SALERYCODE,5,0)),DX125)))))))))/IF(AND($D125=2,'ראשי-פרטים כלליים וריכוז הוצאות'!$D$68&lt;&gt;4),1.2,1)</f>
        <v>0</v>
      </c>
      <c r="EA125" s="263"/>
      <c r="EB125" s="264"/>
      <c r="EC125" s="265"/>
      <c r="ED125" s="266"/>
      <c r="EE125" s="267">
        <f t="shared" si="138"/>
        <v>0</v>
      </c>
      <c r="EF125" s="260">
        <f>+(IF(OR($B125=0,$C125=0,$D125=0,$DC$2&gt;$OE$1),0,IF(OR(EA125=0,EC125=0,ED125=0),0,MIN((VLOOKUP($D125,SALERYCODE,3,0))*(IF($D125=6,ED125,EC125))*((MIN((VLOOKUP($D125,SALERYCODE,5,0)),(IF($D125=6,EC125,ED125))))),MIN((VLOOKUP($D125,SALERYCODE,3,0)),(EA125+EB125))*(IF($D125=6,ED125,((MIN((VLOOKUP($D125,SALERYCODE,5,0)),ED125)))))))))/IF(AND($D125=2,'ראשי-פרטים כלליים וריכוז הוצאות'!$D$68&lt;&gt;4),1.2,1)</f>
        <v>0</v>
      </c>
      <c r="EG125" s="263"/>
      <c r="EH125" s="264"/>
      <c r="EI125" s="265"/>
      <c r="EJ125" s="266"/>
      <c r="EK125" s="267">
        <f t="shared" si="139"/>
        <v>0</v>
      </c>
      <c r="EL125" s="260">
        <f>+(IF(OR($B125=0,$C125=0,$D125=0,$DC$2&gt;$OE$1),0,IF(OR(EG125=0,EI125=0,EJ125=0),0,MIN((VLOOKUP($D125,SALERYCODE,3,0))*(IF($D125=6,EJ125,EI125))*((MIN((VLOOKUP($D125,SALERYCODE,5,0)),(IF($D125=6,EI125,EJ125))))),MIN((VLOOKUP($D125,SALERYCODE,3,0)),(EG125+EH125))*(IF($D125=6,EJ125,((MIN((VLOOKUP($D125,SALERYCODE,5,0)),EJ125)))))))))/IF(AND($D125=2,'ראשי-פרטים כלליים וריכוז הוצאות'!$D$68&lt;&gt;4),1.2,1)</f>
        <v>0</v>
      </c>
      <c r="EM125" s="263"/>
      <c r="EN125" s="264"/>
      <c r="EO125" s="265"/>
      <c r="EP125" s="266"/>
      <c r="EQ125" s="267">
        <f t="shared" si="140"/>
        <v>0</v>
      </c>
      <c r="ER125" s="260">
        <f>+(IF(OR($B125=0,$C125=0,$D125=0,$DC$2&gt;$OE$1),0,IF(OR(EM125=0,EO125=0,EP125=0),0,MIN((VLOOKUP($D125,SALERYCODE,3,0))*(IF($D125=6,EP125,EO125))*((MIN((VLOOKUP($D125,SALERYCODE,5,0)),(IF($D125=6,EO125,EP125))))),MIN((VLOOKUP($D125,SALERYCODE,3,0)),(EM125+EN125))*(IF($D125=6,EP125,((MIN((VLOOKUP($D125,SALERYCODE,5,0)),EP125)))))))))/IF(AND($D125=2,'ראשי-פרטים כלליים וריכוז הוצאות'!$D$68&lt;&gt;4),1.2,1)</f>
        <v>0</v>
      </c>
      <c r="ES125" s="263"/>
      <c r="ET125" s="264"/>
      <c r="EU125" s="265"/>
      <c r="EV125" s="266"/>
      <c r="EW125" s="267">
        <f t="shared" si="141"/>
        <v>0</v>
      </c>
      <c r="EX125" s="260">
        <f>+(IF(OR($B125=0,$C125=0,$D125=0,$DC$2&gt;$OE$1),0,IF(OR(ES125=0,EU125=0,EV125=0),0,MIN((VLOOKUP($D125,SALERYCODE,3,0))*(IF($D125=6,EV125,EU125))*((MIN((VLOOKUP($D125,SALERYCODE,5,0)),(IF($D125=6,EU125,EV125))))),MIN((VLOOKUP($D125,SALERYCODE,3,0)),(ES125+ET125))*(IF($D125=6,EV125,((MIN((VLOOKUP($D125,SALERYCODE,5,0)),EV125)))))))))/IF(AND($D125=2,'ראשי-פרטים כלליים וריכוז הוצאות'!$D$68&lt;&gt;4),1.2,1)</f>
        <v>0</v>
      </c>
      <c r="EY125" s="263"/>
      <c r="EZ125" s="264"/>
      <c r="FA125" s="265"/>
      <c r="FB125" s="266"/>
      <c r="FC125" s="267">
        <f t="shared" si="142"/>
        <v>0</v>
      </c>
      <c r="FD125" s="260">
        <f>+(IF(OR($B125=0,$C125=0,$D125=0,$DC$2&gt;$OE$1),0,IF(OR(EY125=0,FA125=0,FB125=0),0,MIN((VLOOKUP($D125,SALERYCODE,3,0))*(IF($D125=6,FB125,FA125))*((MIN((VLOOKUP($D125,SALERYCODE,5,0)),(IF($D125=6,FA125,FB125))))),MIN((VLOOKUP($D125,SALERYCODE,3,0)),(EY125+EZ125))*(IF($D125=6,FB125,((MIN((VLOOKUP($D125,SALERYCODE,5,0)),FB125)))))))))/IF(AND($D125=2,'ראשי-פרטים כלליים וריכוז הוצאות'!$D$68&lt;&gt;4),1.2,1)</f>
        <v>0</v>
      </c>
      <c r="FE125" s="263"/>
      <c r="FF125" s="264"/>
      <c r="FG125" s="265"/>
      <c r="FH125" s="266"/>
      <c r="FI125" s="267">
        <f t="shared" si="143"/>
        <v>0</v>
      </c>
      <c r="FJ125" s="260">
        <f>+(IF(OR($B125=0,$C125=0,$D125=0,$DC$2&gt;$OE$1),0,IF(OR(FE125=0,FG125=0,FH125=0),0,MIN((VLOOKUP($D125,SALERYCODE,3,0))*(IF($D125=6,FH125,FG125))*((MIN((VLOOKUP($D125,SALERYCODE,5,0)),(IF($D125=6,FG125,FH125))))),MIN((VLOOKUP($D125,SALERYCODE,3,0)),(FE125+FF125))*(IF($D125=6,FH125,((MIN((VLOOKUP($D125,SALERYCODE,5,0)),FH125)))))))))/IF(AND($D125=2,'ראשי-פרטים כלליים וריכוז הוצאות'!$D$68&lt;&gt;4),1.2,1)</f>
        <v>0</v>
      </c>
      <c r="FK125" s="263"/>
      <c r="FL125" s="264"/>
      <c r="FM125" s="265"/>
      <c r="FN125" s="266"/>
      <c r="FO125" s="267">
        <f t="shared" si="144"/>
        <v>0</v>
      </c>
      <c r="FP125" s="260">
        <f>+(IF(OR($B125=0,$C125=0,$D125=0,$DC$2&gt;$OE$1),0,IF(OR(FK125=0,FM125=0,FN125=0),0,MIN((VLOOKUP($D125,SALERYCODE,3,0))*(IF($D125=6,FN125,FM125))*((MIN((VLOOKUP($D125,SALERYCODE,5,0)),(IF($D125=6,FM125,FN125))))),MIN((VLOOKUP($D125,SALERYCODE,3,0)),(FK125+FL125))*(IF($D125=6,FN125,((MIN((VLOOKUP($D125,SALERYCODE,5,0)),FN125)))))))))/IF(AND($D125=2,'ראשי-פרטים כלליים וריכוז הוצאות'!$D$68&lt;&gt;4),1.2,1)</f>
        <v>0</v>
      </c>
      <c r="FQ125" s="263"/>
      <c r="FR125" s="264"/>
      <c r="FS125" s="265"/>
      <c r="FT125" s="266"/>
      <c r="FU125" s="267">
        <f t="shared" si="145"/>
        <v>0</v>
      </c>
      <c r="FV125" s="260">
        <f>+(IF(OR($B125=0,$C125=0,$D125=0,$DC$2&gt;$OE$1),0,IF(OR(FQ125=0,FS125=0,FT125=0),0,MIN((VLOOKUP($D125,SALERYCODE,3,0))*(IF($D125=6,FT125,FS125))*((MIN((VLOOKUP($D125,SALERYCODE,5,0)),(IF($D125=6,FS125,FT125))))),MIN((VLOOKUP($D125,SALERYCODE,3,0)),(FQ125+FR125))*(IF($D125=6,FT125,((MIN((VLOOKUP($D125,SALERYCODE,5,0)),FT125)))))))))/IF(AND($D125=2,'ראשי-פרטים כלליים וריכוז הוצאות'!$D$68&lt;&gt;4),1.2,1)</f>
        <v>0</v>
      </c>
      <c r="FW125" s="263"/>
      <c r="FX125" s="264"/>
      <c r="FY125" s="265"/>
      <c r="FZ125" s="266"/>
      <c r="GA125" s="267">
        <f t="shared" si="146"/>
        <v>0</v>
      </c>
      <c r="GB125" s="260">
        <f>+(IF(OR($B125=0,$C125=0,$D125=0,$DC$2&gt;$OE$1),0,IF(OR(FW125=0,FY125=0,FZ125=0),0,MIN((VLOOKUP($D125,SALERYCODE,3,0))*(IF($D125=6,FZ125,FY125))*((MIN((VLOOKUP($D125,SALERYCODE,5,0)),(IF($D125=6,FY125,FZ125))))),MIN((VLOOKUP($D125,SALERYCODE,3,0)),(FW125+FX125))*(IF($D125=6,FZ125,((MIN((VLOOKUP($D125,SALERYCODE,5,0)),FZ125)))))))))/IF(AND($D125=2,'ראשי-פרטים כלליים וריכוז הוצאות'!$D$68&lt;&gt;4),1.2,1)</f>
        <v>0</v>
      </c>
      <c r="GC125" s="263"/>
      <c r="GD125" s="264"/>
      <c r="GE125" s="265"/>
      <c r="GF125" s="266"/>
      <c r="GG125" s="267">
        <f t="shared" si="147"/>
        <v>0</v>
      </c>
      <c r="GH125" s="260">
        <f>+(IF(OR($B125=0,$C125=0,$D125=0,$DC$2&gt;$OE$1),0,IF(OR(GC125=0,GE125=0,GF125=0),0,MIN((VLOOKUP($D125,SALERYCODE,3,0))*(IF($D125=6,GF125,GE125))*((MIN((VLOOKUP($D125,SALERYCODE,5,0)),(IF($D125=6,GE125,GF125))))),MIN((VLOOKUP($D125,SALERYCODE,3,0)),(GC125+GD125))*(IF($D125=6,GF125,((MIN((VLOOKUP($D125,SALERYCODE,5,0)),GF125)))))))))/IF(AND($D125=2,'ראשי-פרטים כלליים וריכוז הוצאות'!$D$68&lt;&gt;4),1.2,1)</f>
        <v>0</v>
      </c>
      <c r="GI125" s="263"/>
      <c r="GJ125" s="264"/>
      <c r="GK125" s="265"/>
      <c r="GL125" s="266"/>
      <c r="GM125" s="267">
        <f t="shared" si="148"/>
        <v>0</v>
      </c>
      <c r="GN125" s="260">
        <f>+(IF(OR($B125=0,$C125=0,$D125=0,$DC$2&gt;$OE$1),0,IF(OR(GI125=0,GK125=0,GL125=0),0,MIN((VLOOKUP($D125,SALERYCODE,3,0))*(IF($D125=6,GL125,GK125))*((MIN((VLOOKUP($D125,SALERYCODE,5,0)),(IF($D125=6,GK125,GL125))))),MIN((VLOOKUP($D125,SALERYCODE,3,0)),(GI125+GJ125))*(IF($D125=6,GL125,((MIN((VLOOKUP($D125,SALERYCODE,5,0)),GL125)))))))))/IF(AND($D125=2,'ראשי-פרטים כלליים וריכוז הוצאות'!$D$68&lt;&gt;4),1.2,1)</f>
        <v>0</v>
      </c>
      <c r="GO125" s="263"/>
      <c r="GP125" s="264"/>
      <c r="GQ125" s="265"/>
      <c r="GR125" s="266"/>
      <c r="GS125" s="267">
        <f t="shared" si="149"/>
        <v>0</v>
      </c>
      <c r="GT125" s="260">
        <f>+(IF(OR($B125=0,$C125=0,$D125=0,$DC$2&gt;$OE$1),0,IF(OR(GO125=0,GQ125=0,GR125=0),0,MIN((VLOOKUP($D125,SALERYCODE,3,0))*(IF($D125=6,GR125,GQ125))*((MIN((VLOOKUP($D125,SALERYCODE,5,0)),(IF($D125=6,GQ125,GR125))))),MIN((VLOOKUP($D125,SALERYCODE,3,0)),(GO125+GP125))*(IF($D125=6,GR125,((MIN((VLOOKUP($D125,SALERYCODE,5,0)),GR125)))))))))/IF(AND($D125=2,'ראשי-פרטים כלליים וריכוז הוצאות'!$D$68&lt;&gt;4),1.2,1)</f>
        <v>0</v>
      </c>
      <c r="GU125" s="263"/>
      <c r="GV125" s="264"/>
      <c r="GW125" s="265"/>
      <c r="GX125" s="266"/>
      <c r="GY125" s="267">
        <f t="shared" si="150"/>
        <v>0</v>
      </c>
      <c r="GZ125" s="260">
        <f>+(IF(OR($B125=0,$C125=0,$D125=0,$DC$2&gt;$OE$1),0,IF(OR(GU125=0,GW125=0,GX125=0),0,MIN((VLOOKUP($D125,SALERYCODE,3,0))*(IF($D125=6,GX125,GW125))*((MIN((VLOOKUP($D125,SALERYCODE,5,0)),(IF($D125=6,GW125,GX125))))),MIN((VLOOKUP($D125,SALERYCODE,3,0)),(GU125+GV125))*(IF($D125=6,GX125,((MIN((VLOOKUP($D125,SALERYCODE,5,0)),GX125)))))))))/IF(AND($D125=2,'ראשי-פרטים כלליים וריכוז הוצאות'!$D$68&lt;&gt;4),1.2,1)</f>
        <v>0</v>
      </c>
      <c r="HA125" s="263"/>
      <c r="HB125" s="264"/>
      <c r="HC125" s="265"/>
      <c r="HD125" s="266"/>
      <c r="HE125" s="267">
        <f t="shared" si="151"/>
        <v>0</v>
      </c>
      <c r="HF125" s="260">
        <f>+(IF(OR($B125=0,$C125=0,$D125=0,$DC$2&gt;$OE$1),0,IF(OR(HA125=0,HC125=0,HD125=0),0,MIN((VLOOKUP($D125,SALERYCODE,3,0))*(IF($D125=6,HD125,HC125))*((MIN((VLOOKUP($D125,SALERYCODE,5,0)),(IF($D125=6,HC125,HD125))))),MIN((VLOOKUP($D125,SALERYCODE,3,0)),(HA125+HB125))*(IF($D125=6,HD125,((MIN((VLOOKUP($D125,SALERYCODE,5,0)),HD125)))))))))/IF(AND($D125=2,'ראשי-פרטים כלליים וריכוז הוצאות'!$D$68&lt;&gt;4),1.2,1)</f>
        <v>0</v>
      </c>
      <c r="HG125" s="263"/>
      <c r="HH125" s="264"/>
      <c r="HI125" s="265"/>
      <c r="HJ125" s="266"/>
      <c r="HK125" s="267">
        <f t="shared" si="152"/>
        <v>0</v>
      </c>
      <c r="HL125" s="260">
        <f>+(IF(OR($B125=0,$C125=0,$D125=0,$DC$2&gt;$OE$1),0,IF(OR(HG125=0,HI125=0,HJ125=0),0,MIN((VLOOKUP($D125,SALERYCODE,3,0))*(IF($D125=6,HJ125,HI125))*((MIN((VLOOKUP($D125,SALERYCODE,5,0)),(IF($D125=6,HI125,HJ125))))),MIN((VLOOKUP($D125,SALERYCODE,3,0)),(HG125+HH125))*(IF($D125=6,HJ125,((MIN((VLOOKUP($D125,SALERYCODE,5,0)),HJ125)))))))))/IF(AND($D125=2,'ראשי-פרטים כלליים וריכוז הוצאות'!$D$68&lt;&gt;4),1.2,1)</f>
        <v>0</v>
      </c>
      <c r="HM125" s="263"/>
      <c r="HN125" s="264"/>
      <c r="HO125" s="265"/>
      <c r="HP125" s="266"/>
      <c r="HQ125" s="267">
        <f t="shared" si="153"/>
        <v>0</v>
      </c>
      <c r="HR125" s="260">
        <f>+(IF(OR($B125=0,$C125=0,$D125=0,$DC$2&gt;$OE$1),0,IF(OR(HM125=0,HO125=0,HP125=0),0,MIN((VLOOKUP($D125,SALERYCODE,3,0))*(IF($D125=6,HP125,HO125))*((MIN((VLOOKUP($D125,SALERYCODE,5,0)),(IF($D125=6,HO125,HP125))))),MIN((VLOOKUP($D125,SALERYCODE,3,0)),(HM125+HN125))*(IF($D125=6,HP125,((MIN((VLOOKUP($D125,SALERYCODE,5,0)),HP125)))))))))/IF(AND($D125=2,'ראשי-פרטים כלליים וריכוז הוצאות'!$D$68&lt;&gt;4),1.2,1)</f>
        <v>0</v>
      </c>
      <c r="HS125" s="263"/>
      <c r="HT125" s="264"/>
      <c r="HU125" s="265"/>
      <c r="HV125" s="266"/>
      <c r="HW125" s="267">
        <f t="shared" si="154"/>
        <v>0</v>
      </c>
      <c r="HX125" s="260">
        <f>+(IF(OR($B125=0,$C125=0,$D125=0,$DC$2&gt;$OE$1),0,IF(OR(HS125=0,HU125=0,HV125=0),0,MIN((VLOOKUP($D125,SALERYCODE,3,0))*(IF($D125=6,HV125,HU125))*((MIN((VLOOKUP($D125,SALERYCODE,5,0)),(IF($D125=6,HU125,HV125))))),MIN((VLOOKUP($D125,SALERYCODE,3,0)),(HS125+HT125))*(IF($D125=6,HV125,((MIN((VLOOKUP($D125,SALERYCODE,5,0)),HV125)))))))))/IF(AND($D125=2,'ראשי-פרטים כלליים וריכוז הוצאות'!$D$68&lt;&gt;4),1.2,1)</f>
        <v>0</v>
      </c>
      <c r="HY125" s="263"/>
      <c r="HZ125" s="264"/>
      <c r="IA125" s="265"/>
      <c r="IB125" s="266"/>
      <c r="IC125" s="267">
        <f t="shared" si="155"/>
        <v>0</v>
      </c>
      <c r="ID125" s="260">
        <f>+(IF(OR($B125=0,$C125=0,$D125=0,$DC$2&gt;$OE$1),0,IF(OR(HY125=0,IA125=0,IB125=0),0,MIN((VLOOKUP($D125,SALERYCODE,3,0))*(IF($D125=6,IB125,IA125))*((MIN((VLOOKUP($D125,SALERYCODE,5,0)),(IF($D125=6,IA125,IB125))))),MIN((VLOOKUP($D125,SALERYCODE,3,0)),(HY125+HZ125))*(IF($D125=6,IB125,((MIN((VLOOKUP($D125,SALERYCODE,5,0)),IB125)))))))))/IF(AND($D125=2,'ראשי-פרטים כלליים וריכוז הוצאות'!$D$68&lt;&gt;4),1.2,1)</f>
        <v>0</v>
      </c>
      <c r="IE125" s="263"/>
      <c r="IF125" s="264"/>
      <c r="IG125" s="265"/>
      <c r="IH125" s="266"/>
      <c r="II125" s="267">
        <f t="shared" si="156"/>
        <v>0</v>
      </c>
      <c r="IJ125" s="260">
        <f>+(IF(OR($B125=0,$C125=0,$D125=0,$DC$2&gt;$OE$1),0,IF(OR(IE125=0,IG125=0,IH125=0),0,MIN((VLOOKUP($D125,SALERYCODE,3,0))*(IF($D125=6,IH125,IG125))*((MIN((VLOOKUP($D125,SALERYCODE,5,0)),(IF($D125=6,IG125,IH125))))),MIN((VLOOKUP($D125,SALERYCODE,3,0)),(IE125+IF125))*(IF($D125=6,IH125,((MIN((VLOOKUP($D125,SALERYCODE,5,0)),IH125)))))))))/IF(AND($D125=2,'ראשי-פרטים כלליים וריכוז הוצאות'!$D$68&lt;&gt;4),1.2,1)</f>
        <v>0</v>
      </c>
      <c r="IK125" s="263"/>
      <c r="IL125" s="264"/>
      <c r="IM125" s="265"/>
      <c r="IN125" s="266"/>
      <c r="IO125" s="267">
        <f t="shared" si="157"/>
        <v>0</v>
      </c>
      <c r="IP125" s="260">
        <f>+(IF(OR($B125=0,$C125=0,$D125=0,$DC$2&gt;$OE$1),0,IF(OR(IK125=0,IM125=0,IN125=0),0,MIN((VLOOKUP($D125,SALERYCODE,3,0))*(IF($D125=6,IN125,IM125))*((MIN((VLOOKUP($D125,SALERYCODE,5,0)),(IF($D125=6,IM125,IN125))))),MIN((VLOOKUP($D125,SALERYCODE,3,0)),(IK125+IL125))*(IF($D125=6,IN125,((MIN((VLOOKUP($D125,SALERYCODE,5,0)),IN125)))))))))/IF(AND($D125=2,'ראשי-פרטים כלליים וריכוז הוצאות'!$D$68&lt;&gt;4),1.2,1)</f>
        <v>0</v>
      </c>
      <c r="IQ125" s="263"/>
      <c r="IR125" s="264"/>
      <c r="IS125" s="265"/>
      <c r="IT125" s="266"/>
      <c r="IU125" s="267">
        <f t="shared" si="158"/>
        <v>0</v>
      </c>
      <c r="IV125" s="260">
        <f>+(IF(OR($B125=0,$C125=0,$D125=0,$DC$2&gt;$OE$1),0,IF(OR(IQ125=0,IS125=0,IT125=0),0,MIN((VLOOKUP($D125,SALERYCODE,3,0))*(IF($D125=6,IT125,IS125))*((MIN((VLOOKUP($D125,SALERYCODE,5,0)),(IF($D125=6,IS125,IT125))))),MIN((VLOOKUP($D125,SALERYCODE,3,0)),(IQ125+IR125))*(IF($D125=6,IT125,((MIN((VLOOKUP($D125,SALERYCODE,5,0)),IT125)))))))))/IF(AND($D125=2,'ראשי-פרטים כלליים וריכוז הוצאות'!$D$68&lt;&gt;4),1.2,1)</f>
        <v>0</v>
      </c>
      <c r="IW125" s="263"/>
      <c r="IX125" s="264"/>
      <c r="IY125" s="265"/>
      <c r="IZ125" s="266"/>
      <c r="JA125" s="267">
        <f t="shared" si="159"/>
        <v>0</v>
      </c>
      <c r="JB125" s="260">
        <f>+(IF(OR($B125=0,$C125=0,$D125=0,$DC$2&gt;$OE$1),0,IF(OR(IW125=0,IY125=0,IZ125=0),0,MIN((VLOOKUP($D125,SALERYCODE,3,0))*(IF($D125=6,IZ125,IY125))*((MIN((VLOOKUP($D125,SALERYCODE,5,0)),(IF($D125=6,IY125,IZ125))))),MIN((VLOOKUP($D125,SALERYCODE,3,0)),(IW125+IX125))*(IF($D125=6,IZ125,((MIN((VLOOKUP($D125,SALERYCODE,5,0)),IZ125)))))))))/IF(AND($D125=2,'ראשי-פרטים כלליים וריכוז הוצאות'!$D$68&lt;&gt;4),1.2,1)</f>
        <v>0</v>
      </c>
      <c r="JC125" s="263"/>
      <c r="JD125" s="264"/>
      <c r="JE125" s="265"/>
      <c r="JF125" s="266"/>
      <c r="JG125" s="267">
        <f t="shared" si="160"/>
        <v>0</v>
      </c>
      <c r="JH125" s="260">
        <f>+(IF(OR($B125=0,$C125=0,$D125=0,$DC$2&gt;$OE$1),0,IF(OR(JC125=0,JE125=0,JF125=0),0,MIN((VLOOKUP($D125,SALERYCODE,3,0))*(IF($D125=6,JF125,JE125))*((MIN((VLOOKUP($D125,SALERYCODE,5,0)),(IF($D125=6,JE125,JF125))))),MIN((VLOOKUP($D125,SALERYCODE,3,0)),(JC125+JD125))*(IF($D125=6,JF125,((MIN((VLOOKUP($D125,SALERYCODE,5,0)),JF125)))))))))/IF(AND($D125=2,'ראשי-פרטים כלליים וריכוז הוצאות'!$D$68&lt;&gt;4),1.2,1)</f>
        <v>0</v>
      </c>
      <c r="JI125" s="263"/>
      <c r="JJ125" s="264"/>
      <c r="JK125" s="265"/>
      <c r="JL125" s="266"/>
      <c r="JM125" s="267">
        <f t="shared" si="161"/>
        <v>0</v>
      </c>
      <c r="JN125" s="260">
        <f>+(IF(OR($B125=0,$C125=0,$D125=0,$DC$2&gt;$OE$1),0,IF(OR(JI125=0,JK125=0,JL125=0),0,MIN((VLOOKUP($D125,SALERYCODE,3,0))*(IF($D125=6,JL125,JK125))*((MIN((VLOOKUP($D125,SALERYCODE,5,0)),(IF($D125=6,JK125,JL125))))),MIN((VLOOKUP($D125,SALERYCODE,3,0)),(JI125+JJ125))*(IF($D125=6,JL125,((MIN((VLOOKUP($D125,SALERYCODE,5,0)),JL125)))))))))/IF(AND($D125=2,'ראשי-פרטים כלליים וריכוז הוצאות'!$D$68&lt;&gt;4),1.2,1)</f>
        <v>0</v>
      </c>
      <c r="JO125" s="263"/>
      <c r="JP125" s="264"/>
      <c r="JQ125" s="265"/>
      <c r="JR125" s="266"/>
      <c r="JS125" s="267">
        <f t="shared" si="162"/>
        <v>0</v>
      </c>
      <c r="JT125" s="260">
        <f>+(IF(OR($B125=0,$C125=0,$D125=0,$DC$2&gt;$OE$1),0,IF(OR(JO125=0,JQ125=0,JR125=0),0,MIN((VLOOKUP($D125,SALERYCODE,3,0))*(IF($D125=6,JR125,JQ125))*((MIN((VLOOKUP($D125,SALERYCODE,5,0)),(IF($D125=6,JQ125,JR125))))),MIN((VLOOKUP($D125,SALERYCODE,3,0)),(JO125+JP125))*(IF($D125=6,JR125,((MIN((VLOOKUP($D125,SALERYCODE,5,0)),JR125)))))))))/IF(AND($D125=2,'ראשי-פרטים כלליים וריכוז הוצאות'!$D$68&lt;&gt;4),1.2,1)</f>
        <v>0</v>
      </c>
      <c r="JU125" s="263"/>
      <c r="JV125" s="264"/>
      <c r="JW125" s="265"/>
      <c r="JX125" s="266"/>
      <c r="JY125" s="267">
        <f t="shared" si="163"/>
        <v>0</v>
      </c>
      <c r="JZ125" s="260">
        <f>+(IF(OR($B125=0,$C125=0,$D125=0,$DC$2&gt;$OE$1),0,IF(OR(JU125=0,JW125=0,JX125=0),0,MIN((VLOOKUP($D125,SALERYCODE,3,0))*(IF($D125=6,JX125,JW125))*((MIN((VLOOKUP($D125,SALERYCODE,5,0)),(IF($D125=6,JW125,JX125))))),MIN((VLOOKUP($D125,SALERYCODE,3,0)),(JU125+JV125))*(IF($D125=6,JX125,((MIN((VLOOKUP($D125,SALERYCODE,5,0)),JX125)))))))))/IF(AND($D125=2,'ראשי-פרטים כלליים וריכוז הוצאות'!$D$68&lt;&gt;4),1.2,1)</f>
        <v>0</v>
      </c>
      <c r="KA125" s="263"/>
      <c r="KB125" s="264"/>
      <c r="KC125" s="265"/>
      <c r="KD125" s="266"/>
      <c r="KE125" s="267">
        <f t="shared" si="164"/>
        <v>0</v>
      </c>
      <c r="KF125" s="260">
        <f>+(IF(OR($B125=0,$C125=0,$D125=0,$DC$2&gt;$OE$1),0,IF(OR(KA125=0,KC125=0,KD125=0),0,MIN((VLOOKUP($D125,SALERYCODE,3,0))*(IF($D125=6,KD125,KC125))*((MIN((VLOOKUP($D125,SALERYCODE,5,0)),(IF($D125=6,KC125,KD125))))),MIN((VLOOKUP($D125,SALERYCODE,3,0)),(KA125+KB125))*(IF($D125=6,KD125,((MIN((VLOOKUP($D125,SALERYCODE,5,0)),KD125)))))))))/IF(AND($D125=2,'ראשי-פרטים כלליים וריכוז הוצאות'!$D$68&lt;&gt;4),1.2,1)</f>
        <v>0</v>
      </c>
      <c r="KG125" s="263"/>
      <c r="KH125" s="264"/>
      <c r="KI125" s="265"/>
      <c r="KJ125" s="266"/>
      <c r="KK125" s="267">
        <f t="shared" si="165"/>
        <v>0</v>
      </c>
      <c r="KL125" s="260">
        <f>+(IF(OR($B125=0,$C125=0,$D125=0,$DC$2&gt;$OE$1),0,IF(OR(KG125=0,KI125=0,KJ125=0),0,MIN((VLOOKUP($D125,SALERYCODE,3,0))*(IF($D125=6,KJ125,KI125))*((MIN((VLOOKUP($D125,SALERYCODE,5,0)),(IF($D125=6,KI125,KJ125))))),MIN((VLOOKUP($D125,SALERYCODE,3,0)),(KG125+KH125))*(IF($D125=6,KJ125,((MIN((VLOOKUP($D125,SALERYCODE,5,0)),KJ125)))))))))/IF(AND($D125=2,'ראשי-פרטים כלליים וריכוז הוצאות'!$D$68&lt;&gt;4),1.2,1)</f>
        <v>0</v>
      </c>
      <c r="KM125" s="263"/>
      <c r="KN125" s="264"/>
      <c r="KO125" s="265"/>
      <c r="KP125" s="266"/>
      <c r="KQ125" s="267">
        <f t="shared" si="166"/>
        <v>0</v>
      </c>
      <c r="KR125" s="260">
        <f>+(IF(OR($B125=0,$C125=0,$D125=0,$DC$2&gt;$OE$1),0,IF(OR(KM125=0,KO125=0,KP125=0),0,MIN((VLOOKUP($D125,SALERYCODE,3,0))*(IF($D125=6,KP125,KO125))*((MIN((VLOOKUP($D125,SALERYCODE,5,0)),(IF($D125=6,KO125,KP125))))),MIN((VLOOKUP($D125,SALERYCODE,3,0)),(KM125+KN125))*(IF($D125=6,KP125,((MIN((VLOOKUP($D125,SALERYCODE,5,0)),KP125)))))))))/IF(AND($D125=2,'ראשי-פרטים כלליים וריכוז הוצאות'!$D$68&lt;&gt;4),1.2,1)</f>
        <v>0</v>
      </c>
      <c r="KS125" s="263"/>
      <c r="KT125" s="264"/>
      <c r="KU125" s="265"/>
      <c r="KV125" s="266"/>
      <c r="KW125" s="267">
        <f t="shared" si="167"/>
        <v>0</v>
      </c>
      <c r="KX125" s="260">
        <f>+(IF(OR($B125=0,$C125=0,$D125=0,$DC$2&gt;$OE$1),0,IF(OR(KS125=0,KU125=0,KV125=0),0,MIN((VLOOKUP($D125,SALERYCODE,3,0))*(IF($D125=6,KV125,KU125))*((MIN((VLOOKUP($D125,SALERYCODE,5,0)),(IF($D125=6,KU125,KV125))))),MIN((VLOOKUP($D125,SALERYCODE,3,0)),(KS125+KT125))*(IF($D125=6,KV125,((MIN((VLOOKUP($D125,SALERYCODE,5,0)),KV125)))))))))/IF(AND($D125=2,'ראשי-פרטים כלליים וריכוז הוצאות'!$D$68&lt;&gt;4),1.2,1)</f>
        <v>0</v>
      </c>
      <c r="KY125" s="263"/>
      <c r="KZ125" s="264"/>
      <c r="LA125" s="265"/>
      <c r="LB125" s="266"/>
      <c r="LC125" s="267">
        <f t="shared" si="168"/>
        <v>0</v>
      </c>
      <c r="LD125" s="260">
        <f>+(IF(OR($B125=0,$C125=0,$D125=0,$DC$2&gt;$OE$1),0,IF(OR(KY125=0,LA125=0,LB125=0),0,MIN((VLOOKUP($D125,SALERYCODE,3,0))*(IF($D125=6,LB125,LA125))*((MIN((VLOOKUP($D125,SALERYCODE,5,0)),(IF($D125=6,LA125,LB125))))),MIN((VLOOKUP($D125,SALERYCODE,3,0)),(KY125+KZ125))*(IF($D125=6,LB125,((MIN((VLOOKUP($D125,SALERYCODE,5,0)),LB125)))))))))/IF(AND($D125=2,'ראשי-פרטים כלליים וריכוז הוצאות'!$D$68&lt;&gt;4),1.2,1)</f>
        <v>0</v>
      </c>
      <c r="LE125" s="263"/>
      <c r="LF125" s="264"/>
      <c r="LG125" s="265"/>
      <c r="LH125" s="266"/>
      <c r="LI125" s="267">
        <f t="shared" si="169"/>
        <v>0</v>
      </c>
      <c r="LJ125" s="260">
        <f>+(IF(OR($B125=0,$C125=0,$D125=0,$DC$2&gt;$OE$1),0,IF(OR(LE125=0,LG125=0,LH125=0),0,MIN((VLOOKUP($D125,SALERYCODE,3,0))*(IF($D125=6,LH125,LG125))*((MIN((VLOOKUP($D125,SALERYCODE,5,0)),(IF($D125=6,LG125,LH125))))),MIN((VLOOKUP($D125,SALERYCODE,3,0)),(LE125+LF125))*(IF($D125=6,LH125,((MIN((VLOOKUP($D125,SALERYCODE,5,0)),LH125)))))))))/IF(AND($D125=2,'ראשי-פרטים כלליים וריכוז הוצאות'!$D$68&lt;&gt;4),1.2,1)</f>
        <v>0</v>
      </c>
      <c r="LK125" s="263"/>
      <c r="LL125" s="264"/>
      <c r="LM125" s="265"/>
      <c r="LN125" s="266"/>
      <c r="LO125" s="267">
        <f t="shared" si="170"/>
        <v>0</v>
      </c>
      <c r="LP125" s="260">
        <f>+(IF(OR($B125=0,$C125=0,$D125=0,$DC$2&gt;$OE$1),0,IF(OR(LK125=0,LM125=0,LN125=0),0,MIN((VLOOKUP($D125,SALERYCODE,3,0))*(IF($D125=6,LN125,LM125))*((MIN((VLOOKUP($D125,SALERYCODE,5,0)),(IF($D125=6,LM125,LN125))))),MIN((VLOOKUP($D125,SALERYCODE,3,0)),(LK125+LL125))*(IF($D125=6,LN125,((MIN((VLOOKUP($D125,SALERYCODE,5,0)),LN125)))))))))/IF(AND($D125=2,'ראשי-פרטים כלליים וריכוז הוצאות'!$D$68&lt;&gt;4),1.2,1)</f>
        <v>0</v>
      </c>
      <c r="LQ125" s="263"/>
      <c r="LR125" s="264"/>
      <c r="LS125" s="265"/>
      <c r="LT125" s="266"/>
      <c r="LU125" s="267">
        <f t="shared" si="171"/>
        <v>0</v>
      </c>
      <c r="LV125" s="260">
        <f>+(IF(OR($B125=0,$C125=0,$D125=0,$DC$2&gt;$OE$1),0,IF(OR(LQ125=0,LS125=0,LT125=0),0,MIN((VLOOKUP($D125,SALERYCODE,3,0))*(IF($D125=6,LT125,LS125))*((MIN((VLOOKUP($D125,SALERYCODE,5,0)),(IF($D125=6,LS125,LT125))))),MIN((VLOOKUP($D125,SALERYCODE,3,0)),(LQ125+LR125))*(IF($D125=6,LT125,((MIN((VLOOKUP($D125,SALERYCODE,5,0)),LT125)))))))))/IF(AND($D125=2,'ראשי-פרטים כלליים וריכוז הוצאות'!$D$68&lt;&gt;4),1.2,1)</f>
        <v>0</v>
      </c>
      <c r="LW125" s="263"/>
      <c r="LX125" s="264"/>
      <c r="LY125" s="265"/>
      <c r="LZ125" s="266"/>
      <c r="MA125" s="267">
        <f t="shared" si="172"/>
        <v>0</v>
      </c>
      <c r="MB125" s="260">
        <f>+(IF(OR($B125=0,$C125=0,$D125=0,$DC$2&gt;$OE$1),0,IF(OR(LW125=0,LY125=0,LZ125=0),0,MIN((VLOOKUP($D125,SALERYCODE,3,0))*(IF($D125=6,LZ125,LY125))*((MIN((VLOOKUP($D125,SALERYCODE,5,0)),(IF($D125=6,LY125,LZ125))))),MIN((VLOOKUP($D125,SALERYCODE,3,0)),(LW125+LX125))*(IF($D125=6,LZ125,((MIN((VLOOKUP($D125,SALERYCODE,5,0)),LZ125)))))))))/IF(AND($D125=2,'ראשי-פרטים כלליים וריכוז הוצאות'!$D$68&lt;&gt;4),1.2,1)</f>
        <v>0</v>
      </c>
      <c r="MC125" s="263"/>
      <c r="MD125" s="264"/>
      <c r="ME125" s="265"/>
      <c r="MF125" s="266"/>
      <c r="MG125" s="267">
        <f t="shared" si="173"/>
        <v>0</v>
      </c>
      <c r="MH125" s="260">
        <f>+(IF(OR($B125=0,$C125=0,$D125=0,$DC$2&gt;$OE$1),0,IF(OR(MC125=0,ME125=0,MF125=0),0,MIN((VLOOKUP($D125,SALERYCODE,3,0))*(IF($D125=6,MF125,ME125))*((MIN((VLOOKUP($D125,SALERYCODE,5,0)),(IF($D125=6,ME125,MF125))))),MIN((VLOOKUP($D125,SALERYCODE,3,0)),(MC125+MD125))*(IF($D125=6,MF125,((MIN((VLOOKUP($D125,SALERYCODE,5,0)),MF125)))))))))/IF(AND($D125=2,'ראשי-פרטים כלליים וריכוז הוצאות'!$D$68&lt;&gt;4),1.2,1)</f>
        <v>0</v>
      </c>
      <c r="MI125" s="263"/>
      <c r="MJ125" s="264"/>
      <c r="MK125" s="265"/>
      <c r="ML125" s="266"/>
      <c r="MM125" s="267">
        <f t="shared" si="174"/>
        <v>0</v>
      </c>
      <c r="MN125" s="260">
        <f>+(IF(OR($B125=0,$C125=0,$D125=0,$DC$2&gt;$OE$1),0,IF(OR(MI125=0,MK125=0,ML125=0),0,MIN((VLOOKUP($D125,SALERYCODE,3,0))*(IF($D125=6,ML125,MK125))*((MIN((VLOOKUP($D125,SALERYCODE,5,0)),(IF($D125=6,MK125,ML125))))),MIN((VLOOKUP($D125,SALERYCODE,3,0)),(MI125+MJ125))*(IF($D125=6,ML125,((MIN((VLOOKUP($D125,SALERYCODE,5,0)),ML125)))))))))/IF(AND($D125=2,'ראשי-פרטים כלליים וריכוז הוצאות'!$D$68&lt;&gt;4),1.2,1)</f>
        <v>0</v>
      </c>
      <c r="MO125" s="263"/>
      <c r="MP125" s="264"/>
      <c r="MQ125" s="265"/>
      <c r="MR125" s="266"/>
      <c r="MS125" s="267">
        <f t="shared" si="175"/>
        <v>0</v>
      </c>
      <c r="MT125" s="260">
        <f>+(IF(OR($B125=0,$C125=0,$D125=0,$DC$2&gt;$OE$1),0,IF(OR(MO125=0,MQ125=0,MR125=0),0,MIN((VLOOKUP($D125,SALERYCODE,3,0))*(IF($D125=6,MR125,MQ125))*((MIN((VLOOKUP($D125,SALERYCODE,5,0)),(IF($D125=6,MQ125,MR125))))),MIN((VLOOKUP($D125,SALERYCODE,3,0)),(MO125+MP125))*(IF($D125=6,MR125,((MIN((VLOOKUP($D125,SALERYCODE,5,0)),MR125)))))))))/IF(AND($D125=2,'ראשי-פרטים כלליים וריכוז הוצאות'!$D$68&lt;&gt;4),1.2,1)</f>
        <v>0</v>
      </c>
      <c r="MU125" s="263"/>
      <c r="MV125" s="264"/>
      <c r="MW125" s="265"/>
      <c r="MX125" s="266"/>
      <c r="MY125" s="267">
        <f t="shared" si="176"/>
        <v>0</v>
      </c>
      <c r="MZ125" s="260">
        <f>+(IF(OR($B125=0,$C125=0,$D125=0,$DC$2&gt;$OE$1),0,IF(OR(MU125=0,MW125=0,MX125=0),0,MIN((VLOOKUP($D125,SALERYCODE,3,0))*(IF($D125=6,MX125,MW125))*((MIN((VLOOKUP($D125,SALERYCODE,5,0)),(IF($D125=6,MW125,MX125))))),MIN((VLOOKUP($D125,SALERYCODE,3,0)),(MU125+MV125))*(IF($D125=6,MX125,((MIN((VLOOKUP($D125,SALERYCODE,5,0)),MX125)))))))))/IF(AND($D125=2,'ראשי-פרטים כלליים וריכוז הוצאות'!$D$68&lt;&gt;4),1.2,1)</f>
        <v>0</v>
      </c>
      <c r="NA125" s="263"/>
      <c r="NB125" s="264"/>
      <c r="NC125" s="265"/>
      <c r="ND125" s="266"/>
      <c r="NE125" s="267">
        <f t="shared" si="177"/>
        <v>0</v>
      </c>
      <c r="NF125" s="260">
        <f>+(IF(OR($B125=0,$C125=0,$D125=0,$DC$2&gt;$OE$1),0,IF(OR(NA125=0,NC125=0,ND125=0),0,MIN((VLOOKUP($D125,SALERYCODE,3,0))*(IF($D125=6,ND125,NC125))*((MIN((VLOOKUP($D125,SALERYCODE,5,0)),(IF($D125=6,NC125,ND125))))),MIN((VLOOKUP($D125,SALERYCODE,3,0)),(NA125+NB125))*(IF($D125=6,ND125,((MIN((VLOOKUP($D125,SALERYCODE,5,0)),ND125)))))))))/IF(AND($D125=2,'ראשי-פרטים כלליים וריכוז הוצאות'!$D$68&lt;&gt;4),1.2,1)</f>
        <v>0</v>
      </c>
      <c r="NG125" s="263"/>
      <c r="NH125" s="264"/>
      <c r="NI125" s="265"/>
      <c r="NJ125" s="266"/>
      <c r="NK125" s="267">
        <f t="shared" si="178"/>
        <v>0</v>
      </c>
      <c r="NL125" s="260">
        <f>+(IF(OR($B125=0,$C125=0,$D125=0,$DC$2&gt;$OE$1),0,IF(OR(NG125=0,NI125=0,NJ125=0),0,MIN((VLOOKUP($D125,SALERYCODE,3,0))*(IF($D125=6,NJ125,NI125))*((MIN((VLOOKUP($D125,SALERYCODE,5,0)),(IF($D125=6,NI125,NJ125))))),MIN((VLOOKUP($D125,SALERYCODE,3,0)),(NG125+NH125))*(IF($D125=6,NJ125,((MIN((VLOOKUP($D125,SALERYCODE,5,0)),NJ125)))))))))/IF(AND($D125=2,'ראשי-פרטים כלליים וריכוז הוצאות'!$D$68&lt;&gt;4),1.2,1)</f>
        <v>0</v>
      </c>
      <c r="NM125" s="263"/>
      <c r="NN125" s="264"/>
      <c r="NO125" s="265"/>
      <c r="NP125" s="266"/>
      <c r="NQ125" s="267">
        <f t="shared" si="179"/>
        <v>0</v>
      </c>
      <c r="NR125" s="260">
        <f>+(IF(OR($B125=0,$C125=0,$D125=0,$DC$2&gt;$OE$1),0,IF(OR(NM125=0,NO125=0,NP125=0),0,MIN((VLOOKUP($D125,SALERYCODE,3,0))*(IF($D125=6,NP125,NO125))*((MIN((VLOOKUP($D125,SALERYCODE,5,0)),(IF($D125=6,NO125,NP125))))),MIN((VLOOKUP($D125,SALERYCODE,3,0)),(NM125+NN125))*(IF($D125=6,NP125,((MIN((VLOOKUP($D125,SALERYCODE,5,0)),NP125)))))))))/IF(AND($D125=2,'ראשי-פרטים כלליים וריכוז הוצאות'!$D$68&lt;&gt;4),1.2,1)</f>
        <v>0</v>
      </c>
      <c r="NS125" s="263"/>
      <c r="NT125" s="264"/>
      <c r="NU125" s="265"/>
      <c r="NV125" s="266"/>
      <c r="NW125" s="267">
        <f t="shared" si="180"/>
        <v>0</v>
      </c>
      <c r="NX125" s="260">
        <f>+(IF(OR($B125=0,$C125=0,$D125=0,$DC$2&gt;$OE$1),0,IF(OR(NS125=0,NU125=0,NV125=0),0,MIN((VLOOKUP($D125,SALERYCODE,3,0))*(IF($D125=6,NV125,NU125))*((MIN((VLOOKUP($D125,SALERYCODE,5,0)),(IF($D125=6,NU125,NV125))))),MIN((VLOOKUP($D125,SALERYCODE,3,0)),(NS125+NT125))*(IF($D125=6,NV125,((MIN((VLOOKUP($D125,SALERYCODE,5,0)),NV125)))))))))/IF(AND($D125=2,'ראשי-פרטים כלליים וריכוז הוצאות'!$D$68&lt;&gt;4),1.2,1)</f>
        <v>0</v>
      </c>
      <c r="NY125" s="263"/>
      <c r="NZ125" s="264"/>
      <c r="OA125" s="265"/>
      <c r="OB125" s="266"/>
      <c r="OC125" s="267">
        <f t="shared" si="181"/>
        <v>0</v>
      </c>
      <c r="OD125" s="260">
        <f>+(IF(OR($B125=0,$C125=0,$D125=0,$DC$2&gt;$OE$1),0,IF(OR(NY125=0,OA125=0,OB125=0),0,MIN((VLOOKUP($D125,SALERYCODE,3,0))*(IF($D125=6,OB125,OA125))*((MIN((VLOOKUP($D125,SALERYCODE,5,0)),(IF($D125=6,OA125,OB125))))),MIN((VLOOKUP($D125,SALERYCODE,3,0)),(NY125+NZ125))*(IF($D125=6,OB125,((MIN((VLOOKUP($D125,SALERYCODE,5,0)),OB125)))))))))/IF(AND($D125=2,'ראשי-פרטים כלליים וריכוז הוצאות'!$D$68&lt;&gt;4),1.2,1)</f>
        <v>0</v>
      </c>
      <c r="OE125" s="275">
        <f t="shared" si="192"/>
        <v>0</v>
      </c>
      <c r="OF125" s="283">
        <f t="shared" si="193"/>
        <v>9.9999999999999995E-7</v>
      </c>
      <c r="OG125" s="276">
        <f t="shared" si="194"/>
        <v>0</v>
      </c>
      <c r="OH125" s="275">
        <f t="shared" si="195"/>
        <v>0</v>
      </c>
      <c r="OI125" s="275">
        <v>0</v>
      </c>
      <c r="OJ125" s="258">
        <f t="shared" si="191"/>
        <v>0</v>
      </c>
      <c r="OK125" s="284"/>
      <c r="OL125" s="116">
        <f>MIN(OJ125+OK125*OF125*OE125/$OL$1/IF(AND($D125=2,'ראשי-פרטים כלליים וריכוז הוצאות'!$D$68&lt;&gt;4),1.2,1),IF($D125&gt;0,VLOOKUP($D125,SALERYCODE,3,0)*12*OG125,0))</f>
        <v>0</v>
      </c>
      <c r="OM125" s="95">
        <f t="shared" si="182"/>
        <v>0</v>
      </c>
      <c r="ON125" s="11">
        <f t="shared" si="183"/>
        <v>0</v>
      </c>
      <c r="OO125" s="11">
        <f t="shared" si="184"/>
        <v>0</v>
      </c>
      <c r="OP125" s="22">
        <f t="shared" si="185"/>
        <v>0</v>
      </c>
      <c r="OQ125" s="11">
        <f t="shared" si="186"/>
        <v>0</v>
      </c>
      <c r="OR125" s="11" t="e">
        <f>#REF!</f>
        <v>#REF!</v>
      </c>
      <c r="OS125" s="35" t="e">
        <f>#REF!-OP125</f>
        <v>#REF!</v>
      </c>
      <c r="OT125" s="35" t="e">
        <f>OS125-#REF!</f>
        <v>#REF!</v>
      </c>
      <c r="OU125" s="43" t="e">
        <f>IF(AND(OP125&gt;0,(OS125=#REF!-OP125)),"מועסק פחות מ-10% מזמנו במופ","")</f>
        <v>#REF!</v>
      </c>
    </row>
    <row r="126" spans="1:411" ht="24" hidden="1" customHeight="1" outlineLevel="1" x14ac:dyDescent="0.2">
      <c r="A126" s="282">
        <v>123</v>
      </c>
      <c r="B126" s="269"/>
      <c r="C126" s="270"/>
      <c r="D126" s="271"/>
      <c r="E126" s="263"/>
      <c r="F126" s="264"/>
      <c r="G126" s="265"/>
      <c r="H126" s="266"/>
      <c r="I126" s="267">
        <f t="shared" si="117"/>
        <v>0</v>
      </c>
      <c r="J126" s="260">
        <f>(IF(OR($B126=0,$C126=0,$D126=0,$E$2&gt;$OE$1),0,IF(OR($E126=0,$G126=0,$H126=0),0,MIN((VLOOKUP($D126,SALERYCODE,3,0))*(IF($D126=6,$H126,$G126))*((MIN((VLOOKUP($D126,SALERYCODE,5,0)),(IF($D126=6,$G126,$H126))))),MIN((VLOOKUP($D126,SALERYCODE,3,0)),($E126+$F126))*(IF($D126=6,$H126,((MIN((VLOOKUP($D126,SALERYCODE,5,0)),$H126)))))))))/IF(AND($D126=2,'ראשי-פרטים כלליים וריכוז הוצאות'!$D$68&lt;&gt;4),1.2,1)</f>
        <v>0</v>
      </c>
      <c r="K126" s="263"/>
      <c r="L126" s="264"/>
      <c r="M126" s="265"/>
      <c r="N126" s="266"/>
      <c r="O126" s="267">
        <f t="shared" si="118"/>
        <v>0</v>
      </c>
      <c r="P126" s="260">
        <f>+(IF(OR($B126=0,$C126=0,$D126=0,$K$2&gt;$OE$1),0,IF(OR($K126=0,$M126=0,$N126=0),0,MIN((VLOOKUP($D126,SALERYCODE,3,0))*(IF($D126=6,$N126,$M126))*((MIN((VLOOKUP($D126,SALERYCODE,5,0)),(IF($D126=6,$M126,$N126))))),MIN((VLOOKUP($D126,SALERYCODE,3,0)),($K126+$L126))*(IF($D126=6,$N126,((MIN((VLOOKUP($D126,SALERYCODE,5,0)),$N126)))))))))/IF(AND($D126=2,'ראשי-פרטים כלליים וריכוז הוצאות'!$D$68&lt;&gt;4),1.2,1)</f>
        <v>0</v>
      </c>
      <c r="Q126" s="263"/>
      <c r="R126" s="264"/>
      <c r="S126" s="265"/>
      <c r="T126" s="266"/>
      <c r="U126" s="267">
        <f t="shared" si="119"/>
        <v>0</v>
      </c>
      <c r="V126" s="260">
        <f>+(IF(OR($B126=0,$C126=0,$D126=0,$Q$2&gt;$OE$1),0,IF(OR(Q126=0,S126=0,T126=0),0,MIN((VLOOKUP($D126,SALERYCODE,3,0))*(IF($D126=6,T126,S126))*((MIN((VLOOKUP($D126,SALERYCODE,5,0)),(IF($D126=6,S126,T126))))),MIN((VLOOKUP($D126,SALERYCODE,3,0)),(Q126+R126))*(IF($D126=6,T126,((MIN((VLOOKUP($D126,SALERYCODE,5,0)),T126)))))))))/IF(AND($D126=2,'ראשי-פרטים כלליים וריכוז הוצאות'!$D$68&lt;&gt;4),1.2,1)</f>
        <v>0</v>
      </c>
      <c r="W126" s="263"/>
      <c r="X126" s="264"/>
      <c r="Y126" s="265"/>
      <c r="Z126" s="266"/>
      <c r="AA126" s="267">
        <f t="shared" si="120"/>
        <v>0</v>
      </c>
      <c r="AB126" s="260">
        <f>+(IF(OR($B126=0,$C126=0,$D126=0,$W$2&gt;$OE$1),0,IF(OR(W126=0,Y126=0,Z126=0),0,MIN((VLOOKUP($D126,SALERYCODE,3,0))*(IF($D126=6,Z126,Y126))*((MIN((VLOOKUP($D126,SALERYCODE,5,0)),(IF($D126=6,Y126,Z126))))),MIN((VLOOKUP($D126,SALERYCODE,3,0)),(W126+X126))*(IF($D126=6,Z126,((MIN((VLOOKUP($D126,SALERYCODE,5,0)),Z126)))))))))/IF(AND($D126=2,'ראשי-פרטים כלליים וריכוז הוצאות'!$D$68&lt;&gt;4),1.2,1)</f>
        <v>0</v>
      </c>
      <c r="AC126" s="263"/>
      <c r="AD126" s="264"/>
      <c r="AE126" s="265"/>
      <c r="AF126" s="266"/>
      <c r="AG126" s="267">
        <f t="shared" si="121"/>
        <v>0</v>
      </c>
      <c r="AH126" s="260">
        <f>+(IF(OR($B126=0,$C126=0,$D126=0,$AC$2&gt;$OE$1),0,IF(OR(AC126=0,AE126=0,AF126=0),0,MIN((VLOOKUP($D126,SALERYCODE,3,0))*(IF($D126=6,AF126,AE126))*((MIN((VLOOKUP($D126,SALERYCODE,5,0)),(IF($D126=6,AE126,AF126))))),MIN((VLOOKUP($D126,SALERYCODE,3,0)),(AC126+AD126))*(IF($D126=6,AF126,((MIN((VLOOKUP($D126,SALERYCODE,5,0)),AF126)))))))))/IF(AND($D126=2,'ראשי-פרטים כלליים וריכוז הוצאות'!$D$68&lt;&gt;4),1.2,1)</f>
        <v>0</v>
      </c>
      <c r="AI126" s="263"/>
      <c r="AJ126" s="264"/>
      <c r="AK126" s="265"/>
      <c r="AL126" s="266"/>
      <c r="AM126" s="267">
        <f t="shared" si="122"/>
        <v>0</v>
      </c>
      <c r="AN126" s="260">
        <f>+(IF(OR($B126=0,$C126=0,$D126=0,$AI$2&gt;$OE$1),0,IF(OR(AI126=0,AK126=0,AL126=0),0,MIN((VLOOKUP($D126,SALERYCODE,3,0))*(IF($D126=6,AL126,AK126))*((MIN((VLOOKUP($D126,SALERYCODE,5,0)),(IF($D126=6,AK126,AL126))))),MIN((VLOOKUP($D126,SALERYCODE,3,0)),(AI126+AJ126))*(IF($D126=6,AL126,((MIN((VLOOKUP($D126,SALERYCODE,5,0)),AL126)))))))))/IF(AND($D126=2,'ראשי-פרטים כלליים וריכוז הוצאות'!$D$68&lt;&gt;4),1.2,1)</f>
        <v>0</v>
      </c>
      <c r="AO126" s="263"/>
      <c r="AP126" s="264"/>
      <c r="AQ126" s="265"/>
      <c r="AR126" s="266"/>
      <c r="AS126" s="267">
        <f t="shared" si="123"/>
        <v>0</v>
      </c>
      <c r="AT126" s="260">
        <f>+(IF(OR($B126=0,$C126=0,$D126=0,$AO$2&gt;$OE$1),0,IF(OR(AO126=0,AQ126=0,AR126=0),0,MIN((VLOOKUP($D126,SALERYCODE,3,0))*(IF($D126=6,AR126,AQ126))*((MIN((VLOOKUP($D126,SALERYCODE,5,0)),(IF($D126=6,AQ126,AR126))))),MIN((VLOOKUP($D126,SALERYCODE,3,0)),(AO126+AP126))*(IF($D126=6,AR126,((MIN((VLOOKUP($D126,SALERYCODE,5,0)),AR126)))))))))/IF(AND($D126=2,'ראשי-פרטים כלליים וריכוז הוצאות'!$D$68&lt;&gt;4),1.2,1)</f>
        <v>0</v>
      </c>
      <c r="AU126" s="263"/>
      <c r="AV126" s="264"/>
      <c r="AW126" s="265"/>
      <c r="AX126" s="266"/>
      <c r="AY126" s="267">
        <f t="shared" si="124"/>
        <v>0</v>
      </c>
      <c r="AZ126" s="260">
        <f>+(IF(OR($B126=0,$C126=0,$D126=0,$AU$2&gt;$OE$1),0,IF(OR(AU126=0,AW126=0,AX126=0),0,MIN((VLOOKUP($D126,SALERYCODE,3,0))*(IF($D126=6,AX126,AW126))*((MIN((VLOOKUP($D126,SALERYCODE,5,0)),(IF($D126=6,AW126,AX126))))),MIN((VLOOKUP($D126,SALERYCODE,3,0)),(AU126+AV126))*(IF($D126=6,AX126,((MIN((VLOOKUP($D126,SALERYCODE,5,0)),AX126)))))))))/IF(AND($D126=2,'ראשי-פרטים כלליים וריכוז הוצאות'!$D$68&lt;&gt;4),1.2,1)</f>
        <v>0</v>
      </c>
      <c r="BA126" s="263"/>
      <c r="BB126" s="264"/>
      <c r="BC126" s="265"/>
      <c r="BD126" s="266"/>
      <c r="BE126" s="267">
        <f t="shared" si="125"/>
        <v>0</v>
      </c>
      <c r="BF126" s="260">
        <f>+(IF(OR($B126=0,$C126=0,$D126=0,$BA$2&gt;$OE$1),0,IF(OR(BA126=0,BC126=0,BD126=0),0,MIN((VLOOKUP($D126,SALERYCODE,3,0))*(IF($D126=6,BD126,BC126))*((MIN((VLOOKUP($D126,SALERYCODE,5,0)),(IF($D126=6,BC126,BD126))))),MIN((VLOOKUP($D126,SALERYCODE,3,0)),(BA126+BB126))*(IF($D126=6,BD126,((MIN((VLOOKUP($D126,SALERYCODE,5,0)),BD126)))))))))/IF(AND($D126=2,'ראשי-פרטים כלליים וריכוז הוצאות'!$D$68&lt;&gt;4),1.2,1)</f>
        <v>0</v>
      </c>
      <c r="BG126" s="263"/>
      <c r="BH126" s="264"/>
      <c r="BI126" s="265"/>
      <c r="BJ126" s="266"/>
      <c r="BK126" s="267">
        <f t="shared" si="126"/>
        <v>0</v>
      </c>
      <c r="BL126" s="260">
        <f>+(IF(OR($B126=0,$C126=0,$D126=0,$BG$2&gt;$OE$1),0,IF(OR(BG126=0,BI126=0,BJ126=0),0,MIN((VLOOKUP($D126,SALERYCODE,3,0))*(IF($D126=6,BJ126,BI126))*((MIN((VLOOKUP($D126,SALERYCODE,5,0)),(IF($D126=6,BI126,BJ126))))),MIN((VLOOKUP($D126,SALERYCODE,3,0)),(BG126+BH126))*(IF($D126=6,BJ126,((MIN((VLOOKUP($D126,SALERYCODE,5,0)),BJ126)))))))))/IF(AND($D126=2,'ראשי-פרטים כלליים וריכוז הוצאות'!$D$68&lt;&gt;4),1.2,1)</f>
        <v>0</v>
      </c>
      <c r="BM126" s="263"/>
      <c r="BN126" s="264"/>
      <c r="BO126" s="265"/>
      <c r="BP126" s="266"/>
      <c r="BQ126" s="267">
        <f t="shared" si="127"/>
        <v>0</v>
      </c>
      <c r="BR126" s="260">
        <f>+(IF(OR($B126=0,$C126=0,$D126=0,$BM$2&gt;$OE$1),0,IF(OR(BM126=0,BO126=0,BP126=0),0,MIN((VLOOKUP($D126,SALERYCODE,3,0))*(IF($D126=6,BP126,BO126))*((MIN((VLOOKUP($D126,SALERYCODE,5,0)),(IF($D126=6,BO126,BP126))))),MIN((VLOOKUP($D126,SALERYCODE,3,0)),(BM126+BN126))*(IF($D126=6,BP126,((MIN((VLOOKUP($D126,SALERYCODE,5,0)),BP126)))))))))/IF(AND($D126=2,'ראשי-פרטים כלליים וריכוז הוצאות'!$D$68&lt;&gt;4),1.2,1)</f>
        <v>0</v>
      </c>
      <c r="BS126" s="263"/>
      <c r="BT126" s="264"/>
      <c r="BU126" s="265"/>
      <c r="BV126" s="266"/>
      <c r="BW126" s="267">
        <f t="shared" si="128"/>
        <v>0</v>
      </c>
      <c r="BX126" s="260">
        <f>+(IF(OR($B126=0,$C126=0,$D126=0,$BS$2&gt;$OE$1),0,IF(OR(BS126=0,BU126=0,BV126=0),0,MIN((VLOOKUP($D126,SALERYCODE,3,0))*(IF($D126=6,BV126,BU126))*((MIN((VLOOKUP($D126,SALERYCODE,5,0)),(IF($D126=6,BU126,BV126))))),MIN((VLOOKUP($D126,SALERYCODE,3,0)),(BS126+BT126))*(IF($D126=6,BV126,((MIN((VLOOKUP($D126,SALERYCODE,5,0)),BV126)))))))))/IF(AND($D126=2,'ראשי-פרטים כלליים וריכוז הוצאות'!$D$68&lt;&gt;4),1.2,1)</f>
        <v>0</v>
      </c>
      <c r="BY126" s="263"/>
      <c r="BZ126" s="264"/>
      <c r="CA126" s="265"/>
      <c r="CB126" s="266"/>
      <c r="CC126" s="267">
        <f t="shared" si="129"/>
        <v>0</v>
      </c>
      <c r="CD126" s="260">
        <f>+(IF(OR($B126=0,$C126=0,$D126=0,$BY$2&gt;$OE$1),0,IF(OR(BY126=0,CA126=0,CB126=0),0,MIN((VLOOKUP($D126,SALERYCODE,3,0))*(IF($D126=6,CB126,CA126))*((MIN((VLOOKUP($D126,SALERYCODE,5,0)),(IF($D126=6,CA126,CB126))))),MIN((VLOOKUP($D126,SALERYCODE,3,0)),(BY126+BZ126))*(IF($D126=6,CB126,((MIN((VLOOKUP($D126,SALERYCODE,5,0)),CB126)))))))))/IF(AND($D126=2,'ראשי-פרטים כלליים וריכוז הוצאות'!$D$68&lt;&gt;4),1.2,1)</f>
        <v>0</v>
      </c>
      <c r="CE126" s="263"/>
      <c r="CF126" s="264"/>
      <c r="CG126" s="265"/>
      <c r="CH126" s="266"/>
      <c r="CI126" s="267">
        <f t="shared" si="130"/>
        <v>0</v>
      </c>
      <c r="CJ126" s="260">
        <f>+(IF(OR($B126=0,$C126=0,$D126=0,$CE$2&gt;$OE$1),0,IF(OR(CE126=0,CG126=0,CH126=0),0,MIN((VLOOKUP($D126,SALERYCODE,3,0))*(IF($D126=6,CH126,CG126))*((MIN((VLOOKUP($D126,SALERYCODE,5,0)),(IF($D126=6,CG126,CH126))))),MIN((VLOOKUP($D126,SALERYCODE,3,0)),(CE126+CF126))*(IF($D126=6,CH126,((MIN((VLOOKUP($D126,SALERYCODE,5,0)),CH126)))))))))/IF(AND($D126=2,'ראשי-פרטים כלליים וריכוז הוצאות'!$D$68&lt;&gt;4),1.2,1)</f>
        <v>0</v>
      </c>
      <c r="CK126" s="263"/>
      <c r="CL126" s="264"/>
      <c r="CM126" s="265"/>
      <c r="CN126" s="266"/>
      <c r="CO126" s="267">
        <f t="shared" si="131"/>
        <v>0</v>
      </c>
      <c r="CP126" s="260">
        <f>+(IF(OR($B126=0,$C126=0,$D126=0,$CK$2&gt;$OE$1),0,IF(OR(CK126=0,CM126=0,CN126=0),0,MIN((VLOOKUP($D126,SALERYCODE,3,0))*(IF($D126=6,CN126,CM126))*((MIN((VLOOKUP($D126,SALERYCODE,5,0)),(IF($D126=6,CM126,CN126))))),MIN((VLOOKUP($D126,SALERYCODE,3,0)),(CK126+CL126))*(IF($D126=6,CN126,((MIN((VLOOKUP($D126,SALERYCODE,5,0)),CN126)))))))))/IF(AND($D126=2,'ראשי-פרטים כלליים וריכוז הוצאות'!$D$68&lt;&gt;4),1.2,1)</f>
        <v>0</v>
      </c>
      <c r="CQ126" s="263"/>
      <c r="CR126" s="264"/>
      <c r="CS126" s="265"/>
      <c r="CT126" s="266"/>
      <c r="CU126" s="267">
        <f t="shared" si="132"/>
        <v>0</v>
      </c>
      <c r="CV126" s="260">
        <f>+(IF(OR($B126=0,$C126=0,$D126=0,$CQ$2&gt;$OE$1),0,IF(OR(CQ126=0,CS126=0,CT126=0),0,MIN((VLOOKUP($D126,SALERYCODE,3,0))*(IF($D126=6,CT126,CS126))*((MIN((VLOOKUP($D126,SALERYCODE,5,0)),(IF($D126=6,CS126,CT126))))),MIN((VLOOKUP($D126,SALERYCODE,3,0)),(CQ126+CR126))*(IF($D126=6,CT126,((MIN((VLOOKUP($D126,SALERYCODE,5,0)),CT126)))))))))/IF(AND($D126=2,'ראשי-פרטים כלליים וריכוז הוצאות'!$D$68&lt;&gt;4),1.2,1)</f>
        <v>0</v>
      </c>
      <c r="CW126" s="263"/>
      <c r="CX126" s="264"/>
      <c r="CY126" s="265"/>
      <c r="CZ126" s="266"/>
      <c r="DA126" s="267">
        <f t="shared" si="133"/>
        <v>0</v>
      </c>
      <c r="DB126" s="260">
        <f>+(IF(OR($B126=0,$C126=0,$D126=0,$CW$2&gt;$OE$1),0,IF(OR(CW126=0,CY126=0,CZ126=0),0,MIN((VLOOKUP($D126,SALERYCODE,3,0))*(IF($D126=6,CZ126,CY126))*((MIN((VLOOKUP($D126,SALERYCODE,5,0)),(IF($D126=6,CY126,CZ126))))),MIN((VLOOKUP($D126,SALERYCODE,3,0)),(CW126+CX126))*(IF($D126=6,CZ126,((MIN((VLOOKUP($D126,SALERYCODE,5,0)),CZ126)))))))))/IF(AND($D126=2,'ראשי-פרטים כלליים וריכוז הוצאות'!$D$68&lt;&gt;4),1.2,1)</f>
        <v>0</v>
      </c>
      <c r="DC126" s="263"/>
      <c r="DD126" s="264"/>
      <c r="DE126" s="265"/>
      <c r="DF126" s="266"/>
      <c r="DG126" s="267">
        <f t="shared" si="134"/>
        <v>0</v>
      </c>
      <c r="DH126" s="260">
        <f>+(IF(OR($B126=0,$C126=0,$D126=0,$DC$2&gt;$OE$1),0,IF(OR(DC126=0,DE126=0,DF126=0),0,MIN((VLOOKUP($D126,SALERYCODE,3,0))*(IF($D126=6,DF126,DE126))*((MIN((VLOOKUP($D126,SALERYCODE,5,0)),(IF($D126=6,DE126,DF126))))),MIN((VLOOKUP($D126,SALERYCODE,3,0)),(DC126+DD126))*(IF($D126=6,DF126,((MIN((VLOOKUP($D126,SALERYCODE,5,0)),DF126)))))))))/IF(AND($D126=2,'ראשי-פרטים כלליים וריכוז הוצאות'!$D$68&lt;&gt;4),1.2,1)</f>
        <v>0</v>
      </c>
      <c r="DI126" s="263"/>
      <c r="DJ126" s="264"/>
      <c r="DK126" s="265"/>
      <c r="DL126" s="266"/>
      <c r="DM126" s="267">
        <f t="shared" si="135"/>
        <v>0</v>
      </c>
      <c r="DN126" s="260">
        <f>+(IF(OR($B126=0,$C126=0,$D126=0,$DC$2&gt;$OE$1),0,IF(OR(DI126=0,DK126=0,DL126=0),0,MIN((VLOOKUP($D126,SALERYCODE,3,0))*(IF($D126=6,DL126,DK126))*((MIN((VLOOKUP($D126,SALERYCODE,5,0)),(IF($D126=6,DK126,DL126))))),MIN((VLOOKUP($D126,SALERYCODE,3,0)),(DI126+DJ126))*(IF($D126=6,DL126,((MIN((VLOOKUP($D126,SALERYCODE,5,0)),DL126)))))))))/IF(AND($D126=2,'ראשי-פרטים כלליים וריכוז הוצאות'!$D$68&lt;&gt;4),1.2,1)</f>
        <v>0</v>
      </c>
      <c r="DO126" s="263"/>
      <c r="DP126" s="264"/>
      <c r="DQ126" s="265"/>
      <c r="DR126" s="266"/>
      <c r="DS126" s="267">
        <f t="shared" si="136"/>
        <v>0</v>
      </c>
      <c r="DT126" s="260">
        <f>+(IF(OR($B126=0,$C126=0,$D126=0,$DC$2&gt;$OE$1),0,IF(OR(DO126=0,DQ126=0,DR126=0),0,MIN((VLOOKUP($D126,SALERYCODE,3,0))*(IF($D126=6,DR126,DQ126))*((MIN((VLOOKUP($D126,SALERYCODE,5,0)),(IF($D126=6,DQ126,DR126))))),MIN((VLOOKUP($D126,SALERYCODE,3,0)),(DO126+DP126))*(IF($D126=6,DR126,((MIN((VLOOKUP($D126,SALERYCODE,5,0)),DR126)))))))))/IF(AND($D126=2,'ראשי-פרטים כלליים וריכוז הוצאות'!$D$68&lt;&gt;4),1.2,1)</f>
        <v>0</v>
      </c>
      <c r="DU126" s="263"/>
      <c r="DV126" s="264"/>
      <c r="DW126" s="265"/>
      <c r="DX126" s="266"/>
      <c r="DY126" s="267">
        <f t="shared" si="137"/>
        <v>0</v>
      </c>
      <c r="DZ126" s="260">
        <f>+(IF(OR($B126=0,$C126=0,$D126=0,$DC$2&gt;$OE$1),0,IF(OR(DU126=0,DW126=0,DX126=0),0,MIN((VLOOKUP($D126,SALERYCODE,3,0))*(IF($D126=6,DX126,DW126))*((MIN((VLOOKUP($D126,SALERYCODE,5,0)),(IF($D126=6,DW126,DX126))))),MIN((VLOOKUP($D126,SALERYCODE,3,0)),(DU126+DV126))*(IF($D126=6,DX126,((MIN((VLOOKUP($D126,SALERYCODE,5,0)),DX126)))))))))/IF(AND($D126=2,'ראשי-פרטים כלליים וריכוז הוצאות'!$D$68&lt;&gt;4),1.2,1)</f>
        <v>0</v>
      </c>
      <c r="EA126" s="263"/>
      <c r="EB126" s="264"/>
      <c r="EC126" s="265"/>
      <c r="ED126" s="266"/>
      <c r="EE126" s="267">
        <f t="shared" si="138"/>
        <v>0</v>
      </c>
      <c r="EF126" s="260">
        <f>+(IF(OR($B126=0,$C126=0,$D126=0,$DC$2&gt;$OE$1),0,IF(OR(EA126=0,EC126=0,ED126=0),0,MIN((VLOOKUP($D126,SALERYCODE,3,0))*(IF($D126=6,ED126,EC126))*((MIN((VLOOKUP($D126,SALERYCODE,5,0)),(IF($D126=6,EC126,ED126))))),MIN((VLOOKUP($D126,SALERYCODE,3,0)),(EA126+EB126))*(IF($D126=6,ED126,((MIN((VLOOKUP($D126,SALERYCODE,5,0)),ED126)))))))))/IF(AND($D126=2,'ראשי-פרטים כלליים וריכוז הוצאות'!$D$68&lt;&gt;4),1.2,1)</f>
        <v>0</v>
      </c>
      <c r="EG126" s="263"/>
      <c r="EH126" s="264"/>
      <c r="EI126" s="265"/>
      <c r="EJ126" s="266"/>
      <c r="EK126" s="267">
        <f t="shared" si="139"/>
        <v>0</v>
      </c>
      <c r="EL126" s="260">
        <f>+(IF(OR($B126=0,$C126=0,$D126=0,$DC$2&gt;$OE$1),0,IF(OR(EG126=0,EI126=0,EJ126=0),0,MIN((VLOOKUP($D126,SALERYCODE,3,0))*(IF($D126=6,EJ126,EI126))*((MIN((VLOOKUP($D126,SALERYCODE,5,0)),(IF($D126=6,EI126,EJ126))))),MIN((VLOOKUP($D126,SALERYCODE,3,0)),(EG126+EH126))*(IF($D126=6,EJ126,((MIN((VLOOKUP($D126,SALERYCODE,5,0)),EJ126)))))))))/IF(AND($D126=2,'ראשי-פרטים כלליים וריכוז הוצאות'!$D$68&lt;&gt;4),1.2,1)</f>
        <v>0</v>
      </c>
      <c r="EM126" s="263"/>
      <c r="EN126" s="264"/>
      <c r="EO126" s="265"/>
      <c r="EP126" s="266"/>
      <c r="EQ126" s="267">
        <f t="shared" si="140"/>
        <v>0</v>
      </c>
      <c r="ER126" s="260">
        <f>+(IF(OR($B126=0,$C126=0,$D126=0,$DC$2&gt;$OE$1),0,IF(OR(EM126=0,EO126=0,EP126=0),0,MIN((VLOOKUP($D126,SALERYCODE,3,0))*(IF($D126=6,EP126,EO126))*((MIN((VLOOKUP($D126,SALERYCODE,5,0)),(IF($D126=6,EO126,EP126))))),MIN((VLOOKUP($D126,SALERYCODE,3,0)),(EM126+EN126))*(IF($D126=6,EP126,((MIN((VLOOKUP($D126,SALERYCODE,5,0)),EP126)))))))))/IF(AND($D126=2,'ראשי-פרטים כלליים וריכוז הוצאות'!$D$68&lt;&gt;4),1.2,1)</f>
        <v>0</v>
      </c>
      <c r="ES126" s="263"/>
      <c r="ET126" s="264"/>
      <c r="EU126" s="265"/>
      <c r="EV126" s="266"/>
      <c r="EW126" s="267">
        <f t="shared" si="141"/>
        <v>0</v>
      </c>
      <c r="EX126" s="260">
        <f>+(IF(OR($B126=0,$C126=0,$D126=0,$DC$2&gt;$OE$1),0,IF(OR(ES126=0,EU126=0,EV126=0),0,MIN((VLOOKUP($D126,SALERYCODE,3,0))*(IF($D126=6,EV126,EU126))*((MIN((VLOOKUP($D126,SALERYCODE,5,0)),(IF($D126=6,EU126,EV126))))),MIN((VLOOKUP($D126,SALERYCODE,3,0)),(ES126+ET126))*(IF($D126=6,EV126,((MIN((VLOOKUP($D126,SALERYCODE,5,0)),EV126)))))))))/IF(AND($D126=2,'ראשי-פרטים כלליים וריכוז הוצאות'!$D$68&lt;&gt;4),1.2,1)</f>
        <v>0</v>
      </c>
      <c r="EY126" s="263"/>
      <c r="EZ126" s="264"/>
      <c r="FA126" s="265"/>
      <c r="FB126" s="266"/>
      <c r="FC126" s="267">
        <f t="shared" si="142"/>
        <v>0</v>
      </c>
      <c r="FD126" s="260">
        <f>+(IF(OR($B126=0,$C126=0,$D126=0,$DC$2&gt;$OE$1),0,IF(OR(EY126=0,FA126=0,FB126=0),0,MIN((VLOOKUP($D126,SALERYCODE,3,0))*(IF($D126=6,FB126,FA126))*((MIN((VLOOKUP($D126,SALERYCODE,5,0)),(IF($D126=6,FA126,FB126))))),MIN((VLOOKUP($D126,SALERYCODE,3,0)),(EY126+EZ126))*(IF($D126=6,FB126,((MIN((VLOOKUP($D126,SALERYCODE,5,0)),FB126)))))))))/IF(AND($D126=2,'ראשי-פרטים כלליים וריכוז הוצאות'!$D$68&lt;&gt;4),1.2,1)</f>
        <v>0</v>
      </c>
      <c r="FE126" s="263"/>
      <c r="FF126" s="264"/>
      <c r="FG126" s="265"/>
      <c r="FH126" s="266"/>
      <c r="FI126" s="267">
        <f t="shared" si="143"/>
        <v>0</v>
      </c>
      <c r="FJ126" s="260">
        <f>+(IF(OR($B126=0,$C126=0,$D126=0,$DC$2&gt;$OE$1),0,IF(OR(FE126=0,FG126=0,FH126=0),0,MIN((VLOOKUP($D126,SALERYCODE,3,0))*(IF($D126=6,FH126,FG126))*((MIN((VLOOKUP($D126,SALERYCODE,5,0)),(IF($D126=6,FG126,FH126))))),MIN((VLOOKUP($D126,SALERYCODE,3,0)),(FE126+FF126))*(IF($D126=6,FH126,((MIN((VLOOKUP($D126,SALERYCODE,5,0)),FH126)))))))))/IF(AND($D126=2,'ראשי-פרטים כלליים וריכוז הוצאות'!$D$68&lt;&gt;4),1.2,1)</f>
        <v>0</v>
      </c>
      <c r="FK126" s="263"/>
      <c r="FL126" s="264"/>
      <c r="FM126" s="265"/>
      <c r="FN126" s="266"/>
      <c r="FO126" s="267">
        <f t="shared" si="144"/>
        <v>0</v>
      </c>
      <c r="FP126" s="260">
        <f>+(IF(OR($B126=0,$C126=0,$D126=0,$DC$2&gt;$OE$1),0,IF(OR(FK126=0,FM126=0,FN126=0),0,MIN((VLOOKUP($D126,SALERYCODE,3,0))*(IF($D126=6,FN126,FM126))*((MIN((VLOOKUP($D126,SALERYCODE,5,0)),(IF($D126=6,FM126,FN126))))),MIN((VLOOKUP($D126,SALERYCODE,3,0)),(FK126+FL126))*(IF($D126=6,FN126,((MIN((VLOOKUP($D126,SALERYCODE,5,0)),FN126)))))))))/IF(AND($D126=2,'ראשי-פרטים כלליים וריכוז הוצאות'!$D$68&lt;&gt;4),1.2,1)</f>
        <v>0</v>
      </c>
      <c r="FQ126" s="263"/>
      <c r="FR126" s="264"/>
      <c r="FS126" s="265"/>
      <c r="FT126" s="266"/>
      <c r="FU126" s="267">
        <f t="shared" si="145"/>
        <v>0</v>
      </c>
      <c r="FV126" s="260">
        <f>+(IF(OR($B126=0,$C126=0,$D126=0,$DC$2&gt;$OE$1),0,IF(OR(FQ126=0,FS126=0,FT126=0),0,MIN((VLOOKUP($D126,SALERYCODE,3,0))*(IF($D126=6,FT126,FS126))*((MIN((VLOOKUP($D126,SALERYCODE,5,0)),(IF($D126=6,FS126,FT126))))),MIN((VLOOKUP($D126,SALERYCODE,3,0)),(FQ126+FR126))*(IF($D126=6,FT126,((MIN((VLOOKUP($D126,SALERYCODE,5,0)),FT126)))))))))/IF(AND($D126=2,'ראשי-פרטים כלליים וריכוז הוצאות'!$D$68&lt;&gt;4),1.2,1)</f>
        <v>0</v>
      </c>
      <c r="FW126" s="263"/>
      <c r="FX126" s="264"/>
      <c r="FY126" s="265"/>
      <c r="FZ126" s="266"/>
      <c r="GA126" s="267">
        <f t="shared" si="146"/>
        <v>0</v>
      </c>
      <c r="GB126" s="260">
        <f>+(IF(OR($B126=0,$C126=0,$D126=0,$DC$2&gt;$OE$1),0,IF(OR(FW126=0,FY126=0,FZ126=0),0,MIN((VLOOKUP($D126,SALERYCODE,3,0))*(IF($D126=6,FZ126,FY126))*((MIN((VLOOKUP($D126,SALERYCODE,5,0)),(IF($D126=6,FY126,FZ126))))),MIN((VLOOKUP($D126,SALERYCODE,3,0)),(FW126+FX126))*(IF($D126=6,FZ126,((MIN((VLOOKUP($D126,SALERYCODE,5,0)),FZ126)))))))))/IF(AND($D126=2,'ראשי-פרטים כלליים וריכוז הוצאות'!$D$68&lt;&gt;4),1.2,1)</f>
        <v>0</v>
      </c>
      <c r="GC126" s="263"/>
      <c r="GD126" s="264"/>
      <c r="GE126" s="265"/>
      <c r="GF126" s="266"/>
      <c r="GG126" s="267">
        <f t="shared" si="147"/>
        <v>0</v>
      </c>
      <c r="GH126" s="260">
        <f>+(IF(OR($B126=0,$C126=0,$D126=0,$DC$2&gt;$OE$1),0,IF(OR(GC126=0,GE126=0,GF126=0),0,MIN((VLOOKUP($D126,SALERYCODE,3,0))*(IF($D126=6,GF126,GE126))*((MIN((VLOOKUP($D126,SALERYCODE,5,0)),(IF($D126=6,GE126,GF126))))),MIN((VLOOKUP($D126,SALERYCODE,3,0)),(GC126+GD126))*(IF($D126=6,GF126,((MIN((VLOOKUP($D126,SALERYCODE,5,0)),GF126)))))))))/IF(AND($D126=2,'ראשי-פרטים כלליים וריכוז הוצאות'!$D$68&lt;&gt;4),1.2,1)</f>
        <v>0</v>
      </c>
      <c r="GI126" s="263"/>
      <c r="GJ126" s="264"/>
      <c r="GK126" s="265"/>
      <c r="GL126" s="266"/>
      <c r="GM126" s="267">
        <f t="shared" si="148"/>
        <v>0</v>
      </c>
      <c r="GN126" s="260">
        <f>+(IF(OR($B126=0,$C126=0,$D126=0,$DC$2&gt;$OE$1),0,IF(OR(GI126=0,GK126=0,GL126=0),0,MIN((VLOOKUP($D126,SALERYCODE,3,0))*(IF($D126=6,GL126,GK126))*((MIN((VLOOKUP($D126,SALERYCODE,5,0)),(IF($D126=6,GK126,GL126))))),MIN((VLOOKUP($D126,SALERYCODE,3,0)),(GI126+GJ126))*(IF($D126=6,GL126,((MIN((VLOOKUP($D126,SALERYCODE,5,0)),GL126)))))))))/IF(AND($D126=2,'ראשי-פרטים כלליים וריכוז הוצאות'!$D$68&lt;&gt;4),1.2,1)</f>
        <v>0</v>
      </c>
      <c r="GO126" s="263"/>
      <c r="GP126" s="264"/>
      <c r="GQ126" s="265"/>
      <c r="GR126" s="266"/>
      <c r="GS126" s="267">
        <f t="shared" si="149"/>
        <v>0</v>
      </c>
      <c r="GT126" s="260">
        <f>+(IF(OR($B126=0,$C126=0,$D126=0,$DC$2&gt;$OE$1),0,IF(OR(GO126=0,GQ126=0,GR126=0),0,MIN((VLOOKUP($D126,SALERYCODE,3,0))*(IF($D126=6,GR126,GQ126))*((MIN((VLOOKUP($D126,SALERYCODE,5,0)),(IF($D126=6,GQ126,GR126))))),MIN((VLOOKUP($D126,SALERYCODE,3,0)),(GO126+GP126))*(IF($D126=6,GR126,((MIN((VLOOKUP($D126,SALERYCODE,5,0)),GR126)))))))))/IF(AND($D126=2,'ראשי-פרטים כלליים וריכוז הוצאות'!$D$68&lt;&gt;4),1.2,1)</f>
        <v>0</v>
      </c>
      <c r="GU126" s="263"/>
      <c r="GV126" s="264"/>
      <c r="GW126" s="265"/>
      <c r="GX126" s="266"/>
      <c r="GY126" s="267">
        <f t="shared" si="150"/>
        <v>0</v>
      </c>
      <c r="GZ126" s="260">
        <f>+(IF(OR($B126=0,$C126=0,$D126=0,$DC$2&gt;$OE$1),0,IF(OR(GU126=0,GW126=0,GX126=0),0,MIN((VLOOKUP($D126,SALERYCODE,3,0))*(IF($D126=6,GX126,GW126))*((MIN((VLOOKUP($D126,SALERYCODE,5,0)),(IF($D126=6,GW126,GX126))))),MIN((VLOOKUP($D126,SALERYCODE,3,0)),(GU126+GV126))*(IF($D126=6,GX126,((MIN((VLOOKUP($D126,SALERYCODE,5,0)),GX126)))))))))/IF(AND($D126=2,'ראשי-פרטים כלליים וריכוז הוצאות'!$D$68&lt;&gt;4),1.2,1)</f>
        <v>0</v>
      </c>
      <c r="HA126" s="263"/>
      <c r="HB126" s="264"/>
      <c r="HC126" s="265"/>
      <c r="HD126" s="266"/>
      <c r="HE126" s="267">
        <f t="shared" si="151"/>
        <v>0</v>
      </c>
      <c r="HF126" s="260">
        <f>+(IF(OR($B126=0,$C126=0,$D126=0,$DC$2&gt;$OE$1),0,IF(OR(HA126=0,HC126=0,HD126=0),0,MIN((VLOOKUP($D126,SALERYCODE,3,0))*(IF($D126=6,HD126,HC126))*((MIN((VLOOKUP($D126,SALERYCODE,5,0)),(IF($D126=6,HC126,HD126))))),MIN((VLOOKUP($D126,SALERYCODE,3,0)),(HA126+HB126))*(IF($D126=6,HD126,((MIN((VLOOKUP($D126,SALERYCODE,5,0)),HD126)))))))))/IF(AND($D126=2,'ראשי-פרטים כלליים וריכוז הוצאות'!$D$68&lt;&gt;4),1.2,1)</f>
        <v>0</v>
      </c>
      <c r="HG126" s="263"/>
      <c r="HH126" s="264"/>
      <c r="HI126" s="265"/>
      <c r="HJ126" s="266"/>
      <c r="HK126" s="267">
        <f t="shared" si="152"/>
        <v>0</v>
      </c>
      <c r="HL126" s="260">
        <f>+(IF(OR($B126=0,$C126=0,$D126=0,$DC$2&gt;$OE$1),0,IF(OR(HG126=0,HI126=0,HJ126=0),0,MIN((VLOOKUP($D126,SALERYCODE,3,0))*(IF($D126=6,HJ126,HI126))*((MIN((VLOOKUP($D126,SALERYCODE,5,0)),(IF($D126=6,HI126,HJ126))))),MIN((VLOOKUP($D126,SALERYCODE,3,0)),(HG126+HH126))*(IF($D126=6,HJ126,((MIN((VLOOKUP($D126,SALERYCODE,5,0)),HJ126)))))))))/IF(AND($D126=2,'ראשי-פרטים כלליים וריכוז הוצאות'!$D$68&lt;&gt;4),1.2,1)</f>
        <v>0</v>
      </c>
      <c r="HM126" s="263"/>
      <c r="HN126" s="264"/>
      <c r="HO126" s="265"/>
      <c r="HP126" s="266"/>
      <c r="HQ126" s="267">
        <f t="shared" si="153"/>
        <v>0</v>
      </c>
      <c r="HR126" s="260">
        <f>+(IF(OR($B126=0,$C126=0,$D126=0,$DC$2&gt;$OE$1),0,IF(OR(HM126=0,HO126=0,HP126=0),0,MIN((VLOOKUP($D126,SALERYCODE,3,0))*(IF($D126=6,HP126,HO126))*((MIN((VLOOKUP($D126,SALERYCODE,5,0)),(IF($D126=6,HO126,HP126))))),MIN((VLOOKUP($D126,SALERYCODE,3,0)),(HM126+HN126))*(IF($D126=6,HP126,((MIN((VLOOKUP($D126,SALERYCODE,5,0)),HP126)))))))))/IF(AND($D126=2,'ראשי-פרטים כלליים וריכוז הוצאות'!$D$68&lt;&gt;4),1.2,1)</f>
        <v>0</v>
      </c>
      <c r="HS126" s="263"/>
      <c r="HT126" s="264"/>
      <c r="HU126" s="265"/>
      <c r="HV126" s="266"/>
      <c r="HW126" s="267">
        <f t="shared" si="154"/>
        <v>0</v>
      </c>
      <c r="HX126" s="260">
        <f>+(IF(OR($B126=0,$C126=0,$D126=0,$DC$2&gt;$OE$1),0,IF(OR(HS126=0,HU126=0,HV126=0),0,MIN((VLOOKUP($D126,SALERYCODE,3,0))*(IF($D126=6,HV126,HU126))*((MIN((VLOOKUP($D126,SALERYCODE,5,0)),(IF($D126=6,HU126,HV126))))),MIN((VLOOKUP($D126,SALERYCODE,3,0)),(HS126+HT126))*(IF($D126=6,HV126,((MIN((VLOOKUP($D126,SALERYCODE,5,0)),HV126)))))))))/IF(AND($D126=2,'ראשי-פרטים כלליים וריכוז הוצאות'!$D$68&lt;&gt;4),1.2,1)</f>
        <v>0</v>
      </c>
      <c r="HY126" s="263"/>
      <c r="HZ126" s="264"/>
      <c r="IA126" s="265"/>
      <c r="IB126" s="266"/>
      <c r="IC126" s="267">
        <f t="shared" si="155"/>
        <v>0</v>
      </c>
      <c r="ID126" s="260">
        <f>+(IF(OR($B126=0,$C126=0,$D126=0,$DC$2&gt;$OE$1),0,IF(OR(HY126=0,IA126=0,IB126=0),0,MIN((VLOOKUP($D126,SALERYCODE,3,0))*(IF($D126=6,IB126,IA126))*((MIN((VLOOKUP($D126,SALERYCODE,5,0)),(IF($D126=6,IA126,IB126))))),MIN((VLOOKUP($D126,SALERYCODE,3,0)),(HY126+HZ126))*(IF($D126=6,IB126,((MIN((VLOOKUP($D126,SALERYCODE,5,0)),IB126)))))))))/IF(AND($D126=2,'ראשי-פרטים כלליים וריכוז הוצאות'!$D$68&lt;&gt;4),1.2,1)</f>
        <v>0</v>
      </c>
      <c r="IE126" s="263"/>
      <c r="IF126" s="264"/>
      <c r="IG126" s="265"/>
      <c r="IH126" s="266"/>
      <c r="II126" s="267">
        <f t="shared" si="156"/>
        <v>0</v>
      </c>
      <c r="IJ126" s="260">
        <f>+(IF(OR($B126=0,$C126=0,$D126=0,$DC$2&gt;$OE$1),0,IF(OR(IE126=0,IG126=0,IH126=0),0,MIN((VLOOKUP($D126,SALERYCODE,3,0))*(IF($D126=6,IH126,IG126))*((MIN((VLOOKUP($D126,SALERYCODE,5,0)),(IF($D126=6,IG126,IH126))))),MIN((VLOOKUP($D126,SALERYCODE,3,0)),(IE126+IF126))*(IF($D126=6,IH126,((MIN((VLOOKUP($D126,SALERYCODE,5,0)),IH126)))))))))/IF(AND($D126=2,'ראשי-פרטים כלליים וריכוז הוצאות'!$D$68&lt;&gt;4),1.2,1)</f>
        <v>0</v>
      </c>
      <c r="IK126" s="263"/>
      <c r="IL126" s="264"/>
      <c r="IM126" s="265"/>
      <c r="IN126" s="266"/>
      <c r="IO126" s="267">
        <f t="shared" si="157"/>
        <v>0</v>
      </c>
      <c r="IP126" s="260">
        <f>+(IF(OR($B126=0,$C126=0,$D126=0,$DC$2&gt;$OE$1),0,IF(OR(IK126=0,IM126=0,IN126=0),0,MIN((VLOOKUP($D126,SALERYCODE,3,0))*(IF($D126=6,IN126,IM126))*((MIN((VLOOKUP($D126,SALERYCODE,5,0)),(IF($D126=6,IM126,IN126))))),MIN((VLOOKUP($D126,SALERYCODE,3,0)),(IK126+IL126))*(IF($D126=6,IN126,((MIN((VLOOKUP($D126,SALERYCODE,5,0)),IN126)))))))))/IF(AND($D126=2,'ראשי-פרטים כלליים וריכוז הוצאות'!$D$68&lt;&gt;4),1.2,1)</f>
        <v>0</v>
      </c>
      <c r="IQ126" s="263"/>
      <c r="IR126" s="264"/>
      <c r="IS126" s="265"/>
      <c r="IT126" s="266"/>
      <c r="IU126" s="267">
        <f t="shared" si="158"/>
        <v>0</v>
      </c>
      <c r="IV126" s="260">
        <f>+(IF(OR($B126=0,$C126=0,$D126=0,$DC$2&gt;$OE$1),0,IF(OR(IQ126=0,IS126=0,IT126=0),0,MIN((VLOOKUP($D126,SALERYCODE,3,0))*(IF($D126=6,IT126,IS126))*((MIN((VLOOKUP($D126,SALERYCODE,5,0)),(IF($D126=6,IS126,IT126))))),MIN((VLOOKUP($D126,SALERYCODE,3,0)),(IQ126+IR126))*(IF($D126=6,IT126,((MIN((VLOOKUP($D126,SALERYCODE,5,0)),IT126)))))))))/IF(AND($D126=2,'ראשי-פרטים כלליים וריכוז הוצאות'!$D$68&lt;&gt;4),1.2,1)</f>
        <v>0</v>
      </c>
      <c r="IW126" s="263"/>
      <c r="IX126" s="264"/>
      <c r="IY126" s="265"/>
      <c r="IZ126" s="266"/>
      <c r="JA126" s="267">
        <f t="shared" si="159"/>
        <v>0</v>
      </c>
      <c r="JB126" s="260">
        <f>+(IF(OR($B126=0,$C126=0,$D126=0,$DC$2&gt;$OE$1),0,IF(OR(IW126=0,IY126=0,IZ126=0),0,MIN((VLOOKUP($D126,SALERYCODE,3,0))*(IF($D126=6,IZ126,IY126))*((MIN((VLOOKUP($D126,SALERYCODE,5,0)),(IF($D126=6,IY126,IZ126))))),MIN((VLOOKUP($D126,SALERYCODE,3,0)),(IW126+IX126))*(IF($D126=6,IZ126,((MIN((VLOOKUP($D126,SALERYCODE,5,0)),IZ126)))))))))/IF(AND($D126=2,'ראשי-פרטים כלליים וריכוז הוצאות'!$D$68&lt;&gt;4),1.2,1)</f>
        <v>0</v>
      </c>
      <c r="JC126" s="263"/>
      <c r="JD126" s="264"/>
      <c r="JE126" s="265"/>
      <c r="JF126" s="266"/>
      <c r="JG126" s="267">
        <f t="shared" si="160"/>
        <v>0</v>
      </c>
      <c r="JH126" s="260">
        <f>+(IF(OR($B126=0,$C126=0,$D126=0,$DC$2&gt;$OE$1),0,IF(OR(JC126=0,JE126=0,JF126=0),0,MIN((VLOOKUP($D126,SALERYCODE,3,0))*(IF($D126=6,JF126,JE126))*((MIN((VLOOKUP($D126,SALERYCODE,5,0)),(IF($D126=6,JE126,JF126))))),MIN((VLOOKUP($D126,SALERYCODE,3,0)),(JC126+JD126))*(IF($D126=6,JF126,((MIN((VLOOKUP($D126,SALERYCODE,5,0)),JF126)))))))))/IF(AND($D126=2,'ראשי-פרטים כלליים וריכוז הוצאות'!$D$68&lt;&gt;4),1.2,1)</f>
        <v>0</v>
      </c>
      <c r="JI126" s="263"/>
      <c r="JJ126" s="264"/>
      <c r="JK126" s="265"/>
      <c r="JL126" s="266"/>
      <c r="JM126" s="267">
        <f t="shared" si="161"/>
        <v>0</v>
      </c>
      <c r="JN126" s="260">
        <f>+(IF(OR($B126=0,$C126=0,$D126=0,$DC$2&gt;$OE$1),0,IF(OR(JI126=0,JK126=0,JL126=0),0,MIN((VLOOKUP($D126,SALERYCODE,3,0))*(IF($D126=6,JL126,JK126))*((MIN((VLOOKUP($D126,SALERYCODE,5,0)),(IF($D126=6,JK126,JL126))))),MIN((VLOOKUP($D126,SALERYCODE,3,0)),(JI126+JJ126))*(IF($D126=6,JL126,((MIN((VLOOKUP($D126,SALERYCODE,5,0)),JL126)))))))))/IF(AND($D126=2,'ראשי-פרטים כלליים וריכוז הוצאות'!$D$68&lt;&gt;4),1.2,1)</f>
        <v>0</v>
      </c>
      <c r="JO126" s="263"/>
      <c r="JP126" s="264"/>
      <c r="JQ126" s="265"/>
      <c r="JR126" s="266"/>
      <c r="JS126" s="267">
        <f t="shared" si="162"/>
        <v>0</v>
      </c>
      <c r="JT126" s="260">
        <f>+(IF(OR($B126=0,$C126=0,$D126=0,$DC$2&gt;$OE$1),0,IF(OR(JO126=0,JQ126=0,JR126=0),0,MIN((VLOOKUP($D126,SALERYCODE,3,0))*(IF($D126=6,JR126,JQ126))*((MIN((VLOOKUP($D126,SALERYCODE,5,0)),(IF($D126=6,JQ126,JR126))))),MIN((VLOOKUP($D126,SALERYCODE,3,0)),(JO126+JP126))*(IF($D126=6,JR126,((MIN((VLOOKUP($D126,SALERYCODE,5,0)),JR126)))))))))/IF(AND($D126=2,'ראשי-פרטים כלליים וריכוז הוצאות'!$D$68&lt;&gt;4),1.2,1)</f>
        <v>0</v>
      </c>
      <c r="JU126" s="263"/>
      <c r="JV126" s="264"/>
      <c r="JW126" s="265"/>
      <c r="JX126" s="266"/>
      <c r="JY126" s="267">
        <f t="shared" si="163"/>
        <v>0</v>
      </c>
      <c r="JZ126" s="260">
        <f>+(IF(OR($B126=0,$C126=0,$D126=0,$DC$2&gt;$OE$1),0,IF(OR(JU126=0,JW126=0,JX126=0),0,MIN((VLOOKUP($D126,SALERYCODE,3,0))*(IF($D126=6,JX126,JW126))*((MIN((VLOOKUP($D126,SALERYCODE,5,0)),(IF($D126=6,JW126,JX126))))),MIN((VLOOKUP($D126,SALERYCODE,3,0)),(JU126+JV126))*(IF($D126=6,JX126,((MIN((VLOOKUP($D126,SALERYCODE,5,0)),JX126)))))))))/IF(AND($D126=2,'ראשי-פרטים כלליים וריכוז הוצאות'!$D$68&lt;&gt;4),1.2,1)</f>
        <v>0</v>
      </c>
      <c r="KA126" s="263"/>
      <c r="KB126" s="264"/>
      <c r="KC126" s="265"/>
      <c r="KD126" s="266"/>
      <c r="KE126" s="267">
        <f t="shared" si="164"/>
        <v>0</v>
      </c>
      <c r="KF126" s="260">
        <f>+(IF(OR($B126=0,$C126=0,$D126=0,$DC$2&gt;$OE$1),0,IF(OR(KA126=0,KC126=0,KD126=0),0,MIN((VLOOKUP($D126,SALERYCODE,3,0))*(IF($D126=6,KD126,KC126))*((MIN((VLOOKUP($D126,SALERYCODE,5,0)),(IF($D126=6,KC126,KD126))))),MIN((VLOOKUP($D126,SALERYCODE,3,0)),(KA126+KB126))*(IF($D126=6,KD126,((MIN((VLOOKUP($D126,SALERYCODE,5,0)),KD126)))))))))/IF(AND($D126=2,'ראשי-פרטים כלליים וריכוז הוצאות'!$D$68&lt;&gt;4),1.2,1)</f>
        <v>0</v>
      </c>
      <c r="KG126" s="263"/>
      <c r="KH126" s="264"/>
      <c r="KI126" s="265"/>
      <c r="KJ126" s="266"/>
      <c r="KK126" s="267">
        <f t="shared" si="165"/>
        <v>0</v>
      </c>
      <c r="KL126" s="260">
        <f>+(IF(OR($B126=0,$C126=0,$D126=0,$DC$2&gt;$OE$1),0,IF(OR(KG126=0,KI126=0,KJ126=0),0,MIN((VLOOKUP($D126,SALERYCODE,3,0))*(IF($D126=6,KJ126,KI126))*((MIN((VLOOKUP($D126,SALERYCODE,5,0)),(IF($D126=6,KI126,KJ126))))),MIN((VLOOKUP($D126,SALERYCODE,3,0)),(KG126+KH126))*(IF($D126=6,KJ126,((MIN((VLOOKUP($D126,SALERYCODE,5,0)),KJ126)))))))))/IF(AND($D126=2,'ראשי-פרטים כלליים וריכוז הוצאות'!$D$68&lt;&gt;4),1.2,1)</f>
        <v>0</v>
      </c>
      <c r="KM126" s="263"/>
      <c r="KN126" s="264"/>
      <c r="KO126" s="265"/>
      <c r="KP126" s="266"/>
      <c r="KQ126" s="267">
        <f t="shared" si="166"/>
        <v>0</v>
      </c>
      <c r="KR126" s="260">
        <f>+(IF(OR($B126=0,$C126=0,$D126=0,$DC$2&gt;$OE$1),0,IF(OR(KM126=0,KO126=0,KP126=0),0,MIN((VLOOKUP($D126,SALERYCODE,3,0))*(IF($D126=6,KP126,KO126))*((MIN((VLOOKUP($D126,SALERYCODE,5,0)),(IF($D126=6,KO126,KP126))))),MIN((VLOOKUP($D126,SALERYCODE,3,0)),(KM126+KN126))*(IF($D126=6,KP126,((MIN((VLOOKUP($D126,SALERYCODE,5,0)),KP126)))))))))/IF(AND($D126=2,'ראשי-פרטים כלליים וריכוז הוצאות'!$D$68&lt;&gt;4),1.2,1)</f>
        <v>0</v>
      </c>
      <c r="KS126" s="263"/>
      <c r="KT126" s="264"/>
      <c r="KU126" s="265"/>
      <c r="KV126" s="266"/>
      <c r="KW126" s="267">
        <f t="shared" si="167"/>
        <v>0</v>
      </c>
      <c r="KX126" s="260">
        <f>+(IF(OR($B126=0,$C126=0,$D126=0,$DC$2&gt;$OE$1),0,IF(OR(KS126=0,KU126=0,KV126=0),0,MIN((VLOOKUP($D126,SALERYCODE,3,0))*(IF($D126=6,KV126,KU126))*((MIN((VLOOKUP($D126,SALERYCODE,5,0)),(IF($D126=6,KU126,KV126))))),MIN((VLOOKUP($D126,SALERYCODE,3,0)),(KS126+KT126))*(IF($D126=6,KV126,((MIN((VLOOKUP($D126,SALERYCODE,5,0)),KV126)))))))))/IF(AND($D126=2,'ראשי-פרטים כלליים וריכוז הוצאות'!$D$68&lt;&gt;4),1.2,1)</f>
        <v>0</v>
      </c>
      <c r="KY126" s="263"/>
      <c r="KZ126" s="264"/>
      <c r="LA126" s="265"/>
      <c r="LB126" s="266"/>
      <c r="LC126" s="267">
        <f t="shared" si="168"/>
        <v>0</v>
      </c>
      <c r="LD126" s="260">
        <f>+(IF(OR($B126=0,$C126=0,$D126=0,$DC$2&gt;$OE$1),0,IF(OR(KY126=0,LA126=0,LB126=0),0,MIN((VLOOKUP($D126,SALERYCODE,3,0))*(IF($D126=6,LB126,LA126))*((MIN((VLOOKUP($D126,SALERYCODE,5,0)),(IF($D126=6,LA126,LB126))))),MIN((VLOOKUP($D126,SALERYCODE,3,0)),(KY126+KZ126))*(IF($D126=6,LB126,((MIN((VLOOKUP($D126,SALERYCODE,5,0)),LB126)))))))))/IF(AND($D126=2,'ראשי-פרטים כלליים וריכוז הוצאות'!$D$68&lt;&gt;4),1.2,1)</f>
        <v>0</v>
      </c>
      <c r="LE126" s="263"/>
      <c r="LF126" s="264"/>
      <c r="LG126" s="265"/>
      <c r="LH126" s="266"/>
      <c r="LI126" s="267">
        <f t="shared" si="169"/>
        <v>0</v>
      </c>
      <c r="LJ126" s="260">
        <f>+(IF(OR($B126=0,$C126=0,$D126=0,$DC$2&gt;$OE$1),0,IF(OR(LE126=0,LG126=0,LH126=0),0,MIN((VLOOKUP($D126,SALERYCODE,3,0))*(IF($D126=6,LH126,LG126))*((MIN((VLOOKUP($D126,SALERYCODE,5,0)),(IF($D126=6,LG126,LH126))))),MIN((VLOOKUP($D126,SALERYCODE,3,0)),(LE126+LF126))*(IF($D126=6,LH126,((MIN((VLOOKUP($D126,SALERYCODE,5,0)),LH126)))))))))/IF(AND($D126=2,'ראשי-פרטים כלליים וריכוז הוצאות'!$D$68&lt;&gt;4),1.2,1)</f>
        <v>0</v>
      </c>
      <c r="LK126" s="263"/>
      <c r="LL126" s="264"/>
      <c r="LM126" s="265"/>
      <c r="LN126" s="266"/>
      <c r="LO126" s="267">
        <f t="shared" si="170"/>
        <v>0</v>
      </c>
      <c r="LP126" s="260">
        <f>+(IF(OR($B126=0,$C126=0,$D126=0,$DC$2&gt;$OE$1),0,IF(OR(LK126=0,LM126=0,LN126=0),0,MIN((VLOOKUP($D126,SALERYCODE,3,0))*(IF($D126=6,LN126,LM126))*((MIN((VLOOKUP($D126,SALERYCODE,5,0)),(IF($D126=6,LM126,LN126))))),MIN((VLOOKUP($D126,SALERYCODE,3,0)),(LK126+LL126))*(IF($D126=6,LN126,((MIN((VLOOKUP($D126,SALERYCODE,5,0)),LN126)))))))))/IF(AND($D126=2,'ראשי-פרטים כלליים וריכוז הוצאות'!$D$68&lt;&gt;4),1.2,1)</f>
        <v>0</v>
      </c>
      <c r="LQ126" s="263"/>
      <c r="LR126" s="264"/>
      <c r="LS126" s="265"/>
      <c r="LT126" s="266"/>
      <c r="LU126" s="267">
        <f t="shared" si="171"/>
        <v>0</v>
      </c>
      <c r="LV126" s="260">
        <f>+(IF(OR($B126=0,$C126=0,$D126=0,$DC$2&gt;$OE$1),0,IF(OR(LQ126=0,LS126=0,LT126=0),0,MIN((VLOOKUP($D126,SALERYCODE,3,0))*(IF($D126=6,LT126,LS126))*((MIN((VLOOKUP($D126,SALERYCODE,5,0)),(IF($D126=6,LS126,LT126))))),MIN((VLOOKUP($D126,SALERYCODE,3,0)),(LQ126+LR126))*(IF($D126=6,LT126,((MIN((VLOOKUP($D126,SALERYCODE,5,0)),LT126)))))))))/IF(AND($D126=2,'ראשי-פרטים כלליים וריכוז הוצאות'!$D$68&lt;&gt;4),1.2,1)</f>
        <v>0</v>
      </c>
      <c r="LW126" s="263"/>
      <c r="LX126" s="264"/>
      <c r="LY126" s="265"/>
      <c r="LZ126" s="266"/>
      <c r="MA126" s="267">
        <f t="shared" si="172"/>
        <v>0</v>
      </c>
      <c r="MB126" s="260">
        <f>+(IF(OR($B126=0,$C126=0,$D126=0,$DC$2&gt;$OE$1),0,IF(OR(LW126=0,LY126=0,LZ126=0),0,MIN((VLOOKUP($D126,SALERYCODE,3,0))*(IF($D126=6,LZ126,LY126))*((MIN((VLOOKUP($D126,SALERYCODE,5,0)),(IF($D126=6,LY126,LZ126))))),MIN((VLOOKUP($D126,SALERYCODE,3,0)),(LW126+LX126))*(IF($D126=6,LZ126,((MIN((VLOOKUP($D126,SALERYCODE,5,0)),LZ126)))))))))/IF(AND($D126=2,'ראשי-פרטים כלליים וריכוז הוצאות'!$D$68&lt;&gt;4),1.2,1)</f>
        <v>0</v>
      </c>
      <c r="MC126" s="263"/>
      <c r="MD126" s="264"/>
      <c r="ME126" s="265"/>
      <c r="MF126" s="266"/>
      <c r="MG126" s="267">
        <f t="shared" si="173"/>
        <v>0</v>
      </c>
      <c r="MH126" s="260">
        <f>+(IF(OR($B126=0,$C126=0,$D126=0,$DC$2&gt;$OE$1),0,IF(OR(MC126=0,ME126=0,MF126=0),0,MIN((VLOOKUP($D126,SALERYCODE,3,0))*(IF($D126=6,MF126,ME126))*((MIN((VLOOKUP($D126,SALERYCODE,5,0)),(IF($D126=6,ME126,MF126))))),MIN((VLOOKUP($D126,SALERYCODE,3,0)),(MC126+MD126))*(IF($D126=6,MF126,((MIN((VLOOKUP($D126,SALERYCODE,5,0)),MF126)))))))))/IF(AND($D126=2,'ראשי-פרטים כלליים וריכוז הוצאות'!$D$68&lt;&gt;4),1.2,1)</f>
        <v>0</v>
      </c>
      <c r="MI126" s="263"/>
      <c r="MJ126" s="264"/>
      <c r="MK126" s="265"/>
      <c r="ML126" s="266"/>
      <c r="MM126" s="267">
        <f t="shared" si="174"/>
        <v>0</v>
      </c>
      <c r="MN126" s="260">
        <f>+(IF(OR($B126=0,$C126=0,$D126=0,$DC$2&gt;$OE$1),0,IF(OR(MI126=0,MK126=0,ML126=0),0,MIN((VLOOKUP($D126,SALERYCODE,3,0))*(IF($D126=6,ML126,MK126))*((MIN((VLOOKUP($D126,SALERYCODE,5,0)),(IF($D126=6,MK126,ML126))))),MIN((VLOOKUP($D126,SALERYCODE,3,0)),(MI126+MJ126))*(IF($D126=6,ML126,((MIN((VLOOKUP($D126,SALERYCODE,5,0)),ML126)))))))))/IF(AND($D126=2,'ראשי-פרטים כלליים וריכוז הוצאות'!$D$68&lt;&gt;4),1.2,1)</f>
        <v>0</v>
      </c>
      <c r="MO126" s="263"/>
      <c r="MP126" s="264"/>
      <c r="MQ126" s="265"/>
      <c r="MR126" s="266"/>
      <c r="MS126" s="267">
        <f t="shared" si="175"/>
        <v>0</v>
      </c>
      <c r="MT126" s="260">
        <f>+(IF(OR($B126=0,$C126=0,$D126=0,$DC$2&gt;$OE$1),0,IF(OR(MO126=0,MQ126=0,MR126=0),0,MIN((VLOOKUP($D126,SALERYCODE,3,0))*(IF($D126=6,MR126,MQ126))*((MIN((VLOOKUP($D126,SALERYCODE,5,0)),(IF($D126=6,MQ126,MR126))))),MIN((VLOOKUP($D126,SALERYCODE,3,0)),(MO126+MP126))*(IF($D126=6,MR126,((MIN((VLOOKUP($D126,SALERYCODE,5,0)),MR126)))))))))/IF(AND($D126=2,'ראשי-פרטים כלליים וריכוז הוצאות'!$D$68&lt;&gt;4),1.2,1)</f>
        <v>0</v>
      </c>
      <c r="MU126" s="263"/>
      <c r="MV126" s="264"/>
      <c r="MW126" s="265"/>
      <c r="MX126" s="266"/>
      <c r="MY126" s="267">
        <f t="shared" si="176"/>
        <v>0</v>
      </c>
      <c r="MZ126" s="260">
        <f>+(IF(OR($B126=0,$C126=0,$D126=0,$DC$2&gt;$OE$1),0,IF(OR(MU126=0,MW126=0,MX126=0),0,MIN((VLOOKUP($D126,SALERYCODE,3,0))*(IF($D126=6,MX126,MW126))*((MIN((VLOOKUP($D126,SALERYCODE,5,0)),(IF($D126=6,MW126,MX126))))),MIN((VLOOKUP($D126,SALERYCODE,3,0)),(MU126+MV126))*(IF($D126=6,MX126,((MIN((VLOOKUP($D126,SALERYCODE,5,0)),MX126)))))))))/IF(AND($D126=2,'ראשי-פרטים כלליים וריכוז הוצאות'!$D$68&lt;&gt;4),1.2,1)</f>
        <v>0</v>
      </c>
      <c r="NA126" s="263"/>
      <c r="NB126" s="264"/>
      <c r="NC126" s="265"/>
      <c r="ND126" s="266"/>
      <c r="NE126" s="267">
        <f t="shared" si="177"/>
        <v>0</v>
      </c>
      <c r="NF126" s="260">
        <f>+(IF(OR($B126=0,$C126=0,$D126=0,$DC$2&gt;$OE$1),0,IF(OR(NA126=0,NC126=0,ND126=0),0,MIN((VLOOKUP($D126,SALERYCODE,3,0))*(IF($D126=6,ND126,NC126))*((MIN((VLOOKUP($D126,SALERYCODE,5,0)),(IF($D126=6,NC126,ND126))))),MIN((VLOOKUP($D126,SALERYCODE,3,0)),(NA126+NB126))*(IF($D126=6,ND126,((MIN((VLOOKUP($D126,SALERYCODE,5,0)),ND126)))))))))/IF(AND($D126=2,'ראשי-פרטים כלליים וריכוז הוצאות'!$D$68&lt;&gt;4),1.2,1)</f>
        <v>0</v>
      </c>
      <c r="NG126" s="263"/>
      <c r="NH126" s="264"/>
      <c r="NI126" s="265"/>
      <c r="NJ126" s="266"/>
      <c r="NK126" s="267">
        <f t="shared" si="178"/>
        <v>0</v>
      </c>
      <c r="NL126" s="260">
        <f>+(IF(OR($B126=0,$C126=0,$D126=0,$DC$2&gt;$OE$1),0,IF(OR(NG126=0,NI126=0,NJ126=0),0,MIN((VLOOKUP($D126,SALERYCODE,3,0))*(IF($D126=6,NJ126,NI126))*((MIN((VLOOKUP($D126,SALERYCODE,5,0)),(IF($D126=6,NI126,NJ126))))),MIN((VLOOKUP($D126,SALERYCODE,3,0)),(NG126+NH126))*(IF($D126=6,NJ126,((MIN((VLOOKUP($D126,SALERYCODE,5,0)),NJ126)))))))))/IF(AND($D126=2,'ראשי-פרטים כלליים וריכוז הוצאות'!$D$68&lt;&gt;4),1.2,1)</f>
        <v>0</v>
      </c>
      <c r="NM126" s="263"/>
      <c r="NN126" s="264"/>
      <c r="NO126" s="265"/>
      <c r="NP126" s="266"/>
      <c r="NQ126" s="267">
        <f t="shared" si="179"/>
        <v>0</v>
      </c>
      <c r="NR126" s="260">
        <f>+(IF(OR($B126=0,$C126=0,$D126=0,$DC$2&gt;$OE$1),0,IF(OR(NM126=0,NO126=0,NP126=0),0,MIN((VLOOKUP($D126,SALERYCODE,3,0))*(IF($D126=6,NP126,NO126))*((MIN((VLOOKUP($D126,SALERYCODE,5,0)),(IF($D126=6,NO126,NP126))))),MIN((VLOOKUP($D126,SALERYCODE,3,0)),(NM126+NN126))*(IF($D126=6,NP126,((MIN((VLOOKUP($D126,SALERYCODE,5,0)),NP126)))))))))/IF(AND($D126=2,'ראשי-פרטים כלליים וריכוז הוצאות'!$D$68&lt;&gt;4),1.2,1)</f>
        <v>0</v>
      </c>
      <c r="NS126" s="263"/>
      <c r="NT126" s="264"/>
      <c r="NU126" s="265"/>
      <c r="NV126" s="266"/>
      <c r="NW126" s="267">
        <f t="shared" si="180"/>
        <v>0</v>
      </c>
      <c r="NX126" s="260">
        <f>+(IF(OR($B126=0,$C126=0,$D126=0,$DC$2&gt;$OE$1),0,IF(OR(NS126=0,NU126=0,NV126=0),0,MIN((VLOOKUP($D126,SALERYCODE,3,0))*(IF($D126=6,NV126,NU126))*((MIN((VLOOKUP($D126,SALERYCODE,5,0)),(IF($D126=6,NU126,NV126))))),MIN((VLOOKUP($D126,SALERYCODE,3,0)),(NS126+NT126))*(IF($D126=6,NV126,((MIN((VLOOKUP($D126,SALERYCODE,5,0)),NV126)))))))))/IF(AND($D126=2,'ראשי-פרטים כלליים וריכוז הוצאות'!$D$68&lt;&gt;4),1.2,1)</f>
        <v>0</v>
      </c>
      <c r="NY126" s="263"/>
      <c r="NZ126" s="264"/>
      <c r="OA126" s="265"/>
      <c r="OB126" s="266"/>
      <c r="OC126" s="267">
        <f t="shared" si="181"/>
        <v>0</v>
      </c>
      <c r="OD126" s="260">
        <f>+(IF(OR($B126=0,$C126=0,$D126=0,$DC$2&gt;$OE$1),0,IF(OR(NY126=0,OA126=0,OB126=0),0,MIN((VLOOKUP($D126,SALERYCODE,3,0))*(IF($D126=6,OB126,OA126))*((MIN((VLOOKUP($D126,SALERYCODE,5,0)),(IF($D126=6,OA126,OB126))))),MIN((VLOOKUP($D126,SALERYCODE,3,0)),(NY126+NZ126))*(IF($D126=6,OB126,((MIN((VLOOKUP($D126,SALERYCODE,5,0)),OB126)))))))))/IF(AND($D126=2,'ראשי-פרטים כלליים וריכוז הוצאות'!$D$68&lt;&gt;4),1.2,1)</f>
        <v>0</v>
      </c>
      <c r="OE126" s="275">
        <f t="shared" si="192"/>
        <v>0</v>
      </c>
      <c r="OF126" s="283">
        <f t="shared" si="193"/>
        <v>9.9999999999999995E-7</v>
      </c>
      <c r="OG126" s="276">
        <f t="shared" si="194"/>
        <v>0</v>
      </c>
      <c r="OH126" s="275">
        <f t="shared" si="195"/>
        <v>0</v>
      </c>
      <c r="OI126" s="275">
        <v>0</v>
      </c>
      <c r="OJ126" s="258">
        <f t="shared" si="191"/>
        <v>0</v>
      </c>
      <c r="OK126" s="284"/>
      <c r="OL126" s="116">
        <f>MIN(OJ126+OK126*OF126*OE126/$OL$1/IF(AND($D126=2,'ראשי-פרטים כלליים וריכוז הוצאות'!$D$68&lt;&gt;4),1.2,1),IF($D126&gt;0,VLOOKUP($D126,SALERYCODE,3,0)*12*OG126,0))</f>
        <v>0</v>
      </c>
      <c r="OM126" s="95">
        <f t="shared" si="182"/>
        <v>0</v>
      </c>
      <c r="ON126" s="11">
        <f t="shared" si="183"/>
        <v>0</v>
      </c>
      <c r="OO126" s="11">
        <f t="shared" si="184"/>
        <v>0</v>
      </c>
      <c r="OP126" s="22">
        <f t="shared" si="185"/>
        <v>0</v>
      </c>
      <c r="OQ126" s="11">
        <f t="shared" si="186"/>
        <v>0</v>
      </c>
      <c r="OR126" s="11" t="e">
        <f>#REF!</f>
        <v>#REF!</v>
      </c>
      <c r="OS126" s="35" t="e">
        <f>#REF!-OP126</f>
        <v>#REF!</v>
      </c>
      <c r="OT126" s="35" t="e">
        <f>OS126-#REF!</f>
        <v>#REF!</v>
      </c>
      <c r="OU126" s="43" t="e">
        <f>IF(AND(OP126&gt;0,(OS126=#REF!-OP126)),"מועסק פחות מ-10% מזמנו במופ","")</f>
        <v>#REF!</v>
      </c>
    </row>
    <row r="127" spans="1:411" ht="24" hidden="1" customHeight="1" outlineLevel="1" x14ac:dyDescent="0.2">
      <c r="A127" s="282">
        <v>124</v>
      </c>
      <c r="B127" s="269"/>
      <c r="C127" s="270"/>
      <c r="D127" s="271"/>
      <c r="E127" s="263"/>
      <c r="F127" s="264"/>
      <c r="G127" s="265"/>
      <c r="H127" s="266"/>
      <c r="I127" s="267">
        <f t="shared" si="117"/>
        <v>0</v>
      </c>
      <c r="J127" s="260">
        <f>(IF(OR($B127=0,$C127=0,$D127=0,$E$2&gt;$OE$1),0,IF(OR($E127=0,$G127=0,$H127=0),0,MIN((VLOOKUP($D127,SALERYCODE,3,0))*(IF($D127=6,$H127,$G127))*((MIN((VLOOKUP($D127,SALERYCODE,5,0)),(IF($D127=6,$G127,$H127))))),MIN((VLOOKUP($D127,SALERYCODE,3,0)),($E127+$F127))*(IF($D127=6,$H127,((MIN((VLOOKUP($D127,SALERYCODE,5,0)),$H127)))))))))/IF(AND($D127=2,'ראשי-פרטים כלליים וריכוז הוצאות'!$D$68&lt;&gt;4),1.2,1)</f>
        <v>0</v>
      </c>
      <c r="K127" s="263"/>
      <c r="L127" s="264"/>
      <c r="M127" s="265"/>
      <c r="N127" s="266"/>
      <c r="O127" s="267">
        <f t="shared" si="118"/>
        <v>0</v>
      </c>
      <c r="P127" s="260">
        <f>+(IF(OR($B127=0,$C127=0,$D127=0,$K$2&gt;$OE$1),0,IF(OR($K127=0,$M127=0,$N127=0),0,MIN((VLOOKUP($D127,SALERYCODE,3,0))*(IF($D127=6,$N127,$M127))*((MIN((VLOOKUP($D127,SALERYCODE,5,0)),(IF($D127=6,$M127,$N127))))),MIN((VLOOKUP($D127,SALERYCODE,3,0)),($K127+$L127))*(IF($D127=6,$N127,((MIN((VLOOKUP($D127,SALERYCODE,5,0)),$N127)))))))))/IF(AND($D127=2,'ראשי-פרטים כלליים וריכוז הוצאות'!$D$68&lt;&gt;4),1.2,1)</f>
        <v>0</v>
      </c>
      <c r="Q127" s="263"/>
      <c r="R127" s="264"/>
      <c r="S127" s="265"/>
      <c r="T127" s="266"/>
      <c r="U127" s="267">
        <f t="shared" si="119"/>
        <v>0</v>
      </c>
      <c r="V127" s="260">
        <f>+(IF(OR($B127=0,$C127=0,$D127=0,$Q$2&gt;$OE$1),0,IF(OR(Q127=0,S127=0,T127=0),0,MIN((VLOOKUP($D127,SALERYCODE,3,0))*(IF($D127=6,T127,S127))*((MIN((VLOOKUP($D127,SALERYCODE,5,0)),(IF($D127=6,S127,T127))))),MIN((VLOOKUP($D127,SALERYCODE,3,0)),(Q127+R127))*(IF($D127=6,T127,((MIN((VLOOKUP($D127,SALERYCODE,5,0)),T127)))))))))/IF(AND($D127=2,'ראשי-פרטים כלליים וריכוז הוצאות'!$D$68&lt;&gt;4),1.2,1)</f>
        <v>0</v>
      </c>
      <c r="W127" s="263"/>
      <c r="X127" s="264"/>
      <c r="Y127" s="265"/>
      <c r="Z127" s="266"/>
      <c r="AA127" s="267">
        <f t="shared" si="120"/>
        <v>0</v>
      </c>
      <c r="AB127" s="260">
        <f>+(IF(OR($B127=0,$C127=0,$D127=0,$W$2&gt;$OE$1),0,IF(OR(W127=0,Y127=0,Z127=0),0,MIN((VLOOKUP($D127,SALERYCODE,3,0))*(IF($D127=6,Z127,Y127))*((MIN((VLOOKUP($D127,SALERYCODE,5,0)),(IF($D127=6,Y127,Z127))))),MIN((VLOOKUP($D127,SALERYCODE,3,0)),(W127+X127))*(IF($D127=6,Z127,((MIN((VLOOKUP($D127,SALERYCODE,5,0)),Z127)))))))))/IF(AND($D127=2,'ראשי-פרטים כלליים וריכוז הוצאות'!$D$68&lt;&gt;4),1.2,1)</f>
        <v>0</v>
      </c>
      <c r="AC127" s="263"/>
      <c r="AD127" s="264"/>
      <c r="AE127" s="265"/>
      <c r="AF127" s="266"/>
      <c r="AG127" s="267">
        <f t="shared" si="121"/>
        <v>0</v>
      </c>
      <c r="AH127" s="260">
        <f>+(IF(OR($B127=0,$C127=0,$D127=0,$AC$2&gt;$OE$1),0,IF(OR(AC127=0,AE127=0,AF127=0),0,MIN((VLOOKUP($D127,SALERYCODE,3,0))*(IF($D127=6,AF127,AE127))*((MIN((VLOOKUP($D127,SALERYCODE,5,0)),(IF($D127=6,AE127,AF127))))),MIN((VLOOKUP($D127,SALERYCODE,3,0)),(AC127+AD127))*(IF($D127=6,AF127,((MIN((VLOOKUP($D127,SALERYCODE,5,0)),AF127)))))))))/IF(AND($D127=2,'ראשי-פרטים כלליים וריכוז הוצאות'!$D$68&lt;&gt;4),1.2,1)</f>
        <v>0</v>
      </c>
      <c r="AI127" s="263"/>
      <c r="AJ127" s="264"/>
      <c r="AK127" s="265"/>
      <c r="AL127" s="266"/>
      <c r="AM127" s="267">
        <f t="shared" si="122"/>
        <v>0</v>
      </c>
      <c r="AN127" s="260">
        <f>+(IF(OR($B127=0,$C127=0,$D127=0,$AI$2&gt;$OE$1),0,IF(OR(AI127=0,AK127=0,AL127=0),0,MIN((VLOOKUP($D127,SALERYCODE,3,0))*(IF($D127=6,AL127,AK127))*((MIN((VLOOKUP($D127,SALERYCODE,5,0)),(IF($D127=6,AK127,AL127))))),MIN((VLOOKUP($D127,SALERYCODE,3,0)),(AI127+AJ127))*(IF($D127=6,AL127,((MIN((VLOOKUP($D127,SALERYCODE,5,0)),AL127)))))))))/IF(AND($D127=2,'ראשי-פרטים כלליים וריכוז הוצאות'!$D$68&lt;&gt;4),1.2,1)</f>
        <v>0</v>
      </c>
      <c r="AO127" s="263"/>
      <c r="AP127" s="264"/>
      <c r="AQ127" s="265"/>
      <c r="AR127" s="266"/>
      <c r="AS127" s="267">
        <f t="shared" si="123"/>
        <v>0</v>
      </c>
      <c r="AT127" s="260">
        <f>+(IF(OR($B127=0,$C127=0,$D127=0,$AO$2&gt;$OE$1),0,IF(OR(AO127=0,AQ127=0,AR127=0),0,MIN((VLOOKUP($D127,SALERYCODE,3,0))*(IF($D127=6,AR127,AQ127))*((MIN((VLOOKUP($D127,SALERYCODE,5,0)),(IF($D127=6,AQ127,AR127))))),MIN((VLOOKUP($D127,SALERYCODE,3,0)),(AO127+AP127))*(IF($D127=6,AR127,((MIN((VLOOKUP($D127,SALERYCODE,5,0)),AR127)))))))))/IF(AND($D127=2,'ראשי-פרטים כלליים וריכוז הוצאות'!$D$68&lt;&gt;4),1.2,1)</f>
        <v>0</v>
      </c>
      <c r="AU127" s="263"/>
      <c r="AV127" s="264"/>
      <c r="AW127" s="265"/>
      <c r="AX127" s="266"/>
      <c r="AY127" s="267">
        <f t="shared" si="124"/>
        <v>0</v>
      </c>
      <c r="AZ127" s="260">
        <f>+(IF(OR($B127=0,$C127=0,$D127=0,$AU$2&gt;$OE$1),0,IF(OR(AU127=0,AW127=0,AX127=0),0,MIN((VLOOKUP($D127,SALERYCODE,3,0))*(IF($D127=6,AX127,AW127))*((MIN((VLOOKUP($D127,SALERYCODE,5,0)),(IF($D127=6,AW127,AX127))))),MIN((VLOOKUP($D127,SALERYCODE,3,0)),(AU127+AV127))*(IF($D127=6,AX127,((MIN((VLOOKUP($D127,SALERYCODE,5,0)),AX127)))))))))/IF(AND($D127=2,'ראשי-פרטים כלליים וריכוז הוצאות'!$D$68&lt;&gt;4),1.2,1)</f>
        <v>0</v>
      </c>
      <c r="BA127" s="263"/>
      <c r="BB127" s="264"/>
      <c r="BC127" s="265"/>
      <c r="BD127" s="266"/>
      <c r="BE127" s="267">
        <f t="shared" si="125"/>
        <v>0</v>
      </c>
      <c r="BF127" s="260">
        <f>+(IF(OR($B127=0,$C127=0,$D127=0,$BA$2&gt;$OE$1),0,IF(OR(BA127=0,BC127=0,BD127=0),0,MIN((VLOOKUP($D127,SALERYCODE,3,0))*(IF($D127=6,BD127,BC127))*((MIN((VLOOKUP($D127,SALERYCODE,5,0)),(IF($D127=6,BC127,BD127))))),MIN((VLOOKUP($D127,SALERYCODE,3,0)),(BA127+BB127))*(IF($D127=6,BD127,((MIN((VLOOKUP($D127,SALERYCODE,5,0)),BD127)))))))))/IF(AND($D127=2,'ראשי-פרטים כלליים וריכוז הוצאות'!$D$68&lt;&gt;4),1.2,1)</f>
        <v>0</v>
      </c>
      <c r="BG127" s="263"/>
      <c r="BH127" s="264"/>
      <c r="BI127" s="265"/>
      <c r="BJ127" s="266"/>
      <c r="BK127" s="267">
        <f t="shared" si="126"/>
        <v>0</v>
      </c>
      <c r="BL127" s="260">
        <f>+(IF(OR($B127=0,$C127=0,$D127=0,$BG$2&gt;$OE$1),0,IF(OR(BG127=0,BI127=0,BJ127=0),0,MIN((VLOOKUP($D127,SALERYCODE,3,0))*(IF($D127=6,BJ127,BI127))*((MIN((VLOOKUP($D127,SALERYCODE,5,0)),(IF($D127=6,BI127,BJ127))))),MIN((VLOOKUP($D127,SALERYCODE,3,0)),(BG127+BH127))*(IF($D127=6,BJ127,((MIN((VLOOKUP($D127,SALERYCODE,5,0)),BJ127)))))))))/IF(AND($D127=2,'ראשי-פרטים כלליים וריכוז הוצאות'!$D$68&lt;&gt;4),1.2,1)</f>
        <v>0</v>
      </c>
      <c r="BM127" s="263"/>
      <c r="BN127" s="264"/>
      <c r="BO127" s="265"/>
      <c r="BP127" s="266"/>
      <c r="BQ127" s="267">
        <f t="shared" si="127"/>
        <v>0</v>
      </c>
      <c r="BR127" s="260">
        <f>+(IF(OR($B127=0,$C127=0,$D127=0,$BM$2&gt;$OE$1),0,IF(OR(BM127=0,BO127=0,BP127=0),0,MIN((VLOOKUP($D127,SALERYCODE,3,0))*(IF($D127=6,BP127,BO127))*((MIN((VLOOKUP($D127,SALERYCODE,5,0)),(IF($D127=6,BO127,BP127))))),MIN((VLOOKUP($D127,SALERYCODE,3,0)),(BM127+BN127))*(IF($D127=6,BP127,((MIN((VLOOKUP($D127,SALERYCODE,5,0)),BP127)))))))))/IF(AND($D127=2,'ראשי-פרטים כלליים וריכוז הוצאות'!$D$68&lt;&gt;4),1.2,1)</f>
        <v>0</v>
      </c>
      <c r="BS127" s="263"/>
      <c r="BT127" s="264"/>
      <c r="BU127" s="265"/>
      <c r="BV127" s="266"/>
      <c r="BW127" s="267">
        <f t="shared" si="128"/>
        <v>0</v>
      </c>
      <c r="BX127" s="260">
        <f>+(IF(OR($B127=0,$C127=0,$D127=0,$BS$2&gt;$OE$1),0,IF(OR(BS127=0,BU127=0,BV127=0),0,MIN((VLOOKUP($D127,SALERYCODE,3,0))*(IF($D127=6,BV127,BU127))*((MIN((VLOOKUP($D127,SALERYCODE,5,0)),(IF($D127=6,BU127,BV127))))),MIN((VLOOKUP($D127,SALERYCODE,3,0)),(BS127+BT127))*(IF($D127=6,BV127,((MIN((VLOOKUP($D127,SALERYCODE,5,0)),BV127)))))))))/IF(AND($D127=2,'ראשי-פרטים כלליים וריכוז הוצאות'!$D$68&lt;&gt;4),1.2,1)</f>
        <v>0</v>
      </c>
      <c r="BY127" s="263"/>
      <c r="BZ127" s="264"/>
      <c r="CA127" s="265"/>
      <c r="CB127" s="266"/>
      <c r="CC127" s="267">
        <f t="shared" si="129"/>
        <v>0</v>
      </c>
      <c r="CD127" s="260">
        <f>+(IF(OR($B127=0,$C127=0,$D127=0,$BY$2&gt;$OE$1),0,IF(OR(BY127=0,CA127=0,CB127=0),0,MIN((VLOOKUP($D127,SALERYCODE,3,0))*(IF($D127=6,CB127,CA127))*((MIN((VLOOKUP($D127,SALERYCODE,5,0)),(IF($D127=6,CA127,CB127))))),MIN((VLOOKUP($D127,SALERYCODE,3,0)),(BY127+BZ127))*(IF($D127=6,CB127,((MIN((VLOOKUP($D127,SALERYCODE,5,0)),CB127)))))))))/IF(AND($D127=2,'ראשי-פרטים כלליים וריכוז הוצאות'!$D$68&lt;&gt;4),1.2,1)</f>
        <v>0</v>
      </c>
      <c r="CE127" s="263"/>
      <c r="CF127" s="264"/>
      <c r="CG127" s="265"/>
      <c r="CH127" s="266"/>
      <c r="CI127" s="267">
        <f t="shared" si="130"/>
        <v>0</v>
      </c>
      <c r="CJ127" s="260">
        <f>+(IF(OR($B127=0,$C127=0,$D127=0,$CE$2&gt;$OE$1),0,IF(OR(CE127=0,CG127=0,CH127=0),0,MIN((VLOOKUP($D127,SALERYCODE,3,0))*(IF($D127=6,CH127,CG127))*((MIN((VLOOKUP($D127,SALERYCODE,5,0)),(IF($D127=6,CG127,CH127))))),MIN((VLOOKUP($D127,SALERYCODE,3,0)),(CE127+CF127))*(IF($D127=6,CH127,((MIN((VLOOKUP($D127,SALERYCODE,5,0)),CH127)))))))))/IF(AND($D127=2,'ראשי-פרטים כלליים וריכוז הוצאות'!$D$68&lt;&gt;4),1.2,1)</f>
        <v>0</v>
      </c>
      <c r="CK127" s="263"/>
      <c r="CL127" s="264"/>
      <c r="CM127" s="265"/>
      <c r="CN127" s="266"/>
      <c r="CO127" s="267">
        <f t="shared" si="131"/>
        <v>0</v>
      </c>
      <c r="CP127" s="260">
        <f>+(IF(OR($B127=0,$C127=0,$D127=0,$CK$2&gt;$OE$1),0,IF(OR(CK127=0,CM127=0,CN127=0),0,MIN((VLOOKUP($D127,SALERYCODE,3,0))*(IF($D127=6,CN127,CM127))*((MIN((VLOOKUP($D127,SALERYCODE,5,0)),(IF($D127=6,CM127,CN127))))),MIN((VLOOKUP($D127,SALERYCODE,3,0)),(CK127+CL127))*(IF($D127=6,CN127,((MIN((VLOOKUP($D127,SALERYCODE,5,0)),CN127)))))))))/IF(AND($D127=2,'ראשי-פרטים כלליים וריכוז הוצאות'!$D$68&lt;&gt;4),1.2,1)</f>
        <v>0</v>
      </c>
      <c r="CQ127" s="263"/>
      <c r="CR127" s="264"/>
      <c r="CS127" s="265"/>
      <c r="CT127" s="266"/>
      <c r="CU127" s="267">
        <f t="shared" si="132"/>
        <v>0</v>
      </c>
      <c r="CV127" s="260">
        <f>+(IF(OR($B127=0,$C127=0,$D127=0,$CQ$2&gt;$OE$1),0,IF(OR(CQ127=0,CS127=0,CT127=0),0,MIN((VLOOKUP($D127,SALERYCODE,3,0))*(IF($D127=6,CT127,CS127))*((MIN((VLOOKUP($D127,SALERYCODE,5,0)),(IF($D127=6,CS127,CT127))))),MIN((VLOOKUP($D127,SALERYCODE,3,0)),(CQ127+CR127))*(IF($D127=6,CT127,((MIN((VLOOKUP($D127,SALERYCODE,5,0)),CT127)))))))))/IF(AND($D127=2,'ראשי-פרטים כלליים וריכוז הוצאות'!$D$68&lt;&gt;4),1.2,1)</f>
        <v>0</v>
      </c>
      <c r="CW127" s="263"/>
      <c r="CX127" s="264"/>
      <c r="CY127" s="265"/>
      <c r="CZ127" s="266"/>
      <c r="DA127" s="267">
        <f t="shared" si="133"/>
        <v>0</v>
      </c>
      <c r="DB127" s="260">
        <f>+(IF(OR($B127=0,$C127=0,$D127=0,$CW$2&gt;$OE$1),0,IF(OR(CW127=0,CY127=0,CZ127=0),0,MIN((VLOOKUP($D127,SALERYCODE,3,0))*(IF($D127=6,CZ127,CY127))*((MIN((VLOOKUP($D127,SALERYCODE,5,0)),(IF($D127=6,CY127,CZ127))))),MIN((VLOOKUP($D127,SALERYCODE,3,0)),(CW127+CX127))*(IF($D127=6,CZ127,((MIN((VLOOKUP($D127,SALERYCODE,5,0)),CZ127)))))))))/IF(AND($D127=2,'ראשי-פרטים כלליים וריכוז הוצאות'!$D$68&lt;&gt;4),1.2,1)</f>
        <v>0</v>
      </c>
      <c r="DC127" s="263"/>
      <c r="DD127" s="264"/>
      <c r="DE127" s="265"/>
      <c r="DF127" s="266"/>
      <c r="DG127" s="267">
        <f t="shared" si="134"/>
        <v>0</v>
      </c>
      <c r="DH127" s="260">
        <f>+(IF(OR($B127=0,$C127=0,$D127=0,$DC$2&gt;$OE$1),0,IF(OR(DC127=0,DE127=0,DF127=0),0,MIN((VLOOKUP($D127,SALERYCODE,3,0))*(IF($D127=6,DF127,DE127))*((MIN((VLOOKUP($D127,SALERYCODE,5,0)),(IF($D127=6,DE127,DF127))))),MIN((VLOOKUP($D127,SALERYCODE,3,0)),(DC127+DD127))*(IF($D127=6,DF127,((MIN((VLOOKUP($D127,SALERYCODE,5,0)),DF127)))))))))/IF(AND($D127=2,'ראשי-פרטים כלליים וריכוז הוצאות'!$D$68&lt;&gt;4),1.2,1)</f>
        <v>0</v>
      </c>
      <c r="DI127" s="263"/>
      <c r="DJ127" s="264"/>
      <c r="DK127" s="265"/>
      <c r="DL127" s="266"/>
      <c r="DM127" s="267">
        <f t="shared" si="135"/>
        <v>0</v>
      </c>
      <c r="DN127" s="260">
        <f>+(IF(OR($B127=0,$C127=0,$D127=0,$DC$2&gt;$OE$1),0,IF(OR(DI127=0,DK127=0,DL127=0),0,MIN((VLOOKUP($D127,SALERYCODE,3,0))*(IF($D127=6,DL127,DK127))*((MIN((VLOOKUP($D127,SALERYCODE,5,0)),(IF($D127=6,DK127,DL127))))),MIN((VLOOKUP($D127,SALERYCODE,3,0)),(DI127+DJ127))*(IF($D127=6,DL127,((MIN((VLOOKUP($D127,SALERYCODE,5,0)),DL127)))))))))/IF(AND($D127=2,'ראשי-פרטים כלליים וריכוז הוצאות'!$D$68&lt;&gt;4),1.2,1)</f>
        <v>0</v>
      </c>
      <c r="DO127" s="263"/>
      <c r="DP127" s="264"/>
      <c r="DQ127" s="265"/>
      <c r="DR127" s="266"/>
      <c r="DS127" s="267">
        <f t="shared" si="136"/>
        <v>0</v>
      </c>
      <c r="DT127" s="260">
        <f>+(IF(OR($B127=0,$C127=0,$D127=0,$DC$2&gt;$OE$1),0,IF(OR(DO127=0,DQ127=0,DR127=0),0,MIN((VLOOKUP($D127,SALERYCODE,3,0))*(IF($D127=6,DR127,DQ127))*((MIN((VLOOKUP($D127,SALERYCODE,5,0)),(IF($D127=6,DQ127,DR127))))),MIN((VLOOKUP($D127,SALERYCODE,3,0)),(DO127+DP127))*(IF($D127=6,DR127,((MIN((VLOOKUP($D127,SALERYCODE,5,0)),DR127)))))))))/IF(AND($D127=2,'ראשי-פרטים כלליים וריכוז הוצאות'!$D$68&lt;&gt;4),1.2,1)</f>
        <v>0</v>
      </c>
      <c r="DU127" s="263"/>
      <c r="DV127" s="264"/>
      <c r="DW127" s="265"/>
      <c r="DX127" s="266"/>
      <c r="DY127" s="267">
        <f t="shared" si="137"/>
        <v>0</v>
      </c>
      <c r="DZ127" s="260">
        <f>+(IF(OR($B127=0,$C127=0,$D127=0,$DC$2&gt;$OE$1),0,IF(OR(DU127=0,DW127=0,DX127=0),0,MIN((VLOOKUP($D127,SALERYCODE,3,0))*(IF($D127=6,DX127,DW127))*((MIN((VLOOKUP($D127,SALERYCODE,5,0)),(IF($D127=6,DW127,DX127))))),MIN((VLOOKUP($D127,SALERYCODE,3,0)),(DU127+DV127))*(IF($D127=6,DX127,((MIN((VLOOKUP($D127,SALERYCODE,5,0)),DX127)))))))))/IF(AND($D127=2,'ראשי-פרטים כלליים וריכוז הוצאות'!$D$68&lt;&gt;4),1.2,1)</f>
        <v>0</v>
      </c>
      <c r="EA127" s="263"/>
      <c r="EB127" s="264"/>
      <c r="EC127" s="265"/>
      <c r="ED127" s="266"/>
      <c r="EE127" s="267">
        <f t="shared" si="138"/>
        <v>0</v>
      </c>
      <c r="EF127" s="260">
        <f>+(IF(OR($B127=0,$C127=0,$D127=0,$DC$2&gt;$OE$1),0,IF(OR(EA127=0,EC127=0,ED127=0),0,MIN((VLOOKUP($D127,SALERYCODE,3,0))*(IF($D127=6,ED127,EC127))*((MIN((VLOOKUP($D127,SALERYCODE,5,0)),(IF($D127=6,EC127,ED127))))),MIN((VLOOKUP($D127,SALERYCODE,3,0)),(EA127+EB127))*(IF($D127=6,ED127,((MIN((VLOOKUP($D127,SALERYCODE,5,0)),ED127)))))))))/IF(AND($D127=2,'ראשי-פרטים כלליים וריכוז הוצאות'!$D$68&lt;&gt;4),1.2,1)</f>
        <v>0</v>
      </c>
      <c r="EG127" s="263"/>
      <c r="EH127" s="264"/>
      <c r="EI127" s="265"/>
      <c r="EJ127" s="266"/>
      <c r="EK127" s="267">
        <f t="shared" si="139"/>
        <v>0</v>
      </c>
      <c r="EL127" s="260">
        <f>+(IF(OR($B127=0,$C127=0,$D127=0,$DC$2&gt;$OE$1),0,IF(OR(EG127=0,EI127=0,EJ127=0),0,MIN((VLOOKUP($D127,SALERYCODE,3,0))*(IF($D127=6,EJ127,EI127))*((MIN((VLOOKUP($D127,SALERYCODE,5,0)),(IF($D127=6,EI127,EJ127))))),MIN((VLOOKUP($D127,SALERYCODE,3,0)),(EG127+EH127))*(IF($D127=6,EJ127,((MIN((VLOOKUP($D127,SALERYCODE,5,0)),EJ127)))))))))/IF(AND($D127=2,'ראשי-פרטים כלליים וריכוז הוצאות'!$D$68&lt;&gt;4),1.2,1)</f>
        <v>0</v>
      </c>
      <c r="EM127" s="263"/>
      <c r="EN127" s="264"/>
      <c r="EO127" s="265"/>
      <c r="EP127" s="266"/>
      <c r="EQ127" s="267">
        <f t="shared" si="140"/>
        <v>0</v>
      </c>
      <c r="ER127" s="260">
        <f>+(IF(OR($B127=0,$C127=0,$D127=0,$DC$2&gt;$OE$1),0,IF(OR(EM127=0,EO127=0,EP127=0),0,MIN((VLOOKUP($D127,SALERYCODE,3,0))*(IF($D127=6,EP127,EO127))*((MIN((VLOOKUP($D127,SALERYCODE,5,0)),(IF($D127=6,EO127,EP127))))),MIN((VLOOKUP($D127,SALERYCODE,3,0)),(EM127+EN127))*(IF($D127=6,EP127,((MIN((VLOOKUP($D127,SALERYCODE,5,0)),EP127)))))))))/IF(AND($D127=2,'ראשי-פרטים כלליים וריכוז הוצאות'!$D$68&lt;&gt;4),1.2,1)</f>
        <v>0</v>
      </c>
      <c r="ES127" s="263"/>
      <c r="ET127" s="264"/>
      <c r="EU127" s="265"/>
      <c r="EV127" s="266"/>
      <c r="EW127" s="267">
        <f t="shared" si="141"/>
        <v>0</v>
      </c>
      <c r="EX127" s="260">
        <f>+(IF(OR($B127=0,$C127=0,$D127=0,$DC$2&gt;$OE$1),0,IF(OR(ES127=0,EU127=0,EV127=0),0,MIN((VLOOKUP($D127,SALERYCODE,3,0))*(IF($D127=6,EV127,EU127))*((MIN((VLOOKUP($D127,SALERYCODE,5,0)),(IF($D127=6,EU127,EV127))))),MIN((VLOOKUP($D127,SALERYCODE,3,0)),(ES127+ET127))*(IF($D127=6,EV127,((MIN((VLOOKUP($D127,SALERYCODE,5,0)),EV127)))))))))/IF(AND($D127=2,'ראשי-פרטים כלליים וריכוז הוצאות'!$D$68&lt;&gt;4),1.2,1)</f>
        <v>0</v>
      </c>
      <c r="EY127" s="263"/>
      <c r="EZ127" s="264"/>
      <c r="FA127" s="265"/>
      <c r="FB127" s="266"/>
      <c r="FC127" s="267">
        <f t="shared" si="142"/>
        <v>0</v>
      </c>
      <c r="FD127" s="260">
        <f>+(IF(OR($B127=0,$C127=0,$D127=0,$DC$2&gt;$OE$1),0,IF(OR(EY127=0,FA127=0,FB127=0),0,MIN((VLOOKUP($D127,SALERYCODE,3,0))*(IF($D127=6,FB127,FA127))*((MIN((VLOOKUP($D127,SALERYCODE,5,0)),(IF($D127=6,FA127,FB127))))),MIN((VLOOKUP($D127,SALERYCODE,3,0)),(EY127+EZ127))*(IF($D127=6,FB127,((MIN((VLOOKUP($D127,SALERYCODE,5,0)),FB127)))))))))/IF(AND($D127=2,'ראשי-פרטים כלליים וריכוז הוצאות'!$D$68&lt;&gt;4),1.2,1)</f>
        <v>0</v>
      </c>
      <c r="FE127" s="263"/>
      <c r="FF127" s="264"/>
      <c r="FG127" s="265"/>
      <c r="FH127" s="266"/>
      <c r="FI127" s="267">
        <f t="shared" si="143"/>
        <v>0</v>
      </c>
      <c r="FJ127" s="260">
        <f>+(IF(OR($B127=0,$C127=0,$D127=0,$DC$2&gt;$OE$1),0,IF(OR(FE127=0,FG127=0,FH127=0),0,MIN((VLOOKUP($D127,SALERYCODE,3,0))*(IF($D127=6,FH127,FG127))*((MIN((VLOOKUP($D127,SALERYCODE,5,0)),(IF($D127=6,FG127,FH127))))),MIN((VLOOKUP($D127,SALERYCODE,3,0)),(FE127+FF127))*(IF($D127=6,FH127,((MIN((VLOOKUP($D127,SALERYCODE,5,0)),FH127)))))))))/IF(AND($D127=2,'ראשי-פרטים כלליים וריכוז הוצאות'!$D$68&lt;&gt;4),1.2,1)</f>
        <v>0</v>
      </c>
      <c r="FK127" s="263"/>
      <c r="FL127" s="264"/>
      <c r="FM127" s="265"/>
      <c r="FN127" s="266"/>
      <c r="FO127" s="267">
        <f t="shared" si="144"/>
        <v>0</v>
      </c>
      <c r="FP127" s="260">
        <f>+(IF(OR($B127=0,$C127=0,$D127=0,$DC$2&gt;$OE$1),0,IF(OR(FK127=0,FM127=0,FN127=0),0,MIN((VLOOKUP($D127,SALERYCODE,3,0))*(IF($D127=6,FN127,FM127))*((MIN((VLOOKUP($D127,SALERYCODE,5,0)),(IF($D127=6,FM127,FN127))))),MIN((VLOOKUP($D127,SALERYCODE,3,0)),(FK127+FL127))*(IF($D127=6,FN127,((MIN((VLOOKUP($D127,SALERYCODE,5,0)),FN127)))))))))/IF(AND($D127=2,'ראשי-פרטים כלליים וריכוז הוצאות'!$D$68&lt;&gt;4),1.2,1)</f>
        <v>0</v>
      </c>
      <c r="FQ127" s="263"/>
      <c r="FR127" s="264"/>
      <c r="FS127" s="265"/>
      <c r="FT127" s="266"/>
      <c r="FU127" s="267">
        <f t="shared" si="145"/>
        <v>0</v>
      </c>
      <c r="FV127" s="260">
        <f>+(IF(OR($B127=0,$C127=0,$D127=0,$DC$2&gt;$OE$1),0,IF(OR(FQ127=0,FS127=0,FT127=0),0,MIN((VLOOKUP($D127,SALERYCODE,3,0))*(IF($D127=6,FT127,FS127))*((MIN((VLOOKUP($D127,SALERYCODE,5,0)),(IF($D127=6,FS127,FT127))))),MIN((VLOOKUP($D127,SALERYCODE,3,0)),(FQ127+FR127))*(IF($D127=6,FT127,((MIN((VLOOKUP($D127,SALERYCODE,5,0)),FT127)))))))))/IF(AND($D127=2,'ראשי-פרטים כלליים וריכוז הוצאות'!$D$68&lt;&gt;4),1.2,1)</f>
        <v>0</v>
      </c>
      <c r="FW127" s="263"/>
      <c r="FX127" s="264"/>
      <c r="FY127" s="265"/>
      <c r="FZ127" s="266"/>
      <c r="GA127" s="267">
        <f t="shared" si="146"/>
        <v>0</v>
      </c>
      <c r="GB127" s="260">
        <f>+(IF(OR($B127=0,$C127=0,$D127=0,$DC$2&gt;$OE$1),0,IF(OR(FW127=0,FY127=0,FZ127=0),0,MIN((VLOOKUP($D127,SALERYCODE,3,0))*(IF($D127=6,FZ127,FY127))*((MIN((VLOOKUP($D127,SALERYCODE,5,0)),(IF($D127=6,FY127,FZ127))))),MIN((VLOOKUP($D127,SALERYCODE,3,0)),(FW127+FX127))*(IF($D127=6,FZ127,((MIN((VLOOKUP($D127,SALERYCODE,5,0)),FZ127)))))))))/IF(AND($D127=2,'ראשי-פרטים כלליים וריכוז הוצאות'!$D$68&lt;&gt;4),1.2,1)</f>
        <v>0</v>
      </c>
      <c r="GC127" s="263"/>
      <c r="GD127" s="264"/>
      <c r="GE127" s="265"/>
      <c r="GF127" s="266"/>
      <c r="GG127" s="267">
        <f t="shared" si="147"/>
        <v>0</v>
      </c>
      <c r="GH127" s="260">
        <f>+(IF(OR($B127=0,$C127=0,$D127=0,$DC$2&gt;$OE$1),0,IF(OR(GC127=0,GE127=0,GF127=0),0,MIN((VLOOKUP($D127,SALERYCODE,3,0))*(IF($D127=6,GF127,GE127))*((MIN((VLOOKUP($D127,SALERYCODE,5,0)),(IF($D127=6,GE127,GF127))))),MIN((VLOOKUP($D127,SALERYCODE,3,0)),(GC127+GD127))*(IF($D127=6,GF127,((MIN((VLOOKUP($D127,SALERYCODE,5,0)),GF127)))))))))/IF(AND($D127=2,'ראשי-פרטים כלליים וריכוז הוצאות'!$D$68&lt;&gt;4),1.2,1)</f>
        <v>0</v>
      </c>
      <c r="GI127" s="263"/>
      <c r="GJ127" s="264"/>
      <c r="GK127" s="265"/>
      <c r="GL127" s="266"/>
      <c r="GM127" s="267">
        <f t="shared" si="148"/>
        <v>0</v>
      </c>
      <c r="GN127" s="260">
        <f>+(IF(OR($B127=0,$C127=0,$D127=0,$DC$2&gt;$OE$1),0,IF(OR(GI127=0,GK127=0,GL127=0),0,MIN((VLOOKUP($D127,SALERYCODE,3,0))*(IF($D127=6,GL127,GK127))*((MIN((VLOOKUP($D127,SALERYCODE,5,0)),(IF($D127=6,GK127,GL127))))),MIN((VLOOKUP($D127,SALERYCODE,3,0)),(GI127+GJ127))*(IF($D127=6,GL127,((MIN((VLOOKUP($D127,SALERYCODE,5,0)),GL127)))))))))/IF(AND($D127=2,'ראשי-פרטים כלליים וריכוז הוצאות'!$D$68&lt;&gt;4),1.2,1)</f>
        <v>0</v>
      </c>
      <c r="GO127" s="263"/>
      <c r="GP127" s="264"/>
      <c r="GQ127" s="265"/>
      <c r="GR127" s="266"/>
      <c r="GS127" s="267">
        <f t="shared" si="149"/>
        <v>0</v>
      </c>
      <c r="GT127" s="260">
        <f>+(IF(OR($B127=0,$C127=0,$D127=0,$DC$2&gt;$OE$1),0,IF(OR(GO127=0,GQ127=0,GR127=0),0,MIN((VLOOKUP($D127,SALERYCODE,3,0))*(IF($D127=6,GR127,GQ127))*((MIN((VLOOKUP($D127,SALERYCODE,5,0)),(IF($D127=6,GQ127,GR127))))),MIN((VLOOKUP($D127,SALERYCODE,3,0)),(GO127+GP127))*(IF($D127=6,GR127,((MIN((VLOOKUP($D127,SALERYCODE,5,0)),GR127)))))))))/IF(AND($D127=2,'ראשי-פרטים כלליים וריכוז הוצאות'!$D$68&lt;&gt;4),1.2,1)</f>
        <v>0</v>
      </c>
      <c r="GU127" s="263"/>
      <c r="GV127" s="264"/>
      <c r="GW127" s="265"/>
      <c r="GX127" s="266"/>
      <c r="GY127" s="267">
        <f t="shared" si="150"/>
        <v>0</v>
      </c>
      <c r="GZ127" s="260">
        <f>+(IF(OR($B127=0,$C127=0,$D127=0,$DC$2&gt;$OE$1),0,IF(OR(GU127=0,GW127=0,GX127=0),0,MIN((VLOOKUP($D127,SALERYCODE,3,0))*(IF($D127=6,GX127,GW127))*((MIN((VLOOKUP($D127,SALERYCODE,5,0)),(IF($D127=6,GW127,GX127))))),MIN((VLOOKUP($D127,SALERYCODE,3,0)),(GU127+GV127))*(IF($D127=6,GX127,((MIN((VLOOKUP($D127,SALERYCODE,5,0)),GX127)))))))))/IF(AND($D127=2,'ראשי-פרטים כלליים וריכוז הוצאות'!$D$68&lt;&gt;4),1.2,1)</f>
        <v>0</v>
      </c>
      <c r="HA127" s="263"/>
      <c r="HB127" s="264"/>
      <c r="HC127" s="265"/>
      <c r="HD127" s="266"/>
      <c r="HE127" s="267">
        <f t="shared" si="151"/>
        <v>0</v>
      </c>
      <c r="HF127" s="260">
        <f>+(IF(OR($B127=0,$C127=0,$D127=0,$DC$2&gt;$OE$1),0,IF(OR(HA127=0,HC127=0,HD127=0),0,MIN((VLOOKUP($D127,SALERYCODE,3,0))*(IF($D127=6,HD127,HC127))*((MIN((VLOOKUP($D127,SALERYCODE,5,0)),(IF($D127=6,HC127,HD127))))),MIN((VLOOKUP($D127,SALERYCODE,3,0)),(HA127+HB127))*(IF($D127=6,HD127,((MIN((VLOOKUP($D127,SALERYCODE,5,0)),HD127)))))))))/IF(AND($D127=2,'ראשי-פרטים כלליים וריכוז הוצאות'!$D$68&lt;&gt;4),1.2,1)</f>
        <v>0</v>
      </c>
      <c r="HG127" s="263"/>
      <c r="HH127" s="264"/>
      <c r="HI127" s="265"/>
      <c r="HJ127" s="266"/>
      <c r="HK127" s="267">
        <f t="shared" si="152"/>
        <v>0</v>
      </c>
      <c r="HL127" s="260">
        <f>+(IF(OR($B127=0,$C127=0,$D127=0,$DC$2&gt;$OE$1),0,IF(OR(HG127=0,HI127=0,HJ127=0),0,MIN((VLOOKUP($D127,SALERYCODE,3,0))*(IF($D127=6,HJ127,HI127))*((MIN((VLOOKUP($D127,SALERYCODE,5,0)),(IF($D127=6,HI127,HJ127))))),MIN((VLOOKUP($D127,SALERYCODE,3,0)),(HG127+HH127))*(IF($D127=6,HJ127,((MIN((VLOOKUP($D127,SALERYCODE,5,0)),HJ127)))))))))/IF(AND($D127=2,'ראשי-פרטים כלליים וריכוז הוצאות'!$D$68&lt;&gt;4),1.2,1)</f>
        <v>0</v>
      </c>
      <c r="HM127" s="263"/>
      <c r="HN127" s="264"/>
      <c r="HO127" s="265"/>
      <c r="HP127" s="266"/>
      <c r="HQ127" s="267">
        <f t="shared" si="153"/>
        <v>0</v>
      </c>
      <c r="HR127" s="260">
        <f>+(IF(OR($B127=0,$C127=0,$D127=0,$DC$2&gt;$OE$1),0,IF(OR(HM127=0,HO127=0,HP127=0),0,MIN((VLOOKUP($D127,SALERYCODE,3,0))*(IF($D127=6,HP127,HO127))*((MIN((VLOOKUP($D127,SALERYCODE,5,0)),(IF($D127=6,HO127,HP127))))),MIN((VLOOKUP($D127,SALERYCODE,3,0)),(HM127+HN127))*(IF($D127=6,HP127,((MIN((VLOOKUP($D127,SALERYCODE,5,0)),HP127)))))))))/IF(AND($D127=2,'ראשי-פרטים כלליים וריכוז הוצאות'!$D$68&lt;&gt;4),1.2,1)</f>
        <v>0</v>
      </c>
      <c r="HS127" s="263"/>
      <c r="HT127" s="264"/>
      <c r="HU127" s="265"/>
      <c r="HV127" s="266"/>
      <c r="HW127" s="267">
        <f t="shared" si="154"/>
        <v>0</v>
      </c>
      <c r="HX127" s="260">
        <f>+(IF(OR($B127=0,$C127=0,$D127=0,$DC$2&gt;$OE$1),0,IF(OR(HS127=0,HU127=0,HV127=0),0,MIN((VLOOKUP($D127,SALERYCODE,3,0))*(IF($D127=6,HV127,HU127))*((MIN((VLOOKUP($D127,SALERYCODE,5,0)),(IF($D127=6,HU127,HV127))))),MIN((VLOOKUP($D127,SALERYCODE,3,0)),(HS127+HT127))*(IF($D127=6,HV127,((MIN((VLOOKUP($D127,SALERYCODE,5,0)),HV127)))))))))/IF(AND($D127=2,'ראשי-פרטים כלליים וריכוז הוצאות'!$D$68&lt;&gt;4),1.2,1)</f>
        <v>0</v>
      </c>
      <c r="HY127" s="263"/>
      <c r="HZ127" s="264"/>
      <c r="IA127" s="265"/>
      <c r="IB127" s="266"/>
      <c r="IC127" s="267">
        <f t="shared" si="155"/>
        <v>0</v>
      </c>
      <c r="ID127" s="260">
        <f>+(IF(OR($B127=0,$C127=0,$D127=0,$DC$2&gt;$OE$1),0,IF(OR(HY127=0,IA127=0,IB127=0),0,MIN((VLOOKUP($D127,SALERYCODE,3,0))*(IF($D127=6,IB127,IA127))*((MIN((VLOOKUP($D127,SALERYCODE,5,0)),(IF($D127=6,IA127,IB127))))),MIN((VLOOKUP($D127,SALERYCODE,3,0)),(HY127+HZ127))*(IF($D127=6,IB127,((MIN((VLOOKUP($D127,SALERYCODE,5,0)),IB127)))))))))/IF(AND($D127=2,'ראשי-פרטים כלליים וריכוז הוצאות'!$D$68&lt;&gt;4),1.2,1)</f>
        <v>0</v>
      </c>
      <c r="IE127" s="263"/>
      <c r="IF127" s="264"/>
      <c r="IG127" s="265"/>
      <c r="IH127" s="266"/>
      <c r="II127" s="267">
        <f t="shared" si="156"/>
        <v>0</v>
      </c>
      <c r="IJ127" s="260">
        <f>+(IF(OR($B127=0,$C127=0,$D127=0,$DC$2&gt;$OE$1),0,IF(OR(IE127=0,IG127=0,IH127=0),0,MIN((VLOOKUP($D127,SALERYCODE,3,0))*(IF($D127=6,IH127,IG127))*((MIN((VLOOKUP($D127,SALERYCODE,5,0)),(IF($D127=6,IG127,IH127))))),MIN((VLOOKUP($D127,SALERYCODE,3,0)),(IE127+IF127))*(IF($D127=6,IH127,((MIN((VLOOKUP($D127,SALERYCODE,5,0)),IH127)))))))))/IF(AND($D127=2,'ראשי-פרטים כלליים וריכוז הוצאות'!$D$68&lt;&gt;4),1.2,1)</f>
        <v>0</v>
      </c>
      <c r="IK127" s="263"/>
      <c r="IL127" s="264"/>
      <c r="IM127" s="265"/>
      <c r="IN127" s="266"/>
      <c r="IO127" s="267">
        <f t="shared" si="157"/>
        <v>0</v>
      </c>
      <c r="IP127" s="260">
        <f>+(IF(OR($B127=0,$C127=0,$D127=0,$DC$2&gt;$OE$1),0,IF(OR(IK127=0,IM127=0,IN127=0),0,MIN((VLOOKUP($D127,SALERYCODE,3,0))*(IF($D127=6,IN127,IM127))*((MIN((VLOOKUP($D127,SALERYCODE,5,0)),(IF($D127=6,IM127,IN127))))),MIN((VLOOKUP($D127,SALERYCODE,3,0)),(IK127+IL127))*(IF($D127=6,IN127,((MIN((VLOOKUP($D127,SALERYCODE,5,0)),IN127)))))))))/IF(AND($D127=2,'ראשי-פרטים כלליים וריכוז הוצאות'!$D$68&lt;&gt;4),1.2,1)</f>
        <v>0</v>
      </c>
      <c r="IQ127" s="263"/>
      <c r="IR127" s="264"/>
      <c r="IS127" s="265"/>
      <c r="IT127" s="266"/>
      <c r="IU127" s="267">
        <f t="shared" si="158"/>
        <v>0</v>
      </c>
      <c r="IV127" s="260">
        <f>+(IF(OR($B127=0,$C127=0,$D127=0,$DC$2&gt;$OE$1),0,IF(OR(IQ127=0,IS127=0,IT127=0),0,MIN((VLOOKUP($D127,SALERYCODE,3,0))*(IF($D127=6,IT127,IS127))*((MIN((VLOOKUP($D127,SALERYCODE,5,0)),(IF($D127=6,IS127,IT127))))),MIN((VLOOKUP($D127,SALERYCODE,3,0)),(IQ127+IR127))*(IF($D127=6,IT127,((MIN((VLOOKUP($D127,SALERYCODE,5,0)),IT127)))))))))/IF(AND($D127=2,'ראשי-פרטים כלליים וריכוז הוצאות'!$D$68&lt;&gt;4),1.2,1)</f>
        <v>0</v>
      </c>
      <c r="IW127" s="263"/>
      <c r="IX127" s="264"/>
      <c r="IY127" s="265"/>
      <c r="IZ127" s="266"/>
      <c r="JA127" s="267">
        <f t="shared" si="159"/>
        <v>0</v>
      </c>
      <c r="JB127" s="260">
        <f>+(IF(OR($B127=0,$C127=0,$D127=0,$DC$2&gt;$OE$1),0,IF(OR(IW127=0,IY127=0,IZ127=0),0,MIN((VLOOKUP($D127,SALERYCODE,3,0))*(IF($D127=6,IZ127,IY127))*((MIN((VLOOKUP($D127,SALERYCODE,5,0)),(IF($D127=6,IY127,IZ127))))),MIN((VLOOKUP($D127,SALERYCODE,3,0)),(IW127+IX127))*(IF($D127=6,IZ127,((MIN((VLOOKUP($D127,SALERYCODE,5,0)),IZ127)))))))))/IF(AND($D127=2,'ראשי-פרטים כלליים וריכוז הוצאות'!$D$68&lt;&gt;4),1.2,1)</f>
        <v>0</v>
      </c>
      <c r="JC127" s="263"/>
      <c r="JD127" s="264"/>
      <c r="JE127" s="265"/>
      <c r="JF127" s="266"/>
      <c r="JG127" s="267">
        <f t="shared" si="160"/>
        <v>0</v>
      </c>
      <c r="JH127" s="260">
        <f>+(IF(OR($B127=0,$C127=0,$D127=0,$DC$2&gt;$OE$1),0,IF(OR(JC127=0,JE127=0,JF127=0),0,MIN((VLOOKUP($D127,SALERYCODE,3,0))*(IF($D127=6,JF127,JE127))*((MIN((VLOOKUP($D127,SALERYCODE,5,0)),(IF($D127=6,JE127,JF127))))),MIN((VLOOKUP($D127,SALERYCODE,3,0)),(JC127+JD127))*(IF($D127=6,JF127,((MIN((VLOOKUP($D127,SALERYCODE,5,0)),JF127)))))))))/IF(AND($D127=2,'ראשי-פרטים כלליים וריכוז הוצאות'!$D$68&lt;&gt;4),1.2,1)</f>
        <v>0</v>
      </c>
      <c r="JI127" s="263"/>
      <c r="JJ127" s="264"/>
      <c r="JK127" s="265"/>
      <c r="JL127" s="266"/>
      <c r="JM127" s="267">
        <f t="shared" si="161"/>
        <v>0</v>
      </c>
      <c r="JN127" s="260">
        <f>+(IF(OR($B127=0,$C127=0,$D127=0,$DC$2&gt;$OE$1),0,IF(OR(JI127=0,JK127=0,JL127=0),0,MIN((VLOOKUP($D127,SALERYCODE,3,0))*(IF($D127=6,JL127,JK127))*((MIN((VLOOKUP($D127,SALERYCODE,5,0)),(IF($D127=6,JK127,JL127))))),MIN((VLOOKUP($D127,SALERYCODE,3,0)),(JI127+JJ127))*(IF($D127=6,JL127,((MIN((VLOOKUP($D127,SALERYCODE,5,0)),JL127)))))))))/IF(AND($D127=2,'ראשי-פרטים כלליים וריכוז הוצאות'!$D$68&lt;&gt;4),1.2,1)</f>
        <v>0</v>
      </c>
      <c r="JO127" s="263"/>
      <c r="JP127" s="264"/>
      <c r="JQ127" s="265"/>
      <c r="JR127" s="266"/>
      <c r="JS127" s="267">
        <f t="shared" si="162"/>
        <v>0</v>
      </c>
      <c r="JT127" s="260">
        <f>+(IF(OR($B127=0,$C127=0,$D127=0,$DC$2&gt;$OE$1),0,IF(OR(JO127=0,JQ127=0,JR127=0),0,MIN((VLOOKUP($D127,SALERYCODE,3,0))*(IF($D127=6,JR127,JQ127))*((MIN((VLOOKUP($D127,SALERYCODE,5,0)),(IF($D127=6,JQ127,JR127))))),MIN((VLOOKUP($D127,SALERYCODE,3,0)),(JO127+JP127))*(IF($D127=6,JR127,((MIN((VLOOKUP($D127,SALERYCODE,5,0)),JR127)))))))))/IF(AND($D127=2,'ראשי-פרטים כלליים וריכוז הוצאות'!$D$68&lt;&gt;4),1.2,1)</f>
        <v>0</v>
      </c>
      <c r="JU127" s="263"/>
      <c r="JV127" s="264"/>
      <c r="JW127" s="265"/>
      <c r="JX127" s="266"/>
      <c r="JY127" s="267">
        <f t="shared" si="163"/>
        <v>0</v>
      </c>
      <c r="JZ127" s="260">
        <f>+(IF(OR($B127=0,$C127=0,$D127=0,$DC$2&gt;$OE$1),0,IF(OR(JU127=0,JW127=0,JX127=0),0,MIN((VLOOKUP($D127,SALERYCODE,3,0))*(IF($D127=6,JX127,JW127))*((MIN((VLOOKUP($D127,SALERYCODE,5,0)),(IF($D127=6,JW127,JX127))))),MIN((VLOOKUP($D127,SALERYCODE,3,0)),(JU127+JV127))*(IF($D127=6,JX127,((MIN((VLOOKUP($D127,SALERYCODE,5,0)),JX127)))))))))/IF(AND($D127=2,'ראשי-פרטים כלליים וריכוז הוצאות'!$D$68&lt;&gt;4),1.2,1)</f>
        <v>0</v>
      </c>
      <c r="KA127" s="263"/>
      <c r="KB127" s="264"/>
      <c r="KC127" s="265"/>
      <c r="KD127" s="266"/>
      <c r="KE127" s="267">
        <f t="shared" si="164"/>
        <v>0</v>
      </c>
      <c r="KF127" s="260">
        <f>+(IF(OR($B127=0,$C127=0,$D127=0,$DC$2&gt;$OE$1),0,IF(OR(KA127=0,KC127=0,KD127=0),0,MIN((VLOOKUP($D127,SALERYCODE,3,0))*(IF($D127=6,KD127,KC127))*((MIN((VLOOKUP($D127,SALERYCODE,5,0)),(IF($D127=6,KC127,KD127))))),MIN((VLOOKUP($D127,SALERYCODE,3,0)),(KA127+KB127))*(IF($D127=6,KD127,((MIN((VLOOKUP($D127,SALERYCODE,5,0)),KD127)))))))))/IF(AND($D127=2,'ראשי-פרטים כלליים וריכוז הוצאות'!$D$68&lt;&gt;4),1.2,1)</f>
        <v>0</v>
      </c>
      <c r="KG127" s="263"/>
      <c r="KH127" s="264"/>
      <c r="KI127" s="265"/>
      <c r="KJ127" s="266"/>
      <c r="KK127" s="267">
        <f t="shared" si="165"/>
        <v>0</v>
      </c>
      <c r="KL127" s="260">
        <f>+(IF(OR($B127=0,$C127=0,$D127=0,$DC$2&gt;$OE$1),0,IF(OR(KG127=0,KI127=0,KJ127=0),0,MIN((VLOOKUP($D127,SALERYCODE,3,0))*(IF($D127=6,KJ127,KI127))*((MIN((VLOOKUP($D127,SALERYCODE,5,0)),(IF($D127=6,KI127,KJ127))))),MIN((VLOOKUP($D127,SALERYCODE,3,0)),(KG127+KH127))*(IF($D127=6,KJ127,((MIN((VLOOKUP($D127,SALERYCODE,5,0)),KJ127)))))))))/IF(AND($D127=2,'ראשי-פרטים כלליים וריכוז הוצאות'!$D$68&lt;&gt;4),1.2,1)</f>
        <v>0</v>
      </c>
      <c r="KM127" s="263"/>
      <c r="KN127" s="264"/>
      <c r="KO127" s="265"/>
      <c r="KP127" s="266"/>
      <c r="KQ127" s="267">
        <f t="shared" si="166"/>
        <v>0</v>
      </c>
      <c r="KR127" s="260">
        <f>+(IF(OR($B127=0,$C127=0,$D127=0,$DC$2&gt;$OE$1),0,IF(OR(KM127=0,KO127=0,KP127=0),0,MIN((VLOOKUP($D127,SALERYCODE,3,0))*(IF($D127=6,KP127,KO127))*((MIN((VLOOKUP($D127,SALERYCODE,5,0)),(IF($D127=6,KO127,KP127))))),MIN((VLOOKUP($D127,SALERYCODE,3,0)),(KM127+KN127))*(IF($D127=6,KP127,((MIN((VLOOKUP($D127,SALERYCODE,5,0)),KP127)))))))))/IF(AND($D127=2,'ראשי-פרטים כלליים וריכוז הוצאות'!$D$68&lt;&gt;4),1.2,1)</f>
        <v>0</v>
      </c>
      <c r="KS127" s="263"/>
      <c r="KT127" s="264"/>
      <c r="KU127" s="265"/>
      <c r="KV127" s="266"/>
      <c r="KW127" s="267">
        <f t="shared" si="167"/>
        <v>0</v>
      </c>
      <c r="KX127" s="260">
        <f>+(IF(OR($B127=0,$C127=0,$D127=0,$DC$2&gt;$OE$1),0,IF(OR(KS127=0,KU127=0,KV127=0),0,MIN((VLOOKUP($D127,SALERYCODE,3,0))*(IF($D127=6,KV127,KU127))*((MIN((VLOOKUP($D127,SALERYCODE,5,0)),(IF($D127=6,KU127,KV127))))),MIN((VLOOKUP($D127,SALERYCODE,3,0)),(KS127+KT127))*(IF($D127=6,KV127,((MIN((VLOOKUP($D127,SALERYCODE,5,0)),KV127)))))))))/IF(AND($D127=2,'ראשי-פרטים כלליים וריכוז הוצאות'!$D$68&lt;&gt;4),1.2,1)</f>
        <v>0</v>
      </c>
      <c r="KY127" s="263"/>
      <c r="KZ127" s="264"/>
      <c r="LA127" s="265"/>
      <c r="LB127" s="266"/>
      <c r="LC127" s="267">
        <f t="shared" si="168"/>
        <v>0</v>
      </c>
      <c r="LD127" s="260">
        <f>+(IF(OR($B127=0,$C127=0,$D127=0,$DC$2&gt;$OE$1),0,IF(OR(KY127=0,LA127=0,LB127=0),0,MIN((VLOOKUP($D127,SALERYCODE,3,0))*(IF($D127=6,LB127,LA127))*((MIN((VLOOKUP($D127,SALERYCODE,5,0)),(IF($D127=6,LA127,LB127))))),MIN((VLOOKUP($D127,SALERYCODE,3,0)),(KY127+KZ127))*(IF($D127=6,LB127,((MIN((VLOOKUP($D127,SALERYCODE,5,0)),LB127)))))))))/IF(AND($D127=2,'ראשי-פרטים כלליים וריכוז הוצאות'!$D$68&lt;&gt;4),1.2,1)</f>
        <v>0</v>
      </c>
      <c r="LE127" s="263"/>
      <c r="LF127" s="264"/>
      <c r="LG127" s="265"/>
      <c r="LH127" s="266"/>
      <c r="LI127" s="267">
        <f t="shared" si="169"/>
        <v>0</v>
      </c>
      <c r="LJ127" s="260">
        <f>+(IF(OR($B127=0,$C127=0,$D127=0,$DC$2&gt;$OE$1),0,IF(OR(LE127=0,LG127=0,LH127=0),0,MIN((VLOOKUP($D127,SALERYCODE,3,0))*(IF($D127=6,LH127,LG127))*((MIN((VLOOKUP($D127,SALERYCODE,5,0)),(IF($D127=6,LG127,LH127))))),MIN((VLOOKUP($D127,SALERYCODE,3,0)),(LE127+LF127))*(IF($D127=6,LH127,((MIN((VLOOKUP($D127,SALERYCODE,5,0)),LH127)))))))))/IF(AND($D127=2,'ראשי-פרטים כלליים וריכוז הוצאות'!$D$68&lt;&gt;4),1.2,1)</f>
        <v>0</v>
      </c>
      <c r="LK127" s="263"/>
      <c r="LL127" s="264"/>
      <c r="LM127" s="265"/>
      <c r="LN127" s="266"/>
      <c r="LO127" s="267">
        <f t="shared" si="170"/>
        <v>0</v>
      </c>
      <c r="LP127" s="260">
        <f>+(IF(OR($B127=0,$C127=0,$D127=0,$DC$2&gt;$OE$1),0,IF(OR(LK127=0,LM127=0,LN127=0),0,MIN((VLOOKUP($D127,SALERYCODE,3,0))*(IF($D127=6,LN127,LM127))*((MIN((VLOOKUP($D127,SALERYCODE,5,0)),(IF($D127=6,LM127,LN127))))),MIN((VLOOKUP($D127,SALERYCODE,3,0)),(LK127+LL127))*(IF($D127=6,LN127,((MIN((VLOOKUP($D127,SALERYCODE,5,0)),LN127)))))))))/IF(AND($D127=2,'ראשי-פרטים כלליים וריכוז הוצאות'!$D$68&lt;&gt;4),1.2,1)</f>
        <v>0</v>
      </c>
      <c r="LQ127" s="263"/>
      <c r="LR127" s="264"/>
      <c r="LS127" s="265"/>
      <c r="LT127" s="266"/>
      <c r="LU127" s="267">
        <f t="shared" si="171"/>
        <v>0</v>
      </c>
      <c r="LV127" s="260">
        <f>+(IF(OR($B127=0,$C127=0,$D127=0,$DC$2&gt;$OE$1),0,IF(OR(LQ127=0,LS127=0,LT127=0),0,MIN((VLOOKUP($D127,SALERYCODE,3,0))*(IF($D127=6,LT127,LS127))*((MIN((VLOOKUP($D127,SALERYCODE,5,0)),(IF($D127=6,LS127,LT127))))),MIN((VLOOKUP($D127,SALERYCODE,3,0)),(LQ127+LR127))*(IF($D127=6,LT127,((MIN((VLOOKUP($D127,SALERYCODE,5,0)),LT127)))))))))/IF(AND($D127=2,'ראשי-פרטים כלליים וריכוז הוצאות'!$D$68&lt;&gt;4),1.2,1)</f>
        <v>0</v>
      </c>
      <c r="LW127" s="263"/>
      <c r="LX127" s="264"/>
      <c r="LY127" s="265"/>
      <c r="LZ127" s="266"/>
      <c r="MA127" s="267">
        <f t="shared" si="172"/>
        <v>0</v>
      </c>
      <c r="MB127" s="260">
        <f>+(IF(OR($B127=0,$C127=0,$D127=0,$DC$2&gt;$OE$1),0,IF(OR(LW127=0,LY127=0,LZ127=0),0,MIN((VLOOKUP($D127,SALERYCODE,3,0))*(IF($D127=6,LZ127,LY127))*((MIN((VLOOKUP($D127,SALERYCODE,5,0)),(IF($D127=6,LY127,LZ127))))),MIN((VLOOKUP($D127,SALERYCODE,3,0)),(LW127+LX127))*(IF($D127=6,LZ127,((MIN((VLOOKUP($D127,SALERYCODE,5,0)),LZ127)))))))))/IF(AND($D127=2,'ראשי-פרטים כלליים וריכוז הוצאות'!$D$68&lt;&gt;4),1.2,1)</f>
        <v>0</v>
      </c>
      <c r="MC127" s="263"/>
      <c r="MD127" s="264"/>
      <c r="ME127" s="265"/>
      <c r="MF127" s="266"/>
      <c r="MG127" s="267">
        <f t="shared" si="173"/>
        <v>0</v>
      </c>
      <c r="MH127" s="260">
        <f>+(IF(OR($B127=0,$C127=0,$D127=0,$DC$2&gt;$OE$1),0,IF(OR(MC127=0,ME127=0,MF127=0),0,MIN((VLOOKUP($D127,SALERYCODE,3,0))*(IF($D127=6,MF127,ME127))*((MIN((VLOOKUP($D127,SALERYCODE,5,0)),(IF($D127=6,ME127,MF127))))),MIN((VLOOKUP($D127,SALERYCODE,3,0)),(MC127+MD127))*(IF($D127=6,MF127,((MIN((VLOOKUP($D127,SALERYCODE,5,0)),MF127)))))))))/IF(AND($D127=2,'ראשי-פרטים כלליים וריכוז הוצאות'!$D$68&lt;&gt;4),1.2,1)</f>
        <v>0</v>
      </c>
      <c r="MI127" s="263"/>
      <c r="MJ127" s="264"/>
      <c r="MK127" s="265"/>
      <c r="ML127" s="266"/>
      <c r="MM127" s="267">
        <f t="shared" si="174"/>
        <v>0</v>
      </c>
      <c r="MN127" s="260">
        <f>+(IF(OR($B127=0,$C127=0,$D127=0,$DC$2&gt;$OE$1),0,IF(OR(MI127=0,MK127=0,ML127=0),0,MIN((VLOOKUP($D127,SALERYCODE,3,0))*(IF($D127=6,ML127,MK127))*((MIN((VLOOKUP($D127,SALERYCODE,5,0)),(IF($D127=6,MK127,ML127))))),MIN((VLOOKUP($D127,SALERYCODE,3,0)),(MI127+MJ127))*(IF($D127=6,ML127,((MIN((VLOOKUP($D127,SALERYCODE,5,0)),ML127)))))))))/IF(AND($D127=2,'ראשי-פרטים כלליים וריכוז הוצאות'!$D$68&lt;&gt;4),1.2,1)</f>
        <v>0</v>
      </c>
      <c r="MO127" s="263"/>
      <c r="MP127" s="264"/>
      <c r="MQ127" s="265"/>
      <c r="MR127" s="266"/>
      <c r="MS127" s="267">
        <f t="shared" si="175"/>
        <v>0</v>
      </c>
      <c r="MT127" s="260">
        <f>+(IF(OR($B127=0,$C127=0,$D127=0,$DC$2&gt;$OE$1),0,IF(OR(MO127=0,MQ127=0,MR127=0),0,MIN((VLOOKUP($D127,SALERYCODE,3,0))*(IF($D127=6,MR127,MQ127))*((MIN((VLOOKUP($D127,SALERYCODE,5,0)),(IF($D127=6,MQ127,MR127))))),MIN((VLOOKUP($D127,SALERYCODE,3,0)),(MO127+MP127))*(IF($D127=6,MR127,((MIN((VLOOKUP($D127,SALERYCODE,5,0)),MR127)))))))))/IF(AND($D127=2,'ראשי-פרטים כלליים וריכוז הוצאות'!$D$68&lt;&gt;4),1.2,1)</f>
        <v>0</v>
      </c>
      <c r="MU127" s="263"/>
      <c r="MV127" s="264"/>
      <c r="MW127" s="265"/>
      <c r="MX127" s="266"/>
      <c r="MY127" s="267">
        <f t="shared" si="176"/>
        <v>0</v>
      </c>
      <c r="MZ127" s="260">
        <f>+(IF(OR($B127=0,$C127=0,$D127=0,$DC$2&gt;$OE$1),0,IF(OR(MU127=0,MW127=0,MX127=0),0,MIN((VLOOKUP($D127,SALERYCODE,3,0))*(IF($D127=6,MX127,MW127))*((MIN((VLOOKUP($D127,SALERYCODE,5,0)),(IF($D127=6,MW127,MX127))))),MIN((VLOOKUP($D127,SALERYCODE,3,0)),(MU127+MV127))*(IF($D127=6,MX127,((MIN((VLOOKUP($D127,SALERYCODE,5,0)),MX127)))))))))/IF(AND($D127=2,'ראשי-פרטים כלליים וריכוז הוצאות'!$D$68&lt;&gt;4),1.2,1)</f>
        <v>0</v>
      </c>
      <c r="NA127" s="263"/>
      <c r="NB127" s="264"/>
      <c r="NC127" s="265"/>
      <c r="ND127" s="266"/>
      <c r="NE127" s="267">
        <f t="shared" si="177"/>
        <v>0</v>
      </c>
      <c r="NF127" s="260">
        <f>+(IF(OR($B127=0,$C127=0,$D127=0,$DC$2&gt;$OE$1),0,IF(OR(NA127=0,NC127=0,ND127=0),0,MIN((VLOOKUP($D127,SALERYCODE,3,0))*(IF($D127=6,ND127,NC127))*((MIN((VLOOKUP($D127,SALERYCODE,5,0)),(IF($D127=6,NC127,ND127))))),MIN((VLOOKUP($D127,SALERYCODE,3,0)),(NA127+NB127))*(IF($D127=6,ND127,((MIN((VLOOKUP($D127,SALERYCODE,5,0)),ND127)))))))))/IF(AND($D127=2,'ראשי-פרטים כלליים וריכוז הוצאות'!$D$68&lt;&gt;4),1.2,1)</f>
        <v>0</v>
      </c>
      <c r="NG127" s="263"/>
      <c r="NH127" s="264"/>
      <c r="NI127" s="265"/>
      <c r="NJ127" s="266"/>
      <c r="NK127" s="267">
        <f t="shared" si="178"/>
        <v>0</v>
      </c>
      <c r="NL127" s="260">
        <f>+(IF(OR($B127=0,$C127=0,$D127=0,$DC$2&gt;$OE$1),0,IF(OR(NG127=0,NI127=0,NJ127=0),0,MIN((VLOOKUP($D127,SALERYCODE,3,0))*(IF($D127=6,NJ127,NI127))*((MIN((VLOOKUP($D127,SALERYCODE,5,0)),(IF($D127=6,NI127,NJ127))))),MIN((VLOOKUP($D127,SALERYCODE,3,0)),(NG127+NH127))*(IF($D127=6,NJ127,((MIN((VLOOKUP($D127,SALERYCODE,5,0)),NJ127)))))))))/IF(AND($D127=2,'ראשי-פרטים כלליים וריכוז הוצאות'!$D$68&lt;&gt;4),1.2,1)</f>
        <v>0</v>
      </c>
      <c r="NM127" s="263"/>
      <c r="NN127" s="264"/>
      <c r="NO127" s="265"/>
      <c r="NP127" s="266"/>
      <c r="NQ127" s="267">
        <f t="shared" si="179"/>
        <v>0</v>
      </c>
      <c r="NR127" s="260">
        <f>+(IF(OR($B127=0,$C127=0,$D127=0,$DC$2&gt;$OE$1),0,IF(OR(NM127=0,NO127=0,NP127=0),0,MIN((VLOOKUP($D127,SALERYCODE,3,0))*(IF($D127=6,NP127,NO127))*((MIN((VLOOKUP($D127,SALERYCODE,5,0)),(IF($D127=6,NO127,NP127))))),MIN((VLOOKUP($D127,SALERYCODE,3,0)),(NM127+NN127))*(IF($D127=6,NP127,((MIN((VLOOKUP($D127,SALERYCODE,5,0)),NP127)))))))))/IF(AND($D127=2,'ראשי-פרטים כלליים וריכוז הוצאות'!$D$68&lt;&gt;4),1.2,1)</f>
        <v>0</v>
      </c>
      <c r="NS127" s="263"/>
      <c r="NT127" s="264"/>
      <c r="NU127" s="265"/>
      <c r="NV127" s="266"/>
      <c r="NW127" s="267">
        <f t="shared" si="180"/>
        <v>0</v>
      </c>
      <c r="NX127" s="260">
        <f>+(IF(OR($B127=0,$C127=0,$D127=0,$DC$2&gt;$OE$1),0,IF(OR(NS127=0,NU127=0,NV127=0),0,MIN((VLOOKUP($D127,SALERYCODE,3,0))*(IF($D127=6,NV127,NU127))*((MIN((VLOOKUP($D127,SALERYCODE,5,0)),(IF($D127=6,NU127,NV127))))),MIN((VLOOKUP($D127,SALERYCODE,3,0)),(NS127+NT127))*(IF($D127=6,NV127,((MIN((VLOOKUP($D127,SALERYCODE,5,0)),NV127)))))))))/IF(AND($D127=2,'ראשי-פרטים כלליים וריכוז הוצאות'!$D$68&lt;&gt;4),1.2,1)</f>
        <v>0</v>
      </c>
      <c r="NY127" s="263"/>
      <c r="NZ127" s="264"/>
      <c r="OA127" s="265"/>
      <c r="OB127" s="266"/>
      <c r="OC127" s="267">
        <f t="shared" si="181"/>
        <v>0</v>
      </c>
      <c r="OD127" s="260">
        <f>+(IF(OR($B127=0,$C127=0,$D127=0,$DC$2&gt;$OE$1),0,IF(OR(NY127=0,OA127=0,OB127=0),0,MIN((VLOOKUP($D127,SALERYCODE,3,0))*(IF($D127=6,OB127,OA127))*((MIN((VLOOKUP($D127,SALERYCODE,5,0)),(IF($D127=6,OA127,OB127))))),MIN((VLOOKUP($D127,SALERYCODE,3,0)),(NY127+NZ127))*(IF($D127=6,OB127,((MIN((VLOOKUP($D127,SALERYCODE,5,0)),OB127)))))))))/IF(AND($D127=2,'ראשי-פרטים כלליים וריכוז הוצאות'!$D$68&lt;&gt;4),1.2,1)</f>
        <v>0</v>
      </c>
      <c r="OE127" s="275">
        <f t="shared" si="192"/>
        <v>0</v>
      </c>
      <c r="OF127" s="283">
        <f t="shared" si="193"/>
        <v>9.9999999999999995E-7</v>
      </c>
      <c r="OG127" s="276">
        <f t="shared" si="194"/>
        <v>0</v>
      </c>
      <c r="OH127" s="275">
        <f t="shared" si="195"/>
        <v>0</v>
      </c>
      <c r="OI127" s="275">
        <v>0</v>
      </c>
      <c r="OJ127" s="258">
        <f t="shared" si="191"/>
        <v>0</v>
      </c>
      <c r="OK127" s="284"/>
      <c r="OL127" s="116">
        <f>MIN(OJ127+OK127*OF127*OE127/$OL$1/IF(AND($D127=2,'ראשי-פרטים כלליים וריכוז הוצאות'!$D$68&lt;&gt;4),1.2,1),IF($D127&gt;0,VLOOKUP($D127,SALERYCODE,3,0)*12*OG127,0))</f>
        <v>0</v>
      </c>
      <c r="OM127" s="95">
        <f t="shared" si="182"/>
        <v>0</v>
      </c>
      <c r="ON127" s="11">
        <f t="shared" si="183"/>
        <v>0</v>
      </c>
      <c r="OO127" s="11">
        <f t="shared" si="184"/>
        <v>0</v>
      </c>
      <c r="OP127" s="22">
        <f t="shared" si="185"/>
        <v>0</v>
      </c>
      <c r="OQ127" s="11">
        <f t="shared" si="186"/>
        <v>0</v>
      </c>
      <c r="OR127" s="11" t="e">
        <f>#REF!</f>
        <v>#REF!</v>
      </c>
      <c r="OS127" s="35" t="e">
        <f>#REF!-OP127</f>
        <v>#REF!</v>
      </c>
      <c r="OT127" s="35" t="e">
        <f>OS127-#REF!</f>
        <v>#REF!</v>
      </c>
      <c r="OU127" s="43" t="e">
        <f>IF(AND(OP127&gt;0,(OS127=#REF!-OP127)),"מועסק פחות מ-10% מזמנו במופ","")</f>
        <v>#REF!</v>
      </c>
    </row>
    <row r="128" spans="1:411" ht="24" hidden="1" customHeight="1" outlineLevel="1" x14ac:dyDescent="0.2">
      <c r="A128" s="282">
        <v>125</v>
      </c>
      <c r="B128" s="269"/>
      <c r="C128" s="270"/>
      <c r="D128" s="271"/>
      <c r="E128" s="263"/>
      <c r="F128" s="264"/>
      <c r="G128" s="265"/>
      <c r="H128" s="266"/>
      <c r="I128" s="267">
        <f t="shared" si="117"/>
        <v>0</v>
      </c>
      <c r="J128" s="260">
        <f>(IF(OR($B128=0,$C128=0,$D128=0,$E$2&gt;$OE$1),0,IF(OR($E128=0,$G128=0,$H128=0),0,MIN((VLOOKUP($D128,SALERYCODE,3,0))*(IF($D128=6,$H128,$G128))*((MIN((VLOOKUP($D128,SALERYCODE,5,0)),(IF($D128=6,$G128,$H128))))),MIN((VLOOKUP($D128,SALERYCODE,3,0)),($E128+$F128))*(IF($D128=6,$H128,((MIN((VLOOKUP($D128,SALERYCODE,5,0)),$H128)))))))))/IF(AND($D128=2,'ראשי-פרטים כלליים וריכוז הוצאות'!$D$68&lt;&gt;4),1.2,1)</f>
        <v>0</v>
      </c>
      <c r="K128" s="263"/>
      <c r="L128" s="264"/>
      <c r="M128" s="265"/>
      <c r="N128" s="266"/>
      <c r="O128" s="267">
        <f t="shared" si="118"/>
        <v>0</v>
      </c>
      <c r="P128" s="260">
        <f>+(IF(OR($B128=0,$C128=0,$D128=0,$K$2&gt;$OE$1),0,IF(OR($K128=0,$M128=0,$N128=0),0,MIN((VLOOKUP($D128,SALERYCODE,3,0))*(IF($D128=6,$N128,$M128))*((MIN((VLOOKUP($D128,SALERYCODE,5,0)),(IF($D128=6,$M128,$N128))))),MIN((VLOOKUP($D128,SALERYCODE,3,0)),($K128+$L128))*(IF($D128=6,$N128,((MIN((VLOOKUP($D128,SALERYCODE,5,0)),$N128)))))))))/IF(AND($D128=2,'ראשי-פרטים כלליים וריכוז הוצאות'!$D$68&lt;&gt;4),1.2,1)</f>
        <v>0</v>
      </c>
      <c r="Q128" s="263"/>
      <c r="R128" s="264"/>
      <c r="S128" s="265"/>
      <c r="T128" s="266"/>
      <c r="U128" s="267">
        <f t="shared" si="119"/>
        <v>0</v>
      </c>
      <c r="V128" s="260">
        <f>+(IF(OR($B128=0,$C128=0,$D128=0,$Q$2&gt;$OE$1),0,IF(OR(Q128=0,S128=0,T128=0),0,MIN((VLOOKUP($D128,SALERYCODE,3,0))*(IF($D128=6,T128,S128))*((MIN((VLOOKUP($D128,SALERYCODE,5,0)),(IF($D128=6,S128,T128))))),MIN((VLOOKUP($D128,SALERYCODE,3,0)),(Q128+R128))*(IF($D128=6,T128,((MIN((VLOOKUP($D128,SALERYCODE,5,0)),T128)))))))))/IF(AND($D128=2,'ראשי-פרטים כלליים וריכוז הוצאות'!$D$68&lt;&gt;4),1.2,1)</f>
        <v>0</v>
      </c>
      <c r="W128" s="263"/>
      <c r="X128" s="264"/>
      <c r="Y128" s="265"/>
      <c r="Z128" s="266"/>
      <c r="AA128" s="267">
        <f t="shared" si="120"/>
        <v>0</v>
      </c>
      <c r="AB128" s="260">
        <f>+(IF(OR($B128=0,$C128=0,$D128=0,$W$2&gt;$OE$1),0,IF(OR(W128=0,Y128=0,Z128=0),0,MIN((VLOOKUP($D128,SALERYCODE,3,0))*(IF($D128=6,Z128,Y128))*((MIN((VLOOKUP($D128,SALERYCODE,5,0)),(IF($D128=6,Y128,Z128))))),MIN((VLOOKUP($D128,SALERYCODE,3,0)),(W128+X128))*(IF($D128=6,Z128,((MIN((VLOOKUP($D128,SALERYCODE,5,0)),Z128)))))))))/IF(AND($D128=2,'ראשי-פרטים כלליים וריכוז הוצאות'!$D$68&lt;&gt;4),1.2,1)</f>
        <v>0</v>
      </c>
      <c r="AC128" s="263"/>
      <c r="AD128" s="264"/>
      <c r="AE128" s="265"/>
      <c r="AF128" s="266"/>
      <c r="AG128" s="267">
        <f t="shared" si="121"/>
        <v>0</v>
      </c>
      <c r="AH128" s="260">
        <f>+(IF(OR($B128=0,$C128=0,$D128=0,$AC$2&gt;$OE$1),0,IF(OR(AC128=0,AE128=0,AF128=0),0,MIN((VLOOKUP($D128,SALERYCODE,3,0))*(IF($D128=6,AF128,AE128))*((MIN((VLOOKUP($D128,SALERYCODE,5,0)),(IF($D128=6,AE128,AF128))))),MIN((VLOOKUP($D128,SALERYCODE,3,0)),(AC128+AD128))*(IF($D128=6,AF128,((MIN((VLOOKUP($D128,SALERYCODE,5,0)),AF128)))))))))/IF(AND($D128=2,'ראשי-פרטים כלליים וריכוז הוצאות'!$D$68&lt;&gt;4),1.2,1)</f>
        <v>0</v>
      </c>
      <c r="AI128" s="263"/>
      <c r="AJ128" s="264"/>
      <c r="AK128" s="265"/>
      <c r="AL128" s="266"/>
      <c r="AM128" s="267">
        <f t="shared" si="122"/>
        <v>0</v>
      </c>
      <c r="AN128" s="260">
        <f>+(IF(OR($B128=0,$C128=0,$D128=0,$AI$2&gt;$OE$1),0,IF(OR(AI128=0,AK128=0,AL128=0),0,MIN((VLOOKUP($D128,SALERYCODE,3,0))*(IF($D128=6,AL128,AK128))*((MIN((VLOOKUP($D128,SALERYCODE,5,0)),(IF($D128=6,AK128,AL128))))),MIN((VLOOKUP($D128,SALERYCODE,3,0)),(AI128+AJ128))*(IF($D128=6,AL128,((MIN((VLOOKUP($D128,SALERYCODE,5,0)),AL128)))))))))/IF(AND($D128=2,'ראשי-פרטים כלליים וריכוז הוצאות'!$D$68&lt;&gt;4),1.2,1)</f>
        <v>0</v>
      </c>
      <c r="AO128" s="263"/>
      <c r="AP128" s="264"/>
      <c r="AQ128" s="265"/>
      <c r="AR128" s="266"/>
      <c r="AS128" s="267">
        <f t="shared" si="123"/>
        <v>0</v>
      </c>
      <c r="AT128" s="260">
        <f>+(IF(OR($B128=0,$C128=0,$D128=0,$AO$2&gt;$OE$1),0,IF(OR(AO128=0,AQ128=0,AR128=0),0,MIN((VLOOKUP($D128,SALERYCODE,3,0))*(IF($D128=6,AR128,AQ128))*((MIN((VLOOKUP($D128,SALERYCODE,5,0)),(IF($D128=6,AQ128,AR128))))),MIN((VLOOKUP($D128,SALERYCODE,3,0)),(AO128+AP128))*(IF($D128=6,AR128,((MIN((VLOOKUP($D128,SALERYCODE,5,0)),AR128)))))))))/IF(AND($D128=2,'ראשי-פרטים כלליים וריכוז הוצאות'!$D$68&lt;&gt;4),1.2,1)</f>
        <v>0</v>
      </c>
      <c r="AU128" s="263"/>
      <c r="AV128" s="264"/>
      <c r="AW128" s="265"/>
      <c r="AX128" s="266"/>
      <c r="AY128" s="267">
        <f t="shared" si="124"/>
        <v>0</v>
      </c>
      <c r="AZ128" s="260">
        <f>+(IF(OR($B128=0,$C128=0,$D128=0,$AU$2&gt;$OE$1),0,IF(OR(AU128=0,AW128=0,AX128=0),0,MIN((VLOOKUP($D128,SALERYCODE,3,0))*(IF($D128=6,AX128,AW128))*((MIN((VLOOKUP($D128,SALERYCODE,5,0)),(IF($D128=6,AW128,AX128))))),MIN((VLOOKUP($D128,SALERYCODE,3,0)),(AU128+AV128))*(IF($D128=6,AX128,((MIN((VLOOKUP($D128,SALERYCODE,5,0)),AX128)))))))))/IF(AND($D128=2,'ראשי-פרטים כלליים וריכוז הוצאות'!$D$68&lt;&gt;4),1.2,1)</f>
        <v>0</v>
      </c>
      <c r="BA128" s="263"/>
      <c r="BB128" s="264"/>
      <c r="BC128" s="265"/>
      <c r="BD128" s="266"/>
      <c r="BE128" s="267">
        <f t="shared" si="125"/>
        <v>0</v>
      </c>
      <c r="BF128" s="260">
        <f>+(IF(OR($B128=0,$C128=0,$D128=0,$BA$2&gt;$OE$1),0,IF(OR(BA128=0,BC128=0,BD128=0),0,MIN((VLOOKUP($D128,SALERYCODE,3,0))*(IF($D128=6,BD128,BC128))*((MIN((VLOOKUP($D128,SALERYCODE,5,0)),(IF($D128=6,BC128,BD128))))),MIN((VLOOKUP($D128,SALERYCODE,3,0)),(BA128+BB128))*(IF($D128=6,BD128,((MIN((VLOOKUP($D128,SALERYCODE,5,0)),BD128)))))))))/IF(AND($D128=2,'ראשי-פרטים כלליים וריכוז הוצאות'!$D$68&lt;&gt;4),1.2,1)</f>
        <v>0</v>
      </c>
      <c r="BG128" s="263"/>
      <c r="BH128" s="264"/>
      <c r="BI128" s="265"/>
      <c r="BJ128" s="266"/>
      <c r="BK128" s="267">
        <f t="shared" si="126"/>
        <v>0</v>
      </c>
      <c r="BL128" s="260">
        <f>+(IF(OR($B128=0,$C128=0,$D128=0,$BG$2&gt;$OE$1),0,IF(OR(BG128=0,BI128=0,BJ128=0),0,MIN((VLOOKUP($D128,SALERYCODE,3,0))*(IF($D128=6,BJ128,BI128))*((MIN((VLOOKUP($D128,SALERYCODE,5,0)),(IF($D128=6,BI128,BJ128))))),MIN((VLOOKUP($D128,SALERYCODE,3,0)),(BG128+BH128))*(IF($D128=6,BJ128,((MIN((VLOOKUP($D128,SALERYCODE,5,0)),BJ128)))))))))/IF(AND($D128=2,'ראשי-פרטים כלליים וריכוז הוצאות'!$D$68&lt;&gt;4),1.2,1)</f>
        <v>0</v>
      </c>
      <c r="BM128" s="263"/>
      <c r="BN128" s="264"/>
      <c r="BO128" s="265"/>
      <c r="BP128" s="266"/>
      <c r="BQ128" s="267">
        <f t="shared" si="127"/>
        <v>0</v>
      </c>
      <c r="BR128" s="260">
        <f>+(IF(OR($B128=0,$C128=0,$D128=0,$BM$2&gt;$OE$1),0,IF(OR(BM128=0,BO128=0,BP128=0),0,MIN((VLOOKUP($D128,SALERYCODE,3,0))*(IF($D128=6,BP128,BO128))*((MIN((VLOOKUP($D128,SALERYCODE,5,0)),(IF($D128=6,BO128,BP128))))),MIN((VLOOKUP($D128,SALERYCODE,3,0)),(BM128+BN128))*(IF($D128=6,BP128,((MIN((VLOOKUP($D128,SALERYCODE,5,0)),BP128)))))))))/IF(AND($D128=2,'ראשי-פרטים כלליים וריכוז הוצאות'!$D$68&lt;&gt;4),1.2,1)</f>
        <v>0</v>
      </c>
      <c r="BS128" s="263"/>
      <c r="BT128" s="264"/>
      <c r="BU128" s="265"/>
      <c r="BV128" s="266"/>
      <c r="BW128" s="267">
        <f t="shared" si="128"/>
        <v>0</v>
      </c>
      <c r="BX128" s="260">
        <f>+(IF(OR($B128=0,$C128=0,$D128=0,$BS$2&gt;$OE$1),0,IF(OR(BS128=0,BU128=0,BV128=0),0,MIN((VLOOKUP($D128,SALERYCODE,3,0))*(IF($D128=6,BV128,BU128))*((MIN((VLOOKUP($D128,SALERYCODE,5,0)),(IF($D128=6,BU128,BV128))))),MIN((VLOOKUP($D128,SALERYCODE,3,0)),(BS128+BT128))*(IF($D128=6,BV128,((MIN((VLOOKUP($D128,SALERYCODE,5,0)),BV128)))))))))/IF(AND($D128=2,'ראשי-פרטים כלליים וריכוז הוצאות'!$D$68&lt;&gt;4),1.2,1)</f>
        <v>0</v>
      </c>
      <c r="BY128" s="263"/>
      <c r="BZ128" s="264"/>
      <c r="CA128" s="265"/>
      <c r="CB128" s="266"/>
      <c r="CC128" s="267">
        <f t="shared" si="129"/>
        <v>0</v>
      </c>
      <c r="CD128" s="260">
        <f>+(IF(OR($B128=0,$C128=0,$D128=0,$BY$2&gt;$OE$1),0,IF(OR(BY128=0,CA128=0,CB128=0),0,MIN((VLOOKUP($D128,SALERYCODE,3,0))*(IF($D128=6,CB128,CA128))*((MIN((VLOOKUP($D128,SALERYCODE,5,0)),(IF($D128=6,CA128,CB128))))),MIN((VLOOKUP($D128,SALERYCODE,3,0)),(BY128+BZ128))*(IF($D128=6,CB128,((MIN((VLOOKUP($D128,SALERYCODE,5,0)),CB128)))))))))/IF(AND($D128=2,'ראשי-פרטים כלליים וריכוז הוצאות'!$D$68&lt;&gt;4),1.2,1)</f>
        <v>0</v>
      </c>
      <c r="CE128" s="263"/>
      <c r="CF128" s="264"/>
      <c r="CG128" s="265"/>
      <c r="CH128" s="266"/>
      <c r="CI128" s="267">
        <f t="shared" si="130"/>
        <v>0</v>
      </c>
      <c r="CJ128" s="260">
        <f>+(IF(OR($B128=0,$C128=0,$D128=0,$CE$2&gt;$OE$1),0,IF(OR(CE128=0,CG128=0,CH128=0),0,MIN((VLOOKUP($D128,SALERYCODE,3,0))*(IF($D128=6,CH128,CG128))*((MIN((VLOOKUP($D128,SALERYCODE,5,0)),(IF($D128=6,CG128,CH128))))),MIN((VLOOKUP($D128,SALERYCODE,3,0)),(CE128+CF128))*(IF($D128=6,CH128,((MIN((VLOOKUP($D128,SALERYCODE,5,0)),CH128)))))))))/IF(AND($D128=2,'ראשי-פרטים כלליים וריכוז הוצאות'!$D$68&lt;&gt;4),1.2,1)</f>
        <v>0</v>
      </c>
      <c r="CK128" s="263"/>
      <c r="CL128" s="264"/>
      <c r="CM128" s="265"/>
      <c r="CN128" s="266"/>
      <c r="CO128" s="267">
        <f t="shared" si="131"/>
        <v>0</v>
      </c>
      <c r="CP128" s="260">
        <f>+(IF(OR($B128=0,$C128=0,$D128=0,$CK$2&gt;$OE$1),0,IF(OR(CK128=0,CM128=0,CN128=0),0,MIN((VLOOKUP($D128,SALERYCODE,3,0))*(IF($D128=6,CN128,CM128))*((MIN((VLOOKUP($D128,SALERYCODE,5,0)),(IF($D128=6,CM128,CN128))))),MIN((VLOOKUP($D128,SALERYCODE,3,0)),(CK128+CL128))*(IF($D128=6,CN128,((MIN((VLOOKUP($D128,SALERYCODE,5,0)),CN128)))))))))/IF(AND($D128=2,'ראשי-פרטים כלליים וריכוז הוצאות'!$D$68&lt;&gt;4),1.2,1)</f>
        <v>0</v>
      </c>
      <c r="CQ128" s="263"/>
      <c r="CR128" s="264"/>
      <c r="CS128" s="265"/>
      <c r="CT128" s="266"/>
      <c r="CU128" s="267">
        <f t="shared" si="132"/>
        <v>0</v>
      </c>
      <c r="CV128" s="260">
        <f>+(IF(OR($B128=0,$C128=0,$D128=0,$CQ$2&gt;$OE$1),0,IF(OR(CQ128=0,CS128=0,CT128=0),0,MIN((VLOOKUP($D128,SALERYCODE,3,0))*(IF($D128=6,CT128,CS128))*((MIN((VLOOKUP($D128,SALERYCODE,5,0)),(IF($D128=6,CS128,CT128))))),MIN((VLOOKUP($D128,SALERYCODE,3,0)),(CQ128+CR128))*(IF($D128=6,CT128,((MIN((VLOOKUP($D128,SALERYCODE,5,0)),CT128)))))))))/IF(AND($D128=2,'ראשי-פרטים כלליים וריכוז הוצאות'!$D$68&lt;&gt;4),1.2,1)</f>
        <v>0</v>
      </c>
      <c r="CW128" s="263"/>
      <c r="CX128" s="264"/>
      <c r="CY128" s="265"/>
      <c r="CZ128" s="266"/>
      <c r="DA128" s="267">
        <f t="shared" si="133"/>
        <v>0</v>
      </c>
      <c r="DB128" s="260">
        <f>+(IF(OR($B128=0,$C128=0,$D128=0,$CW$2&gt;$OE$1),0,IF(OR(CW128=0,CY128=0,CZ128=0),0,MIN((VLOOKUP($D128,SALERYCODE,3,0))*(IF($D128=6,CZ128,CY128))*((MIN((VLOOKUP($D128,SALERYCODE,5,0)),(IF($D128=6,CY128,CZ128))))),MIN((VLOOKUP($D128,SALERYCODE,3,0)),(CW128+CX128))*(IF($D128=6,CZ128,((MIN((VLOOKUP($D128,SALERYCODE,5,0)),CZ128)))))))))/IF(AND($D128=2,'ראשי-פרטים כלליים וריכוז הוצאות'!$D$68&lt;&gt;4),1.2,1)</f>
        <v>0</v>
      </c>
      <c r="DC128" s="263"/>
      <c r="DD128" s="264"/>
      <c r="DE128" s="265"/>
      <c r="DF128" s="266"/>
      <c r="DG128" s="267">
        <f t="shared" si="134"/>
        <v>0</v>
      </c>
      <c r="DH128" s="260">
        <f>+(IF(OR($B128=0,$C128=0,$D128=0,$DC$2&gt;$OE$1),0,IF(OR(DC128=0,DE128=0,DF128=0),0,MIN((VLOOKUP($D128,SALERYCODE,3,0))*(IF($D128=6,DF128,DE128))*((MIN((VLOOKUP($D128,SALERYCODE,5,0)),(IF($D128=6,DE128,DF128))))),MIN((VLOOKUP($D128,SALERYCODE,3,0)),(DC128+DD128))*(IF($D128=6,DF128,((MIN((VLOOKUP($D128,SALERYCODE,5,0)),DF128)))))))))/IF(AND($D128=2,'ראשי-פרטים כלליים וריכוז הוצאות'!$D$68&lt;&gt;4),1.2,1)</f>
        <v>0</v>
      </c>
      <c r="DI128" s="263"/>
      <c r="DJ128" s="264"/>
      <c r="DK128" s="265"/>
      <c r="DL128" s="266"/>
      <c r="DM128" s="267">
        <f t="shared" si="135"/>
        <v>0</v>
      </c>
      <c r="DN128" s="260">
        <f>+(IF(OR($B128=0,$C128=0,$D128=0,$DC$2&gt;$OE$1),0,IF(OR(DI128=0,DK128=0,DL128=0),0,MIN((VLOOKUP($D128,SALERYCODE,3,0))*(IF($D128=6,DL128,DK128))*((MIN((VLOOKUP($D128,SALERYCODE,5,0)),(IF($D128=6,DK128,DL128))))),MIN((VLOOKUP($D128,SALERYCODE,3,0)),(DI128+DJ128))*(IF($D128=6,DL128,((MIN((VLOOKUP($D128,SALERYCODE,5,0)),DL128)))))))))/IF(AND($D128=2,'ראשי-פרטים כלליים וריכוז הוצאות'!$D$68&lt;&gt;4),1.2,1)</f>
        <v>0</v>
      </c>
      <c r="DO128" s="263"/>
      <c r="DP128" s="264"/>
      <c r="DQ128" s="265"/>
      <c r="DR128" s="266"/>
      <c r="DS128" s="267">
        <f t="shared" si="136"/>
        <v>0</v>
      </c>
      <c r="DT128" s="260">
        <f>+(IF(OR($B128=0,$C128=0,$D128=0,$DC$2&gt;$OE$1),0,IF(OR(DO128=0,DQ128=0,DR128=0),0,MIN((VLOOKUP($D128,SALERYCODE,3,0))*(IF($D128=6,DR128,DQ128))*((MIN((VLOOKUP($D128,SALERYCODE,5,0)),(IF($D128=6,DQ128,DR128))))),MIN((VLOOKUP($D128,SALERYCODE,3,0)),(DO128+DP128))*(IF($D128=6,DR128,((MIN((VLOOKUP($D128,SALERYCODE,5,0)),DR128)))))))))/IF(AND($D128=2,'ראשי-פרטים כלליים וריכוז הוצאות'!$D$68&lt;&gt;4),1.2,1)</f>
        <v>0</v>
      </c>
      <c r="DU128" s="263"/>
      <c r="DV128" s="264"/>
      <c r="DW128" s="265"/>
      <c r="DX128" s="266"/>
      <c r="DY128" s="267">
        <f t="shared" si="137"/>
        <v>0</v>
      </c>
      <c r="DZ128" s="260">
        <f>+(IF(OR($B128=0,$C128=0,$D128=0,$DC$2&gt;$OE$1),0,IF(OR(DU128=0,DW128=0,DX128=0),0,MIN((VLOOKUP($D128,SALERYCODE,3,0))*(IF($D128=6,DX128,DW128))*((MIN((VLOOKUP($D128,SALERYCODE,5,0)),(IF($D128=6,DW128,DX128))))),MIN((VLOOKUP($D128,SALERYCODE,3,0)),(DU128+DV128))*(IF($D128=6,DX128,((MIN((VLOOKUP($D128,SALERYCODE,5,0)),DX128)))))))))/IF(AND($D128=2,'ראשי-פרטים כלליים וריכוז הוצאות'!$D$68&lt;&gt;4),1.2,1)</f>
        <v>0</v>
      </c>
      <c r="EA128" s="263"/>
      <c r="EB128" s="264"/>
      <c r="EC128" s="265"/>
      <c r="ED128" s="266"/>
      <c r="EE128" s="267">
        <f t="shared" si="138"/>
        <v>0</v>
      </c>
      <c r="EF128" s="260">
        <f>+(IF(OR($B128=0,$C128=0,$D128=0,$DC$2&gt;$OE$1),0,IF(OR(EA128=0,EC128=0,ED128=0),0,MIN((VLOOKUP($D128,SALERYCODE,3,0))*(IF($D128=6,ED128,EC128))*((MIN((VLOOKUP($D128,SALERYCODE,5,0)),(IF($D128=6,EC128,ED128))))),MIN((VLOOKUP($D128,SALERYCODE,3,0)),(EA128+EB128))*(IF($D128=6,ED128,((MIN((VLOOKUP($D128,SALERYCODE,5,0)),ED128)))))))))/IF(AND($D128=2,'ראשי-פרטים כלליים וריכוז הוצאות'!$D$68&lt;&gt;4),1.2,1)</f>
        <v>0</v>
      </c>
      <c r="EG128" s="263"/>
      <c r="EH128" s="264"/>
      <c r="EI128" s="265"/>
      <c r="EJ128" s="266"/>
      <c r="EK128" s="267">
        <f t="shared" si="139"/>
        <v>0</v>
      </c>
      <c r="EL128" s="260">
        <f>+(IF(OR($B128=0,$C128=0,$D128=0,$DC$2&gt;$OE$1),0,IF(OR(EG128=0,EI128=0,EJ128=0),0,MIN((VLOOKUP($D128,SALERYCODE,3,0))*(IF($D128=6,EJ128,EI128))*((MIN((VLOOKUP($D128,SALERYCODE,5,0)),(IF($D128=6,EI128,EJ128))))),MIN((VLOOKUP($D128,SALERYCODE,3,0)),(EG128+EH128))*(IF($D128=6,EJ128,((MIN((VLOOKUP($D128,SALERYCODE,5,0)),EJ128)))))))))/IF(AND($D128=2,'ראשי-פרטים כלליים וריכוז הוצאות'!$D$68&lt;&gt;4),1.2,1)</f>
        <v>0</v>
      </c>
      <c r="EM128" s="263"/>
      <c r="EN128" s="264"/>
      <c r="EO128" s="265"/>
      <c r="EP128" s="266"/>
      <c r="EQ128" s="267">
        <f t="shared" si="140"/>
        <v>0</v>
      </c>
      <c r="ER128" s="260">
        <f>+(IF(OR($B128=0,$C128=0,$D128=0,$DC$2&gt;$OE$1),0,IF(OR(EM128=0,EO128=0,EP128=0),0,MIN((VLOOKUP($D128,SALERYCODE,3,0))*(IF($D128=6,EP128,EO128))*((MIN((VLOOKUP($D128,SALERYCODE,5,0)),(IF($D128=6,EO128,EP128))))),MIN((VLOOKUP($D128,SALERYCODE,3,0)),(EM128+EN128))*(IF($D128=6,EP128,((MIN((VLOOKUP($D128,SALERYCODE,5,0)),EP128)))))))))/IF(AND($D128=2,'ראשי-פרטים כלליים וריכוז הוצאות'!$D$68&lt;&gt;4),1.2,1)</f>
        <v>0</v>
      </c>
      <c r="ES128" s="263"/>
      <c r="ET128" s="264"/>
      <c r="EU128" s="265"/>
      <c r="EV128" s="266"/>
      <c r="EW128" s="267">
        <f t="shared" si="141"/>
        <v>0</v>
      </c>
      <c r="EX128" s="260">
        <f>+(IF(OR($B128=0,$C128=0,$D128=0,$DC$2&gt;$OE$1),0,IF(OR(ES128=0,EU128=0,EV128=0),0,MIN((VLOOKUP($D128,SALERYCODE,3,0))*(IF($D128=6,EV128,EU128))*((MIN((VLOOKUP($D128,SALERYCODE,5,0)),(IF($D128=6,EU128,EV128))))),MIN((VLOOKUP($D128,SALERYCODE,3,0)),(ES128+ET128))*(IF($D128=6,EV128,((MIN((VLOOKUP($D128,SALERYCODE,5,0)),EV128)))))))))/IF(AND($D128=2,'ראשי-פרטים כלליים וריכוז הוצאות'!$D$68&lt;&gt;4),1.2,1)</f>
        <v>0</v>
      </c>
      <c r="EY128" s="263"/>
      <c r="EZ128" s="264"/>
      <c r="FA128" s="265"/>
      <c r="FB128" s="266"/>
      <c r="FC128" s="267">
        <f t="shared" si="142"/>
        <v>0</v>
      </c>
      <c r="FD128" s="260">
        <f>+(IF(OR($B128=0,$C128=0,$D128=0,$DC$2&gt;$OE$1),0,IF(OR(EY128=0,FA128=0,FB128=0),0,MIN((VLOOKUP($D128,SALERYCODE,3,0))*(IF($D128=6,FB128,FA128))*((MIN((VLOOKUP($D128,SALERYCODE,5,0)),(IF($D128=6,FA128,FB128))))),MIN((VLOOKUP($D128,SALERYCODE,3,0)),(EY128+EZ128))*(IF($D128=6,FB128,((MIN((VLOOKUP($D128,SALERYCODE,5,0)),FB128)))))))))/IF(AND($D128=2,'ראשי-פרטים כלליים וריכוז הוצאות'!$D$68&lt;&gt;4),1.2,1)</f>
        <v>0</v>
      </c>
      <c r="FE128" s="263"/>
      <c r="FF128" s="264"/>
      <c r="FG128" s="265"/>
      <c r="FH128" s="266"/>
      <c r="FI128" s="267">
        <f t="shared" si="143"/>
        <v>0</v>
      </c>
      <c r="FJ128" s="260">
        <f>+(IF(OR($B128=0,$C128=0,$D128=0,$DC$2&gt;$OE$1),0,IF(OR(FE128=0,FG128=0,FH128=0),0,MIN((VLOOKUP($D128,SALERYCODE,3,0))*(IF($D128=6,FH128,FG128))*((MIN((VLOOKUP($D128,SALERYCODE,5,0)),(IF($D128=6,FG128,FH128))))),MIN((VLOOKUP($D128,SALERYCODE,3,0)),(FE128+FF128))*(IF($D128=6,FH128,((MIN((VLOOKUP($D128,SALERYCODE,5,0)),FH128)))))))))/IF(AND($D128=2,'ראשי-פרטים כלליים וריכוז הוצאות'!$D$68&lt;&gt;4),1.2,1)</f>
        <v>0</v>
      </c>
      <c r="FK128" s="263"/>
      <c r="FL128" s="264"/>
      <c r="FM128" s="265"/>
      <c r="FN128" s="266"/>
      <c r="FO128" s="267">
        <f t="shared" si="144"/>
        <v>0</v>
      </c>
      <c r="FP128" s="260">
        <f>+(IF(OR($B128=0,$C128=0,$D128=0,$DC$2&gt;$OE$1),0,IF(OR(FK128=0,FM128=0,FN128=0),0,MIN((VLOOKUP($D128,SALERYCODE,3,0))*(IF($D128=6,FN128,FM128))*((MIN((VLOOKUP($D128,SALERYCODE,5,0)),(IF($D128=6,FM128,FN128))))),MIN((VLOOKUP($D128,SALERYCODE,3,0)),(FK128+FL128))*(IF($D128=6,FN128,((MIN((VLOOKUP($D128,SALERYCODE,5,0)),FN128)))))))))/IF(AND($D128=2,'ראשי-פרטים כלליים וריכוז הוצאות'!$D$68&lt;&gt;4),1.2,1)</f>
        <v>0</v>
      </c>
      <c r="FQ128" s="263"/>
      <c r="FR128" s="264"/>
      <c r="FS128" s="265"/>
      <c r="FT128" s="266"/>
      <c r="FU128" s="267">
        <f t="shared" si="145"/>
        <v>0</v>
      </c>
      <c r="FV128" s="260">
        <f>+(IF(OR($B128=0,$C128=0,$D128=0,$DC$2&gt;$OE$1),0,IF(OR(FQ128=0,FS128=0,FT128=0),0,MIN((VLOOKUP($D128,SALERYCODE,3,0))*(IF($D128=6,FT128,FS128))*((MIN((VLOOKUP($D128,SALERYCODE,5,0)),(IF($D128=6,FS128,FT128))))),MIN((VLOOKUP($D128,SALERYCODE,3,0)),(FQ128+FR128))*(IF($D128=6,FT128,((MIN((VLOOKUP($D128,SALERYCODE,5,0)),FT128)))))))))/IF(AND($D128=2,'ראשי-פרטים כלליים וריכוז הוצאות'!$D$68&lt;&gt;4),1.2,1)</f>
        <v>0</v>
      </c>
      <c r="FW128" s="263"/>
      <c r="FX128" s="264"/>
      <c r="FY128" s="265"/>
      <c r="FZ128" s="266"/>
      <c r="GA128" s="267">
        <f t="shared" si="146"/>
        <v>0</v>
      </c>
      <c r="GB128" s="260">
        <f>+(IF(OR($B128=0,$C128=0,$D128=0,$DC$2&gt;$OE$1),0,IF(OR(FW128=0,FY128=0,FZ128=0),0,MIN((VLOOKUP($D128,SALERYCODE,3,0))*(IF($D128=6,FZ128,FY128))*((MIN((VLOOKUP($D128,SALERYCODE,5,0)),(IF($D128=6,FY128,FZ128))))),MIN((VLOOKUP($D128,SALERYCODE,3,0)),(FW128+FX128))*(IF($D128=6,FZ128,((MIN((VLOOKUP($D128,SALERYCODE,5,0)),FZ128)))))))))/IF(AND($D128=2,'ראשי-פרטים כלליים וריכוז הוצאות'!$D$68&lt;&gt;4),1.2,1)</f>
        <v>0</v>
      </c>
      <c r="GC128" s="263"/>
      <c r="GD128" s="264"/>
      <c r="GE128" s="265"/>
      <c r="GF128" s="266"/>
      <c r="GG128" s="267">
        <f t="shared" si="147"/>
        <v>0</v>
      </c>
      <c r="GH128" s="260">
        <f>+(IF(OR($B128=0,$C128=0,$D128=0,$DC$2&gt;$OE$1),0,IF(OR(GC128=0,GE128=0,GF128=0),0,MIN((VLOOKUP($D128,SALERYCODE,3,0))*(IF($D128=6,GF128,GE128))*((MIN((VLOOKUP($D128,SALERYCODE,5,0)),(IF($D128=6,GE128,GF128))))),MIN((VLOOKUP($D128,SALERYCODE,3,0)),(GC128+GD128))*(IF($D128=6,GF128,((MIN((VLOOKUP($D128,SALERYCODE,5,0)),GF128)))))))))/IF(AND($D128=2,'ראשי-פרטים כלליים וריכוז הוצאות'!$D$68&lt;&gt;4),1.2,1)</f>
        <v>0</v>
      </c>
      <c r="GI128" s="263"/>
      <c r="GJ128" s="264"/>
      <c r="GK128" s="265"/>
      <c r="GL128" s="266"/>
      <c r="GM128" s="267">
        <f t="shared" si="148"/>
        <v>0</v>
      </c>
      <c r="GN128" s="260">
        <f>+(IF(OR($B128=0,$C128=0,$D128=0,$DC$2&gt;$OE$1),0,IF(OR(GI128=0,GK128=0,GL128=0),0,MIN((VLOOKUP($D128,SALERYCODE,3,0))*(IF($D128=6,GL128,GK128))*((MIN((VLOOKUP($D128,SALERYCODE,5,0)),(IF($D128=6,GK128,GL128))))),MIN((VLOOKUP($D128,SALERYCODE,3,0)),(GI128+GJ128))*(IF($D128=6,GL128,((MIN((VLOOKUP($D128,SALERYCODE,5,0)),GL128)))))))))/IF(AND($D128=2,'ראשי-פרטים כלליים וריכוז הוצאות'!$D$68&lt;&gt;4),1.2,1)</f>
        <v>0</v>
      </c>
      <c r="GO128" s="263"/>
      <c r="GP128" s="264"/>
      <c r="GQ128" s="265"/>
      <c r="GR128" s="266"/>
      <c r="GS128" s="267">
        <f t="shared" si="149"/>
        <v>0</v>
      </c>
      <c r="GT128" s="260">
        <f>+(IF(OR($B128=0,$C128=0,$D128=0,$DC$2&gt;$OE$1),0,IF(OR(GO128=0,GQ128=0,GR128=0),0,MIN((VLOOKUP($D128,SALERYCODE,3,0))*(IF($D128=6,GR128,GQ128))*((MIN((VLOOKUP($D128,SALERYCODE,5,0)),(IF($D128=6,GQ128,GR128))))),MIN((VLOOKUP($D128,SALERYCODE,3,0)),(GO128+GP128))*(IF($D128=6,GR128,((MIN((VLOOKUP($D128,SALERYCODE,5,0)),GR128)))))))))/IF(AND($D128=2,'ראשי-פרטים כלליים וריכוז הוצאות'!$D$68&lt;&gt;4),1.2,1)</f>
        <v>0</v>
      </c>
      <c r="GU128" s="263"/>
      <c r="GV128" s="264"/>
      <c r="GW128" s="265"/>
      <c r="GX128" s="266"/>
      <c r="GY128" s="267">
        <f t="shared" si="150"/>
        <v>0</v>
      </c>
      <c r="GZ128" s="260">
        <f>+(IF(OR($B128=0,$C128=0,$D128=0,$DC$2&gt;$OE$1),0,IF(OR(GU128=0,GW128=0,GX128=0),0,MIN((VLOOKUP($D128,SALERYCODE,3,0))*(IF($D128=6,GX128,GW128))*((MIN((VLOOKUP($D128,SALERYCODE,5,0)),(IF($D128=6,GW128,GX128))))),MIN((VLOOKUP($D128,SALERYCODE,3,0)),(GU128+GV128))*(IF($D128=6,GX128,((MIN((VLOOKUP($D128,SALERYCODE,5,0)),GX128)))))))))/IF(AND($D128=2,'ראשי-פרטים כלליים וריכוז הוצאות'!$D$68&lt;&gt;4),1.2,1)</f>
        <v>0</v>
      </c>
      <c r="HA128" s="263"/>
      <c r="HB128" s="264"/>
      <c r="HC128" s="265"/>
      <c r="HD128" s="266"/>
      <c r="HE128" s="267">
        <f t="shared" si="151"/>
        <v>0</v>
      </c>
      <c r="HF128" s="260">
        <f>+(IF(OR($B128=0,$C128=0,$D128=0,$DC$2&gt;$OE$1),0,IF(OR(HA128=0,HC128=0,HD128=0),0,MIN((VLOOKUP($D128,SALERYCODE,3,0))*(IF($D128=6,HD128,HC128))*((MIN((VLOOKUP($D128,SALERYCODE,5,0)),(IF($D128=6,HC128,HD128))))),MIN((VLOOKUP($D128,SALERYCODE,3,0)),(HA128+HB128))*(IF($D128=6,HD128,((MIN((VLOOKUP($D128,SALERYCODE,5,0)),HD128)))))))))/IF(AND($D128=2,'ראשי-פרטים כלליים וריכוז הוצאות'!$D$68&lt;&gt;4),1.2,1)</f>
        <v>0</v>
      </c>
      <c r="HG128" s="263"/>
      <c r="HH128" s="264"/>
      <c r="HI128" s="265"/>
      <c r="HJ128" s="266"/>
      <c r="HK128" s="267">
        <f t="shared" si="152"/>
        <v>0</v>
      </c>
      <c r="HL128" s="260">
        <f>+(IF(OR($B128=0,$C128=0,$D128=0,$DC$2&gt;$OE$1),0,IF(OR(HG128=0,HI128=0,HJ128=0),0,MIN((VLOOKUP($D128,SALERYCODE,3,0))*(IF($D128=6,HJ128,HI128))*((MIN((VLOOKUP($D128,SALERYCODE,5,0)),(IF($D128=6,HI128,HJ128))))),MIN((VLOOKUP($D128,SALERYCODE,3,0)),(HG128+HH128))*(IF($D128=6,HJ128,((MIN((VLOOKUP($D128,SALERYCODE,5,0)),HJ128)))))))))/IF(AND($D128=2,'ראשי-פרטים כלליים וריכוז הוצאות'!$D$68&lt;&gt;4),1.2,1)</f>
        <v>0</v>
      </c>
      <c r="HM128" s="263"/>
      <c r="HN128" s="264"/>
      <c r="HO128" s="265"/>
      <c r="HP128" s="266"/>
      <c r="HQ128" s="267">
        <f t="shared" si="153"/>
        <v>0</v>
      </c>
      <c r="HR128" s="260">
        <f>+(IF(OR($B128=0,$C128=0,$D128=0,$DC$2&gt;$OE$1),0,IF(OR(HM128=0,HO128=0,HP128=0),0,MIN((VLOOKUP($D128,SALERYCODE,3,0))*(IF($D128=6,HP128,HO128))*((MIN((VLOOKUP($D128,SALERYCODE,5,0)),(IF($D128=6,HO128,HP128))))),MIN((VLOOKUP($D128,SALERYCODE,3,0)),(HM128+HN128))*(IF($D128=6,HP128,((MIN((VLOOKUP($D128,SALERYCODE,5,0)),HP128)))))))))/IF(AND($D128=2,'ראשי-פרטים כלליים וריכוז הוצאות'!$D$68&lt;&gt;4),1.2,1)</f>
        <v>0</v>
      </c>
      <c r="HS128" s="263"/>
      <c r="HT128" s="264"/>
      <c r="HU128" s="265"/>
      <c r="HV128" s="266"/>
      <c r="HW128" s="267">
        <f t="shared" si="154"/>
        <v>0</v>
      </c>
      <c r="HX128" s="260">
        <f>+(IF(OR($B128=0,$C128=0,$D128=0,$DC$2&gt;$OE$1),0,IF(OR(HS128=0,HU128=0,HV128=0),0,MIN((VLOOKUP($D128,SALERYCODE,3,0))*(IF($D128=6,HV128,HU128))*((MIN((VLOOKUP($D128,SALERYCODE,5,0)),(IF($D128=6,HU128,HV128))))),MIN((VLOOKUP($D128,SALERYCODE,3,0)),(HS128+HT128))*(IF($D128=6,HV128,((MIN((VLOOKUP($D128,SALERYCODE,5,0)),HV128)))))))))/IF(AND($D128=2,'ראשי-פרטים כלליים וריכוז הוצאות'!$D$68&lt;&gt;4),1.2,1)</f>
        <v>0</v>
      </c>
      <c r="HY128" s="263"/>
      <c r="HZ128" s="264"/>
      <c r="IA128" s="265"/>
      <c r="IB128" s="266"/>
      <c r="IC128" s="267">
        <f t="shared" si="155"/>
        <v>0</v>
      </c>
      <c r="ID128" s="260">
        <f>+(IF(OR($B128=0,$C128=0,$D128=0,$DC$2&gt;$OE$1),0,IF(OR(HY128=0,IA128=0,IB128=0),0,MIN((VLOOKUP($D128,SALERYCODE,3,0))*(IF($D128=6,IB128,IA128))*((MIN((VLOOKUP($D128,SALERYCODE,5,0)),(IF($D128=6,IA128,IB128))))),MIN((VLOOKUP($D128,SALERYCODE,3,0)),(HY128+HZ128))*(IF($D128=6,IB128,((MIN((VLOOKUP($D128,SALERYCODE,5,0)),IB128)))))))))/IF(AND($D128=2,'ראשי-פרטים כלליים וריכוז הוצאות'!$D$68&lt;&gt;4),1.2,1)</f>
        <v>0</v>
      </c>
      <c r="IE128" s="263"/>
      <c r="IF128" s="264"/>
      <c r="IG128" s="265"/>
      <c r="IH128" s="266"/>
      <c r="II128" s="267">
        <f t="shared" si="156"/>
        <v>0</v>
      </c>
      <c r="IJ128" s="260">
        <f>+(IF(OR($B128=0,$C128=0,$D128=0,$DC$2&gt;$OE$1),0,IF(OR(IE128=0,IG128=0,IH128=0),0,MIN((VLOOKUP($D128,SALERYCODE,3,0))*(IF($D128=6,IH128,IG128))*((MIN((VLOOKUP($D128,SALERYCODE,5,0)),(IF($D128=6,IG128,IH128))))),MIN((VLOOKUP($D128,SALERYCODE,3,0)),(IE128+IF128))*(IF($D128=6,IH128,((MIN((VLOOKUP($D128,SALERYCODE,5,0)),IH128)))))))))/IF(AND($D128=2,'ראשי-פרטים כלליים וריכוז הוצאות'!$D$68&lt;&gt;4),1.2,1)</f>
        <v>0</v>
      </c>
      <c r="IK128" s="263"/>
      <c r="IL128" s="264"/>
      <c r="IM128" s="265"/>
      <c r="IN128" s="266"/>
      <c r="IO128" s="267">
        <f t="shared" si="157"/>
        <v>0</v>
      </c>
      <c r="IP128" s="260">
        <f>+(IF(OR($B128=0,$C128=0,$D128=0,$DC$2&gt;$OE$1),0,IF(OR(IK128=0,IM128=0,IN128=0),0,MIN((VLOOKUP($D128,SALERYCODE,3,0))*(IF($D128=6,IN128,IM128))*((MIN((VLOOKUP($D128,SALERYCODE,5,0)),(IF($D128=6,IM128,IN128))))),MIN((VLOOKUP($D128,SALERYCODE,3,0)),(IK128+IL128))*(IF($D128=6,IN128,((MIN((VLOOKUP($D128,SALERYCODE,5,0)),IN128)))))))))/IF(AND($D128=2,'ראשי-פרטים כלליים וריכוז הוצאות'!$D$68&lt;&gt;4),1.2,1)</f>
        <v>0</v>
      </c>
      <c r="IQ128" s="263"/>
      <c r="IR128" s="264"/>
      <c r="IS128" s="265"/>
      <c r="IT128" s="266"/>
      <c r="IU128" s="267">
        <f t="shared" si="158"/>
        <v>0</v>
      </c>
      <c r="IV128" s="260">
        <f>+(IF(OR($B128=0,$C128=0,$D128=0,$DC$2&gt;$OE$1),0,IF(OR(IQ128=0,IS128=0,IT128=0),0,MIN((VLOOKUP($D128,SALERYCODE,3,0))*(IF($D128=6,IT128,IS128))*((MIN((VLOOKUP($D128,SALERYCODE,5,0)),(IF($D128=6,IS128,IT128))))),MIN((VLOOKUP($D128,SALERYCODE,3,0)),(IQ128+IR128))*(IF($D128=6,IT128,((MIN((VLOOKUP($D128,SALERYCODE,5,0)),IT128)))))))))/IF(AND($D128=2,'ראשי-פרטים כלליים וריכוז הוצאות'!$D$68&lt;&gt;4),1.2,1)</f>
        <v>0</v>
      </c>
      <c r="IW128" s="263"/>
      <c r="IX128" s="264"/>
      <c r="IY128" s="265"/>
      <c r="IZ128" s="266"/>
      <c r="JA128" s="267">
        <f t="shared" si="159"/>
        <v>0</v>
      </c>
      <c r="JB128" s="260">
        <f>+(IF(OR($B128=0,$C128=0,$D128=0,$DC$2&gt;$OE$1),0,IF(OR(IW128=0,IY128=0,IZ128=0),0,MIN((VLOOKUP($D128,SALERYCODE,3,0))*(IF($D128=6,IZ128,IY128))*((MIN((VLOOKUP($D128,SALERYCODE,5,0)),(IF($D128=6,IY128,IZ128))))),MIN((VLOOKUP($D128,SALERYCODE,3,0)),(IW128+IX128))*(IF($D128=6,IZ128,((MIN((VLOOKUP($D128,SALERYCODE,5,0)),IZ128)))))))))/IF(AND($D128=2,'ראשי-פרטים כלליים וריכוז הוצאות'!$D$68&lt;&gt;4),1.2,1)</f>
        <v>0</v>
      </c>
      <c r="JC128" s="263"/>
      <c r="JD128" s="264"/>
      <c r="JE128" s="265"/>
      <c r="JF128" s="266"/>
      <c r="JG128" s="267">
        <f t="shared" si="160"/>
        <v>0</v>
      </c>
      <c r="JH128" s="260">
        <f>+(IF(OR($B128=0,$C128=0,$D128=0,$DC$2&gt;$OE$1),0,IF(OR(JC128=0,JE128=0,JF128=0),0,MIN((VLOOKUP($D128,SALERYCODE,3,0))*(IF($D128=6,JF128,JE128))*((MIN((VLOOKUP($D128,SALERYCODE,5,0)),(IF($D128=6,JE128,JF128))))),MIN((VLOOKUP($D128,SALERYCODE,3,0)),(JC128+JD128))*(IF($D128=6,JF128,((MIN((VLOOKUP($D128,SALERYCODE,5,0)),JF128)))))))))/IF(AND($D128=2,'ראשי-פרטים כלליים וריכוז הוצאות'!$D$68&lt;&gt;4),1.2,1)</f>
        <v>0</v>
      </c>
      <c r="JI128" s="263"/>
      <c r="JJ128" s="264"/>
      <c r="JK128" s="265"/>
      <c r="JL128" s="266"/>
      <c r="JM128" s="267">
        <f t="shared" si="161"/>
        <v>0</v>
      </c>
      <c r="JN128" s="260">
        <f>+(IF(OR($B128=0,$C128=0,$D128=0,$DC$2&gt;$OE$1),0,IF(OR(JI128=0,JK128=0,JL128=0),0,MIN((VLOOKUP($D128,SALERYCODE,3,0))*(IF($D128=6,JL128,JK128))*((MIN((VLOOKUP($D128,SALERYCODE,5,0)),(IF($D128=6,JK128,JL128))))),MIN((VLOOKUP($D128,SALERYCODE,3,0)),(JI128+JJ128))*(IF($D128=6,JL128,((MIN((VLOOKUP($D128,SALERYCODE,5,0)),JL128)))))))))/IF(AND($D128=2,'ראשי-פרטים כלליים וריכוז הוצאות'!$D$68&lt;&gt;4),1.2,1)</f>
        <v>0</v>
      </c>
      <c r="JO128" s="263"/>
      <c r="JP128" s="264"/>
      <c r="JQ128" s="265"/>
      <c r="JR128" s="266"/>
      <c r="JS128" s="267">
        <f t="shared" si="162"/>
        <v>0</v>
      </c>
      <c r="JT128" s="260">
        <f>+(IF(OR($B128=0,$C128=0,$D128=0,$DC$2&gt;$OE$1),0,IF(OR(JO128=0,JQ128=0,JR128=0),0,MIN((VLOOKUP($D128,SALERYCODE,3,0))*(IF($D128=6,JR128,JQ128))*((MIN((VLOOKUP($D128,SALERYCODE,5,0)),(IF($D128=6,JQ128,JR128))))),MIN((VLOOKUP($D128,SALERYCODE,3,0)),(JO128+JP128))*(IF($D128=6,JR128,((MIN((VLOOKUP($D128,SALERYCODE,5,0)),JR128)))))))))/IF(AND($D128=2,'ראשי-פרטים כלליים וריכוז הוצאות'!$D$68&lt;&gt;4),1.2,1)</f>
        <v>0</v>
      </c>
      <c r="JU128" s="263"/>
      <c r="JV128" s="264"/>
      <c r="JW128" s="265"/>
      <c r="JX128" s="266"/>
      <c r="JY128" s="267">
        <f t="shared" si="163"/>
        <v>0</v>
      </c>
      <c r="JZ128" s="260">
        <f>+(IF(OR($B128=0,$C128=0,$D128=0,$DC$2&gt;$OE$1),0,IF(OR(JU128=0,JW128=0,JX128=0),0,MIN((VLOOKUP($D128,SALERYCODE,3,0))*(IF($D128=6,JX128,JW128))*((MIN((VLOOKUP($D128,SALERYCODE,5,0)),(IF($D128=6,JW128,JX128))))),MIN((VLOOKUP($D128,SALERYCODE,3,0)),(JU128+JV128))*(IF($D128=6,JX128,((MIN((VLOOKUP($D128,SALERYCODE,5,0)),JX128)))))))))/IF(AND($D128=2,'ראשי-פרטים כלליים וריכוז הוצאות'!$D$68&lt;&gt;4),1.2,1)</f>
        <v>0</v>
      </c>
      <c r="KA128" s="263"/>
      <c r="KB128" s="264"/>
      <c r="KC128" s="265"/>
      <c r="KD128" s="266"/>
      <c r="KE128" s="267">
        <f t="shared" si="164"/>
        <v>0</v>
      </c>
      <c r="KF128" s="260">
        <f>+(IF(OR($B128=0,$C128=0,$D128=0,$DC$2&gt;$OE$1),0,IF(OR(KA128=0,KC128=0,KD128=0),0,MIN((VLOOKUP($D128,SALERYCODE,3,0))*(IF($D128=6,KD128,KC128))*((MIN((VLOOKUP($D128,SALERYCODE,5,0)),(IF($D128=6,KC128,KD128))))),MIN((VLOOKUP($D128,SALERYCODE,3,0)),(KA128+KB128))*(IF($D128=6,KD128,((MIN((VLOOKUP($D128,SALERYCODE,5,0)),KD128)))))))))/IF(AND($D128=2,'ראשי-פרטים כלליים וריכוז הוצאות'!$D$68&lt;&gt;4),1.2,1)</f>
        <v>0</v>
      </c>
      <c r="KG128" s="263"/>
      <c r="KH128" s="264"/>
      <c r="KI128" s="265"/>
      <c r="KJ128" s="266"/>
      <c r="KK128" s="267">
        <f t="shared" si="165"/>
        <v>0</v>
      </c>
      <c r="KL128" s="260">
        <f>+(IF(OR($B128=0,$C128=0,$D128=0,$DC$2&gt;$OE$1),0,IF(OR(KG128=0,KI128=0,KJ128=0),0,MIN((VLOOKUP($D128,SALERYCODE,3,0))*(IF($D128=6,KJ128,KI128))*((MIN((VLOOKUP($D128,SALERYCODE,5,0)),(IF($D128=6,KI128,KJ128))))),MIN((VLOOKUP($D128,SALERYCODE,3,0)),(KG128+KH128))*(IF($D128=6,KJ128,((MIN((VLOOKUP($D128,SALERYCODE,5,0)),KJ128)))))))))/IF(AND($D128=2,'ראשי-פרטים כלליים וריכוז הוצאות'!$D$68&lt;&gt;4),1.2,1)</f>
        <v>0</v>
      </c>
      <c r="KM128" s="263"/>
      <c r="KN128" s="264"/>
      <c r="KO128" s="265"/>
      <c r="KP128" s="266"/>
      <c r="KQ128" s="267">
        <f t="shared" si="166"/>
        <v>0</v>
      </c>
      <c r="KR128" s="260">
        <f>+(IF(OR($B128=0,$C128=0,$D128=0,$DC$2&gt;$OE$1),0,IF(OR(KM128=0,KO128=0,KP128=0),0,MIN((VLOOKUP($D128,SALERYCODE,3,0))*(IF($D128=6,KP128,KO128))*((MIN((VLOOKUP($D128,SALERYCODE,5,0)),(IF($D128=6,KO128,KP128))))),MIN((VLOOKUP($D128,SALERYCODE,3,0)),(KM128+KN128))*(IF($D128=6,KP128,((MIN((VLOOKUP($D128,SALERYCODE,5,0)),KP128)))))))))/IF(AND($D128=2,'ראשי-פרטים כלליים וריכוז הוצאות'!$D$68&lt;&gt;4),1.2,1)</f>
        <v>0</v>
      </c>
      <c r="KS128" s="263"/>
      <c r="KT128" s="264"/>
      <c r="KU128" s="265"/>
      <c r="KV128" s="266"/>
      <c r="KW128" s="267">
        <f t="shared" si="167"/>
        <v>0</v>
      </c>
      <c r="KX128" s="260">
        <f>+(IF(OR($B128=0,$C128=0,$D128=0,$DC$2&gt;$OE$1),0,IF(OR(KS128=0,KU128=0,KV128=0),0,MIN((VLOOKUP($D128,SALERYCODE,3,0))*(IF($D128=6,KV128,KU128))*((MIN((VLOOKUP($D128,SALERYCODE,5,0)),(IF($D128=6,KU128,KV128))))),MIN((VLOOKUP($D128,SALERYCODE,3,0)),(KS128+KT128))*(IF($D128=6,KV128,((MIN((VLOOKUP($D128,SALERYCODE,5,0)),KV128)))))))))/IF(AND($D128=2,'ראשי-פרטים כלליים וריכוז הוצאות'!$D$68&lt;&gt;4),1.2,1)</f>
        <v>0</v>
      </c>
      <c r="KY128" s="263"/>
      <c r="KZ128" s="264"/>
      <c r="LA128" s="265"/>
      <c r="LB128" s="266"/>
      <c r="LC128" s="267">
        <f t="shared" si="168"/>
        <v>0</v>
      </c>
      <c r="LD128" s="260">
        <f>+(IF(OR($B128=0,$C128=0,$D128=0,$DC$2&gt;$OE$1),0,IF(OR(KY128=0,LA128=0,LB128=0),0,MIN((VLOOKUP($D128,SALERYCODE,3,0))*(IF($D128=6,LB128,LA128))*((MIN((VLOOKUP($D128,SALERYCODE,5,0)),(IF($D128=6,LA128,LB128))))),MIN((VLOOKUP($D128,SALERYCODE,3,0)),(KY128+KZ128))*(IF($D128=6,LB128,((MIN((VLOOKUP($D128,SALERYCODE,5,0)),LB128)))))))))/IF(AND($D128=2,'ראשי-פרטים כלליים וריכוז הוצאות'!$D$68&lt;&gt;4),1.2,1)</f>
        <v>0</v>
      </c>
      <c r="LE128" s="263"/>
      <c r="LF128" s="264"/>
      <c r="LG128" s="265"/>
      <c r="LH128" s="266"/>
      <c r="LI128" s="267">
        <f t="shared" si="169"/>
        <v>0</v>
      </c>
      <c r="LJ128" s="260">
        <f>+(IF(OR($B128=0,$C128=0,$D128=0,$DC$2&gt;$OE$1),0,IF(OR(LE128=0,LG128=0,LH128=0),0,MIN((VLOOKUP($D128,SALERYCODE,3,0))*(IF($D128=6,LH128,LG128))*((MIN((VLOOKUP($D128,SALERYCODE,5,0)),(IF($D128=6,LG128,LH128))))),MIN((VLOOKUP($D128,SALERYCODE,3,0)),(LE128+LF128))*(IF($D128=6,LH128,((MIN((VLOOKUP($D128,SALERYCODE,5,0)),LH128)))))))))/IF(AND($D128=2,'ראשי-פרטים כלליים וריכוז הוצאות'!$D$68&lt;&gt;4),1.2,1)</f>
        <v>0</v>
      </c>
      <c r="LK128" s="263"/>
      <c r="LL128" s="264"/>
      <c r="LM128" s="265"/>
      <c r="LN128" s="266"/>
      <c r="LO128" s="267">
        <f t="shared" si="170"/>
        <v>0</v>
      </c>
      <c r="LP128" s="260">
        <f>+(IF(OR($B128=0,$C128=0,$D128=0,$DC$2&gt;$OE$1),0,IF(OR(LK128=0,LM128=0,LN128=0),0,MIN((VLOOKUP($D128,SALERYCODE,3,0))*(IF($D128=6,LN128,LM128))*((MIN((VLOOKUP($D128,SALERYCODE,5,0)),(IF($D128=6,LM128,LN128))))),MIN((VLOOKUP($D128,SALERYCODE,3,0)),(LK128+LL128))*(IF($D128=6,LN128,((MIN((VLOOKUP($D128,SALERYCODE,5,0)),LN128)))))))))/IF(AND($D128=2,'ראשי-פרטים כלליים וריכוז הוצאות'!$D$68&lt;&gt;4),1.2,1)</f>
        <v>0</v>
      </c>
      <c r="LQ128" s="263"/>
      <c r="LR128" s="264"/>
      <c r="LS128" s="265"/>
      <c r="LT128" s="266"/>
      <c r="LU128" s="267">
        <f t="shared" si="171"/>
        <v>0</v>
      </c>
      <c r="LV128" s="260">
        <f>+(IF(OR($B128=0,$C128=0,$D128=0,$DC$2&gt;$OE$1),0,IF(OR(LQ128=0,LS128=0,LT128=0),0,MIN((VLOOKUP($D128,SALERYCODE,3,0))*(IF($D128=6,LT128,LS128))*((MIN((VLOOKUP($D128,SALERYCODE,5,0)),(IF($D128=6,LS128,LT128))))),MIN((VLOOKUP($D128,SALERYCODE,3,0)),(LQ128+LR128))*(IF($D128=6,LT128,((MIN((VLOOKUP($D128,SALERYCODE,5,0)),LT128)))))))))/IF(AND($D128=2,'ראשי-פרטים כלליים וריכוז הוצאות'!$D$68&lt;&gt;4),1.2,1)</f>
        <v>0</v>
      </c>
      <c r="LW128" s="263"/>
      <c r="LX128" s="264"/>
      <c r="LY128" s="265"/>
      <c r="LZ128" s="266"/>
      <c r="MA128" s="267">
        <f t="shared" si="172"/>
        <v>0</v>
      </c>
      <c r="MB128" s="260">
        <f>+(IF(OR($B128=0,$C128=0,$D128=0,$DC$2&gt;$OE$1),0,IF(OR(LW128=0,LY128=0,LZ128=0),0,MIN((VLOOKUP($D128,SALERYCODE,3,0))*(IF($D128=6,LZ128,LY128))*((MIN((VLOOKUP($D128,SALERYCODE,5,0)),(IF($D128=6,LY128,LZ128))))),MIN((VLOOKUP($D128,SALERYCODE,3,0)),(LW128+LX128))*(IF($D128=6,LZ128,((MIN((VLOOKUP($D128,SALERYCODE,5,0)),LZ128)))))))))/IF(AND($D128=2,'ראשי-פרטים כלליים וריכוז הוצאות'!$D$68&lt;&gt;4),1.2,1)</f>
        <v>0</v>
      </c>
      <c r="MC128" s="263"/>
      <c r="MD128" s="264"/>
      <c r="ME128" s="265"/>
      <c r="MF128" s="266"/>
      <c r="MG128" s="267">
        <f t="shared" si="173"/>
        <v>0</v>
      </c>
      <c r="MH128" s="260">
        <f>+(IF(OR($B128=0,$C128=0,$D128=0,$DC$2&gt;$OE$1),0,IF(OR(MC128=0,ME128=0,MF128=0),0,MIN((VLOOKUP($D128,SALERYCODE,3,0))*(IF($D128=6,MF128,ME128))*((MIN((VLOOKUP($D128,SALERYCODE,5,0)),(IF($D128=6,ME128,MF128))))),MIN((VLOOKUP($D128,SALERYCODE,3,0)),(MC128+MD128))*(IF($D128=6,MF128,((MIN((VLOOKUP($D128,SALERYCODE,5,0)),MF128)))))))))/IF(AND($D128=2,'ראשי-פרטים כלליים וריכוז הוצאות'!$D$68&lt;&gt;4),1.2,1)</f>
        <v>0</v>
      </c>
      <c r="MI128" s="263"/>
      <c r="MJ128" s="264"/>
      <c r="MK128" s="265"/>
      <c r="ML128" s="266"/>
      <c r="MM128" s="267">
        <f t="shared" si="174"/>
        <v>0</v>
      </c>
      <c r="MN128" s="260">
        <f>+(IF(OR($B128=0,$C128=0,$D128=0,$DC$2&gt;$OE$1),0,IF(OR(MI128=0,MK128=0,ML128=0),0,MIN((VLOOKUP($D128,SALERYCODE,3,0))*(IF($D128=6,ML128,MK128))*((MIN((VLOOKUP($D128,SALERYCODE,5,0)),(IF($D128=6,MK128,ML128))))),MIN((VLOOKUP($D128,SALERYCODE,3,0)),(MI128+MJ128))*(IF($D128=6,ML128,((MIN((VLOOKUP($D128,SALERYCODE,5,0)),ML128)))))))))/IF(AND($D128=2,'ראשי-פרטים כלליים וריכוז הוצאות'!$D$68&lt;&gt;4),1.2,1)</f>
        <v>0</v>
      </c>
      <c r="MO128" s="263"/>
      <c r="MP128" s="264"/>
      <c r="MQ128" s="265"/>
      <c r="MR128" s="266"/>
      <c r="MS128" s="267">
        <f t="shared" si="175"/>
        <v>0</v>
      </c>
      <c r="MT128" s="260">
        <f>+(IF(OR($B128=0,$C128=0,$D128=0,$DC$2&gt;$OE$1),0,IF(OR(MO128=0,MQ128=0,MR128=0),0,MIN((VLOOKUP($D128,SALERYCODE,3,0))*(IF($D128=6,MR128,MQ128))*((MIN((VLOOKUP($D128,SALERYCODE,5,0)),(IF($D128=6,MQ128,MR128))))),MIN((VLOOKUP($D128,SALERYCODE,3,0)),(MO128+MP128))*(IF($D128=6,MR128,((MIN((VLOOKUP($D128,SALERYCODE,5,0)),MR128)))))))))/IF(AND($D128=2,'ראשי-פרטים כלליים וריכוז הוצאות'!$D$68&lt;&gt;4),1.2,1)</f>
        <v>0</v>
      </c>
      <c r="MU128" s="263"/>
      <c r="MV128" s="264"/>
      <c r="MW128" s="265"/>
      <c r="MX128" s="266"/>
      <c r="MY128" s="267">
        <f t="shared" si="176"/>
        <v>0</v>
      </c>
      <c r="MZ128" s="260">
        <f>+(IF(OR($B128=0,$C128=0,$D128=0,$DC$2&gt;$OE$1),0,IF(OR(MU128=0,MW128=0,MX128=0),0,MIN((VLOOKUP($D128,SALERYCODE,3,0))*(IF($D128=6,MX128,MW128))*((MIN((VLOOKUP($D128,SALERYCODE,5,0)),(IF($D128=6,MW128,MX128))))),MIN((VLOOKUP($D128,SALERYCODE,3,0)),(MU128+MV128))*(IF($D128=6,MX128,((MIN((VLOOKUP($D128,SALERYCODE,5,0)),MX128)))))))))/IF(AND($D128=2,'ראשי-פרטים כלליים וריכוז הוצאות'!$D$68&lt;&gt;4),1.2,1)</f>
        <v>0</v>
      </c>
      <c r="NA128" s="263"/>
      <c r="NB128" s="264"/>
      <c r="NC128" s="265"/>
      <c r="ND128" s="266"/>
      <c r="NE128" s="267">
        <f t="shared" si="177"/>
        <v>0</v>
      </c>
      <c r="NF128" s="260">
        <f>+(IF(OR($B128=0,$C128=0,$D128=0,$DC$2&gt;$OE$1),0,IF(OR(NA128=0,NC128=0,ND128=0),0,MIN((VLOOKUP($D128,SALERYCODE,3,0))*(IF($D128=6,ND128,NC128))*((MIN((VLOOKUP($D128,SALERYCODE,5,0)),(IF($D128=6,NC128,ND128))))),MIN((VLOOKUP($D128,SALERYCODE,3,0)),(NA128+NB128))*(IF($D128=6,ND128,((MIN((VLOOKUP($D128,SALERYCODE,5,0)),ND128)))))))))/IF(AND($D128=2,'ראשי-פרטים כלליים וריכוז הוצאות'!$D$68&lt;&gt;4),1.2,1)</f>
        <v>0</v>
      </c>
      <c r="NG128" s="263"/>
      <c r="NH128" s="264"/>
      <c r="NI128" s="265"/>
      <c r="NJ128" s="266"/>
      <c r="NK128" s="267">
        <f t="shared" si="178"/>
        <v>0</v>
      </c>
      <c r="NL128" s="260">
        <f>+(IF(OR($B128=0,$C128=0,$D128=0,$DC$2&gt;$OE$1),0,IF(OR(NG128=0,NI128=0,NJ128=0),0,MIN((VLOOKUP($D128,SALERYCODE,3,0))*(IF($D128=6,NJ128,NI128))*((MIN((VLOOKUP($D128,SALERYCODE,5,0)),(IF($D128=6,NI128,NJ128))))),MIN((VLOOKUP($D128,SALERYCODE,3,0)),(NG128+NH128))*(IF($D128=6,NJ128,((MIN((VLOOKUP($D128,SALERYCODE,5,0)),NJ128)))))))))/IF(AND($D128=2,'ראשי-פרטים כלליים וריכוז הוצאות'!$D$68&lt;&gt;4),1.2,1)</f>
        <v>0</v>
      </c>
      <c r="NM128" s="263"/>
      <c r="NN128" s="264"/>
      <c r="NO128" s="265"/>
      <c r="NP128" s="266"/>
      <c r="NQ128" s="267">
        <f t="shared" si="179"/>
        <v>0</v>
      </c>
      <c r="NR128" s="260">
        <f>+(IF(OR($B128=0,$C128=0,$D128=0,$DC$2&gt;$OE$1),0,IF(OR(NM128=0,NO128=0,NP128=0),0,MIN((VLOOKUP($D128,SALERYCODE,3,0))*(IF($D128=6,NP128,NO128))*((MIN((VLOOKUP($D128,SALERYCODE,5,0)),(IF($D128=6,NO128,NP128))))),MIN((VLOOKUP($D128,SALERYCODE,3,0)),(NM128+NN128))*(IF($D128=6,NP128,((MIN((VLOOKUP($D128,SALERYCODE,5,0)),NP128)))))))))/IF(AND($D128=2,'ראשי-פרטים כלליים וריכוז הוצאות'!$D$68&lt;&gt;4),1.2,1)</f>
        <v>0</v>
      </c>
      <c r="NS128" s="263"/>
      <c r="NT128" s="264"/>
      <c r="NU128" s="265"/>
      <c r="NV128" s="266"/>
      <c r="NW128" s="267">
        <f t="shared" si="180"/>
        <v>0</v>
      </c>
      <c r="NX128" s="260">
        <f>+(IF(OR($B128=0,$C128=0,$D128=0,$DC$2&gt;$OE$1),0,IF(OR(NS128=0,NU128=0,NV128=0),0,MIN((VLOOKUP($D128,SALERYCODE,3,0))*(IF($D128=6,NV128,NU128))*((MIN((VLOOKUP($D128,SALERYCODE,5,0)),(IF($D128=6,NU128,NV128))))),MIN((VLOOKUP($D128,SALERYCODE,3,0)),(NS128+NT128))*(IF($D128=6,NV128,((MIN((VLOOKUP($D128,SALERYCODE,5,0)),NV128)))))))))/IF(AND($D128=2,'ראשי-פרטים כלליים וריכוז הוצאות'!$D$68&lt;&gt;4),1.2,1)</f>
        <v>0</v>
      </c>
      <c r="NY128" s="263"/>
      <c r="NZ128" s="264"/>
      <c r="OA128" s="265"/>
      <c r="OB128" s="266"/>
      <c r="OC128" s="267">
        <f t="shared" si="181"/>
        <v>0</v>
      </c>
      <c r="OD128" s="260">
        <f>+(IF(OR($B128=0,$C128=0,$D128=0,$DC$2&gt;$OE$1),0,IF(OR(NY128=0,OA128=0,OB128=0),0,MIN((VLOOKUP($D128,SALERYCODE,3,0))*(IF($D128=6,OB128,OA128))*((MIN((VLOOKUP($D128,SALERYCODE,5,0)),(IF($D128=6,OA128,OB128))))),MIN((VLOOKUP($D128,SALERYCODE,3,0)),(NY128+NZ128))*(IF($D128=6,OB128,((MIN((VLOOKUP($D128,SALERYCODE,5,0)),OB128)))))))))/IF(AND($D128=2,'ראשי-פרטים כלליים וריכוז הוצאות'!$D$68&lt;&gt;4),1.2,1)</f>
        <v>0</v>
      </c>
      <c r="OE128" s="275">
        <f t="shared" si="192"/>
        <v>0</v>
      </c>
      <c r="OF128" s="283">
        <f t="shared" si="193"/>
        <v>9.9999999999999995E-7</v>
      </c>
      <c r="OG128" s="276">
        <f t="shared" si="194"/>
        <v>0</v>
      </c>
      <c r="OH128" s="275">
        <f t="shared" si="195"/>
        <v>0</v>
      </c>
      <c r="OI128" s="275">
        <v>0</v>
      </c>
      <c r="OJ128" s="258">
        <f t="shared" si="191"/>
        <v>0</v>
      </c>
      <c r="OK128" s="284"/>
      <c r="OL128" s="116">
        <f>MIN(OJ128+OK128*OF128*OE128/$OL$1/IF(AND($D128=2,'ראשי-פרטים כלליים וריכוז הוצאות'!$D$68&lt;&gt;4),1.2,1),IF($D128&gt;0,VLOOKUP($D128,SALERYCODE,3,0)*12*OG128,0))</f>
        <v>0</v>
      </c>
      <c r="OM128" s="95">
        <f t="shared" si="182"/>
        <v>0</v>
      </c>
      <c r="ON128" s="11">
        <f t="shared" si="183"/>
        <v>0</v>
      </c>
      <c r="OO128" s="11">
        <f t="shared" si="184"/>
        <v>0</v>
      </c>
      <c r="OP128" s="22">
        <f t="shared" si="185"/>
        <v>0</v>
      </c>
      <c r="OQ128" s="11">
        <f t="shared" si="186"/>
        <v>0</v>
      </c>
      <c r="OR128" s="11" t="e">
        <f>#REF!</f>
        <v>#REF!</v>
      </c>
      <c r="OS128" s="35" t="e">
        <f>#REF!-OP128</f>
        <v>#REF!</v>
      </c>
      <c r="OT128" s="35" t="e">
        <f>OS128-#REF!</f>
        <v>#REF!</v>
      </c>
      <c r="OU128" s="43" t="e">
        <f>IF(AND(OP128&gt;0,(OS128=#REF!-OP128)),"מועסק פחות מ-10% מזמנו במופ","")</f>
        <v>#REF!</v>
      </c>
    </row>
    <row r="129" spans="1:411" ht="24" hidden="1" customHeight="1" outlineLevel="1" x14ac:dyDescent="0.2">
      <c r="A129" s="282">
        <v>126</v>
      </c>
      <c r="B129" s="269"/>
      <c r="C129" s="270"/>
      <c r="D129" s="271"/>
      <c r="E129" s="263"/>
      <c r="F129" s="264"/>
      <c r="G129" s="265"/>
      <c r="H129" s="266"/>
      <c r="I129" s="267">
        <f t="shared" si="117"/>
        <v>0</v>
      </c>
      <c r="J129" s="260">
        <f>(IF(OR($B129=0,$C129=0,$D129=0,$E$2&gt;$OE$1),0,IF(OR($E129=0,$G129=0,$H129=0),0,MIN((VLOOKUP($D129,SALERYCODE,3,0))*(IF($D129=6,$H129,$G129))*((MIN((VLOOKUP($D129,SALERYCODE,5,0)),(IF($D129=6,$G129,$H129))))),MIN((VLOOKUP($D129,SALERYCODE,3,0)),($E129+$F129))*(IF($D129=6,$H129,((MIN((VLOOKUP($D129,SALERYCODE,5,0)),$H129)))))))))/IF(AND($D129=2,'ראשי-פרטים כלליים וריכוז הוצאות'!$D$68&lt;&gt;4),1.2,1)</f>
        <v>0</v>
      </c>
      <c r="K129" s="263"/>
      <c r="L129" s="264"/>
      <c r="M129" s="265"/>
      <c r="N129" s="266"/>
      <c r="O129" s="267">
        <f t="shared" si="118"/>
        <v>0</v>
      </c>
      <c r="P129" s="260">
        <f>+(IF(OR($B129=0,$C129=0,$D129=0,$K$2&gt;$OE$1),0,IF(OR($K129=0,$M129=0,$N129=0),0,MIN((VLOOKUP($D129,SALERYCODE,3,0))*(IF($D129=6,$N129,$M129))*((MIN((VLOOKUP($D129,SALERYCODE,5,0)),(IF($D129=6,$M129,$N129))))),MIN((VLOOKUP($D129,SALERYCODE,3,0)),($K129+$L129))*(IF($D129=6,$N129,((MIN((VLOOKUP($D129,SALERYCODE,5,0)),$N129)))))))))/IF(AND($D129=2,'ראשי-פרטים כלליים וריכוז הוצאות'!$D$68&lt;&gt;4),1.2,1)</f>
        <v>0</v>
      </c>
      <c r="Q129" s="263"/>
      <c r="R129" s="264"/>
      <c r="S129" s="265"/>
      <c r="T129" s="266"/>
      <c r="U129" s="267">
        <f t="shared" si="119"/>
        <v>0</v>
      </c>
      <c r="V129" s="260">
        <f>+(IF(OR($B129=0,$C129=0,$D129=0,$Q$2&gt;$OE$1),0,IF(OR(Q129=0,S129=0,T129=0),0,MIN((VLOOKUP($D129,SALERYCODE,3,0))*(IF($D129=6,T129,S129))*((MIN((VLOOKUP($D129,SALERYCODE,5,0)),(IF($D129=6,S129,T129))))),MIN((VLOOKUP($D129,SALERYCODE,3,0)),(Q129+R129))*(IF($D129=6,T129,((MIN((VLOOKUP($D129,SALERYCODE,5,0)),T129)))))))))/IF(AND($D129=2,'ראשי-פרטים כלליים וריכוז הוצאות'!$D$68&lt;&gt;4),1.2,1)</f>
        <v>0</v>
      </c>
      <c r="W129" s="263"/>
      <c r="X129" s="264"/>
      <c r="Y129" s="265"/>
      <c r="Z129" s="266"/>
      <c r="AA129" s="267">
        <f t="shared" si="120"/>
        <v>0</v>
      </c>
      <c r="AB129" s="260">
        <f>+(IF(OR($B129=0,$C129=0,$D129=0,$W$2&gt;$OE$1),0,IF(OR(W129=0,Y129=0,Z129=0),0,MIN((VLOOKUP($D129,SALERYCODE,3,0))*(IF($D129=6,Z129,Y129))*((MIN((VLOOKUP($D129,SALERYCODE,5,0)),(IF($D129=6,Y129,Z129))))),MIN((VLOOKUP($D129,SALERYCODE,3,0)),(W129+X129))*(IF($D129=6,Z129,((MIN((VLOOKUP($D129,SALERYCODE,5,0)),Z129)))))))))/IF(AND($D129=2,'ראשי-פרטים כלליים וריכוז הוצאות'!$D$68&lt;&gt;4),1.2,1)</f>
        <v>0</v>
      </c>
      <c r="AC129" s="263"/>
      <c r="AD129" s="264"/>
      <c r="AE129" s="265"/>
      <c r="AF129" s="266"/>
      <c r="AG129" s="267">
        <f t="shared" si="121"/>
        <v>0</v>
      </c>
      <c r="AH129" s="260">
        <f>+(IF(OR($B129=0,$C129=0,$D129=0,$AC$2&gt;$OE$1),0,IF(OR(AC129=0,AE129=0,AF129=0),0,MIN((VLOOKUP($D129,SALERYCODE,3,0))*(IF($D129=6,AF129,AE129))*((MIN((VLOOKUP($D129,SALERYCODE,5,0)),(IF($D129=6,AE129,AF129))))),MIN((VLOOKUP($D129,SALERYCODE,3,0)),(AC129+AD129))*(IF($D129=6,AF129,((MIN((VLOOKUP($D129,SALERYCODE,5,0)),AF129)))))))))/IF(AND($D129=2,'ראשי-פרטים כלליים וריכוז הוצאות'!$D$68&lt;&gt;4),1.2,1)</f>
        <v>0</v>
      </c>
      <c r="AI129" s="263"/>
      <c r="AJ129" s="264"/>
      <c r="AK129" s="265"/>
      <c r="AL129" s="266"/>
      <c r="AM129" s="267">
        <f t="shared" si="122"/>
        <v>0</v>
      </c>
      <c r="AN129" s="260">
        <f>+(IF(OR($B129=0,$C129=0,$D129=0,$AI$2&gt;$OE$1),0,IF(OR(AI129=0,AK129=0,AL129=0),0,MIN((VLOOKUP($D129,SALERYCODE,3,0))*(IF($D129=6,AL129,AK129))*((MIN((VLOOKUP($D129,SALERYCODE,5,0)),(IF($D129=6,AK129,AL129))))),MIN((VLOOKUP($D129,SALERYCODE,3,0)),(AI129+AJ129))*(IF($D129=6,AL129,((MIN((VLOOKUP($D129,SALERYCODE,5,0)),AL129)))))))))/IF(AND($D129=2,'ראשי-פרטים כלליים וריכוז הוצאות'!$D$68&lt;&gt;4),1.2,1)</f>
        <v>0</v>
      </c>
      <c r="AO129" s="263"/>
      <c r="AP129" s="264"/>
      <c r="AQ129" s="265"/>
      <c r="AR129" s="266"/>
      <c r="AS129" s="267">
        <f t="shared" si="123"/>
        <v>0</v>
      </c>
      <c r="AT129" s="260">
        <f>+(IF(OR($B129=0,$C129=0,$D129=0,$AO$2&gt;$OE$1),0,IF(OR(AO129=0,AQ129=0,AR129=0),0,MIN((VLOOKUP($D129,SALERYCODE,3,0))*(IF($D129=6,AR129,AQ129))*((MIN((VLOOKUP($D129,SALERYCODE,5,0)),(IF($D129=6,AQ129,AR129))))),MIN((VLOOKUP($D129,SALERYCODE,3,0)),(AO129+AP129))*(IF($D129=6,AR129,((MIN((VLOOKUP($D129,SALERYCODE,5,0)),AR129)))))))))/IF(AND($D129=2,'ראשי-פרטים כלליים וריכוז הוצאות'!$D$68&lt;&gt;4),1.2,1)</f>
        <v>0</v>
      </c>
      <c r="AU129" s="263"/>
      <c r="AV129" s="264"/>
      <c r="AW129" s="265"/>
      <c r="AX129" s="266"/>
      <c r="AY129" s="267">
        <f t="shared" si="124"/>
        <v>0</v>
      </c>
      <c r="AZ129" s="260">
        <f>+(IF(OR($B129=0,$C129=0,$D129=0,$AU$2&gt;$OE$1),0,IF(OR(AU129=0,AW129=0,AX129=0),0,MIN((VLOOKUP($D129,SALERYCODE,3,0))*(IF($D129=6,AX129,AW129))*((MIN((VLOOKUP($D129,SALERYCODE,5,0)),(IF($D129=6,AW129,AX129))))),MIN((VLOOKUP($D129,SALERYCODE,3,0)),(AU129+AV129))*(IF($D129=6,AX129,((MIN((VLOOKUP($D129,SALERYCODE,5,0)),AX129)))))))))/IF(AND($D129=2,'ראשי-פרטים כלליים וריכוז הוצאות'!$D$68&lt;&gt;4),1.2,1)</f>
        <v>0</v>
      </c>
      <c r="BA129" s="263"/>
      <c r="BB129" s="264"/>
      <c r="BC129" s="265"/>
      <c r="BD129" s="266"/>
      <c r="BE129" s="267">
        <f t="shared" si="125"/>
        <v>0</v>
      </c>
      <c r="BF129" s="260">
        <f>+(IF(OR($B129=0,$C129=0,$D129=0,$BA$2&gt;$OE$1),0,IF(OR(BA129=0,BC129=0,BD129=0),0,MIN((VLOOKUP($D129,SALERYCODE,3,0))*(IF($D129=6,BD129,BC129))*((MIN((VLOOKUP($D129,SALERYCODE,5,0)),(IF($D129=6,BC129,BD129))))),MIN((VLOOKUP($D129,SALERYCODE,3,0)),(BA129+BB129))*(IF($D129=6,BD129,((MIN((VLOOKUP($D129,SALERYCODE,5,0)),BD129)))))))))/IF(AND($D129=2,'ראשי-פרטים כלליים וריכוז הוצאות'!$D$68&lt;&gt;4),1.2,1)</f>
        <v>0</v>
      </c>
      <c r="BG129" s="263"/>
      <c r="BH129" s="264"/>
      <c r="BI129" s="265"/>
      <c r="BJ129" s="266"/>
      <c r="BK129" s="267">
        <f t="shared" si="126"/>
        <v>0</v>
      </c>
      <c r="BL129" s="260">
        <f>+(IF(OR($B129=0,$C129=0,$D129=0,$BG$2&gt;$OE$1),0,IF(OR(BG129=0,BI129=0,BJ129=0),0,MIN((VLOOKUP($D129,SALERYCODE,3,0))*(IF($D129=6,BJ129,BI129))*((MIN((VLOOKUP($D129,SALERYCODE,5,0)),(IF($D129=6,BI129,BJ129))))),MIN((VLOOKUP($D129,SALERYCODE,3,0)),(BG129+BH129))*(IF($D129=6,BJ129,((MIN((VLOOKUP($D129,SALERYCODE,5,0)),BJ129)))))))))/IF(AND($D129=2,'ראשי-פרטים כלליים וריכוז הוצאות'!$D$68&lt;&gt;4),1.2,1)</f>
        <v>0</v>
      </c>
      <c r="BM129" s="263"/>
      <c r="BN129" s="264"/>
      <c r="BO129" s="265"/>
      <c r="BP129" s="266"/>
      <c r="BQ129" s="267">
        <f t="shared" si="127"/>
        <v>0</v>
      </c>
      <c r="BR129" s="260">
        <f>+(IF(OR($B129=0,$C129=0,$D129=0,$BM$2&gt;$OE$1),0,IF(OR(BM129=0,BO129=0,BP129=0),0,MIN((VLOOKUP($D129,SALERYCODE,3,0))*(IF($D129=6,BP129,BO129))*((MIN((VLOOKUP($D129,SALERYCODE,5,0)),(IF($D129=6,BO129,BP129))))),MIN((VLOOKUP($D129,SALERYCODE,3,0)),(BM129+BN129))*(IF($D129=6,BP129,((MIN((VLOOKUP($D129,SALERYCODE,5,0)),BP129)))))))))/IF(AND($D129=2,'ראשי-פרטים כלליים וריכוז הוצאות'!$D$68&lt;&gt;4),1.2,1)</f>
        <v>0</v>
      </c>
      <c r="BS129" s="263"/>
      <c r="BT129" s="264"/>
      <c r="BU129" s="265"/>
      <c r="BV129" s="266"/>
      <c r="BW129" s="267">
        <f t="shared" si="128"/>
        <v>0</v>
      </c>
      <c r="BX129" s="260">
        <f>+(IF(OR($B129=0,$C129=0,$D129=0,$BS$2&gt;$OE$1),0,IF(OR(BS129=0,BU129=0,BV129=0),0,MIN((VLOOKUP($D129,SALERYCODE,3,0))*(IF($D129=6,BV129,BU129))*((MIN((VLOOKUP($D129,SALERYCODE,5,0)),(IF($D129=6,BU129,BV129))))),MIN((VLOOKUP($D129,SALERYCODE,3,0)),(BS129+BT129))*(IF($D129=6,BV129,((MIN((VLOOKUP($D129,SALERYCODE,5,0)),BV129)))))))))/IF(AND($D129=2,'ראשי-פרטים כלליים וריכוז הוצאות'!$D$68&lt;&gt;4),1.2,1)</f>
        <v>0</v>
      </c>
      <c r="BY129" s="263"/>
      <c r="BZ129" s="264"/>
      <c r="CA129" s="265"/>
      <c r="CB129" s="266"/>
      <c r="CC129" s="267">
        <f t="shared" si="129"/>
        <v>0</v>
      </c>
      <c r="CD129" s="260">
        <f>+(IF(OR($B129=0,$C129=0,$D129=0,$BY$2&gt;$OE$1),0,IF(OR(BY129=0,CA129=0,CB129=0),0,MIN((VLOOKUP($D129,SALERYCODE,3,0))*(IF($D129=6,CB129,CA129))*((MIN((VLOOKUP($D129,SALERYCODE,5,0)),(IF($D129=6,CA129,CB129))))),MIN((VLOOKUP($D129,SALERYCODE,3,0)),(BY129+BZ129))*(IF($D129=6,CB129,((MIN((VLOOKUP($D129,SALERYCODE,5,0)),CB129)))))))))/IF(AND($D129=2,'ראשי-פרטים כלליים וריכוז הוצאות'!$D$68&lt;&gt;4),1.2,1)</f>
        <v>0</v>
      </c>
      <c r="CE129" s="263"/>
      <c r="CF129" s="264"/>
      <c r="CG129" s="265"/>
      <c r="CH129" s="266"/>
      <c r="CI129" s="267">
        <f t="shared" si="130"/>
        <v>0</v>
      </c>
      <c r="CJ129" s="260">
        <f>+(IF(OR($B129=0,$C129=0,$D129=0,$CE$2&gt;$OE$1),0,IF(OR(CE129=0,CG129=0,CH129=0),0,MIN((VLOOKUP($D129,SALERYCODE,3,0))*(IF($D129=6,CH129,CG129))*((MIN((VLOOKUP($D129,SALERYCODE,5,0)),(IF($D129=6,CG129,CH129))))),MIN((VLOOKUP($D129,SALERYCODE,3,0)),(CE129+CF129))*(IF($D129=6,CH129,((MIN((VLOOKUP($D129,SALERYCODE,5,0)),CH129)))))))))/IF(AND($D129=2,'ראשי-פרטים כלליים וריכוז הוצאות'!$D$68&lt;&gt;4),1.2,1)</f>
        <v>0</v>
      </c>
      <c r="CK129" s="263"/>
      <c r="CL129" s="264"/>
      <c r="CM129" s="265"/>
      <c r="CN129" s="266"/>
      <c r="CO129" s="267">
        <f t="shared" si="131"/>
        <v>0</v>
      </c>
      <c r="CP129" s="260">
        <f>+(IF(OR($B129=0,$C129=0,$D129=0,$CK$2&gt;$OE$1),0,IF(OR(CK129=0,CM129=0,CN129=0),0,MIN((VLOOKUP($D129,SALERYCODE,3,0))*(IF($D129=6,CN129,CM129))*((MIN((VLOOKUP($D129,SALERYCODE,5,0)),(IF($D129=6,CM129,CN129))))),MIN((VLOOKUP($D129,SALERYCODE,3,0)),(CK129+CL129))*(IF($D129=6,CN129,((MIN((VLOOKUP($D129,SALERYCODE,5,0)),CN129)))))))))/IF(AND($D129=2,'ראשי-פרטים כלליים וריכוז הוצאות'!$D$68&lt;&gt;4),1.2,1)</f>
        <v>0</v>
      </c>
      <c r="CQ129" s="263"/>
      <c r="CR129" s="264"/>
      <c r="CS129" s="265"/>
      <c r="CT129" s="266"/>
      <c r="CU129" s="267">
        <f t="shared" si="132"/>
        <v>0</v>
      </c>
      <c r="CV129" s="260">
        <f>+(IF(OR($B129=0,$C129=0,$D129=0,$CQ$2&gt;$OE$1),0,IF(OR(CQ129=0,CS129=0,CT129=0),0,MIN((VLOOKUP($D129,SALERYCODE,3,0))*(IF($D129=6,CT129,CS129))*((MIN((VLOOKUP($D129,SALERYCODE,5,0)),(IF($D129=6,CS129,CT129))))),MIN((VLOOKUP($D129,SALERYCODE,3,0)),(CQ129+CR129))*(IF($D129=6,CT129,((MIN((VLOOKUP($D129,SALERYCODE,5,0)),CT129)))))))))/IF(AND($D129=2,'ראשי-פרטים כלליים וריכוז הוצאות'!$D$68&lt;&gt;4),1.2,1)</f>
        <v>0</v>
      </c>
      <c r="CW129" s="263"/>
      <c r="CX129" s="264"/>
      <c r="CY129" s="265"/>
      <c r="CZ129" s="266"/>
      <c r="DA129" s="267">
        <f t="shared" si="133"/>
        <v>0</v>
      </c>
      <c r="DB129" s="260">
        <f>+(IF(OR($B129=0,$C129=0,$D129=0,$CW$2&gt;$OE$1),0,IF(OR(CW129=0,CY129=0,CZ129=0),0,MIN((VLOOKUP($D129,SALERYCODE,3,0))*(IF($D129=6,CZ129,CY129))*((MIN((VLOOKUP($D129,SALERYCODE,5,0)),(IF($D129=6,CY129,CZ129))))),MIN((VLOOKUP($D129,SALERYCODE,3,0)),(CW129+CX129))*(IF($D129=6,CZ129,((MIN((VLOOKUP($D129,SALERYCODE,5,0)),CZ129)))))))))/IF(AND($D129=2,'ראשי-פרטים כלליים וריכוז הוצאות'!$D$68&lt;&gt;4),1.2,1)</f>
        <v>0</v>
      </c>
      <c r="DC129" s="263"/>
      <c r="DD129" s="264"/>
      <c r="DE129" s="265"/>
      <c r="DF129" s="266"/>
      <c r="DG129" s="267">
        <f t="shared" si="134"/>
        <v>0</v>
      </c>
      <c r="DH129" s="260">
        <f>+(IF(OR($B129=0,$C129=0,$D129=0,$DC$2&gt;$OE$1),0,IF(OR(DC129=0,DE129=0,DF129=0),0,MIN((VLOOKUP($D129,SALERYCODE,3,0))*(IF($D129=6,DF129,DE129))*((MIN((VLOOKUP($D129,SALERYCODE,5,0)),(IF($D129=6,DE129,DF129))))),MIN((VLOOKUP($D129,SALERYCODE,3,0)),(DC129+DD129))*(IF($D129=6,DF129,((MIN((VLOOKUP($D129,SALERYCODE,5,0)),DF129)))))))))/IF(AND($D129=2,'ראשי-פרטים כלליים וריכוז הוצאות'!$D$68&lt;&gt;4),1.2,1)</f>
        <v>0</v>
      </c>
      <c r="DI129" s="263"/>
      <c r="DJ129" s="264"/>
      <c r="DK129" s="265"/>
      <c r="DL129" s="266"/>
      <c r="DM129" s="267">
        <f t="shared" si="135"/>
        <v>0</v>
      </c>
      <c r="DN129" s="260">
        <f>+(IF(OR($B129=0,$C129=0,$D129=0,$DC$2&gt;$OE$1),0,IF(OR(DI129=0,DK129=0,DL129=0),0,MIN((VLOOKUP($D129,SALERYCODE,3,0))*(IF($D129=6,DL129,DK129))*((MIN((VLOOKUP($D129,SALERYCODE,5,0)),(IF($D129=6,DK129,DL129))))),MIN((VLOOKUP($D129,SALERYCODE,3,0)),(DI129+DJ129))*(IF($D129=6,DL129,((MIN((VLOOKUP($D129,SALERYCODE,5,0)),DL129)))))))))/IF(AND($D129=2,'ראשי-פרטים כלליים וריכוז הוצאות'!$D$68&lt;&gt;4),1.2,1)</f>
        <v>0</v>
      </c>
      <c r="DO129" s="263"/>
      <c r="DP129" s="264"/>
      <c r="DQ129" s="265"/>
      <c r="DR129" s="266"/>
      <c r="DS129" s="267">
        <f t="shared" si="136"/>
        <v>0</v>
      </c>
      <c r="DT129" s="260">
        <f>+(IF(OR($B129=0,$C129=0,$D129=0,$DC$2&gt;$OE$1),0,IF(OR(DO129=0,DQ129=0,DR129=0),0,MIN((VLOOKUP($D129,SALERYCODE,3,0))*(IF($D129=6,DR129,DQ129))*((MIN((VLOOKUP($D129,SALERYCODE,5,0)),(IF($D129=6,DQ129,DR129))))),MIN((VLOOKUP($D129,SALERYCODE,3,0)),(DO129+DP129))*(IF($D129=6,DR129,((MIN((VLOOKUP($D129,SALERYCODE,5,0)),DR129)))))))))/IF(AND($D129=2,'ראשי-פרטים כלליים וריכוז הוצאות'!$D$68&lt;&gt;4),1.2,1)</f>
        <v>0</v>
      </c>
      <c r="DU129" s="263"/>
      <c r="DV129" s="264"/>
      <c r="DW129" s="265"/>
      <c r="DX129" s="266"/>
      <c r="DY129" s="267">
        <f t="shared" si="137"/>
        <v>0</v>
      </c>
      <c r="DZ129" s="260">
        <f>+(IF(OR($B129=0,$C129=0,$D129=0,$DC$2&gt;$OE$1),0,IF(OR(DU129=0,DW129=0,DX129=0),0,MIN((VLOOKUP($D129,SALERYCODE,3,0))*(IF($D129=6,DX129,DW129))*((MIN((VLOOKUP($D129,SALERYCODE,5,0)),(IF($D129=6,DW129,DX129))))),MIN((VLOOKUP($D129,SALERYCODE,3,0)),(DU129+DV129))*(IF($D129=6,DX129,((MIN((VLOOKUP($D129,SALERYCODE,5,0)),DX129)))))))))/IF(AND($D129=2,'ראשי-פרטים כלליים וריכוז הוצאות'!$D$68&lt;&gt;4),1.2,1)</f>
        <v>0</v>
      </c>
      <c r="EA129" s="263"/>
      <c r="EB129" s="264"/>
      <c r="EC129" s="265"/>
      <c r="ED129" s="266"/>
      <c r="EE129" s="267">
        <f t="shared" si="138"/>
        <v>0</v>
      </c>
      <c r="EF129" s="260">
        <f>+(IF(OR($B129=0,$C129=0,$D129=0,$DC$2&gt;$OE$1),0,IF(OR(EA129=0,EC129=0,ED129=0),0,MIN((VLOOKUP($D129,SALERYCODE,3,0))*(IF($D129=6,ED129,EC129))*((MIN((VLOOKUP($D129,SALERYCODE,5,0)),(IF($D129=6,EC129,ED129))))),MIN((VLOOKUP($D129,SALERYCODE,3,0)),(EA129+EB129))*(IF($D129=6,ED129,((MIN((VLOOKUP($D129,SALERYCODE,5,0)),ED129)))))))))/IF(AND($D129=2,'ראשי-פרטים כלליים וריכוז הוצאות'!$D$68&lt;&gt;4),1.2,1)</f>
        <v>0</v>
      </c>
      <c r="EG129" s="263"/>
      <c r="EH129" s="264"/>
      <c r="EI129" s="265"/>
      <c r="EJ129" s="266"/>
      <c r="EK129" s="267">
        <f t="shared" si="139"/>
        <v>0</v>
      </c>
      <c r="EL129" s="260">
        <f>+(IF(OR($B129=0,$C129=0,$D129=0,$DC$2&gt;$OE$1),0,IF(OR(EG129=0,EI129=0,EJ129=0),0,MIN((VLOOKUP($D129,SALERYCODE,3,0))*(IF($D129=6,EJ129,EI129))*((MIN((VLOOKUP($D129,SALERYCODE,5,0)),(IF($D129=6,EI129,EJ129))))),MIN((VLOOKUP($D129,SALERYCODE,3,0)),(EG129+EH129))*(IF($D129=6,EJ129,((MIN((VLOOKUP($D129,SALERYCODE,5,0)),EJ129)))))))))/IF(AND($D129=2,'ראשי-פרטים כלליים וריכוז הוצאות'!$D$68&lt;&gt;4),1.2,1)</f>
        <v>0</v>
      </c>
      <c r="EM129" s="263"/>
      <c r="EN129" s="264"/>
      <c r="EO129" s="265"/>
      <c r="EP129" s="266"/>
      <c r="EQ129" s="267">
        <f t="shared" si="140"/>
        <v>0</v>
      </c>
      <c r="ER129" s="260">
        <f>+(IF(OR($B129=0,$C129=0,$D129=0,$DC$2&gt;$OE$1),0,IF(OR(EM129=0,EO129=0,EP129=0),0,MIN((VLOOKUP($D129,SALERYCODE,3,0))*(IF($D129=6,EP129,EO129))*((MIN((VLOOKUP($D129,SALERYCODE,5,0)),(IF($D129=6,EO129,EP129))))),MIN((VLOOKUP($D129,SALERYCODE,3,0)),(EM129+EN129))*(IF($D129=6,EP129,((MIN((VLOOKUP($D129,SALERYCODE,5,0)),EP129)))))))))/IF(AND($D129=2,'ראשי-פרטים כלליים וריכוז הוצאות'!$D$68&lt;&gt;4),1.2,1)</f>
        <v>0</v>
      </c>
      <c r="ES129" s="263"/>
      <c r="ET129" s="264"/>
      <c r="EU129" s="265"/>
      <c r="EV129" s="266"/>
      <c r="EW129" s="267">
        <f t="shared" si="141"/>
        <v>0</v>
      </c>
      <c r="EX129" s="260">
        <f>+(IF(OR($B129=0,$C129=0,$D129=0,$DC$2&gt;$OE$1),0,IF(OR(ES129=0,EU129=0,EV129=0),0,MIN((VLOOKUP($D129,SALERYCODE,3,0))*(IF($D129=6,EV129,EU129))*((MIN((VLOOKUP($D129,SALERYCODE,5,0)),(IF($D129=6,EU129,EV129))))),MIN((VLOOKUP($D129,SALERYCODE,3,0)),(ES129+ET129))*(IF($D129=6,EV129,((MIN((VLOOKUP($D129,SALERYCODE,5,0)),EV129)))))))))/IF(AND($D129=2,'ראשי-פרטים כלליים וריכוז הוצאות'!$D$68&lt;&gt;4),1.2,1)</f>
        <v>0</v>
      </c>
      <c r="EY129" s="263"/>
      <c r="EZ129" s="264"/>
      <c r="FA129" s="265"/>
      <c r="FB129" s="266"/>
      <c r="FC129" s="267">
        <f t="shared" si="142"/>
        <v>0</v>
      </c>
      <c r="FD129" s="260">
        <f>+(IF(OR($B129=0,$C129=0,$D129=0,$DC$2&gt;$OE$1),0,IF(OR(EY129=0,FA129=0,FB129=0),0,MIN((VLOOKUP($D129,SALERYCODE,3,0))*(IF($D129=6,FB129,FA129))*((MIN((VLOOKUP($D129,SALERYCODE,5,0)),(IF($D129=6,FA129,FB129))))),MIN((VLOOKUP($D129,SALERYCODE,3,0)),(EY129+EZ129))*(IF($D129=6,FB129,((MIN((VLOOKUP($D129,SALERYCODE,5,0)),FB129)))))))))/IF(AND($D129=2,'ראשי-פרטים כלליים וריכוז הוצאות'!$D$68&lt;&gt;4),1.2,1)</f>
        <v>0</v>
      </c>
      <c r="FE129" s="263"/>
      <c r="FF129" s="264"/>
      <c r="FG129" s="265"/>
      <c r="FH129" s="266"/>
      <c r="FI129" s="267">
        <f t="shared" si="143"/>
        <v>0</v>
      </c>
      <c r="FJ129" s="260">
        <f>+(IF(OR($B129=0,$C129=0,$D129=0,$DC$2&gt;$OE$1),0,IF(OR(FE129=0,FG129=0,FH129=0),0,MIN((VLOOKUP($D129,SALERYCODE,3,0))*(IF($D129=6,FH129,FG129))*((MIN((VLOOKUP($D129,SALERYCODE,5,0)),(IF($D129=6,FG129,FH129))))),MIN((VLOOKUP($D129,SALERYCODE,3,0)),(FE129+FF129))*(IF($D129=6,FH129,((MIN((VLOOKUP($D129,SALERYCODE,5,0)),FH129)))))))))/IF(AND($D129=2,'ראשי-פרטים כלליים וריכוז הוצאות'!$D$68&lt;&gt;4),1.2,1)</f>
        <v>0</v>
      </c>
      <c r="FK129" s="263"/>
      <c r="FL129" s="264"/>
      <c r="FM129" s="265"/>
      <c r="FN129" s="266"/>
      <c r="FO129" s="267">
        <f t="shared" si="144"/>
        <v>0</v>
      </c>
      <c r="FP129" s="260">
        <f>+(IF(OR($B129=0,$C129=0,$D129=0,$DC$2&gt;$OE$1),0,IF(OR(FK129=0,FM129=0,FN129=0),0,MIN((VLOOKUP($D129,SALERYCODE,3,0))*(IF($D129=6,FN129,FM129))*((MIN((VLOOKUP($D129,SALERYCODE,5,0)),(IF($D129=6,FM129,FN129))))),MIN((VLOOKUP($D129,SALERYCODE,3,0)),(FK129+FL129))*(IF($D129=6,FN129,((MIN((VLOOKUP($D129,SALERYCODE,5,0)),FN129)))))))))/IF(AND($D129=2,'ראשי-פרטים כלליים וריכוז הוצאות'!$D$68&lt;&gt;4),1.2,1)</f>
        <v>0</v>
      </c>
      <c r="FQ129" s="263"/>
      <c r="FR129" s="264"/>
      <c r="FS129" s="265"/>
      <c r="FT129" s="266"/>
      <c r="FU129" s="267">
        <f t="shared" si="145"/>
        <v>0</v>
      </c>
      <c r="FV129" s="260">
        <f>+(IF(OR($B129=0,$C129=0,$D129=0,$DC$2&gt;$OE$1),0,IF(OR(FQ129=0,FS129=0,FT129=0),0,MIN((VLOOKUP($D129,SALERYCODE,3,0))*(IF($D129=6,FT129,FS129))*((MIN((VLOOKUP($D129,SALERYCODE,5,0)),(IF($D129=6,FS129,FT129))))),MIN((VLOOKUP($D129,SALERYCODE,3,0)),(FQ129+FR129))*(IF($D129=6,FT129,((MIN((VLOOKUP($D129,SALERYCODE,5,0)),FT129)))))))))/IF(AND($D129=2,'ראשי-פרטים כלליים וריכוז הוצאות'!$D$68&lt;&gt;4),1.2,1)</f>
        <v>0</v>
      </c>
      <c r="FW129" s="263"/>
      <c r="FX129" s="264"/>
      <c r="FY129" s="265"/>
      <c r="FZ129" s="266"/>
      <c r="GA129" s="267">
        <f t="shared" si="146"/>
        <v>0</v>
      </c>
      <c r="GB129" s="260">
        <f>+(IF(OR($B129=0,$C129=0,$D129=0,$DC$2&gt;$OE$1),0,IF(OR(FW129=0,FY129=0,FZ129=0),0,MIN((VLOOKUP($D129,SALERYCODE,3,0))*(IF($D129=6,FZ129,FY129))*((MIN((VLOOKUP($D129,SALERYCODE,5,0)),(IF($D129=6,FY129,FZ129))))),MIN((VLOOKUP($D129,SALERYCODE,3,0)),(FW129+FX129))*(IF($D129=6,FZ129,((MIN((VLOOKUP($D129,SALERYCODE,5,0)),FZ129)))))))))/IF(AND($D129=2,'ראשי-פרטים כלליים וריכוז הוצאות'!$D$68&lt;&gt;4),1.2,1)</f>
        <v>0</v>
      </c>
      <c r="GC129" s="263"/>
      <c r="GD129" s="264"/>
      <c r="GE129" s="265"/>
      <c r="GF129" s="266"/>
      <c r="GG129" s="267">
        <f t="shared" si="147"/>
        <v>0</v>
      </c>
      <c r="GH129" s="260">
        <f>+(IF(OR($B129=0,$C129=0,$D129=0,$DC$2&gt;$OE$1),0,IF(OR(GC129=0,GE129=0,GF129=0),0,MIN((VLOOKUP($D129,SALERYCODE,3,0))*(IF($D129=6,GF129,GE129))*((MIN((VLOOKUP($D129,SALERYCODE,5,0)),(IF($D129=6,GE129,GF129))))),MIN((VLOOKUP($D129,SALERYCODE,3,0)),(GC129+GD129))*(IF($D129=6,GF129,((MIN((VLOOKUP($D129,SALERYCODE,5,0)),GF129)))))))))/IF(AND($D129=2,'ראשי-פרטים כלליים וריכוז הוצאות'!$D$68&lt;&gt;4),1.2,1)</f>
        <v>0</v>
      </c>
      <c r="GI129" s="263"/>
      <c r="GJ129" s="264"/>
      <c r="GK129" s="265"/>
      <c r="GL129" s="266"/>
      <c r="GM129" s="267">
        <f t="shared" si="148"/>
        <v>0</v>
      </c>
      <c r="GN129" s="260">
        <f>+(IF(OR($B129=0,$C129=0,$D129=0,$DC$2&gt;$OE$1),0,IF(OR(GI129=0,GK129=0,GL129=0),0,MIN((VLOOKUP($D129,SALERYCODE,3,0))*(IF($D129=6,GL129,GK129))*((MIN((VLOOKUP($D129,SALERYCODE,5,0)),(IF($D129=6,GK129,GL129))))),MIN((VLOOKUP($D129,SALERYCODE,3,0)),(GI129+GJ129))*(IF($D129=6,GL129,((MIN((VLOOKUP($D129,SALERYCODE,5,0)),GL129)))))))))/IF(AND($D129=2,'ראשי-פרטים כלליים וריכוז הוצאות'!$D$68&lt;&gt;4),1.2,1)</f>
        <v>0</v>
      </c>
      <c r="GO129" s="263"/>
      <c r="GP129" s="264"/>
      <c r="GQ129" s="265"/>
      <c r="GR129" s="266"/>
      <c r="GS129" s="267">
        <f t="shared" si="149"/>
        <v>0</v>
      </c>
      <c r="GT129" s="260">
        <f>+(IF(OR($B129=0,$C129=0,$D129=0,$DC$2&gt;$OE$1),0,IF(OR(GO129=0,GQ129=0,GR129=0),0,MIN((VLOOKUP($D129,SALERYCODE,3,0))*(IF($D129=6,GR129,GQ129))*((MIN((VLOOKUP($D129,SALERYCODE,5,0)),(IF($D129=6,GQ129,GR129))))),MIN((VLOOKUP($D129,SALERYCODE,3,0)),(GO129+GP129))*(IF($D129=6,GR129,((MIN((VLOOKUP($D129,SALERYCODE,5,0)),GR129)))))))))/IF(AND($D129=2,'ראשי-פרטים כלליים וריכוז הוצאות'!$D$68&lt;&gt;4),1.2,1)</f>
        <v>0</v>
      </c>
      <c r="GU129" s="263"/>
      <c r="GV129" s="264"/>
      <c r="GW129" s="265"/>
      <c r="GX129" s="266"/>
      <c r="GY129" s="267">
        <f t="shared" si="150"/>
        <v>0</v>
      </c>
      <c r="GZ129" s="260">
        <f>+(IF(OR($B129=0,$C129=0,$D129=0,$DC$2&gt;$OE$1),0,IF(OR(GU129=0,GW129=0,GX129=0),0,MIN((VLOOKUP($D129,SALERYCODE,3,0))*(IF($D129=6,GX129,GW129))*((MIN((VLOOKUP($D129,SALERYCODE,5,0)),(IF($D129=6,GW129,GX129))))),MIN((VLOOKUP($D129,SALERYCODE,3,0)),(GU129+GV129))*(IF($D129=6,GX129,((MIN((VLOOKUP($D129,SALERYCODE,5,0)),GX129)))))))))/IF(AND($D129=2,'ראשי-פרטים כלליים וריכוז הוצאות'!$D$68&lt;&gt;4),1.2,1)</f>
        <v>0</v>
      </c>
      <c r="HA129" s="263"/>
      <c r="HB129" s="264"/>
      <c r="HC129" s="265"/>
      <c r="HD129" s="266"/>
      <c r="HE129" s="267">
        <f t="shared" si="151"/>
        <v>0</v>
      </c>
      <c r="HF129" s="260">
        <f>+(IF(OR($B129=0,$C129=0,$D129=0,$DC$2&gt;$OE$1),0,IF(OR(HA129=0,HC129=0,HD129=0),0,MIN((VLOOKUP($D129,SALERYCODE,3,0))*(IF($D129=6,HD129,HC129))*((MIN((VLOOKUP($D129,SALERYCODE,5,0)),(IF($D129=6,HC129,HD129))))),MIN((VLOOKUP($D129,SALERYCODE,3,0)),(HA129+HB129))*(IF($D129=6,HD129,((MIN((VLOOKUP($D129,SALERYCODE,5,0)),HD129)))))))))/IF(AND($D129=2,'ראשי-פרטים כלליים וריכוז הוצאות'!$D$68&lt;&gt;4),1.2,1)</f>
        <v>0</v>
      </c>
      <c r="HG129" s="263"/>
      <c r="HH129" s="264"/>
      <c r="HI129" s="265"/>
      <c r="HJ129" s="266"/>
      <c r="HK129" s="267">
        <f t="shared" si="152"/>
        <v>0</v>
      </c>
      <c r="HL129" s="260">
        <f>+(IF(OR($B129=0,$C129=0,$D129=0,$DC$2&gt;$OE$1),0,IF(OR(HG129=0,HI129=0,HJ129=0),0,MIN((VLOOKUP($D129,SALERYCODE,3,0))*(IF($D129=6,HJ129,HI129))*((MIN((VLOOKUP($D129,SALERYCODE,5,0)),(IF($D129=6,HI129,HJ129))))),MIN((VLOOKUP($D129,SALERYCODE,3,0)),(HG129+HH129))*(IF($D129=6,HJ129,((MIN((VLOOKUP($D129,SALERYCODE,5,0)),HJ129)))))))))/IF(AND($D129=2,'ראשי-פרטים כלליים וריכוז הוצאות'!$D$68&lt;&gt;4),1.2,1)</f>
        <v>0</v>
      </c>
      <c r="HM129" s="263"/>
      <c r="HN129" s="264"/>
      <c r="HO129" s="265"/>
      <c r="HP129" s="266"/>
      <c r="HQ129" s="267">
        <f t="shared" si="153"/>
        <v>0</v>
      </c>
      <c r="HR129" s="260">
        <f>+(IF(OR($B129=0,$C129=0,$D129=0,$DC$2&gt;$OE$1),0,IF(OR(HM129=0,HO129=0,HP129=0),0,MIN((VLOOKUP($D129,SALERYCODE,3,0))*(IF($D129=6,HP129,HO129))*((MIN((VLOOKUP($D129,SALERYCODE,5,0)),(IF($D129=6,HO129,HP129))))),MIN((VLOOKUP($D129,SALERYCODE,3,0)),(HM129+HN129))*(IF($D129=6,HP129,((MIN((VLOOKUP($D129,SALERYCODE,5,0)),HP129)))))))))/IF(AND($D129=2,'ראשי-פרטים כלליים וריכוז הוצאות'!$D$68&lt;&gt;4),1.2,1)</f>
        <v>0</v>
      </c>
      <c r="HS129" s="263"/>
      <c r="HT129" s="264"/>
      <c r="HU129" s="265"/>
      <c r="HV129" s="266"/>
      <c r="HW129" s="267">
        <f t="shared" si="154"/>
        <v>0</v>
      </c>
      <c r="HX129" s="260">
        <f>+(IF(OR($B129=0,$C129=0,$D129=0,$DC$2&gt;$OE$1),0,IF(OR(HS129=0,HU129=0,HV129=0),0,MIN((VLOOKUP($D129,SALERYCODE,3,0))*(IF($D129=6,HV129,HU129))*((MIN((VLOOKUP($D129,SALERYCODE,5,0)),(IF($D129=6,HU129,HV129))))),MIN((VLOOKUP($D129,SALERYCODE,3,0)),(HS129+HT129))*(IF($D129=6,HV129,((MIN((VLOOKUP($D129,SALERYCODE,5,0)),HV129)))))))))/IF(AND($D129=2,'ראשי-פרטים כלליים וריכוז הוצאות'!$D$68&lt;&gt;4),1.2,1)</f>
        <v>0</v>
      </c>
      <c r="HY129" s="263"/>
      <c r="HZ129" s="264"/>
      <c r="IA129" s="265"/>
      <c r="IB129" s="266"/>
      <c r="IC129" s="267">
        <f t="shared" si="155"/>
        <v>0</v>
      </c>
      <c r="ID129" s="260">
        <f>+(IF(OR($B129=0,$C129=0,$D129=0,$DC$2&gt;$OE$1),0,IF(OR(HY129=0,IA129=0,IB129=0),0,MIN((VLOOKUP($D129,SALERYCODE,3,0))*(IF($D129=6,IB129,IA129))*((MIN((VLOOKUP($D129,SALERYCODE,5,0)),(IF($D129=6,IA129,IB129))))),MIN((VLOOKUP($D129,SALERYCODE,3,0)),(HY129+HZ129))*(IF($D129=6,IB129,((MIN((VLOOKUP($D129,SALERYCODE,5,0)),IB129)))))))))/IF(AND($D129=2,'ראשי-פרטים כלליים וריכוז הוצאות'!$D$68&lt;&gt;4),1.2,1)</f>
        <v>0</v>
      </c>
      <c r="IE129" s="263"/>
      <c r="IF129" s="264"/>
      <c r="IG129" s="265"/>
      <c r="IH129" s="266"/>
      <c r="II129" s="267">
        <f t="shared" si="156"/>
        <v>0</v>
      </c>
      <c r="IJ129" s="260">
        <f>+(IF(OR($B129=0,$C129=0,$D129=0,$DC$2&gt;$OE$1),0,IF(OR(IE129=0,IG129=0,IH129=0),0,MIN((VLOOKUP($D129,SALERYCODE,3,0))*(IF($D129=6,IH129,IG129))*((MIN((VLOOKUP($D129,SALERYCODE,5,0)),(IF($D129=6,IG129,IH129))))),MIN((VLOOKUP($D129,SALERYCODE,3,0)),(IE129+IF129))*(IF($D129=6,IH129,((MIN((VLOOKUP($D129,SALERYCODE,5,0)),IH129)))))))))/IF(AND($D129=2,'ראשי-פרטים כלליים וריכוז הוצאות'!$D$68&lt;&gt;4),1.2,1)</f>
        <v>0</v>
      </c>
      <c r="IK129" s="263"/>
      <c r="IL129" s="264"/>
      <c r="IM129" s="265"/>
      <c r="IN129" s="266"/>
      <c r="IO129" s="267">
        <f t="shared" si="157"/>
        <v>0</v>
      </c>
      <c r="IP129" s="260">
        <f>+(IF(OR($B129=0,$C129=0,$D129=0,$DC$2&gt;$OE$1),0,IF(OR(IK129=0,IM129=0,IN129=0),0,MIN((VLOOKUP($D129,SALERYCODE,3,0))*(IF($D129=6,IN129,IM129))*((MIN((VLOOKUP($D129,SALERYCODE,5,0)),(IF($D129=6,IM129,IN129))))),MIN((VLOOKUP($D129,SALERYCODE,3,0)),(IK129+IL129))*(IF($D129=6,IN129,((MIN((VLOOKUP($D129,SALERYCODE,5,0)),IN129)))))))))/IF(AND($D129=2,'ראשי-פרטים כלליים וריכוז הוצאות'!$D$68&lt;&gt;4),1.2,1)</f>
        <v>0</v>
      </c>
      <c r="IQ129" s="263"/>
      <c r="IR129" s="264"/>
      <c r="IS129" s="265"/>
      <c r="IT129" s="266"/>
      <c r="IU129" s="267">
        <f t="shared" si="158"/>
        <v>0</v>
      </c>
      <c r="IV129" s="260">
        <f>+(IF(OR($B129=0,$C129=0,$D129=0,$DC$2&gt;$OE$1),0,IF(OR(IQ129=0,IS129=0,IT129=0),0,MIN((VLOOKUP($D129,SALERYCODE,3,0))*(IF($D129=6,IT129,IS129))*((MIN((VLOOKUP($D129,SALERYCODE,5,0)),(IF($D129=6,IS129,IT129))))),MIN((VLOOKUP($D129,SALERYCODE,3,0)),(IQ129+IR129))*(IF($D129=6,IT129,((MIN((VLOOKUP($D129,SALERYCODE,5,0)),IT129)))))))))/IF(AND($D129=2,'ראשי-פרטים כלליים וריכוז הוצאות'!$D$68&lt;&gt;4),1.2,1)</f>
        <v>0</v>
      </c>
      <c r="IW129" s="263"/>
      <c r="IX129" s="264"/>
      <c r="IY129" s="265"/>
      <c r="IZ129" s="266"/>
      <c r="JA129" s="267">
        <f t="shared" si="159"/>
        <v>0</v>
      </c>
      <c r="JB129" s="260">
        <f>+(IF(OR($B129=0,$C129=0,$D129=0,$DC$2&gt;$OE$1),0,IF(OR(IW129=0,IY129=0,IZ129=0),0,MIN((VLOOKUP($D129,SALERYCODE,3,0))*(IF($D129=6,IZ129,IY129))*((MIN((VLOOKUP($D129,SALERYCODE,5,0)),(IF($D129=6,IY129,IZ129))))),MIN((VLOOKUP($D129,SALERYCODE,3,0)),(IW129+IX129))*(IF($D129=6,IZ129,((MIN((VLOOKUP($D129,SALERYCODE,5,0)),IZ129)))))))))/IF(AND($D129=2,'ראשי-פרטים כלליים וריכוז הוצאות'!$D$68&lt;&gt;4),1.2,1)</f>
        <v>0</v>
      </c>
      <c r="JC129" s="263"/>
      <c r="JD129" s="264"/>
      <c r="JE129" s="265"/>
      <c r="JF129" s="266"/>
      <c r="JG129" s="267">
        <f t="shared" si="160"/>
        <v>0</v>
      </c>
      <c r="JH129" s="260">
        <f>+(IF(OR($B129=0,$C129=0,$D129=0,$DC$2&gt;$OE$1),0,IF(OR(JC129=0,JE129=0,JF129=0),0,MIN((VLOOKUP($D129,SALERYCODE,3,0))*(IF($D129=6,JF129,JE129))*((MIN((VLOOKUP($D129,SALERYCODE,5,0)),(IF($D129=6,JE129,JF129))))),MIN((VLOOKUP($D129,SALERYCODE,3,0)),(JC129+JD129))*(IF($D129=6,JF129,((MIN((VLOOKUP($D129,SALERYCODE,5,0)),JF129)))))))))/IF(AND($D129=2,'ראשי-פרטים כלליים וריכוז הוצאות'!$D$68&lt;&gt;4),1.2,1)</f>
        <v>0</v>
      </c>
      <c r="JI129" s="263"/>
      <c r="JJ129" s="264"/>
      <c r="JK129" s="265"/>
      <c r="JL129" s="266"/>
      <c r="JM129" s="267">
        <f t="shared" si="161"/>
        <v>0</v>
      </c>
      <c r="JN129" s="260">
        <f>+(IF(OR($B129=0,$C129=0,$D129=0,$DC$2&gt;$OE$1),0,IF(OR(JI129=0,JK129=0,JL129=0),0,MIN((VLOOKUP($D129,SALERYCODE,3,0))*(IF($D129=6,JL129,JK129))*((MIN((VLOOKUP($D129,SALERYCODE,5,0)),(IF($D129=6,JK129,JL129))))),MIN((VLOOKUP($D129,SALERYCODE,3,0)),(JI129+JJ129))*(IF($D129=6,JL129,((MIN((VLOOKUP($D129,SALERYCODE,5,0)),JL129)))))))))/IF(AND($D129=2,'ראשי-פרטים כלליים וריכוז הוצאות'!$D$68&lt;&gt;4),1.2,1)</f>
        <v>0</v>
      </c>
      <c r="JO129" s="263"/>
      <c r="JP129" s="264"/>
      <c r="JQ129" s="265"/>
      <c r="JR129" s="266"/>
      <c r="JS129" s="267">
        <f t="shared" si="162"/>
        <v>0</v>
      </c>
      <c r="JT129" s="260">
        <f>+(IF(OR($B129=0,$C129=0,$D129=0,$DC$2&gt;$OE$1),0,IF(OR(JO129=0,JQ129=0,JR129=0),0,MIN((VLOOKUP($D129,SALERYCODE,3,0))*(IF($D129=6,JR129,JQ129))*((MIN((VLOOKUP($D129,SALERYCODE,5,0)),(IF($D129=6,JQ129,JR129))))),MIN((VLOOKUP($D129,SALERYCODE,3,0)),(JO129+JP129))*(IF($D129=6,JR129,((MIN((VLOOKUP($D129,SALERYCODE,5,0)),JR129)))))))))/IF(AND($D129=2,'ראשי-פרטים כלליים וריכוז הוצאות'!$D$68&lt;&gt;4),1.2,1)</f>
        <v>0</v>
      </c>
      <c r="JU129" s="263"/>
      <c r="JV129" s="264"/>
      <c r="JW129" s="265"/>
      <c r="JX129" s="266"/>
      <c r="JY129" s="267">
        <f t="shared" si="163"/>
        <v>0</v>
      </c>
      <c r="JZ129" s="260">
        <f>+(IF(OR($B129=0,$C129=0,$D129=0,$DC$2&gt;$OE$1),0,IF(OR(JU129=0,JW129=0,JX129=0),0,MIN((VLOOKUP($D129,SALERYCODE,3,0))*(IF($D129=6,JX129,JW129))*((MIN((VLOOKUP($D129,SALERYCODE,5,0)),(IF($D129=6,JW129,JX129))))),MIN((VLOOKUP($D129,SALERYCODE,3,0)),(JU129+JV129))*(IF($D129=6,JX129,((MIN((VLOOKUP($D129,SALERYCODE,5,0)),JX129)))))))))/IF(AND($D129=2,'ראשי-פרטים כלליים וריכוז הוצאות'!$D$68&lt;&gt;4),1.2,1)</f>
        <v>0</v>
      </c>
      <c r="KA129" s="263"/>
      <c r="KB129" s="264"/>
      <c r="KC129" s="265"/>
      <c r="KD129" s="266"/>
      <c r="KE129" s="267">
        <f t="shared" si="164"/>
        <v>0</v>
      </c>
      <c r="KF129" s="260">
        <f>+(IF(OR($B129=0,$C129=0,$D129=0,$DC$2&gt;$OE$1),0,IF(OR(KA129=0,KC129=0,KD129=0),0,MIN((VLOOKUP($D129,SALERYCODE,3,0))*(IF($D129=6,KD129,KC129))*((MIN((VLOOKUP($D129,SALERYCODE,5,0)),(IF($D129=6,KC129,KD129))))),MIN((VLOOKUP($D129,SALERYCODE,3,0)),(KA129+KB129))*(IF($D129=6,KD129,((MIN((VLOOKUP($D129,SALERYCODE,5,0)),KD129)))))))))/IF(AND($D129=2,'ראשי-פרטים כלליים וריכוז הוצאות'!$D$68&lt;&gt;4),1.2,1)</f>
        <v>0</v>
      </c>
      <c r="KG129" s="263"/>
      <c r="KH129" s="264"/>
      <c r="KI129" s="265"/>
      <c r="KJ129" s="266"/>
      <c r="KK129" s="267">
        <f t="shared" si="165"/>
        <v>0</v>
      </c>
      <c r="KL129" s="260">
        <f>+(IF(OR($B129=0,$C129=0,$D129=0,$DC$2&gt;$OE$1),0,IF(OR(KG129=0,KI129=0,KJ129=0),0,MIN((VLOOKUP($D129,SALERYCODE,3,0))*(IF($D129=6,KJ129,KI129))*((MIN((VLOOKUP($D129,SALERYCODE,5,0)),(IF($D129=6,KI129,KJ129))))),MIN((VLOOKUP($D129,SALERYCODE,3,0)),(KG129+KH129))*(IF($D129=6,KJ129,((MIN((VLOOKUP($D129,SALERYCODE,5,0)),KJ129)))))))))/IF(AND($D129=2,'ראשי-פרטים כלליים וריכוז הוצאות'!$D$68&lt;&gt;4),1.2,1)</f>
        <v>0</v>
      </c>
      <c r="KM129" s="263"/>
      <c r="KN129" s="264"/>
      <c r="KO129" s="265"/>
      <c r="KP129" s="266"/>
      <c r="KQ129" s="267">
        <f t="shared" si="166"/>
        <v>0</v>
      </c>
      <c r="KR129" s="260">
        <f>+(IF(OR($B129=0,$C129=0,$D129=0,$DC$2&gt;$OE$1),0,IF(OR(KM129=0,KO129=0,KP129=0),0,MIN((VLOOKUP($D129,SALERYCODE,3,0))*(IF($D129=6,KP129,KO129))*((MIN((VLOOKUP($D129,SALERYCODE,5,0)),(IF($D129=6,KO129,KP129))))),MIN((VLOOKUP($D129,SALERYCODE,3,0)),(KM129+KN129))*(IF($D129=6,KP129,((MIN((VLOOKUP($D129,SALERYCODE,5,0)),KP129)))))))))/IF(AND($D129=2,'ראשי-פרטים כלליים וריכוז הוצאות'!$D$68&lt;&gt;4),1.2,1)</f>
        <v>0</v>
      </c>
      <c r="KS129" s="263"/>
      <c r="KT129" s="264"/>
      <c r="KU129" s="265"/>
      <c r="KV129" s="266"/>
      <c r="KW129" s="267">
        <f t="shared" si="167"/>
        <v>0</v>
      </c>
      <c r="KX129" s="260">
        <f>+(IF(OR($B129=0,$C129=0,$D129=0,$DC$2&gt;$OE$1),0,IF(OR(KS129=0,KU129=0,KV129=0),0,MIN((VLOOKUP($D129,SALERYCODE,3,0))*(IF($D129=6,KV129,KU129))*((MIN((VLOOKUP($D129,SALERYCODE,5,0)),(IF($D129=6,KU129,KV129))))),MIN((VLOOKUP($D129,SALERYCODE,3,0)),(KS129+KT129))*(IF($D129=6,KV129,((MIN((VLOOKUP($D129,SALERYCODE,5,0)),KV129)))))))))/IF(AND($D129=2,'ראשי-פרטים כלליים וריכוז הוצאות'!$D$68&lt;&gt;4),1.2,1)</f>
        <v>0</v>
      </c>
      <c r="KY129" s="263"/>
      <c r="KZ129" s="264"/>
      <c r="LA129" s="265"/>
      <c r="LB129" s="266"/>
      <c r="LC129" s="267">
        <f t="shared" si="168"/>
        <v>0</v>
      </c>
      <c r="LD129" s="260">
        <f>+(IF(OR($B129=0,$C129=0,$D129=0,$DC$2&gt;$OE$1),0,IF(OR(KY129=0,LA129=0,LB129=0),0,MIN((VLOOKUP($D129,SALERYCODE,3,0))*(IF($D129=6,LB129,LA129))*((MIN((VLOOKUP($D129,SALERYCODE,5,0)),(IF($D129=6,LA129,LB129))))),MIN((VLOOKUP($D129,SALERYCODE,3,0)),(KY129+KZ129))*(IF($D129=6,LB129,((MIN((VLOOKUP($D129,SALERYCODE,5,0)),LB129)))))))))/IF(AND($D129=2,'ראשי-פרטים כלליים וריכוז הוצאות'!$D$68&lt;&gt;4),1.2,1)</f>
        <v>0</v>
      </c>
      <c r="LE129" s="263"/>
      <c r="LF129" s="264"/>
      <c r="LG129" s="265"/>
      <c r="LH129" s="266"/>
      <c r="LI129" s="267">
        <f t="shared" si="169"/>
        <v>0</v>
      </c>
      <c r="LJ129" s="260">
        <f>+(IF(OR($B129=0,$C129=0,$D129=0,$DC$2&gt;$OE$1),0,IF(OR(LE129=0,LG129=0,LH129=0),0,MIN((VLOOKUP($D129,SALERYCODE,3,0))*(IF($D129=6,LH129,LG129))*((MIN((VLOOKUP($D129,SALERYCODE,5,0)),(IF($D129=6,LG129,LH129))))),MIN((VLOOKUP($D129,SALERYCODE,3,0)),(LE129+LF129))*(IF($D129=6,LH129,((MIN((VLOOKUP($D129,SALERYCODE,5,0)),LH129)))))))))/IF(AND($D129=2,'ראשי-פרטים כלליים וריכוז הוצאות'!$D$68&lt;&gt;4),1.2,1)</f>
        <v>0</v>
      </c>
      <c r="LK129" s="263"/>
      <c r="LL129" s="264"/>
      <c r="LM129" s="265"/>
      <c r="LN129" s="266"/>
      <c r="LO129" s="267">
        <f t="shared" si="170"/>
        <v>0</v>
      </c>
      <c r="LP129" s="260">
        <f>+(IF(OR($B129=0,$C129=0,$D129=0,$DC$2&gt;$OE$1),0,IF(OR(LK129=0,LM129=0,LN129=0),0,MIN((VLOOKUP($D129,SALERYCODE,3,0))*(IF($D129=6,LN129,LM129))*((MIN((VLOOKUP($D129,SALERYCODE,5,0)),(IF($D129=6,LM129,LN129))))),MIN((VLOOKUP($D129,SALERYCODE,3,0)),(LK129+LL129))*(IF($D129=6,LN129,((MIN((VLOOKUP($D129,SALERYCODE,5,0)),LN129)))))))))/IF(AND($D129=2,'ראשי-פרטים כלליים וריכוז הוצאות'!$D$68&lt;&gt;4),1.2,1)</f>
        <v>0</v>
      </c>
      <c r="LQ129" s="263"/>
      <c r="LR129" s="264"/>
      <c r="LS129" s="265"/>
      <c r="LT129" s="266"/>
      <c r="LU129" s="267">
        <f t="shared" si="171"/>
        <v>0</v>
      </c>
      <c r="LV129" s="260">
        <f>+(IF(OR($B129=0,$C129=0,$D129=0,$DC$2&gt;$OE$1),0,IF(OR(LQ129=0,LS129=0,LT129=0),0,MIN((VLOOKUP($D129,SALERYCODE,3,0))*(IF($D129=6,LT129,LS129))*((MIN((VLOOKUP($D129,SALERYCODE,5,0)),(IF($D129=6,LS129,LT129))))),MIN((VLOOKUP($D129,SALERYCODE,3,0)),(LQ129+LR129))*(IF($D129=6,LT129,((MIN((VLOOKUP($D129,SALERYCODE,5,0)),LT129)))))))))/IF(AND($D129=2,'ראשי-פרטים כלליים וריכוז הוצאות'!$D$68&lt;&gt;4),1.2,1)</f>
        <v>0</v>
      </c>
      <c r="LW129" s="263"/>
      <c r="LX129" s="264"/>
      <c r="LY129" s="265"/>
      <c r="LZ129" s="266"/>
      <c r="MA129" s="267">
        <f t="shared" si="172"/>
        <v>0</v>
      </c>
      <c r="MB129" s="260">
        <f>+(IF(OR($B129=0,$C129=0,$D129=0,$DC$2&gt;$OE$1),0,IF(OR(LW129=0,LY129=0,LZ129=0),0,MIN((VLOOKUP($D129,SALERYCODE,3,0))*(IF($D129=6,LZ129,LY129))*((MIN((VLOOKUP($D129,SALERYCODE,5,0)),(IF($D129=6,LY129,LZ129))))),MIN((VLOOKUP($D129,SALERYCODE,3,0)),(LW129+LX129))*(IF($D129=6,LZ129,((MIN((VLOOKUP($D129,SALERYCODE,5,0)),LZ129)))))))))/IF(AND($D129=2,'ראשי-פרטים כלליים וריכוז הוצאות'!$D$68&lt;&gt;4),1.2,1)</f>
        <v>0</v>
      </c>
      <c r="MC129" s="263"/>
      <c r="MD129" s="264"/>
      <c r="ME129" s="265"/>
      <c r="MF129" s="266"/>
      <c r="MG129" s="267">
        <f t="shared" si="173"/>
        <v>0</v>
      </c>
      <c r="MH129" s="260">
        <f>+(IF(OR($B129=0,$C129=0,$D129=0,$DC$2&gt;$OE$1),0,IF(OR(MC129=0,ME129=0,MF129=0),0,MIN((VLOOKUP($D129,SALERYCODE,3,0))*(IF($D129=6,MF129,ME129))*((MIN((VLOOKUP($D129,SALERYCODE,5,0)),(IF($D129=6,ME129,MF129))))),MIN((VLOOKUP($D129,SALERYCODE,3,0)),(MC129+MD129))*(IF($D129=6,MF129,((MIN((VLOOKUP($D129,SALERYCODE,5,0)),MF129)))))))))/IF(AND($D129=2,'ראשי-פרטים כלליים וריכוז הוצאות'!$D$68&lt;&gt;4),1.2,1)</f>
        <v>0</v>
      </c>
      <c r="MI129" s="263"/>
      <c r="MJ129" s="264"/>
      <c r="MK129" s="265"/>
      <c r="ML129" s="266"/>
      <c r="MM129" s="267">
        <f t="shared" si="174"/>
        <v>0</v>
      </c>
      <c r="MN129" s="260">
        <f>+(IF(OR($B129=0,$C129=0,$D129=0,$DC$2&gt;$OE$1),0,IF(OR(MI129=0,MK129=0,ML129=0),0,MIN((VLOOKUP($D129,SALERYCODE,3,0))*(IF($D129=6,ML129,MK129))*((MIN((VLOOKUP($D129,SALERYCODE,5,0)),(IF($D129=6,MK129,ML129))))),MIN((VLOOKUP($D129,SALERYCODE,3,0)),(MI129+MJ129))*(IF($D129=6,ML129,((MIN((VLOOKUP($D129,SALERYCODE,5,0)),ML129)))))))))/IF(AND($D129=2,'ראשי-פרטים כלליים וריכוז הוצאות'!$D$68&lt;&gt;4),1.2,1)</f>
        <v>0</v>
      </c>
      <c r="MO129" s="263"/>
      <c r="MP129" s="264"/>
      <c r="MQ129" s="265"/>
      <c r="MR129" s="266"/>
      <c r="MS129" s="267">
        <f t="shared" si="175"/>
        <v>0</v>
      </c>
      <c r="MT129" s="260">
        <f>+(IF(OR($B129=0,$C129=0,$D129=0,$DC$2&gt;$OE$1),0,IF(OR(MO129=0,MQ129=0,MR129=0),0,MIN((VLOOKUP($D129,SALERYCODE,3,0))*(IF($D129=6,MR129,MQ129))*((MIN((VLOOKUP($D129,SALERYCODE,5,0)),(IF($D129=6,MQ129,MR129))))),MIN((VLOOKUP($D129,SALERYCODE,3,0)),(MO129+MP129))*(IF($D129=6,MR129,((MIN((VLOOKUP($D129,SALERYCODE,5,0)),MR129)))))))))/IF(AND($D129=2,'ראשי-פרטים כלליים וריכוז הוצאות'!$D$68&lt;&gt;4),1.2,1)</f>
        <v>0</v>
      </c>
      <c r="MU129" s="263"/>
      <c r="MV129" s="264"/>
      <c r="MW129" s="265"/>
      <c r="MX129" s="266"/>
      <c r="MY129" s="267">
        <f t="shared" si="176"/>
        <v>0</v>
      </c>
      <c r="MZ129" s="260">
        <f>+(IF(OR($B129=0,$C129=0,$D129=0,$DC$2&gt;$OE$1),0,IF(OR(MU129=0,MW129=0,MX129=0),0,MIN((VLOOKUP($D129,SALERYCODE,3,0))*(IF($D129=6,MX129,MW129))*((MIN((VLOOKUP($D129,SALERYCODE,5,0)),(IF($D129=6,MW129,MX129))))),MIN((VLOOKUP($D129,SALERYCODE,3,0)),(MU129+MV129))*(IF($D129=6,MX129,((MIN((VLOOKUP($D129,SALERYCODE,5,0)),MX129)))))))))/IF(AND($D129=2,'ראשי-פרטים כלליים וריכוז הוצאות'!$D$68&lt;&gt;4),1.2,1)</f>
        <v>0</v>
      </c>
      <c r="NA129" s="263"/>
      <c r="NB129" s="264"/>
      <c r="NC129" s="265"/>
      <c r="ND129" s="266"/>
      <c r="NE129" s="267">
        <f t="shared" si="177"/>
        <v>0</v>
      </c>
      <c r="NF129" s="260">
        <f>+(IF(OR($B129=0,$C129=0,$D129=0,$DC$2&gt;$OE$1),0,IF(OR(NA129=0,NC129=0,ND129=0),0,MIN((VLOOKUP($D129,SALERYCODE,3,0))*(IF($D129=6,ND129,NC129))*((MIN((VLOOKUP($D129,SALERYCODE,5,0)),(IF($D129=6,NC129,ND129))))),MIN((VLOOKUP($D129,SALERYCODE,3,0)),(NA129+NB129))*(IF($D129=6,ND129,((MIN((VLOOKUP($D129,SALERYCODE,5,0)),ND129)))))))))/IF(AND($D129=2,'ראשי-פרטים כלליים וריכוז הוצאות'!$D$68&lt;&gt;4),1.2,1)</f>
        <v>0</v>
      </c>
      <c r="NG129" s="263"/>
      <c r="NH129" s="264"/>
      <c r="NI129" s="265"/>
      <c r="NJ129" s="266"/>
      <c r="NK129" s="267">
        <f t="shared" si="178"/>
        <v>0</v>
      </c>
      <c r="NL129" s="260">
        <f>+(IF(OR($B129=0,$C129=0,$D129=0,$DC$2&gt;$OE$1),0,IF(OR(NG129=0,NI129=0,NJ129=0),0,MIN((VLOOKUP($D129,SALERYCODE,3,0))*(IF($D129=6,NJ129,NI129))*((MIN((VLOOKUP($D129,SALERYCODE,5,0)),(IF($D129=6,NI129,NJ129))))),MIN((VLOOKUP($D129,SALERYCODE,3,0)),(NG129+NH129))*(IF($D129=6,NJ129,((MIN((VLOOKUP($D129,SALERYCODE,5,0)),NJ129)))))))))/IF(AND($D129=2,'ראשי-פרטים כלליים וריכוז הוצאות'!$D$68&lt;&gt;4),1.2,1)</f>
        <v>0</v>
      </c>
      <c r="NM129" s="263"/>
      <c r="NN129" s="264"/>
      <c r="NO129" s="265"/>
      <c r="NP129" s="266"/>
      <c r="NQ129" s="267">
        <f t="shared" si="179"/>
        <v>0</v>
      </c>
      <c r="NR129" s="260">
        <f>+(IF(OR($B129=0,$C129=0,$D129=0,$DC$2&gt;$OE$1),0,IF(OR(NM129=0,NO129=0,NP129=0),0,MIN((VLOOKUP($D129,SALERYCODE,3,0))*(IF($D129=6,NP129,NO129))*((MIN((VLOOKUP($D129,SALERYCODE,5,0)),(IF($D129=6,NO129,NP129))))),MIN((VLOOKUP($D129,SALERYCODE,3,0)),(NM129+NN129))*(IF($D129=6,NP129,((MIN((VLOOKUP($D129,SALERYCODE,5,0)),NP129)))))))))/IF(AND($D129=2,'ראשי-פרטים כלליים וריכוז הוצאות'!$D$68&lt;&gt;4),1.2,1)</f>
        <v>0</v>
      </c>
      <c r="NS129" s="263"/>
      <c r="NT129" s="264"/>
      <c r="NU129" s="265"/>
      <c r="NV129" s="266"/>
      <c r="NW129" s="267">
        <f t="shared" si="180"/>
        <v>0</v>
      </c>
      <c r="NX129" s="260">
        <f>+(IF(OR($B129=0,$C129=0,$D129=0,$DC$2&gt;$OE$1),0,IF(OR(NS129=0,NU129=0,NV129=0),0,MIN((VLOOKUP($D129,SALERYCODE,3,0))*(IF($D129=6,NV129,NU129))*((MIN((VLOOKUP($D129,SALERYCODE,5,0)),(IF($D129=6,NU129,NV129))))),MIN((VLOOKUP($D129,SALERYCODE,3,0)),(NS129+NT129))*(IF($D129=6,NV129,((MIN((VLOOKUP($D129,SALERYCODE,5,0)),NV129)))))))))/IF(AND($D129=2,'ראשי-פרטים כלליים וריכוז הוצאות'!$D$68&lt;&gt;4),1.2,1)</f>
        <v>0</v>
      </c>
      <c r="NY129" s="263"/>
      <c r="NZ129" s="264"/>
      <c r="OA129" s="265"/>
      <c r="OB129" s="266"/>
      <c r="OC129" s="267">
        <f t="shared" si="181"/>
        <v>0</v>
      </c>
      <c r="OD129" s="260">
        <f>+(IF(OR($B129=0,$C129=0,$D129=0,$DC$2&gt;$OE$1),0,IF(OR(NY129=0,OA129=0,OB129=0),0,MIN((VLOOKUP($D129,SALERYCODE,3,0))*(IF($D129=6,OB129,OA129))*((MIN((VLOOKUP($D129,SALERYCODE,5,0)),(IF($D129=6,OA129,OB129))))),MIN((VLOOKUP($D129,SALERYCODE,3,0)),(NY129+NZ129))*(IF($D129=6,OB129,((MIN((VLOOKUP($D129,SALERYCODE,5,0)),OB129)))))))))/IF(AND($D129=2,'ראשי-פרטים כלליים וריכוז הוצאות'!$D$68&lt;&gt;4),1.2,1)</f>
        <v>0</v>
      </c>
      <c r="OE129" s="275">
        <f t="shared" si="192"/>
        <v>0</v>
      </c>
      <c r="OF129" s="283">
        <f t="shared" si="193"/>
        <v>9.9999999999999995E-7</v>
      </c>
      <c r="OG129" s="276">
        <f t="shared" si="194"/>
        <v>0</v>
      </c>
      <c r="OH129" s="275">
        <f t="shared" si="195"/>
        <v>0</v>
      </c>
      <c r="OI129" s="275">
        <v>0</v>
      </c>
      <c r="OJ129" s="258">
        <f t="shared" si="191"/>
        <v>0</v>
      </c>
      <c r="OK129" s="284"/>
      <c r="OL129" s="116">
        <f>MIN(OJ129+OK129*OF129*OE129/$OL$1/IF(AND($D129=2,'ראשי-פרטים כלליים וריכוז הוצאות'!$D$68&lt;&gt;4),1.2,1),IF($D129&gt;0,VLOOKUP($D129,SALERYCODE,3,0)*12*OG129,0))</f>
        <v>0</v>
      </c>
      <c r="OM129" s="95">
        <f t="shared" si="182"/>
        <v>0</v>
      </c>
      <c r="ON129" s="11">
        <f t="shared" si="183"/>
        <v>0</v>
      </c>
      <c r="OO129" s="11">
        <f t="shared" si="184"/>
        <v>0</v>
      </c>
      <c r="OP129" s="22">
        <f t="shared" si="185"/>
        <v>0</v>
      </c>
      <c r="OQ129" s="11">
        <f t="shared" si="186"/>
        <v>0</v>
      </c>
      <c r="OR129" s="11" t="e">
        <f>#REF!</f>
        <v>#REF!</v>
      </c>
      <c r="OS129" s="35" t="e">
        <f>#REF!-OP129</f>
        <v>#REF!</v>
      </c>
      <c r="OT129" s="35" t="e">
        <f>OS129-#REF!</f>
        <v>#REF!</v>
      </c>
      <c r="OU129" s="43" t="e">
        <f>IF(AND(OP129&gt;0,(OS129=#REF!-OP129)),"מועסק פחות מ-10% מזמנו במופ","")</f>
        <v>#REF!</v>
      </c>
    </row>
    <row r="130" spans="1:411" ht="24" hidden="1" customHeight="1" outlineLevel="1" x14ac:dyDescent="0.2">
      <c r="A130" s="282">
        <v>127</v>
      </c>
      <c r="B130" s="269"/>
      <c r="C130" s="270"/>
      <c r="D130" s="271"/>
      <c r="E130" s="263"/>
      <c r="F130" s="264"/>
      <c r="G130" s="265"/>
      <c r="H130" s="266"/>
      <c r="I130" s="267">
        <f t="shared" si="117"/>
        <v>0</v>
      </c>
      <c r="J130" s="260">
        <f>(IF(OR($B130=0,$C130=0,$D130=0,$E$2&gt;$OE$1),0,IF(OR($E130=0,$G130=0,$H130=0),0,MIN((VLOOKUP($D130,SALERYCODE,3,0))*(IF($D130=6,$H130,$G130))*((MIN((VLOOKUP($D130,SALERYCODE,5,0)),(IF($D130=6,$G130,$H130))))),MIN((VLOOKUP($D130,SALERYCODE,3,0)),($E130+$F130))*(IF($D130=6,$H130,((MIN((VLOOKUP($D130,SALERYCODE,5,0)),$H130)))))))))/IF(AND($D130=2,'ראשי-פרטים כלליים וריכוז הוצאות'!$D$68&lt;&gt;4),1.2,1)</f>
        <v>0</v>
      </c>
      <c r="K130" s="263"/>
      <c r="L130" s="264"/>
      <c r="M130" s="265"/>
      <c r="N130" s="266"/>
      <c r="O130" s="267">
        <f t="shared" si="118"/>
        <v>0</v>
      </c>
      <c r="P130" s="260">
        <f>+(IF(OR($B130=0,$C130=0,$D130=0,$K$2&gt;$OE$1),0,IF(OR($K130=0,$M130=0,$N130=0),0,MIN((VLOOKUP($D130,SALERYCODE,3,0))*(IF($D130=6,$N130,$M130))*((MIN((VLOOKUP($D130,SALERYCODE,5,0)),(IF($D130=6,$M130,$N130))))),MIN((VLOOKUP($D130,SALERYCODE,3,0)),($K130+$L130))*(IF($D130=6,$N130,((MIN((VLOOKUP($D130,SALERYCODE,5,0)),$N130)))))))))/IF(AND($D130=2,'ראשי-פרטים כלליים וריכוז הוצאות'!$D$68&lt;&gt;4),1.2,1)</f>
        <v>0</v>
      </c>
      <c r="Q130" s="263"/>
      <c r="R130" s="264"/>
      <c r="S130" s="265"/>
      <c r="T130" s="266"/>
      <c r="U130" s="267">
        <f t="shared" si="119"/>
        <v>0</v>
      </c>
      <c r="V130" s="260">
        <f>+(IF(OR($B130=0,$C130=0,$D130=0,$Q$2&gt;$OE$1),0,IF(OR(Q130=0,S130=0,T130=0),0,MIN((VLOOKUP($D130,SALERYCODE,3,0))*(IF($D130=6,T130,S130))*((MIN((VLOOKUP($D130,SALERYCODE,5,0)),(IF($D130=6,S130,T130))))),MIN((VLOOKUP($D130,SALERYCODE,3,0)),(Q130+R130))*(IF($D130=6,T130,((MIN((VLOOKUP($D130,SALERYCODE,5,0)),T130)))))))))/IF(AND($D130=2,'ראשי-פרטים כלליים וריכוז הוצאות'!$D$68&lt;&gt;4),1.2,1)</f>
        <v>0</v>
      </c>
      <c r="W130" s="263"/>
      <c r="X130" s="264"/>
      <c r="Y130" s="265"/>
      <c r="Z130" s="266"/>
      <c r="AA130" s="267">
        <f t="shared" si="120"/>
        <v>0</v>
      </c>
      <c r="AB130" s="260">
        <f>+(IF(OR($B130=0,$C130=0,$D130=0,$W$2&gt;$OE$1),0,IF(OR(W130=0,Y130=0,Z130=0),0,MIN((VLOOKUP($D130,SALERYCODE,3,0))*(IF($D130=6,Z130,Y130))*((MIN((VLOOKUP($D130,SALERYCODE,5,0)),(IF($D130=6,Y130,Z130))))),MIN((VLOOKUP($D130,SALERYCODE,3,0)),(W130+X130))*(IF($D130=6,Z130,((MIN((VLOOKUP($D130,SALERYCODE,5,0)),Z130)))))))))/IF(AND($D130=2,'ראשי-פרטים כלליים וריכוז הוצאות'!$D$68&lt;&gt;4),1.2,1)</f>
        <v>0</v>
      </c>
      <c r="AC130" s="263"/>
      <c r="AD130" s="264"/>
      <c r="AE130" s="265"/>
      <c r="AF130" s="266"/>
      <c r="AG130" s="267">
        <f t="shared" si="121"/>
        <v>0</v>
      </c>
      <c r="AH130" s="260">
        <f>+(IF(OR($B130=0,$C130=0,$D130=0,$AC$2&gt;$OE$1),0,IF(OR(AC130=0,AE130=0,AF130=0),0,MIN((VLOOKUP($D130,SALERYCODE,3,0))*(IF($D130=6,AF130,AE130))*((MIN((VLOOKUP($D130,SALERYCODE,5,0)),(IF($D130=6,AE130,AF130))))),MIN((VLOOKUP($D130,SALERYCODE,3,0)),(AC130+AD130))*(IF($D130=6,AF130,((MIN((VLOOKUP($D130,SALERYCODE,5,0)),AF130)))))))))/IF(AND($D130=2,'ראשי-פרטים כלליים וריכוז הוצאות'!$D$68&lt;&gt;4),1.2,1)</f>
        <v>0</v>
      </c>
      <c r="AI130" s="263"/>
      <c r="AJ130" s="264"/>
      <c r="AK130" s="265"/>
      <c r="AL130" s="266"/>
      <c r="AM130" s="267">
        <f t="shared" si="122"/>
        <v>0</v>
      </c>
      <c r="AN130" s="260">
        <f>+(IF(OR($B130=0,$C130=0,$D130=0,$AI$2&gt;$OE$1),0,IF(OR(AI130=0,AK130=0,AL130=0),0,MIN((VLOOKUP($D130,SALERYCODE,3,0))*(IF($D130=6,AL130,AK130))*((MIN((VLOOKUP($D130,SALERYCODE,5,0)),(IF($D130=6,AK130,AL130))))),MIN((VLOOKUP($D130,SALERYCODE,3,0)),(AI130+AJ130))*(IF($D130=6,AL130,((MIN((VLOOKUP($D130,SALERYCODE,5,0)),AL130)))))))))/IF(AND($D130=2,'ראשי-פרטים כלליים וריכוז הוצאות'!$D$68&lt;&gt;4),1.2,1)</f>
        <v>0</v>
      </c>
      <c r="AO130" s="263"/>
      <c r="AP130" s="264"/>
      <c r="AQ130" s="265"/>
      <c r="AR130" s="266"/>
      <c r="AS130" s="267">
        <f t="shared" si="123"/>
        <v>0</v>
      </c>
      <c r="AT130" s="260">
        <f>+(IF(OR($B130=0,$C130=0,$D130=0,$AO$2&gt;$OE$1),0,IF(OR(AO130=0,AQ130=0,AR130=0),0,MIN((VLOOKUP($D130,SALERYCODE,3,0))*(IF($D130=6,AR130,AQ130))*((MIN((VLOOKUP($D130,SALERYCODE,5,0)),(IF($D130=6,AQ130,AR130))))),MIN((VLOOKUP($D130,SALERYCODE,3,0)),(AO130+AP130))*(IF($D130=6,AR130,((MIN((VLOOKUP($D130,SALERYCODE,5,0)),AR130)))))))))/IF(AND($D130=2,'ראשי-פרטים כלליים וריכוז הוצאות'!$D$68&lt;&gt;4),1.2,1)</f>
        <v>0</v>
      </c>
      <c r="AU130" s="263"/>
      <c r="AV130" s="264"/>
      <c r="AW130" s="265"/>
      <c r="AX130" s="266"/>
      <c r="AY130" s="267">
        <f t="shared" si="124"/>
        <v>0</v>
      </c>
      <c r="AZ130" s="260">
        <f>+(IF(OR($B130=0,$C130=0,$D130=0,$AU$2&gt;$OE$1),0,IF(OR(AU130=0,AW130=0,AX130=0),0,MIN((VLOOKUP($D130,SALERYCODE,3,0))*(IF($D130=6,AX130,AW130))*((MIN((VLOOKUP($D130,SALERYCODE,5,0)),(IF($D130=6,AW130,AX130))))),MIN((VLOOKUP($D130,SALERYCODE,3,0)),(AU130+AV130))*(IF($D130=6,AX130,((MIN((VLOOKUP($D130,SALERYCODE,5,0)),AX130)))))))))/IF(AND($D130=2,'ראשי-פרטים כלליים וריכוז הוצאות'!$D$68&lt;&gt;4),1.2,1)</f>
        <v>0</v>
      </c>
      <c r="BA130" s="263"/>
      <c r="BB130" s="264"/>
      <c r="BC130" s="265"/>
      <c r="BD130" s="266"/>
      <c r="BE130" s="267">
        <f t="shared" si="125"/>
        <v>0</v>
      </c>
      <c r="BF130" s="260">
        <f>+(IF(OR($B130=0,$C130=0,$D130=0,$BA$2&gt;$OE$1),0,IF(OR(BA130=0,BC130=0,BD130=0),0,MIN((VLOOKUP($D130,SALERYCODE,3,0))*(IF($D130=6,BD130,BC130))*((MIN((VLOOKUP($D130,SALERYCODE,5,0)),(IF($D130=6,BC130,BD130))))),MIN((VLOOKUP($D130,SALERYCODE,3,0)),(BA130+BB130))*(IF($D130=6,BD130,((MIN((VLOOKUP($D130,SALERYCODE,5,0)),BD130)))))))))/IF(AND($D130=2,'ראשי-פרטים כלליים וריכוז הוצאות'!$D$68&lt;&gt;4),1.2,1)</f>
        <v>0</v>
      </c>
      <c r="BG130" s="263"/>
      <c r="BH130" s="264"/>
      <c r="BI130" s="265"/>
      <c r="BJ130" s="266"/>
      <c r="BK130" s="267">
        <f t="shared" si="126"/>
        <v>0</v>
      </c>
      <c r="BL130" s="260">
        <f>+(IF(OR($B130=0,$C130=0,$D130=0,$BG$2&gt;$OE$1),0,IF(OR(BG130=0,BI130=0,BJ130=0),0,MIN((VLOOKUP($D130,SALERYCODE,3,0))*(IF($D130=6,BJ130,BI130))*((MIN((VLOOKUP($D130,SALERYCODE,5,0)),(IF($D130=6,BI130,BJ130))))),MIN((VLOOKUP($D130,SALERYCODE,3,0)),(BG130+BH130))*(IF($D130=6,BJ130,((MIN((VLOOKUP($D130,SALERYCODE,5,0)),BJ130)))))))))/IF(AND($D130=2,'ראשי-פרטים כלליים וריכוז הוצאות'!$D$68&lt;&gt;4),1.2,1)</f>
        <v>0</v>
      </c>
      <c r="BM130" s="263"/>
      <c r="BN130" s="264"/>
      <c r="BO130" s="265"/>
      <c r="BP130" s="266"/>
      <c r="BQ130" s="267">
        <f t="shared" si="127"/>
        <v>0</v>
      </c>
      <c r="BR130" s="260">
        <f>+(IF(OR($B130=0,$C130=0,$D130=0,$BM$2&gt;$OE$1),0,IF(OR(BM130=0,BO130=0,BP130=0),0,MIN((VLOOKUP($D130,SALERYCODE,3,0))*(IF($D130=6,BP130,BO130))*((MIN((VLOOKUP($D130,SALERYCODE,5,0)),(IF($D130=6,BO130,BP130))))),MIN((VLOOKUP($D130,SALERYCODE,3,0)),(BM130+BN130))*(IF($D130=6,BP130,((MIN((VLOOKUP($D130,SALERYCODE,5,0)),BP130)))))))))/IF(AND($D130=2,'ראשי-פרטים כלליים וריכוז הוצאות'!$D$68&lt;&gt;4),1.2,1)</f>
        <v>0</v>
      </c>
      <c r="BS130" s="263"/>
      <c r="BT130" s="264"/>
      <c r="BU130" s="265"/>
      <c r="BV130" s="266"/>
      <c r="BW130" s="267">
        <f t="shared" si="128"/>
        <v>0</v>
      </c>
      <c r="BX130" s="260">
        <f>+(IF(OR($B130=0,$C130=0,$D130=0,$BS$2&gt;$OE$1),0,IF(OR(BS130=0,BU130=0,BV130=0),0,MIN((VLOOKUP($D130,SALERYCODE,3,0))*(IF($D130=6,BV130,BU130))*((MIN((VLOOKUP($D130,SALERYCODE,5,0)),(IF($D130=6,BU130,BV130))))),MIN((VLOOKUP($D130,SALERYCODE,3,0)),(BS130+BT130))*(IF($D130=6,BV130,((MIN((VLOOKUP($D130,SALERYCODE,5,0)),BV130)))))))))/IF(AND($D130=2,'ראשי-פרטים כלליים וריכוז הוצאות'!$D$68&lt;&gt;4),1.2,1)</f>
        <v>0</v>
      </c>
      <c r="BY130" s="263"/>
      <c r="BZ130" s="264"/>
      <c r="CA130" s="265"/>
      <c r="CB130" s="266"/>
      <c r="CC130" s="267">
        <f t="shared" si="129"/>
        <v>0</v>
      </c>
      <c r="CD130" s="260">
        <f>+(IF(OR($B130=0,$C130=0,$D130=0,$BY$2&gt;$OE$1),0,IF(OR(BY130=0,CA130=0,CB130=0),0,MIN((VLOOKUP($D130,SALERYCODE,3,0))*(IF($D130=6,CB130,CA130))*((MIN((VLOOKUP($D130,SALERYCODE,5,0)),(IF($D130=6,CA130,CB130))))),MIN((VLOOKUP($D130,SALERYCODE,3,0)),(BY130+BZ130))*(IF($D130=6,CB130,((MIN((VLOOKUP($D130,SALERYCODE,5,0)),CB130)))))))))/IF(AND($D130=2,'ראשי-פרטים כלליים וריכוז הוצאות'!$D$68&lt;&gt;4),1.2,1)</f>
        <v>0</v>
      </c>
      <c r="CE130" s="263"/>
      <c r="CF130" s="264"/>
      <c r="CG130" s="265"/>
      <c r="CH130" s="266"/>
      <c r="CI130" s="267">
        <f t="shared" si="130"/>
        <v>0</v>
      </c>
      <c r="CJ130" s="260">
        <f>+(IF(OR($B130=0,$C130=0,$D130=0,$CE$2&gt;$OE$1),0,IF(OR(CE130=0,CG130=0,CH130=0),0,MIN((VLOOKUP($D130,SALERYCODE,3,0))*(IF($D130=6,CH130,CG130))*((MIN((VLOOKUP($D130,SALERYCODE,5,0)),(IF($D130=6,CG130,CH130))))),MIN((VLOOKUP($D130,SALERYCODE,3,0)),(CE130+CF130))*(IF($D130=6,CH130,((MIN((VLOOKUP($D130,SALERYCODE,5,0)),CH130)))))))))/IF(AND($D130=2,'ראשי-פרטים כלליים וריכוז הוצאות'!$D$68&lt;&gt;4),1.2,1)</f>
        <v>0</v>
      </c>
      <c r="CK130" s="263"/>
      <c r="CL130" s="264"/>
      <c r="CM130" s="265"/>
      <c r="CN130" s="266"/>
      <c r="CO130" s="267">
        <f t="shared" si="131"/>
        <v>0</v>
      </c>
      <c r="CP130" s="260">
        <f>+(IF(OR($B130=0,$C130=0,$D130=0,$CK$2&gt;$OE$1),0,IF(OR(CK130=0,CM130=0,CN130=0),0,MIN((VLOOKUP($D130,SALERYCODE,3,0))*(IF($D130=6,CN130,CM130))*((MIN((VLOOKUP($D130,SALERYCODE,5,0)),(IF($D130=6,CM130,CN130))))),MIN((VLOOKUP($D130,SALERYCODE,3,0)),(CK130+CL130))*(IF($D130=6,CN130,((MIN((VLOOKUP($D130,SALERYCODE,5,0)),CN130)))))))))/IF(AND($D130=2,'ראשי-פרטים כלליים וריכוז הוצאות'!$D$68&lt;&gt;4),1.2,1)</f>
        <v>0</v>
      </c>
      <c r="CQ130" s="263"/>
      <c r="CR130" s="264"/>
      <c r="CS130" s="265"/>
      <c r="CT130" s="266"/>
      <c r="CU130" s="267">
        <f t="shared" si="132"/>
        <v>0</v>
      </c>
      <c r="CV130" s="260">
        <f>+(IF(OR($B130=0,$C130=0,$D130=0,$CQ$2&gt;$OE$1),0,IF(OR(CQ130=0,CS130=0,CT130=0),0,MIN((VLOOKUP($D130,SALERYCODE,3,0))*(IF($D130=6,CT130,CS130))*((MIN((VLOOKUP($D130,SALERYCODE,5,0)),(IF($D130=6,CS130,CT130))))),MIN((VLOOKUP($D130,SALERYCODE,3,0)),(CQ130+CR130))*(IF($D130=6,CT130,((MIN((VLOOKUP($D130,SALERYCODE,5,0)),CT130)))))))))/IF(AND($D130=2,'ראשי-פרטים כלליים וריכוז הוצאות'!$D$68&lt;&gt;4),1.2,1)</f>
        <v>0</v>
      </c>
      <c r="CW130" s="263"/>
      <c r="CX130" s="264"/>
      <c r="CY130" s="265"/>
      <c r="CZ130" s="266"/>
      <c r="DA130" s="267">
        <f t="shared" si="133"/>
        <v>0</v>
      </c>
      <c r="DB130" s="260">
        <f>+(IF(OR($B130=0,$C130=0,$D130=0,$CW$2&gt;$OE$1),0,IF(OR(CW130=0,CY130=0,CZ130=0),0,MIN((VLOOKUP($D130,SALERYCODE,3,0))*(IF($D130=6,CZ130,CY130))*((MIN((VLOOKUP($D130,SALERYCODE,5,0)),(IF($D130=6,CY130,CZ130))))),MIN((VLOOKUP($D130,SALERYCODE,3,0)),(CW130+CX130))*(IF($D130=6,CZ130,((MIN((VLOOKUP($D130,SALERYCODE,5,0)),CZ130)))))))))/IF(AND($D130=2,'ראשי-פרטים כלליים וריכוז הוצאות'!$D$68&lt;&gt;4),1.2,1)</f>
        <v>0</v>
      </c>
      <c r="DC130" s="263"/>
      <c r="DD130" s="264"/>
      <c r="DE130" s="265"/>
      <c r="DF130" s="266"/>
      <c r="DG130" s="267">
        <f t="shared" si="134"/>
        <v>0</v>
      </c>
      <c r="DH130" s="260">
        <f>+(IF(OR($B130=0,$C130=0,$D130=0,$DC$2&gt;$OE$1),0,IF(OR(DC130=0,DE130=0,DF130=0),0,MIN((VLOOKUP($D130,SALERYCODE,3,0))*(IF($D130=6,DF130,DE130))*((MIN((VLOOKUP($D130,SALERYCODE,5,0)),(IF($D130=6,DE130,DF130))))),MIN((VLOOKUP($D130,SALERYCODE,3,0)),(DC130+DD130))*(IF($D130=6,DF130,((MIN((VLOOKUP($D130,SALERYCODE,5,0)),DF130)))))))))/IF(AND($D130=2,'ראשי-פרטים כלליים וריכוז הוצאות'!$D$68&lt;&gt;4),1.2,1)</f>
        <v>0</v>
      </c>
      <c r="DI130" s="263"/>
      <c r="DJ130" s="264"/>
      <c r="DK130" s="265"/>
      <c r="DL130" s="266"/>
      <c r="DM130" s="267">
        <f t="shared" si="135"/>
        <v>0</v>
      </c>
      <c r="DN130" s="260">
        <f>+(IF(OR($B130=0,$C130=0,$D130=0,$DC$2&gt;$OE$1),0,IF(OR(DI130=0,DK130=0,DL130=0),0,MIN((VLOOKUP($D130,SALERYCODE,3,0))*(IF($D130=6,DL130,DK130))*((MIN((VLOOKUP($D130,SALERYCODE,5,0)),(IF($D130=6,DK130,DL130))))),MIN((VLOOKUP($D130,SALERYCODE,3,0)),(DI130+DJ130))*(IF($D130=6,DL130,((MIN((VLOOKUP($D130,SALERYCODE,5,0)),DL130)))))))))/IF(AND($D130=2,'ראשי-פרטים כלליים וריכוז הוצאות'!$D$68&lt;&gt;4),1.2,1)</f>
        <v>0</v>
      </c>
      <c r="DO130" s="263"/>
      <c r="DP130" s="264"/>
      <c r="DQ130" s="265"/>
      <c r="DR130" s="266"/>
      <c r="DS130" s="267">
        <f t="shared" si="136"/>
        <v>0</v>
      </c>
      <c r="DT130" s="260">
        <f>+(IF(OR($B130=0,$C130=0,$D130=0,$DC$2&gt;$OE$1),0,IF(OR(DO130=0,DQ130=0,DR130=0),0,MIN((VLOOKUP($D130,SALERYCODE,3,0))*(IF($D130=6,DR130,DQ130))*((MIN((VLOOKUP($D130,SALERYCODE,5,0)),(IF($D130=6,DQ130,DR130))))),MIN((VLOOKUP($D130,SALERYCODE,3,0)),(DO130+DP130))*(IF($D130=6,DR130,((MIN((VLOOKUP($D130,SALERYCODE,5,0)),DR130)))))))))/IF(AND($D130=2,'ראשי-פרטים כלליים וריכוז הוצאות'!$D$68&lt;&gt;4),1.2,1)</f>
        <v>0</v>
      </c>
      <c r="DU130" s="263"/>
      <c r="DV130" s="264"/>
      <c r="DW130" s="265"/>
      <c r="DX130" s="266"/>
      <c r="DY130" s="267">
        <f t="shared" si="137"/>
        <v>0</v>
      </c>
      <c r="DZ130" s="260">
        <f>+(IF(OR($B130=0,$C130=0,$D130=0,$DC$2&gt;$OE$1),0,IF(OR(DU130=0,DW130=0,DX130=0),0,MIN((VLOOKUP($D130,SALERYCODE,3,0))*(IF($D130=6,DX130,DW130))*((MIN((VLOOKUP($D130,SALERYCODE,5,0)),(IF($D130=6,DW130,DX130))))),MIN((VLOOKUP($D130,SALERYCODE,3,0)),(DU130+DV130))*(IF($D130=6,DX130,((MIN((VLOOKUP($D130,SALERYCODE,5,0)),DX130)))))))))/IF(AND($D130=2,'ראשי-פרטים כלליים וריכוז הוצאות'!$D$68&lt;&gt;4),1.2,1)</f>
        <v>0</v>
      </c>
      <c r="EA130" s="263"/>
      <c r="EB130" s="264"/>
      <c r="EC130" s="265"/>
      <c r="ED130" s="266"/>
      <c r="EE130" s="267">
        <f t="shared" si="138"/>
        <v>0</v>
      </c>
      <c r="EF130" s="260">
        <f>+(IF(OR($B130=0,$C130=0,$D130=0,$DC$2&gt;$OE$1),0,IF(OR(EA130=0,EC130=0,ED130=0),0,MIN((VLOOKUP($D130,SALERYCODE,3,0))*(IF($D130=6,ED130,EC130))*((MIN((VLOOKUP($D130,SALERYCODE,5,0)),(IF($D130=6,EC130,ED130))))),MIN((VLOOKUP($D130,SALERYCODE,3,0)),(EA130+EB130))*(IF($D130=6,ED130,((MIN((VLOOKUP($D130,SALERYCODE,5,0)),ED130)))))))))/IF(AND($D130=2,'ראשי-פרטים כלליים וריכוז הוצאות'!$D$68&lt;&gt;4),1.2,1)</f>
        <v>0</v>
      </c>
      <c r="EG130" s="263"/>
      <c r="EH130" s="264"/>
      <c r="EI130" s="265"/>
      <c r="EJ130" s="266"/>
      <c r="EK130" s="267">
        <f t="shared" si="139"/>
        <v>0</v>
      </c>
      <c r="EL130" s="260">
        <f>+(IF(OR($B130=0,$C130=0,$D130=0,$DC$2&gt;$OE$1),0,IF(OR(EG130=0,EI130=0,EJ130=0),0,MIN((VLOOKUP($D130,SALERYCODE,3,0))*(IF($D130=6,EJ130,EI130))*((MIN((VLOOKUP($D130,SALERYCODE,5,0)),(IF($D130=6,EI130,EJ130))))),MIN((VLOOKUP($D130,SALERYCODE,3,0)),(EG130+EH130))*(IF($D130=6,EJ130,((MIN((VLOOKUP($D130,SALERYCODE,5,0)),EJ130)))))))))/IF(AND($D130=2,'ראשי-פרטים כלליים וריכוז הוצאות'!$D$68&lt;&gt;4),1.2,1)</f>
        <v>0</v>
      </c>
      <c r="EM130" s="263"/>
      <c r="EN130" s="264"/>
      <c r="EO130" s="265"/>
      <c r="EP130" s="266"/>
      <c r="EQ130" s="267">
        <f t="shared" si="140"/>
        <v>0</v>
      </c>
      <c r="ER130" s="260">
        <f>+(IF(OR($B130=0,$C130=0,$D130=0,$DC$2&gt;$OE$1),0,IF(OR(EM130=0,EO130=0,EP130=0),0,MIN((VLOOKUP($D130,SALERYCODE,3,0))*(IF($D130=6,EP130,EO130))*((MIN((VLOOKUP($D130,SALERYCODE,5,0)),(IF($D130=6,EO130,EP130))))),MIN((VLOOKUP($D130,SALERYCODE,3,0)),(EM130+EN130))*(IF($D130=6,EP130,((MIN((VLOOKUP($D130,SALERYCODE,5,0)),EP130)))))))))/IF(AND($D130=2,'ראשי-פרטים כלליים וריכוז הוצאות'!$D$68&lt;&gt;4),1.2,1)</f>
        <v>0</v>
      </c>
      <c r="ES130" s="263"/>
      <c r="ET130" s="264"/>
      <c r="EU130" s="265"/>
      <c r="EV130" s="266"/>
      <c r="EW130" s="267">
        <f t="shared" si="141"/>
        <v>0</v>
      </c>
      <c r="EX130" s="260">
        <f>+(IF(OR($B130=0,$C130=0,$D130=0,$DC$2&gt;$OE$1),0,IF(OR(ES130=0,EU130=0,EV130=0),0,MIN((VLOOKUP($D130,SALERYCODE,3,0))*(IF($D130=6,EV130,EU130))*((MIN((VLOOKUP($D130,SALERYCODE,5,0)),(IF($D130=6,EU130,EV130))))),MIN((VLOOKUP($D130,SALERYCODE,3,0)),(ES130+ET130))*(IF($D130=6,EV130,((MIN((VLOOKUP($D130,SALERYCODE,5,0)),EV130)))))))))/IF(AND($D130=2,'ראשי-פרטים כלליים וריכוז הוצאות'!$D$68&lt;&gt;4),1.2,1)</f>
        <v>0</v>
      </c>
      <c r="EY130" s="263"/>
      <c r="EZ130" s="264"/>
      <c r="FA130" s="265"/>
      <c r="FB130" s="266"/>
      <c r="FC130" s="267">
        <f t="shared" si="142"/>
        <v>0</v>
      </c>
      <c r="FD130" s="260">
        <f>+(IF(OR($B130=0,$C130=0,$D130=0,$DC$2&gt;$OE$1),0,IF(OR(EY130=0,FA130=0,FB130=0),0,MIN((VLOOKUP($D130,SALERYCODE,3,0))*(IF($D130=6,FB130,FA130))*((MIN((VLOOKUP($D130,SALERYCODE,5,0)),(IF($D130=6,FA130,FB130))))),MIN((VLOOKUP($D130,SALERYCODE,3,0)),(EY130+EZ130))*(IF($D130=6,FB130,((MIN((VLOOKUP($D130,SALERYCODE,5,0)),FB130)))))))))/IF(AND($D130=2,'ראשי-פרטים כלליים וריכוז הוצאות'!$D$68&lt;&gt;4),1.2,1)</f>
        <v>0</v>
      </c>
      <c r="FE130" s="263"/>
      <c r="FF130" s="264"/>
      <c r="FG130" s="265"/>
      <c r="FH130" s="266"/>
      <c r="FI130" s="267">
        <f t="shared" si="143"/>
        <v>0</v>
      </c>
      <c r="FJ130" s="260">
        <f>+(IF(OR($B130=0,$C130=0,$D130=0,$DC$2&gt;$OE$1),0,IF(OR(FE130=0,FG130=0,FH130=0),0,MIN((VLOOKUP($D130,SALERYCODE,3,0))*(IF($D130=6,FH130,FG130))*((MIN((VLOOKUP($D130,SALERYCODE,5,0)),(IF($D130=6,FG130,FH130))))),MIN((VLOOKUP($D130,SALERYCODE,3,0)),(FE130+FF130))*(IF($D130=6,FH130,((MIN((VLOOKUP($D130,SALERYCODE,5,0)),FH130)))))))))/IF(AND($D130=2,'ראשי-פרטים כלליים וריכוז הוצאות'!$D$68&lt;&gt;4),1.2,1)</f>
        <v>0</v>
      </c>
      <c r="FK130" s="263"/>
      <c r="FL130" s="264"/>
      <c r="FM130" s="265"/>
      <c r="FN130" s="266"/>
      <c r="FO130" s="267">
        <f t="shared" si="144"/>
        <v>0</v>
      </c>
      <c r="FP130" s="260">
        <f>+(IF(OR($B130=0,$C130=0,$D130=0,$DC$2&gt;$OE$1),0,IF(OR(FK130=0,FM130=0,FN130=0),0,MIN((VLOOKUP($D130,SALERYCODE,3,0))*(IF($D130=6,FN130,FM130))*((MIN((VLOOKUP($D130,SALERYCODE,5,0)),(IF($D130=6,FM130,FN130))))),MIN((VLOOKUP($D130,SALERYCODE,3,0)),(FK130+FL130))*(IF($D130=6,FN130,((MIN((VLOOKUP($D130,SALERYCODE,5,0)),FN130)))))))))/IF(AND($D130=2,'ראשי-פרטים כלליים וריכוז הוצאות'!$D$68&lt;&gt;4),1.2,1)</f>
        <v>0</v>
      </c>
      <c r="FQ130" s="263"/>
      <c r="FR130" s="264"/>
      <c r="FS130" s="265"/>
      <c r="FT130" s="266"/>
      <c r="FU130" s="267">
        <f t="shared" si="145"/>
        <v>0</v>
      </c>
      <c r="FV130" s="260">
        <f>+(IF(OR($B130=0,$C130=0,$D130=0,$DC$2&gt;$OE$1),0,IF(OR(FQ130=0,FS130=0,FT130=0),0,MIN((VLOOKUP($D130,SALERYCODE,3,0))*(IF($D130=6,FT130,FS130))*((MIN((VLOOKUP($D130,SALERYCODE,5,0)),(IF($D130=6,FS130,FT130))))),MIN((VLOOKUP($D130,SALERYCODE,3,0)),(FQ130+FR130))*(IF($D130=6,FT130,((MIN((VLOOKUP($D130,SALERYCODE,5,0)),FT130)))))))))/IF(AND($D130=2,'ראשי-פרטים כלליים וריכוז הוצאות'!$D$68&lt;&gt;4),1.2,1)</f>
        <v>0</v>
      </c>
      <c r="FW130" s="263"/>
      <c r="FX130" s="264"/>
      <c r="FY130" s="265"/>
      <c r="FZ130" s="266"/>
      <c r="GA130" s="267">
        <f t="shared" si="146"/>
        <v>0</v>
      </c>
      <c r="GB130" s="260">
        <f>+(IF(OR($B130=0,$C130=0,$D130=0,$DC$2&gt;$OE$1),0,IF(OR(FW130=0,FY130=0,FZ130=0),0,MIN((VLOOKUP($D130,SALERYCODE,3,0))*(IF($D130=6,FZ130,FY130))*((MIN((VLOOKUP($D130,SALERYCODE,5,0)),(IF($D130=6,FY130,FZ130))))),MIN((VLOOKUP($D130,SALERYCODE,3,0)),(FW130+FX130))*(IF($D130=6,FZ130,((MIN((VLOOKUP($D130,SALERYCODE,5,0)),FZ130)))))))))/IF(AND($D130=2,'ראשי-פרטים כלליים וריכוז הוצאות'!$D$68&lt;&gt;4),1.2,1)</f>
        <v>0</v>
      </c>
      <c r="GC130" s="263"/>
      <c r="GD130" s="264"/>
      <c r="GE130" s="265"/>
      <c r="GF130" s="266"/>
      <c r="GG130" s="267">
        <f t="shared" si="147"/>
        <v>0</v>
      </c>
      <c r="GH130" s="260">
        <f>+(IF(OR($B130=0,$C130=0,$D130=0,$DC$2&gt;$OE$1),0,IF(OR(GC130=0,GE130=0,GF130=0),0,MIN((VLOOKUP($D130,SALERYCODE,3,0))*(IF($D130=6,GF130,GE130))*((MIN((VLOOKUP($D130,SALERYCODE,5,0)),(IF($D130=6,GE130,GF130))))),MIN((VLOOKUP($D130,SALERYCODE,3,0)),(GC130+GD130))*(IF($D130=6,GF130,((MIN((VLOOKUP($D130,SALERYCODE,5,0)),GF130)))))))))/IF(AND($D130=2,'ראשי-פרטים כלליים וריכוז הוצאות'!$D$68&lt;&gt;4),1.2,1)</f>
        <v>0</v>
      </c>
      <c r="GI130" s="263"/>
      <c r="GJ130" s="264"/>
      <c r="GK130" s="265"/>
      <c r="GL130" s="266"/>
      <c r="GM130" s="267">
        <f t="shared" si="148"/>
        <v>0</v>
      </c>
      <c r="GN130" s="260">
        <f>+(IF(OR($B130=0,$C130=0,$D130=0,$DC$2&gt;$OE$1),0,IF(OR(GI130=0,GK130=0,GL130=0),0,MIN((VLOOKUP($D130,SALERYCODE,3,0))*(IF($D130=6,GL130,GK130))*((MIN((VLOOKUP($D130,SALERYCODE,5,0)),(IF($D130=6,GK130,GL130))))),MIN((VLOOKUP($D130,SALERYCODE,3,0)),(GI130+GJ130))*(IF($D130=6,GL130,((MIN((VLOOKUP($D130,SALERYCODE,5,0)),GL130)))))))))/IF(AND($D130=2,'ראשי-פרטים כלליים וריכוז הוצאות'!$D$68&lt;&gt;4),1.2,1)</f>
        <v>0</v>
      </c>
      <c r="GO130" s="263"/>
      <c r="GP130" s="264"/>
      <c r="GQ130" s="265"/>
      <c r="GR130" s="266"/>
      <c r="GS130" s="267">
        <f t="shared" si="149"/>
        <v>0</v>
      </c>
      <c r="GT130" s="260">
        <f>+(IF(OR($B130=0,$C130=0,$D130=0,$DC$2&gt;$OE$1),0,IF(OR(GO130=0,GQ130=0,GR130=0),0,MIN((VLOOKUP($D130,SALERYCODE,3,0))*(IF($D130=6,GR130,GQ130))*((MIN((VLOOKUP($D130,SALERYCODE,5,0)),(IF($D130=6,GQ130,GR130))))),MIN((VLOOKUP($D130,SALERYCODE,3,0)),(GO130+GP130))*(IF($D130=6,GR130,((MIN((VLOOKUP($D130,SALERYCODE,5,0)),GR130)))))))))/IF(AND($D130=2,'ראשי-פרטים כלליים וריכוז הוצאות'!$D$68&lt;&gt;4),1.2,1)</f>
        <v>0</v>
      </c>
      <c r="GU130" s="263"/>
      <c r="GV130" s="264"/>
      <c r="GW130" s="265"/>
      <c r="GX130" s="266"/>
      <c r="GY130" s="267">
        <f t="shared" si="150"/>
        <v>0</v>
      </c>
      <c r="GZ130" s="260">
        <f>+(IF(OR($B130=0,$C130=0,$D130=0,$DC$2&gt;$OE$1),0,IF(OR(GU130=0,GW130=0,GX130=0),0,MIN((VLOOKUP($D130,SALERYCODE,3,0))*(IF($D130=6,GX130,GW130))*((MIN((VLOOKUP($D130,SALERYCODE,5,0)),(IF($D130=6,GW130,GX130))))),MIN((VLOOKUP($D130,SALERYCODE,3,0)),(GU130+GV130))*(IF($D130=6,GX130,((MIN((VLOOKUP($D130,SALERYCODE,5,0)),GX130)))))))))/IF(AND($D130=2,'ראשי-פרטים כלליים וריכוז הוצאות'!$D$68&lt;&gt;4),1.2,1)</f>
        <v>0</v>
      </c>
      <c r="HA130" s="263"/>
      <c r="HB130" s="264"/>
      <c r="HC130" s="265"/>
      <c r="HD130" s="266"/>
      <c r="HE130" s="267">
        <f t="shared" si="151"/>
        <v>0</v>
      </c>
      <c r="HF130" s="260">
        <f>+(IF(OR($B130=0,$C130=0,$D130=0,$DC$2&gt;$OE$1),0,IF(OR(HA130=0,HC130=0,HD130=0),0,MIN((VLOOKUP($D130,SALERYCODE,3,0))*(IF($D130=6,HD130,HC130))*((MIN((VLOOKUP($D130,SALERYCODE,5,0)),(IF($D130=6,HC130,HD130))))),MIN((VLOOKUP($D130,SALERYCODE,3,0)),(HA130+HB130))*(IF($D130=6,HD130,((MIN((VLOOKUP($D130,SALERYCODE,5,0)),HD130)))))))))/IF(AND($D130=2,'ראשי-פרטים כלליים וריכוז הוצאות'!$D$68&lt;&gt;4),1.2,1)</f>
        <v>0</v>
      </c>
      <c r="HG130" s="263"/>
      <c r="HH130" s="264"/>
      <c r="HI130" s="265"/>
      <c r="HJ130" s="266"/>
      <c r="HK130" s="267">
        <f t="shared" si="152"/>
        <v>0</v>
      </c>
      <c r="HL130" s="260">
        <f>+(IF(OR($B130=0,$C130=0,$D130=0,$DC$2&gt;$OE$1),0,IF(OR(HG130=0,HI130=0,HJ130=0),0,MIN((VLOOKUP($D130,SALERYCODE,3,0))*(IF($D130=6,HJ130,HI130))*((MIN((VLOOKUP($D130,SALERYCODE,5,0)),(IF($D130=6,HI130,HJ130))))),MIN((VLOOKUP($D130,SALERYCODE,3,0)),(HG130+HH130))*(IF($D130=6,HJ130,((MIN((VLOOKUP($D130,SALERYCODE,5,0)),HJ130)))))))))/IF(AND($D130=2,'ראשי-פרטים כלליים וריכוז הוצאות'!$D$68&lt;&gt;4),1.2,1)</f>
        <v>0</v>
      </c>
      <c r="HM130" s="263"/>
      <c r="HN130" s="264"/>
      <c r="HO130" s="265"/>
      <c r="HP130" s="266"/>
      <c r="HQ130" s="267">
        <f t="shared" si="153"/>
        <v>0</v>
      </c>
      <c r="HR130" s="260">
        <f>+(IF(OR($B130=0,$C130=0,$D130=0,$DC$2&gt;$OE$1),0,IF(OR(HM130=0,HO130=0,HP130=0),0,MIN((VLOOKUP($D130,SALERYCODE,3,0))*(IF($D130=6,HP130,HO130))*((MIN((VLOOKUP($D130,SALERYCODE,5,0)),(IF($D130=6,HO130,HP130))))),MIN((VLOOKUP($D130,SALERYCODE,3,0)),(HM130+HN130))*(IF($D130=6,HP130,((MIN((VLOOKUP($D130,SALERYCODE,5,0)),HP130)))))))))/IF(AND($D130=2,'ראשי-פרטים כלליים וריכוז הוצאות'!$D$68&lt;&gt;4),1.2,1)</f>
        <v>0</v>
      </c>
      <c r="HS130" s="263"/>
      <c r="HT130" s="264"/>
      <c r="HU130" s="265"/>
      <c r="HV130" s="266"/>
      <c r="HW130" s="267">
        <f t="shared" si="154"/>
        <v>0</v>
      </c>
      <c r="HX130" s="260">
        <f>+(IF(OR($B130=0,$C130=0,$D130=0,$DC$2&gt;$OE$1),0,IF(OR(HS130=0,HU130=0,HV130=0),0,MIN((VLOOKUP($D130,SALERYCODE,3,0))*(IF($D130=6,HV130,HU130))*((MIN((VLOOKUP($D130,SALERYCODE,5,0)),(IF($D130=6,HU130,HV130))))),MIN((VLOOKUP($D130,SALERYCODE,3,0)),(HS130+HT130))*(IF($D130=6,HV130,((MIN((VLOOKUP($D130,SALERYCODE,5,0)),HV130)))))))))/IF(AND($D130=2,'ראשי-פרטים כלליים וריכוז הוצאות'!$D$68&lt;&gt;4),1.2,1)</f>
        <v>0</v>
      </c>
      <c r="HY130" s="263"/>
      <c r="HZ130" s="264"/>
      <c r="IA130" s="265"/>
      <c r="IB130" s="266"/>
      <c r="IC130" s="267">
        <f t="shared" si="155"/>
        <v>0</v>
      </c>
      <c r="ID130" s="260">
        <f>+(IF(OR($B130=0,$C130=0,$D130=0,$DC$2&gt;$OE$1),0,IF(OR(HY130=0,IA130=0,IB130=0),0,MIN((VLOOKUP($D130,SALERYCODE,3,0))*(IF($D130=6,IB130,IA130))*((MIN((VLOOKUP($D130,SALERYCODE,5,0)),(IF($D130=6,IA130,IB130))))),MIN((VLOOKUP($D130,SALERYCODE,3,0)),(HY130+HZ130))*(IF($D130=6,IB130,((MIN((VLOOKUP($D130,SALERYCODE,5,0)),IB130)))))))))/IF(AND($D130=2,'ראשי-פרטים כלליים וריכוז הוצאות'!$D$68&lt;&gt;4),1.2,1)</f>
        <v>0</v>
      </c>
      <c r="IE130" s="263"/>
      <c r="IF130" s="264"/>
      <c r="IG130" s="265"/>
      <c r="IH130" s="266"/>
      <c r="II130" s="267">
        <f t="shared" si="156"/>
        <v>0</v>
      </c>
      <c r="IJ130" s="260">
        <f>+(IF(OR($B130=0,$C130=0,$D130=0,$DC$2&gt;$OE$1),0,IF(OR(IE130=0,IG130=0,IH130=0),0,MIN((VLOOKUP($D130,SALERYCODE,3,0))*(IF($D130=6,IH130,IG130))*((MIN((VLOOKUP($D130,SALERYCODE,5,0)),(IF($D130=6,IG130,IH130))))),MIN((VLOOKUP($D130,SALERYCODE,3,0)),(IE130+IF130))*(IF($D130=6,IH130,((MIN((VLOOKUP($D130,SALERYCODE,5,0)),IH130)))))))))/IF(AND($D130=2,'ראשי-פרטים כלליים וריכוז הוצאות'!$D$68&lt;&gt;4),1.2,1)</f>
        <v>0</v>
      </c>
      <c r="IK130" s="263"/>
      <c r="IL130" s="264"/>
      <c r="IM130" s="265"/>
      <c r="IN130" s="266"/>
      <c r="IO130" s="267">
        <f t="shared" si="157"/>
        <v>0</v>
      </c>
      <c r="IP130" s="260">
        <f>+(IF(OR($B130=0,$C130=0,$D130=0,$DC$2&gt;$OE$1),0,IF(OR(IK130=0,IM130=0,IN130=0),0,MIN((VLOOKUP($D130,SALERYCODE,3,0))*(IF($D130=6,IN130,IM130))*((MIN((VLOOKUP($D130,SALERYCODE,5,0)),(IF($D130=6,IM130,IN130))))),MIN((VLOOKUP($D130,SALERYCODE,3,0)),(IK130+IL130))*(IF($D130=6,IN130,((MIN((VLOOKUP($D130,SALERYCODE,5,0)),IN130)))))))))/IF(AND($D130=2,'ראשי-פרטים כלליים וריכוז הוצאות'!$D$68&lt;&gt;4),1.2,1)</f>
        <v>0</v>
      </c>
      <c r="IQ130" s="263"/>
      <c r="IR130" s="264"/>
      <c r="IS130" s="265"/>
      <c r="IT130" s="266"/>
      <c r="IU130" s="267">
        <f t="shared" si="158"/>
        <v>0</v>
      </c>
      <c r="IV130" s="260">
        <f>+(IF(OR($B130=0,$C130=0,$D130=0,$DC$2&gt;$OE$1),0,IF(OR(IQ130=0,IS130=0,IT130=0),0,MIN((VLOOKUP($D130,SALERYCODE,3,0))*(IF($D130=6,IT130,IS130))*((MIN((VLOOKUP($D130,SALERYCODE,5,0)),(IF($D130=6,IS130,IT130))))),MIN((VLOOKUP($D130,SALERYCODE,3,0)),(IQ130+IR130))*(IF($D130=6,IT130,((MIN((VLOOKUP($D130,SALERYCODE,5,0)),IT130)))))))))/IF(AND($D130=2,'ראשי-פרטים כלליים וריכוז הוצאות'!$D$68&lt;&gt;4),1.2,1)</f>
        <v>0</v>
      </c>
      <c r="IW130" s="263"/>
      <c r="IX130" s="264"/>
      <c r="IY130" s="265"/>
      <c r="IZ130" s="266"/>
      <c r="JA130" s="267">
        <f t="shared" si="159"/>
        <v>0</v>
      </c>
      <c r="JB130" s="260">
        <f>+(IF(OR($B130=0,$C130=0,$D130=0,$DC$2&gt;$OE$1),0,IF(OR(IW130=0,IY130=0,IZ130=0),0,MIN((VLOOKUP($D130,SALERYCODE,3,0))*(IF($D130=6,IZ130,IY130))*((MIN((VLOOKUP($D130,SALERYCODE,5,0)),(IF($D130=6,IY130,IZ130))))),MIN((VLOOKUP($D130,SALERYCODE,3,0)),(IW130+IX130))*(IF($D130=6,IZ130,((MIN((VLOOKUP($D130,SALERYCODE,5,0)),IZ130)))))))))/IF(AND($D130=2,'ראשי-פרטים כלליים וריכוז הוצאות'!$D$68&lt;&gt;4),1.2,1)</f>
        <v>0</v>
      </c>
      <c r="JC130" s="263"/>
      <c r="JD130" s="264"/>
      <c r="JE130" s="265"/>
      <c r="JF130" s="266"/>
      <c r="JG130" s="267">
        <f t="shared" si="160"/>
        <v>0</v>
      </c>
      <c r="JH130" s="260">
        <f>+(IF(OR($B130=0,$C130=0,$D130=0,$DC$2&gt;$OE$1),0,IF(OR(JC130=0,JE130=0,JF130=0),0,MIN((VLOOKUP($D130,SALERYCODE,3,0))*(IF($D130=6,JF130,JE130))*((MIN((VLOOKUP($D130,SALERYCODE,5,0)),(IF($D130=6,JE130,JF130))))),MIN((VLOOKUP($D130,SALERYCODE,3,0)),(JC130+JD130))*(IF($D130=6,JF130,((MIN((VLOOKUP($D130,SALERYCODE,5,0)),JF130)))))))))/IF(AND($D130=2,'ראשי-פרטים כלליים וריכוז הוצאות'!$D$68&lt;&gt;4),1.2,1)</f>
        <v>0</v>
      </c>
      <c r="JI130" s="263"/>
      <c r="JJ130" s="264"/>
      <c r="JK130" s="265"/>
      <c r="JL130" s="266"/>
      <c r="JM130" s="267">
        <f t="shared" si="161"/>
        <v>0</v>
      </c>
      <c r="JN130" s="260">
        <f>+(IF(OR($B130=0,$C130=0,$D130=0,$DC$2&gt;$OE$1),0,IF(OR(JI130=0,JK130=0,JL130=0),0,MIN((VLOOKUP($D130,SALERYCODE,3,0))*(IF($D130=6,JL130,JK130))*((MIN((VLOOKUP($D130,SALERYCODE,5,0)),(IF($D130=6,JK130,JL130))))),MIN((VLOOKUP($D130,SALERYCODE,3,0)),(JI130+JJ130))*(IF($D130=6,JL130,((MIN((VLOOKUP($D130,SALERYCODE,5,0)),JL130)))))))))/IF(AND($D130=2,'ראשי-פרטים כלליים וריכוז הוצאות'!$D$68&lt;&gt;4),1.2,1)</f>
        <v>0</v>
      </c>
      <c r="JO130" s="263"/>
      <c r="JP130" s="264"/>
      <c r="JQ130" s="265"/>
      <c r="JR130" s="266"/>
      <c r="JS130" s="267">
        <f t="shared" si="162"/>
        <v>0</v>
      </c>
      <c r="JT130" s="260">
        <f>+(IF(OR($B130=0,$C130=0,$D130=0,$DC$2&gt;$OE$1),0,IF(OR(JO130=0,JQ130=0,JR130=0),0,MIN((VLOOKUP($D130,SALERYCODE,3,0))*(IF($D130=6,JR130,JQ130))*((MIN((VLOOKUP($D130,SALERYCODE,5,0)),(IF($D130=6,JQ130,JR130))))),MIN((VLOOKUP($D130,SALERYCODE,3,0)),(JO130+JP130))*(IF($D130=6,JR130,((MIN((VLOOKUP($D130,SALERYCODE,5,0)),JR130)))))))))/IF(AND($D130=2,'ראשי-פרטים כלליים וריכוז הוצאות'!$D$68&lt;&gt;4),1.2,1)</f>
        <v>0</v>
      </c>
      <c r="JU130" s="263"/>
      <c r="JV130" s="264"/>
      <c r="JW130" s="265"/>
      <c r="JX130" s="266"/>
      <c r="JY130" s="267">
        <f t="shared" si="163"/>
        <v>0</v>
      </c>
      <c r="JZ130" s="260">
        <f>+(IF(OR($B130=0,$C130=0,$D130=0,$DC$2&gt;$OE$1),0,IF(OR(JU130=0,JW130=0,JX130=0),0,MIN((VLOOKUP($D130,SALERYCODE,3,0))*(IF($D130=6,JX130,JW130))*((MIN((VLOOKUP($D130,SALERYCODE,5,0)),(IF($D130=6,JW130,JX130))))),MIN((VLOOKUP($D130,SALERYCODE,3,0)),(JU130+JV130))*(IF($D130=6,JX130,((MIN((VLOOKUP($D130,SALERYCODE,5,0)),JX130)))))))))/IF(AND($D130=2,'ראשי-פרטים כלליים וריכוז הוצאות'!$D$68&lt;&gt;4),1.2,1)</f>
        <v>0</v>
      </c>
      <c r="KA130" s="263"/>
      <c r="KB130" s="264"/>
      <c r="KC130" s="265"/>
      <c r="KD130" s="266"/>
      <c r="KE130" s="267">
        <f t="shared" si="164"/>
        <v>0</v>
      </c>
      <c r="KF130" s="260">
        <f>+(IF(OR($B130=0,$C130=0,$D130=0,$DC$2&gt;$OE$1),0,IF(OR(KA130=0,KC130=0,KD130=0),0,MIN((VLOOKUP($D130,SALERYCODE,3,0))*(IF($D130=6,KD130,KC130))*((MIN((VLOOKUP($D130,SALERYCODE,5,0)),(IF($D130=6,KC130,KD130))))),MIN((VLOOKUP($D130,SALERYCODE,3,0)),(KA130+KB130))*(IF($D130=6,KD130,((MIN((VLOOKUP($D130,SALERYCODE,5,0)),KD130)))))))))/IF(AND($D130=2,'ראשי-פרטים כלליים וריכוז הוצאות'!$D$68&lt;&gt;4),1.2,1)</f>
        <v>0</v>
      </c>
      <c r="KG130" s="263"/>
      <c r="KH130" s="264"/>
      <c r="KI130" s="265"/>
      <c r="KJ130" s="266"/>
      <c r="KK130" s="267">
        <f t="shared" si="165"/>
        <v>0</v>
      </c>
      <c r="KL130" s="260">
        <f>+(IF(OR($B130=0,$C130=0,$D130=0,$DC$2&gt;$OE$1),0,IF(OR(KG130=0,KI130=0,KJ130=0),0,MIN((VLOOKUP($D130,SALERYCODE,3,0))*(IF($D130=6,KJ130,KI130))*((MIN((VLOOKUP($D130,SALERYCODE,5,0)),(IF($D130=6,KI130,KJ130))))),MIN((VLOOKUP($D130,SALERYCODE,3,0)),(KG130+KH130))*(IF($D130=6,KJ130,((MIN((VLOOKUP($D130,SALERYCODE,5,0)),KJ130)))))))))/IF(AND($D130=2,'ראשי-פרטים כלליים וריכוז הוצאות'!$D$68&lt;&gt;4),1.2,1)</f>
        <v>0</v>
      </c>
      <c r="KM130" s="263"/>
      <c r="KN130" s="264"/>
      <c r="KO130" s="265"/>
      <c r="KP130" s="266"/>
      <c r="KQ130" s="267">
        <f t="shared" si="166"/>
        <v>0</v>
      </c>
      <c r="KR130" s="260">
        <f>+(IF(OR($B130=0,$C130=0,$D130=0,$DC$2&gt;$OE$1),0,IF(OR(KM130=0,KO130=0,KP130=0),0,MIN((VLOOKUP($D130,SALERYCODE,3,0))*(IF($D130=6,KP130,KO130))*((MIN((VLOOKUP($D130,SALERYCODE,5,0)),(IF($D130=6,KO130,KP130))))),MIN((VLOOKUP($D130,SALERYCODE,3,0)),(KM130+KN130))*(IF($D130=6,KP130,((MIN((VLOOKUP($D130,SALERYCODE,5,0)),KP130)))))))))/IF(AND($D130=2,'ראשי-פרטים כלליים וריכוז הוצאות'!$D$68&lt;&gt;4),1.2,1)</f>
        <v>0</v>
      </c>
      <c r="KS130" s="263"/>
      <c r="KT130" s="264"/>
      <c r="KU130" s="265"/>
      <c r="KV130" s="266"/>
      <c r="KW130" s="267">
        <f t="shared" si="167"/>
        <v>0</v>
      </c>
      <c r="KX130" s="260">
        <f>+(IF(OR($B130=0,$C130=0,$D130=0,$DC$2&gt;$OE$1),0,IF(OR(KS130=0,KU130=0,KV130=0),0,MIN((VLOOKUP($D130,SALERYCODE,3,0))*(IF($D130=6,KV130,KU130))*((MIN((VLOOKUP($D130,SALERYCODE,5,0)),(IF($D130=6,KU130,KV130))))),MIN((VLOOKUP($D130,SALERYCODE,3,0)),(KS130+KT130))*(IF($D130=6,KV130,((MIN((VLOOKUP($D130,SALERYCODE,5,0)),KV130)))))))))/IF(AND($D130=2,'ראשי-פרטים כלליים וריכוז הוצאות'!$D$68&lt;&gt;4),1.2,1)</f>
        <v>0</v>
      </c>
      <c r="KY130" s="263"/>
      <c r="KZ130" s="264"/>
      <c r="LA130" s="265"/>
      <c r="LB130" s="266"/>
      <c r="LC130" s="267">
        <f t="shared" si="168"/>
        <v>0</v>
      </c>
      <c r="LD130" s="260">
        <f>+(IF(OR($B130=0,$C130=0,$D130=0,$DC$2&gt;$OE$1),0,IF(OR(KY130=0,LA130=0,LB130=0),0,MIN((VLOOKUP($D130,SALERYCODE,3,0))*(IF($D130=6,LB130,LA130))*((MIN((VLOOKUP($D130,SALERYCODE,5,0)),(IF($D130=6,LA130,LB130))))),MIN((VLOOKUP($D130,SALERYCODE,3,0)),(KY130+KZ130))*(IF($D130=6,LB130,((MIN((VLOOKUP($D130,SALERYCODE,5,0)),LB130)))))))))/IF(AND($D130=2,'ראשי-פרטים כלליים וריכוז הוצאות'!$D$68&lt;&gt;4),1.2,1)</f>
        <v>0</v>
      </c>
      <c r="LE130" s="263"/>
      <c r="LF130" s="264"/>
      <c r="LG130" s="265"/>
      <c r="LH130" s="266"/>
      <c r="LI130" s="267">
        <f t="shared" si="169"/>
        <v>0</v>
      </c>
      <c r="LJ130" s="260">
        <f>+(IF(OR($B130=0,$C130=0,$D130=0,$DC$2&gt;$OE$1),0,IF(OR(LE130=0,LG130=0,LH130=0),0,MIN((VLOOKUP($D130,SALERYCODE,3,0))*(IF($D130=6,LH130,LG130))*((MIN((VLOOKUP($D130,SALERYCODE,5,0)),(IF($D130=6,LG130,LH130))))),MIN((VLOOKUP($D130,SALERYCODE,3,0)),(LE130+LF130))*(IF($D130=6,LH130,((MIN((VLOOKUP($D130,SALERYCODE,5,0)),LH130)))))))))/IF(AND($D130=2,'ראשי-פרטים כלליים וריכוז הוצאות'!$D$68&lt;&gt;4),1.2,1)</f>
        <v>0</v>
      </c>
      <c r="LK130" s="263"/>
      <c r="LL130" s="264"/>
      <c r="LM130" s="265"/>
      <c r="LN130" s="266"/>
      <c r="LO130" s="267">
        <f t="shared" si="170"/>
        <v>0</v>
      </c>
      <c r="LP130" s="260">
        <f>+(IF(OR($B130=0,$C130=0,$D130=0,$DC$2&gt;$OE$1),0,IF(OR(LK130=0,LM130=0,LN130=0),0,MIN((VLOOKUP($D130,SALERYCODE,3,0))*(IF($D130=6,LN130,LM130))*((MIN((VLOOKUP($D130,SALERYCODE,5,0)),(IF($D130=6,LM130,LN130))))),MIN((VLOOKUP($D130,SALERYCODE,3,0)),(LK130+LL130))*(IF($D130=6,LN130,((MIN((VLOOKUP($D130,SALERYCODE,5,0)),LN130)))))))))/IF(AND($D130=2,'ראשי-פרטים כלליים וריכוז הוצאות'!$D$68&lt;&gt;4),1.2,1)</f>
        <v>0</v>
      </c>
      <c r="LQ130" s="263"/>
      <c r="LR130" s="264"/>
      <c r="LS130" s="265"/>
      <c r="LT130" s="266"/>
      <c r="LU130" s="267">
        <f t="shared" si="171"/>
        <v>0</v>
      </c>
      <c r="LV130" s="260">
        <f>+(IF(OR($B130=0,$C130=0,$D130=0,$DC$2&gt;$OE$1),0,IF(OR(LQ130=0,LS130=0,LT130=0),0,MIN((VLOOKUP($D130,SALERYCODE,3,0))*(IF($D130=6,LT130,LS130))*((MIN((VLOOKUP($D130,SALERYCODE,5,0)),(IF($D130=6,LS130,LT130))))),MIN((VLOOKUP($D130,SALERYCODE,3,0)),(LQ130+LR130))*(IF($D130=6,LT130,((MIN((VLOOKUP($D130,SALERYCODE,5,0)),LT130)))))))))/IF(AND($D130=2,'ראשי-פרטים כלליים וריכוז הוצאות'!$D$68&lt;&gt;4),1.2,1)</f>
        <v>0</v>
      </c>
      <c r="LW130" s="263"/>
      <c r="LX130" s="264"/>
      <c r="LY130" s="265"/>
      <c r="LZ130" s="266"/>
      <c r="MA130" s="267">
        <f t="shared" si="172"/>
        <v>0</v>
      </c>
      <c r="MB130" s="260">
        <f>+(IF(OR($B130=0,$C130=0,$D130=0,$DC$2&gt;$OE$1),0,IF(OR(LW130=0,LY130=0,LZ130=0),0,MIN((VLOOKUP($D130,SALERYCODE,3,0))*(IF($D130=6,LZ130,LY130))*((MIN((VLOOKUP($D130,SALERYCODE,5,0)),(IF($D130=6,LY130,LZ130))))),MIN((VLOOKUP($D130,SALERYCODE,3,0)),(LW130+LX130))*(IF($D130=6,LZ130,((MIN((VLOOKUP($D130,SALERYCODE,5,0)),LZ130)))))))))/IF(AND($D130=2,'ראשי-פרטים כלליים וריכוז הוצאות'!$D$68&lt;&gt;4),1.2,1)</f>
        <v>0</v>
      </c>
      <c r="MC130" s="263"/>
      <c r="MD130" s="264"/>
      <c r="ME130" s="265"/>
      <c r="MF130" s="266"/>
      <c r="MG130" s="267">
        <f t="shared" si="173"/>
        <v>0</v>
      </c>
      <c r="MH130" s="260">
        <f>+(IF(OR($B130=0,$C130=0,$D130=0,$DC$2&gt;$OE$1),0,IF(OR(MC130=0,ME130=0,MF130=0),0,MIN((VLOOKUP($D130,SALERYCODE,3,0))*(IF($D130=6,MF130,ME130))*((MIN((VLOOKUP($D130,SALERYCODE,5,0)),(IF($D130=6,ME130,MF130))))),MIN((VLOOKUP($D130,SALERYCODE,3,0)),(MC130+MD130))*(IF($D130=6,MF130,((MIN((VLOOKUP($D130,SALERYCODE,5,0)),MF130)))))))))/IF(AND($D130=2,'ראשי-פרטים כלליים וריכוז הוצאות'!$D$68&lt;&gt;4),1.2,1)</f>
        <v>0</v>
      </c>
      <c r="MI130" s="263"/>
      <c r="MJ130" s="264"/>
      <c r="MK130" s="265"/>
      <c r="ML130" s="266"/>
      <c r="MM130" s="267">
        <f t="shared" si="174"/>
        <v>0</v>
      </c>
      <c r="MN130" s="260">
        <f>+(IF(OR($B130=0,$C130=0,$D130=0,$DC$2&gt;$OE$1),0,IF(OR(MI130=0,MK130=0,ML130=0),0,MIN((VLOOKUP($D130,SALERYCODE,3,0))*(IF($D130=6,ML130,MK130))*((MIN((VLOOKUP($D130,SALERYCODE,5,0)),(IF($D130=6,MK130,ML130))))),MIN((VLOOKUP($D130,SALERYCODE,3,0)),(MI130+MJ130))*(IF($D130=6,ML130,((MIN((VLOOKUP($D130,SALERYCODE,5,0)),ML130)))))))))/IF(AND($D130=2,'ראשי-פרטים כלליים וריכוז הוצאות'!$D$68&lt;&gt;4),1.2,1)</f>
        <v>0</v>
      </c>
      <c r="MO130" s="263"/>
      <c r="MP130" s="264"/>
      <c r="MQ130" s="265"/>
      <c r="MR130" s="266"/>
      <c r="MS130" s="267">
        <f t="shared" si="175"/>
        <v>0</v>
      </c>
      <c r="MT130" s="260">
        <f>+(IF(OR($B130=0,$C130=0,$D130=0,$DC$2&gt;$OE$1),0,IF(OR(MO130=0,MQ130=0,MR130=0),0,MIN((VLOOKUP($D130,SALERYCODE,3,0))*(IF($D130=6,MR130,MQ130))*((MIN((VLOOKUP($D130,SALERYCODE,5,0)),(IF($D130=6,MQ130,MR130))))),MIN((VLOOKUP($D130,SALERYCODE,3,0)),(MO130+MP130))*(IF($D130=6,MR130,((MIN((VLOOKUP($D130,SALERYCODE,5,0)),MR130)))))))))/IF(AND($D130=2,'ראשי-פרטים כלליים וריכוז הוצאות'!$D$68&lt;&gt;4),1.2,1)</f>
        <v>0</v>
      </c>
      <c r="MU130" s="263"/>
      <c r="MV130" s="264"/>
      <c r="MW130" s="265"/>
      <c r="MX130" s="266"/>
      <c r="MY130" s="267">
        <f t="shared" si="176"/>
        <v>0</v>
      </c>
      <c r="MZ130" s="260">
        <f>+(IF(OR($B130=0,$C130=0,$D130=0,$DC$2&gt;$OE$1),0,IF(OR(MU130=0,MW130=0,MX130=0),0,MIN((VLOOKUP($D130,SALERYCODE,3,0))*(IF($D130=6,MX130,MW130))*((MIN((VLOOKUP($D130,SALERYCODE,5,0)),(IF($D130=6,MW130,MX130))))),MIN((VLOOKUP($D130,SALERYCODE,3,0)),(MU130+MV130))*(IF($D130=6,MX130,((MIN((VLOOKUP($D130,SALERYCODE,5,0)),MX130)))))))))/IF(AND($D130=2,'ראשי-פרטים כלליים וריכוז הוצאות'!$D$68&lt;&gt;4),1.2,1)</f>
        <v>0</v>
      </c>
      <c r="NA130" s="263"/>
      <c r="NB130" s="264"/>
      <c r="NC130" s="265"/>
      <c r="ND130" s="266"/>
      <c r="NE130" s="267">
        <f t="shared" si="177"/>
        <v>0</v>
      </c>
      <c r="NF130" s="260">
        <f>+(IF(OR($B130=0,$C130=0,$D130=0,$DC$2&gt;$OE$1),0,IF(OR(NA130=0,NC130=0,ND130=0),0,MIN((VLOOKUP($D130,SALERYCODE,3,0))*(IF($D130=6,ND130,NC130))*((MIN((VLOOKUP($D130,SALERYCODE,5,0)),(IF($D130=6,NC130,ND130))))),MIN((VLOOKUP($D130,SALERYCODE,3,0)),(NA130+NB130))*(IF($D130=6,ND130,((MIN((VLOOKUP($D130,SALERYCODE,5,0)),ND130)))))))))/IF(AND($D130=2,'ראשי-פרטים כלליים וריכוז הוצאות'!$D$68&lt;&gt;4),1.2,1)</f>
        <v>0</v>
      </c>
      <c r="NG130" s="263"/>
      <c r="NH130" s="264"/>
      <c r="NI130" s="265"/>
      <c r="NJ130" s="266"/>
      <c r="NK130" s="267">
        <f t="shared" si="178"/>
        <v>0</v>
      </c>
      <c r="NL130" s="260">
        <f>+(IF(OR($B130=0,$C130=0,$D130=0,$DC$2&gt;$OE$1),0,IF(OR(NG130=0,NI130=0,NJ130=0),0,MIN((VLOOKUP($D130,SALERYCODE,3,0))*(IF($D130=6,NJ130,NI130))*((MIN((VLOOKUP($D130,SALERYCODE,5,0)),(IF($D130=6,NI130,NJ130))))),MIN((VLOOKUP($D130,SALERYCODE,3,0)),(NG130+NH130))*(IF($D130=6,NJ130,((MIN((VLOOKUP($D130,SALERYCODE,5,0)),NJ130)))))))))/IF(AND($D130=2,'ראשי-פרטים כלליים וריכוז הוצאות'!$D$68&lt;&gt;4),1.2,1)</f>
        <v>0</v>
      </c>
      <c r="NM130" s="263"/>
      <c r="NN130" s="264"/>
      <c r="NO130" s="265"/>
      <c r="NP130" s="266"/>
      <c r="NQ130" s="267">
        <f t="shared" si="179"/>
        <v>0</v>
      </c>
      <c r="NR130" s="260">
        <f>+(IF(OR($B130=0,$C130=0,$D130=0,$DC$2&gt;$OE$1),0,IF(OR(NM130=0,NO130=0,NP130=0),0,MIN((VLOOKUP($D130,SALERYCODE,3,0))*(IF($D130=6,NP130,NO130))*((MIN((VLOOKUP($D130,SALERYCODE,5,0)),(IF($D130=6,NO130,NP130))))),MIN((VLOOKUP($D130,SALERYCODE,3,0)),(NM130+NN130))*(IF($D130=6,NP130,((MIN((VLOOKUP($D130,SALERYCODE,5,0)),NP130)))))))))/IF(AND($D130=2,'ראשי-פרטים כלליים וריכוז הוצאות'!$D$68&lt;&gt;4),1.2,1)</f>
        <v>0</v>
      </c>
      <c r="NS130" s="263"/>
      <c r="NT130" s="264"/>
      <c r="NU130" s="265"/>
      <c r="NV130" s="266"/>
      <c r="NW130" s="267">
        <f t="shared" si="180"/>
        <v>0</v>
      </c>
      <c r="NX130" s="260">
        <f>+(IF(OR($B130=0,$C130=0,$D130=0,$DC$2&gt;$OE$1),0,IF(OR(NS130=0,NU130=0,NV130=0),0,MIN((VLOOKUP($D130,SALERYCODE,3,0))*(IF($D130=6,NV130,NU130))*((MIN((VLOOKUP($D130,SALERYCODE,5,0)),(IF($D130=6,NU130,NV130))))),MIN((VLOOKUP($D130,SALERYCODE,3,0)),(NS130+NT130))*(IF($D130=6,NV130,((MIN((VLOOKUP($D130,SALERYCODE,5,0)),NV130)))))))))/IF(AND($D130=2,'ראשי-פרטים כלליים וריכוז הוצאות'!$D$68&lt;&gt;4),1.2,1)</f>
        <v>0</v>
      </c>
      <c r="NY130" s="263"/>
      <c r="NZ130" s="264"/>
      <c r="OA130" s="265"/>
      <c r="OB130" s="266"/>
      <c r="OC130" s="267">
        <f t="shared" si="181"/>
        <v>0</v>
      </c>
      <c r="OD130" s="260">
        <f>+(IF(OR($B130=0,$C130=0,$D130=0,$DC$2&gt;$OE$1),0,IF(OR(NY130=0,OA130=0,OB130=0),0,MIN((VLOOKUP($D130,SALERYCODE,3,0))*(IF($D130=6,OB130,OA130))*((MIN((VLOOKUP($D130,SALERYCODE,5,0)),(IF($D130=6,OA130,OB130))))),MIN((VLOOKUP($D130,SALERYCODE,3,0)),(NY130+NZ130))*(IF($D130=6,OB130,((MIN((VLOOKUP($D130,SALERYCODE,5,0)),OB130)))))))))/IF(AND($D130=2,'ראשי-פרטים כלליים וריכוז הוצאות'!$D$68&lt;&gt;4),1.2,1)</f>
        <v>0</v>
      </c>
      <c r="OE130" s="275">
        <f t="shared" si="192"/>
        <v>0</v>
      </c>
      <c r="OF130" s="283">
        <f t="shared" si="193"/>
        <v>9.9999999999999995E-7</v>
      </c>
      <c r="OG130" s="276">
        <f t="shared" si="194"/>
        <v>0</v>
      </c>
      <c r="OH130" s="275">
        <f t="shared" si="195"/>
        <v>0</v>
      </c>
      <c r="OI130" s="275">
        <v>0</v>
      </c>
      <c r="OJ130" s="258">
        <f t="shared" si="191"/>
        <v>0</v>
      </c>
      <c r="OK130" s="284"/>
      <c r="OL130" s="116">
        <f>MIN(OJ130+OK130*OF130*OE130/$OL$1/IF(AND($D130=2,'ראשי-פרטים כלליים וריכוז הוצאות'!$D$68&lt;&gt;4),1.2,1),IF($D130&gt;0,VLOOKUP($D130,SALERYCODE,3,0)*12*OG130,0))</f>
        <v>0</v>
      </c>
      <c r="OM130" s="95">
        <f t="shared" si="182"/>
        <v>0</v>
      </c>
      <c r="ON130" s="11">
        <f t="shared" si="183"/>
        <v>0</v>
      </c>
      <c r="OO130" s="11">
        <f t="shared" si="184"/>
        <v>0</v>
      </c>
      <c r="OP130" s="22">
        <f t="shared" si="185"/>
        <v>0</v>
      </c>
      <c r="OQ130" s="11">
        <f t="shared" si="186"/>
        <v>0</v>
      </c>
      <c r="OR130" s="11" t="e">
        <f>#REF!</f>
        <v>#REF!</v>
      </c>
      <c r="OS130" s="35" t="e">
        <f>#REF!-OP130</f>
        <v>#REF!</v>
      </c>
      <c r="OT130" s="35" t="e">
        <f>OS130-#REF!</f>
        <v>#REF!</v>
      </c>
      <c r="OU130" s="43" t="e">
        <f>IF(AND(OP130&gt;0,(OS130=#REF!-OP130)),"מועסק פחות מ-10% מזמנו במופ","")</f>
        <v>#REF!</v>
      </c>
    </row>
    <row r="131" spans="1:411" ht="24" hidden="1" customHeight="1" outlineLevel="1" x14ac:dyDescent="0.2">
      <c r="A131" s="282">
        <v>128</v>
      </c>
      <c r="B131" s="269"/>
      <c r="C131" s="270"/>
      <c r="D131" s="271"/>
      <c r="E131" s="263"/>
      <c r="F131" s="264"/>
      <c r="G131" s="265"/>
      <c r="H131" s="266"/>
      <c r="I131" s="267">
        <f t="shared" si="117"/>
        <v>0</v>
      </c>
      <c r="J131" s="260">
        <f>(IF(OR($B131=0,$C131=0,$D131=0,$E$2&gt;$OE$1),0,IF(OR($E131=0,$G131=0,$H131=0),0,MIN((VLOOKUP($D131,SALERYCODE,3,0))*(IF($D131=6,$H131,$G131))*((MIN((VLOOKUP($D131,SALERYCODE,5,0)),(IF($D131=6,$G131,$H131))))),MIN((VLOOKUP($D131,SALERYCODE,3,0)),($E131+$F131))*(IF($D131=6,$H131,((MIN((VLOOKUP($D131,SALERYCODE,5,0)),$H131)))))))))/IF(AND($D131=2,'ראשי-פרטים כלליים וריכוז הוצאות'!$D$68&lt;&gt;4),1.2,1)</f>
        <v>0</v>
      </c>
      <c r="K131" s="263"/>
      <c r="L131" s="264"/>
      <c r="M131" s="265"/>
      <c r="N131" s="266"/>
      <c r="O131" s="267">
        <f t="shared" si="118"/>
        <v>0</v>
      </c>
      <c r="P131" s="260">
        <f>+(IF(OR($B131=0,$C131=0,$D131=0,$K$2&gt;$OE$1),0,IF(OR($K131=0,$M131=0,$N131=0),0,MIN((VLOOKUP($D131,SALERYCODE,3,0))*(IF($D131=6,$N131,$M131))*((MIN((VLOOKUP($D131,SALERYCODE,5,0)),(IF($D131=6,$M131,$N131))))),MIN((VLOOKUP($D131,SALERYCODE,3,0)),($K131+$L131))*(IF($D131=6,$N131,((MIN((VLOOKUP($D131,SALERYCODE,5,0)),$N131)))))))))/IF(AND($D131=2,'ראשי-פרטים כלליים וריכוז הוצאות'!$D$68&lt;&gt;4),1.2,1)</f>
        <v>0</v>
      </c>
      <c r="Q131" s="263"/>
      <c r="R131" s="264"/>
      <c r="S131" s="265"/>
      <c r="T131" s="266"/>
      <c r="U131" s="267">
        <f t="shared" si="119"/>
        <v>0</v>
      </c>
      <c r="V131" s="260">
        <f>+(IF(OR($B131=0,$C131=0,$D131=0,$Q$2&gt;$OE$1),0,IF(OR(Q131=0,S131=0,T131=0),0,MIN((VLOOKUP($D131,SALERYCODE,3,0))*(IF($D131=6,T131,S131))*((MIN((VLOOKUP($D131,SALERYCODE,5,0)),(IF($D131=6,S131,T131))))),MIN((VLOOKUP($D131,SALERYCODE,3,0)),(Q131+R131))*(IF($D131=6,T131,((MIN((VLOOKUP($D131,SALERYCODE,5,0)),T131)))))))))/IF(AND($D131=2,'ראשי-פרטים כלליים וריכוז הוצאות'!$D$68&lt;&gt;4),1.2,1)</f>
        <v>0</v>
      </c>
      <c r="W131" s="263"/>
      <c r="X131" s="264"/>
      <c r="Y131" s="265"/>
      <c r="Z131" s="266"/>
      <c r="AA131" s="267">
        <f t="shared" si="120"/>
        <v>0</v>
      </c>
      <c r="AB131" s="260">
        <f>+(IF(OR($B131=0,$C131=0,$D131=0,$W$2&gt;$OE$1),0,IF(OR(W131=0,Y131=0,Z131=0),0,MIN((VLOOKUP($D131,SALERYCODE,3,0))*(IF($D131=6,Z131,Y131))*((MIN((VLOOKUP($D131,SALERYCODE,5,0)),(IF($D131=6,Y131,Z131))))),MIN((VLOOKUP($D131,SALERYCODE,3,0)),(W131+X131))*(IF($D131=6,Z131,((MIN((VLOOKUP($D131,SALERYCODE,5,0)),Z131)))))))))/IF(AND($D131=2,'ראשי-פרטים כלליים וריכוז הוצאות'!$D$68&lt;&gt;4),1.2,1)</f>
        <v>0</v>
      </c>
      <c r="AC131" s="263"/>
      <c r="AD131" s="264"/>
      <c r="AE131" s="265"/>
      <c r="AF131" s="266"/>
      <c r="AG131" s="267">
        <f t="shared" si="121"/>
        <v>0</v>
      </c>
      <c r="AH131" s="260">
        <f>+(IF(OR($B131=0,$C131=0,$D131=0,$AC$2&gt;$OE$1),0,IF(OR(AC131=0,AE131=0,AF131=0),0,MIN((VLOOKUP($D131,SALERYCODE,3,0))*(IF($D131=6,AF131,AE131))*((MIN((VLOOKUP($D131,SALERYCODE,5,0)),(IF($D131=6,AE131,AF131))))),MIN((VLOOKUP($D131,SALERYCODE,3,0)),(AC131+AD131))*(IF($D131=6,AF131,((MIN((VLOOKUP($D131,SALERYCODE,5,0)),AF131)))))))))/IF(AND($D131=2,'ראשי-פרטים כלליים וריכוז הוצאות'!$D$68&lt;&gt;4),1.2,1)</f>
        <v>0</v>
      </c>
      <c r="AI131" s="263"/>
      <c r="AJ131" s="264"/>
      <c r="AK131" s="265"/>
      <c r="AL131" s="266"/>
      <c r="AM131" s="267">
        <f t="shared" si="122"/>
        <v>0</v>
      </c>
      <c r="AN131" s="260">
        <f>+(IF(OR($B131=0,$C131=0,$D131=0,$AI$2&gt;$OE$1),0,IF(OR(AI131=0,AK131=0,AL131=0),0,MIN((VLOOKUP($D131,SALERYCODE,3,0))*(IF($D131=6,AL131,AK131))*((MIN((VLOOKUP($D131,SALERYCODE,5,0)),(IF($D131=6,AK131,AL131))))),MIN((VLOOKUP($D131,SALERYCODE,3,0)),(AI131+AJ131))*(IF($D131=6,AL131,((MIN((VLOOKUP($D131,SALERYCODE,5,0)),AL131)))))))))/IF(AND($D131=2,'ראשי-פרטים כלליים וריכוז הוצאות'!$D$68&lt;&gt;4),1.2,1)</f>
        <v>0</v>
      </c>
      <c r="AO131" s="263"/>
      <c r="AP131" s="264"/>
      <c r="AQ131" s="265"/>
      <c r="AR131" s="266"/>
      <c r="AS131" s="267">
        <f t="shared" si="123"/>
        <v>0</v>
      </c>
      <c r="AT131" s="260">
        <f>+(IF(OR($B131=0,$C131=0,$D131=0,$AO$2&gt;$OE$1),0,IF(OR(AO131=0,AQ131=0,AR131=0),0,MIN((VLOOKUP($D131,SALERYCODE,3,0))*(IF($D131=6,AR131,AQ131))*((MIN((VLOOKUP($D131,SALERYCODE,5,0)),(IF($D131=6,AQ131,AR131))))),MIN((VLOOKUP($D131,SALERYCODE,3,0)),(AO131+AP131))*(IF($D131=6,AR131,((MIN((VLOOKUP($D131,SALERYCODE,5,0)),AR131)))))))))/IF(AND($D131=2,'ראשי-פרטים כלליים וריכוז הוצאות'!$D$68&lt;&gt;4),1.2,1)</f>
        <v>0</v>
      </c>
      <c r="AU131" s="263"/>
      <c r="AV131" s="264"/>
      <c r="AW131" s="265"/>
      <c r="AX131" s="266"/>
      <c r="AY131" s="267">
        <f t="shared" si="124"/>
        <v>0</v>
      </c>
      <c r="AZ131" s="260">
        <f>+(IF(OR($B131=0,$C131=0,$D131=0,$AU$2&gt;$OE$1),0,IF(OR(AU131=0,AW131=0,AX131=0),0,MIN((VLOOKUP($D131,SALERYCODE,3,0))*(IF($D131=6,AX131,AW131))*((MIN((VLOOKUP($D131,SALERYCODE,5,0)),(IF($D131=6,AW131,AX131))))),MIN((VLOOKUP($D131,SALERYCODE,3,0)),(AU131+AV131))*(IF($D131=6,AX131,((MIN((VLOOKUP($D131,SALERYCODE,5,0)),AX131)))))))))/IF(AND($D131=2,'ראשי-פרטים כלליים וריכוז הוצאות'!$D$68&lt;&gt;4),1.2,1)</f>
        <v>0</v>
      </c>
      <c r="BA131" s="263"/>
      <c r="BB131" s="264"/>
      <c r="BC131" s="265"/>
      <c r="BD131" s="266"/>
      <c r="BE131" s="267">
        <f t="shared" si="125"/>
        <v>0</v>
      </c>
      <c r="BF131" s="260">
        <f>+(IF(OR($B131=0,$C131=0,$D131=0,$BA$2&gt;$OE$1),0,IF(OR(BA131=0,BC131=0,BD131=0),0,MIN((VLOOKUP($D131,SALERYCODE,3,0))*(IF($D131=6,BD131,BC131))*((MIN((VLOOKUP($D131,SALERYCODE,5,0)),(IF($D131=6,BC131,BD131))))),MIN((VLOOKUP($D131,SALERYCODE,3,0)),(BA131+BB131))*(IF($D131=6,BD131,((MIN((VLOOKUP($D131,SALERYCODE,5,0)),BD131)))))))))/IF(AND($D131=2,'ראשי-פרטים כלליים וריכוז הוצאות'!$D$68&lt;&gt;4),1.2,1)</f>
        <v>0</v>
      </c>
      <c r="BG131" s="263"/>
      <c r="BH131" s="264"/>
      <c r="BI131" s="265"/>
      <c r="BJ131" s="266"/>
      <c r="BK131" s="267">
        <f t="shared" si="126"/>
        <v>0</v>
      </c>
      <c r="BL131" s="260">
        <f>+(IF(OR($B131=0,$C131=0,$D131=0,$BG$2&gt;$OE$1),0,IF(OR(BG131=0,BI131=0,BJ131=0),0,MIN((VLOOKUP($D131,SALERYCODE,3,0))*(IF($D131=6,BJ131,BI131))*((MIN((VLOOKUP($D131,SALERYCODE,5,0)),(IF($D131=6,BI131,BJ131))))),MIN((VLOOKUP($D131,SALERYCODE,3,0)),(BG131+BH131))*(IF($D131=6,BJ131,((MIN((VLOOKUP($D131,SALERYCODE,5,0)),BJ131)))))))))/IF(AND($D131=2,'ראשי-פרטים כלליים וריכוז הוצאות'!$D$68&lt;&gt;4),1.2,1)</f>
        <v>0</v>
      </c>
      <c r="BM131" s="263"/>
      <c r="BN131" s="264"/>
      <c r="BO131" s="265"/>
      <c r="BP131" s="266"/>
      <c r="BQ131" s="267">
        <f t="shared" si="127"/>
        <v>0</v>
      </c>
      <c r="BR131" s="260">
        <f>+(IF(OR($B131=0,$C131=0,$D131=0,$BM$2&gt;$OE$1),0,IF(OR(BM131=0,BO131=0,BP131=0),0,MIN((VLOOKUP($D131,SALERYCODE,3,0))*(IF($D131=6,BP131,BO131))*((MIN((VLOOKUP($D131,SALERYCODE,5,0)),(IF($D131=6,BO131,BP131))))),MIN((VLOOKUP($D131,SALERYCODE,3,0)),(BM131+BN131))*(IF($D131=6,BP131,((MIN((VLOOKUP($D131,SALERYCODE,5,0)),BP131)))))))))/IF(AND($D131=2,'ראשי-פרטים כלליים וריכוז הוצאות'!$D$68&lt;&gt;4),1.2,1)</f>
        <v>0</v>
      </c>
      <c r="BS131" s="263"/>
      <c r="BT131" s="264"/>
      <c r="BU131" s="265"/>
      <c r="BV131" s="266"/>
      <c r="BW131" s="267">
        <f t="shared" si="128"/>
        <v>0</v>
      </c>
      <c r="BX131" s="260">
        <f>+(IF(OR($B131=0,$C131=0,$D131=0,$BS$2&gt;$OE$1),0,IF(OR(BS131=0,BU131=0,BV131=0),0,MIN((VLOOKUP($D131,SALERYCODE,3,0))*(IF($D131=6,BV131,BU131))*((MIN((VLOOKUP($D131,SALERYCODE,5,0)),(IF($D131=6,BU131,BV131))))),MIN((VLOOKUP($D131,SALERYCODE,3,0)),(BS131+BT131))*(IF($D131=6,BV131,((MIN((VLOOKUP($D131,SALERYCODE,5,0)),BV131)))))))))/IF(AND($D131=2,'ראשי-פרטים כלליים וריכוז הוצאות'!$D$68&lt;&gt;4),1.2,1)</f>
        <v>0</v>
      </c>
      <c r="BY131" s="263"/>
      <c r="BZ131" s="264"/>
      <c r="CA131" s="265"/>
      <c r="CB131" s="266"/>
      <c r="CC131" s="267">
        <f t="shared" si="129"/>
        <v>0</v>
      </c>
      <c r="CD131" s="260">
        <f>+(IF(OR($B131=0,$C131=0,$D131=0,$BY$2&gt;$OE$1),0,IF(OR(BY131=0,CA131=0,CB131=0),0,MIN((VLOOKUP($D131,SALERYCODE,3,0))*(IF($D131=6,CB131,CA131))*((MIN((VLOOKUP($D131,SALERYCODE,5,0)),(IF($D131=6,CA131,CB131))))),MIN((VLOOKUP($D131,SALERYCODE,3,0)),(BY131+BZ131))*(IF($D131=6,CB131,((MIN((VLOOKUP($D131,SALERYCODE,5,0)),CB131)))))))))/IF(AND($D131=2,'ראשי-פרטים כלליים וריכוז הוצאות'!$D$68&lt;&gt;4),1.2,1)</f>
        <v>0</v>
      </c>
      <c r="CE131" s="263"/>
      <c r="CF131" s="264"/>
      <c r="CG131" s="265"/>
      <c r="CH131" s="266"/>
      <c r="CI131" s="267">
        <f t="shared" si="130"/>
        <v>0</v>
      </c>
      <c r="CJ131" s="260">
        <f>+(IF(OR($B131=0,$C131=0,$D131=0,$CE$2&gt;$OE$1),0,IF(OR(CE131=0,CG131=0,CH131=0),0,MIN((VLOOKUP($D131,SALERYCODE,3,0))*(IF($D131=6,CH131,CG131))*((MIN((VLOOKUP($D131,SALERYCODE,5,0)),(IF($D131=6,CG131,CH131))))),MIN((VLOOKUP($D131,SALERYCODE,3,0)),(CE131+CF131))*(IF($D131=6,CH131,((MIN((VLOOKUP($D131,SALERYCODE,5,0)),CH131)))))))))/IF(AND($D131=2,'ראשי-פרטים כלליים וריכוז הוצאות'!$D$68&lt;&gt;4),1.2,1)</f>
        <v>0</v>
      </c>
      <c r="CK131" s="263"/>
      <c r="CL131" s="264"/>
      <c r="CM131" s="265"/>
      <c r="CN131" s="266"/>
      <c r="CO131" s="267">
        <f t="shared" si="131"/>
        <v>0</v>
      </c>
      <c r="CP131" s="260">
        <f>+(IF(OR($B131=0,$C131=0,$D131=0,$CK$2&gt;$OE$1),0,IF(OR(CK131=0,CM131=0,CN131=0),0,MIN((VLOOKUP($D131,SALERYCODE,3,0))*(IF($D131=6,CN131,CM131))*((MIN((VLOOKUP($D131,SALERYCODE,5,0)),(IF($D131=6,CM131,CN131))))),MIN((VLOOKUP($D131,SALERYCODE,3,0)),(CK131+CL131))*(IF($D131=6,CN131,((MIN((VLOOKUP($D131,SALERYCODE,5,0)),CN131)))))))))/IF(AND($D131=2,'ראשי-פרטים כלליים וריכוז הוצאות'!$D$68&lt;&gt;4),1.2,1)</f>
        <v>0</v>
      </c>
      <c r="CQ131" s="263"/>
      <c r="CR131" s="264"/>
      <c r="CS131" s="265"/>
      <c r="CT131" s="266"/>
      <c r="CU131" s="267">
        <f t="shared" si="132"/>
        <v>0</v>
      </c>
      <c r="CV131" s="260">
        <f>+(IF(OR($B131=0,$C131=0,$D131=0,$CQ$2&gt;$OE$1),0,IF(OR(CQ131=0,CS131=0,CT131=0),0,MIN((VLOOKUP($D131,SALERYCODE,3,0))*(IF($D131=6,CT131,CS131))*((MIN((VLOOKUP($D131,SALERYCODE,5,0)),(IF($D131=6,CS131,CT131))))),MIN((VLOOKUP($D131,SALERYCODE,3,0)),(CQ131+CR131))*(IF($D131=6,CT131,((MIN((VLOOKUP($D131,SALERYCODE,5,0)),CT131)))))))))/IF(AND($D131=2,'ראשי-פרטים כלליים וריכוז הוצאות'!$D$68&lt;&gt;4),1.2,1)</f>
        <v>0</v>
      </c>
      <c r="CW131" s="263"/>
      <c r="CX131" s="264"/>
      <c r="CY131" s="265"/>
      <c r="CZ131" s="266"/>
      <c r="DA131" s="267">
        <f t="shared" si="133"/>
        <v>0</v>
      </c>
      <c r="DB131" s="260">
        <f>+(IF(OR($B131=0,$C131=0,$D131=0,$CW$2&gt;$OE$1),0,IF(OR(CW131=0,CY131=0,CZ131=0),0,MIN((VLOOKUP($D131,SALERYCODE,3,0))*(IF($D131=6,CZ131,CY131))*((MIN((VLOOKUP($D131,SALERYCODE,5,0)),(IF($D131=6,CY131,CZ131))))),MIN((VLOOKUP($D131,SALERYCODE,3,0)),(CW131+CX131))*(IF($D131=6,CZ131,((MIN((VLOOKUP($D131,SALERYCODE,5,0)),CZ131)))))))))/IF(AND($D131=2,'ראשי-פרטים כלליים וריכוז הוצאות'!$D$68&lt;&gt;4),1.2,1)</f>
        <v>0</v>
      </c>
      <c r="DC131" s="263"/>
      <c r="DD131" s="264"/>
      <c r="DE131" s="265"/>
      <c r="DF131" s="266"/>
      <c r="DG131" s="267">
        <f t="shared" si="134"/>
        <v>0</v>
      </c>
      <c r="DH131" s="260">
        <f>+(IF(OR($B131=0,$C131=0,$D131=0,$DC$2&gt;$OE$1),0,IF(OR(DC131=0,DE131=0,DF131=0),0,MIN((VLOOKUP($D131,SALERYCODE,3,0))*(IF($D131=6,DF131,DE131))*((MIN((VLOOKUP($D131,SALERYCODE,5,0)),(IF($D131=6,DE131,DF131))))),MIN((VLOOKUP($D131,SALERYCODE,3,0)),(DC131+DD131))*(IF($D131=6,DF131,((MIN((VLOOKUP($D131,SALERYCODE,5,0)),DF131)))))))))/IF(AND($D131=2,'ראשי-פרטים כלליים וריכוז הוצאות'!$D$68&lt;&gt;4),1.2,1)</f>
        <v>0</v>
      </c>
      <c r="DI131" s="263"/>
      <c r="DJ131" s="264"/>
      <c r="DK131" s="265"/>
      <c r="DL131" s="266"/>
      <c r="DM131" s="267">
        <f t="shared" si="135"/>
        <v>0</v>
      </c>
      <c r="DN131" s="260">
        <f>+(IF(OR($B131=0,$C131=0,$D131=0,$DC$2&gt;$OE$1),0,IF(OR(DI131=0,DK131=0,DL131=0),0,MIN((VLOOKUP($D131,SALERYCODE,3,0))*(IF($D131=6,DL131,DK131))*((MIN((VLOOKUP($D131,SALERYCODE,5,0)),(IF($D131=6,DK131,DL131))))),MIN((VLOOKUP($D131,SALERYCODE,3,0)),(DI131+DJ131))*(IF($D131=6,DL131,((MIN((VLOOKUP($D131,SALERYCODE,5,0)),DL131)))))))))/IF(AND($D131=2,'ראשי-פרטים כלליים וריכוז הוצאות'!$D$68&lt;&gt;4),1.2,1)</f>
        <v>0</v>
      </c>
      <c r="DO131" s="263"/>
      <c r="DP131" s="264"/>
      <c r="DQ131" s="265"/>
      <c r="DR131" s="266"/>
      <c r="DS131" s="267">
        <f t="shared" si="136"/>
        <v>0</v>
      </c>
      <c r="DT131" s="260">
        <f>+(IF(OR($B131=0,$C131=0,$D131=0,$DC$2&gt;$OE$1),0,IF(OR(DO131=0,DQ131=0,DR131=0),0,MIN((VLOOKUP($D131,SALERYCODE,3,0))*(IF($D131=6,DR131,DQ131))*((MIN((VLOOKUP($D131,SALERYCODE,5,0)),(IF($D131=6,DQ131,DR131))))),MIN((VLOOKUP($D131,SALERYCODE,3,0)),(DO131+DP131))*(IF($D131=6,DR131,((MIN((VLOOKUP($D131,SALERYCODE,5,0)),DR131)))))))))/IF(AND($D131=2,'ראשי-פרטים כלליים וריכוז הוצאות'!$D$68&lt;&gt;4),1.2,1)</f>
        <v>0</v>
      </c>
      <c r="DU131" s="263"/>
      <c r="DV131" s="264"/>
      <c r="DW131" s="265"/>
      <c r="DX131" s="266"/>
      <c r="DY131" s="267">
        <f t="shared" si="137"/>
        <v>0</v>
      </c>
      <c r="DZ131" s="260">
        <f>+(IF(OR($B131=0,$C131=0,$D131=0,$DC$2&gt;$OE$1),0,IF(OR(DU131=0,DW131=0,DX131=0),0,MIN((VLOOKUP($D131,SALERYCODE,3,0))*(IF($D131=6,DX131,DW131))*((MIN((VLOOKUP($D131,SALERYCODE,5,0)),(IF($D131=6,DW131,DX131))))),MIN((VLOOKUP($D131,SALERYCODE,3,0)),(DU131+DV131))*(IF($D131=6,DX131,((MIN((VLOOKUP($D131,SALERYCODE,5,0)),DX131)))))))))/IF(AND($D131=2,'ראשי-פרטים כלליים וריכוז הוצאות'!$D$68&lt;&gt;4),1.2,1)</f>
        <v>0</v>
      </c>
      <c r="EA131" s="263"/>
      <c r="EB131" s="264"/>
      <c r="EC131" s="265"/>
      <c r="ED131" s="266"/>
      <c r="EE131" s="267">
        <f t="shared" si="138"/>
        <v>0</v>
      </c>
      <c r="EF131" s="260">
        <f>+(IF(OR($B131=0,$C131=0,$D131=0,$DC$2&gt;$OE$1),0,IF(OR(EA131=0,EC131=0,ED131=0),0,MIN((VLOOKUP($D131,SALERYCODE,3,0))*(IF($D131=6,ED131,EC131))*((MIN((VLOOKUP($D131,SALERYCODE,5,0)),(IF($D131=6,EC131,ED131))))),MIN((VLOOKUP($D131,SALERYCODE,3,0)),(EA131+EB131))*(IF($D131=6,ED131,((MIN((VLOOKUP($D131,SALERYCODE,5,0)),ED131)))))))))/IF(AND($D131=2,'ראשי-פרטים כלליים וריכוז הוצאות'!$D$68&lt;&gt;4),1.2,1)</f>
        <v>0</v>
      </c>
      <c r="EG131" s="263"/>
      <c r="EH131" s="264"/>
      <c r="EI131" s="265"/>
      <c r="EJ131" s="266"/>
      <c r="EK131" s="267">
        <f t="shared" si="139"/>
        <v>0</v>
      </c>
      <c r="EL131" s="260">
        <f>+(IF(OR($B131=0,$C131=0,$D131=0,$DC$2&gt;$OE$1),0,IF(OR(EG131=0,EI131=0,EJ131=0),0,MIN((VLOOKUP($D131,SALERYCODE,3,0))*(IF($D131=6,EJ131,EI131))*((MIN((VLOOKUP($D131,SALERYCODE,5,0)),(IF($D131=6,EI131,EJ131))))),MIN((VLOOKUP($D131,SALERYCODE,3,0)),(EG131+EH131))*(IF($D131=6,EJ131,((MIN((VLOOKUP($D131,SALERYCODE,5,0)),EJ131)))))))))/IF(AND($D131=2,'ראשי-פרטים כלליים וריכוז הוצאות'!$D$68&lt;&gt;4),1.2,1)</f>
        <v>0</v>
      </c>
      <c r="EM131" s="263"/>
      <c r="EN131" s="264"/>
      <c r="EO131" s="265"/>
      <c r="EP131" s="266"/>
      <c r="EQ131" s="267">
        <f t="shared" si="140"/>
        <v>0</v>
      </c>
      <c r="ER131" s="260">
        <f>+(IF(OR($B131=0,$C131=0,$D131=0,$DC$2&gt;$OE$1),0,IF(OR(EM131=0,EO131=0,EP131=0),0,MIN((VLOOKUP($D131,SALERYCODE,3,0))*(IF($D131=6,EP131,EO131))*((MIN((VLOOKUP($D131,SALERYCODE,5,0)),(IF($D131=6,EO131,EP131))))),MIN((VLOOKUP($D131,SALERYCODE,3,0)),(EM131+EN131))*(IF($D131=6,EP131,((MIN((VLOOKUP($D131,SALERYCODE,5,0)),EP131)))))))))/IF(AND($D131=2,'ראשי-פרטים כלליים וריכוז הוצאות'!$D$68&lt;&gt;4),1.2,1)</f>
        <v>0</v>
      </c>
      <c r="ES131" s="263"/>
      <c r="ET131" s="264"/>
      <c r="EU131" s="265"/>
      <c r="EV131" s="266"/>
      <c r="EW131" s="267">
        <f t="shared" si="141"/>
        <v>0</v>
      </c>
      <c r="EX131" s="260">
        <f>+(IF(OR($B131=0,$C131=0,$D131=0,$DC$2&gt;$OE$1),0,IF(OR(ES131=0,EU131=0,EV131=0),0,MIN((VLOOKUP($D131,SALERYCODE,3,0))*(IF($D131=6,EV131,EU131))*((MIN((VLOOKUP($D131,SALERYCODE,5,0)),(IF($D131=6,EU131,EV131))))),MIN((VLOOKUP($D131,SALERYCODE,3,0)),(ES131+ET131))*(IF($D131=6,EV131,((MIN((VLOOKUP($D131,SALERYCODE,5,0)),EV131)))))))))/IF(AND($D131=2,'ראשי-פרטים כלליים וריכוז הוצאות'!$D$68&lt;&gt;4),1.2,1)</f>
        <v>0</v>
      </c>
      <c r="EY131" s="263"/>
      <c r="EZ131" s="264"/>
      <c r="FA131" s="265"/>
      <c r="FB131" s="266"/>
      <c r="FC131" s="267">
        <f t="shared" si="142"/>
        <v>0</v>
      </c>
      <c r="FD131" s="260">
        <f>+(IF(OR($B131=0,$C131=0,$D131=0,$DC$2&gt;$OE$1),0,IF(OR(EY131=0,FA131=0,FB131=0),0,MIN((VLOOKUP($D131,SALERYCODE,3,0))*(IF($D131=6,FB131,FA131))*((MIN((VLOOKUP($D131,SALERYCODE,5,0)),(IF($D131=6,FA131,FB131))))),MIN((VLOOKUP($D131,SALERYCODE,3,0)),(EY131+EZ131))*(IF($D131=6,FB131,((MIN((VLOOKUP($D131,SALERYCODE,5,0)),FB131)))))))))/IF(AND($D131=2,'ראשי-פרטים כלליים וריכוז הוצאות'!$D$68&lt;&gt;4),1.2,1)</f>
        <v>0</v>
      </c>
      <c r="FE131" s="263"/>
      <c r="FF131" s="264"/>
      <c r="FG131" s="265"/>
      <c r="FH131" s="266"/>
      <c r="FI131" s="267">
        <f t="shared" si="143"/>
        <v>0</v>
      </c>
      <c r="FJ131" s="260">
        <f>+(IF(OR($B131=0,$C131=0,$D131=0,$DC$2&gt;$OE$1),0,IF(OR(FE131=0,FG131=0,FH131=0),0,MIN((VLOOKUP($D131,SALERYCODE,3,0))*(IF($D131=6,FH131,FG131))*((MIN((VLOOKUP($D131,SALERYCODE,5,0)),(IF($D131=6,FG131,FH131))))),MIN((VLOOKUP($D131,SALERYCODE,3,0)),(FE131+FF131))*(IF($D131=6,FH131,((MIN((VLOOKUP($D131,SALERYCODE,5,0)),FH131)))))))))/IF(AND($D131=2,'ראשי-פרטים כלליים וריכוז הוצאות'!$D$68&lt;&gt;4),1.2,1)</f>
        <v>0</v>
      </c>
      <c r="FK131" s="263"/>
      <c r="FL131" s="264"/>
      <c r="FM131" s="265"/>
      <c r="FN131" s="266"/>
      <c r="FO131" s="267">
        <f t="shared" si="144"/>
        <v>0</v>
      </c>
      <c r="FP131" s="260">
        <f>+(IF(OR($B131=0,$C131=0,$D131=0,$DC$2&gt;$OE$1),0,IF(OR(FK131=0,FM131=0,FN131=0),0,MIN((VLOOKUP($D131,SALERYCODE,3,0))*(IF($D131=6,FN131,FM131))*((MIN((VLOOKUP($D131,SALERYCODE,5,0)),(IF($D131=6,FM131,FN131))))),MIN((VLOOKUP($D131,SALERYCODE,3,0)),(FK131+FL131))*(IF($D131=6,FN131,((MIN((VLOOKUP($D131,SALERYCODE,5,0)),FN131)))))))))/IF(AND($D131=2,'ראשי-פרטים כלליים וריכוז הוצאות'!$D$68&lt;&gt;4),1.2,1)</f>
        <v>0</v>
      </c>
      <c r="FQ131" s="263"/>
      <c r="FR131" s="264"/>
      <c r="FS131" s="265"/>
      <c r="FT131" s="266"/>
      <c r="FU131" s="267">
        <f t="shared" si="145"/>
        <v>0</v>
      </c>
      <c r="FV131" s="260">
        <f>+(IF(OR($B131=0,$C131=0,$D131=0,$DC$2&gt;$OE$1),0,IF(OR(FQ131=0,FS131=0,FT131=0),0,MIN((VLOOKUP($D131,SALERYCODE,3,0))*(IF($D131=6,FT131,FS131))*((MIN((VLOOKUP($D131,SALERYCODE,5,0)),(IF($D131=6,FS131,FT131))))),MIN((VLOOKUP($D131,SALERYCODE,3,0)),(FQ131+FR131))*(IF($D131=6,FT131,((MIN((VLOOKUP($D131,SALERYCODE,5,0)),FT131)))))))))/IF(AND($D131=2,'ראשי-פרטים כלליים וריכוז הוצאות'!$D$68&lt;&gt;4),1.2,1)</f>
        <v>0</v>
      </c>
      <c r="FW131" s="263"/>
      <c r="FX131" s="264"/>
      <c r="FY131" s="265"/>
      <c r="FZ131" s="266"/>
      <c r="GA131" s="267">
        <f t="shared" si="146"/>
        <v>0</v>
      </c>
      <c r="GB131" s="260">
        <f>+(IF(OR($B131=0,$C131=0,$D131=0,$DC$2&gt;$OE$1),0,IF(OR(FW131=0,FY131=0,FZ131=0),0,MIN((VLOOKUP($D131,SALERYCODE,3,0))*(IF($D131=6,FZ131,FY131))*((MIN((VLOOKUP($D131,SALERYCODE,5,0)),(IF($D131=6,FY131,FZ131))))),MIN((VLOOKUP($D131,SALERYCODE,3,0)),(FW131+FX131))*(IF($D131=6,FZ131,((MIN((VLOOKUP($D131,SALERYCODE,5,0)),FZ131)))))))))/IF(AND($D131=2,'ראשי-פרטים כלליים וריכוז הוצאות'!$D$68&lt;&gt;4),1.2,1)</f>
        <v>0</v>
      </c>
      <c r="GC131" s="263"/>
      <c r="GD131" s="264"/>
      <c r="GE131" s="265"/>
      <c r="GF131" s="266"/>
      <c r="GG131" s="267">
        <f t="shared" si="147"/>
        <v>0</v>
      </c>
      <c r="GH131" s="260">
        <f>+(IF(OR($B131=0,$C131=0,$D131=0,$DC$2&gt;$OE$1),0,IF(OR(GC131=0,GE131=0,GF131=0),0,MIN((VLOOKUP($D131,SALERYCODE,3,0))*(IF($D131=6,GF131,GE131))*((MIN((VLOOKUP($D131,SALERYCODE,5,0)),(IF($D131=6,GE131,GF131))))),MIN((VLOOKUP($D131,SALERYCODE,3,0)),(GC131+GD131))*(IF($D131=6,GF131,((MIN((VLOOKUP($D131,SALERYCODE,5,0)),GF131)))))))))/IF(AND($D131=2,'ראשי-פרטים כלליים וריכוז הוצאות'!$D$68&lt;&gt;4),1.2,1)</f>
        <v>0</v>
      </c>
      <c r="GI131" s="263"/>
      <c r="GJ131" s="264"/>
      <c r="GK131" s="265"/>
      <c r="GL131" s="266"/>
      <c r="GM131" s="267">
        <f t="shared" si="148"/>
        <v>0</v>
      </c>
      <c r="GN131" s="260">
        <f>+(IF(OR($B131=0,$C131=0,$D131=0,$DC$2&gt;$OE$1),0,IF(OR(GI131=0,GK131=0,GL131=0),0,MIN((VLOOKUP($D131,SALERYCODE,3,0))*(IF($D131=6,GL131,GK131))*((MIN((VLOOKUP($D131,SALERYCODE,5,0)),(IF($D131=6,GK131,GL131))))),MIN((VLOOKUP($D131,SALERYCODE,3,0)),(GI131+GJ131))*(IF($D131=6,GL131,((MIN((VLOOKUP($D131,SALERYCODE,5,0)),GL131)))))))))/IF(AND($D131=2,'ראשי-פרטים כלליים וריכוז הוצאות'!$D$68&lt;&gt;4),1.2,1)</f>
        <v>0</v>
      </c>
      <c r="GO131" s="263"/>
      <c r="GP131" s="264"/>
      <c r="GQ131" s="265"/>
      <c r="GR131" s="266"/>
      <c r="GS131" s="267">
        <f t="shared" si="149"/>
        <v>0</v>
      </c>
      <c r="GT131" s="260">
        <f>+(IF(OR($B131=0,$C131=0,$D131=0,$DC$2&gt;$OE$1),0,IF(OR(GO131=0,GQ131=0,GR131=0),0,MIN((VLOOKUP($D131,SALERYCODE,3,0))*(IF($D131=6,GR131,GQ131))*((MIN((VLOOKUP($D131,SALERYCODE,5,0)),(IF($D131=6,GQ131,GR131))))),MIN((VLOOKUP($D131,SALERYCODE,3,0)),(GO131+GP131))*(IF($D131=6,GR131,((MIN((VLOOKUP($D131,SALERYCODE,5,0)),GR131)))))))))/IF(AND($D131=2,'ראשי-פרטים כלליים וריכוז הוצאות'!$D$68&lt;&gt;4),1.2,1)</f>
        <v>0</v>
      </c>
      <c r="GU131" s="263"/>
      <c r="GV131" s="264"/>
      <c r="GW131" s="265"/>
      <c r="GX131" s="266"/>
      <c r="GY131" s="267">
        <f t="shared" si="150"/>
        <v>0</v>
      </c>
      <c r="GZ131" s="260">
        <f>+(IF(OR($B131=0,$C131=0,$D131=0,$DC$2&gt;$OE$1),0,IF(OR(GU131=0,GW131=0,GX131=0),0,MIN((VLOOKUP($D131,SALERYCODE,3,0))*(IF($D131=6,GX131,GW131))*((MIN((VLOOKUP($D131,SALERYCODE,5,0)),(IF($D131=6,GW131,GX131))))),MIN((VLOOKUP($D131,SALERYCODE,3,0)),(GU131+GV131))*(IF($D131=6,GX131,((MIN((VLOOKUP($D131,SALERYCODE,5,0)),GX131)))))))))/IF(AND($D131=2,'ראשי-פרטים כלליים וריכוז הוצאות'!$D$68&lt;&gt;4),1.2,1)</f>
        <v>0</v>
      </c>
      <c r="HA131" s="263"/>
      <c r="HB131" s="264"/>
      <c r="HC131" s="265"/>
      <c r="HD131" s="266"/>
      <c r="HE131" s="267">
        <f t="shared" si="151"/>
        <v>0</v>
      </c>
      <c r="HF131" s="260">
        <f>+(IF(OR($B131=0,$C131=0,$D131=0,$DC$2&gt;$OE$1),0,IF(OR(HA131=0,HC131=0,HD131=0),0,MIN((VLOOKUP($D131,SALERYCODE,3,0))*(IF($D131=6,HD131,HC131))*((MIN((VLOOKUP($D131,SALERYCODE,5,0)),(IF($D131=6,HC131,HD131))))),MIN((VLOOKUP($D131,SALERYCODE,3,0)),(HA131+HB131))*(IF($D131=6,HD131,((MIN((VLOOKUP($D131,SALERYCODE,5,0)),HD131)))))))))/IF(AND($D131=2,'ראשי-פרטים כלליים וריכוז הוצאות'!$D$68&lt;&gt;4),1.2,1)</f>
        <v>0</v>
      </c>
      <c r="HG131" s="263"/>
      <c r="HH131" s="264"/>
      <c r="HI131" s="265"/>
      <c r="HJ131" s="266"/>
      <c r="HK131" s="267">
        <f t="shared" si="152"/>
        <v>0</v>
      </c>
      <c r="HL131" s="260">
        <f>+(IF(OR($B131=0,$C131=0,$D131=0,$DC$2&gt;$OE$1),0,IF(OR(HG131=0,HI131=0,HJ131=0),0,MIN((VLOOKUP($D131,SALERYCODE,3,0))*(IF($D131=6,HJ131,HI131))*((MIN((VLOOKUP($D131,SALERYCODE,5,0)),(IF($D131=6,HI131,HJ131))))),MIN((VLOOKUP($D131,SALERYCODE,3,0)),(HG131+HH131))*(IF($D131=6,HJ131,((MIN((VLOOKUP($D131,SALERYCODE,5,0)),HJ131)))))))))/IF(AND($D131=2,'ראשי-פרטים כלליים וריכוז הוצאות'!$D$68&lt;&gt;4),1.2,1)</f>
        <v>0</v>
      </c>
      <c r="HM131" s="263"/>
      <c r="HN131" s="264"/>
      <c r="HO131" s="265"/>
      <c r="HP131" s="266"/>
      <c r="HQ131" s="267">
        <f t="shared" si="153"/>
        <v>0</v>
      </c>
      <c r="HR131" s="260">
        <f>+(IF(OR($B131=0,$C131=0,$D131=0,$DC$2&gt;$OE$1),0,IF(OR(HM131=0,HO131=0,HP131=0),0,MIN((VLOOKUP($D131,SALERYCODE,3,0))*(IF($D131=6,HP131,HO131))*((MIN((VLOOKUP($D131,SALERYCODE,5,0)),(IF($D131=6,HO131,HP131))))),MIN((VLOOKUP($D131,SALERYCODE,3,0)),(HM131+HN131))*(IF($D131=6,HP131,((MIN((VLOOKUP($D131,SALERYCODE,5,0)),HP131)))))))))/IF(AND($D131=2,'ראשי-פרטים כלליים וריכוז הוצאות'!$D$68&lt;&gt;4),1.2,1)</f>
        <v>0</v>
      </c>
      <c r="HS131" s="263"/>
      <c r="HT131" s="264"/>
      <c r="HU131" s="265"/>
      <c r="HV131" s="266"/>
      <c r="HW131" s="267">
        <f t="shared" si="154"/>
        <v>0</v>
      </c>
      <c r="HX131" s="260">
        <f>+(IF(OR($B131=0,$C131=0,$D131=0,$DC$2&gt;$OE$1),0,IF(OR(HS131=0,HU131=0,HV131=0),0,MIN((VLOOKUP($D131,SALERYCODE,3,0))*(IF($D131=6,HV131,HU131))*((MIN((VLOOKUP($D131,SALERYCODE,5,0)),(IF($D131=6,HU131,HV131))))),MIN((VLOOKUP($D131,SALERYCODE,3,0)),(HS131+HT131))*(IF($D131=6,HV131,((MIN((VLOOKUP($D131,SALERYCODE,5,0)),HV131)))))))))/IF(AND($D131=2,'ראשי-פרטים כלליים וריכוז הוצאות'!$D$68&lt;&gt;4),1.2,1)</f>
        <v>0</v>
      </c>
      <c r="HY131" s="263"/>
      <c r="HZ131" s="264"/>
      <c r="IA131" s="265"/>
      <c r="IB131" s="266"/>
      <c r="IC131" s="267">
        <f t="shared" si="155"/>
        <v>0</v>
      </c>
      <c r="ID131" s="260">
        <f>+(IF(OR($B131=0,$C131=0,$D131=0,$DC$2&gt;$OE$1),0,IF(OR(HY131=0,IA131=0,IB131=0),0,MIN((VLOOKUP($D131,SALERYCODE,3,0))*(IF($D131=6,IB131,IA131))*((MIN((VLOOKUP($D131,SALERYCODE,5,0)),(IF($D131=6,IA131,IB131))))),MIN((VLOOKUP($D131,SALERYCODE,3,0)),(HY131+HZ131))*(IF($D131=6,IB131,((MIN((VLOOKUP($D131,SALERYCODE,5,0)),IB131)))))))))/IF(AND($D131=2,'ראשי-פרטים כלליים וריכוז הוצאות'!$D$68&lt;&gt;4),1.2,1)</f>
        <v>0</v>
      </c>
      <c r="IE131" s="263"/>
      <c r="IF131" s="264"/>
      <c r="IG131" s="265"/>
      <c r="IH131" s="266"/>
      <c r="II131" s="267">
        <f t="shared" si="156"/>
        <v>0</v>
      </c>
      <c r="IJ131" s="260">
        <f>+(IF(OR($B131=0,$C131=0,$D131=0,$DC$2&gt;$OE$1),0,IF(OR(IE131=0,IG131=0,IH131=0),0,MIN((VLOOKUP($D131,SALERYCODE,3,0))*(IF($D131=6,IH131,IG131))*((MIN((VLOOKUP($D131,SALERYCODE,5,0)),(IF($D131=6,IG131,IH131))))),MIN((VLOOKUP($D131,SALERYCODE,3,0)),(IE131+IF131))*(IF($D131=6,IH131,((MIN((VLOOKUP($D131,SALERYCODE,5,0)),IH131)))))))))/IF(AND($D131=2,'ראשי-פרטים כלליים וריכוז הוצאות'!$D$68&lt;&gt;4),1.2,1)</f>
        <v>0</v>
      </c>
      <c r="IK131" s="263"/>
      <c r="IL131" s="264"/>
      <c r="IM131" s="265"/>
      <c r="IN131" s="266"/>
      <c r="IO131" s="267">
        <f t="shared" si="157"/>
        <v>0</v>
      </c>
      <c r="IP131" s="260">
        <f>+(IF(OR($B131=0,$C131=0,$D131=0,$DC$2&gt;$OE$1),0,IF(OR(IK131=0,IM131=0,IN131=0),0,MIN((VLOOKUP($D131,SALERYCODE,3,0))*(IF($D131=6,IN131,IM131))*((MIN((VLOOKUP($D131,SALERYCODE,5,0)),(IF($D131=6,IM131,IN131))))),MIN((VLOOKUP($D131,SALERYCODE,3,0)),(IK131+IL131))*(IF($D131=6,IN131,((MIN((VLOOKUP($D131,SALERYCODE,5,0)),IN131)))))))))/IF(AND($D131=2,'ראשי-פרטים כלליים וריכוז הוצאות'!$D$68&lt;&gt;4),1.2,1)</f>
        <v>0</v>
      </c>
      <c r="IQ131" s="263"/>
      <c r="IR131" s="264"/>
      <c r="IS131" s="265"/>
      <c r="IT131" s="266"/>
      <c r="IU131" s="267">
        <f t="shared" si="158"/>
        <v>0</v>
      </c>
      <c r="IV131" s="260">
        <f>+(IF(OR($B131=0,$C131=0,$D131=0,$DC$2&gt;$OE$1),0,IF(OR(IQ131=0,IS131=0,IT131=0),0,MIN((VLOOKUP($D131,SALERYCODE,3,0))*(IF($D131=6,IT131,IS131))*((MIN((VLOOKUP($D131,SALERYCODE,5,0)),(IF($D131=6,IS131,IT131))))),MIN((VLOOKUP($D131,SALERYCODE,3,0)),(IQ131+IR131))*(IF($D131=6,IT131,((MIN((VLOOKUP($D131,SALERYCODE,5,0)),IT131)))))))))/IF(AND($D131=2,'ראשי-פרטים כלליים וריכוז הוצאות'!$D$68&lt;&gt;4),1.2,1)</f>
        <v>0</v>
      </c>
      <c r="IW131" s="263"/>
      <c r="IX131" s="264"/>
      <c r="IY131" s="265"/>
      <c r="IZ131" s="266"/>
      <c r="JA131" s="267">
        <f t="shared" si="159"/>
        <v>0</v>
      </c>
      <c r="JB131" s="260">
        <f>+(IF(OR($B131=0,$C131=0,$D131=0,$DC$2&gt;$OE$1),0,IF(OR(IW131=0,IY131=0,IZ131=0),0,MIN((VLOOKUP($D131,SALERYCODE,3,0))*(IF($D131=6,IZ131,IY131))*((MIN((VLOOKUP($D131,SALERYCODE,5,0)),(IF($D131=6,IY131,IZ131))))),MIN((VLOOKUP($D131,SALERYCODE,3,0)),(IW131+IX131))*(IF($D131=6,IZ131,((MIN((VLOOKUP($D131,SALERYCODE,5,0)),IZ131)))))))))/IF(AND($D131=2,'ראשי-פרטים כלליים וריכוז הוצאות'!$D$68&lt;&gt;4),1.2,1)</f>
        <v>0</v>
      </c>
      <c r="JC131" s="263"/>
      <c r="JD131" s="264"/>
      <c r="JE131" s="265"/>
      <c r="JF131" s="266"/>
      <c r="JG131" s="267">
        <f t="shared" si="160"/>
        <v>0</v>
      </c>
      <c r="JH131" s="260">
        <f>+(IF(OR($B131=0,$C131=0,$D131=0,$DC$2&gt;$OE$1),0,IF(OR(JC131=0,JE131=0,JF131=0),0,MIN((VLOOKUP($D131,SALERYCODE,3,0))*(IF($D131=6,JF131,JE131))*((MIN((VLOOKUP($D131,SALERYCODE,5,0)),(IF($D131=6,JE131,JF131))))),MIN((VLOOKUP($D131,SALERYCODE,3,0)),(JC131+JD131))*(IF($D131=6,JF131,((MIN((VLOOKUP($D131,SALERYCODE,5,0)),JF131)))))))))/IF(AND($D131=2,'ראשי-פרטים כלליים וריכוז הוצאות'!$D$68&lt;&gt;4),1.2,1)</f>
        <v>0</v>
      </c>
      <c r="JI131" s="263"/>
      <c r="JJ131" s="264"/>
      <c r="JK131" s="265"/>
      <c r="JL131" s="266"/>
      <c r="JM131" s="267">
        <f t="shared" si="161"/>
        <v>0</v>
      </c>
      <c r="JN131" s="260">
        <f>+(IF(OR($B131=0,$C131=0,$D131=0,$DC$2&gt;$OE$1),0,IF(OR(JI131=0,JK131=0,JL131=0),0,MIN((VLOOKUP($D131,SALERYCODE,3,0))*(IF($D131=6,JL131,JK131))*((MIN((VLOOKUP($D131,SALERYCODE,5,0)),(IF($D131=6,JK131,JL131))))),MIN((VLOOKUP($D131,SALERYCODE,3,0)),(JI131+JJ131))*(IF($D131=6,JL131,((MIN((VLOOKUP($D131,SALERYCODE,5,0)),JL131)))))))))/IF(AND($D131=2,'ראשי-פרטים כלליים וריכוז הוצאות'!$D$68&lt;&gt;4),1.2,1)</f>
        <v>0</v>
      </c>
      <c r="JO131" s="263"/>
      <c r="JP131" s="264"/>
      <c r="JQ131" s="265"/>
      <c r="JR131" s="266"/>
      <c r="JS131" s="267">
        <f t="shared" si="162"/>
        <v>0</v>
      </c>
      <c r="JT131" s="260">
        <f>+(IF(OR($B131=0,$C131=0,$D131=0,$DC$2&gt;$OE$1),0,IF(OR(JO131=0,JQ131=0,JR131=0),0,MIN((VLOOKUP($D131,SALERYCODE,3,0))*(IF($D131=6,JR131,JQ131))*((MIN((VLOOKUP($D131,SALERYCODE,5,0)),(IF($D131=6,JQ131,JR131))))),MIN((VLOOKUP($D131,SALERYCODE,3,0)),(JO131+JP131))*(IF($D131=6,JR131,((MIN((VLOOKUP($D131,SALERYCODE,5,0)),JR131)))))))))/IF(AND($D131=2,'ראשי-פרטים כלליים וריכוז הוצאות'!$D$68&lt;&gt;4),1.2,1)</f>
        <v>0</v>
      </c>
      <c r="JU131" s="263"/>
      <c r="JV131" s="264"/>
      <c r="JW131" s="265"/>
      <c r="JX131" s="266"/>
      <c r="JY131" s="267">
        <f t="shared" si="163"/>
        <v>0</v>
      </c>
      <c r="JZ131" s="260">
        <f>+(IF(OR($B131=0,$C131=0,$D131=0,$DC$2&gt;$OE$1),0,IF(OR(JU131=0,JW131=0,JX131=0),0,MIN((VLOOKUP($D131,SALERYCODE,3,0))*(IF($D131=6,JX131,JW131))*((MIN((VLOOKUP($D131,SALERYCODE,5,0)),(IF($D131=6,JW131,JX131))))),MIN((VLOOKUP($D131,SALERYCODE,3,0)),(JU131+JV131))*(IF($D131=6,JX131,((MIN((VLOOKUP($D131,SALERYCODE,5,0)),JX131)))))))))/IF(AND($D131=2,'ראשי-פרטים כלליים וריכוז הוצאות'!$D$68&lt;&gt;4),1.2,1)</f>
        <v>0</v>
      </c>
      <c r="KA131" s="263"/>
      <c r="KB131" s="264"/>
      <c r="KC131" s="265"/>
      <c r="KD131" s="266"/>
      <c r="KE131" s="267">
        <f t="shared" si="164"/>
        <v>0</v>
      </c>
      <c r="KF131" s="260">
        <f>+(IF(OR($B131=0,$C131=0,$D131=0,$DC$2&gt;$OE$1),0,IF(OR(KA131=0,KC131=0,KD131=0),0,MIN((VLOOKUP($D131,SALERYCODE,3,0))*(IF($D131=6,KD131,KC131))*((MIN((VLOOKUP($D131,SALERYCODE,5,0)),(IF($D131=6,KC131,KD131))))),MIN((VLOOKUP($D131,SALERYCODE,3,0)),(KA131+KB131))*(IF($D131=6,KD131,((MIN((VLOOKUP($D131,SALERYCODE,5,0)),KD131)))))))))/IF(AND($D131=2,'ראשי-פרטים כלליים וריכוז הוצאות'!$D$68&lt;&gt;4),1.2,1)</f>
        <v>0</v>
      </c>
      <c r="KG131" s="263"/>
      <c r="KH131" s="264"/>
      <c r="KI131" s="265"/>
      <c r="KJ131" s="266"/>
      <c r="KK131" s="267">
        <f t="shared" si="165"/>
        <v>0</v>
      </c>
      <c r="KL131" s="260">
        <f>+(IF(OR($B131=0,$C131=0,$D131=0,$DC$2&gt;$OE$1),0,IF(OR(KG131=0,KI131=0,KJ131=0),0,MIN((VLOOKUP($D131,SALERYCODE,3,0))*(IF($D131=6,KJ131,KI131))*((MIN((VLOOKUP($D131,SALERYCODE,5,0)),(IF($D131=6,KI131,KJ131))))),MIN((VLOOKUP($D131,SALERYCODE,3,0)),(KG131+KH131))*(IF($D131=6,KJ131,((MIN((VLOOKUP($D131,SALERYCODE,5,0)),KJ131)))))))))/IF(AND($D131=2,'ראשי-פרטים כלליים וריכוז הוצאות'!$D$68&lt;&gt;4),1.2,1)</f>
        <v>0</v>
      </c>
      <c r="KM131" s="263"/>
      <c r="KN131" s="264"/>
      <c r="KO131" s="265"/>
      <c r="KP131" s="266"/>
      <c r="KQ131" s="267">
        <f t="shared" si="166"/>
        <v>0</v>
      </c>
      <c r="KR131" s="260">
        <f>+(IF(OR($B131=0,$C131=0,$D131=0,$DC$2&gt;$OE$1),0,IF(OR(KM131=0,KO131=0,KP131=0),0,MIN((VLOOKUP($D131,SALERYCODE,3,0))*(IF($D131=6,KP131,KO131))*((MIN((VLOOKUP($D131,SALERYCODE,5,0)),(IF($D131=6,KO131,KP131))))),MIN((VLOOKUP($D131,SALERYCODE,3,0)),(KM131+KN131))*(IF($D131=6,KP131,((MIN((VLOOKUP($D131,SALERYCODE,5,0)),KP131)))))))))/IF(AND($D131=2,'ראשי-פרטים כלליים וריכוז הוצאות'!$D$68&lt;&gt;4),1.2,1)</f>
        <v>0</v>
      </c>
      <c r="KS131" s="263"/>
      <c r="KT131" s="264"/>
      <c r="KU131" s="265"/>
      <c r="KV131" s="266"/>
      <c r="KW131" s="267">
        <f t="shared" si="167"/>
        <v>0</v>
      </c>
      <c r="KX131" s="260">
        <f>+(IF(OR($B131=0,$C131=0,$D131=0,$DC$2&gt;$OE$1),0,IF(OR(KS131=0,KU131=0,KV131=0),0,MIN((VLOOKUP($D131,SALERYCODE,3,0))*(IF($D131=6,KV131,KU131))*((MIN((VLOOKUP($D131,SALERYCODE,5,0)),(IF($D131=6,KU131,KV131))))),MIN((VLOOKUP($D131,SALERYCODE,3,0)),(KS131+KT131))*(IF($D131=6,KV131,((MIN((VLOOKUP($D131,SALERYCODE,5,0)),KV131)))))))))/IF(AND($D131=2,'ראשי-פרטים כלליים וריכוז הוצאות'!$D$68&lt;&gt;4),1.2,1)</f>
        <v>0</v>
      </c>
      <c r="KY131" s="263"/>
      <c r="KZ131" s="264"/>
      <c r="LA131" s="265"/>
      <c r="LB131" s="266"/>
      <c r="LC131" s="267">
        <f t="shared" si="168"/>
        <v>0</v>
      </c>
      <c r="LD131" s="260">
        <f>+(IF(OR($B131=0,$C131=0,$D131=0,$DC$2&gt;$OE$1),0,IF(OR(KY131=0,LA131=0,LB131=0),0,MIN((VLOOKUP($D131,SALERYCODE,3,0))*(IF($D131=6,LB131,LA131))*((MIN((VLOOKUP($D131,SALERYCODE,5,0)),(IF($D131=6,LA131,LB131))))),MIN((VLOOKUP($D131,SALERYCODE,3,0)),(KY131+KZ131))*(IF($D131=6,LB131,((MIN((VLOOKUP($D131,SALERYCODE,5,0)),LB131)))))))))/IF(AND($D131=2,'ראשי-פרטים כלליים וריכוז הוצאות'!$D$68&lt;&gt;4),1.2,1)</f>
        <v>0</v>
      </c>
      <c r="LE131" s="263"/>
      <c r="LF131" s="264"/>
      <c r="LG131" s="265"/>
      <c r="LH131" s="266"/>
      <c r="LI131" s="267">
        <f t="shared" si="169"/>
        <v>0</v>
      </c>
      <c r="LJ131" s="260">
        <f>+(IF(OR($B131=0,$C131=0,$D131=0,$DC$2&gt;$OE$1),0,IF(OR(LE131=0,LG131=0,LH131=0),0,MIN((VLOOKUP($D131,SALERYCODE,3,0))*(IF($D131=6,LH131,LG131))*((MIN((VLOOKUP($D131,SALERYCODE,5,0)),(IF($D131=6,LG131,LH131))))),MIN((VLOOKUP($D131,SALERYCODE,3,0)),(LE131+LF131))*(IF($D131=6,LH131,((MIN((VLOOKUP($D131,SALERYCODE,5,0)),LH131)))))))))/IF(AND($D131=2,'ראשי-פרטים כלליים וריכוז הוצאות'!$D$68&lt;&gt;4),1.2,1)</f>
        <v>0</v>
      </c>
      <c r="LK131" s="263"/>
      <c r="LL131" s="264"/>
      <c r="LM131" s="265"/>
      <c r="LN131" s="266"/>
      <c r="LO131" s="267">
        <f t="shared" si="170"/>
        <v>0</v>
      </c>
      <c r="LP131" s="260">
        <f>+(IF(OR($B131=0,$C131=0,$D131=0,$DC$2&gt;$OE$1),0,IF(OR(LK131=0,LM131=0,LN131=0),0,MIN((VLOOKUP($D131,SALERYCODE,3,0))*(IF($D131=6,LN131,LM131))*((MIN((VLOOKUP($D131,SALERYCODE,5,0)),(IF($D131=6,LM131,LN131))))),MIN((VLOOKUP($D131,SALERYCODE,3,0)),(LK131+LL131))*(IF($D131=6,LN131,((MIN((VLOOKUP($D131,SALERYCODE,5,0)),LN131)))))))))/IF(AND($D131=2,'ראשי-פרטים כלליים וריכוז הוצאות'!$D$68&lt;&gt;4),1.2,1)</f>
        <v>0</v>
      </c>
      <c r="LQ131" s="263"/>
      <c r="LR131" s="264"/>
      <c r="LS131" s="265"/>
      <c r="LT131" s="266"/>
      <c r="LU131" s="267">
        <f t="shared" si="171"/>
        <v>0</v>
      </c>
      <c r="LV131" s="260">
        <f>+(IF(OR($B131=0,$C131=0,$D131=0,$DC$2&gt;$OE$1),0,IF(OR(LQ131=0,LS131=0,LT131=0),0,MIN((VLOOKUP($D131,SALERYCODE,3,0))*(IF($D131=6,LT131,LS131))*((MIN((VLOOKUP($D131,SALERYCODE,5,0)),(IF($D131=6,LS131,LT131))))),MIN((VLOOKUP($D131,SALERYCODE,3,0)),(LQ131+LR131))*(IF($D131=6,LT131,((MIN((VLOOKUP($D131,SALERYCODE,5,0)),LT131)))))))))/IF(AND($D131=2,'ראשי-פרטים כלליים וריכוז הוצאות'!$D$68&lt;&gt;4),1.2,1)</f>
        <v>0</v>
      </c>
      <c r="LW131" s="263"/>
      <c r="LX131" s="264"/>
      <c r="LY131" s="265"/>
      <c r="LZ131" s="266"/>
      <c r="MA131" s="267">
        <f t="shared" si="172"/>
        <v>0</v>
      </c>
      <c r="MB131" s="260">
        <f>+(IF(OR($B131=0,$C131=0,$D131=0,$DC$2&gt;$OE$1),0,IF(OR(LW131=0,LY131=0,LZ131=0),0,MIN((VLOOKUP($D131,SALERYCODE,3,0))*(IF($D131=6,LZ131,LY131))*((MIN((VLOOKUP($D131,SALERYCODE,5,0)),(IF($D131=6,LY131,LZ131))))),MIN((VLOOKUP($D131,SALERYCODE,3,0)),(LW131+LX131))*(IF($D131=6,LZ131,((MIN((VLOOKUP($D131,SALERYCODE,5,0)),LZ131)))))))))/IF(AND($D131=2,'ראשי-פרטים כלליים וריכוז הוצאות'!$D$68&lt;&gt;4),1.2,1)</f>
        <v>0</v>
      </c>
      <c r="MC131" s="263"/>
      <c r="MD131" s="264"/>
      <c r="ME131" s="265"/>
      <c r="MF131" s="266"/>
      <c r="MG131" s="267">
        <f t="shared" si="173"/>
        <v>0</v>
      </c>
      <c r="MH131" s="260">
        <f>+(IF(OR($B131=0,$C131=0,$D131=0,$DC$2&gt;$OE$1),0,IF(OR(MC131=0,ME131=0,MF131=0),0,MIN((VLOOKUP($D131,SALERYCODE,3,0))*(IF($D131=6,MF131,ME131))*((MIN((VLOOKUP($D131,SALERYCODE,5,0)),(IF($D131=6,ME131,MF131))))),MIN((VLOOKUP($D131,SALERYCODE,3,0)),(MC131+MD131))*(IF($D131=6,MF131,((MIN((VLOOKUP($D131,SALERYCODE,5,0)),MF131)))))))))/IF(AND($D131=2,'ראשי-פרטים כלליים וריכוז הוצאות'!$D$68&lt;&gt;4),1.2,1)</f>
        <v>0</v>
      </c>
      <c r="MI131" s="263"/>
      <c r="MJ131" s="264"/>
      <c r="MK131" s="265"/>
      <c r="ML131" s="266"/>
      <c r="MM131" s="267">
        <f t="shared" si="174"/>
        <v>0</v>
      </c>
      <c r="MN131" s="260">
        <f>+(IF(OR($B131=0,$C131=0,$D131=0,$DC$2&gt;$OE$1),0,IF(OR(MI131=0,MK131=0,ML131=0),0,MIN((VLOOKUP($D131,SALERYCODE,3,0))*(IF($D131=6,ML131,MK131))*((MIN((VLOOKUP($D131,SALERYCODE,5,0)),(IF($D131=6,MK131,ML131))))),MIN((VLOOKUP($D131,SALERYCODE,3,0)),(MI131+MJ131))*(IF($D131=6,ML131,((MIN((VLOOKUP($D131,SALERYCODE,5,0)),ML131)))))))))/IF(AND($D131=2,'ראשי-פרטים כלליים וריכוז הוצאות'!$D$68&lt;&gt;4),1.2,1)</f>
        <v>0</v>
      </c>
      <c r="MO131" s="263"/>
      <c r="MP131" s="264"/>
      <c r="MQ131" s="265"/>
      <c r="MR131" s="266"/>
      <c r="MS131" s="267">
        <f t="shared" si="175"/>
        <v>0</v>
      </c>
      <c r="MT131" s="260">
        <f>+(IF(OR($B131=0,$C131=0,$D131=0,$DC$2&gt;$OE$1),0,IF(OR(MO131=0,MQ131=0,MR131=0),0,MIN((VLOOKUP($D131,SALERYCODE,3,0))*(IF($D131=6,MR131,MQ131))*((MIN((VLOOKUP($D131,SALERYCODE,5,0)),(IF($D131=6,MQ131,MR131))))),MIN((VLOOKUP($D131,SALERYCODE,3,0)),(MO131+MP131))*(IF($D131=6,MR131,((MIN((VLOOKUP($D131,SALERYCODE,5,0)),MR131)))))))))/IF(AND($D131=2,'ראשי-פרטים כלליים וריכוז הוצאות'!$D$68&lt;&gt;4),1.2,1)</f>
        <v>0</v>
      </c>
      <c r="MU131" s="263"/>
      <c r="MV131" s="264"/>
      <c r="MW131" s="265"/>
      <c r="MX131" s="266"/>
      <c r="MY131" s="267">
        <f t="shared" si="176"/>
        <v>0</v>
      </c>
      <c r="MZ131" s="260">
        <f>+(IF(OR($B131=0,$C131=0,$D131=0,$DC$2&gt;$OE$1),0,IF(OR(MU131=0,MW131=0,MX131=0),0,MIN((VLOOKUP($D131,SALERYCODE,3,0))*(IF($D131=6,MX131,MW131))*((MIN((VLOOKUP($D131,SALERYCODE,5,0)),(IF($D131=6,MW131,MX131))))),MIN((VLOOKUP($D131,SALERYCODE,3,0)),(MU131+MV131))*(IF($D131=6,MX131,((MIN((VLOOKUP($D131,SALERYCODE,5,0)),MX131)))))))))/IF(AND($D131=2,'ראשי-פרטים כלליים וריכוז הוצאות'!$D$68&lt;&gt;4),1.2,1)</f>
        <v>0</v>
      </c>
      <c r="NA131" s="263"/>
      <c r="NB131" s="264"/>
      <c r="NC131" s="265"/>
      <c r="ND131" s="266"/>
      <c r="NE131" s="267">
        <f t="shared" si="177"/>
        <v>0</v>
      </c>
      <c r="NF131" s="260">
        <f>+(IF(OR($B131=0,$C131=0,$D131=0,$DC$2&gt;$OE$1),0,IF(OR(NA131=0,NC131=0,ND131=0),0,MIN((VLOOKUP($D131,SALERYCODE,3,0))*(IF($D131=6,ND131,NC131))*((MIN((VLOOKUP($D131,SALERYCODE,5,0)),(IF($D131=6,NC131,ND131))))),MIN((VLOOKUP($D131,SALERYCODE,3,0)),(NA131+NB131))*(IF($D131=6,ND131,((MIN((VLOOKUP($D131,SALERYCODE,5,0)),ND131)))))))))/IF(AND($D131=2,'ראשי-פרטים כלליים וריכוז הוצאות'!$D$68&lt;&gt;4),1.2,1)</f>
        <v>0</v>
      </c>
      <c r="NG131" s="263"/>
      <c r="NH131" s="264"/>
      <c r="NI131" s="265"/>
      <c r="NJ131" s="266"/>
      <c r="NK131" s="267">
        <f t="shared" si="178"/>
        <v>0</v>
      </c>
      <c r="NL131" s="260">
        <f>+(IF(OR($B131=0,$C131=0,$D131=0,$DC$2&gt;$OE$1),0,IF(OR(NG131=0,NI131=0,NJ131=0),0,MIN((VLOOKUP($D131,SALERYCODE,3,0))*(IF($D131=6,NJ131,NI131))*((MIN((VLOOKUP($D131,SALERYCODE,5,0)),(IF($D131=6,NI131,NJ131))))),MIN((VLOOKUP($D131,SALERYCODE,3,0)),(NG131+NH131))*(IF($D131=6,NJ131,((MIN((VLOOKUP($D131,SALERYCODE,5,0)),NJ131)))))))))/IF(AND($D131=2,'ראשי-פרטים כלליים וריכוז הוצאות'!$D$68&lt;&gt;4),1.2,1)</f>
        <v>0</v>
      </c>
      <c r="NM131" s="263"/>
      <c r="NN131" s="264"/>
      <c r="NO131" s="265"/>
      <c r="NP131" s="266"/>
      <c r="NQ131" s="267">
        <f t="shared" si="179"/>
        <v>0</v>
      </c>
      <c r="NR131" s="260">
        <f>+(IF(OR($B131=0,$C131=0,$D131=0,$DC$2&gt;$OE$1),0,IF(OR(NM131=0,NO131=0,NP131=0),0,MIN((VLOOKUP($D131,SALERYCODE,3,0))*(IF($D131=6,NP131,NO131))*((MIN((VLOOKUP($D131,SALERYCODE,5,0)),(IF($D131=6,NO131,NP131))))),MIN((VLOOKUP($D131,SALERYCODE,3,0)),(NM131+NN131))*(IF($D131=6,NP131,((MIN((VLOOKUP($D131,SALERYCODE,5,0)),NP131)))))))))/IF(AND($D131=2,'ראשי-פרטים כלליים וריכוז הוצאות'!$D$68&lt;&gt;4),1.2,1)</f>
        <v>0</v>
      </c>
      <c r="NS131" s="263"/>
      <c r="NT131" s="264"/>
      <c r="NU131" s="265"/>
      <c r="NV131" s="266"/>
      <c r="NW131" s="267">
        <f t="shared" si="180"/>
        <v>0</v>
      </c>
      <c r="NX131" s="260">
        <f>+(IF(OR($B131=0,$C131=0,$D131=0,$DC$2&gt;$OE$1),0,IF(OR(NS131=0,NU131=0,NV131=0),0,MIN((VLOOKUP($D131,SALERYCODE,3,0))*(IF($D131=6,NV131,NU131))*((MIN((VLOOKUP($D131,SALERYCODE,5,0)),(IF($D131=6,NU131,NV131))))),MIN((VLOOKUP($D131,SALERYCODE,3,0)),(NS131+NT131))*(IF($D131=6,NV131,((MIN((VLOOKUP($D131,SALERYCODE,5,0)),NV131)))))))))/IF(AND($D131=2,'ראשי-פרטים כלליים וריכוז הוצאות'!$D$68&lt;&gt;4),1.2,1)</f>
        <v>0</v>
      </c>
      <c r="NY131" s="263"/>
      <c r="NZ131" s="264"/>
      <c r="OA131" s="265"/>
      <c r="OB131" s="266"/>
      <c r="OC131" s="267">
        <f t="shared" si="181"/>
        <v>0</v>
      </c>
      <c r="OD131" s="260">
        <f>+(IF(OR($B131=0,$C131=0,$D131=0,$DC$2&gt;$OE$1),0,IF(OR(NY131=0,OA131=0,OB131=0),0,MIN((VLOOKUP($D131,SALERYCODE,3,0))*(IF($D131=6,OB131,OA131))*((MIN((VLOOKUP($D131,SALERYCODE,5,0)),(IF($D131=6,OA131,OB131))))),MIN((VLOOKUP($D131,SALERYCODE,3,0)),(NY131+NZ131))*(IF($D131=6,OB131,((MIN((VLOOKUP($D131,SALERYCODE,5,0)),OB131)))))))))/IF(AND($D131=2,'ראשי-פרטים כלליים וריכוז הוצאות'!$D$68&lt;&gt;4),1.2,1)</f>
        <v>0</v>
      </c>
      <c r="OE131" s="275">
        <f t="shared" si="192"/>
        <v>0</v>
      </c>
      <c r="OF131" s="283">
        <f t="shared" si="193"/>
        <v>9.9999999999999995E-7</v>
      </c>
      <c r="OG131" s="276">
        <f t="shared" si="194"/>
        <v>0</v>
      </c>
      <c r="OH131" s="275">
        <f t="shared" si="195"/>
        <v>0</v>
      </c>
      <c r="OI131" s="275">
        <v>0</v>
      </c>
      <c r="OJ131" s="258">
        <f t="shared" si="191"/>
        <v>0</v>
      </c>
      <c r="OK131" s="284"/>
      <c r="OL131" s="116">
        <f>MIN(OJ131+OK131*OF131*OE131/$OL$1/IF(AND($D131=2,'ראשי-פרטים כלליים וריכוז הוצאות'!$D$68&lt;&gt;4),1.2,1),IF($D131&gt;0,VLOOKUP($D131,SALERYCODE,3,0)*12*OG131,0))</f>
        <v>0</v>
      </c>
      <c r="OM131" s="95">
        <f t="shared" si="182"/>
        <v>0</v>
      </c>
      <c r="ON131" s="11">
        <f t="shared" si="183"/>
        <v>0</v>
      </c>
      <c r="OO131" s="11">
        <f t="shared" si="184"/>
        <v>0</v>
      </c>
      <c r="OP131" s="22">
        <f t="shared" si="185"/>
        <v>0</v>
      </c>
      <c r="OQ131" s="11">
        <f t="shared" si="186"/>
        <v>0</v>
      </c>
      <c r="OR131" s="11" t="e">
        <f>#REF!</f>
        <v>#REF!</v>
      </c>
      <c r="OS131" s="35" t="e">
        <f>#REF!-OP131</f>
        <v>#REF!</v>
      </c>
      <c r="OT131" s="35" t="e">
        <f>OS131-#REF!</f>
        <v>#REF!</v>
      </c>
      <c r="OU131" s="43" t="e">
        <f>IF(AND(OP131&gt;0,(OS131=#REF!-OP131)),"מועסק פחות מ-10% מזמנו במופ","")</f>
        <v>#REF!</v>
      </c>
    </row>
    <row r="132" spans="1:411" ht="24" hidden="1" customHeight="1" outlineLevel="1" x14ac:dyDescent="0.2">
      <c r="A132" s="282">
        <v>129</v>
      </c>
      <c r="B132" s="269"/>
      <c r="C132" s="270"/>
      <c r="D132" s="271"/>
      <c r="E132" s="263"/>
      <c r="F132" s="264"/>
      <c r="G132" s="265"/>
      <c r="H132" s="266"/>
      <c r="I132" s="267">
        <f t="shared" ref="I132:I195" si="196">IF(OR($G132=0,$H132=0),0,IF($D132=6,$H132*MIN((VLOOKUP($D132,SALERYCODE,5,0)),$G132),$G132*MIN((VLOOKUP($D132,SALERYCODE,5,0)),$H132)))/12</f>
        <v>0</v>
      </c>
      <c r="J132" s="260">
        <f>(IF(OR($B132=0,$C132=0,$D132=0,$E$2&gt;$OE$1),0,IF(OR($E132=0,$G132=0,$H132=0),0,MIN((VLOOKUP($D132,SALERYCODE,3,0))*(IF($D132=6,$H132,$G132))*((MIN((VLOOKUP($D132,SALERYCODE,5,0)),(IF($D132=6,$G132,$H132))))),MIN((VLOOKUP($D132,SALERYCODE,3,0)),($E132+$F132))*(IF($D132=6,$H132,((MIN((VLOOKUP($D132,SALERYCODE,5,0)),$H132)))))))))/IF(AND($D132=2,'ראשי-פרטים כלליים וריכוז הוצאות'!$D$68&lt;&gt;4),1.2,1)</f>
        <v>0</v>
      </c>
      <c r="K132" s="263"/>
      <c r="L132" s="264"/>
      <c r="M132" s="265"/>
      <c r="N132" s="266"/>
      <c r="O132" s="267">
        <f t="shared" ref="O132:O195" si="197">IF(OR($M132=0,$N132=0),0,IF($D132=6,$N132*MIN((VLOOKUP($D132,SALERYCODE,5,0)),$M132),$M132*MIN((VLOOKUP($D132,SALERYCODE,5,0)),$N132)))/12</f>
        <v>0</v>
      </c>
      <c r="P132" s="260">
        <f>+(IF(OR($B132=0,$C132=0,$D132=0,$K$2&gt;$OE$1),0,IF(OR($K132=0,$M132=0,$N132=0),0,MIN((VLOOKUP($D132,SALERYCODE,3,0))*(IF($D132=6,$N132,$M132))*((MIN((VLOOKUP($D132,SALERYCODE,5,0)),(IF($D132=6,$M132,$N132))))),MIN((VLOOKUP($D132,SALERYCODE,3,0)),($K132+$L132))*(IF($D132=6,$N132,((MIN((VLOOKUP($D132,SALERYCODE,5,0)),$N132)))))))))/IF(AND($D132=2,'ראשי-פרטים כלליים וריכוז הוצאות'!$D$68&lt;&gt;4),1.2,1)</f>
        <v>0</v>
      </c>
      <c r="Q132" s="263"/>
      <c r="R132" s="264"/>
      <c r="S132" s="265"/>
      <c r="T132" s="266"/>
      <c r="U132" s="267">
        <f t="shared" ref="U132:U195" si="198">IF(OR($S132=0,$T132=0),0,IF($D132=6,$T132*MIN((VLOOKUP($D132,SALERYCODE,5,0)),$S132),$S132*MIN((VLOOKUP($D132,SALERYCODE,5,0)),$T132)))/12</f>
        <v>0</v>
      </c>
      <c r="V132" s="260">
        <f>+(IF(OR($B132=0,$C132=0,$D132=0,$Q$2&gt;$OE$1),0,IF(OR(Q132=0,S132=0,T132=0),0,MIN((VLOOKUP($D132,SALERYCODE,3,0))*(IF($D132=6,T132,S132))*((MIN((VLOOKUP($D132,SALERYCODE,5,0)),(IF($D132=6,S132,T132))))),MIN((VLOOKUP($D132,SALERYCODE,3,0)),(Q132+R132))*(IF($D132=6,T132,((MIN((VLOOKUP($D132,SALERYCODE,5,0)),T132)))))))))/IF(AND($D132=2,'ראשי-פרטים כלליים וריכוז הוצאות'!$D$68&lt;&gt;4),1.2,1)</f>
        <v>0</v>
      </c>
      <c r="W132" s="263"/>
      <c r="X132" s="264"/>
      <c r="Y132" s="265"/>
      <c r="Z132" s="266"/>
      <c r="AA132" s="267">
        <f t="shared" ref="AA132:AA195" si="199">IF(OR($Y132=0,$Z132=0),0,IF($D132=6,$Z132*MIN((VLOOKUP($D132,SALERYCODE,5,0)),$Y132),$Y132*MIN((VLOOKUP($D132,SALERYCODE,5,0)),$Z132)))/12</f>
        <v>0</v>
      </c>
      <c r="AB132" s="260">
        <f>+(IF(OR($B132=0,$C132=0,$D132=0,$W$2&gt;$OE$1),0,IF(OR(W132=0,Y132=0,Z132=0),0,MIN((VLOOKUP($D132,SALERYCODE,3,0))*(IF($D132=6,Z132,Y132))*((MIN((VLOOKUP($D132,SALERYCODE,5,0)),(IF($D132=6,Y132,Z132))))),MIN((VLOOKUP($D132,SALERYCODE,3,0)),(W132+X132))*(IF($D132=6,Z132,((MIN((VLOOKUP($D132,SALERYCODE,5,0)),Z132)))))))))/IF(AND($D132=2,'ראשי-פרטים כלליים וריכוז הוצאות'!$D$68&lt;&gt;4),1.2,1)</f>
        <v>0</v>
      </c>
      <c r="AC132" s="263"/>
      <c r="AD132" s="264"/>
      <c r="AE132" s="265"/>
      <c r="AF132" s="266"/>
      <c r="AG132" s="267">
        <f t="shared" ref="AG132:AG195" si="200">IF(OR($AE132=0,$AF132=0),0,IF($D132=6,$AF132*MIN((VLOOKUP($D132,SALERYCODE,5,0)),$AE132),$AE132*MIN((VLOOKUP($D132,SALERYCODE,5,0)),$AF132)))/12</f>
        <v>0</v>
      </c>
      <c r="AH132" s="260">
        <f>+(IF(OR($B132=0,$C132=0,$D132=0,$AC$2&gt;$OE$1),0,IF(OR(AC132=0,AE132=0,AF132=0),0,MIN((VLOOKUP($D132,SALERYCODE,3,0))*(IF($D132=6,AF132,AE132))*((MIN((VLOOKUP($D132,SALERYCODE,5,0)),(IF($D132=6,AE132,AF132))))),MIN((VLOOKUP($D132,SALERYCODE,3,0)),(AC132+AD132))*(IF($D132=6,AF132,((MIN((VLOOKUP($D132,SALERYCODE,5,0)),AF132)))))))))/IF(AND($D132=2,'ראשי-פרטים כלליים וריכוז הוצאות'!$D$68&lt;&gt;4),1.2,1)</f>
        <v>0</v>
      </c>
      <c r="AI132" s="263"/>
      <c r="AJ132" s="264"/>
      <c r="AK132" s="265"/>
      <c r="AL132" s="266"/>
      <c r="AM132" s="267">
        <f t="shared" ref="AM132:AM195" si="201">IF(OR($AK132=0,$AL132=0),0,IF($D132=6,$AL132*MIN((VLOOKUP($D132,SALERYCODE,5,0)),$AK132),$AK132*MIN((VLOOKUP($D132,SALERYCODE,5,0)),$AL132)))/12</f>
        <v>0</v>
      </c>
      <c r="AN132" s="260">
        <f>+(IF(OR($B132=0,$C132=0,$D132=0,$AI$2&gt;$OE$1),0,IF(OR(AI132=0,AK132=0,AL132=0),0,MIN((VLOOKUP($D132,SALERYCODE,3,0))*(IF($D132=6,AL132,AK132))*((MIN((VLOOKUP($D132,SALERYCODE,5,0)),(IF($D132=6,AK132,AL132))))),MIN((VLOOKUP($D132,SALERYCODE,3,0)),(AI132+AJ132))*(IF($D132=6,AL132,((MIN((VLOOKUP($D132,SALERYCODE,5,0)),AL132)))))))))/IF(AND($D132=2,'ראשי-פרטים כלליים וריכוז הוצאות'!$D$68&lt;&gt;4),1.2,1)</f>
        <v>0</v>
      </c>
      <c r="AO132" s="263"/>
      <c r="AP132" s="264"/>
      <c r="AQ132" s="265"/>
      <c r="AR132" s="266"/>
      <c r="AS132" s="267">
        <f t="shared" ref="AS132:AS195" si="202">IF(OR($AQ132=0,$AR132=0),0,IF($D132=6,$AR132*MIN((VLOOKUP($D132,SALERYCODE,5,0)),$AQ132),$AQ132*MIN((VLOOKUP($D132,SALERYCODE,5,0)),$AR132)))/12</f>
        <v>0</v>
      </c>
      <c r="AT132" s="260">
        <f>+(IF(OR($B132=0,$C132=0,$D132=0,$AO$2&gt;$OE$1),0,IF(OR(AO132=0,AQ132=0,AR132=0),0,MIN((VLOOKUP($D132,SALERYCODE,3,0))*(IF($D132=6,AR132,AQ132))*((MIN((VLOOKUP($D132,SALERYCODE,5,0)),(IF($D132=6,AQ132,AR132))))),MIN((VLOOKUP($D132,SALERYCODE,3,0)),(AO132+AP132))*(IF($D132=6,AR132,((MIN((VLOOKUP($D132,SALERYCODE,5,0)),AR132)))))))))/IF(AND($D132=2,'ראשי-פרטים כלליים וריכוז הוצאות'!$D$68&lt;&gt;4),1.2,1)</f>
        <v>0</v>
      </c>
      <c r="AU132" s="263"/>
      <c r="AV132" s="264"/>
      <c r="AW132" s="265"/>
      <c r="AX132" s="266"/>
      <c r="AY132" s="267">
        <f t="shared" ref="AY132:AY195" si="203">IF(OR($AW132=0,$AX132=0),0,IF($D132=6,$AX132*MIN((VLOOKUP($D132,SALERYCODE,5,0)),$AW132),$AW132*MIN((VLOOKUP($D132,SALERYCODE,5,0)),$AX132)))/12</f>
        <v>0</v>
      </c>
      <c r="AZ132" s="260">
        <f>+(IF(OR($B132=0,$C132=0,$D132=0,$AU$2&gt;$OE$1),0,IF(OR(AU132=0,AW132=0,AX132=0),0,MIN((VLOOKUP($D132,SALERYCODE,3,0))*(IF($D132=6,AX132,AW132))*((MIN((VLOOKUP($D132,SALERYCODE,5,0)),(IF($D132=6,AW132,AX132))))),MIN((VLOOKUP($D132,SALERYCODE,3,0)),(AU132+AV132))*(IF($D132=6,AX132,((MIN((VLOOKUP($D132,SALERYCODE,5,0)),AX132)))))))))/IF(AND($D132=2,'ראשי-פרטים כלליים וריכוז הוצאות'!$D$68&lt;&gt;4),1.2,1)</f>
        <v>0</v>
      </c>
      <c r="BA132" s="263"/>
      <c r="BB132" s="264"/>
      <c r="BC132" s="265"/>
      <c r="BD132" s="266"/>
      <c r="BE132" s="267">
        <f t="shared" ref="BE132:BE195" si="204">IF(OR($BC132=0,$BD132=0),0,IF($D132=6,$BD132*MIN((VLOOKUP($D132,SALERYCODE,5,0)),$BC132),$BC132*MIN((VLOOKUP($D132,SALERYCODE,5,0)),$BD132)))/12</f>
        <v>0</v>
      </c>
      <c r="BF132" s="260">
        <f>+(IF(OR($B132=0,$C132=0,$D132=0,$BA$2&gt;$OE$1),0,IF(OR(BA132=0,BC132=0,BD132=0),0,MIN((VLOOKUP($D132,SALERYCODE,3,0))*(IF($D132=6,BD132,BC132))*((MIN((VLOOKUP($D132,SALERYCODE,5,0)),(IF($D132=6,BC132,BD132))))),MIN((VLOOKUP($D132,SALERYCODE,3,0)),(BA132+BB132))*(IF($D132=6,BD132,((MIN((VLOOKUP($D132,SALERYCODE,5,0)),BD132)))))))))/IF(AND($D132=2,'ראשי-פרטים כלליים וריכוז הוצאות'!$D$68&lt;&gt;4),1.2,1)</f>
        <v>0</v>
      </c>
      <c r="BG132" s="263"/>
      <c r="BH132" s="264"/>
      <c r="BI132" s="265"/>
      <c r="BJ132" s="266"/>
      <c r="BK132" s="267">
        <f t="shared" ref="BK132:BK195" si="205">IF(OR($BI132=0,$BJ132=0),0,IF($D132=6,$BJ132*MIN((VLOOKUP($D132,SALERYCODE,5,0)),$BI132),$BI132*MIN((VLOOKUP($D132,SALERYCODE,5,0)),$BJ132)))/12</f>
        <v>0</v>
      </c>
      <c r="BL132" s="260">
        <f>+(IF(OR($B132=0,$C132=0,$D132=0,$BG$2&gt;$OE$1),0,IF(OR(BG132=0,BI132=0,BJ132=0),0,MIN((VLOOKUP($D132,SALERYCODE,3,0))*(IF($D132=6,BJ132,BI132))*((MIN((VLOOKUP($D132,SALERYCODE,5,0)),(IF($D132=6,BI132,BJ132))))),MIN((VLOOKUP($D132,SALERYCODE,3,0)),(BG132+BH132))*(IF($D132=6,BJ132,((MIN((VLOOKUP($D132,SALERYCODE,5,0)),BJ132)))))))))/IF(AND($D132=2,'ראשי-פרטים כלליים וריכוז הוצאות'!$D$68&lt;&gt;4),1.2,1)</f>
        <v>0</v>
      </c>
      <c r="BM132" s="263"/>
      <c r="BN132" s="264"/>
      <c r="BO132" s="265"/>
      <c r="BP132" s="266"/>
      <c r="BQ132" s="267">
        <f t="shared" ref="BQ132:BQ195" si="206">IF(OR($BO132=0,$BP132=0),0,IF($D132=6,$BP132*MIN((VLOOKUP($D132,SALERYCODE,5,0)),$BO132),$BO132*MIN((VLOOKUP($D132,SALERYCODE,5,0)),$BP132)))/12</f>
        <v>0</v>
      </c>
      <c r="BR132" s="260">
        <f>+(IF(OR($B132=0,$C132=0,$D132=0,$BM$2&gt;$OE$1),0,IF(OR(BM132=0,BO132=0,BP132=0),0,MIN((VLOOKUP($D132,SALERYCODE,3,0))*(IF($D132=6,BP132,BO132))*((MIN((VLOOKUP($D132,SALERYCODE,5,0)),(IF($D132=6,BO132,BP132))))),MIN((VLOOKUP($D132,SALERYCODE,3,0)),(BM132+BN132))*(IF($D132=6,BP132,((MIN((VLOOKUP($D132,SALERYCODE,5,0)),BP132)))))))))/IF(AND($D132=2,'ראשי-פרטים כלליים וריכוז הוצאות'!$D$68&lt;&gt;4),1.2,1)</f>
        <v>0</v>
      </c>
      <c r="BS132" s="263"/>
      <c r="BT132" s="264"/>
      <c r="BU132" s="265"/>
      <c r="BV132" s="266"/>
      <c r="BW132" s="267">
        <f t="shared" ref="BW132:BW195" si="207">IF(OR($BU132=0,$BV132=0),0,IF($D132=6,$BV132*MIN((VLOOKUP($D132,SALERYCODE,5,0)),$BU132),$BU132*MIN((VLOOKUP($D132,SALERYCODE,5,0)),$BV132)))/12</f>
        <v>0</v>
      </c>
      <c r="BX132" s="260">
        <f>+(IF(OR($B132=0,$C132=0,$D132=0,$BS$2&gt;$OE$1),0,IF(OR(BS132=0,BU132=0,BV132=0),0,MIN((VLOOKUP($D132,SALERYCODE,3,0))*(IF($D132=6,BV132,BU132))*((MIN((VLOOKUP($D132,SALERYCODE,5,0)),(IF($D132=6,BU132,BV132))))),MIN((VLOOKUP($D132,SALERYCODE,3,0)),(BS132+BT132))*(IF($D132=6,BV132,((MIN((VLOOKUP($D132,SALERYCODE,5,0)),BV132)))))))))/IF(AND($D132=2,'ראשי-פרטים כלליים וריכוז הוצאות'!$D$68&lt;&gt;4),1.2,1)</f>
        <v>0</v>
      </c>
      <c r="BY132" s="263"/>
      <c r="BZ132" s="264"/>
      <c r="CA132" s="265"/>
      <c r="CB132" s="266"/>
      <c r="CC132" s="267">
        <f t="shared" ref="CC132:CC195" si="208">IF(OR($CA132=0,$CB132=0),0,IF($D132=6,$CB132*MIN((VLOOKUP($D132,SALERYCODE,5,0)),$CA132),$CA132*MIN((VLOOKUP($D132,SALERYCODE,5,0)),$CB132)))/12</f>
        <v>0</v>
      </c>
      <c r="CD132" s="260">
        <f>+(IF(OR($B132=0,$C132=0,$D132=0,$BY$2&gt;$OE$1),0,IF(OR(BY132=0,CA132=0,CB132=0),0,MIN((VLOOKUP($D132,SALERYCODE,3,0))*(IF($D132=6,CB132,CA132))*((MIN((VLOOKUP($D132,SALERYCODE,5,0)),(IF($D132=6,CA132,CB132))))),MIN((VLOOKUP($D132,SALERYCODE,3,0)),(BY132+BZ132))*(IF($D132=6,CB132,((MIN((VLOOKUP($D132,SALERYCODE,5,0)),CB132)))))))))/IF(AND($D132=2,'ראשי-פרטים כלליים וריכוז הוצאות'!$D$68&lt;&gt;4),1.2,1)</f>
        <v>0</v>
      </c>
      <c r="CE132" s="263"/>
      <c r="CF132" s="264"/>
      <c r="CG132" s="265"/>
      <c r="CH132" s="266"/>
      <c r="CI132" s="267">
        <f t="shared" ref="CI132:CI195" si="209">IF(OR($CG132=0,$CH132=0),0,IF($D132=6,$CH132*MIN((VLOOKUP($D132,SALERYCODE,5,0)),$CG132),$CG132*MIN((VLOOKUP($D132,SALERYCODE,5,0)),$CH132)))/12</f>
        <v>0</v>
      </c>
      <c r="CJ132" s="260">
        <f>+(IF(OR($B132=0,$C132=0,$D132=0,$CE$2&gt;$OE$1),0,IF(OR(CE132=0,CG132=0,CH132=0),0,MIN((VLOOKUP($D132,SALERYCODE,3,0))*(IF($D132=6,CH132,CG132))*((MIN((VLOOKUP($D132,SALERYCODE,5,0)),(IF($D132=6,CG132,CH132))))),MIN((VLOOKUP($D132,SALERYCODE,3,0)),(CE132+CF132))*(IF($D132=6,CH132,((MIN((VLOOKUP($D132,SALERYCODE,5,0)),CH132)))))))))/IF(AND($D132=2,'ראשי-פרטים כלליים וריכוז הוצאות'!$D$68&lt;&gt;4),1.2,1)</f>
        <v>0</v>
      </c>
      <c r="CK132" s="263"/>
      <c r="CL132" s="264"/>
      <c r="CM132" s="265"/>
      <c r="CN132" s="266"/>
      <c r="CO132" s="267">
        <f t="shared" ref="CO132:CO195" si="210">IF(OR($CM132=0,$CN132=0),0,IF($D132=6,$CN132*MIN((VLOOKUP($D132,SALERYCODE,5,0)),$CM132),$CM132*MIN((VLOOKUP($D132,SALERYCODE,5,0)),$CN132)))/12</f>
        <v>0</v>
      </c>
      <c r="CP132" s="260">
        <f>+(IF(OR($B132=0,$C132=0,$D132=0,$CK$2&gt;$OE$1),0,IF(OR(CK132=0,CM132=0,CN132=0),0,MIN((VLOOKUP($D132,SALERYCODE,3,0))*(IF($D132=6,CN132,CM132))*((MIN((VLOOKUP($D132,SALERYCODE,5,0)),(IF($D132=6,CM132,CN132))))),MIN((VLOOKUP($D132,SALERYCODE,3,0)),(CK132+CL132))*(IF($D132=6,CN132,((MIN((VLOOKUP($D132,SALERYCODE,5,0)),CN132)))))))))/IF(AND($D132=2,'ראשי-פרטים כלליים וריכוז הוצאות'!$D$68&lt;&gt;4),1.2,1)</f>
        <v>0</v>
      </c>
      <c r="CQ132" s="263"/>
      <c r="CR132" s="264"/>
      <c r="CS132" s="265"/>
      <c r="CT132" s="266"/>
      <c r="CU132" s="267">
        <f t="shared" ref="CU132:CU195" si="211">IF(OR($CS132=0,$CT132=0),0,IF($D132=6,$CT132*MIN((VLOOKUP($D132,SALERYCODE,5,0)),$CS132),$CS132*MIN((VLOOKUP($D132,SALERYCODE,5,0)),$CT132)))/12</f>
        <v>0</v>
      </c>
      <c r="CV132" s="260">
        <f>+(IF(OR($B132=0,$C132=0,$D132=0,$CQ$2&gt;$OE$1),0,IF(OR(CQ132=0,CS132=0,CT132=0),0,MIN((VLOOKUP($D132,SALERYCODE,3,0))*(IF($D132=6,CT132,CS132))*((MIN((VLOOKUP($D132,SALERYCODE,5,0)),(IF($D132=6,CS132,CT132))))),MIN((VLOOKUP($D132,SALERYCODE,3,0)),(CQ132+CR132))*(IF($D132=6,CT132,((MIN((VLOOKUP($D132,SALERYCODE,5,0)),CT132)))))))))/IF(AND($D132=2,'ראשי-פרטים כלליים וריכוז הוצאות'!$D$68&lt;&gt;4),1.2,1)</f>
        <v>0</v>
      </c>
      <c r="CW132" s="263"/>
      <c r="CX132" s="264"/>
      <c r="CY132" s="265"/>
      <c r="CZ132" s="266"/>
      <c r="DA132" s="267">
        <f t="shared" ref="DA132:DA195" si="212">IF(OR($CY132=0,$CZ132=0),0,IF($D132=6,$CZ132*MIN((VLOOKUP($D132,SALERYCODE,5,0)),$CY132),$CY132*MIN((VLOOKUP($D132,SALERYCODE,5,0)),$CZ132)))/12</f>
        <v>0</v>
      </c>
      <c r="DB132" s="260">
        <f>+(IF(OR($B132=0,$C132=0,$D132=0,$CW$2&gt;$OE$1),0,IF(OR(CW132=0,CY132=0,CZ132=0),0,MIN((VLOOKUP($D132,SALERYCODE,3,0))*(IF($D132=6,CZ132,CY132))*((MIN((VLOOKUP($D132,SALERYCODE,5,0)),(IF($D132=6,CY132,CZ132))))),MIN((VLOOKUP($D132,SALERYCODE,3,0)),(CW132+CX132))*(IF($D132=6,CZ132,((MIN((VLOOKUP($D132,SALERYCODE,5,0)),CZ132)))))))))/IF(AND($D132=2,'ראשי-פרטים כלליים וריכוז הוצאות'!$D$68&lt;&gt;4),1.2,1)</f>
        <v>0</v>
      </c>
      <c r="DC132" s="263"/>
      <c r="DD132" s="264"/>
      <c r="DE132" s="265"/>
      <c r="DF132" s="266"/>
      <c r="DG132" s="267">
        <f t="shared" ref="DG132:DG195" si="213">IF(OR(DE132=0,DF132=0),0,IF($D132=6,DF132*MIN((VLOOKUP($D132,SALERYCODE,5,0)),DE132),DE132*MIN((VLOOKUP($D132,SALERYCODE,5,0)),DF132)))/12</f>
        <v>0</v>
      </c>
      <c r="DH132" s="260">
        <f>+(IF(OR($B132=0,$C132=0,$D132=0,$DC$2&gt;$OE$1),0,IF(OR(DC132=0,DE132=0,DF132=0),0,MIN((VLOOKUP($D132,SALERYCODE,3,0))*(IF($D132=6,DF132,DE132))*((MIN((VLOOKUP($D132,SALERYCODE,5,0)),(IF($D132=6,DE132,DF132))))),MIN((VLOOKUP($D132,SALERYCODE,3,0)),(DC132+DD132))*(IF($D132=6,DF132,((MIN((VLOOKUP($D132,SALERYCODE,5,0)),DF132)))))))))/IF(AND($D132=2,'ראשי-פרטים כלליים וריכוז הוצאות'!$D$68&lt;&gt;4),1.2,1)</f>
        <v>0</v>
      </c>
      <c r="DI132" s="263"/>
      <c r="DJ132" s="264"/>
      <c r="DK132" s="265"/>
      <c r="DL132" s="266"/>
      <c r="DM132" s="267">
        <f t="shared" ref="DM132:DM195" si="214">IF(OR(DK132=0,DL132=0),0,IF($D132=6,DL132*MIN((VLOOKUP($D132,SALERYCODE,5,0)),DK132),DK132*MIN((VLOOKUP($D132,SALERYCODE,5,0)),DL132)))/12</f>
        <v>0</v>
      </c>
      <c r="DN132" s="260">
        <f>+(IF(OR($B132=0,$C132=0,$D132=0,$DC$2&gt;$OE$1),0,IF(OR(DI132=0,DK132=0,DL132=0),0,MIN((VLOOKUP($D132,SALERYCODE,3,0))*(IF($D132=6,DL132,DK132))*((MIN((VLOOKUP($D132,SALERYCODE,5,0)),(IF($D132=6,DK132,DL132))))),MIN((VLOOKUP($D132,SALERYCODE,3,0)),(DI132+DJ132))*(IF($D132=6,DL132,((MIN((VLOOKUP($D132,SALERYCODE,5,0)),DL132)))))))))/IF(AND($D132=2,'ראשי-פרטים כלליים וריכוז הוצאות'!$D$68&lt;&gt;4),1.2,1)</f>
        <v>0</v>
      </c>
      <c r="DO132" s="263"/>
      <c r="DP132" s="264"/>
      <c r="DQ132" s="265"/>
      <c r="DR132" s="266"/>
      <c r="DS132" s="267">
        <f t="shared" ref="DS132:DS195" si="215">IF(OR(DQ132=0,DR132=0),0,IF($D132=6,DR132*MIN((VLOOKUP($D132,SALERYCODE,5,0)),DQ132),DQ132*MIN((VLOOKUP($D132,SALERYCODE,5,0)),DR132)))/12</f>
        <v>0</v>
      </c>
      <c r="DT132" s="260">
        <f>+(IF(OR($B132=0,$C132=0,$D132=0,$DC$2&gt;$OE$1),0,IF(OR(DO132=0,DQ132=0,DR132=0),0,MIN((VLOOKUP($D132,SALERYCODE,3,0))*(IF($D132=6,DR132,DQ132))*((MIN((VLOOKUP($D132,SALERYCODE,5,0)),(IF($D132=6,DQ132,DR132))))),MIN((VLOOKUP($D132,SALERYCODE,3,0)),(DO132+DP132))*(IF($D132=6,DR132,((MIN((VLOOKUP($D132,SALERYCODE,5,0)),DR132)))))))))/IF(AND($D132=2,'ראשי-פרטים כלליים וריכוז הוצאות'!$D$68&lt;&gt;4),1.2,1)</f>
        <v>0</v>
      </c>
      <c r="DU132" s="263"/>
      <c r="DV132" s="264"/>
      <c r="DW132" s="265"/>
      <c r="DX132" s="266"/>
      <c r="DY132" s="267">
        <f t="shared" ref="DY132:DY195" si="216">IF(OR(DW132=0,DX132=0),0,IF($D132=6,DX132*MIN((VLOOKUP($D132,SALERYCODE,5,0)),DW132),DW132*MIN((VLOOKUP($D132,SALERYCODE,5,0)),DX132)))/12</f>
        <v>0</v>
      </c>
      <c r="DZ132" s="260">
        <f>+(IF(OR($B132=0,$C132=0,$D132=0,$DC$2&gt;$OE$1),0,IF(OR(DU132=0,DW132=0,DX132=0),0,MIN((VLOOKUP($D132,SALERYCODE,3,0))*(IF($D132=6,DX132,DW132))*((MIN((VLOOKUP($D132,SALERYCODE,5,0)),(IF($D132=6,DW132,DX132))))),MIN((VLOOKUP($D132,SALERYCODE,3,0)),(DU132+DV132))*(IF($D132=6,DX132,((MIN((VLOOKUP($D132,SALERYCODE,5,0)),DX132)))))))))/IF(AND($D132=2,'ראשי-פרטים כלליים וריכוז הוצאות'!$D$68&lt;&gt;4),1.2,1)</f>
        <v>0</v>
      </c>
      <c r="EA132" s="263"/>
      <c r="EB132" s="264"/>
      <c r="EC132" s="265"/>
      <c r="ED132" s="266"/>
      <c r="EE132" s="267">
        <f t="shared" ref="EE132:EE195" si="217">IF(OR(EC132=0,ED132=0),0,IF($D132=6,ED132*MIN((VLOOKUP($D132,SALERYCODE,5,0)),EC132),EC132*MIN((VLOOKUP($D132,SALERYCODE,5,0)),ED132)))/12</f>
        <v>0</v>
      </c>
      <c r="EF132" s="260">
        <f>+(IF(OR($B132=0,$C132=0,$D132=0,$DC$2&gt;$OE$1),0,IF(OR(EA132=0,EC132=0,ED132=0),0,MIN((VLOOKUP($D132,SALERYCODE,3,0))*(IF($D132=6,ED132,EC132))*((MIN((VLOOKUP($D132,SALERYCODE,5,0)),(IF($D132=6,EC132,ED132))))),MIN((VLOOKUP($D132,SALERYCODE,3,0)),(EA132+EB132))*(IF($D132=6,ED132,((MIN((VLOOKUP($D132,SALERYCODE,5,0)),ED132)))))))))/IF(AND($D132=2,'ראשי-פרטים כלליים וריכוז הוצאות'!$D$68&lt;&gt;4),1.2,1)</f>
        <v>0</v>
      </c>
      <c r="EG132" s="263"/>
      <c r="EH132" s="264"/>
      <c r="EI132" s="265"/>
      <c r="EJ132" s="266"/>
      <c r="EK132" s="267">
        <f t="shared" ref="EK132:EK195" si="218">IF(OR(EI132=0,EJ132=0),0,IF($D132=6,EJ132*MIN((VLOOKUP($D132,SALERYCODE,5,0)),EI132),EI132*MIN((VLOOKUP($D132,SALERYCODE,5,0)),EJ132)))/12</f>
        <v>0</v>
      </c>
      <c r="EL132" s="260">
        <f>+(IF(OR($B132=0,$C132=0,$D132=0,$DC$2&gt;$OE$1),0,IF(OR(EG132=0,EI132=0,EJ132=0),0,MIN((VLOOKUP($D132,SALERYCODE,3,0))*(IF($D132=6,EJ132,EI132))*((MIN((VLOOKUP($D132,SALERYCODE,5,0)),(IF($D132=6,EI132,EJ132))))),MIN((VLOOKUP($D132,SALERYCODE,3,0)),(EG132+EH132))*(IF($D132=6,EJ132,((MIN((VLOOKUP($D132,SALERYCODE,5,0)),EJ132)))))))))/IF(AND($D132=2,'ראשי-פרטים כלליים וריכוז הוצאות'!$D$68&lt;&gt;4),1.2,1)</f>
        <v>0</v>
      </c>
      <c r="EM132" s="263"/>
      <c r="EN132" s="264"/>
      <c r="EO132" s="265"/>
      <c r="EP132" s="266"/>
      <c r="EQ132" s="267">
        <f t="shared" ref="EQ132:EQ195" si="219">IF(OR(EO132=0,EP132=0),0,IF($D132=6,EP132*MIN((VLOOKUP($D132,SALERYCODE,5,0)),EO132),EO132*MIN((VLOOKUP($D132,SALERYCODE,5,0)),EP132)))/12</f>
        <v>0</v>
      </c>
      <c r="ER132" s="260">
        <f>+(IF(OR($B132=0,$C132=0,$D132=0,$DC$2&gt;$OE$1),0,IF(OR(EM132=0,EO132=0,EP132=0),0,MIN((VLOOKUP($D132,SALERYCODE,3,0))*(IF($D132=6,EP132,EO132))*((MIN((VLOOKUP($D132,SALERYCODE,5,0)),(IF($D132=6,EO132,EP132))))),MIN((VLOOKUP($D132,SALERYCODE,3,0)),(EM132+EN132))*(IF($D132=6,EP132,((MIN((VLOOKUP($D132,SALERYCODE,5,0)),EP132)))))))))/IF(AND($D132=2,'ראשי-פרטים כלליים וריכוז הוצאות'!$D$68&lt;&gt;4),1.2,1)</f>
        <v>0</v>
      </c>
      <c r="ES132" s="263"/>
      <c r="ET132" s="264"/>
      <c r="EU132" s="265"/>
      <c r="EV132" s="266"/>
      <c r="EW132" s="267">
        <f t="shared" ref="EW132:EW195" si="220">IF(OR(EU132=0,EV132=0),0,IF($D132=6,EV132*MIN((VLOOKUP($D132,SALERYCODE,5,0)),EU132),EU132*MIN((VLOOKUP($D132,SALERYCODE,5,0)),EV132)))/12</f>
        <v>0</v>
      </c>
      <c r="EX132" s="260">
        <f>+(IF(OR($B132=0,$C132=0,$D132=0,$DC$2&gt;$OE$1),0,IF(OR(ES132=0,EU132=0,EV132=0),0,MIN((VLOOKUP($D132,SALERYCODE,3,0))*(IF($D132=6,EV132,EU132))*((MIN((VLOOKUP($D132,SALERYCODE,5,0)),(IF($D132=6,EU132,EV132))))),MIN((VLOOKUP($D132,SALERYCODE,3,0)),(ES132+ET132))*(IF($D132=6,EV132,((MIN((VLOOKUP($D132,SALERYCODE,5,0)),EV132)))))))))/IF(AND($D132=2,'ראשי-פרטים כלליים וריכוז הוצאות'!$D$68&lt;&gt;4),1.2,1)</f>
        <v>0</v>
      </c>
      <c r="EY132" s="263"/>
      <c r="EZ132" s="264"/>
      <c r="FA132" s="265"/>
      <c r="FB132" s="266"/>
      <c r="FC132" s="267">
        <f t="shared" ref="FC132:FC195" si="221">IF(OR(FA132=0,FB132=0),0,IF($D132=6,FB132*MIN((VLOOKUP($D132,SALERYCODE,5,0)),FA132),FA132*MIN((VLOOKUP($D132,SALERYCODE,5,0)),FB132)))/12</f>
        <v>0</v>
      </c>
      <c r="FD132" s="260">
        <f>+(IF(OR($B132=0,$C132=0,$D132=0,$DC$2&gt;$OE$1),0,IF(OR(EY132=0,FA132=0,FB132=0),0,MIN((VLOOKUP($D132,SALERYCODE,3,0))*(IF($D132=6,FB132,FA132))*((MIN((VLOOKUP($D132,SALERYCODE,5,0)),(IF($D132=6,FA132,FB132))))),MIN((VLOOKUP($D132,SALERYCODE,3,0)),(EY132+EZ132))*(IF($D132=6,FB132,((MIN((VLOOKUP($D132,SALERYCODE,5,0)),FB132)))))))))/IF(AND($D132=2,'ראשי-פרטים כלליים וריכוז הוצאות'!$D$68&lt;&gt;4),1.2,1)</f>
        <v>0</v>
      </c>
      <c r="FE132" s="263"/>
      <c r="FF132" s="264"/>
      <c r="FG132" s="265"/>
      <c r="FH132" s="266"/>
      <c r="FI132" s="267">
        <f t="shared" ref="FI132:FI195" si="222">IF(OR(FG132=0,FH132=0),0,IF($D132=6,FH132*MIN((VLOOKUP($D132,SALERYCODE,5,0)),FG132),FG132*MIN((VLOOKUP($D132,SALERYCODE,5,0)),FH132)))/12</f>
        <v>0</v>
      </c>
      <c r="FJ132" s="260">
        <f>+(IF(OR($B132=0,$C132=0,$D132=0,$DC$2&gt;$OE$1),0,IF(OR(FE132=0,FG132=0,FH132=0),0,MIN((VLOOKUP($D132,SALERYCODE,3,0))*(IF($D132=6,FH132,FG132))*((MIN((VLOOKUP($D132,SALERYCODE,5,0)),(IF($D132=6,FG132,FH132))))),MIN((VLOOKUP($D132,SALERYCODE,3,0)),(FE132+FF132))*(IF($D132=6,FH132,((MIN((VLOOKUP($D132,SALERYCODE,5,0)),FH132)))))))))/IF(AND($D132=2,'ראשי-פרטים כלליים וריכוז הוצאות'!$D$68&lt;&gt;4),1.2,1)</f>
        <v>0</v>
      </c>
      <c r="FK132" s="263"/>
      <c r="FL132" s="264"/>
      <c r="FM132" s="265"/>
      <c r="FN132" s="266"/>
      <c r="FO132" s="267">
        <f t="shared" ref="FO132:FO195" si="223">IF(OR(FM132=0,FN132=0),0,IF($D132=6,FN132*MIN((VLOOKUP($D132,SALERYCODE,5,0)),FM132),FM132*MIN((VLOOKUP($D132,SALERYCODE,5,0)),FN132)))/12</f>
        <v>0</v>
      </c>
      <c r="FP132" s="260">
        <f>+(IF(OR($B132=0,$C132=0,$D132=0,$DC$2&gt;$OE$1),0,IF(OR(FK132=0,FM132=0,FN132=0),0,MIN((VLOOKUP($D132,SALERYCODE,3,0))*(IF($D132=6,FN132,FM132))*((MIN((VLOOKUP($D132,SALERYCODE,5,0)),(IF($D132=6,FM132,FN132))))),MIN((VLOOKUP($D132,SALERYCODE,3,0)),(FK132+FL132))*(IF($D132=6,FN132,((MIN((VLOOKUP($D132,SALERYCODE,5,0)),FN132)))))))))/IF(AND($D132=2,'ראשי-פרטים כלליים וריכוז הוצאות'!$D$68&lt;&gt;4),1.2,1)</f>
        <v>0</v>
      </c>
      <c r="FQ132" s="263"/>
      <c r="FR132" s="264"/>
      <c r="FS132" s="265"/>
      <c r="FT132" s="266"/>
      <c r="FU132" s="267">
        <f t="shared" ref="FU132:FU195" si="224">IF(OR(FS132=0,FT132=0),0,IF($D132=6,FT132*MIN((VLOOKUP($D132,SALERYCODE,5,0)),FS132),FS132*MIN((VLOOKUP($D132,SALERYCODE,5,0)),FT132)))/12</f>
        <v>0</v>
      </c>
      <c r="FV132" s="260">
        <f>+(IF(OR($B132=0,$C132=0,$D132=0,$DC$2&gt;$OE$1),0,IF(OR(FQ132=0,FS132=0,FT132=0),0,MIN((VLOOKUP($D132,SALERYCODE,3,0))*(IF($D132=6,FT132,FS132))*((MIN((VLOOKUP($D132,SALERYCODE,5,0)),(IF($D132=6,FS132,FT132))))),MIN((VLOOKUP($D132,SALERYCODE,3,0)),(FQ132+FR132))*(IF($D132=6,FT132,((MIN((VLOOKUP($D132,SALERYCODE,5,0)),FT132)))))))))/IF(AND($D132=2,'ראשי-פרטים כלליים וריכוז הוצאות'!$D$68&lt;&gt;4),1.2,1)</f>
        <v>0</v>
      </c>
      <c r="FW132" s="263"/>
      <c r="FX132" s="264"/>
      <c r="FY132" s="265"/>
      <c r="FZ132" s="266"/>
      <c r="GA132" s="267">
        <f t="shared" ref="GA132:GA195" si="225">IF(OR(FY132=0,FZ132=0),0,IF($D132=6,FZ132*MIN((VLOOKUP($D132,SALERYCODE,5,0)),FY132),FY132*MIN((VLOOKUP($D132,SALERYCODE,5,0)),FZ132)))/12</f>
        <v>0</v>
      </c>
      <c r="GB132" s="260">
        <f>+(IF(OR($B132=0,$C132=0,$D132=0,$DC$2&gt;$OE$1),0,IF(OR(FW132=0,FY132=0,FZ132=0),0,MIN((VLOOKUP($D132,SALERYCODE,3,0))*(IF($D132=6,FZ132,FY132))*((MIN((VLOOKUP($D132,SALERYCODE,5,0)),(IF($D132=6,FY132,FZ132))))),MIN((VLOOKUP($D132,SALERYCODE,3,0)),(FW132+FX132))*(IF($D132=6,FZ132,((MIN((VLOOKUP($D132,SALERYCODE,5,0)),FZ132)))))))))/IF(AND($D132=2,'ראשי-פרטים כלליים וריכוז הוצאות'!$D$68&lt;&gt;4),1.2,1)</f>
        <v>0</v>
      </c>
      <c r="GC132" s="263"/>
      <c r="GD132" s="264"/>
      <c r="GE132" s="265"/>
      <c r="GF132" s="266"/>
      <c r="GG132" s="267">
        <f t="shared" ref="GG132:GG195" si="226">IF(OR(GE132=0,GF132=0),0,IF($D132=6,GF132*MIN((VLOOKUP($D132,SALERYCODE,5,0)),GE132),GE132*MIN((VLOOKUP($D132,SALERYCODE,5,0)),GF132)))/12</f>
        <v>0</v>
      </c>
      <c r="GH132" s="260">
        <f>+(IF(OR($B132=0,$C132=0,$D132=0,$DC$2&gt;$OE$1),0,IF(OR(GC132=0,GE132=0,GF132=0),0,MIN((VLOOKUP($D132,SALERYCODE,3,0))*(IF($D132=6,GF132,GE132))*((MIN((VLOOKUP($D132,SALERYCODE,5,0)),(IF($D132=6,GE132,GF132))))),MIN((VLOOKUP($D132,SALERYCODE,3,0)),(GC132+GD132))*(IF($D132=6,GF132,((MIN((VLOOKUP($D132,SALERYCODE,5,0)),GF132)))))))))/IF(AND($D132=2,'ראשי-פרטים כלליים וריכוז הוצאות'!$D$68&lt;&gt;4),1.2,1)</f>
        <v>0</v>
      </c>
      <c r="GI132" s="263"/>
      <c r="GJ132" s="264"/>
      <c r="GK132" s="265"/>
      <c r="GL132" s="266"/>
      <c r="GM132" s="267">
        <f t="shared" ref="GM132:GM195" si="227">IF(OR(GK132=0,GL132=0),0,IF($D132=6,GL132*MIN((VLOOKUP($D132,SALERYCODE,5,0)),GK132),GK132*MIN((VLOOKUP($D132,SALERYCODE,5,0)),GL132)))/12</f>
        <v>0</v>
      </c>
      <c r="GN132" s="260">
        <f>+(IF(OR($B132=0,$C132=0,$D132=0,$DC$2&gt;$OE$1),0,IF(OR(GI132=0,GK132=0,GL132=0),0,MIN((VLOOKUP($D132,SALERYCODE,3,0))*(IF($D132=6,GL132,GK132))*((MIN((VLOOKUP($D132,SALERYCODE,5,0)),(IF($D132=6,GK132,GL132))))),MIN((VLOOKUP($D132,SALERYCODE,3,0)),(GI132+GJ132))*(IF($D132=6,GL132,((MIN((VLOOKUP($D132,SALERYCODE,5,0)),GL132)))))))))/IF(AND($D132=2,'ראשי-פרטים כלליים וריכוז הוצאות'!$D$68&lt;&gt;4),1.2,1)</f>
        <v>0</v>
      </c>
      <c r="GO132" s="263"/>
      <c r="GP132" s="264"/>
      <c r="GQ132" s="265"/>
      <c r="GR132" s="266"/>
      <c r="GS132" s="267">
        <f t="shared" ref="GS132:GS195" si="228">IF(OR(GQ132=0,GR132=0),0,IF($D132=6,GR132*MIN((VLOOKUP($D132,SALERYCODE,5,0)),GQ132),GQ132*MIN((VLOOKUP($D132,SALERYCODE,5,0)),GR132)))/12</f>
        <v>0</v>
      </c>
      <c r="GT132" s="260">
        <f>+(IF(OR($B132=0,$C132=0,$D132=0,$DC$2&gt;$OE$1),0,IF(OR(GO132=0,GQ132=0,GR132=0),0,MIN((VLOOKUP($D132,SALERYCODE,3,0))*(IF($D132=6,GR132,GQ132))*((MIN((VLOOKUP($D132,SALERYCODE,5,0)),(IF($D132=6,GQ132,GR132))))),MIN((VLOOKUP($D132,SALERYCODE,3,0)),(GO132+GP132))*(IF($D132=6,GR132,((MIN((VLOOKUP($D132,SALERYCODE,5,0)),GR132)))))))))/IF(AND($D132=2,'ראשי-פרטים כלליים וריכוז הוצאות'!$D$68&lt;&gt;4),1.2,1)</f>
        <v>0</v>
      </c>
      <c r="GU132" s="263"/>
      <c r="GV132" s="264"/>
      <c r="GW132" s="265"/>
      <c r="GX132" s="266"/>
      <c r="GY132" s="267">
        <f t="shared" ref="GY132:GY195" si="229">IF(OR(GW132=0,GX132=0),0,IF($D132=6,GX132*MIN((VLOOKUP($D132,SALERYCODE,5,0)),GW132),GW132*MIN((VLOOKUP($D132,SALERYCODE,5,0)),GX132)))/12</f>
        <v>0</v>
      </c>
      <c r="GZ132" s="260">
        <f>+(IF(OR($B132=0,$C132=0,$D132=0,$DC$2&gt;$OE$1),0,IF(OR(GU132=0,GW132=0,GX132=0),0,MIN((VLOOKUP($D132,SALERYCODE,3,0))*(IF($D132=6,GX132,GW132))*((MIN((VLOOKUP($D132,SALERYCODE,5,0)),(IF($D132=6,GW132,GX132))))),MIN((VLOOKUP($D132,SALERYCODE,3,0)),(GU132+GV132))*(IF($D132=6,GX132,((MIN((VLOOKUP($D132,SALERYCODE,5,0)),GX132)))))))))/IF(AND($D132=2,'ראשי-פרטים כלליים וריכוז הוצאות'!$D$68&lt;&gt;4),1.2,1)</f>
        <v>0</v>
      </c>
      <c r="HA132" s="263"/>
      <c r="HB132" s="264"/>
      <c r="HC132" s="265"/>
      <c r="HD132" s="266"/>
      <c r="HE132" s="267">
        <f t="shared" ref="HE132:HE195" si="230">IF(OR(HC132=0,HD132=0),0,IF($D132=6,HD132*MIN((VLOOKUP($D132,SALERYCODE,5,0)),HC132),HC132*MIN((VLOOKUP($D132,SALERYCODE,5,0)),HD132)))/12</f>
        <v>0</v>
      </c>
      <c r="HF132" s="260">
        <f>+(IF(OR($B132=0,$C132=0,$D132=0,$DC$2&gt;$OE$1),0,IF(OR(HA132=0,HC132=0,HD132=0),0,MIN((VLOOKUP($D132,SALERYCODE,3,0))*(IF($D132=6,HD132,HC132))*((MIN((VLOOKUP($D132,SALERYCODE,5,0)),(IF($D132=6,HC132,HD132))))),MIN((VLOOKUP($D132,SALERYCODE,3,0)),(HA132+HB132))*(IF($D132=6,HD132,((MIN((VLOOKUP($D132,SALERYCODE,5,0)),HD132)))))))))/IF(AND($D132=2,'ראשי-פרטים כלליים וריכוז הוצאות'!$D$68&lt;&gt;4),1.2,1)</f>
        <v>0</v>
      </c>
      <c r="HG132" s="263"/>
      <c r="HH132" s="264"/>
      <c r="HI132" s="265"/>
      <c r="HJ132" s="266"/>
      <c r="HK132" s="267">
        <f t="shared" ref="HK132:HK195" si="231">IF(OR(HI132=0,HJ132=0),0,IF($D132=6,HJ132*MIN((VLOOKUP($D132,SALERYCODE,5,0)),HI132),HI132*MIN((VLOOKUP($D132,SALERYCODE,5,0)),HJ132)))/12</f>
        <v>0</v>
      </c>
      <c r="HL132" s="260">
        <f>+(IF(OR($B132=0,$C132=0,$D132=0,$DC$2&gt;$OE$1),0,IF(OR(HG132=0,HI132=0,HJ132=0),0,MIN((VLOOKUP($D132,SALERYCODE,3,0))*(IF($D132=6,HJ132,HI132))*((MIN((VLOOKUP($D132,SALERYCODE,5,0)),(IF($D132=6,HI132,HJ132))))),MIN((VLOOKUP($D132,SALERYCODE,3,0)),(HG132+HH132))*(IF($D132=6,HJ132,((MIN((VLOOKUP($D132,SALERYCODE,5,0)),HJ132)))))))))/IF(AND($D132=2,'ראשי-פרטים כלליים וריכוז הוצאות'!$D$68&lt;&gt;4),1.2,1)</f>
        <v>0</v>
      </c>
      <c r="HM132" s="263"/>
      <c r="HN132" s="264"/>
      <c r="HO132" s="265"/>
      <c r="HP132" s="266"/>
      <c r="HQ132" s="267">
        <f t="shared" ref="HQ132:HQ195" si="232">IF(OR(HO132=0,HP132=0),0,IF($D132=6,HP132*MIN((VLOOKUP($D132,SALERYCODE,5,0)),HO132),HO132*MIN((VLOOKUP($D132,SALERYCODE,5,0)),HP132)))/12</f>
        <v>0</v>
      </c>
      <c r="HR132" s="260">
        <f>+(IF(OR($B132=0,$C132=0,$D132=0,$DC$2&gt;$OE$1),0,IF(OR(HM132=0,HO132=0,HP132=0),0,MIN((VLOOKUP($D132,SALERYCODE,3,0))*(IF($D132=6,HP132,HO132))*((MIN((VLOOKUP($D132,SALERYCODE,5,0)),(IF($D132=6,HO132,HP132))))),MIN((VLOOKUP($D132,SALERYCODE,3,0)),(HM132+HN132))*(IF($D132=6,HP132,((MIN((VLOOKUP($D132,SALERYCODE,5,0)),HP132)))))))))/IF(AND($D132=2,'ראשי-פרטים כלליים וריכוז הוצאות'!$D$68&lt;&gt;4),1.2,1)</f>
        <v>0</v>
      </c>
      <c r="HS132" s="263"/>
      <c r="HT132" s="264"/>
      <c r="HU132" s="265"/>
      <c r="HV132" s="266"/>
      <c r="HW132" s="267">
        <f t="shared" ref="HW132:HW195" si="233">IF(OR(HU132=0,HV132=0),0,IF($D132=6,HV132*MIN((VLOOKUP($D132,SALERYCODE,5,0)),HU132),HU132*MIN((VLOOKUP($D132,SALERYCODE,5,0)),HV132)))/12</f>
        <v>0</v>
      </c>
      <c r="HX132" s="260">
        <f>+(IF(OR($B132=0,$C132=0,$D132=0,$DC$2&gt;$OE$1),0,IF(OR(HS132=0,HU132=0,HV132=0),0,MIN((VLOOKUP($D132,SALERYCODE,3,0))*(IF($D132=6,HV132,HU132))*((MIN((VLOOKUP($D132,SALERYCODE,5,0)),(IF($D132=6,HU132,HV132))))),MIN((VLOOKUP($D132,SALERYCODE,3,0)),(HS132+HT132))*(IF($D132=6,HV132,((MIN((VLOOKUP($D132,SALERYCODE,5,0)),HV132)))))))))/IF(AND($D132=2,'ראשי-פרטים כלליים וריכוז הוצאות'!$D$68&lt;&gt;4),1.2,1)</f>
        <v>0</v>
      </c>
      <c r="HY132" s="263"/>
      <c r="HZ132" s="264"/>
      <c r="IA132" s="265"/>
      <c r="IB132" s="266"/>
      <c r="IC132" s="267">
        <f t="shared" ref="IC132:IC195" si="234">IF(OR(IA132=0,IB132=0),0,IF($D132=6,IB132*MIN((VLOOKUP($D132,SALERYCODE,5,0)),IA132),IA132*MIN((VLOOKUP($D132,SALERYCODE,5,0)),IB132)))/12</f>
        <v>0</v>
      </c>
      <c r="ID132" s="260">
        <f>+(IF(OR($B132=0,$C132=0,$D132=0,$DC$2&gt;$OE$1),0,IF(OR(HY132=0,IA132=0,IB132=0),0,MIN((VLOOKUP($D132,SALERYCODE,3,0))*(IF($D132=6,IB132,IA132))*((MIN((VLOOKUP($D132,SALERYCODE,5,0)),(IF($D132=6,IA132,IB132))))),MIN((VLOOKUP($D132,SALERYCODE,3,0)),(HY132+HZ132))*(IF($D132=6,IB132,((MIN((VLOOKUP($D132,SALERYCODE,5,0)),IB132)))))))))/IF(AND($D132=2,'ראשי-פרטים כלליים וריכוז הוצאות'!$D$68&lt;&gt;4),1.2,1)</f>
        <v>0</v>
      </c>
      <c r="IE132" s="263"/>
      <c r="IF132" s="264"/>
      <c r="IG132" s="265"/>
      <c r="IH132" s="266"/>
      <c r="II132" s="267">
        <f t="shared" ref="II132:II195" si="235">IF(OR(IG132=0,IH132=0),0,IF($D132=6,IH132*MIN((VLOOKUP($D132,SALERYCODE,5,0)),IG132),IG132*MIN((VLOOKUP($D132,SALERYCODE,5,0)),IH132)))/12</f>
        <v>0</v>
      </c>
      <c r="IJ132" s="260">
        <f>+(IF(OR($B132=0,$C132=0,$D132=0,$DC$2&gt;$OE$1),0,IF(OR(IE132=0,IG132=0,IH132=0),0,MIN((VLOOKUP($D132,SALERYCODE,3,0))*(IF($D132=6,IH132,IG132))*((MIN((VLOOKUP($D132,SALERYCODE,5,0)),(IF($D132=6,IG132,IH132))))),MIN((VLOOKUP($D132,SALERYCODE,3,0)),(IE132+IF132))*(IF($D132=6,IH132,((MIN((VLOOKUP($D132,SALERYCODE,5,0)),IH132)))))))))/IF(AND($D132=2,'ראשי-פרטים כלליים וריכוז הוצאות'!$D$68&lt;&gt;4),1.2,1)</f>
        <v>0</v>
      </c>
      <c r="IK132" s="263"/>
      <c r="IL132" s="264"/>
      <c r="IM132" s="265"/>
      <c r="IN132" s="266"/>
      <c r="IO132" s="267">
        <f t="shared" ref="IO132:IO195" si="236">IF(OR(IM132=0,IN132=0),0,IF($D132=6,IN132*MIN((VLOOKUP($D132,SALERYCODE,5,0)),IM132),IM132*MIN((VLOOKUP($D132,SALERYCODE,5,0)),IN132)))/12</f>
        <v>0</v>
      </c>
      <c r="IP132" s="260">
        <f>+(IF(OR($B132=0,$C132=0,$D132=0,$DC$2&gt;$OE$1),0,IF(OR(IK132=0,IM132=0,IN132=0),0,MIN((VLOOKUP($D132,SALERYCODE,3,0))*(IF($D132=6,IN132,IM132))*((MIN((VLOOKUP($D132,SALERYCODE,5,0)),(IF($D132=6,IM132,IN132))))),MIN((VLOOKUP($D132,SALERYCODE,3,0)),(IK132+IL132))*(IF($D132=6,IN132,((MIN((VLOOKUP($D132,SALERYCODE,5,0)),IN132)))))))))/IF(AND($D132=2,'ראשי-פרטים כלליים וריכוז הוצאות'!$D$68&lt;&gt;4),1.2,1)</f>
        <v>0</v>
      </c>
      <c r="IQ132" s="263"/>
      <c r="IR132" s="264"/>
      <c r="IS132" s="265"/>
      <c r="IT132" s="266"/>
      <c r="IU132" s="267">
        <f t="shared" ref="IU132:IU195" si="237">IF(OR(IS132=0,IT132=0),0,IF($D132=6,IT132*MIN((VLOOKUP($D132,SALERYCODE,5,0)),IS132),IS132*MIN((VLOOKUP($D132,SALERYCODE,5,0)),IT132)))/12</f>
        <v>0</v>
      </c>
      <c r="IV132" s="260">
        <f>+(IF(OR($B132=0,$C132=0,$D132=0,$DC$2&gt;$OE$1),0,IF(OR(IQ132=0,IS132=0,IT132=0),0,MIN((VLOOKUP($D132,SALERYCODE,3,0))*(IF($D132=6,IT132,IS132))*((MIN((VLOOKUP($D132,SALERYCODE,5,0)),(IF($D132=6,IS132,IT132))))),MIN((VLOOKUP($D132,SALERYCODE,3,0)),(IQ132+IR132))*(IF($D132=6,IT132,((MIN((VLOOKUP($D132,SALERYCODE,5,0)),IT132)))))))))/IF(AND($D132=2,'ראשי-פרטים כלליים וריכוז הוצאות'!$D$68&lt;&gt;4),1.2,1)</f>
        <v>0</v>
      </c>
      <c r="IW132" s="263"/>
      <c r="IX132" s="264"/>
      <c r="IY132" s="265"/>
      <c r="IZ132" s="266"/>
      <c r="JA132" s="267">
        <f t="shared" ref="JA132:JA195" si="238">IF(OR(IY132=0,IZ132=0),0,IF($D132=6,IZ132*MIN((VLOOKUP($D132,SALERYCODE,5,0)),IY132),IY132*MIN((VLOOKUP($D132,SALERYCODE,5,0)),IZ132)))/12</f>
        <v>0</v>
      </c>
      <c r="JB132" s="260">
        <f>+(IF(OR($B132=0,$C132=0,$D132=0,$DC$2&gt;$OE$1),0,IF(OR(IW132=0,IY132=0,IZ132=0),0,MIN((VLOOKUP($D132,SALERYCODE,3,0))*(IF($D132=6,IZ132,IY132))*((MIN((VLOOKUP($D132,SALERYCODE,5,0)),(IF($D132=6,IY132,IZ132))))),MIN((VLOOKUP($D132,SALERYCODE,3,0)),(IW132+IX132))*(IF($D132=6,IZ132,((MIN((VLOOKUP($D132,SALERYCODE,5,0)),IZ132)))))))))/IF(AND($D132=2,'ראשי-פרטים כלליים וריכוז הוצאות'!$D$68&lt;&gt;4),1.2,1)</f>
        <v>0</v>
      </c>
      <c r="JC132" s="263"/>
      <c r="JD132" s="264"/>
      <c r="JE132" s="265"/>
      <c r="JF132" s="266"/>
      <c r="JG132" s="267">
        <f t="shared" ref="JG132:JG195" si="239">IF(OR(JE132=0,JF132=0),0,IF($D132=6,JF132*MIN((VLOOKUP($D132,SALERYCODE,5,0)),JE132),JE132*MIN((VLOOKUP($D132,SALERYCODE,5,0)),JF132)))/12</f>
        <v>0</v>
      </c>
      <c r="JH132" s="260">
        <f>+(IF(OR($B132=0,$C132=0,$D132=0,$DC$2&gt;$OE$1),0,IF(OR(JC132=0,JE132=0,JF132=0),0,MIN((VLOOKUP($D132,SALERYCODE,3,0))*(IF($D132=6,JF132,JE132))*((MIN((VLOOKUP($D132,SALERYCODE,5,0)),(IF($D132=6,JE132,JF132))))),MIN((VLOOKUP($D132,SALERYCODE,3,0)),(JC132+JD132))*(IF($D132=6,JF132,((MIN((VLOOKUP($D132,SALERYCODE,5,0)),JF132)))))))))/IF(AND($D132=2,'ראשי-פרטים כלליים וריכוז הוצאות'!$D$68&lt;&gt;4),1.2,1)</f>
        <v>0</v>
      </c>
      <c r="JI132" s="263"/>
      <c r="JJ132" s="264"/>
      <c r="JK132" s="265"/>
      <c r="JL132" s="266"/>
      <c r="JM132" s="267">
        <f t="shared" ref="JM132:JM195" si="240">IF(OR(JK132=0,JL132=0),0,IF($D132=6,JL132*MIN((VLOOKUP($D132,SALERYCODE,5,0)),JK132),JK132*MIN((VLOOKUP($D132,SALERYCODE,5,0)),JL132)))/12</f>
        <v>0</v>
      </c>
      <c r="JN132" s="260">
        <f>+(IF(OR($B132=0,$C132=0,$D132=0,$DC$2&gt;$OE$1),0,IF(OR(JI132=0,JK132=0,JL132=0),0,MIN((VLOOKUP($D132,SALERYCODE,3,0))*(IF($D132=6,JL132,JK132))*((MIN((VLOOKUP($D132,SALERYCODE,5,0)),(IF($D132=6,JK132,JL132))))),MIN((VLOOKUP($D132,SALERYCODE,3,0)),(JI132+JJ132))*(IF($D132=6,JL132,((MIN((VLOOKUP($D132,SALERYCODE,5,0)),JL132)))))))))/IF(AND($D132=2,'ראשי-פרטים כלליים וריכוז הוצאות'!$D$68&lt;&gt;4),1.2,1)</f>
        <v>0</v>
      </c>
      <c r="JO132" s="263"/>
      <c r="JP132" s="264"/>
      <c r="JQ132" s="265"/>
      <c r="JR132" s="266"/>
      <c r="JS132" s="267">
        <f t="shared" ref="JS132:JS195" si="241">IF(OR(JQ132=0,JR132=0),0,IF($D132=6,JR132*MIN((VLOOKUP($D132,SALERYCODE,5,0)),JQ132),JQ132*MIN((VLOOKUP($D132,SALERYCODE,5,0)),JR132)))/12</f>
        <v>0</v>
      </c>
      <c r="JT132" s="260">
        <f>+(IF(OR($B132=0,$C132=0,$D132=0,$DC$2&gt;$OE$1),0,IF(OR(JO132=0,JQ132=0,JR132=0),0,MIN((VLOOKUP($D132,SALERYCODE,3,0))*(IF($D132=6,JR132,JQ132))*((MIN((VLOOKUP($D132,SALERYCODE,5,0)),(IF($D132=6,JQ132,JR132))))),MIN((VLOOKUP($D132,SALERYCODE,3,0)),(JO132+JP132))*(IF($D132=6,JR132,((MIN((VLOOKUP($D132,SALERYCODE,5,0)),JR132)))))))))/IF(AND($D132=2,'ראשי-פרטים כלליים וריכוז הוצאות'!$D$68&lt;&gt;4),1.2,1)</f>
        <v>0</v>
      </c>
      <c r="JU132" s="263"/>
      <c r="JV132" s="264"/>
      <c r="JW132" s="265"/>
      <c r="JX132" s="266"/>
      <c r="JY132" s="267">
        <f t="shared" ref="JY132:JY195" si="242">IF(OR(JW132=0,JX132=0),0,IF($D132=6,JX132*MIN((VLOOKUP($D132,SALERYCODE,5,0)),JW132),JW132*MIN((VLOOKUP($D132,SALERYCODE,5,0)),JX132)))/12</f>
        <v>0</v>
      </c>
      <c r="JZ132" s="260">
        <f>+(IF(OR($B132=0,$C132=0,$D132=0,$DC$2&gt;$OE$1),0,IF(OR(JU132=0,JW132=0,JX132=0),0,MIN((VLOOKUP($D132,SALERYCODE,3,0))*(IF($D132=6,JX132,JW132))*((MIN((VLOOKUP($D132,SALERYCODE,5,0)),(IF($D132=6,JW132,JX132))))),MIN((VLOOKUP($D132,SALERYCODE,3,0)),(JU132+JV132))*(IF($D132=6,JX132,((MIN((VLOOKUP($D132,SALERYCODE,5,0)),JX132)))))))))/IF(AND($D132=2,'ראשי-פרטים כלליים וריכוז הוצאות'!$D$68&lt;&gt;4),1.2,1)</f>
        <v>0</v>
      </c>
      <c r="KA132" s="263"/>
      <c r="KB132" s="264"/>
      <c r="KC132" s="265"/>
      <c r="KD132" s="266"/>
      <c r="KE132" s="267">
        <f t="shared" ref="KE132:KE195" si="243">IF(OR(KC132=0,KD132=0),0,IF($D132=6,KD132*MIN((VLOOKUP($D132,SALERYCODE,5,0)),KC132),KC132*MIN((VLOOKUP($D132,SALERYCODE,5,0)),KD132)))/12</f>
        <v>0</v>
      </c>
      <c r="KF132" s="260">
        <f>+(IF(OR($B132=0,$C132=0,$D132=0,$DC$2&gt;$OE$1),0,IF(OR(KA132=0,KC132=0,KD132=0),0,MIN((VLOOKUP($D132,SALERYCODE,3,0))*(IF($D132=6,KD132,KC132))*((MIN((VLOOKUP($D132,SALERYCODE,5,0)),(IF($D132=6,KC132,KD132))))),MIN((VLOOKUP($D132,SALERYCODE,3,0)),(KA132+KB132))*(IF($D132=6,KD132,((MIN((VLOOKUP($D132,SALERYCODE,5,0)),KD132)))))))))/IF(AND($D132=2,'ראשי-פרטים כלליים וריכוז הוצאות'!$D$68&lt;&gt;4),1.2,1)</f>
        <v>0</v>
      </c>
      <c r="KG132" s="263"/>
      <c r="KH132" s="264"/>
      <c r="KI132" s="265"/>
      <c r="KJ132" s="266"/>
      <c r="KK132" s="267">
        <f t="shared" ref="KK132:KK195" si="244">IF(OR(KI132=0,KJ132=0),0,IF($D132=6,KJ132*MIN((VLOOKUP($D132,SALERYCODE,5,0)),KI132),KI132*MIN((VLOOKUP($D132,SALERYCODE,5,0)),KJ132)))/12</f>
        <v>0</v>
      </c>
      <c r="KL132" s="260">
        <f>+(IF(OR($B132=0,$C132=0,$D132=0,$DC$2&gt;$OE$1),0,IF(OR(KG132=0,KI132=0,KJ132=0),0,MIN((VLOOKUP($D132,SALERYCODE,3,0))*(IF($D132=6,KJ132,KI132))*((MIN((VLOOKUP($D132,SALERYCODE,5,0)),(IF($D132=6,KI132,KJ132))))),MIN((VLOOKUP($D132,SALERYCODE,3,0)),(KG132+KH132))*(IF($D132=6,KJ132,((MIN((VLOOKUP($D132,SALERYCODE,5,0)),KJ132)))))))))/IF(AND($D132=2,'ראשי-פרטים כלליים וריכוז הוצאות'!$D$68&lt;&gt;4),1.2,1)</f>
        <v>0</v>
      </c>
      <c r="KM132" s="263"/>
      <c r="KN132" s="264"/>
      <c r="KO132" s="265"/>
      <c r="KP132" s="266"/>
      <c r="KQ132" s="267">
        <f t="shared" ref="KQ132:KQ195" si="245">IF(OR(KO132=0,KP132=0),0,IF($D132=6,KP132*MIN((VLOOKUP($D132,SALERYCODE,5,0)),KO132),KO132*MIN((VLOOKUP($D132,SALERYCODE,5,0)),KP132)))/12</f>
        <v>0</v>
      </c>
      <c r="KR132" s="260">
        <f>+(IF(OR($B132=0,$C132=0,$D132=0,$DC$2&gt;$OE$1),0,IF(OR(KM132=0,KO132=0,KP132=0),0,MIN((VLOOKUP($D132,SALERYCODE,3,0))*(IF($D132=6,KP132,KO132))*((MIN((VLOOKUP($D132,SALERYCODE,5,0)),(IF($D132=6,KO132,KP132))))),MIN((VLOOKUP($D132,SALERYCODE,3,0)),(KM132+KN132))*(IF($D132=6,KP132,((MIN((VLOOKUP($D132,SALERYCODE,5,0)),KP132)))))))))/IF(AND($D132=2,'ראשי-פרטים כלליים וריכוז הוצאות'!$D$68&lt;&gt;4),1.2,1)</f>
        <v>0</v>
      </c>
      <c r="KS132" s="263"/>
      <c r="KT132" s="264"/>
      <c r="KU132" s="265"/>
      <c r="KV132" s="266"/>
      <c r="KW132" s="267">
        <f t="shared" ref="KW132:KW195" si="246">IF(OR(KU132=0,KV132=0),0,IF($D132=6,KV132*MIN((VLOOKUP($D132,SALERYCODE,5,0)),KU132),KU132*MIN((VLOOKUP($D132,SALERYCODE,5,0)),KV132)))/12</f>
        <v>0</v>
      </c>
      <c r="KX132" s="260">
        <f>+(IF(OR($B132=0,$C132=0,$D132=0,$DC$2&gt;$OE$1),0,IF(OR(KS132=0,KU132=0,KV132=0),0,MIN((VLOOKUP($D132,SALERYCODE,3,0))*(IF($D132=6,KV132,KU132))*((MIN((VLOOKUP($D132,SALERYCODE,5,0)),(IF($D132=6,KU132,KV132))))),MIN((VLOOKUP($D132,SALERYCODE,3,0)),(KS132+KT132))*(IF($D132=6,KV132,((MIN((VLOOKUP($D132,SALERYCODE,5,0)),KV132)))))))))/IF(AND($D132=2,'ראשי-פרטים כלליים וריכוז הוצאות'!$D$68&lt;&gt;4),1.2,1)</f>
        <v>0</v>
      </c>
      <c r="KY132" s="263"/>
      <c r="KZ132" s="264"/>
      <c r="LA132" s="265"/>
      <c r="LB132" s="266"/>
      <c r="LC132" s="267">
        <f t="shared" ref="LC132:LC195" si="247">IF(OR(LA132=0,LB132=0),0,IF($D132=6,LB132*MIN((VLOOKUP($D132,SALERYCODE,5,0)),LA132),LA132*MIN((VLOOKUP($D132,SALERYCODE,5,0)),LB132)))/12</f>
        <v>0</v>
      </c>
      <c r="LD132" s="260">
        <f>+(IF(OR($B132=0,$C132=0,$D132=0,$DC$2&gt;$OE$1),0,IF(OR(KY132=0,LA132=0,LB132=0),0,MIN((VLOOKUP($D132,SALERYCODE,3,0))*(IF($D132=6,LB132,LA132))*((MIN((VLOOKUP($D132,SALERYCODE,5,0)),(IF($D132=6,LA132,LB132))))),MIN((VLOOKUP($D132,SALERYCODE,3,0)),(KY132+KZ132))*(IF($D132=6,LB132,((MIN((VLOOKUP($D132,SALERYCODE,5,0)),LB132)))))))))/IF(AND($D132=2,'ראשי-פרטים כלליים וריכוז הוצאות'!$D$68&lt;&gt;4),1.2,1)</f>
        <v>0</v>
      </c>
      <c r="LE132" s="263"/>
      <c r="LF132" s="264"/>
      <c r="LG132" s="265"/>
      <c r="LH132" s="266"/>
      <c r="LI132" s="267">
        <f t="shared" ref="LI132:LI195" si="248">IF(OR(LG132=0,LH132=0),0,IF($D132=6,LH132*MIN((VLOOKUP($D132,SALERYCODE,5,0)),LG132),LG132*MIN((VLOOKUP($D132,SALERYCODE,5,0)),LH132)))/12</f>
        <v>0</v>
      </c>
      <c r="LJ132" s="260">
        <f>+(IF(OR($B132=0,$C132=0,$D132=0,$DC$2&gt;$OE$1),0,IF(OR(LE132=0,LG132=0,LH132=0),0,MIN((VLOOKUP($D132,SALERYCODE,3,0))*(IF($D132=6,LH132,LG132))*((MIN((VLOOKUP($D132,SALERYCODE,5,0)),(IF($D132=6,LG132,LH132))))),MIN((VLOOKUP($D132,SALERYCODE,3,0)),(LE132+LF132))*(IF($D132=6,LH132,((MIN((VLOOKUP($D132,SALERYCODE,5,0)),LH132)))))))))/IF(AND($D132=2,'ראשי-פרטים כלליים וריכוז הוצאות'!$D$68&lt;&gt;4),1.2,1)</f>
        <v>0</v>
      </c>
      <c r="LK132" s="263"/>
      <c r="LL132" s="264"/>
      <c r="LM132" s="265"/>
      <c r="LN132" s="266"/>
      <c r="LO132" s="267">
        <f t="shared" ref="LO132:LO195" si="249">IF(OR(LM132=0,LN132=0),0,IF($D132=6,LN132*MIN((VLOOKUP($D132,SALERYCODE,5,0)),LM132),LM132*MIN((VLOOKUP($D132,SALERYCODE,5,0)),LN132)))/12</f>
        <v>0</v>
      </c>
      <c r="LP132" s="260">
        <f>+(IF(OR($B132=0,$C132=0,$D132=0,$DC$2&gt;$OE$1),0,IF(OR(LK132=0,LM132=0,LN132=0),0,MIN((VLOOKUP($D132,SALERYCODE,3,0))*(IF($D132=6,LN132,LM132))*((MIN((VLOOKUP($D132,SALERYCODE,5,0)),(IF($D132=6,LM132,LN132))))),MIN((VLOOKUP($D132,SALERYCODE,3,0)),(LK132+LL132))*(IF($D132=6,LN132,((MIN((VLOOKUP($D132,SALERYCODE,5,0)),LN132)))))))))/IF(AND($D132=2,'ראשי-פרטים כלליים וריכוז הוצאות'!$D$68&lt;&gt;4),1.2,1)</f>
        <v>0</v>
      </c>
      <c r="LQ132" s="263"/>
      <c r="LR132" s="264"/>
      <c r="LS132" s="265"/>
      <c r="LT132" s="266"/>
      <c r="LU132" s="267">
        <f t="shared" ref="LU132:LU195" si="250">IF(OR(LS132=0,LT132=0),0,IF($D132=6,LT132*MIN((VLOOKUP($D132,SALERYCODE,5,0)),LS132),LS132*MIN((VLOOKUP($D132,SALERYCODE,5,0)),LT132)))/12</f>
        <v>0</v>
      </c>
      <c r="LV132" s="260">
        <f>+(IF(OR($B132=0,$C132=0,$D132=0,$DC$2&gt;$OE$1),0,IF(OR(LQ132=0,LS132=0,LT132=0),0,MIN((VLOOKUP($D132,SALERYCODE,3,0))*(IF($D132=6,LT132,LS132))*((MIN((VLOOKUP($D132,SALERYCODE,5,0)),(IF($D132=6,LS132,LT132))))),MIN((VLOOKUP($D132,SALERYCODE,3,0)),(LQ132+LR132))*(IF($D132=6,LT132,((MIN((VLOOKUP($D132,SALERYCODE,5,0)),LT132)))))))))/IF(AND($D132=2,'ראשי-פרטים כלליים וריכוז הוצאות'!$D$68&lt;&gt;4),1.2,1)</f>
        <v>0</v>
      </c>
      <c r="LW132" s="263"/>
      <c r="LX132" s="264"/>
      <c r="LY132" s="265"/>
      <c r="LZ132" s="266"/>
      <c r="MA132" s="267">
        <f t="shared" ref="MA132:MA195" si="251">IF(OR(LY132=0,LZ132=0),0,IF($D132=6,LZ132*MIN((VLOOKUP($D132,SALERYCODE,5,0)),LY132),LY132*MIN((VLOOKUP($D132,SALERYCODE,5,0)),LZ132)))/12</f>
        <v>0</v>
      </c>
      <c r="MB132" s="260">
        <f>+(IF(OR($B132=0,$C132=0,$D132=0,$DC$2&gt;$OE$1),0,IF(OR(LW132=0,LY132=0,LZ132=0),0,MIN((VLOOKUP($D132,SALERYCODE,3,0))*(IF($D132=6,LZ132,LY132))*((MIN((VLOOKUP($D132,SALERYCODE,5,0)),(IF($D132=6,LY132,LZ132))))),MIN((VLOOKUP($D132,SALERYCODE,3,0)),(LW132+LX132))*(IF($D132=6,LZ132,((MIN((VLOOKUP($D132,SALERYCODE,5,0)),LZ132)))))))))/IF(AND($D132=2,'ראשי-פרטים כלליים וריכוז הוצאות'!$D$68&lt;&gt;4),1.2,1)</f>
        <v>0</v>
      </c>
      <c r="MC132" s="263"/>
      <c r="MD132" s="264"/>
      <c r="ME132" s="265"/>
      <c r="MF132" s="266"/>
      <c r="MG132" s="267">
        <f t="shared" ref="MG132:MG195" si="252">IF(OR(ME132=0,MF132=0),0,IF($D132=6,MF132*MIN((VLOOKUP($D132,SALERYCODE,5,0)),ME132),ME132*MIN((VLOOKUP($D132,SALERYCODE,5,0)),MF132)))/12</f>
        <v>0</v>
      </c>
      <c r="MH132" s="260">
        <f>+(IF(OR($B132=0,$C132=0,$D132=0,$DC$2&gt;$OE$1),0,IF(OR(MC132=0,ME132=0,MF132=0),0,MIN((VLOOKUP($D132,SALERYCODE,3,0))*(IF($D132=6,MF132,ME132))*((MIN((VLOOKUP($D132,SALERYCODE,5,0)),(IF($D132=6,ME132,MF132))))),MIN((VLOOKUP($D132,SALERYCODE,3,0)),(MC132+MD132))*(IF($D132=6,MF132,((MIN((VLOOKUP($D132,SALERYCODE,5,0)),MF132)))))))))/IF(AND($D132=2,'ראשי-פרטים כלליים וריכוז הוצאות'!$D$68&lt;&gt;4),1.2,1)</f>
        <v>0</v>
      </c>
      <c r="MI132" s="263"/>
      <c r="MJ132" s="264"/>
      <c r="MK132" s="265"/>
      <c r="ML132" s="266"/>
      <c r="MM132" s="267">
        <f t="shared" ref="MM132:MM195" si="253">IF(OR(MK132=0,ML132=0),0,IF($D132=6,ML132*MIN((VLOOKUP($D132,SALERYCODE,5,0)),MK132),MK132*MIN((VLOOKUP($D132,SALERYCODE,5,0)),ML132)))/12</f>
        <v>0</v>
      </c>
      <c r="MN132" s="260">
        <f>+(IF(OR($B132=0,$C132=0,$D132=0,$DC$2&gt;$OE$1),0,IF(OR(MI132=0,MK132=0,ML132=0),0,MIN((VLOOKUP($D132,SALERYCODE,3,0))*(IF($D132=6,ML132,MK132))*((MIN((VLOOKUP($D132,SALERYCODE,5,0)),(IF($D132=6,MK132,ML132))))),MIN((VLOOKUP($D132,SALERYCODE,3,0)),(MI132+MJ132))*(IF($D132=6,ML132,((MIN((VLOOKUP($D132,SALERYCODE,5,0)),ML132)))))))))/IF(AND($D132=2,'ראשי-פרטים כלליים וריכוז הוצאות'!$D$68&lt;&gt;4),1.2,1)</f>
        <v>0</v>
      </c>
      <c r="MO132" s="263"/>
      <c r="MP132" s="264"/>
      <c r="MQ132" s="265"/>
      <c r="MR132" s="266"/>
      <c r="MS132" s="267">
        <f t="shared" ref="MS132:MS195" si="254">IF(OR(MQ132=0,MR132=0),0,IF($D132=6,MR132*MIN((VLOOKUP($D132,SALERYCODE,5,0)),MQ132),MQ132*MIN((VLOOKUP($D132,SALERYCODE,5,0)),MR132)))/12</f>
        <v>0</v>
      </c>
      <c r="MT132" s="260">
        <f>+(IF(OR($B132=0,$C132=0,$D132=0,$DC$2&gt;$OE$1),0,IF(OR(MO132=0,MQ132=0,MR132=0),0,MIN((VLOOKUP($D132,SALERYCODE,3,0))*(IF($D132=6,MR132,MQ132))*((MIN((VLOOKUP($D132,SALERYCODE,5,0)),(IF($D132=6,MQ132,MR132))))),MIN((VLOOKUP($D132,SALERYCODE,3,0)),(MO132+MP132))*(IF($D132=6,MR132,((MIN((VLOOKUP($D132,SALERYCODE,5,0)),MR132)))))))))/IF(AND($D132=2,'ראשי-פרטים כלליים וריכוז הוצאות'!$D$68&lt;&gt;4),1.2,1)</f>
        <v>0</v>
      </c>
      <c r="MU132" s="263"/>
      <c r="MV132" s="264"/>
      <c r="MW132" s="265"/>
      <c r="MX132" s="266"/>
      <c r="MY132" s="267">
        <f t="shared" ref="MY132:MY195" si="255">IF(OR(MW132=0,MX132=0),0,IF($D132=6,MX132*MIN((VLOOKUP($D132,SALERYCODE,5,0)),MW132),MW132*MIN((VLOOKUP($D132,SALERYCODE,5,0)),MX132)))/12</f>
        <v>0</v>
      </c>
      <c r="MZ132" s="260">
        <f>+(IF(OR($B132=0,$C132=0,$D132=0,$DC$2&gt;$OE$1),0,IF(OR(MU132=0,MW132=0,MX132=0),0,MIN((VLOOKUP($D132,SALERYCODE,3,0))*(IF($D132=6,MX132,MW132))*((MIN((VLOOKUP($D132,SALERYCODE,5,0)),(IF($D132=6,MW132,MX132))))),MIN((VLOOKUP($D132,SALERYCODE,3,0)),(MU132+MV132))*(IF($D132=6,MX132,((MIN((VLOOKUP($D132,SALERYCODE,5,0)),MX132)))))))))/IF(AND($D132=2,'ראשי-פרטים כלליים וריכוז הוצאות'!$D$68&lt;&gt;4),1.2,1)</f>
        <v>0</v>
      </c>
      <c r="NA132" s="263"/>
      <c r="NB132" s="264"/>
      <c r="NC132" s="265"/>
      <c r="ND132" s="266"/>
      <c r="NE132" s="267">
        <f t="shared" ref="NE132:NE195" si="256">IF(OR(NC132=0,ND132=0),0,IF($D132=6,ND132*MIN((VLOOKUP($D132,SALERYCODE,5,0)),NC132),NC132*MIN((VLOOKUP($D132,SALERYCODE,5,0)),ND132)))/12</f>
        <v>0</v>
      </c>
      <c r="NF132" s="260">
        <f>+(IF(OR($B132=0,$C132=0,$D132=0,$DC$2&gt;$OE$1),0,IF(OR(NA132=0,NC132=0,ND132=0),0,MIN((VLOOKUP($D132,SALERYCODE,3,0))*(IF($D132=6,ND132,NC132))*((MIN((VLOOKUP($D132,SALERYCODE,5,0)),(IF($D132=6,NC132,ND132))))),MIN((VLOOKUP($D132,SALERYCODE,3,0)),(NA132+NB132))*(IF($D132=6,ND132,((MIN((VLOOKUP($D132,SALERYCODE,5,0)),ND132)))))))))/IF(AND($D132=2,'ראשי-פרטים כלליים וריכוז הוצאות'!$D$68&lt;&gt;4),1.2,1)</f>
        <v>0</v>
      </c>
      <c r="NG132" s="263"/>
      <c r="NH132" s="264"/>
      <c r="NI132" s="265"/>
      <c r="NJ132" s="266"/>
      <c r="NK132" s="267">
        <f t="shared" ref="NK132:NK195" si="257">IF(OR(NI132=0,NJ132=0),0,IF($D132=6,NJ132*MIN((VLOOKUP($D132,SALERYCODE,5,0)),NI132),NI132*MIN((VLOOKUP($D132,SALERYCODE,5,0)),NJ132)))/12</f>
        <v>0</v>
      </c>
      <c r="NL132" s="260">
        <f>+(IF(OR($B132=0,$C132=0,$D132=0,$DC$2&gt;$OE$1),0,IF(OR(NG132=0,NI132=0,NJ132=0),0,MIN((VLOOKUP($D132,SALERYCODE,3,0))*(IF($D132=6,NJ132,NI132))*((MIN((VLOOKUP($D132,SALERYCODE,5,0)),(IF($D132=6,NI132,NJ132))))),MIN((VLOOKUP($D132,SALERYCODE,3,0)),(NG132+NH132))*(IF($D132=6,NJ132,((MIN((VLOOKUP($D132,SALERYCODE,5,0)),NJ132)))))))))/IF(AND($D132=2,'ראשי-פרטים כלליים וריכוז הוצאות'!$D$68&lt;&gt;4),1.2,1)</f>
        <v>0</v>
      </c>
      <c r="NM132" s="263"/>
      <c r="NN132" s="264"/>
      <c r="NO132" s="265"/>
      <c r="NP132" s="266"/>
      <c r="NQ132" s="267">
        <f t="shared" ref="NQ132:NQ195" si="258">IF(OR(NO132=0,NP132=0),0,IF($D132=6,NP132*MIN((VLOOKUP($D132,SALERYCODE,5,0)),NO132),NO132*MIN((VLOOKUP($D132,SALERYCODE,5,0)),NP132)))/12</f>
        <v>0</v>
      </c>
      <c r="NR132" s="260">
        <f>+(IF(OR($B132=0,$C132=0,$D132=0,$DC$2&gt;$OE$1),0,IF(OR(NM132=0,NO132=0,NP132=0),0,MIN((VLOOKUP($D132,SALERYCODE,3,0))*(IF($D132=6,NP132,NO132))*((MIN((VLOOKUP($D132,SALERYCODE,5,0)),(IF($D132=6,NO132,NP132))))),MIN((VLOOKUP($D132,SALERYCODE,3,0)),(NM132+NN132))*(IF($D132=6,NP132,((MIN((VLOOKUP($D132,SALERYCODE,5,0)),NP132)))))))))/IF(AND($D132=2,'ראשי-פרטים כלליים וריכוז הוצאות'!$D$68&lt;&gt;4),1.2,1)</f>
        <v>0</v>
      </c>
      <c r="NS132" s="263"/>
      <c r="NT132" s="264"/>
      <c r="NU132" s="265"/>
      <c r="NV132" s="266"/>
      <c r="NW132" s="267">
        <f t="shared" ref="NW132:NW195" si="259">IF(OR(NU132=0,NV132=0),0,IF($D132=6,NV132*MIN((VLOOKUP($D132,SALERYCODE,5,0)),NU132),NU132*MIN((VLOOKUP($D132,SALERYCODE,5,0)),NV132)))/12</f>
        <v>0</v>
      </c>
      <c r="NX132" s="260">
        <f>+(IF(OR($B132=0,$C132=0,$D132=0,$DC$2&gt;$OE$1),0,IF(OR(NS132=0,NU132=0,NV132=0),0,MIN((VLOOKUP($D132,SALERYCODE,3,0))*(IF($D132=6,NV132,NU132))*((MIN((VLOOKUP($D132,SALERYCODE,5,0)),(IF($D132=6,NU132,NV132))))),MIN((VLOOKUP($D132,SALERYCODE,3,0)),(NS132+NT132))*(IF($D132=6,NV132,((MIN((VLOOKUP($D132,SALERYCODE,5,0)),NV132)))))))))/IF(AND($D132=2,'ראשי-פרטים כלליים וריכוז הוצאות'!$D$68&lt;&gt;4),1.2,1)</f>
        <v>0</v>
      </c>
      <c r="NY132" s="263"/>
      <c r="NZ132" s="264"/>
      <c r="OA132" s="265"/>
      <c r="OB132" s="266"/>
      <c r="OC132" s="267">
        <f t="shared" ref="OC132:OC195" si="260">IF(OR(OA132=0,OB132=0),0,IF($D132=6,OB132*MIN((VLOOKUP($D132,SALERYCODE,5,0)),OA132),OA132*MIN((VLOOKUP($D132,SALERYCODE,5,0)),OB132)))/12</f>
        <v>0</v>
      </c>
      <c r="OD132" s="260">
        <f>+(IF(OR($B132=0,$C132=0,$D132=0,$DC$2&gt;$OE$1),0,IF(OR(NY132=0,OA132=0,OB132=0),0,MIN((VLOOKUP($D132,SALERYCODE,3,0))*(IF($D132=6,OB132,OA132))*((MIN((VLOOKUP($D132,SALERYCODE,5,0)),(IF($D132=6,OA132,OB132))))),MIN((VLOOKUP($D132,SALERYCODE,3,0)),(NY132+NZ132))*(IF($D132=6,OB132,((MIN((VLOOKUP($D132,SALERYCODE,5,0)),OB132)))))))))/IF(AND($D132=2,'ראשי-פרטים כלליים וריכוז הוצאות'!$D$68&lt;&gt;4),1.2,1)</f>
        <v>0</v>
      </c>
      <c r="OE132" s="275">
        <f t="shared" si="192"/>
        <v>0</v>
      </c>
      <c r="OF132" s="283">
        <f t="shared" si="193"/>
        <v>9.9999999999999995E-7</v>
      </c>
      <c r="OG132" s="276">
        <f t="shared" si="194"/>
        <v>0</v>
      </c>
      <c r="OH132" s="275">
        <f t="shared" si="195"/>
        <v>0</v>
      </c>
      <c r="OI132" s="275">
        <v>0</v>
      </c>
      <c r="OJ132" s="258">
        <f t="shared" si="191"/>
        <v>0</v>
      </c>
      <c r="OK132" s="284"/>
      <c r="OL132" s="116">
        <f>MIN(OJ132+OK132*OF132*OE132/$OL$1/IF(AND($D132=2,'ראשי-פרטים כלליים וריכוז הוצאות'!$D$68&lt;&gt;4),1.2,1),IF($D132&gt;0,VLOOKUP($D132,SALERYCODE,3,0)*12*OG132,0))</f>
        <v>0</v>
      </c>
      <c r="OM132" s="95">
        <f t="shared" ref="OM132:OM195" si="261">B132</f>
        <v>0</v>
      </c>
      <c r="ON132" s="11">
        <f t="shared" ref="ON132:ON195" si="262">C132</f>
        <v>0</v>
      </c>
      <c r="OO132" s="11">
        <f t="shared" ref="OO132:OO195" si="263">D132</f>
        <v>0</v>
      </c>
      <c r="OP132" s="22">
        <f t="shared" ref="OP132:OP195" si="264">OG132</f>
        <v>0</v>
      </c>
      <c r="OQ132" s="11">
        <f t="shared" ref="OQ132:OQ195" si="265">OI132</f>
        <v>0</v>
      </c>
      <c r="OR132" s="11" t="e">
        <f>#REF!</f>
        <v>#REF!</v>
      </c>
      <c r="OS132" s="35" t="e">
        <f>#REF!-OP132</f>
        <v>#REF!</v>
      </c>
      <c r="OT132" s="35" t="e">
        <f>OS132-#REF!</f>
        <v>#REF!</v>
      </c>
      <c r="OU132" s="43" t="e">
        <f>IF(AND(OP132&gt;0,(OS132=#REF!-OP132)),"מועסק פחות מ-10% מזמנו במופ","")</f>
        <v>#REF!</v>
      </c>
    </row>
    <row r="133" spans="1:411" ht="24" hidden="1" customHeight="1" outlineLevel="1" x14ac:dyDescent="0.2">
      <c r="A133" s="282">
        <v>130</v>
      </c>
      <c r="B133" s="269"/>
      <c r="C133" s="270"/>
      <c r="D133" s="271"/>
      <c r="E133" s="263"/>
      <c r="F133" s="264"/>
      <c r="G133" s="265"/>
      <c r="H133" s="266"/>
      <c r="I133" s="267">
        <f t="shared" si="196"/>
        <v>0</v>
      </c>
      <c r="J133" s="260">
        <f>(IF(OR($B133=0,$C133=0,$D133=0,$E$2&gt;$OE$1),0,IF(OR($E133=0,$G133=0,$H133=0),0,MIN((VLOOKUP($D133,SALERYCODE,3,0))*(IF($D133=6,$H133,$G133))*((MIN((VLOOKUP($D133,SALERYCODE,5,0)),(IF($D133=6,$G133,$H133))))),MIN((VLOOKUP($D133,SALERYCODE,3,0)),($E133+$F133))*(IF($D133=6,$H133,((MIN((VLOOKUP($D133,SALERYCODE,5,0)),$H133)))))))))/IF(AND($D133=2,'ראשי-פרטים כלליים וריכוז הוצאות'!$D$68&lt;&gt;4),1.2,1)</f>
        <v>0</v>
      </c>
      <c r="K133" s="263"/>
      <c r="L133" s="264"/>
      <c r="M133" s="265"/>
      <c r="N133" s="266"/>
      <c r="O133" s="267">
        <f t="shared" si="197"/>
        <v>0</v>
      </c>
      <c r="P133" s="260">
        <f>+(IF(OR($B133=0,$C133=0,$D133=0,$K$2&gt;$OE$1),0,IF(OR($K133=0,$M133=0,$N133=0),0,MIN((VLOOKUP($D133,SALERYCODE,3,0))*(IF($D133=6,$N133,$M133))*((MIN((VLOOKUP($D133,SALERYCODE,5,0)),(IF($D133=6,$M133,$N133))))),MIN((VLOOKUP($D133,SALERYCODE,3,0)),($K133+$L133))*(IF($D133=6,$N133,((MIN((VLOOKUP($D133,SALERYCODE,5,0)),$N133)))))))))/IF(AND($D133=2,'ראשי-פרטים כלליים וריכוז הוצאות'!$D$68&lt;&gt;4),1.2,1)</f>
        <v>0</v>
      </c>
      <c r="Q133" s="263"/>
      <c r="R133" s="264"/>
      <c r="S133" s="265"/>
      <c r="T133" s="266"/>
      <c r="U133" s="267">
        <f t="shared" si="198"/>
        <v>0</v>
      </c>
      <c r="V133" s="260">
        <f>+(IF(OR($B133=0,$C133=0,$D133=0,$Q$2&gt;$OE$1),0,IF(OR(Q133=0,S133=0,T133=0),0,MIN((VLOOKUP($D133,SALERYCODE,3,0))*(IF($D133=6,T133,S133))*((MIN((VLOOKUP($D133,SALERYCODE,5,0)),(IF($D133=6,S133,T133))))),MIN((VLOOKUP($D133,SALERYCODE,3,0)),(Q133+R133))*(IF($D133=6,T133,((MIN((VLOOKUP($D133,SALERYCODE,5,0)),T133)))))))))/IF(AND($D133=2,'ראשי-פרטים כלליים וריכוז הוצאות'!$D$68&lt;&gt;4),1.2,1)</f>
        <v>0</v>
      </c>
      <c r="W133" s="263"/>
      <c r="X133" s="264"/>
      <c r="Y133" s="265"/>
      <c r="Z133" s="266"/>
      <c r="AA133" s="267">
        <f t="shared" si="199"/>
        <v>0</v>
      </c>
      <c r="AB133" s="260">
        <f>+(IF(OR($B133=0,$C133=0,$D133=0,$W$2&gt;$OE$1),0,IF(OR(W133=0,Y133=0,Z133=0),0,MIN((VLOOKUP($D133,SALERYCODE,3,0))*(IF($D133=6,Z133,Y133))*((MIN((VLOOKUP($D133,SALERYCODE,5,0)),(IF($D133=6,Y133,Z133))))),MIN((VLOOKUP($D133,SALERYCODE,3,0)),(W133+X133))*(IF($D133=6,Z133,((MIN((VLOOKUP($D133,SALERYCODE,5,0)),Z133)))))))))/IF(AND($D133=2,'ראשי-פרטים כלליים וריכוז הוצאות'!$D$68&lt;&gt;4),1.2,1)</f>
        <v>0</v>
      </c>
      <c r="AC133" s="263"/>
      <c r="AD133" s="264"/>
      <c r="AE133" s="265"/>
      <c r="AF133" s="266"/>
      <c r="AG133" s="267">
        <f t="shared" si="200"/>
        <v>0</v>
      </c>
      <c r="AH133" s="260">
        <f>+(IF(OR($B133=0,$C133=0,$D133=0,$AC$2&gt;$OE$1),0,IF(OR(AC133=0,AE133=0,AF133=0),0,MIN((VLOOKUP($D133,SALERYCODE,3,0))*(IF($D133=6,AF133,AE133))*((MIN((VLOOKUP($D133,SALERYCODE,5,0)),(IF($D133=6,AE133,AF133))))),MIN((VLOOKUP($D133,SALERYCODE,3,0)),(AC133+AD133))*(IF($D133=6,AF133,((MIN((VLOOKUP($D133,SALERYCODE,5,0)),AF133)))))))))/IF(AND($D133=2,'ראשי-פרטים כלליים וריכוז הוצאות'!$D$68&lt;&gt;4),1.2,1)</f>
        <v>0</v>
      </c>
      <c r="AI133" s="263"/>
      <c r="AJ133" s="264"/>
      <c r="AK133" s="265"/>
      <c r="AL133" s="266"/>
      <c r="AM133" s="267">
        <f t="shared" si="201"/>
        <v>0</v>
      </c>
      <c r="AN133" s="260">
        <f>+(IF(OR($B133=0,$C133=0,$D133=0,$AI$2&gt;$OE$1),0,IF(OR(AI133=0,AK133=0,AL133=0),0,MIN((VLOOKUP($D133,SALERYCODE,3,0))*(IF($D133=6,AL133,AK133))*((MIN((VLOOKUP($D133,SALERYCODE,5,0)),(IF($D133=6,AK133,AL133))))),MIN((VLOOKUP($D133,SALERYCODE,3,0)),(AI133+AJ133))*(IF($D133=6,AL133,((MIN((VLOOKUP($D133,SALERYCODE,5,0)),AL133)))))))))/IF(AND($D133=2,'ראשי-פרטים כלליים וריכוז הוצאות'!$D$68&lt;&gt;4),1.2,1)</f>
        <v>0</v>
      </c>
      <c r="AO133" s="263"/>
      <c r="AP133" s="264"/>
      <c r="AQ133" s="265"/>
      <c r="AR133" s="266"/>
      <c r="AS133" s="267">
        <f t="shared" si="202"/>
        <v>0</v>
      </c>
      <c r="AT133" s="260">
        <f>+(IF(OR($B133=0,$C133=0,$D133=0,$AO$2&gt;$OE$1),0,IF(OR(AO133=0,AQ133=0,AR133=0),0,MIN((VLOOKUP($D133,SALERYCODE,3,0))*(IF($D133=6,AR133,AQ133))*((MIN((VLOOKUP($D133,SALERYCODE,5,0)),(IF($D133=6,AQ133,AR133))))),MIN((VLOOKUP($D133,SALERYCODE,3,0)),(AO133+AP133))*(IF($D133=6,AR133,((MIN((VLOOKUP($D133,SALERYCODE,5,0)),AR133)))))))))/IF(AND($D133=2,'ראשי-פרטים כלליים וריכוז הוצאות'!$D$68&lt;&gt;4),1.2,1)</f>
        <v>0</v>
      </c>
      <c r="AU133" s="263"/>
      <c r="AV133" s="264"/>
      <c r="AW133" s="265"/>
      <c r="AX133" s="266"/>
      <c r="AY133" s="267">
        <f t="shared" si="203"/>
        <v>0</v>
      </c>
      <c r="AZ133" s="260">
        <f>+(IF(OR($B133=0,$C133=0,$D133=0,$AU$2&gt;$OE$1),0,IF(OR(AU133=0,AW133=0,AX133=0),0,MIN((VLOOKUP($D133,SALERYCODE,3,0))*(IF($D133=6,AX133,AW133))*((MIN((VLOOKUP($D133,SALERYCODE,5,0)),(IF($D133=6,AW133,AX133))))),MIN((VLOOKUP($D133,SALERYCODE,3,0)),(AU133+AV133))*(IF($D133=6,AX133,((MIN((VLOOKUP($D133,SALERYCODE,5,0)),AX133)))))))))/IF(AND($D133=2,'ראשי-פרטים כלליים וריכוז הוצאות'!$D$68&lt;&gt;4),1.2,1)</f>
        <v>0</v>
      </c>
      <c r="BA133" s="263"/>
      <c r="BB133" s="264"/>
      <c r="BC133" s="265"/>
      <c r="BD133" s="266"/>
      <c r="BE133" s="267">
        <f t="shared" si="204"/>
        <v>0</v>
      </c>
      <c r="BF133" s="260">
        <f>+(IF(OR($B133=0,$C133=0,$D133=0,$BA$2&gt;$OE$1),0,IF(OR(BA133=0,BC133=0,BD133=0),0,MIN((VLOOKUP($D133,SALERYCODE,3,0))*(IF($D133=6,BD133,BC133))*((MIN((VLOOKUP($D133,SALERYCODE,5,0)),(IF($D133=6,BC133,BD133))))),MIN((VLOOKUP($D133,SALERYCODE,3,0)),(BA133+BB133))*(IF($D133=6,BD133,((MIN((VLOOKUP($D133,SALERYCODE,5,0)),BD133)))))))))/IF(AND($D133=2,'ראשי-פרטים כלליים וריכוז הוצאות'!$D$68&lt;&gt;4),1.2,1)</f>
        <v>0</v>
      </c>
      <c r="BG133" s="263"/>
      <c r="BH133" s="264"/>
      <c r="BI133" s="265"/>
      <c r="BJ133" s="266"/>
      <c r="BK133" s="267">
        <f t="shared" si="205"/>
        <v>0</v>
      </c>
      <c r="BL133" s="260">
        <f>+(IF(OR($B133=0,$C133=0,$D133=0,$BG$2&gt;$OE$1),0,IF(OR(BG133=0,BI133=0,BJ133=0),0,MIN((VLOOKUP($D133,SALERYCODE,3,0))*(IF($D133=6,BJ133,BI133))*((MIN((VLOOKUP($D133,SALERYCODE,5,0)),(IF($D133=6,BI133,BJ133))))),MIN((VLOOKUP($D133,SALERYCODE,3,0)),(BG133+BH133))*(IF($D133=6,BJ133,((MIN((VLOOKUP($D133,SALERYCODE,5,0)),BJ133)))))))))/IF(AND($D133=2,'ראשי-פרטים כלליים וריכוז הוצאות'!$D$68&lt;&gt;4),1.2,1)</f>
        <v>0</v>
      </c>
      <c r="BM133" s="263"/>
      <c r="BN133" s="264"/>
      <c r="BO133" s="265"/>
      <c r="BP133" s="266"/>
      <c r="BQ133" s="267">
        <f t="shared" si="206"/>
        <v>0</v>
      </c>
      <c r="BR133" s="260">
        <f>+(IF(OR($B133=0,$C133=0,$D133=0,$BM$2&gt;$OE$1),0,IF(OR(BM133=0,BO133=0,BP133=0),0,MIN((VLOOKUP($D133,SALERYCODE,3,0))*(IF($D133=6,BP133,BO133))*((MIN((VLOOKUP($D133,SALERYCODE,5,0)),(IF($D133=6,BO133,BP133))))),MIN((VLOOKUP($D133,SALERYCODE,3,0)),(BM133+BN133))*(IF($D133=6,BP133,((MIN((VLOOKUP($D133,SALERYCODE,5,0)),BP133)))))))))/IF(AND($D133=2,'ראשי-פרטים כלליים וריכוז הוצאות'!$D$68&lt;&gt;4),1.2,1)</f>
        <v>0</v>
      </c>
      <c r="BS133" s="263"/>
      <c r="BT133" s="264"/>
      <c r="BU133" s="265"/>
      <c r="BV133" s="266"/>
      <c r="BW133" s="267">
        <f t="shared" si="207"/>
        <v>0</v>
      </c>
      <c r="BX133" s="260">
        <f>+(IF(OR($B133=0,$C133=0,$D133=0,$BS$2&gt;$OE$1),0,IF(OR(BS133=0,BU133=0,BV133=0),0,MIN((VLOOKUP($D133,SALERYCODE,3,0))*(IF($D133=6,BV133,BU133))*((MIN((VLOOKUP($D133,SALERYCODE,5,0)),(IF($D133=6,BU133,BV133))))),MIN((VLOOKUP($D133,SALERYCODE,3,0)),(BS133+BT133))*(IF($D133=6,BV133,((MIN((VLOOKUP($D133,SALERYCODE,5,0)),BV133)))))))))/IF(AND($D133=2,'ראשי-פרטים כלליים וריכוז הוצאות'!$D$68&lt;&gt;4),1.2,1)</f>
        <v>0</v>
      </c>
      <c r="BY133" s="263"/>
      <c r="BZ133" s="264"/>
      <c r="CA133" s="265"/>
      <c r="CB133" s="266"/>
      <c r="CC133" s="267">
        <f t="shared" si="208"/>
        <v>0</v>
      </c>
      <c r="CD133" s="260">
        <f>+(IF(OR($B133=0,$C133=0,$D133=0,$BY$2&gt;$OE$1),0,IF(OR(BY133=0,CA133=0,CB133=0),0,MIN((VLOOKUP($D133,SALERYCODE,3,0))*(IF($D133=6,CB133,CA133))*((MIN((VLOOKUP($D133,SALERYCODE,5,0)),(IF($D133=6,CA133,CB133))))),MIN((VLOOKUP($D133,SALERYCODE,3,0)),(BY133+BZ133))*(IF($D133=6,CB133,((MIN((VLOOKUP($D133,SALERYCODE,5,0)),CB133)))))))))/IF(AND($D133=2,'ראשי-פרטים כלליים וריכוז הוצאות'!$D$68&lt;&gt;4),1.2,1)</f>
        <v>0</v>
      </c>
      <c r="CE133" s="263"/>
      <c r="CF133" s="264"/>
      <c r="CG133" s="265"/>
      <c r="CH133" s="266"/>
      <c r="CI133" s="267">
        <f t="shared" si="209"/>
        <v>0</v>
      </c>
      <c r="CJ133" s="260">
        <f>+(IF(OR($B133=0,$C133=0,$D133=0,$CE$2&gt;$OE$1),0,IF(OR(CE133=0,CG133=0,CH133=0),0,MIN((VLOOKUP($D133,SALERYCODE,3,0))*(IF($D133=6,CH133,CG133))*((MIN((VLOOKUP($D133,SALERYCODE,5,0)),(IF($D133=6,CG133,CH133))))),MIN((VLOOKUP($D133,SALERYCODE,3,0)),(CE133+CF133))*(IF($D133=6,CH133,((MIN((VLOOKUP($D133,SALERYCODE,5,0)),CH133)))))))))/IF(AND($D133=2,'ראשי-פרטים כלליים וריכוז הוצאות'!$D$68&lt;&gt;4),1.2,1)</f>
        <v>0</v>
      </c>
      <c r="CK133" s="263"/>
      <c r="CL133" s="264"/>
      <c r="CM133" s="265"/>
      <c r="CN133" s="266"/>
      <c r="CO133" s="267">
        <f t="shared" si="210"/>
        <v>0</v>
      </c>
      <c r="CP133" s="260">
        <f>+(IF(OR($B133=0,$C133=0,$D133=0,$CK$2&gt;$OE$1),0,IF(OR(CK133=0,CM133=0,CN133=0),0,MIN((VLOOKUP($D133,SALERYCODE,3,0))*(IF($D133=6,CN133,CM133))*((MIN((VLOOKUP($D133,SALERYCODE,5,0)),(IF($D133=6,CM133,CN133))))),MIN((VLOOKUP($D133,SALERYCODE,3,0)),(CK133+CL133))*(IF($D133=6,CN133,((MIN((VLOOKUP($D133,SALERYCODE,5,0)),CN133)))))))))/IF(AND($D133=2,'ראשי-פרטים כלליים וריכוז הוצאות'!$D$68&lt;&gt;4),1.2,1)</f>
        <v>0</v>
      </c>
      <c r="CQ133" s="263"/>
      <c r="CR133" s="264"/>
      <c r="CS133" s="265"/>
      <c r="CT133" s="266"/>
      <c r="CU133" s="267">
        <f t="shared" si="211"/>
        <v>0</v>
      </c>
      <c r="CV133" s="260">
        <f>+(IF(OR($B133=0,$C133=0,$D133=0,$CQ$2&gt;$OE$1),0,IF(OR(CQ133=0,CS133=0,CT133=0),0,MIN((VLOOKUP($D133,SALERYCODE,3,0))*(IF($D133=6,CT133,CS133))*((MIN((VLOOKUP($D133,SALERYCODE,5,0)),(IF($D133=6,CS133,CT133))))),MIN((VLOOKUP($D133,SALERYCODE,3,0)),(CQ133+CR133))*(IF($D133=6,CT133,((MIN((VLOOKUP($D133,SALERYCODE,5,0)),CT133)))))))))/IF(AND($D133=2,'ראשי-פרטים כלליים וריכוז הוצאות'!$D$68&lt;&gt;4),1.2,1)</f>
        <v>0</v>
      </c>
      <c r="CW133" s="263"/>
      <c r="CX133" s="264"/>
      <c r="CY133" s="265"/>
      <c r="CZ133" s="266"/>
      <c r="DA133" s="267">
        <f t="shared" si="212"/>
        <v>0</v>
      </c>
      <c r="DB133" s="260">
        <f>+(IF(OR($B133=0,$C133=0,$D133=0,$CW$2&gt;$OE$1),0,IF(OR(CW133=0,CY133=0,CZ133=0),0,MIN((VLOOKUP($D133,SALERYCODE,3,0))*(IF($D133=6,CZ133,CY133))*((MIN((VLOOKUP($D133,SALERYCODE,5,0)),(IF($D133=6,CY133,CZ133))))),MIN((VLOOKUP($D133,SALERYCODE,3,0)),(CW133+CX133))*(IF($D133=6,CZ133,((MIN((VLOOKUP($D133,SALERYCODE,5,0)),CZ133)))))))))/IF(AND($D133=2,'ראשי-פרטים כלליים וריכוז הוצאות'!$D$68&lt;&gt;4),1.2,1)</f>
        <v>0</v>
      </c>
      <c r="DC133" s="263"/>
      <c r="DD133" s="264"/>
      <c r="DE133" s="265"/>
      <c r="DF133" s="266"/>
      <c r="DG133" s="267">
        <f t="shared" si="213"/>
        <v>0</v>
      </c>
      <c r="DH133" s="260">
        <f>+(IF(OR($B133=0,$C133=0,$D133=0,$DC$2&gt;$OE$1),0,IF(OR(DC133=0,DE133=0,DF133=0),0,MIN((VLOOKUP($D133,SALERYCODE,3,0))*(IF($D133=6,DF133,DE133))*((MIN((VLOOKUP($D133,SALERYCODE,5,0)),(IF($D133=6,DE133,DF133))))),MIN((VLOOKUP($D133,SALERYCODE,3,0)),(DC133+DD133))*(IF($D133=6,DF133,((MIN((VLOOKUP($D133,SALERYCODE,5,0)),DF133)))))))))/IF(AND($D133=2,'ראשי-פרטים כלליים וריכוז הוצאות'!$D$68&lt;&gt;4),1.2,1)</f>
        <v>0</v>
      </c>
      <c r="DI133" s="263"/>
      <c r="DJ133" s="264"/>
      <c r="DK133" s="265"/>
      <c r="DL133" s="266"/>
      <c r="DM133" s="267">
        <f t="shared" si="214"/>
        <v>0</v>
      </c>
      <c r="DN133" s="260">
        <f>+(IF(OR($B133=0,$C133=0,$D133=0,$DC$2&gt;$OE$1),0,IF(OR(DI133=0,DK133=0,DL133=0),0,MIN((VLOOKUP($D133,SALERYCODE,3,0))*(IF($D133=6,DL133,DK133))*((MIN((VLOOKUP($D133,SALERYCODE,5,0)),(IF($D133=6,DK133,DL133))))),MIN((VLOOKUP($D133,SALERYCODE,3,0)),(DI133+DJ133))*(IF($D133=6,DL133,((MIN((VLOOKUP($D133,SALERYCODE,5,0)),DL133)))))))))/IF(AND($D133=2,'ראשי-פרטים כלליים וריכוז הוצאות'!$D$68&lt;&gt;4),1.2,1)</f>
        <v>0</v>
      </c>
      <c r="DO133" s="263"/>
      <c r="DP133" s="264"/>
      <c r="DQ133" s="265"/>
      <c r="DR133" s="266"/>
      <c r="DS133" s="267">
        <f t="shared" si="215"/>
        <v>0</v>
      </c>
      <c r="DT133" s="260">
        <f>+(IF(OR($B133=0,$C133=0,$D133=0,$DC$2&gt;$OE$1),0,IF(OR(DO133=0,DQ133=0,DR133=0),0,MIN((VLOOKUP($D133,SALERYCODE,3,0))*(IF($D133=6,DR133,DQ133))*((MIN((VLOOKUP($D133,SALERYCODE,5,0)),(IF($D133=6,DQ133,DR133))))),MIN((VLOOKUP($D133,SALERYCODE,3,0)),(DO133+DP133))*(IF($D133=6,DR133,((MIN((VLOOKUP($D133,SALERYCODE,5,0)),DR133)))))))))/IF(AND($D133=2,'ראשי-פרטים כלליים וריכוז הוצאות'!$D$68&lt;&gt;4),1.2,1)</f>
        <v>0</v>
      </c>
      <c r="DU133" s="263"/>
      <c r="DV133" s="264"/>
      <c r="DW133" s="265"/>
      <c r="DX133" s="266"/>
      <c r="DY133" s="267">
        <f t="shared" si="216"/>
        <v>0</v>
      </c>
      <c r="DZ133" s="260">
        <f>+(IF(OR($B133=0,$C133=0,$D133=0,$DC$2&gt;$OE$1),0,IF(OR(DU133=0,DW133=0,DX133=0),0,MIN((VLOOKUP($D133,SALERYCODE,3,0))*(IF($D133=6,DX133,DW133))*((MIN((VLOOKUP($D133,SALERYCODE,5,0)),(IF($D133=6,DW133,DX133))))),MIN((VLOOKUP($D133,SALERYCODE,3,0)),(DU133+DV133))*(IF($D133=6,DX133,((MIN((VLOOKUP($D133,SALERYCODE,5,0)),DX133)))))))))/IF(AND($D133=2,'ראשי-פרטים כלליים וריכוז הוצאות'!$D$68&lt;&gt;4),1.2,1)</f>
        <v>0</v>
      </c>
      <c r="EA133" s="263"/>
      <c r="EB133" s="264"/>
      <c r="EC133" s="265"/>
      <c r="ED133" s="266"/>
      <c r="EE133" s="267">
        <f t="shared" si="217"/>
        <v>0</v>
      </c>
      <c r="EF133" s="260">
        <f>+(IF(OR($B133=0,$C133=0,$D133=0,$DC$2&gt;$OE$1),0,IF(OR(EA133=0,EC133=0,ED133=0),0,MIN((VLOOKUP($D133,SALERYCODE,3,0))*(IF($D133=6,ED133,EC133))*((MIN((VLOOKUP($D133,SALERYCODE,5,0)),(IF($D133=6,EC133,ED133))))),MIN((VLOOKUP($D133,SALERYCODE,3,0)),(EA133+EB133))*(IF($D133=6,ED133,((MIN((VLOOKUP($D133,SALERYCODE,5,0)),ED133)))))))))/IF(AND($D133=2,'ראשי-פרטים כלליים וריכוז הוצאות'!$D$68&lt;&gt;4),1.2,1)</f>
        <v>0</v>
      </c>
      <c r="EG133" s="263"/>
      <c r="EH133" s="264"/>
      <c r="EI133" s="265"/>
      <c r="EJ133" s="266"/>
      <c r="EK133" s="267">
        <f t="shared" si="218"/>
        <v>0</v>
      </c>
      <c r="EL133" s="260">
        <f>+(IF(OR($B133=0,$C133=0,$D133=0,$DC$2&gt;$OE$1),0,IF(OR(EG133=0,EI133=0,EJ133=0),0,MIN((VLOOKUP($D133,SALERYCODE,3,0))*(IF($D133=6,EJ133,EI133))*((MIN((VLOOKUP($D133,SALERYCODE,5,0)),(IF($D133=6,EI133,EJ133))))),MIN((VLOOKUP($D133,SALERYCODE,3,0)),(EG133+EH133))*(IF($D133=6,EJ133,((MIN((VLOOKUP($D133,SALERYCODE,5,0)),EJ133)))))))))/IF(AND($D133=2,'ראשי-פרטים כלליים וריכוז הוצאות'!$D$68&lt;&gt;4),1.2,1)</f>
        <v>0</v>
      </c>
      <c r="EM133" s="263"/>
      <c r="EN133" s="264"/>
      <c r="EO133" s="265"/>
      <c r="EP133" s="266"/>
      <c r="EQ133" s="267">
        <f t="shared" si="219"/>
        <v>0</v>
      </c>
      <c r="ER133" s="260">
        <f>+(IF(OR($B133=0,$C133=0,$D133=0,$DC$2&gt;$OE$1),0,IF(OR(EM133=0,EO133=0,EP133=0),0,MIN((VLOOKUP($D133,SALERYCODE,3,0))*(IF($D133=6,EP133,EO133))*((MIN((VLOOKUP($D133,SALERYCODE,5,0)),(IF($D133=6,EO133,EP133))))),MIN((VLOOKUP($D133,SALERYCODE,3,0)),(EM133+EN133))*(IF($D133=6,EP133,((MIN((VLOOKUP($D133,SALERYCODE,5,0)),EP133)))))))))/IF(AND($D133=2,'ראשי-פרטים כלליים וריכוז הוצאות'!$D$68&lt;&gt;4),1.2,1)</f>
        <v>0</v>
      </c>
      <c r="ES133" s="263"/>
      <c r="ET133" s="264"/>
      <c r="EU133" s="265"/>
      <c r="EV133" s="266"/>
      <c r="EW133" s="267">
        <f t="shared" si="220"/>
        <v>0</v>
      </c>
      <c r="EX133" s="260">
        <f>+(IF(OR($B133=0,$C133=0,$D133=0,$DC$2&gt;$OE$1),0,IF(OR(ES133=0,EU133=0,EV133=0),0,MIN((VLOOKUP($D133,SALERYCODE,3,0))*(IF($D133=6,EV133,EU133))*((MIN((VLOOKUP($D133,SALERYCODE,5,0)),(IF($D133=6,EU133,EV133))))),MIN((VLOOKUP($D133,SALERYCODE,3,0)),(ES133+ET133))*(IF($D133=6,EV133,((MIN((VLOOKUP($D133,SALERYCODE,5,0)),EV133)))))))))/IF(AND($D133=2,'ראשי-פרטים כלליים וריכוז הוצאות'!$D$68&lt;&gt;4),1.2,1)</f>
        <v>0</v>
      </c>
      <c r="EY133" s="263"/>
      <c r="EZ133" s="264"/>
      <c r="FA133" s="265"/>
      <c r="FB133" s="266"/>
      <c r="FC133" s="267">
        <f t="shared" si="221"/>
        <v>0</v>
      </c>
      <c r="FD133" s="260">
        <f>+(IF(OR($B133=0,$C133=0,$D133=0,$DC$2&gt;$OE$1),0,IF(OR(EY133=0,FA133=0,FB133=0),0,MIN((VLOOKUP($D133,SALERYCODE,3,0))*(IF($D133=6,FB133,FA133))*((MIN((VLOOKUP($D133,SALERYCODE,5,0)),(IF($D133=6,FA133,FB133))))),MIN((VLOOKUP($D133,SALERYCODE,3,0)),(EY133+EZ133))*(IF($D133=6,FB133,((MIN((VLOOKUP($D133,SALERYCODE,5,0)),FB133)))))))))/IF(AND($D133=2,'ראשי-פרטים כלליים וריכוז הוצאות'!$D$68&lt;&gt;4),1.2,1)</f>
        <v>0</v>
      </c>
      <c r="FE133" s="263"/>
      <c r="FF133" s="264"/>
      <c r="FG133" s="265"/>
      <c r="FH133" s="266"/>
      <c r="FI133" s="267">
        <f t="shared" si="222"/>
        <v>0</v>
      </c>
      <c r="FJ133" s="260">
        <f>+(IF(OR($B133=0,$C133=0,$D133=0,$DC$2&gt;$OE$1),0,IF(OR(FE133=0,FG133=0,FH133=0),0,MIN((VLOOKUP($D133,SALERYCODE,3,0))*(IF($D133=6,FH133,FG133))*((MIN((VLOOKUP($D133,SALERYCODE,5,0)),(IF($D133=6,FG133,FH133))))),MIN((VLOOKUP($D133,SALERYCODE,3,0)),(FE133+FF133))*(IF($D133=6,FH133,((MIN((VLOOKUP($D133,SALERYCODE,5,0)),FH133)))))))))/IF(AND($D133=2,'ראשי-פרטים כלליים וריכוז הוצאות'!$D$68&lt;&gt;4),1.2,1)</f>
        <v>0</v>
      </c>
      <c r="FK133" s="263"/>
      <c r="FL133" s="264"/>
      <c r="FM133" s="265"/>
      <c r="FN133" s="266"/>
      <c r="FO133" s="267">
        <f t="shared" si="223"/>
        <v>0</v>
      </c>
      <c r="FP133" s="260">
        <f>+(IF(OR($B133=0,$C133=0,$D133=0,$DC$2&gt;$OE$1),0,IF(OR(FK133=0,FM133=0,FN133=0),0,MIN((VLOOKUP($D133,SALERYCODE,3,0))*(IF($D133=6,FN133,FM133))*((MIN((VLOOKUP($D133,SALERYCODE,5,0)),(IF($D133=6,FM133,FN133))))),MIN((VLOOKUP($D133,SALERYCODE,3,0)),(FK133+FL133))*(IF($D133=6,FN133,((MIN((VLOOKUP($D133,SALERYCODE,5,0)),FN133)))))))))/IF(AND($D133=2,'ראשי-פרטים כלליים וריכוז הוצאות'!$D$68&lt;&gt;4),1.2,1)</f>
        <v>0</v>
      </c>
      <c r="FQ133" s="263"/>
      <c r="FR133" s="264"/>
      <c r="FS133" s="265"/>
      <c r="FT133" s="266"/>
      <c r="FU133" s="267">
        <f t="shared" si="224"/>
        <v>0</v>
      </c>
      <c r="FV133" s="260">
        <f>+(IF(OR($B133=0,$C133=0,$D133=0,$DC$2&gt;$OE$1),0,IF(OR(FQ133=0,FS133=0,FT133=0),0,MIN((VLOOKUP($D133,SALERYCODE,3,0))*(IF($D133=6,FT133,FS133))*((MIN((VLOOKUP($D133,SALERYCODE,5,0)),(IF($D133=6,FS133,FT133))))),MIN((VLOOKUP($D133,SALERYCODE,3,0)),(FQ133+FR133))*(IF($D133=6,FT133,((MIN((VLOOKUP($D133,SALERYCODE,5,0)),FT133)))))))))/IF(AND($D133=2,'ראשי-פרטים כלליים וריכוז הוצאות'!$D$68&lt;&gt;4),1.2,1)</f>
        <v>0</v>
      </c>
      <c r="FW133" s="263"/>
      <c r="FX133" s="264"/>
      <c r="FY133" s="265"/>
      <c r="FZ133" s="266"/>
      <c r="GA133" s="267">
        <f t="shared" si="225"/>
        <v>0</v>
      </c>
      <c r="GB133" s="260">
        <f>+(IF(OR($B133=0,$C133=0,$D133=0,$DC$2&gt;$OE$1),0,IF(OR(FW133=0,FY133=0,FZ133=0),0,MIN((VLOOKUP($D133,SALERYCODE,3,0))*(IF($D133=6,FZ133,FY133))*((MIN((VLOOKUP($D133,SALERYCODE,5,0)),(IF($D133=6,FY133,FZ133))))),MIN((VLOOKUP($D133,SALERYCODE,3,0)),(FW133+FX133))*(IF($D133=6,FZ133,((MIN((VLOOKUP($D133,SALERYCODE,5,0)),FZ133)))))))))/IF(AND($D133=2,'ראשי-פרטים כלליים וריכוז הוצאות'!$D$68&lt;&gt;4),1.2,1)</f>
        <v>0</v>
      </c>
      <c r="GC133" s="263"/>
      <c r="GD133" s="264"/>
      <c r="GE133" s="265"/>
      <c r="GF133" s="266"/>
      <c r="GG133" s="267">
        <f t="shared" si="226"/>
        <v>0</v>
      </c>
      <c r="GH133" s="260">
        <f>+(IF(OR($B133=0,$C133=0,$D133=0,$DC$2&gt;$OE$1),0,IF(OR(GC133=0,GE133=0,GF133=0),0,MIN((VLOOKUP($D133,SALERYCODE,3,0))*(IF($D133=6,GF133,GE133))*((MIN((VLOOKUP($D133,SALERYCODE,5,0)),(IF($D133=6,GE133,GF133))))),MIN((VLOOKUP($D133,SALERYCODE,3,0)),(GC133+GD133))*(IF($D133=6,GF133,((MIN((VLOOKUP($D133,SALERYCODE,5,0)),GF133)))))))))/IF(AND($D133=2,'ראשי-פרטים כלליים וריכוז הוצאות'!$D$68&lt;&gt;4),1.2,1)</f>
        <v>0</v>
      </c>
      <c r="GI133" s="263"/>
      <c r="GJ133" s="264"/>
      <c r="GK133" s="265"/>
      <c r="GL133" s="266"/>
      <c r="GM133" s="267">
        <f t="shared" si="227"/>
        <v>0</v>
      </c>
      <c r="GN133" s="260">
        <f>+(IF(OR($B133=0,$C133=0,$D133=0,$DC$2&gt;$OE$1),0,IF(OR(GI133=0,GK133=0,GL133=0),0,MIN((VLOOKUP($D133,SALERYCODE,3,0))*(IF($D133=6,GL133,GK133))*((MIN((VLOOKUP($D133,SALERYCODE,5,0)),(IF($D133=6,GK133,GL133))))),MIN((VLOOKUP($D133,SALERYCODE,3,0)),(GI133+GJ133))*(IF($D133=6,GL133,((MIN((VLOOKUP($D133,SALERYCODE,5,0)),GL133)))))))))/IF(AND($D133=2,'ראשי-פרטים כלליים וריכוז הוצאות'!$D$68&lt;&gt;4),1.2,1)</f>
        <v>0</v>
      </c>
      <c r="GO133" s="263"/>
      <c r="GP133" s="264"/>
      <c r="GQ133" s="265"/>
      <c r="GR133" s="266"/>
      <c r="GS133" s="267">
        <f t="shared" si="228"/>
        <v>0</v>
      </c>
      <c r="GT133" s="260">
        <f>+(IF(OR($B133=0,$C133=0,$D133=0,$DC$2&gt;$OE$1),0,IF(OR(GO133=0,GQ133=0,GR133=0),0,MIN((VLOOKUP($D133,SALERYCODE,3,0))*(IF($D133=6,GR133,GQ133))*((MIN((VLOOKUP($D133,SALERYCODE,5,0)),(IF($D133=6,GQ133,GR133))))),MIN((VLOOKUP($D133,SALERYCODE,3,0)),(GO133+GP133))*(IF($D133=6,GR133,((MIN((VLOOKUP($D133,SALERYCODE,5,0)),GR133)))))))))/IF(AND($D133=2,'ראשי-פרטים כלליים וריכוז הוצאות'!$D$68&lt;&gt;4),1.2,1)</f>
        <v>0</v>
      </c>
      <c r="GU133" s="263"/>
      <c r="GV133" s="264"/>
      <c r="GW133" s="265"/>
      <c r="GX133" s="266"/>
      <c r="GY133" s="267">
        <f t="shared" si="229"/>
        <v>0</v>
      </c>
      <c r="GZ133" s="260">
        <f>+(IF(OR($B133=0,$C133=0,$D133=0,$DC$2&gt;$OE$1),0,IF(OR(GU133=0,GW133=0,GX133=0),0,MIN((VLOOKUP($D133,SALERYCODE,3,0))*(IF($D133=6,GX133,GW133))*((MIN((VLOOKUP($D133,SALERYCODE,5,0)),(IF($D133=6,GW133,GX133))))),MIN((VLOOKUP($D133,SALERYCODE,3,0)),(GU133+GV133))*(IF($D133=6,GX133,((MIN((VLOOKUP($D133,SALERYCODE,5,0)),GX133)))))))))/IF(AND($D133=2,'ראשי-פרטים כלליים וריכוז הוצאות'!$D$68&lt;&gt;4),1.2,1)</f>
        <v>0</v>
      </c>
      <c r="HA133" s="263"/>
      <c r="HB133" s="264"/>
      <c r="HC133" s="265"/>
      <c r="HD133" s="266"/>
      <c r="HE133" s="267">
        <f t="shared" si="230"/>
        <v>0</v>
      </c>
      <c r="HF133" s="260">
        <f>+(IF(OR($B133=0,$C133=0,$D133=0,$DC$2&gt;$OE$1),0,IF(OR(HA133=0,HC133=0,HD133=0),0,MIN((VLOOKUP($D133,SALERYCODE,3,0))*(IF($D133=6,HD133,HC133))*((MIN((VLOOKUP($D133,SALERYCODE,5,0)),(IF($D133=6,HC133,HD133))))),MIN((VLOOKUP($D133,SALERYCODE,3,0)),(HA133+HB133))*(IF($D133=6,HD133,((MIN((VLOOKUP($D133,SALERYCODE,5,0)),HD133)))))))))/IF(AND($D133=2,'ראשי-פרטים כלליים וריכוז הוצאות'!$D$68&lt;&gt;4),1.2,1)</f>
        <v>0</v>
      </c>
      <c r="HG133" s="263"/>
      <c r="HH133" s="264"/>
      <c r="HI133" s="265"/>
      <c r="HJ133" s="266"/>
      <c r="HK133" s="267">
        <f t="shared" si="231"/>
        <v>0</v>
      </c>
      <c r="HL133" s="260">
        <f>+(IF(OR($B133=0,$C133=0,$D133=0,$DC$2&gt;$OE$1),0,IF(OR(HG133=0,HI133=0,HJ133=0),0,MIN((VLOOKUP($D133,SALERYCODE,3,0))*(IF($D133=6,HJ133,HI133))*((MIN((VLOOKUP($D133,SALERYCODE,5,0)),(IF($D133=6,HI133,HJ133))))),MIN((VLOOKUP($D133,SALERYCODE,3,0)),(HG133+HH133))*(IF($D133=6,HJ133,((MIN((VLOOKUP($D133,SALERYCODE,5,0)),HJ133)))))))))/IF(AND($D133=2,'ראשי-פרטים כלליים וריכוז הוצאות'!$D$68&lt;&gt;4),1.2,1)</f>
        <v>0</v>
      </c>
      <c r="HM133" s="263"/>
      <c r="HN133" s="264"/>
      <c r="HO133" s="265"/>
      <c r="HP133" s="266"/>
      <c r="HQ133" s="267">
        <f t="shared" si="232"/>
        <v>0</v>
      </c>
      <c r="HR133" s="260">
        <f>+(IF(OR($B133=0,$C133=0,$D133=0,$DC$2&gt;$OE$1),0,IF(OR(HM133=0,HO133=0,HP133=0),0,MIN((VLOOKUP($D133,SALERYCODE,3,0))*(IF($D133=6,HP133,HO133))*((MIN((VLOOKUP($D133,SALERYCODE,5,0)),(IF($D133=6,HO133,HP133))))),MIN((VLOOKUP($D133,SALERYCODE,3,0)),(HM133+HN133))*(IF($D133=6,HP133,((MIN((VLOOKUP($D133,SALERYCODE,5,0)),HP133)))))))))/IF(AND($D133=2,'ראשי-פרטים כלליים וריכוז הוצאות'!$D$68&lt;&gt;4),1.2,1)</f>
        <v>0</v>
      </c>
      <c r="HS133" s="263"/>
      <c r="HT133" s="264"/>
      <c r="HU133" s="265"/>
      <c r="HV133" s="266"/>
      <c r="HW133" s="267">
        <f t="shared" si="233"/>
        <v>0</v>
      </c>
      <c r="HX133" s="260">
        <f>+(IF(OR($B133=0,$C133=0,$D133=0,$DC$2&gt;$OE$1),0,IF(OR(HS133=0,HU133=0,HV133=0),0,MIN((VLOOKUP($D133,SALERYCODE,3,0))*(IF($D133=6,HV133,HU133))*((MIN((VLOOKUP($D133,SALERYCODE,5,0)),(IF($D133=6,HU133,HV133))))),MIN((VLOOKUP($D133,SALERYCODE,3,0)),(HS133+HT133))*(IF($D133=6,HV133,((MIN((VLOOKUP($D133,SALERYCODE,5,0)),HV133)))))))))/IF(AND($D133=2,'ראשי-פרטים כלליים וריכוז הוצאות'!$D$68&lt;&gt;4),1.2,1)</f>
        <v>0</v>
      </c>
      <c r="HY133" s="263"/>
      <c r="HZ133" s="264"/>
      <c r="IA133" s="265"/>
      <c r="IB133" s="266"/>
      <c r="IC133" s="267">
        <f t="shared" si="234"/>
        <v>0</v>
      </c>
      <c r="ID133" s="260">
        <f>+(IF(OR($B133=0,$C133=0,$D133=0,$DC$2&gt;$OE$1),0,IF(OR(HY133=0,IA133=0,IB133=0),0,MIN((VLOOKUP($D133,SALERYCODE,3,0))*(IF($D133=6,IB133,IA133))*((MIN((VLOOKUP($D133,SALERYCODE,5,0)),(IF($D133=6,IA133,IB133))))),MIN((VLOOKUP($D133,SALERYCODE,3,0)),(HY133+HZ133))*(IF($D133=6,IB133,((MIN((VLOOKUP($D133,SALERYCODE,5,0)),IB133)))))))))/IF(AND($D133=2,'ראשי-פרטים כלליים וריכוז הוצאות'!$D$68&lt;&gt;4),1.2,1)</f>
        <v>0</v>
      </c>
      <c r="IE133" s="263"/>
      <c r="IF133" s="264"/>
      <c r="IG133" s="265"/>
      <c r="IH133" s="266"/>
      <c r="II133" s="267">
        <f t="shared" si="235"/>
        <v>0</v>
      </c>
      <c r="IJ133" s="260">
        <f>+(IF(OR($B133=0,$C133=0,$D133=0,$DC$2&gt;$OE$1),0,IF(OR(IE133=0,IG133=0,IH133=0),0,MIN((VLOOKUP($D133,SALERYCODE,3,0))*(IF($D133=6,IH133,IG133))*((MIN((VLOOKUP($D133,SALERYCODE,5,0)),(IF($D133=6,IG133,IH133))))),MIN((VLOOKUP($D133,SALERYCODE,3,0)),(IE133+IF133))*(IF($D133=6,IH133,((MIN((VLOOKUP($D133,SALERYCODE,5,0)),IH133)))))))))/IF(AND($D133=2,'ראשי-פרטים כלליים וריכוז הוצאות'!$D$68&lt;&gt;4),1.2,1)</f>
        <v>0</v>
      </c>
      <c r="IK133" s="263"/>
      <c r="IL133" s="264"/>
      <c r="IM133" s="265"/>
      <c r="IN133" s="266"/>
      <c r="IO133" s="267">
        <f t="shared" si="236"/>
        <v>0</v>
      </c>
      <c r="IP133" s="260">
        <f>+(IF(OR($B133=0,$C133=0,$D133=0,$DC$2&gt;$OE$1),0,IF(OR(IK133=0,IM133=0,IN133=0),0,MIN((VLOOKUP($D133,SALERYCODE,3,0))*(IF($D133=6,IN133,IM133))*((MIN((VLOOKUP($D133,SALERYCODE,5,0)),(IF($D133=6,IM133,IN133))))),MIN((VLOOKUP($D133,SALERYCODE,3,0)),(IK133+IL133))*(IF($D133=6,IN133,((MIN((VLOOKUP($D133,SALERYCODE,5,0)),IN133)))))))))/IF(AND($D133=2,'ראשי-פרטים כלליים וריכוז הוצאות'!$D$68&lt;&gt;4),1.2,1)</f>
        <v>0</v>
      </c>
      <c r="IQ133" s="263"/>
      <c r="IR133" s="264"/>
      <c r="IS133" s="265"/>
      <c r="IT133" s="266"/>
      <c r="IU133" s="267">
        <f t="shared" si="237"/>
        <v>0</v>
      </c>
      <c r="IV133" s="260">
        <f>+(IF(OR($B133=0,$C133=0,$D133=0,$DC$2&gt;$OE$1),0,IF(OR(IQ133=0,IS133=0,IT133=0),0,MIN((VLOOKUP($D133,SALERYCODE,3,0))*(IF($D133=6,IT133,IS133))*((MIN((VLOOKUP($D133,SALERYCODE,5,0)),(IF($D133=6,IS133,IT133))))),MIN((VLOOKUP($D133,SALERYCODE,3,0)),(IQ133+IR133))*(IF($D133=6,IT133,((MIN((VLOOKUP($D133,SALERYCODE,5,0)),IT133)))))))))/IF(AND($D133=2,'ראשי-פרטים כלליים וריכוז הוצאות'!$D$68&lt;&gt;4),1.2,1)</f>
        <v>0</v>
      </c>
      <c r="IW133" s="263"/>
      <c r="IX133" s="264"/>
      <c r="IY133" s="265"/>
      <c r="IZ133" s="266"/>
      <c r="JA133" s="267">
        <f t="shared" si="238"/>
        <v>0</v>
      </c>
      <c r="JB133" s="260">
        <f>+(IF(OR($B133=0,$C133=0,$D133=0,$DC$2&gt;$OE$1),0,IF(OR(IW133=0,IY133=0,IZ133=0),0,MIN((VLOOKUP($D133,SALERYCODE,3,0))*(IF($D133=6,IZ133,IY133))*((MIN((VLOOKUP($D133,SALERYCODE,5,0)),(IF($D133=6,IY133,IZ133))))),MIN((VLOOKUP($D133,SALERYCODE,3,0)),(IW133+IX133))*(IF($D133=6,IZ133,((MIN((VLOOKUP($D133,SALERYCODE,5,0)),IZ133)))))))))/IF(AND($D133=2,'ראשי-פרטים כלליים וריכוז הוצאות'!$D$68&lt;&gt;4),1.2,1)</f>
        <v>0</v>
      </c>
      <c r="JC133" s="263"/>
      <c r="JD133" s="264"/>
      <c r="JE133" s="265"/>
      <c r="JF133" s="266"/>
      <c r="JG133" s="267">
        <f t="shared" si="239"/>
        <v>0</v>
      </c>
      <c r="JH133" s="260">
        <f>+(IF(OR($B133=0,$C133=0,$D133=0,$DC$2&gt;$OE$1),0,IF(OR(JC133=0,JE133=0,JF133=0),0,MIN((VLOOKUP($D133,SALERYCODE,3,0))*(IF($D133=6,JF133,JE133))*((MIN((VLOOKUP($D133,SALERYCODE,5,0)),(IF($D133=6,JE133,JF133))))),MIN((VLOOKUP($D133,SALERYCODE,3,0)),(JC133+JD133))*(IF($D133=6,JF133,((MIN((VLOOKUP($D133,SALERYCODE,5,0)),JF133)))))))))/IF(AND($D133=2,'ראשי-פרטים כלליים וריכוז הוצאות'!$D$68&lt;&gt;4),1.2,1)</f>
        <v>0</v>
      </c>
      <c r="JI133" s="263"/>
      <c r="JJ133" s="264"/>
      <c r="JK133" s="265"/>
      <c r="JL133" s="266"/>
      <c r="JM133" s="267">
        <f t="shared" si="240"/>
        <v>0</v>
      </c>
      <c r="JN133" s="260">
        <f>+(IF(OR($B133=0,$C133=0,$D133=0,$DC$2&gt;$OE$1),0,IF(OR(JI133=0,JK133=0,JL133=0),0,MIN((VLOOKUP($D133,SALERYCODE,3,0))*(IF($D133=6,JL133,JK133))*((MIN((VLOOKUP($D133,SALERYCODE,5,0)),(IF($D133=6,JK133,JL133))))),MIN((VLOOKUP($D133,SALERYCODE,3,0)),(JI133+JJ133))*(IF($D133=6,JL133,((MIN((VLOOKUP($D133,SALERYCODE,5,0)),JL133)))))))))/IF(AND($D133=2,'ראשי-פרטים כלליים וריכוז הוצאות'!$D$68&lt;&gt;4),1.2,1)</f>
        <v>0</v>
      </c>
      <c r="JO133" s="263"/>
      <c r="JP133" s="264"/>
      <c r="JQ133" s="265"/>
      <c r="JR133" s="266"/>
      <c r="JS133" s="267">
        <f t="shared" si="241"/>
        <v>0</v>
      </c>
      <c r="JT133" s="260">
        <f>+(IF(OR($B133=0,$C133=0,$D133=0,$DC$2&gt;$OE$1),0,IF(OR(JO133=0,JQ133=0,JR133=0),0,MIN((VLOOKUP($D133,SALERYCODE,3,0))*(IF($D133=6,JR133,JQ133))*((MIN((VLOOKUP($D133,SALERYCODE,5,0)),(IF($D133=6,JQ133,JR133))))),MIN((VLOOKUP($D133,SALERYCODE,3,0)),(JO133+JP133))*(IF($D133=6,JR133,((MIN((VLOOKUP($D133,SALERYCODE,5,0)),JR133)))))))))/IF(AND($D133=2,'ראשי-פרטים כלליים וריכוז הוצאות'!$D$68&lt;&gt;4),1.2,1)</f>
        <v>0</v>
      </c>
      <c r="JU133" s="263"/>
      <c r="JV133" s="264"/>
      <c r="JW133" s="265"/>
      <c r="JX133" s="266"/>
      <c r="JY133" s="267">
        <f t="shared" si="242"/>
        <v>0</v>
      </c>
      <c r="JZ133" s="260">
        <f>+(IF(OR($B133=0,$C133=0,$D133=0,$DC$2&gt;$OE$1),0,IF(OR(JU133=0,JW133=0,JX133=0),0,MIN((VLOOKUP($D133,SALERYCODE,3,0))*(IF($D133=6,JX133,JW133))*((MIN((VLOOKUP($D133,SALERYCODE,5,0)),(IF($D133=6,JW133,JX133))))),MIN((VLOOKUP($D133,SALERYCODE,3,0)),(JU133+JV133))*(IF($D133=6,JX133,((MIN((VLOOKUP($D133,SALERYCODE,5,0)),JX133)))))))))/IF(AND($D133=2,'ראשי-פרטים כלליים וריכוז הוצאות'!$D$68&lt;&gt;4),1.2,1)</f>
        <v>0</v>
      </c>
      <c r="KA133" s="263"/>
      <c r="KB133" s="264"/>
      <c r="KC133" s="265"/>
      <c r="KD133" s="266"/>
      <c r="KE133" s="267">
        <f t="shared" si="243"/>
        <v>0</v>
      </c>
      <c r="KF133" s="260">
        <f>+(IF(OR($B133=0,$C133=0,$D133=0,$DC$2&gt;$OE$1),0,IF(OR(KA133=0,KC133=0,KD133=0),0,MIN((VLOOKUP($D133,SALERYCODE,3,0))*(IF($D133=6,KD133,KC133))*((MIN((VLOOKUP($D133,SALERYCODE,5,0)),(IF($D133=6,KC133,KD133))))),MIN((VLOOKUP($D133,SALERYCODE,3,0)),(KA133+KB133))*(IF($D133=6,KD133,((MIN((VLOOKUP($D133,SALERYCODE,5,0)),KD133)))))))))/IF(AND($D133=2,'ראשי-פרטים כלליים וריכוז הוצאות'!$D$68&lt;&gt;4),1.2,1)</f>
        <v>0</v>
      </c>
      <c r="KG133" s="263"/>
      <c r="KH133" s="264"/>
      <c r="KI133" s="265"/>
      <c r="KJ133" s="266"/>
      <c r="KK133" s="267">
        <f t="shared" si="244"/>
        <v>0</v>
      </c>
      <c r="KL133" s="260">
        <f>+(IF(OR($B133=0,$C133=0,$D133=0,$DC$2&gt;$OE$1),0,IF(OR(KG133=0,KI133=0,KJ133=0),0,MIN((VLOOKUP($D133,SALERYCODE,3,0))*(IF($D133=6,KJ133,KI133))*((MIN((VLOOKUP($D133,SALERYCODE,5,0)),(IF($D133=6,KI133,KJ133))))),MIN((VLOOKUP($D133,SALERYCODE,3,0)),(KG133+KH133))*(IF($D133=6,KJ133,((MIN((VLOOKUP($D133,SALERYCODE,5,0)),KJ133)))))))))/IF(AND($D133=2,'ראשי-פרטים כלליים וריכוז הוצאות'!$D$68&lt;&gt;4),1.2,1)</f>
        <v>0</v>
      </c>
      <c r="KM133" s="263"/>
      <c r="KN133" s="264"/>
      <c r="KO133" s="265"/>
      <c r="KP133" s="266"/>
      <c r="KQ133" s="267">
        <f t="shared" si="245"/>
        <v>0</v>
      </c>
      <c r="KR133" s="260">
        <f>+(IF(OR($B133=0,$C133=0,$D133=0,$DC$2&gt;$OE$1),0,IF(OR(KM133=0,KO133=0,KP133=0),0,MIN((VLOOKUP($D133,SALERYCODE,3,0))*(IF($D133=6,KP133,KO133))*((MIN((VLOOKUP($D133,SALERYCODE,5,0)),(IF($D133=6,KO133,KP133))))),MIN((VLOOKUP($D133,SALERYCODE,3,0)),(KM133+KN133))*(IF($D133=6,KP133,((MIN((VLOOKUP($D133,SALERYCODE,5,0)),KP133)))))))))/IF(AND($D133=2,'ראשי-פרטים כלליים וריכוז הוצאות'!$D$68&lt;&gt;4),1.2,1)</f>
        <v>0</v>
      </c>
      <c r="KS133" s="263"/>
      <c r="KT133" s="264"/>
      <c r="KU133" s="265"/>
      <c r="KV133" s="266"/>
      <c r="KW133" s="267">
        <f t="shared" si="246"/>
        <v>0</v>
      </c>
      <c r="KX133" s="260">
        <f>+(IF(OR($B133=0,$C133=0,$D133=0,$DC$2&gt;$OE$1),0,IF(OR(KS133=0,KU133=0,KV133=0),0,MIN((VLOOKUP($D133,SALERYCODE,3,0))*(IF($D133=6,KV133,KU133))*((MIN((VLOOKUP($D133,SALERYCODE,5,0)),(IF($D133=6,KU133,KV133))))),MIN((VLOOKUP($D133,SALERYCODE,3,0)),(KS133+KT133))*(IF($D133=6,KV133,((MIN((VLOOKUP($D133,SALERYCODE,5,0)),KV133)))))))))/IF(AND($D133=2,'ראשי-פרטים כלליים וריכוז הוצאות'!$D$68&lt;&gt;4),1.2,1)</f>
        <v>0</v>
      </c>
      <c r="KY133" s="263"/>
      <c r="KZ133" s="264"/>
      <c r="LA133" s="265"/>
      <c r="LB133" s="266"/>
      <c r="LC133" s="267">
        <f t="shared" si="247"/>
        <v>0</v>
      </c>
      <c r="LD133" s="260">
        <f>+(IF(OR($B133=0,$C133=0,$D133=0,$DC$2&gt;$OE$1),0,IF(OR(KY133=0,LA133=0,LB133=0),0,MIN((VLOOKUP($D133,SALERYCODE,3,0))*(IF($D133=6,LB133,LA133))*((MIN((VLOOKUP($D133,SALERYCODE,5,0)),(IF($D133=6,LA133,LB133))))),MIN((VLOOKUP($D133,SALERYCODE,3,0)),(KY133+KZ133))*(IF($D133=6,LB133,((MIN((VLOOKUP($D133,SALERYCODE,5,0)),LB133)))))))))/IF(AND($D133=2,'ראשי-פרטים כלליים וריכוז הוצאות'!$D$68&lt;&gt;4),1.2,1)</f>
        <v>0</v>
      </c>
      <c r="LE133" s="263"/>
      <c r="LF133" s="264"/>
      <c r="LG133" s="265"/>
      <c r="LH133" s="266"/>
      <c r="LI133" s="267">
        <f t="shared" si="248"/>
        <v>0</v>
      </c>
      <c r="LJ133" s="260">
        <f>+(IF(OR($B133=0,$C133=0,$D133=0,$DC$2&gt;$OE$1),0,IF(OR(LE133=0,LG133=0,LH133=0),0,MIN((VLOOKUP($D133,SALERYCODE,3,0))*(IF($D133=6,LH133,LG133))*((MIN((VLOOKUP($D133,SALERYCODE,5,0)),(IF($D133=6,LG133,LH133))))),MIN((VLOOKUP($D133,SALERYCODE,3,0)),(LE133+LF133))*(IF($D133=6,LH133,((MIN((VLOOKUP($D133,SALERYCODE,5,0)),LH133)))))))))/IF(AND($D133=2,'ראשי-פרטים כלליים וריכוז הוצאות'!$D$68&lt;&gt;4),1.2,1)</f>
        <v>0</v>
      </c>
      <c r="LK133" s="263"/>
      <c r="LL133" s="264"/>
      <c r="LM133" s="265"/>
      <c r="LN133" s="266"/>
      <c r="LO133" s="267">
        <f t="shared" si="249"/>
        <v>0</v>
      </c>
      <c r="LP133" s="260">
        <f>+(IF(OR($B133=0,$C133=0,$D133=0,$DC$2&gt;$OE$1),0,IF(OR(LK133=0,LM133=0,LN133=0),0,MIN((VLOOKUP($D133,SALERYCODE,3,0))*(IF($D133=6,LN133,LM133))*((MIN((VLOOKUP($D133,SALERYCODE,5,0)),(IF($D133=6,LM133,LN133))))),MIN((VLOOKUP($D133,SALERYCODE,3,0)),(LK133+LL133))*(IF($D133=6,LN133,((MIN((VLOOKUP($D133,SALERYCODE,5,0)),LN133)))))))))/IF(AND($D133=2,'ראשי-פרטים כלליים וריכוז הוצאות'!$D$68&lt;&gt;4),1.2,1)</f>
        <v>0</v>
      </c>
      <c r="LQ133" s="263"/>
      <c r="LR133" s="264"/>
      <c r="LS133" s="265"/>
      <c r="LT133" s="266"/>
      <c r="LU133" s="267">
        <f t="shared" si="250"/>
        <v>0</v>
      </c>
      <c r="LV133" s="260">
        <f>+(IF(OR($B133=0,$C133=0,$D133=0,$DC$2&gt;$OE$1),0,IF(OR(LQ133=0,LS133=0,LT133=0),0,MIN((VLOOKUP($D133,SALERYCODE,3,0))*(IF($D133=6,LT133,LS133))*((MIN((VLOOKUP($D133,SALERYCODE,5,0)),(IF($D133=6,LS133,LT133))))),MIN((VLOOKUP($D133,SALERYCODE,3,0)),(LQ133+LR133))*(IF($D133=6,LT133,((MIN((VLOOKUP($D133,SALERYCODE,5,0)),LT133)))))))))/IF(AND($D133=2,'ראשי-פרטים כלליים וריכוז הוצאות'!$D$68&lt;&gt;4),1.2,1)</f>
        <v>0</v>
      </c>
      <c r="LW133" s="263"/>
      <c r="LX133" s="264"/>
      <c r="LY133" s="265"/>
      <c r="LZ133" s="266"/>
      <c r="MA133" s="267">
        <f t="shared" si="251"/>
        <v>0</v>
      </c>
      <c r="MB133" s="260">
        <f>+(IF(OR($B133=0,$C133=0,$D133=0,$DC$2&gt;$OE$1),0,IF(OR(LW133=0,LY133=0,LZ133=0),0,MIN((VLOOKUP($D133,SALERYCODE,3,0))*(IF($D133=6,LZ133,LY133))*((MIN((VLOOKUP($D133,SALERYCODE,5,0)),(IF($D133=6,LY133,LZ133))))),MIN((VLOOKUP($D133,SALERYCODE,3,0)),(LW133+LX133))*(IF($D133=6,LZ133,((MIN((VLOOKUP($D133,SALERYCODE,5,0)),LZ133)))))))))/IF(AND($D133=2,'ראשי-פרטים כלליים וריכוז הוצאות'!$D$68&lt;&gt;4),1.2,1)</f>
        <v>0</v>
      </c>
      <c r="MC133" s="263"/>
      <c r="MD133" s="264"/>
      <c r="ME133" s="265"/>
      <c r="MF133" s="266"/>
      <c r="MG133" s="267">
        <f t="shared" si="252"/>
        <v>0</v>
      </c>
      <c r="MH133" s="260">
        <f>+(IF(OR($B133=0,$C133=0,$D133=0,$DC$2&gt;$OE$1),0,IF(OR(MC133=0,ME133=0,MF133=0),0,MIN((VLOOKUP($D133,SALERYCODE,3,0))*(IF($D133=6,MF133,ME133))*((MIN((VLOOKUP($D133,SALERYCODE,5,0)),(IF($D133=6,ME133,MF133))))),MIN((VLOOKUP($D133,SALERYCODE,3,0)),(MC133+MD133))*(IF($D133=6,MF133,((MIN((VLOOKUP($D133,SALERYCODE,5,0)),MF133)))))))))/IF(AND($D133=2,'ראשי-פרטים כלליים וריכוז הוצאות'!$D$68&lt;&gt;4),1.2,1)</f>
        <v>0</v>
      </c>
      <c r="MI133" s="263"/>
      <c r="MJ133" s="264"/>
      <c r="MK133" s="265"/>
      <c r="ML133" s="266"/>
      <c r="MM133" s="267">
        <f t="shared" si="253"/>
        <v>0</v>
      </c>
      <c r="MN133" s="260">
        <f>+(IF(OR($B133=0,$C133=0,$D133=0,$DC$2&gt;$OE$1),0,IF(OR(MI133=0,MK133=0,ML133=0),0,MIN((VLOOKUP($D133,SALERYCODE,3,0))*(IF($D133=6,ML133,MK133))*((MIN((VLOOKUP($D133,SALERYCODE,5,0)),(IF($D133=6,MK133,ML133))))),MIN((VLOOKUP($D133,SALERYCODE,3,0)),(MI133+MJ133))*(IF($D133=6,ML133,((MIN((VLOOKUP($D133,SALERYCODE,5,0)),ML133)))))))))/IF(AND($D133=2,'ראשי-פרטים כלליים וריכוז הוצאות'!$D$68&lt;&gt;4),1.2,1)</f>
        <v>0</v>
      </c>
      <c r="MO133" s="263"/>
      <c r="MP133" s="264"/>
      <c r="MQ133" s="265"/>
      <c r="MR133" s="266"/>
      <c r="MS133" s="267">
        <f t="shared" si="254"/>
        <v>0</v>
      </c>
      <c r="MT133" s="260">
        <f>+(IF(OR($B133=0,$C133=0,$D133=0,$DC$2&gt;$OE$1),0,IF(OR(MO133=0,MQ133=0,MR133=0),0,MIN((VLOOKUP($D133,SALERYCODE,3,0))*(IF($D133=6,MR133,MQ133))*((MIN((VLOOKUP($D133,SALERYCODE,5,0)),(IF($D133=6,MQ133,MR133))))),MIN((VLOOKUP($D133,SALERYCODE,3,0)),(MO133+MP133))*(IF($D133=6,MR133,((MIN((VLOOKUP($D133,SALERYCODE,5,0)),MR133)))))))))/IF(AND($D133=2,'ראשי-פרטים כלליים וריכוז הוצאות'!$D$68&lt;&gt;4),1.2,1)</f>
        <v>0</v>
      </c>
      <c r="MU133" s="263"/>
      <c r="MV133" s="264"/>
      <c r="MW133" s="265"/>
      <c r="MX133" s="266"/>
      <c r="MY133" s="267">
        <f t="shared" si="255"/>
        <v>0</v>
      </c>
      <c r="MZ133" s="260">
        <f>+(IF(OR($B133=0,$C133=0,$D133=0,$DC$2&gt;$OE$1),0,IF(OR(MU133=0,MW133=0,MX133=0),0,MIN((VLOOKUP($D133,SALERYCODE,3,0))*(IF($D133=6,MX133,MW133))*((MIN((VLOOKUP($D133,SALERYCODE,5,0)),(IF($D133=6,MW133,MX133))))),MIN((VLOOKUP($D133,SALERYCODE,3,0)),(MU133+MV133))*(IF($D133=6,MX133,((MIN((VLOOKUP($D133,SALERYCODE,5,0)),MX133)))))))))/IF(AND($D133=2,'ראשי-פרטים כלליים וריכוז הוצאות'!$D$68&lt;&gt;4),1.2,1)</f>
        <v>0</v>
      </c>
      <c r="NA133" s="263"/>
      <c r="NB133" s="264"/>
      <c r="NC133" s="265"/>
      <c r="ND133" s="266"/>
      <c r="NE133" s="267">
        <f t="shared" si="256"/>
        <v>0</v>
      </c>
      <c r="NF133" s="260">
        <f>+(IF(OR($B133=0,$C133=0,$D133=0,$DC$2&gt;$OE$1),0,IF(OR(NA133=0,NC133=0,ND133=0),0,MIN((VLOOKUP($D133,SALERYCODE,3,0))*(IF($D133=6,ND133,NC133))*((MIN((VLOOKUP($D133,SALERYCODE,5,0)),(IF($D133=6,NC133,ND133))))),MIN((VLOOKUP($D133,SALERYCODE,3,0)),(NA133+NB133))*(IF($D133=6,ND133,((MIN((VLOOKUP($D133,SALERYCODE,5,0)),ND133)))))))))/IF(AND($D133=2,'ראשי-פרטים כלליים וריכוז הוצאות'!$D$68&lt;&gt;4),1.2,1)</f>
        <v>0</v>
      </c>
      <c r="NG133" s="263"/>
      <c r="NH133" s="264"/>
      <c r="NI133" s="265"/>
      <c r="NJ133" s="266"/>
      <c r="NK133" s="267">
        <f t="shared" si="257"/>
        <v>0</v>
      </c>
      <c r="NL133" s="260">
        <f>+(IF(OR($B133=0,$C133=0,$D133=0,$DC$2&gt;$OE$1),0,IF(OR(NG133=0,NI133=0,NJ133=0),0,MIN((VLOOKUP($D133,SALERYCODE,3,0))*(IF($D133=6,NJ133,NI133))*((MIN((VLOOKUP($D133,SALERYCODE,5,0)),(IF($D133=6,NI133,NJ133))))),MIN((VLOOKUP($D133,SALERYCODE,3,0)),(NG133+NH133))*(IF($D133=6,NJ133,((MIN((VLOOKUP($D133,SALERYCODE,5,0)),NJ133)))))))))/IF(AND($D133=2,'ראשי-פרטים כלליים וריכוז הוצאות'!$D$68&lt;&gt;4),1.2,1)</f>
        <v>0</v>
      </c>
      <c r="NM133" s="263"/>
      <c r="NN133" s="264"/>
      <c r="NO133" s="265"/>
      <c r="NP133" s="266"/>
      <c r="NQ133" s="267">
        <f t="shared" si="258"/>
        <v>0</v>
      </c>
      <c r="NR133" s="260">
        <f>+(IF(OR($B133=0,$C133=0,$D133=0,$DC$2&gt;$OE$1),0,IF(OR(NM133=0,NO133=0,NP133=0),0,MIN((VLOOKUP($D133,SALERYCODE,3,0))*(IF($D133=6,NP133,NO133))*((MIN((VLOOKUP($D133,SALERYCODE,5,0)),(IF($D133=6,NO133,NP133))))),MIN((VLOOKUP($D133,SALERYCODE,3,0)),(NM133+NN133))*(IF($D133=6,NP133,((MIN((VLOOKUP($D133,SALERYCODE,5,0)),NP133)))))))))/IF(AND($D133=2,'ראשי-פרטים כלליים וריכוז הוצאות'!$D$68&lt;&gt;4),1.2,1)</f>
        <v>0</v>
      </c>
      <c r="NS133" s="263"/>
      <c r="NT133" s="264"/>
      <c r="NU133" s="265"/>
      <c r="NV133" s="266"/>
      <c r="NW133" s="267">
        <f t="shared" si="259"/>
        <v>0</v>
      </c>
      <c r="NX133" s="260">
        <f>+(IF(OR($B133=0,$C133=0,$D133=0,$DC$2&gt;$OE$1),0,IF(OR(NS133=0,NU133=0,NV133=0),0,MIN((VLOOKUP($D133,SALERYCODE,3,0))*(IF($D133=6,NV133,NU133))*((MIN((VLOOKUP($D133,SALERYCODE,5,0)),(IF($D133=6,NU133,NV133))))),MIN((VLOOKUP($D133,SALERYCODE,3,0)),(NS133+NT133))*(IF($D133=6,NV133,((MIN((VLOOKUP($D133,SALERYCODE,5,0)),NV133)))))))))/IF(AND($D133=2,'ראשי-פרטים כלליים וריכוז הוצאות'!$D$68&lt;&gt;4),1.2,1)</f>
        <v>0</v>
      </c>
      <c r="NY133" s="263"/>
      <c r="NZ133" s="264"/>
      <c r="OA133" s="265"/>
      <c r="OB133" s="266"/>
      <c r="OC133" s="267">
        <f t="shared" si="260"/>
        <v>0</v>
      </c>
      <c r="OD133" s="260">
        <f>+(IF(OR($B133=0,$C133=0,$D133=0,$DC$2&gt;$OE$1),0,IF(OR(NY133=0,OA133=0,OB133=0),0,MIN((VLOOKUP($D133,SALERYCODE,3,0))*(IF($D133=6,OB133,OA133))*((MIN((VLOOKUP($D133,SALERYCODE,5,0)),(IF($D133=6,OA133,OB133))))),MIN((VLOOKUP($D133,SALERYCODE,3,0)),(NY133+NZ133))*(IF($D133=6,OB133,((MIN((VLOOKUP($D133,SALERYCODE,5,0)),OB133)))))))))/IF(AND($D133=2,'ראשי-פרטים כלליים וריכוז הוצאות'!$D$68&lt;&gt;4),1.2,1)</f>
        <v>0</v>
      </c>
      <c r="OE133" s="275">
        <f t="shared" ref="OE133:OE196" si="266">IF(EP133=0,0,1)+IF(EJ133=0,0,1)+IF(ED133=0,0,1)+IF(DX133=0,0,1)+IF(DR133=0,0,1)+IF(DL133=0,0,1)+IF(DF133=0,0,1)+IF(CZ133=0,0,1)+IF(CT133=0,0,1)+IF(CN133=0,0,1)+IF(CH133=0,0,1)+IF(CB133=0,0,1)+IF(BV133=0,0,1)+IF(BP133=0,0,1)+IF(BJ133=0,0,1)+IF(BD133=0,0,1)+IF(AX133=0,0,1)+IF(AR133=0,0,1)+IF(AL133=0,0,1)+IF(AF133=0,0,1)+IF(Z133=0,0,1)+IF(T133=0,0,1)+IF(N133=0,0,1)+IF(H133=0,0,1)</f>
        <v>0</v>
      </c>
      <c r="OF133" s="283">
        <f t="shared" ref="OF133:OF196" si="267">IF(OE133=0,0.000001,SUM(EP133,EJ133,ED133,DX133,DR133,DL133,DF133,CZ133,CT133,CN133,CH133,CB133,BV133,BP133,BJ133,BD133,AX133,AR133,AL133,AF133,Z133,T133,N133,H133)/OE133)</f>
        <v>9.9999999999999995E-7</v>
      </c>
      <c r="OG133" s="276">
        <f t="shared" ref="OG133:OG196" si="268">+I133+O133+U133+AA133+AG133+AM133+AS133+AY133+BE133+BK133+BQ133+BW133+CC133+CI133+CO133+CU133+DA133+DG133+DM133+DS133+DY133+EE133+EK133+EQ133</f>
        <v>0</v>
      </c>
      <c r="OH133" s="275">
        <f t="shared" ref="OH133:OH196" si="269">+(EM133+EN133)*EP133+(EG133+EH133)*EJ133+(EA133+EB133)*ED133+(DU133+DV133)*DX133+(DO133+DP133)*DR133+(DI133+DJ133)*DL133+(DC133+DD133)*DF133+(CW133+CX133)*CZ133+(CQ133+CR133)*CT133+(CK133+CL133)*CN133+(CE133+CF133)*CH133+(BY133+BZ133)*CB133+(BS133+BT133)*BV133+(BM133+BN133)*BP133+(BG133+BH133)*BJ133+(BA133+BB133)*BD133+(AU133+AV133)*AX133+(AO133+AP133)*AR133+(AI133+AJ133)*AL133+(AC133+AD133)*AF133+(W133+X133)*Z133+(Q133+R133)*T133+(K133+L133)*N133+(E133+F133)*H133</f>
        <v>0</v>
      </c>
      <c r="OI133" s="275">
        <v>0</v>
      </c>
      <c r="OJ133" s="258">
        <f t="shared" ref="OJ133:OJ196" si="270">SUM(DN133,DT133,DZ133,EF133,EL133,ER133,DH133,DB133,CV133,CP133,CJ133,CD133,BX133,BR133,BL133,BF133,AZ133,AT133,AN133,AH133,AB133,V133,P133,J133,EX133,FD133,FJ133,FP133,FV133,GB133,GH133,GN133,GT133,GZ133,HF133,HL133,HR133,HX133,ID133,IJ133,IP133,IV133,JB133,JH133,JN133,JT133,JZ133,KF133,KL133,KR133,KX133,LD133,LJ133,LP133,LV133,MB133,MH133,MN133,MT133,MZ133,NF133,NL133,NR133,NX133,OD133)</f>
        <v>0</v>
      </c>
      <c r="OK133" s="284"/>
      <c r="OL133" s="116">
        <f>MIN(OJ133+OK133*OF133*OE133/$OL$1/IF(AND($D133=2,'ראשי-פרטים כלליים וריכוז הוצאות'!$D$68&lt;&gt;4),1.2,1),IF($D133&gt;0,VLOOKUP($D133,SALERYCODE,3,0)*12*OG133,0))</f>
        <v>0</v>
      </c>
      <c r="OM133" s="95">
        <f t="shared" si="261"/>
        <v>0</v>
      </c>
      <c r="ON133" s="11">
        <f t="shared" si="262"/>
        <v>0</v>
      </c>
      <c r="OO133" s="11">
        <f t="shared" si="263"/>
        <v>0</v>
      </c>
      <c r="OP133" s="22">
        <f t="shared" si="264"/>
        <v>0</v>
      </c>
      <c r="OQ133" s="11">
        <f t="shared" si="265"/>
        <v>0</v>
      </c>
      <c r="OR133" s="11" t="e">
        <f>#REF!</f>
        <v>#REF!</v>
      </c>
      <c r="OS133" s="35" t="e">
        <f>#REF!-OP133</f>
        <v>#REF!</v>
      </c>
      <c r="OT133" s="35" t="e">
        <f>OS133-#REF!</f>
        <v>#REF!</v>
      </c>
      <c r="OU133" s="43" t="e">
        <f>IF(AND(OP133&gt;0,(OS133=#REF!-OP133)),"מועסק פחות מ-10% מזמנו במופ","")</f>
        <v>#REF!</v>
      </c>
    </row>
    <row r="134" spans="1:411" ht="24" hidden="1" customHeight="1" outlineLevel="1" x14ac:dyDescent="0.2">
      <c r="A134" s="282">
        <v>131</v>
      </c>
      <c r="B134" s="269"/>
      <c r="C134" s="270"/>
      <c r="D134" s="271"/>
      <c r="E134" s="263"/>
      <c r="F134" s="264"/>
      <c r="G134" s="265"/>
      <c r="H134" s="266"/>
      <c r="I134" s="267">
        <f t="shared" si="196"/>
        <v>0</v>
      </c>
      <c r="J134" s="260">
        <f>(IF(OR($B134=0,$C134=0,$D134=0,$E$2&gt;$OE$1),0,IF(OR($E134=0,$G134=0,$H134=0),0,MIN((VLOOKUP($D134,SALERYCODE,3,0))*(IF($D134=6,$H134,$G134))*((MIN((VLOOKUP($D134,SALERYCODE,5,0)),(IF($D134=6,$G134,$H134))))),MIN((VLOOKUP($D134,SALERYCODE,3,0)),($E134+$F134))*(IF($D134=6,$H134,((MIN((VLOOKUP($D134,SALERYCODE,5,0)),$H134)))))))))/IF(AND($D134=2,'ראשי-פרטים כלליים וריכוז הוצאות'!$D$68&lt;&gt;4),1.2,1)</f>
        <v>0</v>
      </c>
      <c r="K134" s="263"/>
      <c r="L134" s="264"/>
      <c r="M134" s="265"/>
      <c r="N134" s="266"/>
      <c r="O134" s="267">
        <f t="shared" si="197"/>
        <v>0</v>
      </c>
      <c r="P134" s="260">
        <f>+(IF(OR($B134=0,$C134=0,$D134=0,$K$2&gt;$OE$1),0,IF(OR($K134=0,$M134=0,$N134=0),0,MIN((VLOOKUP($D134,SALERYCODE,3,0))*(IF($D134=6,$N134,$M134))*((MIN((VLOOKUP($D134,SALERYCODE,5,0)),(IF($D134=6,$M134,$N134))))),MIN((VLOOKUP($D134,SALERYCODE,3,0)),($K134+$L134))*(IF($D134=6,$N134,((MIN((VLOOKUP($D134,SALERYCODE,5,0)),$N134)))))))))/IF(AND($D134=2,'ראשי-פרטים כלליים וריכוז הוצאות'!$D$68&lt;&gt;4),1.2,1)</f>
        <v>0</v>
      </c>
      <c r="Q134" s="263"/>
      <c r="R134" s="264"/>
      <c r="S134" s="265"/>
      <c r="T134" s="266"/>
      <c r="U134" s="267">
        <f t="shared" si="198"/>
        <v>0</v>
      </c>
      <c r="V134" s="260">
        <f>+(IF(OR($B134=0,$C134=0,$D134=0,$Q$2&gt;$OE$1),0,IF(OR(Q134=0,S134=0,T134=0),0,MIN((VLOOKUP($D134,SALERYCODE,3,0))*(IF($D134=6,T134,S134))*((MIN((VLOOKUP($D134,SALERYCODE,5,0)),(IF($D134=6,S134,T134))))),MIN((VLOOKUP($D134,SALERYCODE,3,0)),(Q134+R134))*(IF($D134=6,T134,((MIN((VLOOKUP($D134,SALERYCODE,5,0)),T134)))))))))/IF(AND($D134=2,'ראשי-פרטים כלליים וריכוז הוצאות'!$D$68&lt;&gt;4),1.2,1)</f>
        <v>0</v>
      </c>
      <c r="W134" s="263"/>
      <c r="X134" s="264"/>
      <c r="Y134" s="265"/>
      <c r="Z134" s="266"/>
      <c r="AA134" s="267">
        <f t="shared" si="199"/>
        <v>0</v>
      </c>
      <c r="AB134" s="260">
        <f>+(IF(OR($B134=0,$C134=0,$D134=0,$W$2&gt;$OE$1),0,IF(OR(W134=0,Y134=0,Z134=0),0,MIN((VLOOKUP($D134,SALERYCODE,3,0))*(IF($D134=6,Z134,Y134))*((MIN((VLOOKUP($D134,SALERYCODE,5,0)),(IF($D134=6,Y134,Z134))))),MIN((VLOOKUP($D134,SALERYCODE,3,0)),(W134+X134))*(IF($D134=6,Z134,((MIN((VLOOKUP($D134,SALERYCODE,5,0)),Z134)))))))))/IF(AND($D134=2,'ראשי-פרטים כלליים וריכוז הוצאות'!$D$68&lt;&gt;4),1.2,1)</f>
        <v>0</v>
      </c>
      <c r="AC134" s="263"/>
      <c r="AD134" s="264"/>
      <c r="AE134" s="265"/>
      <c r="AF134" s="266"/>
      <c r="AG134" s="267">
        <f t="shared" si="200"/>
        <v>0</v>
      </c>
      <c r="AH134" s="260">
        <f>+(IF(OR($B134=0,$C134=0,$D134=0,$AC$2&gt;$OE$1),0,IF(OR(AC134=0,AE134=0,AF134=0),0,MIN((VLOOKUP($D134,SALERYCODE,3,0))*(IF($D134=6,AF134,AE134))*((MIN((VLOOKUP($D134,SALERYCODE,5,0)),(IF($D134=6,AE134,AF134))))),MIN((VLOOKUP($D134,SALERYCODE,3,0)),(AC134+AD134))*(IF($D134=6,AF134,((MIN((VLOOKUP($D134,SALERYCODE,5,0)),AF134)))))))))/IF(AND($D134=2,'ראשי-פרטים כלליים וריכוז הוצאות'!$D$68&lt;&gt;4),1.2,1)</f>
        <v>0</v>
      </c>
      <c r="AI134" s="263"/>
      <c r="AJ134" s="264"/>
      <c r="AK134" s="265"/>
      <c r="AL134" s="266"/>
      <c r="AM134" s="267">
        <f t="shared" si="201"/>
        <v>0</v>
      </c>
      <c r="AN134" s="260">
        <f>+(IF(OR($B134=0,$C134=0,$D134=0,$AI$2&gt;$OE$1),0,IF(OR(AI134=0,AK134=0,AL134=0),0,MIN((VLOOKUP($D134,SALERYCODE,3,0))*(IF($D134=6,AL134,AK134))*((MIN((VLOOKUP($D134,SALERYCODE,5,0)),(IF($D134=6,AK134,AL134))))),MIN((VLOOKUP($D134,SALERYCODE,3,0)),(AI134+AJ134))*(IF($D134=6,AL134,((MIN((VLOOKUP($D134,SALERYCODE,5,0)),AL134)))))))))/IF(AND($D134=2,'ראשי-פרטים כלליים וריכוז הוצאות'!$D$68&lt;&gt;4),1.2,1)</f>
        <v>0</v>
      </c>
      <c r="AO134" s="263"/>
      <c r="AP134" s="264"/>
      <c r="AQ134" s="265"/>
      <c r="AR134" s="266"/>
      <c r="AS134" s="267">
        <f t="shared" si="202"/>
        <v>0</v>
      </c>
      <c r="AT134" s="260">
        <f>+(IF(OR($B134=0,$C134=0,$D134=0,$AO$2&gt;$OE$1),0,IF(OR(AO134=0,AQ134=0,AR134=0),0,MIN((VLOOKUP($D134,SALERYCODE,3,0))*(IF($D134=6,AR134,AQ134))*((MIN((VLOOKUP($D134,SALERYCODE,5,0)),(IF($D134=6,AQ134,AR134))))),MIN((VLOOKUP($D134,SALERYCODE,3,0)),(AO134+AP134))*(IF($D134=6,AR134,((MIN((VLOOKUP($D134,SALERYCODE,5,0)),AR134)))))))))/IF(AND($D134=2,'ראשי-פרטים כלליים וריכוז הוצאות'!$D$68&lt;&gt;4),1.2,1)</f>
        <v>0</v>
      </c>
      <c r="AU134" s="263"/>
      <c r="AV134" s="264"/>
      <c r="AW134" s="265"/>
      <c r="AX134" s="266"/>
      <c r="AY134" s="267">
        <f t="shared" si="203"/>
        <v>0</v>
      </c>
      <c r="AZ134" s="260">
        <f>+(IF(OR($B134=0,$C134=0,$D134=0,$AU$2&gt;$OE$1),0,IF(OR(AU134=0,AW134=0,AX134=0),0,MIN((VLOOKUP($D134,SALERYCODE,3,0))*(IF($D134=6,AX134,AW134))*((MIN((VLOOKUP($D134,SALERYCODE,5,0)),(IF($D134=6,AW134,AX134))))),MIN((VLOOKUP($D134,SALERYCODE,3,0)),(AU134+AV134))*(IF($D134=6,AX134,((MIN((VLOOKUP($D134,SALERYCODE,5,0)),AX134)))))))))/IF(AND($D134=2,'ראשי-פרטים כלליים וריכוז הוצאות'!$D$68&lt;&gt;4),1.2,1)</f>
        <v>0</v>
      </c>
      <c r="BA134" s="263"/>
      <c r="BB134" s="264"/>
      <c r="BC134" s="265"/>
      <c r="BD134" s="266"/>
      <c r="BE134" s="267">
        <f t="shared" si="204"/>
        <v>0</v>
      </c>
      <c r="BF134" s="260">
        <f>+(IF(OR($B134=0,$C134=0,$D134=0,$BA$2&gt;$OE$1),0,IF(OR(BA134=0,BC134=0,BD134=0),0,MIN((VLOOKUP($D134,SALERYCODE,3,0))*(IF($D134=6,BD134,BC134))*((MIN((VLOOKUP($D134,SALERYCODE,5,0)),(IF($D134=6,BC134,BD134))))),MIN((VLOOKUP($D134,SALERYCODE,3,0)),(BA134+BB134))*(IF($D134=6,BD134,((MIN((VLOOKUP($D134,SALERYCODE,5,0)),BD134)))))))))/IF(AND($D134=2,'ראשי-פרטים כלליים וריכוז הוצאות'!$D$68&lt;&gt;4),1.2,1)</f>
        <v>0</v>
      </c>
      <c r="BG134" s="263"/>
      <c r="BH134" s="264"/>
      <c r="BI134" s="265"/>
      <c r="BJ134" s="266"/>
      <c r="BK134" s="267">
        <f t="shared" si="205"/>
        <v>0</v>
      </c>
      <c r="BL134" s="260">
        <f>+(IF(OR($B134=0,$C134=0,$D134=0,$BG$2&gt;$OE$1),0,IF(OR(BG134=0,BI134=0,BJ134=0),0,MIN((VLOOKUP($D134,SALERYCODE,3,0))*(IF($D134=6,BJ134,BI134))*((MIN((VLOOKUP($D134,SALERYCODE,5,0)),(IF($D134=6,BI134,BJ134))))),MIN((VLOOKUP($D134,SALERYCODE,3,0)),(BG134+BH134))*(IF($D134=6,BJ134,((MIN((VLOOKUP($D134,SALERYCODE,5,0)),BJ134)))))))))/IF(AND($D134=2,'ראשי-פרטים כלליים וריכוז הוצאות'!$D$68&lt;&gt;4),1.2,1)</f>
        <v>0</v>
      </c>
      <c r="BM134" s="263"/>
      <c r="BN134" s="264"/>
      <c r="BO134" s="265"/>
      <c r="BP134" s="266"/>
      <c r="BQ134" s="267">
        <f t="shared" si="206"/>
        <v>0</v>
      </c>
      <c r="BR134" s="260">
        <f>+(IF(OR($B134=0,$C134=0,$D134=0,$BM$2&gt;$OE$1),0,IF(OR(BM134=0,BO134=0,BP134=0),0,MIN((VLOOKUP($D134,SALERYCODE,3,0))*(IF($D134=6,BP134,BO134))*((MIN((VLOOKUP($D134,SALERYCODE,5,0)),(IF($D134=6,BO134,BP134))))),MIN((VLOOKUP($D134,SALERYCODE,3,0)),(BM134+BN134))*(IF($D134=6,BP134,((MIN((VLOOKUP($D134,SALERYCODE,5,0)),BP134)))))))))/IF(AND($D134=2,'ראשי-פרטים כלליים וריכוז הוצאות'!$D$68&lt;&gt;4),1.2,1)</f>
        <v>0</v>
      </c>
      <c r="BS134" s="263"/>
      <c r="BT134" s="264"/>
      <c r="BU134" s="265"/>
      <c r="BV134" s="266"/>
      <c r="BW134" s="267">
        <f t="shared" si="207"/>
        <v>0</v>
      </c>
      <c r="BX134" s="260">
        <f>+(IF(OR($B134=0,$C134=0,$D134=0,$BS$2&gt;$OE$1),0,IF(OR(BS134=0,BU134=0,BV134=0),0,MIN((VLOOKUP($D134,SALERYCODE,3,0))*(IF($D134=6,BV134,BU134))*((MIN((VLOOKUP($D134,SALERYCODE,5,0)),(IF($D134=6,BU134,BV134))))),MIN((VLOOKUP($D134,SALERYCODE,3,0)),(BS134+BT134))*(IF($D134=6,BV134,((MIN((VLOOKUP($D134,SALERYCODE,5,0)),BV134)))))))))/IF(AND($D134=2,'ראשי-פרטים כלליים וריכוז הוצאות'!$D$68&lt;&gt;4),1.2,1)</f>
        <v>0</v>
      </c>
      <c r="BY134" s="263"/>
      <c r="BZ134" s="264"/>
      <c r="CA134" s="265"/>
      <c r="CB134" s="266"/>
      <c r="CC134" s="267">
        <f t="shared" si="208"/>
        <v>0</v>
      </c>
      <c r="CD134" s="260">
        <f>+(IF(OR($B134=0,$C134=0,$D134=0,$BY$2&gt;$OE$1),0,IF(OR(BY134=0,CA134=0,CB134=0),0,MIN((VLOOKUP($D134,SALERYCODE,3,0))*(IF($D134=6,CB134,CA134))*((MIN((VLOOKUP($D134,SALERYCODE,5,0)),(IF($D134=6,CA134,CB134))))),MIN((VLOOKUP($D134,SALERYCODE,3,0)),(BY134+BZ134))*(IF($D134=6,CB134,((MIN((VLOOKUP($D134,SALERYCODE,5,0)),CB134)))))))))/IF(AND($D134=2,'ראשי-פרטים כלליים וריכוז הוצאות'!$D$68&lt;&gt;4),1.2,1)</f>
        <v>0</v>
      </c>
      <c r="CE134" s="263"/>
      <c r="CF134" s="264"/>
      <c r="CG134" s="265"/>
      <c r="CH134" s="266"/>
      <c r="CI134" s="267">
        <f t="shared" si="209"/>
        <v>0</v>
      </c>
      <c r="CJ134" s="260">
        <f>+(IF(OR($B134=0,$C134=0,$D134=0,$CE$2&gt;$OE$1),0,IF(OR(CE134=0,CG134=0,CH134=0),0,MIN((VLOOKUP($D134,SALERYCODE,3,0))*(IF($D134=6,CH134,CG134))*((MIN((VLOOKUP($D134,SALERYCODE,5,0)),(IF($D134=6,CG134,CH134))))),MIN((VLOOKUP($D134,SALERYCODE,3,0)),(CE134+CF134))*(IF($D134=6,CH134,((MIN((VLOOKUP($D134,SALERYCODE,5,0)),CH134)))))))))/IF(AND($D134=2,'ראשי-פרטים כלליים וריכוז הוצאות'!$D$68&lt;&gt;4),1.2,1)</f>
        <v>0</v>
      </c>
      <c r="CK134" s="263"/>
      <c r="CL134" s="264"/>
      <c r="CM134" s="265"/>
      <c r="CN134" s="266"/>
      <c r="CO134" s="267">
        <f t="shared" si="210"/>
        <v>0</v>
      </c>
      <c r="CP134" s="260">
        <f>+(IF(OR($B134=0,$C134=0,$D134=0,$CK$2&gt;$OE$1),0,IF(OR(CK134=0,CM134=0,CN134=0),0,MIN((VLOOKUP($D134,SALERYCODE,3,0))*(IF($D134=6,CN134,CM134))*((MIN((VLOOKUP($D134,SALERYCODE,5,0)),(IF($D134=6,CM134,CN134))))),MIN((VLOOKUP($D134,SALERYCODE,3,0)),(CK134+CL134))*(IF($D134=6,CN134,((MIN((VLOOKUP($D134,SALERYCODE,5,0)),CN134)))))))))/IF(AND($D134=2,'ראשי-פרטים כלליים וריכוז הוצאות'!$D$68&lt;&gt;4),1.2,1)</f>
        <v>0</v>
      </c>
      <c r="CQ134" s="263"/>
      <c r="CR134" s="264"/>
      <c r="CS134" s="265"/>
      <c r="CT134" s="266"/>
      <c r="CU134" s="267">
        <f t="shared" si="211"/>
        <v>0</v>
      </c>
      <c r="CV134" s="260">
        <f>+(IF(OR($B134=0,$C134=0,$D134=0,$CQ$2&gt;$OE$1),0,IF(OR(CQ134=0,CS134=0,CT134=0),0,MIN((VLOOKUP($D134,SALERYCODE,3,0))*(IF($D134=6,CT134,CS134))*((MIN((VLOOKUP($D134,SALERYCODE,5,0)),(IF($D134=6,CS134,CT134))))),MIN((VLOOKUP($D134,SALERYCODE,3,0)),(CQ134+CR134))*(IF($D134=6,CT134,((MIN((VLOOKUP($D134,SALERYCODE,5,0)),CT134)))))))))/IF(AND($D134=2,'ראשי-פרטים כלליים וריכוז הוצאות'!$D$68&lt;&gt;4),1.2,1)</f>
        <v>0</v>
      </c>
      <c r="CW134" s="263"/>
      <c r="CX134" s="264"/>
      <c r="CY134" s="265"/>
      <c r="CZ134" s="266"/>
      <c r="DA134" s="267">
        <f t="shared" si="212"/>
        <v>0</v>
      </c>
      <c r="DB134" s="260">
        <f>+(IF(OR($B134=0,$C134=0,$D134=0,$CW$2&gt;$OE$1),0,IF(OR(CW134=0,CY134=0,CZ134=0),0,MIN((VLOOKUP($D134,SALERYCODE,3,0))*(IF($D134=6,CZ134,CY134))*((MIN((VLOOKUP($D134,SALERYCODE,5,0)),(IF($D134=6,CY134,CZ134))))),MIN((VLOOKUP($D134,SALERYCODE,3,0)),(CW134+CX134))*(IF($D134=6,CZ134,((MIN((VLOOKUP($D134,SALERYCODE,5,0)),CZ134)))))))))/IF(AND($D134=2,'ראשי-פרטים כלליים וריכוז הוצאות'!$D$68&lt;&gt;4),1.2,1)</f>
        <v>0</v>
      </c>
      <c r="DC134" s="263"/>
      <c r="DD134" s="264"/>
      <c r="DE134" s="265"/>
      <c r="DF134" s="266"/>
      <c r="DG134" s="267">
        <f t="shared" si="213"/>
        <v>0</v>
      </c>
      <c r="DH134" s="260">
        <f>+(IF(OR($B134=0,$C134=0,$D134=0,$DC$2&gt;$OE$1),0,IF(OR(DC134=0,DE134=0,DF134=0),0,MIN((VLOOKUP($D134,SALERYCODE,3,0))*(IF($D134=6,DF134,DE134))*((MIN((VLOOKUP($D134,SALERYCODE,5,0)),(IF($D134=6,DE134,DF134))))),MIN((VLOOKUP($D134,SALERYCODE,3,0)),(DC134+DD134))*(IF($D134=6,DF134,((MIN((VLOOKUP($D134,SALERYCODE,5,0)),DF134)))))))))/IF(AND($D134=2,'ראשי-פרטים כלליים וריכוז הוצאות'!$D$68&lt;&gt;4),1.2,1)</f>
        <v>0</v>
      </c>
      <c r="DI134" s="263"/>
      <c r="DJ134" s="264"/>
      <c r="DK134" s="265"/>
      <c r="DL134" s="266"/>
      <c r="DM134" s="267">
        <f t="shared" si="214"/>
        <v>0</v>
      </c>
      <c r="DN134" s="260">
        <f>+(IF(OR($B134=0,$C134=0,$D134=0,$DC$2&gt;$OE$1),0,IF(OR(DI134=0,DK134=0,DL134=0),0,MIN((VLOOKUP($D134,SALERYCODE,3,0))*(IF($D134=6,DL134,DK134))*((MIN((VLOOKUP($D134,SALERYCODE,5,0)),(IF($D134=6,DK134,DL134))))),MIN((VLOOKUP($D134,SALERYCODE,3,0)),(DI134+DJ134))*(IF($D134=6,DL134,((MIN((VLOOKUP($D134,SALERYCODE,5,0)),DL134)))))))))/IF(AND($D134=2,'ראשי-פרטים כלליים וריכוז הוצאות'!$D$68&lt;&gt;4),1.2,1)</f>
        <v>0</v>
      </c>
      <c r="DO134" s="263"/>
      <c r="DP134" s="264"/>
      <c r="DQ134" s="265"/>
      <c r="DR134" s="266"/>
      <c r="DS134" s="267">
        <f t="shared" si="215"/>
        <v>0</v>
      </c>
      <c r="DT134" s="260">
        <f>+(IF(OR($B134=0,$C134=0,$D134=0,$DC$2&gt;$OE$1),0,IF(OR(DO134=0,DQ134=0,DR134=0),0,MIN((VLOOKUP($D134,SALERYCODE,3,0))*(IF($D134=6,DR134,DQ134))*((MIN((VLOOKUP($D134,SALERYCODE,5,0)),(IF($D134=6,DQ134,DR134))))),MIN((VLOOKUP($D134,SALERYCODE,3,0)),(DO134+DP134))*(IF($D134=6,DR134,((MIN((VLOOKUP($D134,SALERYCODE,5,0)),DR134)))))))))/IF(AND($D134=2,'ראשי-פרטים כלליים וריכוז הוצאות'!$D$68&lt;&gt;4),1.2,1)</f>
        <v>0</v>
      </c>
      <c r="DU134" s="263"/>
      <c r="DV134" s="264"/>
      <c r="DW134" s="265"/>
      <c r="DX134" s="266"/>
      <c r="DY134" s="267">
        <f t="shared" si="216"/>
        <v>0</v>
      </c>
      <c r="DZ134" s="260">
        <f>+(IF(OR($B134=0,$C134=0,$D134=0,$DC$2&gt;$OE$1),0,IF(OR(DU134=0,DW134=0,DX134=0),0,MIN((VLOOKUP($D134,SALERYCODE,3,0))*(IF($D134=6,DX134,DW134))*((MIN((VLOOKUP($D134,SALERYCODE,5,0)),(IF($D134=6,DW134,DX134))))),MIN((VLOOKUP($D134,SALERYCODE,3,0)),(DU134+DV134))*(IF($D134=6,DX134,((MIN((VLOOKUP($D134,SALERYCODE,5,0)),DX134)))))))))/IF(AND($D134=2,'ראשי-פרטים כלליים וריכוז הוצאות'!$D$68&lt;&gt;4),1.2,1)</f>
        <v>0</v>
      </c>
      <c r="EA134" s="263"/>
      <c r="EB134" s="264"/>
      <c r="EC134" s="265"/>
      <c r="ED134" s="266"/>
      <c r="EE134" s="267">
        <f t="shared" si="217"/>
        <v>0</v>
      </c>
      <c r="EF134" s="260">
        <f>+(IF(OR($B134=0,$C134=0,$D134=0,$DC$2&gt;$OE$1),0,IF(OR(EA134=0,EC134=0,ED134=0),0,MIN((VLOOKUP($D134,SALERYCODE,3,0))*(IF($D134=6,ED134,EC134))*((MIN((VLOOKUP($D134,SALERYCODE,5,0)),(IF($D134=6,EC134,ED134))))),MIN((VLOOKUP($D134,SALERYCODE,3,0)),(EA134+EB134))*(IF($D134=6,ED134,((MIN((VLOOKUP($D134,SALERYCODE,5,0)),ED134)))))))))/IF(AND($D134=2,'ראשי-פרטים כלליים וריכוז הוצאות'!$D$68&lt;&gt;4),1.2,1)</f>
        <v>0</v>
      </c>
      <c r="EG134" s="263"/>
      <c r="EH134" s="264"/>
      <c r="EI134" s="265"/>
      <c r="EJ134" s="266"/>
      <c r="EK134" s="267">
        <f t="shared" si="218"/>
        <v>0</v>
      </c>
      <c r="EL134" s="260">
        <f>+(IF(OR($B134=0,$C134=0,$D134=0,$DC$2&gt;$OE$1),0,IF(OR(EG134=0,EI134=0,EJ134=0),0,MIN((VLOOKUP($D134,SALERYCODE,3,0))*(IF($D134=6,EJ134,EI134))*((MIN((VLOOKUP($D134,SALERYCODE,5,0)),(IF($D134=6,EI134,EJ134))))),MIN((VLOOKUP($D134,SALERYCODE,3,0)),(EG134+EH134))*(IF($D134=6,EJ134,((MIN((VLOOKUP($D134,SALERYCODE,5,0)),EJ134)))))))))/IF(AND($D134=2,'ראשי-פרטים כלליים וריכוז הוצאות'!$D$68&lt;&gt;4),1.2,1)</f>
        <v>0</v>
      </c>
      <c r="EM134" s="263"/>
      <c r="EN134" s="264"/>
      <c r="EO134" s="265"/>
      <c r="EP134" s="266"/>
      <c r="EQ134" s="267">
        <f t="shared" si="219"/>
        <v>0</v>
      </c>
      <c r="ER134" s="260">
        <f>+(IF(OR($B134=0,$C134=0,$D134=0,$DC$2&gt;$OE$1),0,IF(OR(EM134=0,EO134=0,EP134=0),0,MIN((VLOOKUP($D134,SALERYCODE,3,0))*(IF($D134=6,EP134,EO134))*((MIN((VLOOKUP($D134,SALERYCODE,5,0)),(IF($D134=6,EO134,EP134))))),MIN((VLOOKUP($D134,SALERYCODE,3,0)),(EM134+EN134))*(IF($D134=6,EP134,((MIN((VLOOKUP($D134,SALERYCODE,5,0)),EP134)))))))))/IF(AND($D134=2,'ראשי-פרטים כלליים וריכוז הוצאות'!$D$68&lt;&gt;4),1.2,1)</f>
        <v>0</v>
      </c>
      <c r="ES134" s="263"/>
      <c r="ET134" s="264"/>
      <c r="EU134" s="265"/>
      <c r="EV134" s="266"/>
      <c r="EW134" s="267">
        <f t="shared" si="220"/>
        <v>0</v>
      </c>
      <c r="EX134" s="260">
        <f>+(IF(OR($B134=0,$C134=0,$D134=0,$DC$2&gt;$OE$1),0,IF(OR(ES134=0,EU134=0,EV134=0),0,MIN((VLOOKUP($D134,SALERYCODE,3,0))*(IF($D134=6,EV134,EU134))*((MIN((VLOOKUP($D134,SALERYCODE,5,0)),(IF($D134=6,EU134,EV134))))),MIN((VLOOKUP($D134,SALERYCODE,3,0)),(ES134+ET134))*(IF($D134=6,EV134,((MIN((VLOOKUP($D134,SALERYCODE,5,0)),EV134)))))))))/IF(AND($D134=2,'ראשי-פרטים כלליים וריכוז הוצאות'!$D$68&lt;&gt;4),1.2,1)</f>
        <v>0</v>
      </c>
      <c r="EY134" s="263"/>
      <c r="EZ134" s="264"/>
      <c r="FA134" s="265"/>
      <c r="FB134" s="266"/>
      <c r="FC134" s="267">
        <f t="shared" si="221"/>
        <v>0</v>
      </c>
      <c r="FD134" s="260">
        <f>+(IF(OR($B134=0,$C134=0,$D134=0,$DC$2&gt;$OE$1),0,IF(OR(EY134=0,FA134=0,FB134=0),0,MIN((VLOOKUP($D134,SALERYCODE,3,0))*(IF($D134=6,FB134,FA134))*((MIN((VLOOKUP($D134,SALERYCODE,5,0)),(IF($D134=6,FA134,FB134))))),MIN((VLOOKUP($D134,SALERYCODE,3,0)),(EY134+EZ134))*(IF($D134=6,FB134,((MIN((VLOOKUP($D134,SALERYCODE,5,0)),FB134)))))))))/IF(AND($D134=2,'ראשי-פרטים כלליים וריכוז הוצאות'!$D$68&lt;&gt;4),1.2,1)</f>
        <v>0</v>
      </c>
      <c r="FE134" s="263"/>
      <c r="FF134" s="264"/>
      <c r="FG134" s="265"/>
      <c r="FH134" s="266"/>
      <c r="FI134" s="267">
        <f t="shared" si="222"/>
        <v>0</v>
      </c>
      <c r="FJ134" s="260">
        <f>+(IF(OR($B134=0,$C134=0,$D134=0,$DC$2&gt;$OE$1),0,IF(OR(FE134=0,FG134=0,FH134=0),0,MIN((VLOOKUP($D134,SALERYCODE,3,0))*(IF($D134=6,FH134,FG134))*((MIN((VLOOKUP($D134,SALERYCODE,5,0)),(IF($D134=6,FG134,FH134))))),MIN((VLOOKUP($D134,SALERYCODE,3,0)),(FE134+FF134))*(IF($D134=6,FH134,((MIN((VLOOKUP($D134,SALERYCODE,5,0)),FH134)))))))))/IF(AND($D134=2,'ראשי-פרטים כלליים וריכוז הוצאות'!$D$68&lt;&gt;4),1.2,1)</f>
        <v>0</v>
      </c>
      <c r="FK134" s="263"/>
      <c r="FL134" s="264"/>
      <c r="FM134" s="265"/>
      <c r="FN134" s="266"/>
      <c r="FO134" s="267">
        <f t="shared" si="223"/>
        <v>0</v>
      </c>
      <c r="FP134" s="260">
        <f>+(IF(OR($B134=0,$C134=0,$D134=0,$DC$2&gt;$OE$1),0,IF(OR(FK134=0,FM134=0,FN134=0),0,MIN((VLOOKUP($D134,SALERYCODE,3,0))*(IF($D134=6,FN134,FM134))*((MIN((VLOOKUP($D134,SALERYCODE,5,0)),(IF($D134=6,FM134,FN134))))),MIN((VLOOKUP($D134,SALERYCODE,3,0)),(FK134+FL134))*(IF($D134=6,FN134,((MIN((VLOOKUP($D134,SALERYCODE,5,0)),FN134)))))))))/IF(AND($D134=2,'ראשי-פרטים כלליים וריכוז הוצאות'!$D$68&lt;&gt;4),1.2,1)</f>
        <v>0</v>
      </c>
      <c r="FQ134" s="263"/>
      <c r="FR134" s="264"/>
      <c r="FS134" s="265"/>
      <c r="FT134" s="266"/>
      <c r="FU134" s="267">
        <f t="shared" si="224"/>
        <v>0</v>
      </c>
      <c r="FV134" s="260">
        <f>+(IF(OR($B134=0,$C134=0,$D134=0,$DC$2&gt;$OE$1),0,IF(OR(FQ134=0,FS134=0,FT134=0),0,MIN((VLOOKUP($D134,SALERYCODE,3,0))*(IF($D134=6,FT134,FS134))*((MIN((VLOOKUP($D134,SALERYCODE,5,0)),(IF($D134=6,FS134,FT134))))),MIN((VLOOKUP($D134,SALERYCODE,3,0)),(FQ134+FR134))*(IF($D134=6,FT134,((MIN((VLOOKUP($D134,SALERYCODE,5,0)),FT134)))))))))/IF(AND($D134=2,'ראשי-פרטים כלליים וריכוז הוצאות'!$D$68&lt;&gt;4),1.2,1)</f>
        <v>0</v>
      </c>
      <c r="FW134" s="263"/>
      <c r="FX134" s="264"/>
      <c r="FY134" s="265"/>
      <c r="FZ134" s="266"/>
      <c r="GA134" s="267">
        <f t="shared" si="225"/>
        <v>0</v>
      </c>
      <c r="GB134" s="260">
        <f>+(IF(OR($B134=0,$C134=0,$D134=0,$DC$2&gt;$OE$1),0,IF(OR(FW134=0,FY134=0,FZ134=0),0,MIN((VLOOKUP($D134,SALERYCODE,3,0))*(IF($D134=6,FZ134,FY134))*((MIN((VLOOKUP($D134,SALERYCODE,5,0)),(IF($D134=6,FY134,FZ134))))),MIN((VLOOKUP($D134,SALERYCODE,3,0)),(FW134+FX134))*(IF($D134=6,FZ134,((MIN((VLOOKUP($D134,SALERYCODE,5,0)),FZ134)))))))))/IF(AND($D134=2,'ראשי-פרטים כלליים וריכוז הוצאות'!$D$68&lt;&gt;4),1.2,1)</f>
        <v>0</v>
      </c>
      <c r="GC134" s="263"/>
      <c r="GD134" s="264"/>
      <c r="GE134" s="265"/>
      <c r="GF134" s="266"/>
      <c r="GG134" s="267">
        <f t="shared" si="226"/>
        <v>0</v>
      </c>
      <c r="GH134" s="260">
        <f>+(IF(OR($B134=0,$C134=0,$D134=0,$DC$2&gt;$OE$1),0,IF(OR(GC134=0,GE134=0,GF134=0),0,MIN((VLOOKUP($D134,SALERYCODE,3,0))*(IF($D134=6,GF134,GE134))*((MIN((VLOOKUP($D134,SALERYCODE,5,0)),(IF($D134=6,GE134,GF134))))),MIN((VLOOKUP($D134,SALERYCODE,3,0)),(GC134+GD134))*(IF($D134=6,GF134,((MIN((VLOOKUP($D134,SALERYCODE,5,0)),GF134)))))))))/IF(AND($D134=2,'ראשי-פרטים כלליים וריכוז הוצאות'!$D$68&lt;&gt;4),1.2,1)</f>
        <v>0</v>
      </c>
      <c r="GI134" s="263"/>
      <c r="GJ134" s="264"/>
      <c r="GK134" s="265"/>
      <c r="GL134" s="266"/>
      <c r="GM134" s="267">
        <f t="shared" si="227"/>
        <v>0</v>
      </c>
      <c r="GN134" s="260">
        <f>+(IF(OR($B134=0,$C134=0,$D134=0,$DC$2&gt;$OE$1),0,IF(OR(GI134=0,GK134=0,GL134=0),0,MIN((VLOOKUP($D134,SALERYCODE,3,0))*(IF($D134=6,GL134,GK134))*((MIN((VLOOKUP($D134,SALERYCODE,5,0)),(IF($D134=6,GK134,GL134))))),MIN((VLOOKUP($D134,SALERYCODE,3,0)),(GI134+GJ134))*(IF($D134=6,GL134,((MIN((VLOOKUP($D134,SALERYCODE,5,0)),GL134)))))))))/IF(AND($D134=2,'ראשי-פרטים כלליים וריכוז הוצאות'!$D$68&lt;&gt;4),1.2,1)</f>
        <v>0</v>
      </c>
      <c r="GO134" s="263"/>
      <c r="GP134" s="264"/>
      <c r="GQ134" s="265"/>
      <c r="GR134" s="266"/>
      <c r="GS134" s="267">
        <f t="shared" si="228"/>
        <v>0</v>
      </c>
      <c r="GT134" s="260">
        <f>+(IF(OR($B134=0,$C134=0,$D134=0,$DC$2&gt;$OE$1),0,IF(OR(GO134=0,GQ134=0,GR134=0),0,MIN((VLOOKUP($D134,SALERYCODE,3,0))*(IF($D134=6,GR134,GQ134))*((MIN((VLOOKUP($D134,SALERYCODE,5,0)),(IF($D134=6,GQ134,GR134))))),MIN((VLOOKUP($D134,SALERYCODE,3,0)),(GO134+GP134))*(IF($D134=6,GR134,((MIN((VLOOKUP($D134,SALERYCODE,5,0)),GR134)))))))))/IF(AND($D134=2,'ראשי-פרטים כלליים וריכוז הוצאות'!$D$68&lt;&gt;4),1.2,1)</f>
        <v>0</v>
      </c>
      <c r="GU134" s="263"/>
      <c r="GV134" s="264"/>
      <c r="GW134" s="265"/>
      <c r="GX134" s="266"/>
      <c r="GY134" s="267">
        <f t="shared" si="229"/>
        <v>0</v>
      </c>
      <c r="GZ134" s="260">
        <f>+(IF(OR($B134=0,$C134=0,$D134=0,$DC$2&gt;$OE$1),0,IF(OR(GU134=0,GW134=0,GX134=0),0,MIN((VLOOKUP($D134,SALERYCODE,3,0))*(IF($D134=6,GX134,GW134))*((MIN((VLOOKUP($D134,SALERYCODE,5,0)),(IF($D134=6,GW134,GX134))))),MIN((VLOOKUP($D134,SALERYCODE,3,0)),(GU134+GV134))*(IF($D134=6,GX134,((MIN((VLOOKUP($D134,SALERYCODE,5,0)),GX134)))))))))/IF(AND($D134=2,'ראשי-פרטים כלליים וריכוז הוצאות'!$D$68&lt;&gt;4),1.2,1)</f>
        <v>0</v>
      </c>
      <c r="HA134" s="263"/>
      <c r="HB134" s="264"/>
      <c r="HC134" s="265"/>
      <c r="HD134" s="266"/>
      <c r="HE134" s="267">
        <f t="shared" si="230"/>
        <v>0</v>
      </c>
      <c r="HF134" s="260">
        <f>+(IF(OR($B134=0,$C134=0,$D134=0,$DC$2&gt;$OE$1),0,IF(OR(HA134=0,HC134=0,HD134=0),0,MIN((VLOOKUP($D134,SALERYCODE,3,0))*(IF($D134=6,HD134,HC134))*((MIN((VLOOKUP($D134,SALERYCODE,5,0)),(IF($D134=6,HC134,HD134))))),MIN((VLOOKUP($D134,SALERYCODE,3,0)),(HA134+HB134))*(IF($D134=6,HD134,((MIN((VLOOKUP($D134,SALERYCODE,5,0)),HD134)))))))))/IF(AND($D134=2,'ראשי-פרטים כלליים וריכוז הוצאות'!$D$68&lt;&gt;4),1.2,1)</f>
        <v>0</v>
      </c>
      <c r="HG134" s="263"/>
      <c r="HH134" s="264"/>
      <c r="HI134" s="265"/>
      <c r="HJ134" s="266"/>
      <c r="HK134" s="267">
        <f t="shared" si="231"/>
        <v>0</v>
      </c>
      <c r="HL134" s="260">
        <f>+(IF(OR($B134=0,$C134=0,$D134=0,$DC$2&gt;$OE$1),0,IF(OR(HG134=0,HI134=0,HJ134=0),0,MIN((VLOOKUP($D134,SALERYCODE,3,0))*(IF($D134=6,HJ134,HI134))*((MIN((VLOOKUP($D134,SALERYCODE,5,0)),(IF($D134=6,HI134,HJ134))))),MIN((VLOOKUP($D134,SALERYCODE,3,0)),(HG134+HH134))*(IF($D134=6,HJ134,((MIN((VLOOKUP($D134,SALERYCODE,5,0)),HJ134)))))))))/IF(AND($D134=2,'ראשי-פרטים כלליים וריכוז הוצאות'!$D$68&lt;&gt;4),1.2,1)</f>
        <v>0</v>
      </c>
      <c r="HM134" s="263"/>
      <c r="HN134" s="264"/>
      <c r="HO134" s="265"/>
      <c r="HP134" s="266"/>
      <c r="HQ134" s="267">
        <f t="shared" si="232"/>
        <v>0</v>
      </c>
      <c r="HR134" s="260">
        <f>+(IF(OR($B134=0,$C134=0,$D134=0,$DC$2&gt;$OE$1),0,IF(OR(HM134=0,HO134=0,HP134=0),0,MIN((VLOOKUP($D134,SALERYCODE,3,0))*(IF($D134=6,HP134,HO134))*((MIN((VLOOKUP($D134,SALERYCODE,5,0)),(IF($D134=6,HO134,HP134))))),MIN((VLOOKUP($D134,SALERYCODE,3,0)),(HM134+HN134))*(IF($D134=6,HP134,((MIN((VLOOKUP($D134,SALERYCODE,5,0)),HP134)))))))))/IF(AND($D134=2,'ראשי-פרטים כלליים וריכוז הוצאות'!$D$68&lt;&gt;4),1.2,1)</f>
        <v>0</v>
      </c>
      <c r="HS134" s="263"/>
      <c r="HT134" s="264"/>
      <c r="HU134" s="265"/>
      <c r="HV134" s="266"/>
      <c r="HW134" s="267">
        <f t="shared" si="233"/>
        <v>0</v>
      </c>
      <c r="HX134" s="260">
        <f>+(IF(OR($B134=0,$C134=0,$D134=0,$DC$2&gt;$OE$1),0,IF(OR(HS134=0,HU134=0,HV134=0),0,MIN((VLOOKUP($D134,SALERYCODE,3,0))*(IF($D134=6,HV134,HU134))*((MIN((VLOOKUP($D134,SALERYCODE,5,0)),(IF($D134=6,HU134,HV134))))),MIN((VLOOKUP($D134,SALERYCODE,3,0)),(HS134+HT134))*(IF($D134=6,HV134,((MIN((VLOOKUP($D134,SALERYCODE,5,0)),HV134)))))))))/IF(AND($D134=2,'ראשי-פרטים כלליים וריכוז הוצאות'!$D$68&lt;&gt;4),1.2,1)</f>
        <v>0</v>
      </c>
      <c r="HY134" s="263"/>
      <c r="HZ134" s="264"/>
      <c r="IA134" s="265"/>
      <c r="IB134" s="266"/>
      <c r="IC134" s="267">
        <f t="shared" si="234"/>
        <v>0</v>
      </c>
      <c r="ID134" s="260">
        <f>+(IF(OR($B134=0,$C134=0,$D134=0,$DC$2&gt;$OE$1),0,IF(OR(HY134=0,IA134=0,IB134=0),0,MIN((VLOOKUP($D134,SALERYCODE,3,0))*(IF($D134=6,IB134,IA134))*((MIN((VLOOKUP($D134,SALERYCODE,5,0)),(IF($D134=6,IA134,IB134))))),MIN((VLOOKUP($D134,SALERYCODE,3,0)),(HY134+HZ134))*(IF($D134=6,IB134,((MIN((VLOOKUP($D134,SALERYCODE,5,0)),IB134)))))))))/IF(AND($D134=2,'ראשי-פרטים כלליים וריכוז הוצאות'!$D$68&lt;&gt;4),1.2,1)</f>
        <v>0</v>
      </c>
      <c r="IE134" s="263"/>
      <c r="IF134" s="264"/>
      <c r="IG134" s="265"/>
      <c r="IH134" s="266"/>
      <c r="II134" s="267">
        <f t="shared" si="235"/>
        <v>0</v>
      </c>
      <c r="IJ134" s="260">
        <f>+(IF(OR($B134=0,$C134=0,$D134=0,$DC$2&gt;$OE$1),0,IF(OR(IE134=0,IG134=0,IH134=0),0,MIN((VLOOKUP($D134,SALERYCODE,3,0))*(IF($D134=6,IH134,IG134))*((MIN((VLOOKUP($D134,SALERYCODE,5,0)),(IF($D134=6,IG134,IH134))))),MIN((VLOOKUP($D134,SALERYCODE,3,0)),(IE134+IF134))*(IF($D134=6,IH134,((MIN((VLOOKUP($D134,SALERYCODE,5,0)),IH134)))))))))/IF(AND($D134=2,'ראשי-פרטים כלליים וריכוז הוצאות'!$D$68&lt;&gt;4),1.2,1)</f>
        <v>0</v>
      </c>
      <c r="IK134" s="263"/>
      <c r="IL134" s="264"/>
      <c r="IM134" s="265"/>
      <c r="IN134" s="266"/>
      <c r="IO134" s="267">
        <f t="shared" si="236"/>
        <v>0</v>
      </c>
      <c r="IP134" s="260">
        <f>+(IF(OR($B134=0,$C134=0,$D134=0,$DC$2&gt;$OE$1),0,IF(OR(IK134=0,IM134=0,IN134=0),0,MIN((VLOOKUP($D134,SALERYCODE,3,0))*(IF($D134=6,IN134,IM134))*((MIN((VLOOKUP($D134,SALERYCODE,5,0)),(IF($D134=6,IM134,IN134))))),MIN((VLOOKUP($D134,SALERYCODE,3,0)),(IK134+IL134))*(IF($D134=6,IN134,((MIN((VLOOKUP($D134,SALERYCODE,5,0)),IN134)))))))))/IF(AND($D134=2,'ראשי-פרטים כלליים וריכוז הוצאות'!$D$68&lt;&gt;4),1.2,1)</f>
        <v>0</v>
      </c>
      <c r="IQ134" s="263"/>
      <c r="IR134" s="264"/>
      <c r="IS134" s="265"/>
      <c r="IT134" s="266"/>
      <c r="IU134" s="267">
        <f t="shared" si="237"/>
        <v>0</v>
      </c>
      <c r="IV134" s="260">
        <f>+(IF(OR($B134=0,$C134=0,$D134=0,$DC$2&gt;$OE$1),0,IF(OR(IQ134=0,IS134=0,IT134=0),0,MIN((VLOOKUP($D134,SALERYCODE,3,0))*(IF($D134=6,IT134,IS134))*((MIN((VLOOKUP($D134,SALERYCODE,5,0)),(IF($D134=6,IS134,IT134))))),MIN((VLOOKUP($D134,SALERYCODE,3,0)),(IQ134+IR134))*(IF($D134=6,IT134,((MIN((VLOOKUP($D134,SALERYCODE,5,0)),IT134)))))))))/IF(AND($D134=2,'ראשי-פרטים כלליים וריכוז הוצאות'!$D$68&lt;&gt;4),1.2,1)</f>
        <v>0</v>
      </c>
      <c r="IW134" s="263"/>
      <c r="IX134" s="264"/>
      <c r="IY134" s="265"/>
      <c r="IZ134" s="266"/>
      <c r="JA134" s="267">
        <f t="shared" si="238"/>
        <v>0</v>
      </c>
      <c r="JB134" s="260">
        <f>+(IF(OR($B134=0,$C134=0,$D134=0,$DC$2&gt;$OE$1),0,IF(OR(IW134=0,IY134=0,IZ134=0),0,MIN((VLOOKUP($D134,SALERYCODE,3,0))*(IF($D134=6,IZ134,IY134))*((MIN((VLOOKUP($D134,SALERYCODE,5,0)),(IF($D134=6,IY134,IZ134))))),MIN((VLOOKUP($D134,SALERYCODE,3,0)),(IW134+IX134))*(IF($D134=6,IZ134,((MIN((VLOOKUP($D134,SALERYCODE,5,0)),IZ134)))))))))/IF(AND($D134=2,'ראשי-פרטים כלליים וריכוז הוצאות'!$D$68&lt;&gt;4),1.2,1)</f>
        <v>0</v>
      </c>
      <c r="JC134" s="263"/>
      <c r="JD134" s="264"/>
      <c r="JE134" s="265"/>
      <c r="JF134" s="266"/>
      <c r="JG134" s="267">
        <f t="shared" si="239"/>
        <v>0</v>
      </c>
      <c r="JH134" s="260">
        <f>+(IF(OR($B134=0,$C134=0,$D134=0,$DC$2&gt;$OE$1),0,IF(OR(JC134=0,JE134=0,JF134=0),0,MIN((VLOOKUP($D134,SALERYCODE,3,0))*(IF($D134=6,JF134,JE134))*((MIN((VLOOKUP($D134,SALERYCODE,5,0)),(IF($D134=6,JE134,JF134))))),MIN((VLOOKUP($D134,SALERYCODE,3,0)),(JC134+JD134))*(IF($D134=6,JF134,((MIN((VLOOKUP($D134,SALERYCODE,5,0)),JF134)))))))))/IF(AND($D134=2,'ראשי-פרטים כלליים וריכוז הוצאות'!$D$68&lt;&gt;4),1.2,1)</f>
        <v>0</v>
      </c>
      <c r="JI134" s="263"/>
      <c r="JJ134" s="264"/>
      <c r="JK134" s="265"/>
      <c r="JL134" s="266"/>
      <c r="JM134" s="267">
        <f t="shared" si="240"/>
        <v>0</v>
      </c>
      <c r="JN134" s="260">
        <f>+(IF(OR($B134=0,$C134=0,$D134=0,$DC$2&gt;$OE$1),0,IF(OR(JI134=0,JK134=0,JL134=0),0,MIN((VLOOKUP($D134,SALERYCODE,3,0))*(IF($D134=6,JL134,JK134))*((MIN((VLOOKUP($D134,SALERYCODE,5,0)),(IF($D134=6,JK134,JL134))))),MIN((VLOOKUP($D134,SALERYCODE,3,0)),(JI134+JJ134))*(IF($D134=6,JL134,((MIN((VLOOKUP($D134,SALERYCODE,5,0)),JL134)))))))))/IF(AND($D134=2,'ראשי-פרטים כלליים וריכוז הוצאות'!$D$68&lt;&gt;4),1.2,1)</f>
        <v>0</v>
      </c>
      <c r="JO134" s="263"/>
      <c r="JP134" s="264"/>
      <c r="JQ134" s="265"/>
      <c r="JR134" s="266"/>
      <c r="JS134" s="267">
        <f t="shared" si="241"/>
        <v>0</v>
      </c>
      <c r="JT134" s="260">
        <f>+(IF(OR($B134=0,$C134=0,$D134=0,$DC$2&gt;$OE$1),0,IF(OR(JO134=0,JQ134=0,JR134=0),0,MIN((VLOOKUP($D134,SALERYCODE,3,0))*(IF($D134=6,JR134,JQ134))*((MIN((VLOOKUP($D134,SALERYCODE,5,0)),(IF($D134=6,JQ134,JR134))))),MIN((VLOOKUP($D134,SALERYCODE,3,0)),(JO134+JP134))*(IF($D134=6,JR134,((MIN((VLOOKUP($D134,SALERYCODE,5,0)),JR134)))))))))/IF(AND($D134=2,'ראשי-פרטים כלליים וריכוז הוצאות'!$D$68&lt;&gt;4),1.2,1)</f>
        <v>0</v>
      </c>
      <c r="JU134" s="263"/>
      <c r="JV134" s="264"/>
      <c r="JW134" s="265"/>
      <c r="JX134" s="266"/>
      <c r="JY134" s="267">
        <f t="shared" si="242"/>
        <v>0</v>
      </c>
      <c r="JZ134" s="260">
        <f>+(IF(OR($B134=0,$C134=0,$D134=0,$DC$2&gt;$OE$1),0,IF(OR(JU134=0,JW134=0,JX134=0),0,MIN((VLOOKUP($D134,SALERYCODE,3,0))*(IF($D134=6,JX134,JW134))*((MIN((VLOOKUP($D134,SALERYCODE,5,0)),(IF($D134=6,JW134,JX134))))),MIN((VLOOKUP($D134,SALERYCODE,3,0)),(JU134+JV134))*(IF($D134=6,JX134,((MIN((VLOOKUP($D134,SALERYCODE,5,0)),JX134)))))))))/IF(AND($D134=2,'ראשי-פרטים כלליים וריכוז הוצאות'!$D$68&lt;&gt;4),1.2,1)</f>
        <v>0</v>
      </c>
      <c r="KA134" s="263"/>
      <c r="KB134" s="264"/>
      <c r="KC134" s="265"/>
      <c r="KD134" s="266"/>
      <c r="KE134" s="267">
        <f t="shared" si="243"/>
        <v>0</v>
      </c>
      <c r="KF134" s="260">
        <f>+(IF(OR($B134=0,$C134=0,$D134=0,$DC$2&gt;$OE$1),0,IF(OR(KA134=0,KC134=0,KD134=0),0,MIN((VLOOKUP($D134,SALERYCODE,3,0))*(IF($D134=6,KD134,KC134))*((MIN((VLOOKUP($D134,SALERYCODE,5,0)),(IF($D134=6,KC134,KD134))))),MIN((VLOOKUP($D134,SALERYCODE,3,0)),(KA134+KB134))*(IF($D134=6,KD134,((MIN((VLOOKUP($D134,SALERYCODE,5,0)),KD134)))))))))/IF(AND($D134=2,'ראשי-פרטים כלליים וריכוז הוצאות'!$D$68&lt;&gt;4),1.2,1)</f>
        <v>0</v>
      </c>
      <c r="KG134" s="263"/>
      <c r="KH134" s="264"/>
      <c r="KI134" s="265"/>
      <c r="KJ134" s="266"/>
      <c r="KK134" s="267">
        <f t="shared" si="244"/>
        <v>0</v>
      </c>
      <c r="KL134" s="260">
        <f>+(IF(OR($B134=0,$C134=0,$D134=0,$DC$2&gt;$OE$1),0,IF(OR(KG134=0,KI134=0,KJ134=0),0,MIN((VLOOKUP($D134,SALERYCODE,3,0))*(IF($D134=6,KJ134,KI134))*((MIN((VLOOKUP($D134,SALERYCODE,5,0)),(IF($D134=6,KI134,KJ134))))),MIN((VLOOKUP($D134,SALERYCODE,3,0)),(KG134+KH134))*(IF($D134=6,KJ134,((MIN((VLOOKUP($D134,SALERYCODE,5,0)),KJ134)))))))))/IF(AND($D134=2,'ראשי-פרטים כלליים וריכוז הוצאות'!$D$68&lt;&gt;4),1.2,1)</f>
        <v>0</v>
      </c>
      <c r="KM134" s="263"/>
      <c r="KN134" s="264"/>
      <c r="KO134" s="265"/>
      <c r="KP134" s="266"/>
      <c r="KQ134" s="267">
        <f t="shared" si="245"/>
        <v>0</v>
      </c>
      <c r="KR134" s="260">
        <f>+(IF(OR($B134=0,$C134=0,$D134=0,$DC$2&gt;$OE$1),0,IF(OR(KM134=0,KO134=0,KP134=0),0,MIN((VLOOKUP($D134,SALERYCODE,3,0))*(IF($D134=6,KP134,KO134))*((MIN((VLOOKUP($D134,SALERYCODE,5,0)),(IF($D134=6,KO134,KP134))))),MIN((VLOOKUP($D134,SALERYCODE,3,0)),(KM134+KN134))*(IF($D134=6,KP134,((MIN((VLOOKUP($D134,SALERYCODE,5,0)),KP134)))))))))/IF(AND($D134=2,'ראשי-פרטים כלליים וריכוז הוצאות'!$D$68&lt;&gt;4),1.2,1)</f>
        <v>0</v>
      </c>
      <c r="KS134" s="263"/>
      <c r="KT134" s="264"/>
      <c r="KU134" s="265"/>
      <c r="KV134" s="266"/>
      <c r="KW134" s="267">
        <f t="shared" si="246"/>
        <v>0</v>
      </c>
      <c r="KX134" s="260">
        <f>+(IF(OR($B134=0,$C134=0,$D134=0,$DC$2&gt;$OE$1),0,IF(OR(KS134=0,KU134=0,KV134=0),0,MIN((VLOOKUP($D134,SALERYCODE,3,0))*(IF($D134=6,KV134,KU134))*((MIN((VLOOKUP($D134,SALERYCODE,5,0)),(IF($D134=6,KU134,KV134))))),MIN((VLOOKUP($D134,SALERYCODE,3,0)),(KS134+KT134))*(IF($D134=6,KV134,((MIN((VLOOKUP($D134,SALERYCODE,5,0)),KV134)))))))))/IF(AND($D134=2,'ראשי-פרטים כלליים וריכוז הוצאות'!$D$68&lt;&gt;4),1.2,1)</f>
        <v>0</v>
      </c>
      <c r="KY134" s="263"/>
      <c r="KZ134" s="264"/>
      <c r="LA134" s="265"/>
      <c r="LB134" s="266"/>
      <c r="LC134" s="267">
        <f t="shared" si="247"/>
        <v>0</v>
      </c>
      <c r="LD134" s="260">
        <f>+(IF(OR($B134=0,$C134=0,$D134=0,$DC$2&gt;$OE$1),0,IF(OR(KY134=0,LA134=0,LB134=0),0,MIN((VLOOKUP($D134,SALERYCODE,3,0))*(IF($D134=6,LB134,LA134))*((MIN((VLOOKUP($D134,SALERYCODE,5,0)),(IF($D134=6,LA134,LB134))))),MIN((VLOOKUP($D134,SALERYCODE,3,0)),(KY134+KZ134))*(IF($D134=6,LB134,((MIN((VLOOKUP($D134,SALERYCODE,5,0)),LB134)))))))))/IF(AND($D134=2,'ראשי-פרטים כלליים וריכוז הוצאות'!$D$68&lt;&gt;4),1.2,1)</f>
        <v>0</v>
      </c>
      <c r="LE134" s="263"/>
      <c r="LF134" s="264"/>
      <c r="LG134" s="265"/>
      <c r="LH134" s="266"/>
      <c r="LI134" s="267">
        <f t="shared" si="248"/>
        <v>0</v>
      </c>
      <c r="LJ134" s="260">
        <f>+(IF(OR($B134=0,$C134=0,$D134=0,$DC$2&gt;$OE$1),0,IF(OR(LE134=0,LG134=0,LH134=0),0,MIN((VLOOKUP($D134,SALERYCODE,3,0))*(IF($D134=6,LH134,LG134))*((MIN((VLOOKUP($D134,SALERYCODE,5,0)),(IF($D134=6,LG134,LH134))))),MIN((VLOOKUP($D134,SALERYCODE,3,0)),(LE134+LF134))*(IF($D134=6,LH134,((MIN((VLOOKUP($D134,SALERYCODE,5,0)),LH134)))))))))/IF(AND($D134=2,'ראשי-פרטים כלליים וריכוז הוצאות'!$D$68&lt;&gt;4),1.2,1)</f>
        <v>0</v>
      </c>
      <c r="LK134" s="263"/>
      <c r="LL134" s="264"/>
      <c r="LM134" s="265"/>
      <c r="LN134" s="266"/>
      <c r="LO134" s="267">
        <f t="shared" si="249"/>
        <v>0</v>
      </c>
      <c r="LP134" s="260">
        <f>+(IF(OR($B134=0,$C134=0,$D134=0,$DC$2&gt;$OE$1),0,IF(OR(LK134=0,LM134=0,LN134=0),0,MIN((VLOOKUP($D134,SALERYCODE,3,0))*(IF($D134=6,LN134,LM134))*((MIN((VLOOKUP($D134,SALERYCODE,5,0)),(IF($D134=6,LM134,LN134))))),MIN((VLOOKUP($D134,SALERYCODE,3,0)),(LK134+LL134))*(IF($D134=6,LN134,((MIN((VLOOKUP($D134,SALERYCODE,5,0)),LN134)))))))))/IF(AND($D134=2,'ראשי-פרטים כלליים וריכוז הוצאות'!$D$68&lt;&gt;4),1.2,1)</f>
        <v>0</v>
      </c>
      <c r="LQ134" s="263"/>
      <c r="LR134" s="264"/>
      <c r="LS134" s="265"/>
      <c r="LT134" s="266"/>
      <c r="LU134" s="267">
        <f t="shared" si="250"/>
        <v>0</v>
      </c>
      <c r="LV134" s="260">
        <f>+(IF(OR($B134=0,$C134=0,$D134=0,$DC$2&gt;$OE$1),0,IF(OR(LQ134=0,LS134=0,LT134=0),0,MIN((VLOOKUP($D134,SALERYCODE,3,0))*(IF($D134=6,LT134,LS134))*((MIN((VLOOKUP($D134,SALERYCODE,5,0)),(IF($D134=6,LS134,LT134))))),MIN((VLOOKUP($D134,SALERYCODE,3,0)),(LQ134+LR134))*(IF($D134=6,LT134,((MIN((VLOOKUP($D134,SALERYCODE,5,0)),LT134)))))))))/IF(AND($D134=2,'ראשי-פרטים כלליים וריכוז הוצאות'!$D$68&lt;&gt;4),1.2,1)</f>
        <v>0</v>
      </c>
      <c r="LW134" s="263"/>
      <c r="LX134" s="264"/>
      <c r="LY134" s="265"/>
      <c r="LZ134" s="266"/>
      <c r="MA134" s="267">
        <f t="shared" si="251"/>
        <v>0</v>
      </c>
      <c r="MB134" s="260">
        <f>+(IF(OR($B134=0,$C134=0,$D134=0,$DC$2&gt;$OE$1),0,IF(OR(LW134=0,LY134=0,LZ134=0),0,MIN((VLOOKUP($D134,SALERYCODE,3,0))*(IF($D134=6,LZ134,LY134))*((MIN((VLOOKUP($D134,SALERYCODE,5,0)),(IF($D134=6,LY134,LZ134))))),MIN((VLOOKUP($D134,SALERYCODE,3,0)),(LW134+LX134))*(IF($D134=6,LZ134,((MIN((VLOOKUP($D134,SALERYCODE,5,0)),LZ134)))))))))/IF(AND($D134=2,'ראשי-פרטים כלליים וריכוז הוצאות'!$D$68&lt;&gt;4),1.2,1)</f>
        <v>0</v>
      </c>
      <c r="MC134" s="263"/>
      <c r="MD134" s="264"/>
      <c r="ME134" s="265"/>
      <c r="MF134" s="266"/>
      <c r="MG134" s="267">
        <f t="shared" si="252"/>
        <v>0</v>
      </c>
      <c r="MH134" s="260">
        <f>+(IF(OR($B134=0,$C134=0,$D134=0,$DC$2&gt;$OE$1),0,IF(OR(MC134=0,ME134=0,MF134=0),0,MIN((VLOOKUP($D134,SALERYCODE,3,0))*(IF($D134=6,MF134,ME134))*((MIN((VLOOKUP($D134,SALERYCODE,5,0)),(IF($D134=6,ME134,MF134))))),MIN((VLOOKUP($D134,SALERYCODE,3,0)),(MC134+MD134))*(IF($D134=6,MF134,((MIN((VLOOKUP($D134,SALERYCODE,5,0)),MF134)))))))))/IF(AND($D134=2,'ראשי-פרטים כלליים וריכוז הוצאות'!$D$68&lt;&gt;4),1.2,1)</f>
        <v>0</v>
      </c>
      <c r="MI134" s="263"/>
      <c r="MJ134" s="264"/>
      <c r="MK134" s="265"/>
      <c r="ML134" s="266"/>
      <c r="MM134" s="267">
        <f t="shared" si="253"/>
        <v>0</v>
      </c>
      <c r="MN134" s="260">
        <f>+(IF(OR($B134=0,$C134=0,$D134=0,$DC$2&gt;$OE$1),0,IF(OR(MI134=0,MK134=0,ML134=0),0,MIN((VLOOKUP($D134,SALERYCODE,3,0))*(IF($D134=6,ML134,MK134))*((MIN((VLOOKUP($D134,SALERYCODE,5,0)),(IF($D134=6,MK134,ML134))))),MIN((VLOOKUP($D134,SALERYCODE,3,0)),(MI134+MJ134))*(IF($D134=6,ML134,((MIN((VLOOKUP($D134,SALERYCODE,5,0)),ML134)))))))))/IF(AND($D134=2,'ראשי-פרטים כלליים וריכוז הוצאות'!$D$68&lt;&gt;4),1.2,1)</f>
        <v>0</v>
      </c>
      <c r="MO134" s="263"/>
      <c r="MP134" s="264"/>
      <c r="MQ134" s="265"/>
      <c r="MR134" s="266"/>
      <c r="MS134" s="267">
        <f t="shared" si="254"/>
        <v>0</v>
      </c>
      <c r="MT134" s="260">
        <f>+(IF(OR($B134=0,$C134=0,$D134=0,$DC$2&gt;$OE$1),0,IF(OR(MO134=0,MQ134=0,MR134=0),0,MIN((VLOOKUP($D134,SALERYCODE,3,0))*(IF($D134=6,MR134,MQ134))*((MIN((VLOOKUP($D134,SALERYCODE,5,0)),(IF($D134=6,MQ134,MR134))))),MIN((VLOOKUP($D134,SALERYCODE,3,0)),(MO134+MP134))*(IF($D134=6,MR134,((MIN((VLOOKUP($D134,SALERYCODE,5,0)),MR134)))))))))/IF(AND($D134=2,'ראשי-פרטים כלליים וריכוז הוצאות'!$D$68&lt;&gt;4),1.2,1)</f>
        <v>0</v>
      </c>
      <c r="MU134" s="263"/>
      <c r="MV134" s="264"/>
      <c r="MW134" s="265"/>
      <c r="MX134" s="266"/>
      <c r="MY134" s="267">
        <f t="shared" si="255"/>
        <v>0</v>
      </c>
      <c r="MZ134" s="260">
        <f>+(IF(OR($B134=0,$C134=0,$D134=0,$DC$2&gt;$OE$1),0,IF(OR(MU134=0,MW134=0,MX134=0),0,MIN((VLOOKUP($D134,SALERYCODE,3,0))*(IF($D134=6,MX134,MW134))*((MIN((VLOOKUP($D134,SALERYCODE,5,0)),(IF($D134=6,MW134,MX134))))),MIN((VLOOKUP($D134,SALERYCODE,3,0)),(MU134+MV134))*(IF($D134=6,MX134,((MIN((VLOOKUP($D134,SALERYCODE,5,0)),MX134)))))))))/IF(AND($D134=2,'ראשי-פרטים כלליים וריכוז הוצאות'!$D$68&lt;&gt;4),1.2,1)</f>
        <v>0</v>
      </c>
      <c r="NA134" s="263"/>
      <c r="NB134" s="264"/>
      <c r="NC134" s="265"/>
      <c r="ND134" s="266"/>
      <c r="NE134" s="267">
        <f t="shared" si="256"/>
        <v>0</v>
      </c>
      <c r="NF134" s="260">
        <f>+(IF(OR($B134=0,$C134=0,$D134=0,$DC$2&gt;$OE$1),0,IF(OR(NA134=0,NC134=0,ND134=0),0,MIN((VLOOKUP($D134,SALERYCODE,3,0))*(IF($D134=6,ND134,NC134))*((MIN((VLOOKUP($D134,SALERYCODE,5,0)),(IF($D134=6,NC134,ND134))))),MIN((VLOOKUP($D134,SALERYCODE,3,0)),(NA134+NB134))*(IF($D134=6,ND134,((MIN((VLOOKUP($D134,SALERYCODE,5,0)),ND134)))))))))/IF(AND($D134=2,'ראשי-פרטים כלליים וריכוז הוצאות'!$D$68&lt;&gt;4),1.2,1)</f>
        <v>0</v>
      </c>
      <c r="NG134" s="263"/>
      <c r="NH134" s="264"/>
      <c r="NI134" s="265"/>
      <c r="NJ134" s="266"/>
      <c r="NK134" s="267">
        <f t="shared" si="257"/>
        <v>0</v>
      </c>
      <c r="NL134" s="260">
        <f>+(IF(OR($B134=0,$C134=0,$D134=0,$DC$2&gt;$OE$1),0,IF(OR(NG134=0,NI134=0,NJ134=0),0,MIN((VLOOKUP($D134,SALERYCODE,3,0))*(IF($D134=6,NJ134,NI134))*((MIN((VLOOKUP($D134,SALERYCODE,5,0)),(IF($D134=6,NI134,NJ134))))),MIN((VLOOKUP($D134,SALERYCODE,3,0)),(NG134+NH134))*(IF($D134=6,NJ134,((MIN((VLOOKUP($D134,SALERYCODE,5,0)),NJ134)))))))))/IF(AND($D134=2,'ראשי-פרטים כלליים וריכוז הוצאות'!$D$68&lt;&gt;4),1.2,1)</f>
        <v>0</v>
      </c>
      <c r="NM134" s="263"/>
      <c r="NN134" s="264"/>
      <c r="NO134" s="265"/>
      <c r="NP134" s="266"/>
      <c r="NQ134" s="267">
        <f t="shared" si="258"/>
        <v>0</v>
      </c>
      <c r="NR134" s="260">
        <f>+(IF(OR($B134=0,$C134=0,$D134=0,$DC$2&gt;$OE$1),0,IF(OR(NM134=0,NO134=0,NP134=0),0,MIN((VLOOKUP($D134,SALERYCODE,3,0))*(IF($D134=6,NP134,NO134))*((MIN((VLOOKUP($D134,SALERYCODE,5,0)),(IF($D134=6,NO134,NP134))))),MIN((VLOOKUP($D134,SALERYCODE,3,0)),(NM134+NN134))*(IF($D134=6,NP134,((MIN((VLOOKUP($D134,SALERYCODE,5,0)),NP134)))))))))/IF(AND($D134=2,'ראשי-פרטים כלליים וריכוז הוצאות'!$D$68&lt;&gt;4),1.2,1)</f>
        <v>0</v>
      </c>
      <c r="NS134" s="263"/>
      <c r="NT134" s="264"/>
      <c r="NU134" s="265"/>
      <c r="NV134" s="266"/>
      <c r="NW134" s="267">
        <f t="shared" si="259"/>
        <v>0</v>
      </c>
      <c r="NX134" s="260">
        <f>+(IF(OR($B134=0,$C134=0,$D134=0,$DC$2&gt;$OE$1),0,IF(OR(NS134=0,NU134=0,NV134=0),0,MIN((VLOOKUP($D134,SALERYCODE,3,0))*(IF($D134=6,NV134,NU134))*((MIN((VLOOKUP($D134,SALERYCODE,5,0)),(IF($D134=6,NU134,NV134))))),MIN((VLOOKUP($D134,SALERYCODE,3,0)),(NS134+NT134))*(IF($D134=6,NV134,((MIN((VLOOKUP($D134,SALERYCODE,5,0)),NV134)))))))))/IF(AND($D134=2,'ראשי-פרטים כלליים וריכוז הוצאות'!$D$68&lt;&gt;4),1.2,1)</f>
        <v>0</v>
      </c>
      <c r="NY134" s="263"/>
      <c r="NZ134" s="264"/>
      <c r="OA134" s="265"/>
      <c r="OB134" s="266"/>
      <c r="OC134" s="267">
        <f t="shared" si="260"/>
        <v>0</v>
      </c>
      <c r="OD134" s="260">
        <f>+(IF(OR($B134=0,$C134=0,$D134=0,$DC$2&gt;$OE$1),0,IF(OR(NY134=0,OA134=0,OB134=0),0,MIN((VLOOKUP($D134,SALERYCODE,3,0))*(IF($D134=6,OB134,OA134))*((MIN((VLOOKUP($D134,SALERYCODE,5,0)),(IF($D134=6,OA134,OB134))))),MIN((VLOOKUP($D134,SALERYCODE,3,0)),(NY134+NZ134))*(IF($D134=6,OB134,((MIN((VLOOKUP($D134,SALERYCODE,5,0)),OB134)))))))))/IF(AND($D134=2,'ראשי-פרטים כלליים וריכוז הוצאות'!$D$68&lt;&gt;4),1.2,1)</f>
        <v>0</v>
      </c>
      <c r="OE134" s="275">
        <f t="shared" si="266"/>
        <v>0</v>
      </c>
      <c r="OF134" s="283">
        <f t="shared" si="267"/>
        <v>9.9999999999999995E-7</v>
      </c>
      <c r="OG134" s="276">
        <f t="shared" si="268"/>
        <v>0</v>
      </c>
      <c r="OH134" s="275">
        <f t="shared" si="269"/>
        <v>0</v>
      </c>
      <c r="OI134" s="275">
        <v>0</v>
      </c>
      <c r="OJ134" s="258">
        <f t="shared" si="270"/>
        <v>0</v>
      </c>
      <c r="OK134" s="284"/>
      <c r="OL134" s="116">
        <f>MIN(OJ134+OK134*OF134*OE134/$OL$1/IF(AND($D134=2,'ראשי-פרטים כלליים וריכוז הוצאות'!$D$68&lt;&gt;4),1.2,1),IF($D134&gt;0,VLOOKUP($D134,SALERYCODE,3,0)*12*OG134,0))</f>
        <v>0</v>
      </c>
      <c r="OM134" s="95">
        <f t="shared" si="261"/>
        <v>0</v>
      </c>
      <c r="ON134" s="11">
        <f t="shared" si="262"/>
        <v>0</v>
      </c>
      <c r="OO134" s="11">
        <f t="shared" si="263"/>
        <v>0</v>
      </c>
      <c r="OP134" s="22">
        <f t="shared" si="264"/>
        <v>0</v>
      </c>
      <c r="OQ134" s="11">
        <f t="shared" si="265"/>
        <v>0</v>
      </c>
      <c r="OR134" s="11" t="e">
        <f>#REF!</f>
        <v>#REF!</v>
      </c>
      <c r="OS134" s="35" t="e">
        <f>#REF!-OP134</f>
        <v>#REF!</v>
      </c>
      <c r="OT134" s="35" t="e">
        <f>OS134-#REF!</f>
        <v>#REF!</v>
      </c>
      <c r="OU134" s="43" t="e">
        <f>IF(AND(OP134&gt;0,(OS134=#REF!-OP134)),"מועסק פחות מ-10% מזמנו במופ","")</f>
        <v>#REF!</v>
      </c>
    </row>
    <row r="135" spans="1:411" ht="24" hidden="1" customHeight="1" outlineLevel="1" x14ac:dyDescent="0.2">
      <c r="A135" s="282">
        <v>132</v>
      </c>
      <c r="B135" s="269"/>
      <c r="C135" s="270"/>
      <c r="D135" s="271"/>
      <c r="E135" s="263"/>
      <c r="F135" s="264"/>
      <c r="G135" s="265"/>
      <c r="H135" s="266"/>
      <c r="I135" s="267">
        <f t="shared" si="196"/>
        <v>0</v>
      </c>
      <c r="J135" s="260">
        <f>(IF(OR($B135=0,$C135=0,$D135=0,$E$2&gt;$OE$1),0,IF(OR($E135=0,$G135=0,$H135=0),0,MIN((VLOOKUP($D135,SALERYCODE,3,0))*(IF($D135=6,$H135,$G135))*((MIN((VLOOKUP($D135,SALERYCODE,5,0)),(IF($D135=6,$G135,$H135))))),MIN((VLOOKUP($D135,SALERYCODE,3,0)),($E135+$F135))*(IF($D135=6,$H135,((MIN((VLOOKUP($D135,SALERYCODE,5,0)),$H135)))))))))/IF(AND($D135=2,'ראשי-פרטים כלליים וריכוז הוצאות'!$D$68&lt;&gt;4),1.2,1)</f>
        <v>0</v>
      </c>
      <c r="K135" s="263"/>
      <c r="L135" s="264"/>
      <c r="M135" s="265"/>
      <c r="N135" s="266"/>
      <c r="O135" s="267">
        <f t="shared" si="197"/>
        <v>0</v>
      </c>
      <c r="P135" s="260">
        <f>+(IF(OR($B135=0,$C135=0,$D135=0,$K$2&gt;$OE$1),0,IF(OR($K135=0,$M135=0,$N135=0),0,MIN((VLOOKUP($D135,SALERYCODE,3,0))*(IF($D135=6,$N135,$M135))*((MIN((VLOOKUP($D135,SALERYCODE,5,0)),(IF($D135=6,$M135,$N135))))),MIN((VLOOKUP($D135,SALERYCODE,3,0)),($K135+$L135))*(IF($D135=6,$N135,((MIN((VLOOKUP($D135,SALERYCODE,5,0)),$N135)))))))))/IF(AND($D135=2,'ראשי-פרטים כלליים וריכוז הוצאות'!$D$68&lt;&gt;4),1.2,1)</f>
        <v>0</v>
      </c>
      <c r="Q135" s="263"/>
      <c r="R135" s="264"/>
      <c r="S135" s="265"/>
      <c r="T135" s="266"/>
      <c r="U135" s="267">
        <f t="shared" si="198"/>
        <v>0</v>
      </c>
      <c r="V135" s="260">
        <f>+(IF(OR($B135=0,$C135=0,$D135=0,$Q$2&gt;$OE$1),0,IF(OR(Q135=0,S135=0,T135=0),0,MIN((VLOOKUP($D135,SALERYCODE,3,0))*(IF($D135=6,T135,S135))*((MIN((VLOOKUP($D135,SALERYCODE,5,0)),(IF($D135=6,S135,T135))))),MIN((VLOOKUP($D135,SALERYCODE,3,0)),(Q135+R135))*(IF($D135=6,T135,((MIN((VLOOKUP($D135,SALERYCODE,5,0)),T135)))))))))/IF(AND($D135=2,'ראשי-פרטים כלליים וריכוז הוצאות'!$D$68&lt;&gt;4),1.2,1)</f>
        <v>0</v>
      </c>
      <c r="W135" s="263"/>
      <c r="X135" s="264"/>
      <c r="Y135" s="265"/>
      <c r="Z135" s="266"/>
      <c r="AA135" s="267">
        <f t="shared" si="199"/>
        <v>0</v>
      </c>
      <c r="AB135" s="260">
        <f>+(IF(OR($B135=0,$C135=0,$D135=0,$W$2&gt;$OE$1),0,IF(OR(W135=0,Y135=0,Z135=0),0,MIN((VLOOKUP($D135,SALERYCODE,3,0))*(IF($D135=6,Z135,Y135))*((MIN((VLOOKUP($D135,SALERYCODE,5,0)),(IF($D135=6,Y135,Z135))))),MIN((VLOOKUP($D135,SALERYCODE,3,0)),(W135+X135))*(IF($D135=6,Z135,((MIN((VLOOKUP($D135,SALERYCODE,5,0)),Z135)))))))))/IF(AND($D135=2,'ראשי-פרטים כלליים וריכוז הוצאות'!$D$68&lt;&gt;4),1.2,1)</f>
        <v>0</v>
      </c>
      <c r="AC135" s="263"/>
      <c r="AD135" s="264"/>
      <c r="AE135" s="265"/>
      <c r="AF135" s="266"/>
      <c r="AG135" s="267">
        <f t="shared" si="200"/>
        <v>0</v>
      </c>
      <c r="AH135" s="260">
        <f>+(IF(OR($B135=0,$C135=0,$D135=0,$AC$2&gt;$OE$1),0,IF(OR(AC135=0,AE135=0,AF135=0),0,MIN((VLOOKUP($D135,SALERYCODE,3,0))*(IF($D135=6,AF135,AE135))*((MIN((VLOOKUP($D135,SALERYCODE,5,0)),(IF($D135=6,AE135,AF135))))),MIN((VLOOKUP($D135,SALERYCODE,3,0)),(AC135+AD135))*(IF($D135=6,AF135,((MIN((VLOOKUP($D135,SALERYCODE,5,0)),AF135)))))))))/IF(AND($D135=2,'ראשי-פרטים כלליים וריכוז הוצאות'!$D$68&lt;&gt;4),1.2,1)</f>
        <v>0</v>
      </c>
      <c r="AI135" s="263"/>
      <c r="AJ135" s="264"/>
      <c r="AK135" s="265"/>
      <c r="AL135" s="266"/>
      <c r="AM135" s="267">
        <f t="shared" si="201"/>
        <v>0</v>
      </c>
      <c r="AN135" s="260">
        <f>+(IF(OR($B135=0,$C135=0,$D135=0,$AI$2&gt;$OE$1),0,IF(OR(AI135=0,AK135=0,AL135=0),0,MIN((VLOOKUP($D135,SALERYCODE,3,0))*(IF($D135=6,AL135,AK135))*((MIN((VLOOKUP($D135,SALERYCODE,5,0)),(IF($D135=6,AK135,AL135))))),MIN((VLOOKUP($D135,SALERYCODE,3,0)),(AI135+AJ135))*(IF($D135=6,AL135,((MIN((VLOOKUP($D135,SALERYCODE,5,0)),AL135)))))))))/IF(AND($D135=2,'ראשי-פרטים כלליים וריכוז הוצאות'!$D$68&lt;&gt;4),1.2,1)</f>
        <v>0</v>
      </c>
      <c r="AO135" s="263"/>
      <c r="AP135" s="264"/>
      <c r="AQ135" s="265"/>
      <c r="AR135" s="266"/>
      <c r="AS135" s="267">
        <f t="shared" si="202"/>
        <v>0</v>
      </c>
      <c r="AT135" s="260">
        <f>+(IF(OR($B135=0,$C135=0,$D135=0,$AO$2&gt;$OE$1),0,IF(OR(AO135=0,AQ135=0,AR135=0),0,MIN((VLOOKUP($D135,SALERYCODE,3,0))*(IF($D135=6,AR135,AQ135))*((MIN((VLOOKUP($D135,SALERYCODE,5,0)),(IF($D135=6,AQ135,AR135))))),MIN((VLOOKUP($D135,SALERYCODE,3,0)),(AO135+AP135))*(IF($D135=6,AR135,((MIN((VLOOKUP($D135,SALERYCODE,5,0)),AR135)))))))))/IF(AND($D135=2,'ראשי-פרטים כלליים וריכוז הוצאות'!$D$68&lt;&gt;4),1.2,1)</f>
        <v>0</v>
      </c>
      <c r="AU135" s="263"/>
      <c r="AV135" s="264"/>
      <c r="AW135" s="265"/>
      <c r="AX135" s="266"/>
      <c r="AY135" s="267">
        <f t="shared" si="203"/>
        <v>0</v>
      </c>
      <c r="AZ135" s="260">
        <f>+(IF(OR($B135=0,$C135=0,$D135=0,$AU$2&gt;$OE$1),0,IF(OR(AU135=0,AW135=0,AX135=0),0,MIN((VLOOKUP($D135,SALERYCODE,3,0))*(IF($D135=6,AX135,AW135))*((MIN((VLOOKUP($D135,SALERYCODE,5,0)),(IF($D135=6,AW135,AX135))))),MIN((VLOOKUP($D135,SALERYCODE,3,0)),(AU135+AV135))*(IF($D135=6,AX135,((MIN((VLOOKUP($D135,SALERYCODE,5,0)),AX135)))))))))/IF(AND($D135=2,'ראשי-פרטים כלליים וריכוז הוצאות'!$D$68&lt;&gt;4),1.2,1)</f>
        <v>0</v>
      </c>
      <c r="BA135" s="263"/>
      <c r="BB135" s="264"/>
      <c r="BC135" s="265"/>
      <c r="BD135" s="266"/>
      <c r="BE135" s="267">
        <f t="shared" si="204"/>
        <v>0</v>
      </c>
      <c r="BF135" s="260">
        <f>+(IF(OR($B135=0,$C135=0,$D135=0,$BA$2&gt;$OE$1),0,IF(OR(BA135=0,BC135=0,BD135=0),0,MIN((VLOOKUP($D135,SALERYCODE,3,0))*(IF($D135=6,BD135,BC135))*((MIN((VLOOKUP($D135,SALERYCODE,5,0)),(IF($D135=6,BC135,BD135))))),MIN((VLOOKUP($D135,SALERYCODE,3,0)),(BA135+BB135))*(IF($D135=6,BD135,((MIN((VLOOKUP($D135,SALERYCODE,5,0)),BD135)))))))))/IF(AND($D135=2,'ראשי-פרטים כלליים וריכוז הוצאות'!$D$68&lt;&gt;4),1.2,1)</f>
        <v>0</v>
      </c>
      <c r="BG135" s="263"/>
      <c r="BH135" s="264"/>
      <c r="BI135" s="265"/>
      <c r="BJ135" s="266"/>
      <c r="BK135" s="267">
        <f t="shared" si="205"/>
        <v>0</v>
      </c>
      <c r="BL135" s="260">
        <f>+(IF(OR($B135=0,$C135=0,$D135=0,$BG$2&gt;$OE$1),0,IF(OR(BG135=0,BI135=0,BJ135=0),0,MIN((VLOOKUP($D135,SALERYCODE,3,0))*(IF($D135=6,BJ135,BI135))*((MIN((VLOOKUP($D135,SALERYCODE,5,0)),(IF($D135=6,BI135,BJ135))))),MIN((VLOOKUP($D135,SALERYCODE,3,0)),(BG135+BH135))*(IF($D135=6,BJ135,((MIN((VLOOKUP($D135,SALERYCODE,5,0)),BJ135)))))))))/IF(AND($D135=2,'ראשי-פרטים כלליים וריכוז הוצאות'!$D$68&lt;&gt;4),1.2,1)</f>
        <v>0</v>
      </c>
      <c r="BM135" s="263"/>
      <c r="BN135" s="264"/>
      <c r="BO135" s="265"/>
      <c r="BP135" s="266"/>
      <c r="BQ135" s="267">
        <f t="shared" si="206"/>
        <v>0</v>
      </c>
      <c r="BR135" s="260">
        <f>+(IF(OR($B135=0,$C135=0,$D135=0,$BM$2&gt;$OE$1),0,IF(OR(BM135=0,BO135=0,BP135=0),0,MIN((VLOOKUP($D135,SALERYCODE,3,0))*(IF($D135=6,BP135,BO135))*((MIN((VLOOKUP($D135,SALERYCODE,5,0)),(IF($D135=6,BO135,BP135))))),MIN((VLOOKUP($D135,SALERYCODE,3,0)),(BM135+BN135))*(IF($D135=6,BP135,((MIN((VLOOKUP($D135,SALERYCODE,5,0)),BP135)))))))))/IF(AND($D135=2,'ראשי-פרטים כלליים וריכוז הוצאות'!$D$68&lt;&gt;4),1.2,1)</f>
        <v>0</v>
      </c>
      <c r="BS135" s="263"/>
      <c r="BT135" s="264"/>
      <c r="BU135" s="265"/>
      <c r="BV135" s="266"/>
      <c r="BW135" s="267">
        <f t="shared" si="207"/>
        <v>0</v>
      </c>
      <c r="BX135" s="260">
        <f>+(IF(OR($B135=0,$C135=0,$D135=0,$BS$2&gt;$OE$1),0,IF(OR(BS135=0,BU135=0,BV135=0),0,MIN((VLOOKUP($D135,SALERYCODE,3,0))*(IF($D135=6,BV135,BU135))*((MIN((VLOOKUP($D135,SALERYCODE,5,0)),(IF($D135=6,BU135,BV135))))),MIN((VLOOKUP($D135,SALERYCODE,3,0)),(BS135+BT135))*(IF($D135=6,BV135,((MIN((VLOOKUP($D135,SALERYCODE,5,0)),BV135)))))))))/IF(AND($D135=2,'ראשי-פרטים כלליים וריכוז הוצאות'!$D$68&lt;&gt;4),1.2,1)</f>
        <v>0</v>
      </c>
      <c r="BY135" s="263"/>
      <c r="BZ135" s="264"/>
      <c r="CA135" s="265"/>
      <c r="CB135" s="266"/>
      <c r="CC135" s="267">
        <f t="shared" si="208"/>
        <v>0</v>
      </c>
      <c r="CD135" s="260">
        <f>+(IF(OR($B135=0,$C135=0,$D135=0,$BY$2&gt;$OE$1),0,IF(OR(BY135=0,CA135=0,CB135=0),0,MIN((VLOOKUP($D135,SALERYCODE,3,0))*(IF($D135=6,CB135,CA135))*((MIN((VLOOKUP($D135,SALERYCODE,5,0)),(IF($D135=6,CA135,CB135))))),MIN((VLOOKUP($D135,SALERYCODE,3,0)),(BY135+BZ135))*(IF($D135=6,CB135,((MIN((VLOOKUP($D135,SALERYCODE,5,0)),CB135)))))))))/IF(AND($D135=2,'ראשי-פרטים כלליים וריכוז הוצאות'!$D$68&lt;&gt;4),1.2,1)</f>
        <v>0</v>
      </c>
      <c r="CE135" s="263"/>
      <c r="CF135" s="264"/>
      <c r="CG135" s="265"/>
      <c r="CH135" s="266"/>
      <c r="CI135" s="267">
        <f t="shared" si="209"/>
        <v>0</v>
      </c>
      <c r="CJ135" s="260">
        <f>+(IF(OR($B135=0,$C135=0,$D135=0,$CE$2&gt;$OE$1),0,IF(OR(CE135=0,CG135=0,CH135=0),0,MIN((VLOOKUP($D135,SALERYCODE,3,0))*(IF($D135=6,CH135,CG135))*((MIN((VLOOKUP($D135,SALERYCODE,5,0)),(IF($D135=6,CG135,CH135))))),MIN((VLOOKUP($D135,SALERYCODE,3,0)),(CE135+CF135))*(IF($D135=6,CH135,((MIN((VLOOKUP($D135,SALERYCODE,5,0)),CH135)))))))))/IF(AND($D135=2,'ראשי-פרטים כלליים וריכוז הוצאות'!$D$68&lt;&gt;4),1.2,1)</f>
        <v>0</v>
      </c>
      <c r="CK135" s="263"/>
      <c r="CL135" s="264"/>
      <c r="CM135" s="265"/>
      <c r="CN135" s="266"/>
      <c r="CO135" s="267">
        <f t="shared" si="210"/>
        <v>0</v>
      </c>
      <c r="CP135" s="260">
        <f>+(IF(OR($B135=0,$C135=0,$D135=0,$CK$2&gt;$OE$1),0,IF(OR(CK135=0,CM135=0,CN135=0),0,MIN((VLOOKUP($D135,SALERYCODE,3,0))*(IF($D135=6,CN135,CM135))*((MIN((VLOOKUP($D135,SALERYCODE,5,0)),(IF($D135=6,CM135,CN135))))),MIN((VLOOKUP($D135,SALERYCODE,3,0)),(CK135+CL135))*(IF($D135=6,CN135,((MIN((VLOOKUP($D135,SALERYCODE,5,0)),CN135)))))))))/IF(AND($D135=2,'ראשי-פרטים כלליים וריכוז הוצאות'!$D$68&lt;&gt;4),1.2,1)</f>
        <v>0</v>
      </c>
      <c r="CQ135" s="263"/>
      <c r="CR135" s="264"/>
      <c r="CS135" s="265"/>
      <c r="CT135" s="266"/>
      <c r="CU135" s="267">
        <f t="shared" si="211"/>
        <v>0</v>
      </c>
      <c r="CV135" s="260">
        <f>+(IF(OR($B135=0,$C135=0,$D135=0,$CQ$2&gt;$OE$1),0,IF(OR(CQ135=0,CS135=0,CT135=0),0,MIN((VLOOKUP($D135,SALERYCODE,3,0))*(IF($D135=6,CT135,CS135))*((MIN((VLOOKUP($D135,SALERYCODE,5,0)),(IF($D135=6,CS135,CT135))))),MIN((VLOOKUP($D135,SALERYCODE,3,0)),(CQ135+CR135))*(IF($D135=6,CT135,((MIN((VLOOKUP($D135,SALERYCODE,5,0)),CT135)))))))))/IF(AND($D135=2,'ראשי-פרטים כלליים וריכוז הוצאות'!$D$68&lt;&gt;4),1.2,1)</f>
        <v>0</v>
      </c>
      <c r="CW135" s="263"/>
      <c r="CX135" s="264"/>
      <c r="CY135" s="265"/>
      <c r="CZ135" s="266"/>
      <c r="DA135" s="267">
        <f t="shared" si="212"/>
        <v>0</v>
      </c>
      <c r="DB135" s="260">
        <f>+(IF(OR($B135=0,$C135=0,$D135=0,$CW$2&gt;$OE$1),0,IF(OR(CW135=0,CY135=0,CZ135=0),0,MIN((VLOOKUP($D135,SALERYCODE,3,0))*(IF($D135=6,CZ135,CY135))*((MIN((VLOOKUP($D135,SALERYCODE,5,0)),(IF($D135=6,CY135,CZ135))))),MIN((VLOOKUP($D135,SALERYCODE,3,0)),(CW135+CX135))*(IF($D135=6,CZ135,((MIN((VLOOKUP($D135,SALERYCODE,5,0)),CZ135)))))))))/IF(AND($D135=2,'ראשי-פרטים כלליים וריכוז הוצאות'!$D$68&lt;&gt;4),1.2,1)</f>
        <v>0</v>
      </c>
      <c r="DC135" s="263"/>
      <c r="DD135" s="264"/>
      <c r="DE135" s="265"/>
      <c r="DF135" s="266"/>
      <c r="DG135" s="267">
        <f t="shared" si="213"/>
        <v>0</v>
      </c>
      <c r="DH135" s="260">
        <f>+(IF(OR($B135=0,$C135=0,$D135=0,$DC$2&gt;$OE$1),0,IF(OR(DC135=0,DE135=0,DF135=0),0,MIN((VLOOKUP($D135,SALERYCODE,3,0))*(IF($D135=6,DF135,DE135))*((MIN((VLOOKUP($D135,SALERYCODE,5,0)),(IF($D135=6,DE135,DF135))))),MIN((VLOOKUP($D135,SALERYCODE,3,0)),(DC135+DD135))*(IF($D135=6,DF135,((MIN((VLOOKUP($D135,SALERYCODE,5,0)),DF135)))))))))/IF(AND($D135=2,'ראשי-פרטים כלליים וריכוז הוצאות'!$D$68&lt;&gt;4),1.2,1)</f>
        <v>0</v>
      </c>
      <c r="DI135" s="263"/>
      <c r="DJ135" s="264"/>
      <c r="DK135" s="265"/>
      <c r="DL135" s="266"/>
      <c r="DM135" s="267">
        <f t="shared" si="214"/>
        <v>0</v>
      </c>
      <c r="DN135" s="260">
        <f>+(IF(OR($B135=0,$C135=0,$D135=0,$DC$2&gt;$OE$1),0,IF(OR(DI135=0,DK135=0,DL135=0),0,MIN((VLOOKUP($D135,SALERYCODE,3,0))*(IF($D135=6,DL135,DK135))*((MIN((VLOOKUP($D135,SALERYCODE,5,0)),(IF($D135=6,DK135,DL135))))),MIN((VLOOKUP($D135,SALERYCODE,3,0)),(DI135+DJ135))*(IF($D135=6,DL135,((MIN((VLOOKUP($D135,SALERYCODE,5,0)),DL135)))))))))/IF(AND($D135=2,'ראשי-פרטים כלליים וריכוז הוצאות'!$D$68&lt;&gt;4),1.2,1)</f>
        <v>0</v>
      </c>
      <c r="DO135" s="263"/>
      <c r="DP135" s="264"/>
      <c r="DQ135" s="265"/>
      <c r="DR135" s="266"/>
      <c r="DS135" s="267">
        <f t="shared" si="215"/>
        <v>0</v>
      </c>
      <c r="DT135" s="260">
        <f>+(IF(OR($B135=0,$C135=0,$D135=0,$DC$2&gt;$OE$1),0,IF(OR(DO135=0,DQ135=0,DR135=0),0,MIN((VLOOKUP($D135,SALERYCODE,3,0))*(IF($D135=6,DR135,DQ135))*((MIN((VLOOKUP($D135,SALERYCODE,5,0)),(IF($D135=6,DQ135,DR135))))),MIN((VLOOKUP($D135,SALERYCODE,3,0)),(DO135+DP135))*(IF($D135=6,DR135,((MIN((VLOOKUP($D135,SALERYCODE,5,0)),DR135)))))))))/IF(AND($D135=2,'ראשי-פרטים כלליים וריכוז הוצאות'!$D$68&lt;&gt;4),1.2,1)</f>
        <v>0</v>
      </c>
      <c r="DU135" s="263"/>
      <c r="DV135" s="264"/>
      <c r="DW135" s="265"/>
      <c r="DX135" s="266"/>
      <c r="DY135" s="267">
        <f t="shared" si="216"/>
        <v>0</v>
      </c>
      <c r="DZ135" s="260">
        <f>+(IF(OR($B135=0,$C135=0,$D135=0,$DC$2&gt;$OE$1),0,IF(OR(DU135=0,DW135=0,DX135=0),0,MIN((VLOOKUP($D135,SALERYCODE,3,0))*(IF($D135=6,DX135,DW135))*((MIN((VLOOKUP($D135,SALERYCODE,5,0)),(IF($D135=6,DW135,DX135))))),MIN((VLOOKUP($D135,SALERYCODE,3,0)),(DU135+DV135))*(IF($D135=6,DX135,((MIN((VLOOKUP($D135,SALERYCODE,5,0)),DX135)))))))))/IF(AND($D135=2,'ראשי-פרטים כלליים וריכוז הוצאות'!$D$68&lt;&gt;4),1.2,1)</f>
        <v>0</v>
      </c>
      <c r="EA135" s="263"/>
      <c r="EB135" s="264"/>
      <c r="EC135" s="265"/>
      <c r="ED135" s="266"/>
      <c r="EE135" s="267">
        <f t="shared" si="217"/>
        <v>0</v>
      </c>
      <c r="EF135" s="260">
        <f>+(IF(OR($B135=0,$C135=0,$D135=0,$DC$2&gt;$OE$1),0,IF(OR(EA135=0,EC135=0,ED135=0),0,MIN((VLOOKUP($D135,SALERYCODE,3,0))*(IF($D135=6,ED135,EC135))*((MIN((VLOOKUP($D135,SALERYCODE,5,0)),(IF($D135=6,EC135,ED135))))),MIN((VLOOKUP($D135,SALERYCODE,3,0)),(EA135+EB135))*(IF($D135=6,ED135,((MIN((VLOOKUP($D135,SALERYCODE,5,0)),ED135)))))))))/IF(AND($D135=2,'ראשי-פרטים כלליים וריכוז הוצאות'!$D$68&lt;&gt;4),1.2,1)</f>
        <v>0</v>
      </c>
      <c r="EG135" s="263"/>
      <c r="EH135" s="264"/>
      <c r="EI135" s="265"/>
      <c r="EJ135" s="266"/>
      <c r="EK135" s="267">
        <f t="shared" si="218"/>
        <v>0</v>
      </c>
      <c r="EL135" s="260">
        <f>+(IF(OR($B135=0,$C135=0,$D135=0,$DC$2&gt;$OE$1),0,IF(OR(EG135=0,EI135=0,EJ135=0),0,MIN((VLOOKUP($D135,SALERYCODE,3,0))*(IF($D135=6,EJ135,EI135))*((MIN((VLOOKUP($D135,SALERYCODE,5,0)),(IF($D135=6,EI135,EJ135))))),MIN((VLOOKUP($D135,SALERYCODE,3,0)),(EG135+EH135))*(IF($D135=6,EJ135,((MIN((VLOOKUP($D135,SALERYCODE,5,0)),EJ135)))))))))/IF(AND($D135=2,'ראשי-פרטים כלליים וריכוז הוצאות'!$D$68&lt;&gt;4),1.2,1)</f>
        <v>0</v>
      </c>
      <c r="EM135" s="263"/>
      <c r="EN135" s="264"/>
      <c r="EO135" s="265"/>
      <c r="EP135" s="266"/>
      <c r="EQ135" s="267">
        <f t="shared" si="219"/>
        <v>0</v>
      </c>
      <c r="ER135" s="260">
        <f>+(IF(OR($B135=0,$C135=0,$D135=0,$DC$2&gt;$OE$1),0,IF(OR(EM135=0,EO135=0,EP135=0),0,MIN((VLOOKUP($D135,SALERYCODE,3,0))*(IF($D135=6,EP135,EO135))*((MIN((VLOOKUP($D135,SALERYCODE,5,0)),(IF($D135=6,EO135,EP135))))),MIN((VLOOKUP($D135,SALERYCODE,3,0)),(EM135+EN135))*(IF($D135=6,EP135,((MIN((VLOOKUP($D135,SALERYCODE,5,0)),EP135)))))))))/IF(AND($D135=2,'ראשי-פרטים כלליים וריכוז הוצאות'!$D$68&lt;&gt;4),1.2,1)</f>
        <v>0</v>
      </c>
      <c r="ES135" s="263"/>
      <c r="ET135" s="264"/>
      <c r="EU135" s="265"/>
      <c r="EV135" s="266"/>
      <c r="EW135" s="267">
        <f t="shared" si="220"/>
        <v>0</v>
      </c>
      <c r="EX135" s="260">
        <f>+(IF(OR($B135=0,$C135=0,$D135=0,$DC$2&gt;$OE$1),0,IF(OR(ES135=0,EU135=0,EV135=0),0,MIN((VLOOKUP($D135,SALERYCODE,3,0))*(IF($D135=6,EV135,EU135))*((MIN((VLOOKUP($D135,SALERYCODE,5,0)),(IF($D135=6,EU135,EV135))))),MIN((VLOOKUP($D135,SALERYCODE,3,0)),(ES135+ET135))*(IF($D135=6,EV135,((MIN((VLOOKUP($D135,SALERYCODE,5,0)),EV135)))))))))/IF(AND($D135=2,'ראשי-פרטים כלליים וריכוז הוצאות'!$D$68&lt;&gt;4),1.2,1)</f>
        <v>0</v>
      </c>
      <c r="EY135" s="263"/>
      <c r="EZ135" s="264"/>
      <c r="FA135" s="265"/>
      <c r="FB135" s="266"/>
      <c r="FC135" s="267">
        <f t="shared" si="221"/>
        <v>0</v>
      </c>
      <c r="FD135" s="260">
        <f>+(IF(OR($B135=0,$C135=0,$D135=0,$DC$2&gt;$OE$1),0,IF(OR(EY135=0,FA135=0,FB135=0),0,MIN((VLOOKUP($D135,SALERYCODE,3,0))*(IF($D135=6,FB135,FA135))*((MIN((VLOOKUP($D135,SALERYCODE,5,0)),(IF($D135=6,FA135,FB135))))),MIN((VLOOKUP($D135,SALERYCODE,3,0)),(EY135+EZ135))*(IF($D135=6,FB135,((MIN((VLOOKUP($D135,SALERYCODE,5,0)),FB135)))))))))/IF(AND($D135=2,'ראשי-פרטים כלליים וריכוז הוצאות'!$D$68&lt;&gt;4),1.2,1)</f>
        <v>0</v>
      </c>
      <c r="FE135" s="263"/>
      <c r="FF135" s="264"/>
      <c r="FG135" s="265"/>
      <c r="FH135" s="266"/>
      <c r="FI135" s="267">
        <f t="shared" si="222"/>
        <v>0</v>
      </c>
      <c r="FJ135" s="260">
        <f>+(IF(OR($B135=0,$C135=0,$D135=0,$DC$2&gt;$OE$1),0,IF(OR(FE135=0,FG135=0,FH135=0),0,MIN((VLOOKUP($D135,SALERYCODE,3,0))*(IF($D135=6,FH135,FG135))*((MIN((VLOOKUP($D135,SALERYCODE,5,0)),(IF($D135=6,FG135,FH135))))),MIN((VLOOKUP($D135,SALERYCODE,3,0)),(FE135+FF135))*(IF($D135=6,FH135,((MIN((VLOOKUP($D135,SALERYCODE,5,0)),FH135)))))))))/IF(AND($D135=2,'ראשי-פרטים כלליים וריכוז הוצאות'!$D$68&lt;&gt;4),1.2,1)</f>
        <v>0</v>
      </c>
      <c r="FK135" s="263"/>
      <c r="FL135" s="264"/>
      <c r="FM135" s="265"/>
      <c r="FN135" s="266"/>
      <c r="FO135" s="267">
        <f t="shared" si="223"/>
        <v>0</v>
      </c>
      <c r="FP135" s="260">
        <f>+(IF(OR($B135=0,$C135=0,$D135=0,$DC$2&gt;$OE$1),0,IF(OR(FK135=0,FM135=0,FN135=0),0,MIN((VLOOKUP($D135,SALERYCODE,3,0))*(IF($D135=6,FN135,FM135))*((MIN((VLOOKUP($D135,SALERYCODE,5,0)),(IF($D135=6,FM135,FN135))))),MIN((VLOOKUP($D135,SALERYCODE,3,0)),(FK135+FL135))*(IF($D135=6,FN135,((MIN((VLOOKUP($D135,SALERYCODE,5,0)),FN135)))))))))/IF(AND($D135=2,'ראשי-פרטים כלליים וריכוז הוצאות'!$D$68&lt;&gt;4),1.2,1)</f>
        <v>0</v>
      </c>
      <c r="FQ135" s="263"/>
      <c r="FR135" s="264"/>
      <c r="FS135" s="265"/>
      <c r="FT135" s="266"/>
      <c r="FU135" s="267">
        <f t="shared" si="224"/>
        <v>0</v>
      </c>
      <c r="FV135" s="260">
        <f>+(IF(OR($B135=0,$C135=0,$D135=0,$DC$2&gt;$OE$1),0,IF(OR(FQ135=0,FS135=0,FT135=0),0,MIN((VLOOKUP($D135,SALERYCODE,3,0))*(IF($D135=6,FT135,FS135))*((MIN((VLOOKUP($D135,SALERYCODE,5,0)),(IF($D135=6,FS135,FT135))))),MIN((VLOOKUP($D135,SALERYCODE,3,0)),(FQ135+FR135))*(IF($D135=6,FT135,((MIN((VLOOKUP($D135,SALERYCODE,5,0)),FT135)))))))))/IF(AND($D135=2,'ראשי-פרטים כלליים וריכוז הוצאות'!$D$68&lt;&gt;4),1.2,1)</f>
        <v>0</v>
      </c>
      <c r="FW135" s="263"/>
      <c r="FX135" s="264"/>
      <c r="FY135" s="265"/>
      <c r="FZ135" s="266"/>
      <c r="GA135" s="267">
        <f t="shared" si="225"/>
        <v>0</v>
      </c>
      <c r="GB135" s="260">
        <f>+(IF(OR($B135=0,$C135=0,$D135=0,$DC$2&gt;$OE$1),0,IF(OR(FW135=0,FY135=0,FZ135=0),0,MIN((VLOOKUP($D135,SALERYCODE,3,0))*(IF($D135=6,FZ135,FY135))*((MIN((VLOOKUP($D135,SALERYCODE,5,0)),(IF($D135=6,FY135,FZ135))))),MIN((VLOOKUP($D135,SALERYCODE,3,0)),(FW135+FX135))*(IF($D135=6,FZ135,((MIN((VLOOKUP($D135,SALERYCODE,5,0)),FZ135)))))))))/IF(AND($D135=2,'ראשי-פרטים כלליים וריכוז הוצאות'!$D$68&lt;&gt;4),1.2,1)</f>
        <v>0</v>
      </c>
      <c r="GC135" s="263"/>
      <c r="GD135" s="264"/>
      <c r="GE135" s="265"/>
      <c r="GF135" s="266"/>
      <c r="GG135" s="267">
        <f t="shared" si="226"/>
        <v>0</v>
      </c>
      <c r="GH135" s="260">
        <f>+(IF(OR($B135=0,$C135=0,$D135=0,$DC$2&gt;$OE$1),0,IF(OR(GC135=0,GE135=0,GF135=0),0,MIN((VLOOKUP($D135,SALERYCODE,3,0))*(IF($D135=6,GF135,GE135))*((MIN((VLOOKUP($D135,SALERYCODE,5,0)),(IF($D135=6,GE135,GF135))))),MIN((VLOOKUP($D135,SALERYCODE,3,0)),(GC135+GD135))*(IF($D135=6,GF135,((MIN((VLOOKUP($D135,SALERYCODE,5,0)),GF135)))))))))/IF(AND($D135=2,'ראשי-פרטים כלליים וריכוז הוצאות'!$D$68&lt;&gt;4),1.2,1)</f>
        <v>0</v>
      </c>
      <c r="GI135" s="263"/>
      <c r="GJ135" s="264"/>
      <c r="GK135" s="265"/>
      <c r="GL135" s="266"/>
      <c r="GM135" s="267">
        <f t="shared" si="227"/>
        <v>0</v>
      </c>
      <c r="GN135" s="260">
        <f>+(IF(OR($B135=0,$C135=0,$D135=0,$DC$2&gt;$OE$1),0,IF(OR(GI135=0,GK135=0,GL135=0),0,MIN((VLOOKUP($D135,SALERYCODE,3,0))*(IF($D135=6,GL135,GK135))*((MIN((VLOOKUP($D135,SALERYCODE,5,0)),(IF($D135=6,GK135,GL135))))),MIN((VLOOKUP($D135,SALERYCODE,3,0)),(GI135+GJ135))*(IF($D135=6,GL135,((MIN((VLOOKUP($D135,SALERYCODE,5,0)),GL135)))))))))/IF(AND($D135=2,'ראשי-פרטים כלליים וריכוז הוצאות'!$D$68&lt;&gt;4),1.2,1)</f>
        <v>0</v>
      </c>
      <c r="GO135" s="263"/>
      <c r="GP135" s="264"/>
      <c r="GQ135" s="265"/>
      <c r="GR135" s="266"/>
      <c r="GS135" s="267">
        <f t="shared" si="228"/>
        <v>0</v>
      </c>
      <c r="GT135" s="260">
        <f>+(IF(OR($B135=0,$C135=0,$D135=0,$DC$2&gt;$OE$1),0,IF(OR(GO135=0,GQ135=0,GR135=0),0,MIN((VLOOKUP($D135,SALERYCODE,3,0))*(IF($D135=6,GR135,GQ135))*((MIN((VLOOKUP($D135,SALERYCODE,5,0)),(IF($D135=6,GQ135,GR135))))),MIN((VLOOKUP($D135,SALERYCODE,3,0)),(GO135+GP135))*(IF($D135=6,GR135,((MIN((VLOOKUP($D135,SALERYCODE,5,0)),GR135)))))))))/IF(AND($D135=2,'ראשי-פרטים כלליים וריכוז הוצאות'!$D$68&lt;&gt;4),1.2,1)</f>
        <v>0</v>
      </c>
      <c r="GU135" s="263"/>
      <c r="GV135" s="264"/>
      <c r="GW135" s="265"/>
      <c r="GX135" s="266"/>
      <c r="GY135" s="267">
        <f t="shared" si="229"/>
        <v>0</v>
      </c>
      <c r="GZ135" s="260">
        <f>+(IF(OR($B135=0,$C135=0,$D135=0,$DC$2&gt;$OE$1),0,IF(OR(GU135=0,GW135=0,GX135=0),0,MIN((VLOOKUP($D135,SALERYCODE,3,0))*(IF($D135=6,GX135,GW135))*((MIN((VLOOKUP($D135,SALERYCODE,5,0)),(IF($D135=6,GW135,GX135))))),MIN((VLOOKUP($D135,SALERYCODE,3,0)),(GU135+GV135))*(IF($D135=6,GX135,((MIN((VLOOKUP($D135,SALERYCODE,5,0)),GX135)))))))))/IF(AND($D135=2,'ראשי-פרטים כלליים וריכוז הוצאות'!$D$68&lt;&gt;4),1.2,1)</f>
        <v>0</v>
      </c>
      <c r="HA135" s="263"/>
      <c r="HB135" s="264"/>
      <c r="HC135" s="265"/>
      <c r="HD135" s="266"/>
      <c r="HE135" s="267">
        <f t="shared" si="230"/>
        <v>0</v>
      </c>
      <c r="HF135" s="260">
        <f>+(IF(OR($B135=0,$C135=0,$D135=0,$DC$2&gt;$OE$1),0,IF(OR(HA135=0,HC135=0,HD135=0),0,MIN((VLOOKUP($D135,SALERYCODE,3,0))*(IF($D135=6,HD135,HC135))*((MIN((VLOOKUP($D135,SALERYCODE,5,0)),(IF($D135=6,HC135,HD135))))),MIN((VLOOKUP($D135,SALERYCODE,3,0)),(HA135+HB135))*(IF($D135=6,HD135,((MIN((VLOOKUP($D135,SALERYCODE,5,0)),HD135)))))))))/IF(AND($D135=2,'ראשי-פרטים כלליים וריכוז הוצאות'!$D$68&lt;&gt;4),1.2,1)</f>
        <v>0</v>
      </c>
      <c r="HG135" s="263"/>
      <c r="HH135" s="264"/>
      <c r="HI135" s="265"/>
      <c r="HJ135" s="266"/>
      <c r="HK135" s="267">
        <f t="shared" si="231"/>
        <v>0</v>
      </c>
      <c r="HL135" s="260">
        <f>+(IF(OR($B135=0,$C135=0,$D135=0,$DC$2&gt;$OE$1),0,IF(OR(HG135=0,HI135=0,HJ135=0),0,MIN((VLOOKUP($D135,SALERYCODE,3,0))*(IF($D135=6,HJ135,HI135))*((MIN((VLOOKUP($D135,SALERYCODE,5,0)),(IF($D135=6,HI135,HJ135))))),MIN((VLOOKUP($D135,SALERYCODE,3,0)),(HG135+HH135))*(IF($D135=6,HJ135,((MIN((VLOOKUP($D135,SALERYCODE,5,0)),HJ135)))))))))/IF(AND($D135=2,'ראשי-פרטים כלליים וריכוז הוצאות'!$D$68&lt;&gt;4),1.2,1)</f>
        <v>0</v>
      </c>
      <c r="HM135" s="263"/>
      <c r="HN135" s="264"/>
      <c r="HO135" s="265"/>
      <c r="HP135" s="266"/>
      <c r="HQ135" s="267">
        <f t="shared" si="232"/>
        <v>0</v>
      </c>
      <c r="HR135" s="260">
        <f>+(IF(OR($B135=0,$C135=0,$D135=0,$DC$2&gt;$OE$1),0,IF(OR(HM135=0,HO135=0,HP135=0),0,MIN((VLOOKUP($D135,SALERYCODE,3,0))*(IF($D135=6,HP135,HO135))*((MIN((VLOOKUP($D135,SALERYCODE,5,0)),(IF($D135=6,HO135,HP135))))),MIN((VLOOKUP($D135,SALERYCODE,3,0)),(HM135+HN135))*(IF($D135=6,HP135,((MIN((VLOOKUP($D135,SALERYCODE,5,0)),HP135)))))))))/IF(AND($D135=2,'ראשי-פרטים כלליים וריכוז הוצאות'!$D$68&lt;&gt;4),1.2,1)</f>
        <v>0</v>
      </c>
      <c r="HS135" s="263"/>
      <c r="HT135" s="264"/>
      <c r="HU135" s="265"/>
      <c r="HV135" s="266"/>
      <c r="HW135" s="267">
        <f t="shared" si="233"/>
        <v>0</v>
      </c>
      <c r="HX135" s="260">
        <f>+(IF(OR($B135=0,$C135=0,$D135=0,$DC$2&gt;$OE$1),0,IF(OR(HS135=0,HU135=0,HV135=0),0,MIN((VLOOKUP($D135,SALERYCODE,3,0))*(IF($D135=6,HV135,HU135))*((MIN((VLOOKUP($D135,SALERYCODE,5,0)),(IF($D135=6,HU135,HV135))))),MIN((VLOOKUP($D135,SALERYCODE,3,0)),(HS135+HT135))*(IF($D135=6,HV135,((MIN((VLOOKUP($D135,SALERYCODE,5,0)),HV135)))))))))/IF(AND($D135=2,'ראשי-פרטים כלליים וריכוז הוצאות'!$D$68&lt;&gt;4),1.2,1)</f>
        <v>0</v>
      </c>
      <c r="HY135" s="263"/>
      <c r="HZ135" s="264"/>
      <c r="IA135" s="265"/>
      <c r="IB135" s="266"/>
      <c r="IC135" s="267">
        <f t="shared" si="234"/>
        <v>0</v>
      </c>
      <c r="ID135" s="260">
        <f>+(IF(OR($B135=0,$C135=0,$D135=0,$DC$2&gt;$OE$1),0,IF(OR(HY135=0,IA135=0,IB135=0),0,MIN((VLOOKUP($D135,SALERYCODE,3,0))*(IF($D135=6,IB135,IA135))*((MIN((VLOOKUP($D135,SALERYCODE,5,0)),(IF($D135=6,IA135,IB135))))),MIN((VLOOKUP($D135,SALERYCODE,3,0)),(HY135+HZ135))*(IF($D135=6,IB135,((MIN((VLOOKUP($D135,SALERYCODE,5,0)),IB135)))))))))/IF(AND($D135=2,'ראשי-פרטים כלליים וריכוז הוצאות'!$D$68&lt;&gt;4),1.2,1)</f>
        <v>0</v>
      </c>
      <c r="IE135" s="263"/>
      <c r="IF135" s="264"/>
      <c r="IG135" s="265"/>
      <c r="IH135" s="266"/>
      <c r="II135" s="267">
        <f t="shared" si="235"/>
        <v>0</v>
      </c>
      <c r="IJ135" s="260">
        <f>+(IF(OR($B135=0,$C135=0,$D135=0,$DC$2&gt;$OE$1),0,IF(OR(IE135=0,IG135=0,IH135=0),0,MIN((VLOOKUP($D135,SALERYCODE,3,0))*(IF($D135=6,IH135,IG135))*((MIN((VLOOKUP($D135,SALERYCODE,5,0)),(IF($D135=6,IG135,IH135))))),MIN((VLOOKUP($D135,SALERYCODE,3,0)),(IE135+IF135))*(IF($D135=6,IH135,((MIN((VLOOKUP($D135,SALERYCODE,5,0)),IH135)))))))))/IF(AND($D135=2,'ראשי-פרטים כלליים וריכוז הוצאות'!$D$68&lt;&gt;4),1.2,1)</f>
        <v>0</v>
      </c>
      <c r="IK135" s="263"/>
      <c r="IL135" s="264"/>
      <c r="IM135" s="265"/>
      <c r="IN135" s="266"/>
      <c r="IO135" s="267">
        <f t="shared" si="236"/>
        <v>0</v>
      </c>
      <c r="IP135" s="260">
        <f>+(IF(OR($B135=0,$C135=0,$D135=0,$DC$2&gt;$OE$1),0,IF(OR(IK135=0,IM135=0,IN135=0),0,MIN((VLOOKUP($D135,SALERYCODE,3,0))*(IF($D135=6,IN135,IM135))*((MIN((VLOOKUP($D135,SALERYCODE,5,0)),(IF($D135=6,IM135,IN135))))),MIN((VLOOKUP($D135,SALERYCODE,3,0)),(IK135+IL135))*(IF($D135=6,IN135,((MIN((VLOOKUP($D135,SALERYCODE,5,0)),IN135)))))))))/IF(AND($D135=2,'ראשי-פרטים כלליים וריכוז הוצאות'!$D$68&lt;&gt;4),1.2,1)</f>
        <v>0</v>
      </c>
      <c r="IQ135" s="263"/>
      <c r="IR135" s="264"/>
      <c r="IS135" s="265"/>
      <c r="IT135" s="266"/>
      <c r="IU135" s="267">
        <f t="shared" si="237"/>
        <v>0</v>
      </c>
      <c r="IV135" s="260">
        <f>+(IF(OR($B135=0,$C135=0,$D135=0,$DC$2&gt;$OE$1),0,IF(OR(IQ135=0,IS135=0,IT135=0),0,MIN((VLOOKUP($D135,SALERYCODE,3,0))*(IF($D135=6,IT135,IS135))*((MIN((VLOOKUP($D135,SALERYCODE,5,0)),(IF($D135=6,IS135,IT135))))),MIN((VLOOKUP($D135,SALERYCODE,3,0)),(IQ135+IR135))*(IF($D135=6,IT135,((MIN((VLOOKUP($D135,SALERYCODE,5,0)),IT135)))))))))/IF(AND($D135=2,'ראשי-פרטים כלליים וריכוז הוצאות'!$D$68&lt;&gt;4),1.2,1)</f>
        <v>0</v>
      </c>
      <c r="IW135" s="263"/>
      <c r="IX135" s="264"/>
      <c r="IY135" s="265"/>
      <c r="IZ135" s="266"/>
      <c r="JA135" s="267">
        <f t="shared" si="238"/>
        <v>0</v>
      </c>
      <c r="JB135" s="260">
        <f>+(IF(OR($B135=0,$C135=0,$D135=0,$DC$2&gt;$OE$1),0,IF(OR(IW135=0,IY135=0,IZ135=0),0,MIN((VLOOKUP($D135,SALERYCODE,3,0))*(IF($D135=6,IZ135,IY135))*((MIN((VLOOKUP($D135,SALERYCODE,5,0)),(IF($D135=6,IY135,IZ135))))),MIN((VLOOKUP($D135,SALERYCODE,3,0)),(IW135+IX135))*(IF($D135=6,IZ135,((MIN((VLOOKUP($D135,SALERYCODE,5,0)),IZ135)))))))))/IF(AND($D135=2,'ראשי-פרטים כלליים וריכוז הוצאות'!$D$68&lt;&gt;4),1.2,1)</f>
        <v>0</v>
      </c>
      <c r="JC135" s="263"/>
      <c r="JD135" s="264"/>
      <c r="JE135" s="265"/>
      <c r="JF135" s="266"/>
      <c r="JG135" s="267">
        <f t="shared" si="239"/>
        <v>0</v>
      </c>
      <c r="JH135" s="260">
        <f>+(IF(OR($B135=0,$C135=0,$D135=0,$DC$2&gt;$OE$1),0,IF(OR(JC135=0,JE135=0,JF135=0),0,MIN((VLOOKUP($D135,SALERYCODE,3,0))*(IF($D135=6,JF135,JE135))*((MIN((VLOOKUP($D135,SALERYCODE,5,0)),(IF($D135=6,JE135,JF135))))),MIN((VLOOKUP($D135,SALERYCODE,3,0)),(JC135+JD135))*(IF($D135=6,JF135,((MIN((VLOOKUP($D135,SALERYCODE,5,0)),JF135)))))))))/IF(AND($D135=2,'ראשי-פרטים כלליים וריכוז הוצאות'!$D$68&lt;&gt;4),1.2,1)</f>
        <v>0</v>
      </c>
      <c r="JI135" s="263"/>
      <c r="JJ135" s="264"/>
      <c r="JK135" s="265"/>
      <c r="JL135" s="266"/>
      <c r="JM135" s="267">
        <f t="shared" si="240"/>
        <v>0</v>
      </c>
      <c r="JN135" s="260">
        <f>+(IF(OR($B135=0,$C135=0,$D135=0,$DC$2&gt;$OE$1),0,IF(OR(JI135=0,JK135=0,JL135=0),0,MIN((VLOOKUP($D135,SALERYCODE,3,0))*(IF($D135=6,JL135,JK135))*((MIN((VLOOKUP($D135,SALERYCODE,5,0)),(IF($D135=6,JK135,JL135))))),MIN((VLOOKUP($D135,SALERYCODE,3,0)),(JI135+JJ135))*(IF($D135=6,JL135,((MIN((VLOOKUP($D135,SALERYCODE,5,0)),JL135)))))))))/IF(AND($D135=2,'ראשי-פרטים כלליים וריכוז הוצאות'!$D$68&lt;&gt;4),1.2,1)</f>
        <v>0</v>
      </c>
      <c r="JO135" s="263"/>
      <c r="JP135" s="264"/>
      <c r="JQ135" s="265"/>
      <c r="JR135" s="266"/>
      <c r="JS135" s="267">
        <f t="shared" si="241"/>
        <v>0</v>
      </c>
      <c r="JT135" s="260">
        <f>+(IF(OR($B135=0,$C135=0,$D135=0,$DC$2&gt;$OE$1),0,IF(OR(JO135=0,JQ135=0,JR135=0),0,MIN((VLOOKUP($D135,SALERYCODE,3,0))*(IF($D135=6,JR135,JQ135))*((MIN((VLOOKUP($D135,SALERYCODE,5,0)),(IF($D135=6,JQ135,JR135))))),MIN((VLOOKUP($D135,SALERYCODE,3,0)),(JO135+JP135))*(IF($D135=6,JR135,((MIN((VLOOKUP($D135,SALERYCODE,5,0)),JR135)))))))))/IF(AND($D135=2,'ראשי-פרטים כלליים וריכוז הוצאות'!$D$68&lt;&gt;4),1.2,1)</f>
        <v>0</v>
      </c>
      <c r="JU135" s="263"/>
      <c r="JV135" s="264"/>
      <c r="JW135" s="265"/>
      <c r="JX135" s="266"/>
      <c r="JY135" s="267">
        <f t="shared" si="242"/>
        <v>0</v>
      </c>
      <c r="JZ135" s="260">
        <f>+(IF(OR($B135=0,$C135=0,$D135=0,$DC$2&gt;$OE$1),0,IF(OR(JU135=0,JW135=0,JX135=0),0,MIN((VLOOKUP($D135,SALERYCODE,3,0))*(IF($D135=6,JX135,JW135))*((MIN((VLOOKUP($D135,SALERYCODE,5,0)),(IF($D135=6,JW135,JX135))))),MIN((VLOOKUP($D135,SALERYCODE,3,0)),(JU135+JV135))*(IF($D135=6,JX135,((MIN((VLOOKUP($D135,SALERYCODE,5,0)),JX135)))))))))/IF(AND($D135=2,'ראשי-פרטים כלליים וריכוז הוצאות'!$D$68&lt;&gt;4),1.2,1)</f>
        <v>0</v>
      </c>
      <c r="KA135" s="263"/>
      <c r="KB135" s="264"/>
      <c r="KC135" s="265"/>
      <c r="KD135" s="266"/>
      <c r="KE135" s="267">
        <f t="shared" si="243"/>
        <v>0</v>
      </c>
      <c r="KF135" s="260">
        <f>+(IF(OR($B135=0,$C135=0,$D135=0,$DC$2&gt;$OE$1),0,IF(OR(KA135=0,KC135=0,KD135=0),0,MIN((VLOOKUP($D135,SALERYCODE,3,0))*(IF($D135=6,KD135,KC135))*((MIN((VLOOKUP($D135,SALERYCODE,5,0)),(IF($D135=6,KC135,KD135))))),MIN((VLOOKUP($D135,SALERYCODE,3,0)),(KA135+KB135))*(IF($D135=6,KD135,((MIN((VLOOKUP($D135,SALERYCODE,5,0)),KD135)))))))))/IF(AND($D135=2,'ראשי-פרטים כלליים וריכוז הוצאות'!$D$68&lt;&gt;4),1.2,1)</f>
        <v>0</v>
      </c>
      <c r="KG135" s="263"/>
      <c r="KH135" s="264"/>
      <c r="KI135" s="265"/>
      <c r="KJ135" s="266"/>
      <c r="KK135" s="267">
        <f t="shared" si="244"/>
        <v>0</v>
      </c>
      <c r="KL135" s="260">
        <f>+(IF(OR($B135=0,$C135=0,$D135=0,$DC$2&gt;$OE$1),0,IF(OR(KG135=0,KI135=0,KJ135=0),0,MIN((VLOOKUP($D135,SALERYCODE,3,0))*(IF($D135=6,KJ135,KI135))*((MIN((VLOOKUP($D135,SALERYCODE,5,0)),(IF($D135=6,KI135,KJ135))))),MIN((VLOOKUP($D135,SALERYCODE,3,0)),(KG135+KH135))*(IF($D135=6,KJ135,((MIN((VLOOKUP($D135,SALERYCODE,5,0)),KJ135)))))))))/IF(AND($D135=2,'ראשי-פרטים כלליים וריכוז הוצאות'!$D$68&lt;&gt;4),1.2,1)</f>
        <v>0</v>
      </c>
      <c r="KM135" s="263"/>
      <c r="KN135" s="264"/>
      <c r="KO135" s="265"/>
      <c r="KP135" s="266"/>
      <c r="KQ135" s="267">
        <f t="shared" si="245"/>
        <v>0</v>
      </c>
      <c r="KR135" s="260">
        <f>+(IF(OR($B135=0,$C135=0,$D135=0,$DC$2&gt;$OE$1),0,IF(OR(KM135=0,KO135=0,KP135=0),0,MIN((VLOOKUP($D135,SALERYCODE,3,0))*(IF($D135=6,KP135,KO135))*((MIN((VLOOKUP($D135,SALERYCODE,5,0)),(IF($D135=6,KO135,KP135))))),MIN((VLOOKUP($D135,SALERYCODE,3,0)),(KM135+KN135))*(IF($D135=6,KP135,((MIN((VLOOKUP($D135,SALERYCODE,5,0)),KP135)))))))))/IF(AND($D135=2,'ראשי-פרטים כלליים וריכוז הוצאות'!$D$68&lt;&gt;4),1.2,1)</f>
        <v>0</v>
      </c>
      <c r="KS135" s="263"/>
      <c r="KT135" s="264"/>
      <c r="KU135" s="265"/>
      <c r="KV135" s="266"/>
      <c r="KW135" s="267">
        <f t="shared" si="246"/>
        <v>0</v>
      </c>
      <c r="KX135" s="260">
        <f>+(IF(OR($B135=0,$C135=0,$D135=0,$DC$2&gt;$OE$1),0,IF(OR(KS135=0,KU135=0,KV135=0),0,MIN((VLOOKUP($D135,SALERYCODE,3,0))*(IF($D135=6,KV135,KU135))*((MIN((VLOOKUP($D135,SALERYCODE,5,0)),(IF($D135=6,KU135,KV135))))),MIN((VLOOKUP($D135,SALERYCODE,3,0)),(KS135+KT135))*(IF($D135=6,KV135,((MIN((VLOOKUP($D135,SALERYCODE,5,0)),KV135)))))))))/IF(AND($D135=2,'ראשי-פרטים כלליים וריכוז הוצאות'!$D$68&lt;&gt;4),1.2,1)</f>
        <v>0</v>
      </c>
      <c r="KY135" s="263"/>
      <c r="KZ135" s="264"/>
      <c r="LA135" s="265"/>
      <c r="LB135" s="266"/>
      <c r="LC135" s="267">
        <f t="shared" si="247"/>
        <v>0</v>
      </c>
      <c r="LD135" s="260">
        <f>+(IF(OR($B135=0,$C135=0,$D135=0,$DC$2&gt;$OE$1),0,IF(OR(KY135=0,LA135=0,LB135=0),0,MIN((VLOOKUP($D135,SALERYCODE,3,0))*(IF($D135=6,LB135,LA135))*((MIN((VLOOKUP($D135,SALERYCODE,5,0)),(IF($D135=6,LA135,LB135))))),MIN((VLOOKUP($D135,SALERYCODE,3,0)),(KY135+KZ135))*(IF($D135=6,LB135,((MIN((VLOOKUP($D135,SALERYCODE,5,0)),LB135)))))))))/IF(AND($D135=2,'ראשי-פרטים כלליים וריכוז הוצאות'!$D$68&lt;&gt;4),1.2,1)</f>
        <v>0</v>
      </c>
      <c r="LE135" s="263"/>
      <c r="LF135" s="264"/>
      <c r="LG135" s="265"/>
      <c r="LH135" s="266"/>
      <c r="LI135" s="267">
        <f t="shared" si="248"/>
        <v>0</v>
      </c>
      <c r="LJ135" s="260">
        <f>+(IF(OR($B135=0,$C135=0,$D135=0,$DC$2&gt;$OE$1),0,IF(OR(LE135=0,LG135=0,LH135=0),0,MIN((VLOOKUP($D135,SALERYCODE,3,0))*(IF($D135=6,LH135,LG135))*((MIN((VLOOKUP($D135,SALERYCODE,5,0)),(IF($D135=6,LG135,LH135))))),MIN((VLOOKUP($D135,SALERYCODE,3,0)),(LE135+LF135))*(IF($D135=6,LH135,((MIN((VLOOKUP($D135,SALERYCODE,5,0)),LH135)))))))))/IF(AND($D135=2,'ראשי-פרטים כלליים וריכוז הוצאות'!$D$68&lt;&gt;4),1.2,1)</f>
        <v>0</v>
      </c>
      <c r="LK135" s="263"/>
      <c r="LL135" s="264"/>
      <c r="LM135" s="265"/>
      <c r="LN135" s="266"/>
      <c r="LO135" s="267">
        <f t="shared" si="249"/>
        <v>0</v>
      </c>
      <c r="LP135" s="260">
        <f>+(IF(OR($B135=0,$C135=0,$D135=0,$DC$2&gt;$OE$1),0,IF(OR(LK135=0,LM135=0,LN135=0),0,MIN((VLOOKUP($D135,SALERYCODE,3,0))*(IF($D135=6,LN135,LM135))*((MIN((VLOOKUP($D135,SALERYCODE,5,0)),(IF($D135=6,LM135,LN135))))),MIN((VLOOKUP($D135,SALERYCODE,3,0)),(LK135+LL135))*(IF($D135=6,LN135,((MIN((VLOOKUP($D135,SALERYCODE,5,0)),LN135)))))))))/IF(AND($D135=2,'ראשי-פרטים כלליים וריכוז הוצאות'!$D$68&lt;&gt;4),1.2,1)</f>
        <v>0</v>
      </c>
      <c r="LQ135" s="263"/>
      <c r="LR135" s="264"/>
      <c r="LS135" s="265"/>
      <c r="LT135" s="266"/>
      <c r="LU135" s="267">
        <f t="shared" si="250"/>
        <v>0</v>
      </c>
      <c r="LV135" s="260">
        <f>+(IF(OR($B135=0,$C135=0,$D135=0,$DC$2&gt;$OE$1),0,IF(OR(LQ135=0,LS135=0,LT135=0),0,MIN((VLOOKUP($D135,SALERYCODE,3,0))*(IF($D135=6,LT135,LS135))*((MIN((VLOOKUP($D135,SALERYCODE,5,0)),(IF($D135=6,LS135,LT135))))),MIN((VLOOKUP($D135,SALERYCODE,3,0)),(LQ135+LR135))*(IF($D135=6,LT135,((MIN((VLOOKUP($D135,SALERYCODE,5,0)),LT135)))))))))/IF(AND($D135=2,'ראשי-פרטים כלליים וריכוז הוצאות'!$D$68&lt;&gt;4),1.2,1)</f>
        <v>0</v>
      </c>
      <c r="LW135" s="263"/>
      <c r="LX135" s="264"/>
      <c r="LY135" s="265"/>
      <c r="LZ135" s="266"/>
      <c r="MA135" s="267">
        <f t="shared" si="251"/>
        <v>0</v>
      </c>
      <c r="MB135" s="260">
        <f>+(IF(OR($B135=0,$C135=0,$D135=0,$DC$2&gt;$OE$1),0,IF(OR(LW135=0,LY135=0,LZ135=0),0,MIN((VLOOKUP($D135,SALERYCODE,3,0))*(IF($D135=6,LZ135,LY135))*((MIN((VLOOKUP($D135,SALERYCODE,5,0)),(IF($D135=6,LY135,LZ135))))),MIN((VLOOKUP($D135,SALERYCODE,3,0)),(LW135+LX135))*(IF($D135=6,LZ135,((MIN((VLOOKUP($D135,SALERYCODE,5,0)),LZ135)))))))))/IF(AND($D135=2,'ראשי-פרטים כלליים וריכוז הוצאות'!$D$68&lt;&gt;4),1.2,1)</f>
        <v>0</v>
      </c>
      <c r="MC135" s="263"/>
      <c r="MD135" s="264"/>
      <c r="ME135" s="265"/>
      <c r="MF135" s="266"/>
      <c r="MG135" s="267">
        <f t="shared" si="252"/>
        <v>0</v>
      </c>
      <c r="MH135" s="260">
        <f>+(IF(OR($B135=0,$C135=0,$D135=0,$DC$2&gt;$OE$1),0,IF(OR(MC135=0,ME135=0,MF135=0),0,MIN((VLOOKUP($D135,SALERYCODE,3,0))*(IF($D135=6,MF135,ME135))*((MIN((VLOOKUP($D135,SALERYCODE,5,0)),(IF($D135=6,ME135,MF135))))),MIN((VLOOKUP($D135,SALERYCODE,3,0)),(MC135+MD135))*(IF($D135=6,MF135,((MIN((VLOOKUP($D135,SALERYCODE,5,0)),MF135)))))))))/IF(AND($D135=2,'ראשי-פרטים כלליים וריכוז הוצאות'!$D$68&lt;&gt;4),1.2,1)</f>
        <v>0</v>
      </c>
      <c r="MI135" s="263"/>
      <c r="MJ135" s="264"/>
      <c r="MK135" s="265"/>
      <c r="ML135" s="266"/>
      <c r="MM135" s="267">
        <f t="shared" si="253"/>
        <v>0</v>
      </c>
      <c r="MN135" s="260">
        <f>+(IF(OR($B135=0,$C135=0,$D135=0,$DC$2&gt;$OE$1),0,IF(OR(MI135=0,MK135=0,ML135=0),0,MIN((VLOOKUP($D135,SALERYCODE,3,0))*(IF($D135=6,ML135,MK135))*((MIN((VLOOKUP($D135,SALERYCODE,5,0)),(IF($D135=6,MK135,ML135))))),MIN((VLOOKUP($D135,SALERYCODE,3,0)),(MI135+MJ135))*(IF($D135=6,ML135,((MIN((VLOOKUP($D135,SALERYCODE,5,0)),ML135)))))))))/IF(AND($D135=2,'ראשי-פרטים כלליים וריכוז הוצאות'!$D$68&lt;&gt;4),1.2,1)</f>
        <v>0</v>
      </c>
      <c r="MO135" s="263"/>
      <c r="MP135" s="264"/>
      <c r="MQ135" s="265"/>
      <c r="MR135" s="266"/>
      <c r="MS135" s="267">
        <f t="shared" si="254"/>
        <v>0</v>
      </c>
      <c r="MT135" s="260">
        <f>+(IF(OR($B135=0,$C135=0,$D135=0,$DC$2&gt;$OE$1),0,IF(OR(MO135=0,MQ135=0,MR135=0),0,MIN((VLOOKUP($D135,SALERYCODE,3,0))*(IF($D135=6,MR135,MQ135))*((MIN((VLOOKUP($D135,SALERYCODE,5,0)),(IF($D135=6,MQ135,MR135))))),MIN((VLOOKUP($D135,SALERYCODE,3,0)),(MO135+MP135))*(IF($D135=6,MR135,((MIN((VLOOKUP($D135,SALERYCODE,5,0)),MR135)))))))))/IF(AND($D135=2,'ראשי-פרטים כלליים וריכוז הוצאות'!$D$68&lt;&gt;4),1.2,1)</f>
        <v>0</v>
      </c>
      <c r="MU135" s="263"/>
      <c r="MV135" s="264"/>
      <c r="MW135" s="265"/>
      <c r="MX135" s="266"/>
      <c r="MY135" s="267">
        <f t="shared" si="255"/>
        <v>0</v>
      </c>
      <c r="MZ135" s="260">
        <f>+(IF(OR($B135=0,$C135=0,$D135=0,$DC$2&gt;$OE$1),0,IF(OR(MU135=0,MW135=0,MX135=0),0,MIN((VLOOKUP($D135,SALERYCODE,3,0))*(IF($D135=6,MX135,MW135))*((MIN((VLOOKUP($D135,SALERYCODE,5,0)),(IF($D135=6,MW135,MX135))))),MIN((VLOOKUP($D135,SALERYCODE,3,0)),(MU135+MV135))*(IF($D135=6,MX135,((MIN((VLOOKUP($D135,SALERYCODE,5,0)),MX135)))))))))/IF(AND($D135=2,'ראשי-פרטים כלליים וריכוז הוצאות'!$D$68&lt;&gt;4),1.2,1)</f>
        <v>0</v>
      </c>
      <c r="NA135" s="263"/>
      <c r="NB135" s="264"/>
      <c r="NC135" s="265"/>
      <c r="ND135" s="266"/>
      <c r="NE135" s="267">
        <f t="shared" si="256"/>
        <v>0</v>
      </c>
      <c r="NF135" s="260">
        <f>+(IF(OR($B135=0,$C135=0,$D135=0,$DC$2&gt;$OE$1),0,IF(OR(NA135=0,NC135=0,ND135=0),0,MIN((VLOOKUP($D135,SALERYCODE,3,0))*(IF($D135=6,ND135,NC135))*((MIN((VLOOKUP($D135,SALERYCODE,5,0)),(IF($D135=6,NC135,ND135))))),MIN((VLOOKUP($D135,SALERYCODE,3,0)),(NA135+NB135))*(IF($D135=6,ND135,((MIN((VLOOKUP($D135,SALERYCODE,5,0)),ND135)))))))))/IF(AND($D135=2,'ראשי-פרטים כלליים וריכוז הוצאות'!$D$68&lt;&gt;4),1.2,1)</f>
        <v>0</v>
      </c>
      <c r="NG135" s="263"/>
      <c r="NH135" s="264"/>
      <c r="NI135" s="265"/>
      <c r="NJ135" s="266"/>
      <c r="NK135" s="267">
        <f t="shared" si="257"/>
        <v>0</v>
      </c>
      <c r="NL135" s="260">
        <f>+(IF(OR($B135=0,$C135=0,$D135=0,$DC$2&gt;$OE$1),0,IF(OR(NG135=0,NI135=0,NJ135=0),0,MIN((VLOOKUP($D135,SALERYCODE,3,0))*(IF($D135=6,NJ135,NI135))*((MIN((VLOOKUP($D135,SALERYCODE,5,0)),(IF($D135=6,NI135,NJ135))))),MIN((VLOOKUP($D135,SALERYCODE,3,0)),(NG135+NH135))*(IF($D135=6,NJ135,((MIN((VLOOKUP($D135,SALERYCODE,5,0)),NJ135)))))))))/IF(AND($D135=2,'ראשי-פרטים כלליים וריכוז הוצאות'!$D$68&lt;&gt;4),1.2,1)</f>
        <v>0</v>
      </c>
      <c r="NM135" s="263"/>
      <c r="NN135" s="264"/>
      <c r="NO135" s="265"/>
      <c r="NP135" s="266"/>
      <c r="NQ135" s="267">
        <f t="shared" si="258"/>
        <v>0</v>
      </c>
      <c r="NR135" s="260">
        <f>+(IF(OR($B135=0,$C135=0,$D135=0,$DC$2&gt;$OE$1),0,IF(OR(NM135=0,NO135=0,NP135=0),0,MIN((VLOOKUP($D135,SALERYCODE,3,0))*(IF($D135=6,NP135,NO135))*((MIN((VLOOKUP($D135,SALERYCODE,5,0)),(IF($D135=6,NO135,NP135))))),MIN((VLOOKUP($D135,SALERYCODE,3,0)),(NM135+NN135))*(IF($D135=6,NP135,((MIN((VLOOKUP($D135,SALERYCODE,5,0)),NP135)))))))))/IF(AND($D135=2,'ראשי-פרטים כלליים וריכוז הוצאות'!$D$68&lt;&gt;4),1.2,1)</f>
        <v>0</v>
      </c>
      <c r="NS135" s="263"/>
      <c r="NT135" s="264"/>
      <c r="NU135" s="265"/>
      <c r="NV135" s="266"/>
      <c r="NW135" s="267">
        <f t="shared" si="259"/>
        <v>0</v>
      </c>
      <c r="NX135" s="260">
        <f>+(IF(OR($B135=0,$C135=0,$D135=0,$DC$2&gt;$OE$1),0,IF(OR(NS135=0,NU135=0,NV135=0),0,MIN((VLOOKUP($D135,SALERYCODE,3,0))*(IF($D135=6,NV135,NU135))*((MIN((VLOOKUP($D135,SALERYCODE,5,0)),(IF($D135=6,NU135,NV135))))),MIN((VLOOKUP($D135,SALERYCODE,3,0)),(NS135+NT135))*(IF($D135=6,NV135,((MIN((VLOOKUP($D135,SALERYCODE,5,0)),NV135)))))))))/IF(AND($D135=2,'ראשי-פרטים כלליים וריכוז הוצאות'!$D$68&lt;&gt;4),1.2,1)</f>
        <v>0</v>
      </c>
      <c r="NY135" s="263"/>
      <c r="NZ135" s="264"/>
      <c r="OA135" s="265"/>
      <c r="OB135" s="266"/>
      <c r="OC135" s="267">
        <f t="shared" si="260"/>
        <v>0</v>
      </c>
      <c r="OD135" s="260">
        <f>+(IF(OR($B135=0,$C135=0,$D135=0,$DC$2&gt;$OE$1),0,IF(OR(NY135=0,OA135=0,OB135=0),0,MIN((VLOOKUP($D135,SALERYCODE,3,0))*(IF($D135=6,OB135,OA135))*((MIN((VLOOKUP($D135,SALERYCODE,5,0)),(IF($D135=6,OA135,OB135))))),MIN((VLOOKUP($D135,SALERYCODE,3,0)),(NY135+NZ135))*(IF($D135=6,OB135,((MIN((VLOOKUP($D135,SALERYCODE,5,0)),OB135)))))))))/IF(AND($D135=2,'ראשי-פרטים כלליים וריכוז הוצאות'!$D$68&lt;&gt;4),1.2,1)</f>
        <v>0</v>
      </c>
      <c r="OE135" s="275">
        <f t="shared" si="266"/>
        <v>0</v>
      </c>
      <c r="OF135" s="283">
        <f t="shared" si="267"/>
        <v>9.9999999999999995E-7</v>
      </c>
      <c r="OG135" s="276">
        <f t="shared" si="268"/>
        <v>0</v>
      </c>
      <c r="OH135" s="275">
        <f t="shared" si="269"/>
        <v>0</v>
      </c>
      <c r="OI135" s="275">
        <v>0</v>
      </c>
      <c r="OJ135" s="258">
        <f t="shared" si="270"/>
        <v>0</v>
      </c>
      <c r="OK135" s="284"/>
      <c r="OL135" s="116">
        <f>MIN(OJ135+OK135*OF135*OE135/$OL$1/IF(AND($D135=2,'ראשי-פרטים כלליים וריכוז הוצאות'!$D$68&lt;&gt;4),1.2,1),IF($D135&gt;0,VLOOKUP($D135,SALERYCODE,3,0)*12*OG135,0))</f>
        <v>0</v>
      </c>
      <c r="OM135" s="95">
        <f t="shared" si="261"/>
        <v>0</v>
      </c>
      <c r="ON135" s="11">
        <f t="shared" si="262"/>
        <v>0</v>
      </c>
      <c r="OO135" s="11">
        <f t="shared" si="263"/>
        <v>0</v>
      </c>
      <c r="OP135" s="22">
        <f t="shared" si="264"/>
        <v>0</v>
      </c>
      <c r="OQ135" s="11">
        <f t="shared" si="265"/>
        <v>0</v>
      </c>
      <c r="OR135" s="11" t="e">
        <f>#REF!</f>
        <v>#REF!</v>
      </c>
      <c r="OS135" s="35" t="e">
        <f>#REF!-OP135</f>
        <v>#REF!</v>
      </c>
      <c r="OT135" s="35" t="e">
        <f>OS135-#REF!</f>
        <v>#REF!</v>
      </c>
      <c r="OU135" s="43" t="e">
        <f>IF(AND(OP135&gt;0,(OS135=#REF!-OP135)),"מועסק פחות מ-10% מזמנו במופ","")</f>
        <v>#REF!</v>
      </c>
    </row>
    <row r="136" spans="1:411" ht="24" hidden="1" customHeight="1" outlineLevel="1" x14ac:dyDescent="0.2">
      <c r="A136" s="282">
        <v>133</v>
      </c>
      <c r="B136" s="269"/>
      <c r="C136" s="270"/>
      <c r="D136" s="271"/>
      <c r="E136" s="263"/>
      <c r="F136" s="264"/>
      <c r="G136" s="265"/>
      <c r="H136" s="266"/>
      <c r="I136" s="267">
        <f t="shared" si="196"/>
        <v>0</v>
      </c>
      <c r="J136" s="260">
        <f>(IF(OR($B136=0,$C136=0,$D136=0,$E$2&gt;$OE$1),0,IF(OR($E136=0,$G136=0,$H136=0),0,MIN((VLOOKUP($D136,SALERYCODE,3,0))*(IF($D136=6,$H136,$G136))*((MIN((VLOOKUP($D136,SALERYCODE,5,0)),(IF($D136=6,$G136,$H136))))),MIN((VLOOKUP($D136,SALERYCODE,3,0)),($E136+$F136))*(IF($D136=6,$H136,((MIN((VLOOKUP($D136,SALERYCODE,5,0)),$H136)))))))))/IF(AND($D136=2,'ראשי-פרטים כלליים וריכוז הוצאות'!$D$68&lt;&gt;4),1.2,1)</f>
        <v>0</v>
      </c>
      <c r="K136" s="263"/>
      <c r="L136" s="264"/>
      <c r="M136" s="265"/>
      <c r="N136" s="266"/>
      <c r="O136" s="267">
        <f t="shared" si="197"/>
        <v>0</v>
      </c>
      <c r="P136" s="260">
        <f>+(IF(OR($B136=0,$C136=0,$D136=0,$K$2&gt;$OE$1),0,IF(OR($K136=0,$M136=0,$N136=0),0,MIN((VLOOKUP($D136,SALERYCODE,3,0))*(IF($D136=6,$N136,$M136))*((MIN((VLOOKUP($D136,SALERYCODE,5,0)),(IF($D136=6,$M136,$N136))))),MIN((VLOOKUP($D136,SALERYCODE,3,0)),($K136+$L136))*(IF($D136=6,$N136,((MIN((VLOOKUP($D136,SALERYCODE,5,0)),$N136)))))))))/IF(AND($D136=2,'ראשי-פרטים כלליים וריכוז הוצאות'!$D$68&lt;&gt;4),1.2,1)</f>
        <v>0</v>
      </c>
      <c r="Q136" s="263"/>
      <c r="R136" s="264"/>
      <c r="S136" s="265"/>
      <c r="T136" s="266"/>
      <c r="U136" s="267">
        <f t="shared" si="198"/>
        <v>0</v>
      </c>
      <c r="V136" s="260">
        <f>+(IF(OR($B136=0,$C136=0,$D136=0,$Q$2&gt;$OE$1),0,IF(OR(Q136=0,S136=0,T136=0),0,MIN((VLOOKUP($D136,SALERYCODE,3,0))*(IF($D136=6,T136,S136))*((MIN((VLOOKUP($D136,SALERYCODE,5,0)),(IF($D136=6,S136,T136))))),MIN((VLOOKUP($D136,SALERYCODE,3,0)),(Q136+R136))*(IF($D136=6,T136,((MIN((VLOOKUP($D136,SALERYCODE,5,0)),T136)))))))))/IF(AND($D136=2,'ראשי-פרטים כלליים וריכוז הוצאות'!$D$68&lt;&gt;4),1.2,1)</f>
        <v>0</v>
      </c>
      <c r="W136" s="263"/>
      <c r="X136" s="264"/>
      <c r="Y136" s="265"/>
      <c r="Z136" s="266"/>
      <c r="AA136" s="267">
        <f t="shared" si="199"/>
        <v>0</v>
      </c>
      <c r="AB136" s="260">
        <f>+(IF(OR($B136=0,$C136=0,$D136=0,$W$2&gt;$OE$1),0,IF(OR(W136=0,Y136=0,Z136=0),0,MIN((VLOOKUP($D136,SALERYCODE,3,0))*(IF($D136=6,Z136,Y136))*((MIN((VLOOKUP($D136,SALERYCODE,5,0)),(IF($D136=6,Y136,Z136))))),MIN((VLOOKUP($D136,SALERYCODE,3,0)),(W136+X136))*(IF($D136=6,Z136,((MIN((VLOOKUP($D136,SALERYCODE,5,0)),Z136)))))))))/IF(AND($D136=2,'ראשי-פרטים כלליים וריכוז הוצאות'!$D$68&lt;&gt;4),1.2,1)</f>
        <v>0</v>
      </c>
      <c r="AC136" s="263"/>
      <c r="AD136" s="264"/>
      <c r="AE136" s="265"/>
      <c r="AF136" s="266"/>
      <c r="AG136" s="267">
        <f t="shared" si="200"/>
        <v>0</v>
      </c>
      <c r="AH136" s="260">
        <f>+(IF(OR($B136=0,$C136=0,$D136=0,$AC$2&gt;$OE$1),0,IF(OR(AC136=0,AE136=0,AF136=0),0,MIN((VLOOKUP($D136,SALERYCODE,3,0))*(IF($D136=6,AF136,AE136))*((MIN((VLOOKUP($D136,SALERYCODE,5,0)),(IF($D136=6,AE136,AF136))))),MIN((VLOOKUP($D136,SALERYCODE,3,0)),(AC136+AD136))*(IF($D136=6,AF136,((MIN((VLOOKUP($D136,SALERYCODE,5,0)),AF136)))))))))/IF(AND($D136=2,'ראשי-פרטים כלליים וריכוז הוצאות'!$D$68&lt;&gt;4),1.2,1)</f>
        <v>0</v>
      </c>
      <c r="AI136" s="263"/>
      <c r="AJ136" s="264"/>
      <c r="AK136" s="265"/>
      <c r="AL136" s="266"/>
      <c r="AM136" s="267">
        <f t="shared" si="201"/>
        <v>0</v>
      </c>
      <c r="AN136" s="260">
        <f>+(IF(OR($B136=0,$C136=0,$D136=0,$AI$2&gt;$OE$1),0,IF(OR(AI136=0,AK136=0,AL136=0),0,MIN((VLOOKUP($D136,SALERYCODE,3,0))*(IF($D136=6,AL136,AK136))*((MIN((VLOOKUP($D136,SALERYCODE,5,0)),(IF($D136=6,AK136,AL136))))),MIN((VLOOKUP($D136,SALERYCODE,3,0)),(AI136+AJ136))*(IF($D136=6,AL136,((MIN((VLOOKUP($D136,SALERYCODE,5,0)),AL136)))))))))/IF(AND($D136=2,'ראשי-פרטים כלליים וריכוז הוצאות'!$D$68&lt;&gt;4),1.2,1)</f>
        <v>0</v>
      </c>
      <c r="AO136" s="263"/>
      <c r="AP136" s="264"/>
      <c r="AQ136" s="265"/>
      <c r="AR136" s="266"/>
      <c r="AS136" s="267">
        <f t="shared" si="202"/>
        <v>0</v>
      </c>
      <c r="AT136" s="260">
        <f>+(IF(OR($B136=0,$C136=0,$D136=0,$AO$2&gt;$OE$1),0,IF(OR(AO136=0,AQ136=0,AR136=0),0,MIN((VLOOKUP($D136,SALERYCODE,3,0))*(IF($D136=6,AR136,AQ136))*((MIN((VLOOKUP($D136,SALERYCODE,5,0)),(IF($D136=6,AQ136,AR136))))),MIN((VLOOKUP($D136,SALERYCODE,3,0)),(AO136+AP136))*(IF($D136=6,AR136,((MIN((VLOOKUP($D136,SALERYCODE,5,0)),AR136)))))))))/IF(AND($D136=2,'ראשי-פרטים כלליים וריכוז הוצאות'!$D$68&lt;&gt;4),1.2,1)</f>
        <v>0</v>
      </c>
      <c r="AU136" s="263"/>
      <c r="AV136" s="264"/>
      <c r="AW136" s="265"/>
      <c r="AX136" s="266"/>
      <c r="AY136" s="267">
        <f t="shared" si="203"/>
        <v>0</v>
      </c>
      <c r="AZ136" s="260">
        <f>+(IF(OR($B136=0,$C136=0,$D136=0,$AU$2&gt;$OE$1),0,IF(OR(AU136=0,AW136=0,AX136=0),0,MIN((VLOOKUP($D136,SALERYCODE,3,0))*(IF($D136=6,AX136,AW136))*((MIN((VLOOKUP($D136,SALERYCODE,5,0)),(IF($D136=6,AW136,AX136))))),MIN((VLOOKUP($D136,SALERYCODE,3,0)),(AU136+AV136))*(IF($D136=6,AX136,((MIN((VLOOKUP($D136,SALERYCODE,5,0)),AX136)))))))))/IF(AND($D136=2,'ראשי-פרטים כלליים וריכוז הוצאות'!$D$68&lt;&gt;4),1.2,1)</f>
        <v>0</v>
      </c>
      <c r="BA136" s="263"/>
      <c r="BB136" s="264"/>
      <c r="BC136" s="265"/>
      <c r="BD136" s="266"/>
      <c r="BE136" s="267">
        <f t="shared" si="204"/>
        <v>0</v>
      </c>
      <c r="BF136" s="260">
        <f>+(IF(OR($B136=0,$C136=0,$D136=0,$BA$2&gt;$OE$1),0,IF(OR(BA136=0,BC136=0,BD136=0),0,MIN((VLOOKUP($D136,SALERYCODE,3,0))*(IF($D136=6,BD136,BC136))*((MIN((VLOOKUP($D136,SALERYCODE,5,0)),(IF($D136=6,BC136,BD136))))),MIN((VLOOKUP($D136,SALERYCODE,3,0)),(BA136+BB136))*(IF($D136=6,BD136,((MIN((VLOOKUP($D136,SALERYCODE,5,0)),BD136)))))))))/IF(AND($D136=2,'ראשי-פרטים כלליים וריכוז הוצאות'!$D$68&lt;&gt;4),1.2,1)</f>
        <v>0</v>
      </c>
      <c r="BG136" s="263"/>
      <c r="BH136" s="264"/>
      <c r="BI136" s="265"/>
      <c r="BJ136" s="266"/>
      <c r="BK136" s="267">
        <f t="shared" si="205"/>
        <v>0</v>
      </c>
      <c r="BL136" s="260">
        <f>+(IF(OR($B136=0,$C136=0,$D136=0,$BG$2&gt;$OE$1),0,IF(OR(BG136=0,BI136=0,BJ136=0),0,MIN((VLOOKUP($D136,SALERYCODE,3,0))*(IF($D136=6,BJ136,BI136))*((MIN((VLOOKUP($D136,SALERYCODE,5,0)),(IF($D136=6,BI136,BJ136))))),MIN((VLOOKUP($D136,SALERYCODE,3,0)),(BG136+BH136))*(IF($D136=6,BJ136,((MIN((VLOOKUP($D136,SALERYCODE,5,0)),BJ136)))))))))/IF(AND($D136=2,'ראשי-פרטים כלליים וריכוז הוצאות'!$D$68&lt;&gt;4),1.2,1)</f>
        <v>0</v>
      </c>
      <c r="BM136" s="263"/>
      <c r="BN136" s="264"/>
      <c r="BO136" s="265"/>
      <c r="BP136" s="266"/>
      <c r="BQ136" s="267">
        <f t="shared" si="206"/>
        <v>0</v>
      </c>
      <c r="BR136" s="260">
        <f>+(IF(OR($B136=0,$C136=0,$D136=0,$BM$2&gt;$OE$1),0,IF(OR(BM136=0,BO136=0,BP136=0),0,MIN((VLOOKUP($D136,SALERYCODE,3,0))*(IF($D136=6,BP136,BO136))*((MIN((VLOOKUP($D136,SALERYCODE,5,0)),(IF($D136=6,BO136,BP136))))),MIN((VLOOKUP($D136,SALERYCODE,3,0)),(BM136+BN136))*(IF($D136=6,BP136,((MIN((VLOOKUP($D136,SALERYCODE,5,0)),BP136)))))))))/IF(AND($D136=2,'ראשי-פרטים כלליים וריכוז הוצאות'!$D$68&lt;&gt;4),1.2,1)</f>
        <v>0</v>
      </c>
      <c r="BS136" s="263"/>
      <c r="BT136" s="264"/>
      <c r="BU136" s="265"/>
      <c r="BV136" s="266"/>
      <c r="BW136" s="267">
        <f t="shared" si="207"/>
        <v>0</v>
      </c>
      <c r="BX136" s="260">
        <f>+(IF(OR($B136=0,$C136=0,$D136=0,$BS$2&gt;$OE$1),0,IF(OR(BS136=0,BU136=0,BV136=0),0,MIN((VLOOKUP($D136,SALERYCODE,3,0))*(IF($D136=6,BV136,BU136))*((MIN((VLOOKUP($D136,SALERYCODE,5,0)),(IF($D136=6,BU136,BV136))))),MIN((VLOOKUP($D136,SALERYCODE,3,0)),(BS136+BT136))*(IF($D136=6,BV136,((MIN((VLOOKUP($D136,SALERYCODE,5,0)),BV136)))))))))/IF(AND($D136=2,'ראשי-פרטים כלליים וריכוז הוצאות'!$D$68&lt;&gt;4),1.2,1)</f>
        <v>0</v>
      </c>
      <c r="BY136" s="263"/>
      <c r="BZ136" s="264"/>
      <c r="CA136" s="265"/>
      <c r="CB136" s="266"/>
      <c r="CC136" s="267">
        <f t="shared" si="208"/>
        <v>0</v>
      </c>
      <c r="CD136" s="260">
        <f>+(IF(OR($B136=0,$C136=0,$D136=0,$BY$2&gt;$OE$1),0,IF(OR(BY136=0,CA136=0,CB136=0),0,MIN((VLOOKUP($D136,SALERYCODE,3,0))*(IF($D136=6,CB136,CA136))*((MIN((VLOOKUP($D136,SALERYCODE,5,0)),(IF($D136=6,CA136,CB136))))),MIN((VLOOKUP($D136,SALERYCODE,3,0)),(BY136+BZ136))*(IF($D136=6,CB136,((MIN((VLOOKUP($D136,SALERYCODE,5,0)),CB136)))))))))/IF(AND($D136=2,'ראשי-פרטים כלליים וריכוז הוצאות'!$D$68&lt;&gt;4),1.2,1)</f>
        <v>0</v>
      </c>
      <c r="CE136" s="263"/>
      <c r="CF136" s="264"/>
      <c r="CG136" s="265"/>
      <c r="CH136" s="266"/>
      <c r="CI136" s="267">
        <f t="shared" si="209"/>
        <v>0</v>
      </c>
      <c r="CJ136" s="260">
        <f>+(IF(OR($B136=0,$C136=0,$D136=0,$CE$2&gt;$OE$1),0,IF(OR(CE136=0,CG136=0,CH136=0),0,MIN((VLOOKUP($D136,SALERYCODE,3,0))*(IF($D136=6,CH136,CG136))*((MIN((VLOOKUP($D136,SALERYCODE,5,0)),(IF($D136=6,CG136,CH136))))),MIN((VLOOKUP($D136,SALERYCODE,3,0)),(CE136+CF136))*(IF($D136=6,CH136,((MIN((VLOOKUP($D136,SALERYCODE,5,0)),CH136)))))))))/IF(AND($D136=2,'ראשי-פרטים כלליים וריכוז הוצאות'!$D$68&lt;&gt;4),1.2,1)</f>
        <v>0</v>
      </c>
      <c r="CK136" s="263"/>
      <c r="CL136" s="264"/>
      <c r="CM136" s="265"/>
      <c r="CN136" s="266"/>
      <c r="CO136" s="267">
        <f t="shared" si="210"/>
        <v>0</v>
      </c>
      <c r="CP136" s="260">
        <f>+(IF(OR($B136=0,$C136=0,$D136=0,$CK$2&gt;$OE$1),0,IF(OR(CK136=0,CM136=0,CN136=0),0,MIN((VLOOKUP($D136,SALERYCODE,3,0))*(IF($D136=6,CN136,CM136))*((MIN((VLOOKUP($D136,SALERYCODE,5,0)),(IF($D136=6,CM136,CN136))))),MIN((VLOOKUP($D136,SALERYCODE,3,0)),(CK136+CL136))*(IF($D136=6,CN136,((MIN((VLOOKUP($D136,SALERYCODE,5,0)),CN136)))))))))/IF(AND($D136=2,'ראשי-פרטים כלליים וריכוז הוצאות'!$D$68&lt;&gt;4),1.2,1)</f>
        <v>0</v>
      </c>
      <c r="CQ136" s="263"/>
      <c r="CR136" s="264"/>
      <c r="CS136" s="265"/>
      <c r="CT136" s="266"/>
      <c r="CU136" s="267">
        <f t="shared" si="211"/>
        <v>0</v>
      </c>
      <c r="CV136" s="260">
        <f>+(IF(OR($B136=0,$C136=0,$D136=0,$CQ$2&gt;$OE$1),0,IF(OR(CQ136=0,CS136=0,CT136=0),0,MIN((VLOOKUP($D136,SALERYCODE,3,0))*(IF($D136=6,CT136,CS136))*((MIN((VLOOKUP($D136,SALERYCODE,5,0)),(IF($D136=6,CS136,CT136))))),MIN((VLOOKUP($D136,SALERYCODE,3,0)),(CQ136+CR136))*(IF($D136=6,CT136,((MIN((VLOOKUP($D136,SALERYCODE,5,0)),CT136)))))))))/IF(AND($D136=2,'ראשי-פרטים כלליים וריכוז הוצאות'!$D$68&lt;&gt;4),1.2,1)</f>
        <v>0</v>
      </c>
      <c r="CW136" s="263"/>
      <c r="CX136" s="264"/>
      <c r="CY136" s="265"/>
      <c r="CZ136" s="266"/>
      <c r="DA136" s="267">
        <f t="shared" si="212"/>
        <v>0</v>
      </c>
      <c r="DB136" s="260">
        <f>+(IF(OR($B136=0,$C136=0,$D136=0,$CW$2&gt;$OE$1),0,IF(OR(CW136=0,CY136=0,CZ136=0),0,MIN((VLOOKUP($D136,SALERYCODE,3,0))*(IF($D136=6,CZ136,CY136))*((MIN((VLOOKUP($D136,SALERYCODE,5,0)),(IF($D136=6,CY136,CZ136))))),MIN((VLOOKUP($D136,SALERYCODE,3,0)),(CW136+CX136))*(IF($D136=6,CZ136,((MIN((VLOOKUP($D136,SALERYCODE,5,0)),CZ136)))))))))/IF(AND($D136=2,'ראשי-פרטים כלליים וריכוז הוצאות'!$D$68&lt;&gt;4),1.2,1)</f>
        <v>0</v>
      </c>
      <c r="DC136" s="263"/>
      <c r="DD136" s="264"/>
      <c r="DE136" s="265"/>
      <c r="DF136" s="266"/>
      <c r="DG136" s="267">
        <f t="shared" si="213"/>
        <v>0</v>
      </c>
      <c r="DH136" s="260">
        <f>+(IF(OR($B136=0,$C136=0,$D136=0,$DC$2&gt;$OE$1),0,IF(OR(DC136=0,DE136=0,DF136=0),0,MIN((VLOOKUP($D136,SALERYCODE,3,0))*(IF($D136=6,DF136,DE136))*((MIN((VLOOKUP($D136,SALERYCODE,5,0)),(IF($D136=6,DE136,DF136))))),MIN((VLOOKUP($D136,SALERYCODE,3,0)),(DC136+DD136))*(IF($D136=6,DF136,((MIN((VLOOKUP($D136,SALERYCODE,5,0)),DF136)))))))))/IF(AND($D136=2,'ראשי-פרטים כלליים וריכוז הוצאות'!$D$68&lt;&gt;4),1.2,1)</f>
        <v>0</v>
      </c>
      <c r="DI136" s="263"/>
      <c r="DJ136" s="264"/>
      <c r="DK136" s="265"/>
      <c r="DL136" s="266"/>
      <c r="DM136" s="267">
        <f t="shared" si="214"/>
        <v>0</v>
      </c>
      <c r="DN136" s="260">
        <f>+(IF(OR($B136=0,$C136=0,$D136=0,$DC$2&gt;$OE$1),0,IF(OR(DI136=0,DK136=0,DL136=0),0,MIN((VLOOKUP($D136,SALERYCODE,3,0))*(IF($D136=6,DL136,DK136))*((MIN((VLOOKUP($D136,SALERYCODE,5,0)),(IF($D136=6,DK136,DL136))))),MIN((VLOOKUP($D136,SALERYCODE,3,0)),(DI136+DJ136))*(IF($D136=6,DL136,((MIN((VLOOKUP($D136,SALERYCODE,5,0)),DL136)))))))))/IF(AND($D136=2,'ראשי-פרטים כלליים וריכוז הוצאות'!$D$68&lt;&gt;4),1.2,1)</f>
        <v>0</v>
      </c>
      <c r="DO136" s="263"/>
      <c r="DP136" s="264"/>
      <c r="DQ136" s="265"/>
      <c r="DR136" s="266"/>
      <c r="DS136" s="267">
        <f t="shared" si="215"/>
        <v>0</v>
      </c>
      <c r="DT136" s="260">
        <f>+(IF(OR($B136=0,$C136=0,$D136=0,$DC$2&gt;$OE$1),0,IF(OR(DO136=0,DQ136=0,DR136=0),0,MIN((VLOOKUP($D136,SALERYCODE,3,0))*(IF($D136=6,DR136,DQ136))*((MIN((VLOOKUP($D136,SALERYCODE,5,0)),(IF($D136=6,DQ136,DR136))))),MIN((VLOOKUP($D136,SALERYCODE,3,0)),(DO136+DP136))*(IF($D136=6,DR136,((MIN((VLOOKUP($D136,SALERYCODE,5,0)),DR136)))))))))/IF(AND($D136=2,'ראשי-פרטים כלליים וריכוז הוצאות'!$D$68&lt;&gt;4),1.2,1)</f>
        <v>0</v>
      </c>
      <c r="DU136" s="263"/>
      <c r="DV136" s="264"/>
      <c r="DW136" s="265"/>
      <c r="DX136" s="266"/>
      <c r="DY136" s="267">
        <f t="shared" si="216"/>
        <v>0</v>
      </c>
      <c r="DZ136" s="260">
        <f>+(IF(OR($B136=0,$C136=0,$D136=0,$DC$2&gt;$OE$1),0,IF(OR(DU136=0,DW136=0,DX136=0),0,MIN((VLOOKUP($D136,SALERYCODE,3,0))*(IF($D136=6,DX136,DW136))*((MIN((VLOOKUP($D136,SALERYCODE,5,0)),(IF($D136=6,DW136,DX136))))),MIN((VLOOKUP($D136,SALERYCODE,3,0)),(DU136+DV136))*(IF($D136=6,DX136,((MIN((VLOOKUP($D136,SALERYCODE,5,0)),DX136)))))))))/IF(AND($D136=2,'ראשי-פרטים כלליים וריכוז הוצאות'!$D$68&lt;&gt;4),1.2,1)</f>
        <v>0</v>
      </c>
      <c r="EA136" s="263"/>
      <c r="EB136" s="264"/>
      <c r="EC136" s="265"/>
      <c r="ED136" s="266"/>
      <c r="EE136" s="267">
        <f t="shared" si="217"/>
        <v>0</v>
      </c>
      <c r="EF136" s="260">
        <f>+(IF(OR($B136=0,$C136=0,$D136=0,$DC$2&gt;$OE$1),0,IF(OR(EA136=0,EC136=0,ED136=0),0,MIN((VLOOKUP($D136,SALERYCODE,3,0))*(IF($D136=6,ED136,EC136))*((MIN((VLOOKUP($D136,SALERYCODE,5,0)),(IF($D136=6,EC136,ED136))))),MIN((VLOOKUP($D136,SALERYCODE,3,0)),(EA136+EB136))*(IF($D136=6,ED136,((MIN((VLOOKUP($D136,SALERYCODE,5,0)),ED136)))))))))/IF(AND($D136=2,'ראשי-פרטים כלליים וריכוז הוצאות'!$D$68&lt;&gt;4),1.2,1)</f>
        <v>0</v>
      </c>
      <c r="EG136" s="263"/>
      <c r="EH136" s="264"/>
      <c r="EI136" s="265"/>
      <c r="EJ136" s="266"/>
      <c r="EK136" s="267">
        <f t="shared" si="218"/>
        <v>0</v>
      </c>
      <c r="EL136" s="260">
        <f>+(IF(OR($B136=0,$C136=0,$D136=0,$DC$2&gt;$OE$1),0,IF(OR(EG136=0,EI136=0,EJ136=0),0,MIN((VLOOKUP($D136,SALERYCODE,3,0))*(IF($D136=6,EJ136,EI136))*((MIN((VLOOKUP($D136,SALERYCODE,5,0)),(IF($D136=6,EI136,EJ136))))),MIN((VLOOKUP($D136,SALERYCODE,3,0)),(EG136+EH136))*(IF($D136=6,EJ136,((MIN((VLOOKUP($D136,SALERYCODE,5,0)),EJ136)))))))))/IF(AND($D136=2,'ראשי-פרטים כלליים וריכוז הוצאות'!$D$68&lt;&gt;4),1.2,1)</f>
        <v>0</v>
      </c>
      <c r="EM136" s="263"/>
      <c r="EN136" s="264"/>
      <c r="EO136" s="265"/>
      <c r="EP136" s="266"/>
      <c r="EQ136" s="267">
        <f t="shared" si="219"/>
        <v>0</v>
      </c>
      <c r="ER136" s="260">
        <f>+(IF(OR($B136=0,$C136=0,$D136=0,$DC$2&gt;$OE$1),0,IF(OR(EM136=0,EO136=0,EP136=0),0,MIN((VLOOKUP($D136,SALERYCODE,3,0))*(IF($D136=6,EP136,EO136))*((MIN((VLOOKUP($D136,SALERYCODE,5,0)),(IF($D136=6,EO136,EP136))))),MIN((VLOOKUP($D136,SALERYCODE,3,0)),(EM136+EN136))*(IF($D136=6,EP136,((MIN((VLOOKUP($D136,SALERYCODE,5,0)),EP136)))))))))/IF(AND($D136=2,'ראשי-פרטים כלליים וריכוז הוצאות'!$D$68&lt;&gt;4),1.2,1)</f>
        <v>0</v>
      </c>
      <c r="ES136" s="263"/>
      <c r="ET136" s="264"/>
      <c r="EU136" s="265"/>
      <c r="EV136" s="266"/>
      <c r="EW136" s="267">
        <f t="shared" si="220"/>
        <v>0</v>
      </c>
      <c r="EX136" s="260">
        <f>+(IF(OR($B136=0,$C136=0,$D136=0,$DC$2&gt;$OE$1),0,IF(OR(ES136=0,EU136=0,EV136=0),0,MIN((VLOOKUP($D136,SALERYCODE,3,0))*(IF($D136=6,EV136,EU136))*((MIN((VLOOKUP($D136,SALERYCODE,5,0)),(IF($D136=6,EU136,EV136))))),MIN((VLOOKUP($D136,SALERYCODE,3,0)),(ES136+ET136))*(IF($D136=6,EV136,((MIN((VLOOKUP($D136,SALERYCODE,5,0)),EV136)))))))))/IF(AND($D136=2,'ראשי-פרטים כלליים וריכוז הוצאות'!$D$68&lt;&gt;4),1.2,1)</f>
        <v>0</v>
      </c>
      <c r="EY136" s="263"/>
      <c r="EZ136" s="264"/>
      <c r="FA136" s="265"/>
      <c r="FB136" s="266"/>
      <c r="FC136" s="267">
        <f t="shared" si="221"/>
        <v>0</v>
      </c>
      <c r="FD136" s="260">
        <f>+(IF(OR($B136=0,$C136=0,$D136=0,$DC$2&gt;$OE$1),0,IF(OR(EY136=0,FA136=0,FB136=0),0,MIN((VLOOKUP($D136,SALERYCODE,3,0))*(IF($D136=6,FB136,FA136))*((MIN((VLOOKUP($D136,SALERYCODE,5,0)),(IF($D136=6,FA136,FB136))))),MIN((VLOOKUP($D136,SALERYCODE,3,0)),(EY136+EZ136))*(IF($D136=6,FB136,((MIN((VLOOKUP($D136,SALERYCODE,5,0)),FB136)))))))))/IF(AND($D136=2,'ראשי-פרטים כלליים וריכוז הוצאות'!$D$68&lt;&gt;4),1.2,1)</f>
        <v>0</v>
      </c>
      <c r="FE136" s="263"/>
      <c r="FF136" s="264"/>
      <c r="FG136" s="265"/>
      <c r="FH136" s="266"/>
      <c r="FI136" s="267">
        <f t="shared" si="222"/>
        <v>0</v>
      </c>
      <c r="FJ136" s="260">
        <f>+(IF(OR($B136=0,$C136=0,$D136=0,$DC$2&gt;$OE$1),0,IF(OR(FE136=0,FG136=0,FH136=0),0,MIN((VLOOKUP($D136,SALERYCODE,3,0))*(IF($D136=6,FH136,FG136))*((MIN((VLOOKUP($D136,SALERYCODE,5,0)),(IF($D136=6,FG136,FH136))))),MIN((VLOOKUP($D136,SALERYCODE,3,0)),(FE136+FF136))*(IF($D136=6,FH136,((MIN((VLOOKUP($D136,SALERYCODE,5,0)),FH136)))))))))/IF(AND($D136=2,'ראשי-פרטים כלליים וריכוז הוצאות'!$D$68&lt;&gt;4),1.2,1)</f>
        <v>0</v>
      </c>
      <c r="FK136" s="263"/>
      <c r="FL136" s="264"/>
      <c r="FM136" s="265"/>
      <c r="FN136" s="266"/>
      <c r="FO136" s="267">
        <f t="shared" si="223"/>
        <v>0</v>
      </c>
      <c r="FP136" s="260">
        <f>+(IF(OR($B136=0,$C136=0,$D136=0,$DC$2&gt;$OE$1),0,IF(OR(FK136=0,FM136=0,FN136=0),0,MIN((VLOOKUP($D136,SALERYCODE,3,0))*(IF($D136=6,FN136,FM136))*((MIN((VLOOKUP($D136,SALERYCODE,5,0)),(IF($D136=6,FM136,FN136))))),MIN((VLOOKUP($D136,SALERYCODE,3,0)),(FK136+FL136))*(IF($D136=6,FN136,((MIN((VLOOKUP($D136,SALERYCODE,5,0)),FN136)))))))))/IF(AND($D136=2,'ראשי-פרטים כלליים וריכוז הוצאות'!$D$68&lt;&gt;4),1.2,1)</f>
        <v>0</v>
      </c>
      <c r="FQ136" s="263"/>
      <c r="FR136" s="264"/>
      <c r="FS136" s="265"/>
      <c r="FT136" s="266"/>
      <c r="FU136" s="267">
        <f t="shared" si="224"/>
        <v>0</v>
      </c>
      <c r="FV136" s="260">
        <f>+(IF(OR($B136=0,$C136=0,$D136=0,$DC$2&gt;$OE$1),0,IF(OR(FQ136=0,FS136=0,FT136=0),0,MIN((VLOOKUP($D136,SALERYCODE,3,0))*(IF($D136=6,FT136,FS136))*((MIN((VLOOKUP($D136,SALERYCODE,5,0)),(IF($D136=6,FS136,FT136))))),MIN((VLOOKUP($D136,SALERYCODE,3,0)),(FQ136+FR136))*(IF($D136=6,FT136,((MIN((VLOOKUP($D136,SALERYCODE,5,0)),FT136)))))))))/IF(AND($D136=2,'ראשי-פרטים כלליים וריכוז הוצאות'!$D$68&lt;&gt;4),1.2,1)</f>
        <v>0</v>
      </c>
      <c r="FW136" s="263"/>
      <c r="FX136" s="264"/>
      <c r="FY136" s="265"/>
      <c r="FZ136" s="266"/>
      <c r="GA136" s="267">
        <f t="shared" si="225"/>
        <v>0</v>
      </c>
      <c r="GB136" s="260">
        <f>+(IF(OR($B136=0,$C136=0,$D136=0,$DC$2&gt;$OE$1),0,IF(OR(FW136=0,FY136=0,FZ136=0),0,MIN((VLOOKUP($D136,SALERYCODE,3,0))*(IF($D136=6,FZ136,FY136))*((MIN((VLOOKUP($D136,SALERYCODE,5,0)),(IF($D136=6,FY136,FZ136))))),MIN((VLOOKUP($D136,SALERYCODE,3,0)),(FW136+FX136))*(IF($D136=6,FZ136,((MIN((VLOOKUP($D136,SALERYCODE,5,0)),FZ136)))))))))/IF(AND($D136=2,'ראשי-פרטים כלליים וריכוז הוצאות'!$D$68&lt;&gt;4),1.2,1)</f>
        <v>0</v>
      </c>
      <c r="GC136" s="263"/>
      <c r="GD136" s="264"/>
      <c r="GE136" s="265"/>
      <c r="GF136" s="266"/>
      <c r="GG136" s="267">
        <f t="shared" si="226"/>
        <v>0</v>
      </c>
      <c r="GH136" s="260">
        <f>+(IF(OR($B136=0,$C136=0,$D136=0,$DC$2&gt;$OE$1),0,IF(OR(GC136=0,GE136=0,GF136=0),0,MIN((VLOOKUP($D136,SALERYCODE,3,0))*(IF($D136=6,GF136,GE136))*((MIN((VLOOKUP($D136,SALERYCODE,5,0)),(IF($D136=6,GE136,GF136))))),MIN((VLOOKUP($D136,SALERYCODE,3,0)),(GC136+GD136))*(IF($D136=6,GF136,((MIN((VLOOKUP($D136,SALERYCODE,5,0)),GF136)))))))))/IF(AND($D136=2,'ראשי-פרטים כלליים וריכוז הוצאות'!$D$68&lt;&gt;4),1.2,1)</f>
        <v>0</v>
      </c>
      <c r="GI136" s="263"/>
      <c r="GJ136" s="264"/>
      <c r="GK136" s="265"/>
      <c r="GL136" s="266"/>
      <c r="GM136" s="267">
        <f t="shared" si="227"/>
        <v>0</v>
      </c>
      <c r="GN136" s="260">
        <f>+(IF(OR($B136=0,$C136=0,$D136=0,$DC$2&gt;$OE$1),0,IF(OR(GI136=0,GK136=0,GL136=0),0,MIN((VLOOKUP($D136,SALERYCODE,3,0))*(IF($D136=6,GL136,GK136))*((MIN((VLOOKUP($D136,SALERYCODE,5,0)),(IF($D136=6,GK136,GL136))))),MIN((VLOOKUP($D136,SALERYCODE,3,0)),(GI136+GJ136))*(IF($D136=6,GL136,((MIN((VLOOKUP($D136,SALERYCODE,5,0)),GL136)))))))))/IF(AND($D136=2,'ראשי-פרטים כלליים וריכוז הוצאות'!$D$68&lt;&gt;4),1.2,1)</f>
        <v>0</v>
      </c>
      <c r="GO136" s="263"/>
      <c r="GP136" s="264"/>
      <c r="GQ136" s="265"/>
      <c r="GR136" s="266"/>
      <c r="GS136" s="267">
        <f t="shared" si="228"/>
        <v>0</v>
      </c>
      <c r="GT136" s="260">
        <f>+(IF(OR($B136=0,$C136=0,$D136=0,$DC$2&gt;$OE$1),0,IF(OR(GO136=0,GQ136=0,GR136=0),0,MIN((VLOOKUP($D136,SALERYCODE,3,0))*(IF($D136=6,GR136,GQ136))*((MIN((VLOOKUP($D136,SALERYCODE,5,0)),(IF($D136=6,GQ136,GR136))))),MIN((VLOOKUP($D136,SALERYCODE,3,0)),(GO136+GP136))*(IF($D136=6,GR136,((MIN((VLOOKUP($D136,SALERYCODE,5,0)),GR136)))))))))/IF(AND($D136=2,'ראשי-פרטים כלליים וריכוז הוצאות'!$D$68&lt;&gt;4),1.2,1)</f>
        <v>0</v>
      </c>
      <c r="GU136" s="263"/>
      <c r="GV136" s="264"/>
      <c r="GW136" s="265"/>
      <c r="GX136" s="266"/>
      <c r="GY136" s="267">
        <f t="shared" si="229"/>
        <v>0</v>
      </c>
      <c r="GZ136" s="260">
        <f>+(IF(OR($B136=0,$C136=0,$D136=0,$DC$2&gt;$OE$1),0,IF(OR(GU136=0,GW136=0,GX136=0),0,MIN((VLOOKUP($D136,SALERYCODE,3,0))*(IF($D136=6,GX136,GW136))*((MIN((VLOOKUP($D136,SALERYCODE,5,0)),(IF($D136=6,GW136,GX136))))),MIN((VLOOKUP($D136,SALERYCODE,3,0)),(GU136+GV136))*(IF($D136=6,GX136,((MIN((VLOOKUP($D136,SALERYCODE,5,0)),GX136)))))))))/IF(AND($D136=2,'ראשי-פרטים כלליים וריכוז הוצאות'!$D$68&lt;&gt;4),1.2,1)</f>
        <v>0</v>
      </c>
      <c r="HA136" s="263"/>
      <c r="HB136" s="264"/>
      <c r="HC136" s="265"/>
      <c r="HD136" s="266"/>
      <c r="HE136" s="267">
        <f t="shared" si="230"/>
        <v>0</v>
      </c>
      <c r="HF136" s="260">
        <f>+(IF(OR($B136=0,$C136=0,$D136=0,$DC$2&gt;$OE$1),0,IF(OR(HA136=0,HC136=0,HD136=0),0,MIN((VLOOKUP($D136,SALERYCODE,3,0))*(IF($D136=6,HD136,HC136))*((MIN((VLOOKUP($D136,SALERYCODE,5,0)),(IF($D136=6,HC136,HD136))))),MIN((VLOOKUP($D136,SALERYCODE,3,0)),(HA136+HB136))*(IF($D136=6,HD136,((MIN((VLOOKUP($D136,SALERYCODE,5,0)),HD136)))))))))/IF(AND($D136=2,'ראשי-פרטים כלליים וריכוז הוצאות'!$D$68&lt;&gt;4),1.2,1)</f>
        <v>0</v>
      </c>
      <c r="HG136" s="263"/>
      <c r="HH136" s="264"/>
      <c r="HI136" s="265"/>
      <c r="HJ136" s="266"/>
      <c r="HK136" s="267">
        <f t="shared" si="231"/>
        <v>0</v>
      </c>
      <c r="HL136" s="260">
        <f>+(IF(OR($B136=0,$C136=0,$D136=0,$DC$2&gt;$OE$1),0,IF(OR(HG136=0,HI136=0,HJ136=0),0,MIN((VLOOKUP($D136,SALERYCODE,3,0))*(IF($D136=6,HJ136,HI136))*((MIN((VLOOKUP($D136,SALERYCODE,5,0)),(IF($D136=6,HI136,HJ136))))),MIN((VLOOKUP($D136,SALERYCODE,3,0)),(HG136+HH136))*(IF($D136=6,HJ136,((MIN((VLOOKUP($D136,SALERYCODE,5,0)),HJ136)))))))))/IF(AND($D136=2,'ראשי-פרטים כלליים וריכוז הוצאות'!$D$68&lt;&gt;4),1.2,1)</f>
        <v>0</v>
      </c>
      <c r="HM136" s="263"/>
      <c r="HN136" s="264"/>
      <c r="HO136" s="265"/>
      <c r="HP136" s="266"/>
      <c r="HQ136" s="267">
        <f t="shared" si="232"/>
        <v>0</v>
      </c>
      <c r="HR136" s="260">
        <f>+(IF(OR($B136=0,$C136=0,$D136=0,$DC$2&gt;$OE$1),0,IF(OR(HM136=0,HO136=0,HP136=0),0,MIN((VLOOKUP($D136,SALERYCODE,3,0))*(IF($D136=6,HP136,HO136))*((MIN((VLOOKUP($D136,SALERYCODE,5,0)),(IF($D136=6,HO136,HP136))))),MIN((VLOOKUP($D136,SALERYCODE,3,0)),(HM136+HN136))*(IF($D136=6,HP136,((MIN((VLOOKUP($D136,SALERYCODE,5,0)),HP136)))))))))/IF(AND($D136=2,'ראשי-פרטים כלליים וריכוז הוצאות'!$D$68&lt;&gt;4),1.2,1)</f>
        <v>0</v>
      </c>
      <c r="HS136" s="263"/>
      <c r="HT136" s="264"/>
      <c r="HU136" s="265"/>
      <c r="HV136" s="266"/>
      <c r="HW136" s="267">
        <f t="shared" si="233"/>
        <v>0</v>
      </c>
      <c r="HX136" s="260">
        <f>+(IF(OR($B136=0,$C136=0,$D136=0,$DC$2&gt;$OE$1),0,IF(OR(HS136=0,HU136=0,HV136=0),0,MIN((VLOOKUP($D136,SALERYCODE,3,0))*(IF($D136=6,HV136,HU136))*((MIN((VLOOKUP($D136,SALERYCODE,5,0)),(IF($D136=6,HU136,HV136))))),MIN((VLOOKUP($D136,SALERYCODE,3,0)),(HS136+HT136))*(IF($D136=6,HV136,((MIN((VLOOKUP($D136,SALERYCODE,5,0)),HV136)))))))))/IF(AND($D136=2,'ראשי-פרטים כלליים וריכוז הוצאות'!$D$68&lt;&gt;4),1.2,1)</f>
        <v>0</v>
      </c>
      <c r="HY136" s="263"/>
      <c r="HZ136" s="264"/>
      <c r="IA136" s="265"/>
      <c r="IB136" s="266"/>
      <c r="IC136" s="267">
        <f t="shared" si="234"/>
        <v>0</v>
      </c>
      <c r="ID136" s="260">
        <f>+(IF(OR($B136=0,$C136=0,$D136=0,$DC$2&gt;$OE$1),0,IF(OR(HY136=0,IA136=0,IB136=0),0,MIN((VLOOKUP($D136,SALERYCODE,3,0))*(IF($D136=6,IB136,IA136))*((MIN((VLOOKUP($D136,SALERYCODE,5,0)),(IF($D136=6,IA136,IB136))))),MIN((VLOOKUP($D136,SALERYCODE,3,0)),(HY136+HZ136))*(IF($D136=6,IB136,((MIN((VLOOKUP($D136,SALERYCODE,5,0)),IB136)))))))))/IF(AND($D136=2,'ראשי-פרטים כלליים וריכוז הוצאות'!$D$68&lt;&gt;4),1.2,1)</f>
        <v>0</v>
      </c>
      <c r="IE136" s="263"/>
      <c r="IF136" s="264"/>
      <c r="IG136" s="265"/>
      <c r="IH136" s="266"/>
      <c r="II136" s="267">
        <f t="shared" si="235"/>
        <v>0</v>
      </c>
      <c r="IJ136" s="260">
        <f>+(IF(OR($B136=0,$C136=0,$D136=0,$DC$2&gt;$OE$1),0,IF(OR(IE136=0,IG136=0,IH136=0),0,MIN((VLOOKUP($D136,SALERYCODE,3,0))*(IF($D136=6,IH136,IG136))*((MIN((VLOOKUP($D136,SALERYCODE,5,0)),(IF($D136=6,IG136,IH136))))),MIN((VLOOKUP($D136,SALERYCODE,3,0)),(IE136+IF136))*(IF($D136=6,IH136,((MIN((VLOOKUP($D136,SALERYCODE,5,0)),IH136)))))))))/IF(AND($D136=2,'ראשי-פרטים כלליים וריכוז הוצאות'!$D$68&lt;&gt;4),1.2,1)</f>
        <v>0</v>
      </c>
      <c r="IK136" s="263"/>
      <c r="IL136" s="264"/>
      <c r="IM136" s="265"/>
      <c r="IN136" s="266"/>
      <c r="IO136" s="267">
        <f t="shared" si="236"/>
        <v>0</v>
      </c>
      <c r="IP136" s="260">
        <f>+(IF(OR($B136=0,$C136=0,$D136=0,$DC$2&gt;$OE$1),0,IF(OR(IK136=0,IM136=0,IN136=0),0,MIN((VLOOKUP($D136,SALERYCODE,3,0))*(IF($D136=6,IN136,IM136))*((MIN((VLOOKUP($D136,SALERYCODE,5,0)),(IF($D136=6,IM136,IN136))))),MIN((VLOOKUP($D136,SALERYCODE,3,0)),(IK136+IL136))*(IF($D136=6,IN136,((MIN((VLOOKUP($D136,SALERYCODE,5,0)),IN136)))))))))/IF(AND($D136=2,'ראשי-פרטים כלליים וריכוז הוצאות'!$D$68&lt;&gt;4),1.2,1)</f>
        <v>0</v>
      </c>
      <c r="IQ136" s="263"/>
      <c r="IR136" s="264"/>
      <c r="IS136" s="265"/>
      <c r="IT136" s="266"/>
      <c r="IU136" s="267">
        <f t="shared" si="237"/>
        <v>0</v>
      </c>
      <c r="IV136" s="260">
        <f>+(IF(OR($B136=0,$C136=0,$D136=0,$DC$2&gt;$OE$1),0,IF(OR(IQ136=0,IS136=0,IT136=0),0,MIN((VLOOKUP($D136,SALERYCODE,3,0))*(IF($D136=6,IT136,IS136))*((MIN((VLOOKUP($D136,SALERYCODE,5,0)),(IF($D136=6,IS136,IT136))))),MIN((VLOOKUP($D136,SALERYCODE,3,0)),(IQ136+IR136))*(IF($D136=6,IT136,((MIN((VLOOKUP($D136,SALERYCODE,5,0)),IT136)))))))))/IF(AND($D136=2,'ראשי-פרטים כלליים וריכוז הוצאות'!$D$68&lt;&gt;4),1.2,1)</f>
        <v>0</v>
      </c>
      <c r="IW136" s="263"/>
      <c r="IX136" s="264"/>
      <c r="IY136" s="265"/>
      <c r="IZ136" s="266"/>
      <c r="JA136" s="267">
        <f t="shared" si="238"/>
        <v>0</v>
      </c>
      <c r="JB136" s="260">
        <f>+(IF(OR($B136=0,$C136=0,$D136=0,$DC$2&gt;$OE$1),0,IF(OR(IW136=0,IY136=0,IZ136=0),0,MIN((VLOOKUP($D136,SALERYCODE,3,0))*(IF($D136=6,IZ136,IY136))*((MIN((VLOOKUP($D136,SALERYCODE,5,0)),(IF($D136=6,IY136,IZ136))))),MIN((VLOOKUP($D136,SALERYCODE,3,0)),(IW136+IX136))*(IF($D136=6,IZ136,((MIN((VLOOKUP($D136,SALERYCODE,5,0)),IZ136)))))))))/IF(AND($D136=2,'ראשי-פרטים כלליים וריכוז הוצאות'!$D$68&lt;&gt;4),1.2,1)</f>
        <v>0</v>
      </c>
      <c r="JC136" s="263"/>
      <c r="JD136" s="264"/>
      <c r="JE136" s="265"/>
      <c r="JF136" s="266"/>
      <c r="JG136" s="267">
        <f t="shared" si="239"/>
        <v>0</v>
      </c>
      <c r="JH136" s="260">
        <f>+(IF(OR($B136=0,$C136=0,$D136=0,$DC$2&gt;$OE$1),0,IF(OR(JC136=0,JE136=0,JF136=0),0,MIN((VLOOKUP($D136,SALERYCODE,3,0))*(IF($D136=6,JF136,JE136))*((MIN((VLOOKUP($D136,SALERYCODE,5,0)),(IF($D136=6,JE136,JF136))))),MIN((VLOOKUP($D136,SALERYCODE,3,0)),(JC136+JD136))*(IF($D136=6,JF136,((MIN((VLOOKUP($D136,SALERYCODE,5,0)),JF136)))))))))/IF(AND($D136=2,'ראשי-פרטים כלליים וריכוז הוצאות'!$D$68&lt;&gt;4),1.2,1)</f>
        <v>0</v>
      </c>
      <c r="JI136" s="263"/>
      <c r="JJ136" s="264"/>
      <c r="JK136" s="265"/>
      <c r="JL136" s="266"/>
      <c r="JM136" s="267">
        <f t="shared" si="240"/>
        <v>0</v>
      </c>
      <c r="JN136" s="260">
        <f>+(IF(OR($B136=0,$C136=0,$D136=0,$DC$2&gt;$OE$1),0,IF(OR(JI136=0,JK136=0,JL136=0),0,MIN((VLOOKUP($D136,SALERYCODE,3,0))*(IF($D136=6,JL136,JK136))*((MIN((VLOOKUP($D136,SALERYCODE,5,0)),(IF($D136=6,JK136,JL136))))),MIN((VLOOKUP($D136,SALERYCODE,3,0)),(JI136+JJ136))*(IF($D136=6,JL136,((MIN((VLOOKUP($D136,SALERYCODE,5,0)),JL136)))))))))/IF(AND($D136=2,'ראשי-פרטים כלליים וריכוז הוצאות'!$D$68&lt;&gt;4),1.2,1)</f>
        <v>0</v>
      </c>
      <c r="JO136" s="263"/>
      <c r="JP136" s="264"/>
      <c r="JQ136" s="265"/>
      <c r="JR136" s="266"/>
      <c r="JS136" s="267">
        <f t="shared" si="241"/>
        <v>0</v>
      </c>
      <c r="JT136" s="260">
        <f>+(IF(OR($B136=0,$C136=0,$D136=0,$DC$2&gt;$OE$1),0,IF(OR(JO136=0,JQ136=0,JR136=0),0,MIN((VLOOKUP($D136,SALERYCODE,3,0))*(IF($D136=6,JR136,JQ136))*((MIN((VLOOKUP($D136,SALERYCODE,5,0)),(IF($D136=6,JQ136,JR136))))),MIN((VLOOKUP($D136,SALERYCODE,3,0)),(JO136+JP136))*(IF($D136=6,JR136,((MIN((VLOOKUP($D136,SALERYCODE,5,0)),JR136)))))))))/IF(AND($D136=2,'ראשי-פרטים כלליים וריכוז הוצאות'!$D$68&lt;&gt;4),1.2,1)</f>
        <v>0</v>
      </c>
      <c r="JU136" s="263"/>
      <c r="JV136" s="264"/>
      <c r="JW136" s="265"/>
      <c r="JX136" s="266"/>
      <c r="JY136" s="267">
        <f t="shared" si="242"/>
        <v>0</v>
      </c>
      <c r="JZ136" s="260">
        <f>+(IF(OR($B136=0,$C136=0,$D136=0,$DC$2&gt;$OE$1),0,IF(OR(JU136=0,JW136=0,JX136=0),0,MIN((VLOOKUP($D136,SALERYCODE,3,0))*(IF($D136=6,JX136,JW136))*((MIN((VLOOKUP($D136,SALERYCODE,5,0)),(IF($D136=6,JW136,JX136))))),MIN((VLOOKUP($D136,SALERYCODE,3,0)),(JU136+JV136))*(IF($D136=6,JX136,((MIN((VLOOKUP($D136,SALERYCODE,5,0)),JX136)))))))))/IF(AND($D136=2,'ראשי-פרטים כלליים וריכוז הוצאות'!$D$68&lt;&gt;4),1.2,1)</f>
        <v>0</v>
      </c>
      <c r="KA136" s="263"/>
      <c r="KB136" s="264"/>
      <c r="KC136" s="265"/>
      <c r="KD136" s="266"/>
      <c r="KE136" s="267">
        <f t="shared" si="243"/>
        <v>0</v>
      </c>
      <c r="KF136" s="260">
        <f>+(IF(OR($B136=0,$C136=0,$D136=0,$DC$2&gt;$OE$1),0,IF(OR(KA136=0,KC136=0,KD136=0),0,MIN((VLOOKUP($D136,SALERYCODE,3,0))*(IF($D136=6,KD136,KC136))*((MIN((VLOOKUP($D136,SALERYCODE,5,0)),(IF($D136=6,KC136,KD136))))),MIN((VLOOKUP($D136,SALERYCODE,3,0)),(KA136+KB136))*(IF($D136=6,KD136,((MIN((VLOOKUP($D136,SALERYCODE,5,0)),KD136)))))))))/IF(AND($D136=2,'ראשי-פרטים כלליים וריכוז הוצאות'!$D$68&lt;&gt;4),1.2,1)</f>
        <v>0</v>
      </c>
      <c r="KG136" s="263"/>
      <c r="KH136" s="264"/>
      <c r="KI136" s="265"/>
      <c r="KJ136" s="266"/>
      <c r="KK136" s="267">
        <f t="shared" si="244"/>
        <v>0</v>
      </c>
      <c r="KL136" s="260">
        <f>+(IF(OR($B136=0,$C136=0,$D136=0,$DC$2&gt;$OE$1),0,IF(OR(KG136=0,KI136=0,KJ136=0),0,MIN((VLOOKUP($D136,SALERYCODE,3,0))*(IF($D136=6,KJ136,KI136))*((MIN((VLOOKUP($D136,SALERYCODE,5,0)),(IF($D136=6,KI136,KJ136))))),MIN((VLOOKUP($D136,SALERYCODE,3,0)),(KG136+KH136))*(IF($D136=6,KJ136,((MIN((VLOOKUP($D136,SALERYCODE,5,0)),KJ136)))))))))/IF(AND($D136=2,'ראשי-פרטים כלליים וריכוז הוצאות'!$D$68&lt;&gt;4),1.2,1)</f>
        <v>0</v>
      </c>
      <c r="KM136" s="263"/>
      <c r="KN136" s="264"/>
      <c r="KO136" s="265"/>
      <c r="KP136" s="266"/>
      <c r="KQ136" s="267">
        <f t="shared" si="245"/>
        <v>0</v>
      </c>
      <c r="KR136" s="260">
        <f>+(IF(OR($B136=0,$C136=0,$D136=0,$DC$2&gt;$OE$1),0,IF(OR(KM136=0,KO136=0,KP136=0),0,MIN((VLOOKUP($D136,SALERYCODE,3,0))*(IF($D136=6,KP136,KO136))*((MIN((VLOOKUP($D136,SALERYCODE,5,0)),(IF($D136=6,KO136,KP136))))),MIN((VLOOKUP($D136,SALERYCODE,3,0)),(KM136+KN136))*(IF($D136=6,KP136,((MIN((VLOOKUP($D136,SALERYCODE,5,0)),KP136)))))))))/IF(AND($D136=2,'ראשי-פרטים כלליים וריכוז הוצאות'!$D$68&lt;&gt;4),1.2,1)</f>
        <v>0</v>
      </c>
      <c r="KS136" s="263"/>
      <c r="KT136" s="264"/>
      <c r="KU136" s="265"/>
      <c r="KV136" s="266"/>
      <c r="KW136" s="267">
        <f t="shared" si="246"/>
        <v>0</v>
      </c>
      <c r="KX136" s="260">
        <f>+(IF(OR($B136=0,$C136=0,$D136=0,$DC$2&gt;$OE$1),0,IF(OR(KS136=0,KU136=0,KV136=0),0,MIN((VLOOKUP($D136,SALERYCODE,3,0))*(IF($D136=6,KV136,KU136))*((MIN((VLOOKUP($D136,SALERYCODE,5,0)),(IF($D136=6,KU136,KV136))))),MIN((VLOOKUP($D136,SALERYCODE,3,0)),(KS136+KT136))*(IF($D136=6,KV136,((MIN((VLOOKUP($D136,SALERYCODE,5,0)),KV136)))))))))/IF(AND($D136=2,'ראשי-פרטים כלליים וריכוז הוצאות'!$D$68&lt;&gt;4),1.2,1)</f>
        <v>0</v>
      </c>
      <c r="KY136" s="263"/>
      <c r="KZ136" s="264"/>
      <c r="LA136" s="265"/>
      <c r="LB136" s="266"/>
      <c r="LC136" s="267">
        <f t="shared" si="247"/>
        <v>0</v>
      </c>
      <c r="LD136" s="260">
        <f>+(IF(OR($B136=0,$C136=0,$D136=0,$DC$2&gt;$OE$1),0,IF(OR(KY136=0,LA136=0,LB136=0),0,MIN((VLOOKUP($D136,SALERYCODE,3,0))*(IF($D136=6,LB136,LA136))*((MIN((VLOOKUP($D136,SALERYCODE,5,0)),(IF($D136=6,LA136,LB136))))),MIN((VLOOKUP($D136,SALERYCODE,3,0)),(KY136+KZ136))*(IF($D136=6,LB136,((MIN((VLOOKUP($D136,SALERYCODE,5,0)),LB136)))))))))/IF(AND($D136=2,'ראשי-פרטים כלליים וריכוז הוצאות'!$D$68&lt;&gt;4),1.2,1)</f>
        <v>0</v>
      </c>
      <c r="LE136" s="263"/>
      <c r="LF136" s="264"/>
      <c r="LG136" s="265"/>
      <c r="LH136" s="266"/>
      <c r="LI136" s="267">
        <f t="shared" si="248"/>
        <v>0</v>
      </c>
      <c r="LJ136" s="260">
        <f>+(IF(OR($B136=0,$C136=0,$D136=0,$DC$2&gt;$OE$1),0,IF(OR(LE136=0,LG136=0,LH136=0),0,MIN((VLOOKUP($D136,SALERYCODE,3,0))*(IF($D136=6,LH136,LG136))*((MIN((VLOOKUP($D136,SALERYCODE,5,0)),(IF($D136=6,LG136,LH136))))),MIN((VLOOKUP($D136,SALERYCODE,3,0)),(LE136+LF136))*(IF($D136=6,LH136,((MIN((VLOOKUP($D136,SALERYCODE,5,0)),LH136)))))))))/IF(AND($D136=2,'ראשי-פרטים כלליים וריכוז הוצאות'!$D$68&lt;&gt;4),1.2,1)</f>
        <v>0</v>
      </c>
      <c r="LK136" s="263"/>
      <c r="LL136" s="264"/>
      <c r="LM136" s="265"/>
      <c r="LN136" s="266"/>
      <c r="LO136" s="267">
        <f t="shared" si="249"/>
        <v>0</v>
      </c>
      <c r="LP136" s="260">
        <f>+(IF(OR($B136=0,$C136=0,$D136=0,$DC$2&gt;$OE$1),0,IF(OR(LK136=0,LM136=0,LN136=0),0,MIN((VLOOKUP($D136,SALERYCODE,3,0))*(IF($D136=6,LN136,LM136))*((MIN((VLOOKUP($D136,SALERYCODE,5,0)),(IF($D136=6,LM136,LN136))))),MIN((VLOOKUP($D136,SALERYCODE,3,0)),(LK136+LL136))*(IF($D136=6,LN136,((MIN((VLOOKUP($D136,SALERYCODE,5,0)),LN136)))))))))/IF(AND($D136=2,'ראשי-פרטים כלליים וריכוז הוצאות'!$D$68&lt;&gt;4),1.2,1)</f>
        <v>0</v>
      </c>
      <c r="LQ136" s="263"/>
      <c r="LR136" s="264"/>
      <c r="LS136" s="265"/>
      <c r="LT136" s="266"/>
      <c r="LU136" s="267">
        <f t="shared" si="250"/>
        <v>0</v>
      </c>
      <c r="LV136" s="260">
        <f>+(IF(OR($B136=0,$C136=0,$D136=0,$DC$2&gt;$OE$1),0,IF(OR(LQ136=0,LS136=0,LT136=0),0,MIN((VLOOKUP($D136,SALERYCODE,3,0))*(IF($D136=6,LT136,LS136))*((MIN((VLOOKUP($D136,SALERYCODE,5,0)),(IF($D136=6,LS136,LT136))))),MIN((VLOOKUP($D136,SALERYCODE,3,0)),(LQ136+LR136))*(IF($D136=6,LT136,((MIN((VLOOKUP($D136,SALERYCODE,5,0)),LT136)))))))))/IF(AND($D136=2,'ראשי-פרטים כלליים וריכוז הוצאות'!$D$68&lt;&gt;4),1.2,1)</f>
        <v>0</v>
      </c>
      <c r="LW136" s="263"/>
      <c r="LX136" s="264"/>
      <c r="LY136" s="265"/>
      <c r="LZ136" s="266"/>
      <c r="MA136" s="267">
        <f t="shared" si="251"/>
        <v>0</v>
      </c>
      <c r="MB136" s="260">
        <f>+(IF(OR($B136=0,$C136=0,$D136=0,$DC$2&gt;$OE$1),0,IF(OR(LW136=0,LY136=0,LZ136=0),0,MIN((VLOOKUP($D136,SALERYCODE,3,0))*(IF($D136=6,LZ136,LY136))*((MIN((VLOOKUP($D136,SALERYCODE,5,0)),(IF($D136=6,LY136,LZ136))))),MIN((VLOOKUP($D136,SALERYCODE,3,0)),(LW136+LX136))*(IF($D136=6,LZ136,((MIN((VLOOKUP($D136,SALERYCODE,5,0)),LZ136)))))))))/IF(AND($D136=2,'ראשי-פרטים כלליים וריכוז הוצאות'!$D$68&lt;&gt;4),1.2,1)</f>
        <v>0</v>
      </c>
      <c r="MC136" s="263"/>
      <c r="MD136" s="264"/>
      <c r="ME136" s="265"/>
      <c r="MF136" s="266"/>
      <c r="MG136" s="267">
        <f t="shared" si="252"/>
        <v>0</v>
      </c>
      <c r="MH136" s="260">
        <f>+(IF(OR($B136=0,$C136=0,$D136=0,$DC$2&gt;$OE$1),0,IF(OR(MC136=0,ME136=0,MF136=0),0,MIN((VLOOKUP($D136,SALERYCODE,3,0))*(IF($D136=6,MF136,ME136))*((MIN((VLOOKUP($D136,SALERYCODE,5,0)),(IF($D136=6,ME136,MF136))))),MIN((VLOOKUP($D136,SALERYCODE,3,0)),(MC136+MD136))*(IF($D136=6,MF136,((MIN((VLOOKUP($D136,SALERYCODE,5,0)),MF136)))))))))/IF(AND($D136=2,'ראשי-פרטים כלליים וריכוז הוצאות'!$D$68&lt;&gt;4),1.2,1)</f>
        <v>0</v>
      </c>
      <c r="MI136" s="263"/>
      <c r="MJ136" s="264"/>
      <c r="MK136" s="265"/>
      <c r="ML136" s="266"/>
      <c r="MM136" s="267">
        <f t="shared" si="253"/>
        <v>0</v>
      </c>
      <c r="MN136" s="260">
        <f>+(IF(OR($B136=0,$C136=0,$D136=0,$DC$2&gt;$OE$1),0,IF(OR(MI136=0,MK136=0,ML136=0),0,MIN((VLOOKUP($D136,SALERYCODE,3,0))*(IF($D136=6,ML136,MK136))*((MIN((VLOOKUP($D136,SALERYCODE,5,0)),(IF($D136=6,MK136,ML136))))),MIN((VLOOKUP($D136,SALERYCODE,3,0)),(MI136+MJ136))*(IF($D136=6,ML136,((MIN((VLOOKUP($D136,SALERYCODE,5,0)),ML136)))))))))/IF(AND($D136=2,'ראשי-פרטים כלליים וריכוז הוצאות'!$D$68&lt;&gt;4),1.2,1)</f>
        <v>0</v>
      </c>
      <c r="MO136" s="263"/>
      <c r="MP136" s="264"/>
      <c r="MQ136" s="265"/>
      <c r="MR136" s="266"/>
      <c r="MS136" s="267">
        <f t="shared" si="254"/>
        <v>0</v>
      </c>
      <c r="MT136" s="260">
        <f>+(IF(OR($B136=0,$C136=0,$D136=0,$DC$2&gt;$OE$1),0,IF(OR(MO136=0,MQ136=0,MR136=0),0,MIN((VLOOKUP($D136,SALERYCODE,3,0))*(IF($D136=6,MR136,MQ136))*((MIN((VLOOKUP($D136,SALERYCODE,5,0)),(IF($D136=6,MQ136,MR136))))),MIN((VLOOKUP($D136,SALERYCODE,3,0)),(MO136+MP136))*(IF($D136=6,MR136,((MIN((VLOOKUP($D136,SALERYCODE,5,0)),MR136)))))))))/IF(AND($D136=2,'ראשי-פרטים כלליים וריכוז הוצאות'!$D$68&lt;&gt;4),1.2,1)</f>
        <v>0</v>
      </c>
      <c r="MU136" s="263"/>
      <c r="MV136" s="264"/>
      <c r="MW136" s="265"/>
      <c r="MX136" s="266"/>
      <c r="MY136" s="267">
        <f t="shared" si="255"/>
        <v>0</v>
      </c>
      <c r="MZ136" s="260">
        <f>+(IF(OR($B136=0,$C136=0,$D136=0,$DC$2&gt;$OE$1),0,IF(OR(MU136=0,MW136=0,MX136=0),0,MIN((VLOOKUP($D136,SALERYCODE,3,0))*(IF($D136=6,MX136,MW136))*((MIN((VLOOKUP($D136,SALERYCODE,5,0)),(IF($D136=6,MW136,MX136))))),MIN((VLOOKUP($D136,SALERYCODE,3,0)),(MU136+MV136))*(IF($D136=6,MX136,((MIN((VLOOKUP($D136,SALERYCODE,5,0)),MX136)))))))))/IF(AND($D136=2,'ראשי-פרטים כלליים וריכוז הוצאות'!$D$68&lt;&gt;4),1.2,1)</f>
        <v>0</v>
      </c>
      <c r="NA136" s="263"/>
      <c r="NB136" s="264"/>
      <c r="NC136" s="265"/>
      <c r="ND136" s="266"/>
      <c r="NE136" s="267">
        <f t="shared" si="256"/>
        <v>0</v>
      </c>
      <c r="NF136" s="260">
        <f>+(IF(OR($B136=0,$C136=0,$D136=0,$DC$2&gt;$OE$1),0,IF(OR(NA136=0,NC136=0,ND136=0),0,MIN((VLOOKUP($D136,SALERYCODE,3,0))*(IF($D136=6,ND136,NC136))*((MIN((VLOOKUP($D136,SALERYCODE,5,0)),(IF($D136=6,NC136,ND136))))),MIN((VLOOKUP($D136,SALERYCODE,3,0)),(NA136+NB136))*(IF($D136=6,ND136,((MIN((VLOOKUP($D136,SALERYCODE,5,0)),ND136)))))))))/IF(AND($D136=2,'ראשי-פרטים כלליים וריכוז הוצאות'!$D$68&lt;&gt;4),1.2,1)</f>
        <v>0</v>
      </c>
      <c r="NG136" s="263"/>
      <c r="NH136" s="264"/>
      <c r="NI136" s="265"/>
      <c r="NJ136" s="266"/>
      <c r="NK136" s="267">
        <f t="shared" si="257"/>
        <v>0</v>
      </c>
      <c r="NL136" s="260">
        <f>+(IF(OR($B136=0,$C136=0,$D136=0,$DC$2&gt;$OE$1),0,IF(OR(NG136=0,NI136=0,NJ136=0),0,MIN((VLOOKUP($D136,SALERYCODE,3,0))*(IF($D136=6,NJ136,NI136))*((MIN((VLOOKUP($D136,SALERYCODE,5,0)),(IF($D136=6,NI136,NJ136))))),MIN((VLOOKUP($D136,SALERYCODE,3,0)),(NG136+NH136))*(IF($D136=6,NJ136,((MIN((VLOOKUP($D136,SALERYCODE,5,0)),NJ136)))))))))/IF(AND($D136=2,'ראשי-פרטים כלליים וריכוז הוצאות'!$D$68&lt;&gt;4),1.2,1)</f>
        <v>0</v>
      </c>
      <c r="NM136" s="263"/>
      <c r="NN136" s="264"/>
      <c r="NO136" s="265"/>
      <c r="NP136" s="266"/>
      <c r="NQ136" s="267">
        <f t="shared" si="258"/>
        <v>0</v>
      </c>
      <c r="NR136" s="260">
        <f>+(IF(OR($B136=0,$C136=0,$D136=0,$DC$2&gt;$OE$1),0,IF(OR(NM136=0,NO136=0,NP136=0),0,MIN((VLOOKUP($D136,SALERYCODE,3,0))*(IF($D136=6,NP136,NO136))*((MIN((VLOOKUP($D136,SALERYCODE,5,0)),(IF($D136=6,NO136,NP136))))),MIN((VLOOKUP($D136,SALERYCODE,3,0)),(NM136+NN136))*(IF($D136=6,NP136,((MIN((VLOOKUP($D136,SALERYCODE,5,0)),NP136)))))))))/IF(AND($D136=2,'ראשי-פרטים כלליים וריכוז הוצאות'!$D$68&lt;&gt;4),1.2,1)</f>
        <v>0</v>
      </c>
      <c r="NS136" s="263"/>
      <c r="NT136" s="264"/>
      <c r="NU136" s="265"/>
      <c r="NV136" s="266"/>
      <c r="NW136" s="267">
        <f t="shared" si="259"/>
        <v>0</v>
      </c>
      <c r="NX136" s="260">
        <f>+(IF(OR($B136=0,$C136=0,$D136=0,$DC$2&gt;$OE$1),0,IF(OR(NS136=0,NU136=0,NV136=0),0,MIN((VLOOKUP($D136,SALERYCODE,3,0))*(IF($D136=6,NV136,NU136))*((MIN((VLOOKUP($D136,SALERYCODE,5,0)),(IF($D136=6,NU136,NV136))))),MIN((VLOOKUP($D136,SALERYCODE,3,0)),(NS136+NT136))*(IF($D136=6,NV136,((MIN((VLOOKUP($D136,SALERYCODE,5,0)),NV136)))))))))/IF(AND($D136=2,'ראשי-פרטים כלליים וריכוז הוצאות'!$D$68&lt;&gt;4),1.2,1)</f>
        <v>0</v>
      </c>
      <c r="NY136" s="263"/>
      <c r="NZ136" s="264"/>
      <c r="OA136" s="265"/>
      <c r="OB136" s="266"/>
      <c r="OC136" s="267">
        <f t="shared" si="260"/>
        <v>0</v>
      </c>
      <c r="OD136" s="260">
        <f>+(IF(OR($B136=0,$C136=0,$D136=0,$DC$2&gt;$OE$1),0,IF(OR(NY136=0,OA136=0,OB136=0),0,MIN((VLOOKUP($D136,SALERYCODE,3,0))*(IF($D136=6,OB136,OA136))*((MIN((VLOOKUP($D136,SALERYCODE,5,0)),(IF($D136=6,OA136,OB136))))),MIN((VLOOKUP($D136,SALERYCODE,3,0)),(NY136+NZ136))*(IF($D136=6,OB136,((MIN((VLOOKUP($D136,SALERYCODE,5,0)),OB136)))))))))/IF(AND($D136=2,'ראשי-פרטים כלליים וריכוז הוצאות'!$D$68&lt;&gt;4),1.2,1)</f>
        <v>0</v>
      </c>
      <c r="OE136" s="275">
        <f t="shared" si="266"/>
        <v>0</v>
      </c>
      <c r="OF136" s="283">
        <f t="shared" si="267"/>
        <v>9.9999999999999995E-7</v>
      </c>
      <c r="OG136" s="276">
        <f t="shared" si="268"/>
        <v>0</v>
      </c>
      <c r="OH136" s="275">
        <f t="shared" si="269"/>
        <v>0</v>
      </c>
      <c r="OI136" s="275">
        <v>0</v>
      </c>
      <c r="OJ136" s="258">
        <f t="shared" si="270"/>
        <v>0</v>
      </c>
      <c r="OK136" s="284"/>
      <c r="OL136" s="116">
        <f>MIN(OJ136+OK136*OF136*OE136/$OL$1/IF(AND($D136=2,'ראשי-פרטים כלליים וריכוז הוצאות'!$D$68&lt;&gt;4),1.2,1),IF($D136&gt;0,VLOOKUP($D136,SALERYCODE,3,0)*12*OG136,0))</f>
        <v>0</v>
      </c>
      <c r="OM136" s="95">
        <f t="shared" si="261"/>
        <v>0</v>
      </c>
      <c r="ON136" s="11">
        <f t="shared" si="262"/>
        <v>0</v>
      </c>
      <c r="OO136" s="11">
        <f t="shared" si="263"/>
        <v>0</v>
      </c>
      <c r="OP136" s="22">
        <f t="shared" si="264"/>
        <v>0</v>
      </c>
      <c r="OQ136" s="11">
        <f t="shared" si="265"/>
        <v>0</v>
      </c>
      <c r="OR136" s="11" t="e">
        <f>#REF!</f>
        <v>#REF!</v>
      </c>
      <c r="OS136" s="35" t="e">
        <f>#REF!-OP136</f>
        <v>#REF!</v>
      </c>
      <c r="OT136" s="35" t="e">
        <f>OS136-#REF!</f>
        <v>#REF!</v>
      </c>
      <c r="OU136" s="43" t="e">
        <f>IF(AND(OP136&gt;0,(OS136=#REF!-OP136)),"מועסק פחות מ-10% מזמנו במופ","")</f>
        <v>#REF!</v>
      </c>
    </row>
    <row r="137" spans="1:411" ht="24" hidden="1" customHeight="1" outlineLevel="1" x14ac:dyDescent="0.2">
      <c r="A137" s="282">
        <v>134</v>
      </c>
      <c r="B137" s="269"/>
      <c r="C137" s="270"/>
      <c r="D137" s="271"/>
      <c r="E137" s="263"/>
      <c r="F137" s="264"/>
      <c r="G137" s="265"/>
      <c r="H137" s="266"/>
      <c r="I137" s="267">
        <f t="shared" si="196"/>
        <v>0</v>
      </c>
      <c r="J137" s="260">
        <f>(IF(OR($B137=0,$C137=0,$D137=0,$E$2&gt;$OE$1),0,IF(OR($E137=0,$G137=0,$H137=0),0,MIN((VLOOKUP($D137,SALERYCODE,3,0))*(IF($D137=6,$H137,$G137))*((MIN((VLOOKUP($D137,SALERYCODE,5,0)),(IF($D137=6,$G137,$H137))))),MIN((VLOOKUP($D137,SALERYCODE,3,0)),($E137+$F137))*(IF($D137=6,$H137,((MIN((VLOOKUP($D137,SALERYCODE,5,0)),$H137)))))))))/IF(AND($D137=2,'ראשי-פרטים כלליים וריכוז הוצאות'!$D$68&lt;&gt;4),1.2,1)</f>
        <v>0</v>
      </c>
      <c r="K137" s="263"/>
      <c r="L137" s="264"/>
      <c r="M137" s="265"/>
      <c r="N137" s="266"/>
      <c r="O137" s="267">
        <f t="shared" si="197"/>
        <v>0</v>
      </c>
      <c r="P137" s="260">
        <f>+(IF(OR($B137=0,$C137=0,$D137=0,$K$2&gt;$OE$1),0,IF(OR($K137=0,$M137=0,$N137=0),0,MIN((VLOOKUP($D137,SALERYCODE,3,0))*(IF($D137=6,$N137,$M137))*((MIN((VLOOKUP($D137,SALERYCODE,5,0)),(IF($D137=6,$M137,$N137))))),MIN((VLOOKUP($D137,SALERYCODE,3,0)),($K137+$L137))*(IF($D137=6,$N137,((MIN((VLOOKUP($D137,SALERYCODE,5,0)),$N137)))))))))/IF(AND($D137=2,'ראשי-פרטים כלליים וריכוז הוצאות'!$D$68&lt;&gt;4),1.2,1)</f>
        <v>0</v>
      </c>
      <c r="Q137" s="263"/>
      <c r="R137" s="264"/>
      <c r="S137" s="265"/>
      <c r="T137" s="266"/>
      <c r="U137" s="267">
        <f t="shared" si="198"/>
        <v>0</v>
      </c>
      <c r="V137" s="260">
        <f>+(IF(OR($B137=0,$C137=0,$D137=0,$Q$2&gt;$OE$1),0,IF(OR(Q137=0,S137=0,T137=0),0,MIN((VLOOKUP($D137,SALERYCODE,3,0))*(IF($D137=6,T137,S137))*((MIN((VLOOKUP($D137,SALERYCODE,5,0)),(IF($D137=6,S137,T137))))),MIN((VLOOKUP($D137,SALERYCODE,3,0)),(Q137+R137))*(IF($D137=6,T137,((MIN((VLOOKUP($D137,SALERYCODE,5,0)),T137)))))))))/IF(AND($D137=2,'ראשי-פרטים כלליים וריכוז הוצאות'!$D$68&lt;&gt;4),1.2,1)</f>
        <v>0</v>
      </c>
      <c r="W137" s="263"/>
      <c r="X137" s="264"/>
      <c r="Y137" s="265"/>
      <c r="Z137" s="266"/>
      <c r="AA137" s="267">
        <f t="shared" si="199"/>
        <v>0</v>
      </c>
      <c r="AB137" s="260">
        <f>+(IF(OR($B137=0,$C137=0,$D137=0,$W$2&gt;$OE$1),0,IF(OR(W137=0,Y137=0,Z137=0),0,MIN((VLOOKUP($D137,SALERYCODE,3,0))*(IF($D137=6,Z137,Y137))*((MIN((VLOOKUP($D137,SALERYCODE,5,0)),(IF($D137=6,Y137,Z137))))),MIN((VLOOKUP($D137,SALERYCODE,3,0)),(W137+X137))*(IF($D137=6,Z137,((MIN((VLOOKUP($D137,SALERYCODE,5,0)),Z137)))))))))/IF(AND($D137=2,'ראשי-פרטים כלליים וריכוז הוצאות'!$D$68&lt;&gt;4),1.2,1)</f>
        <v>0</v>
      </c>
      <c r="AC137" s="263"/>
      <c r="AD137" s="264"/>
      <c r="AE137" s="265"/>
      <c r="AF137" s="266"/>
      <c r="AG137" s="267">
        <f t="shared" si="200"/>
        <v>0</v>
      </c>
      <c r="AH137" s="260">
        <f>+(IF(OR($B137=0,$C137=0,$D137=0,$AC$2&gt;$OE$1),0,IF(OR(AC137=0,AE137=0,AF137=0),0,MIN((VLOOKUP($D137,SALERYCODE,3,0))*(IF($D137=6,AF137,AE137))*((MIN((VLOOKUP($D137,SALERYCODE,5,0)),(IF($D137=6,AE137,AF137))))),MIN((VLOOKUP($D137,SALERYCODE,3,0)),(AC137+AD137))*(IF($D137=6,AF137,((MIN((VLOOKUP($D137,SALERYCODE,5,0)),AF137)))))))))/IF(AND($D137=2,'ראשי-פרטים כלליים וריכוז הוצאות'!$D$68&lt;&gt;4),1.2,1)</f>
        <v>0</v>
      </c>
      <c r="AI137" s="263"/>
      <c r="AJ137" s="264"/>
      <c r="AK137" s="265"/>
      <c r="AL137" s="266"/>
      <c r="AM137" s="267">
        <f t="shared" si="201"/>
        <v>0</v>
      </c>
      <c r="AN137" s="260">
        <f>+(IF(OR($B137=0,$C137=0,$D137=0,$AI$2&gt;$OE$1),0,IF(OR(AI137=0,AK137=0,AL137=0),0,MIN((VLOOKUP($D137,SALERYCODE,3,0))*(IF($D137=6,AL137,AK137))*((MIN((VLOOKUP($D137,SALERYCODE,5,0)),(IF($D137=6,AK137,AL137))))),MIN((VLOOKUP($D137,SALERYCODE,3,0)),(AI137+AJ137))*(IF($D137=6,AL137,((MIN((VLOOKUP($D137,SALERYCODE,5,0)),AL137)))))))))/IF(AND($D137=2,'ראשי-פרטים כלליים וריכוז הוצאות'!$D$68&lt;&gt;4),1.2,1)</f>
        <v>0</v>
      </c>
      <c r="AO137" s="263"/>
      <c r="AP137" s="264"/>
      <c r="AQ137" s="265"/>
      <c r="AR137" s="266"/>
      <c r="AS137" s="267">
        <f t="shared" si="202"/>
        <v>0</v>
      </c>
      <c r="AT137" s="260">
        <f>+(IF(OR($B137=0,$C137=0,$D137=0,$AO$2&gt;$OE$1),0,IF(OR(AO137=0,AQ137=0,AR137=0),0,MIN((VLOOKUP($D137,SALERYCODE,3,0))*(IF($D137=6,AR137,AQ137))*((MIN((VLOOKUP($D137,SALERYCODE,5,0)),(IF($D137=6,AQ137,AR137))))),MIN((VLOOKUP($D137,SALERYCODE,3,0)),(AO137+AP137))*(IF($D137=6,AR137,((MIN((VLOOKUP($D137,SALERYCODE,5,0)),AR137)))))))))/IF(AND($D137=2,'ראשי-פרטים כלליים וריכוז הוצאות'!$D$68&lt;&gt;4),1.2,1)</f>
        <v>0</v>
      </c>
      <c r="AU137" s="263"/>
      <c r="AV137" s="264"/>
      <c r="AW137" s="265"/>
      <c r="AX137" s="266"/>
      <c r="AY137" s="267">
        <f t="shared" si="203"/>
        <v>0</v>
      </c>
      <c r="AZ137" s="260">
        <f>+(IF(OR($B137=0,$C137=0,$D137=0,$AU$2&gt;$OE$1),0,IF(OR(AU137=0,AW137=0,AX137=0),0,MIN((VLOOKUP($D137,SALERYCODE,3,0))*(IF($D137=6,AX137,AW137))*((MIN((VLOOKUP($D137,SALERYCODE,5,0)),(IF($D137=6,AW137,AX137))))),MIN((VLOOKUP($D137,SALERYCODE,3,0)),(AU137+AV137))*(IF($D137=6,AX137,((MIN((VLOOKUP($D137,SALERYCODE,5,0)),AX137)))))))))/IF(AND($D137=2,'ראשי-פרטים כלליים וריכוז הוצאות'!$D$68&lt;&gt;4),1.2,1)</f>
        <v>0</v>
      </c>
      <c r="BA137" s="263"/>
      <c r="BB137" s="264"/>
      <c r="BC137" s="265"/>
      <c r="BD137" s="266"/>
      <c r="BE137" s="267">
        <f t="shared" si="204"/>
        <v>0</v>
      </c>
      <c r="BF137" s="260">
        <f>+(IF(OR($B137=0,$C137=0,$D137=0,$BA$2&gt;$OE$1),0,IF(OR(BA137=0,BC137=0,BD137=0),0,MIN((VLOOKUP($D137,SALERYCODE,3,0))*(IF($D137=6,BD137,BC137))*((MIN((VLOOKUP($D137,SALERYCODE,5,0)),(IF($D137=6,BC137,BD137))))),MIN((VLOOKUP($D137,SALERYCODE,3,0)),(BA137+BB137))*(IF($D137=6,BD137,((MIN((VLOOKUP($D137,SALERYCODE,5,0)),BD137)))))))))/IF(AND($D137=2,'ראשי-פרטים כלליים וריכוז הוצאות'!$D$68&lt;&gt;4),1.2,1)</f>
        <v>0</v>
      </c>
      <c r="BG137" s="263"/>
      <c r="BH137" s="264"/>
      <c r="BI137" s="265"/>
      <c r="BJ137" s="266"/>
      <c r="BK137" s="267">
        <f t="shared" si="205"/>
        <v>0</v>
      </c>
      <c r="BL137" s="260">
        <f>+(IF(OR($B137=0,$C137=0,$D137=0,$BG$2&gt;$OE$1),0,IF(OR(BG137=0,BI137=0,BJ137=0),0,MIN((VLOOKUP($D137,SALERYCODE,3,0))*(IF($D137=6,BJ137,BI137))*((MIN((VLOOKUP($D137,SALERYCODE,5,0)),(IF($D137=6,BI137,BJ137))))),MIN((VLOOKUP($D137,SALERYCODE,3,0)),(BG137+BH137))*(IF($D137=6,BJ137,((MIN((VLOOKUP($D137,SALERYCODE,5,0)),BJ137)))))))))/IF(AND($D137=2,'ראשי-פרטים כלליים וריכוז הוצאות'!$D$68&lt;&gt;4),1.2,1)</f>
        <v>0</v>
      </c>
      <c r="BM137" s="263"/>
      <c r="BN137" s="264"/>
      <c r="BO137" s="265"/>
      <c r="BP137" s="266"/>
      <c r="BQ137" s="267">
        <f t="shared" si="206"/>
        <v>0</v>
      </c>
      <c r="BR137" s="260">
        <f>+(IF(OR($B137=0,$C137=0,$D137=0,$BM$2&gt;$OE$1),0,IF(OR(BM137=0,BO137=0,BP137=0),0,MIN((VLOOKUP($D137,SALERYCODE,3,0))*(IF($D137=6,BP137,BO137))*((MIN((VLOOKUP($D137,SALERYCODE,5,0)),(IF($D137=6,BO137,BP137))))),MIN((VLOOKUP($D137,SALERYCODE,3,0)),(BM137+BN137))*(IF($D137=6,BP137,((MIN((VLOOKUP($D137,SALERYCODE,5,0)),BP137)))))))))/IF(AND($D137=2,'ראשי-פרטים כלליים וריכוז הוצאות'!$D$68&lt;&gt;4),1.2,1)</f>
        <v>0</v>
      </c>
      <c r="BS137" s="263"/>
      <c r="BT137" s="264"/>
      <c r="BU137" s="265"/>
      <c r="BV137" s="266"/>
      <c r="BW137" s="267">
        <f t="shared" si="207"/>
        <v>0</v>
      </c>
      <c r="BX137" s="260">
        <f>+(IF(OR($B137=0,$C137=0,$D137=0,$BS$2&gt;$OE$1),0,IF(OR(BS137=0,BU137=0,BV137=0),0,MIN((VLOOKUP($D137,SALERYCODE,3,0))*(IF($D137=6,BV137,BU137))*((MIN((VLOOKUP($D137,SALERYCODE,5,0)),(IF($D137=6,BU137,BV137))))),MIN((VLOOKUP($D137,SALERYCODE,3,0)),(BS137+BT137))*(IF($D137=6,BV137,((MIN((VLOOKUP($D137,SALERYCODE,5,0)),BV137)))))))))/IF(AND($D137=2,'ראשי-פרטים כלליים וריכוז הוצאות'!$D$68&lt;&gt;4),1.2,1)</f>
        <v>0</v>
      </c>
      <c r="BY137" s="263"/>
      <c r="BZ137" s="264"/>
      <c r="CA137" s="265"/>
      <c r="CB137" s="266"/>
      <c r="CC137" s="267">
        <f t="shared" si="208"/>
        <v>0</v>
      </c>
      <c r="CD137" s="260">
        <f>+(IF(OR($B137=0,$C137=0,$D137=0,$BY$2&gt;$OE$1),0,IF(OR(BY137=0,CA137=0,CB137=0),0,MIN((VLOOKUP($D137,SALERYCODE,3,0))*(IF($D137=6,CB137,CA137))*((MIN((VLOOKUP($D137,SALERYCODE,5,0)),(IF($D137=6,CA137,CB137))))),MIN((VLOOKUP($D137,SALERYCODE,3,0)),(BY137+BZ137))*(IF($D137=6,CB137,((MIN((VLOOKUP($D137,SALERYCODE,5,0)),CB137)))))))))/IF(AND($D137=2,'ראשי-פרטים כלליים וריכוז הוצאות'!$D$68&lt;&gt;4),1.2,1)</f>
        <v>0</v>
      </c>
      <c r="CE137" s="263"/>
      <c r="CF137" s="264"/>
      <c r="CG137" s="265"/>
      <c r="CH137" s="266"/>
      <c r="CI137" s="267">
        <f t="shared" si="209"/>
        <v>0</v>
      </c>
      <c r="CJ137" s="260">
        <f>+(IF(OR($B137=0,$C137=0,$D137=0,$CE$2&gt;$OE$1),0,IF(OR(CE137=0,CG137=0,CH137=0),0,MIN((VLOOKUP($D137,SALERYCODE,3,0))*(IF($D137=6,CH137,CG137))*((MIN((VLOOKUP($D137,SALERYCODE,5,0)),(IF($D137=6,CG137,CH137))))),MIN((VLOOKUP($D137,SALERYCODE,3,0)),(CE137+CF137))*(IF($D137=6,CH137,((MIN((VLOOKUP($D137,SALERYCODE,5,0)),CH137)))))))))/IF(AND($D137=2,'ראשי-פרטים כלליים וריכוז הוצאות'!$D$68&lt;&gt;4),1.2,1)</f>
        <v>0</v>
      </c>
      <c r="CK137" s="263"/>
      <c r="CL137" s="264"/>
      <c r="CM137" s="265"/>
      <c r="CN137" s="266"/>
      <c r="CO137" s="267">
        <f t="shared" si="210"/>
        <v>0</v>
      </c>
      <c r="CP137" s="260">
        <f>+(IF(OR($B137=0,$C137=0,$D137=0,$CK$2&gt;$OE$1),0,IF(OR(CK137=0,CM137=0,CN137=0),0,MIN((VLOOKUP($D137,SALERYCODE,3,0))*(IF($D137=6,CN137,CM137))*((MIN((VLOOKUP($D137,SALERYCODE,5,0)),(IF($D137=6,CM137,CN137))))),MIN((VLOOKUP($D137,SALERYCODE,3,0)),(CK137+CL137))*(IF($D137=6,CN137,((MIN((VLOOKUP($D137,SALERYCODE,5,0)),CN137)))))))))/IF(AND($D137=2,'ראשי-פרטים כלליים וריכוז הוצאות'!$D$68&lt;&gt;4),1.2,1)</f>
        <v>0</v>
      </c>
      <c r="CQ137" s="263"/>
      <c r="CR137" s="264"/>
      <c r="CS137" s="265"/>
      <c r="CT137" s="266"/>
      <c r="CU137" s="267">
        <f t="shared" si="211"/>
        <v>0</v>
      </c>
      <c r="CV137" s="260">
        <f>+(IF(OR($B137=0,$C137=0,$D137=0,$CQ$2&gt;$OE$1),0,IF(OR(CQ137=0,CS137=0,CT137=0),0,MIN((VLOOKUP($D137,SALERYCODE,3,0))*(IF($D137=6,CT137,CS137))*((MIN((VLOOKUP($D137,SALERYCODE,5,0)),(IF($D137=6,CS137,CT137))))),MIN((VLOOKUP($D137,SALERYCODE,3,0)),(CQ137+CR137))*(IF($D137=6,CT137,((MIN((VLOOKUP($D137,SALERYCODE,5,0)),CT137)))))))))/IF(AND($D137=2,'ראשי-פרטים כלליים וריכוז הוצאות'!$D$68&lt;&gt;4),1.2,1)</f>
        <v>0</v>
      </c>
      <c r="CW137" s="263"/>
      <c r="CX137" s="264"/>
      <c r="CY137" s="265"/>
      <c r="CZ137" s="266"/>
      <c r="DA137" s="267">
        <f t="shared" si="212"/>
        <v>0</v>
      </c>
      <c r="DB137" s="260">
        <f>+(IF(OR($B137=0,$C137=0,$D137=0,$CW$2&gt;$OE$1),0,IF(OR(CW137=0,CY137=0,CZ137=0),0,MIN((VLOOKUP($D137,SALERYCODE,3,0))*(IF($D137=6,CZ137,CY137))*((MIN((VLOOKUP($D137,SALERYCODE,5,0)),(IF($D137=6,CY137,CZ137))))),MIN((VLOOKUP($D137,SALERYCODE,3,0)),(CW137+CX137))*(IF($D137=6,CZ137,((MIN((VLOOKUP($D137,SALERYCODE,5,0)),CZ137)))))))))/IF(AND($D137=2,'ראשי-פרטים כלליים וריכוז הוצאות'!$D$68&lt;&gt;4),1.2,1)</f>
        <v>0</v>
      </c>
      <c r="DC137" s="263"/>
      <c r="DD137" s="264"/>
      <c r="DE137" s="265"/>
      <c r="DF137" s="266"/>
      <c r="DG137" s="267">
        <f t="shared" si="213"/>
        <v>0</v>
      </c>
      <c r="DH137" s="260">
        <f>+(IF(OR($B137=0,$C137=0,$D137=0,$DC$2&gt;$OE$1),0,IF(OR(DC137=0,DE137=0,DF137=0),0,MIN((VLOOKUP($D137,SALERYCODE,3,0))*(IF($D137=6,DF137,DE137))*((MIN((VLOOKUP($D137,SALERYCODE,5,0)),(IF($D137=6,DE137,DF137))))),MIN((VLOOKUP($D137,SALERYCODE,3,0)),(DC137+DD137))*(IF($D137=6,DF137,((MIN((VLOOKUP($D137,SALERYCODE,5,0)),DF137)))))))))/IF(AND($D137=2,'ראשי-פרטים כלליים וריכוז הוצאות'!$D$68&lt;&gt;4),1.2,1)</f>
        <v>0</v>
      </c>
      <c r="DI137" s="263"/>
      <c r="DJ137" s="264"/>
      <c r="DK137" s="265"/>
      <c r="DL137" s="266"/>
      <c r="DM137" s="267">
        <f t="shared" si="214"/>
        <v>0</v>
      </c>
      <c r="DN137" s="260">
        <f>+(IF(OR($B137=0,$C137=0,$D137=0,$DC$2&gt;$OE$1),0,IF(OR(DI137=0,DK137=0,DL137=0),0,MIN((VLOOKUP($D137,SALERYCODE,3,0))*(IF($D137=6,DL137,DK137))*((MIN((VLOOKUP($D137,SALERYCODE,5,0)),(IF($D137=6,DK137,DL137))))),MIN((VLOOKUP($D137,SALERYCODE,3,0)),(DI137+DJ137))*(IF($D137=6,DL137,((MIN((VLOOKUP($D137,SALERYCODE,5,0)),DL137)))))))))/IF(AND($D137=2,'ראשי-פרטים כלליים וריכוז הוצאות'!$D$68&lt;&gt;4),1.2,1)</f>
        <v>0</v>
      </c>
      <c r="DO137" s="263"/>
      <c r="DP137" s="264"/>
      <c r="DQ137" s="265"/>
      <c r="DR137" s="266"/>
      <c r="DS137" s="267">
        <f t="shared" si="215"/>
        <v>0</v>
      </c>
      <c r="DT137" s="260">
        <f>+(IF(OR($B137=0,$C137=0,$D137=0,$DC$2&gt;$OE$1),0,IF(OR(DO137=0,DQ137=0,DR137=0),0,MIN((VLOOKUP($D137,SALERYCODE,3,0))*(IF($D137=6,DR137,DQ137))*((MIN((VLOOKUP($D137,SALERYCODE,5,0)),(IF($D137=6,DQ137,DR137))))),MIN((VLOOKUP($D137,SALERYCODE,3,0)),(DO137+DP137))*(IF($D137=6,DR137,((MIN((VLOOKUP($D137,SALERYCODE,5,0)),DR137)))))))))/IF(AND($D137=2,'ראשי-פרטים כלליים וריכוז הוצאות'!$D$68&lt;&gt;4),1.2,1)</f>
        <v>0</v>
      </c>
      <c r="DU137" s="263"/>
      <c r="DV137" s="264"/>
      <c r="DW137" s="265"/>
      <c r="DX137" s="266"/>
      <c r="DY137" s="267">
        <f t="shared" si="216"/>
        <v>0</v>
      </c>
      <c r="DZ137" s="260">
        <f>+(IF(OR($B137=0,$C137=0,$D137=0,$DC$2&gt;$OE$1),0,IF(OR(DU137=0,DW137=0,DX137=0),0,MIN((VLOOKUP($D137,SALERYCODE,3,0))*(IF($D137=6,DX137,DW137))*((MIN((VLOOKUP($D137,SALERYCODE,5,0)),(IF($D137=6,DW137,DX137))))),MIN((VLOOKUP($D137,SALERYCODE,3,0)),(DU137+DV137))*(IF($D137=6,DX137,((MIN((VLOOKUP($D137,SALERYCODE,5,0)),DX137)))))))))/IF(AND($D137=2,'ראשי-פרטים כלליים וריכוז הוצאות'!$D$68&lt;&gt;4),1.2,1)</f>
        <v>0</v>
      </c>
      <c r="EA137" s="263"/>
      <c r="EB137" s="264"/>
      <c r="EC137" s="265"/>
      <c r="ED137" s="266"/>
      <c r="EE137" s="267">
        <f t="shared" si="217"/>
        <v>0</v>
      </c>
      <c r="EF137" s="260">
        <f>+(IF(OR($B137=0,$C137=0,$D137=0,$DC$2&gt;$OE$1),0,IF(OR(EA137=0,EC137=0,ED137=0),0,MIN((VLOOKUP($D137,SALERYCODE,3,0))*(IF($D137=6,ED137,EC137))*((MIN((VLOOKUP($D137,SALERYCODE,5,0)),(IF($D137=6,EC137,ED137))))),MIN((VLOOKUP($D137,SALERYCODE,3,0)),(EA137+EB137))*(IF($D137=6,ED137,((MIN((VLOOKUP($D137,SALERYCODE,5,0)),ED137)))))))))/IF(AND($D137=2,'ראשי-פרטים כלליים וריכוז הוצאות'!$D$68&lt;&gt;4),1.2,1)</f>
        <v>0</v>
      </c>
      <c r="EG137" s="263"/>
      <c r="EH137" s="264"/>
      <c r="EI137" s="265"/>
      <c r="EJ137" s="266"/>
      <c r="EK137" s="267">
        <f t="shared" si="218"/>
        <v>0</v>
      </c>
      <c r="EL137" s="260">
        <f>+(IF(OR($B137=0,$C137=0,$D137=0,$DC$2&gt;$OE$1),0,IF(OR(EG137=0,EI137=0,EJ137=0),0,MIN((VLOOKUP($D137,SALERYCODE,3,0))*(IF($D137=6,EJ137,EI137))*((MIN((VLOOKUP($D137,SALERYCODE,5,0)),(IF($D137=6,EI137,EJ137))))),MIN((VLOOKUP($D137,SALERYCODE,3,0)),(EG137+EH137))*(IF($D137=6,EJ137,((MIN((VLOOKUP($D137,SALERYCODE,5,0)),EJ137)))))))))/IF(AND($D137=2,'ראשי-פרטים כלליים וריכוז הוצאות'!$D$68&lt;&gt;4),1.2,1)</f>
        <v>0</v>
      </c>
      <c r="EM137" s="263"/>
      <c r="EN137" s="264"/>
      <c r="EO137" s="265"/>
      <c r="EP137" s="266"/>
      <c r="EQ137" s="267">
        <f t="shared" si="219"/>
        <v>0</v>
      </c>
      <c r="ER137" s="260">
        <f>+(IF(OR($B137=0,$C137=0,$D137=0,$DC$2&gt;$OE$1),0,IF(OR(EM137=0,EO137=0,EP137=0),0,MIN((VLOOKUP($D137,SALERYCODE,3,0))*(IF($D137=6,EP137,EO137))*((MIN((VLOOKUP($D137,SALERYCODE,5,0)),(IF($D137=6,EO137,EP137))))),MIN((VLOOKUP($D137,SALERYCODE,3,0)),(EM137+EN137))*(IF($D137=6,EP137,((MIN((VLOOKUP($D137,SALERYCODE,5,0)),EP137)))))))))/IF(AND($D137=2,'ראשי-פרטים כלליים וריכוז הוצאות'!$D$68&lt;&gt;4),1.2,1)</f>
        <v>0</v>
      </c>
      <c r="ES137" s="263"/>
      <c r="ET137" s="264"/>
      <c r="EU137" s="265"/>
      <c r="EV137" s="266"/>
      <c r="EW137" s="267">
        <f t="shared" si="220"/>
        <v>0</v>
      </c>
      <c r="EX137" s="260">
        <f>+(IF(OR($B137=0,$C137=0,$D137=0,$DC$2&gt;$OE$1),0,IF(OR(ES137=0,EU137=0,EV137=0),0,MIN((VLOOKUP($D137,SALERYCODE,3,0))*(IF($D137=6,EV137,EU137))*((MIN((VLOOKUP($D137,SALERYCODE,5,0)),(IF($D137=6,EU137,EV137))))),MIN((VLOOKUP($D137,SALERYCODE,3,0)),(ES137+ET137))*(IF($D137=6,EV137,((MIN((VLOOKUP($D137,SALERYCODE,5,0)),EV137)))))))))/IF(AND($D137=2,'ראשי-פרטים כלליים וריכוז הוצאות'!$D$68&lt;&gt;4),1.2,1)</f>
        <v>0</v>
      </c>
      <c r="EY137" s="263"/>
      <c r="EZ137" s="264"/>
      <c r="FA137" s="265"/>
      <c r="FB137" s="266"/>
      <c r="FC137" s="267">
        <f t="shared" si="221"/>
        <v>0</v>
      </c>
      <c r="FD137" s="260">
        <f>+(IF(OR($B137=0,$C137=0,$D137=0,$DC$2&gt;$OE$1),0,IF(OR(EY137=0,FA137=0,FB137=0),0,MIN((VLOOKUP($D137,SALERYCODE,3,0))*(IF($D137=6,FB137,FA137))*((MIN((VLOOKUP($D137,SALERYCODE,5,0)),(IF($D137=6,FA137,FB137))))),MIN((VLOOKUP($D137,SALERYCODE,3,0)),(EY137+EZ137))*(IF($D137=6,FB137,((MIN((VLOOKUP($D137,SALERYCODE,5,0)),FB137)))))))))/IF(AND($D137=2,'ראשי-פרטים כלליים וריכוז הוצאות'!$D$68&lt;&gt;4),1.2,1)</f>
        <v>0</v>
      </c>
      <c r="FE137" s="263"/>
      <c r="FF137" s="264"/>
      <c r="FG137" s="265"/>
      <c r="FH137" s="266"/>
      <c r="FI137" s="267">
        <f t="shared" si="222"/>
        <v>0</v>
      </c>
      <c r="FJ137" s="260">
        <f>+(IF(OR($B137=0,$C137=0,$D137=0,$DC$2&gt;$OE$1),0,IF(OR(FE137=0,FG137=0,FH137=0),0,MIN((VLOOKUP($D137,SALERYCODE,3,0))*(IF($D137=6,FH137,FG137))*((MIN((VLOOKUP($D137,SALERYCODE,5,0)),(IF($D137=6,FG137,FH137))))),MIN((VLOOKUP($D137,SALERYCODE,3,0)),(FE137+FF137))*(IF($D137=6,FH137,((MIN((VLOOKUP($D137,SALERYCODE,5,0)),FH137)))))))))/IF(AND($D137=2,'ראשי-פרטים כלליים וריכוז הוצאות'!$D$68&lt;&gt;4),1.2,1)</f>
        <v>0</v>
      </c>
      <c r="FK137" s="263"/>
      <c r="FL137" s="264"/>
      <c r="FM137" s="265"/>
      <c r="FN137" s="266"/>
      <c r="FO137" s="267">
        <f t="shared" si="223"/>
        <v>0</v>
      </c>
      <c r="FP137" s="260">
        <f>+(IF(OR($B137=0,$C137=0,$D137=0,$DC$2&gt;$OE$1),0,IF(OR(FK137=0,FM137=0,FN137=0),0,MIN((VLOOKUP($D137,SALERYCODE,3,0))*(IF($D137=6,FN137,FM137))*((MIN((VLOOKUP($D137,SALERYCODE,5,0)),(IF($D137=6,FM137,FN137))))),MIN((VLOOKUP($D137,SALERYCODE,3,0)),(FK137+FL137))*(IF($D137=6,FN137,((MIN((VLOOKUP($D137,SALERYCODE,5,0)),FN137)))))))))/IF(AND($D137=2,'ראשי-פרטים כלליים וריכוז הוצאות'!$D$68&lt;&gt;4),1.2,1)</f>
        <v>0</v>
      </c>
      <c r="FQ137" s="263"/>
      <c r="FR137" s="264"/>
      <c r="FS137" s="265"/>
      <c r="FT137" s="266"/>
      <c r="FU137" s="267">
        <f t="shared" si="224"/>
        <v>0</v>
      </c>
      <c r="FV137" s="260">
        <f>+(IF(OR($B137=0,$C137=0,$D137=0,$DC$2&gt;$OE$1),0,IF(OR(FQ137=0,FS137=0,FT137=0),0,MIN((VLOOKUP($D137,SALERYCODE,3,0))*(IF($D137=6,FT137,FS137))*((MIN((VLOOKUP($D137,SALERYCODE,5,0)),(IF($D137=6,FS137,FT137))))),MIN((VLOOKUP($D137,SALERYCODE,3,0)),(FQ137+FR137))*(IF($D137=6,FT137,((MIN((VLOOKUP($D137,SALERYCODE,5,0)),FT137)))))))))/IF(AND($D137=2,'ראשי-פרטים כלליים וריכוז הוצאות'!$D$68&lt;&gt;4),1.2,1)</f>
        <v>0</v>
      </c>
      <c r="FW137" s="263"/>
      <c r="FX137" s="264"/>
      <c r="FY137" s="265"/>
      <c r="FZ137" s="266"/>
      <c r="GA137" s="267">
        <f t="shared" si="225"/>
        <v>0</v>
      </c>
      <c r="GB137" s="260">
        <f>+(IF(OR($B137=0,$C137=0,$D137=0,$DC$2&gt;$OE$1),0,IF(OR(FW137=0,FY137=0,FZ137=0),0,MIN((VLOOKUP($D137,SALERYCODE,3,0))*(IF($D137=6,FZ137,FY137))*((MIN((VLOOKUP($D137,SALERYCODE,5,0)),(IF($D137=6,FY137,FZ137))))),MIN((VLOOKUP($D137,SALERYCODE,3,0)),(FW137+FX137))*(IF($D137=6,FZ137,((MIN((VLOOKUP($D137,SALERYCODE,5,0)),FZ137)))))))))/IF(AND($D137=2,'ראשי-פרטים כלליים וריכוז הוצאות'!$D$68&lt;&gt;4),1.2,1)</f>
        <v>0</v>
      </c>
      <c r="GC137" s="263"/>
      <c r="GD137" s="264"/>
      <c r="GE137" s="265"/>
      <c r="GF137" s="266"/>
      <c r="GG137" s="267">
        <f t="shared" si="226"/>
        <v>0</v>
      </c>
      <c r="GH137" s="260">
        <f>+(IF(OR($B137=0,$C137=0,$D137=0,$DC$2&gt;$OE$1),0,IF(OR(GC137=0,GE137=0,GF137=0),0,MIN((VLOOKUP($D137,SALERYCODE,3,0))*(IF($D137=6,GF137,GE137))*((MIN((VLOOKUP($D137,SALERYCODE,5,0)),(IF($D137=6,GE137,GF137))))),MIN((VLOOKUP($D137,SALERYCODE,3,0)),(GC137+GD137))*(IF($D137=6,GF137,((MIN((VLOOKUP($D137,SALERYCODE,5,0)),GF137)))))))))/IF(AND($D137=2,'ראשי-פרטים כלליים וריכוז הוצאות'!$D$68&lt;&gt;4),1.2,1)</f>
        <v>0</v>
      </c>
      <c r="GI137" s="263"/>
      <c r="GJ137" s="264"/>
      <c r="GK137" s="265"/>
      <c r="GL137" s="266"/>
      <c r="GM137" s="267">
        <f t="shared" si="227"/>
        <v>0</v>
      </c>
      <c r="GN137" s="260">
        <f>+(IF(OR($B137=0,$C137=0,$D137=0,$DC$2&gt;$OE$1),0,IF(OR(GI137=0,GK137=0,GL137=0),0,MIN((VLOOKUP($D137,SALERYCODE,3,0))*(IF($D137=6,GL137,GK137))*((MIN((VLOOKUP($D137,SALERYCODE,5,0)),(IF($D137=6,GK137,GL137))))),MIN((VLOOKUP($D137,SALERYCODE,3,0)),(GI137+GJ137))*(IF($D137=6,GL137,((MIN((VLOOKUP($D137,SALERYCODE,5,0)),GL137)))))))))/IF(AND($D137=2,'ראשי-פרטים כלליים וריכוז הוצאות'!$D$68&lt;&gt;4),1.2,1)</f>
        <v>0</v>
      </c>
      <c r="GO137" s="263"/>
      <c r="GP137" s="264"/>
      <c r="GQ137" s="265"/>
      <c r="GR137" s="266"/>
      <c r="GS137" s="267">
        <f t="shared" si="228"/>
        <v>0</v>
      </c>
      <c r="GT137" s="260">
        <f>+(IF(OR($B137=0,$C137=0,$D137=0,$DC$2&gt;$OE$1),0,IF(OR(GO137=0,GQ137=0,GR137=0),0,MIN((VLOOKUP($D137,SALERYCODE,3,0))*(IF($D137=6,GR137,GQ137))*((MIN((VLOOKUP($D137,SALERYCODE,5,0)),(IF($D137=6,GQ137,GR137))))),MIN((VLOOKUP($D137,SALERYCODE,3,0)),(GO137+GP137))*(IF($D137=6,GR137,((MIN((VLOOKUP($D137,SALERYCODE,5,0)),GR137)))))))))/IF(AND($D137=2,'ראשי-פרטים כלליים וריכוז הוצאות'!$D$68&lt;&gt;4),1.2,1)</f>
        <v>0</v>
      </c>
      <c r="GU137" s="263"/>
      <c r="GV137" s="264"/>
      <c r="GW137" s="265"/>
      <c r="GX137" s="266"/>
      <c r="GY137" s="267">
        <f t="shared" si="229"/>
        <v>0</v>
      </c>
      <c r="GZ137" s="260">
        <f>+(IF(OR($B137=0,$C137=0,$D137=0,$DC$2&gt;$OE$1),0,IF(OR(GU137=0,GW137=0,GX137=0),0,MIN((VLOOKUP($D137,SALERYCODE,3,0))*(IF($D137=6,GX137,GW137))*((MIN((VLOOKUP($D137,SALERYCODE,5,0)),(IF($D137=6,GW137,GX137))))),MIN((VLOOKUP($D137,SALERYCODE,3,0)),(GU137+GV137))*(IF($D137=6,GX137,((MIN((VLOOKUP($D137,SALERYCODE,5,0)),GX137)))))))))/IF(AND($D137=2,'ראשי-פרטים כלליים וריכוז הוצאות'!$D$68&lt;&gt;4),1.2,1)</f>
        <v>0</v>
      </c>
      <c r="HA137" s="263"/>
      <c r="HB137" s="264"/>
      <c r="HC137" s="265"/>
      <c r="HD137" s="266"/>
      <c r="HE137" s="267">
        <f t="shared" si="230"/>
        <v>0</v>
      </c>
      <c r="HF137" s="260">
        <f>+(IF(OR($B137=0,$C137=0,$D137=0,$DC$2&gt;$OE$1),0,IF(OR(HA137=0,HC137=0,HD137=0),0,MIN((VLOOKUP($D137,SALERYCODE,3,0))*(IF($D137=6,HD137,HC137))*((MIN((VLOOKUP($D137,SALERYCODE,5,0)),(IF($D137=6,HC137,HD137))))),MIN((VLOOKUP($D137,SALERYCODE,3,0)),(HA137+HB137))*(IF($D137=6,HD137,((MIN((VLOOKUP($D137,SALERYCODE,5,0)),HD137)))))))))/IF(AND($D137=2,'ראשי-פרטים כלליים וריכוז הוצאות'!$D$68&lt;&gt;4),1.2,1)</f>
        <v>0</v>
      </c>
      <c r="HG137" s="263"/>
      <c r="HH137" s="264"/>
      <c r="HI137" s="265"/>
      <c r="HJ137" s="266"/>
      <c r="HK137" s="267">
        <f t="shared" si="231"/>
        <v>0</v>
      </c>
      <c r="HL137" s="260">
        <f>+(IF(OR($B137=0,$C137=0,$D137=0,$DC$2&gt;$OE$1),0,IF(OR(HG137=0,HI137=0,HJ137=0),0,MIN((VLOOKUP($D137,SALERYCODE,3,0))*(IF($D137=6,HJ137,HI137))*((MIN((VLOOKUP($D137,SALERYCODE,5,0)),(IF($D137=6,HI137,HJ137))))),MIN((VLOOKUP($D137,SALERYCODE,3,0)),(HG137+HH137))*(IF($D137=6,HJ137,((MIN((VLOOKUP($D137,SALERYCODE,5,0)),HJ137)))))))))/IF(AND($D137=2,'ראשי-פרטים כלליים וריכוז הוצאות'!$D$68&lt;&gt;4),1.2,1)</f>
        <v>0</v>
      </c>
      <c r="HM137" s="263"/>
      <c r="HN137" s="264"/>
      <c r="HO137" s="265"/>
      <c r="HP137" s="266"/>
      <c r="HQ137" s="267">
        <f t="shared" si="232"/>
        <v>0</v>
      </c>
      <c r="HR137" s="260">
        <f>+(IF(OR($B137=0,$C137=0,$D137=0,$DC$2&gt;$OE$1),0,IF(OR(HM137=0,HO137=0,HP137=0),0,MIN((VLOOKUP($D137,SALERYCODE,3,0))*(IF($D137=6,HP137,HO137))*((MIN((VLOOKUP($D137,SALERYCODE,5,0)),(IF($D137=6,HO137,HP137))))),MIN((VLOOKUP($D137,SALERYCODE,3,0)),(HM137+HN137))*(IF($D137=6,HP137,((MIN((VLOOKUP($D137,SALERYCODE,5,0)),HP137)))))))))/IF(AND($D137=2,'ראשי-פרטים כלליים וריכוז הוצאות'!$D$68&lt;&gt;4),1.2,1)</f>
        <v>0</v>
      </c>
      <c r="HS137" s="263"/>
      <c r="HT137" s="264"/>
      <c r="HU137" s="265"/>
      <c r="HV137" s="266"/>
      <c r="HW137" s="267">
        <f t="shared" si="233"/>
        <v>0</v>
      </c>
      <c r="HX137" s="260">
        <f>+(IF(OR($B137=0,$C137=0,$D137=0,$DC$2&gt;$OE$1),0,IF(OR(HS137=0,HU137=0,HV137=0),0,MIN((VLOOKUP($D137,SALERYCODE,3,0))*(IF($D137=6,HV137,HU137))*((MIN((VLOOKUP($D137,SALERYCODE,5,0)),(IF($D137=6,HU137,HV137))))),MIN((VLOOKUP($D137,SALERYCODE,3,0)),(HS137+HT137))*(IF($D137=6,HV137,((MIN((VLOOKUP($D137,SALERYCODE,5,0)),HV137)))))))))/IF(AND($D137=2,'ראשי-פרטים כלליים וריכוז הוצאות'!$D$68&lt;&gt;4),1.2,1)</f>
        <v>0</v>
      </c>
      <c r="HY137" s="263"/>
      <c r="HZ137" s="264"/>
      <c r="IA137" s="265"/>
      <c r="IB137" s="266"/>
      <c r="IC137" s="267">
        <f t="shared" si="234"/>
        <v>0</v>
      </c>
      <c r="ID137" s="260">
        <f>+(IF(OR($B137=0,$C137=0,$D137=0,$DC$2&gt;$OE$1),0,IF(OR(HY137=0,IA137=0,IB137=0),0,MIN((VLOOKUP($D137,SALERYCODE,3,0))*(IF($D137=6,IB137,IA137))*((MIN((VLOOKUP($D137,SALERYCODE,5,0)),(IF($D137=6,IA137,IB137))))),MIN((VLOOKUP($D137,SALERYCODE,3,0)),(HY137+HZ137))*(IF($D137=6,IB137,((MIN((VLOOKUP($D137,SALERYCODE,5,0)),IB137)))))))))/IF(AND($D137=2,'ראשי-פרטים כלליים וריכוז הוצאות'!$D$68&lt;&gt;4),1.2,1)</f>
        <v>0</v>
      </c>
      <c r="IE137" s="263"/>
      <c r="IF137" s="264"/>
      <c r="IG137" s="265"/>
      <c r="IH137" s="266"/>
      <c r="II137" s="267">
        <f t="shared" si="235"/>
        <v>0</v>
      </c>
      <c r="IJ137" s="260">
        <f>+(IF(OR($B137=0,$C137=0,$D137=0,$DC$2&gt;$OE$1),0,IF(OR(IE137=0,IG137=0,IH137=0),0,MIN((VLOOKUP($D137,SALERYCODE,3,0))*(IF($D137=6,IH137,IG137))*((MIN((VLOOKUP($D137,SALERYCODE,5,0)),(IF($D137=6,IG137,IH137))))),MIN((VLOOKUP($D137,SALERYCODE,3,0)),(IE137+IF137))*(IF($D137=6,IH137,((MIN((VLOOKUP($D137,SALERYCODE,5,0)),IH137)))))))))/IF(AND($D137=2,'ראשי-פרטים כלליים וריכוז הוצאות'!$D$68&lt;&gt;4),1.2,1)</f>
        <v>0</v>
      </c>
      <c r="IK137" s="263"/>
      <c r="IL137" s="264"/>
      <c r="IM137" s="265"/>
      <c r="IN137" s="266"/>
      <c r="IO137" s="267">
        <f t="shared" si="236"/>
        <v>0</v>
      </c>
      <c r="IP137" s="260">
        <f>+(IF(OR($B137=0,$C137=0,$D137=0,$DC$2&gt;$OE$1),0,IF(OR(IK137=0,IM137=0,IN137=0),0,MIN((VLOOKUP($D137,SALERYCODE,3,0))*(IF($D137=6,IN137,IM137))*((MIN((VLOOKUP($D137,SALERYCODE,5,0)),(IF($D137=6,IM137,IN137))))),MIN((VLOOKUP($D137,SALERYCODE,3,0)),(IK137+IL137))*(IF($D137=6,IN137,((MIN((VLOOKUP($D137,SALERYCODE,5,0)),IN137)))))))))/IF(AND($D137=2,'ראשי-פרטים כלליים וריכוז הוצאות'!$D$68&lt;&gt;4),1.2,1)</f>
        <v>0</v>
      </c>
      <c r="IQ137" s="263"/>
      <c r="IR137" s="264"/>
      <c r="IS137" s="265"/>
      <c r="IT137" s="266"/>
      <c r="IU137" s="267">
        <f t="shared" si="237"/>
        <v>0</v>
      </c>
      <c r="IV137" s="260">
        <f>+(IF(OR($B137=0,$C137=0,$D137=0,$DC$2&gt;$OE$1),0,IF(OR(IQ137=0,IS137=0,IT137=0),0,MIN((VLOOKUP($D137,SALERYCODE,3,0))*(IF($D137=6,IT137,IS137))*((MIN((VLOOKUP($D137,SALERYCODE,5,0)),(IF($D137=6,IS137,IT137))))),MIN((VLOOKUP($D137,SALERYCODE,3,0)),(IQ137+IR137))*(IF($D137=6,IT137,((MIN((VLOOKUP($D137,SALERYCODE,5,0)),IT137)))))))))/IF(AND($D137=2,'ראשי-פרטים כלליים וריכוז הוצאות'!$D$68&lt;&gt;4),1.2,1)</f>
        <v>0</v>
      </c>
      <c r="IW137" s="263"/>
      <c r="IX137" s="264"/>
      <c r="IY137" s="265"/>
      <c r="IZ137" s="266"/>
      <c r="JA137" s="267">
        <f t="shared" si="238"/>
        <v>0</v>
      </c>
      <c r="JB137" s="260">
        <f>+(IF(OR($B137=0,$C137=0,$D137=0,$DC$2&gt;$OE$1),0,IF(OR(IW137=0,IY137=0,IZ137=0),0,MIN((VLOOKUP($D137,SALERYCODE,3,0))*(IF($D137=6,IZ137,IY137))*((MIN((VLOOKUP($D137,SALERYCODE,5,0)),(IF($D137=6,IY137,IZ137))))),MIN((VLOOKUP($D137,SALERYCODE,3,0)),(IW137+IX137))*(IF($D137=6,IZ137,((MIN((VLOOKUP($D137,SALERYCODE,5,0)),IZ137)))))))))/IF(AND($D137=2,'ראשי-פרטים כלליים וריכוז הוצאות'!$D$68&lt;&gt;4),1.2,1)</f>
        <v>0</v>
      </c>
      <c r="JC137" s="263"/>
      <c r="JD137" s="264"/>
      <c r="JE137" s="265"/>
      <c r="JF137" s="266"/>
      <c r="JG137" s="267">
        <f t="shared" si="239"/>
        <v>0</v>
      </c>
      <c r="JH137" s="260">
        <f>+(IF(OR($B137=0,$C137=0,$D137=0,$DC$2&gt;$OE$1),0,IF(OR(JC137=0,JE137=0,JF137=0),0,MIN((VLOOKUP($D137,SALERYCODE,3,0))*(IF($D137=6,JF137,JE137))*((MIN((VLOOKUP($D137,SALERYCODE,5,0)),(IF($D137=6,JE137,JF137))))),MIN((VLOOKUP($D137,SALERYCODE,3,0)),(JC137+JD137))*(IF($D137=6,JF137,((MIN((VLOOKUP($D137,SALERYCODE,5,0)),JF137)))))))))/IF(AND($D137=2,'ראשי-פרטים כלליים וריכוז הוצאות'!$D$68&lt;&gt;4),1.2,1)</f>
        <v>0</v>
      </c>
      <c r="JI137" s="263"/>
      <c r="JJ137" s="264"/>
      <c r="JK137" s="265"/>
      <c r="JL137" s="266"/>
      <c r="JM137" s="267">
        <f t="shared" si="240"/>
        <v>0</v>
      </c>
      <c r="JN137" s="260">
        <f>+(IF(OR($B137=0,$C137=0,$D137=0,$DC$2&gt;$OE$1),0,IF(OR(JI137=0,JK137=0,JL137=0),0,MIN((VLOOKUP($D137,SALERYCODE,3,0))*(IF($D137=6,JL137,JK137))*((MIN((VLOOKUP($D137,SALERYCODE,5,0)),(IF($D137=6,JK137,JL137))))),MIN((VLOOKUP($D137,SALERYCODE,3,0)),(JI137+JJ137))*(IF($D137=6,JL137,((MIN((VLOOKUP($D137,SALERYCODE,5,0)),JL137)))))))))/IF(AND($D137=2,'ראשי-פרטים כלליים וריכוז הוצאות'!$D$68&lt;&gt;4),1.2,1)</f>
        <v>0</v>
      </c>
      <c r="JO137" s="263"/>
      <c r="JP137" s="264"/>
      <c r="JQ137" s="265"/>
      <c r="JR137" s="266"/>
      <c r="JS137" s="267">
        <f t="shared" si="241"/>
        <v>0</v>
      </c>
      <c r="JT137" s="260">
        <f>+(IF(OR($B137=0,$C137=0,$D137=0,$DC$2&gt;$OE$1),0,IF(OR(JO137=0,JQ137=0,JR137=0),0,MIN((VLOOKUP($D137,SALERYCODE,3,0))*(IF($D137=6,JR137,JQ137))*((MIN((VLOOKUP($D137,SALERYCODE,5,0)),(IF($D137=6,JQ137,JR137))))),MIN((VLOOKUP($D137,SALERYCODE,3,0)),(JO137+JP137))*(IF($D137=6,JR137,((MIN((VLOOKUP($D137,SALERYCODE,5,0)),JR137)))))))))/IF(AND($D137=2,'ראשי-פרטים כלליים וריכוז הוצאות'!$D$68&lt;&gt;4),1.2,1)</f>
        <v>0</v>
      </c>
      <c r="JU137" s="263"/>
      <c r="JV137" s="264"/>
      <c r="JW137" s="265"/>
      <c r="JX137" s="266"/>
      <c r="JY137" s="267">
        <f t="shared" si="242"/>
        <v>0</v>
      </c>
      <c r="JZ137" s="260">
        <f>+(IF(OR($B137=0,$C137=0,$D137=0,$DC$2&gt;$OE$1),0,IF(OR(JU137=0,JW137=0,JX137=0),0,MIN((VLOOKUP($D137,SALERYCODE,3,0))*(IF($D137=6,JX137,JW137))*((MIN((VLOOKUP($D137,SALERYCODE,5,0)),(IF($D137=6,JW137,JX137))))),MIN((VLOOKUP($D137,SALERYCODE,3,0)),(JU137+JV137))*(IF($D137=6,JX137,((MIN((VLOOKUP($D137,SALERYCODE,5,0)),JX137)))))))))/IF(AND($D137=2,'ראשי-פרטים כלליים וריכוז הוצאות'!$D$68&lt;&gt;4),1.2,1)</f>
        <v>0</v>
      </c>
      <c r="KA137" s="263"/>
      <c r="KB137" s="264"/>
      <c r="KC137" s="265"/>
      <c r="KD137" s="266"/>
      <c r="KE137" s="267">
        <f t="shared" si="243"/>
        <v>0</v>
      </c>
      <c r="KF137" s="260">
        <f>+(IF(OR($B137=0,$C137=0,$D137=0,$DC$2&gt;$OE$1),0,IF(OR(KA137=0,KC137=0,KD137=0),0,MIN((VLOOKUP($D137,SALERYCODE,3,0))*(IF($D137=6,KD137,KC137))*((MIN((VLOOKUP($D137,SALERYCODE,5,0)),(IF($D137=6,KC137,KD137))))),MIN((VLOOKUP($D137,SALERYCODE,3,0)),(KA137+KB137))*(IF($D137=6,KD137,((MIN((VLOOKUP($D137,SALERYCODE,5,0)),KD137)))))))))/IF(AND($D137=2,'ראשי-פרטים כלליים וריכוז הוצאות'!$D$68&lt;&gt;4),1.2,1)</f>
        <v>0</v>
      </c>
      <c r="KG137" s="263"/>
      <c r="KH137" s="264"/>
      <c r="KI137" s="265"/>
      <c r="KJ137" s="266"/>
      <c r="KK137" s="267">
        <f t="shared" si="244"/>
        <v>0</v>
      </c>
      <c r="KL137" s="260">
        <f>+(IF(OR($B137=0,$C137=0,$D137=0,$DC$2&gt;$OE$1),0,IF(OR(KG137=0,KI137=0,KJ137=0),0,MIN((VLOOKUP($D137,SALERYCODE,3,0))*(IF($D137=6,KJ137,KI137))*((MIN((VLOOKUP($D137,SALERYCODE,5,0)),(IF($D137=6,KI137,KJ137))))),MIN((VLOOKUP($D137,SALERYCODE,3,0)),(KG137+KH137))*(IF($D137=6,KJ137,((MIN((VLOOKUP($D137,SALERYCODE,5,0)),KJ137)))))))))/IF(AND($D137=2,'ראשי-פרטים כלליים וריכוז הוצאות'!$D$68&lt;&gt;4),1.2,1)</f>
        <v>0</v>
      </c>
      <c r="KM137" s="263"/>
      <c r="KN137" s="264"/>
      <c r="KO137" s="265"/>
      <c r="KP137" s="266"/>
      <c r="KQ137" s="267">
        <f t="shared" si="245"/>
        <v>0</v>
      </c>
      <c r="KR137" s="260">
        <f>+(IF(OR($B137=0,$C137=0,$D137=0,$DC$2&gt;$OE$1),0,IF(OR(KM137=0,KO137=0,KP137=0),0,MIN((VLOOKUP($D137,SALERYCODE,3,0))*(IF($D137=6,KP137,KO137))*((MIN((VLOOKUP($D137,SALERYCODE,5,0)),(IF($D137=6,KO137,KP137))))),MIN((VLOOKUP($D137,SALERYCODE,3,0)),(KM137+KN137))*(IF($D137=6,KP137,((MIN((VLOOKUP($D137,SALERYCODE,5,0)),KP137)))))))))/IF(AND($D137=2,'ראשי-פרטים כלליים וריכוז הוצאות'!$D$68&lt;&gt;4),1.2,1)</f>
        <v>0</v>
      </c>
      <c r="KS137" s="263"/>
      <c r="KT137" s="264"/>
      <c r="KU137" s="265"/>
      <c r="KV137" s="266"/>
      <c r="KW137" s="267">
        <f t="shared" si="246"/>
        <v>0</v>
      </c>
      <c r="KX137" s="260">
        <f>+(IF(OR($B137=0,$C137=0,$D137=0,$DC$2&gt;$OE$1),0,IF(OR(KS137=0,KU137=0,KV137=0),0,MIN((VLOOKUP($D137,SALERYCODE,3,0))*(IF($D137=6,KV137,KU137))*((MIN((VLOOKUP($D137,SALERYCODE,5,0)),(IF($D137=6,KU137,KV137))))),MIN((VLOOKUP($D137,SALERYCODE,3,0)),(KS137+KT137))*(IF($D137=6,KV137,((MIN((VLOOKUP($D137,SALERYCODE,5,0)),KV137)))))))))/IF(AND($D137=2,'ראשי-פרטים כלליים וריכוז הוצאות'!$D$68&lt;&gt;4),1.2,1)</f>
        <v>0</v>
      </c>
      <c r="KY137" s="263"/>
      <c r="KZ137" s="264"/>
      <c r="LA137" s="265"/>
      <c r="LB137" s="266"/>
      <c r="LC137" s="267">
        <f t="shared" si="247"/>
        <v>0</v>
      </c>
      <c r="LD137" s="260">
        <f>+(IF(OR($B137=0,$C137=0,$D137=0,$DC$2&gt;$OE$1),0,IF(OR(KY137=0,LA137=0,LB137=0),0,MIN((VLOOKUP($D137,SALERYCODE,3,0))*(IF($D137=6,LB137,LA137))*((MIN((VLOOKUP($D137,SALERYCODE,5,0)),(IF($D137=6,LA137,LB137))))),MIN((VLOOKUP($D137,SALERYCODE,3,0)),(KY137+KZ137))*(IF($D137=6,LB137,((MIN((VLOOKUP($D137,SALERYCODE,5,0)),LB137)))))))))/IF(AND($D137=2,'ראשי-פרטים כלליים וריכוז הוצאות'!$D$68&lt;&gt;4),1.2,1)</f>
        <v>0</v>
      </c>
      <c r="LE137" s="263"/>
      <c r="LF137" s="264"/>
      <c r="LG137" s="265"/>
      <c r="LH137" s="266"/>
      <c r="LI137" s="267">
        <f t="shared" si="248"/>
        <v>0</v>
      </c>
      <c r="LJ137" s="260">
        <f>+(IF(OR($B137=0,$C137=0,$D137=0,$DC$2&gt;$OE$1),0,IF(OR(LE137=0,LG137=0,LH137=0),0,MIN((VLOOKUP($D137,SALERYCODE,3,0))*(IF($D137=6,LH137,LG137))*((MIN((VLOOKUP($D137,SALERYCODE,5,0)),(IF($D137=6,LG137,LH137))))),MIN((VLOOKUP($D137,SALERYCODE,3,0)),(LE137+LF137))*(IF($D137=6,LH137,((MIN((VLOOKUP($D137,SALERYCODE,5,0)),LH137)))))))))/IF(AND($D137=2,'ראשי-פרטים כלליים וריכוז הוצאות'!$D$68&lt;&gt;4),1.2,1)</f>
        <v>0</v>
      </c>
      <c r="LK137" s="263"/>
      <c r="LL137" s="264"/>
      <c r="LM137" s="265"/>
      <c r="LN137" s="266"/>
      <c r="LO137" s="267">
        <f t="shared" si="249"/>
        <v>0</v>
      </c>
      <c r="LP137" s="260">
        <f>+(IF(OR($B137=0,$C137=0,$D137=0,$DC$2&gt;$OE$1),0,IF(OR(LK137=0,LM137=0,LN137=0),0,MIN((VLOOKUP($D137,SALERYCODE,3,0))*(IF($D137=6,LN137,LM137))*((MIN((VLOOKUP($D137,SALERYCODE,5,0)),(IF($D137=6,LM137,LN137))))),MIN((VLOOKUP($D137,SALERYCODE,3,0)),(LK137+LL137))*(IF($D137=6,LN137,((MIN((VLOOKUP($D137,SALERYCODE,5,0)),LN137)))))))))/IF(AND($D137=2,'ראשי-פרטים כלליים וריכוז הוצאות'!$D$68&lt;&gt;4),1.2,1)</f>
        <v>0</v>
      </c>
      <c r="LQ137" s="263"/>
      <c r="LR137" s="264"/>
      <c r="LS137" s="265"/>
      <c r="LT137" s="266"/>
      <c r="LU137" s="267">
        <f t="shared" si="250"/>
        <v>0</v>
      </c>
      <c r="LV137" s="260">
        <f>+(IF(OR($B137=0,$C137=0,$D137=0,$DC$2&gt;$OE$1),0,IF(OR(LQ137=0,LS137=0,LT137=0),0,MIN((VLOOKUP($D137,SALERYCODE,3,0))*(IF($D137=6,LT137,LS137))*((MIN((VLOOKUP($D137,SALERYCODE,5,0)),(IF($D137=6,LS137,LT137))))),MIN((VLOOKUP($D137,SALERYCODE,3,0)),(LQ137+LR137))*(IF($D137=6,LT137,((MIN((VLOOKUP($D137,SALERYCODE,5,0)),LT137)))))))))/IF(AND($D137=2,'ראשי-פרטים כלליים וריכוז הוצאות'!$D$68&lt;&gt;4),1.2,1)</f>
        <v>0</v>
      </c>
      <c r="LW137" s="263"/>
      <c r="LX137" s="264"/>
      <c r="LY137" s="265"/>
      <c r="LZ137" s="266"/>
      <c r="MA137" s="267">
        <f t="shared" si="251"/>
        <v>0</v>
      </c>
      <c r="MB137" s="260">
        <f>+(IF(OR($B137=0,$C137=0,$D137=0,$DC$2&gt;$OE$1),0,IF(OR(LW137=0,LY137=0,LZ137=0),0,MIN((VLOOKUP($D137,SALERYCODE,3,0))*(IF($D137=6,LZ137,LY137))*((MIN((VLOOKUP($D137,SALERYCODE,5,0)),(IF($D137=6,LY137,LZ137))))),MIN((VLOOKUP($D137,SALERYCODE,3,0)),(LW137+LX137))*(IF($D137=6,LZ137,((MIN((VLOOKUP($D137,SALERYCODE,5,0)),LZ137)))))))))/IF(AND($D137=2,'ראשי-פרטים כלליים וריכוז הוצאות'!$D$68&lt;&gt;4),1.2,1)</f>
        <v>0</v>
      </c>
      <c r="MC137" s="263"/>
      <c r="MD137" s="264"/>
      <c r="ME137" s="265"/>
      <c r="MF137" s="266"/>
      <c r="MG137" s="267">
        <f t="shared" si="252"/>
        <v>0</v>
      </c>
      <c r="MH137" s="260">
        <f>+(IF(OR($B137=0,$C137=0,$D137=0,$DC$2&gt;$OE$1),0,IF(OR(MC137=0,ME137=0,MF137=0),0,MIN((VLOOKUP($D137,SALERYCODE,3,0))*(IF($D137=6,MF137,ME137))*((MIN((VLOOKUP($D137,SALERYCODE,5,0)),(IF($D137=6,ME137,MF137))))),MIN((VLOOKUP($D137,SALERYCODE,3,0)),(MC137+MD137))*(IF($D137=6,MF137,((MIN((VLOOKUP($D137,SALERYCODE,5,0)),MF137)))))))))/IF(AND($D137=2,'ראשי-פרטים כלליים וריכוז הוצאות'!$D$68&lt;&gt;4),1.2,1)</f>
        <v>0</v>
      </c>
      <c r="MI137" s="263"/>
      <c r="MJ137" s="264"/>
      <c r="MK137" s="265"/>
      <c r="ML137" s="266"/>
      <c r="MM137" s="267">
        <f t="shared" si="253"/>
        <v>0</v>
      </c>
      <c r="MN137" s="260">
        <f>+(IF(OR($B137=0,$C137=0,$D137=0,$DC$2&gt;$OE$1),0,IF(OR(MI137=0,MK137=0,ML137=0),0,MIN((VLOOKUP($D137,SALERYCODE,3,0))*(IF($D137=6,ML137,MK137))*((MIN((VLOOKUP($D137,SALERYCODE,5,0)),(IF($D137=6,MK137,ML137))))),MIN((VLOOKUP($D137,SALERYCODE,3,0)),(MI137+MJ137))*(IF($D137=6,ML137,((MIN((VLOOKUP($D137,SALERYCODE,5,0)),ML137)))))))))/IF(AND($D137=2,'ראשי-פרטים כלליים וריכוז הוצאות'!$D$68&lt;&gt;4),1.2,1)</f>
        <v>0</v>
      </c>
      <c r="MO137" s="263"/>
      <c r="MP137" s="264"/>
      <c r="MQ137" s="265"/>
      <c r="MR137" s="266"/>
      <c r="MS137" s="267">
        <f t="shared" si="254"/>
        <v>0</v>
      </c>
      <c r="MT137" s="260">
        <f>+(IF(OR($B137=0,$C137=0,$D137=0,$DC$2&gt;$OE$1),0,IF(OR(MO137=0,MQ137=0,MR137=0),0,MIN((VLOOKUP($D137,SALERYCODE,3,0))*(IF($D137=6,MR137,MQ137))*((MIN((VLOOKUP($D137,SALERYCODE,5,0)),(IF($D137=6,MQ137,MR137))))),MIN((VLOOKUP($D137,SALERYCODE,3,0)),(MO137+MP137))*(IF($D137=6,MR137,((MIN((VLOOKUP($D137,SALERYCODE,5,0)),MR137)))))))))/IF(AND($D137=2,'ראשי-פרטים כלליים וריכוז הוצאות'!$D$68&lt;&gt;4),1.2,1)</f>
        <v>0</v>
      </c>
      <c r="MU137" s="263"/>
      <c r="MV137" s="264"/>
      <c r="MW137" s="265"/>
      <c r="MX137" s="266"/>
      <c r="MY137" s="267">
        <f t="shared" si="255"/>
        <v>0</v>
      </c>
      <c r="MZ137" s="260">
        <f>+(IF(OR($B137=0,$C137=0,$D137=0,$DC$2&gt;$OE$1),0,IF(OR(MU137=0,MW137=0,MX137=0),0,MIN((VLOOKUP($D137,SALERYCODE,3,0))*(IF($D137=6,MX137,MW137))*((MIN((VLOOKUP($D137,SALERYCODE,5,0)),(IF($D137=6,MW137,MX137))))),MIN((VLOOKUP($D137,SALERYCODE,3,0)),(MU137+MV137))*(IF($D137=6,MX137,((MIN((VLOOKUP($D137,SALERYCODE,5,0)),MX137)))))))))/IF(AND($D137=2,'ראשי-פרטים כלליים וריכוז הוצאות'!$D$68&lt;&gt;4),1.2,1)</f>
        <v>0</v>
      </c>
      <c r="NA137" s="263"/>
      <c r="NB137" s="264"/>
      <c r="NC137" s="265"/>
      <c r="ND137" s="266"/>
      <c r="NE137" s="267">
        <f t="shared" si="256"/>
        <v>0</v>
      </c>
      <c r="NF137" s="260">
        <f>+(IF(OR($B137=0,$C137=0,$D137=0,$DC$2&gt;$OE$1),0,IF(OR(NA137=0,NC137=0,ND137=0),0,MIN((VLOOKUP($D137,SALERYCODE,3,0))*(IF($D137=6,ND137,NC137))*((MIN((VLOOKUP($D137,SALERYCODE,5,0)),(IF($D137=6,NC137,ND137))))),MIN((VLOOKUP($D137,SALERYCODE,3,0)),(NA137+NB137))*(IF($D137=6,ND137,((MIN((VLOOKUP($D137,SALERYCODE,5,0)),ND137)))))))))/IF(AND($D137=2,'ראשי-פרטים כלליים וריכוז הוצאות'!$D$68&lt;&gt;4),1.2,1)</f>
        <v>0</v>
      </c>
      <c r="NG137" s="263"/>
      <c r="NH137" s="264"/>
      <c r="NI137" s="265"/>
      <c r="NJ137" s="266"/>
      <c r="NK137" s="267">
        <f t="shared" si="257"/>
        <v>0</v>
      </c>
      <c r="NL137" s="260">
        <f>+(IF(OR($B137=0,$C137=0,$D137=0,$DC$2&gt;$OE$1),0,IF(OR(NG137=0,NI137=0,NJ137=0),0,MIN((VLOOKUP($D137,SALERYCODE,3,0))*(IF($D137=6,NJ137,NI137))*((MIN((VLOOKUP($D137,SALERYCODE,5,0)),(IF($D137=6,NI137,NJ137))))),MIN((VLOOKUP($D137,SALERYCODE,3,0)),(NG137+NH137))*(IF($D137=6,NJ137,((MIN((VLOOKUP($D137,SALERYCODE,5,0)),NJ137)))))))))/IF(AND($D137=2,'ראשי-פרטים כלליים וריכוז הוצאות'!$D$68&lt;&gt;4),1.2,1)</f>
        <v>0</v>
      </c>
      <c r="NM137" s="263"/>
      <c r="NN137" s="264"/>
      <c r="NO137" s="265"/>
      <c r="NP137" s="266"/>
      <c r="NQ137" s="267">
        <f t="shared" si="258"/>
        <v>0</v>
      </c>
      <c r="NR137" s="260">
        <f>+(IF(OR($B137=0,$C137=0,$D137=0,$DC$2&gt;$OE$1),0,IF(OR(NM137=0,NO137=0,NP137=0),0,MIN((VLOOKUP($D137,SALERYCODE,3,0))*(IF($D137=6,NP137,NO137))*((MIN((VLOOKUP($D137,SALERYCODE,5,0)),(IF($D137=6,NO137,NP137))))),MIN((VLOOKUP($D137,SALERYCODE,3,0)),(NM137+NN137))*(IF($D137=6,NP137,((MIN((VLOOKUP($D137,SALERYCODE,5,0)),NP137)))))))))/IF(AND($D137=2,'ראשי-פרטים כלליים וריכוז הוצאות'!$D$68&lt;&gt;4),1.2,1)</f>
        <v>0</v>
      </c>
      <c r="NS137" s="263"/>
      <c r="NT137" s="264"/>
      <c r="NU137" s="265"/>
      <c r="NV137" s="266"/>
      <c r="NW137" s="267">
        <f t="shared" si="259"/>
        <v>0</v>
      </c>
      <c r="NX137" s="260">
        <f>+(IF(OR($B137=0,$C137=0,$D137=0,$DC$2&gt;$OE$1),0,IF(OR(NS137=0,NU137=0,NV137=0),0,MIN((VLOOKUP($D137,SALERYCODE,3,0))*(IF($D137=6,NV137,NU137))*((MIN((VLOOKUP($D137,SALERYCODE,5,0)),(IF($D137=6,NU137,NV137))))),MIN((VLOOKUP($D137,SALERYCODE,3,0)),(NS137+NT137))*(IF($D137=6,NV137,((MIN((VLOOKUP($D137,SALERYCODE,5,0)),NV137)))))))))/IF(AND($D137=2,'ראשי-פרטים כלליים וריכוז הוצאות'!$D$68&lt;&gt;4),1.2,1)</f>
        <v>0</v>
      </c>
      <c r="NY137" s="263"/>
      <c r="NZ137" s="264"/>
      <c r="OA137" s="265"/>
      <c r="OB137" s="266"/>
      <c r="OC137" s="267">
        <f t="shared" si="260"/>
        <v>0</v>
      </c>
      <c r="OD137" s="260">
        <f>+(IF(OR($B137=0,$C137=0,$D137=0,$DC$2&gt;$OE$1),0,IF(OR(NY137=0,OA137=0,OB137=0),0,MIN((VLOOKUP($D137,SALERYCODE,3,0))*(IF($D137=6,OB137,OA137))*((MIN((VLOOKUP($D137,SALERYCODE,5,0)),(IF($D137=6,OA137,OB137))))),MIN((VLOOKUP($D137,SALERYCODE,3,0)),(NY137+NZ137))*(IF($D137=6,OB137,((MIN((VLOOKUP($D137,SALERYCODE,5,0)),OB137)))))))))/IF(AND($D137=2,'ראשי-פרטים כלליים וריכוז הוצאות'!$D$68&lt;&gt;4),1.2,1)</f>
        <v>0</v>
      </c>
      <c r="OE137" s="275">
        <f t="shared" si="266"/>
        <v>0</v>
      </c>
      <c r="OF137" s="283">
        <f t="shared" si="267"/>
        <v>9.9999999999999995E-7</v>
      </c>
      <c r="OG137" s="276">
        <f t="shared" si="268"/>
        <v>0</v>
      </c>
      <c r="OH137" s="275">
        <f t="shared" si="269"/>
        <v>0</v>
      </c>
      <c r="OI137" s="275">
        <v>0</v>
      </c>
      <c r="OJ137" s="258">
        <f t="shared" si="270"/>
        <v>0</v>
      </c>
      <c r="OK137" s="284"/>
      <c r="OL137" s="116">
        <f>MIN(OJ137+OK137*OF137*OE137/$OL$1/IF(AND($D137=2,'ראשי-פרטים כלליים וריכוז הוצאות'!$D$68&lt;&gt;4),1.2,1),IF($D137&gt;0,VLOOKUP($D137,SALERYCODE,3,0)*12*OG137,0))</f>
        <v>0</v>
      </c>
      <c r="OM137" s="95">
        <f t="shared" si="261"/>
        <v>0</v>
      </c>
      <c r="ON137" s="11">
        <f t="shared" si="262"/>
        <v>0</v>
      </c>
      <c r="OO137" s="11">
        <f t="shared" si="263"/>
        <v>0</v>
      </c>
      <c r="OP137" s="22">
        <f t="shared" si="264"/>
        <v>0</v>
      </c>
      <c r="OQ137" s="11">
        <f t="shared" si="265"/>
        <v>0</v>
      </c>
      <c r="OR137" s="11" t="e">
        <f>#REF!</f>
        <v>#REF!</v>
      </c>
      <c r="OS137" s="35" t="e">
        <f>#REF!-OP137</f>
        <v>#REF!</v>
      </c>
      <c r="OT137" s="35" t="e">
        <f>OS137-#REF!</f>
        <v>#REF!</v>
      </c>
      <c r="OU137" s="43" t="e">
        <f>IF(AND(OP137&gt;0,(OS137=#REF!-OP137)),"מועסק פחות מ-10% מזמנו במופ","")</f>
        <v>#REF!</v>
      </c>
    </row>
    <row r="138" spans="1:411" ht="24" hidden="1" customHeight="1" outlineLevel="1" x14ac:dyDescent="0.2">
      <c r="A138" s="282">
        <v>135</v>
      </c>
      <c r="B138" s="269"/>
      <c r="C138" s="270"/>
      <c r="D138" s="271"/>
      <c r="E138" s="263"/>
      <c r="F138" s="264"/>
      <c r="G138" s="265"/>
      <c r="H138" s="266"/>
      <c r="I138" s="267">
        <f t="shared" si="196"/>
        <v>0</v>
      </c>
      <c r="J138" s="260">
        <f>(IF(OR($B138=0,$C138=0,$D138=0,$E$2&gt;$OE$1),0,IF(OR($E138=0,$G138=0,$H138=0),0,MIN((VLOOKUP($D138,SALERYCODE,3,0))*(IF($D138=6,$H138,$G138))*((MIN((VLOOKUP($D138,SALERYCODE,5,0)),(IF($D138=6,$G138,$H138))))),MIN((VLOOKUP($D138,SALERYCODE,3,0)),($E138+$F138))*(IF($D138=6,$H138,((MIN((VLOOKUP($D138,SALERYCODE,5,0)),$H138)))))))))/IF(AND($D138=2,'ראשי-פרטים כלליים וריכוז הוצאות'!$D$68&lt;&gt;4),1.2,1)</f>
        <v>0</v>
      </c>
      <c r="K138" s="263"/>
      <c r="L138" s="264"/>
      <c r="M138" s="265"/>
      <c r="N138" s="266"/>
      <c r="O138" s="267">
        <f t="shared" si="197"/>
        <v>0</v>
      </c>
      <c r="P138" s="260">
        <f>+(IF(OR($B138=0,$C138=0,$D138=0,$K$2&gt;$OE$1),0,IF(OR($K138=0,$M138=0,$N138=0),0,MIN((VLOOKUP($D138,SALERYCODE,3,0))*(IF($D138=6,$N138,$M138))*((MIN((VLOOKUP($D138,SALERYCODE,5,0)),(IF($D138=6,$M138,$N138))))),MIN((VLOOKUP($D138,SALERYCODE,3,0)),($K138+$L138))*(IF($D138=6,$N138,((MIN((VLOOKUP($D138,SALERYCODE,5,0)),$N138)))))))))/IF(AND($D138=2,'ראשי-פרטים כלליים וריכוז הוצאות'!$D$68&lt;&gt;4),1.2,1)</f>
        <v>0</v>
      </c>
      <c r="Q138" s="263"/>
      <c r="R138" s="264"/>
      <c r="S138" s="265"/>
      <c r="T138" s="266"/>
      <c r="U138" s="267">
        <f t="shared" si="198"/>
        <v>0</v>
      </c>
      <c r="V138" s="260">
        <f>+(IF(OR($B138=0,$C138=0,$D138=0,$Q$2&gt;$OE$1),0,IF(OR(Q138=0,S138=0,T138=0),0,MIN((VLOOKUP($D138,SALERYCODE,3,0))*(IF($D138=6,T138,S138))*((MIN((VLOOKUP($D138,SALERYCODE,5,0)),(IF($D138=6,S138,T138))))),MIN((VLOOKUP($D138,SALERYCODE,3,0)),(Q138+R138))*(IF($D138=6,T138,((MIN((VLOOKUP($D138,SALERYCODE,5,0)),T138)))))))))/IF(AND($D138=2,'ראשי-פרטים כלליים וריכוז הוצאות'!$D$68&lt;&gt;4),1.2,1)</f>
        <v>0</v>
      </c>
      <c r="W138" s="263"/>
      <c r="X138" s="264"/>
      <c r="Y138" s="265"/>
      <c r="Z138" s="266"/>
      <c r="AA138" s="267">
        <f t="shared" si="199"/>
        <v>0</v>
      </c>
      <c r="AB138" s="260">
        <f>+(IF(OR($B138=0,$C138=0,$D138=0,$W$2&gt;$OE$1),0,IF(OR(W138=0,Y138=0,Z138=0),0,MIN((VLOOKUP($D138,SALERYCODE,3,0))*(IF($D138=6,Z138,Y138))*((MIN((VLOOKUP($D138,SALERYCODE,5,0)),(IF($D138=6,Y138,Z138))))),MIN((VLOOKUP($D138,SALERYCODE,3,0)),(W138+X138))*(IF($D138=6,Z138,((MIN((VLOOKUP($D138,SALERYCODE,5,0)),Z138)))))))))/IF(AND($D138=2,'ראשי-פרטים כלליים וריכוז הוצאות'!$D$68&lt;&gt;4),1.2,1)</f>
        <v>0</v>
      </c>
      <c r="AC138" s="263"/>
      <c r="AD138" s="264"/>
      <c r="AE138" s="265"/>
      <c r="AF138" s="266"/>
      <c r="AG138" s="267">
        <f t="shared" si="200"/>
        <v>0</v>
      </c>
      <c r="AH138" s="260">
        <f>+(IF(OR($B138=0,$C138=0,$D138=0,$AC$2&gt;$OE$1),0,IF(OR(AC138=0,AE138=0,AF138=0),0,MIN((VLOOKUP($D138,SALERYCODE,3,0))*(IF($D138=6,AF138,AE138))*((MIN((VLOOKUP($D138,SALERYCODE,5,0)),(IF($D138=6,AE138,AF138))))),MIN((VLOOKUP($D138,SALERYCODE,3,0)),(AC138+AD138))*(IF($D138=6,AF138,((MIN((VLOOKUP($D138,SALERYCODE,5,0)),AF138)))))))))/IF(AND($D138=2,'ראשי-פרטים כלליים וריכוז הוצאות'!$D$68&lt;&gt;4),1.2,1)</f>
        <v>0</v>
      </c>
      <c r="AI138" s="263"/>
      <c r="AJ138" s="264"/>
      <c r="AK138" s="265"/>
      <c r="AL138" s="266"/>
      <c r="AM138" s="267">
        <f t="shared" si="201"/>
        <v>0</v>
      </c>
      <c r="AN138" s="260">
        <f>+(IF(OR($B138=0,$C138=0,$D138=0,$AI$2&gt;$OE$1),0,IF(OR(AI138=0,AK138=0,AL138=0),0,MIN((VLOOKUP($D138,SALERYCODE,3,0))*(IF($D138=6,AL138,AK138))*((MIN((VLOOKUP($D138,SALERYCODE,5,0)),(IF($D138=6,AK138,AL138))))),MIN((VLOOKUP($D138,SALERYCODE,3,0)),(AI138+AJ138))*(IF($D138=6,AL138,((MIN((VLOOKUP($D138,SALERYCODE,5,0)),AL138)))))))))/IF(AND($D138=2,'ראשי-פרטים כלליים וריכוז הוצאות'!$D$68&lt;&gt;4),1.2,1)</f>
        <v>0</v>
      </c>
      <c r="AO138" s="263"/>
      <c r="AP138" s="264"/>
      <c r="AQ138" s="265"/>
      <c r="AR138" s="266"/>
      <c r="AS138" s="267">
        <f t="shared" si="202"/>
        <v>0</v>
      </c>
      <c r="AT138" s="260">
        <f>+(IF(OR($B138=0,$C138=0,$D138=0,$AO$2&gt;$OE$1),0,IF(OR(AO138=0,AQ138=0,AR138=0),0,MIN((VLOOKUP($D138,SALERYCODE,3,0))*(IF($D138=6,AR138,AQ138))*((MIN((VLOOKUP($D138,SALERYCODE,5,0)),(IF($D138=6,AQ138,AR138))))),MIN((VLOOKUP($D138,SALERYCODE,3,0)),(AO138+AP138))*(IF($D138=6,AR138,((MIN((VLOOKUP($D138,SALERYCODE,5,0)),AR138)))))))))/IF(AND($D138=2,'ראשי-פרטים כלליים וריכוז הוצאות'!$D$68&lt;&gt;4),1.2,1)</f>
        <v>0</v>
      </c>
      <c r="AU138" s="263"/>
      <c r="AV138" s="264"/>
      <c r="AW138" s="265"/>
      <c r="AX138" s="266"/>
      <c r="AY138" s="267">
        <f t="shared" si="203"/>
        <v>0</v>
      </c>
      <c r="AZ138" s="260">
        <f>+(IF(OR($B138=0,$C138=0,$D138=0,$AU$2&gt;$OE$1),0,IF(OR(AU138=0,AW138=0,AX138=0),0,MIN((VLOOKUP($D138,SALERYCODE,3,0))*(IF($D138=6,AX138,AW138))*((MIN((VLOOKUP($D138,SALERYCODE,5,0)),(IF($D138=6,AW138,AX138))))),MIN((VLOOKUP($D138,SALERYCODE,3,0)),(AU138+AV138))*(IF($D138=6,AX138,((MIN((VLOOKUP($D138,SALERYCODE,5,0)),AX138)))))))))/IF(AND($D138=2,'ראשי-פרטים כלליים וריכוז הוצאות'!$D$68&lt;&gt;4),1.2,1)</f>
        <v>0</v>
      </c>
      <c r="BA138" s="263"/>
      <c r="BB138" s="264"/>
      <c r="BC138" s="265"/>
      <c r="BD138" s="266"/>
      <c r="BE138" s="267">
        <f t="shared" si="204"/>
        <v>0</v>
      </c>
      <c r="BF138" s="260">
        <f>+(IF(OR($B138=0,$C138=0,$D138=0,$BA$2&gt;$OE$1),0,IF(OR(BA138=0,BC138=0,BD138=0),0,MIN((VLOOKUP($D138,SALERYCODE,3,0))*(IF($D138=6,BD138,BC138))*((MIN((VLOOKUP($D138,SALERYCODE,5,0)),(IF($D138=6,BC138,BD138))))),MIN((VLOOKUP($D138,SALERYCODE,3,0)),(BA138+BB138))*(IF($D138=6,BD138,((MIN((VLOOKUP($D138,SALERYCODE,5,0)),BD138)))))))))/IF(AND($D138=2,'ראשי-פרטים כלליים וריכוז הוצאות'!$D$68&lt;&gt;4),1.2,1)</f>
        <v>0</v>
      </c>
      <c r="BG138" s="263"/>
      <c r="BH138" s="264"/>
      <c r="BI138" s="265"/>
      <c r="BJ138" s="266"/>
      <c r="BK138" s="267">
        <f t="shared" si="205"/>
        <v>0</v>
      </c>
      <c r="BL138" s="260">
        <f>+(IF(OR($B138=0,$C138=0,$D138=0,$BG$2&gt;$OE$1),0,IF(OR(BG138=0,BI138=0,BJ138=0),0,MIN((VLOOKUP($D138,SALERYCODE,3,0))*(IF($D138=6,BJ138,BI138))*((MIN((VLOOKUP($D138,SALERYCODE,5,0)),(IF($D138=6,BI138,BJ138))))),MIN((VLOOKUP($D138,SALERYCODE,3,0)),(BG138+BH138))*(IF($D138=6,BJ138,((MIN((VLOOKUP($D138,SALERYCODE,5,0)),BJ138)))))))))/IF(AND($D138=2,'ראשי-פרטים כלליים וריכוז הוצאות'!$D$68&lt;&gt;4),1.2,1)</f>
        <v>0</v>
      </c>
      <c r="BM138" s="263"/>
      <c r="BN138" s="264"/>
      <c r="BO138" s="265"/>
      <c r="BP138" s="266"/>
      <c r="BQ138" s="267">
        <f t="shared" si="206"/>
        <v>0</v>
      </c>
      <c r="BR138" s="260">
        <f>+(IF(OR($B138=0,$C138=0,$D138=0,$BM$2&gt;$OE$1),0,IF(OR(BM138=0,BO138=0,BP138=0),0,MIN((VLOOKUP($D138,SALERYCODE,3,0))*(IF($D138=6,BP138,BO138))*((MIN((VLOOKUP($D138,SALERYCODE,5,0)),(IF($D138=6,BO138,BP138))))),MIN((VLOOKUP($D138,SALERYCODE,3,0)),(BM138+BN138))*(IF($D138=6,BP138,((MIN((VLOOKUP($D138,SALERYCODE,5,0)),BP138)))))))))/IF(AND($D138=2,'ראשי-פרטים כלליים וריכוז הוצאות'!$D$68&lt;&gt;4),1.2,1)</f>
        <v>0</v>
      </c>
      <c r="BS138" s="263"/>
      <c r="BT138" s="264"/>
      <c r="BU138" s="265"/>
      <c r="BV138" s="266"/>
      <c r="BW138" s="267">
        <f t="shared" si="207"/>
        <v>0</v>
      </c>
      <c r="BX138" s="260">
        <f>+(IF(OR($B138=0,$C138=0,$D138=0,$BS$2&gt;$OE$1),0,IF(OR(BS138=0,BU138=0,BV138=0),0,MIN((VLOOKUP($D138,SALERYCODE,3,0))*(IF($D138=6,BV138,BU138))*((MIN((VLOOKUP($D138,SALERYCODE,5,0)),(IF($D138=6,BU138,BV138))))),MIN((VLOOKUP($D138,SALERYCODE,3,0)),(BS138+BT138))*(IF($D138=6,BV138,((MIN((VLOOKUP($D138,SALERYCODE,5,0)),BV138)))))))))/IF(AND($D138=2,'ראשי-פרטים כלליים וריכוז הוצאות'!$D$68&lt;&gt;4),1.2,1)</f>
        <v>0</v>
      </c>
      <c r="BY138" s="263"/>
      <c r="BZ138" s="264"/>
      <c r="CA138" s="265"/>
      <c r="CB138" s="266"/>
      <c r="CC138" s="267">
        <f t="shared" si="208"/>
        <v>0</v>
      </c>
      <c r="CD138" s="260">
        <f>+(IF(OR($B138=0,$C138=0,$D138=0,$BY$2&gt;$OE$1),0,IF(OR(BY138=0,CA138=0,CB138=0),0,MIN((VLOOKUP($D138,SALERYCODE,3,0))*(IF($D138=6,CB138,CA138))*((MIN((VLOOKUP($D138,SALERYCODE,5,0)),(IF($D138=6,CA138,CB138))))),MIN((VLOOKUP($D138,SALERYCODE,3,0)),(BY138+BZ138))*(IF($D138=6,CB138,((MIN((VLOOKUP($D138,SALERYCODE,5,0)),CB138)))))))))/IF(AND($D138=2,'ראשי-פרטים כלליים וריכוז הוצאות'!$D$68&lt;&gt;4),1.2,1)</f>
        <v>0</v>
      </c>
      <c r="CE138" s="263"/>
      <c r="CF138" s="264"/>
      <c r="CG138" s="265"/>
      <c r="CH138" s="266"/>
      <c r="CI138" s="267">
        <f t="shared" si="209"/>
        <v>0</v>
      </c>
      <c r="CJ138" s="260">
        <f>+(IF(OR($B138=0,$C138=0,$D138=0,$CE$2&gt;$OE$1),0,IF(OR(CE138=0,CG138=0,CH138=0),0,MIN((VLOOKUP($D138,SALERYCODE,3,0))*(IF($D138=6,CH138,CG138))*((MIN((VLOOKUP($D138,SALERYCODE,5,0)),(IF($D138=6,CG138,CH138))))),MIN((VLOOKUP($D138,SALERYCODE,3,0)),(CE138+CF138))*(IF($D138=6,CH138,((MIN((VLOOKUP($D138,SALERYCODE,5,0)),CH138)))))))))/IF(AND($D138=2,'ראשי-פרטים כלליים וריכוז הוצאות'!$D$68&lt;&gt;4),1.2,1)</f>
        <v>0</v>
      </c>
      <c r="CK138" s="263"/>
      <c r="CL138" s="264"/>
      <c r="CM138" s="265"/>
      <c r="CN138" s="266"/>
      <c r="CO138" s="267">
        <f t="shared" si="210"/>
        <v>0</v>
      </c>
      <c r="CP138" s="260">
        <f>+(IF(OR($B138=0,$C138=0,$D138=0,$CK$2&gt;$OE$1),0,IF(OR(CK138=0,CM138=0,CN138=0),0,MIN((VLOOKUP($D138,SALERYCODE,3,0))*(IF($D138=6,CN138,CM138))*((MIN((VLOOKUP($D138,SALERYCODE,5,0)),(IF($D138=6,CM138,CN138))))),MIN((VLOOKUP($D138,SALERYCODE,3,0)),(CK138+CL138))*(IF($D138=6,CN138,((MIN((VLOOKUP($D138,SALERYCODE,5,0)),CN138)))))))))/IF(AND($D138=2,'ראשי-פרטים כלליים וריכוז הוצאות'!$D$68&lt;&gt;4),1.2,1)</f>
        <v>0</v>
      </c>
      <c r="CQ138" s="263"/>
      <c r="CR138" s="264"/>
      <c r="CS138" s="265"/>
      <c r="CT138" s="266"/>
      <c r="CU138" s="267">
        <f t="shared" si="211"/>
        <v>0</v>
      </c>
      <c r="CV138" s="260">
        <f>+(IF(OR($B138=0,$C138=0,$D138=0,$CQ$2&gt;$OE$1),0,IF(OR(CQ138=0,CS138=0,CT138=0),0,MIN((VLOOKUP($D138,SALERYCODE,3,0))*(IF($D138=6,CT138,CS138))*((MIN((VLOOKUP($D138,SALERYCODE,5,0)),(IF($D138=6,CS138,CT138))))),MIN((VLOOKUP($D138,SALERYCODE,3,0)),(CQ138+CR138))*(IF($D138=6,CT138,((MIN((VLOOKUP($D138,SALERYCODE,5,0)),CT138)))))))))/IF(AND($D138=2,'ראשי-פרטים כלליים וריכוז הוצאות'!$D$68&lt;&gt;4),1.2,1)</f>
        <v>0</v>
      </c>
      <c r="CW138" s="263"/>
      <c r="CX138" s="264"/>
      <c r="CY138" s="265"/>
      <c r="CZ138" s="266"/>
      <c r="DA138" s="267">
        <f t="shared" si="212"/>
        <v>0</v>
      </c>
      <c r="DB138" s="260">
        <f>+(IF(OR($B138=0,$C138=0,$D138=0,$CW$2&gt;$OE$1),0,IF(OR(CW138=0,CY138=0,CZ138=0),0,MIN((VLOOKUP($D138,SALERYCODE,3,0))*(IF($D138=6,CZ138,CY138))*((MIN((VLOOKUP($D138,SALERYCODE,5,0)),(IF($D138=6,CY138,CZ138))))),MIN((VLOOKUP($D138,SALERYCODE,3,0)),(CW138+CX138))*(IF($D138=6,CZ138,((MIN((VLOOKUP($D138,SALERYCODE,5,0)),CZ138)))))))))/IF(AND($D138=2,'ראשי-פרטים כלליים וריכוז הוצאות'!$D$68&lt;&gt;4),1.2,1)</f>
        <v>0</v>
      </c>
      <c r="DC138" s="263"/>
      <c r="DD138" s="264"/>
      <c r="DE138" s="265"/>
      <c r="DF138" s="266"/>
      <c r="DG138" s="267">
        <f t="shared" si="213"/>
        <v>0</v>
      </c>
      <c r="DH138" s="260">
        <f>+(IF(OR($B138=0,$C138=0,$D138=0,$DC$2&gt;$OE$1),0,IF(OR(DC138=0,DE138=0,DF138=0),0,MIN((VLOOKUP($D138,SALERYCODE,3,0))*(IF($D138=6,DF138,DE138))*((MIN((VLOOKUP($D138,SALERYCODE,5,0)),(IF($D138=6,DE138,DF138))))),MIN((VLOOKUP($D138,SALERYCODE,3,0)),(DC138+DD138))*(IF($D138=6,DF138,((MIN((VLOOKUP($D138,SALERYCODE,5,0)),DF138)))))))))/IF(AND($D138=2,'ראשי-פרטים כלליים וריכוז הוצאות'!$D$68&lt;&gt;4),1.2,1)</f>
        <v>0</v>
      </c>
      <c r="DI138" s="263"/>
      <c r="DJ138" s="264"/>
      <c r="DK138" s="265"/>
      <c r="DL138" s="266"/>
      <c r="DM138" s="267">
        <f t="shared" si="214"/>
        <v>0</v>
      </c>
      <c r="DN138" s="260">
        <f>+(IF(OR($B138=0,$C138=0,$D138=0,$DC$2&gt;$OE$1),0,IF(OR(DI138=0,DK138=0,DL138=0),0,MIN((VLOOKUP($D138,SALERYCODE,3,0))*(IF($D138=6,DL138,DK138))*((MIN((VLOOKUP($D138,SALERYCODE,5,0)),(IF($D138=6,DK138,DL138))))),MIN((VLOOKUP($D138,SALERYCODE,3,0)),(DI138+DJ138))*(IF($D138=6,DL138,((MIN((VLOOKUP($D138,SALERYCODE,5,0)),DL138)))))))))/IF(AND($D138=2,'ראשי-פרטים כלליים וריכוז הוצאות'!$D$68&lt;&gt;4),1.2,1)</f>
        <v>0</v>
      </c>
      <c r="DO138" s="263"/>
      <c r="DP138" s="264"/>
      <c r="DQ138" s="265"/>
      <c r="DR138" s="266"/>
      <c r="DS138" s="267">
        <f t="shared" si="215"/>
        <v>0</v>
      </c>
      <c r="DT138" s="260">
        <f>+(IF(OR($B138=0,$C138=0,$D138=0,$DC$2&gt;$OE$1),0,IF(OR(DO138=0,DQ138=0,DR138=0),0,MIN((VLOOKUP($D138,SALERYCODE,3,0))*(IF($D138=6,DR138,DQ138))*((MIN((VLOOKUP($D138,SALERYCODE,5,0)),(IF($D138=6,DQ138,DR138))))),MIN((VLOOKUP($D138,SALERYCODE,3,0)),(DO138+DP138))*(IF($D138=6,DR138,((MIN((VLOOKUP($D138,SALERYCODE,5,0)),DR138)))))))))/IF(AND($D138=2,'ראשי-פרטים כלליים וריכוז הוצאות'!$D$68&lt;&gt;4),1.2,1)</f>
        <v>0</v>
      </c>
      <c r="DU138" s="263"/>
      <c r="DV138" s="264"/>
      <c r="DW138" s="265"/>
      <c r="DX138" s="266"/>
      <c r="DY138" s="267">
        <f t="shared" si="216"/>
        <v>0</v>
      </c>
      <c r="DZ138" s="260">
        <f>+(IF(OR($B138=0,$C138=0,$D138=0,$DC$2&gt;$OE$1),0,IF(OR(DU138=0,DW138=0,DX138=0),0,MIN((VLOOKUP($D138,SALERYCODE,3,0))*(IF($D138=6,DX138,DW138))*((MIN((VLOOKUP($D138,SALERYCODE,5,0)),(IF($D138=6,DW138,DX138))))),MIN((VLOOKUP($D138,SALERYCODE,3,0)),(DU138+DV138))*(IF($D138=6,DX138,((MIN((VLOOKUP($D138,SALERYCODE,5,0)),DX138)))))))))/IF(AND($D138=2,'ראשי-פרטים כלליים וריכוז הוצאות'!$D$68&lt;&gt;4),1.2,1)</f>
        <v>0</v>
      </c>
      <c r="EA138" s="263"/>
      <c r="EB138" s="264"/>
      <c r="EC138" s="265"/>
      <c r="ED138" s="266"/>
      <c r="EE138" s="267">
        <f t="shared" si="217"/>
        <v>0</v>
      </c>
      <c r="EF138" s="260">
        <f>+(IF(OR($B138=0,$C138=0,$D138=0,$DC$2&gt;$OE$1),0,IF(OR(EA138=0,EC138=0,ED138=0),0,MIN((VLOOKUP($D138,SALERYCODE,3,0))*(IF($D138=6,ED138,EC138))*((MIN((VLOOKUP($D138,SALERYCODE,5,0)),(IF($D138=6,EC138,ED138))))),MIN((VLOOKUP($D138,SALERYCODE,3,0)),(EA138+EB138))*(IF($D138=6,ED138,((MIN((VLOOKUP($D138,SALERYCODE,5,0)),ED138)))))))))/IF(AND($D138=2,'ראשי-פרטים כלליים וריכוז הוצאות'!$D$68&lt;&gt;4),1.2,1)</f>
        <v>0</v>
      </c>
      <c r="EG138" s="263"/>
      <c r="EH138" s="264"/>
      <c r="EI138" s="265"/>
      <c r="EJ138" s="266"/>
      <c r="EK138" s="267">
        <f t="shared" si="218"/>
        <v>0</v>
      </c>
      <c r="EL138" s="260">
        <f>+(IF(OR($B138=0,$C138=0,$D138=0,$DC$2&gt;$OE$1),0,IF(OR(EG138=0,EI138=0,EJ138=0),0,MIN((VLOOKUP($D138,SALERYCODE,3,0))*(IF($D138=6,EJ138,EI138))*((MIN((VLOOKUP($D138,SALERYCODE,5,0)),(IF($D138=6,EI138,EJ138))))),MIN((VLOOKUP($D138,SALERYCODE,3,0)),(EG138+EH138))*(IF($D138=6,EJ138,((MIN((VLOOKUP($D138,SALERYCODE,5,0)),EJ138)))))))))/IF(AND($D138=2,'ראשי-פרטים כלליים וריכוז הוצאות'!$D$68&lt;&gt;4),1.2,1)</f>
        <v>0</v>
      </c>
      <c r="EM138" s="263"/>
      <c r="EN138" s="264"/>
      <c r="EO138" s="265"/>
      <c r="EP138" s="266"/>
      <c r="EQ138" s="267">
        <f t="shared" si="219"/>
        <v>0</v>
      </c>
      <c r="ER138" s="260">
        <f>+(IF(OR($B138=0,$C138=0,$D138=0,$DC$2&gt;$OE$1),0,IF(OR(EM138=0,EO138=0,EP138=0),0,MIN((VLOOKUP($D138,SALERYCODE,3,0))*(IF($D138=6,EP138,EO138))*((MIN((VLOOKUP($D138,SALERYCODE,5,0)),(IF($D138=6,EO138,EP138))))),MIN((VLOOKUP($D138,SALERYCODE,3,0)),(EM138+EN138))*(IF($D138=6,EP138,((MIN((VLOOKUP($D138,SALERYCODE,5,0)),EP138)))))))))/IF(AND($D138=2,'ראשי-פרטים כלליים וריכוז הוצאות'!$D$68&lt;&gt;4),1.2,1)</f>
        <v>0</v>
      </c>
      <c r="ES138" s="263"/>
      <c r="ET138" s="264"/>
      <c r="EU138" s="265"/>
      <c r="EV138" s="266"/>
      <c r="EW138" s="267">
        <f t="shared" si="220"/>
        <v>0</v>
      </c>
      <c r="EX138" s="260">
        <f>+(IF(OR($B138=0,$C138=0,$D138=0,$DC$2&gt;$OE$1),0,IF(OR(ES138=0,EU138=0,EV138=0),0,MIN((VLOOKUP($D138,SALERYCODE,3,0))*(IF($D138=6,EV138,EU138))*((MIN((VLOOKUP($D138,SALERYCODE,5,0)),(IF($D138=6,EU138,EV138))))),MIN((VLOOKUP($D138,SALERYCODE,3,0)),(ES138+ET138))*(IF($D138=6,EV138,((MIN((VLOOKUP($D138,SALERYCODE,5,0)),EV138)))))))))/IF(AND($D138=2,'ראשי-פרטים כלליים וריכוז הוצאות'!$D$68&lt;&gt;4),1.2,1)</f>
        <v>0</v>
      </c>
      <c r="EY138" s="263"/>
      <c r="EZ138" s="264"/>
      <c r="FA138" s="265"/>
      <c r="FB138" s="266"/>
      <c r="FC138" s="267">
        <f t="shared" si="221"/>
        <v>0</v>
      </c>
      <c r="FD138" s="260">
        <f>+(IF(OR($B138=0,$C138=0,$D138=0,$DC$2&gt;$OE$1),0,IF(OR(EY138=0,FA138=0,FB138=0),0,MIN((VLOOKUP($D138,SALERYCODE,3,0))*(IF($D138=6,FB138,FA138))*((MIN((VLOOKUP($D138,SALERYCODE,5,0)),(IF($D138=6,FA138,FB138))))),MIN((VLOOKUP($D138,SALERYCODE,3,0)),(EY138+EZ138))*(IF($D138=6,FB138,((MIN((VLOOKUP($D138,SALERYCODE,5,0)),FB138)))))))))/IF(AND($D138=2,'ראשי-פרטים כלליים וריכוז הוצאות'!$D$68&lt;&gt;4),1.2,1)</f>
        <v>0</v>
      </c>
      <c r="FE138" s="263"/>
      <c r="FF138" s="264"/>
      <c r="FG138" s="265"/>
      <c r="FH138" s="266"/>
      <c r="FI138" s="267">
        <f t="shared" si="222"/>
        <v>0</v>
      </c>
      <c r="FJ138" s="260">
        <f>+(IF(OR($B138=0,$C138=0,$D138=0,$DC$2&gt;$OE$1),0,IF(OR(FE138=0,FG138=0,FH138=0),0,MIN((VLOOKUP($D138,SALERYCODE,3,0))*(IF($D138=6,FH138,FG138))*((MIN((VLOOKUP($D138,SALERYCODE,5,0)),(IF($D138=6,FG138,FH138))))),MIN((VLOOKUP($D138,SALERYCODE,3,0)),(FE138+FF138))*(IF($D138=6,FH138,((MIN((VLOOKUP($D138,SALERYCODE,5,0)),FH138)))))))))/IF(AND($D138=2,'ראשי-פרטים כלליים וריכוז הוצאות'!$D$68&lt;&gt;4),1.2,1)</f>
        <v>0</v>
      </c>
      <c r="FK138" s="263"/>
      <c r="FL138" s="264"/>
      <c r="FM138" s="265"/>
      <c r="FN138" s="266"/>
      <c r="FO138" s="267">
        <f t="shared" si="223"/>
        <v>0</v>
      </c>
      <c r="FP138" s="260">
        <f>+(IF(OR($B138=0,$C138=0,$D138=0,$DC$2&gt;$OE$1),0,IF(OR(FK138=0,FM138=0,FN138=0),0,MIN((VLOOKUP($D138,SALERYCODE,3,0))*(IF($D138=6,FN138,FM138))*((MIN((VLOOKUP($D138,SALERYCODE,5,0)),(IF($D138=6,FM138,FN138))))),MIN((VLOOKUP($D138,SALERYCODE,3,0)),(FK138+FL138))*(IF($D138=6,FN138,((MIN((VLOOKUP($D138,SALERYCODE,5,0)),FN138)))))))))/IF(AND($D138=2,'ראשי-פרטים כלליים וריכוז הוצאות'!$D$68&lt;&gt;4),1.2,1)</f>
        <v>0</v>
      </c>
      <c r="FQ138" s="263"/>
      <c r="FR138" s="264"/>
      <c r="FS138" s="265"/>
      <c r="FT138" s="266"/>
      <c r="FU138" s="267">
        <f t="shared" si="224"/>
        <v>0</v>
      </c>
      <c r="FV138" s="260">
        <f>+(IF(OR($B138=0,$C138=0,$D138=0,$DC$2&gt;$OE$1),0,IF(OR(FQ138=0,FS138=0,FT138=0),0,MIN((VLOOKUP($D138,SALERYCODE,3,0))*(IF($D138=6,FT138,FS138))*((MIN((VLOOKUP($D138,SALERYCODE,5,0)),(IF($D138=6,FS138,FT138))))),MIN((VLOOKUP($D138,SALERYCODE,3,0)),(FQ138+FR138))*(IF($D138=6,FT138,((MIN((VLOOKUP($D138,SALERYCODE,5,0)),FT138)))))))))/IF(AND($D138=2,'ראשי-פרטים כלליים וריכוז הוצאות'!$D$68&lt;&gt;4),1.2,1)</f>
        <v>0</v>
      </c>
      <c r="FW138" s="263"/>
      <c r="FX138" s="264"/>
      <c r="FY138" s="265"/>
      <c r="FZ138" s="266"/>
      <c r="GA138" s="267">
        <f t="shared" si="225"/>
        <v>0</v>
      </c>
      <c r="GB138" s="260">
        <f>+(IF(OR($B138=0,$C138=0,$D138=0,$DC$2&gt;$OE$1),0,IF(OR(FW138=0,FY138=0,FZ138=0),0,MIN((VLOOKUP($D138,SALERYCODE,3,0))*(IF($D138=6,FZ138,FY138))*((MIN((VLOOKUP($D138,SALERYCODE,5,0)),(IF($D138=6,FY138,FZ138))))),MIN((VLOOKUP($D138,SALERYCODE,3,0)),(FW138+FX138))*(IF($D138=6,FZ138,((MIN((VLOOKUP($D138,SALERYCODE,5,0)),FZ138)))))))))/IF(AND($D138=2,'ראשי-פרטים כלליים וריכוז הוצאות'!$D$68&lt;&gt;4),1.2,1)</f>
        <v>0</v>
      </c>
      <c r="GC138" s="263"/>
      <c r="GD138" s="264"/>
      <c r="GE138" s="265"/>
      <c r="GF138" s="266"/>
      <c r="GG138" s="267">
        <f t="shared" si="226"/>
        <v>0</v>
      </c>
      <c r="GH138" s="260">
        <f>+(IF(OR($B138=0,$C138=0,$D138=0,$DC$2&gt;$OE$1),0,IF(OR(GC138=0,GE138=0,GF138=0),0,MIN((VLOOKUP($D138,SALERYCODE,3,0))*(IF($D138=6,GF138,GE138))*((MIN((VLOOKUP($D138,SALERYCODE,5,0)),(IF($D138=6,GE138,GF138))))),MIN((VLOOKUP($D138,SALERYCODE,3,0)),(GC138+GD138))*(IF($D138=6,GF138,((MIN((VLOOKUP($D138,SALERYCODE,5,0)),GF138)))))))))/IF(AND($D138=2,'ראשי-פרטים כלליים וריכוז הוצאות'!$D$68&lt;&gt;4),1.2,1)</f>
        <v>0</v>
      </c>
      <c r="GI138" s="263"/>
      <c r="GJ138" s="264"/>
      <c r="GK138" s="265"/>
      <c r="GL138" s="266"/>
      <c r="GM138" s="267">
        <f t="shared" si="227"/>
        <v>0</v>
      </c>
      <c r="GN138" s="260">
        <f>+(IF(OR($B138=0,$C138=0,$D138=0,$DC$2&gt;$OE$1),0,IF(OR(GI138=0,GK138=0,GL138=0),0,MIN((VLOOKUP($D138,SALERYCODE,3,0))*(IF($D138=6,GL138,GK138))*((MIN((VLOOKUP($D138,SALERYCODE,5,0)),(IF($D138=6,GK138,GL138))))),MIN((VLOOKUP($D138,SALERYCODE,3,0)),(GI138+GJ138))*(IF($D138=6,GL138,((MIN((VLOOKUP($D138,SALERYCODE,5,0)),GL138)))))))))/IF(AND($D138=2,'ראשי-פרטים כלליים וריכוז הוצאות'!$D$68&lt;&gt;4),1.2,1)</f>
        <v>0</v>
      </c>
      <c r="GO138" s="263"/>
      <c r="GP138" s="264"/>
      <c r="GQ138" s="265"/>
      <c r="GR138" s="266"/>
      <c r="GS138" s="267">
        <f t="shared" si="228"/>
        <v>0</v>
      </c>
      <c r="GT138" s="260">
        <f>+(IF(OR($B138=0,$C138=0,$D138=0,$DC$2&gt;$OE$1),0,IF(OR(GO138=0,GQ138=0,GR138=0),0,MIN((VLOOKUP($D138,SALERYCODE,3,0))*(IF($D138=6,GR138,GQ138))*((MIN((VLOOKUP($D138,SALERYCODE,5,0)),(IF($D138=6,GQ138,GR138))))),MIN((VLOOKUP($D138,SALERYCODE,3,0)),(GO138+GP138))*(IF($D138=6,GR138,((MIN((VLOOKUP($D138,SALERYCODE,5,0)),GR138)))))))))/IF(AND($D138=2,'ראשי-פרטים כלליים וריכוז הוצאות'!$D$68&lt;&gt;4),1.2,1)</f>
        <v>0</v>
      </c>
      <c r="GU138" s="263"/>
      <c r="GV138" s="264"/>
      <c r="GW138" s="265"/>
      <c r="GX138" s="266"/>
      <c r="GY138" s="267">
        <f t="shared" si="229"/>
        <v>0</v>
      </c>
      <c r="GZ138" s="260">
        <f>+(IF(OR($B138=0,$C138=0,$D138=0,$DC$2&gt;$OE$1),0,IF(OR(GU138=0,GW138=0,GX138=0),0,MIN((VLOOKUP($D138,SALERYCODE,3,0))*(IF($D138=6,GX138,GW138))*((MIN((VLOOKUP($D138,SALERYCODE,5,0)),(IF($D138=6,GW138,GX138))))),MIN((VLOOKUP($D138,SALERYCODE,3,0)),(GU138+GV138))*(IF($D138=6,GX138,((MIN((VLOOKUP($D138,SALERYCODE,5,0)),GX138)))))))))/IF(AND($D138=2,'ראשי-פרטים כלליים וריכוז הוצאות'!$D$68&lt;&gt;4),1.2,1)</f>
        <v>0</v>
      </c>
      <c r="HA138" s="263"/>
      <c r="HB138" s="264"/>
      <c r="HC138" s="265"/>
      <c r="HD138" s="266"/>
      <c r="HE138" s="267">
        <f t="shared" si="230"/>
        <v>0</v>
      </c>
      <c r="HF138" s="260">
        <f>+(IF(OR($B138=0,$C138=0,$D138=0,$DC$2&gt;$OE$1),0,IF(OR(HA138=0,HC138=0,HD138=0),0,MIN((VLOOKUP($D138,SALERYCODE,3,0))*(IF($D138=6,HD138,HC138))*((MIN((VLOOKUP($D138,SALERYCODE,5,0)),(IF($D138=6,HC138,HD138))))),MIN((VLOOKUP($D138,SALERYCODE,3,0)),(HA138+HB138))*(IF($D138=6,HD138,((MIN((VLOOKUP($D138,SALERYCODE,5,0)),HD138)))))))))/IF(AND($D138=2,'ראשי-פרטים כלליים וריכוז הוצאות'!$D$68&lt;&gt;4),1.2,1)</f>
        <v>0</v>
      </c>
      <c r="HG138" s="263"/>
      <c r="HH138" s="264"/>
      <c r="HI138" s="265"/>
      <c r="HJ138" s="266"/>
      <c r="HK138" s="267">
        <f t="shared" si="231"/>
        <v>0</v>
      </c>
      <c r="HL138" s="260">
        <f>+(IF(OR($B138=0,$C138=0,$D138=0,$DC$2&gt;$OE$1),0,IF(OR(HG138=0,HI138=0,HJ138=0),0,MIN((VLOOKUP($D138,SALERYCODE,3,0))*(IF($D138=6,HJ138,HI138))*((MIN((VLOOKUP($D138,SALERYCODE,5,0)),(IF($D138=6,HI138,HJ138))))),MIN((VLOOKUP($D138,SALERYCODE,3,0)),(HG138+HH138))*(IF($D138=6,HJ138,((MIN((VLOOKUP($D138,SALERYCODE,5,0)),HJ138)))))))))/IF(AND($D138=2,'ראשי-פרטים כלליים וריכוז הוצאות'!$D$68&lt;&gt;4),1.2,1)</f>
        <v>0</v>
      </c>
      <c r="HM138" s="263"/>
      <c r="HN138" s="264"/>
      <c r="HO138" s="265"/>
      <c r="HP138" s="266"/>
      <c r="HQ138" s="267">
        <f t="shared" si="232"/>
        <v>0</v>
      </c>
      <c r="HR138" s="260">
        <f>+(IF(OR($B138=0,$C138=0,$D138=0,$DC$2&gt;$OE$1),0,IF(OR(HM138=0,HO138=0,HP138=0),0,MIN((VLOOKUP($D138,SALERYCODE,3,0))*(IF($D138=6,HP138,HO138))*((MIN((VLOOKUP($D138,SALERYCODE,5,0)),(IF($D138=6,HO138,HP138))))),MIN((VLOOKUP($D138,SALERYCODE,3,0)),(HM138+HN138))*(IF($D138=6,HP138,((MIN((VLOOKUP($D138,SALERYCODE,5,0)),HP138)))))))))/IF(AND($D138=2,'ראשי-פרטים כלליים וריכוז הוצאות'!$D$68&lt;&gt;4),1.2,1)</f>
        <v>0</v>
      </c>
      <c r="HS138" s="263"/>
      <c r="HT138" s="264"/>
      <c r="HU138" s="265"/>
      <c r="HV138" s="266"/>
      <c r="HW138" s="267">
        <f t="shared" si="233"/>
        <v>0</v>
      </c>
      <c r="HX138" s="260">
        <f>+(IF(OR($B138=0,$C138=0,$D138=0,$DC$2&gt;$OE$1),0,IF(OR(HS138=0,HU138=0,HV138=0),0,MIN((VLOOKUP($D138,SALERYCODE,3,0))*(IF($D138=6,HV138,HU138))*((MIN((VLOOKUP($D138,SALERYCODE,5,0)),(IF($D138=6,HU138,HV138))))),MIN((VLOOKUP($D138,SALERYCODE,3,0)),(HS138+HT138))*(IF($D138=6,HV138,((MIN((VLOOKUP($D138,SALERYCODE,5,0)),HV138)))))))))/IF(AND($D138=2,'ראשי-פרטים כלליים וריכוז הוצאות'!$D$68&lt;&gt;4),1.2,1)</f>
        <v>0</v>
      </c>
      <c r="HY138" s="263"/>
      <c r="HZ138" s="264"/>
      <c r="IA138" s="265"/>
      <c r="IB138" s="266"/>
      <c r="IC138" s="267">
        <f t="shared" si="234"/>
        <v>0</v>
      </c>
      <c r="ID138" s="260">
        <f>+(IF(OR($B138=0,$C138=0,$D138=0,$DC$2&gt;$OE$1),0,IF(OR(HY138=0,IA138=0,IB138=0),0,MIN((VLOOKUP($D138,SALERYCODE,3,0))*(IF($D138=6,IB138,IA138))*((MIN((VLOOKUP($D138,SALERYCODE,5,0)),(IF($D138=6,IA138,IB138))))),MIN((VLOOKUP($D138,SALERYCODE,3,0)),(HY138+HZ138))*(IF($D138=6,IB138,((MIN((VLOOKUP($D138,SALERYCODE,5,0)),IB138)))))))))/IF(AND($D138=2,'ראשי-פרטים כלליים וריכוז הוצאות'!$D$68&lt;&gt;4),1.2,1)</f>
        <v>0</v>
      </c>
      <c r="IE138" s="263"/>
      <c r="IF138" s="264"/>
      <c r="IG138" s="265"/>
      <c r="IH138" s="266"/>
      <c r="II138" s="267">
        <f t="shared" si="235"/>
        <v>0</v>
      </c>
      <c r="IJ138" s="260">
        <f>+(IF(OR($B138=0,$C138=0,$D138=0,$DC$2&gt;$OE$1),0,IF(OR(IE138=0,IG138=0,IH138=0),0,MIN((VLOOKUP($D138,SALERYCODE,3,0))*(IF($D138=6,IH138,IG138))*((MIN((VLOOKUP($D138,SALERYCODE,5,0)),(IF($D138=6,IG138,IH138))))),MIN((VLOOKUP($D138,SALERYCODE,3,0)),(IE138+IF138))*(IF($D138=6,IH138,((MIN((VLOOKUP($D138,SALERYCODE,5,0)),IH138)))))))))/IF(AND($D138=2,'ראשי-פרטים כלליים וריכוז הוצאות'!$D$68&lt;&gt;4),1.2,1)</f>
        <v>0</v>
      </c>
      <c r="IK138" s="263"/>
      <c r="IL138" s="264"/>
      <c r="IM138" s="265"/>
      <c r="IN138" s="266"/>
      <c r="IO138" s="267">
        <f t="shared" si="236"/>
        <v>0</v>
      </c>
      <c r="IP138" s="260">
        <f>+(IF(OR($B138=0,$C138=0,$D138=0,$DC$2&gt;$OE$1),0,IF(OR(IK138=0,IM138=0,IN138=0),0,MIN((VLOOKUP($D138,SALERYCODE,3,0))*(IF($D138=6,IN138,IM138))*((MIN((VLOOKUP($D138,SALERYCODE,5,0)),(IF($D138=6,IM138,IN138))))),MIN((VLOOKUP($D138,SALERYCODE,3,0)),(IK138+IL138))*(IF($D138=6,IN138,((MIN((VLOOKUP($D138,SALERYCODE,5,0)),IN138)))))))))/IF(AND($D138=2,'ראשי-פרטים כלליים וריכוז הוצאות'!$D$68&lt;&gt;4),1.2,1)</f>
        <v>0</v>
      </c>
      <c r="IQ138" s="263"/>
      <c r="IR138" s="264"/>
      <c r="IS138" s="265"/>
      <c r="IT138" s="266"/>
      <c r="IU138" s="267">
        <f t="shared" si="237"/>
        <v>0</v>
      </c>
      <c r="IV138" s="260">
        <f>+(IF(OR($B138=0,$C138=0,$D138=0,$DC$2&gt;$OE$1),0,IF(OR(IQ138=0,IS138=0,IT138=0),0,MIN((VLOOKUP($D138,SALERYCODE,3,0))*(IF($D138=6,IT138,IS138))*((MIN((VLOOKUP($D138,SALERYCODE,5,0)),(IF($D138=6,IS138,IT138))))),MIN((VLOOKUP($D138,SALERYCODE,3,0)),(IQ138+IR138))*(IF($D138=6,IT138,((MIN((VLOOKUP($D138,SALERYCODE,5,0)),IT138)))))))))/IF(AND($D138=2,'ראשי-פרטים כלליים וריכוז הוצאות'!$D$68&lt;&gt;4),1.2,1)</f>
        <v>0</v>
      </c>
      <c r="IW138" s="263"/>
      <c r="IX138" s="264"/>
      <c r="IY138" s="265"/>
      <c r="IZ138" s="266"/>
      <c r="JA138" s="267">
        <f t="shared" si="238"/>
        <v>0</v>
      </c>
      <c r="JB138" s="260">
        <f>+(IF(OR($B138=0,$C138=0,$D138=0,$DC$2&gt;$OE$1),0,IF(OR(IW138=0,IY138=0,IZ138=0),0,MIN((VLOOKUP($D138,SALERYCODE,3,0))*(IF($D138=6,IZ138,IY138))*((MIN((VLOOKUP($D138,SALERYCODE,5,0)),(IF($D138=6,IY138,IZ138))))),MIN((VLOOKUP($D138,SALERYCODE,3,0)),(IW138+IX138))*(IF($D138=6,IZ138,((MIN((VLOOKUP($D138,SALERYCODE,5,0)),IZ138)))))))))/IF(AND($D138=2,'ראשי-פרטים כלליים וריכוז הוצאות'!$D$68&lt;&gt;4),1.2,1)</f>
        <v>0</v>
      </c>
      <c r="JC138" s="263"/>
      <c r="JD138" s="264"/>
      <c r="JE138" s="265"/>
      <c r="JF138" s="266"/>
      <c r="JG138" s="267">
        <f t="shared" si="239"/>
        <v>0</v>
      </c>
      <c r="JH138" s="260">
        <f>+(IF(OR($B138=0,$C138=0,$D138=0,$DC$2&gt;$OE$1),0,IF(OR(JC138=0,JE138=0,JF138=0),0,MIN((VLOOKUP($D138,SALERYCODE,3,0))*(IF($D138=6,JF138,JE138))*((MIN((VLOOKUP($D138,SALERYCODE,5,0)),(IF($D138=6,JE138,JF138))))),MIN((VLOOKUP($D138,SALERYCODE,3,0)),(JC138+JD138))*(IF($D138=6,JF138,((MIN((VLOOKUP($D138,SALERYCODE,5,0)),JF138)))))))))/IF(AND($D138=2,'ראשי-פרטים כלליים וריכוז הוצאות'!$D$68&lt;&gt;4),1.2,1)</f>
        <v>0</v>
      </c>
      <c r="JI138" s="263"/>
      <c r="JJ138" s="264"/>
      <c r="JK138" s="265"/>
      <c r="JL138" s="266"/>
      <c r="JM138" s="267">
        <f t="shared" si="240"/>
        <v>0</v>
      </c>
      <c r="JN138" s="260">
        <f>+(IF(OR($B138=0,$C138=0,$D138=0,$DC$2&gt;$OE$1),0,IF(OR(JI138=0,JK138=0,JL138=0),0,MIN((VLOOKUP($D138,SALERYCODE,3,0))*(IF($D138=6,JL138,JK138))*((MIN((VLOOKUP($D138,SALERYCODE,5,0)),(IF($D138=6,JK138,JL138))))),MIN((VLOOKUP($D138,SALERYCODE,3,0)),(JI138+JJ138))*(IF($D138=6,JL138,((MIN((VLOOKUP($D138,SALERYCODE,5,0)),JL138)))))))))/IF(AND($D138=2,'ראשי-פרטים כלליים וריכוז הוצאות'!$D$68&lt;&gt;4),1.2,1)</f>
        <v>0</v>
      </c>
      <c r="JO138" s="263"/>
      <c r="JP138" s="264"/>
      <c r="JQ138" s="265"/>
      <c r="JR138" s="266"/>
      <c r="JS138" s="267">
        <f t="shared" si="241"/>
        <v>0</v>
      </c>
      <c r="JT138" s="260">
        <f>+(IF(OR($B138=0,$C138=0,$D138=0,$DC$2&gt;$OE$1),0,IF(OR(JO138=0,JQ138=0,JR138=0),0,MIN((VLOOKUP($D138,SALERYCODE,3,0))*(IF($D138=6,JR138,JQ138))*((MIN((VLOOKUP($D138,SALERYCODE,5,0)),(IF($D138=6,JQ138,JR138))))),MIN((VLOOKUP($D138,SALERYCODE,3,0)),(JO138+JP138))*(IF($D138=6,JR138,((MIN((VLOOKUP($D138,SALERYCODE,5,0)),JR138)))))))))/IF(AND($D138=2,'ראשי-פרטים כלליים וריכוז הוצאות'!$D$68&lt;&gt;4),1.2,1)</f>
        <v>0</v>
      </c>
      <c r="JU138" s="263"/>
      <c r="JV138" s="264"/>
      <c r="JW138" s="265"/>
      <c r="JX138" s="266"/>
      <c r="JY138" s="267">
        <f t="shared" si="242"/>
        <v>0</v>
      </c>
      <c r="JZ138" s="260">
        <f>+(IF(OR($B138=0,$C138=0,$D138=0,$DC$2&gt;$OE$1),0,IF(OR(JU138=0,JW138=0,JX138=0),0,MIN((VLOOKUP($D138,SALERYCODE,3,0))*(IF($D138=6,JX138,JW138))*((MIN((VLOOKUP($D138,SALERYCODE,5,0)),(IF($D138=6,JW138,JX138))))),MIN((VLOOKUP($D138,SALERYCODE,3,0)),(JU138+JV138))*(IF($D138=6,JX138,((MIN((VLOOKUP($D138,SALERYCODE,5,0)),JX138)))))))))/IF(AND($D138=2,'ראשי-פרטים כלליים וריכוז הוצאות'!$D$68&lt;&gt;4),1.2,1)</f>
        <v>0</v>
      </c>
      <c r="KA138" s="263"/>
      <c r="KB138" s="264"/>
      <c r="KC138" s="265"/>
      <c r="KD138" s="266"/>
      <c r="KE138" s="267">
        <f t="shared" si="243"/>
        <v>0</v>
      </c>
      <c r="KF138" s="260">
        <f>+(IF(OR($B138=0,$C138=0,$D138=0,$DC$2&gt;$OE$1),0,IF(OR(KA138=0,KC138=0,KD138=0),0,MIN((VLOOKUP($D138,SALERYCODE,3,0))*(IF($D138=6,KD138,KC138))*((MIN((VLOOKUP($D138,SALERYCODE,5,0)),(IF($D138=6,KC138,KD138))))),MIN((VLOOKUP($D138,SALERYCODE,3,0)),(KA138+KB138))*(IF($D138=6,KD138,((MIN((VLOOKUP($D138,SALERYCODE,5,0)),KD138)))))))))/IF(AND($D138=2,'ראשי-פרטים כלליים וריכוז הוצאות'!$D$68&lt;&gt;4),1.2,1)</f>
        <v>0</v>
      </c>
      <c r="KG138" s="263"/>
      <c r="KH138" s="264"/>
      <c r="KI138" s="265"/>
      <c r="KJ138" s="266"/>
      <c r="KK138" s="267">
        <f t="shared" si="244"/>
        <v>0</v>
      </c>
      <c r="KL138" s="260">
        <f>+(IF(OR($B138=0,$C138=0,$D138=0,$DC$2&gt;$OE$1),0,IF(OR(KG138=0,KI138=0,KJ138=0),0,MIN((VLOOKUP($D138,SALERYCODE,3,0))*(IF($D138=6,KJ138,KI138))*((MIN((VLOOKUP($D138,SALERYCODE,5,0)),(IF($D138=6,KI138,KJ138))))),MIN((VLOOKUP($D138,SALERYCODE,3,0)),(KG138+KH138))*(IF($D138=6,KJ138,((MIN((VLOOKUP($D138,SALERYCODE,5,0)),KJ138)))))))))/IF(AND($D138=2,'ראשי-פרטים כלליים וריכוז הוצאות'!$D$68&lt;&gt;4),1.2,1)</f>
        <v>0</v>
      </c>
      <c r="KM138" s="263"/>
      <c r="KN138" s="264"/>
      <c r="KO138" s="265"/>
      <c r="KP138" s="266"/>
      <c r="KQ138" s="267">
        <f t="shared" si="245"/>
        <v>0</v>
      </c>
      <c r="KR138" s="260">
        <f>+(IF(OR($B138=0,$C138=0,$D138=0,$DC$2&gt;$OE$1),0,IF(OR(KM138=0,KO138=0,KP138=0),0,MIN((VLOOKUP($D138,SALERYCODE,3,0))*(IF($D138=6,KP138,KO138))*((MIN((VLOOKUP($D138,SALERYCODE,5,0)),(IF($D138=6,KO138,KP138))))),MIN((VLOOKUP($D138,SALERYCODE,3,0)),(KM138+KN138))*(IF($D138=6,KP138,((MIN((VLOOKUP($D138,SALERYCODE,5,0)),KP138)))))))))/IF(AND($D138=2,'ראשי-פרטים כלליים וריכוז הוצאות'!$D$68&lt;&gt;4),1.2,1)</f>
        <v>0</v>
      </c>
      <c r="KS138" s="263"/>
      <c r="KT138" s="264"/>
      <c r="KU138" s="265"/>
      <c r="KV138" s="266"/>
      <c r="KW138" s="267">
        <f t="shared" si="246"/>
        <v>0</v>
      </c>
      <c r="KX138" s="260">
        <f>+(IF(OR($B138=0,$C138=0,$D138=0,$DC$2&gt;$OE$1),0,IF(OR(KS138=0,KU138=0,KV138=0),0,MIN((VLOOKUP($D138,SALERYCODE,3,0))*(IF($D138=6,KV138,KU138))*((MIN((VLOOKUP($D138,SALERYCODE,5,0)),(IF($D138=6,KU138,KV138))))),MIN((VLOOKUP($D138,SALERYCODE,3,0)),(KS138+KT138))*(IF($D138=6,KV138,((MIN((VLOOKUP($D138,SALERYCODE,5,0)),KV138)))))))))/IF(AND($D138=2,'ראשי-פרטים כלליים וריכוז הוצאות'!$D$68&lt;&gt;4),1.2,1)</f>
        <v>0</v>
      </c>
      <c r="KY138" s="263"/>
      <c r="KZ138" s="264"/>
      <c r="LA138" s="265"/>
      <c r="LB138" s="266"/>
      <c r="LC138" s="267">
        <f t="shared" si="247"/>
        <v>0</v>
      </c>
      <c r="LD138" s="260">
        <f>+(IF(OR($B138=0,$C138=0,$D138=0,$DC$2&gt;$OE$1),0,IF(OR(KY138=0,LA138=0,LB138=0),0,MIN((VLOOKUP($D138,SALERYCODE,3,0))*(IF($D138=6,LB138,LA138))*((MIN((VLOOKUP($D138,SALERYCODE,5,0)),(IF($D138=6,LA138,LB138))))),MIN((VLOOKUP($D138,SALERYCODE,3,0)),(KY138+KZ138))*(IF($D138=6,LB138,((MIN((VLOOKUP($D138,SALERYCODE,5,0)),LB138)))))))))/IF(AND($D138=2,'ראשי-פרטים כלליים וריכוז הוצאות'!$D$68&lt;&gt;4),1.2,1)</f>
        <v>0</v>
      </c>
      <c r="LE138" s="263"/>
      <c r="LF138" s="264"/>
      <c r="LG138" s="265"/>
      <c r="LH138" s="266"/>
      <c r="LI138" s="267">
        <f t="shared" si="248"/>
        <v>0</v>
      </c>
      <c r="LJ138" s="260">
        <f>+(IF(OR($B138=0,$C138=0,$D138=0,$DC$2&gt;$OE$1),0,IF(OR(LE138=0,LG138=0,LH138=0),0,MIN((VLOOKUP($D138,SALERYCODE,3,0))*(IF($D138=6,LH138,LG138))*((MIN((VLOOKUP($D138,SALERYCODE,5,0)),(IF($D138=6,LG138,LH138))))),MIN((VLOOKUP($D138,SALERYCODE,3,0)),(LE138+LF138))*(IF($D138=6,LH138,((MIN((VLOOKUP($D138,SALERYCODE,5,0)),LH138)))))))))/IF(AND($D138=2,'ראשי-פרטים כלליים וריכוז הוצאות'!$D$68&lt;&gt;4),1.2,1)</f>
        <v>0</v>
      </c>
      <c r="LK138" s="263"/>
      <c r="LL138" s="264"/>
      <c r="LM138" s="265"/>
      <c r="LN138" s="266"/>
      <c r="LO138" s="267">
        <f t="shared" si="249"/>
        <v>0</v>
      </c>
      <c r="LP138" s="260">
        <f>+(IF(OR($B138=0,$C138=0,$D138=0,$DC$2&gt;$OE$1),0,IF(OR(LK138=0,LM138=0,LN138=0),0,MIN((VLOOKUP($D138,SALERYCODE,3,0))*(IF($D138=6,LN138,LM138))*((MIN((VLOOKUP($D138,SALERYCODE,5,0)),(IF($D138=6,LM138,LN138))))),MIN((VLOOKUP($D138,SALERYCODE,3,0)),(LK138+LL138))*(IF($D138=6,LN138,((MIN((VLOOKUP($D138,SALERYCODE,5,0)),LN138)))))))))/IF(AND($D138=2,'ראשי-פרטים כלליים וריכוז הוצאות'!$D$68&lt;&gt;4),1.2,1)</f>
        <v>0</v>
      </c>
      <c r="LQ138" s="263"/>
      <c r="LR138" s="264"/>
      <c r="LS138" s="265"/>
      <c r="LT138" s="266"/>
      <c r="LU138" s="267">
        <f t="shared" si="250"/>
        <v>0</v>
      </c>
      <c r="LV138" s="260">
        <f>+(IF(OR($B138=0,$C138=0,$D138=0,$DC$2&gt;$OE$1),0,IF(OR(LQ138=0,LS138=0,LT138=0),0,MIN((VLOOKUP($D138,SALERYCODE,3,0))*(IF($D138=6,LT138,LS138))*((MIN((VLOOKUP($D138,SALERYCODE,5,0)),(IF($D138=6,LS138,LT138))))),MIN((VLOOKUP($D138,SALERYCODE,3,0)),(LQ138+LR138))*(IF($D138=6,LT138,((MIN((VLOOKUP($D138,SALERYCODE,5,0)),LT138)))))))))/IF(AND($D138=2,'ראשי-פרטים כלליים וריכוז הוצאות'!$D$68&lt;&gt;4),1.2,1)</f>
        <v>0</v>
      </c>
      <c r="LW138" s="263"/>
      <c r="LX138" s="264"/>
      <c r="LY138" s="265"/>
      <c r="LZ138" s="266"/>
      <c r="MA138" s="267">
        <f t="shared" si="251"/>
        <v>0</v>
      </c>
      <c r="MB138" s="260">
        <f>+(IF(OR($B138=0,$C138=0,$D138=0,$DC$2&gt;$OE$1),0,IF(OR(LW138=0,LY138=0,LZ138=0),0,MIN((VLOOKUP($D138,SALERYCODE,3,0))*(IF($D138=6,LZ138,LY138))*((MIN((VLOOKUP($D138,SALERYCODE,5,0)),(IF($D138=6,LY138,LZ138))))),MIN((VLOOKUP($D138,SALERYCODE,3,0)),(LW138+LX138))*(IF($D138=6,LZ138,((MIN((VLOOKUP($D138,SALERYCODE,5,0)),LZ138)))))))))/IF(AND($D138=2,'ראשי-פרטים כלליים וריכוז הוצאות'!$D$68&lt;&gt;4),1.2,1)</f>
        <v>0</v>
      </c>
      <c r="MC138" s="263"/>
      <c r="MD138" s="264"/>
      <c r="ME138" s="265"/>
      <c r="MF138" s="266"/>
      <c r="MG138" s="267">
        <f t="shared" si="252"/>
        <v>0</v>
      </c>
      <c r="MH138" s="260">
        <f>+(IF(OR($B138=0,$C138=0,$D138=0,$DC$2&gt;$OE$1),0,IF(OR(MC138=0,ME138=0,MF138=0),0,MIN((VLOOKUP($D138,SALERYCODE,3,0))*(IF($D138=6,MF138,ME138))*((MIN((VLOOKUP($D138,SALERYCODE,5,0)),(IF($D138=6,ME138,MF138))))),MIN((VLOOKUP($D138,SALERYCODE,3,0)),(MC138+MD138))*(IF($D138=6,MF138,((MIN((VLOOKUP($D138,SALERYCODE,5,0)),MF138)))))))))/IF(AND($D138=2,'ראשי-פרטים כלליים וריכוז הוצאות'!$D$68&lt;&gt;4),1.2,1)</f>
        <v>0</v>
      </c>
      <c r="MI138" s="263"/>
      <c r="MJ138" s="264"/>
      <c r="MK138" s="265"/>
      <c r="ML138" s="266"/>
      <c r="MM138" s="267">
        <f t="shared" si="253"/>
        <v>0</v>
      </c>
      <c r="MN138" s="260">
        <f>+(IF(OR($B138=0,$C138=0,$D138=0,$DC$2&gt;$OE$1),0,IF(OR(MI138=0,MK138=0,ML138=0),0,MIN((VLOOKUP($D138,SALERYCODE,3,0))*(IF($D138=6,ML138,MK138))*((MIN((VLOOKUP($D138,SALERYCODE,5,0)),(IF($D138=6,MK138,ML138))))),MIN((VLOOKUP($D138,SALERYCODE,3,0)),(MI138+MJ138))*(IF($D138=6,ML138,((MIN((VLOOKUP($D138,SALERYCODE,5,0)),ML138)))))))))/IF(AND($D138=2,'ראשי-פרטים כלליים וריכוז הוצאות'!$D$68&lt;&gt;4),1.2,1)</f>
        <v>0</v>
      </c>
      <c r="MO138" s="263"/>
      <c r="MP138" s="264"/>
      <c r="MQ138" s="265"/>
      <c r="MR138" s="266"/>
      <c r="MS138" s="267">
        <f t="shared" si="254"/>
        <v>0</v>
      </c>
      <c r="MT138" s="260">
        <f>+(IF(OR($B138=0,$C138=0,$D138=0,$DC$2&gt;$OE$1),0,IF(OR(MO138=0,MQ138=0,MR138=0),0,MIN((VLOOKUP($D138,SALERYCODE,3,0))*(IF($D138=6,MR138,MQ138))*((MIN((VLOOKUP($D138,SALERYCODE,5,0)),(IF($D138=6,MQ138,MR138))))),MIN((VLOOKUP($D138,SALERYCODE,3,0)),(MO138+MP138))*(IF($D138=6,MR138,((MIN((VLOOKUP($D138,SALERYCODE,5,0)),MR138)))))))))/IF(AND($D138=2,'ראשי-פרטים כלליים וריכוז הוצאות'!$D$68&lt;&gt;4),1.2,1)</f>
        <v>0</v>
      </c>
      <c r="MU138" s="263"/>
      <c r="MV138" s="264"/>
      <c r="MW138" s="265"/>
      <c r="MX138" s="266"/>
      <c r="MY138" s="267">
        <f t="shared" si="255"/>
        <v>0</v>
      </c>
      <c r="MZ138" s="260">
        <f>+(IF(OR($B138=0,$C138=0,$D138=0,$DC$2&gt;$OE$1),0,IF(OR(MU138=0,MW138=0,MX138=0),0,MIN((VLOOKUP($D138,SALERYCODE,3,0))*(IF($D138=6,MX138,MW138))*((MIN((VLOOKUP($D138,SALERYCODE,5,0)),(IF($D138=6,MW138,MX138))))),MIN((VLOOKUP($D138,SALERYCODE,3,0)),(MU138+MV138))*(IF($D138=6,MX138,((MIN((VLOOKUP($D138,SALERYCODE,5,0)),MX138)))))))))/IF(AND($D138=2,'ראשי-פרטים כלליים וריכוז הוצאות'!$D$68&lt;&gt;4),1.2,1)</f>
        <v>0</v>
      </c>
      <c r="NA138" s="263"/>
      <c r="NB138" s="264"/>
      <c r="NC138" s="265"/>
      <c r="ND138" s="266"/>
      <c r="NE138" s="267">
        <f t="shared" si="256"/>
        <v>0</v>
      </c>
      <c r="NF138" s="260">
        <f>+(IF(OR($B138=0,$C138=0,$D138=0,$DC$2&gt;$OE$1),0,IF(OR(NA138=0,NC138=0,ND138=0),0,MIN((VLOOKUP($D138,SALERYCODE,3,0))*(IF($D138=6,ND138,NC138))*((MIN((VLOOKUP($D138,SALERYCODE,5,0)),(IF($D138=6,NC138,ND138))))),MIN((VLOOKUP($D138,SALERYCODE,3,0)),(NA138+NB138))*(IF($D138=6,ND138,((MIN((VLOOKUP($D138,SALERYCODE,5,0)),ND138)))))))))/IF(AND($D138=2,'ראשי-פרטים כלליים וריכוז הוצאות'!$D$68&lt;&gt;4),1.2,1)</f>
        <v>0</v>
      </c>
      <c r="NG138" s="263"/>
      <c r="NH138" s="264"/>
      <c r="NI138" s="265"/>
      <c r="NJ138" s="266"/>
      <c r="NK138" s="267">
        <f t="shared" si="257"/>
        <v>0</v>
      </c>
      <c r="NL138" s="260">
        <f>+(IF(OR($B138=0,$C138=0,$D138=0,$DC$2&gt;$OE$1),0,IF(OR(NG138=0,NI138=0,NJ138=0),0,MIN((VLOOKUP($D138,SALERYCODE,3,0))*(IF($D138=6,NJ138,NI138))*((MIN((VLOOKUP($D138,SALERYCODE,5,0)),(IF($D138=6,NI138,NJ138))))),MIN((VLOOKUP($D138,SALERYCODE,3,0)),(NG138+NH138))*(IF($D138=6,NJ138,((MIN((VLOOKUP($D138,SALERYCODE,5,0)),NJ138)))))))))/IF(AND($D138=2,'ראשי-פרטים כלליים וריכוז הוצאות'!$D$68&lt;&gt;4),1.2,1)</f>
        <v>0</v>
      </c>
      <c r="NM138" s="263"/>
      <c r="NN138" s="264"/>
      <c r="NO138" s="265"/>
      <c r="NP138" s="266"/>
      <c r="NQ138" s="267">
        <f t="shared" si="258"/>
        <v>0</v>
      </c>
      <c r="NR138" s="260">
        <f>+(IF(OR($B138=0,$C138=0,$D138=0,$DC$2&gt;$OE$1),0,IF(OR(NM138=0,NO138=0,NP138=0),0,MIN((VLOOKUP($D138,SALERYCODE,3,0))*(IF($D138=6,NP138,NO138))*((MIN((VLOOKUP($D138,SALERYCODE,5,0)),(IF($D138=6,NO138,NP138))))),MIN((VLOOKUP($D138,SALERYCODE,3,0)),(NM138+NN138))*(IF($D138=6,NP138,((MIN((VLOOKUP($D138,SALERYCODE,5,0)),NP138)))))))))/IF(AND($D138=2,'ראשי-פרטים כלליים וריכוז הוצאות'!$D$68&lt;&gt;4),1.2,1)</f>
        <v>0</v>
      </c>
      <c r="NS138" s="263"/>
      <c r="NT138" s="264"/>
      <c r="NU138" s="265"/>
      <c r="NV138" s="266"/>
      <c r="NW138" s="267">
        <f t="shared" si="259"/>
        <v>0</v>
      </c>
      <c r="NX138" s="260">
        <f>+(IF(OR($B138=0,$C138=0,$D138=0,$DC$2&gt;$OE$1),0,IF(OR(NS138=0,NU138=0,NV138=0),0,MIN((VLOOKUP($D138,SALERYCODE,3,0))*(IF($D138=6,NV138,NU138))*((MIN((VLOOKUP($D138,SALERYCODE,5,0)),(IF($D138=6,NU138,NV138))))),MIN((VLOOKUP($D138,SALERYCODE,3,0)),(NS138+NT138))*(IF($D138=6,NV138,((MIN((VLOOKUP($D138,SALERYCODE,5,0)),NV138)))))))))/IF(AND($D138=2,'ראשי-פרטים כלליים וריכוז הוצאות'!$D$68&lt;&gt;4),1.2,1)</f>
        <v>0</v>
      </c>
      <c r="NY138" s="263"/>
      <c r="NZ138" s="264"/>
      <c r="OA138" s="265"/>
      <c r="OB138" s="266"/>
      <c r="OC138" s="267">
        <f t="shared" si="260"/>
        <v>0</v>
      </c>
      <c r="OD138" s="260">
        <f>+(IF(OR($B138=0,$C138=0,$D138=0,$DC$2&gt;$OE$1),0,IF(OR(NY138=0,OA138=0,OB138=0),0,MIN((VLOOKUP($D138,SALERYCODE,3,0))*(IF($D138=6,OB138,OA138))*((MIN((VLOOKUP($D138,SALERYCODE,5,0)),(IF($D138=6,OA138,OB138))))),MIN((VLOOKUP($D138,SALERYCODE,3,0)),(NY138+NZ138))*(IF($D138=6,OB138,((MIN((VLOOKUP($D138,SALERYCODE,5,0)),OB138)))))))))/IF(AND($D138=2,'ראשי-פרטים כלליים וריכוז הוצאות'!$D$68&lt;&gt;4),1.2,1)</f>
        <v>0</v>
      </c>
      <c r="OE138" s="275">
        <f t="shared" si="266"/>
        <v>0</v>
      </c>
      <c r="OF138" s="283">
        <f t="shared" si="267"/>
        <v>9.9999999999999995E-7</v>
      </c>
      <c r="OG138" s="276">
        <f t="shared" si="268"/>
        <v>0</v>
      </c>
      <c r="OH138" s="275">
        <f t="shared" si="269"/>
        <v>0</v>
      </c>
      <c r="OI138" s="275">
        <v>0</v>
      </c>
      <c r="OJ138" s="258">
        <f t="shared" si="270"/>
        <v>0</v>
      </c>
      <c r="OK138" s="284"/>
      <c r="OL138" s="116">
        <f>MIN(OJ138+OK138*OF138*OE138/$OL$1/IF(AND($D138=2,'ראשי-פרטים כלליים וריכוז הוצאות'!$D$68&lt;&gt;4),1.2,1),IF($D138&gt;0,VLOOKUP($D138,SALERYCODE,3,0)*12*OG138,0))</f>
        <v>0</v>
      </c>
      <c r="OM138" s="95">
        <f t="shared" si="261"/>
        <v>0</v>
      </c>
      <c r="ON138" s="11">
        <f t="shared" si="262"/>
        <v>0</v>
      </c>
      <c r="OO138" s="11">
        <f t="shared" si="263"/>
        <v>0</v>
      </c>
      <c r="OP138" s="22">
        <f t="shared" si="264"/>
        <v>0</v>
      </c>
      <c r="OQ138" s="11">
        <f t="shared" si="265"/>
        <v>0</v>
      </c>
      <c r="OR138" s="11" t="e">
        <f>#REF!</f>
        <v>#REF!</v>
      </c>
      <c r="OS138" s="35" t="e">
        <f>#REF!-OP138</f>
        <v>#REF!</v>
      </c>
      <c r="OT138" s="35" t="e">
        <f>OS138-#REF!</f>
        <v>#REF!</v>
      </c>
      <c r="OU138" s="43" t="e">
        <f>IF(AND(OP138&gt;0,(OS138=#REF!-OP138)),"מועסק פחות מ-10% מזמנו במופ","")</f>
        <v>#REF!</v>
      </c>
    </row>
    <row r="139" spans="1:411" ht="24" hidden="1" customHeight="1" outlineLevel="1" x14ac:dyDescent="0.2">
      <c r="A139" s="282">
        <v>136</v>
      </c>
      <c r="B139" s="269"/>
      <c r="C139" s="270"/>
      <c r="D139" s="271"/>
      <c r="E139" s="263"/>
      <c r="F139" s="264"/>
      <c r="G139" s="265"/>
      <c r="H139" s="266"/>
      <c r="I139" s="267">
        <f t="shared" si="196"/>
        <v>0</v>
      </c>
      <c r="J139" s="260">
        <f>(IF(OR($B139=0,$C139=0,$D139=0,$E$2&gt;$OE$1),0,IF(OR($E139=0,$G139=0,$H139=0),0,MIN((VLOOKUP($D139,SALERYCODE,3,0))*(IF($D139=6,$H139,$G139))*((MIN((VLOOKUP($D139,SALERYCODE,5,0)),(IF($D139=6,$G139,$H139))))),MIN((VLOOKUP($D139,SALERYCODE,3,0)),($E139+$F139))*(IF($D139=6,$H139,((MIN((VLOOKUP($D139,SALERYCODE,5,0)),$H139)))))))))/IF(AND($D139=2,'ראשי-פרטים כלליים וריכוז הוצאות'!$D$68&lt;&gt;4),1.2,1)</f>
        <v>0</v>
      </c>
      <c r="K139" s="263"/>
      <c r="L139" s="264"/>
      <c r="M139" s="265"/>
      <c r="N139" s="266"/>
      <c r="O139" s="267">
        <f t="shared" si="197"/>
        <v>0</v>
      </c>
      <c r="P139" s="260">
        <f>+(IF(OR($B139=0,$C139=0,$D139=0,$K$2&gt;$OE$1),0,IF(OR($K139=0,$M139=0,$N139=0),0,MIN((VLOOKUP($D139,SALERYCODE,3,0))*(IF($D139=6,$N139,$M139))*((MIN((VLOOKUP($D139,SALERYCODE,5,0)),(IF($D139=6,$M139,$N139))))),MIN((VLOOKUP($D139,SALERYCODE,3,0)),($K139+$L139))*(IF($D139=6,$N139,((MIN((VLOOKUP($D139,SALERYCODE,5,0)),$N139)))))))))/IF(AND($D139=2,'ראשי-פרטים כלליים וריכוז הוצאות'!$D$68&lt;&gt;4),1.2,1)</f>
        <v>0</v>
      </c>
      <c r="Q139" s="263"/>
      <c r="R139" s="264"/>
      <c r="S139" s="265"/>
      <c r="T139" s="266"/>
      <c r="U139" s="267">
        <f t="shared" si="198"/>
        <v>0</v>
      </c>
      <c r="V139" s="260">
        <f>+(IF(OR($B139=0,$C139=0,$D139=0,$Q$2&gt;$OE$1),0,IF(OR(Q139=0,S139=0,T139=0),0,MIN((VLOOKUP($D139,SALERYCODE,3,0))*(IF($D139=6,T139,S139))*((MIN((VLOOKUP($D139,SALERYCODE,5,0)),(IF($D139=6,S139,T139))))),MIN((VLOOKUP($D139,SALERYCODE,3,0)),(Q139+R139))*(IF($D139=6,T139,((MIN((VLOOKUP($D139,SALERYCODE,5,0)),T139)))))))))/IF(AND($D139=2,'ראשי-פרטים כלליים וריכוז הוצאות'!$D$68&lt;&gt;4),1.2,1)</f>
        <v>0</v>
      </c>
      <c r="W139" s="263"/>
      <c r="X139" s="264"/>
      <c r="Y139" s="265"/>
      <c r="Z139" s="266"/>
      <c r="AA139" s="267">
        <f t="shared" si="199"/>
        <v>0</v>
      </c>
      <c r="AB139" s="260">
        <f>+(IF(OR($B139=0,$C139=0,$D139=0,$W$2&gt;$OE$1),0,IF(OR(W139=0,Y139=0,Z139=0),0,MIN((VLOOKUP($D139,SALERYCODE,3,0))*(IF($D139=6,Z139,Y139))*((MIN((VLOOKUP($D139,SALERYCODE,5,0)),(IF($D139=6,Y139,Z139))))),MIN((VLOOKUP($D139,SALERYCODE,3,0)),(W139+X139))*(IF($D139=6,Z139,((MIN((VLOOKUP($D139,SALERYCODE,5,0)),Z139)))))))))/IF(AND($D139=2,'ראשי-פרטים כלליים וריכוז הוצאות'!$D$68&lt;&gt;4),1.2,1)</f>
        <v>0</v>
      </c>
      <c r="AC139" s="263"/>
      <c r="AD139" s="264"/>
      <c r="AE139" s="265"/>
      <c r="AF139" s="266"/>
      <c r="AG139" s="267">
        <f t="shared" si="200"/>
        <v>0</v>
      </c>
      <c r="AH139" s="260">
        <f>+(IF(OR($B139=0,$C139=0,$D139=0,$AC$2&gt;$OE$1),0,IF(OR(AC139=0,AE139=0,AF139=0),0,MIN((VLOOKUP($D139,SALERYCODE,3,0))*(IF($D139=6,AF139,AE139))*((MIN((VLOOKUP($D139,SALERYCODE,5,0)),(IF($D139=6,AE139,AF139))))),MIN((VLOOKUP($D139,SALERYCODE,3,0)),(AC139+AD139))*(IF($D139=6,AF139,((MIN((VLOOKUP($D139,SALERYCODE,5,0)),AF139)))))))))/IF(AND($D139=2,'ראשי-פרטים כלליים וריכוז הוצאות'!$D$68&lt;&gt;4),1.2,1)</f>
        <v>0</v>
      </c>
      <c r="AI139" s="263"/>
      <c r="AJ139" s="264"/>
      <c r="AK139" s="265"/>
      <c r="AL139" s="266"/>
      <c r="AM139" s="267">
        <f t="shared" si="201"/>
        <v>0</v>
      </c>
      <c r="AN139" s="260">
        <f>+(IF(OR($B139=0,$C139=0,$D139=0,$AI$2&gt;$OE$1),0,IF(OR(AI139=0,AK139=0,AL139=0),0,MIN((VLOOKUP($D139,SALERYCODE,3,0))*(IF($D139=6,AL139,AK139))*((MIN((VLOOKUP($D139,SALERYCODE,5,0)),(IF($D139=6,AK139,AL139))))),MIN((VLOOKUP($D139,SALERYCODE,3,0)),(AI139+AJ139))*(IF($D139=6,AL139,((MIN((VLOOKUP($D139,SALERYCODE,5,0)),AL139)))))))))/IF(AND($D139=2,'ראשי-פרטים כלליים וריכוז הוצאות'!$D$68&lt;&gt;4),1.2,1)</f>
        <v>0</v>
      </c>
      <c r="AO139" s="263"/>
      <c r="AP139" s="264"/>
      <c r="AQ139" s="265"/>
      <c r="AR139" s="266"/>
      <c r="AS139" s="267">
        <f t="shared" si="202"/>
        <v>0</v>
      </c>
      <c r="AT139" s="260">
        <f>+(IF(OR($B139=0,$C139=0,$D139=0,$AO$2&gt;$OE$1),0,IF(OR(AO139=0,AQ139=0,AR139=0),0,MIN((VLOOKUP($D139,SALERYCODE,3,0))*(IF($D139=6,AR139,AQ139))*((MIN((VLOOKUP($D139,SALERYCODE,5,0)),(IF($D139=6,AQ139,AR139))))),MIN((VLOOKUP($D139,SALERYCODE,3,0)),(AO139+AP139))*(IF($D139=6,AR139,((MIN((VLOOKUP($D139,SALERYCODE,5,0)),AR139)))))))))/IF(AND($D139=2,'ראשי-פרטים כלליים וריכוז הוצאות'!$D$68&lt;&gt;4),1.2,1)</f>
        <v>0</v>
      </c>
      <c r="AU139" s="263"/>
      <c r="AV139" s="264"/>
      <c r="AW139" s="265"/>
      <c r="AX139" s="266"/>
      <c r="AY139" s="267">
        <f t="shared" si="203"/>
        <v>0</v>
      </c>
      <c r="AZ139" s="260">
        <f>+(IF(OR($B139=0,$C139=0,$D139=0,$AU$2&gt;$OE$1),0,IF(OR(AU139=0,AW139=0,AX139=0),0,MIN((VLOOKUP($D139,SALERYCODE,3,0))*(IF($D139=6,AX139,AW139))*((MIN((VLOOKUP($D139,SALERYCODE,5,0)),(IF($D139=6,AW139,AX139))))),MIN((VLOOKUP($D139,SALERYCODE,3,0)),(AU139+AV139))*(IF($D139=6,AX139,((MIN((VLOOKUP($D139,SALERYCODE,5,0)),AX139)))))))))/IF(AND($D139=2,'ראשי-פרטים כלליים וריכוז הוצאות'!$D$68&lt;&gt;4),1.2,1)</f>
        <v>0</v>
      </c>
      <c r="BA139" s="263"/>
      <c r="BB139" s="264"/>
      <c r="BC139" s="265"/>
      <c r="BD139" s="266"/>
      <c r="BE139" s="267">
        <f t="shared" si="204"/>
        <v>0</v>
      </c>
      <c r="BF139" s="260">
        <f>+(IF(OR($B139=0,$C139=0,$D139=0,$BA$2&gt;$OE$1),0,IF(OR(BA139=0,BC139=0,BD139=0),0,MIN((VLOOKUP($D139,SALERYCODE,3,0))*(IF($D139=6,BD139,BC139))*((MIN((VLOOKUP($D139,SALERYCODE,5,0)),(IF($D139=6,BC139,BD139))))),MIN((VLOOKUP($D139,SALERYCODE,3,0)),(BA139+BB139))*(IF($D139=6,BD139,((MIN((VLOOKUP($D139,SALERYCODE,5,0)),BD139)))))))))/IF(AND($D139=2,'ראשי-פרטים כלליים וריכוז הוצאות'!$D$68&lt;&gt;4),1.2,1)</f>
        <v>0</v>
      </c>
      <c r="BG139" s="263"/>
      <c r="BH139" s="264"/>
      <c r="BI139" s="265"/>
      <c r="BJ139" s="266"/>
      <c r="BK139" s="267">
        <f t="shared" si="205"/>
        <v>0</v>
      </c>
      <c r="BL139" s="260">
        <f>+(IF(OR($B139=0,$C139=0,$D139=0,$BG$2&gt;$OE$1),0,IF(OR(BG139=0,BI139=0,BJ139=0),0,MIN((VLOOKUP($D139,SALERYCODE,3,0))*(IF($D139=6,BJ139,BI139))*((MIN((VLOOKUP($D139,SALERYCODE,5,0)),(IF($D139=6,BI139,BJ139))))),MIN((VLOOKUP($D139,SALERYCODE,3,0)),(BG139+BH139))*(IF($D139=6,BJ139,((MIN((VLOOKUP($D139,SALERYCODE,5,0)),BJ139)))))))))/IF(AND($D139=2,'ראשי-פרטים כלליים וריכוז הוצאות'!$D$68&lt;&gt;4),1.2,1)</f>
        <v>0</v>
      </c>
      <c r="BM139" s="263"/>
      <c r="BN139" s="264"/>
      <c r="BO139" s="265"/>
      <c r="BP139" s="266"/>
      <c r="BQ139" s="267">
        <f t="shared" si="206"/>
        <v>0</v>
      </c>
      <c r="BR139" s="260">
        <f>+(IF(OR($B139=0,$C139=0,$D139=0,$BM$2&gt;$OE$1),0,IF(OR(BM139=0,BO139=0,BP139=0),0,MIN((VLOOKUP($D139,SALERYCODE,3,0))*(IF($D139=6,BP139,BO139))*((MIN((VLOOKUP($D139,SALERYCODE,5,0)),(IF($D139=6,BO139,BP139))))),MIN((VLOOKUP($D139,SALERYCODE,3,0)),(BM139+BN139))*(IF($D139=6,BP139,((MIN((VLOOKUP($D139,SALERYCODE,5,0)),BP139)))))))))/IF(AND($D139=2,'ראשי-פרטים כלליים וריכוז הוצאות'!$D$68&lt;&gt;4),1.2,1)</f>
        <v>0</v>
      </c>
      <c r="BS139" s="263"/>
      <c r="BT139" s="264"/>
      <c r="BU139" s="265"/>
      <c r="BV139" s="266"/>
      <c r="BW139" s="267">
        <f t="shared" si="207"/>
        <v>0</v>
      </c>
      <c r="BX139" s="260">
        <f>+(IF(OR($B139=0,$C139=0,$D139=0,$BS$2&gt;$OE$1),0,IF(OR(BS139=0,BU139=0,BV139=0),0,MIN((VLOOKUP($D139,SALERYCODE,3,0))*(IF($D139=6,BV139,BU139))*((MIN((VLOOKUP($D139,SALERYCODE,5,0)),(IF($D139=6,BU139,BV139))))),MIN((VLOOKUP($D139,SALERYCODE,3,0)),(BS139+BT139))*(IF($D139=6,BV139,((MIN((VLOOKUP($D139,SALERYCODE,5,0)),BV139)))))))))/IF(AND($D139=2,'ראשי-פרטים כלליים וריכוז הוצאות'!$D$68&lt;&gt;4),1.2,1)</f>
        <v>0</v>
      </c>
      <c r="BY139" s="263"/>
      <c r="BZ139" s="264"/>
      <c r="CA139" s="265"/>
      <c r="CB139" s="266"/>
      <c r="CC139" s="267">
        <f t="shared" si="208"/>
        <v>0</v>
      </c>
      <c r="CD139" s="260">
        <f>+(IF(OR($B139=0,$C139=0,$D139=0,$BY$2&gt;$OE$1),0,IF(OR(BY139=0,CA139=0,CB139=0),0,MIN((VLOOKUP($D139,SALERYCODE,3,0))*(IF($D139=6,CB139,CA139))*((MIN((VLOOKUP($D139,SALERYCODE,5,0)),(IF($D139=6,CA139,CB139))))),MIN((VLOOKUP($D139,SALERYCODE,3,0)),(BY139+BZ139))*(IF($D139=6,CB139,((MIN((VLOOKUP($D139,SALERYCODE,5,0)),CB139)))))))))/IF(AND($D139=2,'ראשי-פרטים כלליים וריכוז הוצאות'!$D$68&lt;&gt;4),1.2,1)</f>
        <v>0</v>
      </c>
      <c r="CE139" s="263"/>
      <c r="CF139" s="264"/>
      <c r="CG139" s="265"/>
      <c r="CH139" s="266"/>
      <c r="CI139" s="267">
        <f t="shared" si="209"/>
        <v>0</v>
      </c>
      <c r="CJ139" s="260">
        <f>+(IF(OR($B139=0,$C139=0,$D139=0,$CE$2&gt;$OE$1),0,IF(OR(CE139=0,CG139=0,CH139=0),0,MIN((VLOOKUP($D139,SALERYCODE,3,0))*(IF($D139=6,CH139,CG139))*((MIN((VLOOKUP($D139,SALERYCODE,5,0)),(IF($D139=6,CG139,CH139))))),MIN((VLOOKUP($D139,SALERYCODE,3,0)),(CE139+CF139))*(IF($D139=6,CH139,((MIN((VLOOKUP($D139,SALERYCODE,5,0)),CH139)))))))))/IF(AND($D139=2,'ראשי-פרטים כלליים וריכוז הוצאות'!$D$68&lt;&gt;4),1.2,1)</f>
        <v>0</v>
      </c>
      <c r="CK139" s="263"/>
      <c r="CL139" s="264"/>
      <c r="CM139" s="265"/>
      <c r="CN139" s="266"/>
      <c r="CO139" s="267">
        <f t="shared" si="210"/>
        <v>0</v>
      </c>
      <c r="CP139" s="260">
        <f>+(IF(OR($B139=0,$C139=0,$D139=0,$CK$2&gt;$OE$1),0,IF(OR(CK139=0,CM139=0,CN139=0),0,MIN((VLOOKUP($D139,SALERYCODE,3,0))*(IF($D139=6,CN139,CM139))*((MIN((VLOOKUP($D139,SALERYCODE,5,0)),(IF($D139=6,CM139,CN139))))),MIN((VLOOKUP($D139,SALERYCODE,3,0)),(CK139+CL139))*(IF($D139=6,CN139,((MIN((VLOOKUP($D139,SALERYCODE,5,0)),CN139)))))))))/IF(AND($D139=2,'ראשי-פרטים כלליים וריכוז הוצאות'!$D$68&lt;&gt;4),1.2,1)</f>
        <v>0</v>
      </c>
      <c r="CQ139" s="263"/>
      <c r="CR139" s="264"/>
      <c r="CS139" s="265"/>
      <c r="CT139" s="266"/>
      <c r="CU139" s="267">
        <f t="shared" si="211"/>
        <v>0</v>
      </c>
      <c r="CV139" s="260">
        <f>+(IF(OR($B139=0,$C139=0,$D139=0,$CQ$2&gt;$OE$1),0,IF(OR(CQ139=0,CS139=0,CT139=0),0,MIN((VLOOKUP($D139,SALERYCODE,3,0))*(IF($D139=6,CT139,CS139))*((MIN((VLOOKUP($D139,SALERYCODE,5,0)),(IF($D139=6,CS139,CT139))))),MIN((VLOOKUP($D139,SALERYCODE,3,0)),(CQ139+CR139))*(IF($D139=6,CT139,((MIN((VLOOKUP($D139,SALERYCODE,5,0)),CT139)))))))))/IF(AND($D139=2,'ראשי-פרטים כלליים וריכוז הוצאות'!$D$68&lt;&gt;4),1.2,1)</f>
        <v>0</v>
      </c>
      <c r="CW139" s="263"/>
      <c r="CX139" s="264"/>
      <c r="CY139" s="265"/>
      <c r="CZ139" s="266"/>
      <c r="DA139" s="267">
        <f t="shared" si="212"/>
        <v>0</v>
      </c>
      <c r="DB139" s="260">
        <f>+(IF(OR($B139=0,$C139=0,$D139=0,$CW$2&gt;$OE$1),0,IF(OR(CW139=0,CY139=0,CZ139=0),0,MIN((VLOOKUP($D139,SALERYCODE,3,0))*(IF($D139=6,CZ139,CY139))*((MIN((VLOOKUP($D139,SALERYCODE,5,0)),(IF($D139=6,CY139,CZ139))))),MIN((VLOOKUP($D139,SALERYCODE,3,0)),(CW139+CX139))*(IF($D139=6,CZ139,((MIN((VLOOKUP($D139,SALERYCODE,5,0)),CZ139)))))))))/IF(AND($D139=2,'ראשי-פרטים כלליים וריכוז הוצאות'!$D$68&lt;&gt;4),1.2,1)</f>
        <v>0</v>
      </c>
      <c r="DC139" s="263"/>
      <c r="DD139" s="264"/>
      <c r="DE139" s="265"/>
      <c r="DF139" s="266"/>
      <c r="DG139" s="267">
        <f t="shared" si="213"/>
        <v>0</v>
      </c>
      <c r="DH139" s="260">
        <f>+(IF(OR($B139=0,$C139=0,$D139=0,$DC$2&gt;$OE$1),0,IF(OR(DC139=0,DE139=0,DF139=0),0,MIN((VLOOKUP($D139,SALERYCODE,3,0))*(IF($D139=6,DF139,DE139))*((MIN((VLOOKUP($D139,SALERYCODE,5,0)),(IF($D139=6,DE139,DF139))))),MIN((VLOOKUP($D139,SALERYCODE,3,0)),(DC139+DD139))*(IF($D139=6,DF139,((MIN((VLOOKUP($D139,SALERYCODE,5,0)),DF139)))))))))/IF(AND($D139=2,'ראשי-פרטים כלליים וריכוז הוצאות'!$D$68&lt;&gt;4),1.2,1)</f>
        <v>0</v>
      </c>
      <c r="DI139" s="263"/>
      <c r="DJ139" s="264"/>
      <c r="DK139" s="265"/>
      <c r="DL139" s="266"/>
      <c r="DM139" s="267">
        <f t="shared" si="214"/>
        <v>0</v>
      </c>
      <c r="DN139" s="260">
        <f>+(IF(OR($B139=0,$C139=0,$D139=0,$DC$2&gt;$OE$1),0,IF(OR(DI139=0,DK139=0,DL139=0),0,MIN((VLOOKUP($D139,SALERYCODE,3,0))*(IF($D139=6,DL139,DK139))*((MIN((VLOOKUP($D139,SALERYCODE,5,0)),(IF($D139=6,DK139,DL139))))),MIN((VLOOKUP($D139,SALERYCODE,3,0)),(DI139+DJ139))*(IF($D139=6,DL139,((MIN((VLOOKUP($D139,SALERYCODE,5,0)),DL139)))))))))/IF(AND($D139=2,'ראשי-פרטים כלליים וריכוז הוצאות'!$D$68&lt;&gt;4),1.2,1)</f>
        <v>0</v>
      </c>
      <c r="DO139" s="263"/>
      <c r="DP139" s="264"/>
      <c r="DQ139" s="265"/>
      <c r="DR139" s="266"/>
      <c r="DS139" s="267">
        <f t="shared" si="215"/>
        <v>0</v>
      </c>
      <c r="DT139" s="260">
        <f>+(IF(OR($B139=0,$C139=0,$D139=0,$DC$2&gt;$OE$1),0,IF(OR(DO139=0,DQ139=0,DR139=0),0,MIN((VLOOKUP($D139,SALERYCODE,3,0))*(IF($D139=6,DR139,DQ139))*((MIN((VLOOKUP($D139,SALERYCODE,5,0)),(IF($D139=6,DQ139,DR139))))),MIN((VLOOKUP($D139,SALERYCODE,3,0)),(DO139+DP139))*(IF($D139=6,DR139,((MIN((VLOOKUP($D139,SALERYCODE,5,0)),DR139)))))))))/IF(AND($D139=2,'ראשי-פרטים כלליים וריכוז הוצאות'!$D$68&lt;&gt;4),1.2,1)</f>
        <v>0</v>
      </c>
      <c r="DU139" s="263"/>
      <c r="DV139" s="264"/>
      <c r="DW139" s="265"/>
      <c r="DX139" s="266"/>
      <c r="DY139" s="267">
        <f t="shared" si="216"/>
        <v>0</v>
      </c>
      <c r="DZ139" s="260">
        <f>+(IF(OR($B139=0,$C139=0,$D139=0,$DC$2&gt;$OE$1),0,IF(OR(DU139=0,DW139=0,DX139=0),0,MIN((VLOOKUP($D139,SALERYCODE,3,0))*(IF($D139=6,DX139,DW139))*((MIN((VLOOKUP($D139,SALERYCODE,5,0)),(IF($D139=6,DW139,DX139))))),MIN((VLOOKUP($D139,SALERYCODE,3,0)),(DU139+DV139))*(IF($D139=6,DX139,((MIN((VLOOKUP($D139,SALERYCODE,5,0)),DX139)))))))))/IF(AND($D139=2,'ראשי-פרטים כלליים וריכוז הוצאות'!$D$68&lt;&gt;4),1.2,1)</f>
        <v>0</v>
      </c>
      <c r="EA139" s="263"/>
      <c r="EB139" s="264"/>
      <c r="EC139" s="265"/>
      <c r="ED139" s="266"/>
      <c r="EE139" s="267">
        <f t="shared" si="217"/>
        <v>0</v>
      </c>
      <c r="EF139" s="260">
        <f>+(IF(OR($B139=0,$C139=0,$D139=0,$DC$2&gt;$OE$1),0,IF(OR(EA139=0,EC139=0,ED139=0),0,MIN((VLOOKUP($D139,SALERYCODE,3,0))*(IF($D139=6,ED139,EC139))*((MIN((VLOOKUP($D139,SALERYCODE,5,0)),(IF($D139=6,EC139,ED139))))),MIN((VLOOKUP($D139,SALERYCODE,3,0)),(EA139+EB139))*(IF($D139=6,ED139,((MIN((VLOOKUP($D139,SALERYCODE,5,0)),ED139)))))))))/IF(AND($D139=2,'ראשי-פרטים כלליים וריכוז הוצאות'!$D$68&lt;&gt;4),1.2,1)</f>
        <v>0</v>
      </c>
      <c r="EG139" s="263"/>
      <c r="EH139" s="264"/>
      <c r="EI139" s="265"/>
      <c r="EJ139" s="266"/>
      <c r="EK139" s="267">
        <f t="shared" si="218"/>
        <v>0</v>
      </c>
      <c r="EL139" s="260">
        <f>+(IF(OR($B139=0,$C139=0,$D139=0,$DC$2&gt;$OE$1),0,IF(OR(EG139=0,EI139=0,EJ139=0),0,MIN((VLOOKUP($D139,SALERYCODE,3,0))*(IF($D139=6,EJ139,EI139))*((MIN((VLOOKUP($D139,SALERYCODE,5,0)),(IF($D139=6,EI139,EJ139))))),MIN((VLOOKUP($D139,SALERYCODE,3,0)),(EG139+EH139))*(IF($D139=6,EJ139,((MIN((VLOOKUP($D139,SALERYCODE,5,0)),EJ139)))))))))/IF(AND($D139=2,'ראשי-פרטים כלליים וריכוז הוצאות'!$D$68&lt;&gt;4),1.2,1)</f>
        <v>0</v>
      </c>
      <c r="EM139" s="263"/>
      <c r="EN139" s="264"/>
      <c r="EO139" s="265"/>
      <c r="EP139" s="266"/>
      <c r="EQ139" s="267">
        <f t="shared" si="219"/>
        <v>0</v>
      </c>
      <c r="ER139" s="260">
        <f>+(IF(OR($B139=0,$C139=0,$D139=0,$DC$2&gt;$OE$1),0,IF(OR(EM139=0,EO139=0,EP139=0),0,MIN((VLOOKUP($D139,SALERYCODE,3,0))*(IF($D139=6,EP139,EO139))*((MIN((VLOOKUP($D139,SALERYCODE,5,0)),(IF($D139=6,EO139,EP139))))),MIN((VLOOKUP($D139,SALERYCODE,3,0)),(EM139+EN139))*(IF($D139=6,EP139,((MIN((VLOOKUP($D139,SALERYCODE,5,0)),EP139)))))))))/IF(AND($D139=2,'ראשי-פרטים כלליים וריכוז הוצאות'!$D$68&lt;&gt;4),1.2,1)</f>
        <v>0</v>
      </c>
      <c r="ES139" s="263"/>
      <c r="ET139" s="264"/>
      <c r="EU139" s="265"/>
      <c r="EV139" s="266"/>
      <c r="EW139" s="267">
        <f t="shared" si="220"/>
        <v>0</v>
      </c>
      <c r="EX139" s="260">
        <f>+(IF(OR($B139=0,$C139=0,$D139=0,$DC$2&gt;$OE$1),0,IF(OR(ES139=0,EU139=0,EV139=0),0,MIN((VLOOKUP($D139,SALERYCODE,3,0))*(IF($D139=6,EV139,EU139))*((MIN((VLOOKUP($D139,SALERYCODE,5,0)),(IF($D139=6,EU139,EV139))))),MIN((VLOOKUP($D139,SALERYCODE,3,0)),(ES139+ET139))*(IF($D139=6,EV139,((MIN((VLOOKUP($D139,SALERYCODE,5,0)),EV139)))))))))/IF(AND($D139=2,'ראשי-פרטים כלליים וריכוז הוצאות'!$D$68&lt;&gt;4),1.2,1)</f>
        <v>0</v>
      </c>
      <c r="EY139" s="263"/>
      <c r="EZ139" s="264"/>
      <c r="FA139" s="265"/>
      <c r="FB139" s="266"/>
      <c r="FC139" s="267">
        <f t="shared" si="221"/>
        <v>0</v>
      </c>
      <c r="FD139" s="260">
        <f>+(IF(OR($B139=0,$C139=0,$D139=0,$DC$2&gt;$OE$1),0,IF(OR(EY139=0,FA139=0,FB139=0),0,MIN((VLOOKUP($D139,SALERYCODE,3,0))*(IF($D139=6,FB139,FA139))*((MIN((VLOOKUP($D139,SALERYCODE,5,0)),(IF($D139=6,FA139,FB139))))),MIN((VLOOKUP($D139,SALERYCODE,3,0)),(EY139+EZ139))*(IF($D139=6,FB139,((MIN((VLOOKUP($D139,SALERYCODE,5,0)),FB139)))))))))/IF(AND($D139=2,'ראשי-פרטים כלליים וריכוז הוצאות'!$D$68&lt;&gt;4),1.2,1)</f>
        <v>0</v>
      </c>
      <c r="FE139" s="263"/>
      <c r="FF139" s="264"/>
      <c r="FG139" s="265"/>
      <c r="FH139" s="266"/>
      <c r="FI139" s="267">
        <f t="shared" si="222"/>
        <v>0</v>
      </c>
      <c r="FJ139" s="260">
        <f>+(IF(OR($B139=0,$C139=0,$D139=0,$DC$2&gt;$OE$1),0,IF(OR(FE139=0,FG139=0,FH139=0),0,MIN((VLOOKUP($D139,SALERYCODE,3,0))*(IF($D139=6,FH139,FG139))*((MIN((VLOOKUP($D139,SALERYCODE,5,0)),(IF($D139=6,FG139,FH139))))),MIN((VLOOKUP($D139,SALERYCODE,3,0)),(FE139+FF139))*(IF($D139=6,FH139,((MIN((VLOOKUP($D139,SALERYCODE,5,0)),FH139)))))))))/IF(AND($D139=2,'ראשי-פרטים כלליים וריכוז הוצאות'!$D$68&lt;&gt;4),1.2,1)</f>
        <v>0</v>
      </c>
      <c r="FK139" s="263"/>
      <c r="FL139" s="264"/>
      <c r="FM139" s="265"/>
      <c r="FN139" s="266"/>
      <c r="FO139" s="267">
        <f t="shared" si="223"/>
        <v>0</v>
      </c>
      <c r="FP139" s="260">
        <f>+(IF(OR($B139=0,$C139=0,$D139=0,$DC$2&gt;$OE$1),0,IF(OR(FK139=0,FM139=0,FN139=0),0,MIN((VLOOKUP($D139,SALERYCODE,3,0))*(IF($D139=6,FN139,FM139))*((MIN((VLOOKUP($D139,SALERYCODE,5,0)),(IF($D139=6,FM139,FN139))))),MIN((VLOOKUP($D139,SALERYCODE,3,0)),(FK139+FL139))*(IF($D139=6,FN139,((MIN((VLOOKUP($D139,SALERYCODE,5,0)),FN139)))))))))/IF(AND($D139=2,'ראשי-פרטים כלליים וריכוז הוצאות'!$D$68&lt;&gt;4),1.2,1)</f>
        <v>0</v>
      </c>
      <c r="FQ139" s="263"/>
      <c r="FR139" s="264"/>
      <c r="FS139" s="265"/>
      <c r="FT139" s="266"/>
      <c r="FU139" s="267">
        <f t="shared" si="224"/>
        <v>0</v>
      </c>
      <c r="FV139" s="260">
        <f>+(IF(OR($B139=0,$C139=0,$D139=0,$DC$2&gt;$OE$1),0,IF(OR(FQ139=0,FS139=0,FT139=0),0,MIN((VLOOKUP($D139,SALERYCODE,3,0))*(IF($D139=6,FT139,FS139))*((MIN((VLOOKUP($D139,SALERYCODE,5,0)),(IF($D139=6,FS139,FT139))))),MIN((VLOOKUP($D139,SALERYCODE,3,0)),(FQ139+FR139))*(IF($D139=6,FT139,((MIN((VLOOKUP($D139,SALERYCODE,5,0)),FT139)))))))))/IF(AND($D139=2,'ראשי-פרטים כלליים וריכוז הוצאות'!$D$68&lt;&gt;4),1.2,1)</f>
        <v>0</v>
      </c>
      <c r="FW139" s="263"/>
      <c r="FX139" s="264"/>
      <c r="FY139" s="265"/>
      <c r="FZ139" s="266"/>
      <c r="GA139" s="267">
        <f t="shared" si="225"/>
        <v>0</v>
      </c>
      <c r="GB139" s="260">
        <f>+(IF(OR($B139=0,$C139=0,$D139=0,$DC$2&gt;$OE$1),0,IF(OR(FW139=0,FY139=0,FZ139=0),0,MIN((VLOOKUP($D139,SALERYCODE,3,0))*(IF($D139=6,FZ139,FY139))*((MIN((VLOOKUP($D139,SALERYCODE,5,0)),(IF($D139=6,FY139,FZ139))))),MIN((VLOOKUP($D139,SALERYCODE,3,0)),(FW139+FX139))*(IF($D139=6,FZ139,((MIN((VLOOKUP($D139,SALERYCODE,5,0)),FZ139)))))))))/IF(AND($D139=2,'ראשי-פרטים כלליים וריכוז הוצאות'!$D$68&lt;&gt;4),1.2,1)</f>
        <v>0</v>
      </c>
      <c r="GC139" s="263"/>
      <c r="GD139" s="264"/>
      <c r="GE139" s="265"/>
      <c r="GF139" s="266"/>
      <c r="GG139" s="267">
        <f t="shared" si="226"/>
        <v>0</v>
      </c>
      <c r="GH139" s="260">
        <f>+(IF(OR($B139=0,$C139=0,$D139=0,$DC$2&gt;$OE$1),0,IF(OR(GC139=0,GE139=0,GF139=0),0,MIN((VLOOKUP($D139,SALERYCODE,3,0))*(IF($D139=6,GF139,GE139))*((MIN((VLOOKUP($D139,SALERYCODE,5,0)),(IF($D139=6,GE139,GF139))))),MIN((VLOOKUP($D139,SALERYCODE,3,0)),(GC139+GD139))*(IF($D139=6,GF139,((MIN((VLOOKUP($D139,SALERYCODE,5,0)),GF139)))))))))/IF(AND($D139=2,'ראשי-פרטים כלליים וריכוז הוצאות'!$D$68&lt;&gt;4),1.2,1)</f>
        <v>0</v>
      </c>
      <c r="GI139" s="263"/>
      <c r="GJ139" s="264"/>
      <c r="GK139" s="265"/>
      <c r="GL139" s="266"/>
      <c r="GM139" s="267">
        <f t="shared" si="227"/>
        <v>0</v>
      </c>
      <c r="GN139" s="260">
        <f>+(IF(OR($B139=0,$C139=0,$D139=0,$DC$2&gt;$OE$1),0,IF(OR(GI139=0,GK139=0,GL139=0),0,MIN((VLOOKUP($D139,SALERYCODE,3,0))*(IF($D139=6,GL139,GK139))*((MIN((VLOOKUP($D139,SALERYCODE,5,0)),(IF($D139=6,GK139,GL139))))),MIN((VLOOKUP($D139,SALERYCODE,3,0)),(GI139+GJ139))*(IF($D139=6,GL139,((MIN((VLOOKUP($D139,SALERYCODE,5,0)),GL139)))))))))/IF(AND($D139=2,'ראשי-פרטים כלליים וריכוז הוצאות'!$D$68&lt;&gt;4),1.2,1)</f>
        <v>0</v>
      </c>
      <c r="GO139" s="263"/>
      <c r="GP139" s="264"/>
      <c r="GQ139" s="265"/>
      <c r="GR139" s="266"/>
      <c r="GS139" s="267">
        <f t="shared" si="228"/>
        <v>0</v>
      </c>
      <c r="GT139" s="260">
        <f>+(IF(OR($B139=0,$C139=0,$D139=0,$DC$2&gt;$OE$1),0,IF(OR(GO139=0,GQ139=0,GR139=0),0,MIN((VLOOKUP($D139,SALERYCODE,3,0))*(IF($D139=6,GR139,GQ139))*((MIN((VLOOKUP($D139,SALERYCODE,5,0)),(IF($D139=6,GQ139,GR139))))),MIN((VLOOKUP($D139,SALERYCODE,3,0)),(GO139+GP139))*(IF($D139=6,GR139,((MIN((VLOOKUP($D139,SALERYCODE,5,0)),GR139)))))))))/IF(AND($D139=2,'ראשי-פרטים כלליים וריכוז הוצאות'!$D$68&lt;&gt;4),1.2,1)</f>
        <v>0</v>
      </c>
      <c r="GU139" s="263"/>
      <c r="GV139" s="264"/>
      <c r="GW139" s="265"/>
      <c r="GX139" s="266"/>
      <c r="GY139" s="267">
        <f t="shared" si="229"/>
        <v>0</v>
      </c>
      <c r="GZ139" s="260">
        <f>+(IF(OR($B139=0,$C139=0,$D139=0,$DC$2&gt;$OE$1),0,IF(OR(GU139=0,GW139=0,GX139=0),0,MIN((VLOOKUP($D139,SALERYCODE,3,0))*(IF($D139=6,GX139,GW139))*((MIN((VLOOKUP($D139,SALERYCODE,5,0)),(IF($D139=6,GW139,GX139))))),MIN((VLOOKUP($D139,SALERYCODE,3,0)),(GU139+GV139))*(IF($D139=6,GX139,((MIN((VLOOKUP($D139,SALERYCODE,5,0)),GX139)))))))))/IF(AND($D139=2,'ראשי-פרטים כלליים וריכוז הוצאות'!$D$68&lt;&gt;4),1.2,1)</f>
        <v>0</v>
      </c>
      <c r="HA139" s="263"/>
      <c r="HB139" s="264"/>
      <c r="HC139" s="265"/>
      <c r="HD139" s="266"/>
      <c r="HE139" s="267">
        <f t="shared" si="230"/>
        <v>0</v>
      </c>
      <c r="HF139" s="260">
        <f>+(IF(OR($B139=0,$C139=0,$D139=0,$DC$2&gt;$OE$1),0,IF(OR(HA139=0,HC139=0,HD139=0),0,MIN((VLOOKUP($D139,SALERYCODE,3,0))*(IF($D139=6,HD139,HC139))*((MIN((VLOOKUP($D139,SALERYCODE,5,0)),(IF($D139=6,HC139,HD139))))),MIN((VLOOKUP($D139,SALERYCODE,3,0)),(HA139+HB139))*(IF($D139=6,HD139,((MIN((VLOOKUP($D139,SALERYCODE,5,0)),HD139)))))))))/IF(AND($D139=2,'ראשי-פרטים כלליים וריכוז הוצאות'!$D$68&lt;&gt;4),1.2,1)</f>
        <v>0</v>
      </c>
      <c r="HG139" s="263"/>
      <c r="HH139" s="264"/>
      <c r="HI139" s="265"/>
      <c r="HJ139" s="266"/>
      <c r="HK139" s="267">
        <f t="shared" si="231"/>
        <v>0</v>
      </c>
      <c r="HL139" s="260">
        <f>+(IF(OR($B139=0,$C139=0,$D139=0,$DC$2&gt;$OE$1),0,IF(OR(HG139=0,HI139=0,HJ139=0),0,MIN((VLOOKUP($D139,SALERYCODE,3,0))*(IF($D139=6,HJ139,HI139))*((MIN((VLOOKUP($D139,SALERYCODE,5,0)),(IF($D139=6,HI139,HJ139))))),MIN((VLOOKUP($D139,SALERYCODE,3,0)),(HG139+HH139))*(IF($D139=6,HJ139,((MIN((VLOOKUP($D139,SALERYCODE,5,0)),HJ139)))))))))/IF(AND($D139=2,'ראשי-פרטים כלליים וריכוז הוצאות'!$D$68&lt;&gt;4),1.2,1)</f>
        <v>0</v>
      </c>
      <c r="HM139" s="263"/>
      <c r="HN139" s="264"/>
      <c r="HO139" s="265"/>
      <c r="HP139" s="266"/>
      <c r="HQ139" s="267">
        <f t="shared" si="232"/>
        <v>0</v>
      </c>
      <c r="HR139" s="260">
        <f>+(IF(OR($B139=0,$C139=0,$D139=0,$DC$2&gt;$OE$1),0,IF(OR(HM139=0,HO139=0,HP139=0),0,MIN((VLOOKUP($D139,SALERYCODE,3,0))*(IF($D139=6,HP139,HO139))*((MIN((VLOOKUP($D139,SALERYCODE,5,0)),(IF($D139=6,HO139,HP139))))),MIN((VLOOKUP($D139,SALERYCODE,3,0)),(HM139+HN139))*(IF($D139=6,HP139,((MIN((VLOOKUP($D139,SALERYCODE,5,0)),HP139)))))))))/IF(AND($D139=2,'ראשי-פרטים כלליים וריכוז הוצאות'!$D$68&lt;&gt;4),1.2,1)</f>
        <v>0</v>
      </c>
      <c r="HS139" s="263"/>
      <c r="HT139" s="264"/>
      <c r="HU139" s="265"/>
      <c r="HV139" s="266"/>
      <c r="HW139" s="267">
        <f t="shared" si="233"/>
        <v>0</v>
      </c>
      <c r="HX139" s="260">
        <f>+(IF(OR($B139=0,$C139=0,$D139=0,$DC$2&gt;$OE$1),0,IF(OR(HS139=0,HU139=0,HV139=0),0,MIN((VLOOKUP($D139,SALERYCODE,3,0))*(IF($D139=6,HV139,HU139))*((MIN((VLOOKUP($D139,SALERYCODE,5,0)),(IF($D139=6,HU139,HV139))))),MIN((VLOOKUP($D139,SALERYCODE,3,0)),(HS139+HT139))*(IF($D139=6,HV139,((MIN((VLOOKUP($D139,SALERYCODE,5,0)),HV139)))))))))/IF(AND($D139=2,'ראשי-פרטים כלליים וריכוז הוצאות'!$D$68&lt;&gt;4),1.2,1)</f>
        <v>0</v>
      </c>
      <c r="HY139" s="263"/>
      <c r="HZ139" s="264"/>
      <c r="IA139" s="265"/>
      <c r="IB139" s="266"/>
      <c r="IC139" s="267">
        <f t="shared" si="234"/>
        <v>0</v>
      </c>
      <c r="ID139" s="260">
        <f>+(IF(OR($B139=0,$C139=0,$D139=0,$DC$2&gt;$OE$1),0,IF(OR(HY139=0,IA139=0,IB139=0),0,MIN((VLOOKUP($D139,SALERYCODE,3,0))*(IF($D139=6,IB139,IA139))*((MIN((VLOOKUP($D139,SALERYCODE,5,0)),(IF($D139=6,IA139,IB139))))),MIN((VLOOKUP($D139,SALERYCODE,3,0)),(HY139+HZ139))*(IF($D139=6,IB139,((MIN((VLOOKUP($D139,SALERYCODE,5,0)),IB139)))))))))/IF(AND($D139=2,'ראשי-פרטים כלליים וריכוז הוצאות'!$D$68&lt;&gt;4),1.2,1)</f>
        <v>0</v>
      </c>
      <c r="IE139" s="263"/>
      <c r="IF139" s="264"/>
      <c r="IG139" s="265"/>
      <c r="IH139" s="266"/>
      <c r="II139" s="267">
        <f t="shared" si="235"/>
        <v>0</v>
      </c>
      <c r="IJ139" s="260">
        <f>+(IF(OR($B139=0,$C139=0,$D139=0,$DC$2&gt;$OE$1),0,IF(OR(IE139=0,IG139=0,IH139=0),0,MIN((VLOOKUP($D139,SALERYCODE,3,0))*(IF($D139=6,IH139,IG139))*((MIN((VLOOKUP($D139,SALERYCODE,5,0)),(IF($D139=6,IG139,IH139))))),MIN((VLOOKUP($D139,SALERYCODE,3,0)),(IE139+IF139))*(IF($D139=6,IH139,((MIN((VLOOKUP($D139,SALERYCODE,5,0)),IH139)))))))))/IF(AND($D139=2,'ראשי-פרטים כלליים וריכוז הוצאות'!$D$68&lt;&gt;4),1.2,1)</f>
        <v>0</v>
      </c>
      <c r="IK139" s="263"/>
      <c r="IL139" s="264"/>
      <c r="IM139" s="265"/>
      <c r="IN139" s="266"/>
      <c r="IO139" s="267">
        <f t="shared" si="236"/>
        <v>0</v>
      </c>
      <c r="IP139" s="260">
        <f>+(IF(OR($B139=0,$C139=0,$D139=0,$DC$2&gt;$OE$1),0,IF(OR(IK139=0,IM139=0,IN139=0),0,MIN((VLOOKUP($D139,SALERYCODE,3,0))*(IF($D139=6,IN139,IM139))*((MIN((VLOOKUP($D139,SALERYCODE,5,0)),(IF($D139=6,IM139,IN139))))),MIN((VLOOKUP($D139,SALERYCODE,3,0)),(IK139+IL139))*(IF($D139=6,IN139,((MIN((VLOOKUP($D139,SALERYCODE,5,0)),IN139)))))))))/IF(AND($D139=2,'ראשי-פרטים כלליים וריכוז הוצאות'!$D$68&lt;&gt;4),1.2,1)</f>
        <v>0</v>
      </c>
      <c r="IQ139" s="263"/>
      <c r="IR139" s="264"/>
      <c r="IS139" s="265"/>
      <c r="IT139" s="266"/>
      <c r="IU139" s="267">
        <f t="shared" si="237"/>
        <v>0</v>
      </c>
      <c r="IV139" s="260">
        <f>+(IF(OR($B139=0,$C139=0,$D139=0,$DC$2&gt;$OE$1),0,IF(OR(IQ139=0,IS139=0,IT139=0),0,MIN((VLOOKUP($D139,SALERYCODE,3,0))*(IF($D139=6,IT139,IS139))*((MIN((VLOOKUP($D139,SALERYCODE,5,0)),(IF($D139=6,IS139,IT139))))),MIN((VLOOKUP($D139,SALERYCODE,3,0)),(IQ139+IR139))*(IF($D139=6,IT139,((MIN((VLOOKUP($D139,SALERYCODE,5,0)),IT139)))))))))/IF(AND($D139=2,'ראשי-פרטים כלליים וריכוז הוצאות'!$D$68&lt;&gt;4),1.2,1)</f>
        <v>0</v>
      </c>
      <c r="IW139" s="263"/>
      <c r="IX139" s="264"/>
      <c r="IY139" s="265"/>
      <c r="IZ139" s="266"/>
      <c r="JA139" s="267">
        <f t="shared" si="238"/>
        <v>0</v>
      </c>
      <c r="JB139" s="260">
        <f>+(IF(OR($B139=0,$C139=0,$D139=0,$DC$2&gt;$OE$1),0,IF(OR(IW139=0,IY139=0,IZ139=0),0,MIN((VLOOKUP($D139,SALERYCODE,3,0))*(IF($D139=6,IZ139,IY139))*((MIN((VLOOKUP($D139,SALERYCODE,5,0)),(IF($D139=6,IY139,IZ139))))),MIN((VLOOKUP($D139,SALERYCODE,3,0)),(IW139+IX139))*(IF($D139=6,IZ139,((MIN((VLOOKUP($D139,SALERYCODE,5,0)),IZ139)))))))))/IF(AND($D139=2,'ראשי-פרטים כלליים וריכוז הוצאות'!$D$68&lt;&gt;4),1.2,1)</f>
        <v>0</v>
      </c>
      <c r="JC139" s="263"/>
      <c r="JD139" s="264"/>
      <c r="JE139" s="265"/>
      <c r="JF139" s="266"/>
      <c r="JG139" s="267">
        <f t="shared" si="239"/>
        <v>0</v>
      </c>
      <c r="JH139" s="260">
        <f>+(IF(OR($B139=0,$C139=0,$D139=0,$DC$2&gt;$OE$1),0,IF(OR(JC139=0,JE139=0,JF139=0),0,MIN((VLOOKUP($D139,SALERYCODE,3,0))*(IF($D139=6,JF139,JE139))*((MIN((VLOOKUP($D139,SALERYCODE,5,0)),(IF($D139=6,JE139,JF139))))),MIN((VLOOKUP($D139,SALERYCODE,3,0)),(JC139+JD139))*(IF($D139=6,JF139,((MIN((VLOOKUP($D139,SALERYCODE,5,0)),JF139)))))))))/IF(AND($D139=2,'ראשי-פרטים כלליים וריכוז הוצאות'!$D$68&lt;&gt;4),1.2,1)</f>
        <v>0</v>
      </c>
      <c r="JI139" s="263"/>
      <c r="JJ139" s="264"/>
      <c r="JK139" s="265"/>
      <c r="JL139" s="266"/>
      <c r="JM139" s="267">
        <f t="shared" si="240"/>
        <v>0</v>
      </c>
      <c r="JN139" s="260">
        <f>+(IF(OR($B139=0,$C139=0,$D139=0,$DC$2&gt;$OE$1),0,IF(OR(JI139=0,JK139=0,JL139=0),0,MIN((VLOOKUP($D139,SALERYCODE,3,0))*(IF($D139=6,JL139,JK139))*((MIN((VLOOKUP($D139,SALERYCODE,5,0)),(IF($D139=6,JK139,JL139))))),MIN((VLOOKUP($D139,SALERYCODE,3,0)),(JI139+JJ139))*(IF($D139=6,JL139,((MIN((VLOOKUP($D139,SALERYCODE,5,0)),JL139)))))))))/IF(AND($D139=2,'ראשי-פרטים כלליים וריכוז הוצאות'!$D$68&lt;&gt;4),1.2,1)</f>
        <v>0</v>
      </c>
      <c r="JO139" s="263"/>
      <c r="JP139" s="264"/>
      <c r="JQ139" s="265"/>
      <c r="JR139" s="266"/>
      <c r="JS139" s="267">
        <f t="shared" si="241"/>
        <v>0</v>
      </c>
      <c r="JT139" s="260">
        <f>+(IF(OR($B139=0,$C139=0,$D139=0,$DC$2&gt;$OE$1),0,IF(OR(JO139=0,JQ139=0,JR139=0),0,MIN((VLOOKUP($D139,SALERYCODE,3,0))*(IF($D139=6,JR139,JQ139))*((MIN((VLOOKUP($D139,SALERYCODE,5,0)),(IF($D139=6,JQ139,JR139))))),MIN((VLOOKUP($D139,SALERYCODE,3,0)),(JO139+JP139))*(IF($D139=6,JR139,((MIN((VLOOKUP($D139,SALERYCODE,5,0)),JR139)))))))))/IF(AND($D139=2,'ראשי-פרטים כלליים וריכוז הוצאות'!$D$68&lt;&gt;4),1.2,1)</f>
        <v>0</v>
      </c>
      <c r="JU139" s="263"/>
      <c r="JV139" s="264"/>
      <c r="JW139" s="265"/>
      <c r="JX139" s="266"/>
      <c r="JY139" s="267">
        <f t="shared" si="242"/>
        <v>0</v>
      </c>
      <c r="JZ139" s="260">
        <f>+(IF(OR($B139=0,$C139=0,$D139=0,$DC$2&gt;$OE$1),0,IF(OR(JU139=0,JW139=0,JX139=0),0,MIN((VLOOKUP($D139,SALERYCODE,3,0))*(IF($D139=6,JX139,JW139))*((MIN((VLOOKUP($D139,SALERYCODE,5,0)),(IF($D139=6,JW139,JX139))))),MIN((VLOOKUP($D139,SALERYCODE,3,0)),(JU139+JV139))*(IF($D139=6,JX139,((MIN((VLOOKUP($D139,SALERYCODE,5,0)),JX139)))))))))/IF(AND($D139=2,'ראשי-פרטים כלליים וריכוז הוצאות'!$D$68&lt;&gt;4),1.2,1)</f>
        <v>0</v>
      </c>
      <c r="KA139" s="263"/>
      <c r="KB139" s="264"/>
      <c r="KC139" s="265"/>
      <c r="KD139" s="266"/>
      <c r="KE139" s="267">
        <f t="shared" si="243"/>
        <v>0</v>
      </c>
      <c r="KF139" s="260">
        <f>+(IF(OR($B139=0,$C139=0,$D139=0,$DC$2&gt;$OE$1),0,IF(OR(KA139=0,KC139=0,KD139=0),0,MIN((VLOOKUP($D139,SALERYCODE,3,0))*(IF($D139=6,KD139,KC139))*((MIN((VLOOKUP($D139,SALERYCODE,5,0)),(IF($D139=6,KC139,KD139))))),MIN((VLOOKUP($D139,SALERYCODE,3,0)),(KA139+KB139))*(IF($D139=6,KD139,((MIN((VLOOKUP($D139,SALERYCODE,5,0)),KD139)))))))))/IF(AND($D139=2,'ראשי-פרטים כלליים וריכוז הוצאות'!$D$68&lt;&gt;4),1.2,1)</f>
        <v>0</v>
      </c>
      <c r="KG139" s="263"/>
      <c r="KH139" s="264"/>
      <c r="KI139" s="265"/>
      <c r="KJ139" s="266"/>
      <c r="KK139" s="267">
        <f t="shared" si="244"/>
        <v>0</v>
      </c>
      <c r="KL139" s="260">
        <f>+(IF(OR($B139=0,$C139=0,$D139=0,$DC$2&gt;$OE$1),0,IF(OR(KG139=0,KI139=0,KJ139=0),0,MIN((VLOOKUP($D139,SALERYCODE,3,0))*(IF($D139=6,KJ139,KI139))*((MIN((VLOOKUP($D139,SALERYCODE,5,0)),(IF($D139=6,KI139,KJ139))))),MIN((VLOOKUP($D139,SALERYCODE,3,0)),(KG139+KH139))*(IF($D139=6,KJ139,((MIN((VLOOKUP($D139,SALERYCODE,5,0)),KJ139)))))))))/IF(AND($D139=2,'ראשי-פרטים כלליים וריכוז הוצאות'!$D$68&lt;&gt;4),1.2,1)</f>
        <v>0</v>
      </c>
      <c r="KM139" s="263"/>
      <c r="KN139" s="264"/>
      <c r="KO139" s="265"/>
      <c r="KP139" s="266"/>
      <c r="KQ139" s="267">
        <f t="shared" si="245"/>
        <v>0</v>
      </c>
      <c r="KR139" s="260">
        <f>+(IF(OR($B139=0,$C139=0,$D139=0,$DC$2&gt;$OE$1),0,IF(OR(KM139=0,KO139=0,KP139=0),0,MIN((VLOOKUP($D139,SALERYCODE,3,0))*(IF($D139=6,KP139,KO139))*((MIN((VLOOKUP($D139,SALERYCODE,5,0)),(IF($D139=6,KO139,KP139))))),MIN((VLOOKUP($D139,SALERYCODE,3,0)),(KM139+KN139))*(IF($D139=6,KP139,((MIN((VLOOKUP($D139,SALERYCODE,5,0)),KP139)))))))))/IF(AND($D139=2,'ראשי-פרטים כלליים וריכוז הוצאות'!$D$68&lt;&gt;4),1.2,1)</f>
        <v>0</v>
      </c>
      <c r="KS139" s="263"/>
      <c r="KT139" s="264"/>
      <c r="KU139" s="265"/>
      <c r="KV139" s="266"/>
      <c r="KW139" s="267">
        <f t="shared" si="246"/>
        <v>0</v>
      </c>
      <c r="KX139" s="260">
        <f>+(IF(OR($B139=0,$C139=0,$D139=0,$DC$2&gt;$OE$1),0,IF(OR(KS139=0,KU139=0,KV139=0),0,MIN((VLOOKUP($D139,SALERYCODE,3,0))*(IF($D139=6,KV139,KU139))*((MIN((VLOOKUP($D139,SALERYCODE,5,0)),(IF($D139=6,KU139,KV139))))),MIN((VLOOKUP($D139,SALERYCODE,3,0)),(KS139+KT139))*(IF($D139=6,KV139,((MIN((VLOOKUP($D139,SALERYCODE,5,0)),KV139)))))))))/IF(AND($D139=2,'ראשי-פרטים כלליים וריכוז הוצאות'!$D$68&lt;&gt;4),1.2,1)</f>
        <v>0</v>
      </c>
      <c r="KY139" s="263"/>
      <c r="KZ139" s="264"/>
      <c r="LA139" s="265"/>
      <c r="LB139" s="266"/>
      <c r="LC139" s="267">
        <f t="shared" si="247"/>
        <v>0</v>
      </c>
      <c r="LD139" s="260">
        <f>+(IF(OR($B139=0,$C139=0,$D139=0,$DC$2&gt;$OE$1),0,IF(OR(KY139=0,LA139=0,LB139=0),0,MIN((VLOOKUP($D139,SALERYCODE,3,0))*(IF($D139=6,LB139,LA139))*((MIN((VLOOKUP($D139,SALERYCODE,5,0)),(IF($D139=6,LA139,LB139))))),MIN((VLOOKUP($D139,SALERYCODE,3,0)),(KY139+KZ139))*(IF($D139=6,LB139,((MIN((VLOOKUP($D139,SALERYCODE,5,0)),LB139)))))))))/IF(AND($D139=2,'ראשי-פרטים כלליים וריכוז הוצאות'!$D$68&lt;&gt;4),1.2,1)</f>
        <v>0</v>
      </c>
      <c r="LE139" s="263"/>
      <c r="LF139" s="264"/>
      <c r="LG139" s="265"/>
      <c r="LH139" s="266"/>
      <c r="LI139" s="267">
        <f t="shared" si="248"/>
        <v>0</v>
      </c>
      <c r="LJ139" s="260">
        <f>+(IF(OR($B139=0,$C139=0,$D139=0,$DC$2&gt;$OE$1),0,IF(OR(LE139=0,LG139=0,LH139=0),0,MIN((VLOOKUP($D139,SALERYCODE,3,0))*(IF($D139=6,LH139,LG139))*((MIN((VLOOKUP($D139,SALERYCODE,5,0)),(IF($D139=6,LG139,LH139))))),MIN((VLOOKUP($D139,SALERYCODE,3,0)),(LE139+LF139))*(IF($D139=6,LH139,((MIN((VLOOKUP($D139,SALERYCODE,5,0)),LH139)))))))))/IF(AND($D139=2,'ראשי-פרטים כלליים וריכוז הוצאות'!$D$68&lt;&gt;4),1.2,1)</f>
        <v>0</v>
      </c>
      <c r="LK139" s="263"/>
      <c r="LL139" s="264"/>
      <c r="LM139" s="265"/>
      <c r="LN139" s="266"/>
      <c r="LO139" s="267">
        <f t="shared" si="249"/>
        <v>0</v>
      </c>
      <c r="LP139" s="260">
        <f>+(IF(OR($B139=0,$C139=0,$D139=0,$DC$2&gt;$OE$1),0,IF(OR(LK139=0,LM139=0,LN139=0),0,MIN((VLOOKUP($D139,SALERYCODE,3,0))*(IF($D139=6,LN139,LM139))*((MIN((VLOOKUP($D139,SALERYCODE,5,0)),(IF($D139=6,LM139,LN139))))),MIN((VLOOKUP($D139,SALERYCODE,3,0)),(LK139+LL139))*(IF($D139=6,LN139,((MIN((VLOOKUP($D139,SALERYCODE,5,0)),LN139)))))))))/IF(AND($D139=2,'ראשי-פרטים כלליים וריכוז הוצאות'!$D$68&lt;&gt;4),1.2,1)</f>
        <v>0</v>
      </c>
      <c r="LQ139" s="263"/>
      <c r="LR139" s="264"/>
      <c r="LS139" s="265"/>
      <c r="LT139" s="266"/>
      <c r="LU139" s="267">
        <f t="shared" si="250"/>
        <v>0</v>
      </c>
      <c r="LV139" s="260">
        <f>+(IF(OR($B139=0,$C139=0,$D139=0,$DC$2&gt;$OE$1),0,IF(OR(LQ139=0,LS139=0,LT139=0),0,MIN((VLOOKUP($D139,SALERYCODE,3,0))*(IF($D139=6,LT139,LS139))*((MIN((VLOOKUP($D139,SALERYCODE,5,0)),(IF($D139=6,LS139,LT139))))),MIN((VLOOKUP($D139,SALERYCODE,3,0)),(LQ139+LR139))*(IF($D139=6,LT139,((MIN((VLOOKUP($D139,SALERYCODE,5,0)),LT139)))))))))/IF(AND($D139=2,'ראשי-פרטים כלליים וריכוז הוצאות'!$D$68&lt;&gt;4),1.2,1)</f>
        <v>0</v>
      </c>
      <c r="LW139" s="263"/>
      <c r="LX139" s="264"/>
      <c r="LY139" s="265"/>
      <c r="LZ139" s="266"/>
      <c r="MA139" s="267">
        <f t="shared" si="251"/>
        <v>0</v>
      </c>
      <c r="MB139" s="260">
        <f>+(IF(OR($B139=0,$C139=0,$D139=0,$DC$2&gt;$OE$1),0,IF(OR(LW139=0,LY139=0,LZ139=0),0,MIN((VLOOKUP($D139,SALERYCODE,3,0))*(IF($D139=6,LZ139,LY139))*((MIN((VLOOKUP($D139,SALERYCODE,5,0)),(IF($D139=6,LY139,LZ139))))),MIN((VLOOKUP($D139,SALERYCODE,3,0)),(LW139+LX139))*(IF($D139=6,LZ139,((MIN((VLOOKUP($D139,SALERYCODE,5,0)),LZ139)))))))))/IF(AND($D139=2,'ראשי-פרטים כלליים וריכוז הוצאות'!$D$68&lt;&gt;4),1.2,1)</f>
        <v>0</v>
      </c>
      <c r="MC139" s="263"/>
      <c r="MD139" s="264"/>
      <c r="ME139" s="265"/>
      <c r="MF139" s="266"/>
      <c r="MG139" s="267">
        <f t="shared" si="252"/>
        <v>0</v>
      </c>
      <c r="MH139" s="260">
        <f>+(IF(OR($B139=0,$C139=0,$D139=0,$DC$2&gt;$OE$1),0,IF(OR(MC139=0,ME139=0,MF139=0),0,MIN((VLOOKUP($D139,SALERYCODE,3,0))*(IF($D139=6,MF139,ME139))*((MIN((VLOOKUP($D139,SALERYCODE,5,0)),(IF($D139=6,ME139,MF139))))),MIN((VLOOKUP($D139,SALERYCODE,3,0)),(MC139+MD139))*(IF($D139=6,MF139,((MIN((VLOOKUP($D139,SALERYCODE,5,0)),MF139)))))))))/IF(AND($D139=2,'ראשי-פרטים כלליים וריכוז הוצאות'!$D$68&lt;&gt;4),1.2,1)</f>
        <v>0</v>
      </c>
      <c r="MI139" s="263"/>
      <c r="MJ139" s="264"/>
      <c r="MK139" s="265"/>
      <c r="ML139" s="266"/>
      <c r="MM139" s="267">
        <f t="shared" si="253"/>
        <v>0</v>
      </c>
      <c r="MN139" s="260">
        <f>+(IF(OR($B139=0,$C139=0,$D139=0,$DC$2&gt;$OE$1),0,IF(OR(MI139=0,MK139=0,ML139=0),0,MIN((VLOOKUP($D139,SALERYCODE,3,0))*(IF($D139=6,ML139,MK139))*((MIN((VLOOKUP($D139,SALERYCODE,5,0)),(IF($D139=6,MK139,ML139))))),MIN((VLOOKUP($D139,SALERYCODE,3,0)),(MI139+MJ139))*(IF($D139=6,ML139,((MIN((VLOOKUP($D139,SALERYCODE,5,0)),ML139)))))))))/IF(AND($D139=2,'ראשי-פרטים כלליים וריכוז הוצאות'!$D$68&lt;&gt;4),1.2,1)</f>
        <v>0</v>
      </c>
      <c r="MO139" s="263"/>
      <c r="MP139" s="264"/>
      <c r="MQ139" s="265"/>
      <c r="MR139" s="266"/>
      <c r="MS139" s="267">
        <f t="shared" si="254"/>
        <v>0</v>
      </c>
      <c r="MT139" s="260">
        <f>+(IF(OR($B139=0,$C139=0,$D139=0,$DC$2&gt;$OE$1),0,IF(OR(MO139=0,MQ139=0,MR139=0),0,MIN((VLOOKUP($D139,SALERYCODE,3,0))*(IF($D139=6,MR139,MQ139))*((MIN((VLOOKUP($D139,SALERYCODE,5,0)),(IF($D139=6,MQ139,MR139))))),MIN((VLOOKUP($D139,SALERYCODE,3,0)),(MO139+MP139))*(IF($D139=6,MR139,((MIN((VLOOKUP($D139,SALERYCODE,5,0)),MR139)))))))))/IF(AND($D139=2,'ראשי-פרטים כלליים וריכוז הוצאות'!$D$68&lt;&gt;4),1.2,1)</f>
        <v>0</v>
      </c>
      <c r="MU139" s="263"/>
      <c r="MV139" s="264"/>
      <c r="MW139" s="265"/>
      <c r="MX139" s="266"/>
      <c r="MY139" s="267">
        <f t="shared" si="255"/>
        <v>0</v>
      </c>
      <c r="MZ139" s="260">
        <f>+(IF(OR($B139=0,$C139=0,$D139=0,$DC$2&gt;$OE$1),0,IF(OR(MU139=0,MW139=0,MX139=0),0,MIN((VLOOKUP($D139,SALERYCODE,3,0))*(IF($D139=6,MX139,MW139))*((MIN((VLOOKUP($D139,SALERYCODE,5,0)),(IF($D139=6,MW139,MX139))))),MIN((VLOOKUP($D139,SALERYCODE,3,0)),(MU139+MV139))*(IF($D139=6,MX139,((MIN((VLOOKUP($D139,SALERYCODE,5,0)),MX139)))))))))/IF(AND($D139=2,'ראשי-פרטים כלליים וריכוז הוצאות'!$D$68&lt;&gt;4),1.2,1)</f>
        <v>0</v>
      </c>
      <c r="NA139" s="263"/>
      <c r="NB139" s="264"/>
      <c r="NC139" s="265"/>
      <c r="ND139" s="266"/>
      <c r="NE139" s="267">
        <f t="shared" si="256"/>
        <v>0</v>
      </c>
      <c r="NF139" s="260">
        <f>+(IF(OR($B139=0,$C139=0,$D139=0,$DC$2&gt;$OE$1),0,IF(OR(NA139=0,NC139=0,ND139=0),0,MIN((VLOOKUP($D139,SALERYCODE,3,0))*(IF($D139=6,ND139,NC139))*((MIN((VLOOKUP($D139,SALERYCODE,5,0)),(IF($D139=6,NC139,ND139))))),MIN((VLOOKUP($D139,SALERYCODE,3,0)),(NA139+NB139))*(IF($D139=6,ND139,((MIN((VLOOKUP($D139,SALERYCODE,5,0)),ND139)))))))))/IF(AND($D139=2,'ראשי-פרטים כלליים וריכוז הוצאות'!$D$68&lt;&gt;4),1.2,1)</f>
        <v>0</v>
      </c>
      <c r="NG139" s="263"/>
      <c r="NH139" s="264"/>
      <c r="NI139" s="265"/>
      <c r="NJ139" s="266"/>
      <c r="NK139" s="267">
        <f t="shared" si="257"/>
        <v>0</v>
      </c>
      <c r="NL139" s="260">
        <f>+(IF(OR($B139=0,$C139=0,$D139=0,$DC$2&gt;$OE$1),0,IF(OR(NG139=0,NI139=0,NJ139=0),0,MIN((VLOOKUP($D139,SALERYCODE,3,0))*(IF($D139=6,NJ139,NI139))*((MIN((VLOOKUP($D139,SALERYCODE,5,0)),(IF($D139=6,NI139,NJ139))))),MIN((VLOOKUP($D139,SALERYCODE,3,0)),(NG139+NH139))*(IF($D139=6,NJ139,((MIN((VLOOKUP($D139,SALERYCODE,5,0)),NJ139)))))))))/IF(AND($D139=2,'ראשי-פרטים כלליים וריכוז הוצאות'!$D$68&lt;&gt;4),1.2,1)</f>
        <v>0</v>
      </c>
      <c r="NM139" s="263"/>
      <c r="NN139" s="264"/>
      <c r="NO139" s="265"/>
      <c r="NP139" s="266"/>
      <c r="NQ139" s="267">
        <f t="shared" si="258"/>
        <v>0</v>
      </c>
      <c r="NR139" s="260">
        <f>+(IF(OR($B139=0,$C139=0,$D139=0,$DC$2&gt;$OE$1),0,IF(OR(NM139=0,NO139=0,NP139=0),0,MIN((VLOOKUP($D139,SALERYCODE,3,0))*(IF($D139=6,NP139,NO139))*((MIN((VLOOKUP($D139,SALERYCODE,5,0)),(IF($D139=6,NO139,NP139))))),MIN((VLOOKUP($D139,SALERYCODE,3,0)),(NM139+NN139))*(IF($D139=6,NP139,((MIN((VLOOKUP($D139,SALERYCODE,5,0)),NP139)))))))))/IF(AND($D139=2,'ראשי-פרטים כלליים וריכוז הוצאות'!$D$68&lt;&gt;4),1.2,1)</f>
        <v>0</v>
      </c>
      <c r="NS139" s="263"/>
      <c r="NT139" s="264"/>
      <c r="NU139" s="265"/>
      <c r="NV139" s="266"/>
      <c r="NW139" s="267">
        <f t="shared" si="259"/>
        <v>0</v>
      </c>
      <c r="NX139" s="260">
        <f>+(IF(OR($B139=0,$C139=0,$D139=0,$DC$2&gt;$OE$1),0,IF(OR(NS139=0,NU139=0,NV139=0),0,MIN((VLOOKUP($D139,SALERYCODE,3,0))*(IF($D139=6,NV139,NU139))*((MIN((VLOOKUP($D139,SALERYCODE,5,0)),(IF($D139=6,NU139,NV139))))),MIN((VLOOKUP($D139,SALERYCODE,3,0)),(NS139+NT139))*(IF($D139=6,NV139,((MIN((VLOOKUP($D139,SALERYCODE,5,0)),NV139)))))))))/IF(AND($D139=2,'ראשי-פרטים כלליים וריכוז הוצאות'!$D$68&lt;&gt;4),1.2,1)</f>
        <v>0</v>
      </c>
      <c r="NY139" s="263"/>
      <c r="NZ139" s="264"/>
      <c r="OA139" s="265"/>
      <c r="OB139" s="266"/>
      <c r="OC139" s="267">
        <f t="shared" si="260"/>
        <v>0</v>
      </c>
      <c r="OD139" s="260">
        <f>+(IF(OR($B139=0,$C139=0,$D139=0,$DC$2&gt;$OE$1),0,IF(OR(NY139=0,OA139=0,OB139=0),0,MIN((VLOOKUP($D139,SALERYCODE,3,0))*(IF($D139=6,OB139,OA139))*((MIN((VLOOKUP($D139,SALERYCODE,5,0)),(IF($D139=6,OA139,OB139))))),MIN((VLOOKUP($D139,SALERYCODE,3,0)),(NY139+NZ139))*(IF($D139=6,OB139,((MIN((VLOOKUP($D139,SALERYCODE,5,0)),OB139)))))))))/IF(AND($D139=2,'ראשי-פרטים כלליים וריכוז הוצאות'!$D$68&lt;&gt;4),1.2,1)</f>
        <v>0</v>
      </c>
      <c r="OE139" s="275">
        <f t="shared" si="266"/>
        <v>0</v>
      </c>
      <c r="OF139" s="283">
        <f t="shared" si="267"/>
        <v>9.9999999999999995E-7</v>
      </c>
      <c r="OG139" s="276">
        <f t="shared" si="268"/>
        <v>0</v>
      </c>
      <c r="OH139" s="275">
        <f t="shared" si="269"/>
        <v>0</v>
      </c>
      <c r="OI139" s="275">
        <v>0</v>
      </c>
      <c r="OJ139" s="258">
        <f t="shared" si="270"/>
        <v>0</v>
      </c>
      <c r="OK139" s="284"/>
      <c r="OL139" s="116">
        <f>MIN(OJ139+OK139*OF139*OE139/$OL$1/IF(AND($D139=2,'ראשי-פרטים כלליים וריכוז הוצאות'!$D$68&lt;&gt;4),1.2,1),IF($D139&gt;0,VLOOKUP($D139,SALERYCODE,3,0)*12*OG139,0))</f>
        <v>0</v>
      </c>
      <c r="OM139" s="95">
        <f t="shared" si="261"/>
        <v>0</v>
      </c>
      <c r="ON139" s="11">
        <f t="shared" si="262"/>
        <v>0</v>
      </c>
      <c r="OO139" s="11">
        <f t="shared" si="263"/>
        <v>0</v>
      </c>
      <c r="OP139" s="22">
        <f t="shared" si="264"/>
        <v>0</v>
      </c>
      <c r="OQ139" s="11">
        <f t="shared" si="265"/>
        <v>0</v>
      </c>
      <c r="OR139" s="11" t="e">
        <f>#REF!</f>
        <v>#REF!</v>
      </c>
      <c r="OS139" s="35" t="e">
        <f>#REF!-OP139</f>
        <v>#REF!</v>
      </c>
      <c r="OT139" s="35" t="e">
        <f>OS139-#REF!</f>
        <v>#REF!</v>
      </c>
      <c r="OU139" s="43" t="e">
        <f>IF(AND(OP139&gt;0,(OS139=#REF!-OP139)),"מועסק פחות מ-10% מזמנו במופ","")</f>
        <v>#REF!</v>
      </c>
    </row>
    <row r="140" spans="1:411" ht="24" hidden="1" customHeight="1" outlineLevel="1" x14ac:dyDescent="0.2">
      <c r="A140" s="282">
        <v>137</v>
      </c>
      <c r="B140" s="269"/>
      <c r="C140" s="270"/>
      <c r="D140" s="271"/>
      <c r="E140" s="263"/>
      <c r="F140" s="264"/>
      <c r="G140" s="265"/>
      <c r="H140" s="266"/>
      <c r="I140" s="267">
        <f t="shared" si="196"/>
        <v>0</v>
      </c>
      <c r="J140" s="260">
        <f>(IF(OR($B140=0,$C140=0,$D140=0,$E$2&gt;$OE$1),0,IF(OR($E140=0,$G140=0,$H140=0),0,MIN((VLOOKUP($D140,SALERYCODE,3,0))*(IF($D140=6,$H140,$G140))*((MIN((VLOOKUP($D140,SALERYCODE,5,0)),(IF($D140=6,$G140,$H140))))),MIN((VLOOKUP($D140,SALERYCODE,3,0)),($E140+$F140))*(IF($D140=6,$H140,((MIN((VLOOKUP($D140,SALERYCODE,5,0)),$H140)))))))))/IF(AND($D140=2,'ראשי-פרטים כלליים וריכוז הוצאות'!$D$68&lt;&gt;4),1.2,1)</f>
        <v>0</v>
      </c>
      <c r="K140" s="263"/>
      <c r="L140" s="264"/>
      <c r="M140" s="265"/>
      <c r="N140" s="266"/>
      <c r="O140" s="267">
        <f t="shared" si="197"/>
        <v>0</v>
      </c>
      <c r="P140" s="260">
        <f>+(IF(OR($B140=0,$C140=0,$D140=0,$K$2&gt;$OE$1),0,IF(OR($K140=0,$M140=0,$N140=0),0,MIN((VLOOKUP($D140,SALERYCODE,3,0))*(IF($D140=6,$N140,$M140))*((MIN((VLOOKUP($D140,SALERYCODE,5,0)),(IF($D140=6,$M140,$N140))))),MIN((VLOOKUP($D140,SALERYCODE,3,0)),($K140+$L140))*(IF($D140=6,$N140,((MIN((VLOOKUP($D140,SALERYCODE,5,0)),$N140)))))))))/IF(AND($D140=2,'ראשי-פרטים כלליים וריכוז הוצאות'!$D$68&lt;&gt;4),1.2,1)</f>
        <v>0</v>
      </c>
      <c r="Q140" s="263"/>
      <c r="R140" s="264"/>
      <c r="S140" s="265"/>
      <c r="T140" s="266"/>
      <c r="U140" s="267">
        <f t="shared" si="198"/>
        <v>0</v>
      </c>
      <c r="V140" s="260">
        <f>+(IF(OR($B140=0,$C140=0,$D140=0,$Q$2&gt;$OE$1),0,IF(OR(Q140=0,S140=0,T140=0),0,MIN((VLOOKUP($D140,SALERYCODE,3,0))*(IF($D140=6,T140,S140))*((MIN((VLOOKUP($D140,SALERYCODE,5,0)),(IF($D140=6,S140,T140))))),MIN((VLOOKUP($D140,SALERYCODE,3,0)),(Q140+R140))*(IF($D140=6,T140,((MIN((VLOOKUP($D140,SALERYCODE,5,0)),T140)))))))))/IF(AND($D140=2,'ראשי-פרטים כלליים וריכוז הוצאות'!$D$68&lt;&gt;4),1.2,1)</f>
        <v>0</v>
      </c>
      <c r="W140" s="263"/>
      <c r="X140" s="264"/>
      <c r="Y140" s="265"/>
      <c r="Z140" s="266"/>
      <c r="AA140" s="267">
        <f t="shared" si="199"/>
        <v>0</v>
      </c>
      <c r="AB140" s="260">
        <f>+(IF(OR($B140=0,$C140=0,$D140=0,$W$2&gt;$OE$1),0,IF(OR(W140=0,Y140=0,Z140=0),0,MIN((VLOOKUP($D140,SALERYCODE,3,0))*(IF($D140=6,Z140,Y140))*((MIN((VLOOKUP($D140,SALERYCODE,5,0)),(IF($D140=6,Y140,Z140))))),MIN((VLOOKUP($D140,SALERYCODE,3,0)),(W140+X140))*(IF($D140=6,Z140,((MIN((VLOOKUP($D140,SALERYCODE,5,0)),Z140)))))))))/IF(AND($D140=2,'ראשי-פרטים כלליים וריכוז הוצאות'!$D$68&lt;&gt;4),1.2,1)</f>
        <v>0</v>
      </c>
      <c r="AC140" s="263"/>
      <c r="AD140" s="264"/>
      <c r="AE140" s="265"/>
      <c r="AF140" s="266"/>
      <c r="AG140" s="267">
        <f t="shared" si="200"/>
        <v>0</v>
      </c>
      <c r="AH140" s="260">
        <f>+(IF(OR($B140=0,$C140=0,$D140=0,$AC$2&gt;$OE$1),0,IF(OR(AC140=0,AE140=0,AF140=0),0,MIN((VLOOKUP($D140,SALERYCODE,3,0))*(IF($D140=6,AF140,AE140))*((MIN((VLOOKUP($D140,SALERYCODE,5,0)),(IF($D140=6,AE140,AF140))))),MIN((VLOOKUP($D140,SALERYCODE,3,0)),(AC140+AD140))*(IF($D140=6,AF140,((MIN((VLOOKUP($D140,SALERYCODE,5,0)),AF140)))))))))/IF(AND($D140=2,'ראשי-פרטים כלליים וריכוז הוצאות'!$D$68&lt;&gt;4),1.2,1)</f>
        <v>0</v>
      </c>
      <c r="AI140" s="263"/>
      <c r="AJ140" s="264"/>
      <c r="AK140" s="265"/>
      <c r="AL140" s="266"/>
      <c r="AM140" s="267">
        <f t="shared" si="201"/>
        <v>0</v>
      </c>
      <c r="AN140" s="260">
        <f>+(IF(OR($B140=0,$C140=0,$D140=0,$AI$2&gt;$OE$1),0,IF(OR(AI140=0,AK140=0,AL140=0),0,MIN((VLOOKUP($D140,SALERYCODE,3,0))*(IF($D140=6,AL140,AK140))*((MIN((VLOOKUP($D140,SALERYCODE,5,0)),(IF($D140=6,AK140,AL140))))),MIN((VLOOKUP($D140,SALERYCODE,3,0)),(AI140+AJ140))*(IF($D140=6,AL140,((MIN((VLOOKUP($D140,SALERYCODE,5,0)),AL140)))))))))/IF(AND($D140=2,'ראשי-פרטים כלליים וריכוז הוצאות'!$D$68&lt;&gt;4),1.2,1)</f>
        <v>0</v>
      </c>
      <c r="AO140" s="263"/>
      <c r="AP140" s="264"/>
      <c r="AQ140" s="265"/>
      <c r="AR140" s="266"/>
      <c r="AS140" s="267">
        <f t="shared" si="202"/>
        <v>0</v>
      </c>
      <c r="AT140" s="260">
        <f>+(IF(OR($B140=0,$C140=0,$D140=0,$AO$2&gt;$OE$1),0,IF(OR(AO140=0,AQ140=0,AR140=0),0,MIN((VLOOKUP($D140,SALERYCODE,3,0))*(IF($D140=6,AR140,AQ140))*((MIN((VLOOKUP($D140,SALERYCODE,5,0)),(IF($D140=6,AQ140,AR140))))),MIN((VLOOKUP($D140,SALERYCODE,3,0)),(AO140+AP140))*(IF($D140=6,AR140,((MIN((VLOOKUP($D140,SALERYCODE,5,0)),AR140)))))))))/IF(AND($D140=2,'ראשי-פרטים כלליים וריכוז הוצאות'!$D$68&lt;&gt;4),1.2,1)</f>
        <v>0</v>
      </c>
      <c r="AU140" s="263"/>
      <c r="AV140" s="264"/>
      <c r="AW140" s="265"/>
      <c r="AX140" s="266"/>
      <c r="AY140" s="267">
        <f t="shared" si="203"/>
        <v>0</v>
      </c>
      <c r="AZ140" s="260">
        <f>+(IF(OR($B140=0,$C140=0,$D140=0,$AU$2&gt;$OE$1),0,IF(OR(AU140=0,AW140=0,AX140=0),0,MIN((VLOOKUP($D140,SALERYCODE,3,0))*(IF($D140=6,AX140,AW140))*((MIN((VLOOKUP($D140,SALERYCODE,5,0)),(IF($D140=6,AW140,AX140))))),MIN((VLOOKUP($D140,SALERYCODE,3,0)),(AU140+AV140))*(IF($D140=6,AX140,((MIN((VLOOKUP($D140,SALERYCODE,5,0)),AX140)))))))))/IF(AND($D140=2,'ראשי-פרטים כלליים וריכוז הוצאות'!$D$68&lt;&gt;4),1.2,1)</f>
        <v>0</v>
      </c>
      <c r="BA140" s="263"/>
      <c r="BB140" s="264"/>
      <c r="BC140" s="265"/>
      <c r="BD140" s="266"/>
      <c r="BE140" s="267">
        <f t="shared" si="204"/>
        <v>0</v>
      </c>
      <c r="BF140" s="260">
        <f>+(IF(OR($B140=0,$C140=0,$D140=0,$BA$2&gt;$OE$1),0,IF(OR(BA140=0,BC140=0,BD140=0),0,MIN((VLOOKUP($D140,SALERYCODE,3,0))*(IF($D140=6,BD140,BC140))*((MIN((VLOOKUP($D140,SALERYCODE,5,0)),(IF($D140=6,BC140,BD140))))),MIN((VLOOKUP($D140,SALERYCODE,3,0)),(BA140+BB140))*(IF($D140=6,BD140,((MIN((VLOOKUP($D140,SALERYCODE,5,0)),BD140)))))))))/IF(AND($D140=2,'ראשי-פרטים כלליים וריכוז הוצאות'!$D$68&lt;&gt;4),1.2,1)</f>
        <v>0</v>
      </c>
      <c r="BG140" s="263"/>
      <c r="BH140" s="264"/>
      <c r="BI140" s="265"/>
      <c r="BJ140" s="266"/>
      <c r="BK140" s="267">
        <f t="shared" si="205"/>
        <v>0</v>
      </c>
      <c r="BL140" s="260">
        <f>+(IF(OR($B140=0,$C140=0,$D140=0,$BG$2&gt;$OE$1),0,IF(OR(BG140=0,BI140=0,BJ140=0),0,MIN((VLOOKUP($D140,SALERYCODE,3,0))*(IF($D140=6,BJ140,BI140))*((MIN((VLOOKUP($D140,SALERYCODE,5,0)),(IF($D140=6,BI140,BJ140))))),MIN((VLOOKUP($D140,SALERYCODE,3,0)),(BG140+BH140))*(IF($D140=6,BJ140,((MIN((VLOOKUP($D140,SALERYCODE,5,0)),BJ140)))))))))/IF(AND($D140=2,'ראשי-פרטים כלליים וריכוז הוצאות'!$D$68&lt;&gt;4),1.2,1)</f>
        <v>0</v>
      </c>
      <c r="BM140" s="263"/>
      <c r="BN140" s="264"/>
      <c r="BO140" s="265"/>
      <c r="BP140" s="266"/>
      <c r="BQ140" s="267">
        <f t="shared" si="206"/>
        <v>0</v>
      </c>
      <c r="BR140" s="260">
        <f>+(IF(OR($B140=0,$C140=0,$D140=0,$BM$2&gt;$OE$1),0,IF(OR(BM140=0,BO140=0,BP140=0),0,MIN((VLOOKUP($D140,SALERYCODE,3,0))*(IF($D140=6,BP140,BO140))*((MIN((VLOOKUP($D140,SALERYCODE,5,0)),(IF($D140=6,BO140,BP140))))),MIN((VLOOKUP($D140,SALERYCODE,3,0)),(BM140+BN140))*(IF($D140=6,BP140,((MIN((VLOOKUP($D140,SALERYCODE,5,0)),BP140)))))))))/IF(AND($D140=2,'ראשי-פרטים כלליים וריכוז הוצאות'!$D$68&lt;&gt;4),1.2,1)</f>
        <v>0</v>
      </c>
      <c r="BS140" s="263"/>
      <c r="BT140" s="264"/>
      <c r="BU140" s="265"/>
      <c r="BV140" s="266"/>
      <c r="BW140" s="267">
        <f t="shared" si="207"/>
        <v>0</v>
      </c>
      <c r="BX140" s="260">
        <f>+(IF(OR($B140=0,$C140=0,$D140=0,$BS$2&gt;$OE$1),0,IF(OR(BS140=0,BU140=0,BV140=0),0,MIN((VLOOKUP($D140,SALERYCODE,3,0))*(IF($D140=6,BV140,BU140))*((MIN((VLOOKUP($D140,SALERYCODE,5,0)),(IF($D140=6,BU140,BV140))))),MIN((VLOOKUP($D140,SALERYCODE,3,0)),(BS140+BT140))*(IF($D140=6,BV140,((MIN((VLOOKUP($D140,SALERYCODE,5,0)),BV140)))))))))/IF(AND($D140=2,'ראשי-פרטים כלליים וריכוז הוצאות'!$D$68&lt;&gt;4),1.2,1)</f>
        <v>0</v>
      </c>
      <c r="BY140" s="263"/>
      <c r="BZ140" s="264"/>
      <c r="CA140" s="265"/>
      <c r="CB140" s="266"/>
      <c r="CC140" s="267">
        <f t="shared" si="208"/>
        <v>0</v>
      </c>
      <c r="CD140" s="260">
        <f>+(IF(OR($B140=0,$C140=0,$D140=0,$BY$2&gt;$OE$1),0,IF(OR(BY140=0,CA140=0,CB140=0),0,MIN((VLOOKUP($D140,SALERYCODE,3,0))*(IF($D140=6,CB140,CA140))*((MIN((VLOOKUP($D140,SALERYCODE,5,0)),(IF($D140=6,CA140,CB140))))),MIN((VLOOKUP($D140,SALERYCODE,3,0)),(BY140+BZ140))*(IF($D140=6,CB140,((MIN((VLOOKUP($D140,SALERYCODE,5,0)),CB140)))))))))/IF(AND($D140=2,'ראשי-פרטים כלליים וריכוז הוצאות'!$D$68&lt;&gt;4),1.2,1)</f>
        <v>0</v>
      </c>
      <c r="CE140" s="263"/>
      <c r="CF140" s="264"/>
      <c r="CG140" s="265"/>
      <c r="CH140" s="266"/>
      <c r="CI140" s="267">
        <f t="shared" si="209"/>
        <v>0</v>
      </c>
      <c r="CJ140" s="260">
        <f>+(IF(OR($B140=0,$C140=0,$D140=0,$CE$2&gt;$OE$1),0,IF(OR(CE140=0,CG140=0,CH140=0),0,MIN((VLOOKUP($D140,SALERYCODE,3,0))*(IF($D140=6,CH140,CG140))*((MIN((VLOOKUP($D140,SALERYCODE,5,0)),(IF($D140=6,CG140,CH140))))),MIN((VLOOKUP($D140,SALERYCODE,3,0)),(CE140+CF140))*(IF($D140=6,CH140,((MIN((VLOOKUP($D140,SALERYCODE,5,0)),CH140)))))))))/IF(AND($D140=2,'ראשי-פרטים כלליים וריכוז הוצאות'!$D$68&lt;&gt;4),1.2,1)</f>
        <v>0</v>
      </c>
      <c r="CK140" s="263"/>
      <c r="CL140" s="264"/>
      <c r="CM140" s="265"/>
      <c r="CN140" s="266"/>
      <c r="CO140" s="267">
        <f t="shared" si="210"/>
        <v>0</v>
      </c>
      <c r="CP140" s="260">
        <f>+(IF(OR($B140=0,$C140=0,$D140=0,$CK$2&gt;$OE$1),0,IF(OR(CK140=0,CM140=0,CN140=0),0,MIN((VLOOKUP($D140,SALERYCODE,3,0))*(IF($D140=6,CN140,CM140))*((MIN((VLOOKUP($D140,SALERYCODE,5,0)),(IF($D140=6,CM140,CN140))))),MIN((VLOOKUP($D140,SALERYCODE,3,0)),(CK140+CL140))*(IF($D140=6,CN140,((MIN((VLOOKUP($D140,SALERYCODE,5,0)),CN140)))))))))/IF(AND($D140=2,'ראשי-פרטים כלליים וריכוז הוצאות'!$D$68&lt;&gt;4),1.2,1)</f>
        <v>0</v>
      </c>
      <c r="CQ140" s="263"/>
      <c r="CR140" s="264"/>
      <c r="CS140" s="265"/>
      <c r="CT140" s="266"/>
      <c r="CU140" s="267">
        <f t="shared" si="211"/>
        <v>0</v>
      </c>
      <c r="CV140" s="260">
        <f>+(IF(OR($B140=0,$C140=0,$D140=0,$CQ$2&gt;$OE$1),0,IF(OR(CQ140=0,CS140=0,CT140=0),0,MIN((VLOOKUP($D140,SALERYCODE,3,0))*(IF($D140=6,CT140,CS140))*((MIN((VLOOKUP($D140,SALERYCODE,5,0)),(IF($D140=6,CS140,CT140))))),MIN((VLOOKUP($D140,SALERYCODE,3,0)),(CQ140+CR140))*(IF($D140=6,CT140,((MIN((VLOOKUP($D140,SALERYCODE,5,0)),CT140)))))))))/IF(AND($D140=2,'ראשי-פרטים כלליים וריכוז הוצאות'!$D$68&lt;&gt;4),1.2,1)</f>
        <v>0</v>
      </c>
      <c r="CW140" s="263"/>
      <c r="CX140" s="264"/>
      <c r="CY140" s="265"/>
      <c r="CZ140" s="266"/>
      <c r="DA140" s="267">
        <f t="shared" si="212"/>
        <v>0</v>
      </c>
      <c r="DB140" s="260">
        <f>+(IF(OR($B140=0,$C140=0,$D140=0,$CW$2&gt;$OE$1),0,IF(OR(CW140=0,CY140=0,CZ140=0),0,MIN((VLOOKUP($D140,SALERYCODE,3,0))*(IF($D140=6,CZ140,CY140))*((MIN((VLOOKUP($D140,SALERYCODE,5,0)),(IF($D140=6,CY140,CZ140))))),MIN((VLOOKUP($D140,SALERYCODE,3,0)),(CW140+CX140))*(IF($D140=6,CZ140,((MIN((VLOOKUP($D140,SALERYCODE,5,0)),CZ140)))))))))/IF(AND($D140=2,'ראשי-פרטים כלליים וריכוז הוצאות'!$D$68&lt;&gt;4),1.2,1)</f>
        <v>0</v>
      </c>
      <c r="DC140" s="263"/>
      <c r="DD140" s="264"/>
      <c r="DE140" s="265"/>
      <c r="DF140" s="266"/>
      <c r="DG140" s="267">
        <f t="shared" si="213"/>
        <v>0</v>
      </c>
      <c r="DH140" s="260">
        <f>+(IF(OR($B140=0,$C140=0,$D140=0,$DC$2&gt;$OE$1),0,IF(OR(DC140=0,DE140=0,DF140=0),0,MIN((VLOOKUP($D140,SALERYCODE,3,0))*(IF($D140=6,DF140,DE140))*((MIN((VLOOKUP($D140,SALERYCODE,5,0)),(IF($D140=6,DE140,DF140))))),MIN((VLOOKUP($D140,SALERYCODE,3,0)),(DC140+DD140))*(IF($D140=6,DF140,((MIN((VLOOKUP($D140,SALERYCODE,5,0)),DF140)))))))))/IF(AND($D140=2,'ראשי-פרטים כלליים וריכוז הוצאות'!$D$68&lt;&gt;4),1.2,1)</f>
        <v>0</v>
      </c>
      <c r="DI140" s="263"/>
      <c r="DJ140" s="264"/>
      <c r="DK140" s="265"/>
      <c r="DL140" s="266"/>
      <c r="DM140" s="267">
        <f t="shared" si="214"/>
        <v>0</v>
      </c>
      <c r="DN140" s="260">
        <f>+(IF(OR($B140=0,$C140=0,$D140=0,$DC$2&gt;$OE$1),0,IF(OR(DI140=0,DK140=0,DL140=0),0,MIN((VLOOKUP($D140,SALERYCODE,3,0))*(IF($D140=6,DL140,DK140))*((MIN((VLOOKUP($D140,SALERYCODE,5,0)),(IF($D140=6,DK140,DL140))))),MIN((VLOOKUP($D140,SALERYCODE,3,0)),(DI140+DJ140))*(IF($D140=6,DL140,((MIN((VLOOKUP($D140,SALERYCODE,5,0)),DL140)))))))))/IF(AND($D140=2,'ראשי-פרטים כלליים וריכוז הוצאות'!$D$68&lt;&gt;4),1.2,1)</f>
        <v>0</v>
      </c>
      <c r="DO140" s="263"/>
      <c r="DP140" s="264"/>
      <c r="DQ140" s="265"/>
      <c r="DR140" s="266"/>
      <c r="DS140" s="267">
        <f t="shared" si="215"/>
        <v>0</v>
      </c>
      <c r="DT140" s="260">
        <f>+(IF(OR($B140=0,$C140=0,$D140=0,$DC$2&gt;$OE$1),0,IF(OR(DO140=0,DQ140=0,DR140=0),0,MIN((VLOOKUP($D140,SALERYCODE,3,0))*(IF($D140=6,DR140,DQ140))*((MIN((VLOOKUP($D140,SALERYCODE,5,0)),(IF($D140=6,DQ140,DR140))))),MIN((VLOOKUP($D140,SALERYCODE,3,0)),(DO140+DP140))*(IF($D140=6,DR140,((MIN((VLOOKUP($D140,SALERYCODE,5,0)),DR140)))))))))/IF(AND($D140=2,'ראשי-פרטים כלליים וריכוז הוצאות'!$D$68&lt;&gt;4),1.2,1)</f>
        <v>0</v>
      </c>
      <c r="DU140" s="263"/>
      <c r="DV140" s="264"/>
      <c r="DW140" s="265"/>
      <c r="DX140" s="266"/>
      <c r="DY140" s="267">
        <f t="shared" si="216"/>
        <v>0</v>
      </c>
      <c r="DZ140" s="260">
        <f>+(IF(OR($B140=0,$C140=0,$D140=0,$DC$2&gt;$OE$1),0,IF(OR(DU140=0,DW140=0,DX140=0),0,MIN((VLOOKUP($D140,SALERYCODE,3,0))*(IF($D140=6,DX140,DW140))*((MIN((VLOOKUP($D140,SALERYCODE,5,0)),(IF($D140=6,DW140,DX140))))),MIN((VLOOKUP($D140,SALERYCODE,3,0)),(DU140+DV140))*(IF($D140=6,DX140,((MIN((VLOOKUP($D140,SALERYCODE,5,0)),DX140)))))))))/IF(AND($D140=2,'ראשי-פרטים כלליים וריכוז הוצאות'!$D$68&lt;&gt;4),1.2,1)</f>
        <v>0</v>
      </c>
      <c r="EA140" s="263"/>
      <c r="EB140" s="264"/>
      <c r="EC140" s="265"/>
      <c r="ED140" s="266"/>
      <c r="EE140" s="267">
        <f t="shared" si="217"/>
        <v>0</v>
      </c>
      <c r="EF140" s="260">
        <f>+(IF(OR($B140=0,$C140=0,$D140=0,$DC$2&gt;$OE$1),0,IF(OR(EA140=0,EC140=0,ED140=0),0,MIN((VLOOKUP($D140,SALERYCODE,3,0))*(IF($D140=6,ED140,EC140))*((MIN((VLOOKUP($D140,SALERYCODE,5,0)),(IF($D140=6,EC140,ED140))))),MIN((VLOOKUP($D140,SALERYCODE,3,0)),(EA140+EB140))*(IF($D140=6,ED140,((MIN((VLOOKUP($D140,SALERYCODE,5,0)),ED140)))))))))/IF(AND($D140=2,'ראשי-פרטים כלליים וריכוז הוצאות'!$D$68&lt;&gt;4),1.2,1)</f>
        <v>0</v>
      </c>
      <c r="EG140" s="263"/>
      <c r="EH140" s="264"/>
      <c r="EI140" s="265"/>
      <c r="EJ140" s="266"/>
      <c r="EK140" s="267">
        <f t="shared" si="218"/>
        <v>0</v>
      </c>
      <c r="EL140" s="260">
        <f>+(IF(OR($B140=0,$C140=0,$D140=0,$DC$2&gt;$OE$1),0,IF(OR(EG140=0,EI140=0,EJ140=0),0,MIN((VLOOKUP($D140,SALERYCODE,3,0))*(IF($D140=6,EJ140,EI140))*((MIN((VLOOKUP($D140,SALERYCODE,5,0)),(IF($D140=6,EI140,EJ140))))),MIN((VLOOKUP($D140,SALERYCODE,3,0)),(EG140+EH140))*(IF($D140=6,EJ140,((MIN((VLOOKUP($D140,SALERYCODE,5,0)),EJ140)))))))))/IF(AND($D140=2,'ראשי-פרטים כלליים וריכוז הוצאות'!$D$68&lt;&gt;4),1.2,1)</f>
        <v>0</v>
      </c>
      <c r="EM140" s="263"/>
      <c r="EN140" s="264"/>
      <c r="EO140" s="265"/>
      <c r="EP140" s="266"/>
      <c r="EQ140" s="267">
        <f t="shared" si="219"/>
        <v>0</v>
      </c>
      <c r="ER140" s="260">
        <f>+(IF(OR($B140=0,$C140=0,$D140=0,$DC$2&gt;$OE$1),0,IF(OR(EM140=0,EO140=0,EP140=0),0,MIN((VLOOKUP($D140,SALERYCODE,3,0))*(IF($D140=6,EP140,EO140))*((MIN((VLOOKUP($D140,SALERYCODE,5,0)),(IF($D140=6,EO140,EP140))))),MIN((VLOOKUP($D140,SALERYCODE,3,0)),(EM140+EN140))*(IF($D140=6,EP140,((MIN((VLOOKUP($D140,SALERYCODE,5,0)),EP140)))))))))/IF(AND($D140=2,'ראשי-פרטים כלליים וריכוז הוצאות'!$D$68&lt;&gt;4),1.2,1)</f>
        <v>0</v>
      </c>
      <c r="ES140" s="263"/>
      <c r="ET140" s="264"/>
      <c r="EU140" s="265"/>
      <c r="EV140" s="266"/>
      <c r="EW140" s="267">
        <f t="shared" si="220"/>
        <v>0</v>
      </c>
      <c r="EX140" s="260">
        <f>+(IF(OR($B140=0,$C140=0,$D140=0,$DC$2&gt;$OE$1),0,IF(OR(ES140=0,EU140=0,EV140=0),0,MIN((VLOOKUP($D140,SALERYCODE,3,0))*(IF($D140=6,EV140,EU140))*((MIN((VLOOKUP($D140,SALERYCODE,5,0)),(IF($D140=6,EU140,EV140))))),MIN((VLOOKUP($D140,SALERYCODE,3,0)),(ES140+ET140))*(IF($D140=6,EV140,((MIN((VLOOKUP($D140,SALERYCODE,5,0)),EV140)))))))))/IF(AND($D140=2,'ראשי-פרטים כלליים וריכוז הוצאות'!$D$68&lt;&gt;4),1.2,1)</f>
        <v>0</v>
      </c>
      <c r="EY140" s="263"/>
      <c r="EZ140" s="264"/>
      <c r="FA140" s="265"/>
      <c r="FB140" s="266"/>
      <c r="FC140" s="267">
        <f t="shared" si="221"/>
        <v>0</v>
      </c>
      <c r="FD140" s="260">
        <f>+(IF(OR($B140=0,$C140=0,$D140=0,$DC$2&gt;$OE$1),0,IF(OR(EY140=0,FA140=0,FB140=0),0,MIN((VLOOKUP($D140,SALERYCODE,3,0))*(IF($D140=6,FB140,FA140))*((MIN((VLOOKUP($D140,SALERYCODE,5,0)),(IF($D140=6,FA140,FB140))))),MIN((VLOOKUP($D140,SALERYCODE,3,0)),(EY140+EZ140))*(IF($D140=6,FB140,((MIN((VLOOKUP($D140,SALERYCODE,5,0)),FB140)))))))))/IF(AND($D140=2,'ראשי-פרטים כלליים וריכוז הוצאות'!$D$68&lt;&gt;4),1.2,1)</f>
        <v>0</v>
      </c>
      <c r="FE140" s="263"/>
      <c r="FF140" s="264"/>
      <c r="FG140" s="265"/>
      <c r="FH140" s="266"/>
      <c r="FI140" s="267">
        <f t="shared" si="222"/>
        <v>0</v>
      </c>
      <c r="FJ140" s="260">
        <f>+(IF(OR($B140=0,$C140=0,$D140=0,$DC$2&gt;$OE$1),0,IF(OR(FE140=0,FG140=0,FH140=0),0,MIN((VLOOKUP($D140,SALERYCODE,3,0))*(IF($D140=6,FH140,FG140))*((MIN((VLOOKUP($D140,SALERYCODE,5,0)),(IF($D140=6,FG140,FH140))))),MIN((VLOOKUP($D140,SALERYCODE,3,0)),(FE140+FF140))*(IF($D140=6,FH140,((MIN((VLOOKUP($D140,SALERYCODE,5,0)),FH140)))))))))/IF(AND($D140=2,'ראשי-פרטים כלליים וריכוז הוצאות'!$D$68&lt;&gt;4),1.2,1)</f>
        <v>0</v>
      </c>
      <c r="FK140" s="263"/>
      <c r="FL140" s="264"/>
      <c r="FM140" s="265"/>
      <c r="FN140" s="266"/>
      <c r="FO140" s="267">
        <f t="shared" si="223"/>
        <v>0</v>
      </c>
      <c r="FP140" s="260">
        <f>+(IF(OR($B140=0,$C140=0,$D140=0,$DC$2&gt;$OE$1),0,IF(OR(FK140=0,FM140=0,FN140=0),0,MIN((VLOOKUP($D140,SALERYCODE,3,0))*(IF($D140=6,FN140,FM140))*((MIN((VLOOKUP($D140,SALERYCODE,5,0)),(IF($D140=6,FM140,FN140))))),MIN((VLOOKUP($D140,SALERYCODE,3,0)),(FK140+FL140))*(IF($D140=6,FN140,((MIN((VLOOKUP($D140,SALERYCODE,5,0)),FN140)))))))))/IF(AND($D140=2,'ראשי-פרטים כלליים וריכוז הוצאות'!$D$68&lt;&gt;4),1.2,1)</f>
        <v>0</v>
      </c>
      <c r="FQ140" s="263"/>
      <c r="FR140" s="264"/>
      <c r="FS140" s="265"/>
      <c r="FT140" s="266"/>
      <c r="FU140" s="267">
        <f t="shared" si="224"/>
        <v>0</v>
      </c>
      <c r="FV140" s="260">
        <f>+(IF(OR($B140=0,$C140=0,$D140=0,$DC$2&gt;$OE$1),0,IF(OR(FQ140=0,FS140=0,FT140=0),0,MIN((VLOOKUP($D140,SALERYCODE,3,0))*(IF($D140=6,FT140,FS140))*((MIN((VLOOKUP($D140,SALERYCODE,5,0)),(IF($D140=6,FS140,FT140))))),MIN((VLOOKUP($D140,SALERYCODE,3,0)),(FQ140+FR140))*(IF($D140=6,FT140,((MIN((VLOOKUP($D140,SALERYCODE,5,0)),FT140)))))))))/IF(AND($D140=2,'ראשי-פרטים כלליים וריכוז הוצאות'!$D$68&lt;&gt;4),1.2,1)</f>
        <v>0</v>
      </c>
      <c r="FW140" s="263"/>
      <c r="FX140" s="264"/>
      <c r="FY140" s="265"/>
      <c r="FZ140" s="266"/>
      <c r="GA140" s="267">
        <f t="shared" si="225"/>
        <v>0</v>
      </c>
      <c r="GB140" s="260">
        <f>+(IF(OR($B140=0,$C140=0,$D140=0,$DC$2&gt;$OE$1),0,IF(OR(FW140=0,FY140=0,FZ140=0),0,MIN((VLOOKUP($D140,SALERYCODE,3,0))*(IF($D140=6,FZ140,FY140))*((MIN((VLOOKUP($D140,SALERYCODE,5,0)),(IF($D140=6,FY140,FZ140))))),MIN((VLOOKUP($D140,SALERYCODE,3,0)),(FW140+FX140))*(IF($D140=6,FZ140,((MIN((VLOOKUP($D140,SALERYCODE,5,0)),FZ140)))))))))/IF(AND($D140=2,'ראשי-פרטים כלליים וריכוז הוצאות'!$D$68&lt;&gt;4),1.2,1)</f>
        <v>0</v>
      </c>
      <c r="GC140" s="263"/>
      <c r="GD140" s="264"/>
      <c r="GE140" s="265"/>
      <c r="GF140" s="266"/>
      <c r="GG140" s="267">
        <f t="shared" si="226"/>
        <v>0</v>
      </c>
      <c r="GH140" s="260">
        <f>+(IF(OR($B140=0,$C140=0,$D140=0,$DC$2&gt;$OE$1),0,IF(OR(GC140=0,GE140=0,GF140=0),0,MIN((VLOOKUP($D140,SALERYCODE,3,0))*(IF($D140=6,GF140,GE140))*((MIN((VLOOKUP($D140,SALERYCODE,5,0)),(IF($D140=6,GE140,GF140))))),MIN((VLOOKUP($D140,SALERYCODE,3,0)),(GC140+GD140))*(IF($D140=6,GF140,((MIN((VLOOKUP($D140,SALERYCODE,5,0)),GF140)))))))))/IF(AND($D140=2,'ראשי-פרטים כלליים וריכוז הוצאות'!$D$68&lt;&gt;4),1.2,1)</f>
        <v>0</v>
      </c>
      <c r="GI140" s="263"/>
      <c r="GJ140" s="264"/>
      <c r="GK140" s="265"/>
      <c r="GL140" s="266"/>
      <c r="GM140" s="267">
        <f t="shared" si="227"/>
        <v>0</v>
      </c>
      <c r="GN140" s="260">
        <f>+(IF(OR($B140=0,$C140=0,$D140=0,$DC$2&gt;$OE$1),0,IF(OR(GI140=0,GK140=0,GL140=0),0,MIN((VLOOKUP($D140,SALERYCODE,3,0))*(IF($D140=6,GL140,GK140))*((MIN((VLOOKUP($D140,SALERYCODE,5,0)),(IF($D140=6,GK140,GL140))))),MIN((VLOOKUP($D140,SALERYCODE,3,0)),(GI140+GJ140))*(IF($D140=6,GL140,((MIN((VLOOKUP($D140,SALERYCODE,5,0)),GL140)))))))))/IF(AND($D140=2,'ראשי-פרטים כלליים וריכוז הוצאות'!$D$68&lt;&gt;4),1.2,1)</f>
        <v>0</v>
      </c>
      <c r="GO140" s="263"/>
      <c r="GP140" s="264"/>
      <c r="GQ140" s="265"/>
      <c r="GR140" s="266"/>
      <c r="GS140" s="267">
        <f t="shared" si="228"/>
        <v>0</v>
      </c>
      <c r="GT140" s="260">
        <f>+(IF(OR($B140=0,$C140=0,$D140=0,$DC$2&gt;$OE$1),0,IF(OR(GO140=0,GQ140=0,GR140=0),0,MIN((VLOOKUP($D140,SALERYCODE,3,0))*(IF($D140=6,GR140,GQ140))*((MIN((VLOOKUP($D140,SALERYCODE,5,0)),(IF($D140=6,GQ140,GR140))))),MIN((VLOOKUP($D140,SALERYCODE,3,0)),(GO140+GP140))*(IF($D140=6,GR140,((MIN((VLOOKUP($D140,SALERYCODE,5,0)),GR140)))))))))/IF(AND($D140=2,'ראשי-פרטים כלליים וריכוז הוצאות'!$D$68&lt;&gt;4),1.2,1)</f>
        <v>0</v>
      </c>
      <c r="GU140" s="263"/>
      <c r="GV140" s="264"/>
      <c r="GW140" s="265"/>
      <c r="GX140" s="266"/>
      <c r="GY140" s="267">
        <f t="shared" si="229"/>
        <v>0</v>
      </c>
      <c r="GZ140" s="260">
        <f>+(IF(OR($B140=0,$C140=0,$D140=0,$DC$2&gt;$OE$1),0,IF(OR(GU140=0,GW140=0,GX140=0),0,MIN((VLOOKUP($D140,SALERYCODE,3,0))*(IF($D140=6,GX140,GW140))*((MIN((VLOOKUP($D140,SALERYCODE,5,0)),(IF($D140=6,GW140,GX140))))),MIN((VLOOKUP($D140,SALERYCODE,3,0)),(GU140+GV140))*(IF($D140=6,GX140,((MIN((VLOOKUP($D140,SALERYCODE,5,0)),GX140)))))))))/IF(AND($D140=2,'ראשי-פרטים כלליים וריכוז הוצאות'!$D$68&lt;&gt;4),1.2,1)</f>
        <v>0</v>
      </c>
      <c r="HA140" s="263"/>
      <c r="HB140" s="264"/>
      <c r="HC140" s="265"/>
      <c r="HD140" s="266"/>
      <c r="HE140" s="267">
        <f t="shared" si="230"/>
        <v>0</v>
      </c>
      <c r="HF140" s="260">
        <f>+(IF(OR($B140=0,$C140=0,$D140=0,$DC$2&gt;$OE$1),0,IF(OR(HA140=0,HC140=0,HD140=0),0,MIN((VLOOKUP($D140,SALERYCODE,3,0))*(IF($D140=6,HD140,HC140))*((MIN((VLOOKUP($D140,SALERYCODE,5,0)),(IF($D140=6,HC140,HD140))))),MIN((VLOOKUP($D140,SALERYCODE,3,0)),(HA140+HB140))*(IF($D140=6,HD140,((MIN((VLOOKUP($D140,SALERYCODE,5,0)),HD140)))))))))/IF(AND($D140=2,'ראשי-פרטים כלליים וריכוז הוצאות'!$D$68&lt;&gt;4),1.2,1)</f>
        <v>0</v>
      </c>
      <c r="HG140" s="263"/>
      <c r="HH140" s="264"/>
      <c r="HI140" s="265"/>
      <c r="HJ140" s="266"/>
      <c r="HK140" s="267">
        <f t="shared" si="231"/>
        <v>0</v>
      </c>
      <c r="HL140" s="260">
        <f>+(IF(OR($B140=0,$C140=0,$D140=0,$DC$2&gt;$OE$1),0,IF(OR(HG140=0,HI140=0,HJ140=0),0,MIN((VLOOKUP($D140,SALERYCODE,3,0))*(IF($D140=6,HJ140,HI140))*((MIN((VLOOKUP($D140,SALERYCODE,5,0)),(IF($D140=6,HI140,HJ140))))),MIN((VLOOKUP($D140,SALERYCODE,3,0)),(HG140+HH140))*(IF($D140=6,HJ140,((MIN((VLOOKUP($D140,SALERYCODE,5,0)),HJ140)))))))))/IF(AND($D140=2,'ראשי-פרטים כלליים וריכוז הוצאות'!$D$68&lt;&gt;4),1.2,1)</f>
        <v>0</v>
      </c>
      <c r="HM140" s="263"/>
      <c r="HN140" s="264"/>
      <c r="HO140" s="265"/>
      <c r="HP140" s="266"/>
      <c r="HQ140" s="267">
        <f t="shared" si="232"/>
        <v>0</v>
      </c>
      <c r="HR140" s="260">
        <f>+(IF(OR($B140=0,$C140=0,$D140=0,$DC$2&gt;$OE$1),0,IF(OR(HM140=0,HO140=0,HP140=0),0,MIN((VLOOKUP($D140,SALERYCODE,3,0))*(IF($D140=6,HP140,HO140))*((MIN((VLOOKUP($D140,SALERYCODE,5,0)),(IF($D140=6,HO140,HP140))))),MIN((VLOOKUP($D140,SALERYCODE,3,0)),(HM140+HN140))*(IF($D140=6,HP140,((MIN((VLOOKUP($D140,SALERYCODE,5,0)),HP140)))))))))/IF(AND($D140=2,'ראשי-פרטים כלליים וריכוז הוצאות'!$D$68&lt;&gt;4),1.2,1)</f>
        <v>0</v>
      </c>
      <c r="HS140" s="263"/>
      <c r="HT140" s="264"/>
      <c r="HU140" s="265"/>
      <c r="HV140" s="266"/>
      <c r="HW140" s="267">
        <f t="shared" si="233"/>
        <v>0</v>
      </c>
      <c r="HX140" s="260">
        <f>+(IF(OR($B140=0,$C140=0,$D140=0,$DC$2&gt;$OE$1),0,IF(OR(HS140=0,HU140=0,HV140=0),0,MIN((VLOOKUP($D140,SALERYCODE,3,0))*(IF($D140=6,HV140,HU140))*((MIN((VLOOKUP($D140,SALERYCODE,5,0)),(IF($D140=6,HU140,HV140))))),MIN((VLOOKUP($D140,SALERYCODE,3,0)),(HS140+HT140))*(IF($D140=6,HV140,((MIN((VLOOKUP($D140,SALERYCODE,5,0)),HV140)))))))))/IF(AND($D140=2,'ראשי-פרטים כלליים וריכוז הוצאות'!$D$68&lt;&gt;4),1.2,1)</f>
        <v>0</v>
      </c>
      <c r="HY140" s="263"/>
      <c r="HZ140" s="264"/>
      <c r="IA140" s="265"/>
      <c r="IB140" s="266"/>
      <c r="IC140" s="267">
        <f t="shared" si="234"/>
        <v>0</v>
      </c>
      <c r="ID140" s="260">
        <f>+(IF(OR($B140=0,$C140=0,$D140=0,$DC$2&gt;$OE$1),0,IF(OR(HY140=0,IA140=0,IB140=0),0,MIN((VLOOKUP($D140,SALERYCODE,3,0))*(IF($D140=6,IB140,IA140))*((MIN((VLOOKUP($D140,SALERYCODE,5,0)),(IF($D140=6,IA140,IB140))))),MIN((VLOOKUP($D140,SALERYCODE,3,0)),(HY140+HZ140))*(IF($D140=6,IB140,((MIN((VLOOKUP($D140,SALERYCODE,5,0)),IB140)))))))))/IF(AND($D140=2,'ראשי-פרטים כלליים וריכוז הוצאות'!$D$68&lt;&gt;4),1.2,1)</f>
        <v>0</v>
      </c>
      <c r="IE140" s="263"/>
      <c r="IF140" s="264"/>
      <c r="IG140" s="265"/>
      <c r="IH140" s="266"/>
      <c r="II140" s="267">
        <f t="shared" si="235"/>
        <v>0</v>
      </c>
      <c r="IJ140" s="260">
        <f>+(IF(OR($B140=0,$C140=0,$D140=0,$DC$2&gt;$OE$1),0,IF(OR(IE140=0,IG140=0,IH140=0),0,MIN((VLOOKUP($D140,SALERYCODE,3,0))*(IF($D140=6,IH140,IG140))*((MIN((VLOOKUP($D140,SALERYCODE,5,0)),(IF($D140=6,IG140,IH140))))),MIN((VLOOKUP($D140,SALERYCODE,3,0)),(IE140+IF140))*(IF($D140=6,IH140,((MIN((VLOOKUP($D140,SALERYCODE,5,0)),IH140)))))))))/IF(AND($D140=2,'ראשי-פרטים כלליים וריכוז הוצאות'!$D$68&lt;&gt;4),1.2,1)</f>
        <v>0</v>
      </c>
      <c r="IK140" s="263"/>
      <c r="IL140" s="264"/>
      <c r="IM140" s="265"/>
      <c r="IN140" s="266"/>
      <c r="IO140" s="267">
        <f t="shared" si="236"/>
        <v>0</v>
      </c>
      <c r="IP140" s="260">
        <f>+(IF(OR($B140=0,$C140=0,$D140=0,$DC$2&gt;$OE$1),0,IF(OR(IK140=0,IM140=0,IN140=0),0,MIN((VLOOKUP($D140,SALERYCODE,3,0))*(IF($D140=6,IN140,IM140))*((MIN((VLOOKUP($D140,SALERYCODE,5,0)),(IF($D140=6,IM140,IN140))))),MIN((VLOOKUP($D140,SALERYCODE,3,0)),(IK140+IL140))*(IF($D140=6,IN140,((MIN((VLOOKUP($D140,SALERYCODE,5,0)),IN140)))))))))/IF(AND($D140=2,'ראשי-פרטים כלליים וריכוז הוצאות'!$D$68&lt;&gt;4),1.2,1)</f>
        <v>0</v>
      </c>
      <c r="IQ140" s="263"/>
      <c r="IR140" s="264"/>
      <c r="IS140" s="265"/>
      <c r="IT140" s="266"/>
      <c r="IU140" s="267">
        <f t="shared" si="237"/>
        <v>0</v>
      </c>
      <c r="IV140" s="260">
        <f>+(IF(OR($B140=0,$C140=0,$D140=0,$DC$2&gt;$OE$1),0,IF(OR(IQ140=0,IS140=0,IT140=0),0,MIN((VLOOKUP($D140,SALERYCODE,3,0))*(IF($D140=6,IT140,IS140))*((MIN((VLOOKUP($D140,SALERYCODE,5,0)),(IF($D140=6,IS140,IT140))))),MIN((VLOOKUP($D140,SALERYCODE,3,0)),(IQ140+IR140))*(IF($D140=6,IT140,((MIN((VLOOKUP($D140,SALERYCODE,5,0)),IT140)))))))))/IF(AND($D140=2,'ראשי-פרטים כלליים וריכוז הוצאות'!$D$68&lt;&gt;4),1.2,1)</f>
        <v>0</v>
      </c>
      <c r="IW140" s="263"/>
      <c r="IX140" s="264"/>
      <c r="IY140" s="265"/>
      <c r="IZ140" s="266"/>
      <c r="JA140" s="267">
        <f t="shared" si="238"/>
        <v>0</v>
      </c>
      <c r="JB140" s="260">
        <f>+(IF(OR($B140=0,$C140=0,$D140=0,$DC$2&gt;$OE$1),0,IF(OR(IW140=0,IY140=0,IZ140=0),0,MIN((VLOOKUP($D140,SALERYCODE,3,0))*(IF($D140=6,IZ140,IY140))*((MIN((VLOOKUP($D140,SALERYCODE,5,0)),(IF($D140=6,IY140,IZ140))))),MIN((VLOOKUP($D140,SALERYCODE,3,0)),(IW140+IX140))*(IF($D140=6,IZ140,((MIN((VLOOKUP($D140,SALERYCODE,5,0)),IZ140)))))))))/IF(AND($D140=2,'ראשי-פרטים כלליים וריכוז הוצאות'!$D$68&lt;&gt;4),1.2,1)</f>
        <v>0</v>
      </c>
      <c r="JC140" s="263"/>
      <c r="JD140" s="264"/>
      <c r="JE140" s="265"/>
      <c r="JF140" s="266"/>
      <c r="JG140" s="267">
        <f t="shared" si="239"/>
        <v>0</v>
      </c>
      <c r="JH140" s="260">
        <f>+(IF(OR($B140=0,$C140=0,$D140=0,$DC$2&gt;$OE$1),0,IF(OR(JC140=0,JE140=0,JF140=0),0,MIN((VLOOKUP($D140,SALERYCODE,3,0))*(IF($D140=6,JF140,JE140))*((MIN((VLOOKUP($D140,SALERYCODE,5,0)),(IF($D140=6,JE140,JF140))))),MIN((VLOOKUP($D140,SALERYCODE,3,0)),(JC140+JD140))*(IF($D140=6,JF140,((MIN((VLOOKUP($D140,SALERYCODE,5,0)),JF140)))))))))/IF(AND($D140=2,'ראשי-פרטים כלליים וריכוז הוצאות'!$D$68&lt;&gt;4),1.2,1)</f>
        <v>0</v>
      </c>
      <c r="JI140" s="263"/>
      <c r="JJ140" s="264"/>
      <c r="JK140" s="265"/>
      <c r="JL140" s="266"/>
      <c r="JM140" s="267">
        <f t="shared" si="240"/>
        <v>0</v>
      </c>
      <c r="JN140" s="260">
        <f>+(IF(OR($B140=0,$C140=0,$D140=0,$DC$2&gt;$OE$1),0,IF(OR(JI140=0,JK140=0,JL140=0),0,MIN((VLOOKUP($D140,SALERYCODE,3,0))*(IF($D140=6,JL140,JK140))*((MIN((VLOOKUP($D140,SALERYCODE,5,0)),(IF($D140=6,JK140,JL140))))),MIN((VLOOKUP($D140,SALERYCODE,3,0)),(JI140+JJ140))*(IF($D140=6,JL140,((MIN((VLOOKUP($D140,SALERYCODE,5,0)),JL140)))))))))/IF(AND($D140=2,'ראשי-פרטים כלליים וריכוז הוצאות'!$D$68&lt;&gt;4),1.2,1)</f>
        <v>0</v>
      </c>
      <c r="JO140" s="263"/>
      <c r="JP140" s="264"/>
      <c r="JQ140" s="265"/>
      <c r="JR140" s="266"/>
      <c r="JS140" s="267">
        <f t="shared" si="241"/>
        <v>0</v>
      </c>
      <c r="JT140" s="260">
        <f>+(IF(OR($B140=0,$C140=0,$D140=0,$DC$2&gt;$OE$1),0,IF(OR(JO140=0,JQ140=0,JR140=0),0,MIN((VLOOKUP($D140,SALERYCODE,3,0))*(IF($D140=6,JR140,JQ140))*((MIN((VLOOKUP($D140,SALERYCODE,5,0)),(IF($D140=6,JQ140,JR140))))),MIN((VLOOKUP($D140,SALERYCODE,3,0)),(JO140+JP140))*(IF($D140=6,JR140,((MIN((VLOOKUP($D140,SALERYCODE,5,0)),JR140)))))))))/IF(AND($D140=2,'ראשי-פרטים כלליים וריכוז הוצאות'!$D$68&lt;&gt;4),1.2,1)</f>
        <v>0</v>
      </c>
      <c r="JU140" s="263"/>
      <c r="JV140" s="264"/>
      <c r="JW140" s="265"/>
      <c r="JX140" s="266"/>
      <c r="JY140" s="267">
        <f t="shared" si="242"/>
        <v>0</v>
      </c>
      <c r="JZ140" s="260">
        <f>+(IF(OR($B140=0,$C140=0,$D140=0,$DC$2&gt;$OE$1),0,IF(OR(JU140=0,JW140=0,JX140=0),0,MIN((VLOOKUP($D140,SALERYCODE,3,0))*(IF($D140=6,JX140,JW140))*((MIN((VLOOKUP($D140,SALERYCODE,5,0)),(IF($D140=6,JW140,JX140))))),MIN((VLOOKUP($D140,SALERYCODE,3,0)),(JU140+JV140))*(IF($D140=6,JX140,((MIN((VLOOKUP($D140,SALERYCODE,5,0)),JX140)))))))))/IF(AND($D140=2,'ראשי-פרטים כלליים וריכוז הוצאות'!$D$68&lt;&gt;4),1.2,1)</f>
        <v>0</v>
      </c>
      <c r="KA140" s="263"/>
      <c r="KB140" s="264"/>
      <c r="KC140" s="265"/>
      <c r="KD140" s="266"/>
      <c r="KE140" s="267">
        <f t="shared" si="243"/>
        <v>0</v>
      </c>
      <c r="KF140" s="260">
        <f>+(IF(OR($B140=0,$C140=0,$D140=0,$DC$2&gt;$OE$1),0,IF(OR(KA140=0,KC140=0,KD140=0),0,MIN((VLOOKUP($D140,SALERYCODE,3,0))*(IF($D140=6,KD140,KC140))*((MIN((VLOOKUP($D140,SALERYCODE,5,0)),(IF($D140=6,KC140,KD140))))),MIN((VLOOKUP($D140,SALERYCODE,3,0)),(KA140+KB140))*(IF($D140=6,KD140,((MIN((VLOOKUP($D140,SALERYCODE,5,0)),KD140)))))))))/IF(AND($D140=2,'ראשי-פרטים כלליים וריכוז הוצאות'!$D$68&lt;&gt;4),1.2,1)</f>
        <v>0</v>
      </c>
      <c r="KG140" s="263"/>
      <c r="KH140" s="264"/>
      <c r="KI140" s="265"/>
      <c r="KJ140" s="266"/>
      <c r="KK140" s="267">
        <f t="shared" si="244"/>
        <v>0</v>
      </c>
      <c r="KL140" s="260">
        <f>+(IF(OR($B140=0,$C140=0,$D140=0,$DC$2&gt;$OE$1),0,IF(OR(KG140=0,KI140=0,KJ140=0),0,MIN((VLOOKUP($D140,SALERYCODE,3,0))*(IF($D140=6,KJ140,KI140))*((MIN((VLOOKUP($D140,SALERYCODE,5,0)),(IF($D140=6,KI140,KJ140))))),MIN((VLOOKUP($D140,SALERYCODE,3,0)),(KG140+KH140))*(IF($D140=6,KJ140,((MIN((VLOOKUP($D140,SALERYCODE,5,0)),KJ140)))))))))/IF(AND($D140=2,'ראשי-פרטים כלליים וריכוז הוצאות'!$D$68&lt;&gt;4),1.2,1)</f>
        <v>0</v>
      </c>
      <c r="KM140" s="263"/>
      <c r="KN140" s="264"/>
      <c r="KO140" s="265"/>
      <c r="KP140" s="266"/>
      <c r="KQ140" s="267">
        <f t="shared" si="245"/>
        <v>0</v>
      </c>
      <c r="KR140" s="260">
        <f>+(IF(OR($B140=0,$C140=0,$D140=0,$DC$2&gt;$OE$1),0,IF(OR(KM140=0,KO140=0,KP140=0),0,MIN((VLOOKUP($D140,SALERYCODE,3,0))*(IF($D140=6,KP140,KO140))*((MIN((VLOOKUP($D140,SALERYCODE,5,0)),(IF($D140=6,KO140,KP140))))),MIN((VLOOKUP($D140,SALERYCODE,3,0)),(KM140+KN140))*(IF($D140=6,KP140,((MIN((VLOOKUP($D140,SALERYCODE,5,0)),KP140)))))))))/IF(AND($D140=2,'ראשי-פרטים כלליים וריכוז הוצאות'!$D$68&lt;&gt;4),1.2,1)</f>
        <v>0</v>
      </c>
      <c r="KS140" s="263"/>
      <c r="KT140" s="264"/>
      <c r="KU140" s="265"/>
      <c r="KV140" s="266"/>
      <c r="KW140" s="267">
        <f t="shared" si="246"/>
        <v>0</v>
      </c>
      <c r="KX140" s="260">
        <f>+(IF(OR($B140=0,$C140=0,$D140=0,$DC$2&gt;$OE$1),0,IF(OR(KS140=0,KU140=0,KV140=0),0,MIN((VLOOKUP($D140,SALERYCODE,3,0))*(IF($D140=6,KV140,KU140))*((MIN((VLOOKUP($D140,SALERYCODE,5,0)),(IF($D140=6,KU140,KV140))))),MIN((VLOOKUP($D140,SALERYCODE,3,0)),(KS140+KT140))*(IF($D140=6,KV140,((MIN((VLOOKUP($D140,SALERYCODE,5,0)),KV140)))))))))/IF(AND($D140=2,'ראשי-פרטים כלליים וריכוז הוצאות'!$D$68&lt;&gt;4),1.2,1)</f>
        <v>0</v>
      </c>
      <c r="KY140" s="263"/>
      <c r="KZ140" s="264"/>
      <c r="LA140" s="265"/>
      <c r="LB140" s="266"/>
      <c r="LC140" s="267">
        <f t="shared" si="247"/>
        <v>0</v>
      </c>
      <c r="LD140" s="260">
        <f>+(IF(OR($B140=0,$C140=0,$D140=0,$DC$2&gt;$OE$1),0,IF(OR(KY140=0,LA140=0,LB140=0),0,MIN((VLOOKUP($D140,SALERYCODE,3,0))*(IF($D140=6,LB140,LA140))*((MIN((VLOOKUP($D140,SALERYCODE,5,0)),(IF($D140=6,LA140,LB140))))),MIN((VLOOKUP($D140,SALERYCODE,3,0)),(KY140+KZ140))*(IF($D140=6,LB140,((MIN((VLOOKUP($D140,SALERYCODE,5,0)),LB140)))))))))/IF(AND($D140=2,'ראשי-פרטים כלליים וריכוז הוצאות'!$D$68&lt;&gt;4),1.2,1)</f>
        <v>0</v>
      </c>
      <c r="LE140" s="263"/>
      <c r="LF140" s="264"/>
      <c r="LG140" s="265"/>
      <c r="LH140" s="266"/>
      <c r="LI140" s="267">
        <f t="shared" si="248"/>
        <v>0</v>
      </c>
      <c r="LJ140" s="260">
        <f>+(IF(OR($B140=0,$C140=0,$D140=0,$DC$2&gt;$OE$1),0,IF(OR(LE140=0,LG140=0,LH140=0),0,MIN((VLOOKUP($D140,SALERYCODE,3,0))*(IF($D140=6,LH140,LG140))*((MIN((VLOOKUP($D140,SALERYCODE,5,0)),(IF($D140=6,LG140,LH140))))),MIN((VLOOKUP($D140,SALERYCODE,3,0)),(LE140+LF140))*(IF($D140=6,LH140,((MIN((VLOOKUP($D140,SALERYCODE,5,0)),LH140)))))))))/IF(AND($D140=2,'ראשי-פרטים כלליים וריכוז הוצאות'!$D$68&lt;&gt;4),1.2,1)</f>
        <v>0</v>
      </c>
      <c r="LK140" s="263"/>
      <c r="LL140" s="264"/>
      <c r="LM140" s="265"/>
      <c r="LN140" s="266"/>
      <c r="LO140" s="267">
        <f t="shared" si="249"/>
        <v>0</v>
      </c>
      <c r="LP140" s="260">
        <f>+(IF(OR($B140=0,$C140=0,$D140=0,$DC$2&gt;$OE$1),0,IF(OR(LK140=0,LM140=0,LN140=0),0,MIN((VLOOKUP($D140,SALERYCODE,3,0))*(IF($D140=6,LN140,LM140))*((MIN((VLOOKUP($D140,SALERYCODE,5,0)),(IF($D140=6,LM140,LN140))))),MIN((VLOOKUP($D140,SALERYCODE,3,0)),(LK140+LL140))*(IF($D140=6,LN140,((MIN((VLOOKUP($D140,SALERYCODE,5,0)),LN140)))))))))/IF(AND($D140=2,'ראשי-פרטים כלליים וריכוז הוצאות'!$D$68&lt;&gt;4),1.2,1)</f>
        <v>0</v>
      </c>
      <c r="LQ140" s="263"/>
      <c r="LR140" s="264"/>
      <c r="LS140" s="265"/>
      <c r="LT140" s="266"/>
      <c r="LU140" s="267">
        <f t="shared" si="250"/>
        <v>0</v>
      </c>
      <c r="LV140" s="260">
        <f>+(IF(OR($B140=0,$C140=0,$D140=0,$DC$2&gt;$OE$1),0,IF(OR(LQ140=0,LS140=0,LT140=0),0,MIN((VLOOKUP($D140,SALERYCODE,3,0))*(IF($D140=6,LT140,LS140))*((MIN((VLOOKUP($D140,SALERYCODE,5,0)),(IF($D140=6,LS140,LT140))))),MIN((VLOOKUP($D140,SALERYCODE,3,0)),(LQ140+LR140))*(IF($D140=6,LT140,((MIN((VLOOKUP($D140,SALERYCODE,5,0)),LT140)))))))))/IF(AND($D140=2,'ראשי-פרטים כלליים וריכוז הוצאות'!$D$68&lt;&gt;4),1.2,1)</f>
        <v>0</v>
      </c>
      <c r="LW140" s="263"/>
      <c r="LX140" s="264"/>
      <c r="LY140" s="265"/>
      <c r="LZ140" s="266"/>
      <c r="MA140" s="267">
        <f t="shared" si="251"/>
        <v>0</v>
      </c>
      <c r="MB140" s="260">
        <f>+(IF(OR($B140=0,$C140=0,$D140=0,$DC$2&gt;$OE$1),0,IF(OR(LW140=0,LY140=0,LZ140=0),0,MIN((VLOOKUP($D140,SALERYCODE,3,0))*(IF($D140=6,LZ140,LY140))*((MIN((VLOOKUP($D140,SALERYCODE,5,0)),(IF($D140=6,LY140,LZ140))))),MIN((VLOOKUP($D140,SALERYCODE,3,0)),(LW140+LX140))*(IF($D140=6,LZ140,((MIN((VLOOKUP($D140,SALERYCODE,5,0)),LZ140)))))))))/IF(AND($D140=2,'ראשי-פרטים כלליים וריכוז הוצאות'!$D$68&lt;&gt;4),1.2,1)</f>
        <v>0</v>
      </c>
      <c r="MC140" s="263"/>
      <c r="MD140" s="264"/>
      <c r="ME140" s="265"/>
      <c r="MF140" s="266"/>
      <c r="MG140" s="267">
        <f t="shared" si="252"/>
        <v>0</v>
      </c>
      <c r="MH140" s="260">
        <f>+(IF(OR($B140=0,$C140=0,$D140=0,$DC$2&gt;$OE$1),0,IF(OR(MC140=0,ME140=0,MF140=0),0,MIN((VLOOKUP($D140,SALERYCODE,3,0))*(IF($D140=6,MF140,ME140))*((MIN((VLOOKUP($D140,SALERYCODE,5,0)),(IF($D140=6,ME140,MF140))))),MIN((VLOOKUP($D140,SALERYCODE,3,0)),(MC140+MD140))*(IF($D140=6,MF140,((MIN((VLOOKUP($D140,SALERYCODE,5,0)),MF140)))))))))/IF(AND($D140=2,'ראשי-פרטים כלליים וריכוז הוצאות'!$D$68&lt;&gt;4),1.2,1)</f>
        <v>0</v>
      </c>
      <c r="MI140" s="263"/>
      <c r="MJ140" s="264"/>
      <c r="MK140" s="265"/>
      <c r="ML140" s="266"/>
      <c r="MM140" s="267">
        <f t="shared" si="253"/>
        <v>0</v>
      </c>
      <c r="MN140" s="260">
        <f>+(IF(OR($B140=0,$C140=0,$D140=0,$DC$2&gt;$OE$1),0,IF(OR(MI140=0,MK140=0,ML140=0),0,MIN((VLOOKUP($D140,SALERYCODE,3,0))*(IF($D140=6,ML140,MK140))*((MIN((VLOOKUP($D140,SALERYCODE,5,0)),(IF($D140=6,MK140,ML140))))),MIN((VLOOKUP($D140,SALERYCODE,3,0)),(MI140+MJ140))*(IF($D140=6,ML140,((MIN((VLOOKUP($D140,SALERYCODE,5,0)),ML140)))))))))/IF(AND($D140=2,'ראשי-פרטים כלליים וריכוז הוצאות'!$D$68&lt;&gt;4),1.2,1)</f>
        <v>0</v>
      </c>
      <c r="MO140" s="263"/>
      <c r="MP140" s="264"/>
      <c r="MQ140" s="265"/>
      <c r="MR140" s="266"/>
      <c r="MS140" s="267">
        <f t="shared" si="254"/>
        <v>0</v>
      </c>
      <c r="MT140" s="260">
        <f>+(IF(OR($B140=0,$C140=0,$D140=0,$DC$2&gt;$OE$1),0,IF(OR(MO140=0,MQ140=0,MR140=0),0,MIN((VLOOKUP($D140,SALERYCODE,3,0))*(IF($D140=6,MR140,MQ140))*((MIN((VLOOKUP($D140,SALERYCODE,5,0)),(IF($D140=6,MQ140,MR140))))),MIN((VLOOKUP($D140,SALERYCODE,3,0)),(MO140+MP140))*(IF($D140=6,MR140,((MIN((VLOOKUP($D140,SALERYCODE,5,0)),MR140)))))))))/IF(AND($D140=2,'ראשי-פרטים כלליים וריכוז הוצאות'!$D$68&lt;&gt;4),1.2,1)</f>
        <v>0</v>
      </c>
      <c r="MU140" s="263"/>
      <c r="MV140" s="264"/>
      <c r="MW140" s="265"/>
      <c r="MX140" s="266"/>
      <c r="MY140" s="267">
        <f t="shared" si="255"/>
        <v>0</v>
      </c>
      <c r="MZ140" s="260">
        <f>+(IF(OR($B140=0,$C140=0,$D140=0,$DC$2&gt;$OE$1),0,IF(OR(MU140=0,MW140=0,MX140=0),0,MIN((VLOOKUP($D140,SALERYCODE,3,0))*(IF($D140=6,MX140,MW140))*((MIN((VLOOKUP($D140,SALERYCODE,5,0)),(IF($D140=6,MW140,MX140))))),MIN((VLOOKUP($D140,SALERYCODE,3,0)),(MU140+MV140))*(IF($D140=6,MX140,((MIN((VLOOKUP($D140,SALERYCODE,5,0)),MX140)))))))))/IF(AND($D140=2,'ראשי-פרטים כלליים וריכוז הוצאות'!$D$68&lt;&gt;4),1.2,1)</f>
        <v>0</v>
      </c>
      <c r="NA140" s="263"/>
      <c r="NB140" s="264"/>
      <c r="NC140" s="265"/>
      <c r="ND140" s="266"/>
      <c r="NE140" s="267">
        <f t="shared" si="256"/>
        <v>0</v>
      </c>
      <c r="NF140" s="260">
        <f>+(IF(OR($B140=0,$C140=0,$D140=0,$DC$2&gt;$OE$1),0,IF(OR(NA140=0,NC140=0,ND140=0),0,MIN((VLOOKUP($D140,SALERYCODE,3,0))*(IF($D140=6,ND140,NC140))*((MIN((VLOOKUP($D140,SALERYCODE,5,0)),(IF($D140=6,NC140,ND140))))),MIN((VLOOKUP($D140,SALERYCODE,3,0)),(NA140+NB140))*(IF($D140=6,ND140,((MIN((VLOOKUP($D140,SALERYCODE,5,0)),ND140)))))))))/IF(AND($D140=2,'ראשי-פרטים כלליים וריכוז הוצאות'!$D$68&lt;&gt;4),1.2,1)</f>
        <v>0</v>
      </c>
      <c r="NG140" s="263"/>
      <c r="NH140" s="264"/>
      <c r="NI140" s="265"/>
      <c r="NJ140" s="266"/>
      <c r="NK140" s="267">
        <f t="shared" si="257"/>
        <v>0</v>
      </c>
      <c r="NL140" s="260">
        <f>+(IF(OR($B140=0,$C140=0,$D140=0,$DC$2&gt;$OE$1),0,IF(OR(NG140=0,NI140=0,NJ140=0),0,MIN((VLOOKUP($D140,SALERYCODE,3,0))*(IF($D140=6,NJ140,NI140))*((MIN((VLOOKUP($D140,SALERYCODE,5,0)),(IF($D140=6,NI140,NJ140))))),MIN((VLOOKUP($D140,SALERYCODE,3,0)),(NG140+NH140))*(IF($D140=6,NJ140,((MIN((VLOOKUP($D140,SALERYCODE,5,0)),NJ140)))))))))/IF(AND($D140=2,'ראשי-פרטים כלליים וריכוז הוצאות'!$D$68&lt;&gt;4),1.2,1)</f>
        <v>0</v>
      </c>
      <c r="NM140" s="263"/>
      <c r="NN140" s="264"/>
      <c r="NO140" s="265"/>
      <c r="NP140" s="266"/>
      <c r="NQ140" s="267">
        <f t="shared" si="258"/>
        <v>0</v>
      </c>
      <c r="NR140" s="260">
        <f>+(IF(OR($B140=0,$C140=0,$D140=0,$DC$2&gt;$OE$1),0,IF(OR(NM140=0,NO140=0,NP140=0),0,MIN((VLOOKUP($D140,SALERYCODE,3,0))*(IF($D140=6,NP140,NO140))*((MIN((VLOOKUP($D140,SALERYCODE,5,0)),(IF($D140=6,NO140,NP140))))),MIN((VLOOKUP($D140,SALERYCODE,3,0)),(NM140+NN140))*(IF($D140=6,NP140,((MIN((VLOOKUP($D140,SALERYCODE,5,0)),NP140)))))))))/IF(AND($D140=2,'ראשי-פרטים כלליים וריכוז הוצאות'!$D$68&lt;&gt;4),1.2,1)</f>
        <v>0</v>
      </c>
      <c r="NS140" s="263"/>
      <c r="NT140" s="264"/>
      <c r="NU140" s="265"/>
      <c r="NV140" s="266"/>
      <c r="NW140" s="267">
        <f t="shared" si="259"/>
        <v>0</v>
      </c>
      <c r="NX140" s="260">
        <f>+(IF(OR($B140=0,$C140=0,$D140=0,$DC$2&gt;$OE$1),0,IF(OR(NS140=0,NU140=0,NV140=0),0,MIN((VLOOKUP($D140,SALERYCODE,3,0))*(IF($D140=6,NV140,NU140))*((MIN((VLOOKUP($D140,SALERYCODE,5,0)),(IF($D140=6,NU140,NV140))))),MIN((VLOOKUP($D140,SALERYCODE,3,0)),(NS140+NT140))*(IF($D140=6,NV140,((MIN((VLOOKUP($D140,SALERYCODE,5,0)),NV140)))))))))/IF(AND($D140=2,'ראשי-פרטים כלליים וריכוז הוצאות'!$D$68&lt;&gt;4),1.2,1)</f>
        <v>0</v>
      </c>
      <c r="NY140" s="263"/>
      <c r="NZ140" s="264"/>
      <c r="OA140" s="265"/>
      <c r="OB140" s="266"/>
      <c r="OC140" s="267">
        <f t="shared" si="260"/>
        <v>0</v>
      </c>
      <c r="OD140" s="260">
        <f>+(IF(OR($B140=0,$C140=0,$D140=0,$DC$2&gt;$OE$1),0,IF(OR(NY140=0,OA140=0,OB140=0),0,MIN((VLOOKUP($D140,SALERYCODE,3,0))*(IF($D140=6,OB140,OA140))*((MIN((VLOOKUP($D140,SALERYCODE,5,0)),(IF($D140=6,OA140,OB140))))),MIN((VLOOKUP($D140,SALERYCODE,3,0)),(NY140+NZ140))*(IF($D140=6,OB140,((MIN((VLOOKUP($D140,SALERYCODE,5,0)),OB140)))))))))/IF(AND($D140=2,'ראשי-פרטים כלליים וריכוז הוצאות'!$D$68&lt;&gt;4),1.2,1)</f>
        <v>0</v>
      </c>
      <c r="OE140" s="275">
        <f t="shared" si="266"/>
        <v>0</v>
      </c>
      <c r="OF140" s="283">
        <f t="shared" si="267"/>
        <v>9.9999999999999995E-7</v>
      </c>
      <c r="OG140" s="276">
        <f t="shared" si="268"/>
        <v>0</v>
      </c>
      <c r="OH140" s="275">
        <f t="shared" si="269"/>
        <v>0</v>
      </c>
      <c r="OI140" s="275">
        <v>0</v>
      </c>
      <c r="OJ140" s="258">
        <f t="shared" si="270"/>
        <v>0</v>
      </c>
      <c r="OK140" s="284"/>
      <c r="OL140" s="116">
        <f>MIN(OJ140+OK140*OF140*OE140/$OL$1/IF(AND($D140=2,'ראשי-פרטים כלליים וריכוז הוצאות'!$D$68&lt;&gt;4),1.2,1),IF($D140&gt;0,VLOOKUP($D140,SALERYCODE,3,0)*12*OG140,0))</f>
        <v>0</v>
      </c>
      <c r="OM140" s="95">
        <f t="shared" si="261"/>
        <v>0</v>
      </c>
      <c r="ON140" s="11">
        <f t="shared" si="262"/>
        <v>0</v>
      </c>
      <c r="OO140" s="11">
        <f t="shared" si="263"/>
        <v>0</v>
      </c>
      <c r="OP140" s="22">
        <f t="shared" si="264"/>
        <v>0</v>
      </c>
      <c r="OQ140" s="11">
        <f t="shared" si="265"/>
        <v>0</v>
      </c>
      <c r="OR140" s="11" t="e">
        <f>#REF!</f>
        <v>#REF!</v>
      </c>
      <c r="OS140" s="35" t="e">
        <f>#REF!-OP140</f>
        <v>#REF!</v>
      </c>
      <c r="OT140" s="35" t="e">
        <f>OS140-#REF!</f>
        <v>#REF!</v>
      </c>
      <c r="OU140" s="43" t="e">
        <f>IF(AND(OP140&gt;0,(OS140=#REF!-OP140)),"מועסק פחות מ-10% מזמנו במופ","")</f>
        <v>#REF!</v>
      </c>
    </row>
    <row r="141" spans="1:411" ht="24" hidden="1" customHeight="1" outlineLevel="1" x14ac:dyDescent="0.2">
      <c r="A141" s="282">
        <v>138</v>
      </c>
      <c r="B141" s="269"/>
      <c r="C141" s="270"/>
      <c r="D141" s="271"/>
      <c r="E141" s="263"/>
      <c r="F141" s="264"/>
      <c r="G141" s="265"/>
      <c r="H141" s="266"/>
      <c r="I141" s="267">
        <f t="shared" si="196"/>
        <v>0</v>
      </c>
      <c r="J141" s="260">
        <f>(IF(OR($B141=0,$C141=0,$D141=0,$E$2&gt;$OE$1),0,IF(OR($E141=0,$G141=0,$H141=0),0,MIN((VLOOKUP($D141,SALERYCODE,3,0))*(IF($D141=6,$H141,$G141))*((MIN((VLOOKUP($D141,SALERYCODE,5,0)),(IF($D141=6,$G141,$H141))))),MIN((VLOOKUP($D141,SALERYCODE,3,0)),($E141+$F141))*(IF($D141=6,$H141,((MIN((VLOOKUP($D141,SALERYCODE,5,0)),$H141)))))))))/IF(AND($D141=2,'ראשי-פרטים כלליים וריכוז הוצאות'!$D$68&lt;&gt;4),1.2,1)</f>
        <v>0</v>
      </c>
      <c r="K141" s="263"/>
      <c r="L141" s="264"/>
      <c r="M141" s="265"/>
      <c r="N141" s="266"/>
      <c r="O141" s="267">
        <f t="shared" si="197"/>
        <v>0</v>
      </c>
      <c r="P141" s="260">
        <f>+(IF(OR($B141=0,$C141=0,$D141=0,$K$2&gt;$OE$1),0,IF(OR($K141=0,$M141=0,$N141=0),0,MIN((VLOOKUP($D141,SALERYCODE,3,0))*(IF($D141=6,$N141,$M141))*((MIN((VLOOKUP($D141,SALERYCODE,5,0)),(IF($D141=6,$M141,$N141))))),MIN((VLOOKUP($D141,SALERYCODE,3,0)),($K141+$L141))*(IF($D141=6,$N141,((MIN((VLOOKUP($D141,SALERYCODE,5,0)),$N141)))))))))/IF(AND($D141=2,'ראשי-פרטים כלליים וריכוז הוצאות'!$D$68&lt;&gt;4),1.2,1)</f>
        <v>0</v>
      </c>
      <c r="Q141" s="263"/>
      <c r="R141" s="264"/>
      <c r="S141" s="265"/>
      <c r="T141" s="266"/>
      <c r="U141" s="267">
        <f t="shared" si="198"/>
        <v>0</v>
      </c>
      <c r="V141" s="260">
        <f>+(IF(OR($B141=0,$C141=0,$D141=0,$Q$2&gt;$OE$1),0,IF(OR(Q141=0,S141=0,T141=0),0,MIN((VLOOKUP($D141,SALERYCODE,3,0))*(IF($D141=6,T141,S141))*((MIN((VLOOKUP($D141,SALERYCODE,5,0)),(IF($D141=6,S141,T141))))),MIN((VLOOKUP($D141,SALERYCODE,3,0)),(Q141+R141))*(IF($D141=6,T141,((MIN((VLOOKUP($D141,SALERYCODE,5,0)),T141)))))))))/IF(AND($D141=2,'ראשי-פרטים כלליים וריכוז הוצאות'!$D$68&lt;&gt;4),1.2,1)</f>
        <v>0</v>
      </c>
      <c r="W141" s="263"/>
      <c r="X141" s="264"/>
      <c r="Y141" s="265"/>
      <c r="Z141" s="266"/>
      <c r="AA141" s="267">
        <f t="shared" si="199"/>
        <v>0</v>
      </c>
      <c r="AB141" s="260">
        <f>+(IF(OR($B141=0,$C141=0,$D141=0,$W$2&gt;$OE$1),0,IF(OR(W141=0,Y141=0,Z141=0),0,MIN((VLOOKUP($D141,SALERYCODE,3,0))*(IF($D141=6,Z141,Y141))*((MIN((VLOOKUP($D141,SALERYCODE,5,0)),(IF($D141=6,Y141,Z141))))),MIN((VLOOKUP($D141,SALERYCODE,3,0)),(W141+X141))*(IF($D141=6,Z141,((MIN((VLOOKUP($D141,SALERYCODE,5,0)),Z141)))))))))/IF(AND($D141=2,'ראשי-פרטים כלליים וריכוז הוצאות'!$D$68&lt;&gt;4),1.2,1)</f>
        <v>0</v>
      </c>
      <c r="AC141" s="263"/>
      <c r="AD141" s="264"/>
      <c r="AE141" s="265"/>
      <c r="AF141" s="266"/>
      <c r="AG141" s="267">
        <f t="shared" si="200"/>
        <v>0</v>
      </c>
      <c r="AH141" s="260">
        <f>+(IF(OR($B141=0,$C141=0,$D141=0,$AC$2&gt;$OE$1),0,IF(OR(AC141=0,AE141=0,AF141=0),0,MIN((VLOOKUP($D141,SALERYCODE,3,0))*(IF($D141=6,AF141,AE141))*((MIN((VLOOKUP($D141,SALERYCODE,5,0)),(IF($D141=6,AE141,AF141))))),MIN((VLOOKUP($D141,SALERYCODE,3,0)),(AC141+AD141))*(IF($D141=6,AF141,((MIN((VLOOKUP($D141,SALERYCODE,5,0)),AF141)))))))))/IF(AND($D141=2,'ראשי-פרטים כלליים וריכוז הוצאות'!$D$68&lt;&gt;4),1.2,1)</f>
        <v>0</v>
      </c>
      <c r="AI141" s="263"/>
      <c r="AJ141" s="264"/>
      <c r="AK141" s="265"/>
      <c r="AL141" s="266"/>
      <c r="AM141" s="267">
        <f t="shared" si="201"/>
        <v>0</v>
      </c>
      <c r="AN141" s="260">
        <f>+(IF(OR($B141=0,$C141=0,$D141=0,$AI$2&gt;$OE$1),0,IF(OR(AI141=0,AK141=0,AL141=0),0,MIN((VLOOKUP($D141,SALERYCODE,3,0))*(IF($D141=6,AL141,AK141))*((MIN((VLOOKUP($D141,SALERYCODE,5,0)),(IF($D141=6,AK141,AL141))))),MIN((VLOOKUP($D141,SALERYCODE,3,0)),(AI141+AJ141))*(IF($D141=6,AL141,((MIN((VLOOKUP($D141,SALERYCODE,5,0)),AL141)))))))))/IF(AND($D141=2,'ראשי-פרטים כלליים וריכוז הוצאות'!$D$68&lt;&gt;4),1.2,1)</f>
        <v>0</v>
      </c>
      <c r="AO141" s="263"/>
      <c r="AP141" s="264"/>
      <c r="AQ141" s="265"/>
      <c r="AR141" s="266"/>
      <c r="AS141" s="267">
        <f t="shared" si="202"/>
        <v>0</v>
      </c>
      <c r="AT141" s="260">
        <f>+(IF(OR($B141=0,$C141=0,$D141=0,$AO$2&gt;$OE$1),0,IF(OR(AO141=0,AQ141=0,AR141=0),0,MIN((VLOOKUP($D141,SALERYCODE,3,0))*(IF($D141=6,AR141,AQ141))*((MIN((VLOOKUP($D141,SALERYCODE,5,0)),(IF($D141=6,AQ141,AR141))))),MIN((VLOOKUP($D141,SALERYCODE,3,0)),(AO141+AP141))*(IF($D141=6,AR141,((MIN((VLOOKUP($D141,SALERYCODE,5,0)),AR141)))))))))/IF(AND($D141=2,'ראשי-פרטים כלליים וריכוז הוצאות'!$D$68&lt;&gt;4),1.2,1)</f>
        <v>0</v>
      </c>
      <c r="AU141" s="263"/>
      <c r="AV141" s="264"/>
      <c r="AW141" s="265"/>
      <c r="AX141" s="266"/>
      <c r="AY141" s="267">
        <f t="shared" si="203"/>
        <v>0</v>
      </c>
      <c r="AZ141" s="260">
        <f>+(IF(OR($B141=0,$C141=0,$D141=0,$AU$2&gt;$OE$1),0,IF(OR(AU141=0,AW141=0,AX141=0),0,MIN((VLOOKUP($D141,SALERYCODE,3,0))*(IF($D141=6,AX141,AW141))*((MIN((VLOOKUP($D141,SALERYCODE,5,0)),(IF($D141=6,AW141,AX141))))),MIN((VLOOKUP($D141,SALERYCODE,3,0)),(AU141+AV141))*(IF($D141=6,AX141,((MIN((VLOOKUP($D141,SALERYCODE,5,0)),AX141)))))))))/IF(AND($D141=2,'ראשי-פרטים כלליים וריכוז הוצאות'!$D$68&lt;&gt;4),1.2,1)</f>
        <v>0</v>
      </c>
      <c r="BA141" s="263"/>
      <c r="BB141" s="264"/>
      <c r="BC141" s="265"/>
      <c r="BD141" s="266"/>
      <c r="BE141" s="267">
        <f t="shared" si="204"/>
        <v>0</v>
      </c>
      <c r="BF141" s="260">
        <f>+(IF(OR($B141=0,$C141=0,$D141=0,$BA$2&gt;$OE$1),0,IF(OR(BA141=0,BC141=0,BD141=0),0,MIN((VLOOKUP($D141,SALERYCODE,3,0))*(IF($D141=6,BD141,BC141))*((MIN((VLOOKUP($D141,SALERYCODE,5,0)),(IF($D141=6,BC141,BD141))))),MIN((VLOOKUP($D141,SALERYCODE,3,0)),(BA141+BB141))*(IF($D141=6,BD141,((MIN((VLOOKUP($D141,SALERYCODE,5,0)),BD141)))))))))/IF(AND($D141=2,'ראשי-פרטים כלליים וריכוז הוצאות'!$D$68&lt;&gt;4),1.2,1)</f>
        <v>0</v>
      </c>
      <c r="BG141" s="263"/>
      <c r="BH141" s="264"/>
      <c r="BI141" s="265"/>
      <c r="BJ141" s="266"/>
      <c r="BK141" s="267">
        <f t="shared" si="205"/>
        <v>0</v>
      </c>
      <c r="BL141" s="260">
        <f>+(IF(OR($B141=0,$C141=0,$D141=0,$BG$2&gt;$OE$1),0,IF(OR(BG141=0,BI141=0,BJ141=0),0,MIN((VLOOKUP($D141,SALERYCODE,3,0))*(IF($D141=6,BJ141,BI141))*((MIN((VLOOKUP($D141,SALERYCODE,5,0)),(IF($D141=6,BI141,BJ141))))),MIN((VLOOKUP($D141,SALERYCODE,3,0)),(BG141+BH141))*(IF($D141=6,BJ141,((MIN((VLOOKUP($D141,SALERYCODE,5,0)),BJ141)))))))))/IF(AND($D141=2,'ראשי-פרטים כלליים וריכוז הוצאות'!$D$68&lt;&gt;4),1.2,1)</f>
        <v>0</v>
      </c>
      <c r="BM141" s="263"/>
      <c r="BN141" s="264"/>
      <c r="BO141" s="265"/>
      <c r="BP141" s="266"/>
      <c r="BQ141" s="267">
        <f t="shared" si="206"/>
        <v>0</v>
      </c>
      <c r="BR141" s="260">
        <f>+(IF(OR($B141=0,$C141=0,$D141=0,$BM$2&gt;$OE$1),0,IF(OR(BM141=0,BO141=0,BP141=0),0,MIN((VLOOKUP($D141,SALERYCODE,3,0))*(IF($D141=6,BP141,BO141))*((MIN((VLOOKUP($D141,SALERYCODE,5,0)),(IF($D141=6,BO141,BP141))))),MIN((VLOOKUP($D141,SALERYCODE,3,0)),(BM141+BN141))*(IF($D141=6,BP141,((MIN((VLOOKUP($D141,SALERYCODE,5,0)),BP141)))))))))/IF(AND($D141=2,'ראשי-פרטים כלליים וריכוז הוצאות'!$D$68&lt;&gt;4),1.2,1)</f>
        <v>0</v>
      </c>
      <c r="BS141" s="263"/>
      <c r="BT141" s="264"/>
      <c r="BU141" s="265"/>
      <c r="BV141" s="266"/>
      <c r="BW141" s="267">
        <f t="shared" si="207"/>
        <v>0</v>
      </c>
      <c r="BX141" s="260">
        <f>+(IF(OR($B141=0,$C141=0,$D141=0,$BS$2&gt;$OE$1),0,IF(OR(BS141=0,BU141=0,BV141=0),0,MIN((VLOOKUP($D141,SALERYCODE,3,0))*(IF($D141=6,BV141,BU141))*((MIN((VLOOKUP($D141,SALERYCODE,5,0)),(IF($D141=6,BU141,BV141))))),MIN((VLOOKUP($D141,SALERYCODE,3,0)),(BS141+BT141))*(IF($D141=6,BV141,((MIN((VLOOKUP($D141,SALERYCODE,5,0)),BV141)))))))))/IF(AND($D141=2,'ראשי-פרטים כלליים וריכוז הוצאות'!$D$68&lt;&gt;4),1.2,1)</f>
        <v>0</v>
      </c>
      <c r="BY141" s="263"/>
      <c r="BZ141" s="264"/>
      <c r="CA141" s="265"/>
      <c r="CB141" s="266"/>
      <c r="CC141" s="267">
        <f t="shared" si="208"/>
        <v>0</v>
      </c>
      <c r="CD141" s="260">
        <f>+(IF(OR($B141=0,$C141=0,$D141=0,$BY$2&gt;$OE$1),0,IF(OR(BY141=0,CA141=0,CB141=0),0,MIN((VLOOKUP($D141,SALERYCODE,3,0))*(IF($D141=6,CB141,CA141))*((MIN((VLOOKUP($D141,SALERYCODE,5,0)),(IF($D141=6,CA141,CB141))))),MIN((VLOOKUP($D141,SALERYCODE,3,0)),(BY141+BZ141))*(IF($D141=6,CB141,((MIN((VLOOKUP($D141,SALERYCODE,5,0)),CB141)))))))))/IF(AND($D141=2,'ראשי-פרטים כלליים וריכוז הוצאות'!$D$68&lt;&gt;4),1.2,1)</f>
        <v>0</v>
      </c>
      <c r="CE141" s="263"/>
      <c r="CF141" s="264"/>
      <c r="CG141" s="265"/>
      <c r="CH141" s="266"/>
      <c r="CI141" s="267">
        <f t="shared" si="209"/>
        <v>0</v>
      </c>
      <c r="CJ141" s="260">
        <f>+(IF(OR($B141=0,$C141=0,$D141=0,$CE$2&gt;$OE$1),0,IF(OR(CE141=0,CG141=0,CH141=0),0,MIN((VLOOKUP($D141,SALERYCODE,3,0))*(IF($D141=6,CH141,CG141))*((MIN((VLOOKUP($D141,SALERYCODE,5,0)),(IF($D141=6,CG141,CH141))))),MIN((VLOOKUP($D141,SALERYCODE,3,0)),(CE141+CF141))*(IF($D141=6,CH141,((MIN((VLOOKUP($D141,SALERYCODE,5,0)),CH141)))))))))/IF(AND($D141=2,'ראשי-פרטים כלליים וריכוז הוצאות'!$D$68&lt;&gt;4),1.2,1)</f>
        <v>0</v>
      </c>
      <c r="CK141" s="263"/>
      <c r="CL141" s="264"/>
      <c r="CM141" s="265"/>
      <c r="CN141" s="266"/>
      <c r="CO141" s="267">
        <f t="shared" si="210"/>
        <v>0</v>
      </c>
      <c r="CP141" s="260">
        <f>+(IF(OR($B141=0,$C141=0,$D141=0,$CK$2&gt;$OE$1),0,IF(OR(CK141=0,CM141=0,CN141=0),0,MIN((VLOOKUP($D141,SALERYCODE,3,0))*(IF($D141=6,CN141,CM141))*((MIN((VLOOKUP($D141,SALERYCODE,5,0)),(IF($D141=6,CM141,CN141))))),MIN((VLOOKUP($D141,SALERYCODE,3,0)),(CK141+CL141))*(IF($D141=6,CN141,((MIN((VLOOKUP($D141,SALERYCODE,5,0)),CN141)))))))))/IF(AND($D141=2,'ראשי-פרטים כלליים וריכוז הוצאות'!$D$68&lt;&gt;4),1.2,1)</f>
        <v>0</v>
      </c>
      <c r="CQ141" s="263"/>
      <c r="CR141" s="264"/>
      <c r="CS141" s="265"/>
      <c r="CT141" s="266"/>
      <c r="CU141" s="267">
        <f t="shared" si="211"/>
        <v>0</v>
      </c>
      <c r="CV141" s="260">
        <f>+(IF(OR($B141=0,$C141=0,$D141=0,$CQ$2&gt;$OE$1),0,IF(OR(CQ141=0,CS141=0,CT141=0),0,MIN((VLOOKUP($D141,SALERYCODE,3,0))*(IF($D141=6,CT141,CS141))*((MIN((VLOOKUP($D141,SALERYCODE,5,0)),(IF($D141=6,CS141,CT141))))),MIN((VLOOKUP($D141,SALERYCODE,3,0)),(CQ141+CR141))*(IF($D141=6,CT141,((MIN((VLOOKUP($D141,SALERYCODE,5,0)),CT141)))))))))/IF(AND($D141=2,'ראשי-פרטים כלליים וריכוז הוצאות'!$D$68&lt;&gt;4),1.2,1)</f>
        <v>0</v>
      </c>
      <c r="CW141" s="263"/>
      <c r="CX141" s="264"/>
      <c r="CY141" s="265"/>
      <c r="CZ141" s="266"/>
      <c r="DA141" s="267">
        <f t="shared" si="212"/>
        <v>0</v>
      </c>
      <c r="DB141" s="260">
        <f>+(IF(OR($B141=0,$C141=0,$D141=0,$CW$2&gt;$OE$1),0,IF(OR(CW141=0,CY141=0,CZ141=0),0,MIN((VLOOKUP($D141,SALERYCODE,3,0))*(IF($D141=6,CZ141,CY141))*((MIN((VLOOKUP($D141,SALERYCODE,5,0)),(IF($D141=6,CY141,CZ141))))),MIN((VLOOKUP($D141,SALERYCODE,3,0)),(CW141+CX141))*(IF($D141=6,CZ141,((MIN((VLOOKUP($D141,SALERYCODE,5,0)),CZ141)))))))))/IF(AND($D141=2,'ראשי-פרטים כלליים וריכוז הוצאות'!$D$68&lt;&gt;4),1.2,1)</f>
        <v>0</v>
      </c>
      <c r="DC141" s="263"/>
      <c r="DD141" s="264"/>
      <c r="DE141" s="265"/>
      <c r="DF141" s="266"/>
      <c r="DG141" s="267">
        <f t="shared" si="213"/>
        <v>0</v>
      </c>
      <c r="DH141" s="260">
        <f>+(IF(OR($B141=0,$C141=0,$D141=0,$DC$2&gt;$OE$1),0,IF(OR(DC141=0,DE141=0,DF141=0),0,MIN((VLOOKUP($D141,SALERYCODE,3,0))*(IF($D141=6,DF141,DE141))*((MIN((VLOOKUP($D141,SALERYCODE,5,0)),(IF($D141=6,DE141,DF141))))),MIN((VLOOKUP($D141,SALERYCODE,3,0)),(DC141+DD141))*(IF($D141=6,DF141,((MIN((VLOOKUP($D141,SALERYCODE,5,0)),DF141)))))))))/IF(AND($D141=2,'ראשי-פרטים כלליים וריכוז הוצאות'!$D$68&lt;&gt;4),1.2,1)</f>
        <v>0</v>
      </c>
      <c r="DI141" s="263"/>
      <c r="DJ141" s="264"/>
      <c r="DK141" s="265"/>
      <c r="DL141" s="266"/>
      <c r="DM141" s="267">
        <f t="shared" si="214"/>
        <v>0</v>
      </c>
      <c r="DN141" s="260">
        <f>+(IF(OR($B141=0,$C141=0,$D141=0,$DC$2&gt;$OE$1),0,IF(OR(DI141=0,DK141=0,DL141=0),0,MIN((VLOOKUP($D141,SALERYCODE,3,0))*(IF($D141=6,DL141,DK141))*((MIN((VLOOKUP($D141,SALERYCODE,5,0)),(IF($D141=6,DK141,DL141))))),MIN((VLOOKUP($D141,SALERYCODE,3,0)),(DI141+DJ141))*(IF($D141=6,DL141,((MIN((VLOOKUP($D141,SALERYCODE,5,0)),DL141)))))))))/IF(AND($D141=2,'ראשי-פרטים כלליים וריכוז הוצאות'!$D$68&lt;&gt;4),1.2,1)</f>
        <v>0</v>
      </c>
      <c r="DO141" s="263"/>
      <c r="DP141" s="264"/>
      <c r="DQ141" s="265"/>
      <c r="DR141" s="266"/>
      <c r="DS141" s="267">
        <f t="shared" si="215"/>
        <v>0</v>
      </c>
      <c r="DT141" s="260">
        <f>+(IF(OR($B141=0,$C141=0,$D141=0,$DC$2&gt;$OE$1),0,IF(OR(DO141=0,DQ141=0,DR141=0),0,MIN((VLOOKUP($D141,SALERYCODE,3,0))*(IF($D141=6,DR141,DQ141))*((MIN((VLOOKUP($D141,SALERYCODE,5,0)),(IF($D141=6,DQ141,DR141))))),MIN((VLOOKUP($D141,SALERYCODE,3,0)),(DO141+DP141))*(IF($D141=6,DR141,((MIN((VLOOKUP($D141,SALERYCODE,5,0)),DR141)))))))))/IF(AND($D141=2,'ראשי-פרטים כלליים וריכוז הוצאות'!$D$68&lt;&gt;4),1.2,1)</f>
        <v>0</v>
      </c>
      <c r="DU141" s="263"/>
      <c r="DV141" s="264"/>
      <c r="DW141" s="265"/>
      <c r="DX141" s="266"/>
      <c r="DY141" s="267">
        <f t="shared" si="216"/>
        <v>0</v>
      </c>
      <c r="DZ141" s="260">
        <f>+(IF(OR($B141=0,$C141=0,$D141=0,$DC$2&gt;$OE$1),0,IF(OR(DU141=0,DW141=0,DX141=0),0,MIN((VLOOKUP($D141,SALERYCODE,3,0))*(IF($D141=6,DX141,DW141))*((MIN((VLOOKUP($D141,SALERYCODE,5,0)),(IF($D141=6,DW141,DX141))))),MIN((VLOOKUP($D141,SALERYCODE,3,0)),(DU141+DV141))*(IF($D141=6,DX141,((MIN((VLOOKUP($D141,SALERYCODE,5,0)),DX141)))))))))/IF(AND($D141=2,'ראשי-פרטים כלליים וריכוז הוצאות'!$D$68&lt;&gt;4),1.2,1)</f>
        <v>0</v>
      </c>
      <c r="EA141" s="263"/>
      <c r="EB141" s="264"/>
      <c r="EC141" s="265"/>
      <c r="ED141" s="266"/>
      <c r="EE141" s="267">
        <f t="shared" si="217"/>
        <v>0</v>
      </c>
      <c r="EF141" s="260">
        <f>+(IF(OR($B141=0,$C141=0,$D141=0,$DC$2&gt;$OE$1),0,IF(OR(EA141=0,EC141=0,ED141=0),0,MIN((VLOOKUP($D141,SALERYCODE,3,0))*(IF($D141=6,ED141,EC141))*((MIN((VLOOKUP($D141,SALERYCODE,5,0)),(IF($D141=6,EC141,ED141))))),MIN((VLOOKUP($D141,SALERYCODE,3,0)),(EA141+EB141))*(IF($D141=6,ED141,((MIN((VLOOKUP($D141,SALERYCODE,5,0)),ED141)))))))))/IF(AND($D141=2,'ראשי-פרטים כלליים וריכוז הוצאות'!$D$68&lt;&gt;4),1.2,1)</f>
        <v>0</v>
      </c>
      <c r="EG141" s="263"/>
      <c r="EH141" s="264"/>
      <c r="EI141" s="265"/>
      <c r="EJ141" s="266"/>
      <c r="EK141" s="267">
        <f t="shared" si="218"/>
        <v>0</v>
      </c>
      <c r="EL141" s="260">
        <f>+(IF(OR($B141=0,$C141=0,$D141=0,$DC$2&gt;$OE$1),0,IF(OR(EG141=0,EI141=0,EJ141=0),0,MIN((VLOOKUP($D141,SALERYCODE,3,0))*(IF($D141=6,EJ141,EI141))*((MIN((VLOOKUP($D141,SALERYCODE,5,0)),(IF($D141=6,EI141,EJ141))))),MIN((VLOOKUP($D141,SALERYCODE,3,0)),(EG141+EH141))*(IF($D141=6,EJ141,((MIN((VLOOKUP($D141,SALERYCODE,5,0)),EJ141)))))))))/IF(AND($D141=2,'ראשי-פרטים כלליים וריכוז הוצאות'!$D$68&lt;&gt;4),1.2,1)</f>
        <v>0</v>
      </c>
      <c r="EM141" s="263"/>
      <c r="EN141" s="264"/>
      <c r="EO141" s="265"/>
      <c r="EP141" s="266"/>
      <c r="EQ141" s="267">
        <f t="shared" si="219"/>
        <v>0</v>
      </c>
      <c r="ER141" s="260">
        <f>+(IF(OR($B141=0,$C141=0,$D141=0,$DC$2&gt;$OE$1),0,IF(OR(EM141=0,EO141=0,EP141=0),0,MIN((VLOOKUP($D141,SALERYCODE,3,0))*(IF($D141=6,EP141,EO141))*((MIN((VLOOKUP($D141,SALERYCODE,5,0)),(IF($D141=6,EO141,EP141))))),MIN((VLOOKUP($D141,SALERYCODE,3,0)),(EM141+EN141))*(IF($D141=6,EP141,((MIN((VLOOKUP($D141,SALERYCODE,5,0)),EP141)))))))))/IF(AND($D141=2,'ראשי-פרטים כלליים וריכוז הוצאות'!$D$68&lt;&gt;4),1.2,1)</f>
        <v>0</v>
      </c>
      <c r="ES141" s="263"/>
      <c r="ET141" s="264"/>
      <c r="EU141" s="265"/>
      <c r="EV141" s="266"/>
      <c r="EW141" s="267">
        <f t="shared" si="220"/>
        <v>0</v>
      </c>
      <c r="EX141" s="260">
        <f>+(IF(OR($B141=0,$C141=0,$D141=0,$DC$2&gt;$OE$1),0,IF(OR(ES141=0,EU141=0,EV141=0),0,MIN((VLOOKUP($D141,SALERYCODE,3,0))*(IF($D141=6,EV141,EU141))*((MIN((VLOOKUP($D141,SALERYCODE,5,0)),(IF($D141=6,EU141,EV141))))),MIN((VLOOKUP($D141,SALERYCODE,3,0)),(ES141+ET141))*(IF($D141=6,EV141,((MIN((VLOOKUP($D141,SALERYCODE,5,0)),EV141)))))))))/IF(AND($D141=2,'ראשי-פרטים כלליים וריכוז הוצאות'!$D$68&lt;&gt;4),1.2,1)</f>
        <v>0</v>
      </c>
      <c r="EY141" s="263"/>
      <c r="EZ141" s="264"/>
      <c r="FA141" s="265"/>
      <c r="FB141" s="266"/>
      <c r="FC141" s="267">
        <f t="shared" si="221"/>
        <v>0</v>
      </c>
      <c r="FD141" s="260">
        <f>+(IF(OR($B141=0,$C141=0,$D141=0,$DC$2&gt;$OE$1),0,IF(OR(EY141=0,FA141=0,FB141=0),0,MIN((VLOOKUP($D141,SALERYCODE,3,0))*(IF($D141=6,FB141,FA141))*((MIN((VLOOKUP($D141,SALERYCODE,5,0)),(IF($D141=6,FA141,FB141))))),MIN((VLOOKUP($D141,SALERYCODE,3,0)),(EY141+EZ141))*(IF($D141=6,FB141,((MIN((VLOOKUP($D141,SALERYCODE,5,0)),FB141)))))))))/IF(AND($D141=2,'ראשי-פרטים כלליים וריכוז הוצאות'!$D$68&lt;&gt;4),1.2,1)</f>
        <v>0</v>
      </c>
      <c r="FE141" s="263"/>
      <c r="FF141" s="264"/>
      <c r="FG141" s="265"/>
      <c r="FH141" s="266"/>
      <c r="FI141" s="267">
        <f t="shared" si="222"/>
        <v>0</v>
      </c>
      <c r="FJ141" s="260">
        <f>+(IF(OR($B141=0,$C141=0,$D141=0,$DC$2&gt;$OE$1),0,IF(OR(FE141=0,FG141=0,FH141=0),0,MIN((VLOOKUP($D141,SALERYCODE,3,0))*(IF($D141=6,FH141,FG141))*((MIN((VLOOKUP($D141,SALERYCODE,5,0)),(IF($D141=6,FG141,FH141))))),MIN((VLOOKUP($D141,SALERYCODE,3,0)),(FE141+FF141))*(IF($D141=6,FH141,((MIN((VLOOKUP($D141,SALERYCODE,5,0)),FH141)))))))))/IF(AND($D141=2,'ראשי-פרטים כלליים וריכוז הוצאות'!$D$68&lt;&gt;4),1.2,1)</f>
        <v>0</v>
      </c>
      <c r="FK141" s="263"/>
      <c r="FL141" s="264"/>
      <c r="FM141" s="265"/>
      <c r="FN141" s="266"/>
      <c r="FO141" s="267">
        <f t="shared" si="223"/>
        <v>0</v>
      </c>
      <c r="FP141" s="260">
        <f>+(IF(OR($B141=0,$C141=0,$D141=0,$DC$2&gt;$OE$1),0,IF(OR(FK141=0,FM141=0,FN141=0),0,MIN((VLOOKUP($D141,SALERYCODE,3,0))*(IF($D141=6,FN141,FM141))*((MIN((VLOOKUP($D141,SALERYCODE,5,0)),(IF($D141=6,FM141,FN141))))),MIN((VLOOKUP($D141,SALERYCODE,3,0)),(FK141+FL141))*(IF($D141=6,FN141,((MIN((VLOOKUP($D141,SALERYCODE,5,0)),FN141)))))))))/IF(AND($D141=2,'ראשי-פרטים כלליים וריכוז הוצאות'!$D$68&lt;&gt;4),1.2,1)</f>
        <v>0</v>
      </c>
      <c r="FQ141" s="263"/>
      <c r="FR141" s="264"/>
      <c r="FS141" s="265"/>
      <c r="FT141" s="266"/>
      <c r="FU141" s="267">
        <f t="shared" si="224"/>
        <v>0</v>
      </c>
      <c r="FV141" s="260">
        <f>+(IF(OR($B141=0,$C141=0,$D141=0,$DC$2&gt;$OE$1),0,IF(OR(FQ141=0,FS141=0,FT141=0),0,MIN((VLOOKUP($D141,SALERYCODE,3,0))*(IF($D141=6,FT141,FS141))*((MIN((VLOOKUP($D141,SALERYCODE,5,0)),(IF($D141=6,FS141,FT141))))),MIN((VLOOKUP($D141,SALERYCODE,3,0)),(FQ141+FR141))*(IF($D141=6,FT141,((MIN((VLOOKUP($D141,SALERYCODE,5,0)),FT141)))))))))/IF(AND($D141=2,'ראשי-פרטים כלליים וריכוז הוצאות'!$D$68&lt;&gt;4),1.2,1)</f>
        <v>0</v>
      </c>
      <c r="FW141" s="263"/>
      <c r="FX141" s="264"/>
      <c r="FY141" s="265"/>
      <c r="FZ141" s="266"/>
      <c r="GA141" s="267">
        <f t="shared" si="225"/>
        <v>0</v>
      </c>
      <c r="GB141" s="260">
        <f>+(IF(OR($B141=0,$C141=0,$D141=0,$DC$2&gt;$OE$1),0,IF(OR(FW141=0,FY141=0,FZ141=0),0,MIN((VLOOKUP($D141,SALERYCODE,3,0))*(IF($D141=6,FZ141,FY141))*((MIN((VLOOKUP($D141,SALERYCODE,5,0)),(IF($D141=6,FY141,FZ141))))),MIN((VLOOKUP($D141,SALERYCODE,3,0)),(FW141+FX141))*(IF($D141=6,FZ141,((MIN((VLOOKUP($D141,SALERYCODE,5,0)),FZ141)))))))))/IF(AND($D141=2,'ראשי-פרטים כלליים וריכוז הוצאות'!$D$68&lt;&gt;4),1.2,1)</f>
        <v>0</v>
      </c>
      <c r="GC141" s="263"/>
      <c r="GD141" s="264"/>
      <c r="GE141" s="265"/>
      <c r="GF141" s="266"/>
      <c r="GG141" s="267">
        <f t="shared" si="226"/>
        <v>0</v>
      </c>
      <c r="GH141" s="260">
        <f>+(IF(OR($B141=0,$C141=0,$D141=0,$DC$2&gt;$OE$1),0,IF(OR(GC141=0,GE141=0,GF141=0),0,MIN((VLOOKUP($D141,SALERYCODE,3,0))*(IF($D141=6,GF141,GE141))*((MIN((VLOOKUP($D141,SALERYCODE,5,0)),(IF($D141=6,GE141,GF141))))),MIN((VLOOKUP($D141,SALERYCODE,3,0)),(GC141+GD141))*(IF($D141=6,GF141,((MIN((VLOOKUP($D141,SALERYCODE,5,0)),GF141)))))))))/IF(AND($D141=2,'ראשי-פרטים כלליים וריכוז הוצאות'!$D$68&lt;&gt;4),1.2,1)</f>
        <v>0</v>
      </c>
      <c r="GI141" s="263"/>
      <c r="GJ141" s="264"/>
      <c r="GK141" s="265"/>
      <c r="GL141" s="266"/>
      <c r="GM141" s="267">
        <f t="shared" si="227"/>
        <v>0</v>
      </c>
      <c r="GN141" s="260">
        <f>+(IF(OR($B141=0,$C141=0,$D141=0,$DC$2&gt;$OE$1),0,IF(OR(GI141=0,GK141=0,GL141=0),0,MIN((VLOOKUP($D141,SALERYCODE,3,0))*(IF($D141=6,GL141,GK141))*((MIN((VLOOKUP($D141,SALERYCODE,5,0)),(IF($D141=6,GK141,GL141))))),MIN((VLOOKUP($D141,SALERYCODE,3,0)),(GI141+GJ141))*(IF($D141=6,GL141,((MIN((VLOOKUP($D141,SALERYCODE,5,0)),GL141)))))))))/IF(AND($D141=2,'ראשי-פרטים כלליים וריכוז הוצאות'!$D$68&lt;&gt;4),1.2,1)</f>
        <v>0</v>
      </c>
      <c r="GO141" s="263"/>
      <c r="GP141" s="264"/>
      <c r="GQ141" s="265"/>
      <c r="GR141" s="266"/>
      <c r="GS141" s="267">
        <f t="shared" si="228"/>
        <v>0</v>
      </c>
      <c r="GT141" s="260">
        <f>+(IF(OR($B141=0,$C141=0,$D141=0,$DC$2&gt;$OE$1),0,IF(OR(GO141=0,GQ141=0,GR141=0),0,MIN((VLOOKUP($D141,SALERYCODE,3,0))*(IF($D141=6,GR141,GQ141))*((MIN((VLOOKUP($D141,SALERYCODE,5,0)),(IF($D141=6,GQ141,GR141))))),MIN((VLOOKUP($D141,SALERYCODE,3,0)),(GO141+GP141))*(IF($D141=6,GR141,((MIN((VLOOKUP($D141,SALERYCODE,5,0)),GR141)))))))))/IF(AND($D141=2,'ראשי-פרטים כלליים וריכוז הוצאות'!$D$68&lt;&gt;4),1.2,1)</f>
        <v>0</v>
      </c>
      <c r="GU141" s="263"/>
      <c r="GV141" s="264"/>
      <c r="GW141" s="265"/>
      <c r="GX141" s="266"/>
      <c r="GY141" s="267">
        <f t="shared" si="229"/>
        <v>0</v>
      </c>
      <c r="GZ141" s="260">
        <f>+(IF(OR($B141=0,$C141=0,$D141=0,$DC$2&gt;$OE$1),0,IF(OR(GU141=0,GW141=0,GX141=0),0,MIN((VLOOKUP($D141,SALERYCODE,3,0))*(IF($D141=6,GX141,GW141))*((MIN((VLOOKUP($D141,SALERYCODE,5,0)),(IF($D141=6,GW141,GX141))))),MIN((VLOOKUP($D141,SALERYCODE,3,0)),(GU141+GV141))*(IF($D141=6,GX141,((MIN((VLOOKUP($D141,SALERYCODE,5,0)),GX141)))))))))/IF(AND($D141=2,'ראשי-פרטים כלליים וריכוז הוצאות'!$D$68&lt;&gt;4),1.2,1)</f>
        <v>0</v>
      </c>
      <c r="HA141" s="263"/>
      <c r="HB141" s="264"/>
      <c r="HC141" s="265"/>
      <c r="HD141" s="266"/>
      <c r="HE141" s="267">
        <f t="shared" si="230"/>
        <v>0</v>
      </c>
      <c r="HF141" s="260">
        <f>+(IF(OR($B141=0,$C141=0,$D141=0,$DC$2&gt;$OE$1),0,IF(OR(HA141=0,HC141=0,HD141=0),0,MIN((VLOOKUP($D141,SALERYCODE,3,0))*(IF($D141=6,HD141,HC141))*((MIN((VLOOKUP($D141,SALERYCODE,5,0)),(IF($D141=6,HC141,HD141))))),MIN((VLOOKUP($D141,SALERYCODE,3,0)),(HA141+HB141))*(IF($D141=6,HD141,((MIN((VLOOKUP($D141,SALERYCODE,5,0)),HD141)))))))))/IF(AND($D141=2,'ראשי-פרטים כלליים וריכוז הוצאות'!$D$68&lt;&gt;4),1.2,1)</f>
        <v>0</v>
      </c>
      <c r="HG141" s="263"/>
      <c r="HH141" s="264"/>
      <c r="HI141" s="265"/>
      <c r="HJ141" s="266"/>
      <c r="HK141" s="267">
        <f t="shared" si="231"/>
        <v>0</v>
      </c>
      <c r="HL141" s="260">
        <f>+(IF(OR($B141=0,$C141=0,$D141=0,$DC$2&gt;$OE$1),0,IF(OR(HG141=0,HI141=0,HJ141=0),0,MIN((VLOOKUP($D141,SALERYCODE,3,0))*(IF($D141=6,HJ141,HI141))*((MIN((VLOOKUP($D141,SALERYCODE,5,0)),(IF($D141=6,HI141,HJ141))))),MIN((VLOOKUP($D141,SALERYCODE,3,0)),(HG141+HH141))*(IF($D141=6,HJ141,((MIN((VLOOKUP($D141,SALERYCODE,5,0)),HJ141)))))))))/IF(AND($D141=2,'ראשי-פרטים כלליים וריכוז הוצאות'!$D$68&lt;&gt;4),1.2,1)</f>
        <v>0</v>
      </c>
      <c r="HM141" s="263"/>
      <c r="HN141" s="264"/>
      <c r="HO141" s="265"/>
      <c r="HP141" s="266"/>
      <c r="HQ141" s="267">
        <f t="shared" si="232"/>
        <v>0</v>
      </c>
      <c r="HR141" s="260">
        <f>+(IF(OR($B141=0,$C141=0,$D141=0,$DC$2&gt;$OE$1),0,IF(OR(HM141=0,HO141=0,HP141=0),0,MIN((VLOOKUP($D141,SALERYCODE,3,0))*(IF($D141=6,HP141,HO141))*((MIN((VLOOKUP($D141,SALERYCODE,5,0)),(IF($D141=6,HO141,HP141))))),MIN((VLOOKUP($D141,SALERYCODE,3,0)),(HM141+HN141))*(IF($D141=6,HP141,((MIN((VLOOKUP($D141,SALERYCODE,5,0)),HP141)))))))))/IF(AND($D141=2,'ראשי-פרטים כלליים וריכוז הוצאות'!$D$68&lt;&gt;4),1.2,1)</f>
        <v>0</v>
      </c>
      <c r="HS141" s="263"/>
      <c r="HT141" s="264"/>
      <c r="HU141" s="265"/>
      <c r="HV141" s="266"/>
      <c r="HW141" s="267">
        <f t="shared" si="233"/>
        <v>0</v>
      </c>
      <c r="HX141" s="260">
        <f>+(IF(OR($B141=0,$C141=0,$D141=0,$DC$2&gt;$OE$1),0,IF(OR(HS141=0,HU141=0,HV141=0),0,MIN((VLOOKUP($D141,SALERYCODE,3,0))*(IF($D141=6,HV141,HU141))*((MIN((VLOOKUP($D141,SALERYCODE,5,0)),(IF($D141=6,HU141,HV141))))),MIN((VLOOKUP($D141,SALERYCODE,3,0)),(HS141+HT141))*(IF($D141=6,HV141,((MIN((VLOOKUP($D141,SALERYCODE,5,0)),HV141)))))))))/IF(AND($D141=2,'ראשי-פרטים כלליים וריכוז הוצאות'!$D$68&lt;&gt;4),1.2,1)</f>
        <v>0</v>
      </c>
      <c r="HY141" s="263"/>
      <c r="HZ141" s="264"/>
      <c r="IA141" s="265"/>
      <c r="IB141" s="266"/>
      <c r="IC141" s="267">
        <f t="shared" si="234"/>
        <v>0</v>
      </c>
      <c r="ID141" s="260">
        <f>+(IF(OR($B141=0,$C141=0,$D141=0,$DC$2&gt;$OE$1),0,IF(OR(HY141=0,IA141=0,IB141=0),0,MIN((VLOOKUP($D141,SALERYCODE,3,0))*(IF($D141=6,IB141,IA141))*((MIN((VLOOKUP($D141,SALERYCODE,5,0)),(IF($D141=6,IA141,IB141))))),MIN((VLOOKUP($D141,SALERYCODE,3,0)),(HY141+HZ141))*(IF($D141=6,IB141,((MIN((VLOOKUP($D141,SALERYCODE,5,0)),IB141)))))))))/IF(AND($D141=2,'ראשי-פרטים כלליים וריכוז הוצאות'!$D$68&lt;&gt;4),1.2,1)</f>
        <v>0</v>
      </c>
      <c r="IE141" s="263"/>
      <c r="IF141" s="264"/>
      <c r="IG141" s="265"/>
      <c r="IH141" s="266"/>
      <c r="II141" s="267">
        <f t="shared" si="235"/>
        <v>0</v>
      </c>
      <c r="IJ141" s="260">
        <f>+(IF(OR($B141=0,$C141=0,$D141=0,$DC$2&gt;$OE$1),0,IF(OR(IE141=0,IG141=0,IH141=0),0,MIN((VLOOKUP($D141,SALERYCODE,3,0))*(IF($D141=6,IH141,IG141))*((MIN((VLOOKUP($D141,SALERYCODE,5,0)),(IF($D141=6,IG141,IH141))))),MIN((VLOOKUP($D141,SALERYCODE,3,0)),(IE141+IF141))*(IF($D141=6,IH141,((MIN((VLOOKUP($D141,SALERYCODE,5,0)),IH141)))))))))/IF(AND($D141=2,'ראשי-פרטים כלליים וריכוז הוצאות'!$D$68&lt;&gt;4),1.2,1)</f>
        <v>0</v>
      </c>
      <c r="IK141" s="263"/>
      <c r="IL141" s="264"/>
      <c r="IM141" s="265"/>
      <c r="IN141" s="266"/>
      <c r="IO141" s="267">
        <f t="shared" si="236"/>
        <v>0</v>
      </c>
      <c r="IP141" s="260">
        <f>+(IF(OR($B141=0,$C141=0,$D141=0,$DC$2&gt;$OE$1),0,IF(OR(IK141=0,IM141=0,IN141=0),0,MIN((VLOOKUP($D141,SALERYCODE,3,0))*(IF($D141=6,IN141,IM141))*((MIN((VLOOKUP($D141,SALERYCODE,5,0)),(IF($D141=6,IM141,IN141))))),MIN((VLOOKUP($D141,SALERYCODE,3,0)),(IK141+IL141))*(IF($D141=6,IN141,((MIN((VLOOKUP($D141,SALERYCODE,5,0)),IN141)))))))))/IF(AND($D141=2,'ראשי-פרטים כלליים וריכוז הוצאות'!$D$68&lt;&gt;4),1.2,1)</f>
        <v>0</v>
      </c>
      <c r="IQ141" s="263"/>
      <c r="IR141" s="264"/>
      <c r="IS141" s="265"/>
      <c r="IT141" s="266"/>
      <c r="IU141" s="267">
        <f t="shared" si="237"/>
        <v>0</v>
      </c>
      <c r="IV141" s="260">
        <f>+(IF(OR($B141=0,$C141=0,$D141=0,$DC$2&gt;$OE$1),0,IF(OR(IQ141=0,IS141=0,IT141=0),0,MIN((VLOOKUP($D141,SALERYCODE,3,0))*(IF($D141=6,IT141,IS141))*((MIN((VLOOKUP($D141,SALERYCODE,5,0)),(IF($D141=6,IS141,IT141))))),MIN((VLOOKUP($D141,SALERYCODE,3,0)),(IQ141+IR141))*(IF($D141=6,IT141,((MIN((VLOOKUP($D141,SALERYCODE,5,0)),IT141)))))))))/IF(AND($D141=2,'ראשי-פרטים כלליים וריכוז הוצאות'!$D$68&lt;&gt;4),1.2,1)</f>
        <v>0</v>
      </c>
      <c r="IW141" s="263"/>
      <c r="IX141" s="264"/>
      <c r="IY141" s="265"/>
      <c r="IZ141" s="266"/>
      <c r="JA141" s="267">
        <f t="shared" si="238"/>
        <v>0</v>
      </c>
      <c r="JB141" s="260">
        <f>+(IF(OR($B141=0,$C141=0,$D141=0,$DC$2&gt;$OE$1),0,IF(OR(IW141=0,IY141=0,IZ141=0),0,MIN((VLOOKUP($D141,SALERYCODE,3,0))*(IF($D141=6,IZ141,IY141))*((MIN((VLOOKUP($D141,SALERYCODE,5,0)),(IF($D141=6,IY141,IZ141))))),MIN((VLOOKUP($D141,SALERYCODE,3,0)),(IW141+IX141))*(IF($D141=6,IZ141,((MIN((VLOOKUP($D141,SALERYCODE,5,0)),IZ141)))))))))/IF(AND($D141=2,'ראשי-פרטים כלליים וריכוז הוצאות'!$D$68&lt;&gt;4),1.2,1)</f>
        <v>0</v>
      </c>
      <c r="JC141" s="263"/>
      <c r="JD141" s="264"/>
      <c r="JE141" s="265"/>
      <c r="JF141" s="266"/>
      <c r="JG141" s="267">
        <f t="shared" si="239"/>
        <v>0</v>
      </c>
      <c r="JH141" s="260">
        <f>+(IF(OR($B141=0,$C141=0,$D141=0,$DC$2&gt;$OE$1),0,IF(OR(JC141=0,JE141=0,JF141=0),0,MIN((VLOOKUP($D141,SALERYCODE,3,0))*(IF($D141=6,JF141,JE141))*((MIN((VLOOKUP($D141,SALERYCODE,5,0)),(IF($D141=6,JE141,JF141))))),MIN((VLOOKUP($D141,SALERYCODE,3,0)),(JC141+JD141))*(IF($D141=6,JF141,((MIN((VLOOKUP($D141,SALERYCODE,5,0)),JF141)))))))))/IF(AND($D141=2,'ראשי-פרטים כלליים וריכוז הוצאות'!$D$68&lt;&gt;4),1.2,1)</f>
        <v>0</v>
      </c>
      <c r="JI141" s="263"/>
      <c r="JJ141" s="264"/>
      <c r="JK141" s="265"/>
      <c r="JL141" s="266"/>
      <c r="JM141" s="267">
        <f t="shared" si="240"/>
        <v>0</v>
      </c>
      <c r="JN141" s="260">
        <f>+(IF(OR($B141=0,$C141=0,$D141=0,$DC$2&gt;$OE$1),0,IF(OR(JI141=0,JK141=0,JL141=0),0,MIN((VLOOKUP($D141,SALERYCODE,3,0))*(IF($D141=6,JL141,JK141))*((MIN((VLOOKUP($D141,SALERYCODE,5,0)),(IF($D141=6,JK141,JL141))))),MIN((VLOOKUP($D141,SALERYCODE,3,0)),(JI141+JJ141))*(IF($D141=6,JL141,((MIN((VLOOKUP($D141,SALERYCODE,5,0)),JL141)))))))))/IF(AND($D141=2,'ראשי-פרטים כלליים וריכוז הוצאות'!$D$68&lt;&gt;4),1.2,1)</f>
        <v>0</v>
      </c>
      <c r="JO141" s="263"/>
      <c r="JP141" s="264"/>
      <c r="JQ141" s="265"/>
      <c r="JR141" s="266"/>
      <c r="JS141" s="267">
        <f t="shared" si="241"/>
        <v>0</v>
      </c>
      <c r="JT141" s="260">
        <f>+(IF(OR($B141=0,$C141=0,$D141=0,$DC$2&gt;$OE$1),0,IF(OR(JO141=0,JQ141=0,JR141=0),0,MIN((VLOOKUP($D141,SALERYCODE,3,0))*(IF($D141=6,JR141,JQ141))*((MIN((VLOOKUP($D141,SALERYCODE,5,0)),(IF($D141=6,JQ141,JR141))))),MIN((VLOOKUP($D141,SALERYCODE,3,0)),(JO141+JP141))*(IF($D141=6,JR141,((MIN((VLOOKUP($D141,SALERYCODE,5,0)),JR141)))))))))/IF(AND($D141=2,'ראשי-פרטים כלליים וריכוז הוצאות'!$D$68&lt;&gt;4),1.2,1)</f>
        <v>0</v>
      </c>
      <c r="JU141" s="263"/>
      <c r="JV141" s="264"/>
      <c r="JW141" s="265"/>
      <c r="JX141" s="266"/>
      <c r="JY141" s="267">
        <f t="shared" si="242"/>
        <v>0</v>
      </c>
      <c r="JZ141" s="260">
        <f>+(IF(OR($B141=0,$C141=0,$D141=0,$DC$2&gt;$OE$1),0,IF(OR(JU141=0,JW141=0,JX141=0),0,MIN((VLOOKUP($D141,SALERYCODE,3,0))*(IF($D141=6,JX141,JW141))*((MIN((VLOOKUP($D141,SALERYCODE,5,0)),(IF($D141=6,JW141,JX141))))),MIN((VLOOKUP($D141,SALERYCODE,3,0)),(JU141+JV141))*(IF($D141=6,JX141,((MIN((VLOOKUP($D141,SALERYCODE,5,0)),JX141)))))))))/IF(AND($D141=2,'ראשי-פרטים כלליים וריכוז הוצאות'!$D$68&lt;&gt;4),1.2,1)</f>
        <v>0</v>
      </c>
      <c r="KA141" s="263"/>
      <c r="KB141" s="264"/>
      <c r="KC141" s="265"/>
      <c r="KD141" s="266"/>
      <c r="KE141" s="267">
        <f t="shared" si="243"/>
        <v>0</v>
      </c>
      <c r="KF141" s="260">
        <f>+(IF(OR($B141=0,$C141=0,$D141=0,$DC$2&gt;$OE$1),0,IF(OR(KA141=0,KC141=0,KD141=0),0,MIN((VLOOKUP($D141,SALERYCODE,3,0))*(IF($D141=6,KD141,KC141))*((MIN((VLOOKUP($D141,SALERYCODE,5,0)),(IF($D141=6,KC141,KD141))))),MIN((VLOOKUP($D141,SALERYCODE,3,0)),(KA141+KB141))*(IF($D141=6,KD141,((MIN((VLOOKUP($D141,SALERYCODE,5,0)),KD141)))))))))/IF(AND($D141=2,'ראשי-פרטים כלליים וריכוז הוצאות'!$D$68&lt;&gt;4),1.2,1)</f>
        <v>0</v>
      </c>
      <c r="KG141" s="263"/>
      <c r="KH141" s="264"/>
      <c r="KI141" s="265"/>
      <c r="KJ141" s="266"/>
      <c r="KK141" s="267">
        <f t="shared" si="244"/>
        <v>0</v>
      </c>
      <c r="KL141" s="260">
        <f>+(IF(OR($B141=0,$C141=0,$D141=0,$DC$2&gt;$OE$1),0,IF(OR(KG141=0,KI141=0,KJ141=0),0,MIN((VLOOKUP($D141,SALERYCODE,3,0))*(IF($D141=6,KJ141,KI141))*((MIN((VLOOKUP($D141,SALERYCODE,5,0)),(IF($D141=6,KI141,KJ141))))),MIN((VLOOKUP($D141,SALERYCODE,3,0)),(KG141+KH141))*(IF($D141=6,KJ141,((MIN((VLOOKUP($D141,SALERYCODE,5,0)),KJ141)))))))))/IF(AND($D141=2,'ראשי-פרטים כלליים וריכוז הוצאות'!$D$68&lt;&gt;4),1.2,1)</f>
        <v>0</v>
      </c>
      <c r="KM141" s="263"/>
      <c r="KN141" s="264"/>
      <c r="KO141" s="265"/>
      <c r="KP141" s="266"/>
      <c r="KQ141" s="267">
        <f t="shared" si="245"/>
        <v>0</v>
      </c>
      <c r="KR141" s="260">
        <f>+(IF(OR($B141=0,$C141=0,$D141=0,$DC$2&gt;$OE$1),0,IF(OR(KM141=0,KO141=0,KP141=0),0,MIN((VLOOKUP($D141,SALERYCODE,3,0))*(IF($D141=6,KP141,KO141))*((MIN((VLOOKUP($D141,SALERYCODE,5,0)),(IF($D141=6,KO141,KP141))))),MIN((VLOOKUP($D141,SALERYCODE,3,0)),(KM141+KN141))*(IF($D141=6,KP141,((MIN((VLOOKUP($D141,SALERYCODE,5,0)),KP141)))))))))/IF(AND($D141=2,'ראשי-פרטים כלליים וריכוז הוצאות'!$D$68&lt;&gt;4),1.2,1)</f>
        <v>0</v>
      </c>
      <c r="KS141" s="263"/>
      <c r="KT141" s="264"/>
      <c r="KU141" s="265"/>
      <c r="KV141" s="266"/>
      <c r="KW141" s="267">
        <f t="shared" si="246"/>
        <v>0</v>
      </c>
      <c r="KX141" s="260">
        <f>+(IF(OR($B141=0,$C141=0,$D141=0,$DC$2&gt;$OE$1),0,IF(OR(KS141=0,KU141=0,KV141=0),0,MIN((VLOOKUP($D141,SALERYCODE,3,0))*(IF($D141=6,KV141,KU141))*((MIN((VLOOKUP($D141,SALERYCODE,5,0)),(IF($D141=6,KU141,KV141))))),MIN((VLOOKUP($D141,SALERYCODE,3,0)),(KS141+KT141))*(IF($D141=6,KV141,((MIN((VLOOKUP($D141,SALERYCODE,5,0)),KV141)))))))))/IF(AND($D141=2,'ראשי-פרטים כלליים וריכוז הוצאות'!$D$68&lt;&gt;4),1.2,1)</f>
        <v>0</v>
      </c>
      <c r="KY141" s="263"/>
      <c r="KZ141" s="264"/>
      <c r="LA141" s="265"/>
      <c r="LB141" s="266"/>
      <c r="LC141" s="267">
        <f t="shared" si="247"/>
        <v>0</v>
      </c>
      <c r="LD141" s="260">
        <f>+(IF(OR($B141=0,$C141=0,$D141=0,$DC$2&gt;$OE$1),0,IF(OR(KY141=0,LA141=0,LB141=0),0,MIN((VLOOKUP($D141,SALERYCODE,3,0))*(IF($D141=6,LB141,LA141))*((MIN((VLOOKUP($D141,SALERYCODE,5,0)),(IF($D141=6,LA141,LB141))))),MIN((VLOOKUP($D141,SALERYCODE,3,0)),(KY141+KZ141))*(IF($D141=6,LB141,((MIN((VLOOKUP($D141,SALERYCODE,5,0)),LB141)))))))))/IF(AND($D141=2,'ראשי-פרטים כלליים וריכוז הוצאות'!$D$68&lt;&gt;4),1.2,1)</f>
        <v>0</v>
      </c>
      <c r="LE141" s="263"/>
      <c r="LF141" s="264"/>
      <c r="LG141" s="265"/>
      <c r="LH141" s="266"/>
      <c r="LI141" s="267">
        <f t="shared" si="248"/>
        <v>0</v>
      </c>
      <c r="LJ141" s="260">
        <f>+(IF(OR($B141=0,$C141=0,$D141=0,$DC$2&gt;$OE$1),0,IF(OR(LE141=0,LG141=0,LH141=0),0,MIN((VLOOKUP($D141,SALERYCODE,3,0))*(IF($D141=6,LH141,LG141))*((MIN((VLOOKUP($D141,SALERYCODE,5,0)),(IF($D141=6,LG141,LH141))))),MIN((VLOOKUP($D141,SALERYCODE,3,0)),(LE141+LF141))*(IF($D141=6,LH141,((MIN((VLOOKUP($D141,SALERYCODE,5,0)),LH141)))))))))/IF(AND($D141=2,'ראשי-פרטים כלליים וריכוז הוצאות'!$D$68&lt;&gt;4),1.2,1)</f>
        <v>0</v>
      </c>
      <c r="LK141" s="263"/>
      <c r="LL141" s="264"/>
      <c r="LM141" s="265"/>
      <c r="LN141" s="266"/>
      <c r="LO141" s="267">
        <f t="shared" si="249"/>
        <v>0</v>
      </c>
      <c r="LP141" s="260">
        <f>+(IF(OR($B141=0,$C141=0,$D141=0,$DC$2&gt;$OE$1),0,IF(OR(LK141=0,LM141=0,LN141=0),0,MIN((VLOOKUP($D141,SALERYCODE,3,0))*(IF($D141=6,LN141,LM141))*((MIN((VLOOKUP($D141,SALERYCODE,5,0)),(IF($D141=6,LM141,LN141))))),MIN((VLOOKUP($D141,SALERYCODE,3,0)),(LK141+LL141))*(IF($D141=6,LN141,((MIN((VLOOKUP($D141,SALERYCODE,5,0)),LN141)))))))))/IF(AND($D141=2,'ראשי-פרטים כלליים וריכוז הוצאות'!$D$68&lt;&gt;4),1.2,1)</f>
        <v>0</v>
      </c>
      <c r="LQ141" s="263"/>
      <c r="LR141" s="264"/>
      <c r="LS141" s="265"/>
      <c r="LT141" s="266"/>
      <c r="LU141" s="267">
        <f t="shared" si="250"/>
        <v>0</v>
      </c>
      <c r="LV141" s="260">
        <f>+(IF(OR($B141=0,$C141=0,$D141=0,$DC$2&gt;$OE$1),0,IF(OR(LQ141=0,LS141=0,LT141=0),0,MIN((VLOOKUP($D141,SALERYCODE,3,0))*(IF($D141=6,LT141,LS141))*((MIN((VLOOKUP($D141,SALERYCODE,5,0)),(IF($D141=6,LS141,LT141))))),MIN((VLOOKUP($D141,SALERYCODE,3,0)),(LQ141+LR141))*(IF($D141=6,LT141,((MIN((VLOOKUP($D141,SALERYCODE,5,0)),LT141)))))))))/IF(AND($D141=2,'ראשי-פרטים כלליים וריכוז הוצאות'!$D$68&lt;&gt;4),1.2,1)</f>
        <v>0</v>
      </c>
      <c r="LW141" s="263"/>
      <c r="LX141" s="264"/>
      <c r="LY141" s="265"/>
      <c r="LZ141" s="266"/>
      <c r="MA141" s="267">
        <f t="shared" si="251"/>
        <v>0</v>
      </c>
      <c r="MB141" s="260">
        <f>+(IF(OR($B141=0,$C141=0,$D141=0,$DC$2&gt;$OE$1),0,IF(OR(LW141=0,LY141=0,LZ141=0),0,MIN((VLOOKUP($D141,SALERYCODE,3,0))*(IF($D141=6,LZ141,LY141))*((MIN((VLOOKUP($D141,SALERYCODE,5,0)),(IF($D141=6,LY141,LZ141))))),MIN((VLOOKUP($D141,SALERYCODE,3,0)),(LW141+LX141))*(IF($D141=6,LZ141,((MIN((VLOOKUP($D141,SALERYCODE,5,0)),LZ141)))))))))/IF(AND($D141=2,'ראשי-פרטים כלליים וריכוז הוצאות'!$D$68&lt;&gt;4),1.2,1)</f>
        <v>0</v>
      </c>
      <c r="MC141" s="263"/>
      <c r="MD141" s="264"/>
      <c r="ME141" s="265"/>
      <c r="MF141" s="266"/>
      <c r="MG141" s="267">
        <f t="shared" si="252"/>
        <v>0</v>
      </c>
      <c r="MH141" s="260">
        <f>+(IF(OR($B141=0,$C141=0,$D141=0,$DC$2&gt;$OE$1),0,IF(OR(MC141=0,ME141=0,MF141=0),0,MIN((VLOOKUP($D141,SALERYCODE,3,0))*(IF($D141=6,MF141,ME141))*((MIN((VLOOKUP($D141,SALERYCODE,5,0)),(IF($D141=6,ME141,MF141))))),MIN((VLOOKUP($D141,SALERYCODE,3,0)),(MC141+MD141))*(IF($D141=6,MF141,((MIN((VLOOKUP($D141,SALERYCODE,5,0)),MF141)))))))))/IF(AND($D141=2,'ראשי-פרטים כלליים וריכוז הוצאות'!$D$68&lt;&gt;4),1.2,1)</f>
        <v>0</v>
      </c>
      <c r="MI141" s="263"/>
      <c r="MJ141" s="264"/>
      <c r="MK141" s="265"/>
      <c r="ML141" s="266"/>
      <c r="MM141" s="267">
        <f t="shared" si="253"/>
        <v>0</v>
      </c>
      <c r="MN141" s="260">
        <f>+(IF(OR($B141=0,$C141=0,$D141=0,$DC$2&gt;$OE$1),0,IF(OR(MI141=0,MK141=0,ML141=0),0,MIN((VLOOKUP($D141,SALERYCODE,3,0))*(IF($D141=6,ML141,MK141))*((MIN((VLOOKUP($D141,SALERYCODE,5,0)),(IF($D141=6,MK141,ML141))))),MIN((VLOOKUP($D141,SALERYCODE,3,0)),(MI141+MJ141))*(IF($D141=6,ML141,((MIN((VLOOKUP($D141,SALERYCODE,5,0)),ML141)))))))))/IF(AND($D141=2,'ראשי-פרטים כלליים וריכוז הוצאות'!$D$68&lt;&gt;4),1.2,1)</f>
        <v>0</v>
      </c>
      <c r="MO141" s="263"/>
      <c r="MP141" s="264"/>
      <c r="MQ141" s="265"/>
      <c r="MR141" s="266"/>
      <c r="MS141" s="267">
        <f t="shared" si="254"/>
        <v>0</v>
      </c>
      <c r="MT141" s="260">
        <f>+(IF(OR($B141=0,$C141=0,$D141=0,$DC$2&gt;$OE$1),0,IF(OR(MO141=0,MQ141=0,MR141=0),0,MIN((VLOOKUP($D141,SALERYCODE,3,0))*(IF($D141=6,MR141,MQ141))*((MIN((VLOOKUP($D141,SALERYCODE,5,0)),(IF($D141=6,MQ141,MR141))))),MIN((VLOOKUP($D141,SALERYCODE,3,0)),(MO141+MP141))*(IF($D141=6,MR141,((MIN((VLOOKUP($D141,SALERYCODE,5,0)),MR141)))))))))/IF(AND($D141=2,'ראשי-פרטים כלליים וריכוז הוצאות'!$D$68&lt;&gt;4),1.2,1)</f>
        <v>0</v>
      </c>
      <c r="MU141" s="263"/>
      <c r="MV141" s="264"/>
      <c r="MW141" s="265"/>
      <c r="MX141" s="266"/>
      <c r="MY141" s="267">
        <f t="shared" si="255"/>
        <v>0</v>
      </c>
      <c r="MZ141" s="260">
        <f>+(IF(OR($B141=0,$C141=0,$D141=0,$DC$2&gt;$OE$1),0,IF(OR(MU141=0,MW141=0,MX141=0),0,MIN((VLOOKUP($D141,SALERYCODE,3,0))*(IF($D141=6,MX141,MW141))*((MIN((VLOOKUP($D141,SALERYCODE,5,0)),(IF($D141=6,MW141,MX141))))),MIN((VLOOKUP($D141,SALERYCODE,3,0)),(MU141+MV141))*(IF($D141=6,MX141,((MIN((VLOOKUP($D141,SALERYCODE,5,0)),MX141)))))))))/IF(AND($D141=2,'ראשי-פרטים כלליים וריכוז הוצאות'!$D$68&lt;&gt;4),1.2,1)</f>
        <v>0</v>
      </c>
      <c r="NA141" s="263"/>
      <c r="NB141" s="264"/>
      <c r="NC141" s="265"/>
      <c r="ND141" s="266"/>
      <c r="NE141" s="267">
        <f t="shared" si="256"/>
        <v>0</v>
      </c>
      <c r="NF141" s="260">
        <f>+(IF(OR($B141=0,$C141=0,$D141=0,$DC$2&gt;$OE$1),0,IF(OR(NA141=0,NC141=0,ND141=0),0,MIN((VLOOKUP($D141,SALERYCODE,3,0))*(IF($D141=6,ND141,NC141))*((MIN((VLOOKUP($D141,SALERYCODE,5,0)),(IF($D141=6,NC141,ND141))))),MIN((VLOOKUP($D141,SALERYCODE,3,0)),(NA141+NB141))*(IF($D141=6,ND141,((MIN((VLOOKUP($D141,SALERYCODE,5,0)),ND141)))))))))/IF(AND($D141=2,'ראשי-פרטים כלליים וריכוז הוצאות'!$D$68&lt;&gt;4),1.2,1)</f>
        <v>0</v>
      </c>
      <c r="NG141" s="263"/>
      <c r="NH141" s="264"/>
      <c r="NI141" s="265"/>
      <c r="NJ141" s="266"/>
      <c r="NK141" s="267">
        <f t="shared" si="257"/>
        <v>0</v>
      </c>
      <c r="NL141" s="260">
        <f>+(IF(OR($B141=0,$C141=0,$D141=0,$DC$2&gt;$OE$1),0,IF(OR(NG141=0,NI141=0,NJ141=0),0,MIN((VLOOKUP($D141,SALERYCODE,3,0))*(IF($D141=6,NJ141,NI141))*((MIN((VLOOKUP($D141,SALERYCODE,5,0)),(IF($D141=6,NI141,NJ141))))),MIN((VLOOKUP($D141,SALERYCODE,3,0)),(NG141+NH141))*(IF($D141=6,NJ141,((MIN((VLOOKUP($D141,SALERYCODE,5,0)),NJ141)))))))))/IF(AND($D141=2,'ראשי-פרטים כלליים וריכוז הוצאות'!$D$68&lt;&gt;4),1.2,1)</f>
        <v>0</v>
      </c>
      <c r="NM141" s="263"/>
      <c r="NN141" s="264"/>
      <c r="NO141" s="265"/>
      <c r="NP141" s="266"/>
      <c r="NQ141" s="267">
        <f t="shared" si="258"/>
        <v>0</v>
      </c>
      <c r="NR141" s="260">
        <f>+(IF(OR($B141=0,$C141=0,$D141=0,$DC$2&gt;$OE$1),0,IF(OR(NM141=0,NO141=0,NP141=0),0,MIN((VLOOKUP($D141,SALERYCODE,3,0))*(IF($D141=6,NP141,NO141))*((MIN((VLOOKUP($D141,SALERYCODE,5,0)),(IF($D141=6,NO141,NP141))))),MIN((VLOOKUP($D141,SALERYCODE,3,0)),(NM141+NN141))*(IF($D141=6,NP141,((MIN((VLOOKUP($D141,SALERYCODE,5,0)),NP141)))))))))/IF(AND($D141=2,'ראשי-פרטים כלליים וריכוז הוצאות'!$D$68&lt;&gt;4),1.2,1)</f>
        <v>0</v>
      </c>
      <c r="NS141" s="263"/>
      <c r="NT141" s="264"/>
      <c r="NU141" s="265"/>
      <c r="NV141" s="266"/>
      <c r="NW141" s="267">
        <f t="shared" si="259"/>
        <v>0</v>
      </c>
      <c r="NX141" s="260">
        <f>+(IF(OR($B141=0,$C141=0,$D141=0,$DC$2&gt;$OE$1),0,IF(OR(NS141=0,NU141=0,NV141=0),0,MIN((VLOOKUP($D141,SALERYCODE,3,0))*(IF($D141=6,NV141,NU141))*((MIN((VLOOKUP($D141,SALERYCODE,5,0)),(IF($D141=6,NU141,NV141))))),MIN((VLOOKUP($D141,SALERYCODE,3,0)),(NS141+NT141))*(IF($D141=6,NV141,((MIN((VLOOKUP($D141,SALERYCODE,5,0)),NV141)))))))))/IF(AND($D141=2,'ראשי-פרטים כלליים וריכוז הוצאות'!$D$68&lt;&gt;4),1.2,1)</f>
        <v>0</v>
      </c>
      <c r="NY141" s="263"/>
      <c r="NZ141" s="264"/>
      <c r="OA141" s="265"/>
      <c r="OB141" s="266"/>
      <c r="OC141" s="267">
        <f t="shared" si="260"/>
        <v>0</v>
      </c>
      <c r="OD141" s="260">
        <f>+(IF(OR($B141=0,$C141=0,$D141=0,$DC$2&gt;$OE$1),0,IF(OR(NY141=0,OA141=0,OB141=0),0,MIN((VLOOKUP($D141,SALERYCODE,3,0))*(IF($D141=6,OB141,OA141))*((MIN((VLOOKUP($D141,SALERYCODE,5,0)),(IF($D141=6,OA141,OB141))))),MIN((VLOOKUP($D141,SALERYCODE,3,0)),(NY141+NZ141))*(IF($D141=6,OB141,((MIN((VLOOKUP($D141,SALERYCODE,5,0)),OB141)))))))))/IF(AND($D141=2,'ראשי-פרטים כלליים וריכוז הוצאות'!$D$68&lt;&gt;4),1.2,1)</f>
        <v>0</v>
      </c>
      <c r="OE141" s="275">
        <f t="shared" si="266"/>
        <v>0</v>
      </c>
      <c r="OF141" s="283">
        <f t="shared" si="267"/>
        <v>9.9999999999999995E-7</v>
      </c>
      <c r="OG141" s="276">
        <f t="shared" si="268"/>
        <v>0</v>
      </c>
      <c r="OH141" s="275">
        <f t="shared" si="269"/>
        <v>0</v>
      </c>
      <c r="OI141" s="275">
        <v>0</v>
      </c>
      <c r="OJ141" s="258">
        <f t="shared" si="270"/>
        <v>0</v>
      </c>
      <c r="OK141" s="284"/>
      <c r="OL141" s="116">
        <f>MIN(OJ141+OK141*OF141*OE141/$OL$1/IF(AND($D141=2,'ראשי-פרטים כלליים וריכוז הוצאות'!$D$68&lt;&gt;4),1.2,1),IF($D141&gt;0,VLOOKUP($D141,SALERYCODE,3,0)*12*OG141,0))</f>
        <v>0</v>
      </c>
      <c r="OM141" s="95">
        <f t="shared" si="261"/>
        <v>0</v>
      </c>
      <c r="ON141" s="11">
        <f t="shared" si="262"/>
        <v>0</v>
      </c>
      <c r="OO141" s="11">
        <f t="shared" si="263"/>
        <v>0</v>
      </c>
      <c r="OP141" s="22">
        <f t="shared" si="264"/>
        <v>0</v>
      </c>
      <c r="OQ141" s="11">
        <f t="shared" si="265"/>
        <v>0</v>
      </c>
      <c r="OR141" s="11" t="e">
        <f>#REF!</f>
        <v>#REF!</v>
      </c>
      <c r="OS141" s="35" t="e">
        <f>#REF!-OP141</f>
        <v>#REF!</v>
      </c>
      <c r="OT141" s="35" t="e">
        <f>OS141-#REF!</f>
        <v>#REF!</v>
      </c>
      <c r="OU141" s="43" t="e">
        <f>IF(AND(OP141&gt;0,(OS141=#REF!-OP141)),"מועסק פחות מ-10% מזמנו במופ","")</f>
        <v>#REF!</v>
      </c>
    </row>
    <row r="142" spans="1:411" ht="24" hidden="1" customHeight="1" outlineLevel="1" x14ac:dyDescent="0.2">
      <c r="A142" s="282">
        <v>139</v>
      </c>
      <c r="B142" s="269"/>
      <c r="C142" s="270"/>
      <c r="D142" s="271"/>
      <c r="E142" s="263"/>
      <c r="F142" s="264"/>
      <c r="G142" s="265"/>
      <c r="H142" s="266"/>
      <c r="I142" s="267">
        <f t="shared" si="196"/>
        <v>0</v>
      </c>
      <c r="J142" s="260">
        <f>(IF(OR($B142=0,$C142=0,$D142=0,$E$2&gt;$OE$1),0,IF(OR($E142=0,$G142=0,$H142=0),0,MIN((VLOOKUP($D142,SALERYCODE,3,0))*(IF($D142=6,$H142,$G142))*((MIN((VLOOKUP($D142,SALERYCODE,5,0)),(IF($D142=6,$G142,$H142))))),MIN((VLOOKUP($D142,SALERYCODE,3,0)),($E142+$F142))*(IF($D142=6,$H142,((MIN((VLOOKUP($D142,SALERYCODE,5,0)),$H142)))))))))/IF(AND($D142=2,'ראשי-פרטים כלליים וריכוז הוצאות'!$D$68&lt;&gt;4),1.2,1)</f>
        <v>0</v>
      </c>
      <c r="K142" s="263"/>
      <c r="L142" s="264"/>
      <c r="M142" s="265"/>
      <c r="N142" s="266"/>
      <c r="O142" s="267">
        <f t="shared" si="197"/>
        <v>0</v>
      </c>
      <c r="P142" s="260">
        <f>+(IF(OR($B142=0,$C142=0,$D142=0,$K$2&gt;$OE$1),0,IF(OR($K142=0,$M142=0,$N142=0),0,MIN((VLOOKUP($D142,SALERYCODE,3,0))*(IF($D142=6,$N142,$M142))*((MIN((VLOOKUP($D142,SALERYCODE,5,0)),(IF($D142=6,$M142,$N142))))),MIN((VLOOKUP($D142,SALERYCODE,3,0)),($K142+$L142))*(IF($D142=6,$N142,((MIN((VLOOKUP($D142,SALERYCODE,5,0)),$N142)))))))))/IF(AND($D142=2,'ראשי-פרטים כלליים וריכוז הוצאות'!$D$68&lt;&gt;4),1.2,1)</f>
        <v>0</v>
      </c>
      <c r="Q142" s="263"/>
      <c r="R142" s="264"/>
      <c r="S142" s="265"/>
      <c r="T142" s="266"/>
      <c r="U142" s="267">
        <f t="shared" si="198"/>
        <v>0</v>
      </c>
      <c r="V142" s="260">
        <f>+(IF(OR($B142=0,$C142=0,$D142=0,$Q$2&gt;$OE$1),0,IF(OR(Q142=0,S142=0,T142=0),0,MIN((VLOOKUP($D142,SALERYCODE,3,0))*(IF($D142=6,T142,S142))*((MIN((VLOOKUP($D142,SALERYCODE,5,0)),(IF($D142=6,S142,T142))))),MIN((VLOOKUP($D142,SALERYCODE,3,0)),(Q142+R142))*(IF($D142=6,T142,((MIN((VLOOKUP($D142,SALERYCODE,5,0)),T142)))))))))/IF(AND($D142=2,'ראשי-פרטים כלליים וריכוז הוצאות'!$D$68&lt;&gt;4),1.2,1)</f>
        <v>0</v>
      </c>
      <c r="W142" s="263"/>
      <c r="X142" s="264"/>
      <c r="Y142" s="265"/>
      <c r="Z142" s="266"/>
      <c r="AA142" s="267">
        <f t="shared" si="199"/>
        <v>0</v>
      </c>
      <c r="AB142" s="260">
        <f>+(IF(OR($B142=0,$C142=0,$D142=0,$W$2&gt;$OE$1),0,IF(OR(W142=0,Y142=0,Z142=0),0,MIN((VLOOKUP($D142,SALERYCODE,3,0))*(IF($D142=6,Z142,Y142))*((MIN((VLOOKUP($D142,SALERYCODE,5,0)),(IF($D142=6,Y142,Z142))))),MIN((VLOOKUP($D142,SALERYCODE,3,0)),(W142+X142))*(IF($D142=6,Z142,((MIN((VLOOKUP($D142,SALERYCODE,5,0)),Z142)))))))))/IF(AND($D142=2,'ראשי-פרטים כלליים וריכוז הוצאות'!$D$68&lt;&gt;4),1.2,1)</f>
        <v>0</v>
      </c>
      <c r="AC142" s="263"/>
      <c r="AD142" s="264"/>
      <c r="AE142" s="265"/>
      <c r="AF142" s="266"/>
      <c r="AG142" s="267">
        <f t="shared" si="200"/>
        <v>0</v>
      </c>
      <c r="AH142" s="260">
        <f>+(IF(OR($B142=0,$C142=0,$D142=0,$AC$2&gt;$OE$1),0,IF(OR(AC142=0,AE142=0,AF142=0),0,MIN((VLOOKUP($D142,SALERYCODE,3,0))*(IF($D142=6,AF142,AE142))*((MIN((VLOOKUP($D142,SALERYCODE,5,0)),(IF($D142=6,AE142,AF142))))),MIN((VLOOKUP($D142,SALERYCODE,3,0)),(AC142+AD142))*(IF($D142=6,AF142,((MIN((VLOOKUP($D142,SALERYCODE,5,0)),AF142)))))))))/IF(AND($D142=2,'ראשי-פרטים כלליים וריכוז הוצאות'!$D$68&lt;&gt;4),1.2,1)</f>
        <v>0</v>
      </c>
      <c r="AI142" s="263"/>
      <c r="AJ142" s="264"/>
      <c r="AK142" s="265"/>
      <c r="AL142" s="266"/>
      <c r="AM142" s="267">
        <f t="shared" si="201"/>
        <v>0</v>
      </c>
      <c r="AN142" s="260">
        <f>+(IF(OR($B142=0,$C142=0,$D142=0,$AI$2&gt;$OE$1),0,IF(OR(AI142=0,AK142=0,AL142=0),0,MIN((VLOOKUP($D142,SALERYCODE,3,0))*(IF($D142=6,AL142,AK142))*((MIN((VLOOKUP($D142,SALERYCODE,5,0)),(IF($D142=6,AK142,AL142))))),MIN((VLOOKUP($D142,SALERYCODE,3,0)),(AI142+AJ142))*(IF($D142=6,AL142,((MIN((VLOOKUP($D142,SALERYCODE,5,0)),AL142)))))))))/IF(AND($D142=2,'ראשי-פרטים כלליים וריכוז הוצאות'!$D$68&lt;&gt;4),1.2,1)</f>
        <v>0</v>
      </c>
      <c r="AO142" s="263"/>
      <c r="AP142" s="264"/>
      <c r="AQ142" s="265"/>
      <c r="AR142" s="266"/>
      <c r="AS142" s="267">
        <f t="shared" si="202"/>
        <v>0</v>
      </c>
      <c r="AT142" s="260">
        <f>+(IF(OR($B142=0,$C142=0,$D142=0,$AO$2&gt;$OE$1),0,IF(OR(AO142=0,AQ142=0,AR142=0),0,MIN((VLOOKUP($D142,SALERYCODE,3,0))*(IF($D142=6,AR142,AQ142))*((MIN((VLOOKUP($D142,SALERYCODE,5,0)),(IF($D142=6,AQ142,AR142))))),MIN((VLOOKUP($D142,SALERYCODE,3,0)),(AO142+AP142))*(IF($D142=6,AR142,((MIN((VLOOKUP($D142,SALERYCODE,5,0)),AR142)))))))))/IF(AND($D142=2,'ראשי-פרטים כלליים וריכוז הוצאות'!$D$68&lt;&gt;4),1.2,1)</f>
        <v>0</v>
      </c>
      <c r="AU142" s="263"/>
      <c r="AV142" s="264"/>
      <c r="AW142" s="265"/>
      <c r="AX142" s="266"/>
      <c r="AY142" s="267">
        <f t="shared" si="203"/>
        <v>0</v>
      </c>
      <c r="AZ142" s="260">
        <f>+(IF(OR($B142=0,$C142=0,$D142=0,$AU$2&gt;$OE$1),0,IF(OR(AU142=0,AW142=0,AX142=0),0,MIN((VLOOKUP($D142,SALERYCODE,3,0))*(IF($D142=6,AX142,AW142))*((MIN((VLOOKUP($D142,SALERYCODE,5,0)),(IF($D142=6,AW142,AX142))))),MIN((VLOOKUP($D142,SALERYCODE,3,0)),(AU142+AV142))*(IF($D142=6,AX142,((MIN((VLOOKUP($D142,SALERYCODE,5,0)),AX142)))))))))/IF(AND($D142=2,'ראשי-פרטים כלליים וריכוז הוצאות'!$D$68&lt;&gt;4),1.2,1)</f>
        <v>0</v>
      </c>
      <c r="BA142" s="263"/>
      <c r="BB142" s="264"/>
      <c r="BC142" s="265"/>
      <c r="BD142" s="266"/>
      <c r="BE142" s="267">
        <f t="shared" si="204"/>
        <v>0</v>
      </c>
      <c r="BF142" s="260">
        <f>+(IF(OR($B142=0,$C142=0,$D142=0,$BA$2&gt;$OE$1),0,IF(OR(BA142=0,BC142=0,BD142=0),0,MIN((VLOOKUP($D142,SALERYCODE,3,0))*(IF($D142=6,BD142,BC142))*((MIN((VLOOKUP($D142,SALERYCODE,5,0)),(IF($D142=6,BC142,BD142))))),MIN((VLOOKUP($D142,SALERYCODE,3,0)),(BA142+BB142))*(IF($D142=6,BD142,((MIN((VLOOKUP($D142,SALERYCODE,5,0)),BD142)))))))))/IF(AND($D142=2,'ראשי-פרטים כלליים וריכוז הוצאות'!$D$68&lt;&gt;4),1.2,1)</f>
        <v>0</v>
      </c>
      <c r="BG142" s="263"/>
      <c r="BH142" s="264"/>
      <c r="BI142" s="265"/>
      <c r="BJ142" s="266"/>
      <c r="BK142" s="267">
        <f t="shared" si="205"/>
        <v>0</v>
      </c>
      <c r="BL142" s="260">
        <f>+(IF(OR($B142=0,$C142=0,$D142=0,$BG$2&gt;$OE$1),0,IF(OR(BG142=0,BI142=0,BJ142=0),0,MIN((VLOOKUP($D142,SALERYCODE,3,0))*(IF($D142=6,BJ142,BI142))*((MIN((VLOOKUP($D142,SALERYCODE,5,0)),(IF($D142=6,BI142,BJ142))))),MIN((VLOOKUP($D142,SALERYCODE,3,0)),(BG142+BH142))*(IF($D142=6,BJ142,((MIN((VLOOKUP($D142,SALERYCODE,5,0)),BJ142)))))))))/IF(AND($D142=2,'ראשי-פרטים כלליים וריכוז הוצאות'!$D$68&lt;&gt;4),1.2,1)</f>
        <v>0</v>
      </c>
      <c r="BM142" s="263"/>
      <c r="BN142" s="264"/>
      <c r="BO142" s="265"/>
      <c r="BP142" s="266"/>
      <c r="BQ142" s="267">
        <f t="shared" si="206"/>
        <v>0</v>
      </c>
      <c r="BR142" s="260">
        <f>+(IF(OR($B142=0,$C142=0,$D142=0,$BM$2&gt;$OE$1),0,IF(OR(BM142=0,BO142=0,BP142=0),0,MIN((VLOOKUP($D142,SALERYCODE,3,0))*(IF($D142=6,BP142,BO142))*((MIN((VLOOKUP($D142,SALERYCODE,5,0)),(IF($D142=6,BO142,BP142))))),MIN((VLOOKUP($D142,SALERYCODE,3,0)),(BM142+BN142))*(IF($D142=6,BP142,((MIN((VLOOKUP($D142,SALERYCODE,5,0)),BP142)))))))))/IF(AND($D142=2,'ראשי-פרטים כלליים וריכוז הוצאות'!$D$68&lt;&gt;4),1.2,1)</f>
        <v>0</v>
      </c>
      <c r="BS142" s="263"/>
      <c r="BT142" s="264"/>
      <c r="BU142" s="265"/>
      <c r="BV142" s="266"/>
      <c r="BW142" s="267">
        <f t="shared" si="207"/>
        <v>0</v>
      </c>
      <c r="BX142" s="260">
        <f>+(IF(OR($B142=0,$C142=0,$D142=0,$BS$2&gt;$OE$1),0,IF(OR(BS142=0,BU142=0,BV142=0),0,MIN((VLOOKUP($D142,SALERYCODE,3,0))*(IF($D142=6,BV142,BU142))*((MIN((VLOOKUP($D142,SALERYCODE,5,0)),(IF($D142=6,BU142,BV142))))),MIN((VLOOKUP($D142,SALERYCODE,3,0)),(BS142+BT142))*(IF($D142=6,BV142,((MIN((VLOOKUP($D142,SALERYCODE,5,0)),BV142)))))))))/IF(AND($D142=2,'ראשי-פרטים כלליים וריכוז הוצאות'!$D$68&lt;&gt;4),1.2,1)</f>
        <v>0</v>
      </c>
      <c r="BY142" s="263"/>
      <c r="BZ142" s="264"/>
      <c r="CA142" s="265"/>
      <c r="CB142" s="266"/>
      <c r="CC142" s="267">
        <f t="shared" si="208"/>
        <v>0</v>
      </c>
      <c r="CD142" s="260">
        <f>+(IF(OR($B142=0,$C142=0,$D142=0,$BY$2&gt;$OE$1),0,IF(OR(BY142=0,CA142=0,CB142=0),0,MIN((VLOOKUP($D142,SALERYCODE,3,0))*(IF($D142=6,CB142,CA142))*((MIN((VLOOKUP($D142,SALERYCODE,5,0)),(IF($D142=6,CA142,CB142))))),MIN((VLOOKUP($D142,SALERYCODE,3,0)),(BY142+BZ142))*(IF($D142=6,CB142,((MIN((VLOOKUP($D142,SALERYCODE,5,0)),CB142)))))))))/IF(AND($D142=2,'ראשי-פרטים כלליים וריכוז הוצאות'!$D$68&lt;&gt;4),1.2,1)</f>
        <v>0</v>
      </c>
      <c r="CE142" s="263"/>
      <c r="CF142" s="264"/>
      <c r="CG142" s="265"/>
      <c r="CH142" s="266"/>
      <c r="CI142" s="267">
        <f t="shared" si="209"/>
        <v>0</v>
      </c>
      <c r="CJ142" s="260">
        <f>+(IF(OR($B142=0,$C142=0,$D142=0,$CE$2&gt;$OE$1),0,IF(OR(CE142=0,CG142=0,CH142=0),0,MIN((VLOOKUP($D142,SALERYCODE,3,0))*(IF($D142=6,CH142,CG142))*((MIN((VLOOKUP($D142,SALERYCODE,5,0)),(IF($D142=6,CG142,CH142))))),MIN((VLOOKUP($D142,SALERYCODE,3,0)),(CE142+CF142))*(IF($D142=6,CH142,((MIN((VLOOKUP($D142,SALERYCODE,5,0)),CH142)))))))))/IF(AND($D142=2,'ראשי-פרטים כלליים וריכוז הוצאות'!$D$68&lt;&gt;4),1.2,1)</f>
        <v>0</v>
      </c>
      <c r="CK142" s="263"/>
      <c r="CL142" s="264"/>
      <c r="CM142" s="265"/>
      <c r="CN142" s="266"/>
      <c r="CO142" s="267">
        <f t="shared" si="210"/>
        <v>0</v>
      </c>
      <c r="CP142" s="260">
        <f>+(IF(OR($B142=0,$C142=0,$D142=0,$CK$2&gt;$OE$1),0,IF(OR(CK142=0,CM142=0,CN142=0),0,MIN((VLOOKUP($D142,SALERYCODE,3,0))*(IF($D142=6,CN142,CM142))*((MIN((VLOOKUP($D142,SALERYCODE,5,0)),(IF($D142=6,CM142,CN142))))),MIN((VLOOKUP($D142,SALERYCODE,3,0)),(CK142+CL142))*(IF($D142=6,CN142,((MIN((VLOOKUP($D142,SALERYCODE,5,0)),CN142)))))))))/IF(AND($D142=2,'ראשי-פרטים כלליים וריכוז הוצאות'!$D$68&lt;&gt;4),1.2,1)</f>
        <v>0</v>
      </c>
      <c r="CQ142" s="263"/>
      <c r="CR142" s="264"/>
      <c r="CS142" s="265"/>
      <c r="CT142" s="266"/>
      <c r="CU142" s="267">
        <f t="shared" si="211"/>
        <v>0</v>
      </c>
      <c r="CV142" s="260">
        <f>+(IF(OR($B142=0,$C142=0,$D142=0,$CQ$2&gt;$OE$1),0,IF(OR(CQ142=0,CS142=0,CT142=0),0,MIN((VLOOKUP($D142,SALERYCODE,3,0))*(IF($D142=6,CT142,CS142))*((MIN((VLOOKUP($D142,SALERYCODE,5,0)),(IF($D142=6,CS142,CT142))))),MIN((VLOOKUP($D142,SALERYCODE,3,0)),(CQ142+CR142))*(IF($D142=6,CT142,((MIN((VLOOKUP($D142,SALERYCODE,5,0)),CT142)))))))))/IF(AND($D142=2,'ראשי-פרטים כלליים וריכוז הוצאות'!$D$68&lt;&gt;4),1.2,1)</f>
        <v>0</v>
      </c>
      <c r="CW142" s="263"/>
      <c r="CX142" s="264"/>
      <c r="CY142" s="265"/>
      <c r="CZ142" s="266"/>
      <c r="DA142" s="267">
        <f t="shared" si="212"/>
        <v>0</v>
      </c>
      <c r="DB142" s="260">
        <f>+(IF(OR($B142=0,$C142=0,$D142=0,$CW$2&gt;$OE$1),0,IF(OR(CW142=0,CY142=0,CZ142=0),0,MIN((VLOOKUP($D142,SALERYCODE,3,0))*(IF($D142=6,CZ142,CY142))*((MIN((VLOOKUP($D142,SALERYCODE,5,0)),(IF($D142=6,CY142,CZ142))))),MIN((VLOOKUP($D142,SALERYCODE,3,0)),(CW142+CX142))*(IF($D142=6,CZ142,((MIN((VLOOKUP($D142,SALERYCODE,5,0)),CZ142)))))))))/IF(AND($D142=2,'ראשי-פרטים כלליים וריכוז הוצאות'!$D$68&lt;&gt;4),1.2,1)</f>
        <v>0</v>
      </c>
      <c r="DC142" s="263"/>
      <c r="DD142" s="264"/>
      <c r="DE142" s="265"/>
      <c r="DF142" s="266"/>
      <c r="DG142" s="267">
        <f t="shared" si="213"/>
        <v>0</v>
      </c>
      <c r="DH142" s="260">
        <f>+(IF(OR($B142=0,$C142=0,$D142=0,$DC$2&gt;$OE$1),0,IF(OR(DC142=0,DE142=0,DF142=0),0,MIN((VLOOKUP($D142,SALERYCODE,3,0))*(IF($D142=6,DF142,DE142))*((MIN((VLOOKUP($D142,SALERYCODE,5,0)),(IF($D142=6,DE142,DF142))))),MIN((VLOOKUP($D142,SALERYCODE,3,0)),(DC142+DD142))*(IF($D142=6,DF142,((MIN((VLOOKUP($D142,SALERYCODE,5,0)),DF142)))))))))/IF(AND($D142=2,'ראשי-פרטים כלליים וריכוז הוצאות'!$D$68&lt;&gt;4),1.2,1)</f>
        <v>0</v>
      </c>
      <c r="DI142" s="263"/>
      <c r="DJ142" s="264"/>
      <c r="DK142" s="265"/>
      <c r="DL142" s="266"/>
      <c r="DM142" s="267">
        <f t="shared" si="214"/>
        <v>0</v>
      </c>
      <c r="DN142" s="260">
        <f>+(IF(OR($B142=0,$C142=0,$D142=0,$DC$2&gt;$OE$1),0,IF(OR(DI142=0,DK142=0,DL142=0),0,MIN((VLOOKUP($D142,SALERYCODE,3,0))*(IF($D142=6,DL142,DK142))*((MIN((VLOOKUP($D142,SALERYCODE,5,0)),(IF($D142=6,DK142,DL142))))),MIN((VLOOKUP($D142,SALERYCODE,3,0)),(DI142+DJ142))*(IF($D142=6,DL142,((MIN((VLOOKUP($D142,SALERYCODE,5,0)),DL142)))))))))/IF(AND($D142=2,'ראשי-פרטים כלליים וריכוז הוצאות'!$D$68&lt;&gt;4),1.2,1)</f>
        <v>0</v>
      </c>
      <c r="DO142" s="263"/>
      <c r="DP142" s="264"/>
      <c r="DQ142" s="265"/>
      <c r="DR142" s="266"/>
      <c r="DS142" s="267">
        <f t="shared" si="215"/>
        <v>0</v>
      </c>
      <c r="DT142" s="260">
        <f>+(IF(OR($B142=0,$C142=0,$D142=0,$DC$2&gt;$OE$1),0,IF(OR(DO142=0,DQ142=0,DR142=0),0,MIN((VLOOKUP($D142,SALERYCODE,3,0))*(IF($D142=6,DR142,DQ142))*((MIN((VLOOKUP($D142,SALERYCODE,5,0)),(IF($D142=6,DQ142,DR142))))),MIN((VLOOKUP($D142,SALERYCODE,3,0)),(DO142+DP142))*(IF($D142=6,DR142,((MIN((VLOOKUP($D142,SALERYCODE,5,0)),DR142)))))))))/IF(AND($D142=2,'ראשי-פרטים כלליים וריכוז הוצאות'!$D$68&lt;&gt;4),1.2,1)</f>
        <v>0</v>
      </c>
      <c r="DU142" s="263"/>
      <c r="DV142" s="264"/>
      <c r="DW142" s="265"/>
      <c r="DX142" s="266"/>
      <c r="DY142" s="267">
        <f t="shared" si="216"/>
        <v>0</v>
      </c>
      <c r="DZ142" s="260">
        <f>+(IF(OR($B142=0,$C142=0,$D142=0,$DC$2&gt;$OE$1),0,IF(OR(DU142=0,DW142=0,DX142=0),0,MIN((VLOOKUP($D142,SALERYCODE,3,0))*(IF($D142=6,DX142,DW142))*((MIN((VLOOKUP($D142,SALERYCODE,5,0)),(IF($D142=6,DW142,DX142))))),MIN((VLOOKUP($D142,SALERYCODE,3,0)),(DU142+DV142))*(IF($D142=6,DX142,((MIN((VLOOKUP($D142,SALERYCODE,5,0)),DX142)))))))))/IF(AND($D142=2,'ראשי-פרטים כלליים וריכוז הוצאות'!$D$68&lt;&gt;4),1.2,1)</f>
        <v>0</v>
      </c>
      <c r="EA142" s="263"/>
      <c r="EB142" s="264"/>
      <c r="EC142" s="265"/>
      <c r="ED142" s="266"/>
      <c r="EE142" s="267">
        <f t="shared" si="217"/>
        <v>0</v>
      </c>
      <c r="EF142" s="260">
        <f>+(IF(OR($B142=0,$C142=0,$D142=0,$DC$2&gt;$OE$1),0,IF(OR(EA142=0,EC142=0,ED142=0),0,MIN((VLOOKUP($D142,SALERYCODE,3,0))*(IF($D142=6,ED142,EC142))*((MIN((VLOOKUP($D142,SALERYCODE,5,0)),(IF($D142=6,EC142,ED142))))),MIN((VLOOKUP($D142,SALERYCODE,3,0)),(EA142+EB142))*(IF($D142=6,ED142,((MIN((VLOOKUP($D142,SALERYCODE,5,0)),ED142)))))))))/IF(AND($D142=2,'ראשי-פרטים כלליים וריכוז הוצאות'!$D$68&lt;&gt;4),1.2,1)</f>
        <v>0</v>
      </c>
      <c r="EG142" s="263"/>
      <c r="EH142" s="264"/>
      <c r="EI142" s="265"/>
      <c r="EJ142" s="266"/>
      <c r="EK142" s="267">
        <f t="shared" si="218"/>
        <v>0</v>
      </c>
      <c r="EL142" s="260">
        <f>+(IF(OR($B142=0,$C142=0,$D142=0,$DC$2&gt;$OE$1),0,IF(OR(EG142=0,EI142=0,EJ142=0),0,MIN((VLOOKUP($D142,SALERYCODE,3,0))*(IF($D142=6,EJ142,EI142))*((MIN((VLOOKUP($D142,SALERYCODE,5,0)),(IF($D142=6,EI142,EJ142))))),MIN((VLOOKUP($D142,SALERYCODE,3,0)),(EG142+EH142))*(IF($D142=6,EJ142,((MIN((VLOOKUP($D142,SALERYCODE,5,0)),EJ142)))))))))/IF(AND($D142=2,'ראשי-פרטים כלליים וריכוז הוצאות'!$D$68&lt;&gt;4),1.2,1)</f>
        <v>0</v>
      </c>
      <c r="EM142" s="263"/>
      <c r="EN142" s="264"/>
      <c r="EO142" s="265"/>
      <c r="EP142" s="266"/>
      <c r="EQ142" s="267">
        <f t="shared" si="219"/>
        <v>0</v>
      </c>
      <c r="ER142" s="260">
        <f>+(IF(OR($B142=0,$C142=0,$D142=0,$DC$2&gt;$OE$1),0,IF(OR(EM142=0,EO142=0,EP142=0),0,MIN((VLOOKUP($D142,SALERYCODE,3,0))*(IF($D142=6,EP142,EO142))*((MIN((VLOOKUP($D142,SALERYCODE,5,0)),(IF($D142=6,EO142,EP142))))),MIN((VLOOKUP($D142,SALERYCODE,3,0)),(EM142+EN142))*(IF($D142=6,EP142,((MIN((VLOOKUP($D142,SALERYCODE,5,0)),EP142)))))))))/IF(AND($D142=2,'ראשי-פרטים כלליים וריכוז הוצאות'!$D$68&lt;&gt;4),1.2,1)</f>
        <v>0</v>
      </c>
      <c r="ES142" s="263"/>
      <c r="ET142" s="264"/>
      <c r="EU142" s="265"/>
      <c r="EV142" s="266"/>
      <c r="EW142" s="267">
        <f t="shared" si="220"/>
        <v>0</v>
      </c>
      <c r="EX142" s="260">
        <f>+(IF(OR($B142=0,$C142=0,$D142=0,$DC$2&gt;$OE$1),0,IF(OR(ES142=0,EU142=0,EV142=0),0,MIN((VLOOKUP($D142,SALERYCODE,3,0))*(IF($D142=6,EV142,EU142))*((MIN((VLOOKUP($D142,SALERYCODE,5,0)),(IF($D142=6,EU142,EV142))))),MIN((VLOOKUP($D142,SALERYCODE,3,0)),(ES142+ET142))*(IF($D142=6,EV142,((MIN((VLOOKUP($D142,SALERYCODE,5,0)),EV142)))))))))/IF(AND($D142=2,'ראשי-פרטים כלליים וריכוז הוצאות'!$D$68&lt;&gt;4),1.2,1)</f>
        <v>0</v>
      </c>
      <c r="EY142" s="263"/>
      <c r="EZ142" s="264"/>
      <c r="FA142" s="265"/>
      <c r="FB142" s="266"/>
      <c r="FC142" s="267">
        <f t="shared" si="221"/>
        <v>0</v>
      </c>
      <c r="FD142" s="260">
        <f>+(IF(OR($B142=0,$C142=0,$D142=0,$DC$2&gt;$OE$1),0,IF(OR(EY142=0,FA142=0,FB142=0),0,MIN((VLOOKUP($D142,SALERYCODE,3,0))*(IF($D142=6,FB142,FA142))*((MIN((VLOOKUP($D142,SALERYCODE,5,0)),(IF($D142=6,FA142,FB142))))),MIN((VLOOKUP($D142,SALERYCODE,3,0)),(EY142+EZ142))*(IF($D142=6,FB142,((MIN((VLOOKUP($D142,SALERYCODE,5,0)),FB142)))))))))/IF(AND($D142=2,'ראשי-פרטים כלליים וריכוז הוצאות'!$D$68&lt;&gt;4),1.2,1)</f>
        <v>0</v>
      </c>
      <c r="FE142" s="263"/>
      <c r="FF142" s="264"/>
      <c r="FG142" s="265"/>
      <c r="FH142" s="266"/>
      <c r="FI142" s="267">
        <f t="shared" si="222"/>
        <v>0</v>
      </c>
      <c r="FJ142" s="260">
        <f>+(IF(OR($B142=0,$C142=0,$D142=0,$DC$2&gt;$OE$1),0,IF(OR(FE142=0,FG142=0,FH142=0),0,MIN((VLOOKUP($D142,SALERYCODE,3,0))*(IF($D142=6,FH142,FG142))*((MIN((VLOOKUP($D142,SALERYCODE,5,0)),(IF($D142=6,FG142,FH142))))),MIN((VLOOKUP($D142,SALERYCODE,3,0)),(FE142+FF142))*(IF($D142=6,FH142,((MIN((VLOOKUP($D142,SALERYCODE,5,0)),FH142)))))))))/IF(AND($D142=2,'ראשי-פרטים כלליים וריכוז הוצאות'!$D$68&lt;&gt;4),1.2,1)</f>
        <v>0</v>
      </c>
      <c r="FK142" s="263"/>
      <c r="FL142" s="264"/>
      <c r="FM142" s="265"/>
      <c r="FN142" s="266"/>
      <c r="FO142" s="267">
        <f t="shared" si="223"/>
        <v>0</v>
      </c>
      <c r="FP142" s="260">
        <f>+(IF(OR($B142=0,$C142=0,$D142=0,$DC$2&gt;$OE$1),0,IF(OR(FK142=0,FM142=0,FN142=0),0,MIN((VLOOKUP($D142,SALERYCODE,3,0))*(IF($D142=6,FN142,FM142))*((MIN((VLOOKUP($D142,SALERYCODE,5,0)),(IF($D142=6,FM142,FN142))))),MIN((VLOOKUP($D142,SALERYCODE,3,0)),(FK142+FL142))*(IF($D142=6,FN142,((MIN((VLOOKUP($D142,SALERYCODE,5,0)),FN142)))))))))/IF(AND($D142=2,'ראשי-פרטים כלליים וריכוז הוצאות'!$D$68&lt;&gt;4),1.2,1)</f>
        <v>0</v>
      </c>
      <c r="FQ142" s="263"/>
      <c r="FR142" s="264"/>
      <c r="FS142" s="265"/>
      <c r="FT142" s="266"/>
      <c r="FU142" s="267">
        <f t="shared" si="224"/>
        <v>0</v>
      </c>
      <c r="FV142" s="260">
        <f>+(IF(OR($B142=0,$C142=0,$D142=0,$DC$2&gt;$OE$1),0,IF(OR(FQ142=0,FS142=0,FT142=0),0,MIN((VLOOKUP($D142,SALERYCODE,3,0))*(IF($D142=6,FT142,FS142))*((MIN((VLOOKUP($D142,SALERYCODE,5,0)),(IF($D142=6,FS142,FT142))))),MIN((VLOOKUP($D142,SALERYCODE,3,0)),(FQ142+FR142))*(IF($D142=6,FT142,((MIN((VLOOKUP($D142,SALERYCODE,5,0)),FT142)))))))))/IF(AND($D142=2,'ראשי-פרטים כלליים וריכוז הוצאות'!$D$68&lt;&gt;4),1.2,1)</f>
        <v>0</v>
      </c>
      <c r="FW142" s="263"/>
      <c r="FX142" s="264"/>
      <c r="FY142" s="265"/>
      <c r="FZ142" s="266"/>
      <c r="GA142" s="267">
        <f t="shared" si="225"/>
        <v>0</v>
      </c>
      <c r="GB142" s="260">
        <f>+(IF(OR($B142=0,$C142=0,$D142=0,$DC$2&gt;$OE$1),0,IF(OR(FW142=0,FY142=0,FZ142=0),0,MIN((VLOOKUP($D142,SALERYCODE,3,0))*(IF($D142=6,FZ142,FY142))*((MIN((VLOOKUP($D142,SALERYCODE,5,0)),(IF($D142=6,FY142,FZ142))))),MIN((VLOOKUP($D142,SALERYCODE,3,0)),(FW142+FX142))*(IF($D142=6,FZ142,((MIN((VLOOKUP($D142,SALERYCODE,5,0)),FZ142)))))))))/IF(AND($D142=2,'ראשי-פרטים כלליים וריכוז הוצאות'!$D$68&lt;&gt;4),1.2,1)</f>
        <v>0</v>
      </c>
      <c r="GC142" s="263"/>
      <c r="GD142" s="264"/>
      <c r="GE142" s="265"/>
      <c r="GF142" s="266"/>
      <c r="GG142" s="267">
        <f t="shared" si="226"/>
        <v>0</v>
      </c>
      <c r="GH142" s="260">
        <f>+(IF(OR($B142=0,$C142=0,$D142=0,$DC$2&gt;$OE$1),0,IF(OR(GC142=0,GE142=0,GF142=0),0,MIN((VLOOKUP($D142,SALERYCODE,3,0))*(IF($D142=6,GF142,GE142))*((MIN((VLOOKUP($D142,SALERYCODE,5,0)),(IF($D142=6,GE142,GF142))))),MIN((VLOOKUP($D142,SALERYCODE,3,0)),(GC142+GD142))*(IF($D142=6,GF142,((MIN((VLOOKUP($D142,SALERYCODE,5,0)),GF142)))))))))/IF(AND($D142=2,'ראשי-פרטים כלליים וריכוז הוצאות'!$D$68&lt;&gt;4),1.2,1)</f>
        <v>0</v>
      </c>
      <c r="GI142" s="263"/>
      <c r="GJ142" s="264"/>
      <c r="GK142" s="265"/>
      <c r="GL142" s="266"/>
      <c r="GM142" s="267">
        <f t="shared" si="227"/>
        <v>0</v>
      </c>
      <c r="GN142" s="260">
        <f>+(IF(OR($B142=0,$C142=0,$D142=0,$DC$2&gt;$OE$1),0,IF(OR(GI142=0,GK142=0,GL142=0),0,MIN((VLOOKUP($D142,SALERYCODE,3,0))*(IF($D142=6,GL142,GK142))*((MIN((VLOOKUP($D142,SALERYCODE,5,0)),(IF($D142=6,GK142,GL142))))),MIN((VLOOKUP($D142,SALERYCODE,3,0)),(GI142+GJ142))*(IF($D142=6,GL142,((MIN((VLOOKUP($D142,SALERYCODE,5,0)),GL142)))))))))/IF(AND($D142=2,'ראשי-פרטים כלליים וריכוז הוצאות'!$D$68&lt;&gt;4),1.2,1)</f>
        <v>0</v>
      </c>
      <c r="GO142" s="263"/>
      <c r="GP142" s="264"/>
      <c r="GQ142" s="265"/>
      <c r="GR142" s="266"/>
      <c r="GS142" s="267">
        <f t="shared" si="228"/>
        <v>0</v>
      </c>
      <c r="GT142" s="260">
        <f>+(IF(OR($B142=0,$C142=0,$D142=0,$DC$2&gt;$OE$1),0,IF(OR(GO142=0,GQ142=0,GR142=0),0,MIN((VLOOKUP($D142,SALERYCODE,3,0))*(IF($D142=6,GR142,GQ142))*((MIN((VLOOKUP($D142,SALERYCODE,5,0)),(IF($D142=6,GQ142,GR142))))),MIN((VLOOKUP($D142,SALERYCODE,3,0)),(GO142+GP142))*(IF($D142=6,GR142,((MIN((VLOOKUP($D142,SALERYCODE,5,0)),GR142)))))))))/IF(AND($D142=2,'ראשי-פרטים כלליים וריכוז הוצאות'!$D$68&lt;&gt;4),1.2,1)</f>
        <v>0</v>
      </c>
      <c r="GU142" s="263"/>
      <c r="GV142" s="264"/>
      <c r="GW142" s="265"/>
      <c r="GX142" s="266"/>
      <c r="GY142" s="267">
        <f t="shared" si="229"/>
        <v>0</v>
      </c>
      <c r="GZ142" s="260">
        <f>+(IF(OR($B142=0,$C142=0,$D142=0,$DC$2&gt;$OE$1),0,IF(OR(GU142=0,GW142=0,GX142=0),0,MIN((VLOOKUP($D142,SALERYCODE,3,0))*(IF($D142=6,GX142,GW142))*((MIN((VLOOKUP($D142,SALERYCODE,5,0)),(IF($D142=6,GW142,GX142))))),MIN((VLOOKUP($D142,SALERYCODE,3,0)),(GU142+GV142))*(IF($D142=6,GX142,((MIN((VLOOKUP($D142,SALERYCODE,5,0)),GX142)))))))))/IF(AND($D142=2,'ראשי-פרטים כלליים וריכוז הוצאות'!$D$68&lt;&gt;4),1.2,1)</f>
        <v>0</v>
      </c>
      <c r="HA142" s="263"/>
      <c r="HB142" s="264"/>
      <c r="HC142" s="265"/>
      <c r="HD142" s="266"/>
      <c r="HE142" s="267">
        <f t="shared" si="230"/>
        <v>0</v>
      </c>
      <c r="HF142" s="260">
        <f>+(IF(OR($B142=0,$C142=0,$D142=0,$DC$2&gt;$OE$1),0,IF(OR(HA142=0,HC142=0,HD142=0),0,MIN((VLOOKUP($D142,SALERYCODE,3,0))*(IF($D142=6,HD142,HC142))*((MIN((VLOOKUP($D142,SALERYCODE,5,0)),(IF($D142=6,HC142,HD142))))),MIN((VLOOKUP($D142,SALERYCODE,3,0)),(HA142+HB142))*(IF($D142=6,HD142,((MIN((VLOOKUP($D142,SALERYCODE,5,0)),HD142)))))))))/IF(AND($D142=2,'ראשי-פרטים כלליים וריכוז הוצאות'!$D$68&lt;&gt;4),1.2,1)</f>
        <v>0</v>
      </c>
      <c r="HG142" s="263"/>
      <c r="HH142" s="264"/>
      <c r="HI142" s="265"/>
      <c r="HJ142" s="266"/>
      <c r="HK142" s="267">
        <f t="shared" si="231"/>
        <v>0</v>
      </c>
      <c r="HL142" s="260">
        <f>+(IF(OR($B142=0,$C142=0,$D142=0,$DC$2&gt;$OE$1),0,IF(OR(HG142=0,HI142=0,HJ142=0),0,MIN((VLOOKUP($D142,SALERYCODE,3,0))*(IF($D142=6,HJ142,HI142))*((MIN((VLOOKUP($D142,SALERYCODE,5,0)),(IF($D142=6,HI142,HJ142))))),MIN((VLOOKUP($D142,SALERYCODE,3,0)),(HG142+HH142))*(IF($D142=6,HJ142,((MIN((VLOOKUP($D142,SALERYCODE,5,0)),HJ142)))))))))/IF(AND($D142=2,'ראשי-פרטים כלליים וריכוז הוצאות'!$D$68&lt;&gt;4),1.2,1)</f>
        <v>0</v>
      </c>
      <c r="HM142" s="263"/>
      <c r="HN142" s="264"/>
      <c r="HO142" s="265"/>
      <c r="HP142" s="266"/>
      <c r="HQ142" s="267">
        <f t="shared" si="232"/>
        <v>0</v>
      </c>
      <c r="HR142" s="260">
        <f>+(IF(OR($B142=0,$C142=0,$D142=0,$DC$2&gt;$OE$1),0,IF(OR(HM142=0,HO142=0,HP142=0),0,MIN((VLOOKUP($D142,SALERYCODE,3,0))*(IF($D142=6,HP142,HO142))*((MIN((VLOOKUP($D142,SALERYCODE,5,0)),(IF($D142=6,HO142,HP142))))),MIN((VLOOKUP($D142,SALERYCODE,3,0)),(HM142+HN142))*(IF($D142=6,HP142,((MIN((VLOOKUP($D142,SALERYCODE,5,0)),HP142)))))))))/IF(AND($D142=2,'ראשי-פרטים כלליים וריכוז הוצאות'!$D$68&lt;&gt;4),1.2,1)</f>
        <v>0</v>
      </c>
      <c r="HS142" s="263"/>
      <c r="HT142" s="264"/>
      <c r="HU142" s="265"/>
      <c r="HV142" s="266"/>
      <c r="HW142" s="267">
        <f t="shared" si="233"/>
        <v>0</v>
      </c>
      <c r="HX142" s="260">
        <f>+(IF(OR($B142=0,$C142=0,$D142=0,$DC$2&gt;$OE$1),0,IF(OR(HS142=0,HU142=0,HV142=0),0,MIN((VLOOKUP($D142,SALERYCODE,3,0))*(IF($D142=6,HV142,HU142))*((MIN((VLOOKUP($D142,SALERYCODE,5,0)),(IF($D142=6,HU142,HV142))))),MIN((VLOOKUP($D142,SALERYCODE,3,0)),(HS142+HT142))*(IF($D142=6,HV142,((MIN((VLOOKUP($D142,SALERYCODE,5,0)),HV142)))))))))/IF(AND($D142=2,'ראשי-פרטים כלליים וריכוז הוצאות'!$D$68&lt;&gt;4),1.2,1)</f>
        <v>0</v>
      </c>
      <c r="HY142" s="263"/>
      <c r="HZ142" s="264"/>
      <c r="IA142" s="265"/>
      <c r="IB142" s="266"/>
      <c r="IC142" s="267">
        <f t="shared" si="234"/>
        <v>0</v>
      </c>
      <c r="ID142" s="260">
        <f>+(IF(OR($B142=0,$C142=0,$D142=0,$DC$2&gt;$OE$1),0,IF(OR(HY142=0,IA142=0,IB142=0),0,MIN((VLOOKUP($D142,SALERYCODE,3,0))*(IF($D142=6,IB142,IA142))*((MIN((VLOOKUP($D142,SALERYCODE,5,0)),(IF($D142=6,IA142,IB142))))),MIN((VLOOKUP($D142,SALERYCODE,3,0)),(HY142+HZ142))*(IF($D142=6,IB142,((MIN((VLOOKUP($D142,SALERYCODE,5,0)),IB142)))))))))/IF(AND($D142=2,'ראשי-פרטים כלליים וריכוז הוצאות'!$D$68&lt;&gt;4),1.2,1)</f>
        <v>0</v>
      </c>
      <c r="IE142" s="263"/>
      <c r="IF142" s="264"/>
      <c r="IG142" s="265"/>
      <c r="IH142" s="266"/>
      <c r="II142" s="267">
        <f t="shared" si="235"/>
        <v>0</v>
      </c>
      <c r="IJ142" s="260">
        <f>+(IF(OR($B142=0,$C142=0,$D142=0,$DC$2&gt;$OE$1),0,IF(OR(IE142=0,IG142=0,IH142=0),0,MIN((VLOOKUP($D142,SALERYCODE,3,0))*(IF($D142=6,IH142,IG142))*((MIN((VLOOKUP($D142,SALERYCODE,5,0)),(IF($D142=6,IG142,IH142))))),MIN((VLOOKUP($D142,SALERYCODE,3,0)),(IE142+IF142))*(IF($D142=6,IH142,((MIN((VLOOKUP($D142,SALERYCODE,5,0)),IH142)))))))))/IF(AND($D142=2,'ראשי-פרטים כלליים וריכוז הוצאות'!$D$68&lt;&gt;4),1.2,1)</f>
        <v>0</v>
      </c>
      <c r="IK142" s="263"/>
      <c r="IL142" s="264"/>
      <c r="IM142" s="265"/>
      <c r="IN142" s="266"/>
      <c r="IO142" s="267">
        <f t="shared" si="236"/>
        <v>0</v>
      </c>
      <c r="IP142" s="260">
        <f>+(IF(OR($B142=0,$C142=0,$D142=0,$DC$2&gt;$OE$1),0,IF(OR(IK142=0,IM142=0,IN142=0),0,MIN((VLOOKUP($D142,SALERYCODE,3,0))*(IF($D142=6,IN142,IM142))*((MIN((VLOOKUP($D142,SALERYCODE,5,0)),(IF($D142=6,IM142,IN142))))),MIN((VLOOKUP($D142,SALERYCODE,3,0)),(IK142+IL142))*(IF($D142=6,IN142,((MIN((VLOOKUP($D142,SALERYCODE,5,0)),IN142)))))))))/IF(AND($D142=2,'ראשי-פרטים כלליים וריכוז הוצאות'!$D$68&lt;&gt;4),1.2,1)</f>
        <v>0</v>
      </c>
      <c r="IQ142" s="263"/>
      <c r="IR142" s="264"/>
      <c r="IS142" s="265"/>
      <c r="IT142" s="266"/>
      <c r="IU142" s="267">
        <f t="shared" si="237"/>
        <v>0</v>
      </c>
      <c r="IV142" s="260">
        <f>+(IF(OR($B142=0,$C142=0,$D142=0,$DC$2&gt;$OE$1),0,IF(OR(IQ142=0,IS142=0,IT142=0),0,MIN((VLOOKUP($D142,SALERYCODE,3,0))*(IF($D142=6,IT142,IS142))*((MIN((VLOOKUP($D142,SALERYCODE,5,0)),(IF($D142=6,IS142,IT142))))),MIN((VLOOKUP($D142,SALERYCODE,3,0)),(IQ142+IR142))*(IF($D142=6,IT142,((MIN((VLOOKUP($D142,SALERYCODE,5,0)),IT142)))))))))/IF(AND($D142=2,'ראשי-פרטים כלליים וריכוז הוצאות'!$D$68&lt;&gt;4),1.2,1)</f>
        <v>0</v>
      </c>
      <c r="IW142" s="263"/>
      <c r="IX142" s="264"/>
      <c r="IY142" s="265"/>
      <c r="IZ142" s="266"/>
      <c r="JA142" s="267">
        <f t="shared" si="238"/>
        <v>0</v>
      </c>
      <c r="JB142" s="260">
        <f>+(IF(OR($B142=0,$C142=0,$D142=0,$DC$2&gt;$OE$1),0,IF(OR(IW142=0,IY142=0,IZ142=0),0,MIN((VLOOKUP($D142,SALERYCODE,3,0))*(IF($D142=6,IZ142,IY142))*((MIN((VLOOKUP($D142,SALERYCODE,5,0)),(IF($D142=6,IY142,IZ142))))),MIN((VLOOKUP($D142,SALERYCODE,3,0)),(IW142+IX142))*(IF($D142=6,IZ142,((MIN((VLOOKUP($D142,SALERYCODE,5,0)),IZ142)))))))))/IF(AND($D142=2,'ראשי-פרטים כלליים וריכוז הוצאות'!$D$68&lt;&gt;4),1.2,1)</f>
        <v>0</v>
      </c>
      <c r="JC142" s="263"/>
      <c r="JD142" s="264"/>
      <c r="JE142" s="265"/>
      <c r="JF142" s="266"/>
      <c r="JG142" s="267">
        <f t="shared" si="239"/>
        <v>0</v>
      </c>
      <c r="JH142" s="260">
        <f>+(IF(OR($B142=0,$C142=0,$D142=0,$DC$2&gt;$OE$1),0,IF(OR(JC142=0,JE142=0,JF142=0),0,MIN((VLOOKUP($D142,SALERYCODE,3,0))*(IF($D142=6,JF142,JE142))*((MIN((VLOOKUP($D142,SALERYCODE,5,0)),(IF($D142=6,JE142,JF142))))),MIN((VLOOKUP($D142,SALERYCODE,3,0)),(JC142+JD142))*(IF($D142=6,JF142,((MIN((VLOOKUP($D142,SALERYCODE,5,0)),JF142)))))))))/IF(AND($D142=2,'ראשי-פרטים כלליים וריכוז הוצאות'!$D$68&lt;&gt;4),1.2,1)</f>
        <v>0</v>
      </c>
      <c r="JI142" s="263"/>
      <c r="JJ142" s="264"/>
      <c r="JK142" s="265"/>
      <c r="JL142" s="266"/>
      <c r="JM142" s="267">
        <f t="shared" si="240"/>
        <v>0</v>
      </c>
      <c r="JN142" s="260">
        <f>+(IF(OR($B142=0,$C142=0,$D142=0,$DC$2&gt;$OE$1),0,IF(OR(JI142=0,JK142=0,JL142=0),0,MIN((VLOOKUP($D142,SALERYCODE,3,0))*(IF($D142=6,JL142,JK142))*((MIN((VLOOKUP($D142,SALERYCODE,5,0)),(IF($D142=6,JK142,JL142))))),MIN((VLOOKUP($D142,SALERYCODE,3,0)),(JI142+JJ142))*(IF($D142=6,JL142,((MIN((VLOOKUP($D142,SALERYCODE,5,0)),JL142)))))))))/IF(AND($D142=2,'ראשי-פרטים כלליים וריכוז הוצאות'!$D$68&lt;&gt;4),1.2,1)</f>
        <v>0</v>
      </c>
      <c r="JO142" s="263"/>
      <c r="JP142" s="264"/>
      <c r="JQ142" s="265"/>
      <c r="JR142" s="266"/>
      <c r="JS142" s="267">
        <f t="shared" si="241"/>
        <v>0</v>
      </c>
      <c r="JT142" s="260">
        <f>+(IF(OR($B142=0,$C142=0,$D142=0,$DC$2&gt;$OE$1),0,IF(OR(JO142=0,JQ142=0,JR142=0),0,MIN((VLOOKUP($D142,SALERYCODE,3,0))*(IF($D142=6,JR142,JQ142))*((MIN((VLOOKUP($D142,SALERYCODE,5,0)),(IF($D142=6,JQ142,JR142))))),MIN((VLOOKUP($D142,SALERYCODE,3,0)),(JO142+JP142))*(IF($D142=6,JR142,((MIN((VLOOKUP($D142,SALERYCODE,5,0)),JR142)))))))))/IF(AND($D142=2,'ראשי-פרטים כלליים וריכוז הוצאות'!$D$68&lt;&gt;4),1.2,1)</f>
        <v>0</v>
      </c>
      <c r="JU142" s="263"/>
      <c r="JV142" s="264"/>
      <c r="JW142" s="265"/>
      <c r="JX142" s="266"/>
      <c r="JY142" s="267">
        <f t="shared" si="242"/>
        <v>0</v>
      </c>
      <c r="JZ142" s="260">
        <f>+(IF(OR($B142=0,$C142=0,$D142=0,$DC$2&gt;$OE$1),0,IF(OR(JU142=0,JW142=0,JX142=0),0,MIN((VLOOKUP($D142,SALERYCODE,3,0))*(IF($D142=6,JX142,JW142))*((MIN((VLOOKUP($D142,SALERYCODE,5,0)),(IF($D142=6,JW142,JX142))))),MIN((VLOOKUP($D142,SALERYCODE,3,0)),(JU142+JV142))*(IF($D142=6,JX142,((MIN((VLOOKUP($D142,SALERYCODE,5,0)),JX142)))))))))/IF(AND($D142=2,'ראשי-פרטים כלליים וריכוז הוצאות'!$D$68&lt;&gt;4),1.2,1)</f>
        <v>0</v>
      </c>
      <c r="KA142" s="263"/>
      <c r="KB142" s="264"/>
      <c r="KC142" s="265"/>
      <c r="KD142" s="266"/>
      <c r="KE142" s="267">
        <f t="shared" si="243"/>
        <v>0</v>
      </c>
      <c r="KF142" s="260">
        <f>+(IF(OR($B142=0,$C142=0,$D142=0,$DC$2&gt;$OE$1),0,IF(OR(KA142=0,KC142=0,KD142=0),0,MIN((VLOOKUP($D142,SALERYCODE,3,0))*(IF($D142=6,KD142,KC142))*((MIN((VLOOKUP($D142,SALERYCODE,5,0)),(IF($D142=6,KC142,KD142))))),MIN((VLOOKUP($D142,SALERYCODE,3,0)),(KA142+KB142))*(IF($D142=6,KD142,((MIN((VLOOKUP($D142,SALERYCODE,5,0)),KD142)))))))))/IF(AND($D142=2,'ראשי-פרטים כלליים וריכוז הוצאות'!$D$68&lt;&gt;4),1.2,1)</f>
        <v>0</v>
      </c>
      <c r="KG142" s="263"/>
      <c r="KH142" s="264"/>
      <c r="KI142" s="265"/>
      <c r="KJ142" s="266"/>
      <c r="KK142" s="267">
        <f t="shared" si="244"/>
        <v>0</v>
      </c>
      <c r="KL142" s="260">
        <f>+(IF(OR($B142=0,$C142=0,$D142=0,$DC$2&gt;$OE$1),0,IF(OR(KG142=0,KI142=0,KJ142=0),0,MIN((VLOOKUP($D142,SALERYCODE,3,0))*(IF($D142=6,KJ142,KI142))*((MIN((VLOOKUP($D142,SALERYCODE,5,0)),(IF($D142=6,KI142,KJ142))))),MIN((VLOOKUP($D142,SALERYCODE,3,0)),(KG142+KH142))*(IF($D142=6,KJ142,((MIN((VLOOKUP($D142,SALERYCODE,5,0)),KJ142)))))))))/IF(AND($D142=2,'ראשי-פרטים כלליים וריכוז הוצאות'!$D$68&lt;&gt;4),1.2,1)</f>
        <v>0</v>
      </c>
      <c r="KM142" s="263"/>
      <c r="KN142" s="264"/>
      <c r="KO142" s="265"/>
      <c r="KP142" s="266"/>
      <c r="KQ142" s="267">
        <f t="shared" si="245"/>
        <v>0</v>
      </c>
      <c r="KR142" s="260">
        <f>+(IF(OR($B142=0,$C142=0,$D142=0,$DC$2&gt;$OE$1),0,IF(OR(KM142=0,KO142=0,KP142=0),0,MIN((VLOOKUP($D142,SALERYCODE,3,0))*(IF($D142=6,KP142,KO142))*((MIN((VLOOKUP($D142,SALERYCODE,5,0)),(IF($D142=6,KO142,KP142))))),MIN((VLOOKUP($D142,SALERYCODE,3,0)),(KM142+KN142))*(IF($D142=6,KP142,((MIN((VLOOKUP($D142,SALERYCODE,5,0)),KP142)))))))))/IF(AND($D142=2,'ראשי-פרטים כלליים וריכוז הוצאות'!$D$68&lt;&gt;4),1.2,1)</f>
        <v>0</v>
      </c>
      <c r="KS142" s="263"/>
      <c r="KT142" s="264"/>
      <c r="KU142" s="265"/>
      <c r="KV142" s="266"/>
      <c r="KW142" s="267">
        <f t="shared" si="246"/>
        <v>0</v>
      </c>
      <c r="KX142" s="260">
        <f>+(IF(OR($B142=0,$C142=0,$D142=0,$DC$2&gt;$OE$1),0,IF(OR(KS142=0,KU142=0,KV142=0),0,MIN((VLOOKUP($D142,SALERYCODE,3,0))*(IF($D142=6,KV142,KU142))*((MIN((VLOOKUP($D142,SALERYCODE,5,0)),(IF($D142=6,KU142,KV142))))),MIN((VLOOKUP($D142,SALERYCODE,3,0)),(KS142+KT142))*(IF($D142=6,KV142,((MIN((VLOOKUP($D142,SALERYCODE,5,0)),KV142)))))))))/IF(AND($D142=2,'ראשי-פרטים כלליים וריכוז הוצאות'!$D$68&lt;&gt;4),1.2,1)</f>
        <v>0</v>
      </c>
      <c r="KY142" s="263"/>
      <c r="KZ142" s="264"/>
      <c r="LA142" s="265"/>
      <c r="LB142" s="266"/>
      <c r="LC142" s="267">
        <f t="shared" si="247"/>
        <v>0</v>
      </c>
      <c r="LD142" s="260">
        <f>+(IF(OR($B142=0,$C142=0,$D142=0,$DC$2&gt;$OE$1),0,IF(OR(KY142=0,LA142=0,LB142=0),0,MIN((VLOOKUP($D142,SALERYCODE,3,0))*(IF($D142=6,LB142,LA142))*((MIN((VLOOKUP($D142,SALERYCODE,5,0)),(IF($D142=6,LA142,LB142))))),MIN((VLOOKUP($D142,SALERYCODE,3,0)),(KY142+KZ142))*(IF($D142=6,LB142,((MIN((VLOOKUP($D142,SALERYCODE,5,0)),LB142)))))))))/IF(AND($D142=2,'ראשי-פרטים כלליים וריכוז הוצאות'!$D$68&lt;&gt;4),1.2,1)</f>
        <v>0</v>
      </c>
      <c r="LE142" s="263"/>
      <c r="LF142" s="264"/>
      <c r="LG142" s="265"/>
      <c r="LH142" s="266"/>
      <c r="LI142" s="267">
        <f t="shared" si="248"/>
        <v>0</v>
      </c>
      <c r="LJ142" s="260">
        <f>+(IF(OR($B142=0,$C142=0,$D142=0,$DC$2&gt;$OE$1),0,IF(OR(LE142=0,LG142=0,LH142=0),0,MIN((VLOOKUP($D142,SALERYCODE,3,0))*(IF($D142=6,LH142,LG142))*((MIN((VLOOKUP($D142,SALERYCODE,5,0)),(IF($D142=6,LG142,LH142))))),MIN((VLOOKUP($D142,SALERYCODE,3,0)),(LE142+LF142))*(IF($D142=6,LH142,((MIN((VLOOKUP($D142,SALERYCODE,5,0)),LH142)))))))))/IF(AND($D142=2,'ראשי-פרטים כלליים וריכוז הוצאות'!$D$68&lt;&gt;4),1.2,1)</f>
        <v>0</v>
      </c>
      <c r="LK142" s="263"/>
      <c r="LL142" s="264"/>
      <c r="LM142" s="265"/>
      <c r="LN142" s="266"/>
      <c r="LO142" s="267">
        <f t="shared" si="249"/>
        <v>0</v>
      </c>
      <c r="LP142" s="260">
        <f>+(IF(OR($B142=0,$C142=0,$D142=0,$DC$2&gt;$OE$1),0,IF(OR(LK142=0,LM142=0,LN142=0),0,MIN((VLOOKUP($D142,SALERYCODE,3,0))*(IF($D142=6,LN142,LM142))*((MIN((VLOOKUP($D142,SALERYCODE,5,0)),(IF($D142=6,LM142,LN142))))),MIN((VLOOKUP($D142,SALERYCODE,3,0)),(LK142+LL142))*(IF($D142=6,LN142,((MIN((VLOOKUP($D142,SALERYCODE,5,0)),LN142)))))))))/IF(AND($D142=2,'ראשי-פרטים כלליים וריכוז הוצאות'!$D$68&lt;&gt;4),1.2,1)</f>
        <v>0</v>
      </c>
      <c r="LQ142" s="263"/>
      <c r="LR142" s="264"/>
      <c r="LS142" s="265"/>
      <c r="LT142" s="266"/>
      <c r="LU142" s="267">
        <f t="shared" si="250"/>
        <v>0</v>
      </c>
      <c r="LV142" s="260">
        <f>+(IF(OR($B142=0,$C142=0,$D142=0,$DC$2&gt;$OE$1),0,IF(OR(LQ142=0,LS142=0,LT142=0),0,MIN((VLOOKUP($D142,SALERYCODE,3,0))*(IF($D142=6,LT142,LS142))*((MIN((VLOOKUP($D142,SALERYCODE,5,0)),(IF($D142=6,LS142,LT142))))),MIN((VLOOKUP($D142,SALERYCODE,3,0)),(LQ142+LR142))*(IF($D142=6,LT142,((MIN((VLOOKUP($D142,SALERYCODE,5,0)),LT142)))))))))/IF(AND($D142=2,'ראשי-פרטים כלליים וריכוז הוצאות'!$D$68&lt;&gt;4),1.2,1)</f>
        <v>0</v>
      </c>
      <c r="LW142" s="263"/>
      <c r="LX142" s="264"/>
      <c r="LY142" s="265"/>
      <c r="LZ142" s="266"/>
      <c r="MA142" s="267">
        <f t="shared" si="251"/>
        <v>0</v>
      </c>
      <c r="MB142" s="260">
        <f>+(IF(OR($B142=0,$C142=0,$D142=0,$DC$2&gt;$OE$1),0,IF(OR(LW142=0,LY142=0,LZ142=0),0,MIN((VLOOKUP($D142,SALERYCODE,3,0))*(IF($D142=6,LZ142,LY142))*((MIN((VLOOKUP($D142,SALERYCODE,5,0)),(IF($D142=6,LY142,LZ142))))),MIN((VLOOKUP($D142,SALERYCODE,3,0)),(LW142+LX142))*(IF($D142=6,LZ142,((MIN((VLOOKUP($D142,SALERYCODE,5,0)),LZ142)))))))))/IF(AND($D142=2,'ראשי-פרטים כלליים וריכוז הוצאות'!$D$68&lt;&gt;4),1.2,1)</f>
        <v>0</v>
      </c>
      <c r="MC142" s="263"/>
      <c r="MD142" s="264"/>
      <c r="ME142" s="265"/>
      <c r="MF142" s="266"/>
      <c r="MG142" s="267">
        <f t="shared" si="252"/>
        <v>0</v>
      </c>
      <c r="MH142" s="260">
        <f>+(IF(OR($B142=0,$C142=0,$D142=0,$DC$2&gt;$OE$1),0,IF(OR(MC142=0,ME142=0,MF142=0),0,MIN((VLOOKUP($D142,SALERYCODE,3,0))*(IF($D142=6,MF142,ME142))*((MIN((VLOOKUP($D142,SALERYCODE,5,0)),(IF($D142=6,ME142,MF142))))),MIN((VLOOKUP($D142,SALERYCODE,3,0)),(MC142+MD142))*(IF($D142=6,MF142,((MIN((VLOOKUP($D142,SALERYCODE,5,0)),MF142)))))))))/IF(AND($D142=2,'ראשי-פרטים כלליים וריכוז הוצאות'!$D$68&lt;&gt;4),1.2,1)</f>
        <v>0</v>
      </c>
      <c r="MI142" s="263"/>
      <c r="MJ142" s="264"/>
      <c r="MK142" s="265"/>
      <c r="ML142" s="266"/>
      <c r="MM142" s="267">
        <f t="shared" si="253"/>
        <v>0</v>
      </c>
      <c r="MN142" s="260">
        <f>+(IF(OR($B142=0,$C142=0,$D142=0,$DC$2&gt;$OE$1),0,IF(OR(MI142=0,MK142=0,ML142=0),0,MIN((VLOOKUP($D142,SALERYCODE,3,0))*(IF($D142=6,ML142,MK142))*((MIN((VLOOKUP($D142,SALERYCODE,5,0)),(IF($D142=6,MK142,ML142))))),MIN((VLOOKUP($D142,SALERYCODE,3,0)),(MI142+MJ142))*(IF($D142=6,ML142,((MIN((VLOOKUP($D142,SALERYCODE,5,0)),ML142)))))))))/IF(AND($D142=2,'ראשי-פרטים כלליים וריכוז הוצאות'!$D$68&lt;&gt;4),1.2,1)</f>
        <v>0</v>
      </c>
      <c r="MO142" s="263"/>
      <c r="MP142" s="264"/>
      <c r="MQ142" s="265"/>
      <c r="MR142" s="266"/>
      <c r="MS142" s="267">
        <f t="shared" si="254"/>
        <v>0</v>
      </c>
      <c r="MT142" s="260">
        <f>+(IF(OR($B142=0,$C142=0,$D142=0,$DC$2&gt;$OE$1),0,IF(OR(MO142=0,MQ142=0,MR142=0),0,MIN((VLOOKUP($D142,SALERYCODE,3,0))*(IF($D142=6,MR142,MQ142))*((MIN((VLOOKUP($D142,SALERYCODE,5,0)),(IF($D142=6,MQ142,MR142))))),MIN((VLOOKUP($D142,SALERYCODE,3,0)),(MO142+MP142))*(IF($D142=6,MR142,((MIN((VLOOKUP($D142,SALERYCODE,5,0)),MR142)))))))))/IF(AND($D142=2,'ראשי-פרטים כלליים וריכוז הוצאות'!$D$68&lt;&gt;4),1.2,1)</f>
        <v>0</v>
      </c>
      <c r="MU142" s="263"/>
      <c r="MV142" s="264"/>
      <c r="MW142" s="265"/>
      <c r="MX142" s="266"/>
      <c r="MY142" s="267">
        <f t="shared" si="255"/>
        <v>0</v>
      </c>
      <c r="MZ142" s="260">
        <f>+(IF(OR($B142=0,$C142=0,$D142=0,$DC$2&gt;$OE$1),0,IF(OR(MU142=0,MW142=0,MX142=0),0,MIN((VLOOKUP($D142,SALERYCODE,3,0))*(IF($D142=6,MX142,MW142))*((MIN((VLOOKUP($D142,SALERYCODE,5,0)),(IF($D142=6,MW142,MX142))))),MIN((VLOOKUP($D142,SALERYCODE,3,0)),(MU142+MV142))*(IF($D142=6,MX142,((MIN((VLOOKUP($D142,SALERYCODE,5,0)),MX142)))))))))/IF(AND($D142=2,'ראשי-פרטים כלליים וריכוז הוצאות'!$D$68&lt;&gt;4),1.2,1)</f>
        <v>0</v>
      </c>
      <c r="NA142" s="263"/>
      <c r="NB142" s="264"/>
      <c r="NC142" s="265"/>
      <c r="ND142" s="266"/>
      <c r="NE142" s="267">
        <f t="shared" si="256"/>
        <v>0</v>
      </c>
      <c r="NF142" s="260">
        <f>+(IF(OR($B142=0,$C142=0,$D142=0,$DC$2&gt;$OE$1),0,IF(OR(NA142=0,NC142=0,ND142=0),0,MIN((VLOOKUP($D142,SALERYCODE,3,0))*(IF($D142=6,ND142,NC142))*((MIN((VLOOKUP($D142,SALERYCODE,5,0)),(IF($D142=6,NC142,ND142))))),MIN((VLOOKUP($D142,SALERYCODE,3,0)),(NA142+NB142))*(IF($D142=6,ND142,((MIN((VLOOKUP($D142,SALERYCODE,5,0)),ND142)))))))))/IF(AND($D142=2,'ראשי-פרטים כלליים וריכוז הוצאות'!$D$68&lt;&gt;4),1.2,1)</f>
        <v>0</v>
      </c>
      <c r="NG142" s="263"/>
      <c r="NH142" s="264"/>
      <c r="NI142" s="265"/>
      <c r="NJ142" s="266"/>
      <c r="NK142" s="267">
        <f t="shared" si="257"/>
        <v>0</v>
      </c>
      <c r="NL142" s="260">
        <f>+(IF(OR($B142=0,$C142=0,$D142=0,$DC$2&gt;$OE$1),0,IF(OR(NG142=0,NI142=0,NJ142=0),0,MIN((VLOOKUP($D142,SALERYCODE,3,0))*(IF($D142=6,NJ142,NI142))*((MIN((VLOOKUP($D142,SALERYCODE,5,0)),(IF($D142=6,NI142,NJ142))))),MIN((VLOOKUP($D142,SALERYCODE,3,0)),(NG142+NH142))*(IF($D142=6,NJ142,((MIN((VLOOKUP($D142,SALERYCODE,5,0)),NJ142)))))))))/IF(AND($D142=2,'ראשי-פרטים כלליים וריכוז הוצאות'!$D$68&lt;&gt;4),1.2,1)</f>
        <v>0</v>
      </c>
      <c r="NM142" s="263"/>
      <c r="NN142" s="264"/>
      <c r="NO142" s="265"/>
      <c r="NP142" s="266"/>
      <c r="NQ142" s="267">
        <f t="shared" si="258"/>
        <v>0</v>
      </c>
      <c r="NR142" s="260">
        <f>+(IF(OR($B142=0,$C142=0,$D142=0,$DC$2&gt;$OE$1),0,IF(OR(NM142=0,NO142=0,NP142=0),0,MIN((VLOOKUP($D142,SALERYCODE,3,0))*(IF($D142=6,NP142,NO142))*((MIN((VLOOKUP($D142,SALERYCODE,5,0)),(IF($D142=6,NO142,NP142))))),MIN((VLOOKUP($D142,SALERYCODE,3,0)),(NM142+NN142))*(IF($D142=6,NP142,((MIN((VLOOKUP($D142,SALERYCODE,5,0)),NP142)))))))))/IF(AND($D142=2,'ראשי-פרטים כלליים וריכוז הוצאות'!$D$68&lt;&gt;4),1.2,1)</f>
        <v>0</v>
      </c>
      <c r="NS142" s="263"/>
      <c r="NT142" s="264"/>
      <c r="NU142" s="265"/>
      <c r="NV142" s="266"/>
      <c r="NW142" s="267">
        <f t="shared" si="259"/>
        <v>0</v>
      </c>
      <c r="NX142" s="260">
        <f>+(IF(OR($B142=0,$C142=0,$D142=0,$DC$2&gt;$OE$1),0,IF(OR(NS142=0,NU142=0,NV142=0),0,MIN((VLOOKUP($D142,SALERYCODE,3,0))*(IF($D142=6,NV142,NU142))*((MIN((VLOOKUP($D142,SALERYCODE,5,0)),(IF($D142=6,NU142,NV142))))),MIN((VLOOKUP($D142,SALERYCODE,3,0)),(NS142+NT142))*(IF($D142=6,NV142,((MIN((VLOOKUP($D142,SALERYCODE,5,0)),NV142)))))))))/IF(AND($D142=2,'ראשי-פרטים כלליים וריכוז הוצאות'!$D$68&lt;&gt;4),1.2,1)</f>
        <v>0</v>
      </c>
      <c r="NY142" s="263"/>
      <c r="NZ142" s="264"/>
      <c r="OA142" s="265"/>
      <c r="OB142" s="266"/>
      <c r="OC142" s="267">
        <f t="shared" si="260"/>
        <v>0</v>
      </c>
      <c r="OD142" s="260">
        <f>+(IF(OR($B142=0,$C142=0,$D142=0,$DC$2&gt;$OE$1),0,IF(OR(NY142=0,OA142=0,OB142=0),0,MIN((VLOOKUP($D142,SALERYCODE,3,0))*(IF($D142=6,OB142,OA142))*((MIN((VLOOKUP($D142,SALERYCODE,5,0)),(IF($D142=6,OA142,OB142))))),MIN((VLOOKUP($D142,SALERYCODE,3,0)),(NY142+NZ142))*(IF($D142=6,OB142,((MIN((VLOOKUP($D142,SALERYCODE,5,0)),OB142)))))))))/IF(AND($D142=2,'ראשי-פרטים כלליים וריכוז הוצאות'!$D$68&lt;&gt;4),1.2,1)</f>
        <v>0</v>
      </c>
      <c r="OE142" s="275">
        <f t="shared" si="266"/>
        <v>0</v>
      </c>
      <c r="OF142" s="283">
        <f t="shared" si="267"/>
        <v>9.9999999999999995E-7</v>
      </c>
      <c r="OG142" s="276">
        <f t="shared" si="268"/>
        <v>0</v>
      </c>
      <c r="OH142" s="275">
        <f t="shared" si="269"/>
        <v>0</v>
      </c>
      <c r="OI142" s="275">
        <v>0</v>
      </c>
      <c r="OJ142" s="258">
        <f t="shared" si="270"/>
        <v>0</v>
      </c>
      <c r="OK142" s="284"/>
      <c r="OL142" s="116">
        <f>MIN(OJ142+OK142*OF142*OE142/$OL$1/IF(AND($D142=2,'ראשי-פרטים כלליים וריכוז הוצאות'!$D$68&lt;&gt;4),1.2,1),IF($D142&gt;0,VLOOKUP($D142,SALERYCODE,3,0)*12*OG142,0))</f>
        <v>0</v>
      </c>
      <c r="OM142" s="95">
        <f t="shared" si="261"/>
        <v>0</v>
      </c>
      <c r="ON142" s="11">
        <f t="shared" si="262"/>
        <v>0</v>
      </c>
      <c r="OO142" s="11">
        <f t="shared" si="263"/>
        <v>0</v>
      </c>
      <c r="OP142" s="22">
        <f t="shared" si="264"/>
        <v>0</v>
      </c>
      <c r="OQ142" s="11">
        <f t="shared" si="265"/>
        <v>0</v>
      </c>
      <c r="OR142" s="11" t="e">
        <f>#REF!</f>
        <v>#REF!</v>
      </c>
      <c r="OS142" s="35" t="e">
        <f>#REF!-OP142</f>
        <v>#REF!</v>
      </c>
      <c r="OT142" s="35" t="e">
        <f>OS142-#REF!</f>
        <v>#REF!</v>
      </c>
      <c r="OU142" s="43" t="e">
        <f>IF(AND(OP142&gt;0,(OS142=#REF!-OP142)),"מועסק פחות מ-10% מזמנו במופ","")</f>
        <v>#REF!</v>
      </c>
    </row>
    <row r="143" spans="1:411" ht="24" hidden="1" customHeight="1" outlineLevel="1" x14ac:dyDescent="0.2">
      <c r="A143" s="282">
        <v>140</v>
      </c>
      <c r="B143" s="269"/>
      <c r="C143" s="270"/>
      <c r="D143" s="271"/>
      <c r="E143" s="263"/>
      <c r="F143" s="264"/>
      <c r="G143" s="265"/>
      <c r="H143" s="266"/>
      <c r="I143" s="267">
        <f t="shared" si="196"/>
        <v>0</v>
      </c>
      <c r="J143" s="260">
        <f>(IF(OR($B143=0,$C143=0,$D143=0,$E$2&gt;$OE$1),0,IF(OR($E143=0,$G143=0,$H143=0),0,MIN((VLOOKUP($D143,SALERYCODE,3,0))*(IF($D143=6,$H143,$G143))*((MIN((VLOOKUP($D143,SALERYCODE,5,0)),(IF($D143=6,$G143,$H143))))),MIN((VLOOKUP($D143,SALERYCODE,3,0)),($E143+$F143))*(IF($D143=6,$H143,((MIN((VLOOKUP($D143,SALERYCODE,5,0)),$H143)))))))))/IF(AND($D143=2,'ראשי-פרטים כלליים וריכוז הוצאות'!$D$68&lt;&gt;4),1.2,1)</f>
        <v>0</v>
      </c>
      <c r="K143" s="263"/>
      <c r="L143" s="264"/>
      <c r="M143" s="265"/>
      <c r="N143" s="266"/>
      <c r="O143" s="267">
        <f t="shared" si="197"/>
        <v>0</v>
      </c>
      <c r="P143" s="260">
        <f>+(IF(OR($B143=0,$C143=0,$D143=0,$K$2&gt;$OE$1),0,IF(OR($K143=0,$M143=0,$N143=0),0,MIN((VLOOKUP($D143,SALERYCODE,3,0))*(IF($D143=6,$N143,$M143))*((MIN((VLOOKUP($D143,SALERYCODE,5,0)),(IF($D143=6,$M143,$N143))))),MIN((VLOOKUP($D143,SALERYCODE,3,0)),($K143+$L143))*(IF($D143=6,$N143,((MIN((VLOOKUP($D143,SALERYCODE,5,0)),$N143)))))))))/IF(AND($D143=2,'ראשי-פרטים כלליים וריכוז הוצאות'!$D$68&lt;&gt;4),1.2,1)</f>
        <v>0</v>
      </c>
      <c r="Q143" s="263"/>
      <c r="R143" s="264"/>
      <c r="S143" s="265"/>
      <c r="T143" s="266"/>
      <c r="U143" s="267">
        <f t="shared" si="198"/>
        <v>0</v>
      </c>
      <c r="V143" s="260">
        <f>+(IF(OR($B143=0,$C143=0,$D143=0,$Q$2&gt;$OE$1),0,IF(OR(Q143=0,S143=0,T143=0),0,MIN((VLOOKUP($D143,SALERYCODE,3,0))*(IF($D143=6,T143,S143))*((MIN((VLOOKUP($D143,SALERYCODE,5,0)),(IF($D143=6,S143,T143))))),MIN((VLOOKUP($D143,SALERYCODE,3,0)),(Q143+R143))*(IF($D143=6,T143,((MIN((VLOOKUP($D143,SALERYCODE,5,0)),T143)))))))))/IF(AND($D143=2,'ראשי-פרטים כלליים וריכוז הוצאות'!$D$68&lt;&gt;4),1.2,1)</f>
        <v>0</v>
      </c>
      <c r="W143" s="263"/>
      <c r="X143" s="264"/>
      <c r="Y143" s="265"/>
      <c r="Z143" s="266"/>
      <c r="AA143" s="267">
        <f t="shared" si="199"/>
        <v>0</v>
      </c>
      <c r="AB143" s="260">
        <f>+(IF(OR($B143=0,$C143=0,$D143=0,$W$2&gt;$OE$1),0,IF(OR(W143=0,Y143=0,Z143=0),0,MIN((VLOOKUP($D143,SALERYCODE,3,0))*(IF($D143=6,Z143,Y143))*((MIN((VLOOKUP($D143,SALERYCODE,5,0)),(IF($D143=6,Y143,Z143))))),MIN((VLOOKUP($D143,SALERYCODE,3,0)),(W143+X143))*(IF($D143=6,Z143,((MIN((VLOOKUP($D143,SALERYCODE,5,0)),Z143)))))))))/IF(AND($D143=2,'ראשי-פרטים כלליים וריכוז הוצאות'!$D$68&lt;&gt;4),1.2,1)</f>
        <v>0</v>
      </c>
      <c r="AC143" s="263"/>
      <c r="AD143" s="264"/>
      <c r="AE143" s="265"/>
      <c r="AF143" s="266"/>
      <c r="AG143" s="267">
        <f t="shared" si="200"/>
        <v>0</v>
      </c>
      <c r="AH143" s="260">
        <f>+(IF(OR($B143=0,$C143=0,$D143=0,$AC$2&gt;$OE$1),0,IF(OR(AC143=0,AE143=0,AF143=0),0,MIN((VLOOKUP($D143,SALERYCODE,3,0))*(IF($D143=6,AF143,AE143))*((MIN((VLOOKUP($D143,SALERYCODE,5,0)),(IF($D143=6,AE143,AF143))))),MIN((VLOOKUP($D143,SALERYCODE,3,0)),(AC143+AD143))*(IF($D143=6,AF143,((MIN((VLOOKUP($D143,SALERYCODE,5,0)),AF143)))))))))/IF(AND($D143=2,'ראשי-פרטים כלליים וריכוז הוצאות'!$D$68&lt;&gt;4),1.2,1)</f>
        <v>0</v>
      </c>
      <c r="AI143" s="263"/>
      <c r="AJ143" s="264"/>
      <c r="AK143" s="265"/>
      <c r="AL143" s="266"/>
      <c r="AM143" s="267">
        <f t="shared" si="201"/>
        <v>0</v>
      </c>
      <c r="AN143" s="260">
        <f>+(IF(OR($B143=0,$C143=0,$D143=0,$AI$2&gt;$OE$1),0,IF(OR(AI143=0,AK143=0,AL143=0),0,MIN((VLOOKUP($D143,SALERYCODE,3,0))*(IF($D143=6,AL143,AK143))*((MIN((VLOOKUP($D143,SALERYCODE,5,0)),(IF($D143=6,AK143,AL143))))),MIN((VLOOKUP($D143,SALERYCODE,3,0)),(AI143+AJ143))*(IF($D143=6,AL143,((MIN((VLOOKUP($D143,SALERYCODE,5,0)),AL143)))))))))/IF(AND($D143=2,'ראשי-פרטים כלליים וריכוז הוצאות'!$D$68&lt;&gt;4),1.2,1)</f>
        <v>0</v>
      </c>
      <c r="AO143" s="263"/>
      <c r="AP143" s="264"/>
      <c r="AQ143" s="265"/>
      <c r="AR143" s="266"/>
      <c r="AS143" s="267">
        <f t="shared" si="202"/>
        <v>0</v>
      </c>
      <c r="AT143" s="260">
        <f>+(IF(OR($B143=0,$C143=0,$D143=0,$AO$2&gt;$OE$1),0,IF(OR(AO143=0,AQ143=0,AR143=0),0,MIN((VLOOKUP($D143,SALERYCODE,3,0))*(IF($D143=6,AR143,AQ143))*((MIN((VLOOKUP($D143,SALERYCODE,5,0)),(IF($D143=6,AQ143,AR143))))),MIN((VLOOKUP($D143,SALERYCODE,3,0)),(AO143+AP143))*(IF($D143=6,AR143,((MIN((VLOOKUP($D143,SALERYCODE,5,0)),AR143)))))))))/IF(AND($D143=2,'ראשי-פרטים כלליים וריכוז הוצאות'!$D$68&lt;&gt;4),1.2,1)</f>
        <v>0</v>
      </c>
      <c r="AU143" s="263"/>
      <c r="AV143" s="264"/>
      <c r="AW143" s="265"/>
      <c r="AX143" s="266"/>
      <c r="AY143" s="267">
        <f t="shared" si="203"/>
        <v>0</v>
      </c>
      <c r="AZ143" s="260">
        <f>+(IF(OR($B143=0,$C143=0,$D143=0,$AU$2&gt;$OE$1),0,IF(OR(AU143=0,AW143=0,AX143=0),0,MIN((VLOOKUP($D143,SALERYCODE,3,0))*(IF($D143=6,AX143,AW143))*((MIN((VLOOKUP($D143,SALERYCODE,5,0)),(IF($D143=6,AW143,AX143))))),MIN((VLOOKUP($D143,SALERYCODE,3,0)),(AU143+AV143))*(IF($D143=6,AX143,((MIN((VLOOKUP($D143,SALERYCODE,5,0)),AX143)))))))))/IF(AND($D143=2,'ראשי-פרטים כלליים וריכוז הוצאות'!$D$68&lt;&gt;4),1.2,1)</f>
        <v>0</v>
      </c>
      <c r="BA143" s="263"/>
      <c r="BB143" s="264"/>
      <c r="BC143" s="265"/>
      <c r="BD143" s="266"/>
      <c r="BE143" s="267">
        <f t="shared" si="204"/>
        <v>0</v>
      </c>
      <c r="BF143" s="260">
        <f>+(IF(OR($B143=0,$C143=0,$D143=0,$BA$2&gt;$OE$1),0,IF(OR(BA143=0,BC143=0,BD143=0),0,MIN((VLOOKUP($D143,SALERYCODE,3,0))*(IF($D143=6,BD143,BC143))*((MIN((VLOOKUP($D143,SALERYCODE,5,0)),(IF($D143=6,BC143,BD143))))),MIN((VLOOKUP($D143,SALERYCODE,3,0)),(BA143+BB143))*(IF($D143=6,BD143,((MIN((VLOOKUP($D143,SALERYCODE,5,0)),BD143)))))))))/IF(AND($D143=2,'ראשי-פרטים כלליים וריכוז הוצאות'!$D$68&lt;&gt;4),1.2,1)</f>
        <v>0</v>
      </c>
      <c r="BG143" s="263"/>
      <c r="BH143" s="264"/>
      <c r="BI143" s="265"/>
      <c r="BJ143" s="266"/>
      <c r="BK143" s="267">
        <f t="shared" si="205"/>
        <v>0</v>
      </c>
      <c r="BL143" s="260">
        <f>+(IF(OR($B143=0,$C143=0,$D143=0,$BG$2&gt;$OE$1),0,IF(OR(BG143=0,BI143=0,BJ143=0),0,MIN((VLOOKUP($D143,SALERYCODE,3,0))*(IF($D143=6,BJ143,BI143))*((MIN((VLOOKUP($D143,SALERYCODE,5,0)),(IF($D143=6,BI143,BJ143))))),MIN((VLOOKUP($D143,SALERYCODE,3,0)),(BG143+BH143))*(IF($D143=6,BJ143,((MIN((VLOOKUP($D143,SALERYCODE,5,0)),BJ143)))))))))/IF(AND($D143=2,'ראשי-פרטים כלליים וריכוז הוצאות'!$D$68&lt;&gt;4),1.2,1)</f>
        <v>0</v>
      </c>
      <c r="BM143" s="263"/>
      <c r="BN143" s="264"/>
      <c r="BO143" s="265"/>
      <c r="BP143" s="266"/>
      <c r="BQ143" s="267">
        <f t="shared" si="206"/>
        <v>0</v>
      </c>
      <c r="BR143" s="260">
        <f>+(IF(OR($B143=0,$C143=0,$D143=0,$BM$2&gt;$OE$1),0,IF(OR(BM143=0,BO143=0,BP143=0),0,MIN((VLOOKUP($D143,SALERYCODE,3,0))*(IF($D143=6,BP143,BO143))*((MIN((VLOOKUP($D143,SALERYCODE,5,0)),(IF($D143=6,BO143,BP143))))),MIN((VLOOKUP($D143,SALERYCODE,3,0)),(BM143+BN143))*(IF($D143=6,BP143,((MIN((VLOOKUP($D143,SALERYCODE,5,0)),BP143)))))))))/IF(AND($D143=2,'ראשי-פרטים כלליים וריכוז הוצאות'!$D$68&lt;&gt;4),1.2,1)</f>
        <v>0</v>
      </c>
      <c r="BS143" s="263"/>
      <c r="BT143" s="264"/>
      <c r="BU143" s="265"/>
      <c r="BV143" s="266"/>
      <c r="BW143" s="267">
        <f t="shared" si="207"/>
        <v>0</v>
      </c>
      <c r="BX143" s="260">
        <f>+(IF(OR($B143=0,$C143=0,$D143=0,$BS$2&gt;$OE$1),0,IF(OR(BS143=0,BU143=0,BV143=0),0,MIN((VLOOKUP($D143,SALERYCODE,3,0))*(IF($D143=6,BV143,BU143))*((MIN((VLOOKUP($D143,SALERYCODE,5,0)),(IF($D143=6,BU143,BV143))))),MIN((VLOOKUP($D143,SALERYCODE,3,0)),(BS143+BT143))*(IF($D143=6,BV143,((MIN((VLOOKUP($D143,SALERYCODE,5,0)),BV143)))))))))/IF(AND($D143=2,'ראשי-פרטים כלליים וריכוז הוצאות'!$D$68&lt;&gt;4),1.2,1)</f>
        <v>0</v>
      </c>
      <c r="BY143" s="263"/>
      <c r="BZ143" s="264"/>
      <c r="CA143" s="265"/>
      <c r="CB143" s="266"/>
      <c r="CC143" s="267">
        <f t="shared" si="208"/>
        <v>0</v>
      </c>
      <c r="CD143" s="260">
        <f>+(IF(OR($B143=0,$C143=0,$D143=0,$BY$2&gt;$OE$1),0,IF(OR(BY143=0,CA143=0,CB143=0),0,MIN((VLOOKUP($D143,SALERYCODE,3,0))*(IF($D143=6,CB143,CA143))*((MIN((VLOOKUP($D143,SALERYCODE,5,0)),(IF($D143=6,CA143,CB143))))),MIN((VLOOKUP($D143,SALERYCODE,3,0)),(BY143+BZ143))*(IF($D143=6,CB143,((MIN((VLOOKUP($D143,SALERYCODE,5,0)),CB143)))))))))/IF(AND($D143=2,'ראשי-פרטים כלליים וריכוז הוצאות'!$D$68&lt;&gt;4),1.2,1)</f>
        <v>0</v>
      </c>
      <c r="CE143" s="263"/>
      <c r="CF143" s="264"/>
      <c r="CG143" s="265"/>
      <c r="CH143" s="266"/>
      <c r="CI143" s="267">
        <f t="shared" si="209"/>
        <v>0</v>
      </c>
      <c r="CJ143" s="260">
        <f>+(IF(OR($B143=0,$C143=0,$D143=0,$CE$2&gt;$OE$1),0,IF(OR(CE143=0,CG143=0,CH143=0),0,MIN((VLOOKUP($D143,SALERYCODE,3,0))*(IF($D143=6,CH143,CG143))*((MIN((VLOOKUP($D143,SALERYCODE,5,0)),(IF($D143=6,CG143,CH143))))),MIN((VLOOKUP($D143,SALERYCODE,3,0)),(CE143+CF143))*(IF($D143=6,CH143,((MIN((VLOOKUP($D143,SALERYCODE,5,0)),CH143)))))))))/IF(AND($D143=2,'ראשי-פרטים כלליים וריכוז הוצאות'!$D$68&lt;&gt;4),1.2,1)</f>
        <v>0</v>
      </c>
      <c r="CK143" s="263"/>
      <c r="CL143" s="264"/>
      <c r="CM143" s="265"/>
      <c r="CN143" s="266"/>
      <c r="CO143" s="267">
        <f t="shared" si="210"/>
        <v>0</v>
      </c>
      <c r="CP143" s="260">
        <f>+(IF(OR($B143=0,$C143=0,$D143=0,$CK$2&gt;$OE$1),0,IF(OR(CK143=0,CM143=0,CN143=0),0,MIN((VLOOKUP($D143,SALERYCODE,3,0))*(IF($D143=6,CN143,CM143))*((MIN((VLOOKUP($D143,SALERYCODE,5,0)),(IF($D143=6,CM143,CN143))))),MIN((VLOOKUP($D143,SALERYCODE,3,0)),(CK143+CL143))*(IF($D143=6,CN143,((MIN((VLOOKUP($D143,SALERYCODE,5,0)),CN143)))))))))/IF(AND($D143=2,'ראשי-פרטים כלליים וריכוז הוצאות'!$D$68&lt;&gt;4),1.2,1)</f>
        <v>0</v>
      </c>
      <c r="CQ143" s="263"/>
      <c r="CR143" s="264"/>
      <c r="CS143" s="265"/>
      <c r="CT143" s="266"/>
      <c r="CU143" s="267">
        <f t="shared" si="211"/>
        <v>0</v>
      </c>
      <c r="CV143" s="260">
        <f>+(IF(OR($B143=0,$C143=0,$D143=0,$CQ$2&gt;$OE$1),0,IF(OR(CQ143=0,CS143=0,CT143=0),0,MIN((VLOOKUP($D143,SALERYCODE,3,0))*(IF($D143=6,CT143,CS143))*((MIN((VLOOKUP($D143,SALERYCODE,5,0)),(IF($D143=6,CS143,CT143))))),MIN((VLOOKUP($D143,SALERYCODE,3,0)),(CQ143+CR143))*(IF($D143=6,CT143,((MIN((VLOOKUP($D143,SALERYCODE,5,0)),CT143)))))))))/IF(AND($D143=2,'ראשי-פרטים כלליים וריכוז הוצאות'!$D$68&lt;&gt;4),1.2,1)</f>
        <v>0</v>
      </c>
      <c r="CW143" s="263"/>
      <c r="CX143" s="264"/>
      <c r="CY143" s="265"/>
      <c r="CZ143" s="266"/>
      <c r="DA143" s="267">
        <f t="shared" si="212"/>
        <v>0</v>
      </c>
      <c r="DB143" s="260">
        <f>+(IF(OR($B143=0,$C143=0,$D143=0,$CW$2&gt;$OE$1),0,IF(OR(CW143=0,CY143=0,CZ143=0),0,MIN((VLOOKUP($D143,SALERYCODE,3,0))*(IF($D143=6,CZ143,CY143))*((MIN((VLOOKUP($D143,SALERYCODE,5,0)),(IF($D143=6,CY143,CZ143))))),MIN((VLOOKUP($D143,SALERYCODE,3,0)),(CW143+CX143))*(IF($D143=6,CZ143,((MIN((VLOOKUP($D143,SALERYCODE,5,0)),CZ143)))))))))/IF(AND($D143=2,'ראשי-פרטים כלליים וריכוז הוצאות'!$D$68&lt;&gt;4),1.2,1)</f>
        <v>0</v>
      </c>
      <c r="DC143" s="263"/>
      <c r="DD143" s="264"/>
      <c r="DE143" s="265"/>
      <c r="DF143" s="266"/>
      <c r="DG143" s="267">
        <f t="shared" si="213"/>
        <v>0</v>
      </c>
      <c r="DH143" s="260">
        <f>+(IF(OR($B143=0,$C143=0,$D143=0,$DC$2&gt;$OE$1),0,IF(OR(DC143=0,DE143=0,DF143=0),0,MIN((VLOOKUP($D143,SALERYCODE,3,0))*(IF($D143=6,DF143,DE143))*((MIN((VLOOKUP($D143,SALERYCODE,5,0)),(IF($D143=6,DE143,DF143))))),MIN((VLOOKUP($D143,SALERYCODE,3,0)),(DC143+DD143))*(IF($D143=6,DF143,((MIN((VLOOKUP($D143,SALERYCODE,5,0)),DF143)))))))))/IF(AND($D143=2,'ראשי-פרטים כלליים וריכוז הוצאות'!$D$68&lt;&gt;4),1.2,1)</f>
        <v>0</v>
      </c>
      <c r="DI143" s="263"/>
      <c r="DJ143" s="264"/>
      <c r="DK143" s="265"/>
      <c r="DL143" s="266"/>
      <c r="DM143" s="267">
        <f t="shared" si="214"/>
        <v>0</v>
      </c>
      <c r="DN143" s="260">
        <f>+(IF(OR($B143=0,$C143=0,$D143=0,$DC$2&gt;$OE$1),0,IF(OR(DI143=0,DK143=0,DL143=0),0,MIN((VLOOKUP($D143,SALERYCODE,3,0))*(IF($D143=6,DL143,DK143))*((MIN((VLOOKUP($D143,SALERYCODE,5,0)),(IF($D143=6,DK143,DL143))))),MIN((VLOOKUP($D143,SALERYCODE,3,0)),(DI143+DJ143))*(IF($D143=6,DL143,((MIN((VLOOKUP($D143,SALERYCODE,5,0)),DL143)))))))))/IF(AND($D143=2,'ראשי-פרטים כלליים וריכוז הוצאות'!$D$68&lt;&gt;4),1.2,1)</f>
        <v>0</v>
      </c>
      <c r="DO143" s="263"/>
      <c r="DP143" s="264"/>
      <c r="DQ143" s="265"/>
      <c r="DR143" s="266"/>
      <c r="DS143" s="267">
        <f t="shared" si="215"/>
        <v>0</v>
      </c>
      <c r="DT143" s="260">
        <f>+(IF(OR($B143=0,$C143=0,$D143=0,$DC$2&gt;$OE$1),0,IF(OR(DO143=0,DQ143=0,DR143=0),0,MIN((VLOOKUP($D143,SALERYCODE,3,0))*(IF($D143=6,DR143,DQ143))*((MIN((VLOOKUP($D143,SALERYCODE,5,0)),(IF($D143=6,DQ143,DR143))))),MIN((VLOOKUP($D143,SALERYCODE,3,0)),(DO143+DP143))*(IF($D143=6,DR143,((MIN((VLOOKUP($D143,SALERYCODE,5,0)),DR143)))))))))/IF(AND($D143=2,'ראשי-פרטים כלליים וריכוז הוצאות'!$D$68&lt;&gt;4),1.2,1)</f>
        <v>0</v>
      </c>
      <c r="DU143" s="263"/>
      <c r="DV143" s="264"/>
      <c r="DW143" s="265"/>
      <c r="DX143" s="266"/>
      <c r="DY143" s="267">
        <f t="shared" si="216"/>
        <v>0</v>
      </c>
      <c r="DZ143" s="260">
        <f>+(IF(OR($B143=0,$C143=0,$D143=0,$DC$2&gt;$OE$1),0,IF(OR(DU143=0,DW143=0,DX143=0),0,MIN((VLOOKUP($D143,SALERYCODE,3,0))*(IF($D143=6,DX143,DW143))*((MIN((VLOOKUP($D143,SALERYCODE,5,0)),(IF($D143=6,DW143,DX143))))),MIN((VLOOKUP($D143,SALERYCODE,3,0)),(DU143+DV143))*(IF($D143=6,DX143,((MIN((VLOOKUP($D143,SALERYCODE,5,0)),DX143)))))))))/IF(AND($D143=2,'ראשי-פרטים כלליים וריכוז הוצאות'!$D$68&lt;&gt;4),1.2,1)</f>
        <v>0</v>
      </c>
      <c r="EA143" s="263"/>
      <c r="EB143" s="264"/>
      <c r="EC143" s="265"/>
      <c r="ED143" s="266"/>
      <c r="EE143" s="267">
        <f t="shared" si="217"/>
        <v>0</v>
      </c>
      <c r="EF143" s="260">
        <f>+(IF(OR($B143=0,$C143=0,$D143=0,$DC$2&gt;$OE$1),0,IF(OR(EA143=0,EC143=0,ED143=0),0,MIN((VLOOKUP($D143,SALERYCODE,3,0))*(IF($D143=6,ED143,EC143))*((MIN((VLOOKUP($D143,SALERYCODE,5,0)),(IF($D143=6,EC143,ED143))))),MIN((VLOOKUP($D143,SALERYCODE,3,0)),(EA143+EB143))*(IF($D143=6,ED143,((MIN((VLOOKUP($D143,SALERYCODE,5,0)),ED143)))))))))/IF(AND($D143=2,'ראשי-פרטים כלליים וריכוז הוצאות'!$D$68&lt;&gt;4),1.2,1)</f>
        <v>0</v>
      </c>
      <c r="EG143" s="263"/>
      <c r="EH143" s="264"/>
      <c r="EI143" s="265"/>
      <c r="EJ143" s="266"/>
      <c r="EK143" s="267">
        <f t="shared" si="218"/>
        <v>0</v>
      </c>
      <c r="EL143" s="260">
        <f>+(IF(OR($B143=0,$C143=0,$D143=0,$DC$2&gt;$OE$1),0,IF(OR(EG143=0,EI143=0,EJ143=0),0,MIN((VLOOKUP($D143,SALERYCODE,3,0))*(IF($D143=6,EJ143,EI143))*((MIN((VLOOKUP($D143,SALERYCODE,5,0)),(IF($D143=6,EI143,EJ143))))),MIN((VLOOKUP($D143,SALERYCODE,3,0)),(EG143+EH143))*(IF($D143=6,EJ143,((MIN((VLOOKUP($D143,SALERYCODE,5,0)),EJ143)))))))))/IF(AND($D143=2,'ראשי-פרטים כלליים וריכוז הוצאות'!$D$68&lt;&gt;4),1.2,1)</f>
        <v>0</v>
      </c>
      <c r="EM143" s="263"/>
      <c r="EN143" s="264"/>
      <c r="EO143" s="265"/>
      <c r="EP143" s="266"/>
      <c r="EQ143" s="267">
        <f t="shared" si="219"/>
        <v>0</v>
      </c>
      <c r="ER143" s="260">
        <f>+(IF(OR($B143=0,$C143=0,$D143=0,$DC$2&gt;$OE$1),0,IF(OR(EM143=0,EO143=0,EP143=0),0,MIN((VLOOKUP($D143,SALERYCODE,3,0))*(IF($D143=6,EP143,EO143))*((MIN((VLOOKUP($D143,SALERYCODE,5,0)),(IF($D143=6,EO143,EP143))))),MIN((VLOOKUP($D143,SALERYCODE,3,0)),(EM143+EN143))*(IF($D143=6,EP143,((MIN((VLOOKUP($D143,SALERYCODE,5,0)),EP143)))))))))/IF(AND($D143=2,'ראשי-פרטים כלליים וריכוז הוצאות'!$D$68&lt;&gt;4),1.2,1)</f>
        <v>0</v>
      </c>
      <c r="ES143" s="263"/>
      <c r="ET143" s="264"/>
      <c r="EU143" s="265"/>
      <c r="EV143" s="266"/>
      <c r="EW143" s="267">
        <f t="shared" si="220"/>
        <v>0</v>
      </c>
      <c r="EX143" s="260">
        <f>+(IF(OR($B143=0,$C143=0,$D143=0,$DC$2&gt;$OE$1),0,IF(OR(ES143=0,EU143=0,EV143=0),0,MIN((VLOOKUP($D143,SALERYCODE,3,0))*(IF($D143=6,EV143,EU143))*((MIN((VLOOKUP($D143,SALERYCODE,5,0)),(IF($D143=6,EU143,EV143))))),MIN((VLOOKUP($D143,SALERYCODE,3,0)),(ES143+ET143))*(IF($D143=6,EV143,((MIN((VLOOKUP($D143,SALERYCODE,5,0)),EV143)))))))))/IF(AND($D143=2,'ראשי-פרטים כלליים וריכוז הוצאות'!$D$68&lt;&gt;4),1.2,1)</f>
        <v>0</v>
      </c>
      <c r="EY143" s="263"/>
      <c r="EZ143" s="264"/>
      <c r="FA143" s="265"/>
      <c r="FB143" s="266"/>
      <c r="FC143" s="267">
        <f t="shared" si="221"/>
        <v>0</v>
      </c>
      <c r="FD143" s="260">
        <f>+(IF(OR($B143=0,$C143=0,$D143=0,$DC$2&gt;$OE$1),0,IF(OR(EY143=0,FA143=0,FB143=0),0,MIN((VLOOKUP($D143,SALERYCODE,3,0))*(IF($D143=6,FB143,FA143))*((MIN((VLOOKUP($D143,SALERYCODE,5,0)),(IF($D143=6,FA143,FB143))))),MIN((VLOOKUP($D143,SALERYCODE,3,0)),(EY143+EZ143))*(IF($D143=6,FB143,((MIN((VLOOKUP($D143,SALERYCODE,5,0)),FB143)))))))))/IF(AND($D143=2,'ראשי-פרטים כלליים וריכוז הוצאות'!$D$68&lt;&gt;4),1.2,1)</f>
        <v>0</v>
      </c>
      <c r="FE143" s="263"/>
      <c r="FF143" s="264"/>
      <c r="FG143" s="265"/>
      <c r="FH143" s="266"/>
      <c r="FI143" s="267">
        <f t="shared" si="222"/>
        <v>0</v>
      </c>
      <c r="FJ143" s="260">
        <f>+(IF(OR($B143=0,$C143=0,$D143=0,$DC$2&gt;$OE$1),0,IF(OR(FE143=0,FG143=0,FH143=0),0,MIN((VLOOKUP($D143,SALERYCODE,3,0))*(IF($D143=6,FH143,FG143))*((MIN((VLOOKUP($D143,SALERYCODE,5,0)),(IF($D143=6,FG143,FH143))))),MIN((VLOOKUP($D143,SALERYCODE,3,0)),(FE143+FF143))*(IF($D143=6,FH143,((MIN((VLOOKUP($D143,SALERYCODE,5,0)),FH143)))))))))/IF(AND($D143=2,'ראשי-פרטים כלליים וריכוז הוצאות'!$D$68&lt;&gt;4),1.2,1)</f>
        <v>0</v>
      </c>
      <c r="FK143" s="263"/>
      <c r="FL143" s="264"/>
      <c r="FM143" s="265"/>
      <c r="FN143" s="266"/>
      <c r="FO143" s="267">
        <f t="shared" si="223"/>
        <v>0</v>
      </c>
      <c r="FP143" s="260">
        <f>+(IF(OR($B143=0,$C143=0,$D143=0,$DC$2&gt;$OE$1),0,IF(OR(FK143=0,FM143=0,FN143=0),0,MIN((VLOOKUP($D143,SALERYCODE,3,0))*(IF($D143=6,FN143,FM143))*((MIN((VLOOKUP($D143,SALERYCODE,5,0)),(IF($D143=6,FM143,FN143))))),MIN((VLOOKUP($D143,SALERYCODE,3,0)),(FK143+FL143))*(IF($D143=6,FN143,((MIN((VLOOKUP($D143,SALERYCODE,5,0)),FN143)))))))))/IF(AND($D143=2,'ראשי-פרטים כלליים וריכוז הוצאות'!$D$68&lt;&gt;4),1.2,1)</f>
        <v>0</v>
      </c>
      <c r="FQ143" s="263"/>
      <c r="FR143" s="264"/>
      <c r="FS143" s="265"/>
      <c r="FT143" s="266"/>
      <c r="FU143" s="267">
        <f t="shared" si="224"/>
        <v>0</v>
      </c>
      <c r="FV143" s="260">
        <f>+(IF(OR($B143=0,$C143=0,$D143=0,$DC$2&gt;$OE$1),0,IF(OR(FQ143=0,FS143=0,FT143=0),0,MIN((VLOOKUP($D143,SALERYCODE,3,0))*(IF($D143=6,FT143,FS143))*((MIN((VLOOKUP($D143,SALERYCODE,5,0)),(IF($D143=6,FS143,FT143))))),MIN((VLOOKUP($D143,SALERYCODE,3,0)),(FQ143+FR143))*(IF($D143=6,FT143,((MIN((VLOOKUP($D143,SALERYCODE,5,0)),FT143)))))))))/IF(AND($D143=2,'ראשי-פרטים כלליים וריכוז הוצאות'!$D$68&lt;&gt;4),1.2,1)</f>
        <v>0</v>
      </c>
      <c r="FW143" s="263"/>
      <c r="FX143" s="264"/>
      <c r="FY143" s="265"/>
      <c r="FZ143" s="266"/>
      <c r="GA143" s="267">
        <f t="shared" si="225"/>
        <v>0</v>
      </c>
      <c r="GB143" s="260">
        <f>+(IF(OR($B143=0,$C143=0,$D143=0,$DC$2&gt;$OE$1),0,IF(OR(FW143=0,FY143=0,FZ143=0),0,MIN((VLOOKUP($D143,SALERYCODE,3,0))*(IF($D143=6,FZ143,FY143))*((MIN((VLOOKUP($D143,SALERYCODE,5,0)),(IF($D143=6,FY143,FZ143))))),MIN((VLOOKUP($D143,SALERYCODE,3,0)),(FW143+FX143))*(IF($D143=6,FZ143,((MIN((VLOOKUP($D143,SALERYCODE,5,0)),FZ143)))))))))/IF(AND($D143=2,'ראשי-פרטים כלליים וריכוז הוצאות'!$D$68&lt;&gt;4),1.2,1)</f>
        <v>0</v>
      </c>
      <c r="GC143" s="263"/>
      <c r="GD143" s="264"/>
      <c r="GE143" s="265"/>
      <c r="GF143" s="266"/>
      <c r="GG143" s="267">
        <f t="shared" si="226"/>
        <v>0</v>
      </c>
      <c r="GH143" s="260">
        <f>+(IF(OR($B143=0,$C143=0,$D143=0,$DC$2&gt;$OE$1),0,IF(OR(GC143=0,GE143=0,GF143=0),0,MIN((VLOOKUP($D143,SALERYCODE,3,0))*(IF($D143=6,GF143,GE143))*((MIN((VLOOKUP($D143,SALERYCODE,5,0)),(IF($D143=6,GE143,GF143))))),MIN((VLOOKUP($D143,SALERYCODE,3,0)),(GC143+GD143))*(IF($D143=6,GF143,((MIN((VLOOKUP($D143,SALERYCODE,5,0)),GF143)))))))))/IF(AND($D143=2,'ראשי-פרטים כלליים וריכוז הוצאות'!$D$68&lt;&gt;4),1.2,1)</f>
        <v>0</v>
      </c>
      <c r="GI143" s="263"/>
      <c r="GJ143" s="264"/>
      <c r="GK143" s="265"/>
      <c r="GL143" s="266"/>
      <c r="GM143" s="267">
        <f t="shared" si="227"/>
        <v>0</v>
      </c>
      <c r="GN143" s="260">
        <f>+(IF(OR($B143=0,$C143=0,$D143=0,$DC$2&gt;$OE$1),0,IF(OR(GI143=0,GK143=0,GL143=0),0,MIN((VLOOKUP($D143,SALERYCODE,3,0))*(IF($D143=6,GL143,GK143))*((MIN((VLOOKUP($D143,SALERYCODE,5,0)),(IF($D143=6,GK143,GL143))))),MIN((VLOOKUP($D143,SALERYCODE,3,0)),(GI143+GJ143))*(IF($D143=6,GL143,((MIN((VLOOKUP($D143,SALERYCODE,5,0)),GL143)))))))))/IF(AND($D143=2,'ראשי-פרטים כלליים וריכוז הוצאות'!$D$68&lt;&gt;4),1.2,1)</f>
        <v>0</v>
      </c>
      <c r="GO143" s="263"/>
      <c r="GP143" s="264"/>
      <c r="GQ143" s="265"/>
      <c r="GR143" s="266"/>
      <c r="GS143" s="267">
        <f t="shared" si="228"/>
        <v>0</v>
      </c>
      <c r="GT143" s="260">
        <f>+(IF(OR($B143=0,$C143=0,$D143=0,$DC$2&gt;$OE$1),0,IF(OR(GO143=0,GQ143=0,GR143=0),0,MIN((VLOOKUP($D143,SALERYCODE,3,0))*(IF($D143=6,GR143,GQ143))*((MIN((VLOOKUP($D143,SALERYCODE,5,0)),(IF($D143=6,GQ143,GR143))))),MIN((VLOOKUP($D143,SALERYCODE,3,0)),(GO143+GP143))*(IF($D143=6,GR143,((MIN((VLOOKUP($D143,SALERYCODE,5,0)),GR143)))))))))/IF(AND($D143=2,'ראשי-פרטים כלליים וריכוז הוצאות'!$D$68&lt;&gt;4),1.2,1)</f>
        <v>0</v>
      </c>
      <c r="GU143" s="263"/>
      <c r="GV143" s="264"/>
      <c r="GW143" s="265"/>
      <c r="GX143" s="266"/>
      <c r="GY143" s="267">
        <f t="shared" si="229"/>
        <v>0</v>
      </c>
      <c r="GZ143" s="260">
        <f>+(IF(OR($B143=0,$C143=0,$D143=0,$DC$2&gt;$OE$1),0,IF(OR(GU143=0,GW143=0,GX143=0),0,MIN((VLOOKUP($D143,SALERYCODE,3,0))*(IF($D143=6,GX143,GW143))*((MIN((VLOOKUP($D143,SALERYCODE,5,0)),(IF($D143=6,GW143,GX143))))),MIN((VLOOKUP($D143,SALERYCODE,3,0)),(GU143+GV143))*(IF($D143=6,GX143,((MIN((VLOOKUP($D143,SALERYCODE,5,0)),GX143)))))))))/IF(AND($D143=2,'ראשי-פרטים כלליים וריכוז הוצאות'!$D$68&lt;&gt;4),1.2,1)</f>
        <v>0</v>
      </c>
      <c r="HA143" s="263"/>
      <c r="HB143" s="264"/>
      <c r="HC143" s="265"/>
      <c r="HD143" s="266"/>
      <c r="HE143" s="267">
        <f t="shared" si="230"/>
        <v>0</v>
      </c>
      <c r="HF143" s="260">
        <f>+(IF(OR($B143=0,$C143=0,$D143=0,$DC$2&gt;$OE$1),0,IF(OR(HA143=0,HC143=0,HD143=0),0,MIN((VLOOKUP($D143,SALERYCODE,3,0))*(IF($D143=6,HD143,HC143))*((MIN((VLOOKUP($D143,SALERYCODE,5,0)),(IF($D143=6,HC143,HD143))))),MIN((VLOOKUP($D143,SALERYCODE,3,0)),(HA143+HB143))*(IF($D143=6,HD143,((MIN((VLOOKUP($D143,SALERYCODE,5,0)),HD143)))))))))/IF(AND($D143=2,'ראשי-פרטים כלליים וריכוז הוצאות'!$D$68&lt;&gt;4),1.2,1)</f>
        <v>0</v>
      </c>
      <c r="HG143" s="263"/>
      <c r="HH143" s="264"/>
      <c r="HI143" s="265"/>
      <c r="HJ143" s="266"/>
      <c r="HK143" s="267">
        <f t="shared" si="231"/>
        <v>0</v>
      </c>
      <c r="HL143" s="260">
        <f>+(IF(OR($B143=0,$C143=0,$D143=0,$DC$2&gt;$OE$1),0,IF(OR(HG143=0,HI143=0,HJ143=0),0,MIN((VLOOKUP($D143,SALERYCODE,3,0))*(IF($D143=6,HJ143,HI143))*((MIN((VLOOKUP($D143,SALERYCODE,5,0)),(IF($D143=6,HI143,HJ143))))),MIN((VLOOKUP($D143,SALERYCODE,3,0)),(HG143+HH143))*(IF($D143=6,HJ143,((MIN((VLOOKUP($D143,SALERYCODE,5,0)),HJ143)))))))))/IF(AND($D143=2,'ראשי-פרטים כלליים וריכוז הוצאות'!$D$68&lt;&gt;4),1.2,1)</f>
        <v>0</v>
      </c>
      <c r="HM143" s="263"/>
      <c r="HN143" s="264"/>
      <c r="HO143" s="265"/>
      <c r="HP143" s="266"/>
      <c r="HQ143" s="267">
        <f t="shared" si="232"/>
        <v>0</v>
      </c>
      <c r="HR143" s="260">
        <f>+(IF(OR($B143=0,$C143=0,$D143=0,$DC$2&gt;$OE$1),0,IF(OR(HM143=0,HO143=0,HP143=0),0,MIN((VLOOKUP($D143,SALERYCODE,3,0))*(IF($D143=6,HP143,HO143))*((MIN((VLOOKUP($D143,SALERYCODE,5,0)),(IF($D143=6,HO143,HP143))))),MIN((VLOOKUP($D143,SALERYCODE,3,0)),(HM143+HN143))*(IF($D143=6,HP143,((MIN((VLOOKUP($D143,SALERYCODE,5,0)),HP143)))))))))/IF(AND($D143=2,'ראשי-פרטים כלליים וריכוז הוצאות'!$D$68&lt;&gt;4),1.2,1)</f>
        <v>0</v>
      </c>
      <c r="HS143" s="263"/>
      <c r="HT143" s="264"/>
      <c r="HU143" s="265"/>
      <c r="HV143" s="266"/>
      <c r="HW143" s="267">
        <f t="shared" si="233"/>
        <v>0</v>
      </c>
      <c r="HX143" s="260">
        <f>+(IF(OR($B143=0,$C143=0,$D143=0,$DC$2&gt;$OE$1),0,IF(OR(HS143=0,HU143=0,HV143=0),0,MIN((VLOOKUP($D143,SALERYCODE,3,0))*(IF($D143=6,HV143,HU143))*((MIN((VLOOKUP($D143,SALERYCODE,5,0)),(IF($D143=6,HU143,HV143))))),MIN((VLOOKUP($D143,SALERYCODE,3,0)),(HS143+HT143))*(IF($D143=6,HV143,((MIN((VLOOKUP($D143,SALERYCODE,5,0)),HV143)))))))))/IF(AND($D143=2,'ראשי-פרטים כלליים וריכוז הוצאות'!$D$68&lt;&gt;4),1.2,1)</f>
        <v>0</v>
      </c>
      <c r="HY143" s="263"/>
      <c r="HZ143" s="264"/>
      <c r="IA143" s="265"/>
      <c r="IB143" s="266"/>
      <c r="IC143" s="267">
        <f t="shared" si="234"/>
        <v>0</v>
      </c>
      <c r="ID143" s="260">
        <f>+(IF(OR($B143=0,$C143=0,$D143=0,$DC$2&gt;$OE$1),0,IF(OR(HY143=0,IA143=0,IB143=0),0,MIN((VLOOKUP($D143,SALERYCODE,3,0))*(IF($D143=6,IB143,IA143))*((MIN((VLOOKUP($D143,SALERYCODE,5,0)),(IF($D143=6,IA143,IB143))))),MIN((VLOOKUP($D143,SALERYCODE,3,0)),(HY143+HZ143))*(IF($D143=6,IB143,((MIN((VLOOKUP($D143,SALERYCODE,5,0)),IB143)))))))))/IF(AND($D143=2,'ראשי-פרטים כלליים וריכוז הוצאות'!$D$68&lt;&gt;4),1.2,1)</f>
        <v>0</v>
      </c>
      <c r="IE143" s="263"/>
      <c r="IF143" s="264"/>
      <c r="IG143" s="265"/>
      <c r="IH143" s="266"/>
      <c r="II143" s="267">
        <f t="shared" si="235"/>
        <v>0</v>
      </c>
      <c r="IJ143" s="260">
        <f>+(IF(OR($B143=0,$C143=0,$D143=0,$DC$2&gt;$OE$1),0,IF(OR(IE143=0,IG143=0,IH143=0),0,MIN((VLOOKUP($D143,SALERYCODE,3,0))*(IF($D143=6,IH143,IG143))*((MIN((VLOOKUP($D143,SALERYCODE,5,0)),(IF($D143=6,IG143,IH143))))),MIN((VLOOKUP($D143,SALERYCODE,3,0)),(IE143+IF143))*(IF($D143=6,IH143,((MIN((VLOOKUP($D143,SALERYCODE,5,0)),IH143)))))))))/IF(AND($D143=2,'ראשי-פרטים כלליים וריכוז הוצאות'!$D$68&lt;&gt;4),1.2,1)</f>
        <v>0</v>
      </c>
      <c r="IK143" s="263"/>
      <c r="IL143" s="264"/>
      <c r="IM143" s="265"/>
      <c r="IN143" s="266"/>
      <c r="IO143" s="267">
        <f t="shared" si="236"/>
        <v>0</v>
      </c>
      <c r="IP143" s="260">
        <f>+(IF(OR($B143=0,$C143=0,$D143=0,$DC$2&gt;$OE$1),0,IF(OR(IK143=0,IM143=0,IN143=0),0,MIN((VLOOKUP($D143,SALERYCODE,3,0))*(IF($D143=6,IN143,IM143))*((MIN((VLOOKUP($D143,SALERYCODE,5,0)),(IF($D143=6,IM143,IN143))))),MIN((VLOOKUP($D143,SALERYCODE,3,0)),(IK143+IL143))*(IF($D143=6,IN143,((MIN((VLOOKUP($D143,SALERYCODE,5,0)),IN143)))))))))/IF(AND($D143=2,'ראשי-פרטים כלליים וריכוז הוצאות'!$D$68&lt;&gt;4),1.2,1)</f>
        <v>0</v>
      </c>
      <c r="IQ143" s="263"/>
      <c r="IR143" s="264"/>
      <c r="IS143" s="265"/>
      <c r="IT143" s="266"/>
      <c r="IU143" s="267">
        <f t="shared" si="237"/>
        <v>0</v>
      </c>
      <c r="IV143" s="260">
        <f>+(IF(OR($B143=0,$C143=0,$D143=0,$DC$2&gt;$OE$1),0,IF(OR(IQ143=0,IS143=0,IT143=0),0,MIN((VLOOKUP($D143,SALERYCODE,3,0))*(IF($D143=6,IT143,IS143))*((MIN((VLOOKUP($D143,SALERYCODE,5,0)),(IF($D143=6,IS143,IT143))))),MIN((VLOOKUP($D143,SALERYCODE,3,0)),(IQ143+IR143))*(IF($D143=6,IT143,((MIN((VLOOKUP($D143,SALERYCODE,5,0)),IT143)))))))))/IF(AND($D143=2,'ראשי-פרטים כלליים וריכוז הוצאות'!$D$68&lt;&gt;4),1.2,1)</f>
        <v>0</v>
      </c>
      <c r="IW143" s="263"/>
      <c r="IX143" s="264"/>
      <c r="IY143" s="265"/>
      <c r="IZ143" s="266"/>
      <c r="JA143" s="267">
        <f t="shared" si="238"/>
        <v>0</v>
      </c>
      <c r="JB143" s="260">
        <f>+(IF(OR($B143=0,$C143=0,$D143=0,$DC$2&gt;$OE$1),0,IF(OR(IW143=0,IY143=0,IZ143=0),0,MIN((VLOOKUP($D143,SALERYCODE,3,0))*(IF($D143=6,IZ143,IY143))*((MIN((VLOOKUP($D143,SALERYCODE,5,0)),(IF($D143=6,IY143,IZ143))))),MIN((VLOOKUP($D143,SALERYCODE,3,0)),(IW143+IX143))*(IF($D143=6,IZ143,((MIN((VLOOKUP($D143,SALERYCODE,5,0)),IZ143)))))))))/IF(AND($D143=2,'ראשי-פרטים כלליים וריכוז הוצאות'!$D$68&lt;&gt;4),1.2,1)</f>
        <v>0</v>
      </c>
      <c r="JC143" s="263"/>
      <c r="JD143" s="264"/>
      <c r="JE143" s="265"/>
      <c r="JF143" s="266"/>
      <c r="JG143" s="267">
        <f t="shared" si="239"/>
        <v>0</v>
      </c>
      <c r="JH143" s="260">
        <f>+(IF(OR($B143=0,$C143=0,$D143=0,$DC$2&gt;$OE$1),0,IF(OR(JC143=0,JE143=0,JF143=0),0,MIN((VLOOKUP($D143,SALERYCODE,3,0))*(IF($D143=6,JF143,JE143))*((MIN((VLOOKUP($D143,SALERYCODE,5,0)),(IF($D143=6,JE143,JF143))))),MIN((VLOOKUP($D143,SALERYCODE,3,0)),(JC143+JD143))*(IF($D143=6,JF143,((MIN((VLOOKUP($D143,SALERYCODE,5,0)),JF143)))))))))/IF(AND($D143=2,'ראשי-פרטים כלליים וריכוז הוצאות'!$D$68&lt;&gt;4),1.2,1)</f>
        <v>0</v>
      </c>
      <c r="JI143" s="263"/>
      <c r="JJ143" s="264"/>
      <c r="JK143" s="265"/>
      <c r="JL143" s="266"/>
      <c r="JM143" s="267">
        <f t="shared" si="240"/>
        <v>0</v>
      </c>
      <c r="JN143" s="260">
        <f>+(IF(OR($B143=0,$C143=0,$D143=0,$DC$2&gt;$OE$1),0,IF(OR(JI143=0,JK143=0,JL143=0),0,MIN((VLOOKUP($D143,SALERYCODE,3,0))*(IF($D143=6,JL143,JK143))*((MIN((VLOOKUP($D143,SALERYCODE,5,0)),(IF($D143=6,JK143,JL143))))),MIN((VLOOKUP($D143,SALERYCODE,3,0)),(JI143+JJ143))*(IF($D143=6,JL143,((MIN((VLOOKUP($D143,SALERYCODE,5,0)),JL143)))))))))/IF(AND($D143=2,'ראשי-פרטים כלליים וריכוז הוצאות'!$D$68&lt;&gt;4),1.2,1)</f>
        <v>0</v>
      </c>
      <c r="JO143" s="263"/>
      <c r="JP143" s="264"/>
      <c r="JQ143" s="265"/>
      <c r="JR143" s="266"/>
      <c r="JS143" s="267">
        <f t="shared" si="241"/>
        <v>0</v>
      </c>
      <c r="JT143" s="260">
        <f>+(IF(OR($B143=0,$C143=0,$D143=0,$DC$2&gt;$OE$1),0,IF(OR(JO143=0,JQ143=0,JR143=0),0,MIN((VLOOKUP($D143,SALERYCODE,3,0))*(IF($D143=6,JR143,JQ143))*((MIN((VLOOKUP($D143,SALERYCODE,5,0)),(IF($D143=6,JQ143,JR143))))),MIN((VLOOKUP($D143,SALERYCODE,3,0)),(JO143+JP143))*(IF($D143=6,JR143,((MIN((VLOOKUP($D143,SALERYCODE,5,0)),JR143)))))))))/IF(AND($D143=2,'ראשי-פרטים כלליים וריכוז הוצאות'!$D$68&lt;&gt;4),1.2,1)</f>
        <v>0</v>
      </c>
      <c r="JU143" s="263"/>
      <c r="JV143" s="264"/>
      <c r="JW143" s="265"/>
      <c r="JX143" s="266"/>
      <c r="JY143" s="267">
        <f t="shared" si="242"/>
        <v>0</v>
      </c>
      <c r="JZ143" s="260">
        <f>+(IF(OR($B143=0,$C143=0,$D143=0,$DC$2&gt;$OE$1),0,IF(OR(JU143=0,JW143=0,JX143=0),0,MIN((VLOOKUP($D143,SALERYCODE,3,0))*(IF($D143=6,JX143,JW143))*((MIN((VLOOKUP($D143,SALERYCODE,5,0)),(IF($D143=6,JW143,JX143))))),MIN((VLOOKUP($D143,SALERYCODE,3,0)),(JU143+JV143))*(IF($D143=6,JX143,((MIN((VLOOKUP($D143,SALERYCODE,5,0)),JX143)))))))))/IF(AND($D143=2,'ראשי-פרטים כלליים וריכוז הוצאות'!$D$68&lt;&gt;4),1.2,1)</f>
        <v>0</v>
      </c>
      <c r="KA143" s="263"/>
      <c r="KB143" s="264"/>
      <c r="KC143" s="265"/>
      <c r="KD143" s="266"/>
      <c r="KE143" s="267">
        <f t="shared" si="243"/>
        <v>0</v>
      </c>
      <c r="KF143" s="260">
        <f>+(IF(OR($B143=0,$C143=0,$D143=0,$DC$2&gt;$OE$1),0,IF(OR(KA143=0,KC143=0,KD143=0),0,MIN((VLOOKUP($D143,SALERYCODE,3,0))*(IF($D143=6,KD143,KC143))*((MIN((VLOOKUP($D143,SALERYCODE,5,0)),(IF($D143=6,KC143,KD143))))),MIN((VLOOKUP($D143,SALERYCODE,3,0)),(KA143+KB143))*(IF($D143=6,KD143,((MIN((VLOOKUP($D143,SALERYCODE,5,0)),KD143)))))))))/IF(AND($D143=2,'ראשי-פרטים כלליים וריכוז הוצאות'!$D$68&lt;&gt;4),1.2,1)</f>
        <v>0</v>
      </c>
      <c r="KG143" s="263"/>
      <c r="KH143" s="264"/>
      <c r="KI143" s="265"/>
      <c r="KJ143" s="266"/>
      <c r="KK143" s="267">
        <f t="shared" si="244"/>
        <v>0</v>
      </c>
      <c r="KL143" s="260">
        <f>+(IF(OR($B143=0,$C143=0,$D143=0,$DC$2&gt;$OE$1),0,IF(OR(KG143=0,KI143=0,KJ143=0),0,MIN((VLOOKUP($D143,SALERYCODE,3,0))*(IF($D143=6,KJ143,KI143))*((MIN((VLOOKUP($D143,SALERYCODE,5,0)),(IF($D143=6,KI143,KJ143))))),MIN((VLOOKUP($D143,SALERYCODE,3,0)),(KG143+KH143))*(IF($D143=6,KJ143,((MIN((VLOOKUP($D143,SALERYCODE,5,0)),KJ143)))))))))/IF(AND($D143=2,'ראשי-פרטים כלליים וריכוז הוצאות'!$D$68&lt;&gt;4),1.2,1)</f>
        <v>0</v>
      </c>
      <c r="KM143" s="263"/>
      <c r="KN143" s="264"/>
      <c r="KO143" s="265"/>
      <c r="KP143" s="266"/>
      <c r="KQ143" s="267">
        <f t="shared" si="245"/>
        <v>0</v>
      </c>
      <c r="KR143" s="260">
        <f>+(IF(OR($B143=0,$C143=0,$D143=0,$DC$2&gt;$OE$1),0,IF(OR(KM143=0,KO143=0,KP143=0),0,MIN((VLOOKUP($D143,SALERYCODE,3,0))*(IF($D143=6,KP143,KO143))*((MIN((VLOOKUP($D143,SALERYCODE,5,0)),(IF($D143=6,KO143,KP143))))),MIN((VLOOKUP($D143,SALERYCODE,3,0)),(KM143+KN143))*(IF($D143=6,KP143,((MIN((VLOOKUP($D143,SALERYCODE,5,0)),KP143)))))))))/IF(AND($D143=2,'ראשי-פרטים כלליים וריכוז הוצאות'!$D$68&lt;&gt;4),1.2,1)</f>
        <v>0</v>
      </c>
      <c r="KS143" s="263"/>
      <c r="KT143" s="264"/>
      <c r="KU143" s="265"/>
      <c r="KV143" s="266"/>
      <c r="KW143" s="267">
        <f t="shared" si="246"/>
        <v>0</v>
      </c>
      <c r="KX143" s="260">
        <f>+(IF(OR($B143=0,$C143=0,$D143=0,$DC$2&gt;$OE$1),0,IF(OR(KS143=0,KU143=0,KV143=0),0,MIN((VLOOKUP($D143,SALERYCODE,3,0))*(IF($D143=6,KV143,KU143))*((MIN((VLOOKUP($D143,SALERYCODE,5,0)),(IF($D143=6,KU143,KV143))))),MIN((VLOOKUP($D143,SALERYCODE,3,0)),(KS143+KT143))*(IF($D143=6,KV143,((MIN((VLOOKUP($D143,SALERYCODE,5,0)),KV143)))))))))/IF(AND($D143=2,'ראשי-פרטים כלליים וריכוז הוצאות'!$D$68&lt;&gt;4),1.2,1)</f>
        <v>0</v>
      </c>
      <c r="KY143" s="263"/>
      <c r="KZ143" s="264"/>
      <c r="LA143" s="265"/>
      <c r="LB143" s="266"/>
      <c r="LC143" s="267">
        <f t="shared" si="247"/>
        <v>0</v>
      </c>
      <c r="LD143" s="260">
        <f>+(IF(OR($B143=0,$C143=0,$D143=0,$DC$2&gt;$OE$1),0,IF(OR(KY143=0,LA143=0,LB143=0),0,MIN((VLOOKUP($D143,SALERYCODE,3,0))*(IF($D143=6,LB143,LA143))*((MIN((VLOOKUP($D143,SALERYCODE,5,0)),(IF($D143=6,LA143,LB143))))),MIN((VLOOKUP($D143,SALERYCODE,3,0)),(KY143+KZ143))*(IF($D143=6,LB143,((MIN((VLOOKUP($D143,SALERYCODE,5,0)),LB143)))))))))/IF(AND($D143=2,'ראשי-פרטים כלליים וריכוז הוצאות'!$D$68&lt;&gt;4),1.2,1)</f>
        <v>0</v>
      </c>
      <c r="LE143" s="263"/>
      <c r="LF143" s="264"/>
      <c r="LG143" s="265"/>
      <c r="LH143" s="266"/>
      <c r="LI143" s="267">
        <f t="shared" si="248"/>
        <v>0</v>
      </c>
      <c r="LJ143" s="260">
        <f>+(IF(OR($B143=0,$C143=0,$D143=0,$DC$2&gt;$OE$1),0,IF(OR(LE143=0,LG143=0,LH143=0),0,MIN((VLOOKUP($D143,SALERYCODE,3,0))*(IF($D143=6,LH143,LG143))*((MIN((VLOOKUP($D143,SALERYCODE,5,0)),(IF($D143=6,LG143,LH143))))),MIN((VLOOKUP($D143,SALERYCODE,3,0)),(LE143+LF143))*(IF($D143=6,LH143,((MIN((VLOOKUP($D143,SALERYCODE,5,0)),LH143)))))))))/IF(AND($D143=2,'ראשי-פרטים כלליים וריכוז הוצאות'!$D$68&lt;&gt;4),1.2,1)</f>
        <v>0</v>
      </c>
      <c r="LK143" s="263"/>
      <c r="LL143" s="264"/>
      <c r="LM143" s="265"/>
      <c r="LN143" s="266"/>
      <c r="LO143" s="267">
        <f t="shared" si="249"/>
        <v>0</v>
      </c>
      <c r="LP143" s="260">
        <f>+(IF(OR($B143=0,$C143=0,$D143=0,$DC$2&gt;$OE$1),0,IF(OR(LK143=0,LM143=0,LN143=0),0,MIN((VLOOKUP($D143,SALERYCODE,3,0))*(IF($D143=6,LN143,LM143))*((MIN((VLOOKUP($D143,SALERYCODE,5,0)),(IF($D143=6,LM143,LN143))))),MIN((VLOOKUP($D143,SALERYCODE,3,0)),(LK143+LL143))*(IF($D143=6,LN143,((MIN((VLOOKUP($D143,SALERYCODE,5,0)),LN143)))))))))/IF(AND($D143=2,'ראשי-פרטים כלליים וריכוז הוצאות'!$D$68&lt;&gt;4),1.2,1)</f>
        <v>0</v>
      </c>
      <c r="LQ143" s="263"/>
      <c r="LR143" s="264"/>
      <c r="LS143" s="265"/>
      <c r="LT143" s="266"/>
      <c r="LU143" s="267">
        <f t="shared" si="250"/>
        <v>0</v>
      </c>
      <c r="LV143" s="260">
        <f>+(IF(OR($B143=0,$C143=0,$D143=0,$DC$2&gt;$OE$1),0,IF(OR(LQ143=0,LS143=0,LT143=0),0,MIN((VLOOKUP($D143,SALERYCODE,3,0))*(IF($D143=6,LT143,LS143))*((MIN((VLOOKUP($D143,SALERYCODE,5,0)),(IF($D143=6,LS143,LT143))))),MIN((VLOOKUP($D143,SALERYCODE,3,0)),(LQ143+LR143))*(IF($D143=6,LT143,((MIN((VLOOKUP($D143,SALERYCODE,5,0)),LT143)))))))))/IF(AND($D143=2,'ראשי-פרטים כלליים וריכוז הוצאות'!$D$68&lt;&gt;4),1.2,1)</f>
        <v>0</v>
      </c>
      <c r="LW143" s="263"/>
      <c r="LX143" s="264"/>
      <c r="LY143" s="265"/>
      <c r="LZ143" s="266"/>
      <c r="MA143" s="267">
        <f t="shared" si="251"/>
        <v>0</v>
      </c>
      <c r="MB143" s="260">
        <f>+(IF(OR($B143=0,$C143=0,$D143=0,$DC$2&gt;$OE$1),0,IF(OR(LW143=0,LY143=0,LZ143=0),0,MIN((VLOOKUP($D143,SALERYCODE,3,0))*(IF($D143=6,LZ143,LY143))*((MIN((VLOOKUP($D143,SALERYCODE,5,0)),(IF($D143=6,LY143,LZ143))))),MIN((VLOOKUP($D143,SALERYCODE,3,0)),(LW143+LX143))*(IF($D143=6,LZ143,((MIN((VLOOKUP($D143,SALERYCODE,5,0)),LZ143)))))))))/IF(AND($D143=2,'ראשי-פרטים כלליים וריכוז הוצאות'!$D$68&lt;&gt;4),1.2,1)</f>
        <v>0</v>
      </c>
      <c r="MC143" s="263"/>
      <c r="MD143" s="264"/>
      <c r="ME143" s="265"/>
      <c r="MF143" s="266"/>
      <c r="MG143" s="267">
        <f t="shared" si="252"/>
        <v>0</v>
      </c>
      <c r="MH143" s="260">
        <f>+(IF(OR($B143=0,$C143=0,$D143=0,$DC$2&gt;$OE$1),0,IF(OR(MC143=0,ME143=0,MF143=0),0,MIN((VLOOKUP($D143,SALERYCODE,3,0))*(IF($D143=6,MF143,ME143))*((MIN((VLOOKUP($D143,SALERYCODE,5,0)),(IF($D143=6,ME143,MF143))))),MIN((VLOOKUP($D143,SALERYCODE,3,0)),(MC143+MD143))*(IF($D143=6,MF143,((MIN((VLOOKUP($D143,SALERYCODE,5,0)),MF143)))))))))/IF(AND($D143=2,'ראשי-פרטים כלליים וריכוז הוצאות'!$D$68&lt;&gt;4),1.2,1)</f>
        <v>0</v>
      </c>
      <c r="MI143" s="263"/>
      <c r="MJ143" s="264"/>
      <c r="MK143" s="265"/>
      <c r="ML143" s="266"/>
      <c r="MM143" s="267">
        <f t="shared" si="253"/>
        <v>0</v>
      </c>
      <c r="MN143" s="260">
        <f>+(IF(OR($B143=0,$C143=0,$D143=0,$DC$2&gt;$OE$1),0,IF(OR(MI143=0,MK143=0,ML143=0),0,MIN((VLOOKUP($D143,SALERYCODE,3,0))*(IF($D143=6,ML143,MK143))*((MIN((VLOOKUP($D143,SALERYCODE,5,0)),(IF($D143=6,MK143,ML143))))),MIN((VLOOKUP($D143,SALERYCODE,3,0)),(MI143+MJ143))*(IF($D143=6,ML143,((MIN((VLOOKUP($D143,SALERYCODE,5,0)),ML143)))))))))/IF(AND($D143=2,'ראשי-פרטים כלליים וריכוז הוצאות'!$D$68&lt;&gt;4),1.2,1)</f>
        <v>0</v>
      </c>
      <c r="MO143" s="263"/>
      <c r="MP143" s="264"/>
      <c r="MQ143" s="265"/>
      <c r="MR143" s="266"/>
      <c r="MS143" s="267">
        <f t="shared" si="254"/>
        <v>0</v>
      </c>
      <c r="MT143" s="260">
        <f>+(IF(OR($B143=0,$C143=0,$D143=0,$DC$2&gt;$OE$1),0,IF(OR(MO143=0,MQ143=0,MR143=0),0,MIN((VLOOKUP($D143,SALERYCODE,3,0))*(IF($D143=6,MR143,MQ143))*((MIN((VLOOKUP($D143,SALERYCODE,5,0)),(IF($D143=6,MQ143,MR143))))),MIN((VLOOKUP($D143,SALERYCODE,3,0)),(MO143+MP143))*(IF($D143=6,MR143,((MIN((VLOOKUP($D143,SALERYCODE,5,0)),MR143)))))))))/IF(AND($D143=2,'ראשי-פרטים כלליים וריכוז הוצאות'!$D$68&lt;&gt;4),1.2,1)</f>
        <v>0</v>
      </c>
      <c r="MU143" s="263"/>
      <c r="MV143" s="264"/>
      <c r="MW143" s="265"/>
      <c r="MX143" s="266"/>
      <c r="MY143" s="267">
        <f t="shared" si="255"/>
        <v>0</v>
      </c>
      <c r="MZ143" s="260">
        <f>+(IF(OR($B143=0,$C143=0,$D143=0,$DC$2&gt;$OE$1),0,IF(OR(MU143=0,MW143=0,MX143=0),0,MIN((VLOOKUP($D143,SALERYCODE,3,0))*(IF($D143=6,MX143,MW143))*((MIN((VLOOKUP($D143,SALERYCODE,5,0)),(IF($D143=6,MW143,MX143))))),MIN((VLOOKUP($D143,SALERYCODE,3,0)),(MU143+MV143))*(IF($D143=6,MX143,((MIN((VLOOKUP($D143,SALERYCODE,5,0)),MX143)))))))))/IF(AND($D143=2,'ראשי-פרטים כלליים וריכוז הוצאות'!$D$68&lt;&gt;4),1.2,1)</f>
        <v>0</v>
      </c>
      <c r="NA143" s="263"/>
      <c r="NB143" s="264"/>
      <c r="NC143" s="265"/>
      <c r="ND143" s="266"/>
      <c r="NE143" s="267">
        <f t="shared" si="256"/>
        <v>0</v>
      </c>
      <c r="NF143" s="260">
        <f>+(IF(OR($B143=0,$C143=0,$D143=0,$DC$2&gt;$OE$1),0,IF(OR(NA143=0,NC143=0,ND143=0),0,MIN((VLOOKUP($D143,SALERYCODE,3,0))*(IF($D143=6,ND143,NC143))*((MIN((VLOOKUP($D143,SALERYCODE,5,0)),(IF($D143=6,NC143,ND143))))),MIN((VLOOKUP($D143,SALERYCODE,3,0)),(NA143+NB143))*(IF($D143=6,ND143,((MIN((VLOOKUP($D143,SALERYCODE,5,0)),ND143)))))))))/IF(AND($D143=2,'ראשי-פרטים כלליים וריכוז הוצאות'!$D$68&lt;&gt;4),1.2,1)</f>
        <v>0</v>
      </c>
      <c r="NG143" s="263"/>
      <c r="NH143" s="264"/>
      <c r="NI143" s="265"/>
      <c r="NJ143" s="266"/>
      <c r="NK143" s="267">
        <f t="shared" si="257"/>
        <v>0</v>
      </c>
      <c r="NL143" s="260">
        <f>+(IF(OR($B143=0,$C143=0,$D143=0,$DC$2&gt;$OE$1),0,IF(OR(NG143=0,NI143=0,NJ143=0),0,MIN((VLOOKUP($D143,SALERYCODE,3,0))*(IF($D143=6,NJ143,NI143))*((MIN((VLOOKUP($D143,SALERYCODE,5,0)),(IF($D143=6,NI143,NJ143))))),MIN((VLOOKUP($D143,SALERYCODE,3,0)),(NG143+NH143))*(IF($D143=6,NJ143,((MIN((VLOOKUP($D143,SALERYCODE,5,0)),NJ143)))))))))/IF(AND($D143=2,'ראשי-פרטים כלליים וריכוז הוצאות'!$D$68&lt;&gt;4),1.2,1)</f>
        <v>0</v>
      </c>
      <c r="NM143" s="263"/>
      <c r="NN143" s="264"/>
      <c r="NO143" s="265"/>
      <c r="NP143" s="266"/>
      <c r="NQ143" s="267">
        <f t="shared" si="258"/>
        <v>0</v>
      </c>
      <c r="NR143" s="260">
        <f>+(IF(OR($B143=0,$C143=0,$D143=0,$DC$2&gt;$OE$1),0,IF(OR(NM143=0,NO143=0,NP143=0),0,MIN((VLOOKUP($D143,SALERYCODE,3,0))*(IF($D143=6,NP143,NO143))*((MIN((VLOOKUP($D143,SALERYCODE,5,0)),(IF($D143=6,NO143,NP143))))),MIN((VLOOKUP($D143,SALERYCODE,3,0)),(NM143+NN143))*(IF($D143=6,NP143,((MIN((VLOOKUP($D143,SALERYCODE,5,0)),NP143)))))))))/IF(AND($D143=2,'ראשי-פרטים כלליים וריכוז הוצאות'!$D$68&lt;&gt;4),1.2,1)</f>
        <v>0</v>
      </c>
      <c r="NS143" s="263"/>
      <c r="NT143" s="264"/>
      <c r="NU143" s="265"/>
      <c r="NV143" s="266"/>
      <c r="NW143" s="267">
        <f t="shared" si="259"/>
        <v>0</v>
      </c>
      <c r="NX143" s="260">
        <f>+(IF(OR($B143=0,$C143=0,$D143=0,$DC$2&gt;$OE$1),0,IF(OR(NS143=0,NU143=0,NV143=0),0,MIN((VLOOKUP($D143,SALERYCODE,3,0))*(IF($D143=6,NV143,NU143))*((MIN((VLOOKUP($D143,SALERYCODE,5,0)),(IF($D143=6,NU143,NV143))))),MIN((VLOOKUP($D143,SALERYCODE,3,0)),(NS143+NT143))*(IF($D143=6,NV143,((MIN((VLOOKUP($D143,SALERYCODE,5,0)),NV143)))))))))/IF(AND($D143=2,'ראשי-פרטים כלליים וריכוז הוצאות'!$D$68&lt;&gt;4),1.2,1)</f>
        <v>0</v>
      </c>
      <c r="NY143" s="263"/>
      <c r="NZ143" s="264"/>
      <c r="OA143" s="265"/>
      <c r="OB143" s="266"/>
      <c r="OC143" s="267">
        <f t="shared" si="260"/>
        <v>0</v>
      </c>
      <c r="OD143" s="260">
        <f>+(IF(OR($B143=0,$C143=0,$D143=0,$DC$2&gt;$OE$1),0,IF(OR(NY143=0,OA143=0,OB143=0),0,MIN((VLOOKUP($D143,SALERYCODE,3,0))*(IF($D143=6,OB143,OA143))*((MIN((VLOOKUP($D143,SALERYCODE,5,0)),(IF($D143=6,OA143,OB143))))),MIN((VLOOKUP($D143,SALERYCODE,3,0)),(NY143+NZ143))*(IF($D143=6,OB143,((MIN((VLOOKUP($D143,SALERYCODE,5,0)),OB143)))))))))/IF(AND($D143=2,'ראשי-פרטים כלליים וריכוז הוצאות'!$D$68&lt;&gt;4),1.2,1)</f>
        <v>0</v>
      </c>
      <c r="OE143" s="275">
        <f t="shared" si="266"/>
        <v>0</v>
      </c>
      <c r="OF143" s="283">
        <f t="shared" si="267"/>
        <v>9.9999999999999995E-7</v>
      </c>
      <c r="OG143" s="276">
        <f t="shared" si="268"/>
        <v>0</v>
      </c>
      <c r="OH143" s="275">
        <f t="shared" si="269"/>
        <v>0</v>
      </c>
      <c r="OI143" s="275">
        <v>0</v>
      </c>
      <c r="OJ143" s="258">
        <f t="shared" si="270"/>
        <v>0</v>
      </c>
      <c r="OK143" s="284"/>
      <c r="OL143" s="116">
        <f>MIN(OJ143+OK143*OF143*OE143/$OL$1/IF(AND($D143=2,'ראשי-פרטים כלליים וריכוז הוצאות'!$D$68&lt;&gt;4),1.2,1),IF($D143&gt;0,VLOOKUP($D143,SALERYCODE,3,0)*12*OG143,0))</f>
        <v>0</v>
      </c>
      <c r="OM143" s="95">
        <f t="shared" si="261"/>
        <v>0</v>
      </c>
      <c r="ON143" s="11">
        <f t="shared" si="262"/>
        <v>0</v>
      </c>
      <c r="OO143" s="11">
        <f t="shared" si="263"/>
        <v>0</v>
      </c>
      <c r="OP143" s="22">
        <f t="shared" si="264"/>
        <v>0</v>
      </c>
      <c r="OQ143" s="11">
        <f t="shared" si="265"/>
        <v>0</v>
      </c>
      <c r="OR143" s="11" t="e">
        <f>#REF!</f>
        <v>#REF!</v>
      </c>
      <c r="OS143" s="35" t="e">
        <f>#REF!-OP143</f>
        <v>#REF!</v>
      </c>
      <c r="OT143" s="35" t="e">
        <f>OS143-#REF!</f>
        <v>#REF!</v>
      </c>
      <c r="OU143" s="43" t="e">
        <f>IF(AND(OP143&gt;0,(OS143=#REF!-OP143)),"מועסק פחות מ-10% מזמנו במופ","")</f>
        <v>#REF!</v>
      </c>
    </row>
    <row r="144" spans="1:411" ht="24" hidden="1" customHeight="1" outlineLevel="1" x14ac:dyDescent="0.2">
      <c r="A144" s="282">
        <v>141</v>
      </c>
      <c r="B144" s="269"/>
      <c r="C144" s="270"/>
      <c r="D144" s="271"/>
      <c r="E144" s="263"/>
      <c r="F144" s="264"/>
      <c r="G144" s="265"/>
      <c r="H144" s="266"/>
      <c r="I144" s="267">
        <f t="shared" si="196"/>
        <v>0</v>
      </c>
      <c r="J144" s="260">
        <f>(IF(OR($B144=0,$C144=0,$D144=0,$E$2&gt;$OE$1),0,IF(OR($E144=0,$G144=0,$H144=0),0,MIN((VLOOKUP($D144,SALERYCODE,3,0))*(IF($D144=6,$H144,$G144))*((MIN((VLOOKUP($D144,SALERYCODE,5,0)),(IF($D144=6,$G144,$H144))))),MIN((VLOOKUP($D144,SALERYCODE,3,0)),($E144+$F144))*(IF($D144=6,$H144,((MIN((VLOOKUP($D144,SALERYCODE,5,0)),$H144)))))))))/IF(AND($D144=2,'ראשי-פרטים כלליים וריכוז הוצאות'!$D$68&lt;&gt;4),1.2,1)</f>
        <v>0</v>
      </c>
      <c r="K144" s="263"/>
      <c r="L144" s="264"/>
      <c r="M144" s="265"/>
      <c r="N144" s="266"/>
      <c r="O144" s="267">
        <f t="shared" si="197"/>
        <v>0</v>
      </c>
      <c r="P144" s="260">
        <f>+(IF(OR($B144=0,$C144=0,$D144=0,$K$2&gt;$OE$1),0,IF(OR($K144=0,$M144=0,$N144=0),0,MIN((VLOOKUP($D144,SALERYCODE,3,0))*(IF($D144=6,$N144,$M144))*((MIN((VLOOKUP($D144,SALERYCODE,5,0)),(IF($D144=6,$M144,$N144))))),MIN((VLOOKUP($D144,SALERYCODE,3,0)),($K144+$L144))*(IF($D144=6,$N144,((MIN((VLOOKUP($D144,SALERYCODE,5,0)),$N144)))))))))/IF(AND($D144=2,'ראשי-פרטים כלליים וריכוז הוצאות'!$D$68&lt;&gt;4),1.2,1)</f>
        <v>0</v>
      </c>
      <c r="Q144" s="263"/>
      <c r="R144" s="264"/>
      <c r="S144" s="265"/>
      <c r="T144" s="266"/>
      <c r="U144" s="267">
        <f t="shared" si="198"/>
        <v>0</v>
      </c>
      <c r="V144" s="260">
        <f>+(IF(OR($B144=0,$C144=0,$D144=0,$Q$2&gt;$OE$1),0,IF(OR(Q144=0,S144=0,T144=0),0,MIN((VLOOKUP($D144,SALERYCODE,3,0))*(IF($D144=6,T144,S144))*((MIN((VLOOKUP($D144,SALERYCODE,5,0)),(IF($D144=6,S144,T144))))),MIN((VLOOKUP($D144,SALERYCODE,3,0)),(Q144+R144))*(IF($D144=6,T144,((MIN((VLOOKUP($D144,SALERYCODE,5,0)),T144)))))))))/IF(AND($D144=2,'ראשי-פרטים כלליים וריכוז הוצאות'!$D$68&lt;&gt;4),1.2,1)</f>
        <v>0</v>
      </c>
      <c r="W144" s="263"/>
      <c r="X144" s="264"/>
      <c r="Y144" s="265"/>
      <c r="Z144" s="266"/>
      <c r="AA144" s="267">
        <f t="shared" si="199"/>
        <v>0</v>
      </c>
      <c r="AB144" s="260">
        <f>+(IF(OR($B144=0,$C144=0,$D144=0,$W$2&gt;$OE$1),0,IF(OR(W144=0,Y144=0,Z144=0),0,MIN((VLOOKUP($D144,SALERYCODE,3,0))*(IF($D144=6,Z144,Y144))*((MIN((VLOOKUP($D144,SALERYCODE,5,0)),(IF($D144=6,Y144,Z144))))),MIN((VLOOKUP($D144,SALERYCODE,3,0)),(W144+X144))*(IF($D144=6,Z144,((MIN((VLOOKUP($D144,SALERYCODE,5,0)),Z144)))))))))/IF(AND($D144=2,'ראשי-פרטים כלליים וריכוז הוצאות'!$D$68&lt;&gt;4),1.2,1)</f>
        <v>0</v>
      </c>
      <c r="AC144" s="263"/>
      <c r="AD144" s="264"/>
      <c r="AE144" s="265"/>
      <c r="AF144" s="266"/>
      <c r="AG144" s="267">
        <f t="shared" si="200"/>
        <v>0</v>
      </c>
      <c r="AH144" s="260">
        <f>+(IF(OR($B144=0,$C144=0,$D144=0,$AC$2&gt;$OE$1),0,IF(OR(AC144=0,AE144=0,AF144=0),0,MIN((VLOOKUP($D144,SALERYCODE,3,0))*(IF($D144=6,AF144,AE144))*((MIN((VLOOKUP($D144,SALERYCODE,5,0)),(IF($D144=6,AE144,AF144))))),MIN((VLOOKUP($D144,SALERYCODE,3,0)),(AC144+AD144))*(IF($D144=6,AF144,((MIN((VLOOKUP($D144,SALERYCODE,5,0)),AF144)))))))))/IF(AND($D144=2,'ראשי-פרטים כלליים וריכוז הוצאות'!$D$68&lt;&gt;4),1.2,1)</f>
        <v>0</v>
      </c>
      <c r="AI144" s="263"/>
      <c r="AJ144" s="264"/>
      <c r="AK144" s="265"/>
      <c r="AL144" s="266"/>
      <c r="AM144" s="267">
        <f t="shared" si="201"/>
        <v>0</v>
      </c>
      <c r="AN144" s="260">
        <f>+(IF(OR($B144=0,$C144=0,$D144=0,$AI$2&gt;$OE$1),0,IF(OR(AI144=0,AK144=0,AL144=0),0,MIN((VLOOKUP($D144,SALERYCODE,3,0))*(IF($D144=6,AL144,AK144))*((MIN((VLOOKUP($D144,SALERYCODE,5,0)),(IF($D144=6,AK144,AL144))))),MIN((VLOOKUP($D144,SALERYCODE,3,0)),(AI144+AJ144))*(IF($D144=6,AL144,((MIN((VLOOKUP($D144,SALERYCODE,5,0)),AL144)))))))))/IF(AND($D144=2,'ראשי-פרטים כלליים וריכוז הוצאות'!$D$68&lt;&gt;4),1.2,1)</f>
        <v>0</v>
      </c>
      <c r="AO144" s="263"/>
      <c r="AP144" s="264"/>
      <c r="AQ144" s="265"/>
      <c r="AR144" s="266"/>
      <c r="AS144" s="267">
        <f t="shared" si="202"/>
        <v>0</v>
      </c>
      <c r="AT144" s="260">
        <f>+(IF(OR($B144=0,$C144=0,$D144=0,$AO$2&gt;$OE$1),0,IF(OR(AO144=0,AQ144=0,AR144=0),0,MIN((VLOOKUP($D144,SALERYCODE,3,0))*(IF($D144=6,AR144,AQ144))*((MIN((VLOOKUP($D144,SALERYCODE,5,0)),(IF($D144=6,AQ144,AR144))))),MIN((VLOOKUP($D144,SALERYCODE,3,0)),(AO144+AP144))*(IF($D144=6,AR144,((MIN((VLOOKUP($D144,SALERYCODE,5,0)),AR144)))))))))/IF(AND($D144=2,'ראשי-פרטים כלליים וריכוז הוצאות'!$D$68&lt;&gt;4),1.2,1)</f>
        <v>0</v>
      </c>
      <c r="AU144" s="263"/>
      <c r="AV144" s="264"/>
      <c r="AW144" s="265"/>
      <c r="AX144" s="266"/>
      <c r="AY144" s="267">
        <f t="shared" si="203"/>
        <v>0</v>
      </c>
      <c r="AZ144" s="260">
        <f>+(IF(OR($B144=0,$C144=0,$D144=0,$AU$2&gt;$OE$1),0,IF(OR(AU144=0,AW144=0,AX144=0),0,MIN((VLOOKUP($D144,SALERYCODE,3,0))*(IF($D144=6,AX144,AW144))*((MIN((VLOOKUP($D144,SALERYCODE,5,0)),(IF($D144=6,AW144,AX144))))),MIN((VLOOKUP($D144,SALERYCODE,3,0)),(AU144+AV144))*(IF($D144=6,AX144,((MIN((VLOOKUP($D144,SALERYCODE,5,0)),AX144)))))))))/IF(AND($D144=2,'ראשי-פרטים כלליים וריכוז הוצאות'!$D$68&lt;&gt;4),1.2,1)</f>
        <v>0</v>
      </c>
      <c r="BA144" s="263"/>
      <c r="BB144" s="264"/>
      <c r="BC144" s="265"/>
      <c r="BD144" s="266"/>
      <c r="BE144" s="267">
        <f t="shared" si="204"/>
        <v>0</v>
      </c>
      <c r="BF144" s="260">
        <f>+(IF(OR($B144=0,$C144=0,$D144=0,$BA$2&gt;$OE$1),0,IF(OR(BA144=0,BC144=0,BD144=0),0,MIN((VLOOKUP($D144,SALERYCODE,3,0))*(IF($D144=6,BD144,BC144))*((MIN((VLOOKUP($D144,SALERYCODE,5,0)),(IF($D144=6,BC144,BD144))))),MIN((VLOOKUP($D144,SALERYCODE,3,0)),(BA144+BB144))*(IF($D144=6,BD144,((MIN((VLOOKUP($D144,SALERYCODE,5,0)),BD144)))))))))/IF(AND($D144=2,'ראשי-פרטים כלליים וריכוז הוצאות'!$D$68&lt;&gt;4),1.2,1)</f>
        <v>0</v>
      </c>
      <c r="BG144" s="263"/>
      <c r="BH144" s="264"/>
      <c r="BI144" s="265"/>
      <c r="BJ144" s="266"/>
      <c r="BK144" s="267">
        <f t="shared" si="205"/>
        <v>0</v>
      </c>
      <c r="BL144" s="260">
        <f>+(IF(OR($B144=0,$C144=0,$D144=0,$BG$2&gt;$OE$1),0,IF(OR(BG144=0,BI144=0,BJ144=0),0,MIN((VLOOKUP($D144,SALERYCODE,3,0))*(IF($D144=6,BJ144,BI144))*((MIN((VLOOKUP($D144,SALERYCODE,5,0)),(IF($D144=6,BI144,BJ144))))),MIN((VLOOKUP($D144,SALERYCODE,3,0)),(BG144+BH144))*(IF($D144=6,BJ144,((MIN((VLOOKUP($D144,SALERYCODE,5,0)),BJ144)))))))))/IF(AND($D144=2,'ראשי-פרטים כלליים וריכוז הוצאות'!$D$68&lt;&gt;4),1.2,1)</f>
        <v>0</v>
      </c>
      <c r="BM144" s="263"/>
      <c r="BN144" s="264"/>
      <c r="BO144" s="265"/>
      <c r="BP144" s="266"/>
      <c r="BQ144" s="267">
        <f t="shared" si="206"/>
        <v>0</v>
      </c>
      <c r="BR144" s="260">
        <f>+(IF(OR($B144=0,$C144=0,$D144=0,$BM$2&gt;$OE$1),0,IF(OR(BM144=0,BO144=0,BP144=0),0,MIN((VLOOKUP($D144,SALERYCODE,3,0))*(IF($D144=6,BP144,BO144))*((MIN((VLOOKUP($D144,SALERYCODE,5,0)),(IF($D144=6,BO144,BP144))))),MIN((VLOOKUP($D144,SALERYCODE,3,0)),(BM144+BN144))*(IF($D144=6,BP144,((MIN((VLOOKUP($D144,SALERYCODE,5,0)),BP144)))))))))/IF(AND($D144=2,'ראשי-פרטים כלליים וריכוז הוצאות'!$D$68&lt;&gt;4),1.2,1)</f>
        <v>0</v>
      </c>
      <c r="BS144" s="263"/>
      <c r="BT144" s="264"/>
      <c r="BU144" s="265"/>
      <c r="BV144" s="266"/>
      <c r="BW144" s="267">
        <f t="shared" si="207"/>
        <v>0</v>
      </c>
      <c r="BX144" s="260">
        <f>+(IF(OR($B144=0,$C144=0,$D144=0,$BS$2&gt;$OE$1),0,IF(OR(BS144=0,BU144=0,BV144=0),0,MIN((VLOOKUP($D144,SALERYCODE,3,0))*(IF($D144=6,BV144,BU144))*((MIN((VLOOKUP($D144,SALERYCODE,5,0)),(IF($D144=6,BU144,BV144))))),MIN((VLOOKUP($D144,SALERYCODE,3,0)),(BS144+BT144))*(IF($D144=6,BV144,((MIN((VLOOKUP($D144,SALERYCODE,5,0)),BV144)))))))))/IF(AND($D144=2,'ראשי-פרטים כלליים וריכוז הוצאות'!$D$68&lt;&gt;4),1.2,1)</f>
        <v>0</v>
      </c>
      <c r="BY144" s="263"/>
      <c r="BZ144" s="264"/>
      <c r="CA144" s="265"/>
      <c r="CB144" s="266"/>
      <c r="CC144" s="267">
        <f t="shared" si="208"/>
        <v>0</v>
      </c>
      <c r="CD144" s="260">
        <f>+(IF(OR($B144=0,$C144=0,$D144=0,$BY$2&gt;$OE$1),0,IF(OR(BY144=0,CA144=0,CB144=0),0,MIN((VLOOKUP($D144,SALERYCODE,3,0))*(IF($D144=6,CB144,CA144))*((MIN((VLOOKUP($D144,SALERYCODE,5,0)),(IF($D144=6,CA144,CB144))))),MIN((VLOOKUP($D144,SALERYCODE,3,0)),(BY144+BZ144))*(IF($D144=6,CB144,((MIN((VLOOKUP($D144,SALERYCODE,5,0)),CB144)))))))))/IF(AND($D144=2,'ראשי-פרטים כלליים וריכוז הוצאות'!$D$68&lt;&gt;4),1.2,1)</f>
        <v>0</v>
      </c>
      <c r="CE144" s="263"/>
      <c r="CF144" s="264"/>
      <c r="CG144" s="265"/>
      <c r="CH144" s="266"/>
      <c r="CI144" s="267">
        <f t="shared" si="209"/>
        <v>0</v>
      </c>
      <c r="CJ144" s="260">
        <f>+(IF(OR($B144=0,$C144=0,$D144=0,$CE$2&gt;$OE$1),0,IF(OR(CE144=0,CG144=0,CH144=0),0,MIN((VLOOKUP($D144,SALERYCODE,3,0))*(IF($D144=6,CH144,CG144))*((MIN((VLOOKUP($D144,SALERYCODE,5,0)),(IF($D144=6,CG144,CH144))))),MIN((VLOOKUP($D144,SALERYCODE,3,0)),(CE144+CF144))*(IF($D144=6,CH144,((MIN((VLOOKUP($D144,SALERYCODE,5,0)),CH144)))))))))/IF(AND($D144=2,'ראשי-פרטים כלליים וריכוז הוצאות'!$D$68&lt;&gt;4),1.2,1)</f>
        <v>0</v>
      </c>
      <c r="CK144" s="263"/>
      <c r="CL144" s="264"/>
      <c r="CM144" s="265"/>
      <c r="CN144" s="266"/>
      <c r="CO144" s="267">
        <f t="shared" si="210"/>
        <v>0</v>
      </c>
      <c r="CP144" s="260">
        <f>+(IF(OR($B144=0,$C144=0,$D144=0,$CK$2&gt;$OE$1),0,IF(OR(CK144=0,CM144=0,CN144=0),0,MIN((VLOOKUP($D144,SALERYCODE,3,0))*(IF($D144=6,CN144,CM144))*((MIN((VLOOKUP($D144,SALERYCODE,5,0)),(IF($D144=6,CM144,CN144))))),MIN((VLOOKUP($D144,SALERYCODE,3,0)),(CK144+CL144))*(IF($D144=6,CN144,((MIN((VLOOKUP($D144,SALERYCODE,5,0)),CN144)))))))))/IF(AND($D144=2,'ראשי-פרטים כלליים וריכוז הוצאות'!$D$68&lt;&gt;4),1.2,1)</f>
        <v>0</v>
      </c>
      <c r="CQ144" s="263"/>
      <c r="CR144" s="264"/>
      <c r="CS144" s="265"/>
      <c r="CT144" s="266"/>
      <c r="CU144" s="267">
        <f t="shared" si="211"/>
        <v>0</v>
      </c>
      <c r="CV144" s="260">
        <f>+(IF(OR($B144=0,$C144=0,$D144=0,$CQ$2&gt;$OE$1),0,IF(OR(CQ144=0,CS144=0,CT144=0),0,MIN((VLOOKUP($D144,SALERYCODE,3,0))*(IF($D144=6,CT144,CS144))*((MIN((VLOOKUP($D144,SALERYCODE,5,0)),(IF($D144=6,CS144,CT144))))),MIN((VLOOKUP($D144,SALERYCODE,3,0)),(CQ144+CR144))*(IF($D144=6,CT144,((MIN((VLOOKUP($D144,SALERYCODE,5,0)),CT144)))))))))/IF(AND($D144=2,'ראשי-פרטים כלליים וריכוז הוצאות'!$D$68&lt;&gt;4),1.2,1)</f>
        <v>0</v>
      </c>
      <c r="CW144" s="263"/>
      <c r="CX144" s="264"/>
      <c r="CY144" s="265"/>
      <c r="CZ144" s="266"/>
      <c r="DA144" s="267">
        <f t="shared" si="212"/>
        <v>0</v>
      </c>
      <c r="DB144" s="260">
        <f>+(IF(OR($B144=0,$C144=0,$D144=0,$CW$2&gt;$OE$1),0,IF(OR(CW144=0,CY144=0,CZ144=0),0,MIN((VLOOKUP($D144,SALERYCODE,3,0))*(IF($D144=6,CZ144,CY144))*((MIN((VLOOKUP($D144,SALERYCODE,5,0)),(IF($D144=6,CY144,CZ144))))),MIN((VLOOKUP($D144,SALERYCODE,3,0)),(CW144+CX144))*(IF($D144=6,CZ144,((MIN((VLOOKUP($D144,SALERYCODE,5,0)),CZ144)))))))))/IF(AND($D144=2,'ראשי-פרטים כלליים וריכוז הוצאות'!$D$68&lt;&gt;4),1.2,1)</f>
        <v>0</v>
      </c>
      <c r="DC144" s="263"/>
      <c r="DD144" s="264"/>
      <c r="DE144" s="265"/>
      <c r="DF144" s="266"/>
      <c r="DG144" s="267">
        <f t="shared" si="213"/>
        <v>0</v>
      </c>
      <c r="DH144" s="260">
        <f>+(IF(OR($B144=0,$C144=0,$D144=0,$DC$2&gt;$OE$1),0,IF(OR(DC144=0,DE144=0,DF144=0),0,MIN((VLOOKUP($D144,SALERYCODE,3,0))*(IF($D144=6,DF144,DE144))*((MIN((VLOOKUP($D144,SALERYCODE,5,0)),(IF($D144=6,DE144,DF144))))),MIN((VLOOKUP($D144,SALERYCODE,3,0)),(DC144+DD144))*(IF($D144=6,DF144,((MIN((VLOOKUP($D144,SALERYCODE,5,0)),DF144)))))))))/IF(AND($D144=2,'ראשי-פרטים כלליים וריכוז הוצאות'!$D$68&lt;&gt;4),1.2,1)</f>
        <v>0</v>
      </c>
      <c r="DI144" s="263"/>
      <c r="DJ144" s="264"/>
      <c r="DK144" s="265"/>
      <c r="DL144" s="266"/>
      <c r="DM144" s="267">
        <f t="shared" si="214"/>
        <v>0</v>
      </c>
      <c r="DN144" s="260">
        <f>+(IF(OR($B144=0,$C144=0,$D144=0,$DC$2&gt;$OE$1),0,IF(OR(DI144=0,DK144=0,DL144=0),0,MIN((VLOOKUP($D144,SALERYCODE,3,0))*(IF($D144=6,DL144,DK144))*((MIN((VLOOKUP($D144,SALERYCODE,5,0)),(IF($D144=6,DK144,DL144))))),MIN((VLOOKUP($D144,SALERYCODE,3,0)),(DI144+DJ144))*(IF($D144=6,DL144,((MIN((VLOOKUP($D144,SALERYCODE,5,0)),DL144)))))))))/IF(AND($D144=2,'ראשי-פרטים כלליים וריכוז הוצאות'!$D$68&lt;&gt;4),1.2,1)</f>
        <v>0</v>
      </c>
      <c r="DO144" s="263"/>
      <c r="DP144" s="264"/>
      <c r="DQ144" s="265"/>
      <c r="DR144" s="266"/>
      <c r="DS144" s="267">
        <f t="shared" si="215"/>
        <v>0</v>
      </c>
      <c r="DT144" s="260">
        <f>+(IF(OR($B144=0,$C144=0,$D144=0,$DC$2&gt;$OE$1),0,IF(OR(DO144=0,DQ144=0,DR144=0),0,MIN((VLOOKUP($D144,SALERYCODE,3,0))*(IF($D144=6,DR144,DQ144))*((MIN((VLOOKUP($D144,SALERYCODE,5,0)),(IF($D144=6,DQ144,DR144))))),MIN((VLOOKUP($D144,SALERYCODE,3,0)),(DO144+DP144))*(IF($D144=6,DR144,((MIN((VLOOKUP($D144,SALERYCODE,5,0)),DR144)))))))))/IF(AND($D144=2,'ראשי-פרטים כלליים וריכוז הוצאות'!$D$68&lt;&gt;4),1.2,1)</f>
        <v>0</v>
      </c>
      <c r="DU144" s="263"/>
      <c r="DV144" s="264"/>
      <c r="DW144" s="265"/>
      <c r="DX144" s="266"/>
      <c r="DY144" s="267">
        <f t="shared" si="216"/>
        <v>0</v>
      </c>
      <c r="DZ144" s="260">
        <f>+(IF(OR($B144=0,$C144=0,$D144=0,$DC$2&gt;$OE$1),0,IF(OR(DU144=0,DW144=0,DX144=0),0,MIN((VLOOKUP($D144,SALERYCODE,3,0))*(IF($D144=6,DX144,DW144))*((MIN((VLOOKUP($D144,SALERYCODE,5,0)),(IF($D144=6,DW144,DX144))))),MIN((VLOOKUP($D144,SALERYCODE,3,0)),(DU144+DV144))*(IF($D144=6,DX144,((MIN((VLOOKUP($D144,SALERYCODE,5,0)),DX144)))))))))/IF(AND($D144=2,'ראשי-פרטים כלליים וריכוז הוצאות'!$D$68&lt;&gt;4),1.2,1)</f>
        <v>0</v>
      </c>
      <c r="EA144" s="263"/>
      <c r="EB144" s="264"/>
      <c r="EC144" s="265"/>
      <c r="ED144" s="266"/>
      <c r="EE144" s="267">
        <f t="shared" si="217"/>
        <v>0</v>
      </c>
      <c r="EF144" s="260">
        <f>+(IF(OR($B144=0,$C144=0,$D144=0,$DC$2&gt;$OE$1),0,IF(OR(EA144=0,EC144=0,ED144=0),0,MIN((VLOOKUP($D144,SALERYCODE,3,0))*(IF($D144=6,ED144,EC144))*((MIN((VLOOKUP($D144,SALERYCODE,5,0)),(IF($D144=6,EC144,ED144))))),MIN((VLOOKUP($D144,SALERYCODE,3,0)),(EA144+EB144))*(IF($D144=6,ED144,((MIN((VLOOKUP($D144,SALERYCODE,5,0)),ED144)))))))))/IF(AND($D144=2,'ראשי-פרטים כלליים וריכוז הוצאות'!$D$68&lt;&gt;4),1.2,1)</f>
        <v>0</v>
      </c>
      <c r="EG144" s="263"/>
      <c r="EH144" s="264"/>
      <c r="EI144" s="265"/>
      <c r="EJ144" s="266"/>
      <c r="EK144" s="267">
        <f t="shared" si="218"/>
        <v>0</v>
      </c>
      <c r="EL144" s="260">
        <f>+(IF(OR($B144=0,$C144=0,$D144=0,$DC$2&gt;$OE$1),0,IF(OR(EG144=0,EI144=0,EJ144=0),0,MIN((VLOOKUP($D144,SALERYCODE,3,0))*(IF($D144=6,EJ144,EI144))*((MIN((VLOOKUP($D144,SALERYCODE,5,0)),(IF($D144=6,EI144,EJ144))))),MIN((VLOOKUP($D144,SALERYCODE,3,0)),(EG144+EH144))*(IF($D144=6,EJ144,((MIN((VLOOKUP($D144,SALERYCODE,5,0)),EJ144)))))))))/IF(AND($D144=2,'ראשי-פרטים כלליים וריכוז הוצאות'!$D$68&lt;&gt;4),1.2,1)</f>
        <v>0</v>
      </c>
      <c r="EM144" s="263"/>
      <c r="EN144" s="264"/>
      <c r="EO144" s="265"/>
      <c r="EP144" s="266"/>
      <c r="EQ144" s="267">
        <f t="shared" si="219"/>
        <v>0</v>
      </c>
      <c r="ER144" s="260">
        <f>+(IF(OR($B144=0,$C144=0,$D144=0,$DC$2&gt;$OE$1),0,IF(OR(EM144=0,EO144=0,EP144=0),0,MIN((VLOOKUP($D144,SALERYCODE,3,0))*(IF($D144=6,EP144,EO144))*((MIN((VLOOKUP($D144,SALERYCODE,5,0)),(IF($D144=6,EO144,EP144))))),MIN((VLOOKUP($D144,SALERYCODE,3,0)),(EM144+EN144))*(IF($D144=6,EP144,((MIN((VLOOKUP($D144,SALERYCODE,5,0)),EP144)))))))))/IF(AND($D144=2,'ראשי-פרטים כלליים וריכוז הוצאות'!$D$68&lt;&gt;4),1.2,1)</f>
        <v>0</v>
      </c>
      <c r="ES144" s="263"/>
      <c r="ET144" s="264"/>
      <c r="EU144" s="265"/>
      <c r="EV144" s="266"/>
      <c r="EW144" s="267">
        <f t="shared" si="220"/>
        <v>0</v>
      </c>
      <c r="EX144" s="260">
        <f>+(IF(OR($B144=0,$C144=0,$D144=0,$DC$2&gt;$OE$1),0,IF(OR(ES144=0,EU144=0,EV144=0),0,MIN((VLOOKUP($D144,SALERYCODE,3,0))*(IF($D144=6,EV144,EU144))*((MIN((VLOOKUP($D144,SALERYCODE,5,0)),(IF($D144=6,EU144,EV144))))),MIN((VLOOKUP($D144,SALERYCODE,3,0)),(ES144+ET144))*(IF($D144=6,EV144,((MIN((VLOOKUP($D144,SALERYCODE,5,0)),EV144)))))))))/IF(AND($D144=2,'ראשי-פרטים כלליים וריכוז הוצאות'!$D$68&lt;&gt;4),1.2,1)</f>
        <v>0</v>
      </c>
      <c r="EY144" s="263"/>
      <c r="EZ144" s="264"/>
      <c r="FA144" s="265"/>
      <c r="FB144" s="266"/>
      <c r="FC144" s="267">
        <f t="shared" si="221"/>
        <v>0</v>
      </c>
      <c r="FD144" s="260">
        <f>+(IF(OR($B144=0,$C144=0,$D144=0,$DC$2&gt;$OE$1),0,IF(OR(EY144=0,FA144=0,FB144=0),0,MIN((VLOOKUP($D144,SALERYCODE,3,0))*(IF($D144=6,FB144,FA144))*((MIN((VLOOKUP($D144,SALERYCODE,5,0)),(IF($D144=6,FA144,FB144))))),MIN((VLOOKUP($D144,SALERYCODE,3,0)),(EY144+EZ144))*(IF($D144=6,FB144,((MIN((VLOOKUP($D144,SALERYCODE,5,0)),FB144)))))))))/IF(AND($D144=2,'ראשי-פרטים כלליים וריכוז הוצאות'!$D$68&lt;&gt;4),1.2,1)</f>
        <v>0</v>
      </c>
      <c r="FE144" s="263"/>
      <c r="FF144" s="264"/>
      <c r="FG144" s="265"/>
      <c r="FH144" s="266"/>
      <c r="FI144" s="267">
        <f t="shared" si="222"/>
        <v>0</v>
      </c>
      <c r="FJ144" s="260">
        <f>+(IF(OR($B144=0,$C144=0,$D144=0,$DC$2&gt;$OE$1),0,IF(OR(FE144=0,FG144=0,FH144=0),0,MIN((VLOOKUP($D144,SALERYCODE,3,0))*(IF($D144=6,FH144,FG144))*((MIN((VLOOKUP($D144,SALERYCODE,5,0)),(IF($D144=6,FG144,FH144))))),MIN((VLOOKUP($D144,SALERYCODE,3,0)),(FE144+FF144))*(IF($D144=6,FH144,((MIN((VLOOKUP($D144,SALERYCODE,5,0)),FH144)))))))))/IF(AND($D144=2,'ראשי-פרטים כלליים וריכוז הוצאות'!$D$68&lt;&gt;4),1.2,1)</f>
        <v>0</v>
      </c>
      <c r="FK144" s="263"/>
      <c r="FL144" s="264"/>
      <c r="FM144" s="265"/>
      <c r="FN144" s="266"/>
      <c r="FO144" s="267">
        <f t="shared" si="223"/>
        <v>0</v>
      </c>
      <c r="FP144" s="260">
        <f>+(IF(OR($B144=0,$C144=0,$D144=0,$DC$2&gt;$OE$1),0,IF(OR(FK144=0,FM144=0,FN144=0),0,MIN((VLOOKUP($D144,SALERYCODE,3,0))*(IF($D144=6,FN144,FM144))*((MIN((VLOOKUP($D144,SALERYCODE,5,0)),(IF($D144=6,FM144,FN144))))),MIN((VLOOKUP($D144,SALERYCODE,3,0)),(FK144+FL144))*(IF($D144=6,FN144,((MIN((VLOOKUP($D144,SALERYCODE,5,0)),FN144)))))))))/IF(AND($D144=2,'ראשי-פרטים כלליים וריכוז הוצאות'!$D$68&lt;&gt;4),1.2,1)</f>
        <v>0</v>
      </c>
      <c r="FQ144" s="263"/>
      <c r="FR144" s="264"/>
      <c r="FS144" s="265"/>
      <c r="FT144" s="266"/>
      <c r="FU144" s="267">
        <f t="shared" si="224"/>
        <v>0</v>
      </c>
      <c r="FV144" s="260">
        <f>+(IF(OR($B144=0,$C144=0,$D144=0,$DC$2&gt;$OE$1),0,IF(OR(FQ144=0,FS144=0,FT144=0),0,MIN((VLOOKUP($D144,SALERYCODE,3,0))*(IF($D144=6,FT144,FS144))*((MIN((VLOOKUP($D144,SALERYCODE,5,0)),(IF($D144=6,FS144,FT144))))),MIN((VLOOKUP($D144,SALERYCODE,3,0)),(FQ144+FR144))*(IF($D144=6,FT144,((MIN((VLOOKUP($D144,SALERYCODE,5,0)),FT144)))))))))/IF(AND($D144=2,'ראשי-פרטים כלליים וריכוז הוצאות'!$D$68&lt;&gt;4),1.2,1)</f>
        <v>0</v>
      </c>
      <c r="FW144" s="263"/>
      <c r="FX144" s="264"/>
      <c r="FY144" s="265"/>
      <c r="FZ144" s="266"/>
      <c r="GA144" s="267">
        <f t="shared" si="225"/>
        <v>0</v>
      </c>
      <c r="GB144" s="260">
        <f>+(IF(OR($B144=0,$C144=0,$D144=0,$DC$2&gt;$OE$1),0,IF(OR(FW144=0,FY144=0,FZ144=0),0,MIN((VLOOKUP($D144,SALERYCODE,3,0))*(IF($D144=6,FZ144,FY144))*((MIN((VLOOKUP($D144,SALERYCODE,5,0)),(IF($D144=6,FY144,FZ144))))),MIN((VLOOKUP($D144,SALERYCODE,3,0)),(FW144+FX144))*(IF($D144=6,FZ144,((MIN((VLOOKUP($D144,SALERYCODE,5,0)),FZ144)))))))))/IF(AND($D144=2,'ראשי-פרטים כלליים וריכוז הוצאות'!$D$68&lt;&gt;4),1.2,1)</f>
        <v>0</v>
      </c>
      <c r="GC144" s="263"/>
      <c r="GD144" s="264"/>
      <c r="GE144" s="265"/>
      <c r="GF144" s="266"/>
      <c r="GG144" s="267">
        <f t="shared" si="226"/>
        <v>0</v>
      </c>
      <c r="GH144" s="260">
        <f>+(IF(OR($B144=0,$C144=0,$D144=0,$DC$2&gt;$OE$1),0,IF(OR(GC144=0,GE144=0,GF144=0),0,MIN((VLOOKUP($D144,SALERYCODE,3,0))*(IF($D144=6,GF144,GE144))*((MIN((VLOOKUP($D144,SALERYCODE,5,0)),(IF($D144=6,GE144,GF144))))),MIN((VLOOKUP($D144,SALERYCODE,3,0)),(GC144+GD144))*(IF($D144=6,GF144,((MIN((VLOOKUP($D144,SALERYCODE,5,0)),GF144)))))))))/IF(AND($D144=2,'ראשי-פרטים כלליים וריכוז הוצאות'!$D$68&lt;&gt;4),1.2,1)</f>
        <v>0</v>
      </c>
      <c r="GI144" s="263"/>
      <c r="GJ144" s="264"/>
      <c r="GK144" s="265"/>
      <c r="GL144" s="266"/>
      <c r="GM144" s="267">
        <f t="shared" si="227"/>
        <v>0</v>
      </c>
      <c r="GN144" s="260">
        <f>+(IF(OR($B144=0,$C144=0,$D144=0,$DC$2&gt;$OE$1),0,IF(OR(GI144=0,GK144=0,GL144=0),0,MIN((VLOOKUP($D144,SALERYCODE,3,0))*(IF($D144=6,GL144,GK144))*((MIN((VLOOKUP($D144,SALERYCODE,5,0)),(IF($D144=6,GK144,GL144))))),MIN((VLOOKUP($D144,SALERYCODE,3,0)),(GI144+GJ144))*(IF($D144=6,GL144,((MIN((VLOOKUP($D144,SALERYCODE,5,0)),GL144)))))))))/IF(AND($D144=2,'ראשי-פרטים כלליים וריכוז הוצאות'!$D$68&lt;&gt;4),1.2,1)</f>
        <v>0</v>
      </c>
      <c r="GO144" s="263"/>
      <c r="GP144" s="264"/>
      <c r="GQ144" s="265"/>
      <c r="GR144" s="266"/>
      <c r="GS144" s="267">
        <f t="shared" si="228"/>
        <v>0</v>
      </c>
      <c r="GT144" s="260">
        <f>+(IF(OR($B144=0,$C144=0,$D144=0,$DC$2&gt;$OE$1),0,IF(OR(GO144=0,GQ144=0,GR144=0),0,MIN((VLOOKUP($D144,SALERYCODE,3,0))*(IF($D144=6,GR144,GQ144))*((MIN((VLOOKUP($D144,SALERYCODE,5,0)),(IF($D144=6,GQ144,GR144))))),MIN((VLOOKUP($D144,SALERYCODE,3,0)),(GO144+GP144))*(IF($D144=6,GR144,((MIN((VLOOKUP($D144,SALERYCODE,5,0)),GR144)))))))))/IF(AND($D144=2,'ראשי-פרטים כלליים וריכוז הוצאות'!$D$68&lt;&gt;4),1.2,1)</f>
        <v>0</v>
      </c>
      <c r="GU144" s="263"/>
      <c r="GV144" s="264"/>
      <c r="GW144" s="265"/>
      <c r="GX144" s="266"/>
      <c r="GY144" s="267">
        <f t="shared" si="229"/>
        <v>0</v>
      </c>
      <c r="GZ144" s="260">
        <f>+(IF(OR($B144=0,$C144=0,$D144=0,$DC$2&gt;$OE$1),0,IF(OR(GU144=0,GW144=0,GX144=0),0,MIN((VLOOKUP($D144,SALERYCODE,3,0))*(IF($D144=6,GX144,GW144))*((MIN((VLOOKUP($D144,SALERYCODE,5,0)),(IF($D144=6,GW144,GX144))))),MIN((VLOOKUP($D144,SALERYCODE,3,0)),(GU144+GV144))*(IF($D144=6,GX144,((MIN((VLOOKUP($D144,SALERYCODE,5,0)),GX144)))))))))/IF(AND($D144=2,'ראשי-פרטים כלליים וריכוז הוצאות'!$D$68&lt;&gt;4),1.2,1)</f>
        <v>0</v>
      </c>
      <c r="HA144" s="263"/>
      <c r="HB144" s="264"/>
      <c r="HC144" s="265"/>
      <c r="HD144" s="266"/>
      <c r="HE144" s="267">
        <f t="shared" si="230"/>
        <v>0</v>
      </c>
      <c r="HF144" s="260">
        <f>+(IF(OR($B144=0,$C144=0,$D144=0,$DC$2&gt;$OE$1),0,IF(OR(HA144=0,HC144=0,HD144=0),0,MIN((VLOOKUP($D144,SALERYCODE,3,0))*(IF($D144=6,HD144,HC144))*((MIN((VLOOKUP($D144,SALERYCODE,5,0)),(IF($D144=6,HC144,HD144))))),MIN((VLOOKUP($D144,SALERYCODE,3,0)),(HA144+HB144))*(IF($D144=6,HD144,((MIN((VLOOKUP($D144,SALERYCODE,5,0)),HD144)))))))))/IF(AND($D144=2,'ראשי-פרטים כלליים וריכוז הוצאות'!$D$68&lt;&gt;4),1.2,1)</f>
        <v>0</v>
      </c>
      <c r="HG144" s="263"/>
      <c r="HH144" s="264"/>
      <c r="HI144" s="265"/>
      <c r="HJ144" s="266"/>
      <c r="HK144" s="267">
        <f t="shared" si="231"/>
        <v>0</v>
      </c>
      <c r="HL144" s="260">
        <f>+(IF(OR($B144=0,$C144=0,$D144=0,$DC$2&gt;$OE$1),0,IF(OR(HG144=0,HI144=0,HJ144=0),0,MIN((VLOOKUP($D144,SALERYCODE,3,0))*(IF($D144=6,HJ144,HI144))*((MIN((VLOOKUP($D144,SALERYCODE,5,0)),(IF($D144=6,HI144,HJ144))))),MIN((VLOOKUP($D144,SALERYCODE,3,0)),(HG144+HH144))*(IF($D144=6,HJ144,((MIN((VLOOKUP($D144,SALERYCODE,5,0)),HJ144)))))))))/IF(AND($D144=2,'ראשי-פרטים כלליים וריכוז הוצאות'!$D$68&lt;&gt;4),1.2,1)</f>
        <v>0</v>
      </c>
      <c r="HM144" s="263"/>
      <c r="HN144" s="264"/>
      <c r="HO144" s="265"/>
      <c r="HP144" s="266"/>
      <c r="HQ144" s="267">
        <f t="shared" si="232"/>
        <v>0</v>
      </c>
      <c r="HR144" s="260">
        <f>+(IF(OR($B144=0,$C144=0,$D144=0,$DC$2&gt;$OE$1),0,IF(OR(HM144=0,HO144=0,HP144=0),0,MIN((VLOOKUP($D144,SALERYCODE,3,0))*(IF($D144=6,HP144,HO144))*((MIN((VLOOKUP($D144,SALERYCODE,5,0)),(IF($D144=6,HO144,HP144))))),MIN((VLOOKUP($D144,SALERYCODE,3,0)),(HM144+HN144))*(IF($D144=6,HP144,((MIN((VLOOKUP($D144,SALERYCODE,5,0)),HP144)))))))))/IF(AND($D144=2,'ראשי-פרטים כלליים וריכוז הוצאות'!$D$68&lt;&gt;4),1.2,1)</f>
        <v>0</v>
      </c>
      <c r="HS144" s="263"/>
      <c r="HT144" s="264"/>
      <c r="HU144" s="265"/>
      <c r="HV144" s="266"/>
      <c r="HW144" s="267">
        <f t="shared" si="233"/>
        <v>0</v>
      </c>
      <c r="HX144" s="260">
        <f>+(IF(OR($B144=0,$C144=0,$D144=0,$DC$2&gt;$OE$1),0,IF(OR(HS144=0,HU144=0,HV144=0),0,MIN((VLOOKUP($D144,SALERYCODE,3,0))*(IF($D144=6,HV144,HU144))*((MIN((VLOOKUP($D144,SALERYCODE,5,0)),(IF($D144=6,HU144,HV144))))),MIN((VLOOKUP($D144,SALERYCODE,3,0)),(HS144+HT144))*(IF($D144=6,HV144,((MIN((VLOOKUP($D144,SALERYCODE,5,0)),HV144)))))))))/IF(AND($D144=2,'ראשי-פרטים כלליים וריכוז הוצאות'!$D$68&lt;&gt;4),1.2,1)</f>
        <v>0</v>
      </c>
      <c r="HY144" s="263"/>
      <c r="HZ144" s="264"/>
      <c r="IA144" s="265"/>
      <c r="IB144" s="266"/>
      <c r="IC144" s="267">
        <f t="shared" si="234"/>
        <v>0</v>
      </c>
      <c r="ID144" s="260">
        <f>+(IF(OR($B144=0,$C144=0,$D144=0,$DC$2&gt;$OE$1),0,IF(OR(HY144=0,IA144=0,IB144=0),0,MIN((VLOOKUP($D144,SALERYCODE,3,0))*(IF($D144=6,IB144,IA144))*((MIN((VLOOKUP($D144,SALERYCODE,5,0)),(IF($D144=6,IA144,IB144))))),MIN((VLOOKUP($D144,SALERYCODE,3,0)),(HY144+HZ144))*(IF($D144=6,IB144,((MIN((VLOOKUP($D144,SALERYCODE,5,0)),IB144)))))))))/IF(AND($D144=2,'ראשי-פרטים כלליים וריכוז הוצאות'!$D$68&lt;&gt;4),1.2,1)</f>
        <v>0</v>
      </c>
      <c r="IE144" s="263"/>
      <c r="IF144" s="264"/>
      <c r="IG144" s="265"/>
      <c r="IH144" s="266"/>
      <c r="II144" s="267">
        <f t="shared" si="235"/>
        <v>0</v>
      </c>
      <c r="IJ144" s="260">
        <f>+(IF(OR($B144=0,$C144=0,$D144=0,$DC$2&gt;$OE$1),0,IF(OR(IE144=0,IG144=0,IH144=0),0,MIN((VLOOKUP($D144,SALERYCODE,3,0))*(IF($D144=6,IH144,IG144))*((MIN((VLOOKUP($D144,SALERYCODE,5,0)),(IF($D144=6,IG144,IH144))))),MIN((VLOOKUP($D144,SALERYCODE,3,0)),(IE144+IF144))*(IF($D144=6,IH144,((MIN((VLOOKUP($D144,SALERYCODE,5,0)),IH144)))))))))/IF(AND($D144=2,'ראשי-פרטים כלליים וריכוז הוצאות'!$D$68&lt;&gt;4),1.2,1)</f>
        <v>0</v>
      </c>
      <c r="IK144" s="263"/>
      <c r="IL144" s="264"/>
      <c r="IM144" s="265"/>
      <c r="IN144" s="266"/>
      <c r="IO144" s="267">
        <f t="shared" si="236"/>
        <v>0</v>
      </c>
      <c r="IP144" s="260">
        <f>+(IF(OR($B144=0,$C144=0,$D144=0,$DC$2&gt;$OE$1),0,IF(OR(IK144=0,IM144=0,IN144=0),0,MIN((VLOOKUP($D144,SALERYCODE,3,0))*(IF($D144=6,IN144,IM144))*((MIN((VLOOKUP($D144,SALERYCODE,5,0)),(IF($D144=6,IM144,IN144))))),MIN((VLOOKUP($D144,SALERYCODE,3,0)),(IK144+IL144))*(IF($D144=6,IN144,((MIN((VLOOKUP($D144,SALERYCODE,5,0)),IN144)))))))))/IF(AND($D144=2,'ראשי-פרטים כלליים וריכוז הוצאות'!$D$68&lt;&gt;4),1.2,1)</f>
        <v>0</v>
      </c>
      <c r="IQ144" s="263"/>
      <c r="IR144" s="264"/>
      <c r="IS144" s="265"/>
      <c r="IT144" s="266"/>
      <c r="IU144" s="267">
        <f t="shared" si="237"/>
        <v>0</v>
      </c>
      <c r="IV144" s="260">
        <f>+(IF(OR($B144=0,$C144=0,$D144=0,$DC$2&gt;$OE$1),0,IF(OR(IQ144=0,IS144=0,IT144=0),0,MIN((VLOOKUP($D144,SALERYCODE,3,0))*(IF($D144=6,IT144,IS144))*((MIN((VLOOKUP($D144,SALERYCODE,5,0)),(IF($D144=6,IS144,IT144))))),MIN((VLOOKUP($D144,SALERYCODE,3,0)),(IQ144+IR144))*(IF($D144=6,IT144,((MIN((VLOOKUP($D144,SALERYCODE,5,0)),IT144)))))))))/IF(AND($D144=2,'ראשי-פרטים כלליים וריכוז הוצאות'!$D$68&lt;&gt;4),1.2,1)</f>
        <v>0</v>
      </c>
      <c r="IW144" s="263"/>
      <c r="IX144" s="264"/>
      <c r="IY144" s="265"/>
      <c r="IZ144" s="266"/>
      <c r="JA144" s="267">
        <f t="shared" si="238"/>
        <v>0</v>
      </c>
      <c r="JB144" s="260">
        <f>+(IF(OR($B144=0,$C144=0,$D144=0,$DC$2&gt;$OE$1),0,IF(OR(IW144=0,IY144=0,IZ144=0),0,MIN((VLOOKUP($D144,SALERYCODE,3,0))*(IF($D144=6,IZ144,IY144))*((MIN((VLOOKUP($D144,SALERYCODE,5,0)),(IF($D144=6,IY144,IZ144))))),MIN((VLOOKUP($D144,SALERYCODE,3,0)),(IW144+IX144))*(IF($D144=6,IZ144,((MIN((VLOOKUP($D144,SALERYCODE,5,0)),IZ144)))))))))/IF(AND($D144=2,'ראשי-פרטים כלליים וריכוז הוצאות'!$D$68&lt;&gt;4),1.2,1)</f>
        <v>0</v>
      </c>
      <c r="JC144" s="263"/>
      <c r="JD144" s="264"/>
      <c r="JE144" s="265"/>
      <c r="JF144" s="266"/>
      <c r="JG144" s="267">
        <f t="shared" si="239"/>
        <v>0</v>
      </c>
      <c r="JH144" s="260">
        <f>+(IF(OR($B144=0,$C144=0,$D144=0,$DC$2&gt;$OE$1),0,IF(OR(JC144=0,JE144=0,JF144=0),0,MIN((VLOOKUP($D144,SALERYCODE,3,0))*(IF($D144=6,JF144,JE144))*((MIN((VLOOKUP($D144,SALERYCODE,5,0)),(IF($D144=6,JE144,JF144))))),MIN((VLOOKUP($D144,SALERYCODE,3,0)),(JC144+JD144))*(IF($D144=6,JF144,((MIN((VLOOKUP($D144,SALERYCODE,5,0)),JF144)))))))))/IF(AND($D144=2,'ראשי-פרטים כלליים וריכוז הוצאות'!$D$68&lt;&gt;4),1.2,1)</f>
        <v>0</v>
      </c>
      <c r="JI144" s="263"/>
      <c r="JJ144" s="264"/>
      <c r="JK144" s="265"/>
      <c r="JL144" s="266"/>
      <c r="JM144" s="267">
        <f t="shared" si="240"/>
        <v>0</v>
      </c>
      <c r="JN144" s="260">
        <f>+(IF(OR($B144=0,$C144=0,$D144=0,$DC$2&gt;$OE$1),0,IF(OR(JI144=0,JK144=0,JL144=0),0,MIN((VLOOKUP($D144,SALERYCODE,3,0))*(IF($D144=6,JL144,JK144))*((MIN((VLOOKUP($D144,SALERYCODE,5,0)),(IF($D144=6,JK144,JL144))))),MIN((VLOOKUP($D144,SALERYCODE,3,0)),(JI144+JJ144))*(IF($D144=6,JL144,((MIN((VLOOKUP($D144,SALERYCODE,5,0)),JL144)))))))))/IF(AND($D144=2,'ראשי-פרטים כלליים וריכוז הוצאות'!$D$68&lt;&gt;4),1.2,1)</f>
        <v>0</v>
      </c>
      <c r="JO144" s="263"/>
      <c r="JP144" s="264"/>
      <c r="JQ144" s="265"/>
      <c r="JR144" s="266"/>
      <c r="JS144" s="267">
        <f t="shared" si="241"/>
        <v>0</v>
      </c>
      <c r="JT144" s="260">
        <f>+(IF(OR($B144=0,$C144=0,$D144=0,$DC$2&gt;$OE$1),0,IF(OR(JO144=0,JQ144=0,JR144=0),0,MIN((VLOOKUP($D144,SALERYCODE,3,0))*(IF($D144=6,JR144,JQ144))*((MIN((VLOOKUP($D144,SALERYCODE,5,0)),(IF($D144=6,JQ144,JR144))))),MIN((VLOOKUP($D144,SALERYCODE,3,0)),(JO144+JP144))*(IF($D144=6,JR144,((MIN((VLOOKUP($D144,SALERYCODE,5,0)),JR144)))))))))/IF(AND($D144=2,'ראשי-פרטים כלליים וריכוז הוצאות'!$D$68&lt;&gt;4),1.2,1)</f>
        <v>0</v>
      </c>
      <c r="JU144" s="263"/>
      <c r="JV144" s="264"/>
      <c r="JW144" s="265"/>
      <c r="JX144" s="266"/>
      <c r="JY144" s="267">
        <f t="shared" si="242"/>
        <v>0</v>
      </c>
      <c r="JZ144" s="260">
        <f>+(IF(OR($B144=0,$C144=0,$D144=0,$DC$2&gt;$OE$1),0,IF(OR(JU144=0,JW144=0,JX144=0),0,MIN((VLOOKUP($D144,SALERYCODE,3,0))*(IF($D144=6,JX144,JW144))*((MIN((VLOOKUP($D144,SALERYCODE,5,0)),(IF($D144=6,JW144,JX144))))),MIN((VLOOKUP($D144,SALERYCODE,3,0)),(JU144+JV144))*(IF($D144=6,JX144,((MIN((VLOOKUP($D144,SALERYCODE,5,0)),JX144)))))))))/IF(AND($D144=2,'ראשי-פרטים כלליים וריכוז הוצאות'!$D$68&lt;&gt;4),1.2,1)</f>
        <v>0</v>
      </c>
      <c r="KA144" s="263"/>
      <c r="KB144" s="264"/>
      <c r="KC144" s="265"/>
      <c r="KD144" s="266"/>
      <c r="KE144" s="267">
        <f t="shared" si="243"/>
        <v>0</v>
      </c>
      <c r="KF144" s="260">
        <f>+(IF(OR($B144=0,$C144=0,$D144=0,$DC$2&gt;$OE$1),0,IF(OR(KA144=0,KC144=0,KD144=0),0,MIN((VLOOKUP($D144,SALERYCODE,3,0))*(IF($D144=6,KD144,KC144))*((MIN((VLOOKUP($D144,SALERYCODE,5,0)),(IF($D144=6,KC144,KD144))))),MIN((VLOOKUP($D144,SALERYCODE,3,0)),(KA144+KB144))*(IF($D144=6,KD144,((MIN((VLOOKUP($D144,SALERYCODE,5,0)),KD144)))))))))/IF(AND($D144=2,'ראשי-פרטים כלליים וריכוז הוצאות'!$D$68&lt;&gt;4),1.2,1)</f>
        <v>0</v>
      </c>
      <c r="KG144" s="263"/>
      <c r="KH144" s="264"/>
      <c r="KI144" s="265"/>
      <c r="KJ144" s="266"/>
      <c r="KK144" s="267">
        <f t="shared" si="244"/>
        <v>0</v>
      </c>
      <c r="KL144" s="260">
        <f>+(IF(OR($B144=0,$C144=0,$D144=0,$DC$2&gt;$OE$1),0,IF(OR(KG144=0,KI144=0,KJ144=0),0,MIN((VLOOKUP($D144,SALERYCODE,3,0))*(IF($D144=6,KJ144,KI144))*((MIN((VLOOKUP($D144,SALERYCODE,5,0)),(IF($D144=6,KI144,KJ144))))),MIN((VLOOKUP($D144,SALERYCODE,3,0)),(KG144+KH144))*(IF($D144=6,KJ144,((MIN((VLOOKUP($D144,SALERYCODE,5,0)),KJ144)))))))))/IF(AND($D144=2,'ראשי-פרטים כלליים וריכוז הוצאות'!$D$68&lt;&gt;4),1.2,1)</f>
        <v>0</v>
      </c>
      <c r="KM144" s="263"/>
      <c r="KN144" s="264"/>
      <c r="KO144" s="265"/>
      <c r="KP144" s="266"/>
      <c r="KQ144" s="267">
        <f t="shared" si="245"/>
        <v>0</v>
      </c>
      <c r="KR144" s="260">
        <f>+(IF(OR($B144=0,$C144=0,$D144=0,$DC$2&gt;$OE$1),0,IF(OR(KM144=0,KO144=0,KP144=0),0,MIN((VLOOKUP($D144,SALERYCODE,3,0))*(IF($D144=6,KP144,KO144))*((MIN((VLOOKUP($D144,SALERYCODE,5,0)),(IF($D144=6,KO144,KP144))))),MIN((VLOOKUP($D144,SALERYCODE,3,0)),(KM144+KN144))*(IF($D144=6,KP144,((MIN((VLOOKUP($D144,SALERYCODE,5,0)),KP144)))))))))/IF(AND($D144=2,'ראשי-פרטים כלליים וריכוז הוצאות'!$D$68&lt;&gt;4),1.2,1)</f>
        <v>0</v>
      </c>
      <c r="KS144" s="263"/>
      <c r="KT144" s="264"/>
      <c r="KU144" s="265"/>
      <c r="KV144" s="266"/>
      <c r="KW144" s="267">
        <f t="shared" si="246"/>
        <v>0</v>
      </c>
      <c r="KX144" s="260">
        <f>+(IF(OR($B144=0,$C144=0,$D144=0,$DC$2&gt;$OE$1),0,IF(OR(KS144=0,KU144=0,KV144=0),0,MIN((VLOOKUP($D144,SALERYCODE,3,0))*(IF($D144=6,KV144,KU144))*((MIN((VLOOKUP($D144,SALERYCODE,5,0)),(IF($D144=6,KU144,KV144))))),MIN((VLOOKUP($D144,SALERYCODE,3,0)),(KS144+KT144))*(IF($D144=6,KV144,((MIN((VLOOKUP($D144,SALERYCODE,5,0)),KV144)))))))))/IF(AND($D144=2,'ראשי-פרטים כלליים וריכוז הוצאות'!$D$68&lt;&gt;4),1.2,1)</f>
        <v>0</v>
      </c>
      <c r="KY144" s="263"/>
      <c r="KZ144" s="264"/>
      <c r="LA144" s="265"/>
      <c r="LB144" s="266"/>
      <c r="LC144" s="267">
        <f t="shared" si="247"/>
        <v>0</v>
      </c>
      <c r="LD144" s="260">
        <f>+(IF(OR($B144=0,$C144=0,$D144=0,$DC$2&gt;$OE$1),0,IF(OR(KY144=0,LA144=0,LB144=0),0,MIN((VLOOKUP($D144,SALERYCODE,3,0))*(IF($D144=6,LB144,LA144))*((MIN((VLOOKUP($D144,SALERYCODE,5,0)),(IF($D144=6,LA144,LB144))))),MIN((VLOOKUP($D144,SALERYCODE,3,0)),(KY144+KZ144))*(IF($D144=6,LB144,((MIN((VLOOKUP($D144,SALERYCODE,5,0)),LB144)))))))))/IF(AND($D144=2,'ראשי-פרטים כלליים וריכוז הוצאות'!$D$68&lt;&gt;4),1.2,1)</f>
        <v>0</v>
      </c>
      <c r="LE144" s="263"/>
      <c r="LF144" s="264"/>
      <c r="LG144" s="265"/>
      <c r="LH144" s="266"/>
      <c r="LI144" s="267">
        <f t="shared" si="248"/>
        <v>0</v>
      </c>
      <c r="LJ144" s="260">
        <f>+(IF(OR($B144=0,$C144=0,$D144=0,$DC$2&gt;$OE$1),0,IF(OR(LE144=0,LG144=0,LH144=0),0,MIN((VLOOKUP($D144,SALERYCODE,3,0))*(IF($D144=6,LH144,LG144))*((MIN((VLOOKUP($D144,SALERYCODE,5,0)),(IF($D144=6,LG144,LH144))))),MIN((VLOOKUP($D144,SALERYCODE,3,0)),(LE144+LF144))*(IF($D144=6,LH144,((MIN((VLOOKUP($D144,SALERYCODE,5,0)),LH144)))))))))/IF(AND($D144=2,'ראשי-פרטים כלליים וריכוז הוצאות'!$D$68&lt;&gt;4),1.2,1)</f>
        <v>0</v>
      </c>
      <c r="LK144" s="263"/>
      <c r="LL144" s="264"/>
      <c r="LM144" s="265"/>
      <c r="LN144" s="266"/>
      <c r="LO144" s="267">
        <f t="shared" si="249"/>
        <v>0</v>
      </c>
      <c r="LP144" s="260">
        <f>+(IF(OR($B144=0,$C144=0,$D144=0,$DC$2&gt;$OE$1),0,IF(OR(LK144=0,LM144=0,LN144=0),0,MIN((VLOOKUP($D144,SALERYCODE,3,0))*(IF($D144=6,LN144,LM144))*((MIN((VLOOKUP($D144,SALERYCODE,5,0)),(IF($D144=6,LM144,LN144))))),MIN((VLOOKUP($D144,SALERYCODE,3,0)),(LK144+LL144))*(IF($D144=6,LN144,((MIN((VLOOKUP($D144,SALERYCODE,5,0)),LN144)))))))))/IF(AND($D144=2,'ראשי-פרטים כלליים וריכוז הוצאות'!$D$68&lt;&gt;4),1.2,1)</f>
        <v>0</v>
      </c>
      <c r="LQ144" s="263"/>
      <c r="LR144" s="264"/>
      <c r="LS144" s="265"/>
      <c r="LT144" s="266"/>
      <c r="LU144" s="267">
        <f t="shared" si="250"/>
        <v>0</v>
      </c>
      <c r="LV144" s="260">
        <f>+(IF(OR($B144=0,$C144=0,$D144=0,$DC$2&gt;$OE$1),0,IF(OR(LQ144=0,LS144=0,LT144=0),0,MIN((VLOOKUP($D144,SALERYCODE,3,0))*(IF($D144=6,LT144,LS144))*((MIN((VLOOKUP($D144,SALERYCODE,5,0)),(IF($D144=6,LS144,LT144))))),MIN((VLOOKUP($D144,SALERYCODE,3,0)),(LQ144+LR144))*(IF($D144=6,LT144,((MIN((VLOOKUP($D144,SALERYCODE,5,0)),LT144)))))))))/IF(AND($D144=2,'ראשי-פרטים כלליים וריכוז הוצאות'!$D$68&lt;&gt;4),1.2,1)</f>
        <v>0</v>
      </c>
      <c r="LW144" s="263"/>
      <c r="LX144" s="264"/>
      <c r="LY144" s="265"/>
      <c r="LZ144" s="266"/>
      <c r="MA144" s="267">
        <f t="shared" si="251"/>
        <v>0</v>
      </c>
      <c r="MB144" s="260">
        <f>+(IF(OR($B144=0,$C144=0,$D144=0,$DC$2&gt;$OE$1),0,IF(OR(LW144=0,LY144=0,LZ144=0),0,MIN((VLOOKUP($D144,SALERYCODE,3,0))*(IF($D144=6,LZ144,LY144))*((MIN((VLOOKUP($D144,SALERYCODE,5,0)),(IF($D144=6,LY144,LZ144))))),MIN((VLOOKUP($D144,SALERYCODE,3,0)),(LW144+LX144))*(IF($D144=6,LZ144,((MIN((VLOOKUP($D144,SALERYCODE,5,0)),LZ144)))))))))/IF(AND($D144=2,'ראשי-פרטים כלליים וריכוז הוצאות'!$D$68&lt;&gt;4),1.2,1)</f>
        <v>0</v>
      </c>
      <c r="MC144" s="263"/>
      <c r="MD144" s="264"/>
      <c r="ME144" s="265"/>
      <c r="MF144" s="266"/>
      <c r="MG144" s="267">
        <f t="shared" si="252"/>
        <v>0</v>
      </c>
      <c r="MH144" s="260">
        <f>+(IF(OR($B144=0,$C144=0,$D144=0,$DC$2&gt;$OE$1),0,IF(OR(MC144=0,ME144=0,MF144=0),0,MIN((VLOOKUP($D144,SALERYCODE,3,0))*(IF($D144=6,MF144,ME144))*((MIN((VLOOKUP($D144,SALERYCODE,5,0)),(IF($D144=6,ME144,MF144))))),MIN((VLOOKUP($D144,SALERYCODE,3,0)),(MC144+MD144))*(IF($D144=6,MF144,((MIN((VLOOKUP($D144,SALERYCODE,5,0)),MF144)))))))))/IF(AND($D144=2,'ראשי-פרטים כלליים וריכוז הוצאות'!$D$68&lt;&gt;4),1.2,1)</f>
        <v>0</v>
      </c>
      <c r="MI144" s="263"/>
      <c r="MJ144" s="264"/>
      <c r="MK144" s="265"/>
      <c r="ML144" s="266"/>
      <c r="MM144" s="267">
        <f t="shared" si="253"/>
        <v>0</v>
      </c>
      <c r="MN144" s="260">
        <f>+(IF(OR($B144=0,$C144=0,$D144=0,$DC$2&gt;$OE$1),0,IF(OR(MI144=0,MK144=0,ML144=0),0,MIN((VLOOKUP($D144,SALERYCODE,3,0))*(IF($D144=6,ML144,MK144))*((MIN((VLOOKUP($D144,SALERYCODE,5,0)),(IF($D144=6,MK144,ML144))))),MIN((VLOOKUP($D144,SALERYCODE,3,0)),(MI144+MJ144))*(IF($D144=6,ML144,((MIN((VLOOKUP($D144,SALERYCODE,5,0)),ML144)))))))))/IF(AND($D144=2,'ראשי-פרטים כלליים וריכוז הוצאות'!$D$68&lt;&gt;4),1.2,1)</f>
        <v>0</v>
      </c>
      <c r="MO144" s="263"/>
      <c r="MP144" s="264"/>
      <c r="MQ144" s="265"/>
      <c r="MR144" s="266"/>
      <c r="MS144" s="267">
        <f t="shared" si="254"/>
        <v>0</v>
      </c>
      <c r="MT144" s="260">
        <f>+(IF(OR($B144=0,$C144=0,$D144=0,$DC$2&gt;$OE$1),0,IF(OR(MO144=0,MQ144=0,MR144=0),0,MIN((VLOOKUP($D144,SALERYCODE,3,0))*(IF($D144=6,MR144,MQ144))*((MIN((VLOOKUP($D144,SALERYCODE,5,0)),(IF($D144=6,MQ144,MR144))))),MIN((VLOOKUP($D144,SALERYCODE,3,0)),(MO144+MP144))*(IF($D144=6,MR144,((MIN((VLOOKUP($D144,SALERYCODE,5,0)),MR144)))))))))/IF(AND($D144=2,'ראשי-פרטים כלליים וריכוז הוצאות'!$D$68&lt;&gt;4),1.2,1)</f>
        <v>0</v>
      </c>
      <c r="MU144" s="263"/>
      <c r="MV144" s="264"/>
      <c r="MW144" s="265"/>
      <c r="MX144" s="266"/>
      <c r="MY144" s="267">
        <f t="shared" si="255"/>
        <v>0</v>
      </c>
      <c r="MZ144" s="260">
        <f>+(IF(OR($B144=0,$C144=0,$D144=0,$DC$2&gt;$OE$1),0,IF(OR(MU144=0,MW144=0,MX144=0),0,MIN((VLOOKUP($D144,SALERYCODE,3,0))*(IF($D144=6,MX144,MW144))*((MIN((VLOOKUP($D144,SALERYCODE,5,0)),(IF($D144=6,MW144,MX144))))),MIN((VLOOKUP($D144,SALERYCODE,3,0)),(MU144+MV144))*(IF($D144=6,MX144,((MIN((VLOOKUP($D144,SALERYCODE,5,0)),MX144)))))))))/IF(AND($D144=2,'ראשי-פרטים כלליים וריכוז הוצאות'!$D$68&lt;&gt;4),1.2,1)</f>
        <v>0</v>
      </c>
      <c r="NA144" s="263"/>
      <c r="NB144" s="264"/>
      <c r="NC144" s="265"/>
      <c r="ND144" s="266"/>
      <c r="NE144" s="267">
        <f t="shared" si="256"/>
        <v>0</v>
      </c>
      <c r="NF144" s="260">
        <f>+(IF(OR($B144=0,$C144=0,$D144=0,$DC$2&gt;$OE$1),0,IF(OR(NA144=0,NC144=0,ND144=0),0,MIN((VLOOKUP($D144,SALERYCODE,3,0))*(IF($D144=6,ND144,NC144))*((MIN((VLOOKUP($D144,SALERYCODE,5,0)),(IF($D144=6,NC144,ND144))))),MIN((VLOOKUP($D144,SALERYCODE,3,0)),(NA144+NB144))*(IF($D144=6,ND144,((MIN((VLOOKUP($D144,SALERYCODE,5,0)),ND144)))))))))/IF(AND($D144=2,'ראשי-פרטים כלליים וריכוז הוצאות'!$D$68&lt;&gt;4),1.2,1)</f>
        <v>0</v>
      </c>
      <c r="NG144" s="263"/>
      <c r="NH144" s="264"/>
      <c r="NI144" s="265"/>
      <c r="NJ144" s="266"/>
      <c r="NK144" s="267">
        <f t="shared" si="257"/>
        <v>0</v>
      </c>
      <c r="NL144" s="260">
        <f>+(IF(OR($B144=0,$C144=0,$D144=0,$DC$2&gt;$OE$1),0,IF(OR(NG144=0,NI144=0,NJ144=0),0,MIN((VLOOKUP($D144,SALERYCODE,3,0))*(IF($D144=6,NJ144,NI144))*((MIN((VLOOKUP($D144,SALERYCODE,5,0)),(IF($D144=6,NI144,NJ144))))),MIN((VLOOKUP($D144,SALERYCODE,3,0)),(NG144+NH144))*(IF($D144=6,NJ144,((MIN((VLOOKUP($D144,SALERYCODE,5,0)),NJ144)))))))))/IF(AND($D144=2,'ראשי-פרטים כלליים וריכוז הוצאות'!$D$68&lt;&gt;4),1.2,1)</f>
        <v>0</v>
      </c>
      <c r="NM144" s="263"/>
      <c r="NN144" s="264"/>
      <c r="NO144" s="265"/>
      <c r="NP144" s="266"/>
      <c r="NQ144" s="267">
        <f t="shared" si="258"/>
        <v>0</v>
      </c>
      <c r="NR144" s="260">
        <f>+(IF(OR($B144=0,$C144=0,$D144=0,$DC$2&gt;$OE$1),0,IF(OR(NM144=0,NO144=0,NP144=0),0,MIN((VLOOKUP($D144,SALERYCODE,3,0))*(IF($D144=6,NP144,NO144))*((MIN((VLOOKUP($D144,SALERYCODE,5,0)),(IF($D144=6,NO144,NP144))))),MIN((VLOOKUP($D144,SALERYCODE,3,0)),(NM144+NN144))*(IF($D144=6,NP144,((MIN((VLOOKUP($D144,SALERYCODE,5,0)),NP144)))))))))/IF(AND($D144=2,'ראשי-פרטים כלליים וריכוז הוצאות'!$D$68&lt;&gt;4),1.2,1)</f>
        <v>0</v>
      </c>
      <c r="NS144" s="263"/>
      <c r="NT144" s="264"/>
      <c r="NU144" s="265"/>
      <c r="NV144" s="266"/>
      <c r="NW144" s="267">
        <f t="shared" si="259"/>
        <v>0</v>
      </c>
      <c r="NX144" s="260">
        <f>+(IF(OR($B144=0,$C144=0,$D144=0,$DC$2&gt;$OE$1),0,IF(OR(NS144=0,NU144=0,NV144=0),0,MIN((VLOOKUP($D144,SALERYCODE,3,0))*(IF($D144=6,NV144,NU144))*((MIN((VLOOKUP($D144,SALERYCODE,5,0)),(IF($D144=6,NU144,NV144))))),MIN((VLOOKUP($D144,SALERYCODE,3,0)),(NS144+NT144))*(IF($D144=6,NV144,((MIN((VLOOKUP($D144,SALERYCODE,5,0)),NV144)))))))))/IF(AND($D144=2,'ראשי-פרטים כלליים וריכוז הוצאות'!$D$68&lt;&gt;4),1.2,1)</f>
        <v>0</v>
      </c>
      <c r="NY144" s="263"/>
      <c r="NZ144" s="264"/>
      <c r="OA144" s="265"/>
      <c r="OB144" s="266"/>
      <c r="OC144" s="267">
        <f t="shared" si="260"/>
        <v>0</v>
      </c>
      <c r="OD144" s="260">
        <f>+(IF(OR($B144=0,$C144=0,$D144=0,$DC$2&gt;$OE$1),0,IF(OR(NY144=0,OA144=0,OB144=0),0,MIN((VLOOKUP($D144,SALERYCODE,3,0))*(IF($D144=6,OB144,OA144))*((MIN((VLOOKUP($D144,SALERYCODE,5,0)),(IF($D144=6,OA144,OB144))))),MIN((VLOOKUP($D144,SALERYCODE,3,0)),(NY144+NZ144))*(IF($D144=6,OB144,((MIN((VLOOKUP($D144,SALERYCODE,5,0)),OB144)))))))))/IF(AND($D144=2,'ראשי-פרטים כלליים וריכוז הוצאות'!$D$68&lt;&gt;4),1.2,1)</f>
        <v>0</v>
      </c>
      <c r="OE144" s="275">
        <f t="shared" si="266"/>
        <v>0</v>
      </c>
      <c r="OF144" s="283">
        <f t="shared" si="267"/>
        <v>9.9999999999999995E-7</v>
      </c>
      <c r="OG144" s="276">
        <f t="shared" si="268"/>
        <v>0</v>
      </c>
      <c r="OH144" s="275">
        <f t="shared" si="269"/>
        <v>0</v>
      </c>
      <c r="OI144" s="275">
        <v>0</v>
      </c>
      <c r="OJ144" s="258">
        <f t="shared" si="270"/>
        <v>0</v>
      </c>
      <c r="OK144" s="284"/>
      <c r="OL144" s="116">
        <f>MIN(OJ144+OK144*OF144*OE144/$OL$1/IF(AND($D144=2,'ראשי-פרטים כלליים וריכוז הוצאות'!$D$68&lt;&gt;4),1.2,1),IF($D144&gt;0,VLOOKUP($D144,SALERYCODE,3,0)*12*OG144,0))</f>
        <v>0</v>
      </c>
      <c r="OM144" s="95">
        <f t="shared" si="261"/>
        <v>0</v>
      </c>
      <c r="ON144" s="11">
        <f t="shared" si="262"/>
        <v>0</v>
      </c>
      <c r="OO144" s="11">
        <f t="shared" si="263"/>
        <v>0</v>
      </c>
      <c r="OP144" s="22">
        <f t="shared" si="264"/>
        <v>0</v>
      </c>
      <c r="OQ144" s="11">
        <f t="shared" si="265"/>
        <v>0</v>
      </c>
      <c r="OR144" s="11" t="e">
        <f>#REF!</f>
        <v>#REF!</v>
      </c>
      <c r="OS144" s="35" t="e">
        <f>#REF!-OP144</f>
        <v>#REF!</v>
      </c>
      <c r="OT144" s="35" t="e">
        <f>OS144-#REF!</f>
        <v>#REF!</v>
      </c>
      <c r="OU144" s="43" t="e">
        <f>IF(AND(OP144&gt;0,(OS144=#REF!-OP144)),"מועסק פחות מ-10% מזמנו במופ","")</f>
        <v>#REF!</v>
      </c>
    </row>
    <row r="145" spans="1:411" ht="24" hidden="1" customHeight="1" outlineLevel="1" x14ac:dyDescent="0.2">
      <c r="A145" s="282">
        <v>142</v>
      </c>
      <c r="B145" s="269"/>
      <c r="C145" s="270"/>
      <c r="D145" s="271"/>
      <c r="E145" s="263"/>
      <c r="F145" s="264"/>
      <c r="G145" s="265"/>
      <c r="H145" s="266"/>
      <c r="I145" s="267">
        <f t="shared" si="196"/>
        <v>0</v>
      </c>
      <c r="J145" s="260">
        <f>(IF(OR($B145=0,$C145=0,$D145=0,$E$2&gt;$OE$1),0,IF(OR($E145=0,$G145=0,$H145=0),0,MIN((VLOOKUP($D145,SALERYCODE,3,0))*(IF($D145=6,$H145,$G145))*((MIN((VLOOKUP($D145,SALERYCODE,5,0)),(IF($D145=6,$G145,$H145))))),MIN((VLOOKUP($D145,SALERYCODE,3,0)),($E145+$F145))*(IF($D145=6,$H145,((MIN((VLOOKUP($D145,SALERYCODE,5,0)),$H145)))))))))/IF(AND($D145=2,'ראשי-פרטים כלליים וריכוז הוצאות'!$D$68&lt;&gt;4),1.2,1)</f>
        <v>0</v>
      </c>
      <c r="K145" s="263"/>
      <c r="L145" s="264"/>
      <c r="M145" s="265"/>
      <c r="N145" s="266"/>
      <c r="O145" s="267">
        <f t="shared" si="197"/>
        <v>0</v>
      </c>
      <c r="P145" s="260">
        <f>+(IF(OR($B145=0,$C145=0,$D145=0,$K$2&gt;$OE$1),0,IF(OR($K145=0,$M145=0,$N145=0),0,MIN((VLOOKUP($D145,SALERYCODE,3,0))*(IF($D145=6,$N145,$M145))*((MIN((VLOOKUP($D145,SALERYCODE,5,0)),(IF($D145=6,$M145,$N145))))),MIN((VLOOKUP($D145,SALERYCODE,3,0)),($K145+$L145))*(IF($D145=6,$N145,((MIN((VLOOKUP($D145,SALERYCODE,5,0)),$N145)))))))))/IF(AND($D145=2,'ראשי-פרטים כלליים וריכוז הוצאות'!$D$68&lt;&gt;4),1.2,1)</f>
        <v>0</v>
      </c>
      <c r="Q145" s="263"/>
      <c r="R145" s="264"/>
      <c r="S145" s="265"/>
      <c r="T145" s="266"/>
      <c r="U145" s="267">
        <f t="shared" si="198"/>
        <v>0</v>
      </c>
      <c r="V145" s="260">
        <f>+(IF(OR($B145=0,$C145=0,$D145=0,$Q$2&gt;$OE$1),0,IF(OR(Q145=0,S145=0,T145=0),0,MIN((VLOOKUP($D145,SALERYCODE,3,0))*(IF($D145=6,T145,S145))*((MIN((VLOOKUP($D145,SALERYCODE,5,0)),(IF($D145=6,S145,T145))))),MIN((VLOOKUP($D145,SALERYCODE,3,0)),(Q145+R145))*(IF($D145=6,T145,((MIN((VLOOKUP($D145,SALERYCODE,5,0)),T145)))))))))/IF(AND($D145=2,'ראשי-פרטים כלליים וריכוז הוצאות'!$D$68&lt;&gt;4),1.2,1)</f>
        <v>0</v>
      </c>
      <c r="W145" s="263"/>
      <c r="X145" s="264"/>
      <c r="Y145" s="265"/>
      <c r="Z145" s="266"/>
      <c r="AA145" s="267">
        <f t="shared" si="199"/>
        <v>0</v>
      </c>
      <c r="AB145" s="260">
        <f>+(IF(OR($B145=0,$C145=0,$D145=0,$W$2&gt;$OE$1),0,IF(OR(W145=0,Y145=0,Z145=0),0,MIN((VLOOKUP($D145,SALERYCODE,3,0))*(IF($D145=6,Z145,Y145))*((MIN((VLOOKUP($D145,SALERYCODE,5,0)),(IF($D145=6,Y145,Z145))))),MIN((VLOOKUP($D145,SALERYCODE,3,0)),(W145+X145))*(IF($D145=6,Z145,((MIN((VLOOKUP($D145,SALERYCODE,5,0)),Z145)))))))))/IF(AND($D145=2,'ראשי-פרטים כלליים וריכוז הוצאות'!$D$68&lt;&gt;4),1.2,1)</f>
        <v>0</v>
      </c>
      <c r="AC145" s="263"/>
      <c r="AD145" s="264"/>
      <c r="AE145" s="265"/>
      <c r="AF145" s="266"/>
      <c r="AG145" s="267">
        <f t="shared" si="200"/>
        <v>0</v>
      </c>
      <c r="AH145" s="260">
        <f>+(IF(OR($B145=0,$C145=0,$D145=0,$AC$2&gt;$OE$1),0,IF(OR(AC145=0,AE145=0,AF145=0),0,MIN((VLOOKUP($D145,SALERYCODE,3,0))*(IF($D145=6,AF145,AE145))*((MIN((VLOOKUP($D145,SALERYCODE,5,0)),(IF($D145=6,AE145,AF145))))),MIN((VLOOKUP($D145,SALERYCODE,3,0)),(AC145+AD145))*(IF($D145=6,AF145,((MIN((VLOOKUP($D145,SALERYCODE,5,0)),AF145)))))))))/IF(AND($D145=2,'ראשי-פרטים כלליים וריכוז הוצאות'!$D$68&lt;&gt;4),1.2,1)</f>
        <v>0</v>
      </c>
      <c r="AI145" s="263"/>
      <c r="AJ145" s="264"/>
      <c r="AK145" s="265"/>
      <c r="AL145" s="266"/>
      <c r="AM145" s="267">
        <f t="shared" si="201"/>
        <v>0</v>
      </c>
      <c r="AN145" s="260">
        <f>+(IF(OR($B145=0,$C145=0,$D145=0,$AI$2&gt;$OE$1),0,IF(OR(AI145=0,AK145=0,AL145=0),0,MIN((VLOOKUP($D145,SALERYCODE,3,0))*(IF($D145=6,AL145,AK145))*((MIN((VLOOKUP($D145,SALERYCODE,5,0)),(IF($D145=6,AK145,AL145))))),MIN((VLOOKUP($D145,SALERYCODE,3,0)),(AI145+AJ145))*(IF($D145=6,AL145,((MIN((VLOOKUP($D145,SALERYCODE,5,0)),AL145)))))))))/IF(AND($D145=2,'ראשי-פרטים כלליים וריכוז הוצאות'!$D$68&lt;&gt;4),1.2,1)</f>
        <v>0</v>
      </c>
      <c r="AO145" s="263"/>
      <c r="AP145" s="264"/>
      <c r="AQ145" s="265"/>
      <c r="AR145" s="266"/>
      <c r="AS145" s="267">
        <f t="shared" si="202"/>
        <v>0</v>
      </c>
      <c r="AT145" s="260">
        <f>+(IF(OR($B145=0,$C145=0,$D145=0,$AO$2&gt;$OE$1),0,IF(OR(AO145=0,AQ145=0,AR145=0),0,MIN((VLOOKUP($D145,SALERYCODE,3,0))*(IF($D145=6,AR145,AQ145))*((MIN((VLOOKUP($D145,SALERYCODE,5,0)),(IF($D145=6,AQ145,AR145))))),MIN((VLOOKUP($D145,SALERYCODE,3,0)),(AO145+AP145))*(IF($D145=6,AR145,((MIN((VLOOKUP($D145,SALERYCODE,5,0)),AR145)))))))))/IF(AND($D145=2,'ראשי-פרטים כלליים וריכוז הוצאות'!$D$68&lt;&gt;4),1.2,1)</f>
        <v>0</v>
      </c>
      <c r="AU145" s="263"/>
      <c r="AV145" s="264"/>
      <c r="AW145" s="265"/>
      <c r="AX145" s="266"/>
      <c r="AY145" s="267">
        <f t="shared" si="203"/>
        <v>0</v>
      </c>
      <c r="AZ145" s="260">
        <f>+(IF(OR($B145=0,$C145=0,$D145=0,$AU$2&gt;$OE$1),0,IF(OR(AU145=0,AW145=0,AX145=0),0,MIN((VLOOKUP($D145,SALERYCODE,3,0))*(IF($D145=6,AX145,AW145))*((MIN((VLOOKUP($D145,SALERYCODE,5,0)),(IF($D145=6,AW145,AX145))))),MIN((VLOOKUP($D145,SALERYCODE,3,0)),(AU145+AV145))*(IF($D145=6,AX145,((MIN((VLOOKUP($D145,SALERYCODE,5,0)),AX145)))))))))/IF(AND($D145=2,'ראשי-פרטים כלליים וריכוז הוצאות'!$D$68&lt;&gt;4),1.2,1)</f>
        <v>0</v>
      </c>
      <c r="BA145" s="263"/>
      <c r="BB145" s="264"/>
      <c r="BC145" s="265"/>
      <c r="BD145" s="266"/>
      <c r="BE145" s="267">
        <f t="shared" si="204"/>
        <v>0</v>
      </c>
      <c r="BF145" s="260">
        <f>+(IF(OR($B145=0,$C145=0,$D145=0,$BA$2&gt;$OE$1),0,IF(OR(BA145=0,BC145=0,BD145=0),0,MIN((VLOOKUP($D145,SALERYCODE,3,0))*(IF($D145=6,BD145,BC145))*((MIN((VLOOKUP($D145,SALERYCODE,5,0)),(IF($D145=6,BC145,BD145))))),MIN((VLOOKUP($D145,SALERYCODE,3,0)),(BA145+BB145))*(IF($D145=6,BD145,((MIN((VLOOKUP($D145,SALERYCODE,5,0)),BD145)))))))))/IF(AND($D145=2,'ראשי-פרטים כלליים וריכוז הוצאות'!$D$68&lt;&gt;4),1.2,1)</f>
        <v>0</v>
      </c>
      <c r="BG145" s="263"/>
      <c r="BH145" s="264"/>
      <c r="BI145" s="265"/>
      <c r="BJ145" s="266"/>
      <c r="BK145" s="267">
        <f t="shared" si="205"/>
        <v>0</v>
      </c>
      <c r="BL145" s="260">
        <f>+(IF(OR($B145=0,$C145=0,$D145=0,$BG$2&gt;$OE$1),0,IF(OR(BG145=0,BI145=0,BJ145=0),0,MIN((VLOOKUP($D145,SALERYCODE,3,0))*(IF($D145=6,BJ145,BI145))*((MIN((VLOOKUP($D145,SALERYCODE,5,0)),(IF($D145=6,BI145,BJ145))))),MIN((VLOOKUP($D145,SALERYCODE,3,0)),(BG145+BH145))*(IF($D145=6,BJ145,((MIN((VLOOKUP($D145,SALERYCODE,5,0)),BJ145)))))))))/IF(AND($D145=2,'ראשי-פרטים כלליים וריכוז הוצאות'!$D$68&lt;&gt;4),1.2,1)</f>
        <v>0</v>
      </c>
      <c r="BM145" s="263"/>
      <c r="BN145" s="264"/>
      <c r="BO145" s="265"/>
      <c r="BP145" s="266"/>
      <c r="BQ145" s="267">
        <f t="shared" si="206"/>
        <v>0</v>
      </c>
      <c r="BR145" s="260">
        <f>+(IF(OR($B145=0,$C145=0,$D145=0,$BM$2&gt;$OE$1),0,IF(OR(BM145=0,BO145=0,BP145=0),0,MIN((VLOOKUP($D145,SALERYCODE,3,0))*(IF($D145=6,BP145,BO145))*((MIN((VLOOKUP($D145,SALERYCODE,5,0)),(IF($D145=6,BO145,BP145))))),MIN((VLOOKUP($D145,SALERYCODE,3,0)),(BM145+BN145))*(IF($D145=6,BP145,((MIN((VLOOKUP($D145,SALERYCODE,5,0)),BP145)))))))))/IF(AND($D145=2,'ראשי-פרטים כלליים וריכוז הוצאות'!$D$68&lt;&gt;4),1.2,1)</f>
        <v>0</v>
      </c>
      <c r="BS145" s="263"/>
      <c r="BT145" s="264"/>
      <c r="BU145" s="265"/>
      <c r="BV145" s="266"/>
      <c r="BW145" s="267">
        <f t="shared" si="207"/>
        <v>0</v>
      </c>
      <c r="BX145" s="260">
        <f>+(IF(OR($B145=0,$C145=0,$D145=0,$BS$2&gt;$OE$1),0,IF(OR(BS145=0,BU145=0,BV145=0),0,MIN((VLOOKUP($D145,SALERYCODE,3,0))*(IF($D145=6,BV145,BU145))*((MIN((VLOOKUP($D145,SALERYCODE,5,0)),(IF($D145=6,BU145,BV145))))),MIN((VLOOKUP($D145,SALERYCODE,3,0)),(BS145+BT145))*(IF($D145=6,BV145,((MIN((VLOOKUP($D145,SALERYCODE,5,0)),BV145)))))))))/IF(AND($D145=2,'ראשי-פרטים כלליים וריכוז הוצאות'!$D$68&lt;&gt;4),1.2,1)</f>
        <v>0</v>
      </c>
      <c r="BY145" s="263"/>
      <c r="BZ145" s="264"/>
      <c r="CA145" s="265"/>
      <c r="CB145" s="266"/>
      <c r="CC145" s="267">
        <f t="shared" si="208"/>
        <v>0</v>
      </c>
      <c r="CD145" s="260">
        <f>+(IF(OR($B145=0,$C145=0,$D145=0,$BY$2&gt;$OE$1),0,IF(OR(BY145=0,CA145=0,CB145=0),0,MIN((VLOOKUP($D145,SALERYCODE,3,0))*(IF($D145=6,CB145,CA145))*((MIN((VLOOKUP($D145,SALERYCODE,5,0)),(IF($D145=6,CA145,CB145))))),MIN((VLOOKUP($D145,SALERYCODE,3,0)),(BY145+BZ145))*(IF($D145=6,CB145,((MIN((VLOOKUP($D145,SALERYCODE,5,0)),CB145)))))))))/IF(AND($D145=2,'ראשי-פרטים כלליים וריכוז הוצאות'!$D$68&lt;&gt;4),1.2,1)</f>
        <v>0</v>
      </c>
      <c r="CE145" s="263"/>
      <c r="CF145" s="264"/>
      <c r="CG145" s="265"/>
      <c r="CH145" s="266"/>
      <c r="CI145" s="267">
        <f t="shared" si="209"/>
        <v>0</v>
      </c>
      <c r="CJ145" s="260">
        <f>+(IF(OR($B145=0,$C145=0,$D145=0,$CE$2&gt;$OE$1),0,IF(OR(CE145=0,CG145=0,CH145=0),0,MIN((VLOOKUP($D145,SALERYCODE,3,0))*(IF($D145=6,CH145,CG145))*((MIN((VLOOKUP($D145,SALERYCODE,5,0)),(IF($D145=6,CG145,CH145))))),MIN((VLOOKUP($D145,SALERYCODE,3,0)),(CE145+CF145))*(IF($D145=6,CH145,((MIN((VLOOKUP($D145,SALERYCODE,5,0)),CH145)))))))))/IF(AND($D145=2,'ראשי-פרטים כלליים וריכוז הוצאות'!$D$68&lt;&gt;4),1.2,1)</f>
        <v>0</v>
      </c>
      <c r="CK145" s="263"/>
      <c r="CL145" s="264"/>
      <c r="CM145" s="265"/>
      <c r="CN145" s="266"/>
      <c r="CO145" s="267">
        <f t="shared" si="210"/>
        <v>0</v>
      </c>
      <c r="CP145" s="260">
        <f>+(IF(OR($B145=0,$C145=0,$D145=0,$CK$2&gt;$OE$1),0,IF(OR(CK145=0,CM145=0,CN145=0),0,MIN((VLOOKUP($D145,SALERYCODE,3,0))*(IF($D145=6,CN145,CM145))*((MIN((VLOOKUP($D145,SALERYCODE,5,0)),(IF($D145=6,CM145,CN145))))),MIN((VLOOKUP($D145,SALERYCODE,3,0)),(CK145+CL145))*(IF($D145=6,CN145,((MIN((VLOOKUP($D145,SALERYCODE,5,0)),CN145)))))))))/IF(AND($D145=2,'ראשי-פרטים כלליים וריכוז הוצאות'!$D$68&lt;&gt;4),1.2,1)</f>
        <v>0</v>
      </c>
      <c r="CQ145" s="263"/>
      <c r="CR145" s="264"/>
      <c r="CS145" s="265"/>
      <c r="CT145" s="266"/>
      <c r="CU145" s="267">
        <f t="shared" si="211"/>
        <v>0</v>
      </c>
      <c r="CV145" s="260">
        <f>+(IF(OR($B145=0,$C145=0,$D145=0,$CQ$2&gt;$OE$1),0,IF(OR(CQ145=0,CS145=0,CT145=0),0,MIN((VLOOKUP($D145,SALERYCODE,3,0))*(IF($D145=6,CT145,CS145))*((MIN((VLOOKUP($D145,SALERYCODE,5,0)),(IF($D145=6,CS145,CT145))))),MIN((VLOOKUP($D145,SALERYCODE,3,0)),(CQ145+CR145))*(IF($D145=6,CT145,((MIN((VLOOKUP($D145,SALERYCODE,5,0)),CT145)))))))))/IF(AND($D145=2,'ראשי-פרטים כלליים וריכוז הוצאות'!$D$68&lt;&gt;4),1.2,1)</f>
        <v>0</v>
      </c>
      <c r="CW145" s="263"/>
      <c r="CX145" s="264"/>
      <c r="CY145" s="265"/>
      <c r="CZ145" s="266"/>
      <c r="DA145" s="267">
        <f t="shared" si="212"/>
        <v>0</v>
      </c>
      <c r="DB145" s="260">
        <f>+(IF(OR($B145=0,$C145=0,$D145=0,$CW$2&gt;$OE$1),0,IF(OR(CW145=0,CY145=0,CZ145=0),0,MIN((VLOOKUP($D145,SALERYCODE,3,0))*(IF($D145=6,CZ145,CY145))*((MIN((VLOOKUP($D145,SALERYCODE,5,0)),(IF($D145=6,CY145,CZ145))))),MIN((VLOOKUP($D145,SALERYCODE,3,0)),(CW145+CX145))*(IF($D145=6,CZ145,((MIN((VLOOKUP($D145,SALERYCODE,5,0)),CZ145)))))))))/IF(AND($D145=2,'ראשי-פרטים כלליים וריכוז הוצאות'!$D$68&lt;&gt;4),1.2,1)</f>
        <v>0</v>
      </c>
      <c r="DC145" s="263"/>
      <c r="DD145" s="264"/>
      <c r="DE145" s="265"/>
      <c r="DF145" s="266"/>
      <c r="DG145" s="267">
        <f t="shared" si="213"/>
        <v>0</v>
      </c>
      <c r="DH145" s="260">
        <f>+(IF(OR($B145=0,$C145=0,$D145=0,$DC$2&gt;$OE$1),0,IF(OR(DC145=0,DE145=0,DF145=0),0,MIN((VLOOKUP($D145,SALERYCODE,3,0))*(IF($D145=6,DF145,DE145))*((MIN((VLOOKUP($D145,SALERYCODE,5,0)),(IF($D145=6,DE145,DF145))))),MIN((VLOOKUP($D145,SALERYCODE,3,0)),(DC145+DD145))*(IF($D145=6,DF145,((MIN((VLOOKUP($D145,SALERYCODE,5,0)),DF145)))))))))/IF(AND($D145=2,'ראשי-פרטים כלליים וריכוז הוצאות'!$D$68&lt;&gt;4),1.2,1)</f>
        <v>0</v>
      </c>
      <c r="DI145" s="263"/>
      <c r="DJ145" s="264"/>
      <c r="DK145" s="265"/>
      <c r="DL145" s="266"/>
      <c r="DM145" s="267">
        <f t="shared" si="214"/>
        <v>0</v>
      </c>
      <c r="DN145" s="260">
        <f>+(IF(OR($B145=0,$C145=0,$D145=0,$DC$2&gt;$OE$1),0,IF(OR(DI145=0,DK145=0,DL145=0),0,MIN((VLOOKUP($D145,SALERYCODE,3,0))*(IF($D145=6,DL145,DK145))*((MIN((VLOOKUP($D145,SALERYCODE,5,0)),(IF($D145=6,DK145,DL145))))),MIN((VLOOKUP($D145,SALERYCODE,3,0)),(DI145+DJ145))*(IF($D145=6,DL145,((MIN((VLOOKUP($D145,SALERYCODE,5,0)),DL145)))))))))/IF(AND($D145=2,'ראשי-פרטים כלליים וריכוז הוצאות'!$D$68&lt;&gt;4),1.2,1)</f>
        <v>0</v>
      </c>
      <c r="DO145" s="263"/>
      <c r="DP145" s="264"/>
      <c r="DQ145" s="265"/>
      <c r="DR145" s="266"/>
      <c r="DS145" s="267">
        <f t="shared" si="215"/>
        <v>0</v>
      </c>
      <c r="DT145" s="260">
        <f>+(IF(OR($B145=0,$C145=0,$D145=0,$DC$2&gt;$OE$1),0,IF(OR(DO145=0,DQ145=0,DR145=0),0,MIN((VLOOKUP($D145,SALERYCODE,3,0))*(IF($D145=6,DR145,DQ145))*((MIN((VLOOKUP($D145,SALERYCODE,5,0)),(IF($D145=6,DQ145,DR145))))),MIN((VLOOKUP($D145,SALERYCODE,3,0)),(DO145+DP145))*(IF($D145=6,DR145,((MIN((VLOOKUP($D145,SALERYCODE,5,0)),DR145)))))))))/IF(AND($D145=2,'ראשי-פרטים כלליים וריכוז הוצאות'!$D$68&lt;&gt;4),1.2,1)</f>
        <v>0</v>
      </c>
      <c r="DU145" s="263"/>
      <c r="DV145" s="264"/>
      <c r="DW145" s="265"/>
      <c r="DX145" s="266"/>
      <c r="DY145" s="267">
        <f t="shared" si="216"/>
        <v>0</v>
      </c>
      <c r="DZ145" s="260">
        <f>+(IF(OR($B145=0,$C145=0,$D145=0,$DC$2&gt;$OE$1),0,IF(OR(DU145=0,DW145=0,DX145=0),0,MIN((VLOOKUP($D145,SALERYCODE,3,0))*(IF($D145=6,DX145,DW145))*((MIN((VLOOKUP($D145,SALERYCODE,5,0)),(IF($D145=6,DW145,DX145))))),MIN((VLOOKUP($D145,SALERYCODE,3,0)),(DU145+DV145))*(IF($D145=6,DX145,((MIN((VLOOKUP($D145,SALERYCODE,5,0)),DX145)))))))))/IF(AND($D145=2,'ראשי-פרטים כלליים וריכוז הוצאות'!$D$68&lt;&gt;4),1.2,1)</f>
        <v>0</v>
      </c>
      <c r="EA145" s="263"/>
      <c r="EB145" s="264"/>
      <c r="EC145" s="265"/>
      <c r="ED145" s="266"/>
      <c r="EE145" s="267">
        <f t="shared" si="217"/>
        <v>0</v>
      </c>
      <c r="EF145" s="260">
        <f>+(IF(OR($B145=0,$C145=0,$D145=0,$DC$2&gt;$OE$1),0,IF(OR(EA145=0,EC145=0,ED145=0),0,MIN((VLOOKUP($D145,SALERYCODE,3,0))*(IF($D145=6,ED145,EC145))*((MIN((VLOOKUP($D145,SALERYCODE,5,0)),(IF($D145=6,EC145,ED145))))),MIN((VLOOKUP($D145,SALERYCODE,3,0)),(EA145+EB145))*(IF($D145=6,ED145,((MIN((VLOOKUP($D145,SALERYCODE,5,0)),ED145)))))))))/IF(AND($D145=2,'ראשי-פרטים כלליים וריכוז הוצאות'!$D$68&lt;&gt;4),1.2,1)</f>
        <v>0</v>
      </c>
      <c r="EG145" s="263"/>
      <c r="EH145" s="264"/>
      <c r="EI145" s="265"/>
      <c r="EJ145" s="266"/>
      <c r="EK145" s="267">
        <f t="shared" si="218"/>
        <v>0</v>
      </c>
      <c r="EL145" s="260">
        <f>+(IF(OR($B145=0,$C145=0,$D145=0,$DC$2&gt;$OE$1),0,IF(OR(EG145=0,EI145=0,EJ145=0),0,MIN((VLOOKUP($D145,SALERYCODE,3,0))*(IF($D145=6,EJ145,EI145))*((MIN((VLOOKUP($D145,SALERYCODE,5,0)),(IF($D145=6,EI145,EJ145))))),MIN((VLOOKUP($D145,SALERYCODE,3,0)),(EG145+EH145))*(IF($D145=6,EJ145,((MIN((VLOOKUP($D145,SALERYCODE,5,0)),EJ145)))))))))/IF(AND($D145=2,'ראשי-פרטים כלליים וריכוז הוצאות'!$D$68&lt;&gt;4),1.2,1)</f>
        <v>0</v>
      </c>
      <c r="EM145" s="263"/>
      <c r="EN145" s="264"/>
      <c r="EO145" s="265"/>
      <c r="EP145" s="266"/>
      <c r="EQ145" s="267">
        <f t="shared" si="219"/>
        <v>0</v>
      </c>
      <c r="ER145" s="260">
        <f>+(IF(OR($B145=0,$C145=0,$D145=0,$DC$2&gt;$OE$1),0,IF(OR(EM145=0,EO145=0,EP145=0),0,MIN((VLOOKUP($D145,SALERYCODE,3,0))*(IF($D145=6,EP145,EO145))*((MIN((VLOOKUP($D145,SALERYCODE,5,0)),(IF($D145=6,EO145,EP145))))),MIN((VLOOKUP($D145,SALERYCODE,3,0)),(EM145+EN145))*(IF($D145=6,EP145,((MIN((VLOOKUP($D145,SALERYCODE,5,0)),EP145)))))))))/IF(AND($D145=2,'ראשי-פרטים כלליים וריכוז הוצאות'!$D$68&lt;&gt;4),1.2,1)</f>
        <v>0</v>
      </c>
      <c r="ES145" s="263"/>
      <c r="ET145" s="264"/>
      <c r="EU145" s="265"/>
      <c r="EV145" s="266"/>
      <c r="EW145" s="267">
        <f t="shared" si="220"/>
        <v>0</v>
      </c>
      <c r="EX145" s="260">
        <f>+(IF(OR($B145=0,$C145=0,$D145=0,$DC$2&gt;$OE$1),0,IF(OR(ES145=0,EU145=0,EV145=0),0,MIN((VLOOKUP($D145,SALERYCODE,3,0))*(IF($D145=6,EV145,EU145))*((MIN((VLOOKUP($D145,SALERYCODE,5,0)),(IF($D145=6,EU145,EV145))))),MIN((VLOOKUP($D145,SALERYCODE,3,0)),(ES145+ET145))*(IF($D145=6,EV145,((MIN((VLOOKUP($D145,SALERYCODE,5,0)),EV145)))))))))/IF(AND($D145=2,'ראשי-פרטים כלליים וריכוז הוצאות'!$D$68&lt;&gt;4),1.2,1)</f>
        <v>0</v>
      </c>
      <c r="EY145" s="263"/>
      <c r="EZ145" s="264"/>
      <c r="FA145" s="265"/>
      <c r="FB145" s="266"/>
      <c r="FC145" s="267">
        <f t="shared" si="221"/>
        <v>0</v>
      </c>
      <c r="FD145" s="260">
        <f>+(IF(OR($B145=0,$C145=0,$D145=0,$DC$2&gt;$OE$1),0,IF(OR(EY145=0,FA145=0,FB145=0),0,MIN((VLOOKUP($D145,SALERYCODE,3,0))*(IF($D145=6,FB145,FA145))*((MIN((VLOOKUP($D145,SALERYCODE,5,0)),(IF($D145=6,FA145,FB145))))),MIN((VLOOKUP($D145,SALERYCODE,3,0)),(EY145+EZ145))*(IF($D145=6,FB145,((MIN((VLOOKUP($D145,SALERYCODE,5,0)),FB145)))))))))/IF(AND($D145=2,'ראשי-פרטים כלליים וריכוז הוצאות'!$D$68&lt;&gt;4),1.2,1)</f>
        <v>0</v>
      </c>
      <c r="FE145" s="263"/>
      <c r="FF145" s="264"/>
      <c r="FG145" s="265"/>
      <c r="FH145" s="266"/>
      <c r="FI145" s="267">
        <f t="shared" si="222"/>
        <v>0</v>
      </c>
      <c r="FJ145" s="260">
        <f>+(IF(OR($B145=0,$C145=0,$D145=0,$DC$2&gt;$OE$1),0,IF(OR(FE145=0,FG145=0,FH145=0),0,MIN((VLOOKUP($D145,SALERYCODE,3,0))*(IF($D145=6,FH145,FG145))*((MIN((VLOOKUP($D145,SALERYCODE,5,0)),(IF($D145=6,FG145,FH145))))),MIN((VLOOKUP($D145,SALERYCODE,3,0)),(FE145+FF145))*(IF($D145=6,FH145,((MIN((VLOOKUP($D145,SALERYCODE,5,0)),FH145)))))))))/IF(AND($D145=2,'ראשי-פרטים כלליים וריכוז הוצאות'!$D$68&lt;&gt;4),1.2,1)</f>
        <v>0</v>
      </c>
      <c r="FK145" s="263"/>
      <c r="FL145" s="264"/>
      <c r="FM145" s="265"/>
      <c r="FN145" s="266"/>
      <c r="FO145" s="267">
        <f t="shared" si="223"/>
        <v>0</v>
      </c>
      <c r="FP145" s="260">
        <f>+(IF(OR($B145=0,$C145=0,$D145=0,$DC$2&gt;$OE$1),0,IF(OR(FK145=0,FM145=0,FN145=0),0,MIN((VLOOKUP($D145,SALERYCODE,3,0))*(IF($D145=6,FN145,FM145))*((MIN((VLOOKUP($D145,SALERYCODE,5,0)),(IF($D145=6,FM145,FN145))))),MIN((VLOOKUP($D145,SALERYCODE,3,0)),(FK145+FL145))*(IF($D145=6,FN145,((MIN((VLOOKUP($D145,SALERYCODE,5,0)),FN145)))))))))/IF(AND($D145=2,'ראשי-פרטים כלליים וריכוז הוצאות'!$D$68&lt;&gt;4),1.2,1)</f>
        <v>0</v>
      </c>
      <c r="FQ145" s="263"/>
      <c r="FR145" s="264"/>
      <c r="FS145" s="265"/>
      <c r="FT145" s="266"/>
      <c r="FU145" s="267">
        <f t="shared" si="224"/>
        <v>0</v>
      </c>
      <c r="FV145" s="260">
        <f>+(IF(OR($B145=0,$C145=0,$D145=0,$DC$2&gt;$OE$1),0,IF(OR(FQ145=0,FS145=0,FT145=0),0,MIN((VLOOKUP($D145,SALERYCODE,3,0))*(IF($D145=6,FT145,FS145))*((MIN((VLOOKUP($D145,SALERYCODE,5,0)),(IF($D145=6,FS145,FT145))))),MIN((VLOOKUP($D145,SALERYCODE,3,0)),(FQ145+FR145))*(IF($D145=6,FT145,((MIN((VLOOKUP($D145,SALERYCODE,5,0)),FT145)))))))))/IF(AND($D145=2,'ראשי-פרטים כלליים וריכוז הוצאות'!$D$68&lt;&gt;4),1.2,1)</f>
        <v>0</v>
      </c>
      <c r="FW145" s="263"/>
      <c r="FX145" s="264"/>
      <c r="FY145" s="265"/>
      <c r="FZ145" s="266"/>
      <c r="GA145" s="267">
        <f t="shared" si="225"/>
        <v>0</v>
      </c>
      <c r="GB145" s="260">
        <f>+(IF(OR($B145=0,$C145=0,$D145=0,$DC$2&gt;$OE$1),0,IF(OR(FW145=0,FY145=0,FZ145=0),0,MIN((VLOOKUP($D145,SALERYCODE,3,0))*(IF($D145=6,FZ145,FY145))*((MIN((VLOOKUP($D145,SALERYCODE,5,0)),(IF($D145=6,FY145,FZ145))))),MIN((VLOOKUP($D145,SALERYCODE,3,0)),(FW145+FX145))*(IF($D145=6,FZ145,((MIN((VLOOKUP($D145,SALERYCODE,5,0)),FZ145)))))))))/IF(AND($D145=2,'ראשי-פרטים כלליים וריכוז הוצאות'!$D$68&lt;&gt;4),1.2,1)</f>
        <v>0</v>
      </c>
      <c r="GC145" s="263"/>
      <c r="GD145" s="264"/>
      <c r="GE145" s="265"/>
      <c r="GF145" s="266"/>
      <c r="GG145" s="267">
        <f t="shared" si="226"/>
        <v>0</v>
      </c>
      <c r="GH145" s="260">
        <f>+(IF(OR($B145=0,$C145=0,$D145=0,$DC$2&gt;$OE$1),0,IF(OR(GC145=0,GE145=0,GF145=0),0,MIN((VLOOKUP($D145,SALERYCODE,3,0))*(IF($D145=6,GF145,GE145))*((MIN((VLOOKUP($D145,SALERYCODE,5,0)),(IF($D145=6,GE145,GF145))))),MIN((VLOOKUP($D145,SALERYCODE,3,0)),(GC145+GD145))*(IF($D145=6,GF145,((MIN((VLOOKUP($D145,SALERYCODE,5,0)),GF145)))))))))/IF(AND($D145=2,'ראשי-פרטים כלליים וריכוז הוצאות'!$D$68&lt;&gt;4),1.2,1)</f>
        <v>0</v>
      </c>
      <c r="GI145" s="263"/>
      <c r="GJ145" s="264"/>
      <c r="GK145" s="265"/>
      <c r="GL145" s="266"/>
      <c r="GM145" s="267">
        <f t="shared" si="227"/>
        <v>0</v>
      </c>
      <c r="GN145" s="260">
        <f>+(IF(OR($B145=0,$C145=0,$D145=0,$DC$2&gt;$OE$1),0,IF(OR(GI145=0,GK145=0,GL145=0),0,MIN((VLOOKUP($D145,SALERYCODE,3,0))*(IF($D145=6,GL145,GK145))*((MIN((VLOOKUP($D145,SALERYCODE,5,0)),(IF($D145=6,GK145,GL145))))),MIN((VLOOKUP($D145,SALERYCODE,3,0)),(GI145+GJ145))*(IF($D145=6,GL145,((MIN((VLOOKUP($D145,SALERYCODE,5,0)),GL145)))))))))/IF(AND($D145=2,'ראשי-פרטים כלליים וריכוז הוצאות'!$D$68&lt;&gt;4),1.2,1)</f>
        <v>0</v>
      </c>
      <c r="GO145" s="263"/>
      <c r="GP145" s="264"/>
      <c r="GQ145" s="265"/>
      <c r="GR145" s="266"/>
      <c r="GS145" s="267">
        <f t="shared" si="228"/>
        <v>0</v>
      </c>
      <c r="GT145" s="260">
        <f>+(IF(OR($B145=0,$C145=0,$D145=0,$DC$2&gt;$OE$1),0,IF(OR(GO145=0,GQ145=0,GR145=0),0,MIN((VLOOKUP($D145,SALERYCODE,3,0))*(IF($D145=6,GR145,GQ145))*((MIN((VLOOKUP($D145,SALERYCODE,5,0)),(IF($D145=6,GQ145,GR145))))),MIN((VLOOKUP($D145,SALERYCODE,3,0)),(GO145+GP145))*(IF($D145=6,GR145,((MIN((VLOOKUP($D145,SALERYCODE,5,0)),GR145)))))))))/IF(AND($D145=2,'ראשי-פרטים כלליים וריכוז הוצאות'!$D$68&lt;&gt;4),1.2,1)</f>
        <v>0</v>
      </c>
      <c r="GU145" s="263"/>
      <c r="GV145" s="264"/>
      <c r="GW145" s="265"/>
      <c r="GX145" s="266"/>
      <c r="GY145" s="267">
        <f t="shared" si="229"/>
        <v>0</v>
      </c>
      <c r="GZ145" s="260">
        <f>+(IF(OR($B145=0,$C145=0,$D145=0,$DC$2&gt;$OE$1),0,IF(OR(GU145=0,GW145=0,GX145=0),0,MIN((VLOOKUP($D145,SALERYCODE,3,0))*(IF($D145=6,GX145,GW145))*((MIN((VLOOKUP($D145,SALERYCODE,5,0)),(IF($D145=6,GW145,GX145))))),MIN((VLOOKUP($D145,SALERYCODE,3,0)),(GU145+GV145))*(IF($D145=6,GX145,((MIN((VLOOKUP($D145,SALERYCODE,5,0)),GX145)))))))))/IF(AND($D145=2,'ראשי-פרטים כלליים וריכוז הוצאות'!$D$68&lt;&gt;4),1.2,1)</f>
        <v>0</v>
      </c>
      <c r="HA145" s="263"/>
      <c r="HB145" s="264"/>
      <c r="HC145" s="265"/>
      <c r="HD145" s="266"/>
      <c r="HE145" s="267">
        <f t="shared" si="230"/>
        <v>0</v>
      </c>
      <c r="HF145" s="260">
        <f>+(IF(OR($B145=0,$C145=0,$D145=0,$DC$2&gt;$OE$1),0,IF(OR(HA145=0,HC145=0,HD145=0),0,MIN((VLOOKUP($D145,SALERYCODE,3,0))*(IF($D145=6,HD145,HC145))*((MIN((VLOOKUP($D145,SALERYCODE,5,0)),(IF($D145=6,HC145,HD145))))),MIN((VLOOKUP($D145,SALERYCODE,3,0)),(HA145+HB145))*(IF($D145=6,HD145,((MIN((VLOOKUP($D145,SALERYCODE,5,0)),HD145)))))))))/IF(AND($D145=2,'ראשי-פרטים כלליים וריכוז הוצאות'!$D$68&lt;&gt;4),1.2,1)</f>
        <v>0</v>
      </c>
      <c r="HG145" s="263"/>
      <c r="HH145" s="264"/>
      <c r="HI145" s="265"/>
      <c r="HJ145" s="266"/>
      <c r="HK145" s="267">
        <f t="shared" si="231"/>
        <v>0</v>
      </c>
      <c r="HL145" s="260">
        <f>+(IF(OR($B145=0,$C145=0,$D145=0,$DC$2&gt;$OE$1),0,IF(OR(HG145=0,HI145=0,HJ145=0),0,MIN((VLOOKUP($D145,SALERYCODE,3,0))*(IF($D145=6,HJ145,HI145))*((MIN((VLOOKUP($D145,SALERYCODE,5,0)),(IF($D145=6,HI145,HJ145))))),MIN((VLOOKUP($D145,SALERYCODE,3,0)),(HG145+HH145))*(IF($D145=6,HJ145,((MIN((VLOOKUP($D145,SALERYCODE,5,0)),HJ145)))))))))/IF(AND($D145=2,'ראשי-פרטים כלליים וריכוז הוצאות'!$D$68&lt;&gt;4),1.2,1)</f>
        <v>0</v>
      </c>
      <c r="HM145" s="263"/>
      <c r="HN145" s="264"/>
      <c r="HO145" s="265"/>
      <c r="HP145" s="266"/>
      <c r="HQ145" s="267">
        <f t="shared" si="232"/>
        <v>0</v>
      </c>
      <c r="HR145" s="260">
        <f>+(IF(OR($B145=0,$C145=0,$D145=0,$DC$2&gt;$OE$1),0,IF(OR(HM145=0,HO145=0,HP145=0),0,MIN((VLOOKUP($D145,SALERYCODE,3,0))*(IF($D145=6,HP145,HO145))*((MIN((VLOOKUP($D145,SALERYCODE,5,0)),(IF($D145=6,HO145,HP145))))),MIN((VLOOKUP($D145,SALERYCODE,3,0)),(HM145+HN145))*(IF($D145=6,HP145,((MIN((VLOOKUP($D145,SALERYCODE,5,0)),HP145)))))))))/IF(AND($D145=2,'ראשי-פרטים כלליים וריכוז הוצאות'!$D$68&lt;&gt;4),1.2,1)</f>
        <v>0</v>
      </c>
      <c r="HS145" s="263"/>
      <c r="HT145" s="264"/>
      <c r="HU145" s="265"/>
      <c r="HV145" s="266"/>
      <c r="HW145" s="267">
        <f t="shared" si="233"/>
        <v>0</v>
      </c>
      <c r="HX145" s="260">
        <f>+(IF(OR($B145=0,$C145=0,$D145=0,$DC$2&gt;$OE$1),0,IF(OR(HS145=0,HU145=0,HV145=0),0,MIN((VLOOKUP($D145,SALERYCODE,3,0))*(IF($D145=6,HV145,HU145))*((MIN((VLOOKUP($D145,SALERYCODE,5,0)),(IF($D145=6,HU145,HV145))))),MIN((VLOOKUP($D145,SALERYCODE,3,0)),(HS145+HT145))*(IF($D145=6,HV145,((MIN((VLOOKUP($D145,SALERYCODE,5,0)),HV145)))))))))/IF(AND($D145=2,'ראשי-פרטים כלליים וריכוז הוצאות'!$D$68&lt;&gt;4),1.2,1)</f>
        <v>0</v>
      </c>
      <c r="HY145" s="263"/>
      <c r="HZ145" s="264"/>
      <c r="IA145" s="265"/>
      <c r="IB145" s="266"/>
      <c r="IC145" s="267">
        <f t="shared" si="234"/>
        <v>0</v>
      </c>
      <c r="ID145" s="260">
        <f>+(IF(OR($B145=0,$C145=0,$D145=0,$DC$2&gt;$OE$1),0,IF(OR(HY145=0,IA145=0,IB145=0),0,MIN((VLOOKUP($D145,SALERYCODE,3,0))*(IF($D145=6,IB145,IA145))*((MIN((VLOOKUP($D145,SALERYCODE,5,0)),(IF($D145=6,IA145,IB145))))),MIN((VLOOKUP($D145,SALERYCODE,3,0)),(HY145+HZ145))*(IF($D145=6,IB145,((MIN((VLOOKUP($D145,SALERYCODE,5,0)),IB145)))))))))/IF(AND($D145=2,'ראשי-פרטים כלליים וריכוז הוצאות'!$D$68&lt;&gt;4),1.2,1)</f>
        <v>0</v>
      </c>
      <c r="IE145" s="263"/>
      <c r="IF145" s="264"/>
      <c r="IG145" s="265"/>
      <c r="IH145" s="266"/>
      <c r="II145" s="267">
        <f t="shared" si="235"/>
        <v>0</v>
      </c>
      <c r="IJ145" s="260">
        <f>+(IF(OR($B145=0,$C145=0,$D145=0,$DC$2&gt;$OE$1),0,IF(OR(IE145=0,IG145=0,IH145=0),0,MIN((VLOOKUP($D145,SALERYCODE,3,0))*(IF($D145=6,IH145,IG145))*((MIN((VLOOKUP($D145,SALERYCODE,5,0)),(IF($D145=6,IG145,IH145))))),MIN((VLOOKUP($D145,SALERYCODE,3,0)),(IE145+IF145))*(IF($D145=6,IH145,((MIN((VLOOKUP($D145,SALERYCODE,5,0)),IH145)))))))))/IF(AND($D145=2,'ראשי-פרטים כלליים וריכוז הוצאות'!$D$68&lt;&gt;4),1.2,1)</f>
        <v>0</v>
      </c>
      <c r="IK145" s="263"/>
      <c r="IL145" s="264"/>
      <c r="IM145" s="265"/>
      <c r="IN145" s="266"/>
      <c r="IO145" s="267">
        <f t="shared" si="236"/>
        <v>0</v>
      </c>
      <c r="IP145" s="260">
        <f>+(IF(OR($B145=0,$C145=0,$D145=0,$DC$2&gt;$OE$1),0,IF(OR(IK145=0,IM145=0,IN145=0),0,MIN((VLOOKUP($D145,SALERYCODE,3,0))*(IF($D145=6,IN145,IM145))*((MIN((VLOOKUP($D145,SALERYCODE,5,0)),(IF($D145=6,IM145,IN145))))),MIN((VLOOKUP($D145,SALERYCODE,3,0)),(IK145+IL145))*(IF($D145=6,IN145,((MIN((VLOOKUP($D145,SALERYCODE,5,0)),IN145)))))))))/IF(AND($D145=2,'ראשי-פרטים כלליים וריכוז הוצאות'!$D$68&lt;&gt;4),1.2,1)</f>
        <v>0</v>
      </c>
      <c r="IQ145" s="263"/>
      <c r="IR145" s="264"/>
      <c r="IS145" s="265"/>
      <c r="IT145" s="266"/>
      <c r="IU145" s="267">
        <f t="shared" si="237"/>
        <v>0</v>
      </c>
      <c r="IV145" s="260">
        <f>+(IF(OR($B145=0,$C145=0,$D145=0,$DC$2&gt;$OE$1),0,IF(OR(IQ145=0,IS145=0,IT145=0),0,MIN((VLOOKUP($D145,SALERYCODE,3,0))*(IF($D145=6,IT145,IS145))*((MIN((VLOOKUP($D145,SALERYCODE,5,0)),(IF($D145=6,IS145,IT145))))),MIN((VLOOKUP($D145,SALERYCODE,3,0)),(IQ145+IR145))*(IF($D145=6,IT145,((MIN((VLOOKUP($D145,SALERYCODE,5,0)),IT145)))))))))/IF(AND($D145=2,'ראשי-פרטים כלליים וריכוז הוצאות'!$D$68&lt;&gt;4),1.2,1)</f>
        <v>0</v>
      </c>
      <c r="IW145" s="263"/>
      <c r="IX145" s="264"/>
      <c r="IY145" s="265"/>
      <c r="IZ145" s="266"/>
      <c r="JA145" s="267">
        <f t="shared" si="238"/>
        <v>0</v>
      </c>
      <c r="JB145" s="260">
        <f>+(IF(OR($B145=0,$C145=0,$D145=0,$DC$2&gt;$OE$1),0,IF(OR(IW145=0,IY145=0,IZ145=0),0,MIN((VLOOKUP($D145,SALERYCODE,3,0))*(IF($D145=6,IZ145,IY145))*((MIN((VLOOKUP($D145,SALERYCODE,5,0)),(IF($D145=6,IY145,IZ145))))),MIN((VLOOKUP($D145,SALERYCODE,3,0)),(IW145+IX145))*(IF($D145=6,IZ145,((MIN((VLOOKUP($D145,SALERYCODE,5,0)),IZ145)))))))))/IF(AND($D145=2,'ראשי-פרטים כלליים וריכוז הוצאות'!$D$68&lt;&gt;4),1.2,1)</f>
        <v>0</v>
      </c>
      <c r="JC145" s="263"/>
      <c r="JD145" s="264"/>
      <c r="JE145" s="265"/>
      <c r="JF145" s="266"/>
      <c r="JG145" s="267">
        <f t="shared" si="239"/>
        <v>0</v>
      </c>
      <c r="JH145" s="260">
        <f>+(IF(OR($B145=0,$C145=0,$D145=0,$DC$2&gt;$OE$1),0,IF(OR(JC145=0,JE145=0,JF145=0),0,MIN((VLOOKUP($D145,SALERYCODE,3,0))*(IF($D145=6,JF145,JE145))*((MIN((VLOOKUP($D145,SALERYCODE,5,0)),(IF($D145=6,JE145,JF145))))),MIN((VLOOKUP($D145,SALERYCODE,3,0)),(JC145+JD145))*(IF($D145=6,JF145,((MIN((VLOOKUP($D145,SALERYCODE,5,0)),JF145)))))))))/IF(AND($D145=2,'ראשי-פרטים כלליים וריכוז הוצאות'!$D$68&lt;&gt;4),1.2,1)</f>
        <v>0</v>
      </c>
      <c r="JI145" s="263"/>
      <c r="JJ145" s="264"/>
      <c r="JK145" s="265"/>
      <c r="JL145" s="266"/>
      <c r="JM145" s="267">
        <f t="shared" si="240"/>
        <v>0</v>
      </c>
      <c r="JN145" s="260">
        <f>+(IF(OR($B145=0,$C145=0,$D145=0,$DC$2&gt;$OE$1),0,IF(OR(JI145=0,JK145=0,JL145=0),0,MIN((VLOOKUP($D145,SALERYCODE,3,0))*(IF($D145=6,JL145,JK145))*((MIN((VLOOKUP($D145,SALERYCODE,5,0)),(IF($D145=6,JK145,JL145))))),MIN((VLOOKUP($D145,SALERYCODE,3,0)),(JI145+JJ145))*(IF($D145=6,JL145,((MIN((VLOOKUP($D145,SALERYCODE,5,0)),JL145)))))))))/IF(AND($D145=2,'ראשי-פרטים כלליים וריכוז הוצאות'!$D$68&lt;&gt;4),1.2,1)</f>
        <v>0</v>
      </c>
      <c r="JO145" s="263"/>
      <c r="JP145" s="264"/>
      <c r="JQ145" s="265"/>
      <c r="JR145" s="266"/>
      <c r="JS145" s="267">
        <f t="shared" si="241"/>
        <v>0</v>
      </c>
      <c r="JT145" s="260">
        <f>+(IF(OR($B145=0,$C145=0,$D145=0,$DC$2&gt;$OE$1),0,IF(OR(JO145=0,JQ145=0,JR145=0),0,MIN((VLOOKUP($D145,SALERYCODE,3,0))*(IF($D145=6,JR145,JQ145))*((MIN((VLOOKUP($D145,SALERYCODE,5,0)),(IF($D145=6,JQ145,JR145))))),MIN((VLOOKUP($D145,SALERYCODE,3,0)),(JO145+JP145))*(IF($D145=6,JR145,((MIN((VLOOKUP($D145,SALERYCODE,5,0)),JR145)))))))))/IF(AND($D145=2,'ראשי-פרטים כלליים וריכוז הוצאות'!$D$68&lt;&gt;4),1.2,1)</f>
        <v>0</v>
      </c>
      <c r="JU145" s="263"/>
      <c r="JV145" s="264"/>
      <c r="JW145" s="265"/>
      <c r="JX145" s="266"/>
      <c r="JY145" s="267">
        <f t="shared" si="242"/>
        <v>0</v>
      </c>
      <c r="JZ145" s="260">
        <f>+(IF(OR($B145=0,$C145=0,$D145=0,$DC$2&gt;$OE$1),0,IF(OR(JU145=0,JW145=0,JX145=0),0,MIN((VLOOKUP($D145,SALERYCODE,3,0))*(IF($D145=6,JX145,JW145))*((MIN((VLOOKUP($D145,SALERYCODE,5,0)),(IF($D145=6,JW145,JX145))))),MIN((VLOOKUP($D145,SALERYCODE,3,0)),(JU145+JV145))*(IF($D145=6,JX145,((MIN((VLOOKUP($D145,SALERYCODE,5,0)),JX145)))))))))/IF(AND($D145=2,'ראשי-פרטים כלליים וריכוז הוצאות'!$D$68&lt;&gt;4),1.2,1)</f>
        <v>0</v>
      </c>
      <c r="KA145" s="263"/>
      <c r="KB145" s="264"/>
      <c r="KC145" s="265"/>
      <c r="KD145" s="266"/>
      <c r="KE145" s="267">
        <f t="shared" si="243"/>
        <v>0</v>
      </c>
      <c r="KF145" s="260">
        <f>+(IF(OR($B145=0,$C145=0,$D145=0,$DC$2&gt;$OE$1),0,IF(OR(KA145=0,KC145=0,KD145=0),0,MIN((VLOOKUP($D145,SALERYCODE,3,0))*(IF($D145=6,KD145,KC145))*((MIN((VLOOKUP($D145,SALERYCODE,5,0)),(IF($D145=6,KC145,KD145))))),MIN((VLOOKUP($D145,SALERYCODE,3,0)),(KA145+KB145))*(IF($D145=6,KD145,((MIN((VLOOKUP($D145,SALERYCODE,5,0)),KD145)))))))))/IF(AND($D145=2,'ראשי-פרטים כלליים וריכוז הוצאות'!$D$68&lt;&gt;4),1.2,1)</f>
        <v>0</v>
      </c>
      <c r="KG145" s="263"/>
      <c r="KH145" s="264"/>
      <c r="KI145" s="265"/>
      <c r="KJ145" s="266"/>
      <c r="KK145" s="267">
        <f t="shared" si="244"/>
        <v>0</v>
      </c>
      <c r="KL145" s="260">
        <f>+(IF(OR($B145=0,$C145=0,$D145=0,$DC$2&gt;$OE$1),0,IF(OR(KG145=0,KI145=0,KJ145=0),0,MIN((VLOOKUP($D145,SALERYCODE,3,0))*(IF($D145=6,KJ145,KI145))*((MIN((VLOOKUP($D145,SALERYCODE,5,0)),(IF($D145=6,KI145,KJ145))))),MIN((VLOOKUP($D145,SALERYCODE,3,0)),(KG145+KH145))*(IF($D145=6,KJ145,((MIN((VLOOKUP($D145,SALERYCODE,5,0)),KJ145)))))))))/IF(AND($D145=2,'ראשי-פרטים כלליים וריכוז הוצאות'!$D$68&lt;&gt;4),1.2,1)</f>
        <v>0</v>
      </c>
      <c r="KM145" s="263"/>
      <c r="KN145" s="264"/>
      <c r="KO145" s="265"/>
      <c r="KP145" s="266"/>
      <c r="KQ145" s="267">
        <f t="shared" si="245"/>
        <v>0</v>
      </c>
      <c r="KR145" s="260">
        <f>+(IF(OR($B145=0,$C145=0,$D145=0,$DC$2&gt;$OE$1),0,IF(OR(KM145=0,KO145=0,KP145=0),0,MIN((VLOOKUP($D145,SALERYCODE,3,0))*(IF($D145=6,KP145,KO145))*((MIN((VLOOKUP($D145,SALERYCODE,5,0)),(IF($D145=6,KO145,KP145))))),MIN((VLOOKUP($D145,SALERYCODE,3,0)),(KM145+KN145))*(IF($D145=6,KP145,((MIN((VLOOKUP($D145,SALERYCODE,5,0)),KP145)))))))))/IF(AND($D145=2,'ראשי-פרטים כלליים וריכוז הוצאות'!$D$68&lt;&gt;4),1.2,1)</f>
        <v>0</v>
      </c>
      <c r="KS145" s="263"/>
      <c r="KT145" s="264"/>
      <c r="KU145" s="265"/>
      <c r="KV145" s="266"/>
      <c r="KW145" s="267">
        <f t="shared" si="246"/>
        <v>0</v>
      </c>
      <c r="KX145" s="260">
        <f>+(IF(OR($B145=0,$C145=0,$D145=0,$DC$2&gt;$OE$1),0,IF(OR(KS145=0,KU145=0,KV145=0),0,MIN((VLOOKUP($D145,SALERYCODE,3,0))*(IF($D145=6,KV145,KU145))*((MIN((VLOOKUP($D145,SALERYCODE,5,0)),(IF($D145=6,KU145,KV145))))),MIN((VLOOKUP($D145,SALERYCODE,3,0)),(KS145+KT145))*(IF($D145=6,KV145,((MIN((VLOOKUP($D145,SALERYCODE,5,0)),KV145)))))))))/IF(AND($D145=2,'ראשי-פרטים כלליים וריכוז הוצאות'!$D$68&lt;&gt;4),1.2,1)</f>
        <v>0</v>
      </c>
      <c r="KY145" s="263"/>
      <c r="KZ145" s="264"/>
      <c r="LA145" s="265"/>
      <c r="LB145" s="266"/>
      <c r="LC145" s="267">
        <f t="shared" si="247"/>
        <v>0</v>
      </c>
      <c r="LD145" s="260">
        <f>+(IF(OR($B145=0,$C145=0,$D145=0,$DC$2&gt;$OE$1),0,IF(OR(KY145=0,LA145=0,LB145=0),0,MIN((VLOOKUP($D145,SALERYCODE,3,0))*(IF($D145=6,LB145,LA145))*((MIN((VLOOKUP($D145,SALERYCODE,5,0)),(IF($D145=6,LA145,LB145))))),MIN((VLOOKUP($D145,SALERYCODE,3,0)),(KY145+KZ145))*(IF($D145=6,LB145,((MIN((VLOOKUP($D145,SALERYCODE,5,0)),LB145)))))))))/IF(AND($D145=2,'ראשי-פרטים כלליים וריכוז הוצאות'!$D$68&lt;&gt;4),1.2,1)</f>
        <v>0</v>
      </c>
      <c r="LE145" s="263"/>
      <c r="LF145" s="264"/>
      <c r="LG145" s="265"/>
      <c r="LH145" s="266"/>
      <c r="LI145" s="267">
        <f t="shared" si="248"/>
        <v>0</v>
      </c>
      <c r="LJ145" s="260">
        <f>+(IF(OR($B145=0,$C145=0,$D145=0,$DC$2&gt;$OE$1),0,IF(OR(LE145=0,LG145=0,LH145=0),0,MIN((VLOOKUP($D145,SALERYCODE,3,0))*(IF($D145=6,LH145,LG145))*((MIN((VLOOKUP($D145,SALERYCODE,5,0)),(IF($D145=6,LG145,LH145))))),MIN((VLOOKUP($D145,SALERYCODE,3,0)),(LE145+LF145))*(IF($D145=6,LH145,((MIN((VLOOKUP($D145,SALERYCODE,5,0)),LH145)))))))))/IF(AND($D145=2,'ראשי-פרטים כלליים וריכוז הוצאות'!$D$68&lt;&gt;4),1.2,1)</f>
        <v>0</v>
      </c>
      <c r="LK145" s="263"/>
      <c r="LL145" s="264"/>
      <c r="LM145" s="265"/>
      <c r="LN145" s="266"/>
      <c r="LO145" s="267">
        <f t="shared" si="249"/>
        <v>0</v>
      </c>
      <c r="LP145" s="260">
        <f>+(IF(OR($B145=0,$C145=0,$D145=0,$DC$2&gt;$OE$1),0,IF(OR(LK145=0,LM145=0,LN145=0),0,MIN((VLOOKUP($D145,SALERYCODE,3,0))*(IF($D145=6,LN145,LM145))*((MIN((VLOOKUP($D145,SALERYCODE,5,0)),(IF($D145=6,LM145,LN145))))),MIN((VLOOKUP($D145,SALERYCODE,3,0)),(LK145+LL145))*(IF($D145=6,LN145,((MIN((VLOOKUP($D145,SALERYCODE,5,0)),LN145)))))))))/IF(AND($D145=2,'ראשי-פרטים כלליים וריכוז הוצאות'!$D$68&lt;&gt;4),1.2,1)</f>
        <v>0</v>
      </c>
      <c r="LQ145" s="263"/>
      <c r="LR145" s="264"/>
      <c r="LS145" s="265"/>
      <c r="LT145" s="266"/>
      <c r="LU145" s="267">
        <f t="shared" si="250"/>
        <v>0</v>
      </c>
      <c r="LV145" s="260">
        <f>+(IF(OR($B145=0,$C145=0,$D145=0,$DC$2&gt;$OE$1),0,IF(OR(LQ145=0,LS145=0,LT145=0),0,MIN((VLOOKUP($D145,SALERYCODE,3,0))*(IF($D145=6,LT145,LS145))*((MIN((VLOOKUP($D145,SALERYCODE,5,0)),(IF($D145=6,LS145,LT145))))),MIN((VLOOKUP($D145,SALERYCODE,3,0)),(LQ145+LR145))*(IF($D145=6,LT145,((MIN((VLOOKUP($D145,SALERYCODE,5,0)),LT145)))))))))/IF(AND($D145=2,'ראשי-פרטים כלליים וריכוז הוצאות'!$D$68&lt;&gt;4),1.2,1)</f>
        <v>0</v>
      </c>
      <c r="LW145" s="263"/>
      <c r="LX145" s="264"/>
      <c r="LY145" s="265"/>
      <c r="LZ145" s="266"/>
      <c r="MA145" s="267">
        <f t="shared" si="251"/>
        <v>0</v>
      </c>
      <c r="MB145" s="260">
        <f>+(IF(OR($B145=0,$C145=0,$D145=0,$DC$2&gt;$OE$1),0,IF(OR(LW145=0,LY145=0,LZ145=0),0,MIN((VLOOKUP($D145,SALERYCODE,3,0))*(IF($D145=6,LZ145,LY145))*((MIN((VLOOKUP($D145,SALERYCODE,5,0)),(IF($D145=6,LY145,LZ145))))),MIN((VLOOKUP($D145,SALERYCODE,3,0)),(LW145+LX145))*(IF($D145=6,LZ145,((MIN((VLOOKUP($D145,SALERYCODE,5,0)),LZ145)))))))))/IF(AND($D145=2,'ראשי-פרטים כלליים וריכוז הוצאות'!$D$68&lt;&gt;4),1.2,1)</f>
        <v>0</v>
      </c>
      <c r="MC145" s="263"/>
      <c r="MD145" s="264"/>
      <c r="ME145" s="265"/>
      <c r="MF145" s="266"/>
      <c r="MG145" s="267">
        <f t="shared" si="252"/>
        <v>0</v>
      </c>
      <c r="MH145" s="260">
        <f>+(IF(OR($B145=0,$C145=0,$D145=0,$DC$2&gt;$OE$1),0,IF(OR(MC145=0,ME145=0,MF145=0),0,MIN((VLOOKUP($D145,SALERYCODE,3,0))*(IF($D145=6,MF145,ME145))*((MIN((VLOOKUP($D145,SALERYCODE,5,0)),(IF($D145=6,ME145,MF145))))),MIN((VLOOKUP($D145,SALERYCODE,3,0)),(MC145+MD145))*(IF($D145=6,MF145,((MIN((VLOOKUP($D145,SALERYCODE,5,0)),MF145)))))))))/IF(AND($D145=2,'ראשי-פרטים כלליים וריכוז הוצאות'!$D$68&lt;&gt;4),1.2,1)</f>
        <v>0</v>
      </c>
      <c r="MI145" s="263"/>
      <c r="MJ145" s="264"/>
      <c r="MK145" s="265"/>
      <c r="ML145" s="266"/>
      <c r="MM145" s="267">
        <f t="shared" si="253"/>
        <v>0</v>
      </c>
      <c r="MN145" s="260">
        <f>+(IF(OR($B145=0,$C145=0,$D145=0,$DC$2&gt;$OE$1),0,IF(OR(MI145=0,MK145=0,ML145=0),0,MIN((VLOOKUP($D145,SALERYCODE,3,0))*(IF($D145=6,ML145,MK145))*((MIN((VLOOKUP($D145,SALERYCODE,5,0)),(IF($D145=6,MK145,ML145))))),MIN((VLOOKUP($D145,SALERYCODE,3,0)),(MI145+MJ145))*(IF($D145=6,ML145,((MIN((VLOOKUP($D145,SALERYCODE,5,0)),ML145)))))))))/IF(AND($D145=2,'ראשי-פרטים כלליים וריכוז הוצאות'!$D$68&lt;&gt;4),1.2,1)</f>
        <v>0</v>
      </c>
      <c r="MO145" s="263"/>
      <c r="MP145" s="264"/>
      <c r="MQ145" s="265"/>
      <c r="MR145" s="266"/>
      <c r="MS145" s="267">
        <f t="shared" si="254"/>
        <v>0</v>
      </c>
      <c r="MT145" s="260">
        <f>+(IF(OR($B145=0,$C145=0,$D145=0,$DC$2&gt;$OE$1),0,IF(OR(MO145=0,MQ145=0,MR145=0),0,MIN((VLOOKUP($D145,SALERYCODE,3,0))*(IF($D145=6,MR145,MQ145))*((MIN((VLOOKUP($D145,SALERYCODE,5,0)),(IF($D145=6,MQ145,MR145))))),MIN((VLOOKUP($D145,SALERYCODE,3,0)),(MO145+MP145))*(IF($D145=6,MR145,((MIN((VLOOKUP($D145,SALERYCODE,5,0)),MR145)))))))))/IF(AND($D145=2,'ראשי-פרטים כלליים וריכוז הוצאות'!$D$68&lt;&gt;4),1.2,1)</f>
        <v>0</v>
      </c>
      <c r="MU145" s="263"/>
      <c r="MV145" s="264"/>
      <c r="MW145" s="265"/>
      <c r="MX145" s="266"/>
      <c r="MY145" s="267">
        <f t="shared" si="255"/>
        <v>0</v>
      </c>
      <c r="MZ145" s="260">
        <f>+(IF(OR($B145=0,$C145=0,$D145=0,$DC$2&gt;$OE$1),0,IF(OR(MU145=0,MW145=0,MX145=0),0,MIN((VLOOKUP($D145,SALERYCODE,3,0))*(IF($D145=6,MX145,MW145))*((MIN((VLOOKUP($D145,SALERYCODE,5,0)),(IF($D145=6,MW145,MX145))))),MIN((VLOOKUP($D145,SALERYCODE,3,0)),(MU145+MV145))*(IF($D145=6,MX145,((MIN((VLOOKUP($D145,SALERYCODE,5,0)),MX145)))))))))/IF(AND($D145=2,'ראשי-פרטים כלליים וריכוז הוצאות'!$D$68&lt;&gt;4),1.2,1)</f>
        <v>0</v>
      </c>
      <c r="NA145" s="263"/>
      <c r="NB145" s="264"/>
      <c r="NC145" s="265"/>
      <c r="ND145" s="266"/>
      <c r="NE145" s="267">
        <f t="shared" si="256"/>
        <v>0</v>
      </c>
      <c r="NF145" s="260">
        <f>+(IF(OR($B145=0,$C145=0,$D145=0,$DC$2&gt;$OE$1),0,IF(OR(NA145=0,NC145=0,ND145=0),0,MIN((VLOOKUP($D145,SALERYCODE,3,0))*(IF($D145=6,ND145,NC145))*((MIN((VLOOKUP($D145,SALERYCODE,5,0)),(IF($D145=6,NC145,ND145))))),MIN((VLOOKUP($D145,SALERYCODE,3,0)),(NA145+NB145))*(IF($D145=6,ND145,((MIN((VLOOKUP($D145,SALERYCODE,5,0)),ND145)))))))))/IF(AND($D145=2,'ראשי-פרטים כלליים וריכוז הוצאות'!$D$68&lt;&gt;4),1.2,1)</f>
        <v>0</v>
      </c>
      <c r="NG145" s="263"/>
      <c r="NH145" s="264"/>
      <c r="NI145" s="265"/>
      <c r="NJ145" s="266"/>
      <c r="NK145" s="267">
        <f t="shared" si="257"/>
        <v>0</v>
      </c>
      <c r="NL145" s="260">
        <f>+(IF(OR($B145=0,$C145=0,$D145=0,$DC$2&gt;$OE$1),0,IF(OR(NG145=0,NI145=0,NJ145=0),0,MIN((VLOOKUP($D145,SALERYCODE,3,0))*(IF($D145=6,NJ145,NI145))*((MIN((VLOOKUP($D145,SALERYCODE,5,0)),(IF($D145=6,NI145,NJ145))))),MIN((VLOOKUP($D145,SALERYCODE,3,0)),(NG145+NH145))*(IF($D145=6,NJ145,((MIN((VLOOKUP($D145,SALERYCODE,5,0)),NJ145)))))))))/IF(AND($D145=2,'ראשי-פרטים כלליים וריכוז הוצאות'!$D$68&lt;&gt;4),1.2,1)</f>
        <v>0</v>
      </c>
      <c r="NM145" s="263"/>
      <c r="NN145" s="264"/>
      <c r="NO145" s="265"/>
      <c r="NP145" s="266"/>
      <c r="NQ145" s="267">
        <f t="shared" si="258"/>
        <v>0</v>
      </c>
      <c r="NR145" s="260">
        <f>+(IF(OR($B145=0,$C145=0,$D145=0,$DC$2&gt;$OE$1),0,IF(OR(NM145=0,NO145=0,NP145=0),0,MIN((VLOOKUP($D145,SALERYCODE,3,0))*(IF($D145=6,NP145,NO145))*((MIN((VLOOKUP($D145,SALERYCODE,5,0)),(IF($D145=6,NO145,NP145))))),MIN((VLOOKUP($D145,SALERYCODE,3,0)),(NM145+NN145))*(IF($D145=6,NP145,((MIN((VLOOKUP($D145,SALERYCODE,5,0)),NP145)))))))))/IF(AND($D145=2,'ראשי-פרטים כלליים וריכוז הוצאות'!$D$68&lt;&gt;4),1.2,1)</f>
        <v>0</v>
      </c>
      <c r="NS145" s="263"/>
      <c r="NT145" s="264"/>
      <c r="NU145" s="265"/>
      <c r="NV145" s="266"/>
      <c r="NW145" s="267">
        <f t="shared" si="259"/>
        <v>0</v>
      </c>
      <c r="NX145" s="260">
        <f>+(IF(OR($B145=0,$C145=0,$D145=0,$DC$2&gt;$OE$1),0,IF(OR(NS145=0,NU145=0,NV145=0),0,MIN((VLOOKUP($D145,SALERYCODE,3,0))*(IF($D145=6,NV145,NU145))*((MIN((VLOOKUP($D145,SALERYCODE,5,0)),(IF($D145=6,NU145,NV145))))),MIN((VLOOKUP($D145,SALERYCODE,3,0)),(NS145+NT145))*(IF($D145=6,NV145,((MIN((VLOOKUP($D145,SALERYCODE,5,0)),NV145)))))))))/IF(AND($D145=2,'ראשי-פרטים כלליים וריכוז הוצאות'!$D$68&lt;&gt;4),1.2,1)</f>
        <v>0</v>
      </c>
      <c r="NY145" s="263"/>
      <c r="NZ145" s="264"/>
      <c r="OA145" s="265"/>
      <c r="OB145" s="266"/>
      <c r="OC145" s="267">
        <f t="shared" si="260"/>
        <v>0</v>
      </c>
      <c r="OD145" s="260">
        <f>+(IF(OR($B145=0,$C145=0,$D145=0,$DC$2&gt;$OE$1),0,IF(OR(NY145=0,OA145=0,OB145=0),0,MIN((VLOOKUP($D145,SALERYCODE,3,0))*(IF($D145=6,OB145,OA145))*((MIN((VLOOKUP($D145,SALERYCODE,5,0)),(IF($D145=6,OA145,OB145))))),MIN((VLOOKUP($D145,SALERYCODE,3,0)),(NY145+NZ145))*(IF($D145=6,OB145,((MIN((VLOOKUP($D145,SALERYCODE,5,0)),OB145)))))))))/IF(AND($D145=2,'ראשי-פרטים כלליים וריכוז הוצאות'!$D$68&lt;&gt;4),1.2,1)</f>
        <v>0</v>
      </c>
      <c r="OE145" s="275">
        <f t="shared" si="266"/>
        <v>0</v>
      </c>
      <c r="OF145" s="283">
        <f t="shared" si="267"/>
        <v>9.9999999999999995E-7</v>
      </c>
      <c r="OG145" s="276">
        <f t="shared" si="268"/>
        <v>0</v>
      </c>
      <c r="OH145" s="275">
        <f t="shared" si="269"/>
        <v>0</v>
      </c>
      <c r="OI145" s="275">
        <v>0</v>
      </c>
      <c r="OJ145" s="258">
        <f t="shared" si="270"/>
        <v>0</v>
      </c>
      <c r="OK145" s="284"/>
      <c r="OL145" s="116">
        <f>MIN(OJ145+OK145*OF145*OE145/$OL$1/IF(AND($D145=2,'ראשי-פרטים כלליים וריכוז הוצאות'!$D$68&lt;&gt;4),1.2,1),IF($D145&gt;0,VLOOKUP($D145,SALERYCODE,3,0)*12*OG145,0))</f>
        <v>0</v>
      </c>
      <c r="OM145" s="95">
        <f t="shared" si="261"/>
        <v>0</v>
      </c>
      <c r="ON145" s="11">
        <f t="shared" si="262"/>
        <v>0</v>
      </c>
      <c r="OO145" s="11">
        <f t="shared" si="263"/>
        <v>0</v>
      </c>
      <c r="OP145" s="22">
        <f t="shared" si="264"/>
        <v>0</v>
      </c>
      <c r="OQ145" s="11">
        <f t="shared" si="265"/>
        <v>0</v>
      </c>
      <c r="OR145" s="11" t="e">
        <f>#REF!</f>
        <v>#REF!</v>
      </c>
      <c r="OS145" s="35" t="e">
        <f>#REF!-OP145</f>
        <v>#REF!</v>
      </c>
      <c r="OT145" s="35" t="e">
        <f>OS145-#REF!</f>
        <v>#REF!</v>
      </c>
      <c r="OU145" s="43" t="e">
        <f>IF(AND(OP145&gt;0,(OS145=#REF!-OP145)),"מועסק פחות מ-10% מזמנו במופ","")</f>
        <v>#REF!</v>
      </c>
    </row>
    <row r="146" spans="1:411" ht="24" hidden="1" customHeight="1" outlineLevel="1" x14ac:dyDescent="0.2">
      <c r="A146" s="282">
        <v>143</v>
      </c>
      <c r="B146" s="269"/>
      <c r="C146" s="270"/>
      <c r="D146" s="271"/>
      <c r="E146" s="263"/>
      <c r="F146" s="264"/>
      <c r="G146" s="265"/>
      <c r="H146" s="266"/>
      <c r="I146" s="267">
        <f t="shared" si="196"/>
        <v>0</v>
      </c>
      <c r="J146" s="260">
        <f>(IF(OR($B146=0,$C146=0,$D146=0,$E$2&gt;$OE$1),0,IF(OR($E146=0,$G146=0,$H146=0),0,MIN((VLOOKUP($D146,SALERYCODE,3,0))*(IF($D146=6,$H146,$G146))*((MIN((VLOOKUP($D146,SALERYCODE,5,0)),(IF($D146=6,$G146,$H146))))),MIN((VLOOKUP($D146,SALERYCODE,3,0)),($E146+$F146))*(IF($D146=6,$H146,((MIN((VLOOKUP($D146,SALERYCODE,5,0)),$H146)))))))))/IF(AND($D146=2,'ראשי-פרטים כלליים וריכוז הוצאות'!$D$68&lt;&gt;4),1.2,1)</f>
        <v>0</v>
      </c>
      <c r="K146" s="263"/>
      <c r="L146" s="264"/>
      <c r="M146" s="265"/>
      <c r="N146" s="266"/>
      <c r="O146" s="267">
        <f t="shared" si="197"/>
        <v>0</v>
      </c>
      <c r="P146" s="260">
        <f>+(IF(OR($B146=0,$C146=0,$D146=0,$K$2&gt;$OE$1),0,IF(OR($K146=0,$M146=0,$N146=0),0,MIN((VLOOKUP($D146,SALERYCODE,3,0))*(IF($D146=6,$N146,$M146))*((MIN((VLOOKUP($D146,SALERYCODE,5,0)),(IF($D146=6,$M146,$N146))))),MIN((VLOOKUP($D146,SALERYCODE,3,0)),($K146+$L146))*(IF($D146=6,$N146,((MIN((VLOOKUP($D146,SALERYCODE,5,0)),$N146)))))))))/IF(AND($D146=2,'ראשי-פרטים כלליים וריכוז הוצאות'!$D$68&lt;&gt;4),1.2,1)</f>
        <v>0</v>
      </c>
      <c r="Q146" s="263"/>
      <c r="R146" s="264"/>
      <c r="S146" s="265"/>
      <c r="T146" s="266"/>
      <c r="U146" s="267">
        <f t="shared" si="198"/>
        <v>0</v>
      </c>
      <c r="V146" s="260">
        <f>+(IF(OR($B146=0,$C146=0,$D146=0,$Q$2&gt;$OE$1),0,IF(OR(Q146=0,S146=0,T146=0),0,MIN((VLOOKUP($D146,SALERYCODE,3,0))*(IF($D146=6,T146,S146))*((MIN((VLOOKUP($D146,SALERYCODE,5,0)),(IF($D146=6,S146,T146))))),MIN((VLOOKUP($D146,SALERYCODE,3,0)),(Q146+R146))*(IF($D146=6,T146,((MIN((VLOOKUP($D146,SALERYCODE,5,0)),T146)))))))))/IF(AND($D146=2,'ראשי-פרטים כלליים וריכוז הוצאות'!$D$68&lt;&gt;4),1.2,1)</f>
        <v>0</v>
      </c>
      <c r="W146" s="263"/>
      <c r="X146" s="264"/>
      <c r="Y146" s="265"/>
      <c r="Z146" s="266"/>
      <c r="AA146" s="267">
        <f t="shared" si="199"/>
        <v>0</v>
      </c>
      <c r="AB146" s="260">
        <f>+(IF(OR($B146=0,$C146=0,$D146=0,$W$2&gt;$OE$1),0,IF(OR(W146=0,Y146=0,Z146=0),0,MIN((VLOOKUP($D146,SALERYCODE,3,0))*(IF($D146=6,Z146,Y146))*((MIN((VLOOKUP($D146,SALERYCODE,5,0)),(IF($D146=6,Y146,Z146))))),MIN((VLOOKUP($D146,SALERYCODE,3,0)),(W146+X146))*(IF($D146=6,Z146,((MIN((VLOOKUP($D146,SALERYCODE,5,0)),Z146)))))))))/IF(AND($D146=2,'ראשי-פרטים כלליים וריכוז הוצאות'!$D$68&lt;&gt;4),1.2,1)</f>
        <v>0</v>
      </c>
      <c r="AC146" s="263"/>
      <c r="AD146" s="264"/>
      <c r="AE146" s="265"/>
      <c r="AF146" s="266"/>
      <c r="AG146" s="267">
        <f t="shared" si="200"/>
        <v>0</v>
      </c>
      <c r="AH146" s="260">
        <f>+(IF(OR($B146=0,$C146=0,$D146=0,$AC$2&gt;$OE$1),0,IF(OR(AC146=0,AE146=0,AF146=0),0,MIN((VLOOKUP($D146,SALERYCODE,3,0))*(IF($D146=6,AF146,AE146))*((MIN((VLOOKUP($D146,SALERYCODE,5,0)),(IF($D146=6,AE146,AF146))))),MIN((VLOOKUP($D146,SALERYCODE,3,0)),(AC146+AD146))*(IF($D146=6,AF146,((MIN((VLOOKUP($D146,SALERYCODE,5,0)),AF146)))))))))/IF(AND($D146=2,'ראשי-פרטים כלליים וריכוז הוצאות'!$D$68&lt;&gt;4),1.2,1)</f>
        <v>0</v>
      </c>
      <c r="AI146" s="263"/>
      <c r="AJ146" s="264"/>
      <c r="AK146" s="265"/>
      <c r="AL146" s="266"/>
      <c r="AM146" s="267">
        <f t="shared" si="201"/>
        <v>0</v>
      </c>
      <c r="AN146" s="260">
        <f>+(IF(OR($B146=0,$C146=0,$D146=0,$AI$2&gt;$OE$1),0,IF(OR(AI146=0,AK146=0,AL146=0),0,MIN((VLOOKUP($D146,SALERYCODE,3,0))*(IF($D146=6,AL146,AK146))*((MIN((VLOOKUP($D146,SALERYCODE,5,0)),(IF($D146=6,AK146,AL146))))),MIN((VLOOKUP($D146,SALERYCODE,3,0)),(AI146+AJ146))*(IF($D146=6,AL146,((MIN((VLOOKUP($D146,SALERYCODE,5,0)),AL146)))))))))/IF(AND($D146=2,'ראשי-פרטים כלליים וריכוז הוצאות'!$D$68&lt;&gt;4),1.2,1)</f>
        <v>0</v>
      </c>
      <c r="AO146" s="263"/>
      <c r="AP146" s="264"/>
      <c r="AQ146" s="265"/>
      <c r="AR146" s="266"/>
      <c r="AS146" s="267">
        <f t="shared" si="202"/>
        <v>0</v>
      </c>
      <c r="AT146" s="260">
        <f>+(IF(OR($B146=0,$C146=0,$D146=0,$AO$2&gt;$OE$1),0,IF(OR(AO146=0,AQ146=0,AR146=0),0,MIN((VLOOKUP($D146,SALERYCODE,3,0))*(IF($D146=6,AR146,AQ146))*((MIN((VLOOKUP($D146,SALERYCODE,5,0)),(IF($D146=6,AQ146,AR146))))),MIN((VLOOKUP($D146,SALERYCODE,3,0)),(AO146+AP146))*(IF($D146=6,AR146,((MIN((VLOOKUP($D146,SALERYCODE,5,0)),AR146)))))))))/IF(AND($D146=2,'ראשי-פרטים כלליים וריכוז הוצאות'!$D$68&lt;&gt;4),1.2,1)</f>
        <v>0</v>
      </c>
      <c r="AU146" s="263"/>
      <c r="AV146" s="264"/>
      <c r="AW146" s="265"/>
      <c r="AX146" s="266"/>
      <c r="AY146" s="267">
        <f t="shared" si="203"/>
        <v>0</v>
      </c>
      <c r="AZ146" s="260">
        <f>+(IF(OR($B146=0,$C146=0,$D146=0,$AU$2&gt;$OE$1),0,IF(OR(AU146=0,AW146=0,AX146=0),0,MIN((VLOOKUP($D146,SALERYCODE,3,0))*(IF($D146=6,AX146,AW146))*((MIN((VLOOKUP($D146,SALERYCODE,5,0)),(IF($D146=6,AW146,AX146))))),MIN((VLOOKUP($D146,SALERYCODE,3,0)),(AU146+AV146))*(IF($D146=6,AX146,((MIN((VLOOKUP($D146,SALERYCODE,5,0)),AX146)))))))))/IF(AND($D146=2,'ראשי-פרטים כלליים וריכוז הוצאות'!$D$68&lt;&gt;4),1.2,1)</f>
        <v>0</v>
      </c>
      <c r="BA146" s="263"/>
      <c r="BB146" s="264"/>
      <c r="BC146" s="265"/>
      <c r="BD146" s="266"/>
      <c r="BE146" s="267">
        <f t="shared" si="204"/>
        <v>0</v>
      </c>
      <c r="BF146" s="260">
        <f>+(IF(OR($B146=0,$C146=0,$D146=0,$BA$2&gt;$OE$1),0,IF(OR(BA146=0,BC146=0,BD146=0),0,MIN((VLOOKUP($D146,SALERYCODE,3,0))*(IF($D146=6,BD146,BC146))*((MIN((VLOOKUP($D146,SALERYCODE,5,0)),(IF($D146=6,BC146,BD146))))),MIN((VLOOKUP($D146,SALERYCODE,3,0)),(BA146+BB146))*(IF($D146=6,BD146,((MIN((VLOOKUP($D146,SALERYCODE,5,0)),BD146)))))))))/IF(AND($D146=2,'ראשי-פרטים כלליים וריכוז הוצאות'!$D$68&lt;&gt;4),1.2,1)</f>
        <v>0</v>
      </c>
      <c r="BG146" s="263"/>
      <c r="BH146" s="264"/>
      <c r="BI146" s="265"/>
      <c r="BJ146" s="266"/>
      <c r="BK146" s="267">
        <f t="shared" si="205"/>
        <v>0</v>
      </c>
      <c r="BL146" s="260">
        <f>+(IF(OR($B146=0,$C146=0,$D146=0,$BG$2&gt;$OE$1),0,IF(OR(BG146=0,BI146=0,BJ146=0),0,MIN((VLOOKUP($D146,SALERYCODE,3,0))*(IF($D146=6,BJ146,BI146))*((MIN((VLOOKUP($D146,SALERYCODE,5,0)),(IF($D146=6,BI146,BJ146))))),MIN((VLOOKUP($D146,SALERYCODE,3,0)),(BG146+BH146))*(IF($D146=6,BJ146,((MIN((VLOOKUP($D146,SALERYCODE,5,0)),BJ146)))))))))/IF(AND($D146=2,'ראשי-פרטים כלליים וריכוז הוצאות'!$D$68&lt;&gt;4),1.2,1)</f>
        <v>0</v>
      </c>
      <c r="BM146" s="263"/>
      <c r="BN146" s="264"/>
      <c r="BO146" s="265"/>
      <c r="BP146" s="266"/>
      <c r="BQ146" s="267">
        <f t="shared" si="206"/>
        <v>0</v>
      </c>
      <c r="BR146" s="260">
        <f>+(IF(OR($B146=0,$C146=0,$D146=0,$BM$2&gt;$OE$1),0,IF(OR(BM146=0,BO146=0,BP146=0),0,MIN((VLOOKUP($D146,SALERYCODE,3,0))*(IF($D146=6,BP146,BO146))*((MIN((VLOOKUP($D146,SALERYCODE,5,0)),(IF($D146=6,BO146,BP146))))),MIN((VLOOKUP($D146,SALERYCODE,3,0)),(BM146+BN146))*(IF($D146=6,BP146,((MIN((VLOOKUP($D146,SALERYCODE,5,0)),BP146)))))))))/IF(AND($D146=2,'ראשי-פרטים כלליים וריכוז הוצאות'!$D$68&lt;&gt;4),1.2,1)</f>
        <v>0</v>
      </c>
      <c r="BS146" s="263"/>
      <c r="BT146" s="264"/>
      <c r="BU146" s="265"/>
      <c r="BV146" s="266"/>
      <c r="BW146" s="267">
        <f t="shared" si="207"/>
        <v>0</v>
      </c>
      <c r="BX146" s="260">
        <f>+(IF(OR($B146=0,$C146=0,$D146=0,$BS$2&gt;$OE$1),0,IF(OR(BS146=0,BU146=0,BV146=0),0,MIN((VLOOKUP($D146,SALERYCODE,3,0))*(IF($D146=6,BV146,BU146))*((MIN((VLOOKUP($D146,SALERYCODE,5,0)),(IF($D146=6,BU146,BV146))))),MIN((VLOOKUP($D146,SALERYCODE,3,0)),(BS146+BT146))*(IF($D146=6,BV146,((MIN((VLOOKUP($D146,SALERYCODE,5,0)),BV146)))))))))/IF(AND($D146=2,'ראשי-פרטים כלליים וריכוז הוצאות'!$D$68&lt;&gt;4),1.2,1)</f>
        <v>0</v>
      </c>
      <c r="BY146" s="263"/>
      <c r="BZ146" s="264"/>
      <c r="CA146" s="265"/>
      <c r="CB146" s="266"/>
      <c r="CC146" s="267">
        <f t="shared" si="208"/>
        <v>0</v>
      </c>
      <c r="CD146" s="260">
        <f>+(IF(OR($B146=0,$C146=0,$D146=0,$BY$2&gt;$OE$1),0,IF(OR(BY146=0,CA146=0,CB146=0),0,MIN((VLOOKUP($D146,SALERYCODE,3,0))*(IF($D146=6,CB146,CA146))*((MIN((VLOOKUP($D146,SALERYCODE,5,0)),(IF($D146=6,CA146,CB146))))),MIN((VLOOKUP($D146,SALERYCODE,3,0)),(BY146+BZ146))*(IF($D146=6,CB146,((MIN((VLOOKUP($D146,SALERYCODE,5,0)),CB146)))))))))/IF(AND($D146=2,'ראשי-פרטים כלליים וריכוז הוצאות'!$D$68&lt;&gt;4),1.2,1)</f>
        <v>0</v>
      </c>
      <c r="CE146" s="263"/>
      <c r="CF146" s="264"/>
      <c r="CG146" s="265"/>
      <c r="CH146" s="266"/>
      <c r="CI146" s="267">
        <f t="shared" si="209"/>
        <v>0</v>
      </c>
      <c r="CJ146" s="260">
        <f>+(IF(OR($B146=0,$C146=0,$D146=0,$CE$2&gt;$OE$1),0,IF(OR(CE146=0,CG146=0,CH146=0),0,MIN((VLOOKUP($D146,SALERYCODE,3,0))*(IF($D146=6,CH146,CG146))*((MIN((VLOOKUP($D146,SALERYCODE,5,0)),(IF($D146=6,CG146,CH146))))),MIN((VLOOKUP($D146,SALERYCODE,3,0)),(CE146+CF146))*(IF($D146=6,CH146,((MIN((VLOOKUP($D146,SALERYCODE,5,0)),CH146)))))))))/IF(AND($D146=2,'ראשי-פרטים כלליים וריכוז הוצאות'!$D$68&lt;&gt;4),1.2,1)</f>
        <v>0</v>
      </c>
      <c r="CK146" s="263"/>
      <c r="CL146" s="264"/>
      <c r="CM146" s="265"/>
      <c r="CN146" s="266"/>
      <c r="CO146" s="267">
        <f t="shared" si="210"/>
        <v>0</v>
      </c>
      <c r="CP146" s="260">
        <f>+(IF(OR($B146=0,$C146=0,$D146=0,$CK$2&gt;$OE$1),0,IF(OR(CK146=0,CM146=0,CN146=0),0,MIN((VLOOKUP($D146,SALERYCODE,3,0))*(IF($D146=6,CN146,CM146))*((MIN((VLOOKUP($D146,SALERYCODE,5,0)),(IF($D146=6,CM146,CN146))))),MIN((VLOOKUP($D146,SALERYCODE,3,0)),(CK146+CL146))*(IF($D146=6,CN146,((MIN((VLOOKUP($D146,SALERYCODE,5,0)),CN146)))))))))/IF(AND($D146=2,'ראשי-פרטים כלליים וריכוז הוצאות'!$D$68&lt;&gt;4),1.2,1)</f>
        <v>0</v>
      </c>
      <c r="CQ146" s="263"/>
      <c r="CR146" s="264"/>
      <c r="CS146" s="265"/>
      <c r="CT146" s="266"/>
      <c r="CU146" s="267">
        <f t="shared" si="211"/>
        <v>0</v>
      </c>
      <c r="CV146" s="260">
        <f>+(IF(OR($B146=0,$C146=0,$D146=0,$CQ$2&gt;$OE$1),0,IF(OR(CQ146=0,CS146=0,CT146=0),0,MIN((VLOOKUP($D146,SALERYCODE,3,0))*(IF($D146=6,CT146,CS146))*((MIN((VLOOKUP($D146,SALERYCODE,5,0)),(IF($D146=6,CS146,CT146))))),MIN((VLOOKUP($D146,SALERYCODE,3,0)),(CQ146+CR146))*(IF($D146=6,CT146,((MIN((VLOOKUP($D146,SALERYCODE,5,0)),CT146)))))))))/IF(AND($D146=2,'ראשי-פרטים כלליים וריכוז הוצאות'!$D$68&lt;&gt;4),1.2,1)</f>
        <v>0</v>
      </c>
      <c r="CW146" s="263"/>
      <c r="CX146" s="264"/>
      <c r="CY146" s="265"/>
      <c r="CZ146" s="266"/>
      <c r="DA146" s="267">
        <f t="shared" si="212"/>
        <v>0</v>
      </c>
      <c r="DB146" s="260">
        <f>+(IF(OR($B146=0,$C146=0,$D146=0,$CW$2&gt;$OE$1),0,IF(OR(CW146=0,CY146=0,CZ146=0),0,MIN((VLOOKUP($D146,SALERYCODE,3,0))*(IF($D146=6,CZ146,CY146))*((MIN((VLOOKUP($D146,SALERYCODE,5,0)),(IF($D146=6,CY146,CZ146))))),MIN((VLOOKUP($D146,SALERYCODE,3,0)),(CW146+CX146))*(IF($D146=6,CZ146,((MIN((VLOOKUP($D146,SALERYCODE,5,0)),CZ146)))))))))/IF(AND($D146=2,'ראשי-פרטים כלליים וריכוז הוצאות'!$D$68&lt;&gt;4),1.2,1)</f>
        <v>0</v>
      </c>
      <c r="DC146" s="263"/>
      <c r="DD146" s="264"/>
      <c r="DE146" s="265"/>
      <c r="DF146" s="266"/>
      <c r="DG146" s="267">
        <f t="shared" si="213"/>
        <v>0</v>
      </c>
      <c r="DH146" s="260">
        <f>+(IF(OR($B146=0,$C146=0,$D146=0,$DC$2&gt;$OE$1),0,IF(OR(DC146=0,DE146=0,DF146=0),0,MIN((VLOOKUP($D146,SALERYCODE,3,0))*(IF($D146=6,DF146,DE146))*((MIN((VLOOKUP($D146,SALERYCODE,5,0)),(IF($D146=6,DE146,DF146))))),MIN((VLOOKUP($D146,SALERYCODE,3,0)),(DC146+DD146))*(IF($D146=6,DF146,((MIN((VLOOKUP($D146,SALERYCODE,5,0)),DF146)))))))))/IF(AND($D146=2,'ראשי-פרטים כלליים וריכוז הוצאות'!$D$68&lt;&gt;4),1.2,1)</f>
        <v>0</v>
      </c>
      <c r="DI146" s="263"/>
      <c r="DJ146" s="264"/>
      <c r="DK146" s="265"/>
      <c r="DL146" s="266"/>
      <c r="DM146" s="267">
        <f t="shared" si="214"/>
        <v>0</v>
      </c>
      <c r="DN146" s="260">
        <f>+(IF(OR($B146=0,$C146=0,$D146=0,$DC$2&gt;$OE$1),0,IF(OR(DI146=0,DK146=0,DL146=0),0,MIN((VLOOKUP($D146,SALERYCODE,3,0))*(IF($D146=6,DL146,DK146))*((MIN((VLOOKUP($D146,SALERYCODE,5,0)),(IF($D146=6,DK146,DL146))))),MIN((VLOOKUP($D146,SALERYCODE,3,0)),(DI146+DJ146))*(IF($D146=6,DL146,((MIN((VLOOKUP($D146,SALERYCODE,5,0)),DL146)))))))))/IF(AND($D146=2,'ראשי-פרטים כלליים וריכוז הוצאות'!$D$68&lt;&gt;4),1.2,1)</f>
        <v>0</v>
      </c>
      <c r="DO146" s="263"/>
      <c r="DP146" s="264"/>
      <c r="DQ146" s="265"/>
      <c r="DR146" s="266"/>
      <c r="DS146" s="267">
        <f t="shared" si="215"/>
        <v>0</v>
      </c>
      <c r="DT146" s="260">
        <f>+(IF(OR($B146=0,$C146=0,$D146=0,$DC$2&gt;$OE$1),0,IF(OR(DO146=0,DQ146=0,DR146=0),0,MIN((VLOOKUP($D146,SALERYCODE,3,0))*(IF($D146=6,DR146,DQ146))*((MIN((VLOOKUP($D146,SALERYCODE,5,0)),(IF($D146=6,DQ146,DR146))))),MIN((VLOOKUP($D146,SALERYCODE,3,0)),(DO146+DP146))*(IF($D146=6,DR146,((MIN((VLOOKUP($D146,SALERYCODE,5,0)),DR146)))))))))/IF(AND($D146=2,'ראשי-פרטים כלליים וריכוז הוצאות'!$D$68&lt;&gt;4),1.2,1)</f>
        <v>0</v>
      </c>
      <c r="DU146" s="263"/>
      <c r="DV146" s="264"/>
      <c r="DW146" s="265"/>
      <c r="DX146" s="266"/>
      <c r="DY146" s="267">
        <f t="shared" si="216"/>
        <v>0</v>
      </c>
      <c r="DZ146" s="260">
        <f>+(IF(OR($B146=0,$C146=0,$D146=0,$DC$2&gt;$OE$1),0,IF(OR(DU146=0,DW146=0,DX146=0),0,MIN((VLOOKUP($D146,SALERYCODE,3,0))*(IF($D146=6,DX146,DW146))*((MIN((VLOOKUP($D146,SALERYCODE,5,0)),(IF($D146=6,DW146,DX146))))),MIN((VLOOKUP($D146,SALERYCODE,3,0)),(DU146+DV146))*(IF($D146=6,DX146,((MIN((VLOOKUP($D146,SALERYCODE,5,0)),DX146)))))))))/IF(AND($D146=2,'ראשי-פרטים כלליים וריכוז הוצאות'!$D$68&lt;&gt;4),1.2,1)</f>
        <v>0</v>
      </c>
      <c r="EA146" s="263"/>
      <c r="EB146" s="264"/>
      <c r="EC146" s="265"/>
      <c r="ED146" s="266"/>
      <c r="EE146" s="267">
        <f t="shared" si="217"/>
        <v>0</v>
      </c>
      <c r="EF146" s="260">
        <f>+(IF(OR($B146=0,$C146=0,$D146=0,$DC$2&gt;$OE$1),0,IF(OR(EA146=0,EC146=0,ED146=0),0,MIN((VLOOKUP($D146,SALERYCODE,3,0))*(IF($D146=6,ED146,EC146))*((MIN((VLOOKUP($D146,SALERYCODE,5,0)),(IF($D146=6,EC146,ED146))))),MIN((VLOOKUP($D146,SALERYCODE,3,0)),(EA146+EB146))*(IF($D146=6,ED146,((MIN((VLOOKUP($D146,SALERYCODE,5,0)),ED146)))))))))/IF(AND($D146=2,'ראשי-פרטים כלליים וריכוז הוצאות'!$D$68&lt;&gt;4),1.2,1)</f>
        <v>0</v>
      </c>
      <c r="EG146" s="263"/>
      <c r="EH146" s="264"/>
      <c r="EI146" s="265"/>
      <c r="EJ146" s="266"/>
      <c r="EK146" s="267">
        <f t="shared" si="218"/>
        <v>0</v>
      </c>
      <c r="EL146" s="260">
        <f>+(IF(OR($B146=0,$C146=0,$D146=0,$DC$2&gt;$OE$1),0,IF(OR(EG146=0,EI146=0,EJ146=0),0,MIN((VLOOKUP($D146,SALERYCODE,3,0))*(IF($D146=6,EJ146,EI146))*((MIN((VLOOKUP($D146,SALERYCODE,5,0)),(IF($D146=6,EI146,EJ146))))),MIN((VLOOKUP($D146,SALERYCODE,3,0)),(EG146+EH146))*(IF($D146=6,EJ146,((MIN((VLOOKUP($D146,SALERYCODE,5,0)),EJ146)))))))))/IF(AND($D146=2,'ראשי-פרטים כלליים וריכוז הוצאות'!$D$68&lt;&gt;4),1.2,1)</f>
        <v>0</v>
      </c>
      <c r="EM146" s="263"/>
      <c r="EN146" s="264"/>
      <c r="EO146" s="265"/>
      <c r="EP146" s="266"/>
      <c r="EQ146" s="267">
        <f t="shared" si="219"/>
        <v>0</v>
      </c>
      <c r="ER146" s="260">
        <f>+(IF(OR($B146=0,$C146=0,$D146=0,$DC$2&gt;$OE$1),0,IF(OR(EM146=0,EO146=0,EP146=0),0,MIN((VLOOKUP($D146,SALERYCODE,3,0))*(IF($D146=6,EP146,EO146))*((MIN((VLOOKUP($D146,SALERYCODE,5,0)),(IF($D146=6,EO146,EP146))))),MIN((VLOOKUP($D146,SALERYCODE,3,0)),(EM146+EN146))*(IF($D146=6,EP146,((MIN((VLOOKUP($D146,SALERYCODE,5,0)),EP146)))))))))/IF(AND($D146=2,'ראשי-פרטים כלליים וריכוז הוצאות'!$D$68&lt;&gt;4),1.2,1)</f>
        <v>0</v>
      </c>
      <c r="ES146" s="263"/>
      <c r="ET146" s="264"/>
      <c r="EU146" s="265"/>
      <c r="EV146" s="266"/>
      <c r="EW146" s="267">
        <f t="shared" si="220"/>
        <v>0</v>
      </c>
      <c r="EX146" s="260">
        <f>+(IF(OR($B146=0,$C146=0,$D146=0,$DC$2&gt;$OE$1),0,IF(OR(ES146=0,EU146=0,EV146=0),0,MIN((VLOOKUP($D146,SALERYCODE,3,0))*(IF($D146=6,EV146,EU146))*((MIN((VLOOKUP($D146,SALERYCODE,5,0)),(IF($D146=6,EU146,EV146))))),MIN((VLOOKUP($D146,SALERYCODE,3,0)),(ES146+ET146))*(IF($D146=6,EV146,((MIN((VLOOKUP($D146,SALERYCODE,5,0)),EV146)))))))))/IF(AND($D146=2,'ראשי-פרטים כלליים וריכוז הוצאות'!$D$68&lt;&gt;4),1.2,1)</f>
        <v>0</v>
      </c>
      <c r="EY146" s="263"/>
      <c r="EZ146" s="264"/>
      <c r="FA146" s="265"/>
      <c r="FB146" s="266"/>
      <c r="FC146" s="267">
        <f t="shared" si="221"/>
        <v>0</v>
      </c>
      <c r="FD146" s="260">
        <f>+(IF(OR($B146=0,$C146=0,$D146=0,$DC$2&gt;$OE$1),0,IF(OR(EY146=0,FA146=0,FB146=0),0,MIN((VLOOKUP($D146,SALERYCODE,3,0))*(IF($D146=6,FB146,FA146))*((MIN((VLOOKUP($D146,SALERYCODE,5,0)),(IF($D146=6,FA146,FB146))))),MIN((VLOOKUP($D146,SALERYCODE,3,0)),(EY146+EZ146))*(IF($D146=6,FB146,((MIN((VLOOKUP($D146,SALERYCODE,5,0)),FB146)))))))))/IF(AND($D146=2,'ראשי-פרטים כלליים וריכוז הוצאות'!$D$68&lt;&gt;4),1.2,1)</f>
        <v>0</v>
      </c>
      <c r="FE146" s="263"/>
      <c r="FF146" s="264"/>
      <c r="FG146" s="265"/>
      <c r="FH146" s="266"/>
      <c r="FI146" s="267">
        <f t="shared" si="222"/>
        <v>0</v>
      </c>
      <c r="FJ146" s="260">
        <f>+(IF(OR($B146=0,$C146=0,$D146=0,$DC$2&gt;$OE$1),0,IF(OR(FE146=0,FG146=0,FH146=0),0,MIN((VLOOKUP($D146,SALERYCODE,3,0))*(IF($D146=6,FH146,FG146))*((MIN((VLOOKUP($D146,SALERYCODE,5,0)),(IF($D146=6,FG146,FH146))))),MIN((VLOOKUP($D146,SALERYCODE,3,0)),(FE146+FF146))*(IF($D146=6,FH146,((MIN((VLOOKUP($D146,SALERYCODE,5,0)),FH146)))))))))/IF(AND($D146=2,'ראשי-פרטים כלליים וריכוז הוצאות'!$D$68&lt;&gt;4),1.2,1)</f>
        <v>0</v>
      </c>
      <c r="FK146" s="263"/>
      <c r="FL146" s="264"/>
      <c r="FM146" s="265"/>
      <c r="FN146" s="266"/>
      <c r="FO146" s="267">
        <f t="shared" si="223"/>
        <v>0</v>
      </c>
      <c r="FP146" s="260">
        <f>+(IF(OR($B146=0,$C146=0,$D146=0,$DC$2&gt;$OE$1),0,IF(OR(FK146=0,FM146=0,FN146=0),0,MIN((VLOOKUP($D146,SALERYCODE,3,0))*(IF($D146=6,FN146,FM146))*((MIN((VLOOKUP($D146,SALERYCODE,5,0)),(IF($D146=6,FM146,FN146))))),MIN((VLOOKUP($D146,SALERYCODE,3,0)),(FK146+FL146))*(IF($D146=6,FN146,((MIN((VLOOKUP($D146,SALERYCODE,5,0)),FN146)))))))))/IF(AND($D146=2,'ראשי-פרטים כלליים וריכוז הוצאות'!$D$68&lt;&gt;4),1.2,1)</f>
        <v>0</v>
      </c>
      <c r="FQ146" s="263"/>
      <c r="FR146" s="264"/>
      <c r="FS146" s="265"/>
      <c r="FT146" s="266"/>
      <c r="FU146" s="267">
        <f t="shared" si="224"/>
        <v>0</v>
      </c>
      <c r="FV146" s="260">
        <f>+(IF(OR($B146=0,$C146=0,$D146=0,$DC$2&gt;$OE$1),0,IF(OR(FQ146=0,FS146=0,FT146=0),0,MIN((VLOOKUP($D146,SALERYCODE,3,0))*(IF($D146=6,FT146,FS146))*((MIN((VLOOKUP($D146,SALERYCODE,5,0)),(IF($D146=6,FS146,FT146))))),MIN((VLOOKUP($D146,SALERYCODE,3,0)),(FQ146+FR146))*(IF($D146=6,FT146,((MIN((VLOOKUP($D146,SALERYCODE,5,0)),FT146)))))))))/IF(AND($D146=2,'ראשי-פרטים כלליים וריכוז הוצאות'!$D$68&lt;&gt;4),1.2,1)</f>
        <v>0</v>
      </c>
      <c r="FW146" s="263"/>
      <c r="FX146" s="264"/>
      <c r="FY146" s="265"/>
      <c r="FZ146" s="266"/>
      <c r="GA146" s="267">
        <f t="shared" si="225"/>
        <v>0</v>
      </c>
      <c r="GB146" s="260">
        <f>+(IF(OR($B146=0,$C146=0,$D146=0,$DC$2&gt;$OE$1),0,IF(OR(FW146=0,FY146=0,FZ146=0),0,MIN((VLOOKUP($D146,SALERYCODE,3,0))*(IF($D146=6,FZ146,FY146))*((MIN((VLOOKUP($D146,SALERYCODE,5,0)),(IF($D146=6,FY146,FZ146))))),MIN((VLOOKUP($D146,SALERYCODE,3,0)),(FW146+FX146))*(IF($D146=6,FZ146,((MIN((VLOOKUP($D146,SALERYCODE,5,0)),FZ146)))))))))/IF(AND($D146=2,'ראשי-פרטים כלליים וריכוז הוצאות'!$D$68&lt;&gt;4),1.2,1)</f>
        <v>0</v>
      </c>
      <c r="GC146" s="263"/>
      <c r="GD146" s="264"/>
      <c r="GE146" s="265"/>
      <c r="GF146" s="266"/>
      <c r="GG146" s="267">
        <f t="shared" si="226"/>
        <v>0</v>
      </c>
      <c r="GH146" s="260">
        <f>+(IF(OR($B146=0,$C146=0,$D146=0,$DC$2&gt;$OE$1),0,IF(OR(GC146=0,GE146=0,GF146=0),0,MIN((VLOOKUP($D146,SALERYCODE,3,0))*(IF($D146=6,GF146,GE146))*((MIN((VLOOKUP($D146,SALERYCODE,5,0)),(IF($D146=6,GE146,GF146))))),MIN((VLOOKUP($D146,SALERYCODE,3,0)),(GC146+GD146))*(IF($D146=6,GF146,((MIN((VLOOKUP($D146,SALERYCODE,5,0)),GF146)))))))))/IF(AND($D146=2,'ראשי-פרטים כלליים וריכוז הוצאות'!$D$68&lt;&gt;4),1.2,1)</f>
        <v>0</v>
      </c>
      <c r="GI146" s="263"/>
      <c r="GJ146" s="264"/>
      <c r="GK146" s="265"/>
      <c r="GL146" s="266"/>
      <c r="GM146" s="267">
        <f t="shared" si="227"/>
        <v>0</v>
      </c>
      <c r="GN146" s="260">
        <f>+(IF(OR($B146=0,$C146=0,$D146=0,$DC$2&gt;$OE$1),0,IF(OR(GI146=0,GK146=0,GL146=0),0,MIN((VLOOKUP($D146,SALERYCODE,3,0))*(IF($D146=6,GL146,GK146))*((MIN((VLOOKUP($D146,SALERYCODE,5,0)),(IF($D146=6,GK146,GL146))))),MIN((VLOOKUP($D146,SALERYCODE,3,0)),(GI146+GJ146))*(IF($D146=6,GL146,((MIN((VLOOKUP($D146,SALERYCODE,5,0)),GL146)))))))))/IF(AND($D146=2,'ראשי-פרטים כלליים וריכוז הוצאות'!$D$68&lt;&gt;4),1.2,1)</f>
        <v>0</v>
      </c>
      <c r="GO146" s="263"/>
      <c r="GP146" s="264"/>
      <c r="GQ146" s="265"/>
      <c r="GR146" s="266"/>
      <c r="GS146" s="267">
        <f t="shared" si="228"/>
        <v>0</v>
      </c>
      <c r="GT146" s="260">
        <f>+(IF(OR($B146=0,$C146=0,$D146=0,$DC$2&gt;$OE$1),0,IF(OR(GO146=0,GQ146=0,GR146=0),0,MIN((VLOOKUP($D146,SALERYCODE,3,0))*(IF($D146=6,GR146,GQ146))*((MIN((VLOOKUP($D146,SALERYCODE,5,0)),(IF($D146=6,GQ146,GR146))))),MIN((VLOOKUP($D146,SALERYCODE,3,0)),(GO146+GP146))*(IF($D146=6,GR146,((MIN((VLOOKUP($D146,SALERYCODE,5,0)),GR146)))))))))/IF(AND($D146=2,'ראשי-פרטים כלליים וריכוז הוצאות'!$D$68&lt;&gt;4),1.2,1)</f>
        <v>0</v>
      </c>
      <c r="GU146" s="263"/>
      <c r="GV146" s="264"/>
      <c r="GW146" s="265"/>
      <c r="GX146" s="266"/>
      <c r="GY146" s="267">
        <f t="shared" si="229"/>
        <v>0</v>
      </c>
      <c r="GZ146" s="260">
        <f>+(IF(OR($B146=0,$C146=0,$D146=0,$DC$2&gt;$OE$1),0,IF(OR(GU146=0,GW146=0,GX146=0),0,MIN((VLOOKUP($D146,SALERYCODE,3,0))*(IF($D146=6,GX146,GW146))*((MIN((VLOOKUP($D146,SALERYCODE,5,0)),(IF($D146=6,GW146,GX146))))),MIN((VLOOKUP($D146,SALERYCODE,3,0)),(GU146+GV146))*(IF($D146=6,GX146,((MIN((VLOOKUP($D146,SALERYCODE,5,0)),GX146)))))))))/IF(AND($D146=2,'ראשי-פרטים כלליים וריכוז הוצאות'!$D$68&lt;&gt;4),1.2,1)</f>
        <v>0</v>
      </c>
      <c r="HA146" s="263"/>
      <c r="HB146" s="264"/>
      <c r="HC146" s="265"/>
      <c r="HD146" s="266"/>
      <c r="HE146" s="267">
        <f t="shared" si="230"/>
        <v>0</v>
      </c>
      <c r="HF146" s="260">
        <f>+(IF(OR($B146=0,$C146=0,$D146=0,$DC$2&gt;$OE$1),0,IF(OR(HA146=0,HC146=0,HD146=0),0,MIN((VLOOKUP($D146,SALERYCODE,3,0))*(IF($D146=6,HD146,HC146))*((MIN((VLOOKUP($D146,SALERYCODE,5,0)),(IF($D146=6,HC146,HD146))))),MIN((VLOOKUP($D146,SALERYCODE,3,0)),(HA146+HB146))*(IF($D146=6,HD146,((MIN((VLOOKUP($D146,SALERYCODE,5,0)),HD146)))))))))/IF(AND($D146=2,'ראשי-פרטים כלליים וריכוז הוצאות'!$D$68&lt;&gt;4),1.2,1)</f>
        <v>0</v>
      </c>
      <c r="HG146" s="263"/>
      <c r="HH146" s="264"/>
      <c r="HI146" s="265"/>
      <c r="HJ146" s="266"/>
      <c r="HK146" s="267">
        <f t="shared" si="231"/>
        <v>0</v>
      </c>
      <c r="HL146" s="260">
        <f>+(IF(OR($B146=0,$C146=0,$D146=0,$DC$2&gt;$OE$1),0,IF(OR(HG146=0,HI146=0,HJ146=0),0,MIN((VLOOKUP($D146,SALERYCODE,3,0))*(IF($D146=6,HJ146,HI146))*((MIN((VLOOKUP($D146,SALERYCODE,5,0)),(IF($D146=6,HI146,HJ146))))),MIN((VLOOKUP($D146,SALERYCODE,3,0)),(HG146+HH146))*(IF($D146=6,HJ146,((MIN((VLOOKUP($D146,SALERYCODE,5,0)),HJ146)))))))))/IF(AND($D146=2,'ראשי-פרטים כלליים וריכוז הוצאות'!$D$68&lt;&gt;4),1.2,1)</f>
        <v>0</v>
      </c>
      <c r="HM146" s="263"/>
      <c r="HN146" s="264"/>
      <c r="HO146" s="265"/>
      <c r="HP146" s="266"/>
      <c r="HQ146" s="267">
        <f t="shared" si="232"/>
        <v>0</v>
      </c>
      <c r="HR146" s="260">
        <f>+(IF(OR($B146=0,$C146=0,$D146=0,$DC$2&gt;$OE$1),0,IF(OR(HM146=0,HO146=0,HP146=0),0,MIN((VLOOKUP($D146,SALERYCODE,3,0))*(IF($D146=6,HP146,HO146))*((MIN((VLOOKUP($D146,SALERYCODE,5,0)),(IF($D146=6,HO146,HP146))))),MIN((VLOOKUP($D146,SALERYCODE,3,0)),(HM146+HN146))*(IF($D146=6,HP146,((MIN((VLOOKUP($D146,SALERYCODE,5,0)),HP146)))))))))/IF(AND($D146=2,'ראשי-פרטים כלליים וריכוז הוצאות'!$D$68&lt;&gt;4),1.2,1)</f>
        <v>0</v>
      </c>
      <c r="HS146" s="263"/>
      <c r="HT146" s="264"/>
      <c r="HU146" s="265"/>
      <c r="HV146" s="266"/>
      <c r="HW146" s="267">
        <f t="shared" si="233"/>
        <v>0</v>
      </c>
      <c r="HX146" s="260">
        <f>+(IF(OR($B146=0,$C146=0,$D146=0,$DC$2&gt;$OE$1),0,IF(OR(HS146=0,HU146=0,HV146=0),0,MIN((VLOOKUP($D146,SALERYCODE,3,0))*(IF($D146=6,HV146,HU146))*((MIN((VLOOKUP($D146,SALERYCODE,5,0)),(IF($D146=6,HU146,HV146))))),MIN((VLOOKUP($D146,SALERYCODE,3,0)),(HS146+HT146))*(IF($D146=6,HV146,((MIN((VLOOKUP($D146,SALERYCODE,5,0)),HV146)))))))))/IF(AND($D146=2,'ראשי-פרטים כלליים וריכוז הוצאות'!$D$68&lt;&gt;4),1.2,1)</f>
        <v>0</v>
      </c>
      <c r="HY146" s="263"/>
      <c r="HZ146" s="264"/>
      <c r="IA146" s="265"/>
      <c r="IB146" s="266"/>
      <c r="IC146" s="267">
        <f t="shared" si="234"/>
        <v>0</v>
      </c>
      <c r="ID146" s="260">
        <f>+(IF(OR($B146=0,$C146=0,$D146=0,$DC$2&gt;$OE$1),0,IF(OR(HY146=0,IA146=0,IB146=0),0,MIN((VLOOKUP($D146,SALERYCODE,3,0))*(IF($D146=6,IB146,IA146))*((MIN((VLOOKUP($D146,SALERYCODE,5,0)),(IF($D146=6,IA146,IB146))))),MIN((VLOOKUP($D146,SALERYCODE,3,0)),(HY146+HZ146))*(IF($D146=6,IB146,((MIN((VLOOKUP($D146,SALERYCODE,5,0)),IB146)))))))))/IF(AND($D146=2,'ראשי-פרטים כלליים וריכוז הוצאות'!$D$68&lt;&gt;4),1.2,1)</f>
        <v>0</v>
      </c>
      <c r="IE146" s="263"/>
      <c r="IF146" s="264"/>
      <c r="IG146" s="265"/>
      <c r="IH146" s="266"/>
      <c r="II146" s="267">
        <f t="shared" si="235"/>
        <v>0</v>
      </c>
      <c r="IJ146" s="260">
        <f>+(IF(OR($B146=0,$C146=0,$D146=0,$DC$2&gt;$OE$1),0,IF(OR(IE146=0,IG146=0,IH146=0),0,MIN((VLOOKUP($D146,SALERYCODE,3,0))*(IF($D146=6,IH146,IG146))*((MIN((VLOOKUP($D146,SALERYCODE,5,0)),(IF($D146=6,IG146,IH146))))),MIN((VLOOKUP($D146,SALERYCODE,3,0)),(IE146+IF146))*(IF($D146=6,IH146,((MIN((VLOOKUP($D146,SALERYCODE,5,0)),IH146)))))))))/IF(AND($D146=2,'ראשי-פרטים כלליים וריכוז הוצאות'!$D$68&lt;&gt;4),1.2,1)</f>
        <v>0</v>
      </c>
      <c r="IK146" s="263"/>
      <c r="IL146" s="264"/>
      <c r="IM146" s="265"/>
      <c r="IN146" s="266"/>
      <c r="IO146" s="267">
        <f t="shared" si="236"/>
        <v>0</v>
      </c>
      <c r="IP146" s="260">
        <f>+(IF(OR($B146=0,$C146=0,$D146=0,$DC$2&gt;$OE$1),0,IF(OR(IK146=0,IM146=0,IN146=0),0,MIN((VLOOKUP($D146,SALERYCODE,3,0))*(IF($D146=6,IN146,IM146))*((MIN((VLOOKUP($D146,SALERYCODE,5,0)),(IF($D146=6,IM146,IN146))))),MIN((VLOOKUP($D146,SALERYCODE,3,0)),(IK146+IL146))*(IF($D146=6,IN146,((MIN((VLOOKUP($D146,SALERYCODE,5,0)),IN146)))))))))/IF(AND($D146=2,'ראשי-פרטים כלליים וריכוז הוצאות'!$D$68&lt;&gt;4),1.2,1)</f>
        <v>0</v>
      </c>
      <c r="IQ146" s="263"/>
      <c r="IR146" s="264"/>
      <c r="IS146" s="265"/>
      <c r="IT146" s="266"/>
      <c r="IU146" s="267">
        <f t="shared" si="237"/>
        <v>0</v>
      </c>
      <c r="IV146" s="260">
        <f>+(IF(OR($B146=0,$C146=0,$D146=0,$DC$2&gt;$OE$1),0,IF(OR(IQ146=0,IS146=0,IT146=0),0,MIN((VLOOKUP($D146,SALERYCODE,3,0))*(IF($D146=6,IT146,IS146))*((MIN((VLOOKUP($D146,SALERYCODE,5,0)),(IF($D146=6,IS146,IT146))))),MIN((VLOOKUP($D146,SALERYCODE,3,0)),(IQ146+IR146))*(IF($D146=6,IT146,((MIN((VLOOKUP($D146,SALERYCODE,5,0)),IT146)))))))))/IF(AND($D146=2,'ראשי-פרטים כלליים וריכוז הוצאות'!$D$68&lt;&gt;4),1.2,1)</f>
        <v>0</v>
      </c>
      <c r="IW146" s="263"/>
      <c r="IX146" s="264"/>
      <c r="IY146" s="265"/>
      <c r="IZ146" s="266"/>
      <c r="JA146" s="267">
        <f t="shared" si="238"/>
        <v>0</v>
      </c>
      <c r="JB146" s="260">
        <f>+(IF(OR($B146=0,$C146=0,$D146=0,$DC$2&gt;$OE$1),0,IF(OR(IW146=0,IY146=0,IZ146=0),0,MIN((VLOOKUP($D146,SALERYCODE,3,0))*(IF($D146=6,IZ146,IY146))*((MIN((VLOOKUP($D146,SALERYCODE,5,0)),(IF($D146=6,IY146,IZ146))))),MIN((VLOOKUP($D146,SALERYCODE,3,0)),(IW146+IX146))*(IF($D146=6,IZ146,((MIN((VLOOKUP($D146,SALERYCODE,5,0)),IZ146)))))))))/IF(AND($D146=2,'ראשי-פרטים כלליים וריכוז הוצאות'!$D$68&lt;&gt;4),1.2,1)</f>
        <v>0</v>
      </c>
      <c r="JC146" s="263"/>
      <c r="JD146" s="264"/>
      <c r="JE146" s="265"/>
      <c r="JF146" s="266"/>
      <c r="JG146" s="267">
        <f t="shared" si="239"/>
        <v>0</v>
      </c>
      <c r="JH146" s="260">
        <f>+(IF(OR($B146=0,$C146=0,$D146=0,$DC$2&gt;$OE$1),0,IF(OR(JC146=0,JE146=0,JF146=0),0,MIN((VLOOKUP($D146,SALERYCODE,3,0))*(IF($D146=6,JF146,JE146))*((MIN((VLOOKUP($D146,SALERYCODE,5,0)),(IF($D146=6,JE146,JF146))))),MIN((VLOOKUP($D146,SALERYCODE,3,0)),(JC146+JD146))*(IF($D146=6,JF146,((MIN((VLOOKUP($D146,SALERYCODE,5,0)),JF146)))))))))/IF(AND($D146=2,'ראשי-פרטים כלליים וריכוז הוצאות'!$D$68&lt;&gt;4),1.2,1)</f>
        <v>0</v>
      </c>
      <c r="JI146" s="263"/>
      <c r="JJ146" s="264"/>
      <c r="JK146" s="265"/>
      <c r="JL146" s="266"/>
      <c r="JM146" s="267">
        <f t="shared" si="240"/>
        <v>0</v>
      </c>
      <c r="JN146" s="260">
        <f>+(IF(OR($B146=0,$C146=0,$D146=0,$DC$2&gt;$OE$1),0,IF(OR(JI146=0,JK146=0,JL146=0),0,MIN((VLOOKUP($D146,SALERYCODE,3,0))*(IF($D146=6,JL146,JK146))*((MIN((VLOOKUP($D146,SALERYCODE,5,0)),(IF($D146=6,JK146,JL146))))),MIN((VLOOKUP($D146,SALERYCODE,3,0)),(JI146+JJ146))*(IF($D146=6,JL146,((MIN((VLOOKUP($D146,SALERYCODE,5,0)),JL146)))))))))/IF(AND($D146=2,'ראשי-פרטים כלליים וריכוז הוצאות'!$D$68&lt;&gt;4),1.2,1)</f>
        <v>0</v>
      </c>
      <c r="JO146" s="263"/>
      <c r="JP146" s="264"/>
      <c r="JQ146" s="265"/>
      <c r="JR146" s="266"/>
      <c r="JS146" s="267">
        <f t="shared" si="241"/>
        <v>0</v>
      </c>
      <c r="JT146" s="260">
        <f>+(IF(OR($B146=0,$C146=0,$D146=0,$DC$2&gt;$OE$1),0,IF(OR(JO146=0,JQ146=0,JR146=0),0,MIN((VLOOKUP($D146,SALERYCODE,3,0))*(IF($D146=6,JR146,JQ146))*((MIN((VLOOKUP($D146,SALERYCODE,5,0)),(IF($D146=6,JQ146,JR146))))),MIN((VLOOKUP($D146,SALERYCODE,3,0)),(JO146+JP146))*(IF($D146=6,JR146,((MIN((VLOOKUP($D146,SALERYCODE,5,0)),JR146)))))))))/IF(AND($D146=2,'ראשי-פרטים כלליים וריכוז הוצאות'!$D$68&lt;&gt;4),1.2,1)</f>
        <v>0</v>
      </c>
      <c r="JU146" s="263"/>
      <c r="JV146" s="264"/>
      <c r="JW146" s="265"/>
      <c r="JX146" s="266"/>
      <c r="JY146" s="267">
        <f t="shared" si="242"/>
        <v>0</v>
      </c>
      <c r="JZ146" s="260">
        <f>+(IF(OR($B146=0,$C146=0,$D146=0,$DC$2&gt;$OE$1),0,IF(OR(JU146=0,JW146=0,JX146=0),0,MIN((VLOOKUP($D146,SALERYCODE,3,0))*(IF($D146=6,JX146,JW146))*((MIN((VLOOKUP($D146,SALERYCODE,5,0)),(IF($D146=6,JW146,JX146))))),MIN((VLOOKUP($D146,SALERYCODE,3,0)),(JU146+JV146))*(IF($D146=6,JX146,((MIN((VLOOKUP($D146,SALERYCODE,5,0)),JX146)))))))))/IF(AND($D146=2,'ראשי-פרטים כלליים וריכוז הוצאות'!$D$68&lt;&gt;4),1.2,1)</f>
        <v>0</v>
      </c>
      <c r="KA146" s="263"/>
      <c r="KB146" s="264"/>
      <c r="KC146" s="265"/>
      <c r="KD146" s="266"/>
      <c r="KE146" s="267">
        <f t="shared" si="243"/>
        <v>0</v>
      </c>
      <c r="KF146" s="260">
        <f>+(IF(OR($B146=0,$C146=0,$D146=0,$DC$2&gt;$OE$1),0,IF(OR(KA146=0,KC146=0,KD146=0),0,MIN((VLOOKUP($D146,SALERYCODE,3,0))*(IF($D146=6,KD146,KC146))*((MIN((VLOOKUP($D146,SALERYCODE,5,0)),(IF($D146=6,KC146,KD146))))),MIN((VLOOKUP($D146,SALERYCODE,3,0)),(KA146+KB146))*(IF($D146=6,KD146,((MIN((VLOOKUP($D146,SALERYCODE,5,0)),KD146)))))))))/IF(AND($D146=2,'ראשי-פרטים כלליים וריכוז הוצאות'!$D$68&lt;&gt;4),1.2,1)</f>
        <v>0</v>
      </c>
      <c r="KG146" s="263"/>
      <c r="KH146" s="264"/>
      <c r="KI146" s="265"/>
      <c r="KJ146" s="266"/>
      <c r="KK146" s="267">
        <f t="shared" si="244"/>
        <v>0</v>
      </c>
      <c r="KL146" s="260">
        <f>+(IF(OR($B146=0,$C146=0,$D146=0,$DC$2&gt;$OE$1),0,IF(OR(KG146=0,KI146=0,KJ146=0),0,MIN((VLOOKUP($D146,SALERYCODE,3,0))*(IF($D146=6,KJ146,KI146))*((MIN((VLOOKUP($D146,SALERYCODE,5,0)),(IF($D146=6,KI146,KJ146))))),MIN((VLOOKUP($D146,SALERYCODE,3,0)),(KG146+KH146))*(IF($D146=6,KJ146,((MIN((VLOOKUP($D146,SALERYCODE,5,0)),KJ146)))))))))/IF(AND($D146=2,'ראשי-פרטים כלליים וריכוז הוצאות'!$D$68&lt;&gt;4),1.2,1)</f>
        <v>0</v>
      </c>
      <c r="KM146" s="263"/>
      <c r="KN146" s="264"/>
      <c r="KO146" s="265"/>
      <c r="KP146" s="266"/>
      <c r="KQ146" s="267">
        <f t="shared" si="245"/>
        <v>0</v>
      </c>
      <c r="KR146" s="260">
        <f>+(IF(OR($B146=0,$C146=0,$D146=0,$DC$2&gt;$OE$1),0,IF(OR(KM146=0,KO146=0,KP146=0),0,MIN((VLOOKUP($D146,SALERYCODE,3,0))*(IF($D146=6,KP146,KO146))*((MIN((VLOOKUP($D146,SALERYCODE,5,0)),(IF($D146=6,KO146,KP146))))),MIN((VLOOKUP($D146,SALERYCODE,3,0)),(KM146+KN146))*(IF($D146=6,KP146,((MIN((VLOOKUP($D146,SALERYCODE,5,0)),KP146)))))))))/IF(AND($D146=2,'ראשי-פרטים כלליים וריכוז הוצאות'!$D$68&lt;&gt;4),1.2,1)</f>
        <v>0</v>
      </c>
      <c r="KS146" s="263"/>
      <c r="KT146" s="264"/>
      <c r="KU146" s="265"/>
      <c r="KV146" s="266"/>
      <c r="KW146" s="267">
        <f t="shared" si="246"/>
        <v>0</v>
      </c>
      <c r="KX146" s="260">
        <f>+(IF(OR($B146=0,$C146=0,$D146=0,$DC$2&gt;$OE$1),0,IF(OR(KS146=0,KU146=0,KV146=0),0,MIN((VLOOKUP($D146,SALERYCODE,3,0))*(IF($D146=6,KV146,KU146))*((MIN((VLOOKUP($D146,SALERYCODE,5,0)),(IF($D146=6,KU146,KV146))))),MIN((VLOOKUP($D146,SALERYCODE,3,0)),(KS146+KT146))*(IF($D146=6,KV146,((MIN((VLOOKUP($D146,SALERYCODE,5,0)),KV146)))))))))/IF(AND($D146=2,'ראשי-פרטים כלליים וריכוז הוצאות'!$D$68&lt;&gt;4),1.2,1)</f>
        <v>0</v>
      </c>
      <c r="KY146" s="263"/>
      <c r="KZ146" s="264"/>
      <c r="LA146" s="265"/>
      <c r="LB146" s="266"/>
      <c r="LC146" s="267">
        <f t="shared" si="247"/>
        <v>0</v>
      </c>
      <c r="LD146" s="260">
        <f>+(IF(OR($B146=0,$C146=0,$D146=0,$DC$2&gt;$OE$1),0,IF(OR(KY146=0,LA146=0,LB146=0),0,MIN((VLOOKUP($D146,SALERYCODE,3,0))*(IF($D146=6,LB146,LA146))*((MIN((VLOOKUP($D146,SALERYCODE,5,0)),(IF($D146=6,LA146,LB146))))),MIN((VLOOKUP($D146,SALERYCODE,3,0)),(KY146+KZ146))*(IF($D146=6,LB146,((MIN((VLOOKUP($D146,SALERYCODE,5,0)),LB146)))))))))/IF(AND($D146=2,'ראשי-פרטים כלליים וריכוז הוצאות'!$D$68&lt;&gt;4),1.2,1)</f>
        <v>0</v>
      </c>
      <c r="LE146" s="263"/>
      <c r="LF146" s="264"/>
      <c r="LG146" s="265"/>
      <c r="LH146" s="266"/>
      <c r="LI146" s="267">
        <f t="shared" si="248"/>
        <v>0</v>
      </c>
      <c r="LJ146" s="260">
        <f>+(IF(OR($B146=0,$C146=0,$D146=0,$DC$2&gt;$OE$1),0,IF(OR(LE146=0,LG146=0,LH146=0),0,MIN((VLOOKUP($D146,SALERYCODE,3,0))*(IF($D146=6,LH146,LG146))*((MIN((VLOOKUP($D146,SALERYCODE,5,0)),(IF($D146=6,LG146,LH146))))),MIN((VLOOKUP($D146,SALERYCODE,3,0)),(LE146+LF146))*(IF($D146=6,LH146,((MIN((VLOOKUP($D146,SALERYCODE,5,0)),LH146)))))))))/IF(AND($D146=2,'ראשי-פרטים כלליים וריכוז הוצאות'!$D$68&lt;&gt;4),1.2,1)</f>
        <v>0</v>
      </c>
      <c r="LK146" s="263"/>
      <c r="LL146" s="264"/>
      <c r="LM146" s="265"/>
      <c r="LN146" s="266"/>
      <c r="LO146" s="267">
        <f t="shared" si="249"/>
        <v>0</v>
      </c>
      <c r="LP146" s="260">
        <f>+(IF(OR($B146=0,$C146=0,$D146=0,$DC$2&gt;$OE$1),0,IF(OR(LK146=0,LM146=0,LN146=0),0,MIN((VLOOKUP($D146,SALERYCODE,3,0))*(IF($D146=6,LN146,LM146))*((MIN((VLOOKUP($D146,SALERYCODE,5,0)),(IF($D146=6,LM146,LN146))))),MIN((VLOOKUP($D146,SALERYCODE,3,0)),(LK146+LL146))*(IF($D146=6,LN146,((MIN((VLOOKUP($D146,SALERYCODE,5,0)),LN146)))))))))/IF(AND($D146=2,'ראשי-פרטים כלליים וריכוז הוצאות'!$D$68&lt;&gt;4),1.2,1)</f>
        <v>0</v>
      </c>
      <c r="LQ146" s="263"/>
      <c r="LR146" s="264"/>
      <c r="LS146" s="265"/>
      <c r="LT146" s="266"/>
      <c r="LU146" s="267">
        <f t="shared" si="250"/>
        <v>0</v>
      </c>
      <c r="LV146" s="260">
        <f>+(IF(OR($B146=0,$C146=0,$D146=0,$DC$2&gt;$OE$1),0,IF(OR(LQ146=0,LS146=0,LT146=0),0,MIN((VLOOKUP($D146,SALERYCODE,3,0))*(IF($D146=6,LT146,LS146))*((MIN((VLOOKUP($D146,SALERYCODE,5,0)),(IF($D146=6,LS146,LT146))))),MIN((VLOOKUP($D146,SALERYCODE,3,0)),(LQ146+LR146))*(IF($D146=6,LT146,((MIN((VLOOKUP($D146,SALERYCODE,5,0)),LT146)))))))))/IF(AND($D146=2,'ראשי-פרטים כלליים וריכוז הוצאות'!$D$68&lt;&gt;4),1.2,1)</f>
        <v>0</v>
      </c>
      <c r="LW146" s="263"/>
      <c r="LX146" s="264"/>
      <c r="LY146" s="265"/>
      <c r="LZ146" s="266"/>
      <c r="MA146" s="267">
        <f t="shared" si="251"/>
        <v>0</v>
      </c>
      <c r="MB146" s="260">
        <f>+(IF(OR($B146=0,$C146=0,$D146=0,$DC$2&gt;$OE$1),0,IF(OR(LW146=0,LY146=0,LZ146=0),0,MIN((VLOOKUP($D146,SALERYCODE,3,0))*(IF($D146=6,LZ146,LY146))*((MIN((VLOOKUP($D146,SALERYCODE,5,0)),(IF($D146=6,LY146,LZ146))))),MIN((VLOOKUP($D146,SALERYCODE,3,0)),(LW146+LX146))*(IF($D146=6,LZ146,((MIN((VLOOKUP($D146,SALERYCODE,5,0)),LZ146)))))))))/IF(AND($D146=2,'ראשי-פרטים כלליים וריכוז הוצאות'!$D$68&lt;&gt;4),1.2,1)</f>
        <v>0</v>
      </c>
      <c r="MC146" s="263"/>
      <c r="MD146" s="264"/>
      <c r="ME146" s="265"/>
      <c r="MF146" s="266"/>
      <c r="MG146" s="267">
        <f t="shared" si="252"/>
        <v>0</v>
      </c>
      <c r="MH146" s="260">
        <f>+(IF(OR($B146=0,$C146=0,$D146=0,$DC$2&gt;$OE$1),0,IF(OR(MC146=0,ME146=0,MF146=0),0,MIN((VLOOKUP($D146,SALERYCODE,3,0))*(IF($D146=6,MF146,ME146))*((MIN((VLOOKUP($D146,SALERYCODE,5,0)),(IF($D146=6,ME146,MF146))))),MIN((VLOOKUP($D146,SALERYCODE,3,0)),(MC146+MD146))*(IF($D146=6,MF146,((MIN((VLOOKUP($D146,SALERYCODE,5,0)),MF146)))))))))/IF(AND($D146=2,'ראשי-פרטים כלליים וריכוז הוצאות'!$D$68&lt;&gt;4),1.2,1)</f>
        <v>0</v>
      </c>
      <c r="MI146" s="263"/>
      <c r="MJ146" s="264"/>
      <c r="MK146" s="265"/>
      <c r="ML146" s="266"/>
      <c r="MM146" s="267">
        <f t="shared" si="253"/>
        <v>0</v>
      </c>
      <c r="MN146" s="260">
        <f>+(IF(OR($B146=0,$C146=0,$D146=0,$DC$2&gt;$OE$1),0,IF(OR(MI146=0,MK146=0,ML146=0),0,MIN((VLOOKUP($D146,SALERYCODE,3,0))*(IF($D146=6,ML146,MK146))*((MIN((VLOOKUP($D146,SALERYCODE,5,0)),(IF($D146=6,MK146,ML146))))),MIN((VLOOKUP($D146,SALERYCODE,3,0)),(MI146+MJ146))*(IF($D146=6,ML146,((MIN((VLOOKUP($D146,SALERYCODE,5,0)),ML146)))))))))/IF(AND($D146=2,'ראשי-פרטים כלליים וריכוז הוצאות'!$D$68&lt;&gt;4),1.2,1)</f>
        <v>0</v>
      </c>
      <c r="MO146" s="263"/>
      <c r="MP146" s="264"/>
      <c r="MQ146" s="265"/>
      <c r="MR146" s="266"/>
      <c r="MS146" s="267">
        <f t="shared" si="254"/>
        <v>0</v>
      </c>
      <c r="MT146" s="260">
        <f>+(IF(OR($B146=0,$C146=0,$D146=0,$DC$2&gt;$OE$1),0,IF(OR(MO146=0,MQ146=0,MR146=0),0,MIN((VLOOKUP($D146,SALERYCODE,3,0))*(IF($D146=6,MR146,MQ146))*((MIN((VLOOKUP($D146,SALERYCODE,5,0)),(IF($D146=6,MQ146,MR146))))),MIN((VLOOKUP($D146,SALERYCODE,3,0)),(MO146+MP146))*(IF($D146=6,MR146,((MIN((VLOOKUP($D146,SALERYCODE,5,0)),MR146)))))))))/IF(AND($D146=2,'ראשי-פרטים כלליים וריכוז הוצאות'!$D$68&lt;&gt;4),1.2,1)</f>
        <v>0</v>
      </c>
      <c r="MU146" s="263"/>
      <c r="MV146" s="264"/>
      <c r="MW146" s="265"/>
      <c r="MX146" s="266"/>
      <c r="MY146" s="267">
        <f t="shared" si="255"/>
        <v>0</v>
      </c>
      <c r="MZ146" s="260">
        <f>+(IF(OR($B146=0,$C146=0,$D146=0,$DC$2&gt;$OE$1),0,IF(OR(MU146=0,MW146=0,MX146=0),0,MIN((VLOOKUP($D146,SALERYCODE,3,0))*(IF($D146=6,MX146,MW146))*((MIN((VLOOKUP($D146,SALERYCODE,5,0)),(IF($D146=6,MW146,MX146))))),MIN((VLOOKUP($D146,SALERYCODE,3,0)),(MU146+MV146))*(IF($D146=6,MX146,((MIN((VLOOKUP($D146,SALERYCODE,5,0)),MX146)))))))))/IF(AND($D146=2,'ראשי-פרטים כלליים וריכוז הוצאות'!$D$68&lt;&gt;4),1.2,1)</f>
        <v>0</v>
      </c>
      <c r="NA146" s="263"/>
      <c r="NB146" s="264"/>
      <c r="NC146" s="265"/>
      <c r="ND146" s="266"/>
      <c r="NE146" s="267">
        <f t="shared" si="256"/>
        <v>0</v>
      </c>
      <c r="NF146" s="260">
        <f>+(IF(OR($B146=0,$C146=0,$D146=0,$DC$2&gt;$OE$1),0,IF(OR(NA146=0,NC146=0,ND146=0),0,MIN((VLOOKUP($D146,SALERYCODE,3,0))*(IF($D146=6,ND146,NC146))*((MIN((VLOOKUP($D146,SALERYCODE,5,0)),(IF($D146=6,NC146,ND146))))),MIN((VLOOKUP($D146,SALERYCODE,3,0)),(NA146+NB146))*(IF($D146=6,ND146,((MIN((VLOOKUP($D146,SALERYCODE,5,0)),ND146)))))))))/IF(AND($D146=2,'ראשי-פרטים כלליים וריכוז הוצאות'!$D$68&lt;&gt;4),1.2,1)</f>
        <v>0</v>
      </c>
      <c r="NG146" s="263"/>
      <c r="NH146" s="264"/>
      <c r="NI146" s="265"/>
      <c r="NJ146" s="266"/>
      <c r="NK146" s="267">
        <f t="shared" si="257"/>
        <v>0</v>
      </c>
      <c r="NL146" s="260">
        <f>+(IF(OR($B146=0,$C146=0,$D146=0,$DC$2&gt;$OE$1),0,IF(OR(NG146=0,NI146=0,NJ146=0),0,MIN((VLOOKUP($D146,SALERYCODE,3,0))*(IF($D146=6,NJ146,NI146))*((MIN((VLOOKUP($D146,SALERYCODE,5,0)),(IF($D146=6,NI146,NJ146))))),MIN((VLOOKUP($D146,SALERYCODE,3,0)),(NG146+NH146))*(IF($D146=6,NJ146,((MIN((VLOOKUP($D146,SALERYCODE,5,0)),NJ146)))))))))/IF(AND($D146=2,'ראשי-פרטים כלליים וריכוז הוצאות'!$D$68&lt;&gt;4),1.2,1)</f>
        <v>0</v>
      </c>
      <c r="NM146" s="263"/>
      <c r="NN146" s="264"/>
      <c r="NO146" s="265"/>
      <c r="NP146" s="266"/>
      <c r="NQ146" s="267">
        <f t="shared" si="258"/>
        <v>0</v>
      </c>
      <c r="NR146" s="260">
        <f>+(IF(OR($B146=0,$C146=0,$D146=0,$DC$2&gt;$OE$1),0,IF(OR(NM146=0,NO146=0,NP146=0),0,MIN((VLOOKUP($D146,SALERYCODE,3,0))*(IF($D146=6,NP146,NO146))*((MIN((VLOOKUP($D146,SALERYCODE,5,0)),(IF($D146=6,NO146,NP146))))),MIN((VLOOKUP($D146,SALERYCODE,3,0)),(NM146+NN146))*(IF($D146=6,NP146,((MIN((VLOOKUP($D146,SALERYCODE,5,0)),NP146)))))))))/IF(AND($D146=2,'ראשי-פרטים כלליים וריכוז הוצאות'!$D$68&lt;&gt;4),1.2,1)</f>
        <v>0</v>
      </c>
      <c r="NS146" s="263"/>
      <c r="NT146" s="264"/>
      <c r="NU146" s="265"/>
      <c r="NV146" s="266"/>
      <c r="NW146" s="267">
        <f t="shared" si="259"/>
        <v>0</v>
      </c>
      <c r="NX146" s="260">
        <f>+(IF(OR($B146=0,$C146=0,$D146=0,$DC$2&gt;$OE$1),0,IF(OR(NS146=0,NU146=0,NV146=0),0,MIN((VLOOKUP($D146,SALERYCODE,3,0))*(IF($D146=6,NV146,NU146))*((MIN((VLOOKUP($D146,SALERYCODE,5,0)),(IF($D146=6,NU146,NV146))))),MIN((VLOOKUP($D146,SALERYCODE,3,0)),(NS146+NT146))*(IF($D146=6,NV146,((MIN((VLOOKUP($D146,SALERYCODE,5,0)),NV146)))))))))/IF(AND($D146=2,'ראשי-פרטים כלליים וריכוז הוצאות'!$D$68&lt;&gt;4),1.2,1)</f>
        <v>0</v>
      </c>
      <c r="NY146" s="263"/>
      <c r="NZ146" s="264"/>
      <c r="OA146" s="265"/>
      <c r="OB146" s="266"/>
      <c r="OC146" s="267">
        <f t="shared" si="260"/>
        <v>0</v>
      </c>
      <c r="OD146" s="260">
        <f>+(IF(OR($B146=0,$C146=0,$D146=0,$DC$2&gt;$OE$1),0,IF(OR(NY146=0,OA146=0,OB146=0),0,MIN((VLOOKUP($D146,SALERYCODE,3,0))*(IF($D146=6,OB146,OA146))*((MIN((VLOOKUP($D146,SALERYCODE,5,0)),(IF($D146=6,OA146,OB146))))),MIN((VLOOKUP($D146,SALERYCODE,3,0)),(NY146+NZ146))*(IF($D146=6,OB146,((MIN((VLOOKUP($D146,SALERYCODE,5,0)),OB146)))))))))/IF(AND($D146=2,'ראשי-פרטים כלליים וריכוז הוצאות'!$D$68&lt;&gt;4),1.2,1)</f>
        <v>0</v>
      </c>
      <c r="OE146" s="275">
        <f t="shared" si="266"/>
        <v>0</v>
      </c>
      <c r="OF146" s="283">
        <f t="shared" si="267"/>
        <v>9.9999999999999995E-7</v>
      </c>
      <c r="OG146" s="276">
        <f t="shared" si="268"/>
        <v>0</v>
      </c>
      <c r="OH146" s="275">
        <f t="shared" si="269"/>
        <v>0</v>
      </c>
      <c r="OI146" s="275">
        <v>0</v>
      </c>
      <c r="OJ146" s="258">
        <f t="shared" si="270"/>
        <v>0</v>
      </c>
      <c r="OK146" s="284"/>
      <c r="OL146" s="116">
        <f>MIN(OJ146+OK146*OF146*OE146/$OL$1/IF(AND($D146=2,'ראשי-פרטים כלליים וריכוז הוצאות'!$D$68&lt;&gt;4),1.2,1),IF($D146&gt;0,VLOOKUP($D146,SALERYCODE,3,0)*12*OG146,0))</f>
        <v>0</v>
      </c>
      <c r="OM146" s="95">
        <f t="shared" si="261"/>
        <v>0</v>
      </c>
      <c r="ON146" s="11">
        <f t="shared" si="262"/>
        <v>0</v>
      </c>
      <c r="OO146" s="11">
        <f t="shared" si="263"/>
        <v>0</v>
      </c>
      <c r="OP146" s="22">
        <f t="shared" si="264"/>
        <v>0</v>
      </c>
      <c r="OQ146" s="11">
        <f t="shared" si="265"/>
        <v>0</v>
      </c>
      <c r="OR146" s="11" t="e">
        <f>#REF!</f>
        <v>#REF!</v>
      </c>
      <c r="OS146" s="35" t="e">
        <f>#REF!-OP146</f>
        <v>#REF!</v>
      </c>
      <c r="OT146" s="35" t="e">
        <f>OS146-#REF!</f>
        <v>#REF!</v>
      </c>
      <c r="OU146" s="43" t="e">
        <f>IF(AND(OP146&gt;0,(OS146=#REF!-OP146)),"מועסק פחות מ-10% מזמנו במופ","")</f>
        <v>#REF!</v>
      </c>
    </row>
    <row r="147" spans="1:411" ht="24" hidden="1" customHeight="1" outlineLevel="1" x14ac:dyDescent="0.2">
      <c r="A147" s="282">
        <v>144</v>
      </c>
      <c r="B147" s="269"/>
      <c r="C147" s="270"/>
      <c r="D147" s="271"/>
      <c r="E147" s="263"/>
      <c r="F147" s="264"/>
      <c r="G147" s="265"/>
      <c r="H147" s="266"/>
      <c r="I147" s="267">
        <f t="shared" si="196"/>
        <v>0</v>
      </c>
      <c r="J147" s="260">
        <f>(IF(OR($B147=0,$C147=0,$D147=0,$E$2&gt;$OE$1),0,IF(OR($E147=0,$G147=0,$H147=0),0,MIN((VLOOKUP($D147,SALERYCODE,3,0))*(IF($D147=6,$H147,$G147))*((MIN((VLOOKUP($D147,SALERYCODE,5,0)),(IF($D147=6,$G147,$H147))))),MIN((VLOOKUP($D147,SALERYCODE,3,0)),($E147+$F147))*(IF($D147=6,$H147,((MIN((VLOOKUP($D147,SALERYCODE,5,0)),$H147)))))))))/IF(AND($D147=2,'ראשי-פרטים כלליים וריכוז הוצאות'!$D$68&lt;&gt;4),1.2,1)</f>
        <v>0</v>
      </c>
      <c r="K147" s="263"/>
      <c r="L147" s="264"/>
      <c r="M147" s="265"/>
      <c r="N147" s="266"/>
      <c r="O147" s="267">
        <f t="shared" si="197"/>
        <v>0</v>
      </c>
      <c r="P147" s="260">
        <f>+(IF(OR($B147=0,$C147=0,$D147=0,$K$2&gt;$OE$1),0,IF(OR($K147=0,$M147=0,$N147=0),0,MIN((VLOOKUP($D147,SALERYCODE,3,0))*(IF($D147=6,$N147,$M147))*((MIN((VLOOKUP($D147,SALERYCODE,5,0)),(IF($D147=6,$M147,$N147))))),MIN((VLOOKUP($D147,SALERYCODE,3,0)),($K147+$L147))*(IF($D147=6,$N147,((MIN((VLOOKUP($D147,SALERYCODE,5,0)),$N147)))))))))/IF(AND($D147=2,'ראשי-פרטים כלליים וריכוז הוצאות'!$D$68&lt;&gt;4),1.2,1)</f>
        <v>0</v>
      </c>
      <c r="Q147" s="263"/>
      <c r="R147" s="264"/>
      <c r="S147" s="265"/>
      <c r="T147" s="266"/>
      <c r="U147" s="267">
        <f t="shared" si="198"/>
        <v>0</v>
      </c>
      <c r="V147" s="260">
        <f>+(IF(OR($B147=0,$C147=0,$D147=0,$Q$2&gt;$OE$1),0,IF(OR(Q147=0,S147=0,T147=0),0,MIN((VLOOKUP($D147,SALERYCODE,3,0))*(IF($D147=6,T147,S147))*((MIN((VLOOKUP($D147,SALERYCODE,5,0)),(IF($D147=6,S147,T147))))),MIN((VLOOKUP($D147,SALERYCODE,3,0)),(Q147+R147))*(IF($D147=6,T147,((MIN((VLOOKUP($D147,SALERYCODE,5,0)),T147)))))))))/IF(AND($D147=2,'ראשי-פרטים כלליים וריכוז הוצאות'!$D$68&lt;&gt;4),1.2,1)</f>
        <v>0</v>
      </c>
      <c r="W147" s="263"/>
      <c r="X147" s="264"/>
      <c r="Y147" s="265"/>
      <c r="Z147" s="266"/>
      <c r="AA147" s="267">
        <f t="shared" si="199"/>
        <v>0</v>
      </c>
      <c r="AB147" s="260">
        <f>+(IF(OR($B147=0,$C147=0,$D147=0,$W$2&gt;$OE$1),0,IF(OR(W147=0,Y147=0,Z147=0),0,MIN((VLOOKUP($D147,SALERYCODE,3,0))*(IF($D147=6,Z147,Y147))*((MIN((VLOOKUP($D147,SALERYCODE,5,0)),(IF($D147=6,Y147,Z147))))),MIN((VLOOKUP($D147,SALERYCODE,3,0)),(W147+X147))*(IF($D147=6,Z147,((MIN((VLOOKUP($D147,SALERYCODE,5,0)),Z147)))))))))/IF(AND($D147=2,'ראשי-פרטים כלליים וריכוז הוצאות'!$D$68&lt;&gt;4),1.2,1)</f>
        <v>0</v>
      </c>
      <c r="AC147" s="263"/>
      <c r="AD147" s="264"/>
      <c r="AE147" s="265"/>
      <c r="AF147" s="266"/>
      <c r="AG147" s="267">
        <f t="shared" si="200"/>
        <v>0</v>
      </c>
      <c r="AH147" s="260">
        <f>+(IF(OR($B147=0,$C147=0,$D147=0,$AC$2&gt;$OE$1),0,IF(OR(AC147=0,AE147=0,AF147=0),0,MIN((VLOOKUP($D147,SALERYCODE,3,0))*(IF($D147=6,AF147,AE147))*((MIN((VLOOKUP($D147,SALERYCODE,5,0)),(IF($D147=6,AE147,AF147))))),MIN((VLOOKUP($D147,SALERYCODE,3,0)),(AC147+AD147))*(IF($D147=6,AF147,((MIN((VLOOKUP($D147,SALERYCODE,5,0)),AF147)))))))))/IF(AND($D147=2,'ראשי-פרטים כלליים וריכוז הוצאות'!$D$68&lt;&gt;4),1.2,1)</f>
        <v>0</v>
      </c>
      <c r="AI147" s="263"/>
      <c r="AJ147" s="264"/>
      <c r="AK147" s="265"/>
      <c r="AL147" s="266"/>
      <c r="AM147" s="267">
        <f t="shared" si="201"/>
        <v>0</v>
      </c>
      <c r="AN147" s="260">
        <f>+(IF(OR($B147=0,$C147=0,$D147=0,$AI$2&gt;$OE$1),0,IF(OR(AI147=0,AK147=0,AL147=0),0,MIN((VLOOKUP($D147,SALERYCODE,3,0))*(IF($D147=6,AL147,AK147))*((MIN((VLOOKUP($D147,SALERYCODE,5,0)),(IF($D147=6,AK147,AL147))))),MIN((VLOOKUP($D147,SALERYCODE,3,0)),(AI147+AJ147))*(IF($D147=6,AL147,((MIN((VLOOKUP($D147,SALERYCODE,5,0)),AL147)))))))))/IF(AND($D147=2,'ראשי-פרטים כלליים וריכוז הוצאות'!$D$68&lt;&gt;4),1.2,1)</f>
        <v>0</v>
      </c>
      <c r="AO147" s="263"/>
      <c r="AP147" s="264"/>
      <c r="AQ147" s="265"/>
      <c r="AR147" s="266"/>
      <c r="AS147" s="267">
        <f t="shared" si="202"/>
        <v>0</v>
      </c>
      <c r="AT147" s="260">
        <f>+(IF(OR($B147=0,$C147=0,$D147=0,$AO$2&gt;$OE$1),0,IF(OR(AO147=0,AQ147=0,AR147=0),0,MIN((VLOOKUP($D147,SALERYCODE,3,0))*(IF($D147=6,AR147,AQ147))*((MIN((VLOOKUP($D147,SALERYCODE,5,0)),(IF($D147=6,AQ147,AR147))))),MIN((VLOOKUP($D147,SALERYCODE,3,0)),(AO147+AP147))*(IF($D147=6,AR147,((MIN((VLOOKUP($D147,SALERYCODE,5,0)),AR147)))))))))/IF(AND($D147=2,'ראשי-פרטים כלליים וריכוז הוצאות'!$D$68&lt;&gt;4),1.2,1)</f>
        <v>0</v>
      </c>
      <c r="AU147" s="263"/>
      <c r="AV147" s="264"/>
      <c r="AW147" s="265"/>
      <c r="AX147" s="266"/>
      <c r="AY147" s="267">
        <f t="shared" si="203"/>
        <v>0</v>
      </c>
      <c r="AZ147" s="260">
        <f>+(IF(OR($B147=0,$C147=0,$D147=0,$AU$2&gt;$OE$1),0,IF(OR(AU147=0,AW147=0,AX147=0),0,MIN((VLOOKUP($D147,SALERYCODE,3,0))*(IF($D147=6,AX147,AW147))*((MIN((VLOOKUP($D147,SALERYCODE,5,0)),(IF($D147=6,AW147,AX147))))),MIN((VLOOKUP($D147,SALERYCODE,3,0)),(AU147+AV147))*(IF($D147=6,AX147,((MIN((VLOOKUP($D147,SALERYCODE,5,0)),AX147)))))))))/IF(AND($D147=2,'ראשי-פרטים כלליים וריכוז הוצאות'!$D$68&lt;&gt;4),1.2,1)</f>
        <v>0</v>
      </c>
      <c r="BA147" s="263"/>
      <c r="BB147" s="264"/>
      <c r="BC147" s="265"/>
      <c r="BD147" s="266"/>
      <c r="BE147" s="267">
        <f t="shared" si="204"/>
        <v>0</v>
      </c>
      <c r="BF147" s="260">
        <f>+(IF(OR($B147=0,$C147=0,$D147=0,$BA$2&gt;$OE$1),0,IF(OR(BA147=0,BC147=0,BD147=0),0,MIN((VLOOKUP($D147,SALERYCODE,3,0))*(IF($D147=6,BD147,BC147))*((MIN((VLOOKUP($D147,SALERYCODE,5,0)),(IF($D147=6,BC147,BD147))))),MIN((VLOOKUP($D147,SALERYCODE,3,0)),(BA147+BB147))*(IF($D147=6,BD147,((MIN((VLOOKUP($D147,SALERYCODE,5,0)),BD147)))))))))/IF(AND($D147=2,'ראשי-פרטים כלליים וריכוז הוצאות'!$D$68&lt;&gt;4),1.2,1)</f>
        <v>0</v>
      </c>
      <c r="BG147" s="263"/>
      <c r="BH147" s="264"/>
      <c r="BI147" s="265"/>
      <c r="BJ147" s="266"/>
      <c r="BK147" s="267">
        <f t="shared" si="205"/>
        <v>0</v>
      </c>
      <c r="BL147" s="260">
        <f>+(IF(OR($B147=0,$C147=0,$D147=0,$BG$2&gt;$OE$1),0,IF(OR(BG147=0,BI147=0,BJ147=0),0,MIN((VLOOKUP($D147,SALERYCODE,3,0))*(IF($D147=6,BJ147,BI147))*((MIN((VLOOKUP($D147,SALERYCODE,5,0)),(IF($D147=6,BI147,BJ147))))),MIN((VLOOKUP($D147,SALERYCODE,3,0)),(BG147+BH147))*(IF($D147=6,BJ147,((MIN((VLOOKUP($D147,SALERYCODE,5,0)),BJ147)))))))))/IF(AND($D147=2,'ראשי-פרטים כלליים וריכוז הוצאות'!$D$68&lt;&gt;4),1.2,1)</f>
        <v>0</v>
      </c>
      <c r="BM147" s="263"/>
      <c r="BN147" s="264"/>
      <c r="BO147" s="265"/>
      <c r="BP147" s="266"/>
      <c r="BQ147" s="267">
        <f t="shared" si="206"/>
        <v>0</v>
      </c>
      <c r="BR147" s="260">
        <f>+(IF(OR($B147=0,$C147=0,$D147=0,$BM$2&gt;$OE$1),0,IF(OR(BM147=0,BO147=0,BP147=0),0,MIN((VLOOKUP($D147,SALERYCODE,3,0))*(IF($D147=6,BP147,BO147))*((MIN((VLOOKUP($D147,SALERYCODE,5,0)),(IF($D147=6,BO147,BP147))))),MIN((VLOOKUP($D147,SALERYCODE,3,0)),(BM147+BN147))*(IF($D147=6,BP147,((MIN((VLOOKUP($D147,SALERYCODE,5,0)),BP147)))))))))/IF(AND($D147=2,'ראשי-פרטים כלליים וריכוז הוצאות'!$D$68&lt;&gt;4),1.2,1)</f>
        <v>0</v>
      </c>
      <c r="BS147" s="263"/>
      <c r="BT147" s="264"/>
      <c r="BU147" s="265"/>
      <c r="BV147" s="266"/>
      <c r="BW147" s="267">
        <f t="shared" si="207"/>
        <v>0</v>
      </c>
      <c r="BX147" s="260">
        <f>+(IF(OR($B147=0,$C147=0,$D147=0,$BS$2&gt;$OE$1),0,IF(OR(BS147=0,BU147=0,BV147=0),0,MIN((VLOOKUP($D147,SALERYCODE,3,0))*(IF($D147=6,BV147,BU147))*((MIN((VLOOKUP($D147,SALERYCODE,5,0)),(IF($D147=6,BU147,BV147))))),MIN((VLOOKUP($D147,SALERYCODE,3,0)),(BS147+BT147))*(IF($D147=6,BV147,((MIN((VLOOKUP($D147,SALERYCODE,5,0)),BV147)))))))))/IF(AND($D147=2,'ראשי-פרטים כלליים וריכוז הוצאות'!$D$68&lt;&gt;4),1.2,1)</f>
        <v>0</v>
      </c>
      <c r="BY147" s="263"/>
      <c r="BZ147" s="264"/>
      <c r="CA147" s="265"/>
      <c r="CB147" s="266"/>
      <c r="CC147" s="267">
        <f t="shared" si="208"/>
        <v>0</v>
      </c>
      <c r="CD147" s="260">
        <f>+(IF(OR($B147=0,$C147=0,$D147=0,$BY$2&gt;$OE$1),0,IF(OR(BY147=0,CA147=0,CB147=0),0,MIN((VLOOKUP($D147,SALERYCODE,3,0))*(IF($D147=6,CB147,CA147))*((MIN((VLOOKUP($D147,SALERYCODE,5,0)),(IF($D147=6,CA147,CB147))))),MIN((VLOOKUP($D147,SALERYCODE,3,0)),(BY147+BZ147))*(IF($D147=6,CB147,((MIN((VLOOKUP($D147,SALERYCODE,5,0)),CB147)))))))))/IF(AND($D147=2,'ראשי-פרטים כלליים וריכוז הוצאות'!$D$68&lt;&gt;4),1.2,1)</f>
        <v>0</v>
      </c>
      <c r="CE147" s="263"/>
      <c r="CF147" s="264"/>
      <c r="CG147" s="265"/>
      <c r="CH147" s="266"/>
      <c r="CI147" s="267">
        <f t="shared" si="209"/>
        <v>0</v>
      </c>
      <c r="CJ147" s="260">
        <f>+(IF(OR($B147=0,$C147=0,$D147=0,$CE$2&gt;$OE$1),0,IF(OR(CE147=0,CG147=0,CH147=0),0,MIN((VLOOKUP($D147,SALERYCODE,3,0))*(IF($D147=6,CH147,CG147))*((MIN((VLOOKUP($D147,SALERYCODE,5,0)),(IF($D147=6,CG147,CH147))))),MIN((VLOOKUP($D147,SALERYCODE,3,0)),(CE147+CF147))*(IF($D147=6,CH147,((MIN((VLOOKUP($D147,SALERYCODE,5,0)),CH147)))))))))/IF(AND($D147=2,'ראשי-פרטים כלליים וריכוז הוצאות'!$D$68&lt;&gt;4),1.2,1)</f>
        <v>0</v>
      </c>
      <c r="CK147" s="263"/>
      <c r="CL147" s="264"/>
      <c r="CM147" s="265"/>
      <c r="CN147" s="266"/>
      <c r="CO147" s="267">
        <f t="shared" si="210"/>
        <v>0</v>
      </c>
      <c r="CP147" s="260">
        <f>+(IF(OR($B147=0,$C147=0,$D147=0,$CK$2&gt;$OE$1),0,IF(OR(CK147=0,CM147=0,CN147=0),0,MIN((VLOOKUP($D147,SALERYCODE,3,0))*(IF($D147=6,CN147,CM147))*((MIN((VLOOKUP($D147,SALERYCODE,5,0)),(IF($D147=6,CM147,CN147))))),MIN((VLOOKUP($D147,SALERYCODE,3,0)),(CK147+CL147))*(IF($D147=6,CN147,((MIN((VLOOKUP($D147,SALERYCODE,5,0)),CN147)))))))))/IF(AND($D147=2,'ראשי-פרטים כלליים וריכוז הוצאות'!$D$68&lt;&gt;4),1.2,1)</f>
        <v>0</v>
      </c>
      <c r="CQ147" s="263"/>
      <c r="CR147" s="264"/>
      <c r="CS147" s="265"/>
      <c r="CT147" s="266"/>
      <c r="CU147" s="267">
        <f t="shared" si="211"/>
        <v>0</v>
      </c>
      <c r="CV147" s="260">
        <f>+(IF(OR($B147=0,$C147=0,$D147=0,$CQ$2&gt;$OE$1),0,IF(OR(CQ147=0,CS147=0,CT147=0),0,MIN((VLOOKUP($D147,SALERYCODE,3,0))*(IF($D147=6,CT147,CS147))*((MIN((VLOOKUP($D147,SALERYCODE,5,0)),(IF($D147=6,CS147,CT147))))),MIN((VLOOKUP($D147,SALERYCODE,3,0)),(CQ147+CR147))*(IF($D147=6,CT147,((MIN((VLOOKUP($D147,SALERYCODE,5,0)),CT147)))))))))/IF(AND($D147=2,'ראשי-פרטים כלליים וריכוז הוצאות'!$D$68&lt;&gt;4),1.2,1)</f>
        <v>0</v>
      </c>
      <c r="CW147" s="263"/>
      <c r="CX147" s="264"/>
      <c r="CY147" s="265"/>
      <c r="CZ147" s="266"/>
      <c r="DA147" s="267">
        <f t="shared" si="212"/>
        <v>0</v>
      </c>
      <c r="DB147" s="260">
        <f>+(IF(OR($B147=0,$C147=0,$D147=0,$CW$2&gt;$OE$1),0,IF(OR(CW147=0,CY147=0,CZ147=0),0,MIN((VLOOKUP($D147,SALERYCODE,3,0))*(IF($D147=6,CZ147,CY147))*((MIN((VLOOKUP($D147,SALERYCODE,5,0)),(IF($D147=6,CY147,CZ147))))),MIN((VLOOKUP($D147,SALERYCODE,3,0)),(CW147+CX147))*(IF($D147=6,CZ147,((MIN((VLOOKUP($D147,SALERYCODE,5,0)),CZ147)))))))))/IF(AND($D147=2,'ראשי-פרטים כלליים וריכוז הוצאות'!$D$68&lt;&gt;4),1.2,1)</f>
        <v>0</v>
      </c>
      <c r="DC147" s="263"/>
      <c r="DD147" s="264"/>
      <c r="DE147" s="265"/>
      <c r="DF147" s="266"/>
      <c r="DG147" s="267">
        <f t="shared" si="213"/>
        <v>0</v>
      </c>
      <c r="DH147" s="260">
        <f>+(IF(OR($B147=0,$C147=0,$D147=0,$DC$2&gt;$OE$1),0,IF(OR(DC147=0,DE147=0,DF147=0),0,MIN((VLOOKUP($D147,SALERYCODE,3,0))*(IF($D147=6,DF147,DE147))*((MIN((VLOOKUP($D147,SALERYCODE,5,0)),(IF($D147=6,DE147,DF147))))),MIN((VLOOKUP($D147,SALERYCODE,3,0)),(DC147+DD147))*(IF($D147=6,DF147,((MIN((VLOOKUP($D147,SALERYCODE,5,0)),DF147)))))))))/IF(AND($D147=2,'ראשי-פרטים כלליים וריכוז הוצאות'!$D$68&lt;&gt;4),1.2,1)</f>
        <v>0</v>
      </c>
      <c r="DI147" s="263"/>
      <c r="DJ147" s="264"/>
      <c r="DK147" s="265"/>
      <c r="DL147" s="266"/>
      <c r="DM147" s="267">
        <f t="shared" si="214"/>
        <v>0</v>
      </c>
      <c r="DN147" s="260">
        <f>+(IF(OR($B147=0,$C147=0,$D147=0,$DC$2&gt;$OE$1),0,IF(OR(DI147=0,DK147=0,DL147=0),0,MIN((VLOOKUP($D147,SALERYCODE,3,0))*(IF($D147=6,DL147,DK147))*((MIN((VLOOKUP($D147,SALERYCODE,5,0)),(IF($D147=6,DK147,DL147))))),MIN((VLOOKUP($D147,SALERYCODE,3,0)),(DI147+DJ147))*(IF($D147=6,DL147,((MIN((VLOOKUP($D147,SALERYCODE,5,0)),DL147)))))))))/IF(AND($D147=2,'ראשי-פרטים כלליים וריכוז הוצאות'!$D$68&lt;&gt;4),1.2,1)</f>
        <v>0</v>
      </c>
      <c r="DO147" s="263"/>
      <c r="DP147" s="264"/>
      <c r="DQ147" s="265"/>
      <c r="DR147" s="266"/>
      <c r="DS147" s="267">
        <f t="shared" si="215"/>
        <v>0</v>
      </c>
      <c r="DT147" s="260">
        <f>+(IF(OR($B147=0,$C147=0,$D147=0,$DC$2&gt;$OE$1),0,IF(OR(DO147=0,DQ147=0,DR147=0),0,MIN((VLOOKUP($D147,SALERYCODE,3,0))*(IF($D147=6,DR147,DQ147))*((MIN((VLOOKUP($D147,SALERYCODE,5,0)),(IF($D147=6,DQ147,DR147))))),MIN((VLOOKUP($D147,SALERYCODE,3,0)),(DO147+DP147))*(IF($D147=6,DR147,((MIN((VLOOKUP($D147,SALERYCODE,5,0)),DR147)))))))))/IF(AND($D147=2,'ראשי-פרטים כלליים וריכוז הוצאות'!$D$68&lt;&gt;4),1.2,1)</f>
        <v>0</v>
      </c>
      <c r="DU147" s="263"/>
      <c r="DV147" s="264"/>
      <c r="DW147" s="265"/>
      <c r="DX147" s="266"/>
      <c r="DY147" s="267">
        <f t="shared" si="216"/>
        <v>0</v>
      </c>
      <c r="DZ147" s="260">
        <f>+(IF(OR($B147=0,$C147=0,$D147=0,$DC$2&gt;$OE$1),0,IF(OR(DU147=0,DW147=0,DX147=0),0,MIN((VLOOKUP($D147,SALERYCODE,3,0))*(IF($D147=6,DX147,DW147))*((MIN((VLOOKUP($D147,SALERYCODE,5,0)),(IF($D147=6,DW147,DX147))))),MIN((VLOOKUP($D147,SALERYCODE,3,0)),(DU147+DV147))*(IF($D147=6,DX147,((MIN((VLOOKUP($D147,SALERYCODE,5,0)),DX147)))))))))/IF(AND($D147=2,'ראשי-פרטים כלליים וריכוז הוצאות'!$D$68&lt;&gt;4),1.2,1)</f>
        <v>0</v>
      </c>
      <c r="EA147" s="263"/>
      <c r="EB147" s="264"/>
      <c r="EC147" s="265"/>
      <c r="ED147" s="266"/>
      <c r="EE147" s="267">
        <f t="shared" si="217"/>
        <v>0</v>
      </c>
      <c r="EF147" s="260">
        <f>+(IF(OR($B147=0,$C147=0,$D147=0,$DC$2&gt;$OE$1),0,IF(OR(EA147=0,EC147=0,ED147=0),0,MIN((VLOOKUP($D147,SALERYCODE,3,0))*(IF($D147=6,ED147,EC147))*((MIN((VLOOKUP($D147,SALERYCODE,5,0)),(IF($D147=6,EC147,ED147))))),MIN((VLOOKUP($D147,SALERYCODE,3,0)),(EA147+EB147))*(IF($D147=6,ED147,((MIN((VLOOKUP($D147,SALERYCODE,5,0)),ED147)))))))))/IF(AND($D147=2,'ראשי-פרטים כלליים וריכוז הוצאות'!$D$68&lt;&gt;4),1.2,1)</f>
        <v>0</v>
      </c>
      <c r="EG147" s="263"/>
      <c r="EH147" s="264"/>
      <c r="EI147" s="265"/>
      <c r="EJ147" s="266"/>
      <c r="EK147" s="267">
        <f t="shared" si="218"/>
        <v>0</v>
      </c>
      <c r="EL147" s="260">
        <f>+(IF(OR($B147=0,$C147=0,$D147=0,$DC$2&gt;$OE$1),0,IF(OR(EG147=0,EI147=0,EJ147=0),0,MIN((VLOOKUP($D147,SALERYCODE,3,0))*(IF($D147=6,EJ147,EI147))*((MIN((VLOOKUP($D147,SALERYCODE,5,0)),(IF($D147=6,EI147,EJ147))))),MIN((VLOOKUP($D147,SALERYCODE,3,0)),(EG147+EH147))*(IF($D147=6,EJ147,((MIN((VLOOKUP($D147,SALERYCODE,5,0)),EJ147)))))))))/IF(AND($D147=2,'ראשי-פרטים כלליים וריכוז הוצאות'!$D$68&lt;&gt;4),1.2,1)</f>
        <v>0</v>
      </c>
      <c r="EM147" s="263"/>
      <c r="EN147" s="264"/>
      <c r="EO147" s="265"/>
      <c r="EP147" s="266"/>
      <c r="EQ147" s="267">
        <f t="shared" si="219"/>
        <v>0</v>
      </c>
      <c r="ER147" s="260">
        <f>+(IF(OR($B147=0,$C147=0,$D147=0,$DC$2&gt;$OE$1),0,IF(OR(EM147=0,EO147=0,EP147=0),0,MIN((VLOOKUP($D147,SALERYCODE,3,0))*(IF($D147=6,EP147,EO147))*((MIN((VLOOKUP($D147,SALERYCODE,5,0)),(IF($D147=6,EO147,EP147))))),MIN((VLOOKUP($D147,SALERYCODE,3,0)),(EM147+EN147))*(IF($D147=6,EP147,((MIN((VLOOKUP($D147,SALERYCODE,5,0)),EP147)))))))))/IF(AND($D147=2,'ראשי-פרטים כלליים וריכוז הוצאות'!$D$68&lt;&gt;4),1.2,1)</f>
        <v>0</v>
      </c>
      <c r="ES147" s="263"/>
      <c r="ET147" s="264"/>
      <c r="EU147" s="265"/>
      <c r="EV147" s="266"/>
      <c r="EW147" s="267">
        <f t="shared" si="220"/>
        <v>0</v>
      </c>
      <c r="EX147" s="260">
        <f>+(IF(OR($B147=0,$C147=0,$D147=0,$DC$2&gt;$OE$1),0,IF(OR(ES147=0,EU147=0,EV147=0),0,MIN((VLOOKUP($D147,SALERYCODE,3,0))*(IF($D147=6,EV147,EU147))*((MIN((VLOOKUP($D147,SALERYCODE,5,0)),(IF($D147=6,EU147,EV147))))),MIN((VLOOKUP($D147,SALERYCODE,3,0)),(ES147+ET147))*(IF($D147=6,EV147,((MIN((VLOOKUP($D147,SALERYCODE,5,0)),EV147)))))))))/IF(AND($D147=2,'ראשי-פרטים כלליים וריכוז הוצאות'!$D$68&lt;&gt;4),1.2,1)</f>
        <v>0</v>
      </c>
      <c r="EY147" s="263"/>
      <c r="EZ147" s="264"/>
      <c r="FA147" s="265"/>
      <c r="FB147" s="266"/>
      <c r="FC147" s="267">
        <f t="shared" si="221"/>
        <v>0</v>
      </c>
      <c r="FD147" s="260">
        <f>+(IF(OR($B147=0,$C147=0,$D147=0,$DC$2&gt;$OE$1),0,IF(OR(EY147=0,FA147=0,FB147=0),0,MIN((VLOOKUP($D147,SALERYCODE,3,0))*(IF($D147=6,FB147,FA147))*((MIN((VLOOKUP($D147,SALERYCODE,5,0)),(IF($D147=6,FA147,FB147))))),MIN((VLOOKUP($D147,SALERYCODE,3,0)),(EY147+EZ147))*(IF($D147=6,FB147,((MIN((VLOOKUP($D147,SALERYCODE,5,0)),FB147)))))))))/IF(AND($D147=2,'ראשי-פרטים כלליים וריכוז הוצאות'!$D$68&lt;&gt;4),1.2,1)</f>
        <v>0</v>
      </c>
      <c r="FE147" s="263"/>
      <c r="FF147" s="264"/>
      <c r="FG147" s="265"/>
      <c r="FH147" s="266"/>
      <c r="FI147" s="267">
        <f t="shared" si="222"/>
        <v>0</v>
      </c>
      <c r="FJ147" s="260">
        <f>+(IF(OR($B147=0,$C147=0,$D147=0,$DC$2&gt;$OE$1),0,IF(OR(FE147=0,FG147=0,FH147=0),0,MIN((VLOOKUP($D147,SALERYCODE,3,0))*(IF($D147=6,FH147,FG147))*((MIN((VLOOKUP($D147,SALERYCODE,5,0)),(IF($D147=6,FG147,FH147))))),MIN((VLOOKUP($D147,SALERYCODE,3,0)),(FE147+FF147))*(IF($D147=6,FH147,((MIN((VLOOKUP($D147,SALERYCODE,5,0)),FH147)))))))))/IF(AND($D147=2,'ראשי-פרטים כלליים וריכוז הוצאות'!$D$68&lt;&gt;4),1.2,1)</f>
        <v>0</v>
      </c>
      <c r="FK147" s="263"/>
      <c r="FL147" s="264"/>
      <c r="FM147" s="265"/>
      <c r="FN147" s="266"/>
      <c r="FO147" s="267">
        <f t="shared" si="223"/>
        <v>0</v>
      </c>
      <c r="FP147" s="260">
        <f>+(IF(OR($B147=0,$C147=0,$D147=0,$DC$2&gt;$OE$1),0,IF(OR(FK147=0,FM147=0,FN147=0),0,MIN((VLOOKUP($D147,SALERYCODE,3,0))*(IF($D147=6,FN147,FM147))*((MIN((VLOOKUP($D147,SALERYCODE,5,0)),(IF($D147=6,FM147,FN147))))),MIN((VLOOKUP($D147,SALERYCODE,3,0)),(FK147+FL147))*(IF($D147=6,FN147,((MIN((VLOOKUP($D147,SALERYCODE,5,0)),FN147)))))))))/IF(AND($D147=2,'ראשי-פרטים כלליים וריכוז הוצאות'!$D$68&lt;&gt;4),1.2,1)</f>
        <v>0</v>
      </c>
      <c r="FQ147" s="263"/>
      <c r="FR147" s="264"/>
      <c r="FS147" s="265"/>
      <c r="FT147" s="266"/>
      <c r="FU147" s="267">
        <f t="shared" si="224"/>
        <v>0</v>
      </c>
      <c r="FV147" s="260">
        <f>+(IF(OR($B147=0,$C147=0,$D147=0,$DC$2&gt;$OE$1),0,IF(OR(FQ147=0,FS147=0,FT147=0),0,MIN((VLOOKUP($D147,SALERYCODE,3,0))*(IF($D147=6,FT147,FS147))*((MIN((VLOOKUP($D147,SALERYCODE,5,0)),(IF($D147=6,FS147,FT147))))),MIN((VLOOKUP($D147,SALERYCODE,3,0)),(FQ147+FR147))*(IF($D147=6,FT147,((MIN((VLOOKUP($D147,SALERYCODE,5,0)),FT147)))))))))/IF(AND($D147=2,'ראשי-פרטים כלליים וריכוז הוצאות'!$D$68&lt;&gt;4),1.2,1)</f>
        <v>0</v>
      </c>
      <c r="FW147" s="263"/>
      <c r="FX147" s="264"/>
      <c r="FY147" s="265"/>
      <c r="FZ147" s="266"/>
      <c r="GA147" s="267">
        <f t="shared" si="225"/>
        <v>0</v>
      </c>
      <c r="GB147" s="260">
        <f>+(IF(OR($B147=0,$C147=0,$D147=0,$DC$2&gt;$OE$1),0,IF(OR(FW147=0,FY147=0,FZ147=0),0,MIN((VLOOKUP($D147,SALERYCODE,3,0))*(IF($D147=6,FZ147,FY147))*((MIN((VLOOKUP($D147,SALERYCODE,5,0)),(IF($D147=6,FY147,FZ147))))),MIN((VLOOKUP($D147,SALERYCODE,3,0)),(FW147+FX147))*(IF($D147=6,FZ147,((MIN((VLOOKUP($D147,SALERYCODE,5,0)),FZ147)))))))))/IF(AND($D147=2,'ראשי-פרטים כלליים וריכוז הוצאות'!$D$68&lt;&gt;4),1.2,1)</f>
        <v>0</v>
      </c>
      <c r="GC147" s="263"/>
      <c r="GD147" s="264"/>
      <c r="GE147" s="265"/>
      <c r="GF147" s="266"/>
      <c r="GG147" s="267">
        <f t="shared" si="226"/>
        <v>0</v>
      </c>
      <c r="GH147" s="260">
        <f>+(IF(OR($B147=0,$C147=0,$D147=0,$DC$2&gt;$OE$1),0,IF(OR(GC147=0,GE147=0,GF147=0),0,MIN((VLOOKUP($D147,SALERYCODE,3,0))*(IF($D147=6,GF147,GE147))*((MIN((VLOOKUP($D147,SALERYCODE,5,0)),(IF($D147=6,GE147,GF147))))),MIN((VLOOKUP($D147,SALERYCODE,3,0)),(GC147+GD147))*(IF($D147=6,GF147,((MIN((VLOOKUP($D147,SALERYCODE,5,0)),GF147)))))))))/IF(AND($D147=2,'ראשי-פרטים כלליים וריכוז הוצאות'!$D$68&lt;&gt;4),1.2,1)</f>
        <v>0</v>
      </c>
      <c r="GI147" s="263"/>
      <c r="GJ147" s="264"/>
      <c r="GK147" s="265"/>
      <c r="GL147" s="266"/>
      <c r="GM147" s="267">
        <f t="shared" si="227"/>
        <v>0</v>
      </c>
      <c r="GN147" s="260">
        <f>+(IF(OR($B147=0,$C147=0,$D147=0,$DC$2&gt;$OE$1),0,IF(OR(GI147=0,GK147=0,GL147=0),0,MIN((VLOOKUP($D147,SALERYCODE,3,0))*(IF($D147=6,GL147,GK147))*((MIN((VLOOKUP($D147,SALERYCODE,5,0)),(IF($D147=6,GK147,GL147))))),MIN((VLOOKUP($D147,SALERYCODE,3,0)),(GI147+GJ147))*(IF($D147=6,GL147,((MIN((VLOOKUP($D147,SALERYCODE,5,0)),GL147)))))))))/IF(AND($D147=2,'ראשי-פרטים כלליים וריכוז הוצאות'!$D$68&lt;&gt;4),1.2,1)</f>
        <v>0</v>
      </c>
      <c r="GO147" s="263"/>
      <c r="GP147" s="264"/>
      <c r="GQ147" s="265"/>
      <c r="GR147" s="266"/>
      <c r="GS147" s="267">
        <f t="shared" si="228"/>
        <v>0</v>
      </c>
      <c r="GT147" s="260">
        <f>+(IF(OR($B147=0,$C147=0,$D147=0,$DC$2&gt;$OE$1),0,IF(OR(GO147=0,GQ147=0,GR147=0),0,MIN((VLOOKUP($D147,SALERYCODE,3,0))*(IF($D147=6,GR147,GQ147))*((MIN((VLOOKUP($D147,SALERYCODE,5,0)),(IF($D147=6,GQ147,GR147))))),MIN((VLOOKUP($D147,SALERYCODE,3,0)),(GO147+GP147))*(IF($D147=6,GR147,((MIN((VLOOKUP($D147,SALERYCODE,5,0)),GR147)))))))))/IF(AND($D147=2,'ראשי-פרטים כלליים וריכוז הוצאות'!$D$68&lt;&gt;4),1.2,1)</f>
        <v>0</v>
      </c>
      <c r="GU147" s="263"/>
      <c r="GV147" s="264"/>
      <c r="GW147" s="265"/>
      <c r="GX147" s="266"/>
      <c r="GY147" s="267">
        <f t="shared" si="229"/>
        <v>0</v>
      </c>
      <c r="GZ147" s="260">
        <f>+(IF(OR($B147=0,$C147=0,$D147=0,$DC$2&gt;$OE$1),0,IF(OR(GU147=0,GW147=0,GX147=0),0,MIN((VLOOKUP($D147,SALERYCODE,3,0))*(IF($D147=6,GX147,GW147))*((MIN((VLOOKUP($D147,SALERYCODE,5,0)),(IF($D147=6,GW147,GX147))))),MIN((VLOOKUP($D147,SALERYCODE,3,0)),(GU147+GV147))*(IF($D147=6,GX147,((MIN((VLOOKUP($D147,SALERYCODE,5,0)),GX147)))))))))/IF(AND($D147=2,'ראשי-פרטים כלליים וריכוז הוצאות'!$D$68&lt;&gt;4),1.2,1)</f>
        <v>0</v>
      </c>
      <c r="HA147" s="263"/>
      <c r="HB147" s="264"/>
      <c r="HC147" s="265"/>
      <c r="HD147" s="266"/>
      <c r="HE147" s="267">
        <f t="shared" si="230"/>
        <v>0</v>
      </c>
      <c r="HF147" s="260">
        <f>+(IF(OR($B147=0,$C147=0,$D147=0,$DC$2&gt;$OE$1),0,IF(OR(HA147=0,HC147=0,HD147=0),0,MIN((VLOOKUP($D147,SALERYCODE,3,0))*(IF($D147=6,HD147,HC147))*((MIN((VLOOKUP($D147,SALERYCODE,5,0)),(IF($D147=6,HC147,HD147))))),MIN((VLOOKUP($D147,SALERYCODE,3,0)),(HA147+HB147))*(IF($D147=6,HD147,((MIN((VLOOKUP($D147,SALERYCODE,5,0)),HD147)))))))))/IF(AND($D147=2,'ראשי-פרטים כלליים וריכוז הוצאות'!$D$68&lt;&gt;4),1.2,1)</f>
        <v>0</v>
      </c>
      <c r="HG147" s="263"/>
      <c r="HH147" s="264"/>
      <c r="HI147" s="265"/>
      <c r="HJ147" s="266"/>
      <c r="HK147" s="267">
        <f t="shared" si="231"/>
        <v>0</v>
      </c>
      <c r="HL147" s="260">
        <f>+(IF(OR($B147=0,$C147=0,$D147=0,$DC$2&gt;$OE$1),0,IF(OR(HG147=0,HI147=0,HJ147=0),0,MIN((VLOOKUP($D147,SALERYCODE,3,0))*(IF($D147=6,HJ147,HI147))*((MIN((VLOOKUP($D147,SALERYCODE,5,0)),(IF($D147=6,HI147,HJ147))))),MIN((VLOOKUP($D147,SALERYCODE,3,0)),(HG147+HH147))*(IF($D147=6,HJ147,((MIN((VLOOKUP($D147,SALERYCODE,5,0)),HJ147)))))))))/IF(AND($D147=2,'ראשי-פרטים כלליים וריכוז הוצאות'!$D$68&lt;&gt;4),1.2,1)</f>
        <v>0</v>
      </c>
      <c r="HM147" s="263"/>
      <c r="HN147" s="264"/>
      <c r="HO147" s="265"/>
      <c r="HP147" s="266"/>
      <c r="HQ147" s="267">
        <f t="shared" si="232"/>
        <v>0</v>
      </c>
      <c r="HR147" s="260">
        <f>+(IF(OR($B147=0,$C147=0,$D147=0,$DC$2&gt;$OE$1),0,IF(OR(HM147=0,HO147=0,HP147=0),0,MIN((VLOOKUP($D147,SALERYCODE,3,0))*(IF($D147=6,HP147,HO147))*((MIN((VLOOKUP($D147,SALERYCODE,5,0)),(IF($D147=6,HO147,HP147))))),MIN((VLOOKUP($D147,SALERYCODE,3,0)),(HM147+HN147))*(IF($D147=6,HP147,((MIN((VLOOKUP($D147,SALERYCODE,5,0)),HP147)))))))))/IF(AND($D147=2,'ראשי-פרטים כלליים וריכוז הוצאות'!$D$68&lt;&gt;4),1.2,1)</f>
        <v>0</v>
      </c>
      <c r="HS147" s="263"/>
      <c r="HT147" s="264"/>
      <c r="HU147" s="265"/>
      <c r="HV147" s="266"/>
      <c r="HW147" s="267">
        <f t="shared" si="233"/>
        <v>0</v>
      </c>
      <c r="HX147" s="260">
        <f>+(IF(OR($B147=0,$C147=0,$D147=0,$DC$2&gt;$OE$1),0,IF(OR(HS147=0,HU147=0,HV147=0),0,MIN((VLOOKUP($D147,SALERYCODE,3,0))*(IF($D147=6,HV147,HU147))*((MIN((VLOOKUP($D147,SALERYCODE,5,0)),(IF($D147=6,HU147,HV147))))),MIN((VLOOKUP($D147,SALERYCODE,3,0)),(HS147+HT147))*(IF($D147=6,HV147,((MIN((VLOOKUP($D147,SALERYCODE,5,0)),HV147)))))))))/IF(AND($D147=2,'ראשי-פרטים כלליים וריכוז הוצאות'!$D$68&lt;&gt;4),1.2,1)</f>
        <v>0</v>
      </c>
      <c r="HY147" s="263"/>
      <c r="HZ147" s="264"/>
      <c r="IA147" s="265"/>
      <c r="IB147" s="266"/>
      <c r="IC147" s="267">
        <f t="shared" si="234"/>
        <v>0</v>
      </c>
      <c r="ID147" s="260">
        <f>+(IF(OR($B147=0,$C147=0,$D147=0,$DC$2&gt;$OE$1),0,IF(OR(HY147=0,IA147=0,IB147=0),0,MIN((VLOOKUP($D147,SALERYCODE,3,0))*(IF($D147=6,IB147,IA147))*((MIN((VLOOKUP($D147,SALERYCODE,5,0)),(IF($D147=6,IA147,IB147))))),MIN((VLOOKUP($D147,SALERYCODE,3,0)),(HY147+HZ147))*(IF($D147=6,IB147,((MIN((VLOOKUP($D147,SALERYCODE,5,0)),IB147)))))))))/IF(AND($D147=2,'ראשי-פרטים כלליים וריכוז הוצאות'!$D$68&lt;&gt;4),1.2,1)</f>
        <v>0</v>
      </c>
      <c r="IE147" s="263"/>
      <c r="IF147" s="264"/>
      <c r="IG147" s="265"/>
      <c r="IH147" s="266"/>
      <c r="II147" s="267">
        <f t="shared" si="235"/>
        <v>0</v>
      </c>
      <c r="IJ147" s="260">
        <f>+(IF(OR($B147=0,$C147=0,$D147=0,$DC$2&gt;$OE$1),0,IF(OR(IE147=0,IG147=0,IH147=0),0,MIN((VLOOKUP($D147,SALERYCODE,3,0))*(IF($D147=6,IH147,IG147))*((MIN((VLOOKUP($D147,SALERYCODE,5,0)),(IF($D147=6,IG147,IH147))))),MIN((VLOOKUP($D147,SALERYCODE,3,0)),(IE147+IF147))*(IF($D147=6,IH147,((MIN((VLOOKUP($D147,SALERYCODE,5,0)),IH147)))))))))/IF(AND($D147=2,'ראשי-פרטים כלליים וריכוז הוצאות'!$D$68&lt;&gt;4),1.2,1)</f>
        <v>0</v>
      </c>
      <c r="IK147" s="263"/>
      <c r="IL147" s="264"/>
      <c r="IM147" s="265"/>
      <c r="IN147" s="266"/>
      <c r="IO147" s="267">
        <f t="shared" si="236"/>
        <v>0</v>
      </c>
      <c r="IP147" s="260">
        <f>+(IF(OR($B147=0,$C147=0,$D147=0,$DC$2&gt;$OE$1),0,IF(OR(IK147=0,IM147=0,IN147=0),0,MIN((VLOOKUP($D147,SALERYCODE,3,0))*(IF($D147=6,IN147,IM147))*((MIN((VLOOKUP($D147,SALERYCODE,5,0)),(IF($D147=6,IM147,IN147))))),MIN((VLOOKUP($D147,SALERYCODE,3,0)),(IK147+IL147))*(IF($D147=6,IN147,((MIN((VLOOKUP($D147,SALERYCODE,5,0)),IN147)))))))))/IF(AND($D147=2,'ראשי-פרטים כלליים וריכוז הוצאות'!$D$68&lt;&gt;4),1.2,1)</f>
        <v>0</v>
      </c>
      <c r="IQ147" s="263"/>
      <c r="IR147" s="264"/>
      <c r="IS147" s="265"/>
      <c r="IT147" s="266"/>
      <c r="IU147" s="267">
        <f t="shared" si="237"/>
        <v>0</v>
      </c>
      <c r="IV147" s="260">
        <f>+(IF(OR($B147=0,$C147=0,$D147=0,$DC$2&gt;$OE$1),0,IF(OR(IQ147=0,IS147=0,IT147=0),0,MIN((VLOOKUP($D147,SALERYCODE,3,0))*(IF($D147=6,IT147,IS147))*((MIN((VLOOKUP($D147,SALERYCODE,5,0)),(IF($D147=6,IS147,IT147))))),MIN((VLOOKUP($D147,SALERYCODE,3,0)),(IQ147+IR147))*(IF($D147=6,IT147,((MIN((VLOOKUP($D147,SALERYCODE,5,0)),IT147)))))))))/IF(AND($D147=2,'ראשי-פרטים כלליים וריכוז הוצאות'!$D$68&lt;&gt;4),1.2,1)</f>
        <v>0</v>
      </c>
      <c r="IW147" s="263"/>
      <c r="IX147" s="264"/>
      <c r="IY147" s="265"/>
      <c r="IZ147" s="266"/>
      <c r="JA147" s="267">
        <f t="shared" si="238"/>
        <v>0</v>
      </c>
      <c r="JB147" s="260">
        <f>+(IF(OR($B147=0,$C147=0,$D147=0,$DC$2&gt;$OE$1),0,IF(OR(IW147=0,IY147=0,IZ147=0),0,MIN((VLOOKUP($D147,SALERYCODE,3,0))*(IF($D147=6,IZ147,IY147))*((MIN((VLOOKUP($D147,SALERYCODE,5,0)),(IF($D147=6,IY147,IZ147))))),MIN((VLOOKUP($D147,SALERYCODE,3,0)),(IW147+IX147))*(IF($D147=6,IZ147,((MIN((VLOOKUP($D147,SALERYCODE,5,0)),IZ147)))))))))/IF(AND($D147=2,'ראשי-פרטים כלליים וריכוז הוצאות'!$D$68&lt;&gt;4),1.2,1)</f>
        <v>0</v>
      </c>
      <c r="JC147" s="263"/>
      <c r="JD147" s="264"/>
      <c r="JE147" s="265"/>
      <c r="JF147" s="266"/>
      <c r="JG147" s="267">
        <f t="shared" si="239"/>
        <v>0</v>
      </c>
      <c r="JH147" s="260">
        <f>+(IF(OR($B147=0,$C147=0,$D147=0,$DC$2&gt;$OE$1),0,IF(OR(JC147=0,JE147=0,JF147=0),0,MIN((VLOOKUP($D147,SALERYCODE,3,0))*(IF($D147=6,JF147,JE147))*((MIN((VLOOKUP($D147,SALERYCODE,5,0)),(IF($D147=6,JE147,JF147))))),MIN((VLOOKUP($D147,SALERYCODE,3,0)),(JC147+JD147))*(IF($D147=6,JF147,((MIN((VLOOKUP($D147,SALERYCODE,5,0)),JF147)))))))))/IF(AND($D147=2,'ראשי-פרטים כלליים וריכוז הוצאות'!$D$68&lt;&gt;4),1.2,1)</f>
        <v>0</v>
      </c>
      <c r="JI147" s="263"/>
      <c r="JJ147" s="264"/>
      <c r="JK147" s="265"/>
      <c r="JL147" s="266"/>
      <c r="JM147" s="267">
        <f t="shared" si="240"/>
        <v>0</v>
      </c>
      <c r="JN147" s="260">
        <f>+(IF(OR($B147=0,$C147=0,$D147=0,$DC$2&gt;$OE$1),0,IF(OR(JI147=0,JK147=0,JL147=0),0,MIN((VLOOKUP($D147,SALERYCODE,3,0))*(IF($D147=6,JL147,JK147))*((MIN((VLOOKUP($D147,SALERYCODE,5,0)),(IF($D147=6,JK147,JL147))))),MIN((VLOOKUP($D147,SALERYCODE,3,0)),(JI147+JJ147))*(IF($D147=6,JL147,((MIN((VLOOKUP($D147,SALERYCODE,5,0)),JL147)))))))))/IF(AND($D147=2,'ראשי-פרטים כלליים וריכוז הוצאות'!$D$68&lt;&gt;4),1.2,1)</f>
        <v>0</v>
      </c>
      <c r="JO147" s="263"/>
      <c r="JP147" s="264"/>
      <c r="JQ147" s="265"/>
      <c r="JR147" s="266"/>
      <c r="JS147" s="267">
        <f t="shared" si="241"/>
        <v>0</v>
      </c>
      <c r="JT147" s="260">
        <f>+(IF(OR($B147=0,$C147=0,$D147=0,$DC$2&gt;$OE$1),0,IF(OR(JO147=0,JQ147=0,JR147=0),0,MIN((VLOOKUP($D147,SALERYCODE,3,0))*(IF($D147=6,JR147,JQ147))*((MIN((VLOOKUP($D147,SALERYCODE,5,0)),(IF($D147=6,JQ147,JR147))))),MIN((VLOOKUP($D147,SALERYCODE,3,0)),(JO147+JP147))*(IF($D147=6,JR147,((MIN((VLOOKUP($D147,SALERYCODE,5,0)),JR147)))))))))/IF(AND($D147=2,'ראשי-פרטים כלליים וריכוז הוצאות'!$D$68&lt;&gt;4),1.2,1)</f>
        <v>0</v>
      </c>
      <c r="JU147" s="263"/>
      <c r="JV147" s="264"/>
      <c r="JW147" s="265"/>
      <c r="JX147" s="266"/>
      <c r="JY147" s="267">
        <f t="shared" si="242"/>
        <v>0</v>
      </c>
      <c r="JZ147" s="260">
        <f>+(IF(OR($B147=0,$C147=0,$D147=0,$DC$2&gt;$OE$1),0,IF(OR(JU147=0,JW147=0,JX147=0),0,MIN((VLOOKUP($D147,SALERYCODE,3,0))*(IF($D147=6,JX147,JW147))*((MIN((VLOOKUP($D147,SALERYCODE,5,0)),(IF($D147=6,JW147,JX147))))),MIN((VLOOKUP($D147,SALERYCODE,3,0)),(JU147+JV147))*(IF($D147=6,JX147,((MIN((VLOOKUP($D147,SALERYCODE,5,0)),JX147)))))))))/IF(AND($D147=2,'ראשי-פרטים כלליים וריכוז הוצאות'!$D$68&lt;&gt;4),1.2,1)</f>
        <v>0</v>
      </c>
      <c r="KA147" s="263"/>
      <c r="KB147" s="264"/>
      <c r="KC147" s="265"/>
      <c r="KD147" s="266"/>
      <c r="KE147" s="267">
        <f t="shared" si="243"/>
        <v>0</v>
      </c>
      <c r="KF147" s="260">
        <f>+(IF(OR($B147=0,$C147=0,$D147=0,$DC$2&gt;$OE$1),0,IF(OR(KA147=0,KC147=0,KD147=0),0,MIN((VLOOKUP($D147,SALERYCODE,3,0))*(IF($D147=6,KD147,KC147))*((MIN((VLOOKUP($D147,SALERYCODE,5,0)),(IF($D147=6,KC147,KD147))))),MIN((VLOOKUP($D147,SALERYCODE,3,0)),(KA147+KB147))*(IF($D147=6,KD147,((MIN((VLOOKUP($D147,SALERYCODE,5,0)),KD147)))))))))/IF(AND($D147=2,'ראשי-פרטים כלליים וריכוז הוצאות'!$D$68&lt;&gt;4),1.2,1)</f>
        <v>0</v>
      </c>
      <c r="KG147" s="263"/>
      <c r="KH147" s="264"/>
      <c r="KI147" s="265"/>
      <c r="KJ147" s="266"/>
      <c r="KK147" s="267">
        <f t="shared" si="244"/>
        <v>0</v>
      </c>
      <c r="KL147" s="260">
        <f>+(IF(OR($B147=0,$C147=0,$D147=0,$DC$2&gt;$OE$1),0,IF(OR(KG147=0,KI147=0,KJ147=0),0,MIN((VLOOKUP($D147,SALERYCODE,3,0))*(IF($D147=6,KJ147,KI147))*((MIN((VLOOKUP($D147,SALERYCODE,5,0)),(IF($D147=6,KI147,KJ147))))),MIN((VLOOKUP($D147,SALERYCODE,3,0)),(KG147+KH147))*(IF($D147=6,KJ147,((MIN((VLOOKUP($D147,SALERYCODE,5,0)),KJ147)))))))))/IF(AND($D147=2,'ראשי-פרטים כלליים וריכוז הוצאות'!$D$68&lt;&gt;4),1.2,1)</f>
        <v>0</v>
      </c>
      <c r="KM147" s="263"/>
      <c r="KN147" s="264"/>
      <c r="KO147" s="265"/>
      <c r="KP147" s="266"/>
      <c r="KQ147" s="267">
        <f t="shared" si="245"/>
        <v>0</v>
      </c>
      <c r="KR147" s="260">
        <f>+(IF(OR($B147=0,$C147=0,$D147=0,$DC$2&gt;$OE$1),0,IF(OR(KM147=0,KO147=0,KP147=0),0,MIN((VLOOKUP($D147,SALERYCODE,3,0))*(IF($D147=6,KP147,KO147))*((MIN((VLOOKUP($D147,SALERYCODE,5,0)),(IF($D147=6,KO147,KP147))))),MIN((VLOOKUP($D147,SALERYCODE,3,0)),(KM147+KN147))*(IF($D147=6,KP147,((MIN((VLOOKUP($D147,SALERYCODE,5,0)),KP147)))))))))/IF(AND($D147=2,'ראשי-פרטים כלליים וריכוז הוצאות'!$D$68&lt;&gt;4),1.2,1)</f>
        <v>0</v>
      </c>
      <c r="KS147" s="263"/>
      <c r="KT147" s="264"/>
      <c r="KU147" s="265"/>
      <c r="KV147" s="266"/>
      <c r="KW147" s="267">
        <f t="shared" si="246"/>
        <v>0</v>
      </c>
      <c r="KX147" s="260">
        <f>+(IF(OR($B147=0,$C147=0,$D147=0,$DC$2&gt;$OE$1),0,IF(OR(KS147=0,KU147=0,KV147=0),0,MIN((VLOOKUP($D147,SALERYCODE,3,0))*(IF($D147=6,KV147,KU147))*((MIN((VLOOKUP($D147,SALERYCODE,5,0)),(IF($D147=6,KU147,KV147))))),MIN((VLOOKUP($D147,SALERYCODE,3,0)),(KS147+KT147))*(IF($D147=6,KV147,((MIN((VLOOKUP($D147,SALERYCODE,5,0)),KV147)))))))))/IF(AND($D147=2,'ראשי-פרטים כלליים וריכוז הוצאות'!$D$68&lt;&gt;4),1.2,1)</f>
        <v>0</v>
      </c>
      <c r="KY147" s="263"/>
      <c r="KZ147" s="264"/>
      <c r="LA147" s="265"/>
      <c r="LB147" s="266"/>
      <c r="LC147" s="267">
        <f t="shared" si="247"/>
        <v>0</v>
      </c>
      <c r="LD147" s="260">
        <f>+(IF(OR($B147=0,$C147=0,$D147=0,$DC$2&gt;$OE$1),0,IF(OR(KY147=0,LA147=0,LB147=0),0,MIN((VLOOKUP($D147,SALERYCODE,3,0))*(IF($D147=6,LB147,LA147))*((MIN((VLOOKUP($D147,SALERYCODE,5,0)),(IF($D147=6,LA147,LB147))))),MIN((VLOOKUP($D147,SALERYCODE,3,0)),(KY147+KZ147))*(IF($D147=6,LB147,((MIN((VLOOKUP($D147,SALERYCODE,5,0)),LB147)))))))))/IF(AND($D147=2,'ראשי-פרטים כלליים וריכוז הוצאות'!$D$68&lt;&gt;4),1.2,1)</f>
        <v>0</v>
      </c>
      <c r="LE147" s="263"/>
      <c r="LF147" s="264"/>
      <c r="LG147" s="265"/>
      <c r="LH147" s="266"/>
      <c r="LI147" s="267">
        <f t="shared" si="248"/>
        <v>0</v>
      </c>
      <c r="LJ147" s="260">
        <f>+(IF(OR($B147=0,$C147=0,$D147=0,$DC$2&gt;$OE$1),0,IF(OR(LE147=0,LG147=0,LH147=0),0,MIN((VLOOKUP($D147,SALERYCODE,3,0))*(IF($D147=6,LH147,LG147))*((MIN((VLOOKUP($D147,SALERYCODE,5,0)),(IF($D147=6,LG147,LH147))))),MIN((VLOOKUP($D147,SALERYCODE,3,0)),(LE147+LF147))*(IF($D147=6,LH147,((MIN((VLOOKUP($D147,SALERYCODE,5,0)),LH147)))))))))/IF(AND($D147=2,'ראשי-פרטים כלליים וריכוז הוצאות'!$D$68&lt;&gt;4),1.2,1)</f>
        <v>0</v>
      </c>
      <c r="LK147" s="263"/>
      <c r="LL147" s="264"/>
      <c r="LM147" s="265"/>
      <c r="LN147" s="266"/>
      <c r="LO147" s="267">
        <f t="shared" si="249"/>
        <v>0</v>
      </c>
      <c r="LP147" s="260">
        <f>+(IF(OR($B147=0,$C147=0,$D147=0,$DC$2&gt;$OE$1),0,IF(OR(LK147=0,LM147=0,LN147=0),0,MIN((VLOOKUP($D147,SALERYCODE,3,0))*(IF($D147=6,LN147,LM147))*((MIN((VLOOKUP($D147,SALERYCODE,5,0)),(IF($D147=6,LM147,LN147))))),MIN((VLOOKUP($D147,SALERYCODE,3,0)),(LK147+LL147))*(IF($D147=6,LN147,((MIN((VLOOKUP($D147,SALERYCODE,5,0)),LN147)))))))))/IF(AND($D147=2,'ראשי-פרטים כלליים וריכוז הוצאות'!$D$68&lt;&gt;4),1.2,1)</f>
        <v>0</v>
      </c>
      <c r="LQ147" s="263"/>
      <c r="LR147" s="264"/>
      <c r="LS147" s="265"/>
      <c r="LT147" s="266"/>
      <c r="LU147" s="267">
        <f t="shared" si="250"/>
        <v>0</v>
      </c>
      <c r="LV147" s="260">
        <f>+(IF(OR($B147=0,$C147=0,$D147=0,$DC$2&gt;$OE$1),0,IF(OR(LQ147=0,LS147=0,LT147=0),0,MIN((VLOOKUP($D147,SALERYCODE,3,0))*(IF($D147=6,LT147,LS147))*((MIN((VLOOKUP($D147,SALERYCODE,5,0)),(IF($D147=6,LS147,LT147))))),MIN((VLOOKUP($D147,SALERYCODE,3,0)),(LQ147+LR147))*(IF($D147=6,LT147,((MIN((VLOOKUP($D147,SALERYCODE,5,0)),LT147)))))))))/IF(AND($D147=2,'ראשי-פרטים כלליים וריכוז הוצאות'!$D$68&lt;&gt;4),1.2,1)</f>
        <v>0</v>
      </c>
      <c r="LW147" s="263"/>
      <c r="LX147" s="264"/>
      <c r="LY147" s="265"/>
      <c r="LZ147" s="266"/>
      <c r="MA147" s="267">
        <f t="shared" si="251"/>
        <v>0</v>
      </c>
      <c r="MB147" s="260">
        <f>+(IF(OR($B147=0,$C147=0,$D147=0,$DC$2&gt;$OE$1),0,IF(OR(LW147=0,LY147=0,LZ147=0),0,MIN((VLOOKUP($D147,SALERYCODE,3,0))*(IF($D147=6,LZ147,LY147))*((MIN((VLOOKUP($D147,SALERYCODE,5,0)),(IF($D147=6,LY147,LZ147))))),MIN((VLOOKUP($D147,SALERYCODE,3,0)),(LW147+LX147))*(IF($D147=6,LZ147,((MIN((VLOOKUP($D147,SALERYCODE,5,0)),LZ147)))))))))/IF(AND($D147=2,'ראשי-פרטים כלליים וריכוז הוצאות'!$D$68&lt;&gt;4),1.2,1)</f>
        <v>0</v>
      </c>
      <c r="MC147" s="263"/>
      <c r="MD147" s="264"/>
      <c r="ME147" s="265"/>
      <c r="MF147" s="266"/>
      <c r="MG147" s="267">
        <f t="shared" si="252"/>
        <v>0</v>
      </c>
      <c r="MH147" s="260">
        <f>+(IF(OR($B147=0,$C147=0,$D147=0,$DC$2&gt;$OE$1),0,IF(OR(MC147=0,ME147=0,MF147=0),0,MIN((VLOOKUP($D147,SALERYCODE,3,0))*(IF($D147=6,MF147,ME147))*((MIN((VLOOKUP($D147,SALERYCODE,5,0)),(IF($D147=6,ME147,MF147))))),MIN((VLOOKUP($D147,SALERYCODE,3,0)),(MC147+MD147))*(IF($D147=6,MF147,((MIN((VLOOKUP($D147,SALERYCODE,5,0)),MF147)))))))))/IF(AND($D147=2,'ראשי-פרטים כלליים וריכוז הוצאות'!$D$68&lt;&gt;4),1.2,1)</f>
        <v>0</v>
      </c>
      <c r="MI147" s="263"/>
      <c r="MJ147" s="264"/>
      <c r="MK147" s="265"/>
      <c r="ML147" s="266"/>
      <c r="MM147" s="267">
        <f t="shared" si="253"/>
        <v>0</v>
      </c>
      <c r="MN147" s="260">
        <f>+(IF(OR($B147=0,$C147=0,$D147=0,$DC$2&gt;$OE$1),0,IF(OR(MI147=0,MK147=0,ML147=0),0,MIN((VLOOKUP($D147,SALERYCODE,3,0))*(IF($D147=6,ML147,MK147))*((MIN((VLOOKUP($D147,SALERYCODE,5,0)),(IF($D147=6,MK147,ML147))))),MIN((VLOOKUP($D147,SALERYCODE,3,0)),(MI147+MJ147))*(IF($D147=6,ML147,((MIN((VLOOKUP($D147,SALERYCODE,5,0)),ML147)))))))))/IF(AND($D147=2,'ראשי-פרטים כלליים וריכוז הוצאות'!$D$68&lt;&gt;4),1.2,1)</f>
        <v>0</v>
      </c>
      <c r="MO147" s="263"/>
      <c r="MP147" s="264"/>
      <c r="MQ147" s="265"/>
      <c r="MR147" s="266"/>
      <c r="MS147" s="267">
        <f t="shared" si="254"/>
        <v>0</v>
      </c>
      <c r="MT147" s="260">
        <f>+(IF(OR($B147=0,$C147=0,$D147=0,$DC$2&gt;$OE$1),0,IF(OR(MO147=0,MQ147=0,MR147=0),0,MIN((VLOOKUP($D147,SALERYCODE,3,0))*(IF($D147=6,MR147,MQ147))*((MIN((VLOOKUP($D147,SALERYCODE,5,0)),(IF($D147=6,MQ147,MR147))))),MIN((VLOOKUP($D147,SALERYCODE,3,0)),(MO147+MP147))*(IF($D147=6,MR147,((MIN((VLOOKUP($D147,SALERYCODE,5,0)),MR147)))))))))/IF(AND($D147=2,'ראשי-פרטים כלליים וריכוז הוצאות'!$D$68&lt;&gt;4),1.2,1)</f>
        <v>0</v>
      </c>
      <c r="MU147" s="263"/>
      <c r="MV147" s="264"/>
      <c r="MW147" s="265"/>
      <c r="MX147" s="266"/>
      <c r="MY147" s="267">
        <f t="shared" si="255"/>
        <v>0</v>
      </c>
      <c r="MZ147" s="260">
        <f>+(IF(OR($B147=0,$C147=0,$D147=0,$DC$2&gt;$OE$1),0,IF(OR(MU147=0,MW147=0,MX147=0),0,MIN((VLOOKUP($D147,SALERYCODE,3,0))*(IF($D147=6,MX147,MW147))*((MIN((VLOOKUP($D147,SALERYCODE,5,0)),(IF($D147=6,MW147,MX147))))),MIN((VLOOKUP($D147,SALERYCODE,3,0)),(MU147+MV147))*(IF($D147=6,MX147,((MIN((VLOOKUP($D147,SALERYCODE,5,0)),MX147)))))))))/IF(AND($D147=2,'ראשי-פרטים כלליים וריכוז הוצאות'!$D$68&lt;&gt;4),1.2,1)</f>
        <v>0</v>
      </c>
      <c r="NA147" s="263"/>
      <c r="NB147" s="264"/>
      <c r="NC147" s="265"/>
      <c r="ND147" s="266"/>
      <c r="NE147" s="267">
        <f t="shared" si="256"/>
        <v>0</v>
      </c>
      <c r="NF147" s="260">
        <f>+(IF(OR($B147=0,$C147=0,$D147=0,$DC$2&gt;$OE$1),0,IF(OR(NA147=0,NC147=0,ND147=0),0,MIN((VLOOKUP($D147,SALERYCODE,3,0))*(IF($D147=6,ND147,NC147))*((MIN((VLOOKUP($D147,SALERYCODE,5,0)),(IF($D147=6,NC147,ND147))))),MIN((VLOOKUP($D147,SALERYCODE,3,0)),(NA147+NB147))*(IF($D147=6,ND147,((MIN((VLOOKUP($D147,SALERYCODE,5,0)),ND147)))))))))/IF(AND($D147=2,'ראשי-פרטים כלליים וריכוז הוצאות'!$D$68&lt;&gt;4),1.2,1)</f>
        <v>0</v>
      </c>
      <c r="NG147" s="263"/>
      <c r="NH147" s="264"/>
      <c r="NI147" s="265"/>
      <c r="NJ147" s="266"/>
      <c r="NK147" s="267">
        <f t="shared" si="257"/>
        <v>0</v>
      </c>
      <c r="NL147" s="260">
        <f>+(IF(OR($B147=0,$C147=0,$D147=0,$DC$2&gt;$OE$1),0,IF(OR(NG147=0,NI147=0,NJ147=0),0,MIN((VLOOKUP($D147,SALERYCODE,3,0))*(IF($D147=6,NJ147,NI147))*((MIN((VLOOKUP($D147,SALERYCODE,5,0)),(IF($D147=6,NI147,NJ147))))),MIN((VLOOKUP($D147,SALERYCODE,3,0)),(NG147+NH147))*(IF($D147=6,NJ147,((MIN((VLOOKUP($D147,SALERYCODE,5,0)),NJ147)))))))))/IF(AND($D147=2,'ראשי-פרטים כלליים וריכוז הוצאות'!$D$68&lt;&gt;4),1.2,1)</f>
        <v>0</v>
      </c>
      <c r="NM147" s="263"/>
      <c r="NN147" s="264"/>
      <c r="NO147" s="265"/>
      <c r="NP147" s="266"/>
      <c r="NQ147" s="267">
        <f t="shared" si="258"/>
        <v>0</v>
      </c>
      <c r="NR147" s="260">
        <f>+(IF(OR($B147=0,$C147=0,$D147=0,$DC$2&gt;$OE$1),0,IF(OR(NM147=0,NO147=0,NP147=0),0,MIN((VLOOKUP($D147,SALERYCODE,3,0))*(IF($D147=6,NP147,NO147))*((MIN((VLOOKUP($D147,SALERYCODE,5,0)),(IF($D147=6,NO147,NP147))))),MIN((VLOOKUP($D147,SALERYCODE,3,0)),(NM147+NN147))*(IF($D147=6,NP147,((MIN((VLOOKUP($D147,SALERYCODE,5,0)),NP147)))))))))/IF(AND($D147=2,'ראשי-פרטים כלליים וריכוז הוצאות'!$D$68&lt;&gt;4),1.2,1)</f>
        <v>0</v>
      </c>
      <c r="NS147" s="263"/>
      <c r="NT147" s="264"/>
      <c r="NU147" s="265"/>
      <c r="NV147" s="266"/>
      <c r="NW147" s="267">
        <f t="shared" si="259"/>
        <v>0</v>
      </c>
      <c r="NX147" s="260">
        <f>+(IF(OR($B147=0,$C147=0,$D147=0,$DC$2&gt;$OE$1),0,IF(OR(NS147=0,NU147=0,NV147=0),0,MIN((VLOOKUP($D147,SALERYCODE,3,0))*(IF($D147=6,NV147,NU147))*((MIN((VLOOKUP($D147,SALERYCODE,5,0)),(IF($D147=6,NU147,NV147))))),MIN((VLOOKUP($D147,SALERYCODE,3,0)),(NS147+NT147))*(IF($D147=6,NV147,((MIN((VLOOKUP($D147,SALERYCODE,5,0)),NV147)))))))))/IF(AND($D147=2,'ראשי-פרטים כלליים וריכוז הוצאות'!$D$68&lt;&gt;4),1.2,1)</f>
        <v>0</v>
      </c>
      <c r="NY147" s="263"/>
      <c r="NZ147" s="264"/>
      <c r="OA147" s="265"/>
      <c r="OB147" s="266"/>
      <c r="OC147" s="267">
        <f t="shared" si="260"/>
        <v>0</v>
      </c>
      <c r="OD147" s="260">
        <f>+(IF(OR($B147=0,$C147=0,$D147=0,$DC$2&gt;$OE$1),0,IF(OR(NY147=0,OA147=0,OB147=0),0,MIN((VLOOKUP($D147,SALERYCODE,3,0))*(IF($D147=6,OB147,OA147))*((MIN((VLOOKUP($D147,SALERYCODE,5,0)),(IF($D147=6,OA147,OB147))))),MIN((VLOOKUP($D147,SALERYCODE,3,0)),(NY147+NZ147))*(IF($D147=6,OB147,((MIN((VLOOKUP($D147,SALERYCODE,5,0)),OB147)))))))))/IF(AND($D147=2,'ראשי-פרטים כלליים וריכוז הוצאות'!$D$68&lt;&gt;4),1.2,1)</f>
        <v>0</v>
      </c>
      <c r="OE147" s="275">
        <f t="shared" si="266"/>
        <v>0</v>
      </c>
      <c r="OF147" s="283">
        <f t="shared" si="267"/>
        <v>9.9999999999999995E-7</v>
      </c>
      <c r="OG147" s="276">
        <f t="shared" si="268"/>
        <v>0</v>
      </c>
      <c r="OH147" s="275">
        <f t="shared" si="269"/>
        <v>0</v>
      </c>
      <c r="OI147" s="275">
        <v>0</v>
      </c>
      <c r="OJ147" s="258">
        <f t="shared" si="270"/>
        <v>0</v>
      </c>
      <c r="OK147" s="284"/>
      <c r="OL147" s="116">
        <f>MIN(OJ147+OK147*OF147*OE147/$OL$1/IF(AND($D147=2,'ראשי-פרטים כלליים וריכוז הוצאות'!$D$68&lt;&gt;4),1.2,1),IF($D147&gt;0,VLOOKUP($D147,SALERYCODE,3,0)*12*OG147,0))</f>
        <v>0</v>
      </c>
      <c r="OM147" s="95">
        <f t="shared" si="261"/>
        <v>0</v>
      </c>
      <c r="ON147" s="11">
        <f t="shared" si="262"/>
        <v>0</v>
      </c>
      <c r="OO147" s="11">
        <f t="shared" si="263"/>
        <v>0</v>
      </c>
      <c r="OP147" s="22">
        <f t="shared" si="264"/>
        <v>0</v>
      </c>
      <c r="OQ147" s="11">
        <f t="shared" si="265"/>
        <v>0</v>
      </c>
      <c r="OR147" s="11" t="e">
        <f>#REF!</f>
        <v>#REF!</v>
      </c>
      <c r="OS147" s="35" t="e">
        <f>#REF!-OP147</f>
        <v>#REF!</v>
      </c>
      <c r="OT147" s="35" t="e">
        <f>OS147-#REF!</f>
        <v>#REF!</v>
      </c>
      <c r="OU147" s="43" t="e">
        <f>IF(AND(OP147&gt;0,(OS147=#REF!-OP147)),"מועסק פחות מ-10% מזמנו במופ","")</f>
        <v>#REF!</v>
      </c>
    </row>
    <row r="148" spans="1:411" ht="24" hidden="1" customHeight="1" outlineLevel="1" x14ac:dyDescent="0.2">
      <c r="A148" s="282">
        <v>145</v>
      </c>
      <c r="B148" s="269"/>
      <c r="C148" s="270"/>
      <c r="D148" s="271"/>
      <c r="E148" s="263"/>
      <c r="F148" s="264"/>
      <c r="G148" s="265"/>
      <c r="H148" s="266"/>
      <c r="I148" s="267">
        <f t="shared" si="196"/>
        <v>0</v>
      </c>
      <c r="J148" s="260">
        <f>(IF(OR($B148=0,$C148=0,$D148=0,$E$2&gt;$OE$1),0,IF(OR($E148=0,$G148=0,$H148=0),0,MIN((VLOOKUP($D148,SALERYCODE,3,0))*(IF($D148=6,$H148,$G148))*((MIN((VLOOKUP($D148,SALERYCODE,5,0)),(IF($D148=6,$G148,$H148))))),MIN((VLOOKUP($D148,SALERYCODE,3,0)),($E148+$F148))*(IF($D148=6,$H148,((MIN((VLOOKUP($D148,SALERYCODE,5,0)),$H148)))))))))/IF(AND($D148=2,'ראשי-פרטים כלליים וריכוז הוצאות'!$D$68&lt;&gt;4),1.2,1)</f>
        <v>0</v>
      </c>
      <c r="K148" s="263"/>
      <c r="L148" s="264"/>
      <c r="M148" s="265"/>
      <c r="N148" s="266"/>
      <c r="O148" s="267">
        <f t="shared" si="197"/>
        <v>0</v>
      </c>
      <c r="P148" s="260">
        <f>+(IF(OR($B148=0,$C148=0,$D148=0,$K$2&gt;$OE$1),0,IF(OR($K148=0,$M148=0,$N148=0),0,MIN((VLOOKUP($D148,SALERYCODE,3,0))*(IF($D148=6,$N148,$M148))*((MIN((VLOOKUP($D148,SALERYCODE,5,0)),(IF($D148=6,$M148,$N148))))),MIN((VLOOKUP($D148,SALERYCODE,3,0)),($K148+$L148))*(IF($D148=6,$N148,((MIN((VLOOKUP($D148,SALERYCODE,5,0)),$N148)))))))))/IF(AND($D148=2,'ראשי-פרטים כלליים וריכוז הוצאות'!$D$68&lt;&gt;4),1.2,1)</f>
        <v>0</v>
      </c>
      <c r="Q148" s="263"/>
      <c r="R148" s="264"/>
      <c r="S148" s="265"/>
      <c r="T148" s="266"/>
      <c r="U148" s="267">
        <f t="shared" si="198"/>
        <v>0</v>
      </c>
      <c r="V148" s="260">
        <f>+(IF(OR($B148=0,$C148=0,$D148=0,$Q$2&gt;$OE$1),0,IF(OR(Q148=0,S148=0,T148=0),0,MIN((VLOOKUP($D148,SALERYCODE,3,0))*(IF($D148=6,T148,S148))*((MIN((VLOOKUP($D148,SALERYCODE,5,0)),(IF($D148=6,S148,T148))))),MIN((VLOOKUP($D148,SALERYCODE,3,0)),(Q148+R148))*(IF($D148=6,T148,((MIN((VLOOKUP($D148,SALERYCODE,5,0)),T148)))))))))/IF(AND($D148=2,'ראשי-פרטים כלליים וריכוז הוצאות'!$D$68&lt;&gt;4),1.2,1)</f>
        <v>0</v>
      </c>
      <c r="W148" s="263"/>
      <c r="X148" s="264"/>
      <c r="Y148" s="265"/>
      <c r="Z148" s="266"/>
      <c r="AA148" s="267">
        <f t="shared" si="199"/>
        <v>0</v>
      </c>
      <c r="AB148" s="260">
        <f>+(IF(OR($B148=0,$C148=0,$D148=0,$W$2&gt;$OE$1),0,IF(OR(W148=0,Y148=0,Z148=0),0,MIN((VLOOKUP($D148,SALERYCODE,3,0))*(IF($D148=6,Z148,Y148))*((MIN((VLOOKUP($D148,SALERYCODE,5,0)),(IF($D148=6,Y148,Z148))))),MIN((VLOOKUP($D148,SALERYCODE,3,0)),(W148+X148))*(IF($D148=6,Z148,((MIN((VLOOKUP($D148,SALERYCODE,5,0)),Z148)))))))))/IF(AND($D148=2,'ראשי-פרטים כלליים וריכוז הוצאות'!$D$68&lt;&gt;4),1.2,1)</f>
        <v>0</v>
      </c>
      <c r="AC148" s="263"/>
      <c r="AD148" s="264"/>
      <c r="AE148" s="265"/>
      <c r="AF148" s="266"/>
      <c r="AG148" s="267">
        <f t="shared" si="200"/>
        <v>0</v>
      </c>
      <c r="AH148" s="260">
        <f>+(IF(OR($B148=0,$C148=0,$D148=0,$AC$2&gt;$OE$1),0,IF(OR(AC148=0,AE148=0,AF148=0),0,MIN((VLOOKUP($D148,SALERYCODE,3,0))*(IF($D148=6,AF148,AE148))*((MIN((VLOOKUP($D148,SALERYCODE,5,0)),(IF($D148=6,AE148,AF148))))),MIN((VLOOKUP($D148,SALERYCODE,3,0)),(AC148+AD148))*(IF($D148=6,AF148,((MIN((VLOOKUP($D148,SALERYCODE,5,0)),AF148)))))))))/IF(AND($D148=2,'ראשי-פרטים כלליים וריכוז הוצאות'!$D$68&lt;&gt;4),1.2,1)</f>
        <v>0</v>
      </c>
      <c r="AI148" s="263"/>
      <c r="AJ148" s="264"/>
      <c r="AK148" s="265"/>
      <c r="AL148" s="266"/>
      <c r="AM148" s="267">
        <f t="shared" si="201"/>
        <v>0</v>
      </c>
      <c r="AN148" s="260">
        <f>+(IF(OR($B148=0,$C148=0,$D148=0,$AI$2&gt;$OE$1),0,IF(OR(AI148=0,AK148=0,AL148=0),0,MIN((VLOOKUP($D148,SALERYCODE,3,0))*(IF($D148=6,AL148,AK148))*((MIN((VLOOKUP($D148,SALERYCODE,5,0)),(IF($D148=6,AK148,AL148))))),MIN((VLOOKUP($D148,SALERYCODE,3,0)),(AI148+AJ148))*(IF($D148=6,AL148,((MIN((VLOOKUP($D148,SALERYCODE,5,0)),AL148)))))))))/IF(AND($D148=2,'ראשי-פרטים כלליים וריכוז הוצאות'!$D$68&lt;&gt;4),1.2,1)</f>
        <v>0</v>
      </c>
      <c r="AO148" s="263"/>
      <c r="AP148" s="264"/>
      <c r="AQ148" s="265"/>
      <c r="AR148" s="266"/>
      <c r="AS148" s="267">
        <f t="shared" si="202"/>
        <v>0</v>
      </c>
      <c r="AT148" s="260">
        <f>+(IF(OR($B148=0,$C148=0,$D148=0,$AO$2&gt;$OE$1),0,IF(OR(AO148=0,AQ148=0,AR148=0),0,MIN((VLOOKUP($D148,SALERYCODE,3,0))*(IF($D148=6,AR148,AQ148))*((MIN((VLOOKUP($D148,SALERYCODE,5,0)),(IF($D148=6,AQ148,AR148))))),MIN((VLOOKUP($D148,SALERYCODE,3,0)),(AO148+AP148))*(IF($D148=6,AR148,((MIN((VLOOKUP($D148,SALERYCODE,5,0)),AR148)))))))))/IF(AND($D148=2,'ראשי-פרטים כלליים וריכוז הוצאות'!$D$68&lt;&gt;4),1.2,1)</f>
        <v>0</v>
      </c>
      <c r="AU148" s="263"/>
      <c r="AV148" s="264"/>
      <c r="AW148" s="265"/>
      <c r="AX148" s="266"/>
      <c r="AY148" s="267">
        <f t="shared" si="203"/>
        <v>0</v>
      </c>
      <c r="AZ148" s="260">
        <f>+(IF(OR($B148=0,$C148=0,$D148=0,$AU$2&gt;$OE$1),0,IF(OR(AU148=0,AW148=0,AX148=0),0,MIN((VLOOKUP($D148,SALERYCODE,3,0))*(IF($D148=6,AX148,AW148))*((MIN((VLOOKUP($D148,SALERYCODE,5,0)),(IF($D148=6,AW148,AX148))))),MIN((VLOOKUP($D148,SALERYCODE,3,0)),(AU148+AV148))*(IF($D148=6,AX148,((MIN((VLOOKUP($D148,SALERYCODE,5,0)),AX148)))))))))/IF(AND($D148=2,'ראשי-פרטים כלליים וריכוז הוצאות'!$D$68&lt;&gt;4),1.2,1)</f>
        <v>0</v>
      </c>
      <c r="BA148" s="263"/>
      <c r="BB148" s="264"/>
      <c r="BC148" s="265"/>
      <c r="BD148" s="266"/>
      <c r="BE148" s="267">
        <f t="shared" si="204"/>
        <v>0</v>
      </c>
      <c r="BF148" s="260">
        <f>+(IF(OR($B148=0,$C148=0,$D148=0,$BA$2&gt;$OE$1),0,IF(OR(BA148=0,BC148=0,BD148=0),0,MIN((VLOOKUP($D148,SALERYCODE,3,0))*(IF($D148=6,BD148,BC148))*((MIN((VLOOKUP($D148,SALERYCODE,5,0)),(IF($D148=6,BC148,BD148))))),MIN((VLOOKUP($D148,SALERYCODE,3,0)),(BA148+BB148))*(IF($D148=6,BD148,((MIN((VLOOKUP($D148,SALERYCODE,5,0)),BD148)))))))))/IF(AND($D148=2,'ראשי-פרטים כלליים וריכוז הוצאות'!$D$68&lt;&gt;4),1.2,1)</f>
        <v>0</v>
      </c>
      <c r="BG148" s="263"/>
      <c r="BH148" s="264"/>
      <c r="BI148" s="265"/>
      <c r="BJ148" s="266"/>
      <c r="BK148" s="267">
        <f t="shared" si="205"/>
        <v>0</v>
      </c>
      <c r="BL148" s="260">
        <f>+(IF(OR($B148=0,$C148=0,$D148=0,$BG$2&gt;$OE$1),0,IF(OR(BG148=0,BI148=0,BJ148=0),0,MIN((VLOOKUP($D148,SALERYCODE,3,0))*(IF($D148=6,BJ148,BI148))*((MIN((VLOOKUP($D148,SALERYCODE,5,0)),(IF($D148=6,BI148,BJ148))))),MIN((VLOOKUP($D148,SALERYCODE,3,0)),(BG148+BH148))*(IF($D148=6,BJ148,((MIN((VLOOKUP($D148,SALERYCODE,5,0)),BJ148)))))))))/IF(AND($D148=2,'ראשי-פרטים כלליים וריכוז הוצאות'!$D$68&lt;&gt;4),1.2,1)</f>
        <v>0</v>
      </c>
      <c r="BM148" s="263"/>
      <c r="BN148" s="264"/>
      <c r="BO148" s="265"/>
      <c r="BP148" s="266"/>
      <c r="BQ148" s="267">
        <f t="shared" si="206"/>
        <v>0</v>
      </c>
      <c r="BR148" s="260">
        <f>+(IF(OR($B148=0,$C148=0,$D148=0,$BM$2&gt;$OE$1),0,IF(OR(BM148=0,BO148=0,BP148=0),0,MIN((VLOOKUP($D148,SALERYCODE,3,0))*(IF($D148=6,BP148,BO148))*((MIN((VLOOKUP($D148,SALERYCODE,5,0)),(IF($D148=6,BO148,BP148))))),MIN((VLOOKUP($D148,SALERYCODE,3,0)),(BM148+BN148))*(IF($D148=6,BP148,((MIN((VLOOKUP($D148,SALERYCODE,5,0)),BP148)))))))))/IF(AND($D148=2,'ראשי-פרטים כלליים וריכוז הוצאות'!$D$68&lt;&gt;4),1.2,1)</f>
        <v>0</v>
      </c>
      <c r="BS148" s="263"/>
      <c r="BT148" s="264"/>
      <c r="BU148" s="265"/>
      <c r="BV148" s="266"/>
      <c r="BW148" s="267">
        <f t="shared" si="207"/>
        <v>0</v>
      </c>
      <c r="BX148" s="260">
        <f>+(IF(OR($B148=0,$C148=0,$D148=0,$BS$2&gt;$OE$1),0,IF(OR(BS148=0,BU148=0,BV148=0),0,MIN((VLOOKUP($D148,SALERYCODE,3,0))*(IF($D148=6,BV148,BU148))*((MIN((VLOOKUP($D148,SALERYCODE,5,0)),(IF($D148=6,BU148,BV148))))),MIN((VLOOKUP($D148,SALERYCODE,3,0)),(BS148+BT148))*(IF($D148=6,BV148,((MIN((VLOOKUP($D148,SALERYCODE,5,0)),BV148)))))))))/IF(AND($D148=2,'ראשי-פרטים כלליים וריכוז הוצאות'!$D$68&lt;&gt;4),1.2,1)</f>
        <v>0</v>
      </c>
      <c r="BY148" s="263"/>
      <c r="BZ148" s="264"/>
      <c r="CA148" s="265"/>
      <c r="CB148" s="266"/>
      <c r="CC148" s="267">
        <f t="shared" si="208"/>
        <v>0</v>
      </c>
      <c r="CD148" s="260">
        <f>+(IF(OR($B148=0,$C148=0,$D148=0,$BY$2&gt;$OE$1),0,IF(OR(BY148=0,CA148=0,CB148=0),0,MIN((VLOOKUP($D148,SALERYCODE,3,0))*(IF($D148=6,CB148,CA148))*((MIN((VLOOKUP($D148,SALERYCODE,5,0)),(IF($D148=6,CA148,CB148))))),MIN((VLOOKUP($D148,SALERYCODE,3,0)),(BY148+BZ148))*(IF($D148=6,CB148,((MIN((VLOOKUP($D148,SALERYCODE,5,0)),CB148)))))))))/IF(AND($D148=2,'ראשי-פרטים כלליים וריכוז הוצאות'!$D$68&lt;&gt;4),1.2,1)</f>
        <v>0</v>
      </c>
      <c r="CE148" s="263"/>
      <c r="CF148" s="264"/>
      <c r="CG148" s="265"/>
      <c r="CH148" s="266"/>
      <c r="CI148" s="267">
        <f t="shared" si="209"/>
        <v>0</v>
      </c>
      <c r="CJ148" s="260">
        <f>+(IF(OR($B148=0,$C148=0,$D148=0,$CE$2&gt;$OE$1),0,IF(OR(CE148=0,CG148=0,CH148=0),0,MIN((VLOOKUP($D148,SALERYCODE,3,0))*(IF($D148=6,CH148,CG148))*((MIN((VLOOKUP($D148,SALERYCODE,5,0)),(IF($D148=6,CG148,CH148))))),MIN((VLOOKUP($D148,SALERYCODE,3,0)),(CE148+CF148))*(IF($D148=6,CH148,((MIN((VLOOKUP($D148,SALERYCODE,5,0)),CH148)))))))))/IF(AND($D148=2,'ראשי-פרטים כלליים וריכוז הוצאות'!$D$68&lt;&gt;4),1.2,1)</f>
        <v>0</v>
      </c>
      <c r="CK148" s="263"/>
      <c r="CL148" s="264"/>
      <c r="CM148" s="265"/>
      <c r="CN148" s="266"/>
      <c r="CO148" s="267">
        <f t="shared" si="210"/>
        <v>0</v>
      </c>
      <c r="CP148" s="260">
        <f>+(IF(OR($B148=0,$C148=0,$D148=0,$CK$2&gt;$OE$1),0,IF(OR(CK148=0,CM148=0,CN148=0),0,MIN((VLOOKUP($D148,SALERYCODE,3,0))*(IF($D148=6,CN148,CM148))*((MIN((VLOOKUP($D148,SALERYCODE,5,0)),(IF($D148=6,CM148,CN148))))),MIN((VLOOKUP($D148,SALERYCODE,3,0)),(CK148+CL148))*(IF($D148=6,CN148,((MIN((VLOOKUP($D148,SALERYCODE,5,0)),CN148)))))))))/IF(AND($D148=2,'ראשי-פרטים כלליים וריכוז הוצאות'!$D$68&lt;&gt;4),1.2,1)</f>
        <v>0</v>
      </c>
      <c r="CQ148" s="263"/>
      <c r="CR148" s="264"/>
      <c r="CS148" s="265"/>
      <c r="CT148" s="266"/>
      <c r="CU148" s="267">
        <f t="shared" si="211"/>
        <v>0</v>
      </c>
      <c r="CV148" s="260">
        <f>+(IF(OR($B148=0,$C148=0,$D148=0,$CQ$2&gt;$OE$1),0,IF(OR(CQ148=0,CS148=0,CT148=0),0,MIN((VLOOKUP($D148,SALERYCODE,3,0))*(IF($D148=6,CT148,CS148))*((MIN((VLOOKUP($D148,SALERYCODE,5,0)),(IF($D148=6,CS148,CT148))))),MIN((VLOOKUP($D148,SALERYCODE,3,0)),(CQ148+CR148))*(IF($D148=6,CT148,((MIN((VLOOKUP($D148,SALERYCODE,5,0)),CT148)))))))))/IF(AND($D148=2,'ראשי-פרטים כלליים וריכוז הוצאות'!$D$68&lt;&gt;4),1.2,1)</f>
        <v>0</v>
      </c>
      <c r="CW148" s="263"/>
      <c r="CX148" s="264"/>
      <c r="CY148" s="265"/>
      <c r="CZ148" s="266"/>
      <c r="DA148" s="267">
        <f t="shared" si="212"/>
        <v>0</v>
      </c>
      <c r="DB148" s="260">
        <f>+(IF(OR($B148=0,$C148=0,$D148=0,$CW$2&gt;$OE$1),0,IF(OR(CW148=0,CY148=0,CZ148=0),0,MIN((VLOOKUP($D148,SALERYCODE,3,0))*(IF($D148=6,CZ148,CY148))*((MIN((VLOOKUP($D148,SALERYCODE,5,0)),(IF($D148=6,CY148,CZ148))))),MIN((VLOOKUP($D148,SALERYCODE,3,0)),(CW148+CX148))*(IF($D148=6,CZ148,((MIN((VLOOKUP($D148,SALERYCODE,5,0)),CZ148)))))))))/IF(AND($D148=2,'ראשי-פרטים כלליים וריכוז הוצאות'!$D$68&lt;&gt;4),1.2,1)</f>
        <v>0</v>
      </c>
      <c r="DC148" s="263"/>
      <c r="DD148" s="264"/>
      <c r="DE148" s="265"/>
      <c r="DF148" s="266"/>
      <c r="DG148" s="267">
        <f t="shared" si="213"/>
        <v>0</v>
      </c>
      <c r="DH148" s="260">
        <f>+(IF(OR($B148=0,$C148=0,$D148=0,$DC$2&gt;$OE$1),0,IF(OR(DC148=0,DE148=0,DF148=0),0,MIN((VLOOKUP($D148,SALERYCODE,3,0))*(IF($D148=6,DF148,DE148))*((MIN((VLOOKUP($D148,SALERYCODE,5,0)),(IF($D148=6,DE148,DF148))))),MIN((VLOOKUP($D148,SALERYCODE,3,0)),(DC148+DD148))*(IF($D148=6,DF148,((MIN((VLOOKUP($D148,SALERYCODE,5,0)),DF148)))))))))/IF(AND($D148=2,'ראשי-פרטים כלליים וריכוז הוצאות'!$D$68&lt;&gt;4),1.2,1)</f>
        <v>0</v>
      </c>
      <c r="DI148" s="263"/>
      <c r="DJ148" s="264"/>
      <c r="DK148" s="265"/>
      <c r="DL148" s="266"/>
      <c r="DM148" s="267">
        <f t="shared" si="214"/>
        <v>0</v>
      </c>
      <c r="DN148" s="260">
        <f>+(IF(OR($B148=0,$C148=0,$D148=0,$DC$2&gt;$OE$1),0,IF(OR(DI148=0,DK148=0,DL148=0),0,MIN((VLOOKUP($D148,SALERYCODE,3,0))*(IF($D148=6,DL148,DK148))*((MIN((VLOOKUP($D148,SALERYCODE,5,0)),(IF($D148=6,DK148,DL148))))),MIN((VLOOKUP($D148,SALERYCODE,3,0)),(DI148+DJ148))*(IF($D148=6,DL148,((MIN((VLOOKUP($D148,SALERYCODE,5,0)),DL148)))))))))/IF(AND($D148=2,'ראשי-פרטים כלליים וריכוז הוצאות'!$D$68&lt;&gt;4),1.2,1)</f>
        <v>0</v>
      </c>
      <c r="DO148" s="263"/>
      <c r="DP148" s="264"/>
      <c r="DQ148" s="265"/>
      <c r="DR148" s="266"/>
      <c r="DS148" s="267">
        <f t="shared" si="215"/>
        <v>0</v>
      </c>
      <c r="DT148" s="260">
        <f>+(IF(OR($B148=0,$C148=0,$D148=0,$DC$2&gt;$OE$1),0,IF(OR(DO148=0,DQ148=0,DR148=0),0,MIN((VLOOKUP($D148,SALERYCODE,3,0))*(IF($D148=6,DR148,DQ148))*((MIN((VLOOKUP($D148,SALERYCODE,5,0)),(IF($D148=6,DQ148,DR148))))),MIN((VLOOKUP($D148,SALERYCODE,3,0)),(DO148+DP148))*(IF($D148=6,DR148,((MIN((VLOOKUP($D148,SALERYCODE,5,0)),DR148)))))))))/IF(AND($D148=2,'ראשי-פרטים כלליים וריכוז הוצאות'!$D$68&lt;&gt;4),1.2,1)</f>
        <v>0</v>
      </c>
      <c r="DU148" s="263"/>
      <c r="DV148" s="264"/>
      <c r="DW148" s="265"/>
      <c r="DX148" s="266"/>
      <c r="DY148" s="267">
        <f t="shared" si="216"/>
        <v>0</v>
      </c>
      <c r="DZ148" s="260">
        <f>+(IF(OR($B148=0,$C148=0,$D148=0,$DC$2&gt;$OE$1),0,IF(OR(DU148=0,DW148=0,DX148=0),0,MIN((VLOOKUP($D148,SALERYCODE,3,0))*(IF($D148=6,DX148,DW148))*((MIN((VLOOKUP($D148,SALERYCODE,5,0)),(IF($D148=6,DW148,DX148))))),MIN((VLOOKUP($D148,SALERYCODE,3,0)),(DU148+DV148))*(IF($D148=6,DX148,((MIN((VLOOKUP($D148,SALERYCODE,5,0)),DX148)))))))))/IF(AND($D148=2,'ראשי-פרטים כלליים וריכוז הוצאות'!$D$68&lt;&gt;4),1.2,1)</f>
        <v>0</v>
      </c>
      <c r="EA148" s="263"/>
      <c r="EB148" s="264"/>
      <c r="EC148" s="265"/>
      <c r="ED148" s="266"/>
      <c r="EE148" s="267">
        <f t="shared" si="217"/>
        <v>0</v>
      </c>
      <c r="EF148" s="260">
        <f>+(IF(OR($B148=0,$C148=0,$D148=0,$DC$2&gt;$OE$1),0,IF(OR(EA148=0,EC148=0,ED148=0),0,MIN((VLOOKUP($D148,SALERYCODE,3,0))*(IF($D148=6,ED148,EC148))*((MIN((VLOOKUP($D148,SALERYCODE,5,0)),(IF($D148=6,EC148,ED148))))),MIN((VLOOKUP($D148,SALERYCODE,3,0)),(EA148+EB148))*(IF($D148=6,ED148,((MIN((VLOOKUP($D148,SALERYCODE,5,0)),ED148)))))))))/IF(AND($D148=2,'ראשי-פרטים כלליים וריכוז הוצאות'!$D$68&lt;&gt;4),1.2,1)</f>
        <v>0</v>
      </c>
      <c r="EG148" s="263"/>
      <c r="EH148" s="264"/>
      <c r="EI148" s="265"/>
      <c r="EJ148" s="266"/>
      <c r="EK148" s="267">
        <f t="shared" si="218"/>
        <v>0</v>
      </c>
      <c r="EL148" s="260">
        <f>+(IF(OR($B148=0,$C148=0,$D148=0,$DC$2&gt;$OE$1),0,IF(OR(EG148=0,EI148=0,EJ148=0),0,MIN((VLOOKUP($D148,SALERYCODE,3,0))*(IF($D148=6,EJ148,EI148))*((MIN((VLOOKUP($D148,SALERYCODE,5,0)),(IF($D148=6,EI148,EJ148))))),MIN((VLOOKUP($D148,SALERYCODE,3,0)),(EG148+EH148))*(IF($D148=6,EJ148,((MIN((VLOOKUP($D148,SALERYCODE,5,0)),EJ148)))))))))/IF(AND($D148=2,'ראשי-פרטים כלליים וריכוז הוצאות'!$D$68&lt;&gt;4),1.2,1)</f>
        <v>0</v>
      </c>
      <c r="EM148" s="263"/>
      <c r="EN148" s="264"/>
      <c r="EO148" s="265"/>
      <c r="EP148" s="266"/>
      <c r="EQ148" s="267">
        <f t="shared" si="219"/>
        <v>0</v>
      </c>
      <c r="ER148" s="260">
        <f>+(IF(OR($B148=0,$C148=0,$D148=0,$DC$2&gt;$OE$1),0,IF(OR(EM148=0,EO148=0,EP148=0),0,MIN((VLOOKUP($D148,SALERYCODE,3,0))*(IF($D148=6,EP148,EO148))*((MIN((VLOOKUP($D148,SALERYCODE,5,0)),(IF($D148=6,EO148,EP148))))),MIN((VLOOKUP($D148,SALERYCODE,3,0)),(EM148+EN148))*(IF($D148=6,EP148,((MIN((VLOOKUP($D148,SALERYCODE,5,0)),EP148)))))))))/IF(AND($D148=2,'ראשי-פרטים כלליים וריכוז הוצאות'!$D$68&lt;&gt;4),1.2,1)</f>
        <v>0</v>
      </c>
      <c r="ES148" s="263"/>
      <c r="ET148" s="264"/>
      <c r="EU148" s="265"/>
      <c r="EV148" s="266"/>
      <c r="EW148" s="267">
        <f t="shared" si="220"/>
        <v>0</v>
      </c>
      <c r="EX148" s="260">
        <f>+(IF(OR($B148=0,$C148=0,$D148=0,$DC$2&gt;$OE$1),0,IF(OR(ES148=0,EU148=0,EV148=0),0,MIN((VLOOKUP($D148,SALERYCODE,3,0))*(IF($D148=6,EV148,EU148))*((MIN((VLOOKUP($D148,SALERYCODE,5,0)),(IF($D148=6,EU148,EV148))))),MIN((VLOOKUP($D148,SALERYCODE,3,0)),(ES148+ET148))*(IF($D148=6,EV148,((MIN((VLOOKUP($D148,SALERYCODE,5,0)),EV148)))))))))/IF(AND($D148=2,'ראשי-פרטים כלליים וריכוז הוצאות'!$D$68&lt;&gt;4),1.2,1)</f>
        <v>0</v>
      </c>
      <c r="EY148" s="263"/>
      <c r="EZ148" s="264"/>
      <c r="FA148" s="265"/>
      <c r="FB148" s="266"/>
      <c r="FC148" s="267">
        <f t="shared" si="221"/>
        <v>0</v>
      </c>
      <c r="FD148" s="260">
        <f>+(IF(OR($B148=0,$C148=0,$D148=0,$DC$2&gt;$OE$1),0,IF(OR(EY148=0,FA148=0,FB148=0),0,MIN((VLOOKUP($D148,SALERYCODE,3,0))*(IF($D148=6,FB148,FA148))*((MIN((VLOOKUP($D148,SALERYCODE,5,0)),(IF($D148=6,FA148,FB148))))),MIN((VLOOKUP($D148,SALERYCODE,3,0)),(EY148+EZ148))*(IF($D148=6,FB148,((MIN((VLOOKUP($D148,SALERYCODE,5,0)),FB148)))))))))/IF(AND($D148=2,'ראשי-פרטים כלליים וריכוז הוצאות'!$D$68&lt;&gt;4),1.2,1)</f>
        <v>0</v>
      </c>
      <c r="FE148" s="263"/>
      <c r="FF148" s="264"/>
      <c r="FG148" s="265"/>
      <c r="FH148" s="266"/>
      <c r="FI148" s="267">
        <f t="shared" si="222"/>
        <v>0</v>
      </c>
      <c r="FJ148" s="260">
        <f>+(IF(OR($B148=0,$C148=0,$D148=0,$DC$2&gt;$OE$1),0,IF(OR(FE148=0,FG148=0,FH148=0),0,MIN((VLOOKUP($D148,SALERYCODE,3,0))*(IF($D148=6,FH148,FG148))*((MIN((VLOOKUP($D148,SALERYCODE,5,0)),(IF($D148=6,FG148,FH148))))),MIN((VLOOKUP($D148,SALERYCODE,3,0)),(FE148+FF148))*(IF($D148=6,FH148,((MIN((VLOOKUP($D148,SALERYCODE,5,0)),FH148)))))))))/IF(AND($D148=2,'ראשי-פרטים כלליים וריכוז הוצאות'!$D$68&lt;&gt;4),1.2,1)</f>
        <v>0</v>
      </c>
      <c r="FK148" s="263"/>
      <c r="FL148" s="264"/>
      <c r="FM148" s="265"/>
      <c r="FN148" s="266"/>
      <c r="FO148" s="267">
        <f t="shared" si="223"/>
        <v>0</v>
      </c>
      <c r="FP148" s="260">
        <f>+(IF(OR($B148=0,$C148=0,$D148=0,$DC$2&gt;$OE$1),0,IF(OR(FK148=0,FM148=0,FN148=0),0,MIN((VLOOKUP($D148,SALERYCODE,3,0))*(IF($D148=6,FN148,FM148))*((MIN((VLOOKUP($D148,SALERYCODE,5,0)),(IF($D148=6,FM148,FN148))))),MIN((VLOOKUP($D148,SALERYCODE,3,0)),(FK148+FL148))*(IF($D148=6,FN148,((MIN((VLOOKUP($D148,SALERYCODE,5,0)),FN148)))))))))/IF(AND($D148=2,'ראשי-פרטים כלליים וריכוז הוצאות'!$D$68&lt;&gt;4),1.2,1)</f>
        <v>0</v>
      </c>
      <c r="FQ148" s="263"/>
      <c r="FR148" s="264"/>
      <c r="FS148" s="265"/>
      <c r="FT148" s="266"/>
      <c r="FU148" s="267">
        <f t="shared" si="224"/>
        <v>0</v>
      </c>
      <c r="FV148" s="260">
        <f>+(IF(OR($B148=0,$C148=0,$D148=0,$DC$2&gt;$OE$1),0,IF(OR(FQ148=0,FS148=0,FT148=0),0,MIN((VLOOKUP($D148,SALERYCODE,3,0))*(IF($D148=6,FT148,FS148))*((MIN((VLOOKUP($D148,SALERYCODE,5,0)),(IF($D148=6,FS148,FT148))))),MIN((VLOOKUP($D148,SALERYCODE,3,0)),(FQ148+FR148))*(IF($D148=6,FT148,((MIN((VLOOKUP($D148,SALERYCODE,5,0)),FT148)))))))))/IF(AND($D148=2,'ראשי-פרטים כלליים וריכוז הוצאות'!$D$68&lt;&gt;4),1.2,1)</f>
        <v>0</v>
      </c>
      <c r="FW148" s="263"/>
      <c r="FX148" s="264"/>
      <c r="FY148" s="265"/>
      <c r="FZ148" s="266"/>
      <c r="GA148" s="267">
        <f t="shared" si="225"/>
        <v>0</v>
      </c>
      <c r="GB148" s="260">
        <f>+(IF(OR($B148=0,$C148=0,$D148=0,$DC$2&gt;$OE$1),0,IF(OR(FW148=0,FY148=0,FZ148=0),0,MIN((VLOOKUP($D148,SALERYCODE,3,0))*(IF($D148=6,FZ148,FY148))*((MIN((VLOOKUP($D148,SALERYCODE,5,0)),(IF($D148=6,FY148,FZ148))))),MIN((VLOOKUP($D148,SALERYCODE,3,0)),(FW148+FX148))*(IF($D148=6,FZ148,((MIN((VLOOKUP($D148,SALERYCODE,5,0)),FZ148)))))))))/IF(AND($D148=2,'ראשי-פרטים כלליים וריכוז הוצאות'!$D$68&lt;&gt;4),1.2,1)</f>
        <v>0</v>
      </c>
      <c r="GC148" s="263"/>
      <c r="GD148" s="264"/>
      <c r="GE148" s="265"/>
      <c r="GF148" s="266"/>
      <c r="GG148" s="267">
        <f t="shared" si="226"/>
        <v>0</v>
      </c>
      <c r="GH148" s="260">
        <f>+(IF(OR($B148=0,$C148=0,$D148=0,$DC$2&gt;$OE$1),0,IF(OR(GC148=0,GE148=0,GF148=0),0,MIN((VLOOKUP($D148,SALERYCODE,3,0))*(IF($D148=6,GF148,GE148))*((MIN((VLOOKUP($D148,SALERYCODE,5,0)),(IF($D148=6,GE148,GF148))))),MIN((VLOOKUP($D148,SALERYCODE,3,0)),(GC148+GD148))*(IF($D148=6,GF148,((MIN((VLOOKUP($D148,SALERYCODE,5,0)),GF148)))))))))/IF(AND($D148=2,'ראשי-פרטים כלליים וריכוז הוצאות'!$D$68&lt;&gt;4),1.2,1)</f>
        <v>0</v>
      </c>
      <c r="GI148" s="263"/>
      <c r="GJ148" s="264"/>
      <c r="GK148" s="265"/>
      <c r="GL148" s="266"/>
      <c r="GM148" s="267">
        <f t="shared" si="227"/>
        <v>0</v>
      </c>
      <c r="GN148" s="260">
        <f>+(IF(OR($B148=0,$C148=0,$D148=0,$DC$2&gt;$OE$1),0,IF(OR(GI148=0,GK148=0,GL148=0),0,MIN((VLOOKUP($D148,SALERYCODE,3,0))*(IF($D148=6,GL148,GK148))*((MIN((VLOOKUP($D148,SALERYCODE,5,0)),(IF($D148=6,GK148,GL148))))),MIN((VLOOKUP($D148,SALERYCODE,3,0)),(GI148+GJ148))*(IF($D148=6,GL148,((MIN((VLOOKUP($D148,SALERYCODE,5,0)),GL148)))))))))/IF(AND($D148=2,'ראשי-פרטים כלליים וריכוז הוצאות'!$D$68&lt;&gt;4),1.2,1)</f>
        <v>0</v>
      </c>
      <c r="GO148" s="263"/>
      <c r="GP148" s="264"/>
      <c r="GQ148" s="265"/>
      <c r="GR148" s="266"/>
      <c r="GS148" s="267">
        <f t="shared" si="228"/>
        <v>0</v>
      </c>
      <c r="GT148" s="260">
        <f>+(IF(OR($B148=0,$C148=0,$D148=0,$DC$2&gt;$OE$1),0,IF(OR(GO148=0,GQ148=0,GR148=0),0,MIN((VLOOKUP($D148,SALERYCODE,3,0))*(IF($D148=6,GR148,GQ148))*((MIN((VLOOKUP($D148,SALERYCODE,5,0)),(IF($D148=6,GQ148,GR148))))),MIN((VLOOKUP($D148,SALERYCODE,3,0)),(GO148+GP148))*(IF($D148=6,GR148,((MIN((VLOOKUP($D148,SALERYCODE,5,0)),GR148)))))))))/IF(AND($D148=2,'ראשי-פרטים כלליים וריכוז הוצאות'!$D$68&lt;&gt;4),1.2,1)</f>
        <v>0</v>
      </c>
      <c r="GU148" s="263"/>
      <c r="GV148" s="264"/>
      <c r="GW148" s="265"/>
      <c r="GX148" s="266"/>
      <c r="GY148" s="267">
        <f t="shared" si="229"/>
        <v>0</v>
      </c>
      <c r="GZ148" s="260">
        <f>+(IF(OR($B148=0,$C148=0,$D148=0,$DC$2&gt;$OE$1),0,IF(OR(GU148=0,GW148=0,GX148=0),0,MIN((VLOOKUP($D148,SALERYCODE,3,0))*(IF($D148=6,GX148,GW148))*((MIN((VLOOKUP($D148,SALERYCODE,5,0)),(IF($D148=6,GW148,GX148))))),MIN((VLOOKUP($D148,SALERYCODE,3,0)),(GU148+GV148))*(IF($D148=6,GX148,((MIN((VLOOKUP($D148,SALERYCODE,5,0)),GX148)))))))))/IF(AND($D148=2,'ראשי-פרטים כלליים וריכוז הוצאות'!$D$68&lt;&gt;4),1.2,1)</f>
        <v>0</v>
      </c>
      <c r="HA148" s="263"/>
      <c r="HB148" s="264"/>
      <c r="HC148" s="265"/>
      <c r="HD148" s="266"/>
      <c r="HE148" s="267">
        <f t="shared" si="230"/>
        <v>0</v>
      </c>
      <c r="HF148" s="260">
        <f>+(IF(OR($B148=0,$C148=0,$D148=0,$DC$2&gt;$OE$1),0,IF(OR(HA148=0,HC148=0,HD148=0),0,MIN((VLOOKUP($D148,SALERYCODE,3,0))*(IF($D148=6,HD148,HC148))*((MIN((VLOOKUP($D148,SALERYCODE,5,0)),(IF($D148=6,HC148,HD148))))),MIN((VLOOKUP($D148,SALERYCODE,3,0)),(HA148+HB148))*(IF($D148=6,HD148,((MIN((VLOOKUP($D148,SALERYCODE,5,0)),HD148)))))))))/IF(AND($D148=2,'ראשי-פרטים כלליים וריכוז הוצאות'!$D$68&lt;&gt;4),1.2,1)</f>
        <v>0</v>
      </c>
      <c r="HG148" s="263"/>
      <c r="HH148" s="264"/>
      <c r="HI148" s="265"/>
      <c r="HJ148" s="266"/>
      <c r="HK148" s="267">
        <f t="shared" si="231"/>
        <v>0</v>
      </c>
      <c r="HL148" s="260">
        <f>+(IF(OR($B148=0,$C148=0,$D148=0,$DC$2&gt;$OE$1),0,IF(OR(HG148=0,HI148=0,HJ148=0),0,MIN((VLOOKUP($D148,SALERYCODE,3,0))*(IF($D148=6,HJ148,HI148))*((MIN((VLOOKUP($D148,SALERYCODE,5,0)),(IF($D148=6,HI148,HJ148))))),MIN((VLOOKUP($D148,SALERYCODE,3,0)),(HG148+HH148))*(IF($D148=6,HJ148,((MIN((VLOOKUP($D148,SALERYCODE,5,0)),HJ148)))))))))/IF(AND($D148=2,'ראשי-פרטים כלליים וריכוז הוצאות'!$D$68&lt;&gt;4),1.2,1)</f>
        <v>0</v>
      </c>
      <c r="HM148" s="263"/>
      <c r="HN148" s="264"/>
      <c r="HO148" s="265"/>
      <c r="HP148" s="266"/>
      <c r="HQ148" s="267">
        <f t="shared" si="232"/>
        <v>0</v>
      </c>
      <c r="HR148" s="260">
        <f>+(IF(OR($B148=0,$C148=0,$D148=0,$DC$2&gt;$OE$1),0,IF(OR(HM148=0,HO148=0,HP148=0),0,MIN((VLOOKUP($D148,SALERYCODE,3,0))*(IF($D148=6,HP148,HO148))*((MIN((VLOOKUP($D148,SALERYCODE,5,0)),(IF($D148=6,HO148,HP148))))),MIN((VLOOKUP($D148,SALERYCODE,3,0)),(HM148+HN148))*(IF($D148=6,HP148,((MIN((VLOOKUP($D148,SALERYCODE,5,0)),HP148)))))))))/IF(AND($D148=2,'ראשי-פרטים כלליים וריכוז הוצאות'!$D$68&lt;&gt;4),1.2,1)</f>
        <v>0</v>
      </c>
      <c r="HS148" s="263"/>
      <c r="HT148" s="264"/>
      <c r="HU148" s="265"/>
      <c r="HV148" s="266"/>
      <c r="HW148" s="267">
        <f t="shared" si="233"/>
        <v>0</v>
      </c>
      <c r="HX148" s="260">
        <f>+(IF(OR($B148=0,$C148=0,$D148=0,$DC$2&gt;$OE$1),0,IF(OR(HS148=0,HU148=0,HV148=0),0,MIN((VLOOKUP($D148,SALERYCODE,3,0))*(IF($D148=6,HV148,HU148))*((MIN((VLOOKUP($D148,SALERYCODE,5,0)),(IF($D148=6,HU148,HV148))))),MIN((VLOOKUP($D148,SALERYCODE,3,0)),(HS148+HT148))*(IF($D148=6,HV148,((MIN((VLOOKUP($D148,SALERYCODE,5,0)),HV148)))))))))/IF(AND($D148=2,'ראשי-פרטים כלליים וריכוז הוצאות'!$D$68&lt;&gt;4),1.2,1)</f>
        <v>0</v>
      </c>
      <c r="HY148" s="263"/>
      <c r="HZ148" s="264"/>
      <c r="IA148" s="265"/>
      <c r="IB148" s="266"/>
      <c r="IC148" s="267">
        <f t="shared" si="234"/>
        <v>0</v>
      </c>
      <c r="ID148" s="260">
        <f>+(IF(OR($B148=0,$C148=0,$D148=0,$DC$2&gt;$OE$1),0,IF(OR(HY148=0,IA148=0,IB148=0),0,MIN((VLOOKUP($D148,SALERYCODE,3,0))*(IF($D148=6,IB148,IA148))*((MIN((VLOOKUP($D148,SALERYCODE,5,0)),(IF($D148=6,IA148,IB148))))),MIN((VLOOKUP($D148,SALERYCODE,3,0)),(HY148+HZ148))*(IF($D148=6,IB148,((MIN((VLOOKUP($D148,SALERYCODE,5,0)),IB148)))))))))/IF(AND($D148=2,'ראשי-פרטים כלליים וריכוז הוצאות'!$D$68&lt;&gt;4),1.2,1)</f>
        <v>0</v>
      </c>
      <c r="IE148" s="263"/>
      <c r="IF148" s="264"/>
      <c r="IG148" s="265"/>
      <c r="IH148" s="266"/>
      <c r="II148" s="267">
        <f t="shared" si="235"/>
        <v>0</v>
      </c>
      <c r="IJ148" s="260">
        <f>+(IF(OR($B148=0,$C148=0,$D148=0,$DC$2&gt;$OE$1),0,IF(OR(IE148=0,IG148=0,IH148=0),0,MIN((VLOOKUP($D148,SALERYCODE,3,0))*(IF($D148=6,IH148,IG148))*((MIN((VLOOKUP($D148,SALERYCODE,5,0)),(IF($D148=6,IG148,IH148))))),MIN((VLOOKUP($D148,SALERYCODE,3,0)),(IE148+IF148))*(IF($D148=6,IH148,((MIN((VLOOKUP($D148,SALERYCODE,5,0)),IH148)))))))))/IF(AND($D148=2,'ראשי-פרטים כלליים וריכוז הוצאות'!$D$68&lt;&gt;4),1.2,1)</f>
        <v>0</v>
      </c>
      <c r="IK148" s="263"/>
      <c r="IL148" s="264"/>
      <c r="IM148" s="265"/>
      <c r="IN148" s="266"/>
      <c r="IO148" s="267">
        <f t="shared" si="236"/>
        <v>0</v>
      </c>
      <c r="IP148" s="260">
        <f>+(IF(OR($B148=0,$C148=0,$D148=0,$DC$2&gt;$OE$1),0,IF(OR(IK148=0,IM148=0,IN148=0),0,MIN((VLOOKUP($D148,SALERYCODE,3,0))*(IF($D148=6,IN148,IM148))*((MIN((VLOOKUP($D148,SALERYCODE,5,0)),(IF($D148=6,IM148,IN148))))),MIN((VLOOKUP($D148,SALERYCODE,3,0)),(IK148+IL148))*(IF($D148=6,IN148,((MIN((VLOOKUP($D148,SALERYCODE,5,0)),IN148)))))))))/IF(AND($D148=2,'ראשי-פרטים כלליים וריכוז הוצאות'!$D$68&lt;&gt;4),1.2,1)</f>
        <v>0</v>
      </c>
      <c r="IQ148" s="263"/>
      <c r="IR148" s="264"/>
      <c r="IS148" s="265"/>
      <c r="IT148" s="266"/>
      <c r="IU148" s="267">
        <f t="shared" si="237"/>
        <v>0</v>
      </c>
      <c r="IV148" s="260">
        <f>+(IF(OR($B148=0,$C148=0,$D148=0,$DC$2&gt;$OE$1),0,IF(OR(IQ148=0,IS148=0,IT148=0),0,MIN((VLOOKUP($D148,SALERYCODE,3,0))*(IF($D148=6,IT148,IS148))*((MIN((VLOOKUP($D148,SALERYCODE,5,0)),(IF($D148=6,IS148,IT148))))),MIN((VLOOKUP($D148,SALERYCODE,3,0)),(IQ148+IR148))*(IF($D148=6,IT148,((MIN((VLOOKUP($D148,SALERYCODE,5,0)),IT148)))))))))/IF(AND($D148=2,'ראשי-פרטים כלליים וריכוז הוצאות'!$D$68&lt;&gt;4),1.2,1)</f>
        <v>0</v>
      </c>
      <c r="IW148" s="263"/>
      <c r="IX148" s="264"/>
      <c r="IY148" s="265"/>
      <c r="IZ148" s="266"/>
      <c r="JA148" s="267">
        <f t="shared" si="238"/>
        <v>0</v>
      </c>
      <c r="JB148" s="260">
        <f>+(IF(OR($B148=0,$C148=0,$D148=0,$DC$2&gt;$OE$1),0,IF(OR(IW148=0,IY148=0,IZ148=0),0,MIN((VLOOKUP($D148,SALERYCODE,3,0))*(IF($D148=6,IZ148,IY148))*((MIN((VLOOKUP($D148,SALERYCODE,5,0)),(IF($D148=6,IY148,IZ148))))),MIN((VLOOKUP($D148,SALERYCODE,3,0)),(IW148+IX148))*(IF($D148=6,IZ148,((MIN((VLOOKUP($D148,SALERYCODE,5,0)),IZ148)))))))))/IF(AND($D148=2,'ראשי-פרטים כלליים וריכוז הוצאות'!$D$68&lt;&gt;4),1.2,1)</f>
        <v>0</v>
      </c>
      <c r="JC148" s="263"/>
      <c r="JD148" s="264"/>
      <c r="JE148" s="265"/>
      <c r="JF148" s="266"/>
      <c r="JG148" s="267">
        <f t="shared" si="239"/>
        <v>0</v>
      </c>
      <c r="JH148" s="260">
        <f>+(IF(OR($B148=0,$C148=0,$D148=0,$DC$2&gt;$OE$1),0,IF(OR(JC148=0,JE148=0,JF148=0),0,MIN((VLOOKUP($D148,SALERYCODE,3,0))*(IF($D148=6,JF148,JE148))*((MIN((VLOOKUP($D148,SALERYCODE,5,0)),(IF($D148=6,JE148,JF148))))),MIN((VLOOKUP($D148,SALERYCODE,3,0)),(JC148+JD148))*(IF($D148=6,JF148,((MIN((VLOOKUP($D148,SALERYCODE,5,0)),JF148)))))))))/IF(AND($D148=2,'ראשי-פרטים כלליים וריכוז הוצאות'!$D$68&lt;&gt;4),1.2,1)</f>
        <v>0</v>
      </c>
      <c r="JI148" s="263"/>
      <c r="JJ148" s="264"/>
      <c r="JK148" s="265"/>
      <c r="JL148" s="266"/>
      <c r="JM148" s="267">
        <f t="shared" si="240"/>
        <v>0</v>
      </c>
      <c r="JN148" s="260">
        <f>+(IF(OR($B148=0,$C148=0,$D148=0,$DC$2&gt;$OE$1),0,IF(OR(JI148=0,JK148=0,JL148=0),0,MIN((VLOOKUP($D148,SALERYCODE,3,0))*(IF($D148=6,JL148,JK148))*((MIN((VLOOKUP($D148,SALERYCODE,5,0)),(IF($D148=6,JK148,JL148))))),MIN((VLOOKUP($D148,SALERYCODE,3,0)),(JI148+JJ148))*(IF($D148=6,JL148,((MIN((VLOOKUP($D148,SALERYCODE,5,0)),JL148)))))))))/IF(AND($D148=2,'ראשי-פרטים כלליים וריכוז הוצאות'!$D$68&lt;&gt;4),1.2,1)</f>
        <v>0</v>
      </c>
      <c r="JO148" s="263"/>
      <c r="JP148" s="264"/>
      <c r="JQ148" s="265"/>
      <c r="JR148" s="266"/>
      <c r="JS148" s="267">
        <f t="shared" si="241"/>
        <v>0</v>
      </c>
      <c r="JT148" s="260">
        <f>+(IF(OR($B148=0,$C148=0,$D148=0,$DC$2&gt;$OE$1),0,IF(OR(JO148=0,JQ148=0,JR148=0),0,MIN((VLOOKUP($D148,SALERYCODE,3,0))*(IF($D148=6,JR148,JQ148))*((MIN((VLOOKUP($D148,SALERYCODE,5,0)),(IF($D148=6,JQ148,JR148))))),MIN((VLOOKUP($D148,SALERYCODE,3,0)),(JO148+JP148))*(IF($D148=6,JR148,((MIN((VLOOKUP($D148,SALERYCODE,5,0)),JR148)))))))))/IF(AND($D148=2,'ראשי-פרטים כלליים וריכוז הוצאות'!$D$68&lt;&gt;4),1.2,1)</f>
        <v>0</v>
      </c>
      <c r="JU148" s="263"/>
      <c r="JV148" s="264"/>
      <c r="JW148" s="265"/>
      <c r="JX148" s="266"/>
      <c r="JY148" s="267">
        <f t="shared" si="242"/>
        <v>0</v>
      </c>
      <c r="JZ148" s="260">
        <f>+(IF(OR($B148=0,$C148=0,$D148=0,$DC$2&gt;$OE$1),0,IF(OR(JU148=0,JW148=0,JX148=0),0,MIN((VLOOKUP($D148,SALERYCODE,3,0))*(IF($D148=6,JX148,JW148))*((MIN((VLOOKUP($D148,SALERYCODE,5,0)),(IF($D148=6,JW148,JX148))))),MIN((VLOOKUP($D148,SALERYCODE,3,0)),(JU148+JV148))*(IF($D148=6,JX148,((MIN((VLOOKUP($D148,SALERYCODE,5,0)),JX148)))))))))/IF(AND($D148=2,'ראשי-פרטים כלליים וריכוז הוצאות'!$D$68&lt;&gt;4),1.2,1)</f>
        <v>0</v>
      </c>
      <c r="KA148" s="263"/>
      <c r="KB148" s="264"/>
      <c r="KC148" s="265"/>
      <c r="KD148" s="266"/>
      <c r="KE148" s="267">
        <f t="shared" si="243"/>
        <v>0</v>
      </c>
      <c r="KF148" s="260">
        <f>+(IF(OR($B148=0,$C148=0,$D148=0,$DC$2&gt;$OE$1),0,IF(OR(KA148=0,KC148=0,KD148=0),0,MIN((VLOOKUP($D148,SALERYCODE,3,0))*(IF($D148=6,KD148,KC148))*((MIN((VLOOKUP($D148,SALERYCODE,5,0)),(IF($D148=6,KC148,KD148))))),MIN((VLOOKUP($D148,SALERYCODE,3,0)),(KA148+KB148))*(IF($D148=6,KD148,((MIN((VLOOKUP($D148,SALERYCODE,5,0)),KD148)))))))))/IF(AND($D148=2,'ראשי-פרטים כלליים וריכוז הוצאות'!$D$68&lt;&gt;4),1.2,1)</f>
        <v>0</v>
      </c>
      <c r="KG148" s="263"/>
      <c r="KH148" s="264"/>
      <c r="KI148" s="265"/>
      <c r="KJ148" s="266"/>
      <c r="KK148" s="267">
        <f t="shared" si="244"/>
        <v>0</v>
      </c>
      <c r="KL148" s="260">
        <f>+(IF(OR($B148=0,$C148=0,$D148=0,$DC$2&gt;$OE$1),0,IF(OR(KG148=0,KI148=0,KJ148=0),0,MIN((VLOOKUP($D148,SALERYCODE,3,0))*(IF($D148=6,KJ148,KI148))*((MIN((VLOOKUP($D148,SALERYCODE,5,0)),(IF($D148=6,KI148,KJ148))))),MIN((VLOOKUP($D148,SALERYCODE,3,0)),(KG148+KH148))*(IF($D148=6,KJ148,((MIN((VLOOKUP($D148,SALERYCODE,5,0)),KJ148)))))))))/IF(AND($D148=2,'ראשי-פרטים כלליים וריכוז הוצאות'!$D$68&lt;&gt;4),1.2,1)</f>
        <v>0</v>
      </c>
      <c r="KM148" s="263"/>
      <c r="KN148" s="264"/>
      <c r="KO148" s="265"/>
      <c r="KP148" s="266"/>
      <c r="KQ148" s="267">
        <f t="shared" si="245"/>
        <v>0</v>
      </c>
      <c r="KR148" s="260">
        <f>+(IF(OR($B148=0,$C148=0,$D148=0,$DC$2&gt;$OE$1),0,IF(OR(KM148=0,KO148=0,KP148=0),0,MIN((VLOOKUP($D148,SALERYCODE,3,0))*(IF($D148=6,KP148,KO148))*((MIN((VLOOKUP($D148,SALERYCODE,5,0)),(IF($D148=6,KO148,KP148))))),MIN((VLOOKUP($D148,SALERYCODE,3,0)),(KM148+KN148))*(IF($D148=6,KP148,((MIN((VLOOKUP($D148,SALERYCODE,5,0)),KP148)))))))))/IF(AND($D148=2,'ראשי-פרטים כלליים וריכוז הוצאות'!$D$68&lt;&gt;4),1.2,1)</f>
        <v>0</v>
      </c>
      <c r="KS148" s="263"/>
      <c r="KT148" s="264"/>
      <c r="KU148" s="265"/>
      <c r="KV148" s="266"/>
      <c r="KW148" s="267">
        <f t="shared" si="246"/>
        <v>0</v>
      </c>
      <c r="KX148" s="260">
        <f>+(IF(OR($B148=0,$C148=0,$D148=0,$DC$2&gt;$OE$1),0,IF(OR(KS148=0,KU148=0,KV148=0),0,MIN((VLOOKUP($D148,SALERYCODE,3,0))*(IF($D148=6,KV148,KU148))*((MIN((VLOOKUP($D148,SALERYCODE,5,0)),(IF($D148=6,KU148,KV148))))),MIN((VLOOKUP($D148,SALERYCODE,3,0)),(KS148+KT148))*(IF($D148=6,KV148,((MIN((VLOOKUP($D148,SALERYCODE,5,0)),KV148)))))))))/IF(AND($D148=2,'ראשי-פרטים כלליים וריכוז הוצאות'!$D$68&lt;&gt;4),1.2,1)</f>
        <v>0</v>
      </c>
      <c r="KY148" s="263"/>
      <c r="KZ148" s="264"/>
      <c r="LA148" s="265"/>
      <c r="LB148" s="266"/>
      <c r="LC148" s="267">
        <f t="shared" si="247"/>
        <v>0</v>
      </c>
      <c r="LD148" s="260">
        <f>+(IF(OR($B148=0,$C148=0,$D148=0,$DC$2&gt;$OE$1),0,IF(OR(KY148=0,LA148=0,LB148=0),0,MIN((VLOOKUP($D148,SALERYCODE,3,0))*(IF($D148=6,LB148,LA148))*((MIN((VLOOKUP($D148,SALERYCODE,5,0)),(IF($D148=6,LA148,LB148))))),MIN((VLOOKUP($D148,SALERYCODE,3,0)),(KY148+KZ148))*(IF($D148=6,LB148,((MIN((VLOOKUP($D148,SALERYCODE,5,0)),LB148)))))))))/IF(AND($D148=2,'ראשי-פרטים כלליים וריכוז הוצאות'!$D$68&lt;&gt;4),1.2,1)</f>
        <v>0</v>
      </c>
      <c r="LE148" s="263"/>
      <c r="LF148" s="264"/>
      <c r="LG148" s="265"/>
      <c r="LH148" s="266"/>
      <c r="LI148" s="267">
        <f t="shared" si="248"/>
        <v>0</v>
      </c>
      <c r="LJ148" s="260">
        <f>+(IF(OR($B148=0,$C148=0,$D148=0,$DC$2&gt;$OE$1),0,IF(OR(LE148=0,LG148=0,LH148=0),0,MIN((VLOOKUP($D148,SALERYCODE,3,0))*(IF($D148=6,LH148,LG148))*((MIN((VLOOKUP($D148,SALERYCODE,5,0)),(IF($D148=6,LG148,LH148))))),MIN((VLOOKUP($D148,SALERYCODE,3,0)),(LE148+LF148))*(IF($D148=6,LH148,((MIN((VLOOKUP($D148,SALERYCODE,5,0)),LH148)))))))))/IF(AND($D148=2,'ראשי-פרטים כלליים וריכוז הוצאות'!$D$68&lt;&gt;4),1.2,1)</f>
        <v>0</v>
      </c>
      <c r="LK148" s="263"/>
      <c r="LL148" s="264"/>
      <c r="LM148" s="265"/>
      <c r="LN148" s="266"/>
      <c r="LO148" s="267">
        <f t="shared" si="249"/>
        <v>0</v>
      </c>
      <c r="LP148" s="260">
        <f>+(IF(OR($B148=0,$C148=0,$D148=0,$DC$2&gt;$OE$1),0,IF(OR(LK148=0,LM148=0,LN148=0),0,MIN((VLOOKUP($D148,SALERYCODE,3,0))*(IF($D148=6,LN148,LM148))*((MIN((VLOOKUP($D148,SALERYCODE,5,0)),(IF($D148=6,LM148,LN148))))),MIN((VLOOKUP($D148,SALERYCODE,3,0)),(LK148+LL148))*(IF($D148=6,LN148,((MIN((VLOOKUP($D148,SALERYCODE,5,0)),LN148)))))))))/IF(AND($D148=2,'ראשי-פרטים כלליים וריכוז הוצאות'!$D$68&lt;&gt;4),1.2,1)</f>
        <v>0</v>
      </c>
      <c r="LQ148" s="263"/>
      <c r="LR148" s="264"/>
      <c r="LS148" s="265"/>
      <c r="LT148" s="266"/>
      <c r="LU148" s="267">
        <f t="shared" si="250"/>
        <v>0</v>
      </c>
      <c r="LV148" s="260">
        <f>+(IF(OR($B148=0,$C148=0,$D148=0,$DC$2&gt;$OE$1),0,IF(OR(LQ148=0,LS148=0,LT148=0),0,MIN((VLOOKUP($D148,SALERYCODE,3,0))*(IF($D148=6,LT148,LS148))*((MIN((VLOOKUP($D148,SALERYCODE,5,0)),(IF($D148=6,LS148,LT148))))),MIN((VLOOKUP($D148,SALERYCODE,3,0)),(LQ148+LR148))*(IF($D148=6,LT148,((MIN((VLOOKUP($D148,SALERYCODE,5,0)),LT148)))))))))/IF(AND($D148=2,'ראשי-פרטים כלליים וריכוז הוצאות'!$D$68&lt;&gt;4),1.2,1)</f>
        <v>0</v>
      </c>
      <c r="LW148" s="263"/>
      <c r="LX148" s="264"/>
      <c r="LY148" s="265"/>
      <c r="LZ148" s="266"/>
      <c r="MA148" s="267">
        <f t="shared" si="251"/>
        <v>0</v>
      </c>
      <c r="MB148" s="260">
        <f>+(IF(OR($B148=0,$C148=0,$D148=0,$DC$2&gt;$OE$1),0,IF(OR(LW148=0,LY148=0,LZ148=0),0,MIN((VLOOKUP($D148,SALERYCODE,3,0))*(IF($D148=6,LZ148,LY148))*((MIN((VLOOKUP($D148,SALERYCODE,5,0)),(IF($D148=6,LY148,LZ148))))),MIN((VLOOKUP($D148,SALERYCODE,3,0)),(LW148+LX148))*(IF($D148=6,LZ148,((MIN((VLOOKUP($D148,SALERYCODE,5,0)),LZ148)))))))))/IF(AND($D148=2,'ראשי-פרטים כלליים וריכוז הוצאות'!$D$68&lt;&gt;4),1.2,1)</f>
        <v>0</v>
      </c>
      <c r="MC148" s="263"/>
      <c r="MD148" s="264"/>
      <c r="ME148" s="265"/>
      <c r="MF148" s="266"/>
      <c r="MG148" s="267">
        <f t="shared" si="252"/>
        <v>0</v>
      </c>
      <c r="MH148" s="260">
        <f>+(IF(OR($B148=0,$C148=0,$D148=0,$DC$2&gt;$OE$1),0,IF(OR(MC148=0,ME148=0,MF148=0),0,MIN((VLOOKUP($D148,SALERYCODE,3,0))*(IF($D148=6,MF148,ME148))*((MIN((VLOOKUP($D148,SALERYCODE,5,0)),(IF($D148=6,ME148,MF148))))),MIN((VLOOKUP($D148,SALERYCODE,3,0)),(MC148+MD148))*(IF($D148=6,MF148,((MIN((VLOOKUP($D148,SALERYCODE,5,0)),MF148)))))))))/IF(AND($D148=2,'ראשי-פרטים כלליים וריכוז הוצאות'!$D$68&lt;&gt;4),1.2,1)</f>
        <v>0</v>
      </c>
      <c r="MI148" s="263"/>
      <c r="MJ148" s="264"/>
      <c r="MK148" s="265"/>
      <c r="ML148" s="266"/>
      <c r="MM148" s="267">
        <f t="shared" si="253"/>
        <v>0</v>
      </c>
      <c r="MN148" s="260">
        <f>+(IF(OR($B148=0,$C148=0,$D148=0,$DC$2&gt;$OE$1),0,IF(OR(MI148=0,MK148=0,ML148=0),0,MIN((VLOOKUP($D148,SALERYCODE,3,0))*(IF($D148=6,ML148,MK148))*((MIN((VLOOKUP($D148,SALERYCODE,5,0)),(IF($D148=6,MK148,ML148))))),MIN((VLOOKUP($D148,SALERYCODE,3,0)),(MI148+MJ148))*(IF($D148=6,ML148,((MIN((VLOOKUP($D148,SALERYCODE,5,0)),ML148)))))))))/IF(AND($D148=2,'ראשי-פרטים כלליים וריכוז הוצאות'!$D$68&lt;&gt;4),1.2,1)</f>
        <v>0</v>
      </c>
      <c r="MO148" s="263"/>
      <c r="MP148" s="264"/>
      <c r="MQ148" s="265"/>
      <c r="MR148" s="266"/>
      <c r="MS148" s="267">
        <f t="shared" si="254"/>
        <v>0</v>
      </c>
      <c r="MT148" s="260">
        <f>+(IF(OR($B148=0,$C148=0,$D148=0,$DC$2&gt;$OE$1),0,IF(OR(MO148=0,MQ148=0,MR148=0),0,MIN((VLOOKUP($D148,SALERYCODE,3,0))*(IF($D148=6,MR148,MQ148))*((MIN((VLOOKUP($D148,SALERYCODE,5,0)),(IF($D148=6,MQ148,MR148))))),MIN((VLOOKUP($D148,SALERYCODE,3,0)),(MO148+MP148))*(IF($D148=6,MR148,((MIN((VLOOKUP($D148,SALERYCODE,5,0)),MR148)))))))))/IF(AND($D148=2,'ראשי-פרטים כלליים וריכוז הוצאות'!$D$68&lt;&gt;4),1.2,1)</f>
        <v>0</v>
      </c>
      <c r="MU148" s="263"/>
      <c r="MV148" s="264"/>
      <c r="MW148" s="265"/>
      <c r="MX148" s="266"/>
      <c r="MY148" s="267">
        <f t="shared" si="255"/>
        <v>0</v>
      </c>
      <c r="MZ148" s="260">
        <f>+(IF(OR($B148=0,$C148=0,$D148=0,$DC$2&gt;$OE$1),0,IF(OR(MU148=0,MW148=0,MX148=0),0,MIN((VLOOKUP($D148,SALERYCODE,3,0))*(IF($D148=6,MX148,MW148))*((MIN((VLOOKUP($D148,SALERYCODE,5,0)),(IF($D148=6,MW148,MX148))))),MIN((VLOOKUP($D148,SALERYCODE,3,0)),(MU148+MV148))*(IF($D148=6,MX148,((MIN((VLOOKUP($D148,SALERYCODE,5,0)),MX148)))))))))/IF(AND($D148=2,'ראשי-פרטים כלליים וריכוז הוצאות'!$D$68&lt;&gt;4),1.2,1)</f>
        <v>0</v>
      </c>
      <c r="NA148" s="263"/>
      <c r="NB148" s="264"/>
      <c r="NC148" s="265"/>
      <c r="ND148" s="266"/>
      <c r="NE148" s="267">
        <f t="shared" si="256"/>
        <v>0</v>
      </c>
      <c r="NF148" s="260">
        <f>+(IF(OR($B148=0,$C148=0,$D148=0,$DC$2&gt;$OE$1),0,IF(OR(NA148=0,NC148=0,ND148=0),0,MIN((VLOOKUP($D148,SALERYCODE,3,0))*(IF($D148=6,ND148,NC148))*((MIN((VLOOKUP($D148,SALERYCODE,5,0)),(IF($D148=6,NC148,ND148))))),MIN((VLOOKUP($D148,SALERYCODE,3,0)),(NA148+NB148))*(IF($D148=6,ND148,((MIN((VLOOKUP($D148,SALERYCODE,5,0)),ND148)))))))))/IF(AND($D148=2,'ראשי-פרטים כלליים וריכוז הוצאות'!$D$68&lt;&gt;4),1.2,1)</f>
        <v>0</v>
      </c>
      <c r="NG148" s="263"/>
      <c r="NH148" s="264"/>
      <c r="NI148" s="265"/>
      <c r="NJ148" s="266"/>
      <c r="NK148" s="267">
        <f t="shared" si="257"/>
        <v>0</v>
      </c>
      <c r="NL148" s="260">
        <f>+(IF(OR($B148=0,$C148=0,$D148=0,$DC$2&gt;$OE$1),0,IF(OR(NG148=0,NI148=0,NJ148=0),0,MIN((VLOOKUP($D148,SALERYCODE,3,0))*(IF($D148=6,NJ148,NI148))*((MIN((VLOOKUP($D148,SALERYCODE,5,0)),(IF($D148=6,NI148,NJ148))))),MIN((VLOOKUP($D148,SALERYCODE,3,0)),(NG148+NH148))*(IF($D148=6,NJ148,((MIN((VLOOKUP($D148,SALERYCODE,5,0)),NJ148)))))))))/IF(AND($D148=2,'ראשי-פרטים כלליים וריכוז הוצאות'!$D$68&lt;&gt;4),1.2,1)</f>
        <v>0</v>
      </c>
      <c r="NM148" s="263"/>
      <c r="NN148" s="264"/>
      <c r="NO148" s="265"/>
      <c r="NP148" s="266"/>
      <c r="NQ148" s="267">
        <f t="shared" si="258"/>
        <v>0</v>
      </c>
      <c r="NR148" s="260">
        <f>+(IF(OR($B148=0,$C148=0,$D148=0,$DC$2&gt;$OE$1),0,IF(OR(NM148=0,NO148=0,NP148=0),0,MIN((VLOOKUP($D148,SALERYCODE,3,0))*(IF($D148=6,NP148,NO148))*((MIN((VLOOKUP($D148,SALERYCODE,5,0)),(IF($D148=6,NO148,NP148))))),MIN((VLOOKUP($D148,SALERYCODE,3,0)),(NM148+NN148))*(IF($D148=6,NP148,((MIN((VLOOKUP($D148,SALERYCODE,5,0)),NP148)))))))))/IF(AND($D148=2,'ראשי-פרטים כלליים וריכוז הוצאות'!$D$68&lt;&gt;4),1.2,1)</f>
        <v>0</v>
      </c>
      <c r="NS148" s="263"/>
      <c r="NT148" s="264"/>
      <c r="NU148" s="265"/>
      <c r="NV148" s="266"/>
      <c r="NW148" s="267">
        <f t="shared" si="259"/>
        <v>0</v>
      </c>
      <c r="NX148" s="260">
        <f>+(IF(OR($B148=0,$C148=0,$D148=0,$DC$2&gt;$OE$1),0,IF(OR(NS148=0,NU148=0,NV148=0),0,MIN((VLOOKUP($D148,SALERYCODE,3,0))*(IF($D148=6,NV148,NU148))*((MIN((VLOOKUP($D148,SALERYCODE,5,0)),(IF($D148=6,NU148,NV148))))),MIN((VLOOKUP($D148,SALERYCODE,3,0)),(NS148+NT148))*(IF($D148=6,NV148,((MIN((VLOOKUP($D148,SALERYCODE,5,0)),NV148)))))))))/IF(AND($D148=2,'ראשי-פרטים כלליים וריכוז הוצאות'!$D$68&lt;&gt;4),1.2,1)</f>
        <v>0</v>
      </c>
      <c r="NY148" s="263"/>
      <c r="NZ148" s="264"/>
      <c r="OA148" s="265"/>
      <c r="OB148" s="266"/>
      <c r="OC148" s="267">
        <f t="shared" si="260"/>
        <v>0</v>
      </c>
      <c r="OD148" s="260">
        <f>+(IF(OR($B148=0,$C148=0,$D148=0,$DC$2&gt;$OE$1),0,IF(OR(NY148=0,OA148=0,OB148=0),0,MIN((VLOOKUP($D148,SALERYCODE,3,0))*(IF($D148=6,OB148,OA148))*((MIN((VLOOKUP($D148,SALERYCODE,5,0)),(IF($D148=6,OA148,OB148))))),MIN((VLOOKUP($D148,SALERYCODE,3,0)),(NY148+NZ148))*(IF($D148=6,OB148,((MIN((VLOOKUP($D148,SALERYCODE,5,0)),OB148)))))))))/IF(AND($D148=2,'ראשי-פרטים כלליים וריכוז הוצאות'!$D$68&lt;&gt;4),1.2,1)</f>
        <v>0</v>
      </c>
      <c r="OE148" s="275">
        <f t="shared" si="266"/>
        <v>0</v>
      </c>
      <c r="OF148" s="283">
        <f t="shared" si="267"/>
        <v>9.9999999999999995E-7</v>
      </c>
      <c r="OG148" s="276">
        <f t="shared" si="268"/>
        <v>0</v>
      </c>
      <c r="OH148" s="275">
        <f t="shared" si="269"/>
        <v>0</v>
      </c>
      <c r="OI148" s="275">
        <v>0</v>
      </c>
      <c r="OJ148" s="258">
        <f t="shared" si="270"/>
        <v>0</v>
      </c>
      <c r="OK148" s="284"/>
      <c r="OL148" s="116">
        <f>MIN(OJ148+OK148*OF148*OE148/$OL$1/IF(AND($D148=2,'ראשי-פרטים כלליים וריכוז הוצאות'!$D$68&lt;&gt;4),1.2,1),IF($D148&gt;0,VLOOKUP($D148,SALERYCODE,3,0)*12*OG148,0))</f>
        <v>0</v>
      </c>
      <c r="OM148" s="95">
        <f t="shared" si="261"/>
        <v>0</v>
      </c>
      <c r="ON148" s="11">
        <f t="shared" si="262"/>
        <v>0</v>
      </c>
      <c r="OO148" s="11">
        <f t="shared" si="263"/>
        <v>0</v>
      </c>
      <c r="OP148" s="22">
        <f t="shared" si="264"/>
        <v>0</v>
      </c>
      <c r="OQ148" s="11">
        <f t="shared" si="265"/>
        <v>0</v>
      </c>
      <c r="OR148" s="11" t="e">
        <f>#REF!</f>
        <v>#REF!</v>
      </c>
      <c r="OS148" s="35" t="e">
        <f>#REF!-OP148</f>
        <v>#REF!</v>
      </c>
      <c r="OT148" s="35" t="e">
        <f>OS148-#REF!</f>
        <v>#REF!</v>
      </c>
      <c r="OU148" s="43" t="e">
        <f>IF(AND(OP148&gt;0,(OS148=#REF!-OP148)),"מועסק פחות מ-10% מזמנו במופ","")</f>
        <v>#REF!</v>
      </c>
    </row>
    <row r="149" spans="1:411" ht="24" hidden="1" customHeight="1" outlineLevel="1" x14ac:dyDescent="0.2">
      <c r="A149" s="282">
        <v>146</v>
      </c>
      <c r="B149" s="269"/>
      <c r="C149" s="270"/>
      <c r="D149" s="271"/>
      <c r="E149" s="263"/>
      <c r="F149" s="264"/>
      <c r="G149" s="265"/>
      <c r="H149" s="266"/>
      <c r="I149" s="267">
        <f t="shared" si="196"/>
        <v>0</v>
      </c>
      <c r="J149" s="260">
        <f>(IF(OR($B149=0,$C149=0,$D149=0,$E$2&gt;$OE$1),0,IF(OR($E149=0,$G149=0,$H149=0),0,MIN((VLOOKUP($D149,SALERYCODE,3,0))*(IF($D149=6,$H149,$G149))*((MIN((VLOOKUP($D149,SALERYCODE,5,0)),(IF($D149=6,$G149,$H149))))),MIN((VLOOKUP($D149,SALERYCODE,3,0)),($E149+$F149))*(IF($D149=6,$H149,((MIN((VLOOKUP($D149,SALERYCODE,5,0)),$H149)))))))))/IF(AND($D149=2,'ראשי-פרטים כלליים וריכוז הוצאות'!$D$68&lt;&gt;4),1.2,1)</f>
        <v>0</v>
      </c>
      <c r="K149" s="263"/>
      <c r="L149" s="264"/>
      <c r="M149" s="265"/>
      <c r="N149" s="266"/>
      <c r="O149" s="267">
        <f t="shared" si="197"/>
        <v>0</v>
      </c>
      <c r="P149" s="260">
        <f>+(IF(OR($B149=0,$C149=0,$D149=0,$K$2&gt;$OE$1),0,IF(OR($K149=0,$M149=0,$N149=0),0,MIN((VLOOKUP($D149,SALERYCODE,3,0))*(IF($D149=6,$N149,$M149))*((MIN((VLOOKUP($D149,SALERYCODE,5,0)),(IF($D149=6,$M149,$N149))))),MIN((VLOOKUP($D149,SALERYCODE,3,0)),($K149+$L149))*(IF($D149=6,$N149,((MIN((VLOOKUP($D149,SALERYCODE,5,0)),$N149)))))))))/IF(AND($D149=2,'ראשי-פרטים כלליים וריכוז הוצאות'!$D$68&lt;&gt;4),1.2,1)</f>
        <v>0</v>
      </c>
      <c r="Q149" s="263"/>
      <c r="R149" s="264"/>
      <c r="S149" s="265"/>
      <c r="T149" s="266"/>
      <c r="U149" s="267">
        <f t="shared" si="198"/>
        <v>0</v>
      </c>
      <c r="V149" s="260">
        <f>+(IF(OR($B149=0,$C149=0,$D149=0,$Q$2&gt;$OE$1),0,IF(OR(Q149=0,S149=0,T149=0),0,MIN((VLOOKUP($D149,SALERYCODE,3,0))*(IF($D149=6,T149,S149))*((MIN((VLOOKUP($D149,SALERYCODE,5,0)),(IF($D149=6,S149,T149))))),MIN((VLOOKUP($D149,SALERYCODE,3,0)),(Q149+R149))*(IF($D149=6,T149,((MIN((VLOOKUP($D149,SALERYCODE,5,0)),T149)))))))))/IF(AND($D149=2,'ראשי-פרטים כלליים וריכוז הוצאות'!$D$68&lt;&gt;4),1.2,1)</f>
        <v>0</v>
      </c>
      <c r="W149" s="263"/>
      <c r="X149" s="264"/>
      <c r="Y149" s="265"/>
      <c r="Z149" s="266"/>
      <c r="AA149" s="267">
        <f t="shared" si="199"/>
        <v>0</v>
      </c>
      <c r="AB149" s="260">
        <f>+(IF(OR($B149=0,$C149=0,$D149=0,$W$2&gt;$OE$1),0,IF(OR(W149=0,Y149=0,Z149=0),0,MIN((VLOOKUP($D149,SALERYCODE,3,0))*(IF($D149=6,Z149,Y149))*((MIN((VLOOKUP($D149,SALERYCODE,5,0)),(IF($D149=6,Y149,Z149))))),MIN((VLOOKUP($D149,SALERYCODE,3,0)),(W149+X149))*(IF($D149=6,Z149,((MIN((VLOOKUP($D149,SALERYCODE,5,0)),Z149)))))))))/IF(AND($D149=2,'ראשי-פרטים כלליים וריכוז הוצאות'!$D$68&lt;&gt;4),1.2,1)</f>
        <v>0</v>
      </c>
      <c r="AC149" s="263"/>
      <c r="AD149" s="264"/>
      <c r="AE149" s="265"/>
      <c r="AF149" s="266"/>
      <c r="AG149" s="267">
        <f t="shared" si="200"/>
        <v>0</v>
      </c>
      <c r="AH149" s="260">
        <f>+(IF(OR($B149=0,$C149=0,$D149=0,$AC$2&gt;$OE$1),0,IF(OR(AC149=0,AE149=0,AF149=0),0,MIN((VLOOKUP($D149,SALERYCODE,3,0))*(IF($D149=6,AF149,AE149))*((MIN((VLOOKUP($D149,SALERYCODE,5,0)),(IF($D149=6,AE149,AF149))))),MIN((VLOOKUP($D149,SALERYCODE,3,0)),(AC149+AD149))*(IF($D149=6,AF149,((MIN((VLOOKUP($D149,SALERYCODE,5,0)),AF149)))))))))/IF(AND($D149=2,'ראשי-פרטים כלליים וריכוז הוצאות'!$D$68&lt;&gt;4),1.2,1)</f>
        <v>0</v>
      </c>
      <c r="AI149" s="263"/>
      <c r="AJ149" s="264"/>
      <c r="AK149" s="265"/>
      <c r="AL149" s="266"/>
      <c r="AM149" s="267">
        <f t="shared" si="201"/>
        <v>0</v>
      </c>
      <c r="AN149" s="260">
        <f>+(IF(OR($B149=0,$C149=0,$D149=0,$AI$2&gt;$OE$1),0,IF(OR(AI149=0,AK149=0,AL149=0),0,MIN((VLOOKUP($D149,SALERYCODE,3,0))*(IF($D149=6,AL149,AK149))*((MIN((VLOOKUP($D149,SALERYCODE,5,0)),(IF($D149=6,AK149,AL149))))),MIN((VLOOKUP($D149,SALERYCODE,3,0)),(AI149+AJ149))*(IF($D149=6,AL149,((MIN((VLOOKUP($D149,SALERYCODE,5,0)),AL149)))))))))/IF(AND($D149=2,'ראשי-פרטים כלליים וריכוז הוצאות'!$D$68&lt;&gt;4),1.2,1)</f>
        <v>0</v>
      </c>
      <c r="AO149" s="263"/>
      <c r="AP149" s="264"/>
      <c r="AQ149" s="265"/>
      <c r="AR149" s="266"/>
      <c r="AS149" s="267">
        <f t="shared" si="202"/>
        <v>0</v>
      </c>
      <c r="AT149" s="260">
        <f>+(IF(OR($B149=0,$C149=0,$D149=0,$AO$2&gt;$OE$1),0,IF(OR(AO149=0,AQ149=0,AR149=0),0,MIN((VLOOKUP($D149,SALERYCODE,3,0))*(IF($D149=6,AR149,AQ149))*((MIN((VLOOKUP($D149,SALERYCODE,5,0)),(IF($D149=6,AQ149,AR149))))),MIN((VLOOKUP($D149,SALERYCODE,3,0)),(AO149+AP149))*(IF($D149=6,AR149,((MIN((VLOOKUP($D149,SALERYCODE,5,0)),AR149)))))))))/IF(AND($D149=2,'ראשי-פרטים כלליים וריכוז הוצאות'!$D$68&lt;&gt;4),1.2,1)</f>
        <v>0</v>
      </c>
      <c r="AU149" s="263"/>
      <c r="AV149" s="264"/>
      <c r="AW149" s="265"/>
      <c r="AX149" s="266"/>
      <c r="AY149" s="267">
        <f t="shared" si="203"/>
        <v>0</v>
      </c>
      <c r="AZ149" s="260">
        <f>+(IF(OR($B149=0,$C149=0,$D149=0,$AU$2&gt;$OE$1),0,IF(OR(AU149=0,AW149=0,AX149=0),0,MIN((VLOOKUP($D149,SALERYCODE,3,0))*(IF($D149=6,AX149,AW149))*((MIN((VLOOKUP($D149,SALERYCODE,5,0)),(IF($D149=6,AW149,AX149))))),MIN((VLOOKUP($D149,SALERYCODE,3,0)),(AU149+AV149))*(IF($D149=6,AX149,((MIN((VLOOKUP($D149,SALERYCODE,5,0)),AX149)))))))))/IF(AND($D149=2,'ראשי-פרטים כלליים וריכוז הוצאות'!$D$68&lt;&gt;4),1.2,1)</f>
        <v>0</v>
      </c>
      <c r="BA149" s="263"/>
      <c r="BB149" s="264"/>
      <c r="BC149" s="265"/>
      <c r="BD149" s="266"/>
      <c r="BE149" s="267">
        <f t="shared" si="204"/>
        <v>0</v>
      </c>
      <c r="BF149" s="260">
        <f>+(IF(OR($B149=0,$C149=0,$D149=0,$BA$2&gt;$OE$1),0,IF(OR(BA149=0,BC149=0,BD149=0),0,MIN((VLOOKUP($D149,SALERYCODE,3,0))*(IF($D149=6,BD149,BC149))*((MIN((VLOOKUP($D149,SALERYCODE,5,0)),(IF($D149=6,BC149,BD149))))),MIN((VLOOKUP($D149,SALERYCODE,3,0)),(BA149+BB149))*(IF($D149=6,BD149,((MIN((VLOOKUP($D149,SALERYCODE,5,0)),BD149)))))))))/IF(AND($D149=2,'ראשי-פרטים כלליים וריכוז הוצאות'!$D$68&lt;&gt;4),1.2,1)</f>
        <v>0</v>
      </c>
      <c r="BG149" s="263"/>
      <c r="BH149" s="264"/>
      <c r="BI149" s="265"/>
      <c r="BJ149" s="266"/>
      <c r="BK149" s="267">
        <f t="shared" si="205"/>
        <v>0</v>
      </c>
      <c r="BL149" s="260">
        <f>+(IF(OR($B149=0,$C149=0,$D149=0,$BG$2&gt;$OE$1),0,IF(OR(BG149=0,BI149=0,BJ149=0),0,MIN((VLOOKUP($D149,SALERYCODE,3,0))*(IF($D149=6,BJ149,BI149))*((MIN((VLOOKUP($D149,SALERYCODE,5,0)),(IF($D149=6,BI149,BJ149))))),MIN((VLOOKUP($D149,SALERYCODE,3,0)),(BG149+BH149))*(IF($D149=6,BJ149,((MIN((VLOOKUP($D149,SALERYCODE,5,0)),BJ149)))))))))/IF(AND($D149=2,'ראשי-פרטים כלליים וריכוז הוצאות'!$D$68&lt;&gt;4),1.2,1)</f>
        <v>0</v>
      </c>
      <c r="BM149" s="263"/>
      <c r="BN149" s="264"/>
      <c r="BO149" s="265"/>
      <c r="BP149" s="266"/>
      <c r="BQ149" s="267">
        <f t="shared" si="206"/>
        <v>0</v>
      </c>
      <c r="BR149" s="260">
        <f>+(IF(OR($B149=0,$C149=0,$D149=0,$BM$2&gt;$OE$1),0,IF(OR(BM149=0,BO149=0,BP149=0),0,MIN((VLOOKUP($D149,SALERYCODE,3,0))*(IF($D149=6,BP149,BO149))*((MIN((VLOOKUP($D149,SALERYCODE,5,0)),(IF($D149=6,BO149,BP149))))),MIN((VLOOKUP($D149,SALERYCODE,3,0)),(BM149+BN149))*(IF($D149=6,BP149,((MIN((VLOOKUP($D149,SALERYCODE,5,0)),BP149)))))))))/IF(AND($D149=2,'ראשי-פרטים כלליים וריכוז הוצאות'!$D$68&lt;&gt;4),1.2,1)</f>
        <v>0</v>
      </c>
      <c r="BS149" s="263"/>
      <c r="BT149" s="264"/>
      <c r="BU149" s="265"/>
      <c r="BV149" s="266"/>
      <c r="BW149" s="267">
        <f t="shared" si="207"/>
        <v>0</v>
      </c>
      <c r="BX149" s="260">
        <f>+(IF(OR($B149=0,$C149=0,$D149=0,$BS$2&gt;$OE$1),0,IF(OR(BS149=0,BU149=0,BV149=0),0,MIN((VLOOKUP($D149,SALERYCODE,3,0))*(IF($D149=6,BV149,BU149))*((MIN((VLOOKUP($D149,SALERYCODE,5,0)),(IF($D149=6,BU149,BV149))))),MIN((VLOOKUP($D149,SALERYCODE,3,0)),(BS149+BT149))*(IF($D149=6,BV149,((MIN((VLOOKUP($D149,SALERYCODE,5,0)),BV149)))))))))/IF(AND($D149=2,'ראשי-פרטים כלליים וריכוז הוצאות'!$D$68&lt;&gt;4),1.2,1)</f>
        <v>0</v>
      </c>
      <c r="BY149" s="263"/>
      <c r="BZ149" s="264"/>
      <c r="CA149" s="265"/>
      <c r="CB149" s="266"/>
      <c r="CC149" s="267">
        <f t="shared" si="208"/>
        <v>0</v>
      </c>
      <c r="CD149" s="260">
        <f>+(IF(OR($B149=0,$C149=0,$D149=0,$BY$2&gt;$OE$1),0,IF(OR(BY149=0,CA149=0,CB149=0),0,MIN((VLOOKUP($D149,SALERYCODE,3,0))*(IF($D149=6,CB149,CA149))*((MIN((VLOOKUP($D149,SALERYCODE,5,0)),(IF($D149=6,CA149,CB149))))),MIN((VLOOKUP($D149,SALERYCODE,3,0)),(BY149+BZ149))*(IF($D149=6,CB149,((MIN((VLOOKUP($D149,SALERYCODE,5,0)),CB149)))))))))/IF(AND($D149=2,'ראשי-פרטים כלליים וריכוז הוצאות'!$D$68&lt;&gt;4),1.2,1)</f>
        <v>0</v>
      </c>
      <c r="CE149" s="263"/>
      <c r="CF149" s="264"/>
      <c r="CG149" s="265"/>
      <c r="CH149" s="266"/>
      <c r="CI149" s="267">
        <f t="shared" si="209"/>
        <v>0</v>
      </c>
      <c r="CJ149" s="260">
        <f>+(IF(OR($B149=0,$C149=0,$D149=0,$CE$2&gt;$OE$1),0,IF(OR(CE149=0,CG149=0,CH149=0),0,MIN((VLOOKUP($D149,SALERYCODE,3,0))*(IF($D149=6,CH149,CG149))*((MIN((VLOOKUP($D149,SALERYCODE,5,0)),(IF($D149=6,CG149,CH149))))),MIN((VLOOKUP($D149,SALERYCODE,3,0)),(CE149+CF149))*(IF($D149=6,CH149,((MIN((VLOOKUP($D149,SALERYCODE,5,0)),CH149)))))))))/IF(AND($D149=2,'ראשי-פרטים כלליים וריכוז הוצאות'!$D$68&lt;&gt;4),1.2,1)</f>
        <v>0</v>
      </c>
      <c r="CK149" s="263"/>
      <c r="CL149" s="264"/>
      <c r="CM149" s="265"/>
      <c r="CN149" s="266"/>
      <c r="CO149" s="267">
        <f t="shared" si="210"/>
        <v>0</v>
      </c>
      <c r="CP149" s="260">
        <f>+(IF(OR($B149=0,$C149=0,$D149=0,$CK$2&gt;$OE$1),0,IF(OR(CK149=0,CM149=0,CN149=0),0,MIN((VLOOKUP($D149,SALERYCODE,3,0))*(IF($D149=6,CN149,CM149))*((MIN((VLOOKUP($D149,SALERYCODE,5,0)),(IF($D149=6,CM149,CN149))))),MIN((VLOOKUP($D149,SALERYCODE,3,0)),(CK149+CL149))*(IF($D149=6,CN149,((MIN((VLOOKUP($D149,SALERYCODE,5,0)),CN149)))))))))/IF(AND($D149=2,'ראשי-פרטים כלליים וריכוז הוצאות'!$D$68&lt;&gt;4),1.2,1)</f>
        <v>0</v>
      </c>
      <c r="CQ149" s="263"/>
      <c r="CR149" s="264"/>
      <c r="CS149" s="265"/>
      <c r="CT149" s="266"/>
      <c r="CU149" s="267">
        <f t="shared" si="211"/>
        <v>0</v>
      </c>
      <c r="CV149" s="260">
        <f>+(IF(OR($B149=0,$C149=0,$D149=0,$CQ$2&gt;$OE$1),0,IF(OR(CQ149=0,CS149=0,CT149=0),0,MIN((VLOOKUP($D149,SALERYCODE,3,0))*(IF($D149=6,CT149,CS149))*((MIN((VLOOKUP($D149,SALERYCODE,5,0)),(IF($D149=6,CS149,CT149))))),MIN((VLOOKUP($D149,SALERYCODE,3,0)),(CQ149+CR149))*(IF($D149=6,CT149,((MIN((VLOOKUP($D149,SALERYCODE,5,0)),CT149)))))))))/IF(AND($D149=2,'ראשי-פרטים כלליים וריכוז הוצאות'!$D$68&lt;&gt;4),1.2,1)</f>
        <v>0</v>
      </c>
      <c r="CW149" s="263"/>
      <c r="CX149" s="264"/>
      <c r="CY149" s="265"/>
      <c r="CZ149" s="266"/>
      <c r="DA149" s="267">
        <f t="shared" si="212"/>
        <v>0</v>
      </c>
      <c r="DB149" s="260">
        <f>+(IF(OR($B149=0,$C149=0,$D149=0,$CW$2&gt;$OE$1),0,IF(OR(CW149=0,CY149=0,CZ149=0),0,MIN((VLOOKUP($D149,SALERYCODE,3,0))*(IF($D149=6,CZ149,CY149))*((MIN((VLOOKUP($D149,SALERYCODE,5,0)),(IF($D149=6,CY149,CZ149))))),MIN((VLOOKUP($D149,SALERYCODE,3,0)),(CW149+CX149))*(IF($D149=6,CZ149,((MIN((VLOOKUP($D149,SALERYCODE,5,0)),CZ149)))))))))/IF(AND($D149=2,'ראשי-פרטים כלליים וריכוז הוצאות'!$D$68&lt;&gt;4),1.2,1)</f>
        <v>0</v>
      </c>
      <c r="DC149" s="263"/>
      <c r="DD149" s="264"/>
      <c r="DE149" s="265"/>
      <c r="DF149" s="266"/>
      <c r="DG149" s="267">
        <f t="shared" si="213"/>
        <v>0</v>
      </c>
      <c r="DH149" s="260">
        <f>+(IF(OR($B149=0,$C149=0,$D149=0,$DC$2&gt;$OE$1),0,IF(OR(DC149=0,DE149=0,DF149=0),0,MIN((VLOOKUP($D149,SALERYCODE,3,0))*(IF($D149=6,DF149,DE149))*((MIN((VLOOKUP($D149,SALERYCODE,5,0)),(IF($D149=6,DE149,DF149))))),MIN((VLOOKUP($D149,SALERYCODE,3,0)),(DC149+DD149))*(IF($D149=6,DF149,((MIN((VLOOKUP($D149,SALERYCODE,5,0)),DF149)))))))))/IF(AND($D149=2,'ראשי-פרטים כלליים וריכוז הוצאות'!$D$68&lt;&gt;4),1.2,1)</f>
        <v>0</v>
      </c>
      <c r="DI149" s="263"/>
      <c r="DJ149" s="264"/>
      <c r="DK149" s="265"/>
      <c r="DL149" s="266"/>
      <c r="DM149" s="267">
        <f t="shared" si="214"/>
        <v>0</v>
      </c>
      <c r="DN149" s="260">
        <f>+(IF(OR($B149=0,$C149=0,$D149=0,$DC$2&gt;$OE$1),0,IF(OR(DI149=0,DK149=0,DL149=0),0,MIN((VLOOKUP($D149,SALERYCODE,3,0))*(IF($D149=6,DL149,DK149))*((MIN((VLOOKUP($D149,SALERYCODE,5,0)),(IF($D149=6,DK149,DL149))))),MIN((VLOOKUP($D149,SALERYCODE,3,0)),(DI149+DJ149))*(IF($D149=6,DL149,((MIN((VLOOKUP($D149,SALERYCODE,5,0)),DL149)))))))))/IF(AND($D149=2,'ראשי-פרטים כלליים וריכוז הוצאות'!$D$68&lt;&gt;4),1.2,1)</f>
        <v>0</v>
      </c>
      <c r="DO149" s="263"/>
      <c r="DP149" s="264"/>
      <c r="DQ149" s="265"/>
      <c r="DR149" s="266"/>
      <c r="DS149" s="267">
        <f t="shared" si="215"/>
        <v>0</v>
      </c>
      <c r="DT149" s="260">
        <f>+(IF(OR($B149=0,$C149=0,$D149=0,$DC$2&gt;$OE$1),0,IF(OR(DO149=0,DQ149=0,DR149=0),0,MIN((VLOOKUP($D149,SALERYCODE,3,0))*(IF($D149=6,DR149,DQ149))*((MIN((VLOOKUP($D149,SALERYCODE,5,0)),(IF($D149=6,DQ149,DR149))))),MIN((VLOOKUP($D149,SALERYCODE,3,0)),(DO149+DP149))*(IF($D149=6,DR149,((MIN((VLOOKUP($D149,SALERYCODE,5,0)),DR149)))))))))/IF(AND($D149=2,'ראשי-פרטים כלליים וריכוז הוצאות'!$D$68&lt;&gt;4),1.2,1)</f>
        <v>0</v>
      </c>
      <c r="DU149" s="263"/>
      <c r="DV149" s="264"/>
      <c r="DW149" s="265"/>
      <c r="DX149" s="266"/>
      <c r="DY149" s="267">
        <f t="shared" si="216"/>
        <v>0</v>
      </c>
      <c r="DZ149" s="260">
        <f>+(IF(OR($B149=0,$C149=0,$D149=0,$DC$2&gt;$OE$1),0,IF(OR(DU149=0,DW149=0,DX149=0),0,MIN((VLOOKUP($D149,SALERYCODE,3,0))*(IF($D149=6,DX149,DW149))*((MIN((VLOOKUP($D149,SALERYCODE,5,0)),(IF($D149=6,DW149,DX149))))),MIN((VLOOKUP($D149,SALERYCODE,3,0)),(DU149+DV149))*(IF($D149=6,DX149,((MIN((VLOOKUP($D149,SALERYCODE,5,0)),DX149)))))))))/IF(AND($D149=2,'ראשי-פרטים כלליים וריכוז הוצאות'!$D$68&lt;&gt;4),1.2,1)</f>
        <v>0</v>
      </c>
      <c r="EA149" s="263"/>
      <c r="EB149" s="264"/>
      <c r="EC149" s="265"/>
      <c r="ED149" s="266"/>
      <c r="EE149" s="267">
        <f t="shared" si="217"/>
        <v>0</v>
      </c>
      <c r="EF149" s="260">
        <f>+(IF(OR($B149=0,$C149=0,$D149=0,$DC$2&gt;$OE$1),0,IF(OR(EA149=0,EC149=0,ED149=0),0,MIN((VLOOKUP($D149,SALERYCODE,3,0))*(IF($D149=6,ED149,EC149))*((MIN((VLOOKUP($D149,SALERYCODE,5,0)),(IF($D149=6,EC149,ED149))))),MIN((VLOOKUP($D149,SALERYCODE,3,0)),(EA149+EB149))*(IF($D149=6,ED149,((MIN((VLOOKUP($D149,SALERYCODE,5,0)),ED149)))))))))/IF(AND($D149=2,'ראשי-פרטים כלליים וריכוז הוצאות'!$D$68&lt;&gt;4),1.2,1)</f>
        <v>0</v>
      </c>
      <c r="EG149" s="263"/>
      <c r="EH149" s="264"/>
      <c r="EI149" s="265"/>
      <c r="EJ149" s="266"/>
      <c r="EK149" s="267">
        <f t="shared" si="218"/>
        <v>0</v>
      </c>
      <c r="EL149" s="260">
        <f>+(IF(OR($B149=0,$C149=0,$D149=0,$DC$2&gt;$OE$1),0,IF(OR(EG149=0,EI149=0,EJ149=0),0,MIN((VLOOKUP($D149,SALERYCODE,3,0))*(IF($D149=6,EJ149,EI149))*((MIN((VLOOKUP($D149,SALERYCODE,5,0)),(IF($D149=6,EI149,EJ149))))),MIN((VLOOKUP($D149,SALERYCODE,3,0)),(EG149+EH149))*(IF($D149=6,EJ149,((MIN((VLOOKUP($D149,SALERYCODE,5,0)),EJ149)))))))))/IF(AND($D149=2,'ראשי-פרטים כלליים וריכוז הוצאות'!$D$68&lt;&gt;4),1.2,1)</f>
        <v>0</v>
      </c>
      <c r="EM149" s="263"/>
      <c r="EN149" s="264"/>
      <c r="EO149" s="265"/>
      <c r="EP149" s="266"/>
      <c r="EQ149" s="267">
        <f t="shared" si="219"/>
        <v>0</v>
      </c>
      <c r="ER149" s="260">
        <f>+(IF(OR($B149=0,$C149=0,$D149=0,$DC$2&gt;$OE$1),0,IF(OR(EM149=0,EO149=0,EP149=0),0,MIN((VLOOKUP($D149,SALERYCODE,3,0))*(IF($D149=6,EP149,EO149))*((MIN((VLOOKUP($D149,SALERYCODE,5,0)),(IF($D149=6,EO149,EP149))))),MIN((VLOOKUP($D149,SALERYCODE,3,0)),(EM149+EN149))*(IF($D149=6,EP149,((MIN((VLOOKUP($D149,SALERYCODE,5,0)),EP149)))))))))/IF(AND($D149=2,'ראשי-פרטים כלליים וריכוז הוצאות'!$D$68&lt;&gt;4),1.2,1)</f>
        <v>0</v>
      </c>
      <c r="ES149" s="263"/>
      <c r="ET149" s="264"/>
      <c r="EU149" s="265"/>
      <c r="EV149" s="266"/>
      <c r="EW149" s="267">
        <f t="shared" si="220"/>
        <v>0</v>
      </c>
      <c r="EX149" s="260">
        <f>+(IF(OR($B149=0,$C149=0,$D149=0,$DC$2&gt;$OE$1),0,IF(OR(ES149=0,EU149=0,EV149=0),0,MIN((VLOOKUP($D149,SALERYCODE,3,0))*(IF($D149=6,EV149,EU149))*((MIN((VLOOKUP($D149,SALERYCODE,5,0)),(IF($D149=6,EU149,EV149))))),MIN((VLOOKUP($D149,SALERYCODE,3,0)),(ES149+ET149))*(IF($D149=6,EV149,((MIN((VLOOKUP($D149,SALERYCODE,5,0)),EV149)))))))))/IF(AND($D149=2,'ראשי-פרטים כלליים וריכוז הוצאות'!$D$68&lt;&gt;4),1.2,1)</f>
        <v>0</v>
      </c>
      <c r="EY149" s="263"/>
      <c r="EZ149" s="264"/>
      <c r="FA149" s="265"/>
      <c r="FB149" s="266"/>
      <c r="FC149" s="267">
        <f t="shared" si="221"/>
        <v>0</v>
      </c>
      <c r="FD149" s="260">
        <f>+(IF(OR($B149=0,$C149=0,$D149=0,$DC$2&gt;$OE$1),0,IF(OR(EY149=0,FA149=0,FB149=0),0,MIN((VLOOKUP($D149,SALERYCODE,3,0))*(IF($D149=6,FB149,FA149))*((MIN((VLOOKUP($D149,SALERYCODE,5,0)),(IF($D149=6,FA149,FB149))))),MIN((VLOOKUP($D149,SALERYCODE,3,0)),(EY149+EZ149))*(IF($D149=6,FB149,((MIN((VLOOKUP($D149,SALERYCODE,5,0)),FB149)))))))))/IF(AND($D149=2,'ראשי-פרטים כלליים וריכוז הוצאות'!$D$68&lt;&gt;4),1.2,1)</f>
        <v>0</v>
      </c>
      <c r="FE149" s="263"/>
      <c r="FF149" s="264"/>
      <c r="FG149" s="265"/>
      <c r="FH149" s="266"/>
      <c r="FI149" s="267">
        <f t="shared" si="222"/>
        <v>0</v>
      </c>
      <c r="FJ149" s="260">
        <f>+(IF(OR($B149=0,$C149=0,$D149=0,$DC$2&gt;$OE$1),0,IF(OR(FE149=0,FG149=0,FH149=0),0,MIN((VLOOKUP($D149,SALERYCODE,3,0))*(IF($D149=6,FH149,FG149))*((MIN((VLOOKUP($D149,SALERYCODE,5,0)),(IF($D149=6,FG149,FH149))))),MIN((VLOOKUP($D149,SALERYCODE,3,0)),(FE149+FF149))*(IF($D149=6,FH149,((MIN((VLOOKUP($D149,SALERYCODE,5,0)),FH149)))))))))/IF(AND($D149=2,'ראשי-פרטים כלליים וריכוז הוצאות'!$D$68&lt;&gt;4),1.2,1)</f>
        <v>0</v>
      </c>
      <c r="FK149" s="263"/>
      <c r="FL149" s="264"/>
      <c r="FM149" s="265"/>
      <c r="FN149" s="266"/>
      <c r="FO149" s="267">
        <f t="shared" si="223"/>
        <v>0</v>
      </c>
      <c r="FP149" s="260">
        <f>+(IF(OR($B149=0,$C149=0,$D149=0,$DC$2&gt;$OE$1),0,IF(OR(FK149=0,FM149=0,FN149=0),0,MIN((VLOOKUP($D149,SALERYCODE,3,0))*(IF($D149=6,FN149,FM149))*((MIN((VLOOKUP($D149,SALERYCODE,5,0)),(IF($D149=6,FM149,FN149))))),MIN((VLOOKUP($D149,SALERYCODE,3,0)),(FK149+FL149))*(IF($D149=6,FN149,((MIN((VLOOKUP($D149,SALERYCODE,5,0)),FN149)))))))))/IF(AND($D149=2,'ראשי-פרטים כלליים וריכוז הוצאות'!$D$68&lt;&gt;4),1.2,1)</f>
        <v>0</v>
      </c>
      <c r="FQ149" s="263"/>
      <c r="FR149" s="264"/>
      <c r="FS149" s="265"/>
      <c r="FT149" s="266"/>
      <c r="FU149" s="267">
        <f t="shared" si="224"/>
        <v>0</v>
      </c>
      <c r="FV149" s="260">
        <f>+(IF(OR($B149=0,$C149=0,$D149=0,$DC$2&gt;$OE$1),0,IF(OR(FQ149=0,FS149=0,FT149=0),0,MIN((VLOOKUP($D149,SALERYCODE,3,0))*(IF($D149=6,FT149,FS149))*((MIN((VLOOKUP($D149,SALERYCODE,5,0)),(IF($D149=6,FS149,FT149))))),MIN((VLOOKUP($D149,SALERYCODE,3,0)),(FQ149+FR149))*(IF($D149=6,FT149,((MIN((VLOOKUP($D149,SALERYCODE,5,0)),FT149)))))))))/IF(AND($D149=2,'ראשי-פרטים כלליים וריכוז הוצאות'!$D$68&lt;&gt;4),1.2,1)</f>
        <v>0</v>
      </c>
      <c r="FW149" s="263"/>
      <c r="FX149" s="264"/>
      <c r="FY149" s="265"/>
      <c r="FZ149" s="266"/>
      <c r="GA149" s="267">
        <f t="shared" si="225"/>
        <v>0</v>
      </c>
      <c r="GB149" s="260">
        <f>+(IF(OR($B149=0,$C149=0,$D149=0,$DC$2&gt;$OE$1),0,IF(OR(FW149=0,FY149=0,FZ149=0),0,MIN((VLOOKUP($D149,SALERYCODE,3,0))*(IF($D149=6,FZ149,FY149))*((MIN((VLOOKUP($D149,SALERYCODE,5,0)),(IF($D149=6,FY149,FZ149))))),MIN((VLOOKUP($D149,SALERYCODE,3,0)),(FW149+FX149))*(IF($D149=6,FZ149,((MIN((VLOOKUP($D149,SALERYCODE,5,0)),FZ149)))))))))/IF(AND($D149=2,'ראשי-פרטים כלליים וריכוז הוצאות'!$D$68&lt;&gt;4),1.2,1)</f>
        <v>0</v>
      </c>
      <c r="GC149" s="263"/>
      <c r="GD149" s="264"/>
      <c r="GE149" s="265"/>
      <c r="GF149" s="266"/>
      <c r="GG149" s="267">
        <f t="shared" si="226"/>
        <v>0</v>
      </c>
      <c r="GH149" s="260">
        <f>+(IF(OR($B149=0,$C149=0,$D149=0,$DC$2&gt;$OE$1),0,IF(OR(GC149=0,GE149=0,GF149=0),0,MIN((VLOOKUP($D149,SALERYCODE,3,0))*(IF($D149=6,GF149,GE149))*((MIN((VLOOKUP($D149,SALERYCODE,5,0)),(IF($D149=6,GE149,GF149))))),MIN((VLOOKUP($D149,SALERYCODE,3,0)),(GC149+GD149))*(IF($D149=6,GF149,((MIN((VLOOKUP($D149,SALERYCODE,5,0)),GF149)))))))))/IF(AND($D149=2,'ראשי-פרטים כלליים וריכוז הוצאות'!$D$68&lt;&gt;4),1.2,1)</f>
        <v>0</v>
      </c>
      <c r="GI149" s="263"/>
      <c r="GJ149" s="264"/>
      <c r="GK149" s="265"/>
      <c r="GL149" s="266"/>
      <c r="GM149" s="267">
        <f t="shared" si="227"/>
        <v>0</v>
      </c>
      <c r="GN149" s="260">
        <f>+(IF(OR($B149=0,$C149=0,$D149=0,$DC$2&gt;$OE$1),0,IF(OR(GI149=0,GK149=0,GL149=0),0,MIN((VLOOKUP($D149,SALERYCODE,3,0))*(IF($D149=6,GL149,GK149))*((MIN((VLOOKUP($D149,SALERYCODE,5,0)),(IF($D149=6,GK149,GL149))))),MIN((VLOOKUP($D149,SALERYCODE,3,0)),(GI149+GJ149))*(IF($D149=6,GL149,((MIN((VLOOKUP($D149,SALERYCODE,5,0)),GL149)))))))))/IF(AND($D149=2,'ראשי-פרטים כלליים וריכוז הוצאות'!$D$68&lt;&gt;4),1.2,1)</f>
        <v>0</v>
      </c>
      <c r="GO149" s="263"/>
      <c r="GP149" s="264"/>
      <c r="GQ149" s="265"/>
      <c r="GR149" s="266"/>
      <c r="GS149" s="267">
        <f t="shared" si="228"/>
        <v>0</v>
      </c>
      <c r="GT149" s="260">
        <f>+(IF(OR($B149=0,$C149=0,$D149=0,$DC$2&gt;$OE$1),0,IF(OR(GO149=0,GQ149=0,GR149=0),0,MIN((VLOOKUP($D149,SALERYCODE,3,0))*(IF($D149=6,GR149,GQ149))*((MIN((VLOOKUP($D149,SALERYCODE,5,0)),(IF($D149=6,GQ149,GR149))))),MIN((VLOOKUP($D149,SALERYCODE,3,0)),(GO149+GP149))*(IF($D149=6,GR149,((MIN((VLOOKUP($D149,SALERYCODE,5,0)),GR149)))))))))/IF(AND($D149=2,'ראשי-פרטים כלליים וריכוז הוצאות'!$D$68&lt;&gt;4),1.2,1)</f>
        <v>0</v>
      </c>
      <c r="GU149" s="263"/>
      <c r="GV149" s="264"/>
      <c r="GW149" s="265"/>
      <c r="GX149" s="266"/>
      <c r="GY149" s="267">
        <f t="shared" si="229"/>
        <v>0</v>
      </c>
      <c r="GZ149" s="260">
        <f>+(IF(OR($B149=0,$C149=0,$D149=0,$DC$2&gt;$OE$1),0,IF(OR(GU149=0,GW149=0,GX149=0),0,MIN((VLOOKUP($D149,SALERYCODE,3,0))*(IF($D149=6,GX149,GW149))*((MIN((VLOOKUP($D149,SALERYCODE,5,0)),(IF($D149=6,GW149,GX149))))),MIN((VLOOKUP($D149,SALERYCODE,3,0)),(GU149+GV149))*(IF($D149=6,GX149,((MIN((VLOOKUP($D149,SALERYCODE,5,0)),GX149)))))))))/IF(AND($D149=2,'ראשי-פרטים כלליים וריכוז הוצאות'!$D$68&lt;&gt;4),1.2,1)</f>
        <v>0</v>
      </c>
      <c r="HA149" s="263"/>
      <c r="HB149" s="264"/>
      <c r="HC149" s="265"/>
      <c r="HD149" s="266"/>
      <c r="HE149" s="267">
        <f t="shared" si="230"/>
        <v>0</v>
      </c>
      <c r="HF149" s="260">
        <f>+(IF(OR($B149=0,$C149=0,$D149=0,$DC$2&gt;$OE$1),0,IF(OR(HA149=0,HC149=0,HD149=0),0,MIN((VLOOKUP($D149,SALERYCODE,3,0))*(IF($D149=6,HD149,HC149))*((MIN((VLOOKUP($D149,SALERYCODE,5,0)),(IF($D149=6,HC149,HD149))))),MIN((VLOOKUP($D149,SALERYCODE,3,0)),(HA149+HB149))*(IF($D149=6,HD149,((MIN((VLOOKUP($D149,SALERYCODE,5,0)),HD149)))))))))/IF(AND($D149=2,'ראשי-פרטים כלליים וריכוז הוצאות'!$D$68&lt;&gt;4),1.2,1)</f>
        <v>0</v>
      </c>
      <c r="HG149" s="263"/>
      <c r="HH149" s="264"/>
      <c r="HI149" s="265"/>
      <c r="HJ149" s="266"/>
      <c r="HK149" s="267">
        <f t="shared" si="231"/>
        <v>0</v>
      </c>
      <c r="HL149" s="260">
        <f>+(IF(OR($B149=0,$C149=0,$D149=0,$DC$2&gt;$OE$1),0,IF(OR(HG149=0,HI149=0,HJ149=0),0,MIN((VLOOKUP($D149,SALERYCODE,3,0))*(IF($D149=6,HJ149,HI149))*((MIN((VLOOKUP($D149,SALERYCODE,5,0)),(IF($D149=6,HI149,HJ149))))),MIN((VLOOKUP($D149,SALERYCODE,3,0)),(HG149+HH149))*(IF($D149=6,HJ149,((MIN((VLOOKUP($D149,SALERYCODE,5,0)),HJ149)))))))))/IF(AND($D149=2,'ראשי-פרטים כלליים וריכוז הוצאות'!$D$68&lt;&gt;4),1.2,1)</f>
        <v>0</v>
      </c>
      <c r="HM149" s="263"/>
      <c r="HN149" s="264"/>
      <c r="HO149" s="265"/>
      <c r="HP149" s="266"/>
      <c r="HQ149" s="267">
        <f t="shared" si="232"/>
        <v>0</v>
      </c>
      <c r="HR149" s="260">
        <f>+(IF(OR($B149=0,$C149=0,$D149=0,$DC$2&gt;$OE$1),0,IF(OR(HM149=0,HO149=0,HP149=0),0,MIN((VLOOKUP($D149,SALERYCODE,3,0))*(IF($D149=6,HP149,HO149))*((MIN((VLOOKUP($D149,SALERYCODE,5,0)),(IF($D149=6,HO149,HP149))))),MIN((VLOOKUP($D149,SALERYCODE,3,0)),(HM149+HN149))*(IF($D149=6,HP149,((MIN((VLOOKUP($D149,SALERYCODE,5,0)),HP149)))))))))/IF(AND($D149=2,'ראשי-פרטים כלליים וריכוז הוצאות'!$D$68&lt;&gt;4),1.2,1)</f>
        <v>0</v>
      </c>
      <c r="HS149" s="263"/>
      <c r="HT149" s="264"/>
      <c r="HU149" s="265"/>
      <c r="HV149" s="266"/>
      <c r="HW149" s="267">
        <f t="shared" si="233"/>
        <v>0</v>
      </c>
      <c r="HX149" s="260">
        <f>+(IF(OR($B149=0,$C149=0,$D149=0,$DC$2&gt;$OE$1),0,IF(OR(HS149=0,HU149=0,HV149=0),0,MIN((VLOOKUP($D149,SALERYCODE,3,0))*(IF($D149=6,HV149,HU149))*((MIN((VLOOKUP($D149,SALERYCODE,5,0)),(IF($D149=6,HU149,HV149))))),MIN((VLOOKUP($D149,SALERYCODE,3,0)),(HS149+HT149))*(IF($D149=6,HV149,((MIN((VLOOKUP($D149,SALERYCODE,5,0)),HV149)))))))))/IF(AND($D149=2,'ראשי-פרטים כלליים וריכוז הוצאות'!$D$68&lt;&gt;4),1.2,1)</f>
        <v>0</v>
      </c>
      <c r="HY149" s="263"/>
      <c r="HZ149" s="264"/>
      <c r="IA149" s="265"/>
      <c r="IB149" s="266"/>
      <c r="IC149" s="267">
        <f t="shared" si="234"/>
        <v>0</v>
      </c>
      <c r="ID149" s="260">
        <f>+(IF(OR($B149=0,$C149=0,$D149=0,$DC$2&gt;$OE$1),0,IF(OR(HY149=0,IA149=0,IB149=0),0,MIN((VLOOKUP($D149,SALERYCODE,3,0))*(IF($D149=6,IB149,IA149))*((MIN((VLOOKUP($D149,SALERYCODE,5,0)),(IF($D149=6,IA149,IB149))))),MIN((VLOOKUP($D149,SALERYCODE,3,0)),(HY149+HZ149))*(IF($D149=6,IB149,((MIN((VLOOKUP($D149,SALERYCODE,5,0)),IB149)))))))))/IF(AND($D149=2,'ראשי-פרטים כלליים וריכוז הוצאות'!$D$68&lt;&gt;4),1.2,1)</f>
        <v>0</v>
      </c>
      <c r="IE149" s="263"/>
      <c r="IF149" s="264"/>
      <c r="IG149" s="265"/>
      <c r="IH149" s="266"/>
      <c r="II149" s="267">
        <f t="shared" si="235"/>
        <v>0</v>
      </c>
      <c r="IJ149" s="260">
        <f>+(IF(OR($B149=0,$C149=0,$D149=0,$DC$2&gt;$OE$1),0,IF(OR(IE149=0,IG149=0,IH149=0),0,MIN((VLOOKUP($D149,SALERYCODE,3,0))*(IF($D149=6,IH149,IG149))*((MIN((VLOOKUP($D149,SALERYCODE,5,0)),(IF($D149=6,IG149,IH149))))),MIN((VLOOKUP($D149,SALERYCODE,3,0)),(IE149+IF149))*(IF($D149=6,IH149,((MIN((VLOOKUP($D149,SALERYCODE,5,0)),IH149)))))))))/IF(AND($D149=2,'ראשי-פרטים כלליים וריכוז הוצאות'!$D$68&lt;&gt;4),1.2,1)</f>
        <v>0</v>
      </c>
      <c r="IK149" s="263"/>
      <c r="IL149" s="264"/>
      <c r="IM149" s="265"/>
      <c r="IN149" s="266"/>
      <c r="IO149" s="267">
        <f t="shared" si="236"/>
        <v>0</v>
      </c>
      <c r="IP149" s="260">
        <f>+(IF(OR($B149=0,$C149=0,$D149=0,$DC$2&gt;$OE$1),0,IF(OR(IK149=0,IM149=0,IN149=0),0,MIN((VLOOKUP($D149,SALERYCODE,3,0))*(IF($D149=6,IN149,IM149))*((MIN((VLOOKUP($D149,SALERYCODE,5,0)),(IF($D149=6,IM149,IN149))))),MIN((VLOOKUP($D149,SALERYCODE,3,0)),(IK149+IL149))*(IF($D149=6,IN149,((MIN((VLOOKUP($D149,SALERYCODE,5,0)),IN149)))))))))/IF(AND($D149=2,'ראשי-פרטים כלליים וריכוז הוצאות'!$D$68&lt;&gt;4),1.2,1)</f>
        <v>0</v>
      </c>
      <c r="IQ149" s="263"/>
      <c r="IR149" s="264"/>
      <c r="IS149" s="265"/>
      <c r="IT149" s="266"/>
      <c r="IU149" s="267">
        <f t="shared" si="237"/>
        <v>0</v>
      </c>
      <c r="IV149" s="260">
        <f>+(IF(OR($B149=0,$C149=0,$D149=0,$DC$2&gt;$OE$1),0,IF(OR(IQ149=0,IS149=0,IT149=0),0,MIN((VLOOKUP($D149,SALERYCODE,3,0))*(IF($D149=6,IT149,IS149))*((MIN((VLOOKUP($D149,SALERYCODE,5,0)),(IF($D149=6,IS149,IT149))))),MIN((VLOOKUP($D149,SALERYCODE,3,0)),(IQ149+IR149))*(IF($D149=6,IT149,((MIN((VLOOKUP($D149,SALERYCODE,5,0)),IT149)))))))))/IF(AND($D149=2,'ראשי-פרטים כלליים וריכוז הוצאות'!$D$68&lt;&gt;4),1.2,1)</f>
        <v>0</v>
      </c>
      <c r="IW149" s="263"/>
      <c r="IX149" s="264"/>
      <c r="IY149" s="265"/>
      <c r="IZ149" s="266"/>
      <c r="JA149" s="267">
        <f t="shared" si="238"/>
        <v>0</v>
      </c>
      <c r="JB149" s="260">
        <f>+(IF(OR($B149=0,$C149=0,$D149=0,$DC$2&gt;$OE$1),0,IF(OR(IW149=0,IY149=0,IZ149=0),0,MIN((VLOOKUP($D149,SALERYCODE,3,0))*(IF($D149=6,IZ149,IY149))*((MIN((VLOOKUP($D149,SALERYCODE,5,0)),(IF($D149=6,IY149,IZ149))))),MIN((VLOOKUP($D149,SALERYCODE,3,0)),(IW149+IX149))*(IF($D149=6,IZ149,((MIN((VLOOKUP($D149,SALERYCODE,5,0)),IZ149)))))))))/IF(AND($D149=2,'ראשי-פרטים כלליים וריכוז הוצאות'!$D$68&lt;&gt;4),1.2,1)</f>
        <v>0</v>
      </c>
      <c r="JC149" s="263"/>
      <c r="JD149" s="264"/>
      <c r="JE149" s="265"/>
      <c r="JF149" s="266"/>
      <c r="JG149" s="267">
        <f t="shared" si="239"/>
        <v>0</v>
      </c>
      <c r="JH149" s="260">
        <f>+(IF(OR($B149=0,$C149=0,$D149=0,$DC$2&gt;$OE$1),0,IF(OR(JC149=0,JE149=0,JF149=0),0,MIN((VLOOKUP($D149,SALERYCODE,3,0))*(IF($D149=6,JF149,JE149))*((MIN((VLOOKUP($D149,SALERYCODE,5,0)),(IF($D149=6,JE149,JF149))))),MIN((VLOOKUP($D149,SALERYCODE,3,0)),(JC149+JD149))*(IF($D149=6,JF149,((MIN((VLOOKUP($D149,SALERYCODE,5,0)),JF149)))))))))/IF(AND($D149=2,'ראשי-פרטים כלליים וריכוז הוצאות'!$D$68&lt;&gt;4),1.2,1)</f>
        <v>0</v>
      </c>
      <c r="JI149" s="263"/>
      <c r="JJ149" s="264"/>
      <c r="JK149" s="265"/>
      <c r="JL149" s="266"/>
      <c r="JM149" s="267">
        <f t="shared" si="240"/>
        <v>0</v>
      </c>
      <c r="JN149" s="260">
        <f>+(IF(OR($B149=0,$C149=0,$D149=0,$DC$2&gt;$OE$1),0,IF(OR(JI149=0,JK149=0,JL149=0),0,MIN((VLOOKUP($D149,SALERYCODE,3,0))*(IF($D149=6,JL149,JK149))*((MIN((VLOOKUP($D149,SALERYCODE,5,0)),(IF($D149=6,JK149,JL149))))),MIN((VLOOKUP($D149,SALERYCODE,3,0)),(JI149+JJ149))*(IF($D149=6,JL149,((MIN((VLOOKUP($D149,SALERYCODE,5,0)),JL149)))))))))/IF(AND($D149=2,'ראשי-פרטים כלליים וריכוז הוצאות'!$D$68&lt;&gt;4),1.2,1)</f>
        <v>0</v>
      </c>
      <c r="JO149" s="263"/>
      <c r="JP149" s="264"/>
      <c r="JQ149" s="265"/>
      <c r="JR149" s="266"/>
      <c r="JS149" s="267">
        <f t="shared" si="241"/>
        <v>0</v>
      </c>
      <c r="JT149" s="260">
        <f>+(IF(OR($B149=0,$C149=0,$D149=0,$DC$2&gt;$OE$1),0,IF(OR(JO149=0,JQ149=0,JR149=0),0,MIN((VLOOKUP($D149,SALERYCODE,3,0))*(IF($D149=6,JR149,JQ149))*((MIN((VLOOKUP($D149,SALERYCODE,5,0)),(IF($D149=6,JQ149,JR149))))),MIN((VLOOKUP($D149,SALERYCODE,3,0)),(JO149+JP149))*(IF($D149=6,JR149,((MIN((VLOOKUP($D149,SALERYCODE,5,0)),JR149)))))))))/IF(AND($D149=2,'ראשי-פרטים כלליים וריכוז הוצאות'!$D$68&lt;&gt;4),1.2,1)</f>
        <v>0</v>
      </c>
      <c r="JU149" s="263"/>
      <c r="JV149" s="264"/>
      <c r="JW149" s="265"/>
      <c r="JX149" s="266"/>
      <c r="JY149" s="267">
        <f t="shared" si="242"/>
        <v>0</v>
      </c>
      <c r="JZ149" s="260">
        <f>+(IF(OR($B149=0,$C149=0,$D149=0,$DC$2&gt;$OE$1),0,IF(OR(JU149=0,JW149=0,JX149=0),0,MIN((VLOOKUP($D149,SALERYCODE,3,0))*(IF($D149=6,JX149,JW149))*((MIN((VLOOKUP($D149,SALERYCODE,5,0)),(IF($D149=6,JW149,JX149))))),MIN((VLOOKUP($D149,SALERYCODE,3,0)),(JU149+JV149))*(IF($D149=6,JX149,((MIN((VLOOKUP($D149,SALERYCODE,5,0)),JX149)))))))))/IF(AND($D149=2,'ראשי-פרטים כלליים וריכוז הוצאות'!$D$68&lt;&gt;4),1.2,1)</f>
        <v>0</v>
      </c>
      <c r="KA149" s="263"/>
      <c r="KB149" s="264"/>
      <c r="KC149" s="265"/>
      <c r="KD149" s="266"/>
      <c r="KE149" s="267">
        <f t="shared" si="243"/>
        <v>0</v>
      </c>
      <c r="KF149" s="260">
        <f>+(IF(OR($B149=0,$C149=0,$D149=0,$DC$2&gt;$OE$1),0,IF(OR(KA149=0,KC149=0,KD149=0),0,MIN((VLOOKUP($D149,SALERYCODE,3,0))*(IF($D149=6,KD149,KC149))*((MIN((VLOOKUP($D149,SALERYCODE,5,0)),(IF($D149=6,KC149,KD149))))),MIN((VLOOKUP($D149,SALERYCODE,3,0)),(KA149+KB149))*(IF($D149=6,KD149,((MIN((VLOOKUP($D149,SALERYCODE,5,0)),KD149)))))))))/IF(AND($D149=2,'ראשי-פרטים כלליים וריכוז הוצאות'!$D$68&lt;&gt;4),1.2,1)</f>
        <v>0</v>
      </c>
      <c r="KG149" s="263"/>
      <c r="KH149" s="264"/>
      <c r="KI149" s="265"/>
      <c r="KJ149" s="266"/>
      <c r="KK149" s="267">
        <f t="shared" si="244"/>
        <v>0</v>
      </c>
      <c r="KL149" s="260">
        <f>+(IF(OR($B149=0,$C149=0,$D149=0,$DC$2&gt;$OE$1),0,IF(OR(KG149=0,KI149=0,KJ149=0),0,MIN((VLOOKUP($D149,SALERYCODE,3,0))*(IF($D149=6,KJ149,KI149))*((MIN((VLOOKUP($D149,SALERYCODE,5,0)),(IF($D149=6,KI149,KJ149))))),MIN((VLOOKUP($D149,SALERYCODE,3,0)),(KG149+KH149))*(IF($D149=6,KJ149,((MIN((VLOOKUP($D149,SALERYCODE,5,0)),KJ149)))))))))/IF(AND($D149=2,'ראשי-פרטים כלליים וריכוז הוצאות'!$D$68&lt;&gt;4),1.2,1)</f>
        <v>0</v>
      </c>
      <c r="KM149" s="263"/>
      <c r="KN149" s="264"/>
      <c r="KO149" s="265"/>
      <c r="KP149" s="266"/>
      <c r="KQ149" s="267">
        <f t="shared" si="245"/>
        <v>0</v>
      </c>
      <c r="KR149" s="260">
        <f>+(IF(OR($B149=0,$C149=0,$D149=0,$DC$2&gt;$OE$1),0,IF(OR(KM149=0,KO149=0,KP149=0),0,MIN((VLOOKUP($D149,SALERYCODE,3,0))*(IF($D149=6,KP149,KO149))*((MIN((VLOOKUP($D149,SALERYCODE,5,0)),(IF($D149=6,KO149,KP149))))),MIN((VLOOKUP($D149,SALERYCODE,3,0)),(KM149+KN149))*(IF($D149=6,KP149,((MIN((VLOOKUP($D149,SALERYCODE,5,0)),KP149)))))))))/IF(AND($D149=2,'ראשי-פרטים כלליים וריכוז הוצאות'!$D$68&lt;&gt;4),1.2,1)</f>
        <v>0</v>
      </c>
      <c r="KS149" s="263"/>
      <c r="KT149" s="264"/>
      <c r="KU149" s="265"/>
      <c r="KV149" s="266"/>
      <c r="KW149" s="267">
        <f t="shared" si="246"/>
        <v>0</v>
      </c>
      <c r="KX149" s="260">
        <f>+(IF(OR($B149=0,$C149=0,$D149=0,$DC$2&gt;$OE$1),0,IF(OR(KS149=0,KU149=0,KV149=0),0,MIN((VLOOKUP($D149,SALERYCODE,3,0))*(IF($D149=6,KV149,KU149))*((MIN((VLOOKUP($D149,SALERYCODE,5,0)),(IF($D149=6,KU149,KV149))))),MIN((VLOOKUP($D149,SALERYCODE,3,0)),(KS149+KT149))*(IF($D149=6,KV149,((MIN((VLOOKUP($D149,SALERYCODE,5,0)),KV149)))))))))/IF(AND($D149=2,'ראשי-פרטים כלליים וריכוז הוצאות'!$D$68&lt;&gt;4),1.2,1)</f>
        <v>0</v>
      </c>
      <c r="KY149" s="263"/>
      <c r="KZ149" s="264"/>
      <c r="LA149" s="265"/>
      <c r="LB149" s="266"/>
      <c r="LC149" s="267">
        <f t="shared" si="247"/>
        <v>0</v>
      </c>
      <c r="LD149" s="260">
        <f>+(IF(OR($B149=0,$C149=0,$D149=0,$DC$2&gt;$OE$1),0,IF(OR(KY149=0,LA149=0,LB149=0),0,MIN((VLOOKUP($D149,SALERYCODE,3,0))*(IF($D149=6,LB149,LA149))*((MIN((VLOOKUP($D149,SALERYCODE,5,0)),(IF($D149=6,LA149,LB149))))),MIN((VLOOKUP($D149,SALERYCODE,3,0)),(KY149+KZ149))*(IF($D149=6,LB149,((MIN((VLOOKUP($D149,SALERYCODE,5,0)),LB149)))))))))/IF(AND($D149=2,'ראשי-פרטים כלליים וריכוז הוצאות'!$D$68&lt;&gt;4),1.2,1)</f>
        <v>0</v>
      </c>
      <c r="LE149" s="263"/>
      <c r="LF149" s="264"/>
      <c r="LG149" s="265"/>
      <c r="LH149" s="266"/>
      <c r="LI149" s="267">
        <f t="shared" si="248"/>
        <v>0</v>
      </c>
      <c r="LJ149" s="260">
        <f>+(IF(OR($B149=0,$C149=0,$D149=0,$DC$2&gt;$OE$1),0,IF(OR(LE149=0,LG149=0,LH149=0),0,MIN((VLOOKUP($D149,SALERYCODE,3,0))*(IF($D149=6,LH149,LG149))*((MIN((VLOOKUP($D149,SALERYCODE,5,0)),(IF($D149=6,LG149,LH149))))),MIN((VLOOKUP($D149,SALERYCODE,3,0)),(LE149+LF149))*(IF($D149=6,LH149,((MIN((VLOOKUP($D149,SALERYCODE,5,0)),LH149)))))))))/IF(AND($D149=2,'ראשי-פרטים כלליים וריכוז הוצאות'!$D$68&lt;&gt;4),1.2,1)</f>
        <v>0</v>
      </c>
      <c r="LK149" s="263"/>
      <c r="LL149" s="264"/>
      <c r="LM149" s="265"/>
      <c r="LN149" s="266"/>
      <c r="LO149" s="267">
        <f t="shared" si="249"/>
        <v>0</v>
      </c>
      <c r="LP149" s="260">
        <f>+(IF(OR($B149=0,$C149=0,$D149=0,$DC$2&gt;$OE$1),0,IF(OR(LK149=0,LM149=0,LN149=0),0,MIN((VLOOKUP($D149,SALERYCODE,3,0))*(IF($D149=6,LN149,LM149))*((MIN((VLOOKUP($D149,SALERYCODE,5,0)),(IF($D149=6,LM149,LN149))))),MIN((VLOOKUP($D149,SALERYCODE,3,0)),(LK149+LL149))*(IF($D149=6,LN149,((MIN((VLOOKUP($D149,SALERYCODE,5,0)),LN149)))))))))/IF(AND($D149=2,'ראשי-פרטים כלליים וריכוז הוצאות'!$D$68&lt;&gt;4),1.2,1)</f>
        <v>0</v>
      </c>
      <c r="LQ149" s="263"/>
      <c r="LR149" s="264"/>
      <c r="LS149" s="265"/>
      <c r="LT149" s="266"/>
      <c r="LU149" s="267">
        <f t="shared" si="250"/>
        <v>0</v>
      </c>
      <c r="LV149" s="260">
        <f>+(IF(OR($B149=0,$C149=0,$D149=0,$DC$2&gt;$OE$1),0,IF(OR(LQ149=0,LS149=0,LT149=0),0,MIN((VLOOKUP($D149,SALERYCODE,3,0))*(IF($D149=6,LT149,LS149))*((MIN((VLOOKUP($D149,SALERYCODE,5,0)),(IF($D149=6,LS149,LT149))))),MIN((VLOOKUP($D149,SALERYCODE,3,0)),(LQ149+LR149))*(IF($D149=6,LT149,((MIN((VLOOKUP($D149,SALERYCODE,5,0)),LT149)))))))))/IF(AND($D149=2,'ראשי-פרטים כלליים וריכוז הוצאות'!$D$68&lt;&gt;4),1.2,1)</f>
        <v>0</v>
      </c>
      <c r="LW149" s="263"/>
      <c r="LX149" s="264"/>
      <c r="LY149" s="265"/>
      <c r="LZ149" s="266"/>
      <c r="MA149" s="267">
        <f t="shared" si="251"/>
        <v>0</v>
      </c>
      <c r="MB149" s="260">
        <f>+(IF(OR($B149=0,$C149=0,$D149=0,$DC$2&gt;$OE$1),0,IF(OR(LW149=0,LY149=0,LZ149=0),0,MIN((VLOOKUP($D149,SALERYCODE,3,0))*(IF($D149=6,LZ149,LY149))*((MIN((VLOOKUP($D149,SALERYCODE,5,0)),(IF($D149=6,LY149,LZ149))))),MIN((VLOOKUP($D149,SALERYCODE,3,0)),(LW149+LX149))*(IF($D149=6,LZ149,((MIN((VLOOKUP($D149,SALERYCODE,5,0)),LZ149)))))))))/IF(AND($D149=2,'ראשי-פרטים כלליים וריכוז הוצאות'!$D$68&lt;&gt;4),1.2,1)</f>
        <v>0</v>
      </c>
      <c r="MC149" s="263"/>
      <c r="MD149" s="264"/>
      <c r="ME149" s="265"/>
      <c r="MF149" s="266"/>
      <c r="MG149" s="267">
        <f t="shared" si="252"/>
        <v>0</v>
      </c>
      <c r="MH149" s="260">
        <f>+(IF(OR($B149=0,$C149=0,$D149=0,$DC$2&gt;$OE$1),0,IF(OR(MC149=0,ME149=0,MF149=0),0,MIN((VLOOKUP($D149,SALERYCODE,3,0))*(IF($D149=6,MF149,ME149))*((MIN((VLOOKUP($D149,SALERYCODE,5,0)),(IF($D149=6,ME149,MF149))))),MIN((VLOOKUP($D149,SALERYCODE,3,0)),(MC149+MD149))*(IF($D149=6,MF149,((MIN((VLOOKUP($D149,SALERYCODE,5,0)),MF149)))))))))/IF(AND($D149=2,'ראשי-פרטים כלליים וריכוז הוצאות'!$D$68&lt;&gt;4),1.2,1)</f>
        <v>0</v>
      </c>
      <c r="MI149" s="263"/>
      <c r="MJ149" s="264"/>
      <c r="MK149" s="265"/>
      <c r="ML149" s="266"/>
      <c r="MM149" s="267">
        <f t="shared" si="253"/>
        <v>0</v>
      </c>
      <c r="MN149" s="260">
        <f>+(IF(OR($B149=0,$C149=0,$D149=0,$DC$2&gt;$OE$1),0,IF(OR(MI149=0,MK149=0,ML149=0),0,MIN((VLOOKUP($D149,SALERYCODE,3,0))*(IF($D149=6,ML149,MK149))*((MIN((VLOOKUP($D149,SALERYCODE,5,0)),(IF($D149=6,MK149,ML149))))),MIN((VLOOKUP($D149,SALERYCODE,3,0)),(MI149+MJ149))*(IF($D149=6,ML149,((MIN((VLOOKUP($D149,SALERYCODE,5,0)),ML149)))))))))/IF(AND($D149=2,'ראשי-פרטים כלליים וריכוז הוצאות'!$D$68&lt;&gt;4),1.2,1)</f>
        <v>0</v>
      </c>
      <c r="MO149" s="263"/>
      <c r="MP149" s="264"/>
      <c r="MQ149" s="265"/>
      <c r="MR149" s="266"/>
      <c r="MS149" s="267">
        <f t="shared" si="254"/>
        <v>0</v>
      </c>
      <c r="MT149" s="260">
        <f>+(IF(OR($B149=0,$C149=0,$D149=0,$DC$2&gt;$OE$1),0,IF(OR(MO149=0,MQ149=0,MR149=0),0,MIN((VLOOKUP($D149,SALERYCODE,3,0))*(IF($D149=6,MR149,MQ149))*((MIN((VLOOKUP($D149,SALERYCODE,5,0)),(IF($D149=6,MQ149,MR149))))),MIN((VLOOKUP($D149,SALERYCODE,3,0)),(MO149+MP149))*(IF($D149=6,MR149,((MIN((VLOOKUP($D149,SALERYCODE,5,0)),MR149)))))))))/IF(AND($D149=2,'ראשי-פרטים כלליים וריכוז הוצאות'!$D$68&lt;&gt;4),1.2,1)</f>
        <v>0</v>
      </c>
      <c r="MU149" s="263"/>
      <c r="MV149" s="264"/>
      <c r="MW149" s="265"/>
      <c r="MX149" s="266"/>
      <c r="MY149" s="267">
        <f t="shared" si="255"/>
        <v>0</v>
      </c>
      <c r="MZ149" s="260">
        <f>+(IF(OR($B149=0,$C149=0,$D149=0,$DC$2&gt;$OE$1),0,IF(OR(MU149=0,MW149=0,MX149=0),0,MIN((VLOOKUP($D149,SALERYCODE,3,0))*(IF($D149=6,MX149,MW149))*((MIN((VLOOKUP($D149,SALERYCODE,5,0)),(IF($D149=6,MW149,MX149))))),MIN((VLOOKUP($D149,SALERYCODE,3,0)),(MU149+MV149))*(IF($D149=6,MX149,((MIN((VLOOKUP($D149,SALERYCODE,5,0)),MX149)))))))))/IF(AND($D149=2,'ראשי-פרטים כלליים וריכוז הוצאות'!$D$68&lt;&gt;4),1.2,1)</f>
        <v>0</v>
      </c>
      <c r="NA149" s="263"/>
      <c r="NB149" s="264"/>
      <c r="NC149" s="265"/>
      <c r="ND149" s="266"/>
      <c r="NE149" s="267">
        <f t="shared" si="256"/>
        <v>0</v>
      </c>
      <c r="NF149" s="260">
        <f>+(IF(OR($B149=0,$C149=0,$D149=0,$DC$2&gt;$OE$1),0,IF(OR(NA149=0,NC149=0,ND149=0),0,MIN((VLOOKUP($D149,SALERYCODE,3,0))*(IF($D149=6,ND149,NC149))*((MIN((VLOOKUP($D149,SALERYCODE,5,0)),(IF($D149=6,NC149,ND149))))),MIN((VLOOKUP($D149,SALERYCODE,3,0)),(NA149+NB149))*(IF($D149=6,ND149,((MIN((VLOOKUP($D149,SALERYCODE,5,0)),ND149)))))))))/IF(AND($D149=2,'ראשי-פרטים כלליים וריכוז הוצאות'!$D$68&lt;&gt;4),1.2,1)</f>
        <v>0</v>
      </c>
      <c r="NG149" s="263"/>
      <c r="NH149" s="264"/>
      <c r="NI149" s="265"/>
      <c r="NJ149" s="266"/>
      <c r="NK149" s="267">
        <f t="shared" si="257"/>
        <v>0</v>
      </c>
      <c r="NL149" s="260">
        <f>+(IF(OR($B149=0,$C149=0,$D149=0,$DC$2&gt;$OE$1),0,IF(OR(NG149=0,NI149=0,NJ149=0),0,MIN((VLOOKUP($D149,SALERYCODE,3,0))*(IF($D149=6,NJ149,NI149))*((MIN((VLOOKUP($D149,SALERYCODE,5,0)),(IF($D149=6,NI149,NJ149))))),MIN((VLOOKUP($D149,SALERYCODE,3,0)),(NG149+NH149))*(IF($D149=6,NJ149,((MIN((VLOOKUP($D149,SALERYCODE,5,0)),NJ149)))))))))/IF(AND($D149=2,'ראשי-פרטים כלליים וריכוז הוצאות'!$D$68&lt;&gt;4),1.2,1)</f>
        <v>0</v>
      </c>
      <c r="NM149" s="263"/>
      <c r="NN149" s="264"/>
      <c r="NO149" s="265"/>
      <c r="NP149" s="266"/>
      <c r="NQ149" s="267">
        <f t="shared" si="258"/>
        <v>0</v>
      </c>
      <c r="NR149" s="260">
        <f>+(IF(OR($B149=0,$C149=0,$D149=0,$DC$2&gt;$OE$1),0,IF(OR(NM149=0,NO149=0,NP149=0),0,MIN((VLOOKUP($D149,SALERYCODE,3,0))*(IF($D149=6,NP149,NO149))*((MIN((VLOOKUP($D149,SALERYCODE,5,0)),(IF($D149=6,NO149,NP149))))),MIN((VLOOKUP($D149,SALERYCODE,3,0)),(NM149+NN149))*(IF($D149=6,NP149,((MIN((VLOOKUP($D149,SALERYCODE,5,0)),NP149)))))))))/IF(AND($D149=2,'ראשי-פרטים כלליים וריכוז הוצאות'!$D$68&lt;&gt;4),1.2,1)</f>
        <v>0</v>
      </c>
      <c r="NS149" s="263"/>
      <c r="NT149" s="264"/>
      <c r="NU149" s="265"/>
      <c r="NV149" s="266"/>
      <c r="NW149" s="267">
        <f t="shared" si="259"/>
        <v>0</v>
      </c>
      <c r="NX149" s="260">
        <f>+(IF(OR($B149=0,$C149=0,$D149=0,$DC$2&gt;$OE$1),0,IF(OR(NS149=0,NU149=0,NV149=0),0,MIN((VLOOKUP($D149,SALERYCODE,3,0))*(IF($D149=6,NV149,NU149))*((MIN((VLOOKUP($D149,SALERYCODE,5,0)),(IF($D149=6,NU149,NV149))))),MIN((VLOOKUP($D149,SALERYCODE,3,0)),(NS149+NT149))*(IF($D149=6,NV149,((MIN((VLOOKUP($D149,SALERYCODE,5,0)),NV149)))))))))/IF(AND($D149=2,'ראשי-פרטים כלליים וריכוז הוצאות'!$D$68&lt;&gt;4),1.2,1)</f>
        <v>0</v>
      </c>
      <c r="NY149" s="263"/>
      <c r="NZ149" s="264"/>
      <c r="OA149" s="265"/>
      <c r="OB149" s="266"/>
      <c r="OC149" s="267">
        <f t="shared" si="260"/>
        <v>0</v>
      </c>
      <c r="OD149" s="260">
        <f>+(IF(OR($B149=0,$C149=0,$D149=0,$DC$2&gt;$OE$1),0,IF(OR(NY149=0,OA149=0,OB149=0),0,MIN((VLOOKUP($D149,SALERYCODE,3,0))*(IF($D149=6,OB149,OA149))*((MIN((VLOOKUP($D149,SALERYCODE,5,0)),(IF($D149=6,OA149,OB149))))),MIN((VLOOKUP($D149,SALERYCODE,3,0)),(NY149+NZ149))*(IF($D149=6,OB149,((MIN((VLOOKUP($D149,SALERYCODE,5,0)),OB149)))))))))/IF(AND($D149=2,'ראשי-פרטים כלליים וריכוז הוצאות'!$D$68&lt;&gt;4),1.2,1)</f>
        <v>0</v>
      </c>
      <c r="OE149" s="275">
        <f t="shared" si="266"/>
        <v>0</v>
      </c>
      <c r="OF149" s="283">
        <f t="shared" si="267"/>
        <v>9.9999999999999995E-7</v>
      </c>
      <c r="OG149" s="276">
        <f t="shared" si="268"/>
        <v>0</v>
      </c>
      <c r="OH149" s="275">
        <f t="shared" si="269"/>
        <v>0</v>
      </c>
      <c r="OI149" s="275">
        <v>0</v>
      </c>
      <c r="OJ149" s="258">
        <f t="shared" si="270"/>
        <v>0</v>
      </c>
      <c r="OK149" s="284"/>
      <c r="OL149" s="116">
        <f>MIN(OJ149+OK149*OF149*OE149/$OL$1/IF(AND($D149=2,'ראשי-פרטים כלליים וריכוז הוצאות'!$D$68&lt;&gt;4),1.2,1),IF($D149&gt;0,VLOOKUP($D149,SALERYCODE,3,0)*12*OG149,0))</f>
        <v>0</v>
      </c>
      <c r="OM149" s="95">
        <f t="shared" si="261"/>
        <v>0</v>
      </c>
      <c r="ON149" s="11">
        <f t="shared" si="262"/>
        <v>0</v>
      </c>
      <c r="OO149" s="11">
        <f t="shared" si="263"/>
        <v>0</v>
      </c>
      <c r="OP149" s="22">
        <f t="shared" si="264"/>
        <v>0</v>
      </c>
      <c r="OQ149" s="11">
        <f t="shared" si="265"/>
        <v>0</v>
      </c>
      <c r="OR149" s="11" t="e">
        <f>#REF!</f>
        <v>#REF!</v>
      </c>
      <c r="OS149" s="35" t="e">
        <f>#REF!-OP149</f>
        <v>#REF!</v>
      </c>
      <c r="OT149" s="35" t="e">
        <f>OS149-#REF!</f>
        <v>#REF!</v>
      </c>
      <c r="OU149" s="43" t="e">
        <f>IF(AND(OP149&gt;0,(OS149=#REF!-OP149)),"מועסק פחות מ-10% מזמנו במופ","")</f>
        <v>#REF!</v>
      </c>
    </row>
    <row r="150" spans="1:411" ht="24" hidden="1" customHeight="1" outlineLevel="1" x14ac:dyDescent="0.2">
      <c r="A150" s="282">
        <v>147</v>
      </c>
      <c r="B150" s="269"/>
      <c r="C150" s="270"/>
      <c r="D150" s="271"/>
      <c r="E150" s="263"/>
      <c r="F150" s="264"/>
      <c r="G150" s="265"/>
      <c r="H150" s="266"/>
      <c r="I150" s="267">
        <f t="shared" si="196"/>
        <v>0</v>
      </c>
      <c r="J150" s="260">
        <f>(IF(OR($B150=0,$C150=0,$D150=0,$E$2&gt;$OE$1),0,IF(OR($E150=0,$G150=0,$H150=0),0,MIN((VLOOKUP($D150,SALERYCODE,3,0))*(IF($D150=6,$H150,$G150))*((MIN((VLOOKUP($D150,SALERYCODE,5,0)),(IF($D150=6,$G150,$H150))))),MIN((VLOOKUP($D150,SALERYCODE,3,0)),($E150+$F150))*(IF($D150=6,$H150,((MIN((VLOOKUP($D150,SALERYCODE,5,0)),$H150)))))))))/IF(AND($D150=2,'ראשי-פרטים כלליים וריכוז הוצאות'!$D$68&lt;&gt;4),1.2,1)</f>
        <v>0</v>
      </c>
      <c r="K150" s="263"/>
      <c r="L150" s="264"/>
      <c r="M150" s="265"/>
      <c r="N150" s="266"/>
      <c r="O150" s="267">
        <f t="shared" si="197"/>
        <v>0</v>
      </c>
      <c r="P150" s="260">
        <f>+(IF(OR($B150=0,$C150=0,$D150=0,$K$2&gt;$OE$1),0,IF(OR($K150=0,$M150=0,$N150=0),0,MIN((VLOOKUP($D150,SALERYCODE,3,0))*(IF($D150=6,$N150,$M150))*((MIN((VLOOKUP($D150,SALERYCODE,5,0)),(IF($D150=6,$M150,$N150))))),MIN((VLOOKUP($D150,SALERYCODE,3,0)),($K150+$L150))*(IF($D150=6,$N150,((MIN((VLOOKUP($D150,SALERYCODE,5,0)),$N150)))))))))/IF(AND($D150=2,'ראשי-פרטים כלליים וריכוז הוצאות'!$D$68&lt;&gt;4),1.2,1)</f>
        <v>0</v>
      </c>
      <c r="Q150" s="263"/>
      <c r="R150" s="264"/>
      <c r="S150" s="265"/>
      <c r="T150" s="266"/>
      <c r="U150" s="267">
        <f t="shared" si="198"/>
        <v>0</v>
      </c>
      <c r="V150" s="260">
        <f>+(IF(OR($B150=0,$C150=0,$D150=0,$Q$2&gt;$OE$1),0,IF(OR(Q150=0,S150=0,T150=0),0,MIN((VLOOKUP($D150,SALERYCODE,3,0))*(IF($D150=6,T150,S150))*((MIN((VLOOKUP($D150,SALERYCODE,5,0)),(IF($D150=6,S150,T150))))),MIN((VLOOKUP($D150,SALERYCODE,3,0)),(Q150+R150))*(IF($D150=6,T150,((MIN((VLOOKUP($D150,SALERYCODE,5,0)),T150)))))))))/IF(AND($D150=2,'ראשי-פרטים כלליים וריכוז הוצאות'!$D$68&lt;&gt;4),1.2,1)</f>
        <v>0</v>
      </c>
      <c r="W150" s="263"/>
      <c r="X150" s="264"/>
      <c r="Y150" s="265"/>
      <c r="Z150" s="266"/>
      <c r="AA150" s="267">
        <f t="shared" si="199"/>
        <v>0</v>
      </c>
      <c r="AB150" s="260">
        <f>+(IF(OR($B150=0,$C150=0,$D150=0,$W$2&gt;$OE$1),0,IF(OR(W150=0,Y150=0,Z150=0),0,MIN((VLOOKUP($D150,SALERYCODE,3,0))*(IF($D150=6,Z150,Y150))*((MIN((VLOOKUP($D150,SALERYCODE,5,0)),(IF($D150=6,Y150,Z150))))),MIN((VLOOKUP($D150,SALERYCODE,3,0)),(W150+X150))*(IF($D150=6,Z150,((MIN((VLOOKUP($D150,SALERYCODE,5,0)),Z150)))))))))/IF(AND($D150=2,'ראשי-פרטים כלליים וריכוז הוצאות'!$D$68&lt;&gt;4),1.2,1)</f>
        <v>0</v>
      </c>
      <c r="AC150" s="263"/>
      <c r="AD150" s="264"/>
      <c r="AE150" s="265"/>
      <c r="AF150" s="266"/>
      <c r="AG150" s="267">
        <f t="shared" si="200"/>
        <v>0</v>
      </c>
      <c r="AH150" s="260">
        <f>+(IF(OR($B150=0,$C150=0,$D150=0,$AC$2&gt;$OE$1),0,IF(OR(AC150=0,AE150=0,AF150=0),0,MIN((VLOOKUP($D150,SALERYCODE,3,0))*(IF($D150=6,AF150,AE150))*((MIN((VLOOKUP($D150,SALERYCODE,5,0)),(IF($D150=6,AE150,AF150))))),MIN((VLOOKUP($D150,SALERYCODE,3,0)),(AC150+AD150))*(IF($D150=6,AF150,((MIN((VLOOKUP($D150,SALERYCODE,5,0)),AF150)))))))))/IF(AND($D150=2,'ראשי-פרטים כלליים וריכוז הוצאות'!$D$68&lt;&gt;4),1.2,1)</f>
        <v>0</v>
      </c>
      <c r="AI150" s="263"/>
      <c r="AJ150" s="264"/>
      <c r="AK150" s="265"/>
      <c r="AL150" s="266"/>
      <c r="AM150" s="267">
        <f t="shared" si="201"/>
        <v>0</v>
      </c>
      <c r="AN150" s="260">
        <f>+(IF(OR($B150=0,$C150=0,$D150=0,$AI$2&gt;$OE$1),0,IF(OR(AI150=0,AK150=0,AL150=0),0,MIN((VLOOKUP($D150,SALERYCODE,3,0))*(IF($D150=6,AL150,AK150))*((MIN((VLOOKUP($D150,SALERYCODE,5,0)),(IF($D150=6,AK150,AL150))))),MIN((VLOOKUP($D150,SALERYCODE,3,0)),(AI150+AJ150))*(IF($D150=6,AL150,((MIN((VLOOKUP($D150,SALERYCODE,5,0)),AL150)))))))))/IF(AND($D150=2,'ראשי-פרטים כלליים וריכוז הוצאות'!$D$68&lt;&gt;4),1.2,1)</f>
        <v>0</v>
      </c>
      <c r="AO150" s="263"/>
      <c r="AP150" s="264"/>
      <c r="AQ150" s="265"/>
      <c r="AR150" s="266"/>
      <c r="AS150" s="267">
        <f t="shared" si="202"/>
        <v>0</v>
      </c>
      <c r="AT150" s="260">
        <f>+(IF(OR($B150=0,$C150=0,$D150=0,$AO$2&gt;$OE$1),0,IF(OR(AO150=0,AQ150=0,AR150=0),0,MIN((VLOOKUP($D150,SALERYCODE,3,0))*(IF($D150=6,AR150,AQ150))*((MIN((VLOOKUP($D150,SALERYCODE,5,0)),(IF($D150=6,AQ150,AR150))))),MIN((VLOOKUP($D150,SALERYCODE,3,0)),(AO150+AP150))*(IF($D150=6,AR150,((MIN((VLOOKUP($D150,SALERYCODE,5,0)),AR150)))))))))/IF(AND($D150=2,'ראשי-פרטים כלליים וריכוז הוצאות'!$D$68&lt;&gt;4),1.2,1)</f>
        <v>0</v>
      </c>
      <c r="AU150" s="263"/>
      <c r="AV150" s="264"/>
      <c r="AW150" s="265"/>
      <c r="AX150" s="266"/>
      <c r="AY150" s="267">
        <f t="shared" si="203"/>
        <v>0</v>
      </c>
      <c r="AZ150" s="260">
        <f>+(IF(OR($B150=0,$C150=0,$D150=0,$AU$2&gt;$OE$1),0,IF(OR(AU150=0,AW150=0,AX150=0),0,MIN((VLOOKUP($D150,SALERYCODE,3,0))*(IF($D150=6,AX150,AW150))*((MIN((VLOOKUP($D150,SALERYCODE,5,0)),(IF($D150=6,AW150,AX150))))),MIN((VLOOKUP($D150,SALERYCODE,3,0)),(AU150+AV150))*(IF($D150=6,AX150,((MIN((VLOOKUP($D150,SALERYCODE,5,0)),AX150)))))))))/IF(AND($D150=2,'ראשי-פרטים כלליים וריכוז הוצאות'!$D$68&lt;&gt;4),1.2,1)</f>
        <v>0</v>
      </c>
      <c r="BA150" s="263"/>
      <c r="BB150" s="264"/>
      <c r="BC150" s="265"/>
      <c r="BD150" s="266"/>
      <c r="BE150" s="267">
        <f t="shared" si="204"/>
        <v>0</v>
      </c>
      <c r="BF150" s="260">
        <f>+(IF(OR($B150=0,$C150=0,$D150=0,$BA$2&gt;$OE$1),0,IF(OR(BA150=0,BC150=0,BD150=0),0,MIN((VLOOKUP($D150,SALERYCODE,3,0))*(IF($D150=6,BD150,BC150))*((MIN((VLOOKUP($D150,SALERYCODE,5,0)),(IF($D150=6,BC150,BD150))))),MIN((VLOOKUP($D150,SALERYCODE,3,0)),(BA150+BB150))*(IF($D150=6,BD150,((MIN((VLOOKUP($D150,SALERYCODE,5,0)),BD150)))))))))/IF(AND($D150=2,'ראשי-פרטים כלליים וריכוז הוצאות'!$D$68&lt;&gt;4),1.2,1)</f>
        <v>0</v>
      </c>
      <c r="BG150" s="263"/>
      <c r="BH150" s="264"/>
      <c r="BI150" s="265"/>
      <c r="BJ150" s="266"/>
      <c r="BK150" s="267">
        <f t="shared" si="205"/>
        <v>0</v>
      </c>
      <c r="BL150" s="260">
        <f>+(IF(OR($B150=0,$C150=0,$D150=0,$BG$2&gt;$OE$1),0,IF(OR(BG150=0,BI150=0,BJ150=0),0,MIN((VLOOKUP($D150,SALERYCODE,3,0))*(IF($D150=6,BJ150,BI150))*((MIN((VLOOKUP($D150,SALERYCODE,5,0)),(IF($D150=6,BI150,BJ150))))),MIN((VLOOKUP($D150,SALERYCODE,3,0)),(BG150+BH150))*(IF($D150=6,BJ150,((MIN((VLOOKUP($D150,SALERYCODE,5,0)),BJ150)))))))))/IF(AND($D150=2,'ראשי-פרטים כלליים וריכוז הוצאות'!$D$68&lt;&gt;4),1.2,1)</f>
        <v>0</v>
      </c>
      <c r="BM150" s="263"/>
      <c r="BN150" s="264"/>
      <c r="BO150" s="265"/>
      <c r="BP150" s="266"/>
      <c r="BQ150" s="267">
        <f t="shared" si="206"/>
        <v>0</v>
      </c>
      <c r="BR150" s="260">
        <f>+(IF(OR($B150=0,$C150=0,$D150=0,$BM$2&gt;$OE$1),0,IF(OR(BM150=0,BO150=0,BP150=0),0,MIN((VLOOKUP($D150,SALERYCODE,3,0))*(IF($D150=6,BP150,BO150))*((MIN((VLOOKUP($D150,SALERYCODE,5,0)),(IF($D150=6,BO150,BP150))))),MIN((VLOOKUP($D150,SALERYCODE,3,0)),(BM150+BN150))*(IF($D150=6,BP150,((MIN((VLOOKUP($D150,SALERYCODE,5,0)),BP150)))))))))/IF(AND($D150=2,'ראשי-פרטים כלליים וריכוז הוצאות'!$D$68&lt;&gt;4),1.2,1)</f>
        <v>0</v>
      </c>
      <c r="BS150" s="263"/>
      <c r="BT150" s="264"/>
      <c r="BU150" s="265"/>
      <c r="BV150" s="266"/>
      <c r="BW150" s="267">
        <f t="shared" si="207"/>
        <v>0</v>
      </c>
      <c r="BX150" s="260">
        <f>+(IF(OR($B150=0,$C150=0,$D150=0,$BS$2&gt;$OE$1),0,IF(OR(BS150=0,BU150=0,BV150=0),0,MIN((VLOOKUP($D150,SALERYCODE,3,0))*(IF($D150=6,BV150,BU150))*((MIN((VLOOKUP($D150,SALERYCODE,5,0)),(IF($D150=6,BU150,BV150))))),MIN((VLOOKUP($D150,SALERYCODE,3,0)),(BS150+BT150))*(IF($D150=6,BV150,((MIN((VLOOKUP($D150,SALERYCODE,5,0)),BV150)))))))))/IF(AND($D150=2,'ראשי-פרטים כלליים וריכוז הוצאות'!$D$68&lt;&gt;4),1.2,1)</f>
        <v>0</v>
      </c>
      <c r="BY150" s="263"/>
      <c r="BZ150" s="264"/>
      <c r="CA150" s="265"/>
      <c r="CB150" s="266"/>
      <c r="CC150" s="267">
        <f t="shared" si="208"/>
        <v>0</v>
      </c>
      <c r="CD150" s="260">
        <f>+(IF(OR($B150=0,$C150=0,$D150=0,$BY$2&gt;$OE$1),0,IF(OR(BY150=0,CA150=0,CB150=0),0,MIN((VLOOKUP($D150,SALERYCODE,3,0))*(IF($D150=6,CB150,CA150))*((MIN((VLOOKUP($D150,SALERYCODE,5,0)),(IF($D150=6,CA150,CB150))))),MIN((VLOOKUP($D150,SALERYCODE,3,0)),(BY150+BZ150))*(IF($D150=6,CB150,((MIN((VLOOKUP($D150,SALERYCODE,5,0)),CB150)))))))))/IF(AND($D150=2,'ראשי-פרטים כלליים וריכוז הוצאות'!$D$68&lt;&gt;4),1.2,1)</f>
        <v>0</v>
      </c>
      <c r="CE150" s="263"/>
      <c r="CF150" s="264"/>
      <c r="CG150" s="265"/>
      <c r="CH150" s="266"/>
      <c r="CI150" s="267">
        <f t="shared" si="209"/>
        <v>0</v>
      </c>
      <c r="CJ150" s="260">
        <f>+(IF(OR($B150=0,$C150=0,$D150=0,$CE$2&gt;$OE$1),0,IF(OR(CE150=0,CG150=0,CH150=0),0,MIN((VLOOKUP($D150,SALERYCODE,3,0))*(IF($D150=6,CH150,CG150))*((MIN((VLOOKUP($D150,SALERYCODE,5,0)),(IF($D150=6,CG150,CH150))))),MIN((VLOOKUP($D150,SALERYCODE,3,0)),(CE150+CF150))*(IF($D150=6,CH150,((MIN((VLOOKUP($D150,SALERYCODE,5,0)),CH150)))))))))/IF(AND($D150=2,'ראשי-פרטים כלליים וריכוז הוצאות'!$D$68&lt;&gt;4),1.2,1)</f>
        <v>0</v>
      </c>
      <c r="CK150" s="263"/>
      <c r="CL150" s="264"/>
      <c r="CM150" s="265"/>
      <c r="CN150" s="266"/>
      <c r="CO150" s="267">
        <f t="shared" si="210"/>
        <v>0</v>
      </c>
      <c r="CP150" s="260">
        <f>+(IF(OR($B150=0,$C150=0,$D150=0,$CK$2&gt;$OE$1),0,IF(OR(CK150=0,CM150=0,CN150=0),0,MIN((VLOOKUP($D150,SALERYCODE,3,0))*(IF($D150=6,CN150,CM150))*((MIN((VLOOKUP($D150,SALERYCODE,5,0)),(IF($D150=6,CM150,CN150))))),MIN((VLOOKUP($D150,SALERYCODE,3,0)),(CK150+CL150))*(IF($D150=6,CN150,((MIN((VLOOKUP($D150,SALERYCODE,5,0)),CN150)))))))))/IF(AND($D150=2,'ראשי-פרטים כלליים וריכוז הוצאות'!$D$68&lt;&gt;4),1.2,1)</f>
        <v>0</v>
      </c>
      <c r="CQ150" s="263"/>
      <c r="CR150" s="264"/>
      <c r="CS150" s="265"/>
      <c r="CT150" s="266"/>
      <c r="CU150" s="267">
        <f t="shared" si="211"/>
        <v>0</v>
      </c>
      <c r="CV150" s="260">
        <f>+(IF(OR($B150=0,$C150=0,$D150=0,$CQ$2&gt;$OE$1),0,IF(OR(CQ150=0,CS150=0,CT150=0),0,MIN((VLOOKUP($D150,SALERYCODE,3,0))*(IF($D150=6,CT150,CS150))*((MIN((VLOOKUP($D150,SALERYCODE,5,0)),(IF($D150=6,CS150,CT150))))),MIN((VLOOKUP($D150,SALERYCODE,3,0)),(CQ150+CR150))*(IF($D150=6,CT150,((MIN((VLOOKUP($D150,SALERYCODE,5,0)),CT150)))))))))/IF(AND($D150=2,'ראשי-פרטים כלליים וריכוז הוצאות'!$D$68&lt;&gt;4),1.2,1)</f>
        <v>0</v>
      </c>
      <c r="CW150" s="263"/>
      <c r="CX150" s="264"/>
      <c r="CY150" s="265"/>
      <c r="CZ150" s="266"/>
      <c r="DA150" s="267">
        <f t="shared" si="212"/>
        <v>0</v>
      </c>
      <c r="DB150" s="260">
        <f>+(IF(OR($B150=0,$C150=0,$D150=0,$CW$2&gt;$OE$1),0,IF(OR(CW150=0,CY150=0,CZ150=0),0,MIN((VLOOKUP($D150,SALERYCODE,3,0))*(IF($D150=6,CZ150,CY150))*((MIN((VLOOKUP($D150,SALERYCODE,5,0)),(IF($D150=6,CY150,CZ150))))),MIN((VLOOKUP($D150,SALERYCODE,3,0)),(CW150+CX150))*(IF($D150=6,CZ150,((MIN((VLOOKUP($D150,SALERYCODE,5,0)),CZ150)))))))))/IF(AND($D150=2,'ראשי-פרטים כלליים וריכוז הוצאות'!$D$68&lt;&gt;4),1.2,1)</f>
        <v>0</v>
      </c>
      <c r="DC150" s="263"/>
      <c r="DD150" s="264"/>
      <c r="DE150" s="265"/>
      <c r="DF150" s="266"/>
      <c r="DG150" s="267">
        <f t="shared" si="213"/>
        <v>0</v>
      </c>
      <c r="DH150" s="260">
        <f>+(IF(OR($B150=0,$C150=0,$D150=0,$DC$2&gt;$OE$1),0,IF(OR(DC150=0,DE150=0,DF150=0),0,MIN((VLOOKUP($D150,SALERYCODE,3,0))*(IF($D150=6,DF150,DE150))*((MIN((VLOOKUP($D150,SALERYCODE,5,0)),(IF($D150=6,DE150,DF150))))),MIN((VLOOKUP($D150,SALERYCODE,3,0)),(DC150+DD150))*(IF($D150=6,DF150,((MIN((VLOOKUP($D150,SALERYCODE,5,0)),DF150)))))))))/IF(AND($D150=2,'ראשי-פרטים כלליים וריכוז הוצאות'!$D$68&lt;&gt;4),1.2,1)</f>
        <v>0</v>
      </c>
      <c r="DI150" s="263"/>
      <c r="DJ150" s="264"/>
      <c r="DK150" s="265"/>
      <c r="DL150" s="266"/>
      <c r="DM150" s="267">
        <f t="shared" si="214"/>
        <v>0</v>
      </c>
      <c r="DN150" s="260">
        <f>+(IF(OR($B150=0,$C150=0,$D150=0,$DC$2&gt;$OE$1),0,IF(OR(DI150=0,DK150=0,DL150=0),0,MIN((VLOOKUP($D150,SALERYCODE,3,0))*(IF($D150=6,DL150,DK150))*((MIN((VLOOKUP($D150,SALERYCODE,5,0)),(IF($D150=6,DK150,DL150))))),MIN((VLOOKUP($D150,SALERYCODE,3,0)),(DI150+DJ150))*(IF($D150=6,DL150,((MIN((VLOOKUP($D150,SALERYCODE,5,0)),DL150)))))))))/IF(AND($D150=2,'ראשי-פרטים כלליים וריכוז הוצאות'!$D$68&lt;&gt;4),1.2,1)</f>
        <v>0</v>
      </c>
      <c r="DO150" s="263"/>
      <c r="DP150" s="264"/>
      <c r="DQ150" s="265"/>
      <c r="DR150" s="266"/>
      <c r="DS150" s="267">
        <f t="shared" si="215"/>
        <v>0</v>
      </c>
      <c r="DT150" s="260">
        <f>+(IF(OR($B150=0,$C150=0,$D150=0,$DC$2&gt;$OE$1),0,IF(OR(DO150=0,DQ150=0,DR150=0),0,MIN((VLOOKUP($D150,SALERYCODE,3,0))*(IF($D150=6,DR150,DQ150))*((MIN((VLOOKUP($D150,SALERYCODE,5,0)),(IF($D150=6,DQ150,DR150))))),MIN((VLOOKUP($D150,SALERYCODE,3,0)),(DO150+DP150))*(IF($D150=6,DR150,((MIN((VLOOKUP($D150,SALERYCODE,5,0)),DR150)))))))))/IF(AND($D150=2,'ראשי-פרטים כלליים וריכוז הוצאות'!$D$68&lt;&gt;4),1.2,1)</f>
        <v>0</v>
      </c>
      <c r="DU150" s="263"/>
      <c r="DV150" s="264"/>
      <c r="DW150" s="265"/>
      <c r="DX150" s="266"/>
      <c r="DY150" s="267">
        <f t="shared" si="216"/>
        <v>0</v>
      </c>
      <c r="DZ150" s="260">
        <f>+(IF(OR($B150=0,$C150=0,$D150=0,$DC$2&gt;$OE$1),0,IF(OR(DU150=0,DW150=0,DX150=0),0,MIN((VLOOKUP($D150,SALERYCODE,3,0))*(IF($D150=6,DX150,DW150))*((MIN((VLOOKUP($D150,SALERYCODE,5,0)),(IF($D150=6,DW150,DX150))))),MIN((VLOOKUP($D150,SALERYCODE,3,0)),(DU150+DV150))*(IF($D150=6,DX150,((MIN((VLOOKUP($D150,SALERYCODE,5,0)),DX150)))))))))/IF(AND($D150=2,'ראשי-פרטים כלליים וריכוז הוצאות'!$D$68&lt;&gt;4),1.2,1)</f>
        <v>0</v>
      </c>
      <c r="EA150" s="263"/>
      <c r="EB150" s="264"/>
      <c r="EC150" s="265"/>
      <c r="ED150" s="266"/>
      <c r="EE150" s="267">
        <f t="shared" si="217"/>
        <v>0</v>
      </c>
      <c r="EF150" s="260">
        <f>+(IF(OR($B150=0,$C150=0,$D150=0,$DC$2&gt;$OE$1),0,IF(OR(EA150=0,EC150=0,ED150=0),0,MIN((VLOOKUP($D150,SALERYCODE,3,0))*(IF($D150=6,ED150,EC150))*((MIN((VLOOKUP($D150,SALERYCODE,5,0)),(IF($D150=6,EC150,ED150))))),MIN((VLOOKUP($D150,SALERYCODE,3,0)),(EA150+EB150))*(IF($D150=6,ED150,((MIN((VLOOKUP($D150,SALERYCODE,5,0)),ED150)))))))))/IF(AND($D150=2,'ראשי-פרטים כלליים וריכוז הוצאות'!$D$68&lt;&gt;4),1.2,1)</f>
        <v>0</v>
      </c>
      <c r="EG150" s="263"/>
      <c r="EH150" s="264"/>
      <c r="EI150" s="265"/>
      <c r="EJ150" s="266"/>
      <c r="EK150" s="267">
        <f t="shared" si="218"/>
        <v>0</v>
      </c>
      <c r="EL150" s="260">
        <f>+(IF(OR($B150=0,$C150=0,$D150=0,$DC$2&gt;$OE$1),0,IF(OR(EG150=0,EI150=0,EJ150=0),0,MIN((VLOOKUP($D150,SALERYCODE,3,0))*(IF($D150=6,EJ150,EI150))*((MIN((VLOOKUP($D150,SALERYCODE,5,0)),(IF($D150=6,EI150,EJ150))))),MIN((VLOOKUP($D150,SALERYCODE,3,0)),(EG150+EH150))*(IF($D150=6,EJ150,((MIN((VLOOKUP($D150,SALERYCODE,5,0)),EJ150)))))))))/IF(AND($D150=2,'ראשי-פרטים כלליים וריכוז הוצאות'!$D$68&lt;&gt;4),1.2,1)</f>
        <v>0</v>
      </c>
      <c r="EM150" s="263"/>
      <c r="EN150" s="264"/>
      <c r="EO150" s="265"/>
      <c r="EP150" s="266"/>
      <c r="EQ150" s="267">
        <f t="shared" si="219"/>
        <v>0</v>
      </c>
      <c r="ER150" s="260">
        <f>+(IF(OR($B150=0,$C150=0,$D150=0,$DC$2&gt;$OE$1),0,IF(OR(EM150=0,EO150=0,EP150=0),0,MIN((VLOOKUP($D150,SALERYCODE,3,0))*(IF($D150=6,EP150,EO150))*((MIN((VLOOKUP($D150,SALERYCODE,5,0)),(IF($D150=6,EO150,EP150))))),MIN((VLOOKUP($D150,SALERYCODE,3,0)),(EM150+EN150))*(IF($D150=6,EP150,((MIN((VLOOKUP($D150,SALERYCODE,5,0)),EP150)))))))))/IF(AND($D150=2,'ראשי-פרטים כלליים וריכוז הוצאות'!$D$68&lt;&gt;4),1.2,1)</f>
        <v>0</v>
      </c>
      <c r="ES150" s="263"/>
      <c r="ET150" s="264"/>
      <c r="EU150" s="265"/>
      <c r="EV150" s="266"/>
      <c r="EW150" s="267">
        <f t="shared" si="220"/>
        <v>0</v>
      </c>
      <c r="EX150" s="260">
        <f>+(IF(OR($B150=0,$C150=0,$D150=0,$DC$2&gt;$OE$1),0,IF(OR(ES150=0,EU150=0,EV150=0),0,MIN((VLOOKUP($D150,SALERYCODE,3,0))*(IF($D150=6,EV150,EU150))*((MIN((VLOOKUP($D150,SALERYCODE,5,0)),(IF($D150=6,EU150,EV150))))),MIN((VLOOKUP($D150,SALERYCODE,3,0)),(ES150+ET150))*(IF($D150=6,EV150,((MIN((VLOOKUP($D150,SALERYCODE,5,0)),EV150)))))))))/IF(AND($D150=2,'ראשי-פרטים כלליים וריכוז הוצאות'!$D$68&lt;&gt;4),1.2,1)</f>
        <v>0</v>
      </c>
      <c r="EY150" s="263"/>
      <c r="EZ150" s="264"/>
      <c r="FA150" s="265"/>
      <c r="FB150" s="266"/>
      <c r="FC150" s="267">
        <f t="shared" si="221"/>
        <v>0</v>
      </c>
      <c r="FD150" s="260">
        <f>+(IF(OR($B150=0,$C150=0,$D150=0,$DC$2&gt;$OE$1),0,IF(OR(EY150=0,FA150=0,FB150=0),0,MIN((VLOOKUP($D150,SALERYCODE,3,0))*(IF($D150=6,FB150,FA150))*((MIN((VLOOKUP($D150,SALERYCODE,5,0)),(IF($D150=6,FA150,FB150))))),MIN((VLOOKUP($D150,SALERYCODE,3,0)),(EY150+EZ150))*(IF($D150=6,FB150,((MIN((VLOOKUP($D150,SALERYCODE,5,0)),FB150)))))))))/IF(AND($D150=2,'ראשי-פרטים כלליים וריכוז הוצאות'!$D$68&lt;&gt;4),1.2,1)</f>
        <v>0</v>
      </c>
      <c r="FE150" s="263"/>
      <c r="FF150" s="264"/>
      <c r="FG150" s="265"/>
      <c r="FH150" s="266"/>
      <c r="FI150" s="267">
        <f t="shared" si="222"/>
        <v>0</v>
      </c>
      <c r="FJ150" s="260">
        <f>+(IF(OR($B150=0,$C150=0,$D150=0,$DC$2&gt;$OE$1),0,IF(OR(FE150=0,FG150=0,FH150=0),0,MIN((VLOOKUP($D150,SALERYCODE,3,0))*(IF($D150=6,FH150,FG150))*((MIN((VLOOKUP($D150,SALERYCODE,5,0)),(IF($D150=6,FG150,FH150))))),MIN((VLOOKUP($D150,SALERYCODE,3,0)),(FE150+FF150))*(IF($D150=6,FH150,((MIN((VLOOKUP($D150,SALERYCODE,5,0)),FH150)))))))))/IF(AND($D150=2,'ראשי-פרטים כלליים וריכוז הוצאות'!$D$68&lt;&gt;4),1.2,1)</f>
        <v>0</v>
      </c>
      <c r="FK150" s="263"/>
      <c r="FL150" s="264"/>
      <c r="FM150" s="265"/>
      <c r="FN150" s="266"/>
      <c r="FO150" s="267">
        <f t="shared" si="223"/>
        <v>0</v>
      </c>
      <c r="FP150" s="260">
        <f>+(IF(OR($B150=0,$C150=0,$D150=0,$DC$2&gt;$OE$1),0,IF(OR(FK150=0,FM150=0,FN150=0),0,MIN((VLOOKUP($D150,SALERYCODE,3,0))*(IF($D150=6,FN150,FM150))*((MIN((VLOOKUP($D150,SALERYCODE,5,0)),(IF($D150=6,FM150,FN150))))),MIN((VLOOKUP($D150,SALERYCODE,3,0)),(FK150+FL150))*(IF($D150=6,FN150,((MIN((VLOOKUP($D150,SALERYCODE,5,0)),FN150)))))))))/IF(AND($D150=2,'ראשי-פרטים כלליים וריכוז הוצאות'!$D$68&lt;&gt;4),1.2,1)</f>
        <v>0</v>
      </c>
      <c r="FQ150" s="263"/>
      <c r="FR150" s="264"/>
      <c r="FS150" s="265"/>
      <c r="FT150" s="266"/>
      <c r="FU150" s="267">
        <f t="shared" si="224"/>
        <v>0</v>
      </c>
      <c r="FV150" s="260">
        <f>+(IF(OR($B150=0,$C150=0,$D150=0,$DC$2&gt;$OE$1),0,IF(OR(FQ150=0,FS150=0,FT150=0),0,MIN((VLOOKUP($D150,SALERYCODE,3,0))*(IF($D150=6,FT150,FS150))*((MIN((VLOOKUP($D150,SALERYCODE,5,0)),(IF($D150=6,FS150,FT150))))),MIN((VLOOKUP($D150,SALERYCODE,3,0)),(FQ150+FR150))*(IF($D150=6,FT150,((MIN((VLOOKUP($D150,SALERYCODE,5,0)),FT150)))))))))/IF(AND($D150=2,'ראשי-פרטים כלליים וריכוז הוצאות'!$D$68&lt;&gt;4),1.2,1)</f>
        <v>0</v>
      </c>
      <c r="FW150" s="263"/>
      <c r="FX150" s="264"/>
      <c r="FY150" s="265"/>
      <c r="FZ150" s="266"/>
      <c r="GA150" s="267">
        <f t="shared" si="225"/>
        <v>0</v>
      </c>
      <c r="GB150" s="260">
        <f>+(IF(OR($B150=0,$C150=0,$D150=0,$DC$2&gt;$OE$1),0,IF(OR(FW150=0,FY150=0,FZ150=0),0,MIN((VLOOKUP($D150,SALERYCODE,3,0))*(IF($D150=6,FZ150,FY150))*((MIN((VLOOKUP($D150,SALERYCODE,5,0)),(IF($D150=6,FY150,FZ150))))),MIN((VLOOKUP($D150,SALERYCODE,3,0)),(FW150+FX150))*(IF($D150=6,FZ150,((MIN((VLOOKUP($D150,SALERYCODE,5,0)),FZ150)))))))))/IF(AND($D150=2,'ראשי-פרטים כלליים וריכוז הוצאות'!$D$68&lt;&gt;4),1.2,1)</f>
        <v>0</v>
      </c>
      <c r="GC150" s="263"/>
      <c r="GD150" s="264"/>
      <c r="GE150" s="265"/>
      <c r="GF150" s="266"/>
      <c r="GG150" s="267">
        <f t="shared" si="226"/>
        <v>0</v>
      </c>
      <c r="GH150" s="260">
        <f>+(IF(OR($B150=0,$C150=0,$D150=0,$DC$2&gt;$OE$1),0,IF(OR(GC150=0,GE150=0,GF150=0),0,MIN((VLOOKUP($D150,SALERYCODE,3,0))*(IF($D150=6,GF150,GE150))*((MIN((VLOOKUP($D150,SALERYCODE,5,0)),(IF($D150=6,GE150,GF150))))),MIN((VLOOKUP($D150,SALERYCODE,3,0)),(GC150+GD150))*(IF($D150=6,GF150,((MIN((VLOOKUP($D150,SALERYCODE,5,0)),GF150)))))))))/IF(AND($D150=2,'ראשי-פרטים כלליים וריכוז הוצאות'!$D$68&lt;&gt;4),1.2,1)</f>
        <v>0</v>
      </c>
      <c r="GI150" s="263"/>
      <c r="GJ150" s="264"/>
      <c r="GK150" s="265"/>
      <c r="GL150" s="266"/>
      <c r="GM150" s="267">
        <f t="shared" si="227"/>
        <v>0</v>
      </c>
      <c r="GN150" s="260">
        <f>+(IF(OR($B150=0,$C150=0,$D150=0,$DC$2&gt;$OE$1),0,IF(OR(GI150=0,GK150=0,GL150=0),0,MIN((VLOOKUP($D150,SALERYCODE,3,0))*(IF($D150=6,GL150,GK150))*((MIN((VLOOKUP($D150,SALERYCODE,5,0)),(IF($D150=6,GK150,GL150))))),MIN((VLOOKUP($D150,SALERYCODE,3,0)),(GI150+GJ150))*(IF($D150=6,GL150,((MIN((VLOOKUP($D150,SALERYCODE,5,0)),GL150)))))))))/IF(AND($D150=2,'ראשי-פרטים כלליים וריכוז הוצאות'!$D$68&lt;&gt;4),1.2,1)</f>
        <v>0</v>
      </c>
      <c r="GO150" s="263"/>
      <c r="GP150" s="264"/>
      <c r="GQ150" s="265"/>
      <c r="GR150" s="266"/>
      <c r="GS150" s="267">
        <f t="shared" si="228"/>
        <v>0</v>
      </c>
      <c r="GT150" s="260">
        <f>+(IF(OR($B150=0,$C150=0,$D150=0,$DC$2&gt;$OE$1),0,IF(OR(GO150=0,GQ150=0,GR150=0),0,MIN((VLOOKUP($D150,SALERYCODE,3,0))*(IF($D150=6,GR150,GQ150))*((MIN((VLOOKUP($D150,SALERYCODE,5,0)),(IF($D150=6,GQ150,GR150))))),MIN((VLOOKUP($D150,SALERYCODE,3,0)),(GO150+GP150))*(IF($D150=6,GR150,((MIN((VLOOKUP($D150,SALERYCODE,5,0)),GR150)))))))))/IF(AND($D150=2,'ראשי-פרטים כלליים וריכוז הוצאות'!$D$68&lt;&gt;4),1.2,1)</f>
        <v>0</v>
      </c>
      <c r="GU150" s="263"/>
      <c r="GV150" s="264"/>
      <c r="GW150" s="265"/>
      <c r="GX150" s="266"/>
      <c r="GY150" s="267">
        <f t="shared" si="229"/>
        <v>0</v>
      </c>
      <c r="GZ150" s="260">
        <f>+(IF(OR($B150=0,$C150=0,$D150=0,$DC$2&gt;$OE$1),0,IF(OR(GU150=0,GW150=0,GX150=0),0,MIN((VLOOKUP($D150,SALERYCODE,3,0))*(IF($D150=6,GX150,GW150))*((MIN((VLOOKUP($D150,SALERYCODE,5,0)),(IF($D150=6,GW150,GX150))))),MIN((VLOOKUP($D150,SALERYCODE,3,0)),(GU150+GV150))*(IF($D150=6,GX150,((MIN((VLOOKUP($D150,SALERYCODE,5,0)),GX150)))))))))/IF(AND($D150=2,'ראשי-פרטים כלליים וריכוז הוצאות'!$D$68&lt;&gt;4),1.2,1)</f>
        <v>0</v>
      </c>
      <c r="HA150" s="263"/>
      <c r="HB150" s="264"/>
      <c r="HC150" s="265"/>
      <c r="HD150" s="266"/>
      <c r="HE150" s="267">
        <f t="shared" si="230"/>
        <v>0</v>
      </c>
      <c r="HF150" s="260">
        <f>+(IF(OR($B150=0,$C150=0,$D150=0,$DC$2&gt;$OE$1),0,IF(OR(HA150=0,HC150=0,HD150=0),0,MIN((VLOOKUP($D150,SALERYCODE,3,0))*(IF($D150=6,HD150,HC150))*((MIN((VLOOKUP($D150,SALERYCODE,5,0)),(IF($D150=6,HC150,HD150))))),MIN((VLOOKUP($D150,SALERYCODE,3,0)),(HA150+HB150))*(IF($D150=6,HD150,((MIN((VLOOKUP($D150,SALERYCODE,5,0)),HD150)))))))))/IF(AND($D150=2,'ראשי-פרטים כלליים וריכוז הוצאות'!$D$68&lt;&gt;4),1.2,1)</f>
        <v>0</v>
      </c>
      <c r="HG150" s="263"/>
      <c r="HH150" s="264"/>
      <c r="HI150" s="265"/>
      <c r="HJ150" s="266"/>
      <c r="HK150" s="267">
        <f t="shared" si="231"/>
        <v>0</v>
      </c>
      <c r="HL150" s="260">
        <f>+(IF(OR($B150=0,$C150=0,$D150=0,$DC$2&gt;$OE$1),0,IF(OR(HG150=0,HI150=0,HJ150=0),0,MIN((VLOOKUP($D150,SALERYCODE,3,0))*(IF($D150=6,HJ150,HI150))*((MIN((VLOOKUP($D150,SALERYCODE,5,0)),(IF($D150=6,HI150,HJ150))))),MIN((VLOOKUP($D150,SALERYCODE,3,0)),(HG150+HH150))*(IF($D150=6,HJ150,((MIN((VLOOKUP($D150,SALERYCODE,5,0)),HJ150)))))))))/IF(AND($D150=2,'ראשי-פרטים כלליים וריכוז הוצאות'!$D$68&lt;&gt;4),1.2,1)</f>
        <v>0</v>
      </c>
      <c r="HM150" s="263"/>
      <c r="HN150" s="264"/>
      <c r="HO150" s="265"/>
      <c r="HP150" s="266"/>
      <c r="HQ150" s="267">
        <f t="shared" si="232"/>
        <v>0</v>
      </c>
      <c r="HR150" s="260">
        <f>+(IF(OR($B150=0,$C150=0,$D150=0,$DC$2&gt;$OE$1),0,IF(OR(HM150=0,HO150=0,HP150=0),0,MIN((VLOOKUP($D150,SALERYCODE,3,0))*(IF($D150=6,HP150,HO150))*((MIN((VLOOKUP($D150,SALERYCODE,5,0)),(IF($D150=6,HO150,HP150))))),MIN((VLOOKUP($D150,SALERYCODE,3,0)),(HM150+HN150))*(IF($D150=6,HP150,((MIN((VLOOKUP($D150,SALERYCODE,5,0)),HP150)))))))))/IF(AND($D150=2,'ראשי-פרטים כלליים וריכוז הוצאות'!$D$68&lt;&gt;4),1.2,1)</f>
        <v>0</v>
      </c>
      <c r="HS150" s="263"/>
      <c r="HT150" s="264"/>
      <c r="HU150" s="265"/>
      <c r="HV150" s="266"/>
      <c r="HW150" s="267">
        <f t="shared" si="233"/>
        <v>0</v>
      </c>
      <c r="HX150" s="260">
        <f>+(IF(OR($B150=0,$C150=0,$D150=0,$DC$2&gt;$OE$1),0,IF(OR(HS150=0,HU150=0,HV150=0),0,MIN((VLOOKUP($D150,SALERYCODE,3,0))*(IF($D150=6,HV150,HU150))*((MIN((VLOOKUP($D150,SALERYCODE,5,0)),(IF($D150=6,HU150,HV150))))),MIN((VLOOKUP($D150,SALERYCODE,3,0)),(HS150+HT150))*(IF($D150=6,HV150,((MIN((VLOOKUP($D150,SALERYCODE,5,0)),HV150)))))))))/IF(AND($D150=2,'ראשי-פרטים כלליים וריכוז הוצאות'!$D$68&lt;&gt;4),1.2,1)</f>
        <v>0</v>
      </c>
      <c r="HY150" s="263"/>
      <c r="HZ150" s="264"/>
      <c r="IA150" s="265"/>
      <c r="IB150" s="266"/>
      <c r="IC150" s="267">
        <f t="shared" si="234"/>
        <v>0</v>
      </c>
      <c r="ID150" s="260">
        <f>+(IF(OR($B150=0,$C150=0,$D150=0,$DC$2&gt;$OE$1),0,IF(OR(HY150=0,IA150=0,IB150=0),0,MIN((VLOOKUP($D150,SALERYCODE,3,0))*(IF($D150=6,IB150,IA150))*((MIN((VLOOKUP($D150,SALERYCODE,5,0)),(IF($D150=6,IA150,IB150))))),MIN((VLOOKUP($D150,SALERYCODE,3,0)),(HY150+HZ150))*(IF($D150=6,IB150,((MIN((VLOOKUP($D150,SALERYCODE,5,0)),IB150)))))))))/IF(AND($D150=2,'ראשי-פרטים כלליים וריכוז הוצאות'!$D$68&lt;&gt;4),1.2,1)</f>
        <v>0</v>
      </c>
      <c r="IE150" s="263"/>
      <c r="IF150" s="264"/>
      <c r="IG150" s="265"/>
      <c r="IH150" s="266"/>
      <c r="II150" s="267">
        <f t="shared" si="235"/>
        <v>0</v>
      </c>
      <c r="IJ150" s="260">
        <f>+(IF(OR($B150=0,$C150=0,$D150=0,$DC$2&gt;$OE$1),0,IF(OR(IE150=0,IG150=0,IH150=0),0,MIN((VLOOKUP($D150,SALERYCODE,3,0))*(IF($D150=6,IH150,IG150))*((MIN((VLOOKUP($D150,SALERYCODE,5,0)),(IF($D150=6,IG150,IH150))))),MIN((VLOOKUP($D150,SALERYCODE,3,0)),(IE150+IF150))*(IF($D150=6,IH150,((MIN((VLOOKUP($D150,SALERYCODE,5,0)),IH150)))))))))/IF(AND($D150=2,'ראשי-פרטים כלליים וריכוז הוצאות'!$D$68&lt;&gt;4),1.2,1)</f>
        <v>0</v>
      </c>
      <c r="IK150" s="263"/>
      <c r="IL150" s="264"/>
      <c r="IM150" s="265"/>
      <c r="IN150" s="266"/>
      <c r="IO150" s="267">
        <f t="shared" si="236"/>
        <v>0</v>
      </c>
      <c r="IP150" s="260">
        <f>+(IF(OR($B150=0,$C150=0,$D150=0,$DC$2&gt;$OE$1),0,IF(OR(IK150=0,IM150=0,IN150=0),0,MIN((VLOOKUP($D150,SALERYCODE,3,0))*(IF($D150=6,IN150,IM150))*((MIN((VLOOKUP($D150,SALERYCODE,5,0)),(IF($D150=6,IM150,IN150))))),MIN((VLOOKUP($D150,SALERYCODE,3,0)),(IK150+IL150))*(IF($D150=6,IN150,((MIN((VLOOKUP($D150,SALERYCODE,5,0)),IN150)))))))))/IF(AND($D150=2,'ראשי-פרטים כלליים וריכוז הוצאות'!$D$68&lt;&gt;4),1.2,1)</f>
        <v>0</v>
      </c>
      <c r="IQ150" s="263"/>
      <c r="IR150" s="264"/>
      <c r="IS150" s="265"/>
      <c r="IT150" s="266"/>
      <c r="IU150" s="267">
        <f t="shared" si="237"/>
        <v>0</v>
      </c>
      <c r="IV150" s="260">
        <f>+(IF(OR($B150=0,$C150=0,$D150=0,$DC$2&gt;$OE$1),0,IF(OR(IQ150=0,IS150=0,IT150=0),0,MIN((VLOOKUP($D150,SALERYCODE,3,0))*(IF($D150=6,IT150,IS150))*((MIN((VLOOKUP($D150,SALERYCODE,5,0)),(IF($D150=6,IS150,IT150))))),MIN((VLOOKUP($D150,SALERYCODE,3,0)),(IQ150+IR150))*(IF($D150=6,IT150,((MIN((VLOOKUP($D150,SALERYCODE,5,0)),IT150)))))))))/IF(AND($D150=2,'ראשי-פרטים כלליים וריכוז הוצאות'!$D$68&lt;&gt;4),1.2,1)</f>
        <v>0</v>
      </c>
      <c r="IW150" s="263"/>
      <c r="IX150" s="264"/>
      <c r="IY150" s="265"/>
      <c r="IZ150" s="266"/>
      <c r="JA150" s="267">
        <f t="shared" si="238"/>
        <v>0</v>
      </c>
      <c r="JB150" s="260">
        <f>+(IF(OR($B150=0,$C150=0,$D150=0,$DC$2&gt;$OE$1),0,IF(OR(IW150=0,IY150=0,IZ150=0),0,MIN((VLOOKUP($D150,SALERYCODE,3,0))*(IF($D150=6,IZ150,IY150))*((MIN((VLOOKUP($D150,SALERYCODE,5,0)),(IF($D150=6,IY150,IZ150))))),MIN((VLOOKUP($D150,SALERYCODE,3,0)),(IW150+IX150))*(IF($D150=6,IZ150,((MIN((VLOOKUP($D150,SALERYCODE,5,0)),IZ150)))))))))/IF(AND($D150=2,'ראשי-פרטים כלליים וריכוז הוצאות'!$D$68&lt;&gt;4),1.2,1)</f>
        <v>0</v>
      </c>
      <c r="JC150" s="263"/>
      <c r="JD150" s="264"/>
      <c r="JE150" s="265"/>
      <c r="JF150" s="266"/>
      <c r="JG150" s="267">
        <f t="shared" si="239"/>
        <v>0</v>
      </c>
      <c r="JH150" s="260">
        <f>+(IF(OR($B150=0,$C150=0,$D150=0,$DC$2&gt;$OE$1),0,IF(OR(JC150=0,JE150=0,JF150=0),0,MIN((VLOOKUP($D150,SALERYCODE,3,0))*(IF($D150=6,JF150,JE150))*((MIN((VLOOKUP($D150,SALERYCODE,5,0)),(IF($D150=6,JE150,JF150))))),MIN((VLOOKUP($D150,SALERYCODE,3,0)),(JC150+JD150))*(IF($D150=6,JF150,((MIN((VLOOKUP($D150,SALERYCODE,5,0)),JF150)))))))))/IF(AND($D150=2,'ראשי-פרטים כלליים וריכוז הוצאות'!$D$68&lt;&gt;4),1.2,1)</f>
        <v>0</v>
      </c>
      <c r="JI150" s="263"/>
      <c r="JJ150" s="264"/>
      <c r="JK150" s="265"/>
      <c r="JL150" s="266"/>
      <c r="JM150" s="267">
        <f t="shared" si="240"/>
        <v>0</v>
      </c>
      <c r="JN150" s="260">
        <f>+(IF(OR($B150=0,$C150=0,$D150=0,$DC$2&gt;$OE$1),0,IF(OR(JI150=0,JK150=0,JL150=0),0,MIN((VLOOKUP($D150,SALERYCODE,3,0))*(IF($D150=6,JL150,JK150))*((MIN((VLOOKUP($D150,SALERYCODE,5,0)),(IF($D150=6,JK150,JL150))))),MIN((VLOOKUP($D150,SALERYCODE,3,0)),(JI150+JJ150))*(IF($D150=6,JL150,((MIN((VLOOKUP($D150,SALERYCODE,5,0)),JL150)))))))))/IF(AND($D150=2,'ראשי-פרטים כלליים וריכוז הוצאות'!$D$68&lt;&gt;4),1.2,1)</f>
        <v>0</v>
      </c>
      <c r="JO150" s="263"/>
      <c r="JP150" s="264"/>
      <c r="JQ150" s="265"/>
      <c r="JR150" s="266"/>
      <c r="JS150" s="267">
        <f t="shared" si="241"/>
        <v>0</v>
      </c>
      <c r="JT150" s="260">
        <f>+(IF(OR($B150=0,$C150=0,$D150=0,$DC$2&gt;$OE$1),0,IF(OR(JO150=0,JQ150=0,JR150=0),0,MIN((VLOOKUP($D150,SALERYCODE,3,0))*(IF($D150=6,JR150,JQ150))*((MIN((VLOOKUP($D150,SALERYCODE,5,0)),(IF($D150=6,JQ150,JR150))))),MIN((VLOOKUP($D150,SALERYCODE,3,0)),(JO150+JP150))*(IF($D150=6,JR150,((MIN((VLOOKUP($D150,SALERYCODE,5,0)),JR150)))))))))/IF(AND($D150=2,'ראשי-פרטים כלליים וריכוז הוצאות'!$D$68&lt;&gt;4),1.2,1)</f>
        <v>0</v>
      </c>
      <c r="JU150" s="263"/>
      <c r="JV150" s="264"/>
      <c r="JW150" s="265"/>
      <c r="JX150" s="266"/>
      <c r="JY150" s="267">
        <f t="shared" si="242"/>
        <v>0</v>
      </c>
      <c r="JZ150" s="260">
        <f>+(IF(OR($B150=0,$C150=0,$D150=0,$DC$2&gt;$OE$1),0,IF(OR(JU150=0,JW150=0,JX150=0),0,MIN((VLOOKUP($D150,SALERYCODE,3,0))*(IF($D150=6,JX150,JW150))*((MIN((VLOOKUP($D150,SALERYCODE,5,0)),(IF($D150=6,JW150,JX150))))),MIN((VLOOKUP($D150,SALERYCODE,3,0)),(JU150+JV150))*(IF($D150=6,JX150,((MIN((VLOOKUP($D150,SALERYCODE,5,0)),JX150)))))))))/IF(AND($D150=2,'ראשי-פרטים כלליים וריכוז הוצאות'!$D$68&lt;&gt;4),1.2,1)</f>
        <v>0</v>
      </c>
      <c r="KA150" s="263"/>
      <c r="KB150" s="264"/>
      <c r="KC150" s="265"/>
      <c r="KD150" s="266"/>
      <c r="KE150" s="267">
        <f t="shared" si="243"/>
        <v>0</v>
      </c>
      <c r="KF150" s="260">
        <f>+(IF(OR($B150=0,$C150=0,$D150=0,$DC$2&gt;$OE$1),0,IF(OR(KA150=0,KC150=0,KD150=0),0,MIN((VLOOKUP($D150,SALERYCODE,3,0))*(IF($D150=6,KD150,KC150))*((MIN((VLOOKUP($D150,SALERYCODE,5,0)),(IF($D150=6,KC150,KD150))))),MIN((VLOOKUP($D150,SALERYCODE,3,0)),(KA150+KB150))*(IF($D150=6,KD150,((MIN((VLOOKUP($D150,SALERYCODE,5,0)),KD150)))))))))/IF(AND($D150=2,'ראשי-פרטים כלליים וריכוז הוצאות'!$D$68&lt;&gt;4),1.2,1)</f>
        <v>0</v>
      </c>
      <c r="KG150" s="263"/>
      <c r="KH150" s="264"/>
      <c r="KI150" s="265"/>
      <c r="KJ150" s="266"/>
      <c r="KK150" s="267">
        <f t="shared" si="244"/>
        <v>0</v>
      </c>
      <c r="KL150" s="260">
        <f>+(IF(OR($B150=0,$C150=0,$D150=0,$DC$2&gt;$OE$1),0,IF(OR(KG150=0,KI150=0,KJ150=0),0,MIN((VLOOKUP($D150,SALERYCODE,3,0))*(IF($D150=6,KJ150,KI150))*((MIN((VLOOKUP($D150,SALERYCODE,5,0)),(IF($D150=6,KI150,KJ150))))),MIN((VLOOKUP($D150,SALERYCODE,3,0)),(KG150+KH150))*(IF($D150=6,KJ150,((MIN((VLOOKUP($D150,SALERYCODE,5,0)),KJ150)))))))))/IF(AND($D150=2,'ראשי-פרטים כלליים וריכוז הוצאות'!$D$68&lt;&gt;4),1.2,1)</f>
        <v>0</v>
      </c>
      <c r="KM150" s="263"/>
      <c r="KN150" s="264"/>
      <c r="KO150" s="265"/>
      <c r="KP150" s="266"/>
      <c r="KQ150" s="267">
        <f t="shared" si="245"/>
        <v>0</v>
      </c>
      <c r="KR150" s="260">
        <f>+(IF(OR($B150=0,$C150=0,$D150=0,$DC$2&gt;$OE$1),0,IF(OR(KM150=0,KO150=0,KP150=0),0,MIN((VLOOKUP($D150,SALERYCODE,3,0))*(IF($D150=6,KP150,KO150))*((MIN((VLOOKUP($D150,SALERYCODE,5,0)),(IF($D150=6,KO150,KP150))))),MIN((VLOOKUP($D150,SALERYCODE,3,0)),(KM150+KN150))*(IF($D150=6,KP150,((MIN((VLOOKUP($D150,SALERYCODE,5,0)),KP150)))))))))/IF(AND($D150=2,'ראשי-פרטים כלליים וריכוז הוצאות'!$D$68&lt;&gt;4),1.2,1)</f>
        <v>0</v>
      </c>
      <c r="KS150" s="263"/>
      <c r="KT150" s="264"/>
      <c r="KU150" s="265"/>
      <c r="KV150" s="266"/>
      <c r="KW150" s="267">
        <f t="shared" si="246"/>
        <v>0</v>
      </c>
      <c r="KX150" s="260">
        <f>+(IF(OR($B150=0,$C150=0,$D150=0,$DC$2&gt;$OE$1),0,IF(OR(KS150=0,KU150=0,KV150=0),0,MIN((VLOOKUP($D150,SALERYCODE,3,0))*(IF($D150=6,KV150,KU150))*((MIN((VLOOKUP($D150,SALERYCODE,5,0)),(IF($D150=6,KU150,KV150))))),MIN((VLOOKUP($D150,SALERYCODE,3,0)),(KS150+KT150))*(IF($D150=6,KV150,((MIN((VLOOKUP($D150,SALERYCODE,5,0)),KV150)))))))))/IF(AND($D150=2,'ראשי-פרטים כלליים וריכוז הוצאות'!$D$68&lt;&gt;4),1.2,1)</f>
        <v>0</v>
      </c>
      <c r="KY150" s="263"/>
      <c r="KZ150" s="264"/>
      <c r="LA150" s="265"/>
      <c r="LB150" s="266"/>
      <c r="LC150" s="267">
        <f t="shared" si="247"/>
        <v>0</v>
      </c>
      <c r="LD150" s="260">
        <f>+(IF(OR($B150=0,$C150=0,$D150=0,$DC$2&gt;$OE$1),0,IF(OR(KY150=0,LA150=0,LB150=0),0,MIN((VLOOKUP($D150,SALERYCODE,3,0))*(IF($D150=6,LB150,LA150))*((MIN((VLOOKUP($D150,SALERYCODE,5,0)),(IF($D150=6,LA150,LB150))))),MIN((VLOOKUP($D150,SALERYCODE,3,0)),(KY150+KZ150))*(IF($D150=6,LB150,((MIN((VLOOKUP($D150,SALERYCODE,5,0)),LB150)))))))))/IF(AND($D150=2,'ראשי-פרטים כלליים וריכוז הוצאות'!$D$68&lt;&gt;4),1.2,1)</f>
        <v>0</v>
      </c>
      <c r="LE150" s="263"/>
      <c r="LF150" s="264"/>
      <c r="LG150" s="265"/>
      <c r="LH150" s="266"/>
      <c r="LI150" s="267">
        <f t="shared" si="248"/>
        <v>0</v>
      </c>
      <c r="LJ150" s="260">
        <f>+(IF(OR($B150=0,$C150=0,$D150=0,$DC$2&gt;$OE$1),0,IF(OR(LE150=0,LG150=0,LH150=0),0,MIN((VLOOKUP($D150,SALERYCODE,3,0))*(IF($D150=6,LH150,LG150))*((MIN((VLOOKUP($D150,SALERYCODE,5,0)),(IF($D150=6,LG150,LH150))))),MIN((VLOOKUP($D150,SALERYCODE,3,0)),(LE150+LF150))*(IF($D150=6,LH150,((MIN((VLOOKUP($D150,SALERYCODE,5,0)),LH150)))))))))/IF(AND($D150=2,'ראשי-פרטים כלליים וריכוז הוצאות'!$D$68&lt;&gt;4),1.2,1)</f>
        <v>0</v>
      </c>
      <c r="LK150" s="263"/>
      <c r="LL150" s="264"/>
      <c r="LM150" s="265"/>
      <c r="LN150" s="266"/>
      <c r="LO150" s="267">
        <f t="shared" si="249"/>
        <v>0</v>
      </c>
      <c r="LP150" s="260">
        <f>+(IF(OR($B150=0,$C150=0,$D150=0,$DC$2&gt;$OE$1),0,IF(OR(LK150=0,LM150=0,LN150=0),0,MIN((VLOOKUP($D150,SALERYCODE,3,0))*(IF($D150=6,LN150,LM150))*((MIN((VLOOKUP($D150,SALERYCODE,5,0)),(IF($D150=6,LM150,LN150))))),MIN((VLOOKUP($D150,SALERYCODE,3,0)),(LK150+LL150))*(IF($D150=6,LN150,((MIN((VLOOKUP($D150,SALERYCODE,5,0)),LN150)))))))))/IF(AND($D150=2,'ראשי-פרטים כלליים וריכוז הוצאות'!$D$68&lt;&gt;4),1.2,1)</f>
        <v>0</v>
      </c>
      <c r="LQ150" s="263"/>
      <c r="LR150" s="264"/>
      <c r="LS150" s="265"/>
      <c r="LT150" s="266"/>
      <c r="LU150" s="267">
        <f t="shared" si="250"/>
        <v>0</v>
      </c>
      <c r="LV150" s="260">
        <f>+(IF(OR($B150=0,$C150=0,$D150=0,$DC$2&gt;$OE$1),0,IF(OR(LQ150=0,LS150=0,LT150=0),0,MIN((VLOOKUP($D150,SALERYCODE,3,0))*(IF($D150=6,LT150,LS150))*((MIN((VLOOKUP($D150,SALERYCODE,5,0)),(IF($D150=6,LS150,LT150))))),MIN((VLOOKUP($D150,SALERYCODE,3,0)),(LQ150+LR150))*(IF($D150=6,LT150,((MIN((VLOOKUP($D150,SALERYCODE,5,0)),LT150)))))))))/IF(AND($D150=2,'ראשי-פרטים כלליים וריכוז הוצאות'!$D$68&lt;&gt;4),1.2,1)</f>
        <v>0</v>
      </c>
      <c r="LW150" s="263"/>
      <c r="LX150" s="264"/>
      <c r="LY150" s="265"/>
      <c r="LZ150" s="266"/>
      <c r="MA150" s="267">
        <f t="shared" si="251"/>
        <v>0</v>
      </c>
      <c r="MB150" s="260">
        <f>+(IF(OR($B150=0,$C150=0,$D150=0,$DC$2&gt;$OE$1),0,IF(OR(LW150=0,LY150=0,LZ150=0),0,MIN((VLOOKUP($D150,SALERYCODE,3,0))*(IF($D150=6,LZ150,LY150))*((MIN((VLOOKUP($D150,SALERYCODE,5,0)),(IF($D150=6,LY150,LZ150))))),MIN((VLOOKUP($D150,SALERYCODE,3,0)),(LW150+LX150))*(IF($D150=6,LZ150,((MIN((VLOOKUP($D150,SALERYCODE,5,0)),LZ150)))))))))/IF(AND($D150=2,'ראשי-פרטים כלליים וריכוז הוצאות'!$D$68&lt;&gt;4),1.2,1)</f>
        <v>0</v>
      </c>
      <c r="MC150" s="263"/>
      <c r="MD150" s="264"/>
      <c r="ME150" s="265"/>
      <c r="MF150" s="266"/>
      <c r="MG150" s="267">
        <f t="shared" si="252"/>
        <v>0</v>
      </c>
      <c r="MH150" s="260">
        <f>+(IF(OR($B150=0,$C150=0,$D150=0,$DC$2&gt;$OE$1),0,IF(OR(MC150=0,ME150=0,MF150=0),0,MIN((VLOOKUP($D150,SALERYCODE,3,0))*(IF($D150=6,MF150,ME150))*((MIN((VLOOKUP($D150,SALERYCODE,5,0)),(IF($D150=6,ME150,MF150))))),MIN((VLOOKUP($D150,SALERYCODE,3,0)),(MC150+MD150))*(IF($D150=6,MF150,((MIN((VLOOKUP($D150,SALERYCODE,5,0)),MF150)))))))))/IF(AND($D150=2,'ראשי-פרטים כלליים וריכוז הוצאות'!$D$68&lt;&gt;4),1.2,1)</f>
        <v>0</v>
      </c>
      <c r="MI150" s="263"/>
      <c r="MJ150" s="264"/>
      <c r="MK150" s="265"/>
      <c r="ML150" s="266"/>
      <c r="MM150" s="267">
        <f t="shared" si="253"/>
        <v>0</v>
      </c>
      <c r="MN150" s="260">
        <f>+(IF(OR($B150=0,$C150=0,$D150=0,$DC$2&gt;$OE$1),0,IF(OR(MI150=0,MK150=0,ML150=0),0,MIN((VLOOKUP($D150,SALERYCODE,3,0))*(IF($D150=6,ML150,MK150))*((MIN((VLOOKUP($D150,SALERYCODE,5,0)),(IF($D150=6,MK150,ML150))))),MIN((VLOOKUP($D150,SALERYCODE,3,0)),(MI150+MJ150))*(IF($D150=6,ML150,((MIN((VLOOKUP($D150,SALERYCODE,5,0)),ML150)))))))))/IF(AND($D150=2,'ראשי-פרטים כלליים וריכוז הוצאות'!$D$68&lt;&gt;4),1.2,1)</f>
        <v>0</v>
      </c>
      <c r="MO150" s="263"/>
      <c r="MP150" s="264"/>
      <c r="MQ150" s="265"/>
      <c r="MR150" s="266"/>
      <c r="MS150" s="267">
        <f t="shared" si="254"/>
        <v>0</v>
      </c>
      <c r="MT150" s="260">
        <f>+(IF(OR($B150=0,$C150=0,$D150=0,$DC$2&gt;$OE$1),0,IF(OR(MO150=0,MQ150=0,MR150=0),0,MIN((VLOOKUP($D150,SALERYCODE,3,0))*(IF($D150=6,MR150,MQ150))*((MIN((VLOOKUP($D150,SALERYCODE,5,0)),(IF($D150=6,MQ150,MR150))))),MIN((VLOOKUP($D150,SALERYCODE,3,0)),(MO150+MP150))*(IF($D150=6,MR150,((MIN((VLOOKUP($D150,SALERYCODE,5,0)),MR150)))))))))/IF(AND($D150=2,'ראשי-פרטים כלליים וריכוז הוצאות'!$D$68&lt;&gt;4),1.2,1)</f>
        <v>0</v>
      </c>
      <c r="MU150" s="263"/>
      <c r="MV150" s="264"/>
      <c r="MW150" s="265"/>
      <c r="MX150" s="266"/>
      <c r="MY150" s="267">
        <f t="shared" si="255"/>
        <v>0</v>
      </c>
      <c r="MZ150" s="260">
        <f>+(IF(OR($B150=0,$C150=0,$D150=0,$DC$2&gt;$OE$1),0,IF(OR(MU150=0,MW150=0,MX150=0),0,MIN((VLOOKUP($D150,SALERYCODE,3,0))*(IF($D150=6,MX150,MW150))*((MIN((VLOOKUP($D150,SALERYCODE,5,0)),(IF($D150=6,MW150,MX150))))),MIN((VLOOKUP($D150,SALERYCODE,3,0)),(MU150+MV150))*(IF($D150=6,MX150,((MIN((VLOOKUP($D150,SALERYCODE,5,0)),MX150)))))))))/IF(AND($D150=2,'ראשי-פרטים כלליים וריכוז הוצאות'!$D$68&lt;&gt;4),1.2,1)</f>
        <v>0</v>
      </c>
      <c r="NA150" s="263"/>
      <c r="NB150" s="264"/>
      <c r="NC150" s="265"/>
      <c r="ND150" s="266"/>
      <c r="NE150" s="267">
        <f t="shared" si="256"/>
        <v>0</v>
      </c>
      <c r="NF150" s="260">
        <f>+(IF(OR($B150=0,$C150=0,$D150=0,$DC$2&gt;$OE$1),0,IF(OR(NA150=0,NC150=0,ND150=0),0,MIN((VLOOKUP($D150,SALERYCODE,3,0))*(IF($D150=6,ND150,NC150))*((MIN((VLOOKUP($D150,SALERYCODE,5,0)),(IF($D150=6,NC150,ND150))))),MIN((VLOOKUP($D150,SALERYCODE,3,0)),(NA150+NB150))*(IF($D150=6,ND150,((MIN((VLOOKUP($D150,SALERYCODE,5,0)),ND150)))))))))/IF(AND($D150=2,'ראשי-פרטים כלליים וריכוז הוצאות'!$D$68&lt;&gt;4),1.2,1)</f>
        <v>0</v>
      </c>
      <c r="NG150" s="263"/>
      <c r="NH150" s="264"/>
      <c r="NI150" s="265"/>
      <c r="NJ150" s="266"/>
      <c r="NK150" s="267">
        <f t="shared" si="257"/>
        <v>0</v>
      </c>
      <c r="NL150" s="260">
        <f>+(IF(OR($B150=0,$C150=0,$D150=0,$DC$2&gt;$OE$1),0,IF(OR(NG150=0,NI150=0,NJ150=0),0,MIN((VLOOKUP($D150,SALERYCODE,3,0))*(IF($D150=6,NJ150,NI150))*((MIN((VLOOKUP($D150,SALERYCODE,5,0)),(IF($D150=6,NI150,NJ150))))),MIN((VLOOKUP($D150,SALERYCODE,3,0)),(NG150+NH150))*(IF($D150=6,NJ150,((MIN((VLOOKUP($D150,SALERYCODE,5,0)),NJ150)))))))))/IF(AND($D150=2,'ראשי-פרטים כלליים וריכוז הוצאות'!$D$68&lt;&gt;4),1.2,1)</f>
        <v>0</v>
      </c>
      <c r="NM150" s="263"/>
      <c r="NN150" s="264"/>
      <c r="NO150" s="265"/>
      <c r="NP150" s="266"/>
      <c r="NQ150" s="267">
        <f t="shared" si="258"/>
        <v>0</v>
      </c>
      <c r="NR150" s="260">
        <f>+(IF(OR($B150=0,$C150=0,$D150=0,$DC$2&gt;$OE$1),0,IF(OR(NM150=0,NO150=0,NP150=0),0,MIN((VLOOKUP($D150,SALERYCODE,3,0))*(IF($D150=6,NP150,NO150))*((MIN((VLOOKUP($D150,SALERYCODE,5,0)),(IF($D150=6,NO150,NP150))))),MIN((VLOOKUP($D150,SALERYCODE,3,0)),(NM150+NN150))*(IF($D150=6,NP150,((MIN((VLOOKUP($D150,SALERYCODE,5,0)),NP150)))))))))/IF(AND($D150=2,'ראשי-פרטים כלליים וריכוז הוצאות'!$D$68&lt;&gt;4),1.2,1)</f>
        <v>0</v>
      </c>
      <c r="NS150" s="263"/>
      <c r="NT150" s="264"/>
      <c r="NU150" s="265"/>
      <c r="NV150" s="266"/>
      <c r="NW150" s="267">
        <f t="shared" si="259"/>
        <v>0</v>
      </c>
      <c r="NX150" s="260">
        <f>+(IF(OR($B150=0,$C150=0,$D150=0,$DC$2&gt;$OE$1),0,IF(OR(NS150=0,NU150=0,NV150=0),0,MIN((VLOOKUP($D150,SALERYCODE,3,0))*(IF($D150=6,NV150,NU150))*((MIN((VLOOKUP($D150,SALERYCODE,5,0)),(IF($D150=6,NU150,NV150))))),MIN((VLOOKUP($D150,SALERYCODE,3,0)),(NS150+NT150))*(IF($D150=6,NV150,((MIN((VLOOKUP($D150,SALERYCODE,5,0)),NV150)))))))))/IF(AND($D150=2,'ראשי-פרטים כלליים וריכוז הוצאות'!$D$68&lt;&gt;4),1.2,1)</f>
        <v>0</v>
      </c>
      <c r="NY150" s="263"/>
      <c r="NZ150" s="264"/>
      <c r="OA150" s="265"/>
      <c r="OB150" s="266"/>
      <c r="OC150" s="267">
        <f t="shared" si="260"/>
        <v>0</v>
      </c>
      <c r="OD150" s="260">
        <f>+(IF(OR($B150=0,$C150=0,$D150=0,$DC$2&gt;$OE$1),0,IF(OR(NY150=0,OA150=0,OB150=0),0,MIN((VLOOKUP($D150,SALERYCODE,3,0))*(IF($D150=6,OB150,OA150))*((MIN((VLOOKUP($D150,SALERYCODE,5,0)),(IF($D150=6,OA150,OB150))))),MIN((VLOOKUP($D150,SALERYCODE,3,0)),(NY150+NZ150))*(IF($D150=6,OB150,((MIN((VLOOKUP($D150,SALERYCODE,5,0)),OB150)))))))))/IF(AND($D150=2,'ראשי-פרטים כלליים וריכוז הוצאות'!$D$68&lt;&gt;4),1.2,1)</f>
        <v>0</v>
      </c>
      <c r="OE150" s="275">
        <f t="shared" si="266"/>
        <v>0</v>
      </c>
      <c r="OF150" s="283">
        <f t="shared" si="267"/>
        <v>9.9999999999999995E-7</v>
      </c>
      <c r="OG150" s="276">
        <f t="shared" si="268"/>
        <v>0</v>
      </c>
      <c r="OH150" s="275">
        <f t="shared" si="269"/>
        <v>0</v>
      </c>
      <c r="OI150" s="275">
        <v>0</v>
      </c>
      <c r="OJ150" s="258">
        <f t="shared" si="270"/>
        <v>0</v>
      </c>
      <c r="OK150" s="284"/>
      <c r="OL150" s="116">
        <f>MIN(OJ150+OK150*OF150*OE150/$OL$1/IF(AND($D150=2,'ראשי-פרטים כלליים וריכוז הוצאות'!$D$68&lt;&gt;4),1.2,1),IF($D150&gt;0,VLOOKUP($D150,SALERYCODE,3,0)*12*OG150,0))</f>
        <v>0</v>
      </c>
      <c r="OM150" s="95">
        <f t="shared" si="261"/>
        <v>0</v>
      </c>
      <c r="ON150" s="11">
        <f t="shared" si="262"/>
        <v>0</v>
      </c>
      <c r="OO150" s="11">
        <f t="shared" si="263"/>
        <v>0</v>
      </c>
      <c r="OP150" s="22">
        <f t="shared" si="264"/>
        <v>0</v>
      </c>
      <c r="OQ150" s="11">
        <f t="shared" si="265"/>
        <v>0</v>
      </c>
      <c r="OR150" s="11" t="e">
        <f>#REF!</f>
        <v>#REF!</v>
      </c>
      <c r="OS150" s="35" t="e">
        <f>#REF!-OP150</f>
        <v>#REF!</v>
      </c>
      <c r="OT150" s="35" t="e">
        <f>OS150-#REF!</f>
        <v>#REF!</v>
      </c>
      <c r="OU150" s="43" t="e">
        <f>IF(AND(OP150&gt;0,(OS150=#REF!-OP150)),"מועסק פחות מ-10% מזמנו במופ","")</f>
        <v>#REF!</v>
      </c>
    </row>
    <row r="151" spans="1:411" ht="24" hidden="1" customHeight="1" outlineLevel="1" x14ac:dyDescent="0.2">
      <c r="A151" s="282">
        <v>148</v>
      </c>
      <c r="B151" s="269"/>
      <c r="C151" s="270"/>
      <c r="D151" s="271"/>
      <c r="E151" s="263"/>
      <c r="F151" s="264"/>
      <c r="G151" s="265"/>
      <c r="H151" s="266"/>
      <c r="I151" s="267">
        <f t="shared" si="196"/>
        <v>0</v>
      </c>
      <c r="J151" s="260">
        <f>(IF(OR($B151=0,$C151=0,$D151=0,$E$2&gt;$OE$1),0,IF(OR($E151=0,$G151=0,$H151=0),0,MIN((VLOOKUP($D151,SALERYCODE,3,0))*(IF($D151=6,$H151,$G151))*((MIN((VLOOKUP($D151,SALERYCODE,5,0)),(IF($D151=6,$G151,$H151))))),MIN((VLOOKUP($D151,SALERYCODE,3,0)),($E151+$F151))*(IF($D151=6,$H151,((MIN((VLOOKUP($D151,SALERYCODE,5,0)),$H151)))))))))/IF(AND($D151=2,'ראשי-פרטים כלליים וריכוז הוצאות'!$D$68&lt;&gt;4),1.2,1)</f>
        <v>0</v>
      </c>
      <c r="K151" s="263"/>
      <c r="L151" s="264"/>
      <c r="M151" s="265"/>
      <c r="N151" s="266"/>
      <c r="O151" s="267">
        <f t="shared" si="197"/>
        <v>0</v>
      </c>
      <c r="P151" s="260">
        <f>+(IF(OR($B151=0,$C151=0,$D151=0,$K$2&gt;$OE$1),0,IF(OR($K151=0,$M151=0,$N151=0),0,MIN((VLOOKUP($D151,SALERYCODE,3,0))*(IF($D151=6,$N151,$M151))*((MIN((VLOOKUP($D151,SALERYCODE,5,0)),(IF($D151=6,$M151,$N151))))),MIN((VLOOKUP($D151,SALERYCODE,3,0)),($K151+$L151))*(IF($D151=6,$N151,((MIN((VLOOKUP($D151,SALERYCODE,5,0)),$N151)))))))))/IF(AND($D151=2,'ראשי-פרטים כלליים וריכוז הוצאות'!$D$68&lt;&gt;4),1.2,1)</f>
        <v>0</v>
      </c>
      <c r="Q151" s="263"/>
      <c r="R151" s="264"/>
      <c r="S151" s="265"/>
      <c r="T151" s="266"/>
      <c r="U151" s="267">
        <f t="shared" si="198"/>
        <v>0</v>
      </c>
      <c r="V151" s="260">
        <f>+(IF(OR($B151=0,$C151=0,$D151=0,$Q$2&gt;$OE$1),0,IF(OR(Q151=0,S151=0,T151=0),0,MIN((VLOOKUP($D151,SALERYCODE,3,0))*(IF($D151=6,T151,S151))*((MIN((VLOOKUP($D151,SALERYCODE,5,0)),(IF($D151=6,S151,T151))))),MIN((VLOOKUP($D151,SALERYCODE,3,0)),(Q151+R151))*(IF($D151=6,T151,((MIN((VLOOKUP($D151,SALERYCODE,5,0)),T151)))))))))/IF(AND($D151=2,'ראשי-פרטים כלליים וריכוז הוצאות'!$D$68&lt;&gt;4),1.2,1)</f>
        <v>0</v>
      </c>
      <c r="W151" s="263"/>
      <c r="X151" s="264"/>
      <c r="Y151" s="265"/>
      <c r="Z151" s="266"/>
      <c r="AA151" s="267">
        <f t="shared" si="199"/>
        <v>0</v>
      </c>
      <c r="AB151" s="260">
        <f>+(IF(OR($B151=0,$C151=0,$D151=0,$W$2&gt;$OE$1),0,IF(OR(W151=0,Y151=0,Z151=0),0,MIN((VLOOKUP($D151,SALERYCODE,3,0))*(IF($D151=6,Z151,Y151))*((MIN((VLOOKUP($D151,SALERYCODE,5,0)),(IF($D151=6,Y151,Z151))))),MIN((VLOOKUP($D151,SALERYCODE,3,0)),(W151+X151))*(IF($D151=6,Z151,((MIN((VLOOKUP($D151,SALERYCODE,5,0)),Z151)))))))))/IF(AND($D151=2,'ראשי-פרטים כלליים וריכוז הוצאות'!$D$68&lt;&gt;4),1.2,1)</f>
        <v>0</v>
      </c>
      <c r="AC151" s="263"/>
      <c r="AD151" s="264"/>
      <c r="AE151" s="265"/>
      <c r="AF151" s="266"/>
      <c r="AG151" s="267">
        <f t="shared" si="200"/>
        <v>0</v>
      </c>
      <c r="AH151" s="260">
        <f>+(IF(OR($B151=0,$C151=0,$D151=0,$AC$2&gt;$OE$1),0,IF(OR(AC151=0,AE151=0,AF151=0),0,MIN((VLOOKUP($D151,SALERYCODE,3,0))*(IF($D151=6,AF151,AE151))*((MIN((VLOOKUP($D151,SALERYCODE,5,0)),(IF($D151=6,AE151,AF151))))),MIN((VLOOKUP($D151,SALERYCODE,3,0)),(AC151+AD151))*(IF($D151=6,AF151,((MIN((VLOOKUP($D151,SALERYCODE,5,0)),AF151)))))))))/IF(AND($D151=2,'ראשי-פרטים כלליים וריכוז הוצאות'!$D$68&lt;&gt;4),1.2,1)</f>
        <v>0</v>
      </c>
      <c r="AI151" s="263"/>
      <c r="AJ151" s="264"/>
      <c r="AK151" s="265"/>
      <c r="AL151" s="266"/>
      <c r="AM151" s="267">
        <f t="shared" si="201"/>
        <v>0</v>
      </c>
      <c r="AN151" s="260">
        <f>+(IF(OR($B151=0,$C151=0,$D151=0,$AI$2&gt;$OE$1),0,IF(OR(AI151=0,AK151=0,AL151=0),0,MIN((VLOOKUP($D151,SALERYCODE,3,0))*(IF($D151=6,AL151,AK151))*((MIN((VLOOKUP($D151,SALERYCODE,5,0)),(IF($D151=6,AK151,AL151))))),MIN((VLOOKUP($D151,SALERYCODE,3,0)),(AI151+AJ151))*(IF($D151=6,AL151,((MIN((VLOOKUP($D151,SALERYCODE,5,0)),AL151)))))))))/IF(AND($D151=2,'ראשי-פרטים כלליים וריכוז הוצאות'!$D$68&lt;&gt;4),1.2,1)</f>
        <v>0</v>
      </c>
      <c r="AO151" s="263"/>
      <c r="AP151" s="264"/>
      <c r="AQ151" s="265"/>
      <c r="AR151" s="266"/>
      <c r="AS151" s="267">
        <f t="shared" si="202"/>
        <v>0</v>
      </c>
      <c r="AT151" s="260">
        <f>+(IF(OR($B151=0,$C151=0,$D151=0,$AO$2&gt;$OE$1),0,IF(OR(AO151=0,AQ151=0,AR151=0),0,MIN((VLOOKUP($D151,SALERYCODE,3,0))*(IF($D151=6,AR151,AQ151))*((MIN((VLOOKUP($D151,SALERYCODE,5,0)),(IF($D151=6,AQ151,AR151))))),MIN((VLOOKUP($D151,SALERYCODE,3,0)),(AO151+AP151))*(IF($D151=6,AR151,((MIN((VLOOKUP($D151,SALERYCODE,5,0)),AR151)))))))))/IF(AND($D151=2,'ראשי-פרטים כלליים וריכוז הוצאות'!$D$68&lt;&gt;4),1.2,1)</f>
        <v>0</v>
      </c>
      <c r="AU151" s="263"/>
      <c r="AV151" s="264"/>
      <c r="AW151" s="265"/>
      <c r="AX151" s="266"/>
      <c r="AY151" s="267">
        <f t="shared" si="203"/>
        <v>0</v>
      </c>
      <c r="AZ151" s="260">
        <f>+(IF(OR($B151=0,$C151=0,$D151=0,$AU$2&gt;$OE$1),0,IF(OR(AU151=0,AW151=0,AX151=0),0,MIN((VLOOKUP($D151,SALERYCODE,3,0))*(IF($D151=6,AX151,AW151))*((MIN((VLOOKUP($D151,SALERYCODE,5,0)),(IF($D151=6,AW151,AX151))))),MIN((VLOOKUP($D151,SALERYCODE,3,0)),(AU151+AV151))*(IF($D151=6,AX151,((MIN((VLOOKUP($D151,SALERYCODE,5,0)),AX151)))))))))/IF(AND($D151=2,'ראשי-פרטים כלליים וריכוז הוצאות'!$D$68&lt;&gt;4),1.2,1)</f>
        <v>0</v>
      </c>
      <c r="BA151" s="263"/>
      <c r="BB151" s="264"/>
      <c r="BC151" s="265"/>
      <c r="BD151" s="266"/>
      <c r="BE151" s="267">
        <f t="shared" si="204"/>
        <v>0</v>
      </c>
      <c r="BF151" s="260">
        <f>+(IF(OR($B151=0,$C151=0,$D151=0,$BA$2&gt;$OE$1),0,IF(OR(BA151=0,BC151=0,BD151=0),0,MIN((VLOOKUP($D151,SALERYCODE,3,0))*(IF($D151=6,BD151,BC151))*((MIN((VLOOKUP($D151,SALERYCODE,5,0)),(IF($D151=6,BC151,BD151))))),MIN((VLOOKUP($D151,SALERYCODE,3,0)),(BA151+BB151))*(IF($D151=6,BD151,((MIN((VLOOKUP($D151,SALERYCODE,5,0)),BD151)))))))))/IF(AND($D151=2,'ראשי-פרטים כלליים וריכוז הוצאות'!$D$68&lt;&gt;4),1.2,1)</f>
        <v>0</v>
      </c>
      <c r="BG151" s="263"/>
      <c r="BH151" s="264"/>
      <c r="BI151" s="265"/>
      <c r="BJ151" s="266"/>
      <c r="BK151" s="267">
        <f t="shared" si="205"/>
        <v>0</v>
      </c>
      <c r="BL151" s="260">
        <f>+(IF(OR($B151=0,$C151=0,$D151=0,$BG$2&gt;$OE$1),0,IF(OR(BG151=0,BI151=0,BJ151=0),0,MIN((VLOOKUP($D151,SALERYCODE,3,0))*(IF($D151=6,BJ151,BI151))*((MIN((VLOOKUP($D151,SALERYCODE,5,0)),(IF($D151=6,BI151,BJ151))))),MIN((VLOOKUP($D151,SALERYCODE,3,0)),(BG151+BH151))*(IF($D151=6,BJ151,((MIN((VLOOKUP($D151,SALERYCODE,5,0)),BJ151)))))))))/IF(AND($D151=2,'ראשי-פרטים כלליים וריכוז הוצאות'!$D$68&lt;&gt;4),1.2,1)</f>
        <v>0</v>
      </c>
      <c r="BM151" s="263"/>
      <c r="BN151" s="264"/>
      <c r="BO151" s="265"/>
      <c r="BP151" s="266"/>
      <c r="BQ151" s="267">
        <f t="shared" si="206"/>
        <v>0</v>
      </c>
      <c r="BR151" s="260">
        <f>+(IF(OR($B151=0,$C151=0,$D151=0,$BM$2&gt;$OE$1),0,IF(OR(BM151=0,BO151=0,BP151=0),0,MIN((VLOOKUP($D151,SALERYCODE,3,0))*(IF($D151=6,BP151,BO151))*((MIN((VLOOKUP($D151,SALERYCODE,5,0)),(IF($D151=6,BO151,BP151))))),MIN((VLOOKUP($D151,SALERYCODE,3,0)),(BM151+BN151))*(IF($D151=6,BP151,((MIN((VLOOKUP($D151,SALERYCODE,5,0)),BP151)))))))))/IF(AND($D151=2,'ראשי-פרטים כלליים וריכוז הוצאות'!$D$68&lt;&gt;4),1.2,1)</f>
        <v>0</v>
      </c>
      <c r="BS151" s="263"/>
      <c r="BT151" s="264"/>
      <c r="BU151" s="265"/>
      <c r="BV151" s="266"/>
      <c r="BW151" s="267">
        <f t="shared" si="207"/>
        <v>0</v>
      </c>
      <c r="BX151" s="260">
        <f>+(IF(OR($B151=0,$C151=0,$D151=0,$BS$2&gt;$OE$1),0,IF(OR(BS151=0,BU151=0,BV151=0),0,MIN((VLOOKUP($D151,SALERYCODE,3,0))*(IF($D151=6,BV151,BU151))*((MIN((VLOOKUP($D151,SALERYCODE,5,0)),(IF($D151=6,BU151,BV151))))),MIN((VLOOKUP($D151,SALERYCODE,3,0)),(BS151+BT151))*(IF($D151=6,BV151,((MIN((VLOOKUP($D151,SALERYCODE,5,0)),BV151)))))))))/IF(AND($D151=2,'ראשי-פרטים כלליים וריכוז הוצאות'!$D$68&lt;&gt;4),1.2,1)</f>
        <v>0</v>
      </c>
      <c r="BY151" s="263"/>
      <c r="BZ151" s="264"/>
      <c r="CA151" s="265"/>
      <c r="CB151" s="266"/>
      <c r="CC151" s="267">
        <f t="shared" si="208"/>
        <v>0</v>
      </c>
      <c r="CD151" s="260">
        <f>+(IF(OR($B151=0,$C151=0,$D151=0,$BY$2&gt;$OE$1),0,IF(OR(BY151=0,CA151=0,CB151=0),0,MIN((VLOOKUP($D151,SALERYCODE,3,0))*(IF($D151=6,CB151,CA151))*((MIN((VLOOKUP($D151,SALERYCODE,5,0)),(IF($D151=6,CA151,CB151))))),MIN((VLOOKUP($D151,SALERYCODE,3,0)),(BY151+BZ151))*(IF($D151=6,CB151,((MIN((VLOOKUP($D151,SALERYCODE,5,0)),CB151)))))))))/IF(AND($D151=2,'ראשי-פרטים כלליים וריכוז הוצאות'!$D$68&lt;&gt;4),1.2,1)</f>
        <v>0</v>
      </c>
      <c r="CE151" s="263"/>
      <c r="CF151" s="264"/>
      <c r="CG151" s="265"/>
      <c r="CH151" s="266"/>
      <c r="CI151" s="267">
        <f t="shared" si="209"/>
        <v>0</v>
      </c>
      <c r="CJ151" s="260">
        <f>+(IF(OR($B151=0,$C151=0,$D151=0,$CE$2&gt;$OE$1),0,IF(OR(CE151=0,CG151=0,CH151=0),0,MIN((VLOOKUP($D151,SALERYCODE,3,0))*(IF($D151=6,CH151,CG151))*((MIN((VLOOKUP($D151,SALERYCODE,5,0)),(IF($D151=6,CG151,CH151))))),MIN((VLOOKUP($D151,SALERYCODE,3,0)),(CE151+CF151))*(IF($D151=6,CH151,((MIN((VLOOKUP($D151,SALERYCODE,5,0)),CH151)))))))))/IF(AND($D151=2,'ראשי-פרטים כלליים וריכוז הוצאות'!$D$68&lt;&gt;4),1.2,1)</f>
        <v>0</v>
      </c>
      <c r="CK151" s="263"/>
      <c r="CL151" s="264"/>
      <c r="CM151" s="265"/>
      <c r="CN151" s="266"/>
      <c r="CO151" s="267">
        <f t="shared" si="210"/>
        <v>0</v>
      </c>
      <c r="CP151" s="260">
        <f>+(IF(OR($B151=0,$C151=0,$D151=0,$CK$2&gt;$OE$1),0,IF(OR(CK151=0,CM151=0,CN151=0),0,MIN((VLOOKUP($D151,SALERYCODE,3,0))*(IF($D151=6,CN151,CM151))*((MIN((VLOOKUP($D151,SALERYCODE,5,0)),(IF($D151=6,CM151,CN151))))),MIN((VLOOKUP($D151,SALERYCODE,3,0)),(CK151+CL151))*(IF($D151=6,CN151,((MIN((VLOOKUP($D151,SALERYCODE,5,0)),CN151)))))))))/IF(AND($D151=2,'ראשי-פרטים כלליים וריכוז הוצאות'!$D$68&lt;&gt;4),1.2,1)</f>
        <v>0</v>
      </c>
      <c r="CQ151" s="263"/>
      <c r="CR151" s="264"/>
      <c r="CS151" s="265"/>
      <c r="CT151" s="266"/>
      <c r="CU151" s="267">
        <f t="shared" si="211"/>
        <v>0</v>
      </c>
      <c r="CV151" s="260">
        <f>+(IF(OR($B151=0,$C151=0,$D151=0,$CQ$2&gt;$OE$1),0,IF(OR(CQ151=0,CS151=0,CT151=0),0,MIN((VLOOKUP($D151,SALERYCODE,3,0))*(IF($D151=6,CT151,CS151))*((MIN((VLOOKUP($D151,SALERYCODE,5,0)),(IF($D151=6,CS151,CT151))))),MIN((VLOOKUP($D151,SALERYCODE,3,0)),(CQ151+CR151))*(IF($D151=6,CT151,((MIN((VLOOKUP($D151,SALERYCODE,5,0)),CT151)))))))))/IF(AND($D151=2,'ראשי-פרטים כלליים וריכוז הוצאות'!$D$68&lt;&gt;4),1.2,1)</f>
        <v>0</v>
      </c>
      <c r="CW151" s="263"/>
      <c r="CX151" s="264"/>
      <c r="CY151" s="265"/>
      <c r="CZ151" s="266"/>
      <c r="DA151" s="267">
        <f t="shared" si="212"/>
        <v>0</v>
      </c>
      <c r="DB151" s="260">
        <f>+(IF(OR($B151=0,$C151=0,$D151=0,$CW$2&gt;$OE$1),0,IF(OR(CW151=0,CY151=0,CZ151=0),0,MIN((VLOOKUP($D151,SALERYCODE,3,0))*(IF($D151=6,CZ151,CY151))*((MIN((VLOOKUP($D151,SALERYCODE,5,0)),(IF($D151=6,CY151,CZ151))))),MIN((VLOOKUP($D151,SALERYCODE,3,0)),(CW151+CX151))*(IF($D151=6,CZ151,((MIN((VLOOKUP($D151,SALERYCODE,5,0)),CZ151)))))))))/IF(AND($D151=2,'ראשי-פרטים כלליים וריכוז הוצאות'!$D$68&lt;&gt;4),1.2,1)</f>
        <v>0</v>
      </c>
      <c r="DC151" s="263"/>
      <c r="DD151" s="264"/>
      <c r="DE151" s="265"/>
      <c r="DF151" s="266"/>
      <c r="DG151" s="267">
        <f t="shared" si="213"/>
        <v>0</v>
      </c>
      <c r="DH151" s="260">
        <f>+(IF(OR($B151=0,$C151=0,$D151=0,$DC$2&gt;$OE$1),0,IF(OR(DC151=0,DE151=0,DF151=0),0,MIN((VLOOKUP($D151,SALERYCODE,3,0))*(IF($D151=6,DF151,DE151))*((MIN((VLOOKUP($D151,SALERYCODE,5,0)),(IF($D151=6,DE151,DF151))))),MIN((VLOOKUP($D151,SALERYCODE,3,0)),(DC151+DD151))*(IF($D151=6,DF151,((MIN((VLOOKUP($D151,SALERYCODE,5,0)),DF151)))))))))/IF(AND($D151=2,'ראשי-פרטים כלליים וריכוז הוצאות'!$D$68&lt;&gt;4),1.2,1)</f>
        <v>0</v>
      </c>
      <c r="DI151" s="263"/>
      <c r="DJ151" s="264"/>
      <c r="DK151" s="265"/>
      <c r="DL151" s="266"/>
      <c r="DM151" s="267">
        <f t="shared" si="214"/>
        <v>0</v>
      </c>
      <c r="DN151" s="260">
        <f>+(IF(OR($B151=0,$C151=0,$D151=0,$DC$2&gt;$OE$1),0,IF(OR(DI151=0,DK151=0,DL151=0),0,MIN((VLOOKUP($D151,SALERYCODE,3,0))*(IF($D151=6,DL151,DK151))*((MIN((VLOOKUP($D151,SALERYCODE,5,0)),(IF($D151=6,DK151,DL151))))),MIN((VLOOKUP($D151,SALERYCODE,3,0)),(DI151+DJ151))*(IF($D151=6,DL151,((MIN((VLOOKUP($D151,SALERYCODE,5,0)),DL151)))))))))/IF(AND($D151=2,'ראשי-פרטים כלליים וריכוז הוצאות'!$D$68&lt;&gt;4),1.2,1)</f>
        <v>0</v>
      </c>
      <c r="DO151" s="263"/>
      <c r="DP151" s="264"/>
      <c r="DQ151" s="265"/>
      <c r="DR151" s="266"/>
      <c r="DS151" s="267">
        <f t="shared" si="215"/>
        <v>0</v>
      </c>
      <c r="DT151" s="260">
        <f>+(IF(OR($B151=0,$C151=0,$D151=0,$DC$2&gt;$OE$1),0,IF(OR(DO151=0,DQ151=0,DR151=0),0,MIN((VLOOKUP($D151,SALERYCODE,3,0))*(IF($D151=6,DR151,DQ151))*((MIN((VLOOKUP($D151,SALERYCODE,5,0)),(IF($D151=6,DQ151,DR151))))),MIN((VLOOKUP($D151,SALERYCODE,3,0)),(DO151+DP151))*(IF($D151=6,DR151,((MIN((VLOOKUP($D151,SALERYCODE,5,0)),DR151)))))))))/IF(AND($D151=2,'ראשי-פרטים כלליים וריכוז הוצאות'!$D$68&lt;&gt;4),1.2,1)</f>
        <v>0</v>
      </c>
      <c r="DU151" s="263"/>
      <c r="DV151" s="264"/>
      <c r="DW151" s="265"/>
      <c r="DX151" s="266"/>
      <c r="DY151" s="267">
        <f t="shared" si="216"/>
        <v>0</v>
      </c>
      <c r="DZ151" s="260">
        <f>+(IF(OR($B151=0,$C151=0,$D151=0,$DC$2&gt;$OE$1),0,IF(OR(DU151=0,DW151=0,DX151=0),0,MIN((VLOOKUP($D151,SALERYCODE,3,0))*(IF($D151=6,DX151,DW151))*((MIN((VLOOKUP($D151,SALERYCODE,5,0)),(IF($D151=6,DW151,DX151))))),MIN((VLOOKUP($D151,SALERYCODE,3,0)),(DU151+DV151))*(IF($D151=6,DX151,((MIN((VLOOKUP($D151,SALERYCODE,5,0)),DX151)))))))))/IF(AND($D151=2,'ראשי-פרטים כלליים וריכוז הוצאות'!$D$68&lt;&gt;4),1.2,1)</f>
        <v>0</v>
      </c>
      <c r="EA151" s="263"/>
      <c r="EB151" s="264"/>
      <c r="EC151" s="265"/>
      <c r="ED151" s="266"/>
      <c r="EE151" s="267">
        <f t="shared" si="217"/>
        <v>0</v>
      </c>
      <c r="EF151" s="260">
        <f>+(IF(OR($B151=0,$C151=0,$D151=0,$DC$2&gt;$OE$1),0,IF(OR(EA151=0,EC151=0,ED151=0),0,MIN((VLOOKUP($D151,SALERYCODE,3,0))*(IF($D151=6,ED151,EC151))*((MIN((VLOOKUP($D151,SALERYCODE,5,0)),(IF($D151=6,EC151,ED151))))),MIN((VLOOKUP($D151,SALERYCODE,3,0)),(EA151+EB151))*(IF($D151=6,ED151,((MIN((VLOOKUP($D151,SALERYCODE,5,0)),ED151)))))))))/IF(AND($D151=2,'ראשי-פרטים כלליים וריכוז הוצאות'!$D$68&lt;&gt;4),1.2,1)</f>
        <v>0</v>
      </c>
      <c r="EG151" s="263"/>
      <c r="EH151" s="264"/>
      <c r="EI151" s="265"/>
      <c r="EJ151" s="266"/>
      <c r="EK151" s="267">
        <f t="shared" si="218"/>
        <v>0</v>
      </c>
      <c r="EL151" s="260">
        <f>+(IF(OR($B151=0,$C151=0,$D151=0,$DC$2&gt;$OE$1),0,IF(OR(EG151=0,EI151=0,EJ151=0),0,MIN((VLOOKUP($D151,SALERYCODE,3,0))*(IF($D151=6,EJ151,EI151))*((MIN((VLOOKUP($D151,SALERYCODE,5,0)),(IF($D151=6,EI151,EJ151))))),MIN((VLOOKUP($D151,SALERYCODE,3,0)),(EG151+EH151))*(IF($D151=6,EJ151,((MIN((VLOOKUP($D151,SALERYCODE,5,0)),EJ151)))))))))/IF(AND($D151=2,'ראשי-פרטים כלליים וריכוז הוצאות'!$D$68&lt;&gt;4),1.2,1)</f>
        <v>0</v>
      </c>
      <c r="EM151" s="263"/>
      <c r="EN151" s="264"/>
      <c r="EO151" s="265"/>
      <c r="EP151" s="266"/>
      <c r="EQ151" s="267">
        <f t="shared" si="219"/>
        <v>0</v>
      </c>
      <c r="ER151" s="260">
        <f>+(IF(OR($B151=0,$C151=0,$D151=0,$DC$2&gt;$OE$1),0,IF(OR(EM151=0,EO151=0,EP151=0),0,MIN((VLOOKUP($D151,SALERYCODE,3,0))*(IF($D151=6,EP151,EO151))*((MIN((VLOOKUP($D151,SALERYCODE,5,0)),(IF($D151=6,EO151,EP151))))),MIN((VLOOKUP($D151,SALERYCODE,3,0)),(EM151+EN151))*(IF($D151=6,EP151,((MIN((VLOOKUP($D151,SALERYCODE,5,0)),EP151)))))))))/IF(AND($D151=2,'ראשי-פרטים כלליים וריכוז הוצאות'!$D$68&lt;&gt;4),1.2,1)</f>
        <v>0</v>
      </c>
      <c r="ES151" s="263"/>
      <c r="ET151" s="264"/>
      <c r="EU151" s="265"/>
      <c r="EV151" s="266"/>
      <c r="EW151" s="267">
        <f t="shared" si="220"/>
        <v>0</v>
      </c>
      <c r="EX151" s="260">
        <f>+(IF(OR($B151=0,$C151=0,$D151=0,$DC$2&gt;$OE$1),0,IF(OR(ES151=0,EU151=0,EV151=0),0,MIN((VLOOKUP($D151,SALERYCODE,3,0))*(IF($D151=6,EV151,EU151))*((MIN((VLOOKUP($D151,SALERYCODE,5,0)),(IF($D151=6,EU151,EV151))))),MIN((VLOOKUP($D151,SALERYCODE,3,0)),(ES151+ET151))*(IF($D151=6,EV151,((MIN((VLOOKUP($D151,SALERYCODE,5,0)),EV151)))))))))/IF(AND($D151=2,'ראשי-פרטים כלליים וריכוז הוצאות'!$D$68&lt;&gt;4),1.2,1)</f>
        <v>0</v>
      </c>
      <c r="EY151" s="263"/>
      <c r="EZ151" s="264"/>
      <c r="FA151" s="265"/>
      <c r="FB151" s="266"/>
      <c r="FC151" s="267">
        <f t="shared" si="221"/>
        <v>0</v>
      </c>
      <c r="FD151" s="260">
        <f>+(IF(OR($B151=0,$C151=0,$D151=0,$DC$2&gt;$OE$1),0,IF(OR(EY151=0,FA151=0,FB151=0),0,MIN((VLOOKUP($D151,SALERYCODE,3,0))*(IF($D151=6,FB151,FA151))*((MIN((VLOOKUP($D151,SALERYCODE,5,0)),(IF($D151=6,FA151,FB151))))),MIN((VLOOKUP($D151,SALERYCODE,3,0)),(EY151+EZ151))*(IF($D151=6,FB151,((MIN((VLOOKUP($D151,SALERYCODE,5,0)),FB151)))))))))/IF(AND($D151=2,'ראשי-פרטים כלליים וריכוז הוצאות'!$D$68&lt;&gt;4),1.2,1)</f>
        <v>0</v>
      </c>
      <c r="FE151" s="263"/>
      <c r="FF151" s="264"/>
      <c r="FG151" s="265"/>
      <c r="FH151" s="266"/>
      <c r="FI151" s="267">
        <f t="shared" si="222"/>
        <v>0</v>
      </c>
      <c r="FJ151" s="260">
        <f>+(IF(OR($B151=0,$C151=0,$D151=0,$DC$2&gt;$OE$1),0,IF(OR(FE151=0,FG151=0,FH151=0),0,MIN((VLOOKUP($D151,SALERYCODE,3,0))*(IF($D151=6,FH151,FG151))*((MIN((VLOOKUP($D151,SALERYCODE,5,0)),(IF($D151=6,FG151,FH151))))),MIN((VLOOKUP($D151,SALERYCODE,3,0)),(FE151+FF151))*(IF($D151=6,FH151,((MIN((VLOOKUP($D151,SALERYCODE,5,0)),FH151)))))))))/IF(AND($D151=2,'ראשי-פרטים כלליים וריכוז הוצאות'!$D$68&lt;&gt;4),1.2,1)</f>
        <v>0</v>
      </c>
      <c r="FK151" s="263"/>
      <c r="FL151" s="264"/>
      <c r="FM151" s="265"/>
      <c r="FN151" s="266"/>
      <c r="FO151" s="267">
        <f t="shared" si="223"/>
        <v>0</v>
      </c>
      <c r="FP151" s="260">
        <f>+(IF(OR($B151=0,$C151=0,$D151=0,$DC$2&gt;$OE$1),0,IF(OR(FK151=0,FM151=0,FN151=0),0,MIN((VLOOKUP($D151,SALERYCODE,3,0))*(IF($D151=6,FN151,FM151))*((MIN((VLOOKUP($D151,SALERYCODE,5,0)),(IF($D151=6,FM151,FN151))))),MIN((VLOOKUP($D151,SALERYCODE,3,0)),(FK151+FL151))*(IF($D151=6,FN151,((MIN((VLOOKUP($D151,SALERYCODE,5,0)),FN151)))))))))/IF(AND($D151=2,'ראשי-פרטים כלליים וריכוז הוצאות'!$D$68&lt;&gt;4),1.2,1)</f>
        <v>0</v>
      </c>
      <c r="FQ151" s="263"/>
      <c r="FR151" s="264"/>
      <c r="FS151" s="265"/>
      <c r="FT151" s="266"/>
      <c r="FU151" s="267">
        <f t="shared" si="224"/>
        <v>0</v>
      </c>
      <c r="FV151" s="260">
        <f>+(IF(OR($B151=0,$C151=0,$D151=0,$DC$2&gt;$OE$1),0,IF(OR(FQ151=0,FS151=0,FT151=0),0,MIN((VLOOKUP($D151,SALERYCODE,3,0))*(IF($D151=6,FT151,FS151))*((MIN((VLOOKUP($D151,SALERYCODE,5,0)),(IF($D151=6,FS151,FT151))))),MIN((VLOOKUP($D151,SALERYCODE,3,0)),(FQ151+FR151))*(IF($D151=6,FT151,((MIN((VLOOKUP($D151,SALERYCODE,5,0)),FT151)))))))))/IF(AND($D151=2,'ראשי-פרטים כלליים וריכוז הוצאות'!$D$68&lt;&gt;4),1.2,1)</f>
        <v>0</v>
      </c>
      <c r="FW151" s="263"/>
      <c r="FX151" s="264"/>
      <c r="FY151" s="265"/>
      <c r="FZ151" s="266"/>
      <c r="GA151" s="267">
        <f t="shared" si="225"/>
        <v>0</v>
      </c>
      <c r="GB151" s="260">
        <f>+(IF(OR($B151=0,$C151=0,$D151=0,$DC$2&gt;$OE$1),0,IF(OR(FW151=0,FY151=0,FZ151=0),0,MIN((VLOOKUP($D151,SALERYCODE,3,0))*(IF($D151=6,FZ151,FY151))*((MIN((VLOOKUP($D151,SALERYCODE,5,0)),(IF($D151=6,FY151,FZ151))))),MIN((VLOOKUP($D151,SALERYCODE,3,0)),(FW151+FX151))*(IF($D151=6,FZ151,((MIN((VLOOKUP($D151,SALERYCODE,5,0)),FZ151)))))))))/IF(AND($D151=2,'ראשי-פרטים כלליים וריכוז הוצאות'!$D$68&lt;&gt;4),1.2,1)</f>
        <v>0</v>
      </c>
      <c r="GC151" s="263"/>
      <c r="GD151" s="264"/>
      <c r="GE151" s="265"/>
      <c r="GF151" s="266"/>
      <c r="GG151" s="267">
        <f t="shared" si="226"/>
        <v>0</v>
      </c>
      <c r="GH151" s="260">
        <f>+(IF(OR($B151=0,$C151=0,$D151=0,$DC$2&gt;$OE$1),0,IF(OR(GC151=0,GE151=0,GF151=0),0,MIN((VLOOKUP($D151,SALERYCODE,3,0))*(IF($D151=6,GF151,GE151))*((MIN((VLOOKUP($D151,SALERYCODE,5,0)),(IF($D151=6,GE151,GF151))))),MIN((VLOOKUP($D151,SALERYCODE,3,0)),(GC151+GD151))*(IF($D151=6,GF151,((MIN((VLOOKUP($D151,SALERYCODE,5,0)),GF151)))))))))/IF(AND($D151=2,'ראשי-פרטים כלליים וריכוז הוצאות'!$D$68&lt;&gt;4),1.2,1)</f>
        <v>0</v>
      </c>
      <c r="GI151" s="263"/>
      <c r="GJ151" s="264"/>
      <c r="GK151" s="265"/>
      <c r="GL151" s="266"/>
      <c r="GM151" s="267">
        <f t="shared" si="227"/>
        <v>0</v>
      </c>
      <c r="GN151" s="260">
        <f>+(IF(OR($B151=0,$C151=0,$D151=0,$DC$2&gt;$OE$1),0,IF(OR(GI151=0,GK151=0,GL151=0),0,MIN((VLOOKUP($D151,SALERYCODE,3,0))*(IF($D151=6,GL151,GK151))*((MIN((VLOOKUP($D151,SALERYCODE,5,0)),(IF($D151=6,GK151,GL151))))),MIN((VLOOKUP($D151,SALERYCODE,3,0)),(GI151+GJ151))*(IF($D151=6,GL151,((MIN((VLOOKUP($D151,SALERYCODE,5,0)),GL151)))))))))/IF(AND($D151=2,'ראשי-פרטים כלליים וריכוז הוצאות'!$D$68&lt;&gt;4),1.2,1)</f>
        <v>0</v>
      </c>
      <c r="GO151" s="263"/>
      <c r="GP151" s="264"/>
      <c r="GQ151" s="265"/>
      <c r="GR151" s="266"/>
      <c r="GS151" s="267">
        <f t="shared" si="228"/>
        <v>0</v>
      </c>
      <c r="GT151" s="260">
        <f>+(IF(OR($B151=0,$C151=0,$D151=0,$DC$2&gt;$OE$1),0,IF(OR(GO151=0,GQ151=0,GR151=0),0,MIN((VLOOKUP($D151,SALERYCODE,3,0))*(IF($D151=6,GR151,GQ151))*((MIN((VLOOKUP($D151,SALERYCODE,5,0)),(IF($D151=6,GQ151,GR151))))),MIN((VLOOKUP($D151,SALERYCODE,3,0)),(GO151+GP151))*(IF($D151=6,GR151,((MIN((VLOOKUP($D151,SALERYCODE,5,0)),GR151)))))))))/IF(AND($D151=2,'ראשי-פרטים כלליים וריכוז הוצאות'!$D$68&lt;&gt;4),1.2,1)</f>
        <v>0</v>
      </c>
      <c r="GU151" s="263"/>
      <c r="GV151" s="264"/>
      <c r="GW151" s="265"/>
      <c r="GX151" s="266"/>
      <c r="GY151" s="267">
        <f t="shared" si="229"/>
        <v>0</v>
      </c>
      <c r="GZ151" s="260">
        <f>+(IF(OR($B151=0,$C151=0,$D151=0,$DC$2&gt;$OE$1),0,IF(OR(GU151=0,GW151=0,GX151=0),0,MIN((VLOOKUP($D151,SALERYCODE,3,0))*(IF($D151=6,GX151,GW151))*((MIN((VLOOKUP($D151,SALERYCODE,5,0)),(IF($D151=6,GW151,GX151))))),MIN((VLOOKUP($D151,SALERYCODE,3,0)),(GU151+GV151))*(IF($D151=6,GX151,((MIN((VLOOKUP($D151,SALERYCODE,5,0)),GX151)))))))))/IF(AND($D151=2,'ראשי-פרטים כלליים וריכוז הוצאות'!$D$68&lt;&gt;4),1.2,1)</f>
        <v>0</v>
      </c>
      <c r="HA151" s="263"/>
      <c r="HB151" s="264"/>
      <c r="HC151" s="265"/>
      <c r="HD151" s="266"/>
      <c r="HE151" s="267">
        <f t="shared" si="230"/>
        <v>0</v>
      </c>
      <c r="HF151" s="260">
        <f>+(IF(OR($B151=0,$C151=0,$D151=0,$DC$2&gt;$OE$1),0,IF(OR(HA151=0,HC151=0,HD151=0),0,MIN((VLOOKUP($D151,SALERYCODE,3,0))*(IF($D151=6,HD151,HC151))*((MIN((VLOOKUP($D151,SALERYCODE,5,0)),(IF($D151=6,HC151,HD151))))),MIN((VLOOKUP($D151,SALERYCODE,3,0)),(HA151+HB151))*(IF($D151=6,HD151,((MIN((VLOOKUP($D151,SALERYCODE,5,0)),HD151)))))))))/IF(AND($D151=2,'ראשי-פרטים כלליים וריכוז הוצאות'!$D$68&lt;&gt;4),1.2,1)</f>
        <v>0</v>
      </c>
      <c r="HG151" s="263"/>
      <c r="HH151" s="264"/>
      <c r="HI151" s="265"/>
      <c r="HJ151" s="266"/>
      <c r="HK151" s="267">
        <f t="shared" si="231"/>
        <v>0</v>
      </c>
      <c r="HL151" s="260">
        <f>+(IF(OR($B151=0,$C151=0,$D151=0,$DC$2&gt;$OE$1),0,IF(OR(HG151=0,HI151=0,HJ151=0),0,MIN((VLOOKUP($D151,SALERYCODE,3,0))*(IF($D151=6,HJ151,HI151))*((MIN((VLOOKUP($D151,SALERYCODE,5,0)),(IF($D151=6,HI151,HJ151))))),MIN((VLOOKUP($D151,SALERYCODE,3,0)),(HG151+HH151))*(IF($D151=6,HJ151,((MIN((VLOOKUP($D151,SALERYCODE,5,0)),HJ151)))))))))/IF(AND($D151=2,'ראשי-פרטים כלליים וריכוז הוצאות'!$D$68&lt;&gt;4),1.2,1)</f>
        <v>0</v>
      </c>
      <c r="HM151" s="263"/>
      <c r="HN151" s="264"/>
      <c r="HO151" s="265"/>
      <c r="HP151" s="266"/>
      <c r="HQ151" s="267">
        <f t="shared" si="232"/>
        <v>0</v>
      </c>
      <c r="HR151" s="260">
        <f>+(IF(OR($B151=0,$C151=0,$D151=0,$DC$2&gt;$OE$1),0,IF(OR(HM151=0,HO151=0,HP151=0),0,MIN((VLOOKUP($D151,SALERYCODE,3,0))*(IF($D151=6,HP151,HO151))*((MIN((VLOOKUP($D151,SALERYCODE,5,0)),(IF($D151=6,HO151,HP151))))),MIN((VLOOKUP($D151,SALERYCODE,3,0)),(HM151+HN151))*(IF($D151=6,HP151,((MIN((VLOOKUP($D151,SALERYCODE,5,0)),HP151)))))))))/IF(AND($D151=2,'ראשי-פרטים כלליים וריכוז הוצאות'!$D$68&lt;&gt;4),1.2,1)</f>
        <v>0</v>
      </c>
      <c r="HS151" s="263"/>
      <c r="HT151" s="264"/>
      <c r="HU151" s="265"/>
      <c r="HV151" s="266"/>
      <c r="HW151" s="267">
        <f t="shared" si="233"/>
        <v>0</v>
      </c>
      <c r="HX151" s="260">
        <f>+(IF(OR($B151=0,$C151=0,$D151=0,$DC$2&gt;$OE$1),0,IF(OR(HS151=0,HU151=0,HV151=0),0,MIN((VLOOKUP($D151,SALERYCODE,3,0))*(IF($D151=6,HV151,HU151))*((MIN((VLOOKUP($D151,SALERYCODE,5,0)),(IF($D151=6,HU151,HV151))))),MIN((VLOOKUP($D151,SALERYCODE,3,0)),(HS151+HT151))*(IF($D151=6,HV151,((MIN((VLOOKUP($D151,SALERYCODE,5,0)),HV151)))))))))/IF(AND($D151=2,'ראשי-פרטים כלליים וריכוז הוצאות'!$D$68&lt;&gt;4),1.2,1)</f>
        <v>0</v>
      </c>
      <c r="HY151" s="263"/>
      <c r="HZ151" s="264"/>
      <c r="IA151" s="265"/>
      <c r="IB151" s="266"/>
      <c r="IC151" s="267">
        <f t="shared" si="234"/>
        <v>0</v>
      </c>
      <c r="ID151" s="260">
        <f>+(IF(OR($B151=0,$C151=0,$D151=0,$DC$2&gt;$OE$1),0,IF(OR(HY151=0,IA151=0,IB151=0),0,MIN((VLOOKUP($D151,SALERYCODE,3,0))*(IF($D151=6,IB151,IA151))*((MIN((VLOOKUP($D151,SALERYCODE,5,0)),(IF($D151=6,IA151,IB151))))),MIN((VLOOKUP($D151,SALERYCODE,3,0)),(HY151+HZ151))*(IF($D151=6,IB151,((MIN((VLOOKUP($D151,SALERYCODE,5,0)),IB151)))))))))/IF(AND($D151=2,'ראשי-פרטים כלליים וריכוז הוצאות'!$D$68&lt;&gt;4),1.2,1)</f>
        <v>0</v>
      </c>
      <c r="IE151" s="263"/>
      <c r="IF151" s="264"/>
      <c r="IG151" s="265"/>
      <c r="IH151" s="266"/>
      <c r="II151" s="267">
        <f t="shared" si="235"/>
        <v>0</v>
      </c>
      <c r="IJ151" s="260">
        <f>+(IF(OR($B151=0,$C151=0,$D151=0,$DC$2&gt;$OE$1),0,IF(OR(IE151=0,IG151=0,IH151=0),0,MIN((VLOOKUP($D151,SALERYCODE,3,0))*(IF($D151=6,IH151,IG151))*((MIN((VLOOKUP($D151,SALERYCODE,5,0)),(IF($D151=6,IG151,IH151))))),MIN((VLOOKUP($D151,SALERYCODE,3,0)),(IE151+IF151))*(IF($D151=6,IH151,((MIN((VLOOKUP($D151,SALERYCODE,5,0)),IH151)))))))))/IF(AND($D151=2,'ראשי-פרטים כלליים וריכוז הוצאות'!$D$68&lt;&gt;4),1.2,1)</f>
        <v>0</v>
      </c>
      <c r="IK151" s="263"/>
      <c r="IL151" s="264"/>
      <c r="IM151" s="265"/>
      <c r="IN151" s="266"/>
      <c r="IO151" s="267">
        <f t="shared" si="236"/>
        <v>0</v>
      </c>
      <c r="IP151" s="260">
        <f>+(IF(OR($B151=0,$C151=0,$D151=0,$DC$2&gt;$OE$1),0,IF(OR(IK151=0,IM151=0,IN151=0),0,MIN((VLOOKUP($D151,SALERYCODE,3,0))*(IF($D151=6,IN151,IM151))*((MIN((VLOOKUP($D151,SALERYCODE,5,0)),(IF($D151=6,IM151,IN151))))),MIN((VLOOKUP($D151,SALERYCODE,3,0)),(IK151+IL151))*(IF($D151=6,IN151,((MIN((VLOOKUP($D151,SALERYCODE,5,0)),IN151)))))))))/IF(AND($D151=2,'ראשי-פרטים כלליים וריכוז הוצאות'!$D$68&lt;&gt;4),1.2,1)</f>
        <v>0</v>
      </c>
      <c r="IQ151" s="263"/>
      <c r="IR151" s="264"/>
      <c r="IS151" s="265"/>
      <c r="IT151" s="266"/>
      <c r="IU151" s="267">
        <f t="shared" si="237"/>
        <v>0</v>
      </c>
      <c r="IV151" s="260">
        <f>+(IF(OR($B151=0,$C151=0,$D151=0,$DC$2&gt;$OE$1),0,IF(OR(IQ151=0,IS151=0,IT151=0),0,MIN((VLOOKUP($D151,SALERYCODE,3,0))*(IF($D151=6,IT151,IS151))*((MIN((VLOOKUP($D151,SALERYCODE,5,0)),(IF($D151=6,IS151,IT151))))),MIN((VLOOKUP($D151,SALERYCODE,3,0)),(IQ151+IR151))*(IF($D151=6,IT151,((MIN((VLOOKUP($D151,SALERYCODE,5,0)),IT151)))))))))/IF(AND($D151=2,'ראשי-פרטים כלליים וריכוז הוצאות'!$D$68&lt;&gt;4),1.2,1)</f>
        <v>0</v>
      </c>
      <c r="IW151" s="263"/>
      <c r="IX151" s="264"/>
      <c r="IY151" s="265"/>
      <c r="IZ151" s="266"/>
      <c r="JA151" s="267">
        <f t="shared" si="238"/>
        <v>0</v>
      </c>
      <c r="JB151" s="260">
        <f>+(IF(OR($B151=0,$C151=0,$D151=0,$DC$2&gt;$OE$1),0,IF(OR(IW151=0,IY151=0,IZ151=0),0,MIN((VLOOKUP($D151,SALERYCODE,3,0))*(IF($D151=6,IZ151,IY151))*((MIN((VLOOKUP($D151,SALERYCODE,5,0)),(IF($D151=6,IY151,IZ151))))),MIN((VLOOKUP($D151,SALERYCODE,3,0)),(IW151+IX151))*(IF($D151=6,IZ151,((MIN((VLOOKUP($D151,SALERYCODE,5,0)),IZ151)))))))))/IF(AND($D151=2,'ראשי-פרטים כלליים וריכוז הוצאות'!$D$68&lt;&gt;4),1.2,1)</f>
        <v>0</v>
      </c>
      <c r="JC151" s="263"/>
      <c r="JD151" s="264"/>
      <c r="JE151" s="265"/>
      <c r="JF151" s="266"/>
      <c r="JG151" s="267">
        <f t="shared" si="239"/>
        <v>0</v>
      </c>
      <c r="JH151" s="260">
        <f>+(IF(OR($B151=0,$C151=0,$D151=0,$DC$2&gt;$OE$1),0,IF(OR(JC151=0,JE151=0,JF151=0),0,MIN((VLOOKUP($D151,SALERYCODE,3,0))*(IF($D151=6,JF151,JE151))*((MIN((VLOOKUP($D151,SALERYCODE,5,0)),(IF($D151=6,JE151,JF151))))),MIN((VLOOKUP($D151,SALERYCODE,3,0)),(JC151+JD151))*(IF($D151=6,JF151,((MIN((VLOOKUP($D151,SALERYCODE,5,0)),JF151)))))))))/IF(AND($D151=2,'ראשי-פרטים כלליים וריכוז הוצאות'!$D$68&lt;&gt;4),1.2,1)</f>
        <v>0</v>
      </c>
      <c r="JI151" s="263"/>
      <c r="JJ151" s="264"/>
      <c r="JK151" s="265"/>
      <c r="JL151" s="266"/>
      <c r="JM151" s="267">
        <f t="shared" si="240"/>
        <v>0</v>
      </c>
      <c r="JN151" s="260">
        <f>+(IF(OR($B151=0,$C151=0,$D151=0,$DC$2&gt;$OE$1),0,IF(OR(JI151=0,JK151=0,JL151=0),0,MIN((VLOOKUP($D151,SALERYCODE,3,0))*(IF($D151=6,JL151,JK151))*((MIN((VLOOKUP($D151,SALERYCODE,5,0)),(IF($D151=6,JK151,JL151))))),MIN((VLOOKUP($D151,SALERYCODE,3,0)),(JI151+JJ151))*(IF($D151=6,JL151,((MIN((VLOOKUP($D151,SALERYCODE,5,0)),JL151)))))))))/IF(AND($D151=2,'ראשי-פרטים כלליים וריכוז הוצאות'!$D$68&lt;&gt;4),1.2,1)</f>
        <v>0</v>
      </c>
      <c r="JO151" s="263"/>
      <c r="JP151" s="264"/>
      <c r="JQ151" s="265"/>
      <c r="JR151" s="266"/>
      <c r="JS151" s="267">
        <f t="shared" si="241"/>
        <v>0</v>
      </c>
      <c r="JT151" s="260">
        <f>+(IF(OR($B151=0,$C151=0,$D151=0,$DC$2&gt;$OE$1),0,IF(OR(JO151=0,JQ151=0,JR151=0),0,MIN((VLOOKUP($D151,SALERYCODE,3,0))*(IF($D151=6,JR151,JQ151))*((MIN((VLOOKUP($D151,SALERYCODE,5,0)),(IF($D151=6,JQ151,JR151))))),MIN((VLOOKUP($D151,SALERYCODE,3,0)),(JO151+JP151))*(IF($D151=6,JR151,((MIN((VLOOKUP($D151,SALERYCODE,5,0)),JR151)))))))))/IF(AND($D151=2,'ראשי-פרטים כלליים וריכוז הוצאות'!$D$68&lt;&gt;4),1.2,1)</f>
        <v>0</v>
      </c>
      <c r="JU151" s="263"/>
      <c r="JV151" s="264"/>
      <c r="JW151" s="265"/>
      <c r="JX151" s="266"/>
      <c r="JY151" s="267">
        <f t="shared" si="242"/>
        <v>0</v>
      </c>
      <c r="JZ151" s="260">
        <f>+(IF(OR($B151=0,$C151=0,$D151=0,$DC$2&gt;$OE$1),0,IF(OR(JU151=0,JW151=0,JX151=0),0,MIN((VLOOKUP($D151,SALERYCODE,3,0))*(IF($D151=6,JX151,JW151))*((MIN((VLOOKUP($D151,SALERYCODE,5,0)),(IF($D151=6,JW151,JX151))))),MIN((VLOOKUP($D151,SALERYCODE,3,0)),(JU151+JV151))*(IF($D151=6,JX151,((MIN((VLOOKUP($D151,SALERYCODE,5,0)),JX151)))))))))/IF(AND($D151=2,'ראשי-פרטים כלליים וריכוז הוצאות'!$D$68&lt;&gt;4),1.2,1)</f>
        <v>0</v>
      </c>
      <c r="KA151" s="263"/>
      <c r="KB151" s="264"/>
      <c r="KC151" s="265"/>
      <c r="KD151" s="266"/>
      <c r="KE151" s="267">
        <f t="shared" si="243"/>
        <v>0</v>
      </c>
      <c r="KF151" s="260">
        <f>+(IF(OR($B151=0,$C151=0,$D151=0,$DC$2&gt;$OE$1),0,IF(OR(KA151=0,KC151=0,KD151=0),0,MIN((VLOOKUP($D151,SALERYCODE,3,0))*(IF($D151=6,KD151,KC151))*((MIN((VLOOKUP($D151,SALERYCODE,5,0)),(IF($D151=6,KC151,KD151))))),MIN((VLOOKUP($D151,SALERYCODE,3,0)),(KA151+KB151))*(IF($D151=6,KD151,((MIN((VLOOKUP($D151,SALERYCODE,5,0)),KD151)))))))))/IF(AND($D151=2,'ראשי-פרטים כלליים וריכוז הוצאות'!$D$68&lt;&gt;4),1.2,1)</f>
        <v>0</v>
      </c>
      <c r="KG151" s="263"/>
      <c r="KH151" s="264"/>
      <c r="KI151" s="265"/>
      <c r="KJ151" s="266"/>
      <c r="KK151" s="267">
        <f t="shared" si="244"/>
        <v>0</v>
      </c>
      <c r="KL151" s="260">
        <f>+(IF(OR($B151=0,$C151=0,$D151=0,$DC$2&gt;$OE$1),0,IF(OR(KG151=0,KI151=0,KJ151=0),0,MIN((VLOOKUP($D151,SALERYCODE,3,0))*(IF($D151=6,KJ151,KI151))*((MIN((VLOOKUP($D151,SALERYCODE,5,0)),(IF($D151=6,KI151,KJ151))))),MIN((VLOOKUP($D151,SALERYCODE,3,0)),(KG151+KH151))*(IF($D151=6,KJ151,((MIN((VLOOKUP($D151,SALERYCODE,5,0)),KJ151)))))))))/IF(AND($D151=2,'ראשי-פרטים כלליים וריכוז הוצאות'!$D$68&lt;&gt;4),1.2,1)</f>
        <v>0</v>
      </c>
      <c r="KM151" s="263"/>
      <c r="KN151" s="264"/>
      <c r="KO151" s="265"/>
      <c r="KP151" s="266"/>
      <c r="KQ151" s="267">
        <f t="shared" si="245"/>
        <v>0</v>
      </c>
      <c r="KR151" s="260">
        <f>+(IF(OR($B151=0,$C151=0,$D151=0,$DC$2&gt;$OE$1),0,IF(OR(KM151=0,KO151=0,KP151=0),0,MIN((VLOOKUP($D151,SALERYCODE,3,0))*(IF($D151=6,KP151,KO151))*((MIN((VLOOKUP($D151,SALERYCODE,5,0)),(IF($D151=6,KO151,KP151))))),MIN((VLOOKUP($D151,SALERYCODE,3,0)),(KM151+KN151))*(IF($D151=6,KP151,((MIN((VLOOKUP($D151,SALERYCODE,5,0)),KP151)))))))))/IF(AND($D151=2,'ראשי-פרטים כלליים וריכוז הוצאות'!$D$68&lt;&gt;4),1.2,1)</f>
        <v>0</v>
      </c>
      <c r="KS151" s="263"/>
      <c r="KT151" s="264"/>
      <c r="KU151" s="265"/>
      <c r="KV151" s="266"/>
      <c r="KW151" s="267">
        <f t="shared" si="246"/>
        <v>0</v>
      </c>
      <c r="KX151" s="260">
        <f>+(IF(OR($B151=0,$C151=0,$D151=0,$DC$2&gt;$OE$1),0,IF(OR(KS151=0,KU151=0,KV151=0),0,MIN((VLOOKUP($D151,SALERYCODE,3,0))*(IF($D151=6,KV151,KU151))*((MIN((VLOOKUP($D151,SALERYCODE,5,0)),(IF($D151=6,KU151,KV151))))),MIN((VLOOKUP($D151,SALERYCODE,3,0)),(KS151+KT151))*(IF($D151=6,KV151,((MIN((VLOOKUP($D151,SALERYCODE,5,0)),KV151)))))))))/IF(AND($D151=2,'ראשי-פרטים כלליים וריכוז הוצאות'!$D$68&lt;&gt;4),1.2,1)</f>
        <v>0</v>
      </c>
      <c r="KY151" s="263"/>
      <c r="KZ151" s="264"/>
      <c r="LA151" s="265"/>
      <c r="LB151" s="266"/>
      <c r="LC151" s="267">
        <f t="shared" si="247"/>
        <v>0</v>
      </c>
      <c r="LD151" s="260">
        <f>+(IF(OR($B151=0,$C151=0,$D151=0,$DC$2&gt;$OE$1),0,IF(OR(KY151=0,LA151=0,LB151=0),0,MIN((VLOOKUP($D151,SALERYCODE,3,0))*(IF($D151=6,LB151,LA151))*((MIN((VLOOKUP($D151,SALERYCODE,5,0)),(IF($D151=6,LA151,LB151))))),MIN((VLOOKUP($D151,SALERYCODE,3,0)),(KY151+KZ151))*(IF($D151=6,LB151,((MIN((VLOOKUP($D151,SALERYCODE,5,0)),LB151)))))))))/IF(AND($D151=2,'ראשי-פרטים כלליים וריכוז הוצאות'!$D$68&lt;&gt;4),1.2,1)</f>
        <v>0</v>
      </c>
      <c r="LE151" s="263"/>
      <c r="LF151" s="264"/>
      <c r="LG151" s="265"/>
      <c r="LH151" s="266"/>
      <c r="LI151" s="267">
        <f t="shared" si="248"/>
        <v>0</v>
      </c>
      <c r="LJ151" s="260">
        <f>+(IF(OR($B151=0,$C151=0,$D151=0,$DC$2&gt;$OE$1),0,IF(OR(LE151=0,LG151=0,LH151=0),0,MIN((VLOOKUP($D151,SALERYCODE,3,0))*(IF($D151=6,LH151,LG151))*((MIN((VLOOKUP($D151,SALERYCODE,5,0)),(IF($D151=6,LG151,LH151))))),MIN((VLOOKUP($D151,SALERYCODE,3,0)),(LE151+LF151))*(IF($D151=6,LH151,((MIN((VLOOKUP($D151,SALERYCODE,5,0)),LH151)))))))))/IF(AND($D151=2,'ראשי-פרטים כלליים וריכוז הוצאות'!$D$68&lt;&gt;4),1.2,1)</f>
        <v>0</v>
      </c>
      <c r="LK151" s="263"/>
      <c r="LL151" s="264"/>
      <c r="LM151" s="265"/>
      <c r="LN151" s="266"/>
      <c r="LO151" s="267">
        <f t="shared" si="249"/>
        <v>0</v>
      </c>
      <c r="LP151" s="260">
        <f>+(IF(OR($B151=0,$C151=0,$D151=0,$DC$2&gt;$OE$1),0,IF(OR(LK151=0,LM151=0,LN151=0),0,MIN((VLOOKUP($D151,SALERYCODE,3,0))*(IF($D151=6,LN151,LM151))*((MIN((VLOOKUP($D151,SALERYCODE,5,0)),(IF($D151=6,LM151,LN151))))),MIN((VLOOKUP($D151,SALERYCODE,3,0)),(LK151+LL151))*(IF($D151=6,LN151,((MIN((VLOOKUP($D151,SALERYCODE,5,0)),LN151)))))))))/IF(AND($D151=2,'ראשי-פרטים כלליים וריכוז הוצאות'!$D$68&lt;&gt;4),1.2,1)</f>
        <v>0</v>
      </c>
      <c r="LQ151" s="263"/>
      <c r="LR151" s="264"/>
      <c r="LS151" s="265"/>
      <c r="LT151" s="266"/>
      <c r="LU151" s="267">
        <f t="shared" si="250"/>
        <v>0</v>
      </c>
      <c r="LV151" s="260">
        <f>+(IF(OR($B151=0,$C151=0,$D151=0,$DC$2&gt;$OE$1),0,IF(OR(LQ151=0,LS151=0,LT151=0),0,MIN((VLOOKUP($D151,SALERYCODE,3,0))*(IF($D151=6,LT151,LS151))*((MIN((VLOOKUP($D151,SALERYCODE,5,0)),(IF($D151=6,LS151,LT151))))),MIN((VLOOKUP($D151,SALERYCODE,3,0)),(LQ151+LR151))*(IF($D151=6,LT151,((MIN((VLOOKUP($D151,SALERYCODE,5,0)),LT151)))))))))/IF(AND($D151=2,'ראשי-פרטים כלליים וריכוז הוצאות'!$D$68&lt;&gt;4),1.2,1)</f>
        <v>0</v>
      </c>
      <c r="LW151" s="263"/>
      <c r="LX151" s="264"/>
      <c r="LY151" s="265"/>
      <c r="LZ151" s="266"/>
      <c r="MA151" s="267">
        <f t="shared" si="251"/>
        <v>0</v>
      </c>
      <c r="MB151" s="260">
        <f>+(IF(OR($B151=0,$C151=0,$D151=0,$DC$2&gt;$OE$1),0,IF(OR(LW151=0,LY151=0,LZ151=0),0,MIN((VLOOKUP($D151,SALERYCODE,3,0))*(IF($D151=6,LZ151,LY151))*((MIN((VLOOKUP($D151,SALERYCODE,5,0)),(IF($D151=6,LY151,LZ151))))),MIN((VLOOKUP($D151,SALERYCODE,3,0)),(LW151+LX151))*(IF($D151=6,LZ151,((MIN((VLOOKUP($D151,SALERYCODE,5,0)),LZ151)))))))))/IF(AND($D151=2,'ראשי-פרטים כלליים וריכוז הוצאות'!$D$68&lt;&gt;4),1.2,1)</f>
        <v>0</v>
      </c>
      <c r="MC151" s="263"/>
      <c r="MD151" s="264"/>
      <c r="ME151" s="265"/>
      <c r="MF151" s="266"/>
      <c r="MG151" s="267">
        <f t="shared" si="252"/>
        <v>0</v>
      </c>
      <c r="MH151" s="260">
        <f>+(IF(OR($B151=0,$C151=0,$D151=0,$DC$2&gt;$OE$1),0,IF(OR(MC151=0,ME151=0,MF151=0),0,MIN((VLOOKUP($D151,SALERYCODE,3,0))*(IF($D151=6,MF151,ME151))*((MIN((VLOOKUP($D151,SALERYCODE,5,0)),(IF($D151=6,ME151,MF151))))),MIN((VLOOKUP($D151,SALERYCODE,3,0)),(MC151+MD151))*(IF($D151=6,MF151,((MIN((VLOOKUP($D151,SALERYCODE,5,0)),MF151)))))))))/IF(AND($D151=2,'ראשי-פרטים כלליים וריכוז הוצאות'!$D$68&lt;&gt;4),1.2,1)</f>
        <v>0</v>
      </c>
      <c r="MI151" s="263"/>
      <c r="MJ151" s="264"/>
      <c r="MK151" s="265"/>
      <c r="ML151" s="266"/>
      <c r="MM151" s="267">
        <f t="shared" si="253"/>
        <v>0</v>
      </c>
      <c r="MN151" s="260">
        <f>+(IF(OR($B151=0,$C151=0,$D151=0,$DC$2&gt;$OE$1),0,IF(OR(MI151=0,MK151=0,ML151=0),0,MIN((VLOOKUP($D151,SALERYCODE,3,0))*(IF($D151=6,ML151,MK151))*((MIN((VLOOKUP($D151,SALERYCODE,5,0)),(IF($D151=6,MK151,ML151))))),MIN((VLOOKUP($D151,SALERYCODE,3,0)),(MI151+MJ151))*(IF($D151=6,ML151,((MIN((VLOOKUP($D151,SALERYCODE,5,0)),ML151)))))))))/IF(AND($D151=2,'ראשי-פרטים כלליים וריכוז הוצאות'!$D$68&lt;&gt;4),1.2,1)</f>
        <v>0</v>
      </c>
      <c r="MO151" s="263"/>
      <c r="MP151" s="264"/>
      <c r="MQ151" s="265"/>
      <c r="MR151" s="266"/>
      <c r="MS151" s="267">
        <f t="shared" si="254"/>
        <v>0</v>
      </c>
      <c r="MT151" s="260">
        <f>+(IF(OR($B151=0,$C151=0,$D151=0,$DC$2&gt;$OE$1),0,IF(OR(MO151=0,MQ151=0,MR151=0),0,MIN((VLOOKUP($D151,SALERYCODE,3,0))*(IF($D151=6,MR151,MQ151))*((MIN((VLOOKUP($D151,SALERYCODE,5,0)),(IF($D151=6,MQ151,MR151))))),MIN((VLOOKUP($D151,SALERYCODE,3,0)),(MO151+MP151))*(IF($D151=6,MR151,((MIN((VLOOKUP($D151,SALERYCODE,5,0)),MR151)))))))))/IF(AND($D151=2,'ראשי-פרטים כלליים וריכוז הוצאות'!$D$68&lt;&gt;4),1.2,1)</f>
        <v>0</v>
      </c>
      <c r="MU151" s="263"/>
      <c r="MV151" s="264"/>
      <c r="MW151" s="265"/>
      <c r="MX151" s="266"/>
      <c r="MY151" s="267">
        <f t="shared" si="255"/>
        <v>0</v>
      </c>
      <c r="MZ151" s="260">
        <f>+(IF(OR($B151=0,$C151=0,$D151=0,$DC$2&gt;$OE$1),0,IF(OR(MU151=0,MW151=0,MX151=0),0,MIN((VLOOKUP($D151,SALERYCODE,3,0))*(IF($D151=6,MX151,MW151))*((MIN((VLOOKUP($D151,SALERYCODE,5,0)),(IF($D151=6,MW151,MX151))))),MIN((VLOOKUP($D151,SALERYCODE,3,0)),(MU151+MV151))*(IF($D151=6,MX151,((MIN((VLOOKUP($D151,SALERYCODE,5,0)),MX151)))))))))/IF(AND($D151=2,'ראשי-פרטים כלליים וריכוז הוצאות'!$D$68&lt;&gt;4),1.2,1)</f>
        <v>0</v>
      </c>
      <c r="NA151" s="263"/>
      <c r="NB151" s="264"/>
      <c r="NC151" s="265"/>
      <c r="ND151" s="266"/>
      <c r="NE151" s="267">
        <f t="shared" si="256"/>
        <v>0</v>
      </c>
      <c r="NF151" s="260">
        <f>+(IF(OR($B151=0,$C151=0,$D151=0,$DC$2&gt;$OE$1),0,IF(OR(NA151=0,NC151=0,ND151=0),0,MIN((VLOOKUP($D151,SALERYCODE,3,0))*(IF($D151=6,ND151,NC151))*((MIN((VLOOKUP($D151,SALERYCODE,5,0)),(IF($D151=6,NC151,ND151))))),MIN((VLOOKUP($D151,SALERYCODE,3,0)),(NA151+NB151))*(IF($D151=6,ND151,((MIN((VLOOKUP($D151,SALERYCODE,5,0)),ND151)))))))))/IF(AND($D151=2,'ראשי-פרטים כלליים וריכוז הוצאות'!$D$68&lt;&gt;4),1.2,1)</f>
        <v>0</v>
      </c>
      <c r="NG151" s="263"/>
      <c r="NH151" s="264"/>
      <c r="NI151" s="265"/>
      <c r="NJ151" s="266"/>
      <c r="NK151" s="267">
        <f t="shared" si="257"/>
        <v>0</v>
      </c>
      <c r="NL151" s="260">
        <f>+(IF(OR($B151=0,$C151=0,$D151=0,$DC$2&gt;$OE$1),0,IF(OR(NG151=0,NI151=0,NJ151=0),0,MIN((VLOOKUP($D151,SALERYCODE,3,0))*(IF($D151=6,NJ151,NI151))*((MIN((VLOOKUP($D151,SALERYCODE,5,0)),(IF($D151=6,NI151,NJ151))))),MIN((VLOOKUP($D151,SALERYCODE,3,0)),(NG151+NH151))*(IF($D151=6,NJ151,((MIN((VLOOKUP($D151,SALERYCODE,5,0)),NJ151)))))))))/IF(AND($D151=2,'ראשי-פרטים כלליים וריכוז הוצאות'!$D$68&lt;&gt;4),1.2,1)</f>
        <v>0</v>
      </c>
      <c r="NM151" s="263"/>
      <c r="NN151" s="264"/>
      <c r="NO151" s="265"/>
      <c r="NP151" s="266"/>
      <c r="NQ151" s="267">
        <f t="shared" si="258"/>
        <v>0</v>
      </c>
      <c r="NR151" s="260">
        <f>+(IF(OR($B151=0,$C151=0,$D151=0,$DC$2&gt;$OE$1),0,IF(OR(NM151=0,NO151=0,NP151=0),0,MIN((VLOOKUP($D151,SALERYCODE,3,0))*(IF($D151=6,NP151,NO151))*((MIN((VLOOKUP($D151,SALERYCODE,5,0)),(IF($D151=6,NO151,NP151))))),MIN((VLOOKUP($D151,SALERYCODE,3,0)),(NM151+NN151))*(IF($D151=6,NP151,((MIN((VLOOKUP($D151,SALERYCODE,5,0)),NP151)))))))))/IF(AND($D151=2,'ראשי-פרטים כלליים וריכוז הוצאות'!$D$68&lt;&gt;4),1.2,1)</f>
        <v>0</v>
      </c>
      <c r="NS151" s="263"/>
      <c r="NT151" s="264"/>
      <c r="NU151" s="265"/>
      <c r="NV151" s="266"/>
      <c r="NW151" s="267">
        <f t="shared" si="259"/>
        <v>0</v>
      </c>
      <c r="NX151" s="260">
        <f>+(IF(OR($B151=0,$C151=0,$D151=0,$DC$2&gt;$OE$1),0,IF(OR(NS151=0,NU151=0,NV151=0),0,MIN((VLOOKUP($D151,SALERYCODE,3,0))*(IF($D151=6,NV151,NU151))*((MIN((VLOOKUP($D151,SALERYCODE,5,0)),(IF($D151=6,NU151,NV151))))),MIN((VLOOKUP($D151,SALERYCODE,3,0)),(NS151+NT151))*(IF($D151=6,NV151,((MIN((VLOOKUP($D151,SALERYCODE,5,0)),NV151)))))))))/IF(AND($D151=2,'ראשי-פרטים כלליים וריכוז הוצאות'!$D$68&lt;&gt;4),1.2,1)</f>
        <v>0</v>
      </c>
      <c r="NY151" s="263"/>
      <c r="NZ151" s="264"/>
      <c r="OA151" s="265"/>
      <c r="OB151" s="266"/>
      <c r="OC151" s="267">
        <f t="shared" si="260"/>
        <v>0</v>
      </c>
      <c r="OD151" s="260">
        <f>+(IF(OR($B151=0,$C151=0,$D151=0,$DC$2&gt;$OE$1),0,IF(OR(NY151=0,OA151=0,OB151=0),0,MIN((VLOOKUP($D151,SALERYCODE,3,0))*(IF($D151=6,OB151,OA151))*((MIN((VLOOKUP($D151,SALERYCODE,5,0)),(IF($D151=6,OA151,OB151))))),MIN((VLOOKUP($D151,SALERYCODE,3,0)),(NY151+NZ151))*(IF($D151=6,OB151,((MIN((VLOOKUP($D151,SALERYCODE,5,0)),OB151)))))))))/IF(AND($D151=2,'ראשי-פרטים כלליים וריכוז הוצאות'!$D$68&lt;&gt;4),1.2,1)</f>
        <v>0</v>
      </c>
      <c r="OE151" s="275">
        <f t="shared" si="266"/>
        <v>0</v>
      </c>
      <c r="OF151" s="283">
        <f t="shared" si="267"/>
        <v>9.9999999999999995E-7</v>
      </c>
      <c r="OG151" s="276">
        <f t="shared" si="268"/>
        <v>0</v>
      </c>
      <c r="OH151" s="275">
        <f t="shared" si="269"/>
        <v>0</v>
      </c>
      <c r="OI151" s="275">
        <v>0</v>
      </c>
      <c r="OJ151" s="258">
        <f t="shared" si="270"/>
        <v>0</v>
      </c>
      <c r="OK151" s="284"/>
      <c r="OL151" s="116">
        <f>MIN(OJ151+OK151*OF151*OE151/$OL$1/IF(AND($D151=2,'ראשי-פרטים כלליים וריכוז הוצאות'!$D$68&lt;&gt;4),1.2,1),IF($D151&gt;0,VLOOKUP($D151,SALERYCODE,3,0)*12*OG151,0))</f>
        <v>0</v>
      </c>
      <c r="OM151" s="95">
        <f t="shared" si="261"/>
        <v>0</v>
      </c>
      <c r="ON151" s="11">
        <f t="shared" si="262"/>
        <v>0</v>
      </c>
      <c r="OO151" s="11">
        <f t="shared" si="263"/>
        <v>0</v>
      </c>
      <c r="OP151" s="22">
        <f t="shared" si="264"/>
        <v>0</v>
      </c>
      <c r="OQ151" s="11">
        <f t="shared" si="265"/>
        <v>0</v>
      </c>
      <c r="OR151" s="11" t="e">
        <f>#REF!</f>
        <v>#REF!</v>
      </c>
      <c r="OS151" s="35" t="e">
        <f>#REF!-OP151</f>
        <v>#REF!</v>
      </c>
      <c r="OT151" s="35" t="e">
        <f>OS151-#REF!</f>
        <v>#REF!</v>
      </c>
      <c r="OU151" s="43" t="e">
        <f>IF(AND(OP151&gt;0,(OS151=#REF!-OP151)),"מועסק פחות מ-10% מזמנו במופ","")</f>
        <v>#REF!</v>
      </c>
    </row>
    <row r="152" spans="1:411" ht="24" hidden="1" customHeight="1" outlineLevel="1" x14ac:dyDescent="0.2">
      <c r="A152" s="282">
        <v>149</v>
      </c>
      <c r="B152" s="269"/>
      <c r="C152" s="270"/>
      <c r="D152" s="271"/>
      <c r="E152" s="263"/>
      <c r="F152" s="264"/>
      <c r="G152" s="265"/>
      <c r="H152" s="266"/>
      <c r="I152" s="267">
        <f t="shared" si="196"/>
        <v>0</v>
      </c>
      <c r="J152" s="260">
        <f>(IF(OR($B152=0,$C152=0,$D152=0,$E$2&gt;$OE$1),0,IF(OR($E152=0,$G152=0,$H152=0),0,MIN((VLOOKUP($D152,SALERYCODE,3,0))*(IF($D152=6,$H152,$G152))*((MIN((VLOOKUP($D152,SALERYCODE,5,0)),(IF($D152=6,$G152,$H152))))),MIN((VLOOKUP($D152,SALERYCODE,3,0)),($E152+$F152))*(IF($D152=6,$H152,((MIN((VLOOKUP($D152,SALERYCODE,5,0)),$H152)))))))))/IF(AND($D152=2,'ראשי-פרטים כלליים וריכוז הוצאות'!$D$68&lt;&gt;4),1.2,1)</f>
        <v>0</v>
      </c>
      <c r="K152" s="263"/>
      <c r="L152" s="264"/>
      <c r="M152" s="265"/>
      <c r="N152" s="266"/>
      <c r="O152" s="267">
        <f t="shared" si="197"/>
        <v>0</v>
      </c>
      <c r="P152" s="260">
        <f>+(IF(OR($B152=0,$C152=0,$D152=0,$K$2&gt;$OE$1),0,IF(OR($K152=0,$M152=0,$N152=0),0,MIN((VLOOKUP($D152,SALERYCODE,3,0))*(IF($D152=6,$N152,$M152))*((MIN((VLOOKUP($D152,SALERYCODE,5,0)),(IF($D152=6,$M152,$N152))))),MIN((VLOOKUP($D152,SALERYCODE,3,0)),($K152+$L152))*(IF($D152=6,$N152,((MIN((VLOOKUP($D152,SALERYCODE,5,0)),$N152)))))))))/IF(AND($D152=2,'ראשי-פרטים כלליים וריכוז הוצאות'!$D$68&lt;&gt;4),1.2,1)</f>
        <v>0</v>
      </c>
      <c r="Q152" s="263"/>
      <c r="R152" s="264"/>
      <c r="S152" s="265"/>
      <c r="T152" s="266"/>
      <c r="U152" s="267">
        <f t="shared" si="198"/>
        <v>0</v>
      </c>
      <c r="V152" s="260">
        <f>+(IF(OR($B152=0,$C152=0,$D152=0,$Q$2&gt;$OE$1),0,IF(OR(Q152=0,S152=0,T152=0),0,MIN((VLOOKUP($D152,SALERYCODE,3,0))*(IF($D152=6,T152,S152))*((MIN((VLOOKUP($D152,SALERYCODE,5,0)),(IF($D152=6,S152,T152))))),MIN((VLOOKUP($D152,SALERYCODE,3,0)),(Q152+R152))*(IF($D152=6,T152,((MIN((VLOOKUP($D152,SALERYCODE,5,0)),T152)))))))))/IF(AND($D152=2,'ראשי-פרטים כלליים וריכוז הוצאות'!$D$68&lt;&gt;4),1.2,1)</f>
        <v>0</v>
      </c>
      <c r="W152" s="263"/>
      <c r="X152" s="264"/>
      <c r="Y152" s="265"/>
      <c r="Z152" s="266"/>
      <c r="AA152" s="267">
        <f t="shared" si="199"/>
        <v>0</v>
      </c>
      <c r="AB152" s="260">
        <f>+(IF(OR($B152=0,$C152=0,$D152=0,$W$2&gt;$OE$1),0,IF(OR(W152=0,Y152=0,Z152=0),0,MIN((VLOOKUP($D152,SALERYCODE,3,0))*(IF($D152=6,Z152,Y152))*((MIN((VLOOKUP($D152,SALERYCODE,5,0)),(IF($D152=6,Y152,Z152))))),MIN((VLOOKUP($D152,SALERYCODE,3,0)),(W152+X152))*(IF($D152=6,Z152,((MIN((VLOOKUP($D152,SALERYCODE,5,0)),Z152)))))))))/IF(AND($D152=2,'ראשי-פרטים כלליים וריכוז הוצאות'!$D$68&lt;&gt;4),1.2,1)</f>
        <v>0</v>
      </c>
      <c r="AC152" s="263"/>
      <c r="AD152" s="264"/>
      <c r="AE152" s="265"/>
      <c r="AF152" s="266"/>
      <c r="AG152" s="267">
        <f t="shared" si="200"/>
        <v>0</v>
      </c>
      <c r="AH152" s="260">
        <f>+(IF(OR($B152=0,$C152=0,$D152=0,$AC$2&gt;$OE$1),0,IF(OR(AC152=0,AE152=0,AF152=0),0,MIN((VLOOKUP($D152,SALERYCODE,3,0))*(IF($D152=6,AF152,AE152))*((MIN((VLOOKUP($D152,SALERYCODE,5,0)),(IF($D152=6,AE152,AF152))))),MIN((VLOOKUP($D152,SALERYCODE,3,0)),(AC152+AD152))*(IF($D152=6,AF152,((MIN((VLOOKUP($D152,SALERYCODE,5,0)),AF152)))))))))/IF(AND($D152=2,'ראשי-פרטים כלליים וריכוז הוצאות'!$D$68&lt;&gt;4),1.2,1)</f>
        <v>0</v>
      </c>
      <c r="AI152" s="263"/>
      <c r="AJ152" s="264"/>
      <c r="AK152" s="265"/>
      <c r="AL152" s="266"/>
      <c r="AM152" s="267">
        <f t="shared" si="201"/>
        <v>0</v>
      </c>
      <c r="AN152" s="260">
        <f>+(IF(OR($B152=0,$C152=0,$D152=0,$AI$2&gt;$OE$1),0,IF(OR(AI152=0,AK152=0,AL152=0),0,MIN((VLOOKUP($D152,SALERYCODE,3,0))*(IF($D152=6,AL152,AK152))*((MIN((VLOOKUP($D152,SALERYCODE,5,0)),(IF($D152=6,AK152,AL152))))),MIN((VLOOKUP($D152,SALERYCODE,3,0)),(AI152+AJ152))*(IF($D152=6,AL152,((MIN((VLOOKUP($D152,SALERYCODE,5,0)),AL152)))))))))/IF(AND($D152=2,'ראשי-פרטים כלליים וריכוז הוצאות'!$D$68&lt;&gt;4),1.2,1)</f>
        <v>0</v>
      </c>
      <c r="AO152" s="263"/>
      <c r="AP152" s="264"/>
      <c r="AQ152" s="265"/>
      <c r="AR152" s="266"/>
      <c r="AS152" s="267">
        <f t="shared" si="202"/>
        <v>0</v>
      </c>
      <c r="AT152" s="260">
        <f>+(IF(OR($B152=0,$C152=0,$D152=0,$AO$2&gt;$OE$1),0,IF(OR(AO152=0,AQ152=0,AR152=0),0,MIN((VLOOKUP($D152,SALERYCODE,3,0))*(IF($D152=6,AR152,AQ152))*((MIN((VLOOKUP($D152,SALERYCODE,5,0)),(IF($D152=6,AQ152,AR152))))),MIN((VLOOKUP($D152,SALERYCODE,3,0)),(AO152+AP152))*(IF($D152=6,AR152,((MIN((VLOOKUP($D152,SALERYCODE,5,0)),AR152)))))))))/IF(AND($D152=2,'ראשי-פרטים כלליים וריכוז הוצאות'!$D$68&lt;&gt;4),1.2,1)</f>
        <v>0</v>
      </c>
      <c r="AU152" s="263"/>
      <c r="AV152" s="264"/>
      <c r="AW152" s="265"/>
      <c r="AX152" s="266"/>
      <c r="AY152" s="267">
        <f t="shared" si="203"/>
        <v>0</v>
      </c>
      <c r="AZ152" s="260">
        <f>+(IF(OR($B152=0,$C152=0,$D152=0,$AU$2&gt;$OE$1),0,IF(OR(AU152=0,AW152=0,AX152=0),0,MIN((VLOOKUP($D152,SALERYCODE,3,0))*(IF($D152=6,AX152,AW152))*((MIN((VLOOKUP($D152,SALERYCODE,5,0)),(IF($D152=6,AW152,AX152))))),MIN((VLOOKUP($D152,SALERYCODE,3,0)),(AU152+AV152))*(IF($D152=6,AX152,((MIN((VLOOKUP($D152,SALERYCODE,5,0)),AX152)))))))))/IF(AND($D152=2,'ראשי-פרטים כלליים וריכוז הוצאות'!$D$68&lt;&gt;4),1.2,1)</f>
        <v>0</v>
      </c>
      <c r="BA152" s="263"/>
      <c r="BB152" s="264"/>
      <c r="BC152" s="265"/>
      <c r="BD152" s="266"/>
      <c r="BE152" s="267">
        <f t="shared" si="204"/>
        <v>0</v>
      </c>
      <c r="BF152" s="260">
        <f>+(IF(OR($B152=0,$C152=0,$D152=0,$BA$2&gt;$OE$1),0,IF(OR(BA152=0,BC152=0,BD152=0),0,MIN((VLOOKUP($D152,SALERYCODE,3,0))*(IF($D152=6,BD152,BC152))*((MIN((VLOOKUP($D152,SALERYCODE,5,0)),(IF($D152=6,BC152,BD152))))),MIN((VLOOKUP($D152,SALERYCODE,3,0)),(BA152+BB152))*(IF($D152=6,BD152,((MIN((VLOOKUP($D152,SALERYCODE,5,0)),BD152)))))))))/IF(AND($D152=2,'ראשי-פרטים כלליים וריכוז הוצאות'!$D$68&lt;&gt;4),1.2,1)</f>
        <v>0</v>
      </c>
      <c r="BG152" s="263"/>
      <c r="BH152" s="264"/>
      <c r="BI152" s="265"/>
      <c r="BJ152" s="266"/>
      <c r="BK152" s="267">
        <f t="shared" si="205"/>
        <v>0</v>
      </c>
      <c r="BL152" s="260">
        <f>+(IF(OR($B152=0,$C152=0,$D152=0,$BG$2&gt;$OE$1),0,IF(OR(BG152=0,BI152=0,BJ152=0),0,MIN((VLOOKUP($D152,SALERYCODE,3,0))*(IF($D152=6,BJ152,BI152))*((MIN((VLOOKUP($D152,SALERYCODE,5,0)),(IF($D152=6,BI152,BJ152))))),MIN((VLOOKUP($D152,SALERYCODE,3,0)),(BG152+BH152))*(IF($D152=6,BJ152,((MIN((VLOOKUP($D152,SALERYCODE,5,0)),BJ152)))))))))/IF(AND($D152=2,'ראשי-פרטים כלליים וריכוז הוצאות'!$D$68&lt;&gt;4),1.2,1)</f>
        <v>0</v>
      </c>
      <c r="BM152" s="263"/>
      <c r="BN152" s="264"/>
      <c r="BO152" s="265"/>
      <c r="BP152" s="266"/>
      <c r="BQ152" s="267">
        <f t="shared" si="206"/>
        <v>0</v>
      </c>
      <c r="BR152" s="260">
        <f>+(IF(OR($B152=0,$C152=0,$D152=0,$BM$2&gt;$OE$1),0,IF(OR(BM152=0,BO152=0,BP152=0),0,MIN((VLOOKUP($D152,SALERYCODE,3,0))*(IF($D152=6,BP152,BO152))*((MIN((VLOOKUP($D152,SALERYCODE,5,0)),(IF($D152=6,BO152,BP152))))),MIN((VLOOKUP($D152,SALERYCODE,3,0)),(BM152+BN152))*(IF($D152=6,BP152,((MIN((VLOOKUP($D152,SALERYCODE,5,0)),BP152)))))))))/IF(AND($D152=2,'ראשי-פרטים כלליים וריכוז הוצאות'!$D$68&lt;&gt;4),1.2,1)</f>
        <v>0</v>
      </c>
      <c r="BS152" s="263"/>
      <c r="BT152" s="264"/>
      <c r="BU152" s="265"/>
      <c r="BV152" s="266"/>
      <c r="BW152" s="267">
        <f t="shared" si="207"/>
        <v>0</v>
      </c>
      <c r="BX152" s="260">
        <f>+(IF(OR($B152=0,$C152=0,$D152=0,$BS$2&gt;$OE$1),0,IF(OR(BS152=0,BU152=0,BV152=0),0,MIN((VLOOKUP($D152,SALERYCODE,3,0))*(IF($D152=6,BV152,BU152))*((MIN((VLOOKUP($D152,SALERYCODE,5,0)),(IF($D152=6,BU152,BV152))))),MIN((VLOOKUP($D152,SALERYCODE,3,0)),(BS152+BT152))*(IF($D152=6,BV152,((MIN((VLOOKUP($D152,SALERYCODE,5,0)),BV152)))))))))/IF(AND($D152=2,'ראשי-פרטים כלליים וריכוז הוצאות'!$D$68&lt;&gt;4),1.2,1)</f>
        <v>0</v>
      </c>
      <c r="BY152" s="263"/>
      <c r="BZ152" s="264"/>
      <c r="CA152" s="265"/>
      <c r="CB152" s="266"/>
      <c r="CC152" s="267">
        <f t="shared" si="208"/>
        <v>0</v>
      </c>
      <c r="CD152" s="260">
        <f>+(IF(OR($B152=0,$C152=0,$D152=0,$BY$2&gt;$OE$1),0,IF(OR(BY152=0,CA152=0,CB152=0),0,MIN((VLOOKUP($D152,SALERYCODE,3,0))*(IF($D152=6,CB152,CA152))*((MIN((VLOOKUP($D152,SALERYCODE,5,0)),(IF($D152=6,CA152,CB152))))),MIN((VLOOKUP($D152,SALERYCODE,3,0)),(BY152+BZ152))*(IF($D152=6,CB152,((MIN((VLOOKUP($D152,SALERYCODE,5,0)),CB152)))))))))/IF(AND($D152=2,'ראשי-פרטים כלליים וריכוז הוצאות'!$D$68&lt;&gt;4),1.2,1)</f>
        <v>0</v>
      </c>
      <c r="CE152" s="263"/>
      <c r="CF152" s="264"/>
      <c r="CG152" s="265"/>
      <c r="CH152" s="266"/>
      <c r="CI152" s="267">
        <f t="shared" si="209"/>
        <v>0</v>
      </c>
      <c r="CJ152" s="260">
        <f>+(IF(OR($B152=0,$C152=0,$D152=0,$CE$2&gt;$OE$1),0,IF(OR(CE152=0,CG152=0,CH152=0),0,MIN((VLOOKUP($D152,SALERYCODE,3,0))*(IF($D152=6,CH152,CG152))*((MIN((VLOOKUP($D152,SALERYCODE,5,0)),(IF($D152=6,CG152,CH152))))),MIN((VLOOKUP($D152,SALERYCODE,3,0)),(CE152+CF152))*(IF($D152=6,CH152,((MIN((VLOOKUP($D152,SALERYCODE,5,0)),CH152)))))))))/IF(AND($D152=2,'ראשי-פרטים כלליים וריכוז הוצאות'!$D$68&lt;&gt;4),1.2,1)</f>
        <v>0</v>
      </c>
      <c r="CK152" s="263"/>
      <c r="CL152" s="264"/>
      <c r="CM152" s="265"/>
      <c r="CN152" s="266"/>
      <c r="CO152" s="267">
        <f t="shared" si="210"/>
        <v>0</v>
      </c>
      <c r="CP152" s="260">
        <f>+(IF(OR($B152=0,$C152=0,$D152=0,$CK$2&gt;$OE$1),0,IF(OR(CK152=0,CM152=0,CN152=0),0,MIN((VLOOKUP($D152,SALERYCODE,3,0))*(IF($D152=6,CN152,CM152))*((MIN((VLOOKUP($D152,SALERYCODE,5,0)),(IF($D152=6,CM152,CN152))))),MIN((VLOOKUP($D152,SALERYCODE,3,0)),(CK152+CL152))*(IF($D152=6,CN152,((MIN((VLOOKUP($D152,SALERYCODE,5,0)),CN152)))))))))/IF(AND($D152=2,'ראשי-פרטים כלליים וריכוז הוצאות'!$D$68&lt;&gt;4),1.2,1)</f>
        <v>0</v>
      </c>
      <c r="CQ152" s="263"/>
      <c r="CR152" s="264"/>
      <c r="CS152" s="265"/>
      <c r="CT152" s="266"/>
      <c r="CU152" s="267">
        <f t="shared" si="211"/>
        <v>0</v>
      </c>
      <c r="CV152" s="260">
        <f>+(IF(OR($B152=0,$C152=0,$D152=0,$CQ$2&gt;$OE$1),0,IF(OR(CQ152=0,CS152=0,CT152=0),0,MIN((VLOOKUP($D152,SALERYCODE,3,0))*(IF($D152=6,CT152,CS152))*((MIN((VLOOKUP($D152,SALERYCODE,5,0)),(IF($D152=6,CS152,CT152))))),MIN((VLOOKUP($D152,SALERYCODE,3,0)),(CQ152+CR152))*(IF($D152=6,CT152,((MIN((VLOOKUP($D152,SALERYCODE,5,0)),CT152)))))))))/IF(AND($D152=2,'ראשי-פרטים כלליים וריכוז הוצאות'!$D$68&lt;&gt;4),1.2,1)</f>
        <v>0</v>
      </c>
      <c r="CW152" s="263"/>
      <c r="CX152" s="264"/>
      <c r="CY152" s="265"/>
      <c r="CZ152" s="266"/>
      <c r="DA152" s="267">
        <f t="shared" si="212"/>
        <v>0</v>
      </c>
      <c r="DB152" s="260">
        <f>+(IF(OR($B152=0,$C152=0,$D152=0,$CW$2&gt;$OE$1),0,IF(OR(CW152=0,CY152=0,CZ152=0),0,MIN((VLOOKUP($D152,SALERYCODE,3,0))*(IF($D152=6,CZ152,CY152))*((MIN((VLOOKUP($D152,SALERYCODE,5,0)),(IF($D152=6,CY152,CZ152))))),MIN((VLOOKUP($D152,SALERYCODE,3,0)),(CW152+CX152))*(IF($D152=6,CZ152,((MIN((VLOOKUP($D152,SALERYCODE,5,0)),CZ152)))))))))/IF(AND($D152=2,'ראשי-פרטים כלליים וריכוז הוצאות'!$D$68&lt;&gt;4),1.2,1)</f>
        <v>0</v>
      </c>
      <c r="DC152" s="263"/>
      <c r="DD152" s="264"/>
      <c r="DE152" s="265"/>
      <c r="DF152" s="266"/>
      <c r="DG152" s="267">
        <f t="shared" si="213"/>
        <v>0</v>
      </c>
      <c r="DH152" s="260">
        <f>+(IF(OR($B152=0,$C152=0,$D152=0,$DC$2&gt;$OE$1),0,IF(OR(DC152=0,DE152=0,DF152=0),0,MIN((VLOOKUP($D152,SALERYCODE,3,0))*(IF($D152=6,DF152,DE152))*((MIN((VLOOKUP($D152,SALERYCODE,5,0)),(IF($D152=6,DE152,DF152))))),MIN((VLOOKUP($D152,SALERYCODE,3,0)),(DC152+DD152))*(IF($D152=6,DF152,((MIN((VLOOKUP($D152,SALERYCODE,5,0)),DF152)))))))))/IF(AND($D152=2,'ראשי-פרטים כלליים וריכוז הוצאות'!$D$68&lt;&gt;4),1.2,1)</f>
        <v>0</v>
      </c>
      <c r="DI152" s="263"/>
      <c r="DJ152" s="264"/>
      <c r="DK152" s="265"/>
      <c r="DL152" s="266"/>
      <c r="DM152" s="267">
        <f t="shared" si="214"/>
        <v>0</v>
      </c>
      <c r="DN152" s="260">
        <f>+(IF(OR($B152=0,$C152=0,$D152=0,$DC$2&gt;$OE$1),0,IF(OR(DI152=0,DK152=0,DL152=0),0,MIN((VLOOKUP($D152,SALERYCODE,3,0))*(IF($D152=6,DL152,DK152))*((MIN((VLOOKUP($D152,SALERYCODE,5,0)),(IF($D152=6,DK152,DL152))))),MIN((VLOOKUP($D152,SALERYCODE,3,0)),(DI152+DJ152))*(IF($D152=6,DL152,((MIN((VLOOKUP($D152,SALERYCODE,5,0)),DL152)))))))))/IF(AND($D152=2,'ראשי-פרטים כלליים וריכוז הוצאות'!$D$68&lt;&gt;4),1.2,1)</f>
        <v>0</v>
      </c>
      <c r="DO152" s="263"/>
      <c r="DP152" s="264"/>
      <c r="DQ152" s="265"/>
      <c r="DR152" s="266"/>
      <c r="DS152" s="267">
        <f t="shared" si="215"/>
        <v>0</v>
      </c>
      <c r="DT152" s="260">
        <f>+(IF(OR($B152=0,$C152=0,$D152=0,$DC$2&gt;$OE$1),0,IF(OR(DO152=0,DQ152=0,DR152=0),0,MIN((VLOOKUP($D152,SALERYCODE,3,0))*(IF($D152=6,DR152,DQ152))*((MIN((VLOOKUP($D152,SALERYCODE,5,0)),(IF($D152=6,DQ152,DR152))))),MIN((VLOOKUP($D152,SALERYCODE,3,0)),(DO152+DP152))*(IF($D152=6,DR152,((MIN((VLOOKUP($D152,SALERYCODE,5,0)),DR152)))))))))/IF(AND($D152=2,'ראשי-פרטים כלליים וריכוז הוצאות'!$D$68&lt;&gt;4),1.2,1)</f>
        <v>0</v>
      </c>
      <c r="DU152" s="263"/>
      <c r="DV152" s="264"/>
      <c r="DW152" s="265"/>
      <c r="DX152" s="266"/>
      <c r="DY152" s="267">
        <f t="shared" si="216"/>
        <v>0</v>
      </c>
      <c r="DZ152" s="260">
        <f>+(IF(OR($B152=0,$C152=0,$D152=0,$DC$2&gt;$OE$1),0,IF(OR(DU152=0,DW152=0,DX152=0),0,MIN((VLOOKUP($D152,SALERYCODE,3,0))*(IF($D152=6,DX152,DW152))*((MIN((VLOOKUP($D152,SALERYCODE,5,0)),(IF($D152=6,DW152,DX152))))),MIN((VLOOKUP($D152,SALERYCODE,3,0)),(DU152+DV152))*(IF($D152=6,DX152,((MIN((VLOOKUP($D152,SALERYCODE,5,0)),DX152)))))))))/IF(AND($D152=2,'ראשי-פרטים כלליים וריכוז הוצאות'!$D$68&lt;&gt;4),1.2,1)</f>
        <v>0</v>
      </c>
      <c r="EA152" s="263"/>
      <c r="EB152" s="264"/>
      <c r="EC152" s="265"/>
      <c r="ED152" s="266"/>
      <c r="EE152" s="267">
        <f t="shared" si="217"/>
        <v>0</v>
      </c>
      <c r="EF152" s="260">
        <f>+(IF(OR($B152=0,$C152=0,$D152=0,$DC$2&gt;$OE$1),0,IF(OR(EA152=0,EC152=0,ED152=0),0,MIN((VLOOKUP($D152,SALERYCODE,3,0))*(IF($D152=6,ED152,EC152))*((MIN((VLOOKUP($D152,SALERYCODE,5,0)),(IF($D152=6,EC152,ED152))))),MIN((VLOOKUP($D152,SALERYCODE,3,0)),(EA152+EB152))*(IF($D152=6,ED152,((MIN((VLOOKUP($D152,SALERYCODE,5,0)),ED152)))))))))/IF(AND($D152=2,'ראשי-פרטים כלליים וריכוז הוצאות'!$D$68&lt;&gt;4),1.2,1)</f>
        <v>0</v>
      </c>
      <c r="EG152" s="263"/>
      <c r="EH152" s="264"/>
      <c r="EI152" s="265"/>
      <c r="EJ152" s="266"/>
      <c r="EK152" s="267">
        <f t="shared" si="218"/>
        <v>0</v>
      </c>
      <c r="EL152" s="260">
        <f>+(IF(OR($B152=0,$C152=0,$D152=0,$DC$2&gt;$OE$1),0,IF(OR(EG152=0,EI152=0,EJ152=0),0,MIN((VLOOKUP($D152,SALERYCODE,3,0))*(IF($D152=6,EJ152,EI152))*((MIN((VLOOKUP($D152,SALERYCODE,5,0)),(IF($D152=6,EI152,EJ152))))),MIN((VLOOKUP($D152,SALERYCODE,3,0)),(EG152+EH152))*(IF($D152=6,EJ152,((MIN((VLOOKUP($D152,SALERYCODE,5,0)),EJ152)))))))))/IF(AND($D152=2,'ראשי-פרטים כלליים וריכוז הוצאות'!$D$68&lt;&gt;4),1.2,1)</f>
        <v>0</v>
      </c>
      <c r="EM152" s="263"/>
      <c r="EN152" s="264"/>
      <c r="EO152" s="265"/>
      <c r="EP152" s="266"/>
      <c r="EQ152" s="267">
        <f t="shared" si="219"/>
        <v>0</v>
      </c>
      <c r="ER152" s="260">
        <f>+(IF(OR($B152=0,$C152=0,$D152=0,$DC$2&gt;$OE$1),0,IF(OR(EM152=0,EO152=0,EP152=0),0,MIN((VLOOKUP($D152,SALERYCODE,3,0))*(IF($D152=6,EP152,EO152))*((MIN((VLOOKUP($D152,SALERYCODE,5,0)),(IF($D152=6,EO152,EP152))))),MIN((VLOOKUP($D152,SALERYCODE,3,0)),(EM152+EN152))*(IF($D152=6,EP152,((MIN((VLOOKUP($D152,SALERYCODE,5,0)),EP152)))))))))/IF(AND($D152=2,'ראשי-פרטים כלליים וריכוז הוצאות'!$D$68&lt;&gt;4),1.2,1)</f>
        <v>0</v>
      </c>
      <c r="ES152" s="263"/>
      <c r="ET152" s="264"/>
      <c r="EU152" s="265"/>
      <c r="EV152" s="266"/>
      <c r="EW152" s="267">
        <f t="shared" si="220"/>
        <v>0</v>
      </c>
      <c r="EX152" s="260">
        <f>+(IF(OR($B152=0,$C152=0,$D152=0,$DC$2&gt;$OE$1),0,IF(OR(ES152=0,EU152=0,EV152=0),0,MIN((VLOOKUP($D152,SALERYCODE,3,0))*(IF($D152=6,EV152,EU152))*((MIN((VLOOKUP($D152,SALERYCODE,5,0)),(IF($D152=6,EU152,EV152))))),MIN((VLOOKUP($D152,SALERYCODE,3,0)),(ES152+ET152))*(IF($D152=6,EV152,((MIN((VLOOKUP($D152,SALERYCODE,5,0)),EV152)))))))))/IF(AND($D152=2,'ראשי-פרטים כלליים וריכוז הוצאות'!$D$68&lt;&gt;4),1.2,1)</f>
        <v>0</v>
      </c>
      <c r="EY152" s="263"/>
      <c r="EZ152" s="264"/>
      <c r="FA152" s="265"/>
      <c r="FB152" s="266"/>
      <c r="FC152" s="267">
        <f t="shared" si="221"/>
        <v>0</v>
      </c>
      <c r="FD152" s="260">
        <f>+(IF(OR($B152=0,$C152=0,$D152=0,$DC$2&gt;$OE$1),0,IF(OR(EY152=0,FA152=0,FB152=0),0,MIN((VLOOKUP($D152,SALERYCODE,3,0))*(IF($D152=6,FB152,FA152))*((MIN((VLOOKUP($D152,SALERYCODE,5,0)),(IF($D152=6,FA152,FB152))))),MIN((VLOOKUP($D152,SALERYCODE,3,0)),(EY152+EZ152))*(IF($D152=6,FB152,((MIN((VLOOKUP($D152,SALERYCODE,5,0)),FB152)))))))))/IF(AND($D152=2,'ראשי-פרטים כלליים וריכוז הוצאות'!$D$68&lt;&gt;4),1.2,1)</f>
        <v>0</v>
      </c>
      <c r="FE152" s="263"/>
      <c r="FF152" s="264"/>
      <c r="FG152" s="265"/>
      <c r="FH152" s="266"/>
      <c r="FI152" s="267">
        <f t="shared" si="222"/>
        <v>0</v>
      </c>
      <c r="FJ152" s="260">
        <f>+(IF(OR($B152=0,$C152=0,$D152=0,$DC$2&gt;$OE$1),0,IF(OR(FE152=0,FG152=0,FH152=0),0,MIN((VLOOKUP($D152,SALERYCODE,3,0))*(IF($D152=6,FH152,FG152))*((MIN((VLOOKUP($D152,SALERYCODE,5,0)),(IF($D152=6,FG152,FH152))))),MIN((VLOOKUP($D152,SALERYCODE,3,0)),(FE152+FF152))*(IF($D152=6,FH152,((MIN((VLOOKUP($D152,SALERYCODE,5,0)),FH152)))))))))/IF(AND($D152=2,'ראשי-פרטים כלליים וריכוז הוצאות'!$D$68&lt;&gt;4),1.2,1)</f>
        <v>0</v>
      </c>
      <c r="FK152" s="263"/>
      <c r="FL152" s="264"/>
      <c r="FM152" s="265"/>
      <c r="FN152" s="266"/>
      <c r="FO152" s="267">
        <f t="shared" si="223"/>
        <v>0</v>
      </c>
      <c r="FP152" s="260">
        <f>+(IF(OR($B152=0,$C152=0,$D152=0,$DC$2&gt;$OE$1),0,IF(OR(FK152=0,FM152=0,FN152=0),0,MIN((VLOOKUP($D152,SALERYCODE,3,0))*(IF($D152=6,FN152,FM152))*((MIN((VLOOKUP($D152,SALERYCODE,5,0)),(IF($D152=6,FM152,FN152))))),MIN((VLOOKUP($D152,SALERYCODE,3,0)),(FK152+FL152))*(IF($D152=6,FN152,((MIN((VLOOKUP($D152,SALERYCODE,5,0)),FN152)))))))))/IF(AND($D152=2,'ראשי-פרטים כלליים וריכוז הוצאות'!$D$68&lt;&gt;4),1.2,1)</f>
        <v>0</v>
      </c>
      <c r="FQ152" s="263"/>
      <c r="FR152" s="264"/>
      <c r="FS152" s="265"/>
      <c r="FT152" s="266"/>
      <c r="FU152" s="267">
        <f t="shared" si="224"/>
        <v>0</v>
      </c>
      <c r="FV152" s="260">
        <f>+(IF(OR($B152=0,$C152=0,$D152=0,$DC$2&gt;$OE$1),0,IF(OR(FQ152=0,FS152=0,FT152=0),0,MIN((VLOOKUP($D152,SALERYCODE,3,0))*(IF($D152=6,FT152,FS152))*((MIN((VLOOKUP($D152,SALERYCODE,5,0)),(IF($D152=6,FS152,FT152))))),MIN((VLOOKUP($D152,SALERYCODE,3,0)),(FQ152+FR152))*(IF($D152=6,FT152,((MIN((VLOOKUP($D152,SALERYCODE,5,0)),FT152)))))))))/IF(AND($D152=2,'ראשי-פרטים כלליים וריכוז הוצאות'!$D$68&lt;&gt;4),1.2,1)</f>
        <v>0</v>
      </c>
      <c r="FW152" s="263"/>
      <c r="FX152" s="264"/>
      <c r="FY152" s="265"/>
      <c r="FZ152" s="266"/>
      <c r="GA152" s="267">
        <f t="shared" si="225"/>
        <v>0</v>
      </c>
      <c r="GB152" s="260">
        <f>+(IF(OR($B152=0,$C152=0,$D152=0,$DC$2&gt;$OE$1),0,IF(OR(FW152=0,FY152=0,FZ152=0),0,MIN((VLOOKUP($D152,SALERYCODE,3,0))*(IF($D152=6,FZ152,FY152))*((MIN((VLOOKUP($D152,SALERYCODE,5,0)),(IF($D152=6,FY152,FZ152))))),MIN((VLOOKUP($D152,SALERYCODE,3,0)),(FW152+FX152))*(IF($D152=6,FZ152,((MIN((VLOOKUP($D152,SALERYCODE,5,0)),FZ152)))))))))/IF(AND($D152=2,'ראשי-פרטים כלליים וריכוז הוצאות'!$D$68&lt;&gt;4),1.2,1)</f>
        <v>0</v>
      </c>
      <c r="GC152" s="263"/>
      <c r="GD152" s="264"/>
      <c r="GE152" s="265"/>
      <c r="GF152" s="266"/>
      <c r="GG152" s="267">
        <f t="shared" si="226"/>
        <v>0</v>
      </c>
      <c r="GH152" s="260">
        <f>+(IF(OR($B152=0,$C152=0,$D152=0,$DC$2&gt;$OE$1),0,IF(OR(GC152=0,GE152=0,GF152=0),0,MIN((VLOOKUP($D152,SALERYCODE,3,0))*(IF($D152=6,GF152,GE152))*((MIN((VLOOKUP($D152,SALERYCODE,5,0)),(IF($D152=6,GE152,GF152))))),MIN((VLOOKUP($D152,SALERYCODE,3,0)),(GC152+GD152))*(IF($D152=6,GF152,((MIN((VLOOKUP($D152,SALERYCODE,5,0)),GF152)))))))))/IF(AND($D152=2,'ראשי-פרטים כלליים וריכוז הוצאות'!$D$68&lt;&gt;4),1.2,1)</f>
        <v>0</v>
      </c>
      <c r="GI152" s="263"/>
      <c r="GJ152" s="264"/>
      <c r="GK152" s="265"/>
      <c r="GL152" s="266"/>
      <c r="GM152" s="267">
        <f t="shared" si="227"/>
        <v>0</v>
      </c>
      <c r="GN152" s="260">
        <f>+(IF(OR($B152=0,$C152=0,$D152=0,$DC$2&gt;$OE$1),0,IF(OR(GI152=0,GK152=0,GL152=0),0,MIN((VLOOKUP($D152,SALERYCODE,3,0))*(IF($D152=6,GL152,GK152))*((MIN((VLOOKUP($D152,SALERYCODE,5,0)),(IF($D152=6,GK152,GL152))))),MIN((VLOOKUP($D152,SALERYCODE,3,0)),(GI152+GJ152))*(IF($D152=6,GL152,((MIN((VLOOKUP($D152,SALERYCODE,5,0)),GL152)))))))))/IF(AND($D152=2,'ראשי-פרטים כלליים וריכוז הוצאות'!$D$68&lt;&gt;4),1.2,1)</f>
        <v>0</v>
      </c>
      <c r="GO152" s="263"/>
      <c r="GP152" s="264"/>
      <c r="GQ152" s="265"/>
      <c r="GR152" s="266"/>
      <c r="GS152" s="267">
        <f t="shared" si="228"/>
        <v>0</v>
      </c>
      <c r="GT152" s="260">
        <f>+(IF(OR($B152=0,$C152=0,$D152=0,$DC$2&gt;$OE$1),0,IF(OR(GO152=0,GQ152=0,GR152=0),0,MIN((VLOOKUP($D152,SALERYCODE,3,0))*(IF($D152=6,GR152,GQ152))*((MIN((VLOOKUP($D152,SALERYCODE,5,0)),(IF($D152=6,GQ152,GR152))))),MIN((VLOOKUP($D152,SALERYCODE,3,0)),(GO152+GP152))*(IF($D152=6,GR152,((MIN((VLOOKUP($D152,SALERYCODE,5,0)),GR152)))))))))/IF(AND($D152=2,'ראשי-פרטים כלליים וריכוז הוצאות'!$D$68&lt;&gt;4),1.2,1)</f>
        <v>0</v>
      </c>
      <c r="GU152" s="263"/>
      <c r="GV152" s="264"/>
      <c r="GW152" s="265"/>
      <c r="GX152" s="266"/>
      <c r="GY152" s="267">
        <f t="shared" si="229"/>
        <v>0</v>
      </c>
      <c r="GZ152" s="260">
        <f>+(IF(OR($B152=0,$C152=0,$D152=0,$DC$2&gt;$OE$1),0,IF(OR(GU152=0,GW152=0,GX152=0),0,MIN((VLOOKUP($D152,SALERYCODE,3,0))*(IF($D152=6,GX152,GW152))*((MIN((VLOOKUP($D152,SALERYCODE,5,0)),(IF($D152=6,GW152,GX152))))),MIN((VLOOKUP($D152,SALERYCODE,3,0)),(GU152+GV152))*(IF($D152=6,GX152,((MIN((VLOOKUP($D152,SALERYCODE,5,0)),GX152)))))))))/IF(AND($D152=2,'ראשי-פרטים כלליים וריכוז הוצאות'!$D$68&lt;&gt;4),1.2,1)</f>
        <v>0</v>
      </c>
      <c r="HA152" s="263"/>
      <c r="HB152" s="264"/>
      <c r="HC152" s="265"/>
      <c r="HD152" s="266"/>
      <c r="HE152" s="267">
        <f t="shared" si="230"/>
        <v>0</v>
      </c>
      <c r="HF152" s="260">
        <f>+(IF(OR($B152=0,$C152=0,$D152=0,$DC$2&gt;$OE$1),0,IF(OR(HA152=0,HC152=0,HD152=0),0,MIN((VLOOKUP($D152,SALERYCODE,3,0))*(IF($D152=6,HD152,HC152))*((MIN((VLOOKUP($D152,SALERYCODE,5,0)),(IF($D152=6,HC152,HD152))))),MIN((VLOOKUP($D152,SALERYCODE,3,0)),(HA152+HB152))*(IF($D152=6,HD152,((MIN((VLOOKUP($D152,SALERYCODE,5,0)),HD152)))))))))/IF(AND($D152=2,'ראשי-פרטים כלליים וריכוז הוצאות'!$D$68&lt;&gt;4),1.2,1)</f>
        <v>0</v>
      </c>
      <c r="HG152" s="263"/>
      <c r="HH152" s="264"/>
      <c r="HI152" s="265"/>
      <c r="HJ152" s="266"/>
      <c r="HK152" s="267">
        <f t="shared" si="231"/>
        <v>0</v>
      </c>
      <c r="HL152" s="260">
        <f>+(IF(OR($B152=0,$C152=0,$D152=0,$DC$2&gt;$OE$1),0,IF(OR(HG152=0,HI152=0,HJ152=0),0,MIN((VLOOKUP($D152,SALERYCODE,3,0))*(IF($D152=6,HJ152,HI152))*((MIN((VLOOKUP($D152,SALERYCODE,5,0)),(IF($D152=6,HI152,HJ152))))),MIN((VLOOKUP($D152,SALERYCODE,3,0)),(HG152+HH152))*(IF($D152=6,HJ152,((MIN((VLOOKUP($D152,SALERYCODE,5,0)),HJ152)))))))))/IF(AND($D152=2,'ראשי-פרטים כלליים וריכוז הוצאות'!$D$68&lt;&gt;4),1.2,1)</f>
        <v>0</v>
      </c>
      <c r="HM152" s="263"/>
      <c r="HN152" s="264"/>
      <c r="HO152" s="265"/>
      <c r="HP152" s="266"/>
      <c r="HQ152" s="267">
        <f t="shared" si="232"/>
        <v>0</v>
      </c>
      <c r="HR152" s="260">
        <f>+(IF(OR($B152=0,$C152=0,$D152=0,$DC$2&gt;$OE$1),0,IF(OR(HM152=0,HO152=0,HP152=0),0,MIN((VLOOKUP($D152,SALERYCODE,3,0))*(IF($D152=6,HP152,HO152))*((MIN((VLOOKUP($D152,SALERYCODE,5,0)),(IF($D152=6,HO152,HP152))))),MIN((VLOOKUP($D152,SALERYCODE,3,0)),(HM152+HN152))*(IF($D152=6,HP152,((MIN((VLOOKUP($D152,SALERYCODE,5,0)),HP152)))))))))/IF(AND($D152=2,'ראשי-פרטים כלליים וריכוז הוצאות'!$D$68&lt;&gt;4),1.2,1)</f>
        <v>0</v>
      </c>
      <c r="HS152" s="263"/>
      <c r="HT152" s="264"/>
      <c r="HU152" s="265"/>
      <c r="HV152" s="266"/>
      <c r="HW152" s="267">
        <f t="shared" si="233"/>
        <v>0</v>
      </c>
      <c r="HX152" s="260">
        <f>+(IF(OR($B152=0,$C152=0,$D152=0,$DC$2&gt;$OE$1),0,IF(OR(HS152=0,HU152=0,HV152=0),0,MIN((VLOOKUP($D152,SALERYCODE,3,0))*(IF($D152=6,HV152,HU152))*((MIN((VLOOKUP($D152,SALERYCODE,5,0)),(IF($D152=6,HU152,HV152))))),MIN((VLOOKUP($D152,SALERYCODE,3,0)),(HS152+HT152))*(IF($D152=6,HV152,((MIN((VLOOKUP($D152,SALERYCODE,5,0)),HV152)))))))))/IF(AND($D152=2,'ראשי-פרטים כלליים וריכוז הוצאות'!$D$68&lt;&gt;4),1.2,1)</f>
        <v>0</v>
      </c>
      <c r="HY152" s="263"/>
      <c r="HZ152" s="264"/>
      <c r="IA152" s="265"/>
      <c r="IB152" s="266"/>
      <c r="IC152" s="267">
        <f t="shared" si="234"/>
        <v>0</v>
      </c>
      <c r="ID152" s="260">
        <f>+(IF(OR($B152=0,$C152=0,$D152=0,$DC$2&gt;$OE$1),0,IF(OR(HY152=0,IA152=0,IB152=0),0,MIN((VLOOKUP($D152,SALERYCODE,3,0))*(IF($D152=6,IB152,IA152))*((MIN((VLOOKUP($D152,SALERYCODE,5,0)),(IF($D152=6,IA152,IB152))))),MIN((VLOOKUP($D152,SALERYCODE,3,0)),(HY152+HZ152))*(IF($D152=6,IB152,((MIN((VLOOKUP($D152,SALERYCODE,5,0)),IB152)))))))))/IF(AND($D152=2,'ראשי-פרטים כלליים וריכוז הוצאות'!$D$68&lt;&gt;4),1.2,1)</f>
        <v>0</v>
      </c>
      <c r="IE152" s="263"/>
      <c r="IF152" s="264"/>
      <c r="IG152" s="265"/>
      <c r="IH152" s="266"/>
      <c r="II152" s="267">
        <f t="shared" si="235"/>
        <v>0</v>
      </c>
      <c r="IJ152" s="260">
        <f>+(IF(OR($B152=0,$C152=0,$D152=0,$DC$2&gt;$OE$1),0,IF(OR(IE152=0,IG152=0,IH152=0),0,MIN((VLOOKUP($D152,SALERYCODE,3,0))*(IF($D152=6,IH152,IG152))*((MIN((VLOOKUP($D152,SALERYCODE,5,0)),(IF($D152=6,IG152,IH152))))),MIN((VLOOKUP($D152,SALERYCODE,3,0)),(IE152+IF152))*(IF($D152=6,IH152,((MIN((VLOOKUP($D152,SALERYCODE,5,0)),IH152)))))))))/IF(AND($D152=2,'ראשי-פרטים כלליים וריכוז הוצאות'!$D$68&lt;&gt;4),1.2,1)</f>
        <v>0</v>
      </c>
      <c r="IK152" s="263"/>
      <c r="IL152" s="264"/>
      <c r="IM152" s="265"/>
      <c r="IN152" s="266"/>
      <c r="IO152" s="267">
        <f t="shared" si="236"/>
        <v>0</v>
      </c>
      <c r="IP152" s="260">
        <f>+(IF(OR($B152=0,$C152=0,$D152=0,$DC$2&gt;$OE$1),0,IF(OR(IK152=0,IM152=0,IN152=0),0,MIN((VLOOKUP($D152,SALERYCODE,3,0))*(IF($D152=6,IN152,IM152))*((MIN((VLOOKUP($D152,SALERYCODE,5,0)),(IF($D152=6,IM152,IN152))))),MIN((VLOOKUP($D152,SALERYCODE,3,0)),(IK152+IL152))*(IF($D152=6,IN152,((MIN((VLOOKUP($D152,SALERYCODE,5,0)),IN152)))))))))/IF(AND($D152=2,'ראשי-פרטים כלליים וריכוז הוצאות'!$D$68&lt;&gt;4),1.2,1)</f>
        <v>0</v>
      </c>
      <c r="IQ152" s="263"/>
      <c r="IR152" s="264"/>
      <c r="IS152" s="265"/>
      <c r="IT152" s="266"/>
      <c r="IU152" s="267">
        <f t="shared" si="237"/>
        <v>0</v>
      </c>
      <c r="IV152" s="260">
        <f>+(IF(OR($B152=0,$C152=0,$D152=0,$DC$2&gt;$OE$1),0,IF(OR(IQ152=0,IS152=0,IT152=0),0,MIN((VLOOKUP($D152,SALERYCODE,3,0))*(IF($D152=6,IT152,IS152))*((MIN((VLOOKUP($D152,SALERYCODE,5,0)),(IF($D152=6,IS152,IT152))))),MIN((VLOOKUP($D152,SALERYCODE,3,0)),(IQ152+IR152))*(IF($D152=6,IT152,((MIN((VLOOKUP($D152,SALERYCODE,5,0)),IT152)))))))))/IF(AND($D152=2,'ראשי-פרטים כלליים וריכוז הוצאות'!$D$68&lt;&gt;4),1.2,1)</f>
        <v>0</v>
      </c>
      <c r="IW152" s="263"/>
      <c r="IX152" s="264"/>
      <c r="IY152" s="265"/>
      <c r="IZ152" s="266"/>
      <c r="JA152" s="267">
        <f t="shared" si="238"/>
        <v>0</v>
      </c>
      <c r="JB152" s="260">
        <f>+(IF(OR($B152=0,$C152=0,$D152=0,$DC$2&gt;$OE$1),0,IF(OR(IW152=0,IY152=0,IZ152=0),0,MIN((VLOOKUP($D152,SALERYCODE,3,0))*(IF($D152=6,IZ152,IY152))*((MIN((VLOOKUP($D152,SALERYCODE,5,0)),(IF($D152=6,IY152,IZ152))))),MIN((VLOOKUP($D152,SALERYCODE,3,0)),(IW152+IX152))*(IF($D152=6,IZ152,((MIN((VLOOKUP($D152,SALERYCODE,5,0)),IZ152)))))))))/IF(AND($D152=2,'ראשי-פרטים כלליים וריכוז הוצאות'!$D$68&lt;&gt;4),1.2,1)</f>
        <v>0</v>
      </c>
      <c r="JC152" s="263"/>
      <c r="JD152" s="264"/>
      <c r="JE152" s="265"/>
      <c r="JF152" s="266"/>
      <c r="JG152" s="267">
        <f t="shared" si="239"/>
        <v>0</v>
      </c>
      <c r="JH152" s="260">
        <f>+(IF(OR($B152=0,$C152=0,$D152=0,$DC$2&gt;$OE$1),0,IF(OR(JC152=0,JE152=0,JF152=0),0,MIN((VLOOKUP($D152,SALERYCODE,3,0))*(IF($D152=6,JF152,JE152))*((MIN((VLOOKUP($D152,SALERYCODE,5,0)),(IF($D152=6,JE152,JF152))))),MIN((VLOOKUP($D152,SALERYCODE,3,0)),(JC152+JD152))*(IF($D152=6,JF152,((MIN((VLOOKUP($D152,SALERYCODE,5,0)),JF152)))))))))/IF(AND($D152=2,'ראשי-פרטים כלליים וריכוז הוצאות'!$D$68&lt;&gt;4),1.2,1)</f>
        <v>0</v>
      </c>
      <c r="JI152" s="263"/>
      <c r="JJ152" s="264"/>
      <c r="JK152" s="265"/>
      <c r="JL152" s="266"/>
      <c r="JM152" s="267">
        <f t="shared" si="240"/>
        <v>0</v>
      </c>
      <c r="JN152" s="260">
        <f>+(IF(OR($B152=0,$C152=0,$D152=0,$DC$2&gt;$OE$1),0,IF(OR(JI152=0,JK152=0,JL152=0),0,MIN((VLOOKUP($D152,SALERYCODE,3,0))*(IF($D152=6,JL152,JK152))*((MIN((VLOOKUP($D152,SALERYCODE,5,0)),(IF($D152=6,JK152,JL152))))),MIN((VLOOKUP($D152,SALERYCODE,3,0)),(JI152+JJ152))*(IF($D152=6,JL152,((MIN((VLOOKUP($D152,SALERYCODE,5,0)),JL152)))))))))/IF(AND($D152=2,'ראשי-פרטים כלליים וריכוז הוצאות'!$D$68&lt;&gt;4),1.2,1)</f>
        <v>0</v>
      </c>
      <c r="JO152" s="263"/>
      <c r="JP152" s="264"/>
      <c r="JQ152" s="265"/>
      <c r="JR152" s="266"/>
      <c r="JS152" s="267">
        <f t="shared" si="241"/>
        <v>0</v>
      </c>
      <c r="JT152" s="260">
        <f>+(IF(OR($B152=0,$C152=0,$D152=0,$DC$2&gt;$OE$1),0,IF(OR(JO152=0,JQ152=0,JR152=0),0,MIN((VLOOKUP($D152,SALERYCODE,3,0))*(IF($D152=6,JR152,JQ152))*((MIN((VLOOKUP($D152,SALERYCODE,5,0)),(IF($D152=6,JQ152,JR152))))),MIN((VLOOKUP($D152,SALERYCODE,3,0)),(JO152+JP152))*(IF($D152=6,JR152,((MIN((VLOOKUP($D152,SALERYCODE,5,0)),JR152)))))))))/IF(AND($D152=2,'ראשי-פרטים כלליים וריכוז הוצאות'!$D$68&lt;&gt;4),1.2,1)</f>
        <v>0</v>
      </c>
      <c r="JU152" s="263"/>
      <c r="JV152" s="264"/>
      <c r="JW152" s="265"/>
      <c r="JX152" s="266"/>
      <c r="JY152" s="267">
        <f t="shared" si="242"/>
        <v>0</v>
      </c>
      <c r="JZ152" s="260">
        <f>+(IF(OR($B152=0,$C152=0,$D152=0,$DC$2&gt;$OE$1),0,IF(OR(JU152=0,JW152=0,JX152=0),0,MIN((VLOOKUP($D152,SALERYCODE,3,0))*(IF($D152=6,JX152,JW152))*((MIN((VLOOKUP($D152,SALERYCODE,5,0)),(IF($D152=6,JW152,JX152))))),MIN((VLOOKUP($D152,SALERYCODE,3,0)),(JU152+JV152))*(IF($D152=6,JX152,((MIN((VLOOKUP($D152,SALERYCODE,5,0)),JX152)))))))))/IF(AND($D152=2,'ראשי-פרטים כלליים וריכוז הוצאות'!$D$68&lt;&gt;4),1.2,1)</f>
        <v>0</v>
      </c>
      <c r="KA152" s="263"/>
      <c r="KB152" s="264"/>
      <c r="KC152" s="265"/>
      <c r="KD152" s="266"/>
      <c r="KE152" s="267">
        <f t="shared" si="243"/>
        <v>0</v>
      </c>
      <c r="KF152" s="260">
        <f>+(IF(OR($B152=0,$C152=0,$D152=0,$DC$2&gt;$OE$1),0,IF(OR(KA152=0,KC152=0,KD152=0),0,MIN((VLOOKUP($D152,SALERYCODE,3,0))*(IF($D152=6,KD152,KC152))*((MIN((VLOOKUP($D152,SALERYCODE,5,0)),(IF($D152=6,KC152,KD152))))),MIN((VLOOKUP($D152,SALERYCODE,3,0)),(KA152+KB152))*(IF($D152=6,KD152,((MIN((VLOOKUP($D152,SALERYCODE,5,0)),KD152)))))))))/IF(AND($D152=2,'ראשי-פרטים כלליים וריכוז הוצאות'!$D$68&lt;&gt;4),1.2,1)</f>
        <v>0</v>
      </c>
      <c r="KG152" s="263"/>
      <c r="KH152" s="264"/>
      <c r="KI152" s="265"/>
      <c r="KJ152" s="266"/>
      <c r="KK152" s="267">
        <f t="shared" si="244"/>
        <v>0</v>
      </c>
      <c r="KL152" s="260">
        <f>+(IF(OR($B152=0,$C152=0,$D152=0,$DC$2&gt;$OE$1),0,IF(OR(KG152=0,KI152=0,KJ152=0),0,MIN((VLOOKUP($D152,SALERYCODE,3,0))*(IF($D152=6,KJ152,KI152))*((MIN((VLOOKUP($D152,SALERYCODE,5,0)),(IF($D152=6,KI152,KJ152))))),MIN((VLOOKUP($D152,SALERYCODE,3,0)),(KG152+KH152))*(IF($D152=6,KJ152,((MIN((VLOOKUP($D152,SALERYCODE,5,0)),KJ152)))))))))/IF(AND($D152=2,'ראשי-פרטים כלליים וריכוז הוצאות'!$D$68&lt;&gt;4),1.2,1)</f>
        <v>0</v>
      </c>
      <c r="KM152" s="263"/>
      <c r="KN152" s="264"/>
      <c r="KO152" s="265"/>
      <c r="KP152" s="266"/>
      <c r="KQ152" s="267">
        <f t="shared" si="245"/>
        <v>0</v>
      </c>
      <c r="KR152" s="260">
        <f>+(IF(OR($B152=0,$C152=0,$D152=0,$DC$2&gt;$OE$1),0,IF(OR(KM152=0,KO152=0,KP152=0),0,MIN((VLOOKUP($D152,SALERYCODE,3,0))*(IF($D152=6,KP152,KO152))*((MIN((VLOOKUP($D152,SALERYCODE,5,0)),(IF($D152=6,KO152,KP152))))),MIN((VLOOKUP($D152,SALERYCODE,3,0)),(KM152+KN152))*(IF($D152=6,KP152,((MIN((VLOOKUP($D152,SALERYCODE,5,0)),KP152)))))))))/IF(AND($D152=2,'ראשי-פרטים כלליים וריכוז הוצאות'!$D$68&lt;&gt;4),1.2,1)</f>
        <v>0</v>
      </c>
      <c r="KS152" s="263"/>
      <c r="KT152" s="264"/>
      <c r="KU152" s="265"/>
      <c r="KV152" s="266"/>
      <c r="KW152" s="267">
        <f t="shared" si="246"/>
        <v>0</v>
      </c>
      <c r="KX152" s="260">
        <f>+(IF(OR($B152=0,$C152=0,$D152=0,$DC$2&gt;$OE$1),0,IF(OR(KS152=0,KU152=0,KV152=0),0,MIN((VLOOKUP($D152,SALERYCODE,3,0))*(IF($D152=6,KV152,KU152))*((MIN((VLOOKUP($D152,SALERYCODE,5,0)),(IF($D152=6,KU152,KV152))))),MIN((VLOOKUP($D152,SALERYCODE,3,0)),(KS152+KT152))*(IF($D152=6,KV152,((MIN((VLOOKUP($D152,SALERYCODE,5,0)),KV152)))))))))/IF(AND($D152=2,'ראשי-פרטים כלליים וריכוז הוצאות'!$D$68&lt;&gt;4),1.2,1)</f>
        <v>0</v>
      </c>
      <c r="KY152" s="263"/>
      <c r="KZ152" s="264"/>
      <c r="LA152" s="265"/>
      <c r="LB152" s="266"/>
      <c r="LC152" s="267">
        <f t="shared" si="247"/>
        <v>0</v>
      </c>
      <c r="LD152" s="260">
        <f>+(IF(OR($B152=0,$C152=0,$D152=0,$DC$2&gt;$OE$1),0,IF(OR(KY152=0,LA152=0,LB152=0),0,MIN((VLOOKUP($D152,SALERYCODE,3,0))*(IF($D152=6,LB152,LA152))*((MIN((VLOOKUP($D152,SALERYCODE,5,0)),(IF($D152=6,LA152,LB152))))),MIN((VLOOKUP($D152,SALERYCODE,3,0)),(KY152+KZ152))*(IF($D152=6,LB152,((MIN((VLOOKUP($D152,SALERYCODE,5,0)),LB152)))))))))/IF(AND($D152=2,'ראשי-פרטים כלליים וריכוז הוצאות'!$D$68&lt;&gt;4),1.2,1)</f>
        <v>0</v>
      </c>
      <c r="LE152" s="263"/>
      <c r="LF152" s="264"/>
      <c r="LG152" s="265"/>
      <c r="LH152" s="266"/>
      <c r="LI152" s="267">
        <f t="shared" si="248"/>
        <v>0</v>
      </c>
      <c r="LJ152" s="260">
        <f>+(IF(OR($B152=0,$C152=0,$D152=0,$DC$2&gt;$OE$1),0,IF(OR(LE152=0,LG152=0,LH152=0),0,MIN((VLOOKUP($D152,SALERYCODE,3,0))*(IF($D152=6,LH152,LG152))*((MIN((VLOOKUP($D152,SALERYCODE,5,0)),(IF($D152=6,LG152,LH152))))),MIN((VLOOKUP($D152,SALERYCODE,3,0)),(LE152+LF152))*(IF($D152=6,LH152,((MIN((VLOOKUP($D152,SALERYCODE,5,0)),LH152)))))))))/IF(AND($D152=2,'ראשי-פרטים כלליים וריכוז הוצאות'!$D$68&lt;&gt;4),1.2,1)</f>
        <v>0</v>
      </c>
      <c r="LK152" s="263"/>
      <c r="LL152" s="264"/>
      <c r="LM152" s="265"/>
      <c r="LN152" s="266"/>
      <c r="LO152" s="267">
        <f t="shared" si="249"/>
        <v>0</v>
      </c>
      <c r="LP152" s="260">
        <f>+(IF(OR($B152=0,$C152=0,$D152=0,$DC$2&gt;$OE$1),0,IF(OR(LK152=0,LM152=0,LN152=0),0,MIN((VLOOKUP($D152,SALERYCODE,3,0))*(IF($D152=6,LN152,LM152))*((MIN((VLOOKUP($D152,SALERYCODE,5,0)),(IF($D152=6,LM152,LN152))))),MIN((VLOOKUP($D152,SALERYCODE,3,0)),(LK152+LL152))*(IF($D152=6,LN152,((MIN((VLOOKUP($D152,SALERYCODE,5,0)),LN152)))))))))/IF(AND($D152=2,'ראשי-פרטים כלליים וריכוז הוצאות'!$D$68&lt;&gt;4),1.2,1)</f>
        <v>0</v>
      </c>
      <c r="LQ152" s="263"/>
      <c r="LR152" s="264"/>
      <c r="LS152" s="265"/>
      <c r="LT152" s="266"/>
      <c r="LU152" s="267">
        <f t="shared" si="250"/>
        <v>0</v>
      </c>
      <c r="LV152" s="260">
        <f>+(IF(OR($B152=0,$C152=0,$D152=0,$DC$2&gt;$OE$1),0,IF(OR(LQ152=0,LS152=0,LT152=0),0,MIN((VLOOKUP($D152,SALERYCODE,3,0))*(IF($D152=6,LT152,LS152))*((MIN((VLOOKUP($D152,SALERYCODE,5,0)),(IF($D152=6,LS152,LT152))))),MIN((VLOOKUP($D152,SALERYCODE,3,0)),(LQ152+LR152))*(IF($D152=6,LT152,((MIN((VLOOKUP($D152,SALERYCODE,5,0)),LT152)))))))))/IF(AND($D152=2,'ראשי-פרטים כלליים וריכוז הוצאות'!$D$68&lt;&gt;4),1.2,1)</f>
        <v>0</v>
      </c>
      <c r="LW152" s="263"/>
      <c r="LX152" s="264"/>
      <c r="LY152" s="265"/>
      <c r="LZ152" s="266"/>
      <c r="MA152" s="267">
        <f t="shared" si="251"/>
        <v>0</v>
      </c>
      <c r="MB152" s="260">
        <f>+(IF(OR($B152=0,$C152=0,$D152=0,$DC$2&gt;$OE$1),0,IF(OR(LW152=0,LY152=0,LZ152=0),0,MIN((VLOOKUP($D152,SALERYCODE,3,0))*(IF($D152=6,LZ152,LY152))*((MIN((VLOOKUP($D152,SALERYCODE,5,0)),(IF($D152=6,LY152,LZ152))))),MIN((VLOOKUP($D152,SALERYCODE,3,0)),(LW152+LX152))*(IF($D152=6,LZ152,((MIN((VLOOKUP($D152,SALERYCODE,5,0)),LZ152)))))))))/IF(AND($D152=2,'ראשי-פרטים כלליים וריכוז הוצאות'!$D$68&lt;&gt;4),1.2,1)</f>
        <v>0</v>
      </c>
      <c r="MC152" s="263"/>
      <c r="MD152" s="264"/>
      <c r="ME152" s="265"/>
      <c r="MF152" s="266"/>
      <c r="MG152" s="267">
        <f t="shared" si="252"/>
        <v>0</v>
      </c>
      <c r="MH152" s="260">
        <f>+(IF(OR($B152=0,$C152=0,$D152=0,$DC$2&gt;$OE$1),0,IF(OR(MC152=0,ME152=0,MF152=0),0,MIN((VLOOKUP($D152,SALERYCODE,3,0))*(IF($D152=6,MF152,ME152))*((MIN((VLOOKUP($D152,SALERYCODE,5,0)),(IF($D152=6,ME152,MF152))))),MIN((VLOOKUP($D152,SALERYCODE,3,0)),(MC152+MD152))*(IF($D152=6,MF152,((MIN((VLOOKUP($D152,SALERYCODE,5,0)),MF152)))))))))/IF(AND($D152=2,'ראשי-פרטים כלליים וריכוז הוצאות'!$D$68&lt;&gt;4),1.2,1)</f>
        <v>0</v>
      </c>
      <c r="MI152" s="263"/>
      <c r="MJ152" s="264"/>
      <c r="MK152" s="265"/>
      <c r="ML152" s="266"/>
      <c r="MM152" s="267">
        <f t="shared" si="253"/>
        <v>0</v>
      </c>
      <c r="MN152" s="260">
        <f>+(IF(OR($B152=0,$C152=0,$D152=0,$DC$2&gt;$OE$1),0,IF(OR(MI152=0,MK152=0,ML152=0),0,MIN((VLOOKUP($D152,SALERYCODE,3,0))*(IF($D152=6,ML152,MK152))*((MIN((VLOOKUP($D152,SALERYCODE,5,0)),(IF($D152=6,MK152,ML152))))),MIN((VLOOKUP($D152,SALERYCODE,3,0)),(MI152+MJ152))*(IF($D152=6,ML152,((MIN((VLOOKUP($D152,SALERYCODE,5,0)),ML152)))))))))/IF(AND($D152=2,'ראשי-פרטים כלליים וריכוז הוצאות'!$D$68&lt;&gt;4),1.2,1)</f>
        <v>0</v>
      </c>
      <c r="MO152" s="263"/>
      <c r="MP152" s="264"/>
      <c r="MQ152" s="265"/>
      <c r="MR152" s="266"/>
      <c r="MS152" s="267">
        <f t="shared" si="254"/>
        <v>0</v>
      </c>
      <c r="MT152" s="260">
        <f>+(IF(OR($B152=0,$C152=0,$D152=0,$DC$2&gt;$OE$1),0,IF(OR(MO152=0,MQ152=0,MR152=0),0,MIN((VLOOKUP($D152,SALERYCODE,3,0))*(IF($D152=6,MR152,MQ152))*((MIN((VLOOKUP($D152,SALERYCODE,5,0)),(IF($D152=6,MQ152,MR152))))),MIN((VLOOKUP($D152,SALERYCODE,3,0)),(MO152+MP152))*(IF($D152=6,MR152,((MIN((VLOOKUP($D152,SALERYCODE,5,0)),MR152)))))))))/IF(AND($D152=2,'ראשי-פרטים כלליים וריכוז הוצאות'!$D$68&lt;&gt;4),1.2,1)</f>
        <v>0</v>
      </c>
      <c r="MU152" s="263"/>
      <c r="MV152" s="264"/>
      <c r="MW152" s="265"/>
      <c r="MX152" s="266"/>
      <c r="MY152" s="267">
        <f t="shared" si="255"/>
        <v>0</v>
      </c>
      <c r="MZ152" s="260">
        <f>+(IF(OR($B152=0,$C152=0,$D152=0,$DC$2&gt;$OE$1),0,IF(OR(MU152=0,MW152=0,MX152=0),0,MIN((VLOOKUP($D152,SALERYCODE,3,0))*(IF($D152=6,MX152,MW152))*((MIN((VLOOKUP($D152,SALERYCODE,5,0)),(IF($D152=6,MW152,MX152))))),MIN((VLOOKUP($D152,SALERYCODE,3,0)),(MU152+MV152))*(IF($D152=6,MX152,((MIN((VLOOKUP($D152,SALERYCODE,5,0)),MX152)))))))))/IF(AND($D152=2,'ראשי-פרטים כלליים וריכוז הוצאות'!$D$68&lt;&gt;4),1.2,1)</f>
        <v>0</v>
      </c>
      <c r="NA152" s="263"/>
      <c r="NB152" s="264"/>
      <c r="NC152" s="265"/>
      <c r="ND152" s="266"/>
      <c r="NE152" s="267">
        <f t="shared" si="256"/>
        <v>0</v>
      </c>
      <c r="NF152" s="260">
        <f>+(IF(OR($B152=0,$C152=0,$D152=0,$DC$2&gt;$OE$1),0,IF(OR(NA152=0,NC152=0,ND152=0),0,MIN((VLOOKUP($D152,SALERYCODE,3,0))*(IF($D152=6,ND152,NC152))*((MIN((VLOOKUP($D152,SALERYCODE,5,0)),(IF($D152=6,NC152,ND152))))),MIN((VLOOKUP($D152,SALERYCODE,3,0)),(NA152+NB152))*(IF($D152=6,ND152,((MIN((VLOOKUP($D152,SALERYCODE,5,0)),ND152)))))))))/IF(AND($D152=2,'ראשי-פרטים כלליים וריכוז הוצאות'!$D$68&lt;&gt;4),1.2,1)</f>
        <v>0</v>
      </c>
      <c r="NG152" s="263"/>
      <c r="NH152" s="264"/>
      <c r="NI152" s="265"/>
      <c r="NJ152" s="266"/>
      <c r="NK152" s="267">
        <f t="shared" si="257"/>
        <v>0</v>
      </c>
      <c r="NL152" s="260">
        <f>+(IF(OR($B152=0,$C152=0,$D152=0,$DC$2&gt;$OE$1),0,IF(OR(NG152=0,NI152=0,NJ152=0),0,MIN((VLOOKUP($D152,SALERYCODE,3,0))*(IF($D152=6,NJ152,NI152))*((MIN((VLOOKUP($D152,SALERYCODE,5,0)),(IF($D152=6,NI152,NJ152))))),MIN((VLOOKUP($D152,SALERYCODE,3,0)),(NG152+NH152))*(IF($D152=6,NJ152,((MIN((VLOOKUP($D152,SALERYCODE,5,0)),NJ152)))))))))/IF(AND($D152=2,'ראשי-פרטים כלליים וריכוז הוצאות'!$D$68&lt;&gt;4),1.2,1)</f>
        <v>0</v>
      </c>
      <c r="NM152" s="263"/>
      <c r="NN152" s="264"/>
      <c r="NO152" s="265"/>
      <c r="NP152" s="266"/>
      <c r="NQ152" s="267">
        <f t="shared" si="258"/>
        <v>0</v>
      </c>
      <c r="NR152" s="260">
        <f>+(IF(OR($B152=0,$C152=0,$D152=0,$DC$2&gt;$OE$1),0,IF(OR(NM152=0,NO152=0,NP152=0),0,MIN((VLOOKUP($D152,SALERYCODE,3,0))*(IF($D152=6,NP152,NO152))*((MIN((VLOOKUP($D152,SALERYCODE,5,0)),(IF($D152=6,NO152,NP152))))),MIN((VLOOKUP($D152,SALERYCODE,3,0)),(NM152+NN152))*(IF($D152=6,NP152,((MIN((VLOOKUP($D152,SALERYCODE,5,0)),NP152)))))))))/IF(AND($D152=2,'ראשי-פרטים כלליים וריכוז הוצאות'!$D$68&lt;&gt;4),1.2,1)</f>
        <v>0</v>
      </c>
      <c r="NS152" s="263"/>
      <c r="NT152" s="264"/>
      <c r="NU152" s="265"/>
      <c r="NV152" s="266"/>
      <c r="NW152" s="267">
        <f t="shared" si="259"/>
        <v>0</v>
      </c>
      <c r="NX152" s="260">
        <f>+(IF(OR($B152=0,$C152=0,$D152=0,$DC$2&gt;$OE$1),0,IF(OR(NS152=0,NU152=0,NV152=0),0,MIN((VLOOKUP($D152,SALERYCODE,3,0))*(IF($D152=6,NV152,NU152))*((MIN((VLOOKUP($D152,SALERYCODE,5,0)),(IF($D152=6,NU152,NV152))))),MIN((VLOOKUP($D152,SALERYCODE,3,0)),(NS152+NT152))*(IF($D152=6,NV152,((MIN((VLOOKUP($D152,SALERYCODE,5,0)),NV152)))))))))/IF(AND($D152=2,'ראשי-פרטים כלליים וריכוז הוצאות'!$D$68&lt;&gt;4),1.2,1)</f>
        <v>0</v>
      </c>
      <c r="NY152" s="263"/>
      <c r="NZ152" s="264"/>
      <c r="OA152" s="265"/>
      <c r="OB152" s="266"/>
      <c r="OC152" s="267">
        <f t="shared" si="260"/>
        <v>0</v>
      </c>
      <c r="OD152" s="260">
        <f>+(IF(OR($B152=0,$C152=0,$D152=0,$DC$2&gt;$OE$1),0,IF(OR(NY152=0,OA152=0,OB152=0),0,MIN((VLOOKUP($D152,SALERYCODE,3,0))*(IF($D152=6,OB152,OA152))*((MIN((VLOOKUP($D152,SALERYCODE,5,0)),(IF($D152=6,OA152,OB152))))),MIN((VLOOKUP($D152,SALERYCODE,3,0)),(NY152+NZ152))*(IF($D152=6,OB152,((MIN((VLOOKUP($D152,SALERYCODE,5,0)),OB152)))))))))/IF(AND($D152=2,'ראשי-פרטים כלליים וריכוז הוצאות'!$D$68&lt;&gt;4),1.2,1)</f>
        <v>0</v>
      </c>
      <c r="OE152" s="275">
        <f t="shared" si="266"/>
        <v>0</v>
      </c>
      <c r="OF152" s="283">
        <f t="shared" si="267"/>
        <v>9.9999999999999995E-7</v>
      </c>
      <c r="OG152" s="276">
        <f t="shared" si="268"/>
        <v>0</v>
      </c>
      <c r="OH152" s="275">
        <f t="shared" si="269"/>
        <v>0</v>
      </c>
      <c r="OI152" s="275">
        <v>0</v>
      </c>
      <c r="OJ152" s="258">
        <f t="shared" si="270"/>
        <v>0</v>
      </c>
      <c r="OK152" s="284"/>
      <c r="OL152" s="116">
        <f>MIN(OJ152+OK152*OF152*OE152/$OL$1/IF(AND($D152=2,'ראשי-פרטים כלליים וריכוז הוצאות'!$D$68&lt;&gt;4),1.2,1),IF($D152&gt;0,VLOOKUP($D152,SALERYCODE,3,0)*12*OG152,0))</f>
        <v>0</v>
      </c>
      <c r="OM152" s="95">
        <f t="shared" si="261"/>
        <v>0</v>
      </c>
      <c r="ON152" s="11">
        <f t="shared" si="262"/>
        <v>0</v>
      </c>
      <c r="OO152" s="11">
        <f t="shared" si="263"/>
        <v>0</v>
      </c>
      <c r="OP152" s="22">
        <f t="shared" si="264"/>
        <v>0</v>
      </c>
      <c r="OQ152" s="11">
        <f t="shared" si="265"/>
        <v>0</v>
      </c>
      <c r="OR152" s="11" t="e">
        <f>#REF!</f>
        <v>#REF!</v>
      </c>
      <c r="OS152" s="35" t="e">
        <f>#REF!-OP152</f>
        <v>#REF!</v>
      </c>
      <c r="OT152" s="35" t="e">
        <f>OS152-#REF!</f>
        <v>#REF!</v>
      </c>
      <c r="OU152" s="43" t="e">
        <f>IF(AND(OP152&gt;0,(OS152=#REF!-OP152)),"מועסק פחות מ-10% מזמנו במופ","")</f>
        <v>#REF!</v>
      </c>
    </row>
    <row r="153" spans="1:411" ht="24" hidden="1" customHeight="1" outlineLevel="1" x14ac:dyDescent="0.2">
      <c r="A153" s="282">
        <v>150</v>
      </c>
      <c r="B153" s="269"/>
      <c r="C153" s="270"/>
      <c r="D153" s="271"/>
      <c r="E153" s="263"/>
      <c r="F153" s="264"/>
      <c r="G153" s="265"/>
      <c r="H153" s="266"/>
      <c r="I153" s="267">
        <f t="shared" si="196"/>
        <v>0</v>
      </c>
      <c r="J153" s="260">
        <f>(IF(OR($B153=0,$C153=0,$D153=0,$E$2&gt;$OE$1),0,IF(OR($E153=0,$G153=0,$H153=0),0,MIN((VLOOKUP($D153,SALERYCODE,3,0))*(IF($D153=6,$H153,$G153))*((MIN((VLOOKUP($D153,SALERYCODE,5,0)),(IF($D153=6,$G153,$H153))))),MIN((VLOOKUP($D153,SALERYCODE,3,0)),($E153+$F153))*(IF($D153=6,$H153,((MIN((VLOOKUP($D153,SALERYCODE,5,0)),$H153)))))))))/IF(AND($D153=2,'ראשי-פרטים כלליים וריכוז הוצאות'!$D$68&lt;&gt;4),1.2,1)</f>
        <v>0</v>
      </c>
      <c r="K153" s="263"/>
      <c r="L153" s="264"/>
      <c r="M153" s="265"/>
      <c r="N153" s="266"/>
      <c r="O153" s="267">
        <f t="shared" si="197"/>
        <v>0</v>
      </c>
      <c r="P153" s="260">
        <f>+(IF(OR($B153=0,$C153=0,$D153=0,$K$2&gt;$OE$1),0,IF(OR($K153=0,$M153=0,$N153=0),0,MIN((VLOOKUP($D153,SALERYCODE,3,0))*(IF($D153=6,$N153,$M153))*((MIN((VLOOKUP($D153,SALERYCODE,5,0)),(IF($D153=6,$M153,$N153))))),MIN((VLOOKUP($D153,SALERYCODE,3,0)),($K153+$L153))*(IF($D153=6,$N153,((MIN((VLOOKUP($D153,SALERYCODE,5,0)),$N153)))))))))/IF(AND($D153=2,'ראשי-פרטים כלליים וריכוז הוצאות'!$D$68&lt;&gt;4),1.2,1)</f>
        <v>0</v>
      </c>
      <c r="Q153" s="263"/>
      <c r="R153" s="264"/>
      <c r="S153" s="265"/>
      <c r="T153" s="266"/>
      <c r="U153" s="267">
        <f t="shared" si="198"/>
        <v>0</v>
      </c>
      <c r="V153" s="260">
        <f>+(IF(OR($B153=0,$C153=0,$D153=0,$Q$2&gt;$OE$1),0,IF(OR(Q153=0,S153=0,T153=0),0,MIN((VLOOKUP($D153,SALERYCODE,3,0))*(IF($D153=6,T153,S153))*((MIN((VLOOKUP($D153,SALERYCODE,5,0)),(IF($D153=6,S153,T153))))),MIN((VLOOKUP($D153,SALERYCODE,3,0)),(Q153+R153))*(IF($D153=6,T153,((MIN((VLOOKUP($D153,SALERYCODE,5,0)),T153)))))))))/IF(AND($D153=2,'ראשי-פרטים כלליים וריכוז הוצאות'!$D$68&lt;&gt;4),1.2,1)</f>
        <v>0</v>
      </c>
      <c r="W153" s="263"/>
      <c r="X153" s="264"/>
      <c r="Y153" s="265"/>
      <c r="Z153" s="266"/>
      <c r="AA153" s="267">
        <f t="shared" si="199"/>
        <v>0</v>
      </c>
      <c r="AB153" s="260">
        <f>+(IF(OR($B153=0,$C153=0,$D153=0,$W$2&gt;$OE$1),0,IF(OR(W153=0,Y153=0,Z153=0),0,MIN((VLOOKUP($D153,SALERYCODE,3,0))*(IF($D153=6,Z153,Y153))*((MIN((VLOOKUP($D153,SALERYCODE,5,0)),(IF($D153=6,Y153,Z153))))),MIN((VLOOKUP($D153,SALERYCODE,3,0)),(W153+X153))*(IF($D153=6,Z153,((MIN((VLOOKUP($D153,SALERYCODE,5,0)),Z153)))))))))/IF(AND($D153=2,'ראשי-פרטים כלליים וריכוז הוצאות'!$D$68&lt;&gt;4),1.2,1)</f>
        <v>0</v>
      </c>
      <c r="AC153" s="263"/>
      <c r="AD153" s="264"/>
      <c r="AE153" s="265"/>
      <c r="AF153" s="266"/>
      <c r="AG153" s="267">
        <f t="shared" si="200"/>
        <v>0</v>
      </c>
      <c r="AH153" s="260">
        <f>+(IF(OR($B153=0,$C153=0,$D153=0,$AC$2&gt;$OE$1),0,IF(OR(AC153=0,AE153=0,AF153=0),0,MIN((VLOOKUP($D153,SALERYCODE,3,0))*(IF($D153=6,AF153,AE153))*((MIN((VLOOKUP($D153,SALERYCODE,5,0)),(IF($D153=6,AE153,AF153))))),MIN((VLOOKUP($D153,SALERYCODE,3,0)),(AC153+AD153))*(IF($D153=6,AF153,((MIN((VLOOKUP($D153,SALERYCODE,5,0)),AF153)))))))))/IF(AND($D153=2,'ראשי-פרטים כלליים וריכוז הוצאות'!$D$68&lt;&gt;4),1.2,1)</f>
        <v>0</v>
      </c>
      <c r="AI153" s="263"/>
      <c r="AJ153" s="264"/>
      <c r="AK153" s="265"/>
      <c r="AL153" s="266"/>
      <c r="AM153" s="267">
        <f t="shared" si="201"/>
        <v>0</v>
      </c>
      <c r="AN153" s="260">
        <f>+(IF(OR($B153=0,$C153=0,$D153=0,$AI$2&gt;$OE$1),0,IF(OR(AI153=0,AK153=0,AL153=0),0,MIN((VLOOKUP($D153,SALERYCODE,3,0))*(IF($D153=6,AL153,AK153))*((MIN((VLOOKUP($D153,SALERYCODE,5,0)),(IF($D153=6,AK153,AL153))))),MIN((VLOOKUP($D153,SALERYCODE,3,0)),(AI153+AJ153))*(IF($D153=6,AL153,((MIN((VLOOKUP($D153,SALERYCODE,5,0)),AL153)))))))))/IF(AND($D153=2,'ראשי-פרטים כלליים וריכוז הוצאות'!$D$68&lt;&gt;4),1.2,1)</f>
        <v>0</v>
      </c>
      <c r="AO153" s="263"/>
      <c r="AP153" s="264"/>
      <c r="AQ153" s="265"/>
      <c r="AR153" s="266"/>
      <c r="AS153" s="267">
        <f t="shared" si="202"/>
        <v>0</v>
      </c>
      <c r="AT153" s="260">
        <f>+(IF(OR($B153=0,$C153=0,$D153=0,$AO$2&gt;$OE$1),0,IF(OR(AO153=0,AQ153=0,AR153=0),0,MIN((VLOOKUP($D153,SALERYCODE,3,0))*(IF($D153=6,AR153,AQ153))*((MIN((VLOOKUP($D153,SALERYCODE,5,0)),(IF($D153=6,AQ153,AR153))))),MIN((VLOOKUP($D153,SALERYCODE,3,0)),(AO153+AP153))*(IF($D153=6,AR153,((MIN((VLOOKUP($D153,SALERYCODE,5,0)),AR153)))))))))/IF(AND($D153=2,'ראשי-פרטים כלליים וריכוז הוצאות'!$D$68&lt;&gt;4),1.2,1)</f>
        <v>0</v>
      </c>
      <c r="AU153" s="263"/>
      <c r="AV153" s="264"/>
      <c r="AW153" s="265"/>
      <c r="AX153" s="266"/>
      <c r="AY153" s="267">
        <f t="shared" si="203"/>
        <v>0</v>
      </c>
      <c r="AZ153" s="260">
        <f>+(IF(OR($B153=0,$C153=0,$D153=0,$AU$2&gt;$OE$1),0,IF(OR(AU153=0,AW153=0,AX153=0),0,MIN((VLOOKUP($D153,SALERYCODE,3,0))*(IF($D153=6,AX153,AW153))*((MIN((VLOOKUP($D153,SALERYCODE,5,0)),(IF($D153=6,AW153,AX153))))),MIN((VLOOKUP($D153,SALERYCODE,3,0)),(AU153+AV153))*(IF($D153=6,AX153,((MIN((VLOOKUP($D153,SALERYCODE,5,0)),AX153)))))))))/IF(AND($D153=2,'ראשי-פרטים כלליים וריכוז הוצאות'!$D$68&lt;&gt;4),1.2,1)</f>
        <v>0</v>
      </c>
      <c r="BA153" s="263"/>
      <c r="BB153" s="264"/>
      <c r="BC153" s="265"/>
      <c r="BD153" s="266"/>
      <c r="BE153" s="267">
        <f t="shared" si="204"/>
        <v>0</v>
      </c>
      <c r="BF153" s="260">
        <f>+(IF(OR($B153=0,$C153=0,$D153=0,$BA$2&gt;$OE$1),0,IF(OR(BA153=0,BC153=0,BD153=0),0,MIN((VLOOKUP($D153,SALERYCODE,3,0))*(IF($D153=6,BD153,BC153))*((MIN((VLOOKUP($D153,SALERYCODE,5,0)),(IF($D153=6,BC153,BD153))))),MIN((VLOOKUP($D153,SALERYCODE,3,0)),(BA153+BB153))*(IF($D153=6,BD153,((MIN((VLOOKUP($D153,SALERYCODE,5,0)),BD153)))))))))/IF(AND($D153=2,'ראשי-פרטים כלליים וריכוז הוצאות'!$D$68&lt;&gt;4),1.2,1)</f>
        <v>0</v>
      </c>
      <c r="BG153" s="263"/>
      <c r="BH153" s="264"/>
      <c r="BI153" s="265"/>
      <c r="BJ153" s="266"/>
      <c r="BK153" s="267">
        <f t="shared" si="205"/>
        <v>0</v>
      </c>
      <c r="BL153" s="260">
        <f>+(IF(OR($B153=0,$C153=0,$D153=0,$BG$2&gt;$OE$1),0,IF(OR(BG153=0,BI153=0,BJ153=0),0,MIN((VLOOKUP($D153,SALERYCODE,3,0))*(IF($D153=6,BJ153,BI153))*((MIN((VLOOKUP($D153,SALERYCODE,5,0)),(IF($D153=6,BI153,BJ153))))),MIN((VLOOKUP($D153,SALERYCODE,3,0)),(BG153+BH153))*(IF($D153=6,BJ153,((MIN((VLOOKUP($D153,SALERYCODE,5,0)),BJ153)))))))))/IF(AND($D153=2,'ראשי-פרטים כלליים וריכוז הוצאות'!$D$68&lt;&gt;4),1.2,1)</f>
        <v>0</v>
      </c>
      <c r="BM153" s="263"/>
      <c r="BN153" s="264"/>
      <c r="BO153" s="265"/>
      <c r="BP153" s="266"/>
      <c r="BQ153" s="267">
        <f t="shared" si="206"/>
        <v>0</v>
      </c>
      <c r="BR153" s="260">
        <f>+(IF(OR($B153=0,$C153=0,$D153=0,$BM$2&gt;$OE$1),0,IF(OR(BM153=0,BO153=0,BP153=0),0,MIN((VLOOKUP($D153,SALERYCODE,3,0))*(IF($D153=6,BP153,BO153))*((MIN((VLOOKUP($D153,SALERYCODE,5,0)),(IF($D153=6,BO153,BP153))))),MIN((VLOOKUP($D153,SALERYCODE,3,0)),(BM153+BN153))*(IF($D153=6,BP153,((MIN((VLOOKUP($D153,SALERYCODE,5,0)),BP153)))))))))/IF(AND($D153=2,'ראשי-פרטים כלליים וריכוז הוצאות'!$D$68&lt;&gt;4),1.2,1)</f>
        <v>0</v>
      </c>
      <c r="BS153" s="263"/>
      <c r="BT153" s="264"/>
      <c r="BU153" s="265"/>
      <c r="BV153" s="266"/>
      <c r="BW153" s="267">
        <f t="shared" si="207"/>
        <v>0</v>
      </c>
      <c r="BX153" s="260">
        <f>+(IF(OR($B153=0,$C153=0,$D153=0,$BS$2&gt;$OE$1),0,IF(OR(BS153=0,BU153=0,BV153=0),0,MIN((VLOOKUP($D153,SALERYCODE,3,0))*(IF($D153=6,BV153,BU153))*((MIN((VLOOKUP($D153,SALERYCODE,5,0)),(IF($D153=6,BU153,BV153))))),MIN((VLOOKUP($D153,SALERYCODE,3,0)),(BS153+BT153))*(IF($D153=6,BV153,((MIN((VLOOKUP($D153,SALERYCODE,5,0)),BV153)))))))))/IF(AND($D153=2,'ראשי-פרטים כלליים וריכוז הוצאות'!$D$68&lt;&gt;4),1.2,1)</f>
        <v>0</v>
      </c>
      <c r="BY153" s="263"/>
      <c r="BZ153" s="264"/>
      <c r="CA153" s="265"/>
      <c r="CB153" s="266"/>
      <c r="CC153" s="267">
        <f t="shared" si="208"/>
        <v>0</v>
      </c>
      <c r="CD153" s="260">
        <f>+(IF(OR($B153=0,$C153=0,$D153=0,$BY$2&gt;$OE$1),0,IF(OR(BY153=0,CA153=0,CB153=0),0,MIN((VLOOKUP($D153,SALERYCODE,3,0))*(IF($D153=6,CB153,CA153))*((MIN((VLOOKUP($D153,SALERYCODE,5,0)),(IF($D153=6,CA153,CB153))))),MIN((VLOOKUP($D153,SALERYCODE,3,0)),(BY153+BZ153))*(IF($D153=6,CB153,((MIN((VLOOKUP($D153,SALERYCODE,5,0)),CB153)))))))))/IF(AND($D153=2,'ראשי-פרטים כלליים וריכוז הוצאות'!$D$68&lt;&gt;4),1.2,1)</f>
        <v>0</v>
      </c>
      <c r="CE153" s="263"/>
      <c r="CF153" s="264"/>
      <c r="CG153" s="265"/>
      <c r="CH153" s="266"/>
      <c r="CI153" s="267">
        <f t="shared" si="209"/>
        <v>0</v>
      </c>
      <c r="CJ153" s="260">
        <f>+(IF(OR($B153=0,$C153=0,$D153=0,$CE$2&gt;$OE$1),0,IF(OR(CE153=0,CG153=0,CH153=0),0,MIN((VLOOKUP($D153,SALERYCODE,3,0))*(IF($D153=6,CH153,CG153))*((MIN((VLOOKUP($D153,SALERYCODE,5,0)),(IF($D153=6,CG153,CH153))))),MIN((VLOOKUP($D153,SALERYCODE,3,0)),(CE153+CF153))*(IF($D153=6,CH153,((MIN((VLOOKUP($D153,SALERYCODE,5,0)),CH153)))))))))/IF(AND($D153=2,'ראשי-פרטים כלליים וריכוז הוצאות'!$D$68&lt;&gt;4),1.2,1)</f>
        <v>0</v>
      </c>
      <c r="CK153" s="263"/>
      <c r="CL153" s="264"/>
      <c r="CM153" s="265"/>
      <c r="CN153" s="266"/>
      <c r="CO153" s="267">
        <f t="shared" si="210"/>
        <v>0</v>
      </c>
      <c r="CP153" s="260">
        <f>+(IF(OR($B153=0,$C153=0,$D153=0,$CK$2&gt;$OE$1),0,IF(OR(CK153=0,CM153=0,CN153=0),0,MIN((VLOOKUP($D153,SALERYCODE,3,0))*(IF($D153=6,CN153,CM153))*((MIN((VLOOKUP($D153,SALERYCODE,5,0)),(IF($D153=6,CM153,CN153))))),MIN((VLOOKUP($D153,SALERYCODE,3,0)),(CK153+CL153))*(IF($D153=6,CN153,((MIN((VLOOKUP($D153,SALERYCODE,5,0)),CN153)))))))))/IF(AND($D153=2,'ראשי-פרטים כלליים וריכוז הוצאות'!$D$68&lt;&gt;4),1.2,1)</f>
        <v>0</v>
      </c>
      <c r="CQ153" s="263"/>
      <c r="CR153" s="264"/>
      <c r="CS153" s="265"/>
      <c r="CT153" s="266"/>
      <c r="CU153" s="267">
        <f t="shared" si="211"/>
        <v>0</v>
      </c>
      <c r="CV153" s="260">
        <f>+(IF(OR($B153=0,$C153=0,$D153=0,$CQ$2&gt;$OE$1),0,IF(OR(CQ153=0,CS153=0,CT153=0),0,MIN((VLOOKUP($D153,SALERYCODE,3,0))*(IF($D153=6,CT153,CS153))*((MIN((VLOOKUP($D153,SALERYCODE,5,0)),(IF($D153=6,CS153,CT153))))),MIN((VLOOKUP($D153,SALERYCODE,3,0)),(CQ153+CR153))*(IF($D153=6,CT153,((MIN((VLOOKUP($D153,SALERYCODE,5,0)),CT153)))))))))/IF(AND($D153=2,'ראשי-פרטים כלליים וריכוז הוצאות'!$D$68&lt;&gt;4),1.2,1)</f>
        <v>0</v>
      </c>
      <c r="CW153" s="263"/>
      <c r="CX153" s="264"/>
      <c r="CY153" s="265"/>
      <c r="CZ153" s="266"/>
      <c r="DA153" s="267">
        <f t="shared" si="212"/>
        <v>0</v>
      </c>
      <c r="DB153" s="260">
        <f>+(IF(OR($B153=0,$C153=0,$D153=0,$CW$2&gt;$OE$1),0,IF(OR(CW153=0,CY153=0,CZ153=0),0,MIN((VLOOKUP($D153,SALERYCODE,3,0))*(IF($D153=6,CZ153,CY153))*((MIN((VLOOKUP($D153,SALERYCODE,5,0)),(IF($D153=6,CY153,CZ153))))),MIN((VLOOKUP($D153,SALERYCODE,3,0)),(CW153+CX153))*(IF($D153=6,CZ153,((MIN((VLOOKUP($D153,SALERYCODE,5,0)),CZ153)))))))))/IF(AND($D153=2,'ראשי-פרטים כלליים וריכוז הוצאות'!$D$68&lt;&gt;4),1.2,1)</f>
        <v>0</v>
      </c>
      <c r="DC153" s="263"/>
      <c r="DD153" s="264"/>
      <c r="DE153" s="265"/>
      <c r="DF153" s="266"/>
      <c r="DG153" s="267">
        <f t="shared" si="213"/>
        <v>0</v>
      </c>
      <c r="DH153" s="260">
        <f>+(IF(OR($B153=0,$C153=0,$D153=0,$DC$2&gt;$OE$1),0,IF(OR(DC153=0,DE153=0,DF153=0),0,MIN((VLOOKUP($D153,SALERYCODE,3,0))*(IF($D153=6,DF153,DE153))*((MIN((VLOOKUP($D153,SALERYCODE,5,0)),(IF($D153=6,DE153,DF153))))),MIN((VLOOKUP($D153,SALERYCODE,3,0)),(DC153+DD153))*(IF($D153=6,DF153,((MIN((VLOOKUP($D153,SALERYCODE,5,0)),DF153)))))))))/IF(AND($D153=2,'ראשי-פרטים כלליים וריכוז הוצאות'!$D$68&lt;&gt;4),1.2,1)</f>
        <v>0</v>
      </c>
      <c r="DI153" s="263"/>
      <c r="DJ153" s="264"/>
      <c r="DK153" s="265"/>
      <c r="DL153" s="266"/>
      <c r="DM153" s="267">
        <f t="shared" si="214"/>
        <v>0</v>
      </c>
      <c r="DN153" s="260">
        <f>+(IF(OR($B153=0,$C153=0,$D153=0,$DC$2&gt;$OE$1),0,IF(OR(DI153=0,DK153=0,DL153=0),0,MIN((VLOOKUP($D153,SALERYCODE,3,0))*(IF($D153=6,DL153,DK153))*((MIN((VLOOKUP($D153,SALERYCODE,5,0)),(IF($D153=6,DK153,DL153))))),MIN((VLOOKUP($D153,SALERYCODE,3,0)),(DI153+DJ153))*(IF($D153=6,DL153,((MIN((VLOOKUP($D153,SALERYCODE,5,0)),DL153)))))))))/IF(AND($D153=2,'ראשי-פרטים כלליים וריכוז הוצאות'!$D$68&lt;&gt;4),1.2,1)</f>
        <v>0</v>
      </c>
      <c r="DO153" s="263"/>
      <c r="DP153" s="264"/>
      <c r="DQ153" s="265"/>
      <c r="DR153" s="266"/>
      <c r="DS153" s="267">
        <f t="shared" si="215"/>
        <v>0</v>
      </c>
      <c r="DT153" s="260">
        <f>+(IF(OR($B153=0,$C153=0,$D153=0,$DC$2&gt;$OE$1),0,IF(OR(DO153=0,DQ153=0,DR153=0),0,MIN((VLOOKUP($D153,SALERYCODE,3,0))*(IF($D153=6,DR153,DQ153))*((MIN((VLOOKUP($D153,SALERYCODE,5,0)),(IF($D153=6,DQ153,DR153))))),MIN((VLOOKUP($D153,SALERYCODE,3,0)),(DO153+DP153))*(IF($D153=6,DR153,((MIN((VLOOKUP($D153,SALERYCODE,5,0)),DR153)))))))))/IF(AND($D153=2,'ראשי-פרטים כלליים וריכוז הוצאות'!$D$68&lt;&gt;4),1.2,1)</f>
        <v>0</v>
      </c>
      <c r="DU153" s="263"/>
      <c r="DV153" s="264"/>
      <c r="DW153" s="265"/>
      <c r="DX153" s="266"/>
      <c r="DY153" s="267">
        <f t="shared" si="216"/>
        <v>0</v>
      </c>
      <c r="DZ153" s="260">
        <f>+(IF(OR($B153=0,$C153=0,$D153=0,$DC$2&gt;$OE$1),0,IF(OR(DU153=0,DW153=0,DX153=0),0,MIN((VLOOKUP($D153,SALERYCODE,3,0))*(IF($D153=6,DX153,DW153))*((MIN((VLOOKUP($D153,SALERYCODE,5,0)),(IF($D153=6,DW153,DX153))))),MIN((VLOOKUP($D153,SALERYCODE,3,0)),(DU153+DV153))*(IF($D153=6,DX153,((MIN((VLOOKUP($D153,SALERYCODE,5,0)),DX153)))))))))/IF(AND($D153=2,'ראשי-פרטים כלליים וריכוז הוצאות'!$D$68&lt;&gt;4),1.2,1)</f>
        <v>0</v>
      </c>
      <c r="EA153" s="263"/>
      <c r="EB153" s="264"/>
      <c r="EC153" s="265"/>
      <c r="ED153" s="266"/>
      <c r="EE153" s="267">
        <f t="shared" si="217"/>
        <v>0</v>
      </c>
      <c r="EF153" s="260">
        <f>+(IF(OR($B153=0,$C153=0,$D153=0,$DC$2&gt;$OE$1),0,IF(OR(EA153=0,EC153=0,ED153=0),0,MIN((VLOOKUP($D153,SALERYCODE,3,0))*(IF($D153=6,ED153,EC153))*((MIN((VLOOKUP($D153,SALERYCODE,5,0)),(IF($D153=6,EC153,ED153))))),MIN((VLOOKUP($D153,SALERYCODE,3,0)),(EA153+EB153))*(IF($D153=6,ED153,((MIN((VLOOKUP($D153,SALERYCODE,5,0)),ED153)))))))))/IF(AND($D153=2,'ראשי-פרטים כלליים וריכוז הוצאות'!$D$68&lt;&gt;4),1.2,1)</f>
        <v>0</v>
      </c>
      <c r="EG153" s="263"/>
      <c r="EH153" s="264"/>
      <c r="EI153" s="265"/>
      <c r="EJ153" s="266"/>
      <c r="EK153" s="267">
        <f t="shared" si="218"/>
        <v>0</v>
      </c>
      <c r="EL153" s="260">
        <f>+(IF(OR($B153=0,$C153=0,$D153=0,$DC$2&gt;$OE$1),0,IF(OR(EG153=0,EI153=0,EJ153=0),0,MIN((VLOOKUP($D153,SALERYCODE,3,0))*(IF($D153=6,EJ153,EI153))*((MIN((VLOOKUP($D153,SALERYCODE,5,0)),(IF($D153=6,EI153,EJ153))))),MIN((VLOOKUP($D153,SALERYCODE,3,0)),(EG153+EH153))*(IF($D153=6,EJ153,((MIN((VLOOKUP($D153,SALERYCODE,5,0)),EJ153)))))))))/IF(AND($D153=2,'ראשי-פרטים כלליים וריכוז הוצאות'!$D$68&lt;&gt;4),1.2,1)</f>
        <v>0</v>
      </c>
      <c r="EM153" s="263"/>
      <c r="EN153" s="264"/>
      <c r="EO153" s="265"/>
      <c r="EP153" s="266"/>
      <c r="EQ153" s="267">
        <f t="shared" si="219"/>
        <v>0</v>
      </c>
      <c r="ER153" s="260">
        <f>+(IF(OR($B153=0,$C153=0,$D153=0,$DC$2&gt;$OE$1),0,IF(OR(EM153=0,EO153=0,EP153=0),0,MIN((VLOOKUP($D153,SALERYCODE,3,0))*(IF($D153=6,EP153,EO153))*((MIN((VLOOKUP($D153,SALERYCODE,5,0)),(IF($D153=6,EO153,EP153))))),MIN((VLOOKUP($D153,SALERYCODE,3,0)),(EM153+EN153))*(IF($D153=6,EP153,((MIN((VLOOKUP($D153,SALERYCODE,5,0)),EP153)))))))))/IF(AND($D153=2,'ראשי-פרטים כלליים וריכוז הוצאות'!$D$68&lt;&gt;4),1.2,1)</f>
        <v>0</v>
      </c>
      <c r="ES153" s="263"/>
      <c r="ET153" s="264"/>
      <c r="EU153" s="265"/>
      <c r="EV153" s="266"/>
      <c r="EW153" s="267">
        <f t="shared" si="220"/>
        <v>0</v>
      </c>
      <c r="EX153" s="260">
        <f>+(IF(OR($B153=0,$C153=0,$D153=0,$DC$2&gt;$OE$1),0,IF(OR(ES153=0,EU153=0,EV153=0),0,MIN((VLOOKUP($D153,SALERYCODE,3,0))*(IF($D153=6,EV153,EU153))*((MIN((VLOOKUP($D153,SALERYCODE,5,0)),(IF($D153=6,EU153,EV153))))),MIN((VLOOKUP($D153,SALERYCODE,3,0)),(ES153+ET153))*(IF($D153=6,EV153,((MIN((VLOOKUP($D153,SALERYCODE,5,0)),EV153)))))))))/IF(AND($D153=2,'ראשי-פרטים כלליים וריכוז הוצאות'!$D$68&lt;&gt;4),1.2,1)</f>
        <v>0</v>
      </c>
      <c r="EY153" s="263"/>
      <c r="EZ153" s="264"/>
      <c r="FA153" s="265"/>
      <c r="FB153" s="266"/>
      <c r="FC153" s="267">
        <f t="shared" si="221"/>
        <v>0</v>
      </c>
      <c r="FD153" s="260">
        <f>+(IF(OR($B153=0,$C153=0,$D153=0,$DC$2&gt;$OE$1),0,IF(OR(EY153=0,FA153=0,FB153=0),0,MIN((VLOOKUP($D153,SALERYCODE,3,0))*(IF($D153=6,FB153,FA153))*((MIN((VLOOKUP($D153,SALERYCODE,5,0)),(IF($D153=6,FA153,FB153))))),MIN((VLOOKUP($D153,SALERYCODE,3,0)),(EY153+EZ153))*(IF($D153=6,FB153,((MIN((VLOOKUP($D153,SALERYCODE,5,0)),FB153)))))))))/IF(AND($D153=2,'ראשי-פרטים כלליים וריכוז הוצאות'!$D$68&lt;&gt;4),1.2,1)</f>
        <v>0</v>
      </c>
      <c r="FE153" s="263"/>
      <c r="FF153" s="264"/>
      <c r="FG153" s="265"/>
      <c r="FH153" s="266"/>
      <c r="FI153" s="267">
        <f t="shared" si="222"/>
        <v>0</v>
      </c>
      <c r="FJ153" s="260">
        <f>+(IF(OR($B153=0,$C153=0,$D153=0,$DC$2&gt;$OE$1),0,IF(OR(FE153=0,FG153=0,FH153=0),0,MIN((VLOOKUP($D153,SALERYCODE,3,0))*(IF($D153=6,FH153,FG153))*((MIN((VLOOKUP($D153,SALERYCODE,5,0)),(IF($D153=6,FG153,FH153))))),MIN((VLOOKUP($D153,SALERYCODE,3,0)),(FE153+FF153))*(IF($D153=6,FH153,((MIN((VLOOKUP($D153,SALERYCODE,5,0)),FH153)))))))))/IF(AND($D153=2,'ראשי-פרטים כלליים וריכוז הוצאות'!$D$68&lt;&gt;4),1.2,1)</f>
        <v>0</v>
      </c>
      <c r="FK153" s="263"/>
      <c r="FL153" s="264"/>
      <c r="FM153" s="265"/>
      <c r="FN153" s="266"/>
      <c r="FO153" s="267">
        <f t="shared" si="223"/>
        <v>0</v>
      </c>
      <c r="FP153" s="260">
        <f>+(IF(OR($B153=0,$C153=0,$D153=0,$DC$2&gt;$OE$1),0,IF(OR(FK153=0,FM153=0,FN153=0),0,MIN((VLOOKUP($D153,SALERYCODE,3,0))*(IF($D153=6,FN153,FM153))*((MIN((VLOOKUP($D153,SALERYCODE,5,0)),(IF($D153=6,FM153,FN153))))),MIN((VLOOKUP($D153,SALERYCODE,3,0)),(FK153+FL153))*(IF($D153=6,FN153,((MIN((VLOOKUP($D153,SALERYCODE,5,0)),FN153)))))))))/IF(AND($D153=2,'ראשי-פרטים כלליים וריכוז הוצאות'!$D$68&lt;&gt;4),1.2,1)</f>
        <v>0</v>
      </c>
      <c r="FQ153" s="263"/>
      <c r="FR153" s="264"/>
      <c r="FS153" s="265"/>
      <c r="FT153" s="266"/>
      <c r="FU153" s="267">
        <f t="shared" si="224"/>
        <v>0</v>
      </c>
      <c r="FV153" s="260">
        <f>+(IF(OR($B153=0,$C153=0,$D153=0,$DC$2&gt;$OE$1),0,IF(OR(FQ153=0,FS153=0,FT153=0),0,MIN((VLOOKUP($D153,SALERYCODE,3,0))*(IF($D153=6,FT153,FS153))*((MIN((VLOOKUP($D153,SALERYCODE,5,0)),(IF($D153=6,FS153,FT153))))),MIN((VLOOKUP($D153,SALERYCODE,3,0)),(FQ153+FR153))*(IF($D153=6,FT153,((MIN((VLOOKUP($D153,SALERYCODE,5,0)),FT153)))))))))/IF(AND($D153=2,'ראשי-פרטים כלליים וריכוז הוצאות'!$D$68&lt;&gt;4),1.2,1)</f>
        <v>0</v>
      </c>
      <c r="FW153" s="263"/>
      <c r="FX153" s="264"/>
      <c r="FY153" s="265"/>
      <c r="FZ153" s="266"/>
      <c r="GA153" s="267">
        <f t="shared" si="225"/>
        <v>0</v>
      </c>
      <c r="GB153" s="260">
        <f>+(IF(OR($B153=0,$C153=0,$D153=0,$DC$2&gt;$OE$1),0,IF(OR(FW153=0,FY153=0,FZ153=0),0,MIN((VLOOKUP($D153,SALERYCODE,3,0))*(IF($D153=6,FZ153,FY153))*((MIN((VLOOKUP($D153,SALERYCODE,5,0)),(IF($D153=6,FY153,FZ153))))),MIN((VLOOKUP($D153,SALERYCODE,3,0)),(FW153+FX153))*(IF($D153=6,FZ153,((MIN((VLOOKUP($D153,SALERYCODE,5,0)),FZ153)))))))))/IF(AND($D153=2,'ראשי-פרטים כלליים וריכוז הוצאות'!$D$68&lt;&gt;4),1.2,1)</f>
        <v>0</v>
      </c>
      <c r="GC153" s="263"/>
      <c r="GD153" s="264"/>
      <c r="GE153" s="265"/>
      <c r="GF153" s="266"/>
      <c r="GG153" s="267">
        <f t="shared" si="226"/>
        <v>0</v>
      </c>
      <c r="GH153" s="260">
        <f>+(IF(OR($B153=0,$C153=0,$D153=0,$DC$2&gt;$OE$1),0,IF(OR(GC153=0,GE153=0,GF153=0),0,MIN((VLOOKUP($D153,SALERYCODE,3,0))*(IF($D153=6,GF153,GE153))*((MIN((VLOOKUP($D153,SALERYCODE,5,0)),(IF($D153=6,GE153,GF153))))),MIN((VLOOKUP($D153,SALERYCODE,3,0)),(GC153+GD153))*(IF($D153=6,GF153,((MIN((VLOOKUP($D153,SALERYCODE,5,0)),GF153)))))))))/IF(AND($D153=2,'ראשי-פרטים כלליים וריכוז הוצאות'!$D$68&lt;&gt;4),1.2,1)</f>
        <v>0</v>
      </c>
      <c r="GI153" s="263"/>
      <c r="GJ153" s="264"/>
      <c r="GK153" s="265"/>
      <c r="GL153" s="266"/>
      <c r="GM153" s="267">
        <f t="shared" si="227"/>
        <v>0</v>
      </c>
      <c r="GN153" s="260">
        <f>+(IF(OR($B153=0,$C153=0,$D153=0,$DC$2&gt;$OE$1),0,IF(OR(GI153=0,GK153=0,GL153=0),0,MIN((VLOOKUP($D153,SALERYCODE,3,0))*(IF($D153=6,GL153,GK153))*((MIN((VLOOKUP($D153,SALERYCODE,5,0)),(IF($D153=6,GK153,GL153))))),MIN((VLOOKUP($D153,SALERYCODE,3,0)),(GI153+GJ153))*(IF($D153=6,GL153,((MIN((VLOOKUP($D153,SALERYCODE,5,0)),GL153)))))))))/IF(AND($D153=2,'ראשי-פרטים כלליים וריכוז הוצאות'!$D$68&lt;&gt;4),1.2,1)</f>
        <v>0</v>
      </c>
      <c r="GO153" s="263"/>
      <c r="GP153" s="264"/>
      <c r="GQ153" s="265"/>
      <c r="GR153" s="266"/>
      <c r="GS153" s="267">
        <f t="shared" si="228"/>
        <v>0</v>
      </c>
      <c r="GT153" s="260">
        <f>+(IF(OR($B153=0,$C153=0,$D153=0,$DC$2&gt;$OE$1),0,IF(OR(GO153=0,GQ153=0,GR153=0),0,MIN((VLOOKUP($D153,SALERYCODE,3,0))*(IF($D153=6,GR153,GQ153))*((MIN((VLOOKUP($D153,SALERYCODE,5,0)),(IF($D153=6,GQ153,GR153))))),MIN((VLOOKUP($D153,SALERYCODE,3,0)),(GO153+GP153))*(IF($D153=6,GR153,((MIN((VLOOKUP($D153,SALERYCODE,5,0)),GR153)))))))))/IF(AND($D153=2,'ראשי-פרטים כלליים וריכוז הוצאות'!$D$68&lt;&gt;4),1.2,1)</f>
        <v>0</v>
      </c>
      <c r="GU153" s="263"/>
      <c r="GV153" s="264"/>
      <c r="GW153" s="265"/>
      <c r="GX153" s="266"/>
      <c r="GY153" s="267">
        <f t="shared" si="229"/>
        <v>0</v>
      </c>
      <c r="GZ153" s="260">
        <f>+(IF(OR($B153=0,$C153=0,$D153=0,$DC$2&gt;$OE$1),0,IF(OR(GU153=0,GW153=0,GX153=0),0,MIN((VLOOKUP($D153,SALERYCODE,3,0))*(IF($D153=6,GX153,GW153))*((MIN((VLOOKUP($D153,SALERYCODE,5,0)),(IF($D153=6,GW153,GX153))))),MIN((VLOOKUP($D153,SALERYCODE,3,0)),(GU153+GV153))*(IF($D153=6,GX153,((MIN((VLOOKUP($D153,SALERYCODE,5,0)),GX153)))))))))/IF(AND($D153=2,'ראשי-פרטים כלליים וריכוז הוצאות'!$D$68&lt;&gt;4),1.2,1)</f>
        <v>0</v>
      </c>
      <c r="HA153" s="263"/>
      <c r="HB153" s="264"/>
      <c r="HC153" s="265"/>
      <c r="HD153" s="266"/>
      <c r="HE153" s="267">
        <f t="shared" si="230"/>
        <v>0</v>
      </c>
      <c r="HF153" s="260">
        <f>+(IF(OR($B153=0,$C153=0,$D153=0,$DC$2&gt;$OE$1),0,IF(OR(HA153=0,HC153=0,HD153=0),0,MIN((VLOOKUP($D153,SALERYCODE,3,0))*(IF($D153=6,HD153,HC153))*((MIN((VLOOKUP($D153,SALERYCODE,5,0)),(IF($D153=6,HC153,HD153))))),MIN((VLOOKUP($D153,SALERYCODE,3,0)),(HA153+HB153))*(IF($D153=6,HD153,((MIN((VLOOKUP($D153,SALERYCODE,5,0)),HD153)))))))))/IF(AND($D153=2,'ראשי-פרטים כלליים וריכוז הוצאות'!$D$68&lt;&gt;4),1.2,1)</f>
        <v>0</v>
      </c>
      <c r="HG153" s="263"/>
      <c r="HH153" s="264"/>
      <c r="HI153" s="265"/>
      <c r="HJ153" s="266"/>
      <c r="HK153" s="267">
        <f t="shared" si="231"/>
        <v>0</v>
      </c>
      <c r="HL153" s="260">
        <f>+(IF(OR($B153=0,$C153=0,$D153=0,$DC$2&gt;$OE$1),0,IF(OR(HG153=0,HI153=0,HJ153=0),0,MIN((VLOOKUP($D153,SALERYCODE,3,0))*(IF($D153=6,HJ153,HI153))*((MIN((VLOOKUP($D153,SALERYCODE,5,0)),(IF($D153=6,HI153,HJ153))))),MIN((VLOOKUP($D153,SALERYCODE,3,0)),(HG153+HH153))*(IF($D153=6,HJ153,((MIN((VLOOKUP($D153,SALERYCODE,5,0)),HJ153)))))))))/IF(AND($D153=2,'ראשי-פרטים כלליים וריכוז הוצאות'!$D$68&lt;&gt;4),1.2,1)</f>
        <v>0</v>
      </c>
      <c r="HM153" s="263"/>
      <c r="HN153" s="264"/>
      <c r="HO153" s="265"/>
      <c r="HP153" s="266"/>
      <c r="HQ153" s="267">
        <f t="shared" si="232"/>
        <v>0</v>
      </c>
      <c r="HR153" s="260">
        <f>+(IF(OR($B153=0,$C153=0,$D153=0,$DC$2&gt;$OE$1),0,IF(OR(HM153=0,HO153=0,HP153=0),0,MIN((VLOOKUP($D153,SALERYCODE,3,0))*(IF($D153=6,HP153,HO153))*((MIN((VLOOKUP($D153,SALERYCODE,5,0)),(IF($D153=6,HO153,HP153))))),MIN((VLOOKUP($D153,SALERYCODE,3,0)),(HM153+HN153))*(IF($D153=6,HP153,((MIN((VLOOKUP($D153,SALERYCODE,5,0)),HP153)))))))))/IF(AND($D153=2,'ראשי-פרטים כלליים וריכוז הוצאות'!$D$68&lt;&gt;4),1.2,1)</f>
        <v>0</v>
      </c>
      <c r="HS153" s="263"/>
      <c r="HT153" s="264"/>
      <c r="HU153" s="265"/>
      <c r="HV153" s="266"/>
      <c r="HW153" s="267">
        <f t="shared" si="233"/>
        <v>0</v>
      </c>
      <c r="HX153" s="260">
        <f>+(IF(OR($B153=0,$C153=0,$D153=0,$DC$2&gt;$OE$1),0,IF(OR(HS153=0,HU153=0,HV153=0),0,MIN((VLOOKUP($D153,SALERYCODE,3,0))*(IF($D153=6,HV153,HU153))*((MIN((VLOOKUP($D153,SALERYCODE,5,0)),(IF($D153=6,HU153,HV153))))),MIN((VLOOKUP($D153,SALERYCODE,3,0)),(HS153+HT153))*(IF($D153=6,HV153,((MIN((VLOOKUP($D153,SALERYCODE,5,0)),HV153)))))))))/IF(AND($D153=2,'ראשי-פרטים כלליים וריכוז הוצאות'!$D$68&lt;&gt;4),1.2,1)</f>
        <v>0</v>
      </c>
      <c r="HY153" s="263"/>
      <c r="HZ153" s="264"/>
      <c r="IA153" s="265"/>
      <c r="IB153" s="266"/>
      <c r="IC153" s="267">
        <f t="shared" si="234"/>
        <v>0</v>
      </c>
      <c r="ID153" s="260">
        <f>+(IF(OR($B153=0,$C153=0,$D153=0,$DC$2&gt;$OE$1),0,IF(OR(HY153=0,IA153=0,IB153=0),0,MIN((VLOOKUP($D153,SALERYCODE,3,0))*(IF($D153=6,IB153,IA153))*((MIN((VLOOKUP($D153,SALERYCODE,5,0)),(IF($D153=6,IA153,IB153))))),MIN((VLOOKUP($D153,SALERYCODE,3,0)),(HY153+HZ153))*(IF($D153=6,IB153,((MIN((VLOOKUP($D153,SALERYCODE,5,0)),IB153)))))))))/IF(AND($D153=2,'ראשי-פרטים כלליים וריכוז הוצאות'!$D$68&lt;&gt;4),1.2,1)</f>
        <v>0</v>
      </c>
      <c r="IE153" s="263"/>
      <c r="IF153" s="264"/>
      <c r="IG153" s="265"/>
      <c r="IH153" s="266"/>
      <c r="II153" s="267">
        <f t="shared" si="235"/>
        <v>0</v>
      </c>
      <c r="IJ153" s="260">
        <f>+(IF(OR($B153=0,$C153=0,$D153=0,$DC$2&gt;$OE$1),0,IF(OR(IE153=0,IG153=0,IH153=0),0,MIN((VLOOKUP($D153,SALERYCODE,3,0))*(IF($D153=6,IH153,IG153))*((MIN((VLOOKUP($D153,SALERYCODE,5,0)),(IF($D153=6,IG153,IH153))))),MIN((VLOOKUP($D153,SALERYCODE,3,0)),(IE153+IF153))*(IF($D153=6,IH153,((MIN((VLOOKUP($D153,SALERYCODE,5,0)),IH153)))))))))/IF(AND($D153=2,'ראשי-פרטים כלליים וריכוז הוצאות'!$D$68&lt;&gt;4),1.2,1)</f>
        <v>0</v>
      </c>
      <c r="IK153" s="263"/>
      <c r="IL153" s="264"/>
      <c r="IM153" s="265"/>
      <c r="IN153" s="266"/>
      <c r="IO153" s="267">
        <f t="shared" si="236"/>
        <v>0</v>
      </c>
      <c r="IP153" s="260">
        <f>+(IF(OR($B153=0,$C153=0,$D153=0,$DC$2&gt;$OE$1),0,IF(OR(IK153=0,IM153=0,IN153=0),0,MIN((VLOOKUP($D153,SALERYCODE,3,0))*(IF($D153=6,IN153,IM153))*((MIN((VLOOKUP($D153,SALERYCODE,5,0)),(IF($D153=6,IM153,IN153))))),MIN((VLOOKUP($D153,SALERYCODE,3,0)),(IK153+IL153))*(IF($D153=6,IN153,((MIN((VLOOKUP($D153,SALERYCODE,5,0)),IN153)))))))))/IF(AND($D153=2,'ראשי-פרטים כלליים וריכוז הוצאות'!$D$68&lt;&gt;4),1.2,1)</f>
        <v>0</v>
      </c>
      <c r="IQ153" s="263"/>
      <c r="IR153" s="264"/>
      <c r="IS153" s="265"/>
      <c r="IT153" s="266"/>
      <c r="IU153" s="267">
        <f t="shared" si="237"/>
        <v>0</v>
      </c>
      <c r="IV153" s="260">
        <f>+(IF(OR($B153=0,$C153=0,$D153=0,$DC$2&gt;$OE$1),0,IF(OR(IQ153=0,IS153=0,IT153=0),0,MIN((VLOOKUP($D153,SALERYCODE,3,0))*(IF($D153=6,IT153,IS153))*((MIN((VLOOKUP($D153,SALERYCODE,5,0)),(IF($D153=6,IS153,IT153))))),MIN((VLOOKUP($D153,SALERYCODE,3,0)),(IQ153+IR153))*(IF($D153=6,IT153,((MIN((VLOOKUP($D153,SALERYCODE,5,0)),IT153)))))))))/IF(AND($D153=2,'ראשי-פרטים כלליים וריכוז הוצאות'!$D$68&lt;&gt;4),1.2,1)</f>
        <v>0</v>
      </c>
      <c r="IW153" s="263"/>
      <c r="IX153" s="264"/>
      <c r="IY153" s="265"/>
      <c r="IZ153" s="266"/>
      <c r="JA153" s="267">
        <f t="shared" si="238"/>
        <v>0</v>
      </c>
      <c r="JB153" s="260">
        <f>+(IF(OR($B153=0,$C153=0,$D153=0,$DC$2&gt;$OE$1),0,IF(OR(IW153=0,IY153=0,IZ153=0),0,MIN((VLOOKUP($D153,SALERYCODE,3,0))*(IF($D153=6,IZ153,IY153))*((MIN((VLOOKUP($D153,SALERYCODE,5,0)),(IF($D153=6,IY153,IZ153))))),MIN((VLOOKUP($D153,SALERYCODE,3,0)),(IW153+IX153))*(IF($D153=6,IZ153,((MIN((VLOOKUP($D153,SALERYCODE,5,0)),IZ153)))))))))/IF(AND($D153=2,'ראשי-פרטים כלליים וריכוז הוצאות'!$D$68&lt;&gt;4),1.2,1)</f>
        <v>0</v>
      </c>
      <c r="JC153" s="263"/>
      <c r="JD153" s="264"/>
      <c r="JE153" s="265"/>
      <c r="JF153" s="266"/>
      <c r="JG153" s="267">
        <f t="shared" si="239"/>
        <v>0</v>
      </c>
      <c r="JH153" s="260">
        <f>+(IF(OR($B153=0,$C153=0,$D153=0,$DC$2&gt;$OE$1),0,IF(OR(JC153=0,JE153=0,JF153=0),0,MIN((VLOOKUP($D153,SALERYCODE,3,0))*(IF($D153=6,JF153,JE153))*((MIN((VLOOKUP($D153,SALERYCODE,5,0)),(IF($D153=6,JE153,JF153))))),MIN((VLOOKUP($D153,SALERYCODE,3,0)),(JC153+JD153))*(IF($D153=6,JF153,((MIN((VLOOKUP($D153,SALERYCODE,5,0)),JF153)))))))))/IF(AND($D153=2,'ראשי-פרטים כלליים וריכוז הוצאות'!$D$68&lt;&gt;4),1.2,1)</f>
        <v>0</v>
      </c>
      <c r="JI153" s="263"/>
      <c r="JJ153" s="264"/>
      <c r="JK153" s="265"/>
      <c r="JL153" s="266"/>
      <c r="JM153" s="267">
        <f t="shared" si="240"/>
        <v>0</v>
      </c>
      <c r="JN153" s="260">
        <f>+(IF(OR($B153=0,$C153=0,$D153=0,$DC$2&gt;$OE$1),0,IF(OR(JI153=0,JK153=0,JL153=0),0,MIN((VLOOKUP($D153,SALERYCODE,3,0))*(IF($D153=6,JL153,JK153))*((MIN((VLOOKUP($D153,SALERYCODE,5,0)),(IF($D153=6,JK153,JL153))))),MIN((VLOOKUP($D153,SALERYCODE,3,0)),(JI153+JJ153))*(IF($D153=6,JL153,((MIN((VLOOKUP($D153,SALERYCODE,5,0)),JL153)))))))))/IF(AND($D153=2,'ראשי-פרטים כלליים וריכוז הוצאות'!$D$68&lt;&gt;4),1.2,1)</f>
        <v>0</v>
      </c>
      <c r="JO153" s="263"/>
      <c r="JP153" s="264"/>
      <c r="JQ153" s="265"/>
      <c r="JR153" s="266"/>
      <c r="JS153" s="267">
        <f t="shared" si="241"/>
        <v>0</v>
      </c>
      <c r="JT153" s="260">
        <f>+(IF(OR($B153=0,$C153=0,$D153=0,$DC$2&gt;$OE$1),0,IF(OR(JO153=0,JQ153=0,JR153=0),0,MIN((VLOOKUP($D153,SALERYCODE,3,0))*(IF($D153=6,JR153,JQ153))*((MIN((VLOOKUP($D153,SALERYCODE,5,0)),(IF($D153=6,JQ153,JR153))))),MIN((VLOOKUP($D153,SALERYCODE,3,0)),(JO153+JP153))*(IF($D153=6,JR153,((MIN((VLOOKUP($D153,SALERYCODE,5,0)),JR153)))))))))/IF(AND($D153=2,'ראשי-פרטים כלליים וריכוז הוצאות'!$D$68&lt;&gt;4),1.2,1)</f>
        <v>0</v>
      </c>
      <c r="JU153" s="263"/>
      <c r="JV153" s="264"/>
      <c r="JW153" s="265"/>
      <c r="JX153" s="266"/>
      <c r="JY153" s="267">
        <f t="shared" si="242"/>
        <v>0</v>
      </c>
      <c r="JZ153" s="260">
        <f>+(IF(OR($B153=0,$C153=0,$D153=0,$DC$2&gt;$OE$1),0,IF(OR(JU153=0,JW153=0,JX153=0),0,MIN((VLOOKUP($D153,SALERYCODE,3,0))*(IF($D153=6,JX153,JW153))*((MIN((VLOOKUP($D153,SALERYCODE,5,0)),(IF($D153=6,JW153,JX153))))),MIN((VLOOKUP($D153,SALERYCODE,3,0)),(JU153+JV153))*(IF($D153=6,JX153,((MIN((VLOOKUP($D153,SALERYCODE,5,0)),JX153)))))))))/IF(AND($D153=2,'ראשי-פרטים כלליים וריכוז הוצאות'!$D$68&lt;&gt;4),1.2,1)</f>
        <v>0</v>
      </c>
      <c r="KA153" s="263"/>
      <c r="KB153" s="264"/>
      <c r="KC153" s="265"/>
      <c r="KD153" s="266"/>
      <c r="KE153" s="267">
        <f t="shared" si="243"/>
        <v>0</v>
      </c>
      <c r="KF153" s="260">
        <f>+(IF(OR($B153=0,$C153=0,$D153=0,$DC$2&gt;$OE$1),0,IF(OR(KA153=0,KC153=0,KD153=0),0,MIN((VLOOKUP($D153,SALERYCODE,3,0))*(IF($D153=6,KD153,KC153))*((MIN((VLOOKUP($D153,SALERYCODE,5,0)),(IF($D153=6,KC153,KD153))))),MIN((VLOOKUP($D153,SALERYCODE,3,0)),(KA153+KB153))*(IF($D153=6,KD153,((MIN((VLOOKUP($D153,SALERYCODE,5,0)),KD153)))))))))/IF(AND($D153=2,'ראשי-פרטים כלליים וריכוז הוצאות'!$D$68&lt;&gt;4),1.2,1)</f>
        <v>0</v>
      </c>
      <c r="KG153" s="263"/>
      <c r="KH153" s="264"/>
      <c r="KI153" s="265"/>
      <c r="KJ153" s="266"/>
      <c r="KK153" s="267">
        <f t="shared" si="244"/>
        <v>0</v>
      </c>
      <c r="KL153" s="260">
        <f>+(IF(OR($B153=0,$C153=0,$D153=0,$DC$2&gt;$OE$1),0,IF(OR(KG153=0,KI153=0,KJ153=0),0,MIN((VLOOKUP($D153,SALERYCODE,3,0))*(IF($D153=6,KJ153,KI153))*((MIN((VLOOKUP($D153,SALERYCODE,5,0)),(IF($D153=6,KI153,KJ153))))),MIN((VLOOKUP($D153,SALERYCODE,3,0)),(KG153+KH153))*(IF($D153=6,KJ153,((MIN((VLOOKUP($D153,SALERYCODE,5,0)),KJ153)))))))))/IF(AND($D153=2,'ראשי-פרטים כלליים וריכוז הוצאות'!$D$68&lt;&gt;4),1.2,1)</f>
        <v>0</v>
      </c>
      <c r="KM153" s="263"/>
      <c r="KN153" s="264"/>
      <c r="KO153" s="265"/>
      <c r="KP153" s="266"/>
      <c r="KQ153" s="267">
        <f t="shared" si="245"/>
        <v>0</v>
      </c>
      <c r="KR153" s="260">
        <f>+(IF(OR($B153=0,$C153=0,$D153=0,$DC$2&gt;$OE$1),0,IF(OR(KM153=0,KO153=0,KP153=0),0,MIN((VLOOKUP($D153,SALERYCODE,3,0))*(IF($D153=6,KP153,KO153))*((MIN((VLOOKUP($D153,SALERYCODE,5,0)),(IF($D153=6,KO153,KP153))))),MIN((VLOOKUP($D153,SALERYCODE,3,0)),(KM153+KN153))*(IF($D153=6,KP153,((MIN((VLOOKUP($D153,SALERYCODE,5,0)),KP153)))))))))/IF(AND($D153=2,'ראשי-פרטים כלליים וריכוז הוצאות'!$D$68&lt;&gt;4),1.2,1)</f>
        <v>0</v>
      </c>
      <c r="KS153" s="263"/>
      <c r="KT153" s="264"/>
      <c r="KU153" s="265"/>
      <c r="KV153" s="266"/>
      <c r="KW153" s="267">
        <f t="shared" si="246"/>
        <v>0</v>
      </c>
      <c r="KX153" s="260">
        <f>+(IF(OR($B153=0,$C153=0,$D153=0,$DC$2&gt;$OE$1),0,IF(OR(KS153=0,KU153=0,KV153=0),0,MIN((VLOOKUP($D153,SALERYCODE,3,0))*(IF($D153=6,KV153,KU153))*((MIN((VLOOKUP($D153,SALERYCODE,5,0)),(IF($D153=6,KU153,KV153))))),MIN((VLOOKUP($D153,SALERYCODE,3,0)),(KS153+KT153))*(IF($D153=6,KV153,((MIN((VLOOKUP($D153,SALERYCODE,5,0)),KV153)))))))))/IF(AND($D153=2,'ראשי-פרטים כלליים וריכוז הוצאות'!$D$68&lt;&gt;4),1.2,1)</f>
        <v>0</v>
      </c>
      <c r="KY153" s="263"/>
      <c r="KZ153" s="264"/>
      <c r="LA153" s="265"/>
      <c r="LB153" s="266"/>
      <c r="LC153" s="267">
        <f t="shared" si="247"/>
        <v>0</v>
      </c>
      <c r="LD153" s="260">
        <f>+(IF(OR($B153=0,$C153=0,$D153=0,$DC$2&gt;$OE$1),0,IF(OR(KY153=0,LA153=0,LB153=0),0,MIN((VLOOKUP($D153,SALERYCODE,3,0))*(IF($D153=6,LB153,LA153))*((MIN((VLOOKUP($D153,SALERYCODE,5,0)),(IF($D153=6,LA153,LB153))))),MIN((VLOOKUP($D153,SALERYCODE,3,0)),(KY153+KZ153))*(IF($D153=6,LB153,((MIN((VLOOKUP($D153,SALERYCODE,5,0)),LB153)))))))))/IF(AND($D153=2,'ראשי-פרטים כלליים וריכוז הוצאות'!$D$68&lt;&gt;4),1.2,1)</f>
        <v>0</v>
      </c>
      <c r="LE153" s="263"/>
      <c r="LF153" s="264"/>
      <c r="LG153" s="265"/>
      <c r="LH153" s="266"/>
      <c r="LI153" s="267">
        <f t="shared" si="248"/>
        <v>0</v>
      </c>
      <c r="LJ153" s="260">
        <f>+(IF(OR($B153=0,$C153=0,$D153=0,$DC$2&gt;$OE$1),0,IF(OR(LE153=0,LG153=0,LH153=0),0,MIN((VLOOKUP($D153,SALERYCODE,3,0))*(IF($D153=6,LH153,LG153))*((MIN((VLOOKUP($D153,SALERYCODE,5,0)),(IF($D153=6,LG153,LH153))))),MIN((VLOOKUP($D153,SALERYCODE,3,0)),(LE153+LF153))*(IF($D153=6,LH153,((MIN((VLOOKUP($D153,SALERYCODE,5,0)),LH153)))))))))/IF(AND($D153=2,'ראשי-פרטים כלליים וריכוז הוצאות'!$D$68&lt;&gt;4),1.2,1)</f>
        <v>0</v>
      </c>
      <c r="LK153" s="263"/>
      <c r="LL153" s="264"/>
      <c r="LM153" s="265"/>
      <c r="LN153" s="266"/>
      <c r="LO153" s="267">
        <f t="shared" si="249"/>
        <v>0</v>
      </c>
      <c r="LP153" s="260">
        <f>+(IF(OR($B153=0,$C153=0,$D153=0,$DC$2&gt;$OE$1),0,IF(OR(LK153=0,LM153=0,LN153=0),0,MIN((VLOOKUP($D153,SALERYCODE,3,0))*(IF($D153=6,LN153,LM153))*((MIN((VLOOKUP($D153,SALERYCODE,5,0)),(IF($D153=6,LM153,LN153))))),MIN((VLOOKUP($D153,SALERYCODE,3,0)),(LK153+LL153))*(IF($D153=6,LN153,((MIN((VLOOKUP($D153,SALERYCODE,5,0)),LN153)))))))))/IF(AND($D153=2,'ראשי-פרטים כלליים וריכוז הוצאות'!$D$68&lt;&gt;4),1.2,1)</f>
        <v>0</v>
      </c>
      <c r="LQ153" s="263"/>
      <c r="LR153" s="264"/>
      <c r="LS153" s="265"/>
      <c r="LT153" s="266"/>
      <c r="LU153" s="267">
        <f t="shared" si="250"/>
        <v>0</v>
      </c>
      <c r="LV153" s="260">
        <f>+(IF(OR($B153=0,$C153=0,$D153=0,$DC$2&gt;$OE$1),0,IF(OR(LQ153=0,LS153=0,LT153=0),0,MIN((VLOOKUP($D153,SALERYCODE,3,0))*(IF($D153=6,LT153,LS153))*((MIN((VLOOKUP($D153,SALERYCODE,5,0)),(IF($D153=6,LS153,LT153))))),MIN((VLOOKUP($D153,SALERYCODE,3,0)),(LQ153+LR153))*(IF($D153=6,LT153,((MIN((VLOOKUP($D153,SALERYCODE,5,0)),LT153)))))))))/IF(AND($D153=2,'ראשי-פרטים כלליים וריכוז הוצאות'!$D$68&lt;&gt;4),1.2,1)</f>
        <v>0</v>
      </c>
      <c r="LW153" s="263"/>
      <c r="LX153" s="264"/>
      <c r="LY153" s="265"/>
      <c r="LZ153" s="266"/>
      <c r="MA153" s="267">
        <f t="shared" si="251"/>
        <v>0</v>
      </c>
      <c r="MB153" s="260">
        <f>+(IF(OR($B153=0,$C153=0,$D153=0,$DC$2&gt;$OE$1),0,IF(OR(LW153=0,LY153=0,LZ153=0),0,MIN((VLOOKUP($D153,SALERYCODE,3,0))*(IF($D153=6,LZ153,LY153))*((MIN((VLOOKUP($D153,SALERYCODE,5,0)),(IF($D153=6,LY153,LZ153))))),MIN((VLOOKUP($D153,SALERYCODE,3,0)),(LW153+LX153))*(IF($D153=6,LZ153,((MIN((VLOOKUP($D153,SALERYCODE,5,0)),LZ153)))))))))/IF(AND($D153=2,'ראשי-פרטים כלליים וריכוז הוצאות'!$D$68&lt;&gt;4),1.2,1)</f>
        <v>0</v>
      </c>
      <c r="MC153" s="263"/>
      <c r="MD153" s="264"/>
      <c r="ME153" s="265"/>
      <c r="MF153" s="266"/>
      <c r="MG153" s="267">
        <f t="shared" si="252"/>
        <v>0</v>
      </c>
      <c r="MH153" s="260">
        <f>+(IF(OR($B153=0,$C153=0,$D153=0,$DC$2&gt;$OE$1),0,IF(OR(MC153=0,ME153=0,MF153=0),0,MIN((VLOOKUP($D153,SALERYCODE,3,0))*(IF($D153=6,MF153,ME153))*((MIN((VLOOKUP($D153,SALERYCODE,5,0)),(IF($D153=6,ME153,MF153))))),MIN((VLOOKUP($D153,SALERYCODE,3,0)),(MC153+MD153))*(IF($D153=6,MF153,((MIN((VLOOKUP($D153,SALERYCODE,5,0)),MF153)))))))))/IF(AND($D153=2,'ראשי-פרטים כלליים וריכוז הוצאות'!$D$68&lt;&gt;4),1.2,1)</f>
        <v>0</v>
      </c>
      <c r="MI153" s="263"/>
      <c r="MJ153" s="264"/>
      <c r="MK153" s="265"/>
      <c r="ML153" s="266"/>
      <c r="MM153" s="267">
        <f t="shared" si="253"/>
        <v>0</v>
      </c>
      <c r="MN153" s="260">
        <f>+(IF(OR($B153=0,$C153=0,$D153=0,$DC$2&gt;$OE$1),0,IF(OR(MI153=0,MK153=0,ML153=0),0,MIN((VLOOKUP($D153,SALERYCODE,3,0))*(IF($D153=6,ML153,MK153))*((MIN((VLOOKUP($D153,SALERYCODE,5,0)),(IF($D153=6,MK153,ML153))))),MIN((VLOOKUP($D153,SALERYCODE,3,0)),(MI153+MJ153))*(IF($D153=6,ML153,((MIN((VLOOKUP($D153,SALERYCODE,5,0)),ML153)))))))))/IF(AND($D153=2,'ראשי-פרטים כלליים וריכוז הוצאות'!$D$68&lt;&gt;4),1.2,1)</f>
        <v>0</v>
      </c>
      <c r="MO153" s="263"/>
      <c r="MP153" s="264"/>
      <c r="MQ153" s="265"/>
      <c r="MR153" s="266"/>
      <c r="MS153" s="267">
        <f t="shared" si="254"/>
        <v>0</v>
      </c>
      <c r="MT153" s="260">
        <f>+(IF(OR($B153=0,$C153=0,$D153=0,$DC$2&gt;$OE$1),0,IF(OR(MO153=0,MQ153=0,MR153=0),0,MIN((VLOOKUP($D153,SALERYCODE,3,0))*(IF($D153=6,MR153,MQ153))*((MIN((VLOOKUP($D153,SALERYCODE,5,0)),(IF($D153=6,MQ153,MR153))))),MIN((VLOOKUP($D153,SALERYCODE,3,0)),(MO153+MP153))*(IF($D153=6,MR153,((MIN((VLOOKUP($D153,SALERYCODE,5,0)),MR153)))))))))/IF(AND($D153=2,'ראשי-פרטים כלליים וריכוז הוצאות'!$D$68&lt;&gt;4),1.2,1)</f>
        <v>0</v>
      </c>
      <c r="MU153" s="263"/>
      <c r="MV153" s="264"/>
      <c r="MW153" s="265"/>
      <c r="MX153" s="266"/>
      <c r="MY153" s="267">
        <f t="shared" si="255"/>
        <v>0</v>
      </c>
      <c r="MZ153" s="260">
        <f>+(IF(OR($B153=0,$C153=0,$D153=0,$DC$2&gt;$OE$1),0,IF(OR(MU153=0,MW153=0,MX153=0),0,MIN((VLOOKUP($D153,SALERYCODE,3,0))*(IF($D153=6,MX153,MW153))*((MIN((VLOOKUP($D153,SALERYCODE,5,0)),(IF($D153=6,MW153,MX153))))),MIN((VLOOKUP($D153,SALERYCODE,3,0)),(MU153+MV153))*(IF($D153=6,MX153,((MIN((VLOOKUP($D153,SALERYCODE,5,0)),MX153)))))))))/IF(AND($D153=2,'ראשי-פרטים כלליים וריכוז הוצאות'!$D$68&lt;&gt;4),1.2,1)</f>
        <v>0</v>
      </c>
      <c r="NA153" s="263"/>
      <c r="NB153" s="264"/>
      <c r="NC153" s="265"/>
      <c r="ND153" s="266"/>
      <c r="NE153" s="267">
        <f t="shared" si="256"/>
        <v>0</v>
      </c>
      <c r="NF153" s="260">
        <f>+(IF(OR($B153=0,$C153=0,$D153=0,$DC$2&gt;$OE$1),0,IF(OR(NA153=0,NC153=0,ND153=0),0,MIN((VLOOKUP($D153,SALERYCODE,3,0))*(IF($D153=6,ND153,NC153))*((MIN((VLOOKUP($D153,SALERYCODE,5,0)),(IF($D153=6,NC153,ND153))))),MIN((VLOOKUP($D153,SALERYCODE,3,0)),(NA153+NB153))*(IF($D153=6,ND153,((MIN((VLOOKUP($D153,SALERYCODE,5,0)),ND153)))))))))/IF(AND($D153=2,'ראשי-פרטים כלליים וריכוז הוצאות'!$D$68&lt;&gt;4),1.2,1)</f>
        <v>0</v>
      </c>
      <c r="NG153" s="263"/>
      <c r="NH153" s="264"/>
      <c r="NI153" s="265"/>
      <c r="NJ153" s="266"/>
      <c r="NK153" s="267">
        <f t="shared" si="257"/>
        <v>0</v>
      </c>
      <c r="NL153" s="260">
        <f>+(IF(OR($B153=0,$C153=0,$D153=0,$DC$2&gt;$OE$1),0,IF(OR(NG153=0,NI153=0,NJ153=0),0,MIN((VLOOKUP($D153,SALERYCODE,3,0))*(IF($D153=6,NJ153,NI153))*((MIN((VLOOKUP($D153,SALERYCODE,5,0)),(IF($D153=6,NI153,NJ153))))),MIN((VLOOKUP($D153,SALERYCODE,3,0)),(NG153+NH153))*(IF($D153=6,NJ153,((MIN((VLOOKUP($D153,SALERYCODE,5,0)),NJ153)))))))))/IF(AND($D153=2,'ראשי-פרטים כלליים וריכוז הוצאות'!$D$68&lt;&gt;4),1.2,1)</f>
        <v>0</v>
      </c>
      <c r="NM153" s="263"/>
      <c r="NN153" s="264"/>
      <c r="NO153" s="265"/>
      <c r="NP153" s="266"/>
      <c r="NQ153" s="267">
        <f t="shared" si="258"/>
        <v>0</v>
      </c>
      <c r="NR153" s="260">
        <f>+(IF(OR($B153=0,$C153=0,$D153=0,$DC$2&gt;$OE$1),0,IF(OR(NM153=0,NO153=0,NP153=0),0,MIN((VLOOKUP($D153,SALERYCODE,3,0))*(IF($D153=6,NP153,NO153))*((MIN((VLOOKUP($D153,SALERYCODE,5,0)),(IF($D153=6,NO153,NP153))))),MIN((VLOOKUP($D153,SALERYCODE,3,0)),(NM153+NN153))*(IF($D153=6,NP153,((MIN((VLOOKUP($D153,SALERYCODE,5,0)),NP153)))))))))/IF(AND($D153=2,'ראשי-פרטים כלליים וריכוז הוצאות'!$D$68&lt;&gt;4),1.2,1)</f>
        <v>0</v>
      </c>
      <c r="NS153" s="263"/>
      <c r="NT153" s="264"/>
      <c r="NU153" s="265"/>
      <c r="NV153" s="266"/>
      <c r="NW153" s="267">
        <f t="shared" si="259"/>
        <v>0</v>
      </c>
      <c r="NX153" s="260">
        <f>+(IF(OR($B153=0,$C153=0,$D153=0,$DC$2&gt;$OE$1),0,IF(OR(NS153=0,NU153=0,NV153=0),0,MIN((VLOOKUP($D153,SALERYCODE,3,0))*(IF($D153=6,NV153,NU153))*((MIN((VLOOKUP($D153,SALERYCODE,5,0)),(IF($D153=6,NU153,NV153))))),MIN((VLOOKUP($D153,SALERYCODE,3,0)),(NS153+NT153))*(IF($D153=6,NV153,((MIN((VLOOKUP($D153,SALERYCODE,5,0)),NV153)))))))))/IF(AND($D153=2,'ראשי-פרטים כלליים וריכוז הוצאות'!$D$68&lt;&gt;4),1.2,1)</f>
        <v>0</v>
      </c>
      <c r="NY153" s="263"/>
      <c r="NZ153" s="264"/>
      <c r="OA153" s="265"/>
      <c r="OB153" s="266"/>
      <c r="OC153" s="267">
        <f t="shared" si="260"/>
        <v>0</v>
      </c>
      <c r="OD153" s="260">
        <f>+(IF(OR($B153=0,$C153=0,$D153=0,$DC$2&gt;$OE$1),0,IF(OR(NY153=0,OA153=0,OB153=0),0,MIN((VLOOKUP($D153,SALERYCODE,3,0))*(IF($D153=6,OB153,OA153))*((MIN((VLOOKUP($D153,SALERYCODE,5,0)),(IF($D153=6,OA153,OB153))))),MIN((VLOOKUP($D153,SALERYCODE,3,0)),(NY153+NZ153))*(IF($D153=6,OB153,((MIN((VLOOKUP($D153,SALERYCODE,5,0)),OB153)))))))))/IF(AND($D153=2,'ראשי-פרטים כלליים וריכוז הוצאות'!$D$68&lt;&gt;4),1.2,1)</f>
        <v>0</v>
      </c>
      <c r="OE153" s="275">
        <f t="shared" si="266"/>
        <v>0</v>
      </c>
      <c r="OF153" s="283">
        <f t="shared" si="267"/>
        <v>9.9999999999999995E-7</v>
      </c>
      <c r="OG153" s="276">
        <f t="shared" si="268"/>
        <v>0</v>
      </c>
      <c r="OH153" s="275">
        <f t="shared" si="269"/>
        <v>0</v>
      </c>
      <c r="OI153" s="275">
        <v>0</v>
      </c>
      <c r="OJ153" s="258">
        <f t="shared" si="270"/>
        <v>0</v>
      </c>
      <c r="OK153" s="284"/>
      <c r="OL153" s="116">
        <f>MIN(OJ153+OK153*OF153*OE153/$OL$1/IF(AND($D153=2,'ראשי-פרטים כלליים וריכוז הוצאות'!$D$68&lt;&gt;4),1.2,1),IF($D153&gt;0,VLOOKUP($D153,SALERYCODE,3,0)*12*OG153,0))</f>
        <v>0</v>
      </c>
      <c r="OM153" s="95">
        <f t="shared" si="261"/>
        <v>0</v>
      </c>
      <c r="ON153" s="11">
        <f t="shared" si="262"/>
        <v>0</v>
      </c>
      <c r="OO153" s="11">
        <f t="shared" si="263"/>
        <v>0</v>
      </c>
      <c r="OP153" s="22">
        <f t="shared" si="264"/>
        <v>0</v>
      </c>
      <c r="OQ153" s="11">
        <f t="shared" si="265"/>
        <v>0</v>
      </c>
      <c r="OR153" s="11" t="e">
        <f>#REF!</f>
        <v>#REF!</v>
      </c>
      <c r="OS153" s="35" t="e">
        <f>#REF!-OP153</f>
        <v>#REF!</v>
      </c>
      <c r="OT153" s="35" t="e">
        <f>OS153-#REF!</f>
        <v>#REF!</v>
      </c>
      <c r="OU153" s="43" t="e">
        <f>IF(AND(OP153&gt;0,(OS153=#REF!-OP153)),"מועסק פחות מ-10% מזמנו במופ","")</f>
        <v>#REF!</v>
      </c>
    </row>
    <row r="154" spans="1:411" ht="24" hidden="1" customHeight="1" outlineLevel="1" x14ac:dyDescent="0.2">
      <c r="A154" s="282">
        <v>151</v>
      </c>
      <c r="B154" s="269"/>
      <c r="C154" s="270"/>
      <c r="D154" s="271"/>
      <c r="E154" s="263"/>
      <c r="F154" s="264"/>
      <c r="G154" s="265"/>
      <c r="H154" s="266"/>
      <c r="I154" s="267">
        <f t="shared" si="196"/>
        <v>0</v>
      </c>
      <c r="J154" s="260">
        <f>(IF(OR($B154=0,$C154=0,$D154=0,$E$2&gt;$OE$1),0,IF(OR($E154=0,$G154=0,$H154=0),0,MIN((VLOOKUP($D154,SALERYCODE,3,0))*(IF($D154=6,$H154,$G154))*((MIN((VLOOKUP($D154,SALERYCODE,5,0)),(IF($D154=6,$G154,$H154))))),MIN((VLOOKUP($D154,SALERYCODE,3,0)),($E154+$F154))*(IF($D154=6,$H154,((MIN((VLOOKUP($D154,SALERYCODE,5,0)),$H154)))))))))/IF(AND($D154=2,'ראשי-פרטים כלליים וריכוז הוצאות'!$D$68&lt;&gt;4),1.2,1)</f>
        <v>0</v>
      </c>
      <c r="K154" s="263"/>
      <c r="L154" s="264"/>
      <c r="M154" s="265"/>
      <c r="N154" s="266"/>
      <c r="O154" s="267">
        <f t="shared" si="197"/>
        <v>0</v>
      </c>
      <c r="P154" s="260">
        <f>+(IF(OR($B154=0,$C154=0,$D154=0,$K$2&gt;$OE$1),0,IF(OR($K154=0,$M154=0,$N154=0),0,MIN((VLOOKUP($D154,SALERYCODE,3,0))*(IF($D154=6,$N154,$M154))*((MIN((VLOOKUP($D154,SALERYCODE,5,0)),(IF($D154=6,$M154,$N154))))),MIN((VLOOKUP($D154,SALERYCODE,3,0)),($K154+$L154))*(IF($D154=6,$N154,((MIN((VLOOKUP($D154,SALERYCODE,5,0)),$N154)))))))))/IF(AND($D154=2,'ראשי-פרטים כלליים וריכוז הוצאות'!$D$68&lt;&gt;4),1.2,1)</f>
        <v>0</v>
      </c>
      <c r="Q154" s="263"/>
      <c r="R154" s="264"/>
      <c r="S154" s="265"/>
      <c r="T154" s="266"/>
      <c r="U154" s="267">
        <f t="shared" si="198"/>
        <v>0</v>
      </c>
      <c r="V154" s="260">
        <f>+(IF(OR($B154=0,$C154=0,$D154=0,$Q$2&gt;$OE$1),0,IF(OR(Q154=0,S154=0,T154=0),0,MIN((VLOOKUP($D154,SALERYCODE,3,0))*(IF($D154=6,T154,S154))*((MIN((VLOOKUP($D154,SALERYCODE,5,0)),(IF($D154=6,S154,T154))))),MIN((VLOOKUP($D154,SALERYCODE,3,0)),(Q154+R154))*(IF($D154=6,T154,((MIN((VLOOKUP($D154,SALERYCODE,5,0)),T154)))))))))/IF(AND($D154=2,'ראשי-פרטים כלליים וריכוז הוצאות'!$D$68&lt;&gt;4),1.2,1)</f>
        <v>0</v>
      </c>
      <c r="W154" s="263"/>
      <c r="X154" s="264"/>
      <c r="Y154" s="265"/>
      <c r="Z154" s="266"/>
      <c r="AA154" s="267">
        <f t="shared" si="199"/>
        <v>0</v>
      </c>
      <c r="AB154" s="260">
        <f>+(IF(OR($B154=0,$C154=0,$D154=0,$W$2&gt;$OE$1),0,IF(OR(W154=0,Y154=0,Z154=0),0,MIN((VLOOKUP($D154,SALERYCODE,3,0))*(IF($D154=6,Z154,Y154))*((MIN((VLOOKUP($D154,SALERYCODE,5,0)),(IF($D154=6,Y154,Z154))))),MIN((VLOOKUP($D154,SALERYCODE,3,0)),(W154+X154))*(IF($D154=6,Z154,((MIN((VLOOKUP($D154,SALERYCODE,5,0)),Z154)))))))))/IF(AND($D154=2,'ראשי-פרטים כלליים וריכוז הוצאות'!$D$68&lt;&gt;4),1.2,1)</f>
        <v>0</v>
      </c>
      <c r="AC154" s="263"/>
      <c r="AD154" s="264"/>
      <c r="AE154" s="265"/>
      <c r="AF154" s="266"/>
      <c r="AG154" s="267">
        <f t="shared" si="200"/>
        <v>0</v>
      </c>
      <c r="AH154" s="260">
        <f>+(IF(OR($B154=0,$C154=0,$D154=0,$AC$2&gt;$OE$1),0,IF(OR(AC154=0,AE154=0,AF154=0),0,MIN((VLOOKUP($D154,SALERYCODE,3,0))*(IF($D154=6,AF154,AE154))*((MIN((VLOOKUP($D154,SALERYCODE,5,0)),(IF($D154=6,AE154,AF154))))),MIN((VLOOKUP($D154,SALERYCODE,3,0)),(AC154+AD154))*(IF($D154=6,AF154,((MIN((VLOOKUP($D154,SALERYCODE,5,0)),AF154)))))))))/IF(AND($D154=2,'ראשי-פרטים כלליים וריכוז הוצאות'!$D$68&lt;&gt;4),1.2,1)</f>
        <v>0</v>
      </c>
      <c r="AI154" s="263"/>
      <c r="AJ154" s="264"/>
      <c r="AK154" s="265"/>
      <c r="AL154" s="266"/>
      <c r="AM154" s="267">
        <f t="shared" si="201"/>
        <v>0</v>
      </c>
      <c r="AN154" s="260">
        <f>+(IF(OR($B154=0,$C154=0,$D154=0,$AI$2&gt;$OE$1),0,IF(OR(AI154=0,AK154=0,AL154=0),0,MIN((VLOOKUP($D154,SALERYCODE,3,0))*(IF($D154=6,AL154,AK154))*((MIN((VLOOKUP($D154,SALERYCODE,5,0)),(IF($D154=6,AK154,AL154))))),MIN((VLOOKUP($D154,SALERYCODE,3,0)),(AI154+AJ154))*(IF($D154=6,AL154,((MIN((VLOOKUP($D154,SALERYCODE,5,0)),AL154)))))))))/IF(AND($D154=2,'ראשי-פרטים כלליים וריכוז הוצאות'!$D$68&lt;&gt;4),1.2,1)</f>
        <v>0</v>
      </c>
      <c r="AO154" s="263"/>
      <c r="AP154" s="264"/>
      <c r="AQ154" s="265"/>
      <c r="AR154" s="266"/>
      <c r="AS154" s="267">
        <f t="shared" si="202"/>
        <v>0</v>
      </c>
      <c r="AT154" s="260">
        <f>+(IF(OR($B154=0,$C154=0,$D154=0,$AO$2&gt;$OE$1),0,IF(OR(AO154=0,AQ154=0,AR154=0),0,MIN((VLOOKUP($D154,SALERYCODE,3,0))*(IF($D154=6,AR154,AQ154))*((MIN((VLOOKUP($D154,SALERYCODE,5,0)),(IF($D154=6,AQ154,AR154))))),MIN((VLOOKUP($D154,SALERYCODE,3,0)),(AO154+AP154))*(IF($D154=6,AR154,((MIN((VLOOKUP($D154,SALERYCODE,5,0)),AR154)))))))))/IF(AND($D154=2,'ראשי-פרטים כלליים וריכוז הוצאות'!$D$68&lt;&gt;4),1.2,1)</f>
        <v>0</v>
      </c>
      <c r="AU154" s="263"/>
      <c r="AV154" s="264"/>
      <c r="AW154" s="265"/>
      <c r="AX154" s="266"/>
      <c r="AY154" s="267">
        <f t="shared" si="203"/>
        <v>0</v>
      </c>
      <c r="AZ154" s="260">
        <f>+(IF(OR($B154=0,$C154=0,$D154=0,$AU$2&gt;$OE$1),0,IF(OR(AU154=0,AW154=0,AX154=0),0,MIN((VLOOKUP($D154,SALERYCODE,3,0))*(IF($D154=6,AX154,AW154))*((MIN((VLOOKUP($D154,SALERYCODE,5,0)),(IF($D154=6,AW154,AX154))))),MIN((VLOOKUP($D154,SALERYCODE,3,0)),(AU154+AV154))*(IF($D154=6,AX154,((MIN((VLOOKUP($D154,SALERYCODE,5,0)),AX154)))))))))/IF(AND($D154=2,'ראשי-פרטים כלליים וריכוז הוצאות'!$D$68&lt;&gt;4),1.2,1)</f>
        <v>0</v>
      </c>
      <c r="BA154" s="263"/>
      <c r="BB154" s="264"/>
      <c r="BC154" s="265"/>
      <c r="BD154" s="266"/>
      <c r="BE154" s="267">
        <f t="shared" si="204"/>
        <v>0</v>
      </c>
      <c r="BF154" s="260">
        <f>+(IF(OR($B154=0,$C154=0,$D154=0,$BA$2&gt;$OE$1),0,IF(OR(BA154=0,BC154=0,BD154=0),0,MIN((VLOOKUP($D154,SALERYCODE,3,0))*(IF($D154=6,BD154,BC154))*((MIN((VLOOKUP($D154,SALERYCODE,5,0)),(IF($D154=6,BC154,BD154))))),MIN((VLOOKUP($D154,SALERYCODE,3,0)),(BA154+BB154))*(IF($D154=6,BD154,((MIN((VLOOKUP($D154,SALERYCODE,5,0)),BD154)))))))))/IF(AND($D154=2,'ראשי-פרטים כלליים וריכוז הוצאות'!$D$68&lt;&gt;4),1.2,1)</f>
        <v>0</v>
      </c>
      <c r="BG154" s="263"/>
      <c r="BH154" s="264"/>
      <c r="BI154" s="265"/>
      <c r="BJ154" s="266"/>
      <c r="BK154" s="267">
        <f t="shared" si="205"/>
        <v>0</v>
      </c>
      <c r="BL154" s="260">
        <f>+(IF(OR($B154=0,$C154=0,$D154=0,$BG$2&gt;$OE$1),0,IF(OR(BG154=0,BI154=0,BJ154=0),0,MIN((VLOOKUP($D154,SALERYCODE,3,0))*(IF($D154=6,BJ154,BI154))*((MIN((VLOOKUP($D154,SALERYCODE,5,0)),(IF($D154=6,BI154,BJ154))))),MIN((VLOOKUP($D154,SALERYCODE,3,0)),(BG154+BH154))*(IF($D154=6,BJ154,((MIN((VLOOKUP($D154,SALERYCODE,5,0)),BJ154)))))))))/IF(AND($D154=2,'ראשי-פרטים כלליים וריכוז הוצאות'!$D$68&lt;&gt;4),1.2,1)</f>
        <v>0</v>
      </c>
      <c r="BM154" s="263"/>
      <c r="BN154" s="264"/>
      <c r="BO154" s="265"/>
      <c r="BP154" s="266"/>
      <c r="BQ154" s="267">
        <f t="shared" si="206"/>
        <v>0</v>
      </c>
      <c r="BR154" s="260">
        <f>+(IF(OR($B154=0,$C154=0,$D154=0,$BM$2&gt;$OE$1),0,IF(OR(BM154=0,BO154=0,BP154=0),0,MIN((VLOOKUP($D154,SALERYCODE,3,0))*(IF($D154=6,BP154,BO154))*((MIN((VLOOKUP($D154,SALERYCODE,5,0)),(IF($D154=6,BO154,BP154))))),MIN((VLOOKUP($D154,SALERYCODE,3,0)),(BM154+BN154))*(IF($D154=6,BP154,((MIN((VLOOKUP($D154,SALERYCODE,5,0)),BP154)))))))))/IF(AND($D154=2,'ראשי-פרטים כלליים וריכוז הוצאות'!$D$68&lt;&gt;4),1.2,1)</f>
        <v>0</v>
      </c>
      <c r="BS154" s="263"/>
      <c r="BT154" s="264"/>
      <c r="BU154" s="265"/>
      <c r="BV154" s="266"/>
      <c r="BW154" s="267">
        <f t="shared" si="207"/>
        <v>0</v>
      </c>
      <c r="BX154" s="260">
        <f>+(IF(OR($B154=0,$C154=0,$D154=0,$BS$2&gt;$OE$1),0,IF(OR(BS154=0,BU154=0,BV154=0),0,MIN((VLOOKUP($D154,SALERYCODE,3,0))*(IF($D154=6,BV154,BU154))*((MIN((VLOOKUP($D154,SALERYCODE,5,0)),(IF($D154=6,BU154,BV154))))),MIN((VLOOKUP($D154,SALERYCODE,3,0)),(BS154+BT154))*(IF($D154=6,BV154,((MIN((VLOOKUP($D154,SALERYCODE,5,0)),BV154)))))))))/IF(AND($D154=2,'ראשי-פרטים כלליים וריכוז הוצאות'!$D$68&lt;&gt;4),1.2,1)</f>
        <v>0</v>
      </c>
      <c r="BY154" s="263"/>
      <c r="BZ154" s="264"/>
      <c r="CA154" s="265"/>
      <c r="CB154" s="266"/>
      <c r="CC154" s="267">
        <f t="shared" si="208"/>
        <v>0</v>
      </c>
      <c r="CD154" s="260">
        <f>+(IF(OR($B154=0,$C154=0,$D154=0,$BY$2&gt;$OE$1),0,IF(OR(BY154=0,CA154=0,CB154=0),0,MIN((VLOOKUP($D154,SALERYCODE,3,0))*(IF($D154=6,CB154,CA154))*((MIN((VLOOKUP($D154,SALERYCODE,5,0)),(IF($D154=6,CA154,CB154))))),MIN((VLOOKUP($D154,SALERYCODE,3,0)),(BY154+BZ154))*(IF($D154=6,CB154,((MIN((VLOOKUP($D154,SALERYCODE,5,0)),CB154)))))))))/IF(AND($D154=2,'ראשי-פרטים כלליים וריכוז הוצאות'!$D$68&lt;&gt;4),1.2,1)</f>
        <v>0</v>
      </c>
      <c r="CE154" s="263"/>
      <c r="CF154" s="264"/>
      <c r="CG154" s="265"/>
      <c r="CH154" s="266"/>
      <c r="CI154" s="267">
        <f t="shared" si="209"/>
        <v>0</v>
      </c>
      <c r="CJ154" s="260">
        <f>+(IF(OR($B154=0,$C154=0,$D154=0,$CE$2&gt;$OE$1),0,IF(OR(CE154=0,CG154=0,CH154=0),0,MIN((VLOOKUP($D154,SALERYCODE,3,0))*(IF($D154=6,CH154,CG154))*((MIN((VLOOKUP($D154,SALERYCODE,5,0)),(IF($D154=6,CG154,CH154))))),MIN((VLOOKUP($D154,SALERYCODE,3,0)),(CE154+CF154))*(IF($D154=6,CH154,((MIN((VLOOKUP($D154,SALERYCODE,5,0)),CH154)))))))))/IF(AND($D154=2,'ראשי-פרטים כלליים וריכוז הוצאות'!$D$68&lt;&gt;4),1.2,1)</f>
        <v>0</v>
      </c>
      <c r="CK154" s="263"/>
      <c r="CL154" s="264"/>
      <c r="CM154" s="265"/>
      <c r="CN154" s="266"/>
      <c r="CO154" s="267">
        <f t="shared" si="210"/>
        <v>0</v>
      </c>
      <c r="CP154" s="260">
        <f>+(IF(OR($B154=0,$C154=0,$D154=0,$CK$2&gt;$OE$1),0,IF(OR(CK154=0,CM154=0,CN154=0),0,MIN((VLOOKUP($D154,SALERYCODE,3,0))*(IF($D154=6,CN154,CM154))*((MIN((VLOOKUP($D154,SALERYCODE,5,0)),(IF($D154=6,CM154,CN154))))),MIN((VLOOKUP($D154,SALERYCODE,3,0)),(CK154+CL154))*(IF($D154=6,CN154,((MIN((VLOOKUP($D154,SALERYCODE,5,0)),CN154)))))))))/IF(AND($D154=2,'ראשי-פרטים כלליים וריכוז הוצאות'!$D$68&lt;&gt;4),1.2,1)</f>
        <v>0</v>
      </c>
      <c r="CQ154" s="263"/>
      <c r="CR154" s="264"/>
      <c r="CS154" s="265"/>
      <c r="CT154" s="266"/>
      <c r="CU154" s="267">
        <f t="shared" si="211"/>
        <v>0</v>
      </c>
      <c r="CV154" s="260">
        <f>+(IF(OR($B154=0,$C154=0,$D154=0,$CQ$2&gt;$OE$1),0,IF(OR(CQ154=0,CS154=0,CT154=0),0,MIN((VLOOKUP($D154,SALERYCODE,3,0))*(IF($D154=6,CT154,CS154))*((MIN((VLOOKUP($D154,SALERYCODE,5,0)),(IF($D154=6,CS154,CT154))))),MIN((VLOOKUP($D154,SALERYCODE,3,0)),(CQ154+CR154))*(IF($D154=6,CT154,((MIN((VLOOKUP($D154,SALERYCODE,5,0)),CT154)))))))))/IF(AND($D154=2,'ראשי-פרטים כלליים וריכוז הוצאות'!$D$68&lt;&gt;4),1.2,1)</f>
        <v>0</v>
      </c>
      <c r="CW154" s="263"/>
      <c r="CX154" s="264"/>
      <c r="CY154" s="265"/>
      <c r="CZ154" s="266"/>
      <c r="DA154" s="267">
        <f t="shared" si="212"/>
        <v>0</v>
      </c>
      <c r="DB154" s="260">
        <f>+(IF(OR($B154=0,$C154=0,$D154=0,$CW$2&gt;$OE$1),0,IF(OR(CW154=0,CY154=0,CZ154=0),0,MIN((VLOOKUP($D154,SALERYCODE,3,0))*(IF($D154=6,CZ154,CY154))*((MIN((VLOOKUP($D154,SALERYCODE,5,0)),(IF($D154=6,CY154,CZ154))))),MIN((VLOOKUP($D154,SALERYCODE,3,0)),(CW154+CX154))*(IF($D154=6,CZ154,((MIN((VLOOKUP($D154,SALERYCODE,5,0)),CZ154)))))))))/IF(AND($D154=2,'ראשי-פרטים כלליים וריכוז הוצאות'!$D$68&lt;&gt;4),1.2,1)</f>
        <v>0</v>
      </c>
      <c r="DC154" s="263"/>
      <c r="DD154" s="264"/>
      <c r="DE154" s="265"/>
      <c r="DF154" s="266"/>
      <c r="DG154" s="267">
        <f t="shared" si="213"/>
        <v>0</v>
      </c>
      <c r="DH154" s="260">
        <f>+(IF(OR($B154=0,$C154=0,$D154=0,$DC$2&gt;$OE$1),0,IF(OR(DC154=0,DE154=0,DF154=0),0,MIN((VLOOKUP($D154,SALERYCODE,3,0))*(IF($D154=6,DF154,DE154))*((MIN((VLOOKUP($D154,SALERYCODE,5,0)),(IF($D154=6,DE154,DF154))))),MIN((VLOOKUP($D154,SALERYCODE,3,0)),(DC154+DD154))*(IF($D154=6,DF154,((MIN((VLOOKUP($D154,SALERYCODE,5,0)),DF154)))))))))/IF(AND($D154=2,'ראשי-פרטים כלליים וריכוז הוצאות'!$D$68&lt;&gt;4),1.2,1)</f>
        <v>0</v>
      </c>
      <c r="DI154" s="263"/>
      <c r="DJ154" s="264"/>
      <c r="DK154" s="265"/>
      <c r="DL154" s="266"/>
      <c r="DM154" s="267">
        <f t="shared" si="214"/>
        <v>0</v>
      </c>
      <c r="DN154" s="260">
        <f>+(IF(OR($B154=0,$C154=0,$D154=0,$DC$2&gt;$OE$1),0,IF(OR(DI154=0,DK154=0,DL154=0),0,MIN((VLOOKUP($D154,SALERYCODE,3,0))*(IF($D154=6,DL154,DK154))*((MIN((VLOOKUP($D154,SALERYCODE,5,0)),(IF($D154=6,DK154,DL154))))),MIN((VLOOKUP($D154,SALERYCODE,3,0)),(DI154+DJ154))*(IF($D154=6,DL154,((MIN((VLOOKUP($D154,SALERYCODE,5,0)),DL154)))))))))/IF(AND($D154=2,'ראשי-פרטים כלליים וריכוז הוצאות'!$D$68&lt;&gt;4),1.2,1)</f>
        <v>0</v>
      </c>
      <c r="DO154" s="263"/>
      <c r="DP154" s="264"/>
      <c r="DQ154" s="265"/>
      <c r="DR154" s="266"/>
      <c r="DS154" s="267">
        <f t="shared" si="215"/>
        <v>0</v>
      </c>
      <c r="DT154" s="260">
        <f>+(IF(OR($B154=0,$C154=0,$D154=0,$DC$2&gt;$OE$1),0,IF(OR(DO154=0,DQ154=0,DR154=0),0,MIN((VLOOKUP($D154,SALERYCODE,3,0))*(IF($D154=6,DR154,DQ154))*((MIN((VLOOKUP($D154,SALERYCODE,5,0)),(IF($D154=6,DQ154,DR154))))),MIN((VLOOKUP($D154,SALERYCODE,3,0)),(DO154+DP154))*(IF($D154=6,DR154,((MIN((VLOOKUP($D154,SALERYCODE,5,0)),DR154)))))))))/IF(AND($D154=2,'ראשי-פרטים כלליים וריכוז הוצאות'!$D$68&lt;&gt;4),1.2,1)</f>
        <v>0</v>
      </c>
      <c r="DU154" s="263"/>
      <c r="DV154" s="264"/>
      <c r="DW154" s="265"/>
      <c r="DX154" s="266"/>
      <c r="DY154" s="267">
        <f t="shared" si="216"/>
        <v>0</v>
      </c>
      <c r="DZ154" s="260">
        <f>+(IF(OR($B154=0,$C154=0,$D154=0,$DC$2&gt;$OE$1),0,IF(OR(DU154=0,DW154=0,DX154=0),0,MIN((VLOOKUP($D154,SALERYCODE,3,0))*(IF($D154=6,DX154,DW154))*((MIN((VLOOKUP($D154,SALERYCODE,5,0)),(IF($D154=6,DW154,DX154))))),MIN((VLOOKUP($D154,SALERYCODE,3,0)),(DU154+DV154))*(IF($D154=6,DX154,((MIN((VLOOKUP($D154,SALERYCODE,5,0)),DX154)))))))))/IF(AND($D154=2,'ראשי-פרטים כלליים וריכוז הוצאות'!$D$68&lt;&gt;4),1.2,1)</f>
        <v>0</v>
      </c>
      <c r="EA154" s="263"/>
      <c r="EB154" s="264"/>
      <c r="EC154" s="265"/>
      <c r="ED154" s="266"/>
      <c r="EE154" s="267">
        <f t="shared" si="217"/>
        <v>0</v>
      </c>
      <c r="EF154" s="260">
        <f>+(IF(OR($B154=0,$C154=0,$D154=0,$DC$2&gt;$OE$1),0,IF(OR(EA154=0,EC154=0,ED154=0),0,MIN((VLOOKUP($D154,SALERYCODE,3,0))*(IF($D154=6,ED154,EC154))*((MIN((VLOOKUP($D154,SALERYCODE,5,0)),(IF($D154=6,EC154,ED154))))),MIN((VLOOKUP($D154,SALERYCODE,3,0)),(EA154+EB154))*(IF($D154=6,ED154,((MIN((VLOOKUP($D154,SALERYCODE,5,0)),ED154)))))))))/IF(AND($D154=2,'ראשי-פרטים כלליים וריכוז הוצאות'!$D$68&lt;&gt;4),1.2,1)</f>
        <v>0</v>
      </c>
      <c r="EG154" s="263"/>
      <c r="EH154" s="264"/>
      <c r="EI154" s="265"/>
      <c r="EJ154" s="266"/>
      <c r="EK154" s="267">
        <f t="shared" si="218"/>
        <v>0</v>
      </c>
      <c r="EL154" s="260">
        <f>+(IF(OR($B154=0,$C154=0,$D154=0,$DC$2&gt;$OE$1),0,IF(OR(EG154=0,EI154=0,EJ154=0),0,MIN((VLOOKUP($D154,SALERYCODE,3,0))*(IF($D154=6,EJ154,EI154))*((MIN((VLOOKUP($D154,SALERYCODE,5,0)),(IF($D154=6,EI154,EJ154))))),MIN((VLOOKUP($D154,SALERYCODE,3,0)),(EG154+EH154))*(IF($D154=6,EJ154,((MIN((VLOOKUP($D154,SALERYCODE,5,0)),EJ154)))))))))/IF(AND($D154=2,'ראשי-פרטים כלליים וריכוז הוצאות'!$D$68&lt;&gt;4),1.2,1)</f>
        <v>0</v>
      </c>
      <c r="EM154" s="263"/>
      <c r="EN154" s="264"/>
      <c r="EO154" s="265"/>
      <c r="EP154" s="266"/>
      <c r="EQ154" s="267">
        <f t="shared" si="219"/>
        <v>0</v>
      </c>
      <c r="ER154" s="260">
        <f>+(IF(OR($B154=0,$C154=0,$D154=0,$DC$2&gt;$OE$1),0,IF(OR(EM154=0,EO154=0,EP154=0),0,MIN((VLOOKUP($D154,SALERYCODE,3,0))*(IF($D154=6,EP154,EO154))*((MIN((VLOOKUP($D154,SALERYCODE,5,0)),(IF($D154=6,EO154,EP154))))),MIN((VLOOKUP($D154,SALERYCODE,3,0)),(EM154+EN154))*(IF($D154=6,EP154,((MIN((VLOOKUP($D154,SALERYCODE,5,0)),EP154)))))))))/IF(AND($D154=2,'ראשי-פרטים כלליים וריכוז הוצאות'!$D$68&lt;&gt;4),1.2,1)</f>
        <v>0</v>
      </c>
      <c r="ES154" s="263"/>
      <c r="ET154" s="264"/>
      <c r="EU154" s="265"/>
      <c r="EV154" s="266"/>
      <c r="EW154" s="267">
        <f t="shared" si="220"/>
        <v>0</v>
      </c>
      <c r="EX154" s="260">
        <f>+(IF(OR($B154=0,$C154=0,$D154=0,$DC$2&gt;$OE$1),0,IF(OR(ES154=0,EU154=0,EV154=0),0,MIN((VLOOKUP($D154,SALERYCODE,3,0))*(IF($D154=6,EV154,EU154))*((MIN((VLOOKUP($D154,SALERYCODE,5,0)),(IF($D154=6,EU154,EV154))))),MIN((VLOOKUP($D154,SALERYCODE,3,0)),(ES154+ET154))*(IF($D154=6,EV154,((MIN((VLOOKUP($D154,SALERYCODE,5,0)),EV154)))))))))/IF(AND($D154=2,'ראשי-פרטים כלליים וריכוז הוצאות'!$D$68&lt;&gt;4),1.2,1)</f>
        <v>0</v>
      </c>
      <c r="EY154" s="263"/>
      <c r="EZ154" s="264"/>
      <c r="FA154" s="265"/>
      <c r="FB154" s="266"/>
      <c r="FC154" s="267">
        <f t="shared" si="221"/>
        <v>0</v>
      </c>
      <c r="FD154" s="260">
        <f>+(IF(OR($B154=0,$C154=0,$D154=0,$DC$2&gt;$OE$1),0,IF(OR(EY154=0,FA154=0,FB154=0),0,MIN((VLOOKUP($D154,SALERYCODE,3,0))*(IF($D154=6,FB154,FA154))*((MIN((VLOOKUP($D154,SALERYCODE,5,0)),(IF($D154=6,FA154,FB154))))),MIN((VLOOKUP($D154,SALERYCODE,3,0)),(EY154+EZ154))*(IF($D154=6,FB154,((MIN((VLOOKUP($D154,SALERYCODE,5,0)),FB154)))))))))/IF(AND($D154=2,'ראשי-פרטים כלליים וריכוז הוצאות'!$D$68&lt;&gt;4),1.2,1)</f>
        <v>0</v>
      </c>
      <c r="FE154" s="263"/>
      <c r="FF154" s="264"/>
      <c r="FG154" s="265"/>
      <c r="FH154" s="266"/>
      <c r="FI154" s="267">
        <f t="shared" si="222"/>
        <v>0</v>
      </c>
      <c r="FJ154" s="260">
        <f>+(IF(OR($B154=0,$C154=0,$D154=0,$DC$2&gt;$OE$1),0,IF(OR(FE154=0,FG154=0,FH154=0),0,MIN((VLOOKUP($D154,SALERYCODE,3,0))*(IF($D154=6,FH154,FG154))*((MIN((VLOOKUP($D154,SALERYCODE,5,0)),(IF($D154=6,FG154,FH154))))),MIN((VLOOKUP($D154,SALERYCODE,3,0)),(FE154+FF154))*(IF($D154=6,FH154,((MIN((VLOOKUP($D154,SALERYCODE,5,0)),FH154)))))))))/IF(AND($D154=2,'ראשי-פרטים כלליים וריכוז הוצאות'!$D$68&lt;&gt;4),1.2,1)</f>
        <v>0</v>
      </c>
      <c r="FK154" s="263"/>
      <c r="FL154" s="264"/>
      <c r="FM154" s="265"/>
      <c r="FN154" s="266"/>
      <c r="FO154" s="267">
        <f t="shared" si="223"/>
        <v>0</v>
      </c>
      <c r="FP154" s="260">
        <f>+(IF(OR($B154=0,$C154=0,$D154=0,$DC$2&gt;$OE$1),0,IF(OR(FK154=0,FM154=0,FN154=0),0,MIN((VLOOKUP($D154,SALERYCODE,3,0))*(IF($D154=6,FN154,FM154))*((MIN((VLOOKUP($D154,SALERYCODE,5,0)),(IF($D154=6,FM154,FN154))))),MIN((VLOOKUP($D154,SALERYCODE,3,0)),(FK154+FL154))*(IF($D154=6,FN154,((MIN((VLOOKUP($D154,SALERYCODE,5,0)),FN154)))))))))/IF(AND($D154=2,'ראשי-פרטים כלליים וריכוז הוצאות'!$D$68&lt;&gt;4),1.2,1)</f>
        <v>0</v>
      </c>
      <c r="FQ154" s="263"/>
      <c r="FR154" s="264"/>
      <c r="FS154" s="265"/>
      <c r="FT154" s="266"/>
      <c r="FU154" s="267">
        <f t="shared" si="224"/>
        <v>0</v>
      </c>
      <c r="FV154" s="260">
        <f>+(IF(OR($B154=0,$C154=0,$D154=0,$DC$2&gt;$OE$1),0,IF(OR(FQ154=0,FS154=0,FT154=0),0,MIN((VLOOKUP($D154,SALERYCODE,3,0))*(IF($D154=6,FT154,FS154))*((MIN((VLOOKUP($D154,SALERYCODE,5,0)),(IF($D154=6,FS154,FT154))))),MIN((VLOOKUP($D154,SALERYCODE,3,0)),(FQ154+FR154))*(IF($D154=6,FT154,((MIN((VLOOKUP($D154,SALERYCODE,5,0)),FT154)))))))))/IF(AND($D154=2,'ראשי-פרטים כלליים וריכוז הוצאות'!$D$68&lt;&gt;4),1.2,1)</f>
        <v>0</v>
      </c>
      <c r="FW154" s="263"/>
      <c r="FX154" s="264"/>
      <c r="FY154" s="265"/>
      <c r="FZ154" s="266"/>
      <c r="GA154" s="267">
        <f t="shared" si="225"/>
        <v>0</v>
      </c>
      <c r="GB154" s="260">
        <f>+(IF(OR($B154=0,$C154=0,$D154=0,$DC$2&gt;$OE$1),0,IF(OR(FW154=0,FY154=0,FZ154=0),0,MIN((VLOOKUP($D154,SALERYCODE,3,0))*(IF($D154=6,FZ154,FY154))*((MIN((VLOOKUP($D154,SALERYCODE,5,0)),(IF($D154=6,FY154,FZ154))))),MIN((VLOOKUP($D154,SALERYCODE,3,0)),(FW154+FX154))*(IF($D154=6,FZ154,((MIN((VLOOKUP($D154,SALERYCODE,5,0)),FZ154)))))))))/IF(AND($D154=2,'ראשי-פרטים כלליים וריכוז הוצאות'!$D$68&lt;&gt;4),1.2,1)</f>
        <v>0</v>
      </c>
      <c r="GC154" s="263"/>
      <c r="GD154" s="264"/>
      <c r="GE154" s="265"/>
      <c r="GF154" s="266"/>
      <c r="GG154" s="267">
        <f t="shared" si="226"/>
        <v>0</v>
      </c>
      <c r="GH154" s="260">
        <f>+(IF(OR($B154=0,$C154=0,$D154=0,$DC$2&gt;$OE$1),0,IF(OR(GC154=0,GE154=0,GF154=0),0,MIN((VLOOKUP($D154,SALERYCODE,3,0))*(IF($D154=6,GF154,GE154))*((MIN((VLOOKUP($D154,SALERYCODE,5,0)),(IF($D154=6,GE154,GF154))))),MIN((VLOOKUP($D154,SALERYCODE,3,0)),(GC154+GD154))*(IF($D154=6,GF154,((MIN((VLOOKUP($D154,SALERYCODE,5,0)),GF154)))))))))/IF(AND($D154=2,'ראשי-פרטים כלליים וריכוז הוצאות'!$D$68&lt;&gt;4),1.2,1)</f>
        <v>0</v>
      </c>
      <c r="GI154" s="263"/>
      <c r="GJ154" s="264"/>
      <c r="GK154" s="265"/>
      <c r="GL154" s="266"/>
      <c r="GM154" s="267">
        <f t="shared" si="227"/>
        <v>0</v>
      </c>
      <c r="GN154" s="260">
        <f>+(IF(OR($B154=0,$C154=0,$D154=0,$DC$2&gt;$OE$1),0,IF(OR(GI154=0,GK154=0,GL154=0),0,MIN((VLOOKUP($D154,SALERYCODE,3,0))*(IF($D154=6,GL154,GK154))*((MIN((VLOOKUP($D154,SALERYCODE,5,0)),(IF($D154=6,GK154,GL154))))),MIN((VLOOKUP($D154,SALERYCODE,3,0)),(GI154+GJ154))*(IF($D154=6,GL154,((MIN((VLOOKUP($D154,SALERYCODE,5,0)),GL154)))))))))/IF(AND($D154=2,'ראשי-פרטים כלליים וריכוז הוצאות'!$D$68&lt;&gt;4),1.2,1)</f>
        <v>0</v>
      </c>
      <c r="GO154" s="263"/>
      <c r="GP154" s="264"/>
      <c r="GQ154" s="265"/>
      <c r="GR154" s="266"/>
      <c r="GS154" s="267">
        <f t="shared" si="228"/>
        <v>0</v>
      </c>
      <c r="GT154" s="260">
        <f>+(IF(OR($B154=0,$C154=0,$D154=0,$DC$2&gt;$OE$1),0,IF(OR(GO154=0,GQ154=0,GR154=0),0,MIN((VLOOKUP($D154,SALERYCODE,3,0))*(IF($D154=6,GR154,GQ154))*((MIN((VLOOKUP($D154,SALERYCODE,5,0)),(IF($D154=6,GQ154,GR154))))),MIN((VLOOKUP($D154,SALERYCODE,3,0)),(GO154+GP154))*(IF($D154=6,GR154,((MIN((VLOOKUP($D154,SALERYCODE,5,0)),GR154)))))))))/IF(AND($D154=2,'ראשי-פרטים כלליים וריכוז הוצאות'!$D$68&lt;&gt;4),1.2,1)</f>
        <v>0</v>
      </c>
      <c r="GU154" s="263"/>
      <c r="GV154" s="264"/>
      <c r="GW154" s="265"/>
      <c r="GX154" s="266"/>
      <c r="GY154" s="267">
        <f t="shared" si="229"/>
        <v>0</v>
      </c>
      <c r="GZ154" s="260">
        <f>+(IF(OR($B154=0,$C154=0,$D154=0,$DC$2&gt;$OE$1),0,IF(OR(GU154=0,GW154=0,GX154=0),0,MIN((VLOOKUP($D154,SALERYCODE,3,0))*(IF($D154=6,GX154,GW154))*((MIN((VLOOKUP($D154,SALERYCODE,5,0)),(IF($D154=6,GW154,GX154))))),MIN((VLOOKUP($D154,SALERYCODE,3,0)),(GU154+GV154))*(IF($D154=6,GX154,((MIN((VLOOKUP($D154,SALERYCODE,5,0)),GX154)))))))))/IF(AND($D154=2,'ראשי-פרטים כלליים וריכוז הוצאות'!$D$68&lt;&gt;4),1.2,1)</f>
        <v>0</v>
      </c>
      <c r="HA154" s="263"/>
      <c r="HB154" s="264"/>
      <c r="HC154" s="265"/>
      <c r="HD154" s="266"/>
      <c r="HE154" s="267">
        <f t="shared" si="230"/>
        <v>0</v>
      </c>
      <c r="HF154" s="260">
        <f>+(IF(OR($B154=0,$C154=0,$D154=0,$DC$2&gt;$OE$1),0,IF(OR(HA154=0,HC154=0,HD154=0),0,MIN((VLOOKUP($D154,SALERYCODE,3,0))*(IF($D154=6,HD154,HC154))*((MIN((VLOOKUP($D154,SALERYCODE,5,0)),(IF($D154=6,HC154,HD154))))),MIN((VLOOKUP($D154,SALERYCODE,3,0)),(HA154+HB154))*(IF($D154=6,HD154,((MIN((VLOOKUP($D154,SALERYCODE,5,0)),HD154)))))))))/IF(AND($D154=2,'ראשי-פרטים כלליים וריכוז הוצאות'!$D$68&lt;&gt;4),1.2,1)</f>
        <v>0</v>
      </c>
      <c r="HG154" s="263"/>
      <c r="HH154" s="264"/>
      <c r="HI154" s="265"/>
      <c r="HJ154" s="266"/>
      <c r="HK154" s="267">
        <f t="shared" si="231"/>
        <v>0</v>
      </c>
      <c r="HL154" s="260">
        <f>+(IF(OR($B154=0,$C154=0,$D154=0,$DC$2&gt;$OE$1),0,IF(OR(HG154=0,HI154=0,HJ154=0),0,MIN((VLOOKUP($D154,SALERYCODE,3,0))*(IF($D154=6,HJ154,HI154))*((MIN((VLOOKUP($D154,SALERYCODE,5,0)),(IF($D154=6,HI154,HJ154))))),MIN((VLOOKUP($D154,SALERYCODE,3,0)),(HG154+HH154))*(IF($D154=6,HJ154,((MIN((VLOOKUP($D154,SALERYCODE,5,0)),HJ154)))))))))/IF(AND($D154=2,'ראשי-פרטים כלליים וריכוז הוצאות'!$D$68&lt;&gt;4),1.2,1)</f>
        <v>0</v>
      </c>
      <c r="HM154" s="263"/>
      <c r="HN154" s="264"/>
      <c r="HO154" s="265"/>
      <c r="HP154" s="266"/>
      <c r="HQ154" s="267">
        <f t="shared" si="232"/>
        <v>0</v>
      </c>
      <c r="HR154" s="260">
        <f>+(IF(OR($B154=0,$C154=0,$D154=0,$DC$2&gt;$OE$1),0,IF(OR(HM154=0,HO154=0,HP154=0),0,MIN((VLOOKUP($D154,SALERYCODE,3,0))*(IF($D154=6,HP154,HO154))*((MIN((VLOOKUP($D154,SALERYCODE,5,0)),(IF($D154=6,HO154,HP154))))),MIN((VLOOKUP($D154,SALERYCODE,3,0)),(HM154+HN154))*(IF($D154=6,HP154,((MIN((VLOOKUP($D154,SALERYCODE,5,0)),HP154)))))))))/IF(AND($D154=2,'ראשי-פרטים כלליים וריכוז הוצאות'!$D$68&lt;&gt;4),1.2,1)</f>
        <v>0</v>
      </c>
      <c r="HS154" s="263"/>
      <c r="HT154" s="264"/>
      <c r="HU154" s="265"/>
      <c r="HV154" s="266"/>
      <c r="HW154" s="267">
        <f t="shared" si="233"/>
        <v>0</v>
      </c>
      <c r="HX154" s="260">
        <f>+(IF(OR($B154=0,$C154=0,$D154=0,$DC$2&gt;$OE$1),0,IF(OR(HS154=0,HU154=0,HV154=0),0,MIN((VLOOKUP($D154,SALERYCODE,3,0))*(IF($D154=6,HV154,HU154))*((MIN((VLOOKUP($D154,SALERYCODE,5,0)),(IF($D154=6,HU154,HV154))))),MIN((VLOOKUP($D154,SALERYCODE,3,0)),(HS154+HT154))*(IF($D154=6,HV154,((MIN((VLOOKUP($D154,SALERYCODE,5,0)),HV154)))))))))/IF(AND($D154=2,'ראשי-פרטים כלליים וריכוז הוצאות'!$D$68&lt;&gt;4),1.2,1)</f>
        <v>0</v>
      </c>
      <c r="HY154" s="263"/>
      <c r="HZ154" s="264"/>
      <c r="IA154" s="265"/>
      <c r="IB154" s="266"/>
      <c r="IC154" s="267">
        <f t="shared" si="234"/>
        <v>0</v>
      </c>
      <c r="ID154" s="260">
        <f>+(IF(OR($B154=0,$C154=0,$D154=0,$DC$2&gt;$OE$1),0,IF(OR(HY154=0,IA154=0,IB154=0),0,MIN((VLOOKUP($D154,SALERYCODE,3,0))*(IF($D154=6,IB154,IA154))*((MIN((VLOOKUP($D154,SALERYCODE,5,0)),(IF($D154=6,IA154,IB154))))),MIN((VLOOKUP($D154,SALERYCODE,3,0)),(HY154+HZ154))*(IF($D154=6,IB154,((MIN((VLOOKUP($D154,SALERYCODE,5,0)),IB154)))))))))/IF(AND($D154=2,'ראשי-פרטים כלליים וריכוז הוצאות'!$D$68&lt;&gt;4),1.2,1)</f>
        <v>0</v>
      </c>
      <c r="IE154" s="263"/>
      <c r="IF154" s="264"/>
      <c r="IG154" s="265"/>
      <c r="IH154" s="266"/>
      <c r="II154" s="267">
        <f t="shared" si="235"/>
        <v>0</v>
      </c>
      <c r="IJ154" s="260">
        <f>+(IF(OR($B154=0,$C154=0,$D154=0,$DC$2&gt;$OE$1),0,IF(OR(IE154=0,IG154=0,IH154=0),0,MIN((VLOOKUP($D154,SALERYCODE,3,0))*(IF($D154=6,IH154,IG154))*((MIN((VLOOKUP($D154,SALERYCODE,5,0)),(IF($D154=6,IG154,IH154))))),MIN((VLOOKUP($D154,SALERYCODE,3,0)),(IE154+IF154))*(IF($D154=6,IH154,((MIN((VLOOKUP($D154,SALERYCODE,5,0)),IH154)))))))))/IF(AND($D154=2,'ראשי-פרטים כלליים וריכוז הוצאות'!$D$68&lt;&gt;4),1.2,1)</f>
        <v>0</v>
      </c>
      <c r="IK154" s="263"/>
      <c r="IL154" s="264"/>
      <c r="IM154" s="265"/>
      <c r="IN154" s="266"/>
      <c r="IO154" s="267">
        <f t="shared" si="236"/>
        <v>0</v>
      </c>
      <c r="IP154" s="260">
        <f>+(IF(OR($B154=0,$C154=0,$D154=0,$DC$2&gt;$OE$1),0,IF(OR(IK154=0,IM154=0,IN154=0),0,MIN((VLOOKUP($D154,SALERYCODE,3,0))*(IF($D154=6,IN154,IM154))*((MIN((VLOOKUP($D154,SALERYCODE,5,0)),(IF($D154=6,IM154,IN154))))),MIN((VLOOKUP($D154,SALERYCODE,3,0)),(IK154+IL154))*(IF($D154=6,IN154,((MIN((VLOOKUP($D154,SALERYCODE,5,0)),IN154)))))))))/IF(AND($D154=2,'ראשי-פרטים כלליים וריכוז הוצאות'!$D$68&lt;&gt;4),1.2,1)</f>
        <v>0</v>
      </c>
      <c r="IQ154" s="263"/>
      <c r="IR154" s="264"/>
      <c r="IS154" s="265"/>
      <c r="IT154" s="266"/>
      <c r="IU154" s="267">
        <f t="shared" si="237"/>
        <v>0</v>
      </c>
      <c r="IV154" s="260">
        <f>+(IF(OR($B154=0,$C154=0,$D154=0,$DC$2&gt;$OE$1),0,IF(OR(IQ154=0,IS154=0,IT154=0),0,MIN((VLOOKUP($D154,SALERYCODE,3,0))*(IF($D154=6,IT154,IS154))*((MIN((VLOOKUP($D154,SALERYCODE,5,0)),(IF($D154=6,IS154,IT154))))),MIN((VLOOKUP($D154,SALERYCODE,3,0)),(IQ154+IR154))*(IF($D154=6,IT154,((MIN((VLOOKUP($D154,SALERYCODE,5,0)),IT154)))))))))/IF(AND($D154=2,'ראשי-פרטים כלליים וריכוז הוצאות'!$D$68&lt;&gt;4),1.2,1)</f>
        <v>0</v>
      </c>
      <c r="IW154" s="263"/>
      <c r="IX154" s="264"/>
      <c r="IY154" s="265"/>
      <c r="IZ154" s="266"/>
      <c r="JA154" s="267">
        <f t="shared" si="238"/>
        <v>0</v>
      </c>
      <c r="JB154" s="260">
        <f>+(IF(OR($B154=0,$C154=0,$D154=0,$DC$2&gt;$OE$1),0,IF(OR(IW154=0,IY154=0,IZ154=0),0,MIN((VLOOKUP($D154,SALERYCODE,3,0))*(IF($D154=6,IZ154,IY154))*((MIN((VLOOKUP($D154,SALERYCODE,5,0)),(IF($D154=6,IY154,IZ154))))),MIN((VLOOKUP($D154,SALERYCODE,3,0)),(IW154+IX154))*(IF($D154=6,IZ154,((MIN((VLOOKUP($D154,SALERYCODE,5,0)),IZ154)))))))))/IF(AND($D154=2,'ראשי-פרטים כלליים וריכוז הוצאות'!$D$68&lt;&gt;4),1.2,1)</f>
        <v>0</v>
      </c>
      <c r="JC154" s="263"/>
      <c r="JD154" s="264"/>
      <c r="JE154" s="265"/>
      <c r="JF154" s="266"/>
      <c r="JG154" s="267">
        <f t="shared" si="239"/>
        <v>0</v>
      </c>
      <c r="JH154" s="260">
        <f>+(IF(OR($B154=0,$C154=0,$D154=0,$DC$2&gt;$OE$1),0,IF(OR(JC154=0,JE154=0,JF154=0),0,MIN((VLOOKUP($D154,SALERYCODE,3,0))*(IF($D154=6,JF154,JE154))*((MIN((VLOOKUP($D154,SALERYCODE,5,0)),(IF($D154=6,JE154,JF154))))),MIN((VLOOKUP($D154,SALERYCODE,3,0)),(JC154+JD154))*(IF($D154=6,JF154,((MIN((VLOOKUP($D154,SALERYCODE,5,0)),JF154)))))))))/IF(AND($D154=2,'ראשי-פרטים כלליים וריכוז הוצאות'!$D$68&lt;&gt;4),1.2,1)</f>
        <v>0</v>
      </c>
      <c r="JI154" s="263"/>
      <c r="JJ154" s="264"/>
      <c r="JK154" s="265"/>
      <c r="JL154" s="266"/>
      <c r="JM154" s="267">
        <f t="shared" si="240"/>
        <v>0</v>
      </c>
      <c r="JN154" s="260">
        <f>+(IF(OR($B154=0,$C154=0,$D154=0,$DC$2&gt;$OE$1),0,IF(OR(JI154=0,JK154=0,JL154=0),0,MIN((VLOOKUP($D154,SALERYCODE,3,0))*(IF($D154=6,JL154,JK154))*((MIN((VLOOKUP($D154,SALERYCODE,5,0)),(IF($D154=6,JK154,JL154))))),MIN((VLOOKUP($D154,SALERYCODE,3,0)),(JI154+JJ154))*(IF($D154=6,JL154,((MIN((VLOOKUP($D154,SALERYCODE,5,0)),JL154)))))))))/IF(AND($D154=2,'ראשי-פרטים כלליים וריכוז הוצאות'!$D$68&lt;&gt;4),1.2,1)</f>
        <v>0</v>
      </c>
      <c r="JO154" s="263"/>
      <c r="JP154" s="264"/>
      <c r="JQ154" s="265"/>
      <c r="JR154" s="266"/>
      <c r="JS154" s="267">
        <f t="shared" si="241"/>
        <v>0</v>
      </c>
      <c r="JT154" s="260">
        <f>+(IF(OR($B154=0,$C154=0,$D154=0,$DC$2&gt;$OE$1),0,IF(OR(JO154=0,JQ154=0,JR154=0),0,MIN((VLOOKUP($D154,SALERYCODE,3,0))*(IF($D154=6,JR154,JQ154))*((MIN((VLOOKUP($D154,SALERYCODE,5,0)),(IF($D154=6,JQ154,JR154))))),MIN((VLOOKUP($D154,SALERYCODE,3,0)),(JO154+JP154))*(IF($D154=6,JR154,((MIN((VLOOKUP($D154,SALERYCODE,5,0)),JR154)))))))))/IF(AND($D154=2,'ראשי-פרטים כלליים וריכוז הוצאות'!$D$68&lt;&gt;4),1.2,1)</f>
        <v>0</v>
      </c>
      <c r="JU154" s="263"/>
      <c r="JV154" s="264"/>
      <c r="JW154" s="265"/>
      <c r="JX154" s="266"/>
      <c r="JY154" s="267">
        <f t="shared" si="242"/>
        <v>0</v>
      </c>
      <c r="JZ154" s="260">
        <f>+(IF(OR($B154=0,$C154=0,$D154=0,$DC$2&gt;$OE$1),0,IF(OR(JU154=0,JW154=0,JX154=0),0,MIN((VLOOKUP($D154,SALERYCODE,3,0))*(IF($D154=6,JX154,JW154))*((MIN((VLOOKUP($D154,SALERYCODE,5,0)),(IF($D154=6,JW154,JX154))))),MIN((VLOOKUP($D154,SALERYCODE,3,0)),(JU154+JV154))*(IF($D154=6,JX154,((MIN((VLOOKUP($D154,SALERYCODE,5,0)),JX154)))))))))/IF(AND($D154=2,'ראשי-פרטים כלליים וריכוז הוצאות'!$D$68&lt;&gt;4),1.2,1)</f>
        <v>0</v>
      </c>
      <c r="KA154" s="263"/>
      <c r="KB154" s="264"/>
      <c r="KC154" s="265"/>
      <c r="KD154" s="266"/>
      <c r="KE154" s="267">
        <f t="shared" si="243"/>
        <v>0</v>
      </c>
      <c r="KF154" s="260">
        <f>+(IF(OR($B154=0,$C154=0,$D154=0,$DC$2&gt;$OE$1),0,IF(OR(KA154=0,KC154=0,KD154=0),0,MIN((VLOOKUP($D154,SALERYCODE,3,0))*(IF($D154=6,KD154,KC154))*((MIN((VLOOKUP($D154,SALERYCODE,5,0)),(IF($D154=6,KC154,KD154))))),MIN((VLOOKUP($D154,SALERYCODE,3,0)),(KA154+KB154))*(IF($D154=6,KD154,((MIN((VLOOKUP($D154,SALERYCODE,5,0)),KD154)))))))))/IF(AND($D154=2,'ראשי-פרטים כלליים וריכוז הוצאות'!$D$68&lt;&gt;4),1.2,1)</f>
        <v>0</v>
      </c>
      <c r="KG154" s="263"/>
      <c r="KH154" s="264"/>
      <c r="KI154" s="265"/>
      <c r="KJ154" s="266"/>
      <c r="KK154" s="267">
        <f t="shared" si="244"/>
        <v>0</v>
      </c>
      <c r="KL154" s="260">
        <f>+(IF(OR($B154=0,$C154=0,$D154=0,$DC$2&gt;$OE$1),0,IF(OR(KG154=0,KI154=0,KJ154=0),0,MIN((VLOOKUP($D154,SALERYCODE,3,0))*(IF($D154=6,KJ154,KI154))*((MIN((VLOOKUP($D154,SALERYCODE,5,0)),(IF($D154=6,KI154,KJ154))))),MIN((VLOOKUP($D154,SALERYCODE,3,0)),(KG154+KH154))*(IF($D154=6,KJ154,((MIN((VLOOKUP($D154,SALERYCODE,5,0)),KJ154)))))))))/IF(AND($D154=2,'ראשי-פרטים כלליים וריכוז הוצאות'!$D$68&lt;&gt;4),1.2,1)</f>
        <v>0</v>
      </c>
      <c r="KM154" s="263"/>
      <c r="KN154" s="264"/>
      <c r="KO154" s="265"/>
      <c r="KP154" s="266"/>
      <c r="KQ154" s="267">
        <f t="shared" si="245"/>
        <v>0</v>
      </c>
      <c r="KR154" s="260">
        <f>+(IF(OR($B154=0,$C154=0,$D154=0,$DC$2&gt;$OE$1),0,IF(OR(KM154=0,KO154=0,KP154=0),0,MIN((VLOOKUP($D154,SALERYCODE,3,0))*(IF($D154=6,KP154,KO154))*((MIN((VLOOKUP($D154,SALERYCODE,5,0)),(IF($D154=6,KO154,KP154))))),MIN((VLOOKUP($D154,SALERYCODE,3,0)),(KM154+KN154))*(IF($D154=6,KP154,((MIN((VLOOKUP($D154,SALERYCODE,5,0)),KP154)))))))))/IF(AND($D154=2,'ראשי-פרטים כלליים וריכוז הוצאות'!$D$68&lt;&gt;4),1.2,1)</f>
        <v>0</v>
      </c>
      <c r="KS154" s="263"/>
      <c r="KT154" s="264"/>
      <c r="KU154" s="265"/>
      <c r="KV154" s="266"/>
      <c r="KW154" s="267">
        <f t="shared" si="246"/>
        <v>0</v>
      </c>
      <c r="KX154" s="260">
        <f>+(IF(OR($B154=0,$C154=0,$D154=0,$DC$2&gt;$OE$1),0,IF(OR(KS154=0,KU154=0,KV154=0),0,MIN((VLOOKUP($D154,SALERYCODE,3,0))*(IF($D154=6,KV154,KU154))*((MIN((VLOOKUP($D154,SALERYCODE,5,0)),(IF($D154=6,KU154,KV154))))),MIN((VLOOKUP($D154,SALERYCODE,3,0)),(KS154+KT154))*(IF($D154=6,KV154,((MIN((VLOOKUP($D154,SALERYCODE,5,0)),KV154)))))))))/IF(AND($D154=2,'ראשי-פרטים כלליים וריכוז הוצאות'!$D$68&lt;&gt;4),1.2,1)</f>
        <v>0</v>
      </c>
      <c r="KY154" s="263"/>
      <c r="KZ154" s="264"/>
      <c r="LA154" s="265"/>
      <c r="LB154" s="266"/>
      <c r="LC154" s="267">
        <f t="shared" si="247"/>
        <v>0</v>
      </c>
      <c r="LD154" s="260">
        <f>+(IF(OR($B154=0,$C154=0,$D154=0,$DC$2&gt;$OE$1),0,IF(OR(KY154=0,LA154=0,LB154=0),0,MIN((VLOOKUP($D154,SALERYCODE,3,0))*(IF($D154=6,LB154,LA154))*((MIN((VLOOKUP($D154,SALERYCODE,5,0)),(IF($D154=6,LA154,LB154))))),MIN((VLOOKUP($D154,SALERYCODE,3,0)),(KY154+KZ154))*(IF($D154=6,LB154,((MIN((VLOOKUP($D154,SALERYCODE,5,0)),LB154)))))))))/IF(AND($D154=2,'ראשי-פרטים כלליים וריכוז הוצאות'!$D$68&lt;&gt;4),1.2,1)</f>
        <v>0</v>
      </c>
      <c r="LE154" s="263"/>
      <c r="LF154" s="264"/>
      <c r="LG154" s="265"/>
      <c r="LH154" s="266"/>
      <c r="LI154" s="267">
        <f t="shared" si="248"/>
        <v>0</v>
      </c>
      <c r="LJ154" s="260">
        <f>+(IF(OR($B154=0,$C154=0,$D154=0,$DC$2&gt;$OE$1),0,IF(OR(LE154=0,LG154=0,LH154=0),0,MIN((VLOOKUP($D154,SALERYCODE,3,0))*(IF($D154=6,LH154,LG154))*((MIN((VLOOKUP($D154,SALERYCODE,5,0)),(IF($D154=6,LG154,LH154))))),MIN((VLOOKUP($D154,SALERYCODE,3,0)),(LE154+LF154))*(IF($D154=6,LH154,((MIN((VLOOKUP($D154,SALERYCODE,5,0)),LH154)))))))))/IF(AND($D154=2,'ראשי-פרטים כלליים וריכוז הוצאות'!$D$68&lt;&gt;4),1.2,1)</f>
        <v>0</v>
      </c>
      <c r="LK154" s="263"/>
      <c r="LL154" s="264"/>
      <c r="LM154" s="265"/>
      <c r="LN154" s="266"/>
      <c r="LO154" s="267">
        <f t="shared" si="249"/>
        <v>0</v>
      </c>
      <c r="LP154" s="260">
        <f>+(IF(OR($B154=0,$C154=0,$D154=0,$DC$2&gt;$OE$1),0,IF(OR(LK154=0,LM154=0,LN154=0),0,MIN((VLOOKUP($D154,SALERYCODE,3,0))*(IF($D154=6,LN154,LM154))*((MIN((VLOOKUP($D154,SALERYCODE,5,0)),(IF($D154=6,LM154,LN154))))),MIN((VLOOKUP($D154,SALERYCODE,3,0)),(LK154+LL154))*(IF($D154=6,LN154,((MIN((VLOOKUP($D154,SALERYCODE,5,0)),LN154)))))))))/IF(AND($D154=2,'ראשי-פרטים כלליים וריכוז הוצאות'!$D$68&lt;&gt;4),1.2,1)</f>
        <v>0</v>
      </c>
      <c r="LQ154" s="263"/>
      <c r="LR154" s="264"/>
      <c r="LS154" s="265"/>
      <c r="LT154" s="266"/>
      <c r="LU154" s="267">
        <f t="shared" si="250"/>
        <v>0</v>
      </c>
      <c r="LV154" s="260">
        <f>+(IF(OR($B154=0,$C154=0,$D154=0,$DC$2&gt;$OE$1),0,IF(OR(LQ154=0,LS154=0,LT154=0),0,MIN((VLOOKUP($D154,SALERYCODE,3,0))*(IF($D154=6,LT154,LS154))*((MIN((VLOOKUP($D154,SALERYCODE,5,0)),(IF($D154=6,LS154,LT154))))),MIN((VLOOKUP($D154,SALERYCODE,3,0)),(LQ154+LR154))*(IF($D154=6,LT154,((MIN((VLOOKUP($D154,SALERYCODE,5,0)),LT154)))))))))/IF(AND($D154=2,'ראשי-פרטים כלליים וריכוז הוצאות'!$D$68&lt;&gt;4),1.2,1)</f>
        <v>0</v>
      </c>
      <c r="LW154" s="263"/>
      <c r="LX154" s="264"/>
      <c r="LY154" s="265"/>
      <c r="LZ154" s="266"/>
      <c r="MA154" s="267">
        <f t="shared" si="251"/>
        <v>0</v>
      </c>
      <c r="MB154" s="260">
        <f>+(IF(OR($B154=0,$C154=0,$D154=0,$DC$2&gt;$OE$1),0,IF(OR(LW154=0,LY154=0,LZ154=0),0,MIN((VLOOKUP($D154,SALERYCODE,3,0))*(IF($D154=6,LZ154,LY154))*((MIN((VLOOKUP($D154,SALERYCODE,5,0)),(IF($D154=6,LY154,LZ154))))),MIN((VLOOKUP($D154,SALERYCODE,3,0)),(LW154+LX154))*(IF($D154=6,LZ154,((MIN((VLOOKUP($D154,SALERYCODE,5,0)),LZ154)))))))))/IF(AND($D154=2,'ראשי-פרטים כלליים וריכוז הוצאות'!$D$68&lt;&gt;4),1.2,1)</f>
        <v>0</v>
      </c>
      <c r="MC154" s="263"/>
      <c r="MD154" s="264"/>
      <c r="ME154" s="265"/>
      <c r="MF154" s="266"/>
      <c r="MG154" s="267">
        <f t="shared" si="252"/>
        <v>0</v>
      </c>
      <c r="MH154" s="260">
        <f>+(IF(OR($B154=0,$C154=0,$D154=0,$DC$2&gt;$OE$1),0,IF(OR(MC154=0,ME154=0,MF154=0),0,MIN((VLOOKUP($D154,SALERYCODE,3,0))*(IF($D154=6,MF154,ME154))*((MIN((VLOOKUP($D154,SALERYCODE,5,0)),(IF($D154=6,ME154,MF154))))),MIN((VLOOKUP($D154,SALERYCODE,3,0)),(MC154+MD154))*(IF($D154=6,MF154,((MIN((VLOOKUP($D154,SALERYCODE,5,0)),MF154)))))))))/IF(AND($D154=2,'ראשי-פרטים כלליים וריכוז הוצאות'!$D$68&lt;&gt;4),1.2,1)</f>
        <v>0</v>
      </c>
      <c r="MI154" s="263"/>
      <c r="MJ154" s="264"/>
      <c r="MK154" s="265"/>
      <c r="ML154" s="266"/>
      <c r="MM154" s="267">
        <f t="shared" si="253"/>
        <v>0</v>
      </c>
      <c r="MN154" s="260">
        <f>+(IF(OR($B154=0,$C154=0,$D154=0,$DC$2&gt;$OE$1),0,IF(OR(MI154=0,MK154=0,ML154=0),0,MIN((VLOOKUP($D154,SALERYCODE,3,0))*(IF($D154=6,ML154,MK154))*((MIN((VLOOKUP($D154,SALERYCODE,5,0)),(IF($D154=6,MK154,ML154))))),MIN((VLOOKUP($D154,SALERYCODE,3,0)),(MI154+MJ154))*(IF($D154=6,ML154,((MIN((VLOOKUP($D154,SALERYCODE,5,0)),ML154)))))))))/IF(AND($D154=2,'ראשי-פרטים כלליים וריכוז הוצאות'!$D$68&lt;&gt;4),1.2,1)</f>
        <v>0</v>
      </c>
      <c r="MO154" s="263"/>
      <c r="MP154" s="264"/>
      <c r="MQ154" s="265"/>
      <c r="MR154" s="266"/>
      <c r="MS154" s="267">
        <f t="shared" si="254"/>
        <v>0</v>
      </c>
      <c r="MT154" s="260">
        <f>+(IF(OR($B154=0,$C154=0,$D154=0,$DC$2&gt;$OE$1),0,IF(OR(MO154=0,MQ154=0,MR154=0),0,MIN((VLOOKUP($D154,SALERYCODE,3,0))*(IF($D154=6,MR154,MQ154))*((MIN((VLOOKUP($D154,SALERYCODE,5,0)),(IF($D154=6,MQ154,MR154))))),MIN((VLOOKUP($D154,SALERYCODE,3,0)),(MO154+MP154))*(IF($D154=6,MR154,((MIN((VLOOKUP($D154,SALERYCODE,5,0)),MR154)))))))))/IF(AND($D154=2,'ראשי-פרטים כלליים וריכוז הוצאות'!$D$68&lt;&gt;4),1.2,1)</f>
        <v>0</v>
      </c>
      <c r="MU154" s="263"/>
      <c r="MV154" s="264"/>
      <c r="MW154" s="265"/>
      <c r="MX154" s="266"/>
      <c r="MY154" s="267">
        <f t="shared" si="255"/>
        <v>0</v>
      </c>
      <c r="MZ154" s="260">
        <f>+(IF(OR($B154=0,$C154=0,$D154=0,$DC$2&gt;$OE$1),0,IF(OR(MU154=0,MW154=0,MX154=0),0,MIN((VLOOKUP($D154,SALERYCODE,3,0))*(IF($D154=6,MX154,MW154))*((MIN((VLOOKUP($D154,SALERYCODE,5,0)),(IF($D154=6,MW154,MX154))))),MIN((VLOOKUP($D154,SALERYCODE,3,0)),(MU154+MV154))*(IF($D154=6,MX154,((MIN((VLOOKUP($D154,SALERYCODE,5,0)),MX154)))))))))/IF(AND($D154=2,'ראשי-פרטים כלליים וריכוז הוצאות'!$D$68&lt;&gt;4),1.2,1)</f>
        <v>0</v>
      </c>
      <c r="NA154" s="263"/>
      <c r="NB154" s="264"/>
      <c r="NC154" s="265"/>
      <c r="ND154" s="266"/>
      <c r="NE154" s="267">
        <f t="shared" si="256"/>
        <v>0</v>
      </c>
      <c r="NF154" s="260">
        <f>+(IF(OR($B154=0,$C154=0,$D154=0,$DC$2&gt;$OE$1),0,IF(OR(NA154=0,NC154=0,ND154=0),0,MIN((VLOOKUP($D154,SALERYCODE,3,0))*(IF($D154=6,ND154,NC154))*((MIN((VLOOKUP($D154,SALERYCODE,5,0)),(IF($D154=6,NC154,ND154))))),MIN((VLOOKUP($D154,SALERYCODE,3,0)),(NA154+NB154))*(IF($D154=6,ND154,((MIN((VLOOKUP($D154,SALERYCODE,5,0)),ND154)))))))))/IF(AND($D154=2,'ראשי-פרטים כלליים וריכוז הוצאות'!$D$68&lt;&gt;4),1.2,1)</f>
        <v>0</v>
      </c>
      <c r="NG154" s="263"/>
      <c r="NH154" s="264"/>
      <c r="NI154" s="265"/>
      <c r="NJ154" s="266"/>
      <c r="NK154" s="267">
        <f t="shared" si="257"/>
        <v>0</v>
      </c>
      <c r="NL154" s="260">
        <f>+(IF(OR($B154=0,$C154=0,$D154=0,$DC$2&gt;$OE$1),0,IF(OR(NG154=0,NI154=0,NJ154=0),0,MIN((VLOOKUP($D154,SALERYCODE,3,0))*(IF($D154=6,NJ154,NI154))*((MIN((VLOOKUP($D154,SALERYCODE,5,0)),(IF($D154=6,NI154,NJ154))))),MIN((VLOOKUP($D154,SALERYCODE,3,0)),(NG154+NH154))*(IF($D154=6,NJ154,((MIN((VLOOKUP($D154,SALERYCODE,5,0)),NJ154)))))))))/IF(AND($D154=2,'ראשי-פרטים כלליים וריכוז הוצאות'!$D$68&lt;&gt;4),1.2,1)</f>
        <v>0</v>
      </c>
      <c r="NM154" s="263"/>
      <c r="NN154" s="264"/>
      <c r="NO154" s="265"/>
      <c r="NP154" s="266"/>
      <c r="NQ154" s="267">
        <f t="shared" si="258"/>
        <v>0</v>
      </c>
      <c r="NR154" s="260">
        <f>+(IF(OR($B154=0,$C154=0,$D154=0,$DC$2&gt;$OE$1),0,IF(OR(NM154=0,NO154=0,NP154=0),0,MIN((VLOOKUP($D154,SALERYCODE,3,0))*(IF($D154=6,NP154,NO154))*((MIN((VLOOKUP($D154,SALERYCODE,5,0)),(IF($D154=6,NO154,NP154))))),MIN((VLOOKUP($D154,SALERYCODE,3,0)),(NM154+NN154))*(IF($D154=6,NP154,((MIN((VLOOKUP($D154,SALERYCODE,5,0)),NP154)))))))))/IF(AND($D154=2,'ראשי-פרטים כלליים וריכוז הוצאות'!$D$68&lt;&gt;4),1.2,1)</f>
        <v>0</v>
      </c>
      <c r="NS154" s="263"/>
      <c r="NT154" s="264"/>
      <c r="NU154" s="265"/>
      <c r="NV154" s="266"/>
      <c r="NW154" s="267">
        <f t="shared" si="259"/>
        <v>0</v>
      </c>
      <c r="NX154" s="260">
        <f>+(IF(OR($B154=0,$C154=0,$D154=0,$DC$2&gt;$OE$1),0,IF(OR(NS154=0,NU154=0,NV154=0),0,MIN((VLOOKUP($D154,SALERYCODE,3,0))*(IF($D154=6,NV154,NU154))*((MIN((VLOOKUP($D154,SALERYCODE,5,0)),(IF($D154=6,NU154,NV154))))),MIN((VLOOKUP($D154,SALERYCODE,3,0)),(NS154+NT154))*(IF($D154=6,NV154,((MIN((VLOOKUP($D154,SALERYCODE,5,0)),NV154)))))))))/IF(AND($D154=2,'ראשי-פרטים כלליים וריכוז הוצאות'!$D$68&lt;&gt;4),1.2,1)</f>
        <v>0</v>
      </c>
      <c r="NY154" s="263"/>
      <c r="NZ154" s="264"/>
      <c r="OA154" s="265"/>
      <c r="OB154" s="266"/>
      <c r="OC154" s="267">
        <f t="shared" si="260"/>
        <v>0</v>
      </c>
      <c r="OD154" s="260">
        <f>+(IF(OR($B154=0,$C154=0,$D154=0,$DC$2&gt;$OE$1),0,IF(OR(NY154=0,OA154=0,OB154=0),0,MIN((VLOOKUP($D154,SALERYCODE,3,0))*(IF($D154=6,OB154,OA154))*((MIN((VLOOKUP($D154,SALERYCODE,5,0)),(IF($D154=6,OA154,OB154))))),MIN((VLOOKUP($D154,SALERYCODE,3,0)),(NY154+NZ154))*(IF($D154=6,OB154,((MIN((VLOOKUP($D154,SALERYCODE,5,0)),OB154)))))))))/IF(AND($D154=2,'ראשי-פרטים כלליים וריכוז הוצאות'!$D$68&lt;&gt;4),1.2,1)</f>
        <v>0</v>
      </c>
      <c r="OE154" s="275">
        <f t="shared" si="266"/>
        <v>0</v>
      </c>
      <c r="OF154" s="283">
        <f t="shared" si="267"/>
        <v>9.9999999999999995E-7</v>
      </c>
      <c r="OG154" s="276">
        <f t="shared" si="268"/>
        <v>0</v>
      </c>
      <c r="OH154" s="275">
        <f t="shared" si="269"/>
        <v>0</v>
      </c>
      <c r="OI154" s="275">
        <v>0</v>
      </c>
      <c r="OJ154" s="258">
        <f t="shared" si="270"/>
        <v>0</v>
      </c>
      <c r="OK154" s="284"/>
      <c r="OL154" s="116">
        <f>MIN(OJ154+OK154*OF154*OE154/$OL$1/IF(AND($D154=2,'ראשי-פרטים כלליים וריכוז הוצאות'!$D$68&lt;&gt;4),1.2,1),IF($D154&gt;0,VLOOKUP($D154,SALERYCODE,3,0)*12*OG154,0))</f>
        <v>0</v>
      </c>
      <c r="OM154" s="95">
        <f t="shared" si="261"/>
        <v>0</v>
      </c>
      <c r="ON154" s="11">
        <f t="shared" si="262"/>
        <v>0</v>
      </c>
      <c r="OO154" s="11">
        <f t="shared" si="263"/>
        <v>0</v>
      </c>
      <c r="OP154" s="22">
        <f t="shared" si="264"/>
        <v>0</v>
      </c>
      <c r="OQ154" s="11">
        <f t="shared" si="265"/>
        <v>0</v>
      </c>
      <c r="OR154" s="11" t="e">
        <f>#REF!</f>
        <v>#REF!</v>
      </c>
      <c r="OS154" s="35" t="e">
        <f>#REF!-OP154</f>
        <v>#REF!</v>
      </c>
      <c r="OT154" s="35" t="e">
        <f>OS154-#REF!</f>
        <v>#REF!</v>
      </c>
      <c r="OU154" s="43" t="e">
        <f>IF(AND(OP154&gt;0,(OS154=#REF!-OP154)),"מועסק פחות מ-10% מזמנו במופ","")</f>
        <v>#REF!</v>
      </c>
    </row>
    <row r="155" spans="1:411" ht="24" hidden="1" customHeight="1" outlineLevel="1" x14ac:dyDescent="0.2">
      <c r="A155" s="282">
        <v>152</v>
      </c>
      <c r="B155" s="269"/>
      <c r="C155" s="270"/>
      <c r="D155" s="271"/>
      <c r="E155" s="263"/>
      <c r="F155" s="264"/>
      <c r="G155" s="265"/>
      <c r="H155" s="266"/>
      <c r="I155" s="267">
        <f t="shared" si="196"/>
        <v>0</v>
      </c>
      <c r="J155" s="260">
        <f>(IF(OR($B155=0,$C155=0,$D155=0,$E$2&gt;$OE$1),0,IF(OR($E155=0,$G155=0,$H155=0),0,MIN((VLOOKUP($D155,SALERYCODE,3,0))*(IF($D155=6,$H155,$G155))*((MIN((VLOOKUP($D155,SALERYCODE,5,0)),(IF($D155=6,$G155,$H155))))),MIN((VLOOKUP($D155,SALERYCODE,3,0)),($E155+$F155))*(IF($D155=6,$H155,((MIN((VLOOKUP($D155,SALERYCODE,5,0)),$H155)))))))))/IF(AND($D155=2,'ראשי-פרטים כלליים וריכוז הוצאות'!$D$68&lt;&gt;4),1.2,1)</f>
        <v>0</v>
      </c>
      <c r="K155" s="263"/>
      <c r="L155" s="264"/>
      <c r="M155" s="265"/>
      <c r="N155" s="266"/>
      <c r="O155" s="267">
        <f t="shared" si="197"/>
        <v>0</v>
      </c>
      <c r="P155" s="260">
        <f>+(IF(OR($B155=0,$C155=0,$D155=0,$K$2&gt;$OE$1),0,IF(OR($K155=0,$M155=0,$N155=0),0,MIN((VLOOKUP($D155,SALERYCODE,3,0))*(IF($D155=6,$N155,$M155))*((MIN((VLOOKUP($D155,SALERYCODE,5,0)),(IF($D155=6,$M155,$N155))))),MIN((VLOOKUP($D155,SALERYCODE,3,0)),($K155+$L155))*(IF($D155=6,$N155,((MIN((VLOOKUP($D155,SALERYCODE,5,0)),$N155)))))))))/IF(AND($D155=2,'ראשי-פרטים כלליים וריכוז הוצאות'!$D$68&lt;&gt;4),1.2,1)</f>
        <v>0</v>
      </c>
      <c r="Q155" s="263"/>
      <c r="R155" s="264"/>
      <c r="S155" s="265"/>
      <c r="T155" s="266"/>
      <c r="U155" s="267">
        <f t="shared" si="198"/>
        <v>0</v>
      </c>
      <c r="V155" s="260">
        <f>+(IF(OR($B155=0,$C155=0,$D155=0,$Q$2&gt;$OE$1),0,IF(OR(Q155=0,S155=0,T155=0),0,MIN((VLOOKUP($D155,SALERYCODE,3,0))*(IF($D155=6,T155,S155))*((MIN((VLOOKUP($D155,SALERYCODE,5,0)),(IF($D155=6,S155,T155))))),MIN((VLOOKUP($D155,SALERYCODE,3,0)),(Q155+R155))*(IF($D155=6,T155,((MIN((VLOOKUP($D155,SALERYCODE,5,0)),T155)))))))))/IF(AND($D155=2,'ראשי-פרטים כלליים וריכוז הוצאות'!$D$68&lt;&gt;4),1.2,1)</f>
        <v>0</v>
      </c>
      <c r="W155" s="263"/>
      <c r="X155" s="264"/>
      <c r="Y155" s="265"/>
      <c r="Z155" s="266"/>
      <c r="AA155" s="267">
        <f t="shared" si="199"/>
        <v>0</v>
      </c>
      <c r="AB155" s="260">
        <f>+(IF(OR($B155=0,$C155=0,$D155=0,$W$2&gt;$OE$1),0,IF(OR(W155=0,Y155=0,Z155=0),0,MIN((VLOOKUP($D155,SALERYCODE,3,0))*(IF($D155=6,Z155,Y155))*((MIN((VLOOKUP($D155,SALERYCODE,5,0)),(IF($D155=6,Y155,Z155))))),MIN((VLOOKUP($D155,SALERYCODE,3,0)),(W155+X155))*(IF($D155=6,Z155,((MIN((VLOOKUP($D155,SALERYCODE,5,0)),Z155)))))))))/IF(AND($D155=2,'ראשי-פרטים כלליים וריכוז הוצאות'!$D$68&lt;&gt;4),1.2,1)</f>
        <v>0</v>
      </c>
      <c r="AC155" s="263"/>
      <c r="AD155" s="264"/>
      <c r="AE155" s="265"/>
      <c r="AF155" s="266"/>
      <c r="AG155" s="267">
        <f t="shared" si="200"/>
        <v>0</v>
      </c>
      <c r="AH155" s="260">
        <f>+(IF(OR($B155=0,$C155=0,$D155=0,$AC$2&gt;$OE$1),0,IF(OR(AC155=0,AE155=0,AF155=0),0,MIN((VLOOKUP($D155,SALERYCODE,3,0))*(IF($D155=6,AF155,AE155))*((MIN((VLOOKUP($D155,SALERYCODE,5,0)),(IF($D155=6,AE155,AF155))))),MIN((VLOOKUP($D155,SALERYCODE,3,0)),(AC155+AD155))*(IF($D155=6,AF155,((MIN((VLOOKUP($D155,SALERYCODE,5,0)),AF155)))))))))/IF(AND($D155=2,'ראשי-פרטים כלליים וריכוז הוצאות'!$D$68&lt;&gt;4),1.2,1)</f>
        <v>0</v>
      </c>
      <c r="AI155" s="263"/>
      <c r="AJ155" s="264"/>
      <c r="AK155" s="265"/>
      <c r="AL155" s="266"/>
      <c r="AM155" s="267">
        <f t="shared" si="201"/>
        <v>0</v>
      </c>
      <c r="AN155" s="260">
        <f>+(IF(OR($B155=0,$C155=0,$D155=0,$AI$2&gt;$OE$1),0,IF(OR(AI155=0,AK155=0,AL155=0),0,MIN((VLOOKUP($D155,SALERYCODE,3,0))*(IF($D155=6,AL155,AK155))*((MIN((VLOOKUP($D155,SALERYCODE,5,0)),(IF($D155=6,AK155,AL155))))),MIN((VLOOKUP($D155,SALERYCODE,3,0)),(AI155+AJ155))*(IF($D155=6,AL155,((MIN((VLOOKUP($D155,SALERYCODE,5,0)),AL155)))))))))/IF(AND($D155=2,'ראשי-פרטים כלליים וריכוז הוצאות'!$D$68&lt;&gt;4),1.2,1)</f>
        <v>0</v>
      </c>
      <c r="AO155" s="263"/>
      <c r="AP155" s="264"/>
      <c r="AQ155" s="265"/>
      <c r="AR155" s="266"/>
      <c r="AS155" s="267">
        <f t="shared" si="202"/>
        <v>0</v>
      </c>
      <c r="AT155" s="260">
        <f>+(IF(OR($B155=0,$C155=0,$D155=0,$AO$2&gt;$OE$1),0,IF(OR(AO155=0,AQ155=0,AR155=0),0,MIN((VLOOKUP($D155,SALERYCODE,3,0))*(IF($D155=6,AR155,AQ155))*((MIN((VLOOKUP($D155,SALERYCODE,5,0)),(IF($D155=6,AQ155,AR155))))),MIN((VLOOKUP($D155,SALERYCODE,3,0)),(AO155+AP155))*(IF($D155=6,AR155,((MIN((VLOOKUP($D155,SALERYCODE,5,0)),AR155)))))))))/IF(AND($D155=2,'ראשי-פרטים כלליים וריכוז הוצאות'!$D$68&lt;&gt;4),1.2,1)</f>
        <v>0</v>
      </c>
      <c r="AU155" s="263"/>
      <c r="AV155" s="264"/>
      <c r="AW155" s="265"/>
      <c r="AX155" s="266"/>
      <c r="AY155" s="267">
        <f t="shared" si="203"/>
        <v>0</v>
      </c>
      <c r="AZ155" s="260">
        <f>+(IF(OR($B155=0,$C155=0,$D155=0,$AU$2&gt;$OE$1),0,IF(OR(AU155=0,AW155=0,AX155=0),0,MIN((VLOOKUP($D155,SALERYCODE,3,0))*(IF($D155=6,AX155,AW155))*((MIN((VLOOKUP($D155,SALERYCODE,5,0)),(IF($D155=6,AW155,AX155))))),MIN((VLOOKUP($D155,SALERYCODE,3,0)),(AU155+AV155))*(IF($D155=6,AX155,((MIN((VLOOKUP($D155,SALERYCODE,5,0)),AX155)))))))))/IF(AND($D155=2,'ראשי-פרטים כלליים וריכוז הוצאות'!$D$68&lt;&gt;4),1.2,1)</f>
        <v>0</v>
      </c>
      <c r="BA155" s="263"/>
      <c r="BB155" s="264"/>
      <c r="BC155" s="265"/>
      <c r="BD155" s="266"/>
      <c r="BE155" s="267">
        <f t="shared" si="204"/>
        <v>0</v>
      </c>
      <c r="BF155" s="260">
        <f>+(IF(OR($B155=0,$C155=0,$D155=0,$BA$2&gt;$OE$1),0,IF(OR(BA155=0,BC155=0,BD155=0),0,MIN((VLOOKUP($D155,SALERYCODE,3,0))*(IF($D155=6,BD155,BC155))*((MIN((VLOOKUP($D155,SALERYCODE,5,0)),(IF($D155=6,BC155,BD155))))),MIN((VLOOKUP($D155,SALERYCODE,3,0)),(BA155+BB155))*(IF($D155=6,BD155,((MIN((VLOOKUP($D155,SALERYCODE,5,0)),BD155)))))))))/IF(AND($D155=2,'ראשי-פרטים כלליים וריכוז הוצאות'!$D$68&lt;&gt;4),1.2,1)</f>
        <v>0</v>
      </c>
      <c r="BG155" s="263"/>
      <c r="BH155" s="264"/>
      <c r="BI155" s="265"/>
      <c r="BJ155" s="266"/>
      <c r="BK155" s="267">
        <f t="shared" si="205"/>
        <v>0</v>
      </c>
      <c r="BL155" s="260">
        <f>+(IF(OR($B155=0,$C155=0,$D155=0,$BG$2&gt;$OE$1),0,IF(OR(BG155=0,BI155=0,BJ155=0),0,MIN((VLOOKUP($D155,SALERYCODE,3,0))*(IF($D155=6,BJ155,BI155))*((MIN((VLOOKUP($D155,SALERYCODE,5,0)),(IF($D155=6,BI155,BJ155))))),MIN((VLOOKUP($D155,SALERYCODE,3,0)),(BG155+BH155))*(IF($D155=6,BJ155,((MIN((VLOOKUP($D155,SALERYCODE,5,0)),BJ155)))))))))/IF(AND($D155=2,'ראשי-פרטים כלליים וריכוז הוצאות'!$D$68&lt;&gt;4),1.2,1)</f>
        <v>0</v>
      </c>
      <c r="BM155" s="263"/>
      <c r="BN155" s="264"/>
      <c r="BO155" s="265"/>
      <c r="BP155" s="266"/>
      <c r="BQ155" s="267">
        <f t="shared" si="206"/>
        <v>0</v>
      </c>
      <c r="BR155" s="260">
        <f>+(IF(OR($B155=0,$C155=0,$D155=0,$BM$2&gt;$OE$1),0,IF(OR(BM155=0,BO155=0,BP155=0),0,MIN((VLOOKUP($D155,SALERYCODE,3,0))*(IF($D155=6,BP155,BO155))*((MIN((VLOOKUP($D155,SALERYCODE,5,0)),(IF($D155=6,BO155,BP155))))),MIN((VLOOKUP($D155,SALERYCODE,3,0)),(BM155+BN155))*(IF($D155=6,BP155,((MIN((VLOOKUP($D155,SALERYCODE,5,0)),BP155)))))))))/IF(AND($D155=2,'ראשי-פרטים כלליים וריכוז הוצאות'!$D$68&lt;&gt;4),1.2,1)</f>
        <v>0</v>
      </c>
      <c r="BS155" s="263"/>
      <c r="BT155" s="264"/>
      <c r="BU155" s="265"/>
      <c r="BV155" s="266"/>
      <c r="BW155" s="267">
        <f t="shared" si="207"/>
        <v>0</v>
      </c>
      <c r="BX155" s="260">
        <f>+(IF(OR($B155=0,$C155=0,$D155=0,$BS$2&gt;$OE$1),0,IF(OR(BS155=0,BU155=0,BV155=0),0,MIN((VLOOKUP($D155,SALERYCODE,3,0))*(IF($D155=6,BV155,BU155))*((MIN((VLOOKUP($D155,SALERYCODE,5,0)),(IF($D155=6,BU155,BV155))))),MIN((VLOOKUP($D155,SALERYCODE,3,0)),(BS155+BT155))*(IF($D155=6,BV155,((MIN((VLOOKUP($D155,SALERYCODE,5,0)),BV155)))))))))/IF(AND($D155=2,'ראשי-פרטים כלליים וריכוז הוצאות'!$D$68&lt;&gt;4),1.2,1)</f>
        <v>0</v>
      </c>
      <c r="BY155" s="263"/>
      <c r="BZ155" s="264"/>
      <c r="CA155" s="265"/>
      <c r="CB155" s="266"/>
      <c r="CC155" s="267">
        <f t="shared" si="208"/>
        <v>0</v>
      </c>
      <c r="CD155" s="260">
        <f>+(IF(OR($B155=0,$C155=0,$D155=0,$BY$2&gt;$OE$1),0,IF(OR(BY155=0,CA155=0,CB155=0),0,MIN((VLOOKUP($D155,SALERYCODE,3,0))*(IF($D155=6,CB155,CA155))*((MIN((VLOOKUP($D155,SALERYCODE,5,0)),(IF($D155=6,CA155,CB155))))),MIN((VLOOKUP($D155,SALERYCODE,3,0)),(BY155+BZ155))*(IF($D155=6,CB155,((MIN((VLOOKUP($D155,SALERYCODE,5,0)),CB155)))))))))/IF(AND($D155=2,'ראשי-פרטים כלליים וריכוז הוצאות'!$D$68&lt;&gt;4),1.2,1)</f>
        <v>0</v>
      </c>
      <c r="CE155" s="263"/>
      <c r="CF155" s="264"/>
      <c r="CG155" s="265"/>
      <c r="CH155" s="266"/>
      <c r="CI155" s="267">
        <f t="shared" si="209"/>
        <v>0</v>
      </c>
      <c r="CJ155" s="260">
        <f>+(IF(OR($B155=0,$C155=0,$D155=0,$CE$2&gt;$OE$1),0,IF(OR(CE155=0,CG155=0,CH155=0),0,MIN((VLOOKUP($D155,SALERYCODE,3,0))*(IF($D155=6,CH155,CG155))*((MIN((VLOOKUP($D155,SALERYCODE,5,0)),(IF($D155=6,CG155,CH155))))),MIN((VLOOKUP($D155,SALERYCODE,3,0)),(CE155+CF155))*(IF($D155=6,CH155,((MIN((VLOOKUP($D155,SALERYCODE,5,0)),CH155)))))))))/IF(AND($D155=2,'ראשי-פרטים כלליים וריכוז הוצאות'!$D$68&lt;&gt;4),1.2,1)</f>
        <v>0</v>
      </c>
      <c r="CK155" s="263"/>
      <c r="CL155" s="264"/>
      <c r="CM155" s="265"/>
      <c r="CN155" s="266"/>
      <c r="CO155" s="267">
        <f t="shared" si="210"/>
        <v>0</v>
      </c>
      <c r="CP155" s="260">
        <f>+(IF(OR($B155=0,$C155=0,$D155=0,$CK$2&gt;$OE$1),0,IF(OR(CK155=0,CM155=0,CN155=0),0,MIN((VLOOKUP($D155,SALERYCODE,3,0))*(IF($D155=6,CN155,CM155))*((MIN((VLOOKUP($D155,SALERYCODE,5,0)),(IF($D155=6,CM155,CN155))))),MIN((VLOOKUP($D155,SALERYCODE,3,0)),(CK155+CL155))*(IF($D155=6,CN155,((MIN((VLOOKUP($D155,SALERYCODE,5,0)),CN155)))))))))/IF(AND($D155=2,'ראשי-פרטים כלליים וריכוז הוצאות'!$D$68&lt;&gt;4),1.2,1)</f>
        <v>0</v>
      </c>
      <c r="CQ155" s="263"/>
      <c r="CR155" s="264"/>
      <c r="CS155" s="265"/>
      <c r="CT155" s="266"/>
      <c r="CU155" s="267">
        <f t="shared" si="211"/>
        <v>0</v>
      </c>
      <c r="CV155" s="260">
        <f>+(IF(OR($B155=0,$C155=0,$D155=0,$CQ$2&gt;$OE$1),0,IF(OR(CQ155=0,CS155=0,CT155=0),0,MIN((VLOOKUP($D155,SALERYCODE,3,0))*(IF($D155=6,CT155,CS155))*((MIN((VLOOKUP($D155,SALERYCODE,5,0)),(IF($D155=6,CS155,CT155))))),MIN((VLOOKUP($D155,SALERYCODE,3,0)),(CQ155+CR155))*(IF($D155=6,CT155,((MIN((VLOOKUP($D155,SALERYCODE,5,0)),CT155)))))))))/IF(AND($D155=2,'ראשי-פרטים כלליים וריכוז הוצאות'!$D$68&lt;&gt;4),1.2,1)</f>
        <v>0</v>
      </c>
      <c r="CW155" s="263"/>
      <c r="CX155" s="264"/>
      <c r="CY155" s="265"/>
      <c r="CZ155" s="266"/>
      <c r="DA155" s="267">
        <f t="shared" si="212"/>
        <v>0</v>
      </c>
      <c r="DB155" s="260">
        <f>+(IF(OR($B155=0,$C155=0,$D155=0,$CW$2&gt;$OE$1),0,IF(OR(CW155=0,CY155=0,CZ155=0),0,MIN((VLOOKUP($D155,SALERYCODE,3,0))*(IF($D155=6,CZ155,CY155))*((MIN((VLOOKUP($D155,SALERYCODE,5,0)),(IF($D155=6,CY155,CZ155))))),MIN((VLOOKUP($D155,SALERYCODE,3,0)),(CW155+CX155))*(IF($D155=6,CZ155,((MIN((VLOOKUP($D155,SALERYCODE,5,0)),CZ155)))))))))/IF(AND($D155=2,'ראשי-פרטים כלליים וריכוז הוצאות'!$D$68&lt;&gt;4),1.2,1)</f>
        <v>0</v>
      </c>
      <c r="DC155" s="263"/>
      <c r="DD155" s="264"/>
      <c r="DE155" s="265"/>
      <c r="DF155" s="266"/>
      <c r="DG155" s="267">
        <f t="shared" si="213"/>
        <v>0</v>
      </c>
      <c r="DH155" s="260">
        <f>+(IF(OR($B155=0,$C155=0,$D155=0,$DC$2&gt;$OE$1),0,IF(OR(DC155=0,DE155=0,DF155=0),0,MIN((VLOOKUP($D155,SALERYCODE,3,0))*(IF($D155=6,DF155,DE155))*((MIN((VLOOKUP($D155,SALERYCODE,5,0)),(IF($D155=6,DE155,DF155))))),MIN((VLOOKUP($D155,SALERYCODE,3,0)),(DC155+DD155))*(IF($D155=6,DF155,((MIN((VLOOKUP($D155,SALERYCODE,5,0)),DF155)))))))))/IF(AND($D155=2,'ראשי-פרטים כלליים וריכוז הוצאות'!$D$68&lt;&gt;4),1.2,1)</f>
        <v>0</v>
      </c>
      <c r="DI155" s="263"/>
      <c r="DJ155" s="264"/>
      <c r="DK155" s="265"/>
      <c r="DL155" s="266"/>
      <c r="DM155" s="267">
        <f t="shared" si="214"/>
        <v>0</v>
      </c>
      <c r="DN155" s="260">
        <f>+(IF(OR($B155=0,$C155=0,$D155=0,$DC$2&gt;$OE$1),0,IF(OR(DI155=0,DK155=0,DL155=0),0,MIN((VLOOKUP($D155,SALERYCODE,3,0))*(IF($D155=6,DL155,DK155))*((MIN((VLOOKUP($D155,SALERYCODE,5,0)),(IF($D155=6,DK155,DL155))))),MIN((VLOOKUP($D155,SALERYCODE,3,0)),(DI155+DJ155))*(IF($D155=6,DL155,((MIN((VLOOKUP($D155,SALERYCODE,5,0)),DL155)))))))))/IF(AND($D155=2,'ראשי-פרטים כלליים וריכוז הוצאות'!$D$68&lt;&gt;4),1.2,1)</f>
        <v>0</v>
      </c>
      <c r="DO155" s="263"/>
      <c r="DP155" s="264"/>
      <c r="DQ155" s="265"/>
      <c r="DR155" s="266"/>
      <c r="DS155" s="267">
        <f t="shared" si="215"/>
        <v>0</v>
      </c>
      <c r="DT155" s="260">
        <f>+(IF(OR($B155=0,$C155=0,$D155=0,$DC$2&gt;$OE$1),0,IF(OR(DO155=0,DQ155=0,DR155=0),0,MIN((VLOOKUP($D155,SALERYCODE,3,0))*(IF($D155=6,DR155,DQ155))*((MIN((VLOOKUP($D155,SALERYCODE,5,0)),(IF($D155=6,DQ155,DR155))))),MIN((VLOOKUP($D155,SALERYCODE,3,0)),(DO155+DP155))*(IF($D155=6,DR155,((MIN((VLOOKUP($D155,SALERYCODE,5,0)),DR155)))))))))/IF(AND($D155=2,'ראשי-פרטים כלליים וריכוז הוצאות'!$D$68&lt;&gt;4),1.2,1)</f>
        <v>0</v>
      </c>
      <c r="DU155" s="263"/>
      <c r="DV155" s="264"/>
      <c r="DW155" s="265"/>
      <c r="DX155" s="266"/>
      <c r="DY155" s="267">
        <f t="shared" si="216"/>
        <v>0</v>
      </c>
      <c r="DZ155" s="260">
        <f>+(IF(OR($B155=0,$C155=0,$D155=0,$DC$2&gt;$OE$1),0,IF(OR(DU155=0,DW155=0,DX155=0),0,MIN((VLOOKUP($D155,SALERYCODE,3,0))*(IF($D155=6,DX155,DW155))*((MIN((VLOOKUP($D155,SALERYCODE,5,0)),(IF($D155=6,DW155,DX155))))),MIN((VLOOKUP($D155,SALERYCODE,3,0)),(DU155+DV155))*(IF($D155=6,DX155,((MIN((VLOOKUP($D155,SALERYCODE,5,0)),DX155)))))))))/IF(AND($D155=2,'ראשי-פרטים כלליים וריכוז הוצאות'!$D$68&lt;&gt;4),1.2,1)</f>
        <v>0</v>
      </c>
      <c r="EA155" s="263"/>
      <c r="EB155" s="264"/>
      <c r="EC155" s="265"/>
      <c r="ED155" s="266"/>
      <c r="EE155" s="267">
        <f t="shared" si="217"/>
        <v>0</v>
      </c>
      <c r="EF155" s="260">
        <f>+(IF(OR($B155=0,$C155=0,$D155=0,$DC$2&gt;$OE$1),0,IF(OR(EA155=0,EC155=0,ED155=0),0,MIN((VLOOKUP($D155,SALERYCODE,3,0))*(IF($D155=6,ED155,EC155))*((MIN((VLOOKUP($D155,SALERYCODE,5,0)),(IF($D155=6,EC155,ED155))))),MIN((VLOOKUP($D155,SALERYCODE,3,0)),(EA155+EB155))*(IF($D155=6,ED155,((MIN((VLOOKUP($D155,SALERYCODE,5,0)),ED155)))))))))/IF(AND($D155=2,'ראשי-פרטים כלליים וריכוז הוצאות'!$D$68&lt;&gt;4),1.2,1)</f>
        <v>0</v>
      </c>
      <c r="EG155" s="263"/>
      <c r="EH155" s="264"/>
      <c r="EI155" s="265"/>
      <c r="EJ155" s="266"/>
      <c r="EK155" s="267">
        <f t="shared" si="218"/>
        <v>0</v>
      </c>
      <c r="EL155" s="260">
        <f>+(IF(OR($B155=0,$C155=0,$D155=0,$DC$2&gt;$OE$1),0,IF(OR(EG155=0,EI155=0,EJ155=0),0,MIN((VLOOKUP($D155,SALERYCODE,3,0))*(IF($D155=6,EJ155,EI155))*((MIN((VLOOKUP($D155,SALERYCODE,5,0)),(IF($D155=6,EI155,EJ155))))),MIN((VLOOKUP($D155,SALERYCODE,3,0)),(EG155+EH155))*(IF($D155=6,EJ155,((MIN((VLOOKUP($D155,SALERYCODE,5,0)),EJ155)))))))))/IF(AND($D155=2,'ראשי-פרטים כלליים וריכוז הוצאות'!$D$68&lt;&gt;4),1.2,1)</f>
        <v>0</v>
      </c>
      <c r="EM155" s="263"/>
      <c r="EN155" s="264"/>
      <c r="EO155" s="265"/>
      <c r="EP155" s="266"/>
      <c r="EQ155" s="267">
        <f t="shared" si="219"/>
        <v>0</v>
      </c>
      <c r="ER155" s="260">
        <f>+(IF(OR($B155=0,$C155=0,$D155=0,$DC$2&gt;$OE$1),0,IF(OR(EM155=0,EO155=0,EP155=0),0,MIN((VLOOKUP($D155,SALERYCODE,3,0))*(IF($D155=6,EP155,EO155))*((MIN((VLOOKUP($D155,SALERYCODE,5,0)),(IF($D155=6,EO155,EP155))))),MIN((VLOOKUP($D155,SALERYCODE,3,0)),(EM155+EN155))*(IF($D155=6,EP155,((MIN((VLOOKUP($D155,SALERYCODE,5,0)),EP155)))))))))/IF(AND($D155=2,'ראשי-פרטים כלליים וריכוז הוצאות'!$D$68&lt;&gt;4),1.2,1)</f>
        <v>0</v>
      </c>
      <c r="ES155" s="263"/>
      <c r="ET155" s="264"/>
      <c r="EU155" s="265"/>
      <c r="EV155" s="266"/>
      <c r="EW155" s="267">
        <f t="shared" si="220"/>
        <v>0</v>
      </c>
      <c r="EX155" s="260">
        <f>+(IF(OR($B155=0,$C155=0,$D155=0,$DC$2&gt;$OE$1),0,IF(OR(ES155=0,EU155=0,EV155=0),0,MIN((VLOOKUP($D155,SALERYCODE,3,0))*(IF($D155=6,EV155,EU155))*((MIN((VLOOKUP($D155,SALERYCODE,5,0)),(IF($D155=6,EU155,EV155))))),MIN((VLOOKUP($D155,SALERYCODE,3,0)),(ES155+ET155))*(IF($D155=6,EV155,((MIN((VLOOKUP($D155,SALERYCODE,5,0)),EV155)))))))))/IF(AND($D155=2,'ראשי-פרטים כלליים וריכוז הוצאות'!$D$68&lt;&gt;4),1.2,1)</f>
        <v>0</v>
      </c>
      <c r="EY155" s="263"/>
      <c r="EZ155" s="264"/>
      <c r="FA155" s="265"/>
      <c r="FB155" s="266"/>
      <c r="FC155" s="267">
        <f t="shared" si="221"/>
        <v>0</v>
      </c>
      <c r="FD155" s="260">
        <f>+(IF(OR($B155=0,$C155=0,$D155=0,$DC$2&gt;$OE$1),0,IF(OR(EY155=0,FA155=0,FB155=0),0,MIN((VLOOKUP($D155,SALERYCODE,3,0))*(IF($D155=6,FB155,FA155))*((MIN((VLOOKUP($D155,SALERYCODE,5,0)),(IF($D155=6,FA155,FB155))))),MIN((VLOOKUP($D155,SALERYCODE,3,0)),(EY155+EZ155))*(IF($D155=6,FB155,((MIN((VLOOKUP($D155,SALERYCODE,5,0)),FB155)))))))))/IF(AND($D155=2,'ראשי-פרטים כלליים וריכוז הוצאות'!$D$68&lt;&gt;4),1.2,1)</f>
        <v>0</v>
      </c>
      <c r="FE155" s="263"/>
      <c r="FF155" s="264"/>
      <c r="FG155" s="265"/>
      <c r="FH155" s="266"/>
      <c r="FI155" s="267">
        <f t="shared" si="222"/>
        <v>0</v>
      </c>
      <c r="FJ155" s="260">
        <f>+(IF(OR($B155=0,$C155=0,$D155=0,$DC$2&gt;$OE$1),0,IF(OR(FE155=0,FG155=0,FH155=0),0,MIN((VLOOKUP($D155,SALERYCODE,3,0))*(IF($D155=6,FH155,FG155))*((MIN((VLOOKUP($D155,SALERYCODE,5,0)),(IF($D155=6,FG155,FH155))))),MIN((VLOOKUP($D155,SALERYCODE,3,0)),(FE155+FF155))*(IF($D155=6,FH155,((MIN((VLOOKUP($D155,SALERYCODE,5,0)),FH155)))))))))/IF(AND($D155=2,'ראשי-פרטים כלליים וריכוז הוצאות'!$D$68&lt;&gt;4),1.2,1)</f>
        <v>0</v>
      </c>
      <c r="FK155" s="263"/>
      <c r="FL155" s="264"/>
      <c r="FM155" s="265"/>
      <c r="FN155" s="266"/>
      <c r="FO155" s="267">
        <f t="shared" si="223"/>
        <v>0</v>
      </c>
      <c r="FP155" s="260">
        <f>+(IF(OR($B155=0,$C155=0,$D155=0,$DC$2&gt;$OE$1),0,IF(OR(FK155=0,FM155=0,FN155=0),0,MIN((VLOOKUP($D155,SALERYCODE,3,0))*(IF($D155=6,FN155,FM155))*((MIN((VLOOKUP($D155,SALERYCODE,5,0)),(IF($D155=6,FM155,FN155))))),MIN((VLOOKUP($D155,SALERYCODE,3,0)),(FK155+FL155))*(IF($D155=6,FN155,((MIN((VLOOKUP($D155,SALERYCODE,5,0)),FN155)))))))))/IF(AND($D155=2,'ראשי-פרטים כלליים וריכוז הוצאות'!$D$68&lt;&gt;4),1.2,1)</f>
        <v>0</v>
      </c>
      <c r="FQ155" s="263"/>
      <c r="FR155" s="264"/>
      <c r="FS155" s="265"/>
      <c r="FT155" s="266"/>
      <c r="FU155" s="267">
        <f t="shared" si="224"/>
        <v>0</v>
      </c>
      <c r="FV155" s="260">
        <f>+(IF(OR($B155=0,$C155=0,$D155=0,$DC$2&gt;$OE$1),0,IF(OR(FQ155=0,FS155=0,FT155=0),0,MIN((VLOOKUP($D155,SALERYCODE,3,0))*(IF($D155=6,FT155,FS155))*((MIN((VLOOKUP($D155,SALERYCODE,5,0)),(IF($D155=6,FS155,FT155))))),MIN((VLOOKUP($D155,SALERYCODE,3,0)),(FQ155+FR155))*(IF($D155=6,FT155,((MIN((VLOOKUP($D155,SALERYCODE,5,0)),FT155)))))))))/IF(AND($D155=2,'ראשי-פרטים כלליים וריכוז הוצאות'!$D$68&lt;&gt;4),1.2,1)</f>
        <v>0</v>
      </c>
      <c r="FW155" s="263"/>
      <c r="FX155" s="264"/>
      <c r="FY155" s="265"/>
      <c r="FZ155" s="266"/>
      <c r="GA155" s="267">
        <f t="shared" si="225"/>
        <v>0</v>
      </c>
      <c r="GB155" s="260">
        <f>+(IF(OR($B155=0,$C155=0,$D155=0,$DC$2&gt;$OE$1),0,IF(OR(FW155=0,FY155=0,FZ155=0),0,MIN((VLOOKUP($D155,SALERYCODE,3,0))*(IF($D155=6,FZ155,FY155))*((MIN((VLOOKUP($D155,SALERYCODE,5,0)),(IF($D155=6,FY155,FZ155))))),MIN((VLOOKUP($D155,SALERYCODE,3,0)),(FW155+FX155))*(IF($D155=6,FZ155,((MIN((VLOOKUP($D155,SALERYCODE,5,0)),FZ155)))))))))/IF(AND($D155=2,'ראשי-פרטים כלליים וריכוז הוצאות'!$D$68&lt;&gt;4),1.2,1)</f>
        <v>0</v>
      </c>
      <c r="GC155" s="263"/>
      <c r="GD155" s="264"/>
      <c r="GE155" s="265"/>
      <c r="GF155" s="266"/>
      <c r="GG155" s="267">
        <f t="shared" si="226"/>
        <v>0</v>
      </c>
      <c r="GH155" s="260">
        <f>+(IF(OR($B155=0,$C155=0,$D155=0,$DC$2&gt;$OE$1),0,IF(OR(GC155=0,GE155=0,GF155=0),0,MIN((VLOOKUP($D155,SALERYCODE,3,0))*(IF($D155=6,GF155,GE155))*((MIN((VLOOKUP($D155,SALERYCODE,5,0)),(IF($D155=6,GE155,GF155))))),MIN((VLOOKUP($D155,SALERYCODE,3,0)),(GC155+GD155))*(IF($D155=6,GF155,((MIN((VLOOKUP($D155,SALERYCODE,5,0)),GF155)))))))))/IF(AND($D155=2,'ראשי-פרטים כלליים וריכוז הוצאות'!$D$68&lt;&gt;4),1.2,1)</f>
        <v>0</v>
      </c>
      <c r="GI155" s="263"/>
      <c r="GJ155" s="264"/>
      <c r="GK155" s="265"/>
      <c r="GL155" s="266"/>
      <c r="GM155" s="267">
        <f t="shared" si="227"/>
        <v>0</v>
      </c>
      <c r="GN155" s="260">
        <f>+(IF(OR($B155=0,$C155=0,$D155=0,$DC$2&gt;$OE$1),0,IF(OR(GI155=0,GK155=0,GL155=0),0,MIN((VLOOKUP($D155,SALERYCODE,3,0))*(IF($D155=6,GL155,GK155))*((MIN((VLOOKUP($D155,SALERYCODE,5,0)),(IF($D155=6,GK155,GL155))))),MIN((VLOOKUP($D155,SALERYCODE,3,0)),(GI155+GJ155))*(IF($D155=6,GL155,((MIN((VLOOKUP($D155,SALERYCODE,5,0)),GL155)))))))))/IF(AND($D155=2,'ראשי-פרטים כלליים וריכוז הוצאות'!$D$68&lt;&gt;4),1.2,1)</f>
        <v>0</v>
      </c>
      <c r="GO155" s="263"/>
      <c r="GP155" s="264"/>
      <c r="GQ155" s="265"/>
      <c r="GR155" s="266"/>
      <c r="GS155" s="267">
        <f t="shared" si="228"/>
        <v>0</v>
      </c>
      <c r="GT155" s="260">
        <f>+(IF(OR($B155=0,$C155=0,$D155=0,$DC$2&gt;$OE$1),0,IF(OR(GO155=0,GQ155=0,GR155=0),0,MIN((VLOOKUP($D155,SALERYCODE,3,0))*(IF($D155=6,GR155,GQ155))*((MIN((VLOOKUP($D155,SALERYCODE,5,0)),(IF($D155=6,GQ155,GR155))))),MIN((VLOOKUP($D155,SALERYCODE,3,0)),(GO155+GP155))*(IF($D155=6,GR155,((MIN((VLOOKUP($D155,SALERYCODE,5,0)),GR155)))))))))/IF(AND($D155=2,'ראשי-פרטים כלליים וריכוז הוצאות'!$D$68&lt;&gt;4),1.2,1)</f>
        <v>0</v>
      </c>
      <c r="GU155" s="263"/>
      <c r="GV155" s="264"/>
      <c r="GW155" s="265"/>
      <c r="GX155" s="266"/>
      <c r="GY155" s="267">
        <f t="shared" si="229"/>
        <v>0</v>
      </c>
      <c r="GZ155" s="260">
        <f>+(IF(OR($B155=0,$C155=0,$D155=0,$DC$2&gt;$OE$1),0,IF(OR(GU155=0,GW155=0,GX155=0),0,MIN((VLOOKUP($D155,SALERYCODE,3,0))*(IF($D155=6,GX155,GW155))*((MIN((VLOOKUP($D155,SALERYCODE,5,0)),(IF($D155=6,GW155,GX155))))),MIN((VLOOKUP($D155,SALERYCODE,3,0)),(GU155+GV155))*(IF($D155=6,GX155,((MIN((VLOOKUP($D155,SALERYCODE,5,0)),GX155)))))))))/IF(AND($D155=2,'ראשי-פרטים כלליים וריכוז הוצאות'!$D$68&lt;&gt;4),1.2,1)</f>
        <v>0</v>
      </c>
      <c r="HA155" s="263"/>
      <c r="HB155" s="264"/>
      <c r="HC155" s="265"/>
      <c r="HD155" s="266"/>
      <c r="HE155" s="267">
        <f t="shared" si="230"/>
        <v>0</v>
      </c>
      <c r="HF155" s="260">
        <f>+(IF(OR($B155=0,$C155=0,$D155=0,$DC$2&gt;$OE$1),0,IF(OR(HA155=0,HC155=0,HD155=0),0,MIN((VLOOKUP($D155,SALERYCODE,3,0))*(IF($D155=6,HD155,HC155))*((MIN((VLOOKUP($D155,SALERYCODE,5,0)),(IF($D155=6,HC155,HD155))))),MIN((VLOOKUP($D155,SALERYCODE,3,0)),(HA155+HB155))*(IF($D155=6,HD155,((MIN((VLOOKUP($D155,SALERYCODE,5,0)),HD155)))))))))/IF(AND($D155=2,'ראשי-פרטים כלליים וריכוז הוצאות'!$D$68&lt;&gt;4),1.2,1)</f>
        <v>0</v>
      </c>
      <c r="HG155" s="263"/>
      <c r="HH155" s="264"/>
      <c r="HI155" s="265"/>
      <c r="HJ155" s="266"/>
      <c r="HK155" s="267">
        <f t="shared" si="231"/>
        <v>0</v>
      </c>
      <c r="HL155" s="260">
        <f>+(IF(OR($B155=0,$C155=0,$D155=0,$DC$2&gt;$OE$1),0,IF(OR(HG155=0,HI155=0,HJ155=0),0,MIN((VLOOKUP($D155,SALERYCODE,3,0))*(IF($D155=6,HJ155,HI155))*((MIN((VLOOKUP($D155,SALERYCODE,5,0)),(IF($D155=6,HI155,HJ155))))),MIN((VLOOKUP($D155,SALERYCODE,3,0)),(HG155+HH155))*(IF($D155=6,HJ155,((MIN((VLOOKUP($D155,SALERYCODE,5,0)),HJ155)))))))))/IF(AND($D155=2,'ראשי-פרטים כלליים וריכוז הוצאות'!$D$68&lt;&gt;4),1.2,1)</f>
        <v>0</v>
      </c>
      <c r="HM155" s="263"/>
      <c r="HN155" s="264"/>
      <c r="HO155" s="265"/>
      <c r="HP155" s="266"/>
      <c r="HQ155" s="267">
        <f t="shared" si="232"/>
        <v>0</v>
      </c>
      <c r="HR155" s="260">
        <f>+(IF(OR($B155=0,$C155=0,$D155=0,$DC$2&gt;$OE$1),0,IF(OR(HM155=0,HO155=0,HP155=0),0,MIN((VLOOKUP($D155,SALERYCODE,3,0))*(IF($D155=6,HP155,HO155))*((MIN((VLOOKUP($D155,SALERYCODE,5,0)),(IF($D155=6,HO155,HP155))))),MIN((VLOOKUP($D155,SALERYCODE,3,0)),(HM155+HN155))*(IF($D155=6,HP155,((MIN((VLOOKUP($D155,SALERYCODE,5,0)),HP155)))))))))/IF(AND($D155=2,'ראשי-פרטים כלליים וריכוז הוצאות'!$D$68&lt;&gt;4),1.2,1)</f>
        <v>0</v>
      </c>
      <c r="HS155" s="263"/>
      <c r="HT155" s="264"/>
      <c r="HU155" s="265"/>
      <c r="HV155" s="266"/>
      <c r="HW155" s="267">
        <f t="shared" si="233"/>
        <v>0</v>
      </c>
      <c r="HX155" s="260">
        <f>+(IF(OR($B155=0,$C155=0,$D155=0,$DC$2&gt;$OE$1),0,IF(OR(HS155=0,HU155=0,HV155=0),0,MIN((VLOOKUP($D155,SALERYCODE,3,0))*(IF($D155=6,HV155,HU155))*((MIN((VLOOKUP($D155,SALERYCODE,5,0)),(IF($D155=6,HU155,HV155))))),MIN((VLOOKUP($D155,SALERYCODE,3,0)),(HS155+HT155))*(IF($D155=6,HV155,((MIN((VLOOKUP($D155,SALERYCODE,5,0)),HV155)))))))))/IF(AND($D155=2,'ראשי-פרטים כלליים וריכוז הוצאות'!$D$68&lt;&gt;4),1.2,1)</f>
        <v>0</v>
      </c>
      <c r="HY155" s="263"/>
      <c r="HZ155" s="264"/>
      <c r="IA155" s="265"/>
      <c r="IB155" s="266"/>
      <c r="IC155" s="267">
        <f t="shared" si="234"/>
        <v>0</v>
      </c>
      <c r="ID155" s="260">
        <f>+(IF(OR($B155=0,$C155=0,$D155=0,$DC$2&gt;$OE$1),0,IF(OR(HY155=0,IA155=0,IB155=0),0,MIN((VLOOKUP($D155,SALERYCODE,3,0))*(IF($D155=6,IB155,IA155))*((MIN((VLOOKUP($D155,SALERYCODE,5,0)),(IF($D155=6,IA155,IB155))))),MIN((VLOOKUP($D155,SALERYCODE,3,0)),(HY155+HZ155))*(IF($D155=6,IB155,((MIN((VLOOKUP($D155,SALERYCODE,5,0)),IB155)))))))))/IF(AND($D155=2,'ראשי-פרטים כלליים וריכוז הוצאות'!$D$68&lt;&gt;4),1.2,1)</f>
        <v>0</v>
      </c>
      <c r="IE155" s="263"/>
      <c r="IF155" s="264"/>
      <c r="IG155" s="265"/>
      <c r="IH155" s="266"/>
      <c r="II155" s="267">
        <f t="shared" si="235"/>
        <v>0</v>
      </c>
      <c r="IJ155" s="260">
        <f>+(IF(OR($B155=0,$C155=0,$D155=0,$DC$2&gt;$OE$1),0,IF(OR(IE155=0,IG155=0,IH155=0),0,MIN((VLOOKUP($D155,SALERYCODE,3,0))*(IF($D155=6,IH155,IG155))*((MIN((VLOOKUP($D155,SALERYCODE,5,0)),(IF($D155=6,IG155,IH155))))),MIN((VLOOKUP($D155,SALERYCODE,3,0)),(IE155+IF155))*(IF($D155=6,IH155,((MIN((VLOOKUP($D155,SALERYCODE,5,0)),IH155)))))))))/IF(AND($D155=2,'ראשי-פרטים כלליים וריכוז הוצאות'!$D$68&lt;&gt;4),1.2,1)</f>
        <v>0</v>
      </c>
      <c r="IK155" s="263"/>
      <c r="IL155" s="264"/>
      <c r="IM155" s="265"/>
      <c r="IN155" s="266"/>
      <c r="IO155" s="267">
        <f t="shared" si="236"/>
        <v>0</v>
      </c>
      <c r="IP155" s="260">
        <f>+(IF(OR($B155=0,$C155=0,$D155=0,$DC$2&gt;$OE$1),0,IF(OR(IK155=0,IM155=0,IN155=0),0,MIN((VLOOKUP($D155,SALERYCODE,3,0))*(IF($D155=6,IN155,IM155))*((MIN((VLOOKUP($D155,SALERYCODE,5,0)),(IF($D155=6,IM155,IN155))))),MIN((VLOOKUP($D155,SALERYCODE,3,0)),(IK155+IL155))*(IF($D155=6,IN155,((MIN((VLOOKUP($D155,SALERYCODE,5,0)),IN155)))))))))/IF(AND($D155=2,'ראשי-פרטים כלליים וריכוז הוצאות'!$D$68&lt;&gt;4),1.2,1)</f>
        <v>0</v>
      </c>
      <c r="IQ155" s="263"/>
      <c r="IR155" s="264"/>
      <c r="IS155" s="265"/>
      <c r="IT155" s="266"/>
      <c r="IU155" s="267">
        <f t="shared" si="237"/>
        <v>0</v>
      </c>
      <c r="IV155" s="260">
        <f>+(IF(OR($B155=0,$C155=0,$D155=0,$DC$2&gt;$OE$1),0,IF(OR(IQ155=0,IS155=0,IT155=0),0,MIN((VLOOKUP($D155,SALERYCODE,3,0))*(IF($D155=6,IT155,IS155))*((MIN((VLOOKUP($D155,SALERYCODE,5,0)),(IF($D155=6,IS155,IT155))))),MIN((VLOOKUP($D155,SALERYCODE,3,0)),(IQ155+IR155))*(IF($D155=6,IT155,((MIN((VLOOKUP($D155,SALERYCODE,5,0)),IT155)))))))))/IF(AND($D155=2,'ראשי-פרטים כלליים וריכוז הוצאות'!$D$68&lt;&gt;4),1.2,1)</f>
        <v>0</v>
      </c>
      <c r="IW155" s="263"/>
      <c r="IX155" s="264"/>
      <c r="IY155" s="265"/>
      <c r="IZ155" s="266"/>
      <c r="JA155" s="267">
        <f t="shared" si="238"/>
        <v>0</v>
      </c>
      <c r="JB155" s="260">
        <f>+(IF(OR($B155=0,$C155=0,$D155=0,$DC$2&gt;$OE$1),0,IF(OR(IW155=0,IY155=0,IZ155=0),0,MIN((VLOOKUP($D155,SALERYCODE,3,0))*(IF($D155=6,IZ155,IY155))*((MIN((VLOOKUP($D155,SALERYCODE,5,0)),(IF($D155=6,IY155,IZ155))))),MIN((VLOOKUP($D155,SALERYCODE,3,0)),(IW155+IX155))*(IF($D155=6,IZ155,((MIN((VLOOKUP($D155,SALERYCODE,5,0)),IZ155)))))))))/IF(AND($D155=2,'ראשי-פרטים כלליים וריכוז הוצאות'!$D$68&lt;&gt;4),1.2,1)</f>
        <v>0</v>
      </c>
      <c r="JC155" s="263"/>
      <c r="JD155" s="264"/>
      <c r="JE155" s="265"/>
      <c r="JF155" s="266"/>
      <c r="JG155" s="267">
        <f t="shared" si="239"/>
        <v>0</v>
      </c>
      <c r="JH155" s="260">
        <f>+(IF(OR($B155=0,$C155=0,$D155=0,$DC$2&gt;$OE$1),0,IF(OR(JC155=0,JE155=0,JF155=0),0,MIN((VLOOKUP($D155,SALERYCODE,3,0))*(IF($D155=6,JF155,JE155))*((MIN((VLOOKUP($D155,SALERYCODE,5,0)),(IF($D155=6,JE155,JF155))))),MIN((VLOOKUP($D155,SALERYCODE,3,0)),(JC155+JD155))*(IF($D155=6,JF155,((MIN((VLOOKUP($D155,SALERYCODE,5,0)),JF155)))))))))/IF(AND($D155=2,'ראשי-פרטים כלליים וריכוז הוצאות'!$D$68&lt;&gt;4),1.2,1)</f>
        <v>0</v>
      </c>
      <c r="JI155" s="263"/>
      <c r="JJ155" s="264"/>
      <c r="JK155" s="265"/>
      <c r="JL155" s="266"/>
      <c r="JM155" s="267">
        <f t="shared" si="240"/>
        <v>0</v>
      </c>
      <c r="JN155" s="260">
        <f>+(IF(OR($B155=0,$C155=0,$D155=0,$DC$2&gt;$OE$1),0,IF(OR(JI155=0,JK155=0,JL155=0),0,MIN((VLOOKUP($D155,SALERYCODE,3,0))*(IF($D155=6,JL155,JK155))*((MIN((VLOOKUP($D155,SALERYCODE,5,0)),(IF($D155=6,JK155,JL155))))),MIN((VLOOKUP($D155,SALERYCODE,3,0)),(JI155+JJ155))*(IF($D155=6,JL155,((MIN((VLOOKUP($D155,SALERYCODE,5,0)),JL155)))))))))/IF(AND($D155=2,'ראשי-פרטים כלליים וריכוז הוצאות'!$D$68&lt;&gt;4),1.2,1)</f>
        <v>0</v>
      </c>
      <c r="JO155" s="263"/>
      <c r="JP155" s="264"/>
      <c r="JQ155" s="265"/>
      <c r="JR155" s="266"/>
      <c r="JS155" s="267">
        <f t="shared" si="241"/>
        <v>0</v>
      </c>
      <c r="JT155" s="260">
        <f>+(IF(OR($B155=0,$C155=0,$D155=0,$DC$2&gt;$OE$1),0,IF(OR(JO155=0,JQ155=0,JR155=0),0,MIN((VLOOKUP($D155,SALERYCODE,3,0))*(IF($D155=6,JR155,JQ155))*((MIN((VLOOKUP($D155,SALERYCODE,5,0)),(IF($D155=6,JQ155,JR155))))),MIN((VLOOKUP($D155,SALERYCODE,3,0)),(JO155+JP155))*(IF($D155=6,JR155,((MIN((VLOOKUP($D155,SALERYCODE,5,0)),JR155)))))))))/IF(AND($D155=2,'ראשי-פרטים כלליים וריכוז הוצאות'!$D$68&lt;&gt;4),1.2,1)</f>
        <v>0</v>
      </c>
      <c r="JU155" s="263"/>
      <c r="JV155" s="264"/>
      <c r="JW155" s="265"/>
      <c r="JX155" s="266"/>
      <c r="JY155" s="267">
        <f t="shared" si="242"/>
        <v>0</v>
      </c>
      <c r="JZ155" s="260">
        <f>+(IF(OR($B155=0,$C155=0,$D155=0,$DC$2&gt;$OE$1),0,IF(OR(JU155=0,JW155=0,JX155=0),0,MIN((VLOOKUP($D155,SALERYCODE,3,0))*(IF($D155=6,JX155,JW155))*((MIN((VLOOKUP($D155,SALERYCODE,5,0)),(IF($D155=6,JW155,JX155))))),MIN((VLOOKUP($D155,SALERYCODE,3,0)),(JU155+JV155))*(IF($D155=6,JX155,((MIN((VLOOKUP($D155,SALERYCODE,5,0)),JX155)))))))))/IF(AND($D155=2,'ראשי-פרטים כלליים וריכוז הוצאות'!$D$68&lt;&gt;4),1.2,1)</f>
        <v>0</v>
      </c>
      <c r="KA155" s="263"/>
      <c r="KB155" s="264"/>
      <c r="KC155" s="265"/>
      <c r="KD155" s="266"/>
      <c r="KE155" s="267">
        <f t="shared" si="243"/>
        <v>0</v>
      </c>
      <c r="KF155" s="260">
        <f>+(IF(OR($B155=0,$C155=0,$D155=0,$DC$2&gt;$OE$1),0,IF(OR(KA155=0,KC155=0,KD155=0),0,MIN((VLOOKUP($D155,SALERYCODE,3,0))*(IF($D155=6,KD155,KC155))*((MIN((VLOOKUP($D155,SALERYCODE,5,0)),(IF($D155=6,KC155,KD155))))),MIN((VLOOKUP($D155,SALERYCODE,3,0)),(KA155+KB155))*(IF($D155=6,KD155,((MIN((VLOOKUP($D155,SALERYCODE,5,0)),KD155)))))))))/IF(AND($D155=2,'ראשי-פרטים כלליים וריכוז הוצאות'!$D$68&lt;&gt;4),1.2,1)</f>
        <v>0</v>
      </c>
      <c r="KG155" s="263"/>
      <c r="KH155" s="264"/>
      <c r="KI155" s="265"/>
      <c r="KJ155" s="266"/>
      <c r="KK155" s="267">
        <f t="shared" si="244"/>
        <v>0</v>
      </c>
      <c r="KL155" s="260">
        <f>+(IF(OR($B155=0,$C155=0,$D155=0,$DC$2&gt;$OE$1),0,IF(OR(KG155=0,KI155=0,KJ155=0),0,MIN((VLOOKUP($D155,SALERYCODE,3,0))*(IF($D155=6,KJ155,KI155))*((MIN((VLOOKUP($D155,SALERYCODE,5,0)),(IF($D155=6,KI155,KJ155))))),MIN((VLOOKUP($D155,SALERYCODE,3,0)),(KG155+KH155))*(IF($D155=6,KJ155,((MIN((VLOOKUP($D155,SALERYCODE,5,0)),KJ155)))))))))/IF(AND($D155=2,'ראשי-פרטים כלליים וריכוז הוצאות'!$D$68&lt;&gt;4),1.2,1)</f>
        <v>0</v>
      </c>
      <c r="KM155" s="263"/>
      <c r="KN155" s="264"/>
      <c r="KO155" s="265"/>
      <c r="KP155" s="266"/>
      <c r="KQ155" s="267">
        <f t="shared" si="245"/>
        <v>0</v>
      </c>
      <c r="KR155" s="260">
        <f>+(IF(OR($B155=0,$C155=0,$D155=0,$DC$2&gt;$OE$1),0,IF(OR(KM155=0,KO155=0,KP155=0),0,MIN((VLOOKUP($D155,SALERYCODE,3,0))*(IF($D155=6,KP155,KO155))*((MIN((VLOOKUP($D155,SALERYCODE,5,0)),(IF($D155=6,KO155,KP155))))),MIN((VLOOKUP($D155,SALERYCODE,3,0)),(KM155+KN155))*(IF($D155=6,KP155,((MIN((VLOOKUP($D155,SALERYCODE,5,0)),KP155)))))))))/IF(AND($D155=2,'ראשי-פרטים כלליים וריכוז הוצאות'!$D$68&lt;&gt;4),1.2,1)</f>
        <v>0</v>
      </c>
      <c r="KS155" s="263"/>
      <c r="KT155" s="264"/>
      <c r="KU155" s="265"/>
      <c r="KV155" s="266"/>
      <c r="KW155" s="267">
        <f t="shared" si="246"/>
        <v>0</v>
      </c>
      <c r="KX155" s="260">
        <f>+(IF(OR($B155=0,$C155=0,$D155=0,$DC$2&gt;$OE$1),0,IF(OR(KS155=0,KU155=0,KV155=0),0,MIN((VLOOKUP($D155,SALERYCODE,3,0))*(IF($D155=6,KV155,KU155))*((MIN((VLOOKUP($D155,SALERYCODE,5,0)),(IF($D155=6,KU155,KV155))))),MIN((VLOOKUP($D155,SALERYCODE,3,0)),(KS155+KT155))*(IF($D155=6,KV155,((MIN((VLOOKUP($D155,SALERYCODE,5,0)),KV155)))))))))/IF(AND($D155=2,'ראשי-פרטים כלליים וריכוז הוצאות'!$D$68&lt;&gt;4),1.2,1)</f>
        <v>0</v>
      </c>
      <c r="KY155" s="263"/>
      <c r="KZ155" s="264"/>
      <c r="LA155" s="265"/>
      <c r="LB155" s="266"/>
      <c r="LC155" s="267">
        <f t="shared" si="247"/>
        <v>0</v>
      </c>
      <c r="LD155" s="260">
        <f>+(IF(OR($B155=0,$C155=0,$D155=0,$DC$2&gt;$OE$1),0,IF(OR(KY155=0,LA155=0,LB155=0),0,MIN((VLOOKUP($D155,SALERYCODE,3,0))*(IF($D155=6,LB155,LA155))*((MIN((VLOOKUP($D155,SALERYCODE,5,0)),(IF($D155=6,LA155,LB155))))),MIN((VLOOKUP($D155,SALERYCODE,3,0)),(KY155+KZ155))*(IF($D155=6,LB155,((MIN((VLOOKUP($D155,SALERYCODE,5,0)),LB155)))))))))/IF(AND($D155=2,'ראשי-פרטים כלליים וריכוז הוצאות'!$D$68&lt;&gt;4),1.2,1)</f>
        <v>0</v>
      </c>
      <c r="LE155" s="263"/>
      <c r="LF155" s="264"/>
      <c r="LG155" s="265"/>
      <c r="LH155" s="266"/>
      <c r="LI155" s="267">
        <f t="shared" si="248"/>
        <v>0</v>
      </c>
      <c r="LJ155" s="260">
        <f>+(IF(OR($B155=0,$C155=0,$D155=0,$DC$2&gt;$OE$1),0,IF(OR(LE155=0,LG155=0,LH155=0),0,MIN((VLOOKUP($D155,SALERYCODE,3,0))*(IF($D155=6,LH155,LG155))*((MIN((VLOOKUP($D155,SALERYCODE,5,0)),(IF($D155=6,LG155,LH155))))),MIN((VLOOKUP($D155,SALERYCODE,3,0)),(LE155+LF155))*(IF($D155=6,LH155,((MIN((VLOOKUP($D155,SALERYCODE,5,0)),LH155)))))))))/IF(AND($D155=2,'ראשי-פרטים כלליים וריכוז הוצאות'!$D$68&lt;&gt;4),1.2,1)</f>
        <v>0</v>
      </c>
      <c r="LK155" s="263"/>
      <c r="LL155" s="264"/>
      <c r="LM155" s="265"/>
      <c r="LN155" s="266"/>
      <c r="LO155" s="267">
        <f t="shared" si="249"/>
        <v>0</v>
      </c>
      <c r="LP155" s="260">
        <f>+(IF(OR($B155=0,$C155=0,$D155=0,$DC$2&gt;$OE$1),0,IF(OR(LK155=0,LM155=0,LN155=0),0,MIN((VLOOKUP($D155,SALERYCODE,3,0))*(IF($D155=6,LN155,LM155))*((MIN((VLOOKUP($D155,SALERYCODE,5,0)),(IF($D155=6,LM155,LN155))))),MIN((VLOOKUP($D155,SALERYCODE,3,0)),(LK155+LL155))*(IF($D155=6,LN155,((MIN((VLOOKUP($D155,SALERYCODE,5,0)),LN155)))))))))/IF(AND($D155=2,'ראשי-פרטים כלליים וריכוז הוצאות'!$D$68&lt;&gt;4),1.2,1)</f>
        <v>0</v>
      </c>
      <c r="LQ155" s="263"/>
      <c r="LR155" s="264"/>
      <c r="LS155" s="265"/>
      <c r="LT155" s="266"/>
      <c r="LU155" s="267">
        <f t="shared" si="250"/>
        <v>0</v>
      </c>
      <c r="LV155" s="260">
        <f>+(IF(OR($B155=0,$C155=0,$D155=0,$DC$2&gt;$OE$1),0,IF(OR(LQ155=0,LS155=0,LT155=0),0,MIN((VLOOKUP($D155,SALERYCODE,3,0))*(IF($D155=6,LT155,LS155))*((MIN((VLOOKUP($D155,SALERYCODE,5,0)),(IF($D155=6,LS155,LT155))))),MIN((VLOOKUP($D155,SALERYCODE,3,0)),(LQ155+LR155))*(IF($D155=6,LT155,((MIN((VLOOKUP($D155,SALERYCODE,5,0)),LT155)))))))))/IF(AND($D155=2,'ראשי-פרטים כלליים וריכוז הוצאות'!$D$68&lt;&gt;4),1.2,1)</f>
        <v>0</v>
      </c>
      <c r="LW155" s="263"/>
      <c r="LX155" s="264"/>
      <c r="LY155" s="265"/>
      <c r="LZ155" s="266"/>
      <c r="MA155" s="267">
        <f t="shared" si="251"/>
        <v>0</v>
      </c>
      <c r="MB155" s="260">
        <f>+(IF(OR($B155=0,$C155=0,$D155=0,$DC$2&gt;$OE$1),0,IF(OR(LW155=0,LY155=0,LZ155=0),0,MIN((VLOOKUP($D155,SALERYCODE,3,0))*(IF($D155=6,LZ155,LY155))*((MIN((VLOOKUP($D155,SALERYCODE,5,0)),(IF($D155=6,LY155,LZ155))))),MIN((VLOOKUP($D155,SALERYCODE,3,0)),(LW155+LX155))*(IF($D155=6,LZ155,((MIN((VLOOKUP($D155,SALERYCODE,5,0)),LZ155)))))))))/IF(AND($D155=2,'ראשי-פרטים כלליים וריכוז הוצאות'!$D$68&lt;&gt;4),1.2,1)</f>
        <v>0</v>
      </c>
      <c r="MC155" s="263"/>
      <c r="MD155" s="264"/>
      <c r="ME155" s="265"/>
      <c r="MF155" s="266"/>
      <c r="MG155" s="267">
        <f t="shared" si="252"/>
        <v>0</v>
      </c>
      <c r="MH155" s="260">
        <f>+(IF(OR($B155=0,$C155=0,$D155=0,$DC$2&gt;$OE$1),0,IF(OR(MC155=0,ME155=0,MF155=0),0,MIN((VLOOKUP($D155,SALERYCODE,3,0))*(IF($D155=6,MF155,ME155))*((MIN((VLOOKUP($D155,SALERYCODE,5,0)),(IF($D155=6,ME155,MF155))))),MIN((VLOOKUP($D155,SALERYCODE,3,0)),(MC155+MD155))*(IF($D155=6,MF155,((MIN((VLOOKUP($D155,SALERYCODE,5,0)),MF155)))))))))/IF(AND($D155=2,'ראשי-פרטים כלליים וריכוז הוצאות'!$D$68&lt;&gt;4),1.2,1)</f>
        <v>0</v>
      </c>
      <c r="MI155" s="263"/>
      <c r="MJ155" s="264"/>
      <c r="MK155" s="265"/>
      <c r="ML155" s="266"/>
      <c r="MM155" s="267">
        <f t="shared" si="253"/>
        <v>0</v>
      </c>
      <c r="MN155" s="260">
        <f>+(IF(OR($B155=0,$C155=0,$D155=0,$DC$2&gt;$OE$1),0,IF(OR(MI155=0,MK155=0,ML155=0),0,MIN((VLOOKUP($D155,SALERYCODE,3,0))*(IF($D155=6,ML155,MK155))*((MIN((VLOOKUP($D155,SALERYCODE,5,0)),(IF($D155=6,MK155,ML155))))),MIN((VLOOKUP($D155,SALERYCODE,3,0)),(MI155+MJ155))*(IF($D155=6,ML155,((MIN((VLOOKUP($D155,SALERYCODE,5,0)),ML155)))))))))/IF(AND($D155=2,'ראשי-פרטים כלליים וריכוז הוצאות'!$D$68&lt;&gt;4),1.2,1)</f>
        <v>0</v>
      </c>
      <c r="MO155" s="263"/>
      <c r="MP155" s="264"/>
      <c r="MQ155" s="265"/>
      <c r="MR155" s="266"/>
      <c r="MS155" s="267">
        <f t="shared" si="254"/>
        <v>0</v>
      </c>
      <c r="MT155" s="260">
        <f>+(IF(OR($B155=0,$C155=0,$D155=0,$DC$2&gt;$OE$1),0,IF(OR(MO155=0,MQ155=0,MR155=0),0,MIN((VLOOKUP($D155,SALERYCODE,3,0))*(IF($D155=6,MR155,MQ155))*((MIN((VLOOKUP($D155,SALERYCODE,5,0)),(IF($D155=6,MQ155,MR155))))),MIN((VLOOKUP($D155,SALERYCODE,3,0)),(MO155+MP155))*(IF($D155=6,MR155,((MIN((VLOOKUP($D155,SALERYCODE,5,0)),MR155)))))))))/IF(AND($D155=2,'ראשי-פרטים כלליים וריכוז הוצאות'!$D$68&lt;&gt;4),1.2,1)</f>
        <v>0</v>
      </c>
      <c r="MU155" s="263"/>
      <c r="MV155" s="264"/>
      <c r="MW155" s="265"/>
      <c r="MX155" s="266"/>
      <c r="MY155" s="267">
        <f t="shared" si="255"/>
        <v>0</v>
      </c>
      <c r="MZ155" s="260">
        <f>+(IF(OR($B155=0,$C155=0,$D155=0,$DC$2&gt;$OE$1),0,IF(OR(MU155=0,MW155=0,MX155=0),0,MIN((VLOOKUP($D155,SALERYCODE,3,0))*(IF($D155=6,MX155,MW155))*((MIN((VLOOKUP($D155,SALERYCODE,5,0)),(IF($D155=6,MW155,MX155))))),MIN((VLOOKUP($D155,SALERYCODE,3,0)),(MU155+MV155))*(IF($D155=6,MX155,((MIN((VLOOKUP($D155,SALERYCODE,5,0)),MX155)))))))))/IF(AND($D155=2,'ראשי-פרטים כלליים וריכוז הוצאות'!$D$68&lt;&gt;4),1.2,1)</f>
        <v>0</v>
      </c>
      <c r="NA155" s="263"/>
      <c r="NB155" s="264"/>
      <c r="NC155" s="265"/>
      <c r="ND155" s="266"/>
      <c r="NE155" s="267">
        <f t="shared" si="256"/>
        <v>0</v>
      </c>
      <c r="NF155" s="260">
        <f>+(IF(OR($B155=0,$C155=0,$D155=0,$DC$2&gt;$OE$1),0,IF(OR(NA155=0,NC155=0,ND155=0),0,MIN((VLOOKUP($D155,SALERYCODE,3,0))*(IF($D155=6,ND155,NC155))*((MIN((VLOOKUP($D155,SALERYCODE,5,0)),(IF($D155=6,NC155,ND155))))),MIN((VLOOKUP($D155,SALERYCODE,3,0)),(NA155+NB155))*(IF($D155=6,ND155,((MIN((VLOOKUP($D155,SALERYCODE,5,0)),ND155)))))))))/IF(AND($D155=2,'ראשי-פרטים כלליים וריכוז הוצאות'!$D$68&lt;&gt;4),1.2,1)</f>
        <v>0</v>
      </c>
      <c r="NG155" s="263"/>
      <c r="NH155" s="264"/>
      <c r="NI155" s="265"/>
      <c r="NJ155" s="266"/>
      <c r="NK155" s="267">
        <f t="shared" si="257"/>
        <v>0</v>
      </c>
      <c r="NL155" s="260">
        <f>+(IF(OR($B155=0,$C155=0,$D155=0,$DC$2&gt;$OE$1),0,IF(OR(NG155=0,NI155=0,NJ155=0),0,MIN((VLOOKUP($D155,SALERYCODE,3,0))*(IF($D155=6,NJ155,NI155))*((MIN((VLOOKUP($D155,SALERYCODE,5,0)),(IF($D155=6,NI155,NJ155))))),MIN((VLOOKUP($D155,SALERYCODE,3,0)),(NG155+NH155))*(IF($D155=6,NJ155,((MIN((VLOOKUP($D155,SALERYCODE,5,0)),NJ155)))))))))/IF(AND($D155=2,'ראשי-פרטים כלליים וריכוז הוצאות'!$D$68&lt;&gt;4),1.2,1)</f>
        <v>0</v>
      </c>
      <c r="NM155" s="263"/>
      <c r="NN155" s="264"/>
      <c r="NO155" s="265"/>
      <c r="NP155" s="266"/>
      <c r="NQ155" s="267">
        <f t="shared" si="258"/>
        <v>0</v>
      </c>
      <c r="NR155" s="260">
        <f>+(IF(OR($B155=0,$C155=0,$D155=0,$DC$2&gt;$OE$1),0,IF(OR(NM155=0,NO155=0,NP155=0),0,MIN((VLOOKUP($D155,SALERYCODE,3,0))*(IF($D155=6,NP155,NO155))*((MIN((VLOOKUP($D155,SALERYCODE,5,0)),(IF($D155=6,NO155,NP155))))),MIN((VLOOKUP($D155,SALERYCODE,3,0)),(NM155+NN155))*(IF($D155=6,NP155,((MIN((VLOOKUP($D155,SALERYCODE,5,0)),NP155)))))))))/IF(AND($D155=2,'ראשי-פרטים כלליים וריכוז הוצאות'!$D$68&lt;&gt;4),1.2,1)</f>
        <v>0</v>
      </c>
      <c r="NS155" s="263"/>
      <c r="NT155" s="264"/>
      <c r="NU155" s="265"/>
      <c r="NV155" s="266"/>
      <c r="NW155" s="267">
        <f t="shared" si="259"/>
        <v>0</v>
      </c>
      <c r="NX155" s="260">
        <f>+(IF(OR($B155=0,$C155=0,$D155=0,$DC$2&gt;$OE$1),0,IF(OR(NS155=0,NU155=0,NV155=0),0,MIN((VLOOKUP($D155,SALERYCODE,3,0))*(IF($D155=6,NV155,NU155))*((MIN((VLOOKUP($D155,SALERYCODE,5,0)),(IF($D155=6,NU155,NV155))))),MIN((VLOOKUP($D155,SALERYCODE,3,0)),(NS155+NT155))*(IF($D155=6,NV155,((MIN((VLOOKUP($D155,SALERYCODE,5,0)),NV155)))))))))/IF(AND($D155=2,'ראשי-פרטים כלליים וריכוז הוצאות'!$D$68&lt;&gt;4),1.2,1)</f>
        <v>0</v>
      </c>
      <c r="NY155" s="263"/>
      <c r="NZ155" s="264"/>
      <c r="OA155" s="265"/>
      <c r="OB155" s="266"/>
      <c r="OC155" s="267">
        <f t="shared" si="260"/>
        <v>0</v>
      </c>
      <c r="OD155" s="260">
        <f>+(IF(OR($B155=0,$C155=0,$D155=0,$DC$2&gt;$OE$1),0,IF(OR(NY155=0,OA155=0,OB155=0),0,MIN((VLOOKUP($D155,SALERYCODE,3,0))*(IF($D155=6,OB155,OA155))*((MIN((VLOOKUP($D155,SALERYCODE,5,0)),(IF($D155=6,OA155,OB155))))),MIN((VLOOKUP($D155,SALERYCODE,3,0)),(NY155+NZ155))*(IF($D155=6,OB155,((MIN((VLOOKUP($D155,SALERYCODE,5,0)),OB155)))))))))/IF(AND($D155=2,'ראשי-פרטים כלליים וריכוז הוצאות'!$D$68&lt;&gt;4),1.2,1)</f>
        <v>0</v>
      </c>
      <c r="OE155" s="275">
        <f t="shared" si="266"/>
        <v>0</v>
      </c>
      <c r="OF155" s="283">
        <f t="shared" si="267"/>
        <v>9.9999999999999995E-7</v>
      </c>
      <c r="OG155" s="276">
        <f t="shared" si="268"/>
        <v>0</v>
      </c>
      <c r="OH155" s="275">
        <f t="shared" si="269"/>
        <v>0</v>
      </c>
      <c r="OI155" s="275">
        <v>0</v>
      </c>
      <c r="OJ155" s="258">
        <f t="shared" si="270"/>
        <v>0</v>
      </c>
      <c r="OK155" s="284"/>
      <c r="OL155" s="116">
        <f>MIN(OJ155+OK155*OF155*OE155/$OL$1/IF(AND($D155=2,'ראשי-פרטים כלליים וריכוז הוצאות'!$D$68&lt;&gt;4),1.2,1),IF($D155&gt;0,VLOOKUP($D155,SALERYCODE,3,0)*12*OG155,0))</f>
        <v>0</v>
      </c>
      <c r="OM155" s="95">
        <f t="shared" si="261"/>
        <v>0</v>
      </c>
      <c r="ON155" s="11">
        <f t="shared" si="262"/>
        <v>0</v>
      </c>
      <c r="OO155" s="11">
        <f t="shared" si="263"/>
        <v>0</v>
      </c>
      <c r="OP155" s="22">
        <f t="shared" si="264"/>
        <v>0</v>
      </c>
      <c r="OQ155" s="11">
        <f t="shared" si="265"/>
        <v>0</v>
      </c>
      <c r="OR155" s="11" t="e">
        <f>#REF!</f>
        <v>#REF!</v>
      </c>
      <c r="OS155" s="35" t="e">
        <f>#REF!-OP155</f>
        <v>#REF!</v>
      </c>
      <c r="OT155" s="35" t="e">
        <f>OS155-#REF!</f>
        <v>#REF!</v>
      </c>
      <c r="OU155" s="43" t="e">
        <f>IF(AND(OP155&gt;0,(OS155=#REF!-OP155)),"מועסק פחות מ-10% מזמנו במופ","")</f>
        <v>#REF!</v>
      </c>
    </row>
    <row r="156" spans="1:411" ht="24" hidden="1" customHeight="1" outlineLevel="1" x14ac:dyDescent="0.2">
      <c r="A156" s="282">
        <v>153</v>
      </c>
      <c r="B156" s="269"/>
      <c r="C156" s="270"/>
      <c r="D156" s="271"/>
      <c r="E156" s="263"/>
      <c r="F156" s="264"/>
      <c r="G156" s="265"/>
      <c r="H156" s="266"/>
      <c r="I156" s="267">
        <f t="shared" si="196"/>
        <v>0</v>
      </c>
      <c r="J156" s="260">
        <f>(IF(OR($B156=0,$C156=0,$D156=0,$E$2&gt;$OE$1),0,IF(OR($E156=0,$G156=0,$H156=0),0,MIN((VLOOKUP($D156,SALERYCODE,3,0))*(IF($D156=6,$H156,$G156))*((MIN((VLOOKUP($D156,SALERYCODE,5,0)),(IF($D156=6,$G156,$H156))))),MIN((VLOOKUP($D156,SALERYCODE,3,0)),($E156+$F156))*(IF($D156=6,$H156,((MIN((VLOOKUP($D156,SALERYCODE,5,0)),$H156)))))))))/IF(AND($D156=2,'ראשי-פרטים כלליים וריכוז הוצאות'!$D$68&lt;&gt;4),1.2,1)</f>
        <v>0</v>
      </c>
      <c r="K156" s="263"/>
      <c r="L156" s="264"/>
      <c r="M156" s="265"/>
      <c r="N156" s="266"/>
      <c r="O156" s="267">
        <f t="shared" si="197"/>
        <v>0</v>
      </c>
      <c r="P156" s="260">
        <f>+(IF(OR($B156=0,$C156=0,$D156=0,$K$2&gt;$OE$1),0,IF(OR($K156=0,$M156=0,$N156=0),0,MIN((VLOOKUP($D156,SALERYCODE,3,0))*(IF($D156=6,$N156,$M156))*((MIN((VLOOKUP($D156,SALERYCODE,5,0)),(IF($D156=6,$M156,$N156))))),MIN((VLOOKUP($D156,SALERYCODE,3,0)),($K156+$L156))*(IF($D156=6,$N156,((MIN((VLOOKUP($D156,SALERYCODE,5,0)),$N156)))))))))/IF(AND($D156=2,'ראשי-פרטים כלליים וריכוז הוצאות'!$D$68&lt;&gt;4),1.2,1)</f>
        <v>0</v>
      </c>
      <c r="Q156" s="263"/>
      <c r="R156" s="264"/>
      <c r="S156" s="265"/>
      <c r="T156" s="266"/>
      <c r="U156" s="267">
        <f t="shared" si="198"/>
        <v>0</v>
      </c>
      <c r="V156" s="260">
        <f>+(IF(OR($B156=0,$C156=0,$D156=0,$Q$2&gt;$OE$1),0,IF(OR(Q156=0,S156=0,T156=0),0,MIN((VLOOKUP($D156,SALERYCODE,3,0))*(IF($D156=6,T156,S156))*((MIN((VLOOKUP($D156,SALERYCODE,5,0)),(IF($D156=6,S156,T156))))),MIN((VLOOKUP($D156,SALERYCODE,3,0)),(Q156+R156))*(IF($D156=6,T156,((MIN((VLOOKUP($D156,SALERYCODE,5,0)),T156)))))))))/IF(AND($D156=2,'ראשי-פרטים כלליים וריכוז הוצאות'!$D$68&lt;&gt;4),1.2,1)</f>
        <v>0</v>
      </c>
      <c r="W156" s="263"/>
      <c r="X156" s="264"/>
      <c r="Y156" s="265"/>
      <c r="Z156" s="266"/>
      <c r="AA156" s="267">
        <f t="shared" si="199"/>
        <v>0</v>
      </c>
      <c r="AB156" s="260">
        <f>+(IF(OR($B156=0,$C156=0,$D156=0,$W$2&gt;$OE$1),0,IF(OR(W156=0,Y156=0,Z156=0),0,MIN((VLOOKUP($D156,SALERYCODE,3,0))*(IF($D156=6,Z156,Y156))*((MIN((VLOOKUP($D156,SALERYCODE,5,0)),(IF($D156=6,Y156,Z156))))),MIN((VLOOKUP($D156,SALERYCODE,3,0)),(W156+X156))*(IF($D156=6,Z156,((MIN((VLOOKUP($D156,SALERYCODE,5,0)),Z156)))))))))/IF(AND($D156=2,'ראשי-פרטים כלליים וריכוז הוצאות'!$D$68&lt;&gt;4),1.2,1)</f>
        <v>0</v>
      </c>
      <c r="AC156" s="263"/>
      <c r="AD156" s="264"/>
      <c r="AE156" s="265"/>
      <c r="AF156" s="266"/>
      <c r="AG156" s="267">
        <f t="shared" si="200"/>
        <v>0</v>
      </c>
      <c r="AH156" s="260">
        <f>+(IF(OR($B156=0,$C156=0,$D156=0,$AC$2&gt;$OE$1),0,IF(OR(AC156=0,AE156=0,AF156=0),0,MIN((VLOOKUP($D156,SALERYCODE,3,0))*(IF($D156=6,AF156,AE156))*((MIN((VLOOKUP($D156,SALERYCODE,5,0)),(IF($D156=6,AE156,AF156))))),MIN((VLOOKUP($D156,SALERYCODE,3,0)),(AC156+AD156))*(IF($D156=6,AF156,((MIN((VLOOKUP($D156,SALERYCODE,5,0)),AF156)))))))))/IF(AND($D156=2,'ראשי-פרטים כלליים וריכוז הוצאות'!$D$68&lt;&gt;4),1.2,1)</f>
        <v>0</v>
      </c>
      <c r="AI156" s="263"/>
      <c r="AJ156" s="264"/>
      <c r="AK156" s="265"/>
      <c r="AL156" s="266"/>
      <c r="AM156" s="267">
        <f t="shared" si="201"/>
        <v>0</v>
      </c>
      <c r="AN156" s="260">
        <f>+(IF(OR($B156=0,$C156=0,$D156=0,$AI$2&gt;$OE$1),0,IF(OR(AI156=0,AK156=0,AL156=0),0,MIN((VLOOKUP($D156,SALERYCODE,3,0))*(IF($D156=6,AL156,AK156))*((MIN((VLOOKUP($D156,SALERYCODE,5,0)),(IF($D156=6,AK156,AL156))))),MIN((VLOOKUP($D156,SALERYCODE,3,0)),(AI156+AJ156))*(IF($D156=6,AL156,((MIN((VLOOKUP($D156,SALERYCODE,5,0)),AL156)))))))))/IF(AND($D156=2,'ראשי-פרטים כלליים וריכוז הוצאות'!$D$68&lt;&gt;4),1.2,1)</f>
        <v>0</v>
      </c>
      <c r="AO156" s="263"/>
      <c r="AP156" s="264"/>
      <c r="AQ156" s="265"/>
      <c r="AR156" s="266"/>
      <c r="AS156" s="267">
        <f t="shared" si="202"/>
        <v>0</v>
      </c>
      <c r="AT156" s="260">
        <f>+(IF(OR($B156=0,$C156=0,$D156=0,$AO$2&gt;$OE$1),0,IF(OR(AO156=0,AQ156=0,AR156=0),0,MIN((VLOOKUP($D156,SALERYCODE,3,0))*(IF($D156=6,AR156,AQ156))*((MIN((VLOOKUP($D156,SALERYCODE,5,0)),(IF($D156=6,AQ156,AR156))))),MIN((VLOOKUP($D156,SALERYCODE,3,0)),(AO156+AP156))*(IF($D156=6,AR156,((MIN((VLOOKUP($D156,SALERYCODE,5,0)),AR156)))))))))/IF(AND($D156=2,'ראשי-פרטים כלליים וריכוז הוצאות'!$D$68&lt;&gt;4),1.2,1)</f>
        <v>0</v>
      </c>
      <c r="AU156" s="263"/>
      <c r="AV156" s="264"/>
      <c r="AW156" s="265"/>
      <c r="AX156" s="266"/>
      <c r="AY156" s="267">
        <f t="shared" si="203"/>
        <v>0</v>
      </c>
      <c r="AZ156" s="260">
        <f>+(IF(OR($B156=0,$C156=0,$D156=0,$AU$2&gt;$OE$1),0,IF(OR(AU156=0,AW156=0,AX156=0),0,MIN((VLOOKUP($D156,SALERYCODE,3,0))*(IF($D156=6,AX156,AW156))*((MIN((VLOOKUP($D156,SALERYCODE,5,0)),(IF($D156=6,AW156,AX156))))),MIN((VLOOKUP($D156,SALERYCODE,3,0)),(AU156+AV156))*(IF($D156=6,AX156,((MIN((VLOOKUP($D156,SALERYCODE,5,0)),AX156)))))))))/IF(AND($D156=2,'ראשי-פרטים כלליים וריכוז הוצאות'!$D$68&lt;&gt;4),1.2,1)</f>
        <v>0</v>
      </c>
      <c r="BA156" s="263"/>
      <c r="BB156" s="264"/>
      <c r="BC156" s="265"/>
      <c r="BD156" s="266"/>
      <c r="BE156" s="267">
        <f t="shared" si="204"/>
        <v>0</v>
      </c>
      <c r="BF156" s="260">
        <f>+(IF(OR($B156=0,$C156=0,$D156=0,$BA$2&gt;$OE$1),0,IF(OR(BA156=0,BC156=0,BD156=0),0,MIN((VLOOKUP($D156,SALERYCODE,3,0))*(IF($D156=6,BD156,BC156))*((MIN((VLOOKUP($D156,SALERYCODE,5,0)),(IF($D156=6,BC156,BD156))))),MIN((VLOOKUP($D156,SALERYCODE,3,0)),(BA156+BB156))*(IF($D156=6,BD156,((MIN((VLOOKUP($D156,SALERYCODE,5,0)),BD156)))))))))/IF(AND($D156=2,'ראשי-פרטים כלליים וריכוז הוצאות'!$D$68&lt;&gt;4),1.2,1)</f>
        <v>0</v>
      </c>
      <c r="BG156" s="263"/>
      <c r="BH156" s="264"/>
      <c r="BI156" s="265"/>
      <c r="BJ156" s="266"/>
      <c r="BK156" s="267">
        <f t="shared" si="205"/>
        <v>0</v>
      </c>
      <c r="BL156" s="260">
        <f>+(IF(OR($B156=0,$C156=0,$D156=0,$BG$2&gt;$OE$1),0,IF(OR(BG156=0,BI156=0,BJ156=0),0,MIN((VLOOKUP($D156,SALERYCODE,3,0))*(IF($D156=6,BJ156,BI156))*((MIN((VLOOKUP($D156,SALERYCODE,5,0)),(IF($D156=6,BI156,BJ156))))),MIN((VLOOKUP($D156,SALERYCODE,3,0)),(BG156+BH156))*(IF($D156=6,BJ156,((MIN((VLOOKUP($D156,SALERYCODE,5,0)),BJ156)))))))))/IF(AND($D156=2,'ראשי-פרטים כלליים וריכוז הוצאות'!$D$68&lt;&gt;4),1.2,1)</f>
        <v>0</v>
      </c>
      <c r="BM156" s="263"/>
      <c r="BN156" s="264"/>
      <c r="BO156" s="265"/>
      <c r="BP156" s="266"/>
      <c r="BQ156" s="267">
        <f t="shared" si="206"/>
        <v>0</v>
      </c>
      <c r="BR156" s="260">
        <f>+(IF(OR($B156=0,$C156=0,$D156=0,$BM$2&gt;$OE$1),0,IF(OR(BM156=0,BO156=0,BP156=0),0,MIN((VLOOKUP($D156,SALERYCODE,3,0))*(IF($D156=6,BP156,BO156))*((MIN((VLOOKUP($D156,SALERYCODE,5,0)),(IF($D156=6,BO156,BP156))))),MIN((VLOOKUP($D156,SALERYCODE,3,0)),(BM156+BN156))*(IF($D156=6,BP156,((MIN((VLOOKUP($D156,SALERYCODE,5,0)),BP156)))))))))/IF(AND($D156=2,'ראשי-פרטים כלליים וריכוז הוצאות'!$D$68&lt;&gt;4),1.2,1)</f>
        <v>0</v>
      </c>
      <c r="BS156" s="263"/>
      <c r="BT156" s="264"/>
      <c r="BU156" s="265"/>
      <c r="BV156" s="266"/>
      <c r="BW156" s="267">
        <f t="shared" si="207"/>
        <v>0</v>
      </c>
      <c r="BX156" s="260">
        <f>+(IF(OR($B156=0,$C156=0,$D156=0,$BS$2&gt;$OE$1),0,IF(OR(BS156=0,BU156=0,BV156=0),0,MIN((VLOOKUP($D156,SALERYCODE,3,0))*(IF($D156=6,BV156,BU156))*((MIN((VLOOKUP($D156,SALERYCODE,5,0)),(IF($D156=6,BU156,BV156))))),MIN((VLOOKUP($D156,SALERYCODE,3,0)),(BS156+BT156))*(IF($D156=6,BV156,((MIN((VLOOKUP($D156,SALERYCODE,5,0)),BV156)))))))))/IF(AND($D156=2,'ראשי-פרטים כלליים וריכוז הוצאות'!$D$68&lt;&gt;4),1.2,1)</f>
        <v>0</v>
      </c>
      <c r="BY156" s="263"/>
      <c r="BZ156" s="264"/>
      <c r="CA156" s="265"/>
      <c r="CB156" s="266"/>
      <c r="CC156" s="267">
        <f t="shared" si="208"/>
        <v>0</v>
      </c>
      <c r="CD156" s="260">
        <f>+(IF(OR($B156=0,$C156=0,$D156=0,$BY$2&gt;$OE$1),0,IF(OR(BY156=0,CA156=0,CB156=0),0,MIN((VLOOKUP($D156,SALERYCODE,3,0))*(IF($D156=6,CB156,CA156))*((MIN((VLOOKUP($D156,SALERYCODE,5,0)),(IF($D156=6,CA156,CB156))))),MIN((VLOOKUP($D156,SALERYCODE,3,0)),(BY156+BZ156))*(IF($D156=6,CB156,((MIN((VLOOKUP($D156,SALERYCODE,5,0)),CB156)))))))))/IF(AND($D156=2,'ראשי-פרטים כלליים וריכוז הוצאות'!$D$68&lt;&gt;4),1.2,1)</f>
        <v>0</v>
      </c>
      <c r="CE156" s="263"/>
      <c r="CF156" s="264"/>
      <c r="CG156" s="265"/>
      <c r="CH156" s="266"/>
      <c r="CI156" s="267">
        <f t="shared" si="209"/>
        <v>0</v>
      </c>
      <c r="CJ156" s="260">
        <f>+(IF(OR($B156=0,$C156=0,$D156=0,$CE$2&gt;$OE$1),0,IF(OR(CE156=0,CG156=0,CH156=0),0,MIN((VLOOKUP($D156,SALERYCODE,3,0))*(IF($D156=6,CH156,CG156))*((MIN((VLOOKUP($D156,SALERYCODE,5,0)),(IF($D156=6,CG156,CH156))))),MIN((VLOOKUP($D156,SALERYCODE,3,0)),(CE156+CF156))*(IF($D156=6,CH156,((MIN((VLOOKUP($D156,SALERYCODE,5,0)),CH156)))))))))/IF(AND($D156=2,'ראשי-פרטים כלליים וריכוז הוצאות'!$D$68&lt;&gt;4),1.2,1)</f>
        <v>0</v>
      </c>
      <c r="CK156" s="263"/>
      <c r="CL156" s="264"/>
      <c r="CM156" s="265"/>
      <c r="CN156" s="266"/>
      <c r="CO156" s="267">
        <f t="shared" si="210"/>
        <v>0</v>
      </c>
      <c r="CP156" s="260">
        <f>+(IF(OR($B156=0,$C156=0,$D156=0,$CK$2&gt;$OE$1),0,IF(OR(CK156=0,CM156=0,CN156=0),0,MIN((VLOOKUP($D156,SALERYCODE,3,0))*(IF($D156=6,CN156,CM156))*((MIN((VLOOKUP($D156,SALERYCODE,5,0)),(IF($D156=6,CM156,CN156))))),MIN((VLOOKUP($D156,SALERYCODE,3,0)),(CK156+CL156))*(IF($D156=6,CN156,((MIN((VLOOKUP($D156,SALERYCODE,5,0)),CN156)))))))))/IF(AND($D156=2,'ראשי-פרטים כלליים וריכוז הוצאות'!$D$68&lt;&gt;4),1.2,1)</f>
        <v>0</v>
      </c>
      <c r="CQ156" s="263"/>
      <c r="CR156" s="264"/>
      <c r="CS156" s="265"/>
      <c r="CT156" s="266"/>
      <c r="CU156" s="267">
        <f t="shared" si="211"/>
        <v>0</v>
      </c>
      <c r="CV156" s="260">
        <f>+(IF(OR($B156=0,$C156=0,$D156=0,$CQ$2&gt;$OE$1),0,IF(OR(CQ156=0,CS156=0,CT156=0),0,MIN((VLOOKUP($D156,SALERYCODE,3,0))*(IF($D156=6,CT156,CS156))*((MIN((VLOOKUP($D156,SALERYCODE,5,0)),(IF($D156=6,CS156,CT156))))),MIN((VLOOKUP($D156,SALERYCODE,3,0)),(CQ156+CR156))*(IF($D156=6,CT156,((MIN((VLOOKUP($D156,SALERYCODE,5,0)),CT156)))))))))/IF(AND($D156=2,'ראשי-פרטים כלליים וריכוז הוצאות'!$D$68&lt;&gt;4),1.2,1)</f>
        <v>0</v>
      </c>
      <c r="CW156" s="263"/>
      <c r="CX156" s="264"/>
      <c r="CY156" s="265"/>
      <c r="CZ156" s="266"/>
      <c r="DA156" s="267">
        <f t="shared" si="212"/>
        <v>0</v>
      </c>
      <c r="DB156" s="260">
        <f>+(IF(OR($B156=0,$C156=0,$D156=0,$CW$2&gt;$OE$1),0,IF(OR(CW156=0,CY156=0,CZ156=0),0,MIN((VLOOKUP($D156,SALERYCODE,3,0))*(IF($D156=6,CZ156,CY156))*((MIN((VLOOKUP($D156,SALERYCODE,5,0)),(IF($D156=6,CY156,CZ156))))),MIN((VLOOKUP($D156,SALERYCODE,3,0)),(CW156+CX156))*(IF($D156=6,CZ156,((MIN((VLOOKUP($D156,SALERYCODE,5,0)),CZ156)))))))))/IF(AND($D156=2,'ראשי-פרטים כלליים וריכוז הוצאות'!$D$68&lt;&gt;4),1.2,1)</f>
        <v>0</v>
      </c>
      <c r="DC156" s="263"/>
      <c r="DD156" s="264"/>
      <c r="DE156" s="265"/>
      <c r="DF156" s="266"/>
      <c r="DG156" s="267">
        <f t="shared" si="213"/>
        <v>0</v>
      </c>
      <c r="DH156" s="260">
        <f>+(IF(OR($B156=0,$C156=0,$D156=0,$DC$2&gt;$OE$1),0,IF(OR(DC156=0,DE156=0,DF156=0),0,MIN((VLOOKUP($D156,SALERYCODE,3,0))*(IF($D156=6,DF156,DE156))*((MIN((VLOOKUP($D156,SALERYCODE,5,0)),(IF($D156=6,DE156,DF156))))),MIN((VLOOKUP($D156,SALERYCODE,3,0)),(DC156+DD156))*(IF($D156=6,DF156,((MIN((VLOOKUP($D156,SALERYCODE,5,0)),DF156)))))))))/IF(AND($D156=2,'ראשי-פרטים כלליים וריכוז הוצאות'!$D$68&lt;&gt;4),1.2,1)</f>
        <v>0</v>
      </c>
      <c r="DI156" s="263"/>
      <c r="DJ156" s="264"/>
      <c r="DK156" s="265"/>
      <c r="DL156" s="266"/>
      <c r="DM156" s="267">
        <f t="shared" si="214"/>
        <v>0</v>
      </c>
      <c r="DN156" s="260">
        <f>+(IF(OR($B156=0,$C156=0,$D156=0,$DC$2&gt;$OE$1),0,IF(OR(DI156=0,DK156=0,DL156=0),0,MIN((VLOOKUP($D156,SALERYCODE,3,0))*(IF($D156=6,DL156,DK156))*((MIN((VLOOKUP($D156,SALERYCODE,5,0)),(IF($D156=6,DK156,DL156))))),MIN((VLOOKUP($D156,SALERYCODE,3,0)),(DI156+DJ156))*(IF($D156=6,DL156,((MIN((VLOOKUP($D156,SALERYCODE,5,0)),DL156)))))))))/IF(AND($D156=2,'ראשי-פרטים כלליים וריכוז הוצאות'!$D$68&lt;&gt;4),1.2,1)</f>
        <v>0</v>
      </c>
      <c r="DO156" s="263"/>
      <c r="DP156" s="264"/>
      <c r="DQ156" s="265"/>
      <c r="DR156" s="266"/>
      <c r="DS156" s="267">
        <f t="shared" si="215"/>
        <v>0</v>
      </c>
      <c r="DT156" s="260">
        <f>+(IF(OR($B156=0,$C156=0,$D156=0,$DC$2&gt;$OE$1),0,IF(OR(DO156=0,DQ156=0,DR156=0),0,MIN((VLOOKUP($D156,SALERYCODE,3,0))*(IF($D156=6,DR156,DQ156))*((MIN((VLOOKUP($D156,SALERYCODE,5,0)),(IF($D156=6,DQ156,DR156))))),MIN((VLOOKUP($D156,SALERYCODE,3,0)),(DO156+DP156))*(IF($D156=6,DR156,((MIN((VLOOKUP($D156,SALERYCODE,5,0)),DR156)))))))))/IF(AND($D156=2,'ראשי-פרטים כלליים וריכוז הוצאות'!$D$68&lt;&gt;4),1.2,1)</f>
        <v>0</v>
      </c>
      <c r="DU156" s="263"/>
      <c r="DV156" s="264"/>
      <c r="DW156" s="265"/>
      <c r="DX156" s="266"/>
      <c r="DY156" s="267">
        <f t="shared" si="216"/>
        <v>0</v>
      </c>
      <c r="DZ156" s="260">
        <f>+(IF(OR($B156=0,$C156=0,$D156=0,$DC$2&gt;$OE$1),0,IF(OR(DU156=0,DW156=0,DX156=0),0,MIN((VLOOKUP($D156,SALERYCODE,3,0))*(IF($D156=6,DX156,DW156))*((MIN((VLOOKUP($D156,SALERYCODE,5,0)),(IF($D156=6,DW156,DX156))))),MIN((VLOOKUP($D156,SALERYCODE,3,0)),(DU156+DV156))*(IF($D156=6,DX156,((MIN((VLOOKUP($D156,SALERYCODE,5,0)),DX156)))))))))/IF(AND($D156=2,'ראשי-פרטים כלליים וריכוז הוצאות'!$D$68&lt;&gt;4),1.2,1)</f>
        <v>0</v>
      </c>
      <c r="EA156" s="263"/>
      <c r="EB156" s="264"/>
      <c r="EC156" s="265"/>
      <c r="ED156" s="266"/>
      <c r="EE156" s="267">
        <f t="shared" si="217"/>
        <v>0</v>
      </c>
      <c r="EF156" s="260">
        <f>+(IF(OR($B156=0,$C156=0,$D156=0,$DC$2&gt;$OE$1),0,IF(OR(EA156=0,EC156=0,ED156=0),0,MIN((VLOOKUP($D156,SALERYCODE,3,0))*(IF($D156=6,ED156,EC156))*((MIN((VLOOKUP($D156,SALERYCODE,5,0)),(IF($D156=6,EC156,ED156))))),MIN((VLOOKUP($D156,SALERYCODE,3,0)),(EA156+EB156))*(IF($D156=6,ED156,((MIN((VLOOKUP($D156,SALERYCODE,5,0)),ED156)))))))))/IF(AND($D156=2,'ראשי-פרטים כלליים וריכוז הוצאות'!$D$68&lt;&gt;4),1.2,1)</f>
        <v>0</v>
      </c>
      <c r="EG156" s="263"/>
      <c r="EH156" s="264"/>
      <c r="EI156" s="265"/>
      <c r="EJ156" s="266"/>
      <c r="EK156" s="267">
        <f t="shared" si="218"/>
        <v>0</v>
      </c>
      <c r="EL156" s="260">
        <f>+(IF(OR($B156=0,$C156=0,$D156=0,$DC$2&gt;$OE$1),0,IF(OR(EG156=0,EI156=0,EJ156=0),0,MIN((VLOOKUP($D156,SALERYCODE,3,0))*(IF($D156=6,EJ156,EI156))*((MIN((VLOOKUP($D156,SALERYCODE,5,0)),(IF($D156=6,EI156,EJ156))))),MIN((VLOOKUP($D156,SALERYCODE,3,0)),(EG156+EH156))*(IF($D156=6,EJ156,((MIN((VLOOKUP($D156,SALERYCODE,5,0)),EJ156)))))))))/IF(AND($D156=2,'ראשי-פרטים כלליים וריכוז הוצאות'!$D$68&lt;&gt;4),1.2,1)</f>
        <v>0</v>
      </c>
      <c r="EM156" s="263"/>
      <c r="EN156" s="264"/>
      <c r="EO156" s="265"/>
      <c r="EP156" s="266"/>
      <c r="EQ156" s="267">
        <f t="shared" si="219"/>
        <v>0</v>
      </c>
      <c r="ER156" s="260">
        <f>+(IF(OR($B156=0,$C156=0,$D156=0,$DC$2&gt;$OE$1),0,IF(OR(EM156=0,EO156=0,EP156=0),0,MIN((VLOOKUP($D156,SALERYCODE,3,0))*(IF($D156=6,EP156,EO156))*((MIN((VLOOKUP($D156,SALERYCODE,5,0)),(IF($D156=6,EO156,EP156))))),MIN((VLOOKUP($D156,SALERYCODE,3,0)),(EM156+EN156))*(IF($D156=6,EP156,((MIN((VLOOKUP($D156,SALERYCODE,5,0)),EP156)))))))))/IF(AND($D156=2,'ראשי-פרטים כלליים וריכוז הוצאות'!$D$68&lt;&gt;4),1.2,1)</f>
        <v>0</v>
      </c>
      <c r="ES156" s="263"/>
      <c r="ET156" s="264"/>
      <c r="EU156" s="265"/>
      <c r="EV156" s="266"/>
      <c r="EW156" s="267">
        <f t="shared" si="220"/>
        <v>0</v>
      </c>
      <c r="EX156" s="260">
        <f>+(IF(OR($B156=0,$C156=0,$D156=0,$DC$2&gt;$OE$1),0,IF(OR(ES156=0,EU156=0,EV156=0),0,MIN((VLOOKUP($D156,SALERYCODE,3,0))*(IF($D156=6,EV156,EU156))*((MIN((VLOOKUP($D156,SALERYCODE,5,0)),(IF($D156=6,EU156,EV156))))),MIN((VLOOKUP($D156,SALERYCODE,3,0)),(ES156+ET156))*(IF($D156=6,EV156,((MIN((VLOOKUP($D156,SALERYCODE,5,0)),EV156)))))))))/IF(AND($D156=2,'ראשי-פרטים כלליים וריכוז הוצאות'!$D$68&lt;&gt;4),1.2,1)</f>
        <v>0</v>
      </c>
      <c r="EY156" s="263"/>
      <c r="EZ156" s="264"/>
      <c r="FA156" s="265"/>
      <c r="FB156" s="266"/>
      <c r="FC156" s="267">
        <f t="shared" si="221"/>
        <v>0</v>
      </c>
      <c r="FD156" s="260">
        <f>+(IF(OR($B156=0,$C156=0,$D156=0,$DC$2&gt;$OE$1),0,IF(OR(EY156=0,FA156=0,FB156=0),0,MIN((VLOOKUP($D156,SALERYCODE,3,0))*(IF($D156=6,FB156,FA156))*((MIN((VLOOKUP($D156,SALERYCODE,5,0)),(IF($D156=6,FA156,FB156))))),MIN((VLOOKUP($D156,SALERYCODE,3,0)),(EY156+EZ156))*(IF($D156=6,FB156,((MIN((VLOOKUP($D156,SALERYCODE,5,0)),FB156)))))))))/IF(AND($D156=2,'ראשי-פרטים כלליים וריכוז הוצאות'!$D$68&lt;&gt;4),1.2,1)</f>
        <v>0</v>
      </c>
      <c r="FE156" s="263"/>
      <c r="FF156" s="264"/>
      <c r="FG156" s="265"/>
      <c r="FH156" s="266"/>
      <c r="FI156" s="267">
        <f t="shared" si="222"/>
        <v>0</v>
      </c>
      <c r="FJ156" s="260">
        <f>+(IF(OR($B156=0,$C156=0,$D156=0,$DC$2&gt;$OE$1),0,IF(OR(FE156=0,FG156=0,FH156=0),0,MIN((VLOOKUP($D156,SALERYCODE,3,0))*(IF($D156=6,FH156,FG156))*((MIN((VLOOKUP($D156,SALERYCODE,5,0)),(IF($D156=6,FG156,FH156))))),MIN((VLOOKUP($D156,SALERYCODE,3,0)),(FE156+FF156))*(IF($D156=6,FH156,((MIN((VLOOKUP($D156,SALERYCODE,5,0)),FH156)))))))))/IF(AND($D156=2,'ראשי-פרטים כלליים וריכוז הוצאות'!$D$68&lt;&gt;4),1.2,1)</f>
        <v>0</v>
      </c>
      <c r="FK156" s="263"/>
      <c r="FL156" s="264"/>
      <c r="FM156" s="265"/>
      <c r="FN156" s="266"/>
      <c r="FO156" s="267">
        <f t="shared" si="223"/>
        <v>0</v>
      </c>
      <c r="FP156" s="260">
        <f>+(IF(OR($B156=0,$C156=0,$D156=0,$DC$2&gt;$OE$1),0,IF(OR(FK156=0,FM156=0,FN156=0),0,MIN((VLOOKUP($D156,SALERYCODE,3,0))*(IF($D156=6,FN156,FM156))*((MIN((VLOOKUP($D156,SALERYCODE,5,0)),(IF($D156=6,FM156,FN156))))),MIN((VLOOKUP($D156,SALERYCODE,3,0)),(FK156+FL156))*(IF($D156=6,FN156,((MIN((VLOOKUP($D156,SALERYCODE,5,0)),FN156)))))))))/IF(AND($D156=2,'ראשי-פרטים כלליים וריכוז הוצאות'!$D$68&lt;&gt;4),1.2,1)</f>
        <v>0</v>
      </c>
      <c r="FQ156" s="263"/>
      <c r="FR156" s="264"/>
      <c r="FS156" s="265"/>
      <c r="FT156" s="266"/>
      <c r="FU156" s="267">
        <f t="shared" si="224"/>
        <v>0</v>
      </c>
      <c r="FV156" s="260">
        <f>+(IF(OR($B156=0,$C156=0,$D156=0,$DC$2&gt;$OE$1),0,IF(OR(FQ156=0,FS156=0,FT156=0),0,MIN((VLOOKUP($D156,SALERYCODE,3,0))*(IF($D156=6,FT156,FS156))*((MIN((VLOOKUP($D156,SALERYCODE,5,0)),(IF($D156=6,FS156,FT156))))),MIN((VLOOKUP($D156,SALERYCODE,3,0)),(FQ156+FR156))*(IF($D156=6,FT156,((MIN((VLOOKUP($D156,SALERYCODE,5,0)),FT156)))))))))/IF(AND($D156=2,'ראשי-פרטים כלליים וריכוז הוצאות'!$D$68&lt;&gt;4),1.2,1)</f>
        <v>0</v>
      </c>
      <c r="FW156" s="263"/>
      <c r="FX156" s="264"/>
      <c r="FY156" s="265"/>
      <c r="FZ156" s="266"/>
      <c r="GA156" s="267">
        <f t="shared" si="225"/>
        <v>0</v>
      </c>
      <c r="GB156" s="260">
        <f>+(IF(OR($B156=0,$C156=0,$D156=0,$DC$2&gt;$OE$1),0,IF(OR(FW156=0,FY156=0,FZ156=0),0,MIN((VLOOKUP($D156,SALERYCODE,3,0))*(IF($D156=6,FZ156,FY156))*((MIN((VLOOKUP($D156,SALERYCODE,5,0)),(IF($D156=6,FY156,FZ156))))),MIN((VLOOKUP($D156,SALERYCODE,3,0)),(FW156+FX156))*(IF($D156=6,FZ156,((MIN((VLOOKUP($D156,SALERYCODE,5,0)),FZ156)))))))))/IF(AND($D156=2,'ראשי-פרטים כלליים וריכוז הוצאות'!$D$68&lt;&gt;4),1.2,1)</f>
        <v>0</v>
      </c>
      <c r="GC156" s="263"/>
      <c r="GD156" s="264"/>
      <c r="GE156" s="265"/>
      <c r="GF156" s="266"/>
      <c r="GG156" s="267">
        <f t="shared" si="226"/>
        <v>0</v>
      </c>
      <c r="GH156" s="260">
        <f>+(IF(OR($B156=0,$C156=0,$D156=0,$DC$2&gt;$OE$1),0,IF(OR(GC156=0,GE156=0,GF156=0),0,MIN((VLOOKUP($D156,SALERYCODE,3,0))*(IF($D156=6,GF156,GE156))*((MIN((VLOOKUP($D156,SALERYCODE,5,0)),(IF($D156=6,GE156,GF156))))),MIN((VLOOKUP($D156,SALERYCODE,3,0)),(GC156+GD156))*(IF($D156=6,GF156,((MIN((VLOOKUP($D156,SALERYCODE,5,0)),GF156)))))))))/IF(AND($D156=2,'ראשי-פרטים כלליים וריכוז הוצאות'!$D$68&lt;&gt;4),1.2,1)</f>
        <v>0</v>
      </c>
      <c r="GI156" s="263"/>
      <c r="GJ156" s="264"/>
      <c r="GK156" s="265"/>
      <c r="GL156" s="266"/>
      <c r="GM156" s="267">
        <f t="shared" si="227"/>
        <v>0</v>
      </c>
      <c r="GN156" s="260">
        <f>+(IF(OR($B156=0,$C156=0,$D156=0,$DC$2&gt;$OE$1),0,IF(OR(GI156=0,GK156=0,GL156=0),0,MIN((VLOOKUP($D156,SALERYCODE,3,0))*(IF($D156=6,GL156,GK156))*((MIN((VLOOKUP($D156,SALERYCODE,5,0)),(IF($D156=6,GK156,GL156))))),MIN((VLOOKUP($D156,SALERYCODE,3,0)),(GI156+GJ156))*(IF($D156=6,GL156,((MIN((VLOOKUP($D156,SALERYCODE,5,0)),GL156)))))))))/IF(AND($D156=2,'ראשי-פרטים כלליים וריכוז הוצאות'!$D$68&lt;&gt;4),1.2,1)</f>
        <v>0</v>
      </c>
      <c r="GO156" s="263"/>
      <c r="GP156" s="264"/>
      <c r="GQ156" s="265"/>
      <c r="GR156" s="266"/>
      <c r="GS156" s="267">
        <f t="shared" si="228"/>
        <v>0</v>
      </c>
      <c r="GT156" s="260">
        <f>+(IF(OR($B156=0,$C156=0,$D156=0,$DC$2&gt;$OE$1),0,IF(OR(GO156=0,GQ156=0,GR156=0),0,MIN((VLOOKUP($D156,SALERYCODE,3,0))*(IF($D156=6,GR156,GQ156))*((MIN((VLOOKUP($D156,SALERYCODE,5,0)),(IF($D156=6,GQ156,GR156))))),MIN((VLOOKUP($D156,SALERYCODE,3,0)),(GO156+GP156))*(IF($D156=6,GR156,((MIN((VLOOKUP($D156,SALERYCODE,5,0)),GR156)))))))))/IF(AND($D156=2,'ראשי-פרטים כלליים וריכוז הוצאות'!$D$68&lt;&gt;4),1.2,1)</f>
        <v>0</v>
      </c>
      <c r="GU156" s="263"/>
      <c r="GV156" s="264"/>
      <c r="GW156" s="265"/>
      <c r="GX156" s="266"/>
      <c r="GY156" s="267">
        <f t="shared" si="229"/>
        <v>0</v>
      </c>
      <c r="GZ156" s="260">
        <f>+(IF(OR($B156=0,$C156=0,$D156=0,$DC$2&gt;$OE$1),0,IF(OR(GU156=0,GW156=0,GX156=0),0,MIN((VLOOKUP($D156,SALERYCODE,3,0))*(IF($D156=6,GX156,GW156))*((MIN((VLOOKUP($D156,SALERYCODE,5,0)),(IF($D156=6,GW156,GX156))))),MIN((VLOOKUP($D156,SALERYCODE,3,0)),(GU156+GV156))*(IF($D156=6,GX156,((MIN((VLOOKUP($D156,SALERYCODE,5,0)),GX156)))))))))/IF(AND($D156=2,'ראשי-פרטים כלליים וריכוז הוצאות'!$D$68&lt;&gt;4),1.2,1)</f>
        <v>0</v>
      </c>
      <c r="HA156" s="263"/>
      <c r="HB156" s="264"/>
      <c r="HC156" s="265"/>
      <c r="HD156" s="266"/>
      <c r="HE156" s="267">
        <f t="shared" si="230"/>
        <v>0</v>
      </c>
      <c r="HF156" s="260">
        <f>+(IF(OR($B156=0,$C156=0,$D156=0,$DC$2&gt;$OE$1),0,IF(OR(HA156=0,HC156=0,HD156=0),0,MIN((VLOOKUP($D156,SALERYCODE,3,0))*(IF($D156=6,HD156,HC156))*((MIN((VLOOKUP($D156,SALERYCODE,5,0)),(IF($D156=6,HC156,HD156))))),MIN((VLOOKUP($D156,SALERYCODE,3,0)),(HA156+HB156))*(IF($D156=6,HD156,((MIN((VLOOKUP($D156,SALERYCODE,5,0)),HD156)))))))))/IF(AND($D156=2,'ראשי-פרטים כלליים וריכוז הוצאות'!$D$68&lt;&gt;4),1.2,1)</f>
        <v>0</v>
      </c>
      <c r="HG156" s="263"/>
      <c r="HH156" s="264"/>
      <c r="HI156" s="265"/>
      <c r="HJ156" s="266"/>
      <c r="HK156" s="267">
        <f t="shared" si="231"/>
        <v>0</v>
      </c>
      <c r="HL156" s="260">
        <f>+(IF(OR($B156=0,$C156=0,$D156=0,$DC$2&gt;$OE$1),0,IF(OR(HG156=0,HI156=0,HJ156=0),0,MIN((VLOOKUP($D156,SALERYCODE,3,0))*(IF($D156=6,HJ156,HI156))*((MIN((VLOOKUP($D156,SALERYCODE,5,0)),(IF($D156=6,HI156,HJ156))))),MIN((VLOOKUP($D156,SALERYCODE,3,0)),(HG156+HH156))*(IF($D156=6,HJ156,((MIN((VLOOKUP($D156,SALERYCODE,5,0)),HJ156)))))))))/IF(AND($D156=2,'ראשי-פרטים כלליים וריכוז הוצאות'!$D$68&lt;&gt;4),1.2,1)</f>
        <v>0</v>
      </c>
      <c r="HM156" s="263"/>
      <c r="HN156" s="264"/>
      <c r="HO156" s="265"/>
      <c r="HP156" s="266"/>
      <c r="HQ156" s="267">
        <f t="shared" si="232"/>
        <v>0</v>
      </c>
      <c r="HR156" s="260">
        <f>+(IF(OR($B156=0,$C156=0,$D156=0,$DC$2&gt;$OE$1),0,IF(OR(HM156=0,HO156=0,HP156=0),0,MIN((VLOOKUP($D156,SALERYCODE,3,0))*(IF($D156=6,HP156,HO156))*((MIN((VLOOKUP($D156,SALERYCODE,5,0)),(IF($D156=6,HO156,HP156))))),MIN((VLOOKUP($D156,SALERYCODE,3,0)),(HM156+HN156))*(IF($D156=6,HP156,((MIN((VLOOKUP($D156,SALERYCODE,5,0)),HP156)))))))))/IF(AND($D156=2,'ראשי-פרטים כלליים וריכוז הוצאות'!$D$68&lt;&gt;4),1.2,1)</f>
        <v>0</v>
      </c>
      <c r="HS156" s="263"/>
      <c r="HT156" s="264"/>
      <c r="HU156" s="265"/>
      <c r="HV156" s="266"/>
      <c r="HW156" s="267">
        <f t="shared" si="233"/>
        <v>0</v>
      </c>
      <c r="HX156" s="260">
        <f>+(IF(OR($B156=0,$C156=0,$D156=0,$DC$2&gt;$OE$1),0,IF(OR(HS156=0,HU156=0,HV156=0),0,MIN((VLOOKUP($D156,SALERYCODE,3,0))*(IF($D156=6,HV156,HU156))*((MIN((VLOOKUP($D156,SALERYCODE,5,0)),(IF($D156=6,HU156,HV156))))),MIN((VLOOKUP($D156,SALERYCODE,3,0)),(HS156+HT156))*(IF($D156=6,HV156,((MIN((VLOOKUP($D156,SALERYCODE,5,0)),HV156)))))))))/IF(AND($D156=2,'ראשי-פרטים כלליים וריכוז הוצאות'!$D$68&lt;&gt;4),1.2,1)</f>
        <v>0</v>
      </c>
      <c r="HY156" s="263"/>
      <c r="HZ156" s="264"/>
      <c r="IA156" s="265"/>
      <c r="IB156" s="266"/>
      <c r="IC156" s="267">
        <f t="shared" si="234"/>
        <v>0</v>
      </c>
      <c r="ID156" s="260">
        <f>+(IF(OR($B156=0,$C156=0,$D156=0,$DC$2&gt;$OE$1),0,IF(OR(HY156=0,IA156=0,IB156=0),0,MIN((VLOOKUP($D156,SALERYCODE,3,0))*(IF($D156=6,IB156,IA156))*((MIN((VLOOKUP($D156,SALERYCODE,5,0)),(IF($D156=6,IA156,IB156))))),MIN((VLOOKUP($D156,SALERYCODE,3,0)),(HY156+HZ156))*(IF($D156=6,IB156,((MIN((VLOOKUP($D156,SALERYCODE,5,0)),IB156)))))))))/IF(AND($D156=2,'ראשי-פרטים כלליים וריכוז הוצאות'!$D$68&lt;&gt;4),1.2,1)</f>
        <v>0</v>
      </c>
      <c r="IE156" s="263"/>
      <c r="IF156" s="264"/>
      <c r="IG156" s="265"/>
      <c r="IH156" s="266"/>
      <c r="II156" s="267">
        <f t="shared" si="235"/>
        <v>0</v>
      </c>
      <c r="IJ156" s="260">
        <f>+(IF(OR($B156=0,$C156=0,$D156=0,$DC$2&gt;$OE$1),0,IF(OR(IE156=0,IG156=0,IH156=0),0,MIN((VLOOKUP($D156,SALERYCODE,3,0))*(IF($D156=6,IH156,IG156))*((MIN((VLOOKUP($D156,SALERYCODE,5,0)),(IF($D156=6,IG156,IH156))))),MIN((VLOOKUP($D156,SALERYCODE,3,0)),(IE156+IF156))*(IF($D156=6,IH156,((MIN((VLOOKUP($D156,SALERYCODE,5,0)),IH156)))))))))/IF(AND($D156=2,'ראשי-פרטים כלליים וריכוז הוצאות'!$D$68&lt;&gt;4),1.2,1)</f>
        <v>0</v>
      </c>
      <c r="IK156" s="263"/>
      <c r="IL156" s="264"/>
      <c r="IM156" s="265"/>
      <c r="IN156" s="266"/>
      <c r="IO156" s="267">
        <f t="shared" si="236"/>
        <v>0</v>
      </c>
      <c r="IP156" s="260">
        <f>+(IF(OR($B156=0,$C156=0,$D156=0,$DC$2&gt;$OE$1),0,IF(OR(IK156=0,IM156=0,IN156=0),0,MIN((VLOOKUP($D156,SALERYCODE,3,0))*(IF($D156=6,IN156,IM156))*((MIN((VLOOKUP($D156,SALERYCODE,5,0)),(IF($D156=6,IM156,IN156))))),MIN((VLOOKUP($D156,SALERYCODE,3,0)),(IK156+IL156))*(IF($D156=6,IN156,((MIN((VLOOKUP($D156,SALERYCODE,5,0)),IN156)))))))))/IF(AND($D156=2,'ראשי-פרטים כלליים וריכוז הוצאות'!$D$68&lt;&gt;4),1.2,1)</f>
        <v>0</v>
      </c>
      <c r="IQ156" s="263"/>
      <c r="IR156" s="264"/>
      <c r="IS156" s="265"/>
      <c r="IT156" s="266"/>
      <c r="IU156" s="267">
        <f t="shared" si="237"/>
        <v>0</v>
      </c>
      <c r="IV156" s="260">
        <f>+(IF(OR($B156=0,$C156=0,$D156=0,$DC$2&gt;$OE$1),0,IF(OR(IQ156=0,IS156=0,IT156=0),0,MIN((VLOOKUP($D156,SALERYCODE,3,0))*(IF($D156=6,IT156,IS156))*((MIN((VLOOKUP($D156,SALERYCODE,5,0)),(IF($D156=6,IS156,IT156))))),MIN((VLOOKUP($D156,SALERYCODE,3,0)),(IQ156+IR156))*(IF($D156=6,IT156,((MIN((VLOOKUP($D156,SALERYCODE,5,0)),IT156)))))))))/IF(AND($D156=2,'ראשי-פרטים כלליים וריכוז הוצאות'!$D$68&lt;&gt;4),1.2,1)</f>
        <v>0</v>
      </c>
      <c r="IW156" s="263"/>
      <c r="IX156" s="264"/>
      <c r="IY156" s="265"/>
      <c r="IZ156" s="266"/>
      <c r="JA156" s="267">
        <f t="shared" si="238"/>
        <v>0</v>
      </c>
      <c r="JB156" s="260">
        <f>+(IF(OR($B156=0,$C156=0,$D156=0,$DC$2&gt;$OE$1),0,IF(OR(IW156=0,IY156=0,IZ156=0),0,MIN((VLOOKUP($D156,SALERYCODE,3,0))*(IF($D156=6,IZ156,IY156))*((MIN((VLOOKUP($D156,SALERYCODE,5,0)),(IF($D156=6,IY156,IZ156))))),MIN((VLOOKUP($D156,SALERYCODE,3,0)),(IW156+IX156))*(IF($D156=6,IZ156,((MIN((VLOOKUP($D156,SALERYCODE,5,0)),IZ156)))))))))/IF(AND($D156=2,'ראשי-פרטים כלליים וריכוז הוצאות'!$D$68&lt;&gt;4),1.2,1)</f>
        <v>0</v>
      </c>
      <c r="JC156" s="263"/>
      <c r="JD156" s="264"/>
      <c r="JE156" s="265"/>
      <c r="JF156" s="266"/>
      <c r="JG156" s="267">
        <f t="shared" si="239"/>
        <v>0</v>
      </c>
      <c r="JH156" s="260">
        <f>+(IF(OR($B156=0,$C156=0,$D156=0,$DC$2&gt;$OE$1),0,IF(OR(JC156=0,JE156=0,JF156=0),0,MIN((VLOOKUP($D156,SALERYCODE,3,0))*(IF($D156=6,JF156,JE156))*((MIN((VLOOKUP($D156,SALERYCODE,5,0)),(IF($D156=6,JE156,JF156))))),MIN((VLOOKUP($D156,SALERYCODE,3,0)),(JC156+JD156))*(IF($D156=6,JF156,((MIN((VLOOKUP($D156,SALERYCODE,5,0)),JF156)))))))))/IF(AND($D156=2,'ראשי-פרטים כלליים וריכוז הוצאות'!$D$68&lt;&gt;4),1.2,1)</f>
        <v>0</v>
      </c>
      <c r="JI156" s="263"/>
      <c r="JJ156" s="264"/>
      <c r="JK156" s="265"/>
      <c r="JL156" s="266"/>
      <c r="JM156" s="267">
        <f t="shared" si="240"/>
        <v>0</v>
      </c>
      <c r="JN156" s="260">
        <f>+(IF(OR($B156=0,$C156=0,$D156=0,$DC$2&gt;$OE$1),0,IF(OR(JI156=0,JK156=0,JL156=0),0,MIN((VLOOKUP($D156,SALERYCODE,3,0))*(IF($D156=6,JL156,JK156))*((MIN((VLOOKUP($D156,SALERYCODE,5,0)),(IF($D156=6,JK156,JL156))))),MIN((VLOOKUP($D156,SALERYCODE,3,0)),(JI156+JJ156))*(IF($D156=6,JL156,((MIN((VLOOKUP($D156,SALERYCODE,5,0)),JL156)))))))))/IF(AND($D156=2,'ראשי-פרטים כלליים וריכוז הוצאות'!$D$68&lt;&gt;4),1.2,1)</f>
        <v>0</v>
      </c>
      <c r="JO156" s="263"/>
      <c r="JP156" s="264"/>
      <c r="JQ156" s="265"/>
      <c r="JR156" s="266"/>
      <c r="JS156" s="267">
        <f t="shared" si="241"/>
        <v>0</v>
      </c>
      <c r="JT156" s="260">
        <f>+(IF(OR($B156=0,$C156=0,$D156=0,$DC$2&gt;$OE$1),0,IF(OR(JO156=0,JQ156=0,JR156=0),0,MIN((VLOOKUP($D156,SALERYCODE,3,0))*(IF($D156=6,JR156,JQ156))*((MIN((VLOOKUP($D156,SALERYCODE,5,0)),(IF($D156=6,JQ156,JR156))))),MIN((VLOOKUP($D156,SALERYCODE,3,0)),(JO156+JP156))*(IF($D156=6,JR156,((MIN((VLOOKUP($D156,SALERYCODE,5,0)),JR156)))))))))/IF(AND($D156=2,'ראשי-פרטים כלליים וריכוז הוצאות'!$D$68&lt;&gt;4),1.2,1)</f>
        <v>0</v>
      </c>
      <c r="JU156" s="263"/>
      <c r="JV156" s="264"/>
      <c r="JW156" s="265"/>
      <c r="JX156" s="266"/>
      <c r="JY156" s="267">
        <f t="shared" si="242"/>
        <v>0</v>
      </c>
      <c r="JZ156" s="260">
        <f>+(IF(OR($B156=0,$C156=0,$D156=0,$DC$2&gt;$OE$1),0,IF(OR(JU156=0,JW156=0,JX156=0),0,MIN((VLOOKUP($D156,SALERYCODE,3,0))*(IF($D156=6,JX156,JW156))*((MIN((VLOOKUP($D156,SALERYCODE,5,0)),(IF($D156=6,JW156,JX156))))),MIN((VLOOKUP($D156,SALERYCODE,3,0)),(JU156+JV156))*(IF($D156=6,JX156,((MIN((VLOOKUP($D156,SALERYCODE,5,0)),JX156)))))))))/IF(AND($D156=2,'ראשי-פרטים כלליים וריכוז הוצאות'!$D$68&lt;&gt;4),1.2,1)</f>
        <v>0</v>
      </c>
      <c r="KA156" s="263"/>
      <c r="KB156" s="264"/>
      <c r="KC156" s="265"/>
      <c r="KD156" s="266"/>
      <c r="KE156" s="267">
        <f t="shared" si="243"/>
        <v>0</v>
      </c>
      <c r="KF156" s="260">
        <f>+(IF(OR($B156=0,$C156=0,$D156=0,$DC$2&gt;$OE$1),0,IF(OR(KA156=0,KC156=0,KD156=0),0,MIN((VLOOKUP($D156,SALERYCODE,3,0))*(IF($D156=6,KD156,KC156))*((MIN((VLOOKUP($D156,SALERYCODE,5,0)),(IF($D156=6,KC156,KD156))))),MIN((VLOOKUP($D156,SALERYCODE,3,0)),(KA156+KB156))*(IF($D156=6,KD156,((MIN((VLOOKUP($D156,SALERYCODE,5,0)),KD156)))))))))/IF(AND($D156=2,'ראשי-פרטים כלליים וריכוז הוצאות'!$D$68&lt;&gt;4),1.2,1)</f>
        <v>0</v>
      </c>
      <c r="KG156" s="263"/>
      <c r="KH156" s="264"/>
      <c r="KI156" s="265"/>
      <c r="KJ156" s="266"/>
      <c r="KK156" s="267">
        <f t="shared" si="244"/>
        <v>0</v>
      </c>
      <c r="KL156" s="260">
        <f>+(IF(OR($B156=0,$C156=0,$D156=0,$DC$2&gt;$OE$1),0,IF(OR(KG156=0,KI156=0,KJ156=0),0,MIN((VLOOKUP($D156,SALERYCODE,3,0))*(IF($D156=6,KJ156,KI156))*((MIN((VLOOKUP($D156,SALERYCODE,5,0)),(IF($D156=6,KI156,KJ156))))),MIN((VLOOKUP($D156,SALERYCODE,3,0)),(KG156+KH156))*(IF($D156=6,KJ156,((MIN((VLOOKUP($D156,SALERYCODE,5,0)),KJ156)))))))))/IF(AND($D156=2,'ראשי-פרטים כלליים וריכוז הוצאות'!$D$68&lt;&gt;4),1.2,1)</f>
        <v>0</v>
      </c>
      <c r="KM156" s="263"/>
      <c r="KN156" s="264"/>
      <c r="KO156" s="265"/>
      <c r="KP156" s="266"/>
      <c r="KQ156" s="267">
        <f t="shared" si="245"/>
        <v>0</v>
      </c>
      <c r="KR156" s="260">
        <f>+(IF(OR($B156=0,$C156=0,$D156=0,$DC$2&gt;$OE$1),0,IF(OR(KM156=0,KO156=0,KP156=0),0,MIN((VLOOKUP($D156,SALERYCODE,3,0))*(IF($D156=6,KP156,KO156))*((MIN((VLOOKUP($D156,SALERYCODE,5,0)),(IF($D156=6,KO156,KP156))))),MIN((VLOOKUP($D156,SALERYCODE,3,0)),(KM156+KN156))*(IF($D156=6,KP156,((MIN((VLOOKUP($D156,SALERYCODE,5,0)),KP156)))))))))/IF(AND($D156=2,'ראשי-פרטים כלליים וריכוז הוצאות'!$D$68&lt;&gt;4),1.2,1)</f>
        <v>0</v>
      </c>
      <c r="KS156" s="263"/>
      <c r="KT156" s="264"/>
      <c r="KU156" s="265"/>
      <c r="KV156" s="266"/>
      <c r="KW156" s="267">
        <f t="shared" si="246"/>
        <v>0</v>
      </c>
      <c r="KX156" s="260">
        <f>+(IF(OR($B156=0,$C156=0,$D156=0,$DC$2&gt;$OE$1),0,IF(OR(KS156=0,KU156=0,KV156=0),0,MIN((VLOOKUP($D156,SALERYCODE,3,0))*(IF($D156=6,KV156,KU156))*((MIN((VLOOKUP($D156,SALERYCODE,5,0)),(IF($D156=6,KU156,KV156))))),MIN((VLOOKUP($D156,SALERYCODE,3,0)),(KS156+KT156))*(IF($D156=6,KV156,((MIN((VLOOKUP($D156,SALERYCODE,5,0)),KV156)))))))))/IF(AND($D156=2,'ראשי-פרטים כלליים וריכוז הוצאות'!$D$68&lt;&gt;4),1.2,1)</f>
        <v>0</v>
      </c>
      <c r="KY156" s="263"/>
      <c r="KZ156" s="264"/>
      <c r="LA156" s="265"/>
      <c r="LB156" s="266"/>
      <c r="LC156" s="267">
        <f t="shared" si="247"/>
        <v>0</v>
      </c>
      <c r="LD156" s="260">
        <f>+(IF(OR($B156=0,$C156=0,$D156=0,$DC$2&gt;$OE$1),0,IF(OR(KY156=0,LA156=0,LB156=0),0,MIN((VLOOKUP($D156,SALERYCODE,3,0))*(IF($D156=6,LB156,LA156))*((MIN((VLOOKUP($D156,SALERYCODE,5,0)),(IF($D156=6,LA156,LB156))))),MIN((VLOOKUP($D156,SALERYCODE,3,0)),(KY156+KZ156))*(IF($D156=6,LB156,((MIN((VLOOKUP($D156,SALERYCODE,5,0)),LB156)))))))))/IF(AND($D156=2,'ראשי-פרטים כלליים וריכוז הוצאות'!$D$68&lt;&gt;4),1.2,1)</f>
        <v>0</v>
      </c>
      <c r="LE156" s="263"/>
      <c r="LF156" s="264"/>
      <c r="LG156" s="265"/>
      <c r="LH156" s="266"/>
      <c r="LI156" s="267">
        <f t="shared" si="248"/>
        <v>0</v>
      </c>
      <c r="LJ156" s="260">
        <f>+(IF(OR($B156=0,$C156=0,$D156=0,$DC$2&gt;$OE$1),0,IF(OR(LE156=0,LG156=0,LH156=0),0,MIN((VLOOKUP($D156,SALERYCODE,3,0))*(IF($D156=6,LH156,LG156))*((MIN((VLOOKUP($D156,SALERYCODE,5,0)),(IF($D156=6,LG156,LH156))))),MIN((VLOOKUP($D156,SALERYCODE,3,0)),(LE156+LF156))*(IF($D156=6,LH156,((MIN((VLOOKUP($D156,SALERYCODE,5,0)),LH156)))))))))/IF(AND($D156=2,'ראשי-פרטים כלליים וריכוז הוצאות'!$D$68&lt;&gt;4),1.2,1)</f>
        <v>0</v>
      </c>
      <c r="LK156" s="263"/>
      <c r="LL156" s="264"/>
      <c r="LM156" s="265"/>
      <c r="LN156" s="266"/>
      <c r="LO156" s="267">
        <f t="shared" si="249"/>
        <v>0</v>
      </c>
      <c r="LP156" s="260">
        <f>+(IF(OR($B156=0,$C156=0,$D156=0,$DC$2&gt;$OE$1),0,IF(OR(LK156=0,LM156=0,LN156=0),0,MIN((VLOOKUP($D156,SALERYCODE,3,0))*(IF($D156=6,LN156,LM156))*((MIN((VLOOKUP($D156,SALERYCODE,5,0)),(IF($D156=6,LM156,LN156))))),MIN((VLOOKUP($D156,SALERYCODE,3,0)),(LK156+LL156))*(IF($D156=6,LN156,((MIN((VLOOKUP($D156,SALERYCODE,5,0)),LN156)))))))))/IF(AND($D156=2,'ראשי-פרטים כלליים וריכוז הוצאות'!$D$68&lt;&gt;4),1.2,1)</f>
        <v>0</v>
      </c>
      <c r="LQ156" s="263"/>
      <c r="LR156" s="264"/>
      <c r="LS156" s="265"/>
      <c r="LT156" s="266"/>
      <c r="LU156" s="267">
        <f t="shared" si="250"/>
        <v>0</v>
      </c>
      <c r="LV156" s="260">
        <f>+(IF(OR($B156=0,$C156=0,$D156=0,$DC$2&gt;$OE$1),0,IF(OR(LQ156=0,LS156=0,LT156=0),0,MIN((VLOOKUP($D156,SALERYCODE,3,0))*(IF($D156=6,LT156,LS156))*((MIN((VLOOKUP($D156,SALERYCODE,5,0)),(IF($D156=6,LS156,LT156))))),MIN((VLOOKUP($D156,SALERYCODE,3,0)),(LQ156+LR156))*(IF($D156=6,LT156,((MIN((VLOOKUP($D156,SALERYCODE,5,0)),LT156)))))))))/IF(AND($D156=2,'ראשי-פרטים כלליים וריכוז הוצאות'!$D$68&lt;&gt;4),1.2,1)</f>
        <v>0</v>
      </c>
      <c r="LW156" s="263"/>
      <c r="LX156" s="264"/>
      <c r="LY156" s="265"/>
      <c r="LZ156" s="266"/>
      <c r="MA156" s="267">
        <f t="shared" si="251"/>
        <v>0</v>
      </c>
      <c r="MB156" s="260">
        <f>+(IF(OR($B156=0,$C156=0,$D156=0,$DC$2&gt;$OE$1),0,IF(OR(LW156=0,LY156=0,LZ156=0),0,MIN((VLOOKUP($D156,SALERYCODE,3,0))*(IF($D156=6,LZ156,LY156))*((MIN((VLOOKUP($D156,SALERYCODE,5,0)),(IF($D156=6,LY156,LZ156))))),MIN((VLOOKUP($D156,SALERYCODE,3,0)),(LW156+LX156))*(IF($D156=6,LZ156,((MIN((VLOOKUP($D156,SALERYCODE,5,0)),LZ156)))))))))/IF(AND($D156=2,'ראשי-פרטים כלליים וריכוז הוצאות'!$D$68&lt;&gt;4),1.2,1)</f>
        <v>0</v>
      </c>
      <c r="MC156" s="263"/>
      <c r="MD156" s="264"/>
      <c r="ME156" s="265"/>
      <c r="MF156" s="266"/>
      <c r="MG156" s="267">
        <f t="shared" si="252"/>
        <v>0</v>
      </c>
      <c r="MH156" s="260">
        <f>+(IF(OR($B156=0,$C156=0,$D156=0,$DC$2&gt;$OE$1),0,IF(OR(MC156=0,ME156=0,MF156=0),0,MIN((VLOOKUP($D156,SALERYCODE,3,0))*(IF($D156=6,MF156,ME156))*((MIN((VLOOKUP($D156,SALERYCODE,5,0)),(IF($D156=6,ME156,MF156))))),MIN((VLOOKUP($D156,SALERYCODE,3,0)),(MC156+MD156))*(IF($D156=6,MF156,((MIN((VLOOKUP($D156,SALERYCODE,5,0)),MF156)))))))))/IF(AND($D156=2,'ראשי-פרטים כלליים וריכוז הוצאות'!$D$68&lt;&gt;4),1.2,1)</f>
        <v>0</v>
      </c>
      <c r="MI156" s="263"/>
      <c r="MJ156" s="264"/>
      <c r="MK156" s="265"/>
      <c r="ML156" s="266"/>
      <c r="MM156" s="267">
        <f t="shared" si="253"/>
        <v>0</v>
      </c>
      <c r="MN156" s="260">
        <f>+(IF(OR($B156=0,$C156=0,$D156=0,$DC$2&gt;$OE$1),0,IF(OR(MI156=0,MK156=0,ML156=0),0,MIN((VLOOKUP($D156,SALERYCODE,3,0))*(IF($D156=6,ML156,MK156))*((MIN((VLOOKUP($D156,SALERYCODE,5,0)),(IF($D156=6,MK156,ML156))))),MIN((VLOOKUP($D156,SALERYCODE,3,0)),(MI156+MJ156))*(IF($D156=6,ML156,((MIN((VLOOKUP($D156,SALERYCODE,5,0)),ML156)))))))))/IF(AND($D156=2,'ראשי-פרטים כלליים וריכוז הוצאות'!$D$68&lt;&gt;4),1.2,1)</f>
        <v>0</v>
      </c>
      <c r="MO156" s="263"/>
      <c r="MP156" s="264"/>
      <c r="MQ156" s="265"/>
      <c r="MR156" s="266"/>
      <c r="MS156" s="267">
        <f t="shared" si="254"/>
        <v>0</v>
      </c>
      <c r="MT156" s="260">
        <f>+(IF(OR($B156=0,$C156=0,$D156=0,$DC$2&gt;$OE$1),0,IF(OR(MO156=0,MQ156=0,MR156=0),0,MIN((VLOOKUP($D156,SALERYCODE,3,0))*(IF($D156=6,MR156,MQ156))*((MIN((VLOOKUP($D156,SALERYCODE,5,0)),(IF($D156=6,MQ156,MR156))))),MIN((VLOOKUP($D156,SALERYCODE,3,0)),(MO156+MP156))*(IF($D156=6,MR156,((MIN((VLOOKUP($D156,SALERYCODE,5,0)),MR156)))))))))/IF(AND($D156=2,'ראשי-פרטים כלליים וריכוז הוצאות'!$D$68&lt;&gt;4),1.2,1)</f>
        <v>0</v>
      </c>
      <c r="MU156" s="263"/>
      <c r="MV156" s="264"/>
      <c r="MW156" s="265"/>
      <c r="MX156" s="266"/>
      <c r="MY156" s="267">
        <f t="shared" si="255"/>
        <v>0</v>
      </c>
      <c r="MZ156" s="260">
        <f>+(IF(OR($B156=0,$C156=0,$D156=0,$DC$2&gt;$OE$1),0,IF(OR(MU156=0,MW156=0,MX156=0),0,MIN((VLOOKUP($D156,SALERYCODE,3,0))*(IF($D156=6,MX156,MW156))*((MIN((VLOOKUP($D156,SALERYCODE,5,0)),(IF($D156=6,MW156,MX156))))),MIN((VLOOKUP($D156,SALERYCODE,3,0)),(MU156+MV156))*(IF($D156=6,MX156,((MIN((VLOOKUP($D156,SALERYCODE,5,0)),MX156)))))))))/IF(AND($D156=2,'ראשי-פרטים כלליים וריכוז הוצאות'!$D$68&lt;&gt;4),1.2,1)</f>
        <v>0</v>
      </c>
      <c r="NA156" s="263"/>
      <c r="NB156" s="264"/>
      <c r="NC156" s="265"/>
      <c r="ND156" s="266"/>
      <c r="NE156" s="267">
        <f t="shared" si="256"/>
        <v>0</v>
      </c>
      <c r="NF156" s="260">
        <f>+(IF(OR($B156=0,$C156=0,$D156=0,$DC$2&gt;$OE$1),0,IF(OR(NA156=0,NC156=0,ND156=0),0,MIN((VLOOKUP($D156,SALERYCODE,3,0))*(IF($D156=6,ND156,NC156))*((MIN((VLOOKUP($D156,SALERYCODE,5,0)),(IF($D156=6,NC156,ND156))))),MIN((VLOOKUP($D156,SALERYCODE,3,0)),(NA156+NB156))*(IF($D156=6,ND156,((MIN((VLOOKUP($D156,SALERYCODE,5,0)),ND156)))))))))/IF(AND($D156=2,'ראשי-פרטים כלליים וריכוז הוצאות'!$D$68&lt;&gt;4),1.2,1)</f>
        <v>0</v>
      </c>
      <c r="NG156" s="263"/>
      <c r="NH156" s="264"/>
      <c r="NI156" s="265"/>
      <c r="NJ156" s="266"/>
      <c r="NK156" s="267">
        <f t="shared" si="257"/>
        <v>0</v>
      </c>
      <c r="NL156" s="260">
        <f>+(IF(OR($B156=0,$C156=0,$D156=0,$DC$2&gt;$OE$1),0,IF(OR(NG156=0,NI156=0,NJ156=0),0,MIN((VLOOKUP($D156,SALERYCODE,3,0))*(IF($D156=6,NJ156,NI156))*((MIN((VLOOKUP($D156,SALERYCODE,5,0)),(IF($D156=6,NI156,NJ156))))),MIN((VLOOKUP($D156,SALERYCODE,3,0)),(NG156+NH156))*(IF($D156=6,NJ156,((MIN((VLOOKUP($D156,SALERYCODE,5,0)),NJ156)))))))))/IF(AND($D156=2,'ראשי-פרטים כלליים וריכוז הוצאות'!$D$68&lt;&gt;4),1.2,1)</f>
        <v>0</v>
      </c>
      <c r="NM156" s="263"/>
      <c r="NN156" s="264"/>
      <c r="NO156" s="265"/>
      <c r="NP156" s="266"/>
      <c r="NQ156" s="267">
        <f t="shared" si="258"/>
        <v>0</v>
      </c>
      <c r="NR156" s="260">
        <f>+(IF(OR($B156=0,$C156=0,$D156=0,$DC$2&gt;$OE$1),0,IF(OR(NM156=0,NO156=0,NP156=0),0,MIN((VLOOKUP($D156,SALERYCODE,3,0))*(IF($D156=6,NP156,NO156))*((MIN((VLOOKUP($D156,SALERYCODE,5,0)),(IF($D156=6,NO156,NP156))))),MIN((VLOOKUP($D156,SALERYCODE,3,0)),(NM156+NN156))*(IF($D156=6,NP156,((MIN((VLOOKUP($D156,SALERYCODE,5,0)),NP156)))))))))/IF(AND($D156=2,'ראשי-פרטים כלליים וריכוז הוצאות'!$D$68&lt;&gt;4),1.2,1)</f>
        <v>0</v>
      </c>
      <c r="NS156" s="263"/>
      <c r="NT156" s="264"/>
      <c r="NU156" s="265"/>
      <c r="NV156" s="266"/>
      <c r="NW156" s="267">
        <f t="shared" si="259"/>
        <v>0</v>
      </c>
      <c r="NX156" s="260">
        <f>+(IF(OR($B156=0,$C156=0,$D156=0,$DC$2&gt;$OE$1),0,IF(OR(NS156=0,NU156=0,NV156=0),0,MIN((VLOOKUP($D156,SALERYCODE,3,0))*(IF($D156=6,NV156,NU156))*((MIN((VLOOKUP($D156,SALERYCODE,5,0)),(IF($D156=6,NU156,NV156))))),MIN((VLOOKUP($D156,SALERYCODE,3,0)),(NS156+NT156))*(IF($D156=6,NV156,((MIN((VLOOKUP($D156,SALERYCODE,5,0)),NV156)))))))))/IF(AND($D156=2,'ראשי-פרטים כלליים וריכוז הוצאות'!$D$68&lt;&gt;4),1.2,1)</f>
        <v>0</v>
      </c>
      <c r="NY156" s="263"/>
      <c r="NZ156" s="264"/>
      <c r="OA156" s="265"/>
      <c r="OB156" s="266"/>
      <c r="OC156" s="267">
        <f t="shared" si="260"/>
        <v>0</v>
      </c>
      <c r="OD156" s="260">
        <f>+(IF(OR($B156=0,$C156=0,$D156=0,$DC$2&gt;$OE$1),0,IF(OR(NY156=0,OA156=0,OB156=0),0,MIN((VLOOKUP($D156,SALERYCODE,3,0))*(IF($D156=6,OB156,OA156))*((MIN((VLOOKUP($D156,SALERYCODE,5,0)),(IF($D156=6,OA156,OB156))))),MIN((VLOOKUP($D156,SALERYCODE,3,0)),(NY156+NZ156))*(IF($D156=6,OB156,((MIN((VLOOKUP($D156,SALERYCODE,5,0)),OB156)))))))))/IF(AND($D156=2,'ראשי-פרטים כלליים וריכוז הוצאות'!$D$68&lt;&gt;4),1.2,1)</f>
        <v>0</v>
      </c>
      <c r="OE156" s="275">
        <f t="shared" si="266"/>
        <v>0</v>
      </c>
      <c r="OF156" s="283">
        <f t="shared" si="267"/>
        <v>9.9999999999999995E-7</v>
      </c>
      <c r="OG156" s="276">
        <f t="shared" si="268"/>
        <v>0</v>
      </c>
      <c r="OH156" s="275">
        <f t="shared" si="269"/>
        <v>0</v>
      </c>
      <c r="OI156" s="275">
        <v>0</v>
      </c>
      <c r="OJ156" s="258">
        <f t="shared" si="270"/>
        <v>0</v>
      </c>
      <c r="OK156" s="284"/>
      <c r="OL156" s="116">
        <f>MIN(OJ156+OK156*OF156*OE156/$OL$1/IF(AND($D156=2,'ראשי-פרטים כלליים וריכוז הוצאות'!$D$68&lt;&gt;4),1.2,1),IF($D156&gt;0,VLOOKUP($D156,SALERYCODE,3,0)*12*OG156,0))</f>
        <v>0</v>
      </c>
      <c r="OM156" s="95">
        <f t="shared" si="261"/>
        <v>0</v>
      </c>
      <c r="ON156" s="11">
        <f t="shared" si="262"/>
        <v>0</v>
      </c>
      <c r="OO156" s="11">
        <f t="shared" si="263"/>
        <v>0</v>
      </c>
      <c r="OP156" s="22">
        <f t="shared" si="264"/>
        <v>0</v>
      </c>
      <c r="OQ156" s="11">
        <f t="shared" si="265"/>
        <v>0</v>
      </c>
      <c r="OR156" s="11" t="e">
        <f>#REF!</f>
        <v>#REF!</v>
      </c>
      <c r="OS156" s="35" t="e">
        <f>#REF!-OP156</f>
        <v>#REF!</v>
      </c>
      <c r="OT156" s="35" t="e">
        <f>OS156-#REF!</f>
        <v>#REF!</v>
      </c>
      <c r="OU156" s="43" t="e">
        <f>IF(AND(OP156&gt;0,(OS156=#REF!-OP156)),"מועסק פחות מ-10% מזמנו במופ","")</f>
        <v>#REF!</v>
      </c>
    </row>
    <row r="157" spans="1:411" ht="24" hidden="1" customHeight="1" outlineLevel="1" x14ac:dyDescent="0.2">
      <c r="A157" s="282">
        <v>154</v>
      </c>
      <c r="B157" s="269"/>
      <c r="C157" s="270"/>
      <c r="D157" s="271"/>
      <c r="E157" s="263"/>
      <c r="F157" s="264"/>
      <c r="G157" s="265"/>
      <c r="H157" s="266"/>
      <c r="I157" s="267">
        <f t="shared" si="196"/>
        <v>0</v>
      </c>
      <c r="J157" s="260">
        <f>(IF(OR($B157=0,$C157=0,$D157=0,$E$2&gt;$OE$1),0,IF(OR($E157=0,$G157=0,$H157=0),0,MIN((VLOOKUP($D157,SALERYCODE,3,0))*(IF($D157=6,$H157,$G157))*((MIN((VLOOKUP($D157,SALERYCODE,5,0)),(IF($D157=6,$G157,$H157))))),MIN((VLOOKUP($D157,SALERYCODE,3,0)),($E157+$F157))*(IF($D157=6,$H157,((MIN((VLOOKUP($D157,SALERYCODE,5,0)),$H157)))))))))/IF(AND($D157=2,'ראשי-פרטים כלליים וריכוז הוצאות'!$D$68&lt;&gt;4),1.2,1)</f>
        <v>0</v>
      </c>
      <c r="K157" s="263"/>
      <c r="L157" s="264"/>
      <c r="M157" s="265"/>
      <c r="N157" s="266"/>
      <c r="O157" s="267">
        <f t="shared" si="197"/>
        <v>0</v>
      </c>
      <c r="P157" s="260">
        <f>+(IF(OR($B157=0,$C157=0,$D157=0,$K$2&gt;$OE$1),0,IF(OR($K157=0,$M157=0,$N157=0),0,MIN((VLOOKUP($D157,SALERYCODE,3,0))*(IF($D157=6,$N157,$M157))*((MIN((VLOOKUP($D157,SALERYCODE,5,0)),(IF($D157=6,$M157,$N157))))),MIN((VLOOKUP($D157,SALERYCODE,3,0)),($K157+$L157))*(IF($D157=6,$N157,((MIN((VLOOKUP($D157,SALERYCODE,5,0)),$N157)))))))))/IF(AND($D157=2,'ראשי-פרטים כלליים וריכוז הוצאות'!$D$68&lt;&gt;4),1.2,1)</f>
        <v>0</v>
      </c>
      <c r="Q157" s="263"/>
      <c r="R157" s="264"/>
      <c r="S157" s="265"/>
      <c r="T157" s="266"/>
      <c r="U157" s="267">
        <f t="shared" si="198"/>
        <v>0</v>
      </c>
      <c r="V157" s="260">
        <f>+(IF(OR($B157=0,$C157=0,$D157=0,$Q$2&gt;$OE$1),0,IF(OR(Q157=0,S157=0,T157=0),0,MIN((VLOOKUP($D157,SALERYCODE,3,0))*(IF($D157=6,T157,S157))*((MIN((VLOOKUP($D157,SALERYCODE,5,0)),(IF($D157=6,S157,T157))))),MIN((VLOOKUP($D157,SALERYCODE,3,0)),(Q157+R157))*(IF($D157=6,T157,((MIN((VLOOKUP($D157,SALERYCODE,5,0)),T157)))))))))/IF(AND($D157=2,'ראשי-פרטים כלליים וריכוז הוצאות'!$D$68&lt;&gt;4),1.2,1)</f>
        <v>0</v>
      </c>
      <c r="W157" s="263"/>
      <c r="X157" s="264"/>
      <c r="Y157" s="265"/>
      <c r="Z157" s="266"/>
      <c r="AA157" s="267">
        <f t="shared" si="199"/>
        <v>0</v>
      </c>
      <c r="AB157" s="260">
        <f>+(IF(OR($B157=0,$C157=0,$D157=0,$W$2&gt;$OE$1),0,IF(OR(W157=0,Y157=0,Z157=0),0,MIN((VLOOKUP($D157,SALERYCODE,3,0))*(IF($D157=6,Z157,Y157))*((MIN((VLOOKUP($D157,SALERYCODE,5,0)),(IF($D157=6,Y157,Z157))))),MIN((VLOOKUP($D157,SALERYCODE,3,0)),(W157+X157))*(IF($D157=6,Z157,((MIN((VLOOKUP($D157,SALERYCODE,5,0)),Z157)))))))))/IF(AND($D157=2,'ראשי-פרטים כלליים וריכוז הוצאות'!$D$68&lt;&gt;4),1.2,1)</f>
        <v>0</v>
      </c>
      <c r="AC157" s="263"/>
      <c r="AD157" s="264"/>
      <c r="AE157" s="265"/>
      <c r="AF157" s="266"/>
      <c r="AG157" s="267">
        <f t="shared" si="200"/>
        <v>0</v>
      </c>
      <c r="AH157" s="260">
        <f>+(IF(OR($B157=0,$C157=0,$D157=0,$AC$2&gt;$OE$1),0,IF(OR(AC157=0,AE157=0,AF157=0),0,MIN((VLOOKUP($D157,SALERYCODE,3,0))*(IF($D157=6,AF157,AE157))*((MIN((VLOOKUP($D157,SALERYCODE,5,0)),(IF($D157=6,AE157,AF157))))),MIN((VLOOKUP($D157,SALERYCODE,3,0)),(AC157+AD157))*(IF($D157=6,AF157,((MIN((VLOOKUP($D157,SALERYCODE,5,0)),AF157)))))))))/IF(AND($D157=2,'ראשי-פרטים כלליים וריכוז הוצאות'!$D$68&lt;&gt;4),1.2,1)</f>
        <v>0</v>
      </c>
      <c r="AI157" s="263"/>
      <c r="AJ157" s="264"/>
      <c r="AK157" s="265"/>
      <c r="AL157" s="266"/>
      <c r="AM157" s="267">
        <f t="shared" si="201"/>
        <v>0</v>
      </c>
      <c r="AN157" s="260">
        <f>+(IF(OR($B157=0,$C157=0,$D157=0,$AI$2&gt;$OE$1),0,IF(OR(AI157=0,AK157=0,AL157=0),0,MIN((VLOOKUP($D157,SALERYCODE,3,0))*(IF($D157=6,AL157,AK157))*((MIN((VLOOKUP($D157,SALERYCODE,5,0)),(IF($D157=6,AK157,AL157))))),MIN((VLOOKUP($D157,SALERYCODE,3,0)),(AI157+AJ157))*(IF($D157=6,AL157,((MIN((VLOOKUP($D157,SALERYCODE,5,0)),AL157)))))))))/IF(AND($D157=2,'ראשי-פרטים כלליים וריכוז הוצאות'!$D$68&lt;&gt;4),1.2,1)</f>
        <v>0</v>
      </c>
      <c r="AO157" s="263"/>
      <c r="AP157" s="264"/>
      <c r="AQ157" s="265"/>
      <c r="AR157" s="266"/>
      <c r="AS157" s="267">
        <f t="shared" si="202"/>
        <v>0</v>
      </c>
      <c r="AT157" s="260">
        <f>+(IF(OR($B157=0,$C157=0,$D157=0,$AO$2&gt;$OE$1),0,IF(OR(AO157=0,AQ157=0,AR157=0),0,MIN((VLOOKUP($D157,SALERYCODE,3,0))*(IF($D157=6,AR157,AQ157))*((MIN((VLOOKUP($D157,SALERYCODE,5,0)),(IF($D157=6,AQ157,AR157))))),MIN((VLOOKUP($D157,SALERYCODE,3,0)),(AO157+AP157))*(IF($D157=6,AR157,((MIN((VLOOKUP($D157,SALERYCODE,5,0)),AR157)))))))))/IF(AND($D157=2,'ראשי-פרטים כלליים וריכוז הוצאות'!$D$68&lt;&gt;4),1.2,1)</f>
        <v>0</v>
      </c>
      <c r="AU157" s="263"/>
      <c r="AV157" s="264"/>
      <c r="AW157" s="265"/>
      <c r="AX157" s="266"/>
      <c r="AY157" s="267">
        <f t="shared" si="203"/>
        <v>0</v>
      </c>
      <c r="AZ157" s="260">
        <f>+(IF(OR($B157=0,$C157=0,$D157=0,$AU$2&gt;$OE$1),0,IF(OR(AU157=0,AW157=0,AX157=0),0,MIN((VLOOKUP($D157,SALERYCODE,3,0))*(IF($D157=6,AX157,AW157))*((MIN((VLOOKUP($D157,SALERYCODE,5,0)),(IF($D157=6,AW157,AX157))))),MIN((VLOOKUP($D157,SALERYCODE,3,0)),(AU157+AV157))*(IF($D157=6,AX157,((MIN((VLOOKUP($D157,SALERYCODE,5,0)),AX157)))))))))/IF(AND($D157=2,'ראשי-פרטים כלליים וריכוז הוצאות'!$D$68&lt;&gt;4),1.2,1)</f>
        <v>0</v>
      </c>
      <c r="BA157" s="263"/>
      <c r="BB157" s="264"/>
      <c r="BC157" s="265"/>
      <c r="BD157" s="266"/>
      <c r="BE157" s="267">
        <f t="shared" si="204"/>
        <v>0</v>
      </c>
      <c r="BF157" s="260">
        <f>+(IF(OR($B157=0,$C157=0,$D157=0,$BA$2&gt;$OE$1),0,IF(OR(BA157=0,BC157=0,BD157=0),0,MIN((VLOOKUP($D157,SALERYCODE,3,0))*(IF($D157=6,BD157,BC157))*((MIN((VLOOKUP($D157,SALERYCODE,5,0)),(IF($D157=6,BC157,BD157))))),MIN((VLOOKUP($D157,SALERYCODE,3,0)),(BA157+BB157))*(IF($D157=6,BD157,((MIN((VLOOKUP($D157,SALERYCODE,5,0)),BD157)))))))))/IF(AND($D157=2,'ראשי-פרטים כלליים וריכוז הוצאות'!$D$68&lt;&gt;4),1.2,1)</f>
        <v>0</v>
      </c>
      <c r="BG157" s="263"/>
      <c r="BH157" s="264"/>
      <c r="BI157" s="265"/>
      <c r="BJ157" s="266"/>
      <c r="BK157" s="267">
        <f t="shared" si="205"/>
        <v>0</v>
      </c>
      <c r="BL157" s="260">
        <f>+(IF(OR($B157=0,$C157=0,$D157=0,$BG$2&gt;$OE$1),0,IF(OR(BG157=0,BI157=0,BJ157=0),0,MIN((VLOOKUP($D157,SALERYCODE,3,0))*(IF($D157=6,BJ157,BI157))*((MIN((VLOOKUP($D157,SALERYCODE,5,0)),(IF($D157=6,BI157,BJ157))))),MIN((VLOOKUP($D157,SALERYCODE,3,0)),(BG157+BH157))*(IF($D157=6,BJ157,((MIN((VLOOKUP($D157,SALERYCODE,5,0)),BJ157)))))))))/IF(AND($D157=2,'ראשי-פרטים כלליים וריכוז הוצאות'!$D$68&lt;&gt;4),1.2,1)</f>
        <v>0</v>
      </c>
      <c r="BM157" s="263"/>
      <c r="BN157" s="264"/>
      <c r="BO157" s="265"/>
      <c r="BP157" s="266"/>
      <c r="BQ157" s="267">
        <f t="shared" si="206"/>
        <v>0</v>
      </c>
      <c r="BR157" s="260">
        <f>+(IF(OR($B157=0,$C157=0,$D157=0,$BM$2&gt;$OE$1),0,IF(OR(BM157=0,BO157=0,BP157=0),0,MIN((VLOOKUP($D157,SALERYCODE,3,0))*(IF($D157=6,BP157,BO157))*((MIN((VLOOKUP($D157,SALERYCODE,5,0)),(IF($D157=6,BO157,BP157))))),MIN((VLOOKUP($D157,SALERYCODE,3,0)),(BM157+BN157))*(IF($D157=6,BP157,((MIN((VLOOKUP($D157,SALERYCODE,5,0)),BP157)))))))))/IF(AND($D157=2,'ראשי-פרטים כלליים וריכוז הוצאות'!$D$68&lt;&gt;4),1.2,1)</f>
        <v>0</v>
      </c>
      <c r="BS157" s="263"/>
      <c r="BT157" s="264"/>
      <c r="BU157" s="265"/>
      <c r="BV157" s="266"/>
      <c r="BW157" s="267">
        <f t="shared" si="207"/>
        <v>0</v>
      </c>
      <c r="BX157" s="260">
        <f>+(IF(OR($B157=0,$C157=0,$D157=0,$BS$2&gt;$OE$1),0,IF(OR(BS157=0,BU157=0,BV157=0),0,MIN((VLOOKUP($D157,SALERYCODE,3,0))*(IF($D157=6,BV157,BU157))*((MIN((VLOOKUP($D157,SALERYCODE,5,0)),(IF($D157=6,BU157,BV157))))),MIN((VLOOKUP($D157,SALERYCODE,3,0)),(BS157+BT157))*(IF($D157=6,BV157,((MIN((VLOOKUP($D157,SALERYCODE,5,0)),BV157)))))))))/IF(AND($D157=2,'ראשי-פרטים כלליים וריכוז הוצאות'!$D$68&lt;&gt;4),1.2,1)</f>
        <v>0</v>
      </c>
      <c r="BY157" s="263"/>
      <c r="BZ157" s="264"/>
      <c r="CA157" s="265"/>
      <c r="CB157" s="266"/>
      <c r="CC157" s="267">
        <f t="shared" si="208"/>
        <v>0</v>
      </c>
      <c r="CD157" s="260">
        <f>+(IF(OR($B157=0,$C157=0,$D157=0,$BY$2&gt;$OE$1),0,IF(OR(BY157=0,CA157=0,CB157=0),0,MIN((VLOOKUP($D157,SALERYCODE,3,0))*(IF($D157=6,CB157,CA157))*((MIN((VLOOKUP($D157,SALERYCODE,5,0)),(IF($D157=6,CA157,CB157))))),MIN((VLOOKUP($D157,SALERYCODE,3,0)),(BY157+BZ157))*(IF($D157=6,CB157,((MIN((VLOOKUP($D157,SALERYCODE,5,0)),CB157)))))))))/IF(AND($D157=2,'ראשי-פרטים כלליים וריכוז הוצאות'!$D$68&lt;&gt;4),1.2,1)</f>
        <v>0</v>
      </c>
      <c r="CE157" s="263"/>
      <c r="CF157" s="264"/>
      <c r="CG157" s="265"/>
      <c r="CH157" s="266"/>
      <c r="CI157" s="267">
        <f t="shared" si="209"/>
        <v>0</v>
      </c>
      <c r="CJ157" s="260">
        <f>+(IF(OR($B157=0,$C157=0,$D157=0,$CE$2&gt;$OE$1),0,IF(OR(CE157=0,CG157=0,CH157=0),0,MIN((VLOOKUP($D157,SALERYCODE,3,0))*(IF($D157=6,CH157,CG157))*((MIN((VLOOKUP($D157,SALERYCODE,5,0)),(IF($D157=6,CG157,CH157))))),MIN((VLOOKUP($D157,SALERYCODE,3,0)),(CE157+CF157))*(IF($D157=6,CH157,((MIN((VLOOKUP($D157,SALERYCODE,5,0)),CH157)))))))))/IF(AND($D157=2,'ראשי-פרטים כלליים וריכוז הוצאות'!$D$68&lt;&gt;4),1.2,1)</f>
        <v>0</v>
      </c>
      <c r="CK157" s="263"/>
      <c r="CL157" s="264"/>
      <c r="CM157" s="265"/>
      <c r="CN157" s="266"/>
      <c r="CO157" s="267">
        <f t="shared" si="210"/>
        <v>0</v>
      </c>
      <c r="CP157" s="260">
        <f>+(IF(OR($B157=0,$C157=0,$D157=0,$CK$2&gt;$OE$1),0,IF(OR(CK157=0,CM157=0,CN157=0),0,MIN((VLOOKUP($D157,SALERYCODE,3,0))*(IF($D157=6,CN157,CM157))*((MIN((VLOOKUP($D157,SALERYCODE,5,0)),(IF($D157=6,CM157,CN157))))),MIN((VLOOKUP($D157,SALERYCODE,3,0)),(CK157+CL157))*(IF($D157=6,CN157,((MIN((VLOOKUP($D157,SALERYCODE,5,0)),CN157)))))))))/IF(AND($D157=2,'ראשי-פרטים כלליים וריכוז הוצאות'!$D$68&lt;&gt;4),1.2,1)</f>
        <v>0</v>
      </c>
      <c r="CQ157" s="263"/>
      <c r="CR157" s="264"/>
      <c r="CS157" s="265"/>
      <c r="CT157" s="266"/>
      <c r="CU157" s="267">
        <f t="shared" si="211"/>
        <v>0</v>
      </c>
      <c r="CV157" s="260">
        <f>+(IF(OR($B157=0,$C157=0,$D157=0,$CQ$2&gt;$OE$1),0,IF(OR(CQ157=0,CS157=0,CT157=0),0,MIN((VLOOKUP($D157,SALERYCODE,3,0))*(IF($D157=6,CT157,CS157))*((MIN((VLOOKUP($D157,SALERYCODE,5,0)),(IF($D157=6,CS157,CT157))))),MIN((VLOOKUP($D157,SALERYCODE,3,0)),(CQ157+CR157))*(IF($D157=6,CT157,((MIN((VLOOKUP($D157,SALERYCODE,5,0)),CT157)))))))))/IF(AND($D157=2,'ראשי-פרטים כלליים וריכוז הוצאות'!$D$68&lt;&gt;4),1.2,1)</f>
        <v>0</v>
      </c>
      <c r="CW157" s="263"/>
      <c r="CX157" s="264"/>
      <c r="CY157" s="265"/>
      <c r="CZ157" s="266"/>
      <c r="DA157" s="267">
        <f t="shared" si="212"/>
        <v>0</v>
      </c>
      <c r="DB157" s="260">
        <f>+(IF(OR($B157=0,$C157=0,$D157=0,$CW$2&gt;$OE$1),0,IF(OR(CW157=0,CY157=0,CZ157=0),0,MIN((VLOOKUP($D157,SALERYCODE,3,0))*(IF($D157=6,CZ157,CY157))*((MIN((VLOOKUP($D157,SALERYCODE,5,0)),(IF($D157=6,CY157,CZ157))))),MIN((VLOOKUP($D157,SALERYCODE,3,0)),(CW157+CX157))*(IF($D157=6,CZ157,((MIN((VLOOKUP($D157,SALERYCODE,5,0)),CZ157)))))))))/IF(AND($D157=2,'ראשי-פרטים כלליים וריכוז הוצאות'!$D$68&lt;&gt;4),1.2,1)</f>
        <v>0</v>
      </c>
      <c r="DC157" s="263"/>
      <c r="DD157" s="264"/>
      <c r="DE157" s="265"/>
      <c r="DF157" s="266"/>
      <c r="DG157" s="267">
        <f t="shared" si="213"/>
        <v>0</v>
      </c>
      <c r="DH157" s="260">
        <f>+(IF(OR($B157=0,$C157=0,$D157=0,$DC$2&gt;$OE$1),0,IF(OR(DC157=0,DE157=0,DF157=0),0,MIN((VLOOKUP($D157,SALERYCODE,3,0))*(IF($D157=6,DF157,DE157))*((MIN((VLOOKUP($D157,SALERYCODE,5,0)),(IF($D157=6,DE157,DF157))))),MIN((VLOOKUP($D157,SALERYCODE,3,0)),(DC157+DD157))*(IF($D157=6,DF157,((MIN((VLOOKUP($D157,SALERYCODE,5,0)),DF157)))))))))/IF(AND($D157=2,'ראשי-פרטים כלליים וריכוז הוצאות'!$D$68&lt;&gt;4),1.2,1)</f>
        <v>0</v>
      </c>
      <c r="DI157" s="263"/>
      <c r="DJ157" s="264"/>
      <c r="DK157" s="265"/>
      <c r="DL157" s="266"/>
      <c r="DM157" s="267">
        <f t="shared" si="214"/>
        <v>0</v>
      </c>
      <c r="DN157" s="260">
        <f>+(IF(OR($B157=0,$C157=0,$D157=0,$DC$2&gt;$OE$1),0,IF(OR(DI157=0,DK157=0,DL157=0),0,MIN((VLOOKUP($D157,SALERYCODE,3,0))*(IF($D157=6,DL157,DK157))*((MIN((VLOOKUP($D157,SALERYCODE,5,0)),(IF($D157=6,DK157,DL157))))),MIN((VLOOKUP($D157,SALERYCODE,3,0)),(DI157+DJ157))*(IF($D157=6,DL157,((MIN((VLOOKUP($D157,SALERYCODE,5,0)),DL157)))))))))/IF(AND($D157=2,'ראשי-פרטים כלליים וריכוז הוצאות'!$D$68&lt;&gt;4),1.2,1)</f>
        <v>0</v>
      </c>
      <c r="DO157" s="263"/>
      <c r="DP157" s="264"/>
      <c r="DQ157" s="265"/>
      <c r="DR157" s="266"/>
      <c r="DS157" s="267">
        <f t="shared" si="215"/>
        <v>0</v>
      </c>
      <c r="DT157" s="260">
        <f>+(IF(OR($B157=0,$C157=0,$D157=0,$DC$2&gt;$OE$1),0,IF(OR(DO157=0,DQ157=0,DR157=0),0,MIN((VLOOKUP($D157,SALERYCODE,3,0))*(IF($D157=6,DR157,DQ157))*((MIN((VLOOKUP($D157,SALERYCODE,5,0)),(IF($D157=6,DQ157,DR157))))),MIN((VLOOKUP($D157,SALERYCODE,3,0)),(DO157+DP157))*(IF($D157=6,DR157,((MIN((VLOOKUP($D157,SALERYCODE,5,0)),DR157)))))))))/IF(AND($D157=2,'ראשי-פרטים כלליים וריכוז הוצאות'!$D$68&lt;&gt;4),1.2,1)</f>
        <v>0</v>
      </c>
      <c r="DU157" s="263"/>
      <c r="DV157" s="264"/>
      <c r="DW157" s="265"/>
      <c r="DX157" s="266"/>
      <c r="DY157" s="267">
        <f t="shared" si="216"/>
        <v>0</v>
      </c>
      <c r="DZ157" s="260">
        <f>+(IF(OR($B157=0,$C157=0,$D157=0,$DC$2&gt;$OE$1),0,IF(OR(DU157=0,DW157=0,DX157=0),0,MIN((VLOOKUP($D157,SALERYCODE,3,0))*(IF($D157=6,DX157,DW157))*((MIN((VLOOKUP($D157,SALERYCODE,5,0)),(IF($D157=6,DW157,DX157))))),MIN((VLOOKUP($D157,SALERYCODE,3,0)),(DU157+DV157))*(IF($D157=6,DX157,((MIN((VLOOKUP($D157,SALERYCODE,5,0)),DX157)))))))))/IF(AND($D157=2,'ראשי-פרטים כלליים וריכוז הוצאות'!$D$68&lt;&gt;4),1.2,1)</f>
        <v>0</v>
      </c>
      <c r="EA157" s="263"/>
      <c r="EB157" s="264"/>
      <c r="EC157" s="265"/>
      <c r="ED157" s="266"/>
      <c r="EE157" s="267">
        <f t="shared" si="217"/>
        <v>0</v>
      </c>
      <c r="EF157" s="260">
        <f>+(IF(OR($B157=0,$C157=0,$D157=0,$DC$2&gt;$OE$1),0,IF(OR(EA157=0,EC157=0,ED157=0),0,MIN((VLOOKUP($D157,SALERYCODE,3,0))*(IF($D157=6,ED157,EC157))*((MIN((VLOOKUP($D157,SALERYCODE,5,0)),(IF($D157=6,EC157,ED157))))),MIN((VLOOKUP($D157,SALERYCODE,3,0)),(EA157+EB157))*(IF($D157=6,ED157,((MIN((VLOOKUP($D157,SALERYCODE,5,0)),ED157)))))))))/IF(AND($D157=2,'ראשי-פרטים כלליים וריכוז הוצאות'!$D$68&lt;&gt;4),1.2,1)</f>
        <v>0</v>
      </c>
      <c r="EG157" s="263"/>
      <c r="EH157" s="264"/>
      <c r="EI157" s="265"/>
      <c r="EJ157" s="266"/>
      <c r="EK157" s="267">
        <f t="shared" si="218"/>
        <v>0</v>
      </c>
      <c r="EL157" s="260">
        <f>+(IF(OR($B157=0,$C157=0,$D157=0,$DC$2&gt;$OE$1),0,IF(OR(EG157=0,EI157=0,EJ157=0),0,MIN((VLOOKUP($D157,SALERYCODE,3,0))*(IF($D157=6,EJ157,EI157))*((MIN((VLOOKUP($D157,SALERYCODE,5,0)),(IF($D157=6,EI157,EJ157))))),MIN((VLOOKUP($D157,SALERYCODE,3,0)),(EG157+EH157))*(IF($D157=6,EJ157,((MIN((VLOOKUP($D157,SALERYCODE,5,0)),EJ157)))))))))/IF(AND($D157=2,'ראשי-פרטים כלליים וריכוז הוצאות'!$D$68&lt;&gt;4),1.2,1)</f>
        <v>0</v>
      </c>
      <c r="EM157" s="263"/>
      <c r="EN157" s="264"/>
      <c r="EO157" s="265"/>
      <c r="EP157" s="266"/>
      <c r="EQ157" s="267">
        <f t="shared" si="219"/>
        <v>0</v>
      </c>
      <c r="ER157" s="260">
        <f>+(IF(OR($B157=0,$C157=0,$D157=0,$DC$2&gt;$OE$1),0,IF(OR(EM157=0,EO157=0,EP157=0),0,MIN((VLOOKUP($D157,SALERYCODE,3,0))*(IF($D157=6,EP157,EO157))*((MIN((VLOOKUP($D157,SALERYCODE,5,0)),(IF($D157=6,EO157,EP157))))),MIN((VLOOKUP($D157,SALERYCODE,3,0)),(EM157+EN157))*(IF($D157=6,EP157,((MIN((VLOOKUP($D157,SALERYCODE,5,0)),EP157)))))))))/IF(AND($D157=2,'ראשי-פרטים כלליים וריכוז הוצאות'!$D$68&lt;&gt;4),1.2,1)</f>
        <v>0</v>
      </c>
      <c r="ES157" s="263"/>
      <c r="ET157" s="264"/>
      <c r="EU157" s="265"/>
      <c r="EV157" s="266"/>
      <c r="EW157" s="267">
        <f t="shared" si="220"/>
        <v>0</v>
      </c>
      <c r="EX157" s="260">
        <f>+(IF(OR($B157=0,$C157=0,$D157=0,$DC$2&gt;$OE$1),0,IF(OR(ES157=0,EU157=0,EV157=0),0,MIN((VLOOKUP($D157,SALERYCODE,3,0))*(IF($D157=6,EV157,EU157))*((MIN((VLOOKUP($D157,SALERYCODE,5,0)),(IF($D157=6,EU157,EV157))))),MIN((VLOOKUP($D157,SALERYCODE,3,0)),(ES157+ET157))*(IF($D157=6,EV157,((MIN((VLOOKUP($D157,SALERYCODE,5,0)),EV157)))))))))/IF(AND($D157=2,'ראשי-פרטים כלליים וריכוז הוצאות'!$D$68&lt;&gt;4),1.2,1)</f>
        <v>0</v>
      </c>
      <c r="EY157" s="263"/>
      <c r="EZ157" s="264"/>
      <c r="FA157" s="265"/>
      <c r="FB157" s="266"/>
      <c r="FC157" s="267">
        <f t="shared" si="221"/>
        <v>0</v>
      </c>
      <c r="FD157" s="260">
        <f>+(IF(OR($B157=0,$C157=0,$D157=0,$DC$2&gt;$OE$1),0,IF(OR(EY157=0,FA157=0,FB157=0),0,MIN((VLOOKUP($D157,SALERYCODE,3,0))*(IF($D157=6,FB157,FA157))*((MIN((VLOOKUP($D157,SALERYCODE,5,0)),(IF($D157=6,FA157,FB157))))),MIN((VLOOKUP($D157,SALERYCODE,3,0)),(EY157+EZ157))*(IF($D157=6,FB157,((MIN((VLOOKUP($D157,SALERYCODE,5,0)),FB157)))))))))/IF(AND($D157=2,'ראשי-פרטים כלליים וריכוז הוצאות'!$D$68&lt;&gt;4),1.2,1)</f>
        <v>0</v>
      </c>
      <c r="FE157" s="263"/>
      <c r="FF157" s="264"/>
      <c r="FG157" s="265"/>
      <c r="FH157" s="266"/>
      <c r="FI157" s="267">
        <f t="shared" si="222"/>
        <v>0</v>
      </c>
      <c r="FJ157" s="260">
        <f>+(IF(OR($B157=0,$C157=0,$D157=0,$DC$2&gt;$OE$1),0,IF(OR(FE157=0,FG157=0,FH157=0),0,MIN((VLOOKUP($D157,SALERYCODE,3,0))*(IF($D157=6,FH157,FG157))*((MIN((VLOOKUP($D157,SALERYCODE,5,0)),(IF($D157=6,FG157,FH157))))),MIN((VLOOKUP($D157,SALERYCODE,3,0)),(FE157+FF157))*(IF($D157=6,FH157,((MIN((VLOOKUP($D157,SALERYCODE,5,0)),FH157)))))))))/IF(AND($D157=2,'ראשי-פרטים כלליים וריכוז הוצאות'!$D$68&lt;&gt;4),1.2,1)</f>
        <v>0</v>
      </c>
      <c r="FK157" s="263"/>
      <c r="FL157" s="264"/>
      <c r="FM157" s="265"/>
      <c r="FN157" s="266"/>
      <c r="FO157" s="267">
        <f t="shared" si="223"/>
        <v>0</v>
      </c>
      <c r="FP157" s="260">
        <f>+(IF(OR($B157=0,$C157=0,$D157=0,$DC$2&gt;$OE$1),0,IF(OR(FK157=0,FM157=0,FN157=0),0,MIN((VLOOKUP($D157,SALERYCODE,3,0))*(IF($D157=6,FN157,FM157))*((MIN((VLOOKUP($D157,SALERYCODE,5,0)),(IF($D157=6,FM157,FN157))))),MIN((VLOOKUP($D157,SALERYCODE,3,0)),(FK157+FL157))*(IF($D157=6,FN157,((MIN((VLOOKUP($D157,SALERYCODE,5,0)),FN157)))))))))/IF(AND($D157=2,'ראשי-פרטים כלליים וריכוז הוצאות'!$D$68&lt;&gt;4),1.2,1)</f>
        <v>0</v>
      </c>
      <c r="FQ157" s="263"/>
      <c r="FR157" s="264"/>
      <c r="FS157" s="265"/>
      <c r="FT157" s="266"/>
      <c r="FU157" s="267">
        <f t="shared" si="224"/>
        <v>0</v>
      </c>
      <c r="FV157" s="260">
        <f>+(IF(OR($B157=0,$C157=0,$D157=0,$DC$2&gt;$OE$1),0,IF(OR(FQ157=0,FS157=0,FT157=0),0,MIN((VLOOKUP($D157,SALERYCODE,3,0))*(IF($D157=6,FT157,FS157))*((MIN((VLOOKUP($D157,SALERYCODE,5,0)),(IF($D157=6,FS157,FT157))))),MIN((VLOOKUP($D157,SALERYCODE,3,0)),(FQ157+FR157))*(IF($D157=6,FT157,((MIN((VLOOKUP($D157,SALERYCODE,5,0)),FT157)))))))))/IF(AND($D157=2,'ראשי-פרטים כלליים וריכוז הוצאות'!$D$68&lt;&gt;4),1.2,1)</f>
        <v>0</v>
      </c>
      <c r="FW157" s="263"/>
      <c r="FX157" s="264"/>
      <c r="FY157" s="265"/>
      <c r="FZ157" s="266"/>
      <c r="GA157" s="267">
        <f t="shared" si="225"/>
        <v>0</v>
      </c>
      <c r="GB157" s="260">
        <f>+(IF(OR($B157=0,$C157=0,$D157=0,$DC$2&gt;$OE$1),0,IF(OR(FW157=0,FY157=0,FZ157=0),0,MIN((VLOOKUP($D157,SALERYCODE,3,0))*(IF($D157=6,FZ157,FY157))*((MIN((VLOOKUP($D157,SALERYCODE,5,0)),(IF($D157=6,FY157,FZ157))))),MIN((VLOOKUP($D157,SALERYCODE,3,0)),(FW157+FX157))*(IF($D157=6,FZ157,((MIN((VLOOKUP($D157,SALERYCODE,5,0)),FZ157)))))))))/IF(AND($D157=2,'ראשי-פרטים כלליים וריכוז הוצאות'!$D$68&lt;&gt;4),1.2,1)</f>
        <v>0</v>
      </c>
      <c r="GC157" s="263"/>
      <c r="GD157" s="264"/>
      <c r="GE157" s="265"/>
      <c r="GF157" s="266"/>
      <c r="GG157" s="267">
        <f t="shared" si="226"/>
        <v>0</v>
      </c>
      <c r="GH157" s="260">
        <f>+(IF(OR($B157=0,$C157=0,$D157=0,$DC$2&gt;$OE$1),0,IF(OR(GC157=0,GE157=0,GF157=0),0,MIN((VLOOKUP($D157,SALERYCODE,3,0))*(IF($D157=6,GF157,GE157))*((MIN((VLOOKUP($D157,SALERYCODE,5,0)),(IF($D157=6,GE157,GF157))))),MIN((VLOOKUP($D157,SALERYCODE,3,0)),(GC157+GD157))*(IF($D157=6,GF157,((MIN((VLOOKUP($D157,SALERYCODE,5,0)),GF157)))))))))/IF(AND($D157=2,'ראשי-פרטים כלליים וריכוז הוצאות'!$D$68&lt;&gt;4),1.2,1)</f>
        <v>0</v>
      </c>
      <c r="GI157" s="263"/>
      <c r="GJ157" s="264"/>
      <c r="GK157" s="265"/>
      <c r="GL157" s="266"/>
      <c r="GM157" s="267">
        <f t="shared" si="227"/>
        <v>0</v>
      </c>
      <c r="GN157" s="260">
        <f>+(IF(OR($B157=0,$C157=0,$D157=0,$DC$2&gt;$OE$1),0,IF(OR(GI157=0,GK157=0,GL157=0),0,MIN((VLOOKUP($D157,SALERYCODE,3,0))*(IF($D157=6,GL157,GK157))*((MIN((VLOOKUP($D157,SALERYCODE,5,0)),(IF($D157=6,GK157,GL157))))),MIN((VLOOKUP($D157,SALERYCODE,3,0)),(GI157+GJ157))*(IF($D157=6,GL157,((MIN((VLOOKUP($D157,SALERYCODE,5,0)),GL157)))))))))/IF(AND($D157=2,'ראשי-פרטים כלליים וריכוז הוצאות'!$D$68&lt;&gt;4),1.2,1)</f>
        <v>0</v>
      </c>
      <c r="GO157" s="263"/>
      <c r="GP157" s="264"/>
      <c r="GQ157" s="265"/>
      <c r="GR157" s="266"/>
      <c r="GS157" s="267">
        <f t="shared" si="228"/>
        <v>0</v>
      </c>
      <c r="GT157" s="260">
        <f>+(IF(OR($B157=0,$C157=0,$D157=0,$DC$2&gt;$OE$1),0,IF(OR(GO157=0,GQ157=0,GR157=0),0,MIN((VLOOKUP($D157,SALERYCODE,3,0))*(IF($D157=6,GR157,GQ157))*((MIN((VLOOKUP($D157,SALERYCODE,5,0)),(IF($D157=6,GQ157,GR157))))),MIN((VLOOKUP($D157,SALERYCODE,3,0)),(GO157+GP157))*(IF($D157=6,GR157,((MIN((VLOOKUP($D157,SALERYCODE,5,0)),GR157)))))))))/IF(AND($D157=2,'ראשי-פרטים כלליים וריכוז הוצאות'!$D$68&lt;&gt;4),1.2,1)</f>
        <v>0</v>
      </c>
      <c r="GU157" s="263"/>
      <c r="GV157" s="264"/>
      <c r="GW157" s="265"/>
      <c r="GX157" s="266"/>
      <c r="GY157" s="267">
        <f t="shared" si="229"/>
        <v>0</v>
      </c>
      <c r="GZ157" s="260">
        <f>+(IF(OR($B157=0,$C157=0,$D157=0,$DC$2&gt;$OE$1),0,IF(OR(GU157=0,GW157=0,GX157=0),0,MIN((VLOOKUP($D157,SALERYCODE,3,0))*(IF($D157=6,GX157,GW157))*((MIN((VLOOKUP($D157,SALERYCODE,5,0)),(IF($D157=6,GW157,GX157))))),MIN((VLOOKUP($D157,SALERYCODE,3,0)),(GU157+GV157))*(IF($D157=6,GX157,((MIN((VLOOKUP($D157,SALERYCODE,5,0)),GX157)))))))))/IF(AND($D157=2,'ראשי-פרטים כלליים וריכוז הוצאות'!$D$68&lt;&gt;4),1.2,1)</f>
        <v>0</v>
      </c>
      <c r="HA157" s="263"/>
      <c r="HB157" s="264"/>
      <c r="HC157" s="265"/>
      <c r="HD157" s="266"/>
      <c r="HE157" s="267">
        <f t="shared" si="230"/>
        <v>0</v>
      </c>
      <c r="HF157" s="260">
        <f>+(IF(OR($B157=0,$C157=0,$D157=0,$DC$2&gt;$OE$1),0,IF(OR(HA157=0,HC157=0,HD157=0),0,MIN((VLOOKUP($D157,SALERYCODE,3,0))*(IF($D157=6,HD157,HC157))*((MIN((VLOOKUP($D157,SALERYCODE,5,0)),(IF($D157=6,HC157,HD157))))),MIN((VLOOKUP($D157,SALERYCODE,3,0)),(HA157+HB157))*(IF($D157=6,HD157,((MIN((VLOOKUP($D157,SALERYCODE,5,0)),HD157)))))))))/IF(AND($D157=2,'ראשי-פרטים כלליים וריכוז הוצאות'!$D$68&lt;&gt;4),1.2,1)</f>
        <v>0</v>
      </c>
      <c r="HG157" s="263"/>
      <c r="HH157" s="264"/>
      <c r="HI157" s="265"/>
      <c r="HJ157" s="266"/>
      <c r="HK157" s="267">
        <f t="shared" si="231"/>
        <v>0</v>
      </c>
      <c r="HL157" s="260">
        <f>+(IF(OR($B157=0,$C157=0,$D157=0,$DC$2&gt;$OE$1),0,IF(OR(HG157=0,HI157=0,HJ157=0),0,MIN((VLOOKUP($D157,SALERYCODE,3,0))*(IF($D157=6,HJ157,HI157))*((MIN((VLOOKUP($D157,SALERYCODE,5,0)),(IF($D157=6,HI157,HJ157))))),MIN((VLOOKUP($D157,SALERYCODE,3,0)),(HG157+HH157))*(IF($D157=6,HJ157,((MIN((VLOOKUP($D157,SALERYCODE,5,0)),HJ157)))))))))/IF(AND($D157=2,'ראשי-פרטים כלליים וריכוז הוצאות'!$D$68&lt;&gt;4),1.2,1)</f>
        <v>0</v>
      </c>
      <c r="HM157" s="263"/>
      <c r="HN157" s="264"/>
      <c r="HO157" s="265"/>
      <c r="HP157" s="266"/>
      <c r="HQ157" s="267">
        <f t="shared" si="232"/>
        <v>0</v>
      </c>
      <c r="HR157" s="260">
        <f>+(IF(OR($B157=0,$C157=0,$D157=0,$DC$2&gt;$OE$1),0,IF(OR(HM157=0,HO157=0,HP157=0),0,MIN((VLOOKUP($D157,SALERYCODE,3,0))*(IF($D157=6,HP157,HO157))*((MIN((VLOOKUP($D157,SALERYCODE,5,0)),(IF($D157=6,HO157,HP157))))),MIN((VLOOKUP($D157,SALERYCODE,3,0)),(HM157+HN157))*(IF($D157=6,HP157,((MIN((VLOOKUP($D157,SALERYCODE,5,0)),HP157)))))))))/IF(AND($D157=2,'ראשי-פרטים כלליים וריכוז הוצאות'!$D$68&lt;&gt;4),1.2,1)</f>
        <v>0</v>
      </c>
      <c r="HS157" s="263"/>
      <c r="HT157" s="264"/>
      <c r="HU157" s="265"/>
      <c r="HV157" s="266"/>
      <c r="HW157" s="267">
        <f t="shared" si="233"/>
        <v>0</v>
      </c>
      <c r="HX157" s="260">
        <f>+(IF(OR($B157=0,$C157=0,$D157=0,$DC$2&gt;$OE$1),0,IF(OR(HS157=0,HU157=0,HV157=0),0,MIN((VLOOKUP($D157,SALERYCODE,3,0))*(IF($D157=6,HV157,HU157))*((MIN((VLOOKUP($D157,SALERYCODE,5,0)),(IF($D157=6,HU157,HV157))))),MIN((VLOOKUP($D157,SALERYCODE,3,0)),(HS157+HT157))*(IF($D157=6,HV157,((MIN((VLOOKUP($D157,SALERYCODE,5,0)),HV157)))))))))/IF(AND($D157=2,'ראשי-פרטים כלליים וריכוז הוצאות'!$D$68&lt;&gt;4),1.2,1)</f>
        <v>0</v>
      </c>
      <c r="HY157" s="263"/>
      <c r="HZ157" s="264"/>
      <c r="IA157" s="265"/>
      <c r="IB157" s="266"/>
      <c r="IC157" s="267">
        <f t="shared" si="234"/>
        <v>0</v>
      </c>
      <c r="ID157" s="260">
        <f>+(IF(OR($B157=0,$C157=0,$D157=0,$DC$2&gt;$OE$1),0,IF(OR(HY157=0,IA157=0,IB157=0),0,MIN((VLOOKUP($D157,SALERYCODE,3,0))*(IF($D157=6,IB157,IA157))*((MIN((VLOOKUP($D157,SALERYCODE,5,0)),(IF($D157=6,IA157,IB157))))),MIN((VLOOKUP($D157,SALERYCODE,3,0)),(HY157+HZ157))*(IF($D157=6,IB157,((MIN((VLOOKUP($D157,SALERYCODE,5,0)),IB157)))))))))/IF(AND($D157=2,'ראשי-פרטים כלליים וריכוז הוצאות'!$D$68&lt;&gt;4),1.2,1)</f>
        <v>0</v>
      </c>
      <c r="IE157" s="263"/>
      <c r="IF157" s="264"/>
      <c r="IG157" s="265"/>
      <c r="IH157" s="266"/>
      <c r="II157" s="267">
        <f t="shared" si="235"/>
        <v>0</v>
      </c>
      <c r="IJ157" s="260">
        <f>+(IF(OR($B157=0,$C157=0,$D157=0,$DC$2&gt;$OE$1),0,IF(OR(IE157=0,IG157=0,IH157=0),0,MIN((VLOOKUP($D157,SALERYCODE,3,0))*(IF($D157=6,IH157,IG157))*((MIN((VLOOKUP($D157,SALERYCODE,5,0)),(IF($D157=6,IG157,IH157))))),MIN((VLOOKUP($D157,SALERYCODE,3,0)),(IE157+IF157))*(IF($D157=6,IH157,((MIN((VLOOKUP($D157,SALERYCODE,5,0)),IH157)))))))))/IF(AND($D157=2,'ראשי-פרטים כלליים וריכוז הוצאות'!$D$68&lt;&gt;4),1.2,1)</f>
        <v>0</v>
      </c>
      <c r="IK157" s="263"/>
      <c r="IL157" s="264"/>
      <c r="IM157" s="265"/>
      <c r="IN157" s="266"/>
      <c r="IO157" s="267">
        <f t="shared" si="236"/>
        <v>0</v>
      </c>
      <c r="IP157" s="260">
        <f>+(IF(OR($B157=0,$C157=0,$D157=0,$DC$2&gt;$OE$1),0,IF(OR(IK157=0,IM157=0,IN157=0),0,MIN((VLOOKUP($D157,SALERYCODE,3,0))*(IF($D157=6,IN157,IM157))*((MIN((VLOOKUP($D157,SALERYCODE,5,0)),(IF($D157=6,IM157,IN157))))),MIN((VLOOKUP($D157,SALERYCODE,3,0)),(IK157+IL157))*(IF($D157=6,IN157,((MIN((VLOOKUP($D157,SALERYCODE,5,0)),IN157)))))))))/IF(AND($D157=2,'ראשי-פרטים כלליים וריכוז הוצאות'!$D$68&lt;&gt;4),1.2,1)</f>
        <v>0</v>
      </c>
      <c r="IQ157" s="263"/>
      <c r="IR157" s="264"/>
      <c r="IS157" s="265"/>
      <c r="IT157" s="266"/>
      <c r="IU157" s="267">
        <f t="shared" si="237"/>
        <v>0</v>
      </c>
      <c r="IV157" s="260">
        <f>+(IF(OR($B157=0,$C157=0,$D157=0,$DC$2&gt;$OE$1),0,IF(OR(IQ157=0,IS157=0,IT157=0),0,MIN((VLOOKUP($D157,SALERYCODE,3,0))*(IF($D157=6,IT157,IS157))*((MIN((VLOOKUP($D157,SALERYCODE,5,0)),(IF($D157=6,IS157,IT157))))),MIN((VLOOKUP($D157,SALERYCODE,3,0)),(IQ157+IR157))*(IF($D157=6,IT157,((MIN((VLOOKUP($D157,SALERYCODE,5,0)),IT157)))))))))/IF(AND($D157=2,'ראשי-פרטים כלליים וריכוז הוצאות'!$D$68&lt;&gt;4),1.2,1)</f>
        <v>0</v>
      </c>
      <c r="IW157" s="263"/>
      <c r="IX157" s="264"/>
      <c r="IY157" s="265"/>
      <c r="IZ157" s="266"/>
      <c r="JA157" s="267">
        <f t="shared" si="238"/>
        <v>0</v>
      </c>
      <c r="JB157" s="260">
        <f>+(IF(OR($B157=0,$C157=0,$D157=0,$DC$2&gt;$OE$1),0,IF(OR(IW157=0,IY157=0,IZ157=0),0,MIN((VLOOKUP($D157,SALERYCODE,3,0))*(IF($D157=6,IZ157,IY157))*((MIN((VLOOKUP($D157,SALERYCODE,5,0)),(IF($D157=6,IY157,IZ157))))),MIN((VLOOKUP($D157,SALERYCODE,3,0)),(IW157+IX157))*(IF($D157=6,IZ157,((MIN((VLOOKUP($D157,SALERYCODE,5,0)),IZ157)))))))))/IF(AND($D157=2,'ראשי-פרטים כלליים וריכוז הוצאות'!$D$68&lt;&gt;4),1.2,1)</f>
        <v>0</v>
      </c>
      <c r="JC157" s="263"/>
      <c r="JD157" s="264"/>
      <c r="JE157" s="265"/>
      <c r="JF157" s="266"/>
      <c r="JG157" s="267">
        <f t="shared" si="239"/>
        <v>0</v>
      </c>
      <c r="JH157" s="260">
        <f>+(IF(OR($B157=0,$C157=0,$D157=0,$DC$2&gt;$OE$1),0,IF(OR(JC157=0,JE157=0,JF157=0),0,MIN((VLOOKUP($D157,SALERYCODE,3,0))*(IF($D157=6,JF157,JE157))*((MIN((VLOOKUP($D157,SALERYCODE,5,0)),(IF($D157=6,JE157,JF157))))),MIN((VLOOKUP($D157,SALERYCODE,3,0)),(JC157+JD157))*(IF($D157=6,JF157,((MIN((VLOOKUP($D157,SALERYCODE,5,0)),JF157)))))))))/IF(AND($D157=2,'ראשי-פרטים כלליים וריכוז הוצאות'!$D$68&lt;&gt;4),1.2,1)</f>
        <v>0</v>
      </c>
      <c r="JI157" s="263"/>
      <c r="JJ157" s="264"/>
      <c r="JK157" s="265"/>
      <c r="JL157" s="266"/>
      <c r="JM157" s="267">
        <f t="shared" si="240"/>
        <v>0</v>
      </c>
      <c r="JN157" s="260">
        <f>+(IF(OR($B157=0,$C157=0,$D157=0,$DC$2&gt;$OE$1),0,IF(OR(JI157=0,JK157=0,JL157=0),0,MIN((VLOOKUP($D157,SALERYCODE,3,0))*(IF($D157=6,JL157,JK157))*((MIN((VLOOKUP($D157,SALERYCODE,5,0)),(IF($D157=6,JK157,JL157))))),MIN((VLOOKUP($D157,SALERYCODE,3,0)),(JI157+JJ157))*(IF($D157=6,JL157,((MIN((VLOOKUP($D157,SALERYCODE,5,0)),JL157)))))))))/IF(AND($D157=2,'ראשי-פרטים כלליים וריכוז הוצאות'!$D$68&lt;&gt;4),1.2,1)</f>
        <v>0</v>
      </c>
      <c r="JO157" s="263"/>
      <c r="JP157" s="264"/>
      <c r="JQ157" s="265"/>
      <c r="JR157" s="266"/>
      <c r="JS157" s="267">
        <f t="shared" si="241"/>
        <v>0</v>
      </c>
      <c r="JT157" s="260">
        <f>+(IF(OR($B157=0,$C157=0,$D157=0,$DC$2&gt;$OE$1),0,IF(OR(JO157=0,JQ157=0,JR157=0),0,MIN((VLOOKUP($D157,SALERYCODE,3,0))*(IF($D157=6,JR157,JQ157))*((MIN((VLOOKUP($D157,SALERYCODE,5,0)),(IF($D157=6,JQ157,JR157))))),MIN((VLOOKUP($D157,SALERYCODE,3,0)),(JO157+JP157))*(IF($D157=6,JR157,((MIN((VLOOKUP($D157,SALERYCODE,5,0)),JR157)))))))))/IF(AND($D157=2,'ראשי-פרטים כלליים וריכוז הוצאות'!$D$68&lt;&gt;4),1.2,1)</f>
        <v>0</v>
      </c>
      <c r="JU157" s="263"/>
      <c r="JV157" s="264"/>
      <c r="JW157" s="265"/>
      <c r="JX157" s="266"/>
      <c r="JY157" s="267">
        <f t="shared" si="242"/>
        <v>0</v>
      </c>
      <c r="JZ157" s="260">
        <f>+(IF(OR($B157=0,$C157=0,$D157=0,$DC$2&gt;$OE$1),0,IF(OR(JU157=0,JW157=0,JX157=0),0,MIN((VLOOKUP($D157,SALERYCODE,3,0))*(IF($D157=6,JX157,JW157))*((MIN((VLOOKUP($D157,SALERYCODE,5,0)),(IF($D157=6,JW157,JX157))))),MIN((VLOOKUP($D157,SALERYCODE,3,0)),(JU157+JV157))*(IF($D157=6,JX157,((MIN((VLOOKUP($D157,SALERYCODE,5,0)),JX157)))))))))/IF(AND($D157=2,'ראשי-פרטים כלליים וריכוז הוצאות'!$D$68&lt;&gt;4),1.2,1)</f>
        <v>0</v>
      </c>
      <c r="KA157" s="263"/>
      <c r="KB157" s="264"/>
      <c r="KC157" s="265"/>
      <c r="KD157" s="266"/>
      <c r="KE157" s="267">
        <f t="shared" si="243"/>
        <v>0</v>
      </c>
      <c r="KF157" s="260">
        <f>+(IF(OR($B157=0,$C157=0,$D157=0,$DC$2&gt;$OE$1),0,IF(OR(KA157=0,KC157=0,KD157=0),0,MIN((VLOOKUP($D157,SALERYCODE,3,0))*(IF($D157=6,KD157,KC157))*((MIN((VLOOKUP($D157,SALERYCODE,5,0)),(IF($D157=6,KC157,KD157))))),MIN((VLOOKUP($D157,SALERYCODE,3,0)),(KA157+KB157))*(IF($D157=6,KD157,((MIN((VLOOKUP($D157,SALERYCODE,5,0)),KD157)))))))))/IF(AND($D157=2,'ראשי-פרטים כלליים וריכוז הוצאות'!$D$68&lt;&gt;4),1.2,1)</f>
        <v>0</v>
      </c>
      <c r="KG157" s="263"/>
      <c r="KH157" s="264"/>
      <c r="KI157" s="265"/>
      <c r="KJ157" s="266"/>
      <c r="KK157" s="267">
        <f t="shared" si="244"/>
        <v>0</v>
      </c>
      <c r="KL157" s="260">
        <f>+(IF(OR($B157=0,$C157=0,$D157=0,$DC$2&gt;$OE$1),0,IF(OR(KG157=0,KI157=0,KJ157=0),0,MIN((VLOOKUP($D157,SALERYCODE,3,0))*(IF($D157=6,KJ157,KI157))*((MIN((VLOOKUP($D157,SALERYCODE,5,0)),(IF($D157=6,KI157,KJ157))))),MIN((VLOOKUP($D157,SALERYCODE,3,0)),(KG157+KH157))*(IF($D157=6,KJ157,((MIN((VLOOKUP($D157,SALERYCODE,5,0)),KJ157)))))))))/IF(AND($D157=2,'ראשי-פרטים כלליים וריכוז הוצאות'!$D$68&lt;&gt;4),1.2,1)</f>
        <v>0</v>
      </c>
      <c r="KM157" s="263"/>
      <c r="KN157" s="264"/>
      <c r="KO157" s="265"/>
      <c r="KP157" s="266"/>
      <c r="KQ157" s="267">
        <f t="shared" si="245"/>
        <v>0</v>
      </c>
      <c r="KR157" s="260">
        <f>+(IF(OR($B157=0,$C157=0,$D157=0,$DC$2&gt;$OE$1),0,IF(OR(KM157=0,KO157=0,KP157=0),0,MIN((VLOOKUP($D157,SALERYCODE,3,0))*(IF($D157=6,KP157,KO157))*((MIN((VLOOKUP($D157,SALERYCODE,5,0)),(IF($D157=6,KO157,KP157))))),MIN((VLOOKUP($D157,SALERYCODE,3,0)),(KM157+KN157))*(IF($D157=6,KP157,((MIN((VLOOKUP($D157,SALERYCODE,5,0)),KP157)))))))))/IF(AND($D157=2,'ראשי-פרטים כלליים וריכוז הוצאות'!$D$68&lt;&gt;4),1.2,1)</f>
        <v>0</v>
      </c>
      <c r="KS157" s="263"/>
      <c r="KT157" s="264"/>
      <c r="KU157" s="265"/>
      <c r="KV157" s="266"/>
      <c r="KW157" s="267">
        <f t="shared" si="246"/>
        <v>0</v>
      </c>
      <c r="KX157" s="260">
        <f>+(IF(OR($B157=0,$C157=0,$D157=0,$DC$2&gt;$OE$1),0,IF(OR(KS157=0,KU157=0,KV157=0),0,MIN((VLOOKUP($D157,SALERYCODE,3,0))*(IF($D157=6,KV157,KU157))*((MIN((VLOOKUP($D157,SALERYCODE,5,0)),(IF($D157=6,KU157,KV157))))),MIN((VLOOKUP($D157,SALERYCODE,3,0)),(KS157+KT157))*(IF($D157=6,KV157,((MIN((VLOOKUP($D157,SALERYCODE,5,0)),KV157)))))))))/IF(AND($D157=2,'ראשי-פרטים כלליים וריכוז הוצאות'!$D$68&lt;&gt;4),1.2,1)</f>
        <v>0</v>
      </c>
      <c r="KY157" s="263"/>
      <c r="KZ157" s="264"/>
      <c r="LA157" s="265"/>
      <c r="LB157" s="266"/>
      <c r="LC157" s="267">
        <f t="shared" si="247"/>
        <v>0</v>
      </c>
      <c r="LD157" s="260">
        <f>+(IF(OR($B157=0,$C157=0,$D157=0,$DC$2&gt;$OE$1),0,IF(OR(KY157=0,LA157=0,LB157=0),0,MIN((VLOOKUP($D157,SALERYCODE,3,0))*(IF($D157=6,LB157,LA157))*((MIN((VLOOKUP($D157,SALERYCODE,5,0)),(IF($D157=6,LA157,LB157))))),MIN((VLOOKUP($D157,SALERYCODE,3,0)),(KY157+KZ157))*(IF($D157=6,LB157,((MIN((VLOOKUP($D157,SALERYCODE,5,0)),LB157)))))))))/IF(AND($D157=2,'ראשי-פרטים כלליים וריכוז הוצאות'!$D$68&lt;&gt;4),1.2,1)</f>
        <v>0</v>
      </c>
      <c r="LE157" s="263"/>
      <c r="LF157" s="264"/>
      <c r="LG157" s="265"/>
      <c r="LH157" s="266"/>
      <c r="LI157" s="267">
        <f t="shared" si="248"/>
        <v>0</v>
      </c>
      <c r="LJ157" s="260">
        <f>+(IF(OR($B157=0,$C157=0,$D157=0,$DC$2&gt;$OE$1),0,IF(OR(LE157=0,LG157=0,LH157=0),0,MIN((VLOOKUP($D157,SALERYCODE,3,0))*(IF($D157=6,LH157,LG157))*((MIN((VLOOKUP($D157,SALERYCODE,5,0)),(IF($D157=6,LG157,LH157))))),MIN((VLOOKUP($D157,SALERYCODE,3,0)),(LE157+LF157))*(IF($D157=6,LH157,((MIN((VLOOKUP($D157,SALERYCODE,5,0)),LH157)))))))))/IF(AND($D157=2,'ראשי-פרטים כלליים וריכוז הוצאות'!$D$68&lt;&gt;4),1.2,1)</f>
        <v>0</v>
      </c>
      <c r="LK157" s="263"/>
      <c r="LL157" s="264"/>
      <c r="LM157" s="265"/>
      <c r="LN157" s="266"/>
      <c r="LO157" s="267">
        <f t="shared" si="249"/>
        <v>0</v>
      </c>
      <c r="LP157" s="260">
        <f>+(IF(OR($B157=0,$C157=0,$D157=0,$DC$2&gt;$OE$1),0,IF(OR(LK157=0,LM157=0,LN157=0),0,MIN((VLOOKUP($D157,SALERYCODE,3,0))*(IF($D157=6,LN157,LM157))*((MIN((VLOOKUP($D157,SALERYCODE,5,0)),(IF($D157=6,LM157,LN157))))),MIN((VLOOKUP($D157,SALERYCODE,3,0)),(LK157+LL157))*(IF($D157=6,LN157,((MIN((VLOOKUP($D157,SALERYCODE,5,0)),LN157)))))))))/IF(AND($D157=2,'ראשי-פרטים כלליים וריכוז הוצאות'!$D$68&lt;&gt;4),1.2,1)</f>
        <v>0</v>
      </c>
      <c r="LQ157" s="263"/>
      <c r="LR157" s="264"/>
      <c r="LS157" s="265"/>
      <c r="LT157" s="266"/>
      <c r="LU157" s="267">
        <f t="shared" si="250"/>
        <v>0</v>
      </c>
      <c r="LV157" s="260">
        <f>+(IF(OR($B157=0,$C157=0,$D157=0,$DC$2&gt;$OE$1),0,IF(OR(LQ157=0,LS157=0,LT157=0),0,MIN((VLOOKUP($D157,SALERYCODE,3,0))*(IF($D157=6,LT157,LS157))*((MIN((VLOOKUP($D157,SALERYCODE,5,0)),(IF($D157=6,LS157,LT157))))),MIN((VLOOKUP($D157,SALERYCODE,3,0)),(LQ157+LR157))*(IF($D157=6,LT157,((MIN((VLOOKUP($D157,SALERYCODE,5,0)),LT157)))))))))/IF(AND($D157=2,'ראשי-פרטים כלליים וריכוז הוצאות'!$D$68&lt;&gt;4),1.2,1)</f>
        <v>0</v>
      </c>
      <c r="LW157" s="263"/>
      <c r="LX157" s="264"/>
      <c r="LY157" s="265"/>
      <c r="LZ157" s="266"/>
      <c r="MA157" s="267">
        <f t="shared" si="251"/>
        <v>0</v>
      </c>
      <c r="MB157" s="260">
        <f>+(IF(OR($B157=0,$C157=0,$D157=0,$DC$2&gt;$OE$1),0,IF(OR(LW157=0,LY157=0,LZ157=0),0,MIN((VLOOKUP($D157,SALERYCODE,3,0))*(IF($D157=6,LZ157,LY157))*((MIN((VLOOKUP($D157,SALERYCODE,5,0)),(IF($D157=6,LY157,LZ157))))),MIN((VLOOKUP($D157,SALERYCODE,3,0)),(LW157+LX157))*(IF($D157=6,LZ157,((MIN((VLOOKUP($D157,SALERYCODE,5,0)),LZ157)))))))))/IF(AND($D157=2,'ראשי-פרטים כלליים וריכוז הוצאות'!$D$68&lt;&gt;4),1.2,1)</f>
        <v>0</v>
      </c>
      <c r="MC157" s="263"/>
      <c r="MD157" s="264"/>
      <c r="ME157" s="265"/>
      <c r="MF157" s="266"/>
      <c r="MG157" s="267">
        <f t="shared" si="252"/>
        <v>0</v>
      </c>
      <c r="MH157" s="260">
        <f>+(IF(OR($B157=0,$C157=0,$D157=0,$DC$2&gt;$OE$1),0,IF(OR(MC157=0,ME157=0,MF157=0),0,MIN((VLOOKUP($D157,SALERYCODE,3,0))*(IF($D157=6,MF157,ME157))*((MIN((VLOOKUP($D157,SALERYCODE,5,0)),(IF($D157=6,ME157,MF157))))),MIN((VLOOKUP($D157,SALERYCODE,3,0)),(MC157+MD157))*(IF($D157=6,MF157,((MIN((VLOOKUP($D157,SALERYCODE,5,0)),MF157)))))))))/IF(AND($D157=2,'ראשי-פרטים כלליים וריכוז הוצאות'!$D$68&lt;&gt;4),1.2,1)</f>
        <v>0</v>
      </c>
      <c r="MI157" s="263"/>
      <c r="MJ157" s="264"/>
      <c r="MK157" s="265"/>
      <c r="ML157" s="266"/>
      <c r="MM157" s="267">
        <f t="shared" si="253"/>
        <v>0</v>
      </c>
      <c r="MN157" s="260">
        <f>+(IF(OR($B157=0,$C157=0,$D157=0,$DC$2&gt;$OE$1),0,IF(OR(MI157=0,MK157=0,ML157=0),0,MIN((VLOOKUP($D157,SALERYCODE,3,0))*(IF($D157=6,ML157,MK157))*((MIN((VLOOKUP($D157,SALERYCODE,5,0)),(IF($D157=6,MK157,ML157))))),MIN((VLOOKUP($D157,SALERYCODE,3,0)),(MI157+MJ157))*(IF($D157=6,ML157,((MIN((VLOOKUP($D157,SALERYCODE,5,0)),ML157)))))))))/IF(AND($D157=2,'ראשי-פרטים כלליים וריכוז הוצאות'!$D$68&lt;&gt;4),1.2,1)</f>
        <v>0</v>
      </c>
      <c r="MO157" s="263"/>
      <c r="MP157" s="264"/>
      <c r="MQ157" s="265"/>
      <c r="MR157" s="266"/>
      <c r="MS157" s="267">
        <f t="shared" si="254"/>
        <v>0</v>
      </c>
      <c r="MT157" s="260">
        <f>+(IF(OR($B157=0,$C157=0,$D157=0,$DC$2&gt;$OE$1),0,IF(OR(MO157=0,MQ157=0,MR157=0),0,MIN((VLOOKUP($D157,SALERYCODE,3,0))*(IF($D157=6,MR157,MQ157))*((MIN((VLOOKUP($D157,SALERYCODE,5,0)),(IF($D157=6,MQ157,MR157))))),MIN((VLOOKUP($D157,SALERYCODE,3,0)),(MO157+MP157))*(IF($D157=6,MR157,((MIN((VLOOKUP($D157,SALERYCODE,5,0)),MR157)))))))))/IF(AND($D157=2,'ראשי-פרטים כלליים וריכוז הוצאות'!$D$68&lt;&gt;4),1.2,1)</f>
        <v>0</v>
      </c>
      <c r="MU157" s="263"/>
      <c r="MV157" s="264"/>
      <c r="MW157" s="265"/>
      <c r="MX157" s="266"/>
      <c r="MY157" s="267">
        <f t="shared" si="255"/>
        <v>0</v>
      </c>
      <c r="MZ157" s="260">
        <f>+(IF(OR($B157=0,$C157=0,$D157=0,$DC$2&gt;$OE$1),0,IF(OR(MU157=0,MW157=0,MX157=0),0,MIN((VLOOKUP($D157,SALERYCODE,3,0))*(IF($D157=6,MX157,MW157))*((MIN((VLOOKUP($D157,SALERYCODE,5,0)),(IF($D157=6,MW157,MX157))))),MIN((VLOOKUP($D157,SALERYCODE,3,0)),(MU157+MV157))*(IF($D157=6,MX157,((MIN((VLOOKUP($D157,SALERYCODE,5,0)),MX157)))))))))/IF(AND($D157=2,'ראשי-פרטים כלליים וריכוז הוצאות'!$D$68&lt;&gt;4),1.2,1)</f>
        <v>0</v>
      </c>
      <c r="NA157" s="263"/>
      <c r="NB157" s="264"/>
      <c r="NC157" s="265"/>
      <c r="ND157" s="266"/>
      <c r="NE157" s="267">
        <f t="shared" si="256"/>
        <v>0</v>
      </c>
      <c r="NF157" s="260">
        <f>+(IF(OR($B157=0,$C157=0,$D157=0,$DC$2&gt;$OE$1),0,IF(OR(NA157=0,NC157=0,ND157=0),0,MIN((VLOOKUP($D157,SALERYCODE,3,0))*(IF($D157=6,ND157,NC157))*((MIN((VLOOKUP($D157,SALERYCODE,5,0)),(IF($D157=6,NC157,ND157))))),MIN((VLOOKUP($D157,SALERYCODE,3,0)),(NA157+NB157))*(IF($D157=6,ND157,((MIN((VLOOKUP($D157,SALERYCODE,5,0)),ND157)))))))))/IF(AND($D157=2,'ראשי-פרטים כלליים וריכוז הוצאות'!$D$68&lt;&gt;4),1.2,1)</f>
        <v>0</v>
      </c>
      <c r="NG157" s="263"/>
      <c r="NH157" s="264"/>
      <c r="NI157" s="265"/>
      <c r="NJ157" s="266"/>
      <c r="NK157" s="267">
        <f t="shared" si="257"/>
        <v>0</v>
      </c>
      <c r="NL157" s="260">
        <f>+(IF(OR($B157=0,$C157=0,$D157=0,$DC$2&gt;$OE$1),0,IF(OR(NG157=0,NI157=0,NJ157=0),0,MIN((VLOOKUP($D157,SALERYCODE,3,0))*(IF($D157=6,NJ157,NI157))*((MIN((VLOOKUP($D157,SALERYCODE,5,0)),(IF($D157=6,NI157,NJ157))))),MIN((VLOOKUP($D157,SALERYCODE,3,0)),(NG157+NH157))*(IF($D157=6,NJ157,((MIN((VLOOKUP($D157,SALERYCODE,5,0)),NJ157)))))))))/IF(AND($D157=2,'ראשי-פרטים כלליים וריכוז הוצאות'!$D$68&lt;&gt;4),1.2,1)</f>
        <v>0</v>
      </c>
      <c r="NM157" s="263"/>
      <c r="NN157" s="264"/>
      <c r="NO157" s="265"/>
      <c r="NP157" s="266"/>
      <c r="NQ157" s="267">
        <f t="shared" si="258"/>
        <v>0</v>
      </c>
      <c r="NR157" s="260">
        <f>+(IF(OR($B157=0,$C157=0,$D157=0,$DC$2&gt;$OE$1),0,IF(OR(NM157=0,NO157=0,NP157=0),0,MIN((VLOOKUP($D157,SALERYCODE,3,0))*(IF($D157=6,NP157,NO157))*((MIN((VLOOKUP($D157,SALERYCODE,5,0)),(IF($D157=6,NO157,NP157))))),MIN((VLOOKUP($D157,SALERYCODE,3,0)),(NM157+NN157))*(IF($D157=6,NP157,((MIN((VLOOKUP($D157,SALERYCODE,5,0)),NP157)))))))))/IF(AND($D157=2,'ראשי-פרטים כלליים וריכוז הוצאות'!$D$68&lt;&gt;4),1.2,1)</f>
        <v>0</v>
      </c>
      <c r="NS157" s="263"/>
      <c r="NT157" s="264"/>
      <c r="NU157" s="265"/>
      <c r="NV157" s="266"/>
      <c r="NW157" s="267">
        <f t="shared" si="259"/>
        <v>0</v>
      </c>
      <c r="NX157" s="260">
        <f>+(IF(OR($B157=0,$C157=0,$D157=0,$DC$2&gt;$OE$1),0,IF(OR(NS157=0,NU157=0,NV157=0),0,MIN((VLOOKUP($D157,SALERYCODE,3,0))*(IF($D157=6,NV157,NU157))*((MIN((VLOOKUP($D157,SALERYCODE,5,0)),(IF($D157=6,NU157,NV157))))),MIN((VLOOKUP($D157,SALERYCODE,3,0)),(NS157+NT157))*(IF($D157=6,NV157,((MIN((VLOOKUP($D157,SALERYCODE,5,0)),NV157)))))))))/IF(AND($D157=2,'ראשי-פרטים כלליים וריכוז הוצאות'!$D$68&lt;&gt;4),1.2,1)</f>
        <v>0</v>
      </c>
      <c r="NY157" s="263"/>
      <c r="NZ157" s="264"/>
      <c r="OA157" s="265"/>
      <c r="OB157" s="266"/>
      <c r="OC157" s="267">
        <f t="shared" si="260"/>
        <v>0</v>
      </c>
      <c r="OD157" s="260">
        <f>+(IF(OR($B157=0,$C157=0,$D157=0,$DC$2&gt;$OE$1),0,IF(OR(NY157=0,OA157=0,OB157=0),0,MIN((VLOOKUP($D157,SALERYCODE,3,0))*(IF($D157=6,OB157,OA157))*((MIN((VLOOKUP($D157,SALERYCODE,5,0)),(IF($D157=6,OA157,OB157))))),MIN((VLOOKUP($D157,SALERYCODE,3,0)),(NY157+NZ157))*(IF($D157=6,OB157,((MIN((VLOOKUP($D157,SALERYCODE,5,0)),OB157)))))))))/IF(AND($D157=2,'ראשי-פרטים כלליים וריכוז הוצאות'!$D$68&lt;&gt;4),1.2,1)</f>
        <v>0</v>
      </c>
      <c r="OE157" s="275">
        <f t="shared" si="266"/>
        <v>0</v>
      </c>
      <c r="OF157" s="283">
        <f t="shared" si="267"/>
        <v>9.9999999999999995E-7</v>
      </c>
      <c r="OG157" s="276">
        <f t="shared" si="268"/>
        <v>0</v>
      </c>
      <c r="OH157" s="275">
        <f t="shared" si="269"/>
        <v>0</v>
      </c>
      <c r="OI157" s="275">
        <v>0</v>
      </c>
      <c r="OJ157" s="258">
        <f t="shared" si="270"/>
        <v>0</v>
      </c>
      <c r="OK157" s="284"/>
      <c r="OL157" s="116">
        <f>MIN(OJ157+OK157*OF157*OE157/$OL$1/IF(AND($D157=2,'ראשי-פרטים כלליים וריכוז הוצאות'!$D$68&lt;&gt;4),1.2,1),IF($D157&gt;0,VLOOKUP($D157,SALERYCODE,3,0)*12*OG157,0))</f>
        <v>0</v>
      </c>
      <c r="OM157" s="95">
        <f t="shared" si="261"/>
        <v>0</v>
      </c>
      <c r="ON157" s="11">
        <f t="shared" si="262"/>
        <v>0</v>
      </c>
      <c r="OO157" s="11">
        <f t="shared" si="263"/>
        <v>0</v>
      </c>
      <c r="OP157" s="22">
        <f t="shared" si="264"/>
        <v>0</v>
      </c>
      <c r="OQ157" s="11">
        <f t="shared" si="265"/>
        <v>0</v>
      </c>
      <c r="OR157" s="11" t="e">
        <f>#REF!</f>
        <v>#REF!</v>
      </c>
      <c r="OS157" s="35" t="e">
        <f>#REF!-OP157</f>
        <v>#REF!</v>
      </c>
      <c r="OT157" s="35" t="e">
        <f>OS157-#REF!</f>
        <v>#REF!</v>
      </c>
      <c r="OU157" s="43" t="e">
        <f>IF(AND(OP157&gt;0,(OS157=#REF!-OP157)),"מועסק פחות מ-10% מזמנו במופ","")</f>
        <v>#REF!</v>
      </c>
    </row>
    <row r="158" spans="1:411" ht="24" hidden="1" customHeight="1" outlineLevel="1" x14ac:dyDescent="0.2">
      <c r="A158" s="282">
        <v>155</v>
      </c>
      <c r="B158" s="269"/>
      <c r="C158" s="270"/>
      <c r="D158" s="271"/>
      <c r="E158" s="263"/>
      <c r="F158" s="264"/>
      <c r="G158" s="265"/>
      <c r="H158" s="266"/>
      <c r="I158" s="267">
        <f t="shared" si="196"/>
        <v>0</v>
      </c>
      <c r="J158" s="260">
        <f>(IF(OR($B158=0,$C158=0,$D158=0,$E$2&gt;$OE$1),0,IF(OR($E158=0,$G158=0,$H158=0),0,MIN((VLOOKUP($D158,SALERYCODE,3,0))*(IF($D158=6,$H158,$G158))*((MIN((VLOOKUP($D158,SALERYCODE,5,0)),(IF($D158=6,$G158,$H158))))),MIN((VLOOKUP($D158,SALERYCODE,3,0)),($E158+$F158))*(IF($D158=6,$H158,((MIN((VLOOKUP($D158,SALERYCODE,5,0)),$H158)))))))))/IF(AND($D158=2,'ראשי-פרטים כלליים וריכוז הוצאות'!$D$68&lt;&gt;4),1.2,1)</f>
        <v>0</v>
      </c>
      <c r="K158" s="263"/>
      <c r="L158" s="264"/>
      <c r="M158" s="265"/>
      <c r="N158" s="266"/>
      <c r="O158" s="267">
        <f t="shared" si="197"/>
        <v>0</v>
      </c>
      <c r="P158" s="260">
        <f>+(IF(OR($B158=0,$C158=0,$D158=0,$K$2&gt;$OE$1),0,IF(OR($K158=0,$M158=0,$N158=0),0,MIN((VLOOKUP($D158,SALERYCODE,3,0))*(IF($D158=6,$N158,$M158))*((MIN((VLOOKUP($D158,SALERYCODE,5,0)),(IF($D158=6,$M158,$N158))))),MIN((VLOOKUP($D158,SALERYCODE,3,0)),($K158+$L158))*(IF($D158=6,$N158,((MIN((VLOOKUP($D158,SALERYCODE,5,0)),$N158)))))))))/IF(AND($D158=2,'ראשי-פרטים כלליים וריכוז הוצאות'!$D$68&lt;&gt;4),1.2,1)</f>
        <v>0</v>
      </c>
      <c r="Q158" s="263"/>
      <c r="R158" s="264"/>
      <c r="S158" s="265"/>
      <c r="T158" s="266"/>
      <c r="U158" s="267">
        <f t="shared" si="198"/>
        <v>0</v>
      </c>
      <c r="V158" s="260">
        <f>+(IF(OR($B158=0,$C158=0,$D158=0,$Q$2&gt;$OE$1),0,IF(OR(Q158=0,S158=0,T158=0),0,MIN((VLOOKUP($D158,SALERYCODE,3,0))*(IF($D158=6,T158,S158))*((MIN((VLOOKUP($D158,SALERYCODE,5,0)),(IF($D158=6,S158,T158))))),MIN((VLOOKUP($D158,SALERYCODE,3,0)),(Q158+R158))*(IF($D158=6,T158,((MIN((VLOOKUP($D158,SALERYCODE,5,0)),T158)))))))))/IF(AND($D158=2,'ראשי-פרטים כלליים וריכוז הוצאות'!$D$68&lt;&gt;4),1.2,1)</f>
        <v>0</v>
      </c>
      <c r="W158" s="263"/>
      <c r="X158" s="264"/>
      <c r="Y158" s="265"/>
      <c r="Z158" s="266"/>
      <c r="AA158" s="267">
        <f t="shared" si="199"/>
        <v>0</v>
      </c>
      <c r="AB158" s="260">
        <f>+(IF(OR($B158=0,$C158=0,$D158=0,$W$2&gt;$OE$1),0,IF(OR(W158=0,Y158=0,Z158=0),0,MIN((VLOOKUP($D158,SALERYCODE,3,0))*(IF($D158=6,Z158,Y158))*((MIN((VLOOKUP($D158,SALERYCODE,5,0)),(IF($D158=6,Y158,Z158))))),MIN((VLOOKUP($D158,SALERYCODE,3,0)),(W158+X158))*(IF($D158=6,Z158,((MIN((VLOOKUP($D158,SALERYCODE,5,0)),Z158)))))))))/IF(AND($D158=2,'ראשי-פרטים כלליים וריכוז הוצאות'!$D$68&lt;&gt;4),1.2,1)</f>
        <v>0</v>
      </c>
      <c r="AC158" s="263"/>
      <c r="AD158" s="264"/>
      <c r="AE158" s="265"/>
      <c r="AF158" s="266"/>
      <c r="AG158" s="267">
        <f t="shared" si="200"/>
        <v>0</v>
      </c>
      <c r="AH158" s="260">
        <f>+(IF(OR($B158=0,$C158=0,$D158=0,$AC$2&gt;$OE$1),0,IF(OR(AC158=0,AE158=0,AF158=0),0,MIN((VLOOKUP($D158,SALERYCODE,3,0))*(IF($D158=6,AF158,AE158))*((MIN((VLOOKUP($D158,SALERYCODE,5,0)),(IF($D158=6,AE158,AF158))))),MIN((VLOOKUP($D158,SALERYCODE,3,0)),(AC158+AD158))*(IF($D158=6,AF158,((MIN((VLOOKUP($D158,SALERYCODE,5,0)),AF158)))))))))/IF(AND($D158=2,'ראשי-פרטים כלליים וריכוז הוצאות'!$D$68&lt;&gt;4),1.2,1)</f>
        <v>0</v>
      </c>
      <c r="AI158" s="263"/>
      <c r="AJ158" s="264"/>
      <c r="AK158" s="265"/>
      <c r="AL158" s="266"/>
      <c r="AM158" s="267">
        <f t="shared" si="201"/>
        <v>0</v>
      </c>
      <c r="AN158" s="260">
        <f>+(IF(OR($B158=0,$C158=0,$D158=0,$AI$2&gt;$OE$1),0,IF(OR(AI158=0,AK158=0,AL158=0),0,MIN((VLOOKUP($D158,SALERYCODE,3,0))*(IF($D158=6,AL158,AK158))*((MIN((VLOOKUP($D158,SALERYCODE,5,0)),(IF($D158=6,AK158,AL158))))),MIN((VLOOKUP($D158,SALERYCODE,3,0)),(AI158+AJ158))*(IF($D158=6,AL158,((MIN((VLOOKUP($D158,SALERYCODE,5,0)),AL158)))))))))/IF(AND($D158=2,'ראשי-פרטים כלליים וריכוז הוצאות'!$D$68&lt;&gt;4),1.2,1)</f>
        <v>0</v>
      </c>
      <c r="AO158" s="263"/>
      <c r="AP158" s="264"/>
      <c r="AQ158" s="265"/>
      <c r="AR158" s="266"/>
      <c r="AS158" s="267">
        <f t="shared" si="202"/>
        <v>0</v>
      </c>
      <c r="AT158" s="260">
        <f>+(IF(OR($B158=0,$C158=0,$D158=0,$AO$2&gt;$OE$1),0,IF(OR(AO158=0,AQ158=0,AR158=0),0,MIN((VLOOKUP($D158,SALERYCODE,3,0))*(IF($D158=6,AR158,AQ158))*((MIN((VLOOKUP($D158,SALERYCODE,5,0)),(IF($D158=6,AQ158,AR158))))),MIN((VLOOKUP($D158,SALERYCODE,3,0)),(AO158+AP158))*(IF($D158=6,AR158,((MIN((VLOOKUP($D158,SALERYCODE,5,0)),AR158)))))))))/IF(AND($D158=2,'ראשי-פרטים כלליים וריכוז הוצאות'!$D$68&lt;&gt;4),1.2,1)</f>
        <v>0</v>
      </c>
      <c r="AU158" s="263"/>
      <c r="AV158" s="264"/>
      <c r="AW158" s="265"/>
      <c r="AX158" s="266"/>
      <c r="AY158" s="267">
        <f t="shared" si="203"/>
        <v>0</v>
      </c>
      <c r="AZ158" s="260">
        <f>+(IF(OR($B158=0,$C158=0,$D158=0,$AU$2&gt;$OE$1),0,IF(OR(AU158=0,AW158=0,AX158=0),0,MIN((VLOOKUP($D158,SALERYCODE,3,0))*(IF($D158=6,AX158,AW158))*((MIN((VLOOKUP($D158,SALERYCODE,5,0)),(IF($D158=6,AW158,AX158))))),MIN((VLOOKUP($D158,SALERYCODE,3,0)),(AU158+AV158))*(IF($D158=6,AX158,((MIN((VLOOKUP($D158,SALERYCODE,5,0)),AX158)))))))))/IF(AND($D158=2,'ראשי-פרטים כלליים וריכוז הוצאות'!$D$68&lt;&gt;4),1.2,1)</f>
        <v>0</v>
      </c>
      <c r="BA158" s="263"/>
      <c r="BB158" s="264"/>
      <c r="BC158" s="265"/>
      <c r="BD158" s="266"/>
      <c r="BE158" s="267">
        <f t="shared" si="204"/>
        <v>0</v>
      </c>
      <c r="BF158" s="260">
        <f>+(IF(OR($B158=0,$C158=0,$D158=0,$BA$2&gt;$OE$1),0,IF(OR(BA158=0,BC158=0,BD158=0),0,MIN((VLOOKUP($D158,SALERYCODE,3,0))*(IF($D158=6,BD158,BC158))*((MIN((VLOOKUP($D158,SALERYCODE,5,0)),(IF($D158=6,BC158,BD158))))),MIN((VLOOKUP($D158,SALERYCODE,3,0)),(BA158+BB158))*(IF($D158=6,BD158,((MIN((VLOOKUP($D158,SALERYCODE,5,0)),BD158)))))))))/IF(AND($D158=2,'ראשי-פרטים כלליים וריכוז הוצאות'!$D$68&lt;&gt;4),1.2,1)</f>
        <v>0</v>
      </c>
      <c r="BG158" s="263"/>
      <c r="BH158" s="264"/>
      <c r="BI158" s="265"/>
      <c r="BJ158" s="266"/>
      <c r="BK158" s="267">
        <f t="shared" si="205"/>
        <v>0</v>
      </c>
      <c r="BL158" s="260">
        <f>+(IF(OR($B158=0,$C158=0,$D158=0,$BG$2&gt;$OE$1),0,IF(OR(BG158=0,BI158=0,BJ158=0),0,MIN((VLOOKUP($D158,SALERYCODE,3,0))*(IF($D158=6,BJ158,BI158))*((MIN((VLOOKUP($D158,SALERYCODE,5,0)),(IF($D158=6,BI158,BJ158))))),MIN((VLOOKUP($D158,SALERYCODE,3,0)),(BG158+BH158))*(IF($D158=6,BJ158,((MIN((VLOOKUP($D158,SALERYCODE,5,0)),BJ158)))))))))/IF(AND($D158=2,'ראשי-פרטים כלליים וריכוז הוצאות'!$D$68&lt;&gt;4),1.2,1)</f>
        <v>0</v>
      </c>
      <c r="BM158" s="263"/>
      <c r="BN158" s="264"/>
      <c r="BO158" s="265"/>
      <c r="BP158" s="266"/>
      <c r="BQ158" s="267">
        <f t="shared" si="206"/>
        <v>0</v>
      </c>
      <c r="BR158" s="260">
        <f>+(IF(OR($B158=0,$C158=0,$D158=0,$BM$2&gt;$OE$1),0,IF(OR(BM158=0,BO158=0,BP158=0),0,MIN((VLOOKUP($D158,SALERYCODE,3,0))*(IF($D158=6,BP158,BO158))*((MIN((VLOOKUP($D158,SALERYCODE,5,0)),(IF($D158=6,BO158,BP158))))),MIN((VLOOKUP($D158,SALERYCODE,3,0)),(BM158+BN158))*(IF($D158=6,BP158,((MIN((VLOOKUP($D158,SALERYCODE,5,0)),BP158)))))))))/IF(AND($D158=2,'ראשי-פרטים כלליים וריכוז הוצאות'!$D$68&lt;&gt;4),1.2,1)</f>
        <v>0</v>
      </c>
      <c r="BS158" s="263"/>
      <c r="BT158" s="264"/>
      <c r="BU158" s="265"/>
      <c r="BV158" s="266"/>
      <c r="BW158" s="267">
        <f t="shared" si="207"/>
        <v>0</v>
      </c>
      <c r="BX158" s="260">
        <f>+(IF(OR($B158=0,$C158=0,$D158=0,$BS$2&gt;$OE$1),0,IF(OR(BS158=0,BU158=0,BV158=0),0,MIN((VLOOKUP($D158,SALERYCODE,3,0))*(IF($D158=6,BV158,BU158))*((MIN((VLOOKUP($D158,SALERYCODE,5,0)),(IF($D158=6,BU158,BV158))))),MIN((VLOOKUP($D158,SALERYCODE,3,0)),(BS158+BT158))*(IF($D158=6,BV158,((MIN((VLOOKUP($D158,SALERYCODE,5,0)),BV158)))))))))/IF(AND($D158=2,'ראשי-פרטים כלליים וריכוז הוצאות'!$D$68&lt;&gt;4),1.2,1)</f>
        <v>0</v>
      </c>
      <c r="BY158" s="263"/>
      <c r="BZ158" s="264"/>
      <c r="CA158" s="265"/>
      <c r="CB158" s="266"/>
      <c r="CC158" s="267">
        <f t="shared" si="208"/>
        <v>0</v>
      </c>
      <c r="CD158" s="260">
        <f>+(IF(OR($B158=0,$C158=0,$D158=0,$BY$2&gt;$OE$1),0,IF(OR(BY158=0,CA158=0,CB158=0),0,MIN((VLOOKUP($D158,SALERYCODE,3,0))*(IF($D158=6,CB158,CA158))*((MIN((VLOOKUP($D158,SALERYCODE,5,0)),(IF($D158=6,CA158,CB158))))),MIN((VLOOKUP($D158,SALERYCODE,3,0)),(BY158+BZ158))*(IF($D158=6,CB158,((MIN((VLOOKUP($D158,SALERYCODE,5,0)),CB158)))))))))/IF(AND($D158=2,'ראשי-פרטים כלליים וריכוז הוצאות'!$D$68&lt;&gt;4),1.2,1)</f>
        <v>0</v>
      </c>
      <c r="CE158" s="263"/>
      <c r="CF158" s="264"/>
      <c r="CG158" s="265"/>
      <c r="CH158" s="266"/>
      <c r="CI158" s="267">
        <f t="shared" si="209"/>
        <v>0</v>
      </c>
      <c r="CJ158" s="260">
        <f>+(IF(OR($B158=0,$C158=0,$D158=0,$CE$2&gt;$OE$1),0,IF(OR(CE158=0,CG158=0,CH158=0),0,MIN((VLOOKUP($D158,SALERYCODE,3,0))*(IF($D158=6,CH158,CG158))*((MIN((VLOOKUP($D158,SALERYCODE,5,0)),(IF($D158=6,CG158,CH158))))),MIN((VLOOKUP($D158,SALERYCODE,3,0)),(CE158+CF158))*(IF($D158=6,CH158,((MIN((VLOOKUP($D158,SALERYCODE,5,0)),CH158)))))))))/IF(AND($D158=2,'ראשי-פרטים כלליים וריכוז הוצאות'!$D$68&lt;&gt;4),1.2,1)</f>
        <v>0</v>
      </c>
      <c r="CK158" s="263"/>
      <c r="CL158" s="264"/>
      <c r="CM158" s="265"/>
      <c r="CN158" s="266"/>
      <c r="CO158" s="267">
        <f t="shared" si="210"/>
        <v>0</v>
      </c>
      <c r="CP158" s="260">
        <f>+(IF(OR($B158=0,$C158=0,$D158=0,$CK$2&gt;$OE$1),0,IF(OR(CK158=0,CM158=0,CN158=0),0,MIN((VLOOKUP($D158,SALERYCODE,3,0))*(IF($D158=6,CN158,CM158))*((MIN((VLOOKUP($D158,SALERYCODE,5,0)),(IF($D158=6,CM158,CN158))))),MIN((VLOOKUP($D158,SALERYCODE,3,0)),(CK158+CL158))*(IF($D158=6,CN158,((MIN((VLOOKUP($D158,SALERYCODE,5,0)),CN158)))))))))/IF(AND($D158=2,'ראשי-פרטים כלליים וריכוז הוצאות'!$D$68&lt;&gt;4),1.2,1)</f>
        <v>0</v>
      </c>
      <c r="CQ158" s="263"/>
      <c r="CR158" s="264"/>
      <c r="CS158" s="265"/>
      <c r="CT158" s="266"/>
      <c r="CU158" s="267">
        <f t="shared" si="211"/>
        <v>0</v>
      </c>
      <c r="CV158" s="260">
        <f>+(IF(OR($B158=0,$C158=0,$D158=0,$CQ$2&gt;$OE$1),0,IF(OR(CQ158=0,CS158=0,CT158=0),0,MIN((VLOOKUP($D158,SALERYCODE,3,0))*(IF($D158=6,CT158,CS158))*((MIN((VLOOKUP($D158,SALERYCODE,5,0)),(IF($D158=6,CS158,CT158))))),MIN((VLOOKUP($D158,SALERYCODE,3,0)),(CQ158+CR158))*(IF($D158=6,CT158,((MIN((VLOOKUP($D158,SALERYCODE,5,0)),CT158)))))))))/IF(AND($D158=2,'ראשי-פרטים כלליים וריכוז הוצאות'!$D$68&lt;&gt;4),1.2,1)</f>
        <v>0</v>
      </c>
      <c r="CW158" s="263"/>
      <c r="CX158" s="264"/>
      <c r="CY158" s="265"/>
      <c r="CZ158" s="266"/>
      <c r="DA158" s="267">
        <f t="shared" si="212"/>
        <v>0</v>
      </c>
      <c r="DB158" s="260">
        <f>+(IF(OR($B158=0,$C158=0,$D158=0,$CW$2&gt;$OE$1),0,IF(OR(CW158=0,CY158=0,CZ158=0),0,MIN((VLOOKUP($D158,SALERYCODE,3,0))*(IF($D158=6,CZ158,CY158))*((MIN((VLOOKUP($D158,SALERYCODE,5,0)),(IF($D158=6,CY158,CZ158))))),MIN((VLOOKUP($D158,SALERYCODE,3,0)),(CW158+CX158))*(IF($D158=6,CZ158,((MIN((VLOOKUP($D158,SALERYCODE,5,0)),CZ158)))))))))/IF(AND($D158=2,'ראשי-פרטים כלליים וריכוז הוצאות'!$D$68&lt;&gt;4),1.2,1)</f>
        <v>0</v>
      </c>
      <c r="DC158" s="263"/>
      <c r="DD158" s="264"/>
      <c r="DE158" s="265"/>
      <c r="DF158" s="266"/>
      <c r="DG158" s="267">
        <f t="shared" si="213"/>
        <v>0</v>
      </c>
      <c r="DH158" s="260">
        <f>+(IF(OR($B158=0,$C158=0,$D158=0,$DC$2&gt;$OE$1),0,IF(OR(DC158=0,DE158=0,DF158=0),0,MIN((VLOOKUP($D158,SALERYCODE,3,0))*(IF($D158=6,DF158,DE158))*((MIN((VLOOKUP($D158,SALERYCODE,5,0)),(IF($D158=6,DE158,DF158))))),MIN((VLOOKUP($D158,SALERYCODE,3,0)),(DC158+DD158))*(IF($D158=6,DF158,((MIN((VLOOKUP($D158,SALERYCODE,5,0)),DF158)))))))))/IF(AND($D158=2,'ראשי-פרטים כלליים וריכוז הוצאות'!$D$68&lt;&gt;4),1.2,1)</f>
        <v>0</v>
      </c>
      <c r="DI158" s="263"/>
      <c r="DJ158" s="264"/>
      <c r="DK158" s="265"/>
      <c r="DL158" s="266"/>
      <c r="DM158" s="267">
        <f t="shared" si="214"/>
        <v>0</v>
      </c>
      <c r="DN158" s="260">
        <f>+(IF(OR($B158=0,$C158=0,$D158=0,$DC$2&gt;$OE$1),0,IF(OR(DI158=0,DK158=0,DL158=0),0,MIN((VLOOKUP($D158,SALERYCODE,3,0))*(IF($D158=6,DL158,DK158))*((MIN((VLOOKUP($D158,SALERYCODE,5,0)),(IF($D158=6,DK158,DL158))))),MIN((VLOOKUP($D158,SALERYCODE,3,0)),(DI158+DJ158))*(IF($D158=6,DL158,((MIN((VLOOKUP($D158,SALERYCODE,5,0)),DL158)))))))))/IF(AND($D158=2,'ראשי-פרטים כלליים וריכוז הוצאות'!$D$68&lt;&gt;4),1.2,1)</f>
        <v>0</v>
      </c>
      <c r="DO158" s="263"/>
      <c r="DP158" s="264"/>
      <c r="DQ158" s="265"/>
      <c r="DR158" s="266"/>
      <c r="DS158" s="267">
        <f t="shared" si="215"/>
        <v>0</v>
      </c>
      <c r="DT158" s="260">
        <f>+(IF(OR($B158=0,$C158=0,$D158=0,$DC$2&gt;$OE$1),0,IF(OR(DO158=0,DQ158=0,DR158=0),0,MIN((VLOOKUP($D158,SALERYCODE,3,0))*(IF($D158=6,DR158,DQ158))*((MIN((VLOOKUP($D158,SALERYCODE,5,0)),(IF($D158=6,DQ158,DR158))))),MIN((VLOOKUP($D158,SALERYCODE,3,0)),(DO158+DP158))*(IF($D158=6,DR158,((MIN((VLOOKUP($D158,SALERYCODE,5,0)),DR158)))))))))/IF(AND($D158=2,'ראשי-פרטים כלליים וריכוז הוצאות'!$D$68&lt;&gt;4),1.2,1)</f>
        <v>0</v>
      </c>
      <c r="DU158" s="263"/>
      <c r="DV158" s="264"/>
      <c r="DW158" s="265"/>
      <c r="DX158" s="266"/>
      <c r="DY158" s="267">
        <f t="shared" si="216"/>
        <v>0</v>
      </c>
      <c r="DZ158" s="260">
        <f>+(IF(OR($B158=0,$C158=0,$D158=0,$DC$2&gt;$OE$1),0,IF(OR(DU158=0,DW158=0,DX158=0),0,MIN((VLOOKUP($D158,SALERYCODE,3,0))*(IF($D158=6,DX158,DW158))*((MIN((VLOOKUP($D158,SALERYCODE,5,0)),(IF($D158=6,DW158,DX158))))),MIN((VLOOKUP($D158,SALERYCODE,3,0)),(DU158+DV158))*(IF($D158=6,DX158,((MIN((VLOOKUP($D158,SALERYCODE,5,0)),DX158)))))))))/IF(AND($D158=2,'ראשי-פרטים כלליים וריכוז הוצאות'!$D$68&lt;&gt;4),1.2,1)</f>
        <v>0</v>
      </c>
      <c r="EA158" s="263"/>
      <c r="EB158" s="264"/>
      <c r="EC158" s="265"/>
      <c r="ED158" s="266"/>
      <c r="EE158" s="267">
        <f t="shared" si="217"/>
        <v>0</v>
      </c>
      <c r="EF158" s="260">
        <f>+(IF(OR($B158=0,$C158=0,$D158=0,$DC$2&gt;$OE$1),0,IF(OR(EA158=0,EC158=0,ED158=0),0,MIN((VLOOKUP($D158,SALERYCODE,3,0))*(IF($D158=6,ED158,EC158))*((MIN((VLOOKUP($D158,SALERYCODE,5,0)),(IF($D158=6,EC158,ED158))))),MIN((VLOOKUP($D158,SALERYCODE,3,0)),(EA158+EB158))*(IF($D158=6,ED158,((MIN((VLOOKUP($D158,SALERYCODE,5,0)),ED158)))))))))/IF(AND($D158=2,'ראשי-פרטים כלליים וריכוז הוצאות'!$D$68&lt;&gt;4),1.2,1)</f>
        <v>0</v>
      </c>
      <c r="EG158" s="263"/>
      <c r="EH158" s="264"/>
      <c r="EI158" s="265"/>
      <c r="EJ158" s="266"/>
      <c r="EK158" s="267">
        <f t="shared" si="218"/>
        <v>0</v>
      </c>
      <c r="EL158" s="260">
        <f>+(IF(OR($B158=0,$C158=0,$D158=0,$DC$2&gt;$OE$1),0,IF(OR(EG158=0,EI158=0,EJ158=0),0,MIN((VLOOKUP($D158,SALERYCODE,3,0))*(IF($D158=6,EJ158,EI158))*((MIN((VLOOKUP($D158,SALERYCODE,5,0)),(IF($D158=6,EI158,EJ158))))),MIN((VLOOKUP($D158,SALERYCODE,3,0)),(EG158+EH158))*(IF($D158=6,EJ158,((MIN((VLOOKUP($D158,SALERYCODE,5,0)),EJ158)))))))))/IF(AND($D158=2,'ראשי-פרטים כלליים וריכוז הוצאות'!$D$68&lt;&gt;4),1.2,1)</f>
        <v>0</v>
      </c>
      <c r="EM158" s="263"/>
      <c r="EN158" s="264"/>
      <c r="EO158" s="265"/>
      <c r="EP158" s="266"/>
      <c r="EQ158" s="267">
        <f t="shared" si="219"/>
        <v>0</v>
      </c>
      <c r="ER158" s="260">
        <f>+(IF(OR($B158=0,$C158=0,$D158=0,$DC$2&gt;$OE$1),0,IF(OR(EM158=0,EO158=0,EP158=0),0,MIN((VLOOKUP($D158,SALERYCODE,3,0))*(IF($D158=6,EP158,EO158))*((MIN((VLOOKUP($D158,SALERYCODE,5,0)),(IF($D158=6,EO158,EP158))))),MIN((VLOOKUP($D158,SALERYCODE,3,0)),(EM158+EN158))*(IF($D158=6,EP158,((MIN((VLOOKUP($D158,SALERYCODE,5,0)),EP158)))))))))/IF(AND($D158=2,'ראשי-פרטים כלליים וריכוז הוצאות'!$D$68&lt;&gt;4),1.2,1)</f>
        <v>0</v>
      </c>
      <c r="ES158" s="263"/>
      <c r="ET158" s="264"/>
      <c r="EU158" s="265"/>
      <c r="EV158" s="266"/>
      <c r="EW158" s="267">
        <f t="shared" si="220"/>
        <v>0</v>
      </c>
      <c r="EX158" s="260">
        <f>+(IF(OR($B158=0,$C158=0,$D158=0,$DC$2&gt;$OE$1),0,IF(OR(ES158=0,EU158=0,EV158=0),0,MIN((VLOOKUP($D158,SALERYCODE,3,0))*(IF($D158=6,EV158,EU158))*((MIN((VLOOKUP($D158,SALERYCODE,5,0)),(IF($D158=6,EU158,EV158))))),MIN((VLOOKUP($D158,SALERYCODE,3,0)),(ES158+ET158))*(IF($D158=6,EV158,((MIN((VLOOKUP($D158,SALERYCODE,5,0)),EV158)))))))))/IF(AND($D158=2,'ראשי-פרטים כלליים וריכוז הוצאות'!$D$68&lt;&gt;4),1.2,1)</f>
        <v>0</v>
      </c>
      <c r="EY158" s="263"/>
      <c r="EZ158" s="264"/>
      <c r="FA158" s="265"/>
      <c r="FB158" s="266"/>
      <c r="FC158" s="267">
        <f t="shared" si="221"/>
        <v>0</v>
      </c>
      <c r="FD158" s="260">
        <f>+(IF(OR($B158=0,$C158=0,$D158=0,$DC$2&gt;$OE$1),0,IF(OR(EY158=0,FA158=0,FB158=0),0,MIN((VLOOKUP($D158,SALERYCODE,3,0))*(IF($D158=6,FB158,FA158))*((MIN((VLOOKUP($D158,SALERYCODE,5,0)),(IF($D158=6,FA158,FB158))))),MIN((VLOOKUP($D158,SALERYCODE,3,0)),(EY158+EZ158))*(IF($D158=6,FB158,((MIN((VLOOKUP($D158,SALERYCODE,5,0)),FB158)))))))))/IF(AND($D158=2,'ראשי-פרטים כלליים וריכוז הוצאות'!$D$68&lt;&gt;4),1.2,1)</f>
        <v>0</v>
      </c>
      <c r="FE158" s="263"/>
      <c r="FF158" s="264"/>
      <c r="FG158" s="265"/>
      <c r="FH158" s="266"/>
      <c r="FI158" s="267">
        <f t="shared" si="222"/>
        <v>0</v>
      </c>
      <c r="FJ158" s="260">
        <f>+(IF(OR($B158=0,$C158=0,$D158=0,$DC$2&gt;$OE$1),0,IF(OR(FE158=0,FG158=0,FH158=0),0,MIN((VLOOKUP($D158,SALERYCODE,3,0))*(IF($D158=6,FH158,FG158))*((MIN((VLOOKUP($D158,SALERYCODE,5,0)),(IF($D158=6,FG158,FH158))))),MIN((VLOOKUP($D158,SALERYCODE,3,0)),(FE158+FF158))*(IF($D158=6,FH158,((MIN((VLOOKUP($D158,SALERYCODE,5,0)),FH158)))))))))/IF(AND($D158=2,'ראשי-פרטים כלליים וריכוז הוצאות'!$D$68&lt;&gt;4),1.2,1)</f>
        <v>0</v>
      </c>
      <c r="FK158" s="263"/>
      <c r="FL158" s="264"/>
      <c r="FM158" s="265"/>
      <c r="FN158" s="266"/>
      <c r="FO158" s="267">
        <f t="shared" si="223"/>
        <v>0</v>
      </c>
      <c r="FP158" s="260">
        <f>+(IF(OR($B158=0,$C158=0,$D158=0,$DC$2&gt;$OE$1),0,IF(OR(FK158=0,FM158=0,FN158=0),0,MIN((VLOOKUP($D158,SALERYCODE,3,0))*(IF($D158=6,FN158,FM158))*((MIN((VLOOKUP($D158,SALERYCODE,5,0)),(IF($D158=6,FM158,FN158))))),MIN((VLOOKUP($D158,SALERYCODE,3,0)),(FK158+FL158))*(IF($D158=6,FN158,((MIN((VLOOKUP($D158,SALERYCODE,5,0)),FN158)))))))))/IF(AND($D158=2,'ראשי-פרטים כלליים וריכוז הוצאות'!$D$68&lt;&gt;4),1.2,1)</f>
        <v>0</v>
      </c>
      <c r="FQ158" s="263"/>
      <c r="FR158" s="264"/>
      <c r="FS158" s="265"/>
      <c r="FT158" s="266"/>
      <c r="FU158" s="267">
        <f t="shared" si="224"/>
        <v>0</v>
      </c>
      <c r="FV158" s="260">
        <f>+(IF(OR($B158=0,$C158=0,$D158=0,$DC$2&gt;$OE$1),0,IF(OR(FQ158=0,FS158=0,FT158=0),0,MIN((VLOOKUP($D158,SALERYCODE,3,0))*(IF($D158=6,FT158,FS158))*((MIN((VLOOKUP($D158,SALERYCODE,5,0)),(IF($D158=6,FS158,FT158))))),MIN((VLOOKUP($D158,SALERYCODE,3,0)),(FQ158+FR158))*(IF($D158=6,FT158,((MIN((VLOOKUP($D158,SALERYCODE,5,0)),FT158)))))))))/IF(AND($D158=2,'ראשי-פרטים כלליים וריכוז הוצאות'!$D$68&lt;&gt;4),1.2,1)</f>
        <v>0</v>
      </c>
      <c r="FW158" s="263"/>
      <c r="FX158" s="264"/>
      <c r="FY158" s="265"/>
      <c r="FZ158" s="266"/>
      <c r="GA158" s="267">
        <f t="shared" si="225"/>
        <v>0</v>
      </c>
      <c r="GB158" s="260">
        <f>+(IF(OR($B158=0,$C158=0,$D158=0,$DC$2&gt;$OE$1),0,IF(OR(FW158=0,FY158=0,FZ158=0),0,MIN((VLOOKUP($D158,SALERYCODE,3,0))*(IF($D158=6,FZ158,FY158))*((MIN((VLOOKUP($D158,SALERYCODE,5,0)),(IF($D158=6,FY158,FZ158))))),MIN((VLOOKUP($D158,SALERYCODE,3,0)),(FW158+FX158))*(IF($D158=6,FZ158,((MIN((VLOOKUP($D158,SALERYCODE,5,0)),FZ158)))))))))/IF(AND($D158=2,'ראשי-פרטים כלליים וריכוז הוצאות'!$D$68&lt;&gt;4),1.2,1)</f>
        <v>0</v>
      </c>
      <c r="GC158" s="263"/>
      <c r="GD158" s="264"/>
      <c r="GE158" s="265"/>
      <c r="GF158" s="266"/>
      <c r="GG158" s="267">
        <f t="shared" si="226"/>
        <v>0</v>
      </c>
      <c r="GH158" s="260">
        <f>+(IF(OR($B158=0,$C158=0,$D158=0,$DC$2&gt;$OE$1),0,IF(OR(GC158=0,GE158=0,GF158=0),0,MIN((VLOOKUP($D158,SALERYCODE,3,0))*(IF($D158=6,GF158,GE158))*((MIN((VLOOKUP($D158,SALERYCODE,5,0)),(IF($D158=6,GE158,GF158))))),MIN((VLOOKUP($D158,SALERYCODE,3,0)),(GC158+GD158))*(IF($D158=6,GF158,((MIN((VLOOKUP($D158,SALERYCODE,5,0)),GF158)))))))))/IF(AND($D158=2,'ראשי-פרטים כלליים וריכוז הוצאות'!$D$68&lt;&gt;4),1.2,1)</f>
        <v>0</v>
      </c>
      <c r="GI158" s="263"/>
      <c r="GJ158" s="264"/>
      <c r="GK158" s="265"/>
      <c r="GL158" s="266"/>
      <c r="GM158" s="267">
        <f t="shared" si="227"/>
        <v>0</v>
      </c>
      <c r="GN158" s="260">
        <f>+(IF(OR($B158=0,$C158=0,$D158=0,$DC$2&gt;$OE$1),0,IF(OR(GI158=0,GK158=0,GL158=0),0,MIN((VLOOKUP($D158,SALERYCODE,3,0))*(IF($D158=6,GL158,GK158))*((MIN((VLOOKUP($D158,SALERYCODE,5,0)),(IF($D158=6,GK158,GL158))))),MIN((VLOOKUP($D158,SALERYCODE,3,0)),(GI158+GJ158))*(IF($D158=6,GL158,((MIN((VLOOKUP($D158,SALERYCODE,5,0)),GL158)))))))))/IF(AND($D158=2,'ראשי-פרטים כלליים וריכוז הוצאות'!$D$68&lt;&gt;4),1.2,1)</f>
        <v>0</v>
      </c>
      <c r="GO158" s="263"/>
      <c r="GP158" s="264"/>
      <c r="GQ158" s="265"/>
      <c r="GR158" s="266"/>
      <c r="GS158" s="267">
        <f t="shared" si="228"/>
        <v>0</v>
      </c>
      <c r="GT158" s="260">
        <f>+(IF(OR($B158=0,$C158=0,$D158=0,$DC$2&gt;$OE$1),0,IF(OR(GO158=0,GQ158=0,GR158=0),0,MIN((VLOOKUP($D158,SALERYCODE,3,0))*(IF($D158=6,GR158,GQ158))*((MIN((VLOOKUP($D158,SALERYCODE,5,0)),(IF($D158=6,GQ158,GR158))))),MIN((VLOOKUP($D158,SALERYCODE,3,0)),(GO158+GP158))*(IF($D158=6,GR158,((MIN((VLOOKUP($D158,SALERYCODE,5,0)),GR158)))))))))/IF(AND($D158=2,'ראשי-פרטים כלליים וריכוז הוצאות'!$D$68&lt;&gt;4),1.2,1)</f>
        <v>0</v>
      </c>
      <c r="GU158" s="263"/>
      <c r="GV158" s="264"/>
      <c r="GW158" s="265"/>
      <c r="GX158" s="266"/>
      <c r="GY158" s="267">
        <f t="shared" si="229"/>
        <v>0</v>
      </c>
      <c r="GZ158" s="260">
        <f>+(IF(OR($B158=0,$C158=0,$D158=0,$DC$2&gt;$OE$1),0,IF(OR(GU158=0,GW158=0,GX158=0),0,MIN((VLOOKUP($D158,SALERYCODE,3,0))*(IF($D158=6,GX158,GW158))*((MIN((VLOOKUP($D158,SALERYCODE,5,0)),(IF($D158=6,GW158,GX158))))),MIN((VLOOKUP($D158,SALERYCODE,3,0)),(GU158+GV158))*(IF($D158=6,GX158,((MIN((VLOOKUP($D158,SALERYCODE,5,0)),GX158)))))))))/IF(AND($D158=2,'ראשי-פרטים כלליים וריכוז הוצאות'!$D$68&lt;&gt;4),1.2,1)</f>
        <v>0</v>
      </c>
      <c r="HA158" s="263"/>
      <c r="HB158" s="264"/>
      <c r="HC158" s="265"/>
      <c r="HD158" s="266"/>
      <c r="HE158" s="267">
        <f t="shared" si="230"/>
        <v>0</v>
      </c>
      <c r="HF158" s="260">
        <f>+(IF(OR($B158=0,$C158=0,$D158=0,$DC$2&gt;$OE$1),0,IF(OR(HA158=0,HC158=0,HD158=0),0,MIN((VLOOKUP($D158,SALERYCODE,3,0))*(IF($D158=6,HD158,HC158))*((MIN((VLOOKUP($D158,SALERYCODE,5,0)),(IF($D158=6,HC158,HD158))))),MIN((VLOOKUP($D158,SALERYCODE,3,0)),(HA158+HB158))*(IF($D158=6,HD158,((MIN((VLOOKUP($D158,SALERYCODE,5,0)),HD158)))))))))/IF(AND($D158=2,'ראשי-פרטים כלליים וריכוז הוצאות'!$D$68&lt;&gt;4),1.2,1)</f>
        <v>0</v>
      </c>
      <c r="HG158" s="263"/>
      <c r="HH158" s="264"/>
      <c r="HI158" s="265"/>
      <c r="HJ158" s="266"/>
      <c r="HK158" s="267">
        <f t="shared" si="231"/>
        <v>0</v>
      </c>
      <c r="HL158" s="260">
        <f>+(IF(OR($B158=0,$C158=0,$D158=0,$DC$2&gt;$OE$1),0,IF(OR(HG158=0,HI158=0,HJ158=0),0,MIN((VLOOKUP($D158,SALERYCODE,3,0))*(IF($D158=6,HJ158,HI158))*((MIN((VLOOKUP($D158,SALERYCODE,5,0)),(IF($D158=6,HI158,HJ158))))),MIN((VLOOKUP($D158,SALERYCODE,3,0)),(HG158+HH158))*(IF($D158=6,HJ158,((MIN((VLOOKUP($D158,SALERYCODE,5,0)),HJ158)))))))))/IF(AND($D158=2,'ראשי-פרטים כלליים וריכוז הוצאות'!$D$68&lt;&gt;4),1.2,1)</f>
        <v>0</v>
      </c>
      <c r="HM158" s="263"/>
      <c r="HN158" s="264"/>
      <c r="HO158" s="265"/>
      <c r="HP158" s="266"/>
      <c r="HQ158" s="267">
        <f t="shared" si="232"/>
        <v>0</v>
      </c>
      <c r="HR158" s="260">
        <f>+(IF(OR($B158=0,$C158=0,$D158=0,$DC$2&gt;$OE$1),0,IF(OR(HM158=0,HO158=0,HP158=0),0,MIN((VLOOKUP($D158,SALERYCODE,3,0))*(IF($D158=6,HP158,HO158))*((MIN((VLOOKUP($D158,SALERYCODE,5,0)),(IF($D158=6,HO158,HP158))))),MIN((VLOOKUP($D158,SALERYCODE,3,0)),(HM158+HN158))*(IF($D158=6,HP158,((MIN((VLOOKUP($D158,SALERYCODE,5,0)),HP158)))))))))/IF(AND($D158=2,'ראשי-פרטים כלליים וריכוז הוצאות'!$D$68&lt;&gt;4),1.2,1)</f>
        <v>0</v>
      </c>
      <c r="HS158" s="263"/>
      <c r="HT158" s="264"/>
      <c r="HU158" s="265"/>
      <c r="HV158" s="266"/>
      <c r="HW158" s="267">
        <f t="shared" si="233"/>
        <v>0</v>
      </c>
      <c r="HX158" s="260">
        <f>+(IF(OR($B158=0,$C158=0,$D158=0,$DC$2&gt;$OE$1),0,IF(OR(HS158=0,HU158=0,HV158=0),0,MIN((VLOOKUP($D158,SALERYCODE,3,0))*(IF($D158=6,HV158,HU158))*((MIN((VLOOKUP($D158,SALERYCODE,5,0)),(IF($D158=6,HU158,HV158))))),MIN((VLOOKUP($D158,SALERYCODE,3,0)),(HS158+HT158))*(IF($D158=6,HV158,((MIN((VLOOKUP($D158,SALERYCODE,5,0)),HV158)))))))))/IF(AND($D158=2,'ראשי-פרטים כלליים וריכוז הוצאות'!$D$68&lt;&gt;4),1.2,1)</f>
        <v>0</v>
      </c>
      <c r="HY158" s="263"/>
      <c r="HZ158" s="264"/>
      <c r="IA158" s="265"/>
      <c r="IB158" s="266"/>
      <c r="IC158" s="267">
        <f t="shared" si="234"/>
        <v>0</v>
      </c>
      <c r="ID158" s="260">
        <f>+(IF(OR($B158=0,$C158=0,$D158=0,$DC$2&gt;$OE$1),0,IF(OR(HY158=0,IA158=0,IB158=0),0,MIN((VLOOKUP($D158,SALERYCODE,3,0))*(IF($D158=6,IB158,IA158))*((MIN((VLOOKUP($D158,SALERYCODE,5,0)),(IF($D158=6,IA158,IB158))))),MIN((VLOOKUP($D158,SALERYCODE,3,0)),(HY158+HZ158))*(IF($D158=6,IB158,((MIN((VLOOKUP($D158,SALERYCODE,5,0)),IB158)))))))))/IF(AND($D158=2,'ראשי-פרטים כלליים וריכוז הוצאות'!$D$68&lt;&gt;4),1.2,1)</f>
        <v>0</v>
      </c>
      <c r="IE158" s="263"/>
      <c r="IF158" s="264"/>
      <c r="IG158" s="265"/>
      <c r="IH158" s="266"/>
      <c r="II158" s="267">
        <f t="shared" si="235"/>
        <v>0</v>
      </c>
      <c r="IJ158" s="260">
        <f>+(IF(OR($B158=0,$C158=0,$D158=0,$DC$2&gt;$OE$1),0,IF(OR(IE158=0,IG158=0,IH158=0),0,MIN((VLOOKUP($D158,SALERYCODE,3,0))*(IF($D158=6,IH158,IG158))*((MIN((VLOOKUP($D158,SALERYCODE,5,0)),(IF($D158=6,IG158,IH158))))),MIN((VLOOKUP($D158,SALERYCODE,3,0)),(IE158+IF158))*(IF($D158=6,IH158,((MIN((VLOOKUP($D158,SALERYCODE,5,0)),IH158)))))))))/IF(AND($D158=2,'ראשי-פרטים כלליים וריכוז הוצאות'!$D$68&lt;&gt;4),1.2,1)</f>
        <v>0</v>
      </c>
      <c r="IK158" s="263"/>
      <c r="IL158" s="264"/>
      <c r="IM158" s="265"/>
      <c r="IN158" s="266"/>
      <c r="IO158" s="267">
        <f t="shared" si="236"/>
        <v>0</v>
      </c>
      <c r="IP158" s="260">
        <f>+(IF(OR($B158=0,$C158=0,$D158=0,$DC$2&gt;$OE$1),0,IF(OR(IK158=0,IM158=0,IN158=0),0,MIN((VLOOKUP($D158,SALERYCODE,3,0))*(IF($D158=6,IN158,IM158))*((MIN((VLOOKUP($D158,SALERYCODE,5,0)),(IF($D158=6,IM158,IN158))))),MIN((VLOOKUP($D158,SALERYCODE,3,0)),(IK158+IL158))*(IF($D158=6,IN158,((MIN((VLOOKUP($D158,SALERYCODE,5,0)),IN158)))))))))/IF(AND($D158=2,'ראשי-פרטים כלליים וריכוז הוצאות'!$D$68&lt;&gt;4),1.2,1)</f>
        <v>0</v>
      </c>
      <c r="IQ158" s="263"/>
      <c r="IR158" s="264"/>
      <c r="IS158" s="265"/>
      <c r="IT158" s="266"/>
      <c r="IU158" s="267">
        <f t="shared" si="237"/>
        <v>0</v>
      </c>
      <c r="IV158" s="260">
        <f>+(IF(OR($B158=0,$C158=0,$D158=0,$DC$2&gt;$OE$1),0,IF(OR(IQ158=0,IS158=0,IT158=0),0,MIN((VLOOKUP($D158,SALERYCODE,3,0))*(IF($D158=6,IT158,IS158))*((MIN((VLOOKUP($D158,SALERYCODE,5,0)),(IF($D158=6,IS158,IT158))))),MIN((VLOOKUP($D158,SALERYCODE,3,0)),(IQ158+IR158))*(IF($D158=6,IT158,((MIN((VLOOKUP($D158,SALERYCODE,5,0)),IT158)))))))))/IF(AND($D158=2,'ראשי-פרטים כלליים וריכוז הוצאות'!$D$68&lt;&gt;4),1.2,1)</f>
        <v>0</v>
      </c>
      <c r="IW158" s="263"/>
      <c r="IX158" s="264"/>
      <c r="IY158" s="265"/>
      <c r="IZ158" s="266"/>
      <c r="JA158" s="267">
        <f t="shared" si="238"/>
        <v>0</v>
      </c>
      <c r="JB158" s="260">
        <f>+(IF(OR($B158=0,$C158=0,$D158=0,$DC$2&gt;$OE$1),0,IF(OR(IW158=0,IY158=0,IZ158=0),0,MIN((VLOOKUP($D158,SALERYCODE,3,0))*(IF($D158=6,IZ158,IY158))*((MIN((VLOOKUP($D158,SALERYCODE,5,0)),(IF($D158=6,IY158,IZ158))))),MIN((VLOOKUP($D158,SALERYCODE,3,0)),(IW158+IX158))*(IF($D158=6,IZ158,((MIN((VLOOKUP($D158,SALERYCODE,5,0)),IZ158)))))))))/IF(AND($D158=2,'ראשי-פרטים כלליים וריכוז הוצאות'!$D$68&lt;&gt;4),1.2,1)</f>
        <v>0</v>
      </c>
      <c r="JC158" s="263"/>
      <c r="JD158" s="264"/>
      <c r="JE158" s="265"/>
      <c r="JF158" s="266"/>
      <c r="JG158" s="267">
        <f t="shared" si="239"/>
        <v>0</v>
      </c>
      <c r="JH158" s="260">
        <f>+(IF(OR($B158=0,$C158=0,$D158=0,$DC$2&gt;$OE$1),0,IF(OR(JC158=0,JE158=0,JF158=0),0,MIN((VLOOKUP($D158,SALERYCODE,3,0))*(IF($D158=6,JF158,JE158))*((MIN((VLOOKUP($D158,SALERYCODE,5,0)),(IF($D158=6,JE158,JF158))))),MIN((VLOOKUP($D158,SALERYCODE,3,0)),(JC158+JD158))*(IF($D158=6,JF158,((MIN((VLOOKUP($D158,SALERYCODE,5,0)),JF158)))))))))/IF(AND($D158=2,'ראשי-פרטים כלליים וריכוז הוצאות'!$D$68&lt;&gt;4),1.2,1)</f>
        <v>0</v>
      </c>
      <c r="JI158" s="263"/>
      <c r="JJ158" s="264"/>
      <c r="JK158" s="265"/>
      <c r="JL158" s="266"/>
      <c r="JM158" s="267">
        <f t="shared" si="240"/>
        <v>0</v>
      </c>
      <c r="JN158" s="260">
        <f>+(IF(OR($B158=0,$C158=0,$D158=0,$DC$2&gt;$OE$1),0,IF(OR(JI158=0,JK158=0,JL158=0),0,MIN((VLOOKUP($D158,SALERYCODE,3,0))*(IF($D158=6,JL158,JK158))*((MIN((VLOOKUP($D158,SALERYCODE,5,0)),(IF($D158=6,JK158,JL158))))),MIN((VLOOKUP($D158,SALERYCODE,3,0)),(JI158+JJ158))*(IF($D158=6,JL158,((MIN((VLOOKUP($D158,SALERYCODE,5,0)),JL158)))))))))/IF(AND($D158=2,'ראשי-פרטים כלליים וריכוז הוצאות'!$D$68&lt;&gt;4),1.2,1)</f>
        <v>0</v>
      </c>
      <c r="JO158" s="263"/>
      <c r="JP158" s="264"/>
      <c r="JQ158" s="265"/>
      <c r="JR158" s="266"/>
      <c r="JS158" s="267">
        <f t="shared" si="241"/>
        <v>0</v>
      </c>
      <c r="JT158" s="260">
        <f>+(IF(OR($B158=0,$C158=0,$D158=0,$DC$2&gt;$OE$1),0,IF(OR(JO158=0,JQ158=0,JR158=0),0,MIN((VLOOKUP($D158,SALERYCODE,3,0))*(IF($D158=6,JR158,JQ158))*((MIN((VLOOKUP($D158,SALERYCODE,5,0)),(IF($D158=6,JQ158,JR158))))),MIN((VLOOKUP($D158,SALERYCODE,3,0)),(JO158+JP158))*(IF($D158=6,JR158,((MIN((VLOOKUP($D158,SALERYCODE,5,0)),JR158)))))))))/IF(AND($D158=2,'ראשי-פרטים כלליים וריכוז הוצאות'!$D$68&lt;&gt;4),1.2,1)</f>
        <v>0</v>
      </c>
      <c r="JU158" s="263"/>
      <c r="JV158" s="264"/>
      <c r="JW158" s="265"/>
      <c r="JX158" s="266"/>
      <c r="JY158" s="267">
        <f t="shared" si="242"/>
        <v>0</v>
      </c>
      <c r="JZ158" s="260">
        <f>+(IF(OR($B158=0,$C158=0,$D158=0,$DC$2&gt;$OE$1),0,IF(OR(JU158=0,JW158=0,JX158=0),0,MIN((VLOOKUP($D158,SALERYCODE,3,0))*(IF($D158=6,JX158,JW158))*((MIN((VLOOKUP($D158,SALERYCODE,5,0)),(IF($D158=6,JW158,JX158))))),MIN((VLOOKUP($D158,SALERYCODE,3,0)),(JU158+JV158))*(IF($D158=6,JX158,((MIN((VLOOKUP($D158,SALERYCODE,5,0)),JX158)))))))))/IF(AND($D158=2,'ראשי-פרטים כלליים וריכוז הוצאות'!$D$68&lt;&gt;4),1.2,1)</f>
        <v>0</v>
      </c>
      <c r="KA158" s="263"/>
      <c r="KB158" s="264"/>
      <c r="KC158" s="265"/>
      <c r="KD158" s="266"/>
      <c r="KE158" s="267">
        <f t="shared" si="243"/>
        <v>0</v>
      </c>
      <c r="KF158" s="260">
        <f>+(IF(OR($B158=0,$C158=0,$D158=0,$DC$2&gt;$OE$1),0,IF(OR(KA158=0,KC158=0,KD158=0),0,MIN((VLOOKUP($D158,SALERYCODE,3,0))*(IF($D158=6,KD158,KC158))*((MIN((VLOOKUP($D158,SALERYCODE,5,0)),(IF($D158=6,KC158,KD158))))),MIN((VLOOKUP($D158,SALERYCODE,3,0)),(KA158+KB158))*(IF($D158=6,KD158,((MIN((VLOOKUP($D158,SALERYCODE,5,0)),KD158)))))))))/IF(AND($D158=2,'ראשי-פרטים כלליים וריכוז הוצאות'!$D$68&lt;&gt;4),1.2,1)</f>
        <v>0</v>
      </c>
      <c r="KG158" s="263"/>
      <c r="KH158" s="264"/>
      <c r="KI158" s="265"/>
      <c r="KJ158" s="266"/>
      <c r="KK158" s="267">
        <f t="shared" si="244"/>
        <v>0</v>
      </c>
      <c r="KL158" s="260">
        <f>+(IF(OR($B158=0,$C158=0,$D158=0,$DC$2&gt;$OE$1),0,IF(OR(KG158=0,KI158=0,KJ158=0),0,MIN((VLOOKUP($D158,SALERYCODE,3,0))*(IF($D158=6,KJ158,KI158))*((MIN((VLOOKUP($D158,SALERYCODE,5,0)),(IF($D158=6,KI158,KJ158))))),MIN((VLOOKUP($D158,SALERYCODE,3,0)),(KG158+KH158))*(IF($D158=6,KJ158,((MIN((VLOOKUP($D158,SALERYCODE,5,0)),KJ158)))))))))/IF(AND($D158=2,'ראשי-פרטים כלליים וריכוז הוצאות'!$D$68&lt;&gt;4),1.2,1)</f>
        <v>0</v>
      </c>
      <c r="KM158" s="263"/>
      <c r="KN158" s="264"/>
      <c r="KO158" s="265"/>
      <c r="KP158" s="266"/>
      <c r="KQ158" s="267">
        <f t="shared" si="245"/>
        <v>0</v>
      </c>
      <c r="KR158" s="260">
        <f>+(IF(OR($B158=0,$C158=0,$D158=0,$DC$2&gt;$OE$1),0,IF(OR(KM158=0,KO158=0,KP158=0),0,MIN((VLOOKUP($D158,SALERYCODE,3,0))*(IF($D158=6,KP158,KO158))*((MIN((VLOOKUP($D158,SALERYCODE,5,0)),(IF($D158=6,KO158,KP158))))),MIN((VLOOKUP($D158,SALERYCODE,3,0)),(KM158+KN158))*(IF($D158=6,KP158,((MIN((VLOOKUP($D158,SALERYCODE,5,0)),KP158)))))))))/IF(AND($D158=2,'ראשי-פרטים כלליים וריכוז הוצאות'!$D$68&lt;&gt;4),1.2,1)</f>
        <v>0</v>
      </c>
      <c r="KS158" s="263"/>
      <c r="KT158" s="264"/>
      <c r="KU158" s="265"/>
      <c r="KV158" s="266"/>
      <c r="KW158" s="267">
        <f t="shared" si="246"/>
        <v>0</v>
      </c>
      <c r="KX158" s="260">
        <f>+(IF(OR($B158=0,$C158=0,$D158=0,$DC$2&gt;$OE$1),0,IF(OR(KS158=0,KU158=0,KV158=0),0,MIN((VLOOKUP($D158,SALERYCODE,3,0))*(IF($D158=6,KV158,KU158))*((MIN((VLOOKUP($D158,SALERYCODE,5,0)),(IF($D158=6,KU158,KV158))))),MIN((VLOOKUP($D158,SALERYCODE,3,0)),(KS158+KT158))*(IF($D158=6,KV158,((MIN((VLOOKUP($D158,SALERYCODE,5,0)),KV158)))))))))/IF(AND($D158=2,'ראשי-פרטים כלליים וריכוז הוצאות'!$D$68&lt;&gt;4),1.2,1)</f>
        <v>0</v>
      </c>
      <c r="KY158" s="263"/>
      <c r="KZ158" s="264"/>
      <c r="LA158" s="265"/>
      <c r="LB158" s="266"/>
      <c r="LC158" s="267">
        <f t="shared" si="247"/>
        <v>0</v>
      </c>
      <c r="LD158" s="260">
        <f>+(IF(OR($B158=0,$C158=0,$D158=0,$DC$2&gt;$OE$1),0,IF(OR(KY158=0,LA158=0,LB158=0),0,MIN((VLOOKUP($D158,SALERYCODE,3,0))*(IF($D158=6,LB158,LA158))*((MIN((VLOOKUP($D158,SALERYCODE,5,0)),(IF($D158=6,LA158,LB158))))),MIN((VLOOKUP($D158,SALERYCODE,3,0)),(KY158+KZ158))*(IF($D158=6,LB158,((MIN((VLOOKUP($D158,SALERYCODE,5,0)),LB158)))))))))/IF(AND($D158=2,'ראשי-פרטים כלליים וריכוז הוצאות'!$D$68&lt;&gt;4),1.2,1)</f>
        <v>0</v>
      </c>
      <c r="LE158" s="263"/>
      <c r="LF158" s="264"/>
      <c r="LG158" s="265"/>
      <c r="LH158" s="266"/>
      <c r="LI158" s="267">
        <f t="shared" si="248"/>
        <v>0</v>
      </c>
      <c r="LJ158" s="260">
        <f>+(IF(OR($B158=0,$C158=0,$D158=0,$DC$2&gt;$OE$1),0,IF(OR(LE158=0,LG158=0,LH158=0),0,MIN((VLOOKUP($D158,SALERYCODE,3,0))*(IF($D158=6,LH158,LG158))*((MIN((VLOOKUP($D158,SALERYCODE,5,0)),(IF($D158=6,LG158,LH158))))),MIN((VLOOKUP($D158,SALERYCODE,3,0)),(LE158+LF158))*(IF($D158=6,LH158,((MIN((VLOOKUP($D158,SALERYCODE,5,0)),LH158)))))))))/IF(AND($D158=2,'ראשי-פרטים כלליים וריכוז הוצאות'!$D$68&lt;&gt;4),1.2,1)</f>
        <v>0</v>
      </c>
      <c r="LK158" s="263"/>
      <c r="LL158" s="264"/>
      <c r="LM158" s="265"/>
      <c r="LN158" s="266"/>
      <c r="LO158" s="267">
        <f t="shared" si="249"/>
        <v>0</v>
      </c>
      <c r="LP158" s="260">
        <f>+(IF(OR($B158=0,$C158=0,$D158=0,$DC$2&gt;$OE$1),0,IF(OR(LK158=0,LM158=0,LN158=0),0,MIN((VLOOKUP($D158,SALERYCODE,3,0))*(IF($D158=6,LN158,LM158))*((MIN((VLOOKUP($D158,SALERYCODE,5,0)),(IF($D158=6,LM158,LN158))))),MIN((VLOOKUP($D158,SALERYCODE,3,0)),(LK158+LL158))*(IF($D158=6,LN158,((MIN((VLOOKUP($D158,SALERYCODE,5,0)),LN158)))))))))/IF(AND($D158=2,'ראשי-פרטים כלליים וריכוז הוצאות'!$D$68&lt;&gt;4),1.2,1)</f>
        <v>0</v>
      </c>
      <c r="LQ158" s="263"/>
      <c r="LR158" s="264"/>
      <c r="LS158" s="265"/>
      <c r="LT158" s="266"/>
      <c r="LU158" s="267">
        <f t="shared" si="250"/>
        <v>0</v>
      </c>
      <c r="LV158" s="260">
        <f>+(IF(OR($B158=0,$C158=0,$D158=0,$DC$2&gt;$OE$1),0,IF(OR(LQ158=0,LS158=0,LT158=0),0,MIN((VLOOKUP($D158,SALERYCODE,3,0))*(IF($D158=6,LT158,LS158))*((MIN((VLOOKUP($D158,SALERYCODE,5,0)),(IF($D158=6,LS158,LT158))))),MIN((VLOOKUP($D158,SALERYCODE,3,0)),(LQ158+LR158))*(IF($D158=6,LT158,((MIN((VLOOKUP($D158,SALERYCODE,5,0)),LT158)))))))))/IF(AND($D158=2,'ראשי-פרטים כלליים וריכוז הוצאות'!$D$68&lt;&gt;4),1.2,1)</f>
        <v>0</v>
      </c>
      <c r="LW158" s="263"/>
      <c r="LX158" s="264"/>
      <c r="LY158" s="265"/>
      <c r="LZ158" s="266"/>
      <c r="MA158" s="267">
        <f t="shared" si="251"/>
        <v>0</v>
      </c>
      <c r="MB158" s="260">
        <f>+(IF(OR($B158=0,$C158=0,$D158=0,$DC$2&gt;$OE$1),0,IF(OR(LW158=0,LY158=0,LZ158=0),0,MIN((VLOOKUP($D158,SALERYCODE,3,0))*(IF($D158=6,LZ158,LY158))*((MIN((VLOOKUP($D158,SALERYCODE,5,0)),(IF($D158=6,LY158,LZ158))))),MIN((VLOOKUP($D158,SALERYCODE,3,0)),(LW158+LX158))*(IF($D158=6,LZ158,((MIN((VLOOKUP($D158,SALERYCODE,5,0)),LZ158)))))))))/IF(AND($D158=2,'ראשי-פרטים כלליים וריכוז הוצאות'!$D$68&lt;&gt;4),1.2,1)</f>
        <v>0</v>
      </c>
      <c r="MC158" s="263"/>
      <c r="MD158" s="264"/>
      <c r="ME158" s="265"/>
      <c r="MF158" s="266"/>
      <c r="MG158" s="267">
        <f t="shared" si="252"/>
        <v>0</v>
      </c>
      <c r="MH158" s="260">
        <f>+(IF(OR($B158=0,$C158=0,$D158=0,$DC$2&gt;$OE$1),0,IF(OR(MC158=0,ME158=0,MF158=0),0,MIN((VLOOKUP($D158,SALERYCODE,3,0))*(IF($D158=6,MF158,ME158))*((MIN((VLOOKUP($D158,SALERYCODE,5,0)),(IF($D158=6,ME158,MF158))))),MIN((VLOOKUP($D158,SALERYCODE,3,0)),(MC158+MD158))*(IF($D158=6,MF158,((MIN((VLOOKUP($D158,SALERYCODE,5,0)),MF158)))))))))/IF(AND($D158=2,'ראשי-פרטים כלליים וריכוז הוצאות'!$D$68&lt;&gt;4),1.2,1)</f>
        <v>0</v>
      </c>
      <c r="MI158" s="263"/>
      <c r="MJ158" s="264"/>
      <c r="MK158" s="265"/>
      <c r="ML158" s="266"/>
      <c r="MM158" s="267">
        <f t="shared" si="253"/>
        <v>0</v>
      </c>
      <c r="MN158" s="260">
        <f>+(IF(OR($B158=0,$C158=0,$D158=0,$DC$2&gt;$OE$1),0,IF(OR(MI158=0,MK158=0,ML158=0),0,MIN((VLOOKUP($D158,SALERYCODE,3,0))*(IF($D158=6,ML158,MK158))*((MIN((VLOOKUP($D158,SALERYCODE,5,0)),(IF($D158=6,MK158,ML158))))),MIN((VLOOKUP($D158,SALERYCODE,3,0)),(MI158+MJ158))*(IF($D158=6,ML158,((MIN((VLOOKUP($D158,SALERYCODE,5,0)),ML158)))))))))/IF(AND($D158=2,'ראשי-פרטים כלליים וריכוז הוצאות'!$D$68&lt;&gt;4),1.2,1)</f>
        <v>0</v>
      </c>
      <c r="MO158" s="263"/>
      <c r="MP158" s="264"/>
      <c r="MQ158" s="265"/>
      <c r="MR158" s="266"/>
      <c r="MS158" s="267">
        <f t="shared" si="254"/>
        <v>0</v>
      </c>
      <c r="MT158" s="260">
        <f>+(IF(OR($B158=0,$C158=0,$D158=0,$DC$2&gt;$OE$1),0,IF(OR(MO158=0,MQ158=0,MR158=0),0,MIN((VLOOKUP($D158,SALERYCODE,3,0))*(IF($D158=6,MR158,MQ158))*((MIN((VLOOKUP($D158,SALERYCODE,5,0)),(IF($D158=6,MQ158,MR158))))),MIN((VLOOKUP($D158,SALERYCODE,3,0)),(MO158+MP158))*(IF($D158=6,MR158,((MIN((VLOOKUP($D158,SALERYCODE,5,0)),MR158)))))))))/IF(AND($D158=2,'ראשי-פרטים כלליים וריכוז הוצאות'!$D$68&lt;&gt;4),1.2,1)</f>
        <v>0</v>
      </c>
      <c r="MU158" s="263"/>
      <c r="MV158" s="264"/>
      <c r="MW158" s="265"/>
      <c r="MX158" s="266"/>
      <c r="MY158" s="267">
        <f t="shared" si="255"/>
        <v>0</v>
      </c>
      <c r="MZ158" s="260">
        <f>+(IF(OR($B158=0,$C158=0,$D158=0,$DC$2&gt;$OE$1),0,IF(OR(MU158=0,MW158=0,MX158=0),0,MIN((VLOOKUP($D158,SALERYCODE,3,0))*(IF($D158=6,MX158,MW158))*((MIN((VLOOKUP($D158,SALERYCODE,5,0)),(IF($D158=6,MW158,MX158))))),MIN((VLOOKUP($D158,SALERYCODE,3,0)),(MU158+MV158))*(IF($D158=6,MX158,((MIN((VLOOKUP($D158,SALERYCODE,5,0)),MX158)))))))))/IF(AND($D158=2,'ראשי-פרטים כלליים וריכוז הוצאות'!$D$68&lt;&gt;4),1.2,1)</f>
        <v>0</v>
      </c>
      <c r="NA158" s="263"/>
      <c r="NB158" s="264"/>
      <c r="NC158" s="265"/>
      <c r="ND158" s="266"/>
      <c r="NE158" s="267">
        <f t="shared" si="256"/>
        <v>0</v>
      </c>
      <c r="NF158" s="260">
        <f>+(IF(OR($B158=0,$C158=0,$D158=0,$DC$2&gt;$OE$1),0,IF(OR(NA158=0,NC158=0,ND158=0),0,MIN((VLOOKUP($D158,SALERYCODE,3,0))*(IF($D158=6,ND158,NC158))*((MIN((VLOOKUP($D158,SALERYCODE,5,0)),(IF($D158=6,NC158,ND158))))),MIN((VLOOKUP($D158,SALERYCODE,3,0)),(NA158+NB158))*(IF($D158=6,ND158,((MIN((VLOOKUP($D158,SALERYCODE,5,0)),ND158)))))))))/IF(AND($D158=2,'ראשי-פרטים כלליים וריכוז הוצאות'!$D$68&lt;&gt;4),1.2,1)</f>
        <v>0</v>
      </c>
      <c r="NG158" s="263"/>
      <c r="NH158" s="264"/>
      <c r="NI158" s="265"/>
      <c r="NJ158" s="266"/>
      <c r="NK158" s="267">
        <f t="shared" si="257"/>
        <v>0</v>
      </c>
      <c r="NL158" s="260">
        <f>+(IF(OR($B158=0,$C158=0,$D158=0,$DC$2&gt;$OE$1),0,IF(OR(NG158=0,NI158=0,NJ158=0),0,MIN((VLOOKUP($D158,SALERYCODE,3,0))*(IF($D158=6,NJ158,NI158))*((MIN((VLOOKUP($D158,SALERYCODE,5,0)),(IF($D158=6,NI158,NJ158))))),MIN((VLOOKUP($D158,SALERYCODE,3,0)),(NG158+NH158))*(IF($D158=6,NJ158,((MIN((VLOOKUP($D158,SALERYCODE,5,0)),NJ158)))))))))/IF(AND($D158=2,'ראשי-פרטים כלליים וריכוז הוצאות'!$D$68&lt;&gt;4),1.2,1)</f>
        <v>0</v>
      </c>
      <c r="NM158" s="263"/>
      <c r="NN158" s="264"/>
      <c r="NO158" s="265"/>
      <c r="NP158" s="266"/>
      <c r="NQ158" s="267">
        <f t="shared" si="258"/>
        <v>0</v>
      </c>
      <c r="NR158" s="260">
        <f>+(IF(OR($B158=0,$C158=0,$D158=0,$DC$2&gt;$OE$1),0,IF(OR(NM158=0,NO158=0,NP158=0),0,MIN((VLOOKUP($D158,SALERYCODE,3,0))*(IF($D158=6,NP158,NO158))*((MIN((VLOOKUP($D158,SALERYCODE,5,0)),(IF($D158=6,NO158,NP158))))),MIN((VLOOKUP($D158,SALERYCODE,3,0)),(NM158+NN158))*(IF($D158=6,NP158,((MIN((VLOOKUP($D158,SALERYCODE,5,0)),NP158)))))))))/IF(AND($D158=2,'ראשי-פרטים כלליים וריכוז הוצאות'!$D$68&lt;&gt;4),1.2,1)</f>
        <v>0</v>
      </c>
      <c r="NS158" s="263"/>
      <c r="NT158" s="264"/>
      <c r="NU158" s="265"/>
      <c r="NV158" s="266"/>
      <c r="NW158" s="267">
        <f t="shared" si="259"/>
        <v>0</v>
      </c>
      <c r="NX158" s="260">
        <f>+(IF(OR($B158=0,$C158=0,$D158=0,$DC$2&gt;$OE$1),0,IF(OR(NS158=0,NU158=0,NV158=0),0,MIN((VLOOKUP($D158,SALERYCODE,3,0))*(IF($D158=6,NV158,NU158))*((MIN((VLOOKUP($D158,SALERYCODE,5,0)),(IF($D158=6,NU158,NV158))))),MIN((VLOOKUP($D158,SALERYCODE,3,0)),(NS158+NT158))*(IF($D158=6,NV158,((MIN((VLOOKUP($D158,SALERYCODE,5,0)),NV158)))))))))/IF(AND($D158=2,'ראשי-פרטים כלליים וריכוז הוצאות'!$D$68&lt;&gt;4),1.2,1)</f>
        <v>0</v>
      </c>
      <c r="NY158" s="263"/>
      <c r="NZ158" s="264"/>
      <c r="OA158" s="265"/>
      <c r="OB158" s="266"/>
      <c r="OC158" s="267">
        <f t="shared" si="260"/>
        <v>0</v>
      </c>
      <c r="OD158" s="260">
        <f>+(IF(OR($B158=0,$C158=0,$D158=0,$DC$2&gt;$OE$1),0,IF(OR(NY158=0,OA158=0,OB158=0),0,MIN((VLOOKUP($D158,SALERYCODE,3,0))*(IF($D158=6,OB158,OA158))*((MIN((VLOOKUP($D158,SALERYCODE,5,0)),(IF($D158=6,OA158,OB158))))),MIN((VLOOKUP($D158,SALERYCODE,3,0)),(NY158+NZ158))*(IF($D158=6,OB158,((MIN((VLOOKUP($D158,SALERYCODE,5,0)),OB158)))))))))/IF(AND($D158=2,'ראשי-פרטים כלליים וריכוז הוצאות'!$D$68&lt;&gt;4),1.2,1)</f>
        <v>0</v>
      </c>
      <c r="OE158" s="275">
        <f t="shared" si="266"/>
        <v>0</v>
      </c>
      <c r="OF158" s="283">
        <f t="shared" si="267"/>
        <v>9.9999999999999995E-7</v>
      </c>
      <c r="OG158" s="276">
        <f t="shared" si="268"/>
        <v>0</v>
      </c>
      <c r="OH158" s="275">
        <f t="shared" si="269"/>
        <v>0</v>
      </c>
      <c r="OI158" s="275">
        <v>0</v>
      </c>
      <c r="OJ158" s="258">
        <f t="shared" si="270"/>
        <v>0</v>
      </c>
      <c r="OK158" s="284"/>
      <c r="OL158" s="116">
        <f>MIN(OJ158+OK158*OF158*OE158/$OL$1/IF(AND($D158=2,'ראשי-פרטים כלליים וריכוז הוצאות'!$D$68&lt;&gt;4),1.2,1),IF($D158&gt;0,VLOOKUP($D158,SALERYCODE,3,0)*12*OG158,0))</f>
        <v>0</v>
      </c>
      <c r="OM158" s="95">
        <f t="shared" si="261"/>
        <v>0</v>
      </c>
      <c r="ON158" s="11">
        <f t="shared" si="262"/>
        <v>0</v>
      </c>
      <c r="OO158" s="11">
        <f t="shared" si="263"/>
        <v>0</v>
      </c>
      <c r="OP158" s="22">
        <f t="shared" si="264"/>
        <v>0</v>
      </c>
      <c r="OQ158" s="11">
        <f t="shared" si="265"/>
        <v>0</v>
      </c>
      <c r="OR158" s="11" t="e">
        <f>#REF!</f>
        <v>#REF!</v>
      </c>
      <c r="OS158" s="35" t="e">
        <f>#REF!-OP158</f>
        <v>#REF!</v>
      </c>
      <c r="OT158" s="35" t="e">
        <f>OS158-#REF!</f>
        <v>#REF!</v>
      </c>
      <c r="OU158" s="43" t="e">
        <f>IF(AND(OP158&gt;0,(OS158=#REF!-OP158)),"מועסק פחות מ-10% מזמנו במופ","")</f>
        <v>#REF!</v>
      </c>
    </row>
    <row r="159" spans="1:411" ht="24" hidden="1" customHeight="1" outlineLevel="1" x14ac:dyDescent="0.2">
      <c r="A159" s="282">
        <v>156</v>
      </c>
      <c r="B159" s="269"/>
      <c r="C159" s="270"/>
      <c r="D159" s="271"/>
      <c r="E159" s="263"/>
      <c r="F159" s="264"/>
      <c r="G159" s="265"/>
      <c r="H159" s="266"/>
      <c r="I159" s="267">
        <f t="shared" si="196"/>
        <v>0</v>
      </c>
      <c r="J159" s="260">
        <f>(IF(OR($B159=0,$C159=0,$D159=0,$E$2&gt;$OE$1),0,IF(OR($E159=0,$G159=0,$H159=0),0,MIN((VLOOKUP($D159,SALERYCODE,3,0))*(IF($D159=6,$H159,$G159))*((MIN((VLOOKUP($D159,SALERYCODE,5,0)),(IF($D159=6,$G159,$H159))))),MIN((VLOOKUP($D159,SALERYCODE,3,0)),($E159+$F159))*(IF($D159=6,$H159,((MIN((VLOOKUP($D159,SALERYCODE,5,0)),$H159)))))))))/IF(AND($D159=2,'ראשי-פרטים כלליים וריכוז הוצאות'!$D$68&lt;&gt;4),1.2,1)</f>
        <v>0</v>
      </c>
      <c r="K159" s="263"/>
      <c r="L159" s="264"/>
      <c r="M159" s="265"/>
      <c r="N159" s="266"/>
      <c r="O159" s="267">
        <f t="shared" si="197"/>
        <v>0</v>
      </c>
      <c r="P159" s="260">
        <f>+(IF(OR($B159=0,$C159=0,$D159=0,$K$2&gt;$OE$1),0,IF(OR($K159=0,$M159=0,$N159=0),0,MIN((VLOOKUP($D159,SALERYCODE,3,0))*(IF($D159=6,$N159,$M159))*((MIN((VLOOKUP($D159,SALERYCODE,5,0)),(IF($D159=6,$M159,$N159))))),MIN((VLOOKUP($D159,SALERYCODE,3,0)),($K159+$L159))*(IF($D159=6,$N159,((MIN((VLOOKUP($D159,SALERYCODE,5,0)),$N159)))))))))/IF(AND($D159=2,'ראשי-פרטים כלליים וריכוז הוצאות'!$D$68&lt;&gt;4),1.2,1)</f>
        <v>0</v>
      </c>
      <c r="Q159" s="263"/>
      <c r="R159" s="264"/>
      <c r="S159" s="265"/>
      <c r="T159" s="266"/>
      <c r="U159" s="267">
        <f t="shared" si="198"/>
        <v>0</v>
      </c>
      <c r="V159" s="260">
        <f>+(IF(OR($B159=0,$C159=0,$D159=0,$Q$2&gt;$OE$1),0,IF(OR(Q159=0,S159=0,T159=0),0,MIN((VLOOKUP($D159,SALERYCODE,3,0))*(IF($D159=6,T159,S159))*((MIN((VLOOKUP($D159,SALERYCODE,5,0)),(IF($D159=6,S159,T159))))),MIN((VLOOKUP($D159,SALERYCODE,3,0)),(Q159+R159))*(IF($D159=6,T159,((MIN((VLOOKUP($D159,SALERYCODE,5,0)),T159)))))))))/IF(AND($D159=2,'ראשי-פרטים כלליים וריכוז הוצאות'!$D$68&lt;&gt;4),1.2,1)</f>
        <v>0</v>
      </c>
      <c r="W159" s="263"/>
      <c r="X159" s="264"/>
      <c r="Y159" s="265"/>
      <c r="Z159" s="266"/>
      <c r="AA159" s="267">
        <f t="shared" si="199"/>
        <v>0</v>
      </c>
      <c r="AB159" s="260">
        <f>+(IF(OR($B159=0,$C159=0,$D159=0,$W$2&gt;$OE$1),0,IF(OR(W159=0,Y159=0,Z159=0),0,MIN((VLOOKUP($D159,SALERYCODE,3,0))*(IF($D159=6,Z159,Y159))*((MIN((VLOOKUP($D159,SALERYCODE,5,0)),(IF($D159=6,Y159,Z159))))),MIN((VLOOKUP($D159,SALERYCODE,3,0)),(W159+X159))*(IF($D159=6,Z159,((MIN((VLOOKUP($D159,SALERYCODE,5,0)),Z159)))))))))/IF(AND($D159=2,'ראשי-פרטים כלליים וריכוז הוצאות'!$D$68&lt;&gt;4),1.2,1)</f>
        <v>0</v>
      </c>
      <c r="AC159" s="263"/>
      <c r="AD159" s="264"/>
      <c r="AE159" s="265"/>
      <c r="AF159" s="266"/>
      <c r="AG159" s="267">
        <f t="shared" si="200"/>
        <v>0</v>
      </c>
      <c r="AH159" s="260">
        <f>+(IF(OR($B159=0,$C159=0,$D159=0,$AC$2&gt;$OE$1),0,IF(OR(AC159=0,AE159=0,AF159=0),0,MIN((VLOOKUP($D159,SALERYCODE,3,0))*(IF($D159=6,AF159,AE159))*((MIN((VLOOKUP($D159,SALERYCODE,5,0)),(IF($D159=6,AE159,AF159))))),MIN((VLOOKUP($D159,SALERYCODE,3,0)),(AC159+AD159))*(IF($D159=6,AF159,((MIN((VLOOKUP($D159,SALERYCODE,5,0)),AF159)))))))))/IF(AND($D159=2,'ראשי-פרטים כלליים וריכוז הוצאות'!$D$68&lt;&gt;4),1.2,1)</f>
        <v>0</v>
      </c>
      <c r="AI159" s="263"/>
      <c r="AJ159" s="264"/>
      <c r="AK159" s="265"/>
      <c r="AL159" s="266"/>
      <c r="AM159" s="267">
        <f t="shared" si="201"/>
        <v>0</v>
      </c>
      <c r="AN159" s="260">
        <f>+(IF(OR($B159=0,$C159=0,$D159=0,$AI$2&gt;$OE$1),0,IF(OR(AI159=0,AK159=0,AL159=0),0,MIN((VLOOKUP($D159,SALERYCODE,3,0))*(IF($D159=6,AL159,AK159))*((MIN((VLOOKUP($D159,SALERYCODE,5,0)),(IF($D159=6,AK159,AL159))))),MIN((VLOOKUP($D159,SALERYCODE,3,0)),(AI159+AJ159))*(IF($D159=6,AL159,((MIN((VLOOKUP($D159,SALERYCODE,5,0)),AL159)))))))))/IF(AND($D159=2,'ראשי-פרטים כלליים וריכוז הוצאות'!$D$68&lt;&gt;4),1.2,1)</f>
        <v>0</v>
      </c>
      <c r="AO159" s="263"/>
      <c r="AP159" s="264"/>
      <c r="AQ159" s="265"/>
      <c r="AR159" s="266"/>
      <c r="AS159" s="267">
        <f t="shared" si="202"/>
        <v>0</v>
      </c>
      <c r="AT159" s="260">
        <f>+(IF(OR($B159=0,$C159=0,$D159=0,$AO$2&gt;$OE$1),0,IF(OR(AO159=0,AQ159=0,AR159=0),0,MIN((VLOOKUP($D159,SALERYCODE,3,0))*(IF($D159=6,AR159,AQ159))*((MIN((VLOOKUP($D159,SALERYCODE,5,0)),(IF($D159=6,AQ159,AR159))))),MIN((VLOOKUP($D159,SALERYCODE,3,0)),(AO159+AP159))*(IF($D159=6,AR159,((MIN((VLOOKUP($D159,SALERYCODE,5,0)),AR159)))))))))/IF(AND($D159=2,'ראשי-פרטים כלליים וריכוז הוצאות'!$D$68&lt;&gt;4),1.2,1)</f>
        <v>0</v>
      </c>
      <c r="AU159" s="263"/>
      <c r="AV159" s="264"/>
      <c r="AW159" s="265"/>
      <c r="AX159" s="266"/>
      <c r="AY159" s="267">
        <f t="shared" si="203"/>
        <v>0</v>
      </c>
      <c r="AZ159" s="260">
        <f>+(IF(OR($B159=0,$C159=0,$D159=0,$AU$2&gt;$OE$1),0,IF(OR(AU159=0,AW159=0,AX159=0),0,MIN((VLOOKUP($D159,SALERYCODE,3,0))*(IF($D159=6,AX159,AW159))*((MIN((VLOOKUP($D159,SALERYCODE,5,0)),(IF($D159=6,AW159,AX159))))),MIN((VLOOKUP($D159,SALERYCODE,3,0)),(AU159+AV159))*(IF($D159=6,AX159,((MIN((VLOOKUP($D159,SALERYCODE,5,0)),AX159)))))))))/IF(AND($D159=2,'ראשי-פרטים כלליים וריכוז הוצאות'!$D$68&lt;&gt;4),1.2,1)</f>
        <v>0</v>
      </c>
      <c r="BA159" s="263"/>
      <c r="BB159" s="264"/>
      <c r="BC159" s="265"/>
      <c r="BD159" s="266"/>
      <c r="BE159" s="267">
        <f t="shared" si="204"/>
        <v>0</v>
      </c>
      <c r="BF159" s="260">
        <f>+(IF(OR($B159=0,$C159=0,$D159=0,$BA$2&gt;$OE$1),0,IF(OR(BA159=0,BC159=0,BD159=0),0,MIN((VLOOKUP($D159,SALERYCODE,3,0))*(IF($D159=6,BD159,BC159))*((MIN((VLOOKUP($D159,SALERYCODE,5,0)),(IF($D159=6,BC159,BD159))))),MIN((VLOOKUP($D159,SALERYCODE,3,0)),(BA159+BB159))*(IF($D159=6,BD159,((MIN((VLOOKUP($D159,SALERYCODE,5,0)),BD159)))))))))/IF(AND($D159=2,'ראשי-פרטים כלליים וריכוז הוצאות'!$D$68&lt;&gt;4),1.2,1)</f>
        <v>0</v>
      </c>
      <c r="BG159" s="263"/>
      <c r="BH159" s="264"/>
      <c r="BI159" s="265"/>
      <c r="BJ159" s="266"/>
      <c r="BK159" s="267">
        <f t="shared" si="205"/>
        <v>0</v>
      </c>
      <c r="BL159" s="260">
        <f>+(IF(OR($B159=0,$C159=0,$D159=0,$BG$2&gt;$OE$1),0,IF(OR(BG159=0,BI159=0,BJ159=0),0,MIN((VLOOKUP($D159,SALERYCODE,3,0))*(IF($D159=6,BJ159,BI159))*((MIN((VLOOKUP($D159,SALERYCODE,5,0)),(IF($D159=6,BI159,BJ159))))),MIN((VLOOKUP($D159,SALERYCODE,3,0)),(BG159+BH159))*(IF($D159=6,BJ159,((MIN((VLOOKUP($D159,SALERYCODE,5,0)),BJ159)))))))))/IF(AND($D159=2,'ראשי-פרטים כלליים וריכוז הוצאות'!$D$68&lt;&gt;4),1.2,1)</f>
        <v>0</v>
      </c>
      <c r="BM159" s="263"/>
      <c r="BN159" s="264"/>
      <c r="BO159" s="265"/>
      <c r="BP159" s="266"/>
      <c r="BQ159" s="267">
        <f t="shared" si="206"/>
        <v>0</v>
      </c>
      <c r="BR159" s="260">
        <f>+(IF(OR($B159=0,$C159=0,$D159=0,$BM$2&gt;$OE$1),0,IF(OR(BM159=0,BO159=0,BP159=0),0,MIN((VLOOKUP($D159,SALERYCODE,3,0))*(IF($D159=6,BP159,BO159))*((MIN((VLOOKUP($D159,SALERYCODE,5,0)),(IF($D159=6,BO159,BP159))))),MIN((VLOOKUP($D159,SALERYCODE,3,0)),(BM159+BN159))*(IF($D159=6,BP159,((MIN((VLOOKUP($D159,SALERYCODE,5,0)),BP159)))))))))/IF(AND($D159=2,'ראשי-פרטים כלליים וריכוז הוצאות'!$D$68&lt;&gt;4),1.2,1)</f>
        <v>0</v>
      </c>
      <c r="BS159" s="263"/>
      <c r="BT159" s="264"/>
      <c r="BU159" s="265"/>
      <c r="BV159" s="266"/>
      <c r="BW159" s="267">
        <f t="shared" si="207"/>
        <v>0</v>
      </c>
      <c r="BX159" s="260">
        <f>+(IF(OR($B159=0,$C159=0,$D159=0,$BS$2&gt;$OE$1),0,IF(OR(BS159=0,BU159=0,BV159=0),0,MIN((VLOOKUP($D159,SALERYCODE,3,0))*(IF($D159=6,BV159,BU159))*((MIN((VLOOKUP($D159,SALERYCODE,5,0)),(IF($D159=6,BU159,BV159))))),MIN((VLOOKUP($D159,SALERYCODE,3,0)),(BS159+BT159))*(IF($D159=6,BV159,((MIN((VLOOKUP($D159,SALERYCODE,5,0)),BV159)))))))))/IF(AND($D159=2,'ראשי-פרטים כלליים וריכוז הוצאות'!$D$68&lt;&gt;4),1.2,1)</f>
        <v>0</v>
      </c>
      <c r="BY159" s="263"/>
      <c r="BZ159" s="264"/>
      <c r="CA159" s="265"/>
      <c r="CB159" s="266"/>
      <c r="CC159" s="267">
        <f t="shared" si="208"/>
        <v>0</v>
      </c>
      <c r="CD159" s="260">
        <f>+(IF(OR($B159=0,$C159=0,$D159=0,$BY$2&gt;$OE$1),0,IF(OR(BY159=0,CA159=0,CB159=0),0,MIN((VLOOKUP($D159,SALERYCODE,3,0))*(IF($D159=6,CB159,CA159))*((MIN((VLOOKUP($D159,SALERYCODE,5,0)),(IF($D159=6,CA159,CB159))))),MIN((VLOOKUP($D159,SALERYCODE,3,0)),(BY159+BZ159))*(IF($D159=6,CB159,((MIN((VLOOKUP($D159,SALERYCODE,5,0)),CB159)))))))))/IF(AND($D159=2,'ראשי-פרטים כלליים וריכוז הוצאות'!$D$68&lt;&gt;4),1.2,1)</f>
        <v>0</v>
      </c>
      <c r="CE159" s="263"/>
      <c r="CF159" s="264"/>
      <c r="CG159" s="265"/>
      <c r="CH159" s="266"/>
      <c r="CI159" s="267">
        <f t="shared" si="209"/>
        <v>0</v>
      </c>
      <c r="CJ159" s="260">
        <f>+(IF(OR($B159=0,$C159=0,$D159=0,$CE$2&gt;$OE$1),0,IF(OR(CE159=0,CG159=0,CH159=0),0,MIN((VLOOKUP($D159,SALERYCODE,3,0))*(IF($D159=6,CH159,CG159))*((MIN((VLOOKUP($D159,SALERYCODE,5,0)),(IF($D159=6,CG159,CH159))))),MIN((VLOOKUP($D159,SALERYCODE,3,0)),(CE159+CF159))*(IF($D159=6,CH159,((MIN((VLOOKUP($D159,SALERYCODE,5,0)),CH159)))))))))/IF(AND($D159=2,'ראשי-פרטים כלליים וריכוז הוצאות'!$D$68&lt;&gt;4),1.2,1)</f>
        <v>0</v>
      </c>
      <c r="CK159" s="263"/>
      <c r="CL159" s="264"/>
      <c r="CM159" s="265"/>
      <c r="CN159" s="266"/>
      <c r="CO159" s="267">
        <f t="shared" si="210"/>
        <v>0</v>
      </c>
      <c r="CP159" s="260">
        <f>+(IF(OR($B159=0,$C159=0,$D159=0,$CK$2&gt;$OE$1),0,IF(OR(CK159=0,CM159=0,CN159=0),0,MIN((VLOOKUP($D159,SALERYCODE,3,0))*(IF($D159=6,CN159,CM159))*((MIN((VLOOKUP($D159,SALERYCODE,5,0)),(IF($D159=6,CM159,CN159))))),MIN((VLOOKUP($D159,SALERYCODE,3,0)),(CK159+CL159))*(IF($D159=6,CN159,((MIN((VLOOKUP($D159,SALERYCODE,5,0)),CN159)))))))))/IF(AND($D159=2,'ראשי-פרטים כלליים וריכוז הוצאות'!$D$68&lt;&gt;4),1.2,1)</f>
        <v>0</v>
      </c>
      <c r="CQ159" s="263"/>
      <c r="CR159" s="264"/>
      <c r="CS159" s="265"/>
      <c r="CT159" s="266"/>
      <c r="CU159" s="267">
        <f t="shared" si="211"/>
        <v>0</v>
      </c>
      <c r="CV159" s="260">
        <f>+(IF(OR($B159=0,$C159=0,$D159=0,$CQ$2&gt;$OE$1),0,IF(OR(CQ159=0,CS159=0,CT159=0),0,MIN((VLOOKUP($D159,SALERYCODE,3,0))*(IF($D159=6,CT159,CS159))*((MIN((VLOOKUP($D159,SALERYCODE,5,0)),(IF($D159=6,CS159,CT159))))),MIN((VLOOKUP($D159,SALERYCODE,3,0)),(CQ159+CR159))*(IF($D159=6,CT159,((MIN((VLOOKUP($D159,SALERYCODE,5,0)),CT159)))))))))/IF(AND($D159=2,'ראשי-פרטים כלליים וריכוז הוצאות'!$D$68&lt;&gt;4),1.2,1)</f>
        <v>0</v>
      </c>
      <c r="CW159" s="263"/>
      <c r="CX159" s="264"/>
      <c r="CY159" s="265"/>
      <c r="CZ159" s="266"/>
      <c r="DA159" s="267">
        <f t="shared" si="212"/>
        <v>0</v>
      </c>
      <c r="DB159" s="260">
        <f>+(IF(OR($B159=0,$C159=0,$D159=0,$CW$2&gt;$OE$1),0,IF(OR(CW159=0,CY159=0,CZ159=0),0,MIN((VLOOKUP($D159,SALERYCODE,3,0))*(IF($D159=6,CZ159,CY159))*((MIN((VLOOKUP($D159,SALERYCODE,5,0)),(IF($D159=6,CY159,CZ159))))),MIN((VLOOKUP($D159,SALERYCODE,3,0)),(CW159+CX159))*(IF($D159=6,CZ159,((MIN((VLOOKUP($D159,SALERYCODE,5,0)),CZ159)))))))))/IF(AND($D159=2,'ראשי-פרטים כלליים וריכוז הוצאות'!$D$68&lt;&gt;4),1.2,1)</f>
        <v>0</v>
      </c>
      <c r="DC159" s="263"/>
      <c r="DD159" s="264"/>
      <c r="DE159" s="265"/>
      <c r="DF159" s="266"/>
      <c r="DG159" s="267">
        <f t="shared" si="213"/>
        <v>0</v>
      </c>
      <c r="DH159" s="260">
        <f>+(IF(OR($B159=0,$C159=0,$D159=0,$DC$2&gt;$OE$1),0,IF(OR(DC159=0,DE159=0,DF159=0),0,MIN((VLOOKUP($D159,SALERYCODE,3,0))*(IF($D159=6,DF159,DE159))*((MIN((VLOOKUP($D159,SALERYCODE,5,0)),(IF($D159=6,DE159,DF159))))),MIN((VLOOKUP($D159,SALERYCODE,3,0)),(DC159+DD159))*(IF($D159=6,DF159,((MIN((VLOOKUP($D159,SALERYCODE,5,0)),DF159)))))))))/IF(AND($D159=2,'ראשי-פרטים כלליים וריכוז הוצאות'!$D$68&lt;&gt;4),1.2,1)</f>
        <v>0</v>
      </c>
      <c r="DI159" s="263"/>
      <c r="DJ159" s="264"/>
      <c r="DK159" s="265"/>
      <c r="DL159" s="266"/>
      <c r="DM159" s="267">
        <f t="shared" si="214"/>
        <v>0</v>
      </c>
      <c r="DN159" s="260">
        <f>+(IF(OR($B159=0,$C159=0,$D159=0,$DC$2&gt;$OE$1),0,IF(OR(DI159=0,DK159=0,DL159=0),0,MIN((VLOOKUP($D159,SALERYCODE,3,0))*(IF($D159=6,DL159,DK159))*((MIN((VLOOKUP($D159,SALERYCODE,5,0)),(IF($D159=6,DK159,DL159))))),MIN((VLOOKUP($D159,SALERYCODE,3,0)),(DI159+DJ159))*(IF($D159=6,DL159,((MIN((VLOOKUP($D159,SALERYCODE,5,0)),DL159)))))))))/IF(AND($D159=2,'ראשי-פרטים כלליים וריכוז הוצאות'!$D$68&lt;&gt;4),1.2,1)</f>
        <v>0</v>
      </c>
      <c r="DO159" s="263"/>
      <c r="DP159" s="264"/>
      <c r="DQ159" s="265"/>
      <c r="DR159" s="266"/>
      <c r="DS159" s="267">
        <f t="shared" si="215"/>
        <v>0</v>
      </c>
      <c r="DT159" s="260">
        <f>+(IF(OR($B159=0,$C159=0,$D159=0,$DC$2&gt;$OE$1),0,IF(OR(DO159=0,DQ159=0,DR159=0),0,MIN((VLOOKUP($D159,SALERYCODE,3,0))*(IF($D159=6,DR159,DQ159))*((MIN((VLOOKUP($D159,SALERYCODE,5,0)),(IF($D159=6,DQ159,DR159))))),MIN((VLOOKUP($D159,SALERYCODE,3,0)),(DO159+DP159))*(IF($D159=6,DR159,((MIN((VLOOKUP($D159,SALERYCODE,5,0)),DR159)))))))))/IF(AND($D159=2,'ראשי-פרטים כלליים וריכוז הוצאות'!$D$68&lt;&gt;4),1.2,1)</f>
        <v>0</v>
      </c>
      <c r="DU159" s="263"/>
      <c r="DV159" s="264"/>
      <c r="DW159" s="265"/>
      <c r="DX159" s="266"/>
      <c r="DY159" s="267">
        <f t="shared" si="216"/>
        <v>0</v>
      </c>
      <c r="DZ159" s="260">
        <f>+(IF(OR($B159=0,$C159=0,$D159=0,$DC$2&gt;$OE$1),0,IF(OR(DU159=0,DW159=0,DX159=0),0,MIN((VLOOKUP($D159,SALERYCODE,3,0))*(IF($D159=6,DX159,DW159))*((MIN((VLOOKUP($D159,SALERYCODE,5,0)),(IF($D159=6,DW159,DX159))))),MIN((VLOOKUP($D159,SALERYCODE,3,0)),(DU159+DV159))*(IF($D159=6,DX159,((MIN((VLOOKUP($D159,SALERYCODE,5,0)),DX159)))))))))/IF(AND($D159=2,'ראשי-פרטים כלליים וריכוז הוצאות'!$D$68&lt;&gt;4),1.2,1)</f>
        <v>0</v>
      </c>
      <c r="EA159" s="263"/>
      <c r="EB159" s="264"/>
      <c r="EC159" s="265"/>
      <c r="ED159" s="266"/>
      <c r="EE159" s="267">
        <f t="shared" si="217"/>
        <v>0</v>
      </c>
      <c r="EF159" s="260">
        <f>+(IF(OR($B159=0,$C159=0,$D159=0,$DC$2&gt;$OE$1),0,IF(OR(EA159=0,EC159=0,ED159=0),0,MIN((VLOOKUP($D159,SALERYCODE,3,0))*(IF($D159=6,ED159,EC159))*((MIN((VLOOKUP($D159,SALERYCODE,5,0)),(IF($D159=6,EC159,ED159))))),MIN((VLOOKUP($D159,SALERYCODE,3,0)),(EA159+EB159))*(IF($D159=6,ED159,((MIN((VLOOKUP($D159,SALERYCODE,5,0)),ED159)))))))))/IF(AND($D159=2,'ראשי-פרטים כלליים וריכוז הוצאות'!$D$68&lt;&gt;4),1.2,1)</f>
        <v>0</v>
      </c>
      <c r="EG159" s="263"/>
      <c r="EH159" s="264"/>
      <c r="EI159" s="265"/>
      <c r="EJ159" s="266"/>
      <c r="EK159" s="267">
        <f t="shared" si="218"/>
        <v>0</v>
      </c>
      <c r="EL159" s="260">
        <f>+(IF(OR($B159=0,$C159=0,$D159=0,$DC$2&gt;$OE$1),0,IF(OR(EG159=0,EI159=0,EJ159=0),0,MIN((VLOOKUP($D159,SALERYCODE,3,0))*(IF($D159=6,EJ159,EI159))*((MIN((VLOOKUP($D159,SALERYCODE,5,0)),(IF($D159=6,EI159,EJ159))))),MIN((VLOOKUP($D159,SALERYCODE,3,0)),(EG159+EH159))*(IF($D159=6,EJ159,((MIN((VLOOKUP($D159,SALERYCODE,5,0)),EJ159)))))))))/IF(AND($D159=2,'ראשי-פרטים כלליים וריכוז הוצאות'!$D$68&lt;&gt;4),1.2,1)</f>
        <v>0</v>
      </c>
      <c r="EM159" s="263"/>
      <c r="EN159" s="264"/>
      <c r="EO159" s="265"/>
      <c r="EP159" s="266"/>
      <c r="EQ159" s="267">
        <f t="shared" si="219"/>
        <v>0</v>
      </c>
      <c r="ER159" s="260">
        <f>+(IF(OR($B159=0,$C159=0,$D159=0,$DC$2&gt;$OE$1),0,IF(OR(EM159=0,EO159=0,EP159=0),0,MIN((VLOOKUP($D159,SALERYCODE,3,0))*(IF($D159=6,EP159,EO159))*((MIN((VLOOKUP($D159,SALERYCODE,5,0)),(IF($D159=6,EO159,EP159))))),MIN((VLOOKUP($D159,SALERYCODE,3,0)),(EM159+EN159))*(IF($D159=6,EP159,((MIN((VLOOKUP($D159,SALERYCODE,5,0)),EP159)))))))))/IF(AND($D159=2,'ראשי-פרטים כלליים וריכוז הוצאות'!$D$68&lt;&gt;4),1.2,1)</f>
        <v>0</v>
      </c>
      <c r="ES159" s="263"/>
      <c r="ET159" s="264"/>
      <c r="EU159" s="265"/>
      <c r="EV159" s="266"/>
      <c r="EW159" s="267">
        <f t="shared" si="220"/>
        <v>0</v>
      </c>
      <c r="EX159" s="260">
        <f>+(IF(OR($B159=0,$C159=0,$D159=0,$DC$2&gt;$OE$1),0,IF(OR(ES159=0,EU159=0,EV159=0),0,MIN((VLOOKUP($D159,SALERYCODE,3,0))*(IF($D159=6,EV159,EU159))*((MIN((VLOOKUP($D159,SALERYCODE,5,0)),(IF($D159=6,EU159,EV159))))),MIN((VLOOKUP($D159,SALERYCODE,3,0)),(ES159+ET159))*(IF($D159=6,EV159,((MIN((VLOOKUP($D159,SALERYCODE,5,0)),EV159)))))))))/IF(AND($D159=2,'ראשי-פרטים כלליים וריכוז הוצאות'!$D$68&lt;&gt;4),1.2,1)</f>
        <v>0</v>
      </c>
      <c r="EY159" s="263"/>
      <c r="EZ159" s="264"/>
      <c r="FA159" s="265"/>
      <c r="FB159" s="266"/>
      <c r="FC159" s="267">
        <f t="shared" si="221"/>
        <v>0</v>
      </c>
      <c r="FD159" s="260">
        <f>+(IF(OR($B159=0,$C159=0,$D159=0,$DC$2&gt;$OE$1),0,IF(OR(EY159=0,FA159=0,FB159=0),0,MIN((VLOOKUP($D159,SALERYCODE,3,0))*(IF($D159=6,FB159,FA159))*((MIN((VLOOKUP($D159,SALERYCODE,5,0)),(IF($D159=6,FA159,FB159))))),MIN((VLOOKUP($D159,SALERYCODE,3,0)),(EY159+EZ159))*(IF($D159=6,FB159,((MIN((VLOOKUP($D159,SALERYCODE,5,0)),FB159)))))))))/IF(AND($D159=2,'ראשי-פרטים כלליים וריכוז הוצאות'!$D$68&lt;&gt;4),1.2,1)</f>
        <v>0</v>
      </c>
      <c r="FE159" s="263"/>
      <c r="FF159" s="264"/>
      <c r="FG159" s="265"/>
      <c r="FH159" s="266"/>
      <c r="FI159" s="267">
        <f t="shared" si="222"/>
        <v>0</v>
      </c>
      <c r="FJ159" s="260">
        <f>+(IF(OR($B159=0,$C159=0,$D159=0,$DC$2&gt;$OE$1),0,IF(OR(FE159=0,FG159=0,FH159=0),0,MIN((VLOOKUP($D159,SALERYCODE,3,0))*(IF($D159=6,FH159,FG159))*((MIN((VLOOKUP($D159,SALERYCODE,5,0)),(IF($D159=6,FG159,FH159))))),MIN((VLOOKUP($D159,SALERYCODE,3,0)),(FE159+FF159))*(IF($D159=6,FH159,((MIN((VLOOKUP($D159,SALERYCODE,5,0)),FH159)))))))))/IF(AND($D159=2,'ראשי-פרטים כלליים וריכוז הוצאות'!$D$68&lt;&gt;4),1.2,1)</f>
        <v>0</v>
      </c>
      <c r="FK159" s="263"/>
      <c r="FL159" s="264"/>
      <c r="FM159" s="265"/>
      <c r="FN159" s="266"/>
      <c r="FO159" s="267">
        <f t="shared" si="223"/>
        <v>0</v>
      </c>
      <c r="FP159" s="260">
        <f>+(IF(OR($B159=0,$C159=0,$D159=0,$DC$2&gt;$OE$1),0,IF(OR(FK159=0,FM159=0,FN159=0),0,MIN((VLOOKUP($D159,SALERYCODE,3,0))*(IF($D159=6,FN159,FM159))*((MIN((VLOOKUP($D159,SALERYCODE,5,0)),(IF($D159=6,FM159,FN159))))),MIN((VLOOKUP($D159,SALERYCODE,3,0)),(FK159+FL159))*(IF($D159=6,FN159,((MIN((VLOOKUP($D159,SALERYCODE,5,0)),FN159)))))))))/IF(AND($D159=2,'ראשי-פרטים כלליים וריכוז הוצאות'!$D$68&lt;&gt;4),1.2,1)</f>
        <v>0</v>
      </c>
      <c r="FQ159" s="263"/>
      <c r="FR159" s="264"/>
      <c r="FS159" s="265"/>
      <c r="FT159" s="266"/>
      <c r="FU159" s="267">
        <f t="shared" si="224"/>
        <v>0</v>
      </c>
      <c r="FV159" s="260">
        <f>+(IF(OR($B159=0,$C159=0,$D159=0,$DC$2&gt;$OE$1),0,IF(OR(FQ159=0,FS159=0,FT159=0),0,MIN((VLOOKUP($D159,SALERYCODE,3,0))*(IF($D159=6,FT159,FS159))*((MIN((VLOOKUP($D159,SALERYCODE,5,0)),(IF($D159=6,FS159,FT159))))),MIN((VLOOKUP($D159,SALERYCODE,3,0)),(FQ159+FR159))*(IF($D159=6,FT159,((MIN((VLOOKUP($D159,SALERYCODE,5,0)),FT159)))))))))/IF(AND($D159=2,'ראשי-פרטים כלליים וריכוז הוצאות'!$D$68&lt;&gt;4),1.2,1)</f>
        <v>0</v>
      </c>
      <c r="FW159" s="263"/>
      <c r="FX159" s="264"/>
      <c r="FY159" s="265"/>
      <c r="FZ159" s="266"/>
      <c r="GA159" s="267">
        <f t="shared" si="225"/>
        <v>0</v>
      </c>
      <c r="GB159" s="260">
        <f>+(IF(OR($B159=0,$C159=0,$D159=0,$DC$2&gt;$OE$1),0,IF(OR(FW159=0,FY159=0,FZ159=0),0,MIN((VLOOKUP($D159,SALERYCODE,3,0))*(IF($D159=6,FZ159,FY159))*((MIN((VLOOKUP($D159,SALERYCODE,5,0)),(IF($D159=6,FY159,FZ159))))),MIN((VLOOKUP($D159,SALERYCODE,3,0)),(FW159+FX159))*(IF($D159=6,FZ159,((MIN((VLOOKUP($D159,SALERYCODE,5,0)),FZ159)))))))))/IF(AND($D159=2,'ראשי-פרטים כלליים וריכוז הוצאות'!$D$68&lt;&gt;4),1.2,1)</f>
        <v>0</v>
      </c>
      <c r="GC159" s="263"/>
      <c r="GD159" s="264"/>
      <c r="GE159" s="265"/>
      <c r="GF159" s="266"/>
      <c r="GG159" s="267">
        <f t="shared" si="226"/>
        <v>0</v>
      </c>
      <c r="GH159" s="260">
        <f>+(IF(OR($B159=0,$C159=0,$D159=0,$DC$2&gt;$OE$1),0,IF(OR(GC159=0,GE159=0,GF159=0),0,MIN((VLOOKUP($D159,SALERYCODE,3,0))*(IF($D159=6,GF159,GE159))*((MIN((VLOOKUP($D159,SALERYCODE,5,0)),(IF($D159=6,GE159,GF159))))),MIN((VLOOKUP($D159,SALERYCODE,3,0)),(GC159+GD159))*(IF($D159=6,GF159,((MIN((VLOOKUP($D159,SALERYCODE,5,0)),GF159)))))))))/IF(AND($D159=2,'ראשי-פרטים כלליים וריכוז הוצאות'!$D$68&lt;&gt;4),1.2,1)</f>
        <v>0</v>
      </c>
      <c r="GI159" s="263"/>
      <c r="GJ159" s="264"/>
      <c r="GK159" s="265"/>
      <c r="GL159" s="266"/>
      <c r="GM159" s="267">
        <f t="shared" si="227"/>
        <v>0</v>
      </c>
      <c r="GN159" s="260">
        <f>+(IF(OR($B159=0,$C159=0,$D159=0,$DC$2&gt;$OE$1),0,IF(OR(GI159=0,GK159=0,GL159=0),0,MIN((VLOOKUP($D159,SALERYCODE,3,0))*(IF($D159=6,GL159,GK159))*((MIN((VLOOKUP($D159,SALERYCODE,5,0)),(IF($D159=6,GK159,GL159))))),MIN((VLOOKUP($D159,SALERYCODE,3,0)),(GI159+GJ159))*(IF($D159=6,GL159,((MIN((VLOOKUP($D159,SALERYCODE,5,0)),GL159)))))))))/IF(AND($D159=2,'ראשי-פרטים כלליים וריכוז הוצאות'!$D$68&lt;&gt;4),1.2,1)</f>
        <v>0</v>
      </c>
      <c r="GO159" s="263"/>
      <c r="GP159" s="264"/>
      <c r="GQ159" s="265"/>
      <c r="GR159" s="266"/>
      <c r="GS159" s="267">
        <f t="shared" si="228"/>
        <v>0</v>
      </c>
      <c r="GT159" s="260">
        <f>+(IF(OR($B159=0,$C159=0,$D159=0,$DC$2&gt;$OE$1),0,IF(OR(GO159=0,GQ159=0,GR159=0),0,MIN((VLOOKUP($D159,SALERYCODE,3,0))*(IF($D159=6,GR159,GQ159))*((MIN((VLOOKUP($D159,SALERYCODE,5,0)),(IF($D159=6,GQ159,GR159))))),MIN((VLOOKUP($D159,SALERYCODE,3,0)),(GO159+GP159))*(IF($D159=6,GR159,((MIN((VLOOKUP($D159,SALERYCODE,5,0)),GR159)))))))))/IF(AND($D159=2,'ראשי-פרטים כלליים וריכוז הוצאות'!$D$68&lt;&gt;4),1.2,1)</f>
        <v>0</v>
      </c>
      <c r="GU159" s="263"/>
      <c r="GV159" s="264"/>
      <c r="GW159" s="265"/>
      <c r="GX159" s="266"/>
      <c r="GY159" s="267">
        <f t="shared" si="229"/>
        <v>0</v>
      </c>
      <c r="GZ159" s="260">
        <f>+(IF(OR($B159=0,$C159=0,$D159=0,$DC$2&gt;$OE$1),0,IF(OR(GU159=0,GW159=0,GX159=0),0,MIN((VLOOKUP($D159,SALERYCODE,3,0))*(IF($D159=6,GX159,GW159))*((MIN((VLOOKUP($D159,SALERYCODE,5,0)),(IF($D159=6,GW159,GX159))))),MIN((VLOOKUP($D159,SALERYCODE,3,0)),(GU159+GV159))*(IF($D159=6,GX159,((MIN((VLOOKUP($D159,SALERYCODE,5,0)),GX159)))))))))/IF(AND($D159=2,'ראשי-פרטים כלליים וריכוז הוצאות'!$D$68&lt;&gt;4),1.2,1)</f>
        <v>0</v>
      </c>
      <c r="HA159" s="263"/>
      <c r="HB159" s="264"/>
      <c r="HC159" s="265"/>
      <c r="HD159" s="266"/>
      <c r="HE159" s="267">
        <f t="shared" si="230"/>
        <v>0</v>
      </c>
      <c r="HF159" s="260">
        <f>+(IF(OR($B159=0,$C159=0,$D159=0,$DC$2&gt;$OE$1),0,IF(OR(HA159=0,HC159=0,HD159=0),0,MIN((VLOOKUP($D159,SALERYCODE,3,0))*(IF($D159=6,HD159,HC159))*((MIN((VLOOKUP($D159,SALERYCODE,5,0)),(IF($D159=6,HC159,HD159))))),MIN((VLOOKUP($D159,SALERYCODE,3,0)),(HA159+HB159))*(IF($D159=6,HD159,((MIN((VLOOKUP($D159,SALERYCODE,5,0)),HD159)))))))))/IF(AND($D159=2,'ראשי-פרטים כלליים וריכוז הוצאות'!$D$68&lt;&gt;4),1.2,1)</f>
        <v>0</v>
      </c>
      <c r="HG159" s="263"/>
      <c r="HH159" s="264"/>
      <c r="HI159" s="265"/>
      <c r="HJ159" s="266"/>
      <c r="HK159" s="267">
        <f t="shared" si="231"/>
        <v>0</v>
      </c>
      <c r="HL159" s="260">
        <f>+(IF(OR($B159=0,$C159=0,$D159=0,$DC$2&gt;$OE$1),0,IF(OR(HG159=0,HI159=0,HJ159=0),0,MIN((VLOOKUP($D159,SALERYCODE,3,0))*(IF($D159=6,HJ159,HI159))*((MIN((VLOOKUP($D159,SALERYCODE,5,0)),(IF($D159=6,HI159,HJ159))))),MIN((VLOOKUP($D159,SALERYCODE,3,0)),(HG159+HH159))*(IF($D159=6,HJ159,((MIN((VLOOKUP($D159,SALERYCODE,5,0)),HJ159)))))))))/IF(AND($D159=2,'ראשי-פרטים כלליים וריכוז הוצאות'!$D$68&lt;&gt;4),1.2,1)</f>
        <v>0</v>
      </c>
      <c r="HM159" s="263"/>
      <c r="HN159" s="264"/>
      <c r="HO159" s="265"/>
      <c r="HP159" s="266"/>
      <c r="HQ159" s="267">
        <f t="shared" si="232"/>
        <v>0</v>
      </c>
      <c r="HR159" s="260">
        <f>+(IF(OR($B159=0,$C159=0,$D159=0,$DC$2&gt;$OE$1),0,IF(OR(HM159=0,HO159=0,HP159=0),0,MIN((VLOOKUP($D159,SALERYCODE,3,0))*(IF($D159=6,HP159,HO159))*((MIN((VLOOKUP($D159,SALERYCODE,5,0)),(IF($D159=6,HO159,HP159))))),MIN((VLOOKUP($D159,SALERYCODE,3,0)),(HM159+HN159))*(IF($D159=6,HP159,((MIN((VLOOKUP($D159,SALERYCODE,5,0)),HP159)))))))))/IF(AND($D159=2,'ראשי-פרטים כלליים וריכוז הוצאות'!$D$68&lt;&gt;4),1.2,1)</f>
        <v>0</v>
      </c>
      <c r="HS159" s="263"/>
      <c r="HT159" s="264"/>
      <c r="HU159" s="265"/>
      <c r="HV159" s="266"/>
      <c r="HW159" s="267">
        <f t="shared" si="233"/>
        <v>0</v>
      </c>
      <c r="HX159" s="260">
        <f>+(IF(OR($B159=0,$C159=0,$D159=0,$DC$2&gt;$OE$1),0,IF(OR(HS159=0,HU159=0,HV159=0),0,MIN((VLOOKUP($D159,SALERYCODE,3,0))*(IF($D159=6,HV159,HU159))*((MIN((VLOOKUP($D159,SALERYCODE,5,0)),(IF($D159=6,HU159,HV159))))),MIN((VLOOKUP($D159,SALERYCODE,3,0)),(HS159+HT159))*(IF($D159=6,HV159,((MIN((VLOOKUP($D159,SALERYCODE,5,0)),HV159)))))))))/IF(AND($D159=2,'ראשי-פרטים כלליים וריכוז הוצאות'!$D$68&lt;&gt;4),1.2,1)</f>
        <v>0</v>
      </c>
      <c r="HY159" s="263"/>
      <c r="HZ159" s="264"/>
      <c r="IA159" s="265"/>
      <c r="IB159" s="266"/>
      <c r="IC159" s="267">
        <f t="shared" si="234"/>
        <v>0</v>
      </c>
      <c r="ID159" s="260">
        <f>+(IF(OR($B159=0,$C159=0,$D159=0,$DC$2&gt;$OE$1),0,IF(OR(HY159=0,IA159=0,IB159=0),0,MIN((VLOOKUP($D159,SALERYCODE,3,0))*(IF($D159=6,IB159,IA159))*((MIN((VLOOKUP($D159,SALERYCODE,5,0)),(IF($D159=6,IA159,IB159))))),MIN((VLOOKUP($D159,SALERYCODE,3,0)),(HY159+HZ159))*(IF($D159=6,IB159,((MIN((VLOOKUP($D159,SALERYCODE,5,0)),IB159)))))))))/IF(AND($D159=2,'ראשי-פרטים כלליים וריכוז הוצאות'!$D$68&lt;&gt;4),1.2,1)</f>
        <v>0</v>
      </c>
      <c r="IE159" s="263"/>
      <c r="IF159" s="264"/>
      <c r="IG159" s="265"/>
      <c r="IH159" s="266"/>
      <c r="II159" s="267">
        <f t="shared" si="235"/>
        <v>0</v>
      </c>
      <c r="IJ159" s="260">
        <f>+(IF(OR($B159=0,$C159=0,$D159=0,$DC$2&gt;$OE$1),0,IF(OR(IE159=0,IG159=0,IH159=0),0,MIN((VLOOKUP($D159,SALERYCODE,3,0))*(IF($D159=6,IH159,IG159))*((MIN((VLOOKUP($D159,SALERYCODE,5,0)),(IF($D159=6,IG159,IH159))))),MIN((VLOOKUP($D159,SALERYCODE,3,0)),(IE159+IF159))*(IF($D159=6,IH159,((MIN((VLOOKUP($D159,SALERYCODE,5,0)),IH159)))))))))/IF(AND($D159=2,'ראשי-פרטים כלליים וריכוז הוצאות'!$D$68&lt;&gt;4),1.2,1)</f>
        <v>0</v>
      </c>
      <c r="IK159" s="263"/>
      <c r="IL159" s="264"/>
      <c r="IM159" s="265"/>
      <c r="IN159" s="266"/>
      <c r="IO159" s="267">
        <f t="shared" si="236"/>
        <v>0</v>
      </c>
      <c r="IP159" s="260">
        <f>+(IF(OR($B159=0,$C159=0,$D159=0,$DC$2&gt;$OE$1),0,IF(OR(IK159=0,IM159=0,IN159=0),0,MIN((VLOOKUP($D159,SALERYCODE,3,0))*(IF($D159=6,IN159,IM159))*((MIN((VLOOKUP($D159,SALERYCODE,5,0)),(IF($D159=6,IM159,IN159))))),MIN((VLOOKUP($D159,SALERYCODE,3,0)),(IK159+IL159))*(IF($D159=6,IN159,((MIN((VLOOKUP($D159,SALERYCODE,5,0)),IN159)))))))))/IF(AND($D159=2,'ראשי-פרטים כלליים וריכוז הוצאות'!$D$68&lt;&gt;4),1.2,1)</f>
        <v>0</v>
      </c>
      <c r="IQ159" s="263"/>
      <c r="IR159" s="264"/>
      <c r="IS159" s="265"/>
      <c r="IT159" s="266"/>
      <c r="IU159" s="267">
        <f t="shared" si="237"/>
        <v>0</v>
      </c>
      <c r="IV159" s="260">
        <f>+(IF(OR($B159=0,$C159=0,$D159=0,$DC$2&gt;$OE$1),0,IF(OR(IQ159=0,IS159=0,IT159=0),0,MIN((VLOOKUP($D159,SALERYCODE,3,0))*(IF($D159=6,IT159,IS159))*((MIN((VLOOKUP($D159,SALERYCODE,5,0)),(IF($D159=6,IS159,IT159))))),MIN((VLOOKUP($D159,SALERYCODE,3,0)),(IQ159+IR159))*(IF($D159=6,IT159,((MIN((VLOOKUP($D159,SALERYCODE,5,0)),IT159)))))))))/IF(AND($D159=2,'ראשי-פרטים כלליים וריכוז הוצאות'!$D$68&lt;&gt;4),1.2,1)</f>
        <v>0</v>
      </c>
      <c r="IW159" s="263"/>
      <c r="IX159" s="264"/>
      <c r="IY159" s="265"/>
      <c r="IZ159" s="266"/>
      <c r="JA159" s="267">
        <f t="shared" si="238"/>
        <v>0</v>
      </c>
      <c r="JB159" s="260">
        <f>+(IF(OR($B159=0,$C159=0,$D159=0,$DC$2&gt;$OE$1),0,IF(OR(IW159=0,IY159=0,IZ159=0),0,MIN((VLOOKUP($D159,SALERYCODE,3,0))*(IF($D159=6,IZ159,IY159))*((MIN((VLOOKUP($D159,SALERYCODE,5,0)),(IF($D159=6,IY159,IZ159))))),MIN((VLOOKUP($D159,SALERYCODE,3,0)),(IW159+IX159))*(IF($D159=6,IZ159,((MIN((VLOOKUP($D159,SALERYCODE,5,0)),IZ159)))))))))/IF(AND($D159=2,'ראשי-פרטים כלליים וריכוז הוצאות'!$D$68&lt;&gt;4),1.2,1)</f>
        <v>0</v>
      </c>
      <c r="JC159" s="263"/>
      <c r="JD159" s="264"/>
      <c r="JE159" s="265"/>
      <c r="JF159" s="266"/>
      <c r="JG159" s="267">
        <f t="shared" si="239"/>
        <v>0</v>
      </c>
      <c r="JH159" s="260">
        <f>+(IF(OR($B159=0,$C159=0,$D159=0,$DC$2&gt;$OE$1),0,IF(OR(JC159=0,JE159=0,JF159=0),0,MIN((VLOOKUP($D159,SALERYCODE,3,0))*(IF($D159=6,JF159,JE159))*((MIN((VLOOKUP($D159,SALERYCODE,5,0)),(IF($D159=6,JE159,JF159))))),MIN((VLOOKUP($D159,SALERYCODE,3,0)),(JC159+JD159))*(IF($D159=6,JF159,((MIN((VLOOKUP($D159,SALERYCODE,5,0)),JF159)))))))))/IF(AND($D159=2,'ראשי-פרטים כלליים וריכוז הוצאות'!$D$68&lt;&gt;4),1.2,1)</f>
        <v>0</v>
      </c>
      <c r="JI159" s="263"/>
      <c r="JJ159" s="264"/>
      <c r="JK159" s="265"/>
      <c r="JL159" s="266"/>
      <c r="JM159" s="267">
        <f t="shared" si="240"/>
        <v>0</v>
      </c>
      <c r="JN159" s="260">
        <f>+(IF(OR($B159=0,$C159=0,$D159=0,$DC$2&gt;$OE$1),0,IF(OR(JI159=0,JK159=0,JL159=0),0,MIN((VLOOKUP($D159,SALERYCODE,3,0))*(IF($D159=6,JL159,JK159))*((MIN((VLOOKUP($D159,SALERYCODE,5,0)),(IF($D159=6,JK159,JL159))))),MIN((VLOOKUP($D159,SALERYCODE,3,0)),(JI159+JJ159))*(IF($D159=6,JL159,((MIN((VLOOKUP($D159,SALERYCODE,5,0)),JL159)))))))))/IF(AND($D159=2,'ראשי-פרטים כלליים וריכוז הוצאות'!$D$68&lt;&gt;4),1.2,1)</f>
        <v>0</v>
      </c>
      <c r="JO159" s="263"/>
      <c r="JP159" s="264"/>
      <c r="JQ159" s="265"/>
      <c r="JR159" s="266"/>
      <c r="JS159" s="267">
        <f t="shared" si="241"/>
        <v>0</v>
      </c>
      <c r="JT159" s="260">
        <f>+(IF(OR($B159=0,$C159=0,$D159=0,$DC$2&gt;$OE$1),0,IF(OR(JO159=0,JQ159=0,JR159=0),0,MIN((VLOOKUP($D159,SALERYCODE,3,0))*(IF($D159=6,JR159,JQ159))*((MIN((VLOOKUP($D159,SALERYCODE,5,0)),(IF($D159=6,JQ159,JR159))))),MIN((VLOOKUP($D159,SALERYCODE,3,0)),(JO159+JP159))*(IF($D159=6,JR159,((MIN((VLOOKUP($D159,SALERYCODE,5,0)),JR159)))))))))/IF(AND($D159=2,'ראשי-פרטים כלליים וריכוז הוצאות'!$D$68&lt;&gt;4),1.2,1)</f>
        <v>0</v>
      </c>
      <c r="JU159" s="263"/>
      <c r="JV159" s="264"/>
      <c r="JW159" s="265"/>
      <c r="JX159" s="266"/>
      <c r="JY159" s="267">
        <f t="shared" si="242"/>
        <v>0</v>
      </c>
      <c r="JZ159" s="260">
        <f>+(IF(OR($B159=0,$C159=0,$D159=0,$DC$2&gt;$OE$1),0,IF(OR(JU159=0,JW159=0,JX159=0),0,MIN((VLOOKUP($D159,SALERYCODE,3,0))*(IF($D159=6,JX159,JW159))*((MIN((VLOOKUP($D159,SALERYCODE,5,0)),(IF($D159=6,JW159,JX159))))),MIN((VLOOKUP($D159,SALERYCODE,3,0)),(JU159+JV159))*(IF($D159=6,JX159,((MIN((VLOOKUP($D159,SALERYCODE,5,0)),JX159)))))))))/IF(AND($D159=2,'ראשי-פרטים כלליים וריכוז הוצאות'!$D$68&lt;&gt;4),1.2,1)</f>
        <v>0</v>
      </c>
      <c r="KA159" s="263"/>
      <c r="KB159" s="264"/>
      <c r="KC159" s="265"/>
      <c r="KD159" s="266"/>
      <c r="KE159" s="267">
        <f t="shared" si="243"/>
        <v>0</v>
      </c>
      <c r="KF159" s="260">
        <f>+(IF(OR($B159=0,$C159=0,$D159=0,$DC$2&gt;$OE$1),0,IF(OR(KA159=0,KC159=0,KD159=0),0,MIN((VLOOKUP($D159,SALERYCODE,3,0))*(IF($D159=6,KD159,KC159))*((MIN((VLOOKUP($D159,SALERYCODE,5,0)),(IF($D159=6,KC159,KD159))))),MIN((VLOOKUP($D159,SALERYCODE,3,0)),(KA159+KB159))*(IF($D159=6,KD159,((MIN((VLOOKUP($D159,SALERYCODE,5,0)),KD159)))))))))/IF(AND($D159=2,'ראשי-פרטים כלליים וריכוז הוצאות'!$D$68&lt;&gt;4),1.2,1)</f>
        <v>0</v>
      </c>
      <c r="KG159" s="263"/>
      <c r="KH159" s="264"/>
      <c r="KI159" s="265"/>
      <c r="KJ159" s="266"/>
      <c r="KK159" s="267">
        <f t="shared" si="244"/>
        <v>0</v>
      </c>
      <c r="KL159" s="260">
        <f>+(IF(OR($B159=0,$C159=0,$D159=0,$DC$2&gt;$OE$1),0,IF(OR(KG159=0,KI159=0,KJ159=0),0,MIN((VLOOKUP($D159,SALERYCODE,3,0))*(IF($D159=6,KJ159,KI159))*((MIN((VLOOKUP($D159,SALERYCODE,5,0)),(IF($D159=6,KI159,KJ159))))),MIN((VLOOKUP($D159,SALERYCODE,3,0)),(KG159+KH159))*(IF($D159=6,KJ159,((MIN((VLOOKUP($D159,SALERYCODE,5,0)),KJ159)))))))))/IF(AND($D159=2,'ראשי-פרטים כלליים וריכוז הוצאות'!$D$68&lt;&gt;4),1.2,1)</f>
        <v>0</v>
      </c>
      <c r="KM159" s="263"/>
      <c r="KN159" s="264"/>
      <c r="KO159" s="265"/>
      <c r="KP159" s="266"/>
      <c r="KQ159" s="267">
        <f t="shared" si="245"/>
        <v>0</v>
      </c>
      <c r="KR159" s="260">
        <f>+(IF(OR($B159=0,$C159=0,$D159=0,$DC$2&gt;$OE$1),0,IF(OR(KM159=0,KO159=0,KP159=0),0,MIN((VLOOKUP($D159,SALERYCODE,3,0))*(IF($D159=6,KP159,KO159))*((MIN((VLOOKUP($D159,SALERYCODE,5,0)),(IF($D159=6,KO159,KP159))))),MIN((VLOOKUP($D159,SALERYCODE,3,0)),(KM159+KN159))*(IF($D159=6,KP159,((MIN((VLOOKUP($D159,SALERYCODE,5,0)),KP159)))))))))/IF(AND($D159=2,'ראשי-פרטים כלליים וריכוז הוצאות'!$D$68&lt;&gt;4),1.2,1)</f>
        <v>0</v>
      </c>
      <c r="KS159" s="263"/>
      <c r="KT159" s="264"/>
      <c r="KU159" s="265"/>
      <c r="KV159" s="266"/>
      <c r="KW159" s="267">
        <f t="shared" si="246"/>
        <v>0</v>
      </c>
      <c r="KX159" s="260">
        <f>+(IF(OR($B159=0,$C159=0,$D159=0,$DC$2&gt;$OE$1),0,IF(OR(KS159=0,KU159=0,KV159=0),0,MIN((VLOOKUP($D159,SALERYCODE,3,0))*(IF($D159=6,KV159,KU159))*((MIN((VLOOKUP($D159,SALERYCODE,5,0)),(IF($D159=6,KU159,KV159))))),MIN((VLOOKUP($D159,SALERYCODE,3,0)),(KS159+KT159))*(IF($D159=6,KV159,((MIN((VLOOKUP($D159,SALERYCODE,5,0)),KV159)))))))))/IF(AND($D159=2,'ראשי-פרטים כלליים וריכוז הוצאות'!$D$68&lt;&gt;4),1.2,1)</f>
        <v>0</v>
      </c>
      <c r="KY159" s="263"/>
      <c r="KZ159" s="264"/>
      <c r="LA159" s="265"/>
      <c r="LB159" s="266"/>
      <c r="LC159" s="267">
        <f t="shared" si="247"/>
        <v>0</v>
      </c>
      <c r="LD159" s="260">
        <f>+(IF(OR($B159=0,$C159=0,$D159=0,$DC$2&gt;$OE$1),0,IF(OR(KY159=0,LA159=0,LB159=0),0,MIN((VLOOKUP($D159,SALERYCODE,3,0))*(IF($D159=6,LB159,LA159))*((MIN((VLOOKUP($D159,SALERYCODE,5,0)),(IF($D159=6,LA159,LB159))))),MIN((VLOOKUP($D159,SALERYCODE,3,0)),(KY159+KZ159))*(IF($D159=6,LB159,((MIN((VLOOKUP($D159,SALERYCODE,5,0)),LB159)))))))))/IF(AND($D159=2,'ראשי-פרטים כלליים וריכוז הוצאות'!$D$68&lt;&gt;4),1.2,1)</f>
        <v>0</v>
      </c>
      <c r="LE159" s="263"/>
      <c r="LF159" s="264"/>
      <c r="LG159" s="265"/>
      <c r="LH159" s="266"/>
      <c r="LI159" s="267">
        <f t="shared" si="248"/>
        <v>0</v>
      </c>
      <c r="LJ159" s="260">
        <f>+(IF(OR($B159=0,$C159=0,$D159=0,$DC$2&gt;$OE$1),0,IF(OR(LE159=0,LG159=0,LH159=0),0,MIN((VLOOKUP($D159,SALERYCODE,3,0))*(IF($D159=6,LH159,LG159))*((MIN((VLOOKUP($D159,SALERYCODE,5,0)),(IF($D159=6,LG159,LH159))))),MIN((VLOOKUP($D159,SALERYCODE,3,0)),(LE159+LF159))*(IF($D159=6,LH159,((MIN((VLOOKUP($D159,SALERYCODE,5,0)),LH159)))))))))/IF(AND($D159=2,'ראשי-פרטים כלליים וריכוז הוצאות'!$D$68&lt;&gt;4),1.2,1)</f>
        <v>0</v>
      </c>
      <c r="LK159" s="263"/>
      <c r="LL159" s="264"/>
      <c r="LM159" s="265"/>
      <c r="LN159" s="266"/>
      <c r="LO159" s="267">
        <f t="shared" si="249"/>
        <v>0</v>
      </c>
      <c r="LP159" s="260">
        <f>+(IF(OR($B159=0,$C159=0,$D159=0,$DC$2&gt;$OE$1),0,IF(OR(LK159=0,LM159=0,LN159=0),0,MIN((VLOOKUP($D159,SALERYCODE,3,0))*(IF($D159=6,LN159,LM159))*((MIN((VLOOKUP($D159,SALERYCODE,5,0)),(IF($D159=6,LM159,LN159))))),MIN((VLOOKUP($D159,SALERYCODE,3,0)),(LK159+LL159))*(IF($D159=6,LN159,((MIN((VLOOKUP($D159,SALERYCODE,5,0)),LN159)))))))))/IF(AND($D159=2,'ראשי-פרטים כלליים וריכוז הוצאות'!$D$68&lt;&gt;4),1.2,1)</f>
        <v>0</v>
      </c>
      <c r="LQ159" s="263"/>
      <c r="LR159" s="264"/>
      <c r="LS159" s="265"/>
      <c r="LT159" s="266"/>
      <c r="LU159" s="267">
        <f t="shared" si="250"/>
        <v>0</v>
      </c>
      <c r="LV159" s="260">
        <f>+(IF(OR($B159=0,$C159=0,$D159=0,$DC$2&gt;$OE$1),0,IF(OR(LQ159=0,LS159=0,LT159=0),0,MIN((VLOOKUP($D159,SALERYCODE,3,0))*(IF($D159=6,LT159,LS159))*((MIN((VLOOKUP($D159,SALERYCODE,5,0)),(IF($D159=6,LS159,LT159))))),MIN((VLOOKUP($D159,SALERYCODE,3,0)),(LQ159+LR159))*(IF($D159=6,LT159,((MIN((VLOOKUP($D159,SALERYCODE,5,0)),LT159)))))))))/IF(AND($D159=2,'ראשי-פרטים כלליים וריכוז הוצאות'!$D$68&lt;&gt;4),1.2,1)</f>
        <v>0</v>
      </c>
      <c r="LW159" s="263"/>
      <c r="LX159" s="264"/>
      <c r="LY159" s="265"/>
      <c r="LZ159" s="266"/>
      <c r="MA159" s="267">
        <f t="shared" si="251"/>
        <v>0</v>
      </c>
      <c r="MB159" s="260">
        <f>+(IF(OR($B159=0,$C159=0,$D159=0,$DC$2&gt;$OE$1),0,IF(OR(LW159=0,LY159=0,LZ159=0),0,MIN((VLOOKUP($D159,SALERYCODE,3,0))*(IF($D159=6,LZ159,LY159))*((MIN((VLOOKUP($D159,SALERYCODE,5,0)),(IF($D159=6,LY159,LZ159))))),MIN((VLOOKUP($D159,SALERYCODE,3,0)),(LW159+LX159))*(IF($D159=6,LZ159,((MIN((VLOOKUP($D159,SALERYCODE,5,0)),LZ159)))))))))/IF(AND($D159=2,'ראשי-פרטים כלליים וריכוז הוצאות'!$D$68&lt;&gt;4),1.2,1)</f>
        <v>0</v>
      </c>
      <c r="MC159" s="263"/>
      <c r="MD159" s="264"/>
      <c r="ME159" s="265"/>
      <c r="MF159" s="266"/>
      <c r="MG159" s="267">
        <f t="shared" si="252"/>
        <v>0</v>
      </c>
      <c r="MH159" s="260">
        <f>+(IF(OR($B159=0,$C159=0,$D159=0,$DC$2&gt;$OE$1),0,IF(OR(MC159=0,ME159=0,MF159=0),0,MIN((VLOOKUP($D159,SALERYCODE,3,0))*(IF($D159=6,MF159,ME159))*((MIN((VLOOKUP($D159,SALERYCODE,5,0)),(IF($D159=6,ME159,MF159))))),MIN((VLOOKUP($D159,SALERYCODE,3,0)),(MC159+MD159))*(IF($D159=6,MF159,((MIN((VLOOKUP($D159,SALERYCODE,5,0)),MF159)))))))))/IF(AND($D159=2,'ראשי-פרטים כלליים וריכוז הוצאות'!$D$68&lt;&gt;4),1.2,1)</f>
        <v>0</v>
      </c>
      <c r="MI159" s="263"/>
      <c r="MJ159" s="264"/>
      <c r="MK159" s="265"/>
      <c r="ML159" s="266"/>
      <c r="MM159" s="267">
        <f t="shared" si="253"/>
        <v>0</v>
      </c>
      <c r="MN159" s="260">
        <f>+(IF(OR($B159=0,$C159=0,$D159=0,$DC$2&gt;$OE$1),0,IF(OR(MI159=0,MK159=0,ML159=0),0,MIN((VLOOKUP($D159,SALERYCODE,3,0))*(IF($D159=6,ML159,MK159))*((MIN((VLOOKUP($D159,SALERYCODE,5,0)),(IF($D159=6,MK159,ML159))))),MIN((VLOOKUP($D159,SALERYCODE,3,0)),(MI159+MJ159))*(IF($D159=6,ML159,((MIN((VLOOKUP($D159,SALERYCODE,5,0)),ML159)))))))))/IF(AND($D159=2,'ראשי-פרטים כלליים וריכוז הוצאות'!$D$68&lt;&gt;4),1.2,1)</f>
        <v>0</v>
      </c>
      <c r="MO159" s="263"/>
      <c r="MP159" s="264"/>
      <c r="MQ159" s="265"/>
      <c r="MR159" s="266"/>
      <c r="MS159" s="267">
        <f t="shared" si="254"/>
        <v>0</v>
      </c>
      <c r="MT159" s="260">
        <f>+(IF(OR($B159=0,$C159=0,$D159=0,$DC$2&gt;$OE$1),0,IF(OR(MO159=0,MQ159=0,MR159=0),0,MIN((VLOOKUP($D159,SALERYCODE,3,0))*(IF($D159=6,MR159,MQ159))*((MIN((VLOOKUP($D159,SALERYCODE,5,0)),(IF($D159=6,MQ159,MR159))))),MIN((VLOOKUP($D159,SALERYCODE,3,0)),(MO159+MP159))*(IF($D159=6,MR159,((MIN((VLOOKUP($D159,SALERYCODE,5,0)),MR159)))))))))/IF(AND($D159=2,'ראשי-פרטים כלליים וריכוז הוצאות'!$D$68&lt;&gt;4),1.2,1)</f>
        <v>0</v>
      </c>
      <c r="MU159" s="263"/>
      <c r="MV159" s="264"/>
      <c r="MW159" s="265"/>
      <c r="MX159" s="266"/>
      <c r="MY159" s="267">
        <f t="shared" si="255"/>
        <v>0</v>
      </c>
      <c r="MZ159" s="260">
        <f>+(IF(OR($B159=0,$C159=0,$D159=0,$DC$2&gt;$OE$1),0,IF(OR(MU159=0,MW159=0,MX159=0),0,MIN((VLOOKUP($D159,SALERYCODE,3,0))*(IF($D159=6,MX159,MW159))*((MIN((VLOOKUP($D159,SALERYCODE,5,0)),(IF($D159=6,MW159,MX159))))),MIN((VLOOKUP($D159,SALERYCODE,3,0)),(MU159+MV159))*(IF($D159=6,MX159,((MIN((VLOOKUP($D159,SALERYCODE,5,0)),MX159)))))))))/IF(AND($D159=2,'ראשי-פרטים כלליים וריכוז הוצאות'!$D$68&lt;&gt;4),1.2,1)</f>
        <v>0</v>
      </c>
      <c r="NA159" s="263"/>
      <c r="NB159" s="264"/>
      <c r="NC159" s="265"/>
      <c r="ND159" s="266"/>
      <c r="NE159" s="267">
        <f t="shared" si="256"/>
        <v>0</v>
      </c>
      <c r="NF159" s="260">
        <f>+(IF(OR($B159=0,$C159=0,$D159=0,$DC$2&gt;$OE$1),0,IF(OR(NA159=0,NC159=0,ND159=0),0,MIN((VLOOKUP($D159,SALERYCODE,3,0))*(IF($D159=6,ND159,NC159))*((MIN((VLOOKUP($D159,SALERYCODE,5,0)),(IF($D159=6,NC159,ND159))))),MIN((VLOOKUP($D159,SALERYCODE,3,0)),(NA159+NB159))*(IF($D159=6,ND159,((MIN((VLOOKUP($D159,SALERYCODE,5,0)),ND159)))))))))/IF(AND($D159=2,'ראשי-פרטים כלליים וריכוז הוצאות'!$D$68&lt;&gt;4),1.2,1)</f>
        <v>0</v>
      </c>
      <c r="NG159" s="263"/>
      <c r="NH159" s="264"/>
      <c r="NI159" s="265"/>
      <c r="NJ159" s="266"/>
      <c r="NK159" s="267">
        <f t="shared" si="257"/>
        <v>0</v>
      </c>
      <c r="NL159" s="260">
        <f>+(IF(OR($B159=0,$C159=0,$D159=0,$DC$2&gt;$OE$1),0,IF(OR(NG159=0,NI159=0,NJ159=0),0,MIN((VLOOKUP($D159,SALERYCODE,3,0))*(IF($D159=6,NJ159,NI159))*((MIN((VLOOKUP($D159,SALERYCODE,5,0)),(IF($D159=6,NI159,NJ159))))),MIN((VLOOKUP($D159,SALERYCODE,3,0)),(NG159+NH159))*(IF($D159=6,NJ159,((MIN((VLOOKUP($D159,SALERYCODE,5,0)),NJ159)))))))))/IF(AND($D159=2,'ראשי-פרטים כלליים וריכוז הוצאות'!$D$68&lt;&gt;4),1.2,1)</f>
        <v>0</v>
      </c>
      <c r="NM159" s="263"/>
      <c r="NN159" s="264"/>
      <c r="NO159" s="265"/>
      <c r="NP159" s="266"/>
      <c r="NQ159" s="267">
        <f t="shared" si="258"/>
        <v>0</v>
      </c>
      <c r="NR159" s="260">
        <f>+(IF(OR($B159=0,$C159=0,$D159=0,$DC$2&gt;$OE$1),0,IF(OR(NM159=0,NO159=0,NP159=0),0,MIN((VLOOKUP($D159,SALERYCODE,3,0))*(IF($D159=6,NP159,NO159))*((MIN((VLOOKUP($D159,SALERYCODE,5,0)),(IF($D159=6,NO159,NP159))))),MIN((VLOOKUP($D159,SALERYCODE,3,0)),(NM159+NN159))*(IF($D159=6,NP159,((MIN((VLOOKUP($D159,SALERYCODE,5,0)),NP159)))))))))/IF(AND($D159=2,'ראשי-פרטים כלליים וריכוז הוצאות'!$D$68&lt;&gt;4),1.2,1)</f>
        <v>0</v>
      </c>
      <c r="NS159" s="263"/>
      <c r="NT159" s="264"/>
      <c r="NU159" s="265"/>
      <c r="NV159" s="266"/>
      <c r="NW159" s="267">
        <f t="shared" si="259"/>
        <v>0</v>
      </c>
      <c r="NX159" s="260">
        <f>+(IF(OR($B159=0,$C159=0,$D159=0,$DC$2&gt;$OE$1),0,IF(OR(NS159=0,NU159=0,NV159=0),0,MIN((VLOOKUP($D159,SALERYCODE,3,0))*(IF($D159=6,NV159,NU159))*((MIN((VLOOKUP($D159,SALERYCODE,5,0)),(IF($D159=6,NU159,NV159))))),MIN((VLOOKUP($D159,SALERYCODE,3,0)),(NS159+NT159))*(IF($D159=6,NV159,((MIN((VLOOKUP($D159,SALERYCODE,5,0)),NV159)))))))))/IF(AND($D159=2,'ראשי-פרטים כלליים וריכוז הוצאות'!$D$68&lt;&gt;4),1.2,1)</f>
        <v>0</v>
      </c>
      <c r="NY159" s="263"/>
      <c r="NZ159" s="264"/>
      <c r="OA159" s="265"/>
      <c r="OB159" s="266"/>
      <c r="OC159" s="267">
        <f t="shared" si="260"/>
        <v>0</v>
      </c>
      <c r="OD159" s="260">
        <f>+(IF(OR($B159=0,$C159=0,$D159=0,$DC$2&gt;$OE$1),0,IF(OR(NY159=0,OA159=0,OB159=0),0,MIN((VLOOKUP($D159,SALERYCODE,3,0))*(IF($D159=6,OB159,OA159))*((MIN((VLOOKUP($D159,SALERYCODE,5,0)),(IF($D159=6,OA159,OB159))))),MIN((VLOOKUP($D159,SALERYCODE,3,0)),(NY159+NZ159))*(IF($D159=6,OB159,((MIN((VLOOKUP($D159,SALERYCODE,5,0)),OB159)))))))))/IF(AND($D159=2,'ראשי-פרטים כלליים וריכוז הוצאות'!$D$68&lt;&gt;4),1.2,1)</f>
        <v>0</v>
      </c>
      <c r="OE159" s="275">
        <f t="shared" si="266"/>
        <v>0</v>
      </c>
      <c r="OF159" s="283">
        <f t="shared" si="267"/>
        <v>9.9999999999999995E-7</v>
      </c>
      <c r="OG159" s="276">
        <f t="shared" si="268"/>
        <v>0</v>
      </c>
      <c r="OH159" s="275">
        <f t="shared" si="269"/>
        <v>0</v>
      </c>
      <c r="OI159" s="275">
        <v>0</v>
      </c>
      <c r="OJ159" s="258">
        <f t="shared" si="270"/>
        <v>0</v>
      </c>
      <c r="OK159" s="284"/>
      <c r="OL159" s="116">
        <f>MIN(OJ159+OK159*OF159*OE159/$OL$1/IF(AND($D159=2,'ראשי-פרטים כלליים וריכוז הוצאות'!$D$68&lt;&gt;4),1.2,1),IF($D159&gt;0,VLOOKUP($D159,SALERYCODE,3,0)*12*OG159,0))</f>
        <v>0</v>
      </c>
      <c r="OM159" s="95">
        <f t="shared" si="261"/>
        <v>0</v>
      </c>
      <c r="ON159" s="11">
        <f t="shared" si="262"/>
        <v>0</v>
      </c>
      <c r="OO159" s="11">
        <f t="shared" si="263"/>
        <v>0</v>
      </c>
      <c r="OP159" s="22">
        <f t="shared" si="264"/>
        <v>0</v>
      </c>
      <c r="OQ159" s="11">
        <f t="shared" si="265"/>
        <v>0</v>
      </c>
      <c r="OR159" s="11" t="e">
        <f>#REF!</f>
        <v>#REF!</v>
      </c>
      <c r="OS159" s="35" t="e">
        <f>#REF!-OP159</f>
        <v>#REF!</v>
      </c>
      <c r="OT159" s="35" t="e">
        <f>OS159-#REF!</f>
        <v>#REF!</v>
      </c>
      <c r="OU159" s="43" t="e">
        <f>IF(AND(OP159&gt;0,(OS159=#REF!-OP159)),"מועסק פחות מ-10% מזמנו במופ","")</f>
        <v>#REF!</v>
      </c>
    </row>
    <row r="160" spans="1:411" ht="24" hidden="1" customHeight="1" outlineLevel="1" x14ac:dyDescent="0.2">
      <c r="A160" s="282">
        <v>157</v>
      </c>
      <c r="B160" s="269"/>
      <c r="C160" s="270"/>
      <c r="D160" s="271"/>
      <c r="E160" s="263"/>
      <c r="F160" s="264"/>
      <c r="G160" s="265"/>
      <c r="H160" s="266"/>
      <c r="I160" s="267">
        <f t="shared" si="196"/>
        <v>0</v>
      </c>
      <c r="J160" s="260">
        <f>(IF(OR($B160=0,$C160=0,$D160=0,$E$2&gt;$OE$1),0,IF(OR($E160=0,$G160=0,$H160=0),0,MIN((VLOOKUP($D160,SALERYCODE,3,0))*(IF($D160=6,$H160,$G160))*((MIN((VLOOKUP($D160,SALERYCODE,5,0)),(IF($D160=6,$G160,$H160))))),MIN((VLOOKUP($D160,SALERYCODE,3,0)),($E160+$F160))*(IF($D160=6,$H160,((MIN((VLOOKUP($D160,SALERYCODE,5,0)),$H160)))))))))/IF(AND($D160=2,'ראשי-פרטים כלליים וריכוז הוצאות'!$D$68&lt;&gt;4),1.2,1)</f>
        <v>0</v>
      </c>
      <c r="K160" s="263"/>
      <c r="L160" s="264"/>
      <c r="M160" s="265"/>
      <c r="N160" s="266"/>
      <c r="O160" s="267">
        <f t="shared" si="197"/>
        <v>0</v>
      </c>
      <c r="P160" s="260">
        <f>+(IF(OR($B160=0,$C160=0,$D160=0,$K$2&gt;$OE$1),0,IF(OR($K160=0,$M160=0,$N160=0),0,MIN((VLOOKUP($D160,SALERYCODE,3,0))*(IF($D160=6,$N160,$M160))*((MIN((VLOOKUP($D160,SALERYCODE,5,0)),(IF($D160=6,$M160,$N160))))),MIN((VLOOKUP($D160,SALERYCODE,3,0)),($K160+$L160))*(IF($D160=6,$N160,((MIN((VLOOKUP($D160,SALERYCODE,5,0)),$N160)))))))))/IF(AND($D160=2,'ראשי-פרטים כלליים וריכוז הוצאות'!$D$68&lt;&gt;4),1.2,1)</f>
        <v>0</v>
      </c>
      <c r="Q160" s="263"/>
      <c r="R160" s="264"/>
      <c r="S160" s="265"/>
      <c r="T160" s="266"/>
      <c r="U160" s="267">
        <f t="shared" si="198"/>
        <v>0</v>
      </c>
      <c r="V160" s="260">
        <f>+(IF(OR($B160=0,$C160=0,$D160=0,$Q$2&gt;$OE$1),0,IF(OR(Q160=0,S160=0,T160=0),0,MIN((VLOOKUP($D160,SALERYCODE,3,0))*(IF($D160=6,T160,S160))*((MIN((VLOOKUP($D160,SALERYCODE,5,0)),(IF($D160=6,S160,T160))))),MIN((VLOOKUP($D160,SALERYCODE,3,0)),(Q160+R160))*(IF($D160=6,T160,((MIN((VLOOKUP($D160,SALERYCODE,5,0)),T160)))))))))/IF(AND($D160=2,'ראשי-פרטים כלליים וריכוז הוצאות'!$D$68&lt;&gt;4),1.2,1)</f>
        <v>0</v>
      </c>
      <c r="W160" s="263"/>
      <c r="X160" s="264"/>
      <c r="Y160" s="265"/>
      <c r="Z160" s="266"/>
      <c r="AA160" s="267">
        <f t="shared" si="199"/>
        <v>0</v>
      </c>
      <c r="AB160" s="260">
        <f>+(IF(OR($B160=0,$C160=0,$D160=0,$W$2&gt;$OE$1),0,IF(OR(W160=0,Y160=0,Z160=0),0,MIN((VLOOKUP($D160,SALERYCODE,3,0))*(IF($D160=6,Z160,Y160))*((MIN((VLOOKUP($D160,SALERYCODE,5,0)),(IF($D160=6,Y160,Z160))))),MIN((VLOOKUP($D160,SALERYCODE,3,0)),(W160+X160))*(IF($D160=6,Z160,((MIN((VLOOKUP($D160,SALERYCODE,5,0)),Z160)))))))))/IF(AND($D160=2,'ראשי-פרטים כלליים וריכוז הוצאות'!$D$68&lt;&gt;4),1.2,1)</f>
        <v>0</v>
      </c>
      <c r="AC160" s="263"/>
      <c r="AD160" s="264"/>
      <c r="AE160" s="265"/>
      <c r="AF160" s="266"/>
      <c r="AG160" s="267">
        <f t="shared" si="200"/>
        <v>0</v>
      </c>
      <c r="AH160" s="260">
        <f>+(IF(OR($B160=0,$C160=0,$D160=0,$AC$2&gt;$OE$1),0,IF(OR(AC160=0,AE160=0,AF160=0),0,MIN((VLOOKUP($D160,SALERYCODE,3,0))*(IF($D160=6,AF160,AE160))*((MIN((VLOOKUP($D160,SALERYCODE,5,0)),(IF($D160=6,AE160,AF160))))),MIN((VLOOKUP($D160,SALERYCODE,3,0)),(AC160+AD160))*(IF($D160=6,AF160,((MIN((VLOOKUP($D160,SALERYCODE,5,0)),AF160)))))))))/IF(AND($D160=2,'ראשי-פרטים כלליים וריכוז הוצאות'!$D$68&lt;&gt;4),1.2,1)</f>
        <v>0</v>
      </c>
      <c r="AI160" s="263"/>
      <c r="AJ160" s="264"/>
      <c r="AK160" s="265"/>
      <c r="AL160" s="266"/>
      <c r="AM160" s="267">
        <f t="shared" si="201"/>
        <v>0</v>
      </c>
      <c r="AN160" s="260">
        <f>+(IF(OR($B160=0,$C160=0,$D160=0,$AI$2&gt;$OE$1),0,IF(OR(AI160=0,AK160=0,AL160=0),0,MIN((VLOOKUP($D160,SALERYCODE,3,0))*(IF($D160=6,AL160,AK160))*((MIN((VLOOKUP($D160,SALERYCODE,5,0)),(IF($D160=6,AK160,AL160))))),MIN((VLOOKUP($D160,SALERYCODE,3,0)),(AI160+AJ160))*(IF($D160=6,AL160,((MIN((VLOOKUP($D160,SALERYCODE,5,0)),AL160)))))))))/IF(AND($D160=2,'ראשי-פרטים כלליים וריכוז הוצאות'!$D$68&lt;&gt;4),1.2,1)</f>
        <v>0</v>
      </c>
      <c r="AO160" s="263"/>
      <c r="AP160" s="264"/>
      <c r="AQ160" s="265"/>
      <c r="AR160" s="266"/>
      <c r="AS160" s="267">
        <f t="shared" si="202"/>
        <v>0</v>
      </c>
      <c r="AT160" s="260">
        <f>+(IF(OR($B160=0,$C160=0,$D160=0,$AO$2&gt;$OE$1),0,IF(OR(AO160=0,AQ160=0,AR160=0),0,MIN((VLOOKUP($D160,SALERYCODE,3,0))*(IF($D160=6,AR160,AQ160))*((MIN((VLOOKUP($D160,SALERYCODE,5,0)),(IF($D160=6,AQ160,AR160))))),MIN((VLOOKUP($D160,SALERYCODE,3,0)),(AO160+AP160))*(IF($D160=6,AR160,((MIN((VLOOKUP($D160,SALERYCODE,5,0)),AR160)))))))))/IF(AND($D160=2,'ראשי-פרטים כלליים וריכוז הוצאות'!$D$68&lt;&gt;4),1.2,1)</f>
        <v>0</v>
      </c>
      <c r="AU160" s="263"/>
      <c r="AV160" s="264"/>
      <c r="AW160" s="265"/>
      <c r="AX160" s="266"/>
      <c r="AY160" s="267">
        <f t="shared" si="203"/>
        <v>0</v>
      </c>
      <c r="AZ160" s="260">
        <f>+(IF(OR($B160=0,$C160=0,$D160=0,$AU$2&gt;$OE$1),0,IF(OR(AU160=0,AW160=0,AX160=0),0,MIN((VLOOKUP($D160,SALERYCODE,3,0))*(IF($D160=6,AX160,AW160))*((MIN((VLOOKUP($D160,SALERYCODE,5,0)),(IF($D160=6,AW160,AX160))))),MIN((VLOOKUP($D160,SALERYCODE,3,0)),(AU160+AV160))*(IF($D160=6,AX160,((MIN((VLOOKUP($D160,SALERYCODE,5,0)),AX160)))))))))/IF(AND($D160=2,'ראשי-פרטים כלליים וריכוז הוצאות'!$D$68&lt;&gt;4),1.2,1)</f>
        <v>0</v>
      </c>
      <c r="BA160" s="263"/>
      <c r="BB160" s="264"/>
      <c r="BC160" s="265"/>
      <c r="BD160" s="266"/>
      <c r="BE160" s="267">
        <f t="shared" si="204"/>
        <v>0</v>
      </c>
      <c r="BF160" s="260">
        <f>+(IF(OR($B160=0,$C160=0,$D160=0,$BA$2&gt;$OE$1),0,IF(OR(BA160=0,BC160=0,BD160=0),0,MIN((VLOOKUP($D160,SALERYCODE,3,0))*(IF($D160=6,BD160,BC160))*((MIN((VLOOKUP($D160,SALERYCODE,5,0)),(IF($D160=6,BC160,BD160))))),MIN((VLOOKUP($D160,SALERYCODE,3,0)),(BA160+BB160))*(IF($D160=6,BD160,((MIN((VLOOKUP($D160,SALERYCODE,5,0)),BD160)))))))))/IF(AND($D160=2,'ראשי-פרטים כלליים וריכוז הוצאות'!$D$68&lt;&gt;4),1.2,1)</f>
        <v>0</v>
      </c>
      <c r="BG160" s="263"/>
      <c r="BH160" s="264"/>
      <c r="BI160" s="265"/>
      <c r="BJ160" s="266"/>
      <c r="BK160" s="267">
        <f t="shared" si="205"/>
        <v>0</v>
      </c>
      <c r="BL160" s="260">
        <f>+(IF(OR($B160=0,$C160=0,$D160=0,$BG$2&gt;$OE$1),0,IF(OR(BG160=0,BI160=0,BJ160=0),0,MIN((VLOOKUP($D160,SALERYCODE,3,0))*(IF($D160=6,BJ160,BI160))*((MIN((VLOOKUP($D160,SALERYCODE,5,0)),(IF($D160=6,BI160,BJ160))))),MIN((VLOOKUP($D160,SALERYCODE,3,0)),(BG160+BH160))*(IF($D160=6,BJ160,((MIN((VLOOKUP($D160,SALERYCODE,5,0)),BJ160)))))))))/IF(AND($D160=2,'ראשי-פרטים כלליים וריכוז הוצאות'!$D$68&lt;&gt;4),1.2,1)</f>
        <v>0</v>
      </c>
      <c r="BM160" s="263"/>
      <c r="BN160" s="264"/>
      <c r="BO160" s="265"/>
      <c r="BP160" s="266"/>
      <c r="BQ160" s="267">
        <f t="shared" si="206"/>
        <v>0</v>
      </c>
      <c r="BR160" s="260">
        <f>+(IF(OR($B160=0,$C160=0,$D160=0,$BM$2&gt;$OE$1),0,IF(OR(BM160=0,BO160=0,BP160=0),0,MIN((VLOOKUP($D160,SALERYCODE,3,0))*(IF($D160=6,BP160,BO160))*((MIN((VLOOKUP($D160,SALERYCODE,5,0)),(IF($D160=6,BO160,BP160))))),MIN((VLOOKUP($D160,SALERYCODE,3,0)),(BM160+BN160))*(IF($D160=6,BP160,((MIN((VLOOKUP($D160,SALERYCODE,5,0)),BP160)))))))))/IF(AND($D160=2,'ראשי-פרטים כלליים וריכוז הוצאות'!$D$68&lt;&gt;4),1.2,1)</f>
        <v>0</v>
      </c>
      <c r="BS160" s="263"/>
      <c r="BT160" s="264"/>
      <c r="BU160" s="265"/>
      <c r="BV160" s="266"/>
      <c r="BW160" s="267">
        <f t="shared" si="207"/>
        <v>0</v>
      </c>
      <c r="BX160" s="260">
        <f>+(IF(OR($B160=0,$C160=0,$D160=0,$BS$2&gt;$OE$1),0,IF(OR(BS160=0,BU160=0,BV160=0),0,MIN((VLOOKUP($D160,SALERYCODE,3,0))*(IF($D160=6,BV160,BU160))*((MIN((VLOOKUP($D160,SALERYCODE,5,0)),(IF($D160=6,BU160,BV160))))),MIN((VLOOKUP($D160,SALERYCODE,3,0)),(BS160+BT160))*(IF($D160=6,BV160,((MIN((VLOOKUP($D160,SALERYCODE,5,0)),BV160)))))))))/IF(AND($D160=2,'ראשי-פרטים כלליים וריכוז הוצאות'!$D$68&lt;&gt;4),1.2,1)</f>
        <v>0</v>
      </c>
      <c r="BY160" s="263"/>
      <c r="BZ160" s="264"/>
      <c r="CA160" s="265"/>
      <c r="CB160" s="266"/>
      <c r="CC160" s="267">
        <f t="shared" si="208"/>
        <v>0</v>
      </c>
      <c r="CD160" s="260">
        <f>+(IF(OR($B160=0,$C160=0,$D160=0,$BY$2&gt;$OE$1),0,IF(OR(BY160=0,CA160=0,CB160=0),0,MIN((VLOOKUP($D160,SALERYCODE,3,0))*(IF($D160=6,CB160,CA160))*((MIN((VLOOKUP($D160,SALERYCODE,5,0)),(IF($D160=6,CA160,CB160))))),MIN((VLOOKUP($D160,SALERYCODE,3,0)),(BY160+BZ160))*(IF($D160=6,CB160,((MIN((VLOOKUP($D160,SALERYCODE,5,0)),CB160)))))))))/IF(AND($D160=2,'ראשי-פרטים כלליים וריכוז הוצאות'!$D$68&lt;&gt;4),1.2,1)</f>
        <v>0</v>
      </c>
      <c r="CE160" s="263"/>
      <c r="CF160" s="264"/>
      <c r="CG160" s="265"/>
      <c r="CH160" s="266"/>
      <c r="CI160" s="267">
        <f t="shared" si="209"/>
        <v>0</v>
      </c>
      <c r="CJ160" s="260">
        <f>+(IF(OR($B160=0,$C160=0,$D160=0,$CE$2&gt;$OE$1),0,IF(OR(CE160=0,CG160=0,CH160=0),0,MIN((VLOOKUP($D160,SALERYCODE,3,0))*(IF($D160=6,CH160,CG160))*((MIN((VLOOKUP($D160,SALERYCODE,5,0)),(IF($D160=6,CG160,CH160))))),MIN((VLOOKUP($D160,SALERYCODE,3,0)),(CE160+CF160))*(IF($D160=6,CH160,((MIN((VLOOKUP($D160,SALERYCODE,5,0)),CH160)))))))))/IF(AND($D160=2,'ראשי-פרטים כלליים וריכוז הוצאות'!$D$68&lt;&gt;4),1.2,1)</f>
        <v>0</v>
      </c>
      <c r="CK160" s="263"/>
      <c r="CL160" s="264"/>
      <c r="CM160" s="265"/>
      <c r="CN160" s="266"/>
      <c r="CO160" s="267">
        <f t="shared" si="210"/>
        <v>0</v>
      </c>
      <c r="CP160" s="260">
        <f>+(IF(OR($B160=0,$C160=0,$D160=0,$CK$2&gt;$OE$1),0,IF(OR(CK160=0,CM160=0,CN160=0),0,MIN((VLOOKUP($D160,SALERYCODE,3,0))*(IF($D160=6,CN160,CM160))*((MIN((VLOOKUP($D160,SALERYCODE,5,0)),(IF($D160=6,CM160,CN160))))),MIN((VLOOKUP($D160,SALERYCODE,3,0)),(CK160+CL160))*(IF($D160=6,CN160,((MIN((VLOOKUP($D160,SALERYCODE,5,0)),CN160)))))))))/IF(AND($D160=2,'ראשי-פרטים כלליים וריכוז הוצאות'!$D$68&lt;&gt;4),1.2,1)</f>
        <v>0</v>
      </c>
      <c r="CQ160" s="263"/>
      <c r="CR160" s="264"/>
      <c r="CS160" s="265"/>
      <c r="CT160" s="266"/>
      <c r="CU160" s="267">
        <f t="shared" si="211"/>
        <v>0</v>
      </c>
      <c r="CV160" s="260">
        <f>+(IF(OR($B160=0,$C160=0,$D160=0,$CQ$2&gt;$OE$1),0,IF(OR(CQ160=0,CS160=0,CT160=0),0,MIN((VLOOKUP($D160,SALERYCODE,3,0))*(IF($D160=6,CT160,CS160))*((MIN((VLOOKUP($D160,SALERYCODE,5,0)),(IF($D160=6,CS160,CT160))))),MIN((VLOOKUP($D160,SALERYCODE,3,0)),(CQ160+CR160))*(IF($D160=6,CT160,((MIN((VLOOKUP($D160,SALERYCODE,5,0)),CT160)))))))))/IF(AND($D160=2,'ראשי-פרטים כלליים וריכוז הוצאות'!$D$68&lt;&gt;4),1.2,1)</f>
        <v>0</v>
      </c>
      <c r="CW160" s="263"/>
      <c r="CX160" s="264"/>
      <c r="CY160" s="265"/>
      <c r="CZ160" s="266"/>
      <c r="DA160" s="267">
        <f t="shared" si="212"/>
        <v>0</v>
      </c>
      <c r="DB160" s="260">
        <f>+(IF(OR($B160=0,$C160=0,$D160=0,$CW$2&gt;$OE$1),0,IF(OR(CW160=0,CY160=0,CZ160=0),0,MIN((VLOOKUP($D160,SALERYCODE,3,0))*(IF($D160=6,CZ160,CY160))*((MIN((VLOOKUP($D160,SALERYCODE,5,0)),(IF($D160=6,CY160,CZ160))))),MIN((VLOOKUP($D160,SALERYCODE,3,0)),(CW160+CX160))*(IF($D160=6,CZ160,((MIN((VLOOKUP($D160,SALERYCODE,5,0)),CZ160)))))))))/IF(AND($D160=2,'ראשי-פרטים כלליים וריכוז הוצאות'!$D$68&lt;&gt;4),1.2,1)</f>
        <v>0</v>
      </c>
      <c r="DC160" s="263"/>
      <c r="DD160" s="264"/>
      <c r="DE160" s="265"/>
      <c r="DF160" s="266"/>
      <c r="DG160" s="267">
        <f t="shared" si="213"/>
        <v>0</v>
      </c>
      <c r="DH160" s="260">
        <f>+(IF(OR($B160=0,$C160=0,$D160=0,$DC$2&gt;$OE$1),0,IF(OR(DC160=0,DE160=0,DF160=0),0,MIN((VLOOKUP($D160,SALERYCODE,3,0))*(IF($D160=6,DF160,DE160))*((MIN((VLOOKUP($D160,SALERYCODE,5,0)),(IF($D160=6,DE160,DF160))))),MIN((VLOOKUP($D160,SALERYCODE,3,0)),(DC160+DD160))*(IF($D160=6,DF160,((MIN((VLOOKUP($D160,SALERYCODE,5,0)),DF160)))))))))/IF(AND($D160=2,'ראשי-פרטים כלליים וריכוז הוצאות'!$D$68&lt;&gt;4),1.2,1)</f>
        <v>0</v>
      </c>
      <c r="DI160" s="263"/>
      <c r="DJ160" s="264"/>
      <c r="DK160" s="265"/>
      <c r="DL160" s="266"/>
      <c r="DM160" s="267">
        <f t="shared" si="214"/>
        <v>0</v>
      </c>
      <c r="DN160" s="260">
        <f>+(IF(OR($B160=0,$C160=0,$D160=0,$DC$2&gt;$OE$1),0,IF(OR(DI160=0,DK160=0,DL160=0),0,MIN((VLOOKUP($D160,SALERYCODE,3,0))*(IF($D160=6,DL160,DK160))*((MIN((VLOOKUP($D160,SALERYCODE,5,0)),(IF($D160=6,DK160,DL160))))),MIN((VLOOKUP($D160,SALERYCODE,3,0)),(DI160+DJ160))*(IF($D160=6,DL160,((MIN((VLOOKUP($D160,SALERYCODE,5,0)),DL160)))))))))/IF(AND($D160=2,'ראשי-פרטים כלליים וריכוז הוצאות'!$D$68&lt;&gt;4),1.2,1)</f>
        <v>0</v>
      </c>
      <c r="DO160" s="263"/>
      <c r="DP160" s="264"/>
      <c r="DQ160" s="265"/>
      <c r="DR160" s="266"/>
      <c r="DS160" s="267">
        <f t="shared" si="215"/>
        <v>0</v>
      </c>
      <c r="DT160" s="260">
        <f>+(IF(OR($B160=0,$C160=0,$D160=0,$DC$2&gt;$OE$1),0,IF(OR(DO160=0,DQ160=0,DR160=0),0,MIN((VLOOKUP($D160,SALERYCODE,3,0))*(IF($D160=6,DR160,DQ160))*((MIN((VLOOKUP($D160,SALERYCODE,5,0)),(IF($D160=6,DQ160,DR160))))),MIN((VLOOKUP($D160,SALERYCODE,3,0)),(DO160+DP160))*(IF($D160=6,DR160,((MIN((VLOOKUP($D160,SALERYCODE,5,0)),DR160)))))))))/IF(AND($D160=2,'ראשי-פרטים כלליים וריכוז הוצאות'!$D$68&lt;&gt;4),1.2,1)</f>
        <v>0</v>
      </c>
      <c r="DU160" s="263"/>
      <c r="DV160" s="264"/>
      <c r="DW160" s="265"/>
      <c r="DX160" s="266"/>
      <c r="DY160" s="267">
        <f t="shared" si="216"/>
        <v>0</v>
      </c>
      <c r="DZ160" s="260">
        <f>+(IF(OR($B160=0,$C160=0,$D160=0,$DC$2&gt;$OE$1),0,IF(OR(DU160=0,DW160=0,DX160=0),0,MIN((VLOOKUP($D160,SALERYCODE,3,0))*(IF($D160=6,DX160,DW160))*((MIN((VLOOKUP($D160,SALERYCODE,5,0)),(IF($D160=6,DW160,DX160))))),MIN((VLOOKUP($D160,SALERYCODE,3,0)),(DU160+DV160))*(IF($D160=6,DX160,((MIN((VLOOKUP($D160,SALERYCODE,5,0)),DX160)))))))))/IF(AND($D160=2,'ראשי-פרטים כלליים וריכוז הוצאות'!$D$68&lt;&gt;4),1.2,1)</f>
        <v>0</v>
      </c>
      <c r="EA160" s="263"/>
      <c r="EB160" s="264"/>
      <c r="EC160" s="265"/>
      <c r="ED160" s="266"/>
      <c r="EE160" s="267">
        <f t="shared" si="217"/>
        <v>0</v>
      </c>
      <c r="EF160" s="260">
        <f>+(IF(OR($B160=0,$C160=0,$D160=0,$DC$2&gt;$OE$1),0,IF(OR(EA160=0,EC160=0,ED160=0),0,MIN((VLOOKUP($D160,SALERYCODE,3,0))*(IF($D160=6,ED160,EC160))*((MIN((VLOOKUP($D160,SALERYCODE,5,0)),(IF($D160=6,EC160,ED160))))),MIN((VLOOKUP($D160,SALERYCODE,3,0)),(EA160+EB160))*(IF($D160=6,ED160,((MIN((VLOOKUP($D160,SALERYCODE,5,0)),ED160)))))))))/IF(AND($D160=2,'ראשי-פרטים כלליים וריכוז הוצאות'!$D$68&lt;&gt;4),1.2,1)</f>
        <v>0</v>
      </c>
      <c r="EG160" s="263"/>
      <c r="EH160" s="264"/>
      <c r="EI160" s="265"/>
      <c r="EJ160" s="266"/>
      <c r="EK160" s="267">
        <f t="shared" si="218"/>
        <v>0</v>
      </c>
      <c r="EL160" s="260">
        <f>+(IF(OR($B160=0,$C160=0,$D160=0,$DC$2&gt;$OE$1),0,IF(OR(EG160=0,EI160=0,EJ160=0),0,MIN((VLOOKUP($D160,SALERYCODE,3,0))*(IF($D160=6,EJ160,EI160))*((MIN((VLOOKUP($D160,SALERYCODE,5,0)),(IF($D160=6,EI160,EJ160))))),MIN((VLOOKUP($D160,SALERYCODE,3,0)),(EG160+EH160))*(IF($D160=6,EJ160,((MIN((VLOOKUP($D160,SALERYCODE,5,0)),EJ160)))))))))/IF(AND($D160=2,'ראשי-פרטים כלליים וריכוז הוצאות'!$D$68&lt;&gt;4),1.2,1)</f>
        <v>0</v>
      </c>
      <c r="EM160" s="263"/>
      <c r="EN160" s="264"/>
      <c r="EO160" s="265"/>
      <c r="EP160" s="266"/>
      <c r="EQ160" s="267">
        <f t="shared" si="219"/>
        <v>0</v>
      </c>
      <c r="ER160" s="260">
        <f>+(IF(OR($B160=0,$C160=0,$D160=0,$DC$2&gt;$OE$1),0,IF(OR(EM160=0,EO160=0,EP160=0),0,MIN((VLOOKUP($D160,SALERYCODE,3,0))*(IF($D160=6,EP160,EO160))*((MIN((VLOOKUP($D160,SALERYCODE,5,0)),(IF($D160=6,EO160,EP160))))),MIN((VLOOKUP($D160,SALERYCODE,3,0)),(EM160+EN160))*(IF($D160=6,EP160,((MIN((VLOOKUP($D160,SALERYCODE,5,0)),EP160)))))))))/IF(AND($D160=2,'ראשי-פרטים כלליים וריכוז הוצאות'!$D$68&lt;&gt;4),1.2,1)</f>
        <v>0</v>
      </c>
      <c r="ES160" s="263"/>
      <c r="ET160" s="264"/>
      <c r="EU160" s="265"/>
      <c r="EV160" s="266"/>
      <c r="EW160" s="267">
        <f t="shared" si="220"/>
        <v>0</v>
      </c>
      <c r="EX160" s="260">
        <f>+(IF(OR($B160=0,$C160=0,$D160=0,$DC$2&gt;$OE$1),0,IF(OR(ES160=0,EU160=0,EV160=0),0,MIN((VLOOKUP($D160,SALERYCODE,3,0))*(IF($D160=6,EV160,EU160))*((MIN((VLOOKUP($D160,SALERYCODE,5,0)),(IF($D160=6,EU160,EV160))))),MIN((VLOOKUP($D160,SALERYCODE,3,0)),(ES160+ET160))*(IF($D160=6,EV160,((MIN((VLOOKUP($D160,SALERYCODE,5,0)),EV160)))))))))/IF(AND($D160=2,'ראשי-פרטים כלליים וריכוז הוצאות'!$D$68&lt;&gt;4),1.2,1)</f>
        <v>0</v>
      </c>
      <c r="EY160" s="263"/>
      <c r="EZ160" s="264"/>
      <c r="FA160" s="265"/>
      <c r="FB160" s="266"/>
      <c r="FC160" s="267">
        <f t="shared" si="221"/>
        <v>0</v>
      </c>
      <c r="FD160" s="260">
        <f>+(IF(OR($B160=0,$C160=0,$D160=0,$DC$2&gt;$OE$1),0,IF(OR(EY160=0,FA160=0,FB160=0),0,MIN((VLOOKUP($D160,SALERYCODE,3,0))*(IF($D160=6,FB160,FA160))*((MIN((VLOOKUP($D160,SALERYCODE,5,0)),(IF($D160=6,FA160,FB160))))),MIN((VLOOKUP($D160,SALERYCODE,3,0)),(EY160+EZ160))*(IF($D160=6,FB160,((MIN((VLOOKUP($D160,SALERYCODE,5,0)),FB160)))))))))/IF(AND($D160=2,'ראשי-פרטים כלליים וריכוז הוצאות'!$D$68&lt;&gt;4),1.2,1)</f>
        <v>0</v>
      </c>
      <c r="FE160" s="263"/>
      <c r="FF160" s="264"/>
      <c r="FG160" s="265"/>
      <c r="FH160" s="266"/>
      <c r="FI160" s="267">
        <f t="shared" si="222"/>
        <v>0</v>
      </c>
      <c r="FJ160" s="260">
        <f>+(IF(OR($B160=0,$C160=0,$D160=0,$DC$2&gt;$OE$1),0,IF(OR(FE160=0,FG160=0,FH160=0),0,MIN((VLOOKUP($D160,SALERYCODE,3,0))*(IF($D160=6,FH160,FG160))*((MIN((VLOOKUP($D160,SALERYCODE,5,0)),(IF($D160=6,FG160,FH160))))),MIN((VLOOKUP($D160,SALERYCODE,3,0)),(FE160+FF160))*(IF($D160=6,FH160,((MIN((VLOOKUP($D160,SALERYCODE,5,0)),FH160)))))))))/IF(AND($D160=2,'ראשי-פרטים כלליים וריכוז הוצאות'!$D$68&lt;&gt;4),1.2,1)</f>
        <v>0</v>
      </c>
      <c r="FK160" s="263"/>
      <c r="FL160" s="264"/>
      <c r="FM160" s="265"/>
      <c r="FN160" s="266"/>
      <c r="FO160" s="267">
        <f t="shared" si="223"/>
        <v>0</v>
      </c>
      <c r="FP160" s="260">
        <f>+(IF(OR($B160=0,$C160=0,$D160=0,$DC$2&gt;$OE$1),0,IF(OR(FK160=0,FM160=0,FN160=0),0,MIN((VLOOKUP($D160,SALERYCODE,3,0))*(IF($D160=6,FN160,FM160))*((MIN((VLOOKUP($D160,SALERYCODE,5,0)),(IF($D160=6,FM160,FN160))))),MIN((VLOOKUP($D160,SALERYCODE,3,0)),(FK160+FL160))*(IF($D160=6,FN160,((MIN((VLOOKUP($D160,SALERYCODE,5,0)),FN160)))))))))/IF(AND($D160=2,'ראשי-פרטים כלליים וריכוז הוצאות'!$D$68&lt;&gt;4),1.2,1)</f>
        <v>0</v>
      </c>
      <c r="FQ160" s="263"/>
      <c r="FR160" s="264"/>
      <c r="FS160" s="265"/>
      <c r="FT160" s="266"/>
      <c r="FU160" s="267">
        <f t="shared" si="224"/>
        <v>0</v>
      </c>
      <c r="FV160" s="260">
        <f>+(IF(OR($B160=0,$C160=0,$D160=0,$DC$2&gt;$OE$1),0,IF(OR(FQ160=0,FS160=0,FT160=0),0,MIN((VLOOKUP($D160,SALERYCODE,3,0))*(IF($D160=6,FT160,FS160))*((MIN((VLOOKUP($D160,SALERYCODE,5,0)),(IF($D160=6,FS160,FT160))))),MIN((VLOOKUP($D160,SALERYCODE,3,0)),(FQ160+FR160))*(IF($D160=6,FT160,((MIN((VLOOKUP($D160,SALERYCODE,5,0)),FT160)))))))))/IF(AND($D160=2,'ראשי-פרטים כלליים וריכוז הוצאות'!$D$68&lt;&gt;4),1.2,1)</f>
        <v>0</v>
      </c>
      <c r="FW160" s="263"/>
      <c r="FX160" s="264"/>
      <c r="FY160" s="265"/>
      <c r="FZ160" s="266"/>
      <c r="GA160" s="267">
        <f t="shared" si="225"/>
        <v>0</v>
      </c>
      <c r="GB160" s="260">
        <f>+(IF(OR($B160=0,$C160=0,$D160=0,$DC$2&gt;$OE$1),0,IF(OR(FW160=0,FY160=0,FZ160=0),0,MIN((VLOOKUP($D160,SALERYCODE,3,0))*(IF($D160=6,FZ160,FY160))*((MIN((VLOOKUP($D160,SALERYCODE,5,0)),(IF($D160=6,FY160,FZ160))))),MIN((VLOOKUP($D160,SALERYCODE,3,0)),(FW160+FX160))*(IF($D160=6,FZ160,((MIN((VLOOKUP($D160,SALERYCODE,5,0)),FZ160)))))))))/IF(AND($D160=2,'ראשי-פרטים כלליים וריכוז הוצאות'!$D$68&lt;&gt;4),1.2,1)</f>
        <v>0</v>
      </c>
      <c r="GC160" s="263"/>
      <c r="GD160" s="264"/>
      <c r="GE160" s="265"/>
      <c r="GF160" s="266"/>
      <c r="GG160" s="267">
        <f t="shared" si="226"/>
        <v>0</v>
      </c>
      <c r="GH160" s="260">
        <f>+(IF(OR($B160=0,$C160=0,$D160=0,$DC$2&gt;$OE$1),0,IF(OR(GC160=0,GE160=0,GF160=0),0,MIN((VLOOKUP($D160,SALERYCODE,3,0))*(IF($D160=6,GF160,GE160))*((MIN((VLOOKUP($D160,SALERYCODE,5,0)),(IF($D160=6,GE160,GF160))))),MIN((VLOOKUP($D160,SALERYCODE,3,0)),(GC160+GD160))*(IF($D160=6,GF160,((MIN((VLOOKUP($D160,SALERYCODE,5,0)),GF160)))))))))/IF(AND($D160=2,'ראשי-פרטים כלליים וריכוז הוצאות'!$D$68&lt;&gt;4),1.2,1)</f>
        <v>0</v>
      </c>
      <c r="GI160" s="263"/>
      <c r="GJ160" s="264"/>
      <c r="GK160" s="265"/>
      <c r="GL160" s="266"/>
      <c r="GM160" s="267">
        <f t="shared" si="227"/>
        <v>0</v>
      </c>
      <c r="GN160" s="260">
        <f>+(IF(OR($B160=0,$C160=0,$D160=0,$DC$2&gt;$OE$1),0,IF(OR(GI160=0,GK160=0,GL160=0),0,MIN((VLOOKUP($D160,SALERYCODE,3,0))*(IF($D160=6,GL160,GK160))*((MIN((VLOOKUP($D160,SALERYCODE,5,0)),(IF($D160=6,GK160,GL160))))),MIN((VLOOKUP($D160,SALERYCODE,3,0)),(GI160+GJ160))*(IF($D160=6,GL160,((MIN((VLOOKUP($D160,SALERYCODE,5,0)),GL160)))))))))/IF(AND($D160=2,'ראשי-פרטים כלליים וריכוז הוצאות'!$D$68&lt;&gt;4),1.2,1)</f>
        <v>0</v>
      </c>
      <c r="GO160" s="263"/>
      <c r="GP160" s="264"/>
      <c r="GQ160" s="265"/>
      <c r="GR160" s="266"/>
      <c r="GS160" s="267">
        <f t="shared" si="228"/>
        <v>0</v>
      </c>
      <c r="GT160" s="260">
        <f>+(IF(OR($B160=0,$C160=0,$D160=0,$DC$2&gt;$OE$1),0,IF(OR(GO160=0,GQ160=0,GR160=0),0,MIN((VLOOKUP($D160,SALERYCODE,3,0))*(IF($D160=6,GR160,GQ160))*((MIN((VLOOKUP($D160,SALERYCODE,5,0)),(IF($D160=6,GQ160,GR160))))),MIN((VLOOKUP($D160,SALERYCODE,3,0)),(GO160+GP160))*(IF($D160=6,GR160,((MIN((VLOOKUP($D160,SALERYCODE,5,0)),GR160)))))))))/IF(AND($D160=2,'ראשי-פרטים כלליים וריכוז הוצאות'!$D$68&lt;&gt;4),1.2,1)</f>
        <v>0</v>
      </c>
      <c r="GU160" s="263"/>
      <c r="GV160" s="264"/>
      <c r="GW160" s="265"/>
      <c r="GX160" s="266"/>
      <c r="GY160" s="267">
        <f t="shared" si="229"/>
        <v>0</v>
      </c>
      <c r="GZ160" s="260">
        <f>+(IF(OR($B160=0,$C160=0,$D160=0,$DC$2&gt;$OE$1),0,IF(OR(GU160=0,GW160=0,GX160=0),0,MIN((VLOOKUP($D160,SALERYCODE,3,0))*(IF($D160=6,GX160,GW160))*((MIN((VLOOKUP($D160,SALERYCODE,5,0)),(IF($D160=6,GW160,GX160))))),MIN((VLOOKUP($D160,SALERYCODE,3,0)),(GU160+GV160))*(IF($D160=6,GX160,((MIN((VLOOKUP($D160,SALERYCODE,5,0)),GX160)))))))))/IF(AND($D160=2,'ראשי-פרטים כלליים וריכוז הוצאות'!$D$68&lt;&gt;4),1.2,1)</f>
        <v>0</v>
      </c>
      <c r="HA160" s="263"/>
      <c r="HB160" s="264"/>
      <c r="HC160" s="265"/>
      <c r="HD160" s="266"/>
      <c r="HE160" s="267">
        <f t="shared" si="230"/>
        <v>0</v>
      </c>
      <c r="HF160" s="260">
        <f>+(IF(OR($B160=0,$C160=0,$D160=0,$DC$2&gt;$OE$1),0,IF(OR(HA160=0,HC160=0,HD160=0),0,MIN((VLOOKUP($D160,SALERYCODE,3,0))*(IF($D160=6,HD160,HC160))*((MIN((VLOOKUP($D160,SALERYCODE,5,0)),(IF($D160=6,HC160,HD160))))),MIN((VLOOKUP($D160,SALERYCODE,3,0)),(HA160+HB160))*(IF($D160=6,HD160,((MIN((VLOOKUP($D160,SALERYCODE,5,0)),HD160)))))))))/IF(AND($D160=2,'ראשי-פרטים כלליים וריכוז הוצאות'!$D$68&lt;&gt;4),1.2,1)</f>
        <v>0</v>
      </c>
      <c r="HG160" s="263"/>
      <c r="HH160" s="264"/>
      <c r="HI160" s="265"/>
      <c r="HJ160" s="266"/>
      <c r="HK160" s="267">
        <f t="shared" si="231"/>
        <v>0</v>
      </c>
      <c r="HL160" s="260">
        <f>+(IF(OR($B160=0,$C160=0,$D160=0,$DC$2&gt;$OE$1),0,IF(OR(HG160=0,HI160=0,HJ160=0),0,MIN((VLOOKUP($D160,SALERYCODE,3,0))*(IF($D160=6,HJ160,HI160))*((MIN((VLOOKUP($D160,SALERYCODE,5,0)),(IF($D160=6,HI160,HJ160))))),MIN((VLOOKUP($D160,SALERYCODE,3,0)),(HG160+HH160))*(IF($D160=6,HJ160,((MIN((VLOOKUP($D160,SALERYCODE,5,0)),HJ160)))))))))/IF(AND($D160=2,'ראשי-פרטים כלליים וריכוז הוצאות'!$D$68&lt;&gt;4),1.2,1)</f>
        <v>0</v>
      </c>
      <c r="HM160" s="263"/>
      <c r="HN160" s="264"/>
      <c r="HO160" s="265"/>
      <c r="HP160" s="266"/>
      <c r="HQ160" s="267">
        <f t="shared" si="232"/>
        <v>0</v>
      </c>
      <c r="HR160" s="260">
        <f>+(IF(OR($B160=0,$C160=0,$D160=0,$DC$2&gt;$OE$1),0,IF(OR(HM160=0,HO160=0,HP160=0),0,MIN((VLOOKUP($D160,SALERYCODE,3,0))*(IF($D160=6,HP160,HO160))*((MIN((VLOOKUP($D160,SALERYCODE,5,0)),(IF($D160=6,HO160,HP160))))),MIN((VLOOKUP($D160,SALERYCODE,3,0)),(HM160+HN160))*(IF($D160=6,HP160,((MIN((VLOOKUP($D160,SALERYCODE,5,0)),HP160)))))))))/IF(AND($D160=2,'ראשי-פרטים כלליים וריכוז הוצאות'!$D$68&lt;&gt;4),1.2,1)</f>
        <v>0</v>
      </c>
      <c r="HS160" s="263"/>
      <c r="HT160" s="264"/>
      <c r="HU160" s="265"/>
      <c r="HV160" s="266"/>
      <c r="HW160" s="267">
        <f t="shared" si="233"/>
        <v>0</v>
      </c>
      <c r="HX160" s="260">
        <f>+(IF(OR($B160=0,$C160=0,$D160=0,$DC$2&gt;$OE$1),0,IF(OR(HS160=0,HU160=0,HV160=0),0,MIN((VLOOKUP($D160,SALERYCODE,3,0))*(IF($D160=6,HV160,HU160))*((MIN((VLOOKUP($D160,SALERYCODE,5,0)),(IF($D160=6,HU160,HV160))))),MIN((VLOOKUP($D160,SALERYCODE,3,0)),(HS160+HT160))*(IF($D160=6,HV160,((MIN((VLOOKUP($D160,SALERYCODE,5,0)),HV160)))))))))/IF(AND($D160=2,'ראשי-פרטים כלליים וריכוז הוצאות'!$D$68&lt;&gt;4),1.2,1)</f>
        <v>0</v>
      </c>
      <c r="HY160" s="263"/>
      <c r="HZ160" s="264"/>
      <c r="IA160" s="265"/>
      <c r="IB160" s="266"/>
      <c r="IC160" s="267">
        <f t="shared" si="234"/>
        <v>0</v>
      </c>
      <c r="ID160" s="260">
        <f>+(IF(OR($B160=0,$C160=0,$D160=0,$DC$2&gt;$OE$1),0,IF(OR(HY160=0,IA160=0,IB160=0),0,MIN((VLOOKUP($D160,SALERYCODE,3,0))*(IF($D160=6,IB160,IA160))*((MIN((VLOOKUP($D160,SALERYCODE,5,0)),(IF($D160=6,IA160,IB160))))),MIN((VLOOKUP($D160,SALERYCODE,3,0)),(HY160+HZ160))*(IF($D160=6,IB160,((MIN((VLOOKUP($D160,SALERYCODE,5,0)),IB160)))))))))/IF(AND($D160=2,'ראשי-פרטים כלליים וריכוז הוצאות'!$D$68&lt;&gt;4),1.2,1)</f>
        <v>0</v>
      </c>
      <c r="IE160" s="263"/>
      <c r="IF160" s="264"/>
      <c r="IG160" s="265"/>
      <c r="IH160" s="266"/>
      <c r="II160" s="267">
        <f t="shared" si="235"/>
        <v>0</v>
      </c>
      <c r="IJ160" s="260">
        <f>+(IF(OR($B160=0,$C160=0,$D160=0,$DC$2&gt;$OE$1),0,IF(OR(IE160=0,IG160=0,IH160=0),0,MIN((VLOOKUP($D160,SALERYCODE,3,0))*(IF($D160=6,IH160,IG160))*((MIN((VLOOKUP($D160,SALERYCODE,5,0)),(IF($D160=6,IG160,IH160))))),MIN((VLOOKUP($D160,SALERYCODE,3,0)),(IE160+IF160))*(IF($D160=6,IH160,((MIN((VLOOKUP($D160,SALERYCODE,5,0)),IH160)))))))))/IF(AND($D160=2,'ראשי-פרטים כלליים וריכוז הוצאות'!$D$68&lt;&gt;4),1.2,1)</f>
        <v>0</v>
      </c>
      <c r="IK160" s="263"/>
      <c r="IL160" s="264"/>
      <c r="IM160" s="265"/>
      <c r="IN160" s="266"/>
      <c r="IO160" s="267">
        <f t="shared" si="236"/>
        <v>0</v>
      </c>
      <c r="IP160" s="260">
        <f>+(IF(OR($B160=0,$C160=0,$D160=0,$DC$2&gt;$OE$1),0,IF(OR(IK160=0,IM160=0,IN160=0),0,MIN((VLOOKUP($D160,SALERYCODE,3,0))*(IF($D160=6,IN160,IM160))*((MIN((VLOOKUP($D160,SALERYCODE,5,0)),(IF($D160=6,IM160,IN160))))),MIN((VLOOKUP($D160,SALERYCODE,3,0)),(IK160+IL160))*(IF($D160=6,IN160,((MIN((VLOOKUP($D160,SALERYCODE,5,0)),IN160)))))))))/IF(AND($D160=2,'ראשי-פרטים כלליים וריכוז הוצאות'!$D$68&lt;&gt;4),1.2,1)</f>
        <v>0</v>
      </c>
      <c r="IQ160" s="263"/>
      <c r="IR160" s="264"/>
      <c r="IS160" s="265"/>
      <c r="IT160" s="266"/>
      <c r="IU160" s="267">
        <f t="shared" si="237"/>
        <v>0</v>
      </c>
      <c r="IV160" s="260">
        <f>+(IF(OR($B160=0,$C160=0,$D160=0,$DC$2&gt;$OE$1),0,IF(OR(IQ160=0,IS160=0,IT160=0),0,MIN((VLOOKUP($D160,SALERYCODE,3,0))*(IF($D160=6,IT160,IS160))*((MIN((VLOOKUP($D160,SALERYCODE,5,0)),(IF($D160=6,IS160,IT160))))),MIN((VLOOKUP($D160,SALERYCODE,3,0)),(IQ160+IR160))*(IF($D160=6,IT160,((MIN((VLOOKUP($D160,SALERYCODE,5,0)),IT160)))))))))/IF(AND($D160=2,'ראשי-פרטים כלליים וריכוז הוצאות'!$D$68&lt;&gt;4),1.2,1)</f>
        <v>0</v>
      </c>
      <c r="IW160" s="263"/>
      <c r="IX160" s="264"/>
      <c r="IY160" s="265"/>
      <c r="IZ160" s="266"/>
      <c r="JA160" s="267">
        <f t="shared" si="238"/>
        <v>0</v>
      </c>
      <c r="JB160" s="260">
        <f>+(IF(OR($B160=0,$C160=0,$D160=0,$DC$2&gt;$OE$1),0,IF(OR(IW160=0,IY160=0,IZ160=0),0,MIN((VLOOKUP($D160,SALERYCODE,3,0))*(IF($D160=6,IZ160,IY160))*((MIN((VLOOKUP($D160,SALERYCODE,5,0)),(IF($D160=6,IY160,IZ160))))),MIN((VLOOKUP($D160,SALERYCODE,3,0)),(IW160+IX160))*(IF($D160=6,IZ160,((MIN((VLOOKUP($D160,SALERYCODE,5,0)),IZ160)))))))))/IF(AND($D160=2,'ראשי-פרטים כלליים וריכוז הוצאות'!$D$68&lt;&gt;4),1.2,1)</f>
        <v>0</v>
      </c>
      <c r="JC160" s="263"/>
      <c r="JD160" s="264"/>
      <c r="JE160" s="265"/>
      <c r="JF160" s="266"/>
      <c r="JG160" s="267">
        <f t="shared" si="239"/>
        <v>0</v>
      </c>
      <c r="JH160" s="260">
        <f>+(IF(OR($B160=0,$C160=0,$D160=0,$DC$2&gt;$OE$1),0,IF(OR(JC160=0,JE160=0,JF160=0),0,MIN((VLOOKUP($D160,SALERYCODE,3,0))*(IF($D160=6,JF160,JE160))*((MIN((VLOOKUP($D160,SALERYCODE,5,0)),(IF($D160=6,JE160,JF160))))),MIN((VLOOKUP($D160,SALERYCODE,3,0)),(JC160+JD160))*(IF($D160=6,JF160,((MIN((VLOOKUP($D160,SALERYCODE,5,0)),JF160)))))))))/IF(AND($D160=2,'ראשי-פרטים כלליים וריכוז הוצאות'!$D$68&lt;&gt;4),1.2,1)</f>
        <v>0</v>
      </c>
      <c r="JI160" s="263"/>
      <c r="JJ160" s="264"/>
      <c r="JK160" s="265"/>
      <c r="JL160" s="266"/>
      <c r="JM160" s="267">
        <f t="shared" si="240"/>
        <v>0</v>
      </c>
      <c r="JN160" s="260">
        <f>+(IF(OR($B160=0,$C160=0,$D160=0,$DC$2&gt;$OE$1),0,IF(OR(JI160=0,JK160=0,JL160=0),0,MIN((VLOOKUP($D160,SALERYCODE,3,0))*(IF($D160=6,JL160,JK160))*((MIN((VLOOKUP($D160,SALERYCODE,5,0)),(IF($D160=6,JK160,JL160))))),MIN((VLOOKUP($D160,SALERYCODE,3,0)),(JI160+JJ160))*(IF($D160=6,JL160,((MIN((VLOOKUP($D160,SALERYCODE,5,0)),JL160)))))))))/IF(AND($D160=2,'ראשי-פרטים כלליים וריכוז הוצאות'!$D$68&lt;&gt;4),1.2,1)</f>
        <v>0</v>
      </c>
      <c r="JO160" s="263"/>
      <c r="JP160" s="264"/>
      <c r="JQ160" s="265"/>
      <c r="JR160" s="266"/>
      <c r="JS160" s="267">
        <f t="shared" si="241"/>
        <v>0</v>
      </c>
      <c r="JT160" s="260">
        <f>+(IF(OR($B160=0,$C160=0,$D160=0,$DC$2&gt;$OE$1),0,IF(OR(JO160=0,JQ160=0,JR160=0),0,MIN((VLOOKUP($D160,SALERYCODE,3,0))*(IF($D160=6,JR160,JQ160))*((MIN((VLOOKUP($D160,SALERYCODE,5,0)),(IF($D160=6,JQ160,JR160))))),MIN((VLOOKUP($D160,SALERYCODE,3,0)),(JO160+JP160))*(IF($D160=6,JR160,((MIN((VLOOKUP($D160,SALERYCODE,5,0)),JR160)))))))))/IF(AND($D160=2,'ראשי-פרטים כלליים וריכוז הוצאות'!$D$68&lt;&gt;4),1.2,1)</f>
        <v>0</v>
      </c>
      <c r="JU160" s="263"/>
      <c r="JV160" s="264"/>
      <c r="JW160" s="265"/>
      <c r="JX160" s="266"/>
      <c r="JY160" s="267">
        <f t="shared" si="242"/>
        <v>0</v>
      </c>
      <c r="JZ160" s="260">
        <f>+(IF(OR($B160=0,$C160=0,$D160=0,$DC$2&gt;$OE$1),0,IF(OR(JU160=0,JW160=0,JX160=0),0,MIN((VLOOKUP($D160,SALERYCODE,3,0))*(IF($D160=6,JX160,JW160))*((MIN((VLOOKUP($D160,SALERYCODE,5,0)),(IF($D160=6,JW160,JX160))))),MIN((VLOOKUP($D160,SALERYCODE,3,0)),(JU160+JV160))*(IF($D160=6,JX160,((MIN((VLOOKUP($D160,SALERYCODE,5,0)),JX160)))))))))/IF(AND($D160=2,'ראשי-פרטים כלליים וריכוז הוצאות'!$D$68&lt;&gt;4),1.2,1)</f>
        <v>0</v>
      </c>
      <c r="KA160" s="263"/>
      <c r="KB160" s="264"/>
      <c r="KC160" s="265"/>
      <c r="KD160" s="266"/>
      <c r="KE160" s="267">
        <f t="shared" si="243"/>
        <v>0</v>
      </c>
      <c r="KF160" s="260">
        <f>+(IF(OR($B160=0,$C160=0,$D160=0,$DC$2&gt;$OE$1),0,IF(OR(KA160=0,KC160=0,KD160=0),0,MIN((VLOOKUP($D160,SALERYCODE,3,0))*(IF($D160=6,KD160,KC160))*((MIN((VLOOKUP($D160,SALERYCODE,5,0)),(IF($D160=6,KC160,KD160))))),MIN((VLOOKUP($D160,SALERYCODE,3,0)),(KA160+KB160))*(IF($D160=6,KD160,((MIN((VLOOKUP($D160,SALERYCODE,5,0)),KD160)))))))))/IF(AND($D160=2,'ראשי-פרטים כלליים וריכוז הוצאות'!$D$68&lt;&gt;4),1.2,1)</f>
        <v>0</v>
      </c>
      <c r="KG160" s="263"/>
      <c r="KH160" s="264"/>
      <c r="KI160" s="265"/>
      <c r="KJ160" s="266"/>
      <c r="KK160" s="267">
        <f t="shared" si="244"/>
        <v>0</v>
      </c>
      <c r="KL160" s="260">
        <f>+(IF(OR($B160=0,$C160=0,$D160=0,$DC$2&gt;$OE$1),0,IF(OR(KG160=0,KI160=0,KJ160=0),0,MIN((VLOOKUP($D160,SALERYCODE,3,0))*(IF($D160=6,KJ160,KI160))*((MIN((VLOOKUP($D160,SALERYCODE,5,0)),(IF($D160=6,KI160,KJ160))))),MIN((VLOOKUP($D160,SALERYCODE,3,0)),(KG160+KH160))*(IF($D160=6,KJ160,((MIN((VLOOKUP($D160,SALERYCODE,5,0)),KJ160)))))))))/IF(AND($D160=2,'ראשי-פרטים כלליים וריכוז הוצאות'!$D$68&lt;&gt;4),1.2,1)</f>
        <v>0</v>
      </c>
      <c r="KM160" s="263"/>
      <c r="KN160" s="264"/>
      <c r="KO160" s="265"/>
      <c r="KP160" s="266"/>
      <c r="KQ160" s="267">
        <f t="shared" si="245"/>
        <v>0</v>
      </c>
      <c r="KR160" s="260">
        <f>+(IF(OR($B160=0,$C160=0,$D160=0,$DC$2&gt;$OE$1),0,IF(OR(KM160=0,KO160=0,KP160=0),0,MIN((VLOOKUP($D160,SALERYCODE,3,0))*(IF($D160=6,KP160,KO160))*((MIN((VLOOKUP($D160,SALERYCODE,5,0)),(IF($D160=6,KO160,KP160))))),MIN((VLOOKUP($D160,SALERYCODE,3,0)),(KM160+KN160))*(IF($D160=6,KP160,((MIN((VLOOKUP($D160,SALERYCODE,5,0)),KP160)))))))))/IF(AND($D160=2,'ראשי-פרטים כלליים וריכוז הוצאות'!$D$68&lt;&gt;4),1.2,1)</f>
        <v>0</v>
      </c>
      <c r="KS160" s="263"/>
      <c r="KT160" s="264"/>
      <c r="KU160" s="265"/>
      <c r="KV160" s="266"/>
      <c r="KW160" s="267">
        <f t="shared" si="246"/>
        <v>0</v>
      </c>
      <c r="KX160" s="260">
        <f>+(IF(OR($B160=0,$C160=0,$D160=0,$DC$2&gt;$OE$1),0,IF(OR(KS160=0,KU160=0,KV160=0),0,MIN((VLOOKUP($D160,SALERYCODE,3,0))*(IF($D160=6,KV160,KU160))*((MIN((VLOOKUP($D160,SALERYCODE,5,0)),(IF($D160=6,KU160,KV160))))),MIN((VLOOKUP($D160,SALERYCODE,3,0)),(KS160+KT160))*(IF($D160=6,KV160,((MIN((VLOOKUP($D160,SALERYCODE,5,0)),KV160)))))))))/IF(AND($D160=2,'ראשי-פרטים כלליים וריכוז הוצאות'!$D$68&lt;&gt;4),1.2,1)</f>
        <v>0</v>
      </c>
      <c r="KY160" s="263"/>
      <c r="KZ160" s="264"/>
      <c r="LA160" s="265"/>
      <c r="LB160" s="266"/>
      <c r="LC160" s="267">
        <f t="shared" si="247"/>
        <v>0</v>
      </c>
      <c r="LD160" s="260">
        <f>+(IF(OR($B160=0,$C160=0,$D160=0,$DC$2&gt;$OE$1),0,IF(OR(KY160=0,LA160=0,LB160=0),0,MIN((VLOOKUP($D160,SALERYCODE,3,0))*(IF($D160=6,LB160,LA160))*((MIN((VLOOKUP($D160,SALERYCODE,5,0)),(IF($D160=6,LA160,LB160))))),MIN((VLOOKUP($D160,SALERYCODE,3,0)),(KY160+KZ160))*(IF($D160=6,LB160,((MIN((VLOOKUP($D160,SALERYCODE,5,0)),LB160)))))))))/IF(AND($D160=2,'ראשי-פרטים כלליים וריכוז הוצאות'!$D$68&lt;&gt;4),1.2,1)</f>
        <v>0</v>
      </c>
      <c r="LE160" s="263"/>
      <c r="LF160" s="264"/>
      <c r="LG160" s="265"/>
      <c r="LH160" s="266"/>
      <c r="LI160" s="267">
        <f t="shared" si="248"/>
        <v>0</v>
      </c>
      <c r="LJ160" s="260">
        <f>+(IF(OR($B160=0,$C160=0,$D160=0,$DC$2&gt;$OE$1),0,IF(OR(LE160=0,LG160=0,LH160=0),0,MIN((VLOOKUP($D160,SALERYCODE,3,0))*(IF($D160=6,LH160,LG160))*((MIN((VLOOKUP($D160,SALERYCODE,5,0)),(IF($D160=6,LG160,LH160))))),MIN((VLOOKUP($D160,SALERYCODE,3,0)),(LE160+LF160))*(IF($D160=6,LH160,((MIN((VLOOKUP($D160,SALERYCODE,5,0)),LH160)))))))))/IF(AND($D160=2,'ראשי-פרטים כלליים וריכוז הוצאות'!$D$68&lt;&gt;4),1.2,1)</f>
        <v>0</v>
      </c>
      <c r="LK160" s="263"/>
      <c r="LL160" s="264"/>
      <c r="LM160" s="265"/>
      <c r="LN160" s="266"/>
      <c r="LO160" s="267">
        <f t="shared" si="249"/>
        <v>0</v>
      </c>
      <c r="LP160" s="260">
        <f>+(IF(OR($B160=0,$C160=0,$D160=0,$DC$2&gt;$OE$1),0,IF(OR(LK160=0,LM160=0,LN160=0),0,MIN((VLOOKUP($D160,SALERYCODE,3,0))*(IF($D160=6,LN160,LM160))*((MIN((VLOOKUP($D160,SALERYCODE,5,0)),(IF($D160=6,LM160,LN160))))),MIN((VLOOKUP($D160,SALERYCODE,3,0)),(LK160+LL160))*(IF($D160=6,LN160,((MIN((VLOOKUP($D160,SALERYCODE,5,0)),LN160)))))))))/IF(AND($D160=2,'ראשי-פרטים כלליים וריכוז הוצאות'!$D$68&lt;&gt;4),1.2,1)</f>
        <v>0</v>
      </c>
      <c r="LQ160" s="263"/>
      <c r="LR160" s="264"/>
      <c r="LS160" s="265"/>
      <c r="LT160" s="266"/>
      <c r="LU160" s="267">
        <f t="shared" si="250"/>
        <v>0</v>
      </c>
      <c r="LV160" s="260">
        <f>+(IF(OR($B160=0,$C160=0,$D160=0,$DC$2&gt;$OE$1),0,IF(OR(LQ160=0,LS160=0,LT160=0),0,MIN((VLOOKUP($D160,SALERYCODE,3,0))*(IF($D160=6,LT160,LS160))*((MIN((VLOOKUP($D160,SALERYCODE,5,0)),(IF($D160=6,LS160,LT160))))),MIN((VLOOKUP($D160,SALERYCODE,3,0)),(LQ160+LR160))*(IF($D160=6,LT160,((MIN((VLOOKUP($D160,SALERYCODE,5,0)),LT160)))))))))/IF(AND($D160=2,'ראשי-פרטים כלליים וריכוז הוצאות'!$D$68&lt;&gt;4),1.2,1)</f>
        <v>0</v>
      </c>
      <c r="LW160" s="263"/>
      <c r="LX160" s="264"/>
      <c r="LY160" s="265"/>
      <c r="LZ160" s="266"/>
      <c r="MA160" s="267">
        <f t="shared" si="251"/>
        <v>0</v>
      </c>
      <c r="MB160" s="260">
        <f>+(IF(OR($B160=0,$C160=0,$D160=0,$DC$2&gt;$OE$1),0,IF(OR(LW160=0,LY160=0,LZ160=0),0,MIN((VLOOKUP($D160,SALERYCODE,3,0))*(IF($D160=6,LZ160,LY160))*((MIN((VLOOKUP($D160,SALERYCODE,5,0)),(IF($D160=6,LY160,LZ160))))),MIN((VLOOKUP($D160,SALERYCODE,3,0)),(LW160+LX160))*(IF($D160=6,LZ160,((MIN((VLOOKUP($D160,SALERYCODE,5,0)),LZ160)))))))))/IF(AND($D160=2,'ראשי-פרטים כלליים וריכוז הוצאות'!$D$68&lt;&gt;4),1.2,1)</f>
        <v>0</v>
      </c>
      <c r="MC160" s="263"/>
      <c r="MD160" s="264"/>
      <c r="ME160" s="265"/>
      <c r="MF160" s="266"/>
      <c r="MG160" s="267">
        <f t="shared" si="252"/>
        <v>0</v>
      </c>
      <c r="MH160" s="260">
        <f>+(IF(OR($B160=0,$C160=0,$D160=0,$DC$2&gt;$OE$1),0,IF(OR(MC160=0,ME160=0,MF160=0),0,MIN((VLOOKUP($D160,SALERYCODE,3,0))*(IF($D160=6,MF160,ME160))*((MIN((VLOOKUP($D160,SALERYCODE,5,0)),(IF($D160=6,ME160,MF160))))),MIN((VLOOKUP($D160,SALERYCODE,3,0)),(MC160+MD160))*(IF($D160=6,MF160,((MIN((VLOOKUP($D160,SALERYCODE,5,0)),MF160)))))))))/IF(AND($D160=2,'ראשי-פרטים כלליים וריכוז הוצאות'!$D$68&lt;&gt;4),1.2,1)</f>
        <v>0</v>
      </c>
      <c r="MI160" s="263"/>
      <c r="MJ160" s="264"/>
      <c r="MK160" s="265"/>
      <c r="ML160" s="266"/>
      <c r="MM160" s="267">
        <f t="shared" si="253"/>
        <v>0</v>
      </c>
      <c r="MN160" s="260">
        <f>+(IF(OR($B160=0,$C160=0,$D160=0,$DC$2&gt;$OE$1),0,IF(OR(MI160=0,MK160=0,ML160=0),0,MIN((VLOOKUP($D160,SALERYCODE,3,0))*(IF($D160=6,ML160,MK160))*((MIN((VLOOKUP($D160,SALERYCODE,5,0)),(IF($D160=6,MK160,ML160))))),MIN((VLOOKUP($D160,SALERYCODE,3,0)),(MI160+MJ160))*(IF($D160=6,ML160,((MIN((VLOOKUP($D160,SALERYCODE,5,0)),ML160)))))))))/IF(AND($D160=2,'ראשי-פרטים כלליים וריכוז הוצאות'!$D$68&lt;&gt;4),1.2,1)</f>
        <v>0</v>
      </c>
      <c r="MO160" s="263"/>
      <c r="MP160" s="264"/>
      <c r="MQ160" s="265"/>
      <c r="MR160" s="266"/>
      <c r="MS160" s="267">
        <f t="shared" si="254"/>
        <v>0</v>
      </c>
      <c r="MT160" s="260">
        <f>+(IF(OR($B160=0,$C160=0,$D160=0,$DC$2&gt;$OE$1),0,IF(OR(MO160=0,MQ160=0,MR160=0),0,MIN((VLOOKUP($D160,SALERYCODE,3,0))*(IF($D160=6,MR160,MQ160))*((MIN((VLOOKUP($D160,SALERYCODE,5,0)),(IF($D160=6,MQ160,MR160))))),MIN((VLOOKUP($D160,SALERYCODE,3,0)),(MO160+MP160))*(IF($D160=6,MR160,((MIN((VLOOKUP($D160,SALERYCODE,5,0)),MR160)))))))))/IF(AND($D160=2,'ראשי-פרטים כלליים וריכוז הוצאות'!$D$68&lt;&gt;4),1.2,1)</f>
        <v>0</v>
      </c>
      <c r="MU160" s="263"/>
      <c r="MV160" s="264"/>
      <c r="MW160" s="265"/>
      <c r="MX160" s="266"/>
      <c r="MY160" s="267">
        <f t="shared" si="255"/>
        <v>0</v>
      </c>
      <c r="MZ160" s="260">
        <f>+(IF(OR($B160=0,$C160=0,$D160=0,$DC$2&gt;$OE$1),0,IF(OR(MU160=0,MW160=0,MX160=0),0,MIN((VLOOKUP($D160,SALERYCODE,3,0))*(IF($D160=6,MX160,MW160))*((MIN((VLOOKUP($D160,SALERYCODE,5,0)),(IF($D160=6,MW160,MX160))))),MIN((VLOOKUP($D160,SALERYCODE,3,0)),(MU160+MV160))*(IF($D160=6,MX160,((MIN((VLOOKUP($D160,SALERYCODE,5,0)),MX160)))))))))/IF(AND($D160=2,'ראשי-פרטים כלליים וריכוז הוצאות'!$D$68&lt;&gt;4),1.2,1)</f>
        <v>0</v>
      </c>
      <c r="NA160" s="263"/>
      <c r="NB160" s="264"/>
      <c r="NC160" s="265"/>
      <c r="ND160" s="266"/>
      <c r="NE160" s="267">
        <f t="shared" si="256"/>
        <v>0</v>
      </c>
      <c r="NF160" s="260">
        <f>+(IF(OR($B160=0,$C160=0,$D160=0,$DC$2&gt;$OE$1),0,IF(OR(NA160=0,NC160=0,ND160=0),0,MIN((VLOOKUP($D160,SALERYCODE,3,0))*(IF($D160=6,ND160,NC160))*((MIN((VLOOKUP($D160,SALERYCODE,5,0)),(IF($D160=6,NC160,ND160))))),MIN((VLOOKUP($D160,SALERYCODE,3,0)),(NA160+NB160))*(IF($D160=6,ND160,((MIN((VLOOKUP($D160,SALERYCODE,5,0)),ND160)))))))))/IF(AND($D160=2,'ראשי-פרטים כלליים וריכוז הוצאות'!$D$68&lt;&gt;4),1.2,1)</f>
        <v>0</v>
      </c>
      <c r="NG160" s="263"/>
      <c r="NH160" s="264"/>
      <c r="NI160" s="265"/>
      <c r="NJ160" s="266"/>
      <c r="NK160" s="267">
        <f t="shared" si="257"/>
        <v>0</v>
      </c>
      <c r="NL160" s="260">
        <f>+(IF(OR($B160=0,$C160=0,$D160=0,$DC$2&gt;$OE$1),0,IF(OR(NG160=0,NI160=0,NJ160=0),0,MIN((VLOOKUP($D160,SALERYCODE,3,0))*(IF($D160=6,NJ160,NI160))*((MIN((VLOOKUP($D160,SALERYCODE,5,0)),(IF($D160=6,NI160,NJ160))))),MIN((VLOOKUP($D160,SALERYCODE,3,0)),(NG160+NH160))*(IF($D160=6,NJ160,((MIN((VLOOKUP($D160,SALERYCODE,5,0)),NJ160)))))))))/IF(AND($D160=2,'ראשי-פרטים כלליים וריכוז הוצאות'!$D$68&lt;&gt;4),1.2,1)</f>
        <v>0</v>
      </c>
      <c r="NM160" s="263"/>
      <c r="NN160" s="264"/>
      <c r="NO160" s="265"/>
      <c r="NP160" s="266"/>
      <c r="NQ160" s="267">
        <f t="shared" si="258"/>
        <v>0</v>
      </c>
      <c r="NR160" s="260">
        <f>+(IF(OR($B160=0,$C160=0,$D160=0,$DC$2&gt;$OE$1),0,IF(OR(NM160=0,NO160=0,NP160=0),0,MIN((VLOOKUP($D160,SALERYCODE,3,0))*(IF($D160=6,NP160,NO160))*((MIN((VLOOKUP($D160,SALERYCODE,5,0)),(IF($D160=6,NO160,NP160))))),MIN((VLOOKUP($D160,SALERYCODE,3,0)),(NM160+NN160))*(IF($D160=6,NP160,((MIN((VLOOKUP($D160,SALERYCODE,5,0)),NP160)))))))))/IF(AND($D160=2,'ראשי-פרטים כלליים וריכוז הוצאות'!$D$68&lt;&gt;4),1.2,1)</f>
        <v>0</v>
      </c>
      <c r="NS160" s="263"/>
      <c r="NT160" s="264"/>
      <c r="NU160" s="265"/>
      <c r="NV160" s="266"/>
      <c r="NW160" s="267">
        <f t="shared" si="259"/>
        <v>0</v>
      </c>
      <c r="NX160" s="260">
        <f>+(IF(OR($B160=0,$C160=0,$D160=0,$DC$2&gt;$OE$1),0,IF(OR(NS160=0,NU160=0,NV160=0),0,MIN((VLOOKUP($D160,SALERYCODE,3,0))*(IF($D160=6,NV160,NU160))*((MIN((VLOOKUP($D160,SALERYCODE,5,0)),(IF($D160=6,NU160,NV160))))),MIN((VLOOKUP($D160,SALERYCODE,3,0)),(NS160+NT160))*(IF($D160=6,NV160,((MIN((VLOOKUP($D160,SALERYCODE,5,0)),NV160)))))))))/IF(AND($D160=2,'ראשי-פרטים כלליים וריכוז הוצאות'!$D$68&lt;&gt;4),1.2,1)</f>
        <v>0</v>
      </c>
      <c r="NY160" s="263"/>
      <c r="NZ160" s="264"/>
      <c r="OA160" s="265"/>
      <c r="OB160" s="266"/>
      <c r="OC160" s="267">
        <f t="shared" si="260"/>
        <v>0</v>
      </c>
      <c r="OD160" s="260">
        <f>+(IF(OR($B160=0,$C160=0,$D160=0,$DC$2&gt;$OE$1),0,IF(OR(NY160=0,OA160=0,OB160=0),0,MIN((VLOOKUP($D160,SALERYCODE,3,0))*(IF($D160=6,OB160,OA160))*((MIN((VLOOKUP($D160,SALERYCODE,5,0)),(IF($D160=6,OA160,OB160))))),MIN((VLOOKUP($D160,SALERYCODE,3,0)),(NY160+NZ160))*(IF($D160=6,OB160,((MIN((VLOOKUP($D160,SALERYCODE,5,0)),OB160)))))))))/IF(AND($D160=2,'ראשי-פרטים כלליים וריכוז הוצאות'!$D$68&lt;&gt;4),1.2,1)</f>
        <v>0</v>
      </c>
      <c r="OE160" s="275">
        <f t="shared" si="266"/>
        <v>0</v>
      </c>
      <c r="OF160" s="283">
        <f t="shared" si="267"/>
        <v>9.9999999999999995E-7</v>
      </c>
      <c r="OG160" s="276">
        <f t="shared" si="268"/>
        <v>0</v>
      </c>
      <c r="OH160" s="275">
        <f t="shared" si="269"/>
        <v>0</v>
      </c>
      <c r="OI160" s="275">
        <v>0</v>
      </c>
      <c r="OJ160" s="258">
        <f t="shared" si="270"/>
        <v>0</v>
      </c>
      <c r="OK160" s="284"/>
      <c r="OL160" s="116">
        <f>MIN(OJ160+OK160*OF160*OE160/$OL$1/IF(AND($D160=2,'ראשי-פרטים כלליים וריכוז הוצאות'!$D$68&lt;&gt;4),1.2,1),IF($D160&gt;0,VLOOKUP($D160,SALERYCODE,3,0)*12*OG160,0))</f>
        <v>0</v>
      </c>
      <c r="OM160" s="95">
        <f t="shared" si="261"/>
        <v>0</v>
      </c>
      <c r="ON160" s="11">
        <f t="shared" si="262"/>
        <v>0</v>
      </c>
      <c r="OO160" s="11">
        <f t="shared" si="263"/>
        <v>0</v>
      </c>
      <c r="OP160" s="22">
        <f t="shared" si="264"/>
        <v>0</v>
      </c>
      <c r="OQ160" s="11">
        <f t="shared" si="265"/>
        <v>0</v>
      </c>
      <c r="OR160" s="11" t="e">
        <f>#REF!</f>
        <v>#REF!</v>
      </c>
      <c r="OS160" s="35" t="e">
        <f>#REF!-OP160</f>
        <v>#REF!</v>
      </c>
      <c r="OT160" s="35" t="e">
        <f>OS160-#REF!</f>
        <v>#REF!</v>
      </c>
      <c r="OU160" s="43" t="e">
        <f>IF(AND(OP160&gt;0,(OS160=#REF!-OP160)),"מועסק פחות מ-10% מזמנו במופ","")</f>
        <v>#REF!</v>
      </c>
    </row>
    <row r="161" spans="1:411" ht="24" hidden="1" customHeight="1" outlineLevel="1" x14ac:dyDescent="0.2">
      <c r="A161" s="282">
        <v>158</v>
      </c>
      <c r="B161" s="269"/>
      <c r="C161" s="270"/>
      <c r="D161" s="271"/>
      <c r="E161" s="263"/>
      <c r="F161" s="264"/>
      <c r="G161" s="265"/>
      <c r="H161" s="266"/>
      <c r="I161" s="267">
        <f t="shared" si="196"/>
        <v>0</v>
      </c>
      <c r="J161" s="260">
        <f>(IF(OR($B161=0,$C161=0,$D161=0,$E$2&gt;$OE$1),0,IF(OR($E161=0,$G161=0,$H161=0),0,MIN((VLOOKUP($D161,SALERYCODE,3,0))*(IF($D161=6,$H161,$G161))*((MIN((VLOOKUP($D161,SALERYCODE,5,0)),(IF($D161=6,$G161,$H161))))),MIN((VLOOKUP($D161,SALERYCODE,3,0)),($E161+$F161))*(IF($D161=6,$H161,((MIN((VLOOKUP($D161,SALERYCODE,5,0)),$H161)))))))))/IF(AND($D161=2,'ראשי-פרטים כלליים וריכוז הוצאות'!$D$68&lt;&gt;4),1.2,1)</f>
        <v>0</v>
      </c>
      <c r="K161" s="263"/>
      <c r="L161" s="264"/>
      <c r="M161" s="265"/>
      <c r="N161" s="266"/>
      <c r="O161" s="267">
        <f t="shared" si="197"/>
        <v>0</v>
      </c>
      <c r="P161" s="260">
        <f>+(IF(OR($B161=0,$C161=0,$D161=0,$K$2&gt;$OE$1),0,IF(OR($K161=0,$M161=0,$N161=0),0,MIN((VLOOKUP($D161,SALERYCODE,3,0))*(IF($D161=6,$N161,$M161))*((MIN((VLOOKUP($D161,SALERYCODE,5,0)),(IF($D161=6,$M161,$N161))))),MIN((VLOOKUP($D161,SALERYCODE,3,0)),($K161+$L161))*(IF($D161=6,$N161,((MIN((VLOOKUP($D161,SALERYCODE,5,0)),$N161)))))))))/IF(AND($D161=2,'ראשי-פרטים כלליים וריכוז הוצאות'!$D$68&lt;&gt;4),1.2,1)</f>
        <v>0</v>
      </c>
      <c r="Q161" s="263"/>
      <c r="R161" s="264"/>
      <c r="S161" s="265"/>
      <c r="T161" s="266"/>
      <c r="U161" s="267">
        <f t="shared" si="198"/>
        <v>0</v>
      </c>
      <c r="V161" s="260">
        <f>+(IF(OR($B161=0,$C161=0,$D161=0,$Q$2&gt;$OE$1),0,IF(OR(Q161=0,S161=0,T161=0),0,MIN((VLOOKUP($D161,SALERYCODE,3,0))*(IF($D161=6,T161,S161))*((MIN((VLOOKUP($D161,SALERYCODE,5,0)),(IF($D161=6,S161,T161))))),MIN((VLOOKUP($D161,SALERYCODE,3,0)),(Q161+R161))*(IF($D161=6,T161,((MIN((VLOOKUP($D161,SALERYCODE,5,0)),T161)))))))))/IF(AND($D161=2,'ראשי-פרטים כלליים וריכוז הוצאות'!$D$68&lt;&gt;4),1.2,1)</f>
        <v>0</v>
      </c>
      <c r="W161" s="263"/>
      <c r="X161" s="264"/>
      <c r="Y161" s="265"/>
      <c r="Z161" s="266"/>
      <c r="AA161" s="267">
        <f t="shared" si="199"/>
        <v>0</v>
      </c>
      <c r="AB161" s="260">
        <f>+(IF(OR($B161=0,$C161=0,$D161=0,$W$2&gt;$OE$1),0,IF(OR(W161=0,Y161=0,Z161=0),0,MIN((VLOOKUP($D161,SALERYCODE,3,0))*(IF($D161=6,Z161,Y161))*((MIN((VLOOKUP($D161,SALERYCODE,5,0)),(IF($D161=6,Y161,Z161))))),MIN((VLOOKUP($D161,SALERYCODE,3,0)),(W161+X161))*(IF($D161=6,Z161,((MIN((VLOOKUP($D161,SALERYCODE,5,0)),Z161)))))))))/IF(AND($D161=2,'ראשי-פרטים כלליים וריכוז הוצאות'!$D$68&lt;&gt;4),1.2,1)</f>
        <v>0</v>
      </c>
      <c r="AC161" s="263"/>
      <c r="AD161" s="264"/>
      <c r="AE161" s="265"/>
      <c r="AF161" s="266"/>
      <c r="AG161" s="267">
        <f t="shared" si="200"/>
        <v>0</v>
      </c>
      <c r="AH161" s="260">
        <f>+(IF(OR($B161=0,$C161=0,$D161=0,$AC$2&gt;$OE$1),0,IF(OR(AC161=0,AE161=0,AF161=0),0,MIN((VLOOKUP($D161,SALERYCODE,3,0))*(IF($D161=6,AF161,AE161))*((MIN((VLOOKUP($D161,SALERYCODE,5,0)),(IF($D161=6,AE161,AF161))))),MIN((VLOOKUP($D161,SALERYCODE,3,0)),(AC161+AD161))*(IF($D161=6,AF161,((MIN((VLOOKUP($D161,SALERYCODE,5,0)),AF161)))))))))/IF(AND($D161=2,'ראשי-פרטים כלליים וריכוז הוצאות'!$D$68&lt;&gt;4),1.2,1)</f>
        <v>0</v>
      </c>
      <c r="AI161" s="263"/>
      <c r="AJ161" s="264"/>
      <c r="AK161" s="265"/>
      <c r="AL161" s="266"/>
      <c r="AM161" s="267">
        <f t="shared" si="201"/>
        <v>0</v>
      </c>
      <c r="AN161" s="260">
        <f>+(IF(OR($B161=0,$C161=0,$D161=0,$AI$2&gt;$OE$1),0,IF(OR(AI161=0,AK161=0,AL161=0),0,MIN((VLOOKUP($D161,SALERYCODE,3,0))*(IF($D161=6,AL161,AK161))*((MIN((VLOOKUP($D161,SALERYCODE,5,0)),(IF($D161=6,AK161,AL161))))),MIN((VLOOKUP($D161,SALERYCODE,3,0)),(AI161+AJ161))*(IF($D161=6,AL161,((MIN((VLOOKUP($D161,SALERYCODE,5,0)),AL161)))))))))/IF(AND($D161=2,'ראשי-פרטים כלליים וריכוז הוצאות'!$D$68&lt;&gt;4),1.2,1)</f>
        <v>0</v>
      </c>
      <c r="AO161" s="263"/>
      <c r="AP161" s="264"/>
      <c r="AQ161" s="265"/>
      <c r="AR161" s="266"/>
      <c r="AS161" s="267">
        <f t="shared" si="202"/>
        <v>0</v>
      </c>
      <c r="AT161" s="260">
        <f>+(IF(OR($B161=0,$C161=0,$D161=0,$AO$2&gt;$OE$1),0,IF(OR(AO161=0,AQ161=0,AR161=0),0,MIN((VLOOKUP($D161,SALERYCODE,3,0))*(IF($D161=6,AR161,AQ161))*((MIN((VLOOKUP($D161,SALERYCODE,5,0)),(IF($D161=6,AQ161,AR161))))),MIN((VLOOKUP($D161,SALERYCODE,3,0)),(AO161+AP161))*(IF($D161=6,AR161,((MIN((VLOOKUP($D161,SALERYCODE,5,0)),AR161)))))))))/IF(AND($D161=2,'ראשי-פרטים כלליים וריכוז הוצאות'!$D$68&lt;&gt;4),1.2,1)</f>
        <v>0</v>
      </c>
      <c r="AU161" s="263"/>
      <c r="AV161" s="264"/>
      <c r="AW161" s="265"/>
      <c r="AX161" s="266"/>
      <c r="AY161" s="267">
        <f t="shared" si="203"/>
        <v>0</v>
      </c>
      <c r="AZ161" s="260">
        <f>+(IF(OR($B161=0,$C161=0,$D161=0,$AU$2&gt;$OE$1),0,IF(OR(AU161=0,AW161=0,AX161=0),0,MIN((VLOOKUP($D161,SALERYCODE,3,0))*(IF($D161=6,AX161,AW161))*((MIN((VLOOKUP($D161,SALERYCODE,5,0)),(IF($D161=6,AW161,AX161))))),MIN((VLOOKUP($D161,SALERYCODE,3,0)),(AU161+AV161))*(IF($D161=6,AX161,((MIN((VLOOKUP($D161,SALERYCODE,5,0)),AX161)))))))))/IF(AND($D161=2,'ראשי-פרטים כלליים וריכוז הוצאות'!$D$68&lt;&gt;4),1.2,1)</f>
        <v>0</v>
      </c>
      <c r="BA161" s="263"/>
      <c r="BB161" s="264"/>
      <c r="BC161" s="265"/>
      <c r="BD161" s="266"/>
      <c r="BE161" s="267">
        <f t="shared" si="204"/>
        <v>0</v>
      </c>
      <c r="BF161" s="260">
        <f>+(IF(OR($B161=0,$C161=0,$D161=0,$BA$2&gt;$OE$1),0,IF(OR(BA161=0,BC161=0,BD161=0),0,MIN((VLOOKUP($D161,SALERYCODE,3,0))*(IF($D161=6,BD161,BC161))*((MIN((VLOOKUP($D161,SALERYCODE,5,0)),(IF($D161=6,BC161,BD161))))),MIN((VLOOKUP($D161,SALERYCODE,3,0)),(BA161+BB161))*(IF($D161=6,BD161,((MIN((VLOOKUP($D161,SALERYCODE,5,0)),BD161)))))))))/IF(AND($D161=2,'ראשי-פרטים כלליים וריכוז הוצאות'!$D$68&lt;&gt;4),1.2,1)</f>
        <v>0</v>
      </c>
      <c r="BG161" s="263"/>
      <c r="BH161" s="264"/>
      <c r="BI161" s="265"/>
      <c r="BJ161" s="266"/>
      <c r="BK161" s="267">
        <f t="shared" si="205"/>
        <v>0</v>
      </c>
      <c r="BL161" s="260">
        <f>+(IF(OR($B161=0,$C161=0,$D161=0,$BG$2&gt;$OE$1),0,IF(OR(BG161=0,BI161=0,BJ161=0),0,MIN((VLOOKUP($D161,SALERYCODE,3,0))*(IF($D161=6,BJ161,BI161))*((MIN((VLOOKUP($D161,SALERYCODE,5,0)),(IF($D161=6,BI161,BJ161))))),MIN((VLOOKUP($D161,SALERYCODE,3,0)),(BG161+BH161))*(IF($D161=6,BJ161,((MIN((VLOOKUP($D161,SALERYCODE,5,0)),BJ161)))))))))/IF(AND($D161=2,'ראשי-פרטים כלליים וריכוז הוצאות'!$D$68&lt;&gt;4),1.2,1)</f>
        <v>0</v>
      </c>
      <c r="BM161" s="263"/>
      <c r="BN161" s="264"/>
      <c r="BO161" s="265"/>
      <c r="BP161" s="266"/>
      <c r="BQ161" s="267">
        <f t="shared" si="206"/>
        <v>0</v>
      </c>
      <c r="BR161" s="260">
        <f>+(IF(OR($B161=0,$C161=0,$D161=0,$BM$2&gt;$OE$1),0,IF(OR(BM161=0,BO161=0,BP161=0),0,MIN((VLOOKUP($D161,SALERYCODE,3,0))*(IF($D161=6,BP161,BO161))*((MIN((VLOOKUP($D161,SALERYCODE,5,0)),(IF($D161=6,BO161,BP161))))),MIN((VLOOKUP($D161,SALERYCODE,3,0)),(BM161+BN161))*(IF($D161=6,BP161,((MIN((VLOOKUP($D161,SALERYCODE,5,0)),BP161)))))))))/IF(AND($D161=2,'ראשי-פרטים כלליים וריכוז הוצאות'!$D$68&lt;&gt;4),1.2,1)</f>
        <v>0</v>
      </c>
      <c r="BS161" s="263"/>
      <c r="BT161" s="264"/>
      <c r="BU161" s="265"/>
      <c r="BV161" s="266"/>
      <c r="BW161" s="267">
        <f t="shared" si="207"/>
        <v>0</v>
      </c>
      <c r="BX161" s="260">
        <f>+(IF(OR($B161=0,$C161=0,$D161=0,$BS$2&gt;$OE$1),0,IF(OR(BS161=0,BU161=0,BV161=0),0,MIN((VLOOKUP($D161,SALERYCODE,3,0))*(IF($D161=6,BV161,BU161))*((MIN((VLOOKUP($D161,SALERYCODE,5,0)),(IF($D161=6,BU161,BV161))))),MIN((VLOOKUP($D161,SALERYCODE,3,0)),(BS161+BT161))*(IF($D161=6,BV161,((MIN((VLOOKUP($D161,SALERYCODE,5,0)),BV161)))))))))/IF(AND($D161=2,'ראשי-פרטים כלליים וריכוז הוצאות'!$D$68&lt;&gt;4),1.2,1)</f>
        <v>0</v>
      </c>
      <c r="BY161" s="263"/>
      <c r="BZ161" s="264"/>
      <c r="CA161" s="265"/>
      <c r="CB161" s="266"/>
      <c r="CC161" s="267">
        <f t="shared" si="208"/>
        <v>0</v>
      </c>
      <c r="CD161" s="260">
        <f>+(IF(OR($B161=0,$C161=0,$D161=0,$BY$2&gt;$OE$1),0,IF(OR(BY161=0,CA161=0,CB161=0),0,MIN((VLOOKUP($D161,SALERYCODE,3,0))*(IF($D161=6,CB161,CA161))*((MIN((VLOOKUP($D161,SALERYCODE,5,0)),(IF($D161=6,CA161,CB161))))),MIN((VLOOKUP($D161,SALERYCODE,3,0)),(BY161+BZ161))*(IF($D161=6,CB161,((MIN((VLOOKUP($D161,SALERYCODE,5,0)),CB161)))))))))/IF(AND($D161=2,'ראשי-פרטים כלליים וריכוז הוצאות'!$D$68&lt;&gt;4),1.2,1)</f>
        <v>0</v>
      </c>
      <c r="CE161" s="263"/>
      <c r="CF161" s="264"/>
      <c r="CG161" s="265"/>
      <c r="CH161" s="266"/>
      <c r="CI161" s="267">
        <f t="shared" si="209"/>
        <v>0</v>
      </c>
      <c r="CJ161" s="260">
        <f>+(IF(OR($B161=0,$C161=0,$D161=0,$CE$2&gt;$OE$1),0,IF(OR(CE161=0,CG161=0,CH161=0),0,MIN((VLOOKUP($D161,SALERYCODE,3,0))*(IF($D161=6,CH161,CG161))*((MIN((VLOOKUP($D161,SALERYCODE,5,0)),(IF($D161=6,CG161,CH161))))),MIN((VLOOKUP($D161,SALERYCODE,3,0)),(CE161+CF161))*(IF($D161=6,CH161,((MIN((VLOOKUP($D161,SALERYCODE,5,0)),CH161)))))))))/IF(AND($D161=2,'ראשי-פרטים כלליים וריכוז הוצאות'!$D$68&lt;&gt;4),1.2,1)</f>
        <v>0</v>
      </c>
      <c r="CK161" s="263"/>
      <c r="CL161" s="264"/>
      <c r="CM161" s="265"/>
      <c r="CN161" s="266"/>
      <c r="CO161" s="267">
        <f t="shared" si="210"/>
        <v>0</v>
      </c>
      <c r="CP161" s="260">
        <f>+(IF(OR($B161=0,$C161=0,$D161=0,$CK$2&gt;$OE$1),0,IF(OR(CK161=0,CM161=0,CN161=0),0,MIN((VLOOKUP($D161,SALERYCODE,3,0))*(IF($D161=6,CN161,CM161))*((MIN((VLOOKUP($D161,SALERYCODE,5,0)),(IF($D161=6,CM161,CN161))))),MIN((VLOOKUP($D161,SALERYCODE,3,0)),(CK161+CL161))*(IF($D161=6,CN161,((MIN((VLOOKUP($D161,SALERYCODE,5,0)),CN161)))))))))/IF(AND($D161=2,'ראשי-פרטים כלליים וריכוז הוצאות'!$D$68&lt;&gt;4),1.2,1)</f>
        <v>0</v>
      </c>
      <c r="CQ161" s="263"/>
      <c r="CR161" s="264"/>
      <c r="CS161" s="265"/>
      <c r="CT161" s="266"/>
      <c r="CU161" s="267">
        <f t="shared" si="211"/>
        <v>0</v>
      </c>
      <c r="CV161" s="260">
        <f>+(IF(OR($B161=0,$C161=0,$D161=0,$CQ$2&gt;$OE$1),0,IF(OR(CQ161=0,CS161=0,CT161=0),0,MIN((VLOOKUP($D161,SALERYCODE,3,0))*(IF($D161=6,CT161,CS161))*((MIN((VLOOKUP($D161,SALERYCODE,5,0)),(IF($D161=6,CS161,CT161))))),MIN((VLOOKUP($D161,SALERYCODE,3,0)),(CQ161+CR161))*(IF($D161=6,CT161,((MIN((VLOOKUP($D161,SALERYCODE,5,0)),CT161)))))))))/IF(AND($D161=2,'ראשי-פרטים כלליים וריכוז הוצאות'!$D$68&lt;&gt;4),1.2,1)</f>
        <v>0</v>
      </c>
      <c r="CW161" s="263"/>
      <c r="CX161" s="264"/>
      <c r="CY161" s="265"/>
      <c r="CZ161" s="266"/>
      <c r="DA161" s="267">
        <f t="shared" si="212"/>
        <v>0</v>
      </c>
      <c r="DB161" s="260">
        <f>+(IF(OR($B161=0,$C161=0,$D161=0,$CW$2&gt;$OE$1),0,IF(OR(CW161=0,CY161=0,CZ161=0),0,MIN((VLOOKUP($D161,SALERYCODE,3,0))*(IF($D161=6,CZ161,CY161))*((MIN((VLOOKUP($D161,SALERYCODE,5,0)),(IF($D161=6,CY161,CZ161))))),MIN((VLOOKUP($D161,SALERYCODE,3,0)),(CW161+CX161))*(IF($D161=6,CZ161,((MIN((VLOOKUP($D161,SALERYCODE,5,0)),CZ161)))))))))/IF(AND($D161=2,'ראשי-פרטים כלליים וריכוז הוצאות'!$D$68&lt;&gt;4),1.2,1)</f>
        <v>0</v>
      </c>
      <c r="DC161" s="263"/>
      <c r="DD161" s="264"/>
      <c r="DE161" s="265"/>
      <c r="DF161" s="266"/>
      <c r="DG161" s="267">
        <f t="shared" si="213"/>
        <v>0</v>
      </c>
      <c r="DH161" s="260">
        <f>+(IF(OR($B161=0,$C161=0,$D161=0,$DC$2&gt;$OE$1),0,IF(OR(DC161=0,DE161=0,DF161=0),0,MIN((VLOOKUP($D161,SALERYCODE,3,0))*(IF($D161=6,DF161,DE161))*((MIN((VLOOKUP($D161,SALERYCODE,5,0)),(IF($D161=6,DE161,DF161))))),MIN((VLOOKUP($D161,SALERYCODE,3,0)),(DC161+DD161))*(IF($D161=6,DF161,((MIN((VLOOKUP($D161,SALERYCODE,5,0)),DF161)))))))))/IF(AND($D161=2,'ראשי-פרטים כלליים וריכוז הוצאות'!$D$68&lt;&gt;4),1.2,1)</f>
        <v>0</v>
      </c>
      <c r="DI161" s="263"/>
      <c r="DJ161" s="264"/>
      <c r="DK161" s="265"/>
      <c r="DL161" s="266"/>
      <c r="DM161" s="267">
        <f t="shared" si="214"/>
        <v>0</v>
      </c>
      <c r="DN161" s="260">
        <f>+(IF(OR($B161=0,$C161=0,$D161=0,$DC$2&gt;$OE$1),0,IF(OR(DI161=0,DK161=0,DL161=0),0,MIN((VLOOKUP($D161,SALERYCODE,3,0))*(IF($D161=6,DL161,DK161))*((MIN((VLOOKUP($D161,SALERYCODE,5,0)),(IF($D161=6,DK161,DL161))))),MIN((VLOOKUP($D161,SALERYCODE,3,0)),(DI161+DJ161))*(IF($D161=6,DL161,((MIN((VLOOKUP($D161,SALERYCODE,5,0)),DL161)))))))))/IF(AND($D161=2,'ראשי-פרטים כלליים וריכוז הוצאות'!$D$68&lt;&gt;4),1.2,1)</f>
        <v>0</v>
      </c>
      <c r="DO161" s="263"/>
      <c r="DP161" s="264"/>
      <c r="DQ161" s="265"/>
      <c r="DR161" s="266"/>
      <c r="DS161" s="267">
        <f t="shared" si="215"/>
        <v>0</v>
      </c>
      <c r="DT161" s="260">
        <f>+(IF(OR($B161=0,$C161=0,$D161=0,$DC$2&gt;$OE$1),0,IF(OR(DO161=0,DQ161=0,DR161=0),0,MIN((VLOOKUP($D161,SALERYCODE,3,0))*(IF($D161=6,DR161,DQ161))*((MIN((VLOOKUP($D161,SALERYCODE,5,0)),(IF($D161=6,DQ161,DR161))))),MIN((VLOOKUP($D161,SALERYCODE,3,0)),(DO161+DP161))*(IF($D161=6,DR161,((MIN((VLOOKUP($D161,SALERYCODE,5,0)),DR161)))))))))/IF(AND($D161=2,'ראשי-פרטים כלליים וריכוז הוצאות'!$D$68&lt;&gt;4),1.2,1)</f>
        <v>0</v>
      </c>
      <c r="DU161" s="263"/>
      <c r="DV161" s="264"/>
      <c r="DW161" s="265"/>
      <c r="DX161" s="266"/>
      <c r="DY161" s="267">
        <f t="shared" si="216"/>
        <v>0</v>
      </c>
      <c r="DZ161" s="260">
        <f>+(IF(OR($B161=0,$C161=0,$D161=0,$DC$2&gt;$OE$1),0,IF(OR(DU161=0,DW161=0,DX161=0),0,MIN((VLOOKUP($D161,SALERYCODE,3,0))*(IF($D161=6,DX161,DW161))*((MIN((VLOOKUP($D161,SALERYCODE,5,0)),(IF($D161=6,DW161,DX161))))),MIN((VLOOKUP($D161,SALERYCODE,3,0)),(DU161+DV161))*(IF($D161=6,DX161,((MIN((VLOOKUP($D161,SALERYCODE,5,0)),DX161)))))))))/IF(AND($D161=2,'ראשי-פרטים כלליים וריכוז הוצאות'!$D$68&lt;&gt;4),1.2,1)</f>
        <v>0</v>
      </c>
      <c r="EA161" s="263"/>
      <c r="EB161" s="264"/>
      <c r="EC161" s="265"/>
      <c r="ED161" s="266"/>
      <c r="EE161" s="267">
        <f t="shared" si="217"/>
        <v>0</v>
      </c>
      <c r="EF161" s="260">
        <f>+(IF(OR($B161=0,$C161=0,$D161=0,$DC$2&gt;$OE$1),0,IF(OR(EA161=0,EC161=0,ED161=0),0,MIN((VLOOKUP($D161,SALERYCODE,3,0))*(IF($D161=6,ED161,EC161))*((MIN((VLOOKUP($D161,SALERYCODE,5,0)),(IF($D161=6,EC161,ED161))))),MIN((VLOOKUP($D161,SALERYCODE,3,0)),(EA161+EB161))*(IF($D161=6,ED161,((MIN((VLOOKUP($D161,SALERYCODE,5,0)),ED161)))))))))/IF(AND($D161=2,'ראשי-פרטים כלליים וריכוז הוצאות'!$D$68&lt;&gt;4),1.2,1)</f>
        <v>0</v>
      </c>
      <c r="EG161" s="263"/>
      <c r="EH161" s="264"/>
      <c r="EI161" s="265"/>
      <c r="EJ161" s="266"/>
      <c r="EK161" s="267">
        <f t="shared" si="218"/>
        <v>0</v>
      </c>
      <c r="EL161" s="260">
        <f>+(IF(OR($B161=0,$C161=0,$D161=0,$DC$2&gt;$OE$1),0,IF(OR(EG161=0,EI161=0,EJ161=0),0,MIN((VLOOKUP($D161,SALERYCODE,3,0))*(IF($D161=6,EJ161,EI161))*((MIN((VLOOKUP($D161,SALERYCODE,5,0)),(IF($D161=6,EI161,EJ161))))),MIN((VLOOKUP($D161,SALERYCODE,3,0)),(EG161+EH161))*(IF($D161=6,EJ161,((MIN((VLOOKUP($D161,SALERYCODE,5,0)),EJ161)))))))))/IF(AND($D161=2,'ראשי-פרטים כלליים וריכוז הוצאות'!$D$68&lt;&gt;4),1.2,1)</f>
        <v>0</v>
      </c>
      <c r="EM161" s="263"/>
      <c r="EN161" s="264"/>
      <c r="EO161" s="265"/>
      <c r="EP161" s="266"/>
      <c r="EQ161" s="267">
        <f t="shared" si="219"/>
        <v>0</v>
      </c>
      <c r="ER161" s="260">
        <f>+(IF(OR($B161=0,$C161=0,$D161=0,$DC$2&gt;$OE$1),0,IF(OR(EM161=0,EO161=0,EP161=0),0,MIN((VLOOKUP($D161,SALERYCODE,3,0))*(IF($D161=6,EP161,EO161))*((MIN((VLOOKUP($D161,SALERYCODE,5,0)),(IF($D161=6,EO161,EP161))))),MIN((VLOOKUP($D161,SALERYCODE,3,0)),(EM161+EN161))*(IF($D161=6,EP161,((MIN((VLOOKUP($D161,SALERYCODE,5,0)),EP161)))))))))/IF(AND($D161=2,'ראשי-פרטים כלליים וריכוז הוצאות'!$D$68&lt;&gt;4),1.2,1)</f>
        <v>0</v>
      </c>
      <c r="ES161" s="263"/>
      <c r="ET161" s="264"/>
      <c r="EU161" s="265"/>
      <c r="EV161" s="266"/>
      <c r="EW161" s="267">
        <f t="shared" si="220"/>
        <v>0</v>
      </c>
      <c r="EX161" s="260">
        <f>+(IF(OR($B161=0,$C161=0,$D161=0,$DC$2&gt;$OE$1),0,IF(OR(ES161=0,EU161=0,EV161=0),0,MIN((VLOOKUP($D161,SALERYCODE,3,0))*(IF($D161=6,EV161,EU161))*((MIN((VLOOKUP($D161,SALERYCODE,5,0)),(IF($D161=6,EU161,EV161))))),MIN((VLOOKUP($D161,SALERYCODE,3,0)),(ES161+ET161))*(IF($D161=6,EV161,((MIN((VLOOKUP($D161,SALERYCODE,5,0)),EV161)))))))))/IF(AND($D161=2,'ראשי-פרטים כלליים וריכוז הוצאות'!$D$68&lt;&gt;4),1.2,1)</f>
        <v>0</v>
      </c>
      <c r="EY161" s="263"/>
      <c r="EZ161" s="264"/>
      <c r="FA161" s="265"/>
      <c r="FB161" s="266"/>
      <c r="FC161" s="267">
        <f t="shared" si="221"/>
        <v>0</v>
      </c>
      <c r="FD161" s="260">
        <f>+(IF(OR($B161=0,$C161=0,$D161=0,$DC$2&gt;$OE$1),0,IF(OR(EY161=0,FA161=0,FB161=0),0,MIN((VLOOKUP($D161,SALERYCODE,3,0))*(IF($D161=6,FB161,FA161))*((MIN((VLOOKUP($D161,SALERYCODE,5,0)),(IF($D161=6,FA161,FB161))))),MIN((VLOOKUP($D161,SALERYCODE,3,0)),(EY161+EZ161))*(IF($D161=6,FB161,((MIN((VLOOKUP($D161,SALERYCODE,5,0)),FB161)))))))))/IF(AND($D161=2,'ראשי-פרטים כלליים וריכוז הוצאות'!$D$68&lt;&gt;4),1.2,1)</f>
        <v>0</v>
      </c>
      <c r="FE161" s="263"/>
      <c r="FF161" s="264"/>
      <c r="FG161" s="265"/>
      <c r="FH161" s="266"/>
      <c r="FI161" s="267">
        <f t="shared" si="222"/>
        <v>0</v>
      </c>
      <c r="FJ161" s="260">
        <f>+(IF(OR($B161=0,$C161=0,$D161=0,$DC$2&gt;$OE$1),0,IF(OR(FE161=0,FG161=0,FH161=0),0,MIN((VLOOKUP($D161,SALERYCODE,3,0))*(IF($D161=6,FH161,FG161))*((MIN((VLOOKUP($D161,SALERYCODE,5,0)),(IF($D161=6,FG161,FH161))))),MIN((VLOOKUP($D161,SALERYCODE,3,0)),(FE161+FF161))*(IF($D161=6,FH161,((MIN((VLOOKUP($D161,SALERYCODE,5,0)),FH161)))))))))/IF(AND($D161=2,'ראשי-פרטים כלליים וריכוז הוצאות'!$D$68&lt;&gt;4),1.2,1)</f>
        <v>0</v>
      </c>
      <c r="FK161" s="263"/>
      <c r="FL161" s="264"/>
      <c r="FM161" s="265"/>
      <c r="FN161" s="266"/>
      <c r="FO161" s="267">
        <f t="shared" si="223"/>
        <v>0</v>
      </c>
      <c r="FP161" s="260">
        <f>+(IF(OR($B161=0,$C161=0,$D161=0,$DC$2&gt;$OE$1),0,IF(OR(FK161=0,FM161=0,FN161=0),0,MIN((VLOOKUP($D161,SALERYCODE,3,0))*(IF($D161=6,FN161,FM161))*((MIN((VLOOKUP($D161,SALERYCODE,5,0)),(IF($D161=6,FM161,FN161))))),MIN((VLOOKUP($D161,SALERYCODE,3,0)),(FK161+FL161))*(IF($D161=6,FN161,((MIN((VLOOKUP($D161,SALERYCODE,5,0)),FN161)))))))))/IF(AND($D161=2,'ראשי-פרטים כלליים וריכוז הוצאות'!$D$68&lt;&gt;4),1.2,1)</f>
        <v>0</v>
      </c>
      <c r="FQ161" s="263"/>
      <c r="FR161" s="264"/>
      <c r="FS161" s="265"/>
      <c r="FT161" s="266"/>
      <c r="FU161" s="267">
        <f t="shared" si="224"/>
        <v>0</v>
      </c>
      <c r="FV161" s="260">
        <f>+(IF(OR($B161=0,$C161=0,$D161=0,$DC$2&gt;$OE$1),0,IF(OR(FQ161=0,FS161=0,FT161=0),0,MIN((VLOOKUP($D161,SALERYCODE,3,0))*(IF($D161=6,FT161,FS161))*((MIN((VLOOKUP($D161,SALERYCODE,5,0)),(IF($D161=6,FS161,FT161))))),MIN((VLOOKUP($D161,SALERYCODE,3,0)),(FQ161+FR161))*(IF($D161=6,FT161,((MIN((VLOOKUP($D161,SALERYCODE,5,0)),FT161)))))))))/IF(AND($D161=2,'ראשי-פרטים כלליים וריכוז הוצאות'!$D$68&lt;&gt;4),1.2,1)</f>
        <v>0</v>
      </c>
      <c r="FW161" s="263"/>
      <c r="FX161" s="264"/>
      <c r="FY161" s="265"/>
      <c r="FZ161" s="266"/>
      <c r="GA161" s="267">
        <f t="shared" si="225"/>
        <v>0</v>
      </c>
      <c r="GB161" s="260">
        <f>+(IF(OR($B161=0,$C161=0,$D161=0,$DC$2&gt;$OE$1),0,IF(OR(FW161=0,FY161=0,FZ161=0),0,MIN((VLOOKUP($D161,SALERYCODE,3,0))*(IF($D161=6,FZ161,FY161))*((MIN((VLOOKUP($D161,SALERYCODE,5,0)),(IF($D161=6,FY161,FZ161))))),MIN((VLOOKUP($D161,SALERYCODE,3,0)),(FW161+FX161))*(IF($D161=6,FZ161,((MIN((VLOOKUP($D161,SALERYCODE,5,0)),FZ161)))))))))/IF(AND($D161=2,'ראשי-פרטים כלליים וריכוז הוצאות'!$D$68&lt;&gt;4),1.2,1)</f>
        <v>0</v>
      </c>
      <c r="GC161" s="263"/>
      <c r="GD161" s="264"/>
      <c r="GE161" s="265"/>
      <c r="GF161" s="266"/>
      <c r="GG161" s="267">
        <f t="shared" si="226"/>
        <v>0</v>
      </c>
      <c r="GH161" s="260">
        <f>+(IF(OR($B161=0,$C161=0,$D161=0,$DC$2&gt;$OE$1),0,IF(OR(GC161=0,GE161=0,GF161=0),0,MIN((VLOOKUP($D161,SALERYCODE,3,0))*(IF($D161=6,GF161,GE161))*((MIN((VLOOKUP($D161,SALERYCODE,5,0)),(IF($D161=6,GE161,GF161))))),MIN((VLOOKUP($D161,SALERYCODE,3,0)),(GC161+GD161))*(IF($D161=6,GF161,((MIN((VLOOKUP($D161,SALERYCODE,5,0)),GF161)))))))))/IF(AND($D161=2,'ראשי-פרטים כלליים וריכוז הוצאות'!$D$68&lt;&gt;4),1.2,1)</f>
        <v>0</v>
      </c>
      <c r="GI161" s="263"/>
      <c r="GJ161" s="264"/>
      <c r="GK161" s="265"/>
      <c r="GL161" s="266"/>
      <c r="GM161" s="267">
        <f t="shared" si="227"/>
        <v>0</v>
      </c>
      <c r="GN161" s="260">
        <f>+(IF(OR($B161=0,$C161=0,$D161=0,$DC$2&gt;$OE$1),0,IF(OR(GI161=0,GK161=0,GL161=0),0,MIN((VLOOKUP($D161,SALERYCODE,3,0))*(IF($D161=6,GL161,GK161))*((MIN((VLOOKUP($D161,SALERYCODE,5,0)),(IF($D161=6,GK161,GL161))))),MIN((VLOOKUP($D161,SALERYCODE,3,0)),(GI161+GJ161))*(IF($D161=6,GL161,((MIN((VLOOKUP($D161,SALERYCODE,5,0)),GL161)))))))))/IF(AND($D161=2,'ראשי-פרטים כלליים וריכוז הוצאות'!$D$68&lt;&gt;4),1.2,1)</f>
        <v>0</v>
      </c>
      <c r="GO161" s="263"/>
      <c r="GP161" s="264"/>
      <c r="GQ161" s="265"/>
      <c r="GR161" s="266"/>
      <c r="GS161" s="267">
        <f t="shared" si="228"/>
        <v>0</v>
      </c>
      <c r="GT161" s="260">
        <f>+(IF(OR($B161=0,$C161=0,$D161=0,$DC$2&gt;$OE$1),0,IF(OR(GO161=0,GQ161=0,GR161=0),0,MIN((VLOOKUP($D161,SALERYCODE,3,0))*(IF($D161=6,GR161,GQ161))*((MIN((VLOOKUP($D161,SALERYCODE,5,0)),(IF($D161=6,GQ161,GR161))))),MIN((VLOOKUP($D161,SALERYCODE,3,0)),(GO161+GP161))*(IF($D161=6,GR161,((MIN((VLOOKUP($D161,SALERYCODE,5,0)),GR161)))))))))/IF(AND($D161=2,'ראשי-פרטים כלליים וריכוז הוצאות'!$D$68&lt;&gt;4),1.2,1)</f>
        <v>0</v>
      </c>
      <c r="GU161" s="263"/>
      <c r="GV161" s="264"/>
      <c r="GW161" s="265"/>
      <c r="GX161" s="266"/>
      <c r="GY161" s="267">
        <f t="shared" si="229"/>
        <v>0</v>
      </c>
      <c r="GZ161" s="260">
        <f>+(IF(OR($B161=0,$C161=0,$D161=0,$DC$2&gt;$OE$1),0,IF(OR(GU161=0,GW161=0,GX161=0),0,MIN((VLOOKUP($D161,SALERYCODE,3,0))*(IF($D161=6,GX161,GW161))*((MIN((VLOOKUP($D161,SALERYCODE,5,0)),(IF($D161=6,GW161,GX161))))),MIN((VLOOKUP($D161,SALERYCODE,3,0)),(GU161+GV161))*(IF($D161=6,GX161,((MIN((VLOOKUP($D161,SALERYCODE,5,0)),GX161)))))))))/IF(AND($D161=2,'ראשי-פרטים כלליים וריכוז הוצאות'!$D$68&lt;&gt;4),1.2,1)</f>
        <v>0</v>
      </c>
      <c r="HA161" s="263"/>
      <c r="HB161" s="264"/>
      <c r="HC161" s="265"/>
      <c r="HD161" s="266"/>
      <c r="HE161" s="267">
        <f t="shared" si="230"/>
        <v>0</v>
      </c>
      <c r="HF161" s="260">
        <f>+(IF(OR($B161=0,$C161=0,$D161=0,$DC$2&gt;$OE$1),0,IF(OR(HA161=0,HC161=0,HD161=0),0,MIN((VLOOKUP($D161,SALERYCODE,3,0))*(IF($D161=6,HD161,HC161))*((MIN((VLOOKUP($D161,SALERYCODE,5,0)),(IF($D161=6,HC161,HD161))))),MIN((VLOOKUP($D161,SALERYCODE,3,0)),(HA161+HB161))*(IF($D161=6,HD161,((MIN((VLOOKUP($D161,SALERYCODE,5,0)),HD161)))))))))/IF(AND($D161=2,'ראשי-פרטים כלליים וריכוז הוצאות'!$D$68&lt;&gt;4),1.2,1)</f>
        <v>0</v>
      </c>
      <c r="HG161" s="263"/>
      <c r="HH161" s="264"/>
      <c r="HI161" s="265"/>
      <c r="HJ161" s="266"/>
      <c r="HK161" s="267">
        <f t="shared" si="231"/>
        <v>0</v>
      </c>
      <c r="HL161" s="260">
        <f>+(IF(OR($B161=0,$C161=0,$D161=0,$DC$2&gt;$OE$1),0,IF(OR(HG161=0,HI161=0,HJ161=0),0,MIN((VLOOKUP($D161,SALERYCODE,3,0))*(IF($D161=6,HJ161,HI161))*((MIN((VLOOKUP($D161,SALERYCODE,5,0)),(IF($D161=6,HI161,HJ161))))),MIN((VLOOKUP($D161,SALERYCODE,3,0)),(HG161+HH161))*(IF($D161=6,HJ161,((MIN((VLOOKUP($D161,SALERYCODE,5,0)),HJ161)))))))))/IF(AND($D161=2,'ראשי-פרטים כלליים וריכוז הוצאות'!$D$68&lt;&gt;4),1.2,1)</f>
        <v>0</v>
      </c>
      <c r="HM161" s="263"/>
      <c r="HN161" s="264"/>
      <c r="HO161" s="265"/>
      <c r="HP161" s="266"/>
      <c r="HQ161" s="267">
        <f t="shared" si="232"/>
        <v>0</v>
      </c>
      <c r="HR161" s="260">
        <f>+(IF(OR($B161=0,$C161=0,$D161=0,$DC$2&gt;$OE$1),0,IF(OR(HM161=0,HO161=0,HP161=0),0,MIN((VLOOKUP($D161,SALERYCODE,3,0))*(IF($D161=6,HP161,HO161))*((MIN((VLOOKUP($D161,SALERYCODE,5,0)),(IF($D161=6,HO161,HP161))))),MIN((VLOOKUP($D161,SALERYCODE,3,0)),(HM161+HN161))*(IF($D161=6,HP161,((MIN((VLOOKUP($D161,SALERYCODE,5,0)),HP161)))))))))/IF(AND($D161=2,'ראשי-פרטים כלליים וריכוז הוצאות'!$D$68&lt;&gt;4),1.2,1)</f>
        <v>0</v>
      </c>
      <c r="HS161" s="263"/>
      <c r="HT161" s="264"/>
      <c r="HU161" s="265"/>
      <c r="HV161" s="266"/>
      <c r="HW161" s="267">
        <f t="shared" si="233"/>
        <v>0</v>
      </c>
      <c r="HX161" s="260">
        <f>+(IF(OR($B161=0,$C161=0,$D161=0,$DC$2&gt;$OE$1),0,IF(OR(HS161=0,HU161=0,HV161=0),0,MIN((VLOOKUP($D161,SALERYCODE,3,0))*(IF($D161=6,HV161,HU161))*((MIN((VLOOKUP($D161,SALERYCODE,5,0)),(IF($D161=6,HU161,HV161))))),MIN((VLOOKUP($D161,SALERYCODE,3,0)),(HS161+HT161))*(IF($D161=6,HV161,((MIN((VLOOKUP($D161,SALERYCODE,5,0)),HV161)))))))))/IF(AND($D161=2,'ראשי-פרטים כלליים וריכוז הוצאות'!$D$68&lt;&gt;4),1.2,1)</f>
        <v>0</v>
      </c>
      <c r="HY161" s="263"/>
      <c r="HZ161" s="264"/>
      <c r="IA161" s="265"/>
      <c r="IB161" s="266"/>
      <c r="IC161" s="267">
        <f t="shared" si="234"/>
        <v>0</v>
      </c>
      <c r="ID161" s="260">
        <f>+(IF(OR($B161=0,$C161=0,$D161=0,$DC$2&gt;$OE$1),0,IF(OR(HY161=0,IA161=0,IB161=0),0,MIN((VLOOKUP($D161,SALERYCODE,3,0))*(IF($D161=6,IB161,IA161))*((MIN((VLOOKUP($D161,SALERYCODE,5,0)),(IF($D161=6,IA161,IB161))))),MIN((VLOOKUP($D161,SALERYCODE,3,0)),(HY161+HZ161))*(IF($D161=6,IB161,((MIN((VLOOKUP($D161,SALERYCODE,5,0)),IB161)))))))))/IF(AND($D161=2,'ראשי-פרטים כלליים וריכוז הוצאות'!$D$68&lt;&gt;4),1.2,1)</f>
        <v>0</v>
      </c>
      <c r="IE161" s="263"/>
      <c r="IF161" s="264"/>
      <c r="IG161" s="265"/>
      <c r="IH161" s="266"/>
      <c r="II161" s="267">
        <f t="shared" si="235"/>
        <v>0</v>
      </c>
      <c r="IJ161" s="260">
        <f>+(IF(OR($B161=0,$C161=0,$D161=0,$DC$2&gt;$OE$1),0,IF(OR(IE161=0,IG161=0,IH161=0),0,MIN((VLOOKUP($D161,SALERYCODE,3,0))*(IF($D161=6,IH161,IG161))*((MIN((VLOOKUP($D161,SALERYCODE,5,0)),(IF($D161=6,IG161,IH161))))),MIN((VLOOKUP($D161,SALERYCODE,3,0)),(IE161+IF161))*(IF($D161=6,IH161,((MIN((VLOOKUP($D161,SALERYCODE,5,0)),IH161)))))))))/IF(AND($D161=2,'ראשי-פרטים כלליים וריכוז הוצאות'!$D$68&lt;&gt;4),1.2,1)</f>
        <v>0</v>
      </c>
      <c r="IK161" s="263"/>
      <c r="IL161" s="264"/>
      <c r="IM161" s="265"/>
      <c r="IN161" s="266"/>
      <c r="IO161" s="267">
        <f t="shared" si="236"/>
        <v>0</v>
      </c>
      <c r="IP161" s="260">
        <f>+(IF(OR($B161=0,$C161=0,$D161=0,$DC$2&gt;$OE$1),0,IF(OR(IK161=0,IM161=0,IN161=0),0,MIN((VLOOKUP($D161,SALERYCODE,3,0))*(IF($D161=6,IN161,IM161))*((MIN((VLOOKUP($D161,SALERYCODE,5,0)),(IF($D161=6,IM161,IN161))))),MIN((VLOOKUP($D161,SALERYCODE,3,0)),(IK161+IL161))*(IF($D161=6,IN161,((MIN((VLOOKUP($D161,SALERYCODE,5,0)),IN161)))))))))/IF(AND($D161=2,'ראשי-פרטים כלליים וריכוז הוצאות'!$D$68&lt;&gt;4),1.2,1)</f>
        <v>0</v>
      </c>
      <c r="IQ161" s="263"/>
      <c r="IR161" s="264"/>
      <c r="IS161" s="265"/>
      <c r="IT161" s="266"/>
      <c r="IU161" s="267">
        <f t="shared" si="237"/>
        <v>0</v>
      </c>
      <c r="IV161" s="260">
        <f>+(IF(OR($B161=0,$C161=0,$D161=0,$DC$2&gt;$OE$1),0,IF(OR(IQ161=0,IS161=0,IT161=0),0,MIN((VLOOKUP($D161,SALERYCODE,3,0))*(IF($D161=6,IT161,IS161))*((MIN((VLOOKUP($D161,SALERYCODE,5,0)),(IF($D161=6,IS161,IT161))))),MIN((VLOOKUP($D161,SALERYCODE,3,0)),(IQ161+IR161))*(IF($D161=6,IT161,((MIN((VLOOKUP($D161,SALERYCODE,5,0)),IT161)))))))))/IF(AND($D161=2,'ראשי-פרטים כלליים וריכוז הוצאות'!$D$68&lt;&gt;4),1.2,1)</f>
        <v>0</v>
      </c>
      <c r="IW161" s="263"/>
      <c r="IX161" s="264"/>
      <c r="IY161" s="265"/>
      <c r="IZ161" s="266"/>
      <c r="JA161" s="267">
        <f t="shared" si="238"/>
        <v>0</v>
      </c>
      <c r="JB161" s="260">
        <f>+(IF(OR($B161=0,$C161=0,$D161=0,$DC$2&gt;$OE$1),0,IF(OR(IW161=0,IY161=0,IZ161=0),0,MIN((VLOOKUP($D161,SALERYCODE,3,0))*(IF($D161=6,IZ161,IY161))*((MIN((VLOOKUP($D161,SALERYCODE,5,0)),(IF($D161=6,IY161,IZ161))))),MIN((VLOOKUP($D161,SALERYCODE,3,0)),(IW161+IX161))*(IF($D161=6,IZ161,((MIN((VLOOKUP($D161,SALERYCODE,5,0)),IZ161)))))))))/IF(AND($D161=2,'ראשי-פרטים כלליים וריכוז הוצאות'!$D$68&lt;&gt;4),1.2,1)</f>
        <v>0</v>
      </c>
      <c r="JC161" s="263"/>
      <c r="JD161" s="264"/>
      <c r="JE161" s="265"/>
      <c r="JF161" s="266"/>
      <c r="JG161" s="267">
        <f t="shared" si="239"/>
        <v>0</v>
      </c>
      <c r="JH161" s="260">
        <f>+(IF(OR($B161=0,$C161=0,$D161=0,$DC$2&gt;$OE$1),0,IF(OR(JC161=0,JE161=0,JF161=0),0,MIN((VLOOKUP($D161,SALERYCODE,3,0))*(IF($D161=6,JF161,JE161))*((MIN((VLOOKUP($D161,SALERYCODE,5,0)),(IF($D161=6,JE161,JF161))))),MIN((VLOOKUP($D161,SALERYCODE,3,0)),(JC161+JD161))*(IF($D161=6,JF161,((MIN((VLOOKUP($D161,SALERYCODE,5,0)),JF161)))))))))/IF(AND($D161=2,'ראשי-פרטים כלליים וריכוז הוצאות'!$D$68&lt;&gt;4),1.2,1)</f>
        <v>0</v>
      </c>
      <c r="JI161" s="263"/>
      <c r="JJ161" s="264"/>
      <c r="JK161" s="265"/>
      <c r="JL161" s="266"/>
      <c r="JM161" s="267">
        <f t="shared" si="240"/>
        <v>0</v>
      </c>
      <c r="JN161" s="260">
        <f>+(IF(OR($B161=0,$C161=0,$D161=0,$DC$2&gt;$OE$1),0,IF(OR(JI161=0,JK161=0,JL161=0),0,MIN((VLOOKUP($D161,SALERYCODE,3,0))*(IF($D161=6,JL161,JK161))*((MIN((VLOOKUP($D161,SALERYCODE,5,0)),(IF($D161=6,JK161,JL161))))),MIN((VLOOKUP($D161,SALERYCODE,3,0)),(JI161+JJ161))*(IF($D161=6,JL161,((MIN((VLOOKUP($D161,SALERYCODE,5,0)),JL161)))))))))/IF(AND($D161=2,'ראשי-פרטים כלליים וריכוז הוצאות'!$D$68&lt;&gt;4),1.2,1)</f>
        <v>0</v>
      </c>
      <c r="JO161" s="263"/>
      <c r="JP161" s="264"/>
      <c r="JQ161" s="265"/>
      <c r="JR161" s="266"/>
      <c r="JS161" s="267">
        <f t="shared" si="241"/>
        <v>0</v>
      </c>
      <c r="JT161" s="260">
        <f>+(IF(OR($B161=0,$C161=0,$D161=0,$DC$2&gt;$OE$1),0,IF(OR(JO161=0,JQ161=0,JR161=0),0,MIN((VLOOKUP($D161,SALERYCODE,3,0))*(IF($D161=6,JR161,JQ161))*((MIN((VLOOKUP($D161,SALERYCODE,5,0)),(IF($D161=6,JQ161,JR161))))),MIN((VLOOKUP($D161,SALERYCODE,3,0)),(JO161+JP161))*(IF($D161=6,JR161,((MIN((VLOOKUP($D161,SALERYCODE,5,0)),JR161)))))))))/IF(AND($D161=2,'ראשי-פרטים כלליים וריכוז הוצאות'!$D$68&lt;&gt;4),1.2,1)</f>
        <v>0</v>
      </c>
      <c r="JU161" s="263"/>
      <c r="JV161" s="264"/>
      <c r="JW161" s="265"/>
      <c r="JX161" s="266"/>
      <c r="JY161" s="267">
        <f t="shared" si="242"/>
        <v>0</v>
      </c>
      <c r="JZ161" s="260">
        <f>+(IF(OR($B161=0,$C161=0,$D161=0,$DC$2&gt;$OE$1),0,IF(OR(JU161=0,JW161=0,JX161=0),0,MIN((VLOOKUP($D161,SALERYCODE,3,0))*(IF($D161=6,JX161,JW161))*((MIN((VLOOKUP($D161,SALERYCODE,5,0)),(IF($D161=6,JW161,JX161))))),MIN((VLOOKUP($D161,SALERYCODE,3,0)),(JU161+JV161))*(IF($D161=6,JX161,((MIN((VLOOKUP($D161,SALERYCODE,5,0)),JX161)))))))))/IF(AND($D161=2,'ראשי-פרטים כלליים וריכוז הוצאות'!$D$68&lt;&gt;4),1.2,1)</f>
        <v>0</v>
      </c>
      <c r="KA161" s="263"/>
      <c r="KB161" s="264"/>
      <c r="KC161" s="265"/>
      <c r="KD161" s="266"/>
      <c r="KE161" s="267">
        <f t="shared" si="243"/>
        <v>0</v>
      </c>
      <c r="KF161" s="260">
        <f>+(IF(OR($B161=0,$C161=0,$D161=0,$DC$2&gt;$OE$1),0,IF(OR(KA161=0,KC161=0,KD161=0),0,MIN((VLOOKUP($D161,SALERYCODE,3,0))*(IF($D161=6,KD161,KC161))*((MIN((VLOOKUP($D161,SALERYCODE,5,0)),(IF($D161=6,KC161,KD161))))),MIN((VLOOKUP($D161,SALERYCODE,3,0)),(KA161+KB161))*(IF($D161=6,KD161,((MIN((VLOOKUP($D161,SALERYCODE,5,0)),KD161)))))))))/IF(AND($D161=2,'ראשי-פרטים כלליים וריכוז הוצאות'!$D$68&lt;&gt;4),1.2,1)</f>
        <v>0</v>
      </c>
      <c r="KG161" s="263"/>
      <c r="KH161" s="264"/>
      <c r="KI161" s="265"/>
      <c r="KJ161" s="266"/>
      <c r="KK161" s="267">
        <f t="shared" si="244"/>
        <v>0</v>
      </c>
      <c r="KL161" s="260">
        <f>+(IF(OR($B161=0,$C161=0,$D161=0,$DC$2&gt;$OE$1),0,IF(OR(KG161=0,KI161=0,KJ161=0),0,MIN((VLOOKUP($D161,SALERYCODE,3,0))*(IF($D161=6,KJ161,KI161))*((MIN((VLOOKUP($D161,SALERYCODE,5,0)),(IF($D161=6,KI161,KJ161))))),MIN((VLOOKUP($D161,SALERYCODE,3,0)),(KG161+KH161))*(IF($D161=6,KJ161,((MIN((VLOOKUP($D161,SALERYCODE,5,0)),KJ161)))))))))/IF(AND($D161=2,'ראשי-פרטים כלליים וריכוז הוצאות'!$D$68&lt;&gt;4),1.2,1)</f>
        <v>0</v>
      </c>
      <c r="KM161" s="263"/>
      <c r="KN161" s="264"/>
      <c r="KO161" s="265"/>
      <c r="KP161" s="266"/>
      <c r="KQ161" s="267">
        <f t="shared" si="245"/>
        <v>0</v>
      </c>
      <c r="KR161" s="260">
        <f>+(IF(OR($B161=0,$C161=0,$D161=0,$DC$2&gt;$OE$1),0,IF(OR(KM161=0,KO161=0,KP161=0),0,MIN((VLOOKUP($D161,SALERYCODE,3,0))*(IF($D161=6,KP161,KO161))*((MIN((VLOOKUP($D161,SALERYCODE,5,0)),(IF($D161=6,KO161,KP161))))),MIN((VLOOKUP($D161,SALERYCODE,3,0)),(KM161+KN161))*(IF($D161=6,KP161,((MIN((VLOOKUP($D161,SALERYCODE,5,0)),KP161)))))))))/IF(AND($D161=2,'ראשי-פרטים כלליים וריכוז הוצאות'!$D$68&lt;&gt;4),1.2,1)</f>
        <v>0</v>
      </c>
      <c r="KS161" s="263"/>
      <c r="KT161" s="264"/>
      <c r="KU161" s="265"/>
      <c r="KV161" s="266"/>
      <c r="KW161" s="267">
        <f t="shared" si="246"/>
        <v>0</v>
      </c>
      <c r="KX161" s="260">
        <f>+(IF(OR($B161=0,$C161=0,$D161=0,$DC$2&gt;$OE$1),0,IF(OR(KS161=0,KU161=0,KV161=0),0,MIN((VLOOKUP($D161,SALERYCODE,3,0))*(IF($D161=6,KV161,KU161))*((MIN((VLOOKUP($D161,SALERYCODE,5,0)),(IF($D161=6,KU161,KV161))))),MIN((VLOOKUP($D161,SALERYCODE,3,0)),(KS161+KT161))*(IF($D161=6,KV161,((MIN((VLOOKUP($D161,SALERYCODE,5,0)),KV161)))))))))/IF(AND($D161=2,'ראשי-פרטים כלליים וריכוז הוצאות'!$D$68&lt;&gt;4),1.2,1)</f>
        <v>0</v>
      </c>
      <c r="KY161" s="263"/>
      <c r="KZ161" s="264"/>
      <c r="LA161" s="265"/>
      <c r="LB161" s="266"/>
      <c r="LC161" s="267">
        <f t="shared" si="247"/>
        <v>0</v>
      </c>
      <c r="LD161" s="260">
        <f>+(IF(OR($B161=0,$C161=0,$D161=0,$DC$2&gt;$OE$1),0,IF(OR(KY161=0,LA161=0,LB161=0),0,MIN((VLOOKUP($D161,SALERYCODE,3,0))*(IF($D161=6,LB161,LA161))*((MIN((VLOOKUP($D161,SALERYCODE,5,0)),(IF($D161=6,LA161,LB161))))),MIN((VLOOKUP($D161,SALERYCODE,3,0)),(KY161+KZ161))*(IF($D161=6,LB161,((MIN((VLOOKUP($D161,SALERYCODE,5,0)),LB161)))))))))/IF(AND($D161=2,'ראשי-פרטים כלליים וריכוז הוצאות'!$D$68&lt;&gt;4),1.2,1)</f>
        <v>0</v>
      </c>
      <c r="LE161" s="263"/>
      <c r="LF161" s="264"/>
      <c r="LG161" s="265"/>
      <c r="LH161" s="266"/>
      <c r="LI161" s="267">
        <f t="shared" si="248"/>
        <v>0</v>
      </c>
      <c r="LJ161" s="260">
        <f>+(IF(OR($B161=0,$C161=0,$D161=0,$DC$2&gt;$OE$1),0,IF(OR(LE161=0,LG161=0,LH161=0),0,MIN((VLOOKUP($D161,SALERYCODE,3,0))*(IF($D161=6,LH161,LG161))*((MIN((VLOOKUP($D161,SALERYCODE,5,0)),(IF($D161=6,LG161,LH161))))),MIN((VLOOKUP($D161,SALERYCODE,3,0)),(LE161+LF161))*(IF($D161=6,LH161,((MIN((VLOOKUP($D161,SALERYCODE,5,0)),LH161)))))))))/IF(AND($D161=2,'ראשי-פרטים כלליים וריכוז הוצאות'!$D$68&lt;&gt;4),1.2,1)</f>
        <v>0</v>
      </c>
      <c r="LK161" s="263"/>
      <c r="LL161" s="264"/>
      <c r="LM161" s="265"/>
      <c r="LN161" s="266"/>
      <c r="LO161" s="267">
        <f t="shared" si="249"/>
        <v>0</v>
      </c>
      <c r="LP161" s="260">
        <f>+(IF(OR($B161=0,$C161=0,$D161=0,$DC$2&gt;$OE$1),0,IF(OR(LK161=0,LM161=0,LN161=0),0,MIN((VLOOKUP($D161,SALERYCODE,3,0))*(IF($D161=6,LN161,LM161))*((MIN((VLOOKUP($D161,SALERYCODE,5,0)),(IF($D161=6,LM161,LN161))))),MIN((VLOOKUP($D161,SALERYCODE,3,0)),(LK161+LL161))*(IF($D161=6,LN161,((MIN((VLOOKUP($D161,SALERYCODE,5,0)),LN161)))))))))/IF(AND($D161=2,'ראשי-פרטים כלליים וריכוז הוצאות'!$D$68&lt;&gt;4),1.2,1)</f>
        <v>0</v>
      </c>
      <c r="LQ161" s="263"/>
      <c r="LR161" s="264"/>
      <c r="LS161" s="265"/>
      <c r="LT161" s="266"/>
      <c r="LU161" s="267">
        <f t="shared" si="250"/>
        <v>0</v>
      </c>
      <c r="LV161" s="260">
        <f>+(IF(OR($B161=0,$C161=0,$D161=0,$DC$2&gt;$OE$1),0,IF(OR(LQ161=0,LS161=0,LT161=0),0,MIN((VLOOKUP($D161,SALERYCODE,3,0))*(IF($D161=6,LT161,LS161))*((MIN((VLOOKUP($D161,SALERYCODE,5,0)),(IF($D161=6,LS161,LT161))))),MIN((VLOOKUP($D161,SALERYCODE,3,0)),(LQ161+LR161))*(IF($D161=6,LT161,((MIN((VLOOKUP($D161,SALERYCODE,5,0)),LT161)))))))))/IF(AND($D161=2,'ראשי-פרטים כלליים וריכוז הוצאות'!$D$68&lt;&gt;4),1.2,1)</f>
        <v>0</v>
      </c>
      <c r="LW161" s="263"/>
      <c r="LX161" s="264"/>
      <c r="LY161" s="265"/>
      <c r="LZ161" s="266"/>
      <c r="MA161" s="267">
        <f t="shared" si="251"/>
        <v>0</v>
      </c>
      <c r="MB161" s="260">
        <f>+(IF(OR($B161=0,$C161=0,$D161=0,$DC$2&gt;$OE$1),0,IF(OR(LW161=0,LY161=0,LZ161=0),0,MIN((VLOOKUP($D161,SALERYCODE,3,0))*(IF($D161=6,LZ161,LY161))*((MIN((VLOOKUP($D161,SALERYCODE,5,0)),(IF($D161=6,LY161,LZ161))))),MIN((VLOOKUP($D161,SALERYCODE,3,0)),(LW161+LX161))*(IF($D161=6,LZ161,((MIN((VLOOKUP($D161,SALERYCODE,5,0)),LZ161)))))))))/IF(AND($D161=2,'ראשי-פרטים כלליים וריכוז הוצאות'!$D$68&lt;&gt;4),1.2,1)</f>
        <v>0</v>
      </c>
      <c r="MC161" s="263"/>
      <c r="MD161" s="264"/>
      <c r="ME161" s="265"/>
      <c r="MF161" s="266"/>
      <c r="MG161" s="267">
        <f t="shared" si="252"/>
        <v>0</v>
      </c>
      <c r="MH161" s="260">
        <f>+(IF(OR($B161=0,$C161=0,$D161=0,$DC$2&gt;$OE$1),0,IF(OR(MC161=0,ME161=0,MF161=0),0,MIN((VLOOKUP($D161,SALERYCODE,3,0))*(IF($D161=6,MF161,ME161))*((MIN((VLOOKUP($D161,SALERYCODE,5,0)),(IF($D161=6,ME161,MF161))))),MIN((VLOOKUP($D161,SALERYCODE,3,0)),(MC161+MD161))*(IF($D161=6,MF161,((MIN((VLOOKUP($D161,SALERYCODE,5,0)),MF161)))))))))/IF(AND($D161=2,'ראשי-פרטים כלליים וריכוז הוצאות'!$D$68&lt;&gt;4),1.2,1)</f>
        <v>0</v>
      </c>
      <c r="MI161" s="263"/>
      <c r="MJ161" s="264"/>
      <c r="MK161" s="265"/>
      <c r="ML161" s="266"/>
      <c r="MM161" s="267">
        <f t="shared" si="253"/>
        <v>0</v>
      </c>
      <c r="MN161" s="260">
        <f>+(IF(OR($B161=0,$C161=0,$D161=0,$DC$2&gt;$OE$1),0,IF(OR(MI161=0,MK161=0,ML161=0),0,MIN((VLOOKUP($D161,SALERYCODE,3,0))*(IF($D161=6,ML161,MK161))*((MIN((VLOOKUP($D161,SALERYCODE,5,0)),(IF($D161=6,MK161,ML161))))),MIN((VLOOKUP($D161,SALERYCODE,3,0)),(MI161+MJ161))*(IF($D161=6,ML161,((MIN((VLOOKUP($D161,SALERYCODE,5,0)),ML161)))))))))/IF(AND($D161=2,'ראשי-פרטים כלליים וריכוז הוצאות'!$D$68&lt;&gt;4),1.2,1)</f>
        <v>0</v>
      </c>
      <c r="MO161" s="263"/>
      <c r="MP161" s="264"/>
      <c r="MQ161" s="265"/>
      <c r="MR161" s="266"/>
      <c r="MS161" s="267">
        <f t="shared" si="254"/>
        <v>0</v>
      </c>
      <c r="MT161" s="260">
        <f>+(IF(OR($B161=0,$C161=0,$D161=0,$DC$2&gt;$OE$1),0,IF(OR(MO161=0,MQ161=0,MR161=0),0,MIN((VLOOKUP($D161,SALERYCODE,3,0))*(IF($D161=6,MR161,MQ161))*((MIN((VLOOKUP($D161,SALERYCODE,5,0)),(IF($D161=6,MQ161,MR161))))),MIN((VLOOKUP($D161,SALERYCODE,3,0)),(MO161+MP161))*(IF($D161=6,MR161,((MIN((VLOOKUP($D161,SALERYCODE,5,0)),MR161)))))))))/IF(AND($D161=2,'ראשי-פרטים כלליים וריכוז הוצאות'!$D$68&lt;&gt;4),1.2,1)</f>
        <v>0</v>
      </c>
      <c r="MU161" s="263"/>
      <c r="MV161" s="264"/>
      <c r="MW161" s="265"/>
      <c r="MX161" s="266"/>
      <c r="MY161" s="267">
        <f t="shared" si="255"/>
        <v>0</v>
      </c>
      <c r="MZ161" s="260">
        <f>+(IF(OR($B161=0,$C161=0,$D161=0,$DC$2&gt;$OE$1),0,IF(OR(MU161=0,MW161=0,MX161=0),0,MIN((VLOOKUP($D161,SALERYCODE,3,0))*(IF($D161=6,MX161,MW161))*((MIN((VLOOKUP($D161,SALERYCODE,5,0)),(IF($D161=6,MW161,MX161))))),MIN((VLOOKUP($D161,SALERYCODE,3,0)),(MU161+MV161))*(IF($D161=6,MX161,((MIN((VLOOKUP($D161,SALERYCODE,5,0)),MX161)))))))))/IF(AND($D161=2,'ראשי-פרטים כלליים וריכוז הוצאות'!$D$68&lt;&gt;4),1.2,1)</f>
        <v>0</v>
      </c>
      <c r="NA161" s="263"/>
      <c r="NB161" s="264"/>
      <c r="NC161" s="265"/>
      <c r="ND161" s="266"/>
      <c r="NE161" s="267">
        <f t="shared" si="256"/>
        <v>0</v>
      </c>
      <c r="NF161" s="260">
        <f>+(IF(OR($B161=0,$C161=0,$D161=0,$DC$2&gt;$OE$1),0,IF(OR(NA161=0,NC161=0,ND161=0),0,MIN((VLOOKUP($D161,SALERYCODE,3,0))*(IF($D161=6,ND161,NC161))*((MIN((VLOOKUP($D161,SALERYCODE,5,0)),(IF($D161=6,NC161,ND161))))),MIN((VLOOKUP($D161,SALERYCODE,3,0)),(NA161+NB161))*(IF($D161=6,ND161,((MIN((VLOOKUP($D161,SALERYCODE,5,0)),ND161)))))))))/IF(AND($D161=2,'ראשי-פרטים כלליים וריכוז הוצאות'!$D$68&lt;&gt;4),1.2,1)</f>
        <v>0</v>
      </c>
      <c r="NG161" s="263"/>
      <c r="NH161" s="264"/>
      <c r="NI161" s="265"/>
      <c r="NJ161" s="266"/>
      <c r="NK161" s="267">
        <f t="shared" si="257"/>
        <v>0</v>
      </c>
      <c r="NL161" s="260">
        <f>+(IF(OR($B161=0,$C161=0,$D161=0,$DC$2&gt;$OE$1),0,IF(OR(NG161=0,NI161=0,NJ161=0),0,MIN((VLOOKUP($D161,SALERYCODE,3,0))*(IF($D161=6,NJ161,NI161))*((MIN((VLOOKUP($D161,SALERYCODE,5,0)),(IF($D161=6,NI161,NJ161))))),MIN((VLOOKUP($D161,SALERYCODE,3,0)),(NG161+NH161))*(IF($D161=6,NJ161,((MIN((VLOOKUP($D161,SALERYCODE,5,0)),NJ161)))))))))/IF(AND($D161=2,'ראשי-פרטים כלליים וריכוז הוצאות'!$D$68&lt;&gt;4),1.2,1)</f>
        <v>0</v>
      </c>
      <c r="NM161" s="263"/>
      <c r="NN161" s="264"/>
      <c r="NO161" s="265"/>
      <c r="NP161" s="266"/>
      <c r="NQ161" s="267">
        <f t="shared" si="258"/>
        <v>0</v>
      </c>
      <c r="NR161" s="260">
        <f>+(IF(OR($B161=0,$C161=0,$D161=0,$DC$2&gt;$OE$1),0,IF(OR(NM161=0,NO161=0,NP161=0),0,MIN((VLOOKUP($D161,SALERYCODE,3,0))*(IF($D161=6,NP161,NO161))*((MIN((VLOOKUP($D161,SALERYCODE,5,0)),(IF($D161=6,NO161,NP161))))),MIN((VLOOKUP($D161,SALERYCODE,3,0)),(NM161+NN161))*(IF($D161=6,NP161,((MIN((VLOOKUP($D161,SALERYCODE,5,0)),NP161)))))))))/IF(AND($D161=2,'ראשי-פרטים כלליים וריכוז הוצאות'!$D$68&lt;&gt;4),1.2,1)</f>
        <v>0</v>
      </c>
      <c r="NS161" s="263"/>
      <c r="NT161" s="264"/>
      <c r="NU161" s="265"/>
      <c r="NV161" s="266"/>
      <c r="NW161" s="267">
        <f t="shared" si="259"/>
        <v>0</v>
      </c>
      <c r="NX161" s="260">
        <f>+(IF(OR($B161=0,$C161=0,$D161=0,$DC$2&gt;$OE$1),0,IF(OR(NS161=0,NU161=0,NV161=0),0,MIN((VLOOKUP($D161,SALERYCODE,3,0))*(IF($D161=6,NV161,NU161))*((MIN((VLOOKUP($D161,SALERYCODE,5,0)),(IF($D161=6,NU161,NV161))))),MIN((VLOOKUP($D161,SALERYCODE,3,0)),(NS161+NT161))*(IF($D161=6,NV161,((MIN((VLOOKUP($D161,SALERYCODE,5,0)),NV161)))))))))/IF(AND($D161=2,'ראשי-פרטים כלליים וריכוז הוצאות'!$D$68&lt;&gt;4),1.2,1)</f>
        <v>0</v>
      </c>
      <c r="NY161" s="263"/>
      <c r="NZ161" s="264"/>
      <c r="OA161" s="265"/>
      <c r="OB161" s="266"/>
      <c r="OC161" s="267">
        <f t="shared" si="260"/>
        <v>0</v>
      </c>
      <c r="OD161" s="260">
        <f>+(IF(OR($B161=0,$C161=0,$D161=0,$DC$2&gt;$OE$1),0,IF(OR(NY161=0,OA161=0,OB161=0),0,MIN((VLOOKUP($D161,SALERYCODE,3,0))*(IF($D161=6,OB161,OA161))*((MIN((VLOOKUP($D161,SALERYCODE,5,0)),(IF($D161=6,OA161,OB161))))),MIN((VLOOKUP($D161,SALERYCODE,3,0)),(NY161+NZ161))*(IF($D161=6,OB161,((MIN((VLOOKUP($D161,SALERYCODE,5,0)),OB161)))))))))/IF(AND($D161=2,'ראשי-פרטים כלליים וריכוז הוצאות'!$D$68&lt;&gt;4),1.2,1)</f>
        <v>0</v>
      </c>
      <c r="OE161" s="275">
        <f t="shared" si="266"/>
        <v>0</v>
      </c>
      <c r="OF161" s="283">
        <f t="shared" si="267"/>
        <v>9.9999999999999995E-7</v>
      </c>
      <c r="OG161" s="276">
        <f t="shared" si="268"/>
        <v>0</v>
      </c>
      <c r="OH161" s="275">
        <f t="shared" si="269"/>
        <v>0</v>
      </c>
      <c r="OI161" s="275">
        <v>0</v>
      </c>
      <c r="OJ161" s="258">
        <f t="shared" si="270"/>
        <v>0</v>
      </c>
      <c r="OK161" s="284"/>
      <c r="OL161" s="116">
        <f>MIN(OJ161+OK161*OF161*OE161/$OL$1/IF(AND($D161=2,'ראשי-פרטים כלליים וריכוז הוצאות'!$D$68&lt;&gt;4),1.2,1),IF($D161&gt;0,VLOOKUP($D161,SALERYCODE,3,0)*12*OG161,0))</f>
        <v>0</v>
      </c>
      <c r="OM161" s="95">
        <f t="shared" si="261"/>
        <v>0</v>
      </c>
      <c r="ON161" s="11">
        <f t="shared" si="262"/>
        <v>0</v>
      </c>
      <c r="OO161" s="11">
        <f t="shared" si="263"/>
        <v>0</v>
      </c>
      <c r="OP161" s="22">
        <f t="shared" si="264"/>
        <v>0</v>
      </c>
      <c r="OQ161" s="11">
        <f t="shared" si="265"/>
        <v>0</v>
      </c>
      <c r="OR161" s="11" t="e">
        <f>#REF!</f>
        <v>#REF!</v>
      </c>
      <c r="OS161" s="35" t="e">
        <f>#REF!-OP161</f>
        <v>#REF!</v>
      </c>
      <c r="OT161" s="35" t="e">
        <f>OS161-#REF!</f>
        <v>#REF!</v>
      </c>
      <c r="OU161" s="43" t="e">
        <f>IF(AND(OP161&gt;0,(OS161=#REF!-OP161)),"מועסק פחות מ-10% מזמנו במופ","")</f>
        <v>#REF!</v>
      </c>
    </row>
    <row r="162" spans="1:411" ht="24" hidden="1" customHeight="1" outlineLevel="1" x14ac:dyDescent="0.2">
      <c r="A162" s="282">
        <v>159</v>
      </c>
      <c r="B162" s="269"/>
      <c r="C162" s="270"/>
      <c r="D162" s="271"/>
      <c r="E162" s="263"/>
      <c r="F162" s="264"/>
      <c r="G162" s="265"/>
      <c r="H162" s="266"/>
      <c r="I162" s="267">
        <f t="shared" si="196"/>
        <v>0</v>
      </c>
      <c r="J162" s="260">
        <f>(IF(OR($B162=0,$C162=0,$D162=0,$E$2&gt;$OE$1),0,IF(OR($E162=0,$G162=0,$H162=0),0,MIN((VLOOKUP($D162,SALERYCODE,3,0))*(IF($D162=6,$H162,$G162))*((MIN((VLOOKUP($D162,SALERYCODE,5,0)),(IF($D162=6,$G162,$H162))))),MIN((VLOOKUP($D162,SALERYCODE,3,0)),($E162+$F162))*(IF($D162=6,$H162,((MIN((VLOOKUP($D162,SALERYCODE,5,0)),$H162)))))))))/IF(AND($D162=2,'ראשי-פרטים כלליים וריכוז הוצאות'!$D$68&lt;&gt;4),1.2,1)</f>
        <v>0</v>
      </c>
      <c r="K162" s="263"/>
      <c r="L162" s="264"/>
      <c r="M162" s="265"/>
      <c r="N162" s="266"/>
      <c r="O162" s="267">
        <f t="shared" si="197"/>
        <v>0</v>
      </c>
      <c r="P162" s="260">
        <f>+(IF(OR($B162=0,$C162=0,$D162=0,$K$2&gt;$OE$1),0,IF(OR($K162=0,$M162=0,$N162=0),0,MIN((VLOOKUP($D162,SALERYCODE,3,0))*(IF($D162=6,$N162,$M162))*((MIN((VLOOKUP($D162,SALERYCODE,5,0)),(IF($D162=6,$M162,$N162))))),MIN((VLOOKUP($D162,SALERYCODE,3,0)),($K162+$L162))*(IF($D162=6,$N162,((MIN((VLOOKUP($D162,SALERYCODE,5,0)),$N162)))))))))/IF(AND($D162=2,'ראשי-פרטים כלליים וריכוז הוצאות'!$D$68&lt;&gt;4),1.2,1)</f>
        <v>0</v>
      </c>
      <c r="Q162" s="263"/>
      <c r="R162" s="264"/>
      <c r="S162" s="265"/>
      <c r="T162" s="266"/>
      <c r="U162" s="267">
        <f t="shared" si="198"/>
        <v>0</v>
      </c>
      <c r="V162" s="260">
        <f>+(IF(OR($B162=0,$C162=0,$D162=0,$Q$2&gt;$OE$1),0,IF(OR(Q162=0,S162=0,T162=0),0,MIN((VLOOKUP($D162,SALERYCODE,3,0))*(IF($D162=6,T162,S162))*((MIN((VLOOKUP($D162,SALERYCODE,5,0)),(IF($D162=6,S162,T162))))),MIN((VLOOKUP($D162,SALERYCODE,3,0)),(Q162+R162))*(IF($D162=6,T162,((MIN((VLOOKUP($D162,SALERYCODE,5,0)),T162)))))))))/IF(AND($D162=2,'ראשי-פרטים כלליים וריכוז הוצאות'!$D$68&lt;&gt;4),1.2,1)</f>
        <v>0</v>
      </c>
      <c r="W162" s="263"/>
      <c r="X162" s="264"/>
      <c r="Y162" s="265"/>
      <c r="Z162" s="266"/>
      <c r="AA162" s="267">
        <f t="shared" si="199"/>
        <v>0</v>
      </c>
      <c r="AB162" s="260">
        <f>+(IF(OR($B162=0,$C162=0,$D162=0,$W$2&gt;$OE$1),0,IF(OR(W162=0,Y162=0,Z162=0),0,MIN((VLOOKUP($D162,SALERYCODE,3,0))*(IF($D162=6,Z162,Y162))*((MIN((VLOOKUP($D162,SALERYCODE,5,0)),(IF($D162=6,Y162,Z162))))),MIN((VLOOKUP($D162,SALERYCODE,3,0)),(W162+X162))*(IF($D162=6,Z162,((MIN((VLOOKUP($D162,SALERYCODE,5,0)),Z162)))))))))/IF(AND($D162=2,'ראשי-פרטים כלליים וריכוז הוצאות'!$D$68&lt;&gt;4),1.2,1)</f>
        <v>0</v>
      </c>
      <c r="AC162" s="263"/>
      <c r="AD162" s="264"/>
      <c r="AE162" s="265"/>
      <c r="AF162" s="266"/>
      <c r="AG162" s="267">
        <f t="shared" si="200"/>
        <v>0</v>
      </c>
      <c r="AH162" s="260">
        <f>+(IF(OR($B162=0,$C162=0,$D162=0,$AC$2&gt;$OE$1),0,IF(OR(AC162=0,AE162=0,AF162=0),0,MIN((VLOOKUP($D162,SALERYCODE,3,0))*(IF($D162=6,AF162,AE162))*((MIN((VLOOKUP($D162,SALERYCODE,5,0)),(IF($D162=6,AE162,AF162))))),MIN((VLOOKUP($D162,SALERYCODE,3,0)),(AC162+AD162))*(IF($D162=6,AF162,((MIN((VLOOKUP($D162,SALERYCODE,5,0)),AF162)))))))))/IF(AND($D162=2,'ראשי-פרטים כלליים וריכוז הוצאות'!$D$68&lt;&gt;4),1.2,1)</f>
        <v>0</v>
      </c>
      <c r="AI162" s="263"/>
      <c r="AJ162" s="264"/>
      <c r="AK162" s="265"/>
      <c r="AL162" s="266"/>
      <c r="AM162" s="267">
        <f t="shared" si="201"/>
        <v>0</v>
      </c>
      <c r="AN162" s="260">
        <f>+(IF(OR($B162=0,$C162=0,$D162=0,$AI$2&gt;$OE$1),0,IF(OR(AI162=0,AK162=0,AL162=0),0,MIN((VLOOKUP($D162,SALERYCODE,3,0))*(IF($D162=6,AL162,AK162))*((MIN((VLOOKUP($D162,SALERYCODE,5,0)),(IF($D162=6,AK162,AL162))))),MIN((VLOOKUP($D162,SALERYCODE,3,0)),(AI162+AJ162))*(IF($D162=6,AL162,((MIN((VLOOKUP($D162,SALERYCODE,5,0)),AL162)))))))))/IF(AND($D162=2,'ראשי-פרטים כלליים וריכוז הוצאות'!$D$68&lt;&gt;4),1.2,1)</f>
        <v>0</v>
      </c>
      <c r="AO162" s="263"/>
      <c r="AP162" s="264"/>
      <c r="AQ162" s="265"/>
      <c r="AR162" s="266"/>
      <c r="AS162" s="267">
        <f t="shared" si="202"/>
        <v>0</v>
      </c>
      <c r="AT162" s="260">
        <f>+(IF(OR($B162=0,$C162=0,$D162=0,$AO$2&gt;$OE$1),0,IF(OR(AO162=0,AQ162=0,AR162=0),0,MIN((VLOOKUP($D162,SALERYCODE,3,0))*(IF($D162=6,AR162,AQ162))*((MIN((VLOOKUP($D162,SALERYCODE,5,0)),(IF($D162=6,AQ162,AR162))))),MIN((VLOOKUP($D162,SALERYCODE,3,0)),(AO162+AP162))*(IF($D162=6,AR162,((MIN((VLOOKUP($D162,SALERYCODE,5,0)),AR162)))))))))/IF(AND($D162=2,'ראשי-פרטים כלליים וריכוז הוצאות'!$D$68&lt;&gt;4),1.2,1)</f>
        <v>0</v>
      </c>
      <c r="AU162" s="263"/>
      <c r="AV162" s="264"/>
      <c r="AW162" s="265"/>
      <c r="AX162" s="266"/>
      <c r="AY162" s="267">
        <f t="shared" si="203"/>
        <v>0</v>
      </c>
      <c r="AZ162" s="260">
        <f>+(IF(OR($B162=0,$C162=0,$D162=0,$AU$2&gt;$OE$1),0,IF(OR(AU162=0,AW162=0,AX162=0),0,MIN((VLOOKUP($D162,SALERYCODE,3,0))*(IF($D162=6,AX162,AW162))*((MIN((VLOOKUP($D162,SALERYCODE,5,0)),(IF($D162=6,AW162,AX162))))),MIN((VLOOKUP($D162,SALERYCODE,3,0)),(AU162+AV162))*(IF($D162=6,AX162,((MIN((VLOOKUP($D162,SALERYCODE,5,0)),AX162)))))))))/IF(AND($D162=2,'ראשי-פרטים כלליים וריכוז הוצאות'!$D$68&lt;&gt;4),1.2,1)</f>
        <v>0</v>
      </c>
      <c r="BA162" s="263"/>
      <c r="BB162" s="264"/>
      <c r="BC162" s="265"/>
      <c r="BD162" s="266"/>
      <c r="BE162" s="267">
        <f t="shared" si="204"/>
        <v>0</v>
      </c>
      <c r="BF162" s="260">
        <f>+(IF(OR($B162=0,$C162=0,$D162=0,$BA$2&gt;$OE$1),0,IF(OR(BA162=0,BC162=0,BD162=0),0,MIN((VLOOKUP($D162,SALERYCODE,3,0))*(IF($D162=6,BD162,BC162))*((MIN((VLOOKUP($D162,SALERYCODE,5,0)),(IF($D162=6,BC162,BD162))))),MIN((VLOOKUP($D162,SALERYCODE,3,0)),(BA162+BB162))*(IF($D162=6,BD162,((MIN((VLOOKUP($D162,SALERYCODE,5,0)),BD162)))))))))/IF(AND($D162=2,'ראשי-פרטים כלליים וריכוז הוצאות'!$D$68&lt;&gt;4),1.2,1)</f>
        <v>0</v>
      </c>
      <c r="BG162" s="263"/>
      <c r="BH162" s="264"/>
      <c r="BI162" s="265"/>
      <c r="BJ162" s="266"/>
      <c r="BK162" s="267">
        <f t="shared" si="205"/>
        <v>0</v>
      </c>
      <c r="BL162" s="260">
        <f>+(IF(OR($B162=0,$C162=0,$D162=0,$BG$2&gt;$OE$1),0,IF(OR(BG162=0,BI162=0,BJ162=0),0,MIN((VLOOKUP($D162,SALERYCODE,3,0))*(IF($D162=6,BJ162,BI162))*((MIN((VLOOKUP($D162,SALERYCODE,5,0)),(IF($D162=6,BI162,BJ162))))),MIN((VLOOKUP($D162,SALERYCODE,3,0)),(BG162+BH162))*(IF($D162=6,BJ162,((MIN((VLOOKUP($D162,SALERYCODE,5,0)),BJ162)))))))))/IF(AND($D162=2,'ראשי-פרטים כלליים וריכוז הוצאות'!$D$68&lt;&gt;4),1.2,1)</f>
        <v>0</v>
      </c>
      <c r="BM162" s="263"/>
      <c r="BN162" s="264"/>
      <c r="BO162" s="265"/>
      <c r="BP162" s="266"/>
      <c r="BQ162" s="267">
        <f t="shared" si="206"/>
        <v>0</v>
      </c>
      <c r="BR162" s="260">
        <f>+(IF(OR($B162=0,$C162=0,$D162=0,$BM$2&gt;$OE$1),0,IF(OR(BM162=0,BO162=0,BP162=0),0,MIN((VLOOKUP($D162,SALERYCODE,3,0))*(IF($D162=6,BP162,BO162))*((MIN((VLOOKUP($D162,SALERYCODE,5,0)),(IF($D162=6,BO162,BP162))))),MIN((VLOOKUP($D162,SALERYCODE,3,0)),(BM162+BN162))*(IF($D162=6,BP162,((MIN((VLOOKUP($D162,SALERYCODE,5,0)),BP162)))))))))/IF(AND($D162=2,'ראשי-פרטים כלליים וריכוז הוצאות'!$D$68&lt;&gt;4),1.2,1)</f>
        <v>0</v>
      </c>
      <c r="BS162" s="263"/>
      <c r="BT162" s="264"/>
      <c r="BU162" s="265"/>
      <c r="BV162" s="266"/>
      <c r="BW162" s="267">
        <f t="shared" si="207"/>
        <v>0</v>
      </c>
      <c r="BX162" s="260">
        <f>+(IF(OR($B162=0,$C162=0,$D162=0,$BS$2&gt;$OE$1),0,IF(OR(BS162=0,BU162=0,BV162=0),0,MIN((VLOOKUP($D162,SALERYCODE,3,0))*(IF($D162=6,BV162,BU162))*((MIN((VLOOKUP($D162,SALERYCODE,5,0)),(IF($D162=6,BU162,BV162))))),MIN((VLOOKUP($D162,SALERYCODE,3,0)),(BS162+BT162))*(IF($D162=6,BV162,((MIN((VLOOKUP($D162,SALERYCODE,5,0)),BV162)))))))))/IF(AND($D162=2,'ראשי-פרטים כלליים וריכוז הוצאות'!$D$68&lt;&gt;4),1.2,1)</f>
        <v>0</v>
      </c>
      <c r="BY162" s="263"/>
      <c r="BZ162" s="264"/>
      <c r="CA162" s="265"/>
      <c r="CB162" s="266"/>
      <c r="CC162" s="267">
        <f t="shared" si="208"/>
        <v>0</v>
      </c>
      <c r="CD162" s="260">
        <f>+(IF(OR($B162=0,$C162=0,$D162=0,$BY$2&gt;$OE$1),0,IF(OR(BY162=0,CA162=0,CB162=0),0,MIN((VLOOKUP($D162,SALERYCODE,3,0))*(IF($D162=6,CB162,CA162))*((MIN((VLOOKUP($D162,SALERYCODE,5,0)),(IF($D162=6,CA162,CB162))))),MIN((VLOOKUP($D162,SALERYCODE,3,0)),(BY162+BZ162))*(IF($D162=6,CB162,((MIN((VLOOKUP($D162,SALERYCODE,5,0)),CB162)))))))))/IF(AND($D162=2,'ראשי-פרטים כלליים וריכוז הוצאות'!$D$68&lt;&gt;4),1.2,1)</f>
        <v>0</v>
      </c>
      <c r="CE162" s="263"/>
      <c r="CF162" s="264"/>
      <c r="CG162" s="265"/>
      <c r="CH162" s="266"/>
      <c r="CI162" s="267">
        <f t="shared" si="209"/>
        <v>0</v>
      </c>
      <c r="CJ162" s="260">
        <f>+(IF(OR($B162=0,$C162=0,$D162=0,$CE$2&gt;$OE$1),0,IF(OR(CE162=0,CG162=0,CH162=0),0,MIN((VLOOKUP($D162,SALERYCODE,3,0))*(IF($D162=6,CH162,CG162))*((MIN((VLOOKUP($D162,SALERYCODE,5,0)),(IF($D162=6,CG162,CH162))))),MIN((VLOOKUP($D162,SALERYCODE,3,0)),(CE162+CF162))*(IF($D162=6,CH162,((MIN((VLOOKUP($D162,SALERYCODE,5,0)),CH162)))))))))/IF(AND($D162=2,'ראשי-פרטים כלליים וריכוז הוצאות'!$D$68&lt;&gt;4),1.2,1)</f>
        <v>0</v>
      </c>
      <c r="CK162" s="263"/>
      <c r="CL162" s="264"/>
      <c r="CM162" s="265"/>
      <c r="CN162" s="266"/>
      <c r="CO162" s="267">
        <f t="shared" si="210"/>
        <v>0</v>
      </c>
      <c r="CP162" s="260">
        <f>+(IF(OR($B162=0,$C162=0,$D162=0,$CK$2&gt;$OE$1),0,IF(OR(CK162=0,CM162=0,CN162=0),0,MIN((VLOOKUP($D162,SALERYCODE,3,0))*(IF($D162=6,CN162,CM162))*((MIN((VLOOKUP($D162,SALERYCODE,5,0)),(IF($D162=6,CM162,CN162))))),MIN((VLOOKUP($D162,SALERYCODE,3,0)),(CK162+CL162))*(IF($D162=6,CN162,((MIN((VLOOKUP($D162,SALERYCODE,5,0)),CN162)))))))))/IF(AND($D162=2,'ראשי-פרטים כלליים וריכוז הוצאות'!$D$68&lt;&gt;4),1.2,1)</f>
        <v>0</v>
      </c>
      <c r="CQ162" s="263"/>
      <c r="CR162" s="264"/>
      <c r="CS162" s="265"/>
      <c r="CT162" s="266"/>
      <c r="CU162" s="267">
        <f t="shared" si="211"/>
        <v>0</v>
      </c>
      <c r="CV162" s="260">
        <f>+(IF(OR($B162=0,$C162=0,$D162=0,$CQ$2&gt;$OE$1),0,IF(OR(CQ162=0,CS162=0,CT162=0),0,MIN((VLOOKUP($D162,SALERYCODE,3,0))*(IF($D162=6,CT162,CS162))*((MIN((VLOOKUP($D162,SALERYCODE,5,0)),(IF($D162=6,CS162,CT162))))),MIN((VLOOKUP($D162,SALERYCODE,3,0)),(CQ162+CR162))*(IF($D162=6,CT162,((MIN((VLOOKUP($D162,SALERYCODE,5,0)),CT162)))))))))/IF(AND($D162=2,'ראשי-פרטים כלליים וריכוז הוצאות'!$D$68&lt;&gt;4),1.2,1)</f>
        <v>0</v>
      </c>
      <c r="CW162" s="263"/>
      <c r="CX162" s="264"/>
      <c r="CY162" s="265"/>
      <c r="CZ162" s="266"/>
      <c r="DA162" s="267">
        <f t="shared" si="212"/>
        <v>0</v>
      </c>
      <c r="DB162" s="260">
        <f>+(IF(OR($B162=0,$C162=0,$D162=0,$CW$2&gt;$OE$1),0,IF(OR(CW162=0,CY162=0,CZ162=0),0,MIN((VLOOKUP($D162,SALERYCODE,3,0))*(IF($D162=6,CZ162,CY162))*((MIN((VLOOKUP($D162,SALERYCODE,5,0)),(IF($D162=6,CY162,CZ162))))),MIN((VLOOKUP($D162,SALERYCODE,3,0)),(CW162+CX162))*(IF($D162=6,CZ162,((MIN((VLOOKUP($D162,SALERYCODE,5,0)),CZ162)))))))))/IF(AND($D162=2,'ראשי-פרטים כלליים וריכוז הוצאות'!$D$68&lt;&gt;4),1.2,1)</f>
        <v>0</v>
      </c>
      <c r="DC162" s="263"/>
      <c r="DD162" s="264"/>
      <c r="DE162" s="265"/>
      <c r="DF162" s="266"/>
      <c r="DG162" s="267">
        <f t="shared" si="213"/>
        <v>0</v>
      </c>
      <c r="DH162" s="260">
        <f>+(IF(OR($B162=0,$C162=0,$D162=0,$DC$2&gt;$OE$1),0,IF(OR(DC162=0,DE162=0,DF162=0),0,MIN((VLOOKUP($D162,SALERYCODE,3,0))*(IF($D162=6,DF162,DE162))*((MIN((VLOOKUP($D162,SALERYCODE,5,0)),(IF($D162=6,DE162,DF162))))),MIN((VLOOKUP($D162,SALERYCODE,3,0)),(DC162+DD162))*(IF($D162=6,DF162,((MIN((VLOOKUP($D162,SALERYCODE,5,0)),DF162)))))))))/IF(AND($D162=2,'ראשי-פרטים כלליים וריכוז הוצאות'!$D$68&lt;&gt;4),1.2,1)</f>
        <v>0</v>
      </c>
      <c r="DI162" s="263"/>
      <c r="DJ162" s="264"/>
      <c r="DK162" s="265"/>
      <c r="DL162" s="266"/>
      <c r="DM162" s="267">
        <f t="shared" si="214"/>
        <v>0</v>
      </c>
      <c r="DN162" s="260">
        <f>+(IF(OR($B162=0,$C162=0,$D162=0,$DC$2&gt;$OE$1),0,IF(OR(DI162=0,DK162=0,DL162=0),0,MIN((VLOOKUP($D162,SALERYCODE,3,0))*(IF($D162=6,DL162,DK162))*((MIN((VLOOKUP($D162,SALERYCODE,5,0)),(IF($D162=6,DK162,DL162))))),MIN((VLOOKUP($D162,SALERYCODE,3,0)),(DI162+DJ162))*(IF($D162=6,DL162,((MIN((VLOOKUP($D162,SALERYCODE,5,0)),DL162)))))))))/IF(AND($D162=2,'ראשי-פרטים כלליים וריכוז הוצאות'!$D$68&lt;&gt;4),1.2,1)</f>
        <v>0</v>
      </c>
      <c r="DO162" s="263"/>
      <c r="DP162" s="264"/>
      <c r="DQ162" s="265"/>
      <c r="DR162" s="266"/>
      <c r="DS162" s="267">
        <f t="shared" si="215"/>
        <v>0</v>
      </c>
      <c r="DT162" s="260">
        <f>+(IF(OR($B162=0,$C162=0,$D162=0,$DC$2&gt;$OE$1),0,IF(OR(DO162=0,DQ162=0,DR162=0),0,MIN((VLOOKUP($D162,SALERYCODE,3,0))*(IF($D162=6,DR162,DQ162))*((MIN((VLOOKUP($D162,SALERYCODE,5,0)),(IF($D162=6,DQ162,DR162))))),MIN((VLOOKUP($D162,SALERYCODE,3,0)),(DO162+DP162))*(IF($D162=6,DR162,((MIN((VLOOKUP($D162,SALERYCODE,5,0)),DR162)))))))))/IF(AND($D162=2,'ראשי-פרטים כלליים וריכוז הוצאות'!$D$68&lt;&gt;4),1.2,1)</f>
        <v>0</v>
      </c>
      <c r="DU162" s="263"/>
      <c r="DV162" s="264"/>
      <c r="DW162" s="265"/>
      <c r="DX162" s="266"/>
      <c r="DY162" s="267">
        <f t="shared" si="216"/>
        <v>0</v>
      </c>
      <c r="DZ162" s="260">
        <f>+(IF(OR($B162=0,$C162=0,$D162=0,$DC$2&gt;$OE$1),0,IF(OR(DU162=0,DW162=0,DX162=0),0,MIN((VLOOKUP($D162,SALERYCODE,3,0))*(IF($D162=6,DX162,DW162))*((MIN((VLOOKUP($D162,SALERYCODE,5,0)),(IF($D162=6,DW162,DX162))))),MIN((VLOOKUP($D162,SALERYCODE,3,0)),(DU162+DV162))*(IF($D162=6,DX162,((MIN((VLOOKUP($D162,SALERYCODE,5,0)),DX162)))))))))/IF(AND($D162=2,'ראשי-פרטים כלליים וריכוז הוצאות'!$D$68&lt;&gt;4),1.2,1)</f>
        <v>0</v>
      </c>
      <c r="EA162" s="263"/>
      <c r="EB162" s="264"/>
      <c r="EC162" s="265"/>
      <c r="ED162" s="266"/>
      <c r="EE162" s="267">
        <f t="shared" si="217"/>
        <v>0</v>
      </c>
      <c r="EF162" s="260">
        <f>+(IF(OR($B162=0,$C162=0,$D162=0,$DC$2&gt;$OE$1),0,IF(OR(EA162=0,EC162=0,ED162=0),0,MIN((VLOOKUP($D162,SALERYCODE,3,0))*(IF($D162=6,ED162,EC162))*((MIN((VLOOKUP($D162,SALERYCODE,5,0)),(IF($D162=6,EC162,ED162))))),MIN((VLOOKUP($D162,SALERYCODE,3,0)),(EA162+EB162))*(IF($D162=6,ED162,((MIN((VLOOKUP($D162,SALERYCODE,5,0)),ED162)))))))))/IF(AND($D162=2,'ראשי-פרטים כלליים וריכוז הוצאות'!$D$68&lt;&gt;4),1.2,1)</f>
        <v>0</v>
      </c>
      <c r="EG162" s="263"/>
      <c r="EH162" s="264"/>
      <c r="EI162" s="265"/>
      <c r="EJ162" s="266"/>
      <c r="EK162" s="267">
        <f t="shared" si="218"/>
        <v>0</v>
      </c>
      <c r="EL162" s="260">
        <f>+(IF(OR($B162=0,$C162=0,$D162=0,$DC$2&gt;$OE$1),0,IF(OR(EG162=0,EI162=0,EJ162=0),0,MIN((VLOOKUP($D162,SALERYCODE,3,0))*(IF($D162=6,EJ162,EI162))*((MIN((VLOOKUP($D162,SALERYCODE,5,0)),(IF($D162=6,EI162,EJ162))))),MIN((VLOOKUP($D162,SALERYCODE,3,0)),(EG162+EH162))*(IF($D162=6,EJ162,((MIN((VLOOKUP($D162,SALERYCODE,5,0)),EJ162)))))))))/IF(AND($D162=2,'ראשי-פרטים כלליים וריכוז הוצאות'!$D$68&lt;&gt;4),1.2,1)</f>
        <v>0</v>
      </c>
      <c r="EM162" s="263"/>
      <c r="EN162" s="264"/>
      <c r="EO162" s="265"/>
      <c r="EP162" s="266"/>
      <c r="EQ162" s="267">
        <f t="shared" si="219"/>
        <v>0</v>
      </c>
      <c r="ER162" s="260">
        <f>+(IF(OR($B162=0,$C162=0,$D162=0,$DC$2&gt;$OE$1),0,IF(OR(EM162=0,EO162=0,EP162=0),0,MIN((VLOOKUP($D162,SALERYCODE,3,0))*(IF($D162=6,EP162,EO162))*((MIN((VLOOKUP($D162,SALERYCODE,5,0)),(IF($D162=6,EO162,EP162))))),MIN((VLOOKUP($D162,SALERYCODE,3,0)),(EM162+EN162))*(IF($D162=6,EP162,((MIN((VLOOKUP($D162,SALERYCODE,5,0)),EP162)))))))))/IF(AND($D162=2,'ראשי-פרטים כלליים וריכוז הוצאות'!$D$68&lt;&gt;4),1.2,1)</f>
        <v>0</v>
      </c>
      <c r="ES162" s="263"/>
      <c r="ET162" s="264"/>
      <c r="EU162" s="265"/>
      <c r="EV162" s="266"/>
      <c r="EW162" s="267">
        <f t="shared" si="220"/>
        <v>0</v>
      </c>
      <c r="EX162" s="260">
        <f>+(IF(OR($B162=0,$C162=0,$D162=0,$DC$2&gt;$OE$1),0,IF(OR(ES162=0,EU162=0,EV162=0),0,MIN((VLOOKUP($D162,SALERYCODE,3,0))*(IF($D162=6,EV162,EU162))*((MIN((VLOOKUP($D162,SALERYCODE,5,0)),(IF($D162=6,EU162,EV162))))),MIN((VLOOKUP($D162,SALERYCODE,3,0)),(ES162+ET162))*(IF($D162=6,EV162,((MIN((VLOOKUP($D162,SALERYCODE,5,0)),EV162)))))))))/IF(AND($D162=2,'ראשי-פרטים כלליים וריכוז הוצאות'!$D$68&lt;&gt;4),1.2,1)</f>
        <v>0</v>
      </c>
      <c r="EY162" s="263"/>
      <c r="EZ162" s="264"/>
      <c r="FA162" s="265"/>
      <c r="FB162" s="266"/>
      <c r="FC162" s="267">
        <f t="shared" si="221"/>
        <v>0</v>
      </c>
      <c r="FD162" s="260">
        <f>+(IF(OR($B162=0,$C162=0,$D162=0,$DC$2&gt;$OE$1),0,IF(OR(EY162=0,FA162=0,FB162=0),0,MIN((VLOOKUP($D162,SALERYCODE,3,0))*(IF($D162=6,FB162,FA162))*((MIN((VLOOKUP($D162,SALERYCODE,5,0)),(IF($D162=6,FA162,FB162))))),MIN((VLOOKUP($D162,SALERYCODE,3,0)),(EY162+EZ162))*(IF($D162=6,FB162,((MIN((VLOOKUP($D162,SALERYCODE,5,0)),FB162)))))))))/IF(AND($D162=2,'ראשי-פרטים כלליים וריכוז הוצאות'!$D$68&lt;&gt;4),1.2,1)</f>
        <v>0</v>
      </c>
      <c r="FE162" s="263"/>
      <c r="FF162" s="264"/>
      <c r="FG162" s="265"/>
      <c r="FH162" s="266"/>
      <c r="FI162" s="267">
        <f t="shared" si="222"/>
        <v>0</v>
      </c>
      <c r="FJ162" s="260">
        <f>+(IF(OR($B162=0,$C162=0,$D162=0,$DC$2&gt;$OE$1),0,IF(OR(FE162=0,FG162=0,FH162=0),0,MIN((VLOOKUP($D162,SALERYCODE,3,0))*(IF($D162=6,FH162,FG162))*((MIN((VLOOKUP($D162,SALERYCODE,5,0)),(IF($D162=6,FG162,FH162))))),MIN((VLOOKUP($D162,SALERYCODE,3,0)),(FE162+FF162))*(IF($D162=6,FH162,((MIN((VLOOKUP($D162,SALERYCODE,5,0)),FH162)))))))))/IF(AND($D162=2,'ראשי-פרטים כלליים וריכוז הוצאות'!$D$68&lt;&gt;4),1.2,1)</f>
        <v>0</v>
      </c>
      <c r="FK162" s="263"/>
      <c r="FL162" s="264"/>
      <c r="FM162" s="265"/>
      <c r="FN162" s="266"/>
      <c r="FO162" s="267">
        <f t="shared" si="223"/>
        <v>0</v>
      </c>
      <c r="FP162" s="260">
        <f>+(IF(OR($B162=0,$C162=0,$D162=0,$DC$2&gt;$OE$1),0,IF(OR(FK162=0,FM162=0,FN162=0),0,MIN((VLOOKUP($D162,SALERYCODE,3,0))*(IF($D162=6,FN162,FM162))*((MIN((VLOOKUP($D162,SALERYCODE,5,0)),(IF($D162=6,FM162,FN162))))),MIN((VLOOKUP($D162,SALERYCODE,3,0)),(FK162+FL162))*(IF($D162=6,FN162,((MIN((VLOOKUP($D162,SALERYCODE,5,0)),FN162)))))))))/IF(AND($D162=2,'ראשי-פרטים כלליים וריכוז הוצאות'!$D$68&lt;&gt;4),1.2,1)</f>
        <v>0</v>
      </c>
      <c r="FQ162" s="263"/>
      <c r="FR162" s="264"/>
      <c r="FS162" s="265"/>
      <c r="FT162" s="266"/>
      <c r="FU162" s="267">
        <f t="shared" si="224"/>
        <v>0</v>
      </c>
      <c r="FV162" s="260">
        <f>+(IF(OR($B162=0,$C162=0,$D162=0,$DC$2&gt;$OE$1),0,IF(OR(FQ162=0,FS162=0,FT162=0),0,MIN((VLOOKUP($D162,SALERYCODE,3,0))*(IF($D162=6,FT162,FS162))*((MIN((VLOOKUP($D162,SALERYCODE,5,0)),(IF($D162=6,FS162,FT162))))),MIN((VLOOKUP($D162,SALERYCODE,3,0)),(FQ162+FR162))*(IF($D162=6,FT162,((MIN((VLOOKUP($D162,SALERYCODE,5,0)),FT162)))))))))/IF(AND($D162=2,'ראשי-פרטים כלליים וריכוז הוצאות'!$D$68&lt;&gt;4),1.2,1)</f>
        <v>0</v>
      </c>
      <c r="FW162" s="263"/>
      <c r="FX162" s="264"/>
      <c r="FY162" s="265"/>
      <c r="FZ162" s="266"/>
      <c r="GA162" s="267">
        <f t="shared" si="225"/>
        <v>0</v>
      </c>
      <c r="GB162" s="260">
        <f>+(IF(OR($B162=0,$C162=0,$D162=0,$DC$2&gt;$OE$1),0,IF(OR(FW162=0,FY162=0,FZ162=0),0,MIN((VLOOKUP($D162,SALERYCODE,3,0))*(IF($D162=6,FZ162,FY162))*((MIN((VLOOKUP($D162,SALERYCODE,5,0)),(IF($D162=6,FY162,FZ162))))),MIN((VLOOKUP($D162,SALERYCODE,3,0)),(FW162+FX162))*(IF($D162=6,FZ162,((MIN((VLOOKUP($D162,SALERYCODE,5,0)),FZ162)))))))))/IF(AND($D162=2,'ראשי-פרטים כלליים וריכוז הוצאות'!$D$68&lt;&gt;4),1.2,1)</f>
        <v>0</v>
      </c>
      <c r="GC162" s="263"/>
      <c r="GD162" s="264"/>
      <c r="GE162" s="265"/>
      <c r="GF162" s="266"/>
      <c r="GG162" s="267">
        <f t="shared" si="226"/>
        <v>0</v>
      </c>
      <c r="GH162" s="260">
        <f>+(IF(OR($B162=0,$C162=0,$D162=0,$DC$2&gt;$OE$1),0,IF(OR(GC162=0,GE162=0,GF162=0),0,MIN((VLOOKUP($D162,SALERYCODE,3,0))*(IF($D162=6,GF162,GE162))*((MIN((VLOOKUP($D162,SALERYCODE,5,0)),(IF($D162=6,GE162,GF162))))),MIN((VLOOKUP($D162,SALERYCODE,3,0)),(GC162+GD162))*(IF($D162=6,GF162,((MIN((VLOOKUP($D162,SALERYCODE,5,0)),GF162)))))))))/IF(AND($D162=2,'ראשי-פרטים כלליים וריכוז הוצאות'!$D$68&lt;&gt;4),1.2,1)</f>
        <v>0</v>
      </c>
      <c r="GI162" s="263"/>
      <c r="GJ162" s="264"/>
      <c r="GK162" s="265"/>
      <c r="GL162" s="266"/>
      <c r="GM162" s="267">
        <f t="shared" si="227"/>
        <v>0</v>
      </c>
      <c r="GN162" s="260">
        <f>+(IF(OR($B162=0,$C162=0,$D162=0,$DC$2&gt;$OE$1),0,IF(OR(GI162=0,GK162=0,GL162=0),0,MIN((VLOOKUP($D162,SALERYCODE,3,0))*(IF($D162=6,GL162,GK162))*((MIN((VLOOKUP($D162,SALERYCODE,5,0)),(IF($D162=6,GK162,GL162))))),MIN((VLOOKUP($D162,SALERYCODE,3,0)),(GI162+GJ162))*(IF($D162=6,GL162,((MIN((VLOOKUP($D162,SALERYCODE,5,0)),GL162)))))))))/IF(AND($D162=2,'ראשי-פרטים כלליים וריכוז הוצאות'!$D$68&lt;&gt;4),1.2,1)</f>
        <v>0</v>
      </c>
      <c r="GO162" s="263"/>
      <c r="GP162" s="264"/>
      <c r="GQ162" s="265"/>
      <c r="GR162" s="266"/>
      <c r="GS162" s="267">
        <f t="shared" si="228"/>
        <v>0</v>
      </c>
      <c r="GT162" s="260">
        <f>+(IF(OR($B162=0,$C162=0,$D162=0,$DC$2&gt;$OE$1),0,IF(OR(GO162=0,GQ162=0,GR162=0),0,MIN((VLOOKUP($D162,SALERYCODE,3,0))*(IF($D162=6,GR162,GQ162))*((MIN((VLOOKUP($D162,SALERYCODE,5,0)),(IF($D162=6,GQ162,GR162))))),MIN((VLOOKUP($D162,SALERYCODE,3,0)),(GO162+GP162))*(IF($D162=6,GR162,((MIN((VLOOKUP($D162,SALERYCODE,5,0)),GR162)))))))))/IF(AND($D162=2,'ראשי-פרטים כלליים וריכוז הוצאות'!$D$68&lt;&gt;4),1.2,1)</f>
        <v>0</v>
      </c>
      <c r="GU162" s="263"/>
      <c r="GV162" s="264"/>
      <c r="GW162" s="265"/>
      <c r="GX162" s="266"/>
      <c r="GY162" s="267">
        <f t="shared" si="229"/>
        <v>0</v>
      </c>
      <c r="GZ162" s="260">
        <f>+(IF(OR($B162=0,$C162=0,$D162=0,$DC$2&gt;$OE$1),0,IF(OR(GU162=0,GW162=0,GX162=0),0,MIN((VLOOKUP($D162,SALERYCODE,3,0))*(IF($D162=6,GX162,GW162))*((MIN((VLOOKUP($D162,SALERYCODE,5,0)),(IF($D162=6,GW162,GX162))))),MIN((VLOOKUP($D162,SALERYCODE,3,0)),(GU162+GV162))*(IF($D162=6,GX162,((MIN((VLOOKUP($D162,SALERYCODE,5,0)),GX162)))))))))/IF(AND($D162=2,'ראשי-פרטים כלליים וריכוז הוצאות'!$D$68&lt;&gt;4),1.2,1)</f>
        <v>0</v>
      </c>
      <c r="HA162" s="263"/>
      <c r="HB162" s="264"/>
      <c r="HC162" s="265"/>
      <c r="HD162" s="266"/>
      <c r="HE162" s="267">
        <f t="shared" si="230"/>
        <v>0</v>
      </c>
      <c r="HF162" s="260">
        <f>+(IF(OR($B162=0,$C162=0,$D162=0,$DC$2&gt;$OE$1),0,IF(OR(HA162=0,HC162=0,HD162=0),0,MIN((VLOOKUP($D162,SALERYCODE,3,0))*(IF($D162=6,HD162,HC162))*((MIN((VLOOKUP($D162,SALERYCODE,5,0)),(IF($D162=6,HC162,HD162))))),MIN((VLOOKUP($D162,SALERYCODE,3,0)),(HA162+HB162))*(IF($D162=6,HD162,((MIN((VLOOKUP($D162,SALERYCODE,5,0)),HD162)))))))))/IF(AND($D162=2,'ראשי-פרטים כלליים וריכוז הוצאות'!$D$68&lt;&gt;4),1.2,1)</f>
        <v>0</v>
      </c>
      <c r="HG162" s="263"/>
      <c r="HH162" s="264"/>
      <c r="HI162" s="265"/>
      <c r="HJ162" s="266"/>
      <c r="HK162" s="267">
        <f t="shared" si="231"/>
        <v>0</v>
      </c>
      <c r="HL162" s="260">
        <f>+(IF(OR($B162=0,$C162=0,$D162=0,$DC$2&gt;$OE$1),0,IF(OR(HG162=0,HI162=0,HJ162=0),0,MIN((VLOOKUP($D162,SALERYCODE,3,0))*(IF($D162=6,HJ162,HI162))*((MIN((VLOOKUP($D162,SALERYCODE,5,0)),(IF($D162=6,HI162,HJ162))))),MIN((VLOOKUP($D162,SALERYCODE,3,0)),(HG162+HH162))*(IF($D162=6,HJ162,((MIN((VLOOKUP($D162,SALERYCODE,5,0)),HJ162)))))))))/IF(AND($D162=2,'ראשי-פרטים כלליים וריכוז הוצאות'!$D$68&lt;&gt;4),1.2,1)</f>
        <v>0</v>
      </c>
      <c r="HM162" s="263"/>
      <c r="HN162" s="264"/>
      <c r="HO162" s="265"/>
      <c r="HP162" s="266"/>
      <c r="HQ162" s="267">
        <f t="shared" si="232"/>
        <v>0</v>
      </c>
      <c r="HR162" s="260">
        <f>+(IF(OR($B162=0,$C162=0,$D162=0,$DC$2&gt;$OE$1),0,IF(OR(HM162=0,HO162=0,HP162=0),0,MIN((VLOOKUP($D162,SALERYCODE,3,0))*(IF($D162=6,HP162,HO162))*((MIN((VLOOKUP($D162,SALERYCODE,5,0)),(IF($D162=6,HO162,HP162))))),MIN((VLOOKUP($D162,SALERYCODE,3,0)),(HM162+HN162))*(IF($D162=6,HP162,((MIN((VLOOKUP($D162,SALERYCODE,5,0)),HP162)))))))))/IF(AND($D162=2,'ראשי-פרטים כלליים וריכוז הוצאות'!$D$68&lt;&gt;4),1.2,1)</f>
        <v>0</v>
      </c>
      <c r="HS162" s="263"/>
      <c r="HT162" s="264"/>
      <c r="HU162" s="265"/>
      <c r="HV162" s="266"/>
      <c r="HW162" s="267">
        <f t="shared" si="233"/>
        <v>0</v>
      </c>
      <c r="HX162" s="260">
        <f>+(IF(OR($B162=0,$C162=0,$D162=0,$DC$2&gt;$OE$1),0,IF(OR(HS162=0,HU162=0,HV162=0),0,MIN((VLOOKUP($D162,SALERYCODE,3,0))*(IF($D162=6,HV162,HU162))*((MIN((VLOOKUP($D162,SALERYCODE,5,0)),(IF($D162=6,HU162,HV162))))),MIN((VLOOKUP($D162,SALERYCODE,3,0)),(HS162+HT162))*(IF($D162=6,HV162,((MIN((VLOOKUP($D162,SALERYCODE,5,0)),HV162)))))))))/IF(AND($D162=2,'ראשי-פרטים כלליים וריכוז הוצאות'!$D$68&lt;&gt;4),1.2,1)</f>
        <v>0</v>
      </c>
      <c r="HY162" s="263"/>
      <c r="HZ162" s="264"/>
      <c r="IA162" s="265"/>
      <c r="IB162" s="266"/>
      <c r="IC162" s="267">
        <f t="shared" si="234"/>
        <v>0</v>
      </c>
      <c r="ID162" s="260">
        <f>+(IF(OR($B162=0,$C162=0,$D162=0,$DC$2&gt;$OE$1),0,IF(OR(HY162=0,IA162=0,IB162=0),0,MIN((VLOOKUP($D162,SALERYCODE,3,0))*(IF($D162=6,IB162,IA162))*((MIN((VLOOKUP($D162,SALERYCODE,5,0)),(IF($D162=6,IA162,IB162))))),MIN((VLOOKUP($D162,SALERYCODE,3,0)),(HY162+HZ162))*(IF($D162=6,IB162,((MIN((VLOOKUP($D162,SALERYCODE,5,0)),IB162)))))))))/IF(AND($D162=2,'ראשי-פרטים כלליים וריכוז הוצאות'!$D$68&lt;&gt;4),1.2,1)</f>
        <v>0</v>
      </c>
      <c r="IE162" s="263"/>
      <c r="IF162" s="264"/>
      <c r="IG162" s="265"/>
      <c r="IH162" s="266"/>
      <c r="II162" s="267">
        <f t="shared" si="235"/>
        <v>0</v>
      </c>
      <c r="IJ162" s="260">
        <f>+(IF(OR($B162=0,$C162=0,$D162=0,$DC$2&gt;$OE$1),0,IF(OR(IE162=0,IG162=0,IH162=0),0,MIN((VLOOKUP($D162,SALERYCODE,3,0))*(IF($D162=6,IH162,IG162))*((MIN((VLOOKUP($D162,SALERYCODE,5,0)),(IF($D162=6,IG162,IH162))))),MIN((VLOOKUP($D162,SALERYCODE,3,0)),(IE162+IF162))*(IF($D162=6,IH162,((MIN((VLOOKUP($D162,SALERYCODE,5,0)),IH162)))))))))/IF(AND($D162=2,'ראשי-פרטים כלליים וריכוז הוצאות'!$D$68&lt;&gt;4),1.2,1)</f>
        <v>0</v>
      </c>
      <c r="IK162" s="263"/>
      <c r="IL162" s="264"/>
      <c r="IM162" s="265"/>
      <c r="IN162" s="266"/>
      <c r="IO162" s="267">
        <f t="shared" si="236"/>
        <v>0</v>
      </c>
      <c r="IP162" s="260">
        <f>+(IF(OR($B162=0,$C162=0,$D162=0,$DC$2&gt;$OE$1),0,IF(OR(IK162=0,IM162=0,IN162=0),0,MIN((VLOOKUP($D162,SALERYCODE,3,0))*(IF($D162=6,IN162,IM162))*((MIN((VLOOKUP($D162,SALERYCODE,5,0)),(IF($D162=6,IM162,IN162))))),MIN((VLOOKUP($D162,SALERYCODE,3,0)),(IK162+IL162))*(IF($D162=6,IN162,((MIN((VLOOKUP($D162,SALERYCODE,5,0)),IN162)))))))))/IF(AND($D162=2,'ראשי-פרטים כלליים וריכוז הוצאות'!$D$68&lt;&gt;4),1.2,1)</f>
        <v>0</v>
      </c>
      <c r="IQ162" s="263"/>
      <c r="IR162" s="264"/>
      <c r="IS162" s="265"/>
      <c r="IT162" s="266"/>
      <c r="IU162" s="267">
        <f t="shared" si="237"/>
        <v>0</v>
      </c>
      <c r="IV162" s="260">
        <f>+(IF(OR($B162=0,$C162=0,$D162=0,$DC$2&gt;$OE$1),0,IF(OR(IQ162=0,IS162=0,IT162=0),0,MIN((VLOOKUP($D162,SALERYCODE,3,0))*(IF($D162=6,IT162,IS162))*((MIN((VLOOKUP($D162,SALERYCODE,5,0)),(IF($D162=6,IS162,IT162))))),MIN((VLOOKUP($D162,SALERYCODE,3,0)),(IQ162+IR162))*(IF($D162=6,IT162,((MIN((VLOOKUP($D162,SALERYCODE,5,0)),IT162)))))))))/IF(AND($D162=2,'ראשי-פרטים כלליים וריכוז הוצאות'!$D$68&lt;&gt;4),1.2,1)</f>
        <v>0</v>
      </c>
      <c r="IW162" s="263"/>
      <c r="IX162" s="264"/>
      <c r="IY162" s="265"/>
      <c r="IZ162" s="266"/>
      <c r="JA162" s="267">
        <f t="shared" si="238"/>
        <v>0</v>
      </c>
      <c r="JB162" s="260">
        <f>+(IF(OR($B162=0,$C162=0,$D162=0,$DC$2&gt;$OE$1),0,IF(OR(IW162=0,IY162=0,IZ162=0),0,MIN((VLOOKUP($D162,SALERYCODE,3,0))*(IF($D162=6,IZ162,IY162))*((MIN((VLOOKUP($D162,SALERYCODE,5,0)),(IF($D162=6,IY162,IZ162))))),MIN((VLOOKUP($D162,SALERYCODE,3,0)),(IW162+IX162))*(IF($D162=6,IZ162,((MIN((VLOOKUP($D162,SALERYCODE,5,0)),IZ162)))))))))/IF(AND($D162=2,'ראשי-פרטים כלליים וריכוז הוצאות'!$D$68&lt;&gt;4),1.2,1)</f>
        <v>0</v>
      </c>
      <c r="JC162" s="263"/>
      <c r="JD162" s="264"/>
      <c r="JE162" s="265"/>
      <c r="JF162" s="266"/>
      <c r="JG162" s="267">
        <f t="shared" si="239"/>
        <v>0</v>
      </c>
      <c r="JH162" s="260">
        <f>+(IF(OR($B162=0,$C162=0,$D162=0,$DC$2&gt;$OE$1),0,IF(OR(JC162=0,JE162=0,JF162=0),0,MIN((VLOOKUP($D162,SALERYCODE,3,0))*(IF($D162=6,JF162,JE162))*((MIN((VLOOKUP($D162,SALERYCODE,5,0)),(IF($D162=6,JE162,JF162))))),MIN((VLOOKUP($D162,SALERYCODE,3,0)),(JC162+JD162))*(IF($D162=6,JF162,((MIN((VLOOKUP($D162,SALERYCODE,5,0)),JF162)))))))))/IF(AND($D162=2,'ראשי-פרטים כלליים וריכוז הוצאות'!$D$68&lt;&gt;4),1.2,1)</f>
        <v>0</v>
      </c>
      <c r="JI162" s="263"/>
      <c r="JJ162" s="264"/>
      <c r="JK162" s="265"/>
      <c r="JL162" s="266"/>
      <c r="JM162" s="267">
        <f t="shared" si="240"/>
        <v>0</v>
      </c>
      <c r="JN162" s="260">
        <f>+(IF(OR($B162=0,$C162=0,$D162=0,$DC$2&gt;$OE$1),0,IF(OR(JI162=0,JK162=0,JL162=0),0,MIN((VLOOKUP($D162,SALERYCODE,3,0))*(IF($D162=6,JL162,JK162))*((MIN((VLOOKUP($D162,SALERYCODE,5,0)),(IF($D162=6,JK162,JL162))))),MIN((VLOOKUP($D162,SALERYCODE,3,0)),(JI162+JJ162))*(IF($D162=6,JL162,((MIN((VLOOKUP($D162,SALERYCODE,5,0)),JL162)))))))))/IF(AND($D162=2,'ראשי-פרטים כלליים וריכוז הוצאות'!$D$68&lt;&gt;4),1.2,1)</f>
        <v>0</v>
      </c>
      <c r="JO162" s="263"/>
      <c r="JP162" s="264"/>
      <c r="JQ162" s="265"/>
      <c r="JR162" s="266"/>
      <c r="JS162" s="267">
        <f t="shared" si="241"/>
        <v>0</v>
      </c>
      <c r="JT162" s="260">
        <f>+(IF(OR($B162=0,$C162=0,$D162=0,$DC$2&gt;$OE$1),0,IF(OR(JO162=0,JQ162=0,JR162=0),0,MIN((VLOOKUP($D162,SALERYCODE,3,0))*(IF($D162=6,JR162,JQ162))*((MIN((VLOOKUP($D162,SALERYCODE,5,0)),(IF($D162=6,JQ162,JR162))))),MIN((VLOOKUP($D162,SALERYCODE,3,0)),(JO162+JP162))*(IF($D162=6,JR162,((MIN((VLOOKUP($D162,SALERYCODE,5,0)),JR162)))))))))/IF(AND($D162=2,'ראשי-פרטים כלליים וריכוז הוצאות'!$D$68&lt;&gt;4),1.2,1)</f>
        <v>0</v>
      </c>
      <c r="JU162" s="263"/>
      <c r="JV162" s="264"/>
      <c r="JW162" s="265"/>
      <c r="JX162" s="266"/>
      <c r="JY162" s="267">
        <f t="shared" si="242"/>
        <v>0</v>
      </c>
      <c r="JZ162" s="260">
        <f>+(IF(OR($B162=0,$C162=0,$D162=0,$DC$2&gt;$OE$1),0,IF(OR(JU162=0,JW162=0,JX162=0),0,MIN((VLOOKUP($D162,SALERYCODE,3,0))*(IF($D162=6,JX162,JW162))*((MIN((VLOOKUP($D162,SALERYCODE,5,0)),(IF($D162=6,JW162,JX162))))),MIN((VLOOKUP($D162,SALERYCODE,3,0)),(JU162+JV162))*(IF($D162=6,JX162,((MIN((VLOOKUP($D162,SALERYCODE,5,0)),JX162)))))))))/IF(AND($D162=2,'ראשי-פרטים כלליים וריכוז הוצאות'!$D$68&lt;&gt;4),1.2,1)</f>
        <v>0</v>
      </c>
      <c r="KA162" s="263"/>
      <c r="KB162" s="264"/>
      <c r="KC162" s="265"/>
      <c r="KD162" s="266"/>
      <c r="KE162" s="267">
        <f t="shared" si="243"/>
        <v>0</v>
      </c>
      <c r="KF162" s="260">
        <f>+(IF(OR($B162=0,$C162=0,$D162=0,$DC$2&gt;$OE$1),0,IF(OR(KA162=0,KC162=0,KD162=0),0,MIN((VLOOKUP($D162,SALERYCODE,3,0))*(IF($D162=6,KD162,KC162))*((MIN((VLOOKUP($D162,SALERYCODE,5,0)),(IF($D162=6,KC162,KD162))))),MIN((VLOOKUP($D162,SALERYCODE,3,0)),(KA162+KB162))*(IF($D162=6,KD162,((MIN((VLOOKUP($D162,SALERYCODE,5,0)),KD162)))))))))/IF(AND($D162=2,'ראשי-פרטים כלליים וריכוז הוצאות'!$D$68&lt;&gt;4),1.2,1)</f>
        <v>0</v>
      </c>
      <c r="KG162" s="263"/>
      <c r="KH162" s="264"/>
      <c r="KI162" s="265"/>
      <c r="KJ162" s="266"/>
      <c r="KK162" s="267">
        <f t="shared" si="244"/>
        <v>0</v>
      </c>
      <c r="KL162" s="260">
        <f>+(IF(OR($B162=0,$C162=0,$D162=0,$DC$2&gt;$OE$1),0,IF(OR(KG162=0,KI162=0,KJ162=0),0,MIN((VLOOKUP($D162,SALERYCODE,3,0))*(IF($D162=6,KJ162,KI162))*((MIN((VLOOKUP($D162,SALERYCODE,5,0)),(IF($D162=6,KI162,KJ162))))),MIN((VLOOKUP($D162,SALERYCODE,3,0)),(KG162+KH162))*(IF($D162=6,KJ162,((MIN((VLOOKUP($D162,SALERYCODE,5,0)),KJ162)))))))))/IF(AND($D162=2,'ראשי-פרטים כלליים וריכוז הוצאות'!$D$68&lt;&gt;4),1.2,1)</f>
        <v>0</v>
      </c>
      <c r="KM162" s="263"/>
      <c r="KN162" s="264"/>
      <c r="KO162" s="265"/>
      <c r="KP162" s="266"/>
      <c r="KQ162" s="267">
        <f t="shared" si="245"/>
        <v>0</v>
      </c>
      <c r="KR162" s="260">
        <f>+(IF(OR($B162=0,$C162=0,$D162=0,$DC$2&gt;$OE$1),0,IF(OR(KM162=0,KO162=0,KP162=0),0,MIN((VLOOKUP($D162,SALERYCODE,3,0))*(IF($D162=6,KP162,KO162))*((MIN((VLOOKUP($D162,SALERYCODE,5,0)),(IF($D162=6,KO162,KP162))))),MIN((VLOOKUP($D162,SALERYCODE,3,0)),(KM162+KN162))*(IF($D162=6,KP162,((MIN((VLOOKUP($D162,SALERYCODE,5,0)),KP162)))))))))/IF(AND($D162=2,'ראשי-פרטים כלליים וריכוז הוצאות'!$D$68&lt;&gt;4),1.2,1)</f>
        <v>0</v>
      </c>
      <c r="KS162" s="263"/>
      <c r="KT162" s="264"/>
      <c r="KU162" s="265"/>
      <c r="KV162" s="266"/>
      <c r="KW162" s="267">
        <f t="shared" si="246"/>
        <v>0</v>
      </c>
      <c r="KX162" s="260">
        <f>+(IF(OR($B162=0,$C162=0,$D162=0,$DC$2&gt;$OE$1),0,IF(OR(KS162=0,KU162=0,KV162=0),0,MIN((VLOOKUP($D162,SALERYCODE,3,0))*(IF($D162=6,KV162,KU162))*((MIN((VLOOKUP($D162,SALERYCODE,5,0)),(IF($D162=6,KU162,KV162))))),MIN((VLOOKUP($D162,SALERYCODE,3,0)),(KS162+KT162))*(IF($D162=6,KV162,((MIN((VLOOKUP($D162,SALERYCODE,5,0)),KV162)))))))))/IF(AND($D162=2,'ראשי-פרטים כלליים וריכוז הוצאות'!$D$68&lt;&gt;4),1.2,1)</f>
        <v>0</v>
      </c>
      <c r="KY162" s="263"/>
      <c r="KZ162" s="264"/>
      <c r="LA162" s="265"/>
      <c r="LB162" s="266"/>
      <c r="LC162" s="267">
        <f t="shared" si="247"/>
        <v>0</v>
      </c>
      <c r="LD162" s="260">
        <f>+(IF(OR($B162=0,$C162=0,$D162=0,$DC$2&gt;$OE$1),0,IF(OR(KY162=0,LA162=0,LB162=0),0,MIN((VLOOKUP($D162,SALERYCODE,3,0))*(IF($D162=6,LB162,LA162))*((MIN((VLOOKUP($D162,SALERYCODE,5,0)),(IF($D162=6,LA162,LB162))))),MIN((VLOOKUP($D162,SALERYCODE,3,0)),(KY162+KZ162))*(IF($D162=6,LB162,((MIN((VLOOKUP($D162,SALERYCODE,5,0)),LB162)))))))))/IF(AND($D162=2,'ראשי-פרטים כלליים וריכוז הוצאות'!$D$68&lt;&gt;4),1.2,1)</f>
        <v>0</v>
      </c>
      <c r="LE162" s="263"/>
      <c r="LF162" s="264"/>
      <c r="LG162" s="265"/>
      <c r="LH162" s="266"/>
      <c r="LI162" s="267">
        <f t="shared" si="248"/>
        <v>0</v>
      </c>
      <c r="LJ162" s="260">
        <f>+(IF(OR($B162=0,$C162=0,$D162=0,$DC$2&gt;$OE$1),0,IF(OR(LE162=0,LG162=0,LH162=0),0,MIN((VLOOKUP($D162,SALERYCODE,3,0))*(IF($D162=6,LH162,LG162))*((MIN((VLOOKUP($D162,SALERYCODE,5,0)),(IF($D162=6,LG162,LH162))))),MIN((VLOOKUP($D162,SALERYCODE,3,0)),(LE162+LF162))*(IF($D162=6,LH162,((MIN((VLOOKUP($D162,SALERYCODE,5,0)),LH162)))))))))/IF(AND($D162=2,'ראשי-פרטים כלליים וריכוז הוצאות'!$D$68&lt;&gt;4),1.2,1)</f>
        <v>0</v>
      </c>
      <c r="LK162" s="263"/>
      <c r="LL162" s="264"/>
      <c r="LM162" s="265"/>
      <c r="LN162" s="266"/>
      <c r="LO162" s="267">
        <f t="shared" si="249"/>
        <v>0</v>
      </c>
      <c r="LP162" s="260">
        <f>+(IF(OR($B162=0,$C162=0,$D162=0,$DC$2&gt;$OE$1),0,IF(OR(LK162=0,LM162=0,LN162=0),0,MIN((VLOOKUP($D162,SALERYCODE,3,0))*(IF($D162=6,LN162,LM162))*((MIN((VLOOKUP($D162,SALERYCODE,5,0)),(IF($D162=6,LM162,LN162))))),MIN((VLOOKUP($D162,SALERYCODE,3,0)),(LK162+LL162))*(IF($D162=6,LN162,((MIN((VLOOKUP($D162,SALERYCODE,5,0)),LN162)))))))))/IF(AND($D162=2,'ראשי-פרטים כלליים וריכוז הוצאות'!$D$68&lt;&gt;4),1.2,1)</f>
        <v>0</v>
      </c>
      <c r="LQ162" s="263"/>
      <c r="LR162" s="264"/>
      <c r="LS162" s="265"/>
      <c r="LT162" s="266"/>
      <c r="LU162" s="267">
        <f t="shared" si="250"/>
        <v>0</v>
      </c>
      <c r="LV162" s="260">
        <f>+(IF(OR($B162=0,$C162=0,$D162=0,$DC$2&gt;$OE$1),0,IF(OR(LQ162=0,LS162=0,LT162=0),0,MIN((VLOOKUP($D162,SALERYCODE,3,0))*(IF($D162=6,LT162,LS162))*((MIN((VLOOKUP($D162,SALERYCODE,5,0)),(IF($D162=6,LS162,LT162))))),MIN((VLOOKUP($D162,SALERYCODE,3,0)),(LQ162+LR162))*(IF($D162=6,LT162,((MIN((VLOOKUP($D162,SALERYCODE,5,0)),LT162)))))))))/IF(AND($D162=2,'ראשי-פרטים כלליים וריכוז הוצאות'!$D$68&lt;&gt;4),1.2,1)</f>
        <v>0</v>
      </c>
      <c r="LW162" s="263"/>
      <c r="LX162" s="264"/>
      <c r="LY162" s="265"/>
      <c r="LZ162" s="266"/>
      <c r="MA162" s="267">
        <f t="shared" si="251"/>
        <v>0</v>
      </c>
      <c r="MB162" s="260">
        <f>+(IF(OR($B162=0,$C162=0,$D162=0,$DC$2&gt;$OE$1),0,IF(OR(LW162=0,LY162=0,LZ162=0),0,MIN((VLOOKUP($D162,SALERYCODE,3,0))*(IF($D162=6,LZ162,LY162))*((MIN((VLOOKUP($D162,SALERYCODE,5,0)),(IF($D162=6,LY162,LZ162))))),MIN((VLOOKUP($D162,SALERYCODE,3,0)),(LW162+LX162))*(IF($D162=6,LZ162,((MIN((VLOOKUP($D162,SALERYCODE,5,0)),LZ162)))))))))/IF(AND($D162=2,'ראשי-פרטים כלליים וריכוז הוצאות'!$D$68&lt;&gt;4),1.2,1)</f>
        <v>0</v>
      </c>
      <c r="MC162" s="263"/>
      <c r="MD162" s="264"/>
      <c r="ME162" s="265"/>
      <c r="MF162" s="266"/>
      <c r="MG162" s="267">
        <f t="shared" si="252"/>
        <v>0</v>
      </c>
      <c r="MH162" s="260">
        <f>+(IF(OR($B162=0,$C162=0,$D162=0,$DC$2&gt;$OE$1),0,IF(OR(MC162=0,ME162=0,MF162=0),0,MIN((VLOOKUP($D162,SALERYCODE,3,0))*(IF($D162=6,MF162,ME162))*((MIN((VLOOKUP($D162,SALERYCODE,5,0)),(IF($D162=6,ME162,MF162))))),MIN((VLOOKUP($D162,SALERYCODE,3,0)),(MC162+MD162))*(IF($D162=6,MF162,((MIN((VLOOKUP($D162,SALERYCODE,5,0)),MF162)))))))))/IF(AND($D162=2,'ראשי-פרטים כלליים וריכוז הוצאות'!$D$68&lt;&gt;4),1.2,1)</f>
        <v>0</v>
      </c>
      <c r="MI162" s="263"/>
      <c r="MJ162" s="264"/>
      <c r="MK162" s="265"/>
      <c r="ML162" s="266"/>
      <c r="MM162" s="267">
        <f t="shared" si="253"/>
        <v>0</v>
      </c>
      <c r="MN162" s="260">
        <f>+(IF(OR($B162=0,$C162=0,$D162=0,$DC$2&gt;$OE$1),0,IF(OR(MI162=0,MK162=0,ML162=0),0,MIN((VLOOKUP($D162,SALERYCODE,3,0))*(IF($D162=6,ML162,MK162))*((MIN((VLOOKUP($D162,SALERYCODE,5,0)),(IF($D162=6,MK162,ML162))))),MIN((VLOOKUP($D162,SALERYCODE,3,0)),(MI162+MJ162))*(IF($D162=6,ML162,((MIN((VLOOKUP($D162,SALERYCODE,5,0)),ML162)))))))))/IF(AND($D162=2,'ראשי-פרטים כלליים וריכוז הוצאות'!$D$68&lt;&gt;4),1.2,1)</f>
        <v>0</v>
      </c>
      <c r="MO162" s="263"/>
      <c r="MP162" s="264"/>
      <c r="MQ162" s="265"/>
      <c r="MR162" s="266"/>
      <c r="MS162" s="267">
        <f t="shared" si="254"/>
        <v>0</v>
      </c>
      <c r="MT162" s="260">
        <f>+(IF(OR($B162=0,$C162=0,$D162=0,$DC$2&gt;$OE$1),0,IF(OR(MO162=0,MQ162=0,MR162=0),0,MIN((VLOOKUP($D162,SALERYCODE,3,0))*(IF($D162=6,MR162,MQ162))*((MIN((VLOOKUP($D162,SALERYCODE,5,0)),(IF($D162=6,MQ162,MR162))))),MIN((VLOOKUP($D162,SALERYCODE,3,0)),(MO162+MP162))*(IF($D162=6,MR162,((MIN((VLOOKUP($D162,SALERYCODE,5,0)),MR162)))))))))/IF(AND($D162=2,'ראשי-פרטים כלליים וריכוז הוצאות'!$D$68&lt;&gt;4),1.2,1)</f>
        <v>0</v>
      </c>
      <c r="MU162" s="263"/>
      <c r="MV162" s="264"/>
      <c r="MW162" s="265"/>
      <c r="MX162" s="266"/>
      <c r="MY162" s="267">
        <f t="shared" si="255"/>
        <v>0</v>
      </c>
      <c r="MZ162" s="260">
        <f>+(IF(OR($B162=0,$C162=0,$D162=0,$DC$2&gt;$OE$1),0,IF(OR(MU162=0,MW162=0,MX162=0),0,MIN((VLOOKUP($D162,SALERYCODE,3,0))*(IF($D162=6,MX162,MW162))*((MIN((VLOOKUP($D162,SALERYCODE,5,0)),(IF($D162=6,MW162,MX162))))),MIN((VLOOKUP($D162,SALERYCODE,3,0)),(MU162+MV162))*(IF($D162=6,MX162,((MIN((VLOOKUP($D162,SALERYCODE,5,0)),MX162)))))))))/IF(AND($D162=2,'ראשי-פרטים כלליים וריכוז הוצאות'!$D$68&lt;&gt;4),1.2,1)</f>
        <v>0</v>
      </c>
      <c r="NA162" s="263"/>
      <c r="NB162" s="264"/>
      <c r="NC162" s="265"/>
      <c r="ND162" s="266"/>
      <c r="NE162" s="267">
        <f t="shared" si="256"/>
        <v>0</v>
      </c>
      <c r="NF162" s="260">
        <f>+(IF(OR($B162=0,$C162=0,$D162=0,$DC$2&gt;$OE$1),0,IF(OR(NA162=0,NC162=0,ND162=0),0,MIN((VLOOKUP($D162,SALERYCODE,3,0))*(IF($D162=6,ND162,NC162))*((MIN((VLOOKUP($D162,SALERYCODE,5,0)),(IF($D162=6,NC162,ND162))))),MIN((VLOOKUP($D162,SALERYCODE,3,0)),(NA162+NB162))*(IF($D162=6,ND162,((MIN((VLOOKUP($D162,SALERYCODE,5,0)),ND162)))))))))/IF(AND($D162=2,'ראשי-פרטים כלליים וריכוז הוצאות'!$D$68&lt;&gt;4),1.2,1)</f>
        <v>0</v>
      </c>
      <c r="NG162" s="263"/>
      <c r="NH162" s="264"/>
      <c r="NI162" s="265"/>
      <c r="NJ162" s="266"/>
      <c r="NK162" s="267">
        <f t="shared" si="257"/>
        <v>0</v>
      </c>
      <c r="NL162" s="260">
        <f>+(IF(OR($B162=0,$C162=0,$D162=0,$DC$2&gt;$OE$1),0,IF(OR(NG162=0,NI162=0,NJ162=0),0,MIN((VLOOKUP($D162,SALERYCODE,3,0))*(IF($D162=6,NJ162,NI162))*((MIN((VLOOKUP($D162,SALERYCODE,5,0)),(IF($D162=6,NI162,NJ162))))),MIN((VLOOKUP($D162,SALERYCODE,3,0)),(NG162+NH162))*(IF($D162=6,NJ162,((MIN((VLOOKUP($D162,SALERYCODE,5,0)),NJ162)))))))))/IF(AND($D162=2,'ראשי-פרטים כלליים וריכוז הוצאות'!$D$68&lt;&gt;4),1.2,1)</f>
        <v>0</v>
      </c>
      <c r="NM162" s="263"/>
      <c r="NN162" s="264"/>
      <c r="NO162" s="265"/>
      <c r="NP162" s="266"/>
      <c r="NQ162" s="267">
        <f t="shared" si="258"/>
        <v>0</v>
      </c>
      <c r="NR162" s="260">
        <f>+(IF(OR($B162=0,$C162=0,$D162=0,$DC$2&gt;$OE$1),0,IF(OR(NM162=0,NO162=0,NP162=0),0,MIN((VLOOKUP($D162,SALERYCODE,3,0))*(IF($D162=6,NP162,NO162))*((MIN((VLOOKUP($D162,SALERYCODE,5,0)),(IF($D162=6,NO162,NP162))))),MIN((VLOOKUP($D162,SALERYCODE,3,0)),(NM162+NN162))*(IF($D162=6,NP162,((MIN((VLOOKUP($D162,SALERYCODE,5,0)),NP162)))))))))/IF(AND($D162=2,'ראשי-פרטים כלליים וריכוז הוצאות'!$D$68&lt;&gt;4),1.2,1)</f>
        <v>0</v>
      </c>
      <c r="NS162" s="263"/>
      <c r="NT162" s="264"/>
      <c r="NU162" s="265"/>
      <c r="NV162" s="266"/>
      <c r="NW162" s="267">
        <f t="shared" si="259"/>
        <v>0</v>
      </c>
      <c r="NX162" s="260">
        <f>+(IF(OR($B162=0,$C162=0,$D162=0,$DC$2&gt;$OE$1),0,IF(OR(NS162=0,NU162=0,NV162=0),0,MIN((VLOOKUP($D162,SALERYCODE,3,0))*(IF($D162=6,NV162,NU162))*((MIN((VLOOKUP($D162,SALERYCODE,5,0)),(IF($D162=6,NU162,NV162))))),MIN((VLOOKUP($D162,SALERYCODE,3,0)),(NS162+NT162))*(IF($D162=6,NV162,((MIN((VLOOKUP($D162,SALERYCODE,5,0)),NV162)))))))))/IF(AND($D162=2,'ראשי-פרטים כלליים וריכוז הוצאות'!$D$68&lt;&gt;4),1.2,1)</f>
        <v>0</v>
      </c>
      <c r="NY162" s="263"/>
      <c r="NZ162" s="264"/>
      <c r="OA162" s="265"/>
      <c r="OB162" s="266"/>
      <c r="OC162" s="267">
        <f t="shared" si="260"/>
        <v>0</v>
      </c>
      <c r="OD162" s="260">
        <f>+(IF(OR($B162=0,$C162=0,$D162=0,$DC$2&gt;$OE$1),0,IF(OR(NY162=0,OA162=0,OB162=0),0,MIN((VLOOKUP($D162,SALERYCODE,3,0))*(IF($D162=6,OB162,OA162))*((MIN((VLOOKUP($D162,SALERYCODE,5,0)),(IF($D162=6,OA162,OB162))))),MIN((VLOOKUP($D162,SALERYCODE,3,0)),(NY162+NZ162))*(IF($D162=6,OB162,((MIN((VLOOKUP($D162,SALERYCODE,5,0)),OB162)))))))))/IF(AND($D162=2,'ראשי-פרטים כלליים וריכוז הוצאות'!$D$68&lt;&gt;4),1.2,1)</f>
        <v>0</v>
      </c>
      <c r="OE162" s="275">
        <f t="shared" si="266"/>
        <v>0</v>
      </c>
      <c r="OF162" s="283">
        <f t="shared" si="267"/>
        <v>9.9999999999999995E-7</v>
      </c>
      <c r="OG162" s="276">
        <f t="shared" si="268"/>
        <v>0</v>
      </c>
      <c r="OH162" s="275">
        <f t="shared" si="269"/>
        <v>0</v>
      </c>
      <c r="OI162" s="275">
        <v>0</v>
      </c>
      <c r="OJ162" s="258">
        <f t="shared" si="270"/>
        <v>0</v>
      </c>
      <c r="OK162" s="284"/>
      <c r="OL162" s="116">
        <f>MIN(OJ162+OK162*OF162*OE162/$OL$1/IF(AND($D162=2,'ראשי-פרטים כלליים וריכוז הוצאות'!$D$68&lt;&gt;4),1.2,1),IF($D162&gt;0,VLOOKUP($D162,SALERYCODE,3,0)*12*OG162,0))</f>
        <v>0</v>
      </c>
      <c r="OM162" s="95">
        <f t="shared" si="261"/>
        <v>0</v>
      </c>
      <c r="ON162" s="11">
        <f t="shared" si="262"/>
        <v>0</v>
      </c>
      <c r="OO162" s="11">
        <f t="shared" si="263"/>
        <v>0</v>
      </c>
      <c r="OP162" s="22">
        <f t="shared" si="264"/>
        <v>0</v>
      </c>
      <c r="OQ162" s="11">
        <f t="shared" si="265"/>
        <v>0</v>
      </c>
      <c r="OR162" s="11" t="e">
        <f>#REF!</f>
        <v>#REF!</v>
      </c>
      <c r="OS162" s="35" t="e">
        <f>#REF!-OP162</f>
        <v>#REF!</v>
      </c>
      <c r="OT162" s="35" t="e">
        <f>OS162-#REF!</f>
        <v>#REF!</v>
      </c>
      <c r="OU162" s="43" t="e">
        <f>IF(AND(OP162&gt;0,(OS162=#REF!-OP162)),"מועסק פחות מ-10% מזמנו במופ","")</f>
        <v>#REF!</v>
      </c>
    </row>
    <row r="163" spans="1:411" ht="24" hidden="1" customHeight="1" outlineLevel="1" x14ac:dyDescent="0.2">
      <c r="A163" s="282">
        <v>160</v>
      </c>
      <c r="B163" s="269"/>
      <c r="C163" s="270"/>
      <c r="D163" s="271"/>
      <c r="E163" s="263"/>
      <c r="F163" s="264"/>
      <c r="G163" s="265"/>
      <c r="H163" s="266"/>
      <c r="I163" s="267">
        <f t="shared" si="196"/>
        <v>0</v>
      </c>
      <c r="J163" s="260">
        <f>(IF(OR($B163=0,$C163=0,$D163=0,$E$2&gt;$OE$1),0,IF(OR($E163=0,$G163=0,$H163=0),0,MIN((VLOOKUP($D163,SALERYCODE,3,0))*(IF($D163=6,$H163,$G163))*((MIN((VLOOKUP($D163,SALERYCODE,5,0)),(IF($D163=6,$G163,$H163))))),MIN((VLOOKUP($D163,SALERYCODE,3,0)),($E163+$F163))*(IF($D163=6,$H163,((MIN((VLOOKUP($D163,SALERYCODE,5,0)),$H163)))))))))/IF(AND($D163=2,'ראשי-פרטים כלליים וריכוז הוצאות'!$D$68&lt;&gt;4),1.2,1)</f>
        <v>0</v>
      </c>
      <c r="K163" s="263"/>
      <c r="L163" s="264"/>
      <c r="M163" s="265"/>
      <c r="N163" s="266"/>
      <c r="O163" s="267">
        <f t="shared" si="197"/>
        <v>0</v>
      </c>
      <c r="P163" s="260">
        <f>+(IF(OR($B163=0,$C163=0,$D163=0,$K$2&gt;$OE$1),0,IF(OR($K163=0,$M163=0,$N163=0),0,MIN((VLOOKUP($D163,SALERYCODE,3,0))*(IF($D163=6,$N163,$M163))*((MIN((VLOOKUP($D163,SALERYCODE,5,0)),(IF($D163=6,$M163,$N163))))),MIN((VLOOKUP($D163,SALERYCODE,3,0)),($K163+$L163))*(IF($D163=6,$N163,((MIN((VLOOKUP($D163,SALERYCODE,5,0)),$N163)))))))))/IF(AND($D163=2,'ראשי-פרטים כלליים וריכוז הוצאות'!$D$68&lt;&gt;4),1.2,1)</f>
        <v>0</v>
      </c>
      <c r="Q163" s="263"/>
      <c r="R163" s="264"/>
      <c r="S163" s="265"/>
      <c r="T163" s="266"/>
      <c r="U163" s="267">
        <f t="shared" si="198"/>
        <v>0</v>
      </c>
      <c r="V163" s="260">
        <f>+(IF(OR($B163=0,$C163=0,$D163=0,$Q$2&gt;$OE$1),0,IF(OR(Q163=0,S163=0,T163=0),0,MIN((VLOOKUP($D163,SALERYCODE,3,0))*(IF($D163=6,T163,S163))*((MIN((VLOOKUP($D163,SALERYCODE,5,0)),(IF($D163=6,S163,T163))))),MIN((VLOOKUP($D163,SALERYCODE,3,0)),(Q163+R163))*(IF($D163=6,T163,((MIN((VLOOKUP($D163,SALERYCODE,5,0)),T163)))))))))/IF(AND($D163=2,'ראשי-פרטים כלליים וריכוז הוצאות'!$D$68&lt;&gt;4),1.2,1)</f>
        <v>0</v>
      </c>
      <c r="W163" s="263"/>
      <c r="X163" s="264"/>
      <c r="Y163" s="265"/>
      <c r="Z163" s="266"/>
      <c r="AA163" s="267">
        <f t="shared" si="199"/>
        <v>0</v>
      </c>
      <c r="AB163" s="260">
        <f>+(IF(OR($B163=0,$C163=0,$D163=0,$W$2&gt;$OE$1),0,IF(OR(W163=0,Y163=0,Z163=0),0,MIN((VLOOKUP($D163,SALERYCODE,3,0))*(IF($D163=6,Z163,Y163))*((MIN((VLOOKUP($D163,SALERYCODE,5,0)),(IF($D163=6,Y163,Z163))))),MIN((VLOOKUP($D163,SALERYCODE,3,0)),(W163+X163))*(IF($D163=6,Z163,((MIN((VLOOKUP($D163,SALERYCODE,5,0)),Z163)))))))))/IF(AND($D163=2,'ראשי-פרטים כלליים וריכוז הוצאות'!$D$68&lt;&gt;4),1.2,1)</f>
        <v>0</v>
      </c>
      <c r="AC163" s="263"/>
      <c r="AD163" s="264"/>
      <c r="AE163" s="265"/>
      <c r="AF163" s="266"/>
      <c r="AG163" s="267">
        <f t="shared" si="200"/>
        <v>0</v>
      </c>
      <c r="AH163" s="260">
        <f>+(IF(OR($B163=0,$C163=0,$D163=0,$AC$2&gt;$OE$1),0,IF(OR(AC163=0,AE163=0,AF163=0),0,MIN((VLOOKUP($D163,SALERYCODE,3,0))*(IF($D163=6,AF163,AE163))*((MIN((VLOOKUP($D163,SALERYCODE,5,0)),(IF($D163=6,AE163,AF163))))),MIN((VLOOKUP($D163,SALERYCODE,3,0)),(AC163+AD163))*(IF($D163=6,AF163,((MIN((VLOOKUP($D163,SALERYCODE,5,0)),AF163)))))))))/IF(AND($D163=2,'ראשי-פרטים כלליים וריכוז הוצאות'!$D$68&lt;&gt;4),1.2,1)</f>
        <v>0</v>
      </c>
      <c r="AI163" s="263"/>
      <c r="AJ163" s="264"/>
      <c r="AK163" s="265"/>
      <c r="AL163" s="266"/>
      <c r="AM163" s="267">
        <f t="shared" si="201"/>
        <v>0</v>
      </c>
      <c r="AN163" s="260">
        <f>+(IF(OR($B163=0,$C163=0,$D163=0,$AI$2&gt;$OE$1),0,IF(OR(AI163=0,AK163=0,AL163=0),0,MIN((VLOOKUP($D163,SALERYCODE,3,0))*(IF($D163=6,AL163,AK163))*((MIN((VLOOKUP($D163,SALERYCODE,5,0)),(IF($D163=6,AK163,AL163))))),MIN((VLOOKUP($D163,SALERYCODE,3,0)),(AI163+AJ163))*(IF($D163=6,AL163,((MIN((VLOOKUP($D163,SALERYCODE,5,0)),AL163)))))))))/IF(AND($D163=2,'ראשי-פרטים כלליים וריכוז הוצאות'!$D$68&lt;&gt;4),1.2,1)</f>
        <v>0</v>
      </c>
      <c r="AO163" s="263"/>
      <c r="AP163" s="264"/>
      <c r="AQ163" s="265"/>
      <c r="AR163" s="266"/>
      <c r="AS163" s="267">
        <f t="shared" si="202"/>
        <v>0</v>
      </c>
      <c r="AT163" s="260">
        <f>+(IF(OR($B163=0,$C163=0,$D163=0,$AO$2&gt;$OE$1),0,IF(OR(AO163=0,AQ163=0,AR163=0),0,MIN((VLOOKUP($D163,SALERYCODE,3,0))*(IF($D163=6,AR163,AQ163))*((MIN((VLOOKUP($D163,SALERYCODE,5,0)),(IF($D163=6,AQ163,AR163))))),MIN((VLOOKUP($D163,SALERYCODE,3,0)),(AO163+AP163))*(IF($D163=6,AR163,((MIN((VLOOKUP($D163,SALERYCODE,5,0)),AR163)))))))))/IF(AND($D163=2,'ראשי-פרטים כלליים וריכוז הוצאות'!$D$68&lt;&gt;4),1.2,1)</f>
        <v>0</v>
      </c>
      <c r="AU163" s="263"/>
      <c r="AV163" s="264"/>
      <c r="AW163" s="265"/>
      <c r="AX163" s="266"/>
      <c r="AY163" s="267">
        <f t="shared" si="203"/>
        <v>0</v>
      </c>
      <c r="AZ163" s="260">
        <f>+(IF(OR($B163=0,$C163=0,$D163=0,$AU$2&gt;$OE$1),0,IF(OR(AU163=0,AW163=0,AX163=0),0,MIN((VLOOKUP($D163,SALERYCODE,3,0))*(IF($D163=6,AX163,AW163))*((MIN((VLOOKUP($D163,SALERYCODE,5,0)),(IF($D163=6,AW163,AX163))))),MIN((VLOOKUP($D163,SALERYCODE,3,0)),(AU163+AV163))*(IF($D163=6,AX163,((MIN((VLOOKUP($D163,SALERYCODE,5,0)),AX163)))))))))/IF(AND($D163=2,'ראשי-פרטים כלליים וריכוז הוצאות'!$D$68&lt;&gt;4),1.2,1)</f>
        <v>0</v>
      </c>
      <c r="BA163" s="263"/>
      <c r="BB163" s="264"/>
      <c r="BC163" s="265"/>
      <c r="BD163" s="266"/>
      <c r="BE163" s="267">
        <f t="shared" si="204"/>
        <v>0</v>
      </c>
      <c r="BF163" s="260">
        <f>+(IF(OR($B163=0,$C163=0,$D163=0,$BA$2&gt;$OE$1),0,IF(OR(BA163=0,BC163=0,BD163=0),0,MIN((VLOOKUP($D163,SALERYCODE,3,0))*(IF($D163=6,BD163,BC163))*((MIN((VLOOKUP($D163,SALERYCODE,5,0)),(IF($D163=6,BC163,BD163))))),MIN((VLOOKUP($D163,SALERYCODE,3,0)),(BA163+BB163))*(IF($D163=6,BD163,((MIN((VLOOKUP($D163,SALERYCODE,5,0)),BD163)))))))))/IF(AND($D163=2,'ראשי-פרטים כלליים וריכוז הוצאות'!$D$68&lt;&gt;4),1.2,1)</f>
        <v>0</v>
      </c>
      <c r="BG163" s="263"/>
      <c r="BH163" s="264"/>
      <c r="BI163" s="265"/>
      <c r="BJ163" s="266"/>
      <c r="BK163" s="267">
        <f t="shared" si="205"/>
        <v>0</v>
      </c>
      <c r="BL163" s="260">
        <f>+(IF(OR($B163=0,$C163=0,$D163=0,$BG$2&gt;$OE$1),0,IF(OR(BG163=0,BI163=0,BJ163=0),0,MIN((VLOOKUP($D163,SALERYCODE,3,0))*(IF($D163=6,BJ163,BI163))*((MIN((VLOOKUP($D163,SALERYCODE,5,0)),(IF($D163=6,BI163,BJ163))))),MIN((VLOOKUP($D163,SALERYCODE,3,0)),(BG163+BH163))*(IF($D163=6,BJ163,((MIN((VLOOKUP($D163,SALERYCODE,5,0)),BJ163)))))))))/IF(AND($D163=2,'ראשי-פרטים כלליים וריכוז הוצאות'!$D$68&lt;&gt;4),1.2,1)</f>
        <v>0</v>
      </c>
      <c r="BM163" s="263"/>
      <c r="BN163" s="264"/>
      <c r="BO163" s="265"/>
      <c r="BP163" s="266"/>
      <c r="BQ163" s="267">
        <f t="shared" si="206"/>
        <v>0</v>
      </c>
      <c r="BR163" s="260">
        <f>+(IF(OR($B163=0,$C163=0,$D163=0,$BM$2&gt;$OE$1),0,IF(OR(BM163=0,BO163=0,BP163=0),0,MIN((VLOOKUP($D163,SALERYCODE,3,0))*(IF($D163=6,BP163,BO163))*((MIN((VLOOKUP($D163,SALERYCODE,5,0)),(IF($D163=6,BO163,BP163))))),MIN((VLOOKUP($D163,SALERYCODE,3,0)),(BM163+BN163))*(IF($D163=6,BP163,((MIN((VLOOKUP($D163,SALERYCODE,5,0)),BP163)))))))))/IF(AND($D163=2,'ראשי-פרטים כלליים וריכוז הוצאות'!$D$68&lt;&gt;4),1.2,1)</f>
        <v>0</v>
      </c>
      <c r="BS163" s="263"/>
      <c r="BT163" s="264"/>
      <c r="BU163" s="265"/>
      <c r="BV163" s="266"/>
      <c r="BW163" s="267">
        <f t="shared" si="207"/>
        <v>0</v>
      </c>
      <c r="BX163" s="260">
        <f>+(IF(OR($B163=0,$C163=0,$D163=0,$BS$2&gt;$OE$1),0,IF(OR(BS163=0,BU163=0,BV163=0),0,MIN((VLOOKUP($D163,SALERYCODE,3,0))*(IF($D163=6,BV163,BU163))*((MIN((VLOOKUP($D163,SALERYCODE,5,0)),(IF($D163=6,BU163,BV163))))),MIN((VLOOKUP($D163,SALERYCODE,3,0)),(BS163+BT163))*(IF($D163=6,BV163,((MIN((VLOOKUP($D163,SALERYCODE,5,0)),BV163)))))))))/IF(AND($D163=2,'ראשי-פרטים כלליים וריכוז הוצאות'!$D$68&lt;&gt;4),1.2,1)</f>
        <v>0</v>
      </c>
      <c r="BY163" s="263"/>
      <c r="BZ163" s="264"/>
      <c r="CA163" s="265"/>
      <c r="CB163" s="266"/>
      <c r="CC163" s="267">
        <f t="shared" si="208"/>
        <v>0</v>
      </c>
      <c r="CD163" s="260">
        <f>+(IF(OR($B163=0,$C163=0,$D163=0,$BY$2&gt;$OE$1),0,IF(OR(BY163=0,CA163=0,CB163=0),0,MIN((VLOOKUP($D163,SALERYCODE,3,0))*(IF($D163=6,CB163,CA163))*((MIN((VLOOKUP($D163,SALERYCODE,5,0)),(IF($D163=6,CA163,CB163))))),MIN((VLOOKUP($D163,SALERYCODE,3,0)),(BY163+BZ163))*(IF($D163=6,CB163,((MIN((VLOOKUP($D163,SALERYCODE,5,0)),CB163)))))))))/IF(AND($D163=2,'ראשי-פרטים כלליים וריכוז הוצאות'!$D$68&lt;&gt;4),1.2,1)</f>
        <v>0</v>
      </c>
      <c r="CE163" s="263"/>
      <c r="CF163" s="264"/>
      <c r="CG163" s="265"/>
      <c r="CH163" s="266"/>
      <c r="CI163" s="267">
        <f t="shared" si="209"/>
        <v>0</v>
      </c>
      <c r="CJ163" s="260">
        <f>+(IF(OR($B163=0,$C163=0,$D163=0,$CE$2&gt;$OE$1),0,IF(OR(CE163=0,CG163=0,CH163=0),0,MIN((VLOOKUP($D163,SALERYCODE,3,0))*(IF($D163=6,CH163,CG163))*((MIN((VLOOKUP($D163,SALERYCODE,5,0)),(IF($D163=6,CG163,CH163))))),MIN((VLOOKUP($D163,SALERYCODE,3,0)),(CE163+CF163))*(IF($D163=6,CH163,((MIN((VLOOKUP($D163,SALERYCODE,5,0)),CH163)))))))))/IF(AND($D163=2,'ראשי-פרטים כלליים וריכוז הוצאות'!$D$68&lt;&gt;4),1.2,1)</f>
        <v>0</v>
      </c>
      <c r="CK163" s="263"/>
      <c r="CL163" s="264"/>
      <c r="CM163" s="265"/>
      <c r="CN163" s="266"/>
      <c r="CO163" s="267">
        <f t="shared" si="210"/>
        <v>0</v>
      </c>
      <c r="CP163" s="260">
        <f>+(IF(OR($B163=0,$C163=0,$D163=0,$CK$2&gt;$OE$1),0,IF(OR(CK163=0,CM163=0,CN163=0),0,MIN((VLOOKUP($D163,SALERYCODE,3,0))*(IF($D163=6,CN163,CM163))*((MIN((VLOOKUP($D163,SALERYCODE,5,0)),(IF($D163=6,CM163,CN163))))),MIN((VLOOKUP($D163,SALERYCODE,3,0)),(CK163+CL163))*(IF($D163=6,CN163,((MIN((VLOOKUP($D163,SALERYCODE,5,0)),CN163)))))))))/IF(AND($D163=2,'ראשי-פרטים כלליים וריכוז הוצאות'!$D$68&lt;&gt;4),1.2,1)</f>
        <v>0</v>
      </c>
      <c r="CQ163" s="263"/>
      <c r="CR163" s="264"/>
      <c r="CS163" s="265"/>
      <c r="CT163" s="266"/>
      <c r="CU163" s="267">
        <f t="shared" si="211"/>
        <v>0</v>
      </c>
      <c r="CV163" s="260">
        <f>+(IF(OR($B163=0,$C163=0,$D163=0,$CQ$2&gt;$OE$1),0,IF(OR(CQ163=0,CS163=0,CT163=0),0,MIN((VLOOKUP($D163,SALERYCODE,3,0))*(IF($D163=6,CT163,CS163))*((MIN((VLOOKUP($D163,SALERYCODE,5,0)),(IF($D163=6,CS163,CT163))))),MIN((VLOOKUP($D163,SALERYCODE,3,0)),(CQ163+CR163))*(IF($D163=6,CT163,((MIN((VLOOKUP($D163,SALERYCODE,5,0)),CT163)))))))))/IF(AND($D163=2,'ראשי-פרטים כלליים וריכוז הוצאות'!$D$68&lt;&gt;4),1.2,1)</f>
        <v>0</v>
      </c>
      <c r="CW163" s="263"/>
      <c r="CX163" s="264"/>
      <c r="CY163" s="265"/>
      <c r="CZ163" s="266"/>
      <c r="DA163" s="267">
        <f t="shared" si="212"/>
        <v>0</v>
      </c>
      <c r="DB163" s="260">
        <f>+(IF(OR($B163=0,$C163=0,$D163=0,$CW$2&gt;$OE$1),0,IF(OR(CW163=0,CY163=0,CZ163=0),0,MIN((VLOOKUP($D163,SALERYCODE,3,0))*(IF($D163=6,CZ163,CY163))*((MIN((VLOOKUP($D163,SALERYCODE,5,0)),(IF($D163=6,CY163,CZ163))))),MIN((VLOOKUP($D163,SALERYCODE,3,0)),(CW163+CX163))*(IF($D163=6,CZ163,((MIN((VLOOKUP($D163,SALERYCODE,5,0)),CZ163)))))))))/IF(AND($D163=2,'ראשי-פרטים כלליים וריכוז הוצאות'!$D$68&lt;&gt;4),1.2,1)</f>
        <v>0</v>
      </c>
      <c r="DC163" s="263"/>
      <c r="DD163" s="264"/>
      <c r="DE163" s="265"/>
      <c r="DF163" s="266"/>
      <c r="DG163" s="267">
        <f t="shared" si="213"/>
        <v>0</v>
      </c>
      <c r="DH163" s="260">
        <f>+(IF(OR($B163=0,$C163=0,$D163=0,$DC$2&gt;$OE$1),0,IF(OR(DC163=0,DE163=0,DF163=0),0,MIN((VLOOKUP($D163,SALERYCODE,3,0))*(IF($D163=6,DF163,DE163))*((MIN((VLOOKUP($D163,SALERYCODE,5,0)),(IF($D163=6,DE163,DF163))))),MIN((VLOOKUP($D163,SALERYCODE,3,0)),(DC163+DD163))*(IF($D163=6,DF163,((MIN((VLOOKUP($D163,SALERYCODE,5,0)),DF163)))))))))/IF(AND($D163=2,'ראשי-פרטים כלליים וריכוז הוצאות'!$D$68&lt;&gt;4),1.2,1)</f>
        <v>0</v>
      </c>
      <c r="DI163" s="263"/>
      <c r="DJ163" s="264"/>
      <c r="DK163" s="265"/>
      <c r="DL163" s="266"/>
      <c r="DM163" s="267">
        <f t="shared" si="214"/>
        <v>0</v>
      </c>
      <c r="DN163" s="260">
        <f>+(IF(OR($B163=0,$C163=0,$D163=0,$DC$2&gt;$OE$1),0,IF(OR(DI163=0,DK163=0,DL163=0),0,MIN((VLOOKUP($D163,SALERYCODE,3,0))*(IF($D163=6,DL163,DK163))*((MIN((VLOOKUP($D163,SALERYCODE,5,0)),(IF($D163=6,DK163,DL163))))),MIN((VLOOKUP($D163,SALERYCODE,3,0)),(DI163+DJ163))*(IF($D163=6,DL163,((MIN((VLOOKUP($D163,SALERYCODE,5,0)),DL163)))))))))/IF(AND($D163=2,'ראשי-פרטים כלליים וריכוז הוצאות'!$D$68&lt;&gt;4),1.2,1)</f>
        <v>0</v>
      </c>
      <c r="DO163" s="263"/>
      <c r="DP163" s="264"/>
      <c r="DQ163" s="265"/>
      <c r="DR163" s="266"/>
      <c r="DS163" s="267">
        <f t="shared" si="215"/>
        <v>0</v>
      </c>
      <c r="DT163" s="260">
        <f>+(IF(OR($B163=0,$C163=0,$D163=0,$DC$2&gt;$OE$1),0,IF(OR(DO163=0,DQ163=0,DR163=0),0,MIN((VLOOKUP($D163,SALERYCODE,3,0))*(IF($D163=6,DR163,DQ163))*((MIN((VLOOKUP($D163,SALERYCODE,5,0)),(IF($D163=6,DQ163,DR163))))),MIN((VLOOKUP($D163,SALERYCODE,3,0)),(DO163+DP163))*(IF($D163=6,DR163,((MIN((VLOOKUP($D163,SALERYCODE,5,0)),DR163)))))))))/IF(AND($D163=2,'ראשי-פרטים כלליים וריכוז הוצאות'!$D$68&lt;&gt;4),1.2,1)</f>
        <v>0</v>
      </c>
      <c r="DU163" s="263"/>
      <c r="DV163" s="264"/>
      <c r="DW163" s="265"/>
      <c r="DX163" s="266"/>
      <c r="DY163" s="267">
        <f t="shared" si="216"/>
        <v>0</v>
      </c>
      <c r="DZ163" s="260">
        <f>+(IF(OR($B163=0,$C163=0,$D163=0,$DC$2&gt;$OE$1),0,IF(OR(DU163=0,DW163=0,DX163=0),0,MIN((VLOOKUP($D163,SALERYCODE,3,0))*(IF($D163=6,DX163,DW163))*((MIN((VLOOKUP($D163,SALERYCODE,5,0)),(IF($D163=6,DW163,DX163))))),MIN((VLOOKUP($D163,SALERYCODE,3,0)),(DU163+DV163))*(IF($D163=6,DX163,((MIN((VLOOKUP($D163,SALERYCODE,5,0)),DX163)))))))))/IF(AND($D163=2,'ראשי-פרטים כלליים וריכוז הוצאות'!$D$68&lt;&gt;4),1.2,1)</f>
        <v>0</v>
      </c>
      <c r="EA163" s="263"/>
      <c r="EB163" s="264"/>
      <c r="EC163" s="265"/>
      <c r="ED163" s="266"/>
      <c r="EE163" s="267">
        <f t="shared" si="217"/>
        <v>0</v>
      </c>
      <c r="EF163" s="260">
        <f>+(IF(OR($B163=0,$C163=0,$D163=0,$DC$2&gt;$OE$1),0,IF(OR(EA163=0,EC163=0,ED163=0),0,MIN((VLOOKUP($D163,SALERYCODE,3,0))*(IF($D163=6,ED163,EC163))*((MIN((VLOOKUP($D163,SALERYCODE,5,0)),(IF($D163=6,EC163,ED163))))),MIN((VLOOKUP($D163,SALERYCODE,3,0)),(EA163+EB163))*(IF($D163=6,ED163,((MIN((VLOOKUP($D163,SALERYCODE,5,0)),ED163)))))))))/IF(AND($D163=2,'ראשי-פרטים כלליים וריכוז הוצאות'!$D$68&lt;&gt;4),1.2,1)</f>
        <v>0</v>
      </c>
      <c r="EG163" s="263"/>
      <c r="EH163" s="264"/>
      <c r="EI163" s="265"/>
      <c r="EJ163" s="266"/>
      <c r="EK163" s="267">
        <f t="shared" si="218"/>
        <v>0</v>
      </c>
      <c r="EL163" s="260">
        <f>+(IF(OR($B163=0,$C163=0,$D163=0,$DC$2&gt;$OE$1),0,IF(OR(EG163=0,EI163=0,EJ163=0),0,MIN((VLOOKUP($D163,SALERYCODE,3,0))*(IF($D163=6,EJ163,EI163))*((MIN((VLOOKUP($D163,SALERYCODE,5,0)),(IF($D163=6,EI163,EJ163))))),MIN((VLOOKUP($D163,SALERYCODE,3,0)),(EG163+EH163))*(IF($D163=6,EJ163,((MIN((VLOOKUP($D163,SALERYCODE,5,0)),EJ163)))))))))/IF(AND($D163=2,'ראשי-פרטים כלליים וריכוז הוצאות'!$D$68&lt;&gt;4),1.2,1)</f>
        <v>0</v>
      </c>
      <c r="EM163" s="263"/>
      <c r="EN163" s="264"/>
      <c r="EO163" s="265"/>
      <c r="EP163" s="266"/>
      <c r="EQ163" s="267">
        <f t="shared" si="219"/>
        <v>0</v>
      </c>
      <c r="ER163" s="260">
        <f>+(IF(OR($B163=0,$C163=0,$D163=0,$DC$2&gt;$OE$1),0,IF(OR(EM163=0,EO163=0,EP163=0),0,MIN((VLOOKUP($D163,SALERYCODE,3,0))*(IF($D163=6,EP163,EO163))*((MIN((VLOOKUP($D163,SALERYCODE,5,0)),(IF($D163=6,EO163,EP163))))),MIN((VLOOKUP($D163,SALERYCODE,3,0)),(EM163+EN163))*(IF($D163=6,EP163,((MIN((VLOOKUP($D163,SALERYCODE,5,0)),EP163)))))))))/IF(AND($D163=2,'ראשי-פרטים כלליים וריכוז הוצאות'!$D$68&lt;&gt;4),1.2,1)</f>
        <v>0</v>
      </c>
      <c r="ES163" s="263"/>
      <c r="ET163" s="264"/>
      <c r="EU163" s="265"/>
      <c r="EV163" s="266"/>
      <c r="EW163" s="267">
        <f t="shared" si="220"/>
        <v>0</v>
      </c>
      <c r="EX163" s="260">
        <f>+(IF(OR($B163=0,$C163=0,$D163=0,$DC$2&gt;$OE$1),0,IF(OR(ES163=0,EU163=0,EV163=0),0,MIN((VLOOKUP($D163,SALERYCODE,3,0))*(IF($D163=6,EV163,EU163))*((MIN((VLOOKUP($D163,SALERYCODE,5,0)),(IF($D163=6,EU163,EV163))))),MIN((VLOOKUP($D163,SALERYCODE,3,0)),(ES163+ET163))*(IF($D163=6,EV163,((MIN((VLOOKUP($D163,SALERYCODE,5,0)),EV163)))))))))/IF(AND($D163=2,'ראשי-פרטים כלליים וריכוז הוצאות'!$D$68&lt;&gt;4),1.2,1)</f>
        <v>0</v>
      </c>
      <c r="EY163" s="263"/>
      <c r="EZ163" s="264"/>
      <c r="FA163" s="265"/>
      <c r="FB163" s="266"/>
      <c r="FC163" s="267">
        <f t="shared" si="221"/>
        <v>0</v>
      </c>
      <c r="FD163" s="260">
        <f>+(IF(OR($B163=0,$C163=0,$D163=0,$DC$2&gt;$OE$1),0,IF(OR(EY163=0,FA163=0,FB163=0),0,MIN((VLOOKUP($D163,SALERYCODE,3,0))*(IF($D163=6,FB163,FA163))*((MIN((VLOOKUP($D163,SALERYCODE,5,0)),(IF($D163=6,FA163,FB163))))),MIN((VLOOKUP($D163,SALERYCODE,3,0)),(EY163+EZ163))*(IF($D163=6,FB163,((MIN((VLOOKUP($D163,SALERYCODE,5,0)),FB163)))))))))/IF(AND($D163=2,'ראשי-פרטים כלליים וריכוז הוצאות'!$D$68&lt;&gt;4),1.2,1)</f>
        <v>0</v>
      </c>
      <c r="FE163" s="263"/>
      <c r="FF163" s="264"/>
      <c r="FG163" s="265"/>
      <c r="FH163" s="266"/>
      <c r="FI163" s="267">
        <f t="shared" si="222"/>
        <v>0</v>
      </c>
      <c r="FJ163" s="260">
        <f>+(IF(OR($B163=0,$C163=0,$D163=0,$DC$2&gt;$OE$1),0,IF(OR(FE163=0,FG163=0,FH163=0),0,MIN((VLOOKUP($D163,SALERYCODE,3,0))*(IF($D163=6,FH163,FG163))*((MIN((VLOOKUP($D163,SALERYCODE,5,0)),(IF($D163=6,FG163,FH163))))),MIN((VLOOKUP($D163,SALERYCODE,3,0)),(FE163+FF163))*(IF($D163=6,FH163,((MIN((VLOOKUP($D163,SALERYCODE,5,0)),FH163)))))))))/IF(AND($D163=2,'ראשי-פרטים כלליים וריכוז הוצאות'!$D$68&lt;&gt;4),1.2,1)</f>
        <v>0</v>
      </c>
      <c r="FK163" s="263"/>
      <c r="FL163" s="264"/>
      <c r="FM163" s="265"/>
      <c r="FN163" s="266"/>
      <c r="FO163" s="267">
        <f t="shared" si="223"/>
        <v>0</v>
      </c>
      <c r="FP163" s="260">
        <f>+(IF(OR($B163=0,$C163=0,$D163=0,$DC$2&gt;$OE$1),0,IF(OR(FK163=0,FM163=0,FN163=0),0,MIN((VLOOKUP($D163,SALERYCODE,3,0))*(IF($D163=6,FN163,FM163))*((MIN((VLOOKUP($D163,SALERYCODE,5,0)),(IF($D163=6,FM163,FN163))))),MIN((VLOOKUP($D163,SALERYCODE,3,0)),(FK163+FL163))*(IF($D163=6,FN163,((MIN((VLOOKUP($D163,SALERYCODE,5,0)),FN163)))))))))/IF(AND($D163=2,'ראשי-פרטים כלליים וריכוז הוצאות'!$D$68&lt;&gt;4),1.2,1)</f>
        <v>0</v>
      </c>
      <c r="FQ163" s="263"/>
      <c r="FR163" s="264"/>
      <c r="FS163" s="265"/>
      <c r="FT163" s="266"/>
      <c r="FU163" s="267">
        <f t="shared" si="224"/>
        <v>0</v>
      </c>
      <c r="FV163" s="260">
        <f>+(IF(OR($B163=0,$C163=0,$D163=0,$DC$2&gt;$OE$1),0,IF(OR(FQ163=0,FS163=0,FT163=0),0,MIN((VLOOKUP($D163,SALERYCODE,3,0))*(IF($D163=6,FT163,FS163))*((MIN((VLOOKUP($D163,SALERYCODE,5,0)),(IF($D163=6,FS163,FT163))))),MIN((VLOOKUP($D163,SALERYCODE,3,0)),(FQ163+FR163))*(IF($D163=6,FT163,((MIN((VLOOKUP($D163,SALERYCODE,5,0)),FT163)))))))))/IF(AND($D163=2,'ראשי-פרטים כלליים וריכוז הוצאות'!$D$68&lt;&gt;4),1.2,1)</f>
        <v>0</v>
      </c>
      <c r="FW163" s="263"/>
      <c r="FX163" s="264"/>
      <c r="FY163" s="265"/>
      <c r="FZ163" s="266"/>
      <c r="GA163" s="267">
        <f t="shared" si="225"/>
        <v>0</v>
      </c>
      <c r="GB163" s="260">
        <f>+(IF(OR($B163=0,$C163=0,$D163=0,$DC$2&gt;$OE$1),0,IF(OR(FW163=0,FY163=0,FZ163=0),0,MIN((VLOOKUP($D163,SALERYCODE,3,0))*(IF($D163=6,FZ163,FY163))*((MIN((VLOOKUP($D163,SALERYCODE,5,0)),(IF($D163=6,FY163,FZ163))))),MIN((VLOOKUP($D163,SALERYCODE,3,0)),(FW163+FX163))*(IF($D163=6,FZ163,((MIN((VLOOKUP($D163,SALERYCODE,5,0)),FZ163)))))))))/IF(AND($D163=2,'ראשי-פרטים כלליים וריכוז הוצאות'!$D$68&lt;&gt;4),1.2,1)</f>
        <v>0</v>
      </c>
      <c r="GC163" s="263"/>
      <c r="GD163" s="264"/>
      <c r="GE163" s="265"/>
      <c r="GF163" s="266"/>
      <c r="GG163" s="267">
        <f t="shared" si="226"/>
        <v>0</v>
      </c>
      <c r="GH163" s="260">
        <f>+(IF(OR($B163=0,$C163=0,$D163=0,$DC$2&gt;$OE$1),0,IF(OR(GC163=0,GE163=0,GF163=0),0,MIN((VLOOKUP($D163,SALERYCODE,3,0))*(IF($D163=6,GF163,GE163))*((MIN((VLOOKUP($D163,SALERYCODE,5,0)),(IF($D163=6,GE163,GF163))))),MIN((VLOOKUP($D163,SALERYCODE,3,0)),(GC163+GD163))*(IF($D163=6,GF163,((MIN((VLOOKUP($D163,SALERYCODE,5,0)),GF163)))))))))/IF(AND($D163=2,'ראשי-פרטים כלליים וריכוז הוצאות'!$D$68&lt;&gt;4),1.2,1)</f>
        <v>0</v>
      </c>
      <c r="GI163" s="263"/>
      <c r="GJ163" s="264"/>
      <c r="GK163" s="265"/>
      <c r="GL163" s="266"/>
      <c r="GM163" s="267">
        <f t="shared" si="227"/>
        <v>0</v>
      </c>
      <c r="GN163" s="260">
        <f>+(IF(OR($B163=0,$C163=0,$D163=0,$DC$2&gt;$OE$1),0,IF(OR(GI163=0,GK163=0,GL163=0),0,MIN((VLOOKUP($D163,SALERYCODE,3,0))*(IF($D163=6,GL163,GK163))*((MIN((VLOOKUP($D163,SALERYCODE,5,0)),(IF($D163=6,GK163,GL163))))),MIN((VLOOKUP($D163,SALERYCODE,3,0)),(GI163+GJ163))*(IF($D163=6,GL163,((MIN((VLOOKUP($D163,SALERYCODE,5,0)),GL163)))))))))/IF(AND($D163=2,'ראשי-פרטים כלליים וריכוז הוצאות'!$D$68&lt;&gt;4),1.2,1)</f>
        <v>0</v>
      </c>
      <c r="GO163" s="263"/>
      <c r="GP163" s="264"/>
      <c r="GQ163" s="265"/>
      <c r="GR163" s="266"/>
      <c r="GS163" s="267">
        <f t="shared" si="228"/>
        <v>0</v>
      </c>
      <c r="GT163" s="260">
        <f>+(IF(OR($B163=0,$C163=0,$D163=0,$DC$2&gt;$OE$1),0,IF(OR(GO163=0,GQ163=0,GR163=0),0,MIN((VLOOKUP($D163,SALERYCODE,3,0))*(IF($D163=6,GR163,GQ163))*((MIN((VLOOKUP($D163,SALERYCODE,5,0)),(IF($D163=6,GQ163,GR163))))),MIN((VLOOKUP($D163,SALERYCODE,3,0)),(GO163+GP163))*(IF($D163=6,GR163,((MIN((VLOOKUP($D163,SALERYCODE,5,0)),GR163)))))))))/IF(AND($D163=2,'ראשי-פרטים כלליים וריכוז הוצאות'!$D$68&lt;&gt;4),1.2,1)</f>
        <v>0</v>
      </c>
      <c r="GU163" s="263"/>
      <c r="GV163" s="264"/>
      <c r="GW163" s="265"/>
      <c r="GX163" s="266"/>
      <c r="GY163" s="267">
        <f t="shared" si="229"/>
        <v>0</v>
      </c>
      <c r="GZ163" s="260">
        <f>+(IF(OR($B163=0,$C163=0,$D163=0,$DC$2&gt;$OE$1),0,IF(OR(GU163=0,GW163=0,GX163=0),0,MIN((VLOOKUP($D163,SALERYCODE,3,0))*(IF($D163=6,GX163,GW163))*((MIN((VLOOKUP($D163,SALERYCODE,5,0)),(IF($D163=6,GW163,GX163))))),MIN((VLOOKUP($D163,SALERYCODE,3,0)),(GU163+GV163))*(IF($D163=6,GX163,((MIN((VLOOKUP($D163,SALERYCODE,5,0)),GX163)))))))))/IF(AND($D163=2,'ראשי-פרטים כלליים וריכוז הוצאות'!$D$68&lt;&gt;4),1.2,1)</f>
        <v>0</v>
      </c>
      <c r="HA163" s="263"/>
      <c r="HB163" s="264"/>
      <c r="HC163" s="265"/>
      <c r="HD163" s="266"/>
      <c r="HE163" s="267">
        <f t="shared" si="230"/>
        <v>0</v>
      </c>
      <c r="HF163" s="260">
        <f>+(IF(OR($B163=0,$C163=0,$D163=0,$DC$2&gt;$OE$1),0,IF(OR(HA163=0,HC163=0,HD163=0),0,MIN((VLOOKUP($D163,SALERYCODE,3,0))*(IF($D163=6,HD163,HC163))*((MIN((VLOOKUP($D163,SALERYCODE,5,0)),(IF($D163=6,HC163,HD163))))),MIN((VLOOKUP($D163,SALERYCODE,3,0)),(HA163+HB163))*(IF($D163=6,HD163,((MIN((VLOOKUP($D163,SALERYCODE,5,0)),HD163)))))))))/IF(AND($D163=2,'ראשי-פרטים כלליים וריכוז הוצאות'!$D$68&lt;&gt;4),1.2,1)</f>
        <v>0</v>
      </c>
      <c r="HG163" s="263"/>
      <c r="HH163" s="264"/>
      <c r="HI163" s="265"/>
      <c r="HJ163" s="266"/>
      <c r="HK163" s="267">
        <f t="shared" si="231"/>
        <v>0</v>
      </c>
      <c r="HL163" s="260">
        <f>+(IF(OR($B163=0,$C163=0,$D163=0,$DC$2&gt;$OE$1),0,IF(OR(HG163=0,HI163=0,HJ163=0),0,MIN((VLOOKUP($D163,SALERYCODE,3,0))*(IF($D163=6,HJ163,HI163))*((MIN((VLOOKUP($D163,SALERYCODE,5,0)),(IF($D163=6,HI163,HJ163))))),MIN((VLOOKUP($D163,SALERYCODE,3,0)),(HG163+HH163))*(IF($D163=6,HJ163,((MIN((VLOOKUP($D163,SALERYCODE,5,0)),HJ163)))))))))/IF(AND($D163=2,'ראשי-פרטים כלליים וריכוז הוצאות'!$D$68&lt;&gt;4),1.2,1)</f>
        <v>0</v>
      </c>
      <c r="HM163" s="263"/>
      <c r="HN163" s="264"/>
      <c r="HO163" s="265"/>
      <c r="HP163" s="266"/>
      <c r="HQ163" s="267">
        <f t="shared" si="232"/>
        <v>0</v>
      </c>
      <c r="HR163" s="260">
        <f>+(IF(OR($B163=0,$C163=0,$D163=0,$DC$2&gt;$OE$1),0,IF(OR(HM163=0,HO163=0,HP163=0),0,MIN((VLOOKUP($D163,SALERYCODE,3,0))*(IF($D163=6,HP163,HO163))*((MIN((VLOOKUP($D163,SALERYCODE,5,0)),(IF($D163=6,HO163,HP163))))),MIN((VLOOKUP($D163,SALERYCODE,3,0)),(HM163+HN163))*(IF($D163=6,HP163,((MIN((VLOOKUP($D163,SALERYCODE,5,0)),HP163)))))))))/IF(AND($D163=2,'ראשי-פרטים כלליים וריכוז הוצאות'!$D$68&lt;&gt;4),1.2,1)</f>
        <v>0</v>
      </c>
      <c r="HS163" s="263"/>
      <c r="HT163" s="264"/>
      <c r="HU163" s="265"/>
      <c r="HV163" s="266"/>
      <c r="HW163" s="267">
        <f t="shared" si="233"/>
        <v>0</v>
      </c>
      <c r="HX163" s="260">
        <f>+(IF(OR($B163=0,$C163=0,$D163=0,$DC$2&gt;$OE$1),0,IF(OR(HS163=0,HU163=0,HV163=0),0,MIN((VLOOKUP($D163,SALERYCODE,3,0))*(IF($D163=6,HV163,HU163))*((MIN((VLOOKUP($D163,SALERYCODE,5,0)),(IF($D163=6,HU163,HV163))))),MIN((VLOOKUP($D163,SALERYCODE,3,0)),(HS163+HT163))*(IF($D163=6,HV163,((MIN((VLOOKUP($D163,SALERYCODE,5,0)),HV163)))))))))/IF(AND($D163=2,'ראשי-פרטים כלליים וריכוז הוצאות'!$D$68&lt;&gt;4),1.2,1)</f>
        <v>0</v>
      </c>
      <c r="HY163" s="263"/>
      <c r="HZ163" s="264"/>
      <c r="IA163" s="265"/>
      <c r="IB163" s="266"/>
      <c r="IC163" s="267">
        <f t="shared" si="234"/>
        <v>0</v>
      </c>
      <c r="ID163" s="260">
        <f>+(IF(OR($B163=0,$C163=0,$D163=0,$DC$2&gt;$OE$1),0,IF(OR(HY163=0,IA163=0,IB163=0),0,MIN((VLOOKUP($D163,SALERYCODE,3,0))*(IF($D163=6,IB163,IA163))*((MIN((VLOOKUP($D163,SALERYCODE,5,0)),(IF($D163=6,IA163,IB163))))),MIN((VLOOKUP($D163,SALERYCODE,3,0)),(HY163+HZ163))*(IF($D163=6,IB163,((MIN((VLOOKUP($D163,SALERYCODE,5,0)),IB163)))))))))/IF(AND($D163=2,'ראשי-פרטים כלליים וריכוז הוצאות'!$D$68&lt;&gt;4),1.2,1)</f>
        <v>0</v>
      </c>
      <c r="IE163" s="263"/>
      <c r="IF163" s="264"/>
      <c r="IG163" s="265"/>
      <c r="IH163" s="266"/>
      <c r="II163" s="267">
        <f t="shared" si="235"/>
        <v>0</v>
      </c>
      <c r="IJ163" s="260">
        <f>+(IF(OR($B163=0,$C163=0,$D163=0,$DC$2&gt;$OE$1),0,IF(OR(IE163=0,IG163=0,IH163=0),0,MIN((VLOOKUP($D163,SALERYCODE,3,0))*(IF($D163=6,IH163,IG163))*((MIN((VLOOKUP($D163,SALERYCODE,5,0)),(IF($D163=6,IG163,IH163))))),MIN((VLOOKUP($D163,SALERYCODE,3,0)),(IE163+IF163))*(IF($D163=6,IH163,((MIN((VLOOKUP($D163,SALERYCODE,5,0)),IH163)))))))))/IF(AND($D163=2,'ראשי-פרטים כלליים וריכוז הוצאות'!$D$68&lt;&gt;4),1.2,1)</f>
        <v>0</v>
      </c>
      <c r="IK163" s="263"/>
      <c r="IL163" s="264"/>
      <c r="IM163" s="265"/>
      <c r="IN163" s="266"/>
      <c r="IO163" s="267">
        <f t="shared" si="236"/>
        <v>0</v>
      </c>
      <c r="IP163" s="260">
        <f>+(IF(OR($B163=0,$C163=0,$D163=0,$DC$2&gt;$OE$1),0,IF(OR(IK163=0,IM163=0,IN163=0),0,MIN((VLOOKUP($D163,SALERYCODE,3,0))*(IF($D163=6,IN163,IM163))*((MIN((VLOOKUP($D163,SALERYCODE,5,0)),(IF($D163=6,IM163,IN163))))),MIN((VLOOKUP($D163,SALERYCODE,3,0)),(IK163+IL163))*(IF($D163=6,IN163,((MIN((VLOOKUP($D163,SALERYCODE,5,0)),IN163)))))))))/IF(AND($D163=2,'ראשי-פרטים כלליים וריכוז הוצאות'!$D$68&lt;&gt;4),1.2,1)</f>
        <v>0</v>
      </c>
      <c r="IQ163" s="263"/>
      <c r="IR163" s="264"/>
      <c r="IS163" s="265"/>
      <c r="IT163" s="266"/>
      <c r="IU163" s="267">
        <f t="shared" si="237"/>
        <v>0</v>
      </c>
      <c r="IV163" s="260">
        <f>+(IF(OR($B163=0,$C163=0,$D163=0,$DC$2&gt;$OE$1),0,IF(OR(IQ163=0,IS163=0,IT163=0),0,MIN((VLOOKUP($D163,SALERYCODE,3,0))*(IF($D163=6,IT163,IS163))*((MIN((VLOOKUP($D163,SALERYCODE,5,0)),(IF($D163=6,IS163,IT163))))),MIN((VLOOKUP($D163,SALERYCODE,3,0)),(IQ163+IR163))*(IF($D163=6,IT163,((MIN((VLOOKUP($D163,SALERYCODE,5,0)),IT163)))))))))/IF(AND($D163=2,'ראשי-פרטים כלליים וריכוז הוצאות'!$D$68&lt;&gt;4),1.2,1)</f>
        <v>0</v>
      </c>
      <c r="IW163" s="263"/>
      <c r="IX163" s="264"/>
      <c r="IY163" s="265"/>
      <c r="IZ163" s="266"/>
      <c r="JA163" s="267">
        <f t="shared" si="238"/>
        <v>0</v>
      </c>
      <c r="JB163" s="260">
        <f>+(IF(OR($B163=0,$C163=0,$D163=0,$DC$2&gt;$OE$1),0,IF(OR(IW163=0,IY163=0,IZ163=0),0,MIN((VLOOKUP($D163,SALERYCODE,3,0))*(IF($D163=6,IZ163,IY163))*((MIN((VLOOKUP($D163,SALERYCODE,5,0)),(IF($D163=6,IY163,IZ163))))),MIN((VLOOKUP($D163,SALERYCODE,3,0)),(IW163+IX163))*(IF($D163=6,IZ163,((MIN((VLOOKUP($D163,SALERYCODE,5,0)),IZ163)))))))))/IF(AND($D163=2,'ראשי-פרטים כלליים וריכוז הוצאות'!$D$68&lt;&gt;4),1.2,1)</f>
        <v>0</v>
      </c>
      <c r="JC163" s="263"/>
      <c r="JD163" s="264"/>
      <c r="JE163" s="265"/>
      <c r="JF163" s="266"/>
      <c r="JG163" s="267">
        <f t="shared" si="239"/>
        <v>0</v>
      </c>
      <c r="JH163" s="260">
        <f>+(IF(OR($B163=0,$C163=0,$D163=0,$DC$2&gt;$OE$1),0,IF(OR(JC163=0,JE163=0,JF163=0),0,MIN((VLOOKUP($D163,SALERYCODE,3,0))*(IF($D163=6,JF163,JE163))*((MIN((VLOOKUP($D163,SALERYCODE,5,0)),(IF($D163=6,JE163,JF163))))),MIN((VLOOKUP($D163,SALERYCODE,3,0)),(JC163+JD163))*(IF($D163=6,JF163,((MIN((VLOOKUP($D163,SALERYCODE,5,0)),JF163)))))))))/IF(AND($D163=2,'ראשי-פרטים כלליים וריכוז הוצאות'!$D$68&lt;&gt;4),1.2,1)</f>
        <v>0</v>
      </c>
      <c r="JI163" s="263"/>
      <c r="JJ163" s="264"/>
      <c r="JK163" s="265"/>
      <c r="JL163" s="266"/>
      <c r="JM163" s="267">
        <f t="shared" si="240"/>
        <v>0</v>
      </c>
      <c r="JN163" s="260">
        <f>+(IF(OR($B163=0,$C163=0,$D163=0,$DC$2&gt;$OE$1),0,IF(OR(JI163=0,JK163=0,JL163=0),0,MIN((VLOOKUP($D163,SALERYCODE,3,0))*(IF($D163=6,JL163,JK163))*((MIN((VLOOKUP($D163,SALERYCODE,5,0)),(IF($D163=6,JK163,JL163))))),MIN((VLOOKUP($D163,SALERYCODE,3,0)),(JI163+JJ163))*(IF($D163=6,JL163,((MIN((VLOOKUP($D163,SALERYCODE,5,0)),JL163)))))))))/IF(AND($D163=2,'ראשי-פרטים כלליים וריכוז הוצאות'!$D$68&lt;&gt;4),1.2,1)</f>
        <v>0</v>
      </c>
      <c r="JO163" s="263"/>
      <c r="JP163" s="264"/>
      <c r="JQ163" s="265"/>
      <c r="JR163" s="266"/>
      <c r="JS163" s="267">
        <f t="shared" si="241"/>
        <v>0</v>
      </c>
      <c r="JT163" s="260">
        <f>+(IF(OR($B163=0,$C163=0,$D163=0,$DC$2&gt;$OE$1),0,IF(OR(JO163=0,JQ163=0,JR163=0),0,MIN((VLOOKUP($D163,SALERYCODE,3,0))*(IF($D163=6,JR163,JQ163))*((MIN((VLOOKUP($D163,SALERYCODE,5,0)),(IF($D163=6,JQ163,JR163))))),MIN((VLOOKUP($D163,SALERYCODE,3,0)),(JO163+JP163))*(IF($D163=6,JR163,((MIN((VLOOKUP($D163,SALERYCODE,5,0)),JR163)))))))))/IF(AND($D163=2,'ראשי-פרטים כלליים וריכוז הוצאות'!$D$68&lt;&gt;4),1.2,1)</f>
        <v>0</v>
      </c>
      <c r="JU163" s="263"/>
      <c r="JV163" s="264"/>
      <c r="JW163" s="265"/>
      <c r="JX163" s="266"/>
      <c r="JY163" s="267">
        <f t="shared" si="242"/>
        <v>0</v>
      </c>
      <c r="JZ163" s="260">
        <f>+(IF(OR($B163=0,$C163=0,$D163=0,$DC$2&gt;$OE$1),0,IF(OR(JU163=0,JW163=0,JX163=0),0,MIN((VLOOKUP($D163,SALERYCODE,3,0))*(IF($D163=6,JX163,JW163))*((MIN((VLOOKUP($D163,SALERYCODE,5,0)),(IF($D163=6,JW163,JX163))))),MIN((VLOOKUP($D163,SALERYCODE,3,0)),(JU163+JV163))*(IF($D163=6,JX163,((MIN((VLOOKUP($D163,SALERYCODE,5,0)),JX163)))))))))/IF(AND($D163=2,'ראשי-פרטים כלליים וריכוז הוצאות'!$D$68&lt;&gt;4),1.2,1)</f>
        <v>0</v>
      </c>
      <c r="KA163" s="263"/>
      <c r="KB163" s="264"/>
      <c r="KC163" s="265"/>
      <c r="KD163" s="266"/>
      <c r="KE163" s="267">
        <f t="shared" si="243"/>
        <v>0</v>
      </c>
      <c r="KF163" s="260">
        <f>+(IF(OR($B163=0,$C163=0,$D163=0,$DC$2&gt;$OE$1),0,IF(OR(KA163=0,KC163=0,KD163=0),0,MIN((VLOOKUP($D163,SALERYCODE,3,0))*(IF($D163=6,KD163,KC163))*((MIN((VLOOKUP($D163,SALERYCODE,5,0)),(IF($D163=6,KC163,KD163))))),MIN((VLOOKUP($D163,SALERYCODE,3,0)),(KA163+KB163))*(IF($D163=6,KD163,((MIN((VLOOKUP($D163,SALERYCODE,5,0)),KD163)))))))))/IF(AND($D163=2,'ראשי-פרטים כלליים וריכוז הוצאות'!$D$68&lt;&gt;4),1.2,1)</f>
        <v>0</v>
      </c>
      <c r="KG163" s="263"/>
      <c r="KH163" s="264"/>
      <c r="KI163" s="265"/>
      <c r="KJ163" s="266"/>
      <c r="KK163" s="267">
        <f t="shared" si="244"/>
        <v>0</v>
      </c>
      <c r="KL163" s="260">
        <f>+(IF(OR($B163=0,$C163=0,$D163=0,$DC$2&gt;$OE$1),0,IF(OR(KG163=0,KI163=0,KJ163=0),0,MIN((VLOOKUP($D163,SALERYCODE,3,0))*(IF($D163=6,KJ163,KI163))*((MIN((VLOOKUP($D163,SALERYCODE,5,0)),(IF($D163=6,KI163,KJ163))))),MIN((VLOOKUP($D163,SALERYCODE,3,0)),(KG163+KH163))*(IF($D163=6,KJ163,((MIN((VLOOKUP($D163,SALERYCODE,5,0)),KJ163)))))))))/IF(AND($D163=2,'ראשי-פרטים כלליים וריכוז הוצאות'!$D$68&lt;&gt;4),1.2,1)</f>
        <v>0</v>
      </c>
      <c r="KM163" s="263"/>
      <c r="KN163" s="264"/>
      <c r="KO163" s="265"/>
      <c r="KP163" s="266"/>
      <c r="KQ163" s="267">
        <f t="shared" si="245"/>
        <v>0</v>
      </c>
      <c r="KR163" s="260">
        <f>+(IF(OR($B163=0,$C163=0,$D163=0,$DC$2&gt;$OE$1),0,IF(OR(KM163=0,KO163=0,KP163=0),0,MIN((VLOOKUP($D163,SALERYCODE,3,0))*(IF($D163=6,KP163,KO163))*((MIN((VLOOKUP($D163,SALERYCODE,5,0)),(IF($D163=6,KO163,KP163))))),MIN((VLOOKUP($D163,SALERYCODE,3,0)),(KM163+KN163))*(IF($D163=6,KP163,((MIN((VLOOKUP($D163,SALERYCODE,5,0)),KP163)))))))))/IF(AND($D163=2,'ראשי-פרטים כלליים וריכוז הוצאות'!$D$68&lt;&gt;4),1.2,1)</f>
        <v>0</v>
      </c>
      <c r="KS163" s="263"/>
      <c r="KT163" s="264"/>
      <c r="KU163" s="265"/>
      <c r="KV163" s="266"/>
      <c r="KW163" s="267">
        <f t="shared" si="246"/>
        <v>0</v>
      </c>
      <c r="KX163" s="260">
        <f>+(IF(OR($B163=0,$C163=0,$D163=0,$DC$2&gt;$OE$1),0,IF(OR(KS163=0,KU163=0,KV163=0),0,MIN((VLOOKUP($D163,SALERYCODE,3,0))*(IF($D163=6,KV163,KU163))*((MIN((VLOOKUP($D163,SALERYCODE,5,0)),(IF($D163=6,KU163,KV163))))),MIN((VLOOKUP($D163,SALERYCODE,3,0)),(KS163+KT163))*(IF($D163=6,KV163,((MIN((VLOOKUP($D163,SALERYCODE,5,0)),KV163)))))))))/IF(AND($D163=2,'ראשי-פרטים כלליים וריכוז הוצאות'!$D$68&lt;&gt;4),1.2,1)</f>
        <v>0</v>
      </c>
      <c r="KY163" s="263"/>
      <c r="KZ163" s="264"/>
      <c r="LA163" s="265"/>
      <c r="LB163" s="266"/>
      <c r="LC163" s="267">
        <f t="shared" si="247"/>
        <v>0</v>
      </c>
      <c r="LD163" s="260">
        <f>+(IF(OR($B163=0,$C163=0,$D163=0,$DC$2&gt;$OE$1),0,IF(OR(KY163=0,LA163=0,LB163=0),0,MIN((VLOOKUP($D163,SALERYCODE,3,0))*(IF($D163=6,LB163,LA163))*((MIN((VLOOKUP($D163,SALERYCODE,5,0)),(IF($D163=6,LA163,LB163))))),MIN((VLOOKUP($D163,SALERYCODE,3,0)),(KY163+KZ163))*(IF($D163=6,LB163,((MIN((VLOOKUP($D163,SALERYCODE,5,0)),LB163)))))))))/IF(AND($D163=2,'ראשי-פרטים כלליים וריכוז הוצאות'!$D$68&lt;&gt;4),1.2,1)</f>
        <v>0</v>
      </c>
      <c r="LE163" s="263"/>
      <c r="LF163" s="264"/>
      <c r="LG163" s="265"/>
      <c r="LH163" s="266"/>
      <c r="LI163" s="267">
        <f t="shared" si="248"/>
        <v>0</v>
      </c>
      <c r="LJ163" s="260">
        <f>+(IF(OR($B163=0,$C163=0,$D163=0,$DC$2&gt;$OE$1),0,IF(OR(LE163=0,LG163=0,LH163=0),0,MIN((VLOOKUP($D163,SALERYCODE,3,0))*(IF($D163=6,LH163,LG163))*((MIN((VLOOKUP($D163,SALERYCODE,5,0)),(IF($D163=6,LG163,LH163))))),MIN((VLOOKUP($D163,SALERYCODE,3,0)),(LE163+LF163))*(IF($D163=6,LH163,((MIN((VLOOKUP($D163,SALERYCODE,5,0)),LH163)))))))))/IF(AND($D163=2,'ראשי-פרטים כלליים וריכוז הוצאות'!$D$68&lt;&gt;4),1.2,1)</f>
        <v>0</v>
      </c>
      <c r="LK163" s="263"/>
      <c r="LL163" s="264"/>
      <c r="LM163" s="265"/>
      <c r="LN163" s="266"/>
      <c r="LO163" s="267">
        <f t="shared" si="249"/>
        <v>0</v>
      </c>
      <c r="LP163" s="260">
        <f>+(IF(OR($B163=0,$C163=0,$D163=0,$DC$2&gt;$OE$1),0,IF(OR(LK163=0,LM163=0,LN163=0),0,MIN((VLOOKUP($D163,SALERYCODE,3,0))*(IF($D163=6,LN163,LM163))*((MIN((VLOOKUP($D163,SALERYCODE,5,0)),(IF($D163=6,LM163,LN163))))),MIN((VLOOKUP($D163,SALERYCODE,3,0)),(LK163+LL163))*(IF($D163=6,LN163,((MIN((VLOOKUP($D163,SALERYCODE,5,0)),LN163)))))))))/IF(AND($D163=2,'ראשי-פרטים כלליים וריכוז הוצאות'!$D$68&lt;&gt;4),1.2,1)</f>
        <v>0</v>
      </c>
      <c r="LQ163" s="263"/>
      <c r="LR163" s="264"/>
      <c r="LS163" s="265"/>
      <c r="LT163" s="266"/>
      <c r="LU163" s="267">
        <f t="shared" si="250"/>
        <v>0</v>
      </c>
      <c r="LV163" s="260">
        <f>+(IF(OR($B163=0,$C163=0,$D163=0,$DC$2&gt;$OE$1),0,IF(OR(LQ163=0,LS163=0,LT163=0),0,MIN((VLOOKUP($D163,SALERYCODE,3,0))*(IF($D163=6,LT163,LS163))*((MIN((VLOOKUP($D163,SALERYCODE,5,0)),(IF($D163=6,LS163,LT163))))),MIN((VLOOKUP($D163,SALERYCODE,3,0)),(LQ163+LR163))*(IF($D163=6,LT163,((MIN((VLOOKUP($D163,SALERYCODE,5,0)),LT163)))))))))/IF(AND($D163=2,'ראשי-פרטים כלליים וריכוז הוצאות'!$D$68&lt;&gt;4),1.2,1)</f>
        <v>0</v>
      </c>
      <c r="LW163" s="263"/>
      <c r="LX163" s="264"/>
      <c r="LY163" s="265"/>
      <c r="LZ163" s="266"/>
      <c r="MA163" s="267">
        <f t="shared" si="251"/>
        <v>0</v>
      </c>
      <c r="MB163" s="260">
        <f>+(IF(OR($B163=0,$C163=0,$D163=0,$DC$2&gt;$OE$1),0,IF(OR(LW163=0,LY163=0,LZ163=0),0,MIN((VLOOKUP($D163,SALERYCODE,3,0))*(IF($D163=6,LZ163,LY163))*((MIN((VLOOKUP($D163,SALERYCODE,5,0)),(IF($D163=6,LY163,LZ163))))),MIN((VLOOKUP($D163,SALERYCODE,3,0)),(LW163+LX163))*(IF($D163=6,LZ163,((MIN((VLOOKUP($D163,SALERYCODE,5,0)),LZ163)))))))))/IF(AND($D163=2,'ראשי-פרטים כלליים וריכוז הוצאות'!$D$68&lt;&gt;4),1.2,1)</f>
        <v>0</v>
      </c>
      <c r="MC163" s="263"/>
      <c r="MD163" s="264"/>
      <c r="ME163" s="265"/>
      <c r="MF163" s="266"/>
      <c r="MG163" s="267">
        <f t="shared" si="252"/>
        <v>0</v>
      </c>
      <c r="MH163" s="260">
        <f>+(IF(OR($B163=0,$C163=0,$D163=0,$DC$2&gt;$OE$1),0,IF(OR(MC163=0,ME163=0,MF163=0),0,MIN((VLOOKUP($D163,SALERYCODE,3,0))*(IF($D163=6,MF163,ME163))*((MIN((VLOOKUP($D163,SALERYCODE,5,0)),(IF($D163=6,ME163,MF163))))),MIN((VLOOKUP($D163,SALERYCODE,3,0)),(MC163+MD163))*(IF($D163=6,MF163,((MIN((VLOOKUP($D163,SALERYCODE,5,0)),MF163)))))))))/IF(AND($D163=2,'ראשי-פרטים כלליים וריכוז הוצאות'!$D$68&lt;&gt;4),1.2,1)</f>
        <v>0</v>
      </c>
      <c r="MI163" s="263"/>
      <c r="MJ163" s="264"/>
      <c r="MK163" s="265"/>
      <c r="ML163" s="266"/>
      <c r="MM163" s="267">
        <f t="shared" si="253"/>
        <v>0</v>
      </c>
      <c r="MN163" s="260">
        <f>+(IF(OR($B163=0,$C163=0,$D163=0,$DC$2&gt;$OE$1),0,IF(OR(MI163=0,MK163=0,ML163=0),0,MIN((VLOOKUP($D163,SALERYCODE,3,0))*(IF($D163=6,ML163,MK163))*((MIN((VLOOKUP($D163,SALERYCODE,5,0)),(IF($D163=6,MK163,ML163))))),MIN((VLOOKUP($D163,SALERYCODE,3,0)),(MI163+MJ163))*(IF($D163=6,ML163,((MIN((VLOOKUP($D163,SALERYCODE,5,0)),ML163)))))))))/IF(AND($D163=2,'ראשי-פרטים כלליים וריכוז הוצאות'!$D$68&lt;&gt;4),1.2,1)</f>
        <v>0</v>
      </c>
      <c r="MO163" s="263"/>
      <c r="MP163" s="264"/>
      <c r="MQ163" s="265"/>
      <c r="MR163" s="266"/>
      <c r="MS163" s="267">
        <f t="shared" si="254"/>
        <v>0</v>
      </c>
      <c r="MT163" s="260">
        <f>+(IF(OR($B163=0,$C163=0,$D163=0,$DC$2&gt;$OE$1),0,IF(OR(MO163=0,MQ163=0,MR163=0),0,MIN((VLOOKUP($D163,SALERYCODE,3,0))*(IF($D163=6,MR163,MQ163))*((MIN((VLOOKUP($D163,SALERYCODE,5,0)),(IF($D163=6,MQ163,MR163))))),MIN((VLOOKUP($D163,SALERYCODE,3,0)),(MO163+MP163))*(IF($D163=6,MR163,((MIN((VLOOKUP($D163,SALERYCODE,5,0)),MR163)))))))))/IF(AND($D163=2,'ראשי-פרטים כלליים וריכוז הוצאות'!$D$68&lt;&gt;4),1.2,1)</f>
        <v>0</v>
      </c>
      <c r="MU163" s="263"/>
      <c r="MV163" s="264"/>
      <c r="MW163" s="265"/>
      <c r="MX163" s="266"/>
      <c r="MY163" s="267">
        <f t="shared" si="255"/>
        <v>0</v>
      </c>
      <c r="MZ163" s="260">
        <f>+(IF(OR($B163=0,$C163=0,$D163=0,$DC$2&gt;$OE$1),0,IF(OR(MU163=0,MW163=0,MX163=0),0,MIN((VLOOKUP($D163,SALERYCODE,3,0))*(IF($D163=6,MX163,MW163))*((MIN((VLOOKUP($D163,SALERYCODE,5,0)),(IF($D163=6,MW163,MX163))))),MIN((VLOOKUP($D163,SALERYCODE,3,0)),(MU163+MV163))*(IF($D163=6,MX163,((MIN((VLOOKUP($D163,SALERYCODE,5,0)),MX163)))))))))/IF(AND($D163=2,'ראשי-פרטים כלליים וריכוז הוצאות'!$D$68&lt;&gt;4),1.2,1)</f>
        <v>0</v>
      </c>
      <c r="NA163" s="263"/>
      <c r="NB163" s="264"/>
      <c r="NC163" s="265"/>
      <c r="ND163" s="266"/>
      <c r="NE163" s="267">
        <f t="shared" si="256"/>
        <v>0</v>
      </c>
      <c r="NF163" s="260">
        <f>+(IF(OR($B163=0,$C163=0,$D163=0,$DC$2&gt;$OE$1),0,IF(OR(NA163=0,NC163=0,ND163=0),0,MIN((VLOOKUP($D163,SALERYCODE,3,0))*(IF($D163=6,ND163,NC163))*((MIN((VLOOKUP($D163,SALERYCODE,5,0)),(IF($D163=6,NC163,ND163))))),MIN((VLOOKUP($D163,SALERYCODE,3,0)),(NA163+NB163))*(IF($D163=6,ND163,((MIN((VLOOKUP($D163,SALERYCODE,5,0)),ND163)))))))))/IF(AND($D163=2,'ראשי-פרטים כלליים וריכוז הוצאות'!$D$68&lt;&gt;4),1.2,1)</f>
        <v>0</v>
      </c>
      <c r="NG163" s="263"/>
      <c r="NH163" s="264"/>
      <c r="NI163" s="265"/>
      <c r="NJ163" s="266"/>
      <c r="NK163" s="267">
        <f t="shared" si="257"/>
        <v>0</v>
      </c>
      <c r="NL163" s="260">
        <f>+(IF(OR($B163=0,$C163=0,$D163=0,$DC$2&gt;$OE$1),0,IF(OR(NG163=0,NI163=0,NJ163=0),0,MIN((VLOOKUP($D163,SALERYCODE,3,0))*(IF($D163=6,NJ163,NI163))*((MIN((VLOOKUP($D163,SALERYCODE,5,0)),(IF($D163=6,NI163,NJ163))))),MIN((VLOOKUP($D163,SALERYCODE,3,0)),(NG163+NH163))*(IF($D163=6,NJ163,((MIN((VLOOKUP($D163,SALERYCODE,5,0)),NJ163)))))))))/IF(AND($D163=2,'ראשי-פרטים כלליים וריכוז הוצאות'!$D$68&lt;&gt;4),1.2,1)</f>
        <v>0</v>
      </c>
      <c r="NM163" s="263"/>
      <c r="NN163" s="264"/>
      <c r="NO163" s="265"/>
      <c r="NP163" s="266"/>
      <c r="NQ163" s="267">
        <f t="shared" si="258"/>
        <v>0</v>
      </c>
      <c r="NR163" s="260">
        <f>+(IF(OR($B163=0,$C163=0,$D163=0,$DC$2&gt;$OE$1),0,IF(OR(NM163=0,NO163=0,NP163=0),0,MIN((VLOOKUP($D163,SALERYCODE,3,0))*(IF($D163=6,NP163,NO163))*((MIN((VLOOKUP($D163,SALERYCODE,5,0)),(IF($D163=6,NO163,NP163))))),MIN((VLOOKUP($D163,SALERYCODE,3,0)),(NM163+NN163))*(IF($D163=6,NP163,((MIN((VLOOKUP($D163,SALERYCODE,5,0)),NP163)))))))))/IF(AND($D163=2,'ראשי-פרטים כלליים וריכוז הוצאות'!$D$68&lt;&gt;4),1.2,1)</f>
        <v>0</v>
      </c>
      <c r="NS163" s="263"/>
      <c r="NT163" s="264"/>
      <c r="NU163" s="265"/>
      <c r="NV163" s="266"/>
      <c r="NW163" s="267">
        <f t="shared" si="259"/>
        <v>0</v>
      </c>
      <c r="NX163" s="260">
        <f>+(IF(OR($B163=0,$C163=0,$D163=0,$DC$2&gt;$OE$1),0,IF(OR(NS163=0,NU163=0,NV163=0),0,MIN((VLOOKUP($D163,SALERYCODE,3,0))*(IF($D163=6,NV163,NU163))*((MIN((VLOOKUP($D163,SALERYCODE,5,0)),(IF($D163=6,NU163,NV163))))),MIN((VLOOKUP($D163,SALERYCODE,3,0)),(NS163+NT163))*(IF($D163=6,NV163,((MIN((VLOOKUP($D163,SALERYCODE,5,0)),NV163)))))))))/IF(AND($D163=2,'ראשי-פרטים כלליים וריכוז הוצאות'!$D$68&lt;&gt;4),1.2,1)</f>
        <v>0</v>
      </c>
      <c r="NY163" s="263"/>
      <c r="NZ163" s="264"/>
      <c r="OA163" s="265"/>
      <c r="OB163" s="266"/>
      <c r="OC163" s="267">
        <f t="shared" si="260"/>
        <v>0</v>
      </c>
      <c r="OD163" s="260">
        <f>+(IF(OR($B163=0,$C163=0,$D163=0,$DC$2&gt;$OE$1),0,IF(OR(NY163=0,OA163=0,OB163=0),0,MIN((VLOOKUP($D163,SALERYCODE,3,0))*(IF($D163=6,OB163,OA163))*((MIN((VLOOKUP($D163,SALERYCODE,5,0)),(IF($D163=6,OA163,OB163))))),MIN((VLOOKUP($D163,SALERYCODE,3,0)),(NY163+NZ163))*(IF($D163=6,OB163,((MIN((VLOOKUP($D163,SALERYCODE,5,0)),OB163)))))))))/IF(AND($D163=2,'ראשי-פרטים כלליים וריכוז הוצאות'!$D$68&lt;&gt;4),1.2,1)</f>
        <v>0</v>
      </c>
      <c r="OE163" s="275">
        <f t="shared" si="266"/>
        <v>0</v>
      </c>
      <c r="OF163" s="283">
        <f t="shared" si="267"/>
        <v>9.9999999999999995E-7</v>
      </c>
      <c r="OG163" s="276">
        <f t="shared" si="268"/>
        <v>0</v>
      </c>
      <c r="OH163" s="275">
        <f t="shared" si="269"/>
        <v>0</v>
      </c>
      <c r="OI163" s="275">
        <v>0</v>
      </c>
      <c r="OJ163" s="258">
        <f t="shared" si="270"/>
        <v>0</v>
      </c>
      <c r="OK163" s="284"/>
      <c r="OL163" s="116">
        <f>MIN(OJ163+OK163*OF163*OE163/$OL$1/IF(AND($D163=2,'ראשי-פרטים כלליים וריכוז הוצאות'!$D$68&lt;&gt;4),1.2,1),IF($D163&gt;0,VLOOKUP($D163,SALERYCODE,3,0)*12*OG163,0))</f>
        <v>0</v>
      </c>
      <c r="OM163" s="95">
        <f t="shared" si="261"/>
        <v>0</v>
      </c>
      <c r="ON163" s="11">
        <f t="shared" si="262"/>
        <v>0</v>
      </c>
      <c r="OO163" s="11">
        <f t="shared" si="263"/>
        <v>0</v>
      </c>
      <c r="OP163" s="22">
        <f t="shared" si="264"/>
        <v>0</v>
      </c>
      <c r="OQ163" s="11">
        <f t="shared" si="265"/>
        <v>0</v>
      </c>
      <c r="OR163" s="11" t="e">
        <f>#REF!</f>
        <v>#REF!</v>
      </c>
      <c r="OS163" s="35" t="e">
        <f>#REF!-OP163</f>
        <v>#REF!</v>
      </c>
      <c r="OT163" s="35" t="e">
        <f>OS163-#REF!</f>
        <v>#REF!</v>
      </c>
      <c r="OU163" s="43" t="e">
        <f>IF(AND(OP163&gt;0,(OS163=#REF!-OP163)),"מועסק פחות מ-10% מזמנו במופ","")</f>
        <v>#REF!</v>
      </c>
    </row>
    <row r="164" spans="1:411" ht="24" hidden="1" customHeight="1" outlineLevel="1" x14ac:dyDescent="0.2">
      <c r="A164" s="282">
        <v>161</v>
      </c>
      <c r="B164" s="269"/>
      <c r="C164" s="270"/>
      <c r="D164" s="271"/>
      <c r="E164" s="263"/>
      <c r="F164" s="264"/>
      <c r="G164" s="265"/>
      <c r="H164" s="266"/>
      <c r="I164" s="267">
        <f t="shared" si="196"/>
        <v>0</v>
      </c>
      <c r="J164" s="260">
        <f>(IF(OR($B164=0,$C164=0,$D164=0,$E$2&gt;$OE$1),0,IF(OR($E164=0,$G164=0,$H164=0),0,MIN((VLOOKUP($D164,SALERYCODE,3,0))*(IF($D164=6,$H164,$G164))*((MIN((VLOOKUP($D164,SALERYCODE,5,0)),(IF($D164=6,$G164,$H164))))),MIN((VLOOKUP($D164,SALERYCODE,3,0)),($E164+$F164))*(IF($D164=6,$H164,((MIN((VLOOKUP($D164,SALERYCODE,5,0)),$H164)))))))))/IF(AND($D164=2,'ראשי-פרטים כלליים וריכוז הוצאות'!$D$68&lt;&gt;4),1.2,1)</f>
        <v>0</v>
      </c>
      <c r="K164" s="263"/>
      <c r="L164" s="264"/>
      <c r="M164" s="265"/>
      <c r="N164" s="266"/>
      <c r="O164" s="267">
        <f t="shared" si="197"/>
        <v>0</v>
      </c>
      <c r="P164" s="260">
        <f>+(IF(OR($B164=0,$C164=0,$D164=0,$K$2&gt;$OE$1),0,IF(OR($K164=0,$M164=0,$N164=0),0,MIN((VLOOKUP($D164,SALERYCODE,3,0))*(IF($D164=6,$N164,$M164))*((MIN((VLOOKUP($D164,SALERYCODE,5,0)),(IF($D164=6,$M164,$N164))))),MIN((VLOOKUP($D164,SALERYCODE,3,0)),($K164+$L164))*(IF($D164=6,$N164,((MIN((VLOOKUP($D164,SALERYCODE,5,0)),$N164)))))))))/IF(AND($D164=2,'ראשי-פרטים כלליים וריכוז הוצאות'!$D$68&lt;&gt;4),1.2,1)</f>
        <v>0</v>
      </c>
      <c r="Q164" s="263"/>
      <c r="R164" s="264"/>
      <c r="S164" s="265"/>
      <c r="T164" s="266"/>
      <c r="U164" s="267">
        <f t="shared" si="198"/>
        <v>0</v>
      </c>
      <c r="V164" s="260">
        <f>+(IF(OR($B164=0,$C164=0,$D164=0,$Q$2&gt;$OE$1),0,IF(OR(Q164=0,S164=0,T164=0),0,MIN((VLOOKUP($D164,SALERYCODE,3,0))*(IF($D164=6,T164,S164))*((MIN((VLOOKUP($D164,SALERYCODE,5,0)),(IF($D164=6,S164,T164))))),MIN((VLOOKUP($D164,SALERYCODE,3,0)),(Q164+R164))*(IF($D164=6,T164,((MIN((VLOOKUP($D164,SALERYCODE,5,0)),T164)))))))))/IF(AND($D164=2,'ראשי-פרטים כלליים וריכוז הוצאות'!$D$68&lt;&gt;4),1.2,1)</f>
        <v>0</v>
      </c>
      <c r="W164" s="263"/>
      <c r="X164" s="264"/>
      <c r="Y164" s="265"/>
      <c r="Z164" s="266"/>
      <c r="AA164" s="267">
        <f t="shared" si="199"/>
        <v>0</v>
      </c>
      <c r="AB164" s="260">
        <f>+(IF(OR($B164=0,$C164=0,$D164=0,$W$2&gt;$OE$1),0,IF(OR(W164=0,Y164=0,Z164=0),0,MIN((VLOOKUP($D164,SALERYCODE,3,0))*(IF($D164=6,Z164,Y164))*((MIN((VLOOKUP($D164,SALERYCODE,5,0)),(IF($D164=6,Y164,Z164))))),MIN((VLOOKUP($D164,SALERYCODE,3,0)),(W164+X164))*(IF($D164=6,Z164,((MIN((VLOOKUP($D164,SALERYCODE,5,0)),Z164)))))))))/IF(AND($D164=2,'ראשי-פרטים כלליים וריכוז הוצאות'!$D$68&lt;&gt;4),1.2,1)</f>
        <v>0</v>
      </c>
      <c r="AC164" s="263"/>
      <c r="AD164" s="264"/>
      <c r="AE164" s="265"/>
      <c r="AF164" s="266"/>
      <c r="AG164" s="267">
        <f t="shared" si="200"/>
        <v>0</v>
      </c>
      <c r="AH164" s="260">
        <f>+(IF(OR($B164=0,$C164=0,$D164=0,$AC$2&gt;$OE$1),0,IF(OR(AC164=0,AE164=0,AF164=0),0,MIN((VLOOKUP($D164,SALERYCODE,3,0))*(IF($D164=6,AF164,AE164))*((MIN((VLOOKUP($D164,SALERYCODE,5,0)),(IF($D164=6,AE164,AF164))))),MIN((VLOOKUP($D164,SALERYCODE,3,0)),(AC164+AD164))*(IF($D164=6,AF164,((MIN((VLOOKUP($D164,SALERYCODE,5,0)),AF164)))))))))/IF(AND($D164=2,'ראשי-פרטים כלליים וריכוז הוצאות'!$D$68&lt;&gt;4),1.2,1)</f>
        <v>0</v>
      </c>
      <c r="AI164" s="263"/>
      <c r="AJ164" s="264"/>
      <c r="AK164" s="265"/>
      <c r="AL164" s="266"/>
      <c r="AM164" s="267">
        <f t="shared" si="201"/>
        <v>0</v>
      </c>
      <c r="AN164" s="260">
        <f>+(IF(OR($B164=0,$C164=0,$D164=0,$AI$2&gt;$OE$1),0,IF(OR(AI164=0,AK164=0,AL164=0),0,MIN((VLOOKUP($D164,SALERYCODE,3,0))*(IF($D164=6,AL164,AK164))*((MIN((VLOOKUP($D164,SALERYCODE,5,0)),(IF($D164=6,AK164,AL164))))),MIN((VLOOKUP($D164,SALERYCODE,3,0)),(AI164+AJ164))*(IF($D164=6,AL164,((MIN((VLOOKUP($D164,SALERYCODE,5,0)),AL164)))))))))/IF(AND($D164=2,'ראשי-פרטים כלליים וריכוז הוצאות'!$D$68&lt;&gt;4),1.2,1)</f>
        <v>0</v>
      </c>
      <c r="AO164" s="263"/>
      <c r="AP164" s="264"/>
      <c r="AQ164" s="265"/>
      <c r="AR164" s="266"/>
      <c r="AS164" s="267">
        <f t="shared" si="202"/>
        <v>0</v>
      </c>
      <c r="AT164" s="260">
        <f>+(IF(OR($B164=0,$C164=0,$D164=0,$AO$2&gt;$OE$1),0,IF(OR(AO164=0,AQ164=0,AR164=0),0,MIN((VLOOKUP($D164,SALERYCODE,3,0))*(IF($D164=6,AR164,AQ164))*((MIN((VLOOKUP($D164,SALERYCODE,5,0)),(IF($D164=6,AQ164,AR164))))),MIN((VLOOKUP($D164,SALERYCODE,3,0)),(AO164+AP164))*(IF($D164=6,AR164,((MIN((VLOOKUP($D164,SALERYCODE,5,0)),AR164)))))))))/IF(AND($D164=2,'ראשי-פרטים כלליים וריכוז הוצאות'!$D$68&lt;&gt;4),1.2,1)</f>
        <v>0</v>
      </c>
      <c r="AU164" s="263"/>
      <c r="AV164" s="264"/>
      <c r="AW164" s="265"/>
      <c r="AX164" s="266"/>
      <c r="AY164" s="267">
        <f t="shared" si="203"/>
        <v>0</v>
      </c>
      <c r="AZ164" s="260">
        <f>+(IF(OR($B164=0,$C164=0,$D164=0,$AU$2&gt;$OE$1),0,IF(OR(AU164=0,AW164=0,AX164=0),0,MIN((VLOOKUP($D164,SALERYCODE,3,0))*(IF($D164=6,AX164,AW164))*((MIN((VLOOKUP($D164,SALERYCODE,5,0)),(IF($D164=6,AW164,AX164))))),MIN((VLOOKUP($D164,SALERYCODE,3,0)),(AU164+AV164))*(IF($D164=6,AX164,((MIN((VLOOKUP($D164,SALERYCODE,5,0)),AX164)))))))))/IF(AND($D164=2,'ראשי-פרטים כלליים וריכוז הוצאות'!$D$68&lt;&gt;4),1.2,1)</f>
        <v>0</v>
      </c>
      <c r="BA164" s="263"/>
      <c r="BB164" s="264"/>
      <c r="BC164" s="265"/>
      <c r="BD164" s="266"/>
      <c r="BE164" s="267">
        <f t="shared" si="204"/>
        <v>0</v>
      </c>
      <c r="BF164" s="260">
        <f>+(IF(OR($B164=0,$C164=0,$D164=0,$BA$2&gt;$OE$1),0,IF(OR(BA164=0,BC164=0,BD164=0),0,MIN((VLOOKUP($D164,SALERYCODE,3,0))*(IF($D164=6,BD164,BC164))*((MIN((VLOOKUP($D164,SALERYCODE,5,0)),(IF($D164=6,BC164,BD164))))),MIN((VLOOKUP($D164,SALERYCODE,3,0)),(BA164+BB164))*(IF($D164=6,BD164,((MIN((VLOOKUP($D164,SALERYCODE,5,0)),BD164)))))))))/IF(AND($D164=2,'ראשי-פרטים כלליים וריכוז הוצאות'!$D$68&lt;&gt;4),1.2,1)</f>
        <v>0</v>
      </c>
      <c r="BG164" s="263"/>
      <c r="BH164" s="264"/>
      <c r="BI164" s="265"/>
      <c r="BJ164" s="266"/>
      <c r="BK164" s="267">
        <f t="shared" si="205"/>
        <v>0</v>
      </c>
      <c r="BL164" s="260">
        <f>+(IF(OR($B164=0,$C164=0,$D164=0,$BG$2&gt;$OE$1),0,IF(OR(BG164=0,BI164=0,BJ164=0),0,MIN((VLOOKUP($D164,SALERYCODE,3,0))*(IF($D164=6,BJ164,BI164))*((MIN((VLOOKUP($D164,SALERYCODE,5,0)),(IF($D164=6,BI164,BJ164))))),MIN((VLOOKUP($D164,SALERYCODE,3,0)),(BG164+BH164))*(IF($D164=6,BJ164,((MIN((VLOOKUP($D164,SALERYCODE,5,0)),BJ164)))))))))/IF(AND($D164=2,'ראשי-פרטים כלליים וריכוז הוצאות'!$D$68&lt;&gt;4),1.2,1)</f>
        <v>0</v>
      </c>
      <c r="BM164" s="263"/>
      <c r="BN164" s="264"/>
      <c r="BO164" s="265"/>
      <c r="BP164" s="266"/>
      <c r="BQ164" s="267">
        <f t="shared" si="206"/>
        <v>0</v>
      </c>
      <c r="BR164" s="260">
        <f>+(IF(OR($B164=0,$C164=0,$D164=0,$BM$2&gt;$OE$1),0,IF(OR(BM164=0,BO164=0,BP164=0),0,MIN((VLOOKUP($D164,SALERYCODE,3,0))*(IF($D164=6,BP164,BO164))*((MIN((VLOOKUP($D164,SALERYCODE,5,0)),(IF($D164=6,BO164,BP164))))),MIN((VLOOKUP($D164,SALERYCODE,3,0)),(BM164+BN164))*(IF($D164=6,BP164,((MIN((VLOOKUP($D164,SALERYCODE,5,0)),BP164)))))))))/IF(AND($D164=2,'ראשי-פרטים כלליים וריכוז הוצאות'!$D$68&lt;&gt;4),1.2,1)</f>
        <v>0</v>
      </c>
      <c r="BS164" s="263"/>
      <c r="BT164" s="264"/>
      <c r="BU164" s="265"/>
      <c r="BV164" s="266"/>
      <c r="BW164" s="267">
        <f t="shared" si="207"/>
        <v>0</v>
      </c>
      <c r="BX164" s="260">
        <f>+(IF(OR($B164=0,$C164=0,$D164=0,$BS$2&gt;$OE$1),0,IF(OR(BS164=0,BU164=0,BV164=0),0,MIN((VLOOKUP($D164,SALERYCODE,3,0))*(IF($D164=6,BV164,BU164))*((MIN((VLOOKUP($D164,SALERYCODE,5,0)),(IF($D164=6,BU164,BV164))))),MIN((VLOOKUP($D164,SALERYCODE,3,0)),(BS164+BT164))*(IF($D164=6,BV164,((MIN((VLOOKUP($D164,SALERYCODE,5,0)),BV164)))))))))/IF(AND($D164=2,'ראשי-פרטים כלליים וריכוז הוצאות'!$D$68&lt;&gt;4),1.2,1)</f>
        <v>0</v>
      </c>
      <c r="BY164" s="263"/>
      <c r="BZ164" s="264"/>
      <c r="CA164" s="265"/>
      <c r="CB164" s="266"/>
      <c r="CC164" s="267">
        <f t="shared" si="208"/>
        <v>0</v>
      </c>
      <c r="CD164" s="260">
        <f>+(IF(OR($B164=0,$C164=0,$D164=0,$BY$2&gt;$OE$1),0,IF(OR(BY164=0,CA164=0,CB164=0),0,MIN((VLOOKUP($D164,SALERYCODE,3,0))*(IF($D164=6,CB164,CA164))*((MIN((VLOOKUP($D164,SALERYCODE,5,0)),(IF($D164=6,CA164,CB164))))),MIN((VLOOKUP($D164,SALERYCODE,3,0)),(BY164+BZ164))*(IF($D164=6,CB164,((MIN((VLOOKUP($D164,SALERYCODE,5,0)),CB164)))))))))/IF(AND($D164=2,'ראשי-פרטים כלליים וריכוז הוצאות'!$D$68&lt;&gt;4),1.2,1)</f>
        <v>0</v>
      </c>
      <c r="CE164" s="263"/>
      <c r="CF164" s="264"/>
      <c r="CG164" s="265"/>
      <c r="CH164" s="266"/>
      <c r="CI164" s="267">
        <f t="shared" si="209"/>
        <v>0</v>
      </c>
      <c r="CJ164" s="260">
        <f>+(IF(OR($B164=0,$C164=0,$D164=0,$CE$2&gt;$OE$1),0,IF(OR(CE164=0,CG164=0,CH164=0),0,MIN((VLOOKUP($D164,SALERYCODE,3,0))*(IF($D164=6,CH164,CG164))*((MIN((VLOOKUP($D164,SALERYCODE,5,0)),(IF($D164=6,CG164,CH164))))),MIN((VLOOKUP($D164,SALERYCODE,3,0)),(CE164+CF164))*(IF($D164=6,CH164,((MIN((VLOOKUP($D164,SALERYCODE,5,0)),CH164)))))))))/IF(AND($D164=2,'ראשי-פרטים כלליים וריכוז הוצאות'!$D$68&lt;&gt;4),1.2,1)</f>
        <v>0</v>
      </c>
      <c r="CK164" s="263"/>
      <c r="CL164" s="264"/>
      <c r="CM164" s="265"/>
      <c r="CN164" s="266"/>
      <c r="CO164" s="267">
        <f t="shared" si="210"/>
        <v>0</v>
      </c>
      <c r="CP164" s="260">
        <f>+(IF(OR($B164=0,$C164=0,$D164=0,$CK$2&gt;$OE$1),0,IF(OR(CK164=0,CM164=0,CN164=0),0,MIN((VLOOKUP($D164,SALERYCODE,3,0))*(IF($D164=6,CN164,CM164))*((MIN((VLOOKUP($D164,SALERYCODE,5,0)),(IF($D164=6,CM164,CN164))))),MIN((VLOOKUP($D164,SALERYCODE,3,0)),(CK164+CL164))*(IF($D164=6,CN164,((MIN((VLOOKUP($D164,SALERYCODE,5,0)),CN164)))))))))/IF(AND($D164=2,'ראשי-פרטים כלליים וריכוז הוצאות'!$D$68&lt;&gt;4),1.2,1)</f>
        <v>0</v>
      </c>
      <c r="CQ164" s="263"/>
      <c r="CR164" s="264"/>
      <c r="CS164" s="265"/>
      <c r="CT164" s="266"/>
      <c r="CU164" s="267">
        <f t="shared" si="211"/>
        <v>0</v>
      </c>
      <c r="CV164" s="260">
        <f>+(IF(OR($B164=0,$C164=0,$D164=0,$CQ$2&gt;$OE$1),0,IF(OR(CQ164=0,CS164=0,CT164=0),0,MIN((VLOOKUP($D164,SALERYCODE,3,0))*(IF($D164=6,CT164,CS164))*((MIN((VLOOKUP($D164,SALERYCODE,5,0)),(IF($D164=6,CS164,CT164))))),MIN((VLOOKUP($D164,SALERYCODE,3,0)),(CQ164+CR164))*(IF($D164=6,CT164,((MIN((VLOOKUP($D164,SALERYCODE,5,0)),CT164)))))))))/IF(AND($D164=2,'ראשי-פרטים כלליים וריכוז הוצאות'!$D$68&lt;&gt;4),1.2,1)</f>
        <v>0</v>
      </c>
      <c r="CW164" s="263"/>
      <c r="CX164" s="264"/>
      <c r="CY164" s="265"/>
      <c r="CZ164" s="266"/>
      <c r="DA164" s="267">
        <f t="shared" si="212"/>
        <v>0</v>
      </c>
      <c r="DB164" s="260">
        <f>+(IF(OR($B164=0,$C164=0,$D164=0,$CW$2&gt;$OE$1),0,IF(OR(CW164=0,CY164=0,CZ164=0),0,MIN((VLOOKUP($D164,SALERYCODE,3,0))*(IF($D164=6,CZ164,CY164))*((MIN((VLOOKUP($D164,SALERYCODE,5,0)),(IF($D164=6,CY164,CZ164))))),MIN((VLOOKUP($D164,SALERYCODE,3,0)),(CW164+CX164))*(IF($D164=6,CZ164,((MIN((VLOOKUP($D164,SALERYCODE,5,0)),CZ164)))))))))/IF(AND($D164=2,'ראשי-פרטים כלליים וריכוז הוצאות'!$D$68&lt;&gt;4),1.2,1)</f>
        <v>0</v>
      </c>
      <c r="DC164" s="263"/>
      <c r="DD164" s="264"/>
      <c r="DE164" s="265"/>
      <c r="DF164" s="266"/>
      <c r="DG164" s="267">
        <f t="shared" si="213"/>
        <v>0</v>
      </c>
      <c r="DH164" s="260">
        <f>+(IF(OR($B164=0,$C164=0,$D164=0,$DC$2&gt;$OE$1),0,IF(OR(DC164=0,DE164=0,DF164=0),0,MIN((VLOOKUP($D164,SALERYCODE,3,0))*(IF($D164=6,DF164,DE164))*((MIN((VLOOKUP($D164,SALERYCODE,5,0)),(IF($D164=6,DE164,DF164))))),MIN((VLOOKUP($D164,SALERYCODE,3,0)),(DC164+DD164))*(IF($D164=6,DF164,((MIN((VLOOKUP($D164,SALERYCODE,5,0)),DF164)))))))))/IF(AND($D164=2,'ראשי-פרטים כלליים וריכוז הוצאות'!$D$68&lt;&gt;4),1.2,1)</f>
        <v>0</v>
      </c>
      <c r="DI164" s="263"/>
      <c r="DJ164" s="264"/>
      <c r="DK164" s="265"/>
      <c r="DL164" s="266"/>
      <c r="DM164" s="267">
        <f t="shared" si="214"/>
        <v>0</v>
      </c>
      <c r="DN164" s="260">
        <f>+(IF(OR($B164=0,$C164=0,$D164=0,$DC$2&gt;$OE$1),0,IF(OR(DI164=0,DK164=0,DL164=0),0,MIN((VLOOKUP($D164,SALERYCODE,3,0))*(IF($D164=6,DL164,DK164))*((MIN((VLOOKUP($D164,SALERYCODE,5,0)),(IF($D164=6,DK164,DL164))))),MIN((VLOOKUP($D164,SALERYCODE,3,0)),(DI164+DJ164))*(IF($D164=6,DL164,((MIN((VLOOKUP($D164,SALERYCODE,5,0)),DL164)))))))))/IF(AND($D164=2,'ראשי-פרטים כלליים וריכוז הוצאות'!$D$68&lt;&gt;4),1.2,1)</f>
        <v>0</v>
      </c>
      <c r="DO164" s="263"/>
      <c r="DP164" s="264"/>
      <c r="DQ164" s="265"/>
      <c r="DR164" s="266"/>
      <c r="DS164" s="267">
        <f t="shared" si="215"/>
        <v>0</v>
      </c>
      <c r="DT164" s="260">
        <f>+(IF(OR($B164=0,$C164=0,$D164=0,$DC$2&gt;$OE$1),0,IF(OR(DO164=0,DQ164=0,DR164=0),0,MIN((VLOOKUP($D164,SALERYCODE,3,0))*(IF($D164=6,DR164,DQ164))*((MIN((VLOOKUP($D164,SALERYCODE,5,0)),(IF($D164=6,DQ164,DR164))))),MIN((VLOOKUP($D164,SALERYCODE,3,0)),(DO164+DP164))*(IF($D164=6,DR164,((MIN((VLOOKUP($D164,SALERYCODE,5,0)),DR164)))))))))/IF(AND($D164=2,'ראשי-פרטים כלליים וריכוז הוצאות'!$D$68&lt;&gt;4),1.2,1)</f>
        <v>0</v>
      </c>
      <c r="DU164" s="263"/>
      <c r="DV164" s="264"/>
      <c r="DW164" s="265"/>
      <c r="DX164" s="266"/>
      <c r="DY164" s="267">
        <f t="shared" si="216"/>
        <v>0</v>
      </c>
      <c r="DZ164" s="260">
        <f>+(IF(OR($B164=0,$C164=0,$D164=0,$DC$2&gt;$OE$1),0,IF(OR(DU164=0,DW164=0,DX164=0),0,MIN((VLOOKUP($D164,SALERYCODE,3,0))*(IF($D164=6,DX164,DW164))*((MIN((VLOOKUP($D164,SALERYCODE,5,0)),(IF($D164=6,DW164,DX164))))),MIN((VLOOKUP($D164,SALERYCODE,3,0)),(DU164+DV164))*(IF($D164=6,DX164,((MIN((VLOOKUP($D164,SALERYCODE,5,0)),DX164)))))))))/IF(AND($D164=2,'ראשי-פרטים כלליים וריכוז הוצאות'!$D$68&lt;&gt;4),1.2,1)</f>
        <v>0</v>
      </c>
      <c r="EA164" s="263"/>
      <c r="EB164" s="264"/>
      <c r="EC164" s="265"/>
      <c r="ED164" s="266"/>
      <c r="EE164" s="267">
        <f t="shared" si="217"/>
        <v>0</v>
      </c>
      <c r="EF164" s="260">
        <f>+(IF(OR($B164=0,$C164=0,$D164=0,$DC$2&gt;$OE$1),0,IF(OR(EA164=0,EC164=0,ED164=0),0,MIN((VLOOKUP($D164,SALERYCODE,3,0))*(IF($D164=6,ED164,EC164))*((MIN((VLOOKUP($D164,SALERYCODE,5,0)),(IF($D164=6,EC164,ED164))))),MIN((VLOOKUP($D164,SALERYCODE,3,0)),(EA164+EB164))*(IF($D164=6,ED164,((MIN((VLOOKUP($D164,SALERYCODE,5,0)),ED164)))))))))/IF(AND($D164=2,'ראשי-פרטים כלליים וריכוז הוצאות'!$D$68&lt;&gt;4),1.2,1)</f>
        <v>0</v>
      </c>
      <c r="EG164" s="263"/>
      <c r="EH164" s="264"/>
      <c r="EI164" s="265"/>
      <c r="EJ164" s="266"/>
      <c r="EK164" s="267">
        <f t="shared" si="218"/>
        <v>0</v>
      </c>
      <c r="EL164" s="260">
        <f>+(IF(OR($B164=0,$C164=0,$D164=0,$DC$2&gt;$OE$1),0,IF(OR(EG164=0,EI164=0,EJ164=0),0,MIN((VLOOKUP($D164,SALERYCODE,3,0))*(IF($D164=6,EJ164,EI164))*((MIN((VLOOKUP($D164,SALERYCODE,5,0)),(IF($D164=6,EI164,EJ164))))),MIN((VLOOKUP($D164,SALERYCODE,3,0)),(EG164+EH164))*(IF($D164=6,EJ164,((MIN((VLOOKUP($D164,SALERYCODE,5,0)),EJ164)))))))))/IF(AND($D164=2,'ראשי-פרטים כלליים וריכוז הוצאות'!$D$68&lt;&gt;4),1.2,1)</f>
        <v>0</v>
      </c>
      <c r="EM164" s="263"/>
      <c r="EN164" s="264"/>
      <c r="EO164" s="265"/>
      <c r="EP164" s="266"/>
      <c r="EQ164" s="267">
        <f t="shared" si="219"/>
        <v>0</v>
      </c>
      <c r="ER164" s="260">
        <f>+(IF(OR($B164=0,$C164=0,$D164=0,$DC$2&gt;$OE$1),0,IF(OR(EM164=0,EO164=0,EP164=0),0,MIN((VLOOKUP($D164,SALERYCODE,3,0))*(IF($D164=6,EP164,EO164))*((MIN((VLOOKUP($D164,SALERYCODE,5,0)),(IF($D164=6,EO164,EP164))))),MIN((VLOOKUP($D164,SALERYCODE,3,0)),(EM164+EN164))*(IF($D164=6,EP164,((MIN((VLOOKUP($D164,SALERYCODE,5,0)),EP164)))))))))/IF(AND($D164=2,'ראשי-פרטים כלליים וריכוז הוצאות'!$D$68&lt;&gt;4),1.2,1)</f>
        <v>0</v>
      </c>
      <c r="ES164" s="263"/>
      <c r="ET164" s="264"/>
      <c r="EU164" s="265"/>
      <c r="EV164" s="266"/>
      <c r="EW164" s="267">
        <f t="shared" si="220"/>
        <v>0</v>
      </c>
      <c r="EX164" s="260">
        <f>+(IF(OR($B164=0,$C164=0,$D164=0,$DC$2&gt;$OE$1),0,IF(OR(ES164=0,EU164=0,EV164=0),0,MIN((VLOOKUP($D164,SALERYCODE,3,0))*(IF($D164=6,EV164,EU164))*((MIN((VLOOKUP($D164,SALERYCODE,5,0)),(IF($D164=6,EU164,EV164))))),MIN((VLOOKUP($D164,SALERYCODE,3,0)),(ES164+ET164))*(IF($D164=6,EV164,((MIN((VLOOKUP($D164,SALERYCODE,5,0)),EV164)))))))))/IF(AND($D164=2,'ראשי-פרטים כלליים וריכוז הוצאות'!$D$68&lt;&gt;4),1.2,1)</f>
        <v>0</v>
      </c>
      <c r="EY164" s="263"/>
      <c r="EZ164" s="264"/>
      <c r="FA164" s="265"/>
      <c r="FB164" s="266"/>
      <c r="FC164" s="267">
        <f t="shared" si="221"/>
        <v>0</v>
      </c>
      <c r="FD164" s="260">
        <f>+(IF(OR($B164=0,$C164=0,$D164=0,$DC$2&gt;$OE$1),0,IF(OR(EY164=0,FA164=0,FB164=0),0,MIN((VLOOKUP($D164,SALERYCODE,3,0))*(IF($D164=6,FB164,FA164))*((MIN((VLOOKUP($D164,SALERYCODE,5,0)),(IF($D164=6,FA164,FB164))))),MIN((VLOOKUP($D164,SALERYCODE,3,0)),(EY164+EZ164))*(IF($D164=6,FB164,((MIN((VLOOKUP($D164,SALERYCODE,5,0)),FB164)))))))))/IF(AND($D164=2,'ראשי-פרטים כלליים וריכוז הוצאות'!$D$68&lt;&gt;4),1.2,1)</f>
        <v>0</v>
      </c>
      <c r="FE164" s="263"/>
      <c r="FF164" s="264"/>
      <c r="FG164" s="265"/>
      <c r="FH164" s="266"/>
      <c r="FI164" s="267">
        <f t="shared" si="222"/>
        <v>0</v>
      </c>
      <c r="FJ164" s="260">
        <f>+(IF(OR($B164=0,$C164=0,$D164=0,$DC$2&gt;$OE$1),0,IF(OR(FE164=0,FG164=0,FH164=0),0,MIN((VLOOKUP($D164,SALERYCODE,3,0))*(IF($D164=6,FH164,FG164))*((MIN((VLOOKUP($D164,SALERYCODE,5,0)),(IF($D164=6,FG164,FH164))))),MIN((VLOOKUP($D164,SALERYCODE,3,0)),(FE164+FF164))*(IF($D164=6,FH164,((MIN((VLOOKUP($D164,SALERYCODE,5,0)),FH164)))))))))/IF(AND($D164=2,'ראשי-פרטים כלליים וריכוז הוצאות'!$D$68&lt;&gt;4),1.2,1)</f>
        <v>0</v>
      </c>
      <c r="FK164" s="263"/>
      <c r="FL164" s="264"/>
      <c r="FM164" s="265"/>
      <c r="FN164" s="266"/>
      <c r="FO164" s="267">
        <f t="shared" si="223"/>
        <v>0</v>
      </c>
      <c r="FP164" s="260">
        <f>+(IF(OR($B164=0,$C164=0,$D164=0,$DC$2&gt;$OE$1),0,IF(OR(FK164=0,FM164=0,FN164=0),0,MIN((VLOOKUP($D164,SALERYCODE,3,0))*(IF($D164=6,FN164,FM164))*((MIN((VLOOKUP($D164,SALERYCODE,5,0)),(IF($D164=6,FM164,FN164))))),MIN((VLOOKUP($D164,SALERYCODE,3,0)),(FK164+FL164))*(IF($D164=6,FN164,((MIN((VLOOKUP($D164,SALERYCODE,5,0)),FN164)))))))))/IF(AND($D164=2,'ראשי-פרטים כלליים וריכוז הוצאות'!$D$68&lt;&gt;4),1.2,1)</f>
        <v>0</v>
      </c>
      <c r="FQ164" s="263"/>
      <c r="FR164" s="264"/>
      <c r="FS164" s="265"/>
      <c r="FT164" s="266"/>
      <c r="FU164" s="267">
        <f t="shared" si="224"/>
        <v>0</v>
      </c>
      <c r="FV164" s="260">
        <f>+(IF(OR($B164=0,$C164=0,$D164=0,$DC$2&gt;$OE$1),0,IF(OR(FQ164=0,FS164=0,FT164=0),0,MIN((VLOOKUP($D164,SALERYCODE,3,0))*(IF($D164=6,FT164,FS164))*((MIN((VLOOKUP($D164,SALERYCODE,5,0)),(IF($D164=6,FS164,FT164))))),MIN((VLOOKUP($D164,SALERYCODE,3,0)),(FQ164+FR164))*(IF($D164=6,FT164,((MIN((VLOOKUP($D164,SALERYCODE,5,0)),FT164)))))))))/IF(AND($D164=2,'ראשי-פרטים כלליים וריכוז הוצאות'!$D$68&lt;&gt;4),1.2,1)</f>
        <v>0</v>
      </c>
      <c r="FW164" s="263"/>
      <c r="FX164" s="264"/>
      <c r="FY164" s="265"/>
      <c r="FZ164" s="266"/>
      <c r="GA164" s="267">
        <f t="shared" si="225"/>
        <v>0</v>
      </c>
      <c r="GB164" s="260">
        <f>+(IF(OR($B164=0,$C164=0,$D164=0,$DC$2&gt;$OE$1),0,IF(OR(FW164=0,FY164=0,FZ164=0),0,MIN((VLOOKUP($D164,SALERYCODE,3,0))*(IF($D164=6,FZ164,FY164))*((MIN((VLOOKUP($D164,SALERYCODE,5,0)),(IF($D164=6,FY164,FZ164))))),MIN((VLOOKUP($D164,SALERYCODE,3,0)),(FW164+FX164))*(IF($D164=6,FZ164,((MIN((VLOOKUP($D164,SALERYCODE,5,0)),FZ164)))))))))/IF(AND($D164=2,'ראשי-פרטים כלליים וריכוז הוצאות'!$D$68&lt;&gt;4),1.2,1)</f>
        <v>0</v>
      </c>
      <c r="GC164" s="263"/>
      <c r="GD164" s="264"/>
      <c r="GE164" s="265"/>
      <c r="GF164" s="266"/>
      <c r="GG164" s="267">
        <f t="shared" si="226"/>
        <v>0</v>
      </c>
      <c r="GH164" s="260">
        <f>+(IF(OR($B164=0,$C164=0,$D164=0,$DC$2&gt;$OE$1),0,IF(OR(GC164=0,GE164=0,GF164=0),0,MIN((VLOOKUP($D164,SALERYCODE,3,0))*(IF($D164=6,GF164,GE164))*((MIN((VLOOKUP($D164,SALERYCODE,5,0)),(IF($D164=6,GE164,GF164))))),MIN((VLOOKUP($D164,SALERYCODE,3,0)),(GC164+GD164))*(IF($D164=6,GF164,((MIN((VLOOKUP($D164,SALERYCODE,5,0)),GF164)))))))))/IF(AND($D164=2,'ראשי-פרטים כלליים וריכוז הוצאות'!$D$68&lt;&gt;4),1.2,1)</f>
        <v>0</v>
      </c>
      <c r="GI164" s="263"/>
      <c r="GJ164" s="264"/>
      <c r="GK164" s="265"/>
      <c r="GL164" s="266"/>
      <c r="GM164" s="267">
        <f t="shared" si="227"/>
        <v>0</v>
      </c>
      <c r="GN164" s="260">
        <f>+(IF(OR($B164=0,$C164=0,$D164=0,$DC$2&gt;$OE$1),0,IF(OR(GI164=0,GK164=0,GL164=0),0,MIN((VLOOKUP($D164,SALERYCODE,3,0))*(IF($D164=6,GL164,GK164))*((MIN((VLOOKUP($D164,SALERYCODE,5,0)),(IF($D164=6,GK164,GL164))))),MIN((VLOOKUP($D164,SALERYCODE,3,0)),(GI164+GJ164))*(IF($D164=6,GL164,((MIN((VLOOKUP($D164,SALERYCODE,5,0)),GL164)))))))))/IF(AND($D164=2,'ראשי-פרטים כלליים וריכוז הוצאות'!$D$68&lt;&gt;4),1.2,1)</f>
        <v>0</v>
      </c>
      <c r="GO164" s="263"/>
      <c r="GP164" s="264"/>
      <c r="GQ164" s="265"/>
      <c r="GR164" s="266"/>
      <c r="GS164" s="267">
        <f t="shared" si="228"/>
        <v>0</v>
      </c>
      <c r="GT164" s="260">
        <f>+(IF(OR($B164=0,$C164=0,$D164=0,$DC$2&gt;$OE$1),0,IF(OR(GO164=0,GQ164=0,GR164=0),0,MIN((VLOOKUP($D164,SALERYCODE,3,0))*(IF($D164=6,GR164,GQ164))*((MIN((VLOOKUP($D164,SALERYCODE,5,0)),(IF($D164=6,GQ164,GR164))))),MIN((VLOOKUP($D164,SALERYCODE,3,0)),(GO164+GP164))*(IF($D164=6,GR164,((MIN((VLOOKUP($D164,SALERYCODE,5,0)),GR164)))))))))/IF(AND($D164=2,'ראשי-פרטים כלליים וריכוז הוצאות'!$D$68&lt;&gt;4),1.2,1)</f>
        <v>0</v>
      </c>
      <c r="GU164" s="263"/>
      <c r="GV164" s="264"/>
      <c r="GW164" s="265"/>
      <c r="GX164" s="266"/>
      <c r="GY164" s="267">
        <f t="shared" si="229"/>
        <v>0</v>
      </c>
      <c r="GZ164" s="260">
        <f>+(IF(OR($B164=0,$C164=0,$D164=0,$DC$2&gt;$OE$1),0,IF(OR(GU164=0,GW164=0,GX164=0),0,MIN((VLOOKUP($D164,SALERYCODE,3,0))*(IF($D164=6,GX164,GW164))*((MIN((VLOOKUP($D164,SALERYCODE,5,0)),(IF($D164=6,GW164,GX164))))),MIN((VLOOKUP($D164,SALERYCODE,3,0)),(GU164+GV164))*(IF($D164=6,GX164,((MIN((VLOOKUP($D164,SALERYCODE,5,0)),GX164)))))))))/IF(AND($D164=2,'ראשי-פרטים כלליים וריכוז הוצאות'!$D$68&lt;&gt;4),1.2,1)</f>
        <v>0</v>
      </c>
      <c r="HA164" s="263"/>
      <c r="HB164" s="264"/>
      <c r="HC164" s="265"/>
      <c r="HD164" s="266"/>
      <c r="HE164" s="267">
        <f t="shared" si="230"/>
        <v>0</v>
      </c>
      <c r="HF164" s="260">
        <f>+(IF(OR($B164=0,$C164=0,$D164=0,$DC$2&gt;$OE$1),0,IF(OR(HA164=0,HC164=0,HD164=0),0,MIN((VLOOKUP($D164,SALERYCODE,3,0))*(IF($D164=6,HD164,HC164))*((MIN((VLOOKUP($D164,SALERYCODE,5,0)),(IF($D164=6,HC164,HD164))))),MIN((VLOOKUP($D164,SALERYCODE,3,0)),(HA164+HB164))*(IF($D164=6,HD164,((MIN((VLOOKUP($D164,SALERYCODE,5,0)),HD164)))))))))/IF(AND($D164=2,'ראשי-פרטים כלליים וריכוז הוצאות'!$D$68&lt;&gt;4),1.2,1)</f>
        <v>0</v>
      </c>
      <c r="HG164" s="263"/>
      <c r="HH164" s="264"/>
      <c r="HI164" s="265"/>
      <c r="HJ164" s="266"/>
      <c r="HK164" s="267">
        <f t="shared" si="231"/>
        <v>0</v>
      </c>
      <c r="HL164" s="260">
        <f>+(IF(OR($B164=0,$C164=0,$D164=0,$DC$2&gt;$OE$1),0,IF(OR(HG164=0,HI164=0,HJ164=0),0,MIN((VLOOKUP($D164,SALERYCODE,3,0))*(IF($D164=6,HJ164,HI164))*((MIN((VLOOKUP($D164,SALERYCODE,5,0)),(IF($D164=6,HI164,HJ164))))),MIN((VLOOKUP($D164,SALERYCODE,3,0)),(HG164+HH164))*(IF($D164=6,HJ164,((MIN((VLOOKUP($D164,SALERYCODE,5,0)),HJ164)))))))))/IF(AND($D164=2,'ראשי-פרטים כלליים וריכוז הוצאות'!$D$68&lt;&gt;4),1.2,1)</f>
        <v>0</v>
      </c>
      <c r="HM164" s="263"/>
      <c r="HN164" s="264"/>
      <c r="HO164" s="265"/>
      <c r="HP164" s="266"/>
      <c r="HQ164" s="267">
        <f t="shared" si="232"/>
        <v>0</v>
      </c>
      <c r="HR164" s="260">
        <f>+(IF(OR($B164=0,$C164=0,$D164=0,$DC$2&gt;$OE$1),0,IF(OR(HM164=0,HO164=0,HP164=0),0,MIN((VLOOKUP($D164,SALERYCODE,3,0))*(IF($D164=6,HP164,HO164))*((MIN((VLOOKUP($D164,SALERYCODE,5,0)),(IF($D164=6,HO164,HP164))))),MIN((VLOOKUP($D164,SALERYCODE,3,0)),(HM164+HN164))*(IF($D164=6,HP164,((MIN((VLOOKUP($D164,SALERYCODE,5,0)),HP164)))))))))/IF(AND($D164=2,'ראשי-פרטים כלליים וריכוז הוצאות'!$D$68&lt;&gt;4),1.2,1)</f>
        <v>0</v>
      </c>
      <c r="HS164" s="263"/>
      <c r="HT164" s="264"/>
      <c r="HU164" s="265"/>
      <c r="HV164" s="266"/>
      <c r="HW164" s="267">
        <f t="shared" si="233"/>
        <v>0</v>
      </c>
      <c r="HX164" s="260">
        <f>+(IF(OR($B164=0,$C164=0,$D164=0,$DC$2&gt;$OE$1),0,IF(OR(HS164=0,HU164=0,HV164=0),0,MIN((VLOOKUP($D164,SALERYCODE,3,0))*(IF($D164=6,HV164,HU164))*((MIN((VLOOKUP($D164,SALERYCODE,5,0)),(IF($D164=6,HU164,HV164))))),MIN((VLOOKUP($D164,SALERYCODE,3,0)),(HS164+HT164))*(IF($D164=6,HV164,((MIN((VLOOKUP($D164,SALERYCODE,5,0)),HV164)))))))))/IF(AND($D164=2,'ראשי-פרטים כלליים וריכוז הוצאות'!$D$68&lt;&gt;4),1.2,1)</f>
        <v>0</v>
      </c>
      <c r="HY164" s="263"/>
      <c r="HZ164" s="264"/>
      <c r="IA164" s="265"/>
      <c r="IB164" s="266"/>
      <c r="IC164" s="267">
        <f t="shared" si="234"/>
        <v>0</v>
      </c>
      <c r="ID164" s="260">
        <f>+(IF(OR($B164=0,$C164=0,$D164=0,$DC$2&gt;$OE$1),0,IF(OR(HY164=0,IA164=0,IB164=0),0,MIN((VLOOKUP($D164,SALERYCODE,3,0))*(IF($D164=6,IB164,IA164))*((MIN((VLOOKUP($D164,SALERYCODE,5,0)),(IF($D164=6,IA164,IB164))))),MIN((VLOOKUP($D164,SALERYCODE,3,0)),(HY164+HZ164))*(IF($D164=6,IB164,((MIN((VLOOKUP($D164,SALERYCODE,5,0)),IB164)))))))))/IF(AND($D164=2,'ראשי-פרטים כלליים וריכוז הוצאות'!$D$68&lt;&gt;4),1.2,1)</f>
        <v>0</v>
      </c>
      <c r="IE164" s="263"/>
      <c r="IF164" s="264"/>
      <c r="IG164" s="265"/>
      <c r="IH164" s="266"/>
      <c r="II164" s="267">
        <f t="shared" si="235"/>
        <v>0</v>
      </c>
      <c r="IJ164" s="260">
        <f>+(IF(OR($B164=0,$C164=0,$D164=0,$DC$2&gt;$OE$1),0,IF(OR(IE164=0,IG164=0,IH164=0),0,MIN((VLOOKUP($D164,SALERYCODE,3,0))*(IF($D164=6,IH164,IG164))*((MIN((VLOOKUP($D164,SALERYCODE,5,0)),(IF($D164=6,IG164,IH164))))),MIN((VLOOKUP($D164,SALERYCODE,3,0)),(IE164+IF164))*(IF($D164=6,IH164,((MIN((VLOOKUP($D164,SALERYCODE,5,0)),IH164)))))))))/IF(AND($D164=2,'ראשי-פרטים כלליים וריכוז הוצאות'!$D$68&lt;&gt;4),1.2,1)</f>
        <v>0</v>
      </c>
      <c r="IK164" s="263"/>
      <c r="IL164" s="264"/>
      <c r="IM164" s="265"/>
      <c r="IN164" s="266"/>
      <c r="IO164" s="267">
        <f t="shared" si="236"/>
        <v>0</v>
      </c>
      <c r="IP164" s="260">
        <f>+(IF(OR($B164=0,$C164=0,$D164=0,$DC$2&gt;$OE$1),0,IF(OR(IK164=0,IM164=0,IN164=0),0,MIN((VLOOKUP($D164,SALERYCODE,3,0))*(IF($D164=6,IN164,IM164))*((MIN((VLOOKUP($D164,SALERYCODE,5,0)),(IF($D164=6,IM164,IN164))))),MIN((VLOOKUP($D164,SALERYCODE,3,0)),(IK164+IL164))*(IF($D164=6,IN164,((MIN((VLOOKUP($D164,SALERYCODE,5,0)),IN164)))))))))/IF(AND($D164=2,'ראשי-פרטים כלליים וריכוז הוצאות'!$D$68&lt;&gt;4),1.2,1)</f>
        <v>0</v>
      </c>
      <c r="IQ164" s="263"/>
      <c r="IR164" s="264"/>
      <c r="IS164" s="265"/>
      <c r="IT164" s="266"/>
      <c r="IU164" s="267">
        <f t="shared" si="237"/>
        <v>0</v>
      </c>
      <c r="IV164" s="260">
        <f>+(IF(OR($B164=0,$C164=0,$D164=0,$DC$2&gt;$OE$1),0,IF(OR(IQ164=0,IS164=0,IT164=0),0,MIN((VLOOKUP($D164,SALERYCODE,3,0))*(IF($D164=6,IT164,IS164))*((MIN((VLOOKUP($D164,SALERYCODE,5,0)),(IF($D164=6,IS164,IT164))))),MIN((VLOOKUP($D164,SALERYCODE,3,0)),(IQ164+IR164))*(IF($D164=6,IT164,((MIN((VLOOKUP($D164,SALERYCODE,5,0)),IT164)))))))))/IF(AND($D164=2,'ראשי-פרטים כלליים וריכוז הוצאות'!$D$68&lt;&gt;4),1.2,1)</f>
        <v>0</v>
      </c>
      <c r="IW164" s="263"/>
      <c r="IX164" s="264"/>
      <c r="IY164" s="265"/>
      <c r="IZ164" s="266"/>
      <c r="JA164" s="267">
        <f t="shared" si="238"/>
        <v>0</v>
      </c>
      <c r="JB164" s="260">
        <f>+(IF(OR($B164=0,$C164=0,$D164=0,$DC$2&gt;$OE$1),0,IF(OR(IW164=0,IY164=0,IZ164=0),0,MIN((VLOOKUP($D164,SALERYCODE,3,0))*(IF($D164=6,IZ164,IY164))*((MIN((VLOOKUP($D164,SALERYCODE,5,0)),(IF($D164=6,IY164,IZ164))))),MIN((VLOOKUP($D164,SALERYCODE,3,0)),(IW164+IX164))*(IF($D164=6,IZ164,((MIN((VLOOKUP($D164,SALERYCODE,5,0)),IZ164)))))))))/IF(AND($D164=2,'ראשי-פרטים כלליים וריכוז הוצאות'!$D$68&lt;&gt;4),1.2,1)</f>
        <v>0</v>
      </c>
      <c r="JC164" s="263"/>
      <c r="JD164" s="264"/>
      <c r="JE164" s="265"/>
      <c r="JF164" s="266"/>
      <c r="JG164" s="267">
        <f t="shared" si="239"/>
        <v>0</v>
      </c>
      <c r="JH164" s="260">
        <f>+(IF(OR($B164=0,$C164=0,$D164=0,$DC$2&gt;$OE$1),0,IF(OR(JC164=0,JE164=0,JF164=0),0,MIN((VLOOKUP($D164,SALERYCODE,3,0))*(IF($D164=6,JF164,JE164))*((MIN((VLOOKUP($D164,SALERYCODE,5,0)),(IF($D164=6,JE164,JF164))))),MIN((VLOOKUP($D164,SALERYCODE,3,0)),(JC164+JD164))*(IF($D164=6,JF164,((MIN((VLOOKUP($D164,SALERYCODE,5,0)),JF164)))))))))/IF(AND($D164=2,'ראשי-פרטים כלליים וריכוז הוצאות'!$D$68&lt;&gt;4),1.2,1)</f>
        <v>0</v>
      </c>
      <c r="JI164" s="263"/>
      <c r="JJ164" s="264"/>
      <c r="JK164" s="265"/>
      <c r="JL164" s="266"/>
      <c r="JM164" s="267">
        <f t="shared" si="240"/>
        <v>0</v>
      </c>
      <c r="JN164" s="260">
        <f>+(IF(OR($B164=0,$C164=0,$D164=0,$DC$2&gt;$OE$1),0,IF(OR(JI164=0,JK164=0,JL164=0),0,MIN((VLOOKUP($D164,SALERYCODE,3,0))*(IF($D164=6,JL164,JK164))*((MIN((VLOOKUP($D164,SALERYCODE,5,0)),(IF($D164=6,JK164,JL164))))),MIN((VLOOKUP($D164,SALERYCODE,3,0)),(JI164+JJ164))*(IF($D164=6,JL164,((MIN((VLOOKUP($D164,SALERYCODE,5,0)),JL164)))))))))/IF(AND($D164=2,'ראשי-פרטים כלליים וריכוז הוצאות'!$D$68&lt;&gt;4),1.2,1)</f>
        <v>0</v>
      </c>
      <c r="JO164" s="263"/>
      <c r="JP164" s="264"/>
      <c r="JQ164" s="265"/>
      <c r="JR164" s="266"/>
      <c r="JS164" s="267">
        <f t="shared" si="241"/>
        <v>0</v>
      </c>
      <c r="JT164" s="260">
        <f>+(IF(OR($B164=0,$C164=0,$D164=0,$DC$2&gt;$OE$1),0,IF(OR(JO164=0,JQ164=0,JR164=0),0,MIN((VLOOKUP($D164,SALERYCODE,3,0))*(IF($D164=6,JR164,JQ164))*((MIN((VLOOKUP($D164,SALERYCODE,5,0)),(IF($D164=6,JQ164,JR164))))),MIN((VLOOKUP($D164,SALERYCODE,3,0)),(JO164+JP164))*(IF($D164=6,JR164,((MIN((VLOOKUP($D164,SALERYCODE,5,0)),JR164)))))))))/IF(AND($D164=2,'ראשי-פרטים כלליים וריכוז הוצאות'!$D$68&lt;&gt;4),1.2,1)</f>
        <v>0</v>
      </c>
      <c r="JU164" s="263"/>
      <c r="JV164" s="264"/>
      <c r="JW164" s="265"/>
      <c r="JX164" s="266"/>
      <c r="JY164" s="267">
        <f t="shared" si="242"/>
        <v>0</v>
      </c>
      <c r="JZ164" s="260">
        <f>+(IF(OR($B164=0,$C164=0,$D164=0,$DC$2&gt;$OE$1),0,IF(OR(JU164=0,JW164=0,JX164=0),0,MIN((VLOOKUP($D164,SALERYCODE,3,0))*(IF($D164=6,JX164,JW164))*((MIN((VLOOKUP($D164,SALERYCODE,5,0)),(IF($D164=6,JW164,JX164))))),MIN((VLOOKUP($D164,SALERYCODE,3,0)),(JU164+JV164))*(IF($D164=6,JX164,((MIN((VLOOKUP($D164,SALERYCODE,5,0)),JX164)))))))))/IF(AND($D164=2,'ראשי-פרטים כלליים וריכוז הוצאות'!$D$68&lt;&gt;4),1.2,1)</f>
        <v>0</v>
      </c>
      <c r="KA164" s="263"/>
      <c r="KB164" s="264"/>
      <c r="KC164" s="265"/>
      <c r="KD164" s="266"/>
      <c r="KE164" s="267">
        <f t="shared" si="243"/>
        <v>0</v>
      </c>
      <c r="KF164" s="260">
        <f>+(IF(OR($B164=0,$C164=0,$D164=0,$DC$2&gt;$OE$1),0,IF(OR(KA164=0,KC164=0,KD164=0),0,MIN((VLOOKUP($D164,SALERYCODE,3,0))*(IF($D164=6,KD164,KC164))*((MIN((VLOOKUP($D164,SALERYCODE,5,0)),(IF($D164=6,KC164,KD164))))),MIN((VLOOKUP($D164,SALERYCODE,3,0)),(KA164+KB164))*(IF($D164=6,KD164,((MIN((VLOOKUP($D164,SALERYCODE,5,0)),KD164)))))))))/IF(AND($D164=2,'ראשי-פרטים כלליים וריכוז הוצאות'!$D$68&lt;&gt;4),1.2,1)</f>
        <v>0</v>
      </c>
      <c r="KG164" s="263"/>
      <c r="KH164" s="264"/>
      <c r="KI164" s="265"/>
      <c r="KJ164" s="266"/>
      <c r="KK164" s="267">
        <f t="shared" si="244"/>
        <v>0</v>
      </c>
      <c r="KL164" s="260">
        <f>+(IF(OR($B164=0,$C164=0,$D164=0,$DC$2&gt;$OE$1),0,IF(OR(KG164=0,KI164=0,KJ164=0),0,MIN((VLOOKUP($D164,SALERYCODE,3,0))*(IF($D164=6,KJ164,KI164))*((MIN((VLOOKUP($D164,SALERYCODE,5,0)),(IF($D164=6,KI164,KJ164))))),MIN((VLOOKUP($D164,SALERYCODE,3,0)),(KG164+KH164))*(IF($D164=6,KJ164,((MIN((VLOOKUP($D164,SALERYCODE,5,0)),KJ164)))))))))/IF(AND($D164=2,'ראשי-פרטים כלליים וריכוז הוצאות'!$D$68&lt;&gt;4),1.2,1)</f>
        <v>0</v>
      </c>
      <c r="KM164" s="263"/>
      <c r="KN164" s="264"/>
      <c r="KO164" s="265"/>
      <c r="KP164" s="266"/>
      <c r="KQ164" s="267">
        <f t="shared" si="245"/>
        <v>0</v>
      </c>
      <c r="KR164" s="260">
        <f>+(IF(OR($B164=0,$C164=0,$D164=0,$DC$2&gt;$OE$1),0,IF(OR(KM164=0,KO164=0,KP164=0),0,MIN((VLOOKUP($D164,SALERYCODE,3,0))*(IF($D164=6,KP164,KO164))*((MIN((VLOOKUP($D164,SALERYCODE,5,0)),(IF($D164=6,KO164,KP164))))),MIN((VLOOKUP($D164,SALERYCODE,3,0)),(KM164+KN164))*(IF($D164=6,KP164,((MIN((VLOOKUP($D164,SALERYCODE,5,0)),KP164)))))))))/IF(AND($D164=2,'ראשי-פרטים כלליים וריכוז הוצאות'!$D$68&lt;&gt;4),1.2,1)</f>
        <v>0</v>
      </c>
      <c r="KS164" s="263"/>
      <c r="KT164" s="264"/>
      <c r="KU164" s="265"/>
      <c r="KV164" s="266"/>
      <c r="KW164" s="267">
        <f t="shared" si="246"/>
        <v>0</v>
      </c>
      <c r="KX164" s="260">
        <f>+(IF(OR($B164=0,$C164=0,$D164=0,$DC$2&gt;$OE$1),0,IF(OR(KS164=0,KU164=0,KV164=0),0,MIN((VLOOKUP($D164,SALERYCODE,3,0))*(IF($D164=6,KV164,KU164))*((MIN((VLOOKUP($D164,SALERYCODE,5,0)),(IF($D164=6,KU164,KV164))))),MIN((VLOOKUP($D164,SALERYCODE,3,0)),(KS164+KT164))*(IF($D164=6,KV164,((MIN((VLOOKUP($D164,SALERYCODE,5,0)),KV164)))))))))/IF(AND($D164=2,'ראשי-פרטים כלליים וריכוז הוצאות'!$D$68&lt;&gt;4),1.2,1)</f>
        <v>0</v>
      </c>
      <c r="KY164" s="263"/>
      <c r="KZ164" s="264"/>
      <c r="LA164" s="265"/>
      <c r="LB164" s="266"/>
      <c r="LC164" s="267">
        <f t="shared" si="247"/>
        <v>0</v>
      </c>
      <c r="LD164" s="260">
        <f>+(IF(OR($B164=0,$C164=0,$D164=0,$DC$2&gt;$OE$1),0,IF(OR(KY164=0,LA164=0,LB164=0),0,MIN((VLOOKUP($D164,SALERYCODE,3,0))*(IF($D164=6,LB164,LA164))*((MIN((VLOOKUP($D164,SALERYCODE,5,0)),(IF($D164=6,LA164,LB164))))),MIN((VLOOKUP($D164,SALERYCODE,3,0)),(KY164+KZ164))*(IF($D164=6,LB164,((MIN((VLOOKUP($D164,SALERYCODE,5,0)),LB164)))))))))/IF(AND($D164=2,'ראשי-פרטים כלליים וריכוז הוצאות'!$D$68&lt;&gt;4),1.2,1)</f>
        <v>0</v>
      </c>
      <c r="LE164" s="263"/>
      <c r="LF164" s="264"/>
      <c r="LG164" s="265"/>
      <c r="LH164" s="266"/>
      <c r="LI164" s="267">
        <f t="shared" si="248"/>
        <v>0</v>
      </c>
      <c r="LJ164" s="260">
        <f>+(IF(OR($B164=0,$C164=0,$D164=0,$DC$2&gt;$OE$1),0,IF(OR(LE164=0,LG164=0,LH164=0),0,MIN((VLOOKUP($D164,SALERYCODE,3,0))*(IF($D164=6,LH164,LG164))*((MIN((VLOOKUP($D164,SALERYCODE,5,0)),(IF($D164=6,LG164,LH164))))),MIN((VLOOKUP($D164,SALERYCODE,3,0)),(LE164+LF164))*(IF($D164=6,LH164,((MIN((VLOOKUP($D164,SALERYCODE,5,0)),LH164)))))))))/IF(AND($D164=2,'ראשי-פרטים כלליים וריכוז הוצאות'!$D$68&lt;&gt;4),1.2,1)</f>
        <v>0</v>
      </c>
      <c r="LK164" s="263"/>
      <c r="LL164" s="264"/>
      <c r="LM164" s="265"/>
      <c r="LN164" s="266"/>
      <c r="LO164" s="267">
        <f t="shared" si="249"/>
        <v>0</v>
      </c>
      <c r="LP164" s="260">
        <f>+(IF(OR($B164=0,$C164=0,$D164=0,$DC$2&gt;$OE$1),0,IF(OR(LK164=0,LM164=0,LN164=0),0,MIN((VLOOKUP($D164,SALERYCODE,3,0))*(IF($D164=6,LN164,LM164))*((MIN((VLOOKUP($D164,SALERYCODE,5,0)),(IF($D164=6,LM164,LN164))))),MIN((VLOOKUP($D164,SALERYCODE,3,0)),(LK164+LL164))*(IF($D164=6,LN164,((MIN((VLOOKUP($D164,SALERYCODE,5,0)),LN164)))))))))/IF(AND($D164=2,'ראשי-פרטים כלליים וריכוז הוצאות'!$D$68&lt;&gt;4),1.2,1)</f>
        <v>0</v>
      </c>
      <c r="LQ164" s="263"/>
      <c r="LR164" s="264"/>
      <c r="LS164" s="265"/>
      <c r="LT164" s="266"/>
      <c r="LU164" s="267">
        <f t="shared" si="250"/>
        <v>0</v>
      </c>
      <c r="LV164" s="260">
        <f>+(IF(OR($B164=0,$C164=0,$D164=0,$DC$2&gt;$OE$1),0,IF(OR(LQ164=0,LS164=0,LT164=0),0,MIN((VLOOKUP($D164,SALERYCODE,3,0))*(IF($D164=6,LT164,LS164))*((MIN((VLOOKUP($D164,SALERYCODE,5,0)),(IF($D164=6,LS164,LT164))))),MIN((VLOOKUP($D164,SALERYCODE,3,0)),(LQ164+LR164))*(IF($D164=6,LT164,((MIN((VLOOKUP($D164,SALERYCODE,5,0)),LT164)))))))))/IF(AND($D164=2,'ראשי-פרטים כלליים וריכוז הוצאות'!$D$68&lt;&gt;4),1.2,1)</f>
        <v>0</v>
      </c>
      <c r="LW164" s="263"/>
      <c r="LX164" s="264"/>
      <c r="LY164" s="265"/>
      <c r="LZ164" s="266"/>
      <c r="MA164" s="267">
        <f t="shared" si="251"/>
        <v>0</v>
      </c>
      <c r="MB164" s="260">
        <f>+(IF(OR($B164=0,$C164=0,$D164=0,$DC$2&gt;$OE$1),0,IF(OR(LW164=0,LY164=0,LZ164=0),0,MIN((VLOOKUP($D164,SALERYCODE,3,0))*(IF($D164=6,LZ164,LY164))*((MIN((VLOOKUP($D164,SALERYCODE,5,0)),(IF($D164=6,LY164,LZ164))))),MIN((VLOOKUP($D164,SALERYCODE,3,0)),(LW164+LX164))*(IF($D164=6,LZ164,((MIN((VLOOKUP($D164,SALERYCODE,5,0)),LZ164)))))))))/IF(AND($D164=2,'ראשי-פרטים כלליים וריכוז הוצאות'!$D$68&lt;&gt;4),1.2,1)</f>
        <v>0</v>
      </c>
      <c r="MC164" s="263"/>
      <c r="MD164" s="264"/>
      <c r="ME164" s="265"/>
      <c r="MF164" s="266"/>
      <c r="MG164" s="267">
        <f t="shared" si="252"/>
        <v>0</v>
      </c>
      <c r="MH164" s="260">
        <f>+(IF(OR($B164=0,$C164=0,$D164=0,$DC$2&gt;$OE$1),0,IF(OR(MC164=0,ME164=0,MF164=0),0,MIN((VLOOKUP($D164,SALERYCODE,3,0))*(IF($D164=6,MF164,ME164))*((MIN((VLOOKUP($D164,SALERYCODE,5,0)),(IF($D164=6,ME164,MF164))))),MIN((VLOOKUP($D164,SALERYCODE,3,0)),(MC164+MD164))*(IF($D164=6,MF164,((MIN((VLOOKUP($D164,SALERYCODE,5,0)),MF164)))))))))/IF(AND($D164=2,'ראשי-פרטים כלליים וריכוז הוצאות'!$D$68&lt;&gt;4),1.2,1)</f>
        <v>0</v>
      </c>
      <c r="MI164" s="263"/>
      <c r="MJ164" s="264"/>
      <c r="MK164" s="265"/>
      <c r="ML164" s="266"/>
      <c r="MM164" s="267">
        <f t="shared" si="253"/>
        <v>0</v>
      </c>
      <c r="MN164" s="260">
        <f>+(IF(OR($B164=0,$C164=0,$D164=0,$DC$2&gt;$OE$1),0,IF(OR(MI164=0,MK164=0,ML164=0),0,MIN((VLOOKUP($D164,SALERYCODE,3,0))*(IF($D164=6,ML164,MK164))*((MIN((VLOOKUP($D164,SALERYCODE,5,0)),(IF($D164=6,MK164,ML164))))),MIN((VLOOKUP($D164,SALERYCODE,3,0)),(MI164+MJ164))*(IF($D164=6,ML164,((MIN((VLOOKUP($D164,SALERYCODE,5,0)),ML164)))))))))/IF(AND($D164=2,'ראשי-פרטים כלליים וריכוז הוצאות'!$D$68&lt;&gt;4),1.2,1)</f>
        <v>0</v>
      </c>
      <c r="MO164" s="263"/>
      <c r="MP164" s="264"/>
      <c r="MQ164" s="265"/>
      <c r="MR164" s="266"/>
      <c r="MS164" s="267">
        <f t="shared" si="254"/>
        <v>0</v>
      </c>
      <c r="MT164" s="260">
        <f>+(IF(OR($B164=0,$C164=0,$D164=0,$DC$2&gt;$OE$1),0,IF(OR(MO164=0,MQ164=0,MR164=0),0,MIN((VLOOKUP($D164,SALERYCODE,3,0))*(IF($D164=6,MR164,MQ164))*((MIN((VLOOKUP($D164,SALERYCODE,5,0)),(IF($D164=6,MQ164,MR164))))),MIN((VLOOKUP($D164,SALERYCODE,3,0)),(MO164+MP164))*(IF($D164=6,MR164,((MIN((VLOOKUP($D164,SALERYCODE,5,0)),MR164)))))))))/IF(AND($D164=2,'ראשי-פרטים כלליים וריכוז הוצאות'!$D$68&lt;&gt;4),1.2,1)</f>
        <v>0</v>
      </c>
      <c r="MU164" s="263"/>
      <c r="MV164" s="264"/>
      <c r="MW164" s="265"/>
      <c r="MX164" s="266"/>
      <c r="MY164" s="267">
        <f t="shared" si="255"/>
        <v>0</v>
      </c>
      <c r="MZ164" s="260">
        <f>+(IF(OR($B164=0,$C164=0,$D164=0,$DC$2&gt;$OE$1),0,IF(OR(MU164=0,MW164=0,MX164=0),0,MIN((VLOOKUP($D164,SALERYCODE,3,0))*(IF($D164=6,MX164,MW164))*((MIN((VLOOKUP($D164,SALERYCODE,5,0)),(IF($D164=6,MW164,MX164))))),MIN((VLOOKUP($D164,SALERYCODE,3,0)),(MU164+MV164))*(IF($D164=6,MX164,((MIN((VLOOKUP($D164,SALERYCODE,5,0)),MX164)))))))))/IF(AND($D164=2,'ראשי-פרטים כלליים וריכוז הוצאות'!$D$68&lt;&gt;4),1.2,1)</f>
        <v>0</v>
      </c>
      <c r="NA164" s="263"/>
      <c r="NB164" s="264"/>
      <c r="NC164" s="265"/>
      <c r="ND164" s="266"/>
      <c r="NE164" s="267">
        <f t="shared" si="256"/>
        <v>0</v>
      </c>
      <c r="NF164" s="260">
        <f>+(IF(OR($B164=0,$C164=0,$D164=0,$DC$2&gt;$OE$1),0,IF(OR(NA164=0,NC164=0,ND164=0),0,MIN((VLOOKUP($D164,SALERYCODE,3,0))*(IF($D164=6,ND164,NC164))*((MIN((VLOOKUP($D164,SALERYCODE,5,0)),(IF($D164=6,NC164,ND164))))),MIN((VLOOKUP($D164,SALERYCODE,3,0)),(NA164+NB164))*(IF($D164=6,ND164,((MIN((VLOOKUP($D164,SALERYCODE,5,0)),ND164)))))))))/IF(AND($D164=2,'ראשי-פרטים כלליים וריכוז הוצאות'!$D$68&lt;&gt;4),1.2,1)</f>
        <v>0</v>
      </c>
      <c r="NG164" s="263"/>
      <c r="NH164" s="264"/>
      <c r="NI164" s="265"/>
      <c r="NJ164" s="266"/>
      <c r="NK164" s="267">
        <f t="shared" si="257"/>
        <v>0</v>
      </c>
      <c r="NL164" s="260">
        <f>+(IF(OR($B164=0,$C164=0,$D164=0,$DC$2&gt;$OE$1),0,IF(OR(NG164=0,NI164=0,NJ164=0),0,MIN((VLOOKUP($D164,SALERYCODE,3,0))*(IF($D164=6,NJ164,NI164))*((MIN((VLOOKUP($D164,SALERYCODE,5,0)),(IF($D164=6,NI164,NJ164))))),MIN((VLOOKUP($D164,SALERYCODE,3,0)),(NG164+NH164))*(IF($D164=6,NJ164,((MIN((VLOOKUP($D164,SALERYCODE,5,0)),NJ164)))))))))/IF(AND($D164=2,'ראשי-פרטים כלליים וריכוז הוצאות'!$D$68&lt;&gt;4),1.2,1)</f>
        <v>0</v>
      </c>
      <c r="NM164" s="263"/>
      <c r="NN164" s="264"/>
      <c r="NO164" s="265"/>
      <c r="NP164" s="266"/>
      <c r="NQ164" s="267">
        <f t="shared" si="258"/>
        <v>0</v>
      </c>
      <c r="NR164" s="260">
        <f>+(IF(OR($B164=0,$C164=0,$D164=0,$DC$2&gt;$OE$1),0,IF(OR(NM164=0,NO164=0,NP164=0),0,MIN((VLOOKUP($D164,SALERYCODE,3,0))*(IF($D164=6,NP164,NO164))*((MIN((VLOOKUP($D164,SALERYCODE,5,0)),(IF($D164=6,NO164,NP164))))),MIN((VLOOKUP($D164,SALERYCODE,3,0)),(NM164+NN164))*(IF($D164=6,NP164,((MIN((VLOOKUP($D164,SALERYCODE,5,0)),NP164)))))))))/IF(AND($D164=2,'ראשי-פרטים כלליים וריכוז הוצאות'!$D$68&lt;&gt;4),1.2,1)</f>
        <v>0</v>
      </c>
      <c r="NS164" s="263"/>
      <c r="NT164" s="264"/>
      <c r="NU164" s="265"/>
      <c r="NV164" s="266"/>
      <c r="NW164" s="267">
        <f t="shared" si="259"/>
        <v>0</v>
      </c>
      <c r="NX164" s="260">
        <f>+(IF(OR($B164=0,$C164=0,$D164=0,$DC$2&gt;$OE$1),0,IF(OR(NS164=0,NU164=0,NV164=0),0,MIN((VLOOKUP($D164,SALERYCODE,3,0))*(IF($D164=6,NV164,NU164))*((MIN((VLOOKUP($D164,SALERYCODE,5,0)),(IF($D164=6,NU164,NV164))))),MIN((VLOOKUP($D164,SALERYCODE,3,0)),(NS164+NT164))*(IF($D164=6,NV164,((MIN((VLOOKUP($D164,SALERYCODE,5,0)),NV164)))))))))/IF(AND($D164=2,'ראשי-פרטים כלליים וריכוז הוצאות'!$D$68&lt;&gt;4),1.2,1)</f>
        <v>0</v>
      </c>
      <c r="NY164" s="263"/>
      <c r="NZ164" s="264"/>
      <c r="OA164" s="265"/>
      <c r="OB164" s="266"/>
      <c r="OC164" s="267">
        <f t="shared" si="260"/>
        <v>0</v>
      </c>
      <c r="OD164" s="260">
        <f>+(IF(OR($B164=0,$C164=0,$D164=0,$DC$2&gt;$OE$1),0,IF(OR(NY164=0,OA164=0,OB164=0),0,MIN((VLOOKUP($D164,SALERYCODE,3,0))*(IF($D164=6,OB164,OA164))*((MIN((VLOOKUP($D164,SALERYCODE,5,0)),(IF($D164=6,OA164,OB164))))),MIN((VLOOKUP($D164,SALERYCODE,3,0)),(NY164+NZ164))*(IF($D164=6,OB164,((MIN((VLOOKUP($D164,SALERYCODE,5,0)),OB164)))))))))/IF(AND($D164=2,'ראשי-פרטים כלליים וריכוז הוצאות'!$D$68&lt;&gt;4),1.2,1)</f>
        <v>0</v>
      </c>
      <c r="OE164" s="275">
        <f t="shared" si="266"/>
        <v>0</v>
      </c>
      <c r="OF164" s="283">
        <f t="shared" si="267"/>
        <v>9.9999999999999995E-7</v>
      </c>
      <c r="OG164" s="276">
        <f t="shared" si="268"/>
        <v>0</v>
      </c>
      <c r="OH164" s="275">
        <f t="shared" si="269"/>
        <v>0</v>
      </c>
      <c r="OI164" s="275">
        <v>0</v>
      </c>
      <c r="OJ164" s="258">
        <f t="shared" si="270"/>
        <v>0</v>
      </c>
      <c r="OK164" s="284"/>
      <c r="OL164" s="116">
        <f>MIN(OJ164+OK164*OF164*OE164/$OL$1/IF(AND($D164=2,'ראשי-פרטים כלליים וריכוז הוצאות'!$D$68&lt;&gt;4),1.2,1),IF($D164&gt;0,VLOOKUP($D164,SALERYCODE,3,0)*12*OG164,0))</f>
        <v>0</v>
      </c>
      <c r="OM164" s="95">
        <f t="shared" si="261"/>
        <v>0</v>
      </c>
      <c r="ON164" s="11">
        <f t="shared" si="262"/>
        <v>0</v>
      </c>
      <c r="OO164" s="11">
        <f t="shared" si="263"/>
        <v>0</v>
      </c>
      <c r="OP164" s="22">
        <f t="shared" si="264"/>
        <v>0</v>
      </c>
      <c r="OQ164" s="11">
        <f t="shared" si="265"/>
        <v>0</v>
      </c>
      <c r="OR164" s="11" t="e">
        <f>#REF!</f>
        <v>#REF!</v>
      </c>
      <c r="OS164" s="35" t="e">
        <f>#REF!-OP164</f>
        <v>#REF!</v>
      </c>
      <c r="OT164" s="35" t="e">
        <f>OS164-#REF!</f>
        <v>#REF!</v>
      </c>
      <c r="OU164" s="43" t="e">
        <f>IF(AND(OP164&gt;0,(OS164=#REF!-OP164)),"מועסק פחות מ-10% מזמנו במופ","")</f>
        <v>#REF!</v>
      </c>
    </row>
    <row r="165" spans="1:411" ht="24" hidden="1" customHeight="1" outlineLevel="1" x14ac:dyDescent="0.2">
      <c r="A165" s="282">
        <v>162</v>
      </c>
      <c r="B165" s="269"/>
      <c r="C165" s="270"/>
      <c r="D165" s="271"/>
      <c r="E165" s="263"/>
      <c r="F165" s="264"/>
      <c r="G165" s="265"/>
      <c r="H165" s="266"/>
      <c r="I165" s="267">
        <f t="shared" si="196"/>
        <v>0</v>
      </c>
      <c r="J165" s="260">
        <f>(IF(OR($B165=0,$C165=0,$D165=0,$E$2&gt;$OE$1),0,IF(OR($E165=0,$G165=0,$H165=0),0,MIN((VLOOKUP($D165,SALERYCODE,3,0))*(IF($D165=6,$H165,$G165))*((MIN((VLOOKUP($D165,SALERYCODE,5,0)),(IF($D165=6,$G165,$H165))))),MIN((VLOOKUP($D165,SALERYCODE,3,0)),($E165+$F165))*(IF($D165=6,$H165,((MIN((VLOOKUP($D165,SALERYCODE,5,0)),$H165)))))))))/IF(AND($D165=2,'ראשי-פרטים כלליים וריכוז הוצאות'!$D$68&lt;&gt;4),1.2,1)</f>
        <v>0</v>
      </c>
      <c r="K165" s="263"/>
      <c r="L165" s="264"/>
      <c r="M165" s="265"/>
      <c r="N165" s="266"/>
      <c r="O165" s="267">
        <f t="shared" si="197"/>
        <v>0</v>
      </c>
      <c r="P165" s="260">
        <f>+(IF(OR($B165=0,$C165=0,$D165=0,$K$2&gt;$OE$1),0,IF(OR($K165=0,$M165=0,$N165=0),0,MIN((VLOOKUP($D165,SALERYCODE,3,0))*(IF($D165=6,$N165,$M165))*((MIN((VLOOKUP($D165,SALERYCODE,5,0)),(IF($D165=6,$M165,$N165))))),MIN((VLOOKUP($D165,SALERYCODE,3,0)),($K165+$L165))*(IF($D165=6,$N165,((MIN((VLOOKUP($D165,SALERYCODE,5,0)),$N165)))))))))/IF(AND($D165=2,'ראשי-פרטים כלליים וריכוז הוצאות'!$D$68&lt;&gt;4),1.2,1)</f>
        <v>0</v>
      </c>
      <c r="Q165" s="263"/>
      <c r="R165" s="264"/>
      <c r="S165" s="265"/>
      <c r="T165" s="266"/>
      <c r="U165" s="267">
        <f t="shared" si="198"/>
        <v>0</v>
      </c>
      <c r="V165" s="260">
        <f>+(IF(OR($B165=0,$C165=0,$D165=0,$Q$2&gt;$OE$1),0,IF(OR(Q165=0,S165=0,T165=0),0,MIN((VLOOKUP($D165,SALERYCODE,3,0))*(IF($D165=6,T165,S165))*((MIN((VLOOKUP($D165,SALERYCODE,5,0)),(IF($D165=6,S165,T165))))),MIN((VLOOKUP($D165,SALERYCODE,3,0)),(Q165+R165))*(IF($D165=6,T165,((MIN((VLOOKUP($D165,SALERYCODE,5,0)),T165)))))))))/IF(AND($D165=2,'ראשי-פרטים כלליים וריכוז הוצאות'!$D$68&lt;&gt;4),1.2,1)</f>
        <v>0</v>
      </c>
      <c r="W165" s="263"/>
      <c r="X165" s="264"/>
      <c r="Y165" s="265"/>
      <c r="Z165" s="266"/>
      <c r="AA165" s="267">
        <f t="shared" si="199"/>
        <v>0</v>
      </c>
      <c r="AB165" s="260">
        <f>+(IF(OR($B165=0,$C165=0,$D165=0,$W$2&gt;$OE$1),0,IF(OR(W165=0,Y165=0,Z165=0),0,MIN((VLOOKUP($D165,SALERYCODE,3,0))*(IF($D165=6,Z165,Y165))*((MIN((VLOOKUP($D165,SALERYCODE,5,0)),(IF($D165=6,Y165,Z165))))),MIN((VLOOKUP($D165,SALERYCODE,3,0)),(W165+X165))*(IF($D165=6,Z165,((MIN((VLOOKUP($D165,SALERYCODE,5,0)),Z165)))))))))/IF(AND($D165=2,'ראשי-פרטים כלליים וריכוז הוצאות'!$D$68&lt;&gt;4),1.2,1)</f>
        <v>0</v>
      </c>
      <c r="AC165" s="263"/>
      <c r="AD165" s="264"/>
      <c r="AE165" s="265"/>
      <c r="AF165" s="266"/>
      <c r="AG165" s="267">
        <f t="shared" si="200"/>
        <v>0</v>
      </c>
      <c r="AH165" s="260">
        <f>+(IF(OR($B165=0,$C165=0,$D165=0,$AC$2&gt;$OE$1),0,IF(OR(AC165=0,AE165=0,AF165=0),0,MIN((VLOOKUP($D165,SALERYCODE,3,0))*(IF($D165=6,AF165,AE165))*((MIN((VLOOKUP($D165,SALERYCODE,5,0)),(IF($D165=6,AE165,AF165))))),MIN((VLOOKUP($D165,SALERYCODE,3,0)),(AC165+AD165))*(IF($D165=6,AF165,((MIN((VLOOKUP($D165,SALERYCODE,5,0)),AF165)))))))))/IF(AND($D165=2,'ראשי-פרטים כלליים וריכוז הוצאות'!$D$68&lt;&gt;4),1.2,1)</f>
        <v>0</v>
      </c>
      <c r="AI165" s="263"/>
      <c r="AJ165" s="264"/>
      <c r="AK165" s="265"/>
      <c r="AL165" s="266"/>
      <c r="AM165" s="267">
        <f t="shared" si="201"/>
        <v>0</v>
      </c>
      <c r="AN165" s="260">
        <f>+(IF(OR($B165=0,$C165=0,$D165=0,$AI$2&gt;$OE$1),0,IF(OR(AI165=0,AK165=0,AL165=0),0,MIN((VLOOKUP($D165,SALERYCODE,3,0))*(IF($D165=6,AL165,AK165))*((MIN((VLOOKUP($D165,SALERYCODE,5,0)),(IF($D165=6,AK165,AL165))))),MIN((VLOOKUP($D165,SALERYCODE,3,0)),(AI165+AJ165))*(IF($D165=6,AL165,((MIN((VLOOKUP($D165,SALERYCODE,5,0)),AL165)))))))))/IF(AND($D165=2,'ראשי-פרטים כלליים וריכוז הוצאות'!$D$68&lt;&gt;4),1.2,1)</f>
        <v>0</v>
      </c>
      <c r="AO165" s="263"/>
      <c r="AP165" s="264"/>
      <c r="AQ165" s="265"/>
      <c r="AR165" s="266"/>
      <c r="AS165" s="267">
        <f t="shared" si="202"/>
        <v>0</v>
      </c>
      <c r="AT165" s="260">
        <f>+(IF(OR($B165=0,$C165=0,$D165=0,$AO$2&gt;$OE$1),0,IF(OR(AO165=0,AQ165=0,AR165=0),0,MIN((VLOOKUP($D165,SALERYCODE,3,0))*(IF($D165=6,AR165,AQ165))*((MIN((VLOOKUP($D165,SALERYCODE,5,0)),(IF($D165=6,AQ165,AR165))))),MIN((VLOOKUP($D165,SALERYCODE,3,0)),(AO165+AP165))*(IF($D165=6,AR165,((MIN((VLOOKUP($D165,SALERYCODE,5,0)),AR165)))))))))/IF(AND($D165=2,'ראשי-פרטים כלליים וריכוז הוצאות'!$D$68&lt;&gt;4),1.2,1)</f>
        <v>0</v>
      </c>
      <c r="AU165" s="263"/>
      <c r="AV165" s="264"/>
      <c r="AW165" s="265"/>
      <c r="AX165" s="266"/>
      <c r="AY165" s="267">
        <f t="shared" si="203"/>
        <v>0</v>
      </c>
      <c r="AZ165" s="260">
        <f>+(IF(OR($B165=0,$C165=0,$D165=0,$AU$2&gt;$OE$1),0,IF(OR(AU165=0,AW165=0,AX165=0),0,MIN((VLOOKUP($D165,SALERYCODE,3,0))*(IF($D165=6,AX165,AW165))*((MIN((VLOOKUP($D165,SALERYCODE,5,0)),(IF($D165=6,AW165,AX165))))),MIN((VLOOKUP($D165,SALERYCODE,3,0)),(AU165+AV165))*(IF($D165=6,AX165,((MIN((VLOOKUP($D165,SALERYCODE,5,0)),AX165)))))))))/IF(AND($D165=2,'ראשי-פרטים כלליים וריכוז הוצאות'!$D$68&lt;&gt;4),1.2,1)</f>
        <v>0</v>
      </c>
      <c r="BA165" s="263"/>
      <c r="BB165" s="264"/>
      <c r="BC165" s="265"/>
      <c r="BD165" s="266"/>
      <c r="BE165" s="267">
        <f t="shared" si="204"/>
        <v>0</v>
      </c>
      <c r="BF165" s="260">
        <f>+(IF(OR($B165=0,$C165=0,$D165=0,$BA$2&gt;$OE$1),0,IF(OR(BA165=0,BC165=0,BD165=0),0,MIN((VLOOKUP($D165,SALERYCODE,3,0))*(IF($D165=6,BD165,BC165))*((MIN((VLOOKUP($D165,SALERYCODE,5,0)),(IF($D165=6,BC165,BD165))))),MIN((VLOOKUP($D165,SALERYCODE,3,0)),(BA165+BB165))*(IF($D165=6,BD165,((MIN((VLOOKUP($D165,SALERYCODE,5,0)),BD165)))))))))/IF(AND($D165=2,'ראשי-פרטים כלליים וריכוז הוצאות'!$D$68&lt;&gt;4),1.2,1)</f>
        <v>0</v>
      </c>
      <c r="BG165" s="263"/>
      <c r="BH165" s="264"/>
      <c r="BI165" s="265"/>
      <c r="BJ165" s="266"/>
      <c r="BK165" s="267">
        <f t="shared" si="205"/>
        <v>0</v>
      </c>
      <c r="BL165" s="260">
        <f>+(IF(OR($B165=0,$C165=0,$D165=0,$BG$2&gt;$OE$1),0,IF(OR(BG165=0,BI165=0,BJ165=0),0,MIN((VLOOKUP($D165,SALERYCODE,3,0))*(IF($D165=6,BJ165,BI165))*((MIN((VLOOKUP($D165,SALERYCODE,5,0)),(IF($D165=6,BI165,BJ165))))),MIN((VLOOKUP($D165,SALERYCODE,3,0)),(BG165+BH165))*(IF($D165=6,BJ165,((MIN((VLOOKUP($D165,SALERYCODE,5,0)),BJ165)))))))))/IF(AND($D165=2,'ראשי-פרטים כלליים וריכוז הוצאות'!$D$68&lt;&gt;4),1.2,1)</f>
        <v>0</v>
      </c>
      <c r="BM165" s="263"/>
      <c r="BN165" s="264"/>
      <c r="BO165" s="265"/>
      <c r="BP165" s="266"/>
      <c r="BQ165" s="267">
        <f t="shared" si="206"/>
        <v>0</v>
      </c>
      <c r="BR165" s="260">
        <f>+(IF(OR($B165=0,$C165=0,$D165=0,$BM$2&gt;$OE$1),0,IF(OR(BM165=0,BO165=0,BP165=0),0,MIN((VLOOKUP($D165,SALERYCODE,3,0))*(IF($D165=6,BP165,BO165))*((MIN((VLOOKUP($D165,SALERYCODE,5,0)),(IF($D165=6,BO165,BP165))))),MIN((VLOOKUP($D165,SALERYCODE,3,0)),(BM165+BN165))*(IF($D165=6,BP165,((MIN((VLOOKUP($D165,SALERYCODE,5,0)),BP165)))))))))/IF(AND($D165=2,'ראשי-פרטים כלליים וריכוז הוצאות'!$D$68&lt;&gt;4),1.2,1)</f>
        <v>0</v>
      </c>
      <c r="BS165" s="263"/>
      <c r="BT165" s="264"/>
      <c r="BU165" s="265"/>
      <c r="BV165" s="266"/>
      <c r="BW165" s="267">
        <f t="shared" si="207"/>
        <v>0</v>
      </c>
      <c r="BX165" s="260">
        <f>+(IF(OR($B165=0,$C165=0,$D165=0,$BS$2&gt;$OE$1),0,IF(OR(BS165=0,BU165=0,BV165=0),0,MIN((VLOOKUP($D165,SALERYCODE,3,0))*(IF($D165=6,BV165,BU165))*((MIN((VLOOKUP($D165,SALERYCODE,5,0)),(IF($D165=6,BU165,BV165))))),MIN((VLOOKUP($D165,SALERYCODE,3,0)),(BS165+BT165))*(IF($D165=6,BV165,((MIN((VLOOKUP($D165,SALERYCODE,5,0)),BV165)))))))))/IF(AND($D165=2,'ראשי-פרטים כלליים וריכוז הוצאות'!$D$68&lt;&gt;4),1.2,1)</f>
        <v>0</v>
      </c>
      <c r="BY165" s="263"/>
      <c r="BZ165" s="264"/>
      <c r="CA165" s="265"/>
      <c r="CB165" s="266"/>
      <c r="CC165" s="267">
        <f t="shared" si="208"/>
        <v>0</v>
      </c>
      <c r="CD165" s="260">
        <f>+(IF(OR($B165=0,$C165=0,$D165=0,$BY$2&gt;$OE$1),0,IF(OR(BY165=0,CA165=0,CB165=0),0,MIN((VLOOKUP($D165,SALERYCODE,3,0))*(IF($D165=6,CB165,CA165))*((MIN((VLOOKUP($D165,SALERYCODE,5,0)),(IF($D165=6,CA165,CB165))))),MIN((VLOOKUP($D165,SALERYCODE,3,0)),(BY165+BZ165))*(IF($D165=6,CB165,((MIN((VLOOKUP($D165,SALERYCODE,5,0)),CB165)))))))))/IF(AND($D165=2,'ראשי-פרטים כלליים וריכוז הוצאות'!$D$68&lt;&gt;4),1.2,1)</f>
        <v>0</v>
      </c>
      <c r="CE165" s="263"/>
      <c r="CF165" s="264"/>
      <c r="CG165" s="265"/>
      <c r="CH165" s="266"/>
      <c r="CI165" s="267">
        <f t="shared" si="209"/>
        <v>0</v>
      </c>
      <c r="CJ165" s="260">
        <f>+(IF(OR($B165=0,$C165=0,$D165=0,$CE$2&gt;$OE$1),0,IF(OR(CE165=0,CG165=0,CH165=0),0,MIN((VLOOKUP($D165,SALERYCODE,3,0))*(IF($D165=6,CH165,CG165))*((MIN((VLOOKUP($D165,SALERYCODE,5,0)),(IF($D165=6,CG165,CH165))))),MIN((VLOOKUP($D165,SALERYCODE,3,0)),(CE165+CF165))*(IF($D165=6,CH165,((MIN((VLOOKUP($D165,SALERYCODE,5,0)),CH165)))))))))/IF(AND($D165=2,'ראשי-פרטים כלליים וריכוז הוצאות'!$D$68&lt;&gt;4),1.2,1)</f>
        <v>0</v>
      </c>
      <c r="CK165" s="263"/>
      <c r="CL165" s="264"/>
      <c r="CM165" s="265"/>
      <c r="CN165" s="266"/>
      <c r="CO165" s="267">
        <f t="shared" si="210"/>
        <v>0</v>
      </c>
      <c r="CP165" s="260">
        <f>+(IF(OR($B165=0,$C165=0,$D165=0,$CK$2&gt;$OE$1),0,IF(OR(CK165=0,CM165=0,CN165=0),0,MIN((VLOOKUP($D165,SALERYCODE,3,0))*(IF($D165=6,CN165,CM165))*((MIN((VLOOKUP($D165,SALERYCODE,5,0)),(IF($D165=6,CM165,CN165))))),MIN((VLOOKUP($D165,SALERYCODE,3,0)),(CK165+CL165))*(IF($D165=6,CN165,((MIN((VLOOKUP($D165,SALERYCODE,5,0)),CN165)))))))))/IF(AND($D165=2,'ראשי-פרטים כלליים וריכוז הוצאות'!$D$68&lt;&gt;4),1.2,1)</f>
        <v>0</v>
      </c>
      <c r="CQ165" s="263"/>
      <c r="CR165" s="264"/>
      <c r="CS165" s="265"/>
      <c r="CT165" s="266"/>
      <c r="CU165" s="267">
        <f t="shared" si="211"/>
        <v>0</v>
      </c>
      <c r="CV165" s="260">
        <f>+(IF(OR($B165=0,$C165=0,$D165=0,$CQ$2&gt;$OE$1),0,IF(OR(CQ165=0,CS165=0,CT165=0),0,MIN((VLOOKUP($D165,SALERYCODE,3,0))*(IF($D165=6,CT165,CS165))*((MIN((VLOOKUP($D165,SALERYCODE,5,0)),(IF($D165=6,CS165,CT165))))),MIN((VLOOKUP($D165,SALERYCODE,3,0)),(CQ165+CR165))*(IF($D165=6,CT165,((MIN((VLOOKUP($D165,SALERYCODE,5,0)),CT165)))))))))/IF(AND($D165=2,'ראשי-פרטים כלליים וריכוז הוצאות'!$D$68&lt;&gt;4),1.2,1)</f>
        <v>0</v>
      </c>
      <c r="CW165" s="263"/>
      <c r="CX165" s="264"/>
      <c r="CY165" s="265"/>
      <c r="CZ165" s="266"/>
      <c r="DA165" s="267">
        <f t="shared" si="212"/>
        <v>0</v>
      </c>
      <c r="DB165" s="260">
        <f>+(IF(OR($B165=0,$C165=0,$D165=0,$CW$2&gt;$OE$1),0,IF(OR(CW165=0,CY165=0,CZ165=0),0,MIN((VLOOKUP($D165,SALERYCODE,3,0))*(IF($D165=6,CZ165,CY165))*((MIN((VLOOKUP($D165,SALERYCODE,5,0)),(IF($D165=6,CY165,CZ165))))),MIN((VLOOKUP($D165,SALERYCODE,3,0)),(CW165+CX165))*(IF($D165=6,CZ165,((MIN((VLOOKUP($D165,SALERYCODE,5,0)),CZ165)))))))))/IF(AND($D165=2,'ראשי-פרטים כלליים וריכוז הוצאות'!$D$68&lt;&gt;4),1.2,1)</f>
        <v>0</v>
      </c>
      <c r="DC165" s="263"/>
      <c r="DD165" s="264"/>
      <c r="DE165" s="265"/>
      <c r="DF165" s="266"/>
      <c r="DG165" s="267">
        <f t="shared" si="213"/>
        <v>0</v>
      </c>
      <c r="DH165" s="260">
        <f>+(IF(OR($B165=0,$C165=0,$D165=0,$DC$2&gt;$OE$1),0,IF(OR(DC165=0,DE165=0,DF165=0),0,MIN((VLOOKUP($D165,SALERYCODE,3,0))*(IF($D165=6,DF165,DE165))*((MIN((VLOOKUP($D165,SALERYCODE,5,0)),(IF($D165=6,DE165,DF165))))),MIN((VLOOKUP($D165,SALERYCODE,3,0)),(DC165+DD165))*(IF($D165=6,DF165,((MIN((VLOOKUP($D165,SALERYCODE,5,0)),DF165)))))))))/IF(AND($D165=2,'ראשי-פרטים כלליים וריכוז הוצאות'!$D$68&lt;&gt;4),1.2,1)</f>
        <v>0</v>
      </c>
      <c r="DI165" s="263"/>
      <c r="DJ165" s="264"/>
      <c r="DK165" s="265"/>
      <c r="DL165" s="266"/>
      <c r="DM165" s="267">
        <f t="shared" si="214"/>
        <v>0</v>
      </c>
      <c r="DN165" s="260">
        <f>+(IF(OR($B165=0,$C165=0,$D165=0,$DC$2&gt;$OE$1),0,IF(OR(DI165=0,DK165=0,DL165=0),0,MIN((VLOOKUP($D165,SALERYCODE,3,0))*(IF($D165=6,DL165,DK165))*((MIN((VLOOKUP($D165,SALERYCODE,5,0)),(IF($D165=6,DK165,DL165))))),MIN((VLOOKUP($D165,SALERYCODE,3,0)),(DI165+DJ165))*(IF($D165=6,DL165,((MIN((VLOOKUP($D165,SALERYCODE,5,0)),DL165)))))))))/IF(AND($D165=2,'ראשי-פרטים כלליים וריכוז הוצאות'!$D$68&lt;&gt;4),1.2,1)</f>
        <v>0</v>
      </c>
      <c r="DO165" s="263"/>
      <c r="DP165" s="264"/>
      <c r="DQ165" s="265"/>
      <c r="DR165" s="266"/>
      <c r="DS165" s="267">
        <f t="shared" si="215"/>
        <v>0</v>
      </c>
      <c r="DT165" s="260">
        <f>+(IF(OR($B165=0,$C165=0,$D165=0,$DC$2&gt;$OE$1),0,IF(OR(DO165=0,DQ165=0,DR165=0),0,MIN((VLOOKUP($D165,SALERYCODE,3,0))*(IF($D165=6,DR165,DQ165))*((MIN((VLOOKUP($D165,SALERYCODE,5,0)),(IF($D165=6,DQ165,DR165))))),MIN((VLOOKUP($D165,SALERYCODE,3,0)),(DO165+DP165))*(IF($D165=6,DR165,((MIN((VLOOKUP($D165,SALERYCODE,5,0)),DR165)))))))))/IF(AND($D165=2,'ראשי-פרטים כלליים וריכוז הוצאות'!$D$68&lt;&gt;4),1.2,1)</f>
        <v>0</v>
      </c>
      <c r="DU165" s="263"/>
      <c r="DV165" s="264"/>
      <c r="DW165" s="265"/>
      <c r="DX165" s="266"/>
      <c r="DY165" s="267">
        <f t="shared" si="216"/>
        <v>0</v>
      </c>
      <c r="DZ165" s="260">
        <f>+(IF(OR($B165=0,$C165=0,$D165=0,$DC$2&gt;$OE$1),0,IF(OR(DU165=0,DW165=0,DX165=0),0,MIN((VLOOKUP($D165,SALERYCODE,3,0))*(IF($D165=6,DX165,DW165))*((MIN((VLOOKUP($D165,SALERYCODE,5,0)),(IF($D165=6,DW165,DX165))))),MIN((VLOOKUP($D165,SALERYCODE,3,0)),(DU165+DV165))*(IF($D165=6,DX165,((MIN((VLOOKUP($D165,SALERYCODE,5,0)),DX165)))))))))/IF(AND($D165=2,'ראשי-פרטים כלליים וריכוז הוצאות'!$D$68&lt;&gt;4),1.2,1)</f>
        <v>0</v>
      </c>
      <c r="EA165" s="263"/>
      <c r="EB165" s="264"/>
      <c r="EC165" s="265"/>
      <c r="ED165" s="266"/>
      <c r="EE165" s="267">
        <f t="shared" si="217"/>
        <v>0</v>
      </c>
      <c r="EF165" s="260">
        <f>+(IF(OR($B165=0,$C165=0,$D165=0,$DC$2&gt;$OE$1),0,IF(OR(EA165=0,EC165=0,ED165=0),0,MIN((VLOOKUP($D165,SALERYCODE,3,0))*(IF($D165=6,ED165,EC165))*((MIN((VLOOKUP($D165,SALERYCODE,5,0)),(IF($D165=6,EC165,ED165))))),MIN((VLOOKUP($D165,SALERYCODE,3,0)),(EA165+EB165))*(IF($D165=6,ED165,((MIN((VLOOKUP($D165,SALERYCODE,5,0)),ED165)))))))))/IF(AND($D165=2,'ראשי-פרטים כלליים וריכוז הוצאות'!$D$68&lt;&gt;4),1.2,1)</f>
        <v>0</v>
      </c>
      <c r="EG165" s="263"/>
      <c r="EH165" s="264"/>
      <c r="EI165" s="265"/>
      <c r="EJ165" s="266"/>
      <c r="EK165" s="267">
        <f t="shared" si="218"/>
        <v>0</v>
      </c>
      <c r="EL165" s="260">
        <f>+(IF(OR($B165=0,$C165=0,$D165=0,$DC$2&gt;$OE$1),0,IF(OR(EG165=0,EI165=0,EJ165=0),0,MIN((VLOOKUP($D165,SALERYCODE,3,0))*(IF($D165=6,EJ165,EI165))*((MIN((VLOOKUP($D165,SALERYCODE,5,0)),(IF($D165=6,EI165,EJ165))))),MIN((VLOOKUP($D165,SALERYCODE,3,0)),(EG165+EH165))*(IF($D165=6,EJ165,((MIN((VLOOKUP($D165,SALERYCODE,5,0)),EJ165)))))))))/IF(AND($D165=2,'ראשי-פרטים כלליים וריכוז הוצאות'!$D$68&lt;&gt;4),1.2,1)</f>
        <v>0</v>
      </c>
      <c r="EM165" s="263"/>
      <c r="EN165" s="264"/>
      <c r="EO165" s="265"/>
      <c r="EP165" s="266"/>
      <c r="EQ165" s="267">
        <f t="shared" si="219"/>
        <v>0</v>
      </c>
      <c r="ER165" s="260">
        <f>+(IF(OR($B165=0,$C165=0,$D165=0,$DC$2&gt;$OE$1),0,IF(OR(EM165=0,EO165=0,EP165=0),0,MIN((VLOOKUP($D165,SALERYCODE,3,0))*(IF($D165=6,EP165,EO165))*((MIN((VLOOKUP($D165,SALERYCODE,5,0)),(IF($D165=6,EO165,EP165))))),MIN((VLOOKUP($D165,SALERYCODE,3,0)),(EM165+EN165))*(IF($D165=6,EP165,((MIN((VLOOKUP($D165,SALERYCODE,5,0)),EP165)))))))))/IF(AND($D165=2,'ראשי-פרטים כלליים וריכוז הוצאות'!$D$68&lt;&gt;4),1.2,1)</f>
        <v>0</v>
      </c>
      <c r="ES165" s="263"/>
      <c r="ET165" s="264"/>
      <c r="EU165" s="265"/>
      <c r="EV165" s="266"/>
      <c r="EW165" s="267">
        <f t="shared" si="220"/>
        <v>0</v>
      </c>
      <c r="EX165" s="260">
        <f>+(IF(OR($B165=0,$C165=0,$D165=0,$DC$2&gt;$OE$1),0,IF(OR(ES165=0,EU165=0,EV165=0),0,MIN((VLOOKUP($D165,SALERYCODE,3,0))*(IF($D165=6,EV165,EU165))*((MIN((VLOOKUP($D165,SALERYCODE,5,0)),(IF($D165=6,EU165,EV165))))),MIN((VLOOKUP($D165,SALERYCODE,3,0)),(ES165+ET165))*(IF($D165=6,EV165,((MIN((VLOOKUP($D165,SALERYCODE,5,0)),EV165)))))))))/IF(AND($D165=2,'ראשי-פרטים כלליים וריכוז הוצאות'!$D$68&lt;&gt;4),1.2,1)</f>
        <v>0</v>
      </c>
      <c r="EY165" s="263"/>
      <c r="EZ165" s="264"/>
      <c r="FA165" s="265"/>
      <c r="FB165" s="266"/>
      <c r="FC165" s="267">
        <f t="shared" si="221"/>
        <v>0</v>
      </c>
      <c r="FD165" s="260">
        <f>+(IF(OR($B165=0,$C165=0,$D165=0,$DC$2&gt;$OE$1),0,IF(OR(EY165=0,FA165=0,FB165=0),0,MIN((VLOOKUP($D165,SALERYCODE,3,0))*(IF($D165=6,FB165,FA165))*((MIN((VLOOKUP($D165,SALERYCODE,5,0)),(IF($D165=6,FA165,FB165))))),MIN((VLOOKUP($D165,SALERYCODE,3,0)),(EY165+EZ165))*(IF($D165=6,FB165,((MIN((VLOOKUP($D165,SALERYCODE,5,0)),FB165)))))))))/IF(AND($D165=2,'ראשי-פרטים כלליים וריכוז הוצאות'!$D$68&lt;&gt;4),1.2,1)</f>
        <v>0</v>
      </c>
      <c r="FE165" s="263"/>
      <c r="FF165" s="264"/>
      <c r="FG165" s="265"/>
      <c r="FH165" s="266"/>
      <c r="FI165" s="267">
        <f t="shared" si="222"/>
        <v>0</v>
      </c>
      <c r="FJ165" s="260">
        <f>+(IF(OR($B165=0,$C165=0,$D165=0,$DC$2&gt;$OE$1),0,IF(OR(FE165=0,FG165=0,FH165=0),0,MIN((VLOOKUP($D165,SALERYCODE,3,0))*(IF($D165=6,FH165,FG165))*((MIN((VLOOKUP($D165,SALERYCODE,5,0)),(IF($D165=6,FG165,FH165))))),MIN((VLOOKUP($D165,SALERYCODE,3,0)),(FE165+FF165))*(IF($D165=6,FH165,((MIN((VLOOKUP($D165,SALERYCODE,5,0)),FH165)))))))))/IF(AND($D165=2,'ראשי-פרטים כלליים וריכוז הוצאות'!$D$68&lt;&gt;4),1.2,1)</f>
        <v>0</v>
      </c>
      <c r="FK165" s="263"/>
      <c r="FL165" s="264"/>
      <c r="FM165" s="265"/>
      <c r="FN165" s="266"/>
      <c r="FO165" s="267">
        <f t="shared" si="223"/>
        <v>0</v>
      </c>
      <c r="FP165" s="260">
        <f>+(IF(OR($B165=0,$C165=0,$D165=0,$DC$2&gt;$OE$1),0,IF(OR(FK165=0,FM165=0,FN165=0),0,MIN((VLOOKUP($D165,SALERYCODE,3,0))*(IF($D165=6,FN165,FM165))*((MIN((VLOOKUP($D165,SALERYCODE,5,0)),(IF($D165=6,FM165,FN165))))),MIN((VLOOKUP($D165,SALERYCODE,3,0)),(FK165+FL165))*(IF($D165=6,FN165,((MIN((VLOOKUP($D165,SALERYCODE,5,0)),FN165)))))))))/IF(AND($D165=2,'ראשי-פרטים כלליים וריכוז הוצאות'!$D$68&lt;&gt;4),1.2,1)</f>
        <v>0</v>
      </c>
      <c r="FQ165" s="263"/>
      <c r="FR165" s="264"/>
      <c r="FS165" s="265"/>
      <c r="FT165" s="266"/>
      <c r="FU165" s="267">
        <f t="shared" si="224"/>
        <v>0</v>
      </c>
      <c r="FV165" s="260">
        <f>+(IF(OR($B165=0,$C165=0,$D165=0,$DC$2&gt;$OE$1),0,IF(OR(FQ165=0,FS165=0,FT165=0),0,MIN((VLOOKUP($D165,SALERYCODE,3,0))*(IF($D165=6,FT165,FS165))*((MIN((VLOOKUP($D165,SALERYCODE,5,0)),(IF($D165=6,FS165,FT165))))),MIN((VLOOKUP($D165,SALERYCODE,3,0)),(FQ165+FR165))*(IF($D165=6,FT165,((MIN((VLOOKUP($D165,SALERYCODE,5,0)),FT165)))))))))/IF(AND($D165=2,'ראשי-פרטים כלליים וריכוז הוצאות'!$D$68&lt;&gt;4),1.2,1)</f>
        <v>0</v>
      </c>
      <c r="FW165" s="263"/>
      <c r="FX165" s="264"/>
      <c r="FY165" s="265"/>
      <c r="FZ165" s="266"/>
      <c r="GA165" s="267">
        <f t="shared" si="225"/>
        <v>0</v>
      </c>
      <c r="GB165" s="260">
        <f>+(IF(OR($B165=0,$C165=0,$D165=0,$DC$2&gt;$OE$1),0,IF(OR(FW165=0,FY165=0,FZ165=0),0,MIN((VLOOKUP($D165,SALERYCODE,3,0))*(IF($D165=6,FZ165,FY165))*((MIN((VLOOKUP($D165,SALERYCODE,5,0)),(IF($D165=6,FY165,FZ165))))),MIN((VLOOKUP($D165,SALERYCODE,3,0)),(FW165+FX165))*(IF($D165=6,FZ165,((MIN((VLOOKUP($D165,SALERYCODE,5,0)),FZ165)))))))))/IF(AND($D165=2,'ראשי-פרטים כלליים וריכוז הוצאות'!$D$68&lt;&gt;4),1.2,1)</f>
        <v>0</v>
      </c>
      <c r="GC165" s="263"/>
      <c r="GD165" s="264"/>
      <c r="GE165" s="265"/>
      <c r="GF165" s="266"/>
      <c r="GG165" s="267">
        <f t="shared" si="226"/>
        <v>0</v>
      </c>
      <c r="GH165" s="260">
        <f>+(IF(OR($B165=0,$C165=0,$D165=0,$DC$2&gt;$OE$1),0,IF(OR(GC165=0,GE165=0,GF165=0),0,MIN((VLOOKUP($D165,SALERYCODE,3,0))*(IF($D165=6,GF165,GE165))*((MIN((VLOOKUP($D165,SALERYCODE,5,0)),(IF($D165=6,GE165,GF165))))),MIN((VLOOKUP($D165,SALERYCODE,3,0)),(GC165+GD165))*(IF($D165=6,GF165,((MIN((VLOOKUP($D165,SALERYCODE,5,0)),GF165)))))))))/IF(AND($D165=2,'ראשי-פרטים כלליים וריכוז הוצאות'!$D$68&lt;&gt;4),1.2,1)</f>
        <v>0</v>
      </c>
      <c r="GI165" s="263"/>
      <c r="GJ165" s="264"/>
      <c r="GK165" s="265"/>
      <c r="GL165" s="266"/>
      <c r="GM165" s="267">
        <f t="shared" si="227"/>
        <v>0</v>
      </c>
      <c r="GN165" s="260">
        <f>+(IF(OR($B165=0,$C165=0,$D165=0,$DC$2&gt;$OE$1),0,IF(OR(GI165=0,GK165=0,GL165=0),0,MIN((VLOOKUP($D165,SALERYCODE,3,0))*(IF($D165=6,GL165,GK165))*((MIN((VLOOKUP($D165,SALERYCODE,5,0)),(IF($D165=6,GK165,GL165))))),MIN((VLOOKUP($D165,SALERYCODE,3,0)),(GI165+GJ165))*(IF($D165=6,GL165,((MIN((VLOOKUP($D165,SALERYCODE,5,0)),GL165)))))))))/IF(AND($D165=2,'ראשי-פרטים כלליים וריכוז הוצאות'!$D$68&lt;&gt;4),1.2,1)</f>
        <v>0</v>
      </c>
      <c r="GO165" s="263"/>
      <c r="GP165" s="264"/>
      <c r="GQ165" s="265"/>
      <c r="GR165" s="266"/>
      <c r="GS165" s="267">
        <f t="shared" si="228"/>
        <v>0</v>
      </c>
      <c r="GT165" s="260">
        <f>+(IF(OR($B165=0,$C165=0,$D165=0,$DC$2&gt;$OE$1),0,IF(OR(GO165=0,GQ165=0,GR165=0),0,MIN((VLOOKUP($D165,SALERYCODE,3,0))*(IF($D165=6,GR165,GQ165))*((MIN((VLOOKUP($D165,SALERYCODE,5,0)),(IF($D165=6,GQ165,GR165))))),MIN((VLOOKUP($D165,SALERYCODE,3,0)),(GO165+GP165))*(IF($D165=6,GR165,((MIN((VLOOKUP($D165,SALERYCODE,5,0)),GR165)))))))))/IF(AND($D165=2,'ראשי-פרטים כלליים וריכוז הוצאות'!$D$68&lt;&gt;4),1.2,1)</f>
        <v>0</v>
      </c>
      <c r="GU165" s="263"/>
      <c r="GV165" s="264"/>
      <c r="GW165" s="265"/>
      <c r="GX165" s="266"/>
      <c r="GY165" s="267">
        <f t="shared" si="229"/>
        <v>0</v>
      </c>
      <c r="GZ165" s="260">
        <f>+(IF(OR($B165=0,$C165=0,$D165=0,$DC$2&gt;$OE$1),0,IF(OR(GU165=0,GW165=0,GX165=0),0,MIN((VLOOKUP($D165,SALERYCODE,3,0))*(IF($D165=6,GX165,GW165))*((MIN((VLOOKUP($D165,SALERYCODE,5,0)),(IF($D165=6,GW165,GX165))))),MIN((VLOOKUP($D165,SALERYCODE,3,0)),(GU165+GV165))*(IF($D165=6,GX165,((MIN((VLOOKUP($D165,SALERYCODE,5,0)),GX165)))))))))/IF(AND($D165=2,'ראשי-פרטים כלליים וריכוז הוצאות'!$D$68&lt;&gt;4),1.2,1)</f>
        <v>0</v>
      </c>
      <c r="HA165" s="263"/>
      <c r="HB165" s="264"/>
      <c r="HC165" s="265"/>
      <c r="HD165" s="266"/>
      <c r="HE165" s="267">
        <f t="shared" si="230"/>
        <v>0</v>
      </c>
      <c r="HF165" s="260">
        <f>+(IF(OR($B165=0,$C165=0,$D165=0,$DC$2&gt;$OE$1),0,IF(OR(HA165=0,HC165=0,HD165=0),0,MIN((VLOOKUP($D165,SALERYCODE,3,0))*(IF($D165=6,HD165,HC165))*((MIN((VLOOKUP($D165,SALERYCODE,5,0)),(IF($D165=6,HC165,HD165))))),MIN((VLOOKUP($D165,SALERYCODE,3,0)),(HA165+HB165))*(IF($D165=6,HD165,((MIN((VLOOKUP($D165,SALERYCODE,5,0)),HD165)))))))))/IF(AND($D165=2,'ראשי-פרטים כלליים וריכוז הוצאות'!$D$68&lt;&gt;4),1.2,1)</f>
        <v>0</v>
      </c>
      <c r="HG165" s="263"/>
      <c r="HH165" s="264"/>
      <c r="HI165" s="265"/>
      <c r="HJ165" s="266"/>
      <c r="HK165" s="267">
        <f t="shared" si="231"/>
        <v>0</v>
      </c>
      <c r="HL165" s="260">
        <f>+(IF(OR($B165=0,$C165=0,$D165=0,$DC$2&gt;$OE$1),0,IF(OR(HG165=0,HI165=0,HJ165=0),0,MIN((VLOOKUP($D165,SALERYCODE,3,0))*(IF($D165=6,HJ165,HI165))*((MIN((VLOOKUP($D165,SALERYCODE,5,0)),(IF($D165=6,HI165,HJ165))))),MIN((VLOOKUP($D165,SALERYCODE,3,0)),(HG165+HH165))*(IF($D165=6,HJ165,((MIN((VLOOKUP($D165,SALERYCODE,5,0)),HJ165)))))))))/IF(AND($D165=2,'ראשי-פרטים כלליים וריכוז הוצאות'!$D$68&lt;&gt;4),1.2,1)</f>
        <v>0</v>
      </c>
      <c r="HM165" s="263"/>
      <c r="HN165" s="264"/>
      <c r="HO165" s="265"/>
      <c r="HP165" s="266"/>
      <c r="HQ165" s="267">
        <f t="shared" si="232"/>
        <v>0</v>
      </c>
      <c r="HR165" s="260">
        <f>+(IF(OR($B165=0,$C165=0,$D165=0,$DC$2&gt;$OE$1),0,IF(OR(HM165=0,HO165=0,HP165=0),0,MIN((VLOOKUP($D165,SALERYCODE,3,0))*(IF($D165=6,HP165,HO165))*((MIN((VLOOKUP($D165,SALERYCODE,5,0)),(IF($D165=6,HO165,HP165))))),MIN((VLOOKUP($D165,SALERYCODE,3,0)),(HM165+HN165))*(IF($D165=6,HP165,((MIN((VLOOKUP($D165,SALERYCODE,5,0)),HP165)))))))))/IF(AND($D165=2,'ראשי-פרטים כלליים וריכוז הוצאות'!$D$68&lt;&gt;4),1.2,1)</f>
        <v>0</v>
      </c>
      <c r="HS165" s="263"/>
      <c r="HT165" s="264"/>
      <c r="HU165" s="265"/>
      <c r="HV165" s="266"/>
      <c r="HW165" s="267">
        <f t="shared" si="233"/>
        <v>0</v>
      </c>
      <c r="HX165" s="260">
        <f>+(IF(OR($B165=0,$C165=0,$D165=0,$DC$2&gt;$OE$1),0,IF(OR(HS165=0,HU165=0,HV165=0),0,MIN((VLOOKUP($D165,SALERYCODE,3,0))*(IF($D165=6,HV165,HU165))*((MIN((VLOOKUP($D165,SALERYCODE,5,0)),(IF($D165=6,HU165,HV165))))),MIN((VLOOKUP($D165,SALERYCODE,3,0)),(HS165+HT165))*(IF($D165=6,HV165,((MIN((VLOOKUP($D165,SALERYCODE,5,0)),HV165)))))))))/IF(AND($D165=2,'ראשי-פרטים כלליים וריכוז הוצאות'!$D$68&lt;&gt;4),1.2,1)</f>
        <v>0</v>
      </c>
      <c r="HY165" s="263"/>
      <c r="HZ165" s="264"/>
      <c r="IA165" s="265"/>
      <c r="IB165" s="266"/>
      <c r="IC165" s="267">
        <f t="shared" si="234"/>
        <v>0</v>
      </c>
      <c r="ID165" s="260">
        <f>+(IF(OR($B165=0,$C165=0,$D165=0,$DC$2&gt;$OE$1),0,IF(OR(HY165=0,IA165=0,IB165=0),0,MIN((VLOOKUP($D165,SALERYCODE,3,0))*(IF($D165=6,IB165,IA165))*((MIN((VLOOKUP($D165,SALERYCODE,5,0)),(IF($D165=6,IA165,IB165))))),MIN((VLOOKUP($D165,SALERYCODE,3,0)),(HY165+HZ165))*(IF($D165=6,IB165,((MIN((VLOOKUP($D165,SALERYCODE,5,0)),IB165)))))))))/IF(AND($D165=2,'ראשי-פרטים כלליים וריכוז הוצאות'!$D$68&lt;&gt;4),1.2,1)</f>
        <v>0</v>
      </c>
      <c r="IE165" s="263"/>
      <c r="IF165" s="264"/>
      <c r="IG165" s="265"/>
      <c r="IH165" s="266"/>
      <c r="II165" s="267">
        <f t="shared" si="235"/>
        <v>0</v>
      </c>
      <c r="IJ165" s="260">
        <f>+(IF(OR($B165=0,$C165=0,$D165=0,$DC$2&gt;$OE$1),0,IF(OR(IE165=0,IG165=0,IH165=0),0,MIN((VLOOKUP($D165,SALERYCODE,3,0))*(IF($D165=6,IH165,IG165))*((MIN((VLOOKUP($D165,SALERYCODE,5,0)),(IF($D165=6,IG165,IH165))))),MIN((VLOOKUP($D165,SALERYCODE,3,0)),(IE165+IF165))*(IF($D165=6,IH165,((MIN((VLOOKUP($D165,SALERYCODE,5,0)),IH165)))))))))/IF(AND($D165=2,'ראשי-פרטים כלליים וריכוז הוצאות'!$D$68&lt;&gt;4),1.2,1)</f>
        <v>0</v>
      </c>
      <c r="IK165" s="263"/>
      <c r="IL165" s="264"/>
      <c r="IM165" s="265"/>
      <c r="IN165" s="266"/>
      <c r="IO165" s="267">
        <f t="shared" si="236"/>
        <v>0</v>
      </c>
      <c r="IP165" s="260">
        <f>+(IF(OR($B165=0,$C165=0,$D165=0,$DC$2&gt;$OE$1),0,IF(OR(IK165=0,IM165=0,IN165=0),0,MIN((VLOOKUP($D165,SALERYCODE,3,0))*(IF($D165=6,IN165,IM165))*((MIN((VLOOKUP($D165,SALERYCODE,5,0)),(IF($D165=6,IM165,IN165))))),MIN((VLOOKUP($D165,SALERYCODE,3,0)),(IK165+IL165))*(IF($D165=6,IN165,((MIN((VLOOKUP($D165,SALERYCODE,5,0)),IN165)))))))))/IF(AND($D165=2,'ראשי-פרטים כלליים וריכוז הוצאות'!$D$68&lt;&gt;4),1.2,1)</f>
        <v>0</v>
      </c>
      <c r="IQ165" s="263"/>
      <c r="IR165" s="264"/>
      <c r="IS165" s="265"/>
      <c r="IT165" s="266"/>
      <c r="IU165" s="267">
        <f t="shared" si="237"/>
        <v>0</v>
      </c>
      <c r="IV165" s="260">
        <f>+(IF(OR($B165=0,$C165=0,$D165=0,$DC$2&gt;$OE$1),0,IF(OR(IQ165=0,IS165=0,IT165=0),0,MIN((VLOOKUP($D165,SALERYCODE,3,0))*(IF($D165=6,IT165,IS165))*((MIN((VLOOKUP($D165,SALERYCODE,5,0)),(IF($D165=6,IS165,IT165))))),MIN((VLOOKUP($D165,SALERYCODE,3,0)),(IQ165+IR165))*(IF($D165=6,IT165,((MIN((VLOOKUP($D165,SALERYCODE,5,0)),IT165)))))))))/IF(AND($D165=2,'ראשי-פרטים כלליים וריכוז הוצאות'!$D$68&lt;&gt;4),1.2,1)</f>
        <v>0</v>
      </c>
      <c r="IW165" s="263"/>
      <c r="IX165" s="264"/>
      <c r="IY165" s="265"/>
      <c r="IZ165" s="266"/>
      <c r="JA165" s="267">
        <f t="shared" si="238"/>
        <v>0</v>
      </c>
      <c r="JB165" s="260">
        <f>+(IF(OR($B165=0,$C165=0,$D165=0,$DC$2&gt;$OE$1),0,IF(OR(IW165=0,IY165=0,IZ165=0),0,MIN((VLOOKUP($D165,SALERYCODE,3,0))*(IF($D165=6,IZ165,IY165))*((MIN((VLOOKUP($D165,SALERYCODE,5,0)),(IF($D165=6,IY165,IZ165))))),MIN((VLOOKUP($D165,SALERYCODE,3,0)),(IW165+IX165))*(IF($D165=6,IZ165,((MIN((VLOOKUP($D165,SALERYCODE,5,0)),IZ165)))))))))/IF(AND($D165=2,'ראשי-פרטים כלליים וריכוז הוצאות'!$D$68&lt;&gt;4),1.2,1)</f>
        <v>0</v>
      </c>
      <c r="JC165" s="263"/>
      <c r="JD165" s="264"/>
      <c r="JE165" s="265"/>
      <c r="JF165" s="266"/>
      <c r="JG165" s="267">
        <f t="shared" si="239"/>
        <v>0</v>
      </c>
      <c r="JH165" s="260">
        <f>+(IF(OR($B165=0,$C165=0,$D165=0,$DC$2&gt;$OE$1),0,IF(OR(JC165=0,JE165=0,JF165=0),0,MIN((VLOOKUP($D165,SALERYCODE,3,0))*(IF($D165=6,JF165,JE165))*((MIN((VLOOKUP($D165,SALERYCODE,5,0)),(IF($D165=6,JE165,JF165))))),MIN((VLOOKUP($D165,SALERYCODE,3,0)),(JC165+JD165))*(IF($D165=6,JF165,((MIN((VLOOKUP($D165,SALERYCODE,5,0)),JF165)))))))))/IF(AND($D165=2,'ראשי-פרטים כלליים וריכוז הוצאות'!$D$68&lt;&gt;4),1.2,1)</f>
        <v>0</v>
      </c>
      <c r="JI165" s="263"/>
      <c r="JJ165" s="264"/>
      <c r="JK165" s="265"/>
      <c r="JL165" s="266"/>
      <c r="JM165" s="267">
        <f t="shared" si="240"/>
        <v>0</v>
      </c>
      <c r="JN165" s="260">
        <f>+(IF(OR($B165=0,$C165=0,$D165=0,$DC$2&gt;$OE$1),0,IF(OR(JI165=0,JK165=0,JL165=0),0,MIN((VLOOKUP($D165,SALERYCODE,3,0))*(IF($D165=6,JL165,JK165))*((MIN((VLOOKUP($D165,SALERYCODE,5,0)),(IF($D165=6,JK165,JL165))))),MIN((VLOOKUP($D165,SALERYCODE,3,0)),(JI165+JJ165))*(IF($D165=6,JL165,((MIN((VLOOKUP($D165,SALERYCODE,5,0)),JL165)))))))))/IF(AND($D165=2,'ראשי-פרטים כלליים וריכוז הוצאות'!$D$68&lt;&gt;4),1.2,1)</f>
        <v>0</v>
      </c>
      <c r="JO165" s="263"/>
      <c r="JP165" s="264"/>
      <c r="JQ165" s="265"/>
      <c r="JR165" s="266"/>
      <c r="JS165" s="267">
        <f t="shared" si="241"/>
        <v>0</v>
      </c>
      <c r="JT165" s="260">
        <f>+(IF(OR($B165=0,$C165=0,$D165=0,$DC$2&gt;$OE$1),0,IF(OR(JO165=0,JQ165=0,JR165=0),0,MIN((VLOOKUP($D165,SALERYCODE,3,0))*(IF($D165=6,JR165,JQ165))*((MIN((VLOOKUP($D165,SALERYCODE,5,0)),(IF($D165=6,JQ165,JR165))))),MIN((VLOOKUP($D165,SALERYCODE,3,0)),(JO165+JP165))*(IF($D165=6,JR165,((MIN((VLOOKUP($D165,SALERYCODE,5,0)),JR165)))))))))/IF(AND($D165=2,'ראשי-פרטים כלליים וריכוז הוצאות'!$D$68&lt;&gt;4),1.2,1)</f>
        <v>0</v>
      </c>
      <c r="JU165" s="263"/>
      <c r="JV165" s="264"/>
      <c r="JW165" s="265"/>
      <c r="JX165" s="266"/>
      <c r="JY165" s="267">
        <f t="shared" si="242"/>
        <v>0</v>
      </c>
      <c r="JZ165" s="260">
        <f>+(IF(OR($B165=0,$C165=0,$D165=0,$DC$2&gt;$OE$1),0,IF(OR(JU165=0,JW165=0,JX165=0),0,MIN((VLOOKUP($D165,SALERYCODE,3,0))*(IF($D165=6,JX165,JW165))*((MIN((VLOOKUP($D165,SALERYCODE,5,0)),(IF($D165=6,JW165,JX165))))),MIN((VLOOKUP($D165,SALERYCODE,3,0)),(JU165+JV165))*(IF($D165=6,JX165,((MIN((VLOOKUP($D165,SALERYCODE,5,0)),JX165)))))))))/IF(AND($D165=2,'ראשי-פרטים כלליים וריכוז הוצאות'!$D$68&lt;&gt;4),1.2,1)</f>
        <v>0</v>
      </c>
      <c r="KA165" s="263"/>
      <c r="KB165" s="264"/>
      <c r="KC165" s="265"/>
      <c r="KD165" s="266"/>
      <c r="KE165" s="267">
        <f t="shared" si="243"/>
        <v>0</v>
      </c>
      <c r="KF165" s="260">
        <f>+(IF(OR($B165=0,$C165=0,$D165=0,$DC$2&gt;$OE$1),0,IF(OR(KA165=0,KC165=0,KD165=0),0,MIN((VLOOKUP($D165,SALERYCODE,3,0))*(IF($D165=6,KD165,KC165))*((MIN((VLOOKUP($D165,SALERYCODE,5,0)),(IF($D165=6,KC165,KD165))))),MIN((VLOOKUP($D165,SALERYCODE,3,0)),(KA165+KB165))*(IF($D165=6,KD165,((MIN((VLOOKUP($D165,SALERYCODE,5,0)),KD165)))))))))/IF(AND($D165=2,'ראשי-פרטים כלליים וריכוז הוצאות'!$D$68&lt;&gt;4),1.2,1)</f>
        <v>0</v>
      </c>
      <c r="KG165" s="263"/>
      <c r="KH165" s="264"/>
      <c r="KI165" s="265"/>
      <c r="KJ165" s="266"/>
      <c r="KK165" s="267">
        <f t="shared" si="244"/>
        <v>0</v>
      </c>
      <c r="KL165" s="260">
        <f>+(IF(OR($B165=0,$C165=0,$D165=0,$DC$2&gt;$OE$1),0,IF(OR(KG165=0,KI165=0,KJ165=0),0,MIN((VLOOKUP($D165,SALERYCODE,3,0))*(IF($D165=6,KJ165,KI165))*((MIN((VLOOKUP($D165,SALERYCODE,5,0)),(IF($D165=6,KI165,KJ165))))),MIN((VLOOKUP($D165,SALERYCODE,3,0)),(KG165+KH165))*(IF($D165=6,KJ165,((MIN((VLOOKUP($D165,SALERYCODE,5,0)),KJ165)))))))))/IF(AND($D165=2,'ראשי-פרטים כלליים וריכוז הוצאות'!$D$68&lt;&gt;4),1.2,1)</f>
        <v>0</v>
      </c>
      <c r="KM165" s="263"/>
      <c r="KN165" s="264"/>
      <c r="KO165" s="265"/>
      <c r="KP165" s="266"/>
      <c r="KQ165" s="267">
        <f t="shared" si="245"/>
        <v>0</v>
      </c>
      <c r="KR165" s="260">
        <f>+(IF(OR($B165=0,$C165=0,$D165=0,$DC$2&gt;$OE$1),0,IF(OR(KM165=0,KO165=0,KP165=0),0,MIN((VLOOKUP($D165,SALERYCODE,3,0))*(IF($D165=6,KP165,KO165))*((MIN((VLOOKUP($D165,SALERYCODE,5,0)),(IF($D165=6,KO165,KP165))))),MIN((VLOOKUP($D165,SALERYCODE,3,0)),(KM165+KN165))*(IF($D165=6,KP165,((MIN((VLOOKUP($D165,SALERYCODE,5,0)),KP165)))))))))/IF(AND($D165=2,'ראשי-פרטים כלליים וריכוז הוצאות'!$D$68&lt;&gt;4),1.2,1)</f>
        <v>0</v>
      </c>
      <c r="KS165" s="263"/>
      <c r="KT165" s="264"/>
      <c r="KU165" s="265"/>
      <c r="KV165" s="266"/>
      <c r="KW165" s="267">
        <f t="shared" si="246"/>
        <v>0</v>
      </c>
      <c r="KX165" s="260">
        <f>+(IF(OR($B165=0,$C165=0,$D165=0,$DC$2&gt;$OE$1),0,IF(OR(KS165=0,KU165=0,KV165=0),0,MIN((VLOOKUP($D165,SALERYCODE,3,0))*(IF($D165=6,KV165,KU165))*((MIN((VLOOKUP($D165,SALERYCODE,5,0)),(IF($D165=6,KU165,KV165))))),MIN((VLOOKUP($D165,SALERYCODE,3,0)),(KS165+KT165))*(IF($D165=6,KV165,((MIN((VLOOKUP($D165,SALERYCODE,5,0)),KV165)))))))))/IF(AND($D165=2,'ראשי-פרטים כלליים וריכוז הוצאות'!$D$68&lt;&gt;4),1.2,1)</f>
        <v>0</v>
      </c>
      <c r="KY165" s="263"/>
      <c r="KZ165" s="264"/>
      <c r="LA165" s="265"/>
      <c r="LB165" s="266"/>
      <c r="LC165" s="267">
        <f t="shared" si="247"/>
        <v>0</v>
      </c>
      <c r="LD165" s="260">
        <f>+(IF(OR($B165=0,$C165=0,$D165=0,$DC$2&gt;$OE$1),0,IF(OR(KY165=0,LA165=0,LB165=0),0,MIN((VLOOKUP($D165,SALERYCODE,3,0))*(IF($D165=6,LB165,LA165))*((MIN((VLOOKUP($D165,SALERYCODE,5,0)),(IF($D165=6,LA165,LB165))))),MIN((VLOOKUP($D165,SALERYCODE,3,0)),(KY165+KZ165))*(IF($D165=6,LB165,((MIN((VLOOKUP($D165,SALERYCODE,5,0)),LB165)))))))))/IF(AND($D165=2,'ראשי-פרטים כלליים וריכוז הוצאות'!$D$68&lt;&gt;4),1.2,1)</f>
        <v>0</v>
      </c>
      <c r="LE165" s="263"/>
      <c r="LF165" s="264"/>
      <c r="LG165" s="265"/>
      <c r="LH165" s="266"/>
      <c r="LI165" s="267">
        <f t="shared" si="248"/>
        <v>0</v>
      </c>
      <c r="LJ165" s="260">
        <f>+(IF(OR($B165=0,$C165=0,$D165=0,$DC$2&gt;$OE$1),0,IF(OR(LE165=0,LG165=0,LH165=0),0,MIN((VLOOKUP($D165,SALERYCODE,3,0))*(IF($D165=6,LH165,LG165))*((MIN((VLOOKUP($D165,SALERYCODE,5,0)),(IF($D165=6,LG165,LH165))))),MIN((VLOOKUP($D165,SALERYCODE,3,0)),(LE165+LF165))*(IF($D165=6,LH165,((MIN((VLOOKUP($D165,SALERYCODE,5,0)),LH165)))))))))/IF(AND($D165=2,'ראשי-פרטים כלליים וריכוז הוצאות'!$D$68&lt;&gt;4),1.2,1)</f>
        <v>0</v>
      </c>
      <c r="LK165" s="263"/>
      <c r="LL165" s="264"/>
      <c r="LM165" s="265"/>
      <c r="LN165" s="266"/>
      <c r="LO165" s="267">
        <f t="shared" si="249"/>
        <v>0</v>
      </c>
      <c r="LP165" s="260">
        <f>+(IF(OR($B165=0,$C165=0,$D165=0,$DC$2&gt;$OE$1),0,IF(OR(LK165=0,LM165=0,LN165=0),0,MIN((VLOOKUP($D165,SALERYCODE,3,0))*(IF($D165=6,LN165,LM165))*((MIN((VLOOKUP($D165,SALERYCODE,5,0)),(IF($D165=6,LM165,LN165))))),MIN((VLOOKUP($D165,SALERYCODE,3,0)),(LK165+LL165))*(IF($D165=6,LN165,((MIN((VLOOKUP($D165,SALERYCODE,5,0)),LN165)))))))))/IF(AND($D165=2,'ראשי-פרטים כלליים וריכוז הוצאות'!$D$68&lt;&gt;4),1.2,1)</f>
        <v>0</v>
      </c>
      <c r="LQ165" s="263"/>
      <c r="LR165" s="264"/>
      <c r="LS165" s="265"/>
      <c r="LT165" s="266"/>
      <c r="LU165" s="267">
        <f t="shared" si="250"/>
        <v>0</v>
      </c>
      <c r="LV165" s="260">
        <f>+(IF(OR($B165=0,$C165=0,$D165=0,$DC$2&gt;$OE$1),0,IF(OR(LQ165=0,LS165=0,LT165=0),0,MIN((VLOOKUP($D165,SALERYCODE,3,0))*(IF($D165=6,LT165,LS165))*((MIN((VLOOKUP($D165,SALERYCODE,5,0)),(IF($D165=6,LS165,LT165))))),MIN((VLOOKUP($D165,SALERYCODE,3,0)),(LQ165+LR165))*(IF($D165=6,LT165,((MIN((VLOOKUP($D165,SALERYCODE,5,0)),LT165)))))))))/IF(AND($D165=2,'ראשי-פרטים כלליים וריכוז הוצאות'!$D$68&lt;&gt;4),1.2,1)</f>
        <v>0</v>
      </c>
      <c r="LW165" s="263"/>
      <c r="LX165" s="264"/>
      <c r="LY165" s="265"/>
      <c r="LZ165" s="266"/>
      <c r="MA165" s="267">
        <f t="shared" si="251"/>
        <v>0</v>
      </c>
      <c r="MB165" s="260">
        <f>+(IF(OR($B165=0,$C165=0,$D165=0,$DC$2&gt;$OE$1),0,IF(OR(LW165=0,LY165=0,LZ165=0),0,MIN((VLOOKUP($D165,SALERYCODE,3,0))*(IF($D165=6,LZ165,LY165))*((MIN((VLOOKUP($D165,SALERYCODE,5,0)),(IF($D165=6,LY165,LZ165))))),MIN((VLOOKUP($D165,SALERYCODE,3,0)),(LW165+LX165))*(IF($D165=6,LZ165,((MIN((VLOOKUP($D165,SALERYCODE,5,0)),LZ165)))))))))/IF(AND($D165=2,'ראשי-פרטים כלליים וריכוז הוצאות'!$D$68&lt;&gt;4),1.2,1)</f>
        <v>0</v>
      </c>
      <c r="MC165" s="263"/>
      <c r="MD165" s="264"/>
      <c r="ME165" s="265"/>
      <c r="MF165" s="266"/>
      <c r="MG165" s="267">
        <f t="shared" si="252"/>
        <v>0</v>
      </c>
      <c r="MH165" s="260">
        <f>+(IF(OR($B165=0,$C165=0,$D165=0,$DC$2&gt;$OE$1),0,IF(OR(MC165=0,ME165=0,MF165=0),0,MIN((VLOOKUP($D165,SALERYCODE,3,0))*(IF($D165=6,MF165,ME165))*((MIN((VLOOKUP($D165,SALERYCODE,5,0)),(IF($D165=6,ME165,MF165))))),MIN((VLOOKUP($D165,SALERYCODE,3,0)),(MC165+MD165))*(IF($D165=6,MF165,((MIN((VLOOKUP($D165,SALERYCODE,5,0)),MF165)))))))))/IF(AND($D165=2,'ראשי-פרטים כלליים וריכוז הוצאות'!$D$68&lt;&gt;4),1.2,1)</f>
        <v>0</v>
      </c>
      <c r="MI165" s="263"/>
      <c r="MJ165" s="264"/>
      <c r="MK165" s="265"/>
      <c r="ML165" s="266"/>
      <c r="MM165" s="267">
        <f t="shared" si="253"/>
        <v>0</v>
      </c>
      <c r="MN165" s="260">
        <f>+(IF(OR($B165=0,$C165=0,$D165=0,$DC$2&gt;$OE$1),0,IF(OR(MI165=0,MK165=0,ML165=0),0,MIN((VLOOKUP($D165,SALERYCODE,3,0))*(IF($D165=6,ML165,MK165))*((MIN((VLOOKUP($D165,SALERYCODE,5,0)),(IF($D165=6,MK165,ML165))))),MIN((VLOOKUP($D165,SALERYCODE,3,0)),(MI165+MJ165))*(IF($D165=6,ML165,((MIN((VLOOKUP($D165,SALERYCODE,5,0)),ML165)))))))))/IF(AND($D165=2,'ראשי-פרטים כלליים וריכוז הוצאות'!$D$68&lt;&gt;4),1.2,1)</f>
        <v>0</v>
      </c>
      <c r="MO165" s="263"/>
      <c r="MP165" s="264"/>
      <c r="MQ165" s="265"/>
      <c r="MR165" s="266"/>
      <c r="MS165" s="267">
        <f t="shared" si="254"/>
        <v>0</v>
      </c>
      <c r="MT165" s="260">
        <f>+(IF(OR($B165=0,$C165=0,$D165=0,$DC$2&gt;$OE$1),0,IF(OR(MO165=0,MQ165=0,MR165=0),0,MIN((VLOOKUP($D165,SALERYCODE,3,0))*(IF($D165=6,MR165,MQ165))*((MIN((VLOOKUP($D165,SALERYCODE,5,0)),(IF($D165=6,MQ165,MR165))))),MIN((VLOOKUP($D165,SALERYCODE,3,0)),(MO165+MP165))*(IF($D165=6,MR165,((MIN((VLOOKUP($D165,SALERYCODE,5,0)),MR165)))))))))/IF(AND($D165=2,'ראשי-פרטים כלליים וריכוז הוצאות'!$D$68&lt;&gt;4),1.2,1)</f>
        <v>0</v>
      </c>
      <c r="MU165" s="263"/>
      <c r="MV165" s="264"/>
      <c r="MW165" s="265"/>
      <c r="MX165" s="266"/>
      <c r="MY165" s="267">
        <f t="shared" si="255"/>
        <v>0</v>
      </c>
      <c r="MZ165" s="260">
        <f>+(IF(OR($B165=0,$C165=0,$D165=0,$DC$2&gt;$OE$1),0,IF(OR(MU165=0,MW165=0,MX165=0),0,MIN((VLOOKUP($D165,SALERYCODE,3,0))*(IF($D165=6,MX165,MW165))*((MIN((VLOOKUP($D165,SALERYCODE,5,0)),(IF($D165=6,MW165,MX165))))),MIN((VLOOKUP($D165,SALERYCODE,3,0)),(MU165+MV165))*(IF($D165=6,MX165,((MIN((VLOOKUP($D165,SALERYCODE,5,0)),MX165)))))))))/IF(AND($D165=2,'ראשי-פרטים כלליים וריכוז הוצאות'!$D$68&lt;&gt;4),1.2,1)</f>
        <v>0</v>
      </c>
      <c r="NA165" s="263"/>
      <c r="NB165" s="264"/>
      <c r="NC165" s="265"/>
      <c r="ND165" s="266"/>
      <c r="NE165" s="267">
        <f t="shared" si="256"/>
        <v>0</v>
      </c>
      <c r="NF165" s="260">
        <f>+(IF(OR($B165=0,$C165=0,$D165=0,$DC$2&gt;$OE$1),0,IF(OR(NA165=0,NC165=0,ND165=0),0,MIN((VLOOKUP($D165,SALERYCODE,3,0))*(IF($D165=6,ND165,NC165))*((MIN((VLOOKUP($D165,SALERYCODE,5,0)),(IF($D165=6,NC165,ND165))))),MIN((VLOOKUP($D165,SALERYCODE,3,0)),(NA165+NB165))*(IF($D165=6,ND165,((MIN((VLOOKUP($D165,SALERYCODE,5,0)),ND165)))))))))/IF(AND($D165=2,'ראשי-פרטים כלליים וריכוז הוצאות'!$D$68&lt;&gt;4),1.2,1)</f>
        <v>0</v>
      </c>
      <c r="NG165" s="263"/>
      <c r="NH165" s="264"/>
      <c r="NI165" s="265"/>
      <c r="NJ165" s="266"/>
      <c r="NK165" s="267">
        <f t="shared" si="257"/>
        <v>0</v>
      </c>
      <c r="NL165" s="260">
        <f>+(IF(OR($B165=0,$C165=0,$D165=0,$DC$2&gt;$OE$1),0,IF(OR(NG165=0,NI165=0,NJ165=0),0,MIN((VLOOKUP($D165,SALERYCODE,3,0))*(IF($D165=6,NJ165,NI165))*((MIN((VLOOKUP($D165,SALERYCODE,5,0)),(IF($D165=6,NI165,NJ165))))),MIN((VLOOKUP($D165,SALERYCODE,3,0)),(NG165+NH165))*(IF($D165=6,NJ165,((MIN((VLOOKUP($D165,SALERYCODE,5,0)),NJ165)))))))))/IF(AND($D165=2,'ראשי-פרטים כלליים וריכוז הוצאות'!$D$68&lt;&gt;4),1.2,1)</f>
        <v>0</v>
      </c>
      <c r="NM165" s="263"/>
      <c r="NN165" s="264"/>
      <c r="NO165" s="265"/>
      <c r="NP165" s="266"/>
      <c r="NQ165" s="267">
        <f t="shared" si="258"/>
        <v>0</v>
      </c>
      <c r="NR165" s="260">
        <f>+(IF(OR($B165=0,$C165=0,$D165=0,$DC$2&gt;$OE$1),0,IF(OR(NM165=0,NO165=0,NP165=0),0,MIN((VLOOKUP($D165,SALERYCODE,3,0))*(IF($D165=6,NP165,NO165))*((MIN((VLOOKUP($D165,SALERYCODE,5,0)),(IF($D165=6,NO165,NP165))))),MIN((VLOOKUP($D165,SALERYCODE,3,0)),(NM165+NN165))*(IF($D165=6,NP165,((MIN((VLOOKUP($D165,SALERYCODE,5,0)),NP165)))))))))/IF(AND($D165=2,'ראשי-פרטים כלליים וריכוז הוצאות'!$D$68&lt;&gt;4),1.2,1)</f>
        <v>0</v>
      </c>
      <c r="NS165" s="263"/>
      <c r="NT165" s="264"/>
      <c r="NU165" s="265"/>
      <c r="NV165" s="266"/>
      <c r="NW165" s="267">
        <f t="shared" si="259"/>
        <v>0</v>
      </c>
      <c r="NX165" s="260">
        <f>+(IF(OR($B165=0,$C165=0,$D165=0,$DC$2&gt;$OE$1),0,IF(OR(NS165=0,NU165=0,NV165=0),0,MIN((VLOOKUP($D165,SALERYCODE,3,0))*(IF($D165=6,NV165,NU165))*((MIN((VLOOKUP($D165,SALERYCODE,5,0)),(IF($D165=6,NU165,NV165))))),MIN((VLOOKUP($D165,SALERYCODE,3,0)),(NS165+NT165))*(IF($D165=6,NV165,((MIN((VLOOKUP($D165,SALERYCODE,5,0)),NV165)))))))))/IF(AND($D165=2,'ראשי-פרטים כלליים וריכוז הוצאות'!$D$68&lt;&gt;4),1.2,1)</f>
        <v>0</v>
      </c>
      <c r="NY165" s="263"/>
      <c r="NZ165" s="264"/>
      <c r="OA165" s="265"/>
      <c r="OB165" s="266"/>
      <c r="OC165" s="267">
        <f t="shared" si="260"/>
        <v>0</v>
      </c>
      <c r="OD165" s="260">
        <f>+(IF(OR($B165=0,$C165=0,$D165=0,$DC$2&gt;$OE$1),0,IF(OR(NY165=0,OA165=0,OB165=0),0,MIN((VLOOKUP($D165,SALERYCODE,3,0))*(IF($D165=6,OB165,OA165))*((MIN((VLOOKUP($D165,SALERYCODE,5,0)),(IF($D165=6,OA165,OB165))))),MIN((VLOOKUP($D165,SALERYCODE,3,0)),(NY165+NZ165))*(IF($D165=6,OB165,((MIN((VLOOKUP($D165,SALERYCODE,5,0)),OB165)))))))))/IF(AND($D165=2,'ראשי-פרטים כלליים וריכוז הוצאות'!$D$68&lt;&gt;4),1.2,1)</f>
        <v>0</v>
      </c>
      <c r="OE165" s="275">
        <f t="shared" si="266"/>
        <v>0</v>
      </c>
      <c r="OF165" s="283">
        <f t="shared" si="267"/>
        <v>9.9999999999999995E-7</v>
      </c>
      <c r="OG165" s="276">
        <f t="shared" si="268"/>
        <v>0</v>
      </c>
      <c r="OH165" s="275">
        <f t="shared" si="269"/>
        <v>0</v>
      </c>
      <c r="OI165" s="275">
        <v>0</v>
      </c>
      <c r="OJ165" s="258">
        <f t="shared" si="270"/>
        <v>0</v>
      </c>
      <c r="OK165" s="284"/>
      <c r="OL165" s="116">
        <f>MIN(OJ165+OK165*OF165*OE165/$OL$1/IF(AND($D165=2,'ראשי-פרטים כלליים וריכוז הוצאות'!$D$68&lt;&gt;4),1.2,1),IF($D165&gt;0,VLOOKUP($D165,SALERYCODE,3,0)*12*OG165,0))</f>
        <v>0</v>
      </c>
      <c r="OM165" s="95">
        <f t="shared" si="261"/>
        <v>0</v>
      </c>
      <c r="ON165" s="11">
        <f t="shared" si="262"/>
        <v>0</v>
      </c>
      <c r="OO165" s="11">
        <f t="shared" si="263"/>
        <v>0</v>
      </c>
      <c r="OP165" s="22">
        <f t="shared" si="264"/>
        <v>0</v>
      </c>
      <c r="OQ165" s="11">
        <f t="shared" si="265"/>
        <v>0</v>
      </c>
      <c r="OR165" s="11" t="e">
        <f>#REF!</f>
        <v>#REF!</v>
      </c>
      <c r="OS165" s="35" t="e">
        <f>#REF!-OP165</f>
        <v>#REF!</v>
      </c>
      <c r="OT165" s="35" t="e">
        <f>OS165-#REF!</f>
        <v>#REF!</v>
      </c>
      <c r="OU165" s="43" t="e">
        <f>IF(AND(OP165&gt;0,(OS165=#REF!-OP165)),"מועסק פחות מ-10% מזמנו במופ","")</f>
        <v>#REF!</v>
      </c>
    </row>
    <row r="166" spans="1:411" ht="24" hidden="1" customHeight="1" outlineLevel="1" x14ac:dyDescent="0.2">
      <c r="A166" s="282">
        <v>163</v>
      </c>
      <c r="B166" s="269"/>
      <c r="C166" s="270"/>
      <c r="D166" s="271"/>
      <c r="E166" s="263"/>
      <c r="F166" s="264"/>
      <c r="G166" s="265"/>
      <c r="H166" s="266"/>
      <c r="I166" s="267">
        <f t="shared" si="196"/>
        <v>0</v>
      </c>
      <c r="J166" s="260">
        <f>(IF(OR($B166=0,$C166=0,$D166=0,$E$2&gt;$OE$1),0,IF(OR($E166=0,$G166=0,$H166=0),0,MIN((VLOOKUP($D166,SALERYCODE,3,0))*(IF($D166=6,$H166,$G166))*((MIN((VLOOKUP($D166,SALERYCODE,5,0)),(IF($D166=6,$G166,$H166))))),MIN((VLOOKUP($D166,SALERYCODE,3,0)),($E166+$F166))*(IF($D166=6,$H166,((MIN((VLOOKUP($D166,SALERYCODE,5,0)),$H166)))))))))/IF(AND($D166=2,'ראשי-פרטים כלליים וריכוז הוצאות'!$D$68&lt;&gt;4),1.2,1)</f>
        <v>0</v>
      </c>
      <c r="K166" s="263"/>
      <c r="L166" s="264"/>
      <c r="M166" s="265"/>
      <c r="N166" s="266"/>
      <c r="O166" s="267">
        <f t="shared" si="197"/>
        <v>0</v>
      </c>
      <c r="P166" s="260">
        <f>+(IF(OR($B166=0,$C166=0,$D166=0,$K$2&gt;$OE$1),0,IF(OR($K166=0,$M166=0,$N166=0),0,MIN((VLOOKUP($D166,SALERYCODE,3,0))*(IF($D166=6,$N166,$M166))*((MIN((VLOOKUP($D166,SALERYCODE,5,0)),(IF($D166=6,$M166,$N166))))),MIN((VLOOKUP($D166,SALERYCODE,3,0)),($K166+$L166))*(IF($D166=6,$N166,((MIN((VLOOKUP($D166,SALERYCODE,5,0)),$N166)))))))))/IF(AND($D166=2,'ראשי-פרטים כלליים וריכוז הוצאות'!$D$68&lt;&gt;4),1.2,1)</f>
        <v>0</v>
      </c>
      <c r="Q166" s="263"/>
      <c r="R166" s="264"/>
      <c r="S166" s="265"/>
      <c r="T166" s="266"/>
      <c r="U166" s="267">
        <f t="shared" si="198"/>
        <v>0</v>
      </c>
      <c r="V166" s="260">
        <f>+(IF(OR($B166=0,$C166=0,$D166=0,$Q$2&gt;$OE$1),0,IF(OR(Q166=0,S166=0,T166=0),0,MIN((VLOOKUP($D166,SALERYCODE,3,0))*(IF($D166=6,T166,S166))*((MIN((VLOOKUP($D166,SALERYCODE,5,0)),(IF($D166=6,S166,T166))))),MIN((VLOOKUP($D166,SALERYCODE,3,0)),(Q166+R166))*(IF($D166=6,T166,((MIN((VLOOKUP($D166,SALERYCODE,5,0)),T166)))))))))/IF(AND($D166=2,'ראשי-פרטים כלליים וריכוז הוצאות'!$D$68&lt;&gt;4),1.2,1)</f>
        <v>0</v>
      </c>
      <c r="W166" s="263"/>
      <c r="X166" s="264"/>
      <c r="Y166" s="265"/>
      <c r="Z166" s="266"/>
      <c r="AA166" s="267">
        <f t="shared" si="199"/>
        <v>0</v>
      </c>
      <c r="AB166" s="260">
        <f>+(IF(OR($B166=0,$C166=0,$D166=0,$W$2&gt;$OE$1),0,IF(OR(W166=0,Y166=0,Z166=0),0,MIN((VLOOKUP($D166,SALERYCODE,3,0))*(IF($D166=6,Z166,Y166))*((MIN((VLOOKUP($D166,SALERYCODE,5,0)),(IF($D166=6,Y166,Z166))))),MIN((VLOOKUP($D166,SALERYCODE,3,0)),(W166+X166))*(IF($D166=6,Z166,((MIN((VLOOKUP($D166,SALERYCODE,5,0)),Z166)))))))))/IF(AND($D166=2,'ראשי-פרטים כלליים וריכוז הוצאות'!$D$68&lt;&gt;4),1.2,1)</f>
        <v>0</v>
      </c>
      <c r="AC166" s="263"/>
      <c r="AD166" s="264"/>
      <c r="AE166" s="265"/>
      <c r="AF166" s="266"/>
      <c r="AG166" s="267">
        <f t="shared" si="200"/>
        <v>0</v>
      </c>
      <c r="AH166" s="260">
        <f>+(IF(OR($B166=0,$C166=0,$D166=0,$AC$2&gt;$OE$1),0,IF(OR(AC166=0,AE166=0,AF166=0),0,MIN((VLOOKUP($D166,SALERYCODE,3,0))*(IF($D166=6,AF166,AE166))*((MIN((VLOOKUP($D166,SALERYCODE,5,0)),(IF($D166=6,AE166,AF166))))),MIN((VLOOKUP($D166,SALERYCODE,3,0)),(AC166+AD166))*(IF($D166=6,AF166,((MIN((VLOOKUP($D166,SALERYCODE,5,0)),AF166)))))))))/IF(AND($D166=2,'ראשי-פרטים כלליים וריכוז הוצאות'!$D$68&lt;&gt;4),1.2,1)</f>
        <v>0</v>
      </c>
      <c r="AI166" s="263"/>
      <c r="AJ166" s="264"/>
      <c r="AK166" s="265"/>
      <c r="AL166" s="266"/>
      <c r="AM166" s="267">
        <f t="shared" si="201"/>
        <v>0</v>
      </c>
      <c r="AN166" s="260">
        <f>+(IF(OR($B166=0,$C166=0,$D166=0,$AI$2&gt;$OE$1),0,IF(OR(AI166=0,AK166=0,AL166=0),0,MIN((VLOOKUP($D166,SALERYCODE,3,0))*(IF($D166=6,AL166,AK166))*((MIN((VLOOKUP($D166,SALERYCODE,5,0)),(IF($D166=6,AK166,AL166))))),MIN((VLOOKUP($D166,SALERYCODE,3,0)),(AI166+AJ166))*(IF($D166=6,AL166,((MIN((VLOOKUP($D166,SALERYCODE,5,0)),AL166)))))))))/IF(AND($D166=2,'ראשי-פרטים כלליים וריכוז הוצאות'!$D$68&lt;&gt;4),1.2,1)</f>
        <v>0</v>
      </c>
      <c r="AO166" s="263"/>
      <c r="AP166" s="264"/>
      <c r="AQ166" s="265"/>
      <c r="AR166" s="266"/>
      <c r="AS166" s="267">
        <f t="shared" si="202"/>
        <v>0</v>
      </c>
      <c r="AT166" s="260">
        <f>+(IF(OR($B166=0,$C166=0,$D166=0,$AO$2&gt;$OE$1),0,IF(OR(AO166=0,AQ166=0,AR166=0),0,MIN((VLOOKUP($D166,SALERYCODE,3,0))*(IF($D166=6,AR166,AQ166))*((MIN((VLOOKUP($D166,SALERYCODE,5,0)),(IF($D166=6,AQ166,AR166))))),MIN((VLOOKUP($D166,SALERYCODE,3,0)),(AO166+AP166))*(IF($D166=6,AR166,((MIN((VLOOKUP($D166,SALERYCODE,5,0)),AR166)))))))))/IF(AND($D166=2,'ראשי-פרטים כלליים וריכוז הוצאות'!$D$68&lt;&gt;4),1.2,1)</f>
        <v>0</v>
      </c>
      <c r="AU166" s="263"/>
      <c r="AV166" s="264"/>
      <c r="AW166" s="265"/>
      <c r="AX166" s="266"/>
      <c r="AY166" s="267">
        <f t="shared" si="203"/>
        <v>0</v>
      </c>
      <c r="AZ166" s="260">
        <f>+(IF(OR($B166=0,$C166=0,$D166=0,$AU$2&gt;$OE$1),0,IF(OR(AU166=0,AW166=0,AX166=0),0,MIN((VLOOKUP($D166,SALERYCODE,3,0))*(IF($D166=6,AX166,AW166))*((MIN((VLOOKUP($D166,SALERYCODE,5,0)),(IF($D166=6,AW166,AX166))))),MIN((VLOOKUP($D166,SALERYCODE,3,0)),(AU166+AV166))*(IF($D166=6,AX166,((MIN((VLOOKUP($D166,SALERYCODE,5,0)),AX166)))))))))/IF(AND($D166=2,'ראשי-פרטים כלליים וריכוז הוצאות'!$D$68&lt;&gt;4),1.2,1)</f>
        <v>0</v>
      </c>
      <c r="BA166" s="263"/>
      <c r="BB166" s="264"/>
      <c r="BC166" s="265"/>
      <c r="BD166" s="266"/>
      <c r="BE166" s="267">
        <f t="shared" si="204"/>
        <v>0</v>
      </c>
      <c r="BF166" s="260">
        <f>+(IF(OR($B166=0,$C166=0,$D166=0,$BA$2&gt;$OE$1),0,IF(OR(BA166=0,BC166=0,BD166=0),0,MIN((VLOOKUP($D166,SALERYCODE,3,0))*(IF($D166=6,BD166,BC166))*((MIN((VLOOKUP($D166,SALERYCODE,5,0)),(IF($D166=6,BC166,BD166))))),MIN((VLOOKUP($D166,SALERYCODE,3,0)),(BA166+BB166))*(IF($D166=6,BD166,((MIN((VLOOKUP($D166,SALERYCODE,5,0)),BD166)))))))))/IF(AND($D166=2,'ראשי-פרטים כלליים וריכוז הוצאות'!$D$68&lt;&gt;4),1.2,1)</f>
        <v>0</v>
      </c>
      <c r="BG166" s="263"/>
      <c r="BH166" s="264"/>
      <c r="BI166" s="265"/>
      <c r="BJ166" s="266"/>
      <c r="BK166" s="267">
        <f t="shared" si="205"/>
        <v>0</v>
      </c>
      <c r="BL166" s="260">
        <f>+(IF(OR($B166=0,$C166=0,$D166=0,$BG$2&gt;$OE$1),0,IF(OR(BG166=0,BI166=0,BJ166=0),0,MIN((VLOOKUP($D166,SALERYCODE,3,0))*(IF($D166=6,BJ166,BI166))*((MIN((VLOOKUP($D166,SALERYCODE,5,0)),(IF($D166=6,BI166,BJ166))))),MIN((VLOOKUP($D166,SALERYCODE,3,0)),(BG166+BH166))*(IF($D166=6,BJ166,((MIN((VLOOKUP($D166,SALERYCODE,5,0)),BJ166)))))))))/IF(AND($D166=2,'ראשי-פרטים כלליים וריכוז הוצאות'!$D$68&lt;&gt;4),1.2,1)</f>
        <v>0</v>
      </c>
      <c r="BM166" s="263"/>
      <c r="BN166" s="264"/>
      <c r="BO166" s="265"/>
      <c r="BP166" s="266"/>
      <c r="BQ166" s="267">
        <f t="shared" si="206"/>
        <v>0</v>
      </c>
      <c r="BR166" s="260">
        <f>+(IF(OR($B166=0,$C166=0,$D166=0,$BM$2&gt;$OE$1),0,IF(OR(BM166=0,BO166=0,BP166=0),0,MIN((VLOOKUP($D166,SALERYCODE,3,0))*(IF($D166=6,BP166,BO166))*((MIN((VLOOKUP($D166,SALERYCODE,5,0)),(IF($D166=6,BO166,BP166))))),MIN((VLOOKUP($D166,SALERYCODE,3,0)),(BM166+BN166))*(IF($D166=6,BP166,((MIN((VLOOKUP($D166,SALERYCODE,5,0)),BP166)))))))))/IF(AND($D166=2,'ראשי-פרטים כלליים וריכוז הוצאות'!$D$68&lt;&gt;4),1.2,1)</f>
        <v>0</v>
      </c>
      <c r="BS166" s="263"/>
      <c r="BT166" s="264"/>
      <c r="BU166" s="265"/>
      <c r="BV166" s="266"/>
      <c r="BW166" s="267">
        <f t="shared" si="207"/>
        <v>0</v>
      </c>
      <c r="BX166" s="260">
        <f>+(IF(OR($B166=0,$C166=0,$D166=0,$BS$2&gt;$OE$1),0,IF(OR(BS166=0,BU166=0,BV166=0),0,MIN((VLOOKUP($D166,SALERYCODE,3,0))*(IF($D166=6,BV166,BU166))*((MIN((VLOOKUP($D166,SALERYCODE,5,0)),(IF($D166=6,BU166,BV166))))),MIN((VLOOKUP($D166,SALERYCODE,3,0)),(BS166+BT166))*(IF($D166=6,BV166,((MIN((VLOOKUP($D166,SALERYCODE,5,0)),BV166)))))))))/IF(AND($D166=2,'ראשי-פרטים כלליים וריכוז הוצאות'!$D$68&lt;&gt;4),1.2,1)</f>
        <v>0</v>
      </c>
      <c r="BY166" s="263"/>
      <c r="BZ166" s="264"/>
      <c r="CA166" s="265"/>
      <c r="CB166" s="266"/>
      <c r="CC166" s="267">
        <f t="shared" si="208"/>
        <v>0</v>
      </c>
      <c r="CD166" s="260">
        <f>+(IF(OR($B166=0,$C166=0,$D166=0,$BY$2&gt;$OE$1),0,IF(OR(BY166=0,CA166=0,CB166=0),0,MIN((VLOOKUP($D166,SALERYCODE,3,0))*(IF($D166=6,CB166,CA166))*((MIN((VLOOKUP($D166,SALERYCODE,5,0)),(IF($D166=6,CA166,CB166))))),MIN((VLOOKUP($D166,SALERYCODE,3,0)),(BY166+BZ166))*(IF($D166=6,CB166,((MIN((VLOOKUP($D166,SALERYCODE,5,0)),CB166)))))))))/IF(AND($D166=2,'ראשי-פרטים כלליים וריכוז הוצאות'!$D$68&lt;&gt;4),1.2,1)</f>
        <v>0</v>
      </c>
      <c r="CE166" s="263"/>
      <c r="CF166" s="264"/>
      <c r="CG166" s="265"/>
      <c r="CH166" s="266"/>
      <c r="CI166" s="267">
        <f t="shared" si="209"/>
        <v>0</v>
      </c>
      <c r="CJ166" s="260">
        <f>+(IF(OR($B166=0,$C166=0,$D166=0,$CE$2&gt;$OE$1),0,IF(OR(CE166=0,CG166=0,CH166=0),0,MIN((VLOOKUP($D166,SALERYCODE,3,0))*(IF($D166=6,CH166,CG166))*((MIN((VLOOKUP($D166,SALERYCODE,5,0)),(IF($D166=6,CG166,CH166))))),MIN((VLOOKUP($D166,SALERYCODE,3,0)),(CE166+CF166))*(IF($D166=6,CH166,((MIN((VLOOKUP($D166,SALERYCODE,5,0)),CH166)))))))))/IF(AND($D166=2,'ראשי-פרטים כלליים וריכוז הוצאות'!$D$68&lt;&gt;4),1.2,1)</f>
        <v>0</v>
      </c>
      <c r="CK166" s="263"/>
      <c r="CL166" s="264"/>
      <c r="CM166" s="265"/>
      <c r="CN166" s="266"/>
      <c r="CO166" s="267">
        <f t="shared" si="210"/>
        <v>0</v>
      </c>
      <c r="CP166" s="260">
        <f>+(IF(OR($B166=0,$C166=0,$D166=0,$CK$2&gt;$OE$1),0,IF(OR(CK166=0,CM166=0,CN166=0),0,MIN((VLOOKUP($D166,SALERYCODE,3,0))*(IF($D166=6,CN166,CM166))*((MIN((VLOOKUP($D166,SALERYCODE,5,0)),(IF($D166=6,CM166,CN166))))),MIN((VLOOKUP($D166,SALERYCODE,3,0)),(CK166+CL166))*(IF($D166=6,CN166,((MIN((VLOOKUP($D166,SALERYCODE,5,0)),CN166)))))))))/IF(AND($D166=2,'ראשי-פרטים כלליים וריכוז הוצאות'!$D$68&lt;&gt;4),1.2,1)</f>
        <v>0</v>
      </c>
      <c r="CQ166" s="263"/>
      <c r="CR166" s="264"/>
      <c r="CS166" s="265"/>
      <c r="CT166" s="266"/>
      <c r="CU166" s="267">
        <f t="shared" si="211"/>
        <v>0</v>
      </c>
      <c r="CV166" s="260">
        <f>+(IF(OR($B166=0,$C166=0,$D166=0,$CQ$2&gt;$OE$1),0,IF(OR(CQ166=0,CS166=0,CT166=0),0,MIN((VLOOKUP($D166,SALERYCODE,3,0))*(IF($D166=6,CT166,CS166))*((MIN((VLOOKUP($D166,SALERYCODE,5,0)),(IF($D166=6,CS166,CT166))))),MIN((VLOOKUP($D166,SALERYCODE,3,0)),(CQ166+CR166))*(IF($D166=6,CT166,((MIN((VLOOKUP($D166,SALERYCODE,5,0)),CT166)))))))))/IF(AND($D166=2,'ראשי-פרטים כלליים וריכוז הוצאות'!$D$68&lt;&gt;4),1.2,1)</f>
        <v>0</v>
      </c>
      <c r="CW166" s="263"/>
      <c r="CX166" s="264"/>
      <c r="CY166" s="265"/>
      <c r="CZ166" s="266"/>
      <c r="DA166" s="267">
        <f t="shared" si="212"/>
        <v>0</v>
      </c>
      <c r="DB166" s="260">
        <f>+(IF(OR($B166=0,$C166=0,$D166=0,$CW$2&gt;$OE$1),0,IF(OR(CW166=0,CY166=0,CZ166=0),0,MIN((VLOOKUP($D166,SALERYCODE,3,0))*(IF($D166=6,CZ166,CY166))*((MIN((VLOOKUP($D166,SALERYCODE,5,0)),(IF($D166=6,CY166,CZ166))))),MIN((VLOOKUP($D166,SALERYCODE,3,0)),(CW166+CX166))*(IF($D166=6,CZ166,((MIN((VLOOKUP($D166,SALERYCODE,5,0)),CZ166)))))))))/IF(AND($D166=2,'ראשי-פרטים כלליים וריכוז הוצאות'!$D$68&lt;&gt;4),1.2,1)</f>
        <v>0</v>
      </c>
      <c r="DC166" s="263"/>
      <c r="DD166" s="264"/>
      <c r="DE166" s="265"/>
      <c r="DF166" s="266"/>
      <c r="DG166" s="267">
        <f t="shared" si="213"/>
        <v>0</v>
      </c>
      <c r="DH166" s="260">
        <f>+(IF(OR($B166=0,$C166=0,$D166=0,$DC$2&gt;$OE$1),0,IF(OR(DC166=0,DE166=0,DF166=0),0,MIN((VLOOKUP($D166,SALERYCODE,3,0))*(IF($D166=6,DF166,DE166))*((MIN((VLOOKUP($D166,SALERYCODE,5,0)),(IF($D166=6,DE166,DF166))))),MIN((VLOOKUP($D166,SALERYCODE,3,0)),(DC166+DD166))*(IF($D166=6,DF166,((MIN((VLOOKUP($D166,SALERYCODE,5,0)),DF166)))))))))/IF(AND($D166=2,'ראשי-פרטים כלליים וריכוז הוצאות'!$D$68&lt;&gt;4),1.2,1)</f>
        <v>0</v>
      </c>
      <c r="DI166" s="263"/>
      <c r="DJ166" s="264"/>
      <c r="DK166" s="265"/>
      <c r="DL166" s="266"/>
      <c r="DM166" s="267">
        <f t="shared" si="214"/>
        <v>0</v>
      </c>
      <c r="DN166" s="260">
        <f>+(IF(OR($B166=0,$C166=0,$D166=0,$DC$2&gt;$OE$1),0,IF(OR(DI166=0,DK166=0,DL166=0),0,MIN((VLOOKUP($D166,SALERYCODE,3,0))*(IF($D166=6,DL166,DK166))*((MIN((VLOOKUP($D166,SALERYCODE,5,0)),(IF($D166=6,DK166,DL166))))),MIN((VLOOKUP($D166,SALERYCODE,3,0)),(DI166+DJ166))*(IF($D166=6,DL166,((MIN((VLOOKUP($D166,SALERYCODE,5,0)),DL166)))))))))/IF(AND($D166=2,'ראשי-פרטים כלליים וריכוז הוצאות'!$D$68&lt;&gt;4),1.2,1)</f>
        <v>0</v>
      </c>
      <c r="DO166" s="263"/>
      <c r="DP166" s="264"/>
      <c r="DQ166" s="265"/>
      <c r="DR166" s="266"/>
      <c r="DS166" s="267">
        <f t="shared" si="215"/>
        <v>0</v>
      </c>
      <c r="DT166" s="260">
        <f>+(IF(OR($B166=0,$C166=0,$D166=0,$DC$2&gt;$OE$1),0,IF(OR(DO166=0,DQ166=0,DR166=0),0,MIN((VLOOKUP($D166,SALERYCODE,3,0))*(IF($D166=6,DR166,DQ166))*((MIN((VLOOKUP($D166,SALERYCODE,5,0)),(IF($D166=6,DQ166,DR166))))),MIN((VLOOKUP($D166,SALERYCODE,3,0)),(DO166+DP166))*(IF($D166=6,DR166,((MIN((VLOOKUP($D166,SALERYCODE,5,0)),DR166)))))))))/IF(AND($D166=2,'ראשי-פרטים כלליים וריכוז הוצאות'!$D$68&lt;&gt;4),1.2,1)</f>
        <v>0</v>
      </c>
      <c r="DU166" s="263"/>
      <c r="DV166" s="264"/>
      <c r="DW166" s="265"/>
      <c r="DX166" s="266"/>
      <c r="DY166" s="267">
        <f t="shared" si="216"/>
        <v>0</v>
      </c>
      <c r="DZ166" s="260">
        <f>+(IF(OR($B166=0,$C166=0,$D166=0,$DC$2&gt;$OE$1),0,IF(OR(DU166=0,DW166=0,DX166=0),0,MIN((VLOOKUP($D166,SALERYCODE,3,0))*(IF($D166=6,DX166,DW166))*((MIN((VLOOKUP($D166,SALERYCODE,5,0)),(IF($D166=6,DW166,DX166))))),MIN((VLOOKUP($D166,SALERYCODE,3,0)),(DU166+DV166))*(IF($D166=6,DX166,((MIN((VLOOKUP($D166,SALERYCODE,5,0)),DX166)))))))))/IF(AND($D166=2,'ראשי-פרטים כלליים וריכוז הוצאות'!$D$68&lt;&gt;4),1.2,1)</f>
        <v>0</v>
      </c>
      <c r="EA166" s="263"/>
      <c r="EB166" s="264"/>
      <c r="EC166" s="265"/>
      <c r="ED166" s="266"/>
      <c r="EE166" s="267">
        <f t="shared" si="217"/>
        <v>0</v>
      </c>
      <c r="EF166" s="260">
        <f>+(IF(OR($B166=0,$C166=0,$D166=0,$DC$2&gt;$OE$1),0,IF(OR(EA166=0,EC166=0,ED166=0),0,MIN((VLOOKUP($D166,SALERYCODE,3,0))*(IF($D166=6,ED166,EC166))*((MIN((VLOOKUP($D166,SALERYCODE,5,0)),(IF($D166=6,EC166,ED166))))),MIN((VLOOKUP($D166,SALERYCODE,3,0)),(EA166+EB166))*(IF($D166=6,ED166,((MIN((VLOOKUP($D166,SALERYCODE,5,0)),ED166)))))))))/IF(AND($D166=2,'ראשי-פרטים כלליים וריכוז הוצאות'!$D$68&lt;&gt;4),1.2,1)</f>
        <v>0</v>
      </c>
      <c r="EG166" s="263"/>
      <c r="EH166" s="264"/>
      <c r="EI166" s="265"/>
      <c r="EJ166" s="266"/>
      <c r="EK166" s="267">
        <f t="shared" si="218"/>
        <v>0</v>
      </c>
      <c r="EL166" s="260">
        <f>+(IF(OR($B166=0,$C166=0,$D166=0,$DC$2&gt;$OE$1),0,IF(OR(EG166=0,EI166=0,EJ166=0),0,MIN((VLOOKUP($D166,SALERYCODE,3,0))*(IF($D166=6,EJ166,EI166))*((MIN((VLOOKUP($D166,SALERYCODE,5,0)),(IF($D166=6,EI166,EJ166))))),MIN((VLOOKUP($D166,SALERYCODE,3,0)),(EG166+EH166))*(IF($D166=6,EJ166,((MIN((VLOOKUP($D166,SALERYCODE,5,0)),EJ166)))))))))/IF(AND($D166=2,'ראשי-פרטים כלליים וריכוז הוצאות'!$D$68&lt;&gt;4),1.2,1)</f>
        <v>0</v>
      </c>
      <c r="EM166" s="263"/>
      <c r="EN166" s="264"/>
      <c r="EO166" s="265"/>
      <c r="EP166" s="266"/>
      <c r="EQ166" s="267">
        <f t="shared" si="219"/>
        <v>0</v>
      </c>
      <c r="ER166" s="260">
        <f>+(IF(OR($B166=0,$C166=0,$D166=0,$DC$2&gt;$OE$1),0,IF(OR(EM166=0,EO166=0,EP166=0),0,MIN((VLOOKUP($D166,SALERYCODE,3,0))*(IF($D166=6,EP166,EO166))*((MIN((VLOOKUP($D166,SALERYCODE,5,0)),(IF($D166=6,EO166,EP166))))),MIN((VLOOKUP($D166,SALERYCODE,3,0)),(EM166+EN166))*(IF($D166=6,EP166,((MIN((VLOOKUP($D166,SALERYCODE,5,0)),EP166)))))))))/IF(AND($D166=2,'ראשי-פרטים כלליים וריכוז הוצאות'!$D$68&lt;&gt;4),1.2,1)</f>
        <v>0</v>
      </c>
      <c r="ES166" s="263"/>
      <c r="ET166" s="264"/>
      <c r="EU166" s="265"/>
      <c r="EV166" s="266"/>
      <c r="EW166" s="267">
        <f t="shared" si="220"/>
        <v>0</v>
      </c>
      <c r="EX166" s="260">
        <f>+(IF(OR($B166=0,$C166=0,$D166=0,$DC$2&gt;$OE$1),0,IF(OR(ES166=0,EU166=0,EV166=0),0,MIN((VLOOKUP($D166,SALERYCODE,3,0))*(IF($D166=6,EV166,EU166))*((MIN((VLOOKUP($D166,SALERYCODE,5,0)),(IF($D166=6,EU166,EV166))))),MIN((VLOOKUP($D166,SALERYCODE,3,0)),(ES166+ET166))*(IF($D166=6,EV166,((MIN((VLOOKUP($D166,SALERYCODE,5,0)),EV166)))))))))/IF(AND($D166=2,'ראשי-פרטים כלליים וריכוז הוצאות'!$D$68&lt;&gt;4),1.2,1)</f>
        <v>0</v>
      </c>
      <c r="EY166" s="263"/>
      <c r="EZ166" s="264"/>
      <c r="FA166" s="265"/>
      <c r="FB166" s="266"/>
      <c r="FC166" s="267">
        <f t="shared" si="221"/>
        <v>0</v>
      </c>
      <c r="FD166" s="260">
        <f>+(IF(OR($B166=0,$C166=0,$D166=0,$DC$2&gt;$OE$1),0,IF(OR(EY166=0,FA166=0,FB166=0),0,MIN((VLOOKUP($D166,SALERYCODE,3,0))*(IF($D166=6,FB166,FA166))*((MIN((VLOOKUP($D166,SALERYCODE,5,0)),(IF($D166=6,FA166,FB166))))),MIN((VLOOKUP($D166,SALERYCODE,3,0)),(EY166+EZ166))*(IF($D166=6,FB166,((MIN((VLOOKUP($D166,SALERYCODE,5,0)),FB166)))))))))/IF(AND($D166=2,'ראשי-פרטים כלליים וריכוז הוצאות'!$D$68&lt;&gt;4),1.2,1)</f>
        <v>0</v>
      </c>
      <c r="FE166" s="263"/>
      <c r="FF166" s="264"/>
      <c r="FG166" s="265"/>
      <c r="FH166" s="266"/>
      <c r="FI166" s="267">
        <f t="shared" si="222"/>
        <v>0</v>
      </c>
      <c r="FJ166" s="260">
        <f>+(IF(OR($B166=0,$C166=0,$D166=0,$DC$2&gt;$OE$1),0,IF(OR(FE166=0,FG166=0,FH166=0),0,MIN((VLOOKUP($D166,SALERYCODE,3,0))*(IF($D166=6,FH166,FG166))*((MIN((VLOOKUP($D166,SALERYCODE,5,0)),(IF($D166=6,FG166,FH166))))),MIN((VLOOKUP($D166,SALERYCODE,3,0)),(FE166+FF166))*(IF($D166=6,FH166,((MIN((VLOOKUP($D166,SALERYCODE,5,0)),FH166)))))))))/IF(AND($D166=2,'ראשי-פרטים כלליים וריכוז הוצאות'!$D$68&lt;&gt;4),1.2,1)</f>
        <v>0</v>
      </c>
      <c r="FK166" s="263"/>
      <c r="FL166" s="264"/>
      <c r="FM166" s="265"/>
      <c r="FN166" s="266"/>
      <c r="FO166" s="267">
        <f t="shared" si="223"/>
        <v>0</v>
      </c>
      <c r="FP166" s="260">
        <f>+(IF(OR($B166=0,$C166=0,$D166=0,$DC$2&gt;$OE$1),0,IF(OR(FK166=0,FM166=0,FN166=0),0,MIN((VLOOKUP($D166,SALERYCODE,3,0))*(IF($D166=6,FN166,FM166))*((MIN((VLOOKUP($D166,SALERYCODE,5,0)),(IF($D166=6,FM166,FN166))))),MIN((VLOOKUP($D166,SALERYCODE,3,0)),(FK166+FL166))*(IF($D166=6,FN166,((MIN((VLOOKUP($D166,SALERYCODE,5,0)),FN166)))))))))/IF(AND($D166=2,'ראשי-פרטים כלליים וריכוז הוצאות'!$D$68&lt;&gt;4),1.2,1)</f>
        <v>0</v>
      </c>
      <c r="FQ166" s="263"/>
      <c r="FR166" s="264"/>
      <c r="FS166" s="265"/>
      <c r="FT166" s="266"/>
      <c r="FU166" s="267">
        <f t="shared" si="224"/>
        <v>0</v>
      </c>
      <c r="FV166" s="260">
        <f>+(IF(OR($B166=0,$C166=0,$D166=0,$DC$2&gt;$OE$1),0,IF(OR(FQ166=0,FS166=0,FT166=0),0,MIN((VLOOKUP($D166,SALERYCODE,3,0))*(IF($D166=6,FT166,FS166))*((MIN((VLOOKUP($D166,SALERYCODE,5,0)),(IF($D166=6,FS166,FT166))))),MIN((VLOOKUP($D166,SALERYCODE,3,0)),(FQ166+FR166))*(IF($D166=6,FT166,((MIN((VLOOKUP($D166,SALERYCODE,5,0)),FT166)))))))))/IF(AND($D166=2,'ראשי-פרטים כלליים וריכוז הוצאות'!$D$68&lt;&gt;4),1.2,1)</f>
        <v>0</v>
      </c>
      <c r="FW166" s="263"/>
      <c r="FX166" s="264"/>
      <c r="FY166" s="265"/>
      <c r="FZ166" s="266"/>
      <c r="GA166" s="267">
        <f t="shared" si="225"/>
        <v>0</v>
      </c>
      <c r="GB166" s="260">
        <f>+(IF(OR($B166=0,$C166=0,$D166=0,$DC$2&gt;$OE$1),0,IF(OR(FW166=0,FY166=0,FZ166=0),0,MIN((VLOOKUP($D166,SALERYCODE,3,0))*(IF($D166=6,FZ166,FY166))*((MIN((VLOOKUP($D166,SALERYCODE,5,0)),(IF($D166=6,FY166,FZ166))))),MIN((VLOOKUP($D166,SALERYCODE,3,0)),(FW166+FX166))*(IF($D166=6,FZ166,((MIN((VLOOKUP($D166,SALERYCODE,5,0)),FZ166)))))))))/IF(AND($D166=2,'ראשי-פרטים כלליים וריכוז הוצאות'!$D$68&lt;&gt;4),1.2,1)</f>
        <v>0</v>
      </c>
      <c r="GC166" s="263"/>
      <c r="GD166" s="264"/>
      <c r="GE166" s="265"/>
      <c r="GF166" s="266"/>
      <c r="GG166" s="267">
        <f t="shared" si="226"/>
        <v>0</v>
      </c>
      <c r="GH166" s="260">
        <f>+(IF(OR($B166=0,$C166=0,$D166=0,$DC$2&gt;$OE$1),0,IF(OR(GC166=0,GE166=0,GF166=0),0,MIN((VLOOKUP($D166,SALERYCODE,3,0))*(IF($D166=6,GF166,GE166))*((MIN((VLOOKUP($D166,SALERYCODE,5,0)),(IF($D166=6,GE166,GF166))))),MIN((VLOOKUP($D166,SALERYCODE,3,0)),(GC166+GD166))*(IF($D166=6,GF166,((MIN((VLOOKUP($D166,SALERYCODE,5,0)),GF166)))))))))/IF(AND($D166=2,'ראשי-פרטים כלליים וריכוז הוצאות'!$D$68&lt;&gt;4),1.2,1)</f>
        <v>0</v>
      </c>
      <c r="GI166" s="263"/>
      <c r="GJ166" s="264"/>
      <c r="GK166" s="265"/>
      <c r="GL166" s="266"/>
      <c r="GM166" s="267">
        <f t="shared" si="227"/>
        <v>0</v>
      </c>
      <c r="GN166" s="260">
        <f>+(IF(OR($B166=0,$C166=0,$D166=0,$DC$2&gt;$OE$1),0,IF(OR(GI166=0,GK166=0,GL166=0),0,MIN((VLOOKUP($D166,SALERYCODE,3,0))*(IF($D166=6,GL166,GK166))*((MIN((VLOOKUP($D166,SALERYCODE,5,0)),(IF($D166=6,GK166,GL166))))),MIN((VLOOKUP($D166,SALERYCODE,3,0)),(GI166+GJ166))*(IF($D166=6,GL166,((MIN((VLOOKUP($D166,SALERYCODE,5,0)),GL166)))))))))/IF(AND($D166=2,'ראשי-פרטים כלליים וריכוז הוצאות'!$D$68&lt;&gt;4),1.2,1)</f>
        <v>0</v>
      </c>
      <c r="GO166" s="263"/>
      <c r="GP166" s="264"/>
      <c r="GQ166" s="265"/>
      <c r="GR166" s="266"/>
      <c r="GS166" s="267">
        <f t="shared" si="228"/>
        <v>0</v>
      </c>
      <c r="GT166" s="260">
        <f>+(IF(OR($B166=0,$C166=0,$D166=0,$DC$2&gt;$OE$1),0,IF(OR(GO166=0,GQ166=0,GR166=0),0,MIN((VLOOKUP($D166,SALERYCODE,3,0))*(IF($D166=6,GR166,GQ166))*((MIN((VLOOKUP($D166,SALERYCODE,5,0)),(IF($D166=6,GQ166,GR166))))),MIN((VLOOKUP($D166,SALERYCODE,3,0)),(GO166+GP166))*(IF($D166=6,GR166,((MIN((VLOOKUP($D166,SALERYCODE,5,0)),GR166)))))))))/IF(AND($D166=2,'ראשי-פרטים כלליים וריכוז הוצאות'!$D$68&lt;&gt;4),1.2,1)</f>
        <v>0</v>
      </c>
      <c r="GU166" s="263"/>
      <c r="GV166" s="264"/>
      <c r="GW166" s="265"/>
      <c r="GX166" s="266"/>
      <c r="GY166" s="267">
        <f t="shared" si="229"/>
        <v>0</v>
      </c>
      <c r="GZ166" s="260">
        <f>+(IF(OR($B166=0,$C166=0,$D166=0,$DC$2&gt;$OE$1),0,IF(OR(GU166=0,GW166=0,GX166=0),0,MIN((VLOOKUP($D166,SALERYCODE,3,0))*(IF($D166=6,GX166,GW166))*((MIN((VLOOKUP($D166,SALERYCODE,5,0)),(IF($D166=6,GW166,GX166))))),MIN((VLOOKUP($D166,SALERYCODE,3,0)),(GU166+GV166))*(IF($D166=6,GX166,((MIN((VLOOKUP($D166,SALERYCODE,5,0)),GX166)))))))))/IF(AND($D166=2,'ראשי-פרטים כלליים וריכוז הוצאות'!$D$68&lt;&gt;4),1.2,1)</f>
        <v>0</v>
      </c>
      <c r="HA166" s="263"/>
      <c r="HB166" s="264"/>
      <c r="HC166" s="265"/>
      <c r="HD166" s="266"/>
      <c r="HE166" s="267">
        <f t="shared" si="230"/>
        <v>0</v>
      </c>
      <c r="HF166" s="260">
        <f>+(IF(OR($B166=0,$C166=0,$D166=0,$DC$2&gt;$OE$1),0,IF(OR(HA166=0,HC166=0,HD166=0),0,MIN((VLOOKUP($D166,SALERYCODE,3,0))*(IF($D166=6,HD166,HC166))*((MIN((VLOOKUP($D166,SALERYCODE,5,0)),(IF($D166=6,HC166,HD166))))),MIN((VLOOKUP($D166,SALERYCODE,3,0)),(HA166+HB166))*(IF($D166=6,HD166,((MIN((VLOOKUP($D166,SALERYCODE,5,0)),HD166)))))))))/IF(AND($D166=2,'ראשי-פרטים כלליים וריכוז הוצאות'!$D$68&lt;&gt;4),1.2,1)</f>
        <v>0</v>
      </c>
      <c r="HG166" s="263"/>
      <c r="HH166" s="264"/>
      <c r="HI166" s="265"/>
      <c r="HJ166" s="266"/>
      <c r="HK166" s="267">
        <f t="shared" si="231"/>
        <v>0</v>
      </c>
      <c r="HL166" s="260">
        <f>+(IF(OR($B166=0,$C166=0,$D166=0,$DC$2&gt;$OE$1),0,IF(OR(HG166=0,HI166=0,HJ166=0),0,MIN((VLOOKUP($D166,SALERYCODE,3,0))*(IF($D166=6,HJ166,HI166))*((MIN((VLOOKUP($D166,SALERYCODE,5,0)),(IF($D166=6,HI166,HJ166))))),MIN((VLOOKUP($D166,SALERYCODE,3,0)),(HG166+HH166))*(IF($D166=6,HJ166,((MIN((VLOOKUP($D166,SALERYCODE,5,0)),HJ166)))))))))/IF(AND($D166=2,'ראשי-פרטים כלליים וריכוז הוצאות'!$D$68&lt;&gt;4),1.2,1)</f>
        <v>0</v>
      </c>
      <c r="HM166" s="263"/>
      <c r="HN166" s="264"/>
      <c r="HO166" s="265"/>
      <c r="HP166" s="266"/>
      <c r="HQ166" s="267">
        <f t="shared" si="232"/>
        <v>0</v>
      </c>
      <c r="HR166" s="260">
        <f>+(IF(OR($B166=0,$C166=0,$D166=0,$DC$2&gt;$OE$1),0,IF(OR(HM166=0,HO166=0,HP166=0),0,MIN((VLOOKUP($D166,SALERYCODE,3,0))*(IF($D166=6,HP166,HO166))*((MIN((VLOOKUP($D166,SALERYCODE,5,0)),(IF($D166=6,HO166,HP166))))),MIN((VLOOKUP($D166,SALERYCODE,3,0)),(HM166+HN166))*(IF($D166=6,HP166,((MIN((VLOOKUP($D166,SALERYCODE,5,0)),HP166)))))))))/IF(AND($D166=2,'ראשי-פרטים כלליים וריכוז הוצאות'!$D$68&lt;&gt;4),1.2,1)</f>
        <v>0</v>
      </c>
      <c r="HS166" s="263"/>
      <c r="HT166" s="264"/>
      <c r="HU166" s="265"/>
      <c r="HV166" s="266"/>
      <c r="HW166" s="267">
        <f t="shared" si="233"/>
        <v>0</v>
      </c>
      <c r="HX166" s="260">
        <f>+(IF(OR($B166=0,$C166=0,$D166=0,$DC$2&gt;$OE$1),0,IF(OR(HS166=0,HU166=0,HV166=0),0,MIN((VLOOKUP($D166,SALERYCODE,3,0))*(IF($D166=6,HV166,HU166))*((MIN((VLOOKUP($D166,SALERYCODE,5,0)),(IF($D166=6,HU166,HV166))))),MIN((VLOOKUP($D166,SALERYCODE,3,0)),(HS166+HT166))*(IF($D166=6,HV166,((MIN((VLOOKUP($D166,SALERYCODE,5,0)),HV166)))))))))/IF(AND($D166=2,'ראשי-פרטים כלליים וריכוז הוצאות'!$D$68&lt;&gt;4),1.2,1)</f>
        <v>0</v>
      </c>
      <c r="HY166" s="263"/>
      <c r="HZ166" s="264"/>
      <c r="IA166" s="265"/>
      <c r="IB166" s="266"/>
      <c r="IC166" s="267">
        <f t="shared" si="234"/>
        <v>0</v>
      </c>
      <c r="ID166" s="260">
        <f>+(IF(OR($B166=0,$C166=0,$D166=0,$DC$2&gt;$OE$1),0,IF(OR(HY166=0,IA166=0,IB166=0),0,MIN((VLOOKUP($D166,SALERYCODE,3,0))*(IF($D166=6,IB166,IA166))*((MIN((VLOOKUP($D166,SALERYCODE,5,0)),(IF($D166=6,IA166,IB166))))),MIN((VLOOKUP($D166,SALERYCODE,3,0)),(HY166+HZ166))*(IF($D166=6,IB166,((MIN((VLOOKUP($D166,SALERYCODE,5,0)),IB166)))))))))/IF(AND($D166=2,'ראשי-פרטים כלליים וריכוז הוצאות'!$D$68&lt;&gt;4),1.2,1)</f>
        <v>0</v>
      </c>
      <c r="IE166" s="263"/>
      <c r="IF166" s="264"/>
      <c r="IG166" s="265"/>
      <c r="IH166" s="266"/>
      <c r="II166" s="267">
        <f t="shared" si="235"/>
        <v>0</v>
      </c>
      <c r="IJ166" s="260">
        <f>+(IF(OR($B166=0,$C166=0,$D166=0,$DC$2&gt;$OE$1),0,IF(OR(IE166=0,IG166=0,IH166=0),0,MIN((VLOOKUP($D166,SALERYCODE,3,0))*(IF($D166=6,IH166,IG166))*((MIN((VLOOKUP($D166,SALERYCODE,5,0)),(IF($D166=6,IG166,IH166))))),MIN((VLOOKUP($D166,SALERYCODE,3,0)),(IE166+IF166))*(IF($D166=6,IH166,((MIN((VLOOKUP($D166,SALERYCODE,5,0)),IH166)))))))))/IF(AND($D166=2,'ראשי-פרטים כלליים וריכוז הוצאות'!$D$68&lt;&gt;4),1.2,1)</f>
        <v>0</v>
      </c>
      <c r="IK166" s="263"/>
      <c r="IL166" s="264"/>
      <c r="IM166" s="265"/>
      <c r="IN166" s="266"/>
      <c r="IO166" s="267">
        <f t="shared" si="236"/>
        <v>0</v>
      </c>
      <c r="IP166" s="260">
        <f>+(IF(OR($B166=0,$C166=0,$D166=0,$DC$2&gt;$OE$1),0,IF(OR(IK166=0,IM166=0,IN166=0),0,MIN((VLOOKUP($D166,SALERYCODE,3,0))*(IF($D166=6,IN166,IM166))*((MIN((VLOOKUP($D166,SALERYCODE,5,0)),(IF($D166=6,IM166,IN166))))),MIN((VLOOKUP($D166,SALERYCODE,3,0)),(IK166+IL166))*(IF($D166=6,IN166,((MIN((VLOOKUP($D166,SALERYCODE,5,0)),IN166)))))))))/IF(AND($D166=2,'ראשי-פרטים כלליים וריכוז הוצאות'!$D$68&lt;&gt;4),1.2,1)</f>
        <v>0</v>
      </c>
      <c r="IQ166" s="263"/>
      <c r="IR166" s="264"/>
      <c r="IS166" s="265"/>
      <c r="IT166" s="266"/>
      <c r="IU166" s="267">
        <f t="shared" si="237"/>
        <v>0</v>
      </c>
      <c r="IV166" s="260">
        <f>+(IF(OR($B166=0,$C166=0,$D166=0,$DC$2&gt;$OE$1),0,IF(OR(IQ166=0,IS166=0,IT166=0),0,MIN((VLOOKUP($D166,SALERYCODE,3,0))*(IF($D166=6,IT166,IS166))*((MIN((VLOOKUP($D166,SALERYCODE,5,0)),(IF($D166=6,IS166,IT166))))),MIN((VLOOKUP($D166,SALERYCODE,3,0)),(IQ166+IR166))*(IF($D166=6,IT166,((MIN((VLOOKUP($D166,SALERYCODE,5,0)),IT166)))))))))/IF(AND($D166=2,'ראשי-פרטים כלליים וריכוז הוצאות'!$D$68&lt;&gt;4),1.2,1)</f>
        <v>0</v>
      </c>
      <c r="IW166" s="263"/>
      <c r="IX166" s="264"/>
      <c r="IY166" s="265"/>
      <c r="IZ166" s="266"/>
      <c r="JA166" s="267">
        <f t="shared" si="238"/>
        <v>0</v>
      </c>
      <c r="JB166" s="260">
        <f>+(IF(OR($B166=0,$C166=0,$D166=0,$DC$2&gt;$OE$1),0,IF(OR(IW166=0,IY166=0,IZ166=0),0,MIN((VLOOKUP($D166,SALERYCODE,3,0))*(IF($D166=6,IZ166,IY166))*((MIN((VLOOKUP($D166,SALERYCODE,5,0)),(IF($D166=6,IY166,IZ166))))),MIN((VLOOKUP($D166,SALERYCODE,3,0)),(IW166+IX166))*(IF($D166=6,IZ166,((MIN((VLOOKUP($D166,SALERYCODE,5,0)),IZ166)))))))))/IF(AND($D166=2,'ראשי-פרטים כלליים וריכוז הוצאות'!$D$68&lt;&gt;4),1.2,1)</f>
        <v>0</v>
      </c>
      <c r="JC166" s="263"/>
      <c r="JD166" s="264"/>
      <c r="JE166" s="265"/>
      <c r="JF166" s="266"/>
      <c r="JG166" s="267">
        <f t="shared" si="239"/>
        <v>0</v>
      </c>
      <c r="JH166" s="260">
        <f>+(IF(OR($B166=0,$C166=0,$D166=0,$DC$2&gt;$OE$1),0,IF(OR(JC166=0,JE166=0,JF166=0),0,MIN((VLOOKUP($D166,SALERYCODE,3,0))*(IF($D166=6,JF166,JE166))*((MIN((VLOOKUP($D166,SALERYCODE,5,0)),(IF($D166=6,JE166,JF166))))),MIN((VLOOKUP($D166,SALERYCODE,3,0)),(JC166+JD166))*(IF($D166=6,JF166,((MIN((VLOOKUP($D166,SALERYCODE,5,0)),JF166)))))))))/IF(AND($D166=2,'ראשי-פרטים כלליים וריכוז הוצאות'!$D$68&lt;&gt;4),1.2,1)</f>
        <v>0</v>
      </c>
      <c r="JI166" s="263"/>
      <c r="JJ166" s="264"/>
      <c r="JK166" s="265"/>
      <c r="JL166" s="266"/>
      <c r="JM166" s="267">
        <f t="shared" si="240"/>
        <v>0</v>
      </c>
      <c r="JN166" s="260">
        <f>+(IF(OR($B166=0,$C166=0,$D166=0,$DC$2&gt;$OE$1),0,IF(OR(JI166=0,JK166=0,JL166=0),0,MIN((VLOOKUP($D166,SALERYCODE,3,0))*(IF($D166=6,JL166,JK166))*((MIN((VLOOKUP($D166,SALERYCODE,5,0)),(IF($D166=6,JK166,JL166))))),MIN((VLOOKUP($D166,SALERYCODE,3,0)),(JI166+JJ166))*(IF($D166=6,JL166,((MIN((VLOOKUP($D166,SALERYCODE,5,0)),JL166)))))))))/IF(AND($D166=2,'ראשי-פרטים כלליים וריכוז הוצאות'!$D$68&lt;&gt;4),1.2,1)</f>
        <v>0</v>
      </c>
      <c r="JO166" s="263"/>
      <c r="JP166" s="264"/>
      <c r="JQ166" s="265"/>
      <c r="JR166" s="266"/>
      <c r="JS166" s="267">
        <f t="shared" si="241"/>
        <v>0</v>
      </c>
      <c r="JT166" s="260">
        <f>+(IF(OR($B166=0,$C166=0,$D166=0,$DC$2&gt;$OE$1),0,IF(OR(JO166=0,JQ166=0,JR166=0),0,MIN((VLOOKUP($D166,SALERYCODE,3,0))*(IF($D166=6,JR166,JQ166))*((MIN((VLOOKUP($D166,SALERYCODE,5,0)),(IF($D166=6,JQ166,JR166))))),MIN((VLOOKUP($D166,SALERYCODE,3,0)),(JO166+JP166))*(IF($D166=6,JR166,((MIN((VLOOKUP($D166,SALERYCODE,5,0)),JR166)))))))))/IF(AND($D166=2,'ראשי-פרטים כלליים וריכוז הוצאות'!$D$68&lt;&gt;4),1.2,1)</f>
        <v>0</v>
      </c>
      <c r="JU166" s="263"/>
      <c r="JV166" s="264"/>
      <c r="JW166" s="265"/>
      <c r="JX166" s="266"/>
      <c r="JY166" s="267">
        <f t="shared" si="242"/>
        <v>0</v>
      </c>
      <c r="JZ166" s="260">
        <f>+(IF(OR($B166=0,$C166=0,$D166=0,$DC$2&gt;$OE$1),0,IF(OR(JU166=0,JW166=0,JX166=0),0,MIN((VLOOKUP($D166,SALERYCODE,3,0))*(IF($D166=6,JX166,JW166))*((MIN((VLOOKUP($D166,SALERYCODE,5,0)),(IF($D166=6,JW166,JX166))))),MIN((VLOOKUP($D166,SALERYCODE,3,0)),(JU166+JV166))*(IF($D166=6,JX166,((MIN((VLOOKUP($D166,SALERYCODE,5,0)),JX166)))))))))/IF(AND($D166=2,'ראשי-פרטים כלליים וריכוז הוצאות'!$D$68&lt;&gt;4),1.2,1)</f>
        <v>0</v>
      </c>
      <c r="KA166" s="263"/>
      <c r="KB166" s="264"/>
      <c r="KC166" s="265"/>
      <c r="KD166" s="266"/>
      <c r="KE166" s="267">
        <f t="shared" si="243"/>
        <v>0</v>
      </c>
      <c r="KF166" s="260">
        <f>+(IF(OR($B166=0,$C166=0,$D166=0,$DC$2&gt;$OE$1),0,IF(OR(KA166=0,KC166=0,KD166=0),0,MIN((VLOOKUP($D166,SALERYCODE,3,0))*(IF($D166=6,KD166,KC166))*((MIN((VLOOKUP($D166,SALERYCODE,5,0)),(IF($D166=6,KC166,KD166))))),MIN((VLOOKUP($D166,SALERYCODE,3,0)),(KA166+KB166))*(IF($D166=6,KD166,((MIN((VLOOKUP($D166,SALERYCODE,5,0)),KD166)))))))))/IF(AND($D166=2,'ראשי-פרטים כלליים וריכוז הוצאות'!$D$68&lt;&gt;4),1.2,1)</f>
        <v>0</v>
      </c>
      <c r="KG166" s="263"/>
      <c r="KH166" s="264"/>
      <c r="KI166" s="265"/>
      <c r="KJ166" s="266"/>
      <c r="KK166" s="267">
        <f t="shared" si="244"/>
        <v>0</v>
      </c>
      <c r="KL166" s="260">
        <f>+(IF(OR($B166=0,$C166=0,$D166=0,$DC$2&gt;$OE$1),0,IF(OR(KG166=0,KI166=0,KJ166=0),0,MIN((VLOOKUP($D166,SALERYCODE,3,0))*(IF($D166=6,KJ166,KI166))*((MIN((VLOOKUP($D166,SALERYCODE,5,0)),(IF($D166=6,KI166,KJ166))))),MIN((VLOOKUP($D166,SALERYCODE,3,0)),(KG166+KH166))*(IF($D166=6,KJ166,((MIN((VLOOKUP($D166,SALERYCODE,5,0)),KJ166)))))))))/IF(AND($D166=2,'ראשי-פרטים כלליים וריכוז הוצאות'!$D$68&lt;&gt;4),1.2,1)</f>
        <v>0</v>
      </c>
      <c r="KM166" s="263"/>
      <c r="KN166" s="264"/>
      <c r="KO166" s="265"/>
      <c r="KP166" s="266"/>
      <c r="KQ166" s="267">
        <f t="shared" si="245"/>
        <v>0</v>
      </c>
      <c r="KR166" s="260">
        <f>+(IF(OR($B166=0,$C166=0,$D166=0,$DC$2&gt;$OE$1),0,IF(OR(KM166=0,KO166=0,KP166=0),0,MIN((VLOOKUP($D166,SALERYCODE,3,0))*(IF($D166=6,KP166,KO166))*((MIN((VLOOKUP($D166,SALERYCODE,5,0)),(IF($D166=6,KO166,KP166))))),MIN((VLOOKUP($D166,SALERYCODE,3,0)),(KM166+KN166))*(IF($D166=6,KP166,((MIN((VLOOKUP($D166,SALERYCODE,5,0)),KP166)))))))))/IF(AND($D166=2,'ראשי-פרטים כלליים וריכוז הוצאות'!$D$68&lt;&gt;4),1.2,1)</f>
        <v>0</v>
      </c>
      <c r="KS166" s="263"/>
      <c r="KT166" s="264"/>
      <c r="KU166" s="265"/>
      <c r="KV166" s="266"/>
      <c r="KW166" s="267">
        <f t="shared" si="246"/>
        <v>0</v>
      </c>
      <c r="KX166" s="260">
        <f>+(IF(OR($B166=0,$C166=0,$D166=0,$DC$2&gt;$OE$1),0,IF(OR(KS166=0,KU166=0,KV166=0),0,MIN((VLOOKUP($D166,SALERYCODE,3,0))*(IF($D166=6,KV166,KU166))*((MIN((VLOOKUP($D166,SALERYCODE,5,0)),(IF($D166=6,KU166,KV166))))),MIN((VLOOKUP($D166,SALERYCODE,3,0)),(KS166+KT166))*(IF($D166=6,KV166,((MIN((VLOOKUP($D166,SALERYCODE,5,0)),KV166)))))))))/IF(AND($D166=2,'ראשי-פרטים כלליים וריכוז הוצאות'!$D$68&lt;&gt;4),1.2,1)</f>
        <v>0</v>
      </c>
      <c r="KY166" s="263"/>
      <c r="KZ166" s="264"/>
      <c r="LA166" s="265"/>
      <c r="LB166" s="266"/>
      <c r="LC166" s="267">
        <f t="shared" si="247"/>
        <v>0</v>
      </c>
      <c r="LD166" s="260">
        <f>+(IF(OR($B166=0,$C166=0,$D166=0,$DC$2&gt;$OE$1),0,IF(OR(KY166=0,LA166=0,LB166=0),0,MIN((VLOOKUP($D166,SALERYCODE,3,0))*(IF($D166=6,LB166,LA166))*((MIN((VLOOKUP($D166,SALERYCODE,5,0)),(IF($D166=6,LA166,LB166))))),MIN((VLOOKUP($D166,SALERYCODE,3,0)),(KY166+KZ166))*(IF($D166=6,LB166,((MIN((VLOOKUP($D166,SALERYCODE,5,0)),LB166)))))))))/IF(AND($D166=2,'ראשי-פרטים כלליים וריכוז הוצאות'!$D$68&lt;&gt;4),1.2,1)</f>
        <v>0</v>
      </c>
      <c r="LE166" s="263"/>
      <c r="LF166" s="264"/>
      <c r="LG166" s="265"/>
      <c r="LH166" s="266"/>
      <c r="LI166" s="267">
        <f t="shared" si="248"/>
        <v>0</v>
      </c>
      <c r="LJ166" s="260">
        <f>+(IF(OR($B166=0,$C166=0,$D166=0,$DC$2&gt;$OE$1),0,IF(OR(LE166=0,LG166=0,LH166=0),0,MIN((VLOOKUP($D166,SALERYCODE,3,0))*(IF($D166=6,LH166,LG166))*((MIN((VLOOKUP($D166,SALERYCODE,5,0)),(IF($D166=6,LG166,LH166))))),MIN((VLOOKUP($D166,SALERYCODE,3,0)),(LE166+LF166))*(IF($D166=6,LH166,((MIN((VLOOKUP($D166,SALERYCODE,5,0)),LH166)))))))))/IF(AND($D166=2,'ראשי-פרטים כלליים וריכוז הוצאות'!$D$68&lt;&gt;4),1.2,1)</f>
        <v>0</v>
      </c>
      <c r="LK166" s="263"/>
      <c r="LL166" s="264"/>
      <c r="LM166" s="265"/>
      <c r="LN166" s="266"/>
      <c r="LO166" s="267">
        <f t="shared" si="249"/>
        <v>0</v>
      </c>
      <c r="LP166" s="260">
        <f>+(IF(OR($B166=0,$C166=0,$D166=0,$DC$2&gt;$OE$1),0,IF(OR(LK166=0,LM166=0,LN166=0),0,MIN((VLOOKUP($D166,SALERYCODE,3,0))*(IF($D166=6,LN166,LM166))*((MIN((VLOOKUP($D166,SALERYCODE,5,0)),(IF($D166=6,LM166,LN166))))),MIN((VLOOKUP($D166,SALERYCODE,3,0)),(LK166+LL166))*(IF($D166=6,LN166,((MIN((VLOOKUP($D166,SALERYCODE,5,0)),LN166)))))))))/IF(AND($D166=2,'ראשי-פרטים כלליים וריכוז הוצאות'!$D$68&lt;&gt;4),1.2,1)</f>
        <v>0</v>
      </c>
      <c r="LQ166" s="263"/>
      <c r="LR166" s="264"/>
      <c r="LS166" s="265"/>
      <c r="LT166" s="266"/>
      <c r="LU166" s="267">
        <f t="shared" si="250"/>
        <v>0</v>
      </c>
      <c r="LV166" s="260">
        <f>+(IF(OR($B166=0,$C166=0,$D166=0,$DC$2&gt;$OE$1),0,IF(OR(LQ166=0,LS166=0,LT166=0),0,MIN((VLOOKUP($D166,SALERYCODE,3,0))*(IF($D166=6,LT166,LS166))*((MIN((VLOOKUP($D166,SALERYCODE,5,0)),(IF($D166=6,LS166,LT166))))),MIN((VLOOKUP($D166,SALERYCODE,3,0)),(LQ166+LR166))*(IF($D166=6,LT166,((MIN((VLOOKUP($D166,SALERYCODE,5,0)),LT166)))))))))/IF(AND($D166=2,'ראשי-פרטים כלליים וריכוז הוצאות'!$D$68&lt;&gt;4),1.2,1)</f>
        <v>0</v>
      </c>
      <c r="LW166" s="263"/>
      <c r="LX166" s="264"/>
      <c r="LY166" s="265"/>
      <c r="LZ166" s="266"/>
      <c r="MA166" s="267">
        <f t="shared" si="251"/>
        <v>0</v>
      </c>
      <c r="MB166" s="260">
        <f>+(IF(OR($B166=0,$C166=0,$D166=0,$DC$2&gt;$OE$1),0,IF(OR(LW166=0,LY166=0,LZ166=0),0,MIN((VLOOKUP($D166,SALERYCODE,3,0))*(IF($D166=6,LZ166,LY166))*((MIN((VLOOKUP($D166,SALERYCODE,5,0)),(IF($D166=6,LY166,LZ166))))),MIN((VLOOKUP($D166,SALERYCODE,3,0)),(LW166+LX166))*(IF($D166=6,LZ166,((MIN((VLOOKUP($D166,SALERYCODE,5,0)),LZ166)))))))))/IF(AND($D166=2,'ראשי-פרטים כלליים וריכוז הוצאות'!$D$68&lt;&gt;4),1.2,1)</f>
        <v>0</v>
      </c>
      <c r="MC166" s="263"/>
      <c r="MD166" s="264"/>
      <c r="ME166" s="265"/>
      <c r="MF166" s="266"/>
      <c r="MG166" s="267">
        <f t="shared" si="252"/>
        <v>0</v>
      </c>
      <c r="MH166" s="260">
        <f>+(IF(OR($B166=0,$C166=0,$D166=0,$DC$2&gt;$OE$1),0,IF(OR(MC166=0,ME166=0,MF166=0),0,MIN((VLOOKUP($D166,SALERYCODE,3,0))*(IF($D166=6,MF166,ME166))*((MIN((VLOOKUP($D166,SALERYCODE,5,0)),(IF($D166=6,ME166,MF166))))),MIN((VLOOKUP($D166,SALERYCODE,3,0)),(MC166+MD166))*(IF($D166=6,MF166,((MIN((VLOOKUP($D166,SALERYCODE,5,0)),MF166)))))))))/IF(AND($D166=2,'ראשי-פרטים כלליים וריכוז הוצאות'!$D$68&lt;&gt;4),1.2,1)</f>
        <v>0</v>
      </c>
      <c r="MI166" s="263"/>
      <c r="MJ166" s="264"/>
      <c r="MK166" s="265"/>
      <c r="ML166" s="266"/>
      <c r="MM166" s="267">
        <f t="shared" si="253"/>
        <v>0</v>
      </c>
      <c r="MN166" s="260">
        <f>+(IF(OR($B166=0,$C166=0,$D166=0,$DC$2&gt;$OE$1),0,IF(OR(MI166=0,MK166=0,ML166=0),0,MIN((VLOOKUP($D166,SALERYCODE,3,0))*(IF($D166=6,ML166,MK166))*((MIN((VLOOKUP($D166,SALERYCODE,5,0)),(IF($D166=6,MK166,ML166))))),MIN((VLOOKUP($D166,SALERYCODE,3,0)),(MI166+MJ166))*(IF($D166=6,ML166,((MIN((VLOOKUP($D166,SALERYCODE,5,0)),ML166)))))))))/IF(AND($D166=2,'ראשי-פרטים כלליים וריכוז הוצאות'!$D$68&lt;&gt;4),1.2,1)</f>
        <v>0</v>
      </c>
      <c r="MO166" s="263"/>
      <c r="MP166" s="264"/>
      <c r="MQ166" s="265"/>
      <c r="MR166" s="266"/>
      <c r="MS166" s="267">
        <f t="shared" si="254"/>
        <v>0</v>
      </c>
      <c r="MT166" s="260">
        <f>+(IF(OR($B166=0,$C166=0,$D166=0,$DC$2&gt;$OE$1),0,IF(OR(MO166=0,MQ166=0,MR166=0),0,MIN((VLOOKUP($D166,SALERYCODE,3,0))*(IF($D166=6,MR166,MQ166))*((MIN((VLOOKUP($D166,SALERYCODE,5,0)),(IF($D166=6,MQ166,MR166))))),MIN((VLOOKUP($D166,SALERYCODE,3,0)),(MO166+MP166))*(IF($D166=6,MR166,((MIN((VLOOKUP($D166,SALERYCODE,5,0)),MR166)))))))))/IF(AND($D166=2,'ראשי-פרטים כלליים וריכוז הוצאות'!$D$68&lt;&gt;4),1.2,1)</f>
        <v>0</v>
      </c>
      <c r="MU166" s="263"/>
      <c r="MV166" s="264"/>
      <c r="MW166" s="265"/>
      <c r="MX166" s="266"/>
      <c r="MY166" s="267">
        <f t="shared" si="255"/>
        <v>0</v>
      </c>
      <c r="MZ166" s="260">
        <f>+(IF(OR($B166=0,$C166=0,$D166=0,$DC$2&gt;$OE$1),0,IF(OR(MU166=0,MW166=0,MX166=0),0,MIN((VLOOKUP($D166,SALERYCODE,3,0))*(IF($D166=6,MX166,MW166))*((MIN((VLOOKUP($D166,SALERYCODE,5,0)),(IF($D166=6,MW166,MX166))))),MIN((VLOOKUP($D166,SALERYCODE,3,0)),(MU166+MV166))*(IF($D166=6,MX166,((MIN((VLOOKUP($D166,SALERYCODE,5,0)),MX166)))))))))/IF(AND($D166=2,'ראשי-פרטים כלליים וריכוז הוצאות'!$D$68&lt;&gt;4),1.2,1)</f>
        <v>0</v>
      </c>
      <c r="NA166" s="263"/>
      <c r="NB166" s="264"/>
      <c r="NC166" s="265"/>
      <c r="ND166" s="266"/>
      <c r="NE166" s="267">
        <f t="shared" si="256"/>
        <v>0</v>
      </c>
      <c r="NF166" s="260">
        <f>+(IF(OR($B166=0,$C166=0,$D166=0,$DC$2&gt;$OE$1),0,IF(OR(NA166=0,NC166=0,ND166=0),0,MIN((VLOOKUP($D166,SALERYCODE,3,0))*(IF($D166=6,ND166,NC166))*((MIN((VLOOKUP($D166,SALERYCODE,5,0)),(IF($D166=6,NC166,ND166))))),MIN((VLOOKUP($D166,SALERYCODE,3,0)),(NA166+NB166))*(IF($D166=6,ND166,((MIN((VLOOKUP($D166,SALERYCODE,5,0)),ND166)))))))))/IF(AND($D166=2,'ראשי-פרטים כלליים וריכוז הוצאות'!$D$68&lt;&gt;4),1.2,1)</f>
        <v>0</v>
      </c>
      <c r="NG166" s="263"/>
      <c r="NH166" s="264"/>
      <c r="NI166" s="265"/>
      <c r="NJ166" s="266"/>
      <c r="NK166" s="267">
        <f t="shared" si="257"/>
        <v>0</v>
      </c>
      <c r="NL166" s="260">
        <f>+(IF(OR($B166=0,$C166=0,$D166=0,$DC$2&gt;$OE$1),0,IF(OR(NG166=0,NI166=0,NJ166=0),0,MIN((VLOOKUP($D166,SALERYCODE,3,0))*(IF($D166=6,NJ166,NI166))*((MIN((VLOOKUP($D166,SALERYCODE,5,0)),(IF($D166=6,NI166,NJ166))))),MIN((VLOOKUP($D166,SALERYCODE,3,0)),(NG166+NH166))*(IF($D166=6,NJ166,((MIN((VLOOKUP($D166,SALERYCODE,5,0)),NJ166)))))))))/IF(AND($D166=2,'ראשי-פרטים כלליים וריכוז הוצאות'!$D$68&lt;&gt;4),1.2,1)</f>
        <v>0</v>
      </c>
      <c r="NM166" s="263"/>
      <c r="NN166" s="264"/>
      <c r="NO166" s="265"/>
      <c r="NP166" s="266"/>
      <c r="NQ166" s="267">
        <f t="shared" si="258"/>
        <v>0</v>
      </c>
      <c r="NR166" s="260">
        <f>+(IF(OR($B166=0,$C166=0,$D166=0,$DC$2&gt;$OE$1),0,IF(OR(NM166=0,NO166=0,NP166=0),0,MIN((VLOOKUP($D166,SALERYCODE,3,0))*(IF($D166=6,NP166,NO166))*((MIN((VLOOKUP($D166,SALERYCODE,5,0)),(IF($D166=6,NO166,NP166))))),MIN((VLOOKUP($D166,SALERYCODE,3,0)),(NM166+NN166))*(IF($D166=6,NP166,((MIN((VLOOKUP($D166,SALERYCODE,5,0)),NP166)))))))))/IF(AND($D166=2,'ראשי-פרטים כלליים וריכוז הוצאות'!$D$68&lt;&gt;4),1.2,1)</f>
        <v>0</v>
      </c>
      <c r="NS166" s="263"/>
      <c r="NT166" s="264"/>
      <c r="NU166" s="265"/>
      <c r="NV166" s="266"/>
      <c r="NW166" s="267">
        <f t="shared" si="259"/>
        <v>0</v>
      </c>
      <c r="NX166" s="260">
        <f>+(IF(OR($B166=0,$C166=0,$D166=0,$DC$2&gt;$OE$1),0,IF(OR(NS166=0,NU166=0,NV166=0),0,MIN((VLOOKUP($D166,SALERYCODE,3,0))*(IF($D166=6,NV166,NU166))*((MIN((VLOOKUP($D166,SALERYCODE,5,0)),(IF($D166=6,NU166,NV166))))),MIN((VLOOKUP($D166,SALERYCODE,3,0)),(NS166+NT166))*(IF($D166=6,NV166,((MIN((VLOOKUP($D166,SALERYCODE,5,0)),NV166)))))))))/IF(AND($D166=2,'ראשי-פרטים כלליים וריכוז הוצאות'!$D$68&lt;&gt;4),1.2,1)</f>
        <v>0</v>
      </c>
      <c r="NY166" s="263"/>
      <c r="NZ166" s="264"/>
      <c r="OA166" s="265"/>
      <c r="OB166" s="266"/>
      <c r="OC166" s="267">
        <f t="shared" si="260"/>
        <v>0</v>
      </c>
      <c r="OD166" s="260">
        <f>+(IF(OR($B166=0,$C166=0,$D166=0,$DC$2&gt;$OE$1),0,IF(OR(NY166=0,OA166=0,OB166=0),0,MIN((VLOOKUP($D166,SALERYCODE,3,0))*(IF($D166=6,OB166,OA166))*((MIN((VLOOKUP($D166,SALERYCODE,5,0)),(IF($D166=6,OA166,OB166))))),MIN((VLOOKUP($D166,SALERYCODE,3,0)),(NY166+NZ166))*(IF($D166=6,OB166,((MIN((VLOOKUP($D166,SALERYCODE,5,0)),OB166)))))))))/IF(AND($D166=2,'ראשי-פרטים כלליים וריכוז הוצאות'!$D$68&lt;&gt;4),1.2,1)</f>
        <v>0</v>
      </c>
      <c r="OE166" s="275">
        <f t="shared" si="266"/>
        <v>0</v>
      </c>
      <c r="OF166" s="283">
        <f t="shared" si="267"/>
        <v>9.9999999999999995E-7</v>
      </c>
      <c r="OG166" s="276">
        <f t="shared" si="268"/>
        <v>0</v>
      </c>
      <c r="OH166" s="275">
        <f t="shared" si="269"/>
        <v>0</v>
      </c>
      <c r="OI166" s="275">
        <v>0</v>
      </c>
      <c r="OJ166" s="258">
        <f t="shared" si="270"/>
        <v>0</v>
      </c>
      <c r="OK166" s="284"/>
      <c r="OL166" s="116">
        <f>MIN(OJ166+OK166*OF166*OE166/$OL$1/IF(AND($D166=2,'ראשי-פרטים כלליים וריכוז הוצאות'!$D$68&lt;&gt;4),1.2,1),IF($D166&gt;0,VLOOKUP($D166,SALERYCODE,3,0)*12*OG166,0))</f>
        <v>0</v>
      </c>
      <c r="OM166" s="95">
        <f t="shared" si="261"/>
        <v>0</v>
      </c>
      <c r="ON166" s="11">
        <f t="shared" si="262"/>
        <v>0</v>
      </c>
      <c r="OO166" s="11">
        <f t="shared" si="263"/>
        <v>0</v>
      </c>
      <c r="OP166" s="22">
        <f t="shared" si="264"/>
        <v>0</v>
      </c>
      <c r="OQ166" s="11">
        <f t="shared" si="265"/>
        <v>0</v>
      </c>
      <c r="OR166" s="11" t="e">
        <f>#REF!</f>
        <v>#REF!</v>
      </c>
      <c r="OS166" s="35" t="e">
        <f>#REF!-OP166</f>
        <v>#REF!</v>
      </c>
      <c r="OT166" s="35" t="e">
        <f>OS166-#REF!</f>
        <v>#REF!</v>
      </c>
      <c r="OU166" s="43" t="e">
        <f>IF(AND(OP166&gt;0,(OS166=#REF!-OP166)),"מועסק פחות מ-10% מזמנו במופ","")</f>
        <v>#REF!</v>
      </c>
    </row>
    <row r="167" spans="1:411" ht="24" hidden="1" customHeight="1" outlineLevel="1" x14ac:dyDescent="0.2">
      <c r="A167" s="282">
        <v>164</v>
      </c>
      <c r="B167" s="269"/>
      <c r="C167" s="270"/>
      <c r="D167" s="271"/>
      <c r="E167" s="263"/>
      <c r="F167" s="264"/>
      <c r="G167" s="265"/>
      <c r="H167" s="266"/>
      <c r="I167" s="267">
        <f t="shared" si="196"/>
        <v>0</v>
      </c>
      <c r="J167" s="260">
        <f>(IF(OR($B167=0,$C167=0,$D167=0,$E$2&gt;$OE$1),0,IF(OR($E167=0,$G167=0,$H167=0),0,MIN((VLOOKUP($D167,SALERYCODE,3,0))*(IF($D167=6,$H167,$G167))*((MIN((VLOOKUP($D167,SALERYCODE,5,0)),(IF($D167=6,$G167,$H167))))),MIN((VLOOKUP($D167,SALERYCODE,3,0)),($E167+$F167))*(IF($D167=6,$H167,((MIN((VLOOKUP($D167,SALERYCODE,5,0)),$H167)))))))))/IF(AND($D167=2,'ראשי-פרטים כלליים וריכוז הוצאות'!$D$68&lt;&gt;4),1.2,1)</f>
        <v>0</v>
      </c>
      <c r="K167" s="263"/>
      <c r="L167" s="264"/>
      <c r="M167" s="265"/>
      <c r="N167" s="266"/>
      <c r="O167" s="267">
        <f t="shared" si="197"/>
        <v>0</v>
      </c>
      <c r="P167" s="260">
        <f>+(IF(OR($B167=0,$C167=0,$D167=0,$K$2&gt;$OE$1),0,IF(OR($K167=0,$M167=0,$N167=0),0,MIN((VLOOKUP($D167,SALERYCODE,3,0))*(IF($D167=6,$N167,$M167))*((MIN((VLOOKUP($D167,SALERYCODE,5,0)),(IF($D167=6,$M167,$N167))))),MIN((VLOOKUP($D167,SALERYCODE,3,0)),($K167+$L167))*(IF($D167=6,$N167,((MIN((VLOOKUP($D167,SALERYCODE,5,0)),$N167)))))))))/IF(AND($D167=2,'ראשי-פרטים כלליים וריכוז הוצאות'!$D$68&lt;&gt;4),1.2,1)</f>
        <v>0</v>
      </c>
      <c r="Q167" s="263"/>
      <c r="R167" s="264"/>
      <c r="S167" s="265"/>
      <c r="T167" s="266"/>
      <c r="U167" s="267">
        <f t="shared" si="198"/>
        <v>0</v>
      </c>
      <c r="V167" s="260">
        <f>+(IF(OR($B167=0,$C167=0,$D167=0,$Q$2&gt;$OE$1),0,IF(OR(Q167=0,S167=0,T167=0),0,MIN((VLOOKUP($D167,SALERYCODE,3,0))*(IF($D167=6,T167,S167))*((MIN((VLOOKUP($D167,SALERYCODE,5,0)),(IF($D167=6,S167,T167))))),MIN((VLOOKUP($D167,SALERYCODE,3,0)),(Q167+R167))*(IF($D167=6,T167,((MIN((VLOOKUP($D167,SALERYCODE,5,0)),T167)))))))))/IF(AND($D167=2,'ראשי-פרטים כלליים וריכוז הוצאות'!$D$68&lt;&gt;4),1.2,1)</f>
        <v>0</v>
      </c>
      <c r="W167" s="263"/>
      <c r="X167" s="264"/>
      <c r="Y167" s="265"/>
      <c r="Z167" s="266"/>
      <c r="AA167" s="267">
        <f t="shared" si="199"/>
        <v>0</v>
      </c>
      <c r="AB167" s="260">
        <f>+(IF(OR($B167=0,$C167=0,$D167=0,$W$2&gt;$OE$1),0,IF(OR(W167=0,Y167=0,Z167=0),0,MIN((VLOOKUP($D167,SALERYCODE,3,0))*(IF($D167=6,Z167,Y167))*((MIN((VLOOKUP($D167,SALERYCODE,5,0)),(IF($D167=6,Y167,Z167))))),MIN((VLOOKUP($D167,SALERYCODE,3,0)),(W167+X167))*(IF($D167=6,Z167,((MIN((VLOOKUP($D167,SALERYCODE,5,0)),Z167)))))))))/IF(AND($D167=2,'ראשי-פרטים כלליים וריכוז הוצאות'!$D$68&lt;&gt;4),1.2,1)</f>
        <v>0</v>
      </c>
      <c r="AC167" s="263"/>
      <c r="AD167" s="264"/>
      <c r="AE167" s="265"/>
      <c r="AF167" s="266"/>
      <c r="AG167" s="267">
        <f t="shared" si="200"/>
        <v>0</v>
      </c>
      <c r="AH167" s="260">
        <f>+(IF(OR($B167=0,$C167=0,$D167=0,$AC$2&gt;$OE$1),0,IF(OR(AC167=0,AE167=0,AF167=0),0,MIN((VLOOKUP($D167,SALERYCODE,3,0))*(IF($D167=6,AF167,AE167))*((MIN((VLOOKUP($D167,SALERYCODE,5,0)),(IF($D167=6,AE167,AF167))))),MIN((VLOOKUP($D167,SALERYCODE,3,0)),(AC167+AD167))*(IF($D167=6,AF167,((MIN((VLOOKUP($D167,SALERYCODE,5,0)),AF167)))))))))/IF(AND($D167=2,'ראשי-פרטים כלליים וריכוז הוצאות'!$D$68&lt;&gt;4),1.2,1)</f>
        <v>0</v>
      </c>
      <c r="AI167" s="263"/>
      <c r="AJ167" s="264"/>
      <c r="AK167" s="265"/>
      <c r="AL167" s="266"/>
      <c r="AM167" s="267">
        <f t="shared" si="201"/>
        <v>0</v>
      </c>
      <c r="AN167" s="260">
        <f>+(IF(OR($B167=0,$C167=0,$D167=0,$AI$2&gt;$OE$1),0,IF(OR(AI167=0,AK167=0,AL167=0),0,MIN((VLOOKUP($D167,SALERYCODE,3,0))*(IF($D167=6,AL167,AK167))*((MIN((VLOOKUP($D167,SALERYCODE,5,0)),(IF($D167=6,AK167,AL167))))),MIN((VLOOKUP($D167,SALERYCODE,3,0)),(AI167+AJ167))*(IF($D167=6,AL167,((MIN((VLOOKUP($D167,SALERYCODE,5,0)),AL167)))))))))/IF(AND($D167=2,'ראשי-פרטים כלליים וריכוז הוצאות'!$D$68&lt;&gt;4),1.2,1)</f>
        <v>0</v>
      </c>
      <c r="AO167" s="263"/>
      <c r="AP167" s="264"/>
      <c r="AQ167" s="265"/>
      <c r="AR167" s="266"/>
      <c r="AS167" s="267">
        <f t="shared" si="202"/>
        <v>0</v>
      </c>
      <c r="AT167" s="260">
        <f>+(IF(OR($B167=0,$C167=0,$D167=0,$AO$2&gt;$OE$1),0,IF(OR(AO167=0,AQ167=0,AR167=0),0,MIN((VLOOKUP($D167,SALERYCODE,3,0))*(IF($D167=6,AR167,AQ167))*((MIN((VLOOKUP($D167,SALERYCODE,5,0)),(IF($D167=6,AQ167,AR167))))),MIN((VLOOKUP($D167,SALERYCODE,3,0)),(AO167+AP167))*(IF($D167=6,AR167,((MIN((VLOOKUP($D167,SALERYCODE,5,0)),AR167)))))))))/IF(AND($D167=2,'ראשי-פרטים כלליים וריכוז הוצאות'!$D$68&lt;&gt;4),1.2,1)</f>
        <v>0</v>
      </c>
      <c r="AU167" s="263"/>
      <c r="AV167" s="264"/>
      <c r="AW167" s="265"/>
      <c r="AX167" s="266"/>
      <c r="AY167" s="267">
        <f t="shared" si="203"/>
        <v>0</v>
      </c>
      <c r="AZ167" s="260">
        <f>+(IF(OR($B167=0,$C167=0,$D167=0,$AU$2&gt;$OE$1),0,IF(OR(AU167=0,AW167=0,AX167=0),0,MIN((VLOOKUP($D167,SALERYCODE,3,0))*(IF($D167=6,AX167,AW167))*((MIN((VLOOKUP($D167,SALERYCODE,5,0)),(IF($D167=6,AW167,AX167))))),MIN((VLOOKUP($D167,SALERYCODE,3,0)),(AU167+AV167))*(IF($D167=6,AX167,((MIN((VLOOKUP($D167,SALERYCODE,5,0)),AX167)))))))))/IF(AND($D167=2,'ראשי-פרטים כלליים וריכוז הוצאות'!$D$68&lt;&gt;4),1.2,1)</f>
        <v>0</v>
      </c>
      <c r="BA167" s="263"/>
      <c r="BB167" s="264"/>
      <c r="BC167" s="265"/>
      <c r="BD167" s="266"/>
      <c r="BE167" s="267">
        <f t="shared" si="204"/>
        <v>0</v>
      </c>
      <c r="BF167" s="260">
        <f>+(IF(OR($B167=0,$C167=0,$D167=0,$BA$2&gt;$OE$1),0,IF(OR(BA167=0,BC167=0,BD167=0),0,MIN((VLOOKUP($D167,SALERYCODE,3,0))*(IF($D167=6,BD167,BC167))*((MIN((VLOOKUP($D167,SALERYCODE,5,0)),(IF($D167=6,BC167,BD167))))),MIN((VLOOKUP($D167,SALERYCODE,3,0)),(BA167+BB167))*(IF($D167=6,BD167,((MIN((VLOOKUP($D167,SALERYCODE,5,0)),BD167)))))))))/IF(AND($D167=2,'ראשי-פרטים כלליים וריכוז הוצאות'!$D$68&lt;&gt;4),1.2,1)</f>
        <v>0</v>
      </c>
      <c r="BG167" s="263"/>
      <c r="BH167" s="264"/>
      <c r="BI167" s="265"/>
      <c r="BJ167" s="266"/>
      <c r="BK167" s="267">
        <f t="shared" si="205"/>
        <v>0</v>
      </c>
      <c r="BL167" s="260">
        <f>+(IF(OR($B167=0,$C167=0,$D167=0,$BG$2&gt;$OE$1),0,IF(OR(BG167=0,BI167=0,BJ167=0),0,MIN((VLOOKUP($D167,SALERYCODE,3,0))*(IF($D167=6,BJ167,BI167))*((MIN((VLOOKUP($D167,SALERYCODE,5,0)),(IF($D167=6,BI167,BJ167))))),MIN((VLOOKUP($D167,SALERYCODE,3,0)),(BG167+BH167))*(IF($D167=6,BJ167,((MIN((VLOOKUP($D167,SALERYCODE,5,0)),BJ167)))))))))/IF(AND($D167=2,'ראשי-פרטים כלליים וריכוז הוצאות'!$D$68&lt;&gt;4),1.2,1)</f>
        <v>0</v>
      </c>
      <c r="BM167" s="263"/>
      <c r="BN167" s="264"/>
      <c r="BO167" s="265"/>
      <c r="BP167" s="266"/>
      <c r="BQ167" s="267">
        <f t="shared" si="206"/>
        <v>0</v>
      </c>
      <c r="BR167" s="260">
        <f>+(IF(OR($B167=0,$C167=0,$D167=0,$BM$2&gt;$OE$1),0,IF(OR(BM167=0,BO167=0,BP167=0),0,MIN((VLOOKUP($D167,SALERYCODE,3,0))*(IF($D167=6,BP167,BO167))*((MIN((VLOOKUP($D167,SALERYCODE,5,0)),(IF($D167=6,BO167,BP167))))),MIN((VLOOKUP($D167,SALERYCODE,3,0)),(BM167+BN167))*(IF($D167=6,BP167,((MIN((VLOOKUP($D167,SALERYCODE,5,0)),BP167)))))))))/IF(AND($D167=2,'ראשי-פרטים כלליים וריכוז הוצאות'!$D$68&lt;&gt;4),1.2,1)</f>
        <v>0</v>
      </c>
      <c r="BS167" s="263"/>
      <c r="BT167" s="264"/>
      <c r="BU167" s="265"/>
      <c r="BV167" s="266"/>
      <c r="BW167" s="267">
        <f t="shared" si="207"/>
        <v>0</v>
      </c>
      <c r="BX167" s="260">
        <f>+(IF(OR($B167=0,$C167=0,$D167=0,$BS$2&gt;$OE$1),0,IF(OR(BS167=0,BU167=0,BV167=0),0,MIN((VLOOKUP($D167,SALERYCODE,3,0))*(IF($D167=6,BV167,BU167))*((MIN((VLOOKUP($D167,SALERYCODE,5,0)),(IF($D167=6,BU167,BV167))))),MIN((VLOOKUP($D167,SALERYCODE,3,0)),(BS167+BT167))*(IF($D167=6,BV167,((MIN((VLOOKUP($D167,SALERYCODE,5,0)),BV167)))))))))/IF(AND($D167=2,'ראשי-פרטים כלליים וריכוז הוצאות'!$D$68&lt;&gt;4),1.2,1)</f>
        <v>0</v>
      </c>
      <c r="BY167" s="263"/>
      <c r="BZ167" s="264"/>
      <c r="CA167" s="265"/>
      <c r="CB167" s="266"/>
      <c r="CC167" s="267">
        <f t="shared" si="208"/>
        <v>0</v>
      </c>
      <c r="CD167" s="260">
        <f>+(IF(OR($B167=0,$C167=0,$D167=0,$BY$2&gt;$OE$1),0,IF(OR(BY167=0,CA167=0,CB167=0),0,MIN((VLOOKUP($D167,SALERYCODE,3,0))*(IF($D167=6,CB167,CA167))*((MIN((VLOOKUP($D167,SALERYCODE,5,0)),(IF($D167=6,CA167,CB167))))),MIN((VLOOKUP($D167,SALERYCODE,3,0)),(BY167+BZ167))*(IF($D167=6,CB167,((MIN((VLOOKUP($D167,SALERYCODE,5,0)),CB167)))))))))/IF(AND($D167=2,'ראשי-פרטים כלליים וריכוז הוצאות'!$D$68&lt;&gt;4),1.2,1)</f>
        <v>0</v>
      </c>
      <c r="CE167" s="263"/>
      <c r="CF167" s="264"/>
      <c r="CG167" s="265"/>
      <c r="CH167" s="266"/>
      <c r="CI167" s="267">
        <f t="shared" si="209"/>
        <v>0</v>
      </c>
      <c r="CJ167" s="260">
        <f>+(IF(OR($B167=0,$C167=0,$D167=0,$CE$2&gt;$OE$1),0,IF(OR(CE167=0,CG167=0,CH167=0),0,MIN((VLOOKUP($D167,SALERYCODE,3,0))*(IF($D167=6,CH167,CG167))*((MIN((VLOOKUP($D167,SALERYCODE,5,0)),(IF($D167=6,CG167,CH167))))),MIN((VLOOKUP($D167,SALERYCODE,3,0)),(CE167+CF167))*(IF($D167=6,CH167,((MIN((VLOOKUP($D167,SALERYCODE,5,0)),CH167)))))))))/IF(AND($D167=2,'ראשי-פרטים כלליים וריכוז הוצאות'!$D$68&lt;&gt;4),1.2,1)</f>
        <v>0</v>
      </c>
      <c r="CK167" s="263"/>
      <c r="CL167" s="264"/>
      <c r="CM167" s="265"/>
      <c r="CN167" s="266"/>
      <c r="CO167" s="267">
        <f t="shared" si="210"/>
        <v>0</v>
      </c>
      <c r="CP167" s="260">
        <f>+(IF(OR($B167=0,$C167=0,$D167=0,$CK$2&gt;$OE$1),0,IF(OR(CK167=0,CM167=0,CN167=0),0,MIN((VLOOKUP($D167,SALERYCODE,3,0))*(IF($D167=6,CN167,CM167))*((MIN((VLOOKUP($D167,SALERYCODE,5,0)),(IF($D167=6,CM167,CN167))))),MIN((VLOOKUP($D167,SALERYCODE,3,0)),(CK167+CL167))*(IF($D167=6,CN167,((MIN((VLOOKUP($D167,SALERYCODE,5,0)),CN167)))))))))/IF(AND($D167=2,'ראשי-פרטים כלליים וריכוז הוצאות'!$D$68&lt;&gt;4),1.2,1)</f>
        <v>0</v>
      </c>
      <c r="CQ167" s="263"/>
      <c r="CR167" s="264"/>
      <c r="CS167" s="265"/>
      <c r="CT167" s="266"/>
      <c r="CU167" s="267">
        <f t="shared" si="211"/>
        <v>0</v>
      </c>
      <c r="CV167" s="260">
        <f>+(IF(OR($B167=0,$C167=0,$D167=0,$CQ$2&gt;$OE$1),0,IF(OR(CQ167=0,CS167=0,CT167=0),0,MIN((VLOOKUP($D167,SALERYCODE,3,0))*(IF($D167=6,CT167,CS167))*((MIN((VLOOKUP($D167,SALERYCODE,5,0)),(IF($D167=6,CS167,CT167))))),MIN((VLOOKUP($D167,SALERYCODE,3,0)),(CQ167+CR167))*(IF($D167=6,CT167,((MIN((VLOOKUP($D167,SALERYCODE,5,0)),CT167)))))))))/IF(AND($D167=2,'ראשי-פרטים כלליים וריכוז הוצאות'!$D$68&lt;&gt;4),1.2,1)</f>
        <v>0</v>
      </c>
      <c r="CW167" s="263"/>
      <c r="CX167" s="264"/>
      <c r="CY167" s="265"/>
      <c r="CZ167" s="266"/>
      <c r="DA167" s="267">
        <f t="shared" si="212"/>
        <v>0</v>
      </c>
      <c r="DB167" s="260">
        <f>+(IF(OR($B167=0,$C167=0,$D167=0,$CW$2&gt;$OE$1),0,IF(OR(CW167=0,CY167=0,CZ167=0),0,MIN((VLOOKUP($D167,SALERYCODE,3,0))*(IF($D167=6,CZ167,CY167))*((MIN((VLOOKUP($D167,SALERYCODE,5,0)),(IF($D167=6,CY167,CZ167))))),MIN((VLOOKUP($D167,SALERYCODE,3,0)),(CW167+CX167))*(IF($D167=6,CZ167,((MIN((VLOOKUP($D167,SALERYCODE,5,0)),CZ167)))))))))/IF(AND($D167=2,'ראשי-פרטים כלליים וריכוז הוצאות'!$D$68&lt;&gt;4),1.2,1)</f>
        <v>0</v>
      </c>
      <c r="DC167" s="263"/>
      <c r="DD167" s="264"/>
      <c r="DE167" s="265"/>
      <c r="DF167" s="266"/>
      <c r="DG167" s="267">
        <f t="shared" si="213"/>
        <v>0</v>
      </c>
      <c r="DH167" s="260">
        <f>+(IF(OR($B167=0,$C167=0,$D167=0,$DC$2&gt;$OE$1),0,IF(OR(DC167=0,DE167=0,DF167=0),0,MIN((VLOOKUP($D167,SALERYCODE,3,0))*(IF($D167=6,DF167,DE167))*((MIN((VLOOKUP($D167,SALERYCODE,5,0)),(IF($D167=6,DE167,DF167))))),MIN((VLOOKUP($D167,SALERYCODE,3,0)),(DC167+DD167))*(IF($D167=6,DF167,((MIN((VLOOKUP($D167,SALERYCODE,5,0)),DF167)))))))))/IF(AND($D167=2,'ראשי-פרטים כלליים וריכוז הוצאות'!$D$68&lt;&gt;4),1.2,1)</f>
        <v>0</v>
      </c>
      <c r="DI167" s="263"/>
      <c r="DJ167" s="264"/>
      <c r="DK167" s="265"/>
      <c r="DL167" s="266"/>
      <c r="DM167" s="267">
        <f t="shared" si="214"/>
        <v>0</v>
      </c>
      <c r="DN167" s="260">
        <f>+(IF(OR($B167=0,$C167=0,$D167=0,$DC$2&gt;$OE$1),0,IF(OR(DI167=0,DK167=0,DL167=0),0,MIN((VLOOKUP($D167,SALERYCODE,3,0))*(IF($D167=6,DL167,DK167))*((MIN((VLOOKUP($D167,SALERYCODE,5,0)),(IF($D167=6,DK167,DL167))))),MIN((VLOOKUP($D167,SALERYCODE,3,0)),(DI167+DJ167))*(IF($D167=6,DL167,((MIN((VLOOKUP($D167,SALERYCODE,5,0)),DL167)))))))))/IF(AND($D167=2,'ראשי-פרטים כלליים וריכוז הוצאות'!$D$68&lt;&gt;4),1.2,1)</f>
        <v>0</v>
      </c>
      <c r="DO167" s="263"/>
      <c r="DP167" s="264"/>
      <c r="DQ167" s="265"/>
      <c r="DR167" s="266"/>
      <c r="DS167" s="267">
        <f t="shared" si="215"/>
        <v>0</v>
      </c>
      <c r="DT167" s="260">
        <f>+(IF(OR($B167=0,$C167=0,$D167=0,$DC$2&gt;$OE$1),0,IF(OR(DO167=0,DQ167=0,DR167=0),0,MIN((VLOOKUP($D167,SALERYCODE,3,0))*(IF($D167=6,DR167,DQ167))*((MIN((VLOOKUP($D167,SALERYCODE,5,0)),(IF($D167=6,DQ167,DR167))))),MIN((VLOOKUP($D167,SALERYCODE,3,0)),(DO167+DP167))*(IF($D167=6,DR167,((MIN((VLOOKUP($D167,SALERYCODE,5,0)),DR167)))))))))/IF(AND($D167=2,'ראשי-פרטים כלליים וריכוז הוצאות'!$D$68&lt;&gt;4),1.2,1)</f>
        <v>0</v>
      </c>
      <c r="DU167" s="263"/>
      <c r="DV167" s="264"/>
      <c r="DW167" s="265"/>
      <c r="DX167" s="266"/>
      <c r="DY167" s="267">
        <f t="shared" si="216"/>
        <v>0</v>
      </c>
      <c r="DZ167" s="260">
        <f>+(IF(OR($B167=0,$C167=0,$D167=0,$DC$2&gt;$OE$1),0,IF(OR(DU167=0,DW167=0,DX167=0),0,MIN((VLOOKUP($D167,SALERYCODE,3,0))*(IF($D167=6,DX167,DW167))*((MIN((VLOOKUP($D167,SALERYCODE,5,0)),(IF($D167=6,DW167,DX167))))),MIN((VLOOKUP($D167,SALERYCODE,3,0)),(DU167+DV167))*(IF($D167=6,DX167,((MIN((VLOOKUP($D167,SALERYCODE,5,0)),DX167)))))))))/IF(AND($D167=2,'ראשי-פרטים כלליים וריכוז הוצאות'!$D$68&lt;&gt;4),1.2,1)</f>
        <v>0</v>
      </c>
      <c r="EA167" s="263"/>
      <c r="EB167" s="264"/>
      <c r="EC167" s="265"/>
      <c r="ED167" s="266"/>
      <c r="EE167" s="267">
        <f t="shared" si="217"/>
        <v>0</v>
      </c>
      <c r="EF167" s="260">
        <f>+(IF(OR($B167=0,$C167=0,$D167=0,$DC$2&gt;$OE$1),0,IF(OR(EA167=0,EC167=0,ED167=0),0,MIN((VLOOKUP($D167,SALERYCODE,3,0))*(IF($D167=6,ED167,EC167))*((MIN((VLOOKUP($D167,SALERYCODE,5,0)),(IF($D167=6,EC167,ED167))))),MIN((VLOOKUP($D167,SALERYCODE,3,0)),(EA167+EB167))*(IF($D167=6,ED167,((MIN((VLOOKUP($D167,SALERYCODE,5,0)),ED167)))))))))/IF(AND($D167=2,'ראשי-פרטים כלליים וריכוז הוצאות'!$D$68&lt;&gt;4),1.2,1)</f>
        <v>0</v>
      </c>
      <c r="EG167" s="263"/>
      <c r="EH167" s="264"/>
      <c r="EI167" s="265"/>
      <c r="EJ167" s="266"/>
      <c r="EK167" s="267">
        <f t="shared" si="218"/>
        <v>0</v>
      </c>
      <c r="EL167" s="260">
        <f>+(IF(OR($B167=0,$C167=0,$D167=0,$DC$2&gt;$OE$1),0,IF(OR(EG167=0,EI167=0,EJ167=0),0,MIN((VLOOKUP($D167,SALERYCODE,3,0))*(IF($D167=6,EJ167,EI167))*((MIN((VLOOKUP($D167,SALERYCODE,5,0)),(IF($D167=6,EI167,EJ167))))),MIN((VLOOKUP($D167,SALERYCODE,3,0)),(EG167+EH167))*(IF($D167=6,EJ167,((MIN((VLOOKUP($D167,SALERYCODE,5,0)),EJ167)))))))))/IF(AND($D167=2,'ראשי-פרטים כלליים וריכוז הוצאות'!$D$68&lt;&gt;4),1.2,1)</f>
        <v>0</v>
      </c>
      <c r="EM167" s="263"/>
      <c r="EN167" s="264"/>
      <c r="EO167" s="265"/>
      <c r="EP167" s="266"/>
      <c r="EQ167" s="267">
        <f t="shared" si="219"/>
        <v>0</v>
      </c>
      <c r="ER167" s="260">
        <f>+(IF(OR($B167=0,$C167=0,$D167=0,$DC$2&gt;$OE$1),0,IF(OR(EM167=0,EO167=0,EP167=0),0,MIN((VLOOKUP($D167,SALERYCODE,3,0))*(IF($D167=6,EP167,EO167))*((MIN((VLOOKUP($D167,SALERYCODE,5,0)),(IF($D167=6,EO167,EP167))))),MIN((VLOOKUP($D167,SALERYCODE,3,0)),(EM167+EN167))*(IF($D167=6,EP167,((MIN((VLOOKUP($D167,SALERYCODE,5,0)),EP167)))))))))/IF(AND($D167=2,'ראשי-פרטים כלליים וריכוז הוצאות'!$D$68&lt;&gt;4),1.2,1)</f>
        <v>0</v>
      </c>
      <c r="ES167" s="263"/>
      <c r="ET167" s="264"/>
      <c r="EU167" s="265"/>
      <c r="EV167" s="266"/>
      <c r="EW167" s="267">
        <f t="shared" si="220"/>
        <v>0</v>
      </c>
      <c r="EX167" s="260">
        <f>+(IF(OR($B167=0,$C167=0,$D167=0,$DC$2&gt;$OE$1),0,IF(OR(ES167=0,EU167=0,EV167=0),0,MIN((VLOOKUP($D167,SALERYCODE,3,0))*(IF($D167=6,EV167,EU167))*((MIN((VLOOKUP($D167,SALERYCODE,5,0)),(IF($D167=6,EU167,EV167))))),MIN((VLOOKUP($D167,SALERYCODE,3,0)),(ES167+ET167))*(IF($D167=6,EV167,((MIN((VLOOKUP($D167,SALERYCODE,5,0)),EV167)))))))))/IF(AND($D167=2,'ראשי-פרטים כלליים וריכוז הוצאות'!$D$68&lt;&gt;4),1.2,1)</f>
        <v>0</v>
      </c>
      <c r="EY167" s="263"/>
      <c r="EZ167" s="264"/>
      <c r="FA167" s="265"/>
      <c r="FB167" s="266"/>
      <c r="FC167" s="267">
        <f t="shared" si="221"/>
        <v>0</v>
      </c>
      <c r="FD167" s="260">
        <f>+(IF(OR($B167=0,$C167=0,$D167=0,$DC$2&gt;$OE$1),0,IF(OR(EY167=0,FA167=0,FB167=0),0,MIN((VLOOKUP($D167,SALERYCODE,3,0))*(IF($D167=6,FB167,FA167))*((MIN((VLOOKUP($D167,SALERYCODE,5,0)),(IF($D167=6,FA167,FB167))))),MIN((VLOOKUP($D167,SALERYCODE,3,0)),(EY167+EZ167))*(IF($D167=6,FB167,((MIN((VLOOKUP($D167,SALERYCODE,5,0)),FB167)))))))))/IF(AND($D167=2,'ראשי-פרטים כלליים וריכוז הוצאות'!$D$68&lt;&gt;4),1.2,1)</f>
        <v>0</v>
      </c>
      <c r="FE167" s="263"/>
      <c r="FF167" s="264"/>
      <c r="FG167" s="265"/>
      <c r="FH167" s="266"/>
      <c r="FI167" s="267">
        <f t="shared" si="222"/>
        <v>0</v>
      </c>
      <c r="FJ167" s="260">
        <f>+(IF(OR($B167=0,$C167=0,$D167=0,$DC$2&gt;$OE$1),0,IF(OR(FE167=0,FG167=0,FH167=0),0,MIN((VLOOKUP($D167,SALERYCODE,3,0))*(IF($D167=6,FH167,FG167))*((MIN((VLOOKUP($D167,SALERYCODE,5,0)),(IF($D167=6,FG167,FH167))))),MIN((VLOOKUP($D167,SALERYCODE,3,0)),(FE167+FF167))*(IF($D167=6,FH167,((MIN((VLOOKUP($D167,SALERYCODE,5,0)),FH167)))))))))/IF(AND($D167=2,'ראשי-פרטים כלליים וריכוז הוצאות'!$D$68&lt;&gt;4),1.2,1)</f>
        <v>0</v>
      </c>
      <c r="FK167" s="263"/>
      <c r="FL167" s="264"/>
      <c r="FM167" s="265"/>
      <c r="FN167" s="266"/>
      <c r="FO167" s="267">
        <f t="shared" si="223"/>
        <v>0</v>
      </c>
      <c r="FP167" s="260">
        <f>+(IF(OR($B167=0,$C167=0,$D167=0,$DC$2&gt;$OE$1),0,IF(OR(FK167=0,FM167=0,FN167=0),0,MIN((VLOOKUP($D167,SALERYCODE,3,0))*(IF($D167=6,FN167,FM167))*((MIN((VLOOKUP($D167,SALERYCODE,5,0)),(IF($D167=6,FM167,FN167))))),MIN((VLOOKUP($D167,SALERYCODE,3,0)),(FK167+FL167))*(IF($D167=6,FN167,((MIN((VLOOKUP($D167,SALERYCODE,5,0)),FN167)))))))))/IF(AND($D167=2,'ראשי-פרטים כלליים וריכוז הוצאות'!$D$68&lt;&gt;4),1.2,1)</f>
        <v>0</v>
      </c>
      <c r="FQ167" s="263"/>
      <c r="FR167" s="264"/>
      <c r="FS167" s="265"/>
      <c r="FT167" s="266"/>
      <c r="FU167" s="267">
        <f t="shared" si="224"/>
        <v>0</v>
      </c>
      <c r="FV167" s="260">
        <f>+(IF(OR($B167=0,$C167=0,$D167=0,$DC$2&gt;$OE$1),0,IF(OR(FQ167=0,FS167=0,FT167=0),0,MIN((VLOOKUP($D167,SALERYCODE,3,0))*(IF($D167=6,FT167,FS167))*((MIN((VLOOKUP($D167,SALERYCODE,5,0)),(IF($D167=6,FS167,FT167))))),MIN((VLOOKUP($D167,SALERYCODE,3,0)),(FQ167+FR167))*(IF($D167=6,FT167,((MIN((VLOOKUP($D167,SALERYCODE,5,0)),FT167)))))))))/IF(AND($D167=2,'ראשי-פרטים כלליים וריכוז הוצאות'!$D$68&lt;&gt;4),1.2,1)</f>
        <v>0</v>
      </c>
      <c r="FW167" s="263"/>
      <c r="FX167" s="264"/>
      <c r="FY167" s="265"/>
      <c r="FZ167" s="266"/>
      <c r="GA167" s="267">
        <f t="shared" si="225"/>
        <v>0</v>
      </c>
      <c r="GB167" s="260">
        <f>+(IF(OR($B167=0,$C167=0,$D167=0,$DC$2&gt;$OE$1),0,IF(OR(FW167=0,FY167=0,FZ167=0),0,MIN((VLOOKUP($D167,SALERYCODE,3,0))*(IF($D167=6,FZ167,FY167))*((MIN((VLOOKUP($D167,SALERYCODE,5,0)),(IF($D167=6,FY167,FZ167))))),MIN((VLOOKUP($D167,SALERYCODE,3,0)),(FW167+FX167))*(IF($D167=6,FZ167,((MIN((VLOOKUP($D167,SALERYCODE,5,0)),FZ167)))))))))/IF(AND($D167=2,'ראשי-פרטים כלליים וריכוז הוצאות'!$D$68&lt;&gt;4),1.2,1)</f>
        <v>0</v>
      </c>
      <c r="GC167" s="263"/>
      <c r="GD167" s="264"/>
      <c r="GE167" s="265"/>
      <c r="GF167" s="266"/>
      <c r="GG167" s="267">
        <f t="shared" si="226"/>
        <v>0</v>
      </c>
      <c r="GH167" s="260">
        <f>+(IF(OR($B167=0,$C167=0,$D167=0,$DC$2&gt;$OE$1),0,IF(OR(GC167=0,GE167=0,GF167=0),0,MIN((VLOOKUP($D167,SALERYCODE,3,0))*(IF($D167=6,GF167,GE167))*((MIN((VLOOKUP($D167,SALERYCODE,5,0)),(IF($D167=6,GE167,GF167))))),MIN((VLOOKUP($D167,SALERYCODE,3,0)),(GC167+GD167))*(IF($D167=6,GF167,((MIN((VLOOKUP($D167,SALERYCODE,5,0)),GF167)))))))))/IF(AND($D167=2,'ראשי-פרטים כלליים וריכוז הוצאות'!$D$68&lt;&gt;4),1.2,1)</f>
        <v>0</v>
      </c>
      <c r="GI167" s="263"/>
      <c r="GJ167" s="264"/>
      <c r="GK167" s="265"/>
      <c r="GL167" s="266"/>
      <c r="GM167" s="267">
        <f t="shared" si="227"/>
        <v>0</v>
      </c>
      <c r="GN167" s="260">
        <f>+(IF(OR($B167=0,$C167=0,$D167=0,$DC$2&gt;$OE$1),0,IF(OR(GI167=0,GK167=0,GL167=0),0,MIN((VLOOKUP($D167,SALERYCODE,3,0))*(IF($D167=6,GL167,GK167))*((MIN((VLOOKUP($D167,SALERYCODE,5,0)),(IF($D167=6,GK167,GL167))))),MIN((VLOOKUP($D167,SALERYCODE,3,0)),(GI167+GJ167))*(IF($D167=6,GL167,((MIN((VLOOKUP($D167,SALERYCODE,5,0)),GL167)))))))))/IF(AND($D167=2,'ראשי-פרטים כלליים וריכוז הוצאות'!$D$68&lt;&gt;4),1.2,1)</f>
        <v>0</v>
      </c>
      <c r="GO167" s="263"/>
      <c r="GP167" s="264"/>
      <c r="GQ167" s="265"/>
      <c r="GR167" s="266"/>
      <c r="GS167" s="267">
        <f t="shared" si="228"/>
        <v>0</v>
      </c>
      <c r="GT167" s="260">
        <f>+(IF(OR($B167=0,$C167=0,$D167=0,$DC$2&gt;$OE$1),0,IF(OR(GO167=0,GQ167=0,GR167=0),0,MIN((VLOOKUP($D167,SALERYCODE,3,0))*(IF($D167=6,GR167,GQ167))*((MIN((VLOOKUP($D167,SALERYCODE,5,0)),(IF($D167=6,GQ167,GR167))))),MIN((VLOOKUP($D167,SALERYCODE,3,0)),(GO167+GP167))*(IF($D167=6,GR167,((MIN((VLOOKUP($D167,SALERYCODE,5,0)),GR167)))))))))/IF(AND($D167=2,'ראשי-פרטים כלליים וריכוז הוצאות'!$D$68&lt;&gt;4),1.2,1)</f>
        <v>0</v>
      </c>
      <c r="GU167" s="263"/>
      <c r="GV167" s="264"/>
      <c r="GW167" s="265"/>
      <c r="GX167" s="266"/>
      <c r="GY167" s="267">
        <f t="shared" si="229"/>
        <v>0</v>
      </c>
      <c r="GZ167" s="260">
        <f>+(IF(OR($B167=0,$C167=0,$D167=0,$DC$2&gt;$OE$1),0,IF(OR(GU167=0,GW167=0,GX167=0),0,MIN((VLOOKUP($D167,SALERYCODE,3,0))*(IF($D167=6,GX167,GW167))*((MIN((VLOOKUP($D167,SALERYCODE,5,0)),(IF($D167=6,GW167,GX167))))),MIN((VLOOKUP($D167,SALERYCODE,3,0)),(GU167+GV167))*(IF($D167=6,GX167,((MIN((VLOOKUP($D167,SALERYCODE,5,0)),GX167)))))))))/IF(AND($D167=2,'ראשי-פרטים כלליים וריכוז הוצאות'!$D$68&lt;&gt;4),1.2,1)</f>
        <v>0</v>
      </c>
      <c r="HA167" s="263"/>
      <c r="HB167" s="264"/>
      <c r="HC167" s="265"/>
      <c r="HD167" s="266"/>
      <c r="HE167" s="267">
        <f t="shared" si="230"/>
        <v>0</v>
      </c>
      <c r="HF167" s="260">
        <f>+(IF(OR($B167=0,$C167=0,$D167=0,$DC$2&gt;$OE$1),0,IF(OR(HA167=0,HC167=0,HD167=0),0,MIN((VLOOKUP($D167,SALERYCODE,3,0))*(IF($D167=6,HD167,HC167))*((MIN((VLOOKUP($D167,SALERYCODE,5,0)),(IF($D167=6,HC167,HD167))))),MIN((VLOOKUP($D167,SALERYCODE,3,0)),(HA167+HB167))*(IF($D167=6,HD167,((MIN((VLOOKUP($D167,SALERYCODE,5,0)),HD167)))))))))/IF(AND($D167=2,'ראשי-פרטים כלליים וריכוז הוצאות'!$D$68&lt;&gt;4),1.2,1)</f>
        <v>0</v>
      </c>
      <c r="HG167" s="263"/>
      <c r="HH167" s="264"/>
      <c r="HI167" s="265"/>
      <c r="HJ167" s="266"/>
      <c r="HK167" s="267">
        <f t="shared" si="231"/>
        <v>0</v>
      </c>
      <c r="HL167" s="260">
        <f>+(IF(OR($B167=0,$C167=0,$D167=0,$DC$2&gt;$OE$1),0,IF(OR(HG167=0,HI167=0,HJ167=0),0,MIN((VLOOKUP($D167,SALERYCODE,3,0))*(IF($D167=6,HJ167,HI167))*((MIN((VLOOKUP($D167,SALERYCODE,5,0)),(IF($D167=6,HI167,HJ167))))),MIN((VLOOKUP($D167,SALERYCODE,3,0)),(HG167+HH167))*(IF($D167=6,HJ167,((MIN((VLOOKUP($D167,SALERYCODE,5,0)),HJ167)))))))))/IF(AND($D167=2,'ראשי-פרטים כלליים וריכוז הוצאות'!$D$68&lt;&gt;4),1.2,1)</f>
        <v>0</v>
      </c>
      <c r="HM167" s="263"/>
      <c r="HN167" s="264"/>
      <c r="HO167" s="265"/>
      <c r="HP167" s="266"/>
      <c r="HQ167" s="267">
        <f t="shared" si="232"/>
        <v>0</v>
      </c>
      <c r="HR167" s="260">
        <f>+(IF(OR($B167=0,$C167=0,$D167=0,$DC$2&gt;$OE$1),0,IF(OR(HM167=0,HO167=0,HP167=0),0,MIN((VLOOKUP($D167,SALERYCODE,3,0))*(IF($D167=6,HP167,HO167))*((MIN((VLOOKUP($D167,SALERYCODE,5,0)),(IF($D167=6,HO167,HP167))))),MIN((VLOOKUP($D167,SALERYCODE,3,0)),(HM167+HN167))*(IF($D167=6,HP167,((MIN((VLOOKUP($D167,SALERYCODE,5,0)),HP167)))))))))/IF(AND($D167=2,'ראשי-פרטים כלליים וריכוז הוצאות'!$D$68&lt;&gt;4),1.2,1)</f>
        <v>0</v>
      </c>
      <c r="HS167" s="263"/>
      <c r="HT167" s="264"/>
      <c r="HU167" s="265"/>
      <c r="HV167" s="266"/>
      <c r="HW167" s="267">
        <f t="shared" si="233"/>
        <v>0</v>
      </c>
      <c r="HX167" s="260">
        <f>+(IF(OR($B167=0,$C167=0,$D167=0,$DC$2&gt;$OE$1),0,IF(OR(HS167=0,HU167=0,HV167=0),0,MIN((VLOOKUP($D167,SALERYCODE,3,0))*(IF($D167=6,HV167,HU167))*((MIN((VLOOKUP($D167,SALERYCODE,5,0)),(IF($D167=6,HU167,HV167))))),MIN((VLOOKUP($D167,SALERYCODE,3,0)),(HS167+HT167))*(IF($D167=6,HV167,((MIN((VLOOKUP($D167,SALERYCODE,5,0)),HV167)))))))))/IF(AND($D167=2,'ראשי-פרטים כלליים וריכוז הוצאות'!$D$68&lt;&gt;4),1.2,1)</f>
        <v>0</v>
      </c>
      <c r="HY167" s="263"/>
      <c r="HZ167" s="264"/>
      <c r="IA167" s="265"/>
      <c r="IB167" s="266"/>
      <c r="IC167" s="267">
        <f t="shared" si="234"/>
        <v>0</v>
      </c>
      <c r="ID167" s="260">
        <f>+(IF(OR($B167=0,$C167=0,$D167=0,$DC$2&gt;$OE$1),0,IF(OR(HY167=0,IA167=0,IB167=0),0,MIN((VLOOKUP($D167,SALERYCODE,3,0))*(IF($D167=6,IB167,IA167))*((MIN((VLOOKUP($D167,SALERYCODE,5,0)),(IF($D167=6,IA167,IB167))))),MIN((VLOOKUP($D167,SALERYCODE,3,0)),(HY167+HZ167))*(IF($D167=6,IB167,((MIN((VLOOKUP($D167,SALERYCODE,5,0)),IB167)))))))))/IF(AND($D167=2,'ראשי-פרטים כלליים וריכוז הוצאות'!$D$68&lt;&gt;4),1.2,1)</f>
        <v>0</v>
      </c>
      <c r="IE167" s="263"/>
      <c r="IF167" s="264"/>
      <c r="IG167" s="265"/>
      <c r="IH167" s="266"/>
      <c r="II167" s="267">
        <f t="shared" si="235"/>
        <v>0</v>
      </c>
      <c r="IJ167" s="260">
        <f>+(IF(OR($B167=0,$C167=0,$D167=0,$DC$2&gt;$OE$1),0,IF(OR(IE167=0,IG167=0,IH167=0),0,MIN((VLOOKUP($D167,SALERYCODE,3,0))*(IF($D167=6,IH167,IG167))*((MIN((VLOOKUP($D167,SALERYCODE,5,0)),(IF($D167=6,IG167,IH167))))),MIN((VLOOKUP($D167,SALERYCODE,3,0)),(IE167+IF167))*(IF($D167=6,IH167,((MIN((VLOOKUP($D167,SALERYCODE,5,0)),IH167)))))))))/IF(AND($D167=2,'ראשי-פרטים כלליים וריכוז הוצאות'!$D$68&lt;&gt;4),1.2,1)</f>
        <v>0</v>
      </c>
      <c r="IK167" s="263"/>
      <c r="IL167" s="264"/>
      <c r="IM167" s="265"/>
      <c r="IN167" s="266"/>
      <c r="IO167" s="267">
        <f t="shared" si="236"/>
        <v>0</v>
      </c>
      <c r="IP167" s="260">
        <f>+(IF(OR($B167=0,$C167=0,$D167=0,$DC$2&gt;$OE$1),0,IF(OR(IK167=0,IM167=0,IN167=0),0,MIN((VLOOKUP($D167,SALERYCODE,3,0))*(IF($D167=6,IN167,IM167))*((MIN((VLOOKUP($D167,SALERYCODE,5,0)),(IF($D167=6,IM167,IN167))))),MIN((VLOOKUP($D167,SALERYCODE,3,0)),(IK167+IL167))*(IF($D167=6,IN167,((MIN((VLOOKUP($D167,SALERYCODE,5,0)),IN167)))))))))/IF(AND($D167=2,'ראשי-פרטים כלליים וריכוז הוצאות'!$D$68&lt;&gt;4),1.2,1)</f>
        <v>0</v>
      </c>
      <c r="IQ167" s="263"/>
      <c r="IR167" s="264"/>
      <c r="IS167" s="265"/>
      <c r="IT167" s="266"/>
      <c r="IU167" s="267">
        <f t="shared" si="237"/>
        <v>0</v>
      </c>
      <c r="IV167" s="260">
        <f>+(IF(OR($B167=0,$C167=0,$D167=0,$DC$2&gt;$OE$1),0,IF(OR(IQ167=0,IS167=0,IT167=0),0,MIN((VLOOKUP($D167,SALERYCODE,3,0))*(IF($D167=6,IT167,IS167))*((MIN((VLOOKUP($D167,SALERYCODE,5,0)),(IF($D167=6,IS167,IT167))))),MIN((VLOOKUP($D167,SALERYCODE,3,0)),(IQ167+IR167))*(IF($D167=6,IT167,((MIN((VLOOKUP($D167,SALERYCODE,5,0)),IT167)))))))))/IF(AND($D167=2,'ראשי-פרטים כלליים וריכוז הוצאות'!$D$68&lt;&gt;4),1.2,1)</f>
        <v>0</v>
      </c>
      <c r="IW167" s="263"/>
      <c r="IX167" s="264"/>
      <c r="IY167" s="265"/>
      <c r="IZ167" s="266"/>
      <c r="JA167" s="267">
        <f t="shared" si="238"/>
        <v>0</v>
      </c>
      <c r="JB167" s="260">
        <f>+(IF(OR($B167=0,$C167=0,$D167=0,$DC$2&gt;$OE$1),0,IF(OR(IW167=0,IY167=0,IZ167=0),0,MIN((VLOOKUP($D167,SALERYCODE,3,0))*(IF($D167=6,IZ167,IY167))*((MIN((VLOOKUP($D167,SALERYCODE,5,0)),(IF($D167=6,IY167,IZ167))))),MIN((VLOOKUP($D167,SALERYCODE,3,0)),(IW167+IX167))*(IF($D167=6,IZ167,((MIN((VLOOKUP($D167,SALERYCODE,5,0)),IZ167)))))))))/IF(AND($D167=2,'ראשי-פרטים כלליים וריכוז הוצאות'!$D$68&lt;&gt;4),1.2,1)</f>
        <v>0</v>
      </c>
      <c r="JC167" s="263"/>
      <c r="JD167" s="264"/>
      <c r="JE167" s="265"/>
      <c r="JF167" s="266"/>
      <c r="JG167" s="267">
        <f t="shared" si="239"/>
        <v>0</v>
      </c>
      <c r="JH167" s="260">
        <f>+(IF(OR($B167=0,$C167=0,$D167=0,$DC$2&gt;$OE$1),0,IF(OR(JC167=0,JE167=0,JF167=0),0,MIN((VLOOKUP($D167,SALERYCODE,3,0))*(IF($D167=6,JF167,JE167))*((MIN((VLOOKUP($D167,SALERYCODE,5,0)),(IF($D167=6,JE167,JF167))))),MIN((VLOOKUP($D167,SALERYCODE,3,0)),(JC167+JD167))*(IF($D167=6,JF167,((MIN((VLOOKUP($D167,SALERYCODE,5,0)),JF167)))))))))/IF(AND($D167=2,'ראשי-פרטים כלליים וריכוז הוצאות'!$D$68&lt;&gt;4),1.2,1)</f>
        <v>0</v>
      </c>
      <c r="JI167" s="263"/>
      <c r="JJ167" s="264"/>
      <c r="JK167" s="265"/>
      <c r="JL167" s="266"/>
      <c r="JM167" s="267">
        <f t="shared" si="240"/>
        <v>0</v>
      </c>
      <c r="JN167" s="260">
        <f>+(IF(OR($B167=0,$C167=0,$D167=0,$DC$2&gt;$OE$1),0,IF(OR(JI167=0,JK167=0,JL167=0),0,MIN((VLOOKUP($D167,SALERYCODE,3,0))*(IF($D167=6,JL167,JK167))*((MIN((VLOOKUP($D167,SALERYCODE,5,0)),(IF($D167=6,JK167,JL167))))),MIN((VLOOKUP($D167,SALERYCODE,3,0)),(JI167+JJ167))*(IF($D167=6,JL167,((MIN((VLOOKUP($D167,SALERYCODE,5,0)),JL167)))))))))/IF(AND($D167=2,'ראשי-פרטים כלליים וריכוז הוצאות'!$D$68&lt;&gt;4),1.2,1)</f>
        <v>0</v>
      </c>
      <c r="JO167" s="263"/>
      <c r="JP167" s="264"/>
      <c r="JQ167" s="265"/>
      <c r="JR167" s="266"/>
      <c r="JS167" s="267">
        <f t="shared" si="241"/>
        <v>0</v>
      </c>
      <c r="JT167" s="260">
        <f>+(IF(OR($B167=0,$C167=0,$D167=0,$DC$2&gt;$OE$1),0,IF(OR(JO167=0,JQ167=0,JR167=0),0,MIN((VLOOKUP($D167,SALERYCODE,3,0))*(IF($D167=6,JR167,JQ167))*((MIN((VLOOKUP($D167,SALERYCODE,5,0)),(IF($D167=6,JQ167,JR167))))),MIN((VLOOKUP($D167,SALERYCODE,3,0)),(JO167+JP167))*(IF($D167=6,JR167,((MIN((VLOOKUP($D167,SALERYCODE,5,0)),JR167)))))))))/IF(AND($D167=2,'ראשי-פרטים כלליים וריכוז הוצאות'!$D$68&lt;&gt;4),1.2,1)</f>
        <v>0</v>
      </c>
      <c r="JU167" s="263"/>
      <c r="JV167" s="264"/>
      <c r="JW167" s="265"/>
      <c r="JX167" s="266"/>
      <c r="JY167" s="267">
        <f t="shared" si="242"/>
        <v>0</v>
      </c>
      <c r="JZ167" s="260">
        <f>+(IF(OR($B167=0,$C167=0,$D167=0,$DC$2&gt;$OE$1),0,IF(OR(JU167=0,JW167=0,JX167=0),0,MIN((VLOOKUP($D167,SALERYCODE,3,0))*(IF($D167=6,JX167,JW167))*((MIN((VLOOKUP($D167,SALERYCODE,5,0)),(IF($D167=6,JW167,JX167))))),MIN((VLOOKUP($D167,SALERYCODE,3,0)),(JU167+JV167))*(IF($D167=6,JX167,((MIN((VLOOKUP($D167,SALERYCODE,5,0)),JX167)))))))))/IF(AND($D167=2,'ראשי-פרטים כלליים וריכוז הוצאות'!$D$68&lt;&gt;4),1.2,1)</f>
        <v>0</v>
      </c>
      <c r="KA167" s="263"/>
      <c r="KB167" s="264"/>
      <c r="KC167" s="265"/>
      <c r="KD167" s="266"/>
      <c r="KE167" s="267">
        <f t="shared" si="243"/>
        <v>0</v>
      </c>
      <c r="KF167" s="260">
        <f>+(IF(OR($B167=0,$C167=0,$D167=0,$DC$2&gt;$OE$1),0,IF(OR(KA167=0,KC167=0,KD167=0),0,MIN((VLOOKUP($D167,SALERYCODE,3,0))*(IF($D167=6,KD167,KC167))*((MIN((VLOOKUP($D167,SALERYCODE,5,0)),(IF($D167=6,KC167,KD167))))),MIN((VLOOKUP($D167,SALERYCODE,3,0)),(KA167+KB167))*(IF($D167=6,KD167,((MIN((VLOOKUP($D167,SALERYCODE,5,0)),KD167)))))))))/IF(AND($D167=2,'ראשי-פרטים כלליים וריכוז הוצאות'!$D$68&lt;&gt;4),1.2,1)</f>
        <v>0</v>
      </c>
      <c r="KG167" s="263"/>
      <c r="KH167" s="264"/>
      <c r="KI167" s="265"/>
      <c r="KJ167" s="266"/>
      <c r="KK167" s="267">
        <f t="shared" si="244"/>
        <v>0</v>
      </c>
      <c r="KL167" s="260">
        <f>+(IF(OR($B167=0,$C167=0,$D167=0,$DC$2&gt;$OE$1),0,IF(OR(KG167=0,KI167=0,KJ167=0),0,MIN((VLOOKUP($D167,SALERYCODE,3,0))*(IF($D167=6,KJ167,KI167))*((MIN((VLOOKUP($D167,SALERYCODE,5,0)),(IF($D167=6,KI167,KJ167))))),MIN((VLOOKUP($D167,SALERYCODE,3,0)),(KG167+KH167))*(IF($D167=6,KJ167,((MIN((VLOOKUP($D167,SALERYCODE,5,0)),KJ167)))))))))/IF(AND($D167=2,'ראשי-פרטים כלליים וריכוז הוצאות'!$D$68&lt;&gt;4),1.2,1)</f>
        <v>0</v>
      </c>
      <c r="KM167" s="263"/>
      <c r="KN167" s="264"/>
      <c r="KO167" s="265"/>
      <c r="KP167" s="266"/>
      <c r="KQ167" s="267">
        <f t="shared" si="245"/>
        <v>0</v>
      </c>
      <c r="KR167" s="260">
        <f>+(IF(OR($B167=0,$C167=0,$D167=0,$DC$2&gt;$OE$1),0,IF(OR(KM167=0,KO167=0,KP167=0),0,MIN((VLOOKUP($D167,SALERYCODE,3,0))*(IF($D167=6,KP167,KO167))*((MIN((VLOOKUP($D167,SALERYCODE,5,0)),(IF($D167=6,KO167,KP167))))),MIN((VLOOKUP($D167,SALERYCODE,3,0)),(KM167+KN167))*(IF($D167=6,KP167,((MIN((VLOOKUP($D167,SALERYCODE,5,0)),KP167)))))))))/IF(AND($D167=2,'ראשי-פרטים כלליים וריכוז הוצאות'!$D$68&lt;&gt;4),1.2,1)</f>
        <v>0</v>
      </c>
      <c r="KS167" s="263"/>
      <c r="KT167" s="264"/>
      <c r="KU167" s="265"/>
      <c r="KV167" s="266"/>
      <c r="KW167" s="267">
        <f t="shared" si="246"/>
        <v>0</v>
      </c>
      <c r="KX167" s="260">
        <f>+(IF(OR($B167=0,$C167=0,$D167=0,$DC$2&gt;$OE$1),0,IF(OR(KS167=0,KU167=0,KV167=0),0,MIN((VLOOKUP($D167,SALERYCODE,3,0))*(IF($D167=6,KV167,KU167))*((MIN((VLOOKUP($D167,SALERYCODE,5,0)),(IF($D167=6,KU167,KV167))))),MIN((VLOOKUP($D167,SALERYCODE,3,0)),(KS167+KT167))*(IF($D167=6,KV167,((MIN((VLOOKUP($D167,SALERYCODE,5,0)),KV167)))))))))/IF(AND($D167=2,'ראשי-פרטים כלליים וריכוז הוצאות'!$D$68&lt;&gt;4),1.2,1)</f>
        <v>0</v>
      </c>
      <c r="KY167" s="263"/>
      <c r="KZ167" s="264"/>
      <c r="LA167" s="265"/>
      <c r="LB167" s="266"/>
      <c r="LC167" s="267">
        <f t="shared" si="247"/>
        <v>0</v>
      </c>
      <c r="LD167" s="260">
        <f>+(IF(OR($B167=0,$C167=0,$D167=0,$DC$2&gt;$OE$1),0,IF(OR(KY167=0,LA167=0,LB167=0),0,MIN((VLOOKUP($D167,SALERYCODE,3,0))*(IF($D167=6,LB167,LA167))*((MIN((VLOOKUP($D167,SALERYCODE,5,0)),(IF($D167=6,LA167,LB167))))),MIN((VLOOKUP($D167,SALERYCODE,3,0)),(KY167+KZ167))*(IF($D167=6,LB167,((MIN((VLOOKUP($D167,SALERYCODE,5,0)),LB167)))))))))/IF(AND($D167=2,'ראשי-פרטים כלליים וריכוז הוצאות'!$D$68&lt;&gt;4),1.2,1)</f>
        <v>0</v>
      </c>
      <c r="LE167" s="263"/>
      <c r="LF167" s="264"/>
      <c r="LG167" s="265"/>
      <c r="LH167" s="266"/>
      <c r="LI167" s="267">
        <f t="shared" si="248"/>
        <v>0</v>
      </c>
      <c r="LJ167" s="260">
        <f>+(IF(OR($B167=0,$C167=0,$D167=0,$DC$2&gt;$OE$1),0,IF(OR(LE167=0,LG167=0,LH167=0),0,MIN((VLOOKUP($D167,SALERYCODE,3,0))*(IF($D167=6,LH167,LG167))*((MIN((VLOOKUP($D167,SALERYCODE,5,0)),(IF($D167=6,LG167,LH167))))),MIN((VLOOKUP($D167,SALERYCODE,3,0)),(LE167+LF167))*(IF($D167=6,LH167,((MIN((VLOOKUP($D167,SALERYCODE,5,0)),LH167)))))))))/IF(AND($D167=2,'ראשי-פרטים כלליים וריכוז הוצאות'!$D$68&lt;&gt;4),1.2,1)</f>
        <v>0</v>
      </c>
      <c r="LK167" s="263"/>
      <c r="LL167" s="264"/>
      <c r="LM167" s="265"/>
      <c r="LN167" s="266"/>
      <c r="LO167" s="267">
        <f t="shared" si="249"/>
        <v>0</v>
      </c>
      <c r="LP167" s="260">
        <f>+(IF(OR($B167=0,$C167=0,$D167=0,$DC$2&gt;$OE$1),0,IF(OR(LK167=0,LM167=0,LN167=0),0,MIN((VLOOKUP($D167,SALERYCODE,3,0))*(IF($D167=6,LN167,LM167))*((MIN((VLOOKUP($D167,SALERYCODE,5,0)),(IF($D167=6,LM167,LN167))))),MIN((VLOOKUP($D167,SALERYCODE,3,0)),(LK167+LL167))*(IF($D167=6,LN167,((MIN((VLOOKUP($D167,SALERYCODE,5,0)),LN167)))))))))/IF(AND($D167=2,'ראשי-פרטים כלליים וריכוז הוצאות'!$D$68&lt;&gt;4),1.2,1)</f>
        <v>0</v>
      </c>
      <c r="LQ167" s="263"/>
      <c r="LR167" s="264"/>
      <c r="LS167" s="265"/>
      <c r="LT167" s="266"/>
      <c r="LU167" s="267">
        <f t="shared" si="250"/>
        <v>0</v>
      </c>
      <c r="LV167" s="260">
        <f>+(IF(OR($B167=0,$C167=0,$D167=0,$DC$2&gt;$OE$1),0,IF(OR(LQ167=0,LS167=0,LT167=0),0,MIN((VLOOKUP($D167,SALERYCODE,3,0))*(IF($D167=6,LT167,LS167))*((MIN((VLOOKUP($D167,SALERYCODE,5,0)),(IF($D167=6,LS167,LT167))))),MIN((VLOOKUP($D167,SALERYCODE,3,0)),(LQ167+LR167))*(IF($D167=6,LT167,((MIN((VLOOKUP($D167,SALERYCODE,5,0)),LT167)))))))))/IF(AND($D167=2,'ראשי-פרטים כלליים וריכוז הוצאות'!$D$68&lt;&gt;4),1.2,1)</f>
        <v>0</v>
      </c>
      <c r="LW167" s="263"/>
      <c r="LX167" s="264"/>
      <c r="LY167" s="265"/>
      <c r="LZ167" s="266"/>
      <c r="MA167" s="267">
        <f t="shared" si="251"/>
        <v>0</v>
      </c>
      <c r="MB167" s="260">
        <f>+(IF(OR($B167=0,$C167=0,$D167=0,$DC$2&gt;$OE$1),0,IF(OR(LW167=0,LY167=0,LZ167=0),0,MIN((VLOOKUP($D167,SALERYCODE,3,0))*(IF($D167=6,LZ167,LY167))*((MIN((VLOOKUP($D167,SALERYCODE,5,0)),(IF($D167=6,LY167,LZ167))))),MIN((VLOOKUP($D167,SALERYCODE,3,0)),(LW167+LX167))*(IF($D167=6,LZ167,((MIN((VLOOKUP($D167,SALERYCODE,5,0)),LZ167)))))))))/IF(AND($D167=2,'ראשי-פרטים כלליים וריכוז הוצאות'!$D$68&lt;&gt;4),1.2,1)</f>
        <v>0</v>
      </c>
      <c r="MC167" s="263"/>
      <c r="MD167" s="264"/>
      <c r="ME167" s="265"/>
      <c r="MF167" s="266"/>
      <c r="MG167" s="267">
        <f t="shared" si="252"/>
        <v>0</v>
      </c>
      <c r="MH167" s="260">
        <f>+(IF(OR($B167=0,$C167=0,$D167=0,$DC$2&gt;$OE$1),0,IF(OR(MC167=0,ME167=0,MF167=0),0,MIN((VLOOKUP($D167,SALERYCODE,3,0))*(IF($D167=6,MF167,ME167))*((MIN((VLOOKUP($D167,SALERYCODE,5,0)),(IF($D167=6,ME167,MF167))))),MIN((VLOOKUP($D167,SALERYCODE,3,0)),(MC167+MD167))*(IF($D167=6,MF167,((MIN((VLOOKUP($D167,SALERYCODE,5,0)),MF167)))))))))/IF(AND($D167=2,'ראשי-פרטים כלליים וריכוז הוצאות'!$D$68&lt;&gt;4),1.2,1)</f>
        <v>0</v>
      </c>
      <c r="MI167" s="263"/>
      <c r="MJ167" s="264"/>
      <c r="MK167" s="265"/>
      <c r="ML167" s="266"/>
      <c r="MM167" s="267">
        <f t="shared" si="253"/>
        <v>0</v>
      </c>
      <c r="MN167" s="260">
        <f>+(IF(OR($B167=0,$C167=0,$D167=0,$DC$2&gt;$OE$1),0,IF(OR(MI167=0,MK167=0,ML167=0),0,MIN((VLOOKUP($D167,SALERYCODE,3,0))*(IF($D167=6,ML167,MK167))*((MIN((VLOOKUP($D167,SALERYCODE,5,0)),(IF($D167=6,MK167,ML167))))),MIN((VLOOKUP($D167,SALERYCODE,3,0)),(MI167+MJ167))*(IF($D167=6,ML167,((MIN((VLOOKUP($D167,SALERYCODE,5,0)),ML167)))))))))/IF(AND($D167=2,'ראשי-פרטים כלליים וריכוז הוצאות'!$D$68&lt;&gt;4),1.2,1)</f>
        <v>0</v>
      </c>
      <c r="MO167" s="263"/>
      <c r="MP167" s="264"/>
      <c r="MQ167" s="265"/>
      <c r="MR167" s="266"/>
      <c r="MS167" s="267">
        <f t="shared" si="254"/>
        <v>0</v>
      </c>
      <c r="MT167" s="260">
        <f>+(IF(OR($B167=0,$C167=0,$D167=0,$DC$2&gt;$OE$1),0,IF(OR(MO167=0,MQ167=0,MR167=0),0,MIN((VLOOKUP($D167,SALERYCODE,3,0))*(IF($D167=6,MR167,MQ167))*((MIN((VLOOKUP($D167,SALERYCODE,5,0)),(IF($D167=6,MQ167,MR167))))),MIN((VLOOKUP($D167,SALERYCODE,3,0)),(MO167+MP167))*(IF($D167=6,MR167,((MIN((VLOOKUP($D167,SALERYCODE,5,0)),MR167)))))))))/IF(AND($D167=2,'ראשי-פרטים כלליים וריכוז הוצאות'!$D$68&lt;&gt;4),1.2,1)</f>
        <v>0</v>
      </c>
      <c r="MU167" s="263"/>
      <c r="MV167" s="264"/>
      <c r="MW167" s="265"/>
      <c r="MX167" s="266"/>
      <c r="MY167" s="267">
        <f t="shared" si="255"/>
        <v>0</v>
      </c>
      <c r="MZ167" s="260">
        <f>+(IF(OR($B167=0,$C167=0,$D167=0,$DC$2&gt;$OE$1),0,IF(OR(MU167=0,MW167=0,MX167=0),0,MIN((VLOOKUP($D167,SALERYCODE,3,0))*(IF($D167=6,MX167,MW167))*((MIN((VLOOKUP($D167,SALERYCODE,5,0)),(IF($D167=6,MW167,MX167))))),MIN((VLOOKUP($D167,SALERYCODE,3,0)),(MU167+MV167))*(IF($D167=6,MX167,((MIN((VLOOKUP($D167,SALERYCODE,5,0)),MX167)))))))))/IF(AND($D167=2,'ראשי-פרטים כלליים וריכוז הוצאות'!$D$68&lt;&gt;4),1.2,1)</f>
        <v>0</v>
      </c>
      <c r="NA167" s="263"/>
      <c r="NB167" s="264"/>
      <c r="NC167" s="265"/>
      <c r="ND167" s="266"/>
      <c r="NE167" s="267">
        <f t="shared" si="256"/>
        <v>0</v>
      </c>
      <c r="NF167" s="260">
        <f>+(IF(OR($B167=0,$C167=0,$D167=0,$DC$2&gt;$OE$1),0,IF(OR(NA167=0,NC167=0,ND167=0),0,MIN((VLOOKUP($D167,SALERYCODE,3,0))*(IF($D167=6,ND167,NC167))*((MIN((VLOOKUP($D167,SALERYCODE,5,0)),(IF($D167=6,NC167,ND167))))),MIN((VLOOKUP($D167,SALERYCODE,3,0)),(NA167+NB167))*(IF($D167=6,ND167,((MIN((VLOOKUP($D167,SALERYCODE,5,0)),ND167)))))))))/IF(AND($D167=2,'ראשי-פרטים כלליים וריכוז הוצאות'!$D$68&lt;&gt;4),1.2,1)</f>
        <v>0</v>
      </c>
      <c r="NG167" s="263"/>
      <c r="NH167" s="264"/>
      <c r="NI167" s="265"/>
      <c r="NJ167" s="266"/>
      <c r="NK167" s="267">
        <f t="shared" si="257"/>
        <v>0</v>
      </c>
      <c r="NL167" s="260">
        <f>+(IF(OR($B167=0,$C167=0,$D167=0,$DC$2&gt;$OE$1),0,IF(OR(NG167=0,NI167=0,NJ167=0),0,MIN((VLOOKUP($D167,SALERYCODE,3,0))*(IF($D167=6,NJ167,NI167))*((MIN((VLOOKUP($D167,SALERYCODE,5,0)),(IF($D167=6,NI167,NJ167))))),MIN((VLOOKUP($D167,SALERYCODE,3,0)),(NG167+NH167))*(IF($D167=6,NJ167,((MIN((VLOOKUP($D167,SALERYCODE,5,0)),NJ167)))))))))/IF(AND($D167=2,'ראשי-פרטים כלליים וריכוז הוצאות'!$D$68&lt;&gt;4),1.2,1)</f>
        <v>0</v>
      </c>
      <c r="NM167" s="263"/>
      <c r="NN167" s="264"/>
      <c r="NO167" s="265"/>
      <c r="NP167" s="266"/>
      <c r="NQ167" s="267">
        <f t="shared" si="258"/>
        <v>0</v>
      </c>
      <c r="NR167" s="260">
        <f>+(IF(OR($B167=0,$C167=0,$D167=0,$DC$2&gt;$OE$1),0,IF(OR(NM167=0,NO167=0,NP167=0),0,MIN((VLOOKUP($D167,SALERYCODE,3,0))*(IF($D167=6,NP167,NO167))*((MIN((VLOOKUP($D167,SALERYCODE,5,0)),(IF($D167=6,NO167,NP167))))),MIN((VLOOKUP($D167,SALERYCODE,3,0)),(NM167+NN167))*(IF($D167=6,NP167,((MIN((VLOOKUP($D167,SALERYCODE,5,0)),NP167)))))))))/IF(AND($D167=2,'ראשי-פרטים כלליים וריכוז הוצאות'!$D$68&lt;&gt;4),1.2,1)</f>
        <v>0</v>
      </c>
      <c r="NS167" s="263"/>
      <c r="NT167" s="264"/>
      <c r="NU167" s="265"/>
      <c r="NV167" s="266"/>
      <c r="NW167" s="267">
        <f t="shared" si="259"/>
        <v>0</v>
      </c>
      <c r="NX167" s="260">
        <f>+(IF(OR($B167=0,$C167=0,$D167=0,$DC$2&gt;$OE$1),0,IF(OR(NS167=0,NU167=0,NV167=0),0,MIN((VLOOKUP($D167,SALERYCODE,3,0))*(IF($D167=6,NV167,NU167))*((MIN((VLOOKUP($D167,SALERYCODE,5,0)),(IF($D167=6,NU167,NV167))))),MIN((VLOOKUP($D167,SALERYCODE,3,0)),(NS167+NT167))*(IF($D167=6,NV167,((MIN((VLOOKUP($D167,SALERYCODE,5,0)),NV167)))))))))/IF(AND($D167=2,'ראשי-פרטים כלליים וריכוז הוצאות'!$D$68&lt;&gt;4),1.2,1)</f>
        <v>0</v>
      </c>
      <c r="NY167" s="263"/>
      <c r="NZ167" s="264"/>
      <c r="OA167" s="265"/>
      <c r="OB167" s="266"/>
      <c r="OC167" s="267">
        <f t="shared" si="260"/>
        <v>0</v>
      </c>
      <c r="OD167" s="260">
        <f>+(IF(OR($B167=0,$C167=0,$D167=0,$DC$2&gt;$OE$1),0,IF(OR(NY167=0,OA167=0,OB167=0),0,MIN((VLOOKUP($D167,SALERYCODE,3,0))*(IF($D167=6,OB167,OA167))*((MIN((VLOOKUP($D167,SALERYCODE,5,0)),(IF($D167=6,OA167,OB167))))),MIN((VLOOKUP($D167,SALERYCODE,3,0)),(NY167+NZ167))*(IF($D167=6,OB167,((MIN((VLOOKUP($D167,SALERYCODE,5,0)),OB167)))))))))/IF(AND($D167=2,'ראשי-פרטים כלליים וריכוז הוצאות'!$D$68&lt;&gt;4),1.2,1)</f>
        <v>0</v>
      </c>
      <c r="OE167" s="275">
        <f t="shared" si="266"/>
        <v>0</v>
      </c>
      <c r="OF167" s="283">
        <f t="shared" si="267"/>
        <v>9.9999999999999995E-7</v>
      </c>
      <c r="OG167" s="276">
        <f t="shared" si="268"/>
        <v>0</v>
      </c>
      <c r="OH167" s="275">
        <f t="shared" si="269"/>
        <v>0</v>
      </c>
      <c r="OI167" s="275">
        <v>0</v>
      </c>
      <c r="OJ167" s="258">
        <f t="shared" si="270"/>
        <v>0</v>
      </c>
      <c r="OK167" s="284"/>
      <c r="OL167" s="116">
        <f>MIN(OJ167+OK167*OF167*OE167/$OL$1/IF(AND($D167=2,'ראשי-פרטים כלליים וריכוז הוצאות'!$D$68&lt;&gt;4),1.2,1),IF($D167&gt;0,VLOOKUP($D167,SALERYCODE,3,0)*12*OG167,0))</f>
        <v>0</v>
      </c>
      <c r="OM167" s="95">
        <f t="shared" si="261"/>
        <v>0</v>
      </c>
      <c r="ON167" s="11">
        <f t="shared" si="262"/>
        <v>0</v>
      </c>
      <c r="OO167" s="11">
        <f t="shared" si="263"/>
        <v>0</v>
      </c>
      <c r="OP167" s="22">
        <f t="shared" si="264"/>
        <v>0</v>
      </c>
      <c r="OQ167" s="11">
        <f t="shared" si="265"/>
        <v>0</v>
      </c>
      <c r="OR167" s="11" t="e">
        <f>#REF!</f>
        <v>#REF!</v>
      </c>
      <c r="OS167" s="35" t="e">
        <f>#REF!-OP167</f>
        <v>#REF!</v>
      </c>
      <c r="OT167" s="35" t="e">
        <f>OS167-#REF!</f>
        <v>#REF!</v>
      </c>
      <c r="OU167" s="43" t="e">
        <f>IF(AND(OP167&gt;0,(OS167=#REF!-OP167)),"מועסק פחות מ-10% מזמנו במופ","")</f>
        <v>#REF!</v>
      </c>
    </row>
    <row r="168" spans="1:411" ht="24" hidden="1" customHeight="1" outlineLevel="1" x14ac:dyDescent="0.2">
      <c r="A168" s="282">
        <v>165</v>
      </c>
      <c r="B168" s="269"/>
      <c r="C168" s="270"/>
      <c r="D168" s="271"/>
      <c r="E168" s="263"/>
      <c r="F168" s="264"/>
      <c r="G168" s="265"/>
      <c r="H168" s="266"/>
      <c r="I168" s="267">
        <f t="shared" si="196"/>
        <v>0</v>
      </c>
      <c r="J168" s="260">
        <f>(IF(OR($B168=0,$C168=0,$D168=0,$E$2&gt;$OE$1),0,IF(OR($E168=0,$G168=0,$H168=0),0,MIN((VLOOKUP($D168,SALERYCODE,3,0))*(IF($D168=6,$H168,$G168))*((MIN((VLOOKUP($D168,SALERYCODE,5,0)),(IF($D168=6,$G168,$H168))))),MIN((VLOOKUP($D168,SALERYCODE,3,0)),($E168+$F168))*(IF($D168=6,$H168,((MIN((VLOOKUP($D168,SALERYCODE,5,0)),$H168)))))))))/IF(AND($D168=2,'ראשי-פרטים כלליים וריכוז הוצאות'!$D$68&lt;&gt;4),1.2,1)</f>
        <v>0</v>
      </c>
      <c r="K168" s="263"/>
      <c r="L168" s="264"/>
      <c r="M168" s="265"/>
      <c r="N168" s="266"/>
      <c r="O168" s="267">
        <f t="shared" si="197"/>
        <v>0</v>
      </c>
      <c r="P168" s="260">
        <f>+(IF(OR($B168=0,$C168=0,$D168=0,$K$2&gt;$OE$1),0,IF(OR($K168=0,$M168=0,$N168=0),0,MIN((VLOOKUP($D168,SALERYCODE,3,0))*(IF($D168=6,$N168,$M168))*((MIN((VLOOKUP($D168,SALERYCODE,5,0)),(IF($D168=6,$M168,$N168))))),MIN((VLOOKUP($D168,SALERYCODE,3,0)),($K168+$L168))*(IF($D168=6,$N168,((MIN((VLOOKUP($D168,SALERYCODE,5,0)),$N168)))))))))/IF(AND($D168=2,'ראשי-פרטים כלליים וריכוז הוצאות'!$D$68&lt;&gt;4),1.2,1)</f>
        <v>0</v>
      </c>
      <c r="Q168" s="263"/>
      <c r="R168" s="264"/>
      <c r="S168" s="265"/>
      <c r="T168" s="266"/>
      <c r="U168" s="267">
        <f t="shared" si="198"/>
        <v>0</v>
      </c>
      <c r="V168" s="260">
        <f>+(IF(OR($B168=0,$C168=0,$D168=0,$Q$2&gt;$OE$1),0,IF(OR(Q168=0,S168=0,T168=0),0,MIN((VLOOKUP($D168,SALERYCODE,3,0))*(IF($D168=6,T168,S168))*((MIN((VLOOKUP($D168,SALERYCODE,5,0)),(IF($D168=6,S168,T168))))),MIN((VLOOKUP($D168,SALERYCODE,3,0)),(Q168+R168))*(IF($D168=6,T168,((MIN((VLOOKUP($D168,SALERYCODE,5,0)),T168)))))))))/IF(AND($D168=2,'ראשי-פרטים כלליים וריכוז הוצאות'!$D$68&lt;&gt;4),1.2,1)</f>
        <v>0</v>
      </c>
      <c r="W168" s="263"/>
      <c r="X168" s="264"/>
      <c r="Y168" s="265"/>
      <c r="Z168" s="266"/>
      <c r="AA168" s="267">
        <f t="shared" si="199"/>
        <v>0</v>
      </c>
      <c r="AB168" s="260">
        <f>+(IF(OR($B168=0,$C168=0,$D168=0,$W$2&gt;$OE$1),0,IF(OR(W168=0,Y168=0,Z168=0),0,MIN((VLOOKUP($D168,SALERYCODE,3,0))*(IF($D168=6,Z168,Y168))*((MIN((VLOOKUP($D168,SALERYCODE,5,0)),(IF($D168=6,Y168,Z168))))),MIN((VLOOKUP($D168,SALERYCODE,3,0)),(W168+X168))*(IF($D168=6,Z168,((MIN((VLOOKUP($D168,SALERYCODE,5,0)),Z168)))))))))/IF(AND($D168=2,'ראשי-פרטים כלליים וריכוז הוצאות'!$D$68&lt;&gt;4),1.2,1)</f>
        <v>0</v>
      </c>
      <c r="AC168" s="263"/>
      <c r="AD168" s="264"/>
      <c r="AE168" s="265"/>
      <c r="AF168" s="266"/>
      <c r="AG168" s="267">
        <f t="shared" si="200"/>
        <v>0</v>
      </c>
      <c r="AH168" s="260">
        <f>+(IF(OR($B168=0,$C168=0,$D168=0,$AC$2&gt;$OE$1),0,IF(OR(AC168=0,AE168=0,AF168=0),0,MIN((VLOOKUP($D168,SALERYCODE,3,0))*(IF($D168=6,AF168,AE168))*((MIN((VLOOKUP($D168,SALERYCODE,5,0)),(IF($D168=6,AE168,AF168))))),MIN((VLOOKUP($D168,SALERYCODE,3,0)),(AC168+AD168))*(IF($D168=6,AF168,((MIN((VLOOKUP($D168,SALERYCODE,5,0)),AF168)))))))))/IF(AND($D168=2,'ראשי-פרטים כלליים וריכוז הוצאות'!$D$68&lt;&gt;4),1.2,1)</f>
        <v>0</v>
      </c>
      <c r="AI168" s="263"/>
      <c r="AJ168" s="264"/>
      <c r="AK168" s="265"/>
      <c r="AL168" s="266"/>
      <c r="AM168" s="267">
        <f t="shared" si="201"/>
        <v>0</v>
      </c>
      <c r="AN168" s="260">
        <f>+(IF(OR($B168=0,$C168=0,$D168=0,$AI$2&gt;$OE$1),0,IF(OR(AI168=0,AK168=0,AL168=0),0,MIN((VLOOKUP($D168,SALERYCODE,3,0))*(IF($D168=6,AL168,AK168))*((MIN((VLOOKUP($D168,SALERYCODE,5,0)),(IF($D168=6,AK168,AL168))))),MIN((VLOOKUP($D168,SALERYCODE,3,0)),(AI168+AJ168))*(IF($D168=6,AL168,((MIN((VLOOKUP($D168,SALERYCODE,5,0)),AL168)))))))))/IF(AND($D168=2,'ראשי-פרטים כלליים וריכוז הוצאות'!$D$68&lt;&gt;4),1.2,1)</f>
        <v>0</v>
      </c>
      <c r="AO168" s="263"/>
      <c r="AP168" s="264"/>
      <c r="AQ168" s="265"/>
      <c r="AR168" s="266"/>
      <c r="AS168" s="267">
        <f t="shared" si="202"/>
        <v>0</v>
      </c>
      <c r="AT168" s="260">
        <f>+(IF(OR($B168=0,$C168=0,$D168=0,$AO$2&gt;$OE$1),0,IF(OR(AO168=0,AQ168=0,AR168=0),0,MIN((VLOOKUP($D168,SALERYCODE,3,0))*(IF($D168=6,AR168,AQ168))*((MIN((VLOOKUP($D168,SALERYCODE,5,0)),(IF($D168=6,AQ168,AR168))))),MIN((VLOOKUP($D168,SALERYCODE,3,0)),(AO168+AP168))*(IF($D168=6,AR168,((MIN((VLOOKUP($D168,SALERYCODE,5,0)),AR168)))))))))/IF(AND($D168=2,'ראשי-פרטים כלליים וריכוז הוצאות'!$D$68&lt;&gt;4),1.2,1)</f>
        <v>0</v>
      </c>
      <c r="AU168" s="263"/>
      <c r="AV168" s="264"/>
      <c r="AW168" s="265"/>
      <c r="AX168" s="266"/>
      <c r="AY168" s="267">
        <f t="shared" si="203"/>
        <v>0</v>
      </c>
      <c r="AZ168" s="260">
        <f>+(IF(OR($B168=0,$C168=0,$D168=0,$AU$2&gt;$OE$1),0,IF(OR(AU168=0,AW168=0,AX168=0),0,MIN((VLOOKUP($D168,SALERYCODE,3,0))*(IF($D168=6,AX168,AW168))*((MIN((VLOOKUP($D168,SALERYCODE,5,0)),(IF($D168=6,AW168,AX168))))),MIN((VLOOKUP($D168,SALERYCODE,3,0)),(AU168+AV168))*(IF($D168=6,AX168,((MIN((VLOOKUP($D168,SALERYCODE,5,0)),AX168)))))))))/IF(AND($D168=2,'ראשי-פרטים כלליים וריכוז הוצאות'!$D$68&lt;&gt;4),1.2,1)</f>
        <v>0</v>
      </c>
      <c r="BA168" s="263"/>
      <c r="BB168" s="264"/>
      <c r="BC168" s="265"/>
      <c r="BD168" s="266"/>
      <c r="BE168" s="267">
        <f t="shared" si="204"/>
        <v>0</v>
      </c>
      <c r="BF168" s="260">
        <f>+(IF(OR($B168=0,$C168=0,$D168=0,$BA$2&gt;$OE$1),0,IF(OR(BA168=0,BC168=0,BD168=0),0,MIN((VLOOKUP($D168,SALERYCODE,3,0))*(IF($D168=6,BD168,BC168))*((MIN((VLOOKUP($D168,SALERYCODE,5,0)),(IF($D168=6,BC168,BD168))))),MIN((VLOOKUP($D168,SALERYCODE,3,0)),(BA168+BB168))*(IF($D168=6,BD168,((MIN((VLOOKUP($D168,SALERYCODE,5,0)),BD168)))))))))/IF(AND($D168=2,'ראשי-פרטים כלליים וריכוז הוצאות'!$D$68&lt;&gt;4),1.2,1)</f>
        <v>0</v>
      </c>
      <c r="BG168" s="263"/>
      <c r="BH168" s="264"/>
      <c r="BI168" s="265"/>
      <c r="BJ168" s="266"/>
      <c r="BK168" s="267">
        <f t="shared" si="205"/>
        <v>0</v>
      </c>
      <c r="BL168" s="260">
        <f>+(IF(OR($B168=0,$C168=0,$D168=0,$BG$2&gt;$OE$1),0,IF(OR(BG168=0,BI168=0,BJ168=0),0,MIN((VLOOKUP($D168,SALERYCODE,3,0))*(IF($D168=6,BJ168,BI168))*((MIN((VLOOKUP($D168,SALERYCODE,5,0)),(IF($D168=6,BI168,BJ168))))),MIN((VLOOKUP($D168,SALERYCODE,3,0)),(BG168+BH168))*(IF($D168=6,BJ168,((MIN((VLOOKUP($D168,SALERYCODE,5,0)),BJ168)))))))))/IF(AND($D168=2,'ראשי-פרטים כלליים וריכוז הוצאות'!$D$68&lt;&gt;4),1.2,1)</f>
        <v>0</v>
      </c>
      <c r="BM168" s="263"/>
      <c r="BN168" s="264"/>
      <c r="BO168" s="265"/>
      <c r="BP168" s="266"/>
      <c r="BQ168" s="267">
        <f t="shared" si="206"/>
        <v>0</v>
      </c>
      <c r="BR168" s="260">
        <f>+(IF(OR($B168=0,$C168=0,$D168=0,$BM$2&gt;$OE$1),0,IF(OR(BM168=0,BO168=0,BP168=0),0,MIN((VLOOKUP($D168,SALERYCODE,3,0))*(IF($D168=6,BP168,BO168))*((MIN((VLOOKUP($D168,SALERYCODE,5,0)),(IF($D168=6,BO168,BP168))))),MIN((VLOOKUP($D168,SALERYCODE,3,0)),(BM168+BN168))*(IF($D168=6,BP168,((MIN((VLOOKUP($D168,SALERYCODE,5,0)),BP168)))))))))/IF(AND($D168=2,'ראשי-פרטים כלליים וריכוז הוצאות'!$D$68&lt;&gt;4),1.2,1)</f>
        <v>0</v>
      </c>
      <c r="BS168" s="263"/>
      <c r="BT168" s="264"/>
      <c r="BU168" s="265"/>
      <c r="BV168" s="266"/>
      <c r="BW168" s="267">
        <f t="shared" si="207"/>
        <v>0</v>
      </c>
      <c r="BX168" s="260">
        <f>+(IF(OR($B168=0,$C168=0,$D168=0,$BS$2&gt;$OE$1),0,IF(OR(BS168=0,BU168=0,BV168=0),0,MIN((VLOOKUP($D168,SALERYCODE,3,0))*(IF($D168=6,BV168,BU168))*((MIN((VLOOKUP($D168,SALERYCODE,5,0)),(IF($D168=6,BU168,BV168))))),MIN((VLOOKUP($D168,SALERYCODE,3,0)),(BS168+BT168))*(IF($D168=6,BV168,((MIN((VLOOKUP($D168,SALERYCODE,5,0)),BV168)))))))))/IF(AND($D168=2,'ראשי-פרטים כלליים וריכוז הוצאות'!$D$68&lt;&gt;4),1.2,1)</f>
        <v>0</v>
      </c>
      <c r="BY168" s="263"/>
      <c r="BZ168" s="264"/>
      <c r="CA168" s="265"/>
      <c r="CB168" s="266"/>
      <c r="CC168" s="267">
        <f t="shared" si="208"/>
        <v>0</v>
      </c>
      <c r="CD168" s="260">
        <f>+(IF(OR($B168=0,$C168=0,$D168=0,$BY$2&gt;$OE$1),0,IF(OR(BY168=0,CA168=0,CB168=0),0,MIN((VLOOKUP($D168,SALERYCODE,3,0))*(IF($D168=6,CB168,CA168))*((MIN((VLOOKUP($D168,SALERYCODE,5,0)),(IF($D168=6,CA168,CB168))))),MIN((VLOOKUP($D168,SALERYCODE,3,0)),(BY168+BZ168))*(IF($D168=6,CB168,((MIN((VLOOKUP($D168,SALERYCODE,5,0)),CB168)))))))))/IF(AND($D168=2,'ראשי-פרטים כלליים וריכוז הוצאות'!$D$68&lt;&gt;4),1.2,1)</f>
        <v>0</v>
      </c>
      <c r="CE168" s="263"/>
      <c r="CF168" s="264"/>
      <c r="CG168" s="265"/>
      <c r="CH168" s="266"/>
      <c r="CI168" s="267">
        <f t="shared" si="209"/>
        <v>0</v>
      </c>
      <c r="CJ168" s="260">
        <f>+(IF(OR($B168=0,$C168=0,$D168=0,$CE$2&gt;$OE$1),0,IF(OR(CE168=0,CG168=0,CH168=0),0,MIN((VLOOKUP($D168,SALERYCODE,3,0))*(IF($D168=6,CH168,CG168))*((MIN((VLOOKUP($D168,SALERYCODE,5,0)),(IF($D168=6,CG168,CH168))))),MIN((VLOOKUP($D168,SALERYCODE,3,0)),(CE168+CF168))*(IF($D168=6,CH168,((MIN((VLOOKUP($D168,SALERYCODE,5,0)),CH168)))))))))/IF(AND($D168=2,'ראשי-פרטים כלליים וריכוז הוצאות'!$D$68&lt;&gt;4),1.2,1)</f>
        <v>0</v>
      </c>
      <c r="CK168" s="263"/>
      <c r="CL168" s="264"/>
      <c r="CM168" s="265"/>
      <c r="CN168" s="266"/>
      <c r="CO168" s="267">
        <f t="shared" si="210"/>
        <v>0</v>
      </c>
      <c r="CP168" s="260">
        <f>+(IF(OR($B168=0,$C168=0,$D168=0,$CK$2&gt;$OE$1),0,IF(OR(CK168=0,CM168=0,CN168=0),0,MIN((VLOOKUP($D168,SALERYCODE,3,0))*(IF($D168=6,CN168,CM168))*((MIN((VLOOKUP($D168,SALERYCODE,5,0)),(IF($D168=6,CM168,CN168))))),MIN((VLOOKUP($D168,SALERYCODE,3,0)),(CK168+CL168))*(IF($D168=6,CN168,((MIN((VLOOKUP($D168,SALERYCODE,5,0)),CN168)))))))))/IF(AND($D168=2,'ראשי-פרטים כלליים וריכוז הוצאות'!$D$68&lt;&gt;4),1.2,1)</f>
        <v>0</v>
      </c>
      <c r="CQ168" s="263"/>
      <c r="CR168" s="264"/>
      <c r="CS168" s="265"/>
      <c r="CT168" s="266"/>
      <c r="CU168" s="267">
        <f t="shared" si="211"/>
        <v>0</v>
      </c>
      <c r="CV168" s="260">
        <f>+(IF(OR($B168=0,$C168=0,$D168=0,$CQ$2&gt;$OE$1),0,IF(OR(CQ168=0,CS168=0,CT168=0),0,MIN((VLOOKUP($D168,SALERYCODE,3,0))*(IF($D168=6,CT168,CS168))*((MIN((VLOOKUP($D168,SALERYCODE,5,0)),(IF($D168=6,CS168,CT168))))),MIN((VLOOKUP($D168,SALERYCODE,3,0)),(CQ168+CR168))*(IF($D168=6,CT168,((MIN((VLOOKUP($D168,SALERYCODE,5,0)),CT168)))))))))/IF(AND($D168=2,'ראשי-פרטים כלליים וריכוז הוצאות'!$D$68&lt;&gt;4),1.2,1)</f>
        <v>0</v>
      </c>
      <c r="CW168" s="263"/>
      <c r="CX168" s="264"/>
      <c r="CY168" s="265"/>
      <c r="CZ168" s="266"/>
      <c r="DA168" s="267">
        <f t="shared" si="212"/>
        <v>0</v>
      </c>
      <c r="DB168" s="260">
        <f>+(IF(OR($B168=0,$C168=0,$D168=0,$CW$2&gt;$OE$1),0,IF(OR(CW168=0,CY168=0,CZ168=0),0,MIN((VLOOKUP($D168,SALERYCODE,3,0))*(IF($D168=6,CZ168,CY168))*((MIN((VLOOKUP($D168,SALERYCODE,5,0)),(IF($D168=6,CY168,CZ168))))),MIN((VLOOKUP($D168,SALERYCODE,3,0)),(CW168+CX168))*(IF($D168=6,CZ168,((MIN((VLOOKUP($D168,SALERYCODE,5,0)),CZ168)))))))))/IF(AND($D168=2,'ראשי-פרטים כלליים וריכוז הוצאות'!$D$68&lt;&gt;4),1.2,1)</f>
        <v>0</v>
      </c>
      <c r="DC168" s="263"/>
      <c r="DD168" s="264"/>
      <c r="DE168" s="265"/>
      <c r="DF168" s="266"/>
      <c r="DG168" s="267">
        <f t="shared" si="213"/>
        <v>0</v>
      </c>
      <c r="DH168" s="260">
        <f>+(IF(OR($B168=0,$C168=0,$D168=0,$DC$2&gt;$OE$1),0,IF(OR(DC168=0,DE168=0,DF168=0),0,MIN((VLOOKUP($D168,SALERYCODE,3,0))*(IF($D168=6,DF168,DE168))*((MIN((VLOOKUP($D168,SALERYCODE,5,0)),(IF($D168=6,DE168,DF168))))),MIN((VLOOKUP($D168,SALERYCODE,3,0)),(DC168+DD168))*(IF($D168=6,DF168,((MIN((VLOOKUP($D168,SALERYCODE,5,0)),DF168)))))))))/IF(AND($D168=2,'ראשי-פרטים כלליים וריכוז הוצאות'!$D$68&lt;&gt;4),1.2,1)</f>
        <v>0</v>
      </c>
      <c r="DI168" s="263"/>
      <c r="DJ168" s="264"/>
      <c r="DK168" s="265"/>
      <c r="DL168" s="266"/>
      <c r="DM168" s="267">
        <f t="shared" si="214"/>
        <v>0</v>
      </c>
      <c r="DN168" s="260">
        <f>+(IF(OR($B168=0,$C168=0,$D168=0,$DC$2&gt;$OE$1),0,IF(OR(DI168=0,DK168=0,DL168=0),0,MIN((VLOOKUP($D168,SALERYCODE,3,0))*(IF($D168=6,DL168,DK168))*((MIN((VLOOKUP($D168,SALERYCODE,5,0)),(IF($D168=6,DK168,DL168))))),MIN((VLOOKUP($D168,SALERYCODE,3,0)),(DI168+DJ168))*(IF($D168=6,DL168,((MIN((VLOOKUP($D168,SALERYCODE,5,0)),DL168)))))))))/IF(AND($D168=2,'ראשי-פרטים כלליים וריכוז הוצאות'!$D$68&lt;&gt;4),1.2,1)</f>
        <v>0</v>
      </c>
      <c r="DO168" s="263"/>
      <c r="DP168" s="264"/>
      <c r="DQ168" s="265"/>
      <c r="DR168" s="266"/>
      <c r="DS168" s="267">
        <f t="shared" si="215"/>
        <v>0</v>
      </c>
      <c r="DT168" s="260">
        <f>+(IF(OR($B168=0,$C168=0,$D168=0,$DC$2&gt;$OE$1),0,IF(OR(DO168=0,DQ168=0,DR168=0),0,MIN((VLOOKUP($D168,SALERYCODE,3,0))*(IF($D168=6,DR168,DQ168))*((MIN((VLOOKUP($D168,SALERYCODE,5,0)),(IF($D168=6,DQ168,DR168))))),MIN((VLOOKUP($D168,SALERYCODE,3,0)),(DO168+DP168))*(IF($D168=6,DR168,((MIN((VLOOKUP($D168,SALERYCODE,5,0)),DR168)))))))))/IF(AND($D168=2,'ראשי-פרטים כלליים וריכוז הוצאות'!$D$68&lt;&gt;4),1.2,1)</f>
        <v>0</v>
      </c>
      <c r="DU168" s="263"/>
      <c r="DV168" s="264"/>
      <c r="DW168" s="265"/>
      <c r="DX168" s="266"/>
      <c r="DY168" s="267">
        <f t="shared" si="216"/>
        <v>0</v>
      </c>
      <c r="DZ168" s="260">
        <f>+(IF(OR($B168=0,$C168=0,$D168=0,$DC$2&gt;$OE$1),0,IF(OR(DU168=0,DW168=0,DX168=0),0,MIN((VLOOKUP($D168,SALERYCODE,3,0))*(IF($D168=6,DX168,DW168))*((MIN((VLOOKUP($D168,SALERYCODE,5,0)),(IF($D168=6,DW168,DX168))))),MIN((VLOOKUP($D168,SALERYCODE,3,0)),(DU168+DV168))*(IF($D168=6,DX168,((MIN((VLOOKUP($D168,SALERYCODE,5,0)),DX168)))))))))/IF(AND($D168=2,'ראשי-פרטים כלליים וריכוז הוצאות'!$D$68&lt;&gt;4),1.2,1)</f>
        <v>0</v>
      </c>
      <c r="EA168" s="263"/>
      <c r="EB168" s="264"/>
      <c r="EC168" s="265"/>
      <c r="ED168" s="266"/>
      <c r="EE168" s="267">
        <f t="shared" si="217"/>
        <v>0</v>
      </c>
      <c r="EF168" s="260">
        <f>+(IF(OR($B168=0,$C168=0,$D168=0,$DC$2&gt;$OE$1),0,IF(OR(EA168=0,EC168=0,ED168=0),0,MIN((VLOOKUP($D168,SALERYCODE,3,0))*(IF($D168=6,ED168,EC168))*((MIN((VLOOKUP($D168,SALERYCODE,5,0)),(IF($D168=6,EC168,ED168))))),MIN((VLOOKUP($D168,SALERYCODE,3,0)),(EA168+EB168))*(IF($D168=6,ED168,((MIN((VLOOKUP($D168,SALERYCODE,5,0)),ED168)))))))))/IF(AND($D168=2,'ראשי-פרטים כלליים וריכוז הוצאות'!$D$68&lt;&gt;4),1.2,1)</f>
        <v>0</v>
      </c>
      <c r="EG168" s="263"/>
      <c r="EH168" s="264"/>
      <c r="EI168" s="265"/>
      <c r="EJ168" s="266"/>
      <c r="EK168" s="267">
        <f t="shared" si="218"/>
        <v>0</v>
      </c>
      <c r="EL168" s="260">
        <f>+(IF(OR($B168=0,$C168=0,$D168=0,$DC$2&gt;$OE$1),0,IF(OR(EG168=0,EI168=0,EJ168=0),0,MIN((VLOOKUP($D168,SALERYCODE,3,0))*(IF($D168=6,EJ168,EI168))*((MIN((VLOOKUP($D168,SALERYCODE,5,0)),(IF($D168=6,EI168,EJ168))))),MIN((VLOOKUP($D168,SALERYCODE,3,0)),(EG168+EH168))*(IF($D168=6,EJ168,((MIN((VLOOKUP($D168,SALERYCODE,5,0)),EJ168)))))))))/IF(AND($D168=2,'ראשי-פרטים כלליים וריכוז הוצאות'!$D$68&lt;&gt;4),1.2,1)</f>
        <v>0</v>
      </c>
      <c r="EM168" s="263"/>
      <c r="EN168" s="264"/>
      <c r="EO168" s="265"/>
      <c r="EP168" s="266"/>
      <c r="EQ168" s="267">
        <f t="shared" si="219"/>
        <v>0</v>
      </c>
      <c r="ER168" s="260">
        <f>+(IF(OR($B168=0,$C168=0,$D168=0,$DC$2&gt;$OE$1),0,IF(OR(EM168=0,EO168=0,EP168=0),0,MIN((VLOOKUP($D168,SALERYCODE,3,0))*(IF($D168=6,EP168,EO168))*((MIN((VLOOKUP($D168,SALERYCODE,5,0)),(IF($D168=6,EO168,EP168))))),MIN((VLOOKUP($D168,SALERYCODE,3,0)),(EM168+EN168))*(IF($D168=6,EP168,((MIN((VLOOKUP($D168,SALERYCODE,5,0)),EP168)))))))))/IF(AND($D168=2,'ראשי-פרטים כלליים וריכוז הוצאות'!$D$68&lt;&gt;4),1.2,1)</f>
        <v>0</v>
      </c>
      <c r="ES168" s="263"/>
      <c r="ET168" s="264"/>
      <c r="EU168" s="265"/>
      <c r="EV168" s="266"/>
      <c r="EW168" s="267">
        <f t="shared" si="220"/>
        <v>0</v>
      </c>
      <c r="EX168" s="260">
        <f>+(IF(OR($B168=0,$C168=0,$D168=0,$DC$2&gt;$OE$1),0,IF(OR(ES168=0,EU168=0,EV168=0),0,MIN((VLOOKUP($D168,SALERYCODE,3,0))*(IF($D168=6,EV168,EU168))*((MIN((VLOOKUP($D168,SALERYCODE,5,0)),(IF($D168=6,EU168,EV168))))),MIN((VLOOKUP($D168,SALERYCODE,3,0)),(ES168+ET168))*(IF($D168=6,EV168,((MIN((VLOOKUP($D168,SALERYCODE,5,0)),EV168)))))))))/IF(AND($D168=2,'ראשי-פרטים כלליים וריכוז הוצאות'!$D$68&lt;&gt;4),1.2,1)</f>
        <v>0</v>
      </c>
      <c r="EY168" s="263"/>
      <c r="EZ168" s="264"/>
      <c r="FA168" s="265"/>
      <c r="FB168" s="266"/>
      <c r="FC168" s="267">
        <f t="shared" si="221"/>
        <v>0</v>
      </c>
      <c r="FD168" s="260">
        <f>+(IF(OR($B168=0,$C168=0,$D168=0,$DC$2&gt;$OE$1),0,IF(OR(EY168=0,FA168=0,FB168=0),0,MIN((VLOOKUP($D168,SALERYCODE,3,0))*(IF($D168=6,FB168,FA168))*((MIN((VLOOKUP($D168,SALERYCODE,5,0)),(IF($D168=6,FA168,FB168))))),MIN((VLOOKUP($D168,SALERYCODE,3,0)),(EY168+EZ168))*(IF($D168=6,FB168,((MIN((VLOOKUP($D168,SALERYCODE,5,0)),FB168)))))))))/IF(AND($D168=2,'ראשי-פרטים כלליים וריכוז הוצאות'!$D$68&lt;&gt;4),1.2,1)</f>
        <v>0</v>
      </c>
      <c r="FE168" s="263"/>
      <c r="FF168" s="264"/>
      <c r="FG168" s="265"/>
      <c r="FH168" s="266"/>
      <c r="FI168" s="267">
        <f t="shared" si="222"/>
        <v>0</v>
      </c>
      <c r="FJ168" s="260">
        <f>+(IF(OR($B168=0,$C168=0,$D168=0,$DC$2&gt;$OE$1),0,IF(OR(FE168=0,FG168=0,FH168=0),0,MIN((VLOOKUP($D168,SALERYCODE,3,0))*(IF($D168=6,FH168,FG168))*((MIN((VLOOKUP($D168,SALERYCODE,5,0)),(IF($D168=6,FG168,FH168))))),MIN((VLOOKUP($D168,SALERYCODE,3,0)),(FE168+FF168))*(IF($D168=6,FH168,((MIN((VLOOKUP($D168,SALERYCODE,5,0)),FH168)))))))))/IF(AND($D168=2,'ראשי-פרטים כלליים וריכוז הוצאות'!$D$68&lt;&gt;4),1.2,1)</f>
        <v>0</v>
      </c>
      <c r="FK168" s="263"/>
      <c r="FL168" s="264"/>
      <c r="FM168" s="265"/>
      <c r="FN168" s="266"/>
      <c r="FO168" s="267">
        <f t="shared" si="223"/>
        <v>0</v>
      </c>
      <c r="FP168" s="260">
        <f>+(IF(OR($B168=0,$C168=0,$D168=0,$DC$2&gt;$OE$1),0,IF(OR(FK168=0,FM168=0,FN168=0),0,MIN((VLOOKUP($D168,SALERYCODE,3,0))*(IF($D168=6,FN168,FM168))*((MIN((VLOOKUP($D168,SALERYCODE,5,0)),(IF($D168=6,FM168,FN168))))),MIN((VLOOKUP($D168,SALERYCODE,3,0)),(FK168+FL168))*(IF($D168=6,FN168,((MIN((VLOOKUP($D168,SALERYCODE,5,0)),FN168)))))))))/IF(AND($D168=2,'ראשי-פרטים כלליים וריכוז הוצאות'!$D$68&lt;&gt;4),1.2,1)</f>
        <v>0</v>
      </c>
      <c r="FQ168" s="263"/>
      <c r="FR168" s="264"/>
      <c r="FS168" s="265"/>
      <c r="FT168" s="266"/>
      <c r="FU168" s="267">
        <f t="shared" si="224"/>
        <v>0</v>
      </c>
      <c r="FV168" s="260">
        <f>+(IF(OR($B168=0,$C168=0,$D168=0,$DC$2&gt;$OE$1),0,IF(OR(FQ168=0,FS168=0,FT168=0),0,MIN((VLOOKUP($D168,SALERYCODE,3,0))*(IF($D168=6,FT168,FS168))*((MIN((VLOOKUP($D168,SALERYCODE,5,0)),(IF($D168=6,FS168,FT168))))),MIN((VLOOKUP($D168,SALERYCODE,3,0)),(FQ168+FR168))*(IF($D168=6,FT168,((MIN((VLOOKUP($D168,SALERYCODE,5,0)),FT168)))))))))/IF(AND($D168=2,'ראשי-פרטים כלליים וריכוז הוצאות'!$D$68&lt;&gt;4),1.2,1)</f>
        <v>0</v>
      </c>
      <c r="FW168" s="263"/>
      <c r="FX168" s="264"/>
      <c r="FY168" s="265"/>
      <c r="FZ168" s="266"/>
      <c r="GA168" s="267">
        <f t="shared" si="225"/>
        <v>0</v>
      </c>
      <c r="GB168" s="260">
        <f>+(IF(OR($B168=0,$C168=0,$D168=0,$DC$2&gt;$OE$1),0,IF(OR(FW168=0,FY168=0,FZ168=0),0,MIN((VLOOKUP($D168,SALERYCODE,3,0))*(IF($D168=6,FZ168,FY168))*((MIN((VLOOKUP($D168,SALERYCODE,5,0)),(IF($D168=6,FY168,FZ168))))),MIN((VLOOKUP($D168,SALERYCODE,3,0)),(FW168+FX168))*(IF($D168=6,FZ168,((MIN((VLOOKUP($D168,SALERYCODE,5,0)),FZ168)))))))))/IF(AND($D168=2,'ראשי-פרטים כלליים וריכוז הוצאות'!$D$68&lt;&gt;4),1.2,1)</f>
        <v>0</v>
      </c>
      <c r="GC168" s="263"/>
      <c r="GD168" s="264"/>
      <c r="GE168" s="265"/>
      <c r="GF168" s="266"/>
      <c r="GG168" s="267">
        <f t="shared" si="226"/>
        <v>0</v>
      </c>
      <c r="GH168" s="260">
        <f>+(IF(OR($B168=0,$C168=0,$D168=0,$DC$2&gt;$OE$1),0,IF(OR(GC168=0,GE168=0,GF168=0),0,MIN((VLOOKUP($D168,SALERYCODE,3,0))*(IF($D168=6,GF168,GE168))*((MIN((VLOOKUP($D168,SALERYCODE,5,0)),(IF($D168=6,GE168,GF168))))),MIN((VLOOKUP($D168,SALERYCODE,3,0)),(GC168+GD168))*(IF($D168=6,GF168,((MIN((VLOOKUP($D168,SALERYCODE,5,0)),GF168)))))))))/IF(AND($D168=2,'ראשי-פרטים כלליים וריכוז הוצאות'!$D$68&lt;&gt;4),1.2,1)</f>
        <v>0</v>
      </c>
      <c r="GI168" s="263"/>
      <c r="GJ168" s="264"/>
      <c r="GK168" s="265"/>
      <c r="GL168" s="266"/>
      <c r="GM168" s="267">
        <f t="shared" si="227"/>
        <v>0</v>
      </c>
      <c r="GN168" s="260">
        <f>+(IF(OR($B168=0,$C168=0,$D168=0,$DC$2&gt;$OE$1),0,IF(OR(GI168=0,GK168=0,GL168=0),0,MIN((VLOOKUP($D168,SALERYCODE,3,0))*(IF($D168=6,GL168,GK168))*((MIN((VLOOKUP($D168,SALERYCODE,5,0)),(IF($D168=6,GK168,GL168))))),MIN((VLOOKUP($D168,SALERYCODE,3,0)),(GI168+GJ168))*(IF($D168=6,GL168,((MIN((VLOOKUP($D168,SALERYCODE,5,0)),GL168)))))))))/IF(AND($D168=2,'ראשי-פרטים כלליים וריכוז הוצאות'!$D$68&lt;&gt;4),1.2,1)</f>
        <v>0</v>
      </c>
      <c r="GO168" s="263"/>
      <c r="GP168" s="264"/>
      <c r="GQ168" s="265"/>
      <c r="GR168" s="266"/>
      <c r="GS168" s="267">
        <f t="shared" si="228"/>
        <v>0</v>
      </c>
      <c r="GT168" s="260">
        <f>+(IF(OR($B168=0,$C168=0,$D168=0,$DC$2&gt;$OE$1),0,IF(OR(GO168=0,GQ168=0,GR168=0),0,MIN((VLOOKUP($D168,SALERYCODE,3,0))*(IF($D168=6,GR168,GQ168))*((MIN((VLOOKUP($D168,SALERYCODE,5,0)),(IF($D168=6,GQ168,GR168))))),MIN((VLOOKUP($D168,SALERYCODE,3,0)),(GO168+GP168))*(IF($D168=6,GR168,((MIN((VLOOKUP($D168,SALERYCODE,5,0)),GR168)))))))))/IF(AND($D168=2,'ראשי-פרטים כלליים וריכוז הוצאות'!$D$68&lt;&gt;4),1.2,1)</f>
        <v>0</v>
      </c>
      <c r="GU168" s="263"/>
      <c r="GV168" s="264"/>
      <c r="GW168" s="265"/>
      <c r="GX168" s="266"/>
      <c r="GY168" s="267">
        <f t="shared" si="229"/>
        <v>0</v>
      </c>
      <c r="GZ168" s="260">
        <f>+(IF(OR($B168=0,$C168=0,$D168=0,$DC$2&gt;$OE$1),0,IF(OR(GU168=0,GW168=0,GX168=0),0,MIN((VLOOKUP($D168,SALERYCODE,3,0))*(IF($D168=6,GX168,GW168))*((MIN((VLOOKUP($D168,SALERYCODE,5,0)),(IF($D168=6,GW168,GX168))))),MIN((VLOOKUP($D168,SALERYCODE,3,0)),(GU168+GV168))*(IF($D168=6,GX168,((MIN((VLOOKUP($D168,SALERYCODE,5,0)),GX168)))))))))/IF(AND($D168=2,'ראשי-פרטים כלליים וריכוז הוצאות'!$D$68&lt;&gt;4),1.2,1)</f>
        <v>0</v>
      </c>
      <c r="HA168" s="263"/>
      <c r="HB168" s="264"/>
      <c r="HC168" s="265"/>
      <c r="HD168" s="266"/>
      <c r="HE168" s="267">
        <f t="shared" si="230"/>
        <v>0</v>
      </c>
      <c r="HF168" s="260">
        <f>+(IF(OR($B168=0,$C168=0,$D168=0,$DC$2&gt;$OE$1),0,IF(OR(HA168=0,HC168=0,HD168=0),0,MIN((VLOOKUP($D168,SALERYCODE,3,0))*(IF($D168=6,HD168,HC168))*((MIN((VLOOKUP($D168,SALERYCODE,5,0)),(IF($D168=6,HC168,HD168))))),MIN((VLOOKUP($D168,SALERYCODE,3,0)),(HA168+HB168))*(IF($D168=6,HD168,((MIN((VLOOKUP($D168,SALERYCODE,5,0)),HD168)))))))))/IF(AND($D168=2,'ראשי-פרטים כלליים וריכוז הוצאות'!$D$68&lt;&gt;4),1.2,1)</f>
        <v>0</v>
      </c>
      <c r="HG168" s="263"/>
      <c r="HH168" s="264"/>
      <c r="HI168" s="265"/>
      <c r="HJ168" s="266"/>
      <c r="HK168" s="267">
        <f t="shared" si="231"/>
        <v>0</v>
      </c>
      <c r="HL168" s="260">
        <f>+(IF(OR($B168=0,$C168=0,$D168=0,$DC$2&gt;$OE$1),0,IF(OR(HG168=0,HI168=0,HJ168=0),0,MIN((VLOOKUP($D168,SALERYCODE,3,0))*(IF($D168=6,HJ168,HI168))*((MIN((VLOOKUP($D168,SALERYCODE,5,0)),(IF($D168=6,HI168,HJ168))))),MIN((VLOOKUP($D168,SALERYCODE,3,0)),(HG168+HH168))*(IF($D168=6,HJ168,((MIN((VLOOKUP($D168,SALERYCODE,5,0)),HJ168)))))))))/IF(AND($D168=2,'ראשי-פרטים כלליים וריכוז הוצאות'!$D$68&lt;&gt;4),1.2,1)</f>
        <v>0</v>
      </c>
      <c r="HM168" s="263"/>
      <c r="HN168" s="264"/>
      <c r="HO168" s="265"/>
      <c r="HP168" s="266"/>
      <c r="HQ168" s="267">
        <f t="shared" si="232"/>
        <v>0</v>
      </c>
      <c r="HR168" s="260">
        <f>+(IF(OR($B168=0,$C168=0,$D168=0,$DC$2&gt;$OE$1),0,IF(OR(HM168=0,HO168=0,HP168=0),0,MIN((VLOOKUP($D168,SALERYCODE,3,0))*(IF($D168=6,HP168,HO168))*((MIN((VLOOKUP($D168,SALERYCODE,5,0)),(IF($D168=6,HO168,HP168))))),MIN((VLOOKUP($D168,SALERYCODE,3,0)),(HM168+HN168))*(IF($D168=6,HP168,((MIN((VLOOKUP($D168,SALERYCODE,5,0)),HP168)))))))))/IF(AND($D168=2,'ראשי-פרטים כלליים וריכוז הוצאות'!$D$68&lt;&gt;4),1.2,1)</f>
        <v>0</v>
      </c>
      <c r="HS168" s="263"/>
      <c r="HT168" s="264"/>
      <c r="HU168" s="265"/>
      <c r="HV168" s="266"/>
      <c r="HW168" s="267">
        <f t="shared" si="233"/>
        <v>0</v>
      </c>
      <c r="HX168" s="260">
        <f>+(IF(OR($B168=0,$C168=0,$D168=0,$DC$2&gt;$OE$1),0,IF(OR(HS168=0,HU168=0,HV168=0),0,MIN((VLOOKUP($D168,SALERYCODE,3,0))*(IF($D168=6,HV168,HU168))*((MIN((VLOOKUP($D168,SALERYCODE,5,0)),(IF($D168=6,HU168,HV168))))),MIN((VLOOKUP($D168,SALERYCODE,3,0)),(HS168+HT168))*(IF($D168=6,HV168,((MIN((VLOOKUP($D168,SALERYCODE,5,0)),HV168)))))))))/IF(AND($D168=2,'ראשי-פרטים כלליים וריכוז הוצאות'!$D$68&lt;&gt;4),1.2,1)</f>
        <v>0</v>
      </c>
      <c r="HY168" s="263"/>
      <c r="HZ168" s="264"/>
      <c r="IA168" s="265"/>
      <c r="IB168" s="266"/>
      <c r="IC168" s="267">
        <f t="shared" si="234"/>
        <v>0</v>
      </c>
      <c r="ID168" s="260">
        <f>+(IF(OR($B168=0,$C168=0,$D168=0,$DC$2&gt;$OE$1),0,IF(OR(HY168=0,IA168=0,IB168=0),0,MIN((VLOOKUP($D168,SALERYCODE,3,0))*(IF($D168=6,IB168,IA168))*((MIN((VLOOKUP($D168,SALERYCODE,5,0)),(IF($D168=6,IA168,IB168))))),MIN((VLOOKUP($D168,SALERYCODE,3,0)),(HY168+HZ168))*(IF($D168=6,IB168,((MIN((VLOOKUP($D168,SALERYCODE,5,0)),IB168)))))))))/IF(AND($D168=2,'ראשי-פרטים כלליים וריכוז הוצאות'!$D$68&lt;&gt;4),1.2,1)</f>
        <v>0</v>
      </c>
      <c r="IE168" s="263"/>
      <c r="IF168" s="264"/>
      <c r="IG168" s="265"/>
      <c r="IH168" s="266"/>
      <c r="II168" s="267">
        <f t="shared" si="235"/>
        <v>0</v>
      </c>
      <c r="IJ168" s="260">
        <f>+(IF(OR($B168=0,$C168=0,$D168=0,$DC$2&gt;$OE$1),0,IF(OR(IE168=0,IG168=0,IH168=0),0,MIN((VLOOKUP($D168,SALERYCODE,3,0))*(IF($D168=6,IH168,IG168))*((MIN((VLOOKUP($D168,SALERYCODE,5,0)),(IF($D168=6,IG168,IH168))))),MIN((VLOOKUP($D168,SALERYCODE,3,0)),(IE168+IF168))*(IF($D168=6,IH168,((MIN((VLOOKUP($D168,SALERYCODE,5,0)),IH168)))))))))/IF(AND($D168=2,'ראשי-פרטים כלליים וריכוז הוצאות'!$D$68&lt;&gt;4),1.2,1)</f>
        <v>0</v>
      </c>
      <c r="IK168" s="263"/>
      <c r="IL168" s="264"/>
      <c r="IM168" s="265"/>
      <c r="IN168" s="266"/>
      <c r="IO168" s="267">
        <f t="shared" si="236"/>
        <v>0</v>
      </c>
      <c r="IP168" s="260">
        <f>+(IF(OR($B168=0,$C168=0,$D168=0,$DC$2&gt;$OE$1),0,IF(OR(IK168=0,IM168=0,IN168=0),0,MIN((VLOOKUP($D168,SALERYCODE,3,0))*(IF($D168=6,IN168,IM168))*((MIN((VLOOKUP($D168,SALERYCODE,5,0)),(IF($D168=6,IM168,IN168))))),MIN((VLOOKUP($D168,SALERYCODE,3,0)),(IK168+IL168))*(IF($D168=6,IN168,((MIN((VLOOKUP($D168,SALERYCODE,5,0)),IN168)))))))))/IF(AND($D168=2,'ראשי-פרטים כלליים וריכוז הוצאות'!$D$68&lt;&gt;4),1.2,1)</f>
        <v>0</v>
      </c>
      <c r="IQ168" s="263"/>
      <c r="IR168" s="264"/>
      <c r="IS168" s="265"/>
      <c r="IT168" s="266"/>
      <c r="IU168" s="267">
        <f t="shared" si="237"/>
        <v>0</v>
      </c>
      <c r="IV168" s="260">
        <f>+(IF(OR($B168=0,$C168=0,$D168=0,$DC$2&gt;$OE$1),0,IF(OR(IQ168=0,IS168=0,IT168=0),0,MIN((VLOOKUP($D168,SALERYCODE,3,0))*(IF($D168=6,IT168,IS168))*((MIN((VLOOKUP($D168,SALERYCODE,5,0)),(IF($D168=6,IS168,IT168))))),MIN((VLOOKUP($D168,SALERYCODE,3,0)),(IQ168+IR168))*(IF($D168=6,IT168,((MIN((VLOOKUP($D168,SALERYCODE,5,0)),IT168)))))))))/IF(AND($D168=2,'ראשי-פרטים כלליים וריכוז הוצאות'!$D$68&lt;&gt;4),1.2,1)</f>
        <v>0</v>
      </c>
      <c r="IW168" s="263"/>
      <c r="IX168" s="264"/>
      <c r="IY168" s="265"/>
      <c r="IZ168" s="266"/>
      <c r="JA168" s="267">
        <f t="shared" si="238"/>
        <v>0</v>
      </c>
      <c r="JB168" s="260">
        <f>+(IF(OR($B168=0,$C168=0,$D168=0,$DC$2&gt;$OE$1),0,IF(OR(IW168=0,IY168=0,IZ168=0),0,MIN((VLOOKUP($D168,SALERYCODE,3,0))*(IF($D168=6,IZ168,IY168))*((MIN((VLOOKUP($D168,SALERYCODE,5,0)),(IF($D168=6,IY168,IZ168))))),MIN((VLOOKUP($D168,SALERYCODE,3,0)),(IW168+IX168))*(IF($D168=6,IZ168,((MIN((VLOOKUP($D168,SALERYCODE,5,0)),IZ168)))))))))/IF(AND($D168=2,'ראשי-פרטים כלליים וריכוז הוצאות'!$D$68&lt;&gt;4),1.2,1)</f>
        <v>0</v>
      </c>
      <c r="JC168" s="263"/>
      <c r="JD168" s="264"/>
      <c r="JE168" s="265"/>
      <c r="JF168" s="266"/>
      <c r="JG168" s="267">
        <f t="shared" si="239"/>
        <v>0</v>
      </c>
      <c r="JH168" s="260">
        <f>+(IF(OR($B168=0,$C168=0,$D168=0,$DC$2&gt;$OE$1),0,IF(OR(JC168=0,JE168=0,JF168=0),0,MIN((VLOOKUP($D168,SALERYCODE,3,0))*(IF($D168=6,JF168,JE168))*((MIN((VLOOKUP($D168,SALERYCODE,5,0)),(IF($D168=6,JE168,JF168))))),MIN((VLOOKUP($D168,SALERYCODE,3,0)),(JC168+JD168))*(IF($D168=6,JF168,((MIN((VLOOKUP($D168,SALERYCODE,5,0)),JF168)))))))))/IF(AND($D168=2,'ראשי-פרטים כלליים וריכוז הוצאות'!$D$68&lt;&gt;4),1.2,1)</f>
        <v>0</v>
      </c>
      <c r="JI168" s="263"/>
      <c r="JJ168" s="264"/>
      <c r="JK168" s="265"/>
      <c r="JL168" s="266"/>
      <c r="JM168" s="267">
        <f t="shared" si="240"/>
        <v>0</v>
      </c>
      <c r="JN168" s="260">
        <f>+(IF(OR($B168=0,$C168=0,$D168=0,$DC$2&gt;$OE$1),0,IF(OR(JI168=0,JK168=0,JL168=0),0,MIN((VLOOKUP($D168,SALERYCODE,3,0))*(IF($D168=6,JL168,JK168))*((MIN((VLOOKUP($D168,SALERYCODE,5,0)),(IF($D168=6,JK168,JL168))))),MIN((VLOOKUP($D168,SALERYCODE,3,0)),(JI168+JJ168))*(IF($D168=6,JL168,((MIN((VLOOKUP($D168,SALERYCODE,5,0)),JL168)))))))))/IF(AND($D168=2,'ראשי-פרטים כלליים וריכוז הוצאות'!$D$68&lt;&gt;4),1.2,1)</f>
        <v>0</v>
      </c>
      <c r="JO168" s="263"/>
      <c r="JP168" s="264"/>
      <c r="JQ168" s="265"/>
      <c r="JR168" s="266"/>
      <c r="JS168" s="267">
        <f t="shared" si="241"/>
        <v>0</v>
      </c>
      <c r="JT168" s="260">
        <f>+(IF(OR($B168=0,$C168=0,$D168=0,$DC$2&gt;$OE$1),0,IF(OR(JO168=0,JQ168=0,JR168=0),0,MIN((VLOOKUP($D168,SALERYCODE,3,0))*(IF($D168=6,JR168,JQ168))*((MIN((VLOOKUP($D168,SALERYCODE,5,0)),(IF($D168=6,JQ168,JR168))))),MIN((VLOOKUP($D168,SALERYCODE,3,0)),(JO168+JP168))*(IF($D168=6,JR168,((MIN((VLOOKUP($D168,SALERYCODE,5,0)),JR168)))))))))/IF(AND($D168=2,'ראשי-פרטים כלליים וריכוז הוצאות'!$D$68&lt;&gt;4),1.2,1)</f>
        <v>0</v>
      </c>
      <c r="JU168" s="263"/>
      <c r="JV168" s="264"/>
      <c r="JW168" s="265"/>
      <c r="JX168" s="266"/>
      <c r="JY168" s="267">
        <f t="shared" si="242"/>
        <v>0</v>
      </c>
      <c r="JZ168" s="260">
        <f>+(IF(OR($B168=0,$C168=0,$D168=0,$DC$2&gt;$OE$1),0,IF(OR(JU168=0,JW168=0,JX168=0),0,MIN((VLOOKUP($D168,SALERYCODE,3,0))*(IF($D168=6,JX168,JW168))*((MIN((VLOOKUP($D168,SALERYCODE,5,0)),(IF($D168=6,JW168,JX168))))),MIN((VLOOKUP($D168,SALERYCODE,3,0)),(JU168+JV168))*(IF($D168=6,JX168,((MIN((VLOOKUP($D168,SALERYCODE,5,0)),JX168)))))))))/IF(AND($D168=2,'ראשי-פרטים כלליים וריכוז הוצאות'!$D$68&lt;&gt;4),1.2,1)</f>
        <v>0</v>
      </c>
      <c r="KA168" s="263"/>
      <c r="KB168" s="264"/>
      <c r="KC168" s="265"/>
      <c r="KD168" s="266"/>
      <c r="KE168" s="267">
        <f t="shared" si="243"/>
        <v>0</v>
      </c>
      <c r="KF168" s="260">
        <f>+(IF(OR($B168=0,$C168=0,$D168=0,$DC$2&gt;$OE$1),0,IF(OR(KA168=0,KC168=0,KD168=0),0,MIN((VLOOKUP($D168,SALERYCODE,3,0))*(IF($D168=6,KD168,KC168))*((MIN((VLOOKUP($D168,SALERYCODE,5,0)),(IF($D168=6,KC168,KD168))))),MIN((VLOOKUP($D168,SALERYCODE,3,0)),(KA168+KB168))*(IF($D168=6,KD168,((MIN((VLOOKUP($D168,SALERYCODE,5,0)),KD168)))))))))/IF(AND($D168=2,'ראשי-פרטים כלליים וריכוז הוצאות'!$D$68&lt;&gt;4),1.2,1)</f>
        <v>0</v>
      </c>
      <c r="KG168" s="263"/>
      <c r="KH168" s="264"/>
      <c r="KI168" s="265"/>
      <c r="KJ168" s="266"/>
      <c r="KK168" s="267">
        <f t="shared" si="244"/>
        <v>0</v>
      </c>
      <c r="KL168" s="260">
        <f>+(IF(OR($B168=0,$C168=0,$D168=0,$DC$2&gt;$OE$1),0,IF(OR(KG168=0,KI168=0,KJ168=0),0,MIN((VLOOKUP($D168,SALERYCODE,3,0))*(IF($D168=6,KJ168,KI168))*((MIN((VLOOKUP($D168,SALERYCODE,5,0)),(IF($D168=6,KI168,KJ168))))),MIN((VLOOKUP($D168,SALERYCODE,3,0)),(KG168+KH168))*(IF($D168=6,KJ168,((MIN((VLOOKUP($D168,SALERYCODE,5,0)),KJ168)))))))))/IF(AND($D168=2,'ראשי-פרטים כלליים וריכוז הוצאות'!$D$68&lt;&gt;4),1.2,1)</f>
        <v>0</v>
      </c>
      <c r="KM168" s="263"/>
      <c r="KN168" s="264"/>
      <c r="KO168" s="265"/>
      <c r="KP168" s="266"/>
      <c r="KQ168" s="267">
        <f t="shared" si="245"/>
        <v>0</v>
      </c>
      <c r="KR168" s="260">
        <f>+(IF(OR($B168=0,$C168=0,$D168=0,$DC$2&gt;$OE$1),0,IF(OR(KM168=0,KO168=0,KP168=0),0,MIN((VLOOKUP($D168,SALERYCODE,3,0))*(IF($D168=6,KP168,KO168))*((MIN((VLOOKUP($D168,SALERYCODE,5,0)),(IF($D168=6,KO168,KP168))))),MIN((VLOOKUP($D168,SALERYCODE,3,0)),(KM168+KN168))*(IF($D168=6,KP168,((MIN((VLOOKUP($D168,SALERYCODE,5,0)),KP168)))))))))/IF(AND($D168=2,'ראשי-פרטים כלליים וריכוז הוצאות'!$D$68&lt;&gt;4),1.2,1)</f>
        <v>0</v>
      </c>
      <c r="KS168" s="263"/>
      <c r="KT168" s="264"/>
      <c r="KU168" s="265"/>
      <c r="KV168" s="266"/>
      <c r="KW168" s="267">
        <f t="shared" si="246"/>
        <v>0</v>
      </c>
      <c r="KX168" s="260">
        <f>+(IF(OR($B168=0,$C168=0,$D168=0,$DC$2&gt;$OE$1),0,IF(OR(KS168=0,KU168=0,KV168=0),0,MIN((VLOOKUP($D168,SALERYCODE,3,0))*(IF($D168=6,KV168,KU168))*((MIN((VLOOKUP($D168,SALERYCODE,5,0)),(IF($D168=6,KU168,KV168))))),MIN((VLOOKUP($D168,SALERYCODE,3,0)),(KS168+KT168))*(IF($D168=6,KV168,((MIN((VLOOKUP($D168,SALERYCODE,5,0)),KV168)))))))))/IF(AND($D168=2,'ראשי-פרטים כלליים וריכוז הוצאות'!$D$68&lt;&gt;4),1.2,1)</f>
        <v>0</v>
      </c>
      <c r="KY168" s="263"/>
      <c r="KZ168" s="264"/>
      <c r="LA168" s="265"/>
      <c r="LB168" s="266"/>
      <c r="LC168" s="267">
        <f t="shared" si="247"/>
        <v>0</v>
      </c>
      <c r="LD168" s="260">
        <f>+(IF(OR($B168=0,$C168=0,$D168=0,$DC$2&gt;$OE$1),0,IF(OR(KY168=0,LA168=0,LB168=0),0,MIN((VLOOKUP($D168,SALERYCODE,3,0))*(IF($D168=6,LB168,LA168))*((MIN((VLOOKUP($D168,SALERYCODE,5,0)),(IF($D168=6,LA168,LB168))))),MIN((VLOOKUP($D168,SALERYCODE,3,0)),(KY168+KZ168))*(IF($D168=6,LB168,((MIN((VLOOKUP($D168,SALERYCODE,5,0)),LB168)))))))))/IF(AND($D168=2,'ראשי-פרטים כלליים וריכוז הוצאות'!$D$68&lt;&gt;4),1.2,1)</f>
        <v>0</v>
      </c>
      <c r="LE168" s="263"/>
      <c r="LF168" s="264"/>
      <c r="LG168" s="265"/>
      <c r="LH168" s="266"/>
      <c r="LI168" s="267">
        <f t="shared" si="248"/>
        <v>0</v>
      </c>
      <c r="LJ168" s="260">
        <f>+(IF(OR($B168=0,$C168=0,$D168=0,$DC$2&gt;$OE$1),0,IF(OR(LE168=0,LG168=0,LH168=0),0,MIN((VLOOKUP($D168,SALERYCODE,3,0))*(IF($D168=6,LH168,LG168))*((MIN((VLOOKUP($D168,SALERYCODE,5,0)),(IF($D168=6,LG168,LH168))))),MIN((VLOOKUP($D168,SALERYCODE,3,0)),(LE168+LF168))*(IF($D168=6,LH168,((MIN((VLOOKUP($D168,SALERYCODE,5,0)),LH168)))))))))/IF(AND($D168=2,'ראשי-פרטים כלליים וריכוז הוצאות'!$D$68&lt;&gt;4),1.2,1)</f>
        <v>0</v>
      </c>
      <c r="LK168" s="263"/>
      <c r="LL168" s="264"/>
      <c r="LM168" s="265"/>
      <c r="LN168" s="266"/>
      <c r="LO168" s="267">
        <f t="shared" si="249"/>
        <v>0</v>
      </c>
      <c r="LP168" s="260">
        <f>+(IF(OR($B168=0,$C168=0,$D168=0,$DC$2&gt;$OE$1),0,IF(OR(LK168=0,LM168=0,LN168=0),0,MIN((VLOOKUP($D168,SALERYCODE,3,0))*(IF($D168=6,LN168,LM168))*((MIN((VLOOKUP($D168,SALERYCODE,5,0)),(IF($D168=6,LM168,LN168))))),MIN((VLOOKUP($D168,SALERYCODE,3,0)),(LK168+LL168))*(IF($D168=6,LN168,((MIN((VLOOKUP($D168,SALERYCODE,5,0)),LN168)))))))))/IF(AND($D168=2,'ראשי-פרטים כלליים וריכוז הוצאות'!$D$68&lt;&gt;4),1.2,1)</f>
        <v>0</v>
      </c>
      <c r="LQ168" s="263"/>
      <c r="LR168" s="264"/>
      <c r="LS168" s="265"/>
      <c r="LT168" s="266"/>
      <c r="LU168" s="267">
        <f t="shared" si="250"/>
        <v>0</v>
      </c>
      <c r="LV168" s="260">
        <f>+(IF(OR($B168=0,$C168=0,$D168=0,$DC$2&gt;$OE$1),0,IF(OR(LQ168=0,LS168=0,LT168=0),0,MIN((VLOOKUP($D168,SALERYCODE,3,0))*(IF($D168=6,LT168,LS168))*((MIN((VLOOKUP($D168,SALERYCODE,5,0)),(IF($D168=6,LS168,LT168))))),MIN((VLOOKUP($D168,SALERYCODE,3,0)),(LQ168+LR168))*(IF($D168=6,LT168,((MIN((VLOOKUP($D168,SALERYCODE,5,0)),LT168)))))))))/IF(AND($D168=2,'ראשי-פרטים כלליים וריכוז הוצאות'!$D$68&lt;&gt;4),1.2,1)</f>
        <v>0</v>
      </c>
      <c r="LW168" s="263"/>
      <c r="LX168" s="264"/>
      <c r="LY168" s="265"/>
      <c r="LZ168" s="266"/>
      <c r="MA168" s="267">
        <f t="shared" si="251"/>
        <v>0</v>
      </c>
      <c r="MB168" s="260">
        <f>+(IF(OR($B168=0,$C168=0,$D168=0,$DC$2&gt;$OE$1),0,IF(OR(LW168=0,LY168=0,LZ168=0),0,MIN((VLOOKUP($D168,SALERYCODE,3,0))*(IF($D168=6,LZ168,LY168))*((MIN((VLOOKUP($D168,SALERYCODE,5,0)),(IF($D168=6,LY168,LZ168))))),MIN((VLOOKUP($D168,SALERYCODE,3,0)),(LW168+LX168))*(IF($D168=6,LZ168,((MIN((VLOOKUP($D168,SALERYCODE,5,0)),LZ168)))))))))/IF(AND($D168=2,'ראשי-פרטים כלליים וריכוז הוצאות'!$D$68&lt;&gt;4),1.2,1)</f>
        <v>0</v>
      </c>
      <c r="MC168" s="263"/>
      <c r="MD168" s="264"/>
      <c r="ME168" s="265"/>
      <c r="MF168" s="266"/>
      <c r="MG168" s="267">
        <f t="shared" si="252"/>
        <v>0</v>
      </c>
      <c r="MH168" s="260">
        <f>+(IF(OR($B168=0,$C168=0,$D168=0,$DC$2&gt;$OE$1),0,IF(OR(MC168=0,ME168=0,MF168=0),0,MIN((VLOOKUP($D168,SALERYCODE,3,0))*(IF($D168=6,MF168,ME168))*((MIN((VLOOKUP($D168,SALERYCODE,5,0)),(IF($D168=6,ME168,MF168))))),MIN((VLOOKUP($D168,SALERYCODE,3,0)),(MC168+MD168))*(IF($D168=6,MF168,((MIN((VLOOKUP($D168,SALERYCODE,5,0)),MF168)))))))))/IF(AND($D168=2,'ראשי-פרטים כלליים וריכוז הוצאות'!$D$68&lt;&gt;4),1.2,1)</f>
        <v>0</v>
      </c>
      <c r="MI168" s="263"/>
      <c r="MJ168" s="264"/>
      <c r="MK168" s="265"/>
      <c r="ML168" s="266"/>
      <c r="MM168" s="267">
        <f t="shared" si="253"/>
        <v>0</v>
      </c>
      <c r="MN168" s="260">
        <f>+(IF(OR($B168=0,$C168=0,$D168=0,$DC$2&gt;$OE$1),0,IF(OR(MI168=0,MK168=0,ML168=0),0,MIN((VLOOKUP($D168,SALERYCODE,3,0))*(IF($D168=6,ML168,MK168))*((MIN((VLOOKUP($D168,SALERYCODE,5,0)),(IF($D168=6,MK168,ML168))))),MIN((VLOOKUP($D168,SALERYCODE,3,0)),(MI168+MJ168))*(IF($D168=6,ML168,((MIN((VLOOKUP($D168,SALERYCODE,5,0)),ML168)))))))))/IF(AND($D168=2,'ראשי-פרטים כלליים וריכוז הוצאות'!$D$68&lt;&gt;4),1.2,1)</f>
        <v>0</v>
      </c>
      <c r="MO168" s="263"/>
      <c r="MP168" s="264"/>
      <c r="MQ168" s="265"/>
      <c r="MR168" s="266"/>
      <c r="MS168" s="267">
        <f t="shared" si="254"/>
        <v>0</v>
      </c>
      <c r="MT168" s="260">
        <f>+(IF(OR($B168=0,$C168=0,$D168=0,$DC$2&gt;$OE$1),0,IF(OR(MO168=0,MQ168=0,MR168=0),0,MIN((VLOOKUP($D168,SALERYCODE,3,0))*(IF($D168=6,MR168,MQ168))*((MIN((VLOOKUP($D168,SALERYCODE,5,0)),(IF($D168=6,MQ168,MR168))))),MIN((VLOOKUP($D168,SALERYCODE,3,0)),(MO168+MP168))*(IF($D168=6,MR168,((MIN((VLOOKUP($D168,SALERYCODE,5,0)),MR168)))))))))/IF(AND($D168=2,'ראשי-פרטים כלליים וריכוז הוצאות'!$D$68&lt;&gt;4),1.2,1)</f>
        <v>0</v>
      </c>
      <c r="MU168" s="263"/>
      <c r="MV168" s="264"/>
      <c r="MW168" s="265"/>
      <c r="MX168" s="266"/>
      <c r="MY168" s="267">
        <f t="shared" si="255"/>
        <v>0</v>
      </c>
      <c r="MZ168" s="260">
        <f>+(IF(OR($B168=0,$C168=0,$D168=0,$DC$2&gt;$OE$1),0,IF(OR(MU168=0,MW168=0,MX168=0),0,MIN((VLOOKUP($D168,SALERYCODE,3,0))*(IF($D168=6,MX168,MW168))*((MIN((VLOOKUP($D168,SALERYCODE,5,0)),(IF($D168=6,MW168,MX168))))),MIN((VLOOKUP($D168,SALERYCODE,3,0)),(MU168+MV168))*(IF($D168=6,MX168,((MIN((VLOOKUP($D168,SALERYCODE,5,0)),MX168)))))))))/IF(AND($D168=2,'ראשי-פרטים כלליים וריכוז הוצאות'!$D$68&lt;&gt;4),1.2,1)</f>
        <v>0</v>
      </c>
      <c r="NA168" s="263"/>
      <c r="NB168" s="264"/>
      <c r="NC168" s="265"/>
      <c r="ND168" s="266"/>
      <c r="NE168" s="267">
        <f t="shared" si="256"/>
        <v>0</v>
      </c>
      <c r="NF168" s="260">
        <f>+(IF(OR($B168=0,$C168=0,$D168=0,$DC$2&gt;$OE$1),0,IF(OR(NA168=0,NC168=0,ND168=0),0,MIN((VLOOKUP($D168,SALERYCODE,3,0))*(IF($D168=6,ND168,NC168))*((MIN((VLOOKUP($D168,SALERYCODE,5,0)),(IF($D168=6,NC168,ND168))))),MIN((VLOOKUP($D168,SALERYCODE,3,0)),(NA168+NB168))*(IF($D168=6,ND168,((MIN((VLOOKUP($D168,SALERYCODE,5,0)),ND168)))))))))/IF(AND($D168=2,'ראשי-פרטים כלליים וריכוז הוצאות'!$D$68&lt;&gt;4),1.2,1)</f>
        <v>0</v>
      </c>
      <c r="NG168" s="263"/>
      <c r="NH168" s="264"/>
      <c r="NI168" s="265"/>
      <c r="NJ168" s="266"/>
      <c r="NK168" s="267">
        <f t="shared" si="257"/>
        <v>0</v>
      </c>
      <c r="NL168" s="260">
        <f>+(IF(OR($B168=0,$C168=0,$D168=0,$DC$2&gt;$OE$1),0,IF(OR(NG168=0,NI168=0,NJ168=0),0,MIN((VLOOKUP($D168,SALERYCODE,3,0))*(IF($D168=6,NJ168,NI168))*((MIN((VLOOKUP($D168,SALERYCODE,5,0)),(IF($D168=6,NI168,NJ168))))),MIN((VLOOKUP($D168,SALERYCODE,3,0)),(NG168+NH168))*(IF($D168=6,NJ168,((MIN((VLOOKUP($D168,SALERYCODE,5,0)),NJ168)))))))))/IF(AND($D168=2,'ראשי-פרטים כלליים וריכוז הוצאות'!$D$68&lt;&gt;4),1.2,1)</f>
        <v>0</v>
      </c>
      <c r="NM168" s="263"/>
      <c r="NN168" s="264"/>
      <c r="NO168" s="265"/>
      <c r="NP168" s="266"/>
      <c r="NQ168" s="267">
        <f t="shared" si="258"/>
        <v>0</v>
      </c>
      <c r="NR168" s="260">
        <f>+(IF(OR($B168=0,$C168=0,$D168=0,$DC$2&gt;$OE$1),0,IF(OR(NM168=0,NO168=0,NP168=0),0,MIN((VLOOKUP($D168,SALERYCODE,3,0))*(IF($D168=6,NP168,NO168))*((MIN((VLOOKUP($D168,SALERYCODE,5,0)),(IF($D168=6,NO168,NP168))))),MIN((VLOOKUP($D168,SALERYCODE,3,0)),(NM168+NN168))*(IF($D168=6,NP168,((MIN((VLOOKUP($D168,SALERYCODE,5,0)),NP168)))))))))/IF(AND($D168=2,'ראשי-פרטים כלליים וריכוז הוצאות'!$D$68&lt;&gt;4),1.2,1)</f>
        <v>0</v>
      </c>
      <c r="NS168" s="263"/>
      <c r="NT168" s="264"/>
      <c r="NU168" s="265"/>
      <c r="NV168" s="266"/>
      <c r="NW168" s="267">
        <f t="shared" si="259"/>
        <v>0</v>
      </c>
      <c r="NX168" s="260">
        <f>+(IF(OR($B168=0,$C168=0,$D168=0,$DC$2&gt;$OE$1),0,IF(OR(NS168=0,NU168=0,NV168=0),0,MIN((VLOOKUP($D168,SALERYCODE,3,0))*(IF($D168=6,NV168,NU168))*((MIN((VLOOKUP($D168,SALERYCODE,5,0)),(IF($D168=6,NU168,NV168))))),MIN((VLOOKUP($D168,SALERYCODE,3,0)),(NS168+NT168))*(IF($D168=6,NV168,((MIN((VLOOKUP($D168,SALERYCODE,5,0)),NV168)))))))))/IF(AND($D168=2,'ראשי-פרטים כלליים וריכוז הוצאות'!$D$68&lt;&gt;4),1.2,1)</f>
        <v>0</v>
      </c>
      <c r="NY168" s="263"/>
      <c r="NZ168" s="264"/>
      <c r="OA168" s="265"/>
      <c r="OB168" s="266"/>
      <c r="OC168" s="267">
        <f t="shared" si="260"/>
        <v>0</v>
      </c>
      <c r="OD168" s="260">
        <f>+(IF(OR($B168=0,$C168=0,$D168=0,$DC$2&gt;$OE$1),0,IF(OR(NY168=0,OA168=0,OB168=0),0,MIN((VLOOKUP($D168,SALERYCODE,3,0))*(IF($D168=6,OB168,OA168))*((MIN((VLOOKUP($D168,SALERYCODE,5,0)),(IF($D168=6,OA168,OB168))))),MIN((VLOOKUP($D168,SALERYCODE,3,0)),(NY168+NZ168))*(IF($D168=6,OB168,((MIN((VLOOKUP($D168,SALERYCODE,5,0)),OB168)))))))))/IF(AND($D168=2,'ראשי-פרטים כלליים וריכוז הוצאות'!$D$68&lt;&gt;4),1.2,1)</f>
        <v>0</v>
      </c>
      <c r="OE168" s="275">
        <f t="shared" si="266"/>
        <v>0</v>
      </c>
      <c r="OF168" s="283">
        <f t="shared" si="267"/>
        <v>9.9999999999999995E-7</v>
      </c>
      <c r="OG168" s="276">
        <f t="shared" si="268"/>
        <v>0</v>
      </c>
      <c r="OH168" s="275">
        <f t="shared" si="269"/>
        <v>0</v>
      </c>
      <c r="OI168" s="275">
        <v>0</v>
      </c>
      <c r="OJ168" s="258">
        <f t="shared" si="270"/>
        <v>0</v>
      </c>
      <c r="OK168" s="284"/>
      <c r="OL168" s="116">
        <f>MIN(OJ168+OK168*OF168*OE168/$OL$1/IF(AND($D168=2,'ראשי-פרטים כלליים וריכוז הוצאות'!$D$68&lt;&gt;4),1.2,1),IF($D168&gt;0,VLOOKUP($D168,SALERYCODE,3,0)*12*OG168,0))</f>
        <v>0</v>
      </c>
      <c r="OM168" s="95">
        <f t="shared" si="261"/>
        <v>0</v>
      </c>
      <c r="ON168" s="11">
        <f t="shared" si="262"/>
        <v>0</v>
      </c>
      <c r="OO168" s="11">
        <f t="shared" si="263"/>
        <v>0</v>
      </c>
      <c r="OP168" s="22">
        <f t="shared" si="264"/>
        <v>0</v>
      </c>
      <c r="OQ168" s="11">
        <f t="shared" si="265"/>
        <v>0</v>
      </c>
      <c r="OR168" s="11" t="e">
        <f>#REF!</f>
        <v>#REF!</v>
      </c>
      <c r="OS168" s="35" t="e">
        <f>#REF!-OP168</f>
        <v>#REF!</v>
      </c>
      <c r="OT168" s="35" t="e">
        <f>OS168-#REF!</f>
        <v>#REF!</v>
      </c>
      <c r="OU168" s="43" t="e">
        <f>IF(AND(OP168&gt;0,(OS168=#REF!-OP168)),"מועסק פחות מ-10% מזמנו במופ","")</f>
        <v>#REF!</v>
      </c>
    </row>
    <row r="169" spans="1:411" ht="24" hidden="1" customHeight="1" outlineLevel="1" x14ac:dyDescent="0.2">
      <c r="A169" s="282">
        <v>166</v>
      </c>
      <c r="B169" s="269"/>
      <c r="C169" s="270"/>
      <c r="D169" s="271"/>
      <c r="E169" s="263"/>
      <c r="F169" s="264"/>
      <c r="G169" s="265"/>
      <c r="H169" s="266"/>
      <c r="I169" s="267">
        <f t="shared" si="196"/>
        <v>0</v>
      </c>
      <c r="J169" s="260">
        <f>(IF(OR($B169=0,$C169=0,$D169=0,$E$2&gt;$OE$1),0,IF(OR($E169=0,$G169=0,$H169=0),0,MIN((VLOOKUP($D169,SALERYCODE,3,0))*(IF($D169=6,$H169,$G169))*((MIN((VLOOKUP($D169,SALERYCODE,5,0)),(IF($D169=6,$G169,$H169))))),MIN((VLOOKUP($D169,SALERYCODE,3,0)),($E169+$F169))*(IF($D169=6,$H169,((MIN((VLOOKUP($D169,SALERYCODE,5,0)),$H169)))))))))/IF(AND($D169=2,'ראשי-פרטים כלליים וריכוז הוצאות'!$D$68&lt;&gt;4),1.2,1)</f>
        <v>0</v>
      </c>
      <c r="K169" s="263"/>
      <c r="L169" s="264"/>
      <c r="M169" s="265"/>
      <c r="N169" s="266"/>
      <c r="O169" s="267">
        <f t="shared" si="197"/>
        <v>0</v>
      </c>
      <c r="P169" s="260">
        <f>+(IF(OR($B169=0,$C169=0,$D169=0,$K$2&gt;$OE$1),0,IF(OR($K169=0,$M169=0,$N169=0),0,MIN((VLOOKUP($D169,SALERYCODE,3,0))*(IF($D169=6,$N169,$M169))*((MIN((VLOOKUP($D169,SALERYCODE,5,0)),(IF($D169=6,$M169,$N169))))),MIN((VLOOKUP($D169,SALERYCODE,3,0)),($K169+$L169))*(IF($D169=6,$N169,((MIN((VLOOKUP($D169,SALERYCODE,5,0)),$N169)))))))))/IF(AND($D169=2,'ראשי-פרטים כלליים וריכוז הוצאות'!$D$68&lt;&gt;4),1.2,1)</f>
        <v>0</v>
      </c>
      <c r="Q169" s="263"/>
      <c r="R169" s="264"/>
      <c r="S169" s="265"/>
      <c r="T169" s="266"/>
      <c r="U169" s="267">
        <f t="shared" si="198"/>
        <v>0</v>
      </c>
      <c r="V169" s="260">
        <f>+(IF(OR($B169=0,$C169=0,$D169=0,$Q$2&gt;$OE$1),0,IF(OR(Q169=0,S169=0,T169=0),0,MIN((VLOOKUP($D169,SALERYCODE,3,0))*(IF($D169=6,T169,S169))*((MIN((VLOOKUP($D169,SALERYCODE,5,0)),(IF($D169=6,S169,T169))))),MIN((VLOOKUP($D169,SALERYCODE,3,0)),(Q169+R169))*(IF($D169=6,T169,((MIN((VLOOKUP($D169,SALERYCODE,5,0)),T169)))))))))/IF(AND($D169=2,'ראשי-פרטים כלליים וריכוז הוצאות'!$D$68&lt;&gt;4),1.2,1)</f>
        <v>0</v>
      </c>
      <c r="W169" s="263"/>
      <c r="X169" s="264"/>
      <c r="Y169" s="265"/>
      <c r="Z169" s="266"/>
      <c r="AA169" s="267">
        <f t="shared" si="199"/>
        <v>0</v>
      </c>
      <c r="AB169" s="260">
        <f>+(IF(OR($B169=0,$C169=0,$D169=0,$W$2&gt;$OE$1),0,IF(OR(W169=0,Y169=0,Z169=0),0,MIN((VLOOKUP($D169,SALERYCODE,3,0))*(IF($D169=6,Z169,Y169))*((MIN((VLOOKUP($D169,SALERYCODE,5,0)),(IF($D169=6,Y169,Z169))))),MIN((VLOOKUP($D169,SALERYCODE,3,0)),(W169+X169))*(IF($D169=6,Z169,((MIN((VLOOKUP($D169,SALERYCODE,5,0)),Z169)))))))))/IF(AND($D169=2,'ראשי-פרטים כלליים וריכוז הוצאות'!$D$68&lt;&gt;4),1.2,1)</f>
        <v>0</v>
      </c>
      <c r="AC169" s="263"/>
      <c r="AD169" s="264"/>
      <c r="AE169" s="265"/>
      <c r="AF169" s="266"/>
      <c r="AG169" s="267">
        <f t="shared" si="200"/>
        <v>0</v>
      </c>
      <c r="AH169" s="260">
        <f>+(IF(OR($B169=0,$C169=0,$D169=0,$AC$2&gt;$OE$1),0,IF(OR(AC169=0,AE169=0,AF169=0),0,MIN((VLOOKUP($D169,SALERYCODE,3,0))*(IF($D169=6,AF169,AE169))*((MIN((VLOOKUP($D169,SALERYCODE,5,0)),(IF($D169=6,AE169,AF169))))),MIN((VLOOKUP($D169,SALERYCODE,3,0)),(AC169+AD169))*(IF($D169=6,AF169,((MIN((VLOOKUP($D169,SALERYCODE,5,0)),AF169)))))))))/IF(AND($D169=2,'ראשי-פרטים כלליים וריכוז הוצאות'!$D$68&lt;&gt;4),1.2,1)</f>
        <v>0</v>
      </c>
      <c r="AI169" s="263"/>
      <c r="AJ169" s="264"/>
      <c r="AK169" s="265"/>
      <c r="AL169" s="266"/>
      <c r="AM169" s="267">
        <f t="shared" si="201"/>
        <v>0</v>
      </c>
      <c r="AN169" s="260">
        <f>+(IF(OR($B169=0,$C169=0,$D169=0,$AI$2&gt;$OE$1),0,IF(OR(AI169=0,AK169=0,AL169=0),0,MIN((VLOOKUP($D169,SALERYCODE,3,0))*(IF($D169=6,AL169,AK169))*((MIN((VLOOKUP($D169,SALERYCODE,5,0)),(IF($D169=6,AK169,AL169))))),MIN((VLOOKUP($D169,SALERYCODE,3,0)),(AI169+AJ169))*(IF($D169=6,AL169,((MIN((VLOOKUP($D169,SALERYCODE,5,0)),AL169)))))))))/IF(AND($D169=2,'ראשי-פרטים כלליים וריכוז הוצאות'!$D$68&lt;&gt;4),1.2,1)</f>
        <v>0</v>
      </c>
      <c r="AO169" s="263"/>
      <c r="AP169" s="264"/>
      <c r="AQ169" s="265"/>
      <c r="AR169" s="266"/>
      <c r="AS169" s="267">
        <f t="shared" si="202"/>
        <v>0</v>
      </c>
      <c r="AT169" s="260">
        <f>+(IF(OR($B169=0,$C169=0,$D169=0,$AO$2&gt;$OE$1),0,IF(OR(AO169=0,AQ169=0,AR169=0),0,MIN((VLOOKUP($D169,SALERYCODE,3,0))*(IF($D169=6,AR169,AQ169))*((MIN((VLOOKUP($D169,SALERYCODE,5,0)),(IF($D169=6,AQ169,AR169))))),MIN((VLOOKUP($D169,SALERYCODE,3,0)),(AO169+AP169))*(IF($D169=6,AR169,((MIN((VLOOKUP($D169,SALERYCODE,5,0)),AR169)))))))))/IF(AND($D169=2,'ראשי-פרטים כלליים וריכוז הוצאות'!$D$68&lt;&gt;4),1.2,1)</f>
        <v>0</v>
      </c>
      <c r="AU169" s="263"/>
      <c r="AV169" s="264"/>
      <c r="AW169" s="265"/>
      <c r="AX169" s="266"/>
      <c r="AY169" s="267">
        <f t="shared" si="203"/>
        <v>0</v>
      </c>
      <c r="AZ169" s="260">
        <f>+(IF(OR($B169=0,$C169=0,$D169=0,$AU$2&gt;$OE$1),0,IF(OR(AU169=0,AW169=0,AX169=0),0,MIN((VLOOKUP($D169,SALERYCODE,3,0))*(IF($D169=6,AX169,AW169))*((MIN((VLOOKUP($D169,SALERYCODE,5,0)),(IF($D169=6,AW169,AX169))))),MIN((VLOOKUP($D169,SALERYCODE,3,0)),(AU169+AV169))*(IF($D169=6,AX169,((MIN((VLOOKUP($D169,SALERYCODE,5,0)),AX169)))))))))/IF(AND($D169=2,'ראשי-פרטים כלליים וריכוז הוצאות'!$D$68&lt;&gt;4),1.2,1)</f>
        <v>0</v>
      </c>
      <c r="BA169" s="263"/>
      <c r="BB169" s="264"/>
      <c r="BC169" s="265"/>
      <c r="BD169" s="266"/>
      <c r="BE169" s="267">
        <f t="shared" si="204"/>
        <v>0</v>
      </c>
      <c r="BF169" s="260">
        <f>+(IF(OR($B169=0,$C169=0,$D169=0,$BA$2&gt;$OE$1),0,IF(OR(BA169=0,BC169=0,BD169=0),0,MIN((VLOOKUP($D169,SALERYCODE,3,0))*(IF($D169=6,BD169,BC169))*((MIN((VLOOKUP($D169,SALERYCODE,5,0)),(IF($D169=6,BC169,BD169))))),MIN((VLOOKUP($D169,SALERYCODE,3,0)),(BA169+BB169))*(IF($D169=6,BD169,((MIN((VLOOKUP($D169,SALERYCODE,5,0)),BD169)))))))))/IF(AND($D169=2,'ראשי-פרטים כלליים וריכוז הוצאות'!$D$68&lt;&gt;4),1.2,1)</f>
        <v>0</v>
      </c>
      <c r="BG169" s="263"/>
      <c r="BH169" s="264"/>
      <c r="BI169" s="265"/>
      <c r="BJ169" s="266"/>
      <c r="BK169" s="267">
        <f t="shared" si="205"/>
        <v>0</v>
      </c>
      <c r="BL169" s="260">
        <f>+(IF(OR($B169=0,$C169=0,$D169=0,$BG$2&gt;$OE$1),0,IF(OR(BG169=0,BI169=0,BJ169=0),0,MIN((VLOOKUP($D169,SALERYCODE,3,0))*(IF($D169=6,BJ169,BI169))*((MIN((VLOOKUP($D169,SALERYCODE,5,0)),(IF($D169=6,BI169,BJ169))))),MIN((VLOOKUP($D169,SALERYCODE,3,0)),(BG169+BH169))*(IF($D169=6,BJ169,((MIN((VLOOKUP($D169,SALERYCODE,5,0)),BJ169)))))))))/IF(AND($D169=2,'ראשי-פרטים כלליים וריכוז הוצאות'!$D$68&lt;&gt;4),1.2,1)</f>
        <v>0</v>
      </c>
      <c r="BM169" s="263"/>
      <c r="BN169" s="264"/>
      <c r="BO169" s="265"/>
      <c r="BP169" s="266"/>
      <c r="BQ169" s="267">
        <f t="shared" si="206"/>
        <v>0</v>
      </c>
      <c r="BR169" s="260">
        <f>+(IF(OR($B169=0,$C169=0,$D169=0,$BM$2&gt;$OE$1),0,IF(OR(BM169=0,BO169=0,BP169=0),0,MIN((VLOOKUP($D169,SALERYCODE,3,0))*(IF($D169=6,BP169,BO169))*((MIN((VLOOKUP($D169,SALERYCODE,5,0)),(IF($D169=6,BO169,BP169))))),MIN((VLOOKUP($D169,SALERYCODE,3,0)),(BM169+BN169))*(IF($D169=6,BP169,((MIN((VLOOKUP($D169,SALERYCODE,5,0)),BP169)))))))))/IF(AND($D169=2,'ראשי-פרטים כלליים וריכוז הוצאות'!$D$68&lt;&gt;4),1.2,1)</f>
        <v>0</v>
      </c>
      <c r="BS169" s="263"/>
      <c r="BT169" s="264"/>
      <c r="BU169" s="265"/>
      <c r="BV169" s="266"/>
      <c r="BW169" s="267">
        <f t="shared" si="207"/>
        <v>0</v>
      </c>
      <c r="BX169" s="260">
        <f>+(IF(OR($B169=0,$C169=0,$D169=0,$BS$2&gt;$OE$1),0,IF(OR(BS169=0,BU169=0,BV169=0),0,MIN((VLOOKUP($D169,SALERYCODE,3,0))*(IF($D169=6,BV169,BU169))*((MIN((VLOOKUP($D169,SALERYCODE,5,0)),(IF($D169=6,BU169,BV169))))),MIN((VLOOKUP($D169,SALERYCODE,3,0)),(BS169+BT169))*(IF($D169=6,BV169,((MIN((VLOOKUP($D169,SALERYCODE,5,0)),BV169)))))))))/IF(AND($D169=2,'ראשי-פרטים כלליים וריכוז הוצאות'!$D$68&lt;&gt;4),1.2,1)</f>
        <v>0</v>
      </c>
      <c r="BY169" s="263"/>
      <c r="BZ169" s="264"/>
      <c r="CA169" s="265"/>
      <c r="CB169" s="266"/>
      <c r="CC169" s="267">
        <f t="shared" si="208"/>
        <v>0</v>
      </c>
      <c r="CD169" s="260">
        <f>+(IF(OR($B169=0,$C169=0,$D169=0,$BY$2&gt;$OE$1),0,IF(OR(BY169=0,CA169=0,CB169=0),0,MIN((VLOOKUP($D169,SALERYCODE,3,0))*(IF($D169=6,CB169,CA169))*((MIN((VLOOKUP($D169,SALERYCODE,5,0)),(IF($D169=6,CA169,CB169))))),MIN((VLOOKUP($D169,SALERYCODE,3,0)),(BY169+BZ169))*(IF($D169=6,CB169,((MIN((VLOOKUP($D169,SALERYCODE,5,0)),CB169)))))))))/IF(AND($D169=2,'ראשי-פרטים כלליים וריכוז הוצאות'!$D$68&lt;&gt;4),1.2,1)</f>
        <v>0</v>
      </c>
      <c r="CE169" s="263"/>
      <c r="CF169" s="264"/>
      <c r="CG169" s="265"/>
      <c r="CH169" s="266"/>
      <c r="CI169" s="267">
        <f t="shared" si="209"/>
        <v>0</v>
      </c>
      <c r="CJ169" s="260">
        <f>+(IF(OR($B169=0,$C169=0,$D169=0,$CE$2&gt;$OE$1),0,IF(OR(CE169=0,CG169=0,CH169=0),0,MIN((VLOOKUP($D169,SALERYCODE,3,0))*(IF($D169=6,CH169,CG169))*((MIN((VLOOKUP($D169,SALERYCODE,5,0)),(IF($D169=6,CG169,CH169))))),MIN((VLOOKUP($D169,SALERYCODE,3,0)),(CE169+CF169))*(IF($D169=6,CH169,((MIN((VLOOKUP($D169,SALERYCODE,5,0)),CH169)))))))))/IF(AND($D169=2,'ראשי-פרטים כלליים וריכוז הוצאות'!$D$68&lt;&gt;4),1.2,1)</f>
        <v>0</v>
      </c>
      <c r="CK169" s="263"/>
      <c r="CL169" s="264"/>
      <c r="CM169" s="265"/>
      <c r="CN169" s="266"/>
      <c r="CO169" s="267">
        <f t="shared" si="210"/>
        <v>0</v>
      </c>
      <c r="CP169" s="260">
        <f>+(IF(OR($B169=0,$C169=0,$D169=0,$CK$2&gt;$OE$1),0,IF(OR(CK169=0,CM169=0,CN169=0),0,MIN((VLOOKUP($D169,SALERYCODE,3,0))*(IF($D169=6,CN169,CM169))*((MIN((VLOOKUP($D169,SALERYCODE,5,0)),(IF($D169=6,CM169,CN169))))),MIN((VLOOKUP($D169,SALERYCODE,3,0)),(CK169+CL169))*(IF($D169=6,CN169,((MIN((VLOOKUP($D169,SALERYCODE,5,0)),CN169)))))))))/IF(AND($D169=2,'ראשי-פרטים כלליים וריכוז הוצאות'!$D$68&lt;&gt;4),1.2,1)</f>
        <v>0</v>
      </c>
      <c r="CQ169" s="263"/>
      <c r="CR169" s="264"/>
      <c r="CS169" s="265"/>
      <c r="CT169" s="266"/>
      <c r="CU169" s="267">
        <f t="shared" si="211"/>
        <v>0</v>
      </c>
      <c r="CV169" s="260">
        <f>+(IF(OR($B169=0,$C169=0,$D169=0,$CQ$2&gt;$OE$1),0,IF(OR(CQ169=0,CS169=0,CT169=0),0,MIN((VLOOKUP($D169,SALERYCODE,3,0))*(IF($D169=6,CT169,CS169))*((MIN((VLOOKUP($D169,SALERYCODE,5,0)),(IF($D169=6,CS169,CT169))))),MIN((VLOOKUP($D169,SALERYCODE,3,0)),(CQ169+CR169))*(IF($D169=6,CT169,((MIN((VLOOKUP($D169,SALERYCODE,5,0)),CT169)))))))))/IF(AND($D169=2,'ראשי-פרטים כלליים וריכוז הוצאות'!$D$68&lt;&gt;4),1.2,1)</f>
        <v>0</v>
      </c>
      <c r="CW169" s="263"/>
      <c r="CX169" s="264"/>
      <c r="CY169" s="265"/>
      <c r="CZ169" s="266"/>
      <c r="DA169" s="267">
        <f t="shared" si="212"/>
        <v>0</v>
      </c>
      <c r="DB169" s="260">
        <f>+(IF(OR($B169=0,$C169=0,$D169=0,$CW$2&gt;$OE$1),0,IF(OR(CW169=0,CY169=0,CZ169=0),0,MIN((VLOOKUP($D169,SALERYCODE,3,0))*(IF($D169=6,CZ169,CY169))*((MIN((VLOOKUP($D169,SALERYCODE,5,0)),(IF($D169=6,CY169,CZ169))))),MIN((VLOOKUP($D169,SALERYCODE,3,0)),(CW169+CX169))*(IF($D169=6,CZ169,((MIN((VLOOKUP($D169,SALERYCODE,5,0)),CZ169)))))))))/IF(AND($D169=2,'ראשי-פרטים כלליים וריכוז הוצאות'!$D$68&lt;&gt;4),1.2,1)</f>
        <v>0</v>
      </c>
      <c r="DC169" s="263"/>
      <c r="DD169" s="264"/>
      <c r="DE169" s="265"/>
      <c r="DF169" s="266"/>
      <c r="DG169" s="267">
        <f t="shared" si="213"/>
        <v>0</v>
      </c>
      <c r="DH169" s="260">
        <f>+(IF(OR($B169=0,$C169=0,$D169=0,$DC$2&gt;$OE$1),0,IF(OR(DC169=0,DE169=0,DF169=0),0,MIN((VLOOKUP($D169,SALERYCODE,3,0))*(IF($D169=6,DF169,DE169))*((MIN((VLOOKUP($D169,SALERYCODE,5,0)),(IF($D169=6,DE169,DF169))))),MIN((VLOOKUP($D169,SALERYCODE,3,0)),(DC169+DD169))*(IF($D169=6,DF169,((MIN((VLOOKUP($D169,SALERYCODE,5,0)),DF169)))))))))/IF(AND($D169=2,'ראשי-פרטים כלליים וריכוז הוצאות'!$D$68&lt;&gt;4),1.2,1)</f>
        <v>0</v>
      </c>
      <c r="DI169" s="263"/>
      <c r="DJ169" s="264"/>
      <c r="DK169" s="265"/>
      <c r="DL169" s="266"/>
      <c r="DM169" s="267">
        <f t="shared" si="214"/>
        <v>0</v>
      </c>
      <c r="DN169" s="260">
        <f>+(IF(OR($B169=0,$C169=0,$D169=0,$DC$2&gt;$OE$1),0,IF(OR(DI169=0,DK169=0,DL169=0),0,MIN((VLOOKUP($D169,SALERYCODE,3,0))*(IF($D169=6,DL169,DK169))*((MIN((VLOOKUP($D169,SALERYCODE,5,0)),(IF($D169=6,DK169,DL169))))),MIN((VLOOKUP($D169,SALERYCODE,3,0)),(DI169+DJ169))*(IF($D169=6,DL169,((MIN((VLOOKUP($D169,SALERYCODE,5,0)),DL169)))))))))/IF(AND($D169=2,'ראשי-פרטים כלליים וריכוז הוצאות'!$D$68&lt;&gt;4),1.2,1)</f>
        <v>0</v>
      </c>
      <c r="DO169" s="263"/>
      <c r="DP169" s="264"/>
      <c r="DQ169" s="265"/>
      <c r="DR169" s="266"/>
      <c r="DS169" s="267">
        <f t="shared" si="215"/>
        <v>0</v>
      </c>
      <c r="DT169" s="260">
        <f>+(IF(OR($B169=0,$C169=0,$D169=0,$DC$2&gt;$OE$1),0,IF(OR(DO169=0,DQ169=0,DR169=0),0,MIN((VLOOKUP($D169,SALERYCODE,3,0))*(IF($D169=6,DR169,DQ169))*((MIN((VLOOKUP($D169,SALERYCODE,5,0)),(IF($D169=6,DQ169,DR169))))),MIN((VLOOKUP($D169,SALERYCODE,3,0)),(DO169+DP169))*(IF($D169=6,DR169,((MIN((VLOOKUP($D169,SALERYCODE,5,0)),DR169)))))))))/IF(AND($D169=2,'ראשי-פרטים כלליים וריכוז הוצאות'!$D$68&lt;&gt;4),1.2,1)</f>
        <v>0</v>
      </c>
      <c r="DU169" s="263"/>
      <c r="DV169" s="264"/>
      <c r="DW169" s="265"/>
      <c r="DX169" s="266"/>
      <c r="DY169" s="267">
        <f t="shared" si="216"/>
        <v>0</v>
      </c>
      <c r="DZ169" s="260">
        <f>+(IF(OR($B169=0,$C169=0,$D169=0,$DC$2&gt;$OE$1),0,IF(OR(DU169=0,DW169=0,DX169=0),0,MIN((VLOOKUP($D169,SALERYCODE,3,0))*(IF($D169=6,DX169,DW169))*((MIN((VLOOKUP($D169,SALERYCODE,5,0)),(IF($D169=6,DW169,DX169))))),MIN((VLOOKUP($D169,SALERYCODE,3,0)),(DU169+DV169))*(IF($D169=6,DX169,((MIN((VLOOKUP($D169,SALERYCODE,5,0)),DX169)))))))))/IF(AND($D169=2,'ראשי-פרטים כלליים וריכוז הוצאות'!$D$68&lt;&gt;4),1.2,1)</f>
        <v>0</v>
      </c>
      <c r="EA169" s="263"/>
      <c r="EB169" s="264"/>
      <c r="EC169" s="265"/>
      <c r="ED169" s="266"/>
      <c r="EE169" s="267">
        <f t="shared" si="217"/>
        <v>0</v>
      </c>
      <c r="EF169" s="260">
        <f>+(IF(OR($B169=0,$C169=0,$D169=0,$DC$2&gt;$OE$1),0,IF(OR(EA169=0,EC169=0,ED169=0),0,MIN((VLOOKUP($D169,SALERYCODE,3,0))*(IF($D169=6,ED169,EC169))*((MIN((VLOOKUP($D169,SALERYCODE,5,0)),(IF($D169=6,EC169,ED169))))),MIN((VLOOKUP($D169,SALERYCODE,3,0)),(EA169+EB169))*(IF($D169=6,ED169,((MIN((VLOOKUP($D169,SALERYCODE,5,0)),ED169)))))))))/IF(AND($D169=2,'ראשי-פרטים כלליים וריכוז הוצאות'!$D$68&lt;&gt;4),1.2,1)</f>
        <v>0</v>
      </c>
      <c r="EG169" s="263"/>
      <c r="EH169" s="264"/>
      <c r="EI169" s="265"/>
      <c r="EJ169" s="266"/>
      <c r="EK169" s="267">
        <f t="shared" si="218"/>
        <v>0</v>
      </c>
      <c r="EL169" s="260">
        <f>+(IF(OR($B169=0,$C169=0,$D169=0,$DC$2&gt;$OE$1),0,IF(OR(EG169=0,EI169=0,EJ169=0),0,MIN((VLOOKUP($D169,SALERYCODE,3,0))*(IF($D169=6,EJ169,EI169))*((MIN((VLOOKUP($D169,SALERYCODE,5,0)),(IF($D169=6,EI169,EJ169))))),MIN((VLOOKUP($D169,SALERYCODE,3,0)),(EG169+EH169))*(IF($D169=6,EJ169,((MIN((VLOOKUP($D169,SALERYCODE,5,0)),EJ169)))))))))/IF(AND($D169=2,'ראשי-פרטים כלליים וריכוז הוצאות'!$D$68&lt;&gt;4),1.2,1)</f>
        <v>0</v>
      </c>
      <c r="EM169" s="263"/>
      <c r="EN169" s="264"/>
      <c r="EO169" s="265"/>
      <c r="EP169" s="266"/>
      <c r="EQ169" s="267">
        <f t="shared" si="219"/>
        <v>0</v>
      </c>
      <c r="ER169" s="260">
        <f>+(IF(OR($B169=0,$C169=0,$D169=0,$DC$2&gt;$OE$1),0,IF(OR(EM169=0,EO169=0,EP169=0),0,MIN((VLOOKUP($D169,SALERYCODE,3,0))*(IF($D169=6,EP169,EO169))*((MIN((VLOOKUP($D169,SALERYCODE,5,0)),(IF($D169=6,EO169,EP169))))),MIN((VLOOKUP($D169,SALERYCODE,3,0)),(EM169+EN169))*(IF($D169=6,EP169,((MIN((VLOOKUP($D169,SALERYCODE,5,0)),EP169)))))))))/IF(AND($D169=2,'ראשי-פרטים כלליים וריכוז הוצאות'!$D$68&lt;&gt;4),1.2,1)</f>
        <v>0</v>
      </c>
      <c r="ES169" s="263"/>
      <c r="ET169" s="264"/>
      <c r="EU169" s="265"/>
      <c r="EV169" s="266"/>
      <c r="EW169" s="267">
        <f t="shared" si="220"/>
        <v>0</v>
      </c>
      <c r="EX169" s="260">
        <f>+(IF(OR($B169=0,$C169=0,$D169=0,$DC$2&gt;$OE$1),0,IF(OR(ES169=0,EU169=0,EV169=0),0,MIN((VLOOKUP($D169,SALERYCODE,3,0))*(IF($D169=6,EV169,EU169))*((MIN((VLOOKUP($D169,SALERYCODE,5,0)),(IF($D169=6,EU169,EV169))))),MIN((VLOOKUP($D169,SALERYCODE,3,0)),(ES169+ET169))*(IF($D169=6,EV169,((MIN((VLOOKUP($D169,SALERYCODE,5,0)),EV169)))))))))/IF(AND($D169=2,'ראשי-פרטים כלליים וריכוז הוצאות'!$D$68&lt;&gt;4),1.2,1)</f>
        <v>0</v>
      </c>
      <c r="EY169" s="263"/>
      <c r="EZ169" s="264"/>
      <c r="FA169" s="265"/>
      <c r="FB169" s="266"/>
      <c r="FC169" s="267">
        <f t="shared" si="221"/>
        <v>0</v>
      </c>
      <c r="FD169" s="260">
        <f>+(IF(OR($B169=0,$C169=0,$D169=0,$DC$2&gt;$OE$1),0,IF(OR(EY169=0,FA169=0,FB169=0),0,MIN((VLOOKUP($D169,SALERYCODE,3,0))*(IF($D169=6,FB169,FA169))*((MIN((VLOOKUP($D169,SALERYCODE,5,0)),(IF($D169=6,FA169,FB169))))),MIN((VLOOKUP($D169,SALERYCODE,3,0)),(EY169+EZ169))*(IF($D169=6,FB169,((MIN((VLOOKUP($D169,SALERYCODE,5,0)),FB169)))))))))/IF(AND($D169=2,'ראשי-פרטים כלליים וריכוז הוצאות'!$D$68&lt;&gt;4),1.2,1)</f>
        <v>0</v>
      </c>
      <c r="FE169" s="263"/>
      <c r="FF169" s="264"/>
      <c r="FG169" s="265"/>
      <c r="FH169" s="266"/>
      <c r="FI169" s="267">
        <f t="shared" si="222"/>
        <v>0</v>
      </c>
      <c r="FJ169" s="260">
        <f>+(IF(OR($B169=0,$C169=0,$D169=0,$DC$2&gt;$OE$1),0,IF(OR(FE169=0,FG169=0,FH169=0),0,MIN((VLOOKUP($D169,SALERYCODE,3,0))*(IF($D169=6,FH169,FG169))*((MIN((VLOOKUP($D169,SALERYCODE,5,0)),(IF($D169=6,FG169,FH169))))),MIN((VLOOKUP($D169,SALERYCODE,3,0)),(FE169+FF169))*(IF($D169=6,FH169,((MIN((VLOOKUP($D169,SALERYCODE,5,0)),FH169)))))))))/IF(AND($D169=2,'ראשי-פרטים כלליים וריכוז הוצאות'!$D$68&lt;&gt;4),1.2,1)</f>
        <v>0</v>
      </c>
      <c r="FK169" s="263"/>
      <c r="FL169" s="264"/>
      <c r="FM169" s="265"/>
      <c r="FN169" s="266"/>
      <c r="FO169" s="267">
        <f t="shared" si="223"/>
        <v>0</v>
      </c>
      <c r="FP169" s="260">
        <f>+(IF(OR($B169=0,$C169=0,$D169=0,$DC$2&gt;$OE$1),0,IF(OR(FK169=0,FM169=0,FN169=0),0,MIN((VLOOKUP($D169,SALERYCODE,3,0))*(IF($D169=6,FN169,FM169))*((MIN((VLOOKUP($D169,SALERYCODE,5,0)),(IF($D169=6,FM169,FN169))))),MIN((VLOOKUP($D169,SALERYCODE,3,0)),(FK169+FL169))*(IF($D169=6,FN169,((MIN((VLOOKUP($D169,SALERYCODE,5,0)),FN169)))))))))/IF(AND($D169=2,'ראשי-פרטים כלליים וריכוז הוצאות'!$D$68&lt;&gt;4),1.2,1)</f>
        <v>0</v>
      </c>
      <c r="FQ169" s="263"/>
      <c r="FR169" s="264"/>
      <c r="FS169" s="265"/>
      <c r="FT169" s="266"/>
      <c r="FU169" s="267">
        <f t="shared" si="224"/>
        <v>0</v>
      </c>
      <c r="FV169" s="260">
        <f>+(IF(OR($B169=0,$C169=0,$D169=0,$DC$2&gt;$OE$1),0,IF(OR(FQ169=0,FS169=0,FT169=0),0,MIN((VLOOKUP($D169,SALERYCODE,3,0))*(IF($D169=6,FT169,FS169))*((MIN((VLOOKUP($D169,SALERYCODE,5,0)),(IF($D169=6,FS169,FT169))))),MIN((VLOOKUP($D169,SALERYCODE,3,0)),(FQ169+FR169))*(IF($D169=6,FT169,((MIN((VLOOKUP($D169,SALERYCODE,5,0)),FT169)))))))))/IF(AND($D169=2,'ראשי-פרטים כלליים וריכוז הוצאות'!$D$68&lt;&gt;4),1.2,1)</f>
        <v>0</v>
      </c>
      <c r="FW169" s="263"/>
      <c r="FX169" s="264"/>
      <c r="FY169" s="265"/>
      <c r="FZ169" s="266"/>
      <c r="GA169" s="267">
        <f t="shared" si="225"/>
        <v>0</v>
      </c>
      <c r="GB169" s="260">
        <f>+(IF(OR($B169=0,$C169=0,$D169=0,$DC$2&gt;$OE$1),0,IF(OR(FW169=0,FY169=0,FZ169=0),0,MIN((VLOOKUP($D169,SALERYCODE,3,0))*(IF($D169=6,FZ169,FY169))*((MIN((VLOOKUP($D169,SALERYCODE,5,0)),(IF($D169=6,FY169,FZ169))))),MIN((VLOOKUP($D169,SALERYCODE,3,0)),(FW169+FX169))*(IF($D169=6,FZ169,((MIN((VLOOKUP($D169,SALERYCODE,5,0)),FZ169)))))))))/IF(AND($D169=2,'ראשי-פרטים כלליים וריכוז הוצאות'!$D$68&lt;&gt;4),1.2,1)</f>
        <v>0</v>
      </c>
      <c r="GC169" s="263"/>
      <c r="GD169" s="264"/>
      <c r="GE169" s="265"/>
      <c r="GF169" s="266"/>
      <c r="GG169" s="267">
        <f t="shared" si="226"/>
        <v>0</v>
      </c>
      <c r="GH169" s="260">
        <f>+(IF(OR($B169=0,$C169=0,$D169=0,$DC$2&gt;$OE$1),0,IF(OR(GC169=0,GE169=0,GF169=0),0,MIN((VLOOKUP($D169,SALERYCODE,3,0))*(IF($D169=6,GF169,GE169))*((MIN((VLOOKUP($D169,SALERYCODE,5,0)),(IF($D169=6,GE169,GF169))))),MIN((VLOOKUP($D169,SALERYCODE,3,0)),(GC169+GD169))*(IF($D169=6,GF169,((MIN((VLOOKUP($D169,SALERYCODE,5,0)),GF169)))))))))/IF(AND($D169=2,'ראשי-פרטים כלליים וריכוז הוצאות'!$D$68&lt;&gt;4),1.2,1)</f>
        <v>0</v>
      </c>
      <c r="GI169" s="263"/>
      <c r="GJ169" s="264"/>
      <c r="GK169" s="265"/>
      <c r="GL169" s="266"/>
      <c r="GM169" s="267">
        <f t="shared" si="227"/>
        <v>0</v>
      </c>
      <c r="GN169" s="260">
        <f>+(IF(OR($B169=0,$C169=0,$D169=0,$DC$2&gt;$OE$1),0,IF(OR(GI169=0,GK169=0,GL169=0),0,MIN((VLOOKUP($D169,SALERYCODE,3,0))*(IF($D169=6,GL169,GK169))*((MIN((VLOOKUP($D169,SALERYCODE,5,0)),(IF($D169=6,GK169,GL169))))),MIN((VLOOKUP($D169,SALERYCODE,3,0)),(GI169+GJ169))*(IF($D169=6,GL169,((MIN((VLOOKUP($D169,SALERYCODE,5,0)),GL169)))))))))/IF(AND($D169=2,'ראשי-פרטים כלליים וריכוז הוצאות'!$D$68&lt;&gt;4),1.2,1)</f>
        <v>0</v>
      </c>
      <c r="GO169" s="263"/>
      <c r="GP169" s="264"/>
      <c r="GQ169" s="265"/>
      <c r="GR169" s="266"/>
      <c r="GS169" s="267">
        <f t="shared" si="228"/>
        <v>0</v>
      </c>
      <c r="GT169" s="260">
        <f>+(IF(OR($B169=0,$C169=0,$D169=0,$DC$2&gt;$OE$1),0,IF(OR(GO169=0,GQ169=0,GR169=0),0,MIN((VLOOKUP($D169,SALERYCODE,3,0))*(IF($D169=6,GR169,GQ169))*((MIN((VLOOKUP($D169,SALERYCODE,5,0)),(IF($D169=6,GQ169,GR169))))),MIN((VLOOKUP($D169,SALERYCODE,3,0)),(GO169+GP169))*(IF($D169=6,GR169,((MIN((VLOOKUP($D169,SALERYCODE,5,0)),GR169)))))))))/IF(AND($D169=2,'ראשי-פרטים כלליים וריכוז הוצאות'!$D$68&lt;&gt;4),1.2,1)</f>
        <v>0</v>
      </c>
      <c r="GU169" s="263"/>
      <c r="GV169" s="264"/>
      <c r="GW169" s="265"/>
      <c r="GX169" s="266"/>
      <c r="GY169" s="267">
        <f t="shared" si="229"/>
        <v>0</v>
      </c>
      <c r="GZ169" s="260">
        <f>+(IF(OR($B169=0,$C169=0,$D169=0,$DC$2&gt;$OE$1),0,IF(OR(GU169=0,GW169=0,GX169=0),0,MIN((VLOOKUP($D169,SALERYCODE,3,0))*(IF($D169=6,GX169,GW169))*((MIN((VLOOKUP($D169,SALERYCODE,5,0)),(IF($D169=6,GW169,GX169))))),MIN((VLOOKUP($D169,SALERYCODE,3,0)),(GU169+GV169))*(IF($D169=6,GX169,((MIN((VLOOKUP($D169,SALERYCODE,5,0)),GX169)))))))))/IF(AND($D169=2,'ראשי-פרטים כלליים וריכוז הוצאות'!$D$68&lt;&gt;4),1.2,1)</f>
        <v>0</v>
      </c>
      <c r="HA169" s="263"/>
      <c r="HB169" s="264"/>
      <c r="HC169" s="265"/>
      <c r="HD169" s="266"/>
      <c r="HE169" s="267">
        <f t="shared" si="230"/>
        <v>0</v>
      </c>
      <c r="HF169" s="260">
        <f>+(IF(OR($B169=0,$C169=0,$D169=0,$DC$2&gt;$OE$1),0,IF(OR(HA169=0,HC169=0,HD169=0),0,MIN((VLOOKUP($D169,SALERYCODE,3,0))*(IF($D169=6,HD169,HC169))*((MIN((VLOOKUP($D169,SALERYCODE,5,0)),(IF($D169=6,HC169,HD169))))),MIN((VLOOKUP($D169,SALERYCODE,3,0)),(HA169+HB169))*(IF($D169=6,HD169,((MIN((VLOOKUP($D169,SALERYCODE,5,0)),HD169)))))))))/IF(AND($D169=2,'ראשי-פרטים כלליים וריכוז הוצאות'!$D$68&lt;&gt;4),1.2,1)</f>
        <v>0</v>
      </c>
      <c r="HG169" s="263"/>
      <c r="HH169" s="264"/>
      <c r="HI169" s="265"/>
      <c r="HJ169" s="266"/>
      <c r="HK169" s="267">
        <f t="shared" si="231"/>
        <v>0</v>
      </c>
      <c r="HL169" s="260">
        <f>+(IF(OR($B169=0,$C169=0,$D169=0,$DC$2&gt;$OE$1),0,IF(OR(HG169=0,HI169=0,HJ169=0),0,MIN((VLOOKUP($D169,SALERYCODE,3,0))*(IF($D169=6,HJ169,HI169))*((MIN((VLOOKUP($D169,SALERYCODE,5,0)),(IF($D169=6,HI169,HJ169))))),MIN((VLOOKUP($D169,SALERYCODE,3,0)),(HG169+HH169))*(IF($D169=6,HJ169,((MIN((VLOOKUP($D169,SALERYCODE,5,0)),HJ169)))))))))/IF(AND($D169=2,'ראשי-פרטים כלליים וריכוז הוצאות'!$D$68&lt;&gt;4),1.2,1)</f>
        <v>0</v>
      </c>
      <c r="HM169" s="263"/>
      <c r="HN169" s="264"/>
      <c r="HO169" s="265"/>
      <c r="HP169" s="266"/>
      <c r="HQ169" s="267">
        <f t="shared" si="232"/>
        <v>0</v>
      </c>
      <c r="HR169" s="260">
        <f>+(IF(OR($B169=0,$C169=0,$D169=0,$DC$2&gt;$OE$1),0,IF(OR(HM169=0,HO169=0,HP169=0),0,MIN((VLOOKUP($D169,SALERYCODE,3,0))*(IF($D169=6,HP169,HO169))*((MIN((VLOOKUP($D169,SALERYCODE,5,0)),(IF($D169=6,HO169,HP169))))),MIN((VLOOKUP($D169,SALERYCODE,3,0)),(HM169+HN169))*(IF($D169=6,HP169,((MIN((VLOOKUP($D169,SALERYCODE,5,0)),HP169)))))))))/IF(AND($D169=2,'ראשי-פרטים כלליים וריכוז הוצאות'!$D$68&lt;&gt;4),1.2,1)</f>
        <v>0</v>
      </c>
      <c r="HS169" s="263"/>
      <c r="HT169" s="264"/>
      <c r="HU169" s="265"/>
      <c r="HV169" s="266"/>
      <c r="HW169" s="267">
        <f t="shared" si="233"/>
        <v>0</v>
      </c>
      <c r="HX169" s="260">
        <f>+(IF(OR($B169=0,$C169=0,$D169=0,$DC$2&gt;$OE$1),0,IF(OR(HS169=0,HU169=0,HV169=0),0,MIN((VLOOKUP($D169,SALERYCODE,3,0))*(IF($D169=6,HV169,HU169))*((MIN((VLOOKUP($D169,SALERYCODE,5,0)),(IF($D169=6,HU169,HV169))))),MIN((VLOOKUP($D169,SALERYCODE,3,0)),(HS169+HT169))*(IF($D169=6,HV169,((MIN((VLOOKUP($D169,SALERYCODE,5,0)),HV169)))))))))/IF(AND($D169=2,'ראשי-פרטים כלליים וריכוז הוצאות'!$D$68&lt;&gt;4),1.2,1)</f>
        <v>0</v>
      </c>
      <c r="HY169" s="263"/>
      <c r="HZ169" s="264"/>
      <c r="IA169" s="265"/>
      <c r="IB169" s="266"/>
      <c r="IC169" s="267">
        <f t="shared" si="234"/>
        <v>0</v>
      </c>
      <c r="ID169" s="260">
        <f>+(IF(OR($B169=0,$C169=0,$D169=0,$DC$2&gt;$OE$1),0,IF(OR(HY169=0,IA169=0,IB169=0),0,MIN((VLOOKUP($D169,SALERYCODE,3,0))*(IF($D169=6,IB169,IA169))*((MIN((VLOOKUP($D169,SALERYCODE,5,0)),(IF($D169=6,IA169,IB169))))),MIN((VLOOKUP($D169,SALERYCODE,3,0)),(HY169+HZ169))*(IF($D169=6,IB169,((MIN((VLOOKUP($D169,SALERYCODE,5,0)),IB169)))))))))/IF(AND($D169=2,'ראשי-פרטים כלליים וריכוז הוצאות'!$D$68&lt;&gt;4),1.2,1)</f>
        <v>0</v>
      </c>
      <c r="IE169" s="263"/>
      <c r="IF169" s="264"/>
      <c r="IG169" s="265"/>
      <c r="IH169" s="266"/>
      <c r="II169" s="267">
        <f t="shared" si="235"/>
        <v>0</v>
      </c>
      <c r="IJ169" s="260">
        <f>+(IF(OR($B169=0,$C169=0,$D169=0,$DC$2&gt;$OE$1),0,IF(OR(IE169=0,IG169=0,IH169=0),0,MIN((VLOOKUP($D169,SALERYCODE,3,0))*(IF($D169=6,IH169,IG169))*((MIN((VLOOKUP($D169,SALERYCODE,5,0)),(IF($D169=6,IG169,IH169))))),MIN((VLOOKUP($D169,SALERYCODE,3,0)),(IE169+IF169))*(IF($D169=6,IH169,((MIN((VLOOKUP($D169,SALERYCODE,5,0)),IH169)))))))))/IF(AND($D169=2,'ראשי-פרטים כלליים וריכוז הוצאות'!$D$68&lt;&gt;4),1.2,1)</f>
        <v>0</v>
      </c>
      <c r="IK169" s="263"/>
      <c r="IL169" s="264"/>
      <c r="IM169" s="265"/>
      <c r="IN169" s="266"/>
      <c r="IO169" s="267">
        <f t="shared" si="236"/>
        <v>0</v>
      </c>
      <c r="IP169" s="260">
        <f>+(IF(OR($B169=0,$C169=0,$D169=0,$DC$2&gt;$OE$1),0,IF(OR(IK169=0,IM169=0,IN169=0),0,MIN((VLOOKUP($D169,SALERYCODE,3,0))*(IF($D169=6,IN169,IM169))*((MIN((VLOOKUP($D169,SALERYCODE,5,0)),(IF($D169=6,IM169,IN169))))),MIN((VLOOKUP($D169,SALERYCODE,3,0)),(IK169+IL169))*(IF($D169=6,IN169,((MIN((VLOOKUP($D169,SALERYCODE,5,0)),IN169)))))))))/IF(AND($D169=2,'ראשי-פרטים כלליים וריכוז הוצאות'!$D$68&lt;&gt;4),1.2,1)</f>
        <v>0</v>
      </c>
      <c r="IQ169" s="263"/>
      <c r="IR169" s="264"/>
      <c r="IS169" s="265"/>
      <c r="IT169" s="266"/>
      <c r="IU169" s="267">
        <f t="shared" si="237"/>
        <v>0</v>
      </c>
      <c r="IV169" s="260">
        <f>+(IF(OR($B169=0,$C169=0,$D169=0,$DC$2&gt;$OE$1),0,IF(OR(IQ169=0,IS169=0,IT169=0),0,MIN((VLOOKUP($D169,SALERYCODE,3,0))*(IF($D169=6,IT169,IS169))*((MIN((VLOOKUP($D169,SALERYCODE,5,0)),(IF($D169=6,IS169,IT169))))),MIN((VLOOKUP($D169,SALERYCODE,3,0)),(IQ169+IR169))*(IF($D169=6,IT169,((MIN((VLOOKUP($D169,SALERYCODE,5,0)),IT169)))))))))/IF(AND($D169=2,'ראשי-פרטים כלליים וריכוז הוצאות'!$D$68&lt;&gt;4),1.2,1)</f>
        <v>0</v>
      </c>
      <c r="IW169" s="263"/>
      <c r="IX169" s="264"/>
      <c r="IY169" s="265"/>
      <c r="IZ169" s="266"/>
      <c r="JA169" s="267">
        <f t="shared" si="238"/>
        <v>0</v>
      </c>
      <c r="JB169" s="260">
        <f>+(IF(OR($B169=0,$C169=0,$D169=0,$DC$2&gt;$OE$1),0,IF(OR(IW169=0,IY169=0,IZ169=0),0,MIN((VLOOKUP($D169,SALERYCODE,3,0))*(IF($D169=6,IZ169,IY169))*((MIN((VLOOKUP($D169,SALERYCODE,5,0)),(IF($D169=6,IY169,IZ169))))),MIN((VLOOKUP($D169,SALERYCODE,3,0)),(IW169+IX169))*(IF($D169=6,IZ169,((MIN((VLOOKUP($D169,SALERYCODE,5,0)),IZ169)))))))))/IF(AND($D169=2,'ראשי-פרטים כלליים וריכוז הוצאות'!$D$68&lt;&gt;4),1.2,1)</f>
        <v>0</v>
      </c>
      <c r="JC169" s="263"/>
      <c r="JD169" s="264"/>
      <c r="JE169" s="265"/>
      <c r="JF169" s="266"/>
      <c r="JG169" s="267">
        <f t="shared" si="239"/>
        <v>0</v>
      </c>
      <c r="JH169" s="260">
        <f>+(IF(OR($B169=0,$C169=0,$D169=0,$DC$2&gt;$OE$1),0,IF(OR(JC169=0,JE169=0,JF169=0),0,MIN((VLOOKUP($D169,SALERYCODE,3,0))*(IF($D169=6,JF169,JE169))*((MIN((VLOOKUP($D169,SALERYCODE,5,0)),(IF($D169=6,JE169,JF169))))),MIN((VLOOKUP($D169,SALERYCODE,3,0)),(JC169+JD169))*(IF($D169=6,JF169,((MIN((VLOOKUP($D169,SALERYCODE,5,0)),JF169)))))))))/IF(AND($D169=2,'ראשי-פרטים כלליים וריכוז הוצאות'!$D$68&lt;&gt;4),1.2,1)</f>
        <v>0</v>
      </c>
      <c r="JI169" s="263"/>
      <c r="JJ169" s="264"/>
      <c r="JK169" s="265"/>
      <c r="JL169" s="266"/>
      <c r="JM169" s="267">
        <f t="shared" si="240"/>
        <v>0</v>
      </c>
      <c r="JN169" s="260">
        <f>+(IF(OR($B169=0,$C169=0,$D169=0,$DC$2&gt;$OE$1),0,IF(OR(JI169=0,JK169=0,JL169=0),0,MIN((VLOOKUP($D169,SALERYCODE,3,0))*(IF($D169=6,JL169,JK169))*((MIN((VLOOKUP($D169,SALERYCODE,5,0)),(IF($D169=6,JK169,JL169))))),MIN((VLOOKUP($D169,SALERYCODE,3,0)),(JI169+JJ169))*(IF($D169=6,JL169,((MIN((VLOOKUP($D169,SALERYCODE,5,0)),JL169)))))))))/IF(AND($D169=2,'ראשי-פרטים כלליים וריכוז הוצאות'!$D$68&lt;&gt;4),1.2,1)</f>
        <v>0</v>
      </c>
      <c r="JO169" s="263"/>
      <c r="JP169" s="264"/>
      <c r="JQ169" s="265"/>
      <c r="JR169" s="266"/>
      <c r="JS169" s="267">
        <f t="shared" si="241"/>
        <v>0</v>
      </c>
      <c r="JT169" s="260">
        <f>+(IF(OR($B169=0,$C169=0,$D169=0,$DC$2&gt;$OE$1),0,IF(OR(JO169=0,JQ169=0,JR169=0),0,MIN((VLOOKUP($D169,SALERYCODE,3,0))*(IF($D169=6,JR169,JQ169))*((MIN((VLOOKUP($D169,SALERYCODE,5,0)),(IF($D169=6,JQ169,JR169))))),MIN((VLOOKUP($D169,SALERYCODE,3,0)),(JO169+JP169))*(IF($D169=6,JR169,((MIN((VLOOKUP($D169,SALERYCODE,5,0)),JR169)))))))))/IF(AND($D169=2,'ראשי-פרטים כלליים וריכוז הוצאות'!$D$68&lt;&gt;4),1.2,1)</f>
        <v>0</v>
      </c>
      <c r="JU169" s="263"/>
      <c r="JV169" s="264"/>
      <c r="JW169" s="265"/>
      <c r="JX169" s="266"/>
      <c r="JY169" s="267">
        <f t="shared" si="242"/>
        <v>0</v>
      </c>
      <c r="JZ169" s="260">
        <f>+(IF(OR($B169=0,$C169=0,$D169=0,$DC$2&gt;$OE$1),0,IF(OR(JU169=0,JW169=0,JX169=0),0,MIN((VLOOKUP($D169,SALERYCODE,3,0))*(IF($D169=6,JX169,JW169))*((MIN((VLOOKUP($D169,SALERYCODE,5,0)),(IF($D169=6,JW169,JX169))))),MIN((VLOOKUP($D169,SALERYCODE,3,0)),(JU169+JV169))*(IF($D169=6,JX169,((MIN((VLOOKUP($D169,SALERYCODE,5,0)),JX169)))))))))/IF(AND($D169=2,'ראשי-פרטים כלליים וריכוז הוצאות'!$D$68&lt;&gt;4),1.2,1)</f>
        <v>0</v>
      </c>
      <c r="KA169" s="263"/>
      <c r="KB169" s="264"/>
      <c r="KC169" s="265"/>
      <c r="KD169" s="266"/>
      <c r="KE169" s="267">
        <f t="shared" si="243"/>
        <v>0</v>
      </c>
      <c r="KF169" s="260">
        <f>+(IF(OR($B169=0,$C169=0,$D169=0,$DC$2&gt;$OE$1),0,IF(OR(KA169=0,KC169=0,KD169=0),0,MIN((VLOOKUP($D169,SALERYCODE,3,0))*(IF($D169=6,KD169,KC169))*((MIN((VLOOKUP($D169,SALERYCODE,5,0)),(IF($D169=6,KC169,KD169))))),MIN((VLOOKUP($D169,SALERYCODE,3,0)),(KA169+KB169))*(IF($D169=6,KD169,((MIN((VLOOKUP($D169,SALERYCODE,5,0)),KD169)))))))))/IF(AND($D169=2,'ראשי-פרטים כלליים וריכוז הוצאות'!$D$68&lt;&gt;4),1.2,1)</f>
        <v>0</v>
      </c>
      <c r="KG169" s="263"/>
      <c r="KH169" s="264"/>
      <c r="KI169" s="265"/>
      <c r="KJ169" s="266"/>
      <c r="KK169" s="267">
        <f t="shared" si="244"/>
        <v>0</v>
      </c>
      <c r="KL169" s="260">
        <f>+(IF(OR($B169=0,$C169=0,$D169=0,$DC$2&gt;$OE$1),0,IF(OR(KG169=0,KI169=0,KJ169=0),0,MIN((VLOOKUP($D169,SALERYCODE,3,0))*(IF($D169=6,KJ169,KI169))*((MIN((VLOOKUP($D169,SALERYCODE,5,0)),(IF($D169=6,KI169,KJ169))))),MIN((VLOOKUP($D169,SALERYCODE,3,0)),(KG169+KH169))*(IF($D169=6,KJ169,((MIN((VLOOKUP($D169,SALERYCODE,5,0)),KJ169)))))))))/IF(AND($D169=2,'ראשי-פרטים כלליים וריכוז הוצאות'!$D$68&lt;&gt;4),1.2,1)</f>
        <v>0</v>
      </c>
      <c r="KM169" s="263"/>
      <c r="KN169" s="264"/>
      <c r="KO169" s="265"/>
      <c r="KP169" s="266"/>
      <c r="KQ169" s="267">
        <f t="shared" si="245"/>
        <v>0</v>
      </c>
      <c r="KR169" s="260">
        <f>+(IF(OR($B169=0,$C169=0,$D169=0,$DC$2&gt;$OE$1),0,IF(OR(KM169=0,KO169=0,KP169=0),0,MIN((VLOOKUP($D169,SALERYCODE,3,0))*(IF($D169=6,KP169,KO169))*((MIN((VLOOKUP($D169,SALERYCODE,5,0)),(IF($D169=6,KO169,KP169))))),MIN((VLOOKUP($D169,SALERYCODE,3,0)),(KM169+KN169))*(IF($D169=6,KP169,((MIN((VLOOKUP($D169,SALERYCODE,5,0)),KP169)))))))))/IF(AND($D169=2,'ראשי-פרטים כלליים וריכוז הוצאות'!$D$68&lt;&gt;4),1.2,1)</f>
        <v>0</v>
      </c>
      <c r="KS169" s="263"/>
      <c r="KT169" s="264"/>
      <c r="KU169" s="265"/>
      <c r="KV169" s="266"/>
      <c r="KW169" s="267">
        <f t="shared" si="246"/>
        <v>0</v>
      </c>
      <c r="KX169" s="260">
        <f>+(IF(OR($B169=0,$C169=0,$D169=0,$DC$2&gt;$OE$1),0,IF(OR(KS169=0,KU169=0,KV169=0),0,MIN((VLOOKUP($D169,SALERYCODE,3,0))*(IF($D169=6,KV169,KU169))*((MIN((VLOOKUP($D169,SALERYCODE,5,0)),(IF($D169=6,KU169,KV169))))),MIN((VLOOKUP($D169,SALERYCODE,3,0)),(KS169+KT169))*(IF($D169=6,KV169,((MIN((VLOOKUP($D169,SALERYCODE,5,0)),KV169)))))))))/IF(AND($D169=2,'ראשי-פרטים כלליים וריכוז הוצאות'!$D$68&lt;&gt;4),1.2,1)</f>
        <v>0</v>
      </c>
      <c r="KY169" s="263"/>
      <c r="KZ169" s="264"/>
      <c r="LA169" s="265"/>
      <c r="LB169" s="266"/>
      <c r="LC169" s="267">
        <f t="shared" si="247"/>
        <v>0</v>
      </c>
      <c r="LD169" s="260">
        <f>+(IF(OR($B169=0,$C169=0,$D169=0,$DC$2&gt;$OE$1),0,IF(OR(KY169=0,LA169=0,LB169=0),0,MIN((VLOOKUP($D169,SALERYCODE,3,0))*(IF($D169=6,LB169,LA169))*((MIN((VLOOKUP($D169,SALERYCODE,5,0)),(IF($D169=6,LA169,LB169))))),MIN((VLOOKUP($D169,SALERYCODE,3,0)),(KY169+KZ169))*(IF($D169=6,LB169,((MIN((VLOOKUP($D169,SALERYCODE,5,0)),LB169)))))))))/IF(AND($D169=2,'ראשי-פרטים כלליים וריכוז הוצאות'!$D$68&lt;&gt;4),1.2,1)</f>
        <v>0</v>
      </c>
      <c r="LE169" s="263"/>
      <c r="LF169" s="264"/>
      <c r="LG169" s="265"/>
      <c r="LH169" s="266"/>
      <c r="LI169" s="267">
        <f t="shared" si="248"/>
        <v>0</v>
      </c>
      <c r="LJ169" s="260">
        <f>+(IF(OR($B169=0,$C169=0,$D169=0,$DC$2&gt;$OE$1),0,IF(OR(LE169=0,LG169=0,LH169=0),0,MIN((VLOOKUP($D169,SALERYCODE,3,0))*(IF($D169=6,LH169,LG169))*((MIN((VLOOKUP($D169,SALERYCODE,5,0)),(IF($D169=6,LG169,LH169))))),MIN((VLOOKUP($D169,SALERYCODE,3,0)),(LE169+LF169))*(IF($D169=6,LH169,((MIN((VLOOKUP($D169,SALERYCODE,5,0)),LH169)))))))))/IF(AND($D169=2,'ראשי-פרטים כלליים וריכוז הוצאות'!$D$68&lt;&gt;4),1.2,1)</f>
        <v>0</v>
      </c>
      <c r="LK169" s="263"/>
      <c r="LL169" s="264"/>
      <c r="LM169" s="265"/>
      <c r="LN169" s="266"/>
      <c r="LO169" s="267">
        <f t="shared" si="249"/>
        <v>0</v>
      </c>
      <c r="LP169" s="260">
        <f>+(IF(OR($B169=0,$C169=0,$D169=0,$DC$2&gt;$OE$1),0,IF(OR(LK169=0,LM169=0,LN169=0),0,MIN((VLOOKUP($D169,SALERYCODE,3,0))*(IF($D169=6,LN169,LM169))*((MIN((VLOOKUP($D169,SALERYCODE,5,0)),(IF($D169=6,LM169,LN169))))),MIN((VLOOKUP($D169,SALERYCODE,3,0)),(LK169+LL169))*(IF($D169=6,LN169,((MIN((VLOOKUP($D169,SALERYCODE,5,0)),LN169)))))))))/IF(AND($D169=2,'ראשי-פרטים כלליים וריכוז הוצאות'!$D$68&lt;&gt;4),1.2,1)</f>
        <v>0</v>
      </c>
      <c r="LQ169" s="263"/>
      <c r="LR169" s="264"/>
      <c r="LS169" s="265"/>
      <c r="LT169" s="266"/>
      <c r="LU169" s="267">
        <f t="shared" si="250"/>
        <v>0</v>
      </c>
      <c r="LV169" s="260">
        <f>+(IF(OR($B169=0,$C169=0,$D169=0,$DC$2&gt;$OE$1),0,IF(OR(LQ169=0,LS169=0,LT169=0),0,MIN((VLOOKUP($D169,SALERYCODE,3,0))*(IF($D169=6,LT169,LS169))*((MIN((VLOOKUP($D169,SALERYCODE,5,0)),(IF($D169=6,LS169,LT169))))),MIN((VLOOKUP($D169,SALERYCODE,3,0)),(LQ169+LR169))*(IF($D169=6,LT169,((MIN((VLOOKUP($D169,SALERYCODE,5,0)),LT169)))))))))/IF(AND($D169=2,'ראשי-פרטים כלליים וריכוז הוצאות'!$D$68&lt;&gt;4),1.2,1)</f>
        <v>0</v>
      </c>
      <c r="LW169" s="263"/>
      <c r="LX169" s="264"/>
      <c r="LY169" s="265"/>
      <c r="LZ169" s="266"/>
      <c r="MA169" s="267">
        <f t="shared" si="251"/>
        <v>0</v>
      </c>
      <c r="MB169" s="260">
        <f>+(IF(OR($B169=0,$C169=0,$D169=0,$DC$2&gt;$OE$1),0,IF(OR(LW169=0,LY169=0,LZ169=0),0,MIN((VLOOKUP($D169,SALERYCODE,3,0))*(IF($D169=6,LZ169,LY169))*((MIN((VLOOKUP($D169,SALERYCODE,5,0)),(IF($D169=6,LY169,LZ169))))),MIN((VLOOKUP($D169,SALERYCODE,3,0)),(LW169+LX169))*(IF($D169=6,LZ169,((MIN((VLOOKUP($D169,SALERYCODE,5,0)),LZ169)))))))))/IF(AND($D169=2,'ראשי-פרטים כלליים וריכוז הוצאות'!$D$68&lt;&gt;4),1.2,1)</f>
        <v>0</v>
      </c>
      <c r="MC169" s="263"/>
      <c r="MD169" s="264"/>
      <c r="ME169" s="265"/>
      <c r="MF169" s="266"/>
      <c r="MG169" s="267">
        <f t="shared" si="252"/>
        <v>0</v>
      </c>
      <c r="MH169" s="260">
        <f>+(IF(OR($B169=0,$C169=0,$D169=0,$DC$2&gt;$OE$1),0,IF(OR(MC169=0,ME169=0,MF169=0),0,MIN((VLOOKUP($D169,SALERYCODE,3,0))*(IF($D169=6,MF169,ME169))*((MIN((VLOOKUP($D169,SALERYCODE,5,0)),(IF($D169=6,ME169,MF169))))),MIN((VLOOKUP($D169,SALERYCODE,3,0)),(MC169+MD169))*(IF($D169=6,MF169,((MIN((VLOOKUP($D169,SALERYCODE,5,0)),MF169)))))))))/IF(AND($D169=2,'ראשי-פרטים כלליים וריכוז הוצאות'!$D$68&lt;&gt;4),1.2,1)</f>
        <v>0</v>
      </c>
      <c r="MI169" s="263"/>
      <c r="MJ169" s="264"/>
      <c r="MK169" s="265"/>
      <c r="ML169" s="266"/>
      <c r="MM169" s="267">
        <f t="shared" si="253"/>
        <v>0</v>
      </c>
      <c r="MN169" s="260">
        <f>+(IF(OR($B169=0,$C169=0,$D169=0,$DC$2&gt;$OE$1),0,IF(OR(MI169=0,MK169=0,ML169=0),0,MIN((VLOOKUP($D169,SALERYCODE,3,0))*(IF($D169=6,ML169,MK169))*((MIN((VLOOKUP($D169,SALERYCODE,5,0)),(IF($D169=6,MK169,ML169))))),MIN((VLOOKUP($D169,SALERYCODE,3,0)),(MI169+MJ169))*(IF($D169=6,ML169,((MIN((VLOOKUP($D169,SALERYCODE,5,0)),ML169)))))))))/IF(AND($D169=2,'ראשי-פרטים כלליים וריכוז הוצאות'!$D$68&lt;&gt;4),1.2,1)</f>
        <v>0</v>
      </c>
      <c r="MO169" s="263"/>
      <c r="MP169" s="264"/>
      <c r="MQ169" s="265"/>
      <c r="MR169" s="266"/>
      <c r="MS169" s="267">
        <f t="shared" si="254"/>
        <v>0</v>
      </c>
      <c r="MT169" s="260">
        <f>+(IF(OR($B169=0,$C169=0,$D169=0,$DC$2&gt;$OE$1),0,IF(OR(MO169=0,MQ169=0,MR169=0),0,MIN((VLOOKUP($D169,SALERYCODE,3,0))*(IF($D169=6,MR169,MQ169))*((MIN((VLOOKUP($D169,SALERYCODE,5,0)),(IF($D169=6,MQ169,MR169))))),MIN((VLOOKUP($D169,SALERYCODE,3,0)),(MO169+MP169))*(IF($D169=6,MR169,((MIN((VLOOKUP($D169,SALERYCODE,5,0)),MR169)))))))))/IF(AND($D169=2,'ראשי-פרטים כלליים וריכוז הוצאות'!$D$68&lt;&gt;4),1.2,1)</f>
        <v>0</v>
      </c>
      <c r="MU169" s="263"/>
      <c r="MV169" s="264"/>
      <c r="MW169" s="265"/>
      <c r="MX169" s="266"/>
      <c r="MY169" s="267">
        <f t="shared" si="255"/>
        <v>0</v>
      </c>
      <c r="MZ169" s="260">
        <f>+(IF(OR($B169=0,$C169=0,$D169=0,$DC$2&gt;$OE$1),0,IF(OR(MU169=0,MW169=0,MX169=0),0,MIN((VLOOKUP($D169,SALERYCODE,3,0))*(IF($D169=6,MX169,MW169))*((MIN((VLOOKUP($D169,SALERYCODE,5,0)),(IF($D169=6,MW169,MX169))))),MIN((VLOOKUP($D169,SALERYCODE,3,0)),(MU169+MV169))*(IF($D169=6,MX169,((MIN((VLOOKUP($D169,SALERYCODE,5,0)),MX169)))))))))/IF(AND($D169=2,'ראשי-פרטים כלליים וריכוז הוצאות'!$D$68&lt;&gt;4),1.2,1)</f>
        <v>0</v>
      </c>
      <c r="NA169" s="263"/>
      <c r="NB169" s="264"/>
      <c r="NC169" s="265"/>
      <c r="ND169" s="266"/>
      <c r="NE169" s="267">
        <f t="shared" si="256"/>
        <v>0</v>
      </c>
      <c r="NF169" s="260">
        <f>+(IF(OR($B169=0,$C169=0,$D169=0,$DC$2&gt;$OE$1),0,IF(OR(NA169=0,NC169=0,ND169=0),0,MIN((VLOOKUP($D169,SALERYCODE,3,0))*(IF($D169=6,ND169,NC169))*((MIN((VLOOKUP($D169,SALERYCODE,5,0)),(IF($D169=6,NC169,ND169))))),MIN((VLOOKUP($D169,SALERYCODE,3,0)),(NA169+NB169))*(IF($D169=6,ND169,((MIN((VLOOKUP($D169,SALERYCODE,5,0)),ND169)))))))))/IF(AND($D169=2,'ראשי-פרטים כלליים וריכוז הוצאות'!$D$68&lt;&gt;4),1.2,1)</f>
        <v>0</v>
      </c>
      <c r="NG169" s="263"/>
      <c r="NH169" s="264"/>
      <c r="NI169" s="265"/>
      <c r="NJ169" s="266"/>
      <c r="NK169" s="267">
        <f t="shared" si="257"/>
        <v>0</v>
      </c>
      <c r="NL169" s="260">
        <f>+(IF(OR($B169=0,$C169=0,$D169=0,$DC$2&gt;$OE$1),0,IF(OR(NG169=0,NI169=0,NJ169=0),0,MIN((VLOOKUP($D169,SALERYCODE,3,0))*(IF($D169=6,NJ169,NI169))*((MIN((VLOOKUP($D169,SALERYCODE,5,0)),(IF($D169=6,NI169,NJ169))))),MIN((VLOOKUP($D169,SALERYCODE,3,0)),(NG169+NH169))*(IF($D169=6,NJ169,((MIN((VLOOKUP($D169,SALERYCODE,5,0)),NJ169)))))))))/IF(AND($D169=2,'ראשי-פרטים כלליים וריכוז הוצאות'!$D$68&lt;&gt;4),1.2,1)</f>
        <v>0</v>
      </c>
      <c r="NM169" s="263"/>
      <c r="NN169" s="264"/>
      <c r="NO169" s="265"/>
      <c r="NP169" s="266"/>
      <c r="NQ169" s="267">
        <f t="shared" si="258"/>
        <v>0</v>
      </c>
      <c r="NR169" s="260">
        <f>+(IF(OR($B169=0,$C169=0,$D169=0,$DC$2&gt;$OE$1),0,IF(OR(NM169=0,NO169=0,NP169=0),0,MIN((VLOOKUP($D169,SALERYCODE,3,0))*(IF($D169=6,NP169,NO169))*((MIN((VLOOKUP($D169,SALERYCODE,5,0)),(IF($D169=6,NO169,NP169))))),MIN((VLOOKUP($D169,SALERYCODE,3,0)),(NM169+NN169))*(IF($D169=6,NP169,((MIN((VLOOKUP($D169,SALERYCODE,5,0)),NP169)))))))))/IF(AND($D169=2,'ראשי-פרטים כלליים וריכוז הוצאות'!$D$68&lt;&gt;4),1.2,1)</f>
        <v>0</v>
      </c>
      <c r="NS169" s="263"/>
      <c r="NT169" s="264"/>
      <c r="NU169" s="265"/>
      <c r="NV169" s="266"/>
      <c r="NW169" s="267">
        <f t="shared" si="259"/>
        <v>0</v>
      </c>
      <c r="NX169" s="260">
        <f>+(IF(OR($B169=0,$C169=0,$D169=0,$DC$2&gt;$OE$1),0,IF(OR(NS169=0,NU169=0,NV169=0),0,MIN((VLOOKUP($D169,SALERYCODE,3,0))*(IF($D169=6,NV169,NU169))*((MIN((VLOOKUP($D169,SALERYCODE,5,0)),(IF($D169=6,NU169,NV169))))),MIN((VLOOKUP($D169,SALERYCODE,3,0)),(NS169+NT169))*(IF($D169=6,NV169,((MIN((VLOOKUP($D169,SALERYCODE,5,0)),NV169)))))))))/IF(AND($D169=2,'ראשי-פרטים כלליים וריכוז הוצאות'!$D$68&lt;&gt;4),1.2,1)</f>
        <v>0</v>
      </c>
      <c r="NY169" s="263"/>
      <c r="NZ169" s="264"/>
      <c r="OA169" s="265"/>
      <c r="OB169" s="266"/>
      <c r="OC169" s="267">
        <f t="shared" si="260"/>
        <v>0</v>
      </c>
      <c r="OD169" s="260">
        <f>+(IF(OR($B169=0,$C169=0,$D169=0,$DC$2&gt;$OE$1),0,IF(OR(NY169=0,OA169=0,OB169=0),0,MIN((VLOOKUP($D169,SALERYCODE,3,0))*(IF($D169=6,OB169,OA169))*((MIN((VLOOKUP($D169,SALERYCODE,5,0)),(IF($D169=6,OA169,OB169))))),MIN((VLOOKUP($D169,SALERYCODE,3,0)),(NY169+NZ169))*(IF($D169=6,OB169,((MIN((VLOOKUP($D169,SALERYCODE,5,0)),OB169)))))))))/IF(AND($D169=2,'ראשי-פרטים כלליים וריכוז הוצאות'!$D$68&lt;&gt;4),1.2,1)</f>
        <v>0</v>
      </c>
      <c r="OE169" s="275">
        <f t="shared" si="266"/>
        <v>0</v>
      </c>
      <c r="OF169" s="283">
        <f t="shared" si="267"/>
        <v>9.9999999999999995E-7</v>
      </c>
      <c r="OG169" s="276">
        <f t="shared" si="268"/>
        <v>0</v>
      </c>
      <c r="OH169" s="275">
        <f t="shared" si="269"/>
        <v>0</v>
      </c>
      <c r="OI169" s="275">
        <v>0</v>
      </c>
      <c r="OJ169" s="258">
        <f t="shared" si="270"/>
        <v>0</v>
      </c>
      <c r="OK169" s="284"/>
      <c r="OL169" s="116">
        <f>MIN(OJ169+OK169*OF169*OE169/$OL$1/IF(AND($D169=2,'ראשי-פרטים כלליים וריכוז הוצאות'!$D$68&lt;&gt;4),1.2,1),IF($D169&gt;0,VLOOKUP($D169,SALERYCODE,3,0)*12*OG169,0))</f>
        <v>0</v>
      </c>
      <c r="OM169" s="95">
        <f t="shared" si="261"/>
        <v>0</v>
      </c>
      <c r="ON169" s="11">
        <f t="shared" si="262"/>
        <v>0</v>
      </c>
      <c r="OO169" s="11">
        <f t="shared" si="263"/>
        <v>0</v>
      </c>
      <c r="OP169" s="22">
        <f t="shared" si="264"/>
        <v>0</v>
      </c>
      <c r="OQ169" s="11">
        <f t="shared" si="265"/>
        <v>0</v>
      </c>
      <c r="OR169" s="11" t="e">
        <f>#REF!</f>
        <v>#REF!</v>
      </c>
      <c r="OS169" s="35" t="e">
        <f>#REF!-OP169</f>
        <v>#REF!</v>
      </c>
      <c r="OT169" s="35" t="e">
        <f>OS169-#REF!</f>
        <v>#REF!</v>
      </c>
      <c r="OU169" s="43" t="e">
        <f>IF(AND(OP169&gt;0,(OS169=#REF!-OP169)),"מועסק פחות מ-10% מזמנו במופ","")</f>
        <v>#REF!</v>
      </c>
    </row>
    <row r="170" spans="1:411" ht="24" hidden="1" customHeight="1" outlineLevel="1" x14ac:dyDescent="0.2">
      <c r="A170" s="282">
        <v>167</v>
      </c>
      <c r="B170" s="269"/>
      <c r="C170" s="270"/>
      <c r="D170" s="271"/>
      <c r="E170" s="263"/>
      <c r="F170" s="264"/>
      <c r="G170" s="265"/>
      <c r="H170" s="266"/>
      <c r="I170" s="267">
        <f t="shared" si="196"/>
        <v>0</v>
      </c>
      <c r="J170" s="260">
        <f>(IF(OR($B170=0,$C170=0,$D170=0,$E$2&gt;$OE$1),0,IF(OR($E170=0,$G170=0,$H170=0),0,MIN((VLOOKUP($D170,SALERYCODE,3,0))*(IF($D170=6,$H170,$G170))*((MIN((VLOOKUP($D170,SALERYCODE,5,0)),(IF($D170=6,$G170,$H170))))),MIN((VLOOKUP($D170,SALERYCODE,3,0)),($E170+$F170))*(IF($D170=6,$H170,((MIN((VLOOKUP($D170,SALERYCODE,5,0)),$H170)))))))))/IF(AND($D170=2,'ראשי-פרטים כלליים וריכוז הוצאות'!$D$68&lt;&gt;4),1.2,1)</f>
        <v>0</v>
      </c>
      <c r="K170" s="263"/>
      <c r="L170" s="264"/>
      <c r="M170" s="265"/>
      <c r="N170" s="266"/>
      <c r="O170" s="267">
        <f t="shared" si="197"/>
        <v>0</v>
      </c>
      <c r="P170" s="260">
        <f>+(IF(OR($B170=0,$C170=0,$D170=0,$K$2&gt;$OE$1),0,IF(OR($K170=0,$M170=0,$N170=0),0,MIN((VLOOKUP($D170,SALERYCODE,3,0))*(IF($D170=6,$N170,$M170))*((MIN((VLOOKUP($D170,SALERYCODE,5,0)),(IF($D170=6,$M170,$N170))))),MIN((VLOOKUP($D170,SALERYCODE,3,0)),($K170+$L170))*(IF($D170=6,$N170,((MIN((VLOOKUP($D170,SALERYCODE,5,0)),$N170)))))))))/IF(AND($D170=2,'ראשי-פרטים כלליים וריכוז הוצאות'!$D$68&lt;&gt;4),1.2,1)</f>
        <v>0</v>
      </c>
      <c r="Q170" s="263"/>
      <c r="R170" s="264"/>
      <c r="S170" s="265"/>
      <c r="T170" s="266"/>
      <c r="U170" s="267">
        <f t="shared" si="198"/>
        <v>0</v>
      </c>
      <c r="V170" s="260">
        <f>+(IF(OR($B170=0,$C170=0,$D170=0,$Q$2&gt;$OE$1),0,IF(OR(Q170=0,S170=0,T170=0),0,MIN((VLOOKUP($D170,SALERYCODE,3,0))*(IF($D170=6,T170,S170))*((MIN((VLOOKUP($D170,SALERYCODE,5,0)),(IF($D170=6,S170,T170))))),MIN((VLOOKUP($D170,SALERYCODE,3,0)),(Q170+R170))*(IF($D170=6,T170,((MIN((VLOOKUP($D170,SALERYCODE,5,0)),T170)))))))))/IF(AND($D170=2,'ראשי-פרטים כלליים וריכוז הוצאות'!$D$68&lt;&gt;4),1.2,1)</f>
        <v>0</v>
      </c>
      <c r="W170" s="263"/>
      <c r="X170" s="264"/>
      <c r="Y170" s="265"/>
      <c r="Z170" s="266"/>
      <c r="AA170" s="267">
        <f t="shared" si="199"/>
        <v>0</v>
      </c>
      <c r="AB170" s="260">
        <f>+(IF(OR($B170=0,$C170=0,$D170=0,$W$2&gt;$OE$1),0,IF(OR(W170=0,Y170=0,Z170=0),0,MIN((VLOOKUP($D170,SALERYCODE,3,0))*(IF($D170=6,Z170,Y170))*((MIN((VLOOKUP($D170,SALERYCODE,5,0)),(IF($D170=6,Y170,Z170))))),MIN((VLOOKUP($D170,SALERYCODE,3,0)),(W170+X170))*(IF($D170=6,Z170,((MIN((VLOOKUP($D170,SALERYCODE,5,0)),Z170)))))))))/IF(AND($D170=2,'ראשי-פרטים כלליים וריכוז הוצאות'!$D$68&lt;&gt;4),1.2,1)</f>
        <v>0</v>
      </c>
      <c r="AC170" s="263"/>
      <c r="AD170" s="264"/>
      <c r="AE170" s="265"/>
      <c r="AF170" s="266"/>
      <c r="AG170" s="267">
        <f t="shared" si="200"/>
        <v>0</v>
      </c>
      <c r="AH170" s="260">
        <f>+(IF(OR($B170=0,$C170=0,$D170=0,$AC$2&gt;$OE$1),0,IF(OR(AC170=0,AE170=0,AF170=0),0,MIN((VLOOKUP($D170,SALERYCODE,3,0))*(IF($D170=6,AF170,AE170))*((MIN((VLOOKUP($D170,SALERYCODE,5,0)),(IF($D170=6,AE170,AF170))))),MIN((VLOOKUP($D170,SALERYCODE,3,0)),(AC170+AD170))*(IF($D170=6,AF170,((MIN((VLOOKUP($D170,SALERYCODE,5,0)),AF170)))))))))/IF(AND($D170=2,'ראשי-פרטים כלליים וריכוז הוצאות'!$D$68&lt;&gt;4),1.2,1)</f>
        <v>0</v>
      </c>
      <c r="AI170" s="263"/>
      <c r="AJ170" s="264"/>
      <c r="AK170" s="265"/>
      <c r="AL170" s="266"/>
      <c r="AM170" s="267">
        <f t="shared" si="201"/>
        <v>0</v>
      </c>
      <c r="AN170" s="260">
        <f>+(IF(OR($B170=0,$C170=0,$D170=0,$AI$2&gt;$OE$1),0,IF(OR(AI170=0,AK170=0,AL170=0),0,MIN((VLOOKUP($D170,SALERYCODE,3,0))*(IF($D170=6,AL170,AK170))*((MIN((VLOOKUP($D170,SALERYCODE,5,0)),(IF($D170=6,AK170,AL170))))),MIN((VLOOKUP($D170,SALERYCODE,3,0)),(AI170+AJ170))*(IF($D170=6,AL170,((MIN((VLOOKUP($D170,SALERYCODE,5,0)),AL170)))))))))/IF(AND($D170=2,'ראשי-פרטים כלליים וריכוז הוצאות'!$D$68&lt;&gt;4),1.2,1)</f>
        <v>0</v>
      </c>
      <c r="AO170" s="263"/>
      <c r="AP170" s="264"/>
      <c r="AQ170" s="265"/>
      <c r="AR170" s="266"/>
      <c r="AS170" s="267">
        <f t="shared" si="202"/>
        <v>0</v>
      </c>
      <c r="AT170" s="260">
        <f>+(IF(OR($B170=0,$C170=0,$D170=0,$AO$2&gt;$OE$1),0,IF(OR(AO170=0,AQ170=0,AR170=0),0,MIN((VLOOKUP($D170,SALERYCODE,3,0))*(IF($D170=6,AR170,AQ170))*((MIN((VLOOKUP($D170,SALERYCODE,5,0)),(IF($D170=6,AQ170,AR170))))),MIN((VLOOKUP($D170,SALERYCODE,3,0)),(AO170+AP170))*(IF($D170=6,AR170,((MIN((VLOOKUP($D170,SALERYCODE,5,0)),AR170)))))))))/IF(AND($D170=2,'ראשי-פרטים כלליים וריכוז הוצאות'!$D$68&lt;&gt;4),1.2,1)</f>
        <v>0</v>
      </c>
      <c r="AU170" s="263"/>
      <c r="AV170" s="264"/>
      <c r="AW170" s="265"/>
      <c r="AX170" s="266"/>
      <c r="AY170" s="267">
        <f t="shared" si="203"/>
        <v>0</v>
      </c>
      <c r="AZ170" s="260">
        <f>+(IF(OR($B170=0,$C170=0,$D170=0,$AU$2&gt;$OE$1),0,IF(OR(AU170=0,AW170=0,AX170=0),0,MIN((VLOOKUP($D170,SALERYCODE,3,0))*(IF($D170=6,AX170,AW170))*((MIN((VLOOKUP($D170,SALERYCODE,5,0)),(IF($D170=6,AW170,AX170))))),MIN((VLOOKUP($D170,SALERYCODE,3,0)),(AU170+AV170))*(IF($D170=6,AX170,((MIN((VLOOKUP($D170,SALERYCODE,5,0)),AX170)))))))))/IF(AND($D170=2,'ראשי-פרטים כלליים וריכוז הוצאות'!$D$68&lt;&gt;4),1.2,1)</f>
        <v>0</v>
      </c>
      <c r="BA170" s="263"/>
      <c r="BB170" s="264"/>
      <c r="BC170" s="265"/>
      <c r="BD170" s="266"/>
      <c r="BE170" s="267">
        <f t="shared" si="204"/>
        <v>0</v>
      </c>
      <c r="BF170" s="260">
        <f>+(IF(OR($B170=0,$C170=0,$D170=0,$BA$2&gt;$OE$1),0,IF(OR(BA170=0,BC170=0,BD170=0),0,MIN((VLOOKUP($D170,SALERYCODE,3,0))*(IF($D170=6,BD170,BC170))*((MIN((VLOOKUP($D170,SALERYCODE,5,0)),(IF($D170=6,BC170,BD170))))),MIN((VLOOKUP($D170,SALERYCODE,3,0)),(BA170+BB170))*(IF($D170=6,BD170,((MIN((VLOOKUP($D170,SALERYCODE,5,0)),BD170)))))))))/IF(AND($D170=2,'ראשי-פרטים כלליים וריכוז הוצאות'!$D$68&lt;&gt;4),1.2,1)</f>
        <v>0</v>
      </c>
      <c r="BG170" s="263"/>
      <c r="BH170" s="264"/>
      <c r="BI170" s="265"/>
      <c r="BJ170" s="266"/>
      <c r="BK170" s="267">
        <f t="shared" si="205"/>
        <v>0</v>
      </c>
      <c r="BL170" s="260">
        <f>+(IF(OR($B170=0,$C170=0,$D170=0,$BG$2&gt;$OE$1),0,IF(OR(BG170=0,BI170=0,BJ170=0),0,MIN((VLOOKUP($D170,SALERYCODE,3,0))*(IF($D170=6,BJ170,BI170))*((MIN((VLOOKUP($D170,SALERYCODE,5,0)),(IF($D170=6,BI170,BJ170))))),MIN((VLOOKUP($D170,SALERYCODE,3,0)),(BG170+BH170))*(IF($D170=6,BJ170,((MIN((VLOOKUP($D170,SALERYCODE,5,0)),BJ170)))))))))/IF(AND($D170=2,'ראשי-פרטים כלליים וריכוז הוצאות'!$D$68&lt;&gt;4),1.2,1)</f>
        <v>0</v>
      </c>
      <c r="BM170" s="263"/>
      <c r="BN170" s="264"/>
      <c r="BO170" s="265"/>
      <c r="BP170" s="266"/>
      <c r="BQ170" s="267">
        <f t="shared" si="206"/>
        <v>0</v>
      </c>
      <c r="BR170" s="260">
        <f>+(IF(OR($B170=0,$C170=0,$D170=0,$BM$2&gt;$OE$1),0,IF(OR(BM170=0,BO170=0,BP170=0),0,MIN((VLOOKUP($D170,SALERYCODE,3,0))*(IF($D170=6,BP170,BO170))*((MIN((VLOOKUP($D170,SALERYCODE,5,0)),(IF($D170=6,BO170,BP170))))),MIN((VLOOKUP($D170,SALERYCODE,3,0)),(BM170+BN170))*(IF($D170=6,BP170,((MIN((VLOOKUP($D170,SALERYCODE,5,0)),BP170)))))))))/IF(AND($D170=2,'ראשי-פרטים כלליים וריכוז הוצאות'!$D$68&lt;&gt;4),1.2,1)</f>
        <v>0</v>
      </c>
      <c r="BS170" s="263"/>
      <c r="BT170" s="264"/>
      <c r="BU170" s="265"/>
      <c r="BV170" s="266"/>
      <c r="BW170" s="267">
        <f t="shared" si="207"/>
        <v>0</v>
      </c>
      <c r="BX170" s="260">
        <f>+(IF(OR($B170=0,$C170=0,$D170=0,$BS$2&gt;$OE$1),0,IF(OR(BS170=0,BU170=0,BV170=0),0,MIN((VLOOKUP($D170,SALERYCODE,3,0))*(IF($D170=6,BV170,BU170))*((MIN((VLOOKUP($D170,SALERYCODE,5,0)),(IF($D170=6,BU170,BV170))))),MIN((VLOOKUP($D170,SALERYCODE,3,0)),(BS170+BT170))*(IF($D170=6,BV170,((MIN((VLOOKUP($D170,SALERYCODE,5,0)),BV170)))))))))/IF(AND($D170=2,'ראשי-פרטים כלליים וריכוז הוצאות'!$D$68&lt;&gt;4),1.2,1)</f>
        <v>0</v>
      </c>
      <c r="BY170" s="263"/>
      <c r="BZ170" s="264"/>
      <c r="CA170" s="265"/>
      <c r="CB170" s="266"/>
      <c r="CC170" s="267">
        <f t="shared" si="208"/>
        <v>0</v>
      </c>
      <c r="CD170" s="260">
        <f>+(IF(OR($B170=0,$C170=0,$D170=0,$BY$2&gt;$OE$1),0,IF(OR(BY170=0,CA170=0,CB170=0),0,MIN((VLOOKUP($D170,SALERYCODE,3,0))*(IF($D170=6,CB170,CA170))*((MIN((VLOOKUP($D170,SALERYCODE,5,0)),(IF($D170=6,CA170,CB170))))),MIN((VLOOKUP($D170,SALERYCODE,3,0)),(BY170+BZ170))*(IF($D170=6,CB170,((MIN((VLOOKUP($D170,SALERYCODE,5,0)),CB170)))))))))/IF(AND($D170=2,'ראשי-פרטים כלליים וריכוז הוצאות'!$D$68&lt;&gt;4),1.2,1)</f>
        <v>0</v>
      </c>
      <c r="CE170" s="263"/>
      <c r="CF170" s="264"/>
      <c r="CG170" s="265"/>
      <c r="CH170" s="266"/>
      <c r="CI170" s="267">
        <f t="shared" si="209"/>
        <v>0</v>
      </c>
      <c r="CJ170" s="260">
        <f>+(IF(OR($B170=0,$C170=0,$D170=0,$CE$2&gt;$OE$1),0,IF(OR(CE170=0,CG170=0,CH170=0),0,MIN((VLOOKUP($D170,SALERYCODE,3,0))*(IF($D170=6,CH170,CG170))*((MIN((VLOOKUP($D170,SALERYCODE,5,0)),(IF($D170=6,CG170,CH170))))),MIN((VLOOKUP($D170,SALERYCODE,3,0)),(CE170+CF170))*(IF($D170=6,CH170,((MIN((VLOOKUP($D170,SALERYCODE,5,0)),CH170)))))))))/IF(AND($D170=2,'ראשי-פרטים כלליים וריכוז הוצאות'!$D$68&lt;&gt;4),1.2,1)</f>
        <v>0</v>
      </c>
      <c r="CK170" s="263"/>
      <c r="CL170" s="264"/>
      <c r="CM170" s="265"/>
      <c r="CN170" s="266"/>
      <c r="CO170" s="267">
        <f t="shared" si="210"/>
        <v>0</v>
      </c>
      <c r="CP170" s="260">
        <f>+(IF(OR($B170=0,$C170=0,$D170=0,$CK$2&gt;$OE$1),0,IF(OR(CK170=0,CM170=0,CN170=0),0,MIN((VLOOKUP($D170,SALERYCODE,3,0))*(IF($D170=6,CN170,CM170))*((MIN((VLOOKUP($D170,SALERYCODE,5,0)),(IF($D170=6,CM170,CN170))))),MIN((VLOOKUP($D170,SALERYCODE,3,0)),(CK170+CL170))*(IF($D170=6,CN170,((MIN((VLOOKUP($D170,SALERYCODE,5,0)),CN170)))))))))/IF(AND($D170=2,'ראשי-פרטים כלליים וריכוז הוצאות'!$D$68&lt;&gt;4),1.2,1)</f>
        <v>0</v>
      </c>
      <c r="CQ170" s="263"/>
      <c r="CR170" s="264"/>
      <c r="CS170" s="265"/>
      <c r="CT170" s="266"/>
      <c r="CU170" s="267">
        <f t="shared" si="211"/>
        <v>0</v>
      </c>
      <c r="CV170" s="260">
        <f>+(IF(OR($B170=0,$C170=0,$D170=0,$CQ$2&gt;$OE$1),0,IF(OR(CQ170=0,CS170=0,CT170=0),0,MIN((VLOOKUP($D170,SALERYCODE,3,0))*(IF($D170=6,CT170,CS170))*((MIN((VLOOKUP($D170,SALERYCODE,5,0)),(IF($D170=6,CS170,CT170))))),MIN((VLOOKUP($D170,SALERYCODE,3,0)),(CQ170+CR170))*(IF($D170=6,CT170,((MIN((VLOOKUP($D170,SALERYCODE,5,0)),CT170)))))))))/IF(AND($D170=2,'ראשי-פרטים כלליים וריכוז הוצאות'!$D$68&lt;&gt;4),1.2,1)</f>
        <v>0</v>
      </c>
      <c r="CW170" s="263"/>
      <c r="CX170" s="264"/>
      <c r="CY170" s="265"/>
      <c r="CZ170" s="266"/>
      <c r="DA170" s="267">
        <f t="shared" si="212"/>
        <v>0</v>
      </c>
      <c r="DB170" s="260">
        <f>+(IF(OR($B170=0,$C170=0,$D170=0,$CW$2&gt;$OE$1),0,IF(OR(CW170=0,CY170=0,CZ170=0),0,MIN((VLOOKUP($D170,SALERYCODE,3,0))*(IF($D170=6,CZ170,CY170))*((MIN((VLOOKUP($D170,SALERYCODE,5,0)),(IF($D170=6,CY170,CZ170))))),MIN((VLOOKUP($D170,SALERYCODE,3,0)),(CW170+CX170))*(IF($D170=6,CZ170,((MIN((VLOOKUP($D170,SALERYCODE,5,0)),CZ170)))))))))/IF(AND($D170=2,'ראשי-פרטים כלליים וריכוז הוצאות'!$D$68&lt;&gt;4),1.2,1)</f>
        <v>0</v>
      </c>
      <c r="DC170" s="263"/>
      <c r="DD170" s="264"/>
      <c r="DE170" s="265"/>
      <c r="DF170" s="266"/>
      <c r="DG170" s="267">
        <f t="shared" si="213"/>
        <v>0</v>
      </c>
      <c r="DH170" s="260">
        <f>+(IF(OR($B170=0,$C170=0,$D170=0,$DC$2&gt;$OE$1),0,IF(OR(DC170=0,DE170=0,DF170=0),0,MIN((VLOOKUP($D170,SALERYCODE,3,0))*(IF($D170=6,DF170,DE170))*((MIN((VLOOKUP($D170,SALERYCODE,5,0)),(IF($D170=6,DE170,DF170))))),MIN((VLOOKUP($D170,SALERYCODE,3,0)),(DC170+DD170))*(IF($D170=6,DF170,((MIN((VLOOKUP($D170,SALERYCODE,5,0)),DF170)))))))))/IF(AND($D170=2,'ראשי-פרטים כלליים וריכוז הוצאות'!$D$68&lt;&gt;4),1.2,1)</f>
        <v>0</v>
      </c>
      <c r="DI170" s="263"/>
      <c r="DJ170" s="264"/>
      <c r="DK170" s="265"/>
      <c r="DL170" s="266"/>
      <c r="DM170" s="267">
        <f t="shared" si="214"/>
        <v>0</v>
      </c>
      <c r="DN170" s="260">
        <f>+(IF(OR($B170=0,$C170=0,$D170=0,$DC$2&gt;$OE$1),0,IF(OR(DI170=0,DK170=0,DL170=0),0,MIN((VLOOKUP($D170,SALERYCODE,3,0))*(IF($D170=6,DL170,DK170))*((MIN((VLOOKUP($D170,SALERYCODE,5,0)),(IF($D170=6,DK170,DL170))))),MIN((VLOOKUP($D170,SALERYCODE,3,0)),(DI170+DJ170))*(IF($D170=6,DL170,((MIN((VLOOKUP($D170,SALERYCODE,5,0)),DL170)))))))))/IF(AND($D170=2,'ראשי-פרטים כלליים וריכוז הוצאות'!$D$68&lt;&gt;4),1.2,1)</f>
        <v>0</v>
      </c>
      <c r="DO170" s="263"/>
      <c r="DP170" s="264"/>
      <c r="DQ170" s="265"/>
      <c r="DR170" s="266"/>
      <c r="DS170" s="267">
        <f t="shared" si="215"/>
        <v>0</v>
      </c>
      <c r="DT170" s="260">
        <f>+(IF(OR($B170=0,$C170=0,$D170=0,$DC$2&gt;$OE$1),0,IF(OR(DO170=0,DQ170=0,DR170=0),0,MIN((VLOOKUP($D170,SALERYCODE,3,0))*(IF($D170=6,DR170,DQ170))*((MIN((VLOOKUP($D170,SALERYCODE,5,0)),(IF($D170=6,DQ170,DR170))))),MIN((VLOOKUP($D170,SALERYCODE,3,0)),(DO170+DP170))*(IF($D170=6,DR170,((MIN((VLOOKUP($D170,SALERYCODE,5,0)),DR170)))))))))/IF(AND($D170=2,'ראשי-פרטים כלליים וריכוז הוצאות'!$D$68&lt;&gt;4),1.2,1)</f>
        <v>0</v>
      </c>
      <c r="DU170" s="263"/>
      <c r="DV170" s="264"/>
      <c r="DW170" s="265"/>
      <c r="DX170" s="266"/>
      <c r="DY170" s="267">
        <f t="shared" si="216"/>
        <v>0</v>
      </c>
      <c r="DZ170" s="260">
        <f>+(IF(OR($B170=0,$C170=0,$D170=0,$DC$2&gt;$OE$1),0,IF(OR(DU170=0,DW170=0,DX170=0),0,MIN((VLOOKUP($D170,SALERYCODE,3,0))*(IF($D170=6,DX170,DW170))*((MIN((VLOOKUP($D170,SALERYCODE,5,0)),(IF($D170=6,DW170,DX170))))),MIN((VLOOKUP($D170,SALERYCODE,3,0)),(DU170+DV170))*(IF($D170=6,DX170,((MIN((VLOOKUP($D170,SALERYCODE,5,0)),DX170)))))))))/IF(AND($D170=2,'ראשי-פרטים כלליים וריכוז הוצאות'!$D$68&lt;&gt;4),1.2,1)</f>
        <v>0</v>
      </c>
      <c r="EA170" s="263"/>
      <c r="EB170" s="264"/>
      <c r="EC170" s="265"/>
      <c r="ED170" s="266"/>
      <c r="EE170" s="267">
        <f t="shared" si="217"/>
        <v>0</v>
      </c>
      <c r="EF170" s="260">
        <f>+(IF(OR($B170=0,$C170=0,$D170=0,$DC$2&gt;$OE$1),0,IF(OR(EA170=0,EC170=0,ED170=0),0,MIN((VLOOKUP($D170,SALERYCODE,3,0))*(IF($D170=6,ED170,EC170))*((MIN((VLOOKUP($D170,SALERYCODE,5,0)),(IF($D170=6,EC170,ED170))))),MIN((VLOOKUP($D170,SALERYCODE,3,0)),(EA170+EB170))*(IF($D170=6,ED170,((MIN((VLOOKUP($D170,SALERYCODE,5,0)),ED170)))))))))/IF(AND($D170=2,'ראשי-פרטים כלליים וריכוז הוצאות'!$D$68&lt;&gt;4),1.2,1)</f>
        <v>0</v>
      </c>
      <c r="EG170" s="263"/>
      <c r="EH170" s="264"/>
      <c r="EI170" s="265"/>
      <c r="EJ170" s="266"/>
      <c r="EK170" s="267">
        <f t="shared" si="218"/>
        <v>0</v>
      </c>
      <c r="EL170" s="260">
        <f>+(IF(OR($B170=0,$C170=0,$D170=0,$DC$2&gt;$OE$1),0,IF(OR(EG170=0,EI170=0,EJ170=0),0,MIN((VLOOKUP($D170,SALERYCODE,3,0))*(IF($D170=6,EJ170,EI170))*((MIN((VLOOKUP($D170,SALERYCODE,5,0)),(IF($D170=6,EI170,EJ170))))),MIN((VLOOKUP($D170,SALERYCODE,3,0)),(EG170+EH170))*(IF($D170=6,EJ170,((MIN((VLOOKUP($D170,SALERYCODE,5,0)),EJ170)))))))))/IF(AND($D170=2,'ראשי-פרטים כלליים וריכוז הוצאות'!$D$68&lt;&gt;4),1.2,1)</f>
        <v>0</v>
      </c>
      <c r="EM170" s="263"/>
      <c r="EN170" s="264"/>
      <c r="EO170" s="265"/>
      <c r="EP170" s="266"/>
      <c r="EQ170" s="267">
        <f t="shared" si="219"/>
        <v>0</v>
      </c>
      <c r="ER170" s="260">
        <f>+(IF(OR($B170=0,$C170=0,$D170=0,$DC$2&gt;$OE$1),0,IF(OR(EM170=0,EO170=0,EP170=0),0,MIN((VLOOKUP($D170,SALERYCODE,3,0))*(IF($D170=6,EP170,EO170))*((MIN((VLOOKUP($D170,SALERYCODE,5,0)),(IF($D170=6,EO170,EP170))))),MIN((VLOOKUP($D170,SALERYCODE,3,0)),(EM170+EN170))*(IF($D170=6,EP170,((MIN((VLOOKUP($D170,SALERYCODE,5,0)),EP170)))))))))/IF(AND($D170=2,'ראשי-פרטים כלליים וריכוז הוצאות'!$D$68&lt;&gt;4),1.2,1)</f>
        <v>0</v>
      </c>
      <c r="ES170" s="263"/>
      <c r="ET170" s="264"/>
      <c r="EU170" s="265"/>
      <c r="EV170" s="266"/>
      <c r="EW170" s="267">
        <f t="shared" si="220"/>
        <v>0</v>
      </c>
      <c r="EX170" s="260">
        <f>+(IF(OR($B170=0,$C170=0,$D170=0,$DC$2&gt;$OE$1),0,IF(OR(ES170=0,EU170=0,EV170=0),0,MIN((VLOOKUP($D170,SALERYCODE,3,0))*(IF($D170=6,EV170,EU170))*((MIN((VLOOKUP($D170,SALERYCODE,5,0)),(IF($D170=6,EU170,EV170))))),MIN((VLOOKUP($D170,SALERYCODE,3,0)),(ES170+ET170))*(IF($D170=6,EV170,((MIN((VLOOKUP($D170,SALERYCODE,5,0)),EV170)))))))))/IF(AND($D170=2,'ראשי-פרטים כלליים וריכוז הוצאות'!$D$68&lt;&gt;4),1.2,1)</f>
        <v>0</v>
      </c>
      <c r="EY170" s="263"/>
      <c r="EZ170" s="264"/>
      <c r="FA170" s="265"/>
      <c r="FB170" s="266"/>
      <c r="FC170" s="267">
        <f t="shared" si="221"/>
        <v>0</v>
      </c>
      <c r="FD170" s="260">
        <f>+(IF(OR($B170=0,$C170=0,$D170=0,$DC$2&gt;$OE$1),0,IF(OR(EY170=0,FA170=0,FB170=0),0,MIN((VLOOKUP($D170,SALERYCODE,3,0))*(IF($D170=6,FB170,FA170))*((MIN((VLOOKUP($D170,SALERYCODE,5,0)),(IF($D170=6,FA170,FB170))))),MIN((VLOOKUP($D170,SALERYCODE,3,0)),(EY170+EZ170))*(IF($D170=6,FB170,((MIN((VLOOKUP($D170,SALERYCODE,5,0)),FB170)))))))))/IF(AND($D170=2,'ראשי-פרטים כלליים וריכוז הוצאות'!$D$68&lt;&gt;4),1.2,1)</f>
        <v>0</v>
      </c>
      <c r="FE170" s="263"/>
      <c r="FF170" s="264"/>
      <c r="FG170" s="265"/>
      <c r="FH170" s="266"/>
      <c r="FI170" s="267">
        <f t="shared" si="222"/>
        <v>0</v>
      </c>
      <c r="FJ170" s="260">
        <f>+(IF(OR($B170=0,$C170=0,$D170=0,$DC$2&gt;$OE$1),0,IF(OR(FE170=0,FG170=0,FH170=0),0,MIN((VLOOKUP($D170,SALERYCODE,3,0))*(IF($D170=6,FH170,FG170))*((MIN((VLOOKUP($D170,SALERYCODE,5,0)),(IF($D170=6,FG170,FH170))))),MIN((VLOOKUP($D170,SALERYCODE,3,0)),(FE170+FF170))*(IF($D170=6,FH170,((MIN((VLOOKUP($D170,SALERYCODE,5,0)),FH170)))))))))/IF(AND($D170=2,'ראשי-פרטים כלליים וריכוז הוצאות'!$D$68&lt;&gt;4),1.2,1)</f>
        <v>0</v>
      </c>
      <c r="FK170" s="263"/>
      <c r="FL170" s="264"/>
      <c r="FM170" s="265"/>
      <c r="FN170" s="266"/>
      <c r="FO170" s="267">
        <f t="shared" si="223"/>
        <v>0</v>
      </c>
      <c r="FP170" s="260">
        <f>+(IF(OR($B170=0,$C170=0,$D170=0,$DC$2&gt;$OE$1),0,IF(OR(FK170=0,FM170=0,FN170=0),0,MIN((VLOOKUP($D170,SALERYCODE,3,0))*(IF($D170=6,FN170,FM170))*((MIN((VLOOKUP($D170,SALERYCODE,5,0)),(IF($D170=6,FM170,FN170))))),MIN((VLOOKUP($D170,SALERYCODE,3,0)),(FK170+FL170))*(IF($D170=6,FN170,((MIN((VLOOKUP($D170,SALERYCODE,5,0)),FN170)))))))))/IF(AND($D170=2,'ראשי-פרטים כלליים וריכוז הוצאות'!$D$68&lt;&gt;4),1.2,1)</f>
        <v>0</v>
      </c>
      <c r="FQ170" s="263"/>
      <c r="FR170" s="264"/>
      <c r="FS170" s="265"/>
      <c r="FT170" s="266"/>
      <c r="FU170" s="267">
        <f t="shared" si="224"/>
        <v>0</v>
      </c>
      <c r="FV170" s="260">
        <f>+(IF(OR($B170=0,$C170=0,$D170=0,$DC$2&gt;$OE$1),0,IF(OR(FQ170=0,FS170=0,FT170=0),0,MIN((VLOOKUP($D170,SALERYCODE,3,0))*(IF($D170=6,FT170,FS170))*((MIN((VLOOKUP($D170,SALERYCODE,5,0)),(IF($D170=6,FS170,FT170))))),MIN((VLOOKUP($D170,SALERYCODE,3,0)),(FQ170+FR170))*(IF($D170=6,FT170,((MIN((VLOOKUP($D170,SALERYCODE,5,0)),FT170)))))))))/IF(AND($D170=2,'ראשי-פרטים כלליים וריכוז הוצאות'!$D$68&lt;&gt;4),1.2,1)</f>
        <v>0</v>
      </c>
      <c r="FW170" s="263"/>
      <c r="FX170" s="264"/>
      <c r="FY170" s="265"/>
      <c r="FZ170" s="266"/>
      <c r="GA170" s="267">
        <f t="shared" si="225"/>
        <v>0</v>
      </c>
      <c r="GB170" s="260">
        <f>+(IF(OR($B170=0,$C170=0,$D170=0,$DC$2&gt;$OE$1),0,IF(OR(FW170=0,FY170=0,FZ170=0),0,MIN((VLOOKUP($D170,SALERYCODE,3,0))*(IF($D170=6,FZ170,FY170))*((MIN((VLOOKUP($D170,SALERYCODE,5,0)),(IF($D170=6,FY170,FZ170))))),MIN((VLOOKUP($D170,SALERYCODE,3,0)),(FW170+FX170))*(IF($D170=6,FZ170,((MIN((VLOOKUP($D170,SALERYCODE,5,0)),FZ170)))))))))/IF(AND($D170=2,'ראשי-פרטים כלליים וריכוז הוצאות'!$D$68&lt;&gt;4),1.2,1)</f>
        <v>0</v>
      </c>
      <c r="GC170" s="263"/>
      <c r="GD170" s="264"/>
      <c r="GE170" s="265"/>
      <c r="GF170" s="266"/>
      <c r="GG170" s="267">
        <f t="shared" si="226"/>
        <v>0</v>
      </c>
      <c r="GH170" s="260">
        <f>+(IF(OR($B170=0,$C170=0,$D170=0,$DC$2&gt;$OE$1),0,IF(OR(GC170=0,GE170=0,GF170=0),0,MIN((VLOOKUP($D170,SALERYCODE,3,0))*(IF($D170=6,GF170,GE170))*((MIN((VLOOKUP($D170,SALERYCODE,5,0)),(IF($D170=6,GE170,GF170))))),MIN((VLOOKUP($D170,SALERYCODE,3,0)),(GC170+GD170))*(IF($D170=6,GF170,((MIN((VLOOKUP($D170,SALERYCODE,5,0)),GF170)))))))))/IF(AND($D170=2,'ראשי-פרטים כלליים וריכוז הוצאות'!$D$68&lt;&gt;4),1.2,1)</f>
        <v>0</v>
      </c>
      <c r="GI170" s="263"/>
      <c r="GJ170" s="264"/>
      <c r="GK170" s="265"/>
      <c r="GL170" s="266"/>
      <c r="GM170" s="267">
        <f t="shared" si="227"/>
        <v>0</v>
      </c>
      <c r="GN170" s="260">
        <f>+(IF(OR($B170=0,$C170=0,$D170=0,$DC$2&gt;$OE$1),0,IF(OR(GI170=0,GK170=0,GL170=0),0,MIN((VLOOKUP($D170,SALERYCODE,3,0))*(IF($D170=6,GL170,GK170))*((MIN((VLOOKUP($D170,SALERYCODE,5,0)),(IF($D170=6,GK170,GL170))))),MIN((VLOOKUP($D170,SALERYCODE,3,0)),(GI170+GJ170))*(IF($D170=6,GL170,((MIN((VLOOKUP($D170,SALERYCODE,5,0)),GL170)))))))))/IF(AND($D170=2,'ראשי-פרטים כלליים וריכוז הוצאות'!$D$68&lt;&gt;4),1.2,1)</f>
        <v>0</v>
      </c>
      <c r="GO170" s="263"/>
      <c r="GP170" s="264"/>
      <c r="GQ170" s="265"/>
      <c r="GR170" s="266"/>
      <c r="GS170" s="267">
        <f t="shared" si="228"/>
        <v>0</v>
      </c>
      <c r="GT170" s="260">
        <f>+(IF(OR($B170=0,$C170=0,$D170=0,$DC$2&gt;$OE$1),0,IF(OR(GO170=0,GQ170=0,GR170=0),0,MIN((VLOOKUP($D170,SALERYCODE,3,0))*(IF($D170=6,GR170,GQ170))*((MIN((VLOOKUP($D170,SALERYCODE,5,0)),(IF($D170=6,GQ170,GR170))))),MIN((VLOOKUP($D170,SALERYCODE,3,0)),(GO170+GP170))*(IF($D170=6,GR170,((MIN((VLOOKUP($D170,SALERYCODE,5,0)),GR170)))))))))/IF(AND($D170=2,'ראשי-פרטים כלליים וריכוז הוצאות'!$D$68&lt;&gt;4),1.2,1)</f>
        <v>0</v>
      </c>
      <c r="GU170" s="263"/>
      <c r="GV170" s="264"/>
      <c r="GW170" s="265"/>
      <c r="GX170" s="266"/>
      <c r="GY170" s="267">
        <f t="shared" si="229"/>
        <v>0</v>
      </c>
      <c r="GZ170" s="260">
        <f>+(IF(OR($B170=0,$C170=0,$D170=0,$DC$2&gt;$OE$1),0,IF(OR(GU170=0,GW170=0,GX170=0),0,MIN((VLOOKUP($D170,SALERYCODE,3,0))*(IF($D170=6,GX170,GW170))*((MIN((VLOOKUP($D170,SALERYCODE,5,0)),(IF($D170=6,GW170,GX170))))),MIN((VLOOKUP($D170,SALERYCODE,3,0)),(GU170+GV170))*(IF($D170=6,GX170,((MIN((VLOOKUP($D170,SALERYCODE,5,0)),GX170)))))))))/IF(AND($D170=2,'ראשי-פרטים כלליים וריכוז הוצאות'!$D$68&lt;&gt;4),1.2,1)</f>
        <v>0</v>
      </c>
      <c r="HA170" s="263"/>
      <c r="HB170" s="264"/>
      <c r="HC170" s="265"/>
      <c r="HD170" s="266"/>
      <c r="HE170" s="267">
        <f t="shared" si="230"/>
        <v>0</v>
      </c>
      <c r="HF170" s="260">
        <f>+(IF(OR($B170=0,$C170=0,$D170=0,$DC$2&gt;$OE$1),0,IF(OR(HA170=0,HC170=0,HD170=0),0,MIN((VLOOKUP($D170,SALERYCODE,3,0))*(IF($D170=6,HD170,HC170))*((MIN((VLOOKUP($D170,SALERYCODE,5,0)),(IF($D170=6,HC170,HD170))))),MIN((VLOOKUP($D170,SALERYCODE,3,0)),(HA170+HB170))*(IF($D170=6,HD170,((MIN((VLOOKUP($D170,SALERYCODE,5,0)),HD170)))))))))/IF(AND($D170=2,'ראשי-פרטים כלליים וריכוז הוצאות'!$D$68&lt;&gt;4),1.2,1)</f>
        <v>0</v>
      </c>
      <c r="HG170" s="263"/>
      <c r="HH170" s="264"/>
      <c r="HI170" s="265"/>
      <c r="HJ170" s="266"/>
      <c r="HK170" s="267">
        <f t="shared" si="231"/>
        <v>0</v>
      </c>
      <c r="HL170" s="260">
        <f>+(IF(OR($B170=0,$C170=0,$D170=0,$DC$2&gt;$OE$1),0,IF(OR(HG170=0,HI170=0,HJ170=0),0,MIN((VLOOKUP($D170,SALERYCODE,3,0))*(IF($D170=6,HJ170,HI170))*((MIN((VLOOKUP($D170,SALERYCODE,5,0)),(IF($D170=6,HI170,HJ170))))),MIN((VLOOKUP($D170,SALERYCODE,3,0)),(HG170+HH170))*(IF($D170=6,HJ170,((MIN((VLOOKUP($D170,SALERYCODE,5,0)),HJ170)))))))))/IF(AND($D170=2,'ראשי-פרטים כלליים וריכוז הוצאות'!$D$68&lt;&gt;4),1.2,1)</f>
        <v>0</v>
      </c>
      <c r="HM170" s="263"/>
      <c r="HN170" s="264"/>
      <c r="HO170" s="265"/>
      <c r="HP170" s="266"/>
      <c r="HQ170" s="267">
        <f t="shared" si="232"/>
        <v>0</v>
      </c>
      <c r="HR170" s="260">
        <f>+(IF(OR($B170=0,$C170=0,$D170=0,$DC$2&gt;$OE$1),0,IF(OR(HM170=0,HO170=0,HP170=0),0,MIN((VLOOKUP($D170,SALERYCODE,3,0))*(IF($D170=6,HP170,HO170))*((MIN((VLOOKUP($D170,SALERYCODE,5,0)),(IF($D170=6,HO170,HP170))))),MIN((VLOOKUP($D170,SALERYCODE,3,0)),(HM170+HN170))*(IF($D170=6,HP170,((MIN((VLOOKUP($D170,SALERYCODE,5,0)),HP170)))))))))/IF(AND($D170=2,'ראשי-פרטים כלליים וריכוז הוצאות'!$D$68&lt;&gt;4),1.2,1)</f>
        <v>0</v>
      </c>
      <c r="HS170" s="263"/>
      <c r="HT170" s="264"/>
      <c r="HU170" s="265"/>
      <c r="HV170" s="266"/>
      <c r="HW170" s="267">
        <f t="shared" si="233"/>
        <v>0</v>
      </c>
      <c r="HX170" s="260">
        <f>+(IF(OR($B170=0,$C170=0,$D170=0,$DC$2&gt;$OE$1),0,IF(OR(HS170=0,HU170=0,HV170=0),0,MIN((VLOOKUP($D170,SALERYCODE,3,0))*(IF($D170=6,HV170,HU170))*((MIN((VLOOKUP($D170,SALERYCODE,5,0)),(IF($D170=6,HU170,HV170))))),MIN((VLOOKUP($D170,SALERYCODE,3,0)),(HS170+HT170))*(IF($D170=6,HV170,((MIN((VLOOKUP($D170,SALERYCODE,5,0)),HV170)))))))))/IF(AND($D170=2,'ראשי-פרטים כלליים וריכוז הוצאות'!$D$68&lt;&gt;4),1.2,1)</f>
        <v>0</v>
      </c>
      <c r="HY170" s="263"/>
      <c r="HZ170" s="264"/>
      <c r="IA170" s="265"/>
      <c r="IB170" s="266"/>
      <c r="IC170" s="267">
        <f t="shared" si="234"/>
        <v>0</v>
      </c>
      <c r="ID170" s="260">
        <f>+(IF(OR($B170=0,$C170=0,$D170=0,$DC$2&gt;$OE$1),0,IF(OR(HY170=0,IA170=0,IB170=0),0,MIN((VLOOKUP($D170,SALERYCODE,3,0))*(IF($D170=6,IB170,IA170))*((MIN((VLOOKUP($D170,SALERYCODE,5,0)),(IF($D170=6,IA170,IB170))))),MIN((VLOOKUP($D170,SALERYCODE,3,0)),(HY170+HZ170))*(IF($D170=6,IB170,((MIN((VLOOKUP($D170,SALERYCODE,5,0)),IB170)))))))))/IF(AND($D170=2,'ראשי-פרטים כלליים וריכוז הוצאות'!$D$68&lt;&gt;4),1.2,1)</f>
        <v>0</v>
      </c>
      <c r="IE170" s="263"/>
      <c r="IF170" s="264"/>
      <c r="IG170" s="265"/>
      <c r="IH170" s="266"/>
      <c r="II170" s="267">
        <f t="shared" si="235"/>
        <v>0</v>
      </c>
      <c r="IJ170" s="260">
        <f>+(IF(OR($B170=0,$C170=0,$D170=0,$DC$2&gt;$OE$1),0,IF(OR(IE170=0,IG170=0,IH170=0),0,MIN((VLOOKUP($D170,SALERYCODE,3,0))*(IF($D170=6,IH170,IG170))*((MIN((VLOOKUP($D170,SALERYCODE,5,0)),(IF($D170=6,IG170,IH170))))),MIN((VLOOKUP($D170,SALERYCODE,3,0)),(IE170+IF170))*(IF($D170=6,IH170,((MIN((VLOOKUP($D170,SALERYCODE,5,0)),IH170)))))))))/IF(AND($D170=2,'ראשי-פרטים כלליים וריכוז הוצאות'!$D$68&lt;&gt;4),1.2,1)</f>
        <v>0</v>
      </c>
      <c r="IK170" s="263"/>
      <c r="IL170" s="264"/>
      <c r="IM170" s="265"/>
      <c r="IN170" s="266"/>
      <c r="IO170" s="267">
        <f t="shared" si="236"/>
        <v>0</v>
      </c>
      <c r="IP170" s="260">
        <f>+(IF(OR($B170=0,$C170=0,$D170=0,$DC$2&gt;$OE$1),0,IF(OR(IK170=0,IM170=0,IN170=0),0,MIN((VLOOKUP($D170,SALERYCODE,3,0))*(IF($D170=6,IN170,IM170))*((MIN((VLOOKUP($D170,SALERYCODE,5,0)),(IF($D170=6,IM170,IN170))))),MIN((VLOOKUP($D170,SALERYCODE,3,0)),(IK170+IL170))*(IF($D170=6,IN170,((MIN((VLOOKUP($D170,SALERYCODE,5,0)),IN170)))))))))/IF(AND($D170=2,'ראשי-פרטים כלליים וריכוז הוצאות'!$D$68&lt;&gt;4),1.2,1)</f>
        <v>0</v>
      </c>
      <c r="IQ170" s="263"/>
      <c r="IR170" s="264"/>
      <c r="IS170" s="265"/>
      <c r="IT170" s="266"/>
      <c r="IU170" s="267">
        <f t="shared" si="237"/>
        <v>0</v>
      </c>
      <c r="IV170" s="260">
        <f>+(IF(OR($B170=0,$C170=0,$D170=0,$DC$2&gt;$OE$1),0,IF(OR(IQ170=0,IS170=0,IT170=0),0,MIN((VLOOKUP($D170,SALERYCODE,3,0))*(IF($D170=6,IT170,IS170))*((MIN((VLOOKUP($D170,SALERYCODE,5,0)),(IF($D170=6,IS170,IT170))))),MIN((VLOOKUP($D170,SALERYCODE,3,0)),(IQ170+IR170))*(IF($D170=6,IT170,((MIN((VLOOKUP($D170,SALERYCODE,5,0)),IT170)))))))))/IF(AND($D170=2,'ראשי-פרטים כלליים וריכוז הוצאות'!$D$68&lt;&gt;4),1.2,1)</f>
        <v>0</v>
      </c>
      <c r="IW170" s="263"/>
      <c r="IX170" s="264"/>
      <c r="IY170" s="265"/>
      <c r="IZ170" s="266"/>
      <c r="JA170" s="267">
        <f t="shared" si="238"/>
        <v>0</v>
      </c>
      <c r="JB170" s="260">
        <f>+(IF(OR($B170=0,$C170=0,$D170=0,$DC$2&gt;$OE$1),0,IF(OR(IW170=0,IY170=0,IZ170=0),0,MIN((VLOOKUP($D170,SALERYCODE,3,0))*(IF($D170=6,IZ170,IY170))*((MIN((VLOOKUP($D170,SALERYCODE,5,0)),(IF($D170=6,IY170,IZ170))))),MIN((VLOOKUP($D170,SALERYCODE,3,0)),(IW170+IX170))*(IF($D170=6,IZ170,((MIN((VLOOKUP($D170,SALERYCODE,5,0)),IZ170)))))))))/IF(AND($D170=2,'ראשי-פרטים כלליים וריכוז הוצאות'!$D$68&lt;&gt;4),1.2,1)</f>
        <v>0</v>
      </c>
      <c r="JC170" s="263"/>
      <c r="JD170" s="264"/>
      <c r="JE170" s="265"/>
      <c r="JF170" s="266"/>
      <c r="JG170" s="267">
        <f t="shared" si="239"/>
        <v>0</v>
      </c>
      <c r="JH170" s="260">
        <f>+(IF(OR($B170=0,$C170=0,$D170=0,$DC$2&gt;$OE$1),0,IF(OR(JC170=0,JE170=0,JF170=0),0,MIN((VLOOKUP($D170,SALERYCODE,3,0))*(IF($D170=6,JF170,JE170))*((MIN((VLOOKUP($D170,SALERYCODE,5,0)),(IF($D170=6,JE170,JF170))))),MIN((VLOOKUP($D170,SALERYCODE,3,0)),(JC170+JD170))*(IF($D170=6,JF170,((MIN((VLOOKUP($D170,SALERYCODE,5,0)),JF170)))))))))/IF(AND($D170=2,'ראשי-פרטים כלליים וריכוז הוצאות'!$D$68&lt;&gt;4),1.2,1)</f>
        <v>0</v>
      </c>
      <c r="JI170" s="263"/>
      <c r="JJ170" s="264"/>
      <c r="JK170" s="265"/>
      <c r="JL170" s="266"/>
      <c r="JM170" s="267">
        <f t="shared" si="240"/>
        <v>0</v>
      </c>
      <c r="JN170" s="260">
        <f>+(IF(OR($B170=0,$C170=0,$D170=0,$DC$2&gt;$OE$1),0,IF(OR(JI170=0,JK170=0,JL170=0),0,MIN((VLOOKUP($D170,SALERYCODE,3,0))*(IF($D170=6,JL170,JK170))*((MIN((VLOOKUP($D170,SALERYCODE,5,0)),(IF($D170=6,JK170,JL170))))),MIN((VLOOKUP($D170,SALERYCODE,3,0)),(JI170+JJ170))*(IF($D170=6,JL170,((MIN((VLOOKUP($D170,SALERYCODE,5,0)),JL170)))))))))/IF(AND($D170=2,'ראשי-פרטים כלליים וריכוז הוצאות'!$D$68&lt;&gt;4),1.2,1)</f>
        <v>0</v>
      </c>
      <c r="JO170" s="263"/>
      <c r="JP170" s="264"/>
      <c r="JQ170" s="265"/>
      <c r="JR170" s="266"/>
      <c r="JS170" s="267">
        <f t="shared" si="241"/>
        <v>0</v>
      </c>
      <c r="JT170" s="260">
        <f>+(IF(OR($B170=0,$C170=0,$D170=0,$DC$2&gt;$OE$1),0,IF(OR(JO170=0,JQ170=0,JR170=0),0,MIN((VLOOKUP($D170,SALERYCODE,3,0))*(IF($D170=6,JR170,JQ170))*((MIN((VLOOKUP($D170,SALERYCODE,5,0)),(IF($D170=6,JQ170,JR170))))),MIN((VLOOKUP($D170,SALERYCODE,3,0)),(JO170+JP170))*(IF($D170=6,JR170,((MIN((VLOOKUP($D170,SALERYCODE,5,0)),JR170)))))))))/IF(AND($D170=2,'ראשי-פרטים כלליים וריכוז הוצאות'!$D$68&lt;&gt;4),1.2,1)</f>
        <v>0</v>
      </c>
      <c r="JU170" s="263"/>
      <c r="JV170" s="264"/>
      <c r="JW170" s="265"/>
      <c r="JX170" s="266"/>
      <c r="JY170" s="267">
        <f t="shared" si="242"/>
        <v>0</v>
      </c>
      <c r="JZ170" s="260">
        <f>+(IF(OR($B170=0,$C170=0,$D170=0,$DC$2&gt;$OE$1),0,IF(OR(JU170=0,JW170=0,JX170=0),0,MIN((VLOOKUP($D170,SALERYCODE,3,0))*(IF($D170=6,JX170,JW170))*((MIN((VLOOKUP($D170,SALERYCODE,5,0)),(IF($D170=6,JW170,JX170))))),MIN((VLOOKUP($D170,SALERYCODE,3,0)),(JU170+JV170))*(IF($D170=6,JX170,((MIN((VLOOKUP($D170,SALERYCODE,5,0)),JX170)))))))))/IF(AND($D170=2,'ראשי-פרטים כלליים וריכוז הוצאות'!$D$68&lt;&gt;4),1.2,1)</f>
        <v>0</v>
      </c>
      <c r="KA170" s="263"/>
      <c r="KB170" s="264"/>
      <c r="KC170" s="265"/>
      <c r="KD170" s="266"/>
      <c r="KE170" s="267">
        <f t="shared" si="243"/>
        <v>0</v>
      </c>
      <c r="KF170" s="260">
        <f>+(IF(OR($B170=0,$C170=0,$D170=0,$DC$2&gt;$OE$1),0,IF(OR(KA170=0,KC170=0,KD170=0),0,MIN((VLOOKUP($D170,SALERYCODE,3,0))*(IF($D170=6,KD170,KC170))*((MIN((VLOOKUP($D170,SALERYCODE,5,0)),(IF($D170=6,KC170,KD170))))),MIN((VLOOKUP($D170,SALERYCODE,3,0)),(KA170+KB170))*(IF($D170=6,KD170,((MIN((VLOOKUP($D170,SALERYCODE,5,0)),KD170)))))))))/IF(AND($D170=2,'ראשי-פרטים כלליים וריכוז הוצאות'!$D$68&lt;&gt;4),1.2,1)</f>
        <v>0</v>
      </c>
      <c r="KG170" s="263"/>
      <c r="KH170" s="264"/>
      <c r="KI170" s="265"/>
      <c r="KJ170" s="266"/>
      <c r="KK170" s="267">
        <f t="shared" si="244"/>
        <v>0</v>
      </c>
      <c r="KL170" s="260">
        <f>+(IF(OR($B170=0,$C170=0,$D170=0,$DC$2&gt;$OE$1),0,IF(OR(KG170=0,KI170=0,KJ170=0),0,MIN((VLOOKUP($D170,SALERYCODE,3,0))*(IF($D170=6,KJ170,KI170))*((MIN((VLOOKUP($D170,SALERYCODE,5,0)),(IF($D170=6,KI170,KJ170))))),MIN((VLOOKUP($D170,SALERYCODE,3,0)),(KG170+KH170))*(IF($D170=6,KJ170,((MIN((VLOOKUP($D170,SALERYCODE,5,0)),KJ170)))))))))/IF(AND($D170=2,'ראשי-פרטים כלליים וריכוז הוצאות'!$D$68&lt;&gt;4),1.2,1)</f>
        <v>0</v>
      </c>
      <c r="KM170" s="263"/>
      <c r="KN170" s="264"/>
      <c r="KO170" s="265"/>
      <c r="KP170" s="266"/>
      <c r="KQ170" s="267">
        <f t="shared" si="245"/>
        <v>0</v>
      </c>
      <c r="KR170" s="260">
        <f>+(IF(OR($B170=0,$C170=0,$D170=0,$DC$2&gt;$OE$1),0,IF(OR(KM170=0,KO170=0,KP170=0),0,MIN((VLOOKUP($D170,SALERYCODE,3,0))*(IF($D170=6,KP170,KO170))*((MIN((VLOOKUP($D170,SALERYCODE,5,0)),(IF($D170=6,KO170,KP170))))),MIN((VLOOKUP($D170,SALERYCODE,3,0)),(KM170+KN170))*(IF($D170=6,KP170,((MIN((VLOOKUP($D170,SALERYCODE,5,0)),KP170)))))))))/IF(AND($D170=2,'ראשי-פרטים כלליים וריכוז הוצאות'!$D$68&lt;&gt;4),1.2,1)</f>
        <v>0</v>
      </c>
      <c r="KS170" s="263"/>
      <c r="KT170" s="264"/>
      <c r="KU170" s="265"/>
      <c r="KV170" s="266"/>
      <c r="KW170" s="267">
        <f t="shared" si="246"/>
        <v>0</v>
      </c>
      <c r="KX170" s="260">
        <f>+(IF(OR($B170=0,$C170=0,$D170=0,$DC$2&gt;$OE$1),0,IF(OR(KS170=0,KU170=0,KV170=0),0,MIN((VLOOKUP($D170,SALERYCODE,3,0))*(IF($D170=6,KV170,KU170))*((MIN((VLOOKUP($D170,SALERYCODE,5,0)),(IF($D170=6,KU170,KV170))))),MIN((VLOOKUP($D170,SALERYCODE,3,0)),(KS170+KT170))*(IF($D170=6,KV170,((MIN((VLOOKUP($D170,SALERYCODE,5,0)),KV170)))))))))/IF(AND($D170=2,'ראשי-פרטים כלליים וריכוז הוצאות'!$D$68&lt;&gt;4),1.2,1)</f>
        <v>0</v>
      </c>
      <c r="KY170" s="263"/>
      <c r="KZ170" s="264"/>
      <c r="LA170" s="265"/>
      <c r="LB170" s="266"/>
      <c r="LC170" s="267">
        <f t="shared" si="247"/>
        <v>0</v>
      </c>
      <c r="LD170" s="260">
        <f>+(IF(OR($B170=0,$C170=0,$D170=0,$DC$2&gt;$OE$1),0,IF(OR(KY170=0,LA170=0,LB170=0),0,MIN((VLOOKUP($D170,SALERYCODE,3,0))*(IF($D170=6,LB170,LA170))*((MIN((VLOOKUP($D170,SALERYCODE,5,0)),(IF($D170=6,LA170,LB170))))),MIN((VLOOKUP($D170,SALERYCODE,3,0)),(KY170+KZ170))*(IF($D170=6,LB170,((MIN((VLOOKUP($D170,SALERYCODE,5,0)),LB170)))))))))/IF(AND($D170=2,'ראשי-פרטים כלליים וריכוז הוצאות'!$D$68&lt;&gt;4),1.2,1)</f>
        <v>0</v>
      </c>
      <c r="LE170" s="263"/>
      <c r="LF170" s="264"/>
      <c r="LG170" s="265"/>
      <c r="LH170" s="266"/>
      <c r="LI170" s="267">
        <f t="shared" si="248"/>
        <v>0</v>
      </c>
      <c r="LJ170" s="260">
        <f>+(IF(OR($B170=0,$C170=0,$D170=0,$DC$2&gt;$OE$1),0,IF(OR(LE170=0,LG170=0,LH170=0),0,MIN((VLOOKUP($D170,SALERYCODE,3,0))*(IF($D170=6,LH170,LG170))*((MIN((VLOOKUP($D170,SALERYCODE,5,0)),(IF($D170=6,LG170,LH170))))),MIN((VLOOKUP($D170,SALERYCODE,3,0)),(LE170+LF170))*(IF($D170=6,LH170,((MIN((VLOOKUP($D170,SALERYCODE,5,0)),LH170)))))))))/IF(AND($D170=2,'ראשי-פרטים כלליים וריכוז הוצאות'!$D$68&lt;&gt;4),1.2,1)</f>
        <v>0</v>
      </c>
      <c r="LK170" s="263"/>
      <c r="LL170" s="264"/>
      <c r="LM170" s="265"/>
      <c r="LN170" s="266"/>
      <c r="LO170" s="267">
        <f t="shared" si="249"/>
        <v>0</v>
      </c>
      <c r="LP170" s="260">
        <f>+(IF(OR($B170=0,$C170=0,$D170=0,$DC$2&gt;$OE$1),0,IF(OR(LK170=0,LM170=0,LN170=0),0,MIN((VLOOKUP($D170,SALERYCODE,3,0))*(IF($D170=6,LN170,LM170))*((MIN((VLOOKUP($D170,SALERYCODE,5,0)),(IF($D170=6,LM170,LN170))))),MIN((VLOOKUP($D170,SALERYCODE,3,0)),(LK170+LL170))*(IF($D170=6,LN170,((MIN((VLOOKUP($D170,SALERYCODE,5,0)),LN170)))))))))/IF(AND($D170=2,'ראשי-פרטים כלליים וריכוז הוצאות'!$D$68&lt;&gt;4),1.2,1)</f>
        <v>0</v>
      </c>
      <c r="LQ170" s="263"/>
      <c r="LR170" s="264"/>
      <c r="LS170" s="265"/>
      <c r="LT170" s="266"/>
      <c r="LU170" s="267">
        <f t="shared" si="250"/>
        <v>0</v>
      </c>
      <c r="LV170" s="260">
        <f>+(IF(OR($B170=0,$C170=0,$D170=0,$DC$2&gt;$OE$1),0,IF(OR(LQ170=0,LS170=0,LT170=0),0,MIN((VLOOKUP($D170,SALERYCODE,3,0))*(IF($D170=6,LT170,LS170))*((MIN((VLOOKUP($D170,SALERYCODE,5,0)),(IF($D170=6,LS170,LT170))))),MIN((VLOOKUP($D170,SALERYCODE,3,0)),(LQ170+LR170))*(IF($D170=6,LT170,((MIN((VLOOKUP($D170,SALERYCODE,5,0)),LT170)))))))))/IF(AND($D170=2,'ראשי-פרטים כלליים וריכוז הוצאות'!$D$68&lt;&gt;4),1.2,1)</f>
        <v>0</v>
      </c>
      <c r="LW170" s="263"/>
      <c r="LX170" s="264"/>
      <c r="LY170" s="265"/>
      <c r="LZ170" s="266"/>
      <c r="MA170" s="267">
        <f t="shared" si="251"/>
        <v>0</v>
      </c>
      <c r="MB170" s="260">
        <f>+(IF(OR($B170=0,$C170=0,$D170=0,$DC$2&gt;$OE$1),0,IF(OR(LW170=0,LY170=0,LZ170=0),0,MIN((VLOOKUP($D170,SALERYCODE,3,0))*(IF($D170=6,LZ170,LY170))*((MIN((VLOOKUP($D170,SALERYCODE,5,0)),(IF($D170=6,LY170,LZ170))))),MIN((VLOOKUP($D170,SALERYCODE,3,0)),(LW170+LX170))*(IF($D170=6,LZ170,((MIN((VLOOKUP($D170,SALERYCODE,5,0)),LZ170)))))))))/IF(AND($D170=2,'ראשי-פרטים כלליים וריכוז הוצאות'!$D$68&lt;&gt;4),1.2,1)</f>
        <v>0</v>
      </c>
      <c r="MC170" s="263"/>
      <c r="MD170" s="264"/>
      <c r="ME170" s="265"/>
      <c r="MF170" s="266"/>
      <c r="MG170" s="267">
        <f t="shared" si="252"/>
        <v>0</v>
      </c>
      <c r="MH170" s="260">
        <f>+(IF(OR($B170=0,$C170=0,$D170=0,$DC$2&gt;$OE$1),0,IF(OR(MC170=0,ME170=0,MF170=0),0,MIN((VLOOKUP($D170,SALERYCODE,3,0))*(IF($D170=6,MF170,ME170))*((MIN((VLOOKUP($D170,SALERYCODE,5,0)),(IF($D170=6,ME170,MF170))))),MIN((VLOOKUP($D170,SALERYCODE,3,0)),(MC170+MD170))*(IF($D170=6,MF170,((MIN((VLOOKUP($D170,SALERYCODE,5,0)),MF170)))))))))/IF(AND($D170=2,'ראשי-פרטים כלליים וריכוז הוצאות'!$D$68&lt;&gt;4),1.2,1)</f>
        <v>0</v>
      </c>
      <c r="MI170" s="263"/>
      <c r="MJ170" s="264"/>
      <c r="MK170" s="265"/>
      <c r="ML170" s="266"/>
      <c r="MM170" s="267">
        <f t="shared" si="253"/>
        <v>0</v>
      </c>
      <c r="MN170" s="260">
        <f>+(IF(OR($B170=0,$C170=0,$D170=0,$DC$2&gt;$OE$1),0,IF(OR(MI170=0,MK170=0,ML170=0),0,MIN((VLOOKUP($D170,SALERYCODE,3,0))*(IF($D170=6,ML170,MK170))*((MIN((VLOOKUP($D170,SALERYCODE,5,0)),(IF($D170=6,MK170,ML170))))),MIN((VLOOKUP($D170,SALERYCODE,3,0)),(MI170+MJ170))*(IF($D170=6,ML170,((MIN((VLOOKUP($D170,SALERYCODE,5,0)),ML170)))))))))/IF(AND($D170=2,'ראשי-פרטים כלליים וריכוז הוצאות'!$D$68&lt;&gt;4),1.2,1)</f>
        <v>0</v>
      </c>
      <c r="MO170" s="263"/>
      <c r="MP170" s="264"/>
      <c r="MQ170" s="265"/>
      <c r="MR170" s="266"/>
      <c r="MS170" s="267">
        <f t="shared" si="254"/>
        <v>0</v>
      </c>
      <c r="MT170" s="260">
        <f>+(IF(OR($B170=0,$C170=0,$D170=0,$DC$2&gt;$OE$1),0,IF(OR(MO170=0,MQ170=0,MR170=0),0,MIN((VLOOKUP($D170,SALERYCODE,3,0))*(IF($D170=6,MR170,MQ170))*((MIN((VLOOKUP($D170,SALERYCODE,5,0)),(IF($D170=6,MQ170,MR170))))),MIN((VLOOKUP($D170,SALERYCODE,3,0)),(MO170+MP170))*(IF($D170=6,MR170,((MIN((VLOOKUP($D170,SALERYCODE,5,0)),MR170)))))))))/IF(AND($D170=2,'ראשי-פרטים כלליים וריכוז הוצאות'!$D$68&lt;&gt;4),1.2,1)</f>
        <v>0</v>
      </c>
      <c r="MU170" s="263"/>
      <c r="MV170" s="264"/>
      <c r="MW170" s="265"/>
      <c r="MX170" s="266"/>
      <c r="MY170" s="267">
        <f t="shared" si="255"/>
        <v>0</v>
      </c>
      <c r="MZ170" s="260">
        <f>+(IF(OR($B170=0,$C170=0,$D170=0,$DC$2&gt;$OE$1),0,IF(OR(MU170=0,MW170=0,MX170=0),0,MIN((VLOOKUP($D170,SALERYCODE,3,0))*(IF($D170=6,MX170,MW170))*((MIN((VLOOKUP($D170,SALERYCODE,5,0)),(IF($D170=6,MW170,MX170))))),MIN((VLOOKUP($D170,SALERYCODE,3,0)),(MU170+MV170))*(IF($D170=6,MX170,((MIN((VLOOKUP($D170,SALERYCODE,5,0)),MX170)))))))))/IF(AND($D170=2,'ראשי-פרטים כלליים וריכוז הוצאות'!$D$68&lt;&gt;4),1.2,1)</f>
        <v>0</v>
      </c>
      <c r="NA170" s="263"/>
      <c r="NB170" s="264"/>
      <c r="NC170" s="265"/>
      <c r="ND170" s="266"/>
      <c r="NE170" s="267">
        <f t="shared" si="256"/>
        <v>0</v>
      </c>
      <c r="NF170" s="260">
        <f>+(IF(OR($B170=0,$C170=0,$D170=0,$DC$2&gt;$OE$1),0,IF(OR(NA170=0,NC170=0,ND170=0),0,MIN((VLOOKUP($D170,SALERYCODE,3,0))*(IF($D170=6,ND170,NC170))*((MIN((VLOOKUP($D170,SALERYCODE,5,0)),(IF($D170=6,NC170,ND170))))),MIN((VLOOKUP($D170,SALERYCODE,3,0)),(NA170+NB170))*(IF($D170=6,ND170,((MIN((VLOOKUP($D170,SALERYCODE,5,0)),ND170)))))))))/IF(AND($D170=2,'ראשי-פרטים כלליים וריכוז הוצאות'!$D$68&lt;&gt;4),1.2,1)</f>
        <v>0</v>
      </c>
      <c r="NG170" s="263"/>
      <c r="NH170" s="264"/>
      <c r="NI170" s="265"/>
      <c r="NJ170" s="266"/>
      <c r="NK170" s="267">
        <f t="shared" si="257"/>
        <v>0</v>
      </c>
      <c r="NL170" s="260">
        <f>+(IF(OR($B170=0,$C170=0,$D170=0,$DC$2&gt;$OE$1),0,IF(OR(NG170=0,NI170=0,NJ170=0),0,MIN((VLOOKUP($D170,SALERYCODE,3,0))*(IF($D170=6,NJ170,NI170))*((MIN((VLOOKUP($D170,SALERYCODE,5,0)),(IF($D170=6,NI170,NJ170))))),MIN((VLOOKUP($D170,SALERYCODE,3,0)),(NG170+NH170))*(IF($D170=6,NJ170,((MIN((VLOOKUP($D170,SALERYCODE,5,0)),NJ170)))))))))/IF(AND($D170=2,'ראשי-פרטים כלליים וריכוז הוצאות'!$D$68&lt;&gt;4),1.2,1)</f>
        <v>0</v>
      </c>
      <c r="NM170" s="263"/>
      <c r="NN170" s="264"/>
      <c r="NO170" s="265"/>
      <c r="NP170" s="266"/>
      <c r="NQ170" s="267">
        <f t="shared" si="258"/>
        <v>0</v>
      </c>
      <c r="NR170" s="260">
        <f>+(IF(OR($B170=0,$C170=0,$D170=0,$DC$2&gt;$OE$1),0,IF(OR(NM170=0,NO170=0,NP170=0),0,MIN((VLOOKUP($D170,SALERYCODE,3,0))*(IF($D170=6,NP170,NO170))*((MIN((VLOOKUP($D170,SALERYCODE,5,0)),(IF($D170=6,NO170,NP170))))),MIN((VLOOKUP($D170,SALERYCODE,3,0)),(NM170+NN170))*(IF($D170=6,NP170,((MIN((VLOOKUP($D170,SALERYCODE,5,0)),NP170)))))))))/IF(AND($D170=2,'ראשי-פרטים כלליים וריכוז הוצאות'!$D$68&lt;&gt;4),1.2,1)</f>
        <v>0</v>
      </c>
      <c r="NS170" s="263"/>
      <c r="NT170" s="264"/>
      <c r="NU170" s="265"/>
      <c r="NV170" s="266"/>
      <c r="NW170" s="267">
        <f t="shared" si="259"/>
        <v>0</v>
      </c>
      <c r="NX170" s="260">
        <f>+(IF(OR($B170=0,$C170=0,$D170=0,$DC$2&gt;$OE$1),0,IF(OR(NS170=0,NU170=0,NV170=0),0,MIN((VLOOKUP($D170,SALERYCODE,3,0))*(IF($D170=6,NV170,NU170))*((MIN((VLOOKUP($D170,SALERYCODE,5,0)),(IF($D170=6,NU170,NV170))))),MIN((VLOOKUP($D170,SALERYCODE,3,0)),(NS170+NT170))*(IF($D170=6,NV170,((MIN((VLOOKUP($D170,SALERYCODE,5,0)),NV170)))))))))/IF(AND($D170=2,'ראשי-פרטים כלליים וריכוז הוצאות'!$D$68&lt;&gt;4),1.2,1)</f>
        <v>0</v>
      </c>
      <c r="NY170" s="263"/>
      <c r="NZ170" s="264"/>
      <c r="OA170" s="265"/>
      <c r="OB170" s="266"/>
      <c r="OC170" s="267">
        <f t="shared" si="260"/>
        <v>0</v>
      </c>
      <c r="OD170" s="260">
        <f>+(IF(OR($B170=0,$C170=0,$D170=0,$DC$2&gt;$OE$1),0,IF(OR(NY170=0,OA170=0,OB170=0),0,MIN((VLOOKUP($D170,SALERYCODE,3,0))*(IF($D170=6,OB170,OA170))*((MIN((VLOOKUP($D170,SALERYCODE,5,0)),(IF($D170=6,OA170,OB170))))),MIN((VLOOKUP($D170,SALERYCODE,3,0)),(NY170+NZ170))*(IF($D170=6,OB170,((MIN((VLOOKUP($D170,SALERYCODE,5,0)),OB170)))))))))/IF(AND($D170=2,'ראשי-פרטים כלליים וריכוז הוצאות'!$D$68&lt;&gt;4),1.2,1)</f>
        <v>0</v>
      </c>
      <c r="OE170" s="275">
        <f t="shared" si="266"/>
        <v>0</v>
      </c>
      <c r="OF170" s="283">
        <f t="shared" si="267"/>
        <v>9.9999999999999995E-7</v>
      </c>
      <c r="OG170" s="276">
        <f t="shared" si="268"/>
        <v>0</v>
      </c>
      <c r="OH170" s="275">
        <f t="shared" si="269"/>
        <v>0</v>
      </c>
      <c r="OI170" s="275">
        <v>0</v>
      </c>
      <c r="OJ170" s="258">
        <f t="shared" si="270"/>
        <v>0</v>
      </c>
      <c r="OK170" s="284"/>
      <c r="OL170" s="116">
        <f>MIN(OJ170+OK170*OF170*OE170/$OL$1/IF(AND($D170=2,'ראשי-פרטים כלליים וריכוז הוצאות'!$D$68&lt;&gt;4),1.2,1),IF($D170&gt;0,VLOOKUP($D170,SALERYCODE,3,0)*12*OG170,0))</f>
        <v>0</v>
      </c>
      <c r="OM170" s="95">
        <f t="shared" si="261"/>
        <v>0</v>
      </c>
      <c r="ON170" s="11">
        <f t="shared" si="262"/>
        <v>0</v>
      </c>
      <c r="OO170" s="11">
        <f t="shared" si="263"/>
        <v>0</v>
      </c>
      <c r="OP170" s="22">
        <f t="shared" si="264"/>
        <v>0</v>
      </c>
      <c r="OQ170" s="11">
        <f t="shared" si="265"/>
        <v>0</v>
      </c>
      <c r="OR170" s="11" t="e">
        <f>#REF!</f>
        <v>#REF!</v>
      </c>
      <c r="OS170" s="35" t="e">
        <f>#REF!-OP170</f>
        <v>#REF!</v>
      </c>
      <c r="OT170" s="35" t="e">
        <f>OS170-#REF!</f>
        <v>#REF!</v>
      </c>
      <c r="OU170" s="43" t="e">
        <f>IF(AND(OP170&gt;0,(OS170=#REF!-OP170)),"מועסק פחות מ-10% מזמנו במופ","")</f>
        <v>#REF!</v>
      </c>
    </row>
    <row r="171" spans="1:411" ht="24" hidden="1" customHeight="1" outlineLevel="1" x14ac:dyDescent="0.2">
      <c r="A171" s="282">
        <v>168</v>
      </c>
      <c r="B171" s="269"/>
      <c r="C171" s="270"/>
      <c r="D171" s="271"/>
      <c r="E171" s="263"/>
      <c r="F171" s="264"/>
      <c r="G171" s="265"/>
      <c r="H171" s="266"/>
      <c r="I171" s="267">
        <f t="shared" si="196"/>
        <v>0</v>
      </c>
      <c r="J171" s="260">
        <f>(IF(OR($B171=0,$C171=0,$D171=0,$E$2&gt;$OE$1),0,IF(OR($E171=0,$G171=0,$H171=0),0,MIN((VLOOKUP($D171,SALERYCODE,3,0))*(IF($D171=6,$H171,$G171))*((MIN((VLOOKUP($D171,SALERYCODE,5,0)),(IF($D171=6,$G171,$H171))))),MIN((VLOOKUP($D171,SALERYCODE,3,0)),($E171+$F171))*(IF($D171=6,$H171,((MIN((VLOOKUP($D171,SALERYCODE,5,0)),$H171)))))))))/IF(AND($D171=2,'ראשי-פרטים כלליים וריכוז הוצאות'!$D$68&lt;&gt;4),1.2,1)</f>
        <v>0</v>
      </c>
      <c r="K171" s="263"/>
      <c r="L171" s="264"/>
      <c r="M171" s="265"/>
      <c r="N171" s="266"/>
      <c r="O171" s="267">
        <f t="shared" si="197"/>
        <v>0</v>
      </c>
      <c r="P171" s="260">
        <f>+(IF(OR($B171=0,$C171=0,$D171=0,$K$2&gt;$OE$1),0,IF(OR($K171=0,$M171=0,$N171=0),0,MIN((VLOOKUP($D171,SALERYCODE,3,0))*(IF($D171=6,$N171,$M171))*((MIN((VLOOKUP($D171,SALERYCODE,5,0)),(IF($D171=6,$M171,$N171))))),MIN((VLOOKUP($D171,SALERYCODE,3,0)),($K171+$L171))*(IF($D171=6,$N171,((MIN((VLOOKUP($D171,SALERYCODE,5,0)),$N171)))))))))/IF(AND($D171=2,'ראשי-פרטים כלליים וריכוז הוצאות'!$D$68&lt;&gt;4),1.2,1)</f>
        <v>0</v>
      </c>
      <c r="Q171" s="263"/>
      <c r="R171" s="264"/>
      <c r="S171" s="265"/>
      <c r="T171" s="266"/>
      <c r="U171" s="267">
        <f t="shared" si="198"/>
        <v>0</v>
      </c>
      <c r="V171" s="260">
        <f>+(IF(OR($B171=0,$C171=0,$D171=0,$Q$2&gt;$OE$1),0,IF(OR(Q171=0,S171=0,T171=0),0,MIN((VLOOKUP($D171,SALERYCODE,3,0))*(IF($D171=6,T171,S171))*((MIN((VLOOKUP($D171,SALERYCODE,5,0)),(IF($D171=6,S171,T171))))),MIN((VLOOKUP($D171,SALERYCODE,3,0)),(Q171+R171))*(IF($D171=6,T171,((MIN((VLOOKUP($D171,SALERYCODE,5,0)),T171)))))))))/IF(AND($D171=2,'ראשי-פרטים כלליים וריכוז הוצאות'!$D$68&lt;&gt;4),1.2,1)</f>
        <v>0</v>
      </c>
      <c r="W171" s="263"/>
      <c r="X171" s="264"/>
      <c r="Y171" s="265"/>
      <c r="Z171" s="266"/>
      <c r="AA171" s="267">
        <f t="shared" si="199"/>
        <v>0</v>
      </c>
      <c r="AB171" s="260">
        <f>+(IF(OR($B171=0,$C171=0,$D171=0,$W$2&gt;$OE$1),0,IF(OR(W171=0,Y171=0,Z171=0),0,MIN((VLOOKUP($D171,SALERYCODE,3,0))*(IF($D171=6,Z171,Y171))*((MIN((VLOOKUP($D171,SALERYCODE,5,0)),(IF($D171=6,Y171,Z171))))),MIN((VLOOKUP($D171,SALERYCODE,3,0)),(W171+X171))*(IF($D171=6,Z171,((MIN((VLOOKUP($D171,SALERYCODE,5,0)),Z171)))))))))/IF(AND($D171=2,'ראשי-פרטים כלליים וריכוז הוצאות'!$D$68&lt;&gt;4),1.2,1)</f>
        <v>0</v>
      </c>
      <c r="AC171" s="263"/>
      <c r="AD171" s="264"/>
      <c r="AE171" s="265"/>
      <c r="AF171" s="266"/>
      <c r="AG171" s="267">
        <f t="shared" si="200"/>
        <v>0</v>
      </c>
      <c r="AH171" s="260">
        <f>+(IF(OR($B171=0,$C171=0,$D171=0,$AC$2&gt;$OE$1),0,IF(OR(AC171=0,AE171=0,AF171=0),0,MIN((VLOOKUP($D171,SALERYCODE,3,0))*(IF($D171=6,AF171,AE171))*((MIN((VLOOKUP($D171,SALERYCODE,5,0)),(IF($D171=6,AE171,AF171))))),MIN((VLOOKUP($D171,SALERYCODE,3,0)),(AC171+AD171))*(IF($D171=6,AF171,((MIN((VLOOKUP($D171,SALERYCODE,5,0)),AF171)))))))))/IF(AND($D171=2,'ראשי-פרטים כלליים וריכוז הוצאות'!$D$68&lt;&gt;4),1.2,1)</f>
        <v>0</v>
      </c>
      <c r="AI171" s="263"/>
      <c r="AJ171" s="264"/>
      <c r="AK171" s="265"/>
      <c r="AL171" s="266"/>
      <c r="AM171" s="267">
        <f t="shared" si="201"/>
        <v>0</v>
      </c>
      <c r="AN171" s="260">
        <f>+(IF(OR($B171=0,$C171=0,$D171=0,$AI$2&gt;$OE$1),0,IF(OR(AI171=0,AK171=0,AL171=0),0,MIN((VLOOKUP($D171,SALERYCODE,3,0))*(IF($D171=6,AL171,AK171))*((MIN((VLOOKUP($D171,SALERYCODE,5,0)),(IF($D171=6,AK171,AL171))))),MIN((VLOOKUP($D171,SALERYCODE,3,0)),(AI171+AJ171))*(IF($D171=6,AL171,((MIN((VLOOKUP($D171,SALERYCODE,5,0)),AL171)))))))))/IF(AND($D171=2,'ראשי-פרטים כלליים וריכוז הוצאות'!$D$68&lt;&gt;4),1.2,1)</f>
        <v>0</v>
      </c>
      <c r="AO171" s="263"/>
      <c r="AP171" s="264"/>
      <c r="AQ171" s="265"/>
      <c r="AR171" s="266"/>
      <c r="AS171" s="267">
        <f t="shared" si="202"/>
        <v>0</v>
      </c>
      <c r="AT171" s="260">
        <f>+(IF(OR($B171=0,$C171=0,$D171=0,$AO$2&gt;$OE$1),0,IF(OR(AO171=0,AQ171=0,AR171=0),0,MIN((VLOOKUP($D171,SALERYCODE,3,0))*(IF($D171=6,AR171,AQ171))*((MIN((VLOOKUP($D171,SALERYCODE,5,0)),(IF($D171=6,AQ171,AR171))))),MIN((VLOOKUP($D171,SALERYCODE,3,0)),(AO171+AP171))*(IF($D171=6,AR171,((MIN((VLOOKUP($D171,SALERYCODE,5,0)),AR171)))))))))/IF(AND($D171=2,'ראשי-פרטים כלליים וריכוז הוצאות'!$D$68&lt;&gt;4),1.2,1)</f>
        <v>0</v>
      </c>
      <c r="AU171" s="263"/>
      <c r="AV171" s="264"/>
      <c r="AW171" s="265"/>
      <c r="AX171" s="266"/>
      <c r="AY171" s="267">
        <f t="shared" si="203"/>
        <v>0</v>
      </c>
      <c r="AZ171" s="260">
        <f>+(IF(OR($B171=0,$C171=0,$D171=0,$AU$2&gt;$OE$1),0,IF(OR(AU171=0,AW171=0,AX171=0),0,MIN((VLOOKUP($D171,SALERYCODE,3,0))*(IF($D171=6,AX171,AW171))*((MIN((VLOOKUP($D171,SALERYCODE,5,0)),(IF($D171=6,AW171,AX171))))),MIN((VLOOKUP($D171,SALERYCODE,3,0)),(AU171+AV171))*(IF($D171=6,AX171,((MIN((VLOOKUP($D171,SALERYCODE,5,0)),AX171)))))))))/IF(AND($D171=2,'ראשי-פרטים כלליים וריכוז הוצאות'!$D$68&lt;&gt;4),1.2,1)</f>
        <v>0</v>
      </c>
      <c r="BA171" s="263"/>
      <c r="BB171" s="264"/>
      <c r="BC171" s="265"/>
      <c r="BD171" s="266"/>
      <c r="BE171" s="267">
        <f t="shared" si="204"/>
        <v>0</v>
      </c>
      <c r="BF171" s="260">
        <f>+(IF(OR($B171=0,$C171=0,$D171=0,$BA$2&gt;$OE$1),0,IF(OR(BA171=0,BC171=0,BD171=0),0,MIN((VLOOKUP($D171,SALERYCODE,3,0))*(IF($D171=6,BD171,BC171))*((MIN((VLOOKUP($D171,SALERYCODE,5,0)),(IF($D171=6,BC171,BD171))))),MIN((VLOOKUP($D171,SALERYCODE,3,0)),(BA171+BB171))*(IF($D171=6,BD171,((MIN((VLOOKUP($D171,SALERYCODE,5,0)),BD171)))))))))/IF(AND($D171=2,'ראשי-פרטים כלליים וריכוז הוצאות'!$D$68&lt;&gt;4),1.2,1)</f>
        <v>0</v>
      </c>
      <c r="BG171" s="263"/>
      <c r="BH171" s="264"/>
      <c r="BI171" s="265"/>
      <c r="BJ171" s="266"/>
      <c r="BK171" s="267">
        <f t="shared" si="205"/>
        <v>0</v>
      </c>
      <c r="BL171" s="260">
        <f>+(IF(OR($B171=0,$C171=0,$D171=0,$BG$2&gt;$OE$1),0,IF(OR(BG171=0,BI171=0,BJ171=0),0,MIN((VLOOKUP($D171,SALERYCODE,3,0))*(IF($D171=6,BJ171,BI171))*((MIN((VLOOKUP($D171,SALERYCODE,5,0)),(IF($D171=6,BI171,BJ171))))),MIN((VLOOKUP($D171,SALERYCODE,3,0)),(BG171+BH171))*(IF($D171=6,BJ171,((MIN((VLOOKUP($D171,SALERYCODE,5,0)),BJ171)))))))))/IF(AND($D171=2,'ראשי-פרטים כלליים וריכוז הוצאות'!$D$68&lt;&gt;4),1.2,1)</f>
        <v>0</v>
      </c>
      <c r="BM171" s="263"/>
      <c r="BN171" s="264"/>
      <c r="BO171" s="265"/>
      <c r="BP171" s="266"/>
      <c r="BQ171" s="267">
        <f t="shared" si="206"/>
        <v>0</v>
      </c>
      <c r="BR171" s="260">
        <f>+(IF(OR($B171=0,$C171=0,$D171=0,$BM$2&gt;$OE$1),0,IF(OR(BM171=0,BO171=0,BP171=0),0,MIN((VLOOKUP($D171,SALERYCODE,3,0))*(IF($D171=6,BP171,BO171))*((MIN((VLOOKUP($D171,SALERYCODE,5,0)),(IF($D171=6,BO171,BP171))))),MIN((VLOOKUP($D171,SALERYCODE,3,0)),(BM171+BN171))*(IF($D171=6,BP171,((MIN((VLOOKUP($D171,SALERYCODE,5,0)),BP171)))))))))/IF(AND($D171=2,'ראשי-פרטים כלליים וריכוז הוצאות'!$D$68&lt;&gt;4),1.2,1)</f>
        <v>0</v>
      </c>
      <c r="BS171" s="263"/>
      <c r="BT171" s="264"/>
      <c r="BU171" s="265"/>
      <c r="BV171" s="266"/>
      <c r="BW171" s="267">
        <f t="shared" si="207"/>
        <v>0</v>
      </c>
      <c r="BX171" s="260">
        <f>+(IF(OR($B171=0,$C171=0,$D171=0,$BS$2&gt;$OE$1),0,IF(OR(BS171=0,BU171=0,BV171=0),0,MIN((VLOOKUP($D171,SALERYCODE,3,0))*(IF($D171=6,BV171,BU171))*((MIN((VLOOKUP($D171,SALERYCODE,5,0)),(IF($D171=6,BU171,BV171))))),MIN((VLOOKUP($D171,SALERYCODE,3,0)),(BS171+BT171))*(IF($D171=6,BV171,((MIN((VLOOKUP($D171,SALERYCODE,5,0)),BV171)))))))))/IF(AND($D171=2,'ראשי-פרטים כלליים וריכוז הוצאות'!$D$68&lt;&gt;4),1.2,1)</f>
        <v>0</v>
      </c>
      <c r="BY171" s="263"/>
      <c r="BZ171" s="264"/>
      <c r="CA171" s="265"/>
      <c r="CB171" s="266"/>
      <c r="CC171" s="267">
        <f t="shared" si="208"/>
        <v>0</v>
      </c>
      <c r="CD171" s="260">
        <f>+(IF(OR($B171=0,$C171=0,$D171=0,$BY$2&gt;$OE$1),0,IF(OR(BY171=0,CA171=0,CB171=0),0,MIN((VLOOKUP($D171,SALERYCODE,3,0))*(IF($D171=6,CB171,CA171))*((MIN((VLOOKUP($D171,SALERYCODE,5,0)),(IF($D171=6,CA171,CB171))))),MIN((VLOOKUP($D171,SALERYCODE,3,0)),(BY171+BZ171))*(IF($D171=6,CB171,((MIN((VLOOKUP($D171,SALERYCODE,5,0)),CB171)))))))))/IF(AND($D171=2,'ראשי-פרטים כלליים וריכוז הוצאות'!$D$68&lt;&gt;4),1.2,1)</f>
        <v>0</v>
      </c>
      <c r="CE171" s="263"/>
      <c r="CF171" s="264"/>
      <c r="CG171" s="265"/>
      <c r="CH171" s="266"/>
      <c r="CI171" s="267">
        <f t="shared" si="209"/>
        <v>0</v>
      </c>
      <c r="CJ171" s="260">
        <f>+(IF(OR($B171=0,$C171=0,$D171=0,$CE$2&gt;$OE$1),0,IF(OR(CE171=0,CG171=0,CH171=0),0,MIN((VLOOKUP($D171,SALERYCODE,3,0))*(IF($D171=6,CH171,CG171))*((MIN((VLOOKUP($D171,SALERYCODE,5,0)),(IF($D171=6,CG171,CH171))))),MIN((VLOOKUP($D171,SALERYCODE,3,0)),(CE171+CF171))*(IF($D171=6,CH171,((MIN((VLOOKUP($D171,SALERYCODE,5,0)),CH171)))))))))/IF(AND($D171=2,'ראשי-פרטים כלליים וריכוז הוצאות'!$D$68&lt;&gt;4),1.2,1)</f>
        <v>0</v>
      </c>
      <c r="CK171" s="263"/>
      <c r="CL171" s="264"/>
      <c r="CM171" s="265"/>
      <c r="CN171" s="266"/>
      <c r="CO171" s="267">
        <f t="shared" si="210"/>
        <v>0</v>
      </c>
      <c r="CP171" s="260">
        <f>+(IF(OR($B171=0,$C171=0,$D171=0,$CK$2&gt;$OE$1),0,IF(OR(CK171=0,CM171=0,CN171=0),0,MIN((VLOOKUP($D171,SALERYCODE,3,0))*(IF($D171=6,CN171,CM171))*((MIN((VLOOKUP($D171,SALERYCODE,5,0)),(IF($D171=6,CM171,CN171))))),MIN((VLOOKUP($D171,SALERYCODE,3,0)),(CK171+CL171))*(IF($D171=6,CN171,((MIN((VLOOKUP($D171,SALERYCODE,5,0)),CN171)))))))))/IF(AND($D171=2,'ראשי-פרטים כלליים וריכוז הוצאות'!$D$68&lt;&gt;4),1.2,1)</f>
        <v>0</v>
      </c>
      <c r="CQ171" s="263"/>
      <c r="CR171" s="264"/>
      <c r="CS171" s="265"/>
      <c r="CT171" s="266"/>
      <c r="CU171" s="267">
        <f t="shared" si="211"/>
        <v>0</v>
      </c>
      <c r="CV171" s="260">
        <f>+(IF(OR($B171=0,$C171=0,$D171=0,$CQ$2&gt;$OE$1),0,IF(OR(CQ171=0,CS171=0,CT171=0),0,MIN((VLOOKUP($D171,SALERYCODE,3,0))*(IF($D171=6,CT171,CS171))*((MIN((VLOOKUP($D171,SALERYCODE,5,0)),(IF($D171=6,CS171,CT171))))),MIN((VLOOKUP($D171,SALERYCODE,3,0)),(CQ171+CR171))*(IF($D171=6,CT171,((MIN((VLOOKUP($D171,SALERYCODE,5,0)),CT171)))))))))/IF(AND($D171=2,'ראשי-פרטים כלליים וריכוז הוצאות'!$D$68&lt;&gt;4),1.2,1)</f>
        <v>0</v>
      </c>
      <c r="CW171" s="263"/>
      <c r="CX171" s="264"/>
      <c r="CY171" s="265"/>
      <c r="CZ171" s="266"/>
      <c r="DA171" s="267">
        <f t="shared" si="212"/>
        <v>0</v>
      </c>
      <c r="DB171" s="260">
        <f>+(IF(OR($B171=0,$C171=0,$D171=0,$CW$2&gt;$OE$1),0,IF(OR(CW171=0,CY171=0,CZ171=0),0,MIN((VLOOKUP($D171,SALERYCODE,3,0))*(IF($D171=6,CZ171,CY171))*((MIN((VLOOKUP($D171,SALERYCODE,5,0)),(IF($D171=6,CY171,CZ171))))),MIN((VLOOKUP($D171,SALERYCODE,3,0)),(CW171+CX171))*(IF($D171=6,CZ171,((MIN((VLOOKUP($D171,SALERYCODE,5,0)),CZ171)))))))))/IF(AND($D171=2,'ראשי-פרטים כלליים וריכוז הוצאות'!$D$68&lt;&gt;4),1.2,1)</f>
        <v>0</v>
      </c>
      <c r="DC171" s="263"/>
      <c r="DD171" s="264"/>
      <c r="DE171" s="265"/>
      <c r="DF171" s="266"/>
      <c r="DG171" s="267">
        <f t="shared" si="213"/>
        <v>0</v>
      </c>
      <c r="DH171" s="260">
        <f>+(IF(OR($B171=0,$C171=0,$D171=0,$DC$2&gt;$OE$1),0,IF(OR(DC171=0,DE171=0,DF171=0),0,MIN((VLOOKUP($D171,SALERYCODE,3,0))*(IF($D171=6,DF171,DE171))*((MIN((VLOOKUP($D171,SALERYCODE,5,0)),(IF($D171=6,DE171,DF171))))),MIN((VLOOKUP($D171,SALERYCODE,3,0)),(DC171+DD171))*(IF($D171=6,DF171,((MIN((VLOOKUP($D171,SALERYCODE,5,0)),DF171)))))))))/IF(AND($D171=2,'ראשי-פרטים כלליים וריכוז הוצאות'!$D$68&lt;&gt;4),1.2,1)</f>
        <v>0</v>
      </c>
      <c r="DI171" s="263"/>
      <c r="DJ171" s="264"/>
      <c r="DK171" s="265"/>
      <c r="DL171" s="266"/>
      <c r="DM171" s="267">
        <f t="shared" si="214"/>
        <v>0</v>
      </c>
      <c r="DN171" s="260">
        <f>+(IF(OR($B171=0,$C171=0,$D171=0,$DC$2&gt;$OE$1),0,IF(OR(DI171=0,DK171=0,DL171=0),0,MIN((VLOOKUP($D171,SALERYCODE,3,0))*(IF($D171=6,DL171,DK171))*((MIN((VLOOKUP($D171,SALERYCODE,5,0)),(IF($D171=6,DK171,DL171))))),MIN((VLOOKUP($D171,SALERYCODE,3,0)),(DI171+DJ171))*(IF($D171=6,DL171,((MIN((VLOOKUP($D171,SALERYCODE,5,0)),DL171)))))))))/IF(AND($D171=2,'ראשי-פרטים כלליים וריכוז הוצאות'!$D$68&lt;&gt;4),1.2,1)</f>
        <v>0</v>
      </c>
      <c r="DO171" s="263"/>
      <c r="DP171" s="264"/>
      <c r="DQ171" s="265"/>
      <c r="DR171" s="266"/>
      <c r="DS171" s="267">
        <f t="shared" si="215"/>
        <v>0</v>
      </c>
      <c r="DT171" s="260">
        <f>+(IF(OR($B171=0,$C171=0,$D171=0,$DC$2&gt;$OE$1),0,IF(OR(DO171=0,DQ171=0,DR171=0),0,MIN((VLOOKUP($D171,SALERYCODE,3,0))*(IF($D171=6,DR171,DQ171))*((MIN((VLOOKUP($D171,SALERYCODE,5,0)),(IF($D171=6,DQ171,DR171))))),MIN((VLOOKUP($D171,SALERYCODE,3,0)),(DO171+DP171))*(IF($D171=6,DR171,((MIN((VLOOKUP($D171,SALERYCODE,5,0)),DR171)))))))))/IF(AND($D171=2,'ראשי-פרטים כלליים וריכוז הוצאות'!$D$68&lt;&gt;4),1.2,1)</f>
        <v>0</v>
      </c>
      <c r="DU171" s="263"/>
      <c r="DV171" s="264"/>
      <c r="DW171" s="265"/>
      <c r="DX171" s="266"/>
      <c r="DY171" s="267">
        <f t="shared" si="216"/>
        <v>0</v>
      </c>
      <c r="DZ171" s="260">
        <f>+(IF(OR($B171=0,$C171=0,$D171=0,$DC$2&gt;$OE$1),0,IF(OR(DU171=0,DW171=0,DX171=0),0,MIN((VLOOKUP($D171,SALERYCODE,3,0))*(IF($D171=6,DX171,DW171))*((MIN((VLOOKUP($D171,SALERYCODE,5,0)),(IF($D171=6,DW171,DX171))))),MIN((VLOOKUP($D171,SALERYCODE,3,0)),(DU171+DV171))*(IF($D171=6,DX171,((MIN((VLOOKUP($D171,SALERYCODE,5,0)),DX171)))))))))/IF(AND($D171=2,'ראשי-פרטים כלליים וריכוז הוצאות'!$D$68&lt;&gt;4),1.2,1)</f>
        <v>0</v>
      </c>
      <c r="EA171" s="263"/>
      <c r="EB171" s="264"/>
      <c r="EC171" s="265"/>
      <c r="ED171" s="266"/>
      <c r="EE171" s="267">
        <f t="shared" si="217"/>
        <v>0</v>
      </c>
      <c r="EF171" s="260">
        <f>+(IF(OR($B171=0,$C171=0,$D171=0,$DC$2&gt;$OE$1),0,IF(OR(EA171=0,EC171=0,ED171=0),0,MIN((VLOOKUP($D171,SALERYCODE,3,0))*(IF($D171=6,ED171,EC171))*((MIN((VLOOKUP($D171,SALERYCODE,5,0)),(IF($D171=6,EC171,ED171))))),MIN((VLOOKUP($D171,SALERYCODE,3,0)),(EA171+EB171))*(IF($D171=6,ED171,((MIN((VLOOKUP($D171,SALERYCODE,5,0)),ED171)))))))))/IF(AND($D171=2,'ראשי-פרטים כלליים וריכוז הוצאות'!$D$68&lt;&gt;4),1.2,1)</f>
        <v>0</v>
      </c>
      <c r="EG171" s="263"/>
      <c r="EH171" s="264"/>
      <c r="EI171" s="265"/>
      <c r="EJ171" s="266"/>
      <c r="EK171" s="267">
        <f t="shared" si="218"/>
        <v>0</v>
      </c>
      <c r="EL171" s="260">
        <f>+(IF(OR($B171=0,$C171=0,$D171=0,$DC$2&gt;$OE$1),0,IF(OR(EG171=0,EI171=0,EJ171=0),0,MIN((VLOOKUP($D171,SALERYCODE,3,0))*(IF($D171=6,EJ171,EI171))*((MIN((VLOOKUP($D171,SALERYCODE,5,0)),(IF($D171=6,EI171,EJ171))))),MIN((VLOOKUP($D171,SALERYCODE,3,0)),(EG171+EH171))*(IF($D171=6,EJ171,((MIN((VLOOKUP($D171,SALERYCODE,5,0)),EJ171)))))))))/IF(AND($D171=2,'ראשי-פרטים כלליים וריכוז הוצאות'!$D$68&lt;&gt;4),1.2,1)</f>
        <v>0</v>
      </c>
      <c r="EM171" s="263"/>
      <c r="EN171" s="264"/>
      <c r="EO171" s="265"/>
      <c r="EP171" s="266"/>
      <c r="EQ171" s="267">
        <f t="shared" si="219"/>
        <v>0</v>
      </c>
      <c r="ER171" s="260">
        <f>+(IF(OR($B171=0,$C171=0,$D171=0,$DC$2&gt;$OE$1),0,IF(OR(EM171=0,EO171=0,EP171=0),0,MIN((VLOOKUP($D171,SALERYCODE,3,0))*(IF($D171=6,EP171,EO171))*((MIN((VLOOKUP($D171,SALERYCODE,5,0)),(IF($D171=6,EO171,EP171))))),MIN((VLOOKUP($D171,SALERYCODE,3,0)),(EM171+EN171))*(IF($D171=6,EP171,((MIN((VLOOKUP($D171,SALERYCODE,5,0)),EP171)))))))))/IF(AND($D171=2,'ראשי-פרטים כלליים וריכוז הוצאות'!$D$68&lt;&gt;4),1.2,1)</f>
        <v>0</v>
      </c>
      <c r="ES171" s="263"/>
      <c r="ET171" s="264"/>
      <c r="EU171" s="265"/>
      <c r="EV171" s="266"/>
      <c r="EW171" s="267">
        <f t="shared" si="220"/>
        <v>0</v>
      </c>
      <c r="EX171" s="260">
        <f>+(IF(OR($B171=0,$C171=0,$D171=0,$DC$2&gt;$OE$1),0,IF(OR(ES171=0,EU171=0,EV171=0),0,MIN((VLOOKUP($D171,SALERYCODE,3,0))*(IF($D171=6,EV171,EU171))*((MIN((VLOOKUP($D171,SALERYCODE,5,0)),(IF($D171=6,EU171,EV171))))),MIN((VLOOKUP($D171,SALERYCODE,3,0)),(ES171+ET171))*(IF($D171=6,EV171,((MIN((VLOOKUP($D171,SALERYCODE,5,0)),EV171)))))))))/IF(AND($D171=2,'ראשי-פרטים כלליים וריכוז הוצאות'!$D$68&lt;&gt;4),1.2,1)</f>
        <v>0</v>
      </c>
      <c r="EY171" s="263"/>
      <c r="EZ171" s="264"/>
      <c r="FA171" s="265"/>
      <c r="FB171" s="266"/>
      <c r="FC171" s="267">
        <f t="shared" si="221"/>
        <v>0</v>
      </c>
      <c r="FD171" s="260">
        <f>+(IF(OR($B171=0,$C171=0,$D171=0,$DC$2&gt;$OE$1),0,IF(OR(EY171=0,FA171=0,FB171=0),0,MIN((VLOOKUP($D171,SALERYCODE,3,0))*(IF($D171=6,FB171,FA171))*((MIN((VLOOKUP($D171,SALERYCODE,5,0)),(IF($D171=6,FA171,FB171))))),MIN((VLOOKUP($D171,SALERYCODE,3,0)),(EY171+EZ171))*(IF($D171=6,FB171,((MIN((VLOOKUP($D171,SALERYCODE,5,0)),FB171)))))))))/IF(AND($D171=2,'ראשי-פרטים כלליים וריכוז הוצאות'!$D$68&lt;&gt;4),1.2,1)</f>
        <v>0</v>
      </c>
      <c r="FE171" s="263"/>
      <c r="FF171" s="264"/>
      <c r="FG171" s="265"/>
      <c r="FH171" s="266"/>
      <c r="FI171" s="267">
        <f t="shared" si="222"/>
        <v>0</v>
      </c>
      <c r="FJ171" s="260">
        <f>+(IF(OR($B171=0,$C171=0,$D171=0,$DC$2&gt;$OE$1),0,IF(OR(FE171=0,FG171=0,FH171=0),0,MIN((VLOOKUP($D171,SALERYCODE,3,0))*(IF($D171=6,FH171,FG171))*((MIN((VLOOKUP($D171,SALERYCODE,5,0)),(IF($D171=6,FG171,FH171))))),MIN((VLOOKUP($D171,SALERYCODE,3,0)),(FE171+FF171))*(IF($D171=6,FH171,((MIN((VLOOKUP($D171,SALERYCODE,5,0)),FH171)))))))))/IF(AND($D171=2,'ראשי-פרטים כלליים וריכוז הוצאות'!$D$68&lt;&gt;4),1.2,1)</f>
        <v>0</v>
      </c>
      <c r="FK171" s="263"/>
      <c r="FL171" s="264"/>
      <c r="FM171" s="265"/>
      <c r="FN171" s="266"/>
      <c r="FO171" s="267">
        <f t="shared" si="223"/>
        <v>0</v>
      </c>
      <c r="FP171" s="260">
        <f>+(IF(OR($B171=0,$C171=0,$D171=0,$DC$2&gt;$OE$1),0,IF(OR(FK171=0,FM171=0,FN171=0),0,MIN((VLOOKUP($D171,SALERYCODE,3,0))*(IF($D171=6,FN171,FM171))*((MIN((VLOOKUP($D171,SALERYCODE,5,0)),(IF($D171=6,FM171,FN171))))),MIN((VLOOKUP($D171,SALERYCODE,3,0)),(FK171+FL171))*(IF($D171=6,FN171,((MIN((VLOOKUP($D171,SALERYCODE,5,0)),FN171)))))))))/IF(AND($D171=2,'ראשי-פרטים כלליים וריכוז הוצאות'!$D$68&lt;&gt;4),1.2,1)</f>
        <v>0</v>
      </c>
      <c r="FQ171" s="263"/>
      <c r="FR171" s="264"/>
      <c r="FS171" s="265"/>
      <c r="FT171" s="266"/>
      <c r="FU171" s="267">
        <f t="shared" si="224"/>
        <v>0</v>
      </c>
      <c r="FV171" s="260">
        <f>+(IF(OR($B171=0,$C171=0,$D171=0,$DC$2&gt;$OE$1),0,IF(OR(FQ171=0,FS171=0,FT171=0),0,MIN((VLOOKUP($D171,SALERYCODE,3,0))*(IF($D171=6,FT171,FS171))*((MIN((VLOOKUP($D171,SALERYCODE,5,0)),(IF($D171=6,FS171,FT171))))),MIN((VLOOKUP($D171,SALERYCODE,3,0)),(FQ171+FR171))*(IF($D171=6,FT171,((MIN((VLOOKUP($D171,SALERYCODE,5,0)),FT171)))))))))/IF(AND($D171=2,'ראשי-פרטים כלליים וריכוז הוצאות'!$D$68&lt;&gt;4),1.2,1)</f>
        <v>0</v>
      </c>
      <c r="FW171" s="263"/>
      <c r="FX171" s="264"/>
      <c r="FY171" s="265"/>
      <c r="FZ171" s="266"/>
      <c r="GA171" s="267">
        <f t="shared" si="225"/>
        <v>0</v>
      </c>
      <c r="GB171" s="260">
        <f>+(IF(OR($B171=0,$C171=0,$D171=0,$DC$2&gt;$OE$1),0,IF(OR(FW171=0,FY171=0,FZ171=0),0,MIN((VLOOKUP($D171,SALERYCODE,3,0))*(IF($D171=6,FZ171,FY171))*((MIN((VLOOKUP($D171,SALERYCODE,5,0)),(IF($D171=6,FY171,FZ171))))),MIN((VLOOKUP($D171,SALERYCODE,3,0)),(FW171+FX171))*(IF($D171=6,FZ171,((MIN((VLOOKUP($D171,SALERYCODE,5,0)),FZ171)))))))))/IF(AND($D171=2,'ראשי-פרטים כלליים וריכוז הוצאות'!$D$68&lt;&gt;4),1.2,1)</f>
        <v>0</v>
      </c>
      <c r="GC171" s="263"/>
      <c r="GD171" s="264"/>
      <c r="GE171" s="265"/>
      <c r="GF171" s="266"/>
      <c r="GG171" s="267">
        <f t="shared" si="226"/>
        <v>0</v>
      </c>
      <c r="GH171" s="260">
        <f>+(IF(OR($B171=0,$C171=0,$D171=0,$DC$2&gt;$OE$1),0,IF(OR(GC171=0,GE171=0,GF171=0),0,MIN((VLOOKUP($D171,SALERYCODE,3,0))*(IF($D171=6,GF171,GE171))*((MIN((VLOOKUP($D171,SALERYCODE,5,0)),(IF($D171=6,GE171,GF171))))),MIN((VLOOKUP($D171,SALERYCODE,3,0)),(GC171+GD171))*(IF($D171=6,GF171,((MIN((VLOOKUP($D171,SALERYCODE,5,0)),GF171)))))))))/IF(AND($D171=2,'ראשי-פרטים כלליים וריכוז הוצאות'!$D$68&lt;&gt;4),1.2,1)</f>
        <v>0</v>
      </c>
      <c r="GI171" s="263"/>
      <c r="GJ171" s="264"/>
      <c r="GK171" s="265"/>
      <c r="GL171" s="266"/>
      <c r="GM171" s="267">
        <f t="shared" si="227"/>
        <v>0</v>
      </c>
      <c r="GN171" s="260">
        <f>+(IF(OR($B171=0,$C171=0,$D171=0,$DC$2&gt;$OE$1),0,IF(OR(GI171=0,GK171=0,GL171=0),0,MIN((VLOOKUP($D171,SALERYCODE,3,0))*(IF($D171=6,GL171,GK171))*((MIN((VLOOKUP($D171,SALERYCODE,5,0)),(IF($D171=6,GK171,GL171))))),MIN((VLOOKUP($D171,SALERYCODE,3,0)),(GI171+GJ171))*(IF($D171=6,GL171,((MIN((VLOOKUP($D171,SALERYCODE,5,0)),GL171)))))))))/IF(AND($D171=2,'ראשי-פרטים כלליים וריכוז הוצאות'!$D$68&lt;&gt;4),1.2,1)</f>
        <v>0</v>
      </c>
      <c r="GO171" s="263"/>
      <c r="GP171" s="264"/>
      <c r="GQ171" s="265"/>
      <c r="GR171" s="266"/>
      <c r="GS171" s="267">
        <f t="shared" si="228"/>
        <v>0</v>
      </c>
      <c r="GT171" s="260">
        <f>+(IF(OR($B171=0,$C171=0,$D171=0,$DC$2&gt;$OE$1),0,IF(OR(GO171=0,GQ171=0,GR171=0),0,MIN((VLOOKUP($D171,SALERYCODE,3,0))*(IF($D171=6,GR171,GQ171))*((MIN((VLOOKUP($D171,SALERYCODE,5,0)),(IF($D171=6,GQ171,GR171))))),MIN((VLOOKUP($D171,SALERYCODE,3,0)),(GO171+GP171))*(IF($D171=6,GR171,((MIN((VLOOKUP($D171,SALERYCODE,5,0)),GR171)))))))))/IF(AND($D171=2,'ראשי-פרטים כלליים וריכוז הוצאות'!$D$68&lt;&gt;4),1.2,1)</f>
        <v>0</v>
      </c>
      <c r="GU171" s="263"/>
      <c r="GV171" s="264"/>
      <c r="GW171" s="265"/>
      <c r="GX171" s="266"/>
      <c r="GY171" s="267">
        <f t="shared" si="229"/>
        <v>0</v>
      </c>
      <c r="GZ171" s="260">
        <f>+(IF(OR($B171=0,$C171=0,$D171=0,$DC$2&gt;$OE$1),0,IF(OR(GU171=0,GW171=0,GX171=0),0,MIN((VLOOKUP($D171,SALERYCODE,3,0))*(IF($D171=6,GX171,GW171))*((MIN((VLOOKUP($D171,SALERYCODE,5,0)),(IF($D171=6,GW171,GX171))))),MIN((VLOOKUP($D171,SALERYCODE,3,0)),(GU171+GV171))*(IF($D171=6,GX171,((MIN((VLOOKUP($D171,SALERYCODE,5,0)),GX171)))))))))/IF(AND($D171=2,'ראשי-פרטים כלליים וריכוז הוצאות'!$D$68&lt;&gt;4),1.2,1)</f>
        <v>0</v>
      </c>
      <c r="HA171" s="263"/>
      <c r="HB171" s="264"/>
      <c r="HC171" s="265"/>
      <c r="HD171" s="266"/>
      <c r="HE171" s="267">
        <f t="shared" si="230"/>
        <v>0</v>
      </c>
      <c r="HF171" s="260">
        <f>+(IF(OR($B171=0,$C171=0,$D171=0,$DC$2&gt;$OE$1),0,IF(OR(HA171=0,HC171=0,HD171=0),0,MIN((VLOOKUP($D171,SALERYCODE,3,0))*(IF($D171=6,HD171,HC171))*((MIN((VLOOKUP($D171,SALERYCODE,5,0)),(IF($D171=6,HC171,HD171))))),MIN((VLOOKUP($D171,SALERYCODE,3,0)),(HA171+HB171))*(IF($D171=6,HD171,((MIN((VLOOKUP($D171,SALERYCODE,5,0)),HD171)))))))))/IF(AND($D171=2,'ראשי-פרטים כלליים וריכוז הוצאות'!$D$68&lt;&gt;4),1.2,1)</f>
        <v>0</v>
      </c>
      <c r="HG171" s="263"/>
      <c r="HH171" s="264"/>
      <c r="HI171" s="265"/>
      <c r="HJ171" s="266"/>
      <c r="HK171" s="267">
        <f t="shared" si="231"/>
        <v>0</v>
      </c>
      <c r="HL171" s="260">
        <f>+(IF(OR($B171=0,$C171=0,$D171=0,$DC$2&gt;$OE$1),0,IF(OR(HG171=0,HI171=0,HJ171=0),0,MIN((VLOOKUP($D171,SALERYCODE,3,0))*(IF($D171=6,HJ171,HI171))*((MIN((VLOOKUP($D171,SALERYCODE,5,0)),(IF($D171=6,HI171,HJ171))))),MIN((VLOOKUP($D171,SALERYCODE,3,0)),(HG171+HH171))*(IF($D171=6,HJ171,((MIN((VLOOKUP($D171,SALERYCODE,5,0)),HJ171)))))))))/IF(AND($D171=2,'ראשי-פרטים כלליים וריכוז הוצאות'!$D$68&lt;&gt;4),1.2,1)</f>
        <v>0</v>
      </c>
      <c r="HM171" s="263"/>
      <c r="HN171" s="264"/>
      <c r="HO171" s="265"/>
      <c r="HP171" s="266"/>
      <c r="HQ171" s="267">
        <f t="shared" si="232"/>
        <v>0</v>
      </c>
      <c r="HR171" s="260">
        <f>+(IF(OR($B171=0,$C171=0,$D171=0,$DC$2&gt;$OE$1),0,IF(OR(HM171=0,HO171=0,HP171=0),0,MIN((VLOOKUP($D171,SALERYCODE,3,0))*(IF($D171=6,HP171,HO171))*((MIN((VLOOKUP($D171,SALERYCODE,5,0)),(IF($D171=6,HO171,HP171))))),MIN((VLOOKUP($D171,SALERYCODE,3,0)),(HM171+HN171))*(IF($D171=6,HP171,((MIN((VLOOKUP($D171,SALERYCODE,5,0)),HP171)))))))))/IF(AND($D171=2,'ראשי-פרטים כלליים וריכוז הוצאות'!$D$68&lt;&gt;4),1.2,1)</f>
        <v>0</v>
      </c>
      <c r="HS171" s="263"/>
      <c r="HT171" s="264"/>
      <c r="HU171" s="265"/>
      <c r="HV171" s="266"/>
      <c r="HW171" s="267">
        <f t="shared" si="233"/>
        <v>0</v>
      </c>
      <c r="HX171" s="260">
        <f>+(IF(OR($B171=0,$C171=0,$D171=0,$DC$2&gt;$OE$1),0,IF(OR(HS171=0,HU171=0,HV171=0),0,MIN((VLOOKUP($D171,SALERYCODE,3,0))*(IF($D171=6,HV171,HU171))*((MIN((VLOOKUP($D171,SALERYCODE,5,0)),(IF($D171=6,HU171,HV171))))),MIN((VLOOKUP($D171,SALERYCODE,3,0)),(HS171+HT171))*(IF($D171=6,HV171,((MIN((VLOOKUP($D171,SALERYCODE,5,0)),HV171)))))))))/IF(AND($D171=2,'ראשי-פרטים כלליים וריכוז הוצאות'!$D$68&lt;&gt;4),1.2,1)</f>
        <v>0</v>
      </c>
      <c r="HY171" s="263"/>
      <c r="HZ171" s="264"/>
      <c r="IA171" s="265"/>
      <c r="IB171" s="266"/>
      <c r="IC171" s="267">
        <f t="shared" si="234"/>
        <v>0</v>
      </c>
      <c r="ID171" s="260">
        <f>+(IF(OR($B171=0,$C171=0,$D171=0,$DC$2&gt;$OE$1),0,IF(OR(HY171=0,IA171=0,IB171=0),0,MIN((VLOOKUP($D171,SALERYCODE,3,0))*(IF($D171=6,IB171,IA171))*((MIN((VLOOKUP($D171,SALERYCODE,5,0)),(IF($D171=6,IA171,IB171))))),MIN((VLOOKUP($D171,SALERYCODE,3,0)),(HY171+HZ171))*(IF($D171=6,IB171,((MIN((VLOOKUP($D171,SALERYCODE,5,0)),IB171)))))))))/IF(AND($D171=2,'ראשי-פרטים כלליים וריכוז הוצאות'!$D$68&lt;&gt;4),1.2,1)</f>
        <v>0</v>
      </c>
      <c r="IE171" s="263"/>
      <c r="IF171" s="264"/>
      <c r="IG171" s="265"/>
      <c r="IH171" s="266"/>
      <c r="II171" s="267">
        <f t="shared" si="235"/>
        <v>0</v>
      </c>
      <c r="IJ171" s="260">
        <f>+(IF(OR($B171=0,$C171=0,$D171=0,$DC$2&gt;$OE$1),0,IF(OR(IE171=0,IG171=0,IH171=0),0,MIN((VLOOKUP($D171,SALERYCODE,3,0))*(IF($D171=6,IH171,IG171))*((MIN((VLOOKUP($D171,SALERYCODE,5,0)),(IF($D171=6,IG171,IH171))))),MIN((VLOOKUP($D171,SALERYCODE,3,0)),(IE171+IF171))*(IF($D171=6,IH171,((MIN((VLOOKUP($D171,SALERYCODE,5,0)),IH171)))))))))/IF(AND($D171=2,'ראשי-פרטים כלליים וריכוז הוצאות'!$D$68&lt;&gt;4),1.2,1)</f>
        <v>0</v>
      </c>
      <c r="IK171" s="263"/>
      <c r="IL171" s="264"/>
      <c r="IM171" s="265"/>
      <c r="IN171" s="266"/>
      <c r="IO171" s="267">
        <f t="shared" si="236"/>
        <v>0</v>
      </c>
      <c r="IP171" s="260">
        <f>+(IF(OR($B171=0,$C171=0,$D171=0,$DC$2&gt;$OE$1),0,IF(OR(IK171=0,IM171=0,IN171=0),0,MIN((VLOOKUP($D171,SALERYCODE,3,0))*(IF($D171=6,IN171,IM171))*((MIN((VLOOKUP($D171,SALERYCODE,5,0)),(IF($D171=6,IM171,IN171))))),MIN((VLOOKUP($D171,SALERYCODE,3,0)),(IK171+IL171))*(IF($D171=6,IN171,((MIN((VLOOKUP($D171,SALERYCODE,5,0)),IN171)))))))))/IF(AND($D171=2,'ראשי-פרטים כלליים וריכוז הוצאות'!$D$68&lt;&gt;4),1.2,1)</f>
        <v>0</v>
      </c>
      <c r="IQ171" s="263"/>
      <c r="IR171" s="264"/>
      <c r="IS171" s="265"/>
      <c r="IT171" s="266"/>
      <c r="IU171" s="267">
        <f t="shared" si="237"/>
        <v>0</v>
      </c>
      <c r="IV171" s="260">
        <f>+(IF(OR($B171=0,$C171=0,$D171=0,$DC$2&gt;$OE$1),0,IF(OR(IQ171=0,IS171=0,IT171=0),0,MIN((VLOOKUP($D171,SALERYCODE,3,0))*(IF($D171=6,IT171,IS171))*((MIN((VLOOKUP($D171,SALERYCODE,5,0)),(IF($D171=6,IS171,IT171))))),MIN((VLOOKUP($D171,SALERYCODE,3,0)),(IQ171+IR171))*(IF($D171=6,IT171,((MIN((VLOOKUP($D171,SALERYCODE,5,0)),IT171)))))))))/IF(AND($D171=2,'ראשי-פרטים כלליים וריכוז הוצאות'!$D$68&lt;&gt;4),1.2,1)</f>
        <v>0</v>
      </c>
      <c r="IW171" s="263"/>
      <c r="IX171" s="264"/>
      <c r="IY171" s="265"/>
      <c r="IZ171" s="266"/>
      <c r="JA171" s="267">
        <f t="shared" si="238"/>
        <v>0</v>
      </c>
      <c r="JB171" s="260">
        <f>+(IF(OR($B171=0,$C171=0,$D171=0,$DC$2&gt;$OE$1),0,IF(OR(IW171=0,IY171=0,IZ171=0),0,MIN((VLOOKUP($D171,SALERYCODE,3,0))*(IF($D171=6,IZ171,IY171))*((MIN((VLOOKUP($D171,SALERYCODE,5,0)),(IF($D171=6,IY171,IZ171))))),MIN((VLOOKUP($D171,SALERYCODE,3,0)),(IW171+IX171))*(IF($D171=6,IZ171,((MIN((VLOOKUP($D171,SALERYCODE,5,0)),IZ171)))))))))/IF(AND($D171=2,'ראשי-פרטים כלליים וריכוז הוצאות'!$D$68&lt;&gt;4),1.2,1)</f>
        <v>0</v>
      </c>
      <c r="JC171" s="263"/>
      <c r="JD171" s="264"/>
      <c r="JE171" s="265"/>
      <c r="JF171" s="266"/>
      <c r="JG171" s="267">
        <f t="shared" si="239"/>
        <v>0</v>
      </c>
      <c r="JH171" s="260">
        <f>+(IF(OR($B171=0,$C171=0,$D171=0,$DC$2&gt;$OE$1),0,IF(OR(JC171=0,JE171=0,JF171=0),0,MIN((VLOOKUP($D171,SALERYCODE,3,0))*(IF($D171=6,JF171,JE171))*((MIN((VLOOKUP($D171,SALERYCODE,5,0)),(IF($D171=6,JE171,JF171))))),MIN((VLOOKUP($D171,SALERYCODE,3,0)),(JC171+JD171))*(IF($D171=6,JF171,((MIN((VLOOKUP($D171,SALERYCODE,5,0)),JF171)))))))))/IF(AND($D171=2,'ראשי-פרטים כלליים וריכוז הוצאות'!$D$68&lt;&gt;4),1.2,1)</f>
        <v>0</v>
      </c>
      <c r="JI171" s="263"/>
      <c r="JJ171" s="264"/>
      <c r="JK171" s="265"/>
      <c r="JL171" s="266"/>
      <c r="JM171" s="267">
        <f t="shared" si="240"/>
        <v>0</v>
      </c>
      <c r="JN171" s="260">
        <f>+(IF(OR($B171=0,$C171=0,$D171=0,$DC$2&gt;$OE$1),0,IF(OR(JI171=0,JK171=0,JL171=0),0,MIN((VLOOKUP($D171,SALERYCODE,3,0))*(IF($D171=6,JL171,JK171))*((MIN((VLOOKUP($D171,SALERYCODE,5,0)),(IF($D171=6,JK171,JL171))))),MIN((VLOOKUP($D171,SALERYCODE,3,0)),(JI171+JJ171))*(IF($D171=6,JL171,((MIN((VLOOKUP($D171,SALERYCODE,5,0)),JL171)))))))))/IF(AND($D171=2,'ראשי-פרטים כלליים וריכוז הוצאות'!$D$68&lt;&gt;4),1.2,1)</f>
        <v>0</v>
      </c>
      <c r="JO171" s="263"/>
      <c r="JP171" s="264"/>
      <c r="JQ171" s="265"/>
      <c r="JR171" s="266"/>
      <c r="JS171" s="267">
        <f t="shared" si="241"/>
        <v>0</v>
      </c>
      <c r="JT171" s="260">
        <f>+(IF(OR($B171=0,$C171=0,$D171=0,$DC$2&gt;$OE$1),0,IF(OR(JO171=0,JQ171=0,JR171=0),0,MIN((VLOOKUP($D171,SALERYCODE,3,0))*(IF($D171=6,JR171,JQ171))*((MIN((VLOOKUP($D171,SALERYCODE,5,0)),(IF($D171=6,JQ171,JR171))))),MIN((VLOOKUP($D171,SALERYCODE,3,0)),(JO171+JP171))*(IF($D171=6,JR171,((MIN((VLOOKUP($D171,SALERYCODE,5,0)),JR171)))))))))/IF(AND($D171=2,'ראשי-פרטים כלליים וריכוז הוצאות'!$D$68&lt;&gt;4),1.2,1)</f>
        <v>0</v>
      </c>
      <c r="JU171" s="263"/>
      <c r="JV171" s="264"/>
      <c r="JW171" s="265"/>
      <c r="JX171" s="266"/>
      <c r="JY171" s="267">
        <f t="shared" si="242"/>
        <v>0</v>
      </c>
      <c r="JZ171" s="260">
        <f>+(IF(OR($B171=0,$C171=0,$D171=0,$DC$2&gt;$OE$1),0,IF(OR(JU171=0,JW171=0,JX171=0),0,MIN((VLOOKUP($D171,SALERYCODE,3,0))*(IF($D171=6,JX171,JW171))*((MIN((VLOOKUP($D171,SALERYCODE,5,0)),(IF($D171=6,JW171,JX171))))),MIN((VLOOKUP($D171,SALERYCODE,3,0)),(JU171+JV171))*(IF($D171=6,JX171,((MIN((VLOOKUP($D171,SALERYCODE,5,0)),JX171)))))))))/IF(AND($D171=2,'ראשי-פרטים כלליים וריכוז הוצאות'!$D$68&lt;&gt;4),1.2,1)</f>
        <v>0</v>
      </c>
      <c r="KA171" s="263"/>
      <c r="KB171" s="264"/>
      <c r="KC171" s="265"/>
      <c r="KD171" s="266"/>
      <c r="KE171" s="267">
        <f t="shared" si="243"/>
        <v>0</v>
      </c>
      <c r="KF171" s="260">
        <f>+(IF(OR($B171=0,$C171=0,$D171=0,$DC$2&gt;$OE$1),0,IF(OR(KA171=0,KC171=0,KD171=0),0,MIN((VLOOKUP($D171,SALERYCODE,3,0))*(IF($D171=6,KD171,KC171))*((MIN((VLOOKUP($D171,SALERYCODE,5,0)),(IF($D171=6,KC171,KD171))))),MIN((VLOOKUP($D171,SALERYCODE,3,0)),(KA171+KB171))*(IF($D171=6,KD171,((MIN((VLOOKUP($D171,SALERYCODE,5,0)),KD171)))))))))/IF(AND($D171=2,'ראשי-פרטים כלליים וריכוז הוצאות'!$D$68&lt;&gt;4),1.2,1)</f>
        <v>0</v>
      </c>
      <c r="KG171" s="263"/>
      <c r="KH171" s="264"/>
      <c r="KI171" s="265"/>
      <c r="KJ171" s="266"/>
      <c r="KK171" s="267">
        <f t="shared" si="244"/>
        <v>0</v>
      </c>
      <c r="KL171" s="260">
        <f>+(IF(OR($B171=0,$C171=0,$D171=0,$DC$2&gt;$OE$1),0,IF(OR(KG171=0,KI171=0,KJ171=0),0,MIN((VLOOKUP($D171,SALERYCODE,3,0))*(IF($D171=6,KJ171,KI171))*((MIN((VLOOKUP($D171,SALERYCODE,5,0)),(IF($D171=6,KI171,KJ171))))),MIN((VLOOKUP($D171,SALERYCODE,3,0)),(KG171+KH171))*(IF($D171=6,KJ171,((MIN((VLOOKUP($D171,SALERYCODE,5,0)),KJ171)))))))))/IF(AND($D171=2,'ראשי-פרטים כלליים וריכוז הוצאות'!$D$68&lt;&gt;4),1.2,1)</f>
        <v>0</v>
      </c>
      <c r="KM171" s="263"/>
      <c r="KN171" s="264"/>
      <c r="KO171" s="265"/>
      <c r="KP171" s="266"/>
      <c r="KQ171" s="267">
        <f t="shared" si="245"/>
        <v>0</v>
      </c>
      <c r="KR171" s="260">
        <f>+(IF(OR($B171=0,$C171=0,$D171=0,$DC$2&gt;$OE$1),0,IF(OR(KM171=0,KO171=0,KP171=0),0,MIN((VLOOKUP($D171,SALERYCODE,3,0))*(IF($D171=6,KP171,KO171))*((MIN((VLOOKUP($D171,SALERYCODE,5,0)),(IF($D171=6,KO171,KP171))))),MIN((VLOOKUP($D171,SALERYCODE,3,0)),(KM171+KN171))*(IF($D171=6,KP171,((MIN((VLOOKUP($D171,SALERYCODE,5,0)),KP171)))))))))/IF(AND($D171=2,'ראשי-פרטים כלליים וריכוז הוצאות'!$D$68&lt;&gt;4),1.2,1)</f>
        <v>0</v>
      </c>
      <c r="KS171" s="263"/>
      <c r="KT171" s="264"/>
      <c r="KU171" s="265"/>
      <c r="KV171" s="266"/>
      <c r="KW171" s="267">
        <f t="shared" si="246"/>
        <v>0</v>
      </c>
      <c r="KX171" s="260">
        <f>+(IF(OR($B171=0,$C171=0,$D171=0,$DC$2&gt;$OE$1),0,IF(OR(KS171=0,KU171=0,KV171=0),0,MIN((VLOOKUP($D171,SALERYCODE,3,0))*(IF($D171=6,KV171,KU171))*((MIN((VLOOKUP($D171,SALERYCODE,5,0)),(IF($D171=6,KU171,KV171))))),MIN((VLOOKUP($D171,SALERYCODE,3,0)),(KS171+KT171))*(IF($D171=6,KV171,((MIN((VLOOKUP($D171,SALERYCODE,5,0)),KV171)))))))))/IF(AND($D171=2,'ראשי-פרטים כלליים וריכוז הוצאות'!$D$68&lt;&gt;4),1.2,1)</f>
        <v>0</v>
      </c>
      <c r="KY171" s="263"/>
      <c r="KZ171" s="264"/>
      <c r="LA171" s="265"/>
      <c r="LB171" s="266"/>
      <c r="LC171" s="267">
        <f t="shared" si="247"/>
        <v>0</v>
      </c>
      <c r="LD171" s="260">
        <f>+(IF(OR($B171=0,$C171=0,$D171=0,$DC$2&gt;$OE$1),0,IF(OR(KY171=0,LA171=0,LB171=0),0,MIN((VLOOKUP($D171,SALERYCODE,3,0))*(IF($D171=6,LB171,LA171))*((MIN((VLOOKUP($D171,SALERYCODE,5,0)),(IF($D171=6,LA171,LB171))))),MIN((VLOOKUP($D171,SALERYCODE,3,0)),(KY171+KZ171))*(IF($D171=6,LB171,((MIN((VLOOKUP($D171,SALERYCODE,5,0)),LB171)))))))))/IF(AND($D171=2,'ראשי-פרטים כלליים וריכוז הוצאות'!$D$68&lt;&gt;4),1.2,1)</f>
        <v>0</v>
      </c>
      <c r="LE171" s="263"/>
      <c r="LF171" s="264"/>
      <c r="LG171" s="265"/>
      <c r="LH171" s="266"/>
      <c r="LI171" s="267">
        <f t="shared" si="248"/>
        <v>0</v>
      </c>
      <c r="LJ171" s="260">
        <f>+(IF(OR($B171=0,$C171=0,$D171=0,$DC$2&gt;$OE$1),0,IF(OR(LE171=0,LG171=0,LH171=0),0,MIN((VLOOKUP($D171,SALERYCODE,3,0))*(IF($D171=6,LH171,LG171))*((MIN((VLOOKUP($D171,SALERYCODE,5,0)),(IF($D171=6,LG171,LH171))))),MIN((VLOOKUP($D171,SALERYCODE,3,0)),(LE171+LF171))*(IF($D171=6,LH171,((MIN((VLOOKUP($D171,SALERYCODE,5,0)),LH171)))))))))/IF(AND($D171=2,'ראשי-פרטים כלליים וריכוז הוצאות'!$D$68&lt;&gt;4),1.2,1)</f>
        <v>0</v>
      </c>
      <c r="LK171" s="263"/>
      <c r="LL171" s="264"/>
      <c r="LM171" s="265"/>
      <c r="LN171" s="266"/>
      <c r="LO171" s="267">
        <f t="shared" si="249"/>
        <v>0</v>
      </c>
      <c r="LP171" s="260">
        <f>+(IF(OR($B171=0,$C171=0,$D171=0,$DC$2&gt;$OE$1),0,IF(OR(LK171=0,LM171=0,LN171=0),0,MIN((VLOOKUP($D171,SALERYCODE,3,0))*(IF($D171=6,LN171,LM171))*((MIN((VLOOKUP($D171,SALERYCODE,5,0)),(IF($D171=6,LM171,LN171))))),MIN((VLOOKUP($D171,SALERYCODE,3,0)),(LK171+LL171))*(IF($D171=6,LN171,((MIN((VLOOKUP($D171,SALERYCODE,5,0)),LN171)))))))))/IF(AND($D171=2,'ראשי-פרטים כלליים וריכוז הוצאות'!$D$68&lt;&gt;4),1.2,1)</f>
        <v>0</v>
      </c>
      <c r="LQ171" s="263"/>
      <c r="LR171" s="264"/>
      <c r="LS171" s="265"/>
      <c r="LT171" s="266"/>
      <c r="LU171" s="267">
        <f t="shared" si="250"/>
        <v>0</v>
      </c>
      <c r="LV171" s="260">
        <f>+(IF(OR($B171=0,$C171=0,$D171=0,$DC$2&gt;$OE$1),0,IF(OR(LQ171=0,LS171=0,LT171=0),0,MIN((VLOOKUP($D171,SALERYCODE,3,0))*(IF($D171=6,LT171,LS171))*((MIN((VLOOKUP($D171,SALERYCODE,5,0)),(IF($D171=6,LS171,LT171))))),MIN((VLOOKUP($D171,SALERYCODE,3,0)),(LQ171+LR171))*(IF($D171=6,LT171,((MIN((VLOOKUP($D171,SALERYCODE,5,0)),LT171)))))))))/IF(AND($D171=2,'ראשי-פרטים כלליים וריכוז הוצאות'!$D$68&lt;&gt;4),1.2,1)</f>
        <v>0</v>
      </c>
      <c r="LW171" s="263"/>
      <c r="LX171" s="264"/>
      <c r="LY171" s="265"/>
      <c r="LZ171" s="266"/>
      <c r="MA171" s="267">
        <f t="shared" si="251"/>
        <v>0</v>
      </c>
      <c r="MB171" s="260">
        <f>+(IF(OR($B171=0,$C171=0,$D171=0,$DC$2&gt;$OE$1),0,IF(OR(LW171=0,LY171=0,LZ171=0),0,MIN((VLOOKUP($D171,SALERYCODE,3,0))*(IF($D171=6,LZ171,LY171))*((MIN((VLOOKUP($D171,SALERYCODE,5,0)),(IF($D171=6,LY171,LZ171))))),MIN((VLOOKUP($D171,SALERYCODE,3,0)),(LW171+LX171))*(IF($D171=6,LZ171,((MIN((VLOOKUP($D171,SALERYCODE,5,0)),LZ171)))))))))/IF(AND($D171=2,'ראשי-פרטים כלליים וריכוז הוצאות'!$D$68&lt;&gt;4),1.2,1)</f>
        <v>0</v>
      </c>
      <c r="MC171" s="263"/>
      <c r="MD171" s="264"/>
      <c r="ME171" s="265"/>
      <c r="MF171" s="266"/>
      <c r="MG171" s="267">
        <f t="shared" si="252"/>
        <v>0</v>
      </c>
      <c r="MH171" s="260">
        <f>+(IF(OR($B171=0,$C171=0,$D171=0,$DC$2&gt;$OE$1),0,IF(OR(MC171=0,ME171=0,MF171=0),0,MIN((VLOOKUP($D171,SALERYCODE,3,0))*(IF($D171=6,MF171,ME171))*((MIN((VLOOKUP($D171,SALERYCODE,5,0)),(IF($D171=6,ME171,MF171))))),MIN((VLOOKUP($D171,SALERYCODE,3,0)),(MC171+MD171))*(IF($D171=6,MF171,((MIN((VLOOKUP($D171,SALERYCODE,5,0)),MF171)))))))))/IF(AND($D171=2,'ראשי-פרטים כלליים וריכוז הוצאות'!$D$68&lt;&gt;4),1.2,1)</f>
        <v>0</v>
      </c>
      <c r="MI171" s="263"/>
      <c r="MJ171" s="264"/>
      <c r="MK171" s="265"/>
      <c r="ML171" s="266"/>
      <c r="MM171" s="267">
        <f t="shared" si="253"/>
        <v>0</v>
      </c>
      <c r="MN171" s="260">
        <f>+(IF(OR($B171=0,$C171=0,$D171=0,$DC$2&gt;$OE$1),0,IF(OR(MI171=0,MK171=0,ML171=0),0,MIN((VLOOKUP($D171,SALERYCODE,3,0))*(IF($D171=6,ML171,MK171))*((MIN((VLOOKUP($D171,SALERYCODE,5,0)),(IF($D171=6,MK171,ML171))))),MIN((VLOOKUP($D171,SALERYCODE,3,0)),(MI171+MJ171))*(IF($D171=6,ML171,((MIN((VLOOKUP($D171,SALERYCODE,5,0)),ML171)))))))))/IF(AND($D171=2,'ראשי-פרטים כלליים וריכוז הוצאות'!$D$68&lt;&gt;4),1.2,1)</f>
        <v>0</v>
      </c>
      <c r="MO171" s="263"/>
      <c r="MP171" s="264"/>
      <c r="MQ171" s="265"/>
      <c r="MR171" s="266"/>
      <c r="MS171" s="267">
        <f t="shared" si="254"/>
        <v>0</v>
      </c>
      <c r="MT171" s="260">
        <f>+(IF(OR($B171=0,$C171=0,$D171=0,$DC$2&gt;$OE$1),0,IF(OR(MO171=0,MQ171=0,MR171=0),0,MIN((VLOOKUP($D171,SALERYCODE,3,0))*(IF($D171=6,MR171,MQ171))*((MIN((VLOOKUP($D171,SALERYCODE,5,0)),(IF($D171=6,MQ171,MR171))))),MIN((VLOOKUP($D171,SALERYCODE,3,0)),(MO171+MP171))*(IF($D171=6,MR171,((MIN((VLOOKUP($D171,SALERYCODE,5,0)),MR171)))))))))/IF(AND($D171=2,'ראשי-פרטים כלליים וריכוז הוצאות'!$D$68&lt;&gt;4),1.2,1)</f>
        <v>0</v>
      </c>
      <c r="MU171" s="263"/>
      <c r="MV171" s="264"/>
      <c r="MW171" s="265"/>
      <c r="MX171" s="266"/>
      <c r="MY171" s="267">
        <f t="shared" si="255"/>
        <v>0</v>
      </c>
      <c r="MZ171" s="260">
        <f>+(IF(OR($B171=0,$C171=0,$D171=0,$DC$2&gt;$OE$1),0,IF(OR(MU171=0,MW171=0,MX171=0),0,MIN((VLOOKUP($D171,SALERYCODE,3,0))*(IF($D171=6,MX171,MW171))*((MIN((VLOOKUP($D171,SALERYCODE,5,0)),(IF($D171=6,MW171,MX171))))),MIN((VLOOKUP($D171,SALERYCODE,3,0)),(MU171+MV171))*(IF($D171=6,MX171,((MIN((VLOOKUP($D171,SALERYCODE,5,0)),MX171)))))))))/IF(AND($D171=2,'ראשי-פרטים כלליים וריכוז הוצאות'!$D$68&lt;&gt;4),1.2,1)</f>
        <v>0</v>
      </c>
      <c r="NA171" s="263"/>
      <c r="NB171" s="264"/>
      <c r="NC171" s="265"/>
      <c r="ND171" s="266"/>
      <c r="NE171" s="267">
        <f t="shared" si="256"/>
        <v>0</v>
      </c>
      <c r="NF171" s="260">
        <f>+(IF(OR($B171=0,$C171=0,$D171=0,$DC$2&gt;$OE$1),0,IF(OR(NA171=0,NC171=0,ND171=0),0,MIN((VLOOKUP($D171,SALERYCODE,3,0))*(IF($D171=6,ND171,NC171))*((MIN((VLOOKUP($D171,SALERYCODE,5,0)),(IF($D171=6,NC171,ND171))))),MIN((VLOOKUP($D171,SALERYCODE,3,0)),(NA171+NB171))*(IF($D171=6,ND171,((MIN((VLOOKUP($D171,SALERYCODE,5,0)),ND171)))))))))/IF(AND($D171=2,'ראשי-פרטים כלליים וריכוז הוצאות'!$D$68&lt;&gt;4),1.2,1)</f>
        <v>0</v>
      </c>
      <c r="NG171" s="263"/>
      <c r="NH171" s="264"/>
      <c r="NI171" s="265"/>
      <c r="NJ171" s="266"/>
      <c r="NK171" s="267">
        <f t="shared" si="257"/>
        <v>0</v>
      </c>
      <c r="NL171" s="260">
        <f>+(IF(OR($B171=0,$C171=0,$D171=0,$DC$2&gt;$OE$1),0,IF(OR(NG171=0,NI171=0,NJ171=0),0,MIN((VLOOKUP($D171,SALERYCODE,3,0))*(IF($D171=6,NJ171,NI171))*((MIN((VLOOKUP($D171,SALERYCODE,5,0)),(IF($D171=6,NI171,NJ171))))),MIN((VLOOKUP($D171,SALERYCODE,3,0)),(NG171+NH171))*(IF($D171=6,NJ171,((MIN((VLOOKUP($D171,SALERYCODE,5,0)),NJ171)))))))))/IF(AND($D171=2,'ראשי-פרטים כלליים וריכוז הוצאות'!$D$68&lt;&gt;4),1.2,1)</f>
        <v>0</v>
      </c>
      <c r="NM171" s="263"/>
      <c r="NN171" s="264"/>
      <c r="NO171" s="265"/>
      <c r="NP171" s="266"/>
      <c r="NQ171" s="267">
        <f t="shared" si="258"/>
        <v>0</v>
      </c>
      <c r="NR171" s="260">
        <f>+(IF(OR($B171=0,$C171=0,$D171=0,$DC$2&gt;$OE$1),0,IF(OR(NM171=0,NO171=0,NP171=0),0,MIN((VLOOKUP($D171,SALERYCODE,3,0))*(IF($D171=6,NP171,NO171))*((MIN((VLOOKUP($D171,SALERYCODE,5,0)),(IF($D171=6,NO171,NP171))))),MIN((VLOOKUP($D171,SALERYCODE,3,0)),(NM171+NN171))*(IF($D171=6,NP171,((MIN((VLOOKUP($D171,SALERYCODE,5,0)),NP171)))))))))/IF(AND($D171=2,'ראשי-פרטים כלליים וריכוז הוצאות'!$D$68&lt;&gt;4),1.2,1)</f>
        <v>0</v>
      </c>
      <c r="NS171" s="263"/>
      <c r="NT171" s="264"/>
      <c r="NU171" s="265"/>
      <c r="NV171" s="266"/>
      <c r="NW171" s="267">
        <f t="shared" si="259"/>
        <v>0</v>
      </c>
      <c r="NX171" s="260">
        <f>+(IF(OR($B171=0,$C171=0,$D171=0,$DC$2&gt;$OE$1),0,IF(OR(NS171=0,NU171=0,NV171=0),0,MIN((VLOOKUP($D171,SALERYCODE,3,0))*(IF($D171=6,NV171,NU171))*((MIN((VLOOKUP($D171,SALERYCODE,5,0)),(IF($D171=6,NU171,NV171))))),MIN((VLOOKUP($D171,SALERYCODE,3,0)),(NS171+NT171))*(IF($D171=6,NV171,((MIN((VLOOKUP($D171,SALERYCODE,5,0)),NV171)))))))))/IF(AND($D171=2,'ראשי-פרטים כלליים וריכוז הוצאות'!$D$68&lt;&gt;4),1.2,1)</f>
        <v>0</v>
      </c>
      <c r="NY171" s="263"/>
      <c r="NZ171" s="264"/>
      <c r="OA171" s="265"/>
      <c r="OB171" s="266"/>
      <c r="OC171" s="267">
        <f t="shared" si="260"/>
        <v>0</v>
      </c>
      <c r="OD171" s="260">
        <f>+(IF(OR($B171=0,$C171=0,$D171=0,$DC$2&gt;$OE$1),0,IF(OR(NY171=0,OA171=0,OB171=0),0,MIN((VLOOKUP($D171,SALERYCODE,3,0))*(IF($D171=6,OB171,OA171))*((MIN((VLOOKUP($D171,SALERYCODE,5,0)),(IF($D171=6,OA171,OB171))))),MIN((VLOOKUP($D171,SALERYCODE,3,0)),(NY171+NZ171))*(IF($D171=6,OB171,((MIN((VLOOKUP($D171,SALERYCODE,5,0)),OB171)))))))))/IF(AND($D171=2,'ראשי-פרטים כלליים וריכוז הוצאות'!$D$68&lt;&gt;4),1.2,1)</f>
        <v>0</v>
      </c>
      <c r="OE171" s="275">
        <f t="shared" si="266"/>
        <v>0</v>
      </c>
      <c r="OF171" s="283">
        <f t="shared" si="267"/>
        <v>9.9999999999999995E-7</v>
      </c>
      <c r="OG171" s="276">
        <f t="shared" si="268"/>
        <v>0</v>
      </c>
      <c r="OH171" s="275">
        <f t="shared" si="269"/>
        <v>0</v>
      </c>
      <c r="OI171" s="275">
        <v>0</v>
      </c>
      <c r="OJ171" s="258">
        <f t="shared" si="270"/>
        <v>0</v>
      </c>
      <c r="OK171" s="284"/>
      <c r="OL171" s="116">
        <f>MIN(OJ171+OK171*OF171*OE171/$OL$1/IF(AND($D171=2,'ראשי-פרטים כלליים וריכוז הוצאות'!$D$68&lt;&gt;4),1.2,1),IF($D171&gt;0,VLOOKUP($D171,SALERYCODE,3,0)*12*OG171,0))</f>
        <v>0</v>
      </c>
      <c r="OM171" s="95">
        <f t="shared" si="261"/>
        <v>0</v>
      </c>
      <c r="ON171" s="11">
        <f t="shared" si="262"/>
        <v>0</v>
      </c>
      <c r="OO171" s="11">
        <f t="shared" si="263"/>
        <v>0</v>
      </c>
      <c r="OP171" s="22">
        <f t="shared" si="264"/>
        <v>0</v>
      </c>
      <c r="OQ171" s="11">
        <f t="shared" si="265"/>
        <v>0</v>
      </c>
      <c r="OR171" s="11" t="e">
        <f>#REF!</f>
        <v>#REF!</v>
      </c>
      <c r="OS171" s="35" t="e">
        <f>#REF!-OP171</f>
        <v>#REF!</v>
      </c>
      <c r="OT171" s="35" t="e">
        <f>OS171-#REF!</f>
        <v>#REF!</v>
      </c>
      <c r="OU171" s="43" t="e">
        <f>IF(AND(OP171&gt;0,(OS171=#REF!-OP171)),"מועסק פחות מ-10% מזמנו במופ","")</f>
        <v>#REF!</v>
      </c>
    </row>
    <row r="172" spans="1:411" ht="24" hidden="1" customHeight="1" outlineLevel="1" x14ac:dyDescent="0.2">
      <c r="A172" s="282">
        <v>169</v>
      </c>
      <c r="B172" s="269"/>
      <c r="C172" s="270"/>
      <c r="D172" s="271"/>
      <c r="E172" s="263"/>
      <c r="F172" s="264"/>
      <c r="G172" s="265"/>
      <c r="H172" s="266"/>
      <c r="I172" s="267">
        <f t="shared" si="196"/>
        <v>0</v>
      </c>
      <c r="J172" s="260">
        <f>(IF(OR($B172=0,$C172=0,$D172=0,$E$2&gt;$OE$1),0,IF(OR($E172=0,$G172=0,$H172=0),0,MIN((VLOOKUP($D172,SALERYCODE,3,0))*(IF($D172=6,$H172,$G172))*((MIN((VLOOKUP($D172,SALERYCODE,5,0)),(IF($D172=6,$G172,$H172))))),MIN((VLOOKUP($D172,SALERYCODE,3,0)),($E172+$F172))*(IF($D172=6,$H172,((MIN((VLOOKUP($D172,SALERYCODE,5,0)),$H172)))))))))/IF(AND($D172=2,'ראשי-פרטים כלליים וריכוז הוצאות'!$D$68&lt;&gt;4),1.2,1)</f>
        <v>0</v>
      </c>
      <c r="K172" s="263"/>
      <c r="L172" s="264"/>
      <c r="M172" s="265"/>
      <c r="N172" s="266"/>
      <c r="O172" s="267">
        <f t="shared" si="197"/>
        <v>0</v>
      </c>
      <c r="P172" s="260">
        <f>+(IF(OR($B172=0,$C172=0,$D172=0,$K$2&gt;$OE$1),0,IF(OR($K172=0,$M172=0,$N172=0),0,MIN((VLOOKUP($D172,SALERYCODE,3,0))*(IF($D172=6,$N172,$M172))*((MIN((VLOOKUP($D172,SALERYCODE,5,0)),(IF($D172=6,$M172,$N172))))),MIN((VLOOKUP($D172,SALERYCODE,3,0)),($K172+$L172))*(IF($D172=6,$N172,((MIN((VLOOKUP($D172,SALERYCODE,5,0)),$N172)))))))))/IF(AND($D172=2,'ראשי-פרטים כלליים וריכוז הוצאות'!$D$68&lt;&gt;4),1.2,1)</f>
        <v>0</v>
      </c>
      <c r="Q172" s="263"/>
      <c r="R172" s="264"/>
      <c r="S172" s="265"/>
      <c r="T172" s="266"/>
      <c r="U172" s="267">
        <f t="shared" si="198"/>
        <v>0</v>
      </c>
      <c r="V172" s="260">
        <f>+(IF(OR($B172=0,$C172=0,$D172=0,$Q$2&gt;$OE$1),0,IF(OR(Q172=0,S172=0,T172=0),0,MIN((VLOOKUP($D172,SALERYCODE,3,0))*(IF($D172=6,T172,S172))*((MIN((VLOOKUP($D172,SALERYCODE,5,0)),(IF($D172=6,S172,T172))))),MIN((VLOOKUP($D172,SALERYCODE,3,0)),(Q172+R172))*(IF($D172=6,T172,((MIN((VLOOKUP($D172,SALERYCODE,5,0)),T172)))))))))/IF(AND($D172=2,'ראשי-פרטים כלליים וריכוז הוצאות'!$D$68&lt;&gt;4),1.2,1)</f>
        <v>0</v>
      </c>
      <c r="W172" s="263"/>
      <c r="X172" s="264"/>
      <c r="Y172" s="265"/>
      <c r="Z172" s="266"/>
      <c r="AA172" s="267">
        <f t="shared" si="199"/>
        <v>0</v>
      </c>
      <c r="AB172" s="260">
        <f>+(IF(OR($B172=0,$C172=0,$D172=0,$W$2&gt;$OE$1),0,IF(OR(W172=0,Y172=0,Z172=0),0,MIN((VLOOKUP($D172,SALERYCODE,3,0))*(IF($D172=6,Z172,Y172))*((MIN((VLOOKUP($D172,SALERYCODE,5,0)),(IF($D172=6,Y172,Z172))))),MIN((VLOOKUP($D172,SALERYCODE,3,0)),(W172+X172))*(IF($D172=6,Z172,((MIN((VLOOKUP($D172,SALERYCODE,5,0)),Z172)))))))))/IF(AND($D172=2,'ראשי-פרטים כלליים וריכוז הוצאות'!$D$68&lt;&gt;4),1.2,1)</f>
        <v>0</v>
      </c>
      <c r="AC172" s="263"/>
      <c r="AD172" s="264"/>
      <c r="AE172" s="265"/>
      <c r="AF172" s="266"/>
      <c r="AG172" s="267">
        <f t="shared" si="200"/>
        <v>0</v>
      </c>
      <c r="AH172" s="260">
        <f>+(IF(OR($B172=0,$C172=0,$D172=0,$AC$2&gt;$OE$1),0,IF(OR(AC172=0,AE172=0,AF172=0),0,MIN((VLOOKUP($D172,SALERYCODE,3,0))*(IF($D172=6,AF172,AE172))*((MIN((VLOOKUP($D172,SALERYCODE,5,0)),(IF($D172=6,AE172,AF172))))),MIN((VLOOKUP($D172,SALERYCODE,3,0)),(AC172+AD172))*(IF($D172=6,AF172,((MIN((VLOOKUP($D172,SALERYCODE,5,0)),AF172)))))))))/IF(AND($D172=2,'ראשי-פרטים כלליים וריכוז הוצאות'!$D$68&lt;&gt;4),1.2,1)</f>
        <v>0</v>
      </c>
      <c r="AI172" s="263"/>
      <c r="AJ172" s="264"/>
      <c r="AK172" s="265"/>
      <c r="AL172" s="266"/>
      <c r="AM172" s="267">
        <f t="shared" si="201"/>
        <v>0</v>
      </c>
      <c r="AN172" s="260">
        <f>+(IF(OR($B172=0,$C172=0,$D172=0,$AI$2&gt;$OE$1),0,IF(OR(AI172=0,AK172=0,AL172=0),0,MIN((VLOOKUP($D172,SALERYCODE,3,0))*(IF($D172=6,AL172,AK172))*((MIN((VLOOKUP($D172,SALERYCODE,5,0)),(IF($D172=6,AK172,AL172))))),MIN((VLOOKUP($D172,SALERYCODE,3,0)),(AI172+AJ172))*(IF($D172=6,AL172,((MIN((VLOOKUP($D172,SALERYCODE,5,0)),AL172)))))))))/IF(AND($D172=2,'ראשי-פרטים כלליים וריכוז הוצאות'!$D$68&lt;&gt;4),1.2,1)</f>
        <v>0</v>
      </c>
      <c r="AO172" s="263"/>
      <c r="AP172" s="264"/>
      <c r="AQ172" s="265"/>
      <c r="AR172" s="266"/>
      <c r="AS172" s="267">
        <f t="shared" si="202"/>
        <v>0</v>
      </c>
      <c r="AT172" s="260">
        <f>+(IF(OR($B172=0,$C172=0,$D172=0,$AO$2&gt;$OE$1),0,IF(OR(AO172=0,AQ172=0,AR172=0),0,MIN((VLOOKUP($D172,SALERYCODE,3,0))*(IF($D172=6,AR172,AQ172))*((MIN((VLOOKUP($D172,SALERYCODE,5,0)),(IF($D172=6,AQ172,AR172))))),MIN((VLOOKUP($D172,SALERYCODE,3,0)),(AO172+AP172))*(IF($D172=6,AR172,((MIN((VLOOKUP($D172,SALERYCODE,5,0)),AR172)))))))))/IF(AND($D172=2,'ראשי-פרטים כלליים וריכוז הוצאות'!$D$68&lt;&gt;4),1.2,1)</f>
        <v>0</v>
      </c>
      <c r="AU172" s="263"/>
      <c r="AV172" s="264"/>
      <c r="AW172" s="265"/>
      <c r="AX172" s="266"/>
      <c r="AY172" s="267">
        <f t="shared" si="203"/>
        <v>0</v>
      </c>
      <c r="AZ172" s="260">
        <f>+(IF(OR($B172=0,$C172=0,$D172=0,$AU$2&gt;$OE$1),0,IF(OR(AU172=0,AW172=0,AX172=0),0,MIN((VLOOKUP($D172,SALERYCODE,3,0))*(IF($D172=6,AX172,AW172))*((MIN((VLOOKUP($D172,SALERYCODE,5,0)),(IF($D172=6,AW172,AX172))))),MIN((VLOOKUP($D172,SALERYCODE,3,0)),(AU172+AV172))*(IF($D172=6,AX172,((MIN((VLOOKUP($D172,SALERYCODE,5,0)),AX172)))))))))/IF(AND($D172=2,'ראשי-פרטים כלליים וריכוז הוצאות'!$D$68&lt;&gt;4),1.2,1)</f>
        <v>0</v>
      </c>
      <c r="BA172" s="263"/>
      <c r="BB172" s="264"/>
      <c r="BC172" s="265"/>
      <c r="BD172" s="266"/>
      <c r="BE172" s="267">
        <f t="shared" si="204"/>
        <v>0</v>
      </c>
      <c r="BF172" s="260">
        <f>+(IF(OR($B172=0,$C172=0,$D172=0,$BA$2&gt;$OE$1),0,IF(OR(BA172=0,BC172=0,BD172=0),0,MIN((VLOOKUP($D172,SALERYCODE,3,0))*(IF($D172=6,BD172,BC172))*((MIN((VLOOKUP($D172,SALERYCODE,5,0)),(IF($D172=6,BC172,BD172))))),MIN((VLOOKUP($D172,SALERYCODE,3,0)),(BA172+BB172))*(IF($D172=6,BD172,((MIN((VLOOKUP($D172,SALERYCODE,5,0)),BD172)))))))))/IF(AND($D172=2,'ראשי-פרטים כלליים וריכוז הוצאות'!$D$68&lt;&gt;4),1.2,1)</f>
        <v>0</v>
      </c>
      <c r="BG172" s="263"/>
      <c r="BH172" s="264"/>
      <c r="BI172" s="265"/>
      <c r="BJ172" s="266"/>
      <c r="BK172" s="267">
        <f t="shared" si="205"/>
        <v>0</v>
      </c>
      <c r="BL172" s="260">
        <f>+(IF(OR($B172=0,$C172=0,$D172=0,$BG$2&gt;$OE$1),0,IF(OR(BG172=0,BI172=0,BJ172=0),0,MIN((VLOOKUP($D172,SALERYCODE,3,0))*(IF($D172=6,BJ172,BI172))*((MIN((VLOOKUP($D172,SALERYCODE,5,0)),(IF($D172=6,BI172,BJ172))))),MIN((VLOOKUP($D172,SALERYCODE,3,0)),(BG172+BH172))*(IF($D172=6,BJ172,((MIN((VLOOKUP($D172,SALERYCODE,5,0)),BJ172)))))))))/IF(AND($D172=2,'ראשי-פרטים כלליים וריכוז הוצאות'!$D$68&lt;&gt;4),1.2,1)</f>
        <v>0</v>
      </c>
      <c r="BM172" s="263"/>
      <c r="BN172" s="264"/>
      <c r="BO172" s="265"/>
      <c r="BP172" s="266"/>
      <c r="BQ172" s="267">
        <f t="shared" si="206"/>
        <v>0</v>
      </c>
      <c r="BR172" s="260">
        <f>+(IF(OR($B172=0,$C172=0,$D172=0,$BM$2&gt;$OE$1),0,IF(OR(BM172=0,BO172=0,BP172=0),0,MIN((VLOOKUP($D172,SALERYCODE,3,0))*(IF($D172=6,BP172,BO172))*((MIN((VLOOKUP($D172,SALERYCODE,5,0)),(IF($D172=6,BO172,BP172))))),MIN((VLOOKUP($D172,SALERYCODE,3,0)),(BM172+BN172))*(IF($D172=6,BP172,((MIN((VLOOKUP($D172,SALERYCODE,5,0)),BP172)))))))))/IF(AND($D172=2,'ראשי-פרטים כלליים וריכוז הוצאות'!$D$68&lt;&gt;4),1.2,1)</f>
        <v>0</v>
      </c>
      <c r="BS172" s="263"/>
      <c r="BT172" s="264"/>
      <c r="BU172" s="265"/>
      <c r="BV172" s="266"/>
      <c r="BW172" s="267">
        <f t="shared" si="207"/>
        <v>0</v>
      </c>
      <c r="BX172" s="260">
        <f>+(IF(OR($B172=0,$C172=0,$D172=0,$BS$2&gt;$OE$1),0,IF(OR(BS172=0,BU172=0,BV172=0),0,MIN((VLOOKUP($D172,SALERYCODE,3,0))*(IF($D172=6,BV172,BU172))*((MIN((VLOOKUP($D172,SALERYCODE,5,0)),(IF($D172=6,BU172,BV172))))),MIN((VLOOKUP($D172,SALERYCODE,3,0)),(BS172+BT172))*(IF($D172=6,BV172,((MIN((VLOOKUP($D172,SALERYCODE,5,0)),BV172)))))))))/IF(AND($D172=2,'ראשי-פרטים כלליים וריכוז הוצאות'!$D$68&lt;&gt;4),1.2,1)</f>
        <v>0</v>
      </c>
      <c r="BY172" s="263"/>
      <c r="BZ172" s="264"/>
      <c r="CA172" s="265"/>
      <c r="CB172" s="266"/>
      <c r="CC172" s="267">
        <f t="shared" si="208"/>
        <v>0</v>
      </c>
      <c r="CD172" s="260">
        <f>+(IF(OR($B172=0,$C172=0,$D172=0,$BY$2&gt;$OE$1),0,IF(OR(BY172=0,CA172=0,CB172=0),0,MIN((VLOOKUP($D172,SALERYCODE,3,0))*(IF($D172=6,CB172,CA172))*((MIN((VLOOKUP($D172,SALERYCODE,5,0)),(IF($D172=6,CA172,CB172))))),MIN((VLOOKUP($D172,SALERYCODE,3,0)),(BY172+BZ172))*(IF($D172=6,CB172,((MIN((VLOOKUP($D172,SALERYCODE,5,0)),CB172)))))))))/IF(AND($D172=2,'ראשי-פרטים כלליים וריכוז הוצאות'!$D$68&lt;&gt;4),1.2,1)</f>
        <v>0</v>
      </c>
      <c r="CE172" s="263"/>
      <c r="CF172" s="264"/>
      <c r="CG172" s="265"/>
      <c r="CH172" s="266"/>
      <c r="CI172" s="267">
        <f t="shared" si="209"/>
        <v>0</v>
      </c>
      <c r="CJ172" s="260">
        <f>+(IF(OR($B172=0,$C172=0,$D172=0,$CE$2&gt;$OE$1),0,IF(OR(CE172=0,CG172=0,CH172=0),0,MIN((VLOOKUP($D172,SALERYCODE,3,0))*(IF($D172=6,CH172,CG172))*((MIN((VLOOKUP($D172,SALERYCODE,5,0)),(IF($D172=6,CG172,CH172))))),MIN((VLOOKUP($D172,SALERYCODE,3,0)),(CE172+CF172))*(IF($D172=6,CH172,((MIN((VLOOKUP($D172,SALERYCODE,5,0)),CH172)))))))))/IF(AND($D172=2,'ראשי-פרטים כלליים וריכוז הוצאות'!$D$68&lt;&gt;4),1.2,1)</f>
        <v>0</v>
      </c>
      <c r="CK172" s="263"/>
      <c r="CL172" s="264"/>
      <c r="CM172" s="265"/>
      <c r="CN172" s="266"/>
      <c r="CO172" s="267">
        <f t="shared" si="210"/>
        <v>0</v>
      </c>
      <c r="CP172" s="260">
        <f>+(IF(OR($B172=0,$C172=0,$D172=0,$CK$2&gt;$OE$1),0,IF(OR(CK172=0,CM172=0,CN172=0),0,MIN((VLOOKUP($D172,SALERYCODE,3,0))*(IF($D172=6,CN172,CM172))*((MIN((VLOOKUP($D172,SALERYCODE,5,0)),(IF($D172=6,CM172,CN172))))),MIN((VLOOKUP($D172,SALERYCODE,3,0)),(CK172+CL172))*(IF($D172=6,CN172,((MIN((VLOOKUP($D172,SALERYCODE,5,0)),CN172)))))))))/IF(AND($D172=2,'ראשי-פרטים כלליים וריכוז הוצאות'!$D$68&lt;&gt;4),1.2,1)</f>
        <v>0</v>
      </c>
      <c r="CQ172" s="263"/>
      <c r="CR172" s="264"/>
      <c r="CS172" s="265"/>
      <c r="CT172" s="266"/>
      <c r="CU172" s="267">
        <f t="shared" si="211"/>
        <v>0</v>
      </c>
      <c r="CV172" s="260">
        <f>+(IF(OR($B172=0,$C172=0,$D172=0,$CQ$2&gt;$OE$1),0,IF(OR(CQ172=0,CS172=0,CT172=0),0,MIN((VLOOKUP($D172,SALERYCODE,3,0))*(IF($D172=6,CT172,CS172))*((MIN((VLOOKUP($D172,SALERYCODE,5,0)),(IF($D172=6,CS172,CT172))))),MIN((VLOOKUP($D172,SALERYCODE,3,0)),(CQ172+CR172))*(IF($D172=6,CT172,((MIN((VLOOKUP($D172,SALERYCODE,5,0)),CT172)))))))))/IF(AND($D172=2,'ראשי-פרטים כלליים וריכוז הוצאות'!$D$68&lt;&gt;4),1.2,1)</f>
        <v>0</v>
      </c>
      <c r="CW172" s="263"/>
      <c r="CX172" s="264"/>
      <c r="CY172" s="265"/>
      <c r="CZ172" s="266"/>
      <c r="DA172" s="267">
        <f t="shared" si="212"/>
        <v>0</v>
      </c>
      <c r="DB172" s="260">
        <f>+(IF(OR($B172=0,$C172=0,$D172=0,$CW$2&gt;$OE$1),0,IF(OR(CW172=0,CY172=0,CZ172=0),0,MIN((VLOOKUP($D172,SALERYCODE,3,0))*(IF($D172=6,CZ172,CY172))*((MIN((VLOOKUP($D172,SALERYCODE,5,0)),(IF($D172=6,CY172,CZ172))))),MIN((VLOOKUP($D172,SALERYCODE,3,0)),(CW172+CX172))*(IF($D172=6,CZ172,((MIN((VLOOKUP($D172,SALERYCODE,5,0)),CZ172)))))))))/IF(AND($D172=2,'ראשי-פרטים כלליים וריכוז הוצאות'!$D$68&lt;&gt;4),1.2,1)</f>
        <v>0</v>
      </c>
      <c r="DC172" s="263"/>
      <c r="DD172" s="264"/>
      <c r="DE172" s="265"/>
      <c r="DF172" s="266"/>
      <c r="DG172" s="267">
        <f t="shared" si="213"/>
        <v>0</v>
      </c>
      <c r="DH172" s="260">
        <f>+(IF(OR($B172=0,$C172=0,$D172=0,$DC$2&gt;$OE$1),0,IF(OR(DC172=0,DE172=0,DF172=0),0,MIN((VLOOKUP($D172,SALERYCODE,3,0))*(IF($D172=6,DF172,DE172))*((MIN((VLOOKUP($D172,SALERYCODE,5,0)),(IF($D172=6,DE172,DF172))))),MIN((VLOOKUP($D172,SALERYCODE,3,0)),(DC172+DD172))*(IF($D172=6,DF172,((MIN((VLOOKUP($D172,SALERYCODE,5,0)),DF172)))))))))/IF(AND($D172=2,'ראשי-פרטים כלליים וריכוז הוצאות'!$D$68&lt;&gt;4),1.2,1)</f>
        <v>0</v>
      </c>
      <c r="DI172" s="263"/>
      <c r="DJ172" s="264"/>
      <c r="DK172" s="265"/>
      <c r="DL172" s="266"/>
      <c r="DM172" s="267">
        <f t="shared" si="214"/>
        <v>0</v>
      </c>
      <c r="DN172" s="260">
        <f>+(IF(OR($B172=0,$C172=0,$D172=0,$DC$2&gt;$OE$1),0,IF(OR(DI172=0,DK172=0,DL172=0),0,MIN((VLOOKUP($D172,SALERYCODE,3,0))*(IF($D172=6,DL172,DK172))*((MIN((VLOOKUP($D172,SALERYCODE,5,0)),(IF($D172=6,DK172,DL172))))),MIN((VLOOKUP($D172,SALERYCODE,3,0)),(DI172+DJ172))*(IF($D172=6,DL172,((MIN((VLOOKUP($D172,SALERYCODE,5,0)),DL172)))))))))/IF(AND($D172=2,'ראשי-פרטים כלליים וריכוז הוצאות'!$D$68&lt;&gt;4),1.2,1)</f>
        <v>0</v>
      </c>
      <c r="DO172" s="263"/>
      <c r="DP172" s="264"/>
      <c r="DQ172" s="265"/>
      <c r="DR172" s="266"/>
      <c r="DS172" s="267">
        <f t="shared" si="215"/>
        <v>0</v>
      </c>
      <c r="DT172" s="260">
        <f>+(IF(OR($B172=0,$C172=0,$D172=0,$DC$2&gt;$OE$1),0,IF(OR(DO172=0,DQ172=0,DR172=0),0,MIN((VLOOKUP($D172,SALERYCODE,3,0))*(IF($D172=6,DR172,DQ172))*((MIN((VLOOKUP($D172,SALERYCODE,5,0)),(IF($D172=6,DQ172,DR172))))),MIN((VLOOKUP($D172,SALERYCODE,3,0)),(DO172+DP172))*(IF($D172=6,DR172,((MIN((VLOOKUP($D172,SALERYCODE,5,0)),DR172)))))))))/IF(AND($D172=2,'ראשי-פרטים כלליים וריכוז הוצאות'!$D$68&lt;&gt;4),1.2,1)</f>
        <v>0</v>
      </c>
      <c r="DU172" s="263"/>
      <c r="DV172" s="264"/>
      <c r="DW172" s="265"/>
      <c r="DX172" s="266"/>
      <c r="DY172" s="267">
        <f t="shared" si="216"/>
        <v>0</v>
      </c>
      <c r="DZ172" s="260">
        <f>+(IF(OR($B172=0,$C172=0,$D172=0,$DC$2&gt;$OE$1),0,IF(OR(DU172=0,DW172=0,DX172=0),0,MIN((VLOOKUP($D172,SALERYCODE,3,0))*(IF($D172=6,DX172,DW172))*((MIN((VLOOKUP($D172,SALERYCODE,5,0)),(IF($D172=6,DW172,DX172))))),MIN((VLOOKUP($D172,SALERYCODE,3,0)),(DU172+DV172))*(IF($D172=6,DX172,((MIN((VLOOKUP($D172,SALERYCODE,5,0)),DX172)))))))))/IF(AND($D172=2,'ראשי-פרטים כלליים וריכוז הוצאות'!$D$68&lt;&gt;4),1.2,1)</f>
        <v>0</v>
      </c>
      <c r="EA172" s="263"/>
      <c r="EB172" s="264"/>
      <c r="EC172" s="265"/>
      <c r="ED172" s="266"/>
      <c r="EE172" s="267">
        <f t="shared" si="217"/>
        <v>0</v>
      </c>
      <c r="EF172" s="260">
        <f>+(IF(OR($B172=0,$C172=0,$D172=0,$DC$2&gt;$OE$1),0,IF(OR(EA172=0,EC172=0,ED172=0),0,MIN((VLOOKUP($D172,SALERYCODE,3,0))*(IF($D172=6,ED172,EC172))*((MIN((VLOOKUP($D172,SALERYCODE,5,0)),(IF($D172=6,EC172,ED172))))),MIN((VLOOKUP($D172,SALERYCODE,3,0)),(EA172+EB172))*(IF($D172=6,ED172,((MIN((VLOOKUP($D172,SALERYCODE,5,0)),ED172)))))))))/IF(AND($D172=2,'ראשי-פרטים כלליים וריכוז הוצאות'!$D$68&lt;&gt;4),1.2,1)</f>
        <v>0</v>
      </c>
      <c r="EG172" s="263"/>
      <c r="EH172" s="264"/>
      <c r="EI172" s="265"/>
      <c r="EJ172" s="266"/>
      <c r="EK172" s="267">
        <f t="shared" si="218"/>
        <v>0</v>
      </c>
      <c r="EL172" s="260">
        <f>+(IF(OR($B172=0,$C172=0,$D172=0,$DC$2&gt;$OE$1),0,IF(OR(EG172=0,EI172=0,EJ172=0),0,MIN((VLOOKUP($D172,SALERYCODE,3,0))*(IF($D172=6,EJ172,EI172))*((MIN((VLOOKUP($D172,SALERYCODE,5,0)),(IF($D172=6,EI172,EJ172))))),MIN((VLOOKUP($D172,SALERYCODE,3,0)),(EG172+EH172))*(IF($D172=6,EJ172,((MIN((VLOOKUP($D172,SALERYCODE,5,0)),EJ172)))))))))/IF(AND($D172=2,'ראשי-פרטים כלליים וריכוז הוצאות'!$D$68&lt;&gt;4),1.2,1)</f>
        <v>0</v>
      </c>
      <c r="EM172" s="263"/>
      <c r="EN172" s="264"/>
      <c r="EO172" s="265"/>
      <c r="EP172" s="266"/>
      <c r="EQ172" s="267">
        <f t="shared" si="219"/>
        <v>0</v>
      </c>
      <c r="ER172" s="260">
        <f>+(IF(OR($B172=0,$C172=0,$D172=0,$DC$2&gt;$OE$1),0,IF(OR(EM172=0,EO172=0,EP172=0),0,MIN((VLOOKUP($D172,SALERYCODE,3,0))*(IF($D172=6,EP172,EO172))*((MIN((VLOOKUP($D172,SALERYCODE,5,0)),(IF($D172=6,EO172,EP172))))),MIN((VLOOKUP($D172,SALERYCODE,3,0)),(EM172+EN172))*(IF($D172=6,EP172,((MIN((VLOOKUP($D172,SALERYCODE,5,0)),EP172)))))))))/IF(AND($D172=2,'ראשי-פרטים כלליים וריכוז הוצאות'!$D$68&lt;&gt;4),1.2,1)</f>
        <v>0</v>
      </c>
      <c r="ES172" s="263"/>
      <c r="ET172" s="264"/>
      <c r="EU172" s="265"/>
      <c r="EV172" s="266"/>
      <c r="EW172" s="267">
        <f t="shared" si="220"/>
        <v>0</v>
      </c>
      <c r="EX172" s="260">
        <f>+(IF(OR($B172=0,$C172=0,$D172=0,$DC$2&gt;$OE$1),0,IF(OR(ES172=0,EU172=0,EV172=0),0,MIN((VLOOKUP($D172,SALERYCODE,3,0))*(IF($D172=6,EV172,EU172))*((MIN((VLOOKUP($D172,SALERYCODE,5,0)),(IF($D172=6,EU172,EV172))))),MIN((VLOOKUP($D172,SALERYCODE,3,0)),(ES172+ET172))*(IF($D172=6,EV172,((MIN((VLOOKUP($D172,SALERYCODE,5,0)),EV172)))))))))/IF(AND($D172=2,'ראשי-פרטים כלליים וריכוז הוצאות'!$D$68&lt;&gt;4),1.2,1)</f>
        <v>0</v>
      </c>
      <c r="EY172" s="263"/>
      <c r="EZ172" s="264"/>
      <c r="FA172" s="265"/>
      <c r="FB172" s="266"/>
      <c r="FC172" s="267">
        <f t="shared" si="221"/>
        <v>0</v>
      </c>
      <c r="FD172" s="260">
        <f>+(IF(OR($B172=0,$C172=0,$D172=0,$DC$2&gt;$OE$1),0,IF(OR(EY172=0,FA172=0,FB172=0),0,MIN((VLOOKUP($D172,SALERYCODE,3,0))*(IF($D172=6,FB172,FA172))*((MIN((VLOOKUP($D172,SALERYCODE,5,0)),(IF($D172=6,FA172,FB172))))),MIN((VLOOKUP($D172,SALERYCODE,3,0)),(EY172+EZ172))*(IF($D172=6,FB172,((MIN((VLOOKUP($D172,SALERYCODE,5,0)),FB172)))))))))/IF(AND($D172=2,'ראשי-פרטים כלליים וריכוז הוצאות'!$D$68&lt;&gt;4),1.2,1)</f>
        <v>0</v>
      </c>
      <c r="FE172" s="263"/>
      <c r="FF172" s="264"/>
      <c r="FG172" s="265"/>
      <c r="FH172" s="266"/>
      <c r="FI172" s="267">
        <f t="shared" si="222"/>
        <v>0</v>
      </c>
      <c r="FJ172" s="260">
        <f>+(IF(OR($B172=0,$C172=0,$D172=0,$DC$2&gt;$OE$1),0,IF(OR(FE172=0,FG172=0,FH172=0),0,MIN((VLOOKUP($D172,SALERYCODE,3,0))*(IF($D172=6,FH172,FG172))*((MIN((VLOOKUP($D172,SALERYCODE,5,0)),(IF($D172=6,FG172,FH172))))),MIN((VLOOKUP($D172,SALERYCODE,3,0)),(FE172+FF172))*(IF($D172=6,FH172,((MIN((VLOOKUP($D172,SALERYCODE,5,0)),FH172)))))))))/IF(AND($D172=2,'ראשי-פרטים כלליים וריכוז הוצאות'!$D$68&lt;&gt;4),1.2,1)</f>
        <v>0</v>
      </c>
      <c r="FK172" s="263"/>
      <c r="FL172" s="264"/>
      <c r="FM172" s="265"/>
      <c r="FN172" s="266"/>
      <c r="FO172" s="267">
        <f t="shared" si="223"/>
        <v>0</v>
      </c>
      <c r="FP172" s="260">
        <f>+(IF(OR($B172=0,$C172=0,$D172=0,$DC$2&gt;$OE$1),0,IF(OR(FK172=0,FM172=0,FN172=0),0,MIN((VLOOKUP($D172,SALERYCODE,3,0))*(IF($D172=6,FN172,FM172))*((MIN((VLOOKUP($D172,SALERYCODE,5,0)),(IF($D172=6,FM172,FN172))))),MIN((VLOOKUP($D172,SALERYCODE,3,0)),(FK172+FL172))*(IF($D172=6,FN172,((MIN((VLOOKUP($D172,SALERYCODE,5,0)),FN172)))))))))/IF(AND($D172=2,'ראשי-פרטים כלליים וריכוז הוצאות'!$D$68&lt;&gt;4),1.2,1)</f>
        <v>0</v>
      </c>
      <c r="FQ172" s="263"/>
      <c r="FR172" s="264"/>
      <c r="FS172" s="265"/>
      <c r="FT172" s="266"/>
      <c r="FU172" s="267">
        <f t="shared" si="224"/>
        <v>0</v>
      </c>
      <c r="FV172" s="260">
        <f>+(IF(OR($B172=0,$C172=0,$D172=0,$DC$2&gt;$OE$1),0,IF(OR(FQ172=0,FS172=0,FT172=0),0,MIN((VLOOKUP($D172,SALERYCODE,3,0))*(IF($D172=6,FT172,FS172))*((MIN((VLOOKUP($D172,SALERYCODE,5,0)),(IF($D172=6,FS172,FT172))))),MIN((VLOOKUP($D172,SALERYCODE,3,0)),(FQ172+FR172))*(IF($D172=6,FT172,((MIN((VLOOKUP($D172,SALERYCODE,5,0)),FT172)))))))))/IF(AND($D172=2,'ראשי-פרטים כלליים וריכוז הוצאות'!$D$68&lt;&gt;4),1.2,1)</f>
        <v>0</v>
      </c>
      <c r="FW172" s="263"/>
      <c r="FX172" s="264"/>
      <c r="FY172" s="265"/>
      <c r="FZ172" s="266"/>
      <c r="GA172" s="267">
        <f t="shared" si="225"/>
        <v>0</v>
      </c>
      <c r="GB172" s="260">
        <f>+(IF(OR($B172=0,$C172=0,$D172=0,$DC$2&gt;$OE$1),0,IF(OR(FW172=0,FY172=0,FZ172=0),0,MIN((VLOOKUP($D172,SALERYCODE,3,0))*(IF($D172=6,FZ172,FY172))*((MIN((VLOOKUP($D172,SALERYCODE,5,0)),(IF($D172=6,FY172,FZ172))))),MIN((VLOOKUP($D172,SALERYCODE,3,0)),(FW172+FX172))*(IF($D172=6,FZ172,((MIN((VLOOKUP($D172,SALERYCODE,5,0)),FZ172)))))))))/IF(AND($D172=2,'ראשי-פרטים כלליים וריכוז הוצאות'!$D$68&lt;&gt;4),1.2,1)</f>
        <v>0</v>
      </c>
      <c r="GC172" s="263"/>
      <c r="GD172" s="264"/>
      <c r="GE172" s="265"/>
      <c r="GF172" s="266"/>
      <c r="GG172" s="267">
        <f t="shared" si="226"/>
        <v>0</v>
      </c>
      <c r="GH172" s="260">
        <f>+(IF(OR($B172=0,$C172=0,$D172=0,$DC$2&gt;$OE$1),0,IF(OR(GC172=0,GE172=0,GF172=0),0,MIN((VLOOKUP($D172,SALERYCODE,3,0))*(IF($D172=6,GF172,GE172))*((MIN((VLOOKUP($D172,SALERYCODE,5,0)),(IF($D172=6,GE172,GF172))))),MIN((VLOOKUP($D172,SALERYCODE,3,0)),(GC172+GD172))*(IF($D172=6,GF172,((MIN((VLOOKUP($D172,SALERYCODE,5,0)),GF172)))))))))/IF(AND($D172=2,'ראשי-פרטים כלליים וריכוז הוצאות'!$D$68&lt;&gt;4),1.2,1)</f>
        <v>0</v>
      </c>
      <c r="GI172" s="263"/>
      <c r="GJ172" s="264"/>
      <c r="GK172" s="265"/>
      <c r="GL172" s="266"/>
      <c r="GM172" s="267">
        <f t="shared" si="227"/>
        <v>0</v>
      </c>
      <c r="GN172" s="260">
        <f>+(IF(OR($B172=0,$C172=0,$D172=0,$DC$2&gt;$OE$1),0,IF(OR(GI172=0,GK172=0,GL172=0),0,MIN((VLOOKUP($D172,SALERYCODE,3,0))*(IF($D172=6,GL172,GK172))*((MIN((VLOOKUP($D172,SALERYCODE,5,0)),(IF($D172=6,GK172,GL172))))),MIN((VLOOKUP($D172,SALERYCODE,3,0)),(GI172+GJ172))*(IF($D172=6,GL172,((MIN((VLOOKUP($D172,SALERYCODE,5,0)),GL172)))))))))/IF(AND($D172=2,'ראשי-פרטים כלליים וריכוז הוצאות'!$D$68&lt;&gt;4),1.2,1)</f>
        <v>0</v>
      </c>
      <c r="GO172" s="263"/>
      <c r="GP172" s="264"/>
      <c r="GQ172" s="265"/>
      <c r="GR172" s="266"/>
      <c r="GS172" s="267">
        <f t="shared" si="228"/>
        <v>0</v>
      </c>
      <c r="GT172" s="260">
        <f>+(IF(OR($B172=0,$C172=0,$D172=0,$DC$2&gt;$OE$1),0,IF(OR(GO172=0,GQ172=0,GR172=0),0,MIN((VLOOKUP($D172,SALERYCODE,3,0))*(IF($D172=6,GR172,GQ172))*((MIN((VLOOKUP($D172,SALERYCODE,5,0)),(IF($D172=6,GQ172,GR172))))),MIN((VLOOKUP($D172,SALERYCODE,3,0)),(GO172+GP172))*(IF($D172=6,GR172,((MIN((VLOOKUP($D172,SALERYCODE,5,0)),GR172)))))))))/IF(AND($D172=2,'ראשי-פרטים כלליים וריכוז הוצאות'!$D$68&lt;&gt;4),1.2,1)</f>
        <v>0</v>
      </c>
      <c r="GU172" s="263"/>
      <c r="GV172" s="264"/>
      <c r="GW172" s="265"/>
      <c r="GX172" s="266"/>
      <c r="GY172" s="267">
        <f t="shared" si="229"/>
        <v>0</v>
      </c>
      <c r="GZ172" s="260">
        <f>+(IF(OR($B172=0,$C172=0,$D172=0,$DC$2&gt;$OE$1),0,IF(OR(GU172=0,GW172=0,GX172=0),0,MIN((VLOOKUP($D172,SALERYCODE,3,0))*(IF($D172=6,GX172,GW172))*((MIN((VLOOKUP($D172,SALERYCODE,5,0)),(IF($D172=6,GW172,GX172))))),MIN((VLOOKUP($D172,SALERYCODE,3,0)),(GU172+GV172))*(IF($D172=6,GX172,((MIN((VLOOKUP($D172,SALERYCODE,5,0)),GX172)))))))))/IF(AND($D172=2,'ראשי-פרטים כלליים וריכוז הוצאות'!$D$68&lt;&gt;4),1.2,1)</f>
        <v>0</v>
      </c>
      <c r="HA172" s="263"/>
      <c r="HB172" s="264"/>
      <c r="HC172" s="265"/>
      <c r="HD172" s="266"/>
      <c r="HE172" s="267">
        <f t="shared" si="230"/>
        <v>0</v>
      </c>
      <c r="HF172" s="260">
        <f>+(IF(OR($B172=0,$C172=0,$D172=0,$DC$2&gt;$OE$1),0,IF(OR(HA172=0,HC172=0,HD172=0),0,MIN((VLOOKUP($D172,SALERYCODE,3,0))*(IF($D172=6,HD172,HC172))*((MIN((VLOOKUP($D172,SALERYCODE,5,0)),(IF($D172=6,HC172,HD172))))),MIN((VLOOKUP($D172,SALERYCODE,3,0)),(HA172+HB172))*(IF($D172=6,HD172,((MIN((VLOOKUP($D172,SALERYCODE,5,0)),HD172)))))))))/IF(AND($D172=2,'ראשי-פרטים כלליים וריכוז הוצאות'!$D$68&lt;&gt;4),1.2,1)</f>
        <v>0</v>
      </c>
      <c r="HG172" s="263"/>
      <c r="HH172" s="264"/>
      <c r="HI172" s="265"/>
      <c r="HJ172" s="266"/>
      <c r="HK172" s="267">
        <f t="shared" si="231"/>
        <v>0</v>
      </c>
      <c r="HL172" s="260">
        <f>+(IF(OR($B172=0,$C172=0,$D172=0,$DC$2&gt;$OE$1),0,IF(OR(HG172=0,HI172=0,HJ172=0),0,MIN((VLOOKUP($D172,SALERYCODE,3,0))*(IF($D172=6,HJ172,HI172))*((MIN((VLOOKUP($D172,SALERYCODE,5,0)),(IF($D172=6,HI172,HJ172))))),MIN((VLOOKUP($D172,SALERYCODE,3,0)),(HG172+HH172))*(IF($D172=6,HJ172,((MIN((VLOOKUP($D172,SALERYCODE,5,0)),HJ172)))))))))/IF(AND($D172=2,'ראשי-פרטים כלליים וריכוז הוצאות'!$D$68&lt;&gt;4),1.2,1)</f>
        <v>0</v>
      </c>
      <c r="HM172" s="263"/>
      <c r="HN172" s="264"/>
      <c r="HO172" s="265"/>
      <c r="HP172" s="266"/>
      <c r="HQ172" s="267">
        <f t="shared" si="232"/>
        <v>0</v>
      </c>
      <c r="HR172" s="260">
        <f>+(IF(OR($B172=0,$C172=0,$D172=0,$DC$2&gt;$OE$1),0,IF(OR(HM172=0,HO172=0,HP172=0),0,MIN((VLOOKUP($D172,SALERYCODE,3,0))*(IF($D172=6,HP172,HO172))*((MIN((VLOOKUP($D172,SALERYCODE,5,0)),(IF($D172=6,HO172,HP172))))),MIN((VLOOKUP($D172,SALERYCODE,3,0)),(HM172+HN172))*(IF($D172=6,HP172,((MIN((VLOOKUP($D172,SALERYCODE,5,0)),HP172)))))))))/IF(AND($D172=2,'ראשי-פרטים כלליים וריכוז הוצאות'!$D$68&lt;&gt;4),1.2,1)</f>
        <v>0</v>
      </c>
      <c r="HS172" s="263"/>
      <c r="HT172" s="264"/>
      <c r="HU172" s="265"/>
      <c r="HV172" s="266"/>
      <c r="HW172" s="267">
        <f t="shared" si="233"/>
        <v>0</v>
      </c>
      <c r="HX172" s="260">
        <f>+(IF(OR($B172=0,$C172=0,$D172=0,$DC$2&gt;$OE$1),0,IF(OR(HS172=0,HU172=0,HV172=0),0,MIN((VLOOKUP($D172,SALERYCODE,3,0))*(IF($D172=6,HV172,HU172))*((MIN((VLOOKUP($D172,SALERYCODE,5,0)),(IF($D172=6,HU172,HV172))))),MIN((VLOOKUP($D172,SALERYCODE,3,0)),(HS172+HT172))*(IF($D172=6,HV172,((MIN((VLOOKUP($D172,SALERYCODE,5,0)),HV172)))))))))/IF(AND($D172=2,'ראשי-פרטים כלליים וריכוז הוצאות'!$D$68&lt;&gt;4),1.2,1)</f>
        <v>0</v>
      </c>
      <c r="HY172" s="263"/>
      <c r="HZ172" s="264"/>
      <c r="IA172" s="265"/>
      <c r="IB172" s="266"/>
      <c r="IC172" s="267">
        <f t="shared" si="234"/>
        <v>0</v>
      </c>
      <c r="ID172" s="260">
        <f>+(IF(OR($B172=0,$C172=0,$D172=0,$DC$2&gt;$OE$1),0,IF(OR(HY172=0,IA172=0,IB172=0),0,MIN((VLOOKUP($D172,SALERYCODE,3,0))*(IF($D172=6,IB172,IA172))*((MIN((VLOOKUP($D172,SALERYCODE,5,0)),(IF($D172=6,IA172,IB172))))),MIN((VLOOKUP($D172,SALERYCODE,3,0)),(HY172+HZ172))*(IF($D172=6,IB172,((MIN((VLOOKUP($D172,SALERYCODE,5,0)),IB172)))))))))/IF(AND($D172=2,'ראשי-פרטים כלליים וריכוז הוצאות'!$D$68&lt;&gt;4),1.2,1)</f>
        <v>0</v>
      </c>
      <c r="IE172" s="263"/>
      <c r="IF172" s="264"/>
      <c r="IG172" s="265"/>
      <c r="IH172" s="266"/>
      <c r="II172" s="267">
        <f t="shared" si="235"/>
        <v>0</v>
      </c>
      <c r="IJ172" s="260">
        <f>+(IF(OR($B172=0,$C172=0,$D172=0,$DC$2&gt;$OE$1),0,IF(OR(IE172=0,IG172=0,IH172=0),0,MIN((VLOOKUP($D172,SALERYCODE,3,0))*(IF($D172=6,IH172,IG172))*((MIN((VLOOKUP($D172,SALERYCODE,5,0)),(IF($D172=6,IG172,IH172))))),MIN((VLOOKUP($D172,SALERYCODE,3,0)),(IE172+IF172))*(IF($D172=6,IH172,((MIN((VLOOKUP($D172,SALERYCODE,5,0)),IH172)))))))))/IF(AND($D172=2,'ראשי-פרטים כלליים וריכוז הוצאות'!$D$68&lt;&gt;4),1.2,1)</f>
        <v>0</v>
      </c>
      <c r="IK172" s="263"/>
      <c r="IL172" s="264"/>
      <c r="IM172" s="265"/>
      <c r="IN172" s="266"/>
      <c r="IO172" s="267">
        <f t="shared" si="236"/>
        <v>0</v>
      </c>
      <c r="IP172" s="260">
        <f>+(IF(OR($B172=0,$C172=0,$D172=0,$DC$2&gt;$OE$1),0,IF(OR(IK172=0,IM172=0,IN172=0),0,MIN((VLOOKUP($D172,SALERYCODE,3,0))*(IF($D172=6,IN172,IM172))*((MIN((VLOOKUP($D172,SALERYCODE,5,0)),(IF($D172=6,IM172,IN172))))),MIN((VLOOKUP($D172,SALERYCODE,3,0)),(IK172+IL172))*(IF($D172=6,IN172,((MIN((VLOOKUP($D172,SALERYCODE,5,0)),IN172)))))))))/IF(AND($D172=2,'ראשי-פרטים כלליים וריכוז הוצאות'!$D$68&lt;&gt;4),1.2,1)</f>
        <v>0</v>
      </c>
      <c r="IQ172" s="263"/>
      <c r="IR172" s="264"/>
      <c r="IS172" s="265"/>
      <c r="IT172" s="266"/>
      <c r="IU172" s="267">
        <f t="shared" si="237"/>
        <v>0</v>
      </c>
      <c r="IV172" s="260">
        <f>+(IF(OR($B172=0,$C172=0,$D172=0,$DC$2&gt;$OE$1),0,IF(OR(IQ172=0,IS172=0,IT172=0),0,MIN((VLOOKUP($D172,SALERYCODE,3,0))*(IF($D172=6,IT172,IS172))*((MIN((VLOOKUP($D172,SALERYCODE,5,0)),(IF($D172=6,IS172,IT172))))),MIN((VLOOKUP($D172,SALERYCODE,3,0)),(IQ172+IR172))*(IF($D172=6,IT172,((MIN((VLOOKUP($D172,SALERYCODE,5,0)),IT172)))))))))/IF(AND($D172=2,'ראשי-פרטים כלליים וריכוז הוצאות'!$D$68&lt;&gt;4),1.2,1)</f>
        <v>0</v>
      </c>
      <c r="IW172" s="263"/>
      <c r="IX172" s="264"/>
      <c r="IY172" s="265"/>
      <c r="IZ172" s="266"/>
      <c r="JA172" s="267">
        <f t="shared" si="238"/>
        <v>0</v>
      </c>
      <c r="JB172" s="260">
        <f>+(IF(OR($B172=0,$C172=0,$D172=0,$DC$2&gt;$OE$1),0,IF(OR(IW172=0,IY172=0,IZ172=0),0,MIN((VLOOKUP($D172,SALERYCODE,3,0))*(IF($D172=6,IZ172,IY172))*((MIN((VLOOKUP($D172,SALERYCODE,5,0)),(IF($D172=6,IY172,IZ172))))),MIN((VLOOKUP($D172,SALERYCODE,3,0)),(IW172+IX172))*(IF($D172=6,IZ172,((MIN((VLOOKUP($D172,SALERYCODE,5,0)),IZ172)))))))))/IF(AND($D172=2,'ראשי-פרטים כלליים וריכוז הוצאות'!$D$68&lt;&gt;4),1.2,1)</f>
        <v>0</v>
      </c>
      <c r="JC172" s="263"/>
      <c r="JD172" s="264"/>
      <c r="JE172" s="265"/>
      <c r="JF172" s="266"/>
      <c r="JG172" s="267">
        <f t="shared" si="239"/>
        <v>0</v>
      </c>
      <c r="JH172" s="260">
        <f>+(IF(OR($B172=0,$C172=0,$D172=0,$DC$2&gt;$OE$1),0,IF(OR(JC172=0,JE172=0,JF172=0),0,MIN((VLOOKUP($D172,SALERYCODE,3,0))*(IF($D172=6,JF172,JE172))*((MIN((VLOOKUP($D172,SALERYCODE,5,0)),(IF($D172=6,JE172,JF172))))),MIN((VLOOKUP($D172,SALERYCODE,3,0)),(JC172+JD172))*(IF($D172=6,JF172,((MIN((VLOOKUP($D172,SALERYCODE,5,0)),JF172)))))))))/IF(AND($D172=2,'ראשי-פרטים כלליים וריכוז הוצאות'!$D$68&lt;&gt;4),1.2,1)</f>
        <v>0</v>
      </c>
      <c r="JI172" s="263"/>
      <c r="JJ172" s="264"/>
      <c r="JK172" s="265"/>
      <c r="JL172" s="266"/>
      <c r="JM172" s="267">
        <f t="shared" si="240"/>
        <v>0</v>
      </c>
      <c r="JN172" s="260">
        <f>+(IF(OR($B172=0,$C172=0,$D172=0,$DC$2&gt;$OE$1),0,IF(OR(JI172=0,JK172=0,JL172=0),0,MIN((VLOOKUP($D172,SALERYCODE,3,0))*(IF($D172=6,JL172,JK172))*((MIN((VLOOKUP($D172,SALERYCODE,5,0)),(IF($D172=6,JK172,JL172))))),MIN((VLOOKUP($D172,SALERYCODE,3,0)),(JI172+JJ172))*(IF($D172=6,JL172,((MIN((VLOOKUP($D172,SALERYCODE,5,0)),JL172)))))))))/IF(AND($D172=2,'ראשי-פרטים כלליים וריכוז הוצאות'!$D$68&lt;&gt;4),1.2,1)</f>
        <v>0</v>
      </c>
      <c r="JO172" s="263"/>
      <c r="JP172" s="264"/>
      <c r="JQ172" s="265"/>
      <c r="JR172" s="266"/>
      <c r="JS172" s="267">
        <f t="shared" si="241"/>
        <v>0</v>
      </c>
      <c r="JT172" s="260">
        <f>+(IF(OR($B172=0,$C172=0,$D172=0,$DC$2&gt;$OE$1),0,IF(OR(JO172=0,JQ172=0,JR172=0),0,MIN((VLOOKUP($D172,SALERYCODE,3,0))*(IF($D172=6,JR172,JQ172))*((MIN((VLOOKUP($D172,SALERYCODE,5,0)),(IF($D172=6,JQ172,JR172))))),MIN((VLOOKUP($D172,SALERYCODE,3,0)),(JO172+JP172))*(IF($D172=6,JR172,((MIN((VLOOKUP($D172,SALERYCODE,5,0)),JR172)))))))))/IF(AND($D172=2,'ראשי-פרטים כלליים וריכוז הוצאות'!$D$68&lt;&gt;4),1.2,1)</f>
        <v>0</v>
      </c>
      <c r="JU172" s="263"/>
      <c r="JV172" s="264"/>
      <c r="JW172" s="265"/>
      <c r="JX172" s="266"/>
      <c r="JY172" s="267">
        <f t="shared" si="242"/>
        <v>0</v>
      </c>
      <c r="JZ172" s="260">
        <f>+(IF(OR($B172=0,$C172=0,$D172=0,$DC$2&gt;$OE$1),0,IF(OR(JU172=0,JW172=0,JX172=0),0,MIN((VLOOKUP($D172,SALERYCODE,3,0))*(IF($D172=6,JX172,JW172))*((MIN((VLOOKUP($D172,SALERYCODE,5,0)),(IF($D172=6,JW172,JX172))))),MIN((VLOOKUP($D172,SALERYCODE,3,0)),(JU172+JV172))*(IF($D172=6,JX172,((MIN((VLOOKUP($D172,SALERYCODE,5,0)),JX172)))))))))/IF(AND($D172=2,'ראשי-פרטים כלליים וריכוז הוצאות'!$D$68&lt;&gt;4),1.2,1)</f>
        <v>0</v>
      </c>
      <c r="KA172" s="263"/>
      <c r="KB172" s="264"/>
      <c r="KC172" s="265"/>
      <c r="KD172" s="266"/>
      <c r="KE172" s="267">
        <f t="shared" si="243"/>
        <v>0</v>
      </c>
      <c r="KF172" s="260">
        <f>+(IF(OR($B172=0,$C172=0,$D172=0,$DC$2&gt;$OE$1),0,IF(OR(KA172=0,KC172=0,KD172=0),0,MIN((VLOOKUP($D172,SALERYCODE,3,0))*(IF($D172=6,KD172,KC172))*((MIN((VLOOKUP($D172,SALERYCODE,5,0)),(IF($D172=6,KC172,KD172))))),MIN((VLOOKUP($D172,SALERYCODE,3,0)),(KA172+KB172))*(IF($D172=6,KD172,((MIN((VLOOKUP($D172,SALERYCODE,5,0)),KD172)))))))))/IF(AND($D172=2,'ראשי-פרטים כלליים וריכוז הוצאות'!$D$68&lt;&gt;4),1.2,1)</f>
        <v>0</v>
      </c>
      <c r="KG172" s="263"/>
      <c r="KH172" s="264"/>
      <c r="KI172" s="265"/>
      <c r="KJ172" s="266"/>
      <c r="KK172" s="267">
        <f t="shared" si="244"/>
        <v>0</v>
      </c>
      <c r="KL172" s="260">
        <f>+(IF(OR($B172=0,$C172=0,$D172=0,$DC$2&gt;$OE$1),0,IF(OR(KG172=0,KI172=0,KJ172=0),0,MIN((VLOOKUP($D172,SALERYCODE,3,0))*(IF($D172=6,KJ172,KI172))*((MIN((VLOOKUP($D172,SALERYCODE,5,0)),(IF($D172=6,KI172,KJ172))))),MIN((VLOOKUP($D172,SALERYCODE,3,0)),(KG172+KH172))*(IF($D172=6,KJ172,((MIN((VLOOKUP($D172,SALERYCODE,5,0)),KJ172)))))))))/IF(AND($D172=2,'ראשי-פרטים כלליים וריכוז הוצאות'!$D$68&lt;&gt;4),1.2,1)</f>
        <v>0</v>
      </c>
      <c r="KM172" s="263"/>
      <c r="KN172" s="264"/>
      <c r="KO172" s="265"/>
      <c r="KP172" s="266"/>
      <c r="KQ172" s="267">
        <f t="shared" si="245"/>
        <v>0</v>
      </c>
      <c r="KR172" s="260">
        <f>+(IF(OR($B172=0,$C172=0,$D172=0,$DC$2&gt;$OE$1),0,IF(OR(KM172=0,KO172=0,KP172=0),0,MIN((VLOOKUP($D172,SALERYCODE,3,0))*(IF($D172=6,KP172,KO172))*((MIN((VLOOKUP($D172,SALERYCODE,5,0)),(IF($D172=6,KO172,KP172))))),MIN((VLOOKUP($D172,SALERYCODE,3,0)),(KM172+KN172))*(IF($D172=6,KP172,((MIN((VLOOKUP($D172,SALERYCODE,5,0)),KP172)))))))))/IF(AND($D172=2,'ראשי-פרטים כלליים וריכוז הוצאות'!$D$68&lt;&gt;4),1.2,1)</f>
        <v>0</v>
      </c>
      <c r="KS172" s="263"/>
      <c r="KT172" s="264"/>
      <c r="KU172" s="265"/>
      <c r="KV172" s="266"/>
      <c r="KW172" s="267">
        <f t="shared" si="246"/>
        <v>0</v>
      </c>
      <c r="KX172" s="260">
        <f>+(IF(OR($B172=0,$C172=0,$D172=0,$DC$2&gt;$OE$1),0,IF(OR(KS172=0,KU172=0,KV172=0),0,MIN((VLOOKUP($D172,SALERYCODE,3,0))*(IF($D172=6,KV172,KU172))*((MIN((VLOOKUP($D172,SALERYCODE,5,0)),(IF($D172=6,KU172,KV172))))),MIN((VLOOKUP($D172,SALERYCODE,3,0)),(KS172+KT172))*(IF($D172=6,KV172,((MIN((VLOOKUP($D172,SALERYCODE,5,0)),KV172)))))))))/IF(AND($D172=2,'ראשי-פרטים כלליים וריכוז הוצאות'!$D$68&lt;&gt;4),1.2,1)</f>
        <v>0</v>
      </c>
      <c r="KY172" s="263"/>
      <c r="KZ172" s="264"/>
      <c r="LA172" s="265"/>
      <c r="LB172" s="266"/>
      <c r="LC172" s="267">
        <f t="shared" si="247"/>
        <v>0</v>
      </c>
      <c r="LD172" s="260">
        <f>+(IF(OR($B172=0,$C172=0,$D172=0,$DC$2&gt;$OE$1),0,IF(OR(KY172=0,LA172=0,LB172=0),0,MIN((VLOOKUP($D172,SALERYCODE,3,0))*(IF($D172=6,LB172,LA172))*((MIN((VLOOKUP($D172,SALERYCODE,5,0)),(IF($D172=6,LA172,LB172))))),MIN((VLOOKUP($D172,SALERYCODE,3,0)),(KY172+KZ172))*(IF($D172=6,LB172,((MIN((VLOOKUP($D172,SALERYCODE,5,0)),LB172)))))))))/IF(AND($D172=2,'ראשי-פרטים כלליים וריכוז הוצאות'!$D$68&lt;&gt;4),1.2,1)</f>
        <v>0</v>
      </c>
      <c r="LE172" s="263"/>
      <c r="LF172" s="264"/>
      <c r="LG172" s="265"/>
      <c r="LH172" s="266"/>
      <c r="LI172" s="267">
        <f t="shared" si="248"/>
        <v>0</v>
      </c>
      <c r="LJ172" s="260">
        <f>+(IF(OR($B172=0,$C172=0,$D172=0,$DC$2&gt;$OE$1),0,IF(OR(LE172=0,LG172=0,LH172=0),0,MIN((VLOOKUP($D172,SALERYCODE,3,0))*(IF($D172=6,LH172,LG172))*((MIN((VLOOKUP($D172,SALERYCODE,5,0)),(IF($D172=6,LG172,LH172))))),MIN((VLOOKUP($D172,SALERYCODE,3,0)),(LE172+LF172))*(IF($D172=6,LH172,((MIN((VLOOKUP($D172,SALERYCODE,5,0)),LH172)))))))))/IF(AND($D172=2,'ראשי-פרטים כלליים וריכוז הוצאות'!$D$68&lt;&gt;4),1.2,1)</f>
        <v>0</v>
      </c>
      <c r="LK172" s="263"/>
      <c r="LL172" s="264"/>
      <c r="LM172" s="265"/>
      <c r="LN172" s="266"/>
      <c r="LO172" s="267">
        <f t="shared" si="249"/>
        <v>0</v>
      </c>
      <c r="LP172" s="260">
        <f>+(IF(OR($B172=0,$C172=0,$D172=0,$DC$2&gt;$OE$1),0,IF(OR(LK172=0,LM172=0,LN172=0),0,MIN((VLOOKUP($D172,SALERYCODE,3,0))*(IF($D172=6,LN172,LM172))*((MIN((VLOOKUP($D172,SALERYCODE,5,0)),(IF($D172=6,LM172,LN172))))),MIN((VLOOKUP($D172,SALERYCODE,3,0)),(LK172+LL172))*(IF($D172=6,LN172,((MIN((VLOOKUP($D172,SALERYCODE,5,0)),LN172)))))))))/IF(AND($D172=2,'ראשי-פרטים כלליים וריכוז הוצאות'!$D$68&lt;&gt;4),1.2,1)</f>
        <v>0</v>
      </c>
      <c r="LQ172" s="263"/>
      <c r="LR172" s="264"/>
      <c r="LS172" s="265"/>
      <c r="LT172" s="266"/>
      <c r="LU172" s="267">
        <f t="shared" si="250"/>
        <v>0</v>
      </c>
      <c r="LV172" s="260">
        <f>+(IF(OR($B172=0,$C172=0,$D172=0,$DC$2&gt;$OE$1),0,IF(OR(LQ172=0,LS172=0,LT172=0),0,MIN((VLOOKUP($D172,SALERYCODE,3,0))*(IF($D172=6,LT172,LS172))*((MIN((VLOOKUP($D172,SALERYCODE,5,0)),(IF($D172=6,LS172,LT172))))),MIN((VLOOKUP($D172,SALERYCODE,3,0)),(LQ172+LR172))*(IF($D172=6,LT172,((MIN((VLOOKUP($D172,SALERYCODE,5,0)),LT172)))))))))/IF(AND($D172=2,'ראשי-פרטים כלליים וריכוז הוצאות'!$D$68&lt;&gt;4),1.2,1)</f>
        <v>0</v>
      </c>
      <c r="LW172" s="263"/>
      <c r="LX172" s="264"/>
      <c r="LY172" s="265"/>
      <c r="LZ172" s="266"/>
      <c r="MA172" s="267">
        <f t="shared" si="251"/>
        <v>0</v>
      </c>
      <c r="MB172" s="260">
        <f>+(IF(OR($B172=0,$C172=0,$D172=0,$DC$2&gt;$OE$1),0,IF(OR(LW172=0,LY172=0,LZ172=0),0,MIN((VLOOKUP($D172,SALERYCODE,3,0))*(IF($D172=6,LZ172,LY172))*((MIN((VLOOKUP($D172,SALERYCODE,5,0)),(IF($D172=6,LY172,LZ172))))),MIN((VLOOKUP($D172,SALERYCODE,3,0)),(LW172+LX172))*(IF($D172=6,LZ172,((MIN((VLOOKUP($D172,SALERYCODE,5,0)),LZ172)))))))))/IF(AND($D172=2,'ראשי-פרטים כלליים וריכוז הוצאות'!$D$68&lt;&gt;4),1.2,1)</f>
        <v>0</v>
      </c>
      <c r="MC172" s="263"/>
      <c r="MD172" s="264"/>
      <c r="ME172" s="265"/>
      <c r="MF172" s="266"/>
      <c r="MG172" s="267">
        <f t="shared" si="252"/>
        <v>0</v>
      </c>
      <c r="MH172" s="260">
        <f>+(IF(OR($B172=0,$C172=0,$D172=0,$DC$2&gt;$OE$1),0,IF(OR(MC172=0,ME172=0,MF172=0),0,MIN((VLOOKUP($D172,SALERYCODE,3,0))*(IF($D172=6,MF172,ME172))*((MIN((VLOOKUP($D172,SALERYCODE,5,0)),(IF($D172=6,ME172,MF172))))),MIN((VLOOKUP($D172,SALERYCODE,3,0)),(MC172+MD172))*(IF($D172=6,MF172,((MIN((VLOOKUP($D172,SALERYCODE,5,0)),MF172)))))))))/IF(AND($D172=2,'ראשי-פרטים כלליים וריכוז הוצאות'!$D$68&lt;&gt;4),1.2,1)</f>
        <v>0</v>
      </c>
      <c r="MI172" s="263"/>
      <c r="MJ172" s="264"/>
      <c r="MK172" s="265"/>
      <c r="ML172" s="266"/>
      <c r="MM172" s="267">
        <f t="shared" si="253"/>
        <v>0</v>
      </c>
      <c r="MN172" s="260">
        <f>+(IF(OR($B172=0,$C172=0,$D172=0,$DC$2&gt;$OE$1),0,IF(OR(MI172=0,MK172=0,ML172=0),0,MIN((VLOOKUP($D172,SALERYCODE,3,0))*(IF($D172=6,ML172,MK172))*((MIN((VLOOKUP($D172,SALERYCODE,5,0)),(IF($D172=6,MK172,ML172))))),MIN((VLOOKUP($D172,SALERYCODE,3,0)),(MI172+MJ172))*(IF($D172=6,ML172,((MIN((VLOOKUP($D172,SALERYCODE,5,0)),ML172)))))))))/IF(AND($D172=2,'ראשי-פרטים כלליים וריכוז הוצאות'!$D$68&lt;&gt;4),1.2,1)</f>
        <v>0</v>
      </c>
      <c r="MO172" s="263"/>
      <c r="MP172" s="264"/>
      <c r="MQ172" s="265"/>
      <c r="MR172" s="266"/>
      <c r="MS172" s="267">
        <f t="shared" si="254"/>
        <v>0</v>
      </c>
      <c r="MT172" s="260">
        <f>+(IF(OR($B172=0,$C172=0,$D172=0,$DC$2&gt;$OE$1),0,IF(OR(MO172=0,MQ172=0,MR172=0),0,MIN((VLOOKUP($D172,SALERYCODE,3,0))*(IF($D172=6,MR172,MQ172))*((MIN((VLOOKUP($D172,SALERYCODE,5,0)),(IF($D172=6,MQ172,MR172))))),MIN((VLOOKUP($D172,SALERYCODE,3,0)),(MO172+MP172))*(IF($D172=6,MR172,((MIN((VLOOKUP($D172,SALERYCODE,5,0)),MR172)))))))))/IF(AND($D172=2,'ראשי-פרטים כלליים וריכוז הוצאות'!$D$68&lt;&gt;4),1.2,1)</f>
        <v>0</v>
      </c>
      <c r="MU172" s="263"/>
      <c r="MV172" s="264"/>
      <c r="MW172" s="265"/>
      <c r="MX172" s="266"/>
      <c r="MY172" s="267">
        <f t="shared" si="255"/>
        <v>0</v>
      </c>
      <c r="MZ172" s="260">
        <f>+(IF(OR($B172=0,$C172=0,$D172=0,$DC$2&gt;$OE$1),0,IF(OR(MU172=0,MW172=0,MX172=0),0,MIN((VLOOKUP($D172,SALERYCODE,3,0))*(IF($D172=6,MX172,MW172))*((MIN((VLOOKUP($D172,SALERYCODE,5,0)),(IF($D172=6,MW172,MX172))))),MIN((VLOOKUP($D172,SALERYCODE,3,0)),(MU172+MV172))*(IF($D172=6,MX172,((MIN((VLOOKUP($D172,SALERYCODE,5,0)),MX172)))))))))/IF(AND($D172=2,'ראשי-פרטים כלליים וריכוז הוצאות'!$D$68&lt;&gt;4),1.2,1)</f>
        <v>0</v>
      </c>
      <c r="NA172" s="263"/>
      <c r="NB172" s="264"/>
      <c r="NC172" s="265"/>
      <c r="ND172" s="266"/>
      <c r="NE172" s="267">
        <f t="shared" si="256"/>
        <v>0</v>
      </c>
      <c r="NF172" s="260">
        <f>+(IF(OR($B172=0,$C172=0,$D172=0,$DC$2&gt;$OE$1),0,IF(OR(NA172=0,NC172=0,ND172=0),0,MIN((VLOOKUP($D172,SALERYCODE,3,0))*(IF($D172=6,ND172,NC172))*((MIN((VLOOKUP($D172,SALERYCODE,5,0)),(IF($D172=6,NC172,ND172))))),MIN((VLOOKUP($D172,SALERYCODE,3,0)),(NA172+NB172))*(IF($D172=6,ND172,((MIN((VLOOKUP($D172,SALERYCODE,5,0)),ND172)))))))))/IF(AND($D172=2,'ראשי-פרטים כלליים וריכוז הוצאות'!$D$68&lt;&gt;4),1.2,1)</f>
        <v>0</v>
      </c>
      <c r="NG172" s="263"/>
      <c r="NH172" s="264"/>
      <c r="NI172" s="265"/>
      <c r="NJ172" s="266"/>
      <c r="NK172" s="267">
        <f t="shared" si="257"/>
        <v>0</v>
      </c>
      <c r="NL172" s="260">
        <f>+(IF(OR($B172=0,$C172=0,$D172=0,$DC$2&gt;$OE$1),0,IF(OR(NG172=0,NI172=0,NJ172=0),0,MIN((VLOOKUP($D172,SALERYCODE,3,0))*(IF($D172=6,NJ172,NI172))*((MIN((VLOOKUP($D172,SALERYCODE,5,0)),(IF($D172=6,NI172,NJ172))))),MIN((VLOOKUP($D172,SALERYCODE,3,0)),(NG172+NH172))*(IF($D172=6,NJ172,((MIN((VLOOKUP($D172,SALERYCODE,5,0)),NJ172)))))))))/IF(AND($D172=2,'ראשי-פרטים כלליים וריכוז הוצאות'!$D$68&lt;&gt;4),1.2,1)</f>
        <v>0</v>
      </c>
      <c r="NM172" s="263"/>
      <c r="NN172" s="264"/>
      <c r="NO172" s="265"/>
      <c r="NP172" s="266"/>
      <c r="NQ172" s="267">
        <f t="shared" si="258"/>
        <v>0</v>
      </c>
      <c r="NR172" s="260">
        <f>+(IF(OR($B172=0,$C172=0,$D172=0,$DC$2&gt;$OE$1),0,IF(OR(NM172=0,NO172=0,NP172=0),0,MIN((VLOOKUP($D172,SALERYCODE,3,0))*(IF($D172=6,NP172,NO172))*((MIN((VLOOKUP($D172,SALERYCODE,5,0)),(IF($D172=6,NO172,NP172))))),MIN((VLOOKUP($D172,SALERYCODE,3,0)),(NM172+NN172))*(IF($D172=6,NP172,((MIN((VLOOKUP($D172,SALERYCODE,5,0)),NP172)))))))))/IF(AND($D172=2,'ראשי-פרטים כלליים וריכוז הוצאות'!$D$68&lt;&gt;4),1.2,1)</f>
        <v>0</v>
      </c>
      <c r="NS172" s="263"/>
      <c r="NT172" s="264"/>
      <c r="NU172" s="265"/>
      <c r="NV172" s="266"/>
      <c r="NW172" s="267">
        <f t="shared" si="259"/>
        <v>0</v>
      </c>
      <c r="NX172" s="260">
        <f>+(IF(OR($B172=0,$C172=0,$D172=0,$DC$2&gt;$OE$1),0,IF(OR(NS172=0,NU172=0,NV172=0),0,MIN((VLOOKUP($D172,SALERYCODE,3,0))*(IF($D172=6,NV172,NU172))*((MIN((VLOOKUP($D172,SALERYCODE,5,0)),(IF($D172=6,NU172,NV172))))),MIN((VLOOKUP($D172,SALERYCODE,3,0)),(NS172+NT172))*(IF($D172=6,NV172,((MIN((VLOOKUP($D172,SALERYCODE,5,0)),NV172)))))))))/IF(AND($D172=2,'ראשי-פרטים כלליים וריכוז הוצאות'!$D$68&lt;&gt;4),1.2,1)</f>
        <v>0</v>
      </c>
      <c r="NY172" s="263"/>
      <c r="NZ172" s="264"/>
      <c r="OA172" s="265"/>
      <c r="OB172" s="266"/>
      <c r="OC172" s="267">
        <f t="shared" si="260"/>
        <v>0</v>
      </c>
      <c r="OD172" s="260">
        <f>+(IF(OR($B172=0,$C172=0,$D172=0,$DC$2&gt;$OE$1),0,IF(OR(NY172=0,OA172=0,OB172=0),0,MIN((VLOOKUP($D172,SALERYCODE,3,0))*(IF($D172=6,OB172,OA172))*((MIN((VLOOKUP($D172,SALERYCODE,5,0)),(IF($D172=6,OA172,OB172))))),MIN((VLOOKUP($D172,SALERYCODE,3,0)),(NY172+NZ172))*(IF($D172=6,OB172,((MIN((VLOOKUP($D172,SALERYCODE,5,0)),OB172)))))))))/IF(AND($D172=2,'ראשי-פרטים כלליים וריכוז הוצאות'!$D$68&lt;&gt;4),1.2,1)</f>
        <v>0</v>
      </c>
      <c r="OE172" s="275">
        <f t="shared" si="266"/>
        <v>0</v>
      </c>
      <c r="OF172" s="283">
        <f t="shared" si="267"/>
        <v>9.9999999999999995E-7</v>
      </c>
      <c r="OG172" s="276">
        <f t="shared" si="268"/>
        <v>0</v>
      </c>
      <c r="OH172" s="275">
        <f t="shared" si="269"/>
        <v>0</v>
      </c>
      <c r="OI172" s="275">
        <v>0</v>
      </c>
      <c r="OJ172" s="258">
        <f t="shared" si="270"/>
        <v>0</v>
      </c>
      <c r="OK172" s="284"/>
      <c r="OL172" s="116">
        <f>MIN(OJ172+OK172*OF172*OE172/$OL$1/IF(AND($D172=2,'ראשי-פרטים כלליים וריכוז הוצאות'!$D$68&lt;&gt;4),1.2,1),IF($D172&gt;0,VLOOKUP($D172,SALERYCODE,3,0)*12*OG172,0))</f>
        <v>0</v>
      </c>
      <c r="OM172" s="95">
        <f t="shared" si="261"/>
        <v>0</v>
      </c>
      <c r="ON172" s="11">
        <f t="shared" si="262"/>
        <v>0</v>
      </c>
      <c r="OO172" s="11">
        <f t="shared" si="263"/>
        <v>0</v>
      </c>
      <c r="OP172" s="22">
        <f t="shared" si="264"/>
        <v>0</v>
      </c>
      <c r="OQ172" s="11">
        <f t="shared" si="265"/>
        <v>0</v>
      </c>
      <c r="OR172" s="11" t="e">
        <f>#REF!</f>
        <v>#REF!</v>
      </c>
      <c r="OS172" s="35" t="e">
        <f>#REF!-OP172</f>
        <v>#REF!</v>
      </c>
      <c r="OT172" s="35" t="e">
        <f>OS172-#REF!</f>
        <v>#REF!</v>
      </c>
      <c r="OU172" s="43" t="e">
        <f>IF(AND(OP172&gt;0,(OS172=#REF!-OP172)),"מועסק פחות מ-10% מזמנו במופ","")</f>
        <v>#REF!</v>
      </c>
    </row>
    <row r="173" spans="1:411" ht="24" hidden="1" customHeight="1" outlineLevel="1" x14ac:dyDescent="0.2">
      <c r="A173" s="282">
        <v>170</v>
      </c>
      <c r="B173" s="269"/>
      <c r="C173" s="270"/>
      <c r="D173" s="271"/>
      <c r="E173" s="263"/>
      <c r="F173" s="264"/>
      <c r="G173" s="265"/>
      <c r="H173" s="266"/>
      <c r="I173" s="267">
        <f t="shared" si="196"/>
        <v>0</v>
      </c>
      <c r="J173" s="260">
        <f>(IF(OR($B173=0,$C173=0,$D173=0,$E$2&gt;$OE$1),0,IF(OR($E173=0,$G173=0,$H173=0),0,MIN((VLOOKUP($D173,SALERYCODE,3,0))*(IF($D173=6,$H173,$G173))*((MIN((VLOOKUP($D173,SALERYCODE,5,0)),(IF($D173=6,$G173,$H173))))),MIN((VLOOKUP($D173,SALERYCODE,3,0)),($E173+$F173))*(IF($D173=6,$H173,((MIN((VLOOKUP($D173,SALERYCODE,5,0)),$H173)))))))))/IF(AND($D173=2,'ראשי-פרטים כלליים וריכוז הוצאות'!$D$68&lt;&gt;4),1.2,1)</f>
        <v>0</v>
      </c>
      <c r="K173" s="263"/>
      <c r="L173" s="264"/>
      <c r="M173" s="265"/>
      <c r="N173" s="266"/>
      <c r="O173" s="267">
        <f t="shared" si="197"/>
        <v>0</v>
      </c>
      <c r="P173" s="260">
        <f>+(IF(OR($B173=0,$C173=0,$D173=0,$K$2&gt;$OE$1),0,IF(OR($K173=0,$M173=0,$N173=0),0,MIN((VLOOKUP($D173,SALERYCODE,3,0))*(IF($D173=6,$N173,$M173))*((MIN((VLOOKUP($D173,SALERYCODE,5,0)),(IF($D173=6,$M173,$N173))))),MIN((VLOOKUP($D173,SALERYCODE,3,0)),($K173+$L173))*(IF($D173=6,$N173,((MIN((VLOOKUP($D173,SALERYCODE,5,0)),$N173)))))))))/IF(AND($D173=2,'ראשי-פרטים כלליים וריכוז הוצאות'!$D$68&lt;&gt;4),1.2,1)</f>
        <v>0</v>
      </c>
      <c r="Q173" s="263"/>
      <c r="R173" s="264"/>
      <c r="S173" s="265"/>
      <c r="T173" s="266"/>
      <c r="U173" s="267">
        <f t="shared" si="198"/>
        <v>0</v>
      </c>
      <c r="V173" s="260">
        <f>+(IF(OR($B173=0,$C173=0,$D173=0,$Q$2&gt;$OE$1),0,IF(OR(Q173=0,S173=0,T173=0),0,MIN((VLOOKUP($D173,SALERYCODE,3,0))*(IF($D173=6,T173,S173))*((MIN((VLOOKUP($D173,SALERYCODE,5,0)),(IF($D173=6,S173,T173))))),MIN((VLOOKUP($D173,SALERYCODE,3,0)),(Q173+R173))*(IF($D173=6,T173,((MIN((VLOOKUP($D173,SALERYCODE,5,0)),T173)))))))))/IF(AND($D173=2,'ראשי-פרטים כלליים וריכוז הוצאות'!$D$68&lt;&gt;4),1.2,1)</f>
        <v>0</v>
      </c>
      <c r="W173" s="263"/>
      <c r="X173" s="264"/>
      <c r="Y173" s="265"/>
      <c r="Z173" s="266"/>
      <c r="AA173" s="267">
        <f t="shared" si="199"/>
        <v>0</v>
      </c>
      <c r="AB173" s="260">
        <f>+(IF(OR($B173=0,$C173=0,$D173=0,$W$2&gt;$OE$1),0,IF(OR(W173=0,Y173=0,Z173=0),0,MIN((VLOOKUP($D173,SALERYCODE,3,0))*(IF($D173=6,Z173,Y173))*((MIN((VLOOKUP($D173,SALERYCODE,5,0)),(IF($D173=6,Y173,Z173))))),MIN((VLOOKUP($D173,SALERYCODE,3,0)),(W173+X173))*(IF($D173=6,Z173,((MIN((VLOOKUP($D173,SALERYCODE,5,0)),Z173)))))))))/IF(AND($D173=2,'ראשי-פרטים כלליים וריכוז הוצאות'!$D$68&lt;&gt;4),1.2,1)</f>
        <v>0</v>
      </c>
      <c r="AC173" s="263"/>
      <c r="AD173" s="264"/>
      <c r="AE173" s="265"/>
      <c r="AF173" s="266"/>
      <c r="AG173" s="267">
        <f t="shared" si="200"/>
        <v>0</v>
      </c>
      <c r="AH173" s="260">
        <f>+(IF(OR($B173=0,$C173=0,$D173=0,$AC$2&gt;$OE$1),0,IF(OR(AC173=0,AE173=0,AF173=0),0,MIN((VLOOKUP($D173,SALERYCODE,3,0))*(IF($D173=6,AF173,AE173))*((MIN((VLOOKUP($D173,SALERYCODE,5,0)),(IF($D173=6,AE173,AF173))))),MIN((VLOOKUP($D173,SALERYCODE,3,0)),(AC173+AD173))*(IF($D173=6,AF173,((MIN((VLOOKUP($D173,SALERYCODE,5,0)),AF173)))))))))/IF(AND($D173=2,'ראשי-פרטים כלליים וריכוז הוצאות'!$D$68&lt;&gt;4),1.2,1)</f>
        <v>0</v>
      </c>
      <c r="AI173" s="263"/>
      <c r="AJ173" s="264"/>
      <c r="AK173" s="265"/>
      <c r="AL173" s="266"/>
      <c r="AM173" s="267">
        <f t="shared" si="201"/>
        <v>0</v>
      </c>
      <c r="AN173" s="260">
        <f>+(IF(OR($B173=0,$C173=0,$D173=0,$AI$2&gt;$OE$1),0,IF(OR(AI173=0,AK173=0,AL173=0),0,MIN((VLOOKUP($D173,SALERYCODE,3,0))*(IF($D173=6,AL173,AK173))*((MIN((VLOOKUP($D173,SALERYCODE,5,0)),(IF($D173=6,AK173,AL173))))),MIN((VLOOKUP($D173,SALERYCODE,3,0)),(AI173+AJ173))*(IF($D173=6,AL173,((MIN((VLOOKUP($D173,SALERYCODE,5,0)),AL173)))))))))/IF(AND($D173=2,'ראשי-פרטים כלליים וריכוז הוצאות'!$D$68&lt;&gt;4),1.2,1)</f>
        <v>0</v>
      </c>
      <c r="AO173" s="263"/>
      <c r="AP173" s="264"/>
      <c r="AQ173" s="265"/>
      <c r="AR173" s="266"/>
      <c r="AS173" s="267">
        <f t="shared" si="202"/>
        <v>0</v>
      </c>
      <c r="AT173" s="260">
        <f>+(IF(OR($B173=0,$C173=0,$D173=0,$AO$2&gt;$OE$1),0,IF(OR(AO173=0,AQ173=0,AR173=0),0,MIN((VLOOKUP($D173,SALERYCODE,3,0))*(IF($D173=6,AR173,AQ173))*((MIN((VLOOKUP($D173,SALERYCODE,5,0)),(IF($D173=6,AQ173,AR173))))),MIN((VLOOKUP($D173,SALERYCODE,3,0)),(AO173+AP173))*(IF($D173=6,AR173,((MIN((VLOOKUP($D173,SALERYCODE,5,0)),AR173)))))))))/IF(AND($D173=2,'ראשי-פרטים כלליים וריכוז הוצאות'!$D$68&lt;&gt;4),1.2,1)</f>
        <v>0</v>
      </c>
      <c r="AU173" s="263"/>
      <c r="AV173" s="264"/>
      <c r="AW173" s="265"/>
      <c r="AX173" s="266"/>
      <c r="AY173" s="267">
        <f t="shared" si="203"/>
        <v>0</v>
      </c>
      <c r="AZ173" s="260">
        <f>+(IF(OR($B173=0,$C173=0,$D173=0,$AU$2&gt;$OE$1),0,IF(OR(AU173=0,AW173=0,AX173=0),0,MIN((VLOOKUP($D173,SALERYCODE,3,0))*(IF($D173=6,AX173,AW173))*((MIN((VLOOKUP($D173,SALERYCODE,5,0)),(IF($D173=6,AW173,AX173))))),MIN((VLOOKUP($D173,SALERYCODE,3,0)),(AU173+AV173))*(IF($D173=6,AX173,((MIN((VLOOKUP($D173,SALERYCODE,5,0)),AX173)))))))))/IF(AND($D173=2,'ראשי-פרטים כלליים וריכוז הוצאות'!$D$68&lt;&gt;4),1.2,1)</f>
        <v>0</v>
      </c>
      <c r="BA173" s="263"/>
      <c r="BB173" s="264"/>
      <c r="BC173" s="265"/>
      <c r="BD173" s="266"/>
      <c r="BE173" s="267">
        <f t="shared" si="204"/>
        <v>0</v>
      </c>
      <c r="BF173" s="260">
        <f>+(IF(OR($B173=0,$C173=0,$D173=0,$BA$2&gt;$OE$1),0,IF(OR(BA173=0,BC173=0,BD173=0),0,MIN((VLOOKUP($D173,SALERYCODE,3,0))*(IF($D173=6,BD173,BC173))*((MIN((VLOOKUP($D173,SALERYCODE,5,0)),(IF($D173=6,BC173,BD173))))),MIN((VLOOKUP($D173,SALERYCODE,3,0)),(BA173+BB173))*(IF($D173=6,BD173,((MIN((VLOOKUP($D173,SALERYCODE,5,0)),BD173)))))))))/IF(AND($D173=2,'ראשי-פרטים כלליים וריכוז הוצאות'!$D$68&lt;&gt;4),1.2,1)</f>
        <v>0</v>
      </c>
      <c r="BG173" s="263"/>
      <c r="BH173" s="264"/>
      <c r="BI173" s="265"/>
      <c r="BJ173" s="266"/>
      <c r="BK173" s="267">
        <f t="shared" si="205"/>
        <v>0</v>
      </c>
      <c r="BL173" s="260">
        <f>+(IF(OR($B173=0,$C173=0,$D173=0,$BG$2&gt;$OE$1),0,IF(OR(BG173=0,BI173=0,BJ173=0),0,MIN((VLOOKUP($D173,SALERYCODE,3,0))*(IF($D173=6,BJ173,BI173))*((MIN((VLOOKUP($D173,SALERYCODE,5,0)),(IF($D173=6,BI173,BJ173))))),MIN((VLOOKUP($D173,SALERYCODE,3,0)),(BG173+BH173))*(IF($D173=6,BJ173,((MIN((VLOOKUP($D173,SALERYCODE,5,0)),BJ173)))))))))/IF(AND($D173=2,'ראשי-פרטים כלליים וריכוז הוצאות'!$D$68&lt;&gt;4),1.2,1)</f>
        <v>0</v>
      </c>
      <c r="BM173" s="263"/>
      <c r="BN173" s="264"/>
      <c r="BO173" s="265"/>
      <c r="BP173" s="266"/>
      <c r="BQ173" s="267">
        <f t="shared" si="206"/>
        <v>0</v>
      </c>
      <c r="BR173" s="260">
        <f>+(IF(OR($B173=0,$C173=0,$D173=0,$BM$2&gt;$OE$1),0,IF(OR(BM173=0,BO173=0,BP173=0),0,MIN((VLOOKUP($D173,SALERYCODE,3,0))*(IF($D173=6,BP173,BO173))*((MIN((VLOOKUP($D173,SALERYCODE,5,0)),(IF($D173=6,BO173,BP173))))),MIN((VLOOKUP($D173,SALERYCODE,3,0)),(BM173+BN173))*(IF($D173=6,BP173,((MIN((VLOOKUP($D173,SALERYCODE,5,0)),BP173)))))))))/IF(AND($D173=2,'ראשי-פרטים כלליים וריכוז הוצאות'!$D$68&lt;&gt;4),1.2,1)</f>
        <v>0</v>
      </c>
      <c r="BS173" s="263"/>
      <c r="BT173" s="264"/>
      <c r="BU173" s="265"/>
      <c r="BV173" s="266"/>
      <c r="BW173" s="267">
        <f t="shared" si="207"/>
        <v>0</v>
      </c>
      <c r="BX173" s="260">
        <f>+(IF(OR($B173=0,$C173=0,$D173=0,$BS$2&gt;$OE$1),0,IF(OR(BS173=0,BU173=0,BV173=0),0,MIN((VLOOKUP($D173,SALERYCODE,3,0))*(IF($D173=6,BV173,BU173))*((MIN((VLOOKUP($D173,SALERYCODE,5,0)),(IF($D173=6,BU173,BV173))))),MIN((VLOOKUP($D173,SALERYCODE,3,0)),(BS173+BT173))*(IF($D173=6,BV173,((MIN((VLOOKUP($D173,SALERYCODE,5,0)),BV173)))))))))/IF(AND($D173=2,'ראשי-פרטים כלליים וריכוז הוצאות'!$D$68&lt;&gt;4),1.2,1)</f>
        <v>0</v>
      </c>
      <c r="BY173" s="263"/>
      <c r="BZ173" s="264"/>
      <c r="CA173" s="265"/>
      <c r="CB173" s="266"/>
      <c r="CC173" s="267">
        <f t="shared" si="208"/>
        <v>0</v>
      </c>
      <c r="CD173" s="260">
        <f>+(IF(OR($B173=0,$C173=0,$D173=0,$BY$2&gt;$OE$1),0,IF(OR(BY173=0,CA173=0,CB173=0),0,MIN((VLOOKUP($D173,SALERYCODE,3,0))*(IF($D173=6,CB173,CA173))*((MIN((VLOOKUP($D173,SALERYCODE,5,0)),(IF($D173=6,CA173,CB173))))),MIN((VLOOKUP($D173,SALERYCODE,3,0)),(BY173+BZ173))*(IF($D173=6,CB173,((MIN((VLOOKUP($D173,SALERYCODE,5,0)),CB173)))))))))/IF(AND($D173=2,'ראשי-פרטים כלליים וריכוז הוצאות'!$D$68&lt;&gt;4),1.2,1)</f>
        <v>0</v>
      </c>
      <c r="CE173" s="263"/>
      <c r="CF173" s="264"/>
      <c r="CG173" s="265"/>
      <c r="CH173" s="266"/>
      <c r="CI173" s="267">
        <f t="shared" si="209"/>
        <v>0</v>
      </c>
      <c r="CJ173" s="260">
        <f>+(IF(OR($B173=0,$C173=0,$D173=0,$CE$2&gt;$OE$1),0,IF(OR(CE173=0,CG173=0,CH173=0),0,MIN((VLOOKUP($D173,SALERYCODE,3,0))*(IF($D173=6,CH173,CG173))*((MIN((VLOOKUP($D173,SALERYCODE,5,0)),(IF($D173=6,CG173,CH173))))),MIN((VLOOKUP($D173,SALERYCODE,3,0)),(CE173+CF173))*(IF($D173=6,CH173,((MIN((VLOOKUP($D173,SALERYCODE,5,0)),CH173)))))))))/IF(AND($D173=2,'ראשי-פרטים כלליים וריכוז הוצאות'!$D$68&lt;&gt;4),1.2,1)</f>
        <v>0</v>
      </c>
      <c r="CK173" s="263"/>
      <c r="CL173" s="264"/>
      <c r="CM173" s="265"/>
      <c r="CN173" s="266"/>
      <c r="CO173" s="267">
        <f t="shared" si="210"/>
        <v>0</v>
      </c>
      <c r="CP173" s="260">
        <f>+(IF(OR($B173=0,$C173=0,$D173=0,$CK$2&gt;$OE$1),0,IF(OR(CK173=0,CM173=0,CN173=0),0,MIN((VLOOKUP($D173,SALERYCODE,3,0))*(IF($D173=6,CN173,CM173))*((MIN((VLOOKUP($D173,SALERYCODE,5,0)),(IF($D173=6,CM173,CN173))))),MIN((VLOOKUP($D173,SALERYCODE,3,0)),(CK173+CL173))*(IF($D173=6,CN173,((MIN((VLOOKUP($D173,SALERYCODE,5,0)),CN173)))))))))/IF(AND($D173=2,'ראשי-פרטים כלליים וריכוז הוצאות'!$D$68&lt;&gt;4),1.2,1)</f>
        <v>0</v>
      </c>
      <c r="CQ173" s="263"/>
      <c r="CR173" s="264"/>
      <c r="CS173" s="265"/>
      <c r="CT173" s="266"/>
      <c r="CU173" s="267">
        <f t="shared" si="211"/>
        <v>0</v>
      </c>
      <c r="CV173" s="260">
        <f>+(IF(OR($B173=0,$C173=0,$D173=0,$CQ$2&gt;$OE$1),0,IF(OR(CQ173=0,CS173=0,CT173=0),0,MIN((VLOOKUP($D173,SALERYCODE,3,0))*(IF($D173=6,CT173,CS173))*((MIN((VLOOKUP($D173,SALERYCODE,5,0)),(IF($D173=6,CS173,CT173))))),MIN((VLOOKUP($D173,SALERYCODE,3,0)),(CQ173+CR173))*(IF($D173=6,CT173,((MIN((VLOOKUP($D173,SALERYCODE,5,0)),CT173)))))))))/IF(AND($D173=2,'ראשי-פרטים כלליים וריכוז הוצאות'!$D$68&lt;&gt;4),1.2,1)</f>
        <v>0</v>
      </c>
      <c r="CW173" s="263"/>
      <c r="CX173" s="264"/>
      <c r="CY173" s="265"/>
      <c r="CZ173" s="266"/>
      <c r="DA173" s="267">
        <f t="shared" si="212"/>
        <v>0</v>
      </c>
      <c r="DB173" s="260">
        <f>+(IF(OR($B173=0,$C173=0,$D173=0,$CW$2&gt;$OE$1),0,IF(OR(CW173=0,CY173=0,CZ173=0),0,MIN((VLOOKUP($D173,SALERYCODE,3,0))*(IF($D173=6,CZ173,CY173))*((MIN((VLOOKUP($D173,SALERYCODE,5,0)),(IF($D173=6,CY173,CZ173))))),MIN((VLOOKUP($D173,SALERYCODE,3,0)),(CW173+CX173))*(IF($D173=6,CZ173,((MIN((VLOOKUP($D173,SALERYCODE,5,0)),CZ173)))))))))/IF(AND($D173=2,'ראשי-פרטים כלליים וריכוז הוצאות'!$D$68&lt;&gt;4),1.2,1)</f>
        <v>0</v>
      </c>
      <c r="DC173" s="263"/>
      <c r="DD173" s="264"/>
      <c r="DE173" s="265"/>
      <c r="DF173" s="266"/>
      <c r="DG173" s="267">
        <f t="shared" si="213"/>
        <v>0</v>
      </c>
      <c r="DH173" s="260">
        <f>+(IF(OR($B173=0,$C173=0,$D173=0,$DC$2&gt;$OE$1),0,IF(OR(DC173=0,DE173=0,DF173=0),0,MIN((VLOOKUP($D173,SALERYCODE,3,0))*(IF($D173=6,DF173,DE173))*((MIN((VLOOKUP($D173,SALERYCODE,5,0)),(IF($D173=6,DE173,DF173))))),MIN((VLOOKUP($D173,SALERYCODE,3,0)),(DC173+DD173))*(IF($D173=6,DF173,((MIN((VLOOKUP($D173,SALERYCODE,5,0)),DF173)))))))))/IF(AND($D173=2,'ראשי-פרטים כלליים וריכוז הוצאות'!$D$68&lt;&gt;4),1.2,1)</f>
        <v>0</v>
      </c>
      <c r="DI173" s="263"/>
      <c r="DJ173" s="264"/>
      <c r="DK173" s="265"/>
      <c r="DL173" s="266"/>
      <c r="DM173" s="267">
        <f t="shared" si="214"/>
        <v>0</v>
      </c>
      <c r="DN173" s="260">
        <f>+(IF(OR($B173=0,$C173=0,$D173=0,$DC$2&gt;$OE$1),0,IF(OR(DI173=0,DK173=0,DL173=0),0,MIN((VLOOKUP($D173,SALERYCODE,3,0))*(IF($D173=6,DL173,DK173))*((MIN((VLOOKUP($D173,SALERYCODE,5,0)),(IF($D173=6,DK173,DL173))))),MIN((VLOOKUP($D173,SALERYCODE,3,0)),(DI173+DJ173))*(IF($D173=6,DL173,((MIN((VLOOKUP($D173,SALERYCODE,5,0)),DL173)))))))))/IF(AND($D173=2,'ראשי-פרטים כלליים וריכוז הוצאות'!$D$68&lt;&gt;4),1.2,1)</f>
        <v>0</v>
      </c>
      <c r="DO173" s="263"/>
      <c r="DP173" s="264"/>
      <c r="DQ173" s="265"/>
      <c r="DR173" s="266"/>
      <c r="DS173" s="267">
        <f t="shared" si="215"/>
        <v>0</v>
      </c>
      <c r="DT173" s="260">
        <f>+(IF(OR($B173=0,$C173=0,$D173=0,$DC$2&gt;$OE$1),0,IF(OR(DO173=0,DQ173=0,DR173=0),0,MIN((VLOOKUP($D173,SALERYCODE,3,0))*(IF($D173=6,DR173,DQ173))*((MIN((VLOOKUP($D173,SALERYCODE,5,0)),(IF($D173=6,DQ173,DR173))))),MIN((VLOOKUP($D173,SALERYCODE,3,0)),(DO173+DP173))*(IF($D173=6,DR173,((MIN((VLOOKUP($D173,SALERYCODE,5,0)),DR173)))))))))/IF(AND($D173=2,'ראשי-פרטים כלליים וריכוז הוצאות'!$D$68&lt;&gt;4),1.2,1)</f>
        <v>0</v>
      </c>
      <c r="DU173" s="263"/>
      <c r="DV173" s="264"/>
      <c r="DW173" s="265"/>
      <c r="DX173" s="266"/>
      <c r="DY173" s="267">
        <f t="shared" si="216"/>
        <v>0</v>
      </c>
      <c r="DZ173" s="260">
        <f>+(IF(OR($B173=0,$C173=0,$D173=0,$DC$2&gt;$OE$1),0,IF(OR(DU173=0,DW173=0,DX173=0),0,MIN((VLOOKUP($D173,SALERYCODE,3,0))*(IF($D173=6,DX173,DW173))*((MIN((VLOOKUP($D173,SALERYCODE,5,0)),(IF($D173=6,DW173,DX173))))),MIN((VLOOKUP($D173,SALERYCODE,3,0)),(DU173+DV173))*(IF($D173=6,DX173,((MIN((VLOOKUP($D173,SALERYCODE,5,0)),DX173)))))))))/IF(AND($D173=2,'ראשי-פרטים כלליים וריכוז הוצאות'!$D$68&lt;&gt;4),1.2,1)</f>
        <v>0</v>
      </c>
      <c r="EA173" s="263"/>
      <c r="EB173" s="264"/>
      <c r="EC173" s="265"/>
      <c r="ED173" s="266"/>
      <c r="EE173" s="267">
        <f t="shared" si="217"/>
        <v>0</v>
      </c>
      <c r="EF173" s="260">
        <f>+(IF(OR($B173=0,$C173=0,$D173=0,$DC$2&gt;$OE$1),0,IF(OR(EA173=0,EC173=0,ED173=0),0,MIN((VLOOKUP($D173,SALERYCODE,3,0))*(IF($D173=6,ED173,EC173))*((MIN((VLOOKUP($D173,SALERYCODE,5,0)),(IF($D173=6,EC173,ED173))))),MIN((VLOOKUP($D173,SALERYCODE,3,0)),(EA173+EB173))*(IF($D173=6,ED173,((MIN((VLOOKUP($D173,SALERYCODE,5,0)),ED173)))))))))/IF(AND($D173=2,'ראשי-פרטים כלליים וריכוז הוצאות'!$D$68&lt;&gt;4),1.2,1)</f>
        <v>0</v>
      </c>
      <c r="EG173" s="263"/>
      <c r="EH173" s="264"/>
      <c r="EI173" s="265"/>
      <c r="EJ173" s="266"/>
      <c r="EK173" s="267">
        <f t="shared" si="218"/>
        <v>0</v>
      </c>
      <c r="EL173" s="260">
        <f>+(IF(OR($B173=0,$C173=0,$D173=0,$DC$2&gt;$OE$1),0,IF(OR(EG173=0,EI173=0,EJ173=0),0,MIN((VLOOKUP($D173,SALERYCODE,3,0))*(IF($D173=6,EJ173,EI173))*((MIN((VLOOKUP($D173,SALERYCODE,5,0)),(IF($D173=6,EI173,EJ173))))),MIN((VLOOKUP($D173,SALERYCODE,3,0)),(EG173+EH173))*(IF($D173=6,EJ173,((MIN((VLOOKUP($D173,SALERYCODE,5,0)),EJ173)))))))))/IF(AND($D173=2,'ראשי-פרטים כלליים וריכוז הוצאות'!$D$68&lt;&gt;4),1.2,1)</f>
        <v>0</v>
      </c>
      <c r="EM173" s="263"/>
      <c r="EN173" s="264"/>
      <c r="EO173" s="265"/>
      <c r="EP173" s="266"/>
      <c r="EQ173" s="267">
        <f t="shared" si="219"/>
        <v>0</v>
      </c>
      <c r="ER173" s="260">
        <f>+(IF(OR($B173=0,$C173=0,$D173=0,$DC$2&gt;$OE$1),0,IF(OR(EM173=0,EO173=0,EP173=0),0,MIN((VLOOKUP($D173,SALERYCODE,3,0))*(IF($D173=6,EP173,EO173))*((MIN((VLOOKUP($D173,SALERYCODE,5,0)),(IF($D173=6,EO173,EP173))))),MIN((VLOOKUP($D173,SALERYCODE,3,0)),(EM173+EN173))*(IF($D173=6,EP173,((MIN((VLOOKUP($D173,SALERYCODE,5,0)),EP173)))))))))/IF(AND($D173=2,'ראשי-פרטים כלליים וריכוז הוצאות'!$D$68&lt;&gt;4),1.2,1)</f>
        <v>0</v>
      </c>
      <c r="ES173" s="263"/>
      <c r="ET173" s="264"/>
      <c r="EU173" s="265"/>
      <c r="EV173" s="266"/>
      <c r="EW173" s="267">
        <f t="shared" si="220"/>
        <v>0</v>
      </c>
      <c r="EX173" s="260">
        <f>+(IF(OR($B173=0,$C173=0,$D173=0,$DC$2&gt;$OE$1),0,IF(OR(ES173=0,EU173=0,EV173=0),0,MIN((VLOOKUP($D173,SALERYCODE,3,0))*(IF($D173=6,EV173,EU173))*((MIN((VLOOKUP($D173,SALERYCODE,5,0)),(IF($D173=6,EU173,EV173))))),MIN((VLOOKUP($D173,SALERYCODE,3,0)),(ES173+ET173))*(IF($D173=6,EV173,((MIN((VLOOKUP($D173,SALERYCODE,5,0)),EV173)))))))))/IF(AND($D173=2,'ראשי-פרטים כלליים וריכוז הוצאות'!$D$68&lt;&gt;4),1.2,1)</f>
        <v>0</v>
      </c>
      <c r="EY173" s="263"/>
      <c r="EZ173" s="264"/>
      <c r="FA173" s="265"/>
      <c r="FB173" s="266"/>
      <c r="FC173" s="267">
        <f t="shared" si="221"/>
        <v>0</v>
      </c>
      <c r="FD173" s="260">
        <f>+(IF(OR($B173=0,$C173=0,$D173=0,$DC$2&gt;$OE$1),0,IF(OR(EY173=0,FA173=0,FB173=0),0,MIN((VLOOKUP($D173,SALERYCODE,3,0))*(IF($D173=6,FB173,FA173))*((MIN((VLOOKUP($D173,SALERYCODE,5,0)),(IF($D173=6,FA173,FB173))))),MIN((VLOOKUP($D173,SALERYCODE,3,0)),(EY173+EZ173))*(IF($D173=6,FB173,((MIN((VLOOKUP($D173,SALERYCODE,5,0)),FB173)))))))))/IF(AND($D173=2,'ראשי-פרטים כלליים וריכוז הוצאות'!$D$68&lt;&gt;4),1.2,1)</f>
        <v>0</v>
      </c>
      <c r="FE173" s="263"/>
      <c r="FF173" s="264"/>
      <c r="FG173" s="265"/>
      <c r="FH173" s="266"/>
      <c r="FI173" s="267">
        <f t="shared" si="222"/>
        <v>0</v>
      </c>
      <c r="FJ173" s="260">
        <f>+(IF(OR($B173=0,$C173=0,$D173=0,$DC$2&gt;$OE$1),0,IF(OR(FE173=0,FG173=0,FH173=0),0,MIN((VLOOKUP($D173,SALERYCODE,3,0))*(IF($D173=6,FH173,FG173))*((MIN((VLOOKUP($D173,SALERYCODE,5,0)),(IF($D173=6,FG173,FH173))))),MIN((VLOOKUP($D173,SALERYCODE,3,0)),(FE173+FF173))*(IF($D173=6,FH173,((MIN((VLOOKUP($D173,SALERYCODE,5,0)),FH173)))))))))/IF(AND($D173=2,'ראשי-פרטים כלליים וריכוז הוצאות'!$D$68&lt;&gt;4),1.2,1)</f>
        <v>0</v>
      </c>
      <c r="FK173" s="263"/>
      <c r="FL173" s="264"/>
      <c r="FM173" s="265"/>
      <c r="FN173" s="266"/>
      <c r="FO173" s="267">
        <f t="shared" si="223"/>
        <v>0</v>
      </c>
      <c r="FP173" s="260">
        <f>+(IF(OR($B173=0,$C173=0,$D173=0,$DC$2&gt;$OE$1),0,IF(OR(FK173=0,FM173=0,FN173=0),0,MIN((VLOOKUP($D173,SALERYCODE,3,0))*(IF($D173=6,FN173,FM173))*((MIN((VLOOKUP($D173,SALERYCODE,5,0)),(IF($D173=6,FM173,FN173))))),MIN((VLOOKUP($D173,SALERYCODE,3,0)),(FK173+FL173))*(IF($D173=6,FN173,((MIN((VLOOKUP($D173,SALERYCODE,5,0)),FN173)))))))))/IF(AND($D173=2,'ראשי-פרטים כלליים וריכוז הוצאות'!$D$68&lt;&gt;4),1.2,1)</f>
        <v>0</v>
      </c>
      <c r="FQ173" s="263"/>
      <c r="FR173" s="264"/>
      <c r="FS173" s="265"/>
      <c r="FT173" s="266"/>
      <c r="FU173" s="267">
        <f t="shared" si="224"/>
        <v>0</v>
      </c>
      <c r="FV173" s="260">
        <f>+(IF(OR($B173=0,$C173=0,$D173=0,$DC$2&gt;$OE$1),0,IF(OR(FQ173=0,FS173=0,FT173=0),0,MIN((VLOOKUP($D173,SALERYCODE,3,0))*(IF($D173=6,FT173,FS173))*((MIN((VLOOKUP($D173,SALERYCODE,5,0)),(IF($D173=6,FS173,FT173))))),MIN((VLOOKUP($D173,SALERYCODE,3,0)),(FQ173+FR173))*(IF($D173=6,FT173,((MIN((VLOOKUP($D173,SALERYCODE,5,0)),FT173)))))))))/IF(AND($D173=2,'ראשי-פרטים כלליים וריכוז הוצאות'!$D$68&lt;&gt;4),1.2,1)</f>
        <v>0</v>
      </c>
      <c r="FW173" s="263"/>
      <c r="FX173" s="264"/>
      <c r="FY173" s="265"/>
      <c r="FZ173" s="266"/>
      <c r="GA173" s="267">
        <f t="shared" si="225"/>
        <v>0</v>
      </c>
      <c r="GB173" s="260">
        <f>+(IF(OR($B173=0,$C173=0,$D173=0,$DC$2&gt;$OE$1),0,IF(OR(FW173=0,FY173=0,FZ173=0),0,MIN((VLOOKUP($D173,SALERYCODE,3,0))*(IF($D173=6,FZ173,FY173))*((MIN((VLOOKUP($D173,SALERYCODE,5,0)),(IF($D173=6,FY173,FZ173))))),MIN((VLOOKUP($D173,SALERYCODE,3,0)),(FW173+FX173))*(IF($D173=6,FZ173,((MIN((VLOOKUP($D173,SALERYCODE,5,0)),FZ173)))))))))/IF(AND($D173=2,'ראשי-פרטים כלליים וריכוז הוצאות'!$D$68&lt;&gt;4),1.2,1)</f>
        <v>0</v>
      </c>
      <c r="GC173" s="263"/>
      <c r="GD173" s="264"/>
      <c r="GE173" s="265"/>
      <c r="GF173" s="266"/>
      <c r="GG173" s="267">
        <f t="shared" si="226"/>
        <v>0</v>
      </c>
      <c r="GH173" s="260">
        <f>+(IF(OR($B173=0,$C173=0,$D173=0,$DC$2&gt;$OE$1),0,IF(OR(GC173=0,GE173=0,GF173=0),0,MIN((VLOOKUP($D173,SALERYCODE,3,0))*(IF($D173=6,GF173,GE173))*((MIN((VLOOKUP($D173,SALERYCODE,5,0)),(IF($D173=6,GE173,GF173))))),MIN((VLOOKUP($D173,SALERYCODE,3,0)),(GC173+GD173))*(IF($D173=6,GF173,((MIN((VLOOKUP($D173,SALERYCODE,5,0)),GF173)))))))))/IF(AND($D173=2,'ראשי-פרטים כלליים וריכוז הוצאות'!$D$68&lt;&gt;4),1.2,1)</f>
        <v>0</v>
      </c>
      <c r="GI173" s="263"/>
      <c r="GJ173" s="264"/>
      <c r="GK173" s="265"/>
      <c r="GL173" s="266"/>
      <c r="GM173" s="267">
        <f t="shared" si="227"/>
        <v>0</v>
      </c>
      <c r="GN173" s="260">
        <f>+(IF(OR($B173=0,$C173=0,$D173=0,$DC$2&gt;$OE$1),0,IF(OR(GI173=0,GK173=0,GL173=0),0,MIN((VLOOKUP($D173,SALERYCODE,3,0))*(IF($D173=6,GL173,GK173))*((MIN((VLOOKUP($D173,SALERYCODE,5,0)),(IF($D173=6,GK173,GL173))))),MIN((VLOOKUP($D173,SALERYCODE,3,0)),(GI173+GJ173))*(IF($D173=6,GL173,((MIN((VLOOKUP($D173,SALERYCODE,5,0)),GL173)))))))))/IF(AND($D173=2,'ראשי-פרטים כלליים וריכוז הוצאות'!$D$68&lt;&gt;4),1.2,1)</f>
        <v>0</v>
      </c>
      <c r="GO173" s="263"/>
      <c r="GP173" s="264"/>
      <c r="GQ173" s="265"/>
      <c r="GR173" s="266"/>
      <c r="GS173" s="267">
        <f t="shared" si="228"/>
        <v>0</v>
      </c>
      <c r="GT173" s="260">
        <f>+(IF(OR($B173=0,$C173=0,$D173=0,$DC$2&gt;$OE$1),0,IF(OR(GO173=0,GQ173=0,GR173=0),0,MIN((VLOOKUP($D173,SALERYCODE,3,0))*(IF($D173=6,GR173,GQ173))*((MIN((VLOOKUP($D173,SALERYCODE,5,0)),(IF($D173=6,GQ173,GR173))))),MIN((VLOOKUP($D173,SALERYCODE,3,0)),(GO173+GP173))*(IF($D173=6,GR173,((MIN((VLOOKUP($D173,SALERYCODE,5,0)),GR173)))))))))/IF(AND($D173=2,'ראשי-פרטים כלליים וריכוז הוצאות'!$D$68&lt;&gt;4),1.2,1)</f>
        <v>0</v>
      </c>
      <c r="GU173" s="263"/>
      <c r="GV173" s="264"/>
      <c r="GW173" s="265"/>
      <c r="GX173" s="266"/>
      <c r="GY173" s="267">
        <f t="shared" si="229"/>
        <v>0</v>
      </c>
      <c r="GZ173" s="260">
        <f>+(IF(OR($B173=0,$C173=0,$D173=0,$DC$2&gt;$OE$1),0,IF(OR(GU173=0,GW173=0,GX173=0),0,MIN((VLOOKUP($D173,SALERYCODE,3,0))*(IF($D173=6,GX173,GW173))*((MIN((VLOOKUP($D173,SALERYCODE,5,0)),(IF($D173=6,GW173,GX173))))),MIN((VLOOKUP($D173,SALERYCODE,3,0)),(GU173+GV173))*(IF($D173=6,GX173,((MIN((VLOOKUP($D173,SALERYCODE,5,0)),GX173)))))))))/IF(AND($D173=2,'ראשי-פרטים כלליים וריכוז הוצאות'!$D$68&lt;&gt;4),1.2,1)</f>
        <v>0</v>
      </c>
      <c r="HA173" s="263"/>
      <c r="HB173" s="264"/>
      <c r="HC173" s="265"/>
      <c r="HD173" s="266"/>
      <c r="HE173" s="267">
        <f t="shared" si="230"/>
        <v>0</v>
      </c>
      <c r="HF173" s="260">
        <f>+(IF(OR($B173=0,$C173=0,$D173=0,$DC$2&gt;$OE$1),0,IF(OR(HA173=0,HC173=0,HD173=0),0,MIN((VLOOKUP($D173,SALERYCODE,3,0))*(IF($D173=6,HD173,HC173))*((MIN((VLOOKUP($D173,SALERYCODE,5,0)),(IF($D173=6,HC173,HD173))))),MIN((VLOOKUP($D173,SALERYCODE,3,0)),(HA173+HB173))*(IF($D173=6,HD173,((MIN((VLOOKUP($D173,SALERYCODE,5,0)),HD173)))))))))/IF(AND($D173=2,'ראשי-פרטים כלליים וריכוז הוצאות'!$D$68&lt;&gt;4),1.2,1)</f>
        <v>0</v>
      </c>
      <c r="HG173" s="263"/>
      <c r="HH173" s="264"/>
      <c r="HI173" s="265"/>
      <c r="HJ173" s="266"/>
      <c r="HK173" s="267">
        <f t="shared" si="231"/>
        <v>0</v>
      </c>
      <c r="HL173" s="260">
        <f>+(IF(OR($B173=0,$C173=0,$D173=0,$DC$2&gt;$OE$1),0,IF(OR(HG173=0,HI173=0,HJ173=0),0,MIN((VLOOKUP($D173,SALERYCODE,3,0))*(IF($D173=6,HJ173,HI173))*((MIN((VLOOKUP($D173,SALERYCODE,5,0)),(IF($D173=6,HI173,HJ173))))),MIN((VLOOKUP($D173,SALERYCODE,3,0)),(HG173+HH173))*(IF($D173=6,HJ173,((MIN((VLOOKUP($D173,SALERYCODE,5,0)),HJ173)))))))))/IF(AND($D173=2,'ראשי-פרטים כלליים וריכוז הוצאות'!$D$68&lt;&gt;4),1.2,1)</f>
        <v>0</v>
      </c>
      <c r="HM173" s="263"/>
      <c r="HN173" s="264"/>
      <c r="HO173" s="265"/>
      <c r="HP173" s="266"/>
      <c r="HQ173" s="267">
        <f t="shared" si="232"/>
        <v>0</v>
      </c>
      <c r="HR173" s="260">
        <f>+(IF(OR($B173=0,$C173=0,$D173=0,$DC$2&gt;$OE$1),0,IF(OR(HM173=0,HO173=0,HP173=0),0,MIN((VLOOKUP($D173,SALERYCODE,3,0))*(IF($D173=6,HP173,HO173))*((MIN((VLOOKUP($D173,SALERYCODE,5,0)),(IF($D173=6,HO173,HP173))))),MIN((VLOOKUP($D173,SALERYCODE,3,0)),(HM173+HN173))*(IF($D173=6,HP173,((MIN((VLOOKUP($D173,SALERYCODE,5,0)),HP173)))))))))/IF(AND($D173=2,'ראשי-פרטים כלליים וריכוז הוצאות'!$D$68&lt;&gt;4),1.2,1)</f>
        <v>0</v>
      </c>
      <c r="HS173" s="263"/>
      <c r="HT173" s="264"/>
      <c r="HU173" s="265"/>
      <c r="HV173" s="266"/>
      <c r="HW173" s="267">
        <f t="shared" si="233"/>
        <v>0</v>
      </c>
      <c r="HX173" s="260">
        <f>+(IF(OR($B173=0,$C173=0,$D173=0,$DC$2&gt;$OE$1),0,IF(OR(HS173=0,HU173=0,HV173=0),0,MIN((VLOOKUP($D173,SALERYCODE,3,0))*(IF($D173=6,HV173,HU173))*((MIN((VLOOKUP($D173,SALERYCODE,5,0)),(IF($D173=6,HU173,HV173))))),MIN((VLOOKUP($D173,SALERYCODE,3,0)),(HS173+HT173))*(IF($D173=6,HV173,((MIN((VLOOKUP($D173,SALERYCODE,5,0)),HV173)))))))))/IF(AND($D173=2,'ראשי-פרטים כלליים וריכוז הוצאות'!$D$68&lt;&gt;4),1.2,1)</f>
        <v>0</v>
      </c>
      <c r="HY173" s="263"/>
      <c r="HZ173" s="264"/>
      <c r="IA173" s="265"/>
      <c r="IB173" s="266"/>
      <c r="IC173" s="267">
        <f t="shared" si="234"/>
        <v>0</v>
      </c>
      <c r="ID173" s="260">
        <f>+(IF(OR($B173=0,$C173=0,$D173=0,$DC$2&gt;$OE$1),0,IF(OR(HY173=0,IA173=0,IB173=0),0,MIN((VLOOKUP($D173,SALERYCODE,3,0))*(IF($D173=6,IB173,IA173))*((MIN((VLOOKUP($D173,SALERYCODE,5,0)),(IF($D173=6,IA173,IB173))))),MIN((VLOOKUP($D173,SALERYCODE,3,0)),(HY173+HZ173))*(IF($D173=6,IB173,((MIN((VLOOKUP($D173,SALERYCODE,5,0)),IB173)))))))))/IF(AND($D173=2,'ראשי-פרטים כלליים וריכוז הוצאות'!$D$68&lt;&gt;4),1.2,1)</f>
        <v>0</v>
      </c>
      <c r="IE173" s="263"/>
      <c r="IF173" s="264"/>
      <c r="IG173" s="265"/>
      <c r="IH173" s="266"/>
      <c r="II173" s="267">
        <f t="shared" si="235"/>
        <v>0</v>
      </c>
      <c r="IJ173" s="260">
        <f>+(IF(OR($B173=0,$C173=0,$D173=0,$DC$2&gt;$OE$1),0,IF(OR(IE173=0,IG173=0,IH173=0),0,MIN((VLOOKUP($D173,SALERYCODE,3,0))*(IF($D173=6,IH173,IG173))*((MIN((VLOOKUP($D173,SALERYCODE,5,0)),(IF($D173=6,IG173,IH173))))),MIN((VLOOKUP($D173,SALERYCODE,3,0)),(IE173+IF173))*(IF($D173=6,IH173,((MIN((VLOOKUP($D173,SALERYCODE,5,0)),IH173)))))))))/IF(AND($D173=2,'ראשי-פרטים כלליים וריכוז הוצאות'!$D$68&lt;&gt;4),1.2,1)</f>
        <v>0</v>
      </c>
      <c r="IK173" s="263"/>
      <c r="IL173" s="264"/>
      <c r="IM173" s="265"/>
      <c r="IN173" s="266"/>
      <c r="IO173" s="267">
        <f t="shared" si="236"/>
        <v>0</v>
      </c>
      <c r="IP173" s="260">
        <f>+(IF(OR($B173=0,$C173=0,$D173=0,$DC$2&gt;$OE$1),0,IF(OR(IK173=0,IM173=0,IN173=0),0,MIN((VLOOKUP($D173,SALERYCODE,3,0))*(IF($D173=6,IN173,IM173))*((MIN((VLOOKUP($D173,SALERYCODE,5,0)),(IF($D173=6,IM173,IN173))))),MIN((VLOOKUP($D173,SALERYCODE,3,0)),(IK173+IL173))*(IF($D173=6,IN173,((MIN((VLOOKUP($D173,SALERYCODE,5,0)),IN173)))))))))/IF(AND($D173=2,'ראשי-פרטים כלליים וריכוז הוצאות'!$D$68&lt;&gt;4),1.2,1)</f>
        <v>0</v>
      </c>
      <c r="IQ173" s="263"/>
      <c r="IR173" s="264"/>
      <c r="IS173" s="265"/>
      <c r="IT173" s="266"/>
      <c r="IU173" s="267">
        <f t="shared" si="237"/>
        <v>0</v>
      </c>
      <c r="IV173" s="260">
        <f>+(IF(OR($B173=0,$C173=0,$D173=0,$DC$2&gt;$OE$1),0,IF(OR(IQ173=0,IS173=0,IT173=0),0,MIN((VLOOKUP($D173,SALERYCODE,3,0))*(IF($D173=6,IT173,IS173))*((MIN((VLOOKUP($D173,SALERYCODE,5,0)),(IF($D173=6,IS173,IT173))))),MIN((VLOOKUP($D173,SALERYCODE,3,0)),(IQ173+IR173))*(IF($D173=6,IT173,((MIN((VLOOKUP($D173,SALERYCODE,5,0)),IT173)))))))))/IF(AND($D173=2,'ראשי-פרטים כלליים וריכוז הוצאות'!$D$68&lt;&gt;4),1.2,1)</f>
        <v>0</v>
      </c>
      <c r="IW173" s="263"/>
      <c r="IX173" s="264"/>
      <c r="IY173" s="265"/>
      <c r="IZ173" s="266"/>
      <c r="JA173" s="267">
        <f t="shared" si="238"/>
        <v>0</v>
      </c>
      <c r="JB173" s="260">
        <f>+(IF(OR($B173=0,$C173=0,$D173=0,$DC$2&gt;$OE$1),0,IF(OR(IW173=0,IY173=0,IZ173=0),0,MIN((VLOOKUP($D173,SALERYCODE,3,0))*(IF($D173=6,IZ173,IY173))*((MIN((VLOOKUP($D173,SALERYCODE,5,0)),(IF($D173=6,IY173,IZ173))))),MIN((VLOOKUP($D173,SALERYCODE,3,0)),(IW173+IX173))*(IF($D173=6,IZ173,((MIN((VLOOKUP($D173,SALERYCODE,5,0)),IZ173)))))))))/IF(AND($D173=2,'ראשי-פרטים כלליים וריכוז הוצאות'!$D$68&lt;&gt;4),1.2,1)</f>
        <v>0</v>
      </c>
      <c r="JC173" s="263"/>
      <c r="JD173" s="264"/>
      <c r="JE173" s="265"/>
      <c r="JF173" s="266"/>
      <c r="JG173" s="267">
        <f t="shared" si="239"/>
        <v>0</v>
      </c>
      <c r="JH173" s="260">
        <f>+(IF(OR($B173=0,$C173=0,$D173=0,$DC$2&gt;$OE$1),0,IF(OR(JC173=0,JE173=0,JF173=0),0,MIN((VLOOKUP($D173,SALERYCODE,3,0))*(IF($D173=6,JF173,JE173))*((MIN((VLOOKUP($D173,SALERYCODE,5,0)),(IF($D173=6,JE173,JF173))))),MIN((VLOOKUP($D173,SALERYCODE,3,0)),(JC173+JD173))*(IF($D173=6,JF173,((MIN((VLOOKUP($D173,SALERYCODE,5,0)),JF173)))))))))/IF(AND($D173=2,'ראשי-פרטים כלליים וריכוז הוצאות'!$D$68&lt;&gt;4),1.2,1)</f>
        <v>0</v>
      </c>
      <c r="JI173" s="263"/>
      <c r="JJ173" s="264"/>
      <c r="JK173" s="265"/>
      <c r="JL173" s="266"/>
      <c r="JM173" s="267">
        <f t="shared" si="240"/>
        <v>0</v>
      </c>
      <c r="JN173" s="260">
        <f>+(IF(OR($B173=0,$C173=0,$D173=0,$DC$2&gt;$OE$1),0,IF(OR(JI173=0,JK173=0,JL173=0),0,MIN((VLOOKUP($D173,SALERYCODE,3,0))*(IF($D173=6,JL173,JK173))*((MIN((VLOOKUP($D173,SALERYCODE,5,0)),(IF($D173=6,JK173,JL173))))),MIN((VLOOKUP($D173,SALERYCODE,3,0)),(JI173+JJ173))*(IF($D173=6,JL173,((MIN((VLOOKUP($D173,SALERYCODE,5,0)),JL173)))))))))/IF(AND($D173=2,'ראשי-פרטים כלליים וריכוז הוצאות'!$D$68&lt;&gt;4),1.2,1)</f>
        <v>0</v>
      </c>
      <c r="JO173" s="263"/>
      <c r="JP173" s="264"/>
      <c r="JQ173" s="265"/>
      <c r="JR173" s="266"/>
      <c r="JS173" s="267">
        <f t="shared" si="241"/>
        <v>0</v>
      </c>
      <c r="JT173" s="260">
        <f>+(IF(OR($B173=0,$C173=0,$D173=0,$DC$2&gt;$OE$1),0,IF(OR(JO173=0,JQ173=0,JR173=0),0,MIN((VLOOKUP($D173,SALERYCODE,3,0))*(IF($D173=6,JR173,JQ173))*((MIN((VLOOKUP($D173,SALERYCODE,5,0)),(IF($D173=6,JQ173,JR173))))),MIN((VLOOKUP($D173,SALERYCODE,3,0)),(JO173+JP173))*(IF($D173=6,JR173,((MIN((VLOOKUP($D173,SALERYCODE,5,0)),JR173)))))))))/IF(AND($D173=2,'ראשי-פרטים כלליים וריכוז הוצאות'!$D$68&lt;&gt;4),1.2,1)</f>
        <v>0</v>
      </c>
      <c r="JU173" s="263"/>
      <c r="JV173" s="264"/>
      <c r="JW173" s="265"/>
      <c r="JX173" s="266"/>
      <c r="JY173" s="267">
        <f t="shared" si="242"/>
        <v>0</v>
      </c>
      <c r="JZ173" s="260">
        <f>+(IF(OR($B173=0,$C173=0,$D173=0,$DC$2&gt;$OE$1),0,IF(OR(JU173=0,JW173=0,JX173=0),0,MIN((VLOOKUP($D173,SALERYCODE,3,0))*(IF($D173=6,JX173,JW173))*((MIN((VLOOKUP($D173,SALERYCODE,5,0)),(IF($D173=6,JW173,JX173))))),MIN((VLOOKUP($D173,SALERYCODE,3,0)),(JU173+JV173))*(IF($D173=6,JX173,((MIN((VLOOKUP($D173,SALERYCODE,5,0)),JX173)))))))))/IF(AND($D173=2,'ראשי-פרטים כלליים וריכוז הוצאות'!$D$68&lt;&gt;4),1.2,1)</f>
        <v>0</v>
      </c>
      <c r="KA173" s="263"/>
      <c r="KB173" s="264"/>
      <c r="KC173" s="265"/>
      <c r="KD173" s="266"/>
      <c r="KE173" s="267">
        <f t="shared" si="243"/>
        <v>0</v>
      </c>
      <c r="KF173" s="260">
        <f>+(IF(OR($B173=0,$C173=0,$D173=0,$DC$2&gt;$OE$1),0,IF(OR(KA173=0,KC173=0,KD173=0),0,MIN((VLOOKUP($D173,SALERYCODE,3,0))*(IF($D173=6,KD173,KC173))*((MIN((VLOOKUP($D173,SALERYCODE,5,0)),(IF($D173=6,KC173,KD173))))),MIN((VLOOKUP($D173,SALERYCODE,3,0)),(KA173+KB173))*(IF($D173=6,KD173,((MIN((VLOOKUP($D173,SALERYCODE,5,0)),KD173)))))))))/IF(AND($D173=2,'ראשי-פרטים כלליים וריכוז הוצאות'!$D$68&lt;&gt;4),1.2,1)</f>
        <v>0</v>
      </c>
      <c r="KG173" s="263"/>
      <c r="KH173" s="264"/>
      <c r="KI173" s="265"/>
      <c r="KJ173" s="266"/>
      <c r="KK173" s="267">
        <f t="shared" si="244"/>
        <v>0</v>
      </c>
      <c r="KL173" s="260">
        <f>+(IF(OR($B173=0,$C173=0,$D173=0,$DC$2&gt;$OE$1),0,IF(OR(KG173=0,KI173=0,KJ173=0),0,MIN((VLOOKUP($D173,SALERYCODE,3,0))*(IF($D173=6,KJ173,KI173))*((MIN((VLOOKUP($D173,SALERYCODE,5,0)),(IF($D173=6,KI173,KJ173))))),MIN((VLOOKUP($D173,SALERYCODE,3,0)),(KG173+KH173))*(IF($D173=6,KJ173,((MIN((VLOOKUP($D173,SALERYCODE,5,0)),KJ173)))))))))/IF(AND($D173=2,'ראשי-פרטים כלליים וריכוז הוצאות'!$D$68&lt;&gt;4),1.2,1)</f>
        <v>0</v>
      </c>
      <c r="KM173" s="263"/>
      <c r="KN173" s="264"/>
      <c r="KO173" s="265"/>
      <c r="KP173" s="266"/>
      <c r="KQ173" s="267">
        <f t="shared" si="245"/>
        <v>0</v>
      </c>
      <c r="KR173" s="260">
        <f>+(IF(OR($B173=0,$C173=0,$D173=0,$DC$2&gt;$OE$1),0,IF(OR(KM173=0,KO173=0,KP173=0),0,MIN((VLOOKUP($D173,SALERYCODE,3,0))*(IF($D173=6,KP173,KO173))*((MIN((VLOOKUP($D173,SALERYCODE,5,0)),(IF($D173=6,KO173,KP173))))),MIN((VLOOKUP($D173,SALERYCODE,3,0)),(KM173+KN173))*(IF($D173=6,KP173,((MIN((VLOOKUP($D173,SALERYCODE,5,0)),KP173)))))))))/IF(AND($D173=2,'ראשי-פרטים כלליים וריכוז הוצאות'!$D$68&lt;&gt;4),1.2,1)</f>
        <v>0</v>
      </c>
      <c r="KS173" s="263"/>
      <c r="KT173" s="264"/>
      <c r="KU173" s="265"/>
      <c r="KV173" s="266"/>
      <c r="KW173" s="267">
        <f t="shared" si="246"/>
        <v>0</v>
      </c>
      <c r="KX173" s="260">
        <f>+(IF(OR($B173=0,$C173=0,$D173=0,$DC$2&gt;$OE$1),0,IF(OR(KS173=0,KU173=0,KV173=0),0,MIN((VLOOKUP($D173,SALERYCODE,3,0))*(IF($D173=6,KV173,KU173))*((MIN((VLOOKUP($D173,SALERYCODE,5,0)),(IF($D173=6,KU173,KV173))))),MIN((VLOOKUP($D173,SALERYCODE,3,0)),(KS173+KT173))*(IF($D173=6,KV173,((MIN((VLOOKUP($D173,SALERYCODE,5,0)),KV173)))))))))/IF(AND($D173=2,'ראשי-פרטים כלליים וריכוז הוצאות'!$D$68&lt;&gt;4),1.2,1)</f>
        <v>0</v>
      </c>
      <c r="KY173" s="263"/>
      <c r="KZ173" s="264"/>
      <c r="LA173" s="265"/>
      <c r="LB173" s="266"/>
      <c r="LC173" s="267">
        <f t="shared" si="247"/>
        <v>0</v>
      </c>
      <c r="LD173" s="260">
        <f>+(IF(OR($B173=0,$C173=0,$D173=0,$DC$2&gt;$OE$1),0,IF(OR(KY173=0,LA173=0,LB173=0),0,MIN((VLOOKUP($D173,SALERYCODE,3,0))*(IF($D173=6,LB173,LA173))*((MIN((VLOOKUP($D173,SALERYCODE,5,0)),(IF($D173=6,LA173,LB173))))),MIN((VLOOKUP($D173,SALERYCODE,3,0)),(KY173+KZ173))*(IF($D173=6,LB173,((MIN((VLOOKUP($D173,SALERYCODE,5,0)),LB173)))))))))/IF(AND($D173=2,'ראשי-פרטים כלליים וריכוז הוצאות'!$D$68&lt;&gt;4),1.2,1)</f>
        <v>0</v>
      </c>
      <c r="LE173" s="263"/>
      <c r="LF173" s="264"/>
      <c r="LG173" s="265"/>
      <c r="LH173" s="266"/>
      <c r="LI173" s="267">
        <f t="shared" si="248"/>
        <v>0</v>
      </c>
      <c r="LJ173" s="260">
        <f>+(IF(OR($B173=0,$C173=0,$D173=0,$DC$2&gt;$OE$1),0,IF(OR(LE173=0,LG173=0,LH173=0),0,MIN((VLOOKUP($D173,SALERYCODE,3,0))*(IF($D173=6,LH173,LG173))*((MIN((VLOOKUP($D173,SALERYCODE,5,0)),(IF($D173=6,LG173,LH173))))),MIN((VLOOKUP($D173,SALERYCODE,3,0)),(LE173+LF173))*(IF($D173=6,LH173,((MIN((VLOOKUP($D173,SALERYCODE,5,0)),LH173)))))))))/IF(AND($D173=2,'ראשי-פרטים כלליים וריכוז הוצאות'!$D$68&lt;&gt;4),1.2,1)</f>
        <v>0</v>
      </c>
      <c r="LK173" s="263"/>
      <c r="LL173" s="264"/>
      <c r="LM173" s="265"/>
      <c r="LN173" s="266"/>
      <c r="LO173" s="267">
        <f t="shared" si="249"/>
        <v>0</v>
      </c>
      <c r="LP173" s="260">
        <f>+(IF(OR($B173=0,$C173=0,$D173=0,$DC$2&gt;$OE$1),0,IF(OR(LK173=0,LM173=0,LN173=0),0,MIN((VLOOKUP($D173,SALERYCODE,3,0))*(IF($D173=6,LN173,LM173))*((MIN((VLOOKUP($D173,SALERYCODE,5,0)),(IF($D173=6,LM173,LN173))))),MIN((VLOOKUP($D173,SALERYCODE,3,0)),(LK173+LL173))*(IF($D173=6,LN173,((MIN((VLOOKUP($D173,SALERYCODE,5,0)),LN173)))))))))/IF(AND($D173=2,'ראשי-פרטים כלליים וריכוז הוצאות'!$D$68&lt;&gt;4),1.2,1)</f>
        <v>0</v>
      </c>
      <c r="LQ173" s="263"/>
      <c r="LR173" s="264"/>
      <c r="LS173" s="265"/>
      <c r="LT173" s="266"/>
      <c r="LU173" s="267">
        <f t="shared" si="250"/>
        <v>0</v>
      </c>
      <c r="LV173" s="260">
        <f>+(IF(OR($B173=0,$C173=0,$D173=0,$DC$2&gt;$OE$1),0,IF(OR(LQ173=0,LS173=0,LT173=0),0,MIN((VLOOKUP($D173,SALERYCODE,3,0))*(IF($D173=6,LT173,LS173))*((MIN((VLOOKUP($D173,SALERYCODE,5,0)),(IF($D173=6,LS173,LT173))))),MIN((VLOOKUP($D173,SALERYCODE,3,0)),(LQ173+LR173))*(IF($D173=6,LT173,((MIN((VLOOKUP($D173,SALERYCODE,5,0)),LT173)))))))))/IF(AND($D173=2,'ראשי-פרטים כלליים וריכוז הוצאות'!$D$68&lt;&gt;4),1.2,1)</f>
        <v>0</v>
      </c>
      <c r="LW173" s="263"/>
      <c r="LX173" s="264"/>
      <c r="LY173" s="265"/>
      <c r="LZ173" s="266"/>
      <c r="MA173" s="267">
        <f t="shared" si="251"/>
        <v>0</v>
      </c>
      <c r="MB173" s="260">
        <f>+(IF(OR($B173=0,$C173=0,$D173=0,$DC$2&gt;$OE$1),0,IF(OR(LW173=0,LY173=0,LZ173=0),0,MIN((VLOOKUP($D173,SALERYCODE,3,0))*(IF($D173=6,LZ173,LY173))*((MIN((VLOOKUP($D173,SALERYCODE,5,0)),(IF($D173=6,LY173,LZ173))))),MIN((VLOOKUP($D173,SALERYCODE,3,0)),(LW173+LX173))*(IF($D173=6,LZ173,((MIN((VLOOKUP($D173,SALERYCODE,5,0)),LZ173)))))))))/IF(AND($D173=2,'ראשי-פרטים כלליים וריכוז הוצאות'!$D$68&lt;&gt;4),1.2,1)</f>
        <v>0</v>
      </c>
      <c r="MC173" s="263"/>
      <c r="MD173" s="264"/>
      <c r="ME173" s="265"/>
      <c r="MF173" s="266"/>
      <c r="MG173" s="267">
        <f t="shared" si="252"/>
        <v>0</v>
      </c>
      <c r="MH173" s="260">
        <f>+(IF(OR($B173=0,$C173=0,$D173=0,$DC$2&gt;$OE$1),0,IF(OR(MC173=0,ME173=0,MF173=0),0,MIN((VLOOKUP($D173,SALERYCODE,3,0))*(IF($D173=6,MF173,ME173))*((MIN((VLOOKUP($D173,SALERYCODE,5,0)),(IF($D173=6,ME173,MF173))))),MIN((VLOOKUP($D173,SALERYCODE,3,0)),(MC173+MD173))*(IF($D173=6,MF173,((MIN((VLOOKUP($D173,SALERYCODE,5,0)),MF173)))))))))/IF(AND($D173=2,'ראשי-פרטים כלליים וריכוז הוצאות'!$D$68&lt;&gt;4),1.2,1)</f>
        <v>0</v>
      </c>
      <c r="MI173" s="263"/>
      <c r="MJ173" s="264"/>
      <c r="MK173" s="265"/>
      <c r="ML173" s="266"/>
      <c r="MM173" s="267">
        <f t="shared" si="253"/>
        <v>0</v>
      </c>
      <c r="MN173" s="260">
        <f>+(IF(OR($B173=0,$C173=0,$D173=0,$DC$2&gt;$OE$1),0,IF(OR(MI173=0,MK173=0,ML173=0),0,MIN((VLOOKUP($D173,SALERYCODE,3,0))*(IF($D173=6,ML173,MK173))*((MIN((VLOOKUP($D173,SALERYCODE,5,0)),(IF($D173=6,MK173,ML173))))),MIN((VLOOKUP($D173,SALERYCODE,3,0)),(MI173+MJ173))*(IF($D173=6,ML173,((MIN((VLOOKUP($D173,SALERYCODE,5,0)),ML173)))))))))/IF(AND($D173=2,'ראשי-פרטים כלליים וריכוז הוצאות'!$D$68&lt;&gt;4),1.2,1)</f>
        <v>0</v>
      </c>
      <c r="MO173" s="263"/>
      <c r="MP173" s="264"/>
      <c r="MQ173" s="265"/>
      <c r="MR173" s="266"/>
      <c r="MS173" s="267">
        <f t="shared" si="254"/>
        <v>0</v>
      </c>
      <c r="MT173" s="260">
        <f>+(IF(OR($B173=0,$C173=0,$D173=0,$DC$2&gt;$OE$1),0,IF(OR(MO173=0,MQ173=0,MR173=0),0,MIN((VLOOKUP($D173,SALERYCODE,3,0))*(IF($D173=6,MR173,MQ173))*((MIN((VLOOKUP($D173,SALERYCODE,5,0)),(IF($D173=6,MQ173,MR173))))),MIN((VLOOKUP($D173,SALERYCODE,3,0)),(MO173+MP173))*(IF($D173=6,MR173,((MIN((VLOOKUP($D173,SALERYCODE,5,0)),MR173)))))))))/IF(AND($D173=2,'ראשי-פרטים כלליים וריכוז הוצאות'!$D$68&lt;&gt;4),1.2,1)</f>
        <v>0</v>
      </c>
      <c r="MU173" s="263"/>
      <c r="MV173" s="264"/>
      <c r="MW173" s="265"/>
      <c r="MX173" s="266"/>
      <c r="MY173" s="267">
        <f t="shared" si="255"/>
        <v>0</v>
      </c>
      <c r="MZ173" s="260">
        <f>+(IF(OR($B173=0,$C173=0,$D173=0,$DC$2&gt;$OE$1),0,IF(OR(MU173=0,MW173=0,MX173=0),0,MIN((VLOOKUP($D173,SALERYCODE,3,0))*(IF($D173=6,MX173,MW173))*((MIN((VLOOKUP($D173,SALERYCODE,5,0)),(IF($D173=6,MW173,MX173))))),MIN((VLOOKUP($D173,SALERYCODE,3,0)),(MU173+MV173))*(IF($D173=6,MX173,((MIN((VLOOKUP($D173,SALERYCODE,5,0)),MX173)))))))))/IF(AND($D173=2,'ראשי-פרטים כלליים וריכוז הוצאות'!$D$68&lt;&gt;4),1.2,1)</f>
        <v>0</v>
      </c>
      <c r="NA173" s="263"/>
      <c r="NB173" s="264"/>
      <c r="NC173" s="265"/>
      <c r="ND173" s="266"/>
      <c r="NE173" s="267">
        <f t="shared" si="256"/>
        <v>0</v>
      </c>
      <c r="NF173" s="260">
        <f>+(IF(OR($B173=0,$C173=0,$D173=0,$DC$2&gt;$OE$1),0,IF(OR(NA173=0,NC173=0,ND173=0),0,MIN((VLOOKUP($D173,SALERYCODE,3,0))*(IF($D173=6,ND173,NC173))*((MIN((VLOOKUP($D173,SALERYCODE,5,0)),(IF($D173=6,NC173,ND173))))),MIN((VLOOKUP($D173,SALERYCODE,3,0)),(NA173+NB173))*(IF($D173=6,ND173,((MIN((VLOOKUP($D173,SALERYCODE,5,0)),ND173)))))))))/IF(AND($D173=2,'ראשי-פרטים כלליים וריכוז הוצאות'!$D$68&lt;&gt;4),1.2,1)</f>
        <v>0</v>
      </c>
      <c r="NG173" s="263"/>
      <c r="NH173" s="264"/>
      <c r="NI173" s="265"/>
      <c r="NJ173" s="266"/>
      <c r="NK173" s="267">
        <f t="shared" si="257"/>
        <v>0</v>
      </c>
      <c r="NL173" s="260">
        <f>+(IF(OR($B173=0,$C173=0,$D173=0,$DC$2&gt;$OE$1),0,IF(OR(NG173=0,NI173=0,NJ173=0),0,MIN((VLOOKUP($D173,SALERYCODE,3,0))*(IF($D173=6,NJ173,NI173))*((MIN((VLOOKUP($D173,SALERYCODE,5,0)),(IF($D173=6,NI173,NJ173))))),MIN((VLOOKUP($D173,SALERYCODE,3,0)),(NG173+NH173))*(IF($D173=6,NJ173,((MIN((VLOOKUP($D173,SALERYCODE,5,0)),NJ173)))))))))/IF(AND($D173=2,'ראשי-פרטים כלליים וריכוז הוצאות'!$D$68&lt;&gt;4),1.2,1)</f>
        <v>0</v>
      </c>
      <c r="NM173" s="263"/>
      <c r="NN173" s="264"/>
      <c r="NO173" s="265"/>
      <c r="NP173" s="266"/>
      <c r="NQ173" s="267">
        <f t="shared" si="258"/>
        <v>0</v>
      </c>
      <c r="NR173" s="260">
        <f>+(IF(OR($B173=0,$C173=0,$D173=0,$DC$2&gt;$OE$1),0,IF(OR(NM173=0,NO173=0,NP173=0),0,MIN((VLOOKUP($D173,SALERYCODE,3,0))*(IF($D173=6,NP173,NO173))*((MIN((VLOOKUP($D173,SALERYCODE,5,0)),(IF($D173=6,NO173,NP173))))),MIN((VLOOKUP($D173,SALERYCODE,3,0)),(NM173+NN173))*(IF($D173=6,NP173,((MIN((VLOOKUP($D173,SALERYCODE,5,0)),NP173)))))))))/IF(AND($D173=2,'ראשי-פרטים כלליים וריכוז הוצאות'!$D$68&lt;&gt;4),1.2,1)</f>
        <v>0</v>
      </c>
      <c r="NS173" s="263"/>
      <c r="NT173" s="264"/>
      <c r="NU173" s="265"/>
      <c r="NV173" s="266"/>
      <c r="NW173" s="267">
        <f t="shared" si="259"/>
        <v>0</v>
      </c>
      <c r="NX173" s="260">
        <f>+(IF(OR($B173=0,$C173=0,$D173=0,$DC$2&gt;$OE$1),0,IF(OR(NS173=0,NU173=0,NV173=0),0,MIN((VLOOKUP($D173,SALERYCODE,3,0))*(IF($D173=6,NV173,NU173))*((MIN((VLOOKUP($D173,SALERYCODE,5,0)),(IF($D173=6,NU173,NV173))))),MIN((VLOOKUP($D173,SALERYCODE,3,0)),(NS173+NT173))*(IF($D173=6,NV173,((MIN((VLOOKUP($D173,SALERYCODE,5,0)),NV173)))))))))/IF(AND($D173=2,'ראשי-פרטים כלליים וריכוז הוצאות'!$D$68&lt;&gt;4),1.2,1)</f>
        <v>0</v>
      </c>
      <c r="NY173" s="263"/>
      <c r="NZ173" s="264"/>
      <c r="OA173" s="265"/>
      <c r="OB173" s="266"/>
      <c r="OC173" s="267">
        <f t="shared" si="260"/>
        <v>0</v>
      </c>
      <c r="OD173" s="260">
        <f>+(IF(OR($B173=0,$C173=0,$D173=0,$DC$2&gt;$OE$1),0,IF(OR(NY173=0,OA173=0,OB173=0),0,MIN((VLOOKUP($D173,SALERYCODE,3,0))*(IF($D173=6,OB173,OA173))*((MIN((VLOOKUP($D173,SALERYCODE,5,0)),(IF($D173=6,OA173,OB173))))),MIN((VLOOKUP($D173,SALERYCODE,3,0)),(NY173+NZ173))*(IF($D173=6,OB173,((MIN((VLOOKUP($D173,SALERYCODE,5,0)),OB173)))))))))/IF(AND($D173=2,'ראשי-פרטים כלליים וריכוז הוצאות'!$D$68&lt;&gt;4),1.2,1)</f>
        <v>0</v>
      </c>
      <c r="OE173" s="275">
        <f t="shared" si="266"/>
        <v>0</v>
      </c>
      <c r="OF173" s="283">
        <f t="shared" si="267"/>
        <v>9.9999999999999995E-7</v>
      </c>
      <c r="OG173" s="276">
        <f t="shared" si="268"/>
        <v>0</v>
      </c>
      <c r="OH173" s="275">
        <f t="shared" si="269"/>
        <v>0</v>
      </c>
      <c r="OI173" s="275">
        <v>0</v>
      </c>
      <c r="OJ173" s="258">
        <f t="shared" si="270"/>
        <v>0</v>
      </c>
      <c r="OK173" s="284"/>
      <c r="OL173" s="116">
        <f>MIN(OJ173+OK173*OF173*OE173/$OL$1/IF(AND($D173=2,'ראשי-פרטים כלליים וריכוז הוצאות'!$D$68&lt;&gt;4),1.2,1),IF($D173&gt;0,VLOOKUP($D173,SALERYCODE,3,0)*12*OG173,0))</f>
        <v>0</v>
      </c>
      <c r="OM173" s="95">
        <f t="shared" si="261"/>
        <v>0</v>
      </c>
      <c r="ON173" s="11">
        <f t="shared" si="262"/>
        <v>0</v>
      </c>
      <c r="OO173" s="11">
        <f t="shared" si="263"/>
        <v>0</v>
      </c>
      <c r="OP173" s="22">
        <f t="shared" si="264"/>
        <v>0</v>
      </c>
      <c r="OQ173" s="11">
        <f t="shared" si="265"/>
        <v>0</v>
      </c>
      <c r="OR173" s="11" t="e">
        <f>#REF!</f>
        <v>#REF!</v>
      </c>
      <c r="OS173" s="35" t="e">
        <f>#REF!-OP173</f>
        <v>#REF!</v>
      </c>
      <c r="OT173" s="35" t="e">
        <f>OS173-#REF!</f>
        <v>#REF!</v>
      </c>
      <c r="OU173" s="43" t="e">
        <f>IF(AND(OP173&gt;0,(OS173=#REF!-OP173)),"מועסק פחות מ-10% מזמנו במופ","")</f>
        <v>#REF!</v>
      </c>
    </row>
    <row r="174" spans="1:411" ht="24" hidden="1" customHeight="1" outlineLevel="1" x14ac:dyDescent="0.2">
      <c r="A174" s="282">
        <v>171</v>
      </c>
      <c r="B174" s="269"/>
      <c r="C174" s="270"/>
      <c r="D174" s="271"/>
      <c r="E174" s="263"/>
      <c r="F174" s="264"/>
      <c r="G174" s="265"/>
      <c r="H174" s="266"/>
      <c r="I174" s="267">
        <f t="shared" si="196"/>
        <v>0</v>
      </c>
      <c r="J174" s="260">
        <f>(IF(OR($B174=0,$C174=0,$D174=0,$E$2&gt;$OE$1),0,IF(OR($E174=0,$G174=0,$H174=0),0,MIN((VLOOKUP($D174,SALERYCODE,3,0))*(IF($D174=6,$H174,$G174))*((MIN((VLOOKUP($D174,SALERYCODE,5,0)),(IF($D174=6,$G174,$H174))))),MIN((VLOOKUP($D174,SALERYCODE,3,0)),($E174+$F174))*(IF($D174=6,$H174,((MIN((VLOOKUP($D174,SALERYCODE,5,0)),$H174)))))))))/IF(AND($D174=2,'ראשי-פרטים כלליים וריכוז הוצאות'!$D$68&lt;&gt;4),1.2,1)</f>
        <v>0</v>
      </c>
      <c r="K174" s="263"/>
      <c r="L174" s="264"/>
      <c r="M174" s="265"/>
      <c r="N174" s="266"/>
      <c r="O174" s="267">
        <f t="shared" si="197"/>
        <v>0</v>
      </c>
      <c r="P174" s="260">
        <f>+(IF(OR($B174=0,$C174=0,$D174=0,$K$2&gt;$OE$1),0,IF(OR($K174=0,$M174=0,$N174=0),0,MIN((VLOOKUP($D174,SALERYCODE,3,0))*(IF($D174=6,$N174,$M174))*((MIN((VLOOKUP($D174,SALERYCODE,5,0)),(IF($D174=6,$M174,$N174))))),MIN((VLOOKUP($D174,SALERYCODE,3,0)),($K174+$L174))*(IF($D174=6,$N174,((MIN((VLOOKUP($D174,SALERYCODE,5,0)),$N174)))))))))/IF(AND($D174=2,'ראשי-פרטים כלליים וריכוז הוצאות'!$D$68&lt;&gt;4),1.2,1)</f>
        <v>0</v>
      </c>
      <c r="Q174" s="263"/>
      <c r="R174" s="264"/>
      <c r="S174" s="265"/>
      <c r="T174" s="266"/>
      <c r="U174" s="267">
        <f t="shared" si="198"/>
        <v>0</v>
      </c>
      <c r="V174" s="260">
        <f>+(IF(OR($B174=0,$C174=0,$D174=0,$Q$2&gt;$OE$1),0,IF(OR(Q174=0,S174=0,T174=0),0,MIN((VLOOKUP($D174,SALERYCODE,3,0))*(IF($D174=6,T174,S174))*((MIN((VLOOKUP($D174,SALERYCODE,5,0)),(IF($D174=6,S174,T174))))),MIN((VLOOKUP($D174,SALERYCODE,3,0)),(Q174+R174))*(IF($D174=6,T174,((MIN((VLOOKUP($D174,SALERYCODE,5,0)),T174)))))))))/IF(AND($D174=2,'ראשי-פרטים כלליים וריכוז הוצאות'!$D$68&lt;&gt;4),1.2,1)</f>
        <v>0</v>
      </c>
      <c r="W174" s="263"/>
      <c r="X174" s="264"/>
      <c r="Y174" s="265"/>
      <c r="Z174" s="266"/>
      <c r="AA174" s="267">
        <f t="shared" si="199"/>
        <v>0</v>
      </c>
      <c r="AB174" s="260">
        <f>+(IF(OR($B174=0,$C174=0,$D174=0,$W$2&gt;$OE$1),0,IF(OR(W174=0,Y174=0,Z174=0),0,MIN((VLOOKUP($D174,SALERYCODE,3,0))*(IF($D174=6,Z174,Y174))*((MIN((VLOOKUP($D174,SALERYCODE,5,0)),(IF($D174=6,Y174,Z174))))),MIN((VLOOKUP($D174,SALERYCODE,3,0)),(W174+X174))*(IF($D174=6,Z174,((MIN((VLOOKUP($D174,SALERYCODE,5,0)),Z174)))))))))/IF(AND($D174=2,'ראשי-פרטים כלליים וריכוז הוצאות'!$D$68&lt;&gt;4),1.2,1)</f>
        <v>0</v>
      </c>
      <c r="AC174" s="263"/>
      <c r="AD174" s="264"/>
      <c r="AE174" s="265"/>
      <c r="AF174" s="266"/>
      <c r="AG174" s="267">
        <f t="shared" si="200"/>
        <v>0</v>
      </c>
      <c r="AH174" s="260">
        <f>+(IF(OR($B174=0,$C174=0,$D174=0,$AC$2&gt;$OE$1),0,IF(OR(AC174=0,AE174=0,AF174=0),0,MIN((VLOOKUP($D174,SALERYCODE,3,0))*(IF($D174=6,AF174,AE174))*((MIN((VLOOKUP($D174,SALERYCODE,5,0)),(IF($D174=6,AE174,AF174))))),MIN((VLOOKUP($D174,SALERYCODE,3,0)),(AC174+AD174))*(IF($D174=6,AF174,((MIN((VLOOKUP($D174,SALERYCODE,5,0)),AF174)))))))))/IF(AND($D174=2,'ראשי-פרטים כלליים וריכוז הוצאות'!$D$68&lt;&gt;4),1.2,1)</f>
        <v>0</v>
      </c>
      <c r="AI174" s="263"/>
      <c r="AJ174" s="264"/>
      <c r="AK174" s="265"/>
      <c r="AL174" s="266"/>
      <c r="AM174" s="267">
        <f t="shared" si="201"/>
        <v>0</v>
      </c>
      <c r="AN174" s="260">
        <f>+(IF(OR($B174=0,$C174=0,$D174=0,$AI$2&gt;$OE$1),0,IF(OR(AI174=0,AK174=0,AL174=0),0,MIN((VLOOKUP($D174,SALERYCODE,3,0))*(IF($D174=6,AL174,AK174))*((MIN((VLOOKUP($D174,SALERYCODE,5,0)),(IF($D174=6,AK174,AL174))))),MIN((VLOOKUP($D174,SALERYCODE,3,0)),(AI174+AJ174))*(IF($D174=6,AL174,((MIN((VLOOKUP($D174,SALERYCODE,5,0)),AL174)))))))))/IF(AND($D174=2,'ראשי-פרטים כלליים וריכוז הוצאות'!$D$68&lt;&gt;4),1.2,1)</f>
        <v>0</v>
      </c>
      <c r="AO174" s="263"/>
      <c r="AP174" s="264"/>
      <c r="AQ174" s="265"/>
      <c r="AR174" s="266"/>
      <c r="AS174" s="267">
        <f t="shared" si="202"/>
        <v>0</v>
      </c>
      <c r="AT174" s="260">
        <f>+(IF(OR($B174=0,$C174=0,$D174=0,$AO$2&gt;$OE$1),0,IF(OR(AO174=0,AQ174=0,AR174=0),0,MIN((VLOOKUP($D174,SALERYCODE,3,0))*(IF($D174=6,AR174,AQ174))*((MIN((VLOOKUP($D174,SALERYCODE,5,0)),(IF($D174=6,AQ174,AR174))))),MIN((VLOOKUP($D174,SALERYCODE,3,0)),(AO174+AP174))*(IF($D174=6,AR174,((MIN((VLOOKUP($D174,SALERYCODE,5,0)),AR174)))))))))/IF(AND($D174=2,'ראשי-פרטים כלליים וריכוז הוצאות'!$D$68&lt;&gt;4),1.2,1)</f>
        <v>0</v>
      </c>
      <c r="AU174" s="263"/>
      <c r="AV174" s="264"/>
      <c r="AW174" s="265"/>
      <c r="AX174" s="266"/>
      <c r="AY174" s="267">
        <f t="shared" si="203"/>
        <v>0</v>
      </c>
      <c r="AZ174" s="260">
        <f>+(IF(OR($B174=0,$C174=0,$D174=0,$AU$2&gt;$OE$1),0,IF(OR(AU174=0,AW174=0,AX174=0),0,MIN((VLOOKUP($D174,SALERYCODE,3,0))*(IF($D174=6,AX174,AW174))*((MIN((VLOOKUP($D174,SALERYCODE,5,0)),(IF($D174=6,AW174,AX174))))),MIN((VLOOKUP($D174,SALERYCODE,3,0)),(AU174+AV174))*(IF($D174=6,AX174,((MIN((VLOOKUP($D174,SALERYCODE,5,0)),AX174)))))))))/IF(AND($D174=2,'ראשי-פרטים כלליים וריכוז הוצאות'!$D$68&lt;&gt;4),1.2,1)</f>
        <v>0</v>
      </c>
      <c r="BA174" s="263"/>
      <c r="BB174" s="264"/>
      <c r="BC174" s="265"/>
      <c r="BD174" s="266"/>
      <c r="BE174" s="267">
        <f t="shared" si="204"/>
        <v>0</v>
      </c>
      <c r="BF174" s="260">
        <f>+(IF(OR($B174=0,$C174=0,$D174=0,$BA$2&gt;$OE$1),0,IF(OR(BA174=0,BC174=0,BD174=0),0,MIN((VLOOKUP($D174,SALERYCODE,3,0))*(IF($D174=6,BD174,BC174))*((MIN((VLOOKUP($D174,SALERYCODE,5,0)),(IF($D174=6,BC174,BD174))))),MIN((VLOOKUP($D174,SALERYCODE,3,0)),(BA174+BB174))*(IF($D174=6,BD174,((MIN((VLOOKUP($D174,SALERYCODE,5,0)),BD174)))))))))/IF(AND($D174=2,'ראשי-פרטים כלליים וריכוז הוצאות'!$D$68&lt;&gt;4),1.2,1)</f>
        <v>0</v>
      </c>
      <c r="BG174" s="263"/>
      <c r="BH174" s="264"/>
      <c r="BI174" s="265"/>
      <c r="BJ174" s="266"/>
      <c r="BK174" s="267">
        <f t="shared" si="205"/>
        <v>0</v>
      </c>
      <c r="BL174" s="260">
        <f>+(IF(OR($B174=0,$C174=0,$D174=0,$BG$2&gt;$OE$1),0,IF(OR(BG174=0,BI174=0,BJ174=0),0,MIN((VLOOKUP($D174,SALERYCODE,3,0))*(IF($D174=6,BJ174,BI174))*((MIN((VLOOKUP($D174,SALERYCODE,5,0)),(IF($D174=6,BI174,BJ174))))),MIN((VLOOKUP($D174,SALERYCODE,3,0)),(BG174+BH174))*(IF($D174=6,BJ174,((MIN((VLOOKUP($D174,SALERYCODE,5,0)),BJ174)))))))))/IF(AND($D174=2,'ראשי-פרטים כלליים וריכוז הוצאות'!$D$68&lt;&gt;4),1.2,1)</f>
        <v>0</v>
      </c>
      <c r="BM174" s="263"/>
      <c r="BN174" s="264"/>
      <c r="BO174" s="265"/>
      <c r="BP174" s="266"/>
      <c r="BQ174" s="267">
        <f t="shared" si="206"/>
        <v>0</v>
      </c>
      <c r="BR174" s="260">
        <f>+(IF(OR($B174=0,$C174=0,$D174=0,$BM$2&gt;$OE$1),0,IF(OR(BM174=0,BO174=0,BP174=0),0,MIN((VLOOKUP($D174,SALERYCODE,3,0))*(IF($D174=6,BP174,BO174))*((MIN((VLOOKUP($D174,SALERYCODE,5,0)),(IF($D174=6,BO174,BP174))))),MIN((VLOOKUP($D174,SALERYCODE,3,0)),(BM174+BN174))*(IF($D174=6,BP174,((MIN((VLOOKUP($D174,SALERYCODE,5,0)),BP174)))))))))/IF(AND($D174=2,'ראשי-פרטים כלליים וריכוז הוצאות'!$D$68&lt;&gt;4),1.2,1)</f>
        <v>0</v>
      </c>
      <c r="BS174" s="263"/>
      <c r="BT174" s="264"/>
      <c r="BU174" s="265"/>
      <c r="BV174" s="266"/>
      <c r="BW174" s="267">
        <f t="shared" si="207"/>
        <v>0</v>
      </c>
      <c r="BX174" s="260">
        <f>+(IF(OR($B174=0,$C174=0,$D174=0,$BS$2&gt;$OE$1),0,IF(OR(BS174=0,BU174=0,BV174=0),0,MIN((VLOOKUP($D174,SALERYCODE,3,0))*(IF($D174=6,BV174,BU174))*((MIN((VLOOKUP($D174,SALERYCODE,5,0)),(IF($D174=6,BU174,BV174))))),MIN((VLOOKUP($D174,SALERYCODE,3,0)),(BS174+BT174))*(IF($D174=6,BV174,((MIN((VLOOKUP($D174,SALERYCODE,5,0)),BV174)))))))))/IF(AND($D174=2,'ראשי-פרטים כלליים וריכוז הוצאות'!$D$68&lt;&gt;4),1.2,1)</f>
        <v>0</v>
      </c>
      <c r="BY174" s="263"/>
      <c r="BZ174" s="264"/>
      <c r="CA174" s="265"/>
      <c r="CB174" s="266"/>
      <c r="CC174" s="267">
        <f t="shared" si="208"/>
        <v>0</v>
      </c>
      <c r="CD174" s="260">
        <f>+(IF(OR($B174=0,$C174=0,$D174=0,$BY$2&gt;$OE$1),0,IF(OR(BY174=0,CA174=0,CB174=0),0,MIN((VLOOKUP($D174,SALERYCODE,3,0))*(IF($D174=6,CB174,CA174))*((MIN((VLOOKUP($D174,SALERYCODE,5,0)),(IF($D174=6,CA174,CB174))))),MIN((VLOOKUP($D174,SALERYCODE,3,0)),(BY174+BZ174))*(IF($D174=6,CB174,((MIN((VLOOKUP($D174,SALERYCODE,5,0)),CB174)))))))))/IF(AND($D174=2,'ראשי-פרטים כלליים וריכוז הוצאות'!$D$68&lt;&gt;4),1.2,1)</f>
        <v>0</v>
      </c>
      <c r="CE174" s="263"/>
      <c r="CF174" s="264"/>
      <c r="CG174" s="265"/>
      <c r="CH174" s="266"/>
      <c r="CI174" s="267">
        <f t="shared" si="209"/>
        <v>0</v>
      </c>
      <c r="CJ174" s="260">
        <f>+(IF(OR($B174=0,$C174=0,$D174=0,$CE$2&gt;$OE$1),0,IF(OR(CE174=0,CG174=0,CH174=0),0,MIN((VLOOKUP($D174,SALERYCODE,3,0))*(IF($D174=6,CH174,CG174))*((MIN((VLOOKUP($D174,SALERYCODE,5,0)),(IF($D174=6,CG174,CH174))))),MIN((VLOOKUP($D174,SALERYCODE,3,0)),(CE174+CF174))*(IF($D174=6,CH174,((MIN((VLOOKUP($D174,SALERYCODE,5,0)),CH174)))))))))/IF(AND($D174=2,'ראשי-פרטים כלליים וריכוז הוצאות'!$D$68&lt;&gt;4),1.2,1)</f>
        <v>0</v>
      </c>
      <c r="CK174" s="263"/>
      <c r="CL174" s="264"/>
      <c r="CM174" s="265"/>
      <c r="CN174" s="266"/>
      <c r="CO174" s="267">
        <f t="shared" si="210"/>
        <v>0</v>
      </c>
      <c r="CP174" s="260">
        <f>+(IF(OR($B174=0,$C174=0,$D174=0,$CK$2&gt;$OE$1),0,IF(OR(CK174=0,CM174=0,CN174=0),0,MIN((VLOOKUP($D174,SALERYCODE,3,0))*(IF($D174=6,CN174,CM174))*((MIN((VLOOKUP($D174,SALERYCODE,5,0)),(IF($D174=6,CM174,CN174))))),MIN((VLOOKUP($D174,SALERYCODE,3,0)),(CK174+CL174))*(IF($D174=6,CN174,((MIN((VLOOKUP($D174,SALERYCODE,5,0)),CN174)))))))))/IF(AND($D174=2,'ראשי-פרטים כלליים וריכוז הוצאות'!$D$68&lt;&gt;4),1.2,1)</f>
        <v>0</v>
      </c>
      <c r="CQ174" s="263"/>
      <c r="CR174" s="264"/>
      <c r="CS174" s="265"/>
      <c r="CT174" s="266"/>
      <c r="CU174" s="267">
        <f t="shared" si="211"/>
        <v>0</v>
      </c>
      <c r="CV174" s="260">
        <f>+(IF(OR($B174=0,$C174=0,$D174=0,$CQ$2&gt;$OE$1),0,IF(OR(CQ174=0,CS174=0,CT174=0),0,MIN((VLOOKUP($D174,SALERYCODE,3,0))*(IF($D174=6,CT174,CS174))*((MIN((VLOOKUP($D174,SALERYCODE,5,0)),(IF($D174=6,CS174,CT174))))),MIN((VLOOKUP($D174,SALERYCODE,3,0)),(CQ174+CR174))*(IF($D174=6,CT174,((MIN((VLOOKUP($D174,SALERYCODE,5,0)),CT174)))))))))/IF(AND($D174=2,'ראשי-פרטים כלליים וריכוז הוצאות'!$D$68&lt;&gt;4),1.2,1)</f>
        <v>0</v>
      </c>
      <c r="CW174" s="263"/>
      <c r="CX174" s="264"/>
      <c r="CY174" s="265"/>
      <c r="CZ174" s="266"/>
      <c r="DA174" s="267">
        <f t="shared" si="212"/>
        <v>0</v>
      </c>
      <c r="DB174" s="260">
        <f>+(IF(OR($B174=0,$C174=0,$D174=0,$CW$2&gt;$OE$1),0,IF(OR(CW174=0,CY174=0,CZ174=0),0,MIN((VLOOKUP($D174,SALERYCODE,3,0))*(IF($D174=6,CZ174,CY174))*((MIN((VLOOKUP($D174,SALERYCODE,5,0)),(IF($D174=6,CY174,CZ174))))),MIN((VLOOKUP($D174,SALERYCODE,3,0)),(CW174+CX174))*(IF($D174=6,CZ174,((MIN((VLOOKUP($D174,SALERYCODE,5,0)),CZ174)))))))))/IF(AND($D174=2,'ראשי-פרטים כלליים וריכוז הוצאות'!$D$68&lt;&gt;4),1.2,1)</f>
        <v>0</v>
      </c>
      <c r="DC174" s="263"/>
      <c r="DD174" s="264"/>
      <c r="DE174" s="265"/>
      <c r="DF174" s="266"/>
      <c r="DG174" s="267">
        <f t="shared" si="213"/>
        <v>0</v>
      </c>
      <c r="DH174" s="260">
        <f>+(IF(OR($B174=0,$C174=0,$D174=0,$DC$2&gt;$OE$1),0,IF(OR(DC174=0,DE174=0,DF174=0),0,MIN((VLOOKUP($D174,SALERYCODE,3,0))*(IF($D174=6,DF174,DE174))*((MIN((VLOOKUP($D174,SALERYCODE,5,0)),(IF($D174=6,DE174,DF174))))),MIN((VLOOKUP($D174,SALERYCODE,3,0)),(DC174+DD174))*(IF($D174=6,DF174,((MIN((VLOOKUP($D174,SALERYCODE,5,0)),DF174)))))))))/IF(AND($D174=2,'ראשי-פרטים כלליים וריכוז הוצאות'!$D$68&lt;&gt;4),1.2,1)</f>
        <v>0</v>
      </c>
      <c r="DI174" s="263"/>
      <c r="DJ174" s="264"/>
      <c r="DK174" s="265"/>
      <c r="DL174" s="266"/>
      <c r="DM174" s="267">
        <f t="shared" si="214"/>
        <v>0</v>
      </c>
      <c r="DN174" s="260">
        <f>+(IF(OR($B174=0,$C174=0,$D174=0,$DC$2&gt;$OE$1),0,IF(OR(DI174=0,DK174=0,DL174=0),0,MIN((VLOOKUP($D174,SALERYCODE,3,0))*(IF($D174=6,DL174,DK174))*((MIN((VLOOKUP($D174,SALERYCODE,5,0)),(IF($D174=6,DK174,DL174))))),MIN((VLOOKUP($D174,SALERYCODE,3,0)),(DI174+DJ174))*(IF($D174=6,DL174,((MIN((VLOOKUP($D174,SALERYCODE,5,0)),DL174)))))))))/IF(AND($D174=2,'ראשי-פרטים כלליים וריכוז הוצאות'!$D$68&lt;&gt;4),1.2,1)</f>
        <v>0</v>
      </c>
      <c r="DO174" s="263"/>
      <c r="DP174" s="264"/>
      <c r="DQ174" s="265"/>
      <c r="DR174" s="266"/>
      <c r="DS174" s="267">
        <f t="shared" si="215"/>
        <v>0</v>
      </c>
      <c r="DT174" s="260">
        <f>+(IF(OR($B174=0,$C174=0,$D174=0,$DC$2&gt;$OE$1),0,IF(OR(DO174=0,DQ174=0,DR174=0),0,MIN((VLOOKUP($D174,SALERYCODE,3,0))*(IF($D174=6,DR174,DQ174))*((MIN((VLOOKUP($D174,SALERYCODE,5,0)),(IF($D174=6,DQ174,DR174))))),MIN((VLOOKUP($D174,SALERYCODE,3,0)),(DO174+DP174))*(IF($D174=6,DR174,((MIN((VLOOKUP($D174,SALERYCODE,5,0)),DR174)))))))))/IF(AND($D174=2,'ראשי-פרטים כלליים וריכוז הוצאות'!$D$68&lt;&gt;4),1.2,1)</f>
        <v>0</v>
      </c>
      <c r="DU174" s="263"/>
      <c r="DV174" s="264"/>
      <c r="DW174" s="265"/>
      <c r="DX174" s="266"/>
      <c r="DY174" s="267">
        <f t="shared" si="216"/>
        <v>0</v>
      </c>
      <c r="DZ174" s="260">
        <f>+(IF(OR($B174=0,$C174=0,$D174=0,$DC$2&gt;$OE$1),0,IF(OR(DU174=0,DW174=0,DX174=0),0,MIN((VLOOKUP($D174,SALERYCODE,3,0))*(IF($D174=6,DX174,DW174))*((MIN((VLOOKUP($D174,SALERYCODE,5,0)),(IF($D174=6,DW174,DX174))))),MIN((VLOOKUP($D174,SALERYCODE,3,0)),(DU174+DV174))*(IF($D174=6,DX174,((MIN((VLOOKUP($D174,SALERYCODE,5,0)),DX174)))))))))/IF(AND($D174=2,'ראשי-פרטים כלליים וריכוז הוצאות'!$D$68&lt;&gt;4),1.2,1)</f>
        <v>0</v>
      </c>
      <c r="EA174" s="263"/>
      <c r="EB174" s="264"/>
      <c r="EC174" s="265"/>
      <c r="ED174" s="266"/>
      <c r="EE174" s="267">
        <f t="shared" si="217"/>
        <v>0</v>
      </c>
      <c r="EF174" s="260">
        <f>+(IF(OR($B174=0,$C174=0,$D174=0,$DC$2&gt;$OE$1),0,IF(OR(EA174=0,EC174=0,ED174=0),0,MIN((VLOOKUP($D174,SALERYCODE,3,0))*(IF($D174=6,ED174,EC174))*((MIN((VLOOKUP($D174,SALERYCODE,5,0)),(IF($D174=6,EC174,ED174))))),MIN((VLOOKUP($D174,SALERYCODE,3,0)),(EA174+EB174))*(IF($D174=6,ED174,((MIN((VLOOKUP($D174,SALERYCODE,5,0)),ED174)))))))))/IF(AND($D174=2,'ראשי-פרטים כלליים וריכוז הוצאות'!$D$68&lt;&gt;4),1.2,1)</f>
        <v>0</v>
      </c>
      <c r="EG174" s="263"/>
      <c r="EH174" s="264"/>
      <c r="EI174" s="265"/>
      <c r="EJ174" s="266"/>
      <c r="EK174" s="267">
        <f t="shared" si="218"/>
        <v>0</v>
      </c>
      <c r="EL174" s="260">
        <f>+(IF(OR($B174=0,$C174=0,$D174=0,$DC$2&gt;$OE$1),0,IF(OR(EG174=0,EI174=0,EJ174=0),0,MIN((VLOOKUP($D174,SALERYCODE,3,0))*(IF($D174=6,EJ174,EI174))*((MIN((VLOOKUP($D174,SALERYCODE,5,0)),(IF($D174=6,EI174,EJ174))))),MIN((VLOOKUP($D174,SALERYCODE,3,0)),(EG174+EH174))*(IF($D174=6,EJ174,((MIN((VLOOKUP($D174,SALERYCODE,5,0)),EJ174)))))))))/IF(AND($D174=2,'ראשי-פרטים כלליים וריכוז הוצאות'!$D$68&lt;&gt;4),1.2,1)</f>
        <v>0</v>
      </c>
      <c r="EM174" s="263"/>
      <c r="EN174" s="264"/>
      <c r="EO174" s="265"/>
      <c r="EP174" s="266"/>
      <c r="EQ174" s="267">
        <f t="shared" si="219"/>
        <v>0</v>
      </c>
      <c r="ER174" s="260">
        <f>+(IF(OR($B174=0,$C174=0,$D174=0,$DC$2&gt;$OE$1),0,IF(OR(EM174=0,EO174=0,EP174=0),0,MIN((VLOOKUP($D174,SALERYCODE,3,0))*(IF($D174=6,EP174,EO174))*((MIN((VLOOKUP($D174,SALERYCODE,5,0)),(IF($D174=6,EO174,EP174))))),MIN((VLOOKUP($D174,SALERYCODE,3,0)),(EM174+EN174))*(IF($D174=6,EP174,((MIN((VLOOKUP($D174,SALERYCODE,5,0)),EP174)))))))))/IF(AND($D174=2,'ראשי-פרטים כלליים וריכוז הוצאות'!$D$68&lt;&gt;4),1.2,1)</f>
        <v>0</v>
      </c>
      <c r="ES174" s="263"/>
      <c r="ET174" s="264"/>
      <c r="EU174" s="265"/>
      <c r="EV174" s="266"/>
      <c r="EW174" s="267">
        <f t="shared" si="220"/>
        <v>0</v>
      </c>
      <c r="EX174" s="260">
        <f>+(IF(OR($B174=0,$C174=0,$D174=0,$DC$2&gt;$OE$1),0,IF(OR(ES174=0,EU174=0,EV174=0),0,MIN((VLOOKUP($D174,SALERYCODE,3,0))*(IF($D174=6,EV174,EU174))*((MIN((VLOOKUP($D174,SALERYCODE,5,0)),(IF($D174=6,EU174,EV174))))),MIN((VLOOKUP($D174,SALERYCODE,3,0)),(ES174+ET174))*(IF($D174=6,EV174,((MIN((VLOOKUP($D174,SALERYCODE,5,0)),EV174)))))))))/IF(AND($D174=2,'ראשי-פרטים כלליים וריכוז הוצאות'!$D$68&lt;&gt;4),1.2,1)</f>
        <v>0</v>
      </c>
      <c r="EY174" s="263"/>
      <c r="EZ174" s="264"/>
      <c r="FA174" s="265"/>
      <c r="FB174" s="266"/>
      <c r="FC174" s="267">
        <f t="shared" si="221"/>
        <v>0</v>
      </c>
      <c r="FD174" s="260">
        <f>+(IF(OR($B174=0,$C174=0,$D174=0,$DC$2&gt;$OE$1),0,IF(OR(EY174=0,FA174=0,FB174=0),0,MIN((VLOOKUP($D174,SALERYCODE,3,0))*(IF($D174=6,FB174,FA174))*((MIN((VLOOKUP($D174,SALERYCODE,5,0)),(IF($D174=6,FA174,FB174))))),MIN((VLOOKUP($D174,SALERYCODE,3,0)),(EY174+EZ174))*(IF($D174=6,FB174,((MIN((VLOOKUP($D174,SALERYCODE,5,0)),FB174)))))))))/IF(AND($D174=2,'ראשי-פרטים כלליים וריכוז הוצאות'!$D$68&lt;&gt;4),1.2,1)</f>
        <v>0</v>
      </c>
      <c r="FE174" s="263"/>
      <c r="FF174" s="264"/>
      <c r="FG174" s="265"/>
      <c r="FH174" s="266"/>
      <c r="FI174" s="267">
        <f t="shared" si="222"/>
        <v>0</v>
      </c>
      <c r="FJ174" s="260">
        <f>+(IF(OR($B174=0,$C174=0,$D174=0,$DC$2&gt;$OE$1),0,IF(OR(FE174=0,FG174=0,FH174=0),0,MIN((VLOOKUP($D174,SALERYCODE,3,0))*(IF($D174=6,FH174,FG174))*((MIN((VLOOKUP($D174,SALERYCODE,5,0)),(IF($D174=6,FG174,FH174))))),MIN((VLOOKUP($D174,SALERYCODE,3,0)),(FE174+FF174))*(IF($D174=6,FH174,((MIN((VLOOKUP($D174,SALERYCODE,5,0)),FH174)))))))))/IF(AND($D174=2,'ראשי-פרטים כלליים וריכוז הוצאות'!$D$68&lt;&gt;4),1.2,1)</f>
        <v>0</v>
      </c>
      <c r="FK174" s="263"/>
      <c r="FL174" s="264"/>
      <c r="FM174" s="265"/>
      <c r="FN174" s="266"/>
      <c r="FO174" s="267">
        <f t="shared" si="223"/>
        <v>0</v>
      </c>
      <c r="FP174" s="260">
        <f>+(IF(OR($B174=0,$C174=0,$D174=0,$DC$2&gt;$OE$1),0,IF(OR(FK174=0,FM174=0,FN174=0),0,MIN((VLOOKUP($D174,SALERYCODE,3,0))*(IF($D174=6,FN174,FM174))*((MIN((VLOOKUP($D174,SALERYCODE,5,0)),(IF($D174=6,FM174,FN174))))),MIN((VLOOKUP($D174,SALERYCODE,3,0)),(FK174+FL174))*(IF($D174=6,FN174,((MIN((VLOOKUP($D174,SALERYCODE,5,0)),FN174)))))))))/IF(AND($D174=2,'ראשי-פרטים כלליים וריכוז הוצאות'!$D$68&lt;&gt;4),1.2,1)</f>
        <v>0</v>
      </c>
      <c r="FQ174" s="263"/>
      <c r="FR174" s="264"/>
      <c r="FS174" s="265"/>
      <c r="FT174" s="266"/>
      <c r="FU174" s="267">
        <f t="shared" si="224"/>
        <v>0</v>
      </c>
      <c r="FV174" s="260">
        <f>+(IF(OR($B174=0,$C174=0,$D174=0,$DC$2&gt;$OE$1),0,IF(OR(FQ174=0,FS174=0,FT174=0),0,MIN((VLOOKUP($D174,SALERYCODE,3,0))*(IF($D174=6,FT174,FS174))*((MIN((VLOOKUP($D174,SALERYCODE,5,0)),(IF($D174=6,FS174,FT174))))),MIN((VLOOKUP($D174,SALERYCODE,3,0)),(FQ174+FR174))*(IF($D174=6,FT174,((MIN((VLOOKUP($D174,SALERYCODE,5,0)),FT174)))))))))/IF(AND($D174=2,'ראשי-פרטים כלליים וריכוז הוצאות'!$D$68&lt;&gt;4),1.2,1)</f>
        <v>0</v>
      </c>
      <c r="FW174" s="263"/>
      <c r="FX174" s="264"/>
      <c r="FY174" s="265"/>
      <c r="FZ174" s="266"/>
      <c r="GA174" s="267">
        <f t="shared" si="225"/>
        <v>0</v>
      </c>
      <c r="GB174" s="260">
        <f>+(IF(OR($B174=0,$C174=0,$D174=0,$DC$2&gt;$OE$1),0,IF(OR(FW174=0,FY174=0,FZ174=0),0,MIN((VLOOKUP($D174,SALERYCODE,3,0))*(IF($D174=6,FZ174,FY174))*((MIN((VLOOKUP($D174,SALERYCODE,5,0)),(IF($D174=6,FY174,FZ174))))),MIN((VLOOKUP($D174,SALERYCODE,3,0)),(FW174+FX174))*(IF($D174=6,FZ174,((MIN((VLOOKUP($D174,SALERYCODE,5,0)),FZ174)))))))))/IF(AND($D174=2,'ראשי-פרטים כלליים וריכוז הוצאות'!$D$68&lt;&gt;4),1.2,1)</f>
        <v>0</v>
      </c>
      <c r="GC174" s="263"/>
      <c r="GD174" s="264"/>
      <c r="GE174" s="265"/>
      <c r="GF174" s="266"/>
      <c r="GG174" s="267">
        <f t="shared" si="226"/>
        <v>0</v>
      </c>
      <c r="GH174" s="260">
        <f>+(IF(OR($B174=0,$C174=0,$D174=0,$DC$2&gt;$OE$1),0,IF(OR(GC174=0,GE174=0,GF174=0),0,MIN((VLOOKUP($D174,SALERYCODE,3,0))*(IF($D174=6,GF174,GE174))*((MIN((VLOOKUP($D174,SALERYCODE,5,0)),(IF($D174=6,GE174,GF174))))),MIN((VLOOKUP($D174,SALERYCODE,3,0)),(GC174+GD174))*(IF($D174=6,GF174,((MIN((VLOOKUP($D174,SALERYCODE,5,0)),GF174)))))))))/IF(AND($D174=2,'ראשי-פרטים כלליים וריכוז הוצאות'!$D$68&lt;&gt;4),1.2,1)</f>
        <v>0</v>
      </c>
      <c r="GI174" s="263"/>
      <c r="GJ174" s="264"/>
      <c r="GK174" s="265"/>
      <c r="GL174" s="266"/>
      <c r="GM174" s="267">
        <f t="shared" si="227"/>
        <v>0</v>
      </c>
      <c r="GN174" s="260">
        <f>+(IF(OR($B174=0,$C174=0,$D174=0,$DC$2&gt;$OE$1),0,IF(OR(GI174=0,GK174=0,GL174=0),0,MIN((VLOOKUP($D174,SALERYCODE,3,0))*(IF($D174=6,GL174,GK174))*((MIN((VLOOKUP($D174,SALERYCODE,5,0)),(IF($D174=6,GK174,GL174))))),MIN((VLOOKUP($D174,SALERYCODE,3,0)),(GI174+GJ174))*(IF($D174=6,GL174,((MIN((VLOOKUP($D174,SALERYCODE,5,0)),GL174)))))))))/IF(AND($D174=2,'ראשי-פרטים כלליים וריכוז הוצאות'!$D$68&lt;&gt;4),1.2,1)</f>
        <v>0</v>
      </c>
      <c r="GO174" s="263"/>
      <c r="GP174" s="264"/>
      <c r="GQ174" s="265"/>
      <c r="GR174" s="266"/>
      <c r="GS174" s="267">
        <f t="shared" si="228"/>
        <v>0</v>
      </c>
      <c r="GT174" s="260">
        <f>+(IF(OR($B174=0,$C174=0,$D174=0,$DC$2&gt;$OE$1),0,IF(OR(GO174=0,GQ174=0,GR174=0),0,MIN((VLOOKUP($D174,SALERYCODE,3,0))*(IF($D174=6,GR174,GQ174))*((MIN((VLOOKUP($D174,SALERYCODE,5,0)),(IF($D174=6,GQ174,GR174))))),MIN((VLOOKUP($D174,SALERYCODE,3,0)),(GO174+GP174))*(IF($D174=6,GR174,((MIN((VLOOKUP($D174,SALERYCODE,5,0)),GR174)))))))))/IF(AND($D174=2,'ראשי-פרטים כלליים וריכוז הוצאות'!$D$68&lt;&gt;4),1.2,1)</f>
        <v>0</v>
      </c>
      <c r="GU174" s="263"/>
      <c r="GV174" s="264"/>
      <c r="GW174" s="265"/>
      <c r="GX174" s="266"/>
      <c r="GY174" s="267">
        <f t="shared" si="229"/>
        <v>0</v>
      </c>
      <c r="GZ174" s="260">
        <f>+(IF(OR($B174=0,$C174=0,$D174=0,$DC$2&gt;$OE$1),0,IF(OR(GU174=0,GW174=0,GX174=0),0,MIN((VLOOKUP($D174,SALERYCODE,3,0))*(IF($D174=6,GX174,GW174))*((MIN((VLOOKUP($D174,SALERYCODE,5,0)),(IF($D174=6,GW174,GX174))))),MIN((VLOOKUP($D174,SALERYCODE,3,0)),(GU174+GV174))*(IF($D174=6,GX174,((MIN((VLOOKUP($D174,SALERYCODE,5,0)),GX174)))))))))/IF(AND($D174=2,'ראשי-פרטים כלליים וריכוז הוצאות'!$D$68&lt;&gt;4),1.2,1)</f>
        <v>0</v>
      </c>
      <c r="HA174" s="263"/>
      <c r="HB174" s="264"/>
      <c r="HC174" s="265"/>
      <c r="HD174" s="266"/>
      <c r="HE174" s="267">
        <f t="shared" si="230"/>
        <v>0</v>
      </c>
      <c r="HF174" s="260">
        <f>+(IF(OR($B174=0,$C174=0,$D174=0,$DC$2&gt;$OE$1),0,IF(OR(HA174=0,HC174=0,HD174=0),0,MIN((VLOOKUP($D174,SALERYCODE,3,0))*(IF($D174=6,HD174,HC174))*((MIN((VLOOKUP($D174,SALERYCODE,5,0)),(IF($D174=6,HC174,HD174))))),MIN((VLOOKUP($D174,SALERYCODE,3,0)),(HA174+HB174))*(IF($D174=6,HD174,((MIN((VLOOKUP($D174,SALERYCODE,5,0)),HD174)))))))))/IF(AND($D174=2,'ראשי-פרטים כלליים וריכוז הוצאות'!$D$68&lt;&gt;4),1.2,1)</f>
        <v>0</v>
      </c>
      <c r="HG174" s="263"/>
      <c r="HH174" s="264"/>
      <c r="HI174" s="265"/>
      <c r="HJ174" s="266"/>
      <c r="HK174" s="267">
        <f t="shared" si="231"/>
        <v>0</v>
      </c>
      <c r="HL174" s="260">
        <f>+(IF(OR($B174=0,$C174=0,$D174=0,$DC$2&gt;$OE$1),0,IF(OR(HG174=0,HI174=0,HJ174=0),0,MIN((VLOOKUP($D174,SALERYCODE,3,0))*(IF($D174=6,HJ174,HI174))*((MIN((VLOOKUP($D174,SALERYCODE,5,0)),(IF($D174=6,HI174,HJ174))))),MIN((VLOOKUP($D174,SALERYCODE,3,0)),(HG174+HH174))*(IF($D174=6,HJ174,((MIN((VLOOKUP($D174,SALERYCODE,5,0)),HJ174)))))))))/IF(AND($D174=2,'ראשי-פרטים כלליים וריכוז הוצאות'!$D$68&lt;&gt;4),1.2,1)</f>
        <v>0</v>
      </c>
      <c r="HM174" s="263"/>
      <c r="HN174" s="264"/>
      <c r="HO174" s="265"/>
      <c r="HP174" s="266"/>
      <c r="HQ174" s="267">
        <f t="shared" si="232"/>
        <v>0</v>
      </c>
      <c r="HR174" s="260">
        <f>+(IF(OR($B174=0,$C174=0,$D174=0,$DC$2&gt;$OE$1),0,IF(OR(HM174=0,HO174=0,HP174=0),0,MIN((VLOOKUP($D174,SALERYCODE,3,0))*(IF($D174=6,HP174,HO174))*((MIN((VLOOKUP($D174,SALERYCODE,5,0)),(IF($D174=6,HO174,HP174))))),MIN((VLOOKUP($D174,SALERYCODE,3,0)),(HM174+HN174))*(IF($D174=6,HP174,((MIN((VLOOKUP($D174,SALERYCODE,5,0)),HP174)))))))))/IF(AND($D174=2,'ראשי-פרטים כלליים וריכוז הוצאות'!$D$68&lt;&gt;4),1.2,1)</f>
        <v>0</v>
      </c>
      <c r="HS174" s="263"/>
      <c r="HT174" s="264"/>
      <c r="HU174" s="265"/>
      <c r="HV174" s="266"/>
      <c r="HW174" s="267">
        <f t="shared" si="233"/>
        <v>0</v>
      </c>
      <c r="HX174" s="260">
        <f>+(IF(OR($B174=0,$C174=0,$D174=0,$DC$2&gt;$OE$1),0,IF(OR(HS174=0,HU174=0,HV174=0),0,MIN((VLOOKUP($D174,SALERYCODE,3,0))*(IF($D174=6,HV174,HU174))*((MIN((VLOOKUP($D174,SALERYCODE,5,0)),(IF($D174=6,HU174,HV174))))),MIN((VLOOKUP($D174,SALERYCODE,3,0)),(HS174+HT174))*(IF($D174=6,HV174,((MIN((VLOOKUP($D174,SALERYCODE,5,0)),HV174)))))))))/IF(AND($D174=2,'ראשי-פרטים כלליים וריכוז הוצאות'!$D$68&lt;&gt;4),1.2,1)</f>
        <v>0</v>
      </c>
      <c r="HY174" s="263"/>
      <c r="HZ174" s="264"/>
      <c r="IA174" s="265"/>
      <c r="IB174" s="266"/>
      <c r="IC174" s="267">
        <f t="shared" si="234"/>
        <v>0</v>
      </c>
      <c r="ID174" s="260">
        <f>+(IF(OR($B174=0,$C174=0,$D174=0,$DC$2&gt;$OE$1),0,IF(OR(HY174=0,IA174=0,IB174=0),0,MIN((VLOOKUP($D174,SALERYCODE,3,0))*(IF($D174=6,IB174,IA174))*((MIN((VLOOKUP($D174,SALERYCODE,5,0)),(IF($D174=6,IA174,IB174))))),MIN((VLOOKUP($D174,SALERYCODE,3,0)),(HY174+HZ174))*(IF($D174=6,IB174,((MIN((VLOOKUP($D174,SALERYCODE,5,0)),IB174)))))))))/IF(AND($D174=2,'ראשי-פרטים כלליים וריכוז הוצאות'!$D$68&lt;&gt;4),1.2,1)</f>
        <v>0</v>
      </c>
      <c r="IE174" s="263"/>
      <c r="IF174" s="264"/>
      <c r="IG174" s="265"/>
      <c r="IH174" s="266"/>
      <c r="II174" s="267">
        <f t="shared" si="235"/>
        <v>0</v>
      </c>
      <c r="IJ174" s="260">
        <f>+(IF(OR($B174=0,$C174=0,$D174=0,$DC$2&gt;$OE$1),0,IF(OR(IE174=0,IG174=0,IH174=0),0,MIN((VLOOKUP($D174,SALERYCODE,3,0))*(IF($D174=6,IH174,IG174))*((MIN((VLOOKUP($D174,SALERYCODE,5,0)),(IF($D174=6,IG174,IH174))))),MIN((VLOOKUP($D174,SALERYCODE,3,0)),(IE174+IF174))*(IF($D174=6,IH174,((MIN((VLOOKUP($D174,SALERYCODE,5,0)),IH174)))))))))/IF(AND($D174=2,'ראשי-פרטים כלליים וריכוז הוצאות'!$D$68&lt;&gt;4),1.2,1)</f>
        <v>0</v>
      </c>
      <c r="IK174" s="263"/>
      <c r="IL174" s="264"/>
      <c r="IM174" s="265"/>
      <c r="IN174" s="266"/>
      <c r="IO174" s="267">
        <f t="shared" si="236"/>
        <v>0</v>
      </c>
      <c r="IP174" s="260">
        <f>+(IF(OR($B174=0,$C174=0,$D174=0,$DC$2&gt;$OE$1),0,IF(OR(IK174=0,IM174=0,IN174=0),0,MIN((VLOOKUP($D174,SALERYCODE,3,0))*(IF($D174=6,IN174,IM174))*((MIN((VLOOKUP($D174,SALERYCODE,5,0)),(IF($D174=6,IM174,IN174))))),MIN((VLOOKUP($D174,SALERYCODE,3,0)),(IK174+IL174))*(IF($D174=6,IN174,((MIN((VLOOKUP($D174,SALERYCODE,5,0)),IN174)))))))))/IF(AND($D174=2,'ראשי-פרטים כלליים וריכוז הוצאות'!$D$68&lt;&gt;4),1.2,1)</f>
        <v>0</v>
      </c>
      <c r="IQ174" s="263"/>
      <c r="IR174" s="264"/>
      <c r="IS174" s="265"/>
      <c r="IT174" s="266"/>
      <c r="IU174" s="267">
        <f t="shared" si="237"/>
        <v>0</v>
      </c>
      <c r="IV174" s="260">
        <f>+(IF(OR($B174=0,$C174=0,$D174=0,$DC$2&gt;$OE$1),0,IF(OR(IQ174=0,IS174=0,IT174=0),0,MIN((VLOOKUP($D174,SALERYCODE,3,0))*(IF($D174=6,IT174,IS174))*((MIN((VLOOKUP($D174,SALERYCODE,5,0)),(IF($D174=6,IS174,IT174))))),MIN((VLOOKUP($D174,SALERYCODE,3,0)),(IQ174+IR174))*(IF($D174=6,IT174,((MIN((VLOOKUP($D174,SALERYCODE,5,0)),IT174)))))))))/IF(AND($D174=2,'ראשי-פרטים כלליים וריכוז הוצאות'!$D$68&lt;&gt;4),1.2,1)</f>
        <v>0</v>
      </c>
      <c r="IW174" s="263"/>
      <c r="IX174" s="264"/>
      <c r="IY174" s="265"/>
      <c r="IZ174" s="266"/>
      <c r="JA174" s="267">
        <f t="shared" si="238"/>
        <v>0</v>
      </c>
      <c r="JB174" s="260">
        <f>+(IF(OR($B174=0,$C174=0,$D174=0,$DC$2&gt;$OE$1),0,IF(OR(IW174=0,IY174=0,IZ174=0),0,MIN((VLOOKUP($D174,SALERYCODE,3,0))*(IF($D174=6,IZ174,IY174))*((MIN((VLOOKUP($D174,SALERYCODE,5,0)),(IF($D174=6,IY174,IZ174))))),MIN((VLOOKUP($D174,SALERYCODE,3,0)),(IW174+IX174))*(IF($D174=6,IZ174,((MIN((VLOOKUP($D174,SALERYCODE,5,0)),IZ174)))))))))/IF(AND($D174=2,'ראשי-פרטים כלליים וריכוז הוצאות'!$D$68&lt;&gt;4),1.2,1)</f>
        <v>0</v>
      </c>
      <c r="JC174" s="263"/>
      <c r="JD174" s="264"/>
      <c r="JE174" s="265"/>
      <c r="JF174" s="266"/>
      <c r="JG174" s="267">
        <f t="shared" si="239"/>
        <v>0</v>
      </c>
      <c r="JH174" s="260">
        <f>+(IF(OR($B174=0,$C174=0,$D174=0,$DC$2&gt;$OE$1),0,IF(OR(JC174=0,JE174=0,JF174=0),0,MIN((VLOOKUP($D174,SALERYCODE,3,0))*(IF($D174=6,JF174,JE174))*((MIN((VLOOKUP($D174,SALERYCODE,5,0)),(IF($D174=6,JE174,JF174))))),MIN((VLOOKUP($D174,SALERYCODE,3,0)),(JC174+JD174))*(IF($D174=6,JF174,((MIN((VLOOKUP($D174,SALERYCODE,5,0)),JF174)))))))))/IF(AND($D174=2,'ראשי-פרטים כלליים וריכוז הוצאות'!$D$68&lt;&gt;4),1.2,1)</f>
        <v>0</v>
      </c>
      <c r="JI174" s="263"/>
      <c r="JJ174" s="264"/>
      <c r="JK174" s="265"/>
      <c r="JL174" s="266"/>
      <c r="JM174" s="267">
        <f t="shared" si="240"/>
        <v>0</v>
      </c>
      <c r="JN174" s="260">
        <f>+(IF(OR($B174=0,$C174=0,$D174=0,$DC$2&gt;$OE$1),0,IF(OR(JI174=0,JK174=0,JL174=0),0,MIN((VLOOKUP($D174,SALERYCODE,3,0))*(IF($D174=6,JL174,JK174))*((MIN((VLOOKUP($D174,SALERYCODE,5,0)),(IF($D174=6,JK174,JL174))))),MIN((VLOOKUP($D174,SALERYCODE,3,0)),(JI174+JJ174))*(IF($D174=6,JL174,((MIN((VLOOKUP($D174,SALERYCODE,5,0)),JL174)))))))))/IF(AND($D174=2,'ראשי-פרטים כלליים וריכוז הוצאות'!$D$68&lt;&gt;4),1.2,1)</f>
        <v>0</v>
      </c>
      <c r="JO174" s="263"/>
      <c r="JP174" s="264"/>
      <c r="JQ174" s="265"/>
      <c r="JR174" s="266"/>
      <c r="JS174" s="267">
        <f t="shared" si="241"/>
        <v>0</v>
      </c>
      <c r="JT174" s="260">
        <f>+(IF(OR($B174=0,$C174=0,$D174=0,$DC$2&gt;$OE$1),0,IF(OR(JO174=0,JQ174=0,JR174=0),0,MIN((VLOOKUP($D174,SALERYCODE,3,0))*(IF($D174=6,JR174,JQ174))*((MIN((VLOOKUP($D174,SALERYCODE,5,0)),(IF($D174=6,JQ174,JR174))))),MIN((VLOOKUP($D174,SALERYCODE,3,0)),(JO174+JP174))*(IF($D174=6,JR174,((MIN((VLOOKUP($D174,SALERYCODE,5,0)),JR174)))))))))/IF(AND($D174=2,'ראשי-פרטים כלליים וריכוז הוצאות'!$D$68&lt;&gt;4),1.2,1)</f>
        <v>0</v>
      </c>
      <c r="JU174" s="263"/>
      <c r="JV174" s="264"/>
      <c r="JW174" s="265"/>
      <c r="JX174" s="266"/>
      <c r="JY174" s="267">
        <f t="shared" si="242"/>
        <v>0</v>
      </c>
      <c r="JZ174" s="260">
        <f>+(IF(OR($B174=0,$C174=0,$D174=0,$DC$2&gt;$OE$1),0,IF(OR(JU174=0,JW174=0,JX174=0),0,MIN((VLOOKUP($D174,SALERYCODE,3,0))*(IF($D174=6,JX174,JW174))*((MIN((VLOOKUP($D174,SALERYCODE,5,0)),(IF($D174=6,JW174,JX174))))),MIN((VLOOKUP($D174,SALERYCODE,3,0)),(JU174+JV174))*(IF($D174=6,JX174,((MIN((VLOOKUP($D174,SALERYCODE,5,0)),JX174)))))))))/IF(AND($D174=2,'ראשי-פרטים כלליים וריכוז הוצאות'!$D$68&lt;&gt;4),1.2,1)</f>
        <v>0</v>
      </c>
      <c r="KA174" s="263"/>
      <c r="KB174" s="264"/>
      <c r="KC174" s="265"/>
      <c r="KD174" s="266"/>
      <c r="KE174" s="267">
        <f t="shared" si="243"/>
        <v>0</v>
      </c>
      <c r="KF174" s="260">
        <f>+(IF(OR($B174=0,$C174=0,$D174=0,$DC$2&gt;$OE$1),0,IF(OR(KA174=0,KC174=0,KD174=0),0,MIN((VLOOKUP($D174,SALERYCODE,3,0))*(IF($D174=6,KD174,KC174))*((MIN((VLOOKUP($D174,SALERYCODE,5,0)),(IF($D174=6,KC174,KD174))))),MIN((VLOOKUP($D174,SALERYCODE,3,0)),(KA174+KB174))*(IF($D174=6,KD174,((MIN((VLOOKUP($D174,SALERYCODE,5,0)),KD174)))))))))/IF(AND($D174=2,'ראשי-פרטים כלליים וריכוז הוצאות'!$D$68&lt;&gt;4),1.2,1)</f>
        <v>0</v>
      </c>
      <c r="KG174" s="263"/>
      <c r="KH174" s="264"/>
      <c r="KI174" s="265"/>
      <c r="KJ174" s="266"/>
      <c r="KK174" s="267">
        <f t="shared" si="244"/>
        <v>0</v>
      </c>
      <c r="KL174" s="260">
        <f>+(IF(OR($B174=0,$C174=0,$D174=0,$DC$2&gt;$OE$1),0,IF(OR(KG174=0,KI174=0,KJ174=0),0,MIN((VLOOKUP($D174,SALERYCODE,3,0))*(IF($D174=6,KJ174,KI174))*((MIN((VLOOKUP($D174,SALERYCODE,5,0)),(IF($D174=6,KI174,KJ174))))),MIN((VLOOKUP($D174,SALERYCODE,3,0)),(KG174+KH174))*(IF($D174=6,KJ174,((MIN((VLOOKUP($D174,SALERYCODE,5,0)),KJ174)))))))))/IF(AND($D174=2,'ראשי-פרטים כלליים וריכוז הוצאות'!$D$68&lt;&gt;4),1.2,1)</f>
        <v>0</v>
      </c>
      <c r="KM174" s="263"/>
      <c r="KN174" s="264"/>
      <c r="KO174" s="265"/>
      <c r="KP174" s="266"/>
      <c r="KQ174" s="267">
        <f t="shared" si="245"/>
        <v>0</v>
      </c>
      <c r="KR174" s="260">
        <f>+(IF(OR($B174=0,$C174=0,$D174=0,$DC$2&gt;$OE$1),0,IF(OR(KM174=0,KO174=0,KP174=0),0,MIN((VLOOKUP($D174,SALERYCODE,3,0))*(IF($D174=6,KP174,KO174))*((MIN((VLOOKUP($D174,SALERYCODE,5,0)),(IF($D174=6,KO174,KP174))))),MIN((VLOOKUP($D174,SALERYCODE,3,0)),(KM174+KN174))*(IF($D174=6,KP174,((MIN((VLOOKUP($D174,SALERYCODE,5,0)),KP174)))))))))/IF(AND($D174=2,'ראשי-פרטים כלליים וריכוז הוצאות'!$D$68&lt;&gt;4),1.2,1)</f>
        <v>0</v>
      </c>
      <c r="KS174" s="263"/>
      <c r="KT174" s="264"/>
      <c r="KU174" s="265"/>
      <c r="KV174" s="266"/>
      <c r="KW174" s="267">
        <f t="shared" si="246"/>
        <v>0</v>
      </c>
      <c r="KX174" s="260">
        <f>+(IF(OR($B174=0,$C174=0,$D174=0,$DC$2&gt;$OE$1),0,IF(OR(KS174=0,KU174=0,KV174=0),0,MIN((VLOOKUP($D174,SALERYCODE,3,0))*(IF($D174=6,KV174,KU174))*((MIN((VLOOKUP($D174,SALERYCODE,5,0)),(IF($D174=6,KU174,KV174))))),MIN((VLOOKUP($D174,SALERYCODE,3,0)),(KS174+KT174))*(IF($D174=6,KV174,((MIN((VLOOKUP($D174,SALERYCODE,5,0)),KV174)))))))))/IF(AND($D174=2,'ראשי-פרטים כלליים וריכוז הוצאות'!$D$68&lt;&gt;4),1.2,1)</f>
        <v>0</v>
      </c>
      <c r="KY174" s="263"/>
      <c r="KZ174" s="264"/>
      <c r="LA174" s="265"/>
      <c r="LB174" s="266"/>
      <c r="LC174" s="267">
        <f t="shared" si="247"/>
        <v>0</v>
      </c>
      <c r="LD174" s="260">
        <f>+(IF(OR($B174=0,$C174=0,$D174=0,$DC$2&gt;$OE$1),0,IF(OR(KY174=0,LA174=0,LB174=0),0,MIN((VLOOKUP($D174,SALERYCODE,3,0))*(IF($D174=6,LB174,LA174))*((MIN((VLOOKUP($D174,SALERYCODE,5,0)),(IF($D174=6,LA174,LB174))))),MIN((VLOOKUP($D174,SALERYCODE,3,0)),(KY174+KZ174))*(IF($D174=6,LB174,((MIN((VLOOKUP($D174,SALERYCODE,5,0)),LB174)))))))))/IF(AND($D174=2,'ראשי-פרטים כלליים וריכוז הוצאות'!$D$68&lt;&gt;4),1.2,1)</f>
        <v>0</v>
      </c>
      <c r="LE174" s="263"/>
      <c r="LF174" s="264"/>
      <c r="LG174" s="265"/>
      <c r="LH174" s="266"/>
      <c r="LI174" s="267">
        <f t="shared" si="248"/>
        <v>0</v>
      </c>
      <c r="LJ174" s="260">
        <f>+(IF(OR($B174=0,$C174=0,$D174=0,$DC$2&gt;$OE$1),0,IF(OR(LE174=0,LG174=0,LH174=0),0,MIN((VLOOKUP($D174,SALERYCODE,3,0))*(IF($D174=6,LH174,LG174))*((MIN((VLOOKUP($D174,SALERYCODE,5,0)),(IF($D174=6,LG174,LH174))))),MIN((VLOOKUP($D174,SALERYCODE,3,0)),(LE174+LF174))*(IF($D174=6,LH174,((MIN((VLOOKUP($D174,SALERYCODE,5,0)),LH174)))))))))/IF(AND($D174=2,'ראשי-פרטים כלליים וריכוז הוצאות'!$D$68&lt;&gt;4),1.2,1)</f>
        <v>0</v>
      </c>
      <c r="LK174" s="263"/>
      <c r="LL174" s="264"/>
      <c r="LM174" s="265"/>
      <c r="LN174" s="266"/>
      <c r="LO174" s="267">
        <f t="shared" si="249"/>
        <v>0</v>
      </c>
      <c r="LP174" s="260">
        <f>+(IF(OR($B174=0,$C174=0,$D174=0,$DC$2&gt;$OE$1),0,IF(OR(LK174=0,LM174=0,LN174=0),0,MIN((VLOOKUP($D174,SALERYCODE,3,0))*(IF($D174=6,LN174,LM174))*((MIN((VLOOKUP($D174,SALERYCODE,5,0)),(IF($D174=6,LM174,LN174))))),MIN((VLOOKUP($D174,SALERYCODE,3,0)),(LK174+LL174))*(IF($D174=6,LN174,((MIN((VLOOKUP($D174,SALERYCODE,5,0)),LN174)))))))))/IF(AND($D174=2,'ראשי-פרטים כלליים וריכוז הוצאות'!$D$68&lt;&gt;4),1.2,1)</f>
        <v>0</v>
      </c>
      <c r="LQ174" s="263"/>
      <c r="LR174" s="264"/>
      <c r="LS174" s="265"/>
      <c r="LT174" s="266"/>
      <c r="LU174" s="267">
        <f t="shared" si="250"/>
        <v>0</v>
      </c>
      <c r="LV174" s="260">
        <f>+(IF(OR($B174=0,$C174=0,$D174=0,$DC$2&gt;$OE$1),0,IF(OR(LQ174=0,LS174=0,LT174=0),0,MIN((VLOOKUP($D174,SALERYCODE,3,0))*(IF($D174=6,LT174,LS174))*((MIN((VLOOKUP($D174,SALERYCODE,5,0)),(IF($D174=6,LS174,LT174))))),MIN((VLOOKUP($D174,SALERYCODE,3,0)),(LQ174+LR174))*(IF($D174=6,LT174,((MIN((VLOOKUP($D174,SALERYCODE,5,0)),LT174)))))))))/IF(AND($D174=2,'ראשי-פרטים כלליים וריכוז הוצאות'!$D$68&lt;&gt;4),1.2,1)</f>
        <v>0</v>
      </c>
      <c r="LW174" s="263"/>
      <c r="LX174" s="264"/>
      <c r="LY174" s="265"/>
      <c r="LZ174" s="266"/>
      <c r="MA174" s="267">
        <f t="shared" si="251"/>
        <v>0</v>
      </c>
      <c r="MB174" s="260">
        <f>+(IF(OR($B174=0,$C174=0,$D174=0,$DC$2&gt;$OE$1),0,IF(OR(LW174=0,LY174=0,LZ174=0),0,MIN((VLOOKUP($D174,SALERYCODE,3,0))*(IF($D174=6,LZ174,LY174))*((MIN((VLOOKUP($D174,SALERYCODE,5,0)),(IF($D174=6,LY174,LZ174))))),MIN((VLOOKUP($D174,SALERYCODE,3,0)),(LW174+LX174))*(IF($D174=6,LZ174,((MIN((VLOOKUP($D174,SALERYCODE,5,0)),LZ174)))))))))/IF(AND($D174=2,'ראשי-פרטים כלליים וריכוז הוצאות'!$D$68&lt;&gt;4),1.2,1)</f>
        <v>0</v>
      </c>
      <c r="MC174" s="263"/>
      <c r="MD174" s="264"/>
      <c r="ME174" s="265"/>
      <c r="MF174" s="266"/>
      <c r="MG174" s="267">
        <f t="shared" si="252"/>
        <v>0</v>
      </c>
      <c r="MH174" s="260">
        <f>+(IF(OR($B174=0,$C174=0,$D174=0,$DC$2&gt;$OE$1),0,IF(OR(MC174=0,ME174=0,MF174=0),0,MIN((VLOOKUP($D174,SALERYCODE,3,0))*(IF($D174=6,MF174,ME174))*((MIN((VLOOKUP($D174,SALERYCODE,5,0)),(IF($D174=6,ME174,MF174))))),MIN((VLOOKUP($D174,SALERYCODE,3,0)),(MC174+MD174))*(IF($D174=6,MF174,((MIN((VLOOKUP($D174,SALERYCODE,5,0)),MF174)))))))))/IF(AND($D174=2,'ראשי-פרטים כלליים וריכוז הוצאות'!$D$68&lt;&gt;4),1.2,1)</f>
        <v>0</v>
      </c>
      <c r="MI174" s="263"/>
      <c r="MJ174" s="264"/>
      <c r="MK174" s="265"/>
      <c r="ML174" s="266"/>
      <c r="MM174" s="267">
        <f t="shared" si="253"/>
        <v>0</v>
      </c>
      <c r="MN174" s="260">
        <f>+(IF(OR($B174=0,$C174=0,$D174=0,$DC$2&gt;$OE$1),0,IF(OR(MI174=0,MK174=0,ML174=0),0,MIN((VLOOKUP($D174,SALERYCODE,3,0))*(IF($D174=6,ML174,MK174))*((MIN((VLOOKUP($D174,SALERYCODE,5,0)),(IF($D174=6,MK174,ML174))))),MIN((VLOOKUP($D174,SALERYCODE,3,0)),(MI174+MJ174))*(IF($D174=6,ML174,((MIN((VLOOKUP($D174,SALERYCODE,5,0)),ML174)))))))))/IF(AND($D174=2,'ראשי-פרטים כלליים וריכוז הוצאות'!$D$68&lt;&gt;4),1.2,1)</f>
        <v>0</v>
      </c>
      <c r="MO174" s="263"/>
      <c r="MP174" s="264"/>
      <c r="MQ174" s="265"/>
      <c r="MR174" s="266"/>
      <c r="MS174" s="267">
        <f t="shared" si="254"/>
        <v>0</v>
      </c>
      <c r="MT174" s="260">
        <f>+(IF(OR($B174=0,$C174=0,$D174=0,$DC$2&gt;$OE$1),0,IF(OR(MO174=0,MQ174=0,MR174=0),0,MIN((VLOOKUP($D174,SALERYCODE,3,0))*(IF($D174=6,MR174,MQ174))*((MIN((VLOOKUP($D174,SALERYCODE,5,0)),(IF($D174=6,MQ174,MR174))))),MIN((VLOOKUP($D174,SALERYCODE,3,0)),(MO174+MP174))*(IF($D174=6,MR174,((MIN((VLOOKUP($D174,SALERYCODE,5,0)),MR174)))))))))/IF(AND($D174=2,'ראשי-פרטים כלליים וריכוז הוצאות'!$D$68&lt;&gt;4),1.2,1)</f>
        <v>0</v>
      </c>
      <c r="MU174" s="263"/>
      <c r="MV174" s="264"/>
      <c r="MW174" s="265"/>
      <c r="MX174" s="266"/>
      <c r="MY174" s="267">
        <f t="shared" si="255"/>
        <v>0</v>
      </c>
      <c r="MZ174" s="260">
        <f>+(IF(OR($B174=0,$C174=0,$D174=0,$DC$2&gt;$OE$1),0,IF(OR(MU174=0,MW174=0,MX174=0),0,MIN((VLOOKUP($D174,SALERYCODE,3,0))*(IF($D174=6,MX174,MW174))*((MIN((VLOOKUP($D174,SALERYCODE,5,0)),(IF($D174=6,MW174,MX174))))),MIN((VLOOKUP($D174,SALERYCODE,3,0)),(MU174+MV174))*(IF($D174=6,MX174,((MIN((VLOOKUP($D174,SALERYCODE,5,0)),MX174)))))))))/IF(AND($D174=2,'ראשי-פרטים כלליים וריכוז הוצאות'!$D$68&lt;&gt;4),1.2,1)</f>
        <v>0</v>
      </c>
      <c r="NA174" s="263"/>
      <c r="NB174" s="264"/>
      <c r="NC174" s="265"/>
      <c r="ND174" s="266"/>
      <c r="NE174" s="267">
        <f t="shared" si="256"/>
        <v>0</v>
      </c>
      <c r="NF174" s="260">
        <f>+(IF(OR($B174=0,$C174=0,$D174=0,$DC$2&gt;$OE$1),0,IF(OR(NA174=0,NC174=0,ND174=0),0,MIN((VLOOKUP($D174,SALERYCODE,3,0))*(IF($D174=6,ND174,NC174))*((MIN((VLOOKUP($D174,SALERYCODE,5,0)),(IF($D174=6,NC174,ND174))))),MIN((VLOOKUP($D174,SALERYCODE,3,0)),(NA174+NB174))*(IF($D174=6,ND174,((MIN((VLOOKUP($D174,SALERYCODE,5,0)),ND174)))))))))/IF(AND($D174=2,'ראשי-פרטים כלליים וריכוז הוצאות'!$D$68&lt;&gt;4),1.2,1)</f>
        <v>0</v>
      </c>
      <c r="NG174" s="263"/>
      <c r="NH174" s="264"/>
      <c r="NI174" s="265"/>
      <c r="NJ174" s="266"/>
      <c r="NK174" s="267">
        <f t="shared" si="257"/>
        <v>0</v>
      </c>
      <c r="NL174" s="260">
        <f>+(IF(OR($B174=0,$C174=0,$D174=0,$DC$2&gt;$OE$1),0,IF(OR(NG174=0,NI174=0,NJ174=0),0,MIN((VLOOKUP($D174,SALERYCODE,3,0))*(IF($D174=6,NJ174,NI174))*((MIN((VLOOKUP($D174,SALERYCODE,5,0)),(IF($D174=6,NI174,NJ174))))),MIN((VLOOKUP($D174,SALERYCODE,3,0)),(NG174+NH174))*(IF($D174=6,NJ174,((MIN((VLOOKUP($D174,SALERYCODE,5,0)),NJ174)))))))))/IF(AND($D174=2,'ראשי-פרטים כלליים וריכוז הוצאות'!$D$68&lt;&gt;4),1.2,1)</f>
        <v>0</v>
      </c>
      <c r="NM174" s="263"/>
      <c r="NN174" s="264"/>
      <c r="NO174" s="265"/>
      <c r="NP174" s="266"/>
      <c r="NQ174" s="267">
        <f t="shared" si="258"/>
        <v>0</v>
      </c>
      <c r="NR174" s="260">
        <f>+(IF(OR($B174=0,$C174=0,$D174=0,$DC$2&gt;$OE$1),0,IF(OR(NM174=0,NO174=0,NP174=0),0,MIN((VLOOKUP($D174,SALERYCODE,3,0))*(IF($D174=6,NP174,NO174))*((MIN((VLOOKUP($D174,SALERYCODE,5,0)),(IF($D174=6,NO174,NP174))))),MIN((VLOOKUP($D174,SALERYCODE,3,0)),(NM174+NN174))*(IF($D174=6,NP174,((MIN((VLOOKUP($D174,SALERYCODE,5,0)),NP174)))))))))/IF(AND($D174=2,'ראשי-פרטים כלליים וריכוז הוצאות'!$D$68&lt;&gt;4),1.2,1)</f>
        <v>0</v>
      </c>
      <c r="NS174" s="263"/>
      <c r="NT174" s="264"/>
      <c r="NU174" s="265"/>
      <c r="NV174" s="266"/>
      <c r="NW174" s="267">
        <f t="shared" si="259"/>
        <v>0</v>
      </c>
      <c r="NX174" s="260">
        <f>+(IF(OR($B174=0,$C174=0,$D174=0,$DC$2&gt;$OE$1),0,IF(OR(NS174=0,NU174=0,NV174=0),0,MIN((VLOOKUP($D174,SALERYCODE,3,0))*(IF($D174=6,NV174,NU174))*((MIN((VLOOKUP($D174,SALERYCODE,5,0)),(IF($D174=6,NU174,NV174))))),MIN((VLOOKUP($D174,SALERYCODE,3,0)),(NS174+NT174))*(IF($D174=6,NV174,((MIN((VLOOKUP($D174,SALERYCODE,5,0)),NV174)))))))))/IF(AND($D174=2,'ראשי-פרטים כלליים וריכוז הוצאות'!$D$68&lt;&gt;4),1.2,1)</f>
        <v>0</v>
      </c>
      <c r="NY174" s="263"/>
      <c r="NZ174" s="264"/>
      <c r="OA174" s="265"/>
      <c r="OB174" s="266"/>
      <c r="OC174" s="267">
        <f t="shared" si="260"/>
        <v>0</v>
      </c>
      <c r="OD174" s="260">
        <f>+(IF(OR($B174=0,$C174=0,$D174=0,$DC$2&gt;$OE$1),0,IF(OR(NY174=0,OA174=0,OB174=0),0,MIN((VLOOKUP($D174,SALERYCODE,3,0))*(IF($D174=6,OB174,OA174))*((MIN((VLOOKUP($D174,SALERYCODE,5,0)),(IF($D174=6,OA174,OB174))))),MIN((VLOOKUP($D174,SALERYCODE,3,0)),(NY174+NZ174))*(IF($D174=6,OB174,((MIN((VLOOKUP($D174,SALERYCODE,5,0)),OB174)))))))))/IF(AND($D174=2,'ראשי-פרטים כלליים וריכוז הוצאות'!$D$68&lt;&gt;4),1.2,1)</f>
        <v>0</v>
      </c>
      <c r="OE174" s="275">
        <f t="shared" si="266"/>
        <v>0</v>
      </c>
      <c r="OF174" s="283">
        <f t="shared" si="267"/>
        <v>9.9999999999999995E-7</v>
      </c>
      <c r="OG174" s="276">
        <f t="shared" si="268"/>
        <v>0</v>
      </c>
      <c r="OH174" s="275">
        <f t="shared" si="269"/>
        <v>0</v>
      </c>
      <c r="OI174" s="275">
        <v>0</v>
      </c>
      <c r="OJ174" s="258">
        <f t="shared" si="270"/>
        <v>0</v>
      </c>
      <c r="OK174" s="284"/>
      <c r="OL174" s="116">
        <f>MIN(OJ174+OK174*OF174*OE174/$OL$1/IF(AND($D174=2,'ראשי-פרטים כלליים וריכוז הוצאות'!$D$68&lt;&gt;4),1.2,1),IF($D174&gt;0,VLOOKUP($D174,SALERYCODE,3,0)*12*OG174,0))</f>
        <v>0</v>
      </c>
      <c r="OM174" s="95">
        <f t="shared" si="261"/>
        <v>0</v>
      </c>
      <c r="ON174" s="11">
        <f t="shared" si="262"/>
        <v>0</v>
      </c>
      <c r="OO174" s="11">
        <f t="shared" si="263"/>
        <v>0</v>
      </c>
      <c r="OP174" s="22">
        <f t="shared" si="264"/>
        <v>0</v>
      </c>
      <c r="OQ174" s="11">
        <f t="shared" si="265"/>
        <v>0</v>
      </c>
      <c r="OR174" s="11" t="e">
        <f>#REF!</f>
        <v>#REF!</v>
      </c>
      <c r="OS174" s="35" t="e">
        <f>#REF!-OP174</f>
        <v>#REF!</v>
      </c>
      <c r="OT174" s="35" t="e">
        <f>OS174-#REF!</f>
        <v>#REF!</v>
      </c>
      <c r="OU174" s="43" t="e">
        <f>IF(AND(OP174&gt;0,(OS174=#REF!-OP174)),"מועסק פחות מ-10% מזמנו במופ","")</f>
        <v>#REF!</v>
      </c>
    </row>
    <row r="175" spans="1:411" ht="24" hidden="1" customHeight="1" outlineLevel="1" x14ac:dyDescent="0.2">
      <c r="A175" s="282">
        <v>172</v>
      </c>
      <c r="B175" s="269"/>
      <c r="C175" s="270"/>
      <c r="D175" s="271"/>
      <c r="E175" s="263"/>
      <c r="F175" s="264"/>
      <c r="G175" s="265"/>
      <c r="H175" s="266"/>
      <c r="I175" s="267">
        <f t="shared" si="196"/>
        <v>0</v>
      </c>
      <c r="J175" s="260">
        <f>(IF(OR($B175=0,$C175=0,$D175=0,$E$2&gt;$OE$1),0,IF(OR($E175=0,$G175=0,$H175=0),0,MIN((VLOOKUP($D175,SALERYCODE,3,0))*(IF($D175=6,$H175,$G175))*((MIN((VLOOKUP($D175,SALERYCODE,5,0)),(IF($D175=6,$G175,$H175))))),MIN((VLOOKUP($D175,SALERYCODE,3,0)),($E175+$F175))*(IF($D175=6,$H175,((MIN((VLOOKUP($D175,SALERYCODE,5,0)),$H175)))))))))/IF(AND($D175=2,'ראשי-פרטים כלליים וריכוז הוצאות'!$D$68&lt;&gt;4),1.2,1)</f>
        <v>0</v>
      </c>
      <c r="K175" s="263"/>
      <c r="L175" s="264"/>
      <c r="M175" s="265"/>
      <c r="N175" s="266"/>
      <c r="O175" s="267">
        <f t="shared" si="197"/>
        <v>0</v>
      </c>
      <c r="P175" s="260">
        <f>+(IF(OR($B175=0,$C175=0,$D175=0,$K$2&gt;$OE$1),0,IF(OR($K175=0,$M175=0,$N175=0),0,MIN((VLOOKUP($D175,SALERYCODE,3,0))*(IF($D175=6,$N175,$M175))*((MIN((VLOOKUP($D175,SALERYCODE,5,0)),(IF($D175=6,$M175,$N175))))),MIN((VLOOKUP($D175,SALERYCODE,3,0)),($K175+$L175))*(IF($D175=6,$N175,((MIN((VLOOKUP($D175,SALERYCODE,5,0)),$N175)))))))))/IF(AND($D175=2,'ראשי-פרטים כלליים וריכוז הוצאות'!$D$68&lt;&gt;4),1.2,1)</f>
        <v>0</v>
      </c>
      <c r="Q175" s="263"/>
      <c r="R175" s="264"/>
      <c r="S175" s="265"/>
      <c r="T175" s="266"/>
      <c r="U175" s="267">
        <f t="shared" si="198"/>
        <v>0</v>
      </c>
      <c r="V175" s="260">
        <f>+(IF(OR($B175=0,$C175=0,$D175=0,$Q$2&gt;$OE$1),0,IF(OR(Q175=0,S175=0,T175=0),0,MIN((VLOOKUP($D175,SALERYCODE,3,0))*(IF($D175=6,T175,S175))*((MIN((VLOOKUP($D175,SALERYCODE,5,0)),(IF($D175=6,S175,T175))))),MIN((VLOOKUP($D175,SALERYCODE,3,0)),(Q175+R175))*(IF($D175=6,T175,((MIN((VLOOKUP($D175,SALERYCODE,5,0)),T175)))))))))/IF(AND($D175=2,'ראשי-פרטים כלליים וריכוז הוצאות'!$D$68&lt;&gt;4),1.2,1)</f>
        <v>0</v>
      </c>
      <c r="W175" s="263"/>
      <c r="X175" s="264"/>
      <c r="Y175" s="265"/>
      <c r="Z175" s="266"/>
      <c r="AA175" s="267">
        <f t="shared" si="199"/>
        <v>0</v>
      </c>
      <c r="AB175" s="260">
        <f>+(IF(OR($B175=0,$C175=0,$D175=0,$W$2&gt;$OE$1),0,IF(OR(W175=0,Y175=0,Z175=0),0,MIN((VLOOKUP($D175,SALERYCODE,3,0))*(IF($D175=6,Z175,Y175))*((MIN((VLOOKUP($D175,SALERYCODE,5,0)),(IF($D175=6,Y175,Z175))))),MIN((VLOOKUP($D175,SALERYCODE,3,0)),(W175+X175))*(IF($D175=6,Z175,((MIN((VLOOKUP($D175,SALERYCODE,5,0)),Z175)))))))))/IF(AND($D175=2,'ראשי-פרטים כלליים וריכוז הוצאות'!$D$68&lt;&gt;4),1.2,1)</f>
        <v>0</v>
      </c>
      <c r="AC175" s="263"/>
      <c r="AD175" s="264"/>
      <c r="AE175" s="265"/>
      <c r="AF175" s="266"/>
      <c r="AG175" s="267">
        <f t="shared" si="200"/>
        <v>0</v>
      </c>
      <c r="AH175" s="260">
        <f>+(IF(OR($B175=0,$C175=0,$D175=0,$AC$2&gt;$OE$1),0,IF(OR(AC175=0,AE175=0,AF175=0),0,MIN((VLOOKUP($D175,SALERYCODE,3,0))*(IF($D175=6,AF175,AE175))*((MIN((VLOOKUP($D175,SALERYCODE,5,0)),(IF($D175=6,AE175,AF175))))),MIN((VLOOKUP($D175,SALERYCODE,3,0)),(AC175+AD175))*(IF($D175=6,AF175,((MIN((VLOOKUP($D175,SALERYCODE,5,0)),AF175)))))))))/IF(AND($D175=2,'ראשי-פרטים כלליים וריכוז הוצאות'!$D$68&lt;&gt;4),1.2,1)</f>
        <v>0</v>
      </c>
      <c r="AI175" s="263"/>
      <c r="AJ175" s="264"/>
      <c r="AK175" s="265"/>
      <c r="AL175" s="266"/>
      <c r="AM175" s="267">
        <f t="shared" si="201"/>
        <v>0</v>
      </c>
      <c r="AN175" s="260">
        <f>+(IF(OR($B175=0,$C175=0,$D175=0,$AI$2&gt;$OE$1),0,IF(OR(AI175=0,AK175=0,AL175=0),0,MIN((VLOOKUP($D175,SALERYCODE,3,0))*(IF($D175=6,AL175,AK175))*((MIN((VLOOKUP($D175,SALERYCODE,5,0)),(IF($D175=6,AK175,AL175))))),MIN((VLOOKUP($D175,SALERYCODE,3,0)),(AI175+AJ175))*(IF($D175=6,AL175,((MIN((VLOOKUP($D175,SALERYCODE,5,0)),AL175)))))))))/IF(AND($D175=2,'ראשי-פרטים כלליים וריכוז הוצאות'!$D$68&lt;&gt;4),1.2,1)</f>
        <v>0</v>
      </c>
      <c r="AO175" s="263"/>
      <c r="AP175" s="264"/>
      <c r="AQ175" s="265"/>
      <c r="AR175" s="266"/>
      <c r="AS175" s="267">
        <f t="shared" si="202"/>
        <v>0</v>
      </c>
      <c r="AT175" s="260">
        <f>+(IF(OR($B175=0,$C175=0,$D175=0,$AO$2&gt;$OE$1),0,IF(OR(AO175=0,AQ175=0,AR175=0),0,MIN((VLOOKUP($D175,SALERYCODE,3,0))*(IF($D175=6,AR175,AQ175))*((MIN((VLOOKUP($D175,SALERYCODE,5,0)),(IF($D175=6,AQ175,AR175))))),MIN((VLOOKUP($D175,SALERYCODE,3,0)),(AO175+AP175))*(IF($D175=6,AR175,((MIN((VLOOKUP($D175,SALERYCODE,5,0)),AR175)))))))))/IF(AND($D175=2,'ראשי-פרטים כלליים וריכוז הוצאות'!$D$68&lt;&gt;4),1.2,1)</f>
        <v>0</v>
      </c>
      <c r="AU175" s="263"/>
      <c r="AV175" s="264"/>
      <c r="AW175" s="265"/>
      <c r="AX175" s="266"/>
      <c r="AY175" s="267">
        <f t="shared" si="203"/>
        <v>0</v>
      </c>
      <c r="AZ175" s="260">
        <f>+(IF(OR($B175=0,$C175=0,$D175=0,$AU$2&gt;$OE$1),0,IF(OR(AU175=0,AW175=0,AX175=0),0,MIN((VLOOKUP($D175,SALERYCODE,3,0))*(IF($D175=6,AX175,AW175))*((MIN((VLOOKUP($D175,SALERYCODE,5,0)),(IF($D175=6,AW175,AX175))))),MIN((VLOOKUP($D175,SALERYCODE,3,0)),(AU175+AV175))*(IF($D175=6,AX175,((MIN((VLOOKUP($D175,SALERYCODE,5,0)),AX175)))))))))/IF(AND($D175=2,'ראשי-פרטים כלליים וריכוז הוצאות'!$D$68&lt;&gt;4),1.2,1)</f>
        <v>0</v>
      </c>
      <c r="BA175" s="263"/>
      <c r="BB175" s="264"/>
      <c r="BC175" s="265"/>
      <c r="BD175" s="266"/>
      <c r="BE175" s="267">
        <f t="shared" si="204"/>
        <v>0</v>
      </c>
      <c r="BF175" s="260">
        <f>+(IF(OR($B175=0,$C175=0,$D175=0,$BA$2&gt;$OE$1),0,IF(OR(BA175=0,BC175=0,BD175=0),0,MIN((VLOOKUP($D175,SALERYCODE,3,0))*(IF($D175=6,BD175,BC175))*((MIN((VLOOKUP($D175,SALERYCODE,5,0)),(IF($D175=6,BC175,BD175))))),MIN((VLOOKUP($D175,SALERYCODE,3,0)),(BA175+BB175))*(IF($D175=6,BD175,((MIN((VLOOKUP($D175,SALERYCODE,5,0)),BD175)))))))))/IF(AND($D175=2,'ראשי-פרטים כלליים וריכוז הוצאות'!$D$68&lt;&gt;4),1.2,1)</f>
        <v>0</v>
      </c>
      <c r="BG175" s="263"/>
      <c r="BH175" s="264"/>
      <c r="BI175" s="265"/>
      <c r="BJ175" s="266"/>
      <c r="BK175" s="267">
        <f t="shared" si="205"/>
        <v>0</v>
      </c>
      <c r="BL175" s="260">
        <f>+(IF(OR($B175=0,$C175=0,$D175=0,$BG$2&gt;$OE$1),0,IF(OR(BG175=0,BI175=0,BJ175=0),0,MIN((VLOOKUP($D175,SALERYCODE,3,0))*(IF($D175=6,BJ175,BI175))*((MIN((VLOOKUP($D175,SALERYCODE,5,0)),(IF($D175=6,BI175,BJ175))))),MIN((VLOOKUP($D175,SALERYCODE,3,0)),(BG175+BH175))*(IF($D175=6,BJ175,((MIN((VLOOKUP($D175,SALERYCODE,5,0)),BJ175)))))))))/IF(AND($D175=2,'ראשי-פרטים כלליים וריכוז הוצאות'!$D$68&lt;&gt;4),1.2,1)</f>
        <v>0</v>
      </c>
      <c r="BM175" s="263"/>
      <c r="BN175" s="264"/>
      <c r="BO175" s="265"/>
      <c r="BP175" s="266"/>
      <c r="BQ175" s="267">
        <f t="shared" si="206"/>
        <v>0</v>
      </c>
      <c r="BR175" s="260">
        <f>+(IF(OR($B175=0,$C175=0,$D175=0,$BM$2&gt;$OE$1),0,IF(OR(BM175=0,BO175=0,BP175=0),0,MIN((VLOOKUP($D175,SALERYCODE,3,0))*(IF($D175=6,BP175,BO175))*((MIN((VLOOKUP($D175,SALERYCODE,5,0)),(IF($D175=6,BO175,BP175))))),MIN((VLOOKUP($D175,SALERYCODE,3,0)),(BM175+BN175))*(IF($D175=6,BP175,((MIN((VLOOKUP($D175,SALERYCODE,5,0)),BP175)))))))))/IF(AND($D175=2,'ראשי-פרטים כלליים וריכוז הוצאות'!$D$68&lt;&gt;4),1.2,1)</f>
        <v>0</v>
      </c>
      <c r="BS175" s="263"/>
      <c r="BT175" s="264"/>
      <c r="BU175" s="265"/>
      <c r="BV175" s="266"/>
      <c r="BW175" s="267">
        <f t="shared" si="207"/>
        <v>0</v>
      </c>
      <c r="BX175" s="260">
        <f>+(IF(OR($B175=0,$C175=0,$D175=0,$BS$2&gt;$OE$1),0,IF(OR(BS175=0,BU175=0,BV175=0),0,MIN((VLOOKUP($D175,SALERYCODE,3,0))*(IF($D175=6,BV175,BU175))*((MIN((VLOOKUP($D175,SALERYCODE,5,0)),(IF($D175=6,BU175,BV175))))),MIN((VLOOKUP($D175,SALERYCODE,3,0)),(BS175+BT175))*(IF($D175=6,BV175,((MIN((VLOOKUP($D175,SALERYCODE,5,0)),BV175)))))))))/IF(AND($D175=2,'ראשי-פרטים כלליים וריכוז הוצאות'!$D$68&lt;&gt;4),1.2,1)</f>
        <v>0</v>
      </c>
      <c r="BY175" s="263"/>
      <c r="BZ175" s="264"/>
      <c r="CA175" s="265"/>
      <c r="CB175" s="266"/>
      <c r="CC175" s="267">
        <f t="shared" si="208"/>
        <v>0</v>
      </c>
      <c r="CD175" s="260">
        <f>+(IF(OR($B175=0,$C175=0,$D175=0,$BY$2&gt;$OE$1),0,IF(OR(BY175=0,CA175=0,CB175=0),0,MIN((VLOOKUP($D175,SALERYCODE,3,0))*(IF($D175=6,CB175,CA175))*((MIN((VLOOKUP($D175,SALERYCODE,5,0)),(IF($D175=6,CA175,CB175))))),MIN((VLOOKUP($D175,SALERYCODE,3,0)),(BY175+BZ175))*(IF($D175=6,CB175,((MIN((VLOOKUP($D175,SALERYCODE,5,0)),CB175)))))))))/IF(AND($D175=2,'ראשי-פרטים כלליים וריכוז הוצאות'!$D$68&lt;&gt;4),1.2,1)</f>
        <v>0</v>
      </c>
      <c r="CE175" s="263"/>
      <c r="CF175" s="264"/>
      <c r="CG175" s="265"/>
      <c r="CH175" s="266"/>
      <c r="CI175" s="267">
        <f t="shared" si="209"/>
        <v>0</v>
      </c>
      <c r="CJ175" s="260">
        <f>+(IF(OR($B175=0,$C175=0,$D175=0,$CE$2&gt;$OE$1),0,IF(OR(CE175=0,CG175=0,CH175=0),0,MIN((VLOOKUP($D175,SALERYCODE,3,0))*(IF($D175=6,CH175,CG175))*((MIN((VLOOKUP($D175,SALERYCODE,5,0)),(IF($D175=6,CG175,CH175))))),MIN((VLOOKUP($D175,SALERYCODE,3,0)),(CE175+CF175))*(IF($D175=6,CH175,((MIN((VLOOKUP($D175,SALERYCODE,5,0)),CH175)))))))))/IF(AND($D175=2,'ראשי-פרטים כלליים וריכוז הוצאות'!$D$68&lt;&gt;4),1.2,1)</f>
        <v>0</v>
      </c>
      <c r="CK175" s="263"/>
      <c r="CL175" s="264"/>
      <c r="CM175" s="265"/>
      <c r="CN175" s="266"/>
      <c r="CO175" s="267">
        <f t="shared" si="210"/>
        <v>0</v>
      </c>
      <c r="CP175" s="260">
        <f>+(IF(OR($B175=0,$C175=0,$D175=0,$CK$2&gt;$OE$1),0,IF(OR(CK175=0,CM175=0,CN175=0),0,MIN((VLOOKUP($D175,SALERYCODE,3,0))*(IF($D175=6,CN175,CM175))*((MIN((VLOOKUP($D175,SALERYCODE,5,0)),(IF($D175=6,CM175,CN175))))),MIN((VLOOKUP($D175,SALERYCODE,3,0)),(CK175+CL175))*(IF($D175=6,CN175,((MIN((VLOOKUP($D175,SALERYCODE,5,0)),CN175)))))))))/IF(AND($D175=2,'ראשי-פרטים כלליים וריכוז הוצאות'!$D$68&lt;&gt;4),1.2,1)</f>
        <v>0</v>
      </c>
      <c r="CQ175" s="263"/>
      <c r="CR175" s="264"/>
      <c r="CS175" s="265"/>
      <c r="CT175" s="266"/>
      <c r="CU175" s="267">
        <f t="shared" si="211"/>
        <v>0</v>
      </c>
      <c r="CV175" s="260">
        <f>+(IF(OR($B175=0,$C175=0,$D175=0,$CQ$2&gt;$OE$1),0,IF(OR(CQ175=0,CS175=0,CT175=0),0,MIN((VLOOKUP($D175,SALERYCODE,3,0))*(IF($D175=6,CT175,CS175))*((MIN((VLOOKUP($D175,SALERYCODE,5,0)),(IF($D175=6,CS175,CT175))))),MIN((VLOOKUP($D175,SALERYCODE,3,0)),(CQ175+CR175))*(IF($D175=6,CT175,((MIN((VLOOKUP($D175,SALERYCODE,5,0)),CT175)))))))))/IF(AND($D175=2,'ראשי-פרטים כלליים וריכוז הוצאות'!$D$68&lt;&gt;4),1.2,1)</f>
        <v>0</v>
      </c>
      <c r="CW175" s="263"/>
      <c r="CX175" s="264"/>
      <c r="CY175" s="265"/>
      <c r="CZ175" s="266"/>
      <c r="DA175" s="267">
        <f t="shared" si="212"/>
        <v>0</v>
      </c>
      <c r="DB175" s="260">
        <f>+(IF(OR($B175=0,$C175=0,$D175=0,$CW$2&gt;$OE$1),0,IF(OR(CW175=0,CY175=0,CZ175=0),0,MIN((VLOOKUP($D175,SALERYCODE,3,0))*(IF($D175=6,CZ175,CY175))*((MIN((VLOOKUP($D175,SALERYCODE,5,0)),(IF($D175=6,CY175,CZ175))))),MIN((VLOOKUP($D175,SALERYCODE,3,0)),(CW175+CX175))*(IF($D175=6,CZ175,((MIN((VLOOKUP($D175,SALERYCODE,5,0)),CZ175)))))))))/IF(AND($D175=2,'ראשי-פרטים כלליים וריכוז הוצאות'!$D$68&lt;&gt;4),1.2,1)</f>
        <v>0</v>
      </c>
      <c r="DC175" s="263"/>
      <c r="DD175" s="264"/>
      <c r="DE175" s="265"/>
      <c r="DF175" s="266"/>
      <c r="DG175" s="267">
        <f t="shared" si="213"/>
        <v>0</v>
      </c>
      <c r="DH175" s="260">
        <f>+(IF(OR($B175=0,$C175=0,$D175=0,$DC$2&gt;$OE$1),0,IF(OR(DC175=0,DE175=0,DF175=0),0,MIN((VLOOKUP($D175,SALERYCODE,3,0))*(IF($D175=6,DF175,DE175))*((MIN((VLOOKUP($D175,SALERYCODE,5,0)),(IF($D175=6,DE175,DF175))))),MIN((VLOOKUP($D175,SALERYCODE,3,0)),(DC175+DD175))*(IF($D175=6,DF175,((MIN((VLOOKUP($D175,SALERYCODE,5,0)),DF175)))))))))/IF(AND($D175=2,'ראשי-פרטים כלליים וריכוז הוצאות'!$D$68&lt;&gt;4),1.2,1)</f>
        <v>0</v>
      </c>
      <c r="DI175" s="263"/>
      <c r="DJ175" s="264"/>
      <c r="DK175" s="265"/>
      <c r="DL175" s="266"/>
      <c r="DM175" s="267">
        <f t="shared" si="214"/>
        <v>0</v>
      </c>
      <c r="DN175" s="260">
        <f>+(IF(OR($B175=0,$C175=0,$D175=0,$DC$2&gt;$OE$1),0,IF(OR(DI175=0,DK175=0,DL175=0),0,MIN((VLOOKUP($D175,SALERYCODE,3,0))*(IF($D175=6,DL175,DK175))*((MIN((VLOOKUP($D175,SALERYCODE,5,0)),(IF($D175=6,DK175,DL175))))),MIN((VLOOKUP($D175,SALERYCODE,3,0)),(DI175+DJ175))*(IF($D175=6,DL175,((MIN((VLOOKUP($D175,SALERYCODE,5,0)),DL175)))))))))/IF(AND($D175=2,'ראשי-פרטים כלליים וריכוז הוצאות'!$D$68&lt;&gt;4),1.2,1)</f>
        <v>0</v>
      </c>
      <c r="DO175" s="263"/>
      <c r="DP175" s="264"/>
      <c r="DQ175" s="265"/>
      <c r="DR175" s="266"/>
      <c r="DS175" s="267">
        <f t="shared" si="215"/>
        <v>0</v>
      </c>
      <c r="DT175" s="260">
        <f>+(IF(OR($B175=0,$C175=0,$D175=0,$DC$2&gt;$OE$1),0,IF(OR(DO175=0,DQ175=0,DR175=0),0,MIN((VLOOKUP($D175,SALERYCODE,3,0))*(IF($D175=6,DR175,DQ175))*((MIN((VLOOKUP($D175,SALERYCODE,5,0)),(IF($D175=6,DQ175,DR175))))),MIN((VLOOKUP($D175,SALERYCODE,3,0)),(DO175+DP175))*(IF($D175=6,DR175,((MIN((VLOOKUP($D175,SALERYCODE,5,0)),DR175)))))))))/IF(AND($D175=2,'ראשי-פרטים כלליים וריכוז הוצאות'!$D$68&lt;&gt;4),1.2,1)</f>
        <v>0</v>
      </c>
      <c r="DU175" s="263"/>
      <c r="DV175" s="264"/>
      <c r="DW175" s="265"/>
      <c r="DX175" s="266"/>
      <c r="DY175" s="267">
        <f t="shared" si="216"/>
        <v>0</v>
      </c>
      <c r="DZ175" s="260">
        <f>+(IF(OR($B175=0,$C175=0,$D175=0,$DC$2&gt;$OE$1),0,IF(OR(DU175=0,DW175=0,DX175=0),0,MIN((VLOOKUP($D175,SALERYCODE,3,0))*(IF($D175=6,DX175,DW175))*((MIN((VLOOKUP($D175,SALERYCODE,5,0)),(IF($D175=6,DW175,DX175))))),MIN((VLOOKUP($D175,SALERYCODE,3,0)),(DU175+DV175))*(IF($D175=6,DX175,((MIN((VLOOKUP($D175,SALERYCODE,5,0)),DX175)))))))))/IF(AND($D175=2,'ראשי-פרטים כלליים וריכוז הוצאות'!$D$68&lt;&gt;4),1.2,1)</f>
        <v>0</v>
      </c>
      <c r="EA175" s="263"/>
      <c r="EB175" s="264"/>
      <c r="EC175" s="265"/>
      <c r="ED175" s="266"/>
      <c r="EE175" s="267">
        <f t="shared" si="217"/>
        <v>0</v>
      </c>
      <c r="EF175" s="260">
        <f>+(IF(OR($B175=0,$C175=0,$D175=0,$DC$2&gt;$OE$1),0,IF(OR(EA175=0,EC175=0,ED175=0),0,MIN((VLOOKUP($D175,SALERYCODE,3,0))*(IF($D175=6,ED175,EC175))*((MIN((VLOOKUP($D175,SALERYCODE,5,0)),(IF($D175=6,EC175,ED175))))),MIN((VLOOKUP($D175,SALERYCODE,3,0)),(EA175+EB175))*(IF($D175=6,ED175,((MIN((VLOOKUP($D175,SALERYCODE,5,0)),ED175)))))))))/IF(AND($D175=2,'ראשי-פרטים כלליים וריכוז הוצאות'!$D$68&lt;&gt;4),1.2,1)</f>
        <v>0</v>
      </c>
      <c r="EG175" s="263"/>
      <c r="EH175" s="264"/>
      <c r="EI175" s="265"/>
      <c r="EJ175" s="266"/>
      <c r="EK175" s="267">
        <f t="shared" si="218"/>
        <v>0</v>
      </c>
      <c r="EL175" s="260">
        <f>+(IF(OR($B175=0,$C175=0,$D175=0,$DC$2&gt;$OE$1),0,IF(OR(EG175=0,EI175=0,EJ175=0),0,MIN((VLOOKUP($D175,SALERYCODE,3,0))*(IF($D175=6,EJ175,EI175))*((MIN((VLOOKUP($D175,SALERYCODE,5,0)),(IF($D175=6,EI175,EJ175))))),MIN((VLOOKUP($D175,SALERYCODE,3,0)),(EG175+EH175))*(IF($D175=6,EJ175,((MIN((VLOOKUP($D175,SALERYCODE,5,0)),EJ175)))))))))/IF(AND($D175=2,'ראשי-פרטים כלליים וריכוז הוצאות'!$D$68&lt;&gt;4),1.2,1)</f>
        <v>0</v>
      </c>
      <c r="EM175" s="263"/>
      <c r="EN175" s="264"/>
      <c r="EO175" s="265"/>
      <c r="EP175" s="266"/>
      <c r="EQ175" s="267">
        <f t="shared" si="219"/>
        <v>0</v>
      </c>
      <c r="ER175" s="260">
        <f>+(IF(OR($B175=0,$C175=0,$D175=0,$DC$2&gt;$OE$1),0,IF(OR(EM175=0,EO175=0,EP175=0),0,MIN((VLOOKUP($D175,SALERYCODE,3,0))*(IF($D175=6,EP175,EO175))*((MIN((VLOOKUP($D175,SALERYCODE,5,0)),(IF($D175=6,EO175,EP175))))),MIN((VLOOKUP($D175,SALERYCODE,3,0)),(EM175+EN175))*(IF($D175=6,EP175,((MIN((VLOOKUP($D175,SALERYCODE,5,0)),EP175)))))))))/IF(AND($D175=2,'ראשי-פרטים כלליים וריכוז הוצאות'!$D$68&lt;&gt;4),1.2,1)</f>
        <v>0</v>
      </c>
      <c r="ES175" s="263"/>
      <c r="ET175" s="264"/>
      <c r="EU175" s="265"/>
      <c r="EV175" s="266"/>
      <c r="EW175" s="267">
        <f t="shared" si="220"/>
        <v>0</v>
      </c>
      <c r="EX175" s="260">
        <f>+(IF(OR($B175=0,$C175=0,$D175=0,$DC$2&gt;$OE$1),0,IF(OR(ES175=0,EU175=0,EV175=0),0,MIN((VLOOKUP($D175,SALERYCODE,3,0))*(IF($D175=6,EV175,EU175))*((MIN((VLOOKUP($D175,SALERYCODE,5,0)),(IF($D175=6,EU175,EV175))))),MIN((VLOOKUP($D175,SALERYCODE,3,0)),(ES175+ET175))*(IF($D175=6,EV175,((MIN((VLOOKUP($D175,SALERYCODE,5,0)),EV175)))))))))/IF(AND($D175=2,'ראשי-פרטים כלליים וריכוז הוצאות'!$D$68&lt;&gt;4),1.2,1)</f>
        <v>0</v>
      </c>
      <c r="EY175" s="263"/>
      <c r="EZ175" s="264"/>
      <c r="FA175" s="265"/>
      <c r="FB175" s="266"/>
      <c r="FC175" s="267">
        <f t="shared" si="221"/>
        <v>0</v>
      </c>
      <c r="FD175" s="260">
        <f>+(IF(OR($B175=0,$C175=0,$D175=0,$DC$2&gt;$OE$1),0,IF(OR(EY175=0,FA175=0,FB175=0),0,MIN((VLOOKUP($D175,SALERYCODE,3,0))*(IF($D175=6,FB175,FA175))*((MIN((VLOOKUP($D175,SALERYCODE,5,0)),(IF($D175=6,FA175,FB175))))),MIN((VLOOKUP($D175,SALERYCODE,3,0)),(EY175+EZ175))*(IF($D175=6,FB175,((MIN((VLOOKUP($D175,SALERYCODE,5,0)),FB175)))))))))/IF(AND($D175=2,'ראשי-פרטים כלליים וריכוז הוצאות'!$D$68&lt;&gt;4),1.2,1)</f>
        <v>0</v>
      </c>
      <c r="FE175" s="263"/>
      <c r="FF175" s="264"/>
      <c r="FG175" s="265"/>
      <c r="FH175" s="266"/>
      <c r="FI175" s="267">
        <f t="shared" si="222"/>
        <v>0</v>
      </c>
      <c r="FJ175" s="260">
        <f>+(IF(OR($B175=0,$C175=0,$D175=0,$DC$2&gt;$OE$1),0,IF(OR(FE175=0,FG175=0,FH175=0),0,MIN((VLOOKUP($D175,SALERYCODE,3,0))*(IF($D175=6,FH175,FG175))*((MIN((VLOOKUP($D175,SALERYCODE,5,0)),(IF($D175=6,FG175,FH175))))),MIN((VLOOKUP($D175,SALERYCODE,3,0)),(FE175+FF175))*(IF($D175=6,FH175,((MIN((VLOOKUP($D175,SALERYCODE,5,0)),FH175)))))))))/IF(AND($D175=2,'ראשי-פרטים כלליים וריכוז הוצאות'!$D$68&lt;&gt;4),1.2,1)</f>
        <v>0</v>
      </c>
      <c r="FK175" s="263"/>
      <c r="FL175" s="264"/>
      <c r="FM175" s="265"/>
      <c r="FN175" s="266"/>
      <c r="FO175" s="267">
        <f t="shared" si="223"/>
        <v>0</v>
      </c>
      <c r="FP175" s="260">
        <f>+(IF(OR($B175=0,$C175=0,$D175=0,$DC$2&gt;$OE$1),0,IF(OR(FK175=0,FM175=0,FN175=0),0,MIN((VLOOKUP($D175,SALERYCODE,3,0))*(IF($D175=6,FN175,FM175))*((MIN((VLOOKUP($D175,SALERYCODE,5,0)),(IF($D175=6,FM175,FN175))))),MIN((VLOOKUP($D175,SALERYCODE,3,0)),(FK175+FL175))*(IF($D175=6,FN175,((MIN((VLOOKUP($D175,SALERYCODE,5,0)),FN175)))))))))/IF(AND($D175=2,'ראשי-פרטים כלליים וריכוז הוצאות'!$D$68&lt;&gt;4),1.2,1)</f>
        <v>0</v>
      </c>
      <c r="FQ175" s="263"/>
      <c r="FR175" s="264"/>
      <c r="FS175" s="265"/>
      <c r="FT175" s="266"/>
      <c r="FU175" s="267">
        <f t="shared" si="224"/>
        <v>0</v>
      </c>
      <c r="FV175" s="260">
        <f>+(IF(OR($B175=0,$C175=0,$D175=0,$DC$2&gt;$OE$1),0,IF(OR(FQ175=0,FS175=0,FT175=0),0,MIN((VLOOKUP($D175,SALERYCODE,3,0))*(IF($D175=6,FT175,FS175))*((MIN((VLOOKUP($D175,SALERYCODE,5,0)),(IF($D175=6,FS175,FT175))))),MIN((VLOOKUP($D175,SALERYCODE,3,0)),(FQ175+FR175))*(IF($D175=6,FT175,((MIN((VLOOKUP($D175,SALERYCODE,5,0)),FT175)))))))))/IF(AND($D175=2,'ראשי-פרטים כלליים וריכוז הוצאות'!$D$68&lt;&gt;4),1.2,1)</f>
        <v>0</v>
      </c>
      <c r="FW175" s="263"/>
      <c r="FX175" s="264"/>
      <c r="FY175" s="265"/>
      <c r="FZ175" s="266"/>
      <c r="GA175" s="267">
        <f t="shared" si="225"/>
        <v>0</v>
      </c>
      <c r="GB175" s="260">
        <f>+(IF(OR($B175=0,$C175=0,$D175=0,$DC$2&gt;$OE$1),0,IF(OR(FW175=0,FY175=0,FZ175=0),0,MIN((VLOOKUP($D175,SALERYCODE,3,0))*(IF($D175=6,FZ175,FY175))*((MIN((VLOOKUP($D175,SALERYCODE,5,0)),(IF($D175=6,FY175,FZ175))))),MIN((VLOOKUP($D175,SALERYCODE,3,0)),(FW175+FX175))*(IF($D175=6,FZ175,((MIN((VLOOKUP($D175,SALERYCODE,5,0)),FZ175)))))))))/IF(AND($D175=2,'ראשי-פרטים כלליים וריכוז הוצאות'!$D$68&lt;&gt;4),1.2,1)</f>
        <v>0</v>
      </c>
      <c r="GC175" s="263"/>
      <c r="GD175" s="264"/>
      <c r="GE175" s="265"/>
      <c r="GF175" s="266"/>
      <c r="GG175" s="267">
        <f t="shared" si="226"/>
        <v>0</v>
      </c>
      <c r="GH175" s="260">
        <f>+(IF(OR($B175=0,$C175=0,$D175=0,$DC$2&gt;$OE$1),0,IF(OR(GC175=0,GE175=0,GF175=0),0,MIN((VLOOKUP($D175,SALERYCODE,3,0))*(IF($D175=6,GF175,GE175))*((MIN((VLOOKUP($D175,SALERYCODE,5,0)),(IF($D175=6,GE175,GF175))))),MIN((VLOOKUP($D175,SALERYCODE,3,0)),(GC175+GD175))*(IF($D175=6,GF175,((MIN((VLOOKUP($D175,SALERYCODE,5,0)),GF175)))))))))/IF(AND($D175=2,'ראשי-פרטים כלליים וריכוז הוצאות'!$D$68&lt;&gt;4),1.2,1)</f>
        <v>0</v>
      </c>
      <c r="GI175" s="263"/>
      <c r="GJ175" s="264"/>
      <c r="GK175" s="265"/>
      <c r="GL175" s="266"/>
      <c r="GM175" s="267">
        <f t="shared" si="227"/>
        <v>0</v>
      </c>
      <c r="GN175" s="260">
        <f>+(IF(OR($B175=0,$C175=0,$D175=0,$DC$2&gt;$OE$1),0,IF(OR(GI175=0,GK175=0,GL175=0),0,MIN((VLOOKUP($D175,SALERYCODE,3,0))*(IF($D175=6,GL175,GK175))*((MIN((VLOOKUP($D175,SALERYCODE,5,0)),(IF($D175=6,GK175,GL175))))),MIN((VLOOKUP($D175,SALERYCODE,3,0)),(GI175+GJ175))*(IF($D175=6,GL175,((MIN((VLOOKUP($D175,SALERYCODE,5,0)),GL175)))))))))/IF(AND($D175=2,'ראשי-פרטים כלליים וריכוז הוצאות'!$D$68&lt;&gt;4),1.2,1)</f>
        <v>0</v>
      </c>
      <c r="GO175" s="263"/>
      <c r="GP175" s="264"/>
      <c r="GQ175" s="265"/>
      <c r="GR175" s="266"/>
      <c r="GS175" s="267">
        <f t="shared" si="228"/>
        <v>0</v>
      </c>
      <c r="GT175" s="260">
        <f>+(IF(OR($B175=0,$C175=0,$D175=0,$DC$2&gt;$OE$1),0,IF(OR(GO175=0,GQ175=0,GR175=0),0,MIN((VLOOKUP($D175,SALERYCODE,3,0))*(IF($D175=6,GR175,GQ175))*((MIN((VLOOKUP($D175,SALERYCODE,5,0)),(IF($D175=6,GQ175,GR175))))),MIN((VLOOKUP($D175,SALERYCODE,3,0)),(GO175+GP175))*(IF($D175=6,GR175,((MIN((VLOOKUP($D175,SALERYCODE,5,0)),GR175)))))))))/IF(AND($D175=2,'ראשי-פרטים כלליים וריכוז הוצאות'!$D$68&lt;&gt;4),1.2,1)</f>
        <v>0</v>
      </c>
      <c r="GU175" s="263"/>
      <c r="GV175" s="264"/>
      <c r="GW175" s="265"/>
      <c r="GX175" s="266"/>
      <c r="GY175" s="267">
        <f t="shared" si="229"/>
        <v>0</v>
      </c>
      <c r="GZ175" s="260">
        <f>+(IF(OR($B175=0,$C175=0,$D175=0,$DC$2&gt;$OE$1),0,IF(OR(GU175=0,GW175=0,GX175=0),0,MIN((VLOOKUP($D175,SALERYCODE,3,0))*(IF($D175=6,GX175,GW175))*((MIN((VLOOKUP($D175,SALERYCODE,5,0)),(IF($D175=6,GW175,GX175))))),MIN((VLOOKUP($D175,SALERYCODE,3,0)),(GU175+GV175))*(IF($D175=6,GX175,((MIN((VLOOKUP($D175,SALERYCODE,5,0)),GX175)))))))))/IF(AND($D175=2,'ראשי-פרטים כלליים וריכוז הוצאות'!$D$68&lt;&gt;4),1.2,1)</f>
        <v>0</v>
      </c>
      <c r="HA175" s="263"/>
      <c r="HB175" s="264"/>
      <c r="HC175" s="265"/>
      <c r="HD175" s="266"/>
      <c r="HE175" s="267">
        <f t="shared" si="230"/>
        <v>0</v>
      </c>
      <c r="HF175" s="260">
        <f>+(IF(OR($B175=0,$C175=0,$D175=0,$DC$2&gt;$OE$1),0,IF(OR(HA175=0,HC175=0,HD175=0),0,MIN((VLOOKUP($D175,SALERYCODE,3,0))*(IF($D175=6,HD175,HC175))*((MIN((VLOOKUP($D175,SALERYCODE,5,0)),(IF($D175=6,HC175,HD175))))),MIN((VLOOKUP($D175,SALERYCODE,3,0)),(HA175+HB175))*(IF($D175=6,HD175,((MIN((VLOOKUP($D175,SALERYCODE,5,0)),HD175)))))))))/IF(AND($D175=2,'ראשי-פרטים כלליים וריכוז הוצאות'!$D$68&lt;&gt;4),1.2,1)</f>
        <v>0</v>
      </c>
      <c r="HG175" s="263"/>
      <c r="HH175" s="264"/>
      <c r="HI175" s="265"/>
      <c r="HJ175" s="266"/>
      <c r="HK175" s="267">
        <f t="shared" si="231"/>
        <v>0</v>
      </c>
      <c r="HL175" s="260">
        <f>+(IF(OR($B175=0,$C175=0,$D175=0,$DC$2&gt;$OE$1),0,IF(OR(HG175=0,HI175=0,HJ175=0),0,MIN((VLOOKUP($D175,SALERYCODE,3,0))*(IF($D175=6,HJ175,HI175))*((MIN((VLOOKUP($D175,SALERYCODE,5,0)),(IF($D175=6,HI175,HJ175))))),MIN((VLOOKUP($D175,SALERYCODE,3,0)),(HG175+HH175))*(IF($D175=6,HJ175,((MIN((VLOOKUP($D175,SALERYCODE,5,0)),HJ175)))))))))/IF(AND($D175=2,'ראשי-פרטים כלליים וריכוז הוצאות'!$D$68&lt;&gt;4),1.2,1)</f>
        <v>0</v>
      </c>
      <c r="HM175" s="263"/>
      <c r="HN175" s="264"/>
      <c r="HO175" s="265"/>
      <c r="HP175" s="266"/>
      <c r="HQ175" s="267">
        <f t="shared" si="232"/>
        <v>0</v>
      </c>
      <c r="HR175" s="260">
        <f>+(IF(OR($B175=0,$C175=0,$D175=0,$DC$2&gt;$OE$1),0,IF(OR(HM175=0,HO175=0,HP175=0),0,MIN((VLOOKUP($D175,SALERYCODE,3,0))*(IF($D175=6,HP175,HO175))*((MIN((VLOOKUP($D175,SALERYCODE,5,0)),(IF($D175=6,HO175,HP175))))),MIN((VLOOKUP($D175,SALERYCODE,3,0)),(HM175+HN175))*(IF($D175=6,HP175,((MIN((VLOOKUP($D175,SALERYCODE,5,0)),HP175)))))))))/IF(AND($D175=2,'ראשי-פרטים כלליים וריכוז הוצאות'!$D$68&lt;&gt;4),1.2,1)</f>
        <v>0</v>
      </c>
      <c r="HS175" s="263"/>
      <c r="HT175" s="264"/>
      <c r="HU175" s="265"/>
      <c r="HV175" s="266"/>
      <c r="HW175" s="267">
        <f t="shared" si="233"/>
        <v>0</v>
      </c>
      <c r="HX175" s="260">
        <f>+(IF(OR($B175=0,$C175=0,$D175=0,$DC$2&gt;$OE$1),0,IF(OR(HS175=0,HU175=0,HV175=0),0,MIN((VLOOKUP($D175,SALERYCODE,3,0))*(IF($D175=6,HV175,HU175))*((MIN((VLOOKUP($D175,SALERYCODE,5,0)),(IF($D175=6,HU175,HV175))))),MIN((VLOOKUP($D175,SALERYCODE,3,0)),(HS175+HT175))*(IF($D175=6,HV175,((MIN((VLOOKUP($D175,SALERYCODE,5,0)),HV175)))))))))/IF(AND($D175=2,'ראשי-פרטים כלליים וריכוז הוצאות'!$D$68&lt;&gt;4),1.2,1)</f>
        <v>0</v>
      </c>
      <c r="HY175" s="263"/>
      <c r="HZ175" s="264"/>
      <c r="IA175" s="265"/>
      <c r="IB175" s="266"/>
      <c r="IC175" s="267">
        <f t="shared" si="234"/>
        <v>0</v>
      </c>
      <c r="ID175" s="260">
        <f>+(IF(OR($B175=0,$C175=0,$D175=0,$DC$2&gt;$OE$1),0,IF(OR(HY175=0,IA175=0,IB175=0),0,MIN((VLOOKUP($D175,SALERYCODE,3,0))*(IF($D175=6,IB175,IA175))*((MIN((VLOOKUP($D175,SALERYCODE,5,0)),(IF($D175=6,IA175,IB175))))),MIN((VLOOKUP($D175,SALERYCODE,3,0)),(HY175+HZ175))*(IF($D175=6,IB175,((MIN((VLOOKUP($D175,SALERYCODE,5,0)),IB175)))))))))/IF(AND($D175=2,'ראשי-פרטים כלליים וריכוז הוצאות'!$D$68&lt;&gt;4),1.2,1)</f>
        <v>0</v>
      </c>
      <c r="IE175" s="263"/>
      <c r="IF175" s="264"/>
      <c r="IG175" s="265"/>
      <c r="IH175" s="266"/>
      <c r="II175" s="267">
        <f t="shared" si="235"/>
        <v>0</v>
      </c>
      <c r="IJ175" s="260">
        <f>+(IF(OR($B175=0,$C175=0,$D175=0,$DC$2&gt;$OE$1),0,IF(OR(IE175=0,IG175=0,IH175=0),0,MIN((VLOOKUP($D175,SALERYCODE,3,0))*(IF($D175=6,IH175,IG175))*((MIN((VLOOKUP($D175,SALERYCODE,5,0)),(IF($D175=6,IG175,IH175))))),MIN((VLOOKUP($D175,SALERYCODE,3,0)),(IE175+IF175))*(IF($D175=6,IH175,((MIN((VLOOKUP($D175,SALERYCODE,5,0)),IH175)))))))))/IF(AND($D175=2,'ראשי-פרטים כלליים וריכוז הוצאות'!$D$68&lt;&gt;4),1.2,1)</f>
        <v>0</v>
      </c>
      <c r="IK175" s="263"/>
      <c r="IL175" s="264"/>
      <c r="IM175" s="265"/>
      <c r="IN175" s="266"/>
      <c r="IO175" s="267">
        <f t="shared" si="236"/>
        <v>0</v>
      </c>
      <c r="IP175" s="260">
        <f>+(IF(OR($B175=0,$C175=0,$D175=0,$DC$2&gt;$OE$1),0,IF(OR(IK175=0,IM175=0,IN175=0),0,MIN((VLOOKUP($D175,SALERYCODE,3,0))*(IF($D175=6,IN175,IM175))*((MIN((VLOOKUP($D175,SALERYCODE,5,0)),(IF($D175=6,IM175,IN175))))),MIN((VLOOKUP($D175,SALERYCODE,3,0)),(IK175+IL175))*(IF($D175=6,IN175,((MIN((VLOOKUP($D175,SALERYCODE,5,0)),IN175)))))))))/IF(AND($D175=2,'ראשי-פרטים כלליים וריכוז הוצאות'!$D$68&lt;&gt;4),1.2,1)</f>
        <v>0</v>
      </c>
      <c r="IQ175" s="263"/>
      <c r="IR175" s="264"/>
      <c r="IS175" s="265"/>
      <c r="IT175" s="266"/>
      <c r="IU175" s="267">
        <f t="shared" si="237"/>
        <v>0</v>
      </c>
      <c r="IV175" s="260">
        <f>+(IF(OR($B175=0,$C175=0,$D175=0,$DC$2&gt;$OE$1),0,IF(OR(IQ175=0,IS175=0,IT175=0),0,MIN((VLOOKUP($D175,SALERYCODE,3,0))*(IF($D175=6,IT175,IS175))*((MIN((VLOOKUP($D175,SALERYCODE,5,0)),(IF($D175=6,IS175,IT175))))),MIN((VLOOKUP($D175,SALERYCODE,3,0)),(IQ175+IR175))*(IF($D175=6,IT175,((MIN((VLOOKUP($D175,SALERYCODE,5,0)),IT175)))))))))/IF(AND($D175=2,'ראשי-פרטים כלליים וריכוז הוצאות'!$D$68&lt;&gt;4),1.2,1)</f>
        <v>0</v>
      </c>
      <c r="IW175" s="263"/>
      <c r="IX175" s="264"/>
      <c r="IY175" s="265"/>
      <c r="IZ175" s="266"/>
      <c r="JA175" s="267">
        <f t="shared" si="238"/>
        <v>0</v>
      </c>
      <c r="JB175" s="260">
        <f>+(IF(OR($B175=0,$C175=0,$D175=0,$DC$2&gt;$OE$1),0,IF(OR(IW175=0,IY175=0,IZ175=0),0,MIN((VLOOKUP($D175,SALERYCODE,3,0))*(IF($D175=6,IZ175,IY175))*((MIN((VLOOKUP($D175,SALERYCODE,5,0)),(IF($D175=6,IY175,IZ175))))),MIN((VLOOKUP($D175,SALERYCODE,3,0)),(IW175+IX175))*(IF($D175=6,IZ175,((MIN((VLOOKUP($D175,SALERYCODE,5,0)),IZ175)))))))))/IF(AND($D175=2,'ראשי-פרטים כלליים וריכוז הוצאות'!$D$68&lt;&gt;4),1.2,1)</f>
        <v>0</v>
      </c>
      <c r="JC175" s="263"/>
      <c r="JD175" s="264"/>
      <c r="JE175" s="265"/>
      <c r="JF175" s="266"/>
      <c r="JG175" s="267">
        <f t="shared" si="239"/>
        <v>0</v>
      </c>
      <c r="JH175" s="260">
        <f>+(IF(OR($B175=0,$C175=0,$D175=0,$DC$2&gt;$OE$1),0,IF(OR(JC175=0,JE175=0,JF175=0),0,MIN((VLOOKUP($D175,SALERYCODE,3,0))*(IF($D175=6,JF175,JE175))*((MIN((VLOOKUP($D175,SALERYCODE,5,0)),(IF($D175=6,JE175,JF175))))),MIN((VLOOKUP($D175,SALERYCODE,3,0)),(JC175+JD175))*(IF($D175=6,JF175,((MIN((VLOOKUP($D175,SALERYCODE,5,0)),JF175)))))))))/IF(AND($D175=2,'ראשי-פרטים כלליים וריכוז הוצאות'!$D$68&lt;&gt;4),1.2,1)</f>
        <v>0</v>
      </c>
      <c r="JI175" s="263"/>
      <c r="JJ175" s="264"/>
      <c r="JK175" s="265"/>
      <c r="JL175" s="266"/>
      <c r="JM175" s="267">
        <f t="shared" si="240"/>
        <v>0</v>
      </c>
      <c r="JN175" s="260">
        <f>+(IF(OR($B175=0,$C175=0,$D175=0,$DC$2&gt;$OE$1),0,IF(OR(JI175=0,JK175=0,JL175=0),0,MIN((VLOOKUP($D175,SALERYCODE,3,0))*(IF($D175=6,JL175,JK175))*((MIN((VLOOKUP($D175,SALERYCODE,5,0)),(IF($D175=6,JK175,JL175))))),MIN((VLOOKUP($D175,SALERYCODE,3,0)),(JI175+JJ175))*(IF($D175=6,JL175,((MIN((VLOOKUP($D175,SALERYCODE,5,0)),JL175)))))))))/IF(AND($D175=2,'ראשי-פרטים כלליים וריכוז הוצאות'!$D$68&lt;&gt;4),1.2,1)</f>
        <v>0</v>
      </c>
      <c r="JO175" s="263"/>
      <c r="JP175" s="264"/>
      <c r="JQ175" s="265"/>
      <c r="JR175" s="266"/>
      <c r="JS175" s="267">
        <f t="shared" si="241"/>
        <v>0</v>
      </c>
      <c r="JT175" s="260">
        <f>+(IF(OR($B175=0,$C175=0,$D175=0,$DC$2&gt;$OE$1),0,IF(OR(JO175=0,JQ175=0,JR175=0),0,MIN((VLOOKUP($D175,SALERYCODE,3,0))*(IF($D175=6,JR175,JQ175))*((MIN((VLOOKUP($D175,SALERYCODE,5,0)),(IF($D175=6,JQ175,JR175))))),MIN((VLOOKUP($D175,SALERYCODE,3,0)),(JO175+JP175))*(IF($D175=6,JR175,((MIN((VLOOKUP($D175,SALERYCODE,5,0)),JR175)))))))))/IF(AND($D175=2,'ראשי-פרטים כלליים וריכוז הוצאות'!$D$68&lt;&gt;4),1.2,1)</f>
        <v>0</v>
      </c>
      <c r="JU175" s="263"/>
      <c r="JV175" s="264"/>
      <c r="JW175" s="265"/>
      <c r="JX175" s="266"/>
      <c r="JY175" s="267">
        <f t="shared" si="242"/>
        <v>0</v>
      </c>
      <c r="JZ175" s="260">
        <f>+(IF(OR($B175=0,$C175=0,$D175=0,$DC$2&gt;$OE$1),0,IF(OR(JU175=0,JW175=0,JX175=0),0,MIN((VLOOKUP($D175,SALERYCODE,3,0))*(IF($D175=6,JX175,JW175))*((MIN((VLOOKUP($D175,SALERYCODE,5,0)),(IF($D175=6,JW175,JX175))))),MIN((VLOOKUP($D175,SALERYCODE,3,0)),(JU175+JV175))*(IF($D175=6,JX175,((MIN((VLOOKUP($D175,SALERYCODE,5,0)),JX175)))))))))/IF(AND($D175=2,'ראשי-פרטים כלליים וריכוז הוצאות'!$D$68&lt;&gt;4),1.2,1)</f>
        <v>0</v>
      </c>
      <c r="KA175" s="263"/>
      <c r="KB175" s="264"/>
      <c r="KC175" s="265"/>
      <c r="KD175" s="266"/>
      <c r="KE175" s="267">
        <f t="shared" si="243"/>
        <v>0</v>
      </c>
      <c r="KF175" s="260">
        <f>+(IF(OR($B175=0,$C175=0,$D175=0,$DC$2&gt;$OE$1),0,IF(OR(KA175=0,KC175=0,KD175=0),0,MIN((VLOOKUP($D175,SALERYCODE,3,0))*(IF($D175=6,KD175,KC175))*((MIN((VLOOKUP($D175,SALERYCODE,5,0)),(IF($D175=6,KC175,KD175))))),MIN((VLOOKUP($D175,SALERYCODE,3,0)),(KA175+KB175))*(IF($D175=6,KD175,((MIN((VLOOKUP($D175,SALERYCODE,5,0)),KD175)))))))))/IF(AND($D175=2,'ראשי-פרטים כלליים וריכוז הוצאות'!$D$68&lt;&gt;4),1.2,1)</f>
        <v>0</v>
      </c>
      <c r="KG175" s="263"/>
      <c r="KH175" s="264"/>
      <c r="KI175" s="265"/>
      <c r="KJ175" s="266"/>
      <c r="KK175" s="267">
        <f t="shared" si="244"/>
        <v>0</v>
      </c>
      <c r="KL175" s="260">
        <f>+(IF(OR($B175=0,$C175=0,$D175=0,$DC$2&gt;$OE$1),0,IF(OR(KG175=0,KI175=0,KJ175=0),0,MIN((VLOOKUP($D175,SALERYCODE,3,0))*(IF($D175=6,KJ175,KI175))*((MIN((VLOOKUP($D175,SALERYCODE,5,0)),(IF($D175=6,KI175,KJ175))))),MIN((VLOOKUP($D175,SALERYCODE,3,0)),(KG175+KH175))*(IF($D175=6,KJ175,((MIN((VLOOKUP($D175,SALERYCODE,5,0)),KJ175)))))))))/IF(AND($D175=2,'ראשי-פרטים כלליים וריכוז הוצאות'!$D$68&lt;&gt;4),1.2,1)</f>
        <v>0</v>
      </c>
      <c r="KM175" s="263"/>
      <c r="KN175" s="264"/>
      <c r="KO175" s="265"/>
      <c r="KP175" s="266"/>
      <c r="KQ175" s="267">
        <f t="shared" si="245"/>
        <v>0</v>
      </c>
      <c r="KR175" s="260">
        <f>+(IF(OR($B175=0,$C175=0,$D175=0,$DC$2&gt;$OE$1),0,IF(OR(KM175=0,KO175=0,KP175=0),0,MIN((VLOOKUP($D175,SALERYCODE,3,0))*(IF($D175=6,KP175,KO175))*((MIN((VLOOKUP($D175,SALERYCODE,5,0)),(IF($D175=6,KO175,KP175))))),MIN((VLOOKUP($D175,SALERYCODE,3,0)),(KM175+KN175))*(IF($D175=6,KP175,((MIN((VLOOKUP($D175,SALERYCODE,5,0)),KP175)))))))))/IF(AND($D175=2,'ראשי-פרטים כלליים וריכוז הוצאות'!$D$68&lt;&gt;4),1.2,1)</f>
        <v>0</v>
      </c>
      <c r="KS175" s="263"/>
      <c r="KT175" s="264"/>
      <c r="KU175" s="265"/>
      <c r="KV175" s="266"/>
      <c r="KW175" s="267">
        <f t="shared" si="246"/>
        <v>0</v>
      </c>
      <c r="KX175" s="260">
        <f>+(IF(OR($B175=0,$C175=0,$D175=0,$DC$2&gt;$OE$1),0,IF(OR(KS175=0,KU175=0,KV175=0),0,MIN((VLOOKUP($D175,SALERYCODE,3,0))*(IF($D175=6,KV175,KU175))*((MIN((VLOOKUP($D175,SALERYCODE,5,0)),(IF($D175=6,KU175,KV175))))),MIN((VLOOKUP($D175,SALERYCODE,3,0)),(KS175+KT175))*(IF($D175=6,KV175,((MIN((VLOOKUP($D175,SALERYCODE,5,0)),KV175)))))))))/IF(AND($D175=2,'ראשי-פרטים כלליים וריכוז הוצאות'!$D$68&lt;&gt;4),1.2,1)</f>
        <v>0</v>
      </c>
      <c r="KY175" s="263"/>
      <c r="KZ175" s="264"/>
      <c r="LA175" s="265"/>
      <c r="LB175" s="266"/>
      <c r="LC175" s="267">
        <f t="shared" si="247"/>
        <v>0</v>
      </c>
      <c r="LD175" s="260">
        <f>+(IF(OR($B175=0,$C175=0,$D175=0,$DC$2&gt;$OE$1),0,IF(OR(KY175=0,LA175=0,LB175=0),0,MIN((VLOOKUP($D175,SALERYCODE,3,0))*(IF($D175=6,LB175,LA175))*((MIN((VLOOKUP($D175,SALERYCODE,5,0)),(IF($D175=6,LA175,LB175))))),MIN((VLOOKUP($D175,SALERYCODE,3,0)),(KY175+KZ175))*(IF($D175=6,LB175,((MIN((VLOOKUP($D175,SALERYCODE,5,0)),LB175)))))))))/IF(AND($D175=2,'ראשי-פרטים כלליים וריכוז הוצאות'!$D$68&lt;&gt;4),1.2,1)</f>
        <v>0</v>
      </c>
      <c r="LE175" s="263"/>
      <c r="LF175" s="264"/>
      <c r="LG175" s="265"/>
      <c r="LH175" s="266"/>
      <c r="LI175" s="267">
        <f t="shared" si="248"/>
        <v>0</v>
      </c>
      <c r="LJ175" s="260">
        <f>+(IF(OR($B175=0,$C175=0,$D175=0,$DC$2&gt;$OE$1),0,IF(OR(LE175=0,LG175=0,LH175=0),0,MIN((VLOOKUP($D175,SALERYCODE,3,0))*(IF($D175=6,LH175,LG175))*((MIN((VLOOKUP($D175,SALERYCODE,5,0)),(IF($D175=6,LG175,LH175))))),MIN((VLOOKUP($D175,SALERYCODE,3,0)),(LE175+LF175))*(IF($D175=6,LH175,((MIN((VLOOKUP($D175,SALERYCODE,5,0)),LH175)))))))))/IF(AND($D175=2,'ראשי-פרטים כלליים וריכוז הוצאות'!$D$68&lt;&gt;4),1.2,1)</f>
        <v>0</v>
      </c>
      <c r="LK175" s="263"/>
      <c r="LL175" s="264"/>
      <c r="LM175" s="265"/>
      <c r="LN175" s="266"/>
      <c r="LO175" s="267">
        <f t="shared" si="249"/>
        <v>0</v>
      </c>
      <c r="LP175" s="260">
        <f>+(IF(OR($B175=0,$C175=0,$D175=0,$DC$2&gt;$OE$1),0,IF(OR(LK175=0,LM175=0,LN175=0),0,MIN((VLOOKUP($D175,SALERYCODE,3,0))*(IF($D175=6,LN175,LM175))*((MIN((VLOOKUP($D175,SALERYCODE,5,0)),(IF($D175=6,LM175,LN175))))),MIN((VLOOKUP($D175,SALERYCODE,3,0)),(LK175+LL175))*(IF($D175=6,LN175,((MIN((VLOOKUP($D175,SALERYCODE,5,0)),LN175)))))))))/IF(AND($D175=2,'ראשי-פרטים כלליים וריכוז הוצאות'!$D$68&lt;&gt;4),1.2,1)</f>
        <v>0</v>
      </c>
      <c r="LQ175" s="263"/>
      <c r="LR175" s="264"/>
      <c r="LS175" s="265"/>
      <c r="LT175" s="266"/>
      <c r="LU175" s="267">
        <f t="shared" si="250"/>
        <v>0</v>
      </c>
      <c r="LV175" s="260">
        <f>+(IF(OR($B175=0,$C175=0,$D175=0,$DC$2&gt;$OE$1),0,IF(OR(LQ175=0,LS175=0,LT175=0),0,MIN((VLOOKUP($D175,SALERYCODE,3,0))*(IF($D175=6,LT175,LS175))*((MIN((VLOOKUP($D175,SALERYCODE,5,0)),(IF($D175=6,LS175,LT175))))),MIN((VLOOKUP($D175,SALERYCODE,3,0)),(LQ175+LR175))*(IF($D175=6,LT175,((MIN((VLOOKUP($D175,SALERYCODE,5,0)),LT175)))))))))/IF(AND($D175=2,'ראשי-פרטים כלליים וריכוז הוצאות'!$D$68&lt;&gt;4),1.2,1)</f>
        <v>0</v>
      </c>
      <c r="LW175" s="263"/>
      <c r="LX175" s="264"/>
      <c r="LY175" s="265"/>
      <c r="LZ175" s="266"/>
      <c r="MA175" s="267">
        <f t="shared" si="251"/>
        <v>0</v>
      </c>
      <c r="MB175" s="260">
        <f>+(IF(OR($B175=0,$C175=0,$D175=0,$DC$2&gt;$OE$1),0,IF(OR(LW175=0,LY175=0,LZ175=0),0,MIN((VLOOKUP($D175,SALERYCODE,3,0))*(IF($D175=6,LZ175,LY175))*((MIN((VLOOKUP($D175,SALERYCODE,5,0)),(IF($D175=6,LY175,LZ175))))),MIN((VLOOKUP($D175,SALERYCODE,3,0)),(LW175+LX175))*(IF($D175=6,LZ175,((MIN((VLOOKUP($D175,SALERYCODE,5,0)),LZ175)))))))))/IF(AND($D175=2,'ראשי-פרטים כלליים וריכוז הוצאות'!$D$68&lt;&gt;4),1.2,1)</f>
        <v>0</v>
      </c>
      <c r="MC175" s="263"/>
      <c r="MD175" s="264"/>
      <c r="ME175" s="265"/>
      <c r="MF175" s="266"/>
      <c r="MG175" s="267">
        <f t="shared" si="252"/>
        <v>0</v>
      </c>
      <c r="MH175" s="260">
        <f>+(IF(OR($B175=0,$C175=0,$D175=0,$DC$2&gt;$OE$1),0,IF(OR(MC175=0,ME175=0,MF175=0),0,MIN((VLOOKUP($D175,SALERYCODE,3,0))*(IF($D175=6,MF175,ME175))*((MIN((VLOOKUP($D175,SALERYCODE,5,0)),(IF($D175=6,ME175,MF175))))),MIN((VLOOKUP($D175,SALERYCODE,3,0)),(MC175+MD175))*(IF($D175=6,MF175,((MIN((VLOOKUP($D175,SALERYCODE,5,0)),MF175)))))))))/IF(AND($D175=2,'ראשי-פרטים כלליים וריכוז הוצאות'!$D$68&lt;&gt;4),1.2,1)</f>
        <v>0</v>
      </c>
      <c r="MI175" s="263"/>
      <c r="MJ175" s="264"/>
      <c r="MK175" s="265"/>
      <c r="ML175" s="266"/>
      <c r="MM175" s="267">
        <f t="shared" si="253"/>
        <v>0</v>
      </c>
      <c r="MN175" s="260">
        <f>+(IF(OR($B175=0,$C175=0,$D175=0,$DC$2&gt;$OE$1),0,IF(OR(MI175=0,MK175=0,ML175=0),0,MIN((VLOOKUP($D175,SALERYCODE,3,0))*(IF($D175=6,ML175,MK175))*((MIN((VLOOKUP($D175,SALERYCODE,5,0)),(IF($D175=6,MK175,ML175))))),MIN((VLOOKUP($D175,SALERYCODE,3,0)),(MI175+MJ175))*(IF($D175=6,ML175,((MIN((VLOOKUP($D175,SALERYCODE,5,0)),ML175)))))))))/IF(AND($D175=2,'ראשי-פרטים כלליים וריכוז הוצאות'!$D$68&lt;&gt;4),1.2,1)</f>
        <v>0</v>
      </c>
      <c r="MO175" s="263"/>
      <c r="MP175" s="264"/>
      <c r="MQ175" s="265"/>
      <c r="MR175" s="266"/>
      <c r="MS175" s="267">
        <f t="shared" si="254"/>
        <v>0</v>
      </c>
      <c r="MT175" s="260">
        <f>+(IF(OR($B175=0,$C175=0,$D175=0,$DC$2&gt;$OE$1),0,IF(OR(MO175=0,MQ175=0,MR175=0),0,MIN((VLOOKUP($D175,SALERYCODE,3,0))*(IF($D175=6,MR175,MQ175))*((MIN((VLOOKUP($D175,SALERYCODE,5,0)),(IF($D175=6,MQ175,MR175))))),MIN((VLOOKUP($D175,SALERYCODE,3,0)),(MO175+MP175))*(IF($D175=6,MR175,((MIN((VLOOKUP($D175,SALERYCODE,5,0)),MR175)))))))))/IF(AND($D175=2,'ראשי-פרטים כלליים וריכוז הוצאות'!$D$68&lt;&gt;4),1.2,1)</f>
        <v>0</v>
      </c>
      <c r="MU175" s="263"/>
      <c r="MV175" s="264"/>
      <c r="MW175" s="265"/>
      <c r="MX175" s="266"/>
      <c r="MY175" s="267">
        <f t="shared" si="255"/>
        <v>0</v>
      </c>
      <c r="MZ175" s="260">
        <f>+(IF(OR($B175=0,$C175=0,$D175=0,$DC$2&gt;$OE$1),0,IF(OR(MU175=0,MW175=0,MX175=0),0,MIN((VLOOKUP($D175,SALERYCODE,3,0))*(IF($D175=6,MX175,MW175))*((MIN((VLOOKUP($D175,SALERYCODE,5,0)),(IF($D175=6,MW175,MX175))))),MIN((VLOOKUP($D175,SALERYCODE,3,0)),(MU175+MV175))*(IF($D175=6,MX175,((MIN((VLOOKUP($D175,SALERYCODE,5,0)),MX175)))))))))/IF(AND($D175=2,'ראשי-פרטים כלליים וריכוז הוצאות'!$D$68&lt;&gt;4),1.2,1)</f>
        <v>0</v>
      </c>
      <c r="NA175" s="263"/>
      <c r="NB175" s="264"/>
      <c r="NC175" s="265"/>
      <c r="ND175" s="266"/>
      <c r="NE175" s="267">
        <f t="shared" si="256"/>
        <v>0</v>
      </c>
      <c r="NF175" s="260">
        <f>+(IF(OR($B175=0,$C175=0,$D175=0,$DC$2&gt;$OE$1),0,IF(OR(NA175=0,NC175=0,ND175=0),0,MIN((VLOOKUP($D175,SALERYCODE,3,0))*(IF($D175=6,ND175,NC175))*((MIN((VLOOKUP($D175,SALERYCODE,5,0)),(IF($D175=6,NC175,ND175))))),MIN((VLOOKUP($D175,SALERYCODE,3,0)),(NA175+NB175))*(IF($D175=6,ND175,((MIN((VLOOKUP($D175,SALERYCODE,5,0)),ND175)))))))))/IF(AND($D175=2,'ראשי-פרטים כלליים וריכוז הוצאות'!$D$68&lt;&gt;4),1.2,1)</f>
        <v>0</v>
      </c>
      <c r="NG175" s="263"/>
      <c r="NH175" s="264"/>
      <c r="NI175" s="265"/>
      <c r="NJ175" s="266"/>
      <c r="NK175" s="267">
        <f t="shared" si="257"/>
        <v>0</v>
      </c>
      <c r="NL175" s="260">
        <f>+(IF(OR($B175=0,$C175=0,$D175=0,$DC$2&gt;$OE$1),0,IF(OR(NG175=0,NI175=0,NJ175=0),0,MIN((VLOOKUP($D175,SALERYCODE,3,0))*(IF($D175=6,NJ175,NI175))*((MIN((VLOOKUP($D175,SALERYCODE,5,0)),(IF($D175=6,NI175,NJ175))))),MIN((VLOOKUP($D175,SALERYCODE,3,0)),(NG175+NH175))*(IF($D175=6,NJ175,((MIN((VLOOKUP($D175,SALERYCODE,5,0)),NJ175)))))))))/IF(AND($D175=2,'ראשי-פרטים כלליים וריכוז הוצאות'!$D$68&lt;&gt;4),1.2,1)</f>
        <v>0</v>
      </c>
      <c r="NM175" s="263"/>
      <c r="NN175" s="264"/>
      <c r="NO175" s="265"/>
      <c r="NP175" s="266"/>
      <c r="NQ175" s="267">
        <f t="shared" si="258"/>
        <v>0</v>
      </c>
      <c r="NR175" s="260">
        <f>+(IF(OR($B175=0,$C175=0,$D175=0,$DC$2&gt;$OE$1),0,IF(OR(NM175=0,NO175=0,NP175=0),0,MIN((VLOOKUP($D175,SALERYCODE,3,0))*(IF($D175=6,NP175,NO175))*((MIN((VLOOKUP($D175,SALERYCODE,5,0)),(IF($D175=6,NO175,NP175))))),MIN((VLOOKUP($D175,SALERYCODE,3,0)),(NM175+NN175))*(IF($D175=6,NP175,((MIN((VLOOKUP($D175,SALERYCODE,5,0)),NP175)))))))))/IF(AND($D175=2,'ראשי-פרטים כלליים וריכוז הוצאות'!$D$68&lt;&gt;4),1.2,1)</f>
        <v>0</v>
      </c>
      <c r="NS175" s="263"/>
      <c r="NT175" s="264"/>
      <c r="NU175" s="265"/>
      <c r="NV175" s="266"/>
      <c r="NW175" s="267">
        <f t="shared" si="259"/>
        <v>0</v>
      </c>
      <c r="NX175" s="260">
        <f>+(IF(OR($B175=0,$C175=0,$D175=0,$DC$2&gt;$OE$1),0,IF(OR(NS175=0,NU175=0,NV175=0),0,MIN((VLOOKUP($D175,SALERYCODE,3,0))*(IF($D175=6,NV175,NU175))*((MIN((VLOOKUP($D175,SALERYCODE,5,0)),(IF($D175=6,NU175,NV175))))),MIN((VLOOKUP($D175,SALERYCODE,3,0)),(NS175+NT175))*(IF($D175=6,NV175,((MIN((VLOOKUP($D175,SALERYCODE,5,0)),NV175)))))))))/IF(AND($D175=2,'ראשי-פרטים כלליים וריכוז הוצאות'!$D$68&lt;&gt;4),1.2,1)</f>
        <v>0</v>
      </c>
      <c r="NY175" s="263"/>
      <c r="NZ175" s="264"/>
      <c r="OA175" s="265"/>
      <c r="OB175" s="266"/>
      <c r="OC175" s="267">
        <f t="shared" si="260"/>
        <v>0</v>
      </c>
      <c r="OD175" s="260">
        <f>+(IF(OR($B175=0,$C175=0,$D175=0,$DC$2&gt;$OE$1),0,IF(OR(NY175=0,OA175=0,OB175=0),0,MIN((VLOOKUP($D175,SALERYCODE,3,0))*(IF($D175=6,OB175,OA175))*((MIN((VLOOKUP($D175,SALERYCODE,5,0)),(IF($D175=6,OA175,OB175))))),MIN((VLOOKUP($D175,SALERYCODE,3,0)),(NY175+NZ175))*(IF($D175=6,OB175,((MIN((VLOOKUP($D175,SALERYCODE,5,0)),OB175)))))))))/IF(AND($D175=2,'ראשי-פרטים כלליים וריכוז הוצאות'!$D$68&lt;&gt;4),1.2,1)</f>
        <v>0</v>
      </c>
      <c r="OE175" s="275">
        <f t="shared" si="266"/>
        <v>0</v>
      </c>
      <c r="OF175" s="283">
        <f t="shared" si="267"/>
        <v>9.9999999999999995E-7</v>
      </c>
      <c r="OG175" s="276">
        <f t="shared" si="268"/>
        <v>0</v>
      </c>
      <c r="OH175" s="275">
        <f t="shared" si="269"/>
        <v>0</v>
      </c>
      <c r="OI175" s="275">
        <v>0</v>
      </c>
      <c r="OJ175" s="258">
        <f t="shared" si="270"/>
        <v>0</v>
      </c>
      <c r="OK175" s="284"/>
      <c r="OL175" s="116">
        <f>MIN(OJ175+OK175*OF175*OE175/$OL$1/IF(AND($D175=2,'ראשי-פרטים כלליים וריכוז הוצאות'!$D$68&lt;&gt;4),1.2,1),IF($D175&gt;0,VLOOKUP($D175,SALERYCODE,3,0)*12*OG175,0))</f>
        <v>0</v>
      </c>
      <c r="OM175" s="95">
        <f t="shared" si="261"/>
        <v>0</v>
      </c>
      <c r="ON175" s="11">
        <f t="shared" si="262"/>
        <v>0</v>
      </c>
      <c r="OO175" s="11">
        <f t="shared" si="263"/>
        <v>0</v>
      </c>
      <c r="OP175" s="22">
        <f t="shared" si="264"/>
        <v>0</v>
      </c>
      <c r="OQ175" s="11">
        <f t="shared" si="265"/>
        <v>0</v>
      </c>
      <c r="OR175" s="11" t="e">
        <f>#REF!</f>
        <v>#REF!</v>
      </c>
      <c r="OS175" s="35" t="e">
        <f>#REF!-OP175</f>
        <v>#REF!</v>
      </c>
      <c r="OT175" s="35" t="e">
        <f>OS175-#REF!</f>
        <v>#REF!</v>
      </c>
      <c r="OU175" s="43" t="e">
        <f>IF(AND(OP175&gt;0,(OS175=#REF!-OP175)),"מועסק פחות מ-10% מזמנו במופ","")</f>
        <v>#REF!</v>
      </c>
    </row>
    <row r="176" spans="1:411" ht="24" hidden="1" customHeight="1" outlineLevel="1" x14ac:dyDescent="0.2">
      <c r="A176" s="282">
        <v>173</v>
      </c>
      <c r="B176" s="269"/>
      <c r="C176" s="270"/>
      <c r="D176" s="271"/>
      <c r="E176" s="263"/>
      <c r="F176" s="264"/>
      <c r="G176" s="265"/>
      <c r="H176" s="266"/>
      <c r="I176" s="267">
        <f t="shared" si="196"/>
        <v>0</v>
      </c>
      <c r="J176" s="260">
        <f>(IF(OR($B176=0,$C176=0,$D176=0,$E$2&gt;$OE$1),0,IF(OR($E176=0,$G176=0,$H176=0),0,MIN((VLOOKUP($D176,SALERYCODE,3,0))*(IF($D176=6,$H176,$G176))*((MIN((VLOOKUP($D176,SALERYCODE,5,0)),(IF($D176=6,$G176,$H176))))),MIN((VLOOKUP($D176,SALERYCODE,3,0)),($E176+$F176))*(IF($D176=6,$H176,((MIN((VLOOKUP($D176,SALERYCODE,5,0)),$H176)))))))))/IF(AND($D176=2,'ראשי-פרטים כלליים וריכוז הוצאות'!$D$68&lt;&gt;4),1.2,1)</f>
        <v>0</v>
      </c>
      <c r="K176" s="263"/>
      <c r="L176" s="264"/>
      <c r="M176" s="265"/>
      <c r="N176" s="266"/>
      <c r="O176" s="267">
        <f t="shared" si="197"/>
        <v>0</v>
      </c>
      <c r="P176" s="260">
        <f>+(IF(OR($B176=0,$C176=0,$D176=0,$K$2&gt;$OE$1),0,IF(OR($K176=0,$M176=0,$N176=0),0,MIN((VLOOKUP($D176,SALERYCODE,3,0))*(IF($D176=6,$N176,$M176))*((MIN((VLOOKUP($D176,SALERYCODE,5,0)),(IF($D176=6,$M176,$N176))))),MIN((VLOOKUP($D176,SALERYCODE,3,0)),($K176+$L176))*(IF($D176=6,$N176,((MIN((VLOOKUP($D176,SALERYCODE,5,0)),$N176)))))))))/IF(AND($D176=2,'ראשי-פרטים כלליים וריכוז הוצאות'!$D$68&lt;&gt;4),1.2,1)</f>
        <v>0</v>
      </c>
      <c r="Q176" s="263"/>
      <c r="R176" s="264"/>
      <c r="S176" s="265"/>
      <c r="T176" s="266"/>
      <c r="U176" s="267">
        <f t="shared" si="198"/>
        <v>0</v>
      </c>
      <c r="V176" s="260">
        <f>+(IF(OR($B176=0,$C176=0,$D176=0,$Q$2&gt;$OE$1),0,IF(OR(Q176=0,S176=0,T176=0),0,MIN((VLOOKUP($D176,SALERYCODE,3,0))*(IF($D176=6,T176,S176))*((MIN((VLOOKUP($D176,SALERYCODE,5,0)),(IF($D176=6,S176,T176))))),MIN((VLOOKUP($D176,SALERYCODE,3,0)),(Q176+R176))*(IF($D176=6,T176,((MIN((VLOOKUP($D176,SALERYCODE,5,0)),T176)))))))))/IF(AND($D176=2,'ראשי-פרטים כלליים וריכוז הוצאות'!$D$68&lt;&gt;4),1.2,1)</f>
        <v>0</v>
      </c>
      <c r="W176" s="263"/>
      <c r="X176" s="264"/>
      <c r="Y176" s="265"/>
      <c r="Z176" s="266"/>
      <c r="AA176" s="267">
        <f t="shared" si="199"/>
        <v>0</v>
      </c>
      <c r="AB176" s="260">
        <f>+(IF(OR($B176=0,$C176=0,$D176=0,$W$2&gt;$OE$1),0,IF(OR(W176=0,Y176=0,Z176=0),0,MIN((VLOOKUP($D176,SALERYCODE,3,0))*(IF($D176=6,Z176,Y176))*((MIN((VLOOKUP($D176,SALERYCODE,5,0)),(IF($D176=6,Y176,Z176))))),MIN((VLOOKUP($D176,SALERYCODE,3,0)),(W176+X176))*(IF($D176=6,Z176,((MIN((VLOOKUP($D176,SALERYCODE,5,0)),Z176)))))))))/IF(AND($D176=2,'ראשי-פרטים כלליים וריכוז הוצאות'!$D$68&lt;&gt;4),1.2,1)</f>
        <v>0</v>
      </c>
      <c r="AC176" s="263"/>
      <c r="AD176" s="264"/>
      <c r="AE176" s="265"/>
      <c r="AF176" s="266"/>
      <c r="AG176" s="267">
        <f t="shared" si="200"/>
        <v>0</v>
      </c>
      <c r="AH176" s="260">
        <f>+(IF(OR($B176=0,$C176=0,$D176=0,$AC$2&gt;$OE$1),0,IF(OR(AC176=0,AE176=0,AF176=0),0,MIN((VLOOKUP($D176,SALERYCODE,3,0))*(IF($D176=6,AF176,AE176))*((MIN((VLOOKUP($D176,SALERYCODE,5,0)),(IF($D176=6,AE176,AF176))))),MIN((VLOOKUP($D176,SALERYCODE,3,0)),(AC176+AD176))*(IF($D176=6,AF176,((MIN((VLOOKUP($D176,SALERYCODE,5,0)),AF176)))))))))/IF(AND($D176=2,'ראשי-פרטים כלליים וריכוז הוצאות'!$D$68&lt;&gt;4),1.2,1)</f>
        <v>0</v>
      </c>
      <c r="AI176" s="263"/>
      <c r="AJ176" s="264"/>
      <c r="AK176" s="265"/>
      <c r="AL176" s="266"/>
      <c r="AM176" s="267">
        <f t="shared" si="201"/>
        <v>0</v>
      </c>
      <c r="AN176" s="260">
        <f>+(IF(OR($B176=0,$C176=0,$D176=0,$AI$2&gt;$OE$1),0,IF(OR(AI176=0,AK176=0,AL176=0),0,MIN((VLOOKUP($D176,SALERYCODE,3,0))*(IF($D176=6,AL176,AK176))*((MIN((VLOOKUP($D176,SALERYCODE,5,0)),(IF($D176=6,AK176,AL176))))),MIN((VLOOKUP($D176,SALERYCODE,3,0)),(AI176+AJ176))*(IF($D176=6,AL176,((MIN((VLOOKUP($D176,SALERYCODE,5,0)),AL176)))))))))/IF(AND($D176=2,'ראשי-פרטים כלליים וריכוז הוצאות'!$D$68&lt;&gt;4),1.2,1)</f>
        <v>0</v>
      </c>
      <c r="AO176" s="263"/>
      <c r="AP176" s="264"/>
      <c r="AQ176" s="265"/>
      <c r="AR176" s="266"/>
      <c r="AS176" s="267">
        <f t="shared" si="202"/>
        <v>0</v>
      </c>
      <c r="AT176" s="260">
        <f>+(IF(OR($B176=0,$C176=0,$D176=0,$AO$2&gt;$OE$1),0,IF(OR(AO176=0,AQ176=0,AR176=0),0,MIN((VLOOKUP($D176,SALERYCODE,3,0))*(IF($D176=6,AR176,AQ176))*((MIN((VLOOKUP($D176,SALERYCODE,5,0)),(IF($D176=6,AQ176,AR176))))),MIN((VLOOKUP($D176,SALERYCODE,3,0)),(AO176+AP176))*(IF($D176=6,AR176,((MIN((VLOOKUP($D176,SALERYCODE,5,0)),AR176)))))))))/IF(AND($D176=2,'ראשי-פרטים כלליים וריכוז הוצאות'!$D$68&lt;&gt;4),1.2,1)</f>
        <v>0</v>
      </c>
      <c r="AU176" s="263"/>
      <c r="AV176" s="264"/>
      <c r="AW176" s="265"/>
      <c r="AX176" s="266"/>
      <c r="AY176" s="267">
        <f t="shared" si="203"/>
        <v>0</v>
      </c>
      <c r="AZ176" s="260">
        <f>+(IF(OR($B176=0,$C176=0,$D176=0,$AU$2&gt;$OE$1),0,IF(OR(AU176=0,AW176=0,AX176=0),0,MIN((VLOOKUP($D176,SALERYCODE,3,0))*(IF($D176=6,AX176,AW176))*((MIN((VLOOKUP($D176,SALERYCODE,5,0)),(IF($D176=6,AW176,AX176))))),MIN((VLOOKUP($D176,SALERYCODE,3,0)),(AU176+AV176))*(IF($D176=6,AX176,((MIN((VLOOKUP($D176,SALERYCODE,5,0)),AX176)))))))))/IF(AND($D176=2,'ראשי-פרטים כלליים וריכוז הוצאות'!$D$68&lt;&gt;4),1.2,1)</f>
        <v>0</v>
      </c>
      <c r="BA176" s="263"/>
      <c r="BB176" s="264"/>
      <c r="BC176" s="265"/>
      <c r="BD176" s="266"/>
      <c r="BE176" s="267">
        <f t="shared" si="204"/>
        <v>0</v>
      </c>
      <c r="BF176" s="260">
        <f>+(IF(OR($B176=0,$C176=0,$D176=0,$BA$2&gt;$OE$1),0,IF(OR(BA176=0,BC176=0,BD176=0),0,MIN((VLOOKUP($D176,SALERYCODE,3,0))*(IF($D176=6,BD176,BC176))*((MIN((VLOOKUP($D176,SALERYCODE,5,0)),(IF($D176=6,BC176,BD176))))),MIN((VLOOKUP($D176,SALERYCODE,3,0)),(BA176+BB176))*(IF($D176=6,BD176,((MIN((VLOOKUP($D176,SALERYCODE,5,0)),BD176)))))))))/IF(AND($D176=2,'ראשי-פרטים כלליים וריכוז הוצאות'!$D$68&lt;&gt;4),1.2,1)</f>
        <v>0</v>
      </c>
      <c r="BG176" s="263"/>
      <c r="BH176" s="264"/>
      <c r="BI176" s="265"/>
      <c r="BJ176" s="266"/>
      <c r="BK176" s="267">
        <f t="shared" si="205"/>
        <v>0</v>
      </c>
      <c r="BL176" s="260">
        <f>+(IF(OR($B176=0,$C176=0,$D176=0,$BG$2&gt;$OE$1),0,IF(OR(BG176=0,BI176=0,BJ176=0),0,MIN((VLOOKUP($D176,SALERYCODE,3,0))*(IF($D176=6,BJ176,BI176))*((MIN((VLOOKUP($D176,SALERYCODE,5,0)),(IF($D176=6,BI176,BJ176))))),MIN((VLOOKUP($D176,SALERYCODE,3,0)),(BG176+BH176))*(IF($D176=6,BJ176,((MIN((VLOOKUP($D176,SALERYCODE,5,0)),BJ176)))))))))/IF(AND($D176=2,'ראשי-פרטים כלליים וריכוז הוצאות'!$D$68&lt;&gt;4),1.2,1)</f>
        <v>0</v>
      </c>
      <c r="BM176" s="263"/>
      <c r="BN176" s="264"/>
      <c r="BO176" s="265"/>
      <c r="BP176" s="266"/>
      <c r="BQ176" s="267">
        <f t="shared" si="206"/>
        <v>0</v>
      </c>
      <c r="BR176" s="260">
        <f>+(IF(OR($B176=0,$C176=0,$D176=0,$BM$2&gt;$OE$1),0,IF(OR(BM176=0,BO176=0,BP176=0),0,MIN((VLOOKUP($D176,SALERYCODE,3,0))*(IF($D176=6,BP176,BO176))*((MIN((VLOOKUP($D176,SALERYCODE,5,0)),(IF($D176=6,BO176,BP176))))),MIN((VLOOKUP($D176,SALERYCODE,3,0)),(BM176+BN176))*(IF($D176=6,BP176,((MIN((VLOOKUP($D176,SALERYCODE,5,0)),BP176)))))))))/IF(AND($D176=2,'ראשי-פרטים כלליים וריכוז הוצאות'!$D$68&lt;&gt;4),1.2,1)</f>
        <v>0</v>
      </c>
      <c r="BS176" s="263"/>
      <c r="BT176" s="264"/>
      <c r="BU176" s="265"/>
      <c r="BV176" s="266"/>
      <c r="BW176" s="267">
        <f t="shared" si="207"/>
        <v>0</v>
      </c>
      <c r="BX176" s="260">
        <f>+(IF(OR($B176=0,$C176=0,$D176=0,$BS$2&gt;$OE$1),0,IF(OR(BS176=0,BU176=0,BV176=0),0,MIN((VLOOKUP($D176,SALERYCODE,3,0))*(IF($D176=6,BV176,BU176))*((MIN((VLOOKUP($D176,SALERYCODE,5,0)),(IF($D176=6,BU176,BV176))))),MIN((VLOOKUP($D176,SALERYCODE,3,0)),(BS176+BT176))*(IF($D176=6,BV176,((MIN((VLOOKUP($D176,SALERYCODE,5,0)),BV176)))))))))/IF(AND($D176=2,'ראשי-פרטים כלליים וריכוז הוצאות'!$D$68&lt;&gt;4),1.2,1)</f>
        <v>0</v>
      </c>
      <c r="BY176" s="263"/>
      <c r="BZ176" s="264"/>
      <c r="CA176" s="265"/>
      <c r="CB176" s="266"/>
      <c r="CC176" s="267">
        <f t="shared" si="208"/>
        <v>0</v>
      </c>
      <c r="CD176" s="260">
        <f>+(IF(OR($B176=0,$C176=0,$D176=0,$BY$2&gt;$OE$1),0,IF(OR(BY176=0,CA176=0,CB176=0),0,MIN((VLOOKUP($D176,SALERYCODE,3,0))*(IF($D176=6,CB176,CA176))*((MIN((VLOOKUP($D176,SALERYCODE,5,0)),(IF($D176=6,CA176,CB176))))),MIN((VLOOKUP($D176,SALERYCODE,3,0)),(BY176+BZ176))*(IF($D176=6,CB176,((MIN((VLOOKUP($D176,SALERYCODE,5,0)),CB176)))))))))/IF(AND($D176=2,'ראשי-פרטים כלליים וריכוז הוצאות'!$D$68&lt;&gt;4),1.2,1)</f>
        <v>0</v>
      </c>
      <c r="CE176" s="263"/>
      <c r="CF176" s="264"/>
      <c r="CG176" s="265"/>
      <c r="CH176" s="266"/>
      <c r="CI176" s="267">
        <f t="shared" si="209"/>
        <v>0</v>
      </c>
      <c r="CJ176" s="260">
        <f>+(IF(OR($B176=0,$C176=0,$D176=0,$CE$2&gt;$OE$1),0,IF(OR(CE176=0,CG176=0,CH176=0),0,MIN((VLOOKUP($D176,SALERYCODE,3,0))*(IF($D176=6,CH176,CG176))*((MIN((VLOOKUP($D176,SALERYCODE,5,0)),(IF($D176=6,CG176,CH176))))),MIN((VLOOKUP($D176,SALERYCODE,3,0)),(CE176+CF176))*(IF($D176=6,CH176,((MIN((VLOOKUP($D176,SALERYCODE,5,0)),CH176)))))))))/IF(AND($D176=2,'ראשי-פרטים כלליים וריכוז הוצאות'!$D$68&lt;&gt;4),1.2,1)</f>
        <v>0</v>
      </c>
      <c r="CK176" s="263"/>
      <c r="CL176" s="264"/>
      <c r="CM176" s="265"/>
      <c r="CN176" s="266"/>
      <c r="CO176" s="267">
        <f t="shared" si="210"/>
        <v>0</v>
      </c>
      <c r="CP176" s="260">
        <f>+(IF(OR($B176=0,$C176=0,$D176=0,$CK$2&gt;$OE$1),0,IF(OR(CK176=0,CM176=0,CN176=0),0,MIN((VLOOKUP($D176,SALERYCODE,3,0))*(IF($D176=6,CN176,CM176))*((MIN((VLOOKUP($D176,SALERYCODE,5,0)),(IF($D176=6,CM176,CN176))))),MIN((VLOOKUP($D176,SALERYCODE,3,0)),(CK176+CL176))*(IF($D176=6,CN176,((MIN((VLOOKUP($D176,SALERYCODE,5,0)),CN176)))))))))/IF(AND($D176=2,'ראשי-פרטים כלליים וריכוז הוצאות'!$D$68&lt;&gt;4),1.2,1)</f>
        <v>0</v>
      </c>
      <c r="CQ176" s="263"/>
      <c r="CR176" s="264"/>
      <c r="CS176" s="265"/>
      <c r="CT176" s="266"/>
      <c r="CU176" s="267">
        <f t="shared" si="211"/>
        <v>0</v>
      </c>
      <c r="CV176" s="260">
        <f>+(IF(OR($B176=0,$C176=0,$D176=0,$CQ$2&gt;$OE$1),0,IF(OR(CQ176=0,CS176=0,CT176=0),0,MIN((VLOOKUP($D176,SALERYCODE,3,0))*(IF($D176=6,CT176,CS176))*((MIN((VLOOKUP($D176,SALERYCODE,5,0)),(IF($D176=6,CS176,CT176))))),MIN((VLOOKUP($D176,SALERYCODE,3,0)),(CQ176+CR176))*(IF($D176=6,CT176,((MIN((VLOOKUP($D176,SALERYCODE,5,0)),CT176)))))))))/IF(AND($D176=2,'ראשי-פרטים כלליים וריכוז הוצאות'!$D$68&lt;&gt;4),1.2,1)</f>
        <v>0</v>
      </c>
      <c r="CW176" s="263"/>
      <c r="CX176" s="264"/>
      <c r="CY176" s="265"/>
      <c r="CZ176" s="266"/>
      <c r="DA176" s="267">
        <f t="shared" si="212"/>
        <v>0</v>
      </c>
      <c r="DB176" s="260">
        <f>+(IF(OR($B176=0,$C176=0,$D176=0,$CW$2&gt;$OE$1),0,IF(OR(CW176=0,CY176=0,CZ176=0),0,MIN((VLOOKUP($D176,SALERYCODE,3,0))*(IF($D176=6,CZ176,CY176))*((MIN((VLOOKUP($D176,SALERYCODE,5,0)),(IF($D176=6,CY176,CZ176))))),MIN((VLOOKUP($D176,SALERYCODE,3,0)),(CW176+CX176))*(IF($D176=6,CZ176,((MIN((VLOOKUP($D176,SALERYCODE,5,0)),CZ176)))))))))/IF(AND($D176=2,'ראשי-פרטים כלליים וריכוז הוצאות'!$D$68&lt;&gt;4),1.2,1)</f>
        <v>0</v>
      </c>
      <c r="DC176" s="263"/>
      <c r="DD176" s="264"/>
      <c r="DE176" s="265"/>
      <c r="DF176" s="266"/>
      <c r="DG176" s="267">
        <f t="shared" si="213"/>
        <v>0</v>
      </c>
      <c r="DH176" s="260">
        <f>+(IF(OR($B176=0,$C176=0,$D176=0,$DC$2&gt;$OE$1),0,IF(OR(DC176=0,DE176=0,DF176=0),0,MIN((VLOOKUP($D176,SALERYCODE,3,0))*(IF($D176=6,DF176,DE176))*((MIN((VLOOKUP($D176,SALERYCODE,5,0)),(IF($D176=6,DE176,DF176))))),MIN((VLOOKUP($D176,SALERYCODE,3,0)),(DC176+DD176))*(IF($D176=6,DF176,((MIN((VLOOKUP($D176,SALERYCODE,5,0)),DF176)))))))))/IF(AND($D176=2,'ראשי-פרטים כלליים וריכוז הוצאות'!$D$68&lt;&gt;4),1.2,1)</f>
        <v>0</v>
      </c>
      <c r="DI176" s="263"/>
      <c r="DJ176" s="264"/>
      <c r="DK176" s="265"/>
      <c r="DL176" s="266"/>
      <c r="DM176" s="267">
        <f t="shared" si="214"/>
        <v>0</v>
      </c>
      <c r="DN176" s="260">
        <f>+(IF(OR($B176=0,$C176=0,$D176=0,$DC$2&gt;$OE$1),0,IF(OR(DI176=0,DK176=0,DL176=0),0,MIN((VLOOKUP($D176,SALERYCODE,3,0))*(IF($D176=6,DL176,DK176))*((MIN((VLOOKUP($D176,SALERYCODE,5,0)),(IF($D176=6,DK176,DL176))))),MIN((VLOOKUP($D176,SALERYCODE,3,0)),(DI176+DJ176))*(IF($D176=6,DL176,((MIN((VLOOKUP($D176,SALERYCODE,5,0)),DL176)))))))))/IF(AND($D176=2,'ראשי-פרטים כלליים וריכוז הוצאות'!$D$68&lt;&gt;4),1.2,1)</f>
        <v>0</v>
      </c>
      <c r="DO176" s="263"/>
      <c r="DP176" s="264"/>
      <c r="DQ176" s="265"/>
      <c r="DR176" s="266"/>
      <c r="DS176" s="267">
        <f t="shared" si="215"/>
        <v>0</v>
      </c>
      <c r="DT176" s="260">
        <f>+(IF(OR($B176=0,$C176=0,$D176=0,$DC$2&gt;$OE$1),0,IF(OR(DO176=0,DQ176=0,DR176=0),0,MIN((VLOOKUP($D176,SALERYCODE,3,0))*(IF($D176=6,DR176,DQ176))*((MIN((VLOOKUP($D176,SALERYCODE,5,0)),(IF($D176=6,DQ176,DR176))))),MIN((VLOOKUP($D176,SALERYCODE,3,0)),(DO176+DP176))*(IF($D176=6,DR176,((MIN((VLOOKUP($D176,SALERYCODE,5,0)),DR176)))))))))/IF(AND($D176=2,'ראשי-פרטים כלליים וריכוז הוצאות'!$D$68&lt;&gt;4),1.2,1)</f>
        <v>0</v>
      </c>
      <c r="DU176" s="263"/>
      <c r="DV176" s="264"/>
      <c r="DW176" s="265"/>
      <c r="DX176" s="266"/>
      <c r="DY176" s="267">
        <f t="shared" si="216"/>
        <v>0</v>
      </c>
      <c r="DZ176" s="260">
        <f>+(IF(OR($B176=0,$C176=0,$D176=0,$DC$2&gt;$OE$1),0,IF(OR(DU176=0,DW176=0,DX176=0),0,MIN((VLOOKUP($D176,SALERYCODE,3,0))*(IF($D176=6,DX176,DW176))*((MIN((VLOOKUP($D176,SALERYCODE,5,0)),(IF($D176=6,DW176,DX176))))),MIN((VLOOKUP($D176,SALERYCODE,3,0)),(DU176+DV176))*(IF($D176=6,DX176,((MIN((VLOOKUP($D176,SALERYCODE,5,0)),DX176)))))))))/IF(AND($D176=2,'ראשי-פרטים כלליים וריכוז הוצאות'!$D$68&lt;&gt;4),1.2,1)</f>
        <v>0</v>
      </c>
      <c r="EA176" s="263"/>
      <c r="EB176" s="264"/>
      <c r="EC176" s="265"/>
      <c r="ED176" s="266"/>
      <c r="EE176" s="267">
        <f t="shared" si="217"/>
        <v>0</v>
      </c>
      <c r="EF176" s="260">
        <f>+(IF(OR($B176=0,$C176=0,$D176=0,$DC$2&gt;$OE$1),0,IF(OR(EA176=0,EC176=0,ED176=0),0,MIN((VLOOKUP($D176,SALERYCODE,3,0))*(IF($D176=6,ED176,EC176))*((MIN((VLOOKUP($D176,SALERYCODE,5,0)),(IF($D176=6,EC176,ED176))))),MIN((VLOOKUP($D176,SALERYCODE,3,0)),(EA176+EB176))*(IF($D176=6,ED176,((MIN((VLOOKUP($D176,SALERYCODE,5,0)),ED176)))))))))/IF(AND($D176=2,'ראשי-פרטים כלליים וריכוז הוצאות'!$D$68&lt;&gt;4),1.2,1)</f>
        <v>0</v>
      </c>
      <c r="EG176" s="263"/>
      <c r="EH176" s="264"/>
      <c r="EI176" s="265"/>
      <c r="EJ176" s="266"/>
      <c r="EK176" s="267">
        <f t="shared" si="218"/>
        <v>0</v>
      </c>
      <c r="EL176" s="260">
        <f>+(IF(OR($B176=0,$C176=0,$D176=0,$DC$2&gt;$OE$1),0,IF(OR(EG176=0,EI176=0,EJ176=0),0,MIN((VLOOKUP($D176,SALERYCODE,3,0))*(IF($D176=6,EJ176,EI176))*((MIN((VLOOKUP($D176,SALERYCODE,5,0)),(IF($D176=6,EI176,EJ176))))),MIN((VLOOKUP($D176,SALERYCODE,3,0)),(EG176+EH176))*(IF($D176=6,EJ176,((MIN((VLOOKUP($D176,SALERYCODE,5,0)),EJ176)))))))))/IF(AND($D176=2,'ראשי-פרטים כלליים וריכוז הוצאות'!$D$68&lt;&gt;4),1.2,1)</f>
        <v>0</v>
      </c>
      <c r="EM176" s="263"/>
      <c r="EN176" s="264"/>
      <c r="EO176" s="265"/>
      <c r="EP176" s="266"/>
      <c r="EQ176" s="267">
        <f t="shared" si="219"/>
        <v>0</v>
      </c>
      <c r="ER176" s="260">
        <f>+(IF(OR($B176=0,$C176=0,$D176=0,$DC$2&gt;$OE$1),0,IF(OR(EM176=0,EO176=0,EP176=0),0,MIN((VLOOKUP($D176,SALERYCODE,3,0))*(IF($D176=6,EP176,EO176))*((MIN((VLOOKUP($D176,SALERYCODE,5,0)),(IF($D176=6,EO176,EP176))))),MIN((VLOOKUP($D176,SALERYCODE,3,0)),(EM176+EN176))*(IF($D176=6,EP176,((MIN((VLOOKUP($D176,SALERYCODE,5,0)),EP176)))))))))/IF(AND($D176=2,'ראשי-פרטים כלליים וריכוז הוצאות'!$D$68&lt;&gt;4),1.2,1)</f>
        <v>0</v>
      </c>
      <c r="ES176" s="263"/>
      <c r="ET176" s="264"/>
      <c r="EU176" s="265"/>
      <c r="EV176" s="266"/>
      <c r="EW176" s="267">
        <f t="shared" si="220"/>
        <v>0</v>
      </c>
      <c r="EX176" s="260">
        <f>+(IF(OR($B176=0,$C176=0,$D176=0,$DC$2&gt;$OE$1),0,IF(OR(ES176=0,EU176=0,EV176=0),0,MIN((VLOOKUP($D176,SALERYCODE,3,0))*(IF($D176=6,EV176,EU176))*((MIN((VLOOKUP($D176,SALERYCODE,5,0)),(IF($D176=6,EU176,EV176))))),MIN((VLOOKUP($D176,SALERYCODE,3,0)),(ES176+ET176))*(IF($D176=6,EV176,((MIN((VLOOKUP($D176,SALERYCODE,5,0)),EV176)))))))))/IF(AND($D176=2,'ראשי-פרטים כלליים וריכוז הוצאות'!$D$68&lt;&gt;4),1.2,1)</f>
        <v>0</v>
      </c>
      <c r="EY176" s="263"/>
      <c r="EZ176" s="264"/>
      <c r="FA176" s="265"/>
      <c r="FB176" s="266"/>
      <c r="FC176" s="267">
        <f t="shared" si="221"/>
        <v>0</v>
      </c>
      <c r="FD176" s="260">
        <f>+(IF(OR($B176=0,$C176=0,$D176=0,$DC$2&gt;$OE$1),0,IF(OR(EY176=0,FA176=0,FB176=0),0,MIN((VLOOKUP($D176,SALERYCODE,3,0))*(IF($D176=6,FB176,FA176))*((MIN((VLOOKUP($D176,SALERYCODE,5,0)),(IF($D176=6,FA176,FB176))))),MIN((VLOOKUP($D176,SALERYCODE,3,0)),(EY176+EZ176))*(IF($D176=6,FB176,((MIN((VLOOKUP($D176,SALERYCODE,5,0)),FB176)))))))))/IF(AND($D176=2,'ראשי-פרטים כלליים וריכוז הוצאות'!$D$68&lt;&gt;4),1.2,1)</f>
        <v>0</v>
      </c>
      <c r="FE176" s="263"/>
      <c r="FF176" s="264"/>
      <c r="FG176" s="265"/>
      <c r="FH176" s="266"/>
      <c r="FI176" s="267">
        <f t="shared" si="222"/>
        <v>0</v>
      </c>
      <c r="FJ176" s="260">
        <f>+(IF(OR($B176=0,$C176=0,$D176=0,$DC$2&gt;$OE$1),0,IF(OR(FE176=0,FG176=0,FH176=0),0,MIN((VLOOKUP($D176,SALERYCODE,3,0))*(IF($D176=6,FH176,FG176))*((MIN((VLOOKUP($D176,SALERYCODE,5,0)),(IF($D176=6,FG176,FH176))))),MIN((VLOOKUP($D176,SALERYCODE,3,0)),(FE176+FF176))*(IF($D176=6,FH176,((MIN((VLOOKUP($D176,SALERYCODE,5,0)),FH176)))))))))/IF(AND($D176=2,'ראשי-פרטים כלליים וריכוז הוצאות'!$D$68&lt;&gt;4),1.2,1)</f>
        <v>0</v>
      </c>
      <c r="FK176" s="263"/>
      <c r="FL176" s="264"/>
      <c r="FM176" s="265"/>
      <c r="FN176" s="266"/>
      <c r="FO176" s="267">
        <f t="shared" si="223"/>
        <v>0</v>
      </c>
      <c r="FP176" s="260">
        <f>+(IF(OR($B176=0,$C176=0,$D176=0,$DC$2&gt;$OE$1),0,IF(OR(FK176=0,FM176=0,FN176=0),0,MIN((VLOOKUP($D176,SALERYCODE,3,0))*(IF($D176=6,FN176,FM176))*((MIN((VLOOKUP($D176,SALERYCODE,5,0)),(IF($D176=6,FM176,FN176))))),MIN((VLOOKUP($D176,SALERYCODE,3,0)),(FK176+FL176))*(IF($D176=6,FN176,((MIN((VLOOKUP($D176,SALERYCODE,5,0)),FN176)))))))))/IF(AND($D176=2,'ראשי-פרטים כלליים וריכוז הוצאות'!$D$68&lt;&gt;4),1.2,1)</f>
        <v>0</v>
      </c>
      <c r="FQ176" s="263"/>
      <c r="FR176" s="264"/>
      <c r="FS176" s="265"/>
      <c r="FT176" s="266"/>
      <c r="FU176" s="267">
        <f t="shared" si="224"/>
        <v>0</v>
      </c>
      <c r="FV176" s="260">
        <f>+(IF(OR($B176=0,$C176=0,$D176=0,$DC$2&gt;$OE$1),0,IF(OR(FQ176=0,FS176=0,FT176=0),0,MIN((VLOOKUP($D176,SALERYCODE,3,0))*(IF($D176=6,FT176,FS176))*((MIN((VLOOKUP($D176,SALERYCODE,5,0)),(IF($D176=6,FS176,FT176))))),MIN((VLOOKUP($D176,SALERYCODE,3,0)),(FQ176+FR176))*(IF($D176=6,FT176,((MIN((VLOOKUP($D176,SALERYCODE,5,0)),FT176)))))))))/IF(AND($D176=2,'ראשי-פרטים כלליים וריכוז הוצאות'!$D$68&lt;&gt;4),1.2,1)</f>
        <v>0</v>
      </c>
      <c r="FW176" s="263"/>
      <c r="FX176" s="264"/>
      <c r="FY176" s="265"/>
      <c r="FZ176" s="266"/>
      <c r="GA176" s="267">
        <f t="shared" si="225"/>
        <v>0</v>
      </c>
      <c r="GB176" s="260">
        <f>+(IF(OR($B176=0,$C176=0,$D176=0,$DC$2&gt;$OE$1),0,IF(OR(FW176=0,FY176=0,FZ176=0),0,MIN((VLOOKUP($D176,SALERYCODE,3,0))*(IF($D176=6,FZ176,FY176))*((MIN((VLOOKUP($D176,SALERYCODE,5,0)),(IF($D176=6,FY176,FZ176))))),MIN((VLOOKUP($D176,SALERYCODE,3,0)),(FW176+FX176))*(IF($D176=6,FZ176,((MIN((VLOOKUP($D176,SALERYCODE,5,0)),FZ176)))))))))/IF(AND($D176=2,'ראשי-פרטים כלליים וריכוז הוצאות'!$D$68&lt;&gt;4),1.2,1)</f>
        <v>0</v>
      </c>
      <c r="GC176" s="263"/>
      <c r="GD176" s="264"/>
      <c r="GE176" s="265"/>
      <c r="GF176" s="266"/>
      <c r="GG176" s="267">
        <f t="shared" si="226"/>
        <v>0</v>
      </c>
      <c r="GH176" s="260">
        <f>+(IF(OR($B176=0,$C176=0,$D176=0,$DC$2&gt;$OE$1),0,IF(OR(GC176=0,GE176=0,GF176=0),0,MIN((VLOOKUP($D176,SALERYCODE,3,0))*(IF($D176=6,GF176,GE176))*((MIN((VLOOKUP($D176,SALERYCODE,5,0)),(IF($D176=6,GE176,GF176))))),MIN((VLOOKUP($D176,SALERYCODE,3,0)),(GC176+GD176))*(IF($D176=6,GF176,((MIN((VLOOKUP($D176,SALERYCODE,5,0)),GF176)))))))))/IF(AND($D176=2,'ראשי-פרטים כלליים וריכוז הוצאות'!$D$68&lt;&gt;4),1.2,1)</f>
        <v>0</v>
      </c>
      <c r="GI176" s="263"/>
      <c r="GJ176" s="264"/>
      <c r="GK176" s="265"/>
      <c r="GL176" s="266"/>
      <c r="GM176" s="267">
        <f t="shared" si="227"/>
        <v>0</v>
      </c>
      <c r="GN176" s="260">
        <f>+(IF(OR($B176=0,$C176=0,$D176=0,$DC$2&gt;$OE$1),0,IF(OR(GI176=0,GK176=0,GL176=0),0,MIN((VLOOKUP($D176,SALERYCODE,3,0))*(IF($D176=6,GL176,GK176))*((MIN((VLOOKUP($D176,SALERYCODE,5,0)),(IF($D176=6,GK176,GL176))))),MIN((VLOOKUP($D176,SALERYCODE,3,0)),(GI176+GJ176))*(IF($D176=6,GL176,((MIN((VLOOKUP($D176,SALERYCODE,5,0)),GL176)))))))))/IF(AND($D176=2,'ראשי-פרטים כלליים וריכוז הוצאות'!$D$68&lt;&gt;4),1.2,1)</f>
        <v>0</v>
      </c>
      <c r="GO176" s="263"/>
      <c r="GP176" s="264"/>
      <c r="GQ176" s="265"/>
      <c r="GR176" s="266"/>
      <c r="GS176" s="267">
        <f t="shared" si="228"/>
        <v>0</v>
      </c>
      <c r="GT176" s="260">
        <f>+(IF(OR($B176=0,$C176=0,$D176=0,$DC$2&gt;$OE$1),0,IF(OR(GO176=0,GQ176=0,GR176=0),0,MIN((VLOOKUP($D176,SALERYCODE,3,0))*(IF($D176=6,GR176,GQ176))*((MIN((VLOOKUP($D176,SALERYCODE,5,0)),(IF($D176=6,GQ176,GR176))))),MIN((VLOOKUP($D176,SALERYCODE,3,0)),(GO176+GP176))*(IF($D176=6,GR176,((MIN((VLOOKUP($D176,SALERYCODE,5,0)),GR176)))))))))/IF(AND($D176=2,'ראשי-פרטים כלליים וריכוז הוצאות'!$D$68&lt;&gt;4),1.2,1)</f>
        <v>0</v>
      </c>
      <c r="GU176" s="263"/>
      <c r="GV176" s="264"/>
      <c r="GW176" s="265"/>
      <c r="GX176" s="266"/>
      <c r="GY176" s="267">
        <f t="shared" si="229"/>
        <v>0</v>
      </c>
      <c r="GZ176" s="260">
        <f>+(IF(OR($B176=0,$C176=0,$D176=0,$DC$2&gt;$OE$1),0,IF(OR(GU176=0,GW176=0,GX176=0),0,MIN((VLOOKUP($D176,SALERYCODE,3,0))*(IF($D176=6,GX176,GW176))*((MIN((VLOOKUP($D176,SALERYCODE,5,0)),(IF($D176=6,GW176,GX176))))),MIN((VLOOKUP($D176,SALERYCODE,3,0)),(GU176+GV176))*(IF($D176=6,GX176,((MIN((VLOOKUP($D176,SALERYCODE,5,0)),GX176)))))))))/IF(AND($D176=2,'ראשי-פרטים כלליים וריכוז הוצאות'!$D$68&lt;&gt;4),1.2,1)</f>
        <v>0</v>
      </c>
      <c r="HA176" s="263"/>
      <c r="HB176" s="264"/>
      <c r="HC176" s="265"/>
      <c r="HD176" s="266"/>
      <c r="HE176" s="267">
        <f t="shared" si="230"/>
        <v>0</v>
      </c>
      <c r="HF176" s="260">
        <f>+(IF(OR($B176=0,$C176=0,$D176=0,$DC$2&gt;$OE$1),0,IF(OR(HA176=0,HC176=0,HD176=0),0,MIN((VLOOKUP($D176,SALERYCODE,3,0))*(IF($D176=6,HD176,HC176))*((MIN((VLOOKUP($D176,SALERYCODE,5,0)),(IF($D176=6,HC176,HD176))))),MIN((VLOOKUP($D176,SALERYCODE,3,0)),(HA176+HB176))*(IF($D176=6,HD176,((MIN((VLOOKUP($D176,SALERYCODE,5,0)),HD176)))))))))/IF(AND($D176=2,'ראשי-פרטים כלליים וריכוז הוצאות'!$D$68&lt;&gt;4),1.2,1)</f>
        <v>0</v>
      </c>
      <c r="HG176" s="263"/>
      <c r="HH176" s="264"/>
      <c r="HI176" s="265"/>
      <c r="HJ176" s="266"/>
      <c r="HK176" s="267">
        <f t="shared" si="231"/>
        <v>0</v>
      </c>
      <c r="HL176" s="260">
        <f>+(IF(OR($B176=0,$C176=0,$D176=0,$DC$2&gt;$OE$1),0,IF(OR(HG176=0,HI176=0,HJ176=0),0,MIN((VLOOKUP($D176,SALERYCODE,3,0))*(IF($D176=6,HJ176,HI176))*((MIN((VLOOKUP($D176,SALERYCODE,5,0)),(IF($D176=6,HI176,HJ176))))),MIN((VLOOKUP($D176,SALERYCODE,3,0)),(HG176+HH176))*(IF($D176=6,HJ176,((MIN((VLOOKUP($D176,SALERYCODE,5,0)),HJ176)))))))))/IF(AND($D176=2,'ראשי-פרטים כלליים וריכוז הוצאות'!$D$68&lt;&gt;4),1.2,1)</f>
        <v>0</v>
      </c>
      <c r="HM176" s="263"/>
      <c r="HN176" s="264"/>
      <c r="HO176" s="265"/>
      <c r="HP176" s="266"/>
      <c r="HQ176" s="267">
        <f t="shared" si="232"/>
        <v>0</v>
      </c>
      <c r="HR176" s="260">
        <f>+(IF(OR($B176=0,$C176=0,$D176=0,$DC$2&gt;$OE$1),0,IF(OR(HM176=0,HO176=0,HP176=0),0,MIN((VLOOKUP($D176,SALERYCODE,3,0))*(IF($D176=6,HP176,HO176))*((MIN((VLOOKUP($D176,SALERYCODE,5,0)),(IF($D176=6,HO176,HP176))))),MIN((VLOOKUP($D176,SALERYCODE,3,0)),(HM176+HN176))*(IF($D176=6,HP176,((MIN((VLOOKUP($D176,SALERYCODE,5,0)),HP176)))))))))/IF(AND($D176=2,'ראשי-פרטים כלליים וריכוז הוצאות'!$D$68&lt;&gt;4),1.2,1)</f>
        <v>0</v>
      </c>
      <c r="HS176" s="263"/>
      <c r="HT176" s="264"/>
      <c r="HU176" s="265"/>
      <c r="HV176" s="266"/>
      <c r="HW176" s="267">
        <f t="shared" si="233"/>
        <v>0</v>
      </c>
      <c r="HX176" s="260">
        <f>+(IF(OR($B176=0,$C176=0,$D176=0,$DC$2&gt;$OE$1),0,IF(OR(HS176=0,HU176=0,HV176=0),0,MIN((VLOOKUP($D176,SALERYCODE,3,0))*(IF($D176=6,HV176,HU176))*((MIN((VLOOKUP($D176,SALERYCODE,5,0)),(IF($D176=6,HU176,HV176))))),MIN((VLOOKUP($D176,SALERYCODE,3,0)),(HS176+HT176))*(IF($D176=6,HV176,((MIN((VLOOKUP($D176,SALERYCODE,5,0)),HV176)))))))))/IF(AND($D176=2,'ראשי-פרטים כלליים וריכוז הוצאות'!$D$68&lt;&gt;4),1.2,1)</f>
        <v>0</v>
      </c>
      <c r="HY176" s="263"/>
      <c r="HZ176" s="264"/>
      <c r="IA176" s="265"/>
      <c r="IB176" s="266"/>
      <c r="IC176" s="267">
        <f t="shared" si="234"/>
        <v>0</v>
      </c>
      <c r="ID176" s="260">
        <f>+(IF(OR($B176=0,$C176=0,$D176=0,$DC$2&gt;$OE$1),0,IF(OR(HY176=0,IA176=0,IB176=0),0,MIN((VLOOKUP($D176,SALERYCODE,3,0))*(IF($D176=6,IB176,IA176))*((MIN((VLOOKUP($D176,SALERYCODE,5,0)),(IF($D176=6,IA176,IB176))))),MIN((VLOOKUP($D176,SALERYCODE,3,0)),(HY176+HZ176))*(IF($D176=6,IB176,((MIN((VLOOKUP($D176,SALERYCODE,5,0)),IB176)))))))))/IF(AND($D176=2,'ראשי-פרטים כלליים וריכוז הוצאות'!$D$68&lt;&gt;4),1.2,1)</f>
        <v>0</v>
      </c>
      <c r="IE176" s="263"/>
      <c r="IF176" s="264"/>
      <c r="IG176" s="265"/>
      <c r="IH176" s="266"/>
      <c r="II176" s="267">
        <f t="shared" si="235"/>
        <v>0</v>
      </c>
      <c r="IJ176" s="260">
        <f>+(IF(OR($B176=0,$C176=0,$D176=0,$DC$2&gt;$OE$1),0,IF(OR(IE176=0,IG176=0,IH176=0),0,MIN((VLOOKUP($D176,SALERYCODE,3,0))*(IF($D176=6,IH176,IG176))*((MIN((VLOOKUP($D176,SALERYCODE,5,0)),(IF($D176=6,IG176,IH176))))),MIN((VLOOKUP($D176,SALERYCODE,3,0)),(IE176+IF176))*(IF($D176=6,IH176,((MIN((VLOOKUP($D176,SALERYCODE,5,0)),IH176)))))))))/IF(AND($D176=2,'ראשי-פרטים כלליים וריכוז הוצאות'!$D$68&lt;&gt;4),1.2,1)</f>
        <v>0</v>
      </c>
      <c r="IK176" s="263"/>
      <c r="IL176" s="264"/>
      <c r="IM176" s="265"/>
      <c r="IN176" s="266"/>
      <c r="IO176" s="267">
        <f t="shared" si="236"/>
        <v>0</v>
      </c>
      <c r="IP176" s="260">
        <f>+(IF(OR($B176=0,$C176=0,$D176=0,$DC$2&gt;$OE$1),0,IF(OR(IK176=0,IM176=0,IN176=0),0,MIN((VLOOKUP($D176,SALERYCODE,3,0))*(IF($D176=6,IN176,IM176))*((MIN((VLOOKUP($D176,SALERYCODE,5,0)),(IF($D176=6,IM176,IN176))))),MIN((VLOOKUP($D176,SALERYCODE,3,0)),(IK176+IL176))*(IF($D176=6,IN176,((MIN((VLOOKUP($D176,SALERYCODE,5,0)),IN176)))))))))/IF(AND($D176=2,'ראשי-פרטים כלליים וריכוז הוצאות'!$D$68&lt;&gt;4),1.2,1)</f>
        <v>0</v>
      </c>
      <c r="IQ176" s="263"/>
      <c r="IR176" s="264"/>
      <c r="IS176" s="265"/>
      <c r="IT176" s="266"/>
      <c r="IU176" s="267">
        <f t="shared" si="237"/>
        <v>0</v>
      </c>
      <c r="IV176" s="260">
        <f>+(IF(OR($B176=0,$C176=0,$D176=0,$DC$2&gt;$OE$1),0,IF(OR(IQ176=0,IS176=0,IT176=0),0,MIN((VLOOKUP($D176,SALERYCODE,3,0))*(IF($D176=6,IT176,IS176))*((MIN((VLOOKUP($D176,SALERYCODE,5,0)),(IF($D176=6,IS176,IT176))))),MIN((VLOOKUP($D176,SALERYCODE,3,0)),(IQ176+IR176))*(IF($D176=6,IT176,((MIN((VLOOKUP($D176,SALERYCODE,5,0)),IT176)))))))))/IF(AND($D176=2,'ראשי-פרטים כלליים וריכוז הוצאות'!$D$68&lt;&gt;4),1.2,1)</f>
        <v>0</v>
      </c>
      <c r="IW176" s="263"/>
      <c r="IX176" s="264"/>
      <c r="IY176" s="265"/>
      <c r="IZ176" s="266"/>
      <c r="JA176" s="267">
        <f t="shared" si="238"/>
        <v>0</v>
      </c>
      <c r="JB176" s="260">
        <f>+(IF(OR($B176=0,$C176=0,$D176=0,$DC$2&gt;$OE$1),0,IF(OR(IW176=0,IY176=0,IZ176=0),0,MIN((VLOOKUP($D176,SALERYCODE,3,0))*(IF($D176=6,IZ176,IY176))*((MIN((VLOOKUP($D176,SALERYCODE,5,0)),(IF($D176=6,IY176,IZ176))))),MIN((VLOOKUP($D176,SALERYCODE,3,0)),(IW176+IX176))*(IF($D176=6,IZ176,((MIN((VLOOKUP($D176,SALERYCODE,5,0)),IZ176)))))))))/IF(AND($D176=2,'ראשי-פרטים כלליים וריכוז הוצאות'!$D$68&lt;&gt;4),1.2,1)</f>
        <v>0</v>
      </c>
      <c r="JC176" s="263"/>
      <c r="JD176" s="264"/>
      <c r="JE176" s="265"/>
      <c r="JF176" s="266"/>
      <c r="JG176" s="267">
        <f t="shared" si="239"/>
        <v>0</v>
      </c>
      <c r="JH176" s="260">
        <f>+(IF(OR($B176=0,$C176=0,$D176=0,$DC$2&gt;$OE$1),0,IF(OR(JC176=0,JE176=0,JF176=0),0,MIN((VLOOKUP($D176,SALERYCODE,3,0))*(IF($D176=6,JF176,JE176))*((MIN((VLOOKUP($D176,SALERYCODE,5,0)),(IF($D176=6,JE176,JF176))))),MIN((VLOOKUP($D176,SALERYCODE,3,0)),(JC176+JD176))*(IF($D176=6,JF176,((MIN((VLOOKUP($D176,SALERYCODE,5,0)),JF176)))))))))/IF(AND($D176=2,'ראשי-פרטים כלליים וריכוז הוצאות'!$D$68&lt;&gt;4),1.2,1)</f>
        <v>0</v>
      </c>
      <c r="JI176" s="263"/>
      <c r="JJ176" s="264"/>
      <c r="JK176" s="265"/>
      <c r="JL176" s="266"/>
      <c r="JM176" s="267">
        <f t="shared" si="240"/>
        <v>0</v>
      </c>
      <c r="JN176" s="260">
        <f>+(IF(OR($B176=0,$C176=0,$D176=0,$DC$2&gt;$OE$1),0,IF(OR(JI176=0,JK176=0,JL176=0),0,MIN((VLOOKUP($D176,SALERYCODE,3,0))*(IF($D176=6,JL176,JK176))*((MIN((VLOOKUP($D176,SALERYCODE,5,0)),(IF($D176=6,JK176,JL176))))),MIN((VLOOKUP($D176,SALERYCODE,3,0)),(JI176+JJ176))*(IF($D176=6,JL176,((MIN((VLOOKUP($D176,SALERYCODE,5,0)),JL176)))))))))/IF(AND($D176=2,'ראשי-פרטים כלליים וריכוז הוצאות'!$D$68&lt;&gt;4),1.2,1)</f>
        <v>0</v>
      </c>
      <c r="JO176" s="263"/>
      <c r="JP176" s="264"/>
      <c r="JQ176" s="265"/>
      <c r="JR176" s="266"/>
      <c r="JS176" s="267">
        <f t="shared" si="241"/>
        <v>0</v>
      </c>
      <c r="JT176" s="260">
        <f>+(IF(OR($B176=0,$C176=0,$D176=0,$DC$2&gt;$OE$1),0,IF(OR(JO176=0,JQ176=0,JR176=0),0,MIN((VLOOKUP($D176,SALERYCODE,3,0))*(IF($D176=6,JR176,JQ176))*((MIN((VLOOKUP($D176,SALERYCODE,5,0)),(IF($D176=6,JQ176,JR176))))),MIN((VLOOKUP($D176,SALERYCODE,3,0)),(JO176+JP176))*(IF($D176=6,JR176,((MIN((VLOOKUP($D176,SALERYCODE,5,0)),JR176)))))))))/IF(AND($D176=2,'ראשי-פרטים כלליים וריכוז הוצאות'!$D$68&lt;&gt;4),1.2,1)</f>
        <v>0</v>
      </c>
      <c r="JU176" s="263"/>
      <c r="JV176" s="264"/>
      <c r="JW176" s="265"/>
      <c r="JX176" s="266"/>
      <c r="JY176" s="267">
        <f t="shared" si="242"/>
        <v>0</v>
      </c>
      <c r="JZ176" s="260">
        <f>+(IF(OR($B176=0,$C176=0,$D176=0,$DC$2&gt;$OE$1),0,IF(OR(JU176=0,JW176=0,JX176=0),0,MIN((VLOOKUP($D176,SALERYCODE,3,0))*(IF($D176=6,JX176,JW176))*((MIN((VLOOKUP($D176,SALERYCODE,5,0)),(IF($D176=6,JW176,JX176))))),MIN((VLOOKUP($D176,SALERYCODE,3,0)),(JU176+JV176))*(IF($D176=6,JX176,((MIN((VLOOKUP($D176,SALERYCODE,5,0)),JX176)))))))))/IF(AND($D176=2,'ראשי-פרטים כלליים וריכוז הוצאות'!$D$68&lt;&gt;4),1.2,1)</f>
        <v>0</v>
      </c>
      <c r="KA176" s="263"/>
      <c r="KB176" s="264"/>
      <c r="KC176" s="265"/>
      <c r="KD176" s="266"/>
      <c r="KE176" s="267">
        <f t="shared" si="243"/>
        <v>0</v>
      </c>
      <c r="KF176" s="260">
        <f>+(IF(OR($B176=0,$C176=0,$D176=0,$DC$2&gt;$OE$1),0,IF(OR(KA176=0,KC176=0,KD176=0),0,MIN((VLOOKUP($D176,SALERYCODE,3,0))*(IF($D176=6,KD176,KC176))*((MIN((VLOOKUP($D176,SALERYCODE,5,0)),(IF($D176=6,KC176,KD176))))),MIN((VLOOKUP($D176,SALERYCODE,3,0)),(KA176+KB176))*(IF($D176=6,KD176,((MIN((VLOOKUP($D176,SALERYCODE,5,0)),KD176)))))))))/IF(AND($D176=2,'ראשי-פרטים כלליים וריכוז הוצאות'!$D$68&lt;&gt;4),1.2,1)</f>
        <v>0</v>
      </c>
      <c r="KG176" s="263"/>
      <c r="KH176" s="264"/>
      <c r="KI176" s="265"/>
      <c r="KJ176" s="266"/>
      <c r="KK176" s="267">
        <f t="shared" si="244"/>
        <v>0</v>
      </c>
      <c r="KL176" s="260">
        <f>+(IF(OR($B176=0,$C176=0,$D176=0,$DC$2&gt;$OE$1),0,IF(OR(KG176=0,KI176=0,KJ176=0),0,MIN((VLOOKUP($D176,SALERYCODE,3,0))*(IF($D176=6,KJ176,KI176))*((MIN((VLOOKUP($D176,SALERYCODE,5,0)),(IF($D176=6,KI176,KJ176))))),MIN((VLOOKUP($D176,SALERYCODE,3,0)),(KG176+KH176))*(IF($D176=6,KJ176,((MIN((VLOOKUP($D176,SALERYCODE,5,0)),KJ176)))))))))/IF(AND($D176=2,'ראשי-פרטים כלליים וריכוז הוצאות'!$D$68&lt;&gt;4),1.2,1)</f>
        <v>0</v>
      </c>
      <c r="KM176" s="263"/>
      <c r="KN176" s="264"/>
      <c r="KO176" s="265"/>
      <c r="KP176" s="266"/>
      <c r="KQ176" s="267">
        <f t="shared" si="245"/>
        <v>0</v>
      </c>
      <c r="KR176" s="260">
        <f>+(IF(OR($B176=0,$C176=0,$D176=0,$DC$2&gt;$OE$1),0,IF(OR(KM176=0,KO176=0,KP176=0),0,MIN((VLOOKUP($D176,SALERYCODE,3,0))*(IF($D176=6,KP176,KO176))*((MIN((VLOOKUP($D176,SALERYCODE,5,0)),(IF($D176=6,KO176,KP176))))),MIN((VLOOKUP($D176,SALERYCODE,3,0)),(KM176+KN176))*(IF($D176=6,KP176,((MIN((VLOOKUP($D176,SALERYCODE,5,0)),KP176)))))))))/IF(AND($D176=2,'ראשי-פרטים כלליים וריכוז הוצאות'!$D$68&lt;&gt;4),1.2,1)</f>
        <v>0</v>
      </c>
      <c r="KS176" s="263"/>
      <c r="KT176" s="264"/>
      <c r="KU176" s="265"/>
      <c r="KV176" s="266"/>
      <c r="KW176" s="267">
        <f t="shared" si="246"/>
        <v>0</v>
      </c>
      <c r="KX176" s="260">
        <f>+(IF(OR($B176=0,$C176=0,$D176=0,$DC$2&gt;$OE$1),0,IF(OR(KS176=0,KU176=0,KV176=0),0,MIN((VLOOKUP($D176,SALERYCODE,3,0))*(IF($D176=6,KV176,KU176))*((MIN((VLOOKUP($D176,SALERYCODE,5,0)),(IF($D176=6,KU176,KV176))))),MIN((VLOOKUP($D176,SALERYCODE,3,0)),(KS176+KT176))*(IF($D176=6,KV176,((MIN((VLOOKUP($D176,SALERYCODE,5,0)),KV176)))))))))/IF(AND($D176=2,'ראשי-פרטים כלליים וריכוז הוצאות'!$D$68&lt;&gt;4),1.2,1)</f>
        <v>0</v>
      </c>
      <c r="KY176" s="263"/>
      <c r="KZ176" s="264"/>
      <c r="LA176" s="265"/>
      <c r="LB176" s="266"/>
      <c r="LC176" s="267">
        <f t="shared" si="247"/>
        <v>0</v>
      </c>
      <c r="LD176" s="260">
        <f>+(IF(OR($B176=0,$C176=0,$D176=0,$DC$2&gt;$OE$1),0,IF(OR(KY176=0,LA176=0,LB176=0),0,MIN((VLOOKUP($D176,SALERYCODE,3,0))*(IF($D176=6,LB176,LA176))*((MIN((VLOOKUP($D176,SALERYCODE,5,0)),(IF($D176=6,LA176,LB176))))),MIN((VLOOKUP($D176,SALERYCODE,3,0)),(KY176+KZ176))*(IF($D176=6,LB176,((MIN((VLOOKUP($D176,SALERYCODE,5,0)),LB176)))))))))/IF(AND($D176=2,'ראשי-פרטים כלליים וריכוז הוצאות'!$D$68&lt;&gt;4),1.2,1)</f>
        <v>0</v>
      </c>
      <c r="LE176" s="263"/>
      <c r="LF176" s="264"/>
      <c r="LG176" s="265"/>
      <c r="LH176" s="266"/>
      <c r="LI176" s="267">
        <f t="shared" si="248"/>
        <v>0</v>
      </c>
      <c r="LJ176" s="260">
        <f>+(IF(OR($B176=0,$C176=0,$D176=0,$DC$2&gt;$OE$1),0,IF(OR(LE176=0,LG176=0,LH176=0),0,MIN((VLOOKUP($D176,SALERYCODE,3,0))*(IF($D176=6,LH176,LG176))*((MIN((VLOOKUP($D176,SALERYCODE,5,0)),(IF($D176=6,LG176,LH176))))),MIN((VLOOKUP($D176,SALERYCODE,3,0)),(LE176+LF176))*(IF($D176=6,LH176,((MIN((VLOOKUP($D176,SALERYCODE,5,0)),LH176)))))))))/IF(AND($D176=2,'ראשי-פרטים כלליים וריכוז הוצאות'!$D$68&lt;&gt;4),1.2,1)</f>
        <v>0</v>
      </c>
      <c r="LK176" s="263"/>
      <c r="LL176" s="264"/>
      <c r="LM176" s="265"/>
      <c r="LN176" s="266"/>
      <c r="LO176" s="267">
        <f t="shared" si="249"/>
        <v>0</v>
      </c>
      <c r="LP176" s="260">
        <f>+(IF(OR($B176=0,$C176=0,$D176=0,$DC$2&gt;$OE$1),0,IF(OR(LK176=0,LM176=0,LN176=0),0,MIN((VLOOKUP($D176,SALERYCODE,3,0))*(IF($D176=6,LN176,LM176))*((MIN((VLOOKUP($D176,SALERYCODE,5,0)),(IF($D176=6,LM176,LN176))))),MIN((VLOOKUP($D176,SALERYCODE,3,0)),(LK176+LL176))*(IF($D176=6,LN176,((MIN((VLOOKUP($D176,SALERYCODE,5,0)),LN176)))))))))/IF(AND($D176=2,'ראשי-פרטים כלליים וריכוז הוצאות'!$D$68&lt;&gt;4),1.2,1)</f>
        <v>0</v>
      </c>
      <c r="LQ176" s="263"/>
      <c r="LR176" s="264"/>
      <c r="LS176" s="265"/>
      <c r="LT176" s="266"/>
      <c r="LU176" s="267">
        <f t="shared" si="250"/>
        <v>0</v>
      </c>
      <c r="LV176" s="260">
        <f>+(IF(OR($B176=0,$C176=0,$D176=0,$DC$2&gt;$OE$1),0,IF(OR(LQ176=0,LS176=0,LT176=0),0,MIN((VLOOKUP($D176,SALERYCODE,3,0))*(IF($D176=6,LT176,LS176))*((MIN((VLOOKUP($D176,SALERYCODE,5,0)),(IF($D176=6,LS176,LT176))))),MIN((VLOOKUP($D176,SALERYCODE,3,0)),(LQ176+LR176))*(IF($D176=6,LT176,((MIN((VLOOKUP($D176,SALERYCODE,5,0)),LT176)))))))))/IF(AND($D176=2,'ראשי-פרטים כלליים וריכוז הוצאות'!$D$68&lt;&gt;4),1.2,1)</f>
        <v>0</v>
      </c>
      <c r="LW176" s="263"/>
      <c r="LX176" s="264"/>
      <c r="LY176" s="265"/>
      <c r="LZ176" s="266"/>
      <c r="MA176" s="267">
        <f t="shared" si="251"/>
        <v>0</v>
      </c>
      <c r="MB176" s="260">
        <f>+(IF(OR($B176=0,$C176=0,$D176=0,$DC$2&gt;$OE$1),0,IF(OR(LW176=0,LY176=0,LZ176=0),0,MIN((VLOOKUP($D176,SALERYCODE,3,0))*(IF($D176=6,LZ176,LY176))*((MIN((VLOOKUP($D176,SALERYCODE,5,0)),(IF($D176=6,LY176,LZ176))))),MIN((VLOOKUP($D176,SALERYCODE,3,0)),(LW176+LX176))*(IF($D176=6,LZ176,((MIN((VLOOKUP($D176,SALERYCODE,5,0)),LZ176)))))))))/IF(AND($D176=2,'ראשי-פרטים כלליים וריכוז הוצאות'!$D$68&lt;&gt;4),1.2,1)</f>
        <v>0</v>
      </c>
      <c r="MC176" s="263"/>
      <c r="MD176" s="264"/>
      <c r="ME176" s="265"/>
      <c r="MF176" s="266"/>
      <c r="MG176" s="267">
        <f t="shared" si="252"/>
        <v>0</v>
      </c>
      <c r="MH176" s="260">
        <f>+(IF(OR($B176=0,$C176=0,$D176=0,$DC$2&gt;$OE$1),0,IF(OR(MC176=0,ME176=0,MF176=0),0,MIN((VLOOKUP($D176,SALERYCODE,3,0))*(IF($D176=6,MF176,ME176))*((MIN((VLOOKUP($D176,SALERYCODE,5,0)),(IF($D176=6,ME176,MF176))))),MIN((VLOOKUP($D176,SALERYCODE,3,0)),(MC176+MD176))*(IF($D176=6,MF176,((MIN((VLOOKUP($D176,SALERYCODE,5,0)),MF176)))))))))/IF(AND($D176=2,'ראשי-פרטים כלליים וריכוז הוצאות'!$D$68&lt;&gt;4),1.2,1)</f>
        <v>0</v>
      </c>
      <c r="MI176" s="263"/>
      <c r="MJ176" s="264"/>
      <c r="MK176" s="265"/>
      <c r="ML176" s="266"/>
      <c r="MM176" s="267">
        <f t="shared" si="253"/>
        <v>0</v>
      </c>
      <c r="MN176" s="260">
        <f>+(IF(OR($B176=0,$C176=0,$D176=0,$DC$2&gt;$OE$1),0,IF(OR(MI176=0,MK176=0,ML176=0),0,MIN((VLOOKUP($D176,SALERYCODE,3,0))*(IF($D176=6,ML176,MK176))*((MIN((VLOOKUP($D176,SALERYCODE,5,0)),(IF($D176=6,MK176,ML176))))),MIN((VLOOKUP($D176,SALERYCODE,3,0)),(MI176+MJ176))*(IF($D176=6,ML176,((MIN((VLOOKUP($D176,SALERYCODE,5,0)),ML176)))))))))/IF(AND($D176=2,'ראשי-פרטים כלליים וריכוז הוצאות'!$D$68&lt;&gt;4),1.2,1)</f>
        <v>0</v>
      </c>
      <c r="MO176" s="263"/>
      <c r="MP176" s="264"/>
      <c r="MQ176" s="265"/>
      <c r="MR176" s="266"/>
      <c r="MS176" s="267">
        <f t="shared" si="254"/>
        <v>0</v>
      </c>
      <c r="MT176" s="260">
        <f>+(IF(OR($B176=0,$C176=0,$D176=0,$DC$2&gt;$OE$1),0,IF(OR(MO176=0,MQ176=0,MR176=0),0,MIN((VLOOKUP($D176,SALERYCODE,3,0))*(IF($D176=6,MR176,MQ176))*((MIN((VLOOKUP($D176,SALERYCODE,5,0)),(IF($D176=6,MQ176,MR176))))),MIN((VLOOKUP($D176,SALERYCODE,3,0)),(MO176+MP176))*(IF($D176=6,MR176,((MIN((VLOOKUP($D176,SALERYCODE,5,0)),MR176)))))))))/IF(AND($D176=2,'ראשי-פרטים כלליים וריכוז הוצאות'!$D$68&lt;&gt;4),1.2,1)</f>
        <v>0</v>
      </c>
      <c r="MU176" s="263"/>
      <c r="MV176" s="264"/>
      <c r="MW176" s="265"/>
      <c r="MX176" s="266"/>
      <c r="MY176" s="267">
        <f t="shared" si="255"/>
        <v>0</v>
      </c>
      <c r="MZ176" s="260">
        <f>+(IF(OR($B176=0,$C176=0,$D176=0,$DC$2&gt;$OE$1),0,IF(OR(MU176=0,MW176=0,MX176=0),0,MIN((VLOOKUP($D176,SALERYCODE,3,0))*(IF($D176=6,MX176,MW176))*((MIN((VLOOKUP($D176,SALERYCODE,5,0)),(IF($D176=6,MW176,MX176))))),MIN((VLOOKUP($D176,SALERYCODE,3,0)),(MU176+MV176))*(IF($D176=6,MX176,((MIN((VLOOKUP($D176,SALERYCODE,5,0)),MX176)))))))))/IF(AND($D176=2,'ראשי-פרטים כלליים וריכוז הוצאות'!$D$68&lt;&gt;4),1.2,1)</f>
        <v>0</v>
      </c>
      <c r="NA176" s="263"/>
      <c r="NB176" s="264"/>
      <c r="NC176" s="265"/>
      <c r="ND176" s="266"/>
      <c r="NE176" s="267">
        <f t="shared" si="256"/>
        <v>0</v>
      </c>
      <c r="NF176" s="260">
        <f>+(IF(OR($B176=0,$C176=0,$D176=0,$DC$2&gt;$OE$1),0,IF(OR(NA176=0,NC176=0,ND176=0),0,MIN((VLOOKUP($D176,SALERYCODE,3,0))*(IF($D176=6,ND176,NC176))*((MIN((VLOOKUP($D176,SALERYCODE,5,0)),(IF($D176=6,NC176,ND176))))),MIN((VLOOKUP($D176,SALERYCODE,3,0)),(NA176+NB176))*(IF($D176=6,ND176,((MIN((VLOOKUP($D176,SALERYCODE,5,0)),ND176)))))))))/IF(AND($D176=2,'ראשי-פרטים כלליים וריכוז הוצאות'!$D$68&lt;&gt;4),1.2,1)</f>
        <v>0</v>
      </c>
      <c r="NG176" s="263"/>
      <c r="NH176" s="264"/>
      <c r="NI176" s="265"/>
      <c r="NJ176" s="266"/>
      <c r="NK176" s="267">
        <f t="shared" si="257"/>
        <v>0</v>
      </c>
      <c r="NL176" s="260">
        <f>+(IF(OR($B176=0,$C176=0,$D176=0,$DC$2&gt;$OE$1),0,IF(OR(NG176=0,NI176=0,NJ176=0),0,MIN((VLOOKUP($D176,SALERYCODE,3,0))*(IF($D176=6,NJ176,NI176))*((MIN((VLOOKUP($D176,SALERYCODE,5,0)),(IF($D176=6,NI176,NJ176))))),MIN((VLOOKUP($D176,SALERYCODE,3,0)),(NG176+NH176))*(IF($D176=6,NJ176,((MIN((VLOOKUP($D176,SALERYCODE,5,0)),NJ176)))))))))/IF(AND($D176=2,'ראשי-פרטים כלליים וריכוז הוצאות'!$D$68&lt;&gt;4),1.2,1)</f>
        <v>0</v>
      </c>
      <c r="NM176" s="263"/>
      <c r="NN176" s="264"/>
      <c r="NO176" s="265"/>
      <c r="NP176" s="266"/>
      <c r="NQ176" s="267">
        <f t="shared" si="258"/>
        <v>0</v>
      </c>
      <c r="NR176" s="260">
        <f>+(IF(OR($B176=0,$C176=0,$D176=0,$DC$2&gt;$OE$1),0,IF(OR(NM176=0,NO176=0,NP176=0),0,MIN((VLOOKUP($D176,SALERYCODE,3,0))*(IF($D176=6,NP176,NO176))*((MIN((VLOOKUP($D176,SALERYCODE,5,0)),(IF($D176=6,NO176,NP176))))),MIN((VLOOKUP($D176,SALERYCODE,3,0)),(NM176+NN176))*(IF($D176=6,NP176,((MIN((VLOOKUP($D176,SALERYCODE,5,0)),NP176)))))))))/IF(AND($D176=2,'ראשי-פרטים כלליים וריכוז הוצאות'!$D$68&lt;&gt;4),1.2,1)</f>
        <v>0</v>
      </c>
      <c r="NS176" s="263"/>
      <c r="NT176" s="264"/>
      <c r="NU176" s="265"/>
      <c r="NV176" s="266"/>
      <c r="NW176" s="267">
        <f t="shared" si="259"/>
        <v>0</v>
      </c>
      <c r="NX176" s="260">
        <f>+(IF(OR($B176=0,$C176=0,$D176=0,$DC$2&gt;$OE$1),0,IF(OR(NS176=0,NU176=0,NV176=0),0,MIN((VLOOKUP($D176,SALERYCODE,3,0))*(IF($D176=6,NV176,NU176))*((MIN((VLOOKUP($D176,SALERYCODE,5,0)),(IF($D176=6,NU176,NV176))))),MIN((VLOOKUP($D176,SALERYCODE,3,0)),(NS176+NT176))*(IF($D176=6,NV176,((MIN((VLOOKUP($D176,SALERYCODE,5,0)),NV176)))))))))/IF(AND($D176=2,'ראשי-פרטים כלליים וריכוז הוצאות'!$D$68&lt;&gt;4),1.2,1)</f>
        <v>0</v>
      </c>
      <c r="NY176" s="263"/>
      <c r="NZ176" s="264"/>
      <c r="OA176" s="265"/>
      <c r="OB176" s="266"/>
      <c r="OC176" s="267">
        <f t="shared" si="260"/>
        <v>0</v>
      </c>
      <c r="OD176" s="260">
        <f>+(IF(OR($B176=0,$C176=0,$D176=0,$DC$2&gt;$OE$1),0,IF(OR(NY176=0,OA176=0,OB176=0),0,MIN((VLOOKUP($D176,SALERYCODE,3,0))*(IF($D176=6,OB176,OA176))*((MIN((VLOOKUP($D176,SALERYCODE,5,0)),(IF($D176=6,OA176,OB176))))),MIN((VLOOKUP($D176,SALERYCODE,3,0)),(NY176+NZ176))*(IF($D176=6,OB176,((MIN((VLOOKUP($D176,SALERYCODE,5,0)),OB176)))))))))/IF(AND($D176=2,'ראשי-פרטים כלליים וריכוז הוצאות'!$D$68&lt;&gt;4),1.2,1)</f>
        <v>0</v>
      </c>
      <c r="OE176" s="275">
        <f t="shared" si="266"/>
        <v>0</v>
      </c>
      <c r="OF176" s="283">
        <f t="shared" si="267"/>
        <v>9.9999999999999995E-7</v>
      </c>
      <c r="OG176" s="276">
        <f t="shared" si="268"/>
        <v>0</v>
      </c>
      <c r="OH176" s="275">
        <f t="shared" si="269"/>
        <v>0</v>
      </c>
      <c r="OI176" s="275">
        <v>0</v>
      </c>
      <c r="OJ176" s="258">
        <f t="shared" si="270"/>
        <v>0</v>
      </c>
      <c r="OK176" s="284"/>
      <c r="OL176" s="116">
        <f>MIN(OJ176+OK176*OF176*OE176/$OL$1/IF(AND($D176=2,'ראשי-פרטים כלליים וריכוז הוצאות'!$D$68&lt;&gt;4),1.2,1),IF($D176&gt;0,VLOOKUP($D176,SALERYCODE,3,0)*12*OG176,0))</f>
        <v>0</v>
      </c>
      <c r="OM176" s="95">
        <f t="shared" si="261"/>
        <v>0</v>
      </c>
      <c r="ON176" s="11">
        <f t="shared" si="262"/>
        <v>0</v>
      </c>
      <c r="OO176" s="11">
        <f t="shared" si="263"/>
        <v>0</v>
      </c>
      <c r="OP176" s="22">
        <f t="shared" si="264"/>
        <v>0</v>
      </c>
      <c r="OQ176" s="11">
        <f t="shared" si="265"/>
        <v>0</v>
      </c>
      <c r="OR176" s="11" t="e">
        <f>#REF!</f>
        <v>#REF!</v>
      </c>
      <c r="OS176" s="35" t="e">
        <f>#REF!-OP176</f>
        <v>#REF!</v>
      </c>
      <c r="OT176" s="35" t="e">
        <f>OS176-#REF!</f>
        <v>#REF!</v>
      </c>
      <c r="OU176" s="43" t="e">
        <f>IF(AND(OP176&gt;0,(OS176=#REF!-OP176)),"מועסק פחות מ-10% מזמנו במופ","")</f>
        <v>#REF!</v>
      </c>
    </row>
    <row r="177" spans="1:411" ht="24" hidden="1" customHeight="1" outlineLevel="1" x14ac:dyDescent="0.2">
      <c r="A177" s="282">
        <v>174</v>
      </c>
      <c r="B177" s="269"/>
      <c r="C177" s="270"/>
      <c r="D177" s="271"/>
      <c r="E177" s="263"/>
      <c r="F177" s="264"/>
      <c r="G177" s="265"/>
      <c r="H177" s="266"/>
      <c r="I177" s="267">
        <f t="shared" si="196"/>
        <v>0</v>
      </c>
      <c r="J177" s="260">
        <f>(IF(OR($B177=0,$C177=0,$D177=0,$E$2&gt;$OE$1),0,IF(OR($E177=0,$G177=0,$H177=0),0,MIN((VLOOKUP($D177,SALERYCODE,3,0))*(IF($D177=6,$H177,$G177))*((MIN((VLOOKUP($D177,SALERYCODE,5,0)),(IF($D177=6,$G177,$H177))))),MIN((VLOOKUP($D177,SALERYCODE,3,0)),($E177+$F177))*(IF($D177=6,$H177,((MIN((VLOOKUP($D177,SALERYCODE,5,0)),$H177)))))))))/IF(AND($D177=2,'ראשי-פרטים כלליים וריכוז הוצאות'!$D$68&lt;&gt;4),1.2,1)</f>
        <v>0</v>
      </c>
      <c r="K177" s="263"/>
      <c r="L177" s="264"/>
      <c r="M177" s="265"/>
      <c r="N177" s="266"/>
      <c r="O177" s="267">
        <f t="shared" si="197"/>
        <v>0</v>
      </c>
      <c r="P177" s="260">
        <f>+(IF(OR($B177=0,$C177=0,$D177=0,$K$2&gt;$OE$1),0,IF(OR($K177=0,$M177=0,$N177=0),0,MIN((VLOOKUP($D177,SALERYCODE,3,0))*(IF($D177=6,$N177,$M177))*((MIN((VLOOKUP($D177,SALERYCODE,5,0)),(IF($D177=6,$M177,$N177))))),MIN((VLOOKUP($D177,SALERYCODE,3,0)),($K177+$L177))*(IF($D177=6,$N177,((MIN((VLOOKUP($D177,SALERYCODE,5,0)),$N177)))))))))/IF(AND($D177=2,'ראשי-פרטים כלליים וריכוז הוצאות'!$D$68&lt;&gt;4),1.2,1)</f>
        <v>0</v>
      </c>
      <c r="Q177" s="263"/>
      <c r="R177" s="264"/>
      <c r="S177" s="265"/>
      <c r="T177" s="266"/>
      <c r="U177" s="267">
        <f t="shared" si="198"/>
        <v>0</v>
      </c>
      <c r="V177" s="260">
        <f>+(IF(OR($B177=0,$C177=0,$D177=0,$Q$2&gt;$OE$1),0,IF(OR(Q177=0,S177=0,T177=0),0,MIN((VLOOKUP($D177,SALERYCODE,3,0))*(IF($D177=6,T177,S177))*((MIN((VLOOKUP($D177,SALERYCODE,5,0)),(IF($D177=6,S177,T177))))),MIN((VLOOKUP($D177,SALERYCODE,3,0)),(Q177+R177))*(IF($D177=6,T177,((MIN((VLOOKUP($D177,SALERYCODE,5,0)),T177)))))))))/IF(AND($D177=2,'ראשי-פרטים כלליים וריכוז הוצאות'!$D$68&lt;&gt;4),1.2,1)</f>
        <v>0</v>
      </c>
      <c r="W177" s="263"/>
      <c r="X177" s="264"/>
      <c r="Y177" s="265"/>
      <c r="Z177" s="266"/>
      <c r="AA177" s="267">
        <f t="shared" si="199"/>
        <v>0</v>
      </c>
      <c r="AB177" s="260">
        <f>+(IF(OR($B177=0,$C177=0,$D177=0,$W$2&gt;$OE$1),0,IF(OR(W177=0,Y177=0,Z177=0),0,MIN((VLOOKUP($D177,SALERYCODE,3,0))*(IF($D177=6,Z177,Y177))*((MIN((VLOOKUP($D177,SALERYCODE,5,0)),(IF($D177=6,Y177,Z177))))),MIN((VLOOKUP($D177,SALERYCODE,3,0)),(W177+X177))*(IF($D177=6,Z177,((MIN((VLOOKUP($D177,SALERYCODE,5,0)),Z177)))))))))/IF(AND($D177=2,'ראשי-פרטים כלליים וריכוז הוצאות'!$D$68&lt;&gt;4),1.2,1)</f>
        <v>0</v>
      </c>
      <c r="AC177" s="263"/>
      <c r="AD177" s="264"/>
      <c r="AE177" s="265"/>
      <c r="AF177" s="266"/>
      <c r="AG177" s="267">
        <f t="shared" si="200"/>
        <v>0</v>
      </c>
      <c r="AH177" s="260">
        <f>+(IF(OR($B177=0,$C177=0,$D177=0,$AC$2&gt;$OE$1),0,IF(OR(AC177=0,AE177=0,AF177=0),0,MIN((VLOOKUP($D177,SALERYCODE,3,0))*(IF($D177=6,AF177,AE177))*((MIN((VLOOKUP($D177,SALERYCODE,5,0)),(IF($D177=6,AE177,AF177))))),MIN((VLOOKUP($D177,SALERYCODE,3,0)),(AC177+AD177))*(IF($D177=6,AF177,((MIN((VLOOKUP($D177,SALERYCODE,5,0)),AF177)))))))))/IF(AND($D177=2,'ראשי-פרטים כלליים וריכוז הוצאות'!$D$68&lt;&gt;4),1.2,1)</f>
        <v>0</v>
      </c>
      <c r="AI177" s="263"/>
      <c r="AJ177" s="264"/>
      <c r="AK177" s="265"/>
      <c r="AL177" s="266"/>
      <c r="AM177" s="267">
        <f t="shared" si="201"/>
        <v>0</v>
      </c>
      <c r="AN177" s="260">
        <f>+(IF(OR($B177=0,$C177=0,$D177=0,$AI$2&gt;$OE$1),0,IF(OR(AI177=0,AK177=0,AL177=0),0,MIN((VLOOKUP($D177,SALERYCODE,3,0))*(IF($D177=6,AL177,AK177))*((MIN((VLOOKUP($D177,SALERYCODE,5,0)),(IF($D177=6,AK177,AL177))))),MIN((VLOOKUP($D177,SALERYCODE,3,0)),(AI177+AJ177))*(IF($D177=6,AL177,((MIN((VLOOKUP($D177,SALERYCODE,5,0)),AL177)))))))))/IF(AND($D177=2,'ראשי-פרטים כלליים וריכוז הוצאות'!$D$68&lt;&gt;4),1.2,1)</f>
        <v>0</v>
      </c>
      <c r="AO177" s="263"/>
      <c r="AP177" s="264"/>
      <c r="AQ177" s="265"/>
      <c r="AR177" s="266"/>
      <c r="AS177" s="267">
        <f t="shared" si="202"/>
        <v>0</v>
      </c>
      <c r="AT177" s="260">
        <f>+(IF(OR($B177=0,$C177=0,$D177=0,$AO$2&gt;$OE$1),0,IF(OR(AO177=0,AQ177=0,AR177=0),0,MIN((VLOOKUP($D177,SALERYCODE,3,0))*(IF($D177=6,AR177,AQ177))*((MIN((VLOOKUP($D177,SALERYCODE,5,0)),(IF($D177=6,AQ177,AR177))))),MIN((VLOOKUP($D177,SALERYCODE,3,0)),(AO177+AP177))*(IF($D177=6,AR177,((MIN((VLOOKUP($D177,SALERYCODE,5,0)),AR177)))))))))/IF(AND($D177=2,'ראשי-פרטים כלליים וריכוז הוצאות'!$D$68&lt;&gt;4),1.2,1)</f>
        <v>0</v>
      </c>
      <c r="AU177" s="263"/>
      <c r="AV177" s="264"/>
      <c r="AW177" s="265"/>
      <c r="AX177" s="266"/>
      <c r="AY177" s="267">
        <f t="shared" si="203"/>
        <v>0</v>
      </c>
      <c r="AZ177" s="260">
        <f>+(IF(OR($B177=0,$C177=0,$D177=0,$AU$2&gt;$OE$1),0,IF(OR(AU177=0,AW177=0,AX177=0),0,MIN((VLOOKUP($D177,SALERYCODE,3,0))*(IF($D177=6,AX177,AW177))*((MIN((VLOOKUP($D177,SALERYCODE,5,0)),(IF($D177=6,AW177,AX177))))),MIN((VLOOKUP($D177,SALERYCODE,3,0)),(AU177+AV177))*(IF($D177=6,AX177,((MIN((VLOOKUP($D177,SALERYCODE,5,0)),AX177)))))))))/IF(AND($D177=2,'ראשי-פרטים כלליים וריכוז הוצאות'!$D$68&lt;&gt;4),1.2,1)</f>
        <v>0</v>
      </c>
      <c r="BA177" s="263"/>
      <c r="BB177" s="264"/>
      <c r="BC177" s="265"/>
      <c r="BD177" s="266"/>
      <c r="BE177" s="267">
        <f t="shared" si="204"/>
        <v>0</v>
      </c>
      <c r="BF177" s="260">
        <f>+(IF(OR($B177=0,$C177=0,$D177=0,$BA$2&gt;$OE$1),0,IF(OR(BA177=0,BC177=0,BD177=0),0,MIN((VLOOKUP($D177,SALERYCODE,3,0))*(IF($D177=6,BD177,BC177))*((MIN((VLOOKUP($D177,SALERYCODE,5,0)),(IF($D177=6,BC177,BD177))))),MIN((VLOOKUP($D177,SALERYCODE,3,0)),(BA177+BB177))*(IF($D177=6,BD177,((MIN((VLOOKUP($D177,SALERYCODE,5,0)),BD177)))))))))/IF(AND($D177=2,'ראשי-פרטים כלליים וריכוז הוצאות'!$D$68&lt;&gt;4),1.2,1)</f>
        <v>0</v>
      </c>
      <c r="BG177" s="263"/>
      <c r="BH177" s="264"/>
      <c r="BI177" s="265"/>
      <c r="BJ177" s="266"/>
      <c r="BK177" s="267">
        <f t="shared" si="205"/>
        <v>0</v>
      </c>
      <c r="BL177" s="260">
        <f>+(IF(OR($B177=0,$C177=0,$D177=0,$BG$2&gt;$OE$1),0,IF(OR(BG177=0,BI177=0,BJ177=0),0,MIN((VLOOKUP($D177,SALERYCODE,3,0))*(IF($D177=6,BJ177,BI177))*((MIN((VLOOKUP($D177,SALERYCODE,5,0)),(IF($D177=6,BI177,BJ177))))),MIN((VLOOKUP($D177,SALERYCODE,3,0)),(BG177+BH177))*(IF($D177=6,BJ177,((MIN((VLOOKUP($D177,SALERYCODE,5,0)),BJ177)))))))))/IF(AND($D177=2,'ראשי-פרטים כלליים וריכוז הוצאות'!$D$68&lt;&gt;4),1.2,1)</f>
        <v>0</v>
      </c>
      <c r="BM177" s="263"/>
      <c r="BN177" s="264"/>
      <c r="BO177" s="265"/>
      <c r="BP177" s="266"/>
      <c r="BQ177" s="267">
        <f t="shared" si="206"/>
        <v>0</v>
      </c>
      <c r="BR177" s="260">
        <f>+(IF(OR($B177=0,$C177=0,$D177=0,$BM$2&gt;$OE$1),0,IF(OR(BM177=0,BO177=0,BP177=0),0,MIN((VLOOKUP($D177,SALERYCODE,3,0))*(IF($D177=6,BP177,BO177))*((MIN((VLOOKUP($D177,SALERYCODE,5,0)),(IF($D177=6,BO177,BP177))))),MIN((VLOOKUP($D177,SALERYCODE,3,0)),(BM177+BN177))*(IF($D177=6,BP177,((MIN((VLOOKUP($D177,SALERYCODE,5,0)),BP177)))))))))/IF(AND($D177=2,'ראשי-פרטים כלליים וריכוז הוצאות'!$D$68&lt;&gt;4),1.2,1)</f>
        <v>0</v>
      </c>
      <c r="BS177" s="263"/>
      <c r="BT177" s="264"/>
      <c r="BU177" s="265"/>
      <c r="BV177" s="266"/>
      <c r="BW177" s="267">
        <f t="shared" si="207"/>
        <v>0</v>
      </c>
      <c r="BX177" s="260">
        <f>+(IF(OR($B177=0,$C177=0,$D177=0,$BS$2&gt;$OE$1),0,IF(OR(BS177=0,BU177=0,BV177=0),0,MIN((VLOOKUP($D177,SALERYCODE,3,0))*(IF($D177=6,BV177,BU177))*((MIN((VLOOKUP($D177,SALERYCODE,5,0)),(IF($D177=6,BU177,BV177))))),MIN((VLOOKUP($D177,SALERYCODE,3,0)),(BS177+BT177))*(IF($D177=6,BV177,((MIN((VLOOKUP($D177,SALERYCODE,5,0)),BV177)))))))))/IF(AND($D177=2,'ראשי-פרטים כלליים וריכוז הוצאות'!$D$68&lt;&gt;4),1.2,1)</f>
        <v>0</v>
      </c>
      <c r="BY177" s="263"/>
      <c r="BZ177" s="264"/>
      <c r="CA177" s="265"/>
      <c r="CB177" s="266"/>
      <c r="CC177" s="267">
        <f t="shared" si="208"/>
        <v>0</v>
      </c>
      <c r="CD177" s="260">
        <f>+(IF(OR($B177=0,$C177=0,$D177=0,$BY$2&gt;$OE$1),0,IF(OR(BY177=0,CA177=0,CB177=0),0,MIN((VLOOKUP($D177,SALERYCODE,3,0))*(IF($D177=6,CB177,CA177))*((MIN((VLOOKUP($D177,SALERYCODE,5,0)),(IF($D177=6,CA177,CB177))))),MIN((VLOOKUP($D177,SALERYCODE,3,0)),(BY177+BZ177))*(IF($D177=6,CB177,((MIN((VLOOKUP($D177,SALERYCODE,5,0)),CB177)))))))))/IF(AND($D177=2,'ראשי-פרטים כלליים וריכוז הוצאות'!$D$68&lt;&gt;4),1.2,1)</f>
        <v>0</v>
      </c>
      <c r="CE177" s="263"/>
      <c r="CF177" s="264"/>
      <c r="CG177" s="265"/>
      <c r="CH177" s="266"/>
      <c r="CI177" s="267">
        <f t="shared" si="209"/>
        <v>0</v>
      </c>
      <c r="CJ177" s="260">
        <f>+(IF(OR($B177=0,$C177=0,$D177=0,$CE$2&gt;$OE$1),0,IF(OR(CE177=0,CG177=0,CH177=0),0,MIN((VLOOKUP($D177,SALERYCODE,3,0))*(IF($D177=6,CH177,CG177))*((MIN((VLOOKUP($D177,SALERYCODE,5,0)),(IF($D177=6,CG177,CH177))))),MIN((VLOOKUP($D177,SALERYCODE,3,0)),(CE177+CF177))*(IF($D177=6,CH177,((MIN((VLOOKUP($D177,SALERYCODE,5,0)),CH177)))))))))/IF(AND($D177=2,'ראשי-פרטים כלליים וריכוז הוצאות'!$D$68&lt;&gt;4),1.2,1)</f>
        <v>0</v>
      </c>
      <c r="CK177" s="263"/>
      <c r="CL177" s="264"/>
      <c r="CM177" s="265"/>
      <c r="CN177" s="266"/>
      <c r="CO177" s="267">
        <f t="shared" si="210"/>
        <v>0</v>
      </c>
      <c r="CP177" s="260">
        <f>+(IF(OR($B177=0,$C177=0,$D177=0,$CK$2&gt;$OE$1),0,IF(OR(CK177=0,CM177=0,CN177=0),0,MIN((VLOOKUP($D177,SALERYCODE,3,0))*(IF($D177=6,CN177,CM177))*((MIN((VLOOKUP($D177,SALERYCODE,5,0)),(IF($D177=6,CM177,CN177))))),MIN((VLOOKUP($D177,SALERYCODE,3,0)),(CK177+CL177))*(IF($D177=6,CN177,((MIN((VLOOKUP($D177,SALERYCODE,5,0)),CN177)))))))))/IF(AND($D177=2,'ראשי-פרטים כלליים וריכוז הוצאות'!$D$68&lt;&gt;4),1.2,1)</f>
        <v>0</v>
      </c>
      <c r="CQ177" s="263"/>
      <c r="CR177" s="264"/>
      <c r="CS177" s="265"/>
      <c r="CT177" s="266"/>
      <c r="CU177" s="267">
        <f t="shared" si="211"/>
        <v>0</v>
      </c>
      <c r="CV177" s="260">
        <f>+(IF(OR($B177=0,$C177=0,$D177=0,$CQ$2&gt;$OE$1),0,IF(OR(CQ177=0,CS177=0,CT177=0),0,MIN((VLOOKUP($D177,SALERYCODE,3,0))*(IF($D177=6,CT177,CS177))*((MIN((VLOOKUP($D177,SALERYCODE,5,0)),(IF($D177=6,CS177,CT177))))),MIN((VLOOKUP($D177,SALERYCODE,3,0)),(CQ177+CR177))*(IF($D177=6,CT177,((MIN((VLOOKUP($D177,SALERYCODE,5,0)),CT177)))))))))/IF(AND($D177=2,'ראשי-פרטים כלליים וריכוז הוצאות'!$D$68&lt;&gt;4),1.2,1)</f>
        <v>0</v>
      </c>
      <c r="CW177" s="263"/>
      <c r="CX177" s="264"/>
      <c r="CY177" s="265"/>
      <c r="CZ177" s="266"/>
      <c r="DA177" s="267">
        <f t="shared" si="212"/>
        <v>0</v>
      </c>
      <c r="DB177" s="260">
        <f>+(IF(OR($B177=0,$C177=0,$D177=0,$CW$2&gt;$OE$1),0,IF(OR(CW177=0,CY177=0,CZ177=0),0,MIN((VLOOKUP($D177,SALERYCODE,3,0))*(IF($D177=6,CZ177,CY177))*((MIN((VLOOKUP($D177,SALERYCODE,5,0)),(IF($D177=6,CY177,CZ177))))),MIN((VLOOKUP($D177,SALERYCODE,3,0)),(CW177+CX177))*(IF($D177=6,CZ177,((MIN((VLOOKUP($D177,SALERYCODE,5,0)),CZ177)))))))))/IF(AND($D177=2,'ראשי-פרטים כלליים וריכוז הוצאות'!$D$68&lt;&gt;4),1.2,1)</f>
        <v>0</v>
      </c>
      <c r="DC177" s="263"/>
      <c r="DD177" s="264"/>
      <c r="DE177" s="265"/>
      <c r="DF177" s="266"/>
      <c r="DG177" s="267">
        <f t="shared" si="213"/>
        <v>0</v>
      </c>
      <c r="DH177" s="260">
        <f>+(IF(OR($B177=0,$C177=0,$D177=0,$DC$2&gt;$OE$1),0,IF(OR(DC177=0,DE177=0,DF177=0),0,MIN((VLOOKUP($D177,SALERYCODE,3,0))*(IF($D177=6,DF177,DE177))*((MIN((VLOOKUP($D177,SALERYCODE,5,0)),(IF($D177=6,DE177,DF177))))),MIN((VLOOKUP($D177,SALERYCODE,3,0)),(DC177+DD177))*(IF($D177=6,DF177,((MIN((VLOOKUP($D177,SALERYCODE,5,0)),DF177)))))))))/IF(AND($D177=2,'ראשי-פרטים כלליים וריכוז הוצאות'!$D$68&lt;&gt;4),1.2,1)</f>
        <v>0</v>
      </c>
      <c r="DI177" s="263"/>
      <c r="DJ177" s="264"/>
      <c r="DK177" s="265"/>
      <c r="DL177" s="266"/>
      <c r="DM177" s="267">
        <f t="shared" si="214"/>
        <v>0</v>
      </c>
      <c r="DN177" s="260">
        <f>+(IF(OR($B177=0,$C177=0,$D177=0,$DC$2&gt;$OE$1),0,IF(OR(DI177=0,DK177=0,DL177=0),0,MIN((VLOOKUP($D177,SALERYCODE,3,0))*(IF($D177=6,DL177,DK177))*((MIN((VLOOKUP($D177,SALERYCODE,5,0)),(IF($D177=6,DK177,DL177))))),MIN((VLOOKUP($D177,SALERYCODE,3,0)),(DI177+DJ177))*(IF($D177=6,DL177,((MIN((VLOOKUP($D177,SALERYCODE,5,0)),DL177)))))))))/IF(AND($D177=2,'ראשי-פרטים כלליים וריכוז הוצאות'!$D$68&lt;&gt;4),1.2,1)</f>
        <v>0</v>
      </c>
      <c r="DO177" s="263"/>
      <c r="DP177" s="264"/>
      <c r="DQ177" s="265"/>
      <c r="DR177" s="266"/>
      <c r="DS177" s="267">
        <f t="shared" si="215"/>
        <v>0</v>
      </c>
      <c r="DT177" s="260">
        <f>+(IF(OR($B177=0,$C177=0,$D177=0,$DC$2&gt;$OE$1),0,IF(OR(DO177=0,DQ177=0,DR177=0),0,MIN((VLOOKUP($D177,SALERYCODE,3,0))*(IF($D177=6,DR177,DQ177))*((MIN((VLOOKUP($D177,SALERYCODE,5,0)),(IF($D177=6,DQ177,DR177))))),MIN((VLOOKUP($D177,SALERYCODE,3,0)),(DO177+DP177))*(IF($D177=6,DR177,((MIN((VLOOKUP($D177,SALERYCODE,5,0)),DR177)))))))))/IF(AND($D177=2,'ראשי-פרטים כלליים וריכוז הוצאות'!$D$68&lt;&gt;4),1.2,1)</f>
        <v>0</v>
      </c>
      <c r="DU177" s="263"/>
      <c r="DV177" s="264"/>
      <c r="DW177" s="265"/>
      <c r="DX177" s="266"/>
      <c r="DY177" s="267">
        <f t="shared" si="216"/>
        <v>0</v>
      </c>
      <c r="DZ177" s="260">
        <f>+(IF(OR($B177=0,$C177=0,$D177=0,$DC$2&gt;$OE$1),0,IF(OR(DU177=0,DW177=0,DX177=0),0,MIN((VLOOKUP($D177,SALERYCODE,3,0))*(IF($D177=6,DX177,DW177))*((MIN((VLOOKUP($D177,SALERYCODE,5,0)),(IF($D177=6,DW177,DX177))))),MIN((VLOOKUP($D177,SALERYCODE,3,0)),(DU177+DV177))*(IF($D177=6,DX177,((MIN((VLOOKUP($D177,SALERYCODE,5,0)),DX177)))))))))/IF(AND($D177=2,'ראשי-פרטים כלליים וריכוז הוצאות'!$D$68&lt;&gt;4),1.2,1)</f>
        <v>0</v>
      </c>
      <c r="EA177" s="263"/>
      <c r="EB177" s="264"/>
      <c r="EC177" s="265"/>
      <c r="ED177" s="266"/>
      <c r="EE177" s="267">
        <f t="shared" si="217"/>
        <v>0</v>
      </c>
      <c r="EF177" s="260">
        <f>+(IF(OR($B177=0,$C177=0,$D177=0,$DC$2&gt;$OE$1),0,IF(OR(EA177=0,EC177=0,ED177=0),0,MIN((VLOOKUP($D177,SALERYCODE,3,0))*(IF($D177=6,ED177,EC177))*((MIN((VLOOKUP($D177,SALERYCODE,5,0)),(IF($D177=6,EC177,ED177))))),MIN((VLOOKUP($D177,SALERYCODE,3,0)),(EA177+EB177))*(IF($D177=6,ED177,((MIN((VLOOKUP($D177,SALERYCODE,5,0)),ED177)))))))))/IF(AND($D177=2,'ראשי-פרטים כלליים וריכוז הוצאות'!$D$68&lt;&gt;4),1.2,1)</f>
        <v>0</v>
      </c>
      <c r="EG177" s="263"/>
      <c r="EH177" s="264"/>
      <c r="EI177" s="265"/>
      <c r="EJ177" s="266"/>
      <c r="EK177" s="267">
        <f t="shared" si="218"/>
        <v>0</v>
      </c>
      <c r="EL177" s="260">
        <f>+(IF(OR($B177=0,$C177=0,$D177=0,$DC$2&gt;$OE$1),0,IF(OR(EG177=0,EI177=0,EJ177=0),0,MIN((VLOOKUP($D177,SALERYCODE,3,0))*(IF($D177=6,EJ177,EI177))*((MIN((VLOOKUP($D177,SALERYCODE,5,0)),(IF($D177=6,EI177,EJ177))))),MIN((VLOOKUP($D177,SALERYCODE,3,0)),(EG177+EH177))*(IF($D177=6,EJ177,((MIN((VLOOKUP($D177,SALERYCODE,5,0)),EJ177)))))))))/IF(AND($D177=2,'ראשי-פרטים כלליים וריכוז הוצאות'!$D$68&lt;&gt;4),1.2,1)</f>
        <v>0</v>
      </c>
      <c r="EM177" s="263"/>
      <c r="EN177" s="264"/>
      <c r="EO177" s="265"/>
      <c r="EP177" s="266"/>
      <c r="EQ177" s="267">
        <f t="shared" si="219"/>
        <v>0</v>
      </c>
      <c r="ER177" s="260">
        <f>+(IF(OR($B177=0,$C177=0,$D177=0,$DC$2&gt;$OE$1),0,IF(OR(EM177=0,EO177=0,EP177=0),0,MIN((VLOOKUP($D177,SALERYCODE,3,0))*(IF($D177=6,EP177,EO177))*((MIN((VLOOKUP($D177,SALERYCODE,5,0)),(IF($D177=6,EO177,EP177))))),MIN((VLOOKUP($D177,SALERYCODE,3,0)),(EM177+EN177))*(IF($D177=6,EP177,((MIN((VLOOKUP($D177,SALERYCODE,5,0)),EP177)))))))))/IF(AND($D177=2,'ראשי-פרטים כלליים וריכוז הוצאות'!$D$68&lt;&gt;4),1.2,1)</f>
        <v>0</v>
      </c>
      <c r="ES177" s="263"/>
      <c r="ET177" s="264"/>
      <c r="EU177" s="265"/>
      <c r="EV177" s="266"/>
      <c r="EW177" s="267">
        <f t="shared" si="220"/>
        <v>0</v>
      </c>
      <c r="EX177" s="260">
        <f>+(IF(OR($B177=0,$C177=0,$D177=0,$DC$2&gt;$OE$1),0,IF(OR(ES177=0,EU177=0,EV177=0),0,MIN((VLOOKUP($D177,SALERYCODE,3,0))*(IF($D177=6,EV177,EU177))*((MIN((VLOOKUP($D177,SALERYCODE,5,0)),(IF($D177=6,EU177,EV177))))),MIN((VLOOKUP($D177,SALERYCODE,3,0)),(ES177+ET177))*(IF($D177=6,EV177,((MIN((VLOOKUP($D177,SALERYCODE,5,0)),EV177)))))))))/IF(AND($D177=2,'ראשי-פרטים כלליים וריכוז הוצאות'!$D$68&lt;&gt;4),1.2,1)</f>
        <v>0</v>
      </c>
      <c r="EY177" s="263"/>
      <c r="EZ177" s="264"/>
      <c r="FA177" s="265"/>
      <c r="FB177" s="266"/>
      <c r="FC177" s="267">
        <f t="shared" si="221"/>
        <v>0</v>
      </c>
      <c r="FD177" s="260">
        <f>+(IF(OR($B177=0,$C177=0,$D177=0,$DC$2&gt;$OE$1),0,IF(OR(EY177=0,FA177=0,FB177=0),0,MIN((VLOOKUP($D177,SALERYCODE,3,0))*(IF($D177=6,FB177,FA177))*((MIN((VLOOKUP($D177,SALERYCODE,5,0)),(IF($D177=6,FA177,FB177))))),MIN((VLOOKUP($D177,SALERYCODE,3,0)),(EY177+EZ177))*(IF($D177=6,FB177,((MIN((VLOOKUP($D177,SALERYCODE,5,0)),FB177)))))))))/IF(AND($D177=2,'ראשי-פרטים כלליים וריכוז הוצאות'!$D$68&lt;&gt;4),1.2,1)</f>
        <v>0</v>
      </c>
      <c r="FE177" s="263"/>
      <c r="FF177" s="264"/>
      <c r="FG177" s="265"/>
      <c r="FH177" s="266"/>
      <c r="FI177" s="267">
        <f t="shared" si="222"/>
        <v>0</v>
      </c>
      <c r="FJ177" s="260">
        <f>+(IF(OR($B177=0,$C177=0,$D177=0,$DC$2&gt;$OE$1),0,IF(OR(FE177=0,FG177=0,FH177=0),0,MIN((VLOOKUP($D177,SALERYCODE,3,0))*(IF($D177=6,FH177,FG177))*((MIN((VLOOKUP($D177,SALERYCODE,5,0)),(IF($D177=6,FG177,FH177))))),MIN((VLOOKUP($D177,SALERYCODE,3,0)),(FE177+FF177))*(IF($D177=6,FH177,((MIN((VLOOKUP($D177,SALERYCODE,5,0)),FH177)))))))))/IF(AND($D177=2,'ראשי-פרטים כלליים וריכוז הוצאות'!$D$68&lt;&gt;4),1.2,1)</f>
        <v>0</v>
      </c>
      <c r="FK177" s="263"/>
      <c r="FL177" s="264"/>
      <c r="FM177" s="265"/>
      <c r="FN177" s="266"/>
      <c r="FO177" s="267">
        <f t="shared" si="223"/>
        <v>0</v>
      </c>
      <c r="FP177" s="260">
        <f>+(IF(OR($B177=0,$C177=0,$D177=0,$DC$2&gt;$OE$1),0,IF(OR(FK177=0,FM177=0,FN177=0),0,MIN((VLOOKUP($D177,SALERYCODE,3,0))*(IF($D177=6,FN177,FM177))*((MIN((VLOOKUP($D177,SALERYCODE,5,0)),(IF($D177=6,FM177,FN177))))),MIN((VLOOKUP($D177,SALERYCODE,3,0)),(FK177+FL177))*(IF($D177=6,FN177,((MIN((VLOOKUP($D177,SALERYCODE,5,0)),FN177)))))))))/IF(AND($D177=2,'ראשי-פרטים כלליים וריכוז הוצאות'!$D$68&lt;&gt;4),1.2,1)</f>
        <v>0</v>
      </c>
      <c r="FQ177" s="263"/>
      <c r="FR177" s="264"/>
      <c r="FS177" s="265"/>
      <c r="FT177" s="266"/>
      <c r="FU177" s="267">
        <f t="shared" si="224"/>
        <v>0</v>
      </c>
      <c r="FV177" s="260">
        <f>+(IF(OR($B177=0,$C177=0,$D177=0,$DC$2&gt;$OE$1),0,IF(OR(FQ177=0,FS177=0,FT177=0),0,MIN((VLOOKUP($D177,SALERYCODE,3,0))*(IF($D177=6,FT177,FS177))*((MIN((VLOOKUP($D177,SALERYCODE,5,0)),(IF($D177=6,FS177,FT177))))),MIN((VLOOKUP($D177,SALERYCODE,3,0)),(FQ177+FR177))*(IF($D177=6,FT177,((MIN((VLOOKUP($D177,SALERYCODE,5,0)),FT177)))))))))/IF(AND($D177=2,'ראשי-פרטים כלליים וריכוז הוצאות'!$D$68&lt;&gt;4),1.2,1)</f>
        <v>0</v>
      </c>
      <c r="FW177" s="263"/>
      <c r="FX177" s="264"/>
      <c r="FY177" s="265"/>
      <c r="FZ177" s="266"/>
      <c r="GA177" s="267">
        <f t="shared" si="225"/>
        <v>0</v>
      </c>
      <c r="GB177" s="260">
        <f>+(IF(OR($B177=0,$C177=0,$D177=0,$DC$2&gt;$OE$1),0,IF(OR(FW177=0,FY177=0,FZ177=0),0,MIN((VLOOKUP($D177,SALERYCODE,3,0))*(IF($D177=6,FZ177,FY177))*((MIN((VLOOKUP($D177,SALERYCODE,5,0)),(IF($D177=6,FY177,FZ177))))),MIN((VLOOKUP($D177,SALERYCODE,3,0)),(FW177+FX177))*(IF($D177=6,FZ177,((MIN((VLOOKUP($D177,SALERYCODE,5,0)),FZ177)))))))))/IF(AND($D177=2,'ראשי-פרטים כלליים וריכוז הוצאות'!$D$68&lt;&gt;4),1.2,1)</f>
        <v>0</v>
      </c>
      <c r="GC177" s="263"/>
      <c r="GD177" s="264"/>
      <c r="GE177" s="265"/>
      <c r="GF177" s="266"/>
      <c r="GG177" s="267">
        <f t="shared" si="226"/>
        <v>0</v>
      </c>
      <c r="GH177" s="260">
        <f>+(IF(OR($B177=0,$C177=0,$D177=0,$DC$2&gt;$OE$1),0,IF(OR(GC177=0,GE177=0,GF177=0),0,MIN((VLOOKUP($D177,SALERYCODE,3,0))*(IF($D177=6,GF177,GE177))*((MIN((VLOOKUP($D177,SALERYCODE,5,0)),(IF($D177=6,GE177,GF177))))),MIN((VLOOKUP($D177,SALERYCODE,3,0)),(GC177+GD177))*(IF($D177=6,GF177,((MIN((VLOOKUP($D177,SALERYCODE,5,0)),GF177)))))))))/IF(AND($D177=2,'ראשי-פרטים כלליים וריכוז הוצאות'!$D$68&lt;&gt;4),1.2,1)</f>
        <v>0</v>
      </c>
      <c r="GI177" s="263"/>
      <c r="GJ177" s="264"/>
      <c r="GK177" s="265"/>
      <c r="GL177" s="266"/>
      <c r="GM177" s="267">
        <f t="shared" si="227"/>
        <v>0</v>
      </c>
      <c r="GN177" s="260">
        <f>+(IF(OR($B177=0,$C177=0,$D177=0,$DC$2&gt;$OE$1),0,IF(OR(GI177=0,GK177=0,GL177=0),0,MIN((VLOOKUP($D177,SALERYCODE,3,0))*(IF($D177=6,GL177,GK177))*((MIN((VLOOKUP($D177,SALERYCODE,5,0)),(IF($D177=6,GK177,GL177))))),MIN((VLOOKUP($D177,SALERYCODE,3,0)),(GI177+GJ177))*(IF($D177=6,GL177,((MIN((VLOOKUP($D177,SALERYCODE,5,0)),GL177)))))))))/IF(AND($D177=2,'ראשי-פרטים כלליים וריכוז הוצאות'!$D$68&lt;&gt;4),1.2,1)</f>
        <v>0</v>
      </c>
      <c r="GO177" s="263"/>
      <c r="GP177" s="264"/>
      <c r="GQ177" s="265"/>
      <c r="GR177" s="266"/>
      <c r="GS177" s="267">
        <f t="shared" si="228"/>
        <v>0</v>
      </c>
      <c r="GT177" s="260">
        <f>+(IF(OR($B177=0,$C177=0,$D177=0,$DC$2&gt;$OE$1),0,IF(OR(GO177=0,GQ177=0,GR177=0),0,MIN((VLOOKUP($D177,SALERYCODE,3,0))*(IF($D177=6,GR177,GQ177))*((MIN((VLOOKUP($D177,SALERYCODE,5,0)),(IF($D177=6,GQ177,GR177))))),MIN((VLOOKUP($D177,SALERYCODE,3,0)),(GO177+GP177))*(IF($D177=6,GR177,((MIN((VLOOKUP($D177,SALERYCODE,5,0)),GR177)))))))))/IF(AND($D177=2,'ראשי-פרטים כלליים וריכוז הוצאות'!$D$68&lt;&gt;4),1.2,1)</f>
        <v>0</v>
      </c>
      <c r="GU177" s="263"/>
      <c r="GV177" s="264"/>
      <c r="GW177" s="265"/>
      <c r="GX177" s="266"/>
      <c r="GY177" s="267">
        <f t="shared" si="229"/>
        <v>0</v>
      </c>
      <c r="GZ177" s="260">
        <f>+(IF(OR($B177=0,$C177=0,$D177=0,$DC$2&gt;$OE$1),0,IF(OR(GU177=0,GW177=0,GX177=0),0,MIN((VLOOKUP($D177,SALERYCODE,3,0))*(IF($D177=6,GX177,GW177))*((MIN((VLOOKUP($D177,SALERYCODE,5,0)),(IF($D177=6,GW177,GX177))))),MIN((VLOOKUP($D177,SALERYCODE,3,0)),(GU177+GV177))*(IF($D177=6,GX177,((MIN((VLOOKUP($D177,SALERYCODE,5,0)),GX177)))))))))/IF(AND($D177=2,'ראשי-פרטים כלליים וריכוז הוצאות'!$D$68&lt;&gt;4),1.2,1)</f>
        <v>0</v>
      </c>
      <c r="HA177" s="263"/>
      <c r="HB177" s="264"/>
      <c r="HC177" s="265"/>
      <c r="HD177" s="266"/>
      <c r="HE177" s="267">
        <f t="shared" si="230"/>
        <v>0</v>
      </c>
      <c r="HF177" s="260">
        <f>+(IF(OR($B177=0,$C177=0,$D177=0,$DC$2&gt;$OE$1),0,IF(OR(HA177=0,HC177=0,HD177=0),0,MIN((VLOOKUP($D177,SALERYCODE,3,0))*(IF($D177=6,HD177,HC177))*((MIN((VLOOKUP($D177,SALERYCODE,5,0)),(IF($D177=6,HC177,HD177))))),MIN((VLOOKUP($D177,SALERYCODE,3,0)),(HA177+HB177))*(IF($D177=6,HD177,((MIN((VLOOKUP($D177,SALERYCODE,5,0)),HD177)))))))))/IF(AND($D177=2,'ראשי-פרטים כלליים וריכוז הוצאות'!$D$68&lt;&gt;4),1.2,1)</f>
        <v>0</v>
      </c>
      <c r="HG177" s="263"/>
      <c r="HH177" s="264"/>
      <c r="HI177" s="265"/>
      <c r="HJ177" s="266"/>
      <c r="HK177" s="267">
        <f t="shared" si="231"/>
        <v>0</v>
      </c>
      <c r="HL177" s="260">
        <f>+(IF(OR($B177=0,$C177=0,$D177=0,$DC$2&gt;$OE$1),0,IF(OR(HG177=0,HI177=0,HJ177=0),0,MIN((VLOOKUP($D177,SALERYCODE,3,0))*(IF($D177=6,HJ177,HI177))*((MIN((VLOOKUP($D177,SALERYCODE,5,0)),(IF($D177=6,HI177,HJ177))))),MIN((VLOOKUP($D177,SALERYCODE,3,0)),(HG177+HH177))*(IF($D177=6,HJ177,((MIN((VLOOKUP($D177,SALERYCODE,5,0)),HJ177)))))))))/IF(AND($D177=2,'ראשי-פרטים כלליים וריכוז הוצאות'!$D$68&lt;&gt;4),1.2,1)</f>
        <v>0</v>
      </c>
      <c r="HM177" s="263"/>
      <c r="HN177" s="264"/>
      <c r="HO177" s="265"/>
      <c r="HP177" s="266"/>
      <c r="HQ177" s="267">
        <f t="shared" si="232"/>
        <v>0</v>
      </c>
      <c r="HR177" s="260">
        <f>+(IF(OR($B177=0,$C177=0,$D177=0,$DC$2&gt;$OE$1),0,IF(OR(HM177=0,HO177=0,HP177=0),0,MIN((VLOOKUP($D177,SALERYCODE,3,0))*(IF($D177=6,HP177,HO177))*((MIN((VLOOKUP($D177,SALERYCODE,5,0)),(IF($D177=6,HO177,HP177))))),MIN((VLOOKUP($D177,SALERYCODE,3,0)),(HM177+HN177))*(IF($D177=6,HP177,((MIN((VLOOKUP($D177,SALERYCODE,5,0)),HP177)))))))))/IF(AND($D177=2,'ראשי-פרטים כלליים וריכוז הוצאות'!$D$68&lt;&gt;4),1.2,1)</f>
        <v>0</v>
      </c>
      <c r="HS177" s="263"/>
      <c r="HT177" s="264"/>
      <c r="HU177" s="265"/>
      <c r="HV177" s="266"/>
      <c r="HW177" s="267">
        <f t="shared" si="233"/>
        <v>0</v>
      </c>
      <c r="HX177" s="260">
        <f>+(IF(OR($B177=0,$C177=0,$D177=0,$DC$2&gt;$OE$1),0,IF(OR(HS177=0,HU177=0,HV177=0),0,MIN((VLOOKUP($D177,SALERYCODE,3,0))*(IF($D177=6,HV177,HU177))*((MIN((VLOOKUP($D177,SALERYCODE,5,0)),(IF($D177=6,HU177,HV177))))),MIN((VLOOKUP($D177,SALERYCODE,3,0)),(HS177+HT177))*(IF($D177=6,HV177,((MIN((VLOOKUP($D177,SALERYCODE,5,0)),HV177)))))))))/IF(AND($D177=2,'ראשי-פרטים כלליים וריכוז הוצאות'!$D$68&lt;&gt;4),1.2,1)</f>
        <v>0</v>
      </c>
      <c r="HY177" s="263"/>
      <c r="HZ177" s="264"/>
      <c r="IA177" s="265"/>
      <c r="IB177" s="266"/>
      <c r="IC177" s="267">
        <f t="shared" si="234"/>
        <v>0</v>
      </c>
      <c r="ID177" s="260">
        <f>+(IF(OR($B177=0,$C177=0,$D177=0,$DC$2&gt;$OE$1),0,IF(OR(HY177=0,IA177=0,IB177=0),0,MIN((VLOOKUP($D177,SALERYCODE,3,0))*(IF($D177=6,IB177,IA177))*((MIN((VLOOKUP($D177,SALERYCODE,5,0)),(IF($D177=6,IA177,IB177))))),MIN((VLOOKUP($D177,SALERYCODE,3,0)),(HY177+HZ177))*(IF($D177=6,IB177,((MIN((VLOOKUP($D177,SALERYCODE,5,0)),IB177)))))))))/IF(AND($D177=2,'ראשי-פרטים כלליים וריכוז הוצאות'!$D$68&lt;&gt;4),1.2,1)</f>
        <v>0</v>
      </c>
      <c r="IE177" s="263"/>
      <c r="IF177" s="264"/>
      <c r="IG177" s="265"/>
      <c r="IH177" s="266"/>
      <c r="II177" s="267">
        <f t="shared" si="235"/>
        <v>0</v>
      </c>
      <c r="IJ177" s="260">
        <f>+(IF(OR($B177=0,$C177=0,$D177=0,$DC$2&gt;$OE$1),0,IF(OR(IE177=0,IG177=0,IH177=0),0,MIN((VLOOKUP($D177,SALERYCODE,3,0))*(IF($D177=6,IH177,IG177))*((MIN((VLOOKUP($D177,SALERYCODE,5,0)),(IF($D177=6,IG177,IH177))))),MIN((VLOOKUP($D177,SALERYCODE,3,0)),(IE177+IF177))*(IF($D177=6,IH177,((MIN((VLOOKUP($D177,SALERYCODE,5,0)),IH177)))))))))/IF(AND($D177=2,'ראשי-פרטים כלליים וריכוז הוצאות'!$D$68&lt;&gt;4),1.2,1)</f>
        <v>0</v>
      </c>
      <c r="IK177" s="263"/>
      <c r="IL177" s="264"/>
      <c r="IM177" s="265"/>
      <c r="IN177" s="266"/>
      <c r="IO177" s="267">
        <f t="shared" si="236"/>
        <v>0</v>
      </c>
      <c r="IP177" s="260">
        <f>+(IF(OR($B177=0,$C177=0,$D177=0,$DC$2&gt;$OE$1),0,IF(OR(IK177=0,IM177=0,IN177=0),0,MIN((VLOOKUP($D177,SALERYCODE,3,0))*(IF($D177=6,IN177,IM177))*((MIN((VLOOKUP($D177,SALERYCODE,5,0)),(IF($D177=6,IM177,IN177))))),MIN((VLOOKUP($D177,SALERYCODE,3,0)),(IK177+IL177))*(IF($D177=6,IN177,((MIN((VLOOKUP($D177,SALERYCODE,5,0)),IN177)))))))))/IF(AND($D177=2,'ראשי-פרטים כלליים וריכוז הוצאות'!$D$68&lt;&gt;4),1.2,1)</f>
        <v>0</v>
      </c>
      <c r="IQ177" s="263"/>
      <c r="IR177" s="264"/>
      <c r="IS177" s="265"/>
      <c r="IT177" s="266"/>
      <c r="IU177" s="267">
        <f t="shared" si="237"/>
        <v>0</v>
      </c>
      <c r="IV177" s="260">
        <f>+(IF(OR($B177=0,$C177=0,$D177=0,$DC$2&gt;$OE$1),0,IF(OR(IQ177=0,IS177=0,IT177=0),0,MIN((VLOOKUP($D177,SALERYCODE,3,0))*(IF($D177=6,IT177,IS177))*((MIN((VLOOKUP($D177,SALERYCODE,5,0)),(IF($D177=6,IS177,IT177))))),MIN((VLOOKUP($D177,SALERYCODE,3,0)),(IQ177+IR177))*(IF($D177=6,IT177,((MIN((VLOOKUP($D177,SALERYCODE,5,0)),IT177)))))))))/IF(AND($D177=2,'ראשי-פרטים כלליים וריכוז הוצאות'!$D$68&lt;&gt;4),1.2,1)</f>
        <v>0</v>
      </c>
      <c r="IW177" s="263"/>
      <c r="IX177" s="264"/>
      <c r="IY177" s="265"/>
      <c r="IZ177" s="266"/>
      <c r="JA177" s="267">
        <f t="shared" si="238"/>
        <v>0</v>
      </c>
      <c r="JB177" s="260">
        <f>+(IF(OR($B177=0,$C177=0,$D177=0,$DC$2&gt;$OE$1),0,IF(OR(IW177=0,IY177=0,IZ177=0),0,MIN((VLOOKUP($D177,SALERYCODE,3,0))*(IF($D177=6,IZ177,IY177))*((MIN((VLOOKUP($D177,SALERYCODE,5,0)),(IF($D177=6,IY177,IZ177))))),MIN((VLOOKUP($D177,SALERYCODE,3,0)),(IW177+IX177))*(IF($D177=6,IZ177,((MIN((VLOOKUP($D177,SALERYCODE,5,0)),IZ177)))))))))/IF(AND($D177=2,'ראשי-פרטים כלליים וריכוז הוצאות'!$D$68&lt;&gt;4),1.2,1)</f>
        <v>0</v>
      </c>
      <c r="JC177" s="263"/>
      <c r="JD177" s="264"/>
      <c r="JE177" s="265"/>
      <c r="JF177" s="266"/>
      <c r="JG177" s="267">
        <f t="shared" si="239"/>
        <v>0</v>
      </c>
      <c r="JH177" s="260">
        <f>+(IF(OR($B177=0,$C177=0,$D177=0,$DC$2&gt;$OE$1),0,IF(OR(JC177=0,JE177=0,JF177=0),0,MIN((VLOOKUP($D177,SALERYCODE,3,0))*(IF($D177=6,JF177,JE177))*((MIN((VLOOKUP($D177,SALERYCODE,5,0)),(IF($D177=6,JE177,JF177))))),MIN((VLOOKUP($D177,SALERYCODE,3,0)),(JC177+JD177))*(IF($D177=6,JF177,((MIN((VLOOKUP($D177,SALERYCODE,5,0)),JF177)))))))))/IF(AND($D177=2,'ראשי-פרטים כלליים וריכוז הוצאות'!$D$68&lt;&gt;4),1.2,1)</f>
        <v>0</v>
      </c>
      <c r="JI177" s="263"/>
      <c r="JJ177" s="264"/>
      <c r="JK177" s="265"/>
      <c r="JL177" s="266"/>
      <c r="JM177" s="267">
        <f t="shared" si="240"/>
        <v>0</v>
      </c>
      <c r="JN177" s="260">
        <f>+(IF(OR($B177=0,$C177=0,$D177=0,$DC$2&gt;$OE$1),0,IF(OR(JI177=0,JK177=0,JL177=0),0,MIN((VLOOKUP($D177,SALERYCODE,3,0))*(IF($D177=6,JL177,JK177))*((MIN((VLOOKUP($D177,SALERYCODE,5,0)),(IF($D177=6,JK177,JL177))))),MIN((VLOOKUP($D177,SALERYCODE,3,0)),(JI177+JJ177))*(IF($D177=6,JL177,((MIN((VLOOKUP($D177,SALERYCODE,5,0)),JL177)))))))))/IF(AND($D177=2,'ראשי-פרטים כלליים וריכוז הוצאות'!$D$68&lt;&gt;4),1.2,1)</f>
        <v>0</v>
      </c>
      <c r="JO177" s="263"/>
      <c r="JP177" s="264"/>
      <c r="JQ177" s="265"/>
      <c r="JR177" s="266"/>
      <c r="JS177" s="267">
        <f t="shared" si="241"/>
        <v>0</v>
      </c>
      <c r="JT177" s="260">
        <f>+(IF(OR($B177=0,$C177=0,$D177=0,$DC$2&gt;$OE$1),0,IF(OR(JO177=0,JQ177=0,JR177=0),0,MIN((VLOOKUP($D177,SALERYCODE,3,0))*(IF($D177=6,JR177,JQ177))*((MIN((VLOOKUP($D177,SALERYCODE,5,0)),(IF($D177=6,JQ177,JR177))))),MIN((VLOOKUP($D177,SALERYCODE,3,0)),(JO177+JP177))*(IF($D177=6,JR177,((MIN((VLOOKUP($D177,SALERYCODE,5,0)),JR177)))))))))/IF(AND($D177=2,'ראשי-פרטים כלליים וריכוז הוצאות'!$D$68&lt;&gt;4),1.2,1)</f>
        <v>0</v>
      </c>
      <c r="JU177" s="263"/>
      <c r="JV177" s="264"/>
      <c r="JW177" s="265"/>
      <c r="JX177" s="266"/>
      <c r="JY177" s="267">
        <f t="shared" si="242"/>
        <v>0</v>
      </c>
      <c r="JZ177" s="260">
        <f>+(IF(OR($B177=0,$C177=0,$D177=0,$DC$2&gt;$OE$1),0,IF(OR(JU177=0,JW177=0,JX177=0),0,MIN((VLOOKUP($D177,SALERYCODE,3,0))*(IF($D177=6,JX177,JW177))*((MIN((VLOOKUP($D177,SALERYCODE,5,0)),(IF($D177=6,JW177,JX177))))),MIN((VLOOKUP($D177,SALERYCODE,3,0)),(JU177+JV177))*(IF($D177=6,JX177,((MIN((VLOOKUP($D177,SALERYCODE,5,0)),JX177)))))))))/IF(AND($D177=2,'ראשי-פרטים כלליים וריכוז הוצאות'!$D$68&lt;&gt;4),1.2,1)</f>
        <v>0</v>
      </c>
      <c r="KA177" s="263"/>
      <c r="KB177" s="264"/>
      <c r="KC177" s="265"/>
      <c r="KD177" s="266"/>
      <c r="KE177" s="267">
        <f t="shared" si="243"/>
        <v>0</v>
      </c>
      <c r="KF177" s="260">
        <f>+(IF(OR($B177=0,$C177=0,$D177=0,$DC$2&gt;$OE$1),0,IF(OR(KA177=0,KC177=0,KD177=0),0,MIN((VLOOKUP($D177,SALERYCODE,3,0))*(IF($D177=6,KD177,KC177))*((MIN((VLOOKUP($D177,SALERYCODE,5,0)),(IF($D177=6,KC177,KD177))))),MIN((VLOOKUP($D177,SALERYCODE,3,0)),(KA177+KB177))*(IF($D177=6,KD177,((MIN((VLOOKUP($D177,SALERYCODE,5,0)),KD177)))))))))/IF(AND($D177=2,'ראשי-פרטים כלליים וריכוז הוצאות'!$D$68&lt;&gt;4),1.2,1)</f>
        <v>0</v>
      </c>
      <c r="KG177" s="263"/>
      <c r="KH177" s="264"/>
      <c r="KI177" s="265"/>
      <c r="KJ177" s="266"/>
      <c r="KK177" s="267">
        <f t="shared" si="244"/>
        <v>0</v>
      </c>
      <c r="KL177" s="260">
        <f>+(IF(OR($B177=0,$C177=0,$D177=0,$DC$2&gt;$OE$1),0,IF(OR(KG177=0,KI177=0,KJ177=0),0,MIN((VLOOKUP($D177,SALERYCODE,3,0))*(IF($D177=6,KJ177,KI177))*((MIN((VLOOKUP($D177,SALERYCODE,5,0)),(IF($D177=6,KI177,KJ177))))),MIN((VLOOKUP($D177,SALERYCODE,3,0)),(KG177+KH177))*(IF($D177=6,KJ177,((MIN((VLOOKUP($D177,SALERYCODE,5,0)),KJ177)))))))))/IF(AND($D177=2,'ראשי-פרטים כלליים וריכוז הוצאות'!$D$68&lt;&gt;4),1.2,1)</f>
        <v>0</v>
      </c>
      <c r="KM177" s="263"/>
      <c r="KN177" s="264"/>
      <c r="KO177" s="265"/>
      <c r="KP177" s="266"/>
      <c r="KQ177" s="267">
        <f t="shared" si="245"/>
        <v>0</v>
      </c>
      <c r="KR177" s="260">
        <f>+(IF(OR($B177=0,$C177=0,$D177=0,$DC$2&gt;$OE$1),0,IF(OR(KM177=0,KO177=0,KP177=0),0,MIN((VLOOKUP($D177,SALERYCODE,3,0))*(IF($D177=6,KP177,KO177))*((MIN((VLOOKUP($D177,SALERYCODE,5,0)),(IF($D177=6,KO177,KP177))))),MIN((VLOOKUP($D177,SALERYCODE,3,0)),(KM177+KN177))*(IF($D177=6,KP177,((MIN((VLOOKUP($D177,SALERYCODE,5,0)),KP177)))))))))/IF(AND($D177=2,'ראשי-פרטים כלליים וריכוז הוצאות'!$D$68&lt;&gt;4),1.2,1)</f>
        <v>0</v>
      </c>
      <c r="KS177" s="263"/>
      <c r="KT177" s="264"/>
      <c r="KU177" s="265"/>
      <c r="KV177" s="266"/>
      <c r="KW177" s="267">
        <f t="shared" si="246"/>
        <v>0</v>
      </c>
      <c r="KX177" s="260">
        <f>+(IF(OR($B177=0,$C177=0,$D177=0,$DC$2&gt;$OE$1),0,IF(OR(KS177=0,KU177=0,KV177=0),0,MIN((VLOOKUP($D177,SALERYCODE,3,0))*(IF($D177=6,KV177,KU177))*((MIN((VLOOKUP($D177,SALERYCODE,5,0)),(IF($D177=6,KU177,KV177))))),MIN((VLOOKUP($D177,SALERYCODE,3,0)),(KS177+KT177))*(IF($D177=6,KV177,((MIN((VLOOKUP($D177,SALERYCODE,5,0)),KV177)))))))))/IF(AND($D177=2,'ראשי-פרטים כלליים וריכוז הוצאות'!$D$68&lt;&gt;4),1.2,1)</f>
        <v>0</v>
      </c>
      <c r="KY177" s="263"/>
      <c r="KZ177" s="264"/>
      <c r="LA177" s="265"/>
      <c r="LB177" s="266"/>
      <c r="LC177" s="267">
        <f t="shared" si="247"/>
        <v>0</v>
      </c>
      <c r="LD177" s="260">
        <f>+(IF(OR($B177=0,$C177=0,$D177=0,$DC$2&gt;$OE$1),0,IF(OR(KY177=0,LA177=0,LB177=0),0,MIN((VLOOKUP($D177,SALERYCODE,3,0))*(IF($D177=6,LB177,LA177))*((MIN((VLOOKUP($D177,SALERYCODE,5,0)),(IF($D177=6,LA177,LB177))))),MIN((VLOOKUP($D177,SALERYCODE,3,0)),(KY177+KZ177))*(IF($D177=6,LB177,((MIN((VLOOKUP($D177,SALERYCODE,5,0)),LB177)))))))))/IF(AND($D177=2,'ראשי-פרטים כלליים וריכוז הוצאות'!$D$68&lt;&gt;4),1.2,1)</f>
        <v>0</v>
      </c>
      <c r="LE177" s="263"/>
      <c r="LF177" s="264"/>
      <c r="LG177" s="265"/>
      <c r="LH177" s="266"/>
      <c r="LI177" s="267">
        <f t="shared" si="248"/>
        <v>0</v>
      </c>
      <c r="LJ177" s="260">
        <f>+(IF(OR($B177=0,$C177=0,$D177=0,$DC$2&gt;$OE$1),0,IF(OR(LE177=0,LG177=0,LH177=0),0,MIN((VLOOKUP($D177,SALERYCODE,3,0))*(IF($D177=6,LH177,LG177))*((MIN((VLOOKUP($D177,SALERYCODE,5,0)),(IF($D177=6,LG177,LH177))))),MIN((VLOOKUP($D177,SALERYCODE,3,0)),(LE177+LF177))*(IF($D177=6,LH177,((MIN((VLOOKUP($D177,SALERYCODE,5,0)),LH177)))))))))/IF(AND($D177=2,'ראשי-פרטים כלליים וריכוז הוצאות'!$D$68&lt;&gt;4),1.2,1)</f>
        <v>0</v>
      </c>
      <c r="LK177" s="263"/>
      <c r="LL177" s="264"/>
      <c r="LM177" s="265"/>
      <c r="LN177" s="266"/>
      <c r="LO177" s="267">
        <f t="shared" si="249"/>
        <v>0</v>
      </c>
      <c r="LP177" s="260">
        <f>+(IF(OR($B177=0,$C177=0,$D177=0,$DC$2&gt;$OE$1),0,IF(OR(LK177=0,LM177=0,LN177=0),0,MIN((VLOOKUP($D177,SALERYCODE,3,0))*(IF($D177=6,LN177,LM177))*((MIN((VLOOKUP($D177,SALERYCODE,5,0)),(IF($D177=6,LM177,LN177))))),MIN((VLOOKUP($D177,SALERYCODE,3,0)),(LK177+LL177))*(IF($D177=6,LN177,((MIN((VLOOKUP($D177,SALERYCODE,5,0)),LN177)))))))))/IF(AND($D177=2,'ראשי-פרטים כלליים וריכוז הוצאות'!$D$68&lt;&gt;4),1.2,1)</f>
        <v>0</v>
      </c>
      <c r="LQ177" s="263"/>
      <c r="LR177" s="264"/>
      <c r="LS177" s="265"/>
      <c r="LT177" s="266"/>
      <c r="LU177" s="267">
        <f t="shared" si="250"/>
        <v>0</v>
      </c>
      <c r="LV177" s="260">
        <f>+(IF(OR($B177=0,$C177=0,$D177=0,$DC$2&gt;$OE$1),0,IF(OR(LQ177=0,LS177=0,LT177=0),0,MIN((VLOOKUP($D177,SALERYCODE,3,0))*(IF($D177=6,LT177,LS177))*((MIN((VLOOKUP($D177,SALERYCODE,5,0)),(IF($D177=6,LS177,LT177))))),MIN((VLOOKUP($D177,SALERYCODE,3,0)),(LQ177+LR177))*(IF($D177=6,LT177,((MIN((VLOOKUP($D177,SALERYCODE,5,0)),LT177)))))))))/IF(AND($D177=2,'ראשי-פרטים כלליים וריכוז הוצאות'!$D$68&lt;&gt;4),1.2,1)</f>
        <v>0</v>
      </c>
      <c r="LW177" s="263"/>
      <c r="LX177" s="264"/>
      <c r="LY177" s="265"/>
      <c r="LZ177" s="266"/>
      <c r="MA177" s="267">
        <f t="shared" si="251"/>
        <v>0</v>
      </c>
      <c r="MB177" s="260">
        <f>+(IF(OR($B177=0,$C177=0,$D177=0,$DC$2&gt;$OE$1),0,IF(OR(LW177=0,LY177=0,LZ177=0),0,MIN((VLOOKUP($D177,SALERYCODE,3,0))*(IF($D177=6,LZ177,LY177))*((MIN((VLOOKUP($D177,SALERYCODE,5,0)),(IF($D177=6,LY177,LZ177))))),MIN((VLOOKUP($D177,SALERYCODE,3,0)),(LW177+LX177))*(IF($D177=6,LZ177,((MIN((VLOOKUP($D177,SALERYCODE,5,0)),LZ177)))))))))/IF(AND($D177=2,'ראשי-פרטים כלליים וריכוז הוצאות'!$D$68&lt;&gt;4),1.2,1)</f>
        <v>0</v>
      </c>
      <c r="MC177" s="263"/>
      <c r="MD177" s="264"/>
      <c r="ME177" s="265"/>
      <c r="MF177" s="266"/>
      <c r="MG177" s="267">
        <f t="shared" si="252"/>
        <v>0</v>
      </c>
      <c r="MH177" s="260">
        <f>+(IF(OR($B177=0,$C177=0,$D177=0,$DC$2&gt;$OE$1),0,IF(OR(MC177=0,ME177=0,MF177=0),0,MIN((VLOOKUP($D177,SALERYCODE,3,0))*(IF($D177=6,MF177,ME177))*((MIN((VLOOKUP($D177,SALERYCODE,5,0)),(IF($D177=6,ME177,MF177))))),MIN((VLOOKUP($D177,SALERYCODE,3,0)),(MC177+MD177))*(IF($D177=6,MF177,((MIN((VLOOKUP($D177,SALERYCODE,5,0)),MF177)))))))))/IF(AND($D177=2,'ראשי-פרטים כלליים וריכוז הוצאות'!$D$68&lt;&gt;4),1.2,1)</f>
        <v>0</v>
      </c>
      <c r="MI177" s="263"/>
      <c r="MJ177" s="264"/>
      <c r="MK177" s="265"/>
      <c r="ML177" s="266"/>
      <c r="MM177" s="267">
        <f t="shared" si="253"/>
        <v>0</v>
      </c>
      <c r="MN177" s="260">
        <f>+(IF(OR($B177=0,$C177=0,$D177=0,$DC$2&gt;$OE$1),0,IF(OR(MI177=0,MK177=0,ML177=0),0,MIN((VLOOKUP($D177,SALERYCODE,3,0))*(IF($D177=6,ML177,MK177))*((MIN((VLOOKUP($D177,SALERYCODE,5,0)),(IF($D177=6,MK177,ML177))))),MIN((VLOOKUP($D177,SALERYCODE,3,0)),(MI177+MJ177))*(IF($D177=6,ML177,((MIN((VLOOKUP($D177,SALERYCODE,5,0)),ML177)))))))))/IF(AND($D177=2,'ראשי-פרטים כלליים וריכוז הוצאות'!$D$68&lt;&gt;4),1.2,1)</f>
        <v>0</v>
      </c>
      <c r="MO177" s="263"/>
      <c r="MP177" s="264"/>
      <c r="MQ177" s="265"/>
      <c r="MR177" s="266"/>
      <c r="MS177" s="267">
        <f t="shared" si="254"/>
        <v>0</v>
      </c>
      <c r="MT177" s="260">
        <f>+(IF(OR($B177=0,$C177=0,$D177=0,$DC$2&gt;$OE$1),0,IF(OR(MO177=0,MQ177=0,MR177=0),0,MIN((VLOOKUP($D177,SALERYCODE,3,0))*(IF($D177=6,MR177,MQ177))*((MIN((VLOOKUP($D177,SALERYCODE,5,0)),(IF($D177=6,MQ177,MR177))))),MIN((VLOOKUP($D177,SALERYCODE,3,0)),(MO177+MP177))*(IF($D177=6,MR177,((MIN((VLOOKUP($D177,SALERYCODE,5,0)),MR177)))))))))/IF(AND($D177=2,'ראשי-פרטים כלליים וריכוז הוצאות'!$D$68&lt;&gt;4),1.2,1)</f>
        <v>0</v>
      </c>
      <c r="MU177" s="263"/>
      <c r="MV177" s="264"/>
      <c r="MW177" s="265"/>
      <c r="MX177" s="266"/>
      <c r="MY177" s="267">
        <f t="shared" si="255"/>
        <v>0</v>
      </c>
      <c r="MZ177" s="260">
        <f>+(IF(OR($B177=0,$C177=0,$D177=0,$DC$2&gt;$OE$1),0,IF(OR(MU177=0,MW177=0,MX177=0),0,MIN((VLOOKUP($D177,SALERYCODE,3,0))*(IF($D177=6,MX177,MW177))*((MIN((VLOOKUP($D177,SALERYCODE,5,0)),(IF($D177=6,MW177,MX177))))),MIN((VLOOKUP($D177,SALERYCODE,3,0)),(MU177+MV177))*(IF($D177=6,MX177,((MIN((VLOOKUP($D177,SALERYCODE,5,0)),MX177)))))))))/IF(AND($D177=2,'ראשי-פרטים כלליים וריכוז הוצאות'!$D$68&lt;&gt;4),1.2,1)</f>
        <v>0</v>
      </c>
      <c r="NA177" s="263"/>
      <c r="NB177" s="264"/>
      <c r="NC177" s="265"/>
      <c r="ND177" s="266"/>
      <c r="NE177" s="267">
        <f t="shared" si="256"/>
        <v>0</v>
      </c>
      <c r="NF177" s="260">
        <f>+(IF(OR($B177=0,$C177=0,$D177=0,$DC$2&gt;$OE$1),0,IF(OR(NA177=0,NC177=0,ND177=0),0,MIN((VLOOKUP($D177,SALERYCODE,3,0))*(IF($D177=6,ND177,NC177))*((MIN((VLOOKUP($D177,SALERYCODE,5,0)),(IF($D177=6,NC177,ND177))))),MIN((VLOOKUP($D177,SALERYCODE,3,0)),(NA177+NB177))*(IF($D177=6,ND177,((MIN((VLOOKUP($D177,SALERYCODE,5,0)),ND177)))))))))/IF(AND($D177=2,'ראשי-פרטים כלליים וריכוז הוצאות'!$D$68&lt;&gt;4),1.2,1)</f>
        <v>0</v>
      </c>
      <c r="NG177" s="263"/>
      <c r="NH177" s="264"/>
      <c r="NI177" s="265"/>
      <c r="NJ177" s="266"/>
      <c r="NK177" s="267">
        <f t="shared" si="257"/>
        <v>0</v>
      </c>
      <c r="NL177" s="260">
        <f>+(IF(OR($B177=0,$C177=0,$D177=0,$DC$2&gt;$OE$1),0,IF(OR(NG177=0,NI177=0,NJ177=0),0,MIN((VLOOKUP($D177,SALERYCODE,3,0))*(IF($D177=6,NJ177,NI177))*((MIN((VLOOKUP($D177,SALERYCODE,5,0)),(IF($D177=6,NI177,NJ177))))),MIN((VLOOKUP($D177,SALERYCODE,3,0)),(NG177+NH177))*(IF($D177=6,NJ177,((MIN((VLOOKUP($D177,SALERYCODE,5,0)),NJ177)))))))))/IF(AND($D177=2,'ראשי-פרטים כלליים וריכוז הוצאות'!$D$68&lt;&gt;4),1.2,1)</f>
        <v>0</v>
      </c>
      <c r="NM177" s="263"/>
      <c r="NN177" s="264"/>
      <c r="NO177" s="265"/>
      <c r="NP177" s="266"/>
      <c r="NQ177" s="267">
        <f t="shared" si="258"/>
        <v>0</v>
      </c>
      <c r="NR177" s="260">
        <f>+(IF(OR($B177=0,$C177=0,$D177=0,$DC$2&gt;$OE$1),0,IF(OR(NM177=0,NO177=0,NP177=0),0,MIN((VLOOKUP($D177,SALERYCODE,3,0))*(IF($D177=6,NP177,NO177))*((MIN((VLOOKUP($D177,SALERYCODE,5,0)),(IF($D177=6,NO177,NP177))))),MIN((VLOOKUP($D177,SALERYCODE,3,0)),(NM177+NN177))*(IF($D177=6,NP177,((MIN((VLOOKUP($D177,SALERYCODE,5,0)),NP177)))))))))/IF(AND($D177=2,'ראשי-פרטים כלליים וריכוז הוצאות'!$D$68&lt;&gt;4),1.2,1)</f>
        <v>0</v>
      </c>
      <c r="NS177" s="263"/>
      <c r="NT177" s="264"/>
      <c r="NU177" s="265"/>
      <c r="NV177" s="266"/>
      <c r="NW177" s="267">
        <f t="shared" si="259"/>
        <v>0</v>
      </c>
      <c r="NX177" s="260">
        <f>+(IF(OR($B177=0,$C177=0,$D177=0,$DC$2&gt;$OE$1),0,IF(OR(NS177=0,NU177=0,NV177=0),0,MIN((VLOOKUP($D177,SALERYCODE,3,0))*(IF($D177=6,NV177,NU177))*((MIN((VLOOKUP($D177,SALERYCODE,5,0)),(IF($D177=6,NU177,NV177))))),MIN((VLOOKUP($D177,SALERYCODE,3,0)),(NS177+NT177))*(IF($D177=6,NV177,((MIN((VLOOKUP($D177,SALERYCODE,5,0)),NV177)))))))))/IF(AND($D177=2,'ראשי-פרטים כלליים וריכוז הוצאות'!$D$68&lt;&gt;4),1.2,1)</f>
        <v>0</v>
      </c>
      <c r="NY177" s="263"/>
      <c r="NZ177" s="264"/>
      <c r="OA177" s="265"/>
      <c r="OB177" s="266"/>
      <c r="OC177" s="267">
        <f t="shared" si="260"/>
        <v>0</v>
      </c>
      <c r="OD177" s="260">
        <f>+(IF(OR($B177=0,$C177=0,$D177=0,$DC$2&gt;$OE$1),0,IF(OR(NY177=0,OA177=0,OB177=0),0,MIN((VLOOKUP($D177,SALERYCODE,3,0))*(IF($D177=6,OB177,OA177))*((MIN((VLOOKUP($D177,SALERYCODE,5,0)),(IF($D177=6,OA177,OB177))))),MIN((VLOOKUP($D177,SALERYCODE,3,0)),(NY177+NZ177))*(IF($D177=6,OB177,((MIN((VLOOKUP($D177,SALERYCODE,5,0)),OB177)))))))))/IF(AND($D177=2,'ראשי-פרטים כלליים וריכוז הוצאות'!$D$68&lt;&gt;4),1.2,1)</f>
        <v>0</v>
      </c>
      <c r="OE177" s="275">
        <f t="shared" si="266"/>
        <v>0</v>
      </c>
      <c r="OF177" s="283">
        <f t="shared" si="267"/>
        <v>9.9999999999999995E-7</v>
      </c>
      <c r="OG177" s="276">
        <f t="shared" si="268"/>
        <v>0</v>
      </c>
      <c r="OH177" s="275">
        <f t="shared" si="269"/>
        <v>0</v>
      </c>
      <c r="OI177" s="275">
        <v>0</v>
      </c>
      <c r="OJ177" s="258">
        <f t="shared" si="270"/>
        <v>0</v>
      </c>
      <c r="OK177" s="284"/>
      <c r="OL177" s="116">
        <f>MIN(OJ177+OK177*OF177*OE177/$OL$1/IF(AND($D177=2,'ראשי-פרטים כלליים וריכוז הוצאות'!$D$68&lt;&gt;4),1.2,1),IF($D177&gt;0,VLOOKUP($D177,SALERYCODE,3,0)*12*OG177,0))</f>
        <v>0</v>
      </c>
      <c r="OM177" s="95">
        <f t="shared" si="261"/>
        <v>0</v>
      </c>
      <c r="ON177" s="11">
        <f t="shared" si="262"/>
        <v>0</v>
      </c>
      <c r="OO177" s="11">
        <f t="shared" si="263"/>
        <v>0</v>
      </c>
      <c r="OP177" s="22">
        <f t="shared" si="264"/>
        <v>0</v>
      </c>
      <c r="OQ177" s="11">
        <f t="shared" si="265"/>
        <v>0</v>
      </c>
      <c r="OR177" s="11" t="e">
        <f>#REF!</f>
        <v>#REF!</v>
      </c>
      <c r="OS177" s="35" t="e">
        <f>#REF!-OP177</f>
        <v>#REF!</v>
      </c>
      <c r="OT177" s="35" t="e">
        <f>OS177-#REF!</f>
        <v>#REF!</v>
      </c>
      <c r="OU177" s="43" t="e">
        <f>IF(AND(OP177&gt;0,(OS177=#REF!-OP177)),"מועסק פחות מ-10% מזמנו במופ","")</f>
        <v>#REF!</v>
      </c>
    </row>
    <row r="178" spans="1:411" ht="24" hidden="1" customHeight="1" outlineLevel="1" x14ac:dyDescent="0.2">
      <c r="A178" s="282">
        <v>175</v>
      </c>
      <c r="B178" s="269"/>
      <c r="C178" s="270"/>
      <c r="D178" s="271"/>
      <c r="E178" s="263"/>
      <c r="F178" s="264"/>
      <c r="G178" s="265"/>
      <c r="H178" s="266"/>
      <c r="I178" s="267">
        <f t="shared" si="196"/>
        <v>0</v>
      </c>
      <c r="J178" s="260">
        <f>(IF(OR($B178=0,$C178=0,$D178=0,$E$2&gt;$OE$1),0,IF(OR($E178=0,$G178=0,$H178=0),0,MIN((VLOOKUP($D178,SALERYCODE,3,0))*(IF($D178=6,$H178,$G178))*((MIN((VLOOKUP($D178,SALERYCODE,5,0)),(IF($D178=6,$G178,$H178))))),MIN((VLOOKUP($D178,SALERYCODE,3,0)),($E178+$F178))*(IF($D178=6,$H178,((MIN((VLOOKUP($D178,SALERYCODE,5,0)),$H178)))))))))/IF(AND($D178=2,'ראשי-פרטים כלליים וריכוז הוצאות'!$D$68&lt;&gt;4),1.2,1)</f>
        <v>0</v>
      </c>
      <c r="K178" s="263"/>
      <c r="L178" s="264"/>
      <c r="M178" s="265"/>
      <c r="N178" s="266"/>
      <c r="O178" s="267">
        <f t="shared" si="197"/>
        <v>0</v>
      </c>
      <c r="P178" s="260">
        <f>+(IF(OR($B178=0,$C178=0,$D178=0,$K$2&gt;$OE$1),0,IF(OR($K178=0,$M178=0,$N178=0),0,MIN((VLOOKUP($D178,SALERYCODE,3,0))*(IF($D178=6,$N178,$M178))*((MIN((VLOOKUP($D178,SALERYCODE,5,0)),(IF($D178=6,$M178,$N178))))),MIN((VLOOKUP($D178,SALERYCODE,3,0)),($K178+$L178))*(IF($D178=6,$N178,((MIN((VLOOKUP($D178,SALERYCODE,5,0)),$N178)))))))))/IF(AND($D178=2,'ראשי-פרטים כלליים וריכוז הוצאות'!$D$68&lt;&gt;4),1.2,1)</f>
        <v>0</v>
      </c>
      <c r="Q178" s="263"/>
      <c r="R178" s="264"/>
      <c r="S178" s="265"/>
      <c r="T178" s="266"/>
      <c r="U178" s="267">
        <f t="shared" si="198"/>
        <v>0</v>
      </c>
      <c r="V178" s="260">
        <f>+(IF(OR($B178=0,$C178=0,$D178=0,$Q$2&gt;$OE$1),0,IF(OR(Q178=0,S178=0,T178=0),0,MIN((VLOOKUP($D178,SALERYCODE,3,0))*(IF($D178=6,T178,S178))*((MIN((VLOOKUP($D178,SALERYCODE,5,0)),(IF($D178=6,S178,T178))))),MIN((VLOOKUP($D178,SALERYCODE,3,0)),(Q178+R178))*(IF($D178=6,T178,((MIN((VLOOKUP($D178,SALERYCODE,5,0)),T178)))))))))/IF(AND($D178=2,'ראשי-פרטים כלליים וריכוז הוצאות'!$D$68&lt;&gt;4),1.2,1)</f>
        <v>0</v>
      </c>
      <c r="W178" s="263"/>
      <c r="X178" s="264"/>
      <c r="Y178" s="265"/>
      <c r="Z178" s="266"/>
      <c r="AA178" s="267">
        <f t="shared" si="199"/>
        <v>0</v>
      </c>
      <c r="AB178" s="260">
        <f>+(IF(OR($B178=0,$C178=0,$D178=0,$W$2&gt;$OE$1),0,IF(OR(W178=0,Y178=0,Z178=0),0,MIN((VLOOKUP($D178,SALERYCODE,3,0))*(IF($D178=6,Z178,Y178))*((MIN((VLOOKUP($D178,SALERYCODE,5,0)),(IF($D178=6,Y178,Z178))))),MIN((VLOOKUP($D178,SALERYCODE,3,0)),(W178+X178))*(IF($D178=6,Z178,((MIN((VLOOKUP($D178,SALERYCODE,5,0)),Z178)))))))))/IF(AND($D178=2,'ראשי-פרטים כלליים וריכוז הוצאות'!$D$68&lt;&gt;4),1.2,1)</f>
        <v>0</v>
      </c>
      <c r="AC178" s="263"/>
      <c r="AD178" s="264"/>
      <c r="AE178" s="265"/>
      <c r="AF178" s="266"/>
      <c r="AG178" s="267">
        <f t="shared" si="200"/>
        <v>0</v>
      </c>
      <c r="AH178" s="260">
        <f>+(IF(OR($B178=0,$C178=0,$D178=0,$AC$2&gt;$OE$1),0,IF(OR(AC178=0,AE178=0,AF178=0),0,MIN((VLOOKUP($D178,SALERYCODE,3,0))*(IF($D178=6,AF178,AE178))*((MIN((VLOOKUP($D178,SALERYCODE,5,0)),(IF($D178=6,AE178,AF178))))),MIN((VLOOKUP($D178,SALERYCODE,3,0)),(AC178+AD178))*(IF($D178=6,AF178,((MIN((VLOOKUP($D178,SALERYCODE,5,0)),AF178)))))))))/IF(AND($D178=2,'ראשי-פרטים כלליים וריכוז הוצאות'!$D$68&lt;&gt;4),1.2,1)</f>
        <v>0</v>
      </c>
      <c r="AI178" s="263"/>
      <c r="AJ178" s="264"/>
      <c r="AK178" s="265"/>
      <c r="AL178" s="266"/>
      <c r="AM178" s="267">
        <f t="shared" si="201"/>
        <v>0</v>
      </c>
      <c r="AN178" s="260">
        <f>+(IF(OR($B178=0,$C178=0,$D178=0,$AI$2&gt;$OE$1),0,IF(OR(AI178=0,AK178=0,AL178=0),0,MIN((VLOOKUP($D178,SALERYCODE,3,0))*(IF($D178=6,AL178,AK178))*((MIN((VLOOKUP($D178,SALERYCODE,5,0)),(IF($D178=6,AK178,AL178))))),MIN((VLOOKUP($D178,SALERYCODE,3,0)),(AI178+AJ178))*(IF($D178=6,AL178,((MIN((VLOOKUP($D178,SALERYCODE,5,0)),AL178)))))))))/IF(AND($D178=2,'ראשי-פרטים כלליים וריכוז הוצאות'!$D$68&lt;&gt;4),1.2,1)</f>
        <v>0</v>
      </c>
      <c r="AO178" s="263"/>
      <c r="AP178" s="264"/>
      <c r="AQ178" s="265"/>
      <c r="AR178" s="266"/>
      <c r="AS178" s="267">
        <f t="shared" si="202"/>
        <v>0</v>
      </c>
      <c r="AT178" s="260">
        <f>+(IF(OR($B178=0,$C178=0,$D178=0,$AO$2&gt;$OE$1),0,IF(OR(AO178=0,AQ178=0,AR178=0),0,MIN((VLOOKUP($D178,SALERYCODE,3,0))*(IF($D178=6,AR178,AQ178))*((MIN((VLOOKUP($D178,SALERYCODE,5,0)),(IF($D178=6,AQ178,AR178))))),MIN((VLOOKUP($D178,SALERYCODE,3,0)),(AO178+AP178))*(IF($D178=6,AR178,((MIN((VLOOKUP($D178,SALERYCODE,5,0)),AR178)))))))))/IF(AND($D178=2,'ראשי-פרטים כלליים וריכוז הוצאות'!$D$68&lt;&gt;4),1.2,1)</f>
        <v>0</v>
      </c>
      <c r="AU178" s="263"/>
      <c r="AV178" s="264"/>
      <c r="AW178" s="265"/>
      <c r="AX178" s="266"/>
      <c r="AY178" s="267">
        <f t="shared" si="203"/>
        <v>0</v>
      </c>
      <c r="AZ178" s="260">
        <f>+(IF(OR($B178=0,$C178=0,$D178=0,$AU$2&gt;$OE$1),0,IF(OR(AU178=0,AW178=0,AX178=0),0,MIN((VLOOKUP($D178,SALERYCODE,3,0))*(IF($D178=6,AX178,AW178))*((MIN((VLOOKUP($D178,SALERYCODE,5,0)),(IF($D178=6,AW178,AX178))))),MIN((VLOOKUP($D178,SALERYCODE,3,0)),(AU178+AV178))*(IF($D178=6,AX178,((MIN((VLOOKUP($D178,SALERYCODE,5,0)),AX178)))))))))/IF(AND($D178=2,'ראשי-פרטים כלליים וריכוז הוצאות'!$D$68&lt;&gt;4),1.2,1)</f>
        <v>0</v>
      </c>
      <c r="BA178" s="263"/>
      <c r="BB178" s="264"/>
      <c r="BC178" s="265"/>
      <c r="BD178" s="266"/>
      <c r="BE178" s="267">
        <f t="shared" si="204"/>
        <v>0</v>
      </c>
      <c r="BF178" s="260">
        <f>+(IF(OR($B178=0,$C178=0,$D178=0,$BA$2&gt;$OE$1),0,IF(OR(BA178=0,BC178=0,BD178=0),0,MIN((VLOOKUP($D178,SALERYCODE,3,0))*(IF($D178=6,BD178,BC178))*((MIN((VLOOKUP($D178,SALERYCODE,5,0)),(IF($D178=6,BC178,BD178))))),MIN((VLOOKUP($D178,SALERYCODE,3,0)),(BA178+BB178))*(IF($D178=6,BD178,((MIN((VLOOKUP($D178,SALERYCODE,5,0)),BD178)))))))))/IF(AND($D178=2,'ראשי-פרטים כלליים וריכוז הוצאות'!$D$68&lt;&gt;4),1.2,1)</f>
        <v>0</v>
      </c>
      <c r="BG178" s="263"/>
      <c r="BH178" s="264"/>
      <c r="BI178" s="265"/>
      <c r="BJ178" s="266"/>
      <c r="BK178" s="267">
        <f t="shared" si="205"/>
        <v>0</v>
      </c>
      <c r="BL178" s="260">
        <f>+(IF(OR($B178=0,$C178=0,$D178=0,$BG$2&gt;$OE$1),0,IF(OR(BG178=0,BI178=0,BJ178=0),0,MIN((VLOOKUP($D178,SALERYCODE,3,0))*(IF($D178=6,BJ178,BI178))*((MIN((VLOOKUP($D178,SALERYCODE,5,0)),(IF($D178=6,BI178,BJ178))))),MIN((VLOOKUP($D178,SALERYCODE,3,0)),(BG178+BH178))*(IF($D178=6,BJ178,((MIN((VLOOKUP($D178,SALERYCODE,5,0)),BJ178)))))))))/IF(AND($D178=2,'ראשי-פרטים כלליים וריכוז הוצאות'!$D$68&lt;&gt;4),1.2,1)</f>
        <v>0</v>
      </c>
      <c r="BM178" s="263"/>
      <c r="BN178" s="264"/>
      <c r="BO178" s="265"/>
      <c r="BP178" s="266"/>
      <c r="BQ178" s="267">
        <f t="shared" si="206"/>
        <v>0</v>
      </c>
      <c r="BR178" s="260">
        <f>+(IF(OR($B178=0,$C178=0,$D178=0,$BM$2&gt;$OE$1),0,IF(OR(BM178=0,BO178=0,BP178=0),0,MIN((VLOOKUP($D178,SALERYCODE,3,0))*(IF($D178=6,BP178,BO178))*((MIN((VLOOKUP($D178,SALERYCODE,5,0)),(IF($D178=6,BO178,BP178))))),MIN((VLOOKUP($D178,SALERYCODE,3,0)),(BM178+BN178))*(IF($D178=6,BP178,((MIN((VLOOKUP($D178,SALERYCODE,5,0)),BP178)))))))))/IF(AND($D178=2,'ראשי-פרטים כלליים וריכוז הוצאות'!$D$68&lt;&gt;4),1.2,1)</f>
        <v>0</v>
      </c>
      <c r="BS178" s="263"/>
      <c r="BT178" s="264"/>
      <c r="BU178" s="265"/>
      <c r="BV178" s="266"/>
      <c r="BW178" s="267">
        <f t="shared" si="207"/>
        <v>0</v>
      </c>
      <c r="BX178" s="260">
        <f>+(IF(OR($B178=0,$C178=0,$D178=0,$BS$2&gt;$OE$1),0,IF(OR(BS178=0,BU178=0,BV178=0),0,MIN((VLOOKUP($D178,SALERYCODE,3,0))*(IF($D178=6,BV178,BU178))*((MIN((VLOOKUP($D178,SALERYCODE,5,0)),(IF($D178=6,BU178,BV178))))),MIN((VLOOKUP($D178,SALERYCODE,3,0)),(BS178+BT178))*(IF($D178=6,BV178,((MIN((VLOOKUP($D178,SALERYCODE,5,0)),BV178)))))))))/IF(AND($D178=2,'ראשי-פרטים כלליים וריכוז הוצאות'!$D$68&lt;&gt;4),1.2,1)</f>
        <v>0</v>
      </c>
      <c r="BY178" s="263"/>
      <c r="BZ178" s="264"/>
      <c r="CA178" s="265"/>
      <c r="CB178" s="266"/>
      <c r="CC178" s="267">
        <f t="shared" si="208"/>
        <v>0</v>
      </c>
      <c r="CD178" s="260">
        <f>+(IF(OR($B178=0,$C178=0,$D178=0,$BY$2&gt;$OE$1),0,IF(OR(BY178=0,CA178=0,CB178=0),0,MIN((VLOOKUP($D178,SALERYCODE,3,0))*(IF($D178=6,CB178,CA178))*((MIN((VLOOKUP($D178,SALERYCODE,5,0)),(IF($D178=6,CA178,CB178))))),MIN((VLOOKUP($D178,SALERYCODE,3,0)),(BY178+BZ178))*(IF($D178=6,CB178,((MIN((VLOOKUP($D178,SALERYCODE,5,0)),CB178)))))))))/IF(AND($D178=2,'ראשי-פרטים כלליים וריכוז הוצאות'!$D$68&lt;&gt;4),1.2,1)</f>
        <v>0</v>
      </c>
      <c r="CE178" s="263"/>
      <c r="CF178" s="264"/>
      <c r="CG178" s="265"/>
      <c r="CH178" s="266"/>
      <c r="CI178" s="267">
        <f t="shared" si="209"/>
        <v>0</v>
      </c>
      <c r="CJ178" s="260">
        <f>+(IF(OR($B178=0,$C178=0,$D178=0,$CE$2&gt;$OE$1),0,IF(OR(CE178=0,CG178=0,CH178=0),0,MIN((VLOOKUP($D178,SALERYCODE,3,0))*(IF($D178=6,CH178,CG178))*((MIN((VLOOKUP($D178,SALERYCODE,5,0)),(IF($D178=6,CG178,CH178))))),MIN((VLOOKUP($D178,SALERYCODE,3,0)),(CE178+CF178))*(IF($D178=6,CH178,((MIN((VLOOKUP($D178,SALERYCODE,5,0)),CH178)))))))))/IF(AND($D178=2,'ראשי-פרטים כלליים וריכוז הוצאות'!$D$68&lt;&gt;4),1.2,1)</f>
        <v>0</v>
      </c>
      <c r="CK178" s="263"/>
      <c r="CL178" s="264"/>
      <c r="CM178" s="265"/>
      <c r="CN178" s="266"/>
      <c r="CO178" s="267">
        <f t="shared" si="210"/>
        <v>0</v>
      </c>
      <c r="CP178" s="260">
        <f>+(IF(OR($B178=0,$C178=0,$D178=0,$CK$2&gt;$OE$1),0,IF(OR(CK178=0,CM178=0,CN178=0),0,MIN((VLOOKUP($D178,SALERYCODE,3,0))*(IF($D178=6,CN178,CM178))*((MIN((VLOOKUP($D178,SALERYCODE,5,0)),(IF($D178=6,CM178,CN178))))),MIN((VLOOKUP($D178,SALERYCODE,3,0)),(CK178+CL178))*(IF($D178=6,CN178,((MIN((VLOOKUP($D178,SALERYCODE,5,0)),CN178)))))))))/IF(AND($D178=2,'ראשי-פרטים כלליים וריכוז הוצאות'!$D$68&lt;&gt;4),1.2,1)</f>
        <v>0</v>
      </c>
      <c r="CQ178" s="263"/>
      <c r="CR178" s="264"/>
      <c r="CS178" s="265"/>
      <c r="CT178" s="266"/>
      <c r="CU178" s="267">
        <f t="shared" si="211"/>
        <v>0</v>
      </c>
      <c r="CV178" s="260">
        <f>+(IF(OR($B178=0,$C178=0,$D178=0,$CQ$2&gt;$OE$1),0,IF(OR(CQ178=0,CS178=0,CT178=0),0,MIN((VLOOKUP($D178,SALERYCODE,3,0))*(IF($D178=6,CT178,CS178))*((MIN((VLOOKUP($D178,SALERYCODE,5,0)),(IF($D178=6,CS178,CT178))))),MIN((VLOOKUP($D178,SALERYCODE,3,0)),(CQ178+CR178))*(IF($D178=6,CT178,((MIN((VLOOKUP($D178,SALERYCODE,5,0)),CT178)))))))))/IF(AND($D178=2,'ראשי-פרטים כלליים וריכוז הוצאות'!$D$68&lt;&gt;4),1.2,1)</f>
        <v>0</v>
      </c>
      <c r="CW178" s="263"/>
      <c r="CX178" s="264"/>
      <c r="CY178" s="265"/>
      <c r="CZ178" s="266"/>
      <c r="DA178" s="267">
        <f t="shared" si="212"/>
        <v>0</v>
      </c>
      <c r="DB178" s="260">
        <f>+(IF(OR($B178=0,$C178=0,$D178=0,$CW$2&gt;$OE$1),0,IF(OR(CW178=0,CY178=0,CZ178=0),0,MIN((VLOOKUP($D178,SALERYCODE,3,0))*(IF($D178=6,CZ178,CY178))*((MIN((VLOOKUP($D178,SALERYCODE,5,0)),(IF($D178=6,CY178,CZ178))))),MIN((VLOOKUP($D178,SALERYCODE,3,0)),(CW178+CX178))*(IF($D178=6,CZ178,((MIN((VLOOKUP($D178,SALERYCODE,5,0)),CZ178)))))))))/IF(AND($D178=2,'ראשי-פרטים כלליים וריכוז הוצאות'!$D$68&lt;&gt;4),1.2,1)</f>
        <v>0</v>
      </c>
      <c r="DC178" s="263"/>
      <c r="DD178" s="264"/>
      <c r="DE178" s="265"/>
      <c r="DF178" s="266"/>
      <c r="DG178" s="267">
        <f t="shared" si="213"/>
        <v>0</v>
      </c>
      <c r="DH178" s="260">
        <f>+(IF(OR($B178=0,$C178=0,$D178=0,$DC$2&gt;$OE$1),0,IF(OR(DC178=0,DE178=0,DF178=0),0,MIN((VLOOKUP($D178,SALERYCODE,3,0))*(IF($D178=6,DF178,DE178))*((MIN((VLOOKUP($D178,SALERYCODE,5,0)),(IF($D178=6,DE178,DF178))))),MIN((VLOOKUP($D178,SALERYCODE,3,0)),(DC178+DD178))*(IF($D178=6,DF178,((MIN((VLOOKUP($D178,SALERYCODE,5,0)),DF178)))))))))/IF(AND($D178=2,'ראשי-פרטים כלליים וריכוז הוצאות'!$D$68&lt;&gt;4),1.2,1)</f>
        <v>0</v>
      </c>
      <c r="DI178" s="263"/>
      <c r="DJ178" s="264"/>
      <c r="DK178" s="265"/>
      <c r="DL178" s="266"/>
      <c r="DM178" s="267">
        <f t="shared" si="214"/>
        <v>0</v>
      </c>
      <c r="DN178" s="260">
        <f>+(IF(OR($B178=0,$C178=0,$D178=0,$DC$2&gt;$OE$1),0,IF(OR(DI178=0,DK178=0,DL178=0),0,MIN((VLOOKUP($D178,SALERYCODE,3,0))*(IF($D178=6,DL178,DK178))*((MIN((VLOOKUP($D178,SALERYCODE,5,0)),(IF($D178=6,DK178,DL178))))),MIN((VLOOKUP($D178,SALERYCODE,3,0)),(DI178+DJ178))*(IF($D178=6,DL178,((MIN((VLOOKUP($D178,SALERYCODE,5,0)),DL178)))))))))/IF(AND($D178=2,'ראשי-פרטים כלליים וריכוז הוצאות'!$D$68&lt;&gt;4),1.2,1)</f>
        <v>0</v>
      </c>
      <c r="DO178" s="263"/>
      <c r="DP178" s="264"/>
      <c r="DQ178" s="265"/>
      <c r="DR178" s="266"/>
      <c r="DS178" s="267">
        <f t="shared" si="215"/>
        <v>0</v>
      </c>
      <c r="DT178" s="260">
        <f>+(IF(OR($B178=0,$C178=0,$D178=0,$DC$2&gt;$OE$1),0,IF(OR(DO178=0,DQ178=0,DR178=0),0,MIN((VLOOKUP($D178,SALERYCODE,3,0))*(IF($D178=6,DR178,DQ178))*((MIN((VLOOKUP($D178,SALERYCODE,5,0)),(IF($D178=6,DQ178,DR178))))),MIN((VLOOKUP($D178,SALERYCODE,3,0)),(DO178+DP178))*(IF($D178=6,DR178,((MIN((VLOOKUP($D178,SALERYCODE,5,0)),DR178)))))))))/IF(AND($D178=2,'ראשי-פרטים כלליים וריכוז הוצאות'!$D$68&lt;&gt;4),1.2,1)</f>
        <v>0</v>
      </c>
      <c r="DU178" s="263"/>
      <c r="DV178" s="264"/>
      <c r="DW178" s="265"/>
      <c r="DX178" s="266"/>
      <c r="DY178" s="267">
        <f t="shared" si="216"/>
        <v>0</v>
      </c>
      <c r="DZ178" s="260">
        <f>+(IF(OR($B178=0,$C178=0,$D178=0,$DC$2&gt;$OE$1),0,IF(OR(DU178=0,DW178=0,DX178=0),0,MIN((VLOOKUP($D178,SALERYCODE,3,0))*(IF($D178=6,DX178,DW178))*((MIN((VLOOKUP($D178,SALERYCODE,5,0)),(IF($D178=6,DW178,DX178))))),MIN((VLOOKUP($D178,SALERYCODE,3,0)),(DU178+DV178))*(IF($D178=6,DX178,((MIN((VLOOKUP($D178,SALERYCODE,5,0)),DX178)))))))))/IF(AND($D178=2,'ראשי-פרטים כלליים וריכוז הוצאות'!$D$68&lt;&gt;4),1.2,1)</f>
        <v>0</v>
      </c>
      <c r="EA178" s="263"/>
      <c r="EB178" s="264"/>
      <c r="EC178" s="265"/>
      <c r="ED178" s="266"/>
      <c r="EE178" s="267">
        <f t="shared" si="217"/>
        <v>0</v>
      </c>
      <c r="EF178" s="260">
        <f>+(IF(OR($B178=0,$C178=0,$D178=0,$DC$2&gt;$OE$1),0,IF(OR(EA178=0,EC178=0,ED178=0),0,MIN((VLOOKUP($D178,SALERYCODE,3,0))*(IF($D178=6,ED178,EC178))*((MIN((VLOOKUP($D178,SALERYCODE,5,0)),(IF($D178=6,EC178,ED178))))),MIN((VLOOKUP($D178,SALERYCODE,3,0)),(EA178+EB178))*(IF($D178=6,ED178,((MIN((VLOOKUP($D178,SALERYCODE,5,0)),ED178)))))))))/IF(AND($D178=2,'ראשי-פרטים כלליים וריכוז הוצאות'!$D$68&lt;&gt;4),1.2,1)</f>
        <v>0</v>
      </c>
      <c r="EG178" s="263"/>
      <c r="EH178" s="264"/>
      <c r="EI178" s="265"/>
      <c r="EJ178" s="266"/>
      <c r="EK178" s="267">
        <f t="shared" si="218"/>
        <v>0</v>
      </c>
      <c r="EL178" s="260">
        <f>+(IF(OR($B178=0,$C178=0,$D178=0,$DC$2&gt;$OE$1),0,IF(OR(EG178=0,EI178=0,EJ178=0),0,MIN((VLOOKUP($D178,SALERYCODE,3,0))*(IF($D178=6,EJ178,EI178))*((MIN((VLOOKUP($D178,SALERYCODE,5,0)),(IF($D178=6,EI178,EJ178))))),MIN((VLOOKUP($D178,SALERYCODE,3,0)),(EG178+EH178))*(IF($D178=6,EJ178,((MIN((VLOOKUP($D178,SALERYCODE,5,0)),EJ178)))))))))/IF(AND($D178=2,'ראשי-פרטים כלליים וריכוז הוצאות'!$D$68&lt;&gt;4),1.2,1)</f>
        <v>0</v>
      </c>
      <c r="EM178" s="263"/>
      <c r="EN178" s="264"/>
      <c r="EO178" s="265"/>
      <c r="EP178" s="266"/>
      <c r="EQ178" s="267">
        <f t="shared" si="219"/>
        <v>0</v>
      </c>
      <c r="ER178" s="260">
        <f>+(IF(OR($B178=0,$C178=0,$D178=0,$DC$2&gt;$OE$1),0,IF(OR(EM178=0,EO178=0,EP178=0),0,MIN((VLOOKUP($D178,SALERYCODE,3,0))*(IF($D178=6,EP178,EO178))*((MIN((VLOOKUP($D178,SALERYCODE,5,0)),(IF($D178=6,EO178,EP178))))),MIN((VLOOKUP($D178,SALERYCODE,3,0)),(EM178+EN178))*(IF($D178=6,EP178,((MIN((VLOOKUP($D178,SALERYCODE,5,0)),EP178)))))))))/IF(AND($D178=2,'ראשי-פרטים כלליים וריכוז הוצאות'!$D$68&lt;&gt;4),1.2,1)</f>
        <v>0</v>
      </c>
      <c r="ES178" s="263"/>
      <c r="ET178" s="264"/>
      <c r="EU178" s="265"/>
      <c r="EV178" s="266"/>
      <c r="EW178" s="267">
        <f t="shared" si="220"/>
        <v>0</v>
      </c>
      <c r="EX178" s="260">
        <f>+(IF(OR($B178=0,$C178=0,$D178=0,$DC$2&gt;$OE$1),0,IF(OR(ES178=0,EU178=0,EV178=0),0,MIN((VLOOKUP($D178,SALERYCODE,3,0))*(IF($D178=6,EV178,EU178))*((MIN((VLOOKUP($D178,SALERYCODE,5,0)),(IF($D178=6,EU178,EV178))))),MIN((VLOOKUP($D178,SALERYCODE,3,0)),(ES178+ET178))*(IF($D178=6,EV178,((MIN((VLOOKUP($D178,SALERYCODE,5,0)),EV178)))))))))/IF(AND($D178=2,'ראשי-פרטים כלליים וריכוז הוצאות'!$D$68&lt;&gt;4),1.2,1)</f>
        <v>0</v>
      </c>
      <c r="EY178" s="263"/>
      <c r="EZ178" s="264"/>
      <c r="FA178" s="265"/>
      <c r="FB178" s="266"/>
      <c r="FC178" s="267">
        <f t="shared" si="221"/>
        <v>0</v>
      </c>
      <c r="FD178" s="260">
        <f>+(IF(OR($B178=0,$C178=0,$D178=0,$DC$2&gt;$OE$1),0,IF(OR(EY178=0,FA178=0,FB178=0),0,MIN((VLOOKUP($D178,SALERYCODE,3,0))*(IF($D178=6,FB178,FA178))*((MIN((VLOOKUP($D178,SALERYCODE,5,0)),(IF($D178=6,FA178,FB178))))),MIN((VLOOKUP($D178,SALERYCODE,3,0)),(EY178+EZ178))*(IF($D178=6,FB178,((MIN((VLOOKUP($D178,SALERYCODE,5,0)),FB178)))))))))/IF(AND($D178=2,'ראשי-פרטים כלליים וריכוז הוצאות'!$D$68&lt;&gt;4),1.2,1)</f>
        <v>0</v>
      </c>
      <c r="FE178" s="263"/>
      <c r="FF178" s="264"/>
      <c r="FG178" s="265"/>
      <c r="FH178" s="266"/>
      <c r="FI178" s="267">
        <f t="shared" si="222"/>
        <v>0</v>
      </c>
      <c r="FJ178" s="260">
        <f>+(IF(OR($B178=0,$C178=0,$D178=0,$DC$2&gt;$OE$1),0,IF(OR(FE178=0,FG178=0,FH178=0),0,MIN((VLOOKUP($D178,SALERYCODE,3,0))*(IF($D178=6,FH178,FG178))*((MIN((VLOOKUP($D178,SALERYCODE,5,0)),(IF($D178=6,FG178,FH178))))),MIN((VLOOKUP($D178,SALERYCODE,3,0)),(FE178+FF178))*(IF($D178=6,FH178,((MIN((VLOOKUP($D178,SALERYCODE,5,0)),FH178)))))))))/IF(AND($D178=2,'ראשי-פרטים כלליים וריכוז הוצאות'!$D$68&lt;&gt;4),1.2,1)</f>
        <v>0</v>
      </c>
      <c r="FK178" s="263"/>
      <c r="FL178" s="264"/>
      <c r="FM178" s="265"/>
      <c r="FN178" s="266"/>
      <c r="FO178" s="267">
        <f t="shared" si="223"/>
        <v>0</v>
      </c>
      <c r="FP178" s="260">
        <f>+(IF(OR($B178=0,$C178=0,$D178=0,$DC$2&gt;$OE$1),0,IF(OR(FK178=0,FM178=0,FN178=0),0,MIN((VLOOKUP($D178,SALERYCODE,3,0))*(IF($D178=6,FN178,FM178))*((MIN((VLOOKUP($D178,SALERYCODE,5,0)),(IF($D178=6,FM178,FN178))))),MIN((VLOOKUP($D178,SALERYCODE,3,0)),(FK178+FL178))*(IF($D178=6,FN178,((MIN((VLOOKUP($D178,SALERYCODE,5,0)),FN178)))))))))/IF(AND($D178=2,'ראשי-פרטים כלליים וריכוז הוצאות'!$D$68&lt;&gt;4),1.2,1)</f>
        <v>0</v>
      </c>
      <c r="FQ178" s="263"/>
      <c r="FR178" s="264"/>
      <c r="FS178" s="265"/>
      <c r="FT178" s="266"/>
      <c r="FU178" s="267">
        <f t="shared" si="224"/>
        <v>0</v>
      </c>
      <c r="FV178" s="260">
        <f>+(IF(OR($B178=0,$C178=0,$D178=0,$DC$2&gt;$OE$1),0,IF(OR(FQ178=0,FS178=0,FT178=0),0,MIN((VLOOKUP($D178,SALERYCODE,3,0))*(IF($D178=6,FT178,FS178))*((MIN((VLOOKUP($D178,SALERYCODE,5,0)),(IF($D178=6,FS178,FT178))))),MIN((VLOOKUP($D178,SALERYCODE,3,0)),(FQ178+FR178))*(IF($D178=6,FT178,((MIN((VLOOKUP($D178,SALERYCODE,5,0)),FT178)))))))))/IF(AND($D178=2,'ראשי-פרטים כלליים וריכוז הוצאות'!$D$68&lt;&gt;4),1.2,1)</f>
        <v>0</v>
      </c>
      <c r="FW178" s="263"/>
      <c r="FX178" s="264"/>
      <c r="FY178" s="265"/>
      <c r="FZ178" s="266"/>
      <c r="GA178" s="267">
        <f t="shared" si="225"/>
        <v>0</v>
      </c>
      <c r="GB178" s="260">
        <f>+(IF(OR($B178=0,$C178=0,$D178=0,$DC$2&gt;$OE$1),0,IF(OR(FW178=0,FY178=0,FZ178=0),0,MIN((VLOOKUP($D178,SALERYCODE,3,0))*(IF($D178=6,FZ178,FY178))*((MIN((VLOOKUP($D178,SALERYCODE,5,0)),(IF($D178=6,FY178,FZ178))))),MIN((VLOOKUP($D178,SALERYCODE,3,0)),(FW178+FX178))*(IF($D178=6,FZ178,((MIN((VLOOKUP($D178,SALERYCODE,5,0)),FZ178)))))))))/IF(AND($D178=2,'ראשי-פרטים כלליים וריכוז הוצאות'!$D$68&lt;&gt;4),1.2,1)</f>
        <v>0</v>
      </c>
      <c r="GC178" s="263"/>
      <c r="GD178" s="264"/>
      <c r="GE178" s="265"/>
      <c r="GF178" s="266"/>
      <c r="GG178" s="267">
        <f t="shared" si="226"/>
        <v>0</v>
      </c>
      <c r="GH178" s="260">
        <f>+(IF(OR($B178=0,$C178=0,$D178=0,$DC$2&gt;$OE$1),0,IF(OR(GC178=0,GE178=0,GF178=0),0,MIN((VLOOKUP($D178,SALERYCODE,3,0))*(IF($D178=6,GF178,GE178))*((MIN((VLOOKUP($D178,SALERYCODE,5,0)),(IF($D178=6,GE178,GF178))))),MIN((VLOOKUP($D178,SALERYCODE,3,0)),(GC178+GD178))*(IF($D178=6,GF178,((MIN((VLOOKUP($D178,SALERYCODE,5,0)),GF178)))))))))/IF(AND($D178=2,'ראשי-פרטים כלליים וריכוז הוצאות'!$D$68&lt;&gt;4),1.2,1)</f>
        <v>0</v>
      </c>
      <c r="GI178" s="263"/>
      <c r="GJ178" s="264"/>
      <c r="GK178" s="265"/>
      <c r="GL178" s="266"/>
      <c r="GM178" s="267">
        <f t="shared" si="227"/>
        <v>0</v>
      </c>
      <c r="GN178" s="260">
        <f>+(IF(OR($B178=0,$C178=0,$D178=0,$DC$2&gt;$OE$1),0,IF(OR(GI178=0,GK178=0,GL178=0),0,MIN((VLOOKUP($D178,SALERYCODE,3,0))*(IF($D178=6,GL178,GK178))*((MIN((VLOOKUP($D178,SALERYCODE,5,0)),(IF($D178=6,GK178,GL178))))),MIN((VLOOKUP($D178,SALERYCODE,3,0)),(GI178+GJ178))*(IF($D178=6,GL178,((MIN((VLOOKUP($D178,SALERYCODE,5,0)),GL178)))))))))/IF(AND($D178=2,'ראשי-פרטים כלליים וריכוז הוצאות'!$D$68&lt;&gt;4),1.2,1)</f>
        <v>0</v>
      </c>
      <c r="GO178" s="263"/>
      <c r="GP178" s="264"/>
      <c r="GQ178" s="265"/>
      <c r="GR178" s="266"/>
      <c r="GS178" s="267">
        <f t="shared" si="228"/>
        <v>0</v>
      </c>
      <c r="GT178" s="260">
        <f>+(IF(OR($B178=0,$C178=0,$D178=0,$DC$2&gt;$OE$1),0,IF(OR(GO178=0,GQ178=0,GR178=0),0,MIN((VLOOKUP($D178,SALERYCODE,3,0))*(IF($D178=6,GR178,GQ178))*((MIN((VLOOKUP($D178,SALERYCODE,5,0)),(IF($D178=6,GQ178,GR178))))),MIN((VLOOKUP($D178,SALERYCODE,3,0)),(GO178+GP178))*(IF($D178=6,GR178,((MIN((VLOOKUP($D178,SALERYCODE,5,0)),GR178)))))))))/IF(AND($D178=2,'ראשי-פרטים כלליים וריכוז הוצאות'!$D$68&lt;&gt;4),1.2,1)</f>
        <v>0</v>
      </c>
      <c r="GU178" s="263"/>
      <c r="GV178" s="264"/>
      <c r="GW178" s="265"/>
      <c r="GX178" s="266"/>
      <c r="GY178" s="267">
        <f t="shared" si="229"/>
        <v>0</v>
      </c>
      <c r="GZ178" s="260">
        <f>+(IF(OR($B178=0,$C178=0,$D178=0,$DC$2&gt;$OE$1),0,IF(OR(GU178=0,GW178=0,GX178=0),0,MIN((VLOOKUP($D178,SALERYCODE,3,0))*(IF($D178=6,GX178,GW178))*((MIN((VLOOKUP($D178,SALERYCODE,5,0)),(IF($D178=6,GW178,GX178))))),MIN((VLOOKUP($D178,SALERYCODE,3,0)),(GU178+GV178))*(IF($D178=6,GX178,((MIN((VLOOKUP($D178,SALERYCODE,5,0)),GX178)))))))))/IF(AND($D178=2,'ראשי-פרטים כלליים וריכוז הוצאות'!$D$68&lt;&gt;4),1.2,1)</f>
        <v>0</v>
      </c>
      <c r="HA178" s="263"/>
      <c r="HB178" s="264"/>
      <c r="HC178" s="265"/>
      <c r="HD178" s="266"/>
      <c r="HE178" s="267">
        <f t="shared" si="230"/>
        <v>0</v>
      </c>
      <c r="HF178" s="260">
        <f>+(IF(OR($B178=0,$C178=0,$D178=0,$DC$2&gt;$OE$1),0,IF(OR(HA178=0,HC178=0,HD178=0),0,MIN((VLOOKUP($D178,SALERYCODE,3,0))*(IF($D178=6,HD178,HC178))*((MIN((VLOOKUP($D178,SALERYCODE,5,0)),(IF($D178=6,HC178,HD178))))),MIN((VLOOKUP($D178,SALERYCODE,3,0)),(HA178+HB178))*(IF($D178=6,HD178,((MIN((VLOOKUP($D178,SALERYCODE,5,0)),HD178)))))))))/IF(AND($D178=2,'ראשי-פרטים כלליים וריכוז הוצאות'!$D$68&lt;&gt;4),1.2,1)</f>
        <v>0</v>
      </c>
      <c r="HG178" s="263"/>
      <c r="HH178" s="264"/>
      <c r="HI178" s="265"/>
      <c r="HJ178" s="266"/>
      <c r="HK178" s="267">
        <f t="shared" si="231"/>
        <v>0</v>
      </c>
      <c r="HL178" s="260">
        <f>+(IF(OR($B178=0,$C178=0,$D178=0,$DC$2&gt;$OE$1),0,IF(OR(HG178=0,HI178=0,HJ178=0),0,MIN((VLOOKUP($D178,SALERYCODE,3,0))*(IF($D178=6,HJ178,HI178))*((MIN((VLOOKUP($D178,SALERYCODE,5,0)),(IF($D178=6,HI178,HJ178))))),MIN((VLOOKUP($D178,SALERYCODE,3,0)),(HG178+HH178))*(IF($D178=6,HJ178,((MIN((VLOOKUP($D178,SALERYCODE,5,0)),HJ178)))))))))/IF(AND($D178=2,'ראשי-פרטים כלליים וריכוז הוצאות'!$D$68&lt;&gt;4),1.2,1)</f>
        <v>0</v>
      </c>
      <c r="HM178" s="263"/>
      <c r="HN178" s="264"/>
      <c r="HO178" s="265"/>
      <c r="HP178" s="266"/>
      <c r="HQ178" s="267">
        <f t="shared" si="232"/>
        <v>0</v>
      </c>
      <c r="HR178" s="260">
        <f>+(IF(OR($B178=0,$C178=0,$D178=0,$DC$2&gt;$OE$1),0,IF(OR(HM178=0,HO178=0,HP178=0),0,MIN((VLOOKUP($D178,SALERYCODE,3,0))*(IF($D178=6,HP178,HO178))*((MIN((VLOOKUP($D178,SALERYCODE,5,0)),(IF($D178=6,HO178,HP178))))),MIN((VLOOKUP($D178,SALERYCODE,3,0)),(HM178+HN178))*(IF($D178=6,HP178,((MIN((VLOOKUP($D178,SALERYCODE,5,0)),HP178)))))))))/IF(AND($D178=2,'ראשי-פרטים כלליים וריכוז הוצאות'!$D$68&lt;&gt;4),1.2,1)</f>
        <v>0</v>
      </c>
      <c r="HS178" s="263"/>
      <c r="HT178" s="264"/>
      <c r="HU178" s="265"/>
      <c r="HV178" s="266"/>
      <c r="HW178" s="267">
        <f t="shared" si="233"/>
        <v>0</v>
      </c>
      <c r="HX178" s="260">
        <f>+(IF(OR($B178=0,$C178=0,$D178=0,$DC$2&gt;$OE$1),0,IF(OR(HS178=0,HU178=0,HV178=0),0,MIN((VLOOKUP($D178,SALERYCODE,3,0))*(IF($D178=6,HV178,HU178))*((MIN((VLOOKUP($D178,SALERYCODE,5,0)),(IF($D178=6,HU178,HV178))))),MIN((VLOOKUP($D178,SALERYCODE,3,0)),(HS178+HT178))*(IF($D178=6,HV178,((MIN((VLOOKUP($D178,SALERYCODE,5,0)),HV178)))))))))/IF(AND($D178=2,'ראשי-פרטים כלליים וריכוז הוצאות'!$D$68&lt;&gt;4),1.2,1)</f>
        <v>0</v>
      </c>
      <c r="HY178" s="263"/>
      <c r="HZ178" s="264"/>
      <c r="IA178" s="265"/>
      <c r="IB178" s="266"/>
      <c r="IC178" s="267">
        <f t="shared" si="234"/>
        <v>0</v>
      </c>
      <c r="ID178" s="260">
        <f>+(IF(OR($B178=0,$C178=0,$D178=0,$DC$2&gt;$OE$1),0,IF(OR(HY178=0,IA178=0,IB178=0),0,MIN((VLOOKUP($D178,SALERYCODE,3,0))*(IF($D178=6,IB178,IA178))*((MIN((VLOOKUP($D178,SALERYCODE,5,0)),(IF($D178=6,IA178,IB178))))),MIN((VLOOKUP($D178,SALERYCODE,3,0)),(HY178+HZ178))*(IF($D178=6,IB178,((MIN((VLOOKUP($D178,SALERYCODE,5,0)),IB178)))))))))/IF(AND($D178=2,'ראשי-פרטים כלליים וריכוז הוצאות'!$D$68&lt;&gt;4),1.2,1)</f>
        <v>0</v>
      </c>
      <c r="IE178" s="263"/>
      <c r="IF178" s="264"/>
      <c r="IG178" s="265"/>
      <c r="IH178" s="266"/>
      <c r="II178" s="267">
        <f t="shared" si="235"/>
        <v>0</v>
      </c>
      <c r="IJ178" s="260">
        <f>+(IF(OR($B178=0,$C178=0,$D178=0,$DC$2&gt;$OE$1),0,IF(OR(IE178=0,IG178=0,IH178=0),0,MIN((VLOOKUP($D178,SALERYCODE,3,0))*(IF($D178=6,IH178,IG178))*((MIN((VLOOKUP($D178,SALERYCODE,5,0)),(IF($D178=6,IG178,IH178))))),MIN((VLOOKUP($D178,SALERYCODE,3,0)),(IE178+IF178))*(IF($D178=6,IH178,((MIN((VLOOKUP($D178,SALERYCODE,5,0)),IH178)))))))))/IF(AND($D178=2,'ראשי-פרטים כלליים וריכוז הוצאות'!$D$68&lt;&gt;4),1.2,1)</f>
        <v>0</v>
      </c>
      <c r="IK178" s="263"/>
      <c r="IL178" s="264"/>
      <c r="IM178" s="265"/>
      <c r="IN178" s="266"/>
      <c r="IO178" s="267">
        <f t="shared" si="236"/>
        <v>0</v>
      </c>
      <c r="IP178" s="260">
        <f>+(IF(OR($B178=0,$C178=0,$D178=0,$DC$2&gt;$OE$1),0,IF(OR(IK178=0,IM178=0,IN178=0),0,MIN((VLOOKUP($D178,SALERYCODE,3,0))*(IF($D178=6,IN178,IM178))*((MIN((VLOOKUP($D178,SALERYCODE,5,0)),(IF($D178=6,IM178,IN178))))),MIN((VLOOKUP($D178,SALERYCODE,3,0)),(IK178+IL178))*(IF($D178=6,IN178,((MIN((VLOOKUP($D178,SALERYCODE,5,0)),IN178)))))))))/IF(AND($D178=2,'ראשי-פרטים כלליים וריכוז הוצאות'!$D$68&lt;&gt;4),1.2,1)</f>
        <v>0</v>
      </c>
      <c r="IQ178" s="263"/>
      <c r="IR178" s="264"/>
      <c r="IS178" s="265"/>
      <c r="IT178" s="266"/>
      <c r="IU178" s="267">
        <f t="shared" si="237"/>
        <v>0</v>
      </c>
      <c r="IV178" s="260">
        <f>+(IF(OR($B178=0,$C178=0,$D178=0,$DC$2&gt;$OE$1),0,IF(OR(IQ178=0,IS178=0,IT178=0),0,MIN((VLOOKUP($D178,SALERYCODE,3,0))*(IF($D178=6,IT178,IS178))*((MIN((VLOOKUP($D178,SALERYCODE,5,0)),(IF($D178=6,IS178,IT178))))),MIN((VLOOKUP($D178,SALERYCODE,3,0)),(IQ178+IR178))*(IF($D178=6,IT178,((MIN((VLOOKUP($D178,SALERYCODE,5,0)),IT178)))))))))/IF(AND($D178=2,'ראשי-פרטים כלליים וריכוז הוצאות'!$D$68&lt;&gt;4),1.2,1)</f>
        <v>0</v>
      </c>
      <c r="IW178" s="263"/>
      <c r="IX178" s="264"/>
      <c r="IY178" s="265"/>
      <c r="IZ178" s="266"/>
      <c r="JA178" s="267">
        <f t="shared" si="238"/>
        <v>0</v>
      </c>
      <c r="JB178" s="260">
        <f>+(IF(OR($B178=0,$C178=0,$D178=0,$DC$2&gt;$OE$1),0,IF(OR(IW178=0,IY178=0,IZ178=0),0,MIN((VLOOKUP($D178,SALERYCODE,3,0))*(IF($D178=6,IZ178,IY178))*((MIN((VLOOKUP($D178,SALERYCODE,5,0)),(IF($D178=6,IY178,IZ178))))),MIN((VLOOKUP($D178,SALERYCODE,3,0)),(IW178+IX178))*(IF($D178=6,IZ178,((MIN((VLOOKUP($D178,SALERYCODE,5,0)),IZ178)))))))))/IF(AND($D178=2,'ראשי-פרטים כלליים וריכוז הוצאות'!$D$68&lt;&gt;4),1.2,1)</f>
        <v>0</v>
      </c>
      <c r="JC178" s="263"/>
      <c r="JD178" s="264"/>
      <c r="JE178" s="265"/>
      <c r="JF178" s="266"/>
      <c r="JG178" s="267">
        <f t="shared" si="239"/>
        <v>0</v>
      </c>
      <c r="JH178" s="260">
        <f>+(IF(OR($B178=0,$C178=0,$D178=0,$DC$2&gt;$OE$1),0,IF(OR(JC178=0,JE178=0,JF178=0),0,MIN((VLOOKUP($D178,SALERYCODE,3,0))*(IF($D178=6,JF178,JE178))*((MIN((VLOOKUP($D178,SALERYCODE,5,0)),(IF($D178=6,JE178,JF178))))),MIN((VLOOKUP($D178,SALERYCODE,3,0)),(JC178+JD178))*(IF($D178=6,JF178,((MIN((VLOOKUP($D178,SALERYCODE,5,0)),JF178)))))))))/IF(AND($D178=2,'ראשי-פרטים כלליים וריכוז הוצאות'!$D$68&lt;&gt;4),1.2,1)</f>
        <v>0</v>
      </c>
      <c r="JI178" s="263"/>
      <c r="JJ178" s="264"/>
      <c r="JK178" s="265"/>
      <c r="JL178" s="266"/>
      <c r="JM178" s="267">
        <f t="shared" si="240"/>
        <v>0</v>
      </c>
      <c r="JN178" s="260">
        <f>+(IF(OR($B178=0,$C178=0,$D178=0,$DC$2&gt;$OE$1),0,IF(OR(JI178=0,JK178=0,JL178=0),0,MIN((VLOOKUP($D178,SALERYCODE,3,0))*(IF($D178=6,JL178,JK178))*((MIN((VLOOKUP($D178,SALERYCODE,5,0)),(IF($D178=6,JK178,JL178))))),MIN((VLOOKUP($D178,SALERYCODE,3,0)),(JI178+JJ178))*(IF($D178=6,JL178,((MIN((VLOOKUP($D178,SALERYCODE,5,0)),JL178)))))))))/IF(AND($D178=2,'ראשי-פרטים כלליים וריכוז הוצאות'!$D$68&lt;&gt;4),1.2,1)</f>
        <v>0</v>
      </c>
      <c r="JO178" s="263"/>
      <c r="JP178" s="264"/>
      <c r="JQ178" s="265"/>
      <c r="JR178" s="266"/>
      <c r="JS178" s="267">
        <f t="shared" si="241"/>
        <v>0</v>
      </c>
      <c r="JT178" s="260">
        <f>+(IF(OR($B178=0,$C178=0,$D178=0,$DC$2&gt;$OE$1),0,IF(OR(JO178=0,JQ178=0,JR178=0),0,MIN((VLOOKUP($D178,SALERYCODE,3,0))*(IF($D178=6,JR178,JQ178))*((MIN((VLOOKUP($D178,SALERYCODE,5,0)),(IF($D178=6,JQ178,JR178))))),MIN((VLOOKUP($D178,SALERYCODE,3,0)),(JO178+JP178))*(IF($D178=6,JR178,((MIN((VLOOKUP($D178,SALERYCODE,5,0)),JR178)))))))))/IF(AND($D178=2,'ראשי-פרטים כלליים וריכוז הוצאות'!$D$68&lt;&gt;4),1.2,1)</f>
        <v>0</v>
      </c>
      <c r="JU178" s="263"/>
      <c r="JV178" s="264"/>
      <c r="JW178" s="265"/>
      <c r="JX178" s="266"/>
      <c r="JY178" s="267">
        <f t="shared" si="242"/>
        <v>0</v>
      </c>
      <c r="JZ178" s="260">
        <f>+(IF(OR($B178=0,$C178=0,$D178=0,$DC$2&gt;$OE$1),0,IF(OR(JU178=0,JW178=0,JX178=0),0,MIN((VLOOKUP($D178,SALERYCODE,3,0))*(IF($D178=6,JX178,JW178))*((MIN((VLOOKUP($D178,SALERYCODE,5,0)),(IF($D178=6,JW178,JX178))))),MIN((VLOOKUP($D178,SALERYCODE,3,0)),(JU178+JV178))*(IF($D178=6,JX178,((MIN((VLOOKUP($D178,SALERYCODE,5,0)),JX178)))))))))/IF(AND($D178=2,'ראשי-פרטים כלליים וריכוז הוצאות'!$D$68&lt;&gt;4),1.2,1)</f>
        <v>0</v>
      </c>
      <c r="KA178" s="263"/>
      <c r="KB178" s="264"/>
      <c r="KC178" s="265"/>
      <c r="KD178" s="266"/>
      <c r="KE178" s="267">
        <f t="shared" si="243"/>
        <v>0</v>
      </c>
      <c r="KF178" s="260">
        <f>+(IF(OR($B178=0,$C178=0,$D178=0,$DC$2&gt;$OE$1),0,IF(OR(KA178=0,KC178=0,KD178=0),0,MIN((VLOOKUP($D178,SALERYCODE,3,0))*(IF($D178=6,KD178,KC178))*((MIN((VLOOKUP($D178,SALERYCODE,5,0)),(IF($D178=6,KC178,KD178))))),MIN((VLOOKUP($D178,SALERYCODE,3,0)),(KA178+KB178))*(IF($D178=6,KD178,((MIN((VLOOKUP($D178,SALERYCODE,5,0)),KD178)))))))))/IF(AND($D178=2,'ראשי-פרטים כלליים וריכוז הוצאות'!$D$68&lt;&gt;4),1.2,1)</f>
        <v>0</v>
      </c>
      <c r="KG178" s="263"/>
      <c r="KH178" s="264"/>
      <c r="KI178" s="265"/>
      <c r="KJ178" s="266"/>
      <c r="KK178" s="267">
        <f t="shared" si="244"/>
        <v>0</v>
      </c>
      <c r="KL178" s="260">
        <f>+(IF(OR($B178=0,$C178=0,$D178=0,$DC$2&gt;$OE$1),0,IF(OR(KG178=0,KI178=0,KJ178=0),0,MIN((VLOOKUP($D178,SALERYCODE,3,0))*(IF($D178=6,KJ178,KI178))*((MIN((VLOOKUP($D178,SALERYCODE,5,0)),(IF($D178=6,KI178,KJ178))))),MIN((VLOOKUP($D178,SALERYCODE,3,0)),(KG178+KH178))*(IF($D178=6,KJ178,((MIN((VLOOKUP($D178,SALERYCODE,5,0)),KJ178)))))))))/IF(AND($D178=2,'ראשי-פרטים כלליים וריכוז הוצאות'!$D$68&lt;&gt;4),1.2,1)</f>
        <v>0</v>
      </c>
      <c r="KM178" s="263"/>
      <c r="KN178" s="264"/>
      <c r="KO178" s="265"/>
      <c r="KP178" s="266"/>
      <c r="KQ178" s="267">
        <f t="shared" si="245"/>
        <v>0</v>
      </c>
      <c r="KR178" s="260">
        <f>+(IF(OR($B178=0,$C178=0,$D178=0,$DC$2&gt;$OE$1),0,IF(OR(KM178=0,KO178=0,KP178=0),0,MIN((VLOOKUP($D178,SALERYCODE,3,0))*(IF($D178=6,KP178,KO178))*((MIN((VLOOKUP($D178,SALERYCODE,5,0)),(IF($D178=6,KO178,KP178))))),MIN((VLOOKUP($D178,SALERYCODE,3,0)),(KM178+KN178))*(IF($D178=6,KP178,((MIN((VLOOKUP($D178,SALERYCODE,5,0)),KP178)))))))))/IF(AND($D178=2,'ראשי-פרטים כלליים וריכוז הוצאות'!$D$68&lt;&gt;4),1.2,1)</f>
        <v>0</v>
      </c>
      <c r="KS178" s="263"/>
      <c r="KT178" s="264"/>
      <c r="KU178" s="265"/>
      <c r="KV178" s="266"/>
      <c r="KW178" s="267">
        <f t="shared" si="246"/>
        <v>0</v>
      </c>
      <c r="KX178" s="260">
        <f>+(IF(OR($B178=0,$C178=0,$D178=0,$DC$2&gt;$OE$1),0,IF(OR(KS178=0,KU178=0,KV178=0),0,MIN((VLOOKUP($D178,SALERYCODE,3,0))*(IF($D178=6,KV178,KU178))*((MIN((VLOOKUP($D178,SALERYCODE,5,0)),(IF($D178=6,KU178,KV178))))),MIN((VLOOKUP($D178,SALERYCODE,3,0)),(KS178+KT178))*(IF($D178=6,KV178,((MIN((VLOOKUP($D178,SALERYCODE,5,0)),KV178)))))))))/IF(AND($D178=2,'ראשי-פרטים כלליים וריכוז הוצאות'!$D$68&lt;&gt;4),1.2,1)</f>
        <v>0</v>
      </c>
      <c r="KY178" s="263"/>
      <c r="KZ178" s="264"/>
      <c r="LA178" s="265"/>
      <c r="LB178" s="266"/>
      <c r="LC178" s="267">
        <f t="shared" si="247"/>
        <v>0</v>
      </c>
      <c r="LD178" s="260">
        <f>+(IF(OR($B178=0,$C178=0,$D178=0,$DC$2&gt;$OE$1),0,IF(OR(KY178=0,LA178=0,LB178=0),0,MIN((VLOOKUP($D178,SALERYCODE,3,0))*(IF($D178=6,LB178,LA178))*((MIN((VLOOKUP($D178,SALERYCODE,5,0)),(IF($D178=6,LA178,LB178))))),MIN((VLOOKUP($D178,SALERYCODE,3,0)),(KY178+KZ178))*(IF($D178=6,LB178,((MIN((VLOOKUP($D178,SALERYCODE,5,0)),LB178)))))))))/IF(AND($D178=2,'ראשי-פרטים כלליים וריכוז הוצאות'!$D$68&lt;&gt;4),1.2,1)</f>
        <v>0</v>
      </c>
      <c r="LE178" s="263"/>
      <c r="LF178" s="264"/>
      <c r="LG178" s="265"/>
      <c r="LH178" s="266"/>
      <c r="LI178" s="267">
        <f t="shared" si="248"/>
        <v>0</v>
      </c>
      <c r="LJ178" s="260">
        <f>+(IF(OR($B178=0,$C178=0,$D178=0,$DC$2&gt;$OE$1),0,IF(OR(LE178=0,LG178=0,LH178=0),0,MIN((VLOOKUP($D178,SALERYCODE,3,0))*(IF($D178=6,LH178,LG178))*((MIN((VLOOKUP($D178,SALERYCODE,5,0)),(IF($D178=6,LG178,LH178))))),MIN((VLOOKUP($D178,SALERYCODE,3,0)),(LE178+LF178))*(IF($D178=6,LH178,((MIN((VLOOKUP($D178,SALERYCODE,5,0)),LH178)))))))))/IF(AND($D178=2,'ראשי-פרטים כלליים וריכוז הוצאות'!$D$68&lt;&gt;4),1.2,1)</f>
        <v>0</v>
      </c>
      <c r="LK178" s="263"/>
      <c r="LL178" s="264"/>
      <c r="LM178" s="265"/>
      <c r="LN178" s="266"/>
      <c r="LO178" s="267">
        <f t="shared" si="249"/>
        <v>0</v>
      </c>
      <c r="LP178" s="260">
        <f>+(IF(OR($B178=0,$C178=0,$D178=0,$DC$2&gt;$OE$1),0,IF(OR(LK178=0,LM178=0,LN178=0),0,MIN((VLOOKUP($D178,SALERYCODE,3,0))*(IF($D178=6,LN178,LM178))*((MIN((VLOOKUP($D178,SALERYCODE,5,0)),(IF($D178=6,LM178,LN178))))),MIN((VLOOKUP($D178,SALERYCODE,3,0)),(LK178+LL178))*(IF($D178=6,LN178,((MIN((VLOOKUP($D178,SALERYCODE,5,0)),LN178)))))))))/IF(AND($D178=2,'ראשי-פרטים כלליים וריכוז הוצאות'!$D$68&lt;&gt;4),1.2,1)</f>
        <v>0</v>
      </c>
      <c r="LQ178" s="263"/>
      <c r="LR178" s="264"/>
      <c r="LS178" s="265"/>
      <c r="LT178" s="266"/>
      <c r="LU178" s="267">
        <f t="shared" si="250"/>
        <v>0</v>
      </c>
      <c r="LV178" s="260">
        <f>+(IF(OR($B178=0,$C178=0,$D178=0,$DC$2&gt;$OE$1),0,IF(OR(LQ178=0,LS178=0,LT178=0),0,MIN((VLOOKUP($D178,SALERYCODE,3,0))*(IF($D178=6,LT178,LS178))*((MIN((VLOOKUP($D178,SALERYCODE,5,0)),(IF($D178=6,LS178,LT178))))),MIN((VLOOKUP($D178,SALERYCODE,3,0)),(LQ178+LR178))*(IF($D178=6,LT178,((MIN((VLOOKUP($D178,SALERYCODE,5,0)),LT178)))))))))/IF(AND($D178=2,'ראשי-פרטים כלליים וריכוז הוצאות'!$D$68&lt;&gt;4),1.2,1)</f>
        <v>0</v>
      </c>
      <c r="LW178" s="263"/>
      <c r="LX178" s="264"/>
      <c r="LY178" s="265"/>
      <c r="LZ178" s="266"/>
      <c r="MA178" s="267">
        <f t="shared" si="251"/>
        <v>0</v>
      </c>
      <c r="MB178" s="260">
        <f>+(IF(OR($B178=0,$C178=0,$D178=0,$DC$2&gt;$OE$1),0,IF(OR(LW178=0,LY178=0,LZ178=0),0,MIN((VLOOKUP($D178,SALERYCODE,3,0))*(IF($D178=6,LZ178,LY178))*((MIN((VLOOKUP($D178,SALERYCODE,5,0)),(IF($D178=6,LY178,LZ178))))),MIN((VLOOKUP($D178,SALERYCODE,3,0)),(LW178+LX178))*(IF($D178=6,LZ178,((MIN((VLOOKUP($D178,SALERYCODE,5,0)),LZ178)))))))))/IF(AND($D178=2,'ראשי-פרטים כלליים וריכוז הוצאות'!$D$68&lt;&gt;4),1.2,1)</f>
        <v>0</v>
      </c>
      <c r="MC178" s="263"/>
      <c r="MD178" s="264"/>
      <c r="ME178" s="265"/>
      <c r="MF178" s="266"/>
      <c r="MG178" s="267">
        <f t="shared" si="252"/>
        <v>0</v>
      </c>
      <c r="MH178" s="260">
        <f>+(IF(OR($B178=0,$C178=0,$D178=0,$DC$2&gt;$OE$1),0,IF(OR(MC178=0,ME178=0,MF178=0),0,MIN((VLOOKUP($D178,SALERYCODE,3,0))*(IF($D178=6,MF178,ME178))*((MIN((VLOOKUP($D178,SALERYCODE,5,0)),(IF($D178=6,ME178,MF178))))),MIN((VLOOKUP($D178,SALERYCODE,3,0)),(MC178+MD178))*(IF($D178=6,MF178,((MIN((VLOOKUP($D178,SALERYCODE,5,0)),MF178)))))))))/IF(AND($D178=2,'ראשי-פרטים כלליים וריכוז הוצאות'!$D$68&lt;&gt;4),1.2,1)</f>
        <v>0</v>
      </c>
      <c r="MI178" s="263"/>
      <c r="MJ178" s="264"/>
      <c r="MK178" s="265"/>
      <c r="ML178" s="266"/>
      <c r="MM178" s="267">
        <f t="shared" si="253"/>
        <v>0</v>
      </c>
      <c r="MN178" s="260">
        <f>+(IF(OR($B178=0,$C178=0,$D178=0,$DC$2&gt;$OE$1),0,IF(OR(MI178=0,MK178=0,ML178=0),0,MIN((VLOOKUP($D178,SALERYCODE,3,0))*(IF($D178=6,ML178,MK178))*((MIN((VLOOKUP($D178,SALERYCODE,5,0)),(IF($D178=6,MK178,ML178))))),MIN((VLOOKUP($D178,SALERYCODE,3,0)),(MI178+MJ178))*(IF($D178=6,ML178,((MIN((VLOOKUP($D178,SALERYCODE,5,0)),ML178)))))))))/IF(AND($D178=2,'ראשי-פרטים כלליים וריכוז הוצאות'!$D$68&lt;&gt;4),1.2,1)</f>
        <v>0</v>
      </c>
      <c r="MO178" s="263"/>
      <c r="MP178" s="264"/>
      <c r="MQ178" s="265"/>
      <c r="MR178" s="266"/>
      <c r="MS178" s="267">
        <f t="shared" si="254"/>
        <v>0</v>
      </c>
      <c r="MT178" s="260">
        <f>+(IF(OR($B178=0,$C178=0,$D178=0,$DC$2&gt;$OE$1),0,IF(OR(MO178=0,MQ178=0,MR178=0),0,MIN((VLOOKUP($D178,SALERYCODE,3,0))*(IF($D178=6,MR178,MQ178))*((MIN((VLOOKUP($D178,SALERYCODE,5,0)),(IF($D178=6,MQ178,MR178))))),MIN((VLOOKUP($D178,SALERYCODE,3,0)),(MO178+MP178))*(IF($D178=6,MR178,((MIN((VLOOKUP($D178,SALERYCODE,5,0)),MR178)))))))))/IF(AND($D178=2,'ראשי-פרטים כלליים וריכוז הוצאות'!$D$68&lt;&gt;4),1.2,1)</f>
        <v>0</v>
      </c>
      <c r="MU178" s="263"/>
      <c r="MV178" s="264"/>
      <c r="MW178" s="265"/>
      <c r="MX178" s="266"/>
      <c r="MY178" s="267">
        <f t="shared" si="255"/>
        <v>0</v>
      </c>
      <c r="MZ178" s="260">
        <f>+(IF(OR($B178=0,$C178=0,$D178=0,$DC$2&gt;$OE$1),0,IF(OR(MU178=0,MW178=0,MX178=0),0,MIN((VLOOKUP($D178,SALERYCODE,3,0))*(IF($D178=6,MX178,MW178))*((MIN((VLOOKUP($D178,SALERYCODE,5,0)),(IF($D178=6,MW178,MX178))))),MIN((VLOOKUP($D178,SALERYCODE,3,0)),(MU178+MV178))*(IF($D178=6,MX178,((MIN((VLOOKUP($D178,SALERYCODE,5,0)),MX178)))))))))/IF(AND($D178=2,'ראשי-פרטים כלליים וריכוז הוצאות'!$D$68&lt;&gt;4),1.2,1)</f>
        <v>0</v>
      </c>
      <c r="NA178" s="263"/>
      <c r="NB178" s="264"/>
      <c r="NC178" s="265"/>
      <c r="ND178" s="266"/>
      <c r="NE178" s="267">
        <f t="shared" si="256"/>
        <v>0</v>
      </c>
      <c r="NF178" s="260">
        <f>+(IF(OR($B178=0,$C178=0,$D178=0,$DC$2&gt;$OE$1),0,IF(OR(NA178=0,NC178=0,ND178=0),0,MIN((VLOOKUP($D178,SALERYCODE,3,0))*(IF($D178=6,ND178,NC178))*((MIN((VLOOKUP($D178,SALERYCODE,5,0)),(IF($D178=6,NC178,ND178))))),MIN((VLOOKUP($D178,SALERYCODE,3,0)),(NA178+NB178))*(IF($D178=6,ND178,((MIN((VLOOKUP($D178,SALERYCODE,5,0)),ND178)))))))))/IF(AND($D178=2,'ראשי-פרטים כלליים וריכוז הוצאות'!$D$68&lt;&gt;4),1.2,1)</f>
        <v>0</v>
      </c>
      <c r="NG178" s="263"/>
      <c r="NH178" s="264"/>
      <c r="NI178" s="265"/>
      <c r="NJ178" s="266"/>
      <c r="NK178" s="267">
        <f t="shared" si="257"/>
        <v>0</v>
      </c>
      <c r="NL178" s="260">
        <f>+(IF(OR($B178=0,$C178=0,$D178=0,$DC$2&gt;$OE$1),0,IF(OR(NG178=0,NI178=0,NJ178=0),0,MIN((VLOOKUP($D178,SALERYCODE,3,0))*(IF($D178=6,NJ178,NI178))*((MIN((VLOOKUP($D178,SALERYCODE,5,0)),(IF($D178=6,NI178,NJ178))))),MIN((VLOOKUP($D178,SALERYCODE,3,0)),(NG178+NH178))*(IF($D178=6,NJ178,((MIN((VLOOKUP($D178,SALERYCODE,5,0)),NJ178)))))))))/IF(AND($D178=2,'ראשי-פרטים כלליים וריכוז הוצאות'!$D$68&lt;&gt;4),1.2,1)</f>
        <v>0</v>
      </c>
      <c r="NM178" s="263"/>
      <c r="NN178" s="264"/>
      <c r="NO178" s="265"/>
      <c r="NP178" s="266"/>
      <c r="NQ178" s="267">
        <f t="shared" si="258"/>
        <v>0</v>
      </c>
      <c r="NR178" s="260">
        <f>+(IF(OR($B178=0,$C178=0,$D178=0,$DC$2&gt;$OE$1),0,IF(OR(NM178=0,NO178=0,NP178=0),0,MIN((VLOOKUP($D178,SALERYCODE,3,0))*(IF($D178=6,NP178,NO178))*((MIN((VLOOKUP($D178,SALERYCODE,5,0)),(IF($D178=6,NO178,NP178))))),MIN((VLOOKUP($D178,SALERYCODE,3,0)),(NM178+NN178))*(IF($D178=6,NP178,((MIN((VLOOKUP($D178,SALERYCODE,5,0)),NP178)))))))))/IF(AND($D178=2,'ראשי-פרטים כלליים וריכוז הוצאות'!$D$68&lt;&gt;4),1.2,1)</f>
        <v>0</v>
      </c>
      <c r="NS178" s="263"/>
      <c r="NT178" s="264"/>
      <c r="NU178" s="265"/>
      <c r="NV178" s="266"/>
      <c r="NW178" s="267">
        <f t="shared" si="259"/>
        <v>0</v>
      </c>
      <c r="NX178" s="260">
        <f>+(IF(OR($B178=0,$C178=0,$D178=0,$DC$2&gt;$OE$1),0,IF(OR(NS178=0,NU178=0,NV178=0),0,MIN((VLOOKUP($D178,SALERYCODE,3,0))*(IF($D178=6,NV178,NU178))*((MIN((VLOOKUP($D178,SALERYCODE,5,0)),(IF($D178=6,NU178,NV178))))),MIN((VLOOKUP($D178,SALERYCODE,3,0)),(NS178+NT178))*(IF($D178=6,NV178,((MIN((VLOOKUP($D178,SALERYCODE,5,0)),NV178)))))))))/IF(AND($D178=2,'ראשי-פרטים כלליים וריכוז הוצאות'!$D$68&lt;&gt;4),1.2,1)</f>
        <v>0</v>
      </c>
      <c r="NY178" s="263"/>
      <c r="NZ178" s="264"/>
      <c r="OA178" s="265"/>
      <c r="OB178" s="266"/>
      <c r="OC178" s="267">
        <f t="shared" si="260"/>
        <v>0</v>
      </c>
      <c r="OD178" s="260">
        <f>+(IF(OR($B178=0,$C178=0,$D178=0,$DC$2&gt;$OE$1),0,IF(OR(NY178=0,OA178=0,OB178=0),0,MIN((VLOOKUP($D178,SALERYCODE,3,0))*(IF($D178=6,OB178,OA178))*((MIN((VLOOKUP($D178,SALERYCODE,5,0)),(IF($D178=6,OA178,OB178))))),MIN((VLOOKUP($D178,SALERYCODE,3,0)),(NY178+NZ178))*(IF($D178=6,OB178,((MIN((VLOOKUP($D178,SALERYCODE,5,0)),OB178)))))))))/IF(AND($D178=2,'ראשי-פרטים כלליים וריכוז הוצאות'!$D$68&lt;&gt;4),1.2,1)</f>
        <v>0</v>
      </c>
      <c r="OE178" s="275">
        <f t="shared" si="266"/>
        <v>0</v>
      </c>
      <c r="OF178" s="283">
        <f t="shared" si="267"/>
        <v>9.9999999999999995E-7</v>
      </c>
      <c r="OG178" s="276">
        <f t="shared" si="268"/>
        <v>0</v>
      </c>
      <c r="OH178" s="275">
        <f t="shared" si="269"/>
        <v>0</v>
      </c>
      <c r="OI178" s="275">
        <v>0</v>
      </c>
      <c r="OJ178" s="258">
        <f t="shared" si="270"/>
        <v>0</v>
      </c>
      <c r="OK178" s="284"/>
      <c r="OL178" s="116">
        <f>MIN(OJ178+OK178*OF178*OE178/$OL$1/IF(AND($D178=2,'ראשי-פרטים כלליים וריכוז הוצאות'!$D$68&lt;&gt;4),1.2,1),IF($D178&gt;0,VLOOKUP($D178,SALERYCODE,3,0)*12*OG178,0))</f>
        <v>0</v>
      </c>
      <c r="OM178" s="95">
        <f t="shared" si="261"/>
        <v>0</v>
      </c>
      <c r="ON178" s="11">
        <f t="shared" si="262"/>
        <v>0</v>
      </c>
      <c r="OO178" s="11">
        <f t="shared" si="263"/>
        <v>0</v>
      </c>
      <c r="OP178" s="22">
        <f t="shared" si="264"/>
        <v>0</v>
      </c>
      <c r="OQ178" s="11">
        <f t="shared" si="265"/>
        <v>0</v>
      </c>
      <c r="OR178" s="11" t="e">
        <f>#REF!</f>
        <v>#REF!</v>
      </c>
      <c r="OS178" s="35" t="e">
        <f>#REF!-OP178</f>
        <v>#REF!</v>
      </c>
      <c r="OT178" s="35" t="e">
        <f>OS178-#REF!</f>
        <v>#REF!</v>
      </c>
      <c r="OU178" s="43" t="e">
        <f>IF(AND(OP178&gt;0,(OS178=#REF!-OP178)),"מועסק פחות מ-10% מזמנו במופ","")</f>
        <v>#REF!</v>
      </c>
    </row>
    <row r="179" spans="1:411" ht="24" hidden="1" customHeight="1" outlineLevel="1" x14ac:dyDescent="0.2">
      <c r="A179" s="282">
        <v>176</v>
      </c>
      <c r="B179" s="269"/>
      <c r="C179" s="270"/>
      <c r="D179" s="271"/>
      <c r="E179" s="263"/>
      <c r="F179" s="264"/>
      <c r="G179" s="265"/>
      <c r="H179" s="266"/>
      <c r="I179" s="267">
        <f t="shared" si="196"/>
        <v>0</v>
      </c>
      <c r="J179" s="260">
        <f>(IF(OR($B179=0,$C179=0,$D179=0,$E$2&gt;$OE$1),0,IF(OR($E179=0,$G179=0,$H179=0),0,MIN((VLOOKUP($D179,SALERYCODE,3,0))*(IF($D179=6,$H179,$G179))*((MIN((VLOOKUP($D179,SALERYCODE,5,0)),(IF($D179=6,$G179,$H179))))),MIN((VLOOKUP($D179,SALERYCODE,3,0)),($E179+$F179))*(IF($D179=6,$H179,((MIN((VLOOKUP($D179,SALERYCODE,5,0)),$H179)))))))))/IF(AND($D179=2,'ראשי-פרטים כלליים וריכוז הוצאות'!$D$68&lt;&gt;4),1.2,1)</f>
        <v>0</v>
      </c>
      <c r="K179" s="263"/>
      <c r="L179" s="264"/>
      <c r="M179" s="265"/>
      <c r="N179" s="266"/>
      <c r="O179" s="267">
        <f t="shared" si="197"/>
        <v>0</v>
      </c>
      <c r="P179" s="260">
        <f>+(IF(OR($B179=0,$C179=0,$D179=0,$K$2&gt;$OE$1),0,IF(OR($K179=0,$M179=0,$N179=0),0,MIN((VLOOKUP($D179,SALERYCODE,3,0))*(IF($D179=6,$N179,$M179))*((MIN((VLOOKUP($D179,SALERYCODE,5,0)),(IF($D179=6,$M179,$N179))))),MIN((VLOOKUP($D179,SALERYCODE,3,0)),($K179+$L179))*(IF($D179=6,$N179,((MIN((VLOOKUP($D179,SALERYCODE,5,0)),$N179)))))))))/IF(AND($D179=2,'ראשי-פרטים כלליים וריכוז הוצאות'!$D$68&lt;&gt;4),1.2,1)</f>
        <v>0</v>
      </c>
      <c r="Q179" s="263"/>
      <c r="R179" s="264"/>
      <c r="S179" s="265"/>
      <c r="T179" s="266"/>
      <c r="U179" s="267">
        <f t="shared" si="198"/>
        <v>0</v>
      </c>
      <c r="V179" s="260">
        <f>+(IF(OR($B179=0,$C179=0,$D179=0,$Q$2&gt;$OE$1),0,IF(OR(Q179=0,S179=0,T179=0),0,MIN((VLOOKUP($D179,SALERYCODE,3,0))*(IF($D179=6,T179,S179))*((MIN((VLOOKUP($D179,SALERYCODE,5,0)),(IF($D179=6,S179,T179))))),MIN((VLOOKUP($D179,SALERYCODE,3,0)),(Q179+R179))*(IF($D179=6,T179,((MIN((VLOOKUP($D179,SALERYCODE,5,0)),T179)))))))))/IF(AND($D179=2,'ראשי-פרטים כלליים וריכוז הוצאות'!$D$68&lt;&gt;4),1.2,1)</f>
        <v>0</v>
      </c>
      <c r="W179" s="263"/>
      <c r="X179" s="264"/>
      <c r="Y179" s="265"/>
      <c r="Z179" s="266"/>
      <c r="AA179" s="267">
        <f t="shared" si="199"/>
        <v>0</v>
      </c>
      <c r="AB179" s="260">
        <f>+(IF(OR($B179=0,$C179=0,$D179=0,$W$2&gt;$OE$1),0,IF(OR(W179=0,Y179=0,Z179=0),0,MIN((VLOOKUP($D179,SALERYCODE,3,0))*(IF($D179=6,Z179,Y179))*((MIN((VLOOKUP($D179,SALERYCODE,5,0)),(IF($D179=6,Y179,Z179))))),MIN((VLOOKUP($D179,SALERYCODE,3,0)),(W179+X179))*(IF($D179=6,Z179,((MIN((VLOOKUP($D179,SALERYCODE,5,0)),Z179)))))))))/IF(AND($D179=2,'ראשי-פרטים כלליים וריכוז הוצאות'!$D$68&lt;&gt;4),1.2,1)</f>
        <v>0</v>
      </c>
      <c r="AC179" s="263"/>
      <c r="AD179" s="264"/>
      <c r="AE179" s="265"/>
      <c r="AF179" s="266"/>
      <c r="AG179" s="267">
        <f t="shared" si="200"/>
        <v>0</v>
      </c>
      <c r="AH179" s="260">
        <f>+(IF(OR($B179=0,$C179=0,$D179=0,$AC$2&gt;$OE$1),0,IF(OR(AC179=0,AE179=0,AF179=0),0,MIN((VLOOKUP($D179,SALERYCODE,3,0))*(IF($D179=6,AF179,AE179))*((MIN((VLOOKUP($D179,SALERYCODE,5,0)),(IF($D179=6,AE179,AF179))))),MIN((VLOOKUP($D179,SALERYCODE,3,0)),(AC179+AD179))*(IF($D179=6,AF179,((MIN((VLOOKUP($D179,SALERYCODE,5,0)),AF179)))))))))/IF(AND($D179=2,'ראשי-פרטים כלליים וריכוז הוצאות'!$D$68&lt;&gt;4),1.2,1)</f>
        <v>0</v>
      </c>
      <c r="AI179" s="263"/>
      <c r="AJ179" s="264"/>
      <c r="AK179" s="265"/>
      <c r="AL179" s="266"/>
      <c r="AM179" s="267">
        <f t="shared" si="201"/>
        <v>0</v>
      </c>
      <c r="AN179" s="260">
        <f>+(IF(OR($B179=0,$C179=0,$D179=0,$AI$2&gt;$OE$1),0,IF(OR(AI179=0,AK179=0,AL179=0),0,MIN((VLOOKUP($D179,SALERYCODE,3,0))*(IF($D179=6,AL179,AK179))*((MIN((VLOOKUP($D179,SALERYCODE,5,0)),(IF($D179=6,AK179,AL179))))),MIN((VLOOKUP($D179,SALERYCODE,3,0)),(AI179+AJ179))*(IF($D179=6,AL179,((MIN((VLOOKUP($D179,SALERYCODE,5,0)),AL179)))))))))/IF(AND($D179=2,'ראשי-פרטים כלליים וריכוז הוצאות'!$D$68&lt;&gt;4),1.2,1)</f>
        <v>0</v>
      </c>
      <c r="AO179" s="263"/>
      <c r="AP179" s="264"/>
      <c r="AQ179" s="265"/>
      <c r="AR179" s="266"/>
      <c r="AS179" s="267">
        <f t="shared" si="202"/>
        <v>0</v>
      </c>
      <c r="AT179" s="260">
        <f>+(IF(OR($B179=0,$C179=0,$D179=0,$AO$2&gt;$OE$1),0,IF(OR(AO179=0,AQ179=0,AR179=0),0,MIN((VLOOKUP($D179,SALERYCODE,3,0))*(IF($D179=6,AR179,AQ179))*((MIN((VLOOKUP($D179,SALERYCODE,5,0)),(IF($D179=6,AQ179,AR179))))),MIN((VLOOKUP($D179,SALERYCODE,3,0)),(AO179+AP179))*(IF($D179=6,AR179,((MIN((VLOOKUP($D179,SALERYCODE,5,0)),AR179)))))))))/IF(AND($D179=2,'ראשי-פרטים כלליים וריכוז הוצאות'!$D$68&lt;&gt;4),1.2,1)</f>
        <v>0</v>
      </c>
      <c r="AU179" s="263"/>
      <c r="AV179" s="264"/>
      <c r="AW179" s="265"/>
      <c r="AX179" s="266"/>
      <c r="AY179" s="267">
        <f t="shared" si="203"/>
        <v>0</v>
      </c>
      <c r="AZ179" s="260">
        <f>+(IF(OR($B179=0,$C179=0,$D179=0,$AU$2&gt;$OE$1),0,IF(OR(AU179=0,AW179=0,AX179=0),0,MIN((VLOOKUP($D179,SALERYCODE,3,0))*(IF($D179=6,AX179,AW179))*((MIN((VLOOKUP($D179,SALERYCODE,5,0)),(IF($D179=6,AW179,AX179))))),MIN((VLOOKUP($D179,SALERYCODE,3,0)),(AU179+AV179))*(IF($D179=6,AX179,((MIN((VLOOKUP($D179,SALERYCODE,5,0)),AX179)))))))))/IF(AND($D179=2,'ראשי-פרטים כלליים וריכוז הוצאות'!$D$68&lt;&gt;4),1.2,1)</f>
        <v>0</v>
      </c>
      <c r="BA179" s="263"/>
      <c r="BB179" s="264"/>
      <c r="BC179" s="265"/>
      <c r="BD179" s="266"/>
      <c r="BE179" s="267">
        <f t="shared" si="204"/>
        <v>0</v>
      </c>
      <c r="BF179" s="260">
        <f>+(IF(OR($B179=0,$C179=0,$D179=0,$BA$2&gt;$OE$1),0,IF(OR(BA179=0,BC179=0,BD179=0),0,MIN((VLOOKUP($D179,SALERYCODE,3,0))*(IF($D179=6,BD179,BC179))*((MIN((VLOOKUP($D179,SALERYCODE,5,0)),(IF($D179=6,BC179,BD179))))),MIN((VLOOKUP($D179,SALERYCODE,3,0)),(BA179+BB179))*(IF($D179=6,BD179,((MIN((VLOOKUP($D179,SALERYCODE,5,0)),BD179)))))))))/IF(AND($D179=2,'ראשי-פרטים כלליים וריכוז הוצאות'!$D$68&lt;&gt;4),1.2,1)</f>
        <v>0</v>
      </c>
      <c r="BG179" s="263"/>
      <c r="BH179" s="264"/>
      <c r="BI179" s="265"/>
      <c r="BJ179" s="266"/>
      <c r="BK179" s="267">
        <f t="shared" si="205"/>
        <v>0</v>
      </c>
      <c r="BL179" s="260">
        <f>+(IF(OR($B179=0,$C179=0,$D179=0,$BG$2&gt;$OE$1),0,IF(OR(BG179=0,BI179=0,BJ179=0),0,MIN((VLOOKUP($D179,SALERYCODE,3,0))*(IF($D179=6,BJ179,BI179))*((MIN((VLOOKUP($D179,SALERYCODE,5,0)),(IF($D179=6,BI179,BJ179))))),MIN((VLOOKUP($D179,SALERYCODE,3,0)),(BG179+BH179))*(IF($D179=6,BJ179,((MIN((VLOOKUP($D179,SALERYCODE,5,0)),BJ179)))))))))/IF(AND($D179=2,'ראשי-פרטים כלליים וריכוז הוצאות'!$D$68&lt;&gt;4),1.2,1)</f>
        <v>0</v>
      </c>
      <c r="BM179" s="263"/>
      <c r="BN179" s="264"/>
      <c r="BO179" s="265"/>
      <c r="BP179" s="266"/>
      <c r="BQ179" s="267">
        <f t="shared" si="206"/>
        <v>0</v>
      </c>
      <c r="BR179" s="260">
        <f>+(IF(OR($B179=0,$C179=0,$D179=0,$BM$2&gt;$OE$1),0,IF(OR(BM179=0,BO179=0,BP179=0),0,MIN((VLOOKUP($D179,SALERYCODE,3,0))*(IF($D179=6,BP179,BO179))*((MIN((VLOOKUP($D179,SALERYCODE,5,0)),(IF($D179=6,BO179,BP179))))),MIN((VLOOKUP($D179,SALERYCODE,3,0)),(BM179+BN179))*(IF($D179=6,BP179,((MIN((VLOOKUP($D179,SALERYCODE,5,0)),BP179)))))))))/IF(AND($D179=2,'ראשי-פרטים כלליים וריכוז הוצאות'!$D$68&lt;&gt;4),1.2,1)</f>
        <v>0</v>
      </c>
      <c r="BS179" s="263"/>
      <c r="BT179" s="264"/>
      <c r="BU179" s="265"/>
      <c r="BV179" s="266"/>
      <c r="BW179" s="267">
        <f t="shared" si="207"/>
        <v>0</v>
      </c>
      <c r="BX179" s="260">
        <f>+(IF(OR($B179=0,$C179=0,$D179=0,$BS$2&gt;$OE$1),0,IF(OR(BS179=0,BU179=0,BV179=0),0,MIN((VLOOKUP($D179,SALERYCODE,3,0))*(IF($D179=6,BV179,BU179))*((MIN((VLOOKUP($D179,SALERYCODE,5,0)),(IF($D179=6,BU179,BV179))))),MIN((VLOOKUP($D179,SALERYCODE,3,0)),(BS179+BT179))*(IF($D179=6,BV179,((MIN((VLOOKUP($D179,SALERYCODE,5,0)),BV179)))))))))/IF(AND($D179=2,'ראשי-פרטים כלליים וריכוז הוצאות'!$D$68&lt;&gt;4),1.2,1)</f>
        <v>0</v>
      </c>
      <c r="BY179" s="263"/>
      <c r="BZ179" s="264"/>
      <c r="CA179" s="265"/>
      <c r="CB179" s="266"/>
      <c r="CC179" s="267">
        <f t="shared" si="208"/>
        <v>0</v>
      </c>
      <c r="CD179" s="260">
        <f>+(IF(OR($B179=0,$C179=0,$D179=0,$BY$2&gt;$OE$1),0,IF(OR(BY179=0,CA179=0,CB179=0),0,MIN((VLOOKUP($D179,SALERYCODE,3,0))*(IF($D179=6,CB179,CA179))*((MIN((VLOOKUP($D179,SALERYCODE,5,0)),(IF($D179=6,CA179,CB179))))),MIN((VLOOKUP($D179,SALERYCODE,3,0)),(BY179+BZ179))*(IF($D179=6,CB179,((MIN((VLOOKUP($D179,SALERYCODE,5,0)),CB179)))))))))/IF(AND($D179=2,'ראשי-פרטים כלליים וריכוז הוצאות'!$D$68&lt;&gt;4),1.2,1)</f>
        <v>0</v>
      </c>
      <c r="CE179" s="263"/>
      <c r="CF179" s="264"/>
      <c r="CG179" s="265"/>
      <c r="CH179" s="266"/>
      <c r="CI179" s="267">
        <f t="shared" si="209"/>
        <v>0</v>
      </c>
      <c r="CJ179" s="260">
        <f>+(IF(OR($B179=0,$C179=0,$D179=0,$CE$2&gt;$OE$1),0,IF(OR(CE179=0,CG179=0,CH179=0),0,MIN((VLOOKUP($D179,SALERYCODE,3,0))*(IF($D179=6,CH179,CG179))*((MIN((VLOOKUP($D179,SALERYCODE,5,0)),(IF($D179=6,CG179,CH179))))),MIN((VLOOKUP($D179,SALERYCODE,3,0)),(CE179+CF179))*(IF($D179=6,CH179,((MIN((VLOOKUP($D179,SALERYCODE,5,0)),CH179)))))))))/IF(AND($D179=2,'ראשי-פרטים כלליים וריכוז הוצאות'!$D$68&lt;&gt;4),1.2,1)</f>
        <v>0</v>
      </c>
      <c r="CK179" s="263"/>
      <c r="CL179" s="264"/>
      <c r="CM179" s="265"/>
      <c r="CN179" s="266"/>
      <c r="CO179" s="267">
        <f t="shared" si="210"/>
        <v>0</v>
      </c>
      <c r="CP179" s="260">
        <f>+(IF(OR($B179=0,$C179=0,$D179=0,$CK$2&gt;$OE$1),0,IF(OR(CK179=0,CM179=0,CN179=0),0,MIN((VLOOKUP($D179,SALERYCODE,3,0))*(IF($D179=6,CN179,CM179))*((MIN((VLOOKUP($D179,SALERYCODE,5,0)),(IF($D179=6,CM179,CN179))))),MIN((VLOOKUP($D179,SALERYCODE,3,0)),(CK179+CL179))*(IF($D179=6,CN179,((MIN((VLOOKUP($D179,SALERYCODE,5,0)),CN179)))))))))/IF(AND($D179=2,'ראשי-פרטים כלליים וריכוז הוצאות'!$D$68&lt;&gt;4),1.2,1)</f>
        <v>0</v>
      </c>
      <c r="CQ179" s="263"/>
      <c r="CR179" s="264"/>
      <c r="CS179" s="265"/>
      <c r="CT179" s="266"/>
      <c r="CU179" s="267">
        <f t="shared" si="211"/>
        <v>0</v>
      </c>
      <c r="CV179" s="260">
        <f>+(IF(OR($B179=0,$C179=0,$D179=0,$CQ$2&gt;$OE$1),0,IF(OR(CQ179=0,CS179=0,CT179=0),0,MIN((VLOOKUP($D179,SALERYCODE,3,0))*(IF($D179=6,CT179,CS179))*((MIN((VLOOKUP($D179,SALERYCODE,5,0)),(IF($D179=6,CS179,CT179))))),MIN((VLOOKUP($D179,SALERYCODE,3,0)),(CQ179+CR179))*(IF($D179=6,CT179,((MIN((VLOOKUP($D179,SALERYCODE,5,0)),CT179)))))))))/IF(AND($D179=2,'ראשי-פרטים כלליים וריכוז הוצאות'!$D$68&lt;&gt;4),1.2,1)</f>
        <v>0</v>
      </c>
      <c r="CW179" s="263"/>
      <c r="CX179" s="264"/>
      <c r="CY179" s="265"/>
      <c r="CZ179" s="266"/>
      <c r="DA179" s="267">
        <f t="shared" si="212"/>
        <v>0</v>
      </c>
      <c r="DB179" s="260">
        <f>+(IF(OR($B179=0,$C179=0,$D179=0,$CW$2&gt;$OE$1),0,IF(OR(CW179=0,CY179=0,CZ179=0),0,MIN((VLOOKUP($D179,SALERYCODE,3,0))*(IF($D179=6,CZ179,CY179))*((MIN((VLOOKUP($D179,SALERYCODE,5,0)),(IF($D179=6,CY179,CZ179))))),MIN((VLOOKUP($D179,SALERYCODE,3,0)),(CW179+CX179))*(IF($D179=6,CZ179,((MIN((VLOOKUP($D179,SALERYCODE,5,0)),CZ179)))))))))/IF(AND($D179=2,'ראשי-פרטים כלליים וריכוז הוצאות'!$D$68&lt;&gt;4),1.2,1)</f>
        <v>0</v>
      </c>
      <c r="DC179" s="263"/>
      <c r="DD179" s="264"/>
      <c r="DE179" s="265"/>
      <c r="DF179" s="266"/>
      <c r="DG179" s="267">
        <f t="shared" si="213"/>
        <v>0</v>
      </c>
      <c r="DH179" s="260">
        <f>+(IF(OR($B179=0,$C179=0,$D179=0,$DC$2&gt;$OE$1),0,IF(OR(DC179=0,DE179=0,DF179=0),0,MIN((VLOOKUP($D179,SALERYCODE,3,0))*(IF($D179=6,DF179,DE179))*((MIN((VLOOKUP($D179,SALERYCODE,5,0)),(IF($D179=6,DE179,DF179))))),MIN((VLOOKUP($D179,SALERYCODE,3,0)),(DC179+DD179))*(IF($D179=6,DF179,((MIN((VLOOKUP($D179,SALERYCODE,5,0)),DF179)))))))))/IF(AND($D179=2,'ראשי-פרטים כלליים וריכוז הוצאות'!$D$68&lt;&gt;4),1.2,1)</f>
        <v>0</v>
      </c>
      <c r="DI179" s="263"/>
      <c r="DJ179" s="264"/>
      <c r="DK179" s="265"/>
      <c r="DL179" s="266"/>
      <c r="DM179" s="267">
        <f t="shared" si="214"/>
        <v>0</v>
      </c>
      <c r="DN179" s="260">
        <f>+(IF(OR($B179=0,$C179=0,$D179=0,$DC$2&gt;$OE$1),0,IF(OR(DI179=0,DK179=0,DL179=0),0,MIN((VLOOKUP($D179,SALERYCODE,3,0))*(IF($D179=6,DL179,DK179))*((MIN((VLOOKUP($D179,SALERYCODE,5,0)),(IF($D179=6,DK179,DL179))))),MIN((VLOOKUP($D179,SALERYCODE,3,0)),(DI179+DJ179))*(IF($D179=6,DL179,((MIN((VLOOKUP($D179,SALERYCODE,5,0)),DL179)))))))))/IF(AND($D179=2,'ראשי-פרטים כלליים וריכוז הוצאות'!$D$68&lt;&gt;4),1.2,1)</f>
        <v>0</v>
      </c>
      <c r="DO179" s="263"/>
      <c r="DP179" s="264"/>
      <c r="DQ179" s="265"/>
      <c r="DR179" s="266"/>
      <c r="DS179" s="267">
        <f t="shared" si="215"/>
        <v>0</v>
      </c>
      <c r="DT179" s="260">
        <f>+(IF(OR($B179=0,$C179=0,$D179=0,$DC$2&gt;$OE$1),0,IF(OR(DO179=0,DQ179=0,DR179=0),0,MIN((VLOOKUP($D179,SALERYCODE,3,0))*(IF($D179=6,DR179,DQ179))*((MIN((VLOOKUP($D179,SALERYCODE,5,0)),(IF($D179=6,DQ179,DR179))))),MIN((VLOOKUP($D179,SALERYCODE,3,0)),(DO179+DP179))*(IF($D179=6,DR179,((MIN((VLOOKUP($D179,SALERYCODE,5,0)),DR179)))))))))/IF(AND($D179=2,'ראשי-פרטים כלליים וריכוז הוצאות'!$D$68&lt;&gt;4),1.2,1)</f>
        <v>0</v>
      </c>
      <c r="DU179" s="263"/>
      <c r="DV179" s="264"/>
      <c r="DW179" s="265"/>
      <c r="DX179" s="266"/>
      <c r="DY179" s="267">
        <f t="shared" si="216"/>
        <v>0</v>
      </c>
      <c r="DZ179" s="260">
        <f>+(IF(OR($B179=0,$C179=0,$D179=0,$DC$2&gt;$OE$1),0,IF(OR(DU179=0,DW179=0,DX179=0),0,MIN((VLOOKUP($D179,SALERYCODE,3,0))*(IF($D179=6,DX179,DW179))*((MIN((VLOOKUP($D179,SALERYCODE,5,0)),(IF($D179=6,DW179,DX179))))),MIN((VLOOKUP($D179,SALERYCODE,3,0)),(DU179+DV179))*(IF($D179=6,DX179,((MIN((VLOOKUP($D179,SALERYCODE,5,0)),DX179)))))))))/IF(AND($D179=2,'ראשי-פרטים כלליים וריכוז הוצאות'!$D$68&lt;&gt;4),1.2,1)</f>
        <v>0</v>
      </c>
      <c r="EA179" s="263"/>
      <c r="EB179" s="264"/>
      <c r="EC179" s="265"/>
      <c r="ED179" s="266"/>
      <c r="EE179" s="267">
        <f t="shared" si="217"/>
        <v>0</v>
      </c>
      <c r="EF179" s="260">
        <f>+(IF(OR($B179=0,$C179=0,$D179=0,$DC$2&gt;$OE$1),0,IF(OR(EA179=0,EC179=0,ED179=0),0,MIN((VLOOKUP($D179,SALERYCODE,3,0))*(IF($D179=6,ED179,EC179))*((MIN((VLOOKUP($D179,SALERYCODE,5,0)),(IF($D179=6,EC179,ED179))))),MIN((VLOOKUP($D179,SALERYCODE,3,0)),(EA179+EB179))*(IF($D179=6,ED179,((MIN((VLOOKUP($D179,SALERYCODE,5,0)),ED179)))))))))/IF(AND($D179=2,'ראשי-פרטים כלליים וריכוז הוצאות'!$D$68&lt;&gt;4),1.2,1)</f>
        <v>0</v>
      </c>
      <c r="EG179" s="263"/>
      <c r="EH179" s="264"/>
      <c r="EI179" s="265"/>
      <c r="EJ179" s="266"/>
      <c r="EK179" s="267">
        <f t="shared" si="218"/>
        <v>0</v>
      </c>
      <c r="EL179" s="260">
        <f>+(IF(OR($B179=0,$C179=0,$D179=0,$DC$2&gt;$OE$1),0,IF(OR(EG179=0,EI179=0,EJ179=0),0,MIN((VLOOKUP($D179,SALERYCODE,3,0))*(IF($D179=6,EJ179,EI179))*((MIN((VLOOKUP($D179,SALERYCODE,5,0)),(IF($D179=6,EI179,EJ179))))),MIN((VLOOKUP($D179,SALERYCODE,3,0)),(EG179+EH179))*(IF($D179=6,EJ179,((MIN((VLOOKUP($D179,SALERYCODE,5,0)),EJ179)))))))))/IF(AND($D179=2,'ראשי-פרטים כלליים וריכוז הוצאות'!$D$68&lt;&gt;4),1.2,1)</f>
        <v>0</v>
      </c>
      <c r="EM179" s="263"/>
      <c r="EN179" s="264"/>
      <c r="EO179" s="265"/>
      <c r="EP179" s="266"/>
      <c r="EQ179" s="267">
        <f t="shared" si="219"/>
        <v>0</v>
      </c>
      <c r="ER179" s="260">
        <f>+(IF(OR($B179=0,$C179=0,$D179=0,$DC$2&gt;$OE$1),0,IF(OR(EM179=0,EO179=0,EP179=0),0,MIN((VLOOKUP($D179,SALERYCODE,3,0))*(IF($D179=6,EP179,EO179))*((MIN((VLOOKUP($D179,SALERYCODE,5,0)),(IF($D179=6,EO179,EP179))))),MIN((VLOOKUP($D179,SALERYCODE,3,0)),(EM179+EN179))*(IF($D179=6,EP179,((MIN((VLOOKUP($D179,SALERYCODE,5,0)),EP179)))))))))/IF(AND($D179=2,'ראשי-פרטים כלליים וריכוז הוצאות'!$D$68&lt;&gt;4),1.2,1)</f>
        <v>0</v>
      </c>
      <c r="ES179" s="263"/>
      <c r="ET179" s="264"/>
      <c r="EU179" s="265"/>
      <c r="EV179" s="266"/>
      <c r="EW179" s="267">
        <f t="shared" si="220"/>
        <v>0</v>
      </c>
      <c r="EX179" s="260">
        <f>+(IF(OR($B179=0,$C179=0,$D179=0,$DC$2&gt;$OE$1),0,IF(OR(ES179=0,EU179=0,EV179=0),0,MIN((VLOOKUP($D179,SALERYCODE,3,0))*(IF($D179=6,EV179,EU179))*((MIN((VLOOKUP($D179,SALERYCODE,5,0)),(IF($D179=6,EU179,EV179))))),MIN((VLOOKUP($D179,SALERYCODE,3,0)),(ES179+ET179))*(IF($D179=6,EV179,((MIN((VLOOKUP($D179,SALERYCODE,5,0)),EV179)))))))))/IF(AND($D179=2,'ראשי-פרטים כלליים וריכוז הוצאות'!$D$68&lt;&gt;4),1.2,1)</f>
        <v>0</v>
      </c>
      <c r="EY179" s="263"/>
      <c r="EZ179" s="264"/>
      <c r="FA179" s="265"/>
      <c r="FB179" s="266"/>
      <c r="FC179" s="267">
        <f t="shared" si="221"/>
        <v>0</v>
      </c>
      <c r="FD179" s="260">
        <f>+(IF(OR($B179=0,$C179=0,$D179=0,$DC$2&gt;$OE$1),0,IF(OR(EY179=0,FA179=0,FB179=0),0,MIN((VLOOKUP($D179,SALERYCODE,3,0))*(IF($D179=6,FB179,FA179))*((MIN((VLOOKUP($D179,SALERYCODE,5,0)),(IF($D179=6,FA179,FB179))))),MIN((VLOOKUP($D179,SALERYCODE,3,0)),(EY179+EZ179))*(IF($D179=6,FB179,((MIN((VLOOKUP($D179,SALERYCODE,5,0)),FB179)))))))))/IF(AND($D179=2,'ראשי-פרטים כלליים וריכוז הוצאות'!$D$68&lt;&gt;4),1.2,1)</f>
        <v>0</v>
      </c>
      <c r="FE179" s="263"/>
      <c r="FF179" s="264"/>
      <c r="FG179" s="265"/>
      <c r="FH179" s="266"/>
      <c r="FI179" s="267">
        <f t="shared" si="222"/>
        <v>0</v>
      </c>
      <c r="FJ179" s="260">
        <f>+(IF(OR($B179=0,$C179=0,$D179=0,$DC$2&gt;$OE$1),0,IF(OR(FE179=0,FG179=0,FH179=0),0,MIN((VLOOKUP($D179,SALERYCODE,3,0))*(IF($D179=6,FH179,FG179))*((MIN((VLOOKUP($D179,SALERYCODE,5,0)),(IF($D179=6,FG179,FH179))))),MIN((VLOOKUP($D179,SALERYCODE,3,0)),(FE179+FF179))*(IF($D179=6,FH179,((MIN((VLOOKUP($D179,SALERYCODE,5,0)),FH179)))))))))/IF(AND($D179=2,'ראשי-פרטים כלליים וריכוז הוצאות'!$D$68&lt;&gt;4),1.2,1)</f>
        <v>0</v>
      </c>
      <c r="FK179" s="263"/>
      <c r="FL179" s="264"/>
      <c r="FM179" s="265"/>
      <c r="FN179" s="266"/>
      <c r="FO179" s="267">
        <f t="shared" si="223"/>
        <v>0</v>
      </c>
      <c r="FP179" s="260">
        <f>+(IF(OR($B179=0,$C179=0,$D179=0,$DC$2&gt;$OE$1),0,IF(OR(FK179=0,FM179=0,FN179=0),0,MIN((VLOOKUP($D179,SALERYCODE,3,0))*(IF($D179=6,FN179,FM179))*((MIN((VLOOKUP($D179,SALERYCODE,5,0)),(IF($D179=6,FM179,FN179))))),MIN((VLOOKUP($D179,SALERYCODE,3,0)),(FK179+FL179))*(IF($D179=6,FN179,((MIN((VLOOKUP($D179,SALERYCODE,5,0)),FN179)))))))))/IF(AND($D179=2,'ראשי-פרטים כלליים וריכוז הוצאות'!$D$68&lt;&gt;4),1.2,1)</f>
        <v>0</v>
      </c>
      <c r="FQ179" s="263"/>
      <c r="FR179" s="264"/>
      <c r="FS179" s="265"/>
      <c r="FT179" s="266"/>
      <c r="FU179" s="267">
        <f t="shared" si="224"/>
        <v>0</v>
      </c>
      <c r="FV179" s="260">
        <f>+(IF(OR($B179=0,$C179=0,$D179=0,$DC$2&gt;$OE$1),0,IF(OR(FQ179=0,FS179=0,FT179=0),0,MIN((VLOOKUP($D179,SALERYCODE,3,0))*(IF($D179=6,FT179,FS179))*((MIN((VLOOKUP($D179,SALERYCODE,5,0)),(IF($D179=6,FS179,FT179))))),MIN((VLOOKUP($D179,SALERYCODE,3,0)),(FQ179+FR179))*(IF($D179=6,FT179,((MIN((VLOOKUP($D179,SALERYCODE,5,0)),FT179)))))))))/IF(AND($D179=2,'ראשי-פרטים כלליים וריכוז הוצאות'!$D$68&lt;&gt;4),1.2,1)</f>
        <v>0</v>
      </c>
      <c r="FW179" s="263"/>
      <c r="FX179" s="264"/>
      <c r="FY179" s="265"/>
      <c r="FZ179" s="266"/>
      <c r="GA179" s="267">
        <f t="shared" si="225"/>
        <v>0</v>
      </c>
      <c r="GB179" s="260">
        <f>+(IF(OR($B179=0,$C179=0,$D179=0,$DC$2&gt;$OE$1),0,IF(OR(FW179=0,FY179=0,FZ179=0),0,MIN((VLOOKUP($D179,SALERYCODE,3,0))*(IF($D179=6,FZ179,FY179))*((MIN((VLOOKUP($D179,SALERYCODE,5,0)),(IF($D179=6,FY179,FZ179))))),MIN((VLOOKUP($D179,SALERYCODE,3,0)),(FW179+FX179))*(IF($D179=6,FZ179,((MIN((VLOOKUP($D179,SALERYCODE,5,0)),FZ179)))))))))/IF(AND($D179=2,'ראשי-פרטים כלליים וריכוז הוצאות'!$D$68&lt;&gt;4),1.2,1)</f>
        <v>0</v>
      </c>
      <c r="GC179" s="263"/>
      <c r="GD179" s="264"/>
      <c r="GE179" s="265"/>
      <c r="GF179" s="266"/>
      <c r="GG179" s="267">
        <f t="shared" si="226"/>
        <v>0</v>
      </c>
      <c r="GH179" s="260">
        <f>+(IF(OR($B179=0,$C179=0,$D179=0,$DC$2&gt;$OE$1),0,IF(OR(GC179=0,GE179=0,GF179=0),0,MIN((VLOOKUP($D179,SALERYCODE,3,0))*(IF($D179=6,GF179,GE179))*((MIN((VLOOKUP($D179,SALERYCODE,5,0)),(IF($D179=6,GE179,GF179))))),MIN((VLOOKUP($D179,SALERYCODE,3,0)),(GC179+GD179))*(IF($D179=6,GF179,((MIN((VLOOKUP($D179,SALERYCODE,5,0)),GF179)))))))))/IF(AND($D179=2,'ראשי-פרטים כלליים וריכוז הוצאות'!$D$68&lt;&gt;4),1.2,1)</f>
        <v>0</v>
      </c>
      <c r="GI179" s="263"/>
      <c r="GJ179" s="264"/>
      <c r="GK179" s="265"/>
      <c r="GL179" s="266"/>
      <c r="GM179" s="267">
        <f t="shared" si="227"/>
        <v>0</v>
      </c>
      <c r="GN179" s="260">
        <f>+(IF(OR($B179=0,$C179=0,$D179=0,$DC$2&gt;$OE$1),0,IF(OR(GI179=0,GK179=0,GL179=0),0,MIN((VLOOKUP($D179,SALERYCODE,3,0))*(IF($D179=6,GL179,GK179))*((MIN((VLOOKUP($D179,SALERYCODE,5,0)),(IF($D179=6,GK179,GL179))))),MIN((VLOOKUP($D179,SALERYCODE,3,0)),(GI179+GJ179))*(IF($D179=6,GL179,((MIN((VLOOKUP($D179,SALERYCODE,5,0)),GL179)))))))))/IF(AND($D179=2,'ראשי-פרטים כלליים וריכוז הוצאות'!$D$68&lt;&gt;4),1.2,1)</f>
        <v>0</v>
      </c>
      <c r="GO179" s="263"/>
      <c r="GP179" s="264"/>
      <c r="GQ179" s="265"/>
      <c r="GR179" s="266"/>
      <c r="GS179" s="267">
        <f t="shared" si="228"/>
        <v>0</v>
      </c>
      <c r="GT179" s="260">
        <f>+(IF(OR($B179=0,$C179=0,$D179=0,$DC$2&gt;$OE$1),0,IF(OR(GO179=0,GQ179=0,GR179=0),0,MIN((VLOOKUP($D179,SALERYCODE,3,0))*(IF($D179=6,GR179,GQ179))*((MIN((VLOOKUP($D179,SALERYCODE,5,0)),(IF($D179=6,GQ179,GR179))))),MIN((VLOOKUP($D179,SALERYCODE,3,0)),(GO179+GP179))*(IF($D179=6,GR179,((MIN((VLOOKUP($D179,SALERYCODE,5,0)),GR179)))))))))/IF(AND($D179=2,'ראשי-פרטים כלליים וריכוז הוצאות'!$D$68&lt;&gt;4),1.2,1)</f>
        <v>0</v>
      </c>
      <c r="GU179" s="263"/>
      <c r="GV179" s="264"/>
      <c r="GW179" s="265"/>
      <c r="GX179" s="266"/>
      <c r="GY179" s="267">
        <f t="shared" si="229"/>
        <v>0</v>
      </c>
      <c r="GZ179" s="260">
        <f>+(IF(OR($B179=0,$C179=0,$D179=0,$DC$2&gt;$OE$1),0,IF(OR(GU179=0,GW179=0,GX179=0),0,MIN((VLOOKUP($D179,SALERYCODE,3,0))*(IF($D179=6,GX179,GW179))*((MIN((VLOOKUP($D179,SALERYCODE,5,0)),(IF($D179=6,GW179,GX179))))),MIN((VLOOKUP($D179,SALERYCODE,3,0)),(GU179+GV179))*(IF($D179=6,GX179,((MIN((VLOOKUP($D179,SALERYCODE,5,0)),GX179)))))))))/IF(AND($D179=2,'ראשי-פרטים כלליים וריכוז הוצאות'!$D$68&lt;&gt;4),1.2,1)</f>
        <v>0</v>
      </c>
      <c r="HA179" s="263"/>
      <c r="HB179" s="264"/>
      <c r="HC179" s="265"/>
      <c r="HD179" s="266"/>
      <c r="HE179" s="267">
        <f t="shared" si="230"/>
        <v>0</v>
      </c>
      <c r="HF179" s="260">
        <f>+(IF(OR($B179=0,$C179=0,$D179=0,$DC$2&gt;$OE$1),0,IF(OR(HA179=0,HC179=0,HD179=0),0,MIN((VLOOKUP($D179,SALERYCODE,3,0))*(IF($D179=6,HD179,HC179))*((MIN((VLOOKUP($D179,SALERYCODE,5,0)),(IF($D179=6,HC179,HD179))))),MIN((VLOOKUP($D179,SALERYCODE,3,0)),(HA179+HB179))*(IF($D179=6,HD179,((MIN((VLOOKUP($D179,SALERYCODE,5,0)),HD179)))))))))/IF(AND($D179=2,'ראשי-פרטים כלליים וריכוז הוצאות'!$D$68&lt;&gt;4),1.2,1)</f>
        <v>0</v>
      </c>
      <c r="HG179" s="263"/>
      <c r="HH179" s="264"/>
      <c r="HI179" s="265"/>
      <c r="HJ179" s="266"/>
      <c r="HK179" s="267">
        <f t="shared" si="231"/>
        <v>0</v>
      </c>
      <c r="HL179" s="260">
        <f>+(IF(OR($B179=0,$C179=0,$D179=0,$DC$2&gt;$OE$1),0,IF(OR(HG179=0,HI179=0,HJ179=0),0,MIN((VLOOKUP($D179,SALERYCODE,3,0))*(IF($D179=6,HJ179,HI179))*((MIN((VLOOKUP($D179,SALERYCODE,5,0)),(IF($D179=6,HI179,HJ179))))),MIN((VLOOKUP($D179,SALERYCODE,3,0)),(HG179+HH179))*(IF($D179=6,HJ179,((MIN((VLOOKUP($D179,SALERYCODE,5,0)),HJ179)))))))))/IF(AND($D179=2,'ראשי-פרטים כלליים וריכוז הוצאות'!$D$68&lt;&gt;4),1.2,1)</f>
        <v>0</v>
      </c>
      <c r="HM179" s="263"/>
      <c r="HN179" s="264"/>
      <c r="HO179" s="265"/>
      <c r="HP179" s="266"/>
      <c r="HQ179" s="267">
        <f t="shared" si="232"/>
        <v>0</v>
      </c>
      <c r="HR179" s="260">
        <f>+(IF(OR($B179=0,$C179=0,$D179=0,$DC$2&gt;$OE$1),0,IF(OR(HM179=0,HO179=0,HP179=0),0,MIN((VLOOKUP($D179,SALERYCODE,3,0))*(IF($D179=6,HP179,HO179))*((MIN((VLOOKUP($D179,SALERYCODE,5,0)),(IF($D179=6,HO179,HP179))))),MIN((VLOOKUP($D179,SALERYCODE,3,0)),(HM179+HN179))*(IF($D179=6,HP179,((MIN((VLOOKUP($D179,SALERYCODE,5,0)),HP179)))))))))/IF(AND($D179=2,'ראשי-פרטים כלליים וריכוז הוצאות'!$D$68&lt;&gt;4),1.2,1)</f>
        <v>0</v>
      </c>
      <c r="HS179" s="263"/>
      <c r="HT179" s="264"/>
      <c r="HU179" s="265"/>
      <c r="HV179" s="266"/>
      <c r="HW179" s="267">
        <f t="shared" si="233"/>
        <v>0</v>
      </c>
      <c r="HX179" s="260">
        <f>+(IF(OR($B179=0,$C179=0,$D179=0,$DC$2&gt;$OE$1),0,IF(OR(HS179=0,HU179=0,HV179=0),0,MIN((VLOOKUP($D179,SALERYCODE,3,0))*(IF($D179=6,HV179,HU179))*((MIN((VLOOKUP($D179,SALERYCODE,5,0)),(IF($D179=6,HU179,HV179))))),MIN((VLOOKUP($D179,SALERYCODE,3,0)),(HS179+HT179))*(IF($D179=6,HV179,((MIN((VLOOKUP($D179,SALERYCODE,5,0)),HV179)))))))))/IF(AND($D179=2,'ראשי-פרטים כלליים וריכוז הוצאות'!$D$68&lt;&gt;4),1.2,1)</f>
        <v>0</v>
      </c>
      <c r="HY179" s="263"/>
      <c r="HZ179" s="264"/>
      <c r="IA179" s="265"/>
      <c r="IB179" s="266"/>
      <c r="IC179" s="267">
        <f t="shared" si="234"/>
        <v>0</v>
      </c>
      <c r="ID179" s="260">
        <f>+(IF(OR($B179=0,$C179=0,$D179=0,$DC$2&gt;$OE$1),0,IF(OR(HY179=0,IA179=0,IB179=0),0,MIN((VLOOKUP($D179,SALERYCODE,3,0))*(IF($D179=6,IB179,IA179))*((MIN((VLOOKUP($D179,SALERYCODE,5,0)),(IF($D179=6,IA179,IB179))))),MIN((VLOOKUP($D179,SALERYCODE,3,0)),(HY179+HZ179))*(IF($D179=6,IB179,((MIN((VLOOKUP($D179,SALERYCODE,5,0)),IB179)))))))))/IF(AND($D179=2,'ראשי-פרטים כלליים וריכוז הוצאות'!$D$68&lt;&gt;4),1.2,1)</f>
        <v>0</v>
      </c>
      <c r="IE179" s="263"/>
      <c r="IF179" s="264"/>
      <c r="IG179" s="265"/>
      <c r="IH179" s="266"/>
      <c r="II179" s="267">
        <f t="shared" si="235"/>
        <v>0</v>
      </c>
      <c r="IJ179" s="260">
        <f>+(IF(OR($B179=0,$C179=0,$D179=0,$DC$2&gt;$OE$1),0,IF(OR(IE179=0,IG179=0,IH179=0),0,MIN((VLOOKUP($D179,SALERYCODE,3,0))*(IF($D179=6,IH179,IG179))*((MIN((VLOOKUP($D179,SALERYCODE,5,0)),(IF($D179=6,IG179,IH179))))),MIN((VLOOKUP($D179,SALERYCODE,3,0)),(IE179+IF179))*(IF($D179=6,IH179,((MIN((VLOOKUP($D179,SALERYCODE,5,0)),IH179)))))))))/IF(AND($D179=2,'ראשי-פרטים כלליים וריכוז הוצאות'!$D$68&lt;&gt;4),1.2,1)</f>
        <v>0</v>
      </c>
      <c r="IK179" s="263"/>
      <c r="IL179" s="264"/>
      <c r="IM179" s="265"/>
      <c r="IN179" s="266"/>
      <c r="IO179" s="267">
        <f t="shared" si="236"/>
        <v>0</v>
      </c>
      <c r="IP179" s="260">
        <f>+(IF(OR($B179=0,$C179=0,$D179=0,$DC$2&gt;$OE$1),0,IF(OR(IK179=0,IM179=0,IN179=0),0,MIN((VLOOKUP($D179,SALERYCODE,3,0))*(IF($D179=6,IN179,IM179))*((MIN((VLOOKUP($D179,SALERYCODE,5,0)),(IF($D179=6,IM179,IN179))))),MIN((VLOOKUP($D179,SALERYCODE,3,0)),(IK179+IL179))*(IF($D179=6,IN179,((MIN((VLOOKUP($D179,SALERYCODE,5,0)),IN179)))))))))/IF(AND($D179=2,'ראשי-פרטים כלליים וריכוז הוצאות'!$D$68&lt;&gt;4),1.2,1)</f>
        <v>0</v>
      </c>
      <c r="IQ179" s="263"/>
      <c r="IR179" s="264"/>
      <c r="IS179" s="265"/>
      <c r="IT179" s="266"/>
      <c r="IU179" s="267">
        <f t="shared" si="237"/>
        <v>0</v>
      </c>
      <c r="IV179" s="260">
        <f>+(IF(OR($B179=0,$C179=0,$D179=0,$DC$2&gt;$OE$1),0,IF(OR(IQ179=0,IS179=0,IT179=0),0,MIN((VLOOKUP($D179,SALERYCODE,3,0))*(IF($D179=6,IT179,IS179))*((MIN((VLOOKUP($D179,SALERYCODE,5,0)),(IF($D179=6,IS179,IT179))))),MIN((VLOOKUP($D179,SALERYCODE,3,0)),(IQ179+IR179))*(IF($D179=6,IT179,((MIN((VLOOKUP($D179,SALERYCODE,5,0)),IT179)))))))))/IF(AND($D179=2,'ראשי-פרטים כלליים וריכוז הוצאות'!$D$68&lt;&gt;4),1.2,1)</f>
        <v>0</v>
      </c>
      <c r="IW179" s="263"/>
      <c r="IX179" s="264"/>
      <c r="IY179" s="265"/>
      <c r="IZ179" s="266"/>
      <c r="JA179" s="267">
        <f t="shared" si="238"/>
        <v>0</v>
      </c>
      <c r="JB179" s="260">
        <f>+(IF(OR($B179=0,$C179=0,$D179=0,$DC$2&gt;$OE$1),0,IF(OR(IW179=0,IY179=0,IZ179=0),0,MIN((VLOOKUP($D179,SALERYCODE,3,0))*(IF($D179=6,IZ179,IY179))*((MIN((VLOOKUP($D179,SALERYCODE,5,0)),(IF($D179=6,IY179,IZ179))))),MIN((VLOOKUP($D179,SALERYCODE,3,0)),(IW179+IX179))*(IF($D179=6,IZ179,((MIN((VLOOKUP($D179,SALERYCODE,5,0)),IZ179)))))))))/IF(AND($D179=2,'ראשי-פרטים כלליים וריכוז הוצאות'!$D$68&lt;&gt;4),1.2,1)</f>
        <v>0</v>
      </c>
      <c r="JC179" s="263"/>
      <c r="JD179" s="264"/>
      <c r="JE179" s="265"/>
      <c r="JF179" s="266"/>
      <c r="JG179" s="267">
        <f t="shared" si="239"/>
        <v>0</v>
      </c>
      <c r="JH179" s="260">
        <f>+(IF(OR($B179=0,$C179=0,$D179=0,$DC$2&gt;$OE$1),0,IF(OR(JC179=0,JE179=0,JF179=0),0,MIN((VLOOKUP($D179,SALERYCODE,3,0))*(IF($D179=6,JF179,JE179))*((MIN((VLOOKUP($D179,SALERYCODE,5,0)),(IF($D179=6,JE179,JF179))))),MIN((VLOOKUP($D179,SALERYCODE,3,0)),(JC179+JD179))*(IF($D179=6,JF179,((MIN((VLOOKUP($D179,SALERYCODE,5,0)),JF179)))))))))/IF(AND($D179=2,'ראשי-פרטים כלליים וריכוז הוצאות'!$D$68&lt;&gt;4),1.2,1)</f>
        <v>0</v>
      </c>
      <c r="JI179" s="263"/>
      <c r="JJ179" s="264"/>
      <c r="JK179" s="265"/>
      <c r="JL179" s="266"/>
      <c r="JM179" s="267">
        <f t="shared" si="240"/>
        <v>0</v>
      </c>
      <c r="JN179" s="260">
        <f>+(IF(OR($B179=0,$C179=0,$D179=0,$DC$2&gt;$OE$1),0,IF(OR(JI179=0,JK179=0,JL179=0),0,MIN((VLOOKUP($D179,SALERYCODE,3,0))*(IF($D179=6,JL179,JK179))*((MIN((VLOOKUP($D179,SALERYCODE,5,0)),(IF($D179=6,JK179,JL179))))),MIN((VLOOKUP($D179,SALERYCODE,3,0)),(JI179+JJ179))*(IF($D179=6,JL179,((MIN((VLOOKUP($D179,SALERYCODE,5,0)),JL179)))))))))/IF(AND($D179=2,'ראשי-פרטים כלליים וריכוז הוצאות'!$D$68&lt;&gt;4),1.2,1)</f>
        <v>0</v>
      </c>
      <c r="JO179" s="263"/>
      <c r="JP179" s="264"/>
      <c r="JQ179" s="265"/>
      <c r="JR179" s="266"/>
      <c r="JS179" s="267">
        <f t="shared" si="241"/>
        <v>0</v>
      </c>
      <c r="JT179" s="260">
        <f>+(IF(OR($B179=0,$C179=0,$D179=0,$DC$2&gt;$OE$1),0,IF(OR(JO179=0,JQ179=0,JR179=0),0,MIN((VLOOKUP($D179,SALERYCODE,3,0))*(IF($D179=6,JR179,JQ179))*((MIN((VLOOKUP($D179,SALERYCODE,5,0)),(IF($D179=6,JQ179,JR179))))),MIN((VLOOKUP($D179,SALERYCODE,3,0)),(JO179+JP179))*(IF($D179=6,JR179,((MIN((VLOOKUP($D179,SALERYCODE,5,0)),JR179)))))))))/IF(AND($D179=2,'ראשי-פרטים כלליים וריכוז הוצאות'!$D$68&lt;&gt;4),1.2,1)</f>
        <v>0</v>
      </c>
      <c r="JU179" s="263"/>
      <c r="JV179" s="264"/>
      <c r="JW179" s="265"/>
      <c r="JX179" s="266"/>
      <c r="JY179" s="267">
        <f t="shared" si="242"/>
        <v>0</v>
      </c>
      <c r="JZ179" s="260">
        <f>+(IF(OR($B179=0,$C179=0,$D179=0,$DC$2&gt;$OE$1),0,IF(OR(JU179=0,JW179=0,JX179=0),0,MIN((VLOOKUP($D179,SALERYCODE,3,0))*(IF($D179=6,JX179,JW179))*((MIN((VLOOKUP($D179,SALERYCODE,5,0)),(IF($D179=6,JW179,JX179))))),MIN((VLOOKUP($D179,SALERYCODE,3,0)),(JU179+JV179))*(IF($D179=6,JX179,((MIN((VLOOKUP($D179,SALERYCODE,5,0)),JX179)))))))))/IF(AND($D179=2,'ראשי-פרטים כלליים וריכוז הוצאות'!$D$68&lt;&gt;4),1.2,1)</f>
        <v>0</v>
      </c>
      <c r="KA179" s="263"/>
      <c r="KB179" s="264"/>
      <c r="KC179" s="265"/>
      <c r="KD179" s="266"/>
      <c r="KE179" s="267">
        <f t="shared" si="243"/>
        <v>0</v>
      </c>
      <c r="KF179" s="260">
        <f>+(IF(OR($B179=0,$C179=0,$D179=0,$DC$2&gt;$OE$1),0,IF(OR(KA179=0,KC179=0,KD179=0),0,MIN((VLOOKUP($D179,SALERYCODE,3,0))*(IF($D179=6,KD179,KC179))*((MIN((VLOOKUP($D179,SALERYCODE,5,0)),(IF($D179=6,KC179,KD179))))),MIN((VLOOKUP($D179,SALERYCODE,3,0)),(KA179+KB179))*(IF($D179=6,KD179,((MIN((VLOOKUP($D179,SALERYCODE,5,0)),KD179)))))))))/IF(AND($D179=2,'ראשי-פרטים כלליים וריכוז הוצאות'!$D$68&lt;&gt;4),1.2,1)</f>
        <v>0</v>
      </c>
      <c r="KG179" s="263"/>
      <c r="KH179" s="264"/>
      <c r="KI179" s="265"/>
      <c r="KJ179" s="266"/>
      <c r="KK179" s="267">
        <f t="shared" si="244"/>
        <v>0</v>
      </c>
      <c r="KL179" s="260">
        <f>+(IF(OR($B179=0,$C179=0,$D179=0,$DC$2&gt;$OE$1),0,IF(OR(KG179=0,KI179=0,KJ179=0),0,MIN((VLOOKUP($D179,SALERYCODE,3,0))*(IF($D179=6,KJ179,KI179))*((MIN((VLOOKUP($D179,SALERYCODE,5,0)),(IF($D179=6,KI179,KJ179))))),MIN((VLOOKUP($D179,SALERYCODE,3,0)),(KG179+KH179))*(IF($D179=6,KJ179,((MIN((VLOOKUP($D179,SALERYCODE,5,0)),KJ179)))))))))/IF(AND($D179=2,'ראשי-פרטים כלליים וריכוז הוצאות'!$D$68&lt;&gt;4),1.2,1)</f>
        <v>0</v>
      </c>
      <c r="KM179" s="263"/>
      <c r="KN179" s="264"/>
      <c r="KO179" s="265"/>
      <c r="KP179" s="266"/>
      <c r="KQ179" s="267">
        <f t="shared" si="245"/>
        <v>0</v>
      </c>
      <c r="KR179" s="260">
        <f>+(IF(OR($B179=0,$C179=0,$D179=0,$DC$2&gt;$OE$1),0,IF(OR(KM179=0,KO179=0,KP179=0),0,MIN((VLOOKUP($D179,SALERYCODE,3,0))*(IF($D179=6,KP179,KO179))*((MIN((VLOOKUP($D179,SALERYCODE,5,0)),(IF($D179=6,KO179,KP179))))),MIN((VLOOKUP($D179,SALERYCODE,3,0)),(KM179+KN179))*(IF($D179=6,KP179,((MIN((VLOOKUP($D179,SALERYCODE,5,0)),KP179)))))))))/IF(AND($D179=2,'ראשי-פרטים כלליים וריכוז הוצאות'!$D$68&lt;&gt;4),1.2,1)</f>
        <v>0</v>
      </c>
      <c r="KS179" s="263"/>
      <c r="KT179" s="264"/>
      <c r="KU179" s="265"/>
      <c r="KV179" s="266"/>
      <c r="KW179" s="267">
        <f t="shared" si="246"/>
        <v>0</v>
      </c>
      <c r="KX179" s="260">
        <f>+(IF(OR($B179=0,$C179=0,$D179=0,$DC$2&gt;$OE$1),0,IF(OR(KS179=0,KU179=0,KV179=0),0,MIN((VLOOKUP($D179,SALERYCODE,3,0))*(IF($D179=6,KV179,KU179))*((MIN((VLOOKUP($D179,SALERYCODE,5,0)),(IF($D179=6,KU179,KV179))))),MIN((VLOOKUP($D179,SALERYCODE,3,0)),(KS179+KT179))*(IF($D179=6,KV179,((MIN((VLOOKUP($D179,SALERYCODE,5,0)),KV179)))))))))/IF(AND($D179=2,'ראשי-פרטים כלליים וריכוז הוצאות'!$D$68&lt;&gt;4),1.2,1)</f>
        <v>0</v>
      </c>
      <c r="KY179" s="263"/>
      <c r="KZ179" s="264"/>
      <c r="LA179" s="265"/>
      <c r="LB179" s="266"/>
      <c r="LC179" s="267">
        <f t="shared" si="247"/>
        <v>0</v>
      </c>
      <c r="LD179" s="260">
        <f>+(IF(OR($B179=0,$C179=0,$D179=0,$DC$2&gt;$OE$1),0,IF(OR(KY179=0,LA179=0,LB179=0),0,MIN((VLOOKUP($D179,SALERYCODE,3,0))*(IF($D179=6,LB179,LA179))*((MIN((VLOOKUP($D179,SALERYCODE,5,0)),(IF($D179=6,LA179,LB179))))),MIN((VLOOKUP($D179,SALERYCODE,3,0)),(KY179+KZ179))*(IF($D179=6,LB179,((MIN((VLOOKUP($D179,SALERYCODE,5,0)),LB179)))))))))/IF(AND($D179=2,'ראשי-פרטים כלליים וריכוז הוצאות'!$D$68&lt;&gt;4),1.2,1)</f>
        <v>0</v>
      </c>
      <c r="LE179" s="263"/>
      <c r="LF179" s="264"/>
      <c r="LG179" s="265"/>
      <c r="LH179" s="266"/>
      <c r="LI179" s="267">
        <f t="shared" si="248"/>
        <v>0</v>
      </c>
      <c r="LJ179" s="260">
        <f>+(IF(OR($B179=0,$C179=0,$D179=0,$DC$2&gt;$OE$1),0,IF(OR(LE179=0,LG179=0,LH179=0),0,MIN((VLOOKUP($D179,SALERYCODE,3,0))*(IF($D179=6,LH179,LG179))*((MIN((VLOOKUP($D179,SALERYCODE,5,0)),(IF($D179=6,LG179,LH179))))),MIN((VLOOKUP($D179,SALERYCODE,3,0)),(LE179+LF179))*(IF($D179=6,LH179,((MIN((VLOOKUP($D179,SALERYCODE,5,0)),LH179)))))))))/IF(AND($D179=2,'ראשי-פרטים כלליים וריכוז הוצאות'!$D$68&lt;&gt;4),1.2,1)</f>
        <v>0</v>
      </c>
      <c r="LK179" s="263"/>
      <c r="LL179" s="264"/>
      <c r="LM179" s="265"/>
      <c r="LN179" s="266"/>
      <c r="LO179" s="267">
        <f t="shared" si="249"/>
        <v>0</v>
      </c>
      <c r="LP179" s="260">
        <f>+(IF(OR($B179=0,$C179=0,$D179=0,$DC$2&gt;$OE$1),0,IF(OR(LK179=0,LM179=0,LN179=0),0,MIN((VLOOKUP($D179,SALERYCODE,3,0))*(IF($D179=6,LN179,LM179))*((MIN((VLOOKUP($D179,SALERYCODE,5,0)),(IF($D179=6,LM179,LN179))))),MIN((VLOOKUP($D179,SALERYCODE,3,0)),(LK179+LL179))*(IF($D179=6,LN179,((MIN((VLOOKUP($D179,SALERYCODE,5,0)),LN179)))))))))/IF(AND($D179=2,'ראשי-פרטים כלליים וריכוז הוצאות'!$D$68&lt;&gt;4),1.2,1)</f>
        <v>0</v>
      </c>
      <c r="LQ179" s="263"/>
      <c r="LR179" s="264"/>
      <c r="LS179" s="265"/>
      <c r="LT179" s="266"/>
      <c r="LU179" s="267">
        <f t="shared" si="250"/>
        <v>0</v>
      </c>
      <c r="LV179" s="260">
        <f>+(IF(OR($B179=0,$C179=0,$D179=0,$DC$2&gt;$OE$1),0,IF(OR(LQ179=0,LS179=0,LT179=0),0,MIN((VLOOKUP($D179,SALERYCODE,3,0))*(IF($D179=6,LT179,LS179))*((MIN((VLOOKUP($D179,SALERYCODE,5,0)),(IF($D179=6,LS179,LT179))))),MIN((VLOOKUP($D179,SALERYCODE,3,0)),(LQ179+LR179))*(IF($D179=6,LT179,((MIN((VLOOKUP($D179,SALERYCODE,5,0)),LT179)))))))))/IF(AND($D179=2,'ראשי-פרטים כלליים וריכוז הוצאות'!$D$68&lt;&gt;4),1.2,1)</f>
        <v>0</v>
      </c>
      <c r="LW179" s="263"/>
      <c r="LX179" s="264"/>
      <c r="LY179" s="265"/>
      <c r="LZ179" s="266"/>
      <c r="MA179" s="267">
        <f t="shared" si="251"/>
        <v>0</v>
      </c>
      <c r="MB179" s="260">
        <f>+(IF(OR($B179=0,$C179=0,$D179=0,$DC$2&gt;$OE$1),0,IF(OR(LW179=0,LY179=0,LZ179=0),0,MIN((VLOOKUP($D179,SALERYCODE,3,0))*(IF($D179=6,LZ179,LY179))*((MIN((VLOOKUP($D179,SALERYCODE,5,0)),(IF($D179=6,LY179,LZ179))))),MIN((VLOOKUP($D179,SALERYCODE,3,0)),(LW179+LX179))*(IF($D179=6,LZ179,((MIN((VLOOKUP($D179,SALERYCODE,5,0)),LZ179)))))))))/IF(AND($D179=2,'ראשי-פרטים כלליים וריכוז הוצאות'!$D$68&lt;&gt;4),1.2,1)</f>
        <v>0</v>
      </c>
      <c r="MC179" s="263"/>
      <c r="MD179" s="264"/>
      <c r="ME179" s="265"/>
      <c r="MF179" s="266"/>
      <c r="MG179" s="267">
        <f t="shared" si="252"/>
        <v>0</v>
      </c>
      <c r="MH179" s="260">
        <f>+(IF(OR($B179=0,$C179=0,$D179=0,$DC$2&gt;$OE$1),0,IF(OR(MC179=0,ME179=0,MF179=0),0,MIN((VLOOKUP($D179,SALERYCODE,3,0))*(IF($D179=6,MF179,ME179))*((MIN((VLOOKUP($D179,SALERYCODE,5,0)),(IF($D179=6,ME179,MF179))))),MIN((VLOOKUP($D179,SALERYCODE,3,0)),(MC179+MD179))*(IF($D179=6,MF179,((MIN((VLOOKUP($D179,SALERYCODE,5,0)),MF179)))))))))/IF(AND($D179=2,'ראשי-פרטים כלליים וריכוז הוצאות'!$D$68&lt;&gt;4),1.2,1)</f>
        <v>0</v>
      </c>
      <c r="MI179" s="263"/>
      <c r="MJ179" s="264"/>
      <c r="MK179" s="265"/>
      <c r="ML179" s="266"/>
      <c r="MM179" s="267">
        <f t="shared" si="253"/>
        <v>0</v>
      </c>
      <c r="MN179" s="260">
        <f>+(IF(OR($B179=0,$C179=0,$D179=0,$DC$2&gt;$OE$1),0,IF(OR(MI179=0,MK179=0,ML179=0),0,MIN((VLOOKUP($D179,SALERYCODE,3,0))*(IF($D179=6,ML179,MK179))*((MIN((VLOOKUP($D179,SALERYCODE,5,0)),(IF($D179=6,MK179,ML179))))),MIN((VLOOKUP($D179,SALERYCODE,3,0)),(MI179+MJ179))*(IF($D179=6,ML179,((MIN((VLOOKUP($D179,SALERYCODE,5,0)),ML179)))))))))/IF(AND($D179=2,'ראשי-פרטים כלליים וריכוז הוצאות'!$D$68&lt;&gt;4),1.2,1)</f>
        <v>0</v>
      </c>
      <c r="MO179" s="263"/>
      <c r="MP179" s="264"/>
      <c r="MQ179" s="265"/>
      <c r="MR179" s="266"/>
      <c r="MS179" s="267">
        <f t="shared" si="254"/>
        <v>0</v>
      </c>
      <c r="MT179" s="260">
        <f>+(IF(OR($B179=0,$C179=0,$D179=0,$DC$2&gt;$OE$1),0,IF(OR(MO179=0,MQ179=0,MR179=0),0,MIN((VLOOKUP($D179,SALERYCODE,3,0))*(IF($D179=6,MR179,MQ179))*((MIN((VLOOKUP($D179,SALERYCODE,5,0)),(IF($D179=6,MQ179,MR179))))),MIN((VLOOKUP($D179,SALERYCODE,3,0)),(MO179+MP179))*(IF($D179=6,MR179,((MIN((VLOOKUP($D179,SALERYCODE,5,0)),MR179)))))))))/IF(AND($D179=2,'ראשי-פרטים כלליים וריכוז הוצאות'!$D$68&lt;&gt;4),1.2,1)</f>
        <v>0</v>
      </c>
      <c r="MU179" s="263"/>
      <c r="MV179" s="264"/>
      <c r="MW179" s="265"/>
      <c r="MX179" s="266"/>
      <c r="MY179" s="267">
        <f t="shared" si="255"/>
        <v>0</v>
      </c>
      <c r="MZ179" s="260">
        <f>+(IF(OR($B179=0,$C179=0,$D179=0,$DC$2&gt;$OE$1),0,IF(OR(MU179=0,MW179=0,MX179=0),0,MIN((VLOOKUP($D179,SALERYCODE,3,0))*(IF($D179=6,MX179,MW179))*((MIN((VLOOKUP($D179,SALERYCODE,5,0)),(IF($D179=6,MW179,MX179))))),MIN((VLOOKUP($D179,SALERYCODE,3,0)),(MU179+MV179))*(IF($D179=6,MX179,((MIN((VLOOKUP($D179,SALERYCODE,5,0)),MX179)))))))))/IF(AND($D179=2,'ראשי-פרטים כלליים וריכוז הוצאות'!$D$68&lt;&gt;4),1.2,1)</f>
        <v>0</v>
      </c>
      <c r="NA179" s="263"/>
      <c r="NB179" s="264"/>
      <c r="NC179" s="265"/>
      <c r="ND179" s="266"/>
      <c r="NE179" s="267">
        <f t="shared" si="256"/>
        <v>0</v>
      </c>
      <c r="NF179" s="260">
        <f>+(IF(OR($B179=0,$C179=0,$D179=0,$DC$2&gt;$OE$1),0,IF(OR(NA179=0,NC179=0,ND179=0),0,MIN((VLOOKUP($D179,SALERYCODE,3,0))*(IF($D179=6,ND179,NC179))*((MIN((VLOOKUP($D179,SALERYCODE,5,0)),(IF($D179=6,NC179,ND179))))),MIN((VLOOKUP($D179,SALERYCODE,3,0)),(NA179+NB179))*(IF($D179=6,ND179,((MIN((VLOOKUP($D179,SALERYCODE,5,0)),ND179)))))))))/IF(AND($D179=2,'ראשי-פרטים כלליים וריכוז הוצאות'!$D$68&lt;&gt;4),1.2,1)</f>
        <v>0</v>
      </c>
      <c r="NG179" s="263"/>
      <c r="NH179" s="264"/>
      <c r="NI179" s="265"/>
      <c r="NJ179" s="266"/>
      <c r="NK179" s="267">
        <f t="shared" si="257"/>
        <v>0</v>
      </c>
      <c r="NL179" s="260">
        <f>+(IF(OR($B179=0,$C179=0,$D179=0,$DC$2&gt;$OE$1),0,IF(OR(NG179=0,NI179=0,NJ179=0),0,MIN((VLOOKUP($D179,SALERYCODE,3,0))*(IF($D179=6,NJ179,NI179))*((MIN((VLOOKUP($D179,SALERYCODE,5,0)),(IF($D179=6,NI179,NJ179))))),MIN((VLOOKUP($D179,SALERYCODE,3,0)),(NG179+NH179))*(IF($D179=6,NJ179,((MIN((VLOOKUP($D179,SALERYCODE,5,0)),NJ179)))))))))/IF(AND($D179=2,'ראשי-פרטים כלליים וריכוז הוצאות'!$D$68&lt;&gt;4),1.2,1)</f>
        <v>0</v>
      </c>
      <c r="NM179" s="263"/>
      <c r="NN179" s="264"/>
      <c r="NO179" s="265"/>
      <c r="NP179" s="266"/>
      <c r="NQ179" s="267">
        <f t="shared" si="258"/>
        <v>0</v>
      </c>
      <c r="NR179" s="260">
        <f>+(IF(OR($B179=0,$C179=0,$D179=0,$DC$2&gt;$OE$1),0,IF(OR(NM179=0,NO179=0,NP179=0),0,MIN((VLOOKUP($D179,SALERYCODE,3,0))*(IF($D179=6,NP179,NO179))*((MIN((VLOOKUP($D179,SALERYCODE,5,0)),(IF($D179=6,NO179,NP179))))),MIN((VLOOKUP($D179,SALERYCODE,3,0)),(NM179+NN179))*(IF($D179=6,NP179,((MIN((VLOOKUP($D179,SALERYCODE,5,0)),NP179)))))))))/IF(AND($D179=2,'ראשי-פרטים כלליים וריכוז הוצאות'!$D$68&lt;&gt;4),1.2,1)</f>
        <v>0</v>
      </c>
      <c r="NS179" s="263"/>
      <c r="NT179" s="264"/>
      <c r="NU179" s="265"/>
      <c r="NV179" s="266"/>
      <c r="NW179" s="267">
        <f t="shared" si="259"/>
        <v>0</v>
      </c>
      <c r="NX179" s="260">
        <f>+(IF(OR($B179=0,$C179=0,$D179=0,$DC$2&gt;$OE$1),0,IF(OR(NS179=0,NU179=0,NV179=0),0,MIN((VLOOKUP($D179,SALERYCODE,3,0))*(IF($D179=6,NV179,NU179))*((MIN((VLOOKUP($D179,SALERYCODE,5,0)),(IF($D179=6,NU179,NV179))))),MIN((VLOOKUP($D179,SALERYCODE,3,0)),(NS179+NT179))*(IF($D179=6,NV179,((MIN((VLOOKUP($D179,SALERYCODE,5,0)),NV179)))))))))/IF(AND($D179=2,'ראשי-פרטים כלליים וריכוז הוצאות'!$D$68&lt;&gt;4),1.2,1)</f>
        <v>0</v>
      </c>
      <c r="NY179" s="263"/>
      <c r="NZ179" s="264"/>
      <c r="OA179" s="265"/>
      <c r="OB179" s="266"/>
      <c r="OC179" s="267">
        <f t="shared" si="260"/>
        <v>0</v>
      </c>
      <c r="OD179" s="260">
        <f>+(IF(OR($B179=0,$C179=0,$D179=0,$DC$2&gt;$OE$1),0,IF(OR(NY179=0,OA179=0,OB179=0),0,MIN((VLOOKUP($D179,SALERYCODE,3,0))*(IF($D179=6,OB179,OA179))*((MIN((VLOOKUP($D179,SALERYCODE,5,0)),(IF($D179=6,OA179,OB179))))),MIN((VLOOKUP($D179,SALERYCODE,3,0)),(NY179+NZ179))*(IF($D179=6,OB179,((MIN((VLOOKUP($D179,SALERYCODE,5,0)),OB179)))))))))/IF(AND($D179=2,'ראשי-פרטים כלליים וריכוז הוצאות'!$D$68&lt;&gt;4),1.2,1)</f>
        <v>0</v>
      </c>
      <c r="OE179" s="275">
        <f t="shared" si="266"/>
        <v>0</v>
      </c>
      <c r="OF179" s="283">
        <f t="shared" si="267"/>
        <v>9.9999999999999995E-7</v>
      </c>
      <c r="OG179" s="276">
        <f t="shared" si="268"/>
        <v>0</v>
      </c>
      <c r="OH179" s="275">
        <f t="shared" si="269"/>
        <v>0</v>
      </c>
      <c r="OI179" s="275">
        <v>0</v>
      </c>
      <c r="OJ179" s="258">
        <f t="shared" si="270"/>
        <v>0</v>
      </c>
      <c r="OK179" s="284"/>
      <c r="OL179" s="116">
        <f>MIN(OJ179+OK179*OF179*OE179/$OL$1/IF(AND($D179=2,'ראשי-פרטים כלליים וריכוז הוצאות'!$D$68&lt;&gt;4),1.2,1),IF($D179&gt;0,VLOOKUP($D179,SALERYCODE,3,0)*12*OG179,0))</f>
        <v>0</v>
      </c>
      <c r="OM179" s="95">
        <f t="shared" si="261"/>
        <v>0</v>
      </c>
      <c r="ON179" s="11">
        <f t="shared" si="262"/>
        <v>0</v>
      </c>
      <c r="OO179" s="11">
        <f t="shared" si="263"/>
        <v>0</v>
      </c>
      <c r="OP179" s="22">
        <f t="shared" si="264"/>
        <v>0</v>
      </c>
      <c r="OQ179" s="11">
        <f t="shared" si="265"/>
        <v>0</v>
      </c>
      <c r="OR179" s="11" t="e">
        <f>#REF!</f>
        <v>#REF!</v>
      </c>
      <c r="OS179" s="35" t="e">
        <f>#REF!-OP179</f>
        <v>#REF!</v>
      </c>
      <c r="OT179" s="35" t="e">
        <f>OS179-#REF!</f>
        <v>#REF!</v>
      </c>
      <c r="OU179" s="43" t="e">
        <f>IF(AND(OP179&gt;0,(OS179=#REF!-OP179)),"מועסק פחות מ-10% מזמנו במופ","")</f>
        <v>#REF!</v>
      </c>
    </row>
    <row r="180" spans="1:411" ht="24" hidden="1" customHeight="1" outlineLevel="1" x14ac:dyDescent="0.2">
      <c r="A180" s="282">
        <v>177</v>
      </c>
      <c r="B180" s="269"/>
      <c r="C180" s="270"/>
      <c r="D180" s="271"/>
      <c r="E180" s="263"/>
      <c r="F180" s="264"/>
      <c r="G180" s="265"/>
      <c r="H180" s="266"/>
      <c r="I180" s="267">
        <f t="shared" si="196"/>
        <v>0</v>
      </c>
      <c r="J180" s="260">
        <f>(IF(OR($B180=0,$C180=0,$D180=0,$E$2&gt;$OE$1),0,IF(OR($E180=0,$G180=0,$H180=0),0,MIN((VLOOKUP($D180,SALERYCODE,3,0))*(IF($D180=6,$H180,$G180))*((MIN((VLOOKUP($D180,SALERYCODE,5,0)),(IF($D180=6,$G180,$H180))))),MIN((VLOOKUP($D180,SALERYCODE,3,0)),($E180+$F180))*(IF($D180=6,$H180,((MIN((VLOOKUP($D180,SALERYCODE,5,0)),$H180)))))))))/IF(AND($D180=2,'ראשי-פרטים כלליים וריכוז הוצאות'!$D$68&lt;&gt;4),1.2,1)</f>
        <v>0</v>
      </c>
      <c r="K180" s="263"/>
      <c r="L180" s="264"/>
      <c r="M180" s="265"/>
      <c r="N180" s="266"/>
      <c r="O180" s="267">
        <f t="shared" si="197"/>
        <v>0</v>
      </c>
      <c r="P180" s="260">
        <f>+(IF(OR($B180=0,$C180=0,$D180=0,$K$2&gt;$OE$1),0,IF(OR($K180=0,$M180=0,$N180=0),0,MIN((VLOOKUP($D180,SALERYCODE,3,0))*(IF($D180=6,$N180,$M180))*((MIN((VLOOKUP($D180,SALERYCODE,5,0)),(IF($D180=6,$M180,$N180))))),MIN((VLOOKUP($D180,SALERYCODE,3,0)),($K180+$L180))*(IF($D180=6,$N180,((MIN((VLOOKUP($D180,SALERYCODE,5,0)),$N180)))))))))/IF(AND($D180=2,'ראשי-פרטים כלליים וריכוז הוצאות'!$D$68&lt;&gt;4),1.2,1)</f>
        <v>0</v>
      </c>
      <c r="Q180" s="263"/>
      <c r="R180" s="264"/>
      <c r="S180" s="265"/>
      <c r="T180" s="266"/>
      <c r="U180" s="267">
        <f t="shared" si="198"/>
        <v>0</v>
      </c>
      <c r="V180" s="260">
        <f>+(IF(OR($B180=0,$C180=0,$D180=0,$Q$2&gt;$OE$1),0,IF(OR(Q180=0,S180=0,T180=0),0,MIN((VLOOKUP($D180,SALERYCODE,3,0))*(IF($D180=6,T180,S180))*((MIN((VLOOKUP($D180,SALERYCODE,5,0)),(IF($D180=6,S180,T180))))),MIN((VLOOKUP($D180,SALERYCODE,3,0)),(Q180+R180))*(IF($D180=6,T180,((MIN((VLOOKUP($D180,SALERYCODE,5,0)),T180)))))))))/IF(AND($D180=2,'ראשי-פרטים כלליים וריכוז הוצאות'!$D$68&lt;&gt;4),1.2,1)</f>
        <v>0</v>
      </c>
      <c r="W180" s="263"/>
      <c r="X180" s="264"/>
      <c r="Y180" s="265"/>
      <c r="Z180" s="266"/>
      <c r="AA180" s="267">
        <f t="shared" si="199"/>
        <v>0</v>
      </c>
      <c r="AB180" s="260">
        <f>+(IF(OR($B180=0,$C180=0,$D180=0,$W$2&gt;$OE$1),0,IF(OR(W180=0,Y180=0,Z180=0),0,MIN((VLOOKUP($D180,SALERYCODE,3,0))*(IF($D180=6,Z180,Y180))*((MIN((VLOOKUP($D180,SALERYCODE,5,0)),(IF($D180=6,Y180,Z180))))),MIN((VLOOKUP($D180,SALERYCODE,3,0)),(W180+X180))*(IF($D180=6,Z180,((MIN((VLOOKUP($D180,SALERYCODE,5,0)),Z180)))))))))/IF(AND($D180=2,'ראשי-פרטים כלליים וריכוז הוצאות'!$D$68&lt;&gt;4),1.2,1)</f>
        <v>0</v>
      </c>
      <c r="AC180" s="263"/>
      <c r="AD180" s="264"/>
      <c r="AE180" s="265"/>
      <c r="AF180" s="266"/>
      <c r="AG180" s="267">
        <f t="shared" si="200"/>
        <v>0</v>
      </c>
      <c r="AH180" s="260">
        <f>+(IF(OR($B180=0,$C180=0,$D180=0,$AC$2&gt;$OE$1),0,IF(OR(AC180=0,AE180=0,AF180=0),0,MIN((VLOOKUP($D180,SALERYCODE,3,0))*(IF($D180=6,AF180,AE180))*((MIN((VLOOKUP($D180,SALERYCODE,5,0)),(IF($D180=6,AE180,AF180))))),MIN((VLOOKUP($D180,SALERYCODE,3,0)),(AC180+AD180))*(IF($D180=6,AF180,((MIN((VLOOKUP($D180,SALERYCODE,5,0)),AF180)))))))))/IF(AND($D180=2,'ראשי-פרטים כלליים וריכוז הוצאות'!$D$68&lt;&gt;4),1.2,1)</f>
        <v>0</v>
      </c>
      <c r="AI180" s="263"/>
      <c r="AJ180" s="264"/>
      <c r="AK180" s="265"/>
      <c r="AL180" s="266"/>
      <c r="AM180" s="267">
        <f t="shared" si="201"/>
        <v>0</v>
      </c>
      <c r="AN180" s="260">
        <f>+(IF(OR($B180=0,$C180=0,$D180=0,$AI$2&gt;$OE$1),0,IF(OR(AI180=0,AK180=0,AL180=0),0,MIN((VLOOKUP($D180,SALERYCODE,3,0))*(IF($D180=6,AL180,AK180))*((MIN((VLOOKUP($D180,SALERYCODE,5,0)),(IF($D180=6,AK180,AL180))))),MIN((VLOOKUP($D180,SALERYCODE,3,0)),(AI180+AJ180))*(IF($D180=6,AL180,((MIN((VLOOKUP($D180,SALERYCODE,5,0)),AL180)))))))))/IF(AND($D180=2,'ראשי-פרטים כלליים וריכוז הוצאות'!$D$68&lt;&gt;4),1.2,1)</f>
        <v>0</v>
      </c>
      <c r="AO180" s="263"/>
      <c r="AP180" s="264"/>
      <c r="AQ180" s="265"/>
      <c r="AR180" s="266"/>
      <c r="AS180" s="267">
        <f t="shared" si="202"/>
        <v>0</v>
      </c>
      <c r="AT180" s="260">
        <f>+(IF(OR($B180=0,$C180=0,$D180=0,$AO$2&gt;$OE$1),0,IF(OR(AO180=0,AQ180=0,AR180=0),0,MIN((VLOOKUP($D180,SALERYCODE,3,0))*(IF($D180=6,AR180,AQ180))*((MIN((VLOOKUP($D180,SALERYCODE,5,0)),(IF($D180=6,AQ180,AR180))))),MIN((VLOOKUP($D180,SALERYCODE,3,0)),(AO180+AP180))*(IF($D180=6,AR180,((MIN((VLOOKUP($D180,SALERYCODE,5,0)),AR180)))))))))/IF(AND($D180=2,'ראשי-פרטים כלליים וריכוז הוצאות'!$D$68&lt;&gt;4),1.2,1)</f>
        <v>0</v>
      </c>
      <c r="AU180" s="263"/>
      <c r="AV180" s="264"/>
      <c r="AW180" s="265"/>
      <c r="AX180" s="266"/>
      <c r="AY180" s="267">
        <f t="shared" si="203"/>
        <v>0</v>
      </c>
      <c r="AZ180" s="260">
        <f>+(IF(OR($B180=0,$C180=0,$D180=0,$AU$2&gt;$OE$1),0,IF(OR(AU180=0,AW180=0,AX180=0),0,MIN((VLOOKUP($D180,SALERYCODE,3,0))*(IF($D180=6,AX180,AW180))*((MIN((VLOOKUP($D180,SALERYCODE,5,0)),(IF($D180=6,AW180,AX180))))),MIN((VLOOKUP($D180,SALERYCODE,3,0)),(AU180+AV180))*(IF($D180=6,AX180,((MIN((VLOOKUP($D180,SALERYCODE,5,0)),AX180)))))))))/IF(AND($D180=2,'ראשי-פרטים כלליים וריכוז הוצאות'!$D$68&lt;&gt;4),1.2,1)</f>
        <v>0</v>
      </c>
      <c r="BA180" s="263"/>
      <c r="BB180" s="264"/>
      <c r="BC180" s="265"/>
      <c r="BD180" s="266"/>
      <c r="BE180" s="267">
        <f t="shared" si="204"/>
        <v>0</v>
      </c>
      <c r="BF180" s="260">
        <f>+(IF(OR($B180=0,$C180=0,$D180=0,$BA$2&gt;$OE$1),0,IF(OR(BA180=0,BC180=0,BD180=0),0,MIN((VLOOKUP($D180,SALERYCODE,3,0))*(IF($D180=6,BD180,BC180))*((MIN((VLOOKUP($D180,SALERYCODE,5,0)),(IF($D180=6,BC180,BD180))))),MIN((VLOOKUP($D180,SALERYCODE,3,0)),(BA180+BB180))*(IF($D180=6,BD180,((MIN((VLOOKUP($D180,SALERYCODE,5,0)),BD180)))))))))/IF(AND($D180=2,'ראשי-פרטים כלליים וריכוז הוצאות'!$D$68&lt;&gt;4),1.2,1)</f>
        <v>0</v>
      </c>
      <c r="BG180" s="263"/>
      <c r="BH180" s="264"/>
      <c r="BI180" s="265"/>
      <c r="BJ180" s="266"/>
      <c r="BK180" s="267">
        <f t="shared" si="205"/>
        <v>0</v>
      </c>
      <c r="BL180" s="260">
        <f>+(IF(OR($B180=0,$C180=0,$D180=0,$BG$2&gt;$OE$1),0,IF(OR(BG180=0,BI180=0,BJ180=0),0,MIN((VLOOKUP($D180,SALERYCODE,3,0))*(IF($D180=6,BJ180,BI180))*((MIN((VLOOKUP($D180,SALERYCODE,5,0)),(IF($D180=6,BI180,BJ180))))),MIN((VLOOKUP($D180,SALERYCODE,3,0)),(BG180+BH180))*(IF($D180=6,BJ180,((MIN((VLOOKUP($D180,SALERYCODE,5,0)),BJ180)))))))))/IF(AND($D180=2,'ראשי-פרטים כלליים וריכוז הוצאות'!$D$68&lt;&gt;4),1.2,1)</f>
        <v>0</v>
      </c>
      <c r="BM180" s="263"/>
      <c r="BN180" s="264"/>
      <c r="BO180" s="265"/>
      <c r="BP180" s="266"/>
      <c r="BQ180" s="267">
        <f t="shared" si="206"/>
        <v>0</v>
      </c>
      <c r="BR180" s="260">
        <f>+(IF(OR($B180=0,$C180=0,$D180=0,$BM$2&gt;$OE$1),0,IF(OR(BM180=0,BO180=0,BP180=0),0,MIN((VLOOKUP($D180,SALERYCODE,3,0))*(IF($D180=6,BP180,BO180))*((MIN((VLOOKUP($D180,SALERYCODE,5,0)),(IF($D180=6,BO180,BP180))))),MIN((VLOOKUP($D180,SALERYCODE,3,0)),(BM180+BN180))*(IF($D180=6,BP180,((MIN((VLOOKUP($D180,SALERYCODE,5,0)),BP180)))))))))/IF(AND($D180=2,'ראשי-פרטים כלליים וריכוז הוצאות'!$D$68&lt;&gt;4),1.2,1)</f>
        <v>0</v>
      </c>
      <c r="BS180" s="263"/>
      <c r="BT180" s="264"/>
      <c r="BU180" s="265"/>
      <c r="BV180" s="266"/>
      <c r="BW180" s="267">
        <f t="shared" si="207"/>
        <v>0</v>
      </c>
      <c r="BX180" s="260">
        <f>+(IF(OR($B180=0,$C180=0,$D180=0,$BS$2&gt;$OE$1),0,IF(OR(BS180=0,BU180=0,BV180=0),0,MIN((VLOOKUP($D180,SALERYCODE,3,0))*(IF($D180=6,BV180,BU180))*((MIN((VLOOKUP($D180,SALERYCODE,5,0)),(IF($D180=6,BU180,BV180))))),MIN((VLOOKUP($D180,SALERYCODE,3,0)),(BS180+BT180))*(IF($D180=6,BV180,((MIN((VLOOKUP($D180,SALERYCODE,5,0)),BV180)))))))))/IF(AND($D180=2,'ראשי-פרטים כלליים וריכוז הוצאות'!$D$68&lt;&gt;4),1.2,1)</f>
        <v>0</v>
      </c>
      <c r="BY180" s="263"/>
      <c r="BZ180" s="264"/>
      <c r="CA180" s="265"/>
      <c r="CB180" s="266"/>
      <c r="CC180" s="267">
        <f t="shared" si="208"/>
        <v>0</v>
      </c>
      <c r="CD180" s="260">
        <f>+(IF(OR($B180=0,$C180=0,$D180=0,$BY$2&gt;$OE$1),0,IF(OR(BY180=0,CA180=0,CB180=0),0,MIN((VLOOKUP($D180,SALERYCODE,3,0))*(IF($D180=6,CB180,CA180))*((MIN((VLOOKUP($D180,SALERYCODE,5,0)),(IF($D180=6,CA180,CB180))))),MIN((VLOOKUP($D180,SALERYCODE,3,0)),(BY180+BZ180))*(IF($D180=6,CB180,((MIN((VLOOKUP($D180,SALERYCODE,5,0)),CB180)))))))))/IF(AND($D180=2,'ראשי-פרטים כלליים וריכוז הוצאות'!$D$68&lt;&gt;4),1.2,1)</f>
        <v>0</v>
      </c>
      <c r="CE180" s="263"/>
      <c r="CF180" s="264"/>
      <c r="CG180" s="265"/>
      <c r="CH180" s="266"/>
      <c r="CI180" s="267">
        <f t="shared" si="209"/>
        <v>0</v>
      </c>
      <c r="CJ180" s="260">
        <f>+(IF(OR($B180=0,$C180=0,$D180=0,$CE$2&gt;$OE$1),0,IF(OR(CE180=0,CG180=0,CH180=0),0,MIN((VLOOKUP($D180,SALERYCODE,3,0))*(IF($D180=6,CH180,CG180))*((MIN((VLOOKUP($D180,SALERYCODE,5,0)),(IF($D180=6,CG180,CH180))))),MIN((VLOOKUP($D180,SALERYCODE,3,0)),(CE180+CF180))*(IF($D180=6,CH180,((MIN((VLOOKUP($D180,SALERYCODE,5,0)),CH180)))))))))/IF(AND($D180=2,'ראשי-פרטים כלליים וריכוז הוצאות'!$D$68&lt;&gt;4),1.2,1)</f>
        <v>0</v>
      </c>
      <c r="CK180" s="263"/>
      <c r="CL180" s="264"/>
      <c r="CM180" s="265"/>
      <c r="CN180" s="266"/>
      <c r="CO180" s="267">
        <f t="shared" si="210"/>
        <v>0</v>
      </c>
      <c r="CP180" s="260">
        <f>+(IF(OR($B180=0,$C180=0,$D180=0,$CK$2&gt;$OE$1),0,IF(OR(CK180=0,CM180=0,CN180=0),0,MIN((VLOOKUP($D180,SALERYCODE,3,0))*(IF($D180=6,CN180,CM180))*((MIN((VLOOKUP($D180,SALERYCODE,5,0)),(IF($D180=6,CM180,CN180))))),MIN((VLOOKUP($D180,SALERYCODE,3,0)),(CK180+CL180))*(IF($D180=6,CN180,((MIN((VLOOKUP($D180,SALERYCODE,5,0)),CN180)))))))))/IF(AND($D180=2,'ראשי-פרטים כלליים וריכוז הוצאות'!$D$68&lt;&gt;4),1.2,1)</f>
        <v>0</v>
      </c>
      <c r="CQ180" s="263"/>
      <c r="CR180" s="264"/>
      <c r="CS180" s="265"/>
      <c r="CT180" s="266"/>
      <c r="CU180" s="267">
        <f t="shared" si="211"/>
        <v>0</v>
      </c>
      <c r="CV180" s="260">
        <f>+(IF(OR($B180=0,$C180=0,$D180=0,$CQ$2&gt;$OE$1),0,IF(OR(CQ180=0,CS180=0,CT180=0),0,MIN((VLOOKUP($D180,SALERYCODE,3,0))*(IF($D180=6,CT180,CS180))*((MIN((VLOOKUP($D180,SALERYCODE,5,0)),(IF($D180=6,CS180,CT180))))),MIN((VLOOKUP($D180,SALERYCODE,3,0)),(CQ180+CR180))*(IF($D180=6,CT180,((MIN((VLOOKUP($D180,SALERYCODE,5,0)),CT180)))))))))/IF(AND($D180=2,'ראשי-פרטים כלליים וריכוז הוצאות'!$D$68&lt;&gt;4),1.2,1)</f>
        <v>0</v>
      </c>
      <c r="CW180" s="263"/>
      <c r="CX180" s="264"/>
      <c r="CY180" s="265"/>
      <c r="CZ180" s="266"/>
      <c r="DA180" s="267">
        <f t="shared" si="212"/>
        <v>0</v>
      </c>
      <c r="DB180" s="260">
        <f>+(IF(OR($B180=0,$C180=0,$D180=0,$CW$2&gt;$OE$1),0,IF(OR(CW180=0,CY180=0,CZ180=0),0,MIN((VLOOKUP($D180,SALERYCODE,3,0))*(IF($D180=6,CZ180,CY180))*((MIN((VLOOKUP($D180,SALERYCODE,5,0)),(IF($D180=6,CY180,CZ180))))),MIN((VLOOKUP($D180,SALERYCODE,3,0)),(CW180+CX180))*(IF($D180=6,CZ180,((MIN((VLOOKUP($D180,SALERYCODE,5,0)),CZ180)))))))))/IF(AND($D180=2,'ראשי-פרטים כלליים וריכוז הוצאות'!$D$68&lt;&gt;4),1.2,1)</f>
        <v>0</v>
      </c>
      <c r="DC180" s="263"/>
      <c r="DD180" s="264"/>
      <c r="DE180" s="265"/>
      <c r="DF180" s="266"/>
      <c r="DG180" s="267">
        <f t="shared" si="213"/>
        <v>0</v>
      </c>
      <c r="DH180" s="260">
        <f>+(IF(OR($B180=0,$C180=0,$D180=0,$DC$2&gt;$OE$1),0,IF(OR(DC180=0,DE180=0,DF180=0),0,MIN((VLOOKUP($D180,SALERYCODE,3,0))*(IF($D180=6,DF180,DE180))*((MIN((VLOOKUP($D180,SALERYCODE,5,0)),(IF($D180=6,DE180,DF180))))),MIN((VLOOKUP($D180,SALERYCODE,3,0)),(DC180+DD180))*(IF($D180=6,DF180,((MIN((VLOOKUP($D180,SALERYCODE,5,0)),DF180)))))))))/IF(AND($D180=2,'ראשי-פרטים כלליים וריכוז הוצאות'!$D$68&lt;&gt;4),1.2,1)</f>
        <v>0</v>
      </c>
      <c r="DI180" s="263"/>
      <c r="DJ180" s="264"/>
      <c r="DK180" s="265"/>
      <c r="DL180" s="266"/>
      <c r="DM180" s="267">
        <f t="shared" si="214"/>
        <v>0</v>
      </c>
      <c r="DN180" s="260">
        <f>+(IF(OR($B180=0,$C180=0,$D180=0,$DC$2&gt;$OE$1),0,IF(OR(DI180=0,DK180=0,DL180=0),0,MIN((VLOOKUP($D180,SALERYCODE,3,0))*(IF($D180=6,DL180,DK180))*((MIN((VLOOKUP($D180,SALERYCODE,5,0)),(IF($D180=6,DK180,DL180))))),MIN((VLOOKUP($D180,SALERYCODE,3,0)),(DI180+DJ180))*(IF($D180=6,DL180,((MIN((VLOOKUP($D180,SALERYCODE,5,0)),DL180)))))))))/IF(AND($D180=2,'ראשי-פרטים כלליים וריכוז הוצאות'!$D$68&lt;&gt;4),1.2,1)</f>
        <v>0</v>
      </c>
      <c r="DO180" s="263"/>
      <c r="DP180" s="264"/>
      <c r="DQ180" s="265"/>
      <c r="DR180" s="266"/>
      <c r="DS180" s="267">
        <f t="shared" si="215"/>
        <v>0</v>
      </c>
      <c r="DT180" s="260">
        <f>+(IF(OR($B180=0,$C180=0,$D180=0,$DC$2&gt;$OE$1),0,IF(OR(DO180=0,DQ180=0,DR180=0),0,MIN((VLOOKUP($D180,SALERYCODE,3,0))*(IF($D180=6,DR180,DQ180))*((MIN((VLOOKUP($D180,SALERYCODE,5,0)),(IF($D180=6,DQ180,DR180))))),MIN((VLOOKUP($D180,SALERYCODE,3,0)),(DO180+DP180))*(IF($D180=6,DR180,((MIN((VLOOKUP($D180,SALERYCODE,5,0)),DR180)))))))))/IF(AND($D180=2,'ראשי-פרטים כלליים וריכוז הוצאות'!$D$68&lt;&gt;4),1.2,1)</f>
        <v>0</v>
      </c>
      <c r="DU180" s="263"/>
      <c r="DV180" s="264"/>
      <c r="DW180" s="265"/>
      <c r="DX180" s="266"/>
      <c r="DY180" s="267">
        <f t="shared" si="216"/>
        <v>0</v>
      </c>
      <c r="DZ180" s="260">
        <f>+(IF(OR($B180=0,$C180=0,$D180=0,$DC$2&gt;$OE$1),0,IF(OR(DU180=0,DW180=0,DX180=0),0,MIN((VLOOKUP($D180,SALERYCODE,3,0))*(IF($D180=6,DX180,DW180))*((MIN((VLOOKUP($D180,SALERYCODE,5,0)),(IF($D180=6,DW180,DX180))))),MIN((VLOOKUP($D180,SALERYCODE,3,0)),(DU180+DV180))*(IF($D180=6,DX180,((MIN((VLOOKUP($D180,SALERYCODE,5,0)),DX180)))))))))/IF(AND($D180=2,'ראשי-פרטים כלליים וריכוז הוצאות'!$D$68&lt;&gt;4),1.2,1)</f>
        <v>0</v>
      </c>
      <c r="EA180" s="263"/>
      <c r="EB180" s="264"/>
      <c r="EC180" s="265"/>
      <c r="ED180" s="266"/>
      <c r="EE180" s="267">
        <f t="shared" si="217"/>
        <v>0</v>
      </c>
      <c r="EF180" s="260">
        <f>+(IF(OR($B180=0,$C180=0,$D180=0,$DC$2&gt;$OE$1),0,IF(OR(EA180=0,EC180=0,ED180=0),0,MIN((VLOOKUP($D180,SALERYCODE,3,0))*(IF($D180=6,ED180,EC180))*((MIN((VLOOKUP($D180,SALERYCODE,5,0)),(IF($D180=6,EC180,ED180))))),MIN((VLOOKUP($D180,SALERYCODE,3,0)),(EA180+EB180))*(IF($D180=6,ED180,((MIN((VLOOKUP($D180,SALERYCODE,5,0)),ED180)))))))))/IF(AND($D180=2,'ראשי-פרטים כלליים וריכוז הוצאות'!$D$68&lt;&gt;4),1.2,1)</f>
        <v>0</v>
      </c>
      <c r="EG180" s="263"/>
      <c r="EH180" s="264"/>
      <c r="EI180" s="265"/>
      <c r="EJ180" s="266"/>
      <c r="EK180" s="267">
        <f t="shared" si="218"/>
        <v>0</v>
      </c>
      <c r="EL180" s="260">
        <f>+(IF(OR($B180=0,$C180=0,$D180=0,$DC$2&gt;$OE$1),0,IF(OR(EG180=0,EI180=0,EJ180=0),0,MIN((VLOOKUP($D180,SALERYCODE,3,0))*(IF($D180=6,EJ180,EI180))*((MIN((VLOOKUP($D180,SALERYCODE,5,0)),(IF($D180=6,EI180,EJ180))))),MIN((VLOOKUP($D180,SALERYCODE,3,0)),(EG180+EH180))*(IF($D180=6,EJ180,((MIN((VLOOKUP($D180,SALERYCODE,5,0)),EJ180)))))))))/IF(AND($D180=2,'ראשי-פרטים כלליים וריכוז הוצאות'!$D$68&lt;&gt;4),1.2,1)</f>
        <v>0</v>
      </c>
      <c r="EM180" s="263"/>
      <c r="EN180" s="264"/>
      <c r="EO180" s="265"/>
      <c r="EP180" s="266"/>
      <c r="EQ180" s="267">
        <f t="shared" si="219"/>
        <v>0</v>
      </c>
      <c r="ER180" s="260">
        <f>+(IF(OR($B180=0,$C180=0,$D180=0,$DC$2&gt;$OE$1),0,IF(OR(EM180=0,EO180=0,EP180=0),0,MIN((VLOOKUP($D180,SALERYCODE,3,0))*(IF($D180=6,EP180,EO180))*((MIN((VLOOKUP($D180,SALERYCODE,5,0)),(IF($D180=6,EO180,EP180))))),MIN((VLOOKUP($D180,SALERYCODE,3,0)),(EM180+EN180))*(IF($D180=6,EP180,((MIN((VLOOKUP($D180,SALERYCODE,5,0)),EP180)))))))))/IF(AND($D180=2,'ראשי-פרטים כלליים וריכוז הוצאות'!$D$68&lt;&gt;4),1.2,1)</f>
        <v>0</v>
      </c>
      <c r="ES180" s="263"/>
      <c r="ET180" s="264"/>
      <c r="EU180" s="265"/>
      <c r="EV180" s="266"/>
      <c r="EW180" s="267">
        <f t="shared" si="220"/>
        <v>0</v>
      </c>
      <c r="EX180" s="260">
        <f>+(IF(OR($B180=0,$C180=0,$D180=0,$DC$2&gt;$OE$1),0,IF(OR(ES180=0,EU180=0,EV180=0),0,MIN((VLOOKUP($D180,SALERYCODE,3,0))*(IF($D180=6,EV180,EU180))*((MIN((VLOOKUP($D180,SALERYCODE,5,0)),(IF($D180=6,EU180,EV180))))),MIN((VLOOKUP($D180,SALERYCODE,3,0)),(ES180+ET180))*(IF($D180=6,EV180,((MIN((VLOOKUP($D180,SALERYCODE,5,0)),EV180)))))))))/IF(AND($D180=2,'ראשי-פרטים כלליים וריכוז הוצאות'!$D$68&lt;&gt;4),1.2,1)</f>
        <v>0</v>
      </c>
      <c r="EY180" s="263"/>
      <c r="EZ180" s="264"/>
      <c r="FA180" s="265"/>
      <c r="FB180" s="266"/>
      <c r="FC180" s="267">
        <f t="shared" si="221"/>
        <v>0</v>
      </c>
      <c r="FD180" s="260">
        <f>+(IF(OR($B180=0,$C180=0,$D180=0,$DC$2&gt;$OE$1),0,IF(OR(EY180=0,FA180=0,FB180=0),0,MIN((VLOOKUP($D180,SALERYCODE,3,0))*(IF($D180=6,FB180,FA180))*((MIN((VLOOKUP($D180,SALERYCODE,5,0)),(IF($D180=6,FA180,FB180))))),MIN((VLOOKUP($D180,SALERYCODE,3,0)),(EY180+EZ180))*(IF($D180=6,FB180,((MIN((VLOOKUP($D180,SALERYCODE,5,0)),FB180)))))))))/IF(AND($D180=2,'ראשי-פרטים כלליים וריכוז הוצאות'!$D$68&lt;&gt;4),1.2,1)</f>
        <v>0</v>
      </c>
      <c r="FE180" s="263"/>
      <c r="FF180" s="264"/>
      <c r="FG180" s="265"/>
      <c r="FH180" s="266"/>
      <c r="FI180" s="267">
        <f t="shared" si="222"/>
        <v>0</v>
      </c>
      <c r="FJ180" s="260">
        <f>+(IF(OR($B180=0,$C180=0,$D180=0,$DC$2&gt;$OE$1),0,IF(OR(FE180=0,FG180=0,FH180=0),0,MIN((VLOOKUP($D180,SALERYCODE,3,0))*(IF($D180=6,FH180,FG180))*((MIN((VLOOKUP($D180,SALERYCODE,5,0)),(IF($D180=6,FG180,FH180))))),MIN((VLOOKUP($D180,SALERYCODE,3,0)),(FE180+FF180))*(IF($D180=6,FH180,((MIN((VLOOKUP($D180,SALERYCODE,5,0)),FH180)))))))))/IF(AND($D180=2,'ראשי-פרטים כלליים וריכוז הוצאות'!$D$68&lt;&gt;4),1.2,1)</f>
        <v>0</v>
      </c>
      <c r="FK180" s="263"/>
      <c r="FL180" s="264"/>
      <c r="FM180" s="265"/>
      <c r="FN180" s="266"/>
      <c r="FO180" s="267">
        <f t="shared" si="223"/>
        <v>0</v>
      </c>
      <c r="FP180" s="260">
        <f>+(IF(OR($B180=0,$C180=0,$D180=0,$DC$2&gt;$OE$1),0,IF(OR(FK180=0,FM180=0,FN180=0),0,MIN((VLOOKUP($D180,SALERYCODE,3,0))*(IF($D180=6,FN180,FM180))*((MIN((VLOOKUP($D180,SALERYCODE,5,0)),(IF($D180=6,FM180,FN180))))),MIN((VLOOKUP($D180,SALERYCODE,3,0)),(FK180+FL180))*(IF($D180=6,FN180,((MIN((VLOOKUP($D180,SALERYCODE,5,0)),FN180)))))))))/IF(AND($D180=2,'ראשי-פרטים כלליים וריכוז הוצאות'!$D$68&lt;&gt;4),1.2,1)</f>
        <v>0</v>
      </c>
      <c r="FQ180" s="263"/>
      <c r="FR180" s="264"/>
      <c r="FS180" s="265"/>
      <c r="FT180" s="266"/>
      <c r="FU180" s="267">
        <f t="shared" si="224"/>
        <v>0</v>
      </c>
      <c r="FV180" s="260">
        <f>+(IF(OR($B180=0,$C180=0,$D180=0,$DC$2&gt;$OE$1),0,IF(OR(FQ180=0,FS180=0,FT180=0),0,MIN((VLOOKUP($D180,SALERYCODE,3,0))*(IF($D180=6,FT180,FS180))*((MIN((VLOOKUP($D180,SALERYCODE,5,0)),(IF($D180=6,FS180,FT180))))),MIN((VLOOKUP($D180,SALERYCODE,3,0)),(FQ180+FR180))*(IF($D180=6,FT180,((MIN((VLOOKUP($D180,SALERYCODE,5,0)),FT180)))))))))/IF(AND($D180=2,'ראשי-פרטים כלליים וריכוז הוצאות'!$D$68&lt;&gt;4),1.2,1)</f>
        <v>0</v>
      </c>
      <c r="FW180" s="263"/>
      <c r="FX180" s="264"/>
      <c r="FY180" s="265"/>
      <c r="FZ180" s="266"/>
      <c r="GA180" s="267">
        <f t="shared" si="225"/>
        <v>0</v>
      </c>
      <c r="GB180" s="260">
        <f>+(IF(OR($B180=0,$C180=0,$D180=0,$DC$2&gt;$OE$1),0,IF(OR(FW180=0,FY180=0,FZ180=0),0,MIN((VLOOKUP($D180,SALERYCODE,3,0))*(IF($D180=6,FZ180,FY180))*((MIN((VLOOKUP($D180,SALERYCODE,5,0)),(IF($D180=6,FY180,FZ180))))),MIN((VLOOKUP($D180,SALERYCODE,3,0)),(FW180+FX180))*(IF($D180=6,FZ180,((MIN((VLOOKUP($D180,SALERYCODE,5,0)),FZ180)))))))))/IF(AND($D180=2,'ראשי-פרטים כלליים וריכוז הוצאות'!$D$68&lt;&gt;4),1.2,1)</f>
        <v>0</v>
      </c>
      <c r="GC180" s="263"/>
      <c r="GD180" s="264"/>
      <c r="GE180" s="265"/>
      <c r="GF180" s="266"/>
      <c r="GG180" s="267">
        <f t="shared" si="226"/>
        <v>0</v>
      </c>
      <c r="GH180" s="260">
        <f>+(IF(OR($B180=0,$C180=0,$D180=0,$DC$2&gt;$OE$1),0,IF(OR(GC180=0,GE180=0,GF180=0),0,MIN((VLOOKUP($D180,SALERYCODE,3,0))*(IF($D180=6,GF180,GE180))*((MIN((VLOOKUP($D180,SALERYCODE,5,0)),(IF($D180=6,GE180,GF180))))),MIN((VLOOKUP($D180,SALERYCODE,3,0)),(GC180+GD180))*(IF($D180=6,GF180,((MIN((VLOOKUP($D180,SALERYCODE,5,0)),GF180)))))))))/IF(AND($D180=2,'ראשי-פרטים כלליים וריכוז הוצאות'!$D$68&lt;&gt;4),1.2,1)</f>
        <v>0</v>
      </c>
      <c r="GI180" s="263"/>
      <c r="GJ180" s="264"/>
      <c r="GK180" s="265"/>
      <c r="GL180" s="266"/>
      <c r="GM180" s="267">
        <f t="shared" si="227"/>
        <v>0</v>
      </c>
      <c r="GN180" s="260">
        <f>+(IF(OR($B180=0,$C180=0,$D180=0,$DC$2&gt;$OE$1),0,IF(OR(GI180=0,GK180=0,GL180=0),0,MIN((VLOOKUP($D180,SALERYCODE,3,0))*(IF($D180=6,GL180,GK180))*((MIN((VLOOKUP($D180,SALERYCODE,5,0)),(IF($D180=6,GK180,GL180))))),MIN((VLOOKUP($D180,SALERYCODE,3,0)),(GI180+GJ180))*(IF($D180=6,GL180,((MIN((VLOOKUP($D180,SALERYCODE,5,0)),GL180)))))))))/IF(AND($D180=2,'ראשי-פרטים כלליים וריכוז הוצאות'!$D$68&lt;&gt;4),1.2,1)</f>
        <v>0</v>
      </c>
      <c r="GO180" s="263"/>
      <c r="GP180" s="264"/>
      <c r="GQ180" s="265"/>
      <c r="GR180" s="266"/>
      <c r="GS180" s="267">
        <f t="shared" si="228"/>
        <v>0</v>
      </c>
      <c r="GT180" s="260">
        <f>+(IF(OR($B180=0,$C180=0,$D180=0,$DC$2&gt;$OE$1),0,IF(OR(GO180=0,GQ180=0,GR180=0),0,MIN((VLOOKUP($D180,SALERYCODE,3,0))*(IF($D180=6,GR180,GQ180))*((MIN((VLOOKUP($D180,SALERYCODE,5,0)),(IF($D180=6,GQ180,GR180))))),MIN((VLOOKUP($D180,SALERYCODE,3,0)),(GO180+GP180))*(IF($D180=6,GR180,((MIN((VLOOKUP($D180,SALERYCODE,5,0)),GR180)))))))))/IF(AND($D180=2,'ראשי-פרטים כלליים וריכוז הוצאות'!$D$68&lt;&gt;4),1.2,1)</f>
        <v>0</v>
      </c>
      <c r="GU180" s="263"/>
      <c r="GV180" s="264"/>
      <c r="GW180" s="265"/>
      <c r="GX180" s="266"/>
      <c r="GY180" s="267">
        <f t="shared" si="229"/>
        <v>0</v>
      </c>
      <c r="GZ180" s="260">
        <f>+(IF(OR($B180=0,$C180=0,$D180=0,$DC$2&gt;$OE$1),0,IF(OR(GU180=0,GW180=0,GX180=0),0,MIN((VLOOKUP($D180,SALERYCODE,3,0))*(IF($D180=6,GX180,GW180))*((MIN((VLOOKUP($D180,SALERYCODE,5,0)),(IF($D180=6,GW180,GX180))))),MIN((VLOOKUP($D180,SALERYCODE,3,0)),(GU180+GV180))*(IF($D180=6,GX180,((MIN((VLOOKUP($D180,SALERYCODE,5,0)),GX180)))))))))/IF(AND($D180=2,'ראשי-פרטים כלליים וריכוז הוצאות'!$D$68&lt;&gt;4),1.2,1)</f>
        <v>0</v>
      </c>
      <c r="HA180" s="263"/>
      <c r="HB180" s="264"/>
      <c r="HC180" s="265"/>
      <c r="HD180" s="266"/>
      <c r="HE180" s="267">
        <f t="shared" si="230"/>
        <v>0</v>
      </c>
      <c r="HF180" s="260">
        <f>+(IF(OR($B180=0,$C180=0,$D180=0,$DC$2&gt;$OE$1),0,IF(OR(HA180=0,HC180=0,HD180=0),0,MIN((VLOOKUP($D180,SALERYCODE,3,0))*(IF($D180=6,HD180,HC180))*((MIN((VLOOKUP($D180,SALERYCODE,5,0)),(IF($D180=6,HC180,HD180))))),MIN((VLOOKUP($D180,SALERYCODE,3,0)),(HA180+HB180))*(IF($D180=6,HD180,((MIN((VLOOKUP($D180,SALERYCODE,5,0)),HD180)))))))))/IF(AND($D180=2,'ראשי-פרטים כלליים וריכוז הוצאות'!$D$68&lt;&gt;4),1.2,1)</f>
        <v>0</v>
      </c>
      <c r="HG180" s="263"/>
      <c r="HH180" s="264"/>
      <c r="HI180" s="265"/>
      <c r="HJ180" s="266"/>
      <c r="HK180" s="267">
        <f t="shared" si="231"/>
        <v>0</v>
      </c>
      <c r="HL180" s="260">
        <f>+(IF(OR($B180=0,$C180=0,$D180=0,$DC$2&gt;$OE$1),0,IF(OR(HG180=0,HI180=0,HJ180=0),0,MIN((VLOOKUP($D180,SALERYCODE,3,0))*(IF($D180=6,HJ180,HI180))*((MIN((VLOOKUP($D180,SALERYCODE,5,0)),(IF($D180=6,HI180,HJ180))))),MIN((VLOOKUP($D180,SALERYCODE,3,0)),(HG180+HH180))*(IF($D180=6,HJ180,((MIN((VLOOKUP($D180,SALERYCODE,5,0)),HJ180)))))))))/IF(AND($D180=2,'ראשי-פרטים כלליים וריכוז הוצאות'!$D$68&lt;&gt;4),1.2,1)</f>
        <v>0</v>
      </c>
      <c r="HM180" s="263"/>
      <c r="HN180" s="264"/>
      <c r="HO180" s="265"/>
      <c r="HP180" s="266"/>
      <c r="HQ180" s="267">
        <f t="shared" si="232"/>
        <v>0</v>
      </c>
      <c r="HR180" s="260">
        <f>+(IF(OR($B180=0,$C180=0,$D180=0,$DC$2&gt;$OE$1),0,IF(OR(HM180=0,HO180=0,HP180=0),0,MIN((VLOOKUP($D180,SALERYCODE,3,0))*(IF($D180=6,HP180,HO180))*((MIN((VLOOKUP($D180,SALERYCODE,5,0)),(IF($D180=6,HO180,HP180))))),MIN((VLOOKUP($D180,SALERYCODE,3,0)),(HM180+HN180))*(IF($D180=6,HP180,((MIN((VLOOKUP($D180,SALERYCODE,5,0)),HP180)))))))))/IF(AND($D180=2,'ראשי-פרטים כלליים וריכוז הוצאות'!$D$68&lt;&gt;4),1.2,1)</f>
        <v>0</v>
      </c>
      <c r="HS180" s="263"/>
      <c r="HT180" s="264"/>
      <c r="HU180" s="265"/>
      <c r="HV180" s="266"/>
      <c r="HW180" s="267">
        <f t="shared" si="233"/>
        <v>0</v>
      </c>
      <c r="HX180" s="260">
        <f>+(IF(OR($B180=0,$C180=0,$D180=0,$DC$2&gt;$OE$1),0,IF(OR(HS180=0,HU180=0,HV180=0),0,MIN((VLOOKUP($D180,SALERYCODE,3,0))*(IF($D180=6,HV180,HU180))*((MIN((VLOOKUP($D180,SALERYCODE,5,0)),(IF($D180=6,HU180,HV180))))),MIN((VLOOKUP($D180,SALERYCODE,3,0)),(HS180+HT180))*(IF($D180=6,HV180,((MIN((VLOOKUP($D180,SALERYCODE,5,0)),HV180)))))))))/IF(AND($D180=2,'ראשי-פרטים כלליים וריכוז הוצאות'!$D$68&lt;&gt;4),1.2,1)</f>
        <v>0</v>
      </c>
      <c r="HY180" s="263"/>
      <c r="HZ180" s="264"/>
      <c r="IA180" s="265"/>
      <c r="IB180" s="266"/>
      <c r="IC180" s="267">
        <f t="shared" si="234"/>
        <v>0</v>
      </c>
      <c r="ID180" s="260">
        <f>+(IF(OR($B180=0,$C180=0,$D180=0,$DC$2&gt;$OE$1),0,IF(OR(HY180=0,IA180=0,IB180=0),0,MIN((VLOOKUP($D180,SALERYCODE,3,0))*(IF($D180=6,IB180,IA180))*((MIN((VLOOKUP($D180,SALERYCODE,5,0)),(IF($D180=6,IA180,IB180))))),MIN((VLOOKUP($D180,SALERYCODE,3,0)),(HY180+HZ180))*(IF($D180=6,IB180,((MIN((VLOOKUP($D180,SALERYCODE,5,0)),IB180)))))))))/IF(AND($D180=2,'ראשי-פרטים כלליים וריכוז הוצאות'!$D$68&lt;&gt;4),1.2,1)</f>
        <v>0</v>
      </c>
      <c r="IE180" s="263"/>
      <c r="IF180" s="264"/>
      <c r="IG180" s="265"/>
      <c r="IH180" s="266"/>
      <c r="II180" s="267">
        <f t="shared" si="235"/>
        <v>0</v>
      </c>
      <c r="IJ180" s="260">
        <f>+(IF(OR($B180=0,$C180=0,$D180=0,$DC$2&gt;$OE$1),0,IF(OR(IE180=0,IG180=0,IH180=0),0,MIN((VLOOKUP($D180,SALERYCODE,3,0))*(IF($D180=6,IH180,IG180))*((MIN((VLOOKUP($D180,SALERYCODE,5,0)),(IF($D180=6,IG180,IH180))))),MIN((VLOOKUP($D180,SALERYCODE,3,0)),(IE180+IF180))*(IF($D180=6,IH180,((MIN((VLOOKUP($D180,SALERYCODE,5,0)),IH180)))))))))/IF(AND($D180=2,'ראשי-פרטים כלליים וריכוז הוצאות'!$D$68&lt;&gt;4),1.2,1)</f>
        <v>0</v>
      </c>
      <c r="IK180" s="263"/>
      <c r="IL180" s="264"/>
      <c r="IM180" s="265"/>
      <c r="IN180" s="266"/>
      <c r="IO180" s="267">
        <f t="shared" si="236"/>
        <v>0</v>
      </c>
      <c r="IP180" s="260">
        <f>+(IF(OR($B180=0,$C180=0,$D180=0,$DC$2&gt;$OE$1),0,IF(OR(IK180=0,IM180=0,IN180=0),0,MIN((VLOOKUP($D180,SALERYCODE,3,0))*(IF($D180=6,IN180,IM180))*((MIN((VLOOKUP($D180,SALERYCODE,5,0)),(IF($D180=6,IM180,IN180))))),MIN((VLOOKUP($D180,SALERYCODE,3,0)),(IK180+IL180))*(IF($D180=6,IN180,((MIN((VLOOKUP($D180,SALERYCODE,5,0)),IN180)))))))))/IF(AND($D180=2,'ראשי-פרטים כלליים וריכוז הוצאות'!$D$68&lt;&gt;4),1.2,1)</f>
        <v>0</v>
      </c>
      <c r="IQ180" s="263"/>
      <c r="IR180" s="264"/>
      <c r="IS180" s="265"/>
      <c r="IT180" s="266"/>
      <c r="IU180" s="267">
        <f t="shared" si="237"/>
        <v>0</v>
      </c>
      <c r="IV180" s="260">
        <f>+(IF(OR($B180=0,$C180=0,$D180=0,$DC$2&gt;$OE$1),0,IF(OR(IQ180=0,IS180=0,IT180=0),0,MIN((VLOOKUP($D180,SALERYCODE,3,0))*(IF($D180=6,IT180,IS180))*((MIN((VLOOKUP($D180,SALERYCODE,5,0)),(IF($D180=6,IS180,IT180))))),MIN((VLOOKUP($D180,SALERYCODE,3,0)),(IQ180+IR180))*(IF($D180=6,IT180,((MIN((VLOOKUP($D180,SALERYCODE,5,0)),IT180)))))))))/IF(AND($D180=2,'ראשי-פרטים כלליים וריכוז הוצאות'!$D$68&lt;&gt;4),1.2,1)</f>
        <v>0</v>
      </c>
      <c r="IW180" s="263"/>
      <c r="IX180" s="264"/>
      <c r="IY180" s="265"/>
      <c r="IZ180" s="266"/>
      <c r="JA180" s="267">
        <f t="shared" si="238"/>
        <v>0</v>
      </c>
      <c r="JB180" s="260">
        <f>+(IF(OR($B180=0,$C180=0,$D180=0,$DC$2&gt;$OE$1),0,IF(OR(IW180=0,IY180=0,IZ180=0),0,MIN((VLOOKUP($D180,SALERYCODE,3,0))*(IF($D180=6,IZ180,IY180))*((MIN((VLOOKUP($D180,SALERYCODE,5,0)),(IF($D180=6,IY180,IZ180))))),MIN((VLOOKUP($D180,SALERYCODE,3,0)),(IW180+IX180))*(IF($D180=6,IZ180,((MIN((VLOOKUP($D180,SALERYCODE,5,0)),IZ180)))))))))/IF(AND($D180=2,'ראשי-פרטים כלליים וריכוז הוצאות'!$D$68&lt;&gt;4),1.2,1)</f>
        <v>0</v>
      </c>
      <c r="JC180" s="263"/>
      <c r="JD180" s="264"/>
      <c r="JE180" s="265"/>
      <c r="JF180" s="266"/>
      <c r="JG180" s="267">
        <f t="shared" si="239"/>
        <v>0</v>
      </c>
      <c r="JH180" s="260">
        <f>+(IF(OR($B180=0,$C180=0,$D180=0,$DC$2&gt;$OE$1),0,IF(OR(JC180=0,JE180=0,JF180=0),0,MIN((VLOOKUP($D180,SALERYCODE,3,0))*(IF($D180=6,JF180,JE180))*((MIN((VLOOKUP($D180,SALERYCODE,5,0)),(IF($D180=6,JE180,JF180))))),MIN((VLOOKUP($D180,SALERYCODE,3,0)),(JC180+JD180))*(IF($D180=6,JF180,((MIN((VLOOKUP($D180,SALERYCODE,5,0)),JF180)))))))))/IF(AND($D180=2,'ראשי-פרטים כלליים וריכוז הוצאות'!$D$68&lt;&gt;4),1.2,1)</f>
        <v>0</v>
      </c>
      <c r="JI180" s="263"/>
      <c r="JJ180" s="264"/>
      <c r="JK180" s="265"/>
      <c r="JL180" s="266"/>
      <c r="JM180" s="267">
        <f t="shared" si="240"/>
        <v>0</v>
      </c>
      <c r="JN180" s="260">
        <f>+(IF(OR($B180=0,$C180=0,$D180=0,$DC$2&gt;$OE$1),0,IF(OR(JI180=0,JK180=0,JL180=0),0,MIN((VLOOKUP($D180,SALERYCODE,3,0))*(IF($D180=6,JL180,JK180))*((MIN((VLOOKUP($D180,SALERYCODE,5,0)),(IF($D180=6,JK180,JL180))))),MIN((VLOOKUP($D180,SALERYCODE,3,0)),(JI180+JJ180))*(IF($D180=6,JL180,((MIN((VLOOKUP($D180,SALERYCODE,5,0)),JL180)))))))))/IF(AND($D180=2,'ראשי-פרטים כלליים וריכוז הוצאות'!$D$68&lt;&gt;4),1.2,1)</f>
        <v>0</v>
      </c>
      <c r="JO180" s="263"/>
      <c r="JP180" s="264"/>
      <c r="JQ180" s="265"/>
      <c r="JR180" s="266"/>
      <c r="JS180" s="267">
        <f t="shared" si="241"/>
        <v>0</v>
      </c>
      <c r="JT180" s="260">
        <f>+(IF(OR($B180=0,$C180=0,$D180=0,$DC$2&gt;$OE$1),0,IF(OR(JO180=0,JQ180=0,JR180=0),0,MIN((VLOOKUP($D180,SALERYCODE,3,0))*(IF($D180=6,JR180,JQ180))*((MIN((VLOOKUP($D180,SALERYCODE,5,0)),(IF($D180=6,JQ180,JR180))))),MIN((VLOOKUP($D180,SALERYCODE,3,0)),(JO180+JP180))*(IF($D180=6,JR180,((MIN((VLOOKUP($D180,SALERYCODE,5,0)),JR180)))))))))/IF(AND($D180=2,'ראשי-פרטים כלליים וריכוז הוצאות'!$D$68&lt;&gt;4),1.2,1)</f>
        <v>0</v>
      </c>
      <c r="JU180" s="263"/>
      <c r="JV180" s="264"/>
      <c r="JW180" s="265"/>
      <c r="JX180" s="266"/>
      <c r="JY180" s="267">
        <f t="shared" si="242"/>
        <v>0</v>
      </c>
      <c r="JZ180" s="260">
        <f>+(IF(OR($B180=0,$C180=0,$D180=0,$DC$2&gt;$OE$1),0,IF(OR(JU180=0,JW180=0,JX180=0),0,MIN((VLOOKUP($D180,SALERYCODE,3,0))*(IF($D180=6,JX180,JW180))*((MIN((VLOOKUP($D180,SALERYCODE,5,0)),(IF($D180=6,JW180,JX180))))),MIN((VLOOKUP($D180,SALERYCODE,3,0)),(JU180+JV180))*(IF($D180=6,JX180,((MIN((VLOOKUP($D180,SALERYCODE,5,0)),JX180)))))))))/IF(AND($D180=2,'ראשי-פרטים כלליים וריכוז הוצאות'!$D$68&lt;&gt;4),1.2,1)</f>
        <v>0</v>
      </c>
      <c r="KA180" s="263"/>
      <c r="KB180" s="264"/>
      <c r="KC180" s="265"/>
      <c r="KD180" s="266"/>
      <c r="KE180" s="267">
        <f t="shared" si="243"/>
        <v>0</v>
      </c>
      <c r="KF180" s="260">
        <f>+(IF(OR($B180=0,$C180=0,$D180=0,$DC$2&gt;$OE$1),0,IF(OR(KA180=0,KC180=0,KD180=0),0,MIN((VLOOKUP($D180,SALERYCODE,3,0))*(IF($D180=6,KD180,KC180))*((MIN((VLOOKUP($D180,SALERYCODE,5,0)),(IF($D180=6,KC180,KD180))))),MIN((VLOOKUP($D180,SALERYCODE,3,0)),(KA180+KB180))*(IF($D180=6,KD180,((MIN((VLOOKUP($D180,SALERYCODE,5,0)),KD180)))))))))/IF(AND($D180=2,'ראשי-פרטים כלליים וריכוז הוצאות'!$D$68&lt;&gt;4),1.2,1)</f>
        <v>0</v>
      </c>
      <c r="KG180" s="263"/>
      <c r="KH180" s="264"/>
      <c r="KI180" s="265"/>
      <c r="KJ180" s="266"/>
      <c r="KK180" s="267">
        <f t="shared" si="244"/>
        <v>0</v>
      </c>
      <c r="KL180" s="260">
        <f>+(IF(OR($B180=0,$C180=0,$D180=0,$DC$2&gt;$OE$1),0,IF(OR(KG180=0,KI180=0,KJ180=0),0,MIN((VLOOKUP($D180,SALERYCODE,3,0))*(IF($D180=6,KJ180,KI180))*((MIN((VLOOKUP($D180,SALERYCODE,5,0)),(IF($D180=6,KI180,KJ180))))),MIN((VLOOKUP($D180,SALERYCODE,3,0)),(KG180+KH180))*(IF($D180=6,KJ180,((MIN((VLOOKUP($D180,SALERYCODE,5,0)),KJ180)))))))))/IF(AND($D180=2,'ראשי-פרטים כלליים וריכוז הוצאות'!$D$68&lt;&gt;4),1.2,1)</f>
        <v>0</v>
      </c>
      <c r="KM180" s="263"/>
      <c r="KN180" s="264"/>
      <c r="KO180" s="265"/>
      <c r="KP180" s="266"/>
      <c r="KQ180" s="267">
        <f t="shared" si="245"/>
        <v>0</v>
      </c>
      <c r="KR180" s="260">
        <f>+(IF(OR($B180=0,$C180=0,$D180=0,$DC$2&gt;$OE$1),0,IF(OR(KM180=0,KO180=0,KP180=0),0,MIN((VLOOKUP($D180,SALERYCODE,3,0))*(IF($D180=6,KP180,KO180))*((MIN((VLOOKUP($D180,SALERYCODE,5,0)),(IF($D180=6,KO180,KP180))))),MIN((VLOOKUP($D180,SALERYCODE,3,0)),(KM180+KN180))*(IF($D180=6,KP180,((MIN((VLOOKUP($D180,SALERYCODE,5,0)),KP180)))))))))/IF(AND($D180=2,'ראשי-פרטים כלליים וריכוז הוצאות'!$D$68&lt;&gt;4),1.2,1)</f>
        <v>0</v>
      </c>
      <c r="KS180" s="263"/>
      <c r="KT180" s="264"/>
      <c r="KU180" s="265"/>
      <c r="KV180" s="266"/>
      <c r="KW180" s="267">
        <f t="shared" si="246"/>
        <v>0</v>
      </c>
      <c r="KX180" s="260">
        <f>+(IF(OR($B180=0,$C180=0,$D180=0,$DC$2&gt;$OE$1),0,IF(OR(KS180=0,KU180=0,KV180=0),0,MIN((VLOOKUP($D180,SALERYCODE,3,0))*(IF($D180=6,KV180,KU180))*((MIN((VLOOKUP($D180,SALERYCODE,5,0)),(IF($D180=6,KU180,KV180))))),MIN((VLOOKUP($D180,SALERYCODE,3,0)),(KS180+KT180))*(IF($D180=6,KV180,((MIN((VLOOKUP($D180,SALERYCODE,5,0)),KV180)))))))))/IF(AND($D180=2,'ראשי-פרטים כלליים וריכוז הוצאות'!$D$68&lt;&gt;4),1.2,1)</f>
        <v>0</v>
      </c>
      <c r="KY180" s="263"/>
      <c r="KZ180" s="264"/>
      <c r="LA180" s="265"/>
      <c r="LB180" s="266"/>
      <c r="LC180" s="267">
        <f t="shared" si="247"/>
        <v>0</v>
      </c>
      <c r="LD180" s="260">
        <f>+(IF(OR($B180=0,$C180=0,$D180=0,$DC$2&gt;$OE$1),0,IF(OR(KY180=0,LA180=0,LB180=0),0,MIN((VLOOKUP($D180,SALERYCODE,3,0))*(IF($D180=6,LB180,LA180))*((MIN((VLOOKUP($D180,SALERYCODE,5,0)),(IF($D180=6,LA180,LB180))))),MIN((VLOOKUP($D180,SALERYCODE,3,0)),(KY180+KZ180))*(IF($D180=6,LB180,((MIN((VLOOKUP($D180,SALERYCODE,5,0)),LB180)))))))))/IF(AND($D180=2,'ראשי-פרטים כלליים וריכוז הוצאות'!$D$68&lt;&gt;4),1.2,1)</f>
        <v>0</v>
      </c>
      <c r="LE180" s="263"/>
      <c r="LF180" s="264"/>
      <c r="LG180" s="265"/>
      <c r="LH180" s="266"/>
      <c r="LI180" s="267">
        <f t="shared" si="248"/>
        <v>0</v>
      </c>
      <c r="LJ180" s="260">
        <f>+(IF(OR($B180=0,$C180=0,$D180=0,$DC$2&gt;$OE$1),0,IF(OR(LE180=0,LG180=0,LH180=0),0,MIN((VLOOKUP($D180,SALERYCODE,3,0))*(IF($D180=6,LH180,LG180))*((MIN((VLOOKUP($D180,SALERYCODE,5,0)),(IF($D180=6,LG180,LH180))))),MIN((VLOOKUP($D180,SALERYCODE,3,0)),(LE180+LF180))*(IF($D180=6,LH180,((MIN((VLOOKUP($D180,SALERYCODE,5,0)),LH180)))))))))/IF(AND($D180=2,'ראשי-פרטים כלליים וריכוז הוצאות'!$D$68&lt;&gt;4),1.2,1)</f>
        <v>0</v>
      </c>
      <c r="LK180" s="263"/>
      <c r="LL180" s="264"/>
      <c r="LM180" s="265"/>
      <c r="LN180" s="266"/>
      <c r="LO180" s="267">
        <f t="shared" si="249"/>
        <v>0</v>
      </c>
      <c r="LP180" s="260">
        <f>+(IF(OR($B180=0,$C180=0,$D180=0,$DC$2&gt;$OE$1),0,IF(OR(LK180=0,LM180=0,LN180=0),0,MIN((VLOOKUP($D180,SALERYCODE,3,0))*(IF($D180=6,LN180,LM180))*((MIN((VLOOKUP($D180,SALERYCODE,5,0)),(IF($D180=6,LM180,LN180))))),MIN((VLOOKUP($D180,SALERYCODE,3,0)),(LK180+LL180))*(IF($D180=6,LN180,((MIN((VLOOKUP($D180,SALERYCODE,5,0)),LN180)))))))))/IF(AND($D180=2,'ראשי-פרטים כלליים וריכוז הוצאות'!$D$68&lt;&gt;4),1.2,1)</f>
        <v>0</v>
      </c>
      <c r="LQ180" s="263"/>
      <c r="LR180" s="264"/>
      <c r="LS180" s="265"/>
      <c r="LT180" s="266"/>
      <c r="LU180" s="267">
        <f t="shared" si="250"/>
        <v>0</v>
      </c>
      <c r="LV180" s="260">
        <f>+(IF(OR($B180=0,$C180=0,$D180=0,$DC$2&gt;$OE$1),0,IF(OR(LQ180=0,LS180=0,LT180=0),0,MIN((VLOOKUP($D180,SALERYCODE,3,0))*(IF($D180=6,LT180,LS180))*((MIN((VLOOKUP($D180,SALERYCODE,5,0)),(IF($D180=6,LS180,LT180))))),MIN((VLOOKUP($D180,SALERYCODE,3,0)),(LQ180+LR180))*(IF($D180=6,LT180,((MIN((VLOOKUP($D180,SALERYCODE,5,0)),LT180)))))))))/IF(AND($D180=2,'ראשי-פרטים כלליים וריכוז הוצאות'!$D$68&lt;&gt;4),1.2,1)</f>
        <v>0</v>
      </c>
      <c r="LW180" s="263"/>
      <c r="LX180" s="264"/>
      <c r="LY180" s="265"/>
      <c r="LZ180" s="266"/>
      <c r="MA180" s="267">
        <f t="shared" si="251"/>
        <v>0</v>
      </c>
      <c r="MB180" s="260">
        <f>+(IF(OR($B180=0,$C180=0,$D180=0,$DC$2&gt;$OE$1),0,IF(OR(LW180=0,LY180=0,LZ180=0),0,MIN((VLOOKUP($D180,SALERYCODE,3,0))*(IF($D180=6,LZ180,LY180))*((MIN((VLOOKUP($D180,SALERYCODE,5,0)),(IF($D180=6,LY180,LZ180))))),MIN((VLOOKUP($D180,SALERYCODE,3,0)),(LW180+LX180))*(IF($D180=6,LZ180,((MIN((VLOOKUP($D180,SALERYCODE,5,0)),LZ180)))))))))/IF(AND($D180=2,'ראשי-פרטים כלליים וריכוז הוצאות'!$D$68&lt;&gt;4),1.2,1)</f>
        <v>0</v>
      </c>
      <c r="MC180" s="263"/>
      <c r="MD180" s="264"/>
      <c r="ME180" s="265"/>
      <c r="MF180" s="266"/>
      <c r="MG180" s="267">
        <f t="shared" si="252"/>
        <v>0</v>
      </c>
      <c r="MH180" s="260">
        <f>+(IF(OR($B180=0,$C180=0,$D180=0,$DC$2&gt;$OE$1),0,IF(OR(MC180=0,ME180=0,MF180=0),0,MIN((VLOOKUP($D180,SALERYCODE,3,0))*(IF($D180=6,MF180,ME180))*((MIN((VLOOKUP($D180,SALERYCODE,5,0)),(IF($D180=6,ME180,MF180))))),MIN((VLOOKUP($D180,SALERYCODE,3,0)),(MC180+MD180))*(IF($D180=6,MF180,((MIN((VLOOKUP($D180,SALERYCODE,5,0)),MF180)))))))))/IF(AND($D180=2,'ראשי-פרטים כלליים וריכוז הוצאות'!$D$68&lt;&gt;4),1.2,1)</f>
        <v>0</v>
      </c>
      <c r="MI180" s="263"/>
      <c r="MJ180" s="264"/>
      <c r="MK180" s="265"/>
      <c r="ML180" s="266"/>
      <c r="MM180" s="267">
        <f t="shared" si="253"/>
        <v>0</v>
      </c>
      <c r="MN180" s="260">
        <f>+(IF(OR($B180=0,$C180=0,$D180=0,$DC$2&gt;$OE$1),0,IF(OR(MI180=0,MK180=0,ML180=0),0,MIN((VLOOKUP($D180,SALERYCODE,3,0))*(IF($D180=6,ML180,MK180))*((MIN((VLOOKUP($D180,SALERYCODE,5,0)),(IF($D180=6,MK180,ML180))))),MIN((VLOOKUP($D180,SALERYCODE,3,0)),(MI180+MJ180))*(IF($D180=6,ML180,((MIN((VLOOKUP($D180,SALERYCODE,5,0)),ML180)))))))))/IF(AND($D180=2,'ראשי-פרטים כלליים וריכוז הוצאות'!$D$68&lt;&gt;4),1.2,1)</f>
        <v>0</v>
      </c>
      <c r="MO180" s="263"/>
      <c r="MP180" s="264"/>
      <c r="MQ180" s="265"/>
      <c r="MR180" s="266"/>
      <c r="MS180" s="267">
        <f t="shared" si="254"/>
        <v>0</v>
      </c>
      <c r="MT180" s="260">
        <f>+(IF(OR($B180=0,$C180=0,$D180=0,$DC$2&gt;$OE$1),0,IF(OR(MO180=0,MQ180=0,MR180=0),0,MIN((VLOOKUP($D180,SALERYCODE,3,0))*(IF($D180=6,MR180,MQ180))*((MIN((VLOOKUP($D180,SALERYCODE,5,0)),(IF($D180=6,MQ180,MR180))))),MIN((VLOOKUP($D180,SALERYCODE,3,0)),(MO180+MP180))*(IF($D180=6,MR180,((MIN((VLOOKUP($D180,SALERYCODE,5,0)),MR180)))))))))/IF(AND($D180=2,'ראשי-פרטים כלליים וריכוז הוצאות'!$D$68&lt;&gt;4),1.2,1)</f>
        <v>0</v>
      </c>
      <c r="MU180" s="263"/>
      <c r="MV180" s="264"/>
      <c r="MW180" s="265"/>
      <c r="MX180" s="266"/>
      <c r="MY180" s="267">
        <f t="shared" si="255"/>
        <v>0</v>
      </c>
      <c r="MZ180" s="260">
        <f>+(IF(OR($B180=0,$C180=0,$D180=0,$DC$2&gt;$OE$1),0,IF(OR(MU180=0,MW180=0,MX180=0),0,MIN((VLOOKUP($D180,SALERYCODE,3,0))*(IF($D180=6,MX180,MW180))*((MIN((VLOOKUP($D180,SALERYCODE,5,0)),(IF($D180=6,MW180,MX180))))),MIN((VLOOKUP($D180,SALERYCODE,3,0)),(MU180+MV180))*(IF($D180=6,MX180,((MIN((VLOOKUP($D180,SALERYCODE,5,0)),MX180)))))))))/IF(AND($D180=2,'ראשי-פרטים כלליים וריכוז הוצאות'!$D$68&lt;&gt;4),1.2,1)</f>
        <v>0</v>
      </c>
      <c r="NA180" s="263"/>
      <c r="NB180" s="264"/>
      <c r="NC180" s="265"/>
      <c r="ND180" s="266"/>
      <c r="NE180" s="267">
        <f t="shared" si="256"/>
        <v>0</v>
      </c>
      <c r="NF180" s="260">
        <f>+(IF(OR($B180=0,$C180=0,$D180=0,$DC$2&gt;$OE$1),0,IF(OR(NA180=0,NC180=0,ND180=0),0,MIN((VLOOKUP($D180,SALERYCODE,3,0))*(IF($D180=6,ND180,NC180))*((MIN((VLOOKUP($D180,SALERYCODE,5,0)),(IF($D180=6,NC180,ND180))))),MIN((VLOOKUP($D180,SALERYCODE,3,0)),(NA180+NB180))*(IF($D180=6,ND180,((MIN((VLOOKUP($D180,SALERYCODE,5,0)),ND180)))))))))/IF(AND($D180=2,'ראשי-פרטים כלליים וריכוז הוצאות'!$D$68&lt;&gt;4),1.2,1)</f>
        <v>0</v>
      </c>
      <c r="NG180" s="263"/>
      <c r="NH180" s="264"/>
      <c r="NI180" s="265"/>
      <c r="NJ180" s="266"/>
      <c r="NK180" s="267">
        <f t="shared" si="257"/>
        <v>0</v>
      </c>
      <c r="NL180" s="260">
        <f>+(IF(OR($B180=0,$C180=0,$D180=0,$DC$2&gt;$OE$1),0,IF(OR(NG180=0,NI180=0,NJ180=0),0,MIN((VLOOKUP($D180,SALERYCODE,3,0))*(IF($D180=6,NJ180,NI180))*((MIN((VLOOKUP($D180,SALERYCODE,5,0)),(IF($D180=6,NI180,NJ180))))),MIN((VLOOKUP($D180,SALERYCODE,3,0)),(NG180+NH180))*(IF($D180=6,NJ180,((MIN((VLOOKUP($D180,SALERYCODE,5,0)),NJ180)))))))))/IF(AND($D180=2,'ראשי-פרטים כלליים וריכוז הוצאות'!$D$68&lt;&gt;4),1.2,1)</f>
        <v>0</v>
      </c>
      <c r="NM180" s="263"/>
      <c r="NN180" s="264"/>
      <c r="NO180" s="265"/>
      <c r="NP180" s="266"/>
      <c r="NQ180" s="267">
        <f t="shared" si="258"/>
        <v>0</v>
      </c>
      <c r="NR180" s="260">
        <f>+(IF(OR($B180=0,$C180=0,$D180=0,$DC$2&gt;$OE$1),0,IF(OR(NM180=0,NO180=0,NP180=0),0,MIN((VLOOKUP($D180,SALERYCODE,3,0))*(IF($D180=6,NP180,NO180))*((MIN((VLOOKUP($D180,SALERYCODE,5,0)),(IF($D180=6,NO180,NP180))))),MIN((VLOOKUP($D180,SALERYCODE,3,0)),(NM180+NN180))*(IF($D180=6,NP180,((MIN((VLOOKUP($D180,SALERYCODE,5,0)),NP180)))))))))/IF(AND($D180=2,'ראשי-פרטים כלליים וריכוז הוצאות'!$D$68&lt;&gt;4),1.2,1)</f>
        <v>0</v>
      </c>
      <c r="NS180" s="263"/>
      <c r="NT180" s="264"/>
      <c r="NU180" s="265"/>
      <c r="NV180" s="266"/>
      <c r="NW180" s="267">
        <f t="shared" si="259"/>
        <v>0</v>
      </c>
      <c r="NX180" s="260">
        <f>+(IF(OR($B180=0,$C180=0,$D180=0,$DC$2&gt;$OE$1),0,IF(OR(NS180=0,NU180=0,NV180=0),0,MIN((VLOOKUP($D180,SALERYCODE,3,0))*(IF($D180=6,NV180,NU180))*((MIN((VLOOKUP($D180,SALERYCODE,5,0)),(IF($D180=6,NU180,NV180))))),MIN((VLOOKUP($D180,SALERYCODE,3,0)),(NS180+NT180))*(IF($D180=6,NV180,((MIN((VLOOKUP($D180,SALERYCODE,5,0)),NV180)))))))))/IF(AND($D180=2,'ראשי-פרטים כלליים וריכוז הוצאות'!$D$68&lt;&gt;4),1.2,1)</f>
        <v>0</v>
      </c>
      <c r="NY180" s="263"/>
      <c r="NZ180" s="264"/>
      <c r="OA180" s="265"/>
      <c r="OB180" s="266"/>
      <c r="OC180" s="267">
        <f t="shared" si="260"/>
        <v>0</v>
      </c>
      <c r="OD180" s="260">
        <f>+(IF(OR($B180=0,$C180=0,$D180=0,$DC$2&gt;$OE$1),0,IF(OR(NY180=0,OA180=0,OB180=0),0,MIN((VLOOKUP($D180,SALERYCODE,3,0))*(IF($D180=6,OB180,OA180))*((MIN((VLOOKUP($D180,SALERYCODE,5,0)),(IF($D180=6,OA180,OB180))))),MIN((VLOOKUP($D180,SALERYCODE,3,0)),(NY180+NZ180))*(IF($D180=6,OB180,((MIN((VLOOKUP($D180,SALERYCODE,5,0)),OB180)))))))))/IF(AND($D180=2,'ראשי-פרטים כלליים וריכוז הוצאות'!$D$68&lt;&gt;4),1.2,1)</f>
        <v>0</v>
      </c>
      <c r="OE180" s="275">
        <f t="shared" si="266"/>
        <v>0</v>
      </c>
      <c r="OF180" s="283">
        <f t="shared" si="267"/>
        <v>9.9999999999999995E-7</v>
      </c>
      <c r="OG180" s="276">
        <f t="shared" si="268"/>
        <v>0</v>
      </c>
      <c r="OH180" s="275">
        <f t="shared" si="269"/>
        <v>0</v>
      </c>
      <c r="OI180" s="275">
        <v>0</v>
      </c>
      <c r="OJ180" s="258">
        <f t="shared" si="270"/>
        <v>0</v>
      </c>
      <c r="OK180" s="284"/>
      <c r="OL180" s="116">
        <f>MIN(OJ180+OK180*OF180*OE180/$OL$1/IF(AND($D180=2,'ראשי-פרטים כלליים וריכוז הוצאות'!$D$68&lt;&gt;4),1.2,1),IF($D180&gt;0,VLOOKUP($D180,SALERYCODE,3,0)*12*OG180,0))</f>
        <v>0</v>
      </c>
      <c r="OM180" s="95">
        <f t="shared" si="261"/>
        <v>0</v>
      </c>
      <c r="ON180" s="11">
        <f t="shared" si="262"/>
        <v>0</v>
      </c>
      <c r="OO180" s="11">
        <f t="shared" si="263"/>
        <v>0</v>
      </c>
      <c r="OP180" s="22">
        <f t="shared" si="264"/>
        <v>0</v>
      </c>
      <c r="OQ180" s="11">
        <f t="shared" si="265"/>
        <v>0</v>
      </c>
      <c r="OR180" s="11" t="e">
        <f>#REF!</f>
        <v>#REF!</v>
      </c>
      <c r="OS180" s="35" t="e">
        <f>#REF!-OP180</f>
        <v>#REF!</v>
      </c>
      <c r="OT180" s="35" t="e">
        <f>OS180-#REF!</f>
        <v>#REF!</v>
      </c>
      <c r="OU180" s="43" t="e">
        <f>IF(AND(OP180&gt;0,(OS180=#REF!-OP180)),"מועסק פחות מ-10% מזמנו במופ","")</f>
        <v>#REF!</v>
      </c>
    </row>
    <row r="181" spans="1:411" ht="24" hidden="1" customHeight="1" outlineLevel="1" x14ac:dyDescent="0.2">
      <c r="A181" s="282">
        <v>178</v>
      </c>
      <c r="B181" s="269"/>
      <c r="C181" s="270"/>
      <c r="D181" s="271"/>
      <c r="E181" s="263"/>
      <c r="F181" s="264"/>
      <c r="G181" s="265"/>
      <c r="H181" s="266"/>
      <c r="I181" s="267">
        <f t="shared" si="196"/>
        <v>0</v>
      </c>
      <c r="J181" s="260">
        <f>(IF(OR($B181=0,$C181=0,$D181=0,$E$2&gt;$OE$1),0,IF(OR($E181=0,$G181=0,$H181=0),0,MIN((VLOOKUP($D181,SALERYCODE,3,0))*(IF($D181=6,$H181,$G181))*((MIN((VLOOKUP($D181,SALERYCODE,5,0)),(IF($D181=6,$G181,$H181))))),MIN((VLOOKUP($D181,SALERYCODE,3,0)),($E181+$F181))*(IF($D181=6,$H181,((MIN((VLOOKUP($D181,SALERYCODE,5,0)),$H181)))))))))/IF(AND($D181=2,'ראשי-פרטים כלליים וריכוז הוצאות'!$D$68&lt;&gt;4),1.2,1)</f>
        <v>0</v>
      </c>
      <c r="K181" s="263"/>
      <c r="L181" s="264"/>
      <c r="M181" s="265"/>
      <c r="N181" s="266"/>
      <c r="O181" s="267">
        <f t="shared" si="197"/>
        <v>0</v>
      </c>
      <c r="P181" s="260">
        <f>+(IF(OR($B181=0,$C181=0,$D181=0,$K$2&gt;$OE$1),0,IF(OR($K181=0,$M181=0,$N181=0),0,MIN((VLOOKUP($D181,SALERYCODE,3,0))*(IF($D181=6,$N181,$M181))*((MIN((VLOOKUP($D181,SALERYCODE,5,0)),(IF($D181=6,$M181,$N181))))),MIN((VLOOKUP($D181,SALERYCODE,3,0)),($K181+$L181))*(IF($D181=6,$N181,((MIN((VLOOKUP($D181,SALERYCODE,5,0)),$N181)))))))))/IF(AND($D181=2,'ראשי-פרטים כלליים וריכוז הוצאות'!$D$68&lt;&gt;4),1.2,1)</f>
        <v>0</v>
      </c>
      <c r="Q181" s="263"/>
      <c r="R181" s="264"/>
      <c r="S181" s="265"/>
      <c r="T181" s="266"/>
      <c r="U181" s="267">
        <f t="shared" si="198"/>
        <v>0</v>
      </c>
      <c r="V181" s="260">
        <f>+(IF(OR($B181=0,$C181=0,$D181=0,$Q$2&gt;$OE$1),0,IF(OR(Q181=0,S181=0,T181=0),0,MIN((VLOOKUP($D181,SALERYCODE,3,0))*(IF($D181=6,T181,S181))*((MIN((VLOOKUP($D181,SALERYCODE,5,0)),(IF($D181=6,S181,T181))))),MIN((VLOOKUP($D181,SALERYCODE,3,0)),(Q181+R181))*(IF($D181=6,T181,((MIN((VLOOKUP($D181,SALERYCODE,5,0)),T181)))))))))/IF(AND($D181=2,'ראשי-פרטים כלליים וריכוז הוצאות'!$D$68&lt;&gt;4),1.2,1)</f>
        <v>0</v>
      </c>
      <c r="W181" s="263"/>
      <c r="X181" s="264"/>
      <c r="Y181" s="265"/>
      <c r="Z181" s="266"/>
      <c r="AA181" s="267">
        <f t="shared" si="199"/>
        <v>0</v>
      </c>
      <c r="AB181" s="260">
        <f>+(IF(OR($B181=0,$C181=0,$D181=0,$W$2&gt;$OE$1),0,IF(OR(W181=0,Y181=0,Z181=0),0,MIN((VLOOKUP($D181,SALERYCODE,3,0))*(IF($D181=6,Z181,Y181))*((MIN((VLOOKUP($D181,SALERYCODE,5,0)),(IF($D181=6,Y181,Z181))))),MIN((VLOOKUP($D181,SALERYCODE,3,0)),(W181+X181))*(IF($D181=6,Z181,((MIN((VLOOKUP($D181,SALERYCODE,5,0)),Z181)))))))))/IF(AND($D181=2,'ראשי-פרטים כלליים וריכוז הוצאות'!$D$68&lt;&gt;4),1.2,1)</f>
        <v>0</v>
      </c>
      <c r="AC181" s="263"/>
      <c r="AD181" s="264"/>
      <c r="AE181" s="265"/>
      <c r="AF181" s="266"/>
      <c r="AG181" s="267">
        <f t="shared" si="200"/>
        <v>0</v>
      </c>
      <c r="AH181" s="260">
        <f>+(IF(OR($B181=0,$C181=0,$D181=0,$AC$2&gt;$OE$1),0,IF(OR(AC181=0,AE181=0,AF181=0),0,MIN((VLOOKUP($D181,SALERYCODE,3,0))*(IF($D181=6,AF181,AE181))*((MIN((VLOOKUP($D181,SALERYCODE,5,0)),(IF($D181=6,AE181,AF181))))),MIN((VLOOKUP($D181,SALERYCODE,3,0)),(AC181+AD181))*(IF($D181=6,AF181,((MIN((VLOOKUP($D181,SALERYCODE,5,0)),AF181)))))))))/IF(AND($D181=2,'ראשי-פרטים כלליים וריכוז הוצאות'!$D$68&lt;&gt;4),1.2,1)</f>
        <v>0</v>
      </c>
      <c r="AI181" s="263"/>
      <c r="AJ181" s="264"/>
      <c r="AK181" s="265"/>
      <c r="AL181" s="266"/>
      <c r="AM181" s="267">
        <f t="shared" si="201"/>
        <v>0</v>
      </c>
      <c r="AN181" s="260">
        <f>+(IF(OR($B181=0,$C181=0,$D181=0,$AI$2&gt;$OE$1),0,IF(OR(AI181=0,AK181=0,AL181=0),0,MIN((VLOOKUP($D181,SALERYCODE,3,0))*(IF($D181=6,AL181,AK181))*((MIN((VLOOKUP($D181,SALERYCODE,5,0)),(IF($D181=6,AK181,AL181))))),MIN((VLOOKUP($D181,SALERYCODE,3,0)),(AI181+AJ181))*(IF($D181=6,AL181,((MIN((VLOOKUP($D181,SALERYCODE,5,0)),AL181)))))))))/IF(AND($D181=2,'ראשי-פרטים כלליים וריכוז הוצאות'!$D$68&lt;&gt;4),1.2,1)</f>
        <v>0</v>
      </c>
      <c r="AO181" s="263"/>
      <c r="AP181" s="264"/>
      <c r="AQ181" s="265"/>
      <c r="AR181" s="266"/>
      <c r="AS181" s="267">
        <f t="shared" si="202"/>
        <v>0</v>
      </c>
      <c r="AT181" s="260">
        <f>+(IF(OR($B181=0,$C181=0,$D181=0,$AO$2&gt;$OE$1),0,IF(OR(AO181=0,AQ181=0,AR181=0),0,MIN((VLOOKUP($D181,SALERYCODE,3,0))*(IF($D181=6,AR181,AQ181))*((MIN((VLOOKUP($D181,SALERYCODE,5,0)),(IF($D181=6,AQ181,AR181))))),MIN((VLOOKUP($D181,SALERYCODE,3,0)),(AO181+AP181))*(IF($D181=6,AR181,((MIN((VLOOKUP($D181,SALERYCODE,5,0)),AR181)))))))))/IF(AND($D181=2,'ראשי-פרטים כלליים וריכוז הוצאות'!$D$68&lt;&gt;4),1.2,1)</f>
        <v>0</v>
      </c>
      <c r="AU181" s="263"/>
      <c r="AV181" s="264"/>
      <c r="AW181" s="265"/>
      <c r="AX181" s="266"/>
      <c r="AY181" s="267">
        <f t="shared" si="203"/>
        <v>0</v>
      </c>
      <c r="AZ181" s="260">
        <f>+(IF(OR($B181=0,$C181=0,$D181=0,$AU$2&gt;$OE$1),0,IF(OR(AU181=0,AW181=0,AX181=0),0,MIN((VLOOKUP($D181,SALERYCODE,3,0))*(IF($D181=6,AX181,AW181))*((MIN((VLOOKUP($D181,SALERYCODE,5,0)),(IF($D181=6,AW181,AX181))))),MIN((VLOOKUP($D181,SALERYCODE,3,0)),(AU181+AV181))*(IF($D181=6,AX181,((MIN((VLOOKUP($D181,SALERYCODE,5,0)),AX181)))))))))/IF(AND($D181=2,'ראשי-פרטים כלליים וריכוז הוצאות'!$D$68&lt;&gt;4),1.2,1)</f>
        <v>0</v>
      </c>
      <c r="BA181" s="263"/>
      <c r="BB181" s="264"/>
      <c r="BC181" s="265"/>
      <c r="BD181" s="266"/>
      <c r="BE181" s="267">
        <f t="shared" si="204"/>
        <v>0</v>
      </c>
      <c r="BF181" s="260">
        <f>+(IF(OR($B181=0,$C181=0,$D181=0,$BA$2&gt;$OE$1),0,IF(OR(BA181=0,BC181=0,BD181=0),0,MIN((VLOOKUP($D181,SALERYCODE,3,0))*(IF($D181=6,BD181,BC181))*((MIN((VLOOKUP($D181,SALERYCODE,5,0)),(IF($D181=6,BC181,BD181))))),MIN((VLOOKUP($D181,SALERYCODE,3,0)),(BA181+BB181))*(IF($D181=6,BD181,((MIN((VLOOKUP($D181,SALERYCODE,5,0)),BD181)))))))))/IF(AND($D181=2,'ראשי-פרטים כלליים וריכוז הוצאות'!$D$68&lt;&gt;4),1.2,1)</f>
        <v>0</v>
      </c>
      <c r="BG181" s="263"/>
      <c r="BH181" s="264"/>
      <c r="BI181" s="265"/>
      <c r="BJ181" s="266"/>
      <c r="BK181" s="267">
        <f t="shared" si="205"/>
        <v>0</v>
      </c>
      <c r="BL181" s="260">
        <f>+(IF(OR($B181=0,$C181=0,$D181=0,$BG$2&gt;$OE$1),0,IF(OR(BG181=0,BI181=0,BJ181=0),0,MIN((VLOOKUP($D181,SALERYCODE,3,0))*(IF($D181=6,BJ181,BI181))*((MIN((VLOOKUP($D181,SALERYCODE,5,0)),(IF($D181=6,BI181,BJ181))))),MIN((VLOOKUP($D181,SALERYCODE,3,0)),(BG181+BH181))*(IF($D181=6,BJ181,((MIN((VLOOKUP($D181,SALERYCODE,5,0)),BJ181)))))))))/IF(AND($D181=2,'ראשי-פרטים כלליים וריכוז הוצאות'!$D$68&lt;&gt;4),1.2,1)</f>
        <v>0</v>
      </c>
      <c r="BM181" s="263"/>
      <c r="BN181" s="264"/>
      <c r="BO181" s="265"/>
      <c r="BP181" s="266"/>
      <c r="BQ181" s="267">
        <f t="shared" si="206"/>
        <v>0</v>
      </c>
      <c r="BR181" s="260">
        <f>+(IF(OR($B181=0,$C181=0,$D181=0,$BM$2&gt;$OE$1),0,IF(OR(BM181=0,BO181=0,BP181=0),0,MIN((VLOOKUP($D181,SALERYCODE,3,0))*(IF($D181=6,BP181,BO181))*((MIN((VLOOKUP($D181,SALERYCODE,5,0)),(IF($D181=6,BO181,BP181))))),MIN((VLOOKUP($D181,SALERYCODE,3,0)),(BM181+BN181))*(IF($D181=6,BP181,((MIN((VLOOKUP($D181,SALERYCODE,5,0)),BP181)))))))))/IF(AND($D181=2,'ראשי-פרטים כלליים וריכוז הוצאות'!$D$68&lt;&gt;4),1.2,1)</f>
        <v>0</v>
      </c>
      <c r="BS181" s="263"/>
      <c r="BT181" s="264"/>
      <c r="BU181" s="265"/>
      <c r="BV181" s="266"/>
      <c r="BW181" s="267">
        <f t="shared" si="207"/>
        <v>0</v>
      </c>
      <c r="BX181" s="260">
        <f>+(IF(OR($B181=0,$C181=0,$D181=0,$BS$2&gt;$OE$1),0,IF(OR(BS181=0,BU181=0,BV181=0),0,MIN((VLOOKUP($D181,SALERYCODE,3,0))*(IF($D181=6,BV181,BU181))*((MIN((VLOOKUP($D181,SALERYCODE,5,0)),(IF($D181=6,BU181,BV181))))),MIN((VLOOKUP($D181,SALERYCODE,3,0)),(BS181+BT181))*(IF($D181=6,BV181,((MIN((VLOOKUP($D181,SALERYCODE,5,0)),BV181)))))))))/IF(AND($D181=2,'ראשי-פרטים כלליים וריכוז הוצאות'!$D$68&lt;&gt;4),1.2,1)</f>
        <v>0</v>
      </c>
      <c r="BY181" s="263"/>
      <c r="BZ181" s="264"/>
      <c r="CA181" s="265"/>
      <c r="CB181" s="266"/>
      <c r="CC181" s="267">
        <f t="shared" si="208"/>
        <v>0</v>
      </c>
      <c r="CD181" s="260">
        <f>+(IF(OR($B181=0,$C181=0,$D181=0,$BY$2&gt;$OE$1),0,IF(OR(BY181=0,CA181=0,CB181=0),0,MIN((VLOOKUP($D181,SALERYCODE,3,0))*(IF($D181=6,CB181,CA181))*((MIN((VLOOKUP($D181,SALERYCODE,5,0)),(IF($D181=6,CA181,CB181))))),MIN((VLOOKUP($D181,SALERYCODE,3,0)),(BY181+BZ181))*(IF($D181=6,CB181,((MIN((VLOOKUP($D181,SALERYCODE,5,0)),CB181)))))))))/IF(AND($D181=2,'ראשי-פרטים כלליים וריכוז הוצאות'!$D$68&lt;&gt;4),1.2,1)</f>
        <v>0</v>
      </c>
      <c r="CE181" s="263"/>
      <c r="CF181" s="264"/>
      <c r="CG181" s="265"/>
      <c r="CH181" s="266"/>
      <c r="CI181" s="267">
        <f t="shared" si="209"/>
        <v>0</v>
      </c>
      <c r="CJ181" s="260">
        <f>+(IF(OR($B181=0,$C181=0,$D181=0,$CE$2&gt;$OE$1),0,IF(OR(CE181=0,CG181=0,CH181=0),0,MIN((VLOOKUP($D181,SALERYCODE,3,0))*(IF($D181=6,CH181,CG181))*((MIN((VLOOKUP($D181,SALERYCODE,5,0)),(IF($D181=6,CG181,CH181))))),MIN((VLOOKUP($D181,SALERYCODE,3,0)),(CE181+CF181))*(IF($D181=6,CH181,((MIN((VLOOKUP($D181,SALERYCODE,5,0)),CH181)))))))))/IF(AND($D181=2,'ראשי-פרטים כלליים וריכוז הוצאות'!$D$68&lt;&gt;4),1.2,1)</f>
        <v>0</v>
      </c>
      <c r="CK181" s="263"/>
      <c r="CL181" s="264"/>
      <c r="CM181" s="265"/>
      <c r="CN181" s="266"/>
      <c r="CO181" s="267">
        <f t="shared" si="210"/>
        <v>0</v>
      </c>
      <c r="CP181" s="260">
        <f>+(IF(OR($B181=0,$C181=0,$D181=0,$CK$2&gt;$OE$1),0,IF(OR(CK181=0,CM181=0,CN181=0),0,MIN((VLOOKUP($D181,SALERYCODE,3,0))*(IF($D181=6,CN181,CM181))*((MIN((VLOOKUP($D181,SALERYCODE,5,0)),(IF($D181=6,CM181,CN181))))),MIN((VLOOKUP($D181,SALERYCODE,3,0)),(CK181+CL181))*(IF($D181=6,CN181,((MIN((VLOOKUP($D181,SALERYCODE,5,0)),CN181)))))))))/IF(AND($D181=2,'ראשי-פרטים כלליים וריכוז הוצאות'!$D$68&lt;&gt;4),1.2,1)</f>
        <v>0</v>
      </c>
      <c r="CQ181" s="263"/>
      <c r="CR181" s="264"/>
      <c r="CS181" s="265"/>
      <c r="CT181" s="266"/>
      <c r="CU181" s="267">
        <f t="shared" si="211"/>
        <v>0</v>
      </c>
      <c r="CV181" s="260">
        <f>+(IF(OR($B181=0,$C181=0,$D181=0,$CQ$2&gt;$OE$1),0,IF(OR(CQ181=0,CS181=0,CT181=0),0,MIN((VLOOKUP($D181,SALERYCODE,3,0))*(IF($D181=6,CT181,CS181))*((MIN((VLOOKUP($D181,SALERYCODE,5,0)),(IF($D181=6,CS181,CT181))))),MIN((VLOOKUP($D181,SALERYCODE,3,0)),(CQ181+CR181))*(IF($D181=6,CT181,((MIN((VLOOKUP($D181,SALERYCODE,5,0)),CT181)))))))))/IF(AND($D181=2,'ראשי-פרטים כלליים וריכוז הוצאות'!$D$68&lt;&gt;4),1.2,1)</f>
        <v>0</v>
      </c>
      <c r="CW181" s="263"/>
      <c r="CX181" s="264"/>
      <c r="CY181" s="265"/>
      <c r="CZ181" s="266"/>
      <c r="DA181" s="267">
        <f t="shared" si="212"/>
        <v>0</v>
      </c>
      <c r="DB181" s="260">
        <f>+(IF(OR($B181=0,$C181=0,$D181=0,$CW$2&gt;$OE$1),0,IF(OR(CW181=0,CY181=0,CZ181=0),0,MIN((VLOOKUP($D181,SALERYCODE,3,0))*(IF($D181=6,CZ181,CY181))*((MIN((VLOOKUP($D181,SALERYCODE,5,0)),(IF($D181=6,CY181,CZ181))))),MIN((VLOOKUP($D181,SALERYCODE,3,0)),(CW181+CX181))*(IF($D181=6,CZ181,((MIN((VLOOKUP($D181,SALERYCODE,5,0)),CZ181)))))))))/IF(AND($D181=2,'ראשי-פרטים כלליים וריכוז הוצאות'!$D$68&lt;&gt;4),1.2,1)</f>
        <v>0</v>
      </c>
      <c r="DC181" s="263"/>
      <c r="DD181" s="264"/>
      <c r="DE181" s="265"/>
      <c r="DF181" s="266"/>
      <c r="DG181" s="267">
        <f t="shared" si="213"/>
        <v>0</v>
      </c>
      <c r="DH181" s="260">
        <f>+(IF(OR($B181=0,$C181=0,$D181=0,$DC$2&gt;$OE$1),0,IF(OR(DC181=0,DE181=0,DF181=0),0,MIN((VLOOKUP($D181,SALERYCODE,3,0))*(IF($D181=6,DF181,DE181))*((MIN((VLOOKUP($D181,SALERYCODE,5,0)),(IF($D181=6,DE181,DF181))))),MIN((VLOOKUP($D181,SALERYCODE,3,0)),(DC181+DD181))*(IF($D181=6,DF181,((MIN((VLOOKUP($D181,SALERYCODE,5,0)),DF181)))))))))/IF(AND($D181=2,'ראשי-פרטים כלליים וריכוז הוצאות'!$D$68&lt;&gt;4),1.2,1)</f>
        <v>0</v>
      </c>
      <c r="DI181" s="263"/>
      <c r="DJ181" s="264"/>
      <c r="DK181" s="265"/>
      <c r="DL181" s="266"/>
      <c r="DM181" s="267">
        <f t="shared" si="214"/>
        <v>0</v>
      </c>
      <c r="DN181" s="260">
        <f>+(IF(OR($B181=0,$C181=0,$D181=0,$DC$2&gt;$OE$1),0,IF(OR(DI181=0,DK181=0,DL181=0),0,MIN((VLOOKUP($D181,SALERYCODE,3,0))*(IF($D181=6,DL181,DK181))*((MIN((VLOOKUP($D181,SALERYCODE,5,0)),(IF($D181=6,DK181,DL181))))),MIN((VLOOKUP($D181,SALERYCODE,3,0)),(DI181+DJ181))*(IF($D181=6,DL181,((MIN((VLOOKUP($D181,SALERYCODE,5,0)),DL181)))))))))/IF(AND($D181=2,'ראשי-פרטים כלליים וריכוז הוצאות'!$D$68&lt;&gt;4),1.2,1)</f>
        <v>0</v>
      </c>
      <c r="DO181" s="263"/>
      <c r="DP181" s="264"/>
      <c r="DQ181" s="265"/>
      <c r="DR181" s="266"/>
      <c r="DS181" s="267">
        <f t="shared" si="215"/>
        <v>0</v>
      </c>
      <c r="DT181" s="260">
        <f>+(IF(OR($B181=0,$C181=0,$D181=0,$DC$2&gt;$OE$1),0,IF(OR(DO181=0,DQ181=0,DR181=0),0,MIN((VLOOKUP($D181,SALERYCODE,3,0))*(IF($D181=6,DR181,DQ181))*((MIN((VLOOKUP($D181,SALERYCODE,5,0)),(IF($D181=6,DQ181,DR181))))),MIN((VLOOKUP($D181,SALERYCODE,3,0)),(DO181+DP181))*(IF($D181=6,DR181,((MIN((VLOOKUP($D181,SALERYCODE,5,0)),DR181)))))))))/IF(AND($D181=2,'ראשי-פרטים כלליים וריכוז הוצאות'!$D$68&lt;&gt;4),1.2,1)</f>
        <v>0</v>
      </c>
      <c r="DU181" s="263"/>
      <c r="DV181" s="264"/>
      <c r="DW181" s="265"/>
      <c r="DX181" s="266"/>
      <c r="DY181" s="267">
        <f t="shared" si="216"/>
        <v>0</v>
      </c>
      <c r="DZ181" s="260">
        <f>+(IF(OR($B181=0,$C181=0,$D181=0,$DC$2&gt;$OE$1),0,IF(OR(DU181=0,DW181=0,DX181=0),0,MIN((VLOOKUP($D181,SALERYCODE,3,0))*(IF($D181=6,DX181,DW181))*((MIN((VLOOKUP($D181,SALERYCODE,5,0)),(IF($D181=6,DW181,DX181))))),MIN((VLOOKUP($D181,SALERYCODE,3,0)),(DU181+DV181))*(IF($D181=6,DX181,((MIN((VLOOKUP($D181,SALERYCODE,5,0)),DX181)))))))))/IF(AND($D181=2,'ראשי-פרטים כלליים וריכוז הוצאות'!$D$68&lt;&gt;4),1.2,1)</f>
        <v>0</v>
      </c>
      <c r="EA181" s="263"/>
      <c r="EB181" s="264"/>
      <c r="EC181" s="265"/>
      <c r="ED181" s="266"/>
      <c r="EE181" s="267">
        <f t="shared" si="217"/>
        <v>0</v>
      </c>
      <c r="EF181" s="260">
        <f>+(IF(OR($B181=0,$C181=0,$D181=0,$DC$2&gt;$OE$1),0,IF(OR(EA181=0,EC181=0,ED181=0),0,MIN((VLOOKUP($D181,SALERYCODE,3,0))*(IF($D181=6,ED181,EC181))*((MIN((VLOOKUP($D181,SALERYCODE,5,0)),(IF($D181=6,EC181,ED181))))),MIN((VLOOKUP($D181,SALERYCODE,3,0)),(EA181+EB181))*(IF($D181=6,ED181,((MIN((VLOOKUP($D181,SALERYCODE,5,0)),ED181)))))))))/IF(AND($D181=2,'ראשי-פרטים כלליים וריכוז הוצאות'!$D$68&lt;&gt;4),1.2,1)</f>
        <v>0</v>
      </c>
      <c r="EG181" s="263"/>
      <c r="EH181" s="264"/>
      <c r="EI181" s="265"/>
      <c r="EJ181" s="266"/>
      <c r="EK181" s="267">
        <f t="shared" si="218"/>
        <v>0</v>
      </c>
      <c r="EL181" s="260">
        <f>+(IF(OR($B181=0,$C181=0,$D181=0,$DC$2&gt;$OE$1),0,IF(OR(EG181=0,EI181=0,EJ181=0),0,MIN((VLOOKUP($D181,SALERYCODE,3,0))*(IF($D181=6,EJ181,EI181))*((MIN((VLOOKUP($D181,SALERYCODE,5,0)),(IF($D181=6,EI181,EJ181))))),MIN((VLOOKUP($D181,SALERYCODE,3,0)),(EG181+EH181))*(IF($D181=6,EJ181,((MIN((VLOOKUP($D181,SALERYCODE,5,0)),EJ181)))))))))/IF(AND($D181=2,'ראשי-פרטים כלליים וריכוז הוצאות'!$D$68&lt;&gt;4),1.2,1)</f>
        <v>0</v>
      </c>
      <c r="EM181" s="263"/>
      <c r="EN181" s="264"/>
      <c r="EO181" s="265"/>
      <c r="EP181" s="266"/>
      <c r="EQ181" s="267">
        <f t="shared" si="219"/>
        <v>0</v>
      </c>
      <c r="ER181" s="260">
        <f>+(IF(OR($B181=0,$C181=0,$D181=0,$DC$2&gt;$OE$1),0,IF(OR(EM181=0,EO181=0,EP181=0),0,MIN((VLOOKUP($D181,SALERYCODE,3,0))*(IF($D181=6,EP181,EO181))*((MIN((VLOOKUP($D181,SALERYCODE,5,0)),(IF($D181=6,EO181,EP181))))),MIN((VLOOKUP($D181,SALERYCODE,3,0)),(EM181+EN181))*(IF($D181=6,EP181,((MIN((VLOOKUP($D181,SALERYCODE,5,0)),EP181)))))))))/IF(AND($D181=2,'ראשי-פרטים כלליים וריכוז הוצאות'!$D$68&lt;&gt;4),1.2,1)</f>
        <v>0</v>
      </c>
      <c r="ES181" s="263"/>
      <c r="ET181" s="264"/>
      <c r="EU181" s="265"/>
      <c r="EV181" s="266"/>
      <c r="EW181" s="267">
        <f t="shared" si="220"/>
        <v>0</v>
      </c>
      <c r="EX181" s="260">
        <f>+(IF(OR($B181=0,$C181=0,$D181=0,$DC$2&gt;$OE$1),0,IF(OR(ES181=0,EU181=0,EV181=0),0,MIN((VLOOKUP($D181,SALERYCODE,3,0))*(IF($D181=6,EV181,EU181))*((MIN((VLOOKUP($D181,SALERYCODE,5,0)),(IF($D181=6,EU181,EV181))))),MIN((VLOOKUP($D181,SALERYCODE,3,0)),(ES181+ET181))*(IF($D181=6,EV181,((MIN((VLOOKUP($D181,SALERYCODE,5,0)),EV181)))))))))/IF(AND($D181=2,'ראשי-פרטים כלליים וריכוז הוצאות'!$D$68&lt;&gt;4),1.2,1)</f>
        <v>0</v>
      </c>
      <c r="EY181" s="263"/>
      <c r="EZ181" s="264"/>
      <c r="FA181" s="265"/>
      <c r="FB181" s="266"/>
      <c r="FC181" s="267">
        <f t="shared" si="221"/>
        <v>0</v>
      </c>
      <c r="FD181" s="260">
        <f>+(IF(OR($B181=0,$C181=0,$D181=0,$DC$2&gt;$OE$1),0,IF(OR(EY181=0,FA181=0,FB181=0),0,MIN((VLOOKUP($D181,SALERYCODE,3,0))*(IF($D181=6,FB181,FA181))*((MIN((VLOOKUP($D181,SALERYCODE,5,0)),(IF($D181=6,FA181,FB181))))),MIN((VLOOKUP($D181,SALERYCODE,3,0)),(EY181+EZ181))*(IF($D181=6,FB181,((MIN((VLOOKUP($D181,SALERYCODE,5,0)),FB181)))))))))/IF(AND($D181=2,'ראשי-פרטים כלליים וריכוז הוצאות'!$D$68&lt;&gt;4),1.2,1)</f>
        <v>0</v>
      </c>
      <c r="FE181" s="263"/>
      <c r="FF181" s="264"/>
      <c r="FG181" s="265"/>
      <c r="FH181" s="266"/>
      <c r="FI181" s="267">
        <f t="shared" si="222"/>
        <v>0</v>
      </c>
      <c r="FJ181" s="260">
        <f>+(IF(OR($B181=0,$C181=0,$D181=0,$DC$2&gt;$OE$1),0,IF(OR(FE181=0,FG181=0,FH181=0),0,MIN((VLOOKUP($D181,SALERYCODE,3,0))*(IF($D181=6,FH181,FG181))*((MIN((VLOOKUP($D181,SALERYCODE,5,0)),(IF($D181=6,FG181,FH181))))),MIN((VLOOKUP($D181,SALERYCODE,3,0)),(FE181+FF181))*(IF($D181=6,FH181,((MIN((VLOOKUP($D181,SALERYCODE,5,0)),FH181)))))))))/IF(AND($D181=2,'ראשי-פרטים כלליים וריכוז הוצאות'!$D$68&lt;&gt;4),1.2,1)</f>
        <v>0</v>
      </c>
      <c r="FK181" s="263"/>
      <c r="FL181" s="264"/>
      <c r="FM181" s="265"/>
      <c r="FN181" s="266"/>
      <c r="FO181" s="267">
        <f t="shared" si="223"/>
        <v>0</v>
      </c>
      <c r="FP181" s="260">
        <f>+(IF(OR($B181=0,$C181=0,$D181=0,$DC$2&gt;$OE$1),0,IF(OR(FK181=0,FM181=0,FN181=0),0,MIN((VLOOKUP($D181,SALERYCODE,3,0))*(IF($D181=6,FN181,FM181))*((MIN((VLOOKUP($D181,SALERYCODE,5,0)),(IF($D181=6,FM181,FN181))))),MIN((VLOOKUP($D181,SALERYCODE,3,0)),(FK181+FL181))*(IF($D181=6,FN181,((MIN((VLOOKUP($D181,SALERYCODE,5,0)),FN181)))))))))/IF(AND($D181=2,'ראשי-פרטים כלליים וריכוז הוצאות'!$D$68&lt;&gt;4),1.2,1)</f>
        <v>0</v>
      </c>
      <c r="FQ181" s="263"/>
      <c r="FR181" s="264"/>
      <c r="FS181" s="265"/>
      <c r="FT181" s="266"/>
      <c r="FU181" s="267">
        <f t="shared" si="224"/>
        <v>0</v>
      </c>
      <c r="FV181" s="260">
        <f>+(IF(OR($B181=0,$C181=0,$D181=0,$DC$2&gt;$OE$1),0,IF(OR(FQ181=0,FS181=0,FT181=0),0,MIN((VLOOKUP($D181,SALERYCODE,3,0))*(IF($D181=6,FT181,FS181))*((MIN((VLOOKUP($D181,SALERYCODE,5,0)),(IF($D181=6,FS181,FT181))))),MIN((VLOOKUP($D181,SALERYCODE,3,0)),(FQ181+FR181))*(IF($D181=6,FT181,((MIN((VLOOKUP($D181,SALERYCODE,5,0)),FT181)))))))))/IF(AND($D181=2,'ראשי-פרטים כלליים וריכוז הוצאות'!$D$68&lt;&gt;4),1.2,1)</f>
        <v>0</v>
      </c>
      <c r="FW181" s="263"/>
      <c r="FX181" s="264"/>
      <c r="FY181" s="265"/>
      <c r="FZ181" s="266"/>
      <c r="GA181" s="267">
        <f t="shared" si="225"/>
        <v>0</v>
      </c>
      <c r="GB181" s="260">
        <f>+(IF(OR($B181=0,$C181=0,$D181=0,$DC$2&gt;$OE$1),0,IF(OR(FW181=0,FY181=0,FZ181=0),0,MIN((VLOOKUP($D181,SALERYCODE,3,0))*(IF($D181=6,FZ181,FY181))*((MIN((VLOOKUP($D181,SALERYCODE,5,0)),(IF($D181=6,FY181,FZ181))))),MIN((VLOOKUP($D181,SALERYCODE,3,0)),(FW181+FX181))*(IF($D181=6,FZ181,((MIN((VLOOKUP($D181,SALERYCODE,5,0)),FZ181)))))))))/IF(AND($D181=2,'ראשי-פרטים כלליים וריכוז הוצאות'!$D$68&lt;&gt;4),1.2,1)</f>
        <v>0</v>
      </c>
      <c r="GC181" s="263"/>
      <c r="GD181" s="264"/>
      <c r="GE181" s="265"/>
      <c r="GF181" s="266"/>
      <c r="GG181" s="267">
        <f t="shared" si="226"/>
        <v>0</v>
      </c>
      <c r="GH181" s="260">
        <f>+(IF(OR($B181=0,$C181=0,$D181=0,$DC$2&gt;$OE$1),0,IF(OR(GC181=0,GE181=0,GF181=0),0,MIN((VLOOKUP($D181,SALERYCODE,3,0))*(IF($D181=6,GF181,GE181))*((MIN((VLOOKUP($D181,SALERYCODE,5,0)),(IF($D181=6,GE181,GF181))))),MIN((VLOOKUP($D181,SALERYCODE,3,0)),(GC181+GD181))*(IF($D181=6,GF181,((MIN((VLOOKUP($D181,SALERYCODE,5,0)),GF181)))))))))/IF(AND($D181=2,'ראשי-פרטים כלליים וריכוז הוצאות'!$D$68&lt;&gt;4),1.2,1)</f>
        <v>0</v>
      </c>
      <c r="GI181" s="263"/>
      <c r="GJ181" s="264"/>
      <c r="GK181" s="265"/>
      <c r="GL181" s="266"/>
      <c r="GM181" s="267">
        <f t="shared" si="227"/>
        <v>0</v>
      </c>
      <c r="GN181" s="260">
        <f>+(IF(OR($B181=0,$C181=0,$D181=0,$DC$2&gt;$OE$1),0,IF(OR(GI181=0,GK181=0,GL181=0),0,MIN((VLOOKUP($D181,SALERYCODE,3,0))*(IF($D181=6,GL181,GK181))*((MIN((VLOOKUP($D181,SALERYCODE,5,0)),(IF($D181=6,GK181,GL181))))),MIN((VLOOKUP($D181,SALERYCODE,3,0)),(GI181+GJ181))*(IF($D181=6,GL181,((MIN((VLOOKUP($D181,SALERYCODE,5,0)),GL181)))))))))/IF(AND($D181=2,'ראשי-פרטים כלליים וריכוז הוצאות'!$D$68&lt;&gt;4),1.2,1)</f>
        <v>0</v>
      </c>
      <c r="GO181" s="263"/>
      <c r="GP181" s="264"/>
      <c r="GQ181" s="265"/>
      <c r="GR181" s="266"/>
      <c r="GS181" s="267">
        <f t="shared" si="228"/>
        <v>0</v>
      </c>
      <c r="GT181" s="260">
        <f>+(IF(OR($B181=0,$C181=0,$D181=0,$DC$2&gt;$OE$1),0,IF(OR(GO181=0,GQ181=0,GR181=0),0,MIN((VLOOKUP($D181,SALERYCODE,3,0))*(IF($D181=6,GR181,GQ181))*((MIN((VLOOKUP($D181,SALERYCODE,5,0)),(IF($D181=6,GQ181,GR181))))),MIN((VLOOKUP($D181,SALERYCODE,3,0)),(GO181+GP181))*(IF($D181=6,GR181,((MIN((VLOOKUP($D181,SALERYCODE,5,0)),GR181)))))))))/IF(AND($D181=2,'ראשי-פרטים כלליים וריכוז הוצאות'!$D$68&lt;&gt;4),1.2,1)</f>
        <v>0</v>
      </c>
      <c r="GU181" s="263"/>
      <c r="GV181" s="264"/>
      <c r="GW181" s="265"/>
      <c r="GX181" s="266"/>
      <c r="GY181" s="267">
        <f t="shared" si="229"/>
        <v>0</v>
      </c>
      <c r="GZ181" s="260">
        <f>+(IF(OR($B181=0,$C181=0,$D181=0,$DC$2&gt;$OE$1),0,IF(OR(GU181=0,GW181=0,GX181=0),0,MIN((VLOOKUP($D181,SALERYCODE,3,0))*(IF($D181=6,GX181,GW181))*((MIN((VLOOKUP($D181,SALERYCODE,5,0)),(IF($D181=6,GW181,GX181))))),MIN((VLOOKUP($D181,SALERYCODE,3,0)),(GU181+GV181))*(IF($D181=6,GX181,((MIN((VLOOKUP($D181,SALERYCODE,5,0)),GX181)))))))))/IF(AND($D181=2,'ראשי-פרטים כלליים וריכוז הוצאות'!$D$68&lt;&gt;4),1.2,1)</f>
        <v>0</v>
      </c>
      <c r="HA181" s="263"/>
      <c r="HB181" s="264"/>
      <c r="HC181" s="265"/>
      <c r="HD181" s="266"/>
      <c r="HE181" s="267">
        <f t="shared" si="230"/>
        <v>0</v>
      </c>
      <c r="HF181" s="260">
        <f>+(IF(OR($B181=0,$C181=0,$D181=0,$DC$2&gt;$OE$1),0,IF(OR(HA181=0,HC181=0,HD181=0),0,MIN((VLOOKUP($D181,SALERYCODE,3,0))*(IF($D181=6,HD181,HC181))*((MIN((VLOOKUP($D181,SALERYCODE,5,0)),(IF($D181=6,HC181,HD181))))),MIN((VLOOKUP($D181,SALERYCODE,3,0)),(HA181+HB181))*(IF($D181=6,HD181,((MIN((VLOOKUP($D181,SALERYCODE,5,0)),HD181)))))))))/IF(AND($D181=2,'ראשי-פרטים כלליים וריכוז הוצאות'!$D$68&lt;&gt;4),1.2,1)</f>
        <v>0</v>
      </c>
      <c r="HG181" s="263"/>
      <c r="HH181" s="264"/>
      <c r="HI181" s="265"/>
      <c r="HJ181" s="266"/>
      <c r="HK181" s="267">
        <f t="shared" si="231"/>
        <v>0</v>
      </c>
      <c r="HL181" s="260">
        <f>+(IF(OR($B181=0,$C181=0,$D181=0,$DC$2&gt;$OE$1),0,IF(OR(HG181=0,HI181=0,HJ181=0),0,MIN((VLOOKUP($D181,SALERYCODE,3,0))*(IF($D181=6,HJ181,HI181))*((MIN((VLOOKUP($D181,SALERYCODE,5,0)),(IF($D181=6,HI181,HJ181))))),MIN((VLOOKUP($D181,SALERYCODE,3,0)),(HG181+HH181))*(IF($D181=6,HJ181,((MIN((VLOOKUP($D181,SALERYCODE,5,0)),HJ181)))))))))/IF(AND($D181=2,'ראשי-פרטים כלליים וריכוז הוצאות'!$D$68&lt;&gt;4),1.2,1)</f>
        <v>0</v>
      </c>
      <c r="HM181" s="263"/>
      <c r="HN181" s="264"/>
      <c r="HO181" s="265"/>
      <c r="HP181" s="266"/>
      <c r="HQ181" s="267">
        <f t="shared" si="232"/>
        <v>0</v>
      </c>
      <c r="HR181" s="260">
        <f>+(IF(OR($B181=0,$C181=0,$D181=0,$DC$2&gt;$OE$1),0,IF(OR(HM181=0,HO181=0,HP181=0),0,MIN((VLOOKUP($D181,SALERYCODE,3,0))*(IF($D181=6,HP181,HO181))*((MIN((VLOOKUP($D181,SALERYCODE,5,0)),(IF($D181=6,HO181,HP181))))),MIN((VLOOKUP($D181,SALERYCODE,3,0)),(HM181+HN181))*(IF($D181=6,HP181,((MIN((VLOOKUP($D181,SALERYCODE,5,0)),HP181)))))))))/IF(AND($D181=2,'ראשי-פרטים כלליים וריכוז הוצאות'!$D$68&lt;&gt;4),1.2,1)</f>
        <v>0</v>
      </c>
      <c r="HS181" s="263"/>
      <c r="HT181" s="264"/>
      <c r="HU181" s="265"/>
      <c r="HV181" s="266"/>
      <c r="HW181" s="267">
        <f t="shared" si="233"/>
        <v>0</v>
      </c>
      <c r="HX181" s="260">
        <f>+(IF(OR($B181=0,$C181=0,$D181=0,$DC$2&gt;$OE$1),0,IF(OR(HS181=0,HU181=0,HV181=0),0,MIN((VLOOKUP($D181,SALERYCODE,3,0))*(IF($D181=6,HV181,HU181))*((MIN((VLOOKUP($D181,SALERYCODE,5,0)),(IF($D181=6,HU181,HV181))))),MIN((VLOOKUP($D181,SALERYCODE,3,0)),(HS181+HT181))*(IF($D181=6,HV181,((MIN((VLOOKUP($D181,SALERYCODE,5,0)),HV181)))))))))/IF(AND($D181=2,'ראשי-פרטים כלליים וריכוז הוצאות'!$D$68&lt;&gt;4),1.2,1)</f>
        <v>0</v>
      </c>
      <c r="HY181" s="263"/>
      <c r="HZ181" s="264"/>
      <c r="IA181" s="265"/>
      <c r="IB181" s="266"/>
      <c r="IC181" s="267">
        <f t="shared" si="234"/>
        <v>0</v>
      </c>
      <c r="ID181" s="260">
        <f>+(IF(OR($B181=0,$C181=0,$D181=0,$DC$2&gt;$OE$1),0,IF(OR(HY181=0,IA181=0,IB181=0),0,MIN((VLOOKUP($D181,SALERYCODE,3,0))*(IF($D181=6,IB181,IA181))*((MIN((VLOOKUP($D181,SALERYCODE,5,0)),(IF($D181=6,IA181,IB181))))),MIN((VLOOKUP($D181,SALERYCODE,3,0)),(HY181+HZ181))*(IF($D181=6,IB181,((MIN((VLOOKUP($D181,SALERYCODE,5,0)),IB181)))))))))/IF(AND($D181=2,'ראשי-פרטים כלליים וריכוז הוצאות'!$D$68&lt;&gt;4),1.2,1)</f>
        <v>0</v>
      </c>
      <c r="IE181" s="263"/>
      <c r="IF181" s="264"/>
      <c r="IG181" s="265"/>
      <c r="IH181" s="266"/>
      <c r="II181" s="267">
        <f t="shared" si="235"/>
        <v>0</v>
      </c>
      <c r="IJ181" s="260">
        <f>+(IF(OR($B181=0,$C181=0,$D181=0,$DC$2&gt;$OE$1),0,IF(OR(IE181=0,IG181=0,IH181=0),0,MIN((VLOOKUP($D181,SALERYCODE,3,0))*(IF($D181=6,IH181,IG181))*((MIN((VLOOKUP($D181,SALERYCODE,5,0)),(IF($D181=6,IG181,IH181))))),MIN((VLOOKUP($D181,SALERYCODE,3,0)),(IE181+IF181))*(IF($D181=6,IH181,((MIN((VLOOKUP($D181,SALERYCODE,5,0)),IH181)))))))))/IF(AND($D181=2,'ראשי-פרטים כלליים וריכוז הוצאות'!$D$68&lt;&gt;4),1.2,1)</f>
        <v>0</v>
      </c>
      <c r="IK181" s="263"/>
      <c r="IL181" s="264"/>
      <c r="IM181" s="265"/>
      <c r="IN181" s="266"/>
      <c r="IO181" s="267">
        <f t="shared" si="236"/>
        <v>0</v>
      </c>
      <c r="IP181" s="260">
        <f>+(IF(OR($B181=0,$C181=0,$D181=0,$DC$2&gt;$OE$1),0,IF(OR(IK181=0,IM181=0,IN181=0),0,MIN((VLOOKUP($D181,SALERYCODE,3,0))*(IF($D181=6,IN181,IM181))*((MIN((VLOOKUP($D181,SALERYCODE,5,0)),(IF($D181=6,IM181,IN181))))),MIN((VLOOKUP($D181,SALERYCODE,3,0)),(IK181+IL181))*(IF($D181=6,IN181,((MIN((VLOOKUP($D181,SALERYCODE,5,0)),IN181)))))))))/IF(AND($D181=2,'ראשי-פרטים כלליים וריכוז הוצאות'!$D$68&lt;&gt;4),1.2,1)</f>
        <v>0</v>
      </c>
      <c r="IQ181" s="263"/>
      <c r="IR181" s="264"/>
      <c r="IS181" s="265"/>
      <c r="IT181" s="266"/>
      <c r="IU181" s="267">
        <f t="shared" si="237"/>
        <v>0</v>
      </c>
      <c r="IV181" s="260">
        <f>+(IF(OR($B181=0,$C181=0,$D181=0,$DC$2&gt;$OE$1),0,IF(OR(IQ181=0,IS181=0,IT181=0),0,MIN((VLOOKUP($D181,SALERYCODE,3,0))*(IF($D181=6,IT181,IS181))*((MIN((VLOOKUP($D181,SALERYCODE,5,0)),(IF($D181=6,IS181,IT181))))),MIN((VLOOKUP($D181,SALERYCODE,3,0)),(IQ181+IR181))*(IF($D181=6,IT181,((MIN((VLOOKUP($D181,SALERYCODE,5,0)),IT181)))))))))/IF(AND($D181=2,'ראשי-פרטים כלליים וריכוז הוצאות'!$D$68&lt;&gt;4),1.2,1)</f>
        <v>0</v>
      </c>
      <c r="IW181" s="263"/>
      <c r="IX181" s="264"/>
      <c r="IY181" s="265"/>
      <c r="IZ181" s="266"/>
      <c r="JA181" s="267">
        <f t="shared" si="238"/>
        <v>0</v>
      </c>
      <c r="JB181" s="260">
        <f>+(IF(OR($B181=0,$C181=0,$D181=0,$DC$2&gt;$OE$1),0,IF(OR(IW181=0,IY181=0,IZ181=0),0,MIN((VLOOKUP($D181,SALERYCODE,3,0))*(IF($D181=6,IZ181,IY181))*((MIN((VLOOKUP($D181,SALERYCODE,5,0)),(IF($D181=6,IY181,IZ181))))),MIN((VLOOKUP($D181,SALERYCODE,3,0)),(IW181+IX181))*(IF($D181=6,IZ181,((MIN((VLOOKUP($D181,SALERYCODE,5,0)),IZ181)))))))))/IF(AND($D181=2,'ראשי-פרטים כלליים וריכוז הוצאות'!$D$68&lt;&gt;4),1.2,1)</f>
        <v>0</v>
      </c>
      <c r="JC181" s="263"/>
      <c r="JD181" s="264"/>
      <c r="JE181" s="265"/>
      <c r="JF181" s="266"/>
      <c r="JG181" s="267">
        <f t="shared" si="239"/>
        <v>0</v>
      </c>
      <c r="JH181" s="260">
        <f>+(IF(OR($B181=0,$C181=0,$D181=0,$DC$2&gt;$OE$1),0,IF(OR(JC181=0,JE181=0,JF181=0),0,MIN((VLOOKUP($D181,SALERYCODE,3,0))*(IF($D181=6,JF181,JE181))*((MIN((VLOOKUP($D181,SALERYCODE,5,0)),(IF($D181=6,JE181,JF181))))),MIN((VLOOKUP($D181,SALERYCODE,3,0)),(JC181+JD181))*(IF($D181=6,JF181,((MIN((VLOOKUP($D181,SALERYCODE,5,0)),JF181)))))))))/IF(AND($D181=2,'ראשי-פרטים כלליים וריכוז הוצאות'!$D$68&lt;&gt;4),1.2,1)</f>
        <v>0</v>
      </c>
      <c r="JI181" s="263"/>
      <c r="JJ181" s="264"/>
      <c r="JK181" s="265"/>
      <c r="JL181" s="266"/>
      <c r="JM181" s="267">
        <f t="shared" si="240"/>
        <v>0</v>
      </c>
      <c r="JN181" s="260">
        <f>+(IF(OR($B181=0,$C181=0,$D181=0,$DC$2&gt;$OE$1),0,IF(OR(JI181=0,JK181=0,JL181=0),0,MIN((VLOOKUP($D181,SALERYCODE,3,0))*(IF($D181=6,JL181,JK181))*((MIN((VLOOKUP($D181,SALERYCODE,5,0)),(IF($D181=6,JK181,JL181))))),MIN((VLOOKUP($D181,SALERYCODE,3,0)),(JI181+JJ181))*(IF($D181=6,JL181,((MIN((VLOOKUP($D181,SALERYCODE,5,0)),JL181)))))))))/IF(AND($D181=2,'ראשי-פרטים כלליים וריכוז הוצאות'!$D$68&lt;&gt;4),1.2,1)</f>
        <v>0</v>
      </c>
      <c r="JO181" s="263"/>
      <c r="JP181" s="264"/>
      <c r="JQ181" s="265"/>
      <c r="JR181" s="266"/>
      <c r="JS181" s="267">
        <f t="shared" si="241"/>
        <v>0</v>
      </c>
      <c r="JT181" s="260">
        <f>+(IF(OR($B181=0,$C181=0,$D181=0,$DC$2&gt;$OE$1),0,IF(OR(JO181=0,JQ181=0,JR181=0),0,MIN((VLOOKUP($D181,SALERYCODE,3,0))*(IF($D181=6,JR181,JQ181))*((MIN((VLOOKUP($D181,SALERYCODE,5,0)),(IF($D181=6,JQ181,JR181))))),MIN((VLOOKUP($D181,SALERYCODE,3,0)),(JO181+JP181))*(IF($D181=6,JR181,((MIN((VLOOKUP($D181,SALERYCODE,5,0)),JR181)))))))))/IF(AND($D181=2,'ראשי-פרטים כלליים וריכוז הוצאות'!$D$68&lt;&gt;4),1.2,1)</f>
        <v>0</v>
      </c>
      <c r="JU181" s="263"/>
      <c r="JV181" s="264"/>
      <c r="JW181" s="265"/>
      <c r="JX181" s="266"/>
      <c r="JY181" s="267">
        <f t="shared" si="242"/>
        <v>0</v>
      </c>
      <c r="JZ181" s="260">
        <f>+(IF(OR($B181=0,$C181=0,$D181=0,$DC$2&gt;$OE$1),0,IF(OR(JU181=0,JW181=0,JX181=0),0,MIN((VLOOKUP($D181,SALERYCODE,3,0))*(IF($D181=6,JX181,JW181))*((MIN((VLOOKUP($D181,SALERYCODE,5,0)),(IF($D181=6,JW181,JX181))))),MIN((VLOOKUP($D181,SALERYCODE,3,0)),(JU181+JV181))*(IF($D181=6,JX181,((MIN((VLOOKUP($D181,SALERYCODE,5,0)),JX181)))))))))/IF(AND($D181=2,'ראשי-פרטים כלליים וריכוז הוצאות'!$D$68&lt;&gt;4),1.2,1)</f>
        <v>0</v>
      </c>
      <c r="KA181" s="263"/>
      <c r="KB181" s="264"/>
      <c r="KC181" s="265"/>
      <c r="KD181" s="266"/>
      <c r="KE181" s="267">
        <f t="shared" si="243"/>
        <v>0</v>
      </c>
      <c r="KF181" s="260">
        <f>+(IF(OR($B181=0,$C181=0,$D181=0,$DC$2&gt;$OE$1),0,IF(OR(KA181=0,KC181=0,KD181=0),0,MIN((VLOOKUP($D181,SALERYCODE,3,0))*(IF($D181=6,KD181,KC181))*((MIN((VLOOKUP($D181,SALERYCODE,5,0)),(IF($D181=6,KC181,KD181))))),MIN((VLOOKUP($D181,SALERYCODE,3,0)),(KA181+KB181))*(IF($D181=6,KD181,((MIN((VLOOKUP($D181,SALERYCODE,5,0)),KD181)))))))))/IF(AND($D181=2,'ראשי-פרטים כלליים וריכוז הוצאות'!$D$68&lt;&gt;4),1.2,1)</f>
        <v>0</v>
      </c>
      <c r="KG181" s="263"/>
      <c r="KH181" s="264"/>
      <c r="KI181" s="265"/>
      <c r="KJ181" s="266"/>
      <c r="KK181" s="267">
        <f t="shared" si="244"/>
        <v>0</v>
      </c>
      <c r="KL181" s="260">
        <f>+(IF(OR($B181=0,$C181=0,$D181=0,$DC$2&gt;$OE$1),0,IF(OR(KG181=0,KI181=0,KJ181=0),0,MIN((VLOOKUP($D181,SALERYCODE,3,0))*(IF($D181=6,KJ181,KI181))*((MIN((VLOOKUP($D181,SALERYCODE,5,0)),(IF($D181=6,KI181,KJ181))))),MIN((VLOOKUP($D181,SALERYCODE,3,0)),(KG181+KH181))*(IF($D181=6,KJ181,((MIN((VLOOKUP($D181,SALERYCODE,5,0)),KJ181)))))))))/IF(AND($D181=2,'ראשי-פרטים כלליים וריכוז הוצאות'!$D$68&lt;&gt;4),1.2,1)</f>
        <v>0</v>
      </c>
      <c r="KM181" s="263"/>
      <c r="KN181" s="264"/>
      <c r="KO181" s="265"/>
      <c r="KP181" s="266"/>
      <c r="KQ181" s="267">
        <f t="shared" si="245"/>
        <v>0</v>
      </c>
      <c r="KR181" s="260">
        <f>+(IF(OR($B181=0,$C181=0,$D181=0,$DC$2&gt;$OE$1),0,IF(OR(KM181=0,KO181=0,KP181=0),0,MIN((VLOOKUP($D181,SALERYCODE,3,0))*(IF($D181=6,KP181,KO181))*((MIN((VLOOKUP($D181,SALERYCODE,5,0)),(IF($D181=6,KO181,KP181))))),MIN((VLOOKUP($D181,SALERYCODE,3,0)),(KM181+KN181))*(IF($D181=6,KP181,((MIN((VLOOKUP($D181,SALERYCODE,5,0)),KP181)))))))))/IF(AND($D181=2,'ראשי-פרטים כלליים וריכוז הוצאות'!$D$68&lt;&gt;4),1.2,1)</f>
        <v>0</v>
      </c>
      <c r="KS181" s="263"/>
      <c r="KT181" s="264"/>
      <c r="KU181" s="265"/>
      <c r="KV181" s="266"/>
      <c r="KW181" s="267">
        <f t="shared" si="246"/>
        <v>0</v>
      </c>
      <c r="KX181" s="260">
        <f>+(IF(OR($B181=0,$C181=0,$D181=0,$DC$2&gt;$OE$1),0,IF(OR(KS181=0,KU181=0,KV181=0),0,MIN((VLOOKUP($D181,SALERYCODE,3,0))*(IF($D181=6,KV181,KU181))*((MIN((VLOOKUP($D181,SALERYCODE,5,0)),(IF($D181=6,KU181,KV181))))),MIN((VLOOKUP($D181,SALERYCODE,3,0)),(KS181+KT181))*(IF($D181=6,KV181,((MIN((VLOOKUP($D181,SALERYCODE,5,0)),KV181)))))))))/IF(AND($D181=2,'ראשי-פרטים כלליים וריכוז הוצאות'!$D$68&lt;&gt;4),1.2,1)</f>
        <v>0</v>
      </c>
      <c r="KY181" s="263"/>
      <c r="KZ181" s="264"/>
      <c r="LA181" s="265"/>
      <c r="LB181" s="266"/>
      <c r="LC181" s="267">
        <f t="shared" si="247"/>
        <v>0</v>
      </c>
      <c r="LD181" s="260">
        <f>+(IF(OR($B181=0,$C181=0,$D181=0,$DC$2&gt;$OE$1),0,IF(OR(KY181=0,LA181=0,LB181=0),0,MIN((VLOOKUP($D181,SALERYCODE,3,0))*(IF($D181=6,LB181,LA181))*((MIN((VLOOKUP($D181,SALERYCODE,5,0)),(IF($D181=6,LA181,LB181))))),MIN((VLOOKUP($D181,SALERYCODE,3,0)),(KY181+KZ181))*(IF($D181=6,LB181,((MIN((VLOOKUP($D181,SALERYCODE,5,0)),LB181)))))))))/IF(AND($D181=2,'ראשי-פרטים כלליים וריכוז הוצאות'!$D$68&lt;&gt;4),1.2,1)</f>
        <v>0</v>
      </c>
      <c r="LE181" s="263"/>
      <c r="LF181" s="264"/>
      <c r="LG181" s="265"/>
      <c r="LH181" s="266"/>
      <c r="LI181" s="267">
        <f t="shared" si="248"/>
        <v>0</v>
      </c>
      <c r="LJ181" s="260">
        <f>+(IF(OR($B181=0,$C181=0,$D181=0,$DC$2&gt;$OE$1),0,IF(OR(LE181=0,LG181=0,LH181=0),0,MIN((VLOOKUP($D181,SALERYCODE,3,0))*(IF($D181=6,LH181,LG181))*((MIN((VLOOKUP($D181,SALERYCODE,5,0)),(IF($D181=6,LG181,LH181))))),MIN((VLOOKUP($D181,SALERYCODE,3,0)),(LE181+LF181))*(IF($D181=6,LH181,((MIN((VLOOKUP($D181,SALERYCODE,5,0)),LH181)))))))))/IF(AND($D181=2,'ראשי-פרטים כלליים וריכוז הוצאות'!$D$68&lt;&gt;4),1.2,1)</f>
        <v>0</v>
      </c>
      <c r="LK181" s="263"/>
      <c r="LL181" s="264"/>
      <c r="LM181" s="265"/>
      <c r="LN181" s="266"/>
      <c r="LO181" s="267">
        <f t="shared" si="249"/>
        <v>0</v>
      </c>
      <c r="LP181" s="260">
        <f>+(IF(OR($B181=0,$C181=0,$D181=0,$DC$2&gt;$OE$1),0,IF(OR(LK181=0,LM181=0,LN181=0),0,MIN((VLOOKUP($D181,SALERYCODE,3,0))*(IF($D181=6,LN181,LM181))*((MIN((VLOOKUP($D181,SALERYCODE,5,0)),(IF($D181=6,LM181,LN181))))),MIN((VLOOKUP($D181,SALERYCODE,3,0)),(LK181+LL181))*(IF($D181=6,LN181,((MIN((VLOOKUP($D181,SALERYCODE,5,0)),LN181)))))))))/IF(AND($D181=2,'ראשי-פרטים כלליים וריכוז הוצאות'!$D$68&lt;&gt;4),1.2,1)</f>
        <v>0</v>
      </c>
      <c r="LQ181" s="263"/>
      <c r="LR181" s="264"/>
      <c r="LS181" s="265"/>
      <c r="LT181" s="266"/>
      <c r="LU181" s="267">
        <f t="shared" si="250"/>
        <v>0</v>
      </c>
      <c r="LV181" s="260">
        <f>+(IF(OR($B181=0,$C181=0,$D181=0,$DC$2&gt;$OE$1),0,IF(OR(LQ181=0,LS181=0,LT181=0),0,MIN((VLOOKUP($D181,SALERYCODE,3,0))*(IF($D181=6,LT181,LS181))*((MIN((VLOOKUP($D181,SALERYCODE,5,0)),(IF($D181=6,LS181,LT181))))),MIN((VLOOKUP($D181,SALERYCODE,3,0)),(LQ181+LR181))*(IF($D181=6,LT181,((MIN((VLOOKUP($D181,SALERYCODE,5,0)),LT181)))))))))/IF(AND($D181=2,'ראשי-פרטים כלליים וריכוז הוצאות'!$D$68&lt;&gt;4),1.2,1)</f>
        <v>0</v>
      </c>
      <c r="LW181" s="263"/>
      <c r="LX181" s="264"/>
      <c r="LY181" s="265"/>
      <c r="LZ181" s="266"/>
      <c r="MA181" s="267">
        <f t="shared" si="251"/>
        <v>0</v>
      </c>
      <c r="MB181" s="260">
        <f>+(IF(OR($B181=0,$C181=0,$D181=0,$DC$2&gt;$OE$1),0,IF(OR(LW181=0,LY181=0,LZ181=0),0,MIN((VLOOKUP($D181,SALERYCODE,3,0))*(IF($D181=6,LZ181,LY181))*((MIN((VLOOKUP($D181,SALERYCODE,5,0)),(IF($D181=6,LY181,LZ181))))),MIN((VLOOKUP($D181,SALERYCODE,3,0)),(LW181+LX181))*(IF($D181=6,LZ181,((MIN((VLOOKUP($D181,SALERYCODE,5,0)),LZ181)))))))))/IF(AND($D181=2,'ראשי-פרטים כלליים וריכוז הוצאות'!$D$68&lt;&gt;4),1.2,1)</f>
        <v>0</v>
      </c>
      <c r="MC181" s="263"/>
      <c r="MD181" s="264"/>
      <c r="ME181" s="265"/>
      <c r="MF181" s="266"/>
      <c r="MG181" s="267">
        <f t="shared" si="252"/>
        <v>0</v>
      </c>
      <c r="MH181" s="260">
        <f>+(IF(OR($B181=0,$C181=0,$D181=0,$DC$2&gt;$OE$1),0,IF(OR(MC181=0,ME181=0,MF181=0),0,MIN((VLOOKUP($D181,SALERYCODE,3,0))*(IF($D181=6,MF181,ME181))*((MIN((VLOOKUP($D181,SALERYCODE,5,0)),(IF($D181=6,ME181,MF181))))),MIN((VLOOKUP($D181,SALERYCODE,3,0)),(MC181+MD181))*(IF($D181=6,MF181,((MIN((VLOOKUP($D181,SALERYCODE,5,0)),MF181)))))))))/IF(AND($D181=2,'ראשי-פרטים כלליים וריכוז הוצאות'!$D$68&lt;&gt;4),1.2,1)</f>
        <v>0</v>
      </c>
      <c r="MI181" s="263"/>
      <c r="MJ181" s="264"/>
      <c r="MK181" s="265"/>
      <c r="ML181" s="266"/>
      <c r="MM181" s="267">
        <f t="shared" si="253"/>
        <v>0</v>
      </c>
      <c r="MN181" s="260">
        <f>+(IF(OR($B181=0,$C181=0,$D181=0,$DC$2&gt;$OE$1),0,IF(OR(MI181=0,MK181=0,ML181=0),0,MIN((VLOOKUP($D181,SALERYCODE,3,0))*(IF($D181=6,ML181,MK181))*((MIN((VLOOKUP($D181,SALERYCODE,5,0)),(IF($D181=6,MK181,ML181))))),MIN((VLOOKUP($D181,SALERYCODE,3,0)),(MI181+MJ181))*(IF($D181=6,ML181,((MIN((VLOOKUP($D181,SALERYCODE,5,0)),ML181)))))))))/IF(AND($D181=2,'ראשי-פרטים כלליים וריכוז הוצאות'!$D$68&lt;&gt;4),1.2,1)</f>
        <v>0</v>
      </c>
      <c r="MO181" s="263"/>
      <c r="MP181" s="264"/>
      <c r="MQ181" s="265"/>
      <c r="MR181" s="266"/>
      <c r="MS181" s="267">
        <f t="shared" si="254"/>
        <v>0</v>
      </c>
      <c r="MT181" s="260">
        <f>+(IF(OR($B181=0,$C181=0,$D181=0,$DC$2&gt;$OE$1),0,IF(OR(MO181=0,MQ181=0,MR181=0),0,MIN((VLOOKUP($D181,SALERYCODE,3,0))*(IF($D181=6,MR181,MQ181))*((MIN((VLOOKUP($D181,SALERYCODE,5,0)),(IF($D181=6,MQ181,MR181))))),MIN((VLOOKUP($D181,SALERYCODE,3,0)),(MO181+MP181))*(IF($D181=6,MR181,((MIN((VLOOKUP($D181,SALERYCODE,5,0)),MR181)))))))))/IF(AND($D181=2,'ראשי-פרטים כלליים וריכוז הוצאות'!$D$68&lt;&gt;4),1.2,1)</f>
        <v>0</v>
      </c>
      <c r="MU181" s="263"/>
      <c r="MV181" s="264"/>
      <c r="MW181" s="265"/>
      <c r="MX181" s="266"/>
      <c r="MY181" s="267">
        <f t="shared" si="255"/>
        <v>0</v>
      </c>
      <c r="MZ181" s="260">
        <f>+(IF(OR($B181=0,$C181=0,$D181=0,$DC$2&gt;$OE$1),0,IF(OR(MU181=0,MW181=0,MX181=0),0,MIN((VLOOKUP($D181,SALERYCODE,3,0))*(IF($D181=6,MX181,MW181))*((MIN((VLOOKUP($D181,SALERYCODE,5,0)),(IF($D181=6,MW181,MX181))))),MIN((VLOOKUP($D181,SALERYCODE,3,0)),(MU181+MV181))*(IF($D181=6,MX181,((MIN((VLOOKUP($D181,SALERYCODE,5,0)),MX181)))))))))/IF(AND($D181=2,'ראשי-פרטים כלליים וריכוז הוצאות'!$D$68&lt;&gt;4),1.2,1)</f>
        <v>0</v>
      </c>
      <c r="NA181" s="263"/>
      <c r="NB181" s="264"/>
      <c r="NC181" s="265"/>
      <c r="ND181" s="266"/>
      <c r="NE181" s="267">
        <f t="shared" si="256"/>
        <v>0</v>
      </c>
      <c r="NF181" s="260">
        <f>+(IF(OR($B181=0,$C181=0,$D181=0,$DC$2&gt;$OE$1),0,IF(OR(NA181=0,NC181=0,ND181=0),0,MIN((VLOOKUP($D181,SALERYCODE,3,0))*(IF($D181=6,ND181,NC181))*((MIN((VLOOKUP($D181,SALERYCODE,5,0)),(IF($D181=6,NC181,ND181))))),MIN((VLOOKUP($D181,SALERYCODE,3,0)),(NA181+NB181))*(IF($D181=6,ND181,((MIN((VLOOKUP($D181,SALERYCODE,5,0)),ND181)))))))))/IF(AND($D181=2,'ראשי-פרטים כלליים וריכוז הוצאות'!$D$68&lt;&gt;4),1.2,1)</f>
        <v>0</v>
      </c>
      <c r="NG181" s="263"/>
      <c r="NH181" s="264"/>
      <c r="NI181" s="265"/>
      <c r="NJ181" s="266"/>
      <c r="NK181" s="267">
        <f t="shared" si="257"/>
        <v>0</v>
      </c>
      <c r="NL181" s="260">
        <f>+(IF(OR($B181=0,$C181=0,$D181=0,$DC$2&gt;$OE$1),0,IF(OR(NG181=0,NI181=0,NJ181=0),0,MIN((VLOOKUP($D181,SALERYCODE,3,0))*(IF($D181=6,NJ181,NI181))*((MIN((VLOOKUP($D181,SALERYCODE,5,0)),(IF($D181=6,NI181,NJ181))))),MIN((VLOOKUP($D181,SALERYCODE,3,0)),(NG181+NH181))*(IF($D181=6,NJ181,((MIN((VLOOKUP($D181,SALERYCODE,5,0)),NJ181)))))))))/IF(AND($D181=2,'ראשי-פרטים כלליים וריכוז הוצאות'!$D$68&lt;&gt;4),1.2,1)</f>
        <v>0</v>
      </c>
      <c r="NM181" s="263"/>
      <c r="NN181" s="264"/>
      <c r="NO181" s="265"/>
      <c r="NP181" s="266"/>
      <c r="NQ181" s="267">
        <f t="shared" si="258"/>
        <v>0</v>
      </c>
      <c r="NR181" s="260">
        <f>+(IF(OR($B181=0,$C181=0,$D181=0,$DC$2&gt;$OE$1),0,IF(OR(NM181=0,NO181=0,NP181=0),0,MIN((VLOOKUP($D181,SALERYCODE,3,0))*(IF($D181=6,NP181,NO181))*((MIN((VLOOKUP($D181,SALERYCODE,5,0)),(IF($D181=6,NO181,NP181))))),MIN((VLOOKUP($D181,SALERYCODE,3,0)),(NM181+NN181))*(IF($D181=6,NP181,((MIN((VLOOKUP($D181,SALERYCODE,5,0)),NP181)))))))))/IF(AND($D181=2,'ראשי-פרטים כלליים וריכוז הוצאות'!$D$68&lt;&gt;4),1.2,1)</f>
        <v>0</v>
      </c>
      <c r="NS181" s="263"/>
      <c r="NT181" s="264"/>
      <c r="NU181" s="265"/>
      <c r="NV181" s="266"/>
      <c r="NW181" s="267">
        <f t="shared" si="259"/>
        <v>0</v>
      </c>
      <c r="NX181" s="260">
        <f>+(IF(OR($B181=0,$C181=0,$D181=0,$DC$2&gt;$OE$1),0,IF(OR(NS181=0,NU181=0,NV181=0),0,MIN((VLOOKUP($D181,SALERYCODE,3,0))*(IF($D181=6,NV181,NU181))*((MIN((VLOOKUP($D181,SALERYCODE,5,0)),(IF($D181=6,NU181,NV181))))),MIN((VLOOKUP($D181,SALERYCODE,3,0)),(NS181+NT181))*(IF($D181=6,NV181,((MIN((VLOOKUP($D181,SALERYCODE,5,0)),NV181)))))))))/IF(AND($D181=2,'ראשי-פרטים כלליים וריכוז הוצאות'!$D$68&lt;&gt;4),1.2,1)</f>
        <v>0</v>
      </c>
      <c r="NY181" s="263"/>
      <c r="NZ181" s="264"/>
      <c r="OA181" s="265"/>
      <c r="OB181" s="266"/>
      <c r="OC181" s="267">
        <f t="shared" si="260"/>
        <v>0</v>
      </c>
      <c r="OD181" s="260">
        <f>+(IF(OR($B181=0,$C181=0,$D181=0,$DC$2&gt;$OE$1),0,IF(OR(NY181=0,OA181=0,OB181=0),0,MIN((VLOOKUP($D181,SALERYCODE,3,0))*(IF($D181=6,OB181,OA181))*((MIN((VLOOKUP($D181,SALERYCODE,5,0)),(IF($D181=6,OA181,OB181))))),MIN((VLOOKUP($D181,SALERYCODE,3,0)),(NY181+NZ181))*(IF($D181=6,OB181,((MIN((VLOOKUP($D181,SALERYCODE,5,0)),OB181)))))))))/IF(AND($D181=2,'ראשי-פרטים כלליים וריכוז הוצאות'!$D$68&lt;&gt;4),1.2,1)</f>
        <v>0</v>
      </c>
      <c r="OE181" s="275">
        <f t="shared" si="266"/>
        <v>0</v>
      </c>
      <c r="OF181" s="283">
        <f t="shared" si="267"/>
        <v>9.9999999999999995E-7</v>
      </c>
      <c r="OG181" s="276">
        <f t="shared" si="268"/>
        <v>0</v>
      </c>
      <c r="OH181" s="275">
        <f t="shared" si="269"/>
        <v>0</v>
      </c>
      <c r="OI181" s="275">
        <v>0</v>
      </c>
      <c r="OJ181" s="258">
        <f t="shared" si="270"/>
        <v>0</v>
      </c>
      <c r="OK181" s="284"/>
      <c r="OL181" s="116">
        <f>MIN(OJ181+OK181*OF181*OE181/$OL$1/IF(AND($D181=2,'ראשי-פרטים כלליים וריכוז הוצאות'!$D$68&lt;&gt;4),1.2,1),IF($D181&gt;0,VLOOKUP($D181,SALERYCODE,3,0)*12*OG181,0))</f>
        <v>0</v>
      </c>
      <c r="OM181" s="95">
        <f t="shared" si="261"/>
        <v>0</v>
      </c>
      <c r="ON181" s="11">
        <f t="shared" si="262"/>
        <v>0</v>
      </c>
      <c r="OO181" s="11">
        <f t="shared" si="263"/>
        <v>0</v>
      </c>
      <c r="OP181" s="22">
        <f t="shared" si="264"/>
        <v>0</v>
      </c>
      <c r="OQ181" s="11">
        <f t="shared" si="265"/>
        <v>0</v>
      </c>
      <c r="OR181" s="11" t="e">
        <f>#REF!</f>
        <v>#REF!</v>
      </c>
      <c r="OS181" s="35" t="e">
        <f>#REF!-OP181</f>
        <v>#REF!</v>
      </c>
      <c r="OT181" s="35" t="e">
        <f>OS181-#REF!</f>
        <v>#REF!</v>
      </c>
      <c r="OU181" s="43" t="e">
        <f>IF(AND(OP181&gt;0,(OS181=#REF!-OP181)),"מועסק פחות מ-10% מזמנו במופ","")</f>
        <v>#REF!</v>
      </c>
    </row>
    <row r="182" spans="1:411" ht="24" hidden="1" customHeight="1" outlineLevel="1" x14ac:dyDescent="0.2">
      <c r="A182" s="282">
        <v>179</v>
      </c>
      <c r="B182" s="269"/>
      <c r="C182" s="270"/>
      <c r="D182" s="271"/>
      <c r="E182" s="263"/>
      <c r="F182" s="264"/>
      <c r="G182" s="265"/>
      <c r="H182" s="266"/>
      <c r="I182" s="267">
        <f t="shared" si="196"/>
        <v>0</v>
      </c>
      <c r="J182" s="260">
        <f>(IF(OR($B182=0,$C182=0,$D182=0,$E$2&gt;$OE$1),0,IF(OR($E182=0,$G182=0,$H182=0),0,MIN((VLOOKUP($D182,SALERYCODE,3,0))*(IF($D182=6,$H182,$G182))*((MIN((VLOOKUP($D182,SALERYCODE,5,0)),(IF($D182=6,$G182,$H182))))),MIN((VLOOKUP($D182,SALERYCODE,3,0)),($E182+$F182))*(IF($D182=6,$H182,((MIN((VLOOKUP($D182,SALERYCODE,5,0)),$H182)))))))))/IF(AND($D182=2,'ראשי-פרטים כלליים וריכוז הוצאות'!$D$68&lt;&gt;4),1.2,1)</f>
        <v>0</v>
      </c>
      <c r="K182" s="263"/>
      <c r="L182" s="264"/>
      <c r="M182" s="265"/>
      <c r="N182" s="266"/>
      <c r="O182" s="267">
        <f t="shared" si="197"/>
        <v>0</v>
      </c>
      <c r="P182" s="260">
        <f>+(IF(OR($B182=0,$C182=0,$D182=0,$K$2&gt;$OE$1),0,IF(OR($K182=0,$M182=0,$N182=0),0,MIN((VLOOKUP($D182,SALERYCODE,3,0))*(IF($D182=6,$N182,$M182))*((MIN((VLOOKUP($D182,SALERYCODE,5,0)),(IF($D182=6,$M182,$N182))))),MIN((VLOOKUP($D182,SALERYCODE,3,0)),($K182+$L182))*(IF($D182=6,$N182,((MIN((VLOOKUP($D182,SALERYCODE,5,0)),$N182)))))))))/IF(AND($D182=2,'ראשי-פרטים כלליים וריכוז הוצאות'!$D$68&lt;&gt;4),1.2,1)</f>
        <v>0</v>
      </c>
      <c r="Q182" s="263"/>
      <c r="R182" s="264"/>
      <c r="S182" s="265"/>
      <c r="T182" s="266"/>
      <c r="U182" s="267">
        <f t="shared" si="198"/>
        <v>0</v>
      </c>
      <c r="V182" s="260">
        <f>+(IF(OR($B182=0,$C182=0,$D182=0,$Q$2&gt;$OE$1),0,IF(OR(Q182=0,S182=0,T182=0),0,MIN((VLOOKUP($D182,SALERYCODE,3,0))*(IF($D182=6,T182,S182))*((MIN((VLOOKUP($D182,SALERYCODE,5,0)),(IF($D182=6,S182,T182))))),MIN((VLOOKUP($D182,SALERYCODE,3,0)),(Q182+R182))*(IF($D182=6,T182,((MIN((VLOOKUP($D182,SALERYCODE,5,0)),T182)))))))))/IF(AND($D182=2,'ראשי-פרטים כלליים וריכוז הוצאות'!$D$68&lt;&gt;4),1.2,1)</f>
        <v>0</v>
      </c>
      <c r="W182" s="263"/>
      <c r="X182" s="264"/>
      <c r="Y182" s="265"/>
      <c r="Z182" s="266"/>
      <c r="AA182" s="267">
        <f t="shared" si="199"/>
        <v>0</v>
      </c>
      <c r="AB182" s="260">
        <f>+(IF(OR($B182=0,$C182=0,$D182=0,$W$2&gt;$OE$1),0,IF(OR(W182=0,Y182=0,Z182=0),0,MIN((VLOOKUP($D182,SALERYCODE,3,0))*(IF($D182=6,Z182,Y182))*((MIN((VLOOKUP($D182,SALERYCODE,5,0)),(IF($D182=6,Y182,Z182))))),MIN((VLOOKUP($D182,SALERYCODE,3,0)),(W182+X182))*(IF($D182=6,Z182,((MIN((VLOOKUP($D182,SALERYCODE,5,0)),Z182)))))))))/IF(AND($D182=2,'ראשי-פרטים כלליים וריכוז הוצאות'!$D$68&lt;&gt;4),1.2,1)</f>
        <v>0</v>
      </c>
      <c r="AC182" s="263"/>
      <c r="AD182" s="264"/>
      <c r="AE182" s="265"/>
      <c r="AF182" s="266"/>
      <c r="AG182" s="267">
        <f t="shared" si="200"/>
        <v>0</v>
      </c>
      <c r="AH182" s="260">
        <f>+(IF(OR($B182=0,$C182=0,$D182=0,$AC$2&gt;$OE$1),0,IF(OR(AC182=0,AE182=0,AF182=0),0,MIN((VLOOKUP($D182,SALERYCODE,3,0))*(IF($D182=6,AF182,AE182))*((MIN((VLOOKUP($D182,SALERYCODE,5,0)),(IF($D182=6,AE182,AF182))))),MIN((VLOOKUP($D182,SALERYCODE,3,0)),(AC182+AD182))*(IF($D182=6,AF182,((MIN((VLOOKUP($D182,SALERYCODE,5,0)),AF182)))))))))/IF(AND($D182=2,'ראשי-פרטים כלליים וריכוז הוצאות'!$D$68&lt;&gt;4),1.2,1)</f>
        <v>0</v>
      </c>
      <c r="AI182" s="263"/>
      <c r="AJ182" s="264"/>
      <c r="AK182" s="265"/>
      <c r="AL182" s="266"/>
      <c r="AM182" s="267">
        <f t="shared" si="201"/>
        <v>0</v>
      </c>
      <c r="AN182" s="260">
        <f>+(IF(OR($B182=0,$C182=0,$D182=0,$AI$2&gt;$OE$1),0,IF(OR(AI182=0,AK182=0,AL182=0),0,MIN((VLOOKUP($D182,SALERYCODE,3,0))*(IF($D182=6,AL182,AK182))*((MIN((VLOOKUP($D182,SALERYCODE,5,0)),(IF($D182=6,AK182,AL182))))),MIN((VLOOKUP($D182,SALERYCODE,3,0)),(AI182+AJ182))*(IF($D182=6,AL182,((MIN((VLOOKUP($D182,SALERYCODE,5,0)),AL182)))))))))/IF(AND($D182=2,'ראשי-פרטים כלליים וריכוז הוצאות'!$D$68&lt;&gt;4),1.2,1)</f>
        <v>0</v>
      </c>
      <c r="AO182" s="263"/>
      <c r="AP182" s="264"/>
      <c r="AQ182" s="265"/>
      <c r="AR182" s="266"/>
      <c r="AS182" s="267">
        <f t="shared" si="202"/>
        <v>0</v>
      </c>
      <c r="AT182" s="260">
        <f>+(IF(OR($B182=0,$C182=0,$D182=0,$AO$2&gt;$OE$1),0,IF(OR(AO182=0,AQ182=0,AR182=0),0,MIN((VLOOKUP($D182,SALERYCODE,3,0))*(IF($D182=6,AR182,AQ182))*((MIN((VLOOKUP($D182,SALERYCODE,5,0)),(IF($D182=6,AQ182,AR182))))),MIN((VLOOKUP($D182,SALERYCODE,3,0)),(AO182+AP182))*(IF($D182=6,AR182,((MIN((VLOOKUP($D182,SALERYCODE,5,0)),AR182)))))))))/IF(AND($D182=2,'ראשי-פרטים כלליים וריכוז הוצאות'!$D$68&lt;&gt;4),1.2,1)</f>
        <v>0</v>
      </c>
      <c r="AU182" s="263"/>
      <c r="AV182" s="264"/>
      <c r="AW182" s="265"/>
      <c r="AX182" s="266"/>
      <c r="AY182" s="267">
        <f t="shared" si="203"/>
        <v>0</v>
      </c>
      <c r="AZ182" s="260">
        <f>+(IF(OR($B182=0,$C182=0,$D182=0,$AU$2&gt;$OE$1),0,IF(OR(AU182=0,AW182=0,AX182=0),0,MIN((VLOOKUP($D182,SALERYCODE,3,0))*(IF($D182=6,AX182,AW182))*((MIN((VLOOKUP($D182,SALERYCODE,5,0)),(IF($D182=6,AW182,AX182))))),MIN((VLOOKUP($D182,SALERYCODE,3,0)),(AU182+AV182))*(IF($D182=6,AX182,((MIN((VLOOKUP($D182,SALERYCODE,5,0)),AX182)))))))))/IF(AND($D182=2,'ראשי-פרטים כלליים וריכוז הוצאות'!$D$68&lt;&gt;4),1.2,1)</f>
        <v>0</v>
      </c>
      <c r="BA182" s="263"/>
      <c r="BB182" s="264"/>
      <c r="BC182" s="265"/>
      <c r="BD182" s="266"/>
      <c r="BE182" s="267">
        <f t="shared" si="204"/>
        <v>0</v>
      </c>
      <c r="BF182" s="260">
        <f>+(IF(OR($B182=0,$C182=0,$D182=0,$BA$2&gt;$OE$1),0,IF(OR(BA182=0,BC182=0,BD182=0),0,MIN((VLOOKUP($D182,SALERYCODE,3,0))*(IF($D182=6,BD182,BC182))*((MIN((VLOOKUP($D182,SALERYCODE,5,0)),(IF($D182=6,BC182,BD182))))),MIN((VLOOKUP($D182,SALERYCODE,3,0)),(BA182+BB182))*(IF($D182=6,BD182,((MIN((VLOOKUP($D182,SALERYCODE,5,0)),BD182)))))))))/IF(AND($D182=2,'ראשי-פרטים כלליים וריכוז הוצאות'!$D$68&lt;&gt;4),1.2,1)</f>
        <v>0</v>
      </c>
      <c r="BG182" s="263"/>
      <c r="BH182" s="264"/>
      <c r="BI182" s="265"/>
      <c r="BJ182" s="266"/>
      <c r="BK182" s="267">
        <f t="shared" si="205"/>
        <v>0</v>
      </c>
      <c r="BL182" s="260">
        <f>+(IF(OR($B182=0,$C182=0,$D182=0,$BG$2&gt;$OE$1),0,IF(OR(BG182=0,BI182=0,BJ182=0),0,MIN((VLOOKUP($D182,SALERYCODE,3,0))*(IF($D182=6,BJ182,BI182))*((MIN((VLOOKUP($D182,SALERYCODE,5,0)),(IF($D182=6,BI182,BJ182))))),MIN((VLOOKUP($D182,SALERYCODE,3,0)),(BG182+BH182))*(IF($D182=6,BJ182,((MIN((VLOOKUP($D182,SALERYCODE,5,0)),BJ182)))))))))/IF(AND($D182=2,'ראשי-פרטים כלליים וריכוז הוצאות'!$D$68&lt;&gt;4),1.2,1)</f>
        <v>0</v>
      </c>
      <c r="BM182" s="263"/>
      <c r="BN182" s="264"/>
      <c r="BO182" s="265"/>
      <c r="BP182" s="266"/>
      <c r="BQ182" s="267">
        <f t="shared" si="206"/>
        <v>0</v>
      </c>
      <c r="BR182" s="260">
        <f>+(IF(OR($B182=0,$C182=0,$D182=0,$BM$2&gt;$OE$1),0,IF(OR(BM182=0,BO182=0,BP182=0),0,MIN((VLOOKUP($D182,SALERYCODE,3,0))*(IF($D182=6,BP182,BO182))*((MIN((VLOOKUP($D182,SALERYCODE,5,0)),(IF($D182=6,BO182,BP182))))),MIN((VLOOKUP($D182,SALERYCODE,3,0)),(BM182+BN182))*(IF($D182=6,BP182,((MIN((VLOOKUP($D182,SALERYCODE,5,0)),BP182)))))))))/IF(AND($D182=2,'ראשי-פרטים כלליים וריכוז הוצאות'!$D$68&lt;&gt;4),1.2,1)</f>
        <v>0</v>
      </c>
      <c r="BS182" s="263"/>
      <c r="BT182" s="264"/>
      <c r="BU182" s="265"/>
      <c r="BV182" s="266"/>
      <c r="BW182" s="267">
        <f t="shared" si="207"/>
        <v>0</v>
      </c>
      <c r="BX182" s="260">
        <f>+(IF(OR($B182=0,$C182=0,$D182=0,$BS$2&gt;$OE$1),0,IF(OR(BS182=0,BU182=0,BV182=0),0,MIN((VLOOKUP($D182,SALERYCODE,3,0))*(IF($D182=6,BV182,BU182))*((MIN((VLOOKUP($D182,SALERYCODE,5,0)),(IF($D182=6,BU182,BV182))))),MIN((VLOOKUP($D182,SALERYCODE,3,0)),(BS182+BT182))*(IF($D182=6,BV182,((MIN((VLOOKUP($D182,SALERYCODE,5,0)),BV182)))))))))/IF(AND($D182=2,'ראשי-פרטים כלליים וריכוז הוצאות'!$D$68&lt;&gt;4),1.2,1)</f>
        <v>0</v>
      </c>
      <c r="BY182" s="263"/>
      <c r="BZ182" s="264"/>
      <c r="CA182" s="265"/>
      <c r="CB182" s="266"/>
      <c r="CC182" s="267">
        <f t="shared" si="208"/>
        <v>0</v>
      </c>
      <c r="CD182" s="260">
        <f>+(IF(OR($B182=0,$C182=0,$D182=0,$BY$2&gt;$OE$1),0,IF(OR(BY182=0,CA182=0,CB182=0),0,MIN((VLOOKUP($D182,SALERYCODE,3,0))*(IF($D182=6,CB182,CA182))*((MIN((VLOOKUP($D182,SALERYCODE,5,0)),(IF($D182=6,CA182,CB182))))),MIN((VLOOKUP($D182,SALERYCODE,3,0)),(BY182+BZ182))*(IF($D182=6,CB182,((MIN((VLOOKUP($D182,SALERYCODE,5,0)),CB182)))))))))/IF(AND($D182=2,'ראשי-פרטים כלליים וריכוז הוצאות'!$D$68&lt;&gt;4),1.2,1)</f>
        <v>0</v>
      </c>
      <c r="CE182" s="263"/>
      <c r="CF182" s="264"/>
      <c r="CG182" s="265"/>
      <c r="CH182" s="266"/>
      <c r="CI182" s="267">
        <f t="shared" si="209"/>
        <v>0</v>
      </c>
      <c r="CJ182" s="260">
        <f>+(IF(OR($B182=0,$C182=0,$D182=0,$CE$2&gt;$OE$1),0,IF(OR(CE182=0,CG182=0,CH182=0),0,MIN((VLOOKUP($D182,SALERYCODE,3,0))*(IF($D182=6,CH182,CG182))*((MIN((VLOOKUP($D182,SALERYCODE,5,0)),(IF($D182=6,CG182,CH182))))),MIN((VLOOKUP($D182,SALERYCODE,3,0)),(CE182+CF182))*(IF($D182=6,CH182,((MIN((VLOOKUP($D182,SALERYCODE,5,0)),CH182)))))))))/IF(AND($D182=2,'ראשי-פרטים כלליים וריכוז הוצאות'!$D$68&lt;&gt;4),1.2,1)</f>
        <v>0</v>
      </c>
      <c r="CK182" s="263"/>
      <c r="CL182" s="264"/>
      <c r="CM182" s="265"/>
      <c r="CN182" s="266"/>
      <c r="CO182" s="267">
        <f t="shared" si="210"/>
        <v>0</v>
      </c>
      <c r="CP182" s="260">
        <f>+(IF(OR($B182=0,$C182=0,$D182=0,$CK$2&gt;$OE$1),0,IF(OR(CK182=0,CM182=0,CN182=0),0,MIN((VLOOKUP($D182,SALERYCODE,3,0))*(IF($D182=6,CN182,CM182))*((MIN((VLOOKUP($D182,SALERYCODE,5,0)),(IF($D182=6,CM182,CN182))))),MIN((VLOOKUP($D182,SALERYCODE,3,0)),(CK182+CL182))*(IF($D182=6,CN182,((MIN((VLOOKUP($D182,SALERYCODE,5,0)),CN182)))))))))/IF(AND($D182=2,'ראשי-פרטים כלליים וריכוז הוצאות'!$D$68&lt;&gt;4),1.2,1)</f>
        <v>0</v>
      </c>
      <c r="CQ182" s="263"/>
      <c r="CR182" s="264"/>
      <c r="CS182" s="265"/>
      <c r="CT182" s="266"/>
      <c r="CU182" s="267">
        <f t="shared" si="211"/>
        <v>0</v>
      </c>
      <c r="CV182" s="260">
        <f>+(IF(OR($B182=0,$C182=0,$D182=0,$CQ$2&gt;$OE$1),0,IF(OR(CQ182=0,CS182=0,CT182=0),0,MIN((VLOOKUP($D182,SALERYCODE,3,0))*(IF($D182=6,CT182,CS182))*((MIN((VLOOKUP($D182,SALERYCODE,5,0)),(IF($D182=6,CS182,CT182))))),MIN((VLOOKUP($D182,SALERYCODE,3,0)),(CQ182+CR182))*(IF($D182=6,CT182,((MIN((VLOOKUP($D182,SALERYCODE,5,0)),CT182)))))))))/IF(AND($D182=2,'ראשי-פרטים כלליים וריכוז הוצאות'!$D$68&lt;&gt;4),1.2,1)</f>
        <v>0</v>
      </c>
      <c r="CW182" s="263"/>
      <c r="CX182" s="264"/>
      <c r="CY182" s="265"/>
      <c r="CZ182" s="266"/>
      <c r="DA182" s="267">
        <f t="shared" si="212"/>
        <v>0</v>
      </c>
      <c r="DB182" s="260">
        <f>+(IF(OR($B182=0,$C182=0,$D182=0,$CW$2&gt;$OE$1),0,IF(OR(CW182=0,CY182=0,CZ182=0),0,MIN((VLOOKUP($D182,SALERYCODE,3,0))*(IF($D182=6,CZ182,CY182))*((MIN((VLOOKUP($D182,SALERYCODE,5,0)),(IF($D182=6,CY182,CZ182))))),MIN((VLOOKUP($D182,SALERYCODE,3,0)),(CW182+CX182))*(IF($D182=6,CZ182,((MIN((VLOOKUP($D182,SALERYCODE,5,0)),CZ182)))))))))/IF(AND($D182=2,'ראשי-פרטים כלליים וריכוז הוצאות'!$D$68&lt;&gt;4),1.2,1)</f>
        <v>0</v>
      </c>
      <c r="DC182" s="263"/>
      <c r="DD182" s="264"/>
      <c r="DE182" s="265"/>
      <c r="DF182" s="266"/>
      <c r="DG182" s="267">
        <f t="shared" si="213"/>
        <v>0</v>
      </c>
      <c r="DH182" s="260">
        <f>+(IF(OR($B182=0,$C182=0,$D182=0,$DC$2&gt;$OE$1),0,IF(OR(DC182=0,DE182=0,DF182=0),0,MIN((VLOOKUP($D182,SALERYCODE,3,0))*(IF($D182=6,DF182,DE182))*((MIN((VLOOKUP($D182,SALERYCODE,5,0)),(IF($D182=6,DE182,DF182))))),MIN((VLOOKUP($D182,SALERYCODE,3,0)),(DC182+DD182))*(IF($D182=6,DF182,((MIN((VLOOKUP($D182,SALERYCODE,5,0)),DF182)))))))))/IF(AND($D182=2,'ראשי-פרטים כלליים וריכוז הוצאות'!$D$68&lt;&gt;4),1.2,1)</f>
        <v>0</v>
      </c>
      <c r="DI182" s="263"/>
      <c r="DJ182" s="264"/>
      <c r="DK182" s="265"/>
      <c r="DL182" s="266"/>
      <c r="DM182" s="267">
        <f t="shared" si="214"/>
        <v>0</v>
      </c>
      <c r="DN182" s="260">
        <f>+(IF(OR($B182=0,$C182=0,$D182=0,$DC$2&gt;$OE$1),0,IF(OR(DI182=0,DK182=0,DL182=0),0,MIN((VLOOKUP($D182,SALERYCODE,3,0))*(IF($D182=6,DL182,DK182))*((MIN((VLOOKUP($D182,SALERYCODE,5,0)),(IF($D182=6,DK182,DL182))))),MIN((VLOOKUP($D182,SALERYCODE,3,0)),(DI182+DJ182))*(IF($D182=6,DL182,((MIN((VLOOKUP($D182,SALERYCODE,5,0)),DL182)))))))))/IF(AND($D182=2,'ראשי-פרטים כלליים וריכוז הוצאות'!$D$68&lt;&gt;4),1.2,1)</f>
        <v>0</v>
      </c>
      <c r="DO182" s="263"/>
      <c r="DP182" s="264"/>
      <c r="DQ182" s="265"/>
      <c r="DR182" s="266"/>
      <c r="DS182" s="267">
        <f t="shared" si="215"/>
        <v>0</v>
      </c>
      <c r="DT182" s="260">
        <f>+(IF(OR($B182=0,$C182=0,$D182=0,$DC$2&gt;$OE$1),0,IF(OR(DO182=0,DQ182=0,DR182=0),0,MIN((VLOOKUP($D182,SALERYCODE,3,0))*(IF($D182=6,DR182,DQ182))*((MIN((VLOOKUP($D182,SALERYCODE,5,0)),(IF($D182=6,DQ182,DR182))))),MIN((VLOOKUP($D182,SALERYCODE,3,0)),(DO182+DP182))*(IF($D182=6,DR182,((MIN((VLOOKUP($D182,SALERYCODE,5,0)),DR182)))))))))/IF(AND($D182=2,'ראשי-פרטים כלליים וריכוז הוצאות'!$D$68&lt;&gt;4),1.2,1)</f>
        <v>0</v>
      </c>
      <c r="DU182" s="263"/>
      <c r="DV182" s="264"/>
      <c r="DW182" s="265"/>
      <c r="DX182" s="266"/>
      <c r="DY182" s="267">
        <f t="shared" si="216"/>
        <v>0</v>
      </c>
      <c r="DZ182" s="260">
        <f>+(IF(OR($B182=0,$C182=0,$D182=0,$DC$2&gt;$OE$1),0,IF(OR(DU182=0,DW182=0,DX182=0),0,MIN((VLOOKUP($D182,SALERYCODE,3,0))*(IF($D182=6,DX182,DW182))*((MIN((VLOOKUP($D182,SALERYCODE,5,0)),(IF($D182=6,DW182,DX182))))),MIN((VLOOKUP($D182,SALERYCODE,3,0)),(DU182+DV182))*(IF($D182=6,DX182,((MIN((VLOOKUP($D182,SALERYCODE,5,0)),DX182)))))))))/IF(AND($D182=2,'ראשי-פרטים כלליים וריכוז הוצאות'!$D$68&lt;&gt;4),1.2,1)</f>
        <v>0</v>
      </c>
      <c r="EA182" s="263"/>
      <c r="EB182" s="264"/>
      <c r="EC182" s="265"/>
      <c r="ED182" s="266"/>
      <c r="EE182" s="267">
        <f t="shared" si="217"/>
        <v>0</v>
      </c>
      <c r="EF182" s="260">
        <f>+(IF(OR($B182=0,$C182=0,$D182=0,$DC$2&gt;$OE$1),0,IF(OR(EA182=0,EC182=0,ED182=0),0,MIN((VLOOKUP($D182,SALERYCODE,3,0))*(IF($D182=6,ED182,EC182))*((MIN((VLOOKUP($D182,SALERYCODE,5,0)),(IF($D182=6,EC182,ED182))))),MIN((VLOOKUP($D182,SALERYCODE,3,0)),(EA182+EB182))*(IF($D182=6,ED182,((MIN((VLOOKUP($D182,SALERYCODE,5,0)),ED182)))))))))/IF(AND($D182=2,'ראשי-פרטים כלליים וריכוז הוצאות'!$D$68&lt;&gt;4),1.2,1)</f>
        <v>0</v>
      </c>
      <c r="EG182" s="263"/>
      <c r="EH182" s="264"/>
      <c r="EI182" s="265"/>
      <c r="EJ182" s="266"/>
      <c r="EK182" s="267">
        <f t="shared" si="218"/>
        <v>0</v>
      </c>
      <c r="EL182" s="260">
        <f>+(IF(OR($B182=0,$C182=0,$D182=0,$DC$2&gt;$OE$1),0,IF(OR(EG182=0,EI182=0,EJ182=0),0,MIN((VLOOKUP($D182,SALERYCODE,3,0))*(IF($D182=6,EJ182,EI182))*((MIN((VLOOKUP($D182,SALERYCODE,5,0)),(IF($D182=6,EI182,EJ182))))),MIN((VLOOKUP($D182,SALERYCODE,3,0)),(EG182+EH182))*(IF($D182=6,EJ182,((MIN((VLOOKUP($D182,SALERYCODE,5,0)),EJ182)))))))))/IF(AND($D182=2,'ראשי-פרטים כלליים וריכוז הוצאות'!$D$68&lt;&gt;4),1.2,1)</f>
        <v>0</v>
      </c>
      <c r="EM182" s="263"/>
      <c r="EN182" s="264"/>
      <c r="EO182" s="265"/>
      <c r="EP182" s="266"/>
      <c r="EQ182" s="267">
        <f t="shared" si="219"/>
        <v>0</v>
      </c>
      <c r="ER182" s="260">
        <f>+(IF(OR($B182=0,$C182=0,$D182=0,$DC$2&gt;$OE$1),0,IF(OR(EM182=0,EO182=0,EP182=0),0,MIN((VLOOKUP($D182,SALERYCODE,3,0))*(IF($D182=6,EP182,EO182))*((MIN((VLOOKUP($D182,SALERYCODE,5,0)),(IF($D182=6,EO182,EP182))))),MIN((VLOOKUP($D182,SALERYCODE,3,0)),(EM182+EN182))*(IF($D182=6,EP182,((MIN((VLOOKUP($D182,SALERYCODE,5,0)),EP182)))))))))/IF(AND($D182=2,'ראשי-פרטים כלליים וריכוז הוצאות'!$D$68&lt;&gt;4),1.2,1)</f>
        <v>0</v>
      </c>
      <c r="ES182" s="263"/>
      <c r="ET182" s="264"/>
      <c r="EU182" s="265"/>
      <c r="EV182" s="266"/>
      <c r="EW182" s="267">
        <f t="shared" si="220"/>
        <v>0</v>
      </c>
      <c r="EX182" s="260">
        <f>+(IF(OR($B182=0,$C182=0,$D182=0,$DC$2&gt;$OE$1),0,IF(OR(ES182=0,EU182=0,EV182=0),0,MIN((VLOOKUP($D182,SALERYCODE,3,0))*(IF($D182=6,EV182,EU182))*((MIN((VLOOKUP($D182,SALERYCODE,5,0)),(IF($D182=6,EU182,EV182))))),MIN((VLOOKUP($D182,SALERYCODE,3,0)),(ES182+ET182))*(IF($D182=6,EV182,((MIN((VLOOKUP($D182,SALERYCODE,5,0)),EV182)))))))))/IF(AND($D182=2,'ראשי-פרטים כלליים וריכוז הוצאות'!$D$68&lt;&gt;4),1.2,1)</f>
        <v>0</v>
      </c>
      <c r="EY182" s="263"/>
      <c r="EZ182" s="264"/>
      <c r="FA182" s="265"/>
      <c r="FB182" s="266"/>
      <c r="FC182" s="267">
        <f t="shared" si="221"/>
        <v>0</v>
      </c>
      <c r="FD182" s="260">
        <f>+(IF(OR($B182=0,$C182=0,$D182=0,$DC$2&gt;$OE$1),0,IF(OR(EY182=0,FA182=0,FB182=0),0,MIN((VLOOKUP($D182,SALERYCODE,3,0))*(IF($D182=6,FB182,FA182))*((MIN((VLOOKUP($D182,SALERYCODE,5,0)),(IF($D182=6,FA182,FB182))))),MIN((VLOOKUP($D182,SALERYCODE,3,0)),(EY182+EZ182))*(IF($D182=6,FB182,((MIN((VLOOKUP($D182,SALERYCODE,5,0)),FB182)))))))))/IF(AND($D182=2,'ראשי-פרטים כלליים וריכוז הוצאות'!$D$68&lt;&gt;4),1.2,1)</f>
        <v>0</v>
      </c>
      <c r="FE182" s="263"/>
      <c r="FF182" s="264"/>
      <c r="FG182" s="265"/>
      <c r="FH182" s="266"/>
      <c r="FI182" s="267">
        <f t="shared" si="222"/>
        <v>0</v>
      </c>
      <c r="FJ182" s="260">
        <f>+(IF(OR($B182=0,$C182=0,$D182=0,$DC$2&gt;$OE$1),0,IF(OR(FE182=0,FG182=0,FH182=0),0,MIN((VLOOKUP($D182,SALERYCODE,3,0))*(IF($D182=6,FH182,FG182))*((MIN((VLOOKUP($D182,SALERYCODE,5,0)),(IF($D182=6,FG182,FH182))))),MIN((VLOOKUP($D182,SALERYCODE,3,0)),(FE182+FF182))*(IF($D182=6,FH182,((MIN((VLOOKUP($D182,SALERYCODE,5,0)),FH182)))))))))/IF(AND($D182=2,'ראשי-פרטים כלליים וריכוז הוצאות'!$D$68&lt;&gt;4),1.2,1)</f>
        <v>0</v>
      </c>
      <c r="FK182" s="263"/>
      <c r="FL182" s="264"/>
      <c r="FM182" s="265"/>
      <c r="FN182" s="266"/>
      <c r="FO182" s="267">
        <f t="shared" si="223"/>
        <v>0</v>
      </c>
      <c r="FP182" s="260">
        <f>+(IF(OR($B182=0,$C182=0,$D182=0,$DC$2&gt;$OE$1),0,IF(OR(FK182=0,FM182=0,FN182=0),0,MIN((VLOOKUP($D182,SALERYCODE,3,0))*(IF($D182=6,FN182,FM182))*((MIN((VLOOKUP($D182,SALERYCODE,5,0)),(IF($D182=6,FM182,FN182))))),MIN((VLOOKUP($D182,SALERYCODE,3,0)),(FK182+FL182))*(IF($D182=6,FN182,((MIN((VLOOKUP($D182,SALERYCODE,5,0)),FN182)))))))))/IF(AND($D182=2,'ראשי-פרטים כלליים וריכוז הוצאות'!$D$68&lt;&gt;4),1.2,1)</f>
        <v>0</v>
      </c>
      <c r="FQ182" s="263"/>
      <c r="FR182" s="264"/>
      <c r="FS182" s="265"/>
      <c r="FT182" s="266"/>
      <c r="FU182" s="267">
        <f t="shared" si="224"/>
        <v>0</v>
      </c>
      <c r="FV182" s="260">
        <f>+(IF(OR($B182=0,$C182=0,$D182=0,$DC$2&gt;$OE$1),0,IF(OR(FQ182=0,FS182=0,FT182=0),0,MIN((VLOOKUP($D182,SALERYCODE,3,0))*(IF($D182=6,FT182,FS182))*((MIN((VLOOKUP($D182,SALERYCODE,5,0)),(IF($D182=6,FS182,FT182))))),MIN((VLOOKUP($D182,SALERYCODE,3,0)),(FQ182+FR182))*(IF($D182=6,FT182,((MIN((VLOOKUP($D182,SALERYCODE,5,0)),FT182)))))))))/IF(AND($D182=2,'ראשי-פרטים כלליים וריכוז הוצאות'!$D$68&lt;&gt;4),1.2,1)</f>
        <v>0</v>
      </c>
      <c r="FW182" s="263"/>
      <c r="FX182" s="264"/>
      <c r="FY182" s="265"/>
      <c r="FZ182" s="266"/>
      <c r="GA182" s="267">
        <f t="shared" si="225"/>
        <v>0</v>
      </c>
      <c r="GB182" s="260">
        <f>+(IF(OR($B182=0,$C182=0,$D182=0,$DC$2&gt;$OE$1),0,IF(OR(FW182=0,FY182=0,FZ182=0),0,MIN((VLOOKUP($D182,SALERYCODE,3,0))*(IF($D182=6,FZ182,FY182))*((MIN((VLOOKUP($D182,SALERYCODE,5,0)),(IF($D182=6,FY182,FZ182))))),MIN((VLOOKUP($D182,SALERYCODE,3,0)),(FW182+FX182))*(IF($D182=6,FZ182,((MIN((VLOOKUP($D182,SALERYCODE,5,0)),FZ182)))))))))/IF(AND($D182=2,'ראשי-פרטים כלליים וריכוז הוצאות'!$D$68&lt;&gt;4),1.2,1)</f>
        <v>0</v>
      </c>
      <c r="GC182" s="263"/>
      <c r="GD182" s="264"/>
      <c r="GE182" s="265"/>
      <c r="GF182" s="266"/>
      <c r="GG182" s="267">
        <f t="shared" si="226"/>
        <v>0</v>
      </c>
      <c r="GH182" s="260">
        <f>+(IF(OR($B182=0,$C182=0,$D182=0,$DC$2&gt;$OE$1),0,IF(OR(GC182=0,GE182=0,GF182=0),0,MIN((VLOOKUP($D182,SALERYCODE,3,0))*(IF($D182=6,GF182,GE182))*((MIN((VLOOKUP($D182,SALERYCODE,5,0)),(IF($D182=6,GE182,GF182))))),MIN((VLOOKUP($D182,SALERYCODE,3,0)),(GC182+GD182))*(IF($D182=6,GF182,((MIN((VLOOKUP($D182,SALERYCODE,5,0)),GF182)))))))))/IF(AND($D182=2,'ראשי-פרטים כלליים וריכוז הוצאות'!$D$68&lt;&gt;4),1.2,1)</f>
        <v>0</v>
      </c>
      <c r="GI182" s="263"/>
      <c r="GJ182" s="264"/>
      <c r="GK182" s="265"/>
      <c r="GL182" s="266"/>
      <c r="GM182" s="267">
        <f t="shared" si="227"/>
        <v>0</v>
      </c>
      <c r="GN182" s="260">
        <f>+(IF(OR($B182=0,$C182=0,$D182=0,$DC$2&gt;$OE$1),0,IF(OR(GI182=0,GK182=0,GL182=0),0,MIN((VLOOKUP($D182,SALERYCODE,3,0))*(IF($D182=6,GL182,GK182))*((MIN((VLOOKUP($D182,SALERYCODE,5,0)),(IF($D182=6,GK182,GL182))))),MIN((VLOOKUP($D182,SALERYCODE,3,0)),(GI182+GJ182))*(IF($D182=6,GL182,((MIN((VLOOKUP($D182,SALERYCODE,5,0)),GL182)))))))))/IF(AND($D182=2,'ראשי-פרטים כלליים וריכוז הוצאות'!$D$68&lt;&gt;4),1.2,1)</f>
        <v>0</v>
      </c>
      <c r="GO182" s="263"/>
      <c r="GP182" s="264"/>
      <c r="GQ182" s="265"/>
      <c r="GR182" s="266"/>
      <c r="GS182" s="267">
        <f t="shared" si="228"/>
        <v>0</v>
      </c>
      <c r="GT182" s="260">
        <f>+(IF(OR($B182=0,$C182=0,$D182=0,$DC$2&gt;$OE$1),0,IF(OR(GO182=0,GQ182=0,GR182=0),0,MIN((VLOOKUP($D182,SALERYCODE,3,0))*(IF($D182=6,GR182,GQ182))*((MIN((VLOOKUP($D182,SALERYCODE,5,0)),(IF($D182=6,GQ182,GR182))))),MIN((VLOOKUP($D182,SALERYCODE,3,0)),(GO182+GP182))*(IF($D182=6,GR182,((MIN((VLOOKUP($D182,SALERYCODE,5,0)),GR182)))))))))/IF(AND($D182=2,'ראשי-פרטים כלליים וריכוז הוצאות'!$D$68&lt;&gt;4),1.2,1)</f>
        <v>0</v>
      </c>
      <c r="GU182" s="263"/>
      <c r="GV182" s="264"/>
      <c r="GW182" s="265"/>
      <c r="GX182" s="266"/>
      <c r="GY182" s="267">
        <f t="shared" si="229"/>
        <v>0</v>
      </c>
      <c r="GZ182" s="260">
        <f>+(IF(OR($B182=0,$C182=0,$D182=0,$DC$2&gt;$OE$1),0,IF(OR(GU182=0,GW182=0,GX182=0),0,MIN((VLOOKUP($D182,SALERYCODE,3,0))*(IF($D182=6,GX182,GW182))*((MIN((VLOOKUP($D182,SALERYCODE,5,0)),(IF($D182=6,GW182,GX182))))),MIN((VLOOKUP($D182,SALERYCODE,3,0)),(GU182+GV182))*(IF($D182=6,GX182,((MIN((VLOOKUP($D182,SALERYCODE,5,0)),GX182)))))))))/IF(AND($D182=2,'ראשי-פרטים כלליים וריכוז הוצאות'!$D$68&lt;&gt;4),1.2,1)</f>
        <v>0</v>
      </c>
      <c r="HA182" s="263"/>
      <c r="HB182" s="264"/>
      <c r="HC182" s="265"/>
      <c r="HD182" s="266"/>
      <c r="HE182" s="267">
        <f t="shared" si="230"/>
        <v>0</v>
      </c>
      <c r="HF182" s="260">
        <f>+(IF(OR($B182=0,$C182=0,$D182=0,$DC$2&gt;$OE$1),0,IF(OR(HA182=0,HC182=0,HD182=0),0,MIN((VLOOKUP($D182,SALERYCODE,3,0))*(IF($D182=6,HD182,HC182))*((MIN((VLOOKUP($D182,SALERYCODE,5,0)),(IF($D182=6,HC182,HD182))))),MIN((VLOOKUP($D182,SALERYCODE,3,0)),(HA182+HB182))*(IF($D182=6,HD182,((MIN((VLOOKUP($D182,SALERYCODE,5,0)),HD182)))))))))/IF(AND($D182=2,'ראשי-פרטים כלליים וריכוז הוצאות'!$D$68&lt;&gt;4),1.2,1)</f>
        <v>0</v>
      </c>
      <c r="HG182" s="263"/>
      <c r="HH182" s="264"/>
      <c r="HI182" s="265"/>
      <c r="HJ182" s="266"/>
      <c r="HK182" s="267">
        <f t="shared" si="231"/>
        <v>0</v>
      </c>
      <c r="HL182" s="260">
        <f>+(IF(OR($B182=0,$C182=0,$D182=0,$DC$2&gt;$OE$1),0,IF(OR(HG182=0,HI182=0,HJ182=0),0,MIN((VLOOKUP($D182,SALERYCODE,3,0))*(IF($D182=6,HJ182,HI182))*((MIN((VLOOKUP($D182,SALERYCODE,5,0)),(IF($D182=6,HI182,HJ182))))),MIN((VLOOKUP($D182,SALERYCODE,3,0)),(HG182+HH182))*(IF($D182=6,HJ182,((MIN((VLOOKUP($D182,SALERYCODE,5,0)),HJ182)))))))))/IF(AND($D182=2,'ראשי-פרטים כלליים וריכוז הוצאות'!$D$68&lt;&gt;4),1.2,1)</f>
        <v>0</v>
      </c>
      <c r="HM182" s="263"/>
      <c r="HN182" s="264"/>
      <c r="HO182" s="265"/>
      <c r="HP182" s="266"/>
      <c r="HQ182" s="267">
        <f t="shared" si="232"/>
        <v>0</v>
      </c>
      <c r="HR182" s="260">
        <f>+(IF(OR($B182=0,$C182=0,$D182=0,$DC$2&gt;$OE$1),0,IF(OR(HM182=0,HO182=0,HP182=0),0,MIN((VLOOKUP($D182,SALERYCODE,3,0))*(IF($D182=6,HP182,HO182))*((MIN((VLOOKUP($D182,SALERYCODE,5,0)),(IF($D182=6,HO182,HP182))))),MIN((VLOOKUP($D182,SALERYCODE,3,0)),(HM182+HN182))*(IF($D182=6,HP182,((MIN((VLOOKUP($D182,SALERYCODE,5,0)),HP182)))))))))/IF(AND($D182=2,'ראשי-פרטים כלליים וריכוז הוצאות'!$D$68&lt;&gt;4),1.2,1)</f>
        <v>0</v>
      </c>
      <c r="HS182" s="263"/>
      <c r="HT182" s="264"/>
      <c r="HU182" s="265"/>
      <c r="HV182" s="266"/>
      <c r="HW182" s="267">
        <f t="shared" si="233"/>
        <v>0</v>
      </c>
      <c r="HX182" s="260">
        <f>+(IF(OR($B182=0,$C182=0,$D182=0,$DC$2&gt;$OE$1),0,IF(OR(HS182=0,HU182=0,HV182=0),0,MIN((VLOOKUP($D182,SALERYCODE,3,0))*(IF($D182=6,HV182,HU182))*((MIN((VLOOKUP($D182,SALERYCODE,5,0)),(IF($D182=6,HU182,HV182))))),MIN((VLOOKUP($D182,SALERYCODE,3,0)),(HS182+HT182))*(IF($D182=6,HV182,((MIN((VLOOKUP($D182,SALERYCODE,5,0)),HV182)))))))))/IF(AND($D182=2,'ראשי-פרטים כלליים וריכוז הוצאות'!$D$68&lt;&gt;4),1.2,1)</f>
        <v>0</v>
      </c>
      <c r="HY182" s="263"/>
      <c r="HZ182" s="264"/>
      <c r="IA182" s="265"/>
      <c r="IB182" s="266"/>
      <c r="IC182" s="267">
        <f t="shared" si="234"/>
        <v>0</v>
      </c>
      <c r="ID182" s="260">
        <f>+(IF(OR($B182=0,$C182=0,$D182=0,$DC$2&gt;$OE$1),0,IF(OR(HY182=0,IA182=0,IB182=0),0,MIN((VLOOKUP($D182,SALERYCODE,3,0))*(IF($D182=6,IB182,IA182))*((MIN((VLOOKUP($D182,SALERYCODE,5,0)),(IF($D182=6,IA182,IB182))))),MIN((VLOOKUP($D182,SALERYCODE,3,0)),(HY182+HZ182))*(IF($D182=6,IB182,((MIN((VLOOKUP($D182,SALERYCODE,5,0)),IB182)))))))))/IF(AND($D182=2,'ראשי-פרטים כלליים וריכוז הוצאות'!$D$68&lt;&gt;4),1.2,1)</f>
        <v>0</v>
      </c>
      <c r="IE182" s="263"/>
      <c r="IF182" s="264"/>
      <c r="IG182" s="265"/>
      <c r="IH182" s="266"/>
      <c r="II182" s="267">
        <f t="shared" si="235"/>
        <v>0</v>
      </c>
      <c r="IJ182" s="260">
        <f>+(IF(OR($B182=0,$C182=0,$D182=0,$DC$2&gt;$OE$1),0,IF(OR(IE182=0,IG182=0,IH182=0),0,MIN((VLOOKUP($D182,SALERYCODE,3,0))*(IF($D182=6,IH182,IG182))*((MIN((VLOOKUP($D182,SALERYCODE,5,0)),(IF($D182=6,IG182,IH182))))),MIN((VLOOKUP($D182,SALERYCODE,3,0)),(IE182+IF182))*(IF($D182=6,IH182,((MIN((VLOOKUP($D182,SALERYCODE,5,0)),IH182)))))))))/IF(AND($D182=2,'ראשי-פרטים כלליים וריכוז הוצאות'!$D$68&lt;&gt;4),1.2,1)</f>
        <v>0</v>
      </c>
      <c r="IK182" s="263"/>
      <c r="IL182" s="264"/>
      <c r="IM182" s="265"/>
      <c r="IN182" s="266"/>
      <c r="IO182" s="267">
        <f t="shared" si="236"/>
        <v>0</v>
      </c>
      <c r="IP182" s="260">
        <f>+(IF(OR($B182=0,$C182=0,$D182=0,$DC$2&gt;$OE$1),0,IF(OR(IK182=0,IM182=0,IN182=0),0,MIN((VLOOKUP($D182,SALERYCODE,3,0))*(IF($D182=6,IN182,IM182))*((MIN((VLOOKUP($D182,SALERYCODE,5,0)),(IF($D182=6,IM182,IN182))))),MIN((VLOOKUP($D182,SALERYCODE,3,0)),(IK182+IL182))*(IF($D182=6,IN182,((MIN((VLOOKUP($D182,SALERYCODE,5,0)),IN182)))))))))/IF(AND($D182=2,'ראשי-פרטים כלליים וריכוז הוצאות'!$D$68&lt;&gt;4),1.2,1)</f>
        <v>0</v>
      </c>
      <c r="IQ182" s="263"/>
      <c r="IR182" s="264"/>
      <c r="IS182" s="265"/>
      <c r="IT182" s="266"/>
      <c r="IU182" s="267">
        <f t="shared" si="237"/>
        <v>0</v>
      </c>
      <c r="IV182" s="260">
        <f>+(IF(OR($B182=0,$C182=0,$D182=0,$DC$2&gt;$OE$1),0,IF(OR(IQ182=0,IS182=0,IT182=0),0,MIN((VLOOKUP($D182,SALERYCODE,3,0))*(IF($D182=6,IT182,IS182))*((MIN((VLOOKUP($D182,SALERYCODE,5,0)),(IF($D182=6,IS182,IT182))))),MIN((VLOOKUP($D182,SALERYCODE,3,0)),(IQ182+IR182))*(IF($D182=6,IT182,((MIN((VLOOKUP($D182,SALERYCODE,5,0)),IT182)))))))))/IF(AND($D182=2,'ראשי-פרטים כלליים וריכוז הוצאות'!$D$68&lt;&gt;4),1.2,1)</f>
        <v>0</v>
      </c>
      <c r="IW182" s="263"/>
      <c r="IX182" s="264"/>
      <c r="IY182" s="265"/>
      <c r="IZ182" s="266"/>
      <c r="JA182" s="267">
        <f t="shared" si="238"/>
        <v>0</v>
      </c>
      <c r="JB182" s="260">
        <f>+(IF(OR($B182=0,$C182=0,$D182=0,$DC$2&gt;$OE$1),0,IF(OR(IW182=0,IY182=0,IZ182=0),0,MIN((VLOOKUP($D182,SALERYCODE,3,0))*(IF($D182=6,IZ182,IY182))*((MIN((VLOOKUP($D182,SALERYCODE,5,0)),(IF($D182=6,IY182,IZ182))))),MIN((VLOOKUP($D182,SALERYCODE,3,0)),(IW182+IX182))*(IF($D182=6,IZ182,((MIN((VLOOKUP($D182,SALERYCODE,5,0)),IZ182)))))))))/IF(AND($D182=2,'ראשי-פרטים כלליים וריכוז הוצאות'!$D$68&lt;&gt;4),1.2,1)</f>
        <v>0</v>
      </c>
      <c r="JC182" s="263"/>
      <c r="JD182" s="264"/>
      <c r="JE182" s="265"/>
      <c r="JF182" s="266"/>
      <c r="JG182" s="267">
        <f t="shared" si="239"/>
        <v>0</v>
      </c>
      <c r="JH182" s="260">
        <f>+(IF(OR($B182=0,$C182=0,$D182=0,$DC$2&gt;$OE$1),0,IF(OR(JC182=0,JE182=0,JF182=0),0,MIN((VLOOKUP($D182,SALERYCODE,3,0))*(IF($D182=6,JF182,JE182))*((MIN((VLOOKUP($D182,SALERYCODE,5,0)),(IF($D182=6,JE182,JF182))))),MIN((VLOOKUP($D182,SALERYCODE,3,0)),(JC182+JD182))*(IF($D182=6,JF182,((MIN((VLOOKUP($D182,SALERYCODE,5,0)),JF182)))))))))/IF(AND($D182=2,'ראשי-פרטים כלליים וריכוז הוצאות'!$D$68&lt;&gt;4),1.2,1)</f>
        <v>0</v>
      </c>
      <c r="JI182" s="263"/>
      <c r="JJ182" s="264"/>
      <c r="JK182" s="265"/>
      <c r="JL182" s="266"/>
      <c r="JM182" s="267">
        <f t="shared" si="240"/>
        <v>0</v>
      </c>
      <c r="JN182" s="260">
        <f>+(IF(OR($B182=0,$C182=0,$D182=0,$DC$2&gt;$OE$1),0,IF(OR(JI182=0,JK182=0,JL182=0),0,MIN((VLOOKUP($D182,SALERYCODE,3,0))*(IF($D182=6,JL182,JK182))*((MIN((VLOOKUP($D182,SALERYCODE,5,0)),(IF($D182=6,JK182,JL182))))),MIN((VLOOKUP($D182,SALERYCODE,3,0)),(JI182+JJ182))*(IF($D182=6,JL182,((MIN((VLOOKUP($D182,SALERYCODE,5,0)),JL182)))))))))/IF(AND($D182=2,'ראשי-פרטים כלליים וריכוז הוצאות'!$D$68&lt;&gt;4),1.2,1)</f>
        <v>0</v>
      </c>
      <c r="JO182" s="263"/>
      <c r="JP182" s="264"/>
      <c r="JQ182" s="265"/>
      <c r="JR182" s="266"/>
      <c r="JS182" s="267">
        <f t="shared" si="241"/>
        <v>0</v>
      </c>
      <c r="JT182" s="260">
        <f>+(IF(OR($B182=0,$C182=0,$D182=0,$DC$2&gt;$OE$1),0,IF(OR(JO182=0,JQ182=0,JR182=0),0,MIN((VLOOKUP($D182,SALERYCODE,3,0))*(IF($D182=6,JR182,JQ182))*((MIN((VLOOKUP($D182,SALERYCODE,5,0)),(IF($D182=6,JQ182,JR182))))),MIN((VLOOKUP($D182,SALERYCODE,3,0)),(JO182+JP182))*(IF($D182=6,JR182,((MIN((VLOOKUP($D182,SALERYCODE,5,0)),JR182)))))))))/IF(AND($D182=2,'ראשי-פרטים כלליים וריכוז הוצאות'!$D$68&lt;&gt;4),1.2,1)</f>
        <v>0</v>
      </c>
      <c r="JU182" s="263"/>
      <c r="JV182" s="264"/>
      <c r="JW182" s="265"/>
      <c r="JX182" s="266"/>
      <c r="JY182" s="267">
        <f t="shared" si="242"/>
        <v>0</v>
      </c>
      <c r="JZ182" s="260">
        <f>+(IF(OR($B182=0,$C182=0,$D182=0,$DC$2&gt;$OE$1),0,IF(OR(JU182=0,JW182=0,JX182=0),0,MIN((VLOOKUP($D182,SALERYCODE,3,0))*(IF($D182=6,JX182,JW182))*((MIN((VLOOKUP($D182,SALERYCODE,5,0)),(IF($D182=6,JW182,JX182))))),MIN((VLOOKUP($D182,SALERYCODE,3,0)),(JU182+JV182))*(IF($D182=6,JX182,((MIN((VLOOKUP($D182,SALERYCODE,5,0)),JX182)))))))))/IF(AND($D182=2,'ראשי-פרטים כלליים וריכוז הוצאות'!$D$68&lt;&gt;4),1.2,1)</f>
        <v>0</v>
      </c>
      <c r="KA182" s="263"/>
      <c r="KB182" s="264"/>
      <c r="KC182" s="265"/>
      <c r="KD182" s="266"/>
      <c r="KE182" s="267">
        <f t="shared" si="243"/>
        <v>0</v>
      </c>
      <c r="KF182" s="260">
        <f>+(IF(OR($B182=0,$C182=0,$D182=0,$DC$2&gt;$OE$1),0,IF(OR(KA182=0,KC182=0,KD182=0),0,MIN((VLOOKUP($D182,SALERYCODE,3,0))*(IF($D182=6,KD182,KC182))*((MIN((VLOOKUP($D182,SALERYCODE,5,0)),(IF($D182=6,KC182,KD182))))),MIN((VLOOKUP($D182,SALERYCODE,3,0)),(KA182+KB182))*(IF($D182=6,KD182,((MIN((VLOOKUP($D182,SALERYCODE,5,0)),KD182)))))))))/IF(AND($D182=2,'ראשי-פרטים כלליים וריכוז הוצאות'!$D$68&lt;&gt;4),1.2,1)</f>
        <v>0</v>
      </c>
      <c r="KG182" s="263"/>
      <c r="KH182" s="264"/>
      <c r="KI182" s="265"/>
      <c r="KJ182" s="266"/>
      <c r="KK182" s="267">
        <f t="shared" si="244"/>
        <v>0</v>
      </c>
      <c r="KL182" s="260">
        <f>+(IF(OR($B182=0,$C182=0,$D182=0,$DC$2&gt;$OE$1),0,IF(OR(KG182=0,KI182=0,KJ182=0),0,MIN((VLOOKUP($D182,SALERYCODE,3,0))*(IF($D182=6,KJ182,KI182))*((MIN((VLOOKUP($D182,SALERYCODE,5,0)),(IF($D182=6,KI182,KJ182))))),MIN((VLOOKUP($D182,SALERYCODE,3,0)),(KG182+KH182))*(IF($D182=6,KJ182,((MIN((VLOOKUP($D182,SALERYCODE,5,0)),KJ182)))))))))/IF(AND($D182=2,'ראשי-פרטים כלליים וריכוז הוצאות'!$D$68&lt;&gt;4),1.2,1)</f>
        <v>0</v>
      </c>
      <c r="KM182" s="263"/>
      <c r="KN182" s="264"/>
      <c r="KO182" s="265"/>
      <c r="KP182" s="266"/>
      <c r="KQ182" s="267">
        <f t="shared" si="245"/>
        <v>0</v>
      </c>
      <c r="KR182" s="260">
        <f>+(IF(OR($B182=0,$C182=0,$D182=0,$DC$2&gt;$OE$1),0,IF(OR(KM182=0,KO182=0,KP182=0),0,MIN((VLOOKUP($D182,SALERYCODE,3,0))*(IF($D182=6,KP182,KO182))*((MIN((VLOOKUP($D182,SALERYCODE,5,0)),(IF($D182=6,KO182,KP182))))),MIN((VLOOKUP($D182,SALERYCODE,3,0)),(KM182+KN182))*(IF($D182=6,KP182,((MIN((VLOOKUP($D182,SALERYCODE,5,0)),KP182)))))))))/IF(AND($D182=2,'ראשי-פרטים כלליים וריכוז הוצאות'!$D$68&lt;&gt;4),1.2,1)</f>
        <v>0</v>
      </c>
      <c r="KS182" s="263"/>
      <c r="KT182" s="264"/>
      <c r="KU182" s="265"/>
      <c r="KV182" s="266"/>
      <c r="KW182" s="267">
        <f t="shared" si="246"/>
        <v>0</v>
      </c>
      <c r="KX182" s="260">
        <f>+(IF(OR($B182=0,$C182=0,$D182=0,$DC$2&gt;$OE$1),0,IF(OR(KS182=0,KU182=0,KV182=0),0,MIN((VLOOKUP($D182,SALERYCODE,3,0))*(IF($D182=6,KV182,KU182))*((MIN((VLOOKUP($D182,SALERYCODE,5,0)),(IF($D182=6,KU182,KV182))))),MIN((VLOOKUP($D182,SALERYCODE,3,0)),(KS182+KT182))*(IF($D182=6,KV182,((MIN((VLOOKUP($D182,SALERYCODE,5,0)),KV182)))))))))/IF(AND($D182=2,'ראשי-פרטים כלליים וריכוז הוצאות'!$D$68&lt;&gt;4),1.2,1)</f>
        <v>0</v>
      </c>
      <c r="KY182" s="263"/>
      <c r="KZ182" s="264"/>
      <c r="LA182" s="265"/>
      <c r="LB182" s="266"/>
      <c r="LC182" s="267">
        <f t="shared" si="247"/>
        <v>0</v>
      </c>
      <c r="LD182" s="260">
        <f>+(IF(OR($B182=0,$C182=0,$D182=0,$DC$2&gt;$OE$1),0,IF(OR(KY182=0,LA182=0,LB182=0),0,MIN((VLOOKUP($D182,SALERYCODE,3,0))*(IF($D182=6,LB182,LA182))*((MIN((VLOOKUP($D182,SALERYCODE,5,0)),(IF($D182=6,LA182,LB182))))),MIN((VLOOKUP($D182,SALERYCODE,3,0)),(KY182+KZ182))*(IF($D182=6,LB182,((MIN((VLOOKUP($D182,SALERYCODE,5,0)),LB182)))))))))/IF(AND($D182=2,'ראשי-פרטים כלליים וריכוז הוצאות'!$D$68&lt;&gt;4),1.2,1)</f>
        <v>0</v>
      </c>
      <c r="LE182" s="263"/>
      <c r="LF182" s="264"/>
      <c r="LG182" s="265"/>
      <c r="LH182" s="266"/>
      <c r="LI182" s="267">
        <f t="shared" si="248"/>
        <v>0</v>
      </c>
      <c r="LJ182" s="260">
        <f>+(IF(OR($B182=0,$C182=0,$D182=0,$DC$2&gt;$OE$1),0,IF(OR(LE182=0,LG182=0,LH182=0),0,MIN((VLOOKUP($D182,SALERYCODE,3,0))*(IF($D182=6,LH182,LG182))*((MIN((VLOOKUP($D182,SALERYCODE,5,0)),(IF($D182=6,LG182,LH182))))),MIN((VLOOKUP($D182,SALERYCODE,3,0)),(LE182+LF182))*(IF($D182=6,LH182,((MIN((VLOOKUP($D182,SALERYCODE,5,0)),LH182)))))))))/IF(AND($D182=2,'ראשי-פרטים כלליים וריכוז הוצאות'!$D$68&lt;&gt;4),1.2,1)</f>
        <v>0</v>
      </c>
      <c r="LK182" s="263"/>
      <c r="LL182" s="264"/>
      <c r="LM182" s="265"/>
      <c r="LN182" s="266"/>
      <c r="LO182" s="267">
        <f t="shared" si="249"/>
        <v>0</v>
      </c>
      <c r="LP182" s="260">
        <f>+(IF(OR($B182=0,$C182=0,$D182=0,$DC$2&gt;$OE$1),0,IF(OR(LK182=0,LM182=0,LN182=0),0,MIN((VLOOKUP($D182,SALERYCODE,3,0))*(IF($D182=6,LN182,LM182))*((MIN((VLOOKUP($D182,SALERYCODE,5,0)),(IF($D182=6,LM182,LN182))))),MIN((VLOOKUP($D182,SALERYCODE,3,0)),(LK182+LL182))*(IF($D182=6,LN182,((MIN((VLOOKUP($D182,SALERYCODE,5,0)),LN182)))))))))/IF(AND($D182=2,'ראשי-פרטים כלליים וריכוז הוצאות'!$D$68&lt;&gt;4),1.2,1)</f>
        <v>0</v>
      </c>
      <c r="LQ182" s="263"/>
      <c r="LR182" s="264"/>
      <c r="LS182" s="265"/>
      <c r="LT182" s="266"/>
      <c r="LU182" s="267">
        <f t="shared" si="250"/>
        <v>0</v>
      </c>
      <c r="LV182" s="260">
        <f>+(IF(OR($B182=0,$C182=0,$D182=0,$DC$2&gt;$OE$1),0,IF(OR(LQ182=0,LS182=0,LT182=0),0,MIN((VLOOKUP($D182,SALERYCODE,3,0))*(IF($D182=6,LT182,LS182))*((MIN((VLOOKUP($D182,SALERYCODE,5,0)),(IF($D182=6,LS182,LT182))))),MIN((VLOOKUP($D182,SALERYCODE,3,0)),(LQ182+LR182))*(IF($D182=6,LT182,((MIN((VLOOKUP($D182,SALERYCODE,5,0)),LT182)))))))))/IF(AND($D182=2,'ראשי-פרטים כלליים וריכוז הוצאות'!$D$68&lt;&gt;4),1.2,1)</f>
        <v>0</v>
      </c>
      <c r="LW182" s="263"/>
      <c r="LX182" s="264"/>
      <c r="LY182" s="265"/>
      <c r="LZ182" s="266"/>
      <c r="MA182" s="267">
        <f t="shared" si="251"/>
        <v>0</v>
      </c>
      <c r="MB182" s="260">
        <f>+(IF(OR($B182=0,$C182=0,$D182=0,$DC$2&gt;$OE$1),0,IF(OR(LW182=0,LY182=0,LZ182=0),0,MIN((VLOOKUP($D182,SALERYCODE,3,0))*(IF($D182=6,LZ182,LY182))*((MIN((VLOOKUP($D182,SALERYCODE,5,0)),(IF($D182=6,LY182,LZ182))))),MIN((VLOOKUP($D182,SALERYCODE,3,0)),(LW182+LX182))*(IF($D182=6,LZ182,((MIN((VLOOKUP($D182,SALERYCODE,5,0)),LZ182)))))))))/IF(AND($D182=2,'ראשי-פרטים כלליים וריכוז הוצאות'!$D$68&lt;&gt;4),1.2,1)</f>
        <v>0</v>
      </c>
      <c r="MC182" s="263"/>
      <c r="MD182" s="264"/>
      <c r="ME182" s="265"/>
      <c r="MF182" s="266"/>
      <c r="MG182" s="267">
        <f t="shared" si="252"/>
        <v>0</v>
      </c>
      <c r="MH182" s="260">
        <f>+(IF(OR($B182=0,$C182=0,$D182=0,$DC$2&gt;$OE$1),0,IF(OR(MC182=0,ME182=0,MF182=0),0,MIN((VLOOKUP($D182,SALERYCODE,3,0))*(IF($D182=6,MF182,ME182))*((MIN((VLOOKUP($D182,SALERYCODE,5,0)),(IF($D182=6,ME182,MF182))))),MIN((VLOOKUP($D182,SALERYCODE,3,0)),(MC182+MD182))*(IF($D182=6,MF182,((MIN((VLOOKUP($D182,SALERYCODE,5,0)),MF182)))))))))/IF(AND($D182=2,'ראשי-פרטים כלליים וריכוז הוצאות'!$D$68&lt;&gt;4),1.2,1)</f>
        <v>0</v>
      </c>
      <c r="MI182" s="263"/>
      <c r="MJ182" s="264"/>
      <c r="MK182" s="265"/>
      <c r="ML182" s="266"/>
      <c r="MM182" s="267">
        <f t="shared" si="253"/>
        <v>0</v>
      </c>
      <c r="MN182" s="260">
        <f>+(IF(OR($B182=0,$C182=0,$D182=0,$DC$2&gt;$OE$1),0,IF(OR(MI182=0,MK182=0,ML182=0),0,MIN((VLOOKUP($D182,SALERYCODE,3,0))*(IF($D182=6,ML182,MK182))*((MIN((VLOOKUP($D182,SALERYCODE,5,0)),(IF($D182=6,MK182,ML182))))),MIN((VLOOKUP($D182,SALERYCODE,3,0)),(MI182+MJ182))*(IF($D182=6,ML182,((MIN((VLOOKUP($D182,SALERYCODE,5,0)),ML182)))))))))/IF(AND($D182=2,'ראשי-פרטים כלליים וריכוז הוצאות'!$D$68&lt;&gt;4),1.2,1)</f>
        <v>0</v>
      </c>
      <c r="MO182" s="263"/>
      <c r="MP182" s="264"/>
      <c r="MQ182" s="265"/>
      <c r="MR182" s="266"/>
      <c r="MS182" s="267">
        <f t="shared" si="254"/>
        <v>0</v>
      </c>
      <c r="MT182" s="260">
        <f>+(IF(OR($B182=0,$C182=0,$D182=0,$DC$2&gt;$OE$1),0,IF(OR(MO182=0,MQ182=0,MR182=0),0,MIN((VLOOKUP($D182,SALERYCODE,3,0))*(IF($D182=6,MR182,MQ182))*((MIN((VLOOKUP($D182,SALERYCODE,5,0)),(IF($D182=6,MQ182,MR182))))),MIN((VLOOKUP($D182,SALERYCODE,3,0)),(MO182+MP182))*(IF($D182=6,MR182,((MIN((VLOOKUP($D182,SALERYCODE,5,0)),MR182)))))))))/IF(AND($D182=2,'ראשי-פרטים כלליים וריכוז הוצאות'!$D$68&lt;&gt;4),1.2,1)</f>
        <v>0</v>
      </c>
      <c r="MU182" s="263"/>
      <c r="MV182" s="264"/>
      <c r="MW182" s="265"/>
      <c r="MX182" s="266"/>
      <c r="MY182" s="267">
        <f t="shared" si="255"/>
        <v>0</v>
      </c>
      <c r="MZ182" s="260">
        <f>+(IF(OR($B182=0,$C182=0,$D182=0,$DC$2&gt;$OE$1),0,IF(OR(MU182=0,MW182=0,MX182=0),0,MIN((VLOOKUP($D182,SALERYCODE,3,0))*(IF($D182=6,MX182,MW182))*((MIN((VLOOKUP($D182,SALERYCODE,5,0)),(IF($D182=6,MW182,MX182))))),MIN((VLOOKUP($D182,SALERYCODE,3,0)),(MU182+MV182))*(IF($D182=6,MX182,((MIN((VLOOKUP($D182,SALERYCODE,5,0)),MX182)))))))))/IF(AND($D182=2,'ראשי-פרטים כלליים וריכוז הוצאות'!$D$68&lt;&gt;4),1.2,1)</f>
        <v>0</v>
      </c>
      <c r="NA182" s="263"/>
      <c r="NB182" s="264"/>
      <c r="NC182" s="265"/>
      <c r="ND182" s="266"/>
      <c r="NE182" s="267">
        <f t="shared" si="256"/>
        <v>0</v>
      </c>
      <c r="NF182" s="260">
        <f>+(IF(OR($B182=0,$C182=0,$D182=0,$DC$2&gt;$OE$1),0,IF(OR(NA182=0,NC182=0,ND182=0),0,MIN((VLOOKUP($D182,SALERYCODE,3,0))*(IF($D182=6,ND182,NC182))*((MIN((VLOOKUP($D182,SALERYCODE,5,0)),(IF($D182=6,NC182,ND182))))),MIN((VLOOKUP($D182,SALERYCODE,3,0)),(NA182+NB182))*(IF($D182=6,ND182,((MIN((VLOOKUP($D182,SALERYCODE,5,0)),ND182)))))))))/IF(AND($D182=2,'ראשי-פרטים כלליים וריכוז הוצאות'!$D$68&lt;&gt;4),1.2,1)</f>
        <v>0</v>
      </c>
      <c r="NG182" s="263"/>
      <c r="NH182" s="264"/>
      <c r="NI182" s="265"/>
      <c r="NJ182" s="266"/>
      <c r="NK182" s="267">
        <f t="shared" si="257"/>
        <v>0</v>
      </c>
      <c r="NL182" s="260">
        <f>+(IF(OR($B182=0,$C182=0,$D182=0,$DC$2&gt;$OE$1),0,IF(OR(NG182=0,NI182=0,NJ182=0),0,MIN((VLOOKUP($D182,SALERYCODE,3,0))*(IF($D182=6,NJ182,NI182))*((MIN((VLOOKUP($D182,SALERYCODE,5,0)),(IF($D182=6,NI182,NJ182))))),MIN((VLOOKUP($D182,SALERYCODE,3,0)),(NG182+NH182))*(IF($D182=6,NJ182,((MIN((VLOOKUP($D182,SALERYCODE,5,0)),NJ182)))))))))/IF(AND($D182=2,'ראשי-פרטים כלליים וריכוז הוצאות'!$D$68&lt;&gt;4),1.2,1)</f>
        <v>0</v>
      </c>
      <c r="NM182" s="263"/>
      <c r="NN182" s="264"/>
      <c r="NO182" s="265"/>
      <c r="NP182" s="266"/>
      <c r="NQ182" s="267">
        <f t="shared" si="258"/>
        <v>0</v>
      </c>
      <c r="NR182" s="260">
        <f>+(IF(OR($B182=0,$C182=0,$D182=0,$DC$2&gt;$OE$1),0,IF(OR(NM182=0,NO182=0,NP182=0),0,MIN((VLOOKUP($D182,SALERYCODE,3,0))*(IF($D182=6,NP182,NO182))*((MIN((VLOOKUP($D182,SALERYCODE,5,0)),(IF($D182=6,NO182,NP182))))),MIN((VLOOKUP($D182,SALERYCODE,3,0)),(NM182+NN182))*(IF($D182=6,NP182,((MIN((VLOOKUP($D182,SALERYCODE,5,0)),NP182)))))))))/IF(AND($D182=2,'ראשי-פרטים כלליים וריכוז הוצאות'!$D$68&lt;&gt;4),1.2,1)</f>
        <v>0</v>
      </c>
      <c r="NS182" s="263"/>
      <c r="NT182" s="264"/>
      <c r="NU182" s="265"/>
      <c r="NV182" s="266"/>
      <c r="NW182" s="267">
        <f t="shared" si="259"/>
        <v>0</v>
      </c>
      <c r="NX182" s="260">
        <f>+(IF(OR($B182=0,$C182=0,$D182=0,$DC$2&gt;$OE$1),0,IF(OR(NS182=0,NU182=0,NV182=0),0,MIN((VLOOKUP($D182,SALERYCODE,3,0))*(IF($D182=6,NV182,NU182))*((MIN((VLOOKUP($D182,SALERYCODE,5,0)),(IF($D182=6,NU182,NV182))))),MIN((VLOOKUP($D182,SALERYCODE,3,0)),(NS182+NT182))*(IF($D182=6,NV182,((MIN((VLOOKUP($D182,SALERYCODE,5,0)),NV182)))))))))/IF(AND($D182=2,'ראשי-פרטים כלליים וריכוז הוצאות'!$D$68&lt;&gt;4),1.2,1)</f>
        <v>0</v>
      </c>
      <c r="NY182" s="263"/>
      <c r="NZ182" s="264"/>
      <c r="OA182" s="265"/>
      <c r="OB182" s="266"/>
      <c r="OC182" s="267">
        <f t="shared" si="260"/>
        <v>0</v>
      </c>
      <c r="OD182" s="260">
        <f>+(IF(OR($B182=0,$C182=0,$D182=0,$DC$2&gt;$OE$1),0,IF(OR(NY182=0,OA182=0,OB182=0),0,MIN((VLOOKUP($D182,SALERYCODE,3,0))*(IF($D182=6,OB182,OA182))*((MIN((VLOOKUP($D182,SALERYCODE,5,0)),(IF($D182=6,OA182,OB182))))),MIN((VLOOKUP($D182,SALERYCODE,3,0)),(NY182+NZ182))*(IF($D182=6,OB182,((MIN((VLOOKUP($D182,SALERYCODE,5,0)),OB182)))))))))/IF(AND($D182=2,'ראשי-פרטים כלליים וריכוז הוצאות'!$D$68&lt;&gt;4),1.2,1)</f>
        <v>0</v>
      </c>
      <c r="OE182" s="275">
        <f t="shared" si="266"/>
        <v>0</v>
      </c>
      <c r="OF182" s="283">
        <f t="shared" si="267"/>
        <v>9.9999999999999995E-7</v>
      </c>
      <c r="OG182" s="276">
        <f t="shared" si="268"/>
        <v>0</v>
      </c>
      <c r="OH182" s="275">
        <f t="shared" si="269"/>
        <v>0</v>
      </c>
      <c r="OI182" s="275">
        <v>0</v>
      </c>
      <c r="OJ182" s="258">
        <f t="shared" si="270"/>
        <v>0</v>
      </c>
      <c r="OK182" s="284"/>
      <c r="OL182" s="116">
        <f>MIN(OJ182+OK182*OF182*OE182/$OL$1/IF(AND($D182=2,'ראשי-פרטים כלליים וריכוז הוצאות'!$D$68&lt;&gt;4),1.2,1),IF($D182&gt;0,VLOOKUP($D182,SALERYCODE,3,0)*12*OG182,0))</f>
        <v>0</v>
      </c>
      <c r="OM182" s="95">
        <f t="shared" si="261"/>
        <v>0</v>
      </c>
      <c r="ON182" s="11">
        <f t="shared" si="262"/>
        <v>0</v>
      </c>
      <c r="OO182" s="11">
        <f t="shared" si="263"/>
        <v>0</v>
      </c>
      <c r="OP182" s="22">
        <f t="shared" si="264"/>
        <v>0</v>
      </c>
      <c r="OQ182" s="11">
        <f t="shared" si="265"/>
        <v>0</v>
      </c>
      <c r="OR182" s="11" t="e">
        <f>#REF!</f>
        <v>#REF!</v>
      </c>
      <c r="OS182" s="35" t="e">
        <f>#REF!-OP182</f>
        <v>#REF!</v>
      </c>
      <c r="OT182" s="35" t="e">
        <f>OS182-#REF!</f>
        <v>#REF!</v>
      </c>
      <c r="OU182" s="43" t="e">
        <f>IF(AND(OP182&gt;0,(OS182=#REF!-OP182)),"מועסק פחות מ-10% מזמנו במופ","")</f>
        <v>#REF!</v>
      </c>
    </row>
    <row r="183" spans="1:411" ht="24" hidden="1" customHeight="1" outlineLevel="1" x14ac:dyDescent="0.2">
      <c r="A183" s="282">
        <v>180</v>
      </c>
      <c r="B183" s="269"/>
      <c r="C183" s="270"/>
      <c r="D183" s="271"/>
      <c r="E183" s="263"/>
      <c r="F183" s="264"/>
      <c r="G183" s="265"/>
      <c r="H183" s="266"/>
      <c r="I183" s="267">
        <f t="shared" si="196"/>
        <v>0</v>
      </c>
      <c r="J183" s="260">
        <f>(IF(OR($B183=0,$C183=0,$D183=0,$E$2&gt;$OE$1),0,IF(OR($E183=0,$G183=0,$H183=0),0,MIN((VLOOKUP($D183,SALERYCODE,3,0))*(IF($D183=6,$H183,$G183))*((MIN((VLOOKUP($D183,SALERYCODE,5,0)),(IF($D183=6,$G183,$H183))))),MIN((VLOOKUP($D183,SALERYCODE,3,0)),($E183+$F183))*(IF($D183=6,$H183,((MIN((VLOOKUP($D183,SALERYCODE,5,0)),$H183)))))))))/IF(AND($D183=2,'ראשי-פרטים כלליים וריכוז הוצאות'!$D$68&lt;&gt;4),1.2,1)</f>
        <v>0</v>
      </c>
      <c r="K183" s="263"/>
      <c r="L183" s="264"/>
      <c r="M183" s="265"/>
      <c r="N183" s="266"/>
      <c r="O183" s="267">
        <f t="shared" si="197"/>
        <v>0</v>
      </c>
      <c r="P183" s="260">
        <f>+(IF(OR($B183=0,$C183=0,$D183=0,$K$2&gt;$OE$1),0,IF(OR($K183=0,$M183=0,$N183=0),0,MIN((VLOOKUP($D183,SALERYCODE,3,0))*(IF($D183=6,$N183,$M183))*((MIN((VLOOKUP($D183,SALERYCODE,5,0)),(IF($D183=6,$M183,$N183))))),MIN((VLOOKUP($D183,SALERYCODE,3,0)),($K183+$L183))*(IF($D183=6,$N183,((MIN((VLOOKUP($D183,SALERYCODE,5,0)),$N183)))))))))/IF(AND($D183=2,'ראשי-פרטים כלליים וריכוז הוצאות'!$D$68&lt;&gt;4),1.2,1)</f>
        <v>0</v>
      </c>
      <c r="Q183" s="263"/>
      <c r="R183" s="264"/>
      <c r="S183" s="265"/>
      <c r="T183" s="266"/>
      <c r="U183" s="267">
        <f t="shared" si="198"/>
        <v>0</v>
      </c>
      <c r="V183" s="260">
        <f>+(IF(OR($B183=0,$C183=0,$D183=0,$Q$2&gt;$OE$1),0,IF(OR(Q183=0,S183=0,T183=0),0,MIN((VLOOKUP($D183,SALERYCODE,3,0))*(IF($D183=6,T183,S183))*((MIN((VLOOKUP($D183,SALERYCODE,5,0)),(IF($D183=6,S183,T183))))),MIN((VLOOKUP($D183,SALERYCODE,3,0)),(Q183+R183))*(IF($D183=6,T183,((MIN((VLOOKUP($D183,SALERYCODE,5,0)),T183)))))))))/IF(AND($D183=2,'ראשי-פרטים כלליים וריכוז הוצאות'!$D$68&lt;&gt;4),1.2,1)</f>
        <v>0</v>
      </c>
      <c r="W183" s="263"/>
      <c r="X183" s="264"/>
      <c r="Y183" s="265"/>
      <c r="Z183" s="266"/>
      <c r="AA183" s="267">
        <f t="shared" si="199"/>
        <v>0</v>
      </c>
      <c r="AB183" s="260">
        <f>+(IF(OR($B183=0,$C183=0,$D183=0,$W$2&gt;$OE$1),0,IF(OR(W183=0,Y183=0,Z183=0),0,MIN((VLOOKUP($D183,SALERYCODE,3,0))*(IF($D183=6,Z183,Y183))*((MIN((VLOOKUP($D183,SALERYCODE,5,0)),(IF($D183=6,Y183,Z183))))),MIN((VLOOKUP($D183,SALERYCODE,3,0)),(W183+X183))*(IF($D183=6,Z183,((MIN((VLOOKUP($D183,SALERYCODE,5,0)),Z183)))))))))/IF(AND($D183=2,'ראשי-פרטים כלליים וריכוז הוצאות'!$D$68&lt;&gt;4),1.2,1)</f>
        <v>0</v>
      </c>
      <c r="AC183" s="263"/>
      <c r="AD183" s="264"/>
      <c r="AE183" s="265"/>
      <c r="AF183" s="266"/>
      <c r="AG183" s="267">
        <f t="shared" si="200"/>
        <v>0</v>
      </c>
      <c r="AH183" s="260">
        <f>+(IF(OR($B183=0,$C183=0,$D183=0,$AC$2&gt;$OE$1),0,IF(OR(AC183=0,AE183=0,AF183=0),0,MIN((VLOOKUP($D183,SALERYCODE,3,0))*(IF($D183=6,AF183,AE183))*((MIN((VLOOKUP($D183,SALERYCODE,5,0)),(IF($D183=6,AE183,AF183))))),MIN((VLOOKUP($D183,SALERYCODE,3,0)),(AC183+AD183))*(IF($D183=6,AF183,((MIN((VLOOKUP($D183,SALERYCODE,5,0)),AF183)))))))))/IF(AND($D183=2,'ראשי-פרטים כלליים וריכוז הוצאות'!$D$68&lt;&gt;4),1.2,1)</f>
        <v>0</v>
      </c>
      <c r="AI183" s="263"/>
      <c r="AJ183" s="264"/>
      <c r="AK183" s="265"/>
      <c r="AL183" s="266"/>
      <c r="AM183" s="267">
        <f t="shared" si="201"/>
        <v>0</v>
      </c>
      <c r="AN183" s="260">
        <f>+(IF(OR($B183=0,$C183=0,$D183=0,$AI$2&gt;$OE$1),0,IF(OR(AI183=0,AK183=0,AL183=0),0,MIN((VLOOKUP($D183,SALERYCODE,3,0))*(IF($D183=6,AL183,AK183))*((MIN((VLOOKUP($D183,SALERYCODE,5,0)),(IF($D183=6,AK183,AL183))))),MIN((VLOOKUP($D183,SALERYCODE,3,0)),(AI183+AJ183))*(IF($D183=6,AL183,((MIN((VLOOKUP($D183,SALERYCODE,5,0)),AL183)))))))))/IF(AND($D183=2,'ראשי-פרטים כלליים וריכוז הוצאות'!$D$68&lt;&gt;4),1.2,1)</f>
        <v>0</v>
      </c>
      <c r="AO183" s="263"/>
      <c r="AP183" s="264"/>
      <c r="AQ183" s="265"/>
      <c r="AR183" s="266"/>
      <c r="AS183" s="267">
        <f t="shared" si="202"/>
        <v>0</v>
      </c>
      <c r="AT183" s="260">
        <f>+(IF(OR($B183=0,$C183=0,$D183=0,$AO$2&gt;$OE$1),0,IF(OR(AO183=0,AQ183=0,AR183=0),0,MIN((VLOOKUP($D183,SALERYCODE,3,0))*(IF($D183=6,AR183,AQ183))*((MIN((VLOOKUP($D183,SALERYCODE,5,0)),(IF($D183=6,AQ183,AR183))))),MIN((VLOOKUP($D183,SALERYCODE,3,0)),(AO183+AP183))*(IF($D183=6,AR183,((MIN((VLOOKUP($D183,SALERYCODE,5,0)),AR183)))))))))/IF(AND($D183=2,'ראשי-פרטים כלליים וריכוז הוצאות'!$D$68&lt;&gt;4),1.2,1)</f>
        <v>0</v>
      </c>
      <c r="AU183" s="263"/>
      <c r="AV183" s="264"/>
      <c r="AW183" s="265"/>
      <c r="AX183" s="266"/>
      <c r="AY183" s="267">
        <f t="shared" si="203"/>
        <v>0</v>
      </c>
      <c r="AZ183" s="260">
        <f>+(IF(OR($B183=0,$C183=0,$D183=0,$AU$2&gt;$OE$1),0,IF(OR(AU183=0,AW183=0,AX183=0),0,MIN((VLOOKUP($D183,SALERYCODE,3,0))*(IF($D183=6,AX183,AW183))*((MIN((VLOOKUP($D183,SALERYCODE,5,0)),(IF($D183=6,AW183,AX183))))),MIN((VLOOKUP($D183,SALERYCODE,3,0)),(AU183+AV183))*(IF($D183=6,AX183,((MIN((VLOOKUP($D183,SALERYCODE,5,0)),AX183)))))))))/IF(AND($D183=2,'ראשי-פרטים כלליים וריכוז הוצאות'!$D$68&lt;&gt;4),1.2,1)</f>
        <v>0</v>
      </c>
      <c r="BA183" s="263"/>
      <c r="BB183" s="264"/>
      <c r="BC183" s="265"/>
      <c r="BD183" s="266"/>
      <c r="BE183" s="267">
        <f t="shared" si="204"/>
        <v>0</v>
      </c>
      <c r="BF183" s="260">
        <f>+(IF(OR($B183=0,$C183=0,$D183=0,$BA$2&gt;$OE$1),0,IF(OR(BA183=0,BC183=0,BD183=0),0,MIN((VLOOKUP($D183,SALERYCODE,3,0))*(IF($D183=6,BD183,BC183))*((MIN((VLOOKUP($D183,SALERYCODE,5,0)),(IF($D183=6,BC183,BD183))))),MIN((VLOOKUP($D183,SALERYCODE,3,0)),(BA183+BB183))*(IF($D183=6,BD183,((MIN((VLOOKUP($D183,SALERYCODE,5,0)),BD183)))))))))/IF(AND($D183=2,'ראשי-פרטים כלליים וריכוז הוצאות'!$D$68&lt;&gt;4),1.2,1)</f>
        <v>0</v>
      </c>
      <c r="BG183" s="263"/>
      <c r="BH183" s="264"/>
      <c r="BI183" s="265"/>
      <c r="BJ183" s="266"/>
      <c r="BK183" s="267">
        <f t="shared" si="205"/>
        <v>0</v>
      </c>
      <c r="BL183" s="260">
        <f>+(IF(OR($B183=0,$C183=0,$D183=0,$BG$2&gt;$OE$1),0,IF(OR(BG183=0,BI183=0,BJ183=0),0,MIN((VLOOKUP($D183,SALERYCODE,3,0))*(IF($D183=6,BJ183,BI183))*((MIN((VLOOKUP($D183,SALERYCODE,5,0)),(IF($D183=6,BI183,BJ183))))),MIN((VLOOKUP($D183,SALERYCODE,3,0)),(BG183+BH183))*(IF($D183=6,BJ183,((MIN((VLOOKUP($D183,SALERYCODE,5,0)),BJ183)))))))))/IF(AND($D183=2,'ראשי-פרטים כלליים וריכוז הוצאות'!$D$68&lt;&gt;4),1.2,1)</f>
        <v>0</v>
      </c>
      <c r="BM183" s="263"/>
      <c r="BN183" s="264"/>
      <c r="BO183" s="265"/>
      <c r="BP183" s="266"/>
      <c r="BQ183" s="267">
        <f t="shared" si="206"/>
        <v>0</v>
      </c>
      <c r="BR183" s="260">
        <f>+(IF(OR($B183=0,$C183=0,$D183=0,$BM$2&gt;$OE$1),0,IF(OR(BM183=0,BO183=0,BP183=0),0,MIN((VLOOKUP($D183,SALERYCODE,3,0))*(IF($D183=6,BP183,BO183))*((MIN((VLOOKUP($D183,SALERYCODE,5,0)),(IF($D183=6,BO183,BP183))))),MIN((VLOOKUP($D183,SALERYCODE,3,0)),(BM183+BN183))*(IF($D183=6,BP183,((MIN((VLOOKUP($D183,SALERYCODE,5,0)),BP183)))))))))/IF(AND($D183=2,'ראשי-פרטים כלליים וריכוז הוצאות'!$D$68&lt;&gt;4),1.2,1)</f>
        <v>0</v>
      </c>
      <c r="BS183" s="263"/>
      <c r="BT183" s="264"/>
      <c r="BU183" s="265"/>
      <c r="BV183" s="266"/>
      <c r="BW183" s="267">
        <f t="shared" si="207"/>
        <v>0</v>
      </c>
      <c r="BX183" s="260">
        <f>+(IF(OR($B183=0,$C183=0,$D183=0,$BS$2&gt;$OE$1),0,IF(OR(BS183=0,BU183=0,BV183=0),0,MIN((VLOOKUP($D183,SALERYCODE,3,0))*(IF($D183=6,BV183,BU183))*((MIN((VLOOKUP($D183,SALERYCODE,5,0)),(IF($D183=6,BU183,BV183))))),MIN((VLOOKUP($D183,SALERYCODE,3,0)),(BS183+BT183))*(IF($D183=6,BV183,((MIN((VLOOKUP($D183,SALERYCODE,5,0)),BV183)))))))))/IF(AND($D183=2,'ראשי-פרטים כלליים וריכוז הוצאות'!$D$68&lt;&gt;4),1.2,1)</f>
        <v>0</v>
      </c>
      <c r="BY183" s="263"/>
      <c r="BZ183" s="264"/>
      <c r="CA183" s="265"/>
      <c r="CB183" s="266"/>
      <c r="CC183" s="267">
        <f t="shared" si="208"/>
        <v>0</v>
      </c>
      <c r="CD183" s="260">
        <f>+(IF(OR($B183=0,$C183=0,$D183=0,$BY$2&gt;$OE$1),0,IF(OR(BY183=0,CA183=0,CB183=0),0,MIN((VLOOKUP($D183,SALERYCODE,3,0))*(IF($D183=6,CB183,CA183))*((MIN((VLOOKUP($D183,SALERYCODE,5,0)),(IF($D183=6,CA183,CB183))))),MIN((VLOOKUP($D183,SALERYCODE,3,0)),(BY183+BZ183))*(IF($D183=6,CB183,((MIN((VLOOKUP($D183,SALERYCODE,5,0)),CB183)))))))))/IF(AND($D183=2,'ראשי-פרטים כלליים וריכוז הוצאות'!$D$68&lt;&gt;4),1.2,1)</f>
        <v>0</v>
      </c>
      <c r="CE183" s="263"/>
      <c r="CF183" s="264"/>
      <c r="CG183" s="265"/>
      <c r="CH183" s="266"/>
      <c r="CI183" s="267">
        <f t="shared" si="209"/>
        <v>0</v>
      </c>
      <c r="CJ183" s="260">
        <f>+(IF(OR($B183=0,$C183=0,$D183=0,$CE$2&gt;$OE$1),0,IF(OR(CE183=0,CG183=0,CH183=0),0,MIN((VLOOKUP($D183,SALERYCODE,3,0))*(IF($D183=6,CH183,CG183))*((MIN((VLOOKUP($D183,SALERYCODE,5,0)),(IF($D183=6,CG183,CH183))))),MIN((VLOOKUP($D183,SALERYCODE,3,0)),(CE183+CF183))*(IF($D183=6,CH183,((MIN((VLOOKUP($D183,SALERYCODE,5,0)),CH183)))))))))/IF(AND($D183=2,'ראשי-פרטים כלליים וריכוז הוצאות'!$D$68&lt;&gt;4),1.2,1)</f>
        <v>0</v>
      </c>
      <c r="CK183" s="263"/>
      <c r="CL183" s="264"/>
      <c r="CM183" s="265"/>
      <c r="CN183" s="266"/>
      <c r="CO183" s="267">
        <f t="shared" si="210"/>
        <v>0</v>
      </c>
      <c r="CP183" s="260">
        <f>+(IF(OR($B183=0,$C183=0,$D183=0,$CK$2&gt;$OE$1),0,IF(OR(CK183=0,CM183=0,CN183=0),0,MIN((VLOOKUP($D183,SALERYCODE,3,0))*(IF($D183=6,CN183,CM183))*((MIN((VLOOKUP($D183,SALERYCODE,5,0)),(IF($D183=6,CM183,CN183))))),MIN((VLOOKUP($D183,SALERYCODE,3,0)),(CK183+CL183))*(IF($D183=6,CN183,((MIN((VLOOKUP($D183,SALERYCODE,5,0)),CN183)))))))))/IF(AND($D183=2,'ראשי-פרטים כלליים וריכוז הוצאות'!$D$68&lt;&gt;4),1.2,1)</f>
        <v>0</v>
      </c>
      <c r="CQ183" s="263"/>
      <c r="CR183" s="264"/>
      <c r="CS183" s="265"/>
      <c r="CT183" s="266"/>
      <c r="CU183" s="267">
        <f t="shared" si="211"/>
        <v>0</v>
      </c>
      <c r="CV183" s="260">
        <f>+(IF(OR($B183=0,$C183=0,$D183=0,$CQ$2&gt;$OE$1),0,IF(OR(CQ183=0,CS183=0,CT183=0),0,MIN((VLOOKUP($D183,SALERYCODE,3,0))*(IF($D183=6,CT183,CS183))*((MIN((VLOOKUP($D183,SALERYCODE,5,0)),(IF($D183=6,CS183,CT183))))),MIN((VLOOKUP($D183,SALERYCODE,3,0)),(CQ183+CR183))*(IF($D183=6,CT183,((MIN((VLOOKUP($D183,SALERYCODE,5,0)),CT183)))))))))/IF(AND($D183=2,'ראשי-פרטים כלליים וריכוז הוצאות'!$D$68&lt;&gt;4),1.2,1)</f>
        <v>0</v>
      </c>
      <c r="CW183" s="263"/>
      <c r="CX183" s="264"/>
      <c r="CY183" s="265"/>
      <c r="CZ183" s="266"/>
      <c r="DA183" s="267">
        <f t="shared" si="212"/>
        <v>0</v>
      </c>
      <c r="DB183" s="260">
        <f>+(IF(OR($B183=0,$C183=0,$D183=0,$CW$2&gt;$OE$1),0,IF(OR(CW183=0,CY183=0,CZ183=0),0,MIN((VLOOKUP($D183,SALERYCODE,3,0))*(IF($D183=6,CZ183,CY183))*((MIN((VLOOKUP($D183,SALERYCODE,5,0)),(IF($D183=6,CY183,CZ183))))),MIN((VLOOKUP($D183,SALERYCODE,3,0)),(CW183+CX183))*(IF($D183=6,CZ183,((MIN((VLOOKUP($D183,SALERYCODE,5,0)),CZ183)))))))))/IF(AND($D183=2,'ראשי-פרטים כלליים וריכוז הוצאות'!$D$68&lt;&gt;4),1.2,1)</f>
        <v>0</v>
      </c>
      <c r="DC183" s="263"/>
      <c r="DD183" s="264"/>
      <c r="DE183" s="265"/>
      <c r="DF183" s="266"/>
      <c r="DG183" s="267">
        <f t="shared" si="213"/>
        <v>0</v>
      </c>
      <c r="DH183" s="260">
        <f>+(IF(OR($B183=0,$C183=0,$D183=0,$DC$2&gt;$OE$1),0,IF(OR(DC183=0,DE183=0,DF183=0),0,MIN((VLOOKUP($D183,SALERYCODE,3,0))*(IF($D183=6,DF183,DE183))*((MIN((VLOOKUP($D183,SALERYCODE,5,0)),(IF($D183=6,DE183,DF183))))),MIN((VLOOKUP($D183,SALERYCODE,3,0)),(DC183+DD183))*(IF($D183=6,DF183,((MIN((VLOOKUP($D183,SALERYCODE,5,0)),DF183)))))))))/IF(AND($D183=2,'ראשי-פרטים כלליים וריכוז הוצאות'!$D$68&lt;&gt;4),1.2,1)</f>
        <v>0</v>
      </c>
      <c r="DI183" s="263"/>
      <c r="DJ183" s="264"/>
      <c r="DK183" s="265"/>
      <c r="DL183" s="266"/>
      <c r="DM183" s="267">
        <f t="shared" si="214"/>
        <v>0</v>
      </c>
      <c r="DN183" s="260">
        <f>+(IF(OR($B183=0,$C183=0,$D183=0,$DC$2&gt;$OE$1),0,IF(OR(DI183=0,DK183=0,DL183=0),0,MIN((VLOOKUP($D183,SALERYCODE,3,0))*(IF($D183=6,DL183,DK183))*((MIN((VLOOKUP($D183,SALERYCODE,5,0)),(IF($D183=6,DK183,DL183))))),MIN((VLOOKUP($D183,SALERYCODE,3,0)),(DI183+DJ183))*(IF($D183=6,DL183,((MIN((VLOOKUP($D183,SALERYCODE,5,0)),DL183)))))))))/IF(AND($D183=2,'ראשי-פרטים כלליים וריכוז הוצאות'!$D$68&lt;&gt;4),1.2,1)</f>
        <v>0</v>
      </c>
      <c r="DO183" s="263"/>
      <c r="DP183" s="264"/>
      <c r="DQ183" s="265"/>
      <c r="DR183" s="266"/>
      <c r="DS183" s="267">
        <f t="shared" si="215"/>
        <v>0</v>
      </c>
      <c r="DT183" s="260">
        <f>+(IF(OR($B183=0,$C183=0,$D183=0,$DC$2&gt;$OE$1),0,IF(OR(DO183=0,DQ183=0,DR183=0),0,MIN((VLOOKUP($D183,SALERYCODE,3,0))*(IF($D183=6,DR183,DQ183))*((MIN((VLOOKUP($D183,SALERYCODE,5,0)),(IF($D183=6,DQ183,DR183))))),MIN((VLOOKUP($D183,SALERYCODE,3,0)),(DO183+DP183))*(IF($D183=6,DR183,((MIN((VLOOKUP($D183,SALERYCODE,5,0)),DR183)))))))))/IF(AND($D183=2,'ראשי-פרטים כלליים וריכוז הוצאות'!$D$68&lt;&gt;4),1.2,1)</f>
        <v>0</v>
      </c>
      <c r="DU183" s="263"/>
      <c r="DV183" s="264"/>
      <c r="DW183" s="265"/>
      <c r="DX183" s="266"/>
      <c r="DY183" s="267">
        <f t="shared" si="216"/>
        <v>0</v>
      </c>
      <c r="DZ183" s="260">
        <f>+(IF(OR($B183=0,$C183=0,$D183=0,$DC$2&gt;$OE$1),0,IF(OR(DU183=0,DW183=0,DX183=0),0,MIN((VLOOKUP($D183,SALERYCODE,3,0))*(IF($D183=6,DX183,DW183))*((MIN((VLOOKUP($D183,SALERYCODE,5,0)),(IF($D183=6,DW183,DX183))))),MIN((VLOOKUP($D183,SALERYCODE,3,0)),(DU183+DV183))*(IF($D183=6,DX183,((MIN((VLOOKUP($D183,SALERYCODE,5,0)),DX183)))))))))/IF(AND($D183=2,'ראשי-פרטים כלליים וריכוז הוצאות'!$D$68&lt;&gt;4),1.2,1)</f>
        <v>0</v>
      </c>
      <c r="EA183" s="263"/>
      <c r="EB183" s="264"/>
      <c r="EC183" s="265"/>
      <c r="ED183" s="266"/>
      <c r="EE183" s="267">
        <f t="shared" si="217"/>
        <v>0</v>
      </c>
      <c r="EF183" s="260">
        <f>+(IF(OR($B183=0,$C183=0,$D183=0,$DC$2&gt;$OE$1),0,IF(OR(EA183=0,EC183=0,ED183=0),0,MIN((VLOOKUP($D183,SALERYCODE,3,0))*(IF($D183=6,ED183,EC183))*((MIN((VLOOKUP($D183,SALERYCODE,5,0)),(IF($D183=6,EC183,ED183))))),MIN((VLOOKUP($D183,SALERYCODE,3,0)),(EA183+EB183))*(IF($D183=6,ED183,((MIN((VLOOKUP($D183,SALERYCODE,5,0)),ED183)))))))))/IF(AND($D183=2,'ראשי-פרטים כלליים וריכוז הוצאות'!$D$68&lt;&gt;4),1.2,1)</f>
        <v>0</v>
      </c>
      <c r="EG183" s="263"/>
      <c r="EH183" s="264"/>
      <c r="EI183" s="265"/>
      <c r="EJ183" s="266"/>
      <c r="EK183" s="267">
        <f t="shared" si="218"/>
        <v>0</v>
      </c>
      <c r="EL183" s="260">
        <f>+(IF(OR($B183=0,$C183=0,$D183=0,$DC$2&gt;$OE$1),0,IF(OR(EG183=0,EI183=0,EJ183=0),0,MIN((VLOOKUP($D183,SALERYCODE,3,0))*(IF($D183=6,EJ183,EI183))*((MIN((VLOOKUP($D183,SALERYCODE,5,0)),(IF($D183=6,EI183,EJ183))))),MIN((VLOOKUP($D183,SALERYCODE,3,0)),(EG183+EH183))*(IF($D183=6,EJ183,((MIN((VLOOKUP($D183,SALERYCODE,5,0)),EJ183)))))))))/IF(AND($D183=2,'ראשי-פרטים כלליים וריכוז הוצאות'!$D$68&lt;&gt;4),1.2,1)</f>
        <v>0</v>
      </c>
      <c r="EM183" s="263"/>
      <c r="EN183" s="264"/>
      <c r="EO183" s="265"/>
      <c r="EP183" s="266"/>
      <c r="EQ183" s="267">
        <f t="shared" si="219"/>
        <v>0</v>
      </c>
      <c r="ER183" s="260">
        <f>+(IF(OR($B183=0,$C183=0,$D183=0,$DC$2&gt;$OE$1),0,IF(OR(EM183=0,EO183=0,EP183=0),0,MIN((VLOOKUP($D183,SALERYCODE,3,0))*(IF($D183=6,EP183,EO183))*((MIN((VLOOKUP($D183,SALERYCODE,5,0)),(IF($D183=6,EO183,EP183))))),MIN((VLOOKUP($D183,SALERYCODE,3,0)),(EM183+EN183))*(IF($D183=6,EP183,((MIN((VLOOKUP($D183,SALERYCODE,5,0)),EP183)))))))))/IF(AND($D183=2,'ראשי-פרטים כלליים וריכוז הוצאות'!$D$68&lt;&gt;4),1.2,1)</f>
        <v>0</v>
      </c>
      <c r="ES183" s="263"/>
      <c r="ET183" s="264"/>
      <c r="EU183" s="265"/>
      <c r="EV183" s="266"/>
      <c r="EW183" s="267">
        <f t="shared" si="220"/>
        <v>0</v>
      </c>
      <c r="EX183" s="260">
        <f>+(IF(OR($B183=0,$C183=0,$D183=0,$DC$2&gt;$OE$1),0,IF(OR(ES183=0,EU183=0,EV183=0),0,MIN((VLOOKUP($D183,SALERYCODE,3,0))*(IF($D183=6,EV183,EU183))*((MIN((VLOOKUP($D183,SALERYCODE,5,0)),(IF($D183=6,EU183,EV183))))),MIN((VLOOKUP($D183,SALERYCODE,3,0)),(ES183+ET183))*(IF($D183=6,EV183,((MIN((VLOOKUP($D183,SALERYCODE,5,0)),EV183)))))))))/IF(AND($D183=2,'ראשי-פרטים כלליים וריכוז הוצאות'!$D$68&lt;&gt;4),1.2,1)</f>
        <v>0</v>
      </c>
      <c r="EY183" s="263"/>
      <c r="EZ183" s="264"/>
      <c r="FA183" s="265"/>
      <c r="FB183" s="266"/>
      <c r="FC183" s="267">
        <f t="shared" si="221"/>
        <v>0</v>
      </c>
      <c r="FD183" s="260">
        <f>+(IF(OR($B183=0,$C183=0,$D183=0,$DC$2&gt;$OE$1),0,IF(OR(EY183=0,FA183=0,FB183=0),0,MIN((VLOOKUP($D183,SALERYCODE,3,0))*(IF($D183=6,FB183,FA183))*((MIN((VLOOKUP($D183,SALERYCODE,5,0)),(IF($D183=6,FA183,FB183))))),MIN((VLOOKUP($D183,SALERYCODE,3,0)),(EY183+EZ183))*(IF($D183=6,FB183,((MIN((VLOOKUP($D183,SALERYCODE,5,0)),FB183)))))))))/IF(AND($D183=2,'ראשי-פרטים כלליים וריכוז הוצאות'!$D$68&lt;&gt;4),1.2,1)</f>
        <v>0</v>
      </c>
      <c r="FE183" s="263"/>
      <c r="FF183" s="264"/>
      <c r="FG183" s="265"/>
      <c r="FH183" s="266"/>
      <c r="FI183" s="267">
        <f t="shared" si="222"/>
        <v>0</v>
      </c>
      <c r="FJ183" s="260">
        <f>+(IF(OR($B183=0,$C183=0,$D183=0,$DC$2&gt;$OE$1),0,IF(OR(FE183=0,FG183=0,FH183=0),0,MIN((VLOOKUP($D183,SALERYCODE,3,0))*(IF($D183=6,FH183,FG183))*((MIN((VLOOKUP($D183,SALERYCODE,5,0)),(IF($D183=6,FG183,FH183))))),MIN((VLOOKUP($D183,SALERYCODE,3,0)),(FE183+FF183))*(IF($D183=6,FH183,((MIN((VLOOKUP($D183,SALERYCODE,5,0)),FH183)))))))))/IF(AND($D183=2,'ראשי-פרטים כלליים וריכוז הוצאות'!$D$68&lt;&gt;4),1.2,1)</f>
        <v>0</v>
      </c>
      <c r="FK183" s="263"/>
      <c r="FL183" s="264"/>
      <c r="FM183" s="265"/>
      <c r="FN183" s="266"/>
      <c r="FO183" s="267">
        <f t="shared" si="223"/>
        <v>0</v>
      </c>
      <c r="FP183" s="260">
        <f>+(IF(OR($B183=0,$C183=0,$D183=0,$DC$2&gt;$OE$1),0,IF(OR(FK183=0,FM183=0,FN183=0),0,MIN((VLOOKUP($D183,SALERYCODE,3,0))*(IF($D183=6,FN183,FM183))*((MIN((VLOOKUP($D183,SALERYCODE,5,0)),(IF($D183=6,FM183,FN183))))),MIN((VLOOKUP($D183,SALERYCODE,3,0)),(FK183+FL183))*(IF($D183=6,FN183,((MIN((VLOOKUP($D183,SALERYCODE,5,0)),FN183)))))))))/IF(AND($D183=2,'ראשי-פרטים כלליים וריכוז הוצאות'!$D$68&lt;&gt;4),1.2,1)</f>
        <v>0</v>
      </c>
      <c r="FQ183" s="263"/>
      <c r="FR183" s="264"/>
      <c r="FS183" s="265"/>
      <c r="FT183" s="266"/>
      <c r="FU183" s="267">
        <f t="shared" si="224"/>
        <v>0</v>
      </c>
      <c r="FV183" s="260">
        <f>+(IF(OR($B183=0,$C183=0,$D183=0,$DC$2&gt;$OE$1),0,IF(OR(FQ183=0,FS183=0,FT183=0),0,MIN((VLOOKUP($D183,SALERYCODE,3,0))*(IF($D183=6,FT183,FS183))*((MIN((VLOOKUP($D183,SALERYCODE,5,0)),(IF($D183=6,FS183,FT183))))),MIN((VLOOKUP($D183,SALERYCODE,3,0)),(FQ183+FR183))*(IF($D183=6,FT183,((MIN((VLOOKUP($D183,SALERYCODE,5,0)),FT183)))))))))/IF(AND($D183=2,'ראשי-פרטים כלליים וריכוז הוצאות'!$D$68&lt;&gt;4),1.2,1)</f>
        <v>0</v>
      </c>
      <c r="FW183" s="263"/>
      <c r="FX183" s="264"/>
      <c r="FY183" s="265"/>
      <c r="FZ183" s="266"/>
      <c r="GA183" s="267">
        <f t="shared" si="225"/>
        <v>0</v>
      </c>
      <c r="GB183" s="260">
        <f>+(IF(OR($B183=0,$C183=0,$D183=0,$DC$2&gt;$OE$1),0,IF(OR(FW183=0,FY183=0,FZ183=0),0,MIN((VLOOKUP($D183,SALERYCODE,3,0))*(IF($D183=6,FZ183,FY183))*((MIN((VLOOKUP($D183,SALERYCODE,5,0)),(IF($D183=6,FY183,FZ183))))),MIN((VLOOKUP($D183,SALERYCODE,3,0)),(FW183+FX183))*(IF($D183=6,FZ183,((MIN((VLOOKUP($D183,SALERYCODE,5,0)),FZ183)))))))))/IF(AND($D183=2,'ראשי-פרטים כלליים וריכוז הוצאות'!$D$68&lt;&gt;4),1.2,1)</f>
        <v>0</v>
      </c>
      <c r="GC183" s="263"/>
      <c r="GD183" s="264"/>
      <c r="GE183" s="265"/>
      <c r="GF183" s="266"/>
      <c r="GG183" s="267">
        <f t="shared" si="226"/>
        <v>0</v>
      </c>
      <c r="GH183" s="260">
        <f>+(IF(OR($B183=0,$C183=0,$D183=0,$DC$2&gt;$OE$1),0,IF(OR(GC183=0,GE183=0,GF183=0),0,MIN((VLOOKUP($D183,SALERYCODE,3,0))*(IF($D183=6,GF183,GE183))*((MIN((VLOOKUP($D183,SALERYCODE,5,0)),(IF($D183=6,GE183,GF183))))),MIN((VLOOKUP($D183,SALERYCODE,3,0)),(GC183+GD183))*(IF($D183=6,GF183,((MIN((VLOOKUP($D183,SALERYCODE,5,0)),GF183)))))))))/IF(AND($D183=2,'ראשי-פרטים כלליים וריכוז הוצאות'!$D$68&lt;&gt;4),1.2,1)</f>
        <v>0</v>
      </c>
      <c r="GI183" s="263"/>
      <c r="GJ183" s="264"/>
      <c r="GK183" s="265"/>
      <c r="GL183" s="266"/>
      <c r="GM183" s="267">
        <f t="shared" si="227"/>
        <v>0</v>
      </c>
      <c r="GN183" s="260">
        <f>+(IF(OR($B183=0,$C183=0,$D183=0,$DC$2&gt;$OE$1),0,IF(OR(GI183=0,GK183=0,GL183=0),0,MIN((VLOOKUP($D183,SALERYCODE,3,0))*(IF($D183=6,GL183,GK183))*((MIN((VLOOKUP($D183,SALERYCODE,5,0)),(IF($D183=6,GK183,GL183))))),MIN((VLOOKUP($D183,SALERYCODE,3,0)),(GI183+GJ183))*(IF($D183=6,GL183,((MIN((VLOOKUP($D183,SALERYCODE,5,0)),GL183)))))))))/IF(AND($D183=2,'ראשי-פרטים כלליים וריכוז הוצאות'!$D$68&lt;&gt;4),1.2,1)</f>
        <v>0</v>
      </c>
      <c r="GO183" s="263"/>
      <c r="GP183" s="264"/>
      <c r="GQ183" s="265"/>
      <c r="GR183" s="266"/>
      <c r="GS183" s="267">
        <f t="shared" si="228"/>
        <v>0</v>
      </c>
      <c r="GT183" s="260">
        <f>+(IF(OR($B183=0,$C183=0,$D183=0,$DC$2&gt;$OE$1),0,IF(OR(GO183=0,GQ183=0,GR183=0),0,MIN((VLOOKUP($D183,SALERYCODE,3,0))*(IF($D183=6,GR183,GQ183))*((MIN((VLOOKUP($D183,SALERYCODE,5,0)),(IF($D183=6,GQ183,GR183))))),MIN((VLOOKUP($D183,SALERYCODE,3,0)),(GO183+GP183))*(IF($D183=6,GR183,((MIN((VLOOKUP($D183,SALERYCODE,5,0)),GR183)))))))))/IF(AND($D183=2,'ראשי-פרטים כלליים וריכוז הוצאות'!$D$68&lt;&gt;4),1.2,1)</f>
        <v>0</v>
      </c>
      <c r="GU183" s="263"/>
      <c r="GV183" s="264"/>
      <c r="GW183" s="265"/>
      <c r="GX183" s="266"/>
      <c r="GY183" s="267">
        <f t="shared" si="229"/>
        <v>0</v>
      </c>
      <c r="GZ183" s="260">
        <f>+(IF(OR($B183=0,$C183=0,$D183=0,$DC$2&gt;$OE$1),0,IF(OR(GU183=0,GW183=0,GX183=0),0,MIN((VLOOKUP($D183,SALERYCODE,3,0))*(IF($D183=6,GX183,GW183))*((MIN((VLOOKUP($D183,SALERYCODE,5,0)),(IF($D183=6,GW183,GX183))))),MIN((VLOOKUP($D183,SALERYCODE,3,0)),(GU183+GV183))*(IF($D183=6,GX183,((MIN((VLOOKUP($D183,SALERYCODE,5,0)),GX183)))))))))/IF(AND($D183=2,'ראשי-פרטים כלליים וריכוז הוצאות'!$D$68&lt;&gt;4),1.2,1)</f>
        <v>0</v>
      </c>
      <c r="HA183" s="263"/>
      <c r="HB183" s="264"/>
      <c r="HC183" s="265"/>
      <c r="HD183" s="266"/>
      <c r="HE183" s="267">
        <f t="shared" si="230"/>
        <v>0</v>
      </c>
      <c r="HF183" s="260">
        <f>+(IF(OR($B183=0,$C183=0,$D183=0,$DC$2&gt;$OE$1),0,IF(OR(HA183=0,HC183=0,HD183=0),0,MIN((VLOOKUP($D183,SALERYCODE,3,0))*(IF($D183=6,HD183,HC183))*((MIN((VLOOKUP($D183,SALERYCODE,5,0)),(IF($D183=6,HC183,HD183))))),MIN((VLOOKUP($D183,SALERYCODE,3,0)),(HA183+HB183))*(IF($D183=6,HD183,((MIN((VLOOKUP($D183,SALERYCODE,5,0)),HD183)))))))))/IF(AND($D183=2,'ראשי-פרטים כלליים וריכוז הוצאות'!$D$68&lt;&gt;4),1.2,1)</f>
        <v>0</v>
      </c>
      <c r="HG183" s="263"/>
      <c r="HH183" s="264"/>
      <c r="HI183" s="265"/>
      <c r="HJ183" s="266"/>
      <c r="HK183" s="267">
        <f t="shared" si="231"/>
        <v>0</v>
      </c>
      <c r="HL183" s="260">
        <f>+(IF(OR($B183=0,$C183=0,$D183=0,$DC$2&gt;$OE$1),0,IF(OR(HG183=0,HI183=0,HJ183=0),0,MIN((VLOOKUP($D183,SALERYCODE,3,0))*(IF($D183=6,HJ183,HI183))*((MIN((VLOOKUP($D183,SALERYCODE,5,0)),(IF($D183=6,HI183,HJ183))))),MIN((VLOOKUP($D183,SALERYCODE,3,0)),(HG183+HH183))*(IF($D183=6,HJ183,((MIN((VLOOKUP($D183,SALERYCODE,5,0)),HJ183)))))))))/IF(AND($D183=2,'ראשי-פרטים כלליים וריכוז הוצאות'!$D$68&lt;&gt;4),1.2,1)</f>
        <v>0</v>
      </c>
      <c r="HM183" s="263"/>
      <c r="HN183" s="264"/>
      <c r="HO183" s="265"/>
      <c r="HP183" s="266"/>
      <c r="HQ183" s="267">
        <f t="shared" si="232"/>
        <v>0</v>
      </c>
      <c r="HR183" s="260">
        <f>+(IF(OR($B183=0,$C183=0,$D183=0,$DC$2&gt;$OE$1),0,IF(OR(HM183=0,HO183=0,HP183=0),0,MIN((VLOOKUP($D183,SALERYCODE,3,0))*(IF($D183=6,HP183,HO183))*((MIN((VLOOKUP($D183,SALERYCODE,5,0)),(IF($D183=6,HO183,HP183))))),MIN((VLOOKUP($D183,SALERYCODE,3,0)),(HM183+HN183))*(IF($D183=6,HP183,((MIN((VLOOKUP($D183,SALERYCODE,5,0)),HP183)))))))))/IF(AND($D183=2,'ראשי-פרטים כלליים וריכוז הוצאות'!$D$68&lt;&gt;4),1.2,1)</f>
        <v>0</v>
      </c>
      <c r="HS183" s="263"/>
      <c r="HT183" s="264"/>
      <c r="HU183" s="265"/>
      <c r="HV183" s="266"/>
      <c r="HW183" s="267">
        <f t="shared" si="233"/>
        <v>0</v>
      </c>
      <c r="HX183" s="260">
        <f>+(IF(OR($B183=0,$C183=0,$D183=0,$DC$2&gt;$OE$1),0,IF(OR(HS183=0,HU183=0,HV183=0),0,MIN((VLOOKUP($D183,SALERYCODE,3,0))*(IF($D183=6,HV183,HU183))*((MIN((VLOOKUP($D183,SALERYCODE,5,0)),(IF($D183=6,HU183,HV183))))),MIN((VLOOKUP($D183,SALERYCODE,3,0)),(HS183+HT183))*(IF($D183=6,HV183,((MIN((VLOOKUP($D183,SALERYCODE,5,0)),HV183)))))))))/IF(AND($D183=2,'ראשי-פרטים כלליים וריכוז הוצאות'!$D$68&lt;&gt;4),1.2,1)</f>
        <v>0</v>
      </c>
      <c r="HY183" s="263"/>
      <c r="HZ183" s="264"/>
      <c r="IA183" s="265"/>
      <c r="IB183" s="266"/>
      <c r="IC183" s="267">
        <f t="shared" si="234"/>
        <v>0</v>
      </c>
      <c r="ID183" s="260">
        <f>+(IF(OR($B183=0,$C183=0,$D183=0,$DC$2&gt;$OE$1),0,IF(OR(HY183=0,IA183=0,IB183=0),0,MIN((VLOOKUP($D183,SALERYCODE,3,0))*(IF($D183=6,IB183,IA183))*((MIN((VLOOKUP($D183,SALERYCODE,5,0)),(IF($D183=6,IA183,IB183))))),MIN((VLOOKUP($D183,SALERYCODE,3,0)),(HY183+HZ183))*(IF($D183=6,IB183,((MIN((VLOOKUP($D183,SALERYCODE,5,0)),IB183)))))))))/IF(AND($D183=2,'ראשי-פרטים כלליים וריכוז הוצאות'!$D$68&lt;&gt;4),1.2,1)</f>
        <v>0</v>
      </c>
      <c r="IE183" s="263"/>
      <c r="IF183" s="264"/>
      <c r="IG183" s="265"/>
      <c r="IH183" s="266"/>
      <c r="II183" s="267">
        <f t="shared" si="235"/>
        <v>0</v>
      </c>
      <c r="IJ183" s="260">
        <f>+(IF(OR($B183=0,$C183=0,$D183=0,$DC$2&gt;$OE$1),0,IF(OR(IE183=0,IG183=0,IH183=0),0,MIN((VLOOKUP($D183,SALERYCODE,3,0))*(IF($D183=6,IH183,IG183))*((MIN((VLOOKUP($D183,SALERYCODE,5,0)),(IF($D183=6,IG183,IH183))))),MIN((VLOOKUP($D183,SALERYCODE,3,0)),(IE183+IF183))*(IF($D183=6,IH183,((MIN((VLOOKUP($D183,SALERYCODE,5,0)),IH183)))))))))/IF(AND($D183=2,'ראשי-פרטים כלליים וריכוז הוצאות'!$D$68&lt;&gt;4),1.2,1)</f>
        <v>0</v>
      </c>
      <c r="IK183" s="263"/>
      <c r="IL183" s="264"/>
      <c r="IM183" s="265"/>
      <c r="IN183" s="266"/>
      <c r="IO183" s="267">
        <f t="shared" si="236"/>
        <v>0</v>
      </c>
      <c r="IP183" s="260">
        <f>+(IF(OR($B183=0,$C183=0,$D183=0,$DC$2&gt;$OE$1),0,IF(OR(IK183=0,IM183=0,IN183=0),0,MIN((VLOOKUP($D183,SALERYCODE,3,0))*(IF($D183=6,IN183,IM183))*((MIN((VLOOKUP($D183,SALERYCODE,5,0)),(IF($D183=6,IM183,IN183))))),MIN((VLOOKUP($D183,SALERYCODE,3,0)),(IK183+IL183))*(IF($D183=6,IN183,((MIN((VLOOKUP($D183,SALERYCODE,5,0)),IN183)))))))))/IF(AND($D183=2,'ראשי-פרטים כלליים וריכוז הוצאות'!$D$68&lt;&gt;4),1.2,1)</f>
        <v>0</v>
      </c>
      <c r="IQ183" s="263"/>
      <c r="IR183" s="264"/>
      <c r="IS183" s="265"/>
      <c r="IT183" s="266"/>
      <c r="IU183" s="267">
        <f t="shared" si="237"/>
        <v>0</v>
      </c>
      <c r="IV183" s="260">
        <f>+(IF(OR($B183=0,$C183=0,$D183=0,$DC$2&gt;$OE$1),0,IF(OR(IQ183=0,IS183=0,IT183=0),0,MIN((VLOOKUP($D183,SALERYCODE,3,0))*(IF($D183=6,IT183,IS183))*((MIN((VLOOKUP($D183,SALERYCODE,5,0)),(IF($D183=6,IS183,IT183))))),MIN((VLOOKUP($D183,SALERYCODE,3,0)),(IQ183+IR183))*(IF($D183=6,IT183,((MIN((VLOOKUP($D183,SALERYCODE,5,0)),IT183)))))))))/IF(AND($D183=2,'ראשי-פרטים כלליים וריכוז הוצאות'!$D$68&lt;&gt;4),1.2,1)</f>
        <v>0</v>
      </c>
      <c r="IW183" s="263"/>
      <c r="IX183" s="264"/>
      <c r="IY183" s="265"/>
      <c r="IZ183" s="266"/>
      <c r="JA183" s="267">
        <f t="shared" si="238"/>
        <v>0</v>
      </c>
      <c r="JB183" s="260">
        <f>+(IF(OR($B183=0,$C183=0,$D183=0,$DC$2&gt;$OE$1),0,IF(OR(IW183=0,IY183=0,IZ183=0),0,MIN((VLOOKUP($D183,SALERYCODE,3,0))*(IF($D183=6,IZ183,IY183))*((MIN((VLOOKUP($D183,SALERYCODE,5,0)),(IF($D183=6,IY183,IZ183))))),MIN((VLOOKUP($D183,SALERYCODE,3,0)),(IW183+IX183))*(IF($D183=6,IZ183,((MIN((VLOOKUP($D183,SALERYCODE,5,0)),IZ183)))))))))/IF(AND($D183=2,'ראשי-פרטים כלליים וריכוז הוצאות'!$D$68&lt;&gt;4),1.2,1)</f>
        <v>0</v>
      </c>
      <c r="JC183" s="263"/>
      <c r="JD183" s="264"/>
      <c r="JE183" s="265"/>
      <c r="JF183" s="266"/>
      <c r="JG183" s="267">
        <f t="shared" si="239"/>
        <v>0</v>
      </c>
      <c r="JH183" s="260">
        <f>+(IF(OR($B183=0,$C183=0,$D183=0,$DC$2&gt;$OE$1),0,IF(OR(JC183=0,JE183=0,JF183=0),0,MIN((VLOOKUP($D183,SALERYCODE,3,0))*(IF($D183=6,JF183,JE183))*((MIN((VLOOKUP($D183,SALERYCODE,5,0)),(IF($D183=6,JE183,JF183))))),MIN((VLOOKUP($D183,SALERYCODE,3,0)),(JC183+JD183))*(IF($D183=6,JF183,((MIN((VLOOKUP($D183,SALERYCODE,5,0)),JF183)))))))))/IF(AND($D183=2,'ראשי-פרטים כלליים וריכוז הוצאות'!$D$68&lt;&gt;4),1.2,1)</f>
        <v>0</v>
      </c>
      <c r="JI183" s="263"/>
      <c r="JJ183" s="264"/>
      <c r="JK183" s="265"/>
      <c r="JL183" s="266"/>
      <c r="JM183" s="267">
        <f t="shared" si="240"/>
        <v>0</v>
      </c>
      <c r="JN183" s="260">
        <f>+(IF(OR($B183=0,$C183=0,$D183=0,$DC$2&gt;$OE$1),0,IF(OR(JI183=0,JK183=0,JL183=0),0,MIN((VLOOKUP($D183,SALERYCODE,3,0))*(IF($D183=6,JL183,JK183))*((MIN((VLOOKUP($D183,SALERYCODE,5,0)),(IF($D183=6,JK183,JL183))))),MIN((VLOOKUP($D183,SALERYCODE,3,0)),(JI183+JJ183))*(IF($D183=6,JL183,((MIN((VLOOKUP($D183,SALERYCODE,5,0)),JL183)))))))))/IF(AND($D183=2,'ראשי-פרטים כלליים וריכוז הוצאות'!$D$68&lt;&gt;4),1.2,1)</f>
        <v>0</v>
      </c>
      <c r="JO183" s="263"/>
      <c r="JP183" s="264"/>
      <c r="JQ183" s="265"/>
      <c r="JR183" s="266"/>
      <c r="JS183" s="267">
        <f t="shared" si="241"/>
        <v>0</v>
      </c>
      <c r="JT183" s="260">
        <f>+(IF(OR($B183=0,$C183=0,$D183=0,$DC$2&gt;$OE$1),0,IF(OR(JO183=0,JQ183=0,JR183=0),0,MIN((VLOOKUP($D183,SALERYCODE,3,0))*(IF($D183=6,JR183,JQ183))*((MIN((VLOOKUP($D183,SALERYCODE,5,0)),(IF($D183=6,JQ183,JR183))))),MIN((VLOOKUP($D183,SALERYCODE,3,0)),(JO183+JP183))*(IF($D183=6,JR183,((MIN((VLOOKUP($D183,SALERYCODE,5,0)),JR183)))))))))/IF(AND($D183=2,'ראשי-פרטים כלליים וריכוז הוצאות'!$D$68&lt;&gt;4),1.2,1)</f>
        <v>0</v>
      </c>
      <c r="JU183" s="263"/>
      <c r="JV183" s="264"/>
      <c r="JW183" s="265"/>
      <c r="JX183" s="266"/>
      <c r="JY183" s="267">
        <f t="shared" si="242"/>
        <v>0</v>
      </c>
      <c r="JZ183" s="260">
        <f>+(IF(OR($B183=0,$C183=0,$D183=0,$DC$2&gt;$OE$1),0,IF(OR(JU183=0,JW183=0,JX183=0),0,MIN((VLOOKUP($D183,SALERYCODE,3,0))*(IF($D183=6,JX183,JW183))*((MIN((VLOOKUP($D183,SALERYCODE,5,0)),(IF($D183=6,JW183,JX183))))),MIN((VLOOKUP($D183,SALERYCODE,3,0)),(JU183+JV183))*(IF($D183=6,JX183,((MIN((VLOOKUP($D183,SALERYCODE,5,0)),JX183)))))))))/IF(AND($D183=2,'ראשי-פרטים כלליים וריכוז הוצאות'!$D$68&lt;&gt;4),1.2,1)</f>
        <v>0</v>
      </c>
      <c r="KA183" s="263"/>
      <c r="KB183" s="264"/>
      <c r="KC183" s="265"/>
      <c r="KD183" s="266"/>
      <c r="KE183" s="267">
        <f t="shared" si="243"/>
        <v>0</v>
      </c>
      <c r="KF183" s="260">
        <f>+(IF(OR($B183=0,$C183=0,$D183=0,$DC$2&gt;$OE$1),0,IF(OR(KA183=0,KC183=0,KD183=0),0,MIN((VLOOKUP($D183,SALERYCODE,3,0))*(IF($D183=6,KD183,KC183))*((MIN((VLOOKUP($D183,SALERYCODE,5,0)),(IF($D183=6,KC183,KD183))))),MIN((VLOOKUP($D183,SALERYCODE,3,0)),(KA183+KB183))*(IF($D183=6,KD183,((MIN((VLOOKUP($D183,SALERYCODE,5,0)),KD183)))))))))/IF(AND($D183=2,'ראשי-פרטים כלליים וריכוז הוצאות'!$D$68&lt;&gt;4),1.2,1)</f>
        <v>0</v>
      </c>
      <c r="KG183" s="263"/>
      <c r="KH183" s="264"/>
      <c r="KI183" s="265"/>
      <c r="KJ183" s="266"/>
      <c r="KK183" s="267">
        <f t="shared" si="244"/>
        <v>0</v>
      </c>
      <c r="KL183" s="260">
        <f>+(IF(OR($B183=0,$C183=0,$D183=0,$DC$2&gt;$OE$1),0,IF(OR(KG183=0,KI183=0,KJ183=0),0,MIN((VLOOKUP($D183,SALERYCODE,3,0))*(IF($D183=6,KJ183,KI183))*((MIN((VLOOKUP($D183,SALERYCODE,5,0)),(IF($D183=6,KI183,KJ183))))),MIN((VLOOKUP($D183,SALERYCODE,3,0)),(KG183+KH183))*(IF($D183=6,KJ183,((MIN((VLOOKUP($D183,SALERYCODE,5,0)),KJ183)))))))))/IF(AND($D183=2,'ראשי-פרטים כלליים וריכוז הוצאות'!$D$68&lt;&gt;4),1.2,1)</f>
        <v>0</v>
      </c>
      <c r="KM183" s="263"/>
      <c r="KN183" s="264"/>
      <c r="KO183" s="265"/>
      <c r="KP183" s="266"/>
      <c r="KQ183" s="267">
        <f t="shared" si="245"/>
        <v>0</v>
      </c>
      <c r="KR183" s="260">
        <f>+(IF(OR($B183=0,$C183=0,$D183=0,$DC$2&gt;$OE$1),0,IF(OR(KM183=0,KO183=0,KP183=0),0,MIN((VLOOKUP($D183,SALERYCODE,3,0))*(IF($D183=6,KP183,KO183))*((MIN((VLOOKUP($D183,SALERYCODE,5,0)),(IF($D183=6,KO183,KP183))))),MIN((VLOOKUP($D183,SALERYCODE,3,0)),(KM183+KN183))*(IF($D183=6,KP183,((MIN((VLOOKUP($D183,SALERYCODE,5,0)),KP183)))))))))/IF(AND($D183=2,'ראשי-פרטים כלליים וריכוז הוצאות'!$D$68&lt;&gt;4),1.2,1)</f>
        <v>0</v>
      </c>
      <c r="KS183" s="263"/>
      <c r="KT183" s="264"/>
      <c r="KU183" s="265"/>
      <c r="KV183" s="266"/>
      <c r="KW183" s="267">
        <f t="shared" si="246"/>
        <v>0</v>
      </c>
      <c r="KX183" s="260">
        <f>+(IF(OR($B183=0,$C183=0,$D183=0,$DC$2&gt;$OE$1),0,IF(OR(KS183=0,KU183=0,KV183=0),0,MIN((VLOOKUP($D183,SALERYCODE,3,0))*(IF($D183=6,KV183,KU183))*((MIN((VLOOKUP($D183,SALERYCODE,5,0)),(IF($D183=6,KU183,KV183))))),MIN((VLOOKUP($D183,SALERYCODE,3,0)),(KS183+KT183))*(IF($D183=6,KV183,((MIN((VLOOKUP($D183,SALERYCODE,5,0)),KV183)))))))))/IF(AND($D183=2,'ראשי-פרטים כלליים וריכוז הוצאות'!$D$68&lt;&gt;4),1.2,1)</f>
        <v>0</v>
      </c>
      <c r="KY183" s="263"/>
      <c r="KZ183" s="264"/>
      <c r="LA183" s="265"/>
      <c r="LB183" s="266"/>
      <c r="LC183" s="267">
        <f t="shared" si="247"/>
        <v>0</v>
      </c>
      <c r="LD183" s="260">
        <f>+(IF(OR($B183=0,$C183=0,$D183=0,$DC$2&gt;$OE$1),0,IF(OR(KY183=0,LA183=0,LB183=0),0,MIN((VLOOKUP($D183,SALERYCODE,3,0))*(IF($D183=6,LB183,LA183))*((MIN((VLOOKUP($D183,SALERYCODE,5,0)),(IF($D183=6,LA183,LB183))))),MIN((VLOOKUP($D183,SALERYCODE,3,0)),(KY183+KZ183))*(IF($D183=6,LB183,((MIN((VLOOKUP($D183,SALERYCODE,5,0)),LB183)))))))))/IF(AND($D183=2,'ראשי-פרטים כלליים וריכוז הוצאות'!$D$68&lt;&gt;4),1.2,1)</f>
        <v>0</v>
      </c>
      <c r="LE183" s="263"/>
      <c r="LF183" s="264"/>
      <c r="LG183" s="265"/>
      <c r="LH183" s="266"/>
      <c r="LI183" s="267">
        <f t="shared" si="248"/>
        <v>0</v>
      </c>
      <c r="LJ183" s="260">
        <f>+(IF(OR($B183=0,$C183=0,$D183=0,$DC$2&gt;$OE$1),0,IF(OR(LE183=0,LG183=0,LH183=0),0,MIN((VLOOKUP($D183,SALERYCODE,3,0))*(IF($D183=6,LH183,LG183))*((MIN((VLOOKUP($D183,SALERYCODE,5,0)),(IF($D183=6,LG183,LH183))))),MIN((VLOOKUP($D183,SALERYCODE,3,0)),(LE183+LF183))*(IF($D183=6,LH183,((MIN((VLOOKUP($D183,SALERYCODE,5,0)),LH183)))))))))/IF(AND($D183=2,'ראשי-פרטים כלליים וריכוז הוצאות'!$D$68&lt;&gt;4),1.2,1)</f>
        <v>0</v>
      </c>
      <c r="LK183" s="263"/>
      <c r="LL183" s="264"/>
      <c r="LM183" s="265"/>
      <c r="LN183" s="266"/>
      <c r="LO183" s="267">
        <f t="shared" si="249"/>
        <v>0</v>
      </c>
      <c r="LP183" s="260">
        <f>+(IF(OR($B183=0,$C183=0,$D183=0,$DC$2&gt;$OE$1),0,IF(OR(LK183=0,LM183=0,LN183=0),0,MIN((VLOOKUP($D183,SALERYCODE,3,0))*(IF($D183=6,LN183,LM183))*((MIN((VLOOKUP($D183,SALERYCODE,5,0)),(IF($D183=6,LM183,LN183))))),MIN((VLOOKUP($D183,SALERYCODE,3,0)),(LK183+LL183))*(IF($D183=6,LN183,((MIN((VLOOKUP($D183,SALERYCODE,5,0)),LN183)))))))))/IF(AND($D183=2,'ראשי-פרטים כלליים וריכוז הוצאות'!$D$68&lt;&gt;4),1.2,1)</f>
        <v>0</v>
      </c>
      <c r="LQ183" s="263"/>
      <c r="LR183" s="264"/>
      <c r="LS183" s="265"/>
      <c r="LT183" s="266"/>
      <c r="LU183" s="267">
        <f t="shared" si="250"/>
        <v>0</v>
      </c>
      <c r="LV183" s="260">
        <f>+(IF(OR($B183=0,$C183=0,$D183=0,$DC$2&gt;$OE$1),0,IF(OR(LQ183=0,LS183=0,LT183=0),0,MIN((VLOOKUP($D183,SALERYCODE,3,0))*(IF($D183=6,LT183,LS183))*((MIN((VLOOKUP($D183,SALERYCODE,5,0)),(IF($D183=6,LS183,LT183))))),MIN((VLOOKUP($D183,SALERYCODE,3,0)),(LQ183+LR183))*(IF($D183=6,LT183,((MIN((VLOOKUP($D183,SALERYCODE,5,0)),LT183)))))))))/IF(AND($D183=2,'ראשי-פרטים כלליים וריכוז הוצאות'!$D$68&lt;&gt;4),1.2,1)</f>
        <v>0</v>
      </c>
      <c r="LW183" s="263"/>
      <c r="LX183" s="264"/>
      <c r="LY183" s="265"/>
      <c r="LZ183" s="266"/>
      <c r="MA183" s="267">
        <f t="shared" si="251"/>
        <v>0</v>
      </c>
      <c r="MB183" s="260">
        <f>+(IF(OR($B183=0,$C183=0,$D183=0,$DC$2&gt;$OE$1),0,IF(OR(LW183=0,LY183=0,LZ183=0),0,MIN((VLOOKUP($D183,SALERYCODE,3,0))*(IF($D183=6,LZ183,LY183))*((MIN((VLOOKUP($D183,SALERYCODE,5,0)),(IF($D183=6,LY183,LZ183))))),MIN((VLOOKUP($D183,SALERYCODE,3,0)),(LW183+LX183))*(IF($D183=6,LZ183,((MIN((VLOOKUP($D183,SALERYCODE,5,0)),LZ183)))))))))/IF(AND($D183=2,'ראשי-פרטים כלליים וריכוז הוצאות'!$D$68&lt;&gt;4),1.2,1)</f>
        <v>0</v>
      </c>
      <c r="MC183" s="263"/>
      <c r="MD183" s="264"/>
      <c r="ME183" s="265"/>
      <c r="MF183" s="266"/>
      <c r="MG183" s="267">
        <f t="shared" si="252"/>
        <v>0</v>
      </c>
      <c r="MH183" s="260">
        <f>+(IF(OR($B183=0,$C183=0,$D183=0,$DC$2&gt;$OE$1),0,IF(OR(MC183=0,ME183=0,MF183=0),0,MIN((VLOOKUP($D183,SALERYCODE,3,0))*(IF($D183=6,MF183,ME183))*((MIN((VLOOKUP($D183,SALERYCODE,5,0)),(IF($D183=6,ME183,MF183))))),MIN((VLOOKUP($D183,SALERYCODE,3,0)),(MC183+MD183))*(IF($D183=6,MF183,((MIN((VLOOKUP($D183,SALERYCODE,5,0)),MF183)))))))))/IF(AND($D183=2,'ראשי-פרטים כלליים וריכוז הוצאות'!$D$68&lt;&gt;4),1.2,1)</f>
        <v>0</v>
      </c>
      <c r="MI183" s="263"/>
      <c r="MJ183" s="264"/>
      <c r="MK183" s="265"/>
      <c r="ML183" s="266"/>
      <c r="MM183" s="267">
        <f t="shared" si="253"/>
        <v>0</v>
      </c>
      <c r="MN183" s="260">
        <f>+(IF(OR($B183=0,$C183=0,$D183=0,$DC$2&gt;$OE$1),0,IF(OR(MI183=0,MK183=0,ML183=0),0,MIN((VLOOKUP($D183,SALERYCODE,3,0))*(IF($D183=6,ML183,MK183))*((MIN((VLOOKUP($D183,SALERYCODE,5,0)),(IF($D183=6,MK183,ML183))))),MIN((VLOOKUP($D183,SALERYCODE,3,0)),(MI183+MJ183))*(IF($D183=6,ML183,((MIN((VLOOKUP($D183,SALERYCODE,5,0)),ML183)))))))))/IF(AND($D183=2,'ראשי-פרטים כלליים וריכוז הוצאות'!$D$68&lt;&gt;4),1.2,1)</f>
        <v>0</v>
      </c>
      <c r="MO183" s="263"/>
      <c r="MP183" s="264"/>
      <c r="MQ183" s="265"/>
      <c r="MR183" s="266"/>
      <c r="MS183" s="267">
        <f t="shared" si="254"/>
        <v>0</v>
      </c>
      <c r="MT183" s="260">
        <f>+(IF(OR($B183=0,$C183=0,$D183=0,$DC$2&gt;$OE$1),0,IF(OR(MO183=0,MQ183=0,MR183=0),0,MIN((VLOOKUP($D183,SALERYCODE,3,0))*(IF($D183=6,MR183,MQ183))*((MIN((VLOOKUP($D183,SALERYCODE,5,0)),(IF($D183=6,MQ183,MR183))))),MIN((VLOOKUP($D183,SALERYCODE,3,0)),(MO183+MP183))*(IF($D183=6,MR183,((MIN((VLOOKUP($D183,SALERYCODE,5,0)),MR183)))))))))/IF(AND($D183=2,'ראשי-פרטים כלליים וריכוז הוצאות'!$D$68&lt;&gt;4),1.2,1)</f>
        <v>0</v>
      </c>
      <c r="MU183" s="263"/>
      <c r="MV183" s="264"/>
      <c r="MW183" s="265"/>
      <c r="MX183" s="266"/>
      <c r="MY183" s="267">
        <f t="shared" si="255"/>
        <v>0</v>
      </c>
      <c r="MZ183" s="260">
        <f>+(IF(OR($B183=0,$C183=0,$D183=0,$DC$2&gt;$OE$1),0,IF(OR(MU183=0,MW183=0,MX183=0),0,MIN((VLOOKUP($D183,SALERYCODE,3,0))*(IF($D183=6,MX183,MW183))*((MIN((VLOOKUP($D183,SALERYCODE,5,0)),(IF($D183=6,MW183,MX183))))),MIN((VLOOKUP($D183,SALERYCODE,3,0)),(MU183+MV183))*(IF($D183=6,MX183,((MIN((VLOOKUP($D183,SALERYCODE,5,0)),MX183)))))))))/IF(AND($D183=2,'ראשי-פרטים כלליים וריכוז הוצאות'!$D$68&lt;&gt;4),1.2,1)</f>
        <v>0</v>
      </c>
      <c r="NA183" s="263"/>
      <c r="NB183" s="264"/>
      <c r="NC183" s="265"/>
      <c r="ND183" s="266"/>
      <c r="NE183" s="267">
        <f t="shared" si="256"/>
        <v>0</v>
      </c>
      <c r="NF183" s="260">
        <f>+(IF(OR($B183=0,$C183=0,$D183=0,$DC$2&gt;$OE$1),0,IF(OR(NA183=0,NC183=0,ND183=0),0,MIN((VLOOKUP($D183,SALERYCODE,3,0))*(IF($D183=6,ND183,NC183))*((MIN((VLOOKUP($D183,SALERYCODE,5,0)),(IF($D183=6,NC183,ND183))))),MIN((VLOOKUP($D183,SALERYCODE,3,0)),(NA183+NB183))*(IF($D183=6,ND183,((MIN((VLOOKUP($D183,SALERYCODE,5,0)),ND183)))))))))/IF(AND($D183=2,'ראשי-פרטים כלליים וריכוז הוצאות'!$D$68&lt;&gt;4),1.2,1)</f>
        <v>0</v>
      </c>
      <c r="NG183" s="263"/>
      <c r="NH183" s="264"/>
      <c r="NI183" s="265"/>
      <c r="NJ183" s="266"/>
      <c r="NK183" s="267">
        <f t="shared" si="257"/>
        <v>0</v>
      </c>
      <c r="NL183" s="260">
        <f>+(IF(OR($B183=0,$C183=0,$D183=0,$DC$2&gt;$OE$1),0,IF(OR(NG183=0,NI183=0,NJ183=0),0,MIN((VLOOKUP($D183,SALERYCODE,3,0))*(IF($D183=6,NJ183,NI183))*((MIN((VLOOKUP($D183,SALERYCODE,5,0)),(IF($D183=6,NI183,NJ183))))),MIN((VLOOKUP($D183,SALERYCODE,3,0)),(NG183+NH183))*(IF($D183=6,NJ183,((MIN((VLOOKUP($D183,SALERYCODE,5,0)),NJ183)))))))))/IF(AND($D183=2,'ראשי-פרטים כלליים וריכוז הוצאות'!$D$68&lt;&gt;4),1.2,1)</f>
        <v>0</v>
      </c>
      <c r="NM183" s="263"/>
      <c r="NN183" s="264"/>
      <c r="NO183" s="265"/>
      <c r="NP183" s="266"/>
      <c r="NQ183" s="267">
        <f t="shared" si="258"/>
        <v>0</v>
      </c>
      <c r="NR183" s="260">
        <f>+(IF(OR($B183=0,$C183=0,$D183=0,$DC$2&gt;$OE$1),0,IF(OR(NM183=0,NO183=0,NP183=0),0,MIN((VLOOKUP($D183,SALERYCODE,3,0))*(IF($D183=6,NP183,NO183))*((MIN((VLOOKUP($D183,SALERYCODE,5,0)),(IF($D183=6,NO183,NP183))))),MIN((VLOOKUP($D183,SALERYCODE,3,0)),(NM183+NN183))*(IF($D183=6,NP183,((MIN((VLOOKUP($D183,SALERYCODE,5,0)),NP183)))))))))/IF(AND($D183=2,'ראשי-פרטים כלליים וריכוז הוצאות'!$D$68&lt;&gt;4),1.2,1)</f>
        <v>0</v>
      </c>
      <c r="NS183" s="263"/>
      <c r="NT183" s="264"/>
      <c r="NU183" s="265"/>
      <c r="NV183" s="266"/>
      <c r="NW183" s="267">
        <f t="shared" si="259"/>
        <v>0</v>
      </c>
      <c r="NX183" s="260">
        <f>+(IF(OR($B183=0,$C183=0,$D183=0,$DC$2&gt;$OE$1),0,IF(OR(NS183=0,NU183=0,NV183=0),0,MIN((VLOOKUP($D183,SALERYCODE,3,0))*(IF($D183=6,NV183,NU183))*((MIN((VLOOKUP($D183,SALERYCODE,5,0)),(IF($D183=6,NU183,NV183))))),MIN((VLOOKUP($D183,SALERYCODE,3,0)),(NS183+NT183))*(IF($D183=6,NV183,((MIN((VLOOKUP($D183,SALERYCODE,5,0)),NV183)))))))))/IF(AND($D183=2,'ראשי-פרטים כלליים וריכוז הוצאות'!$D$68&lt;&gt;4),1.2,1)</f>
        <v>0</v>
      </c>
      <c r="NY183" s="263"/>
      <c r="NZ183" s="264"/>
      <c r="OA183" s="265"/>
      <c r="OB183" s="266"/>
      <c r="OC183" s="267">
        <f t="shared" si="260"/>
        <v>0</v>
      </c>
      <c r="OD183" s="260">
        <f>+(IF(OR($B183=0,$C183=0,$D183=0,$DC$2&gt;$OE$1),0,IF(OR(NY183=0,OA183=0,OB183=0),0,MIN((VLOOKUP($D183,SALERYCODE,3,0))*(IF($D183=6,OB183,OA183))*((MIN((VLOOKUP($D183,SALERYCODE,5,0)),(IF($D183=6,OA183,OB183))))),MIN((VLOOKUP($D183,SALERYCODE,3,0)),(NY183+NZ183))*(IF($D183=6,OB183,((MIN((VLOOKUP($D183,SALERYCODE,5,0)),OB183)))))))))/IF(AND($D183=2,'ראשי-פרטים כלליים וריכוז הוצאות'!$D$68&lt;&gt;4),1.2,1)</f>
        <v>0</v>
      </c>
      <c r="OE183" s="275">
        <f t="shared" si="266"/>
        <v>0</v>
      </c>
      <c r="OF183" s="283">
        <f t="shared" si="267"/>
        <v>9.9999999999999995E-7</v>
      </c>
      <c r="OG183" s="276">
        <f t="shared" si="268"/>
        <v>0</v>
      </c>
      <c r="OH183" s="275">
        <f t="shared" si="269"/>
        <v>0</v>
      </c>
      <c r="OI183" s="275">
        <v>0</v>
      </c>
      <c r="OJ183" s="258">
        <f t="shared" si="270"/>
        <v>0</v>
      </c>
      <c r="OK183" s="284"/>
      <c r="OL183" s="116">
        <f>MIN(OJ183+OK183*OF183*OE183/$OL$1/IF(AND($D183=2,'ראשי-פרטים כלליים וריכוז הוצאות'!$D$68&lt;&gt;4),1.2,1),IF($D183&gt;0,VLOOKUP($D183,SALERYCODE,3,0)*12*OG183,0))</f>
        <v>0</v>
      </c>
      <c r="OM183" s="95">
        <f t="shared" si="261"/>
        <v>0</v>
      </c>
      <c r="ON183" s="11">
        <f t="shared" si="262"/>
        <v>0</v>
      </c>
      <c r="OO183" s="11">
        <f t="shared" si="263"/>
        <v>0</v>
      </c>
      <c r="OP183" s="22">
        <f t="shared" si="264"/>
        <v>0</v>
      </c>
      <c r="OQ183" s="11">
        <f t="shared" si="265"/>
        <v>0</v>
      </c>
      <c r="OR183" s="11" t="e">
        <f>#REF!</f>
        <v>#REF!</v>
      </c>
      <c r="OS183" s="35" t="e">
        <f>#REF!-OP183</f>
        <v>#REF!</v>
      </c>
      <c r="OT183" s="35" t="e">
        <f>OS183-#REF!</f>
        <v>#REF!</v>
      </c>
      <c r="OU183" s="43" t="e">
        <f>IF(AND(OP183&gt;0,(OS183=#REF!-OP183)),"מועסק פחות מ-10% מזמנו במופ","")</f>
        <v>#REF!</v>
      </c>
    </row>
    <row r="184" spans="1:411" ht="24" hidden="1" customHeight="1" outlineLevel="1" x14ac:dyDescent="0.2">
      <c r="A184" s="282">
        <v>181</v>
      </c>
      <c r="B184" s="269"/>
      <c r="C184" s="270"/>
      <c r="D184" s="271"/>
      <c r="E184" s="263"/>
      <c r="F184" s="264"/>
      <c r="G184" s="265"/>
      <c r="H184" s="266"/>
      <c r="I184" s="267">
        <f t="shared" si="196"/>
        <v>0</v>
      </c>
      <c r="J184" s="260">
        <f>(IF(OR($B184=0,$C184=0,$D184=0,$E$2&gt;$OE$1),0,IF(OR($E184=0,$G184=0,$H184=0),0,MIN((VLOOKUP($D184,SALERYCODE,3,0))*(IF($D184=6,$H184,$G184))*((MIN((VLOOKUP($D184,SALERYCODE,5,0)),(IF($D184=6,$G184,$H184))))),MIN((VLOOKUP($D184,SALERYCODE,3,0)),($E184+$F184))*(IF($D184=6,$H184,((MIN((VLOOKUP($D184,SALERYCODE,5,0)),$H184)))))))))/IF(AND($D184=2,'ראשי-פרטים כלליים וריכוז הוצאות'!$D$68&lt;&gt;4),1.2,1)</f>
        <v>0</v>
      </c>
      <c r="K184" s="263"/>
      <c r="L184" s="264"/>
      <c r="M184" s="265"/>
      <c r="N184" s="266"/>
      <c r="O184" s="267">
        <f t="shared" si="197"/>
        <v>0</v>
      </c>
      <c r="P184" s="260">
        <f>+(IF(OR($B184=0,$C184=0,$D184=0,$K$2&gt;$OE$1),0,IF(OR($K184=0,$M184=0,$N184=0),0,MIN((VLOOKUP($D184,SALERYCODE,3,0))*(IF($D184=6,$N184,$M184))*((MIN((VLOOKUP($D184,SALERYCODE,5,0)),(IF($D184=6,$M184,$N184))))),MIN((VLOOKUP($D184,SALERYCODE,3,0)),($K184+$L184))*(IF($D184=6,$N184,((MIN((VLOOKUP($D184,SALERYCODE,5,0)),$N184)))))))))/IF(AND($D184=2,'ראשי-פרטים כלליים וריכוז הוצאות'!$D$68&lt;&gt;4),1.2,1)</f>
        <v>0</v>
      </c>
      <c r="Q184" s="263"/>
      <c r="R184" s="264"/>
      <c r="S184" s="265"/>
      <c r="T184" s="266"/>
      <c r="U184" s="267">
        <f t="shared" si="198"/>
        <v>0</v>
      </c>
      <c r="V184" s="260">
        <f>+(IF(OR($B184=0,$C184=0,$D184=0,$Q$2&gt;$OE$1),0,IF(OR(Q184=0,S184=0,T184=0),0,MIN((VLOOKUP($D184,SALERYCODE,3,0))*(IF($D184=6,T184,S184))*((MIN((VLOOKUP($D184,SALERYCODE,5,0)),(IF($D184=6,S184,T184))))),MIN((VLOOKUP($D184,SALERYCODE,3,0)),(Q184+R184))*(IF($D184=6,T184,((MIN((VLOOKUP($D184,SALERYCODE,5,0)),T184)))))))))/IF(AND($D184=2,'ראשי-פרטים כלליים וריכוז הוצאות'!$D$68&lt;&gt;4),1.2,1)</f>
        <v>0</v>
      </c>
      <c r="W184" s="263"/>
      <c r="X184" s="264"/>
      <c r="Y184" s="265"/>
      <c r="Z184" s="266"/>
      <c r="AA184" s="267">
        <f t="shared" si="199"/>
        <v>0</v>
      </c>
      <c r="AB184" s="260">
        <f>+(IF(OR($B184=0,$C184=0,$D184=0,$W$2&gt;$OE$1),0,IF(OR(W184=0,Y184=0,Z184=0),0,MIN((VLOOKUP($D184,SALERYCODE,3,0))*(IF($D184=6,Z184,Y184))*((MIN((VLOOKUP($D184,SALERYCODE,5,0)),(IF($D184=6,Y184,Z184))))),MIN((VLOOKUP($D184,SALERYCODE,3,0)),(W184+X184))*(IF($D184=6,Z184,((MIN((VLOOKUP($D184,SALERYCODE,5,0)),Z184)))))))))/IF(AND($D184=2,'ראשי-פרטים כלליים וריכוז הוצאות'!$D$68&lt;&gt;4),1.2,1)</f>
        <v>0</v>
      </c>
      <c r="AC184" s="263"/>
      <c r="AD184" s="264"/>
      <c r="AE184" s="265"/>
      <c r="AF184" s="266"/>
      <c r="AG184" s="267">
        <f t="shared" si="200"/>
        <v>0</v>
      </c>
      <c r="AH184" s="260">
        <f>+(IF(OR($B184=0,$C184=0,$D184=0,$AC$2&gt;$OE$1),0,IF(OR(AC184=0,AE184=0,AF184=0),0,MIN((VLOOKUP($D184,SALERYCODE,3,0))*(IF($D184=6,AF184,AE184))*((MIN((VLOOKUP($D184,SALERYCODE,5,0)),(IF($D184=6,AE184,AF184))))),MIN((VLOOKUP($D184,SALERYCODE,3,0)),(AC184+AD184))*(IF($D184=6,AF184,((MIN((VLOOKUP($D184,SALERYCODE,5,0)),AF184)))))))))/IF(AND($D184=2,'ראשי-פרטים כלליים וריכוז הוצאות'!$D$68&lt;&gt;4),1.2,1)</f>
        <v>0</v>
      </c>
      <c r="AI184" s="263"/>
      <c r="AJ184" s="264"/>
      <c r="AK184" s="265"/>
      <c r="AL184" s="266"/>
      <c r="AM184" s="267">
        <f t="shared" si="201"/>
        <v>0</v>
      </c>
      <c r="AN184" s="260">
        <f>+(IF(OR($B184=0,$C184=0,$D184=0,$AI$2&gt;$OE$1),0,IF(OR(AI184=0,AK184=0,AL184=0),0,MIN((VLOOKUP($D184,SALERYCODE,3,0))*(IF($D184=6,AL184,AK184))*((MIN((VLOOKUP($D184,SALERYCODE,5,0)),(IF($D184=6,AK184,AL184))))),MIN((VLOOKUP($D184,SALERYCODE,3,0)),(AI184+AJ184))*(IF($D184=6,AL184,((MIN((VLOOKUP($D184,SALERYCODE,5,0)),AL184)))))))))/IF(AND($D184=2,'ראשי-פרטים כלליים וריכוז הוצאות'!$D$68&lt;&gt;4),1.2,1)</f>
        <v>0</v>
      </c>
      <c r="AO184" s="263"/>
      <c r="AP184" s="264"/>
      <c r="AQ184" s="265"/>
      <c r="AR184" s="266"/>
      <c r="AS184" s="267">
        <f t="shared" si="202"/>
        <v>0</v>
      </c>
      <c r="AT184" s="260">
        <f>+(IF(OR($B184=0,$C184=0,$D184=0,$AO$2&gt;$OE$1),0,IF(OR(AO184=0,AQ184=0,AR184=0),0,MIN((VLOOKUP($D184,SALERYCODE,3,0))*(IF($D184=6,AR184,AQ184))*((MIN((VLOOKUP($D184,SALERYCODE,5,0)),(IF($D184=6,AQ184,AR184))))),MIN((VLOOKUP($D184,SALERYCODE,3,0)),(AO184+AP184))*(IF($D184=6,AR184,((MIN((VLOOKUP($D184,SALERYCODE,5,0)),AR184)))))))))/IF(AND($D184=2,'ראשי-פרטים כלליים וריכוז הוצאות'!$D$68&lt;&gt;4),1.2,1)</f>
        <v>0</v>
      </c>
      <c r="AU184" s="263"/>
      <c r="AV184" s="264"/>
      <c r="AW184" s="265"/>
      <c r="AX184" s="266"/>
      <c r="AY184" s="267">
        <f t="shared" si="203"/>
        <v>0</v>
      </c>
      <c r="AZ184" s="260">
        <f>+(IF(OR($B184=0,$C184=0,$D184=0,$AU$2&gt;$OE$1),0,IF(OR(AU184=0,AW184=0,AX184=0),0,MIN((VLOOKUP($D184,SALERYCODE,3,0))*(IF($D184=6,AX184,AW184))*((MIN((VLOOKUP($D184,SALERYCODE,5,0)),(IF($D184=6,AW184,AX184))))),MIN((VLOOKUP($D184,SALERYCODE,3,0)),(AU184+AV184))*(IF($D184=6,AX184,((MIN((VLOOKUP($D184,SALERYCODE,5,0)),AX184)))))))))/IF(AND($D184=2,'ראשי-פרטים כלליים וריכוז הוצאות'!$D$68&lt;&gt;4),1.2,1)</f>
        <v>0</v>
      </c>
      <c r="BA184" s="263"/>
      <c r="BB184" s="264"/>
      <c r="BC184" s="265"/>
      <c r="BD184" s="266"/>
      <c r="BE184" s="267">
        <f t="shared" si="204"/>
        <v>0</v>
      </c>
      <c r="BF184" s="260">
        <f>+(IF(OR($B184=0,$C184=0,$D184=0,$BA$2&gt;$OE$1),0,IF(OR(BA184=0,BC184=0,BD184=0),0,MIN((VLOOKUP($D184,SALERYCODE,3,0))*(IF($D184=6,BD184,BC184))*((MIN((VLOOKUP($D184,SALERYCODE,5,0)),(IF($D184=6,BC184,BD184))))),MIN((VLOOKUP($D184,SALERYCODE,3,0)),(BA184+BB184))*(IF($D184=6,BD184,((MIN((VLOOKUP($D184,SALERYCODE,5,0)),BD184)))))))))/IF(AND($D184=2,'ראשי-פרטים כלליים וריכוז הוצאות'!$D$68&lt;&gt;4),1.2,1)</f>
        <v>0</v>
      </c>
      <c r="BG184" s="263"/>
      <c r="BH184" s="264"/>
      <c r="BI184" s="265"/>
      <c r="BJ184" s="266"/>
      <c r="BK184" s="267">
        <f t="shared" si="205"/>
        <v>0</v>
      </c>
      <c r="BL184" s="260">
        <f>+(IF(OR($B184=0,$C184=0,$D184=0,$BG$2&gt;$OE$1),0,IF(OR(BG184=0,BI184=0,BJ184=0),0,MIN((VLOOKUP($D184,SALERYCODE,3,0))*(IF($D184=6,BJ184,BI184))*((MIN((VLOOKUP($D184,SALERYCODE,5,0)),(IF($D184=6,BI184,BJ184))))),MIN((VLOOKUP($D184,SALERYCODE,3,0)),(BG184+BH184))*(IF($D184=6,BJ184,((MIN((VLOOKUP($D184,SALERYCODE,5,0)),BJ184)))))))))/IF(AND($D184=2,'ראשי-פרטים כלליים וריכוז הוצאות'!$D$68&lt;&gt;4),1.2,1)</f>
        <v>0</v>
      </c>
      <c r="BM184" s="263"/>
      <c r="BN184" s="264"/>
      <c r="BO184" s="265"/>
      <c r="BP184" s="266"/>
      <c r="BQ184" s="267">
        <f t="shared" si="206"/>
        <v>0</v>
      </c>
      <c r="BR184" s="260">
        <f>+(IF(OR($B184=0,$C184=0,$D184=0,$BM$2&gt;$OE$1),0,IF(OR(BM184=0,BO184=0,BP184=0),0,MIN((VLOOKUP($D184,SALERYCODE,3,0))*(IF($D184=6,BP184,BO184))*((MIN((VLOOKUP($D184,SALERYCODE,5,0)),(IF($D184=6,BO184,BP184))))),MIN((VLOOKUP($D184,SALERYCODE,3,0)),(BM184+BN184))*(IF($D184=6,BP184,((MIN((VLOOKUP($D184,SALERYCODE,5,0)),BP184)))))))))/IF(AND($D184=2,'ראשי-פרטים כלליים וריכוז הוצאות'!$D$68&lt;&gt;4),1.2,1)</f>
        <v>0</v>
      </c>
      <c r="BS184" s="263"/>
      <c r="BT184" s="264"/>
      <c r="BU184" s="265"/>
      <c r="BV184" s="266"/>
      <c r="BW184" s="267">
        <f t="shared" si="207"/>
        <v>0</v>
      </c>
      <c r="BX184" s="260">
        <f>+(IF(OR($B184=0,$C184=0,$D184=0,$BS$2&gt;$OE$1),0,IF(OR(BS184=0,BU184=0,BV184=0),0,MIN((VLOOKUP($D184,SALERYCODE,3,0))*(IF($D184=6,BV184,BU184))*((MIN((VLOOKUP($D184,SALERYCODE,5,0)),(IF($D184=6,BU184,BV184))))),MIN((VLOOKUP($D184,SALERYCODE,3,0)),(BS184+BT184))*(IF($D184=6,BV184,((MIN((VLOOKUP($D184,SALERYCODE,5,0)),BV184)))))))))/IF(AND($D184=2,'ראשי-פרטים כלליים וריכוז הוצאות'!$D$68&lt;&gt;4),1.2,1)</f>
        <v>0</v>
      </c>
      <c r="BY184" s="263"/>
      <c r="BZ184" s="264"/>
      <c r="CA184" s="265"/>
      <c r="CB184" s="266"/>
      <c r="CC184" s="267">
        <f t="shared" si="208"/>
        <v>0</v>
      </c>
      <c r="CD184" s="260">
        <f>+(IF(OR($B184=0,$C184=0,$D184=0,$BY$2&gt;$OE$1),0,IF(OR(BY184=0,CA184=0,CB184=0),0,MIN((VLOOKUP($D184,SALERYCODE,3,0))*(IF($D184=6,CB184,CA184))*((MIN((VLOOKUP($D184,SALERYCODE,5,0)),(IF($D184=6,CA184,CB184))))),MIN((VLOOKUP($D184,SALERYCODE,3,0)),(BY184+BZ184))*(IF($D184=6,CB184,((MIN((VLOOKUP($D184,SALERYCODE,5,0)),CB184)))))))))/IF(AND($D184=2,'ראשי-פרטים כלליים וריכוז הוצאות'!$D$68&lt;&gt;4),1.2,1)</f>
        <v>0</v>
      </c>
      <c r="CE184" s="263"/>
      <c r="CF184" s="264"/>
      <c r="CG184" s="265"/>
      <c r="CH184" s="266"/>
      <c r="CI184" s="267">
        <f t="shared" si="209"/>
        <v>0</v>
      </c>
      <c r="CJ184" s="260">
        <f>+(IF(OR($B184=0,$C184=0,$D184=0,$CE$2&gt;$OE$1),0,IF(OR(CE184=0,CG184=0,CH184=0),0,MIN((VLOOKUP($D184,SALERYCODE,3,0))*(IF($D184=6,CH184,CG184))*((MIN((VLOOKUP($D184,SALERYCODE,5,0)),(IF($D184=6,CG184,CH184))))),MIN((VLOOKUP($D184,SALERYCODE,3,0)),(CE184+CF184))*(IF($D184=6,CH184,((MIN((VLOOKUP($D184,SALERYCODE,5,0)),CH184)))))))))/IF(AND($D184=2,'ראשי-פרטים כלליים וריכוז הוצאות'!$D$68&lt;&gt;4),1.2,1)</f>
        <v>0</v>
      </c>
      <c r="CK184" s="263"/>
      <c r="CL184" s="264"/>
      <c r="CM184" s="265"/>
      <c r="CN184" s="266"/>
      <c r="CO184" s="267">
        <f t="shared" si="210"/>
        <v>0</v>
      </c>
      <c r="CP184" s="260">
        <f>+(IF(OR($B184=0,$C184=0,$D184=0,$CK$2&gt;$OE$1),0,IF(OR(CK184=0,CM184=0,CN184=0),0,MIN((VLOOKUP($D184,SALERYCODE,3,0))*(IF($D184=6,CN184,CM184))*((MIN((VLOOKUP($D184,SALERYCODE,5,0)),(IF($D184=6,CM184,CN184))))),MIN((VLOOKUP($D184,SALERYCODE,3,0)),(CK184+CL184))*(IF($D184=6,CN184,((MIN((VLOOKUP($D184,SALERYCODE,5,0)),CN184)))))))))/IF(AND($D184=2,'ראשי-פרטים כלליים וריכוז הוצאות'!$D$68&lt;&gt;4),1.2,1)</f>
        <v>0</v>
      </c>
      <c r="CQ184" s="263"/>
      <c r="CR184" s="264"/>
      <c r="CS184" s="265"/>
      <c r="CT184" s="266"/>
      <c r="CU184" s="267">
        <f t="shared" si="211"/>
        <v>0</v>
      </c>
      <c r="CV184" s="260">
        <f>+(IF(OR($B184=0,$C184=0,$D184=0,$CQ$2&gt;$OE$1),0,IF(OR(CQ184=0,CS184=0,CT184=0),0,MIN((VLOOKUP($D184,SALERYCODE,3,0))*(IF($D184=6,CT184,CS184))*((MIN((VLOOKUP($D184,SALERYCODE,5,0)),(IF($D184=6,CS184,CT184))))),MIN((VLOOKUP($D184,SALERYCODE,3,0)),(CQ184+CR184))*(IF($D184=6,CT184,((MIN((VLOOKUP($D184,SALERYCODE,5,0)),CT184)))))))))/IF(AND($D184=2,'ראשי-פרטים כלליים וריכוז הוצאות'!$D$68&lt;&gt;4),1.2,1)</f>
        <v>0</v>
      </c>
      <c r="CW184" s="263"/>
      <c r="CX184" s="264"/>
      <c r="CY184" s="265"/>
      <c r="CZ184" s="266"/>
      <c r="DA184" s="267">
        <f t="shared" si="212"/>
        <v>0</v>
      </c>
      <c r="DB184" s="260">
        <f>+(IF(OR($B184=0,$C184=0,$D184=0,$CW$2&gt;$OE$1),0,IF(OR(CW184=0,CY184=0,CZ184=0),0,MIN((VLOOKUP($D184,SALERYCODE,3,0))*(IF($D184=6,CZ184,CY184))*((MIN((VLOOKUP($D184,SALERYCODE,5,0)),(IF($D184=6,CY184,CZ184))))),MIN((VLOOKUP($D184,SALERYCODE,3,0)),(CW184+CX184))*(IF($D184=6,CZ184,((MIN((VLOOKUP($D184,SALERYCODE,5,0)),CZ184)))))))))/IF(AND($D184=2,'ראשי-פרטים כלליים וריכוז הוצאות'!$D$68&lt;&gt;4),1.2,1)</f>
        <v>0</v>
      </c>
      <c r="DC184" s="263"/>
      <c r="DD184" s="264"/>
      <c r="DE184" s="265"/>
      <c r="DF184" s="266"/>
      <c r="DG184" s="267">
        <f t="shared" si="213"/>
        <v>0</v>
      </c>
      <c r="DH184" s="260">
        <f>+(IF(OR($B184=0,$C184=0,$D184=0,$DC$2&gt;$OE$1),0,IF(OR(DC184=0,DE184=0,DF184=0),0,MIN((VLOOKUP($D184,SALERYCODE,3,0))*(IF($D184=6,DF184,DE184))*((MIN((VLOOKUP($D184,SALERYCODE,5,0)),(IF($D184=6,DE184,DF184))))),MIN((VLOOKUP($D184,SALERYCODE,3,0)),(DC184+DD184))*(IF($D184=6,DF184,((MIN((VLOOKUP($D184,SALERYCODE,5,0)),DF184)))))))))/IF(AND($D184=2,'ראשי-פרטים כלליים וריכוז הוצאות'!$D$68&lt;&gt;4),1.2,1)</f>
        <v>0</v>
      </c>
      <c r="DI184" s="263"/>
      <c r="DJ184" s="264"/>
      <c r="DK184" s="265"/>
      <c r="DL184" s="266"/>
      <c r="DM184" s="267">
        <f t="shared" si="214"/>
        <v>0</v>
      </c>
      <c r="DN184" s="260">
        <f>+(IF(OR($B184=0,$C184=0,$D184=0,$DC$2&gt;$OE$1),0,IF(OR(DI184=0,DK184=0,DL184=0),0,MIN((VLOOKUP($D184,SALERYCODE,3,0))*(IF($D184=6,DL184,DK184))*((MIN((VLOOKUP($D184,SALERYCODE,5,0)),(IF($D184=6,DK184,DL184))))),MIN((VLOOKUP($D184,SALERYCODE,3,0)),(DI184+DJ184))*(IF($D184=6,DL184,((MIN((VLOOKUP($D184,SALERYCODE,5,0)),DL184)))))))))/IF(AND($D184=2,'ראשי-פרטים כלליים וריכוז הוצאות'!$D$68&lt;&gt;4),1.2,1)</f>
        <v>0</v>
      </c>
      <c r="DO184" s="263"/>
      <c r="DP184" s="264"/>
      <c r="DQ184" s="265"/>
      <c r="DR184" s="266"/>
      <c r="DS184" s="267">
        <f t="shared" si="215"/>
        <v>0</v>
      </c>
      <c r="DT184" s="260">
        <f>+(IF(OR($B184=0,$C184=0,$D184=0,$DC$2&gt;$OE$1),0,IF(OR(DO184=0,DQ184=0,DR184=0),0,MIN((VLOOKUP($D184,SALERYCODE,3,0))*(IF($D184=6,DR184,DQ184))*((MIN((VLOOKUP($D184,SALERYCODE,5,0)),(IF($D184=6,DQ184,DR184))))),MIN((VLOOKUP($D184,SALERYCODE,3,0)),(DO184+DP184))*(IF($D184=6,DR184,((MIN((VLOOKUP($D184,SALERYCODE,5,0)),DR184)))))))))/IF(AND($D184=2,'ראשי-פרטים כלליים וריכוז הוצאות'!$D$68&lt;&gt;4),1.2,1)</f>
        <v>0</v>
      </c>
      <c r="DU184" s="263"/>
      <c r="DV184" s="264"/>
      <c r="DW184" s="265"/>
      <c r="DX184" s="266"/>
      <c r="DY184" s="267">
        <f t="shared" si="216"/>
        <v>0</v>
      </c>
      <c r="DZ184" s="260">
        <f>+(IF(OR($B184=0,$C184=0,$D184=0,$DC$2&gt;$OE$1),0,IF(OR(DU184=0,DW184=0,DX184=0),0,MIN((VLOOKUP($D184,SALERYCODE,3,0))*(IF($D184=6,DX184,DW184))*((MIN((VLOOKUP($D184,SALERYCODE,5,0)),(IF($D184=6,DW184,DX184))))),MIN((VLOOKUP($D184,SALERYCODE,3,0)),(DU184+DV184))*(IF($D184=6,DX184,((MIN((VLOOKUP($D184,SALERYCODE,5,0)),DX184)))))))))/IF(AND($D184=2,'ראשי-פרטים כלליים וריכוז הוצאות'!$D$68&lt;&gt;4),1.2,1)</f>
        <v>0</v>
      </c>
      <c r="EA184" s="263"/>
      <c r="EB184" s="264"/>
      <c r="EC184" s="265"/>
      <c r="ED184" s="266"/>
      <c r="EE184" s="267">
        <f t="shared" si="217"/>
        <v>0</v>
      </c>
      <c r="EF184" s="260">
        <f>+(IF(OR($B184=0,$C184=0,$D184=0,$DC$2&gt;$OE$1),0,IF(OR(EA184=0,EC184=0,ED184=0),0,MIN((VLOOKUP($D184,SALERYCODE,3,0))*(IF($D184=6,ED184,EC184))*((MIN((VLOOKUP($D184,SALERYCODE,5,0)),(IF($D184=6,EC184,ED184))))),MIN((VLOOKUP($D184,SALERYCODE,3,0)),(EA184+EB184))*(IF($D184=6,ED184,((MIN((VLOOKUP($D184,SALERYCODE,5,0)),ED184)))))))))/IF(AND($D184=2,'ראשי-פרטים כלליים וריכוז הוצאות'!$D$68&lt;&gt;4),1.2,1)</f>
        <v>0</v>
      </c>
      <c r="EG184" s="263"/>
      <c r="EH184" s="264"/>
      <c r="EI184" s="265"/>
      <c r="EJ184" s="266"/>
      <c r="EK184" s="267">
        <f t="shared" si="218"/>
        <v>0</v>
      </c>
      <c r="EL184" s="260">
        <f>+(IF(OR($B184=0,$C184=0,$D184=0,$DC$2&gt;$OE$1),0,IF(OR(EG184=0,EI184=0,EJ184=0),0,MIN((VLOOKUP($D184,SALERYCODE,3,0))*(IF($D184=6,EJ184,EI184))*((MIN((VLOOKUP($D184,SALERYCODE,5,0)),(IF($D184=6,EI184,EJ184))))),MIN((VLOOKUP($D184,SALERYCODE,3,0)),(EG184+EH184))*(IF($D184=6,EJ184,((MIN((VLOOKUP($D184,SALERYCODE,5,0)),EJ184)))))))))/IF(AND($D184=2,'ראשי-פרטים כלליים וריכוז הוצאות'!$D$68&lt;&gt;4),1.2,1)</f>
        <v>0</v>
      </c>
      <c r="EM184" s="263"/>
      <c r="EN184" s="264"/>
      <c r="EO184" s="265"/>
      <c r="EP184" s="266"/>
      <c r="EQ184" s="267">
        <f t="shared" si="219"/>
        <v>0</v>
      </c>
      <c r="ER184" s="260">
        <f>+(IF(OR($B184=0,$C184=0,$D184=0,$DC$2&gt;$OE$1),0,IF(OR(EM184=0,EO184=0,EP184=0),0,MIN((VLOOKUP($D184,SALERYCODE,3,0))*(IF($D184=6,EP184,EO184))*((MIN((VLOOKUP($D184,SALERYCODE,5,0)),(IF($D184=6,EO184,EP184))))),MIN((VLOOKUP($D184,SALERYCODE,3,0)),(EM184+EN184))*(IF($D184=6,EP184,((MIN((VLOOKUP($D184,SALERYCODE,5,0)),EP184)))))))))/IF(AND($D184=2,'ראשי-פרטים כלליים וריכוז הוצאות'!$D$68&lt;&gt;4),1.2,1)</f>
        <v>0</v>
      </c>
      <c r="ES184" s="263"/>
      <c r="ET184" s="264"/>
      <c r="EU184" s="265"/>
      <c r="EV184" s="266"/>
      <c r="EW184" s="267">
        <f t="shared" si="220"/>
        <v>0</v>
      </c>
      <c r="EX184" s="260">
        <f>+(IF(OR($B184=0,$C184=0,$D184=0,$DC$2&gt;$OE$1),0,IF(OR(ES184=0,EU184=0,EV184=0),0,MIN((VLOOKUP($D184,SALERYCODE,3,0))*(IF($D184=6,EV184,EU184))*((MIN((VLOOKUP($D184,SALERYCODE,5,0)),(IF($D184=6,EU184,EV184))))),MIN((VLOOKUP($D184,SALERYCODE,3,0)),(ES184+ET184))*(IF($D184=6,EV184,((MIN((VLOOKUP($D184,SALERYCODE,5,0)),EV184)))))))))/IF(AND($D184=2,'ראשי-פרטים כלליים וריכוז הוצאות'!$D$68&lt;&gt;4),1.2,1)</f>
        <v>0</v>
      </c>
      <c r="EY184" s="263"/>
      <c r="EZ184" s="264"/>
      <c r="FA184" s="265"/>
      <c r="FB184" s="266"/>
      <c r="FC184" s="267">
        <f t="shared" si="221"/>
        <v>0</v>
      </c>
      <c r="FD184" s="260">
        <f>+(IF(OR($B184=0,$C184=0,$D184=0,$DC$2&gt;$OE$1),0,IF(OR(EY184=0,FA184=0,FB184=0),0,MIN((VLOOKUP($D184,SALERYCODE,3,0))*(IF($D184=6,FB184,FA184))*((MIN((VLOOKUP($D184,SALERYCODE,5,0)),(IF($D184=6,FA184,FB184))))),MIN((VLOOKUP($D184,SALERYCODE,3,0)),(EY184+EZ184))*(IF($D184=6,FB184,((MIN((VLOOKUP($D184,SALERYCODE,5,0)),FB184)))))))))/IF(AND($D184=2,'ראשי-פרטים כלליים וריכוז הוצאות'!$D$68&lt;&gt;4),1.2,1)</f>
        <v>0</v>
      </c>
      <c r="FE184" s="263"/>
      <c r="FF184" s="264"/>
      <c r="FG184" s="265"/>
      <c r="FH184" s="266"/>
      <c r="FI184" s="267">
        <f t="shared" si="222"/>
        <v>0</v>
      </c>
      <c r="FJ184" s="260">
        <f>+(IF(OR($B184=0,$C184=0,$D184=0,$DC$2&gt;$OE$1),0,IF(OR(FE184=0,FG184=0,FH184=0),0,MIN((VLOOKUP($D184,SALERYCODE,3,0))*(IF($D184=6,FH184,FG184))*((MIN((VLOOKUP($D184,SALERYCODE,5,0)),(IF($D184=6,FG184,FH184))))),MIN((VLOOKUP($D184,SALERYCODE,3,0)),(FE184+FF184))*(IF($D184=6,FH184,((MIN((VLOOKUP($D184,SALERYCODE,5,0)),FH184)))))))))/IF(AND($D184=2,'ראשי-פרטים כלליים וריכוז הוצאות'!$D$68&lt;&gt;4),1.2,1)</f>
        <v>0</v>
      </c>
      <c r="FK184" s="263"/>
      <c r="FL184" s="264"/>
      <c r="FM184" s="265"/>
      <c r="FN184" s="266"/>
      <c r="FO184" s="267">
        <f t="shared" si="223"/>
        <v>0</v>
      </c>
      <c r="FP184" s="260">
        <f>+(IF(OR($B184=0,$C184=0,$D184=0,$DC$2&gt;$OE$1),0,IF(OR(FK184=0,FM184=0,FN184=0),0,MIN((VLOOKUP($D184,SALERYCODE,3,0))*(IF($D184=6,FN184,FM184))*((MIN((VLOOKUP($D184,SALERYCODE,5,0)),(IF($D184=6,FM184,FN184))))),MIN((VLOOKUP($D184,SALERYCODE,3,0)),(FK184+FL184))*(IF($D184=6,FN184,((MIN((VLOOKUP($D184,SALERYCODE,5,0)),FN184)))))))))/IF(AND($D184=2,'ראשי-פרטים כלליים וריכוז הוצאות'!$D$68&lt;&gt;4),1.2,1)</f>
        <v>0</v>
      </c>
      <c r="FQ184" s="263"/>
      <c r="FR184" s="264"/>
      <c r="FS184" s="265"/>
      <c r="FT184" s="266"/>
      <c r="FU184" s="267">
        <f t="shared" si="224"/>
        <v>0</v>
      </c>
      <c r="FV184" s="260">
        <f>+(IF(OR($B184=0,$C184=0,$D184=0,$DC$2&gt;$OE$1),0,IF(OR(FQ184=0,FS184=0,FT184=0),0,MIN((VLOOKUP($D184,SALERYCODE,3,0))*(IF($D184=6,FT184,FS184))*((MIN((VLOOKUP($D184,SALERYCODE,5,0)),(IF($D184=6,FS184,FT184))))),MIN((VLOOKUP($D184,SALERYCODE,3,0)),(FQ184+FR184))*(IF($D184=6,FT184,((MIN((VLOOKUP($D184,SALERYCODE,5,0)),FT184)))))))))/IF(AND($D184=2,'ראשי-פרטים כלליים וריכוז הוצאות'!$D$68&lt;&gt;4),1.2,1)</f>
        <v>0</v>
      </c>
      <c r="FW184" s="263"/>
      <c r="FX184" s="264"/>
      <c r="FY184" s="265"/>
      <c r="FZ184" s="266"/>
      <c r="GA184" s="267">
        <f t="shared" si="225"/>
        <v>0</v>
      </c>
      <c r="GB184" s="260">
        <f>+(IF(OR($B184=0,$C184=0,$D184=0,$DC$2&gt;$OE$1),0,IF(OR(FW184=0,FY184=0,FZ184=0),0,MIN((VLOOKUP($D184,SALERYCODE,3,0))*(IF($D184=6,FZ184,FY184))*((MIN((VLOOKUP($D184,SALERYCODE,5,0)),(IF($D184=6,FY184,FZ184))))),MIN((VLOOKUP($D184,SALERYCODE,3,0)),(FW184+FX184))*(IF($D184=6,FZ184,((MIN((VLOOKUP($D184,SALERYCODE,5,0)),FZ184)))))))))/IF(AND($D184=2,'ראשי-פרטים כלליים וריכוז הוצאות'!$D$68&lt;&gt;4),1.2,1)</f>
        <v>0</v>
      </c>
      <c r="GC184" s="263"/>
      <c r="GD184" s="264"/>
      <c r="GE184" s="265"/>
      <c r="GF184" s="266"/>
      <c r="GG184" s="267">
        <f t="shared" si="226"/>
        <v>0</v>
      </c>
      <c r="GH184" s="260">
        <f>+(IF(OR($B184=0,$C184=0,$D184=0,$DC$2&gt;$OE$1),0,IF(OR(GC184=0,GE184=0,GF184=0),0,MIN((VLOOKUP($D184,SALERYCODE,3,0))*(IF($D184=6,GF184,GE184))*((MIN((VLOOKUP($D184,SALERYCODE,5,0)),(IF($D184=6,GE184,GF184))))),MIN((VLOOKUP($D184,SALERYCODE,3,0)),(GC184+GD184))*(IF($D184=6,GF184,((MIN((VLOOKUP($D184,SALERYCODE,5,0)),GF184)))))))))/IF(AND($D184=2,'ראשי-פרטים כלליים וריכוז הוצאות'!$D$68&lt;&gt;4),1.2,1)</f>
        <v>0</v>
      </c>
      <c r="GI184" s="263"/>
      <c r="GJ184" s="264"/>
      <c r="GK184" s="265"/>
      <c r="GL184" s="266"/>
      <c r="GM184" s="267">
        <f t="shared" si="227"/>
        <v>0</v>
      </c>
      <c r="GN184" s="260">
        <f>+(IF(OR($B184=0,$C184=0,$D184=0,$DC$2&gt;$OE$1),0,IF(OR(GI184=0,GK184=0,GL184=0),0,MIN((VLOOKUP($D184,SALERYCODE,3,0))*(IF($D184=6,GL184,GK184))*((MIN((VLOOKUP($D184,SALERYCODE,5,0)),(IF($D184=6,GK184,GL184))))),MIN((VLOOKUP($D184,SALERYCODE,3,0)),(GI184+GJ184))*(IF($D184=6,GL184,((MIN((VLOOKUP($D184,SALERYCODE,5,0)),GL184)))))))))/IF(AND($D184=2,'ראשי-פרטים כלליים וריכוז הוצאות'!$D$68&lt;&gt;4),1.2,1)</f>
        <v>0</v>
      </c>
      <c r="GO184" s="263"/>
      <c r="GP184" s="264"/>
      <c r="GQ184" s="265"/>
      <c r="GR184" s="266"/>
      <c r="GS184" s="267">
        <f t="shared" si="228"/>
        <v>0</v>
      </c>
      <c r="GT184" s="260">
        <f>+(IF(OR($B184=0,$C184=0,$D184=0,$DC$2&gt;$OE$1),0,IF(OR(GO184=0,GQ184=0,GR184=0),0,MIN((VLOOKUP($D184,SALERYCODE,3,0))*(IF($D184=6,GR184,GQ184))*((MIN((VLOOKUP($D184,SALERYCODE,5,0)),(IF($D184=6,GQ184,GR184))))),MIN((VLOOKUP($D184,SALERYCODE,3,0)),(GO184+GP184))*(IF($D184=6,GR184,((MIN((VLOOKUP($D184,SALERYCODE,5,0)),GR184)))))))))/IF(AND($D184=2,'ראשי-פרטים כלליים וריכוז הוצאות'!$D$68&lt;&gt;4),1.2,1)</f>
        <v>0</v>
      </c>
      <c r="GU184" s="263"/>
      <c r="GV184" s="264"/>
      <c r="GW184" s="265"/>
      <c r="GX184" s="266"/>
      <c r="GY184" s="267">
        <f t="shared" si="229"/>
        <v>0</v>
      </c>
      <c r="GZ184" s="260">
        <f>+(IF(OR($B184=0,$C184=0,$D184=0,$DC$2&gt;$OE$1),0,IF(OR(GU184=0,GW184=0,GX184=0),0,MIN((VLOOKUP($D184,SALERYCODE,3,0))*(IF($D184=6,GX184,GW184))*((MIN((VLOOKUP($D184,SALERYCODE,5,0)),(IF($D184=6,GW184,GX184))))),MIN((VLOOKUP($D184,SALERYCODE,3,0)),(GU184+GV184))*(IF($D184=6,GX184,((MIN((VLOOKUP($D184,SALERYCODE,5,0)),GX184)))))))))/IF(AND($D184=2,'ראשי-פרטים כלליים וריכוז הוצאות'!$D$68&lt;&gt;4),1.2,1)</f>
        <v>0</v>
      </c>
      <c r="HA184" s="263"/>
      <c r="HB184" s="264"/>
      <c r="HC184" s="265"/>
      <c r="HD184" s="266"/>
      <c r="HE184" s="267">
        <f t="shared" si="230"/>
        <v>0</v>
      </c>
      <c r="HF184" s="260">
        <f>+(IF(OR($B184=0,$C184=0,$D184=0,$DC$2&gt;$OE$1),0,IF(OR(HA184=0,HC184=0,HD184=0),0,MIN((VLOOKUP($D184,SALERYCODE,3,0))*(IF($D184=6,HD184,HC184))*((MIN((VLOOKUP($D184,SALERYCODE,5,0)),(IF($D184=6,HC184,HD184))))),MIN((VLOOKUP($D184,SALERYCODE,3,0)),(HA184+HB184))*(IF($D184=6,HD184,((MIN((VLOOKUP($D184,SALERYCODE,5,0)),HD184)))))))))/IF(AND($D184=2,'ראשי-פרטים כלליים וריכוז הוצאות'!$D$68&lt;&gt;4),1.2,1)</f>
        <v>0</v>
      </c>
      <c r="HG184" s="263"/>
      <c r="HH184" s="264"/>
      <c r="HI184" s="265"/>
      <c r="HJ184" s="266"/>
      <c r="HK184" s="267">
        <f t="shared" si="231"/>
        <v>0</v>
      </c>
      <c r="HL184" s="260">
        <f>+(IF(OR($B184=0,$C184=0,$D184=0,$DC$2&gt;$OE$1),0,IF(OR(HG184=0,HI184=0,HJ184=0),0,MIN((VLOOKUP($D184,SALERYCODE,3,0))*(IF($D184=6,HJ184,HI184))*((MIN((VLOOKUP($D184,SALERYCODE,5,0)),(IF($D184=6,HI184,HJ184))))),MIN((VLOOKUP($D184,SALERYCODE,3,0)),(HG184+HH184))*(IF($D184=6,HJ184,((MIN((VLOOKUP($D184,SALERYCODE,5,0)),HJ184)))))))))/IF(AND($D184=2,'ראשי-פרטים כלליים וריכוז הוצאות'!$D$68&lt;&gt;4),1.2,1)</f>
        <v>0</v>
      </c>
      <c r="HM184" s="263"/>
      <c r="HN184" s="264"/>
      <c r="HO184" s="265"/>
      <c r="HP184" s="266"/>
      <c r="HQ184" s="267">
        <f t="shared" si="232"/>
        <v>0</v>
      </c>
      <c r="HR184" s="260">
        <f>+(IF(OR($B184=0,$C184=0,$D184=0,$DC$2&gt;$OE$1),0,IF(OR(HM184=0,HO184=0,HP184=0),0,MIN((VLOOKUP($D184,SALERYCODE,3,0))*(IF($D184=6,HP184,HO184))*((MIN((VLOOKUP($D184,SALERYCODE,5,0)),(IF($D184=6,HO184,HP184))))),MIN((VLOOKUP($D184,SALERYCODE,3,0)),(HM184+HN184))*(IF($D184=6,HP184,((MIN((VLOOKUP($D184,SALERYCODE,5,0)),HP184)))))))))/IF(AND($D184=2,'ראשי-פרטים כלליים וריכוז הוצאות'!$D$68&lt;&gt;4),1.2,1)</f>
        <v>0</v>
      </c>
      <c r="HS184" s="263"/>
      <c r="HT184" s="264"/>
      <c r="HU184" s="265"/>
      <c r="HV184" s="266"/>
      <c r="HW184" s="267">
        <f t="shared" si="233"/>
        <v>0</v>
      </c>
      <c r="HX184" s="260">
        <f>+(IF(OR($B184=0,$C184=0,$D184=0,$DC$2&gt;$OE$1),0,IF(OR(HS184=0,HU184=0,HV184=0),0,MIN((VLOOKUP($D184,SALERYCODE,3,0))*(IF($D184=6,HV184,HU184))*((MIN((VLOOKUP($D184,SALERYCODE,5,0)),(IF($D184=6,HU184,HV184))))),MIN((VLOOKUP($D184,SALERYCODE,3,0)),(HS184+HT184))*(IF($D184=6,HV184,((MIN((VLOOKUP($D184,SALERYCODE,5,0)),HV184)))))))))/IF(AND($D184=2,'ראשי-פרטים כלליים וריכוז הוצאות'!$D$68&lt;&gt;4),1.2,1)</f>
        <v>0</v>
      </c>
      <c r="HY184" s="263"/>
      <c r="HZ184" s="264"/>
      <c r="IA184" s="265"/>
      <c r="IB184" s="266"/>
      <c r="IC184" s="267">
        <f t="shared" si="234"/>
        <v>0</v>
      </c>
      <c r="ID184" s="260">
        <f>+(IF(OR($B184=0,$C184=0,$D184=0,$DC$2&gt;$OE$1),0,IF(OR(HY184=0,IA184=0,IB184=0),0,MIN((VLOOKUP($D184,SALERYCODE,3,0))*(IF($D184=6,IB184,IA184))*((MIN((VLOOKUP($D184,SALERYCODE,5,0)),(IF($D184=6,IA184,IB184))))),MIN((VLOOKUP($D184,SALERYCODE,3,0)),(HY184+HZ184))*(IF($D184=6,IB184,((MIN((VLOOKUP($D184,SALERYCODE,5,0)),IB184)))))))))/IF(AND($D184=2,'ראשי-פרטים כלליים וריכוז הוצאות'!$D$68&lt;&gt;4),1.2,1)</f>
        <v>0</v>
      </c>
      <c r="IE184" s="263"/>
      <c r="IF184" s="264"/>
      <c r="IG184" s="265"/>
      <c r="IH184" s="266"/>
      <c r="II184" s="267">
        <f t="shared" si="235"/>
        <v>0</v>
      </c>
      <c r="IJ184" s="260">
        <f>+(IF(OR($B184=0,$C184=0,$D184=0,$DC$2&gt;$OE$1),0,IF(OR(IE184=0,IG184=0,IH184=0),0,MIN((VLOOKUP($D184,SALERYCODE,3,0))*(IF($D184=6,IH184,IG184))*((MIN((VLOOKUP($D184,SALERYCODE,5,0)),(IF($D184=6,IG184,IH184))))),MIN((VLOOKUP($D184,SALERYCODE,3,0)),(IE184+IF184))*(IF($D184=6,IH184,((MIN((VLOOKUP($D184,SALERYCODE,5,0)),IH184)))))))))/IF(AND($D184=2,'ראשי-פרטים כלליים וריכוז הוצאות'!$D$68&lt;&gt;4),1.2,1)</f>
        <v>0</v>
      </c>
      <c r="IK184" s="263"/>
      <c r="IL184" s="264"/>
      <c r="IM184" s="265"/>
      <c r="IN184" s="266"/>
      <c r="IO184" s="267">
        <f t="shared" si="236"/>
        <v>0</v>
      </c>
      <c r="IP184" s="260">
        <f>+(IF(OR($B184=0,$C184=0,$D184=0,$DC$2&gt;$OE$1),0,IF(OR(IK184=0,IM184=0,IN184=0),0,MIN((VLOOKUP($D184,SALERYCODE,3,0))*(IF($D184=6,IN184,IM184))*((MIN((VLOOKUP($D184,SALERYCODE,5,0)),(IF($D184=6,IM184,IN184))))),MIN((VLOOKUP($D184,SALERYCODE,3,0)),(IK184+IL184))*(IF($D184=6,IN184,((MIN((VLOOKUP($D184,SALERYCODE,5,0)),IN184)))))))))/IF(AND($D184=2,'ראשי-פרטים כלליים וריכוז הוצאות'!$D$68&lt;&gt;4),1.2,1)</f>
        <v>0</v>
      </c>
      <c r="IQ184" s="263"/>
      <c r="IR184" s="264"/>
      <c r="IS184" s="265"/>
      <c r="IT184" s="266"/>
      <c r="IU184" s="267">
        <f t="shared" si="237"/>
        <v>0</v>
      </c>
      <c r="IV184" s="260">
        <f>+(IF(OR($B184=0,$C184=0,$D184=0,$DC$2&gt;$OE$1),0,IF(OR(IQ184=0,IS184=0,IT184=0),0,MIN((VLOOKUP($D184,SALERYCODE,3,0))*(IF($D184=6,IT184,IS184))*((MIN((VLOOKUP($D184,SALERYCODE,5,0)),(IF($D184=6,IS184,IT184))))),MIN((VLOOKUP($D184,SALERYCODE,3,0)),(IQ184+IR184))*(IF($D184=6,IT184,((MIN((VLOOKUP($D184,SALERYCODE,5,0)),IT184)))))))))/IF(AND($D184=2,'ראשי-פרטים כלליים וריכוז הוצאות'!$D$68&lt;&gt;4),1.2,1)</f>
        <v>0</v>
      </c>
      <c r="IW184" s="263"/>
      <c r="IX184" s="264"/>
      <c r="IY184" s="265"/>
      <c r="IZ184" s="266"/>
      <c r="JA184" s="267">
        <f t="shared" si="238"/>
        <v>0</v>
      </c>
      <c r="JB184" s="260">
        <f>+(IF(OR($B184=0,$C184=0,$D184=0,$DC$2&gt;$OE$1),0,IF(OR(IW184=0,IY184=0,IZ184=0),0,MIN((VLOOKUP($D184,SALERYCODE,3,0))*(IF($D184=6,IZ184,IY184))*((MIN((VLOOKUP($D184,SALERYCODE,5,0)),(IF($D184=6,IY184,IZ184))))),MIN((VLOOKUP($D184,SALERYCODE,3,0)),(IW184+IX184))*(IF($D184=6,IZ184,((MIN((VLOOKUP($D184,SALERYCODE,5,0)),IZ184)))))))))/IF(AND($D184=2,'ראשי-פרטים כלליים וריכוז הוצאות'!$D$68&lt;&gt;4),1.2,1)</f>
        <v>0</v>
      </c>
      <c r="JC184" s="263"/>
      <c r="JD184" s="264"/>
      <c r="JE184" s="265"/>
      <c r="JF184" s="266"/>
      <c r="JG184" s="267">
        <f t="shared" si="239"/>
        <v>0</v>
      </c>
      <c r="JH184" s="260">
        <f>+(IF(OR($B184=0,$C184=0,$D184=0,$DC$2&gt;$OE$1),0,IF(OR(JC184=0,JE184=0,JF184=0),0,MIN((VLOOKUP($D184,SALERYCODE,3,0))*(IF($D184=6,JF184,JE184))*((MIN((VLOOKUP($D184,SALERYCODE,5,0)),(IF($D184=6,JE184,JF184))))),MIN((VLOOKUP($D184,SALERYCODE,3,0)),(JC184+JD184))*(IF($D184=6,JF184,((MIN((VLOOKUP($D184,SALERYCODE,5,0)),JF184)))))))))/IF(AND($D184=2,'ראשי-פרטים כלליים וריכוז הוצאות'!$D$68&lt;&gt;4),1.2,1)</f>
        <v>0</v>
      </c>
      <c r="JI184" s="263"/>
      <c r="JJ184" s="264"/>
      <c r="JK184" s="265"/>
      <c r="JL184" s="266"/>
      <c r="JM184" s="267">
        <f t="shared" si="240"/>
        <v>0</v>
      </c>
      <c r="JN184" s="260">
        <f>+(IF(OR($B184=0,$C184=0,$D184=0,$DC$2&gt;$OE$1),0,IF(OR(JI184=0,JK184=0,JL184=0),0,MIN((VLOOKUP($D184,SALERYCODE,3,0))*(IF($D184=6,JL184,JK184))*((MIN((VLOOKUP($D184,SALERYCODE,5,0)),(IF($D184=6,JK184,JL184))))),MIN((VLOOKUP($D184,SALERYCODE,3,0)),(JI184+JJ184))*(IF($D184=6,JL184,((MIN((VLOOKUP($D184,SALERYCODE,5,0)),JL184)))))))))/IF(AND($D184=2,'ראשי-פרטים כלליים וריכוז הוצאות'!$D$68&lt;&gt;4),1.2,1)</f>
        <v>0</v>
      </c>
      <c r="JO184" s="263"/>
      <c r="JP184" s="264"/>
      <c r="JQ184" s="265"/>
      <c r="JR184" s="266"/>
      <c r="JS184" s="267">
        <f t="shared" si="241"/>
        <v>0</v>
      </c>
      <c r="JT184" s="260">
        <f>+(IF(OR($B184=0,$C184=0,$D184=0,$DC$2&gt;$OE$1),0,IF(OR(JO184=0,JQ184=0,JR184=0),0,MIN((VLOOKUP($D184,SALERYCODE,3,0))*(IF($D184=6,JR184,JQ184))*((MIN((VLOOKUP($D184,SALERYCODE,5,0)),(IF($D184=6,JQ184,JR184))))),MIN((VLOOKUP($D184,SALERYCODE,3,0)),(JO184+JP184))*(IF($D184=6,JR184,((MIN((VLOOKUP($D184,SALERYCODE,5,0)),JR184)))))))))/IF(AND($D184=2,'ראשי-פרטים כלליים וריכוז הוצאות'!$D$68&lt;&gt;4),1.2,1)</f>
        <v>0</v>
      </c>
      <c r="JU184" s="263"/>
      <c r="JV184" s="264"/>
      <c r="JW184" s="265"/>
      <c r="JX184" s="266"/>
      <c r="JY184" s="267">
        <f t="shared" si="242"/>
        <v>0</v>
      </c>
      <c r="JZ184" s="260">
        <f>+(IF(OR($B184=0,$C184=0,$D184=0,$DC$2&gt;$OE$1),0,IF(OR(JU184=0,JW184=0,JX184=0),0,MIN((VLOOKUP($D184,SALERYCODE,3,0))*(IF($D184=6,JX184,JW184))*((MIN((VLOOKUP($D184,SALERYCODE,5,0)),(IF($D184=6,JW184,JX184))))),MIN((VLOOKUP($D184,SALERYCODE,3,0)),(JU184+JV184))*(IF($D184=6,JX184,((MIN((VLOOKUP($D184,SALERYCODE,5,0)),JX184)))))))))/IF(AND($D184=2,'ראשי-פרטים כלליים וריכוז הוצאות'!$D$68&lt;&gt;4),1.2,1)</f>
        <v>0</v>
      </c>
      <c r="KA184" s="263"/>
      <c r="KB184" s="264"/>
      <c r="KC184" s="265"/>
      <c r="KD184" s="266"/>
      <c r="KE184" s="267">
        <f t="shared" si="243"/>
        <v>0</v>
      </c>
      <c r="KF184" s="260">
        <f>+(IF(OR($B184=0,$C184=0,$D184=0,$DC$2&gt;$OE$1),0,IF(OR(KA184=0,KC184=0,KD184=0),0,MIN((VLOOKUP($D184,SALERYCODE,3,0))*(IF($D184=6,KD184,KC184))*((MIN((VLOOKUP($D184,SALERYCODE,5,0)),(IF($D184=6,KC184,KD184))))),MIN((VLOOKUP($D184,SALERYCODE,3,0)),(KA184+KB184))*(IF($D184=6,KD184,((MIN((VLOOKUP($D184,SALERYCODE,5,0)),KD184)))))))))/IF(AND($D184=2,'ראשי-פרטים כלליים וריכוז הוצאות'!$D$68&lt;&gt;4),1.2,1)</f>
        <v>0</v>
      </c>
      <c r="KG184" s="263"/>
      <c r="KH184" s="264"/>
      <c r="KI184" s="265"/>
      <c r="KJ184" s="266"/>
      <c r="KK184" s="267">
        <f t="shared" si="244"/>
        <v>0</v>
      </c>
      <c r="KL184" s="260">
        <f>+(IF(OR($B184=0,$C184=0,$D184=0,$DC$2&gt;$OE$1),0,IF(OR(KG184=0,KI184=0,KJ184=0),0,MIN((VLOOKUP($D184,SALERYCODE,3,0))*(IF($D184=6,KJ184,KI184))*((MIN((VLOOKUP($D184,SALERYCODE,5,0)),(IF($D184=6,KI184,KJ184))))),MIN((VLOOKUP($D184,SALERYCODE,3,0)),(KG184+KH184))*(IF($D184=6,KJ184,((MIN((VLOOKUP($D184,SALERYCODE,5,0)),KJ184)))))))))/IF(AND($D184=2,'ראשי-פרטים כלליים וריכוז הוצאות'!$D$68&lt;&gt;4),1.2,1)</f>
        <v>0</v>
      </c>
      <c r="KM184" s="263"/>
      <c r="KN184" s="264"/>
      <c r="KO184" s="265"/>
      <c r="KP184" s="266"/>
      <c r="KQ184" s="267">
        <f t="shared" si="245"/>
        <v>0</v>
      </c>
      <c r="KR184" s="260">
        <f>+(IF(OR($B184=0,$C184=0,$D184=0,$DC$2&gt;$OE$1),0,IF(OR(KM184=0,KO184=0,KP184=0),0,MIN((VLOOKUP($D184,SALERYCODE,3,0))*(IF($D184=6,KP184,KO184))*((MIN((VLOOKUP($D184,SALERYCODE,5,0)),(IF($D184=6,KO184,KP184))))),MIN((VLOOKUP($D184,SALERYCODE,3,0)),(KM184+KN184))*(IF($D184=6,KP184,((MIN((VLOOKUP($D184,SALERYCODE,5,0)),KP184)))))))))/IF(AND($D184=2,'ראשי-פרטים כלליים וריכוז הוצאות'!$D$68&lt;&gt;4),1.2,1)</f>
        <v>0</v>
      </c>
      <c r="KS184" s="263"/>
      <c r="KT184" s="264"/>
      <c r="KU184" s="265"/>
      <c r="KV184" s="266"/>
      <c r="KW184" s="267">
        <f t="shared" si="246"/>
        <v>0</v>
      </c>
      <c r="KX184" s="260">
        <f>+(IF(OR($B184=0,$C184=0,$D184=0,$DC$2&gt;$OE$1),0,IF(OR(KS184=0,KU184=0,KV184=0),0,MIN((VLOOKUP($D184,SALERYCODE,3,0))*(IF($D184=6,KV184,KU184))*((MIN((VLOOKUP($D184,SALERYCODE,5,0)),(IF($D184=6,KU184,KV184))))),MIN((VLOOKUP($D184,SALERYCODE,3,0)),(KS184+KT184))*(IF($D184=6,KV184,((MIN((VLOOKUP($D184,SALERYCODE,5,0)),KV184)))))))))/IF(AND($D184=2,'ראשי-פרטים כלליים וריכוז הוצאות'!$D$68&lt;&gt;4),1.2,1)</f>
        <v>0</v>
      </c>
      <c r="KY184" s="263"/>
      <c r="KZ184" s="264"/>
      <c r="LA184" s="265"/>
      <c r="LB184" s="266"/>
      <c r="LC184" s="267">
        <f t="shared" si="247"/>
        <v>0</v>
      </c>
      <c r="LD184" s="260">
        <f>+(IF(OR($B184=0,$C184=0,$D184=0,$DC$2&gt;$OE$1),0,IF(OR(KY184=0,LA184=0,LB184=0),0,MIN((VLOOKUP($D184,SALERYCODE,3,0))*(IF($D184=6,LB184,LA184))*((MIN((VLOOKUP($D184,SALERYCODE,5,0)),(IF($D184=6,LA184,LB184))))),MIN((VLOOKUP($D184,SALERYCODE,3,0)),(KY184+KZ184))*(IF($D184=6,LB184,((MIN((VLOOKUP($D184,SALERYCODE,5,0)),LB184)))))))))/IF(AND($D184=2,'ראשי-פרטים כלליים וריכוז הוצאות'!$D$68&lt;&gt;4),1.2,1)</f>
        <v>0</v>
      </c>
      <c r="LE184" s="263"/>
      <c r="LF184" s="264"/>
      <c r="LG184" s="265"/>
      <c r="LH184" s="266"/>
      <c r="LI184" s="267">
        <f t="shared" si="248"/>
        <v>0</v>
      </c>
      <c r="LJ184" s="260">
        <f>+(IF(OR($B184=0,$C184=0,$D184=0,$DC$2&gt;$OE$1),0,IF(OR(LE184=0,LG184=0,LH184=0),0,MIN((VLOOKUP($D184,SALERYCODE,3,0))*(IF($D184=6,LH184,LG184))*((MIN((VLOOKUP($D184,SALERYCODE,5,0)),(IF($D184=6,LG184,LH184))))),MIN((VLOOKUP($D184,SALERYCODE,3,0)),(LE184+LF184))*(IF($D184=6,LH184,((MIN((VLOOKUP($D184,SALERYCODE,5,0)),LH184)))))))))/IF(AND($D184=2,'ראשי-פרטים כלליים וריכוז הוצאות'!$D$68&lt;&gt;4),1.2,1)</f>
        <v>0</v>
      </c>
      <c r="LK184" s="263"/>
      <c r="LL184" s="264"/>
      <c r="LM184" s="265"/>
      <c r="LN184" s="266"/>
      <c r="LO184" s="267">
        <f t="shared" si="249"/>
        <v>0</v>
      </c>
      <c r="LP184" s="260">
        <f>+(IF(OR($B184=0,$C184=0,$D184=0,$DC$2&gt;$OE$1),0,IF(OR(LK184=0,LM184=0,LN184=0),0,MIN((VLOOKUP($D184,SALERYCODE,3,0))*(IF($D184=6,LN184,LM184))*((MIN((VLOOKUP($D184,SALERYCODE,5,0)),(IF($D184=6,LM184,LN184))))),MIN((VLOOKUP($D184,SALERYCODE,3,0)),(LK184+LL184))*(IF($D184=6,LN184,((MIN((VLOOKUP($D184,SALERYCODE,5,0)),LN184)))))))))/IF(AND($D184=2,'ראשי-פרטים כלליים וריכוז הוצאות'!$D$68&lt;&gt;4),1.2,1)</f>
        <v>0</v>
      </c>
      <c r="LQ184" s="263"/>
      <c r="LR184" s="264"/>
      <c r="LS184" s="265"/>
      <c r="LT184" s="266"/>
      <c r="LU184" s="267">
        <f t="shared" si="250"/>
        <v>0</v>
      </c>
      <c r="LV184" s="260">
        <f>+(IF(OR($B184=0,$C184=0,$D184=0,$DC$2&gt;$OE$1),0,IF(OR(LQ184=0,LS184=0,LT184=0),0,MIN((VLOOKUP($D184,SALERYCODE,3,0))*(IF($D184=6,LT184,LS184))*((MIN((VLOOKUP($D184,SALERYCODE,5,0)),(IF($D184=6,LS184,LT184))))),MIN((VLOOKUP($D184,SALERYCODE,3,0)),(LQ184+LR184))*(IF($D184=6,LT184,((MIN((VLOOKUP($D184,SALERYCODE,5,0)),LT184)))))))))/IF(AND($D184=2,'ראשי-פרטים כלליים וריכוז הוצאות'!$D$68&lt;&gt;4),1.2,1)</f>
        <v>0</v>
      </c>
      <c r="LW184" s="263"/>
      <c r="LX184" s="264"/>
      <c r="LY184" s="265"/>
      <c r="LZ184" s="266"/>
      <c r="MA184" s="267">
        <f t="shared" si="251"/>
        <v>0</v>
      </c>
      <c r="MB184" s="260">
        <f>+(IF(OR($B184=0,$C184=0,$D184=0,$DC$2&gt;$OE$1),0,IF(OR(LW184=0,LY184=0,LZ184=0),0,MIN((VLOOKUP($D184,SALERYCODE,3,0))*(IF($D184=6,LZ184,LY184))*((MIN((VLOOKUP($D184,SALERYCODE,5,0)),(IF($D184=6,LY184,LZ184))))),MIN((VLOOKUP($D184,SALERYCODE,3,0)),(LW184+LX184))*(IF($D184=6,LZ184,((MIN((VLOOKUP($D184,SALERYCODE,5,0)),LZ184)))))))))/IF(AND($D184=2,'ראשי-פרטים כלליים וריכוז הוצאות'!$D$68&lt;&gt;4),1.2,1)</f>
        <v>0</v>
      </c>
      <c r="MC184" s="263"/>
      <c r="MD184" s="264"/>
      <c r="ME184" s="265"/>
      <c r="MF184" s="266"/>
      <c r="MG184" s="267">
        <f t="shared" si="252"/>
        <v>0</v>
      </c>
      <c r="MH184" s="260">
        <f>+(IF(OR($B184=0,$C184=0,$D184=0,$DC$2&gt;$OE$1),0,IF(OR(MC184=0,ME184=0,MF184=0),0,MIN((VLOOKUP($D184,SALERYCODE,3,0))*(IF($D184=6,MF184,ME184))*((MIN((VLOOKUP($D184,SALERYCODE,5,0)),(IF($D184=6,ME184,MF184))))),MIN((VLOOKUP($D184,SALERYCODE,3,0)),(MC184+MD184))*(IF($D184=6,MF184,((MIN((VLOOKUP($D184,SALERYCODE,5,0)),MF184)))))))))/IF(AND($D184=2,'ראשי-פרטים כלליים וריכוז הוצאות'!$D$68&lt;&gt;4),1.2,1)</f>
        <v>0</v>
      </c>
      <c r="MI184" s="263"/>
      <c r="MJ184" s="264"/>
      <c r="MK184" s="265"/>
      <c r="ML184" s="266"/>
      <c r="MM184" s="267">
        <f t="shared" si="253"/>
        <v>0</v>
      </c>
      <c r="MN184" s="260">
        <f>+(IF(OR($B184=0,$C184=0,$D184=0,$DC$2&gt;$OE$1),0,IF(OR(MI184=0,MK184=0,ML184=0),0,MIN((VLOOKUP($D184,SALERYCODE,3,0))*(IF($D184=6,ML184,MK184))*((MIN((VLOOKUP($D184,SALERYCODE,5,0)),(IF($D184=6,MK184,ML184))))),MIN((VLOOKUP($D184,SALERYCODE,3,0)),(MI184+MJ184))*(IF($D184=6,ML184,((MIN((VLOOKUP($D184,SALERYCODE,5,0)),ML184)))))))))/IF(AND($D184=2,'ראשי-פרטים כלליים וריכוז הוצאות'!$D$68&lt;&gt;4),1.2,1)</f>
        <v>0</v>
      </c>
      <c r="MO184" s="263"/>
      <c r="MP184" s="264"/>
      <c r="MQ184" s="265"/>
      <c r="MR184" s="266"/>
      <c r="MS184" s="267">
        <f t="shared" si="254"/>
        <v>0</v>
      </c>
      <c r="MT184" s="260">
        <f>+(IF(OR($B184=0,$C184=0,$D184=0,$DC$2&gt;$OE$1),0,IF(OR(MO184=0,MQ184=0,MR184=0),0,MIN((VLOOKUP($D184,SALERYCODE,3,0))*(IF($D184=6,MR184,MQ184))*((MIN((VLOOKUP($D184,SALERYCODE,5,0)),(IF($D184=6,MQ184,MR184))))),MIN((VLOOKUP($D184,SALERYCODE,3,0)),(MO184+MP184))*(IF($D184=6,MR184,((MIN((VLOOKUP($D184,SALERYCODE,5,0)),MR184)))))))))/IF(AND($D184=2,'ראשי-פרטים כלליים וריכוז הוצאות'!$D$68&lt;&gt;4),1.2,1)</f>
        <v>0</v>
      </c>
      <c r="MU184" s="263"/>
      <c r="MV184" s="264"/>
      <c r="MW184" s="265"/>
      <c r="MX184" s="266"/>
      <c r="MY184" s="267">
        <f t="shared" si="255"/>
        <v>0</v>
      </c>
      <c r="MZ184" s="260">
        <f>+(IF(OR($B184=0,$C184=0,$D184=0,$DC$2&gt;$OE$1),0,IF(OR(MU184=0,MW184=0,MX184=0),0,MIN((VLOOKUP($D184,SALERYCODE,3,0))*(IF($D184=6,MX184,MW184))*((MIN((VLOOKUP($D184,SALERYCODE,5,0)),(IF($D184=6,MW184,MX184))))),MIN((VLOOKUP($D184,SALERYCODE,3,0)),(MU184+MV184))*(IF($D184=6,MX184,((MIN((VLOOKUP($D184,SALERYCODE,5,0)),MX184)))))))))/IF(AND($D184=2,'ראשי-פרטים כלליים וריכוז הוצאות'!$D$68&lt;&gt;4),1.2,1)</f>
        <v>0</v>
      </c>
      <c r="NA184" s="263"/>
      <c r="NB184" s="264"/>
      <c r="NC184" s="265"/>
      <c r="ND184" s="266"/>
      <c r="NE184" s="267">
        <f t="shared" si="256"/>
        <v>0</v>
      </c>
      <c r="NF184" s="260">
        <f>+(IF(OR($B184=0,$C184=0,$D184=0,$DC$2&gt;$OE$1),0,IF(OR(NA184=0,NC184=0,ND184=0),0,MIN((VLOOKUP($D184,SALERYCODE,3,0))*(IF($D184=6,ND184,NC184))*((MIN((VLOOKUP($D184,SALERYCODE,5,0)),(IF($D184=6,NC184,ND184))))),MIN((VLOOKUP($D184,SALERYCODE,3,0)),(NA184+NB184))*(IF($D184=6,ND184,((MIN((VLOOKUP($D184,SALERYCODE,5,0)),ND184)))))))))/IF(AND($D184=2,'ראשי-פרטים כלליים וריכוז הוצאות'!$D$68&lt;&gt;4),1.2,1)</f>
        <v>0</v>
      </c>
      <c r="NG184" s="263"/>
      <c r="NH184" s="264"/>
      <c r="NI184" s="265"/>
      <c r="NJ184" s="266"/>
      <c r="NK184" s="267">
        <f t="shared" si="257"/>
        <v>0</v>
      </c>
      <c r="NL184" s="260">
        <f>+(IF(OR($B184=0,$C184=0,$D184=0,$DC$2&gt;$OE$1),0,IF(OR(NG184=0,NI184=0,NJ184=0),0,MIN((VLOOKUP($D184,SALERYCODE,3,0))*(IF($D184=6,NJ184,NI184))*((MIN((VLOOKUP($D184,SALERYCODE,5,0)),(IF($D184=6,NI184,NJ184))))),MIN((VLOOKUP($D184,SALERYCODE,3,0)),(NG184+NH184))*(IF($D184=6,NJ184,((MIN((VLOOKUP($D184,SALERYCODE,5,0)),NJ184)))))))))/IF(AND($D184=2,'ראשי-פרטים כלליים וריכוז הוצאות'!$D$68&lt;&gt;4),1.2,1)</f>
        <v>0</v>
      </c>
      <c r="NM184" s="263"/>
      <c r="NN184" s="264"/>
      <c r="NO184" s="265"/>
      <c r="NP184" s="266"/>
      <c r="NQ184" s="267">
        <f t="shared" si="258"/>
        <v>0</v>
      </c>
      <c r="NR184" s="260">
        <f>+(IF(OR($B184=0,$C184=0,$D184=0,$DC$2&gt;$OE$1),0,IF(OR(NM184=0,NO184=0,NP184=0),0,MIN((VLOOKUP($D184,SALERYCODE,3,0))*(IF($D184=6,NP184,NO184))*((MIN((VLOOKUP($D184,SALERYCODE,5,0)),(IF($D184=6,NO184,NP184))))),MIN((VLOOKUP($D184,SALERYCODE,3,0)),(NM184+NN184))*(IF($D184=6,NP184,((MIN((VLOOKUP($D184,SALERYCODE,5,0)),NP184)))))))))/IF(AND($D184=2,'ראשי-פרטים כלליים וריכוז הוצאות'!$D$68&lt;&gt;4),1.2,1)</f>
        <v>0</v>
      </c>
      <c r="NS184" s="263"/>
      <c r="NT184" s="264"/>
      <c r="NU184" s="265"/>
      <c r="NV184" s="266"/>
      <c r="NW184" s="267">
        <f t="shared" si="259"/>
        <v>0</v>
      </c>
      <c r="NX184" s="260">
        <f>+(IF(OR($B184=0,$C184=0,$D184=0,$DC$2&gt;$OE$1),0,IF(OR(NS184=0,NU184=0,NV184=0),0,MIN((VLOOKUP($D184,SALERYCODE,3,0))*(IF($D184=6,NV184,NU184))*((MIN((VLOOKUP($D184,SALERYCODE,5,0)),(IF($D184=6,NU184,NV184))))),MIN((VLOOKUP($D184,SALERYCODE,3,0)),(NS184+NT184))*(IF($D184=6,NV184,((MIN((VLOOKUP($D184,SALERYCODE,5,0)),NV184)))))))))/IF(AND($D184=2,'ראשי-פרטים כלליים וריכוז הוצאות'!$D$68&lt;&gt;4),1.2,1)</f>
        <v>0</v>
      </c>
      <c r="NY184" s="263"/>
      <c r="NZ184" s="264"/>
      <c r="OA184" s="265"/>
      <c r="OB184" s="266"/>
      <c r="OC184" s="267">
        <f t="shared" si="260"/>
        <v>0</v>
      </c>
      <c r="OD184" s="260">
        <f>+(IF(OR($B184=0,$C184=0,$D184=0,$DC$2&gt;$OE$1),0,IF(OR(NY184=0,OA184=0,OB184=0),0,MIN((VLOOKUP($D184,SALERYCODE,3,0))*(IF($D184=6,OB184,OA184))*((MIN((VLOOKUP($D184,SALERYCODE,5,0)),(IF($D184=6,OA184,OB184))))),MIN((VLOOKUP($D184,SALERYCODE,3,0)),(NY184+NZ184))*(IF($D184=6,OB184,((MIN((VLOOKUP($D184,SALERYCODE,5,0)),OB184)))))))))/IF(AND($D184=2,'ראשי-פרטים כלליים וריכוז הוצאות'!$D$68&lt;&gt;4),1.2,1)</f>
        <v>0</v>
      </c>
      <c r="OE184" s="275">
        <f t="shared" si="266"/>
        <v>0</v>
      </c>
      <c r="OF184" s="283">
        <f t="shared" si="267"/>
        <v>9.9999999999999995E-7</v>
      </c>
      <c r="OG184" s="276">
        <f t="shared" si="268"/>
        <v>0</v>
      </c>
      <c r="OH184" s="275">
        <f t="shared" si="269"/>
        <v>0</v>
      </c>
      <c r="OI184" s="275">
        <v>0</v>
      </c>
      <c r="OJ184" s="258">
        <f t="shared" si="270"/>
        <v>0</v>
      </c>
      <c r="OK184" s="284"/>
      <c r="OL184" s="116">
        <f>MIN(OJ184+OK184*OF184*OE184/$OL$1/IF(AND($D184=2,'ראשי-פרטים כלליים וריכוז הוצאות'!$D$68&lt;&gt;4),1.2,1),IF($D184&gt;0,VLOOKUP($D184,SALERYCODE,3,0)*12*OG184,0))</f>
        <v>0</v>
      </c>
      <c r="OM184" s="95">
        <f t="shared" si="261"/>
        <v>0</v>
      </c>
      <c r="ON184" s="11">
        <f t="shared" si="262"/>
        <v>0</v>
      </c>
      <c r="OO184" s="11">
        <f t="shared" si="263"/>
        <v>0</v>
      </c>
      <c r="OP184" s="22">
        <f t="shared" si="264"/>
        <v>0</v>
      </c>
      <c r="OQ184" s="11">
        <f t="shared" si="265"/>
        <v>0</v>
      </c>
      <c r="OR184" s="11" t="e">
        <f>#REF!</f>
        <v>#REF!</v>
      </c>
      <c r="OS184" s="35" t="e">
        <f>#REF!-OP184</f>
        <v>#REF!</v>
      </c>
      <c r="OT184" s="35" t="e">
        <f>OS184-#REF!</f>
        <v>#REF!</v>
      </c>
      <c r="OU184" s="43" t="e">
        <f>IF(AND(OP184&gt;0,(OS184=#REF!-OP184)),"מועסק פחות מ-10% מזמנו במופ","")</f>
        <v>#REF!</v>
      </c>
    </row>
    <row r="185" spans="1:411" ht="24" hidden="1" customHeight="1" outlineLevel="1" x14ac:dyDescent="0.2">
      <c r="A185" s="282">
        <v>182</v>
      </c>
      <c r="B185" s="269"/>
      <c r="C185" s="270"/>
      <c r="D185" s="271"/>
      <c r="E185" s="263"/>
      <c r="F185" s="264"/>
      <c r="G185" s="265"/>
      <c r="H185" s="266"/>
      <c r="I185" s="267">
        <f t="shared" si="196"/>
        <v>0</v>
      </c>
      <c r="J185" s="260">
        <f>(IF(OR($B185=0,$C185=0,$D185=0,$E$2&gt;$OE$1),0,IF(OR($E185=0,$G185=0,$H185=0),0,MIN((VLOOKUP($D185,SALERYCODE,3,0))*(IF($D185=6,$H185,$G185))*((MIN((VLOOKUP($D185,SALERYCODE,5,0)),(IF($D185=6,$G185,$H185))))),MIN((VLOOKUP($D185,SALERYCODE,3,0)),($E185+$F185))*(IF($D185=6,$H185,((MIN((VLOOKUP($D185,SALERYCODE,5,0)),$H185)))))))))/IF(AND($D185=2,'ראשי-פרטים כלליים וריכוז הוצאות'!$D$68&lt;&gt;4),1.2,1)</f>
        <v>0</v>
      </c>
      <c r="K185" s="263"/>
      <c r="L185" s="264"/>
      <c r="M185" s="265"/>
      <c r="N185" s="266"/>
      <c r="O185" s="267">
        <f t="shared" si="197"/>
        <v>0</v>
      </c>
      <c r="P185" s="260">
        <f>+(IF(OR($B185=0,$C185=0,$D185=0,$K$2&gt;$OE$1),0,IF(OR($K185=0,$M185=0,$N185=0),0,MIN((VLOOKUP($D185,SALERYCODE,3,0))*(IF($D185=6,$N185,$M185))*((MIN((VLOOKUP($D185,SALERYCODE,5,0)),(IF($D185=6,$M185,$N185))))),MIN((VLOOKUP($D185,SALERYCODE,3,0)),($K185+$L185))*(IF($D185=6,$N185,((MIN((VLOOKUP($D185,SALERYCODE,5,0)),$N185)))))))))/IF(AND($D185=2,'ראשי-פרטים כלליים וריכוז הוצאות'!$D$68&lt;&gt;4),1.2,1)</f>
        <v>0</v>
      </c>
      <c r="Q185" s="263"/>
      <c r="R185" s="264"/>
      <c r="S185" s="265"/>
      <c r="T185" s="266"/>
      <c r="U185" s="267">
        <f t="shared" si="198"/>
        <v>0</v>
      </c>
      <c r="V185" s="260">
        <f>+(IF(OR($B185=0,$C185=0,$D185=0,$Q$2&gt;$OE$1),0,IF(OR(Q185=0,S185=0,T185=0),0,MIN((VLOOKUP($D185,SALERYCODE,3,0))*(IF($D185=6,T185,S185))*((MIN((VLOOKUP($D185,SALERYCODE,5,0)),(IF($D185=6,S185,T185))))),MIN((VLOOKUP($D185,SALERYCODE,3,0)),(Q185+R185))*(IF($D185=6,T185,((MIN((VLOOKUP($D185,SALERYCODE,5,0)),T185)))))))))/IF(AND($D185=2,'ראשי-פרטים כלליים וריכוז הוצאות'!$D$68&lt;&gt;4),1.2,1)</f>
        <v>0</v>
      </c>
      <c r="W185" s="263"/>
      <c r="X185" s="264"/>
      <c r="Y185" s="265"/>
      <c r="Z185" s="266"/>
      <c r="AA185" s="267">
        <f t="shared" si="199"/>
        <v>0</v>
      </c>
      <c r="AB185" s="260">
        <f>+(IF(OR($B185=0,$C185=0,$D185=0,$W$2&gt;$OE$1),0,IF(OR(W185=0,Y185=0,Z185=0),0,MIN((VLOOKUP($D185,SALERYCODE,3,0))*(IF($D185=6,Z185,Y185))*((MIN((VLOOKUP($D185,SALERYCODE,5,0)),(IF($D185=6,Y185,Z185))))),MIN((VLOOKUP($D185,SALERYCODE,3,0)),(W185+X185))*(IF($D185=6,Z185,((MIN((VLOOKUP($D185,SALERYCODE,5,0)),Z185)))))))))/IF(AND($D185=2,'ראשי-פרטים כלליים וריכוז הוצאות'!$D$68&lt;&gt;4),1.2,1)</f>
        <v>0</v>
      </c>
      <c r="AC185" s="263"/>
      <c r="AD185" s="264"/>
      <c r="AE185" s="265"/>
      <c r="AF185" s="266"/>
      <c r="AG185" s="267">
        <f t="shared" si="200"/>
        <v>0</v>
      </c>
      <c r="AH185" s="260">
        <f>+(IF(OR($B185=0,$C185=0,$D185=0,$AC$2&gt;$OE$1),0,IF(OR(AC185=0,AE185=0,AF185=0),0,MIN((VLOOKUP($D185,SALERYCODE,3,0))*(IF($D185=6,AF185,AE185))*((MIN((VLOOKUP($D185,SALERYCODE,5,0)),(IF($D185=6,AE185,AF185))))),MIN((VLOOKUP($D185,SALERYCODE,3,0)),(AC185+AD185))*(IF($D185=6,AF185,((MIN((VLOOKUP($D185,SALERYCODE,5,0)),AF185)))))))))/IF(AND($D185=2,'ראשי-פרטים כלליים וריכוז הוצאות'!$D$68&lt;&gt;4),1.2,1)</f>
        <v>0</v>
      </c>
      <c r="AI185" s="263"/>
      <c r="AJ185" s="264"/>
      <c r="AK185" s="265"/>
      <c r="AL185" s="266"/>
      <c r="AM185" s="267">
        <f t="shared" si="201"/>
        <v>0</v>
      </c>
      <c r="AN185" s="260">
        <f>+(IF(OR($B185=0,$C185=0,$D185=0,$AI$2&gt;$OE$1),0,IF(OR(AI185=0,AK185=0,AL185=0),0,MIN((VLOOKUP($D185,SALERYCODE,3,0))*(IF($D185=6,AL185,AK185))*((MIN((VLOOKUP($D185,SALERYCODE,5,0)),(IF($D185=6,AK185,AL185))))),MIN((VLOOKUP($D185,SALERYCODE,3,0)),(AI185+AJ185))*(IF($D185=6,AL185,((MIN((VLOOKUP($D185,SALERYCODE,5,0)),AL185)))))))))/IF(AND($D185=2,'ראשי-פרטים כלליים וריכוז הוצאות'!$D$68&lt;&gt;4),1.2,1)</f>
        <v>0</v>
      </c>
      <c r="AO185" s="263"/>
      <c r="AP185" s="264"/>
      <c r="AQ185" s="265"/>
      <c r="AR185" s="266"/>
      <c r="AS185" s="267">
        <f t="shared" si="202"/>
        <v>0</v>
      </c>
      <c r="AT185" s="260">
        <f>+(IF(OR($B185=0,$C185=0,$D185=0,$AO$2&gt;$OE$1),0,IF(OR(AO185=0,AQ185=0,AR185=0),0,MIN((VLOOKUP($D185,SALERYCODE,3,0))*(IF($D185=6,AR185,AQ185))*((MIN((VLOOKUP($D185,SALERYCODE,5,0)),(IF($D185=6,AQ185,AR185))))),MIN((VLOOKUP($D185,SALERYCODE,3,0)),(AO185+AP185))*(IF($D185=6,AR185,((MIN((VLOOKUP($D185,SALERYCODE,5,0)),AR185)))))))))/IF(AND($D185=2,'ראשי-פרטים כלליים וריכוז הוצאות'!$D$68&lt;&gt;4),1.2,1)</f>
        <v>0</v>
      </c>
      <c r="AU185" s="263"/>
      <c r="AV185" s="264"/>
      <c r="AW185" s="265"/>
      <c r="AX185" s="266"/>
      <c r="AY185" s="267">
        <f t="shared" si="203"/>
        <v>0</v>
      </c>
      <c r="AZ185" s="260">
        <f>+(IF(OR($B185=0,$C185=0,$D185=0,$AU$2&gt;$OE$1),0,IF(OR(AU185=0,AW185=0,AX185=0),0,MIN((VLOOKUP($D185,SALERYCODE,3,0))*(IF($D185=6,AX185,AW185))*((MIN((VLOOKUP($D185,SALERYCODE,5,0)),(IF($D185=6,AW185,AX185))))),MIN((VLOOKUP($D185,SALERYCODE,3,0)),(AU185+AV185))*(IF($D185=6,AX185,((MIN((VLOOKUP($D185,SALERYCODE,5,0)),AX185)))))))))/IF(AND($D185=2,'ראשי-פרטים כלליים וריכוז הוצאות'!$D$68&lt;&gt;4),1.2,1)</f>
        <v>0</v>
      </c>
      <c r="BA185" s="263"/>
      <c r="BB185" s="264"/>
      <c r="BC185" s="265"/>
      <c r="BD185" s="266"/>
      <c r="BE185" s="267">
        <f t="shared" si="204"/>
        <v>0</v>
      </c>
      <c r="BF185" s="260">
        <f>+(IF(OR($B185=0,$C185=0,$D185=0,$BA$2&gt;$OE$1),0,IF(OR(BA185=0,BC185=0,BD185=0),0,MIN((VLOOKUP($D185,SALERYCODE,3,0))*(IF($D185=6,BD185,BC185))*((MIN((VLOOKUP($D185,SALERYCODE,5,0)),(IF($D185=6,BC185,BD185))))),MIN((VLOOKUP($D185,SALERYCODE,3,0)),(BA185+BB185))*(IF($D185=6,BD185,((MIN((VLOOKUP($D185,SALERYCODE,5,0)),BD185)))))))))/IF(AND($D185=2,'ראשי-פרטים כלליים וריכוז הוצאות'!$D$68&lt;&gt;4),1.2,1)</f>
        <v>0</v>
      </c>
      <c r="BG185" s="263"/>
      <c r="BH185" s="264"/>
      <c r="BI185" s="265"/>
      <c r="BJ185" s="266"/>
      <c r="BK185" s="267">
        <f t="shared" si="205"/>
        <v>0</v>
      </c>
      <c r="BL185" s="260">
        <f>+(IF(OR($B185=0,$C185=0,$D185=0,$BG$2&gt;$OE$1),0,IF(OR(BG185=0,BI185=0,BJ185=0),0,MIN((VLOOKUP($D185,SALERYCODE,3,0))*(IF($D185=6,BJ185,BI185))*((MIN((VLOOKUP($D185,SALERYCODE,5,0)),(IF($D185=6,BI185,BJ185))))),MIN((VLOOKUP($D185,SALERYCODE,3,0)),(BG185+BH185))*(IF($D185=6,BJ185,((MIN((VLOOKUP($D185,SALERYCODE,5,0)),BJ185)))))))))/IF(AND($D185=2,'ראשי-פרטים כלליים וריכוז הוצאות'!$D$68&lt;&gt;4),1.2,1)</f>
        <v>0</v>
      </c>
      <c r="BM185" s="263"/>
      <c r="BN185" s="264"/>
      <c r="BO185" s="265"/>
      <c r="BP185" s="266"/>
      <c r="BQ185" s="267">
        <f t="shared" si="206"/>
        <v>0</v>
      </c>
      <c r="BR185" s="260">
        <f>+(IF(OR($B185=0,$C185=0,$D185=0,$BM$2&gt;$OE$1),0,IF(OR(BM185=0,BO185=0,BP185=0),0,MIN((VLOOKUP($D185,SALERYCODE,3,0))*(IF($D185=6,BP185,BO185))*((MIN((VLOOKUP($D185,SALERYCODE,5,0)),(IF($D185=6,BO185,BP185))))),MIN((VLOOKUP($D185,SALERYCODE,3,0)),(BM185+BN185))*(IF($D185=6,BP185,((MIN((VLOOKUP($D185,SALERYCODE,5,0)),BP185)))))))))/IF(AND($D185=2,'ראשי-פרטים כלליים וריכוז הוצאות'!$D$68&lt;&gt;4),1.2,1)</f>
        <v>0</v>
      </c>
      <c r="BS185" s="263"/>
      <c r="BT185" s="264"/>
      <c r="BU185" s="265"/>
      <c r="BV185" s="266"/>
      <c r="BW185" s="267">
        <f t="shared" si="207"/>
        <v>0</v>
      </c>
      <c r="BX185" s="260">
        <f>+(IF(OR($B185=0,$C185=0,$D185=0,$BS$2&gt;$OE$1),0,IF(OR(BS185=0,BU185=0,BV185=0),0,MIN((VLOOKUP($D185,SALERYCODE,3,0))*(IF($D185=6,BV185,BU185))*((MIN((VLOOKUP($D185,SALERYCODE,5,0)),(IF($D185=6,BU185,BV185))))),MIN((VLOOKUP($D185,SALERYCODE,3,0)),(BS185+BT185))*(IF($D185=6,BV185,((MIN((VLOOKUP($D185,SALERYCODE,5,0)),BV185)))))))))/IF(AND($D185=2,'ראשי-פרטים כלליים וריכוז הוצאות'!$D$68&lt;&gt;4),1.2,1)</f>
        <v>0</v>
      </c>
      <c r="BY185" s="263"/>
      <c r="BZ185" s="264"/>
      <c r="CA185" s="265"/>
      <c r="CB185" s="266"/>
      <c r="CC185" s="267">
        <f t="shared" si="208"/>
        <v>0</v>
      </c>
      <c r="CD185" s="260">
        <f>+(IF(OR($B185=0,$C185=0,$D185=0,$BY$2&gt;$OE$1),0,IF(OR(BY185=0,CA185=0,CB185=0),0,MIN((VLOOKUP($D185,SALERYCODE,3,0))*(IF($D185=6,CB185,CA185))*((MIN((VLOOKUP($D185,SALERYCODE,5,0)),(IF($D185=6,CA185,CB185))))),MIN((VLOOKUP($D185,SALERYCODE,3,0)),(BY185+BZ185))*(IF($D185=6,CB185,((MIN((VLOOKUP($D185,SALERYCODE,5,0)),CB185)))))))))/IF(AND($D185=2,'ראשי-פרטים כלליים וריכוז הוצאות'!$D$68&lt;&gt;4),1.2,1)</f>
        <v>0</v>
      </c>
      <c r="CE185" s="263"/>
      <c r="CF185" s="264"/>
      <c r="CG185" s="265"/>
      <c r="CH185" s="266"/>
      <c r="CI185" s="267">
        <f t="shared" si="209"/>
        <v>0</v>
      </c>
      <c r="CJ185" s="260">
        <f>+(IF(OR($B185=0,$C185=0,$D185=0,$CE$2&gt;$OE$1),0,IF(OR(CE185=0,CG185=0,CH185=0),0,MIN((VLOOKUP($D185,SALERYCODE,3,0))*(IF($D185=6,CH185,CG185))*((MIN((VLOOKUP($D185,SALERYCODE,5,0)),(IF($D185=6,CG185,CH185))))),MIN((VLOOKUP($D185,SALERYCODE,3,0)),(CE185+CF185))*(IF($D185=6,CH185,((MIN((VLOOKUP($D185,SALERYCODE,5,0)),CH185)))))))))/IF(AND($D185=2,'ראשי-פרטים כלליים וריכוז הוצאות'!$D$68&lt;&gt;4),1.2,1)</f>
        <v>0</v>
      </c>
      <c r="CK185" s="263"/>
      <c r="CL185" s="264"/>
      <c r="CM185" s="265"/>
      <c r="CN185" s="266"/>
      <c r="CO185" s="267">
        <f t="shared" si="210"/>
        <v>0</v>
      </c>
      <c r="CP185" s="260">
        <f>+(IF(OR($B185=0,$C185=0,$D185=0,$CK$2&gt;$OE$1),0,IF(OR(CK185=0,CM185=0,CN185=0),0,MIN((VLOOKUP($D185,SALERYCODE,3,0))*(IF($D185=6,CN185,CM185))*((MIN((VLOOKUP($D185,SALERYCODE,5,0)),(IF($D185=6,CM185,CN185))))),MIN((VLOOKUP($D185,SALERYCODE,3,0)),(CK185+CL185))*(IF($D185=6,CN185,((MIN((VLOOKUP($D185,SALERYCODE,5,0)),CN185)))))))))/IF(AND($D185=2,'ראשי-פרטים כלליים וריכוז הוצאות'!$D$68&lt;&gt;4),1.2,1)</f>
        <v>0</v>
      </c>
      <c r="CQ185" s="263"/>
      <c r="CR185" s="264"/>
      <c r="CS185" s="265"/>
      <c r="CT185" s="266"/>
      <c r="CU185" s="267">
        <f t="shared" si="211"/>
        <v>0</v>
      </c>
      <c r="CV185" s="260">
        <f>+(IF(OR($B185=0,$C185=0,$D185=0,$CQ$2&gt;$OE$1),0,IF(OR(CQ185=0,CS185=0,CT185=0),0,MIN((VLOOKUP($D185,SALERYCODE,3,0))*(IF($D185=6,CT185,CS185))*((MIN((VLOOKUP($D185,SALERYCODE,5,0)),(IF($D185=6,CS185,CT185))))),MIN((VLOOKUP($D185,SALERYCODE,3,0)),(CQ185+CR185))*(IF($D185=6,CT185,((MIN((VLOOKUP($D185,SALERYCODE,5,0)),CT185)))))))))/IF(AND($D185=2,'ראשי-פרטים כלליים וריכוז הוצאות'!$D$68&lt;&gt;4),1.2,1)</f>
        <v>0</v>
      </c>
      <c r="CW185" s="263"/>
      <c r="CX185" s="264"/>
      <c r="CY185" s="265"/>
      <c r="CZ185" s="266"/>
      <c r="DA185" s="267">
        <f t="shared" si="212"/>
        <v>0</v>
      </c>
      <c r="DB185" s="260">
        <f>+(IF(OR($B185=0,$C185=0,$D185=0,$CW$2&gt;$OE$1),0,IF(OR(CW185=0,CY185=0,CZ185=0),0,MIN((VLOOKUP($D185,SALERYCODE,3,0))*(IF($D185=6,CZ185,CY185))*((MIN((VLOOKUP($D185,SALERYCODE,5,0)),(IF($D185=6,CY185,CZ185))))),MIN((VLOOKUP($D185,SALERYCODE,3,0)),(CW185+CX185))*(IF($D185=6,CZ185,((MIN((VLOOKUP($D185,SALERYCODE,5,0)),CZ185)))))))))/IF(AND($D185=2,'ראשי-פרטים כלליים וריכוז הוצאות'!$D$68&lt;&gt;4),1.2,1)</f>
        <v>0</v>
      </c>
      <c r="DC185" s="263"/>
      <c r="DD185" s="264"/>
      <c r="DE185" s="265"/>
      <c r="DF185" s="266"/>
      <c r="DG185" s="267">
        <f t="shared" si="213"/>
        <v>0</v>
      </c>
      <c r="DH185" s="260">
        <f>+(IF(OR($B185=0,$C185=0,$D185=0,$DC$2&gt;$OE$1),0,IF(OR(DC185=0,DE185=0,DF185=0),0,MIN((VLOOKUP($D185,SALERYCODE,3,0))*(IF($D185=6,DF185,DE185))*((MIN((VLOOKUP($D185,SALERYCODE,5,0)),(IF($D185=6,DE185,DF185))))),MIN((VLOOKUP($D185,SALERYCODE,3,0)),(DC185+DD185))*(IF($D185=6,DF185,((MIN((VLOOKUP($D185,SALERYCODE,5,0)),DF185)))))))))/IF(AND($D185=2,'ראשי-פרטים כלליים וריכוז הוצאות'!$D$68&lt;&gt;4),1.2,1)</f>
        <v>0</v>
      </c>
      <c r="DI185" s="263"/>
      <c r="DJ185" s="264"/>
      <c r="DK185" s="265"/>
      <c r="DL185" s="266"/>
      <c r="DM185" s="267">
        <f t="shared" si="214"/>
        <v>0</v>
      </c>
      <c r="DN185" s="260">
        <f>+(IF(OR($B185=0,$C185=0,$D185=0,$DC$2&gt;$OE$1),0,IF(OR(DI185=0,DK185=0,DL185=0),0,MIN((VLOOKUP($D185,SALERYCODE,3,0))*(IF($D185=6,DL185,DK185))*((MIN((VLOOKUP($D185,SALERYCODE,5,0)),(IF($D185=6,DK185,DL185))))),MIN((VLOOKUP($D185,SALERYCODE,3,0)),(DI185+DJ185))*(IF($D185=6,DL185,((MIN((VLOOKUP($D185,SALERYCODE,5,0)),DL185)))))))))/IF(AND($D185=2,'ראשי-פרטים כלליים וריכוז הוצאות'!$D$68&lt;&gt;4),1.2,1)</f>
        <v>0</v>
      </c>
      <c r="DO185" s="263"/>
      <c r="DP185" s="264"/>
      <c r="DQ185" s="265"/>
      <c r="DR185" s="266"/>
      <c r="DS185" s="267">
        <f t="shared" si="215"/>
        <v>0</v>
      </c>
      <c r="DT185" s="260">
        <f>+(IF(OR($B185=0,$C185=0,$D185=0,$DC$2&gt;$OE$1),0,IF(OR(DO185=0,DQ185=0,DR185=0),0,MIN((VLOOKUP($D185,SALERYCODE,3,0))*(IF($D185=6,DR185,DQ185))*((MIN((VLOOKUP($D185,SALERYCODE,5,0)),(IF($D185=6,DQ185,DR185))))),MIN((VLOOKUP($D185,SALERYCODE,3,0)),(DO185+DP185))*(IF($D185=6,DR185,((MIN((VLOOKUP($D185,SALERYCODE,5,0)),DR185)))))))))/IF(AND($D185=2,'ראשי-פרטים כלליים וריכוז הוצאות'!$D$68&lt;&gt;4),1.2,1)</f>
        <v>0</v>
      </c>
      <c r="DU185" s="263"/>
      <c r="DV185" s="264"/>
      <c r="DW185" s="265"/>
      <c r="DX185" s="266"/>
      <c r="DY185" s="267">
        <f t="shared" si="216"/>
        <v>0</v>
      </c>
      <c r="DZ185" s="260">
        <f>+(IF(OR($B185=0,$C185=0,$D185=0,$DC$2&gt;$OE$1),0,IF(OR(DU185=0,DW185=0,DX185=0),0,MIN((VLOOKUP($D185,SALERYCODE,3,0))*(IF($D185=6,DX185,DW185))*((MIN((VLOOKUP($D185,SALERYCODE,5,0)),(IF($D185=6,DW185,DX185))))),MIN((VLOOKUP($D185,SALERYCODE,3,0)),(DU185+DV185))*(IF($D185=6,DX185,((MIN((VLOOKUP($D185,SALERYCODE,5,0)),DX185)))))))))/IF(AND($D185=2,'ראשי-פרטים כלליים וריכוז הוצאות'!$D$68&lt;&gt;4),1.2,1)</f>
        <v>0</v>
      </c>
      <c r="EA185" s="263"/>
      <c r="EB185" s="264"/>
      <c r="EC185" s="265"/>
      <c r="ED185" s="266"/>
      <c r="EE185" s="267">
        <f t="shared" si="217"/>
        <v>0</v>
      </c>
      <c r="EF185" s="260">
        <f>+(IF(OR($B185=0,$C185=0,$D185=0,$DC$2&gt;$OE$1),0,IF(OR(EA185=0,EC185=0,ED185=0),0,MIN((VLOOKUP($D185,SALERYCODE,3,0))*(IF($D185=6,ED185,EC185))*((MIN((VLOOKUP($D185,SALERYCODE,5,0)),(IF($D185=6,EC185,ED185))))),MIN((VLOOKUP($D185,SALERYCODE,3,0)),(EA185+EB185))*(IF($D185=6,ED185,((MIN((VLOOKUP($D185,SALERYCODE,5,0)),ED185)))))))))/IF(AND($D185=2,'ראשי-פרטים כלליים וריכוז הוצאות'!$D$68&lt;&gt;4),1.2,1)</f>
        <v>0</v>
      </c>
      <c r="EG185" s="263"/>
      <c r="EH185" s="264"/>
      <c r="EI185" s="265"/>
      <c r="EJ185" s="266"/>
      <c r="EK185" s="267">
        <f t="shared" si="218"/>
        <v>0</v>
      </c>
      <c r="EL185" s="260">
        <f>+(IF(OR($B185=0,$C185=0,$D185=0,$DC$2&gt;$OE$1),0,IF(OR(EG185=0,EI185=0,EJ185=0),0,MIN((VLOOKUP($D185,SALERYCODE,3,0))*(IF($D185=6,EJ185,EI185))*((MIN((VLOOKUP($D185,SALERYCODE,5,0)),(IF($D185=6,EI185,EJ185))))),MIN((VLOOKUP($D185,SALERYCODE,3,0)),(EG185+EH185))*(IF($D185=6,EJ185,((MIN((VLOOKUP($D185,SALERYCODE,5,0)),EJ185)))))))))/IF(AND($D185=2,'ראשי-פרטים כלליים וריכוז הוצאות'!$D$68&lt;&gt;4),1.2,1)</f>
        <v>0</v>
      </c>
      <c r="EM185" s="263"/>
      <c r="EN185" s="264"/>
      <c r="EO185" s="265"/>
      <c r="EP185" s="266"/>
      <c r="EQ185" s="267">
        <f t="shared" si="219"/>
        <v>0</v>
      </c>
      <c r="ER185" s="260">
        <f>+(IF(OR($B185=0,$C185=0,$D185=0,$DC$2&gt;$OE$1),0,IF(OR(EM185=0,EO185=0,EP185=0),0,MIN((VLOOKUP($D185,SALERYCODE,3,0))*(IF($D185=6,EP185,EO185))*((MIN((VLOOKUP($D185,SALERYCODE,5,0)),(IF($D185=6,EO185,EP185))))),MIN((VLOOKUP($D185,SALERYCODE,3,0)),(EM185+EN185))*(IF($D185=6,EP185,((MIN((VLOOKUP($D185,SALERYCODE,5,0)),EP185)))))))))/IF(AND($D185=2,'ראשי-פרטים כלליים וריכוז הוצאות'!$D$68&lt;&gt;4),1.2,1)</f>
        <v>0</v>
      </c>
      <c r="ES185" s="263"/>
      <c r="ET185" s="264"/>
      <c r="EU185" s="265"/>
      <c r="EV185" s="266"/>
      <c r="EW185" s="267">
        <f t="shared" si="220"/>
        <v>0</v>
      </c>
      <c r="EX185" s="260">
        <f>+(IF(OR($B185=0,$C185=0,$D185=0,$DC$2&gt;$OE$1),0,IF(OR(ES185=0,EU185=0,EV185=0),0,MIN((VLOOKUP($D185,SALERYCODE,3,0))*(IF($D185=6,EV185,EU185))*((MIN((VLOOKUP($D185,SALERYCODE,5,0)),(IF($D185=6,EU185,EV185))))),MIN((VLOOKUP($D185,SALERYCODE,3,0)),(ES185+ET185))*(IF($D185=6,EV185,((MIN((VLOOKUP($D185,SALERYCODE,5,0)),EV185)))))))))/IF(AND($D185=2,'ראשי-פרטים כלליים וריכוז הוצאות'!$D$68&lt;&gt;4),1.2,1)</f>
        <v>0</v>
      </c>
      <c r="EY185" s="263"/>
      <c r="EZ185" s="264"/>
      <c r="FA185" s="265"/>
      <c r="FB185" s="266"/>
      <c r="FC185" s="267">
        <f t="shared" si="221"/>
        <v>0</v>
      </c>
      <c r="FD185" s="260">
        <f>+(IF(OR($B185=0,$C185=0,$D185=0,$DC$2&gt;$OE$1),0,IF(OR(EY185=0,FA185=0,FB185=0),0,MIN((VLOOKUP($D185,SALERYCODE,3,0))*(IF($D185=6,FB185,FA185))*((MIN((VLOOKUP($D185,SALERYCODE,5,0)),(IF($D185=6,FA185,FB185))))),MIN((VLOOKUP($D185,SALERYCODE,3,0)),(EY185+EZ185))*(IF($D185=6,FB185,((MIN((VLOOKUP($D185,SALERYCODE,5,0)),FB185)))))))))/IF(AND($D185=2,'ראשי-פרטים כלליים וריכוז הוצאות'!$D$68&lt;&gt;4),1.2,1)</f>
        <v>0</v>
      </c>
      <c r="FE185" s="263"/>
      <c r="FF185" s="264"/>
      <c r="FG185" s="265"/>
      <c r="FH185" s="266"/>
      <c r="FI185" s="267">
        <f t="shared" si="222"/>
        <v>0</v>
      </c>
      <c r="FJ185" s="260">
        <f>+(IF(OR($B185=0,$C185=0,$D185=0,$DC$2&gt;$OE$1),0,IF(OR(FE185=0,FG185=0,FH185=0),0,MIN((VLOOKUP($D185,SALERYCODE,3,0))*(IF($D185=6,FH185,FG185))*((MIN((VLOOKUP($D185,SALERYCODE,5,0)),(IF($D185=6,FG185,FH185))))),MIN((VLOOKUP($D185,SALERYCODE,3,0)),(FE185+FF185))*(IF($D185=6,FH185,((MIN((VLOOKUP($D185,SALERYCODE,5,0)),FH185)))))))))/IF(AND($D185=2,'ראשי-פרטים כלליים וריכוז הוצאות'!$D$68&lt;&gt;4),1.2,1)</f>
        <v>0</v>
      </c>
      <c r="FK185" s="263"/>
      <c r="FL185" s="264"/>
      <c r="FM185" s="265"/>
      <c r="FN185" s="266"/>
      <c r="FO185" s="267">
        <f t="shared" si="223"/>
        <v>0</v>
      </c>
      <c r="FP185" s="260">
        <f>+(IF(OR($B185=0,$C185=0,$D185=0,$DC$2&gt;$OE$1),0,IF(OR(FK185=0,FM185=0,FN185=0),0,MIN((VLOOKUP($D185,SALERYCODE,3,0))*(IF($D185=6,FN185,FM185))*((MIN((VLOOKUP($D185,SALERYCODE,5,0)),(IF($D185=6,FM185,FN185))))),MIN((VLOOKUP($D185,SALERYCODE,3,0)),(FK185+FL185))*(IF($D185=6,FN185,((MIN((VLOOKUP($D185,SALERYCODE,5,0)),FN185)))))))))/IF(AND($D185=2,'ראשי-פרטים כלליים וריכוז הוצאות'!$D$68&lt;&gt;4),1.2,1)</f>
        <v>0</v>
      </c>
      <c r="FQ185" s="263"/>
      <c r="FR185" s="264"/>
      <c r="FS185" s="265"/>
      <c r="FT185" s="266"/>
      <c r="FU185" s="267">
        <f t="shared" si="224"/>
        <v>0</v>
      </c>
      <c r="FV185" s="260">
        <f>+(IF(OR($B185=0,$C185=0,$D185=0,$DC$2&gt;$OE$1),0,IF(OR(FQ185=0,FS185=0,FT185=0),0,MIN((VLOOKUP($D185,SALERYCODE,3,0))*(IF($D185=6,FT185,FS185))*((MIN((VLOOKUP($D185,SALERYCODE,5,0)),(IF($D185=6,FS185,FT185))))),MIN((VLOOKUP($D185,SALERYCODE,3,0)),(FQ185+FR185))*(IF($D185=6,FT185,((MIN((VLOOKUP($D185,SALERYCODE,5,0)),FT185)))))))))/IF(AND($D185=2,'ראשי-פרטים כלליים וריכוז הוצאות'!$D$68&lt;&gt;4),1.2,1)</f>
        <v>0</v>
      </c>
      <c r="FW185" s="263"/>
      <c r="FX185" s="264"/>
      <c r="FY185" s="265"/>
      <c r="FZ185" s="266"/>
      <c r="GA185" s="267">
        <f t="shared" si="225"/>
        <v>0</v>
      </c>
      <c r="GB185" s="260">
        <f>+(IF(OR($B185=0,$C185=0,$D185=0,$DC$2&gt;$OE$1),0,IF(OR(FW185=0,FY185=0,FZ185=0),0,MIN((VLOOKUP($D185,SALERYCODE,3,0))*(IF($D185=6,FZ185,FY185))*((MIN((VLOOKUP($D185,SALERYCODE,5,0)),(IF($D185=6,FY185,FZ185))))),MIN((VLOOKUP($D185,SALERYCODE,3,0)),(FW185+FX185))*(IF($D185=6,FZ185,((MIN((VLOOKUP($D185,SALERYCODE,5,0)),FZ185)))))))))/IF(AND($D185=2,'ראשי-פרטים כלליים וריכוז הוצאות'!$D$68&lt;&gt;4),1.2,1)</f>
        <v>0</v>
      </c>
      <c r="GC185" s="263"/>
      <c r="GD185" s="264"/>
      <c r="GE185" s="265"/>
      <c r="GF185" s="266"/>
      <c r="GG185" s="267">
        <f t="shared" si="226"/>
        <v>0</v>
      </c>
      <c r="GH185" s="260">
        <f>+(IF(OR($B185=0,$C185=0,$D185=0,$DC$2&gt;$OE$1),0,IF(OR(GC185=0,GE185=0,GF185=0),0,MIN((VLOOKUP($D185,SALERYCODE,3,0))*(IF($D185=6,GF185,GE185))*((MIN((VLOOKUP($D185,SALERYCODE,5,0)),(IF($D185=6,GE185,GF185))))),MIN((VLOOKUP($D185,SALERYCODE,3,0)),(GC185+GD185))*(IF($D185=6,GF185,((MIN((VLOOKUP($D185,SALERYCODE,5,0)),GF185)))))))))/IF(AND($D185=2,'ראשי-פרטים כלליים וריכוז הוצאות'!$D$68&lt;&gt;4),1.2,1)</f>
        <v>0</v>
      </c>
      <c r="GI185" s="263"/>
      <c r="GJ185" s="264"/>
      <c r="GK185" s="265"/>
      <c r="GL185" s="266"/>
      <c r="GM185" s="267">
        <f t="shared" si="227"/>
        <v>0</v>
      </c>
      <c r="GN185" s="260">
        <f>+(IF(OR($B185=0,$C185=0,$D185=0,$DC$2&gt;$OE$1),0,IF(OR(GI185=0,GK185=0,GL185=0),0,MIN((VLOOKUP($D185,SALERYCODE,3,0))*(IF($D185=6,GL185,GK185))*((MIN((VLOOKUP($D185,SALERYCODE,5,0)),(IF($D185=6,GK185,GL185))))),MIN((VLOOKUP($D185,SALERYCODE,3,0)),(GI185+GJ185))*(IF($D185=6,GL185,((MIN((VLOOKUP($D185,SALERYCODE,5,0)),GL185)))))))))/IF(AND($D185=2,'ראשי-פרטים כלליים וריכוז הוצאות'!$D$68&lt;&gt;4),1.2,1)</f>
        <v>0</v>
      </c>
      <c r="GO185" s="263"/>
      <c r="GP185" s="264"/>
      <c r="GQ185" s="265"/>
      <c r="GR185" s="266"/>
      <c r="GS185" s="267">
        <f t="shared" si="228"/>
        <v>0</v>
      </c>
      <c r="GT185" s="260">
        <f>+(IF(OR($B185=0,$C185=0,$D185=0,$DC$2&gt;$OE$1),0,IF(OR(GO185=0,GQ185=0,GR185=0),0,MIN((VLOOKUP($D185,SALERYCODE,3,0))*(IF($D185=6,GR185,GQ185))*((MIN((VLOOKUP($D185,SALERYCODE,5,0)),(IF($D185=6,GQ185,GR185))))),MIN((VLOOKUP($D185,SALERYCODE,3,0)),(GO185+GP185))*(IF($D185=6,GR185,((MIN((VLOOKUP($D185,SALERYCODE,5,0)),GR185)))))))))/IF(AND($D185=2,'ראשי-פרטים כלליים וריכוז הוצאות'!$D$68&lt;&gt;4),1.2,1)</f>
        <v>0</v>
      </c>
      <c r="GU185" s="263"/>
      <c r="GV185" s="264"/>
      <c r="GW185" s="265"/>
      <c r="GX185" s="266"/>
      <c r="GY185" s="267">
        <f t="shared" si="229"/>
        <v>0</v>
      </c>
      <c r="GZ185" s="260">
        <f>+(IF(OR($B185=0,$C185=0,$D185=0,$DC$2&gt;$OE$1),0,IF(OR(GU185=0,GW185=0,GX185=0),0,MIN((VLOOKUP($D185,SALERYCODE,3,0))*(IF($D185=6,GX185,GW185))*((MIN((VLOOKUP($D185,SALERYCODE,5,0)),(IF($D185=6,GW185,GX185))))),MIN((VLOOKUP($D185,SALERYCODE,3,0)),(GU185+GV185))*(IF($D185=6,GX185,((MIN((VLOOKUP($D185,SALERYCODE,5,0)),GX185)))))))))/IF(AND($D185=2,'ראשי-פרטים כלליים וריכוז הוצאות'!$D$68&lt;&gt;4),1.2,1)</f>
        <v>0</v>
      </c>
      <c r="HA185" s="263"/>
      <c r="HB185" s="264"/>
      <c r="HC185" s="265"/>
      <c r="HD185" s="266"/>
      <c r="HE185" s="267">
        <f t="shared" si="230"/>
        <v>0</v>
      </c>
      <c r="HF185" s="260">
        <f>+(IF(OR($B185=0,$C185=0,$D185=0,$DC$2&gt;$OE$1),0,IF(OR(HA185=0,HC185=0,HD185=0),0,MIN((VLOOKUP($D185,SALERYCODE,3,0))*(IF($D185=6,HD185,HC185))*((MIN((VLOOKUP($D185,SALERYCODE,5,0)),(IF($D185=6,HC185,HD185))))),MIN((VLOOKUP($D185,SALERYCODE,3,0)),(HA185+HB185))*(IF($D185=6,HD185,((MIN((VLOOKUP($D185,SALERYCODE,5,0)),HD185)))))))))/IF(AND($D185=2,'ראשי-פרטים כלליים וריכוז הוצאות'!$D$68&lt;&gt;4),1.2,1)</f>
        <v>0</v>
      </c>
      <c r="HG185" s="263"/>
      <c r="HH185" s="264"/>
      <c r="HI185" s="265"/>
      <c r="HJ185" s="266"/>
      <c r="HK185" s="267">
        <f t="shared" si="231"/>
        <v>0</v>
      </c>
      <c r="HL185" s="260">
        <f>+(IF(OR($B185=0,$C185=0,$D185=0,$DC$2&gt;$OE$1),0,IF(OR(HG185=0,HI185=0,HJ185=0),0,MIN((VLOOKUP($D185,SALERYCODE,3,0))*(IF($D185=6,HJ185,HI185))*((MIN((VLOOKUP($D185,SALERYCODE,5,0)),(IF($D185=6,HI185,HJ185))))),MIN((VLOOKUP($D185,SALERYCODE,3,0)),(HG185+HH185))*(IF($D185=6,HJ185,((MIN((VLOOKUP($D185,SALERYCODE,5,0)),HJ185)))))))))/IF(AND($D185=2,'ראשי-פרטים כלליים וריכוז הוצאות'!$D$68&lt;&gt;4),1.2,1)</f>
        <v>0</v>
      </c>
      <c r="HM185" s="263"/>
      <c r="HN185" s="264"/>
      <c r="HO185" s="265"/>
      <c r="HP185" s="266"/>
      <c r="HQ185" s="267">
        <f t="shared" si="232"/>
        <v>0</v>
      </c>
      <c r="HR185" s="260">
        <f>+(IF(OR($B185=0,$C185=0,$D185=0,$DC$2&gt;$OE$1),0,IF(OR(HM185=0,HO185=0,HP185=0),0,MIN((VLOOKUP($D185,SALERYCODE,3,0))*(IF($D185=6,HP185,HO185))*((MIN((VLOOKUP($D185,SALERYCODE,5,0)),(IF($D185=6,HO185,HP185))))),MIN((VLOOKUP($D185,SALERYCODE,3,0)),(HM185+HN185))*(IF($D185=6,HP185,((MIN((VLOOKUP($D185,SALERYCODE,5,0)),HP185)))))))))/IF(AND($D185=2,'ראשי-פרטים כלליים וריכוז הוצאות'!$D$68&lt;&gt;4),1.2,1)</f>
        <v>0</v>
      </c>
      <c r="HS185" s="263"/>
      <c r="HT185" s="264"/>
      <c r="HU185" s="265"/>
      <c r="HV185" s="266"/>
      <c r="HW185" s="267">
        <f t="shared" si="233"/>
        <v>0</v>
      </c>
      <c r="HX185" s="260">
        <f>+(IF(OR($B185=0,$C185=0,$D185=0,$DC$2&gt;$OE$1),0,IF(OR(HS185=0,HU185=0,HV185=0),0,MIN((VLOOKUP($D185,SALERYCODE,3,0))*(IF($D185=6,HV185,HU185))*((MIN((VLOOKUP($D185,SALERYCODE,5,0)),(IF($D185=6,HU185,HV185))))),MIN((VLOOKUP($D185,SALERYCODE,3,0)),(HS185+HT185))*(IF($D185=6,HV185,((MIN((VLOOKUP($D185,SALERYCODE,5,0)),HV185)))))))))/IF(AND($D185=2,'ראשי-פרטים כלליים וריכוז הוצאות'!$D$68&lt;&gt;4),1.2,1)</f>
        <v>0</v>
      </c>
      <c r="HY185" s="263"/>
      <c r="HZ185" s="264"/>
      <c r="IA185" s="265"/>
      <c r="IB185" s="266"/>
      <c r="IC185" s="267">
        <f t="shared" si="234"/>
        <v>0</v>
      </c>
      <c r="ID185" s="260">
        <f>+(IF(OR($B185=0,$C185=0,$D185=0,$DC$2&gt;$OE$1),0,IF(OR(HY185=0,IA185=0,IB185=0),0,MIN((VLOOKUP($D185,SALERYCODE,3,0))*(IF($D185=6,IB185,IA185))*((MIN((VLOOKUP($D185,SALERYCODE,5,0)),(IF($D185=6,IA185,IB185))))),MIN((VLOOKUP($D185,SALERYCODE,3,0)),(HY185+HZ185))*(IF($D185=6,IB185,((MIN((VLOOKUP($D185,SALERYCODE,5,0)),IB185)))))))))/IF(AND($D185=2,'ראשי-פרטים כלליים וריכוז הוצאות'!$D$68&lt;&gt;4),1.2,1)</f>
        <v>0</v>
      </c>
      <c r="IE185" s="263"/>
      <c r="IF185" s="264"/>
      <c r="IG185" s="265"/>
      <c r="IH185" s="266"/>
      <c r="II185" s="267">
        <f t="shared" si="235"/>
        <v>0</v>
      </c>
      <c r="IJ185" s="260">
        <f>+(IF(OR($B185=0,$C185=0,$D185=0,$DC$2&gt;$OE$1),0,IF(OR(IE185=0,IG185=0,IH185=0),0,MIN((VLOOKUP($D185,SALERYCODE,3,0))*(IF($D185=6,IH185,IG185))*((MIN((VLOOKUP($D185,SALERYCODE,5,0)),(IF($D185=6,IG185,IH185))))),MIN((VLOOKUP($D185,SALERYCODE,3,0)),(IE185+IF185))*(IF($D185=6,IH185,((MIN((VLOOKUP($D185,SALERYCODE,5,0)),IH185)))))))))/IF(AND($D185=2,'ראשי-פרטים כלליים וריכוז הוצאות'!$D$68&lt;&gt;4),1.2,1)</f>
        <v>0</v>
      </c>
      <c r="IK185" s="263"/>
      <c r="IL185" s="264"/>
      <c r="IM185" s="265"/>
      <c r="IN185" s="266"/>
      <c r="IO185" s="267">
        <f t="shared" si="236"/>
        <v>0</v>
      </c>
      <c r="IP185" s="260">
        <f>+(IF(OR($B185=0,$C185=0,$D185=0,$DC$2&gt;$OE$1),0,IF(OR(IK185=0,IM185=0,IN185=0),0,MIN((VLOOKUP($D185,SALERYCODE,3,0))*(IF($D185=6,IN185,IM185))*((MIN((VLOOKUP($D185,SALERYCODE,5,0)),(IF($D185=6,IM185,IN185))))),MIN((VLOOKUP($D185,SALERYCODE,3,0)),(IK185+IL185))*(IF($D185=6,IN185,((MIN((VLOOKUP($D185,SALERYCODE,5,0)),IN185)))))))))/IF(AND($D185=2,'ראשי-פרטים כלליים וריכוז הוצאות'!$D$68&lt;&gt;4),1.2,1)</f>
        <v>0</v>
      </c>
      <c r="IQ185" s="263"/>
      <c r="IR185" s="264"/>
      <c r="IS185" s="265"/>
      <c r="IT185" s="266"/>
      <c r="IU185" s="267">
        <f t="shared" si="237"/>
        <v>0</v>
      </c>
      <c r="IV185" s="260">
        <f>+(IF(OR($B185=0,$C185=0,$D185=0,$DC$2&gt;$OE$1),0,IF(OR(IQ185=0,IS185=0,IT185=0),0,MIN((VLOOKUP($D185,SALERYCODE,3,0))*(IF($D185=6,IT185,IS185))*((MIN((VLOOKUP($D185,SALERYCODE,5,0)),(IF($D185=6,IS185,IT185))))),MIN((VLOOKUP($D185,SALERYCODE,3,0)),(IQ185+IR185))*(IF($D185=6,IT185,((MIN((VLOOKUP($D185,SALERYCODE,5,0)),IT185)))))))))/IF(AND($D185=2,'ראשי-פרטים כלליים וריכוז הוצאות'!$D$68&lt;&gt;4),1.2,1)</f>
        <v>0</v>
      </c>
      <c r="IW185" s="263"/>
      <c r="IX185" s="264"/>
      <c r="IY185" s="265"/>
      <c r="IZ185" s="266"/>
      <c r="JA185" s="267">
        <f t="shared" si="238"/>
        <v>0</v>
      </c>
      <c r="JB185" s="260">
        <f>+(IF(OR($B185=0,$C185=0,$D185=0,$DC$2&gt;$OE$1),0,IF(OR(IW185=0,IY185=0,IZ185=0),0,MIN((VLOOKUP($D185,SALERYCODE,3,0))*(IF($D185=6,IZ185,IY185))*((MIN((VLOOKUP($D185,SALERYCODE,5,0)),(IF($D185=6,IY185,IZ185))))),MIN((VLOOKUP($D185,SALERYCODE,3,0)),(IW185+IX185))*(IF($D185=6,IZ185,((MIN((VLOOKUP($D185,SALERYCODE,5,0)),IZ185)))))))))/IF(AND($D185=2,'ראשי-פרטים כלליים וריכוז הוצאות'!$D$68&lt;&gt;4),1.2,1)</f>
        <v>0</v>
      </c>
      <c r="JC185" s="263"/>
      <c r="JD185" s="264"/>
      <c r="JE185" s="265"/>
      <c r="JF185" s="266"/>
      <c r="JG185" s="267">
        <f t="shared" si="239"/>
        <v>0</v>
      </c>
      <c r="JH185" s="260">
        <f>+(IF(OR($B185=0,$C185=0,$D185=0,$DC$2&gt;$OE$1),0,IF(OR(JC185=0,JE185=0,JF185=0),0,MIN((VLOOKUP($D185,SALERYCODE,3,0))*(IF($D185=6,JF185,JE185))*((MIN((VLOOKUP($D185,SALERYCODE,5,0)),(IF($D185=6,JE185,JF185))))),MIN((VLOOKUP($D185,SALERYCODE,3,0)),(JC185+JD185))*(IF($D185=6,JF185,((MIN((VLOOKUP($D185,SALERYCODE,5,0)),JF185)))))))))/IF(AND($D185=2,'ראשי-פרטים כלליים וריכוז הוצאות'!$D$68&lt;&gt;4),1.2,1)</f>
        <v>0</v>
      </c>
      <c r="JI185" s="263"/>
      <c r="JJ185" s="264"/>
      <c r="JK185" s="265"/>
      <c r="JL185" s="266"/>
      <c r="JM185" s="267">
        <f t="shared" si="240"/>
        <v>0</v>
      </c>
      <c r="JN185" s="260">
        <f>+(IF(OR($B185=0,$C185=0,$D185=0,$DC$2&gt;$OE$1),0,IF(OR(JI185=0,JK185=0,JL185=0),0,MIN((VLOOKUP($D185,SALERYCODE,3,0))*(IF($D185=6,JL185,JK185))*((MIN((VLOOKUP($D185,SALERYCODE,5,0)),(IF($D185=6,JK185,JL185))))),MIN((VLOOKUP($D185,SALERYCODE,3,0)),(JI185+JJ185))*(IF($D185=6,JL185,((MIN((VLOOKUP($D185,SALERYCODE,5,0)),JL185)))))))))/IF(AND($D185=2,'ראשי-פרטים כלליים וריכוז הוצאות'!$D$68&lt;&gt;4),1.2,1)</f>
        <v>0</v>
      </c>
      <c r="JO185" s="263"/>
      <c r="JP185" s="264"/>
      <c r="JQ185" s="265"/>
      <c r="JR185" s="266"/>
      <c r="JS185" s="267">
        <f t="shared" si="241"/>
        <v>0</v>
      </c>
      <c r="JT185" s="260">
        <f>+(IF(OR($B185=0,$C185=0,$D185=0,$DC$2&gt;$OE$1),0,IF(OR(JO185=0,JQ185=0,JR185=0),0,MIN((VLOOKUP($D185,SALERYCODE,3,0))*(IF($D185=6,JR185,JQ185))*((MIN((VLOOKUP($D185,SALERYCODE,5,0)),(IF($D185=6,JQ185,JR185))))),MIN((VLOOKUP($D185,SALERYCODE,3,0)),(JO185+JP185))*(IF($D185=6,JR185,((MIN((VLOOKUP($D185,SALERYCODE,5,0)),JR185)))))))))/IF(AND($D185=2,'ראשי-פרטים כלליים וריכוז הוצאות'!$D$68&lt;&gt;4),1.2,1)</f>
        <v>0</v>
      </c>
      <c r="JU185" s="263"/>
      <c r="JV185" s="264"/>
      <c r="JW185" s="265"/>
      <c r="JX185" s="266"/>
      <c r="JY185" s="267">
        <f t="shared" si="242"/>
        <v>0</v>
      </c>
      <c r="JZ185" s="260">
        <f>+(IF(OR($B185=0,$C185=0,$D185=0,$DC$2&gt;$OE$1),0,IF(OR(JU185=0,JW185=0,JX185=0),0,MIN((VLOOKUP($D185,SALERYCODE,3,0))*(IF($D185=6,JX185,JW185))*((MIN((VLOOKUP($D185,SALERYCODE,5,0)),(IF($D185=6,JW185,JX185))))),MIN((VLOOKUP($D185,SALERYCODE,3,0)),(JU185+JV185))*(IF($D185=6,JX185,((MIN((VLOOKUP($D185,SALERYCODE,5,0)),JX185)))))))))/IF(AND($D185=2,'ראשי-פרטים כלליים וריכוז הוצאות'!$D$68&lt;&gt;4),1.2,1)</f>
        <v>0</v>
      </c>
      <c r="KA185" s="263"/>
      <c r="KB185" s="264"/>
      <c r="KC185" s="265"/>
      <c r="KD185" s="266"/>
      <c r="KE185" s="267">
        <f t="shared" si="243"/>
        <v>0</v>
      </c>
      <c r="KF185" s="260">
        <f>+(IF(OR($B185=0,$C185=0,$D185=0,$DC$2&gt;$OE$1),0,IF(OR(KA185=0,KC185=0,KD185=0),0,MIN((VLOOKUP($D185,SALERYCODE,3,0))*(IF($D185=6,KD185,KC185))*((MIN((VLOOKUP($D185,SALERYCODE,5,0)),(IF($D185=6,KC185,KD185))))),MIN((VLOOKUP($D185,SALERYCODE,3,0)),(KA185+KB185))*(IF($D185=6,KD185,((MIN((VLOOKUP($D185,SALERYCODE,5,0)),KD185)))))))))/IF(AND($D185=2,'ראשי-פרטים כלליים וריכוז הוצאות'!$D$68&lt;&gt;4),1.2,1)</f>
        <v>0</v>
      </c>
      <c r="KG185" s="263"/>
      <c r="KH185" s="264"/>
      <c r="KI185" s="265"/>
      <c r="KJ185" s="266"/>
      <c r="KK185" s="267">
        <f t="shared" si="244"/>
        <v>0</v>
      </c>
      <c r="KL185" s="260">
        <f>+(IF(OR($B185=0,$C185=0,$D185=0,$DC$2&gt;$OE$1),0,IF(OR(KG185=0,KI185=0,KJ185=0),0,MIN((VLOOKUP($D185,SALERYCODE,3,0))*(IF($D185=6,KJ185,KI185))*((MIN((VLOOKUP($D185,SALERYCODE,5,0)),(IF($D185=6,KI185,KJ185))))),MIN((VLOOKUP($D185,SALERYCODE,3,0)),(KG185+KH185))*(IF($D185=6,KJ185,((MIN((VLOOKUP($D185,SALERYCODE,5,0)),KJ185)))))))))/IF(AND($D185=2,'ראשי-פרטים כלליים וריכוז הוצאות'!$D$68&lt;&gt;4),1.2,1)</f>
        <v>0</v>
      </c>
      <c r="KM185" s="263"/>
      <c r="KN185" s="264"/>
      <c r="KO185" s="265"/>
      <c r="KP185" s="266"/>
      <c r="KQ185" s="267">
        <f t="shared" si="245"/>
        <v>0</v>
      </c>
      <c r="KR185" s="260">
        <f>+(IF(OR($B185=0,$C185=0,$D185=0,$DC$2&gt;$OE$1),0,IF(OR(KM185=0,KO185=0,KP185=0),0,MIN((VLOOKUP($D185,SALERYCODE,3,0))*(IF($D185=6,KP185,KO185))*((MIN((VLOOKUP($D185,SALERYCODE,5,0)),(IF($D185=6,KO185,KP185))))),MIN((VLOOKUP($D185,SALERYCODE,3,0)),(KM185+KN185))*(IF($D185=6,KP185,((MIN((VLOOKUP($D185,SALERYCODE,5,0)),KP185)))))))))/IF(AND($D185=2,'ראשי-פרטים כלליים וריכוז הוצאות'!$D$68&lt;&gt;4),1.2,1)</f>
        <v>0</v>
      </c>
      <c r="KS185" s="263"/>
      <c r="KT185" s="264"/>
      <c r="KU185" s="265"/>
      <c r="KV185" s="266"/>
      <c r="KW185" s="267">
        <f t="shared" si="246"/>
        <v>0</v>
      </c>
      <c r="KX185" s="260">
        <f>+(IF(OR($B185=0,$C185=0,$D185=0,$DC$2&gt;$OE$1),0,IF(OR(KS185=0,KU185=0,KV185=0),0,MIN((VLOOKUP($D185,SALERYCODE,3,0))*(IF($D185=6,KV185,KU185))*((MIN((VLOOKUP($D185,SALERYCODE,5,0)),(IF($D185=6,KU185,KV185))))),MIN((VLOOKUP($D185,SALERYCODE,3,0)),(KS185+KT185))*(IF($D185=6,KV185,((MIN((VLOOKUP($D185,SALERYCODE,5,0)),KV185)))))))))/IF(AND($D185=2,'ראשי-פרטים כלליים וריכוז הוצאות'!$D$68&lt;&gt;4),1.2,1)</f>
        <v>0</v>
      </c>
      <c r="KY185" s="263"/>
      <c r="KZ185" s="264"/>
      <c r="LA185" s="265"/>
      <c r="LB185" s="266"/>
      <c r="LC185" s="267">
        <f t="shared" si="247"/>
        <v>0</v>
      </c>
      <c r="LD185" s="260">
        <f>+(IF(OR($B185=0,$C185=0,$D185=0,$DC$2&gt;$OE$1),0,IF(OR(KY185=0,LA185=0,LB185=0),0,MIN((VLOOKUP($D185,SALERYCODE,3,0))*(IF($D185=6,LB185,LA185))*((MIN((VLOOKUP($D185,SALERYCODE,5,0)),(IF($D185=6,LA185,LB185))))),MIN((VLOOKUP($D185,SALERYCODE,3,0)),(KY185+KZ185))*(IF($D185=6,LB185,((MIN((VLOOKUP($D185,SALERYCODE,5,0)),LB185)))))))))/IF(AND($D185=2,'ראשי-פרטים כלליים וריכוז הוצאות'!$D$68&lt;&gt;4),1.2,1)</f>
        <v>0</v>
      </c>
      <c r="LE185" s="263"/>
      <c r="LF185" s="264"/>
      <c r="LG185" s="265"/>
      <c r="LH185" s="266"/>
      <c r="LI185" s="267">
        <f t="shared" si="248"/>
        <v>0</v>
      </c>
      <c r="LJ185" s="260">
        <f>+(IF(OR($B185=0,$C185=0,$D185=0,$DC$2&gt;$OE$1),0,IF(OR(LE185=0,LG185=0,LH185=0),0,MIN((VLOOKUP($D185,SALERYCODE,3,0))*(IF($D185=6,LH185,LG185))*((MIN((VLOOKUP($D185,SALERYCODE,5,0)),(IF($D185=6,LG185,LH185))))),MIN((VLOOKUP($D185,SALERYCODE,3,0)),(LE185+LF185))*(IF($D185=6,LH185,((MIN((VLOOKUP($D185,SALERYCODE,5,0)),LH185)))))))))/IF(AND($D185=2,'ראשי-פרטים כלליים וריכוז הוצאות'!$D$68&lt;&gt;4),1.2,1)</f>
        <v>0</v>
      </c>
      <c r="LK185" s="263"/>
      <c r="LL185" s="264"/>
      <c r="LM185" s="265"/>
      <c r="LN185" s="266"/>
      <c r="LO185" s="267">
        <f t="shared" si="249"/>
        <v>0</v>
      </c>
      <c r="LP185" s="260">
        <f>+(IF(OR($B185=0,$C185=0,$D185=0,$DC$2&gt;$OE$1),0,IF(OR(LK185=0,LM185=0,LN185=0),0,MIN((VLOOKUP($D185,SALERYCODE,3,0))*(IF($D185=6,LN185,LM185))*((MIN((VLOOKUP($D185,SALERYCODE,5,0)),(IF($D185=6,LM185,LN185))))),MIN((VLOOKUP($D185,SALERYCODE,3,0)),(LK185+LL185))*(IF($D185=6,LN185,((MIN((VLOOKUP($D185,SALERYCODE,5,0)),LN185)))))))))/IF(AND($D185=2,'ראשי-פרטים כלליים וריכוז הוצאות'!$D$68&lt;&gt;4),1.2,1)</f>
        <v>0</v>
      </c>
      <c r="LQ185" s="263"/>
      <c r="LR185" s="264"/>
      <c r="LS185" s="265"/>
      <c r="LT185" s="266"/>
      <c r="LU185" s="267">
        <f t="shared" si="250"/>
        <v>0</v>
      </c>
      <c r="LV185" s="260">
        <f>+(IF(OR($B185=0,$C185=0,$D185=0,$DC$2&gt;$OE$1),0,IF(OR(LQ185=0,LS185=0,LT185=0),0,MIN((VLOOKUP($D185,SALERYCODE,3,0))*(IF($D185=6,LT185,LS185))*((MIN((VLOOKUP($D185,SALERYCODE,5,0)),(IF($D185=6,LS185,LT185))))),MIN((VLOOKUP($D185,SALERYCODE,3,0)),(LQ185+LR185))*(IF($D185=6,LT185,((MIN((VLOOKUP($D185,SALERYCODE,5,0)),LT185)))))))))/IF(AND($D185=2,'ראשי-פרטים כלליים וריכוז הוצאות'!$D$68&lt;&gt;4),1.2,1)</f>
        <v>0</v>
      </c>
      <c r="LW185" s="263"/>
      <c r="LX185" s="264"/>
      <c r="LY185" s="265"/>
      <c r="LZ185" s="266"/>
      <c r="MA185" s="267">
        <f t="shared" si="251"/>
        <v>0</v>
      </c>
      <c r="MB185" s="260">
        <f>+(IF(OR($B185=0,$C185=0,$D185=0,$DC$2&gt;$OE$1),0,IF(OR(LW185=0,LY185=0,LZ185=0),0,MIN((VLOOKUP($D185,SALERYCODE,3,0))*(IF($D185=6,LZ185,LY185))*((MIN((VLOOKUP($D185,SALERYCODE,5,0)),(IF($D185=6,LY185,LZ185))))),MIN((VLOOKUP($D185,SALERYCODE,3,0)),(LW185+LX185))*(IF($D185=6,LZ185,((MIN((VLOOKUP($D185,SALERYCODE,5,0)),LZ185)))))))))/IF(AND($D185=2,'ראשי-פרטים כלליים וריכוז הוצאות'!$D$68&lt;&gt;4),1.2,1)</f>
        <v>0</v>
      </c>
      <c r="MC185" s="263"/>
      <c r="MD185" s="264"/>
      <c r="ME185" s="265"/>
      <c r="MF185" s="266"/>
      <c r="MG185" s="267">
        <f t="shared" si="252"/>
        <v>0</v>
      </c>
      <c r="MH185" s="260">
        <f>+(IF(OR($B185=0,$C185=0,$D185=0,$DC$2&gt;$OE$1),0,IF(OR(MC185=0,ME185=0,MF185=0),0,MIN((VLOOKUP($D185,SALERYCODE,3,0))*(IF($D185=6,MF185,ME185))*((MIN((VLOOKUP($D185,SALERYCODE,5,0)),(IF($D185=6,ME185,MF185))))),MIN((VLOOKUP($D185,SALERYCODE,3,0)),(MC185+MD185))*(IF($D185=6,MF185,((MIN((VLOOKUP($D185,SALERYCODE,5,0)),MF185)))))))))/IF(AND($D185=2,'ראשי-פרטים כלליים וריכוז הוצאות'!$D$68&lt;&gt;4),1.2,1)</f>
        <v>0</v>
      </c>
      <c r="MI185" s="263"/>
      <c r="MJ185" s="264"/>
      <c r="MK185" s="265"/>
      <c r="ML185" s="266"/>
      <c r="MM185" s="267">
        <f t="shared" si="253"/>
        <v>0</v>
      </c>
      <c r="MN185" s="260">
        <f>+(IF(OR($B185=0,$C185=0,$D185=0,$DC$2&gt;$OE$1),0,IF(OR(MI185=0,MK185=0,ML185=0),0,MIN((VLOOKUP($D185,SALERYCODE,3,0))*(IF($D185=6,ML185,MK185))*((MIN((VLOOKUP($D185,SALERYCODE,5,0)),(IF($D185=6,MK185,ML185))))),MIN((VLOOKUP($D185,SALERYCODE,3,0)),(MI185+MJ185))*(IF($D185=6,ML185,((MIN((VLOOKUP($D185,SALERYCODE,5,0)),ML185)))))))))/IF(AND($D185=2,'ראשי-פרטים כלליים וריכוז הוצאות'!$D$68&lt;&gt;4),1.2,1)</f>
        <v>0</v>
      </c>
      <c r="MO185" s="263"/>
      <c r="MP185" s="264"/>
      <c r="MQ185" s="265"/>
      <c r="MR185" s="266"/>
      <c r="MS185" s="267">
        <f t="shared" si="254"/>
        <v>0</v>
      </c>
      <c r="MT185" s="260">
        <f>+(IF(OR($B185=0,$C185=0,$D185=0,$DC$2&gt;$OE$1),0,IF(OR(MO185=0,MQ185=0,MR185=0),0,MIN((VLOOKUP($D185,SALERYCODE,3,0))*(IF($D185=6,MR185,MQ185))*((MIN((VLOOKUP($D185,SALERYCODE,5,0)),(IF($D185=6,MQ185,MR185))))),MIN((VLOOKUP($D185,SALERYCODE,3,0)),(MO185+MP185))*(IF($D185=6,MR185,((MIN((VLOOKUP($D185,SALERYCODE,5,0)),MR185)))))))))/IF(AND($D185=2,'ראשי-פרטים כלליים וריכוז הוצאות'!$D$68&lt;&gt;4),1.2,1)</f>
        <v>0</v>
      </c>
      <c r="MU185" s="263"/>
      <c r="MV185" s="264"/>
      <c r="MW185" s="265"/>
      <c r="MX185" s="266"/>
      <c r="MY185" s="267">
        <f t="shared" si="255"/>
        <v>0</v>
      </c>
      <c r="MZ185" s="260">
        <f>+(IF(OR($B185=0,$C185=0,$D185=0,$DC$2&gt;$OE$1),0,IF(OR(MU185=0,MW185=0,MX185=0),0,MIN((VLOOKUP($D185,SALERYCODE,3,0))*(IF($D185=6,MX185,MW185))*((MIN((VLOOKUP($D185,SALERYCODE,5,0)),(IF($D185=6,MW185,MX185))))),MIN((VLOOKUP($D185,SALERYCODE,3,0)),(MU185+MV185))*(IF($D185=6,MX185,((MIN((VLOOKUP($D185,SALERYCODE,5,0)),MX185)))))))))/IF(AND($D185=2,'ראשי-פרטים כלליים וריכוז הוצאות'!$D$68&lt;&gt;4),1.2,1)</f>
        <v>0</v>
      </c>
      <c r="NA185" s="263"/>
      <c r="NB185" s="264"/>
      <c r="NC185" s="265"/>
      <c r="ND185" s="266"/>
      <c r="NE185" s="267">
        <f t="shared" si="256"/>
        <v>0</v>
      </c>
      <c r="NF185" s="260">
        <f>+(IF(OR($B185=0,$C185=0,$D185=0,$DC$2&gt;$OE$1),0,IF(OR(NA185=0,NC185=0,ND185=0),0,MIN((VLOOKUP($D185,SALERYCODE,3,0))*(IF($D185=6,ND185,NC185))*((MIN((VLOOKUP($D185,SALERYCODE,5,0)),(IF($D185=6,NC185,ND185))))),MIN((VLOOKUP($D185,SALERYCODE,3,0)),(NA185+NB185))*(IF($D185=6,ND185,((MIN((VLOOKUP($D185,SALERYCODE,5,0)),ND185)))))))))/IF(AND($D185=2,'ראשי-פרטים כלליים וריכוז הוצאות'!$D$68&lt;&gt;4),1.2,1)</f>
        <v>0</v>
      </c>
      <c r="NG185" s="263"/>
      <c r="NH185" s="264"/>
      <c r="NI185" s="265"/>
      <c r="NJ185" s="266"/>
      <c r="NK185" s="267">
        <f t="shared" si="257"/>
        <v>0</v>
      </c>
      <c r="NL185" s="260">
        <f>+(IF(OR($B185=0,$C185=0,$D185=0,$DC$2&gt;$OE$1),0,IF(OR(NG185=0,NI185=0,NJ185=0),0,MIN((VLOOKUP($D185,SALERYCODE,3,0))*(IF($D185=6,NJ185,NI185))*((MIN((VLOOKUP($D185,SALERYCODE,5,0)),(IF($D185=6,NI185,NJ185))))),MIN((VLOOKUP($D185,SALERYCODE,3,0)),(NG185+NH185))*(IF($D185=6,NJ185,((MIN((VLOOKUP($D185,SALERYCODE,5,0)),NJ185)))))))))/IF(AND($D185=2,'ראשי-פרטים כלליים וריכוז הוצאות'!$D$68&lt;&gt;4),1.2,1)</f>
        <v>0</v>
      </c>
      <c r="NM185" s="263"/>
      <c r="NN185" s="264"/>
      <c r="NO185" s="265"/>
      <c r="NP185" s="266"/>
      <c r="NQ185" s="267">
        <f t="shared" si="258"/>
        <v>0</v>
      </c>
      <c r="NR185" s="260">
        <f>+(IF(OR($B185=0,$C185=0,$D185=0,$DC$2&gt;$OE$1),0,IF(OR(NM185=0,NO185=0,NP185=0),0,MIN((VLOOKUP($D185,SALERYCODE,3,0))*(IF($D185=6,NP185,NO185))*((MIN((VLOOKUP($D185,SALERYCODE,5,0)),(IF($D185=6,NO185,NP185))))),MIN((VLOOKUP($D185,SALERYCODE,3,0)),(NM185+NN185))*(IF($D185=6,NP185,((MIN((VLOOKUP($D185,SALERYCODE,5,0)),NP185)))))))))/IF(AND($D185=2,'ראשי-פרטים כלליים וריכוז הוצאות'!$D$68&lt;&gt;4),1.2,1)</f>
        <v>0</v>
      </c>
      <c r="NS185" s="263"/>
      <c r="NT185" s="264"/>
      <c r="NU185" s="265"/>
      <c r="NV185" s="266"/>
      <c r="NW185" s="267">
        <f t="shared" si="259"/>
        <v>0</v>
      </c>
      <c r="NX185" s="260">
        <f>+(IF(OR($B185=0,$C185=0,$D185=0,$DC$2&gt;$OE$1),0,IF(OR(NS185=0,NU185=0,NV185=0),0,MIN((VLOOKUP($D185,SALERYCODE,3,0))*(IF($D185=6,NV185,NU185))*((MIN((VLOOKUP($D185,SALERYCODE,5,0)),(IF($D185=6,NU185,NV185))))),MIN((VLOOKUP($D185,SALERYCODE,3,0)),(NS185+NT185))*(IF($D185=6,NV185,((MIN((VLOOKUP($D185,SALERYCODE,5,0)),NV185)))))))))/IF(AND($D185=2,'ראשי-פרטים כלליים וריכוז הוצאות'!$D$68&lt;&gt;4),1.2,1)</f>
        <v>0</v>
      </c>
      <c r="NY185" s="263"/>
      <c r="NZ185" s="264"/>
      <c r="OA185" s="265"/>
      <c r="OB185" s="266"/>
      <c r="OC185" s="267">
        <f t="shared" si="260"/>
        <v>0</v>
      </c>
      <c r="OD185" s="260">
        <f>+(IF(OR($B185=0,$C185=0,$D185=0,$DC$2&gt;$OE$1),0,IF(OR(NY185=0,OA185=0,OB185=0),0,MIN((VLOOKUP($D185,SALERYCODE,3,0))*(IF($D185=6,OB185,OA185))*((MIN((VLOOKUP($D185,SALERYCODE,5,0)),(IF($D185=6,OA185,OB185))))),MIN((VLOOKUP($D185,SALERYCODE,3,0)),(NY185+NZ185))*(IF($D185=6,OB185,((MIN((VLOOKUP($D185,SALERYCODE,5,0)),OB185)))))))))/IF(AND($D185=2,'ראשי-פרטים כלליים וריכוז הוצאות'!$D$68&lt;&gt;4),1.2,1)</f>
        <v>0</v>
      </c>
      <c r="OE185" s="275">
        <f t="shared" si="266"/>
        <v>0</v>
      </c>
      <c r="OF185" s="283">
        <f t="shared" si="267"/>
        <v>9.9999999999999995E-7</v>
      </c>
      <c r="OG185" s="276">
        <f t="shared" si="268"/>
        <v>0</v>
      </c>
      <c r="OH185" s="275">
        <f t="shared" si="269"/>
        <v>0</v>
      </c>
      <c r="OI185" s="275">
        <v>0</v>
      </c>
      <c r="OJ185" s="258">
        <f t="shared" si="270"/>
        <v>0</v>
      </c>
      <c r="OK185" s="284"/>
      <c r="OL185" s="116">
        <f>MIN(OJ185+OK185*OF185*OE185/$OL$1/IF(AND($D185=2,'ראשי-פרטים כלליים וריכוז הוצאות'!$D$68&lt;&gt;4),1.2,1),IF($D185&gt;0,VLOOKUP($D185,SALERYCODE,3,0)*12*OG185,0))</f>
        <v>0</v>
      </c>
      <c r="OM185" s="95">
        <f t="shared" si="261"/>
        <v>0</v>
      </c>
      <c r="ON185" s="11">
        <f t="shared" si="262"/>
        <v>0</v>
      </c>
      <c r="OO185" s="11">
        <f t="shared" si="263"/>
        <v>0</v>
      </c>
      <c r="OP185" s="22">
        <f t="shared" si="264"/>
        <v>0</v>
      </c>
      <c r="OQ185" s="11">
        <f t="shared" si="265"/>
        <v>0</v>
      </c>
      <c r="OR185" s="11" t="e">
        <f>#REF!</f>
        <v>#REF!</v>
      </c>
      <c r="OS185" s="35" t="e">
        <f>#REF!-OP185</f>
        <v>#REF!</v>
      </c>
      <c r="OT185" s="35" t="e">
        <f>OS185-#REF!</f>
        <v>#REF!</v>
      </c>
      <c r="OU185" s="43" t="e">
        <f>IF(AND(OP185&gt;0,(OS185=#REF!-OP185)),"מועסק פחות מ-10% מזמנו במופ","")</f>
        <v>#REF!</v>
      </c>
    </row>
    <row r="186" spans="1:411" ht="24" hidden="1" customHeight="1" outlineLevel="1" x14ac:dyDescent="0.2">
      <c r="A186" s="282">
        <v>183</v>
      </c>
      <c r="B186" s="269"/>
      <c r="C186" s="270"/>
      <c r="D186" s="271"/>
      <c r="E186" s="263"/>
      <c r="F186" s="264"/>
      <c r="G186" s="265"/>
      <c r="H186" s="266"/>
      <c r="I186" s="267">
        <f t="shared" si="196"/>
        <v>0</v>
      </c>
      <c r="J186" s="260">
        <f>(IF(OR($B186=0,$C186=0,$D186=0,$E$2&gt;$OE$1),0,IF(OR($E186=0,$G186=0,$H186=0),0,MIN((VLOOKUP($D186,SALERYCODE,3,0))*(IF($D186=6,$H186,$G186))*((MIN((VLOOKUP($D186,SALERYCODE,5,0)),(IF($D186=6,$G186,$H186))))),MIN((VLOOKUP($D186,SALERYCODE,3,0)),($E186+$F186))*(IF($D186=6,$H186,((MIN((VLOOKUP($D186,SALERYCODE,5,0)),$H186)))))))))/IF(AND($D186=2,'ראשי-פרטים כלליים וריכוז הוצאות'!$D$68&lt;&gt;4),1.2,1)</f>
        <v>0</v>
      </c>
      <c r="K186" s="263"/>
      <c r="L186" s="264"/>
      <c r="M186" s="265"/>
      <c r="N186" s="266"/>
      <c r="O186" s="267">
        <f t="shared" si="197"/>
        <v>0</v>
      </c>
      <c r="P186" s="260">
        <f>+(IF(OR($B186=0,$C186=0,$D186=0,$K$2&gt;$OE$1),0,IF(OR($K186=0,$M186=0,$N186=0),0,MIN((VLOOKUP($D186,SALERYCODE,3,0))*(IF($D186=6,$N186,$M186))*((MIN((VLOOKUP($D186,SALERYCODE,5,0)),(IF($D186=6,$M186,$N186))))),MIN((VLOOKUP($D186,SALERYCODE,3,0)),($K186+$L186))*(IF($D186=6,$N186,((MIN((VLOOKUP($D186,SALERYCODE,5,0)),$N186)))))))))/IF(AND($D186=2,'ראשי-פרטים כלליים וריכוז הוצאות'!$D$68&lt;&gt;4),1.2,1)</f>
        <v>0</v>
      </c>
      <c r="Q186" s="263"/>
      <c r="R186" s="264"/>
      <c r="S186" s="265"/>
      <c r="T186" s="266"/>
      <c r="U186" s="267">
        <f t="shared" si="198"/>
        <v>0</v>
      </c>
      <c r="V186" s="260">
        <f>+(IF(OR($B186=0,$C186=0,$D186=0,$Q$2&gt;$OE$1),0,IF(OR(Q186=0,S186=0,T186=0),0,MIN((VLOOKUP($D186,SALERYCODE,3,0))*(IF($D186=6,T186,S186))*((MIN((VLOOKUP($D186,SALERYCODE,5,0)),(IF($D186=6,S186,T186))))),MIN((VLOOKUP($D186,SALERYCODE,3,0)),(Q186+R186))*(IF($D186=6,T186,((MIN((VLOOKUP($D186,SALERYCODE,5,0)),T186)))))))))/IF(AND($D186=2,'ראשי-פרטים כלליים וריכוז הוצאות'!$D$68&lt;&gt;4),1.2,1)</f>
        <v>0</v>
      </c>
      <c r="W186" s="263"/>
      <c r="X186" s="264"/>
      <c r="Y186" s="265"/>
      <c r="Z186" s="266"/>
      <c r="AA186" s="267">
        <f t="shared" si="199"/>
        <v>0</v>
      </c>
      <c r="AB186" s="260">
        <f>+(IF(OR($B186=0,$C186=0,$D186=0,$W$2&gt;$OE$1),0,IF(OR(W186=0,Y186=0,Z186=0),0,MIN((VLOOKUP($D186,SALERYCODE,3,0))*(IF($D186=6,Z186,Y186))*((MIN((VLOOKUP($D186,SALERYCODE,5,0)),(IF($D186=6,Y186,Z186))))),MIN((VLOOKUP($D186,SALERYCODE,3,0)),(W186+X186))*(IF($D186=6,Z186,((MIN((VLOOKUP($D186,SALERYCODE,5,0)),Z186)))))))))/IF(AND($D186=2,'ראשי-פרטים כלליים וריכוז הוצאות'!$D$68&lt;&gt;4),1.2,1)</f>
        <v>0</v>
      </c>
      <c r="AC186" s="263"/>
      <c r="AD186" s="264"/>
      <c r="AE186" s="265"/>
      <c r="AF186" s="266"/>
      <c r="AG186" s="267">
        <f t="shared" si="200"/>
        <v>0</v>
      </c>
      <c r="AH186" s="260">
        <f>+(IF(OR($B186=0,$C186=0,$D186=0,$AC$2&gt;$OE$1),0,IF(OR(AC186=0,AE186=0,AF186=0),0,MIN((VLOOKUP($D186,SALERYCODE,3,0))*(IF($D186=6,AF186,AE186))*((MIN((VLOOKUP($D186,SALERYCODE,5,0)),(IF($D186=6,AE186,AF186))))),MIN((VLOOKUP($D186,SALERYCODE,3,0)),(AC186+AD186))*(IF($D186=6,AF186,((MIN((VLOOKUP($D186,SALERYCODE,5,0)),AF186)))))))))/IF(AND($D186=2,'ראשי-פרטים כלליים וריכוז הוצאות'!$D$68&lt;&gt;4),1.2,1)</f>
        <v>0</v>
      </c>
      <c r="AI186" s="263"/>
      <c r="AJ186" s="264"/>
      <c r="AK186" s="265"/>
      <c r="AL186" s="266"/>
      <c r="AM186" s="267">
        <f t="shared" si="201"/>
        <v>0</v>
      </c>
      <c r="AN186" s="260">
        <f>+(IF(OR($B186=0,$C186=0,$D186=0,$AI$2&gt;$OE$1),0,IF(OR(AI186=0,AK186=0,AL186=0),0,MIN((VLOOKUP($D186,SALERYCODE,3,0))*(IF($D186=6,AL186,AK186))*((MIN((VLOOKUP($D186,SALERYCODE,5,0)),(IF($D186=6,AK186,AL186))))),MIN((VLOOKUP($D186,SALERYCODE,3,0)),(AI186+AJ186))*(IF($D186=6,AL186,((MIN((VLOOKUP($D186,SALERYCODE,5,0)),AL186)))))))))/IF(AND($D186=2,'ראשי-פרטים כלליים וריכוז הוצאות'!$D$68&lt;&gt;4),1.2,1)</f>
        <v>0</v>
      </c>
      <c r="AO186" s="263"/>
      <c r="AP186" s="264"/>
      <c r="AQ186" s="265"/>
      <c r="AR186" s="266"/>
      <c r="AS186" s="267">
        <f t="shared" si="202"/>
        <v>0</v>
      </c>
      <c r="AT186" s="260">
        <f>+(IF(OR($B186=0,$C186=0,$D186=0,$AO$2&gt;$OE$1),0,IF(OR(AO186=0,AQ186=0,AR186=0),0,MIN((VLOOKUP($D186,SALERYCODE,3,0))*(IF($D186=6,AR186,AQ186))*((MIN((VLOOKUP($D186,SALERYCODE,5,0)),(IF($D186=6,AQ186,AR186))))),MIN((VLOOKUP($D186,SALERYCODE,3,0)),(AO186+AP186))*(IF($D186=6,AR186,((MIN((VLOOKUP($D186,SALERYCODE,5,0)),AR186)))))))))/IF(AND($D186=2,'ראשי-פרטים כלליים וריכוז הוצאות'!$D$68&lt;&gt;4),1.2,1)</f>
        <v>0</v>
      </c>
      <c r="AU186" s="263"/>
      <c r="AV186" s="264"/>
      <c r="AW186" s="265"/>
      <c r="AX186" s="266"/>
      <c r="AY186" s="267">
        <f t="shared" si="203"/>
        <v>0</v>
      </c>
      <c r="AZ186" s="260">
        <f>+(IF(OR($B186=0,$C186=0,$D186=0,$AU$2&gt;$OE$1),0,IF(OR(AU186=0,AW186=0,AX186=0),0,MIN((VLOOKUP($D186,SALERYCODE,3,0))*(IF($D186=6,AX186,AW186))*((MIN((VLOOKUP($D186,SALERYCODE,5,0)),(IF($D186=6,AW186,AX186))))),MIN((VLOOKUP($D186,SALERYCODE,3,0)),(AU186+AV186))*(IF($D186=6,AX186,((MIN((VLOOKUP($D186,SALERYCODE,5,0)),AX186)))))))))/IF(AND($D186=2,'ראשי-פרטים כלליים וריכוז הוצאות'!$D$68&lt;&gt;4),1.2,1)</f>
        <v>0</v>
      </c>
      <c r="BA186" s="263"/>
      <c r="BB186" s="264"/>
      <c r="BC186" s="265"/>
      <c r="BD186" s="266"/>
      <c r="BE186" s="267">
        <f t="shared" si="204"/>
        <v>0</v>
      </c>
      <c r="BF186" s="260">
        <f>+(IF(OR($B186=0,$C186=0,$D186=0,$BA$2&gt;$OE$1),0,IF(OR(BA186=0,BC186=0,BD186=0),0,MIN((VLOOKUP($D186,SALERYCODE,3,0))*(IF($D186=6,BD186,BC186))*((MIN((VLOOKUP($D186,SALERYCODE,5,0)),(IF($D186=6,BC186,BD186))))),MIN((VLOOKUP($D186,SALERYCODE,3,0)),(BA186+BB186))*(IF($D186=6,BD186,((MIN((VLOOKUP($D186,SALERYCODE,5,0)),BD186)))))))))/IF(AND($D186=2,'ראשי-פרטים כלליים וריכוז הוצאות'!$D$68&lt;&gt;4),1.2,1)</f>
        <v>0</v>
      </c>
      <c r="BG186" s="263"/>
      <c r="BH186" s="264"/>
      <c r="BI186" s="265"/>
      <c r="BJ186" s="266"/>
      <c r="BK186" s="267">
        <f t="shared" si="205"/>
        <v>0</v>
      </c>
      <c r="BL186" s="260">
        <f>+(IF(OR($B186=0,$C186=0,$D186=0,$BG$2&gt;$OE$1),0,IF(OR(BG186=0,BI186=0,BJ186=0),0,MIN((VLOOKUP($D186,SALERYCODE,3,0))*(IF($D186=6,BJ186,BI186))*((MIN((VLOOKUP($D186,SALERYCODE,5,0)),(IF($D186=6,BI186,BJ186))))),MIN((VLOOKUP($D186,SALERYCODE,3,0)),(BG186+BH186))*(IF($D186=6,BJ186,((MIN((VLOOKUP($D186,SALERYCODE,5,0)),BJ186)))))))))/IF(AND($D186=2,'ראשי-פרטים כלליים וריכוז הוצאות'!$D$68&lt;&gt;4),1.2,1)</f>
        <v>0</v>
      </c>
      <c r="BM186" s="263"/>
      <c r="BN186" s="264"/>
      <c r="BO186" s="265"/>
      <c r="BP186" s="266"/>
      <c r="BQ186" s="267">
        <f t="shared" si="206"/>
        <v>0</v>
      </c>
      <c r="BR186" s="260">
        <f>+(IF(OR($B186=0,$C186=0,$D186=0,$BM$2&gt;$OE$1),0,IF(OR(BM186=0,BO186=0,BP186=0),0,MIN((VLOOKUP($D186,SALERYCODE,3,0))*(IF($D186=6,BP186,BO186))*((MIN((VLOOKUP($D186,SALERYCODE,5,0)),(IF($D186=6,BO186,BP186))))),MIN((VLOOKUP($D186,SALERYCODE,3,0)),(BM186+BN186))*(IF($D186=6,BP186,((MIN((VLOOKUP($D186,SALERYCODE,5,0)),BP186)))))))))/IF(AND($D186=2,'ראשי-פרטים כלליים וריכוז הוצאות'!$D$68&lt;&gt;4),1.2,1)</f>
        <v>0</v>
      </c>
      <c r="BS186" s="263"/>
      <c r="BT186" s="264"/>
      <c r="BU186" s="265"/>
      <c r="BV186" s="266"/>
      <c r="BW186" s="267">
        <f t="shared" si="207"/>
        <v>0</v>
      </c>
      <c r="BX186" s="260">
        <f>+(IF(OR($B186=0,$C186=0,$D186=0,$BS$2&gt;$OE$1),0,IF(OR(BS186=0,BU186=0,BV186=0),0,MIN((VLOOKUP($D186,SALERYCODE,3,0))*(IF($D186=6,BV186,BU186))*((MIN((VLOOKUP($D186,SALERYCODE,5,0)),(IF($D186=6,BU186,BV186))))),MIN((VLOOKUP($D186,SALERYCODE,3,0)),(BS186+BT186))*(IF($D186=6,BV186,((MIN((VLOOKUP($D186,SALERYCODE,5,0)),BV186)))))))))/IF(AND($D186=2,'ראשי-פרטים כלליים וריכוז הוצאות'!$D$68&lt;&gt;4),1.2,1)</f>
        <v>0</v>
      </c>
      <c r="BY186" s="263"/>
      <c r="BZ186" s="264"/>
      <c r="CA186" s="265"/>
      <c r="CB186" s="266"/>
      <c r="CC186" s="267">
        <f t="shared" si="208"/>
        <v>0</v>
      </c>
      <c r="CD186" s="260">
        <f>+(IF(OR($B186=0,$C186=0,$D186=0,$BY$2&gt;$OE$1),0,IF(OR(BY186=0,CA186=0,CB186=0),0,MIN((VLOOKUP($D186,SALERYCODE,3,0))*(IF($D186=6,CB186,CA186))*((MIN((VLOOKUP($D186,SALERYCODE,5,0)),(IF($D186=6,CA186,CB186))))),MIN((VLOOKUP($D186,SALERYCODE,3,0)),(BY186+BZ186))*(IF($D186=6,CB186,((MIN((VLOOKUP($D186,SALERYCODE,5,0)),CB186)))))))))/IF(AND($D186=2,'ראשי-פרטים כלליים וריכוז הוצאות'!$D$68&lt;&gt;4),1.2,1)</f>
        <v>0</v>
      </c>
      <c r="CE186" s="263"/>
      <c r="CF186" s="264"/>
      <c r="CG186" s="265"/>
      <c r="CH186" s="266"/>
      <c r="CI186" s="267">
        <f t="shared" si="209"/>
        <v>0</v>
      </c>
      <c r="CJ186" s="260">
        <f>+(IF(OR($B186=0,$C186=0,$D186=0,$CE$2&gt;$OE$1),0,IF(OR(CE186=0,CG186=0,CH186=0),0,MIN((VLOOKUP($D186,SALERYCODE,3,0))*(IF($D186=6,CH186,CG186))*((MIN((VLOOKUP($D186,SALERYCODE,5,0)),(IF($D186=6,CG186,CH186))))),MIN((VLOOKUP($D186,SALERYCODE,3,0)),(CE186+CF186))*(IF($D186=6,CH186,((MIN((VLOOKUP($D186,SALERYCODE,5,0)),CH186)))))))))/IF(AND($D186=2,'ראשי-פרטים כלליים וריכוז הוצאות'!$D$68&lt;&gt;4),1.2,1)</f>
        <v>0</v>
      </c>
      <c r="CK186" s="263"/>
      <c r="CL186" s="264"/>
      <c r="CM186" s="265"/>
      <c r="CN186" s="266"/>
      <c r="CO186" s="267">
        <f t="shared" si="210"/>
        <v>0</v>
      </c>
      <c r="CP186" s="260">
        <f>+(IF(OR($B186=0,$C186=0,$D186=0,$CK$2&gt;$OE$1),0,IF(OR(CK186=0,CM186=0,CN186=0),0,MIN((VLOOKUP($D186,SALERYCODE,3,0))*(IF($D186=6,CN186,CM186))*((MIN((VLOOKUP($D186,SALERYCODE,5,0)),(IF($D186=6,CM186,CN186))))),MIN((VLOOKUP($D186,SALERYCODE,3,0)),(CK186+CL186))*(IF($D186=6,CN186,((MIN((VLOOKUP($D186,SALERYCODE,5,0)),CN186)))))))))/IF(AND($D186=2,'ראשי-פרטים כלליים וריכוז הוצאות'!$D$68&lt;&gt;4),1.2,1)</f>
        <v>0</v>
      </c>
      <c r="CQ186" s="263"/>
      <c r="CR186" s="264"/>
      <c r="CS186" s="265"/>
      <c r="CT186" s="266"/>
      <c r="CU186" s="267">
        <f t="shared" si="211"/>
        <v>0</v>
      </c>
      <c r="CV186" s="260">
        <f>+(IF(OR($B186=0,$C186=0,$D186=0,$CQ$2&gt;$OE$1),0,IF(OR(CQ186=0,CS186=0,CT186=0),0,MIN((VLOOKUP($D186,SALERYCODE,3,0))*(IF($D186=6,CT186,CS186))*((MIN((VLOOKUP($D186,SALERYCODE,5,0)),(IF($D186=6,CS186,CT186))))),MIN((VLOOKUP($D186,SALERYCODE,3,0)),(CQ186+CR186))*(IF($D186=6,CT186,((MIN((VLOOKUP($D186,SALERYCODE,5,0)),CT186)))))))))/IF(AND($D186=2,'ראשי-פרטים כלליים וריכוז הוצאות'!$D$68&lt;&gt;4),1.2,1)</f>
        <v>0</v>
      </c>
      <c r="CW186" s="263"/>
      <c r="CX186" s="264"/>
      <c r="CY186" s="265"/>
      <c r="CZ186" s="266"/>
      <c r="DA186" s="267">
        <f t="shared" si="212"/>
        <v>0</v>
      </c>
      <c r="DB186" s="260">
        <f>+(IF(OR($B186=0,$C186=0,$D186=0,$CW$2&gt;$OE$1),0,IF(OR(CW186=0,CY186=0,CZ186=0),0,MIN((VLOOKUP($D186,SALERYCODE,3,0))*(IF($D186=6,CZ186,CY186))*((MIN((VLOOKUP($D186,SALERYCODE,5,0)),(IF($D186=6,CY186,CZ186))))),MIN((VLOOKUP($D186,SALERYCODE,3,0)),(CW186+CX186))*(IF($D186=6,CZ186,((MIN((VLOOKUP($D186,SALERYCODE,5,0)),CZ186)))))))))/IF(AND($D186=2,'ראשי-פרטים כלליים וריכוז הוצאות'!$D$68&lt;&gt;4),1.2,1)</f>
        <v>0</v>
      </c>
      <c r="DC186" s="263"/>
      <c r="DD186" s="264"/>
      <c r="DE186" s="265"/>
      <c r="DF186" s="266"/>
      <c r="DG186" s="267">
        <f t="shared" si="213"/>
        <v>0</v>
      </c>
      <c r="DH186" s="260">
        <f>+(IF(OR($B186=0,$C186=0,$D186=0,$DC$2&gt;$OE$1),0,IF(OR(DC186=0,DE186=0,DF186=0),0,MIN((VLOOKUP($D186,SALERYCODE,3,0))*(IF($D186=6,DF186,DE186))*((MIN((VLOOKUP($D186,SALERYCODE,5,0)),(IF($D186=6,DE186,DF186))))),MIN((VLOOKUP($D186,SALERYCODE,3,0)),(DC186+DD186))*(IF($D186=6,DF186,((MIN((VLOOKUP($D186,SALERYCODE,5,0)),DF186)))))))))/IF(AND($D186=2,'ראשי-פרטים כלליים וריכוז הוצאות'!$D$68&lt;&gt;4),1.2,1)</f>
        <v>0</v>
      </c>
      <c r="DI186" s="263"/>
      <c r="DJ186" s="264"/>
      <c r="DK186" s="265"/>
      <c r="DL186" s="266"/>
      <c r="DM186" s="267">
        <f t="shared" si="214"/>
        <v>0</v>
      </c>
      <c r="DN186" s="260">
        <f>+(IF(OR($B186=0,$C186=0,$D186=0,$DC$2&gt;$OE$1),0,IF(OR(DI186=0,DK186=0,DL186=0),0,MIN((VLOOKUP($D186,SALERYCODE,3,0))*(IF($D186=6,DL186,DK186))*((MIN((VLOOKUP($D186,SALERYCODE,5,0)),(IF($D186=6,DK186,DL186))))),MIN((VLOOKUP($D186,SALERYCODE,3,0)),(DI186+DJ186))*(IF($D186=6,DL186,((MIN((VLOOKUP($D186,SALERYCODE,5,0)),DL186)))))))))/IF(AND($D186=2,'ראשי-פרטים כלליים וריכוז הוצאות'!$D$68&lt;&gt;4),1.2,1)</f>
        <v>0</v>
      </c>
      <c r="DO186" s="263"/>
      <c r="DP186" s="264"/>
      <c r="DQ186" s="265"/>
      <c r="DR186" s="266"/>
      <c r="DS186" s="267">
        <f t="shared" si="215"/>
        <v>0</v>
      </c>
      <c r="DT186" s="260">
        <f>+(IF(OR($B186=0,$C186=0,$D186=0,$DC$2&gt;$OE$1),0,IF(OR(DO186=0,DQ186=0,DR186=0),0,MIN((VLOOKUP($D186,SALERYCODE,3,0))*(IF($D186=6,DR186,DQ186))*((MIN((VLOOKUP($D186,SALERYCODE,5,0)),(IF($D186=6,DQ186,DR186))))),MIN((VLOOKUP($D186,SALERYCODE,3,0)),(DO186+DP186))*(IF($D186=6,DR186,((MIN((VLOOKUP($D186,SALERYCODE,5,0)),DR186)))))))))/IF(AND($D186=2,'ראשי-פרטים כלליים וריכוז הוצאות'!$D$68&lt;&gt;4),1.2,1)</f>
        <v>0</v>
      </c>
      <c r="DU186" s="263"/>
      <c r="DV186" s="264"/>
      <c r="DW186" s="265"/>
      <c r="DX186" s="266"/>
      <c r="DY186" s="267">
        <f t="shared" si="216"/>
        <v>0</v>
      </c>
      <c r="DZ186" s="260">
        <f>+(IF(OR($B186=0,$C186=0,$D186=0,$DC$2&gt;$OE$1),0,IF(OR(DU186=0,DW186=0,DX186=0),0,MIN((VLOOKUP($D186,SALERYCODE,3,0))*(IF($D186=6,DX186,DW186))*((MIN((VLOOKUP($D186,SALERYCODE,5,0)),(IF($D186=6,DW186,DX186))))),MIN((VLOOKUP($D186,SALERYCODE,3,0)),(DU186+DV186))*(IF($D186=6,DX186,((MIN((VLOOKUP($D186,SALERYCODE,5,0)),DX186)))))))))/IF(AND($D186=2,'ראשי-פרטים כלליים וריכוז הוצאות'!$D$68&lt;&gt;4),1.2,1)</f>
        <v>0</v>
      </c>
      <c r="EA186" s="263"/>
      <c r="EB186" s="264"/>
      <c r="EC186" s="265"/>
      <c r="ED186" s="266"/>
      <c r="EE186" s="267">
        <f t="shared" si="217"/>
        <v>0</v>
      </c>
      <c r="EF186" s="260">
        <f>+(IF(OR($B186=0,$C186=0,$D186=0,$DC$2&gt;$OE$1),0,IF(OR(EA186=0,EC186=0,ED186=0),0,MIN((VLOOKUP($D186,SALERYCODE,3,0))*(IF($D186=6,ED186,EC186))*((MIN((VLOOKUP($D186,SALERYCODE,5,0)),(IF($D186=6,EC186,ED186))))),MIN((VLOOKUP($D186,SALERYCODE,3,0)),(EA186+EB186))*(IF($D186=6,ED186,((MIN((VLOOKUP($D186,SALERYCODE,5,0)),ED186)))))))))/IF(AND($D186=2,'ראשי-פרטים כלליים וריכוז הוצאות'!$D$68&lt;&gt;4),1.2,1)</f>
        <v>0</v>
      </c>
      <c r="EG186" s="263"/>
      <c r="EH186" s="264"/>
      <c r="EI186" s="265"/>
      <c r="EJ186" s="266"/>
      <c r="EK186" s="267">
        <f t="shared" si="218"/>
        <v>0</v>
      </c>
      <c r="EL186" s="260">
        <f>+(IF(OR($B186=0,$C186=0,$D186=0,$DC$2&gt;$OE$1),0,IF(OR(EG186=0,EI186=0,EJ186=0),0,MIN((VLOOKUP($D186,SALERYCODE,3,0))*(IF($D186=6,EJ186,EI186))*((MIN((VLOOKUP($D186,SALERYCODE,5,0)),(IF($D186=6,EI186,EJ186))))),MIN((VLOOKUP($D186,SALERYCODE,3,0)),(EG186+EH186))*(IF($D186=6,EJ186,((MIN((VLOOKUP($D186,SALERYCODE,5,0)),EJ186)))))))))/IF(AND($D186=2,'ראשי-פרטים כלליים וריכוז הוצאות'!$D$68&lt;&gt;4),1.2,1)</f>
        <v>0</v>
      </c>
      <c r="EM186" s="263"/>
      <c r="EN186" s="264"/>
      <c r="EO186" s="265"/>
      <c r="EP186" s="266"/>
      <c r="EQ186" s="267">
        <f t="shared" si="219"/>
        <v>0</v>
      </c>
      <c r="ER186" s="260">
        <f>+(IF(OR($B186=0,$C186=0,$D186=0,$DC$2&gt;$OE$1),0,IF(OR(EM186=0,EO186=0,EP186=0),0,MIN((VLOOKUP($D186,SALERYCODE,3,0))*(IF($D186=6,EP186,EO186))*((MIN((VLOOKUP($D186,SALERYCODE,5,0)),(IF($D186=6,EO186,EP186))))),MIN((VLOOKUP($D186,SALERYCODE,3,0)),(EM186+EN186))*(IF($D186=6,EP186,((MIN((VLOOKUP($D186,SALERYCODE,5,0)),EP186)))))))))/IF(AND($D186=2,'ראשי-פרטים כלליים וריכוז הוצאות'!$D$68&lt;&gt;4),1.2,1)</f>
        <v>0</v>
      </c>
      <c r="ES186" s="263"/>
      <c r="ET186" s="264"/>
      <c r="EU186" s="265"/>
      <c r="EV186" s="266"/>
      <c r="EW186" s="267">
        <f t="shared" si="220"/>
        <v>0</v>
      </c>
      <c r="EX186" s="260">
        <f>+(IF(OR($B186=0,$C186=0,$D186=0,$DC$2&gt;$OE$1),0,IF(OR(ES186=0,EU186=0,EV186=0),0,MIN((VLOOKUP($D186,SALERYCODE,3,0))*(IF($D186=6,EV186,EU186))*((MIN((VLOOKUP($D186,SALERYCODE,5,0)),(IF($D186=6,EU186,EV186))))),MIN((VLOOKUP($D186,SALERYCODE,3,0)),(ES186+ET186))*(IF($D186=6,EV186,((MIN((VLOOKUP($D186,SALERYCODE,5,0)),EV186)))))))))/IF(AND($D186=2,'ראשי-פרטים כלליים וריכוז הוצאות'!$D$68&lt;&gt;4),1.2,1)</f>
        <v>0</v>
      </c>
      <c r="EY186" s="263"/>
      <c r="EZ186" s="264"/>
      <c r="FA186" s="265"/>
      <c r="FB186" s="266"/>
      <c r="FC186" s="267">
        <f t="shared" si="221"/>
        <v>0</v>
      </c>
      <c r="FD186" s="260">
        <f>+(IF(OR($B186=0,$C186=0,$D186=0,$DC$2&gt;$OE$1),0,IF(OR(EY186=0,FA186=0,FB186=0),0,MIN((VLOOKUP($D186,SALERYCODE,3,0))*(IF($D186=6,FB186,FA186))*((MIN((VLOOKUP($D186,SALERYCODE,5,0)),(IF($D186=6,FA186,FB186))))),MIN((VLOOKUP($D186,SALERYCODE,3,0)),(EY186+EZ186))*(IF($D186=6,FB186,((MIN((VLOOKUP($D186,SALERYCODE,5,0)),FB186)))))))))/IF(AND($D186=2,'ראשי-פרטים כלליים וריכוז הוצאות'!$D$68&lt;&gt;4),1.2,1)</f>
        <v>0</v>
      </c>
      <c r="FE186" s="263"/>
      <c r="FF186" s="264"/>
      <c r="FG186" s="265"/>
      <c r="FH186" s="266"/>
      <c r="FI186" s="267">
        <f t="shared" si="222"/>
        <v>0</v>
      </c>
      <c r="FJ186" s="260">
        <f>+(IF(OR($B186=0,$C186=0,$D186=0,$DC$2&gt;$OE$1),0,IF(OR(FE186=0,FG186=0,FH186=0),0,MIN((VLOOKUP($D186,SALERYCODE,3,0))*(IF($D186=6,FH186,FG186))*((MIN((VLOOKUP($D186,SALERYCODE,5,0)),(IF($D186=6,FG186,FH186))))),MIN((VLOOKUP($D186,SALERYCODE,3,0)),(FE186+FF186))*(IF($D186=6,FH186,((MIN((VLOOKUP($D186,SALERYCODE,5,0)),FH186)))))))))/IF(AND($D186=2,'ראשי-פרטים כלליים וריכוז הוצאות'!$D$68&lt;&gt;4),1.2,1)</f>
        <v>0</v>
      </c>
      <c r="FK186" s="263"/>
      <c r="FL186" s="264"/>
      <c r="FM186" s="265"/>
      <c r="FN186" s="266"/>
      <c r="FO186" s="267">
        <f t="shared" si="223"/>
        <v>0</v>
      </c>
      <c r="FP186" s="260">
        <f>+(IF(OR($B186=0,$C186=0,$D186=0,$DC$2&gt;$OE$1),0,IF(OR(FK186=0,FM186=0,FN186=0),0,MIN((VLOOKUP($D186,SALERYCODE,3,0))*(IF($D186=6,FN186,FM186))*((MIN((VLOOKUP($D186,SALERYCODE,5,0)),(IF($D186=6,FM186,FN186))))),MIN((VLOOKUP($D186,SALERYCODE,3,0)),(FK186+FL186))*(IF($D186=6,FN186,((MIN((VLOOKUP($D186,SALERYCODE,5,0)),FN186)))))))))/IF(AND($D186=2,'ראשי-פרטים כלליים וריכוז הוצאות'!$D$68&lt;&gt;4),1.2,1)</f>
        <v>0</v>
      </c>
      <c r="FQ186" s="263"/>
      <c r="FR186" s="264"/>
      <c r="FS186" s="265"/>
      <c r="FT186" s="266"/>
      <c r="FU186" s="267">
        <f t="shared" si="224"/>
        <v>0</v>
      </c>
      <c r="FV186" s="260">
        <f>+(IF(OR($B186=0,$C186=0,$D186=0,$DC$2&gt;$OE$1),0,IF(OR(FQ186=0,FS186=0,FT186=0),0,MIN((VLOOKUP($D186,SALERYCODE,3,0))*(IF($D186=6,FT186,FS186))*((MIN((VLOOKUP($D186,SALERYCODE,5,0)),(IF($D186=6,FS186,FT186))))),MIN((VLOOKUP($D186,SALERYCODE,3,0)),(FQ186+FR186))*(IF($D186=6,FT186,((MIN((VLOOKUP($D186,SALERYCODE,5,0)),FT186)))))))))/IF(AND($D186=2,'ראשי-פרטים כלליים וריכוז הוצאות'!$D$68&lt;&gt;4),1.2,1)</f>
        <v>0</v>
      </c>
      <c r="FW186" s="263"/>
      <c r="FX186" s="264"/>
      <c r="FY186" s="265"/>
      <c r="FZ186" s="266"/>
      <c r="GA186" s="267">
        <f t="shared" si="225"/>
        <v>0</v>
      </c>
      <c r="GB186" s="260">
        <f>+(IF(OR($B186=0,$C186=0,$D186=0,$DC$2&gt;$OE$1),0,IF(OR(FW186=0,FY186=0,FZ186=0),0,MIN((VLOOKUP($D186,SALERYCODE,3,0))*(IF($D186=6,FZ186,FY186))*((MIN((VLOOKUP($D186,SALERYCODE,5,0)),(IF($D186=6,FY186,FZ186))))),MIN((VLOOKUP($D186,SALERYCODE,3,0)),(FW186+FX186))*(IF($D186=6,FZ186,((MIN((VLOOKUP($D186,SALERYCODE,5,0)),FZ186)))))))))/IF(AND($D186=2,'ראשי-פרטים כלליים וריכוז הוצאות'!$D$68&lt;&gt;4),1.2,1)</f>
        <v>0</v>
      </c>
      <c r="GC186" s="263"/>
      <c r="GD186" s="264"/>
      <c r="GE186" s="265"/>
      <c r="GF186" s="266"/>
      <c r="GG186" s="267">
        <f t="shared" si="226"/>
        <v>0</v>
      </c>
      <c r="GH186" s="260">
        <f>+(IF(OR($B186=0,$C186=0,$D186=0,$DC$2&gt;$OE$1),0,IF(OR(GC186=0,GE186=0,GF186=0),0,MIN((VLOOKUP($D186,SALERYCODE,3,0))*(IF($D186=6,GF186,GE186))*((MIN((VLOOKUP($D186,SALERYCODE,5,0)),(IF($D186=6,GE186,GF186))))),MIN((VLOOKUP($D186,SALERYCODE,3,0)),(GC186+GD186))*(IF($D186=6,GF186,((MIN((VLOOKUP($D186,SALERYCODE,5,0)),GF186)))))))))/IF(AND($D186=2,'ראשי-פרטים כלליים וריכוז הוצאות'!$D$68&lt;&gt;4),1.2,1)</f>
        <v>0</v>
      </c>
      <c r="GI186" s="263"/>
      <c r="GJ186" s="264"/>
      <c r="GK186" s="265"/>
      <c r="GL186" s="266"/>
      <c r="GM186" s="267">
        <f t="shared" si="227"/>
        <v>0</v>
      </c>
      <c r="GN186" s="260">
        <f>+(IF(OR($B186=0,$C186=0,$D186=0,$DC$2&gt;$OE$1),0,IF(OR(GI186=0,GK186=0,GL186=0),0,MIN((VLOOKUP($D186,SALERYCODE,3,0))*(IF($D186=6,GL186,GK186))*((MIN((VLOOKUP($D186,SALERYCODE,5,0)),(IF($D186=6,GK186,GL186))))),MIN((VLOOKUP($D186,SALERYCODE,3,0)),(GI186+GJ186))*(IF($D186=6,GL186,((MIN((VLOOKUP($D186,SALERYCODE,5,0)),GL186)))))))))/IF(AND($D186=2,'ראשי-פרטים כלליים וריכוז הוצאות'!$D$68&lt;&gt;4),1.2,1)</f>
        <v>0</v>
      </c>
      <c r="GO186" s="263"/>
      <c r="GP186" s="264"/>
      <c r="GQ186" s="265"/>
      <c r="GR186" s="266"/>
      <c r="GS186" s="267">
        <f t="shared" si="228"/>
        <v>0</v>
      </c>
      <c r="GT186" s="260">
        <f>+(IF(OR($B186=0,$C186=0,$D186=0,$DC$2&gt;$OE$1),0,IF(OR(GO186=0,GQ186=0,GR186=0),0,MIN((VLOOKUP($D186,SALERYCODE,3,0))*(IF($D186=6,GR186,GQ186))*((MIN((VLOOKUP($D186,SALERYCODE,5,0)),(IF($D186=6,GQ186,GR186))))),MIN((VLOOKUP($D186,SALERYCODE,3,0)),(GO186+GP186))*(IF($D186=6,GR186,((MIN((VLOOKUP($D186,SALERYCODE,5,0)),GR186)))))))))/IF(AND($D186=2,'ראשי-פרטים כלליים וריכוז הוצאות'!$D$68&lt;&gt;4),1.2,1)</f>
        <v>0</v>
      </c>
      <c r="GU186" s="263"/>
      <c r="GV186" s="264"/>
      <c r="GW186" s="265"/>
      <c r="GX186" s="266"/>
      <c r="GY186" s="267">
        <f t="shared" si="229"/>
        <v>0</v>
      </c>
      <c r="GZ186" s="260">
        <f>+(IF(OR($B186=0,$C186=0,$D186=0,$DC$2&gt;$OE$1),0,IF(OR(GU186=0,GW186=0,GX186=0),0,MIN((VLOOKUP($D186,SALERYCODE,3,0))*(IF($D186=6,GX186,GW186))*((MIN((VLOOKUP($D186,SALERYCODE,5,0)),(IF($D186=6,GW186,GX186))))),MIN((VLOOKUP($D186,SALERYCODE,3,0)),(GU186+GV186))*(IF($D186=6,GX186,((MIN((VLOOKUP($D186,SALERYCODE,5,0)),GX186)))))))))/IF(AND($D186=2,'ראשי-פרטים כלליים וריכוז הוצאות'!$D$68&lt;&gt;4),1.2,1)</f>
        <v>0</v>
      </c>
      <c r="HA186" s="263"/>
      <c r="HB186" s="264"/>
      <c r="HC186" s="265"/>
      <c r="HD186" s="266"/>
      <c r="HE186" s="267">
        <f t="shared" si="230"/>
        <v>0</v>
      </c>
      <c r="HF186" s="260">
        <f>+(IF(OR($B186=0,$C186=0,$D186=0,$DC$2&gt;$OE$1),0,IF(OR(HA186=0,HC186=0,HD186=0),0,MIN((VLOOKUP($D186,SALERYCODE,3,0))*(IF($D186=6,HD186,HC186))*((MIN((VLOOKUP($D186,SALERYCODE,5,0)),(IF($D186=6,HC186,HD186))))),MIN((VLOOKUP($D186,SALERYCODE,3,0)),(HA186+HB186))*(IF($D186=6,HD186,((MIN((VLOOKUP($D186,SALERYCODE,5,0)),HD186)))))))))/IF(AND($D186=2,'ראשי-פרטים כלליים וריכוז הוצאות'!$D$68&lt;&gt;4),1.2,1)</f>
        <v>0</v>
      </c>
      <c r="HG186" s="263"/>
      <c r="HH186" s="264"/>
      <c r="HI186" s="265"/>
      <c r="HJ186" s="266"/>
      <c r="HK186" s="267">
        <f t="shared" si="231"/>
        <v>0</v>
      </c>
      <c r="HL186" s="260">
        <f>+(IF(OR($B186=0,$C186=0,$D186=0,$DC$2&gt;$OE$1),0,IF(OR(HG186=0,HI186=0,HJ186=0),0,MIN((VLOOKUP($D186,SALERYCODE,3,0))*(IF($D186=6,HJ186,HI186))*((MIN((VLOOKUP($D186,SALERYCODE,5,0)),(IF($D186=6,HI186,HJ186))))),MIN((VLOOKUP($D186,SALERYCODE,3,0)),(HG186+HH186))*(IF($D186=6,HJ186,((MIN((VLOOKUP($D186,SALERYCODE,5,0)),HJ186)))))))))/IF(AND($D186=2,'ראשי-פרטים כלליים וריכוז הוצאות'!$D$68&lt;&gt;4),1.2,1)</f>
        <v>0</v>
      </c>
      <c r="HM186" s="263"/>
      <c r="HN186" s="264"/>
      <c r="HO186" s="265"/>
      <c r="HP186" s="266"/>
      <c r="HQ186" s="267">
        <f t="shared" si="232"/>
        <v>0</v>
      </c>
      <c r="HR186" s="260">
        <f>+(IF(OR($B186=0,$C186=0,$D186=0,$DC$2&gt;$OE$1),0,IF(OR(HM186=0,HO186=0,HP186=0),0,MIN((VLOOKUP($D186,SALERYCODE,3,0))*(IF($D186=6,HP186,HO186))*((MIN((VLOOKUP($D186,SALERYCODE,5,0)),(IF($D186=6,HO186,HP186))))),MIN((VLOOKUP($D186,SALERYCODE,3,0)),(HM186+HN186))*(IF($D186=6,HP186,((MIN((VLOOKUP($D186,SALERYCODE,5,0)),HP186)))))))))/IF(AND($D186=2,'ראשי-פרטים כלליים וריכוז הוצאות'!$D$68&lt;&gt;4),1.2,1)</f>
        <v>0</v>
      </c>
      <c r="HS186" s="263"/>
      <c r="HT186" s="264"/>
      <c r="HU186" s="265"/>
      <c r="HV186" s="266"/>
      <c r="HW186" s="267">
        <f t="shared" si="233"/>
        <v>0</v>
      </c>
      <c r="HX186" s="260">
        <f>+(IF(OR($B186=0,$C186=0,$D186=0,$DC$2&gt;$OE$1),0,IF(OR(HS186=0,HU186=0,HV186=0),0,MIN((VLOOKUP($D186,SALERYCODE,3,0))*(IF($D186=6,HV186,HU186))*((MIN((VLOOKUP($D186,SALERYCODE,5,0)),(IF($D186=6,HU186,HV186))))),MIN((VLOOKUP($D186,SALERYCODE,3,0)),(HS186+HT186))*(IF($D186=6,HV186,((MIN((VLOOKUP($D186,SALERYCODE,5,0)),HV186)))))))))/IF(AND($D186=2,'ראשי-פרטים כלליים וריכוז הוצאות'!$D$68&lt;&gt;4),1.2,1)</f>
        <v>0</v>
      </c>
      <c r="HY186" s="263"/>
      <c r="HZ186" s="264"/>
      <c r="IA186" s="265"/>
      <c r="IB186" s="266"/>
      <c r="IC186" s="267">
        <f t="shared" si="234"/>
        <v>0</v>
      </c>
      <c r="ID186" s="260">
        <f>+(IF(OR($B186=0,$C186=0,$D186=0,$DC$2&gt;$OE$1),0,IF(OR(HY186=0,IA186=0,IB186=0),0,MIN((VLOOKUP($D186,SALERYCODE,3,0))*(IF($D186=6,IB186,IA186))*((MIN((VLOOKUP($D186,SALERYCODE,5,0)),(IF($D186=6,IA186,IB186))))),MIN((VLOOKUP($D186,SALERYCODE,3,0)),(HY186+HZ186))*(IF($D186=6,IB186,((MIN((VLOOKUP($D186,SALERYCODE,5,0)),IB186)))))))))/IF(AND($D186=2,'ראשי-פרטים כלליים וריכוז הוצאות'!$D$68&lt;&gt;4),1.2,1)</f>
        <v>0</v>
      </c>
      <c r="IE186" s="263"/>
      <c r="IF186" s="264"/>
      <c r="IG186" s="265"/>
      <c r="IH186" s="266"/>
      <c r="II186" s="267">
        <f t="shared" si="235"/>
        <v>0</v>
      </c>
      <c r="IJ186" s="260">
        <f>+(IF(OR($B186=0,$C186=0,$D186=0,$DC$2&gt;$OE$1),0,IF(OR(IE186=0,IG186=0,IH186=0),0,MIN((VLOOKUP($D186,SALERYCODE,3,0))*(IF($D186=6,IH186,IG186))*((MIN((VLOOKUP($D186,SALERYCODE,5,0)),(IF($D186=6,IG186,IH186))))),MIN((VLOOKUP($D186,SALERYCODE,3,0)),(IE186+IF186))*(IF($D186=6,IH186,((MIN((VLOOKUP($D186,SALERYCODE,5,0)),IH186)))))))))/IF(AND($D186=2,'ראשי-פרטים כלליים וריכוז הוצאות'!$D$68&lt;&gt;4),1.2,1)</f>
        <v>0</v>
      </c>
      <c r="IK186" s="263"/>
      <c r="IL186" s="264"/>
      <c r="IM186" s="265"/>
      <c r="IN186" s="266"/>
      <c r="IO186" s="267">
        <f t="shared" si="236"/>
        <v>0</v>
      </c>
      <c r="IP186" s="260">
        <f>+(IF(OR($B186=0,$C186=0,$D186=0,$DC$2&gt;$OE$1),0,IF(OR(IK186=0,IM186=0,IN186=0),0,MIN((VLOOKUP($D186,SALERYCODE,3,0))*(IF($D186=6,IN186,IM186))*((MIN((VLOOKUP($D186,SALERYCODE,5,0)),(IF($D186=6,IM186,IN186))))),MIN((VLOOKUP($D186,SALERYCODE,3,0)),(IK186+IL186))*(IF($D186=6,IN186,((MIN((VLOOKUP($D186,SALERYCODE,5,0)),IN186)))))))))/IF(AND($D186=2,'ראשי-פרטים כלליים וריכוז הוצאות'!$D$68&lt;&gt;4),1.2,1)</f>
        <v>0</v>
      </c>
      <c r="IQ186" s="263"/>
      <c r="IR186" s="264"/>
      <c r="IS186" s="265"/>
      <c r="IT186" s="266"/>
      <c r="IU186" s="267">
        <f t="shared" si="237"/>
        <v>0</v>
      </c>
      <c r="IV186" s="260">
        <f>+(IF(OR($B186=0,$C186=0,$D186=0,$DC$2&gt;$OE$1),0,IF(OR(IQ186=0,IS186=0,IT186=0),0,MIN((VLOOKUP($D186,SALERYCODE,3,0))*(IF($D186=6,IT186,IS186))*((MIN((VLOOKUP($D186,SALERYCODE,5,0)),(IF($D186=6,IS186,IT186))))),MIN((VLOOKUP($D186,SALERYCODE,3,0)),(IQ186+IR186))*(IF($D186=6,IT186,((MIN((VLOOKUP($D186,SALERYCODE,5,0)),IT186)))))))))/IF(AND($D186=2,'ראשי-פרטים כלליים וריכוז הוצאות'!$D$68&lt;&gt;4),1.2,1)</f>
        <v>0</v>
      </c>
      <c r="IW186" s="263"/>
      <c r="IX186" s="264"/>
      <c r="IY186" s="265"/>
      <c r="IZ186" s="266"/>
      <c r="JA186" s="267">
        <f t="shared" si="238"/>
        <v>0</v>
      </c>
      <c r="JB186" s="260">
        <f>+(IF(OR($B186=0,$C186=0,$D186=0,$DC$2&gt;$OE$1),0,IF(OR(IW186=0,IY186=0,IZ186=0),0,MIN((VLOOKUP($D186,SALERYCODE,3,0))*(IF($D186=6,IZ186,IY186))*((MIN((VLOOKUP($D186,SALERYCODE,5,0)),(IF($D186=6,IY186,IZ186))))),MIN((VLOOKUP($D186,SALERYCODE,3,0)),(IW186+IX186))*(IF($D186=6,IZ186,((MIN((VLOOKUP($D186,SALERYCODE,5,0)),IZ186)))))))))/IF(AND($D186=2,'ראשי-פרטים כלליים וריכוז הוצאות'!$D$68&lt;&gt;4),1.2,1)</f>
        <v>0</v>
      </c>
      <c r="JC186" s="263"/>
      <c r="JD186" s="264"/>
      <c r="JE186" s="265"/>
      <c r="JF186" s="266"/>
      <c r="JG186" s="267">
        <f t="shared" si="239"/>
        <v>0</v>
      </c>
      <c r="JH186" s="260">
        <f>+(IF(OR($B186=0,$C186=0,$D186=0,$DC$2&gt;$OE$1),0,IF(OR(JC186=0,JE186=0,JF186=0),0,MIN((VLOOKUP($D186,SALERYCODE,3,0))*(IF($D186=6,JF186,JE186))*((MIN((VLOOKUP($D186,SALERYCODE,5,0)),(IF($D186=6,JE186,JF186))))),MIN((VLOOKUP($D186,SALERYCODE,3,0)),(JC186+JD186))*(IF($D186=6,JF186,((MIN((VLOOKUP($D186,SALERYCODE,5,0)),JF186)))))))))/IF(AND($D186=2,'ראשי-פרטים כלליים וריכוז הוצאות'!$D$68&lt;&gt;4),1.2,1)</f>
        <v>0</v>
      </c>
      <c r="JI186" s="263"/>
      <c r="JJ186" s="264"/>
      <c r="JK186" s="265"/>
      <c r="JL186" s="266"/>
      <c r="JM186" s="267">
        <f t="shared" si="240"/>
        <v>0</v>
      </c>
      <c r="JN186" s="260">
        <f>+(IF(OR($B186=0,$C186=0,$D186=0,$DC$2&gt;$OE$1),0,IF(OR(JI186=0,JK186=0,JL186=0),0,MIN((VLOOKUP($D186,SALERYCODE,3,0))*(IF($D186=6,JL186,JK186))*((MIN((VLOOKUP($D186,SALERYCODE,5,0)),(IF($D186=6,JK186,JL186))))),MIN((VLOOKUP($D186,SALERYCODE,3,0)),(JI186+JJ186))*(IF($D186=6,JL186,((MIN((VLOOKUP($D186,SALERYCODE,5,0)),JL186)))))))))/IF(AND($D186=2,'ראשי-פרטים כלליים וריכוז הוצאות'!$D$68&lt;&gt;4),1.2,1)</f>
        <v>0</v>
      </c>
      <c r="JO186" s="263"/>
      <c r="JP186" s="264"/>
      <c r="JQ186" s="265"/>
      <c r="JR186" s="266"/>
      <c r="JS186" s="267">
        <f t="shared" si="241"/>
        <v>0</v>
      </c>
      <c r="JT186" s="260">
        <f>+(IF(OR($B186=0,$C186=0,$D186=0,$DC$2&gt;$OE$1),0,IF(OR(JO186=0,JQ186=0,JR186=0),0,MIN((VLOOKUP($D186,SALERYCODE,3,0))*(IF($D186=6,JR186,JQ186))*((MIN((VLOOKUP($D186,SALERYCODE,5,0)),(IF($D186=6,JQ186,JR186))))),MIN((VLOOKUP($D186,SALERYCODE,3,0)),(JO186+JP186))*(IF($D186=6,JR186,((MIN((VLOOKUP($D186,SALERYCODE,5,0)),JR186)))))))))/IF(AND($D186=2,'ראשי-פרטים כלליים וריכוז הוצאות'!$D$68&lt;&gt;4),1.2,1)</f>
        <v>0</v>
      </c>
      <c r="JU186" s="263"/>
      <c r="JV186" s="264"/>
      <c r="JW186" s="265"/>
      <c r="JX186" s="266"/>
      <c r="JY186" s="267">
        <f t="shared" si="242"/>
        <v>0</v>
      </c>
      <c r="JZ186" s="260">
        <f>+(IF(OR($B186=0,$C186=0,$D186=0,$DC$2&gt;$OE$1),0,IF(OR(JU186=0,JW186=0,JX186=0),0,MIN((VLOOKUP($D186,SALERYCODE,3,0))*(IF($D186=6,JX186,JW186))*((MIN((VLOOKUP($D186,SALERYCODE,5,0)),(IF($D186=6,JW186,JX186))))),MIN((VLOOKUP($D186,SALERYCODE,3,0)),(JU186+JV186))*(IF($D186=6,JX186,((MIN((VLOOKUP($D186,SALERYCODE,5,0)),JX186)))))))))/IF(AND($D186=2,'ראשי-פרטים כלליים וריכוז הוצאות'!$D$68&lt;&gt;4),1.2,1)</f>
        <v>0</v>
      </c>
      <c r="KA186" s="263"/>
      <c r="KB186" s="264"/>
      <c r="KC186" s="265"/>
      <c r="KD186" s="266"/>
      <c r="KE186" s="267">
        <f t="shared" si="243"/>
        <v>0</v>
      </c>
      <c r="KF186" s="260">
        <f>+(IF(OR($B186=0,$C186=0,$D186=0,$DC$2&gt;$OE$1),0,IF(OR(KA186=0,KC186=0,KD186=0),0,MIN((VLOOKUP($D186,SALERYCODE,3,0))*(IF($D186=6,KD186,KC186))*((MIN((VLOOKUP($D186,SALERYCODE,5,0)),(IF($D186=6,KC186,KD186))))),MIN((VLOOKUP($D186,SALERYCODE,3,0)),(KA186+KB186))*(IF($D186=6,KD186,((MIN((VLOOKUP($D186,SALERYCODE,5,0)),KD186)))))))))/IF(AND($D186=2,'ראשי-פרטים כלליים וריכוז הוצאות'!$D$68&lt;&gt;4),1.2,1)</f>
        <v>0</v>
      </c>
      <c r="KG186" s="263"/>
      <c r="KH186" s="264"/>
      <c r="KI186" s="265"/>
      <c r="KJ186" s="266"/>
      <c r="KK186" s="267">
        <f t="shared" si="244"/>
        <v>0</v>
      </c>
      <c r="KL186" s="260">
        <f>+(IF(OR($B186=0,$C186=0,$D186=0,$DC$2&gt;$OE$1),0,IF(OR(KG186=0,KI186=0,KJ186=0),0,MIN((VLOOKUP($D186,SALERYCODE,3,0))*(IF($D186=6,KJ186,KI186))*((MIN((VLOOKUP($D186,SALERYCODE,5,0)),(IF($D186=6,KI186,KJ186))))),MIN((VLOOKUP($D186,SALERYCODE,3,0)),(KG186+KH186))*(IF($D186=6,KJ186,((MIN((VLOOKUP($D186,SALERYCODE,5,0)),KJ186)))))))))/IF(AND($D186=2,'ראשי-פרטים כלליים וריכוז הוצאות'!$D$68&lt;&gt;4),1.2,1)</f>
        <v>0</v>
      </c>
      <c r="KM186" s="263"/>
      <c r="KN186" s="264"/>
      <c r="KO186" s="265"/>
      <c r="KP186" s="266"/>
      <c r="KQ186" s="267">
        <f t="shared" si="245"/>
        <v>0</v>
      </c>
      <c r="KR186" s="260">
        <f>+(IF(OR($B186=0,$C186=0,$D186=0,$DC$2&gt;$OE$1),0,IF(OR(KM186=0,KO186=0,KP186=0),0,MIN((VLOOKUP($D186,SALERYCODE,3,0))*(IF($D186=6,KP186,KO186))*((MIN((VLOOKUP($D186,SALERYCODE,5,0)),(IF($D186=6,KO186,KP186))))),MIN((VLOOKUP($D186,SALERYCODE,3,0)),(KM186+KN186))*(IF($D186=6,KP186,((MIN((VLOOKUP($D186,SALERYCODE,5,0)),KP186)))))))))/IF(AND($D186=2,'ראשי-פרטים כלליים וריכוז הוצאות'!$D$68&lt;&gt;4),1.2,1)</f>
        <v>0</v>
      </c>
      <c r="KS186" s="263"/>
      <c r="KT186" s="264"/>
      <c r="KU186" s="265"/>
      <c r="KV186" s="266"/>
      <c r="KW186" s="267">
        <f t="shared" si="246"/>
        <v>0</v>
      </c>
      <c r="KX186" s="260">
        <f>+(IF(OR($B186=0,$C186=0,$D186=0,$DC$2&gt;$OE$1),0,IF(OR(KS186=0,KU186=0,KV186=0),0,MIN((VLOOKUP($D186,SALERYCODE,3,0))*(IF($D186=6,KV186,KU186))*((MIN((VLOOKUP($D186,SALERYCODE,5,0)),(IF($D186=6,KU186,KV186))))),MIN((VLOOKUP($D186,SALERYCODE,3,0)),(KS186+KT186))*(IF($D186=6,KV186,((MIN((VLOOKUP($D186,SALERYCODE,5,0)),KV186)))))))))/IF(AND($D186=2,'ראשי-פרטים כלליים וריכוז הוצאות'!$D$68&lt;&gt;4),1.2,1)</f>
        <v>0</v>
      </c>
      <c r="KY186" s="263"/>
      <c r="KZ186" s="264"/>
      <c r="LA186" s="265"/>
      <c r="LB186" s="266"/>
      <c r="LC186" s="267">
        <f t="shared" si="247"/>
        <v>0</v>
      </c>
      <c r="LD186" s="260">
        <f>+(IF(OR($B186=0,$C186=0,$D186=0,$DC$2&gt;$OE$1),0,IF(OR(KY186=0,LA186=0,LB186=0),0,MIN((VLOOKUP($D186,SALERYCODE,3,0))*(IF($D186=6,LB186,LA186))*((MIN((VLOOKUP($D186,SALERYCODE,5,0)),(IF($D186=6,LA186,LB186))))),MIN((VLOOKUP($D186,SALERYCODE,3,0)),(KY186+KZ186))*(IF($D186=6,LB186,((MIN((VLOOKUP($D186,SALERYCODE,5,0)),LB186)))))))))/IF(AND($D186=2,'ראשי-פרטים כלליים וריכוז הוצאות'!$D$68&lt;&gt;4),1.2,1)</f>
        <v>0</v>
      </c>
      <c r="LE186" s="263"/>
      <c r="LF186" s="264"/>
      <c r="LG186" s="265"/>
      <c r="LH186" s="266"/>
      <c r="LI186" s="267">
        <f t="shared" si="248"/>
        <v>0</v>
      </c>
      <c r="LJ186" s="260">
        <f>+(IF(OR($B186=0,$C186=0,$D186=0,$DC$2&gt;$OE$1),0,IF(OR(LE186=0,LG186=0,LH186=0),0,MIN((VLOOKUP($D186,SALERYCODE,3,0))*(IF($D186=6,LH186,LG186))*((MIN((VLOOKUP($D186,SALERYCODE,5,0)),(IF($D186=6,LG186,LH186))))),MIN((VLOOKUP($D186,SALERYCODE,3,0)),(LE186+LF186))*(IF($D186=6,LH186,((MIN((VLOOKUP($D186,SALERYCODE,5,0)),LH186)))))))))/IF(AND($D186=2,'ראשי-פרטים כלליים וריכוז הוצאות'!$D$68&lt;&gt;4),1.2,1)</f>
        <v>0</v>
      </c>
      <c r="LK186" s="263"/>
      <c r="LL186" s="264"/>
      <c r="LM186" s="265"/>
      <c r="LN186" s="266"/>
      <c r="LO186" s="267">
        <f t="shared" si="249"/>
        <v>0</v>
      </c>
      <c r="LP186" s="260">
        <f>+(IF(OR($B186=0,$C186=0,$D186=0,$DC$2&gt;$OE$1),0,IF(OR(LK186=0,LM186=0,LN186=0),0,MIN((VLOOKUP($D186,SALERYCODE,3,0))*(IF($D186=6,LN186,LM186))*((MIN((VLOOKUP($D186,SALERYCODE,5,0)),(IF($D186=6,LM186,LN186))))),MIN((VLOOKUP($D186,SALERYCODE,3,0)),(LK186+LL186))*(IF($D186=6,LN186,((MIN((VLOOKUP($D186,SALERYCODE,5,0)),LN186)))))))))/IF(AND($D186=2,'ראשי-פרטים כלליים וריכוז הוצאות'!$D$68&lt;&gt;4),1.2,1)</f>
        <v>0</v>
      </c>
      <c r="LQ186" s="263"/>
      <c r="LR186" s="264"/>
      <c r="LS186" s="265"/>
      <c r="LT186" s="266"/>
      <c r="LU186" s="267">
        <f t="shared" si="250"/>
        <v>0</v>
      </c>
      <c r="LV186" s="260">
        <f>+(IF(OR($B186=0,$C186=0,$D186=0,$DC$2&gt;$OE$1),0,IF(OR(LQ186=0,LS186=0,LT186=0),0,MIN((VLOOKUP($D186,SALERYCODE,3,0))*(IF($D186=6,LT186,LS186))*((MIN((VLOOKUP($D186,SALERYCODE,5,0)),(IF($D186=6,LS186,LT186))))),MIN((VLOOKUP($D186,SALERYCODE,3,0)),(LQ186+LR186))*(IF($D186=6,LT186,((MIN((VLOOKUP($D186,SALERYCODE,5,0)),LT186)))))))))/IF(AND($D186=2,'ראשי-פרטים כלליים וריכוז הוצאות'!$D$68&lt;&gt;4),1.2,1)</f>
        <v>0</v>
      </c>
      <c r="LW186" s="263"/>
      <c r="LX186" s="264"/>
      <c r="LY186" s="265"/>
      <c r="LZ186" s="266"/>
      <c r="MA186" s="267">
        <f t="shared" si="251"/>
        <v>0</v>
      </c>
      <c r="MB186" s="260">
        <f>+(IF(OR($B186=0,$C186=0,$D186=0,$DC$2&gt;$OE$1),0,IF(OR(LW186=0,LY186=0,LZ186=0),0,MIN((VLOOKUP($D186,SALERYCODE,3,0))*(IF($D186=6,LZ186,LY186))*((MIN((VLOOKUP($D186,SALERYCODE,5,0)),(IF($D186=6,LY186,LZ186))))),MIN((VLOOKUP($D186,SALERYCODE,3,0)),(LW186+LX186))*(IF($D186=6,LZ186,((MIN((VLOOKUP($D186,SALERYCODE,5,0)),LZ186)))))))))/IF(AND($D186=2,'ראשי-פרטים כלליים וריכוז הוצאות'!$D$68&lt;&gt;4),1.2,1)</f>
        <v>0</v>
      </c>
      <c r="MC186" s="263"/>
      <c r="MD186" s="264"/>
      <c r="ME186" s="265"/>
      <c r="MF186" s="266"/>
      <c r="MG186" s="267">
        <f t="shared" si="252"/>
        <v>0</v>
      </c>
      <c r="MH186" s="260">
        <f>+(IF(OR($B186=0,$C186=0,$D186=0,$DC$2&gt;$OE$1),0,IF(OR(MC186=0,ME186=0,MF186=0),0,MIN((VLOOKUP($D186,SALERYCODE,3,0))*(IF($D186=6,MF186,ME186))*((MIN((VLOOKUP($D186,SALERYCODE,5,0)),(IF($D186=6,ME186,MF186))))),MIN((VLOOKUP($D186,SALERYCODE,3,0)),(MC186+MD186))*(IF($D186=6,MF186,((MIN((VLOOKUP($D186,SALERYCODE,5,0)),MF186)))))))))/IF(AND($D186=2,'ראשי-פרטים כלליים וריכוז הוצאות'!$D$68&lt;&gt;4),1.2,1)</f>
        <v>0</v>
      </c>
      <c r="MI186" s="263"/>
      <c r="MJ186" s="264"/>
      <c r="MK186" s="265"/>
      <c r="ML186" s="266"/>
      <c r="MM186" s="267">
        <f t="shared" si="253"/>
        <v>0</v>
      </c>
      <c r="MN186" s="260">
        <f>+(IF(OR($B186=0,$C186=0,$D186=0,$DC$2&gt;$OE$1),0,IF(OR(MI186=0,MK186=0,ML186=0),0,MIN((VLOOKUP($D186,SALERYCODE,3,0))*(IF($D186=6,ML186,MK186))*((MIN((VLOOKUP($D186,SALERYCODE,5,0)),(IF($D186=6,MK186,ML186))))),MIN((VLOOKUP($D186,SALERYCODE,3,0)),(MI186+MJ186))*(IF($D186=6,ML186,((MIN((VLOOKUP($D186,SALERYCODE,5,0)),ML186)))))))))/IF(AND($D186=2,'ראשי-פרטים כלליים וריכוז הוצאות'!$D$68&lt;&gt;4),1.2,1)</f>
        <v>0</v>
      </c>
      <c r="MO186" s="263"/>
      <c r="MP186" s="264"/>
      <c r="MQ186" s="265"/>
      <c r="MR186" s="266"/>
      <c r="MS186" s="267">
        <f t="shared" si="254"/>
        <v>0</v>
      </c>
      <c r="MT186" s="260">
        <f>+(IF(OR($B186=0,$C186=0,$D186=0,$DC$2&gt;$OE$1),0,IF(OR(MO186=0,MQ186=0,MR186=0),0,MIN((VLOOKUP($D186,SALERYCODE,3,0))*(IF($D186=6,MR186,MQ186))*((MIN((VLOOKUP($D186,SALERYCODE,5,0)),(IF($D186=6,MQ186,MR186))))),MIN((VLOOKUP($D186,SALERYCODE,3,0)),(MO186+MP186))*(IF($D186=6,MR186,((MIN((VLOOKUP($D186,SALERYCODE,5,0)),MR186)))))))))/IF(AND($D186=2,'ראשי-פרטים כלליים וריכוז הוצאות'!$D$68&lt;&gt;4),1.2,1)</f>
        <v>0</v>
      </c>
      <c r="MU186" s="263"/>
      <c r="MV186" s="264"/>
      <c r="MW186" s="265"/>
      <c r="MX186" s="266"/>
      <c r="MY186" s="267">
        <f t="shared" si="255"/>
        <v>0</v>
      </c>
      <c r="MZ186" s="260">
        <f>+(IF(OR($B186=0,$C186=0,$D186=0,$DC$2&gt;$OE$1),0,IF(OR(MU186=0,MW186=0,MX186=0),0,MIN((VLOOKUP($D186,SALERYCODE,3,0))*(IF($D186=6,MX186,MW186))*((MIN((VLOOKUP($D186,SALERYCODE,5,0)),(IF($D186=6,MW186,MX186))))),MIN((VLOOKUP($D186,SALERYCODE,3,0)),(MU186+MV186))*(IF($D186=6,MX186,((MIN((VLOOKUP($D186,SALERYCODE,5,0)),MX186)))))))))/IF(AND($D186=2,'ראשי-פרטים כלליים וריכוז הוצאות'!$D$68&lt;&gt;4),1.2,1)</f>
        <v>0</v>
      </c>
      <c r="NA186" s="263"/>
      <c r="NB186" s="264"/>
      <c r="NC186" s="265"/>
      <c r="ND186" s="266"/>
      <c r="NE186" s="267">
        <f t="shared" si="256"/>
        <v>0</v>
      </c>
      <c r="NF186" s="260">
        <f>+(IF(OR($B186=0,$C186=0,$D186=0,$DC$2&gt;$OE$1),0,IF(OR(NA186=0,NC186=0,ND186=0),0,MIN((VLOOKUP($D186,SALERYCODE,3,0))*(IF($D186=6,ND186,NC186))*((MIN((VLOOKUP($D186,SALERYCODE,5,0)),(IF($D186=6,NC186,ND186))))),MIN((VLOOKUP($D186,SALERYCODE,3,0)),(NA186+NB186))*(IF($D186=6,ND186,((MIN((VLOOKUP($D186,SALERYCODE,5,0)),ND186)))))))))/IF(AND($D186=2,'ראשי-פרטים כלליים וריכוז הוצאות'!$D$68&lt;&gt;4),1.2,1)</f>
        <v>0</v>
      </c>
      <c r="NG186" s="263"/>
      <c r="NH186" s="264"/>
      <c r="NI186" s="265"/>
      <c r="NJ186" s="266"/>
      <c r="NK186" s="267">
        <f t="shared" si="257"/>
        <v>0</v>
      </c>
      <c r="NL186" s="260">
        <f>+(IF(OR($B186=0,$C186=0,$D186=0,$DC$2&gt;$OE$1),0,IF(OR(NG186=0,NI186=0,NJ186=0),0,MIN((VLOOKUP($D186,SALERYCODE,3,0))*(IF($D186=6,NJ186,NI186))*((MIN((VLOOKUP($D186,SALERYCODE,5,0)),(IF($D186=6,NI186,NJ186))))),MIN((VLOOKUP($D186,SALERYCODE,3,0)),(NG186+NH186))*(IF($D186=6,NJ186,((MIN((VLOOKUP($D186,SALERYCODE,5,0)),NJ186)))))))))/IF(AND($D186=2,'ראשי-פרטים כלליים וריכוז הוצאות'!$D$68&lt;&gt;4),1.2,1)</f>
        <v>0</v>
      </c>
      <c r="NM186" s="263"/>
      <c r="NN186" s="264"/>
      <c r="NO186" s="265"/>
      <c r="NP186" s="266"/>
      <c r="NQ186" s="267">
        <f t="shared" si="258"/>
        <v>0</v>
      </c>
      <c r="NR186" s="260">
        <f>+(IF(OR($B186=0,$C186=0,$D186=0,$DC$2&gt;$OE$1),0,IF(OR(NM186=0,NO186=0,NP186=0),0,MIN((VLOOKUP($D186,SALERYCODE,3,0))*(IF($D186=6,NP186,NO186))*((MIN((VLOOKUP($D186,SALERYCODE,5,0)),(IF($D186=6,NO186,NP186))))),MIN((VLOOKUP($D186,SALERYCODE,3,0)),(NM186+NN186))*(IF($D186=6,NP186,((MIN((VLOOKUP($D186,SALERYCODE,5,0)),NP186)))))))))/IF(AND($D186=2,'ראשי-פרטים כלליים וריכוז הוצאות'!$D$68&lt;&gt;4),1.2,1)</f>
        <v>0</v>
      </c>
      <c r="NS186" s="263"/>
      <c r="NT186" s="264"/>
      <c r="NU186" s="265"/>
      <c r="NV186" s="266"/>
      <c r="NW186" s="267">
        <f t="shared" si="259"/>
        <v>0</v>
      </c>
      <c r="NX186" s="260">
        <f>+(IF(OR($B186=0,$C186=0,$D186=0,$DC$2&gt;$OE$1),0,IF(OR(NS186=0,NU186=0,NV186=0),0,MIN((VLOOKUP($D186,SALERYCODE,3,0))*(IF($D186=6,NV186,NU186))*((MIN((VLOOKUP($D186,SALERYCODE,5,0)),(IF($D186=6,NU186,NV186))))),MIN((VLOOKUP($D186,SALERYCODE,3,0)),(NS186+NT186))*(IF($D186=6,NV186,((MIN((VLOOKUP($D186,SALERYCODE,5,0)),NV186)))))))))/IF(AND($D186=2,'ראשי-פרטים כלליים וריכוז הוצאות'!$D$68&lt;&gt;4),1.2,1)</f>
        <v>0</v>
      </c>
      <c r="NY186" s="263"/>
      <c r="NZ186" s="264"/>
      <c r="OA186" s="265"/>
      <c r="OB186" s="266"/>
      <c r="OC186" s="267">
        <f t="shared" si="260"/>
        <v>0</v>
      </c>
      <c r="OD186" s="260">
        <f>+(IF(OR($B186=0,$C186=0,$D186=0,$DC$2&gt;$OE$1),0,IF(OR(NY186=0,OA186=0,OB186=0),0,MIN((VLOOKUP($D186,SALERYCODE,3,0))*(IF($D186=6,OB186,OA186))*((MIN((VLOOKUP($D186,SALERYCODE,5,0)),(IF($D186=6,OA186,OB186))))),MIN((VLOOKUP($D186,SALERYCODE,3,0)),(NY186+NZ186))*(IF($D186=6,OB186,((MIN((VLOOKUP($D186,SALERYCODE,5,0)),OB186)))))))))/IF(AND($D186=2,'ראשי-פרטים כלליים וריכוז הוצאות'!$D$68&lt;&gt;4),1.2,1)</f>
        <v>0</v>
      </c>
      <c r="OE186" s="275">
        <f t="shared" si="266"/>
        <v>0</v>
      </c>
      <c r="OF186" s="283">
        <f t="shared" si="267"/>
        <v>9.9999999999999995E-7</v>
      </c>
      <c r="OG186" s="276">
        <f t="shared" si="268"/>
        <v>0</v>
      </c>
      <c r="OH186" s="275">
        <f t="shared" si="269"/>
        <v>0</v>
      </c>
      <c r="OI186" s="275">
        <v>0</v>
      </c>
      <c r="OJ186" s="258">
        <f t="shared" si="270"/>
        <v>0</v>
      </c>
      <c r="OK186" s="284"/>
      <c r="OL186" s="116">
        <f>MIN(OJ186+OK186*OF186*OE186/$OL$1/IF(AND($D186=2,'ראשי-פרטים כלליים וריכוז הוצאות'!$D$68&lt;&gt;4),1.2,1),IF($D186&gt;0,VLOOKUP($D186,SALERYCODE,3,0)*12*OG186,0))</f>
        <v>0</v>
      </c>
      <c r="OM186" s="95">
        <f t="shared" si="261"/>
        <v>0</v>
      </c>
      <c r="ON186" s="11">
        <f t="shared" si="262"/>
        <v>0</v>
      </c>
      <c r="OO186" s="11">
        <f t="shared" si="263"/>
        <v>0</v>
      </c>
      <c r="OP186" s="22">
        <f t="shared" si="264"/>
        <v>0</v>
      </c>
      <c r="OQ186" s="11">
        <f t="shared" si="265"/>
        <v>0</v>
      </c>
      <c r="OR186" s="11" t="e">
        <f>#REF!</f>
        <v>#REF!</v>
      </c>
      <c r="OS186" s="35" t="e">
        <f>#REF!-OP186</f>
        <v>#REF!</v>
      </c>
      <c r="OT186" s="35" t="e">
        <f>OS186-#REF!</f>
        <v>#REF!</v>
      </c>
      <c r="OU186" s="43" t="e">
        <f>IF(AND(OP186&gt;0,(OS186=#REF!-OP186)),"מועסק פחות מ-10% מזמנו במופ","")</f>
        <v>#REF!</v>
      </c>
    </row>
    <row r="187" spans="1:411" ht="24" hidden="1" customHeight="1" outlineLevel="1" x14ac:dyDescent="0.2">
      <c r="A187" s="282">
        <v>184</v>
      </c>
      <c r="B187" s="269"/>
      <c r="C187" s="270"/>
      <c r="D187" s="271"/>
      <c r="E187" s="263"/>
      <c r="F187" s="264"/>
      <c r="G187" s="265"/>
      <c r="H187" s="266"/>
      <c r="I187" s="267">
        <f t="shared" si="196"/>
        <v>0</v>
      </c>
      <c r="J187" s="260">
        <f>(IF(OR($B187=0,$C187=0,$D187=0,$E$2&gt;$OE$1),0,IF(OR($E187=0,$G187=0,$H187=0),0,MIN((VLOOKUP($D187,SALERYCODE,3,0))*(IF($D187=6,$H187,$G187))*((MIN((VLOOKUP($D187,SALERYCODE,5,0)),(IF($D187=6,$G187,$H187))))),MIN((VLOOKUP($D187,SALERYCODE,3,0)),($E187+$F187))*(IF($D187=6,$H187,((MIN((VLOOKUP($D187,SALERYCODE,5,0)),$H187)))))))))/IF(AND($D187=2,'ראשי-פרטים כלליים וריכוז הוצאות'!$D$68&lt;&gt;4),1.2,1)</f>
        <v>0</v>
      </c>
      <c r="K187" s="263"/>
      <c r="L187" s="264"/>
      <c r="M187" s="265"/>
      <c r="N187" s="266"/>
      <c r="O187" s="267">
        <f t="shared" si="197"/>
        <v>0</v>
      </c>
      <c r="P187" s="260">
        <f>+(IF(OR($B187=0,$C187=0,$D187=0,$K$2&gt;$OE$1),0,IF(OR($K187=0,$M187=0,$N187=0),0,MIN((VLOOKUP($D187,SALERYCODE,3,0))*(IF($D187=6,$N187,$M187))*((MIN((VLOOKUP($D187,SALERYCODE,5,0)),(IF($D187=6,$M187,$N187))))),MIN((VLOOKUP($D187,SALERYCODE,3,0)),($K187+$L187))*(IF($D187=6,$N187,((MIN((VLOOKUP($D187,SALERYCODE,5,0)),$N187)))))))))/IF(AND($D187=2,'ראשי-פרטים כלליים וריכוז הוצאות'!$D$68&lt;&gt;4),1.2,1)</f>
        <v>0</v>
      </c>
      <c r="Q187" s="263"/>
      <c r="R187" s="264"/>
      <c r="S187" s="265"/>
      <c r="T187" s="266"/>
      <c r="U187" s="267">
        <f t="shared" si="198"/>
        <v>0</v>
      </c>
      <c r="V187" s="260">
        <f>+(IF(OR($B187=0,$C187=0,$D187=0,$Q$2&gt;$OE$1),0,IF(OR(Q187=0,S187=0,T187=0),0,MIN((VLOOKUP($D187,SALERYCODE,3,0))*(IF($D187=6,T187,S187))*((MIN((VLOOKUP($D187,SALERYCODE,5,0)),(IF($D187=6,S187,T187))))),MIN((VLOOKUP($D187,SALERYCODE,3,0)),(Q187+R187))*(IF($D187=6,T187,((MIN((VLOOKUP($D187,SALERYCODE,5,0)),T187)))))))))/IF(AND($D187=2,'ראשי-פרטים כלליים וריכוז הוצאות'!$D$68&lt;&gt;4),1.2,1)</f>
        <v>0</v>
      </c>
      <c r="W187" s="263"/>
      <c r="X187" s="264"/>
      <c r="Y187" s="265"/>
      <c r="Z187" s="266"/>
      <c r="AA187" s="267">
        <f t="shared" si="199"/>
        <v>0</v>
      </c>
      <c r="AB187" s="260">
        <f>+(IF(OR($B187=0,$C187=0,$D187=0,$W$2&gt;$OE$1),0,IF(OR(W187=0,Y187=0,Z187=0),0,MIN((VLOOKUP($D187,SALERYCODE,3,0))*(IF($D187=6,Z187,Y187))*((MIN((VLOOKUP($D187,SALERYCODE,5,0)),(IF($D187=6,Y187,Z187))))),MIN((VLOOKUP($D187,SALERYCODE,3,0)),(W187+X187))*(IF($D187=6,Z187,((MIN((VLOOKUP($D187,SALERYCODE,5,0)),Z187)))))))))/IF(AND($D187=2,'ראשי-פרטים כלליים וריכוז הוצאות'!$D$68&lt;&gt;4),1.2,1)</f>
        <v>0</v>
      </c>
      <c r="AC187" s="263"/>
      <c r="AD187" s="264"/>
      <c r="AE187" s="265"/>
      <c r="AF187" s="266"/>
      <c r="AG187" s="267">
        <f t="shared" si="200"/>
        <v>0</v>
      </c>
      <c r="AH187" s="260">
        <f>+(IF(OR($B187=0,$C187=0,$D187=0,$AC$2&gt;$OE$1),0,IF(OR(AC187=0,AE187=0,AF187=0),0,MIN((VLOOKUP($D187,SALERYCODE,3,0))*(IF($D187=6,AF187,AE187))*((MIN((VLOOKUP($D187,SALERYCODE,5,0)),(IF($D187=6,AE187,AF187))))),MIN((VLOOKUP($D187,SALERYCODE,3,0)),(AC187+AD187))*(IF($D187=6,AF187,((MIN((VLOOKUP($D187,SALERYCODE,5,0)),AF187)))))))))/IF(AND($D187=2,'ראשי-פרטים כלליים וריכוז הוצאות'!$D$68&lt;&gt;4),1.2,1)</f>
        <v>0</v>
      </c>
      <c r="AI187" s="263"/>
      <c r="AJ187" s="264"/>
      <c r="AK187" s="265"/>
      <c r="AL187" s="266"/>
      <c r="AM187" s="267">
        <f t="shared" si="201"/>
        <v>0</v>
      </c>
      <c r="AN187" s="260">
        <f>+(IF(OR($B187=0,$C187=0,$D187=0,$AI$2&gt;$OE$1),0,IF(OR(AI187=0,AK187=0,AL187=0),0,MIN((VLOOKUP($D187,SALERYCODE,3,0))*(IF($D187=6,AL187,AK187))*((MIN((VLOOKUP($D187,SALERYCODE,5,0)),(IF($D187=6,AK187,AL187))))),MIN((VLOOKUP($D187,SALERYCODE,3,0)),(AI187+AJ187))*(IF($D187=6,AL187,((MIN((VLOOKUP($D187,SALERYCODE,5,0)),AL187)))))))))/IF(AND($D187=2,'ראשי-פרטים כלליים וריכוז הוצאות'!$D$68&lt;&gt;4),1.2,1)</f>
        <v>0</v>
      </c>
      <c r="AO187" s="263"/>
      <c r="AP187" s="264"/>
      <c r="AQ187" s="265"/>
      <c r="AR187" s="266"/>
      <c r="AS187" s="267">
        <f t="shared" si="202"/>
        <v>0</v>
      </c>
      <c r="AT187" s="260">
        <f>+(IF(OR($B187=0,$C187=0,$D187=0,$AO$2&gt;$OE$1),0,IF(OR(AO187=0,AQ187=0,AR187=0),0,MIN((VLOOKUP($D187,SALERYCODE,3,0))*(IF($D187=6,AR187,AQ187))*((MIN((VLOOKUP($D187,SALERYCODE,5,0)),(IF($D187=6,AQ187,AR187))))),MIN((VLOOKUP($D187,SALERYCODE,3,0)),(AO187+AP187))*(IF($D187=6,AR187,((MIN((VLOOKUP($D187,SALERYCODE,5,0)),AR187)))))))))/IF(AND($D187=2,'ראשי-פרטים כלליים וריכוז הוצאות'!$D$68&lt;&gt;4),1.2,1)</f>
        <v>0</v>
      </c>
      <c r="AU187" s="263"/>
      <c r="AV187" s="264"/>
      <c r="AW187" s="265"/>
      <c r="AX187" s="266"/>
      <c r="AY187" s="267">
        <f t="shared" si="203"/>
        <v>0</v>
      </c>
      <c r="AZ187" s="260">
        <f>+(IF(OR($B187=0,$C187=0,$D187=0,$AU$2&gt;$OE$1),0,IF(OR(AU187=0,AW187=0,AX187=0),0,MIN((VLOOKUP($D187,SALERYCODE,3,0))*(IF($D187=6,AX187,AW187))*((MIN((VLOOKUP($D187,SALERYCODE,5,0)),(IF($D187=6,AW187,AX187))))),MIN((VLOOKUP($D187,SALERYCODE,3,0)),(AU187+AV187))*(IF($D187=6,AX187,((MIN((VLOOKUP($D187,SALERYCODE,5,0)),AX187)))))))))/IF(AND($D187=2,'ראשי-פרטים כלליים וריכוז הוצאות'!$D$68&lt;&gt;4),1.2,1)</f>
        <v>0</v>
      </c>
      <c r="BA187" s="263"/>
      <c r="BB187" s="264"/>
      <c r="BC187" s="265"/>
      <c r="BD187" s="266"/>
      <c r="BE187" s="267">
        <f t="shared" si="204"/>
        <v>0</v>
      </c>
      <c r="BF187" s="260">
        <f>+(IF(OR($B187=0,$C187=0,$D187=0,$BA$2&gt;$OE$1),0,IF(OR(BA187=0,BC187=0,BD187=0),0,MIN((VLOOKUP($D187,SALERYCODE,3,0))*(IF($D187=6,BD187,BC187))*((MIN((VLOOKUP($D187,SALERYCODE,5,0)),(IF($D187=6,BC187,BD187))))),MIN((VLOOKUP($D187,SALERYCODE,3,0)),(BA187+BB187))*(IF($D187=6,BD187,((MIN((VLOOKUP($D187,SALERYCODE,5,0)),BD187)))))))))/IF(AND($D187=2,'ראשי-פרטים כלליים וריכוז הוצאות'!$D$68&lt;&gt;4),1.2,1)</f>
        <v>0</v>
      </c>
      <c r="BG187" s="263"/>
      <c r="BH187" s="264"/>
      <c r="BI187" s="265"/>
      <c r="BJ187" s="266"/>
      <c r="BK187" s="267">
        <f t="shared" si="205"/>
        <v>0</v>
      </c>
      <c r="BL187" s="260">
        <f>+(IF(OR($B187=0,$C187=0,$D187=0,$BG$2&gt;$OE$1),0,IF(OR(BG187=0,BI187=0,BJ187=0),0,MIN((VLOOKUP($D187,SALERYCODE,3,0))*(IF($D187=6,BJ187,BI187))*((MIN((VLOOKUP($D187,SALERYCODE,5,0)),(IF($D187=6,BI187,BJ187))))),MIN((VLOOKUP($D187,SALERYCODE,3,0)),(BG187+BH187))*(IF($D187=6,BJ187,((MIN((VLOOKUP($D187,SALERYCODE,5,0)),BJ187)))))))))/IF(AND($D187=2,'ראשי-פרטים כלליים וריכוז הוצאות'!$D$68&lt;&gt;4),1.2,1)</f>
        <v>0</v>
      </c>
      <c r="BM187" s="263"/>
      <c r="BN187" s="264"/>
      <c r="BO187" s="265"/>
      <c r="BP187" s="266"/>
      <c r="BQ187" s="267">
        <f t="shared" si="206"/>
        <v>0</v>
      </c>
      <c r="BR187" s="260">
        <f>+(IF(OR($B187=0,$C187=0,$D187=0,$BM$2&gt;$OE$1),0,IF(OR(BM187=0,BO187=0,BP187=0),0,MIN((VLOOKUP($D187,SALERYCODE,3,0))*(IF($D187=6,BP187,BO187))*((MIN((VLOOKUP($D187,SALERYCODE,5,0)),(IF($D187=6,BO187,BP187))))),MIN((VLOOKUP($D187,SALERYCODE,3,0)),(BM187+BN187))*(IF($D187=6,BP187,((MIN((VLOOKUP($D187,SALERYCODE,5,0)),BP187)))))))))/IF(AND($D187=2,'ראשי-פרטים כלליים וריכוז הוצאות'!$D$68&lt;&gt;4),1.2,1)</f>
        <v>0</v>
      </c>
      <c r="BS187" s="263"/>
      <c r="BT187" s="264"/>
      <c r="BU187" s="265"/>
      <c r="BV187" s="266"/>
      <c r="BW187" s="267">
        <f t="shared" si="207"/>
        <v>0</v>
      </c>
      <c r="BX187" s="260">
        <f>+(IF(OR($B187=0,$C187=0,$D187=0,$BS$2&gt;$OE$1),0,IF(OR(BS187=0,BU187=0,BV187=0),0,MIN((VLOOKUP($D187,SALERYCODE,3,0))*(IF($D187=6,BV187,BU187))*((MIN((VLOOKUP($D187,SALERYCODE,5,0)),(IF($D187=6,BU187,BV187))))),MIN((VLOOKUP($D187,SALERYCODE,3,0)),(BS187+BT187))*(IF($D187=6,BV187,((MIN((VLOOKUP($D187,SALERYCODE,5,0)),BV187)))))))))/IF(AND($D187=2,'ראשי-פרטים כלליים וריכוז הוצאות'!$D$68&lt;&gt;4),1.2,1)</f>
        <v>0</v>
      </c>
      <c r="BY187" s="263"/>
      <c r="BZ187" s="264"/>
      <c r="CA187" s="265"/>
      <c r="CB187" s="266"/>
      <c r="CC187" s="267">
        <f t="shared" si="208"/>
        <v>0</v>
      </c>
      <c r="CD187" s="260">
        <f>+(IF(OR($B187=0,$C187=0,$D187=0,$BY$2&gt;$OE$1),0,IF(OR(BY187=0,CA187=0,CB187=0),0,MIN((VLOOKUP($D187,SALERYCODE,3,0))*(IF($D187=6,CB187,CA187))*((MIN((VLOOKUP($D187,SALERYCODE,5,0)),(IF($D187=6,CA187,CB187))))),MIN((VLOOKUP($D187,SALERYCODE,3,0)),(BY187+BZ187))*(IF($D187=6,CB187,((MIN((VLOOKUP($D187,SALERYCODE,5,0)),CB187)))))))))/IF(AND($D187=2,'ראשי-פרטים כלליים וריכוז הוצאות'!$D$68&lt;&gt;4),1.2,1)</f>
        <v>0</v>
      </c>
      <c r="CE187" s="263"/>
      <c r="CF187" s="264"/>
      <c r="CG187" s="265"/>
      <c r="CH187" s="266"/>
      <c r="CI187" s="267">
        <f t="shared" si="209"/>
        <v>0</v>
      </c>
      <c r="CJ187" s="260">
        <f>+(IF(OR($B187=0,$C187=0,$D187=0,$CE$2&gt;$OE$1),0,IF(OR(CE187=0,CG187=0,CH187=0),0,MIN((VLOOKUP($D187,SALERYCODE,3,0))*(IF($D187=6,CH187,CG187))*((MIN((VLOOKUP($D187,SALERYCODE,5,0)),(IF($D187=6,CG187,CH187))))),MIN((VLOOKUP($D187,SALERYCODE,3,0)),(CE187+CF187))*(IF($D187=6,CH187,((MIN((VLOOKUP($D187,SALERYCODE,5,0)),CH187)))))))))/IF(AND($D187=2,'ראשי-פרטים כלליים וריכוז הוצאות'!$D$68&lt;&gt;4),1.2,1)</f>
        <v>0</v>
      </c>
      <c r="CK187" s="263"/>
      <c r="CL187" s="264"/>
      <c r="CM187" s="265"/>
      <c r="CN187" s="266"/>
      <c r="CO187" s="267">
        <f t="shared" si="210"/>
        <v>0</v>
      </c>
      <c r="CP187" s="260">
        <f>+(IF(OR($B187=0,$C187=0,$D187=0,$CK$2&gt;$OE$1),0,IF(OR(CK187=0,CM187=0,CN187=0),0,MIN((VLOOKUP($D187,SALERYCODE,3,0))*(IF($D187=6,CN187,CM187))*((MIN((VLOOKUP($D187,SALERYCODE,5,0)),(IF($D187=6,CM187,CN187))))),MIN((VLOOKUP($D187,SALERYCODE,3,0)),(CK187+CL187))*(IF($D187=6,CN187,((MIN((VLOOKUP($D187,SALERYCODE,5,0)),CN187)))))))))/IF(AND($D187=2,'ראשי-פרטים כלליים וריכוז הוצאות'!$D$68&lt;&gt;4),1.2,1)</f>
        <v>0</v>
      </c>
      <c r="CQ187" s="263"/>
      <c r="CR187" s="264"/>
      <c r="CS187" s="265"/>
      <c r="CT187" s="266"/>
      <c r="CU187" s="267">
        <f t="shared" si="211"/>
        <v>0</v>
      </c>
      <c r="CV187" s="260">
        <f>+(IF(OR($B187=0,$C187=0,$D187=0,$CQ$2&gt;$OE$1),0,IF(OR(CQ187=0,CS187=0,CT187=0),0,MIN((VLOOKUP($D187,SALERYCODE,3,0))*(IF($D187=6,CT187,CS187))*((MIN((VLOOKUP($D187,SALERYCODE,5,0)),(IF($D187=6,CS187,CT187))))),MIN((VLOOKUP($D187,SALERYCODE,3,0)),(CQ187+CR187))*(IF($D187=6,CT187,((MIN((VLOOKUP($D187,SALERYCODE,5,0)),CT187)))))))))/IF(AND($D187=2,'ראשי-פרטים כלליים וריכוז הוצאות'!$D$68&lt;&gt;4),1.2,1)</f>
        <v>0</v>
      </c>
      <c r="CW187" s="263"/>
      <c r="CX187" s="264"/>
      <c r="CY187" s="265"/>
      <c r="CZ187" s="266"/>
      <c r="DA187" s="267">
        <f t="shared" si="212"/>
        <v>0</v>
      </c>
      <c r="DB187" s="260">
        <f>+(IF(OR($B187=0,$C187=0,$D187=0,$CW$2&gt;$OE$1),0,IF(OR(CW187=0,CY187=0,CZ187=0),0,MIN((VLOOKUP($D187,SALERYCODE,3,0))*(IF($D187=6,CZ187,CY187))*((MIN((VLOOKUP($D187,SALERYCODE,5,0)),(IF($D187=6,CY187,CZ187))))),MIN((VLOOKUP($D187,SALERYCODE,3,0)),(CW187+CX187))*(IF($D187=6,CZ187,((MIN((VLOOKUP($D187,SALERYCODE,5,0)),CZ187)))))))))/IF(AND($D187=2,'ראשי-פרטים כלליים וריכוז הוצאות'!$D$68&lt;&gt;4),1.2,1)</f>
        <v>0</v>
      </c>
      <c r="DC187" s="263"/>
      <c r="DD187" s="264"/>
      <c r="DE187" s="265"/>
      <c r="DF187" s="266"/>
      <c r="DG187" s="267">
        <f t="shared" si="213"/>
        <v>0</v>
      </c>
      <c r="DH187" s="260">
        <f>+(IF(OR($B187=0,$C187=0,$D187=0,$DC$2&gt;$OE$1),0,IF(OR(DC187=0,DE187=0,DF187=0),0,MIN((VLOOKUP($D187,SALERYCODE,3,0))*(IF($D187=6,DF187,DE187))*((MIN((VLOOKUP($D187,SALERYCODE,5,0)),(IF($D187=6,DE187,DF187))))),MIN((VLOOKUP($D187,SALERYCODE,3,0)),(DC187+DD187))*(IF($D187=6,DF187,((MIN((VLOOKUP($D187,SALERYCODE,5,0)),DF187)))))))))/IF(AND($D187=2,'ראשי-פרטים כלליים וריכוז הוצאות'!$D$68&lt;&gt;4),1.2,1)</f>
        <v>0</v>
      </c>
      <c r="DI187" s="263"/>
      <c r="DJ187" s="264"/>
      <c r="DK187" s="265"/>
      <c r="DL187" s="266"/>
      <c r="DM187" s="267">
        <f t="shared" si="214"/>
        <v>0</v>
      </c>
      <c r="DN187" s="260">
        <f>+(IF(OR($B187=0,$C187=0,$D187=0,$DC$2&gt;$OE$1),0,IF(OR(DI187=0,DK187=0,DL187=0),0,MIN((VLOOKUP($D187,SALERYCODE,3,0))*(IF($D187=6,DL187,DK187))*((MIN((VLOOKUP($D187,SALERYCODE,5,0)),(IF($D187=6,DK187,DL187))))),MIN((VLOOKUP($D187,SALERYCODE,3,0)),(DI187+DJ187))*(IF($D187=6,DL187,((MIN((VLOOKUP($D187,SALERYCODE,5,0)),DL187)))))))))/IF(AND($D187=2,'ראשי-פרטים כלליים וריכוז הוצאות'!$D$68&lt;&gt;4),1.2,1)</f>
        <v>0</v>
      </c>
      <c r="DO187" s="263"/>
      <c r="DP187" s="264"/>
      <c r="DQ187" s="265"/>
      <c r="DR187" s="266"/>
      <c r="DS187" s="267">
        <f t="shared" si="215"/>
        <v>0</v>
      </c>
      <c r="DT187" s="260">
        <f>+(IF(OR($B187=0,$C187=0,$D187=0,$DC$2&gt;$OE$1),0,IF(OR(DO187=0,DQ187=0,DR187=0),0,MIN((VLOOKUP($D187,SALERYCODE,3,0))*(IF($D187=6,DR187,DQ187))*((MIN((VLOOKUP($D187,SALERYCODE,5,0)),(IF($D187=6,DQ187,DR187))))),MIN((VLOOKUP($D187,SALERYCODE,3,0)),(DO187+DP187))*(IF($D187=6,DR187,((MIN((VLOOKUP($D187,SALERYCODE,5,0)),DR187)))))))))/IF(AND($D187=2,'ראשי-פרטים כלליים וריכוז הוצאות'!$D$68&lt;&gt;4),1.2,1)</f>
        <v>0</v>
      </c>
      <c r="DU187" s="263"/>
      <c r="DV187" s="264"/>
      <c r="DW187" s="265"/>
      <c r="DX187" s="266"/>
      <c r="DY187" s="267">
        <f t="shared" si="216"/>
        <v>0</v>
      </c>
      <c r="DZ187" s="260">
        <f>+(IF(OR($B187=0,$C187=0,$D187=0,$DC$2&gt;$OE$1),0,IF(OR(DU187=0,DW187=0,DX187=0),0,MIN((VLOOKUP($D187,SALERYCODE,3,0))*(IF($D187=6,DX187,DW187))*((MIN((VLOOKUP($D187,SALERYCODE,5,0)),(IF($D187=6,DW187,DX187))))),MIN((VLOOKUP($D187,SALERYCODE,3,0)),(DU187+DV187))*(IF($D187=6,DX187,((MIN((VLOOKUP($D187,SALERYCODE,5,0)),DX187)))))))))/IF(AND($D187=2,'ראשי-פרטים כלליים וריכוז הוצאות'!$D$68&lt;&gt;4),1.2,1)</f>
        <v>0</v>
      </c>
      <c r="EA187" s="263"/>
      <c r="EB187" s="264"/>
      <c r="EC187" s="265"/>
      <c r="ED187" s="266"/>
      <c r="EE187" s="267">
        <f t="shared" si="217"/>
        <v>0</v>
      </c>
      <c r="EF187" s="260">
        <f>+(IF(OR($B187=0,$C187=0,$D187=0,$DC$2&gt;$OE$1),0,IF(OR(EA187=0,EC187=0,ED187=0),0,MIN((VLOOKUP($D187,SALERYCODE,3,0))*(IF($D187=6,ED187,EC187))*((MIN((VLOOKUP($D187,SALERYCODE,5,0)),(IF($D187=6,EC187,ED187))))),MIN((VLOOKUP($D187,SALERYCODE,3,0)),(EA187+EB187))*(IF($D187=6,ED187,((MIN((VLOOKUP($D187,SALERYCODE,5,0)),ED187)))))))))/IF(AND($D187=2,'ראשי-פרטים כלליים וריכוז הוצאות'!$D$68&lt;&gt;4),1.2,1)</f>
        <v>0</v>
      </c>
      <c r="EG187" s="263"/>
      <c r="EH187" s="264"/>
      <c r="EI187" s="265"/>
      <c r="EJ187" s="266"/>
      <c r="EK187" s="267">
        <f t="shared" si="218"/>
        <v>0</v>
      </c>
      <c r="EL187" s="260">
        <f>+(IF(OR($B187=0,$C187=0,$D187=0,$DC$2&gt;$OE$1),0,IF(OR(EG187=0,EI187=0,EJ187=0),0,MIN((VLOOKUP($D187,SALERYCODE,3,0))*(IF($D187=6,EJ187,EI187))*((MIN((VLOOKUP($D187,SALERYCODE,5,0)),(IF($D187=6,EI187,EJ187))))),MIN((VLOOKUP($D187,SALERYCODE,3,0)),(EG187+EH187))*(IF($D187=6,EJ187,((MIN((VLOOKUP($D187,SALERYCODE,5,0)),EJ187)))))))))/IF(AND($D187=2,'ראשי-פרטים כלליים וריכוז הוצאות'!$D$68&lt;&gt;4),1.2,1)</f>
        <v>0</v>
      </c>
      <c r="EM187" s="263"/>
      <c r="EN187" s="264"/>
      <c r="EO187" s="265"/>
      <c r="EP187" s="266"/>
      <c r="EQ187" s="267">
        <f t="shared" si="219"/>
        <v>0</v>
      </c>
      <c r="ER187" s="260">
        <f>+(IF(OR($B187=0,$C187=0,$D187=0,$DC$2&gt;$OE$1),0,IF(OR(EM187=0,EO187=0,EP187=0),0,MIN((VLOOKUP($D187,SALERYCODE,3,0))*(IF($D187=6,EP187,EO187))*((MIN((VLOOKUP($D187,SALERYCODE,5,0)),(IF($D187=6,EO187,EP187))))),MIN((VLOOKUP($D187,SALERYCODE,3,0)),(EM187+EN187))*(IF($D187=6,EP187,((MIN((VLOOKUP($D187,SALERYCODE,5,0)),EP187)))))))))/IF(AND($D187=2,'ראשי-פרטים כלליים וריכוז הוצאות'!$D$68&lt;&gt;4),1.2,1)</f>
        <v>0</v>
      </c>
      <c r="ES187" s="263"/>
      <c r="ET187" s="264"/>
      <c r="EU187" s="265"/>
      <c r="EV187" s="266"/>
      <c r="EW187" s="267">
        <f t="shared" si="220"/>
        <v>0</v>
      </c>
      <c r="EX187" s="260">
        <f>+(IF(OR($B187=0,$C187=0,$D187=0,$DC$2&gt;$OE$1),0,IF(OR(ES187=0,EU187=0,EV187=0),0,MIN((VLOOKUP($D187,SALERYCODE,3,0))*(IF($D187=6,EV187,EU187))*((MIN((VLOOKUP($D187,SALERYCODE,5,0)),(IF($D187=6,EU187,EV187))))),MIN((VLOOKUP($D187,SALERYCODE,3,0)),(ES187+ET187))*(IF($D187=6,EV187,((MIN((VLOOKUP($D187,SALERYCODE,5,0)),EV187)))))))))/IF(AND($D187=2,'ראשי-פרטים כלליים וריכוז הוצאות'!$D$68&lt;&gt;4),1.2,1)</f>
        <v>0</v>
      </c>
      <c r="EY187" s="263"/>
      <c r="EZ187" s="264"/>
      <c r="FA187" s="265"/>
      <c r="FB187" s="266"/>
      <c r="FC187" s="267">
        <f t="shared" si="221"/>
        <v>0</v>
      </c>
      <c r="FD187" s="260">
        <f>+(IF(OR($B187=0,$C187=0,$D187=0,$DC$2&gt;$OE$1),0,IF(OR(EY187=0,FA187=0,FB187=0),0,MIN((VLOOKUP($D187,SALERYCODE,3,0))*(IF($D187=6,FB187,FA187))*((MIN((VLOOKUP($D187,SALERYCODE,5,0)),(IF($D187=6,FA187,FB187))))),MIN((VLOOKUP($D187,SALERYCODE,3,0)),(EY187+EZ187))*(IF($D187=6,FB187,((MIN((VLOOKUP($D187,SALERYCODE,5,0)),FB187)))))))))/IF(AND($D187=2,'ראשי-פרטים כלליים וריכוז הוצאות'!$D$68&lt;&gt;4),1.2,1)</f>
        <v>0</v>
      </c>
      <c r="FE187" s="263"/>
      <c r="FF187" s="264"/>
      <c r="FG187" s="265"/>
      <c r="FH187" s="266"/>
      <c r="FI187" s="267">
        <f t="shared" si="222"/>
        <v>0</v>
      </c>
      <c r="FJ187" s="260">
        <f>+(IF(OR($B187=0,$C187=0,$D187=0,$DC$2&gt;$OE$1),0,IF(OR(FE187=0,FG187=0,FH187=0),0,MIN((VLOOKUP($D187,SALERYCODE,3,0))*(IF($D187=6,FH187,FG187))*((MIN((VLOOKUP($D187,SALERYCODE,5,0)),(IF($D187=6,FG187,FH187))))),MIN((VLOOKUP($D187,SALERYCODE,3,0)),(FE187+FF187))*(IF($D187=6,FH187,((MIN((VLOOKUP($D187,SALERYCODE,5,0)),FH187)))))))))/IF(AND($D187=2,'ראשי-פרטים כלליים וריכוז הוצאות'!$D$68&lt;&gt;4),1.2,1)</f>
        <v>0</v>
      </c>
      <c r="FK187" s="263"/>
      <c r="FL187" s="264"/>
      <c r="FM187" s="265"/>
      <c r="FN187" s="266"/>
      <c r="FO187" s="267">
        <f t="shared" si="223"/>
        <v>0</v>
      </c>
      <c r="FP187" s="260">
        <f>+(IF(OR($B187=0,$C187=0,$D187=0,$DC$2&gt;$OE$1),0,IF(OR(FK187=0,FM187=0,FN187=0),0,MIN((VLOOKUP($D187,SALERYCODE,3,0))*(IF($D187=6,FN187,FM187))*((MIN((VLOOKUP($D187,SALERYCODE,5,0)),(IF($D187=6,FM187,FN187))))),MIN((VLOOKUP($D187,SALERYCODE,3,0)),(FK187+FL187))*(IF($D187=6,FN187,((MIN((VLOOKUP($D187,SALERYCODE,5,0)),FN187)))))))))/IF(AND($D187=2,'ראשי-פרטים כלליים וריכוז הוצאות'!$D$68&lt;&gt;4),1.2,1)</f>
        <v>0</v>
      </c>
      <c r="FQ187" s="263"/>
      <c r="FR187" s="264"/>
      <c r="FS187" s="265"/>
      <c r="FT187" s="266"/>
      <c r="FU187" s="267">
        <f t="shared" si="224"/>
        <v>0</v>
      </c>
      <c r="FV187" s="260">
        <f>+(IF(OR($B187=0,$C187=0,$D187=0,$DC$2&gt;$OE$1),0,IF(OR(FQ187=0,FS187=0,FT187=0),0,MIN((VLOOKUP($D187,SALERYCODE,3,0))*(IF($D187=6,FT187,FS187))*((MIN((VLOOKUP($D187,SALERYCODE,5,0)),(IF($D187=6,FS187,FT187))))),MIN((VLOOKUP($D187,SALERYCODE,3,0)),(FQ187+FR187))*(IF($D187=6,FT187,((MIN((VLOOKUP($D187,SALERYCODE,5,0)),FT187)))))))))/IF(AND($D187=2,'ראשי-פרטים כלליים וריכוז הוצאות'!$D$68&lt;&gt;4),1.2,1)</f>
        <v>0</v>
      </c>
      <c r="FW187" s="263"/>
      <c r="FX187" s="264"/>
      <c r="FY187" s="265"/>
      <c r="FZ187" s="266"/>
      <c r="GA187" s="267">
        <f t="shared" si="225"/>
        <v>0</v>
      </c>
      <c r="GB187" s="260">
        <f>+(IF(OR($B187=0,$C187=0,$D187=0,$DC$2&gt;$OE$1),0,IF(OR(FW187=0,FY187=0,FZ187=0),0,MIN((VLOOKUP($D187,SALERYCODE,3,0))*(IF($D187=6,FZ187,FY187))*((MIN((VLOOKUP($D187,SALERYCODE,5,0)),(IF($D187=6,FY187,FZ187))))),MIN((VLOOKUP($D187,SALERYCODE,3,0)),(FW187+FX187))*(IF($D187=6,FZ187,((MIN((VLOOKUP($D187,SALERYCODE,5,0)),FZ187)))))))))/IF(AND($D187=2,'ראשי-פרטים כלליים וריכוז הוצאות'!$D$68&lt;&gt;4),1.2,1)</f>
        <v>0</v>
      </c>
      <c r="GC187" s="263"/>
      <c r="GD187" s="264"/>
      <c r="GE187" s="265"/>
      <c r="GF187" s="266"/>
      <c r="GG187" s="267">
        <f t="shared" si="226"/>
        <v>0</v>
      </c>
      <c r="GH187" s="260">
        <f>+(IF(OR($B187=0,$C187=0,$D187=0,$DC$2&gt;$OE$1),0,IF(OR(GC187=0,GE187=0,GF187=0),0,MIN((VLOOKUP($D187,SALERYCODE,3,0))*(IF($D187=6,GF187,GE187))*((MIN((VLOOKUP($D187,SALERYCODE,5,0)),(IF($D187=6,GE187,GF187))))),MIN((VLOOKUP($D187,SALERYCODE,3,0)),(GC187+GD187))*(IF($D187=6,GF187,((MIN((VLOOKUP($D187,SALERYCODE,5,0)),GF187)))))))))/IF(AND($D187=2,'ראשי-פרטים כלליים וריכוז הוצאות'!$D$68&lt;&gt;4),1.2,1)</f>
        <v>0</v>
      </c>
      <c r="GI187" s="263"/>
      <c r="GJ187" s="264"/>
      <c r="GK187" s="265"/>
      <c r="GL187" s="266"/>
      <c r="GM187" s="267">
        <f t="shared" si="227"/>
        <v>0</v>
      </c>
      <c r="GN187" s="260">
        <f>+(IF(OR($B187=0,$C187=0,$D187=0,$DC$2&gt;$OE$1),0,IF(OR(GI187=0,GK187=0,GL187=0),0,MIN((VLOOKUP($D187,SALERYCODE,3,0))*(IF($D187=6,GL187,GK187))*((MIN((VLOOKUP($D187,SALERYCODE,5,0)),(IF($D187=6,GK187,GL187))))),MIN((VLOOKUP($D187,SALERYCODE,3,0)),(GI187+GJ187))*(IF($D187=6,GL187,((MIN((VLOOKUP($D187,SALERYCODE,5,0)),GL187)))))))))/IF(AND($D187=2,'ראשי-פרטים כלליים וריכוז הוצאות'!$D$68&lt;&gt;4),1.2,1)</f>
        <v>0</v>
      </c>
      <c r="GO187" s="263"/>
      <c r="GP187" s="264"/>
      <c r="GQ187" s="265"/>
      <c r="GR187" s="266"/>
      <c r="GS187" s="267">
        <f t="shared" si="228"/>
        <v>0</v>
      </c>
      <c r="GT187" s="260">
        <f>+(IF(OR($B187=0,$C187=0,$D187=0,$DC$2&gt;$OE$1),0,IF(OR(GO187=0,GQ187=0,GR187=0),0,MIN((VLOOKUP($D187,SALERYCODE,3,0))*(IF($D187=6,GR187,GQ187))*((MIN((VLOOKUP($D187,SALERYCODE,5,0)),(IF($D187=6,GQ187,GR187))))),MIN((VLOOKUP($D187,SALERYCODE,3,0)),(GO187+GP187))*(IF($D187=6,GR187,((MIN((VLOOKUP($D187,SALERYCODE,5,0)),GR187)))))))))/IF(AND($D187=2,'ראשי-פרטים כלליים וריכוז הוצאות'!$D$68&lt;&gt;4),1.2,1)</f>
        <v>0</v>
      </c>
      <c r="GU187" s="263"/>
      <c r="GV187" s="264"/>
      <c r="GW187" s="265"/>
      <c r="GX187" s="266"/>
      <c r="GY187" s="267">
        <f t="shared" si="229"/>
        <v>0</v>
      </c>
      <c r="GZ187" s="260">
        <f>+(IF(OR($B187=0,$C187=0,$D187=0,$DC$2&gt;$OE$1),0,IF(OR(GU187=0,GW187=0,GX187=0),0,MIN((VLOOKUP($D187,SALERYCODE,3,0))*(IF($D187=6,GX187,GW187))*((MIN((VLOOKUP($D187,SALERYCODE,5,0)),(IF($D187=6,GW187,GX187))))),MIN((VLOOKUP($D187,SALERYCODE,3,0)),(GU187+GV187))*(IF($D187=6,GX187,((MIN((VLOOKUP($D187,SALERYCODE,5,0)),GX187)))))))))/IF(AND($D187=2,'ראשי-פרטים כלליים וריכוז הוצאות'!$D$68&lt;&gt;4),1.2,1)</f>
        <v>0</v>
      </c>
      <c r="HA187" s="263"/>
      <c r="HB187" s="264"/>
      <c r="HC187" s="265"/>
      <c r="HD187" s="266"/>
      <c r="HE187" s="267">
        <f t="shared" si="230"/>
        <v>0</v>
      </c>
      <c r="HF187" s="260">
        <f>+(IF(OR($B187=0,$C187=0,$D187=0,$DC$2&gt;$OE$1),0,IF(OR(HA187=0,HC187=0,HD187=0),0,MIN((VLOOKUP($D187,SALERYCODE,3,0))*(IF($D187=6,HD187,HC187))*((MIN((VLOOKUP($D187,SALERYCODE,5,0)),(IF($D187=6,HC187,HD187))))),MIN((VLOOKUP($D187,SALERYCODE,3,0)),(HA187+HB187))*(IF($D187=6,HD187,((MIN((VLOOKUP($D187,SALERYCODE,5,0)),HD187)))))))))/IF(AND($D187=2,'ראשי-פרטים כלליים וריכוז הוצאות'!$D$68&lt;&gt;4),1.2,1)</f>
        <v>0</v>
      </c>
      <c r="HG187" s="263"/>
      <c r="HH187" s="264"/>
      <c r="HI187" s="265"/>
      <c r="HJ187" s="266"/>
      <c r="HK187" s="267">
        <f t="shared" si="231"/>
        <v>0</v>
      </c>
      <c r="HL187" s="260">
        <f>+(IF(OR($B187=0,$C187=0,$D187=0,$DC$2&gt;$OE$1),0,IF(OR(HG187=0,HI187=0,HJ187=0),0,MIN((VLOOKUP($D187,SALERYCODE,3,0))*(IF($D187=6,HJ187,HI187))*((MIN((VLOOKUP($D187,SALERYCODE,5,0)),(IF($D187=6,HI187,HJ187))))),MIN((VLOOKUP($D187,SALERYCODE,3,0)),(HG187+HH187))*(IF($D187=6,HJ187,((MIN((VLOOKUP($D187,SALERYCODE,5,0)),HJ187)))))))))/IF(AND($D187=2,'ראשי-פרטים כלליים וריכוז הוצאות'!$D$68&lt;&gt;4),1.2,1)</f>
        <v>0</v>
      </c>
      <c r="HM187" s="263"/>
      <c r="HN187" s="264"/>
      <c r="HO187" s="265"/>
      <c r="HP187" s="266"/>
      <c r="HQ187" s="267">
        <f t="shared" si="232"/>
        <v>0</v>
      </c>
      <c r="HR187" s="260">
        <f>+(IF(OR($B187=0,$C187=0,$D187=0,$DC$2&gt;$OE$1),0,IF(OR(HM187=0,HO187=0,HP187=0),0,MIN((VLOOKUP($D187,SALERYCODE,3,0))*(IF($D187=6,HP187,HO187))*((MIN((VLOOKUP($D187,SALERYCODE,5,0)),(IF($D187=6,HO187,HP187))))),MIN((VLOOKUP($D187,SALERYCODE,3,0)),(HM187+HN187))*(IF($D187=6,HP187,((MIN((VLOOKUP($D187,SALERYCODE,5,0)),HP187)))))))))/IF(AND($D187=2,'ראשי-פרטים כלליים וריכוז הוצאות'!$D$68&lt;&gt;4),1.2,1)</f>
        <v>0</v>
      </c>
      <c r="HS187" s="263"/>
      <c r="HT187" s="264"/>
      <c r="HU187" s="265"/>
      <c r="HV187" s="266"/>
      <c r="HW187" s="267">
        <f t="shared" si="233"/>
        <v>0</v>
      </c>
      <c r="HX187" s="260">
        <f>+(IF(OR($B187=0,$C187=0,$D187=0,$DC$2&gt;$OE$1),0,IF(OR(HS187=0,HU187=0,HV187=0),0,MIN((VLOOKUP($D187,SALERYCODE,3,0))*(IF($D187=6,HV187,HU187))*((MIN((VLOOKUP($D187,SALERYCODE,5,0)),(IF($D187=6,HU187,HV187))))),MIN((VLOOKUP($D187,SALERYCODE,3,0)),(HS187+HT187))*(IF($D187=6,HV187,((MIN((VLOOKUP($D187,SALERYCODE,5,0)),HV187)))))))))/IF(AND($D187=2,'ראשי-פרטים כלליים וריכוז הוצאות'!$D$68&lt;&gt;4),1.2,1)</f>
        <v>0</v>
      </c>
      <c r="HY187" s="263"/>
      <c r="HZ187" s="264"/>
      <c r="IA187" s="265"/>
      <c r="IB187" s="266"/>
      <c r="IC187" s="267">
        <f t="shared" si="234"/>
        <v>0</v>
      </c>
      <c r="ID187" s="260">
        <f>+(IF(OR($B187=0,$C187=0,$D187=0,$DC$2&gt;$OE$1),0,IF(OR(HY187=0,IA187=0,IB187=0),0,MIN((VLOOKUP($D187,SALERYCODE,3,0))*(IF($D187=6,IB187,IA187))*((MIN((VLOOKUP($D187,SALERYCODE,5,0)),(IF($D187=6,IA187,IB187))))),MIN((VLOOKUP($D187,SALERYCODE,3,0)),(HY187+HZ187))*(IF($D187=6,IB187,((MIN((VLOOKUP($D187,SALERYCODE,5,0)),IB187)))))))))/IF(AND($D187=2,'ראשי-פרטים כלליים וריכוז הוצאות'!$D$68&lt;&gt;4),1.2,1)</f>
        <v>0</v>
      </c>
      <c r="IE187" s="263"/>
      <c r="IF187" s="264"/>
      <c r="IG187" s="265"/>
      <c r="IH187" s="266"/>
      <c r="II187" s="267">
        <f t="shared" si="235"/>
        <v>0</v>
      </c>
      <c r="IJ187" s="260">
        <f>+(IF(OR($B187=0,$C187=0,$D187=0,$DC$2&gt;$OE$1),0,IF(OR(IE187=0,IG187=0,IH187=0),0,MIN((VLOOKUP($D187,SALERYCODE,3,0))*(IF($D187=6,IH187,IG187))*((MIN((VLOOKUP($D187,SALERYCODE,5,0)),(IF($D187=6,IG187,IH187))))),MIN((VLOOKUP($D187,SALERYCODE,3,0)),(IE187+IF187))*(IF($D187=6,IH187,((MIN((VLOOKUP($D187,SALERYCODE,5,0)),IH187)))))))))/IF(AND($D187=2,'ראשי-פרטים כלליים וריכוז הוצאות'!$D$68&lt;&gt;4),1.2,1)</f>
        <v>0</v>
      </c>
      <c r="IK187" s="263"/>
      <c r="IL187" s="264"/>
      <c r="IM187" s="265"/>
      <c r="IN187" s="266"/>
      <c r="IO187" s="267">
        <f t="shared" si="236"/>
        <v>0</v>
      </c>
      <c r="IP187" s="260">
        <f>+(IF(OR($B187=0,$C187=0,$D187=0,$DC$2&gt;$OE$1),0,IF(OR(IK187=0,IM187=0,IN187=0),0,MIN((VLOOKUP($D187,SALERYCODE,3,0))*(IF($D187=6,IN187,IM187))*((MIN((VLOOKUP($D187,SALERYCODE,5,0)),(IF($D187=6,IM187,IN187))))),MIN((VLOOKUP($D187,SALERYCODE,3,0)),(IK187+IL187))*(IF($D187=6,IN187,((MIN((VLOOKUP($D187,SALERYCODE,5,0)),IN187)))))))))/IF(AND($D187=2,'ראשי-פרטים כלליים וריכוז הוצאות'!$D$68&lt;&gt;4),1.2,1)</f>
        <v>0</v>
      </c>
      <c r="IQ187" s="263"/>
      <c r="IR187" s="264"/>
      <c r="IS187" s="265"/>
      <c r="IT187" s="266"/>
      <c r="IU187" s="267">
        <f t="shared" si="237"/>
        <v>0</v>
      </c>
      <c r="IV187" s="260">
        <f>+(IF(OR($B187=0,$C187=0,$D187=0,$DC$2&gt;$OE$1),0,IF(OR(IQ187=0,IS187=0,IT187=0),0,MIN((VLOOKUP($D187,SALERYCODE,3,0))*(IF($D187=6,IT187,IS187))*((MIN((VLOOKUP($D187,SALERYCODE,5,0)),(IF($D187=6,IS187,IT187))))),MIN((VLOOKUP($D187,SALERYCODE,3,0)),(IQ187+IR187))*(IF($D187=6,IT187,((MIN((VLOOKUP($D187,SALERYCODE,5,0)),IT187)))))))))/IF(AND($D187=2,'ראשי-פרטים כלליים וריכוז הוצאות'!$D$68&lt;&gt;4),1.2,1)</f>
        <v>0</v>
      </c>
      <c r="IW187" s="263"/>
      <c r="IX187" s="264"/>
      <c r="IY187" s="265"/>
      <c r="IZ187" s="266"/>
      <c r="JA187" s="267">
        <f t="shared" si="238"/>
        <v>0</v>
      </c>
      <c r="JB187" s="260">
        <f>+(IF(OR($B187=0,$C187=0,$D187=0,$DC$2&gt;$OE$1),0,IF(OR(IW187=0,IY187=0,IZ187=0),0,MIN((VLOOKUP($D187,SALERYCODE,3,0))*(IF($D187=6,IZ187,IY187))*((MIN((VLOOKUP($D187,SALERYCODE,5,0)),(IF($D187=6,IY187,IZ187))))),MIN((VLOOKUP($D187,SALERYCODE,3,0)),(IW187+IX187))*(IF($D187=6,IZ187,((MIN((VLOOKUP($D187,SALERYCODE,5,0)),IZ187)))))))))/IF(AND($D187=2,'ראשי-פרטים כלליים וריכוז הוצאות'!$D$68&lt;&gt;4),1.2,1)</f>
        <v>0</v>
      </c>
      <c r="JC187" s="263"/>
      <c r="JD187" s="264"/>
      <c r="JE187" s="265"/>
      <c r="JF187" s="266"/>
      <c r="JG187" s="267">
        <f t="shared" si="239"/>
        <v>0</v>
      </c>
      <c r="JH187" s="260">
        <f>+(IF(OR($B187=0,$C187=0,$D187=0,$DC$2&gt;$OE$1),0,IF(OR(JC187=0,JE187=0,JF187=0),0,MIN((VLOOKUP($D187,SALERYCODE,3,0))*(IF($D187=6,JF187,JE187))*((MIN((VLOOKUP($D187,SALERYCODE,5,0)),(IF($D187=6,JE187,JF187))))),MIN((VLOOKUP($D187,SALERYCODE,3,0)),(JC187+JD187))*(IF($D187=6,JF187,((MIN((VLOOKUP($D187,SALERYCODE,5,0)),JF187)))))))))/IF(AND($D187=2,'ראשי-פרטים כלליים וריכוז הוצאות'!$D$68&lt;&gt;4),1.2,1)</f>
        <v>0</v>
      </c>
      <c r="JI187" s="263"/>
      <c r="JJ187" s="264"/>
      <c r="JK187" s="265"/>
      <c r="JL187" s="266"/>
      <c r="JM187" s="267">
        <f t="shared" si="240"/>
        <v>0</v>
      </c>
      <c r="JN187" s="260">
        <f>+(IF(OR($B187=0,$C187=0,$D187=0,$DC$2&gt;$OE$1),0,IF(OR(JI187=0,JK187=0,JL187=0),0,MIN((VLOOKUP($D187,SALERYCODE,3,0))*(IF($D187=6,JL187,JK187))*((MIN((VLOOKUP($D187,SALERYCODE,5,0)),(IF($D187=6,JK187,JL187))))),MIN((VLOOKUP($D187,SALERYCODE,3,0)),(JI187+JJ187))*(IF($D187=6,JL187,((MIN((VLOOKUP($D187,SALERYCODE,5,0)),JL187)))))))))/IF(AND($D187=2,'ראשי-פרטים כלליים וריכוז הוצאות'!$D$68&lt;&gt;4),1.2,1)</f>
        <v>0</v>
      </c>
      <c r="JO187" s="263"/>
      <c r="JP187" s="264"/>
      <c r="JQ187" s="265"/>
      <c r="JR187" s="266"/>
      <c r="JS187" s="267">
        <f t="shared" si="241"/>
        <v>0</v>
      </c>
      <c r="JT187" s="260">
        <f>+(IF(OR($B187=0,$C187=0,$D187=0,$DC$2&gt;$OE$1),0,IF(OR(JO187=0,JQ187=0,JR187=0),0,MIN((VLOOKUP($D187,SALERYCODE,3,0))*(IF($D187=6,JR187,JQ187))*((MIN((VLOOKUP($D187,SALERYCODE,5,0)),(IF($D187=6,JQ187,JR187))))),MIN((VLOOKUP($D187,SALERYCODE,3,0)),(JO187+JP187))*(IF($D187=6,JR187,((MIN((VLOOKUP($D187,SALERYCODE,5,0)),JR187)))))))))/IF(AND($D187=2,'ראשי-פרטים כלליים וריכוז הוצאות'!$D$68&lt;&gt;4),1.2,1)</f>
        <v>0</v>
      </c>
      <c r="JU187" s="263"/>
      <c r="JV187" s="264"/>
      <c r="JW187" s="265"/>
      <c r="JX187" s="266"/>
      <c r="JY187" s="267">
        <f t="shared" si="242"/>
        <v>0</v>
      </c>
      <c r="JZ187" s="260">
        <f>+(IF(OR($B187=0,$C187=0,$D187=0,$DC$2&gt;$OE$1),0,IF(OR(JU187=0,JW187=0,JX187=0),0,MIN((VLOOKUP($D187,SALERYCODE,3,0))*(IF($D187=6,JX187,JW187))*((MIN((VLOOKUP($D187,SALERYCODE,5,0)),(IF($D187=6,JW187,JX187))))),MIN((VLOOKUP($D187,SALERYCODE,3,0)),(JU187+JV187))*(IF($D187=6,JX187,((MIN((VLOOKUP($D187,SALERYCODE,5,0)),JX187)))))))))/IF(AND($D187=2,'ראשי-פרטים כלליים וריכוז הוצאות'!$D$68&lt;&gt;4),1.2,1)</f>
        <v>0</v>
      </c>
      <c r="KA187" s="263"/>
      <c r="KB187" s="264"/>
      <c r="KC187" s="265"/>
      <c r="KD187" s="266"/>
      <c r="KE187" s="267">
        <f t="shared" si="243"/>
        <v>0</v>
      </c>
      <c r="KF187" s="260">
        <f>+(IF(OR($B187=0,$C187=0,$D187=0,$DC$2&gt;$OE$1),0,IF(OR(KA187=0,KC187=0,KD187=0),0,MIN((VLOOKUP($D187,SALERYCODE,3,0))*(IF($D187=6,KD187,KC187))*((MIN((VLOOKUP($D187,SALERYCODE,5,0)),(IF($D187=6,KC187,KD187))))),MIN((VLOOKUP($D187,SALERYCODE,3,0)),(KA187+KB187))*(IF($D187=6,KD187,((MIN((VLOOKUP($D187,SALERYCODE,5,0)),KD187)))))))))/IF(AND($D187=2,'ראשי-פרטים כלליים וריכוז הוצאות'!$D$68&lt;&gt;4),1.2,1)</f>
        <v>0</v>
      </c>
      <c r="KG187" s="263"/>
      <c r="KH187" s="264"/>
      <c r="KI187" s="265"/>
      <c r="KJ187" s="266"/>
      <c r="KK187" s="267">
        <f t="shared" si="244"/>
        <v>0</v>
      </c>
      <c r="KL187" s="260">
        <f>+(IF(OR($B187=0,$C187=0,$D187=0,$DC$2&gt;$OE$1),0,IF(OR(KG187=0,KI187=0,KJ187=0),0,MIN((VLOOKUP($D187,SALERYCODE,3,0))*(IF($D187=6,KJ187,KI187))*((MIN((VLOOKUP($D187,SALERYCODE,5,0)),(IF($D187=6,KI187,KJ187))))),MIN((VLOOKUP($D187,SALERYCODE,3,0)),(KG187+KH187))*(IF($D187=6,KJ187,((MIN((VLOOKUP($D187,SALERYCODE,5,0)),KJ187)))))))))/IF(AND($D187=2,'ראשי-פרטים כלליים וריכוז הוצאות'!$D$68&lt;&gt;4),1.2,1)</f>
        <v>0</v>
      </c>
      <c r="KM187" s="263"/>
      <c r="KN187" s="264"/>
      <c r="KO187" s="265"/>
      <c r="KP187" s="266"/>
      <c r="KQ187" s="267">
        <f t="shared" si="245"/>
        <v>0</v>
      </c>
      <c r="KR187" s="260">
        <f>+(IF(OR($B187=0,$C187=0,$D187=0,$DC$2&gt;$OE$1),0,IF(OR(KM187=0,KO187=0,KP187=0),0,MIN((VLOOKUP($D187,SALERYCODE,3,0))*(IF($D187=6,KP187,KO187))*((MIN((VLOOKUP($D187,SALERYCODE,5,0)),(IF($D187=6,KO187,KP187))))),MIN((VLOOKUP($D187,SALERYCODE,3,0)),(KM187+KN187))*(IF($D187=6,KP187,((MIN((VLOOKUP($D187,SALERYCODE,5,0)),KP187)))))))))/IF(AND($D187=2,'ראשי-פרטים כלליים וריכוז הוצאות'!$D$68&lt;&gt;4),1.2,1)</f>
        <v>0</v>
      </c>
      <c r="KS187" s="263"/>
      <c r="KT187" s="264"/>
      <c r="KU187" s="265"/>
      <c r="KV187" s="266"/>
      <c r="KW187" s="267">
        <f t="shared" si="246"/>
        <v>0</v>
      </c>
      <c r="KX187" s="260">
        <f>+(IF(OR($B187=0,$C187=0,$D187=0,$DC$2&gt;$OE$1),0,IF(OR(KS187=0,KU187=0,KV187=0),0,MIN((VLOOKUP($D187,SALERYCODE,3,0))*(IF($D187=6,KV187,KU187))*((MIN((VLOOKUP($D187,SALERYCODE,5,0)),(IF($D187=6,KU187,KV187))))),MIN((VLOOKUP($D187,SALERYCODE,3,0)),(KS187+KT187))*(IF($D187=6,KV187,((MIN((VLOOKUP($D187,SALERYCODE,5,0)),KV187)))))))))/IF(AND($D187=2,'ראשי-פרטים כלליים וריכוז הוצאות'!$D$68&lt;&gt;4),1.2,1)</f>
        <v>0</v>
      </c>
      <c r="KY187" s="263"/>
      <c r="KZ187" s="264"/>
      <c r="LA187" s="265"/>
      <c r="LB187" s="266"/>
      <c r="LC187" s="267">
        <f t="shared" si="247"/>
        <v>0</v>
      </c>
      <c r="LD187" s="260">
        <f>+(IF(OR($B187=0,$C187=0,$D187=0,$DC$2&gt;$OE$1),0,IF(OR(KY187=0,LA187=0,LB187=0),0,MIN((VLOOKUP($D187,SALERYCODE,3,0))*(IF($D187=6,LB187,LA187))*((MIN((VLOOKUP($D187,SALERYCODE,5,0)),(IF($D187=6,LA187,LB187))))),MIN((VLOOKUP($D187,SALERYCODE,3,0)),(KY187+KZ187))*(IF($D187=6,LB187,((MIN((VLOOKUP($D187,SALERYCODE,5,0)),LB187)))))))))/IF(AND($D187=2,'ראשי-פרטים כלליים וריכוז הוצאות'!$D$68&lt;&gt;4),1.2,1)</f>
        <v>0</v>
      </c>
      <c r="LE187" s="263"/>
      <c r="LF187" s="264"/>
      <c r="LG187" s="265"/>
      <c r="LH187" s="266"/>
      <c r="LI187" s="267">
        <f t="shared" si="248"/>
        <v>0</v>
      </c>
      <c r="LJ187" s="260">
        <f>+(IF(OR($B187=0,$C187=0,$D187=0,$DC$2&gt;$OE$1),0,IF(OR(LE187=0,LG187=0,LH187=0),0,MIN((VLOOKUP($D187,SALERYCODE,3,0))*(IF($D187=6,LH187,LG187))*((MIN((VLOOKUP($D187,SALERYCODE,5,0)),(IF($D187=6,LG187,LH187))))),MIN((VLOOKUP($D187,SALERYCODE,3,0)),(LE187+LF187))*(IF($D187=6,LH187,((MIN((VLOOKUP($D187,SALERYCODE,5,0)),LH187)))))))))/IF(AND($D187=2,'ראשי-פרטים כלליים וריכוז הוצאות'!$D$68&lt;&gt;4),1.2,1)</f>
        <v>0</v>
      </c>
      <c r="LK187" s="263"/>
      <c r="LL187" s="264"/>
      <c r="LM187" s="265"/>
      <c r="LN187" s="266"/>
      <c r="LO187" s="267">
        <f t="shared" si="249"/>
        <v>0</v>
      </c>
      <c r="LP187" s="260">
        <f>+(IF(OR($B187=0,$C187=0,$D187=0,$DC$2&gt;$OE$1),0,IF(OR(LK187=0,LM187=0,LN187=0),0,MIN((VLOOKUP($D187,SALERYCODE,3,0))*(IF($D187=6,LN187,LM187))*((MIN((VLOOKUP($D187,SALERYCODE,5,0)),(IF($D187=6,LM187,LN187))))),MIN((VLOOKUP($D187,SALERYCODE,3,0)),(LK187+LL187))*(IF($D187=6,LN187,((MIN((VLOOKUP($D187,SALERYCODE,5,0)),LN187)))))))))/IF(AND($D187=2,'ראשי-פרטים כלליים וריכוז הוצאות'!$D$68&lt;&gt;4),1.2,1)</f>
        <v>0</v>
      </c>
      <c r="LQ187" s="263"/>
      <c r="LR187" s="264"/>
      <c r="LS187" s="265"/>
      <c r="LT187" s="266"/>
      <c r="LU187" s="267">
        <f t="shared" si="250"/>
        <v>0</v>
      </c>
      <c r="LV187" s="260">
        <f>+(IF(OR($B187=0,$C187=0,$D187=0,$DC$2&gt;$OE$1),0,IF(OR(LQ187=0,LS187=0,LT187=0),0,MIN((VLOOKUP($D187,SALERYCODE,3,0))*(IF($D187=6,LT187,LS187))*((MIN((VLOOKUP($D187,SALERYCODE,5,0)),(IF($D187=6,LS187,LT187))))),MIN((VLOOKUP($D187,SALERYCODE,3,0)),(LQ187+LR187))*(IF($D187=6,LT187,((MIN((VLOOKUP($D187,SALERYCODE,5,0)),LT187)))))))))/IF(AND($D187=2,'ראשי-פרטים כלליים וריכוז הוצאות'!$D$68&lt;&gt;4),1.2,1)</f>
        <v>0</v>
      </c>
      <c r="LW187" s="263"/>
      <c r="LX187" s="264"/>
      <c r="LY187" s="265"/>
      <c r="LZ187" s="266"/>
      <c r="MA187" s="267">
        <f t="shared" si="251"/>
        <v>0</v>
      </c>
      <c r="MB187" s="260">
        <f>+(IF(OR($B187=0,$C187=0,$D187=0,$DC$2&gt;$OE$1),0,IF(OR(LW187=0,LY187=0,LZ187=0),0,MIN((VLOOKUP($D187,SALERYCODE,3,0))*(IF($D187=6,LZ187,LY187))*((MIN((VLOOKUP($D187,SALERYCODE,5,0)),(IF($D187=6,LY187,LZ187))))),MIN((VLOOKUP($D187,SALERYCODE,3,0)),(LW187+LX187))*(IF($D187=6,LZ187,((MIN((VLOOKUP($D187,SALERYCODE,5,0)),LZ187)))))))))/IF(AND($D187=2,'ראשי-פרטים כלליים וריכוז הוצאות'!$D$68&lt;&gt;4),1.2,1)</f>
        <v>0</v>
      </c>
      <c r="MC187" s="263"/>
      <c r="MD187" s="264"/>
      <c r="ME187" s="265"/>
      <c r="MF187" s="266"/>
      <c r="MG187" s="267">
        <f t="shared" si="252"/>
        <v>0</v>
      </c>
      <c r="MH187" s="260">
        <f>+(IF(OR($B187=0,$C187=0,$D187=0,$DC$2&gt;$OE$1),0,IF(OR(MC187=0,ME187=0,MF187=0),0,MIN((VLOOKUP($D187,SALERYCODE,3,0))*(IF($D187=6,MF187,ME187))*((MIN((VLOOKUP($D187,SALERYCODE,5,0)),(IF($D187=6,ME187,MF187))))),MIN((VLOOKUP($D187,SALERYCODE,3,0)),(MC187+MD187))*(IF($D187=6,MF187,((MIN((VLOOKUP($D187,SALERYCODE,5,0)),MF187)))))))))/IF(AND($D187=2,'ראשי-פרטים כלליים וריכוז הוצאות'!$D$68&lt;&gt;4),1.2,1)</f>
        <v>0</v>
      </c>
      <c r="MI187" s="263"/>
      <c r="MJ187" s="264"/>
      <c r="MK187" s="265"/>
      <c r="ML187" s="266"/>
      <c r="MM187" s="267">
        <f t="shared" si="253"/>
        <v>0</v>
      </c>
      <c r="MN187" s="260">
        <f>+(IF(OR($B187=0,$C187=0,$D187=0,$DC$2&gt;$OE$1),0,IF(OR(MI187=0,MK187=0,ML187=0),0,MIN((VLOOKUP($D187,SALERYCODE,3,0))*(IF($D187=6,ML187,MK187))*((MIN((VLOOKUP($D187,SALERYCODE,5,0)),(IF($D187=6,MK187,ML187))))),MIN((VLOOKUP($D187,SALERYCODE,3,0)),(MI187+MJ187))*(IF($D187=6,ML187,((MIN((VLOOKUP($D187,SALERYCODE,5,0)),ML187)))))))))/IF(AND($D187=2,'ראשי-פרטים כלליים וריכוז הוצאות'!$D$68&lt;&gt;4),1.2,1)</f>
        <v>0</v>
      </c>
      <c r="MO187" s="263"/>
      <c r="MP187" s="264"/>
      <c r="MQ187" s="265"/>
      <c r="MR187" s="266"/>
      <c r="MS187" s="267">
        <f t="shared" si="254"/>
        <v>0</v>
      </c>
      <c r="MT187" s="260">
        <f>+(IF(OR($B187=0,$C187=0,$D187=0,$DC$2&gt;$OE$1),0,IF(OR(MO187=0,MQ187=0,MR187=0),0,MIN((VLOOKUP($D187,SALERYCODE,3,0))*(IF($D187=6,MR187,MQ187))*((MIN((VLOOKUP($D187,SALERYCODE,5,0)),(IF($D187=6,MQ187,MR187))))),MIN((VLOOKUP($D187,SALERYCODE,3,0)),(MO187+MP187))*(IF($D187=6,MR187,((MIN((VLOOKUP($D187,SALERYCODE,5,0)),MR187)))))))))/IF(AND($D187=2,'ראשי-פרטים כלליים וריכוז הוצאות'!$D$68&lt;&gt;4),1.2,1)</f>
        <v>0</v>
      </c>
      <c r="MU187" s="263"/>
      <c r="MV187" s="264"/>
      <c r="MW187" s="265"/>
      <c r="MX187" s="266"/>
      <c r="MY187" s="267">
        <f t="shared" si="255"/>
        <v>0</v>
      </c>
      <c r="MZ187" s="260">
        <f>+(IF(OR($B187=0,$C187=0,$D187=0,$DC$2&gt;$OE$1),0,IF(OR(MU187=0,MW187=0,MX187=0),0,MIN((VLOOKUP($D187,SALERYCODE,3,0))*(IF($D187=6,MX187,MW187))*((MIN((VLOOKUP($D187,SALERYCODE,5,0)),(IF($D187=6,MW187,MX187))))),MIN((VLOOKUP($D187,SALERYCODE,3,0)),(MU187+MV187))*(IF($D187=6,MX187,((MIN((VLOOKUP($D187,SALERYCODE,5,0)),MX187)))))))))/IF(AND($D187=2,'ראשי-פרטים כלליים וריכוז הוצאות'!$D$68&lt;&gt;4),1.2,1)</f>
        <v>0</v>
      </c>
      <c r="NA187" s="263"/>
      <c r="NB187" s="264"/>
      <c r="NC187" s="265"/>
      <c r="ND187" s="266"/>
      <c r="NE187" s="267">
        <f t="shared" si="256"/>
        <v>0</v>
      </c>
      <c r="NF187" s="260">
        <f>+(IF(OR($B187=0,$C187=0,$D187=0,$DC$2&gt;$OE$1),0,IF(OR(NA187=0,NC187=0,ND187=0),0,MIN((VLOOKUP($D187,SALERYCODE,3,0))*(IF($D187=6,ND187,NC187))*((MIN((VLOOKUP($D187,SALERYCODE,5,0)),(IF($D187=6,NC187,ND187))))),MIN((VLOOKUP($D187,SALERYCODE,3,0)),(NA187+NB187))*(IF($D187=6,ND187,((MIN((VLOOKUP($D187,SALERYCODE,5,0)),ND187)))))))))/IF(AND($D187=2,'ראשי-פרטים כלליים וריכוז הוצאות'!$D$68&lt;&gt;4),1.2,1)</f>
        <v>0</v>
      </c>
      <c r="NG187" s="263"/>
      <c r="NH187" s="264"/>
      <c r="NI187" s="265"/>
      <c r="NJ187" s="266"/>
      <c r="NK187" s="267">
        <f t="shared" si="257"/>
        <v>0</v>
      </c>
      <c r="NL187" s="260">
        <f>+(IF(OR($B187=0,$C187=0,$D187=0,$DC$2&gt;$OE$1),0,IF(OR(NG187=0,NI187=0,NJ187=0),0,MIN((VLOOKUP($D187,SALERYCODE,3,0))*(IF($D187=6,NJ187,NI187))*((MIN((VLOOKUP($D187,SALERYCODE,5,0)),(IF($D187=6,NI187,NJ187))))),MIN((VLOOKUP($D187,SALERYCODE,3,0)),(NG187+NH187))*(IF($D187=6,NJ187,((MIN((VLOOKUP($D187,SALERYCODE,5,0)),NJ187)))))))))/IF(AND($D187=2,'ראשי-פרטים כלליים וריכוז הוצאות'!$D$68&lt;&gt;4),1.2,1)</f>
        <v>0</v>
      </c>
      <c r="NM187" s="263"/>
      <c r="NN187" s="264"/>
      <c r="NO187" s="265"/>
      <c r="NP187" s="266"/>
      <c r="NQ187" s="267">
        <f t="shared" si="258"/>
        <v>0</v>
      </c>
      <c r="NR187" s="260">
        <f>+(IF(OR($B187=0,$C187=0,$D187=0,$DC$2&gt;$OE$1),0,IF(OR(NM187=0,NO187=0,NP187=0),0,MIN((VLOOKUP($D187,SALERYCODE,3,0))*(IF($D187=6,NP187,NO187))*((MIN((VLOOKUP($D187,SALERYCODE,5,0)),(IF($D187=6,NO187,NP187))))),MIN((VLOOKUP($D187,SALERYCODE,3,0)),(NM187+NN187))*(IF($D187=6,NP187,((MIN((VLOOKUP($D187,SALERYCODE,5,0)),NP187)))))))))/IF(AND($D187=2,'ראשי-פרטים כלליים וריכוז הוצאות'!$D$68&lt;&gt;4),1.2,1)</f>
        <v>0</v>
      </c>
      <c r="NS187" s="263"/>
      <c r="NT187" s="264"/>
      <c r="NU187" s="265"/>
      <c r="NV187" s="266"/>
      <c r="NW187" s="267">
        <f t="shared" si="259"/>
        <v>0</v>
      </c>
      <c r="NX187" s="260">
        <f>+(IF(OR($B187=0,$C187=0,$D187=0,$DC$2&gt;$OE$1),0,IF(OR(NS187=0,NU187=0,NV187=0),0,MIN((VLOOKUP($D187,SALERYCODE,3,0))*(IF($D187=6,NV187,NU187))*((MIN((VLOOKUP($D187,SALERYCODE,5,0)),(IF($D187=6,NU187,NV187))))),MIN((VLOOKUP($D187,SALERYCODE,3,0)),(NS187+NT187))*(IF($D187=6,NV187,((MIN((VLOOKUP($D187,SALERYCODE,5,0)),NV187)))))))))/IF(AND($D187=2,'ראשי-פרטים כלליים וריכוז הוצאות'!$D$68&lt;&gt;4),1.2,1)</f>
        <v>0</v>
      </c>
      <c r="NY187" s="263"/>
      <c r="NZ187" s="264"/>
      <c r="OA187" s="265"/>
      <c r="OB187" s="266"/>
      <c r="OC187" s="267">
        <f t="shared" si="260"/>
        <v>0</v>
      </c>
      <c r="OD187" s="260">
        <f>+(IF(OR($B187=0,$C187=0,$D187=0,$DC$2&gt;$OE$1),0,IF(OR(NY187=0,OA187=0,OB187=0),0,MIN((VLOOKUP($D187,SALERYCODE,3,0))*(IF($D187=6,OB187,OA187))*((MIN((VLOOKUP($D187,SALERYCODE,5,0)),(IF($D187=6,OA187,OB187))))),MIN((VLOOKUP($D187,SALERYCODE,3,0)),(NY187+NZ187))*(IF($D187=6,OB187,((MIN((VLOOKUP($D187,SALERYCODE,5,0)),OB187)))))))))/IF(AND($D187=2,'ראשי-פרטים כלליים וריכוז הוצאות'!$D$68&lt;&gt;4),1.2,1)</f>
        <v>0</v>
      </c>
      <c r="OE187" s="275">
        <f t="shared" si="266"/>
        <v>0</v>
      </c>
      <c r="OF187" s="283">
        <f t="shared" si="267"/>
        <v>9.9999999999999995E-7</v>
      </c>
      <c r="OG187" s="276">
        <f t="shared" si="268"/>
        <v>0</v>
      </c>
      <c r="OH187" s="275">
        <f t="shared" si="269"/>
        <v>0</v>
      </c>
      <c r="OI187" s="275">
        <v>0</v>
      </c>
      <c r="OJ187" s="258">
        <f t="shared" si="270"/>
        <v>0</v>
      </c>
      <c r="OK187" s="284"/>
      <c r="OL187" s="116">
        <f>MIN(OJ187+OK187*OF187*OE187/$OL$1/IF(AND($D187=2,'ראשי-פרטים כלליים וריכוז הוצאות'!$D$68&lt;&gt;4),1.2,1),IF($D187&gt;0,VLOOKUP($D187,SALERYCODE,3,0)*12*OG187,0))</f>
        <v>0</v>
      </c>
      <c r="OM187" s="95">
        <f t="shared" si="261"/>
        <v>0</v>
      </c>
      <c r="ON187" s="11">
        <f t="shared" si="262"/>
        <v>0</v>
      </c>
      <c r="OO187" s="11">
        <f t="shared" si="263"/>
        <v>0</v>
      </c>
      <c r="OP187" s="22">
        <f t="shared" si="264"/>
        <v>0</v>
      </c>
      <c r="OQ187" s="11">
        <f t="shared" si="265"/>
        <v>0</v>
      </c>
      <c r="OR187" s="11" t="e">
        <f>#REF!</f>
        <v>#REF!</v>
      </c>
      <c r="OS187" s="35" t="e">
        <f>#REF!-OP187</f>
        <v>#REF!</v>
      </c>
      <c r="OT187" s="35" t="e">
        <f>OS187-#REF!</f>
        <v>#REF!</v>
      </c>
      <c r="OU187" s="43" t="e">
        <f>IF(AND(OP187&gt;0,(OS187=#REF!-OP187)),"מועסק פחות מ-10% מזמנו במופ","")</f>
        <v>#REF!</v>
      </c>
    </row>
    <row r="188" spans="1:411" ht="24" hidden="1" customHeight="1" outlineLevel="1" x14ac:dyDescent="0.2">
      <c r="A188" s="282">
        <v>185</v>
      </c>
      <c r="B188" s="269"/>
      <c r="C188" s="270"/>
      <c r="D188" s="271"/>
      <c r="E188" s="263"/>
      <c r="F188" s="264"/>
      <c r="G188" s="265"/>
      <c r="H188" s="266"/>
      <c r="I188" s="267">
        <f t="shared" si="196"/>
        <v>0</v>
      </c>
      <c r="J188" s="260">
        <f>(IF(OR($B188=0,$C188=0,$D188=0,$E$2&gt;$OE$1),0,IF(OR($E188=0,$G188=0,$H188=0),0,MIN((VLOOKUP($D188,SALERYCODE,3,0))*(IF($D188=6,$H188,$G188))*((MIN((VLOOKUP($D188,SALERYCODE,5,0)),(IF($D188=6,$G188,$H188))))),MIN((VLOOKUP($D188,SALERYCODE,3,0)),($E188+$F188))*(IF($D188=6,$H188,((MIN((VLOOKUP($D188,SALERYCODE,5,0)),$H188)))))))))/IF(AND($D188=2,'ראשי-פרטים כלליים וריכוז הוצאות'!$D$68&lt;&gt;4),1.2,1)</f>
        <v>0</v>
      </c>
      <c r="K188" s="263"/>
      <c r="L188" s="264"/>
      <c r="M188" s="265"/>
      <c r="N188" s="266"/>
      <c r="O188" s="267">
        <f t="shared" si="197"/>
        <v>0</v>
      </c>
      <c r="P188" s="260">
        <f>+(IF(OR($B188=0,$C188=0,$D188=0,$K$2&gt;$OE$1),0,IF(OR($K188=0,$M188=0,$N188=0),0,MIN((VLOOKUP($D188,SALERYCODE,3,0))*(IF($D188=6,$N188,$M188))*((MIN((VLOOKUP($D188,SALERYCODE,5,0)),(IF($D188=6,$M188,$N188))))),MIN((VLOOKUP($D188,SALERYCODE,3,0)),($K188+$L188))*(IF($D188=6,$N188,((MIN((VLOOKUP($D188,SALERYCODE,5,0)),$N188)))))))))/IF(AND($D188=2,'ראשי-פרטים כלליים וריכוז הוצאות'!$D$68&lt;&gt;4),1.2,1)</f>
        <v>0</v>
      </c>
      <c r="Q188" s="263"/>
      <c r="R188" s="264"/>
      <c r="S188" s="265"/>
      <c r="T188" s="266"/>
      <c r="U188" s="267">
        <f t="shared" si="198"/>
        <v>0</v>
      </c>
      <c r="V188" s="260">
        <f>+(IF(OR($B188=0,$C188=0,$D188=0,$Q$2&gt;$OE$1),0,IF(OR(Q188=0,S188=0,T188=0),0,MIN((VLOOKUP($D188,SALERYCODE,3,0))*(IF($D188=6,T188,S188))*((MIN((VLOOKUP($D188,SALERYCODE,5,0)),(IF($D188=6,S188,T188))))),MIN((VLOOKUP($D188,SALERYCODE,3,0)),(Q188+R188))*(IF($D188=6,T188,((MIN((VLOOKUP($D188,SALERYCODE,5,0)),T188)))))))))/IF(AND($D188=2,'ראשי-פרטים כלליים וריכוז הוצאות'!$D$68&lt;&gt;4),1.2,1)</f>
        <v>0</v>
      </c>
      <c r="W188" s="263"/>
      <c r="X188" s="264"/>
      <c r="Y188" s="265"/>
      <c r="Z188" s="266"/>
      <c r="AA188" s="267">
        <f t="shared" si="199"/>
        <v>0</v>
      </c>
      <c r="AB188" s="260">
        <f>+(IF(OR($B188=0,$C188=0,$D188=0,$W$2&gt;$OE$1),0,IF(OR(W188=0,Y188=0,Z188=0),0,MIN((VLOOKUP($D188,SALERYCODE,3,0))*(IF($D188=6,Z188,Y188))*((MIN((VLOOKUP($D188,SALERYCODE,5,0)),(IF($D188=6,Y188,Z188))))),MIN((VLOOKUP($D188,SALERYCODE,3,0)),(W188+X188))*(IF($D188=6,Z188,((MIN((VLOOKUP($D188,SALERYCODE,5,0)),Z188)))))))))/IF(AND($D188=2,'ראשי-פרטים כלליים וריכוז הוצאות'!$D$68&lt;&gt;4),1.2,1)</f>
        <v>0</v>
      </c>
      <c r="AC188" s="263"/>
      <c r="AD188" s="264"/>
      <c r="AE188" s="265"/>
      <c r="AF188" s="266"/>
      <c r="AG188" s="267">
        <f t="shared" si="200"/>
        <v>0</v>
      </c>
      <c r="AH188" s="260">
        <f>+(IF(OR($B188=0,$C188=0,$D188=0,$AC$2&gt;$OE$1),0,IF(OR(AC188=0,AE188=0,AF188=0),0,MIN((VLOOKUP($D188,SALERYCODE,3,0))*(IF($D188=6,AF188,AE188))*((MIN((VLOOKUP($D188,SALERYCODE,5,0)),(IF($D188=6,AE188,AF188))))),MIN((VLOOKUP($D188,SALERYCODE,3,0)),(AC188+AD188))*(IF($D188=6,AF188,((MIN((VLOOKUP($D188,SALERYCODE,5,0)),AF188)))))))))/IF(AND($D188=2,'ראשי-פרטים כלליים וריכוז הוצאות'!$D$68&lt;&gt;4),1.2,1)</f>
        <v>0</v>
      </c>
      <c r="AI188" s="263"/>
      <c r="AJ188" s="264"/>
      <c r="AK188" s="265"/>
      <c r="AL188" s="266"/>
      <c r="AM188" s="267">
        <f t="shared" si="201"/>
        <v>0</v>
      </c>
      <c r="AN188" s="260">
        <f>+(IF(OR($B188=0,$C188=0,$D188=0,$AI$2&gt;$OE$1),0,IF(OR(AI188=0,AK188=0,AL188=0),0,MIN((VLOOKUP($D188,SALERYCODE,3,0))*(IF($D188=6,AL188,AK188))*((MIN((VLOOKUP($D188,SALERYCODE,5,0)),(IF($D188=6,AK188,AL188))))),MIN((VLOOKUP($D188,SALERYCODE,3,0)),(AI188+AJ188))*(IF($D188=6,AL188,((MIN((VLOOKUP($D188,SALERYCODE,5,0)),AL188)))))))))/IF(AND($D188=2,'ראשי-פרטים כלליים וריכוז הוצאות'!$D$68&lt;&gt;4),1.2,1)</f>
        <v>0</v>
      </c>
      <c r="AO188" s="263"/>
      <c r="AP188" s="264"/>
      <c r="AQ188" s="265"/>
      <c r="AR188" s="266"/>
      <c r="AS188" s="267">
        <f t="shared" si="202"/>
        <v>0</v>
      </c>
      <c r="AT188" s="260">
        <f>+(IF(OR($B188=0,$C188=0,$D188=0,$AO$2&gt;$OE$1),0,IF(OR(AO188=0,AQ188=0,AR188=0),0,MIN((VLOOKUP($D188,SALERYCODE,3,0))*(IF($D188=6,AR188,AQ188))*((MIN((VLOOKUP($D188,SALERYCODE,5,0)),(IF($D188=6,AQ188,AR188))))),MIN((VLOOKUP($D188,SALERYCODE,3,0)),(AO188+AP188))*(IF($D188=6,AR188,((MIN((VLOOKUP($D188,SALERYCODE,5,0)),AR188)))))))))/IF(AND($D188=2,'ראשי-פרטים כלליים וריכוז הוצאות'!$D$68&lt;&gt;4),1.2,1)</f>
        <v>0</v>
      </c>
      <c r="AU188" s="263"/>
      <c r="AV188" s="264"/>
      <c r="AW188" s="265"/>
      <c r="AX188" s="266"/>
      <c r="AY188" s="267">
        <f t="shared" si="203"/>
        <v>0</v>
      </c>
      <c r="AZ188" s="260">
        <f>+(IF(OR($B188=0,$C188=0,$D188=0,$AU$2&gt;$OE$1),0,IF(OR(AU188=0,AW188=0,AX188=0),0,MIN((VLOOKUP($D188,SALERYCODE,3,0))*(IF($D188=6,AX188,AW188))*((MIN((VLOOKUP($D188,SALERYCODE,5,0)),(IF($D188=6,AW188,AX188))))),MIN((VLOOKUP($D188,SALERYCODE,3,0)),(AU188+AV188))*(IF($D188=6,AX188,((MIN((VLOOKUP($D188,SALERYCODE,5,0)),AX188)))))))))/IF(AND($D188=2,'ראשי-פרטים כלליים וריכוז הוצאות'!$D$68&lt;&gt;4),1.2,1)</f>
        <v>0</v>
      </c>
      <c r="BA188" s="263"/>
      <c r="BB188" s="264"/>
      <c r="BC188" s="265"/>
      <c r="BD188" s="266"/>
      <c r="BE188" s="267">
        <f t="shared" si="204"/>
        <v>0</v>
      </c>
      <c r="BF188" s="260">
        <f>+(IF(OR($B188=0,$C188=0,$D188=0,$BA$2&gt;$OE$1),0,IF(OR(BA188=0,BC188=0,BD188=0),0,MIN((VLOOKUP($D188,SALERYCODE,3,0))*(IF($D188=6,BD188,BC188))*((MIN((VLOOKUP($D188,SALERYCODE,5,0)),(IF($D188=6,BC188,BD188))))),MIN((VLOOKUP($D188,SALERYCODE,3,0)),(BA188+BB188))*(IF($D188=6,BD188,((MIN((VLOOKUP($D188,SALERYCODE,5,0)),BD188)))))))))/IF(AND($D188=2,'ראשי-פרטים כלליים וריכוז הוצאות'!$D$68&lt;&gt;4),1.2,1)</f>
        <v>0</v>
      </c>
      <c r="BG188" s="263"/>
      <c r="BH188" s="264"/>
      <c r="BI188" s="265"/>
      <c r="BJ188" s="266"/>
      <c r="BK188" s="267">
        <f t="shared" si="205"/>
        <v>0</v>
      </c>
      <c r="BL188" s="260">
        <f>+(IF(OR($B188=0,$C188=0,$D188=0,$BG$2&gt;$OE$1),0,IF(OR(BG188=0,BI188=0,BJ188=0),0,MIN((VLOOKUP($D188,SALERYCODE,3,0))*(IF($D188=6,BJ188,BI188))*((MIN((VLOOKUP($D188,SALERYCODE,5,0)),(IF($D188=6,BI188,BJ188))))),MIN((VLOOKUP($D188,SALERYCODE,3,0)),(BG188+BH188))*(IF($D188=6,BJ188,((MIN((VLOOKUP($D188,SALERYCODE,5,0)),BJ188)))))))))/IF(AND($D188=2,'ראשי-פרטים כלליים וריכוז הוצאות'!$D$68&lt;&gt;4),1.2,1)</f>
        <v>0</v>
      </c>
      <c r="BM188" s="263"/>
      <c r="BN188" s="264"/>
      <c r="BO188" s="265"/>
      <c r="BP188" s="266"/>
      <c r="BQ188" s="267">
        <f t="shared" si="206"/>
        <v>0</v>
      </c>
      <c r="BR188" s="260">
        <f>+(IF(OR($B188=0,$C188=0,$D188=0,$BM$2&gt;$OE$1),0,IF(OR(BM188=0,BO188=0,BP188=0),0,MIN((VLOOKUP($D188,SALERYCODE,3,0))*(IF($D188=6,BP188,BO188))*((MIN((VLOOKUP($D188,SALERYCODE,5,0)),(IF($D188=6,BO188,BP188))))),MIN((VLOOKUP($D188,SALERYCODE,3,0)),(BM188+BN188))*(IF($D188=6,BP188,((MIN((VLOOKUP($D188,SALERYCODE,5,0)),BP188)))))))))/IF(AND($D188=2,'ראשי-פרטים כלליים וריכוז הוצאות'!$D$68&lt;&gt;4),1.2,1)</f>
        <v>0</v>
      </c>
      <c r="BS188" s="263"/>
      <c r="BT188" s="264"/>
      <c r="BU188" s="265"/>
      <c r="BV188" s="266"/>
      <c r="BW188" s="267">
        <f t="shared" si="207"/>
        <v>0</v>
      </c>
      <c r="BX188" s="260">
        <f>+(IF(OR($B188=0,$C188=0,$D188=0,$BS$2&gt;$OE$1),0,IF(OR(BS188=0,BU188=0,BV188=0),0,MIN((VLOOKUP($D188,SALERYCODE,3,0))*(IF($D188=6,BV188,BU188))*((MIN((VLOOKUP($D188,SALERYCODE,5,0)),(IF($D188=6,BU188,BV188))))),MIN((VLOOKUP($D188,SALERYCODE,3,0)),(BS188+BT188))*(IF($D188=6,BV188,((MIN((VLOOKUP($D188,SALERYCODE,5,0)),BV188)))))))))/IF(AND($D188=2,'ראשי-פרטים כלליים וריכוז הוצאות'!$D$68&lt;&gt;4),1.2,1)</f>
        <v>0</v>
      </c>
      <c r="BY188" s="263"/>
      <c r="BZ188" s="264"/>
      <c r="CA188" s="265"/>
      <c r="CB188" s="266"/>
      <c r="CC188" s="267">
        <f t="shared" si="208"/>
        <v>0</v>
      </c>
      <c r="CD188" s="260">
        <f>+(IF(OR($B188=0,$C188=0,$D188=0,$BY$2&gt;$OE$1),0,IF(OR(BY188=0,CA188=0,CB188=0),0,MIN((VLOOKUP($D188,SALERYCODE,3,0))*(IF($D188=6,CB188,CA188))*((MIN((VLOOKUP($D188,SALERYCODE,5,0)),(IF($D188=6,CA188,CB188))))),MIN((VLOOKUP($D188,SALERYCODE,3,0)),(BY188+BZ188))*(IF($D188=6,CB188,((MIN((VLOOKUP($D188,SALERYCODE,5,0)),CB188)))))))))/IF(AND($D188=2,'ראשי-פרטים כלליים וריכוז הוצאות'!$D$68&lt;&gt;4),1.2,1)</f>
        <v>0</v>
      </c>
      <c r="CE188" s="263"/>
      <c r="CF188" s="264"/>
      <c r="CG188" s="265"/>
      <c r="CH188" s="266"/>
      <c r="CI188" s="267">
        <f t="shared" si="209"/>
        <v>0</v>
      </c>
      <c r="CJ188" s="260">
        <f>+(IF(OR($B188=0,$C188=0,$D188=0,$CE$2&gt;$OE$1),0,IF(OR(CE188=0,CG188=0,CH188=0),0,MIN((VLOOKUP($D188,SALERYCODE,3,0))*(IF($D188=6,CH188,CG188))*((MIN((VLOOKUP($D188,SALERYCODE,5,0)),(IF($D188=6,CG188,CH188))))),MIN((VLOOKUP($D188,SALERYCODE,3,0)),(CE188+CF188))*(IF($D188=6,CH188,((MIN((VLOOKUP($D188,SALERYCODE,5,0)),CH188)))))))))/IF(AND($D188=2,'ראשי-פרטים כלליים וריכוז הוצאות'!$D$68&lt;&gt;4),1.2,1)</f>
        <v>0</v>
      </c>
      <c r="CK188" s="263"/>
      <c r="CL188" s="264"/>
      <c r="CM188" s="265"/>
      <c r="CN188" s="266"/>
      <c r="CO188" s="267">
        <f t="shared" si="210"/>
        <v>0</v>
      </c>
      <c r="CP188" s="260">
        <f>+(IF(OR($B188=0,$C188=0,$D188=0,$CK$2&gt;$OE$1),0,IF(OR(CK188=0,CM188=0,CN188=0),0,MIN((VLOOKUP($D188,SALERYCODE,3,0))*(IF($D188=6,CN188,CM188))*((MIN((VLOOKUP($D188,SALERYCODE,5,0)),(IF($D188=6,CM188,CN188))))),MIN((VLOOKUP($D188,SALERYCODE,3,0)),(CK188+CL188))*(IF($D188=6,CN188,((MIN((VLOOKUP($D188,SALERYCODE,5,0)),CN188)))))))))/IF(AND($D188=2,'ראשי-פרטים כלליים וריכוז הוצאות'!$D$68&lt;&gt;4),1.2,1)</f>
        <v>0</v>
      </c>
      <c r="CQ188" s="263"/>
      <c r="CR188" s="264"/>
      <c r="CS188" s="265"/>
      <c r="CT188" s="266"/>
      <c r="CU188" s="267">
        <f t="shared" si="211"/>
        <v>0</v>
      </c>
      <c r="CV188" s="260">
        <f>+(IF(OR($B188=0,$C188=0,$D188=0,$CQ$2&gt;$OE$1),0,IF(OR(CQ188=0,CS188=0,CT188=0),0,MIN((VLOOKUP($D188,SALERYCODE,3,0))*(IF($D188=6,CT188,CS188))*((MIN((VLOOKUP($D188,SALERYCODE,5,0)),(IF($D188=6,CS188,CT188))))),MIN((VLOOKUP($D188,SALERYCODE,3,0)),(CQ188+CR188))*(IF($D188=6,CT188,((MIN((VLOOKUP($D188,SALERYCODE,5,0)),CT188)))))))))/IF(AND($D188=2,'ראשי-פרטים כלליים וריכוז הוצאות'!$D$68&lt;&gt;4),1.2,1)</f>
        <v>0</v>
      </c>
      <c r="CW188" s="263"/>
      <c r="CX188" s="264"/>
      <c r="CY188" s="265"/>
      <c r="CZ188" s="266"/>
      <c r="DA188" s="267">
        <f t="shared" si="212"/>
        <v>0</v>
      </c>
      <c r="DB188" s="260">
        <f>+(IF(OR($B188=0,$C188=0,$D188=0,$CW$2&gt;$OE$1),0,IF(OR(CW188=0,CY188=0,CZ188=0),0,MIN((VLOOKUP($D188,SALERYCODE,3,0))*(IF($D188=6,CZ188,CY188))*((MIN((VLOOKUP($D188,SALERYCODE,5,0)),(IF($D188=6,CY188,CZ188))))),MIN((VLOOKUP($D188,SALERYCODE,3,0)),(CW188+CX188))*(IF($D188=6,CZ188,((MIN((VLOOKUP($D188,SALERYCODE,5,0)),CZ188)))))))))/IF(AND($D188=2,'ראשי-פרטים כלליים וריכוז הוצאות'!$D$68&lt;&gt;4),1.2,1)</f>
        <v>0</v>
      </c>
      <c r="DC188" s="263"/>
      <c r="DD188" s="264"/>
      <c r="DE188" s="265"/>
      <c r="DF188" s="266"/>
      <c r="DG188" s="267">
        <f t="shared" si="213"/>
        <v>0</v>
      </c>
      <c r="DH188" s="260">
        <f>+(IF(OR($B188=0,$C188=0,$D188=0,$DC$2&gt;$OE$1),0,IF(OR(DC188=0,DE188=0,DF188=0),0,MIN((VLOOKUP($D188,SALERYCODE,3,0))*(IF($D188=6,DF188,DE188))*((MIN((VLOOKUP($D188,SALERYCODE,5,0)),(IF($D188=6,DE188,DF188))))),MIN((VLOOKUP($D188,SALERYCODE,3,0)),(DC188+DD188))*(IF($D188=6,DF188,((MIN((VLOOKUP($D188,SALERYCODE,5,0)),DF188)))))))))/IF(AND($D188=2,'ראשי-פרטים כלליים וריכוז הוצאות'!$D$68&lt;&gt;4),1.2,1)</f>
        <v>0</v>
      </c>
      <c r="DI188" s="263"/>
      <c r="DJ188" s="264"/>
      <c r="DK188" s="265"/>
      <c r="DL188" s="266"/>
      <c r="DM188" s="267">
        <f t="shared" si="214"/>
        <v>0</v>
      </c>
      <c r="DN188" s="260">
        <f>+(IF(OR($B188=0,$C188=0,$D188=0,$DC$2&gt;$OE$1),0,IF(OR(DI188=0,DK188=0,DL188=0),0,MIN((VLOOKUP($D188,SALERYCODE,3,0))*(IF($D188=6,DL188,DK188))*((MIN((VLOOKUP($D188,SALERYCODE,5,0)),(IF($D188=6,DK188,DL188))))),MIN((VLOOKUP($D188,SALERYCODE,3,0)),(DI188+DJ188))*(IF($D188=6,DL188,((MIN((VLOOKUP($D188,SALERYCODE,5,0)),DL188)))))))))/IF(AND($D188=2,'ראשי-פרטים כלליים וריכוז הוצאות'!$D$68&lt;&gt;4),1.2,1)</f>
        <v>0</v>
      </c>
      <c r="DO188" s="263"/>
      <c r="DP188" s="264"/>
      <c r="DQ188" s="265"/>
      <c r="DR188" s="266"/>
      <c r="DS188" s="267">
        <f t="shared" si="215"/>
        <v>0</v>
      </c>
      <c r="DT188" s="260">
        <f>+(IF(OR($B188=0,$C188=0,$D188=0,$DC$2&gt;$OE$1),0,IF(OR(DO188=0,DQ188=0,DR188=0),0,MIN((VLOOKUP($D188,SALERYCODE,3,0))*(IF($D188=6,DR188,DQ188))*((MIN((VLOOKUP($D188,SALERYCODE,5,0)),(IF($D188=6,DQ188,DR188))))),MIN((VLOOKUP($D188,SALERYCODE,3,0)),(DO188+DP188))*(IF($D188=6,DR188,((MIN((VLOOKUP($D188,SALERYCODE,5,0)),DR188)))))))))/IF(AND($D188=2,'ראשי-פרטים כלליים וריכוז הוצאות'!$D$68&lt;&gt;4),1.2,1)</f>
        <v>0</v>
      </c>
      <c r="DU188" s="263"/>
      <c r="DV188" s="264"/>
      <c r="DW188" s="265"/>
      <c r="DX188" s="266"/>
      <c r="DY188" s="267">
        <f t="shared" si="216"/>
        <v>0</v>
      </c>
      <c r="DZ188" s="260">
        <f>+(IF(OR($B188=0,$C188=0,$D188=0,$DC$2&gt;$OE$1),0,IF(OR(DU188=0,DW188=0,DX188=0),0,MIN((VLOOKUP($D188,SALERYCODE,3,0))*(IF($D188=6,DX188,DW188))*((MIN((VLOOKUP($D188,SALERYCODE,5,0)),(IF($D188=6,DW188,DX188))))),MIN((VLOOKUP($D188,SALERYCODE,3,0)),(DU188+DV188))*(IF($D188=6,DX188,((MIN((VLOOKUP($D188,SALERYCODE,5,0)),DX188)))))))))/IF(AND($D188=2,'ראשי-פרטים כלליים וריכוז הוצאות'!$D$68&lt;&gt;4),1.2,1)</f>
        <v>0</v>
      </c>
      <c r="EA188" s="263"/>
      <c r="EB188" s="264"/>
      <c r="EC188" s="265"/>
      <c r="ED188" s="266"/>
      <c r="EE188" s="267">
        <f t="shared" si="217"/>
        <v>0</v>
      </c>
      <c r="EF188" s="260">
        <f>+(IF(OR($B188=0,$C188=0,$D188=0,$DC$2&gt;$OE$1),0,IF(OR(EA188=0,EC188=0,ED188=0),0,MIN((VLOOKUP($D188,SALERYCODE,3,0))*(IF($D188=6,ED188,EC188))*((MIN((VLOOKUP($D188,SALERYCODE,5,0)),(IF($D188=6,EC188,ED188))))),MIN((VLOOKUP($D188,SALERYCODE,3,0)),(EA188+EB188))*(IF($D188=6,ED188,((MIN((VLOOKUP($D188,SALERYCODE,5,0)),ED188)))))))))/IF(AND($D188=2,'ראשי-פרטים כלליים וריכוז הוצאות'!$D$68&lt;&gt;4),1.2,1)</f>
        <v>0</v>
      </c>
      <c r="EG188" s="263"/>
      <c r="EH188" s="264"/>
      <c r="EI188" s="265"/>
      <c r="EJ188" s="266"/>
      <c r="EK188" s="267">
        <f t="shared" si="218"/>
        <v>0</v>
      </c>
      <c r="EL188" s="260">
        <f>+(IF(OR($B188=0,$C188=0,$D188=0,$DC$2&gt;$OE$1),0,IF(OR(EG188=0,EI188=0,EJ188=0),0,MIN((VLOOKUP($D188,SALERYCODE,3,0))*(IF($D188=6,EJ188,EI188))*((MIN((VLOOKUP($D188,SALERYCODE,5,0)),(IF($D188=6,EI188,EJ188))))),MIN((VLOOKUP($D188,SALERYCODE,3,0)),(EG188+EH188))*(IF($D188=6,EJ188,((MIN((VLOOKUP($D188,SALERYCODE,5,0)),EJ188)))))))))/IF(AND($D188=2,'ראשי-פרטים כלליים וריכוז הוצאות'!$D$68&lt;&gt;4),1.2,1)</f>
        <v>0</v>
      </c>
      <c r="EM188" s="263"/>
      <c r="EN188" s="264"/>
      <c r="EO188" s="265"/>
      <c r="EP188" s="266"/>
      <c r="EQ188" s="267">
        <f t="shared" si="219"/>
        <v>0</v>
      </c>
      <c r="ER188" s="260">
        <f>+(IF(OR($B188=0,$C188=0,$D188=0,$DC$2&gt;$OE$1),0,IF(OR(EM188=0,EO188=0,EP188=0),0,MIN((VLOOKUP($D188,SALERYCODE,3,0))*(IF($D188=6,EP188,EO188))*((MIN((VLOOKUP($D188,SALERYCODE,5,0)),(IF($D188=6,EO188,EP188))))),MIN((VLOOKUP($D188,SALERYCODE,3,0)),(EM188+EN188))*(IF($D188=6,EP188,((MIN((VLOOKUP($D188,SALERYCODE,5,0)),EP188)))))))))/IF(AND($D188=2,'ראשי-פרטים כלליים וריכוז הוצאות'!$D$68&lt;&gt;4),1.2,1)</f>
        <v>0</v>
      </c>
      <c r="ES188" s="263"/>
      <c r="ET188" s="264"/>
      <c r="EU188" s="265"/>
      <c r="EV188" s="266"/>
      <c r="EW188" s="267">
        <f t="shared" si="220"/>
        <v>0</v>
      </c>
      <c r="EX188" s="260">
        <f>+(IF(OR($B188=0,$C188=0,$D188=0,$DC$2&gt;$OE$1),0,IF(OR(ES188=0,EU188=0,EV188=0),0,MIN((VLOOKUP($D188,SALERYCODE,3,0))*(IF($D188=6,EV188,EU188))*((MIN((VLOOKUP($D188,SALERYCODE,5,0)),(IF($D188=6,EU188,EV188))))),MIN((VLOOKUP($D188,SALERYCODE,3,0)),(ES188+ET188))*(IF($D188=6,EV188,((MIN((VLOOKUP($D188,SALERYCODE,5,0)),EV188)))))))))/IF(AND($D188=2,'ראשי-פרטים כלליים וריכוז הוצאות'!$D$68&lt;&gt;4),1.2,1)</f>
        <v>0</v>
      </c>
      <c r="EY188" s="263"/>
      <c r="EZ188" s="264"/>
      <c r="FA188" s="265"/>
      <c r="FB188" s="266"/>
      <c r="FC188" s="267">
        <f t="shared" si="221"/>
        <v>0</v>
      </c>
      <c r="FD188" s="260">
        <f>+(IF(OR($B188=0,$C188=0,$D188=0,$DC$2&gt;$OE$1),0,IF(OR(EY188=0,FA188=0,FB188=0),0,MIN((VLOOKUP($D188,SALERYCODE,3,0))*(IF($D188=6,FB188,FA188))*((MIN((VLOOKUP($D188,SALERYCODE,5,0)),(IF($D188=6,FA188,FB188))))),MIN((VLOOKUP($D188,SALERYCODE,3,0)),(EY188+EZ188))*(IF($D188=6,FB188,((MIN((VLOOKUP($D188,SALERYCODE,5,0)),FB188)))))))))/IF(AND($D188=2,'ראשי-פרטים כלליים וריכוז הוצאות'!$D$68&lt;&gt;4),1.2,1)</f>
        <v>0</v>
      </c>
      <c r="FE188" s="263"/>
      <c r="FF188" s="264"/>
      <c r="FG188" s="265"/>
      <c r="FH188" s="266"/>
      <c r="FI188" s="267">
        <f t="shared" si="222"/>
        <v>0</v>
      </c>
      <c r="FJ188" s="260">
        <f>+(IF(OR($B188=0,$C188=0,$D188=0,$DC$2&gt;$OE$1),0,IF(OR(FE188=0,FG188=0,FH188=0),0,MIN((VLOOKUP($D188,SALERYCODE,3,0))*(IF($D188=6,FH188,FG188))*((MIN((VLOOKUP($D188,SALERYCODE,5,0)),(IF($D188=6,FG188,FH188))))),MIN((VLOOKUP($D188,SALERYCODE,3,0)),(FE188+FF188))*(IF($D188=6,FH188,((MIN((VLOOKUP($D188,SALERYCODE,5,0)),FH188)))))))))/IF(AND($D188=2,'ראשי-פרטים כלליים וריכוז הוצאות'!$D$68&lt;&gt;4),1.2,1)</f>
        <v>0</v>
      </c>
      <c r="FK188" s="263"/>
      <c r="FL188" s="264"/>
      <c r="FM188" s="265"/>
      <c r="FN188" s="266"/>
      <c r="FO188" s="267">
        <f t="shared" si="223"/>
        <v>0</v>
      </c>
      <c r="FP188" s="260">
        <f>+(IF(OR($B188=0,$C188=0,$D188=0,$DC$2&gt;$OE$1),0,IF(OR(FK188=0,FM188=0,FN188=0),0,MIN((VLOOKUP($D188,SALERYCODE,3,0))*(IF($D188=6,FN188,FM188))*((MIN((VLOOKUP($D188,SALERYCODE,5,0)),(IF($D188=6,FM188,FN188))))),MIN((VLOOKUP($D188,SALERYCODE,3,0)),(FK188+FL188))*(IF($D188=6,FN188,((MIN((VLOOKUP($D188,SALERYCODE,5,0)),FN188)))))))))/IF(AND($D188=2,'ראשי-פרטים כלליים וריכוז הוצאות'!$D$68&lt;&gt;4),1.2,1)</f>
        <v>0</v>
      </c>
      <c r="FQ188" s="263"/>
      <c r="FR188" s="264"/>
      <c r="FS188" s="265"/>
      <c r="FT188" s="266"/>
      <c r="FU188" s="267">
        <f t="shared" si="224"/>
        <v>0</v>
      </c>
      <c r="FV188" s="260">
        <f>+(IF(OR($B188=0,$C188=0,$D188=0,$DC$2&gt;$OE$1),0,IF(OR(FQ188=0,FS188=0,FT188=0),0,MIN((VLOOKUP($D188,SALERYCODE,3,0))*(IF($D188=6,FT188,FS188))*((MIN((VLOOKUP($D188,SALERYCODE,5,0)),(IF($D188=6,FS188,FT188))))),MIN((VLOOKUP($D188,SALERYCODE,3,0)),(FQ188+FR188))*(IF($D188=6,FT188,((MIN((VLOOKUP($D188,SALERYCODE,5,0)),FT188)))))))))/IF(AND($D188=2,'ראשי-פרטים כלליים וריכוז הוצאות'!$D$68&lt;&gt;4),1.2,1)</f>
        <v>0</v>
      </c>
      <c r="FW188" s="263"/>
      <c r="FX188" s="264"/>
      <c r="FY188" s="265"/>
      <c r="FZ188" s="266"/>
      <c r="GA188" s="267">
        <f t="shared" si="225"/>
        <v>0</v>
      </c>
      <c r="GB188" s="260">
        <f>+(IF(OR($B188=0,$C188=0,$D188=0,$DC$2&gt;$OE$1),0,IF(OR(FW188=0,FY188=0,FZ188=0),0,MIN((VLOOKUP($D188,SALERYCODE,3,0))*(IF($D188=6,FZ188,FY188))*((MIN((VLOOKUP($D188,SALERYCODE,5,0)),(IF($D188=6,FY188,FZ188))))),MIN((VLOOKUP($D188,SALERYCODE,3,0)),(FW188+FX188))*(IF($D188=6,FZ188,((MIN((VLOOKUP($D188,SALERYCODE,5,0)),FZ188)))))))))/IF(AND($D188=2,'ראשי-פרטים כלליים וריכוז הוצאות'!$D$68&lt;&gt;4),1.2,1)</f>
        <v>0</v>
      </c>
      <c r="GC188" s="263"/>
      <c r="GD188" s="264"/>
      <c r="GE188" s="265"/>
      <c r="GF188" s="266"/>
      <c r="GG188" s="267">
        <f t="shared" si="226"/>
        <v>0</v>
      </c>
      <c r="GH188" s="260">
        <f>+(IF(OR($B188=0,$C188=0,$D188=0,$DC$2&gt;$OE$1),0,IF(OR(GC188=0,GE188=0,GF188=0),0,MIN((VLOOKUP($D188,SALERYCODE,3,0))*(IF($D188=6,GF188,GE188))*((MIN((VLOOKUP($D188,SALERYCODE,5,0)),(IF($D188=6,GE188,GF188))))),MIN((VLOOKUP($D188,SALERYCODE,3,0)),(GC188+GD188))*(IF($D188=6,GF188,((MIN((VLOOKUP($D188,SALERYCODE,5,0)),GF188)))))))))/IF(AND($D188=2,'ראשי-פרטים כלליים וריכוז הוצאות'!$D$68&lt;&gt;4),1.2,1)</f>
        <v>0</v>
      </c>
      <c r="GI188" s="263"/>
      <c r="GJ188" s="264"/>
      <c r="GK188" s="265"/>
      <c r="GL188" s="266"/>
      <c r="GM188" s="267">
        <f t="shared" si="227"/>
        <v>0</v>
      </c>
      <c r="GN188" s="260">
        <f>+(IF(OR($B188=0,$C188=0,$D188=0,$DC$2&gt;$OE$1),0,IF(OR(GI188=0,GK188=0,GL188=0),0,MIN((VLOOKUP($D188,SALERYCODE,3,0))*(IF($D188=6,GL188,GK188))*((MIN((VLOOKUP($D188,SALERYCODE,5,0)),(IF($D188=6,GK188,GL188))))),MIN((VLOOKUP($D188,SALERYCODE,3,0)),(GI188+GJ188))*(IF($D188=6,GL188,((MIN((VLOOKUP($D188,SALERYCODE,5,0)),GL188)))))))))/IF(AND($D188=2,'ראשי-פרטים כלליים וריכוז הוצאות'!$D$68&lt;&gt;4),1.2,1)</f>
        <v>0</v>
      </c>
      <c r="GO188" s="263"/>
      <c r="GP188" s="264"/>
      <c r="GQ188" s="265"/>
      <c r="GR188" s="266"/>
      <c r="GS188" s="267">
        <f t="shared" si="228"/>
        <v>0</v>
      </c>
      <c r="GT188" s="260">
        <f>+(IF(OR($B188=0,$C188=0,$D188=0,$DC$2&gt;$OE$1),0,IF(OR(GO188=0,GQ188=0,GR188=0),0,MIN((VLOOKUP($D188,SALERYCODE,3,0))*(IF($D188=6,GR188,GQ188))*((MIN((VLOOKUP($D188,SALERYCODE,5,0)),(IF($D188=6,GQ188,GR188))))),MIN((VLOOKUP($D188,SALERYCODE,3,0)),(GO188+GP188))*(IF($D188=6,GR188,((MIN((VLOOKUP($D188,SALERYCODE,5,0)),GR188)))))))))/IF(AND($D188=2,'ראשי-פרטים כלליים וריכוז הוצאות'!$D$68&lt;&gt;4),1.2,1)</f>
        <v>0</v>
      </c>
      <c r="GU188" s="263"/>
      <c r="GV188" s="264"/>
      <c r="GW188" s="265"/>
      <c r="GX188" s="266"/>
      <c r="GY188" s="267">
        <f t="shared" si="229"/>
        <v>0</v>
      </c>
      <c r="GZ188" s="260">
        <f>+(IF(OR($B188=0,$C188=0,$D188=0,$DC$2&gt;$OE$1),0,IF(OR(GU188=0,GW188=0,GX188=0),0,MIN((VLOOKUP($D188,SALERYCODE,3,0))*(IF($D188=6,GX188,GW188))*((MIN((VLOOKUP($D188,SALERYCODE,5,0)),(IF($D188=6,GW188,GX188))))),MIN((VLOOKUP($D188,SALERYCODE,3,0)),(GU188+GV188))*(IF($D188=6,GX188,((MIN((VLOOKUP($D188,SALERYCODE,5,0)),GX188)))))))))/IF(AND($D188=2,'ראשי-פרטים כלליים וריכוז הוצאות'!$D$68&lt;&gt;4),1.2,1)</f>
        <v>0</v>
      </c>
      <c r="HA188" s="263"/>
      <c r="HB188" s="264"/>
      <c r="HC188" s="265"/>
      <c r="HD188" s="266"/>
      <c r="HE188" s="267">
        <f t="shared" si="230"/>
        <v>0</v>
      </c>
      <c r="HF188" s="260">
        <f>+(IF(OR($B188=0,$C188=0,$D188=0,$DC$2&gt;$OE$1),0,IF(OR(HA188=0,HC188=0,HD188=0),0,MIN((VLOOKUP($D188,SALERYCODE,3,0))*(IF($D188=6,HD188,HC188))*((MIN((VLOOKUP($D188,SALERYCODE,5,0)),(IF($D188=6,HC188,HD188))))),MIN((VLOOKUP($D188,SALERYCODE,3,0)),(HA188+HB188))*(IF($D188=6,HD188,((MIN((VLOOKUP($D188,SALERYCODE,5,0)),HD188)))))))))/IF(AND($D188=2,'ראשי-פרטים כלליים וריכוז הוצאות'!$D$68&lt;&gt;4),1.2,1)</f>
        <v>0</v>
      </c>
      <c r="HG188" s="263"/>
      <c r="HH188" s="264"/>
      <c r="HI188" s="265"/>
      <c r="HJ188" s="266"/>
      <c r="HK188" s="267">
        <f t="shared" si="231"/>
        <v>0</v>
      </c>
      <c r="HL188" s="260">
        <f>+(IF(OR($B188=0,$C188=0,$D188=0,$DC$2&gt;$OE$1),0,IF(OR(HG188=0,HI188=0,HJ188=0),0,MIN((VLOOKUP($D188,SALERYCODE,3,0))*(IF($D188=6,HJ188,HI188))*((MIN((VLOOKUP($D188,SALERYCODE,5,0)),(IF($D188=6,HI188,HJ188))))),MIN((VLOOKUP($D188,SALERYCODE,3,0)),(HG188+HH188))*(IF($D188=6,HJ188,((MIN((VLOOKUP($D188,SALERYCODE,5,0)),HJ188)))))))))/IF(AND($D188=2,'ראשי-פרטים כלליים וריכוז הוצאות'!$D$68&lt;&gt;4),1.2,1)</f>
        <v>0</v>
      </c>
      <c r="HM188" s="263"/>
      <c r="HN188" s="264"/>
      <c r="HO188" s="265"/>
      <c r="HP188" s="266"/>
      <c r="HQ188" s="267">
        <f t="shared" si="232"/>
        <v>0</v>
      </c>
      <c r="HR188" s="260">
        <f>+(IF(OR($B188=0,$C188=0,$D188=0,$DC$2&gt;$OE$1),0,IF(OR(HM188=0,HO188=0,HP188=0),0,MIN((VLOOKUP($D188,SALERYCODE,3,0))*(IF($D188=6,HP188,HO188))*((MIN((VLOOKUP($D188,SALERYCODE,5,0)),(IF($D188=6,HO188,HP188))))),MIN((VLOOKUP($D188,SALERYCODE,3,0)),(HM188+HN188))*(IF($D188=6,HP188,((MIN((VLOOKUP($D188,SALERYCODE,5,0)),HP188)))))))))/IF(AND($D188=2,'ראשי-פרטים כלליים וריכוז הוצאות'!$D$68&lt;&gt;4),1.2,1)</f>
        <v>0</v>
      </c>
      <c r="HS188" s="263"/>
      <c r="HT188" s="264"/>
      <c r="HU188" s="265"/>
      <c r="HV188" s="266"/>
      <c r="HW188" s="267">
        <f t="shared" si="233"/>
        <v>0</v>
      </c>
      <c r="HX188" s="260">
        <f>+(IF(OR($B188=0,$C188=0,$D188=0,$DC$2&gt;$OE$1),0,IF(OR(HS188=0,HU188=0,HV188=0),0,MIN((VLOOKUP($D188,SALERYCODE,3,0))*(IF($D188=6,HV188,HU188))*((MIN((VLOOKUP($D188,SALERYCODE,5,0)),(IF($D188=6,HU188,HV188))))),MIN((VLOOKUP($D188,SALERYCODE,3,0)),(HS188+HT188))*(IF($D188=6,HV188,((MIN((VLOOKUP($D188,SALERYCODE,5,0)),HV188)))))))))/IF(AND($D188=2,'ראשי-פרטים כלליים וריכוז הוצאות'!$D$68&lt;&gt;4),1.2,1)</f>
        <v>0</v>
      </c>
      <c r="HY188" s="263"/>
      <c r="HZ188" s="264"/>
      <c r="IA188" s="265"/>
      <c r="IB188" s="266"/>
      <c r="IC188" s="267">
        <f t="shared" si="234"/>
        <v>0</v>
      </c>
      <c r="ID188" s="260">
        <f>+(IF(OR($B188=0,$C188=0,$D188=0,$DC$2&gt;$OE$1),0,IF(OR(HY188=0,IA188=0,IB188=0),0,MIN((VLOOKUP($D188,SALERYCODE,3,0))*(IF($D188=6,IB188,IA188))*((MIN((VLOOKUP($D188,SALERYCODE,5,0)),(IF($D188=6,IA188,IB188))))),MIN((VLOOKUP($D188,SALERYCODE,3,0)),(HY188+HZ188))*(IF($D188=6,IB188,((MIN((VLOOKUP($D188,SALERYCODE,5,0)),IB188)))))))))/IF(AND($D188=2,'ראשי-פרטים כלליים וריכוז הוצאות'!$D$68&lt;&gt;4),1.2,1)</f>
        <v>0</v>
      </c>
      <c r="IE188" s="263"/>
      <c r="IF188" s="264"/>
      <c r="IG188" s="265"/>
      <c r="IH188" s="266"/>
      <c r="II188" s="267">
        <f t="shared" si="235"/>
        <v>0</v>
      </c>
      <c r="IJ188" s="260">
        <f>+(IF(OR($B188=0,$C188=0,$D188=0,$DC$2&gt;$OE$1),0,IF(OR(IE188=0,IG188=0,IH188=0),0,MIN((VLOOKUP($D188,SALERYCODE,3,0))*(IF($D188=6,IH188,IG188))*((MIN((VLOOKUP($D188,SALERYCODE,5,0)),(IF($D188=6,IG188,IH188))))),MIN((VLOOKUP($D188,SALERYCODE,3,0)),(IE188+IF188))*(IF($D188=6,IH188,((MIN((VLOOKUP($D188,SALERYCODE,5,0)),IH188)))))))))/IF(AND($D188=2,'ראשי-פרטים כלליים וריכוז הוצאות'!$D$68&lt;&gt;4),1.2,1)</f>
        <v>0</v>
      </c>
      <c r="IK188" s="263"/>
      <c r="IL188" s="264"/>
      <c r="IM188" s="265"/>
      <c r="IN188" s="266"/>
      <c r="IO188" s="267">
        <f t="shared" si="236"/>
        <v>0</v>
      </c>
      <c r="IP188" s="260">
        <f>+(IF(OR($B188=0,$C188=0,$D188=0,$DC$2&gt;$OE$1),0,IF(OR(IK188=0,IM188=0,IN188=0),0,MIN((VLOOKUP($D188,SALERYCODE,3,0))*(IF($D188=6,IN188,IM188))*((MIN((VLOOKUP($D188,SALERYCODE,5,0)),(IF($D188=6,IM188,IN188))))),MIN((VLOOKUP($D188,SALERYCODE,3,0)),(IK188+IL188))*(IF($D188=6,IN188,((MIN((VLOOKUP($D188,SALERYCODE,5,0)),IN188)))))))))/IF(AND($D188=2,'ראשי-פרטים כלליים וריכוז הוצאות'!$D$68&lt;&gt;4),1.2,1)</f>
        <v>0</v>
      </c>
      <c r="IQ188" s="263"/>
      <c r="IR188" s="264"/>
      <c r="IS188" s="265"/>
      <c r="IT188" s="266"/>
      <c r="IU188" s="267">
        <f t="shared" si="237"/>
        <v>0</v>
      </c>
      <c r="IV188" s="260">
        <f>+(IF(OR($B188=0,$C188=0,$D188=0,$DC$2&gt;$OE$1),0,IF(OR(IQ188=0,IS188=0,IT188=0),0,MIN((VLOOKUP($D188,SALERYCODE,3,0))*(IF($D188=6,IT188,IS188))*((MIN((VLOOKUP($D188,SALERYCODE,5,0)),(IF($D188=6,IS188,IT188))))),MIN((VLOOKUP($D188,SALERYCODE,3,0)),(IQ188+IR188))*(IF($D188=6,IT188,((MIN((VLOOKUP($D188,SALERYCODE,5,0)),IT188)))))))))/IF(AND($D188=2,'ראשי-פרטים כלליים וריכוז הוצאות'!$D$68&lt;&gt;4),1.2,1)</f>
        <v>0</v>
      </c>
      <c r="IW188" s="263"/>
      <c r="IX188" s="264"/>
      <c r="IY188" s="265"/>
      <c r="IZ188" s="266"/>
      <c r="JA188" s="267">
        <f t="shared" si="238"/>
        <v>0</v>
      </c>
      <c r="JB188" s="260">
        <f>+(IF(OR($B188=0,$C188=0,$D188=0,$DC$2&gt;$OE$1),0,IF(OR(IW188=0,IY188=0,IZ188=0),0,MIN((VLOOKUP($D188,SALERYCODE,3,0))*(IF($D188=6,IZ188,IY188))*((MIN((VLOOKUP($D188,SALERYCODE,5,0)),(IF($D188=6,IY188,IZ188))))),MIN((VLOOKUP($D188,SALERYCODE,3,0)),(IW188+IX188))*(IF($D188=6,IZ188,((MIN((VLOOKUP($D188,SALERYCODE,5,0)),IZ188)))))))))/IF(AND($D188=2,'ראשי-פרטים כלליים וריכוז הוצאות'!$D$68&lt;&gt;4),1.2,1)</f>
        <v>0</v>
      </c>
      <c r="JC188" s="263"/>
      <c r="JD188" s="264"/>
      <c r="JE188" s="265"/>
      <c r="JF188" s="266"/>
      <c r="JG188" s="267">
        <f t="shared" si="239"/>
        <v>0</v>
      </c>
      <c r="JH188" s="260">
        <f>+(IF(OR($B188=0,$C188=0,$D188=0,$DC$2&gt;$OE$1),0,IF(OR(JC188=0,JE188=0,JF188=0),0,MIN((VLOOKUP($D188,SALERYCODE,3,0))*(IF($D188=6,JF188,JE188))*((MIN((VLOOKUP($D188,SALERYCODE,5,0)),(IF($D188=6,JE188,JF188))))),MIN((VLOOKUP($D188,SALERYCODE,3,0)),(JC188+JD188))*(IF($D188=6,JF188,((MIN((VLOOKUP($D188,SALERYCODE,5,0)),JF188)))))))))/IF(AND($D188=2,'ראשי-פרטים כלליים וריכוז הוצאות'!$D$68&lt;&gt;4),1.2,1)</f>
        <v>0</v>
      </c>
      <c r="JI188" s="263"/>
      <c r="JJ188" s="264"/>
      <c r="JK188" s="265"/>
      <c r="JL188" s="266"/>
      <c r="JM188" s="267">
        <f t="shared" si="240"/>
        <v>0</v>
      </c>
      <c r="JN188" s="260">
        <f>+(IF(OR($B188=0,$C188=0,$D188=0,$DC$2&gt;$OE$1),0,IF(OR(JI188=0,JK188=0,JL188=0),0,MIN((VLOOKUP($D188,SALERYCODE,3,0))*(IF($D188=6,JL188,JK188))*((MIN((VLOOKUP($D188,SALERYCODE,5,0)),(IF($D188=6,JK188,JL188))))),MIN((VLOOKUP($D188,SALERYCODE,3,0)),(JI188+JJ188))*(IF($D188=6,JL188,((MIN((VLOOKUP($D188,SALERYCODE,5,0)),JL188)))))))))/IF(AND($D188=2,'ראשי-פרטים כלליים וריכוז הוצאות'!$D$68&lt;&gt;4),1.2,1)</f>
        <v>0</v>
      </c>
      <c r="JO188" s="263"/>
      <c r="JP188" s="264"/>
      <c r="JQ188" s="265"/>
      <c r="JR188" s="266"/>
      <c r="JS188" s="267">
        <f t="shared" si="241"/>
        <v>0</v>
      </c>
      <c r="JT188" s="260">
        <f>+(IF(OR($B188=0,$C188=0,$D188=0,$DC$2&gt;$OE$1),0,IF(OR(JO188=0,JQ188=0,JR188=0),0,MIN((VLOOKUP($D188,SALERYCODE,3,0))*(IF($D188=6,JR188,JQ188))*((MIN((VLOOKUP($D188,SALERYCODE,5,0)),(IF($D188=6,JQ188,JR188))))),MIN((VLOOKUP($D188,SALERYCODE,3,0)),(JO188+JP188))*(IF($D188=6,JR188,((MIN((VLOOKUP($D188,SALERYCODE,5,0)),JR188)))))))))/IF(AND($D188=2,'ראשי-פרטים כלליים וריכוז הוצאות'!$D$68&lt;&gt;4),1.2,1)</f>
        <v>0</v>
      </c>
      <c r="JU188" s="263"/>
      <c r="JV188" s="264"/>
      <c r="JW188" s="265"/>
      <c r="JX188" s="266"/>
      <c r="JY188" s="267">
        <f t="shared" si="242"/>
        <v>0</v>
      </c>
      <c r="JZ188" s="260">
        <f>+(IF(OR($B188=0,$C188=0,$D188=0,$DC$2&gt;$OE$1),0,IF(OR(JU188=0,JW188=0,JX188=0),0,MIN((VLOOKUP($D188,SALERYCODE,3,0))*(IF($D188=6,JX188,JW188))*((MIN((VLOOKUP($D188,SALERYCODE,5,0)),(IF($D188=6,JW188,JX188))))),MIN((VLOOKUP($D188,SALERYCODE,3,0)),(JU188+JV188))*(IF($D188=6,JX188,((MIN((VLOOKUP($D188,SALERYCODE,5,0)),JX188)))))))))/IF(AND($D188=2,'ראשי-פרטים כלליים וריכוז הוצאות'!$D$68&lt;&gt;4),1.2,1)</f>
        <v>0</v>
      </c>
      <c r="KA188" s="263"/>
      <c r="KB188" s="264"/>
      <c r="KC188" s="265"/>
      <c r="KD188" s="266"/>
      <c r="KE188" s="267">
        <f t="shared" si="243"/>
        <v>0</v>
      </c>
      <c r="KF188" s="260">
        <f>+(IF(OR($B188=0,$C188=0,$D188=0,$DC$2&gt;$OE$1),0,IF(OR(KA188=0,KC188=0,KD188=0),0,MIN((VLOOKUP($D188,SALERYCODE,3,0))*(IF($D188=6,KD188,KC188))*((MIN((VLOOKUP($D188,SALERYCODE,5,0)),(IF($D188=6,KC188,KD188))))),MIN((VLOOKUP($D188,SALERYCODE,3,0)),(KA188+KB188))*(IF($D188=6,KD188,((MIN((VLOOKUP($D188,SALERYCODE,5,0)),KD188)))))))))/IF(AND($D188=2,'ראשי-פרטים כלליים וריכוז הוצאות'!$D$68&lt;&gt;4),1.2,1)</f>
        <v>0</v>
      </c>
      <c r="KG188" s="263"/>
      <c r="KH188" s="264"/>
      <c r="KI188" s="265"/>
      <c r="KJ188" s="266"/>
      <c r="KK188" s="267">
        <f t="shared" si="244"/>
        <v>0</v>
      </c>
      <c r="KL188" s="260">
        <f>+(IF(OR($B188=0,$C188=0,$D188=0,$DC$2&gt;$OE$1),0,IF(OR(KG188=0,KI188=0,KJ188=0),0,MIN((VLOOKUP($D188,SALERYCODE,3,0))*(IF($D188=6,KJ188,KI188))*((MIN((VLOOKUP($D188,SALERYCODE,5,0)),(IF($D188=6,KI188,KJ188))))),MIN((VLOOKUP($D188,SALERYCODE,3,0)),(KG188+KH188))*(IF($D188=6,KJ188,((MIN((VLOOKUP($D188,SALERYCODE,5,0)),KJ188)))))))))/IF(AND($D188=2,'ראשי-פרטים כלליים וריכוז הוצאות'!$D$68&lt;&gt;4),1.2,1)</f>
        <v>0</v>
      </c>
      <c r="KM188" s="263"/>
      <c r="KN188" s="264"/>
      <c r="KO188" s="265"/>
      <c r="KP188" s="266"/>
      <c r="KQ188" s="267">
        <f t="shared" si="245"/>
        <v>0</v>
      </c>
      <c r="KR188" s="260">
        <f>+(IF(OR($B188=0,$C188=0,$D188=0,$DC$2&gt;$OE$1),0,IF(OR(KM188=0,KO188=0,KP188=0),0,MIN((VLOOKUP($D188,SALERYCODE,3,0))*(IF($D188=6,KP188,KO188))*((MIN((VLOOKUP($D188,SALERYCODE,5,0)),(IF($D188=6,KO188,KP188))))),MIN((VLOOKUP($D188,SALERYCODE,3,0)),(KM188+KN188))*(IF($D188=6,KP188,((MIN((VLOOKUP($D188,SALERYCODE,5,0)),KP188)))))))))/IF(AND($D188=2,'ראשי-פרטים כלליים וריכוז הוצאות'!$D$68&lt;&gt;4),1.2,1)</f>
        <v>0</v>
      </c>
      <c r="KS188" s="263"/>
      <c r="KT188" s="264"/>
      <c r="KU188" s="265"/>
      <c r="KV188" s="266"/>
      <c r="KW188" s="267">
        <f t="shared" si="246"/>
        <v>0</v>
      </c>
      <c r="KX188" s="260">
        <f>+(IF(OR($B188=0,$C188=0,$D188=0,$DC$2&gt;$OE$1),0,IF(OR(KS188=0,KU188=0,KV188=0),0,MIN((VLOOKUP($D188,SALERYCODE,3,0))*(IF($D188=6,KV188,KU188))*((MIN((VLOOKUP($D188,SALERYCODE,5,0)),(IF($D188=6,KU188,KV188))))),MIN((VLOOKUP($D188,SALERYCODE,3,0)),(KS188+KT188))*(IF($D188=6,KV188,((MIN((VLOOKUP($D188,SALERYCODE,5,0)),KV188)))))))))/IF(AND($D188=2,'ראשי-פרטים כלליים וריכוז הוצאות'!$D$68&lt;&gt;4),1.2,1)</f>
        <v>0</v>
      </c>
      <c r="KY188" s="263"/>
      <c r="KZ188" s="264"/>
      <c r="LA188" s="265"/>
      <c r="LB188" s="266"/>
      <c r="LC188" s="267">
        <f t="shared" si="247"/>
        <v>0</v>
      </c>
      <c r="LD188" s="260">
        <f>+(IF(OR($B188=0,$C188=0,$D188=0,$DC$2&gt;$OE$1),0,IF(OR(KY188=0,LA188=0,LB188=0),0,MIN((VLOOKUP($D188,SALERYCODE,3,0))*(IF($D188=6,LB188,LA188))*((MIN((VLOOKUP($D188,SALERYCODE,5,0)),(IF($D188=6,LA188,LB188))))),MIN((VLOOKUP($D188,SALERYCODE,3,0)),(KY188+KZ188))*(IF($D188=6,LB188,((MIN((VLOOKUP($D188,SALERYCODE,5,0)),LB188)))))))))/IF(AND($D188=2,'ראשי-פרטים כלליים וריכוז הוצאות'!$D$68&lt;&gt;4),1.2,1)</f>
        <v>0</v>
      </c>
      <c r="LE188" s="263"/>
      <c r="LF188" s="264"/>
      <c r="LG188" s="265"/>
      <c r="LH188" s="266"/>
      <c r="LI188" s="267">
        <f t="shared" si="248"/>
        <v>0</v>
      </c>
      <c r="LJ188" s="260">
        <f>+(IF(OR($B188=0,$C188=0,$D188=0,$DC$2&gt;$OE$1),0,IF(OR(LE188=0,LG188=0,LH188=0),0,MIN((VLOOKUP($D188,SALERYCODE,3,0))*(IF($D188=6,LH188,LG188))*((MIN((VLOOKUP($D188,SALERYCODE,5,0)),(IF($D188=6,LG188,LH188))))),MIN((VLOOKUP($D188,SALERYCODE,3,0)),(LE188+LF188))*(IF($D188=6,LH188,((MIN((VLOOKUP($D188,SALERYCODE,5,0)),LH188)))))))))/IF(AND($D188=2,'ראשי-פרטים כלליים וריכוז הוצאות'!$D$68&lt;&gt;4),1.2,1)</f>
        <v>0</v>
      </c>
      <c r="LK188" s="263"/>
      <c r="LL188" s="264"/>
      <c r="LM188" s="265"/>
      <c r="LN188" s="266"/>
      <c r="LO188" s="267">
        <f t="shared" si="249"/>
        <v>0</v>
      </c>
      <c r="LP188" s="260">
        <f>+(IF(OR($B188=0,$C188=0,$D188=0,$DC$2&gt;$OE$1),0,IF(OR(LK188=0,LM188=0,LN188=0),0,MIN((VLOOKUP($D188,SALERYCODE,3,0))*(IF($D188=6,LN188,LM188))*((MIN((VLOOKUP($D188,SALERYCODE,5,0)),(IF($D188=6,LM188,LN188))))),MIN((VLOOKUP($D188,SALERYCODE,3,0)),(LK188+LL188))*(IF($D188=6,LN188,((MIN((VLOOKUP($D188,SALERYCODE,5,0)),LN188)))))))))/IF(AND($D188=2,'ראשי-פרטים כלליים וריכוז הוצאות'!$D$68&lt;&gt;4),1.2,1)</f>
        <v>0</v>
      </c>
      <c r="LQ188" s="263"/>
      <c r="LR188" s="264"/>
      <c r="LS188" s="265"/>
      <c r="LT188" s="266"/>
      <c r="LU188" s="267">
        <f t="shared" si="250"/>
        <v>0</v>
      </c>
      <c r="LV188" s="260">
        <f>+(IF(OR($B188=0,$C188=0,$D188=0,$DC$2&gt;$OE$1),0,IF(OR(LQ188=0,LS188=0,LT188=0),0,MIN((VLOOKUP($D188,SALERYCODE,3,0))*(IF($D188=6,LT188,LS188))*((MIN((VLOOKUP($D188,SALERYCODE,5,0)),(IF($D188=6,LS188,LT188))))),MIN((VLOOKUP($D188,SALERYCODE,3,0)),(LQ188+LR188))*(IF($D188=6,LT188,((MIN((VLOOKUP($D188,SALERYCODE,5,0)),LT188)))))))))/IF(AND($D188=2,'ראשי-פרטים כלליים וריכוז הוצאות'!$D$68&lt;&gt;4),1.2,1)</f>
        <v>0</v>
      </c>
      <c r="LW188" s="263"/>
      <c r="LX188" s="264"/>
      <c r="LY188" s="265"/>
      <c r="LZ188" s="266"/>
      <c r="MA188" s="267">
        <f t="shared" si="251"/>
        <v>0</v>
      </c>
      <c r="MB188" s="260">
        <f>+(IF(OR($B188=0,$C188=0,$D188=0,$DC$2&gt;$OE$1),0,IF(OR(LW188=0,LY188=0,LZ188=0),0,MIN((VLOOKUP($D188,SALERYCODE,3,0))*(IF($D188=6,LZ188,LY188))*((MIN((VLOOKUP($D188,SALERYCODE,5,0)),(IF($D188=6,LY188,LZ188))))),MIN((VLOOKUP($D188,SALERYCODE,3,0)),(LW188+LX188))*(IF($D188=6,LZ188,((MIN((VLOOKUP($D188,SALERYCODE,5,0)),LZ188)))))))))/IF(AND($D188=2,'ראשי-פרטים כלליים וריכוז הוצאות'!$D$68&lt;&gt;4),1.2,1)</f>
        <v>0</v>
      </c>
      <c r="MC188" s="263"/>
      <c r="MD188" s="264"/>
      <c r="ME188" s="265"/>
      <c r="MF188" s="266"/>
      <c r="MG188" s="267">
        <f t="shared" si="252"/>
        <v>0</v>
      </c>
      <c r="MH188" s="260">
        <f>+(IF(OR($B188=0,$C188=0,$D188=0,$DC$2&gt;$OE$1),0,IF(OR(MC188=0,ME188=0,MF188=0),0,MIN((VLOOKUP($D188,SALERYCODE,3,0))*(IF($D188=6,MF188,ME188))*((MIN((VLOOKUP($D188,SALERYCODE,5,0)),(IF($D188=6,ME188,MF188))))),MIN((VLOOKUP($D188,SALERYCODE,3,0)),(MC188+MD188))*(IF($D188=6,MF188,((MIN((VLOOKUP($D188,SALERYCODE,5,0)),MF188)))))))))/IF(AND($D188=2,'ראשי-פרטים כלליים וריכוז הוצאות'!$D$68&lt;&gt;4),1.2,1)</f>
        <v>0</v>
      </c>
      <c r="MI188" s="263"/>
      <c r="MJ188" s="264"/>
      <c r="MK188" s="265"/>
      <c r="ML188" s="266"/>
      <c r="MM188" s="267">
        <f t="shared" si="253"/>
        <v>0</v>
      </c>
      <c r="MN188" s="260">
        <f>+(IF(OR($B188=0,$C188=0,$D188=0,$DC$2&gt;$OE$1),0,IF(OR(MI188=0,MK188=0,ML188=0),0,MIN((VLOOKUP($D188,SALERYCODE,3,0))*(IF($D188=6,ML188,MK188))*((MIN((VLOOKUP($D188,SALERYCODE,5,0)),(IF($D188=6,MK188,ML188))))),MIN((VLOOKUP($D188,SALERYCODE,3,0)),(MI188+MJ188))*(IF($D188=6,ML188,((MIN((VLOOKUP($D188,SALERYCODE,5,0)),ML188)))))))))/IF(AND($D188=2,'ראשי-פרטים כלליים וריכוז הוצאות'!$D$68&lt;&gt;4),1.2,1)</f>
        <v>0</v>
      </c>
      <c r="MO188" s="263"/>
      <c r="MP188" s="264"/>
      <c r="MQ188" s="265"/>
      <c r="MR188" s="266"/>
      <c r="MS188" s="267">
        <f t="shared" si="254"/>
        <v>0</v>
      </c>
      <c r="MT188" s="260">
        <f>+(IF(OR($B188=0,$C188=0,$D188=0,$DC$2&gt;$OE$1),0,IF(OR(MO188=0,MQ188=0,MR188=0),0,MIN((VLOOKUP($D188,SALERYCODE,3,0))*(IF($D188=6,MR188,MQ188))*((MIN((VLOOKUP($D188,SALERYCODE,5,0)),(IF($D188=6,MQ188,MR188))))),MIN((VLOOKUP($D188,SALERYCODE,3,0)),(MO188+MP188))*(IF($D188=6,MR188,((MIN((VLOOKUP($D188,SALERYCODE,5,0)),MR188)))))))))/IF(AND($D188=2,'ראשי-פרטים כלליים וריכוז הוצאות'!$D$68&lt;&gt;4),1.2,1)</f>
        <v>0</v>
      </c>
      <c r="MU188" s="263"/>
      <c r="MV188" s="264"/>
      <c r="MW188" s="265"/>
      <c r="MX188" s="266"/>
      <c r="MY188" s="267">
        <f t="shared" si="255"/>
        <v>0</v>
      </c>
      <c r="MZ188" s="260">
        <f>+(IF(OR($B188=0,$C188=0,$D188=0,$DC$2&gt;$OE$1),0,IF(OR(MU188=0,MW188=0,MX188=0),0,MIN((VLOOKUP($D188,SALERYCODE,3,0))*(IF($D188=6,MX188,MW188))*((MIN((VLOOKUP($D188,SALERYCODE,5,0)),(IF($D188=6,MW188,MX188))))),MIN((VLOOKUP($D188,SALERYCODE,3,0)),(MU188+MV188))*(IF($D188=6,MX188,((MIN((VLOOKUP($D188,SALERYCODE,5,0)),MX188)))))))))/IF(AND($D188=2,'ראשי-פרטים כלליים וריכוז הוצאות'!$D$68&lt;&gt;4),1.2,1)</f>
        <v>0</v>
      </c>
      <c r="NA188" s="263"/>
      <c r="NB188" s="264"/>
      <c r="NC188" s="265"/>
      <c r="ND188" s="266"/>
      <c r="NE188" s="267">
        <f t="shared" si="256"/>
        <v>0</v>
      </c>
      <c r="NF188" s="260">
        <f>+(IF(OR($B188=0,$C188=0,$D188=0,$DC$2&gt;$OE$1),0,IF(OR(NA188=0,NC188=0,ND188=0),0,MIN((VLOOKUP($D188,SALERYCODE,3,0))*(IF($D188=6,ND188,NC188))*((MIN((VLOOKUP($D188,SALERYCODE,5,0)),(IF($D188=6,NC188,ND188))))),MIN((VLOOKUP($D188,SALERYCODE,3,0)),(NA188+NB188))*(IF($D188=6,ND188,((MIN((VLOOKUP($D188,SALERYCODE,5,0)),ND188)))))))))/IF(AND($D188=2,'ראשי-פרטים כלליים וריכוז הוצאות'!$D$68&lt;&gt;4),1.2,1)</f>
        <v>0</v>
      </c>
      <c r="NG188" s="263"/>
      <c r="NH188" s="264"/>
      <c r="NI188" s="265"/>
      <c r="NJ188" s="266"/>
      <c r="NK188" s="267">
        <f t="shared" si="257"/>
        <v>0</v>
      </c>
      <c r="NL188" s="260">
        <f>+(IF(OR($B188=0,$C188=0,$D188=0,$DC$2&gt;$OE$1),0,IF(OR(NG188=0,NI188=0,NJ188=0),0,MIN((VLOOKUP($D188,SALERYCODE,3,0))*(IF($D188=6,NJ188,NI188))*((MIN((VLOOKUP($D188,SALERYCODE,5,0)),(IF($D188=6,NI188,NJ188))))),MIN((VLOOKUP($D188,SALERYCODE,3,0)),(NG188+NH188))*(IF($D188=6,NJ188,((MIN((VLOOKUP($D188,SALERYCODE,5,0)),NJ188)))))))))/IF(AND($D188=2,'ראשי-פרטים כלליים וריכוז הוצאות'!$D$68&lt;&gt;4),1.2,1)</f>
        <v>0</v>
      </c>
      <c r="NM188" s="263"/>
      <c r="NN188" s="264"/>
      <c r="NO188" s="265"/>
      <c r="NP188" s="266"/>
      <c r="NQ188" s="267">
        <f t="shared" si="258"/>
        <v>0</v>
      </c>
      <c r="NR188" s="260">
        <f>+(IF(OR($B188=0,$C188=0,$D188=0,$DC$2&gt;$OE$1),0,IF(OR(NM188=0,NO188=0,NP188=0),0,MIN((VLOOKUP($D188,SALERYCODE,3,0))*(IF($D188=6,NP188,NO188))*((MIN((VLOOKUP($D188,SALERYCODE,5,0)),(IF($D188=6,NO188,NP188))))),MIN((VLOOKUP($D188,SALERYCODE,3,0)),(NM188+NN188))*(IF($D188=6,NP188,((MIN((VLOOKUP($D188,SALERYCODE,5,0)),NP188)))))))))/IF(AND($D188=2,'ראשי-פרטים כלליים וריכוז הוצאות'!$D$68&lt;&gt;4),1.2,1)</f>
        <v>0</v>
      </c>
      <c r="NS188" s="263"/>
      <c r="NT188" s="264"/>
      <c r="NU188" s="265"/>
      <c r="NV188" s="266"/>
      <c r="NW188" s="267">
        <f t="shared" si="259"/>
        <v>0</v>
      </c>
      <c r="NX188" s="260">
        <f>+(IF(OR($B188=0,$C188=0,$D188=0,$DC$2&gt;$OE$1),0,IF(OR(NS188=0,NU188=0,NV188=0),0,MIN((VLOOKUP($D188,SALERYCODE,3,0))*(IF($D188=6,NV188,NU188))*((MIN((VLOOKUP($D188,SALERYCODE,5,0)),(IF($D188=6,NU188,NV188))))),MIN((VLOOKUP($D188,SALERYCODE,3,0)),(NS188+NT188))*(IF($D188=6,NV188,((MIN((VLOOKUP($D188,SALERYCODE,5,0)),NV188)))))))))/IF(AND($D188=2,'ראשי-פרטים כלליים וריכוז הוצאות'!$D$68&lt;&gt;4),1.2,1)</f>
        <v>0</v>
      </c>
      <c r="NY188" s="263"/>
      <c r="NZ188" s="264"/>
      <c r="OA188" s="265"/>
      <c r="OB188" s="266"/>
      <c r="OC188" s="267">
        <f t="shared" si="260"/>
        <v>0</v>
      </c>
      <c r="OD188" s="260">
        <f>+(IF(OR($B188=0,$C188=0,$D188=0,$DC$2&gt;$OE$1),0,IF(OR(NY188=0,OA188=0,OB188=0),0,MIN((VLOOKUP($D188,SALERYCODE,3,0))*(IF($D188=6,OB188,OA188))*((MIN((VLOOKUP($D188,SALERYCODE,5,0)),(IF($D188=6,OA188,OB188))))),MIN((VLOOKUP($D188,SALERYCODE,3,0)),(NY188+NZ188))*(IF($D188=6,OB188,((MIN((VLOOKUP($D188,SALERYCODE,5,0)),OB188)))))))))/IF(AND($D188=2,'ראשי-פרטים כלליים וריכוז הוצאות'!$D$68&lt;&gt;4),1.2,1)</f>
        <v>0</v>
      </c>
      <c r="OE188" s="275">
        <f t="shared" si="266"/>
        <v>0</v>
      </c>
      <c r="OF188" s="283">
        <f t="shared" si="267"/>
        <v>9.9999999999999995E-7</v>
      </c>
      <c r="OG188" s="276">
        <f t="shared" si="268"/>
        <v>0</v>
      </c>
      <c r="OH188" s="275">
        <f t="shared" si="269"/>
        <v>0</v>
      </c>
      <c r="OI188" s="275">
        <v>0</v>
      </c>
      <c r="OJ188" s="258">
        <f t="shared" si="270"/>
        <v>0</v>
      </c>
      <c r="OK188" s="284"/>
      <c r="OL188" s="116">
        <f>MIN(OJ188+OK188*OF188*OE188/$OL$1/IF(AND($D188=2,'ראשי-פרטים כלליים וריכוז הוצאות'!$D$68&lt;&gt;4),1.2,1),IF($D188&gt;0,VLOOKUP($D188,SALERYCODE,3,0)*12*OG188,0))</f>
        <v>0</v>
      </c>
      <c r="OM188" s="95">
        <f t="shared" si="261"/>
        <v>0</v>
      </c>
      <c r="ON188" s="11">
        <f t="shared" si="262"/>
        <v>0</v>
      </c>
      <c r="OO188" s="11">
        <f t="shared" si="263"/>
        <v>0</v>
      </c>
      <c r="OP188" s="22">
        <f t="shared" si="264"/>
        <v>0</v>
      </c>
      <c r="OQ188" s="11">
        <f t="shared" si="265"/>
        <v>0</v>
      </c>
      <c r="OR188" s="11" t="e">
        <f>#REF!</f>
        <v>#REF!</v>
      </c>
      <c r="OS188" s="35" t="e">
        <f>#REF!-OP188</f>
        <v>#REF!</v>
      </c>
      <c r="OT188" s="35" t="e">
        <f>OS188-#REF!</f>
        <v>#REF!</v>
      </c>
      <c r="OU188" s="43" t="e">
        <f>IF(AND(OP188&gt;0,(OS188=#REF!-OP188)),"מועסק פחות מ-10% מזמנו במופ","")</f>
        <v>#REF!</v>
      </c>
    </row>
    <row r="189" spans="1:411" ht="24" hidden="1" customHeight="1" outlineLevel="1" x14ac:dyDescent="0.2">
      <c r="A189" s="282">
        <v>186</v>
      </c>
      <c r="B189" s="269"/>
      <c r="C189" s="270"/>
      <c r="D189" s="271"/>
      <c r="E189" s="263"/>
      <c r="F189" s="264"/>
      <c r="G189" s="265"/>
      <c r="H189" s="266"/>
      <c r="I189" s="267">
        <f t="shared" si="196"/>
        <v>0</v>
      </c>
      <c r="J189" s="260">
        <f>(IF(OR($B189=0,$C189=0,$D189=0,$E$2&gt;$OE$1),0,IF(OR($E189=0,$G189=0,$H189=0),0,MIN((VLOOKUP($D189,SALERYCODE,3,0))*(IF($D189=6,$H189,$G189))*((MIN((VLOOKUP($D189,SALERYCODE,5,0)),(IF($D189=6,$G189,$H189))))),MIN((VLOOKUP($D189,SALERYCODE,3,0)),($E189+$F189))*(IF($D189=6,$H189,((MIN((VLOOKUP($D189,SALERYCODE,5,0)),$H189)))))))))/IF(AND($D189=2,'ראשי-פרטים כלליים וריכוז הוצאות'!$D$68&lt;&gt;4),1.2,1)</f>
        <v>0</v>
      </c>
      <c r="K189" s="263"/>
      <c r="L189" s="264"/>
      <c r="M189" s="265"/>
      <c r="N189" s="266"/>
      <c r="O189" s="267">
        <f t="shared" si="197"/>
        <v>0</v>
      </c>
      <c r="P189" s="260">
        <f>+(IF(OR($B189=0,$C189=0,$D189=0,$K$2&gt;$OE$1),0,IF(OR($K189=0,$M189=0,$N189=0),0,MIN((VLOOKUP($D189,SALERYCODE,3,0))*(IF($D189=6,$N189,$M189))*((MIN((VLOOKUP($D189,SALERYCODE,5,0)),(IF($D189=6,$M189,$N189))))),MIN((VLOOKUP($D189,SALERYCODE,3,0)),($K189+$L189))*(IF($D189=6,$N189,((MIN((VLOOKUP($D189,SALERYCODE,5,0)),$N189)))))))))/IF(AND($D189=2,'ראשי-פרטים כלליים וריכוז הוצאות'!$D$68&lt;&gt;4),1.2,1)</f>
        <v>0</v>
      </c>
      <c r="Q189" s="263"/>
      <c r="R189" s="264"/>
      <c r="S189" s="265"/>
      <c r="T189" s="266"/>
      <c r="U189" s="267">
        <f t="shared" si="198"/>
        <v>0</v>
      </c>
      <c r="V189" s="260">
        <f>+(IF(OR($B189=0,$C189=0,$D189=0,$Q$2&gt;$OE$1),0,IF(OR(Q189=0,S189=0,T189=0),0,MIN((VLOOKUP($D189,SALERYCODE,3,0))*(IF($D189=6,T189,S189))*((MIN((VLOOKUP($D189,SALERYCODE,5,0)),(IF($D189=6,S189,T189))))),MIN((VLOOKUP($D189,SALERYCODE,3,0)),(Q189+R189))*(IF($D189=6,T189,((MIN((VLOOKUP($D189,SALERYCODE,5,0)),T189)))))))))/IF(AND($D189=2,'ראשי-פרטים כלליים וריכוז הוצאות'!$D$68&lt;&gt;4),1.2,1)</f>
        <v>0</v>
      </c>
      <c r="W189" s="263"/>
      <c r="X189" s="264"/>
      <c r="Y189" s="265"/>
      <c r="Z189" s="266"/>
      <c r="AA189" s="267">
        <f t="shared" si="199"/>
        <v>0</v>
      </c>
      <c r="AB189" s="260">
        <f>+(IF(OR($B189=0,$C189=0,$D189=0,$W$2&gt;$OE$1),0,IF(OR(W189=0,Y189=0,Z189=0),0,MIN((VLOOKUP($D189,SALERYCODE,3,0))*(IF($D189=6,Z189,Y189))*((MIN((VLOOKUP($D189,SALERYCODE,5,0)),(IF($D189=6,Y189,Z189))))),MIN((VLOOKUP($D189,SALERYCODE,3,0)),(W189+X189))*(IF($D189=6,Z189,((MIN((VLOOKUP($D189,SALERYCODE,5,0)),Z189)))))))))/IF(AND($D189=2,'ראשי-פרטים כלליים וריכוז הוצאות'!$D$68&lt;&gt;4),1.2,1)</f>
        <v>0</v>
      </c>
      <c r="AC189" s="263"/>
      <c r="AD189" s="264"/>
      <c r="AE189" s="265"/>
      <c r="AF189" s="266"/>
      <c r="AG189" s="267">
        <f t="shared" si="200"/>
        <v>0</v>
      </c>
      <c r="AH189" s="260">
        <f>+(IF(OR($B189=0,$C189=0,$D189=0,$AC$2&gt;$OE$1),0,IF(OR(AC189=0,AE189=0,AF189=0),0,MIN((VLOOKUP($D189,SALERYCODE,3,0))*(IF($D189=6,AF189,AE189))*((MIN((VLOOKUP($D189,SALERYCODE,5,0)),(IF($D189=6,AE189,AF189))))),MIN((VLOOKUP($D189,SALERYCODE,3,0)),(AC189+AD189))*(IF($D189=6,AF189,((MIN((VLOOKUP($D189,SALERYCODE,5,0)),AF189)))))))))/IF(AND($D189=2,'ראשי-פרטים כלליים וריכוז הוצאות'!$D$68&lt;&gt;4),1.2,1)</f>
        <v>0</v>
      </c>
      <c r="AI189" s="263"/>
      <c r="AJ189" s="264"/>
      <c r="AK189" s="265"/>
      <c r="AL189" s="266"/>
      <c r="AM189" s="267">
        <f t="shared" si="201"/>
        <v>0</v>
      </c>
      <c r="AN189" s="260">
        <f>+(IF(OR($B189=0,$C189=0,$D189=0,$AI$2&gt;$OE$1),0,IF(OR(AI189=0,AK189=0,AL189=0),0,MIN((VLOOKUP($D189,SALERYCODE,3,0))*(IF($D189=6,AL189,AK189))*((MIN((VLOOKUP($D189,SALERYCODE,5,0)),(IF($D189=6,AK189,AL189))))),MIN((VLOOKUP($D189,SALERYCODE,3,0)),(AI189+AJ189))*(IF($D189=6,AL189,((MIN((VLOOKUP($D189,SALERYCODE,5,0)),AL189)))))))))/IF(AND($D189=2,'ראשי-פרטים כלליים וריכוז הוצאות'!$D$68&lt;&gt;4),1.2,1)</f>
        <v>0</v>
      </c>
      <c r="AO189" s="263"/>
      <c r="AP189" s="264"/>
      <c r="AQ189" s="265"/>
      <c r="AR189" s="266"/>
      <c r="AS189" s="267">
        <f t="shared" si="202"/>
        <v>0</v>
      </c>
      <c r="AT189" s="260">
        <f>+(IF(OR($B189=0,$C189=0,$D189=0,$AO$2&gt;$OE$1),0,IF(OR(AO189=0,AQ189=0,AR189=0),0,MIN((VLOOKUP($D189,SALERYCODE,3,0))*(IF($D189=6,AR189,AQ189))*((MIN((VLOOKUP($D189,SALERYCODE,5,0)),(IF($D189=6,AQ189,AR189))))),MIN((VLOOKUP($D189,SALERYCODE,3,0)),(AO189+AP189))*(IF($D189=6,AR189,((MIN((VLOOKUP($D189,SALERYCODE,5,0)),AR189)))))))))/IF(AND($D189=2,'ראשי-פרטים כלליים וריכוז הוצאות'!$D$68&lt;&gt;4),1.2,1)</f>
        <v>0</v>
      </c>
      <c r="AU189" s="263"/>
      <c r="AV189" s="264"/>
      <c r="AW189" s="265"/>
      <c r="AX189" s="266"/>
      <c r="AY189" s="267">
        <f t="shared" si="203"/>
        <v>0</v>
      </c>
      <c r="AZ189" s="260">
        <f>+(IF(OR($B189=0,$C189=0,$D189=0,$AU$2&gt;$OE$1),0,IF(OR(AU189=0,AW189=0,AX189=0),0,MIN((VLOOKUP($D189,SALERYCODE,3,0))*(IF($D189=6,AX189,AW189))*((MIN((VLOOKUP($D189,SALERYCODE,5,0)),(IF($D189=6,AW189,AX189))))),MIN((VLOOKUP($D189,SALERYCODE,3,0)),(AU189+AV189))*(IF($D189=6,AX189,((MIN((VLOOKUP($D189,SALERYCODE,5,0)),AX189)))))))))/IF(AND($D189=2,'ראשי-פרטים כלליים וריכוז הוצאות'!$D$68&lt;&gt;4),1.2,1)</f>
        <v>0</v>
      </c>
      <c r="BA189" s="263"/>
      <c r="BB189" s="264"/>
      <c r="BC189" s="265"/>
      <c r="BD189" s="266"/>
      <c r="BE189" s="267">
        <f t="shared" si="204"/>
        <v>0</v>
      </c>
      <c r="BF189" s="260">
        <f>+(IF(OR($B189=0,$C189=0,$D189=0,$BA$2&gt;$OE$1),0,IF(OR(BA189=0,BC189=0,BD189=0),0,MIN((VLOOKUP($D189,SALERYCODE,3,0))*(IF($D189=6,BD189,BC189))*((MIN((VLOOKUP($D189,SALERYCODE,5,0)),(IF($D189=6,BC189,BD189))))),MIN((VLOOKUP($D189,SALERYCODE,3,0)),(BA189+BB189))*(IF($D189=6,BD189,((MIN((VLOOKUP($D189,SALERYCODE,5,0)),BD189)))))))))/IF(AND($D189=2,'ראשי-פרטים כלליים וריכוז הוצאות'!$D$68&lt;&gt;4),1.2,1)</f>
        <v>0</v>
      </c>
      <c r="BG189" s="263"/>
      <c r="BH189" s="264"/>
      <c r="BI189" s="265"/>
      <c r="BJ189" s="266"/>
      <c r="BK189" s="267">
        <f t="shared" si="205"/>
        <v>0</v>
      </c>
      <c r="BL189" s="260">
        <f>+(IF(OR($B189=0,$C189=0,$D189=0,$BG$2&gt;$OE$1),0,IF(OR(BG189=0,BI189=0,BJ189=0),0,MIN((VLOOKUP($D189,SALERYCODE,3,0))*(IF($D189=6,BJ189,BI189))*((MIN((VLOOKUP($D189,SALERYCODE,5,0)),(IF($D189=6,BI189,BJ189))))),MIN((VLOOKUP($D189,SALERYCODE,3,0)),(BG189+BH189))*(IF($D189=6,BJ189,((MIN((VLOOKUP($D189,SALERYCODE,5,0)),BJ189)))))))))/IF(AND($D189=2,'ראשי-פרטים כלליים וריכוז הוצאות'!$D$68&lt;&gt;4),1.2,1)</f>
        <v>0</v>
      </c>
      <c r="BM189" s="263"/>
      <c r="BN189" s="264"/>
      <c r="BO189" s="265"/>
      <c r="BP189" s="266"/>
      <c r="BQ189" s="267">
        <f t="shared" si="206"/>
        <v>0</v>
      </c>
      <c r="BR189" s="260">
        <f>+(IF(OR($B189=0,$C189=0,$D189=0,$BM$2&gt;$OE$1),0,IF(OR(BM189=0,BO189=0,BP189=0),0,MIN((VLOOKUP($D189,SALERYCODE,3,0))*(IF($D189=6,BP189,BO189))*((MIN((VLOOKUP($D189,SALERYCODE,5,0)),(IF($D189=6,BO189,BP189))))),MIN((VLOOKUP($D189,SALERYCODE,3,0)),(BM189+BN189))*(IF($D189=6,BP189,((MIN((VLOOKUP($D189,SALERYCODE,5,0)),BP189)))))))))/IF(AND($D189=2,'ראשי-פרטים כלליים וריכוז הוצאות'!$D$68&lt;&gt;4),1.2,1)</f>
        <v>0</v>
      </c>
      <c r="BS189" s="263"/>
      <c r="BT189" s="264"/>
      <c r="BU189" s="265"/>
      <c r="BV189" s="266"/>
      <c r="BW189" s="267">
        <f t="shared" si="207"/>
        <v>0</v>
      </c>
      <c r="BX189" s="260">
        <f>+(IF(OR($B189=0,$C189=0,$D189=0,$BS$2&gt;$OE$1),0,IF(OR(BS189=0,BU189=0,BV189=0),0,MIN((VLOOKUP($D189,SALERYCODE,3,0))*(IF($D189=6,BV189,BU189))*((MIN((VLOOKUP($D189,SALERYCODE,5,0)),(IF($D189=6,BU189,BV189))))),MIN((VLOOKUP($D189,SALERYCODE,3,0)),(BS189+BT189))*(IF($D189=6,BV189,((MIN((VLOOKUP($D189,SALERYCODE,5,0)),BV189)))))))))/IF(AND($D189=2,'ראשי-פרטים כלליים וריכוז הוצאות'!$D$68&lt;&gt;4),1.2,1)</f>
        <v>0</v>
      </c>
      <c r="BY189" s="263"/>
      <c r="BZ189" s="264"/>
      <c r="CA189" s="265"/>
      <c r="CB189" s="266"/>
      <c r="CC189" s="267">
        <f t="shared" si="208"/>
        <v>0</v>
      </c>
      <c r="CD189" s="260">
        <f>+(IF(OR($B189=0,$C189=0,$D189=0,$BY$2&gt;$OE$1),0,IF(OR(BY189=0,CA189=0,CB189=0),0,MIN((VLOOKUP($D189,SALERYCODE,3,0))*(IF($D189=6,CB189,CA189))*((MIN((VLOOKUP($D189,SALERYCODE,5,0)),(IF($D189=6,CA189,CB189))))),MIN((VLOOKUP($D189,SALERYCODE,3,0)),(BY189+BZ189))*(IF($D189=6,CB189,((MIN((VLOOKUP($D189,SALERYCODE,5,0)),CB189)))))))))/IF(AND($D189=2,'ראשי-פרטים כלליים וריכוז הוצאות'!$D$68&lt;&gt;4),1.2,1)</f>
        <v>0</v>
      </c>
      <c r="CE189" s="263"/>
      <c r="CF189" s="264"/>
      <c r="CG189" s="265"/>
      <c r="CH189" s="266"/>
      <c r="CI189" s="267">
        <f t="shared" si="209"/>
        <v>0</v>
      </c>
      <c r="CJ189" s="260">
        <f>+(IF(OR($B189=0,$C189=0,$D189=0,$CE$2&gt;$OE$1),0,IF(OR(CE189=0,CG189=0,CH189=0),0,MIN((VLOOKUP($D189,SALERYCODE,3,0))*(IF($D189=6,CH189,CG189))*((MIN((VLOOKUP($D189,SALERYCODE,5,0)),(IF($D189=6,CG189,CH189))))),MIN((VLOOKUP($D189,SALERYCODE,3,0)),(CE189+CF189))*(IF($D189=6,CH189,((MIN((VLOOKUP($D189,SALERYCODE,5,0)),CH189)))))))))/IF(AND($D189=2,'ראשי-פרטים כלליים וריכוז הוצאות'!$D$68&lt;&gt;4),1.2,1)</f>
        <v>0</v>
      </c>
      <c r="CK189" s="263"/>
      <c r="CL189" s="264"/>
      <c r="CM189" s="265"/>
      <c r="CN189" s="266"/>
      <c r="CO189" s="267">
        <f t="shared" si="210"/>
        <v>0</v>
      </c>
      <c r="CP189" s="260">
        <f>+(IF(OR($B189=0,$C189=0,$D189=0,$CK$2&gt;$OE$1),0,IF(OR(CK189=0,CM189=0,CN189=0),0,MIN((VLOOKUP($D189,SALERYCODE,3,0))*(IF($D189=6,CN189,CM189))*((MIN((VLOOKUP($D189,SALERYCODE,5,0)),(IF($D189=6,CM189,CN189))))),MIN((VLOOKUP($D189,SALERYCODE,3,0)),(CK189+CL189))*(IF($D189=6,CN189,((MIN((VLOOKUP($D189,SALERYCODE,5,0)),CN189)))))))))/IF(AND($D189=2,'ראשי-פרטים כלליים וריכוז הוצאות'!$D$68&lt;&gt;4),1.2,1)</f>
        <v>0</v>
      </c>
      <c r="CQ189" s="263"/>
      <c r="CR189" s="264"/>
      <c r="CS189" s="265"/>
      <c r="CT189" s="266"/>
      <c r="CU189" s="267">
        <f t="shared" si="211"/>
        <v>0</v>
      </c>
      <c r="CV189" s="260">
        <f>+(IF(OR($B189=0,$C189=0,$D189=0,$CQ$2&gt;$OE$1),0,IF(OR(CQ189=0,CS189=0,CT189=0),0,MIN((VLOOKUP($D189,SALERYCODE,3,0))*(IF($D189=6,CT189,CS189))*((MIN((VLOOKUP($D189,SALERYCODE,5,0)),(IF($D189=6,CS189,CT189))))),MIN((VLOOKUP($D189,SALERYCODE,3,0)),(CQ189+CR189))*(IF($D189=6,CT189,((MIN((VLOOKUP($D189,SALERYCODE,5,0)),CT189)))))))))/IF(AND($D189=2,'ראשי-פרטים כלליים וריכוז הוצאות'!$D$68&lt;&gt;4),1.2,1)</f>
        <v>0</v>
      </c>
      <c r="CW189" s="263"/>
      <c r="CX189" s="264"/>
      <c r="CY189" s="265"/>
      <c r="CZ189" s="266"/>
      <c r="DA189" s="267">
        <f t="shared" si="212"/>
        <v>0</v>
      </c>
      <c r="DB189" s="260">
        <f>+(IF(OR($B189=0,$C189=0,$D189=0,$CW$2&gt;$OE$1),0,IF(OR(CW189=0,CY189=0,CZ189=0),0,MIN((VLOOKUP($D189,SALERYCODE,3,0))*(IF($D189=6,CZ189,CY189))*((MIN((VLOOKUP($D189,SALERYCODE,5,0)),(IF($D189=6,CY189,CZ189))))),MIN((VLOOKUP($D189,SALERYCODE,3,0)),(CW189+CX189))*(IF($D189=6,CZ189,((MIN((VLOOKUP($D189,SALERYCODE,5,0)),CZ189)))))))))/IF(AND($D189=2,'ראשי-פרטים כלליים וריכוז הוצאות'!$D$68&lt;&gt;4),1.2,1)</f>
        <v>0</v>
      </c>
      <c r="DC189" s="263"/>
      <c r="DD189" s="264"/>
      <c r="DE189" s="265"/>
      <c r="DF189" s="266"/>
      <c r="DG189" s="267">
        <f t="shared" si="213"/>
        <v>0</v>
      </c>
      <c r="DH189" s="260">
        <f>+(IF(OR($B189=0,$C189=0,$D189=0,$DC$2&gt;$OE$1),0,IF(OR(DC189=0,DE189=0,DF189=0),0,MIN((VLOOKUP($D189,SALERYCODE,3,0))*(IF($D189=6,DF189,DE189))*((MIN((VLOOKUP($D189,SALERYCODE,5,0)),(IF($D189=6,DE189,DF189))))),MIN((VLOOKUP($D189,SALERYCODE,3,0)),(DC189+DD189))*(IF($D189=6,DF189,((MIN((VLOOKUP($D189,SALERYCODE,5,0)),DF189)))))))))/IF(AND($D189=2,'ראשי-פרטים כלליים וריכוז הוצאות'!$D$68&lt;&gt;4),1.2,1)</f>
        <v>0</v>
      </c>
      <c r="DI189" s="263"/>
      <c r="DJ189" s="264"/>
      <c r="DK189" s="265"/>
      <c r="DL189" s="266"/>
      <c r="DM189" s="267">
        <f t="shared" si="214"/>
        <v>0</v>
      </c>
      <c r="DN189" s="260">
        <f>+(IF(OR($B189=0,$C189=0,$D189=0,$DC$2&gt;$OE$1),0,IF(OR(DI189=0,DK189=0,DL189=0),0,MIN((VLOOKUP($D189,SALERYCODE,3,0))*(IF($D189=6,DL189,DK189))*((MIN((VLOOKUP($D189,SALERYCODE,5,0)),(IF($D189=6,DK189,DL189))))),MIN((VLOOKUP($D189,SALERYCODE,3,0)),(DI189+DJ189))*(IF($D189=6,DL189,((MIN((VLOOKUP($D189,SALERYCODE,5,0)),DL189)))))))))/IF(AND($D189=2,'ראשי-פרטים כלליים וריכוז הוצאות'!$D$68&lt;&gt;4),1.2,1)</f>
        <v>0</v>
      </c>
      <c r="DO189" s="263"/>
      <c r="DP189" s="264"/>
      <c r="DQ189" s="265"/>
      <c r="DR189" s="266"/>
      <c r="DS189" s="267">
        <f t="shared" si="215"/>
        <v>0</v>
      </c>
      <c r="DT189" s="260">
        <f>+(IF(OR($B189=0,$C189=0,$D189=0,$DC$2&gt;$OE$1),0,IF(OR(DO189=0,DQ189=0,DR189=0),0,MIN((VLOOKUP($D189,SALERYCODE,3,0))*(IF($D189=6,DR189,DQ189))*((MIN((VLOOKUP($D189,SALERYCODE,5,0)),(IF($D189=6,DQ189,DR189))))),MIN((VLOOKUP($D189,SALERYCODE,3,0)),(DO189+DP189))*(IF($D189=6,DR189,((MIN((VLOOKUP($D189,SALERYCODE,5,0)),DR189)))))))))/IF(AND($D189=2,'ראשי-פרטים כלליים וריכוז הוצאות'!$D$68&lt;&gt;4),1.2,1)</f>
        <v>0</v>
      </c>
      <c r="DU189" s="263"/>
      <c r="DV189" s="264"/>
      <c r="DW189" s="265"/>
      <c r="DX189" s="266"/>
      <c r="DY189" s="267">
        <f t="shared" si="216"/>
        <v>0</v>
      </c>
      <c r="DZ189" s="260">
        <f>+(IF(OR($B189=0,$C189=0,$D189=0,$DC$2&gt;$OE$1),0,IF(OR(DU189=0,DW189=0,DX189=0),0,MIN((VLOOKUP($D189,SALERYCODE,3,0))*(IF($D189=6,DX189,DW189))*((MIN((VLOOKUP($D189,SALERYCODE,5,0)),(IF($D189=6,DW189,DX189))))),MIN((VLOOKUP($D189,SALERYCODE,3,0)),(DU189+DV189))*(IF($D189=6,DX189,((MIN((VLOOKUP($D189,SALERYCODE,5,0)),DX189)))))))))/IF(AND($D189=2,'ראשי-פרטים כלליים וריכוז הוצאות'!$D$68&lt;&gt;4),1.2,1)</f>
        <v>0</v>
      </c>
      <c r="EA189" s="263"/>
      <c r="EB189" s="264"/>
      <c r="EC189" s="265"/>
      <c r="ED189" s="266"/>
      <c r="EE189" s="267">
        <f t="shared" si="217"/>
        <v>0</v>
      </c>
      <c r="EF189" s="260">
        <f>+(IF(OR($B189=0,$C189=0,$D189=0,$DC$2&gt;$OE$1),0,IF(OR(EA189=0,EC189=0,ED189=0),0,MIN((VLOOKUP($D189,SALERYCODE,3,0))*(IF($D189=6,ED189,EC189))*((MIN((VLOOKUP($D189,SALERYCODE,5,0)),(IF($D189=6,EC189,ED189))))),MIN((VLOOKUP($D189,SALERYCODE,3,0)),(EA189+EB189))*(IF($D189=6,ED189,((MIN((VLOOKUP($D189,SALERYCODE,5,0)),ED189)))))))))/IF(AND($D189=2,'ראשי-פרטים כלליים וריכוז הוצאות'!$D$68&lt;&gt;4),1.2,1)</f>
        <v>0</v>
      </c>
      <c r="EG189" s="263"/>
      <c r="EH189" s="264"/>
      <c r="EI189" s="265"/>
      <c r="EJ189" s="266"/>
      <c r="EK189" s="267">
        <f t="shared" si="218"/>
        <v>0</v>
      </c>
      <c r="EL189" s="260">
        <f>+(IF(OR($B189=0,$C189=0,$D189=0,$DC$2&gt;$OE$1),0,IF(OR(EG189=0,EI189=0,EJ189=0),0,MIN((VLOOKUP($D189,SALERYCODE,3,0))*(IF($D189=6,EJ189,EI189))*((MIN((VLOOKUP($D189,SALERYCODE,5,0)),(IF($D189=6,EI189,EJ189))))),MIN((VLOOKUP($D189,SALERYCODE,3,0)),(EG189+EH189))*(IF($D189=6,EJ189,((MIN((VLOOKUP($D189,SALERYCODE,5,0)),EJ189)))))))))/IF(AND($D189=2,'ראשי-פרטים כלליים וריכוז הוצאות'!$D$68&lt;&gt;4),1.2,1)</f>
        <v>0</v>
      </c>
      <c r="EM189" s="263"/>
      <c r="EN189" s="264"/>
      <c r="EO189" s="265"/>
      <c r="EP189" s="266"/>
      <c r="EQ189" s="267">
        <f t="shared" si="219"/>
        <v>0</v>
      </c>
      <c r="ER189" s="260">
        <f>+(IF(OR($B189=0,$C189=0,$D189=0,$DC$2&gt;$OE$1),0,IF(OR(EM189=0,EO189=0,EP189=0),0,MIN((VLOOKUP($D189,SALERYCODE,3,0))*(IF($D189=6,EP189,EO189))*((MIN((VLOOKUP($D189,SALERYCODE,5,0)),(IF($D189=6,EO189,EP189))))),MIN((VLOOKUP($D189,SALERYCODE,3,0)),(EM189+EN189))*(IF($D189=6,EP189,((MIN((VLOOKUP($D189,SALERYCODE,5,0)),EP189)))))))))/IF(AND($D189=2,'ראשי-פרטים כלליים וריכוז הוצאות'!$D$68&lt;&gt;4),1.2,1)</f>
        <v>0</v>
      </c>
      <c r="ES189" s="263"/>
      <c r="ET189" s="264"/>
      <c r="EU189" s="265"/>
      <c r="EV189" s="266"/>
      <c r="EW189" s="267">
        <f t="shared" si="220"/>
        <v>0</v>
      </c>
      <c r="EX189" s="260">
        <f>+(IF(OR($B189=0,$C189=0,$D189=0,$DC$2&gt;$OE$1),0,IF(OR(ES189=0,EU189=0,EV189=0),0,MIN((VLOOKUP($D189,SALERYCODE,3,0))*(IF($D189=6,EV189,EU189))*((MIN((VLOOKUP($D189,SALERYCODE,5,0)),(IF($D189=6,EU189,EV189))))),MIN((VLOOKUP($D189,SALERYCODE,3,0)),(ES189+ET189))*(IF($D189=6,EV189,((MIN((VLOOKUP($D189,SALERYCODE,5,0)),EV189)))))))))/IF(AND($D189=2,'ראשי-פרטים כלליים וריכוז הוצאות'!$D$68&lt;&gt;4),1.2,1)</f>
        <v>0</v>
      </c>
      <c r="EY189" s="263"/>
      <c r="EZ189" s="264"/>
      <c r="FA189" s="265"/>
      <c r="FB189" s="266"/>
      <c r="FC189" s="267">
        <f t="shared" si="221"/>
        <v>0</v>
      </c>
      <c r="FD189" s="260">
        <f>+(IF(OR($B189=0,$C189=0,$D189=0,$DC$2&gt;$OE$1),0,IF(OR(EY189=0,FA189=0,FB189=0),0,MIN((VLOOKUP($D189,SALERYCODE,3,0))*(IF($D189=6,FB189,FA189))*((MIN((VLOOKUP($D189,SALERYCODE,5,0)),(IF($D189=6,FA189,FB189))))),MIN((VLOOKUP($D189,SALERYCODE,3,0)),(EY189+EZ189))*(IF($D189=6,FB189,((MIN((VLOOKUP($D189,SALERYCODE,5,0)),FB189)))))))))/IF(AND($D189=2,'ראשי-פרטים כלליים וריכוז הוצאות'!$D$68&lt;&gt;4),1.2,1)</f>
        <v>0</v>
      </c>
      <c r="FE189" s="263"/>
      <c r="FF189" s="264"/>
      <c r="FG189" s="265"/>
      <c r="FH189" s="266"/>
      <c r="FI189" s="267">
        <f t="shared" si="222"/>
        <v>0</v>
      </c>
      <c r="FJ189" s="260">
        <f>+(IF(OR($B189=0,$C189=0,$D189=0,$DC$2&gt;$OE$1),0,IF(OR(FE189=0,FG189=0,FH189=0),0,MIN((VLOOKUP($D189,SALERYCODE,3,0))*(IF($D189=6,FH189,FG189))*((MIN((VLOOKUP($D189,SALERYCODE,5,0)),(IF($D189=6,FG189,FH189))))),MIN((VLOOKUP($D189,SALERYCODE,3,0)),(FE189+FF189))*(IF($D189=6,FH189,((MIN((VLOOKUP($D189,SALERYCODE,5,0)),FH189)))))))))/IF(AND($D189=2,'ראשי-פרטים כלליים וריכוז הוצאות'!$D$68&lt;&gt;4),1.2,1)</f>
        <v>0</v>
      </c>
      <c r="FK189" s="263"/>
      <c r="FL189" s="264"/>
      <c r="FM189" s="265"/>
      <c r="FN189" s="266"/>
      <c r="FO189" s="267">
        <f t="shared" si="223"/>
        <v>0</v>
      </c>
      <c r="FP189" s="260">
        <f>+(IF(OR($B189=0,$C189=0,$D189=0,$DC$2&gt;$OE$1),0,IF(OR(FK189=0,FM189=0,FN189=0),0,MIN((VLOOKUP($D189,SALERYCODE,3,0))*(IF($D189=6,FN189,FM189))*((MIN((VLOOKUP($D189,SALERYCODE,5,0)),(IF($D189=6,FM189,FN189))))),MIN((VLOOKUP($D189,SALERYCODE,3,0)),(FK189+FL189))*(IF($D189=6,FN189,((MIN((VLOOKUP($D189,SALERYCODE,5,0)),FN189)))))))))/IF(AND($D189=2,'ראשי-פרטים כלליים וריכוז הוצאות'!$D$68&lt;&gt;4),1.2,1)</f>
        <v>0</v>
      </c>
      <c r="FQ189" s="263"/>
      <c r="FR189" s="264"/>
      <c r="FS189" s="265"/>
      <c r="FT189" s="266"/>
      <c r="FU189" s="267">
        <f t="shared" si="224"/>
        <v>0</v>
      </c>
      <c r="FV189" s="260">
        <f>+(IF(OR($B189=0,$C189=0,$D189=0,$DC$2&gt;$OE$1),0,IF(OR(FQ189=0,FS189=0,FT189=0),0,MIN((VLOOKUP($D189,SALERYCODE,3,0))*(IF($D189=6,FT189,FS189))*((MIN((VLOOKUP($D189,SALERYCODE,5,0)),(IF($D189=6,FS189,FT189))))),MIN((VLOOKUP($D189,SALERYCODE,3,0)),(FQ189+FR189))*(IF($D189=6,FT189,((MIN((VLOOKUP($D189,SALERYCODE,5,0)),FT189)))))))))/IF(AND($D189=2,'ראשי-פרטים כלליים וריכוז הוצאות'!$D$68&lt;&gt;4),1.2,1)</f>
        <v>0</v>
      </c>
      <c r="FW189" s="263"/>
      <c r="FX189" s="264"/>
      <c r="FY189" s="265"/>
      <c r="FZ189" s="266"/>
      <c r="GA189" s="267">
        <f t="shared" si="225"/>
        <v>0</v>
      </c>
      <c r="GB189" s="260">
        <f>+(IF(OR($B189=0,$C189=0,$D189=0,$DC$2&gt;$OE$1),0,IF(OR(FW189=0,FY189=0,FZ189=0),0,MIN((VLOOKUP($D189,SALERYCODE,3,0))*(IF($D189=6,FZ189,FY189))*((MIN((VLOOKUP($D189,SALERYCODE,5,0)),(IF($D189=6,FY189,FZ189))))),MIN((VLOOKUP($D189,SALERYCODE,3,0)),(FW189+FX189))*(IF($D189=6,FZ189,((MIN((VLOOKUP($D189,SALERYCODE,5,0)),FZ189)))))))))/IF(AND($D189=2,'ראשי-פרטים כלליים וריכוז הוצאות'!$D$68&lt;&gt;4),1.2,1)</f>
        <v>0</v>
      </c>
      <c r="GC189" s="263"/>
      <c r="GD189" s="264"/>
      <c r="GE189" s="265"/>
      <c r="GF189" s="266"/>
      <c r="GG189" s="267">
        <f t="shared" si="226"/>
        <v>0</v>
      </c>
      <c r="GH189" s="260">
        <f>+(IF(OR($B189=0,$C189=0,$D189=0,$DC$2&gt;$OE$1),0,IF(OR(GC189=0,GE189=0,GF189=0),0,MIN((VLOOKUP($D189,SALERYCODE,3,0))*(IF($D189=6,GF189,GE189))*((MIN((VLOOKUP($D189,SALERYCODE,5,0)),(IF($D189=6,GE189,GF189))))),MIN((VLOOKUP($D189,SALERYCODE,3,0)),(GC189+GD189))*(IF($D189=6,GF189,((MIN((VLOOKUP($D189,SALERYCODE,5,0)),GF189)))))))))/IF(AND($D189=2,'ראשי-פרטים כלליים וריכוז הוצאות'!$D$68&lt;&gt;4),1.2,1)</f>
        <v>0</v>
      </c>
      <c r="GI189" s="263"/>
      <c r="GJ189" s="264"/>
      <c r="GK189" s="265"/>
      <c r="GL189" s="266"/>
      <c r="GM189" s="267">
        <f t="shared" si="227"/>
        <v>0</v>
      </c>
      <c r="GN189" s="260">
        <f>+(IF(OR($B189=0,$C189=0,$D189=0,$DC$2&gt;$OE$1),0,IF(OR(GI189=0,GK189=0,GL189=0),0,MIN((VLOOKUP($D189,SALERYCODE,3,0))*(IF($D189=6,GL189,GK189))*((MIN((VLOOKUP($D189,SALERYCODE,5,0)),(IF($D189=6,GK189,GL189))))),MIN((VLOOKUP($D189,SALERYCODE,3,0)),(GI189+GJ189))*(IF($D189=6,GL189,((MIN((VLOOKUP($D189,SALERYCODE,5,0)),GL189)))))))))/IF(AND($D189=2,'ראשי-פרטים כלליים וריכוז הוצאות'!$D$68&lt;&gt;4),1.2,1)</f>
        <v>0</v>
      </c>
      <c r="GO189" s="263"/>
      <c r="GP189" s="264"/>
      <c r="GQ189" s="265"/>
      <c r="GR189" s="266"/>
      <c r="GS189" s="267">
        <f t="shared" si="228"/>
        <v>0</v>
      </c>
      <c r="GT189" s="260">
        <f>+(IF(OR($B189=0,$C189=0,$D189=0,$DC$2&gt;$OE$1),0,IF(OR(GO189=0,GQ189=0,GR189=0),0,MIN((VLOOKUP($D189,SALERYCODE,3,0))*(IF($D189=6,GR189,GQ189))*((MIN((VLOOKUP($D189,SALERYCODE,5,0)),(IF($D189=6,GQ189,GR189))))),MIN((VLOOKUP($D189,SALERYCODE,3,0)),(GO189+GP189))*(IF($D189=6,GR189,((MIN((VLOOKUP($D189,SALERYCODE,5,0)),GR189)))))))))/IF(AND($D189=2,'ראשי-פרטים כלליים וריכוז הוצאות'!$D$68&lt;&gt;4),1.2,1)</f>
        <v>0</v>
      </c>
      <c r="GU189" s="263"/>
      <c r="GV189" s="264"/>
      <c r="GW189" s="265"/>
      <c r="GX189" s="266"/>
      <c r="GY189" s="267">
        <f t="shared" si="229"/>
        <v>0</v>
      </c>
      <c r="GZ189" s="260">
        <f>+(IF(OR($B189=0,$C189=0,$D189=0,$DC$2&gt;$OE$1),0,IF(OR(GU189=0,GW189=0,GX189=0),0,MIN((VLOOKUP($D189,SALERYCODE,3,0))*(IF($D189=6,GX189,GW189))*((MIN((VLOOKUP($D189,SALERYCODE,5,0)),(IF($D189=6,GW189,GX189))))),MIN((VLOOKUP($D189,SALERYCODE,3,0)),(GU189+GV189))*(IF($D189=6,GX189,((MIN((VLOOKUP($D189,SALERYCODE,5,0)),GX189)))))))))/IF(AND($D189=2,'ראשי-פרטים כלליים וריכוז הוצאות'!$D$68&lt;&gt;4),1.2,1)</f>
        <v>0</v>
      </c>
      <c r="HA189" s="263"/>
      <c r="HB189" s="264"/>
      <c r="HC189" s="265"/>
      <c r="HD189" s="266"/>
      <c r="HE189" s="267">
        <f t="shared" si="230"/>
        <v>0</v>
      </c>
      <c r="HF189" s="260">
        <f>+(IF(OR($B189=0,$C189=0,$D189=0,$DC$2&gt;$OE$1),0,IF(OR(HA189=0,HC189=0,HD189=0),0,MIN((VLOOKUP($D189,SALERYCODE,3,0))*(IF($D189=6,HD189,HC189))*((MIN((VLOOKUP($D189,SALERYCODE,5,0)),(IF($D189=6,HC189,HD189))))),MIN((VLOOKUP($D189,SALERYCODE,3,0)),(HA189+HB189))*(IF($D189=6,HD189,((MIN((VLOOKUP($D189,SALERYCODE,5,0)),HD189)))))))))/IF(AND($D189=2,'ראשי-פרטים כלליים וריכוז הוצאות'!$D$68&lt;&gt;4),1.2,1)</f>
        <v>0</v>
      </c>
      <c r="HG189" s="263"/>
      <c r="HH189" s="264"/>
      <c r="HI189" s="265"/>
      <c r="HJ189" s="266"/>
      <c r="HK189" s="267">
        <f t="shared" si="231"/>
        <v>0</v>
      </c>
      <c r="HL189" s="260">
        <f>+(IF(OR($B189=0,$C189=0,$D189=0,$DC$2&gt;$OE$1),0,IF(OR(HG189=0,HI189=0,HJ189=0),0,MIN((VLOOKUP($D189,SALERYCODE,3,0))*(IF($D189=6,HJ189,HI189))*((MIN((VLOOKUP($D189,SALERYCODE,5,0)),(IF($D189=6,HI189,HJ189))))),MIN((VLOOKUP($D189,SALERYCODE,3,0)),(HG189+HH189))*(IF($D189=6,HJ189,((MIN((VLOOKUP($D189,SALERYCODE,5,0)),HJ189)))))))))/IF(AND($D189=2,'ראשי-פרטים כלליים וריכוז הוצאות'!$D$68&lt;&gt;4),1.2,1)</f>
        <v>0</v>
      </c>
      <c r="HM189" s="263"/>
      <c r="HN189" s="264"/>
      <c r="HO189" s="265"/>
      <c r="HP189" s="266"/>
      <c r="HQ189" s="267">
        <f t="shared" si="232"/>
        <v>0</v>
      </c>
      <c r="HR189" s="260">
        <f>+(IF(OR($B189=0,$C189=0,$D189=0,$DC$2&gt;$OE$1),0,IF(OR(HM189=0,HO189=0,HP189=0),0,MIN((VLOOKUP($D189,SALERYCODE,3,0))*(IF($D189=6,HP189,HO189))*((MIN((VLOOKUP($D189,SALERYCODE,5,0)),(IF($D189=6,HO189,HP189))))),MIN((VLOOKUP($D189,SALERYCODE,3,0)),(HM189+HN189))*(IF($D189=6,HP189,((MIN((VLOOKUP($D189,SALERYCODE,5,0)),HP189)))))))))/IF(AND($D189=2,'ראשי-פרטים כלליים וריכוז הוצאות'!$D$68&lt;&gt;4),1.2,1)</f>
        <v>0</v>
      </c>
      <c r="HS189" s="263"/>
      <c r="HT189" s="264"/>
      <c r="HU189" s="265"/>
      <c r="HV189" s="266"/>
      <c r="HW189" s="267">
        <f t="shared" si="233"/>
        <v>0</v>
      </c>
      <c r="HX189" s="260">
        <f>+(IF(OR($B189=0,$C189=0,$D189=0,$DC$2&gt;$OE$1),0,IF(OR(HS189=0,HU189=0,HV189=0),0,MIN((VLOOKUP($D189,SALERYCODE,3,0))*(IF($D189=6,HV189,HU189))*((MIN((VLOOKUP($D189,SALERYCODE,5,0)),(IF($D189=6,HU189,HV189))))),MIN((VLOOKUP($D189,SALERYCODE,3,0)),(HS189+HT189))*(IF($D189=6,HV189,((MIN((VLOOKUP($D189,SALERYCODE,5,0)),HV189)))))))))/IF(AND($D189=2,'ראשי-פרטים כלליים וריכוז הוצאות'!$D$68&lt;&gt;4),1.2,1)</f>
        <v>0</v>
      </c>
      <c r="HY189" s="263"/>
      <c r="HZ189" s="264"/>
      <c r="IA189" s="265"/>
      <c r="IB189" s="266"/>
      <c r="IC189" s="267">
        <f t="shared" si="234"/>
        <v>0</v>
      </c>
      <c r="ID189" s="260">
        <f>+(IF(OR($B189=0,$C189=0,$D189=0,$DC$2&gt;$OE$1),0,IF(OR(HY189=0,IA189=0,IB189=0),0,MIN((VLOOKUP($D189,SALERYCODE,3,0))*(IF($D189=6,IB189,IA189))*((MIN((VLOOKUP($D189,SALERYCODE,5,0)),(IF($D189=6,IA189,IB189))))),MIN((VLOOKUP($D189,SALERYCODE,3,0)),(HY189+HZ189))*(IF($D189=6,IB189,((MIN((VLOOKUP($D189,SALERYCODE,5,0)),IB189)))))))))/IF(AND($D189=2,'ראשי-פרטים כלליים וריכוז הוצאות'!$D$68&lt;&gt;4),1.2,1)</f>
        <v>0</v>
      </c>
      <c r="IE189" s="263"/>
      <c r="IF189" s="264"/>
      <c r="IG189" s="265"/>
      <c r="IH189" s="266"/>
      <c r="II189" s="267">
        <f t="shared" si="235"/>
        <v>0</v>
      </c>
      <c r="IJ189" s="260">
        <f>+(IF(OR($B189=0,$C189=0,$D189=0,$DC$2&gt;$OE$1),0,IF(OR(IE189=0,IG189=0,IH189=0),0,MIN((VLOOKUP($D189,SALERYCODE,3,0))*(IF($D189=6,IH189,IG189))*((MIN((VLOOKUP($D189,SALERYCODE,5,0)),(IF($D189=6,IG189,IH189))))),MIN((VLOOKUP($D189,SALERYCODE,3,0)),(IE189+IF189))*(IF($D189=6,IH189,((MIN((VLOOKUP($D189,SALERYCODE,5,0)),IH189)))))))))/IF(AND($D189=2,'ראשי-פרטים כלליים וריכוז הוצאות'!$D$68&lt;&gt;4),1.2,1)</f>
        <v>0</v>
      </c>
      <c r="IK189" s="263"/>
      <c r="IL189" s="264"/>
      <c r="IM189" s="265"/>
      <c r="IN189" s="266"/>
      <c r="IO189" s="267">
        <f t="shared" si="236"/>
        <v>0</v>
      </c>
      <c r="IP189" s="260">
        <f>+(IF(OR($B189=0,$C189=0,$D189=0,$DC$2&gt;$OE$1),0,IF(OR(IK189=0,IM189=0,IN189=0),0,MIN((VLOOKUP($D189,SALERYCODE,3,0))*(IF($D189=6,IN189,IM189))*((MIN((VLOOKUP($D189,SALERYCODE,5,0)),(IF($D189=6,IM189,IN189))))),MIN((VLOOKUP($D189,SALERYCODE,3,0)),(IK189+IL189))*(IF($D189=6,IN189,((MIN((VLOOKUP($D189,SALERYCODE,5,0)),IN189)))))))))/IF(AND($D189=2,'ראשי-פרטים כלליים וריכוז הוצאות'!$D$68&lt;&gt;4),1.2,1)</f>
        <v>0</v>
      </c>
      <c r="IQ189" s="263"/>
      <c r="IR189" s="264"/>
      <c r="IS189" s="265"/>
      <c r="IT189" s="266"/>
      <c r="IU189" s="267">
        <f t="shared" si="237"/>
        <v>0</v>
      </c>
      <c r="IV189" s="260">
        <f>+(IF(OR($B189=0,$C189=0,$D189=0,$DC$2&gt;$OE$1),0,IF(OR(IQ189=0,IS189=0,IT189=0),0,MIN((VLOOKUP($D189,SALERYCODE,3,0))*(IF($D189=6,IT189,IS189))*((MIN((VLOOKUP($D189,SALERYCODE,5,0)),(IF($D189=6,IS189,IT189))))),MIN((VLOOKUP($D189,SALERYCODE,3,0)),(IQ189+IR189))*(IF($D189=6,IT189,((MIN((VLOOKUP($D189,SALERYCODE,5,0)),IT189)))))))))/IF(AND($D189=2,'ראשי-פרטים כלליים וריכוז הוצאות'!$D$68&lt;&gt;4),1.2,1)</f>
        <v>0</v>
      </c>
      <c r="IW189" s="263"/>
      <c r="IX189" s="264"/>
      <c r="IY189" s="265"/>
      <c r="IZ189" s="266"/>
      <c r="JA189" s="267">
        <f t="shared" si="238"/>
        <v>0</v>
      </c>
      <c r="JB189" s="260">
        <f>+(IF(OR($B189=0,$C189=0,$D189=0,$DC$2&gt;$OE$1),0,IF(OR(IW189=0,IY189=0,IZ189=0),0,MIN((VLOOKUP($D189,SALERYCODE,3,0))*(IF($D189=6,IZ189,IY189))*((MIN((VLOOKUP($D189,SALERYCODE,5,0)),(IF($D189=6,IY189,IZ189))))),MIN((VLOOKUP($D189,SALERYCODE,3,0)),(IW189+IX189))*(IF($D189=6,IZ189,((MIN((VLOOKUP($D189,SALERYCODE,5,0)),IZ189)))))))))/IF(AND($D189=2,'ראשי-פרטים כלליים וריכוז הוצאות'!$D$68&lt;&gt;4),1.2,1)</f>
        <v>0</v>
      </c>
      <c r="JC189" s="263"/>
      <c r="JD189" s="264"/>
      <c r="JE189" s="265"/>
      <c r="JF189" s="266"/>
      <c r="JG189" s="267">
        <f t="shared" si="239"/>
        <v>0</v>
      </c>
      <c r="JH189" s="260">
        <f>+(IF(OR($B189=0,$C189=0,$D189=0,$DC$2&gt;$OE$1),0,IF(OR(JC189=0,JE189=0,JF189=0),0,MIN((VLOOKUP($D189,SALERYCODE,3,0))*(IF($D189=6,JF189,JE189))*((MIN((VLOOKUP($D189,SALERYCODE,5,0)),(IF($D189=6,JE189,JF189))))),MIN((VLOOKUP($D189,SALERYCODE,3,0)),(JC189+JD189))*(IF($D189=6,JF189,((MIN((VLOOKUP($D189,SALERYCODE,5,0)),JF189)))))))))/IF(AND($D189=2,'ראשי-פרטים כלליים וריכוז הוצאות'!$D$68&lt;&gt;4),1.2,1)</f>
        <v>0</v>
      </c>
      <c r="JI189" s="263"/>
      <c r="JJ189" s="264"/>
      <c r="JK189" s="265"/>
      <c r="JL189" s="266"/>
      <c r="JM189" s="267">
        <f t="shared" si="240"/>
        <v>0</v>
      </c>
      <c r="JN189" s="260">
        <f>+(IF(OR($B189=0,$C189=0,$D189=0,$DC$2&gt;$OE$1),0,IF(OR(JI189=0,JK189=0,JL189=0),0,MIN((VLOOKUP($D189,SALERYCODE,3,0))*(IF($D189=6,JL189,JK189))*((MIN((VLOOKUP($D189,SALERYCODE,5,0)),(IF($D189=6,JK189,JL189))))),MIN((VLOOKUP($D189,SALERYCODE,3,0)),(JI189+JJ189))*(IF($D189=6,JL189,((MIN((VLOOKUP($D189,SALERYCODE,5,0)),JL189)))))))))/IF(AND($D189=2,'ראשי-פרטים כלליים וריכוז הוצאות'!$D$68&lt;&gt;4),1.2,1)</f>
        <v>0</v>
      </c>
      <c r="JO189" s="263"/>
      <c r="JP189" s="264"/>
      <c r="JQ189" s="265"/>
      <c r="JR189" s="266"/>
      <c r="JS189" s="267">
        <f t="shared" si="241"/>
        <v>0</v>
      </c>
      <c r="JT189" s="260">
        <f>+(IF(OR($B189=0,$C189=0,$D189=0,$DC$2&gt;$OE$1),0,IF(OR(JO189=0,JQ189=0,JR189=0),0,MIN((VLOOKUP($D189,SALERYCODE,3,0))*(IF($D189=6,JR189,JQ189))*((MIN((VLOOKUP($D189,SALERYCODE,5,0)),(IF($D189=6,JQ189,JR189))))),MIN((VLOOKUP($D189,SALERYCODE,3,0)),(JO189+JP189))*(IF($D189=6,JR189,((MIN((VLOOKUP($D189,SALERYCODE,5,0)),JR189)))))))))/IF(AND($D189=2,'ראשי-פרטים כלליים וריכוז הוצאות'!$D$68&lt;&gt;4),1.2,1)</f>
        <v>0</v>
      </c>
      <c r="JU189" s="263"/>
      <c r="JV189" s="264"/>
      <c r="JW189" s="265"/>
      <c r="JX189" s="266"/>
      <c r="JY189" s="267">
        <f t="shared" si="242"/>
        <v>0</v>
      </c>
      <c r="JZ189" s="260">
        <f>+(IF(OR($B189=0,$C189=0,$D189=0,$DC$2&gt;$OE$1),0,IF(OR(JU189=0,JW189=0,JX189=0),0,MIN((VLOOKUP($D189,SALERYCODE,3,0))*(IF($D189=6,JX189,JW189))*((MIN((VLOOKUP($D189,SALERYCODE,5,0)),(IF($D189=6,JW189,JX189))))),MIN((VLOOKUP($D189,SALERYCODE,3,0)),(JU189+JV189))*(IF($D189=6,JX189,((MIN((VLOOKUP($D189,SALERYCODE,5,0)),JX189)))))))))/IF(AND($D189=2,'ראשי-פרטים כלליים וריכוז הוצאות'!$D$68&lt;&gt;4),1.2,1)</f>
        <v>0</v>
      </c>
      <c r="KA189" s="263"/>
      <c r="KB189" s="264"/>
      <c r="KC189" s="265"/>
      <c r="KD189" s="266"/>
      <c r="KE189" s="267">
        <f t="shared" si="243"/>
        <v>0</v>
      </c>
      <c r="KF189" s="260">
        <f>+(IF(OR($B189=0,$C189=0,$D189=0,$DC$2&gt;$OE$1),0,IF(OR(KA189=0,KC189=0,KD189=0),0,MIN((VLOOKUP($D189,SALERYCODE,3,0))*(IF($D189=6,KD189,KC189))*((MIN((VLOOKUP($D189,SALERYCODE,5,0)),(IF($D189=6,KC189,KD189))))),MIN((VLOOKUP($D189,SALERYCODE,3,0)),(KA189+KB189))*(IF($D189=6,KD189,((MIN((VLOOKUP($D189,SALERYCODE,5,0)),KD189)))))))))/IF(AND($D189=2,'ראשי-פרטים כלליים וריכוז הוצאות'!$D$68&lt;&gt;4),1.2,1)</f>
        <v>0</v>
      </c>
      <c r="KG189" s="263"/>
      <c r="KH189" s="264"/>
      <c r="KI189" s="265"/>
      <c r="KJ189" s="266"/>
      <c r="KK189" s="267">
        <f t="shared" si="244"/>
        <v>0</v>
      </c>
      <c r="KL189" s="260">
        <f>+(IF(OR($B189=0,$C189=0,$D189=0,$DC$2&gt;$OE$1),0,IF(OR(KG189=0,KI189=0,KJ189=0),0,MIN((VLOOKUP($D189,SALERYCODE,3,0))*(IF($D189=6,KJ189,KI189))*((MIN((VLOOKUP($D189,SALERYCODE,5,0)),(IF($D189=6,KI189,KJ189))))),MIN((VLOOKUP($D189,SALERYCODE,3,0)),(KG189+KH189))*(IF($D189=6,KJ189,((MIN((VLOOKUP($D189,SALERYCODE,5,0)),KJ189)))))))))/IF(AND($D189=2,'ראשי-פרטים כלליים וריכוז הוצאות'!$D$68&lt;&gt;4),1.2,1)</f>
        <v>0</v>
      </c>
      <c r="KM189" s="263"/>
      <c r="KN189" s="264"/>
      <c r="KO189" s="265"/>
      <c r="KP189" s="266"/>
      <c r="KQ189" s="267">
        <f t="shared" si="245"/>
        <v>0</v>
      </c>
      <c r="KR189" s="260">
        <f>+(IF(OR($B189=0,$C189=0,$D189=0,$DC$2&gt;$OE$1),0,IF(OR(KM189=0,KO189=0,KP189=0),0,MIN((VLOOKUP($D189,SALERYCODE,3,0))*(IF($D189=6,KP189,KO189))*((MIN((VLOOKUP($D189,SALERYCODE,5,0)),(IF($D189=6,KO189,KP189))))),MIN((VLOOKUP($D189,SALERYCODE,3,0)),(KM189+KN189))*(IF($D189=6,KP189,((MIN((VLOOKUP($D189,SALERYCODE,5,0)),KP189)))))))))/IF(AND($D189=2,'ראשי-פרטים כלליים וריכוז הוצאות'!$D$68&lt;&gt;4),1.2,1)</f>
        <v>0</v>
      </c>
      <c r="KS189" s="263"/>
      <c r="KT189" s="264"/>
      <c r="KU189" s="265"/>
      <c r="KV189" s="266"/>
      <c r="KW189" s="267">
        <f t="shared" si="246"/>
        <v>0</v>
      </c>
      <c r="KX189" s="260">
        <f>+(IF(OR($B189=0,$C189=0,$D189=0,$DC$2&gt;$OE$1),0,IF(OR(KS189=0,KU189=0,KV189=0),0,MIN((VLOOKUP($D189,SALERYCODE,3,0))*(IF($D189=6,KV189,KU189))*((MIN((VLOOKUP($D189,SALERYCODE,5,0)),(IF($D189=6,KU189,KV189))))),MIN((VLOOKUP($D189,SALERYCODE,3,0)),(KS189+KT189))*(IF($D189=6,KV189,((MIN((VLOOKUP($D189,SALERYCODE,5,0)),KV189)))))))))/IF(AND($D189=2,'ראשי-פרטים כלליים וריכוז הוצאות'!$D$68&lt;&gt;4),1.2,1)</f>
        <v>0</v>
      </c>
      <c r="KY189" s="263"/>
      <c r="KZ189" s="264"/>
      <c r="LA189" s="265"/>
      <c r="LB189" s="266"/>
      <c r="LC189" s="267">
        <f t="shared" si="247"/>
        <v>0</v>
      </c>
      <c r="LD189" s="260">
        <f>+(IF(OR($B189=0,$C189=0,$D189=0,$DC$2&gt;$OE$1),0,IF(OR(KY189=0,LA189=0,LB189=0),0,MIN((VLOOKUP($D189,SALERYCODE,3,0))*(IF($D189=6,LB189,LA189))*((MIN((VLOOKUP($D189,SALERYCODE,5,0)),(IF($D189=6,LA189,LB189))))),MIN((VLOOKUP($D189,SALERYCODE,3,0)),(KY189+KZ189))*(IF($D189=6,LB189,((MIN((VLOOKUP($D189,SALERYCODE,5,0)),LB189)))))))))/IF(AND($D189=2,'ראשי-פרטים כלליים וריכוז הוצאות'!$D$68&lt;&gt;4),1.2,1)</f>
        <v>0</v>
      </c>
      <c r="LE189" s="263"/>
      <c r="LF189" s="264"/>
      <c r="LG189" s="265"/>
      <c r="LH189" s="266"/>
      <c r="LI189" s="267">
        <f t="shared" si="248"/>
        <v>0</v>
      </c>
      <c r="LJ189" s="260">
        <f>+(IF(OR($B189=0,$C189=0,$D189=0,$DC$2&gt;$OE$1),0,IF(OR(LE189=0,LG189=0,LH189=0),0,MIN((VLOOKUP($D189,SALERYCODE,3,0))*(IF($D189=6,LH189,LG189))*((MIN((VLOOKUP($D189,SALERYCODE,5,0)),(IF($D189=6,LG189,LH189))))),MIN((VLOOKUP($D189,SALERYCODE,3,0)),(LE189+LF189))*(IF($D189=6,LH189,((MIN((VLOOKUP($D189,SALERYCODE,5,0)),LH189)))))))))/IF(AND($D189=2,'ראשי-פרטים כלליים וריכוז הוצאות'!$D$68&lt;&gt;4),1.2,1)</f>
        <v>0</v>
      </c>
      <c r="LK189" s="263"/>
      <c r="LL189" s="264"/>
      <c r="LM189" s="265"/>
      <c r="LN189" s="266"/>
      <c r="LO189" s="267">
        <f t="shared" si="249"/>
        <v>0</v>
      </c>
      <c r="LP189" s="260">
        <f>+(IF(OR($B189=0,$C189=0,$D189=0,$DC$2&gt;$OE$1),0,IF(OR(LK189=0,LM189=0,LN189=0),0,MIN((VLOOKUP($D189,SALERYCODE,3,0))*(IF($D189=6,LN189,LM189))*((MIN((VLOOKUP($D189,SALERYCODE,5,0)),(IF($D189=6,LM189,LN189))))),MIN((VLOOKUP($D189,SALERYCODE,3,0)),(LK189+LL189))*(IF($D189=6,LN189,((MIN((VLOOKUP($D189,SALERYCODE,5,0)),LN189)))))))))/IF(AND($D189=2,'ראשי-פרטים כלליים וריכוז הוצאות'!$D$68&lt;&gt;4),1.2,1)</f>
        <v>0</v>
      </c>
      <c r="LQ189" s="263"/>
      <c r="LR189" s="264"/>
      <c r="LS189" s="265"/>
      <c r="LT189" s="266"/>
      <c r="LU189" s="267">
        <f t="shared" si="250"/>
        <v>0</v>
      </c>
      <c r="LV189" s="260">
        <f>+(IF(OR($B189=0,$C189=0,$D189=0,$DC$2&gt;$OE$1),0,IF(OR(LQ189=0,LS189=0,LT189=0),0,MIN((VLOOKUP($D189,SALERYCODE,3,0))*(IF($D189=6,LT189,LS189))*((MIN((VLOOKUP($D189,SALERYCODE,5,0)),(IF($D189=6,LS189,LT189))))),MIN((VLOOKUP($D189,SALERYCODE,3,0)),(LQ189+LR189))*(IF($D189=6,LT189,((MIN((VLOOKUP($D189,SALERYCODE,5,0)),LT189)))))))))/IF(AND($D189=2,'ראשי-פרטים כלליים וריכוז הוצאות'!$D$68&lt;&gt;4),1.2,1)</f>
        <v>0</v>
      </c>
      <c r="LW189" s="263"/>
      <c r="LX189" s="264"/>
      <c r="LY189" s="265"/>
      <c r="LZ189" s="266"/>
      <c r="MA189" s="267">
        <f t="shared" si="251"/>
        <v>0</v>
      </c>
      <c r="MB189" s="260">
        <f>+(IF(OR($B189=0,$C189=0,$D189=0,$DC$2&gt;$OE$1),0,IF(OR(LW189=0,LY189=0,LZ189=0),0,MIN((VLOOKUP($D189,SALERYCODE,3,0))*(IF($D189=6,LZ189,LY189))*((MIN((VLOOKUP($D189,SALERYCODE,5,0)),(IF($D189=6,LY189,LZ189))))),MIN((VLOOKUP($D189,SALERYCODE,3,0)),(LW189+LX189))*(IF($D189=6,LZ189,((MIN((VLOOKUP($D189,SALERYCODE,5,0)),LZ189)))))))))/IF(AND($D189=2,'ראשי-פרטים כלליים וריכוז הוצאות'!$D$68&lt;&gt;4),1.2,1)</f>
        <v>0</v>
      </c>
      <c r="MC189" s="263"/>
      <c r="MD189" s="264"/>
      <c r="ME189" s="265"/>
      <c r="MF189" s="266"/>
      <c r="MG189" s="267">
        <f t="shared" si="252"/>
        <v>0</v>
      </c>
      <c r="MH189" s="260">
        <f>+(IF(OR($B189=0,$C189=0,$D189=0,$DC$2&gt;$OE$1),0,IF(OR(MC189=0,ME189=0,MF189=0),0,MIN((VLOOKUP($D189,SALERYCODE,3,0))*(IF($D189=6,MF189,ME189))*((MIN((VLOOKUP($D189,SALERYCODE,5,0)),(IF($D189=6,ME189,MF189))))),MIN((VLOOKUP($D189,SALERYCODE,3,0)),(MC189+MD189))*(IF($D189=6,MF189,((MIN((VLOOKUP($D189,SALERYCODE,5,0)),MF189)))))))))/IF(AND($D189=2,'ראשי-פרטים כלליים וריכוז הוצאות'!$D$68&lt;&gt;4),1.2,1)</f>
        <v>0</v>
      </c>
      <c r="MI189" s="263"/>
      <c r="MJ189" s="264"/>
      <c r="MK189" s="265"/>
      <c r="ML189" s="266"/>
      <c r="MM189" s="267">
        <f t="shared" si="253"/>
        <v>0</v>
      </c>
      <c r="MN189" s="260">
        <f>+(IF(OR($B189=0,$C189=0,$D189=0,$DC$2&gt;$OE$1),0,IF(OR(MI189=0,MK189=0,ML189=0),0,MIN((VLOOKUP($D189,SALERYCODE,3,0))*(IF($D189=6,ML189,MK189))*((MIN((VLOOKUP($D189,SALERYCODE,5,0)),(IF($D189=6,MK189,ML189))))),MIN((VLOOKUP($D189,SALERYCODE,3,0)),(MI189+MJ189))*(IF($D189=6,ML189,((MIN((VLOOKUP($D189,SALERYCODE,5,0)),ML189)))))))))/IF(AND($D189=2,'ראשי-פרטים כלליים וריכוז הוצאות'!$D$68&lt;&gt;4),1.2,1)</f>
        <v>0</v>
      </c>
      <c r="MO189" s="263"/>
      <c r="MP189" s="264"/>
      <c r="MQ189" s="265"/>
      <c r="MR189" s="266"/>
      <c r="MS189" s="267">
        <f t="shared" si="254"/>
        <v>0</v>
      </c>
      <c r="MT189" s="260">
        <f>+(IF(OR($B189=0,$C189=0,$D189=0,$DC$2&gt;$OE$1),0,IF(OR(MO189=0,MQ189=0,MR189=0),0,MIN((VLOOKUP($D189,SALERYCODE,3,0))*(IF($D189=6,MR189,MQ189))*((MIN((VLOOKUP($D189,SALERYCODE,5,0)),(IF($D189=6,MQ189,MR189))))),MIN((VLOOKUP($D189,SALERYCODE,3,0)),(MO189+MP189))*(IF($D189=6,MR189,((MIN((VLOOKUP($D189,SALERYCODE,5,0)),MR189)))))))))/IF(AND($D189=2,'ראשי-פרטים כלליים וריכוז הוצאות'!$D$68&lt;&gt;4),1.2,1)</f>
        <v>0</v>
      </c>
      <c r="MU189" s="263"/>
      <c r="MV189" s="264"/>
      <c r="MW189" s="265"/>
      <c r="MX189" s="266"/>
      <c r="MY189" s="267">
        <f t="shared" si="255"/>
        <v>0</v>
      </c>
      <c r="MZ189" s="260">
        <f>+(IF(OR($B189=0,$C189=0,$D189=0,$DC$2&gt;$OE$1),0,IF(OR(MU189=0,MW189=0,MX189=0),0,MIN((VLOOKUP($D189,SALERYCODE,3,0))*(IF($D189=6,MX189,MW189))*((MIN((VLOOKUP($D189,SALERYCODE,5,0)),(IF($D189=6,MW189,MX189))))),MIN((VLOOKUP($D189,SALERYCODE,3,0)),(MU189+MV189))*(IF($D189=6,MX189,((MIN((VLOOKUP($D189,SALERYCODE,5,0)),MX189)))))))))/IF(AND($D189=2,'ראשי-פרטים כלליים וריכוז הוצאות'!$D$68&lt;&gt;4),1.2,1)</f>
        <v>0</v>
      </c>
      <c r="NA189" s="263"/>
      <c r="NB189" s="264"/>
      <c r="NC189" s="265"/>
      <c r="ND189" s="266"/>
      <c r="NE189" s="267">
        <f t="shared" si="256"/>
        <v>0</v>
      </c>
      <c r="NF189" s="260">
        <f>+(IF(OR($B189=0,$C189=0,$D189=0,$DC$2&gt;$OE$1),0,IF(OR(NA189=0,NC189=0,ND189=0),0,MIN((VLOOKUP($D189,SALERYCODE,3,0))*(IF($D189=6,ND189,NC189))*((MIN((VLOOKUP($D189,SALERYCODE,5,0)),(IF($D189=6,NC189,ND189))))),MIN((VLOOKUP($D189,SALERYCODE,3,0)),(NA189+NB189))*(IF($D189=6,ND189,((MIN((VLOOKUP($D189,SALERYCODE,5,0)),ND189)))))))))/IF(AND($D189=2,'ראשי-פרטים כלליים וריכוז הוצאות'!$D$68&lt;&gt;4),1.2,1)</f>
        <v>0</v>
      </c>
      <c r="NG189" s="263"/>
      <c r="NH189" s="264"/>
      <c r="NI189" s="265"/>
      <c r="NJ189" s="266"/>
      <c r="NK189" s="267">
        <f t="shared" si="257"/>
        <v>0</v>
      </c>
      <c r="NL189" s="260">
        <f>+(IF(OR($B189=0,$C189=0,$D189=0,$DC$2&gt;$OE$1),0,IF(OR(NG189=0,NI189=0,NJ189=0),0,MIN((VLOOKUP($D189,SALERYCODE,3,0))*(IF($D189=6,NJ189,NI189))*((MIN((VLOOKUP($D189,SALERYCODE,5,0)),(IF($D189=6,NI189,NJ189))))),MIN((VLOOKUP($D189,SALERYCODE,3,0)),(NG189+NH189))*(IF($D189=6,NJ189,((MIN((VLOOKUP($D189,SALERYCODE,5,0)),NJ189)))))))))/IF(AND($D189=2,'ראשי-פרטים כלליים וריכוז הוצאות'!$D$68&lt;&gt;4),1.2,1)</f>
        <v>0</v>
      </c>
      <c r="NM189" s="263"/>
      <c r="NN189" s="264"/>
      <c r="NO189" s="265"/>
      <c r="NP189" s="266"/>
      <c r="NQ189" s="267">
        <f t="shared" si="258"/>
        <v>0</v>
      </c>
      <c r="NR189" s="260">
        <f>+(IF(OR($B189=0,$C189=0,$D189=0,$DC$2&gt;$OE$1),0,IF(OR(NM189=0,NO189=0,NP189=0),0,MIN((VLOOKUP($D189,SALERYCODE,3,0))*(IF($D189=6,NP189,NO189))*((MIN((VLOOKUP($D189,SALERYCODE,5,0)),(IF($D189=6,NO189,NP189))))),MIN((VLOOKUP($D189,SALERYCODE,3,0)),(NM189+NN189))*(IF($D189=6,NP189,((MIN((VLOOKUP($D189,SALERYCODE,5,0)),NP189)))))))))/IF(AND($D189=2,'ראשי-פרטים כלליים וריכוז הוצאות'!$D$68&lt;&gt;4),1.2,1)</f>
        <v>0</v>
      </c>
      <c r="NS189" s="263"/>
      <c r="NT189" s="264"/>
      <c r="NU189" s="265"/>
      <c r="NV189" s="266"/>
      <c r="NW189" s="267">
        <f t="shared" si="259"/>
        <v>0</v>
      </c>
      <c r="NX189" s="260">
        <f>+(IF(OR($B189=0,$C189=0,$D189=0,$DC$2&gt;$OE$1),0,IF(OR(NS189=0,NU189=0,NV189=0),0,MIN((VLOOKUP($D189,SALERYCODE,3,0))*(IF($D189=6,NV189,NU189))*((MIN((VLOOKUP($D189,SALERYCODE,5,0)),(IF($D189=6,NU189,NV189))))),MIN((VLOOKUP($D189,SALERYCODE,3,0)),(NS189+NT189))*(IF($D189=6,NV189,((MIN((VLOOKUP($D189,SALERYCODE,5,0)),NV189)))))))))/IF(AND($D189=2,'ראשי-פרטים כלליים וריכוז הוצאות'!$D$68&lt;&gt;4),1.2,1)</f>
        <v>0</v>
      </c>
      <c r="NY189" s="263"/>
      <c r="NZ189" s="264"/>
      <c r="OA189" s="265"/>
      <c r="OB189" s="266"/>
      <c r="OC189" s="267">
        <f t="shared" si="260"/>
        <v>0</v>
      </c>
      <c r="OD189" s="260">
        <f>+(IF(OR($B189=0,$C189=0,$D189=0,$DC$2&gt;$OE$1),0,IF(OR(NY189=0,OA189=0,OB189=0),0,MIN((VLOOKUP($D189,SALERYCODE,3,0))*(IF($D189=6,OB189,OA189))*((MIN((VLOOKUP($D189,SALERYCODE,5,0)),(IF($D189=6,OA189,OB189))))),MIN((VLOOKUP($D189,SALERYCODE,3,0)),(NY189+NZ189))*(IF($D189=6,OB189,((MIN((VLOOKUP($D189,SALERYCODE,5,0)),OB189)))))))))/IF(AND($D189=2,'ראשי-פרטים כלליים וריכוז הוצאות'!$D$68&lt;&gt;4),1.2,1)</f>
        <v>0</v>
      </c>
      <c r="OE189" s="275">
        <f t="shared" si="266"/>
        <v>0</v>
      </c>
      <c r="OF189" s="283">
        <f t="shared" si="267"/>
        <v>9.9999999999999995E-7</v>
      </c>
      <c r="OG189" s="276">
        <f t="shared" si="268"/>
        <v>0</v>
      </c>
      <c r="OH189" s="275">
        <f t="shared" si="269"/>
        <v>0</v>
      </c>
      <c r="OI189" s="275">
        <v>0</v>
      </c>
      <c r="OJ189" s="258">
        <f t="shared" si="270"/>
        <v>0</v>
      </c>
      <c r="OK189" s="284"/>
      <c r="OL189" s="116">
        <f>MIN(OJ189+OK189*OF189*OE189/$OL$1/IF(AND($D189=2,'ראשי-פרטים כלליים וריכוז הוצאות'!$D$68&lt;&gt;4),1.2,1),IF($D189&gt;0,VLOOKUP($D189,SALERYCODE,3,0)*12*OG189,0))</f>
        <v>0</v>
      </c>
      <c r="OM189" s="95">
        <f t="shared" si="261"/>
        <v>0</v>
      </c>
      <c r="ON189" s="11">
        <f t="shared" si="262"/>
        <v>0</v>
      </c>
      <c r="OO189" s="11">
        <f t="shared" si="263"/>
        <v>0</v>
      </c>
      <c r="OP189" s="22">
        <f t="shared" si="264"/>
        <v>0</v>
      </c>
      <c r="OQ189" s="11">
        <f t="shared" si="265"/>
        <v>0</v>
      </c>
      <c r="OR189" s="11" t="e">
        <f>#REF!</f>
        <v>#REF!</v>
      </c>
      <c r="OS189" s="35" t="e">
        <f>#REF!-OP189</f>
        <v>#REF!</v>
      </c>
      <c r="OT189" s="35" t="e">
        <f>OS189-#REF!</f>
        <v>#REF!</v>
      </c>
      <c r="OU189" s="43" t="e">
        <f>IF(AND(OP189&gt;0,(OS189=#REF!-OP189)),"מועסק פחות מ-10% מזמנו במופ","")</f>
        <v>#REF!</v>
      </c>
    </row>
    <row r="190" spans="1:411" ht="24" hidden="1" customHeight="1" outlineLevel="1" x14ac:dyDescent="0.2">
      <c r="A190" s="282">
        <v>187</v>
      </c>
      <c r="B190" s="269"/>
      <c r="C190" s="270"/>
      <c r="D190" s="271"/>
      <c r="E190" s="263"/>
      <c r="F190" s="264"/>
      <c r="G190" s="265"/>
      <c r="H190" s="266"/>
      <c r="I190" s="267">
        <f t="shared" si="196"/>
        <v>0</v>
      </c>
      <c r="J190" s="260">
        <f>(IF(OR($B190=0,$C190=0,$D190=0,$E$2&gt;$OE$1),0,IF(OR($E190=0,$G190=0,$H190=0),0,MIN((VLOOKUP($D190,SALERYCODE,3,0))*(IF($D190=6,$H190,$G190))*((MIN((VLOOKUP($D190,SALERYCODE,5,0)),(IF($D190=6,$G190,$H190))))),MIN((VLOOKUP($D190,SALERYCODE,3,0)),($E190+$F190))*(IF($D190=6,$H190,((MIN((VLOOKUP($D190,SALERYCODE,5,0)),$H190)))))))))/IF(AND($D190=2,'ראשי-פרטים כלליים וריכוז הוצאות'!$D$68&lt;&gt;4),1.2,1)</f>
        <v>0</v>
      </c>
      <c r="K190" s="263"/>
      <c r="L190" s="264"/>
      <c r="M190" s="265"/>
      <c r="N190" s="266"/>
      <c r="O190" s="267">
        <f t="shared" si="197"/>
        <v>0</v>
      </c>
      <c r="P190" s="260">
        <f>+(IF(OR($B190=0,$C190=0,$D190=0,$K$2&gt;$OE$1),0,IF(OR($K190=0,$M190=0,$N190=0),0,MIN((VLOOKUP($D190,SALERYCODE,3,0))*(IF($D190=6,$N190,$M190))*((MIN((VLOOKUP($D190,SALERYCODE,5,0)),(IF($D190=6,$M190,$N190))))),MIN((VLOOKUP($D190,SALERYCODE,3,0)),($K190+$L190))*(IF($D190=6,$N190,((MIN((VLOOKUP($D190,SALERYCODE,5,0)),$N190)))))))))/IF(AND($D190=2,'ראשי-פרטים כלליים וריכוז הוצאות'!$D$68&lt;&gt;4),1.2,1)</f>
        <v>0</v>
      </c>
      <c r="Q190" s="263"/>
      <c r="R190" s="264"/>
      <c r="S190" s="265"/>
      <c r="T190" s="266"/>
      <c r="U190" s="267">
        <f t="shared" si="198"/>
        <v>0</v>
      </c>
      <c r="V190" s="260">
        <f>+(IF(OR($B190=0,$C190=0,$D190=0,$Q$2&gt;$OE$1),0,IF(OR(Q190=0,S190=0,T190=0),0,MIN((VLOOKUP($D190,SALERYCODE,3,0))*(IF($D190=6,T190,S190))*((MIN((VLOOKUP($D190,SALERYCODE,5,0)),(IF($D190=6,S190,T190))))),MIN((VLOOKUP($D190,SALERYCODE,3,0)),(Q190+R190))*(IF($D190=6,T190,((MIN((VLOOKUP($D190,SALERYCODE,5,0)),T190)))))))))/IF(AND($D190=2,'ראשי-פרטים כלליים וריכוז הוצאות'!$D$68&lt;&gt;4),1.2,1)</f>
        <v>0</v>
      </c>
      <c r="W190" s="263"/>
      <c r="X190" s="264"/>
      <c r="Y190" s="265"/>
      <c r="Z190" s="266"/>
      <c r="AA190" s="267">
        <f t="shared" si="199"/>
        <v>0</v>
      </c>
      <c r="AB190" s="260">
        <f>+(IF(OR($B190=0,$C190=0,$D190=0,$W$2&gt;$OE$1),0,IF(OR(W190=0,Y190=0,Z190=0),0,MIN((VLOOKUP($D190,SALERYCODE,3,0))*(IF($D190=6,Z190,Y190))*((MIN((VLOOKUP($D190,SALERYCODE,5,0)),(IF($D190=6,Y190,Z190))))),MIN((VLOOKUP($D190,SALERYCODE,3,0)),(W190+X190))*(IF($D190=6,Z190,((MIN((VLOOKUP($D190,SALERYCODE,5,0)),Z190)))))))))/IF(AND($D190=2,'ראשי-פרטים כלליים וריכוז הוצאות'!$D$68&lt;&gt;4),1.2,1)</f>
        <v>0</v>
      </c>
      <c r="AC190" s="263"/>
      <c r="AD190" s="264"/>
      <c r="AE190" s="265"/>
      <c r="AF190" s="266"/>
      <c r="AG190" s="267">
        <f t="shared" si="200"/>
        <v>0</v>
      </c>
      <c r="AH190" s="260">
        <f>+(IF(OR($B190=0,$C190=0,$D190=0,$AC$2&gt;$OE$1),0,IF(OR(AC190=0,AE190=0,AF190=0),0,MIN((VLOOKUP($D190,SALERYCODE,3,0))*(IF($D190=6,AF190,AE190))*((MIN((VLOOKUP($D190,SALERYCODE,5,0)),(IF($D190=6,AE190,AF190))))),MIN((VLOOKUP($D190,SALERYCODE,3,0)),(AC190+AD190))*(IF($D190=6,AF190,((MIN((VLOOKUP($D190,SALERYCODE,5,0)),AF190)))))))))/IF(AND($D190=2,'ראשי-פרטים כלליים וריכוז הוצאות'!$D$68&lt;&gt;4),1.2,1)</f>
        <v>0</v>
      </c>
      <c r="AI190" s="263"/>
      <c r="AJ190" s="264"/>
      <c r="AK190" s="265"/>
      <c r="AL190" s="266"/>
      <c r="AM190" s="267">
        <f t="shared" si="201"/>
        <v>0</v>
      </c>
      <c r="AN190" s="260">
        <f>+(IF(OR($B190=0,$C190=0,$D190=0,$AI$2&gt;$OE$1),0,IF(OR(AI190=0,AK190=0,AL190=0),0,MIN((VLOOKUP($D190,SALERYCODE,3,0))*(IF($D190=6,AL190,AK190))*((MIN((VLOOKUP($D190,SALERYCODE,5,0)),(IF($D190=6,AK190,AL190))))),MIN((VLOOKUP($D190,SALERYCODE,3,0)),(AI190+AJ190))*(IF($D190=6,AL190,((MIN((VLOOKUP($D190,SALERYCODE,5,0)),AL190)))))))))/IF(AND($D190=2,'ראשי-פרטים כלליים וריכוז הוצאות'!$D$68&lt;&gt;4),1.2,1)</f>
        <v>0</v>
      </c>
      <c r="AO190" s="263"/>
      <c r="AP190" s="264"/>
      <c r="AQ190" s="265"/>
      <c r="AR190" s="266"/>
      <c r="AS190" s="267">
        <f t="shared" si="202"/>
        <v>0</v>
      </c>
      <c r="AT190" s="260">
        <f>+(IF(OR($B190=0,$C190=0,$D190=0,$AO$2&gt;$OE$1),0,IF(OR(AO190=0,AQ190=0,AR190=0),0,MIN((VLOOKUP($D190,SALERYCODE,3,0))*(IF($D190=6,AR190,AQ190))*((MIN((VLOOKUP($D190,SALERYCODE,5,0)),(IF($D190=6,AQ190,AR190))))),MIN((VLOOKUP($D190,SALERYCODE,3,0)),(AO190+AP190))*(IF($D190=6,AR190,((MIN((VLOOKUP($D190,SALERYCODE,5,0)),AR190)))))))))/IF(AND($D190=2,'ראשי-פרטים כלליים וריכוז הוצאות'!$D$68&lt;&gt;4),1.2,1)</f>
        <v>0</v>
      </c>
      <c r="AU190" s="263"/>
      <c r="AV190" s="264"/>
      <c r="AW190" s="265"/>
      <c r="AX190" s="266"/>
      <c r="AY190" s="267">
        <f t="shared" si="203"/>
        <v>0</v>
      </c>
      <c r="AZ190" s="260">
        <f>+(IF(OR($B190=0,$C190=0,$D190=0,$AU$2&gt;$OE$1),0,IF(OR(AU190=0,AW190=0,AX190=0),0,MIN((VLOOKUP($D190,SALERYCODE,3,0))*(IF($D190=6,AX190,AW190))*((MIN((VLOOKUP($D190,SALERYCODE,5,0)),(IF($D190=6,AW190,AX190))))),MIN((VLOOKUP($D190,SALERYCODE,3,0)),(AU190+AV190))*(IF($D190=6,AX190,((MIN((VLOOKUP($D190,SALERYCODE,5,0)),AX190)))))))))/IF(AND($D190=2,'ראשי-פרטים כלליים וריכוז הוצאות'!$D$68&lt;&gt;4),1.2,1)</f>
        <v>0</v>
      </c>
      <c r="BA190" s="263"/>
      <c r="BB190" s="264"/>
      <c r="BC190" s="265"/>
      <c r="BD190" s="266"/>
      <c r="BE190" s="267">
        <f t="shared" si="204"/>
        <v>0</v>
      </c>
      <c r="BF190" s="260">
        <f>+(IF(OR($B190=0,$C190=0,$D190=0,$BA$2&gt;$OE$1),0,IF(OR(BA190=0,BC190=0,BD190=0),0,MIN((VLOOKUP($D190,SALERYCODE,3,0))*(IF($D190=6,BD190,BC190))*((MIN((VLOOKUP($D190,SALERYCODE,5,0)),(IF($D190=6,BC190,BD190))))),MIN((VLOOKUP($D190,SALERYCODE,3,0)),(BA190+BB190))*(IF($D190=6,BD190,((MIN((VLOOKUP($D190,SALERYCODE,5,0)),BD190)))))))))/IF(AND($D190=2,'ראשי-פרטים כלליים וריכוז הוצאות'!$D$68&lt;&gt;4),1.2,1)</f>
        <v>0</v>
      </c>
      <c r="BG190" s="263"/>
      <c r="BH190" s="264"/>
      <c r="BI190" s="265"/>
      <c r="BJ190" s="266"/>
      <c r="BK190" s="267">
        <f t="shared" si="205"/>
        <v>0</v>
      </c>
      <c r="BL190" s="260">
        <f>+(IF(OR($B190=0,$C190=0,$D190=0,$BG$2&gt;$OE$1),0,IF(OR(BG190=0,BI190=0,BJ190=0),0,MIN((VLOOKUP($D190,SALERYCODE,3,0))*(IF($D190=6,BJ190,BI190))*((MIN((VLOOKUP($D190,SALERYCODE,5,0)),(IF($D190=6,BI190,BJ190))))),MIN((VLOOKUP($D190,SALERYCODE,3,0)),(BG190+BH190))*(IF($D190=6,BJ190,((MIN((VLOOKUP($D190,SALERYCODE,5,0)),BJ190)))))))))/IF(AND($D190=2,'ראשי-פרטים כלליים וריכוז הוצאות'!$D$68&lt;&gt;4),1.2,1)</f>
        <v>0</v>
      </c>
      <c r="BM190" s="263"/>
      <c r="BN190" s="264"/>
      <c r="BO190" s="265"/>
      <c r="BP190" s="266"/>
      <c r="BQ190" s="267">
        <f t="shared" si="206"/>
        <v>0</v>
      </c>
      <c r="BR190" s="260">
        <f>+(IF(OR($B190=0,$C190=0,$D190=0,$BM$2&gt;$OE$1),0,IF(OR(BM190=0,BO190=0,BP190=0),0,MIN((VLOOKUP($D190,SALERYCODE,3,0))*(IF($D190=6,BP190,BO190))*((MIN((VLOOKUP($D190,SALERYCODE,5,0)),(IF($D190=6,BO190,BP190))))),MIN((VLOOKUP($D190,SALERYCODE,3,0)),(BM190+BN190))*(IF($D190=6,BP190,((MIN((VLOOKUP($D190,SALERYCODE,5,0)),BP190)))))))))/IF(AND($D190=2,'ראשי-פרטים כלליים וריכוז הוצאות'!$D$68&lt;&gt;4),1.2,1)</f>
        <v>0</v>
      </c>
      <c r="BS190" s="263"/>
      <c r="BT190" s="264"/>
      <c r="BU190" s="265"/>
      <c r="BV190" s="266"/>
      <c r="BW190" s="267">
        <f t="shared" si="207"/>
        <v>0</v>
      </c>
      <c r="BX190" s="260">
        <f>+(IF(OR($B190=0,$C190=0,$D190=0,$BS$2&gt;$OE$1),0,IF(OR(BS190=0,BU190=0,BV190=0),0,MIN((VLOOKUP($D190,SALERYCODE,3,0))*(IF($D190=6,BV190,BU190))*((MIN((VLOOKUP($D190,SALERYCODE,5,0)),(IF($D190=6,BU190,BV190))))),MIN((VLOOKUP($D190,SALERYCODE,3,0)),(BS190+BT190))*(IF($D190=6,BV190,((MIN((VLOOKUP($D190,SALERYCODE,5,0)),BV190)))))))))/IF(AND($D190=2,'ראשי-פרטים כלליים וריכוז הוצאות'!$D$68&lt;&gt;4),1.2,1)</f>
        <v>0</v>
      </c>
      <c r="BY190" s="263"/>
      <c r="BZ190" s="264"/>
      <c r="CA190" s="265"/>
      <c r="CB190" s="266"/>
      <c r="CC190" s="267">
        <f t="shared" si="208"/>
        <v>0</v>
      </c>
      <c r="CD190" s="260">
        <f>+(IF(OR($B190=0,$C190=0,$D190=0,$BY$2&gt;$OE$1),0,IF(OR(BY190=0,CA190=0,CB190=0),0,MIN((VLOOKUP($D190,SALERYCODE,3,0))*(IF($D190=6,CB190,CA190))*((MIN((VLOOKUP($D190,SALERYCODE,5,0)),(IF($D190=6,CA190,CB190))))),MIN((VLOOKUP($D190,SALERYCODE,3,0)),(BY190+BZ190))*(IF($D190=6,CB190,((MIN((VLOOKUP($D190,SALERYCODE,5,0)),CB190)))))))))/IF(AND($D190=2,'ראשי-פרטים כלליים וריכוז הוצאות'!$D$68&lt;&gt;4),1.2,1)</f>
        <v>0</v>
      </c>
      <c r="CE190" s="263"/>
      <c r="CF190" s="264"/>
      <c r="CG190" s="265"/>
      <c r="CH190" s="266"/>
      <c r="CI190" s="267">
        <f t="shared" si="209"/>
        <v>0</v>
      </c>
      <c r="CJ190" s="260">
        <f>+(IF(OR($B190=0,$C190=0,$D190=0,$CE$2&gt;$OE$1),0,IF(OR(CE190=0,CG190=0,CH190=0),0,MIN((VLOOKUP($D190,SALERYCODE,3,0))*(IF($D190=6,CH190,CG190))*((MIN((VLOOKUP($D190,SALERYCODE,5,0)),(IF($D190=6,CG190,CH190))))),MIN((VLOOKUP($D190,SALERYCODE,3,0)),(CE190+CF190))*(IF($D190=6,CH190,((MIN((VLOOKUP($D190,SALERYCODE,5,0)),CH190)))))))))/IF(AND($D190=2,'ראשי-פרטים כלליים וריכוז הוצאות'!$D$68&lt;&gt;4),1.2,1)</f>
        <v>0</v>
      </c>
      <c r="CK190" s="263"/>
      <c r="CL190" s="264"/>
      <c r="CM190" s="265"/>
      <c r="CN190" s="266"/>
      <c r="CO190" s="267">
        <f t="shared" si="210"/>
        <v>0</v>
      </c>
      <c r="CP190" s="260">
        <f>+(IF(OR($B190=0,$C190=0,$D190=0,$CK$2&gt;$OE$1),0,IF(OR(CK190=0,CM190=0,CN190=0),0,MIN((VLOOKUP($D190,SALERYCODE,3,0))*(IF($D190=6,CN190,CM190))*((MIN((VLOOKUP($D190,SALERYCODE,5,0)),(IF($D190=6,CM190,CN190))))),MIN((VLOOKUP($D190,SALERYCODE,3,0)),(CK190+CL190))*(IF($D190=6,CN190,((MIN((VLOOKUP($D190,SALERYCODE,5,0)),CN190)))))))))/IF(AND($D190=2,'ראשי-פרטים כלליים וריכוז הוצאות'!$D$68&lt;&gt;4),1.2,1)</f>
        <v>0</v>
      </c>
      <c r="CQ190" s="263"/>
      <c r="CR190" s="264"/>
      <c r="CS190" s="265"/>
      <c r="CT190" s="266"/>
      <c r="CU190" s="267">
        <f t="shared" si="211"/>
        <v>0</v>
      </c>
      <c r="CV190" s="260">
        <f>+(IF(OR($B190=0,$C190=0,$D190=0,$CQ$2&gt;$OE$1),0,IF(OR(CQ190=0,CS190=0,CT190=0),0,MIN((VLOOKUP($D190,SALERYCODE,3,0))*(IF($D190=6,CT190,CS190))*((MIN((VLOOKUP($D190,SALERYCODE,5,0)),(IF($D190=6,CS190,CT190))))),MIN((VLOOKUP($D190,SALERYCODE,3,0)),(CQ190+CR190))*(IF($D190=6,CT190,((MIN((VLOOKUP($D190,SALERYCODE,5,0)),CT190)))))))))/IF(AND($D190=2,'ראשי-פרטים כלליים וריכוז הוצאות'!$D$68&lt;&gt;4),1.2,1)</f>
        <v>0</v>
      </c>
      <c r="CW190" s="263"/>
      <c r="CX190" s="264"/>
      <c r="CY190" s="265"/>
      <c r="CZ190" s="266"/>
      <c r="DA190" s="267">
        <f t="shared" si="212"/>
        <v>0</v>
      </c>
      <c r="DB190" s="260">
        <f>+(IF(OR($B190=0,$C190=0,$D190=0,$CW$2&gt;$OE$1),0,IF(OR(CW190=0,CY190=0,CZ190=0),0,MIN((VLOOKUP($D190,SALERYCODE,3,0))*(IF($D190=6,CZ190,CY190))*((MIN((VLOOKUP($D190,SALERYCODE,5,0)),(IF($D190=6,CY190,CZ190))))),MIN((VLOOKUP($D190,SALERYCODE,3,0)),(CW190+CX190))*(IF($D190=6,CZ190,((MIN((VLOOKUP($D190,SALERYCODE,5,0)),CZ190)))))))))/IF(AND($D190=2,'ראשי-פרטים כלליים וריכוז הוצאות'!$D$68&lt;&gt;4),1.2,1)</f>
        <v>0</v>
      </c>
      <c r="DC190" s="263"/>
      <c r="DD190" s="264"/>
      <c r="DE190" s="265"/>
      <c r="DF190" s="266"/>
      <c r="DG190" s="267">
        <f t="shared" si="213"/>
        <v>0</v>
      </c>
      <c r="DH190" s="260">
        <f>+(IF(OR($B190=0,$C190=0,$D190=0,$DC$2&gt;$OE$1),0,IF(OR(DC190=0,DE190=0,DF190=0),0,MIN((VLOOKUP($D190,SALERYCODE,3,0))*(IF($D190=6,DF190,DE190))*((MIN((VLOOKUP($D190,SALERYCODE,5,0)),(IF($D190=6,DE190,DF190))))),MIN((VLOOKUP($D190,SALERYCODE,3,0)),(DC190+DD190))*(IF($D190=6,DF190,((MIN((VLOOKUP($D190,SALERYCODE,5,0)),DF190)))))))))/IF(AND($D190=2,'ראשי-פרטים כלליים וריכוז הוצאות'!$D$68&lt;&gt;4),1.2,1)</f>
        <v>0</v>
      </c>
      <c r="DI190" s="263"/>
      <c r="DJ190" s="264"/>
      <c r="DK190" s="265"/>
      <c r="DL190" s="266"/>
      <c r="DM190" s="267">
        <f t="shared" si="214"/>
        <v>0</v>
      </c>
      <c r="DN190" s="260">
        <f>+(IF(OR($B190=0,$C190=0,$D190=0,$DC$2&gt;$OE$1),0,IF(OR(DI190=0,DK190=0,DL190=0),0,MIN((VLOOKUP($D190,SALERYCODE,3,0))*(IF($D190=6,DL190,DK190))*((MIN((VLOOKUP($D190,SALERYCODE,5,0)),(IF($D190=6,DK190,DL190))))),MIN((VLOOKUP($D190,SALERYCODE,3,0)),(DI190+DJ190))*(IF($D190=6,DL190,((MIN((VLOOKUP($D190,SALERYCODE,5,0)),DL190)))))))))/IF(AND($D190=2,'ראשי-פרטים כלליים וריכוז הוצאות'!$D$68&lt;&gt;4),1.2,1)</f>
        <v>0</v>
      </c>
      <c r="DO190" s="263"/>
      <c r="DP190" s="264"/>
      <c r="DQ190" s="265"/>
      <c r="DR190" s="266"/>
      <c r="DS190" s="267">
        <f t="shared" si="215"/>
        <v>0</v>
      </c>
      <c r="DT190" s="260">
        <f>+(IF(OR($B190=0,$C190=0,$D190=0,$DC$2&gt;$OE$1),0,IF(OR(DO190=0,DQ190=0,DR190=0),0,MIN((VLOOKUP($D190,SALERYCODE,3,0))*(IF($D190=6,DR190,DQ190))*((MIN((VLOOKUP($D190,SALERYCODE,5,0)),(IF($D190=6,DQ190,DR190))))),MIN((VLOOKUP($D190,SALERYCODE,3,0)),(DO190+DP190))*(IF($D190=6,DR190,((MIN((VLOOKUP($D190,SALERYCODE,5,0)),DR190)))))))))/IF(AND($D190=2,'ראשי-פרטים כלליים וריכוז הוצאות'!$D$68&lt;&gt;4),1.2,1)</f>
        <v>0</v>
      </c>
      <c r="DU190" s="263"/>
      <c r="DV190" s="264"/>
      <c r="DW190" s="265"/>
      <c r="DX190" s="266"/>
      <c r="DY190" s="267">
        <f t="shared" si="216"/>
        <v>0</v>
      </c>
      <c r="DZ190" s="260">
        <f>+(IF(OR($B190=0,$C190=0,$D190=0,$DC$2&gt;$OE$1),0,IF(OR(DU190=0,DW190=0,DX190=0),0,MIN((VLOOKUP($D190,SALERYCODE,3,0))*(IF($D190=6,DX190,DW190))*((MIN((VLOOKUP($D190,SALERYCODE,5,0)),(IF($D190=6,DW190,DX190))))),MIN((VLOOKUP($D190,SALERYCODE,3,0)),(DU190+DV190))*(IF($D190=6,DX190,((MIN((VLOOKUP($D190,SALERYCODE,5,0)),DX190)))))))))/IF(AND($D190=2,'ראשי-פרטים כלליים וריכוז הוצאות'!$D$68&lt;&gt;4),1.2,1)</f>
        <v>0</v>
      </c>
      <c r="EA190" s="263"/>
      <c r="EB190" s="264"/>
      <c r="EC190" s="265"/>
      <c r="ED190" s="266"/>
      <c r="EE190" s="267">
        <f t="shared" si="217"/>
        <v>0</v>
      </c>
      <c r="EF190" s="260">
        <f>+(IF(OR($B190=0,$C190=0,$D190=0,$DC$2&gt;$OE$1),0,IF(OR(EA190=0,EC190=0,ED190=0),0,MIN((VLOOKUP($D190,SALERYCODE,3,0))*(IF($D190=6,ED190,EC190))*((MIN((VLOOKUP($D190,SALERYCODE,5,0)),(IF($D190=6,EC190,ED190))))),MIN((VLOOKUP($D190,SALERYCODE,3,0)),(EA190+EB190))*(IF($D190=6,ED190,((MIN((VLOOKUP($D190,SALERYCODE,5,0)),ED190)))))))))/IF(AND($D190=2,'ראשי-פרטים כלליים וריכוז הוצאות'!$D$68&lt;&gt;4),1.2,1)</f>
        <v>0</v>
      </c>
      <c r="EG190" s="263"/>
      <c r="EH190" s="264"/>
      <c r="EI190" s="265"/>
      <c r="EJ190" s="266"/>
      <c r="EK190" s="267">
        <f t="shared" si="218"/>
        <v>0</v>
      </c>
      <c r="EL190" s="260">
        <f>+(IF(OR($B190=0,$C190=0,$D190=0,$DC$2&gt;$OE$1),0,IF(OR(EG190=0,EI190=0,EJ190=0),0,MIN((VLOOKUP($D190,SALERYCODE,3,0))*(IF($D190=6,EJ190,EI190))*((MIN((VLOOKUP($D190,SALERYCODE,5,0)),(IF($D190=6,EI190,EJ190))))),MIN((VLOOKUP($D190,SALERYCODE,3,0)),(EG190+EH190))*(IF($D190=6,EJ190,((MIN((VLOOKUP($D190,SALERYCODE,5,0)),EJ190)))))))))/IF(AND($D190=2,'ראשי-פרטים כלליים וריכוז הוצאות'!$D$68&lt;&gt;4),1.2,1)</f>
        <v>0</v>
      </c>
      <c r="EM190" s="263"/>
      <c r="EN190" s="264"/>
      <c r="EO190" s="265"/>
      <c r="EP190" s="266"/>
      <c r="EQ190" s="267">
        <f t="shared" si="219"/>
        <v>0</v>
      </c>
      <c r="ER190" s="260">
        <f>+(IF(OR($B190=0,$C190=0,$D190=0,$DC$2&gt;$OE$1),0,IF(OR(EM190=0,EO190=0,EP190=0),0,MIN((VLOOKUP($D190,SALERYCODE,3,0))*(IF($D190=6,EP190,EO190))*((MIN((VLOOKUP($D190,SALERYCODE,5,0)),(IF($D190=6,EO190,EP190))))),MIN((VLOOKUP($D190,SALERYCODE,3,0)),(EM190+EN190))*(IF($D190=6,EP190,((MIN((VLOOKUP($D190,SALERYCODE,5,0)),EP190)))))))))/IF(AND($D190=2,'ראשי-פרטים כלליים וריכוז הוצאות'!$D$68&lt;&gt;4),1.2,1)</f>
        <v>0</v>
      </c>
      <c r="ES190" s="263"/>
      <c r="ET190" s="264"/>
      <c r="EU190" s="265"/>
      <c r="EV190" s="266"/>
      <c r="EW190" s="267">
        <f t="shared" si="220"/>
        <v>0</v>
      </c>
      <c r="EX190" s="260">
        <f>+(IF(OR($B190=0,$C190=0,$D190=0,$DC$2&gt;$OE$1),0,IF(OR(ES190=0,EU190=0,EV190=0),0,MIN((VLOOKUP($D190,SALERYCODE,3,0))*(IF($D190=6,EV190,EU190))*((MIN((VLOOKUP($D190,SALERYCODE,5,0)),(IF($D190=6,EU190,EV190))))),MIN((VLOOKUP($D190,SALERYCODE,3,0)),(ES190+ET190))*(IF($D190=6,EV190,((MIN((VLOOKUP($D190,SALERYCODE,5,0)),EV190)))))))))/IF(AND($D190=2,'ראשי-פרטים כלליים וריכוז הוצאות'!$D$68&lt;&gt;4),1.2,1)</f>
        <v>0</v>
      </c>
      <c r="EY190" s="263"/>
      <c r="EZ190" s="264"/>
      <c r="FA190" s="265"/>
      <c r="FB190" s="266"/>
      <c r="FC190" s="267">
        <f t="shared" si="221"/>
        <v>0</v>
      </c>
      <c r="FD190" s="260">
        <f>+(IF(OR($B190=0,$C190=0,$D190=0,$DC$2&gt;$OE$1),0,IF(OR(EY190=0,FA190=0,FB190=0),0,MIN((VLOOKUP($D190,SALERYCODE,3,0))*(IF($D190=6,FB190,FA190))*((MIN((VLOOKUP($D190,SALERYCODE,5,0)),(IF($D190=6,FA190,FB190))))),MIN((VLOOKUP($D190,SALERYCODE,3,0)),(EY190+EZ190))*(IF($D190=6,FB190,((MIN((VLOOKUP($D190,SALERYCODE,5,0)),FB190)))))))))/IF(AND($D190=2,'ראשי-פרטים כלליים וריכוז הוצאות'!$D$68&lt;&gt;4),1.2,1)</f>
        <v>0</v>
      </c>
      <c r="FE190" s="263"/>
      <c r="FF190" s="264"/>
      <c r="FG190" s="265"/>
      <c r="FH190" s="266"/>
      <c r="FI190" s="267">
        <f t="shared" si="222"/>
        <v>0</v>
      </c>
      <c r="FJ190" s="260">
        <f>+(IF(OR($B190=0,$C190=0,$D190=0,$DC$2&gt;$OE$1),0,IF(OR(FE190=0,FG190=0,FH190=0),0,MIN((VLOOKUP($D190,SALERYCODE,3,0))*(IF($D190=6,FH190,FG190))*((MIN((VLOOKUP($D190,SALERYCODE,5,0)),(IF($D190=6,FG190,FH190))))),MIN((VLOOKUP($D190,SALERYCODE,3,0)),(FE190+FF190))*(IF($D190=6,FH190,((MIN((VLOOKUP($D190,SALERYCODE,5,0)),FH190)))))))))/IF(AND($D190=2,'ראשי-פרטים כלליים וריכוז הוצאות'!$D$68&lt;&gt;4),1.2,1)</f>
        <v>0</v>
      </c>
      <c r="FK190" s="263"/>
      <c r="FL190" s="264"/>
      <c r="FM190" s="265"/>
      <c r="FN190" s="266"/>
      <c r="FO190" s="267">
        <f t="shared" si="223"/>
        <v>0</v>
      </c>
      <c r="FP190" s="260">
        <f>+(IF(OR($B190=0,$C190=0,$D190=0,$DC$2&gt;$OE$1),0,IF(OR(FK190=0,FM190=0,FN190=0),0,MIN((VLOOKUP($D190,SALERYCODE,3,0))*(IF($D190=6,FN190,FM190))*((MIN((VLOOKUP($D190,SALERYCODE,5,0)),(IF($D190=6,FM190,FN190))))),MIN((VLOOKUP($D190,SALERYCODE,3,0)),(FK190+FL190))*(IF($D190=6,FN190,((MIN((VLOOKUP($D190,SALERYCODE,5,0)),FN190)))))))))/IF(AND($D190=2,'ראשי-פרטים כלליים וריכוז הוצאות'!$D$68&lt;&gt;4),1.2,1)</f>
        <v>0</v>
      </c>
      <c r="FQ190" s="263"/>
      <c r="FR190" s="264"/>
      <c r="FS190" s="265"/>
      <c r="FT190" s="266"/>
      <c r="FU190" s="267">
        <f t="shared" si="224"/>
        <v>0</v>
      </c>
      <c r="FV190" s="260">
        <f>+(IF(OR($B190=0,$C190=0,$D190=0,$DC$2&gt;$OE$1),0,IF(OR(FQ190=0,FS190=0,FT190=0),0,MIN((VLOOKUP($D190,SALERYCODE,3,0))*(IF($D190=6,FT190,FS190))*((MIN((VLOOKUP($D190,SALERYCODE,5,0)),(IF($D190=6,FS190,FT190))))),MIN((VLOOKUP($D190,SALERYCODE,3,0)),(FQ190+FR190))*(IF($D190=6,FT190,((MIN((VLOOKUP($D190,SALERYCODE,5,0)),FT190)))))))))/IF(AND($D190=2,'ראשי-פרטים כלליים וריכוז הוצאות'!$D$68&lt;&gt;4),1.2,1)</f>
        <v>0</v>
      </c>
      <c r="FW190" s="263"/>
      <c r="FX190" s="264"/>
      <c r="FY190" s="265"/>
      <c r="FZ190" s="266"/>
      <c r="GA190" s="267">
        <f t="shared" si="225"/>
        <v>0</v>
      </c>
      <c r="GB190" s="260">
        <f>+(IF(OR($B190=0,$C190=0,$D190=0,$DC$2&gt;$OE$1),0,IF(OR(FW190=0,FY190=0,FZ190=0),0,MIN((VLOOKUP($D190,SALERYCODE,3,0))*(IF($D190=6,FZ190,FY190))*((MIN((VLOOKUP($D190,SALERYCODE,5,0)),(IF($D190=6,FY190,FZ190))))),MIN((VLOOKUP($D190,SALERYCODE,3,0)),(FW190+FX190))*(IF($D190=6,FZ190,((MIN((VLOOKUP($D190,SALERYCODE,5,0)),FZ190)))))))))/IF(AND($D190=2,'ראשי-פרטים כלליים וריכוז הוצאות'!$D$68&lt;&gt;4),1.2,1)</f>
        <v>0</v>
      </c>
      <c r="GC190" s="263"/>
      <c r="GD190" s="264"/>
      <c r="GE190" s="265"/>
      <c r="GF190" s="266"/>
      <c r="GG190" s="267">
        <f t="shared" si="226"/>
        <v>0</v>
      </c>
      <c r="GH190" s="260">
        <f>+(IF(OR($B190=0,$C190=0,$D190=0,$DC$2&gt;$OE$1),0,IF(OR(GC190=0,GE190=0,GF190=0),0,MIN((VLOOKUP($D190,SALERYCODE,3,0))*(IF($D190=6,GF190,GE190))*((MIN((VLOOKUP($D190,SALERYCODE,5,0)),(IF($D190=6,GE190,GF190))))),MIN((VLOOKUP($D190,SALERYCODE,3,0)),(GC190+GD190))*(IF($D190=6,GF190,((MIN((VLOOKUP($D190,SALERYCODE,5,0)),GF190)))))))))/IF(AND($D190=2,'ראשי-פרטים כלליים וריכוז הוצאות'!$D$68&lt;&gt;4),1.2,1)</f>
        <v>0</v>
      </c>
      <c r="GI190" s="263"/>
      <c r="GJ190" s="264"/>
      <c r="GK190" s="265"/>
      <c r="GL190" s="266"/>
      <c r="GM190" s="267">
        <f t="shared" si="227"/>
        <v>0</v>
      </c>
      <c r="GN190" s="260">
        <f>+(IF(OR($B190=0,$C190=0,$D190=0,$DC$2&gt;$OE$1),0,IF(OR(GI190=0,GK190=0,GL190=0),0,MIN((VLOOKUP($D190,SALERYCODE,3,0))*(IF($D190=6,GL190,GK190))*((MIN((VLOOKUP($D190,SALERYCODE,5,0)),(IF($D190=6,GK190,GL190))))),MIN((VLOOKUP($D190,SALERYCODE,3,0)),(GI190+GJ190))*(IF($D190=6,GL190,((MIN((VLOOKUP($D190,SALERYCODE,5,0)),GL190)))))))))/IF(AND($D190=2,'ראשי-פרטים כלליים וריכוז הוצאות'!$D$68&lt;&gt;4),1.2,1)</f>
        <v>0</v>
      </c>
      <c r="GO190" s="263"/>
      <c r="GP190" s="264"/>
      <c r="GQ190" s="265"/>
      <c r="GR190" s="266"/>
      <c r="GS190" s="267">
        <f t="shared" si="228"/>
        <v>0</v>
      </c>
      <c r="GT190" s="260">
        <f>+(IF(OR($B190=0,$C190=0,$D190=0,$DC$2&gt;$OE$1),0,IF(OR(GO190=0,GQ190=0,GR190=0),0,MIN((VLOOKUP($D190,SALERYCODE,3,0))*(IF($D190=6,GR190,GQ190))*((MIN((VLOOKUP($D190,SALERYCODE,5,0)),(IF($D190=6,GQ190,GR190))))),MIN((VLOOKUP($D190,SALERYCODE,3,0)),(GO190+GP190))*(IF($D190=6,GR190,((MIN((VLOOKUP($D190,SALERYCODE,5,0)),GR190)))))))))/IF(AND($D190=2,'ראשי-פרטים כלליים וריכוז הוצאות'!$D$68&lt;&gt;4),1.2,1)</f>
        <v>0</v>
      </c>
      <c r="GU190" s="263"/>
      <c r="GV190" s="264"/>
      <c r="GW190" s="265"/>
      <c r="GX190" s="266"/>
      <c r="GY190" s="267">
        <f t="shared" si="229"/>
        <v>0</v>
      </c>
      <c r="GZ190" s="260">
        <f>+(IF(OR($B190=0,$C190=0,$D190=0,$DC$2&gt;$OE$1),0,IF(OR(GU190=0,GW190=0,GX190=0),0,MIN((VLOOKUP($D190,SALERYCODE,3,0))*(IF($D190=6,GX190,GW190))*((MIN((VLOOKUP($D190,SALERYCODE,5,0)),(IF($D190=6,GW190,GX190))))),MIN((VLOOKUP($D190,SALERYCODE,3,0)),(GU190+GV190))*(IF($D190=6,GX190,((MIN((VLOOKUP($D190,SALERYCODE,5,0)),GX190)))))))))/IF(AND($D190=2,'ראשי-פרטים כלליים וריכוז הוצאות'!$D$68&lt;&gt;4),1.2,1)</f>
        <v>0</v>
      </c>
      <c r="HA190" s="263"/>
      <c r="HB190" s="264"/>
      <c r="HC190" s="265"/>
      <c r="HD190" s="266"/>
      <c r="HE190" s="267">
        <f t="shared" si="230"/>
        <v>0</v>
      </c>
      <c r="HF190" s="260">
        <f>+(IF(OR($B190=0,$C190=0,$D190=0,$DC$2&gt;$OE$1),0,IF(OR(HA190=0,HC190=0,HD190=0),0,MIN((VLOOKUP($D190,SALERYCODE,3,0))*(IF($D190=6,HD190,HC190))*((MIN((VLOOKUP($D190,SALERYCODE,5,0)),(IF($D190=6,HC190,HD190))))),MIN((VLOOKUP($D190,SALERYCODE,3,0)),(HA190+HB190))*(IF($D190=6,HD190,((MIN((VLOOKUP($D190,SALERYCODE,5,0)),HD190)))))))))/IF(AND($D190=2,'ראשי-פרטים כלליים וריכוז הוצאות'!$D$68&lt;&gt;4),1.2,1)</f>
        <v>0</v>
      </c>
      <c r="HG190" s="263"/>
      <c r="HH190" s="264"/>
      <c r="HI190" s="265"/>
      <c r="HJ190" s="266"/>
      <c r="HK190" s="267">
        <f t="shared" si="231"/>
        <v>0</v>
      </c>
      <c r="HL190" s="260">
        <f>+(IF(OR($B190=0,$C190=0,$D190=0,$DC$2&gt;$OE$1),0,IF(OR(HG190=0,HI190=0,HJ190=0),0,MIN((VLOOKUP($D190,SALERYCODE,3,0))*(IF($D190=6,HJ190,HI190))*((MIN((VLOOKUP($D190,SALERYCODE,5,0)),(IF($D190=6,HI190,HJ190))))),MIN((VLOOKUP($D190,SALERYCODE,3,0)),(HG190+HH190))*(IF($D190=6,HJ190,((MIN((VLOOKUP($D190,SALERYCODE,5,0)),HJ190)))))))))/IF(AND($D190=2,'ראשי-פרטים כלליים וריכוז הוצאות'!$D$68&lt;&gt;4),1.2,1)</f>
        <v>0</v>
      </c>
      <c r="HM190" s="263"/>
      <c r="HN190" s="264"/>
      <c r="HO190" s="265"/>
      <c r="HP190" s="266"/>
      <c r="HQ190" s="267">
        <f t="shared" si="232"/>
        <v>0</v>
      </c>
      <c r="HR190" s="260">
        <f>+(IF(OR($B190=0,$C190=0,$D190=0,$DC$2&gt;$OE$1),0,IF(OR(HM190=0,HO190=0,HP190=0),0,MIN((VLOOKUP($D190,SALERYCODE,3,0))*(IF($D190=6,HP190,HO190))*((MIN((VLOOKUP($D190,SALERYCODE,5,0)),(IF($D190=6,HO190,HP190))))),MIN((VLOOKUP($D190,SALERYCODE,3,0)),(HM190+HN190))*(IF($D190=6,HP190,((MIN((VLOOKUP($D190,SALERYCODE,5,0)),HP190)))))))))/IF(AND($D190=2,'ראשי-פרטים כלליים וריכוז הוצאות'!$D$68&lt;&gt;4),1.2,1)</f>
        <v>0</v>
      </c>
      <c r="HS190" s="263"/>
      <c r="HT190" s="264"/>
      <c r="HU190" s="265"/>
      <c r="HV190" s="266"/>
      <c r="HW190" s="267">
        <f t="shared" si="233"/>
        <v>0</v>
      </c>
      <c r="HX190" s="260">
        <f>+(IF(OR($B190=0,$C190=0,$D190=0,$DC$2&gt;$OE$1),0,IF(OR(HS190=0,HU190=0,HV190=0),0,MIN((VLOOKUP($D190,SALERYCODE,3,0))*(IF($D190=6,HV190,HU190))*((MIN((VLOOKUP($D190,SALERYCODE,5,0)),(IF($D190=6,HU190,HV190))))),MIN((VLOOKUP($D190,SALERYCODE,3,0)),(HS190+HT190))*(IF($D190=6,HV190,((MIN((VLOOKUP($D190,SALERYCODE,5,0)),HV190)))))))))/IF(AND($D190=2,'ראשי-פרטים כלליים וריכוז הוצאות'!$D$68&lt;&gt;4),1.2,1)</f>
        <v>0</v>
      </c>
      <c r="HY190" s="263"/>
      <c r="HZ190" s="264"/>
      <c r="IA190" s="265"/>
      <c r="IB190" s="266"/>
      <c r="IC190" s="267">
        <f t="shared" si="234"/>
        <v>0</v>
      </c>
      <c r="ID190" s="260">
        <f>+(IF(OR($B190=0,$C190=0,$D190=0,$DC$2&gt;$OE$1),0,IF(OR(HY190=0,IA190=0,IB190=0),0,MIN((VLOOKUP($D190,SALERYCODE,3,0))*(IF($D190=6,IB190,IA190))*((MIN((VLOOKUP($D190,SALERYCODE,5,0)),(IF($D190=6,IA190,IB190))))),MIN((VLOOKUP($D190,SALERYCODE,3,0)),(HY190+HZ190))*(IF($D190=6,IB190,((MIN((VLOOKUP($D190,SALERYCODE,5,0)),IB190)))))))))/IF(AND($D190=2,'ראשי-פרטים כלליים וריכוז הוצאות'!$D$68&lt;&gt;4),1.2,1)</f>
        <v>0</v>
      </c>
      <c r="IE190" s="263"/>
      <c r="IF190" s="264"/>
      <c r="IG190" s="265"/>
      <c r="IH190" s="266"/>
      <c r="II190" s="267">
        <f t="shared" si="235"/>
        <v>0</v>
      </c>
      <c r="IJ190" s="260">
        <f>+(IF(OR($B190=0,$C190=0,$D190=0,$DC$2&gt;$OE$1),0,IF(OR(IE190=0,IG190=0,IH190=0),0,MIN((VLOOKUP($D190,SALERYCODE,3,0))*(IF($D190=6,IH190,IG190))*((MIN((VLOOKUP($D190,SALERYCODE,5,0)),(IF($D190=6,IG190,IH190))))),MIN((VLOOKUP($D190,SALERYCODE,3,0)),(IE190+IF190))*(IF($D190=6,IH190,((MIN((VLOOKUP($D190,SALERYCODE,5,0)),IH190)))))))))/IF(AND($D190=2,'ראשי-פרטים כלליים וריכוז הוצאות'!$D$68&lt;&gt;4),1.2,1)</f>
        <v>0</v>
      </c>
      <c r="IK190" s="263"/>
      <c r="IL190" s="264"/>
      <c r="IM190" s="265"/>
      <c r="IN190" s="266"/>
      <c r="IO190" s="267">
        <f t="shared" si="236"/>
        <v>0</v>
      </c>
      <c r="IP190" s="260">
        <f>+(IF(OR($B190=0,$C190=0,$D190=0,$DC$2&gt;$OE$1),0,IF(OR(IK190=0,IM190=0,IN190=0),0,MIN((VLOOKUP($D190,SALERYCODE,3,0))*(IF($D190=6,IN190,IM190))*((MIN((VLOOKUP($D190,SALERYCODE,5,0)),(IF($D190=6,IM190,IN190))))),MIN((VLOOKUP($D190,SALERYCODE,3,0)),(IK190+IL190))*(IF($D190=6,IN190,((MIN((VLOOKUP($D190,SALERYCODE,5,0)),IN190)))))))))/IF(AND($D190=2,'ראשי-פרטים כלליים וריכוז הוצאות'!$D$68&lt;&gt;4),1.2,1)</f>
        <v>0</v>
      </c>
      <c r="IQ190" s="263"/>
      <c r="IR190" s="264"/>
      <c r="IS190" s="265"/>
      <c r="IT190" s="266"/>
      <c r="IU190" s="267">
        <f t="shared" si="237"/>
        <v>0</v>
      </c>
      <c r="IV190" s="260">
        <f>+(IF(OR($B190=0,$C190=0,$D190=0,$DC$2&gt;$OE$1),0,IF(OR(IQ190=0,IS190=0,IT190=0),0,MIN((VLOOKUP($D190,SALERYCODE,3,0))*(IF($D190=6,IT190,IS190))*((MIN((VLOOKUP($D190,SALERYCODE,5,0)),(IF($D190=6,IS190,IT190))))),MIN((VLOOKUP($D190,SALERYCODE,3,0)),(IQ190+IR190))*(IF($D190=6,IT190,((MIN((VLOOKUP($D190,SALERYCODE,5,0)),IT190)))))))))/IF(AND($D190=2,'ראשי-פרטים כלליים וריכוז הוצאות'!$D$68&lt;&gt;4),1.2,1)</f>
        <v>0</v>
      </c>
      <c r="IW190" s="263"/>
      <c r="IX190" s="264"/>
      <c r="IY190" s="265"/>
      <c r="IZ190" s="266"/>
      <c r="JA190" s="267">
        <f t="shared" si="238"/>
        <v>0</v>
      </c>
      <c r="JB190" s="260">
        <f>+(IF(OR($B190=0,$C190=0,$D190=0,$DC$2&gt;$OE$1),0,IF(OR(IW190=0,IY190=0,IZ190=0),0,MIN((VLOOKUP($D190,SALERYCODE,3,0))*(IF($D190=6,IZ190,IY190))*((MIN((VLOOKUP($D190,SALERYCODE,5,0)),(IF($D190=6,IY190,IZ190))))),MIN((VLOOKUP($D190,SALERYCODE,3,0)),(IW190+IX190))*(IF($D190=6,IZ190,((MIN((VLOOKUP($D190,SALERYCODE,5,0)),IZ190)))))))))/IF(AND($D190=2,'ראשי-פרטים כלליים וריכוז הוצאות'!$D$68&lt;&gt;4),1.2,1)</f>
        <v>0</v>
      </c>
      <c r="JC190" s="263"/>
      <c r="JD190" s="264"/>
      <c r="JE190" s="265"/>
      <c r="JF190" s="266"/>
      <c r="JG190" s="267">
        <f t="shared" si="239"/>
        <v>0</v>
      </c>
      <c r="JH190" s="260">
        <f>+(IF(OR($B190=0,$C190=0,$D190=0,$DC$2&gt;$OE$1),0,IF(OR(JC190=0,JE190=0,JF190=0),0,MIN((VLOOKUP($D190,SALERYCODE,3,0))*(IF($D190=6,JF190,JE190))*((MIN((VLOOKUP($D190,SALERYCODE,5,0)),(IF($D190=6,JE190,JF190))))),MIN((VLOOKUP($D190,SALERYCODE,3,0)),(JC190+JD190))*(IF($D190=6,JF190,((MIN((VLOOKUP($D190,SALERYCODE,5,0)),JF190)))))))))/IF(AND($D190=2,'ראשי-פרטים כלליים וריכוז הוצאות'!$D$68&lt;&gt;4),1.2,1)</f>
        <v>0</v>
      </c>
      <c r="JI190" s="263"/>
      <c r="JJ190" s="264"/>
      <c r="JK190" s="265"/>
      <c r="JL190" s="266"/>
      <c r="JM190" s="267">
        <f t="shared" si="240"/>
        <v>0</v>
      </c>
      <c r="JN190" s="260">
        <f>+(IF(OR($B190=0,$C190=0,$D190=0,$DC$2&gt;$OE$1),0,IF(OR(JI190=0,JK190=0,JL190=0),0,MIN((VLOOKUP($D190,SALERYCODE,3,0))*(IF($D190=6,JL190,JK190))*((MIN((VLOOKUP($D190,SALERYCODE,5,0)),(IF($D190=6,JK190,JL190))))),MIN((VLOOKUP($D190,SALERYCODE,3,0)),(JI190+JJ190))*(IF($D190=6,JL190,((MIN((VLOOKUP($D190,SALERYCODE,5,0)),JL190)))))))))/IF(AND($D190=2,'ראשי-פרטים כלליים וריכוז הוצאות'!$D$68&lt;&gt;4),1.2,1)</f>
        <v>0</v>
      </c>
      <c r="JO190" s="263"/>
      <c r="JP190" s="264"/>
      <c r="JQ190" s="265"/>
      <c r="JR190" s="266"/>
      <c r="JS190" s="267">
        <f t="shared" si="241"/>
        <v>0</v>
      </c>
      <c r="JT190" s="260">
        <f>+(IF(OR($B190=0,$C190=0,$D190=0,$DC$2&gt;$OE$1),0,IF(OR(JO190=0,JQ190=0,JR190=0),0,MIN((VLOOKUP($D190,SALERYCODE,3,0))*(IF($D190=6,JR190,JQ190))*((MIN((VLOOKUP($D190,SALERYCODE,5,0)),(IF($D190=6,JQ190,JR190))))),MIN((VLOOKUP($D190,SALERYCODE,3,0)),(JO190+JP190))*(IF($D190=6,JR190,((MIN((VLOOKUP($D190,SALERYCODE,5,0)),JR190)))))))))/IF(AND($D190=2,'ראשי-פרטים כלליים וריכוז הוצאות'!$D$68&lt;&gt;4),1.2,1)</f>
        <v>0</v>
      </c>
      <c r="JU190" s="263"/>
      <c r="JV190" s="264"/>
      <c r="JW190" s="265"/>
      <c r="JX190" s="266"/>
      <c r="JY190" s="267">
        <f t="shared" si="242"/>
        <v>0</v>
      </c>
      <c r="JZ190" s="260">
        <f>+(IF(OR($B190=0,$C190=0,$D190=0,$DC$2&gt;$OE$1),0,IF(OR(JU190=0,JW190=0,JX190=0),0,MIN((VLOOKUP($D190,SALERYCODE,3,0))*(IF($D190=6,JX190,JW190))*((MIN((VLOOKUP($D190,SALERYCODE,5,0)),(IF($D190=6,JW190,JX190))))),MIN((VLOOKUP($D190,SALERYCODE,3,0)),(JU190+JV190))*(IF($D190=6,JX190,((MIN((VLOOKUP($D190,SALERYCODE,5,0)),JX190)))))))))/IF(AND($D190=2,'ראשי-פרטים כלליים וריכוז הוצאות'!$D$68&lt;&gt;4),1.2,1)</f>
        <v>0</v>
      </c>
      <c r="KA190" s="263"/>
      <c r="KB190" s="264"/>
      <c r="KC190" s="265"/>
      <c r="KD190" s="266"/>
      <c r="KE190" s="267">
        <f t="shared" si="243"/>
        <v>0</v>
      </c>
      <c r="KF190" s="260">
        <f>+(IF(OR($B190=0,$C190=0,$D190=0,$DC$2&gt;$OE$1),0,IF(OR(KA190=0,KC190=0,KD190=0),0,MIN((VLOOKUP($D190,SALERYCODE,3,0))*(IF($D190=6,KD190,KC190))*((MIN((VLOOKUP($D190,SALERYCODE,5,0)),(IF($D190=6,KC190,KD190))))),MIN((VLOOKUP($D190,SALERYCODE,3,0)),(KA190+KB190))*(IF($D190=6,KD190,((MIN((VLOOKUP($D190,SALERYCODE,5,0)),KD190)))))))))/IF(AND($D190=2,'ראשי-פרטים כלליים וריכוז הוצאות'!$D$68&lt;&gt;4),1.2,1)</f>
        <v>0</v>
      </c>
      <c r="KG190" s="263"/>
      <c r="KH190" s="264"/>
      <c r="KI190" s="265"/>
      <c r="KJ190" s="266"/>
      <c r="KK190" s="267">
        <f t="shared" si="244"/>
        <v>0</v>
      </c>
      <c r="KL190" s="260">
        <f>+(IF(OR($B190=0,$C190=0,$D190=0,$DC$2&gt;$OE$1),0,IF(OR(KG190=0,KI190=0,KJ190=0),0,MIN((VLOOKUP($D190,SALERYCODE,3,0))*(IF($D190=6,KJ190,KI190))*((MIN((VLOOKUP($D190,SALERYCODE,5,0)),(IF($D190=6,KI190,KJ190))))),MIN((VLOOKUP($D190,SALERYCODE,3,0)),(KG190+KH190))*(IF($D190=6,KJ190,((MIN((VLOOKUP($D190,SALERYCODE,5,0)),KJ190)))))))))/IF(AND($D190=2,'ראשי-פרטים כלליים וריכוז הוצאות'!$D$68&lt;&gt;4),1.2,1)</f>
        <v>0</v>
      </c>
      <c r="KM190" s="263"/>
      <c r="KN190" s="264"/>
      <c r="KO190" s="265"/>
      <c r="KP190" s="266"/>
      <c r="KQ190" s="267">
        <f t="shared" si="245"/>
        <v>0</v>
      </c>
      <c r="KR190" s="260">
        <f>+(IF(OR($B190=0,$C190=0,$D190=0,$DC$2&gt;$OE$1),0,IF(OR(KM190=0,KO190=0,KP190=0),0,MIN((VLOOKUP($D190,SALERYCODE,3,0))*(IF($D190=6,KP190,KO190))*((MIN((VLOOKUP($D190,SALERYCODE,5,0)),(IF($D190=6,KO190,KP190))))),MIN((VLOOKUP($D190,SALERYCODE,3,0)),(KM190+KN190))*(IF($D190=6,KP190,((MIN((VLOOKUP($D190,SALERYCODE,5,0)),KP190)))))))))/IF(AND($D190=2,'ראשי-פרטים כלליים וריכוז הוצאות'!$D$68&lt;&gt;4),1.2,1)</f>
        <v>0</v>
      </c>
      <c r="KS190" s="263"/>
      <c r="KT190" s="264"/>
      <c r="KU190" s="265"/>
      <c r="KV190" s="266"/>
      <c r="KW190" s="267">
        <f t="shared" si="246"/>
        <v>0</v>
      </c>
      <c r="KX190" s="260">
        <f>+(IF(OR($B190=0,$C190=0,$D190=0,$DC$2&gt;$OE$1),0,IF(OR(KS190=0,KU190=0,KV190=0),0,MIN((VLOOKUP($D190,SALERYCODE,3,0))*(IF($D190=6,KV190,KU190))*((MIN((VLOOKUP($D190,SALERYCODE,5,0)),(IF($D190=6,KU190,KV190))))),MIN((VLOOKUP($D190,SALERYCODE,3,0)),(KS190+KT190))*(IF($D190=6,KV190,((MIN((VLOOKUP($D190,SALERYCODE,5,0)),KV190)))))))))/IF(AND($D190=2,'ראשי-פרטים כלליים וריכוז הוצאות'!$D$68&lt;&gt;4),1.2,1)</f>
        <v>0</v>
      </c>
      <c r="KY190" s="263"/>
      <c r="KZ190" s="264"/>
      <c r="LA190" s="265"/>
      <c r="LB190" s="266"/>
      <c r="LC190" s="267">
        <f t="shared" si="247"/>
        <v>0</v>
      </c>
      <c r="LD190" s="260">
        <f>+(IF(OR($B190=0,$C190=0,$D190=0,$DC$2&gt;$OE$1),0,IF(OR(KY190=0,LA190=0,LB190=0),0,MIN((VLOOKUP($D190,SALERYCODE,3,0))*(IF($D190=6,LB190,LA190))*((MIN((VLOOKUP($D190,SALERYCODE,5,0)),(IF($D190=6,LA190,LB190))))),MIN((VLOOKUP($D190,SALERYCODE,3,0)),(KY190+KZ190))*(IF($D190=6,LB190,((MIN((VLOOKUP($D190,SALERYCODE,5,0)),LB190)))))))))/IF(AND($D190=2,'ראשי-פרטים כלליים וריכוז הוצאות'!$D$68&lt;&gt;4),1.2,1)</f>
        <v>0</v>
      </c>
      <c r="LE190" s="263"/>
      <c r="LF190" s="264"/>
      <c r="LG190" s="265"/>
      <c r="LH190" s="266"/>
      <c r="LI190" s="267">
        <f t="shared" si="248"/>
        <v>0</v>
      </c>
      <c r="LJ190" s="260">
        <f>+(IF(OR($B190=0,$C190=0,$D190=0,$DC$2&gt;$OE$1),0,IF(OR(LE190=0,LG190=0,LH190=0),0,MIN((VLOOKUP($D190,SALERYCODE,3,0))*(IF($D190=6,LH190,LG190))*((MIN((VLOOKUP($D190,SALERYCODE,5,0)),(IF($D190=6,LG190,LH190))))),MIN((VLOOKUP($D190,SALERYCODE,3,0)),(LE190+LF190))*(IF($D190=6,LH190,((MIN((VLOOKUP($D190,SALERYCODE,5,0)),LH190)))))))))/IF(AND($D190=2,'ראשי-פרטים כלליים וריכוז הוצאות'!$D$68&lt;&gt;4),1.2,1)</f>
        <v>0</v>
      </c>
      <c r="LK190" s="263"/>
      <c r="LL190" s="264"/>
      <c r="LM190" s="265"/>
      <c r="LN190" s="266"/>
      <c r="LO190" s="267">
        <f t="shared" si="249"/>
        <v>0</v>
      </c>
      <c r="LP190" s="260">
        <f>+(IF(OR($B190=0,$C190=0,$D190=0,$DC$2&gt;$OE$1),0,IF(OR(LK190=0,LM190=0,LN190=0),0,MIN((VLOOKUP($D190,SALERYCODE,3,0))*(IF($D190=6,LN190,LM190))*((MIN((VLOOKUP($D190,SALERYCODE,5,0)),(IF($D190=6,LM190,LN190))))),MIN((VLOOKUP($D190,SALERYCODE,3,0)),(LK190+LL190))*(IF($D190=6,LN190,((MIN((VLOOKUP($D190,SALERYCODE,5,0)),LN190)))))))))/IF(AND($D190=2,'ראשי-פרטים כלליים וריכוז הוצאות'!$D$68&lt;&gt;4),1.2,1)</f>
        <v>0</v>
      </c>
      <c r="LQ190" s="263"/>
      <c r="LR190" s="264"/>
      <c r="LS190" s="265"/>
      <c r="LT190" s="266"/>
      <c r="LU190" s="267">
        <f t="shared" si="250"/>
        <v>0</v>
      </c>
      <c r="LV190" s="260">
        <f>+(IF(OR($B190=0,$C190=0,$D190=0,$DC$2&gt;$OE$1),0,IF(OR(LQ190=0,LS190=0,LT190=0),0,MIN((VLOOKUP($D190,SALERYCODE,3,0))*(IF($D190=6,LT190,LS190))*((MIN((VLOOKUP($D190,SALERYCODE,5,0)),(IF($D190=6,LS190,LT190))))),MIN((VLOOKUP($D190,SALERYCODE,3,0)),(LQ190+LR190))*(IF($D190=6,LT190,((MIN((VLOOKUP($D190,SALERYCODE,5,0)),LT190)))))))))/IF(AND($D190=2,'ראשי-פרטים כלליים וריכוז הוצאות'!$D$68&lt;&gt;4),1.2,1)</f>
        <v>0</v>
      </c>
      <c r="LW190" s="263"/>
      <c r="LX190" s="264"/>
      <c r="LY190" s="265"/>
      <c r="LZ190" s="266"/>
      <c r="MA190" s="267">
        <f t="shared" si="251"/>
        <v>0</v>
      </c>
      <c r="MB190" s="260">
        <f>+(IF(OR($B190=0,$C190=0,$D190=0,$DC$2&gt;$OE$1),0,IF(OR(LW190=0,LY190=0,LZ190=0),0,MIN((VLOOKUP($D190,SALERYCODE,3,0))*(IF($D190=6,LZ190,LY190))*((MIN((VLOOKUP($D190,SALERYCODE,5,0)),(IF($D190=6,LY190,LZ190))))),MIN((VLOOKUP($D190,SALERYCODE,3,0)),(LW190+LX190))*(IF($D190=6,LZ190,((MIN((VLOOKUP($D190,SALERYCODE,5,0)),LZ190)))))))))/IF(AND($D190=2,'ראשי-פרטים כלליים וריכוז הוצאות'!$D$68&lt;&gt;4),1.2,1)</f>
        <v>0</v>
      </c>
      <c r="MC190" s="263"/>
      <c r="MD190" s="264"/>
      <c r="ME190" s="265"/>
      <c r="MF190" s="266"/>
      <c r="MG190" s="267">
        <f t="shared" si="252"/>
        <v>0</v>
      </c>
      <c r="MH190" s="260">
        <f>+(IF(OR($B190=0,$C190=0,$D190=0,$DC$2&gt;$OE$1),0,IF(OR(MC190=0,ME190=0,MF190=0),0,MIN((VLOOKUP($D190,SALERYCODE,3,0))*(IF($D190=6,MF190,ME190))*((MIN((VLOOKUP($D190,SALERYCODE,5,0)),(IF($D190=6,ME190,MF190))))),MIN((VLOOKUP($D190,SALERYCODE,3,0)),(MC190+MD190))*(IF($D190=6,MF190,((MIN((VLOOKUP($D190,SALERYCODE,5,0)),MF190)))))))))/IF(AND($D190=2,'ראשי-פרטים כלליים וריכוז הוצאות'!$D$68&lt;&gt;4),1.2,1)</f>
        <v>0</v>
      </c>
      <c r="MI190" s="263"/>
      <c r="MJ190" s="264"/>
      <c r="MK190" s="265"/>
      <c r="ML190" s="266"/>
      <c r="MM190" s="267">
        <f t="shared" si="253"/>
        <v>0</v>
      </c>
      <c r="MN190" s="260">
        <f>+(IF(OR($B190=0,$C190=0,$D190=0,$DC$2&gt;$OE$1),0,IF(OR(MI190=0,MK190=0,ML190=0),0,MIN((VLOOKUP($D190,SALERYCODE,3,0))*(IF($D190=6,ML190,MK190))*((MIN((VLOOKUP($D190,SALERYCODE,5,0)),(IF($D190=6,MK190,ML190))))),MIN((VLOOKUP($D190,SALERYCODE,3,0)),(MI190+MJ190))*(IF($D190=6,ML190,((MIN((VLOOKUP($D190,SALERYCODE,5,0)),ML190)))))))))/IF(AND($D190=2,'ראשי-פרטים כלליים וריכוז הוצאות'!$D$68&lt;&gt;4),1.2,1)</f>
        <v>0</v>
      </c>
      <c r="MO190" s="263"/>
      <c r="MP190" s="264"/>
      <c r="MQ190" s="265"/>
      <c r="MR190" s="266"/>
      <c r="MS190" s="267">
        <f t="shared" si="254"/>
        <v>0</v>
      </c>
      <c r="MT190" s="260">
        <f>+(IF(OR($B190=0,$C190=0,$D190=0,$DC$2&gt;$OE$1),0,IF(OR(MO190=0,MQ190=0,MR190=0),0,MIN((VLOOKUP($D190,SALERYCODE,3,0))*(IF($D190=6,MR190,MQ190))*((MIN((VLOOKUP($D190,SALERYCODE,5,0)),(IF($D190=6,MQ190,MR190))))),MIN((VLOOKUP($D190,SALERYCODE,3,0)),(MO190+MP190))*(IF($D190=6,MR190,((MIN((VLOOKUP($D190,SALERYCODE,5,0)),MR190)))))))))/IF(AND($D190=2,'ראשי-פרטים כלליים וריכוז הוצאות'!$D$68&lt;&gt;4),1.2,1)</f>
        <v>0</v>
      </c>
      <c r="MU190" s="263"/>
      <c r="MV190" s="264"/>
      <c r="MW190" s="265"/>
      <c r="MX190" s="266"/>
      <c r="MY190" s="267">
        <f t="shared" si="255"/>
        <v>0</v>
      </c>
      <c r="MZ190" s="260">
        <f>+(IF(OR($B190=0,$C190=0,$D190=0,$DC$2&gt;$OE$1),0,IF(OR(MU190=0,MW190=0,MX190=0),0,MIN((VLOOKUP($D190,SALERYCODE,3,0))*(IF($D190=6,MX190,MW190))*((MIN((VLOOKUP($D190,SALERYCODE,5,0)),(IF($D190=6,MW190,MX190))))),MIN((VLOOKUP($D190,SALERYCODE,3,0)),(MU190+MV190))*(IF($D190=6,MX190,((MIN((VLOOKUP($D190,SALERYCODE,5,0)),MX190)))))))))/IF(AND($D190=2,'ראשי-פרטים כלליים וריכוז הוצאות'!$D$68&lt;&gt;4),1.2,1)</f>
        <v>0</v>
      </c>
      <c r="NA190" s="263"/>
      <c r="NB190" s="264"/>
      <c r="NC190" s="265"/>
      <c r="ND190" s="266"/>
      <c r="NE190" s="267">
        <f t="shared" si="256"/>
        <v>0</v>
      </c>
      <c r="NF190" s="260">
        <f>+(IF(OR($B190=0,$C190=0,$D190=0,$DC$2&gt;$OE$1),0,IF(OR(NA190=0,NC190=0,ND190=0),0,MIN((VLOOKUP($D190,SALERYCODE,3,0))*(IF($D190=6,ND190,NC190))*((MIN((VLOOKUP($D190,SALERYCODE,5,0)),(IF($D190=6,NC190,ND190))))),MIN((VLOOKUP($D190,SALERYCODE,3,0)),(NA190+NB190))*(IF($D190=6,ND190,((MIN((VLOOKUP($D190,SALERYCODE,5,0)),ND190)))))))))/IF(AND($D190=2,'ראשי-פרטים כלליים וריכוז הוצאות'!$D$68&lt;&gt;4),1.2,1)</f>
        <v>0</v>
      </c>
      <c r="NG190" s="263"/>
      <c r="NH190" s="264"/>
      <c r="NI190" s="265"/>
      <c r="NJ190" s="266"/>
      <c r="NK190" s="267">
        <f t="shared" si="257"/>
        <v>0</v>
      </c>
      <c r="NL190" s="260">
        <f>+(IF(OR($B190=0,$C190=0,$D190=0,$DC$2&gt;$OE$1),0,IF(OR(NG190=0,NI190=0,NJ190=0),0,MIN((VLOOKUP($D190,SALERYCODE,3,0))*(IF($D190=6,NJ190,NI190))*((MIN((VLOOKUP($D190,SALERYCODE,5,0)),(IF($D190=6,NI190,NJ190))))),MIN((VLOOKUP($D190,SALERYCODE,3,0)),(NG190+NH190))*(IF($D190=6,NJ190,((MIN((VLOOKUP($D190,SALERYCODE,5,0)),NJ190)))))))))/IF(AND($D190=2,'ראשי-פרטים כלליים וריכוז הוצאות'!$D$68&lt;&gt;4),1.2,1)</f>
        <v>0</v>
      </c>
      <c r="NM190" s="263"/>
      <c r="NN190" s="264"/>
      <c r="NO190" s="265"/>
      <c r="NP190" s="266"/>
      <c r="NQ190" s="267">
        <f t="shared" si="258"/>
        <v>0</v>
      </c>
      <c r="NR190" s="260">
        <f>+(IF(OR($B190=0,$C190=0,$D190=0,$DC$2&gt;$OE$1),0,IF(OR(NM190=0,NO190=0,NP190=0),0,MIN((VLOOKUP($D190,SALERYCODE,3,0))*(IF($D190=6,NP190,NO190))*((MIN((VLOOKUP($D190,SALERYCODE,5,0)),(IF($D190=6,NO190,NP190))))),MIN((VLOOKUP($D190,SALERYCODE,3,0)),(NM190+NN190))*(IF($D190=6,NP190,((MIN((VLOOKUP($D190,SALERYCODE,5,0)),NP190)))))))))/IF(AND($D190=2,'ראשי-פרטים כלליים וריכוז הוצאות'!$D$68&lt;&gt;4),1.2,1)</f>
        <v>0</v>
      </c>
      <c r="NS190" s="263"/>
      <c r="NT190" s="264"/>
      <c r="NU190" s="265"/>
      <c r="NV190" s="266"/>
      <c r="NW190" s="267">
        <f t="shared" si="259"/>
        <v>0</v>
      </c>
      <c r="NX190" s="260">
        <f>+(IF(OR($B190=0,$C190=0,$D190=0,$DC$2&gt;$OE$1),0,IF(OR(NS190=0,NU190=0,NV190=0),0,MIN((VLOOKUP($D190,SALERYCODE,3,0))*(IF($D190=6,NV190,NU190))*((MIN((VLOOKUP($D190,SALERYCODE,5,0)),(IF($D190=6,NU190,NV190))))),MIN((VLOOKUP($D190,SALERYCODE,3,0)),(NS190+NT190))*(IF($D190=6,NV190,((MIN((VLOOKUP($D190,SALERYCODE,5,0)),NV190)))))))))/IF(AND($D190=2,'ראשי-פרטים כלליים וריכוז הוצאות'!$D$68&lt;&gt;4),1.2,1)</f>
        <v>0</v>
      </c>
      <c r="NY190" s="263"/>
      <c r="NZ190" s="264"/>
      <c r="OA190" s="265"/>
      <c r="OB190" s="266"/>
      <c r="OC190" s="267">
        <f t="shared" si="260"/>
        <v>0</v>
      </c>
      <c r="OD190" s="260">
        <f>+(IF(OR($B190=0,$C190=0,$D190=0,$DC$2&gt;$OE$1),0,IF(OR(NY190=0,OA190=0,OB190=0),0,MIN((VLOOKUP($D190,SALERYCODE,3,0))*(IF($D190=6,OB190,OA190))*((MIN((VLOOKUP($D190,SALERYCODE,5,0)),(IF($D190=6,OA190,OB190))))),MIN((VLOOKUP($D190,SALERYCODE,3,0)),(NY190+NZ190))*(IF($D190=6,OB190,((MIN((VLOOKUP($D190,SALERYCODE,5,0)),OB190)))))))))/IF(AND($D190=2,'ראשי-פרטים כלליים וריכוז הוצאות'!$D$68&lt;&gt;4),1.2,1)</f>
        <v>0</v>
      </c>
      <c r="OE190" s="275">
        <f t="shared" si="266"/>
        <v>0</v>
      </c>
      <c r="OF190" s="283">
        <f t="shared" si="267"/>
        <v>9.9999999999999995E-7</v>
      </c>
      <c r="OG190" s="276">
        <f t="shared" si="268"/>
        <v>0</v>
      </c>
      <c r="OH190" s="275">
        <f t="shared" si="269"/>
        <v>0</v>
      </c>
      <c r="OI190" s="275">
        <v>0</v>
      </c>
      <c r="OJ190" s="258">
        <f t="shared" si="270"/>
        <v>0</v>
      </c>
      <c r="OK190" s="284"/>
      <c r="OL190" s="116">
        <f>MIN(OJ190+OK190*OF190*OE190/$OL$1/IF(AND($D190=2,'ראשי-פרטים כלליים וריכוז הוצאות'!$D$68&lt;&gt;4),1.2,1),IF($D190&gt;0,VLOOKUP($D190,SALERYCODE,3,0)*12*OG190,0))</f>
        <v>0</v>
      </c>
      <c r="OM190" s="95">
        <f t="shared" si="261"/>
        <v>0</v>
      </c>
      <c r="ON190" s="11">
        <f t="shared" si="262"/>
        <v>0</v>
      </c>
      <c r="OO190" s="11">
        <f t="shared" si="263"/>
        <v>0</v>
      </c>
      <c r="OP190" s="22">
        <f t="shared" si="264"/>
        <v>0</v>
      </c>
      <c r="OQ190" s="11">
        <f t="shared" si="265"/>
        <v>0</v>
      </c>
      <c r="OR190" s="11" t="e">
        <f>#REF!</f>
        <v>#REF!</v>
      </c>
      <c r="OS190" s="35" t="e">
        <f>#REF!-OP190</f>
        <v>#REF!</v>
      </c>
      <c r="OT190" s="35" t="e">
        <f>OS190-#REF!</f>
        <v>#REF!</v>
      </c>
      <c r="OU190" s="43" t="e">
        <f>IF(AND(OP190&gt;0,(OS190=#REF!-OP190)),"מועסק פחות מ-10% מזמנו במופ","")</f>
        <v>#REF!</v>
      </c>
    </row>
    <row r="191" spans="1:411" ht="24" hidden="1" customHeight="1" outlineLevel="1" x14ac:dyDescent="0.2">
      <c r="A191" s="282">
        <v>188</v>
      </c>
      <c r="B191" s="269"/>
      <c r="C191" s="270"/>
      <c r="D191" s="271"/>
      <c r="E191" s="263"/>
      <c r="F191" s="264"/>
      <c r="G191" s="265"/>
      <c r="H191" s="266"/>
      <c r="I191" s="267">
        <f t="shared" si="196"/>
        <v>0</v>
      </c>
      <c r="J191" s="260">
        <f>(IF(OR($B191=0,$C191=0,$D191=0,$E$2&gt;$OE$1),0,IF(OR($E191=0,$G191=0,$H191=0),0,MIN((VLOOKUP($D191,SALERYCODE,3,0))*(IF($D191=6,$H191,$G191))*((MIN((VLOOKUP($D191,SALERYCODE,5,0)),(IF($D191=6,$G191,$H191))))),MIN((VLOOKUP($D191,SALERYCODE,3,0)),($E191+$F191))*(IF($D191=6,$H191,((MIN((VLOOKUP($D191,SALERYCODE,5,0)),$H191)))))))))/IF(AND($D191=2,'ראשי-פרטים כלליים וריכוז הוצאות'!$D$68&lt;&gt;4),1.2,1)</f>
        <v>0</v>
      </c>
      <c r="K191" s="263"/>
      <c r="L191" s="264"/>
      <c r="M191" s="265"/>
      <c r="N191" s="266"/>
      <c r="O191" s="267">
        <f t="shared" si="197"/>
        <v>0</v>
      </c>
      <c r="P191" s="260">
        <f>+(IF(OR($B191=0,$C191=0,$D191=0,$K$2&gt;$OE$1),0,IF(OR($K191=0,$M191=0,$N191=0),0,MIN((VLOOKUP($D191,SALERYCODE,3,0))*(IF($D191=6,$N191,$M191))*((MIN((VLOOKUP($D191,SALERYCODE,5,0)),(IF($D191=6,$M191,$N191))))),MIN((VLOOKUP($D191,SALERYCODE,3,0)),($K191+$L191))*(IF($D191=6,$N191,((MIN((VLOOKUP($D191,SALERYCODE,5,0)),$N191)))))))))/IF(AND($D191=2,'ראשי-פרטים כלליים וריכוז הוצאות'!$D$68&lt;&gt;4),1.2,1)</f>
        <v>0</v>
      </c>
      <c r="Q191" s="263"/>
      <c r="R191" s="264"/>
      <c r="S191" s="265"/>
      <c r="T191" s="266"/>
      <c r="U191" s="267">
        <f t="shared" si="198"/>
        <v>0</v>
      </c>
      <c r="V191" s="260">
        <f>+(IF(OR($B191=0,$C191=0,$D191=0,$Q$2&gt;$OE$1),0,IF(OR(Q191=0,S191=0,T191=0),0,MIN((VLOOKUP($D191,SALERYCODE,3,0))*(IF($D191=6,T191,S191))*((MIN((VLOOKUP($D191,SALERYCODE,5,0)),(IF($D191=6,S191,T191))))),MIN((VLOOKUP($D191,SALERYCODE,3,0)),(Q191+R191))*(IF($D191=6,T191,((MIN((VLOOKUP($D191,SALERYCODE,5,0)),T191)))))))))/IF(AND($D191=2,'ראשי-פרטים כלליים וריכוז הוצאות'!$D$68&lt;&gt;4),1.2,1)</f>
        <v>0</v>
      </c>
      <c r="W191" s="263"/>
      <c r="X191" s="264"/>
      <c r="Y191" s="265"/>
      <c r="Z191" s="266"/>
      <c r="AA191" s="267">
        <f t="shared" si="199"/>
        <v>0</v>
      </c>
      <c r="AB191" s="260">
        <f>+(IF(OR($B191=0,$C191=0,$D191=0,$W$2&gt;$OE$1),0,IF(OR(W191=0,Y191=0,Z191=0),0,MIN((VLOOKUP($D191,SALERYCODE,3,0))*(IF($D191=6,Z191,Y191))*((MIN((VLOOKUP($D191,SALERYCODE,5,0)),(IF($D191=6,Y191,Z191))))),MIN((VLOOKUP($D191,SALERYCODE,3,0)),(W191+X191))*(IF($D191=6,Z191,((MIN((VLOOKUP($D191,SALERYCODE,5,0)),Z191)))))))))/IF(AND($D191=2,'ראשי-פרטים כלליים וריכוז הוצאות'!$D$68&lt;&gt;4),1.2,1)</f>
        <v>0</v>
      </c>
      <c r="AC191" s="263"/>
      <c r="AD191" s="264"/>
      <c r="AE191" s="265"/>
      <c r="AF191" s="266"/>
      <c r="AG191" s="267">
        <f t="shared" si="200"/>
        <v>0</v>
      </c>
      <c r="AH191" s="260">
        <f>+(IF(OR($B191=0,$C191=0,$D191=0,$AC$2&gt;$OE$1),0,IF(OR(AC191=0,AE191=0,AF191=0),0,MIN((VLOOKUP($D191,SALERYCODE,3,0))*(IF($D191=6,AF191,AE191))*((MIN((VLOOKUP($D191,SALERYCODE,5,0)),(IF($D191=6,AE191,AF191))))),MIN((VLOOKUP($D191,SALERYCODE,3,0)),(AC191+AD191))*(IF($D191=6,AF191,((MIN((VLOOKUP($D191,SALERYCODE,5,0)),AF191)))))))))/IF(AND($D191=2,'ראשי-פרטים כלליים וריכוז הוצאות'!$D$68&lt;&gt;4),1.2,1)</f>
        <v>0</v>
      </c>
      <c r="AI191" s="263"/>
      <c r="AJ191" s="264"/>
      <c r="AK191" s="265"/>
      <c r="AL191" s="266"/>
      <c r="AM191" s="267">
        <f t="shared" si="201"/>
        <v>0</v>
      </c>
      <c r="AN191" s="260">
        <f>+(IF(OR($B191=0,$C191=0,$D191=0,$AI$2&gt;$OE$1),0,IF(OR(AI191=0,AK191=0,AL191=0),0,MIN((VLOOKUP($D191,SALERYCODE,3,0))*(IF($D191=6,AL191,AK191))*((MIN((VLOOKUP($D191,SALERYCODE,5,0)),(IF($D191=6,AK191,AL191))))),MIN((VLOOKUP($D191,SALERYCODE,3,0)),(AI191+AJ191))*(IF($D191=6,AL191,((MIN((VLOOKUP($D191,SALERYCODE,5,0)),AL191)))))))))/IF(AND($D191=2,'ראשי-פרטים כלליים וריכוז הוצאות'!$D$68&lt;&gt;4),1.2,1)</f>
        <v>0</v>
      </c>
      <c r="AO191" s="263"/>
      <c r="AP191" s="264"/>
      <c r="AQ191" s="265"/>
      <c r="AR191" s="266"/>
      <c r="AS191" s="267">
        <f t="shared" si="202"/>
        <v>0</v>
      </c>
      <c r="AT191" s="260">
        <f>+(IF(OR($B191=0,$C191=0,$D191=0,$AO$2&gt;$OE$1),0,IF(OR(AO191=0,AQ191=0,AR191=0),0,MIN((VLOOKUP($D191,SALERYCODE,3,0))*(IF($D191=6,AR191,AQ191))*((MIN((VLOOKUP($D191,SALERYCODE,5,0)),(IF($D191=6,AQ191,AR191))))),MIN((VLOOKUP($D191,SALERYCODE,3,0)),(AO191+AP191))*(IF($D191=6,AR191,((MIN((VLOOKUP($D191,SALERYCODE,5,0)),AR191)))))))))/IF(AND($D191=2,'ראשי-פרטים כלליים וריכוז הוצאות'!$D$68&lt;&gt;4),1.2,1)</f>
        <v>0</v>
      </c>
      <c r="AU191" s="263"/>
      <c r="AV191" s="264"/>
      <c r="AW191" s="265"/>
      <c r="AX191" s="266"/>
      <c r="AY191" s="267">
        <f t="shared" si="203"/>
        <v>0</v>
      </c>
      <c r="AZ191" s="260">
        <f>+(IF(OR($B191=0,$C191=0,$D191=0,$AU$2&gt;$OE$1),0,IF(OR(AU191=0,AW191=0,AX191=0),0,MIN((VLOOKUP($D191,SALERYCODE,3,0))*(IF($D191=6,AX191,AW191))*((MIN((VLOOKUP($D191,SALERYCODE,5,0)),(IF($D191=6,AW191,AX191))))),MIN((VLOOKUP($D191,SALERYCODE,3,0)),(AU191+AV191))*(IF($D191=6,AX191,((MIN((VLOOKUP($D191,SALERYCODE,5,0)),AX191)))))))))/IF(AND($D191=2,'ראשי-פרטים כלליים וריכוז הוצאות'!$D$68&lt;&gt;4),1.2,1)</f>
        <v>0</v>
      </c>
      <c r="BA191" s="263"/>
      <c r="BB191" s="264"/>
      <c r="BC191" s="265"/>
      <c r="BD191" s="266"/>
      <c r="BE191" s="267">
        <f t="shared" si="204"/>
        <v>0</v>
      </c>
      <c r="BF191" s="260">
        <f>+(IF(OR($B191=0,$C191=0,$D191=0,$BA$2&gt;$OE$1),0,IF(OR(BA191=0,BC191=0,BD191=0),0,MIN((VLOOKUP($D191,SALERYCODE,3,0))*(IF($D191=6,BD191,BC191))*((MIN((VLOOKUP($D191,SALERYCODE,5,0)),(IF($D191=6,BC191,BD191))))),MIN((VLOOKUP($D191,SALERYCODE,3,0)),(BA191+BB191))*(IF($D191=6,BD191,((MIN((VLOOKUP($D191,SALERYCODE,5,0)),BD191)))))))))/IF(AND($D191=2,'ראשי-פרטים כלליים וריכוז הוצאות'!$D$68&lt;&gt;4),1.2,1)</f>
        <v>0</v>
      </c>
      <c r="BG191" s="263"/>
      <c r="BH191" s="264"/>
      <c r="BI191" s="265"/>
      <c r="BJ191" s="266"/>
      <c r="BK191" s="267">
        <f t="shared" si="205"/>
        <v>0</v>
      </c>
      <c r="BL191" s="260">
        <f>+(IF(OR($B191=0,$C191=0,$D191=0,$BG$2&gt;$OE$1),0,IF(OR(BG191=0,BI191=0,BJ191=0),0,MIN((VLOOKUP($D191,SALERYCODE,3,0))*(IF($D191=6,BJ191,BI191))*((MIN((VLOOKUP($D191,SALERYCODE,5,0)),(IF($D191=6,BI191,BJ191))))),MIN((VLOOKUP($D191,SALERYCODE,3,0)),(BG191+BH191))*(IF($D191=6,BJ191,((MIN((VLOOKUP($D191,SALERYCODE,5,0)),BJ191)))))))))/IF(AND($D191=2,'ראשי-פרטים כלליים וריכוז הוצאות'!$D$68&lt;&gt;4),1.2,1)</f>
        <v>0</v>
      </c>
      <c r="BM191" s="263"/>
      <c r="BN191" s="264"/>
      <c r="BO191" s="265"/>
      <c r="BP191" s="266"/>
      <c r="BQ191" s="267">
        <f t="shared" si="206"/>
        <v>0</v>
      </c>
      <c r="BR191" s="260">
        <f>+(IF(OR($B191=0,$C191=0,$D191=0,$BM$2&gt;$OE$1),0,IF(OR(BM191=0,BO191=0,BP191=0),0,MIN((VLOOKUP($D191,SALERYCODE,3,0))*(IF($D191=6,BP191,BO191))*((MIN((VLOOKUP($D191,SALERYCODE,5,0)),(IF($D191=6,BO191,BP191))))),MIN((VLOOKUP($D191,SALERYCODE,3,0)),(BM191+BN191))*(IF($D191=6,BP191,((MIN((VLOOKUP($D191,SALERYCODE,5,0)),BP191)))))))))/IF(AND($D191=2,'ראשי-פרטים כלליים וריכוז הוצאות'!$D$68&lt;&gt;4),1.2,1)</f>
        <v>0</v>
      </c>
      <c r="BS191" s="263"/>
      <c r="BT191" s="264"/>
      <c r="BU191" s="265"/>
      <c r="BV191" s="266"/>
      <c r="BW191" s="267">
        <f t="shared" si="207"/>
        <v>0</v>
      </c>
      <c r="BX191" s="260">
        <f>+(IF(OR($B191=0,$C191=0,$D191=0,$BS$2&gt;$OE$1),0,IF(OR(BS191=0,BU191=0,BV191=0),0,MIN((VLOOKUP($D191,SALERYCODE,3,0))*(IF($D191=6,BV191,BU191))*((MIN((VLOOKUP($D191,SALERYCODE,5,0)),(IF($D191=6,BU191,BV191))))),MIN((VLOOKUP($D191,SALERYCODE,3,0)),(BS191+BT191))*(IF($D191=6,BV191,((MIN((VLOOKUP($D191,SALERYCODE,5,0)),BV191)))))))))/IF(AND($D191=2,'ראשי-פרטים כלליים וריכוז הוצאות'!$D$68&lt;&gt;4),1.2,1)</f>
        <v>0</v>
      </c>
      <c r="BY191" s="263"/>
      <c r="BZ191" s="264"/>
      <c r="CA191" s="265"/>
      <c r="CB191" s="266"/>
      <c r="CC191" s="267">
        <f t="shared" si="208"/>
        <v>0</v>
      </c>
      <c r="CD191" s="260">
        <f>+(IF(OR($B191=0,$C191=0,$D191=0,$BY$2&gt;$OE$1),0,IF(OR(BY191=0,CA191=0,CB191=0),0,MIN((VLOOKUP($D191,SALERYCODE,3,0))*(IF($D191=6,CB191,CA191))*((MIN((VLOOKUP($D191,SALERYCODE,5,0)),(IF($D191=6,CA191,CB191))))),MIN((VLOOKUP($D191,SALERYCODE,3,0)),(BY191+BZ191))*(IF($D191=6,CB191,((MIN((VLOOKUP($D191,SALERYCODE,5,0)),CB191)))))))))/IF(AND($D191=2,'ראשי-פרטים כלליים וריכוז הוצאות'!$D$68&lt;&gt;4),1.2,1)</f>
        <v>0</v>
      </c>
      <c r="CE191" s="263"/>
      <c r="CF191" s="264"/>
      <c r="CG191" s="265"/>
      <c r="CH191" s="266"/>
      <c r="CI191" s="267">
        <f t="shared" si="209"/>
        <v>0</v>
      </c>
      <c r="CJ191" s="260">
        <f>+(IF(OR($B191=0,$C191=0,$D191=0,$CE$2&gt;$OE$1),0,IF(OR(CE191=0,CG191=0,CH191=0),0,MIN((VLOOKUP($D191,SALERYCODE,3,0))*(IF($D191=6,CH191,CG191))*((MIN((VLOOKUP($D191,SALERYCODE,5,0)),(IF($D191=6,CG191,CH191))))),MIN((VLOOKUP($D191,SALERYCODE,3,0)),(CE191+CF191))*(IF($D191=6,CH191,((MIN((VLOOKUP($D191,SALERYCODE,5,0)),CH191)))))))))/IF(AND($D191=2,'ראשי-פרטים כלליים וריכוז הוצאות'!$D$68&lt;&gt;4),1.2,1)</f>
        <v>0</v>
      </c>
      <c r="CK191" s="263"/>
      <c r="CL191" s="264"/>
      <c r="CM191" s="265"/>
      <c r="CN191" s="266"/>
      <c r="CO191" s="267">
        <f t="shared" si="210"/>
        <v>0</v>
      </c>
      <c r="CP191" s="260">
        <f>+(IF(OR($B191=0,$C191=0,$D191=0,$CK$2&gt;$OE$1),0,IF(OR(CK191=0,CM191=0,CN191=0),0,MIN((VLOOKUP($D191,SALERYCODE,3,0))*(IF($D191=6,CN191,CM191))*((MIN((VLOOKUP($D191,SALERYCODE,5,0)),(IF($D191=6,CM191,CN191))))),MIN((VLOOKUP($D191,SALERYCODE,3,0)),(CK191+CL191))*(IF($D191=6,CN191,((MIN((VLOOKUP($D191,SALERYCODE,5,0)),CN191)))))))))/IF(AND($D191=2,'ראשי-פרטים כלליים וריכוז הוצאות'!$D$68&lt;&gt;4),1.2,1)</f>
        <v>0</v>
      </c>
      <c r="CQ191" s="263"/>
      <c r="CR191" s="264"/>
      <c r="CS191" s="265"/>
      <c r="CT191" s="266"/>
      <c r="CU191" s="267">
        <f t="shared" si="211"/>
        <v>0</v>
      </c>
      <c r="CV191" s="260">
        <f>+(IF(OR($B191=0,$C191=0,$D191=0,$CQ$2&gt;$OE$1),0,IF(OR(CQ191=0,CS191=0,CT191=0),0,MIN((VLOOKUP($D191,SALERYCODE,3,0))*(IF($D191=6,CT191,CS191))*((MIN((VLOOKUP($D191,SALERYCODE,5,0)),(IF($D191=6,CS191,CT191))))),MIN((VLOOKUP($D191,SALERYCODE,3,0)),(CQ191+CR191))*(IF($D191=6,CT191,((MIN((VLOOKUP($D191,SALERYCODE,5,0)),CT191)))))))))/IF(AND($D191=2,'ראשי-פרטים כלליים וריכוז הוצאות'!$D$68&lt;&gt;4),1.2,1)</f>
        <v>0</v>
      </c>
      <c r="CW191" s="263"/>
      <c r="CX191" s="264"/>
      <c r="CY191" s="265"/>
      <c r="CZ191" s="266"/>
      <c r="DA191" s="267">
        <f t="shared" si="212"/>
        <v>0</v>
      </c>
      <c r="DB191" s="260">
        <f>+(IF(OR($B191=0,$C191=0,$D191=0,$CW$2&gt;$OE$1),0,IF(OR(CW191=0,CY191=0,CZ191=0),0,MIN((VLOOKUP($D191,SALERYCODE,3,0))*(IF($D191=6,CZ191,CY191))*((MIN((VLOOKUP($D191,SALERYCODE,5,0)),(IF($D191=6,CY191,CZ191))))),MIN((VLOOKUP($D191,SALERYCODE,3,0)),(CW191+CX191))*(IF($D191=6,CZ191,((MIN((VLOOKUP($D191,SALERYCODE,5,0)),CZ191)))))))))/IF(AND($D191=2,'ראשי-פרטים כלליים וריכוז הוצאות'!$D$68&lt;&gt;4),1.2,1)</f>
        <v>0</v>
      </c>
      <c r="DC191" s="263"/>
      <c r="DD191" s="264"/>
      <c r="DE191" s="265"/>
      <c r="DF191" s="266"/>
      <c r="DG191" s="267">
        <f t="shared" si="213"/>
        <v>0</v>
      </c>
      <c r="DH191" s="260">
        <f>+(IF(OR($B191=0,$C191=0,$D191=0,$DC$2&gt;$OE$1),0,IF(OR(DC191=0,DE191=0,DF191=0),0,MIN((VLOOKUP($D191,SALERYCODE,3,0))*(IF($D191=6,DF191,DE191))*((MIN((VLOOKUP($D191,SALERYCODE,5,0)),(IF($D191=6,DE191,DF191))))),MIN((VLOOKUP($D191,SALERYCODE,3,0)),(DC191+DD191))*(IF($D191=6,DF191,((MIN((VLOOKUP($D191,SALERYCODE,5,0)),DF191)))))))))/IF(AND($D191=2,'ראשי-פרטים כלליים וריכוז הוצאות'!$D$68&lt;&gt;4),1.2,1)</f>
        <v>0</v>
      </c>
      <c r="DI191" s="263"/>
      <c r="DJ191" s="264"/>
      <c r="DK191" s="265"/>
      <c r="DL191" s="266"/>
      <c r="DM191" s="267">
        <f t="shared" si="214"/>
        <v>0</v>
      </c>
      <c r="DN191" s="260">
        <f>+(IF(OR($B191=0,$C191=0,$D191=0,$DC$2&gt;$OE$1),0,IF(OR(DI191=0,DK191=0,DL191=0),0,MIN((VLOOKUP($D191,SALERYCODE,3,0))*(IF($D191=6,DL191,DK191))*((MIN((VLOOKUP($D191,SALERYCODE,5,0)),(IF($D191=6,DK191,DL191))))),MIN((VLOOKUP($D191,SALERYCODE,3,0)),(DI191+DJ191))*(IF($D191=6,DL191,((MIN((VLOOKUP($D191,SALERYCODE,5,0)),DL191)))))))))/IF(AND($D191=2,'ראשי-פרטים כלליים וריכוז הוצאות'!$D$68&lt;&gt;4),1.2,1)</f>
        <v>0</v>
      </c>
      <c r="DO191" s="263"/>
      <c r="DP191" s="264"/>
      <c r="DQ191" s="265"/>
      <c r="DR191" s="266"/>
      <c r="DS191" s="267">
        <f t="shared" si="215"/>
        <v>0</v>
      </c>
      <c r="DT191" s="260">
        <f>+(IF(OR($B191=0,$C191=0,$D191=0,$DC$2&gt;$OE$1),0,IF(OR(DO191=0,DQ191=0,DR191=0),0,MIN((VLOOKUP($D191,SALERYCODE,3,0))*(IF($D191=6,DR191,DQ191))*((MIN((VLOOKUP($D191,SALERYCODE,5,0)),(IF($D191=6,DQ191,DR191))))),MIN((VLOOKUP($D191,SALERYCODE,3,0)),(DO191+DP191))*(IF($D191=6,DR191,((MIN((VLOOKUP($D191,SALERYCODE,5,0)),DR191)))))))))/IF(AND($D191=2,'ראשי-פרטים כלליים וריכוז הוצאות'!$D$68&lt;&gt;4),1.2,1)</f>
        <v>0</v>
      </c>
      <c r="DU191" s="263"/>
      <c r="DV191" s="264"/>
      <c r="DW191" s="265"/>
      <c r="DX191" s="266"/>
      <c r="DY191" s="267">
        <f t="shared" si="216"/>
        <v>0</v>
      </c>
      <c r="DZ191" s="260">
        <f>+(IF(OR($B191=0,$C191=0,$D191=0,$DC$2&gt;$OE$1),0,IF(OR(DU191=0,DW191=0,DX191=0),0,MIN((VLOOKUP($D191,SALERYCODE,3,0))*(IF($D191=6,DX191,DW191))*((MIN((VLOOKUP($D191,SALERYCODE,5,0)),(IF($D191=6,DW191,DX191))))),MIN((VLOOKUP($D191,SALERYCODE,3,0)),(DU191+DV191))*(IF($D191=6,DX191,((MIN((VLOOKUP($D191,SALERYCODE,5,0)),DX191)))))))))/IF(AND($D191=2,'ראשי-פרטים כלליים וריכוז הוצאות'!$D$68&lt;&gt;4),1.2,1)</f>
        <v>0</v>
      </c>
      <c r="EA191" s="263"/>
      <c r="EB191" s="264"/>
      <c r="EC191" s="265"/>
      <c r="ED191" s="266"/>
      <c r="EE191" s="267">
        <f t="shared" si="217"/>
        <v>0</v>
      </c>
      <c r="EF191" s="260">
        <f>+(IF(OR($B191=0,$C191=0,$D191=0,$DC$2&gt;$OE$1),0,IF(OR(EA191=0,EC191=0,ED191=0),0,MIN((VLOOKUP($D191,SALERYCODE,3,0))*(IF($D191=6,ED191,EC191))*((MIN((VLOOKUP($D191,SALERYCODE,5,0)),(IF($D191=6,EC191,ED191))))),MIN((VLOOKUP($D191,SALERYCODE,3,0)),(EA191+EB191))*(IF($D191=6,ED191,((MIN((VLOOKUP($D191,SALERYCODE,5,0)),ED191)))))))))/IF(AND($D191=2,'ראשי-פרטים כלליים וריכוז הוצאות'!$D$68&lt;&gt;4),1.2,1)</f>
        <v>0</v>
      </c>
      <c r="EG191" s="263"/>
      <c r="EH191" s="264"/>
      <c r="EI191" s="265"/>
      <c r="EJ191" s="266"/>
      <c r="EK191" s="267">
        <f t="shared" si="218"/>
        <v>0</v>
      </c>
      <c r="EL191" s="260">
        <f>+(IF(OR($B191=0,$C191=0,$D191=0,$DC$2&gt;$OE$1),0,IF(OR(EG191=0,EI191=0,EJ191=0),0,MIN((VLOOKUP($D191,SALERYCODE,3,0))*(IF($D191=6,EJ191,EI191))*((MIN((VLOOKUP($D191,SALERYCODE,5,0)),(IF($D191=6,EI191,EJ191))))),MIN((VLOOKUP($D191,SALERYCODE,3,0)),(EG191+EH191))*(IF($D191=6,EJ191,((MIN((VLOOKUP($D191,SALERYCODE,5,0)),EJ191)))))))))/IF(AND($D191=2,'ראשי-פרטים כלליים וריכוז הוצאות'!$D$68&lt;&gt;4),1.2,1)</f>
        <v>0</v>
      </c>
      <c r="EM191" s="263"/>
      <c r="EN191" s="264"/>
      <c r="EO191" s="265"/>
      <c r="EP191" s="266"/>
      <c r="EQ191" s="267">
        <f t="shared" si="219"/>
        <v>0</v>
      </c>
      <c r="ER191" s="260">
        <f>+(IF(OR($B191=0,$C191=0,$D191=0,$DC$2&gt;$OE$1),0,IF(OR(EM191=0,EO191=0,EP191=0),0,MIN((VLOOKUP($D191,SALERYCODE,3,0))*(IF($D191=6,EP191,EO191))*((MIN((VLOOKUP($D191,SALERYCODE,5,0)),(IF($D191=6,EO191,EP191))))),MIN((VLOOKUP($D191,SALERYCODE,3,0)),(EM191+EN191))*(IF($D191=6,EP191,((MIN((VLOOKUP($D191,SALERYCODE,5,0)),EP191)))))))))/IF(AND($D191=2,'ראשי-פרטים כלליים וריכוז הוצאות'!$D$68&lt;&gt;4),1.2,1)</f>
        <v>0</v>
      </c>
      <c r="ES191" s="263"/>
      <c r="ET191" s="264"/>
      <c r="EU191" s="265"/>
      <c r="EV191" s="266"/>
      <c r="EW191" s="267">
        <f t="shared" si="220"/>
        <v>0</v>
      </c>
      <c r="EX191" s="260">
        <f>+(IF(OR($B191=0,$C191=0,$D191=0,$DC$2&gt;$OE$1),0,IF(OR(ES191=0,EU191=0,EV191=0),0,MIN((VLOOKUP($D191,SALERYCODE,3,0))*(IF($D191=6,EV191,EU191))*((MIN((VLOOKUP($D191,SALERYCODE,5,0)),(IF($D191=6,EU191,EV191))))),MIN((VLOOKUP($D191,SALERYCODE,3,0)),(ES191+ET191))*(IF($D191=6,EV191,((MIN((VLOOKUP($D191,SALERYCODE,5,0)),EV191)))))))))/IF(AND($D191=2,'ראשי-פרטים כלליים וריכוז הוצאות'!$D$68&lt;&gt;4),1.2,1)</f>
        <v>0</v>
      </c>
      <c r="EY191" s="263"/>
      <c r="EZ191" s="264"/>
      <c r="FA191" s="265"/>
      <c r="FB191" s="266"/>
      <c r="FC191" s="267">
        <f t="shared" si="221"/>
        <v>0</v>
      </c>
      <c r="FD191" s="260">
        <f>+(IF(OR($B191=0,$C191=0,$D191=0,$DC$2&gt;$OE$1),0,IF(OR(EY191=0,FA191=0,FB191=0),0,MIN((VLOOKUP($D191,SALERYCODE,3,0))*(IF($D191=6,FB191,FA191))*((MIN((VLOOKUP($D191,SALERYCODE,5,0)),(IF($D191=6,FA191,FB191))))),MIN((VLOOKUP($D191,SALERYCODE,3,0)),(EY191+EZ191))*(IF($D191=6,FB191,((MIN((VLOOKUP($D191,SALERYCODE,5,0)),FB191)))))))))/IF(AND($D191=2,'ראשי-פרטים כלליים וריכוז הוצאות'!$D$68&lt;&gt;4),1.2,1)</f>
        <v>0</v>
      </c>
      <c r="FE191" s="263"/>
      <c r="FF191" s="264"/>
      <c r="FG191" s="265"/>
      <c r="FH191" s="266"/>
      <c r="FI191" s="267">
        <f t="shared" si="222"/>
        <v>0</v>
      </c>
      <c r="FJ191" s="260">
        <f>+(IF(OR($B191=0,$C191=0,$D191=0,$DC$2&gt;$OE$1),0,IF(OR(FE191=0,FG191=0,FH191=0),0,MIN((VLOOKUP($D191,SALERYCODE,3,0))*(IF($D191=6,FH191,FG191))*((MIN((VLOOKUP($D191,SALERYCODE,5,0)),(IF($D191=6,FG191,FH191))))),MIN((VLOOKUP($D191,SALERYCODE,3,0)),(FE191+FF191))*(IF($D191=6,FH191,((MIN((VLOOKUP($D191,SALERYCODE,5,0)),FH191)))))))))/IF(AND($D191=2,'ראשי-פרטים כלליים וריכוז הוצאות'!$D$68&lt;&gt;4),1.2,1)</f>
        <v>0</v>
      </c>
      <c r="FK191" s="263"/>
      <c r="FL191" s="264"/>
      <c r="FM191" s="265"/>
      <c r="FN191" s="266"/>
      <c r="FO191" s="267">
        <f t="shared" si="223"/>
        <v>0</v>
      </c>
      <c r="FP191" s="260">
        <f>+(IF(OR($B191=0,$C191=0,$D191=0,$DC$2&gt;$OE$1),0,IF(OR(FK191=0,FM191=0,FN191=0),0,MIN((VLOOKUP($D191,SALERYCODE,3,0))*(IF($D191=6,FN191,FM191))*((MIN((VLOOKUP($D191,SALERYCODE,5,0)),(IF($D191=6,FM191,FN191))))),MIN((VLOOKUP($D191,SALERYCODE,3,0)),(FK191+FL191))*(IF($D191=6,FN191,((MIN((VLOOKUP($D191,SALERYCODE,5,0)),FN191)))))))))/IF(AND($D191=2,'ראשי-פרטים כלליים וריכוז הוצאות'!$D$68&lt;&gt;4),1.2,1)</f>
        <v>0</v>
      </c>
      <c r="FQ191" s="263"/>
      <c r="FR191" s="264"/>
      <c r="FS191" s="265"/>
      <c r="FT191" s="266"/>
      <c r="FU191" s="267">
        <f t="shared" si="224"/>
        <v>0</v>
      </c>
      <c r="FV191" s="260">
        <f>+(IF(OR($B191=0,$C191=0,$D191=0,$DC$2&gt;$OE$1),0,IF(OR(FQ191=0,FS191=0,FT191=0),0,MIN((VLOOKUP($D191,SALERYCODE,3,0))*(IF($D191=6,FT191,FS191))*((MIN((VLOOKUP($D191,SALERYCODE,5,0)),(IF($D191=6,FS191,FT191))))),MIN((VLOOKUP($D191,SALERYCODE,3,0)),(FQ191+FR191))*(IF($D191=6,FT191,((MIN((VLOOKUP($D191,SALERYCODE,5,0)),FT191)))))))))/IF(AND($D191=2,'ראשי-פרטים כלליים וריכוז הוצאות'!$D$68&lt;&gt;4),1.2,1)</f>
        <v>0</v>
      </c>
      <c r="FW191" s="263"/>
      <c r="FX191" s="264"/>
      <c r="FY191" s="265"/>
      <c r="FZ191" s="266"/>
      <c r="GA191" s="267">
        <f t="shared" si="225"/>
        <v>0</v>
      </c>
      <c r="GB191" s="260">
        <f>+(IF(OR($B191=0,$C191=0,$D191=0,$DC$2&gt;$OE$1),0,IF(OR(FW191=0,FY191=0,FZ191=0),0,MIN((VLOOKUP($D191,SALERYCODE,3,0))*(IF($D191=6,FZ191,FY191))*((MIN((VLOOKUP($D191,SALERYCODE,5,0)),(IF($D191=6,FY191,FZ191))))),MIN((VLOOKUP($D191,SALERYCODE,3,0)),(FW191+FX191))*(IF($D191=6,FZ191,((MIN((VLOOKUP($D191,SALERYCODE,5,0)),FZ191)))))))))/IF(AND($D191=2,'ראשי-פרטים כלליים וריכוז הוצאות'!$D$68&lt;&gt;4),1.2,1)</f>
        <v>0</v>
      </c>
      <c r="GC191" s="263"/>
      <c r="GD191" s="264"/>
      <c r="GE191" s="265"/>
      <c r="GF191" s="266"/>
      <c r="GG191" s="267">
        <f t="shared" si="226"/>
        <v>0</v>
      </c>
      <c r="GH191" s="260">
        <f>+(IF(OR($B191=0,$C191=0,$D191=0,$DC$2&gt;$OE$1),0,IF(OR(GC191=0,GE191=0,GF191=0),0,MIN((VLOOKUP($D191,SALERYCODE,3,0))*(IF($D191=6,GF191,GE191))*((MIN((VLOOKUP($D191,SALERYCODE,5,0)),(IF($D191=6,GE191,GF191))))),MIN((VLOOKUP($D191,SALERYCODE,3,0)),(GC191+GD191))*(IF($D191=6,GF191,((MIN((VLOOKUP($D191,SALERYCODE,5,0)),GF191)))))))))/IF(AND($D191=2,'ראשי-פרטים כלליים וריכוז הוצאות'!$D$68&lt;&gt;4),1.2,1)</f>
        <v>0</v>
      </c>
      <c r="GI191" s="263"/>
      <c r="GJ191" s="264"/>
      <c r="GK191" s="265"/>
      <c r="GL191" s="266"/>
      <c r="GM191" s="267">
        <f t="shared" si="227"/>
        <v>0</v>
      </c>
      <c r="GN191" s="260">
        <f>+(IF(OR($B191=0,$C191=0,$D191=0,$DC$2&gt;$OE$1),0,IF(OR(GI191=0,GK191=0,GL191=0),0,MIN((VLOOKUP($D191,SALERYCODE,3,0))*(IF($D191=6,GL191,GK191))*((MIN((VLOOKUP($D191,SALERYCODE,5,0)),(IF($D191=6,GK191,GL191))))),MIN((VLOOKUP($D191,SALERYCODE,3,0)),(GI191+GJ191))*(IF($D191=6,GL191,((MIN((VLOOKUP($D191,SALERYCODE,5,0)),GL191)))))))))/IF(AND($D191=2,'ראשי-פרטים כלליים וריכוז הוצאות'!$D$68&lt;&gt;4),1.2,1)</f>
        <v>0</v>
      </c>
      <c r="GO191" s="263"/>
      <c r="GP191" s="264"/>
      <c r="GQ191" s="265"/>
      <c r="GR191" s="266"/>
      <c r="GS191" s="267">
        <f t="shared" si="228"/>
        <v>0</v>
      </c>
      <c r="GT191" s="260">
        <f>+(IF(OR($B191=0,$C191=0,$D191=0,$DC$2&gt;$OE$1),0,IF(OR(GO191=0,GQ191=0,GR191=0),0,MIN((VLOOKUP($D191,SALERYCODE,3,0))*(IF($D191=6,GR191,GQ191))*((MIN((VLOOKUP($D191,SALERYCODE,5,0)),(IF($D191=6,GQ191,GR191))))),MIN((VLOOKUP($D191,SALERYCODE,3,0)),(GO191+GP191))*(IF($D191=6,GR191,((MIN((VLOOKUP($D191,SALERYCODE,5,0)),GR191)))))))))/IF(AND($D191=2,'ראשי-פרטים כלליים וריכוז הוצאות'!$D$68&lt;&gt;4),1.2,1)</f>
        <v>0</v>
      </c>
      <c r="GU191" s="263"/>
      <c r="GV191" s="264"/>
      <c r="GW191" s="265"/>
      <c r="GX191" s="266"/>
      <c r="GY191" s="267">
        <f t="shared" si="229"/>
        <v>0</v>
      </c>
      <c r="GZ191" s="260">
        <f>+(IF(OR($B191=0,$C191=0,$D191=0,$DC$2&gt;$OE$1),0,IF(OR(GU191=0,GW191=0,GX191=0),0,MIN((VLOOKUP($D191,SALERYCODE,3,0))*(IF($D191=6,GX191,GW191))*((MIN((VLOOKUP($D191,SALERYCODE,5,0)),(IF($D191=6,GW191,GX191))))),MIN((VLOOKUP($D191,SALERYCODE,3,0)),(GU191+GV191))*(IF($D191=6,GX191,((MIN((VLOOKUP($D191,SALERYCODE,5,0)),GX191)))))))))/IF(AND($D191=2,'ראשי-פרטים כלליים וריכוז הוצאות'!$D$68&lt;&gt;4),1.2,1)</f>
        <v>0</v>
      </c>
      <c r="HA191" s="263"/>
      <c r="HB191" s="264"/>
      <c r="HC191" s="265"/>
      <c r="HD191" s="266"/>
      <c r="HE191" s="267">
        <f t="shared" si="230"/>
        <v>0</v>
      </c>
      <c r="HF191" s="260">
        <f>+(IF(OR($B191=0,$C191=0,$D191=0,$DC$2&gt;$OE$1),0,IF(OR(HA191=0,HC191=0,HD191=0),0,MIN((VLOOKUP($D191,SALERYCODE,3,0))*(IF($D191=6,HD191,HC191))*((MIN((VLOOKUP($D191,SALERYCODE,5,0)),(IF($D191=6,HC191,HD191))))),MIN((VLOOKUP($D191,SALERYCODE,3,0)),(HA191+HB191))*(IF($D191=6,HD191,((MIN((VLOOKUP($D191,SALERYCODE,5,0)),HD191)))))))))/IF(AND($D191=2,'ראשי-פרטים כלליים וריכוז הוצאות'!$D$68&lt;&gt;4),1.2,1)</f>
        <v>0</v>
      </c>
      <c r="HG191" s="263"/>
      <c r="HH191" s="264"/>
      <c r="HI191" s="265"/>
      <c r="HJ191" s="266"/>
      <c r="HK191" s="267">
        <f t="shared" si="231"/>
        <v>0</v>
      </c>
      <c r="HL191" s="260">
        <f>+(IF(OR($B191=0,$C191=0,$D191=0,$DC$2&gt;$OE$1),0,IF(OR(HG191=0,HI191=0,HJ191=0),0,MIN((VLOOKUP($D191,SALERYCODE,3,0))*(IF($D191=6,HJ191,HI191))*((MIN((VLOOKUP($D191,SALERYCODE,5,0)),(IF($D191=6,HI191,HJ191))))),MIN((VLOOKUP($D191,SALERYCODE,3,0)),(HG191+HH191))*(IF($D191=6,HJ191,((MIN((VLOOKUP($D191,SALERYCODE,5,0)),HJ191)))))))))/IF(AND($D191=2,'ראשי-פרטים כלליים וריכוז הוצאות'!$D$68&lt;&gt;4),1.2,1)</f>
        <v>0</v>
      </c>
      <c r="HM191" s="263"/>
      <c r="HN191" s="264"/>
      <c r="HO191" s="265"/>
      <c r="HP191" s="266"/>
      <c r="HQ191" s="267">
        <f t="shared" si="232"/>
        <v>0</v>
      </c>
      <c r="HR191" s="260">
        <f>+(IF(OR($B191=0,$C191=0,$D191=0,$DC$2&gt;$OE$1),0,IF(OR(HM191=0,HO191=0,HP191=0),0,MIN((VLOOKUP($D191,SALERYCODE,3,0))*(IF($D191=6,HP191,HO191))*((MIN((VLOOKUP($D191,SALERYCODE,5,0)),(IF($D191=6,HO191,HP191))))),MIN((VLOOKUP($D191,SALERYCODE,3,0)),(HM191+HN191))*(IF($D191=6,HP191,((MIN((VLOOKUP($D191,SALERYCODE,5,0)),HP191)))))))))/IF(AND($D191=2,'ראשי-פרטים כלליים וריכוז הוצאות'!$D$68&lt;&gt;4),1.2,1)</f>
        <v>0</v>
      </c>
      <c r="HS191" s="263"/>
      <c r="HT191" s="264"/>
      <c r="HU191" s="265"/>
      <c r="HV191" s="266"/>
      <c r="HW191" s="267">
        <f t="shared" si="233"/>
        <v>0</v>
      </c>
      <c r="HX191" s="260">
        <f>+(IF(OR($B191=0,$C191=0,$D191=0,$DC$2&gt;$OE$1),0,IF(OR(HS191=0,HU191=0,HV191=0),0,MIN((VLOOKUP($D191,SALERYCODE,3,0))*(IF($D191=6,HV191,HU191))*((MIN((VLOOKUP($D191,SALERYCODE,5,0)),(IF($D191=6,HU191,HV191))))),MIN((VLOOKUP($D191,SALERYCODE,3,0)),(HS191+HT191))*(IF($D191=6,HV191,((MIN((VLOOKUP($D191,SALERYCODE,5,0)),HV191)))))))))/IF(AND($D191=2,'ראשי-פרטים כלליים וריכוז הוצאות'!$D$68&lt;&gt;4),1.2,1)</f>
        <v>0</v>
      </c>
      <c r="HY191" s="263"/>
      <c r="HZ191" s="264"/>
      <c r="IA191" s="265"/>
      <c r="IB191" s="266"/>
      <c r="IC191" s="267">
        <f t="shared" si="234"/>
        <v>0</v>
      </c>
      <c r="ID191" s="260">
        <f>+(IF(OR($B191=0,$C191=0,$D191=0,$DC$2&gt;$OE$1),0,IF(OR(HY191=0,IA191=0,IB191=0),0,MIN((VLOOKUP($D191,SALERYCODE,3,0))*(IF($D191=6,IB191,IA191))*((MIN((VLOOKUP($D191,SALERYCODE,5,0)),(IF($D191=6,IA191,IB191))))),MIN((VLOOKUP($D191,SALERYCODE,3,0)),(HY191+HZ191))*(IF($D191=6,IB191,((MIN((VLOOKUP($D191,SALERYCODE,5,0)),IB191)))))))))/IF(AND($D191=2,'ראשי-פרטים כלליים וריכוז הוצאות'!$D$68&lt;&gt;4),1.2,1)</f>
        <v>0</v>
      </c>
      <c r="IE191" s="263"/>
      <c r="IF191" s="264"/>
      <c r="IG191" s="265"/>
      <c r="IH191" s="266"/>
      <c r="II191" s="267">
        <f t="shared" si="235"/>
        <v>0</v>
      </c>
      <c r="IJ191" s="260">
        <f>+(IF(OR($B191=0,$C191=0,$D191=0,$DC$2&gt;$OE$1),0,IF(OR(IE191=0,IG191=0,IH191=0),0,MIN((VLOOKUP($D191,SALERYCODE,3,0))*(IF($D191=6,IH191,IG191))*((MIN((VLOOKUP($D191,SALERYCODE,5,0)),(IF($D191=6,IG191,IH191))))),MIN((VLOOKUP($D191,SALERYCODE,3,0)),(IE191+IF191))*(IF($D191=6,IH191,((MIN((VLOOKUP($D191,SALERYCODE,5,0)),IH191)))))))))/IF(AND($D191=2,'ראשי-פרטים כלליים וריכוז הוצאות'!$D$68&lt;&gt;4),1.2,1)</f>
        <v>0</v>
      </c>
      <c r="IK191" s="263"/>
      <c r="IL191" s="264"/>
      <c r="IM191" s="265"/>
      <c r="IN191" s="266"/>
      <c r="IO191" s="267">
        <f t="shared" si="236"/>
        <v>0</v>
      </c>
      <c r="IP191" s="260">
        <f>+(IF(OR($B191=0,$C191=0,$D191=0,$DC$2&gt;$OE$1),0,IF(OR(IK191=0,IM191=0,IN191=0),0,MIN((VLOOKUP($D191,SALERYCODE,3,0))*(IF($D191=6,IN191,IM191))*((MIN((VLOOKUP($D191,SALERYCODE,5,0)),(IF($D191=6,IM191,IN191))))),MIN((VLOOKUP($D191,SALERYCODE,3,0)),(IK191+IL191))*(IF($D191=6,IN191,((MIN((VLOOKUP($D191,SALERYCODE,5,0)),IN191)))))))))/IF(AND($D191=2,'ראשי-פרטים כלליים וריכוז הוצאות'!$D$68&lt;&gt;4),1.2,1)</f>
        <v>0</v>
      </c>
      <c r="IQ191" s="263"/>
      <c r="IR191" s="264"/>
      <c r="IS191" s="265"/>
      <c r="IT191" s="266"/>
      <c r="IU191" s="267">
        <f t="shared" si="237"/>
        <v>0</v>
      </c>
      <c r="IV191" s="260">
        <f>+(IF(OR($B191=0,$C191=0,$D191=0,$DC$2&gt;$OE$1),0,IF(OR(IQ191=0,IS191=0,IT191=0),0,MIN((VLOOKUP($D191,SALERYCODE,3,0))*(IF($D191=6,IT191,IS191))*((MIN((VLOOKUP($D191,SALERYCODE,5,0)),(IF($D191=6,IS191,IT191))))),MIN((VLOOKUP($D191,SALERYCODE,3,0)),(IQ191+IR191))*(IF($D191=6,IT191,((MIN((VLOOKUP($D191,SALERYCODE,5,0)),IT191)))))))))/IF(AND($D191=2,'ראשי-פרטים כלליים וריכוז הוצאות'!$D$68&lt;&gt;4),1.2,1)</f>
        <v>0</v>
      </c>
      <c r="IW191" s="263"/>
      <c r="IX191" s="264"/>
      <c r="IY191" s="265"/>
      <c r="IZ191" s="266"/>
      <c r="JA191" s="267">
        <f t="shared" si="238"/>
        <v>0</v>
      </c>
      <c r="JB191" s="260">
        <f>+(IF(OR($B191=0,$C191=0,$D191=0,$DC$2&gt;$OE$1),0,IF(OR(IW191=0,IY191=0,IZ191=0),0,MIN((VLOOKUP($D191,SALERYCODE,3,0))*(IF($D191=6,IZ191,IY191))*((MIN((VLOOKUP($D191,SALERYCODE,5,0)),(IF($D191=6,IY191,IZ191))))),MIN((VLOOKUP($D191,SALERYCODE,3,0)),(IW191+IX191))*(IF($D191=6,IZ191,((MIN((VLOOKUP($D191,SALERYCODE,5,0)),IZ191)))))))))/IF(AND($D191=2,'ראשי-פרטים כלליים וריכוז הוצאות'!$D$68&lt;&gt;4),1.2,1)</f>
        <v>0</v>
      </c>
      <c r="JC191" s="263"/>
      <c r="JD191" s="264"/>
      <c r="JE191" s="265"/>
      <c r="JF191" s="266"/>
      <c r="JG191" s="267">
        <f t="shared" si="239"/>
        <v>0</v>
      </c>
      <c r="JH191" s="260">
        <f>+(IF(OR($B191=0,$C191=0,$D191=0,$DC$2&gt;$OE$1),0,IF(OR(JC191=0,JE191=0,JF191=0),0,MIN((VLOOKUP($D191,SALERYCODE,3,0))*(IF($D191=6,JF191,JE191))*((MIN((VLOOKUP($D191,SALERYCODE,5,0)),(IF($D191=6,JE191,JF191))))),MIN((VLOOKUP($D191,SALERYCODE,3,0)),(JC191+JD191))*(IF($D191=6,JF191,((MIN((VLOOKUP($D191,SALERYCODE,5,0)),JF191)))))))))/IF(AND($D191=2,'ראשי-פרטים כלליים וריכוז הוצאות'!$D$68&lt;&gt;4),1.2,1)</f>
        <v>0</v>
      </c>
      <c r="JI191" s="263"/>
      <c r="JJ191" s="264"/>
      <c r="JK191" s="265"/>
      <c r="JL191" s="266"/>
      <c r="JM191" s="267">
        <f t="shared" si="240"/>
        <v>0</v>
      </c>
      <c r="JN191" s="260">
        <f>+(IF(OR($B191=0,$C191=0,$D191=0,$DC$2&gt;$OE$1),0,IF(OR(JI191=0,JK191=0,JL191=0),0,MIN((VLOOKUP($D191,SALERYCODE,3,0))*(IF($D191=6,JL191,JK191))*((MIN((VLOOKUP($D191,SALERYCODE,5,0)),(IF($D191=6,JK191,JL191))))),MIN((VLOOKUP($D191,SALERYCODE,3,0)),(JI191+JJ191))*(IF($D191=6,JL191,((MIN((VLOOKUP($D191,SALERYCODE,5,0)),JL191)))))))))/IF(AND($D191=2,'ראשי-פרטים כלליים וריכוז הוצאות'!$D$68&lt;&gt;4),1.2,1)</f>
        <v>0</v>
      </c>
      <c r="JO191" s="263"/>
      <c r="JP191" s="264"/>
      <c r="JQ191" s="265"/>
      <c r="JR191" s="266"/>
      <c r="JS191" s="267">
        <f t="shared" si="241"/>
        <v>0</v>
      </c>
      <c r="JT191" s="260">
        <f>+(IF(OR($B191=0,$C191=0,$D191=0,$DC$2&gt;$OE$1),0,IF(OR(JO191=0,JQ191=0,JR191=0),0,MIN((VLOOKUP($D191,SALERYCODE,3,0))*(IF($D191=6,JR191,JQ191))*((MIN((VLOOKUP($D191,SALERYCODE,5,0)),(IF($D191=6,JQ191,JR191))))),MIN((VLOOKUP($D191,SALERYCODE,3,0)),(JO191+JP191))*(IF($D191=6,JR191,((MIN((VLOOKUP($D191,SALERYCODE,5,0)),JR191)))))))))/IF(AND($D191=2,'ראשי-פרטים כלליים וריכוז הוצאות'!$D$68&lt;&gt;4),1.2,1)</f>
        <v>0</v>
      </c>
      <c r="JU191" s="263"/>
      <c r="JV191" s="264"/>
      <c r="JW191" s="265"/>
      <c r="JX191" s="266"/>
      <c r="JY191" s="267">
        <f t="shared" si="242"/>
        <v>0</v>
      </c>
      <c r="JZ191" s="260">
        <f>+(IF(OR($B191=0,$C191=0,$D191=0,$DC$2&gt;$OE$1),0,IF(OR(JU191=0,JW191=0,JX191=0),0,MIN((VLOOKUP($D191,SALERYCODE,3,0))*(IF($D191=6,JX191,JW191))*((MIN((VLOOKUP($D191,SALERYCODE,5,0)),(IF($D191=6,JW191,JX191))))),MIN((VLOOKUP($D191,SALERYCODE,3,0)),(JU191+JV191))*(IF($D191=6,JX191,((MIN((VLOOKUP($D191,SALERYCODE,5,0)),JX191)))))))))/IF(AND($D191=2,'ראשי-פרטים כלליים וריכוז הוצאות'!$D$68&lt;&gt;4),1.2,1)</f>
        <v>0</v>
      </c>
      <c r="KA191" s="263"/>
      <c r="KB191" s="264"/>
      <c r="KC191" s="265"/>
      <c r="KD191" s="266"/>
      <c r="KE191" s="267">
        <f t="shared" si="243"/>
        <v>0</v>
      </c>
      <c r="KF191" s="260">
        <f>+(IF(OR($B191=0,$C191=0,$D191=0,$DC$2&gt;$OE$1),0,IF(OR(KA191=0,KC191=0,KD191=0),0,MIN((VLOOKUP($D191,SALERYCODE,3,0))*(IF($D191=6,KD191,KC191))*((MIN((VLOOKUP($D191,SALERYCODE,5,0)),(IF($D191=6,KC191,KD191))))),MIN((VLOOKUP($D191,SALERYCODE,3,0)),(KA191+KB191))*(IF($D191=6,KD191,((MIN((VLOOKUP($D191,SALERYCODE,5,0)),KD191)))))))))/IF(AND($D191=2,'ראשי-פרטים כלליים וריכוז הוצאות'!$D$68&lt;&gt;4),1.2,1)</f>
        <v>0</v>
      </c>
      <c r="KG191" s="263"/>
      <c r="KH191" s="264"/>
      <c r="KI191" s="265"/>
      <c r="KJ191" s="266"/>
      <c r="KK191" s="267">
        <f t="shared" si="244"/>
        <v>0</v>
      </c>
      <c r="KL191" s="260">
        <f>+(IF(OR($B191=0,$C191=0,$D191=0,$DC$2&gt;$OE$1),0,IF(OR(KG191=0,KI191=0,KJ191=0),0,MIN((VLOOKUP($D191,SALERYCODE,3,0))*(IF($D191=6,KJ191,KI191))*((MIN((VLOOKUP($D191,SALERYCODE,5,0)),(IF($D191=6,KI191,KJ191))))),MIN((VLOOKUP($D191,SALERYCODE,3,0)),(KG191+KH191))*(IF($D191=6,KJ191,((MIN((VLOOKUP($D191,SALERYCODE,5,0)),KJ191)))))))))/IF(AND($D191=2,'ראשי-פרטים כלליים וריכוז הוצאות'!$D$68&lt;&gt;4),1.2,1)</f>
        <v>0</v>
      </c>
      <c r="KM191" s="263"/>
      <c r="KN191" s="264"/>
      <c r="KO191" s="265"/>
      <c r="KP191" s="266"/>
      <c r="KQ191" s="267">
        <f t="shared" si="245"/>
        <v>0</v>
      </c>
      <c r="KR191" s="260">
        <f>+(IF(OR($B191=0,$C191=0,$D191=0,$DC$2&gt;$OE$1),0,IF(OR(KM191=0,KO191=0,KP191=0),0,MIN((VLOOKUP($D191,SALERYCODE,3,0))*(IF($D191=6,KP191,KO191))*((MIN((VLOOKUP($D191,SALERYCODE,5,0)),(IF($D191=6,KO191,KP191))))),MIN((VLOOKUP($D191,SALERYCODE,3,0)),(KM191+KN191))*(IF($D191=6,KP191,((MIN((VLOOKUP($D191,SALERYCODE,5,0)),KP191)))))))))/IF(AND($D191=2,'ראשי-פרטים כלליים וריכוז הוצאות'!$D$68&lt;&gt;4),1.2,1)</f>
        <v>0</v>
      </c>
      <c r="KS191" s="263"/>
      <c r="KT191" s="264"/>
      <c r="KU191" s="265"/>
      <c r="KV191" s="266"/>
      <c r="KW191" s="267">
        <f t="shared" si="246"/>
        <v>0</v>
      </c>
      <c r="KX191" s="260">
        <f>+(IF(OR($B191=0,$C191=0,$D191=0,$DC$2&gt;$OE$1),0,IF(OR(KS191=0,KU191=0,KV191=0),0,MIN((VLOOKUP($D191,SALERYCODE,3,0))*(IF($D191=6,KV191,KU191))*((MIN((VLOOKUP($D191,SALERYCODE,5,0)),(IF($D191=6,KU191,KV191))))),MIN((VLOOKUP($D191,SALERYCODE,3,0)),(KS191+KT191))*(IF($D191=6,KV191,((MIN((VLOOKUP($D191,SALERYCODE,5,0)),KV191)))))))))/IF(AND($D191=2,'ראשי-פרטים כלליים וריכוז הוצאות'!$D$68&lt;&gt;4),1.2,1)</f>
        <v>0</v>
      </c>
      <c r="KY191" s="263"/>
      <c r="KZ191" s="264"/>
      <c r="LA191" s="265"/>
      <c r="LB191" s="266"/>
      <c r="LC191" s="267">
        <f t="shared" si="247"/>
        <v>0</v>
      </c>
      <c r="LD191" s="260">
        <f>+(IF(OR($B191=0,$C191=0,$D191=0,$DC$2&gt;$OE$1),0,IF(OR(KY191=0,LA191=0,LB191=0),0,MIN((VLOOKUP($D191,SALERYCODE,3,0))*(IF($D191=6,LB191,LA191))*((MIN((VLOOKUP($D191,SALERYCODE,5,0)),(IF($D191=6,LA191,LB191))))),MIN((VLOOKUP($D191,SALERYCODE,3,0)),(KY191+KZ191))*(IF($D191=6,LB191,((MIN((VLOOKUP($D191,SALERYCODE,5,0)),LB191)))))))))/IF(AND($D191=2,'ראשי-פרטים כלליים וריכוז הוצאות'!$D$68&lt;&gt;4),1.2,1)</f>
        <v>0</v>
      </c>
      <c r="LE191" s="263"/>
      <c r="LF191" s="264"/>
      <c r="LG191" s="265"/>
      <c r="LH191" s="266"/>
      <c r="LI191" s="267">
        <f t="shared" si="248"/>
        <v>0</v>
      </c>
      <c r="LJ191" s="260">
        <f>+(IF(OR($B191=0,$C191=0,$D191=0,$DC$2&gt;$OE$1),0,IF(OR(LE191=0,LG191=0,LH191=0),0,MIN((VLOOKUP($D191,SALERYCODE,3,0))*(IF($D191=6,LH191,LG191))*((MIN((VLOOKUP($D191,SALERYCODE,5,0)),(IF($D191=6,LG191,LH191))))),MIN((VLOOKUP($D191,SALERYCODE,3,0)),(LE191+LF191))*(IF($D191=6,LH191,((MIN((VLOOKUP($D191,SALERYCODE,5,0)),LH191)))))))))/IF(AND($D191=2,'ראשי-פרטים כלליים וריכוז הוצאות'!$D$68&lt;&gt;4),1.2,1)</f>
        <v>0</v>
      </c>
      <c r="LK191" s="263"/>
      <c r="LL191" s="264"/>
      <c r="LM191" s="265"/>
      <c r="LN191" s="266"/>
      <c r="LO191" s="267">
        <f t="shared" si="249"/>
        <v>0</v>
      </c>
      <c r="LP191" s="260">
        <f>+(IF(OR($B191=0,$C191=0,$D191=0,$DC$2&gt;$OE$1),0,IF(OR(LK191=0,LM191=0,LN191=0),0,MIN((VLOOKUP($D191,SALERYCODE,3,0))*(IF($D191=6,LN191,LM191))*((MIN((VLOOKUP($D191,SALERYCODE,5,0)),(IF($D191=6,LM191,LN191))))),MIN((VLOOKUP($D191,SALERYCODE,3,0)),(LK191+LL191))*(IF($D191=6,LN191,((MIN((VLOOKUP($D191,SALERYCODE,5,0)),LN191)))))))))/IF(AND($D191=2,'ראשי-פרטים כלליים וריכוז הוצאות'!$D$68&lt;&gt;4),1.2,1)</f>
        <v>0</v>
      </c>
      <c r="LQ191" s="263"/>
      <c r="LR191" s="264"/>
      <c r="LS191" s="265"/>
      <c r="LT191" s="266"/>
      <c r="LU191" s="267">
        <f t="shared" si="250"/>
        <v>0</v>
      </c>
      <c r="LV191" s="260">
        <f>+(IF(OR($B191=0,$C191=0,$D191=0,$DC$2&gt;$OE$1),0,IF(OR(LQ191=0,LS191=0,LT191=0),0,MIN((VLOOKUP($D191,SALERYCODE,3,0))*(IF($D191=6,LT191,LS191))*((MIN((VLOOKUP($D191,SALERYCODE,5,0)),(IF($D191=6,LS191,LT191))))),MIN((VLOOKUP($D191,SALERYCODE,3,0)),(LQ191+LR191))*(IF($D191=6,LT191,((MIN((VLOOKUP($D191,SALERYCODE,5,0)),LT191)))))))))/IF(AND($D191=2,'ראשי-פרטים כלליים וריכוז הוצאות'!$D$68&lt;&gt;4),1.2,1)</f>
        <v>0</v>
      </c>
      <c r="LW191" s="263"/>
      <c r="LX191" s="264"/>
      <c r="LY191" s="265"/>
      <c r="LZ191" s="266"/>
      <c r="MA191" s="267">
        <f t="shared" si="251"/>
        <v>0</v>
      </c>
      <c r="MB191" s="260">
        <f>+(IF(OR($B191=0,$C191=0,$D191=0,$DC$2&gt;$OE$1),0,IF(OR(LW191=0,LY191=0,LZ191=0),0,MIN((VLOOKUP($D191,SALERYCODE,3,0))*(IF($D191=6,LZ191,LY191))*((MIN((VLOOKUP($D191,SALERYCODE,5,0)),(IF($D191=6,LY191,LZ191))))),MIN((VLOOKUP($D191,SALERYCODE,3,0)),(LW191+LX191))*(IF($D191=6,LZ191,((MIN((VLOOKUP($D191,SALERYCODE,5,0)),LZ191)))))))))/IF(AND($D191=2,'ראשי-פרטים כלליים וריכוז הוצאות'!$D$68&lt;&gt;4),1.2,1)</f>
        <v>0</v>
      </c>
      <c r="MC191" s="263"/>
      <c r="MD191" s="264"/>
      <c r="ME191" s="265"/>
      <c r="MF191" s="266"/>
      <c r="MG191" s="267">
        <f t="shared" si="252"/>
        <v>0</v>
      </c>
      <c r="MH191" s="260">
        <f>+(IF(OR($B191=0,$C191=0,$D191=0,$DC$2&gt;$OE$1),0,IF(OR(MC191=0,ME191=0,MF191=0),0,MIN((VLOOKUP($D191,SALERYCODE,3,0))*(IF($D191=6,MF191,ME191))*((MIN((VLOOKUP($D191,SALERYCODE,5,0)),(IF($D191=6,ME191,MF191))))),MIN((VLOOKUP($D191,SALERYCODE,3,0)),(MC191+MD191))*(IF($D191=6,MF191,((MIN((VLOOKUP($D191,SALERYCODE,5,0)),MF191)))))))))/IF(AND($D191=2,'ראשי-פרטים כלליים וריכוז הוצאות'!$D$68&lt;&gt;4),1.2,1)</f>
        <v>0</v>
      </c>
      <c r="MI191" s="263"/>
      <c r="MJ191" s="264"/>
      <c r="MK191" s="265"/>
      <c r="ML191" s="266"/>
      <c r="MM191" s="267">
        <f t="shared" si="253"/>
        <v>0</v>
      </c>
      <c r="MN191" s="260">
        <f>+(IF(OR($B191=0,$C191=0,$D191=0,$DC$2&gt;$OE$1),0,IF(OR(MI191=0,MK191=0,ML191=0),0,MIN((VLOOKUP($D191,SALERYCODE,3,0))*(IF($D191=6,ML191,MK191))*((MIN((VLOOKUP($D191,SALERYCODE,5,0)),(IF($D191=6,MK191,ML191))))),MIN((VLOOKUP($D191,SALERYCODE,3,0)),(MI191+MJ191))*(IF($D191=6,ML191,((MIN((VLOOKUP($D191,SALERYCODE,5,0)),ML191)))))))))/IF(AND($D191=2,'ראשי-פרטים כלליים וריכוז הוצאות'!$D$68&lt;&gt;4),1.2,1)</f>
        <v>0</v>
      </c>
      <c r="MO191" s="263"/>
      <c r="MP191" s="264"/>
      <c r="MQ191" s="265"/>
      <c r="MR191" s="266"/>
      <c r="MS191" s="267">
        <f t="shared" si="254"/>
        <v>0</v>
      </c>
      <c r="MT191" s="260">
        <f>+(IF(OR($B191=0,$C191=0,$D191=0,$DC$2&gt;$OE$1),0,IF(OR(MO191=0,MQ191=0,MR191=0),0,MIN((VLOOKUP($D191,SALERYCODE,3,0))*(IF($D191=6,MR191,MQ191))*((MIN((VLOOKUP($D191,SALERYCODE,5,0)),(IF($D191=6,MQ191,MR191))))),MIN((VLOOKUP($D191,SALERYCODE,3,0)),(MO191+MP191))*(IF($D191=6,MR191,((MIN((VLOOKUP($D191,SALERYCODE,5,0)),MR191)))))))))/IF(AND($D191=2,'ראשי-פרטים כלליים וריכוז הוצאות'!$D$68&lt;&gt;4),1.2,1)</f>
        <v>0</v>
      </c>
      <c r="MU191" s="263"/>
      <c r="MV191" s="264"/>
      <c r="MW191" s="265"/>
      <c r="MX191" s="266"/>
      <c r="MY191" s="267">
        <f t="shared" si="255"/>
        <v>0</v>
      </c>
      <c r="MZ191" s="260">
        <f>+(IF(OR($B191=0,$C191=0,$D191=0,$DC$2&gt;$OE$1),0,IF(OR(MU191=0,MW191=0,MX191=0),0,MIN((VLOOKUP($D191,SALERYCODE,3,0))*(IF($D191=6,MX191,MW191))*((MIN((VLOOKUP($D191,SALERYCODE,5,0)),(IF($D191=6,MW191,MX191))))),MIN((VLOOKUP($D191,SALERYCODE,3,0)),(MU191+MV191))*(IF($D191=6,MX191,((MIN((VLOOKUP($D191,SALERYCODE,5,0)),MX191)))))))))/IF(AND($D191=2,'ראשי-פרטים כלליים וריכוז הוצאות'!$D$68&lt;&gt;4),1.2,1)</f>
        <v>0</v>
      </c>
      <c r="NA191" s="263"/>
      <c r="NB191" s="264"/>
      <c r="NC191" s="265"/>
      <c r="ND191" s="266"/>
      <c r="NE191" s="267">
        <f t="shared" si="256"/>
        <v>0</v>
      </c>
      <c r="NF191" s="260">
        <f>+(IF(OR($B191=0,$C191=0,$D191=0,$DC$2&gt;$OE$1),0,IF(OR(NA191=0,NC191=0,ND191=0),0,MIN((VLOOKUP($D191,SALERYCODE,3,0))*(IF($D191=6,ND191,NC191))*((MIN((VLOOKUP($D191,SALERYCODE,5,0)),(IF($D191=6,NC191,ND191))))),MIN((VLOOKUP($D191,SALERYCODE,3,0)),(NA191+NB191))*(IF($D191=6,ND191,((MIN((VLOOKUP($D191,SALERYCODE,5,0)),ND191)))))))))/IF(AND($D191=2,'ראשי-פרטים כלליים וריכוז הוצאות'!$D$68&lt;&gt;4),1.2,1)</f>
        <v>0</v>
      </c>
      <c r="NG191" s="263"/>
      <c r="NH191" s="264"/>
      <c r="NI191" s="265"/>
      <c r="NJ191" s="266"/>
      <c r="NK191" s="267">
        <f t="shared" si="257"/>
        <v>0</v>
      </c>
      <c r="NL191" s="260">
        <f>+(IF(OR($B191=0,$C191=0,$D191=0,$DC$2&gt;$OE$1),0,IF(OR(NG191=0,NI191=0,NJ191=0),0,MIN((VLOOKUP($D191,SALERYCODE,3,0))*(IF($D191=6,NJ191,NI191))*((MIN((VLOOKUP($D191,SALERYCODE,5,0)),(IF($D191=6,NI191,NJ191))))),MIN((VLOOKUP($D191,SALERYCODE,3,0)),(NG191+NH191))*(IF($D191=6,NJ191,((MIN((VLOOKUP($D191,SALERYCODE,5,0)),NJ191)))))))))/IF(AND($D191=2,'ראשי-פרטים כלליים וריכוז הוצאות'!$D$68&lt;&gt;4),1.2,1)</f>
        <v>0</v>
      </c>
      <c r="NM191" s="263"/>
      <c r="NN191" s="264"/>
      <c r="NO191" s="265"/>
      <c r="NP191" s="266"/>
      <c r="NQ191" s="267">
        <f t="shared" si="258"/>
        <v>0</v>
      </c>
      <c r="NR191" s="260">
        <f>+(IF(OR($B191=0,$C191=0,$D191=0,$DC$2&gt;$OE$1),0,IF(OR(NM191=0,NO191=0,NP191=0),0,MIN((VLOOKUP($D191,SALERYCODE,3,0))*(IF($D191=6,NP191,NO191))*((MIN((VLOOKUP($D191,SALERYCODE,5,0)),(IF($D191=6,NO191,NP191))))),MIN((VLOOKUP($D191,SALERYCODE,3,0)),(NM191+NN191))*(IF($D191=6,NP191,((MIN((VLOOKUP($D191,SALERYCODE,5,0)),NP191)))))))))/IF(AND($D191=2,'ראשי-פרטים כלליים וריכוז הוצאות'!$D$68&lt;&gt;4),1.2,1)</f>
        <v>0</v>
      </c>
      <c r="NS191" s="263"/>
      <c r="NT191" s="264"/>
      <c r="NU191" s="265"/>
      <c r="NV191" s="266"/>
      <c r="NW191" s="267">
        <f t="shared" si="259"/>
        <v>0</v>
      </c>
      <c r="NX191" s="260">
        <f>+(IF(OR($B191=0,$C191=0,$D191=0,$DC$2&gt;$OE$1),0,IF(OR(NS191=0,NU191=0,NV191=0),0,MIN((VLOOKUP($D191,SALERYCODE,3,0))*(IF($D191=6,NV191,NU191))*((MIN((VLOOKUP($D191,SALERYCODE,5,0)),(IF($D191=6,NU191,NV191))))),MIN((VLOOKUP($D191,SALERYCODE,3,0)),(NS191+NT191))*(IF($D191=6,NV191,((MIN((VLOOKUP($D191,SALERYCODE,5,0)),NV191)))))))))/IF(AND($D191=2,'ראשי-פרטים כלליים וריכוז הוצאות'!$D$68&lt;&gt;4),1.2,1)</f>
        <v>0</v>
      </c>
      <c r="NY191" s="263"/>
      <c r="NZ191" s="264"/>
      <c r="OA191" s="265"/>
      <c r="OB191" s="266"/>
      <c r="OC191" s="267">
        <f t="shared" si="260"/>
        <v>0</v>
      </c>
      <c r="OD191" s="260">
        <f>+(IF(OR($B191=0,$C191=0,$D191=0,$DC$2&gt;$OE$1),0,IF(OR(NY191=0,OA191=0,OB191=0),0,MIN((VLOOKUP($D191,SALERYCODE,3,0))*(IF($D191=6,OB191,OA191))*((MIN((VLOOKUP($D191,SALERYCODE,5,0)),(IF($D191=6,OA191,OB191))))),MIN((VLOOKUP($D191,SALERYCODE,3,0)),(NY191+NZ191))*(IF($D191=6,OB191,((MIN((VLOOKUP($D191,SALERYCODE,5,0)),OB191)))))))))/IF(AND($D191=2,'ראשי-פרטים כלליים וריכוז הוצאות'!$D$68&lt;&gt;4),1.2,1)</f>
        <v>0</v>
      </c>
      <c r="OE191" s="275">
        <f t="shared" si="266"/>
        <v>0</v>
      </c>
      <c r="OF191" s="283">
        <f t="shared" si="267"/>
        <v>9.9999999999999995E-7</v>
      </c>
      <c r="OG191" s="276">
        <f t="shared" si="268"/>
        <v>0</v>
      </c>
      <c r="OH191" s="275">
        <f t="shared" si="269"/>
        <v>0</v>
      </c>
      <c r="OI191" s="275">
        <v>0</v>
      </c>
      <c r="OJ191" s="258">
        <f t="shared" si="270"/>
        <v>0</v>
      </c>
      <c r="OK191" s="284"/>
      <c r="OL191" s="116">
        <f>MIN(OJ191+OK191*OF191*OE191/$OL$1/IF(AND($D191=2,'ראשי-פרטים כלליים וריכוז הוצאות'!$D$68&lt;&gt;4),1.2,1),IF($D191&gt;0,VLOOKUP($D191,SALERYCODE,3,0)*12*OG191,0))</f>
        <v>0</v>
      </c>
      <c r="OM191" s="95">
        <f t="shared" si="261"/>
        <v>0</v>
      </c>
      <c r="ON191" s="11">
        <f t="shared" si="262"/>
        <v>0</v>
      </c>
      <c r="OO191" s="11">
        <f t="shared" si="263"/>
        <v>0</v>
      </c>
      <c r="OP191" s="22">
        <f t="shared" si="264"/>
        <v>0</v>
      </c>
      <c r="OQ191" s="11">
        <f t="shared" si="265"/>
        <v>0</v>
      </c>
      <c r="OR191" s="11" t="e">
        <f>#REF!</f>
        <v>#REF!</v>
      </c>
      <c r="OS191" s="35" t="e">
        <f>#REF!-OP191</f>
        <v>#REF!</v>
      </c>
      <c r="OT191" s="35" t="e">
        <f>OS191-#REF!</f>
        <v>#REF!</v>
      </c>
      <c r="OU191" s="43" t="e">
        <f>IF(AND(OP191&gt;0,(OS191=#REF!-OP191)),"מועסק פחות מ-10% מזמנו במופ","")</f>
        <v>#REF!</v>
      </c>
    </row>
    <row r="192" spans="1:411" ht="24" hidden="1" customHeight="1" outlineLevel="1" x14ac:dyDescent="0.2">
      <c r="A192" s="282">
        <v>189</v>
      </c>
      <c r="B192" s="269"/>
      <c r="C192" s="270"/>
      <c r="D192" s="271"/>
      <c r="E192" s="263"/>
      <c r="F192" s="264"/>
      <c r="G192" s="265"/>
      <c r="H192" s="266"/>
      <c r="I192" s="267">
        <f t="shared" si="196"/>
        <v>0</v>
      </c>
      <c r="J192" s="260">
        <f>(IF(OR($B192=0,$C192=0,$D192=0,$E$2&gt;$OE$1),0,IF(OR($E192=0,$G192=0,$H192=0),0,MIN((VLOOKUP($D192,SALERYCODE,3,0))*(IF($D192=6,$H192,$G192))*((MIN((VLOOKUP($D192,SALERYCODE,5,0)),(IF($D192=6,$G192,$H192))))),MIN((VLOOKUP($D192,SALERYCODE,3,0)),($E192+$F192))*(IF($D192=6,$H192,((MIN((VLOOKUP($D192,SALERYCODE,5,0)),$H192)))))))))/IF(AND($D192=2,'ראשי-פרטים כלליים וריכוז הוצאות'!$D$68&lt;&gt;4),1.2,1)</f>
        <v>0</v>
      </c>
      <c r="K192" s="263"/>
      <c r="L192" s="264"/>
      <c r="M192" s="265"/>
      <c r="N192" s="266"/>
      <c r="O192" s="267">
        <f t="shared" si="197"/>
        <v>0</v>
      </c>
      <c r="P192" s="260">
        <f>+(IF(OR($B192=0,$C192=0,$D192=0,$K$2&gt;$OE$1),0,IF(OR($K192=0,$M192=0,$N192=0),0,MIN((VLOOKUP($D192,SALERYCODE,3,0))*(IF($D192=6,$N192,$M192))*((MIN((VLOOKUP($D192,SALERYCODE,5,0)),(IF($D192=6,$M192,$N192))))),MIN((VLOOKUP($D192,SALERYCODE,3,0)),($K192+$L192))*(IF($D192=6,$N192,((MIN((VLOOKUP($D192,SALERYCODE,5,0)),$N192)))))))))/IF(AND($D192=2,'ראשי-פרטים כלליים וריכוז הוצאות'!$D$68&lt;&gt;4),1.2,1)</f>
        <v>0</v>
      </c>
      <c r="Q192" s="263"/>
      <c r="R192" s="264"/>
      <c r="S192" s="265"/>
      <c r="T192" s="266"/>
      <c r="U192" s="267">
        <f t="shared" si="198"/>
        <v>0</v>
      </c>
      <c r="V192" s="260">
        <f>+(IF(OR($B192=0,$C192=0,$D192=0,$Q$2&gt;$OE$1),0,IF(OR(Q192=0,S192=0,T192=0),0,MIN((VLOOKUP($D192,SALERYCODE,3,0))*(IF($D192=6,T192,S192))*((MIN((VLOOKUP($D192,SALERYCODE,5,0)),(IF($D192=6,S192,T192))))),MIN((VLOOKUP($D192,SALERYCODE,3,0)),(Q192+R192))*(IF($D192=6,T192,((MIN((VLOOKUP($D192,SALERYCODE,5,0)),T192)))))))))/IF(AND($D192=2,'ראשי-פרטים כלליים וריכוז הוצאות'!$D$68&lt;&gt;4),1.2,1)</f>
        <v>0</v>
      </c>
      <c r="W192" s="263"/>
      <c r="X192" s="264"/>
      <c r="Y192" s="265"/>
      <c r="Z192" s="266"/>
      <c r="AA192" s="267">
        <f t="shared" si="199"/>
        <v>0</v>
      </c>
      <c r="AB192" s="260">
        <f>+(IF(OR($B192=0,$C192=0,$D192=0,$W$2&gt;$OE$1),0,IF(OR(W192=0,Y192=0,Z192=0),0,MIN((VLOOKUP($D192,SALERYCODE,3,0))*(IF($D192=6,Z192,Y192))*((MIN((VLOOKUP($D192,SALERYCODE,5,0)),(IF($D192=6,Y192,Z192))))),MIN((VLOOKUP($D192,SALERYCODE,3,0)),(W192+X192))*(IF($D192=6,Z192,((MIN((VLOOKUP($D192,SALERYCODE,5,0)),Z192)))))))))/IF(AND($D192=2,'ראשי-פרטים כלליים וריכוז הוצאות'!$D$68&lt;&gt;4),1.2,1)</f>
        <v>0</v>
      </c>
      <c r="AC192" s="263"/>
      <c r="AD192" s="264"/>
      <c r="AE192" s="265"/>
      <c r="AF192" s="266"/>
      <c r="AG192" s="267">
        <f t="shared" si="200"/>
        <v>0</v>
      </c>
      <c r="AH192" s="260">
        <f>+(IF(OR($B192=0,$C192=0,$D192=0,$AC$2&gt;$OE$1),0,IF(OR(AC192=0,AE192=0,AF192=0),0,MIN((VLOOKUP($D192,SALERYCODE,3,0))*(IF($D192=6,AF192,AE192))*((MIN((VLOOKUP($D192,SALERYCODE,5,0)),(IF($D192=6,AE192,AF192))))),MIN((VLOOKUP($D192,SALERYCODE,3,0)),(AC192+AD192))*(IF($D192=6,AF192,((MIN((VLOOKUP($D192,SALERYCODE,5,0)),AF192)))))))))/IF(AND($D192=2,'ראשי-פרטים כלליים וריכוז הוצאות'!$D$68&lt;&gt;4),1.2,1)</f>
        <v>0</v>
      </c>
      <c r="AI192" s="263"/>
      <c r="AJ192" s="264"/>
      <c r="AK192" s="265"/>
      <c r="AL192" s="266"/>
      <c r="AM192" s="267">
        <f t="shared" si="201"/>
        <v>0</v>
      </c>
      <c r="AN192" s="260">
        <f>+(IF(OR($B192=0,$C192=0,$D192=0,$AI$2&gt;$OE$1),0,IF(OR(AI192=0,AK192=0,AL192=0),0,MIN((VLOOKUP($D192,SALERYCODE,3,0))*(IF($D192=6,AL192,AK192))*((MIN((VLOOKUP($D192,SALERYCODE,5,0)),(IF($D192=6,AK192,AL192))))),MIN((VLOOKUP($D192,SALERYCODE,3,0)),(AI192+AJ192))*(IF($D192=6,AL192,((MIN((VLOOKUP($D192,SALERYCODE,5,0)),AL192)))))))))/IF(AND($D192=2,'ראשי-פרטים כלליים וריכוז הוצאות'!$D$68&lt;&gt;4),1.2,1)</f>
        <v>0</v>
      </c>
      <c r="AO192" s="263"/>
      <c r="AP192" s="264"/>
      <c r="AQ192" s="265"/>
      <c r="AR192" s="266"/>
      <c r="AS192" s="267">
        <f t="shared" si="202"/>
        <v>0</v>
      </c>
      <c r="AT192" s="260">
        <f>+(IF(OR($B192=0,$C192=0,$D192=0,$AO$2&gt;$OE$1),0,IF(OR(AO192=0,AQ192=0,AR192=0),0,MIN((VLOOKUP($D192,SALERYCODE,3,0))*(IF($D192=6,AR192,AQ192))*((MIN((VLOOKUP($D192,SALERYCODE,5,0)),(IF($D192=6,AQ192,AR192))))),MIN((VLOOKUP($D192,SALERYCODE,3,0)),(AO192+AP192))*(IF($D192=6,AR192,((MIN((VLOOKUP($D192,SALERYCODE,5,0)),AR192)))))))))/IF(AND($D192=2,'ראשי-פרטים כלליים וריכוז הוצאות'!$D$68&lt;&gt;4),1.2,1)</f>
        <v>0</v>
      </c>
      <c r="AU192" s="263"/>
      <c r="AV192" s="264"/>
      <c r="AW192" s="265"/>
      <c r="AX192" s="266"/>
      <c r="AY192" s="267">
        <f t="shared" si="203"/>
        <v>0</v>
      </c>
      <c r="AZ192" s="260">
        <f>+(IF(OR($B192=0,$C192=0,$D192=0,$AU$2&gt;$OE$1),0,IF(OR(AU192=0,AW192=0,AX192=0),0,MIN((VLOOKUP($D192,SALERYCODE,3,0))*(IF($D192=6,AX192,AW192))*((MIN((VLOOKUP($D192,SALERYCODE,5,0)),(IF($D192=6,AW192,AX192))))),MIN((VLOOKUP($D192,SALERYCODE,3,0)),(AU192+AV192))*(IF($D192=6,AX192,((MIN((VLOOKUP($D192,SALERYCODE,5,0)),AX192)))))))))/IF(AND($D192=2,'ראשי-פרטים כלליים וריכוז הוצאות'!$D$68&lt;&gt;4),1.2,1)</f>
        <v>0</v>
      </c>
      <c r="BA192" s="263"/>
      <c r="BB192" s="264"/>
      <c r="BC192" s="265"/>
      <c r="BD192" s="266"/>
      <c r="BE192" s="267">
        <f t="shared" si="204"/>
        <v>0</v>
      </c>
      <c r="BF192" s="260">
        <f>+(IF(OR($B192=0,$C192=0,$D192=0,$BA$2&gt;$OE$1),0,IF(OR(BA192=0,BC192=0,BD192=0),0,MIN((VLOOKUP($D192,SALERYCODE,3,0))*(IF($D192=6,BD192,BC192))*((MIN((VLOOKUP($D192,SALERYCODE,5,0)),(IF($D192=6,BC192,BD192))))),MIN((VLOOKUP($D192,SALERYCODE,3,0)),(BA192+BB192))*(IF($D192=6,BD192,((MIN((VLOOKUP($D192,SALERYCODE,5,0)),BD192)))))))))/IF(AND($D192=2,'ראשי-פרטים כלליים וריכוז הוצאות'!$D$68&lt;&gt;4),1.2,1)</f>
        <v>0</v>
      </c>
      <c r="BG192" s="263"/>
      <c r="BH192" s="264"/>
      <c r="BI192" s="265"/>
      <c r="BJ192" s="266"/>
      <c r="BK192" s="267">
        <f t="shared" si="205"/>
        <v>0</v>
      </c>
      <c r="BL192" s="260">
        <f>+(IF(OR($B192=0,$C192=0,$D192=0,$BG$2&gt;$OE$1),0,IF(OR(BG192=0,BI192=0,BJ192=0),0,MIN((VLOOKUP($D192,SALERYCODE,3,0))*(IF($D192=6,BJ192,BI192))*((MIN((VLOOKUP($D192,SALERYCODE,5,0)),(IF($D192=6,BI192,BJ192))))),MIN((VLOOKUP($D192,SALERYCODE,3,0)),(BG192+BH192))*(IF($D192=6,BJ192,((MIN((VLOOKUP($D192,SALERYCODE,5,0)),BJ192)))))))))/IF(AND($D192=2,'ראשי-פרטים כלליים וריכוז הוצאות'!$D$68&lt;&gt;4),1.2,1)</f>
        <v>0</v>
      </c>
      <c r="BM192" s="263"/>
      <c r="BN192" s="264"/>
      <c r="BO192" s="265"/>
      <c r="BP192" s="266"/>
      <c r="BQ192" s="267">
        <f t="shared" si="206"/>
        <v>0</v>
      </c>
      <c r="BR192" s="260">
        <f>+(IF(OR($B192=0,$C192=0,$D192=0,$BM$2&gt;$OE$1),0,IF(OR(BM192=0,BO192=0,BP192=0),0,MIN((VLOOKUP($D192,SALERYCODE,3,0))*(IF($D192=6,BP192,BO192))*((MIN((VLOOKUP($D192,SALERYCODE,5,0)),(IF($D192=6,BO192,BP192))))),MIN((VLOOKUP($D192,SALERYCODE,3,0)),(BM192+BN192))*(IF($D192=6,BP192,((MIN((VLOOKUP($D192,SALERYCODE,5,0)),BP192)))))))))/IF(AND($D192=2,'ראשי-פרטים כלליים וריכוז הוצאות'!$D$68&lt;&gt;4),1.2,1)</f>
        <v>0</v>
      </c>
      <c r="BS192" s="263"/>
      <c r="BT192" s="264"/>
      <c r="BU192" s="265"/>
      <c r="BV192" s="266"/>
      <c r="BW192" s="267">
        <f t="shared" si="207"/>
        <v>0</v>
      </c>
      <c r="BX192" s="260">
        <f>+(IF(OR($B192=0,$C192=0,$D192=0,$BS$2&gt;$OE$1),0,IF(OR(BS192=0,BU192=0,BV192=0),0,MIN((VLOOKUP($D192,SALERYCODE,3,0))*(IF($D192=6,BV192,BU192))*((MIN((VLOOKUP($D192,SALERYCODE,5,0)),(IF($D192=6,BU192,BV192))))),MIN((VLOOKUP($D192,SALERYCODE,3,0)),(BS192+BT192))*(IF($D192=6,BV192,((MIN((VLOOKUP($D192,SALERYCODE,5,0)),BV192)))))))))/IF(AND($D192=2,'ראשי-פרטים כלליים וריכוז הוצאות'!$D$68&lt;&gt;4),1.2,1)</f>
        <v>0</v>
      </c>
      <c r="BY192" s="263"/>
      <c r="BZ192" s="264"/>
      <c r="CA192" s="265"/>
      <c r="CB192" s="266"/>
      <c r="CC192" s="267">
        <f t="shared" si="208"/>
        <v>0</v>
      </c>
      <c r="CD192" s="260">
        <f>+(IF(OR($B192=0,$C192=0,$D192=0,$BY$2&gt;$OE$1),0,IF(OR(BY192=0,CA192=0,CB192=0),0,MIN((VLOOKUP($D192,SALERYCODE,3,0))*(IF($D192=6,CB192,CA192))*((MIN((VLOOKUP($D192,SALERYCODE,5,0)),(IF($D192=6,CA192,CB192))))),MIN((VLOOKUP($D192,SALERYCODE,3,0)),(BY192+BZ192))*(IF($D192=6,CB192,((MIN((VLOOKUP($D192,SALERYCODE,5,0)),CB192)))))))))/IF(AND($D192=2,'ראשי-פרטים כלליים וריכוז הוצאות'!$D$68&lt;&gt;4),1.2,1)</f>
        <v>0</v>
      </c>
      <c r="CE192" s="263"/>
      <c r="CF192" s="264"/>
      <c r="CG192" s="265"/>
      <c r="CH192" s="266"/>
      <c r="CI192" s="267">
        <f t="shared" si="209"/>
        <v>0</v>
      </c>
      <c r="CJ192" s="260">
        <f>+(IF(OR($B192=0,$C192=0,$D192=0,$CE$2&gt;$OE$1),0,IF(OR(CE192=0,CG192=0,CH192=0),0,MIN((VLOOKUP($D192,SALERYCODE,3,0))*(IF($D192=6,CH192,CG192))*((MIN((VLOOKUP($D192,SALERYCODE,5,0)),(IF($D192=6,CG192,CH192))))),MIN((VLOOKUP($D192,SALERYCODE,3,0)),(CE192+CF192))*(IF($D192=6,CH192,((MIN((VLOOKUP($D192,SALERYCODE,5,0)),CH192)))))))))/IF(AND($D192=2,'ראשי-פרטים כלליים וריכוז הוצאות'!$D$68&lt;&gt;4),1.2,1)</f>
        <v>0</v>
      </c>
      <c r="CK192" s="263"/>
      <c r="CL192" s="264"/>
      <c r="CM192" s="265"/>
      <c r="CN192" s="266"/>
      <c r="CO192" s="267">
        <f t="shared" si="210"/>
        <v>0</v>
      </c>
      <c r="CP192" s="260">
        <f>+(IF(OR($B192=0,$C192=0,$D192=0,$CK$2&gt;$OE$1),0,IF(OR(CK192=0,CM192=0,CN192=0),0,MIN((VLOOKUP($D192,SALERYCODE,3,0))*(IF($D192=6,CN192,CM192))*((MIN((VLOOKUP($D192,SALERYCODE,5,0)),(IF($D192=6,CM192,CN192))))),MIN((VLOOKUP($D192,SALERYCODE,3,0)),(CK192+CL192))*(IF($D192=6,CN192,((MIN((VLOOKUP($D192,SALERYCODE,5,0)),CN192)))))))))/IF(AND($D192=2,'ראשי-פרטים כלליים וריכוז הוצאות'!$D$68&lt;&gt;4),1.2,1)</f>
        <v>0</v>
      </c>
      <c r="CQ192" s="263"/>
      <c r="CR192" s="264"/>
      <c r="CS192" s="265"/>
      <c r="CT192" s="266"/>
      <c r="CU192" s="267">
        <f t="shared" si="211"/>
        <v>0</v>
      </c>
      <c r="CV192" s="260">
        <f>+(IF(OR($B192=0,$C192=0,$D192=0,$CQ$2&gt;$OE$1),0,IF(OR(CQ192=0,CS192=0,CT192=0),0,MIN((VLOOKUP($D192,SALERYCODE,3,0))*(IF($D192=6,CT192,CS192))*((MIN((VLOOKUP($D192,SALERYCODE,5,0)),(IF($D192=6,CS192,CT192))))),MIN((VLOOKUP($D192,SALERYCODE,3,0)),(CQ192+CR192))*(IF($D192=6,CT192,((MIN((VLOOKUP($D192,SALERYCODE,5,0)),CT192)))))))))/IF(AND($D192=2,'ראשי-פרטים כלליים וריכוז הוצאות'!$D$68&lt;&gt;4),1.2,1)</f>
        <v>0</v>
      </c>
      <c r="CW192" s="263"/>
      <c r="CX192" s="264"/>
      <c r="CY192" s="265"/>
      <c r="CZ192" s="266"/>
      <c r="DA192" s="267">
        <f t="shared" si="212"/>
        <v>0</v>
      </c>
      <c r="DB192" s="260">
        <f>+(IF(OR($B192=0,$C192=0,$D192=0,$CW$2&gt;$OE$1),0,IF(OR(CW192=0,CY192=0,CZ192=0),0,MIN((VLOOKUP($D192,SALERYCODE,3,0))*(IF($D192=6,CZ192,CY192))*((MIN((VLOOKUP($D192,SALERYCODE,5,0)),(IF($D192=6,CY192,CZ192))))),MIN((VLOOKUP($D192,SALERYCODE,3,0)),(CW192+CX192))*(IF($D192=6,CZ192,((MIN((VLOOKUP($D192,SALERYCODE,5,0)),CZ192)))))))))/IF(AND($D192=2,'ראשי-פרטים כלליים וריכוז הוצאות'!$D$68&lt;&gt;4),1.2,1)</f>
        <v>0</v>
      </c>
      <c r="DC192" s="263"/>
      <c r="DD192" s="264"/>
      <c r="DE192" s="265"/>
      <c r="DF192" s="266"/>
      <c r="DG192" s="267">
        <f t="shared" si="213"/>
        <v>0</v>
      </c>
      <c r="DH192" s="260">
        <f>+(IF(OR($B192=0,$C192=0,$D192=0,$DC$2&gt;$OE$1),0,IF(OR(DC192=0,DE192=0,DF192=0),0,MIN((VLOOKUP($D192,SALERYCODE,3,0))*(IF($D192=6,DF192,DE192))*((MIN((VLOOKUP($D192,SALERYCODE,5,0)),(IF($D192=6,DE192,DF192))))),MIN((VLOOKUP($D192,SALERYCODE,3,0)),(DC192+DD192))*(IF($D192=6,DF192,((MIN((VLOOKUP($D192,SALERYCODE,5,0)),DF192)))))))))/IF(AND($D192=2,'ראשי-פרטים כלליים וריכוז הוצאות'!$D$68&lt;&gt;4),1.2,1)</f>
        <v>0</v>
      </c>
      <c r="DI192" s="263"/>
      <c r="DJ192" s="264"/>
      <c r="DK192" s="265"/>
      <c r="DL192" s="266"/>
      <c r="DM192" s="267">
        <f t="shared" si="214"/>
        <v>0</v>
      </c>
      <c r="DN192" s="260">
        <f>+(IF(OR($B192=0,$C192=0,$D192=0,$DC$2&gt;$OE$1),0,IF(OR(DI192=0,DK192=0,DL192=0),0,MIN((VLOOKUP($D192,SALERYCODE,3,0))*(IF($D192=6,DL192,DK192))*((MIN((VLOOKUP($D192,SALERYCODE,5,0)),(IF($D192=6,DK192,DL192))))),MIN((VLOOKUP($D192,SALERYCODE,3,0)),(DI192+DJ192))*(IF($D192=6,DL192,((MIN((VLOOKUP($D192,SALERYCODE,5,0)),DL192)))))))))/IF(AND($D192=2,'ראשי-פרטים כלליים וריכוז הוצאות'!$D$68&lt;&gt;4),1.2,1)</f>
        <v>0</v>
      </c>
      <c r="DO192" s="263"/>
      <c r="DP192" s="264"/>
      <c r="DQ192" s="265"/>
      <c r="DR192" s="266"/>
      <c r="DS192" s="267">
        <f t="shared" si="215"/>
        <v>0</v>
      </c>
      <c r="DT192" s="260">
        <f>+(IF(OR($B192=0,$C192=0,$D192=0,$DC$2&gt;$OE$1),0,IF(OR(DO192=0,DQ192=0,DR192=0),0,MIN((VLOOKUP($D192,SALERYCODE,3,0))*(IF($D192=6,DR192,DQ192))*((MIN((VLOOKUP($D192,SALERYCODE,5,0)),(IF($D192=6,DQ192,DR192))))),MIN((VLOOKUP($D192,SALERYCODE,3,0)),(DO192+DP192))*(IF($D192=6,DR192,((MIN((VLOOKUP($D192,SALERYCODE,5,0)),DR192)))))))))/IF(AND($D192=2,'ראשי-פרטים כלליים וריכוז הוצאות'!$D$68&lt;&gt;4),1.2,1)</f>
        <v>0</v>
      </c>
      <c r="DU192" s="263"/>
      <c r="DV192" s="264"/>
      <c r="DW192" s="265"/>
      <c r="DX192" s="266"/>
      <c r="DY192" s="267">
        <f t="shared" si="216"/>
        <v>0</v>
      </c>
      <c r="DZ192" s="260">
        <f>+(IF(OR($B192=0,$C192=0,$D192=0,$DC$2&gt;$OE$1),0,IF(OR(DU192=0,DW192=0,DX192=0),0,MIN((VLOOKUP($D192,SALERYCODE,3,0))*(IF($D192=6,DX192,DW192))*((MIN((VLOOKUP($D192,SALERYCODE,5,0)),(IF($D192=6,DW192,DX192))))),MIN((VLOOKUP($D192,SALERYCODE,3,0)),(DU192+DV192))*(IF($D192=6,DX192,((MIN((VLOOKUP($D192,SALERYCODE,5,0)),DX192)))))))))/IF(AND($D192=2,'ראשי-פרטים כלליים וריכוז הוצאות'!$D$68&lt;&gt;4),1.2,1)</f>
        <v>0</v>
      </c>
      <c r="EA192" s="263"/>
      <c r="EB192" s="264"/>
      <c r="EC192" s="265"/>
      <c r="ED192" s="266"/>
      <c r="EE192" s="267">
        <f t="shared" si="217"/>
        <v>0</v>
      </c>
      <c r="EF192" s="260">
        <f>+(IF(OR($B192=0,$C192=0,$D192=0,$DC$2&gt;$OE$1),0,IF(OR(EA192=0,EC192=0,ED192=0),0,MIN((VLOOKUP($D192,SALERYCODE,3,0))*(IF($D192=6,ED192,EC192))*((MIN((VLOOKUP($D192,SALERYCODE,5,0)),(IF($D192=6,EC192,ED192))))),MIN((VLOOKUP($D192,SALERYCODE,3,0)),(EA192+EB192))*(IF($D192=6,ED192,((MIN((VLOOKUP($D192,SALERYCODE,5,0)),ED192)))))))))/IF(AND($D192=2,'ראשי-פרטים כלליים וריכוז הוצאות'!$D$68&lt;&gt;4),1.2,1)</f>
        <v>0</v>
      </c>
      <c r="EG192" s="263"/>
      <c r="EH192" s="264"/>
      <c r="EI192" s="265"/>
      <c r="EJ192" s="266"/>
      <c r="EK192" s="267">
        <f t="shared" si="218"/>
        <v>0</v>
      </c>
      <c r="EL192" s="260">
        <f>+(IF(OR($B192=0,$C192=0,$D192=0,$DC$2&gt;$OE$1),0,IF(OR(EG192=0,EI192=0,EJ192=0),0,MIN((VLOOKUP($D192,SALERYCODE,3,0))*(IF($D192=6,EJ192,EI192))*((MIN((VLOOKUP($D192,SALERYCODE,5,0)),(IF($D192=6,EI192,EJ192))))),MIN((VLOOKUP($D192,SALERYCODE,3,0)),(EG192+EH192))*(IF($D192=6,EJ192,((MIN((VLOOKUP($D192,SALERYCODE,5,0)),EJ192)))))))))/IF(AND($D192=2,'ראשי-פרטים כלליים וריכוז הוצאות'!$D$68&lt;&gt;4),1.2,1)</f>
        <v>0</v>
      </c>
      <c r="EM192" s="263"/>
      <c r="EN192" s="264"/>
      <c r="EO192" s="265"/>
      <c r="EP192" s="266"/>
      <c r="EQ192" s="267">
        <f t="shared" si="219"/>
        <v>0</v>
      </c>
      <c r="ER192" s="260">
        <f>+(IF(OR($B192=0,$C192=0,$D192=0,$DC$2&gt;$OE$1),0,IF(OR(EM192=0,EO192=0,EP192=0),0,MIN((VLOOKUP($D192,SALERYCODE,3,0))*(IF($D192=6,EP192,EO192))*((MIN((VLOOKUP($D192,SALERYCODE,5,0)),(IF($D192=6,EO192,EP192))))),MIN((VLOOKUP($D192,SALERYCODE,3,0)),(EM192+EN192))*(IF($D192=6,EP192,((MIN((VLOOKUP($D192,SALERYCODE,5,0)),EP192)))))))))/IF(AND($D192=2,'ראשי-פרטים כלליים וריכוז הוצאות'!$D$68&lt;&gt;4),1.2,1)</f>
        <v>0</v>
      </c>
      <c r="ES192" s="263"/>
      <c r="ET192" s="264"/>
      <c r="EU192" s="265"/>
      <c r="EV192" s="266"/>
      <c r="EW192" s="267">
        <f t="shared" si="220"/>
        <v>0</v>
      </c>
      <c r="EX192" s="260">
        <f>+(IF(OR($B192=0,$C192=0,$D192=0,$DC$2&gt;$OE$1),0,IF(OR(ES192=0,EU192=0,EV192=0),0,MIN((VLOOKUP($D192,SALERYCODE,3,0))*(IF($D192=6,EV192,EU192))*((MIN((VLOOKUP($D192,SALERYCODE,5,0)),(IF($D192=6,EU192,EV192))))),MIN((VLOOKUP($D192,SALERYCODE,3,0)),(ES192+ET192))*(IF($D192=6,EV192,((MIN((VLOOKUP($D192,SALERYCODE,5,0)),EV192)))))))))/IF(AND($D192=2,'ראשי-פרטים כלליים וריכוז הוצאות'!$D$68&lt;&gt;4),1.2,1)</f>
        <v>0</v>
      </c>
      <c r="EY192" s="263"/>
      <c r="EZ192" s="264"/>
      <c r="FA192" s="265"/>
      <c r="FB192" s="266"/>
      <c r="FC192" s="267">
        <f t="shared" si="221"/>
        <v>0</v>
      </c>
      <c r="FD192" s="260">
        <f>+(IF(OR($B192=0,$C192=0,$D192=0,$DC$2&gt;$OE$1),0,IF(OR(EY192=0,FA192=0,FB192=0),0,MIN((VLOOKUP($D192,SALERYCODE,3,0))*(IF($D192=6,FB192,FA192))*((MIN((VLOOKUP($D192,SALERYCODE,5,0)),(IF($D192=6,FA192,FB192))))),MIN((VLOOKUP($D192,SALERYCODE,3,0)),(EY192+EZ192))*(IF($D192=6,FB192,((MIN((VLOOKUP($D192,SALERYCODE,5,0)),FB192)))))))))/IF(AND($D192=2,'ראשי-פרטים כלליים וריכוז הוצאות'!$D$68&lt;&gt;4),1.2,1)</f>
        <v>0</v>
      </c>
      <c r="FE192" s="263"/>
      <c r="FF192" s="264"/>
      <c r="FG192" s="265"/>
      <c r="FH192" s="266"/>
      <c r="FI192" s="267">
        <f t="shared" si="222"/>
        <v>0</v>
      </c>
      <c r="FJ192" s="260">
        <f>+(IF(OR($B192=0,$C192=0,$D192=0,$DC$2&gt;$OE$1),0,IF(OR(FE192=0,FG192=0,FH192=0),0,MIN((VLOOKUP($D192,SALERYCODE,3,0))*(IF($D192=6,FH192,FG192))*((MIN((VLOOKUP($D192,SALERYCODE,5,0)),(IF($D192=6,FG192,FH192))))),MIN((VLOOKUP($D192,SALERYCODE,3,0)),(FE192+FF192))*(IF($D192=6,FH192,((MIN((VLOOKUP($D192,SALERYCODE,5,0)),FH192)))))))))/IF(AND($D192=2,'ראשי-פרטים כלליים וריכוז הוצאות'!$D$68&lt;&gt;4),1.2,1)</f>
        <v>0</v>
      </c>
      <c r="FK192" s="263"/>
      <c r="FL192" s="264"/>
      <c r="FM192" s="265"/>
      <c r="FN192" s="266"/>
      <c r="FO192" s="267">
        <f t="shared" si="223"/>
        <v>0</v>
      </c>
      <c r="FP192" s="260">
        <f>+(IF(OR($B192=0,$C192=0,$D192=0,$DC$2&gt;$OE$1),0,IF(OR(FK192=0,FM192=0,FN192=0),0,MIN((VLOOKUP($D192,SALERYCODE,3,0))*(IF($D192=6,FN192,FM192))*((MIN((VLOOKUP($D192,SALERYCODE,5,0)),(IF($D192=6,FM192,FN192))))),MIN((VLOOKUP($D192,SALERYCODE,3,0)),(FK192+FL192))*(IF($D192=6,FN192,((MIN((VLOOKUP($D192,SALERYCODE,5,0)),FN192)))))))))/IF(AND($D192=2,'ראשי-פרטים כלליים וריכוז הוצאות'!$D$68&lt;&gt;4),1.2,1)</f>
        <v>0</v>
      </c>
      <c r="FQ192" s="263"/>
      <c r="FR192" s="264"/>
      <c r="FS192" s="265"/>
      <c r="FT192" s="266"/>
      <c r="FU192" s="267">
        <f t="shared" si="224"/>
        <v>0</v>
      </c>
      <c r="FV192" s="260">
        <f>+(IF(OR($B192=0,$C192=0,$D192=0,$DC$2&gt;$OE$1),0,IF(OR(FQ192=0,FS192=0,FT192=0),0,MIN((VLOOKUP($D192,SALERYCODE,3,0))*(IF($D192=6,FT192,FS192))*((MIN((VLOOKUP($D192,SALERYCODE,5,0)),(IF($D192=6,FS192,FT192))))),MIN((VLOOKUP($D192,SALERYCODE,3,0)),(FQ192+FR192))*(IF($D192=6,FT192,((MIN((VLOOKUP($D192,SALERYCODE,5,0)),FT192)))))))))/IF(AND($D192=2,'ראשי-פרטים כלליים וריכוז הוצאות'!$D$68&lt;&gt;4),1.2,1)</f>
        <v>0</v>
      </c>
      <c r="FW192" s="263"/>
      <c r="FX192" s="264"/>
      <c r="FY192" s="265"/>
      <c r="FZ192" s="266"/>
      <c r="GA192" s="267">
        <f t="shared" si="225"/>
        <v>0</v>
      </c>
      <c r="GB192" s="260">
        <f>+(IF(OR($B192=0,$C192=0,$D192=0,$DC$2&gt;$OE$1),0,IF(OR(FW192=0,FY192=0,FZ192=0),0,MIN((VLOOKUP($D192,SALERYCODE,3,0))*(IF($D192=6,FZ192,FY192))*((MIN((VLOOKUP($D192,SALERYCODE,5,0)),(IF($D192=6,FY192,FZ192))))),MIN((VLOOKUP($D192,SALERYCODE,3,0)),(FW192+FX192))*(IF($D192=6,FZ192,((MIN((VLOOKUP($D192,SALERYCODE,5,0)),FZ192)))))))))/IF(AND($D192=2,'ראשי-פרטים כלליים וריכוז הוצאות'!$D$68&lt;&gt;4),1.2,1)</f>
        <v>0</v>
      </c>
      <c r="GC192" s="263"/>
      <c r="GD192" s="264"/>
      <c r="GE192" s="265"/>
      <c r="GF192" s="266"/>
      <c r="GG192" s="267">
        <f t="shared" si="226"/>
        <v>0</v>
      </c>
      <c r="GH192" s="260">
        <f>+(IF(OR($B192=0,$C192=0,$D192=0,$DC$2&gt;$OE$1),0,IF(OR(GC192=0,GE192=0,GF192=0),0,MIN((VLOOKUP($D192,SALERYCODE,3,0))*(IF($D192=6,GF192,GE192))*((MIN((VLOOKUP($D192,SALERYCODE,5,0)),(IF($D192=6,GE192,GF192))))),MIN((VLOOKUP($D192,SALERYCODE,3,0)),(GC192+GD192))*(IF($D192=6,GF192,((MIN((VLOOKUP($D192,SALERYCODE,5,0)),GF192)))))))))/IF(AND($D192=2,'ראשי-פרטים כלליים וריכוז הוצאות'!$D$68&lt;&gt;4),1.2,1)</f>
        <v>0</v>
      </c>
      <c r="GI192" s="263"/>
      <c r="GJ192" s="264"/>
      <c r="GK192" s="265"/>
      <c r="GL192" s="266"/>
      <c r="GM192" s="267">
        <f t="shared" si="227"/>
        <v>0</v>
      </c>
      <c r="GN192" s="260">
        <f>+(IF(OR($B192=0,$C192=0,$D192=0,$DC$2&gt;$OE$1),0,IF(OR(GI192=0,GK192=0,GL192=0),0,MIN((VLOOKUP($D192,SALERYCODE,3,0))*(IF($D192=6,GL192,GK192))*((MIN((VLOOKUP($D192,SALERYCODE,5,0)),(IF($D192=6,GK192,GL192))))),MIN((VLOOKUP($D192,SALERYCODE,3,0)),(GI192+GJ192))*(IF($D192=6,GL192,((MIN((VLOOKUP($D192,SALERYCODE,5,0)),GL192)))))))))/IF(AND($D192=2,'ראשי-פרטים כלליים וריכוז הוצאות'!$D$68&lt;&gt;4),1.2,1)</f>
        <v>0</v>
      </c>
      <c r="GO192" s="263"/>
      <c r="GP192" s="264"/>
      <c r="GQ192" s="265"/>
      <c r="GR192" s="266"/>
      <c r="GS192" s="267">
        <f t="shared" si="228"/>
        <v>0</v>
      </c>
      <c r="GT192" s="260">
        <f>+(IF(OR($B192=0,$C192=0,$D192=0,$DC$2&gt;$OE$1),0,IF(OR(GO192=0,GQ192=0,GR192=0),0,MIN((VLOOKUP($D192,SALERYCODE,3,0))*(IF($D192=6,GR192,GQ192))*((MIN((VLOOKUP($D192,SALERYCODE,5,0)),(IF($D192=6,GQ192,GR192))))),MIN((VLOOKUP($D192,SALERYCODE,3,0)),(GO192+GP192))*(IF($D192=6,GR192,((MIN((VLOOKUP($D192,SALERYCODE,5,0)),GR192)))))))))/IF(AND($D192=2,'ראשי-פרטים כלליים וריכוז הוצאות'!$D$68&lt;&gt;4),1.2,1)</f>
        <v>0</v>
      </c>
      <c r="GU192" s="263"/>
      <c r="GV192" s="264"/>
      <c r="GW192" s="265"/>
      <c r="GX192" s="266"/>
      <c r="GY192" s="267">
        <f t="shared" si="229"/>
        <v>0</v>
      </c>
      <c r="GZ192" s="260">
        <f>+(IF(OR($B192=0,$C192=0,$D192=0,$DC$2&gt;$OE$1),0,IF(OR(GU192=0,GW192=0,GX192=0),0,MIN((VLOOKUP($D192,SALERYCODE,3,0))*(IF($D192=6,GX192,GW192))*((MIN((VLOOKUP($D192,SALERYCODE,5,0)),(IF($D192=6,GW192,GX192))))),MIN((VLOOKUP($D192,SALERYCODE,3,0)),(GU192+GV192))*(IF($D192=6,GX192,((MIN((VLOOKUP($D192,SALERYCODE,5,0)),GX192)))))))))/IF(AND($D192=2,'ראשי-פרטים כלליים וריכוז הוצאות'!$D$68&lt;&gt;4),1.2,1)</f>
        <v>0</v>
      </c>
      <c r="HA192" s="263"/>
      <c r="HB192" s="264"/>
      <c r="HC192" s="265"/>
      <c r="HD192" s="266"/>
      <c r="HE192" s="267">
        <f t="shared" si="230"/>
        <v>0</v>
      </c>
      <c r="HF192" s="260">
        <f>+(IF(OR($B192=0,$C192=0,$D192=0,$DC$2&gt;$OE$1),0,IF(OR(HA192=0,HC192=0,HD192=0),0,MIN((VLOOKUP($D192,SALERYCODE,3,0))*(IF($D192=6,HD192,HC192))*((MIN((VLOOKUP($D192,SALERYCODE,5,0)),(IF($D192=6,HC192,HD192))))),MIN((VLOOKUP($D192,SALERYCODE,3,0)),(HA192+HB192))*(IF($D192=6,HD192,((MIN((VLOOKUP($D192,SALERYCODE,5,0)),HD192)))))))))/IF(AND($D192=2,'ראשי-פרטים כלליים וריכוז הוצאות'!$D$68&lt;&gt;4),1.2,1)</f>
        <v>0</v>
      </c>
      <c r="HG192" s="263"/>
      <c r="HH192" s="264"/>
      <c r="HI192" s="265"/>
      <c r="HJ192" s="266"/>
      <c r="HK192" s="267">
        <f t="shared" si="231"/>
        <v>0</v>
      </c>
      <c r="HL192" s="260">
        <f>+(IF(OR($B192=0,$C192=0,$D192=0,$DC$2&gt;$OE$1),0,IF(OR(HG192=0,HI192=0,HJ192=0),0,MIN((VLOOKUP($D192,SALERYCODE,3,0))*(IF($D192=6,HJ192,HI192))*((MIN((VLOOKUP($D192,SALERYCODE,5,0)),(IF($D192=6,HI192,HJ192))))),MIN((VLOOKUP($D192,SALERYCODE,3,0)),(HG192+HH192))*(IF($D192=6,HJ192,((MIN((VLOOKUP($D192,SALERYCODE,5,0)),HJ192)))))))))/IF(AND($D192=2,'ראשי-פרטים כלליים וריכוז הוצאות'!$D$68&lt;&gt;4),1.2,1)</f>
        <v>0</v>
      </c>
      <c r="HM192" s="263"/>
      <c r="HN192" s="264"/>
      <c r="HO192" s="265"/>
      <c r="HP192" s="266"/>
      <c r="HQ192" s="267">
        <f t="shared" si="232"/>
        <v>0</v>
      </c>
      <c r="HR192" s="260">
        <f>+(IF(OR($B192=0,$C192=0,$D192=0,$DC$2&gt;$OE$1),0,IF(OR(HM192=0,HO192=0,HP192=0),0,MIN((VLOOKUP($D192,SALERYCODE,3,0))*(IF($D192=6,HP192,HO192))*((MIN((VLOOKUP($D192,SALERYCODE,5,0)),(IF($D192=6,HO192,HP192))))),MIN((VLOOKUP($D192,SALERYCODE,3,0)),(HM192+HN192))*(IF($D192=6,HP192,((MIN((VLOOKUP($D192,SALERYCODE,5,0)),HP192)))))))))/IF(AND($D192=2,'ראשי-פרטים כלליים וריכוז הוצאות'!$D$68&lt;&gt;4),1.2,1)</f>
        <v>0</v>
      </c>
      <c r="HS192" s="263"/>
      <c r="HT192" s="264"/>
      <c r="HU192" s="265"/>
      <c r="HV192" s="266"/>
      <c r="HW192" s="267">
        <f t="shared" si="233"/>
        <v>0</v>
      </c>
      <c r="HX192" s="260">
        <f>+(IF(OR($B192=0,$C192=0,$D192=0,$DC$2&gt;$OE$1),0,IF(OR(HS192=0,HU192=0,HV192=0),0,MIN((VLOOKUP($D192,SALERYCODE,3,0))*(IF($D192=6,HV192,HU192))*((MIN((VLOOKUP($D192,SALERYCODE,5,0)),(IF($D192=6,HU192,HV192))))),MIN((VLOOKUP($D192,SALERYCODE,3,0)),(HS192+HT192))*(IF($D192=6,HV192,((MIN((VLOOKUP($D192,SALERYCODE,5,0)),HV192)))))))))/IF(AND($D192=2,'ראשי-פרטים כלליים וריכוז הוצאות'!$D$68&lt;&gt;4),1.2,1)</f>
        <v>0</v>
      </c>
      <c r="HY192" s="263"/>
      <c r="HZ192" s="264"/>
      <c r="IA192" s="265"/>
      <c r="IB192" s="266"/>
      <c r="IC192" s="267">
        <f t="shared" si="234"/>
        <v>0</v>
      </c>
      <c r="ID192" s="260">
        <f>+(IF(OR($B192=0,$C192=0,$D192=0,$DC$2&gt;$OE$1),0,IF(OR(HY192=0,IA192=0,IB192=0),0,MIN((VLOOKUP($D192,SALERYCODE,3,0))*(IF($D192=6,IB192,IA192))*((MIN((VLOOKUP($D192,SALERYCODE,5,0)),(IF($D192=6,IA192,IB192))))),MIN((VLOOKUP($D192,SALERYCODE,3,0)),(HY192+HZ192))*(IF($D192=6,IB192,((MIN((VLOOKUP($D192,SALERYCODE,5,0)),IB192)))))))))/IF(AND($D192=2,'ראשי-פרטים כלליים וריכוז הוצאות'!$D$68&lt;&gt;4),1.2,1)</f>
        <v>0</v>
      </c>
      <c r="IE192" s="263"/>
      <c r="IF192" s="264"/>
      <c r="IG192" s="265"/>
      <c r="IH192" s="266"/>
      <c r="II192" s="267">
        <f t="shared" si="235"/>
        <v>0</v>
      </c>
      <c r="IJ192" s="260">
        <f>+(IF(OR($B192=0,$C192=0,$D192=0,$DC$2&gt;$OE$1),0,IF(OR(IE192=0,IG192=0,IH192=0),0,MIN((VLOOKUP($D192,SALERYCODE,3,0))*(IF($D192=6,IH192,IG192))*((MIN((VLOOKUP($D192,SALERYCODE,5,0)),(IF($D192=6,IG192,IH192))))),MIN((VLOOKUP($D192,SALERYCODE,3,0)),(IE192+IF192))*(IF($D192=6,IH192,((MIN((VLOOKUP($D192,SALERYCODE,5,0)),IH192)))))))))/IF(AND($D192=2,'ראשי-פרטים כלליים וריכוז הוצאות'!$D$68&lt;&gt;4),1.2,1)</f>
        <v>0</v>
      </c>
      <c r="IK192" s="263"/>
      <c r="IL192" s="264"/>
      <c r="IM192" s="265"/>
      <c r="IN192" s="266"/>
      <c r="IO192" s="267">
        <f t="shared" si="236"/>
        <v>0</v>
      </c>
      <c r="IP192" s="260">
        <f>+(IF(OR($B192=0,$C192=0,$D192=0,$DC$2&gt;$OE$1),0,IF(OR(IK192=0,IM192=0,IN192=0),0,MIN((VLOOKUP($D192,SALERYCODE,3,0))*(IF($D192=6,IN192,IM192))*((MIN((VLOOKUP($D192,SALERYCODE,5,0)),(IF($D192=6,IM192,IN192))))),MIN((VLOOKUP($D192,SALERYCODE,3,0)),(IK192+IL192))*(IF($D192=6,IN192,((MIN((VLOOKUP($D192,SALERYCODE,5,0)),IN192)))))))))/IF(AND($D192=2,'ראשי-פרטים כלליים וריכוז הוצאות'!$D$68&lt;&gt;4),1.2,1)</f>
        <v>0</v>
      </c>
      <c r="IQ192" s="263"/>
      <c r="IR192" s="264"/>
      <c r="IS192" s="265"/>
      <c r="IT192" s="266"/>
      <c r="IU192" s="267">
        <f t="shared" si="237"/>
        <v>0</v>
      </c>
      <c r="IV192" s="260">
        <f>+(IF(OR($B192=0,$C192=0,$D192=0,$DC$2&gt;$OE$1),0,IF(OR(IQ192=0,IS192=0,IT192=0),0,MIN((VLOOKUP($D192,SALERYCODE,3,0))*(IF($D192=6,IT192,IS192))*((MIN((VLOOKUP($D192,SALERYCODE,5,0)),(IF($D192=6,IS192,IT192))))),MIN((VLOOKUP($D192,SALERYCODE,3,0)),(IQ192+IR192))*(IF($D192=6,IT192,((MIN((VLOOKUP($D192,SALERYCODE,5,0)),IT192)))))))))/IF(AND($D192=2,'ראשי-פרטים כלליים וריכוז הוצאות'!$D$68&lt;&gt;4),1.2,1)</f>
        <v>0</v>
      </c>
      <c r="IW192" s="263"/>
      <c r="IX192" s="264"/>
      <c r="IY192" s="265"/>
      <c r="IZ192" s="266"/>
      <c r="JA192" s="267">
        <f t="shared" si="238"/>
        <v>0</v>
      </c>
      <c r="JB192" s="260">
        <f>+(IF(OR($B192=0,$C192=0,$D192=0,$DC$2&gt;$OE$1),0,IF(OR(IW192=0,IY192=0,IZ192=0),0,MIN((VLOOKUP($D192,SALERYCODE,3,0))*(IF($D192=6,IZ192,IY192))*((MIN((VLOOKUP($D192,SALERYCODE,5,0)),(IF($D192=6,IY192,IZ192))))),MIN((VLOOKUP($D192,SALERYCODE,3,0)),(IW192+IX192))*(IF($D192=6,IZ192,((MIN((VLOOKUP($D192,SALERYCODE,5,0)),IZ192)))))))))/IF(AND($D192=2,'ראשי-פרטים כלליים וריכוז הוצאות'!$D$68&lt;&gt;4),1.2,1)</f>
        <v>0</v>
      </c>
      <c r="JC192" s="263"/>
      <c r="JD192" s="264"/>
      <c r="JE192" s="265"/>
      <c r="JF192" s="266"/>
      <c r="JG192" s="267">
        <f t="shared" si="239"/>
        <v>0</v>
      </c>
      <c r="JH192" s="260">
        <f>+(IF(OR($B192=0,$C192=0,$D192=0,$DC$2&gt;$OE$1),0,IF(OR(JC192=0,JE192=0,JF192=0),0,MIN((VLOOKUP($D192,SALERYCODE,3,0))*(IF($D192=6,JF192,JE192))*((MIN((VLOOKUP($D192,SALERYCODE,5,0)),(IF($D192=6,JE192,JF192))))),MIN((VLOOKUP($D192,SALERYCODE,3,0)),(JC192+JD192))*(IF($D192=6,JF192,((MIN((VLOOKUP($D192,SALERYCODE,5,0)),JF192)))))))))/IF(AND($D192=2,'ראשי-פרטים כלליים וריכוז הוצאות'!$D$68&lt;&gt;4),1.2,1)</f>
        <v>0</v>
      </c>
      <c r="JI192" s="263"/>
      <c r="JJ192" s="264"/>
      <c r="JK192" s="265"/>
      <c r="JL192" s="266"/>
      <c r="JM192" s="267">
        <f t="shared" si="240"/>
        <v>0</v>
      </c>
      <c r="JN192" s="260">
        <f>+(IF(OR($B192=0,$C192=0,$D192=0,$DC$2&gt;$OE$1),0,IF(OR(JI192=0,JK192=0,JL192=0),0,MIN((VLOOKUP($D192,SALERYCODE,3,0))*(IF($D192=6,JL192,JK192))*((MIN((VLOOKUP($D192,SALERYCODE,5,0)),(IF($D192=6,JK192,JL192))))),MIN((VLOOKUP($D192,SALERYCODE,3,0)),(JI192+JJ192))*(IF($D192=6,JL192,((MIN((VLOOKUP($D192,SALERYCODE,5,0)),JL192)))))))))/IF(AND($D192=2,'ראשי-פרטים כלליים וריכוז הוצאות'!$D$68&lt;&gt;4),1.2,1)</f>
        <v>0</v>
      </c>
      <c r="JO192" s="263"/>
      <c r="JP192" s="264"/>
      <c r="JQ192" s="265"/>
      <c r="JR192" s="266"/>
      <c r="JS192" s="267">
        <f t="shared" si="241"/>
        <v>0</v>
      </c>
      <c r="JT192" s="260">
        <f>+(IF(OR($B192=0,$C192=0,$D192=0,$DC$2&gt;$OE$1),0,IF(OR(JO192=0,JQ192=0,JR192=0),0,MIN((VLOOKUP($D192,SALERYCODE,3,0))*(IF($D192=6,JR192,JQ192))*((MIN((VLOOKUP($D192,SALERYCODE,5,0)),(IF($D192=6,JQ192,JR192))))),MIN((VLOOKUP($D192,SALERYCODE,3,0)),(JO192+JP192))*(IF($D192=6,JR192,((MIN((VLOOKUP($D192,SALERYCODE,5,0)),JR192)))))))))/IF(AND($D192=2,'ראשי-פרטים כלליים וריכוז הוצאות'!$D$68&lt;&gt;4),1.2,1)</f>
        <v>0</v>
      </c>
      <c r="JU192" s="263"/>
      <c r="JV192" s="264"/>
      <c r="JW192" s="265"/>
      <c r="JX192" s="266"/>
      <c r="JY192" s="267">
        <f t="shared" si="242"/>
        <v>0</v>
      </c>
      <c r="JZ192" s="260">
        <f>+(IF(OR($B192=0,$C192=0,$D192=0,$DC$2&gt;$OE$1),0,IF(OR(JU192=0,JW192=0,JX192=0),0,MIN((VLOOKUP($D192,SALERYCODE,3,0))*(IF($D192=6,JX192,JW192))*((MIN((VLOOKUP($D192,SALERYCODE,5,0)),(IF($D192=6,JW192,JX192))))),MIN((VLOOKUP($D192,SALERYCODE,3,0)),(JU192+JV192))*(IF($D192=6,JX192,((MIN((VLOOKUP($D192,SALERYCODE,5,0)),JX192)))))))))/IF(AND($D192=2,'ראשי-פרטים כלליים וריכוז הוצאות'!$D$68&lt;&gt;4),1.2,1)</f>
        <v>0</v>
      </c>
      <c r="KA192" s="263"/>
      <c r="KB192" s="264"/>
      <c r="KC192" s="265"/>
      <c r="KD192" s="266"/>
      <c r="KE192" s="267">
        <f t="shared" si="243"/>
        <v>0</v>
      </c>
      <c r="KF192" s="260">
        <f>+(IF(OR($B192=0,$C192=0,$D192=0,$DC$2&gt;$OE$1),0,IF(OR(KA192=0,KC192=0,KD192=0),0,MIN((VLOOKUP($D192,SALERYCODE,3,0))*(IF($D192=6,KD192,KC192))*((MIN((VLOOKUP($D192,SALERYCODE,5,0)),(IF($D192=6,KC192,KD192))))),MIN((VLOOKUP($D192,SALERYCODE,3,0)),(KA192+KB192))*(IF($D192=6,KD192,((MIN((VLOOKUP($D192,SALERYCODE,5,0)),KD192)))))))))/IF(AND($D192=2,'ראשי-פרטים כלליים וריכוז הוצאות'!$D$68&lt;&gt;4),1.2,1)</f>
        <v>0</v>
      </c>
      <c r="KG192" s="263"/>
      <c r="KH192" s="264"/>
      <c r="KI192" s="265"/>
      <c r="KJ192" s="266"/>
      <c r="KK192" s="267">
        <f t="shared" si="244"/>
        <v>0</v>
      </c>
      <c r="KL192" s="260">
        <f>+(IF(OR($B192=0,$C192=0,$D192=0,$DC$2&gt;$OE$1),0,IF(OR(KG192=0,KI192=0,KJ192=0),0,MIN((VLOOKUP($D192,SALERYCODE,3,0))*(IF($D192=6,KJ192,KI192))*((MIN((VLOOKUP($D192,SALERYCODE,5,0)),(IF($D192=6,KI192,KJ192))))),MIN((VLOOKUP($D192,SALERYCODE,3,0)),(KG192+KH192))*(IF($D192=6,KJ192,((MIN((VLOOKUP($D192,SALERYCODE,5,0)),KJ192)))))))))/IF(AND($D192=2,'ראשי-פרטים כלליים וריכוז הוצאות'!$D$68&lt;&gt;4),1.2,1)</f>
        <v>0</v>
      </c>
      <c r="KM192" s="263"/>
      <c r="KN192" s="264"/>
      <c r="KO192" s="265"/>
      <c r="KP192" s="266"/>
      <c r="KQ192" s="267">
        <f t="shared" si="245"/>
        <v>0</v>
      </c>
      <c r="KR192" s="260">
        <f>+(IF(OR($B192=0,$C192=0,$D192=0,$DC$2&gt;$OE$1),0,IF(OR(KM192=0,KO192=0,KP192=0),0,MIN((VLOOKUP($D192,SALERYCODE,3,0))*(IF($D192=6,KP192,KO192))*((MIN((VLOOKUP($D192,SALERYCODE,5,0)),(IF($D192=6,KO192,KP192))))),MIN((VLOOKUP($D192,SALERYCODE,3,0)),(KM192+KN192))*(IF($D192=6,KP192,((MIN((VLOOKUP($D192,SALERYCODE,5,0)),KP192)))))))))/IF(AND($D192=2,'ראשי-פרטים כלליים וריכוז הוצאות'!$D$68&lt;&gt;4),1.2,1)</f>
        <v>0</v>
      </c>
      <c r="KS192" s="263"/>
      <c r="KT192" s="264"/>
      <c r="KU192" s="265"/>
      <c r="KV192" s="266"/>
      <c r="KW192" s="267">
        <f t="shared" si="246"/>
        <v>0</v>
      </c>
      <c r="KX192" s="260">
        <f>+(IF(OR($B192=0,$C192=0,$D192=0,$DC$2&gt;$OE$1),0,IF(OR(KS192=0,KU192=0,KV192=0),0,MIN((VLOOKUP($D192,SALERYCODE,3,0))*(IF($D192=6,KV192,KU192))*((MIN((VLOOKUP($D192,SALERYCODE,5,0)),(IF($D192=6,KU192,KV192))))),MIN((VLOOKUP($D192,SALERYCODE,3,0)),(KS192+KT192))*(IF($D192=6,KV192,((MIN((VLOOKUP($D192,SALERYCODE,5,0)),KV192)))))))))/IF(AND($D192=2,'ראשי-פרטים כלליים וריכוז הוצאות'!$D$68&lt;&gt;4),1.2,1)</f>
        <v>0</v>
      </c>
      <c r="KY192" s="263"/>
      <c r="KZ192" s="264"/>
      <c r="LA192" s="265"/>
      <c r="LB192" s="266"/>
      <c r="LC192" s="267">
        <f t="shared" si="247"/>
        <v>0</v>
      </c>
      <c r="LD192" s="260">
        <f>+(IF(OR($B192=0,$C192=0,$D192=0,$DC$2&gt;$OE$1),0,IF(OR(KY192=0,LA192=0,LB192=0),0,MIN((VLOOKUP($D192,SALERYCODE,3,0))*(IF($D192=6,LB192,LA192))*((MIN((VLOOKUP($D192,SALERYCODE,5,0)),(IF($D192=6,LA192,LB192))))),MIN((VLOOKUP($D192,SALERYCODE,3,0)),(KY192+KZ192))*(IF($D192=6,LB192,((MIN((VLOOKUP($D192,SALERYCODE,5,0)),LB192)))))))))/IF(AND($D192=2,'ראשי-פרטים כלליים וריכוז הוצאות'!$D$68&lt;&gt;4),1.2,1)</f>
        <v>0</v>
      </c>
      <c r="LE192" s="263"/>
      <c r="LF192" s="264"/>
      <c r="LG192" s="265"/>
      <c r="LH192" s="266"/>
      <c r="LI192" s="267">
        <f t="shared" si="248"/>
        <v>0</v>
      </c>
      <c r="LJ192" s="260">
        <f>+(IF(OR($B192=0,$C192=0,$D192=0,$DC$2&gt;$OE$1),0,IF(OR(LE192=0,LG192=0,LH192=0),0,MIN((VLOOKUP($D192,SALERYCODE,3,0))*(IF($D192=6,LH192,LG192))*((MIN((VLOOKUP($D192,SALERYCODE,5,0)),(IF($D192=6,LG192,LH192))))),MIN((VLOOKUP($D192,SALERYCODE,3,0)),(LE192+LF192))*(IF($D192=6,LH192,((MIN((VLOOKUP($D192,SALERYCODE,5,0)),LH192)))))))))/IF(AND($D192=2,'ראשי-פרטים כלליים וריכוז הוצאות'!$D$68&lt;&gt;4),1.2,1)</f>
        <v>0</v>
      </c>
      <c r="LK192" s="263"/>
      <c r="LL192" s="264"/>
      <c r="LM192" s="265"/>
      <c r="LN192" s="266"/>
      <c r="LO192" s="267">
        <f t="shared" si="249"/>
        <v>0</v>
      </c>
      <c r="LP192" s="260">
        <f>+(IF(OR($B192=0,$C192=0,$D192=0,$DC$2&gt;$OE$1),0,IF(OR(LK192=0,LM192=0,LN192=0),0,MIN((VLOOKUP($D192,SALERYCODE,3,0))*(IF($D192=6,LN192,LM192))*((MIN((VLOOKUP($D192,SALERYCODE,5,0)),(IF($D192=6,LM192,LN192))))),MIN((VLOOKUP($D192,SALERYCODE,3,0)),(LK192+LL192))*(IF($D192=6,LN192,((MIN((VLOOKUP($D192,SALERYCODE,5,0)),LN192)))))))))/IF(AND($D192=2,'ראשי-פרטים כלליים וריכוז הוצאות'!$D$68&lt;&gt;4),1.2,1)</f>
        <v>0</v>
      </c>
      <c r="LQ192" s="263"/>
      <c r="LR192" s="264"/>
      <c r="LS192" s="265"/>
      <c r="LT192" s="266"/>
      <c r="LU192" s="267">
        <f t="shared" si="250"/>
        <v>0</v>
      </c>
      <c r="LV192" s="260">
        <f>+(IF(OR($B192=0,$C192=0,$D192=0,$DC$2&gt;$OE$1),0,IF(OR(LQ192=0,LS192=0,LT192=0),0,MIN((VLOOKUP($D192,SALERYCODE,3,0))*(IF($D192=6,LT192,LS192))*((MIN((VLOOKUP($D192,SALERYCODE,5,0)),(IF($D192=6,LS192,LT192))))),MIN((VLOOKUP($D192,SALERYCODE,3,0)),(LQ192+LR192))*(IF($D192=6,LT192,((MIN((VLOOKUP($D192,SALERYCODE,5,0)),LT192)))))))))/IF(AND($D192=2,'ראשי-פרטים כלליים וריכוז הוצאות'!$D$68&lt;&gt;4),1.2,1)</f>
        <v>0</v>
      </c>
      <c r="LW192" s="263"/>
      <c r="LX192" s="264"/>
      <c r="LY192" s="265"/>
      <c r="LZ192" s="266"/>
      <c r="MA192" s="267">
        <f t="shared" si="251"/>
        <v>0</v>
      </c>
      <c r="MB192" s="260">
        <f>+(IF(OR($B192=0,$C192=0,$D192=0,$DC$2&gt;$OE$1),0,IF(OR(LW192=0,LY192=0,LZ192=0),0,MIN((VLOOKUP($D192,SALERYCODE,3,0))*(IF($D192=6,LZ192,LY192))*((MIN((VLOOKUP($D192,SALERYCODE,5,0)),(IF($D192=6,LY192,LZ192))))),MIN((VLOOKUP($D192,SALERYCODE,3,0)),(LW192+LX192))*(IF($D192=6,LZ192,((MIN((VLOOKUP($D192,SALERYCODE,5,0)),LZ192)))))))))/IF(AND($D192=2,'ראשי-פרטים כלליים וריכוז הוצאות'!$D$68&lt;&gt;4),1.2,1)</f>
        <v>0</v>
      </c>
      <c r="MC192" s="263"/>
      <c r="MD192" s="264"/>
      <c r="ME192" s="265"/>
      <c r="MF192" s="266"/>
      <c r="MG192" s="267">
        <f t="shared" si="252"/>
        <v>0</v>
      </c>
      <c r="MH192" s="260">
        <f>+(IF(OR($B192=0,$C192=0,$D192=0,$DC$2&gt;$OE$1),0,IF(OR(MC192=0,ME192=0,MF192=0),0,MIN((VLOOKUP($D192,SALERYCODE,3,0))*(IF($D192=6,MF192,ME192))*((MIN((VLOOKUP($D192,SALERYCODE,5,0)),(IF($D192=6,ME192,MF192))))),MIN((VLOOKUP($D192,SALERYCODE,3,0)),(MC192+MD192))*(IF($D192=6,MF192,((MIN((VLOOKUP($D192,SALERYCODE,5,0)),MF192)))))))))/IF(AND($D192=2,'ראשי-פרטים כלליים וריכוז הוצאות'!$D$68&lt;&gt;4),1.2,1)</f>
        <v>0</v>
      </c>
      <c r="MI192" s="263"/>
      <c r="MJ192" s="264"/>
      <c r="MK192" s="265"/>
      <c r="ML192" s="266"/>
      <c r="MM192" s="267">
        <f t="shared" si="253"/>
        <v>0</v>
      </c>
      <c r="MN192" s="260">
        <f>+(IF(OR($B192=0,$C192=0,$D192=0,$DC$2&gt;$OE$1),0,IF(OR(MI192=0,MK192=0,ML192=0),0,MIN((VLOOKUP($D192,SALERYCODE,3,0))*(IF($D192=6,ML192,MK192))*((MIN((VLOOKUP($D192,SALERYCODE,5,0)),(IF($D192=6,MK192,ML192))))),MIN((VLOOKUP($D192,SALERYCODE,3,0)),(MI192+MJ192))*(IF($D192=6,ML192,((MIN((VLOOKUP($D192,SALERYCODE,5,0)),ML192)))))))))/IF(AND($D192=2,'ראשי-פרטים כלליים וריכוז הוצאות'!$D$68&lt;&gt;4),1.2,1)</f>
        <v>0</v>
      </c>
      <c r="MO192" s="263"/>
      <c r="MP192" s="264"/>
      <c r="MQ192" s="265"/>
      <c r="MR192" s="266"/>
      <c r="MS192" s="267">
        <f t="shared" si="254"/>
        <v>0</v>
      </c>
      <c r="MT192" s="260">
        <f>+(IF(OR($B192=0,$C192=0,$D192=0,$DC$2&gt;$OE$1),0,IF(OR(MO192=0,MQ192=0,MR192=0),0,MIN((VLOOKUP($D192,SALERYCODE,3,0))*(IF($D192=6,MR192,MQ192))*((MIN((VLOOKUP($D192,SALERYCODE,5,0)),(IF($D192=6,MQ192,MR192))))),MIN((VLOOKUP($D192,SALERYCODE,3,0)),(MO192+MP192))*(IF($D192=6,MR192,((MIN((VLOOKUP($D192,SALERYCODE,5,0)),MR192)))))))))/IF(AND($D192=2,'ראשי-פרטים כלליים וריכוז הוצאות'!$D$68&lt;&gt;4),1.2,1)</f>
        <v>0</v>
      </c>
      <c r="MU192" s="263"/>
      <c r="MV192" s="264"/>
      <c r="MW192" s="265"/>
      <c r="MX192" s="266"/>
      <c r="MY192" s="267">
        <f t="shared" si="255"/>
        <v>0</v>
      </c>
      <c r="MZ192" s="260">
        <f>+(IF(OR($B192=0,$C192=0,$D192=0,$DC$2&gt;$OE$1),0,IF(OR(MU192=0,MW192=0,MX192=0),0,MIN((VLOOKUP($D192,SALERYCODE,3,0))*(IF($D192=6,MX192,MW192))*((MIN((VLOOKUP($D192,SALERYCODE,5,0)),(IF($D192=6,MW192,MX192))))),MIN((VLOOKUP($D192,SALERYCODE,3,0)),(MU192+MV192))*(IF($D192=6,MX192,((MIN((VLOOKUP($D192,SALERYCODE,5,0)),MX192)))))))))/IF(AND($D192=2,'ראשי-פרטים כלליים וריכוז הוצאות'!$D$68&lt;&gt;4),1.2,1)</f>
        <v>0</v>
      </c>
      <c r="NA192" s="263"/>
      <c r="NB192" s="264"/>
      <c r="NC192" s="265"/>
      <c r="ND192" s="266"/>
      <c r="NE192" s="267">
        <f t="shared" si="256"/>
        <v>0</v>
      </c>
      <c r="NF192" s="260">
        <f>+(IF(OR($B192=0,$C192=0,$D192=0,$DC$2&gt;$OE$1),0,IF(OR(NA192=0,NC192=0,ND192=0),0,MIN((VLOOKUP($D192,SALERYCODE,3,0))*(IF($D192=6,ND192,NC192))*((MIN((VLOOKUP($D192,SALERYCODE,5,0)),(IF($D192=6,NC192,ND192))))),MIN((VLOOKUP($D192,SALERYCODE,3,0)),(NA192+NB192))*(IF($D192=6,ND192,((MIN((VLOOKUP($D192,SALERYCODE,5,0)),ND192)))))))))/IF(AND($D192=2,'ראשי-פרטים כלליים וריכוז הוצאות'!$D$68&lt;&gt;4),1.2,1)</f>
        <v>0</v>
      </c>
      <c r="NG192" s="263"/>
      <c r="NH192" s="264"/>
      <c r="NI192" s="265"/>
      <c r="NJ192" s="266"/>
      <c r="NK192" s="267">
        <f t="shared" si="257"/>
        <v>0</v>
      </c>
      <c r="NL192" s="260">
        <f>+(IF(OR($B192=0,$C192=0,$D192=0,$DC$2&gt;$OE$1),0,IF(OR(NG192=0,NI192=0,NJ192=0),0,MIN((VLOOKUP($D192,SALERYCODE,3,0))*(IF($D192=6,NJ192,NI192))*((MIN((VLOOKUP($D192,SALERYCODE,5,0)),(IF($D192=6,NI192,NJ192))))),MIN((VLOOKUP($D192,SALERYCODE,3,0)),(NG192+NH192))*(IF($D192=6,NJ192,((MIN((VLOOKUP($D192,SALERYCODE,5,0)),NJ192)))))))))/IF(AND($D192=2,'ראשי-פרטים כלליים וריכוז הוצאות'!$D$68&lt;&gt;4),1.2,1)</f>
        <v>0</v>
      </c>
      <c r="NM192" s="263"/>
      <c r="NN192" s="264"/>
      <c r="NO192" s="265"/>
      <c r="NP192" s="266"/>
      <c r="NQ192" s="267">
        <f t="shared" si="258"/>
        <v>0</v>
      </c>
      <c r="NR192" s="260">
        <f>+(IF(OR($B192=0,$C192=0,$D192=0,$DC$2&gt;$OE$1),0,IF(OR(NM192=0,NO192=0,NP192=0),0,MIN((VLOOKUP($D192,SALERYCODE,3,0))*(IF($D192=6,NP192,NO192))*((MIN((VLOOKUP($D192,SALERYCODE,5,0)),(IF($D192=6,NO192,NP192))))),MIN((VLOOKUP($D192,SALERYCODE,3,0)),(NM192+NN192))*(IF($D192=6,NP192,((MIN((VLOOKUP($D192,SALERYCODE,5,0)),NP192)))))))))/IF(AND($D192=2,'ראשי-פרטים כלליים וריכוז הוצאות'!$D$68&lt;&gt;4),1.2,1)</f>
        <v>0</v>
      </c>
      <c r="NS192" s="263"/>
      <c r="NT192" s="264"/>
      <c r="NU192" s="265"/>
      <c r="NV192" s="266"/>
      <c r="NW192" s="267">
        <f t="shared" si="259"/>
        <v>0</v>
      </c>
      <c r="NX192" s="260">
        <f>+(IF(OR($B192=0,$C192=0,$D192=0,$DC$2&gt;$OE$1),0,IF(OR(NS192=0,NU192=0,NV192=0),0,MIN((VLOOKUP($D192,SALERYCODE,3,0))*(IF($D192=6,NV192,NU192))*((MIN((VLOOKUP($D192,SALERYCODE,5,0)),(IF($D192=6,NU192,NV192))))),MIN((VLOOKUP($D192,SALERYCODE,3,0)),(NS192+NT192))*(IF($D192=6,NV192,((MIN((VLOOKUP($D192,SALERYCODE,5,0)),NV192)))))))))/IF(AND($D192=2,'ראשי-פרטים כלליים וריכוז הוצאות'!$D$68&lt;&gt;4),1.2,1)</f>
        <v>0</v>
      </c>
      <c r="NY192" s="263"/>
      <c r="NZ192" s="264"/>
      <c r="OA192" s="265"/>
      <c r="OB192" s="266"/>
      <c r="OC192" s="267">
        <f t="shared" si="260"/>
        <v>0</v>
      </c>
      <c r="OD192" s="260">
        <f>+(IF(OR($B192=0,$C192=0,$D192=0,$DC$2&gt;$OE$1),0,IF(OR(NY192=0,OA192=0,OB192=0),0,MIN((VLOOKUP($D192,SALERYCODE,3,0))*(IF($D192=6,OB192,OA192))*((MIN((VLOOKUP($D192,SALERYCODE,5,0)),(IF($D192=6,OA192,OB192))))),MIN((VLOOKUP($D192,SALERYCODE,3,0)),(NY192+NZ192))*(IF($D192=6,OB192,((MIN((VLOOKUP($D192,SALERYCODE,5,0)),OB192)))))))))/IF(AND($D192=2,'ראשי-פרטים כלליים וריכוז הוצאות'!$D$68&lt;&gt;4),1.2,1)</f>
        <v>0</v>
      </c>
      <c r="OE192" s="275">
        <f t="shared" si="266"/>
        <v>0</v>
      </c>
      <c r="OF192" s="283">
        <f t="shared" si="267"/>
        <v>9.9999999999999995E-7</v>
      </c>
      <c r="OG192" s="276">
        <f t="shared" si="268"/>
        <v>0</v>
      </c>
      <c r="OH192" s="275">
        <f t="shared" si="269"/>
        <v>0</v>
      </c>
      <c r="OI192" s="275">
        <v>0</v>
      </c>
      <c r="OJ192" s="258">
        <f t="shared" si="270"/>
        <v>0</v>
      </c>
      <c r="OK192" s="284"/>
      <c r="OL192" s="116">
        <f>MIN(OJ192+OK192*OF192*OE192/$OL$1/IF(AND($D192=2,'ראשי-פרטים כלליים וריכוז הוצאות'!$D$68&lt;&gt;4),1.2,1),IF($D192&gt;0,VLOOKUP($D192,SALERYCODE,3,0)*12*OG192,0))</f>
        <v>0</v>
      </c>
      <c r="OM192" s="95">
        <f t="shared" si="261"/>
        <v>0</v>
      </c>
      <c r="ON192" s="11">
        <f t="shared" si="262"/>
        <v>0</v>
      </c>
      <c r="OO192" s="11">
        <f t="shared" si="263"/>
        <v>0</v>
      </c>
      <c r="OP192" s="22">
        <f t="shared" si="264"/>
        <v>0</v>
      </c>
      <c r="OQ192" s="11">
        <f t="shared" si="265"/>
        <v>0</v>
      </c>
      <c r="OR192" s="11" t="e">
        <f>#REF!</f>
        <v>#REF!</v>
      </c>
      <c r="OS192" s="35" t="e">
        <f>#REF!-OP192</f>
        <v>#REF!</v>
      </c>
      <c r="OT192" s="35" t="e">
        <f>OS192-#REF!</f>
        <v>#REF!</v>
      </c>
      <c r="OU192" s="43" t="e">
        <f>IF(AND(OP192&gt;0,(OS192=#REF!-OP192)),"מועסק פחות מ-10% מזמנו במופ","")</f>
        <v>#REF!</v>
      </c>
    </row>
    <row r="193" spans="1:411" ht="24" hidden="1" customHeight="1" outlineLevel="1" x14ac:dyDescent="0.2">
      <c r="A193" s="282">
        <v>190</v>
      </c>
      <c r="B193" s="269"/>
      <c r="C193" s="270"/>
      <c r="D193" s="271"/>
      <c r="E193" s="263"/>
      <c r="F193" s="264"/>
      <c r="G193" s="265"/>
      <c r="H193" s="266"/>
      <c r="I193" s="267">
        <f t="shared" si="196"/>
        <v>0</v>
      </c>
      <c r="J193" s="260">
        <f>(IF(OR($B193=0,$C193=0,$D193=0,$E$2&gt;$OE$1),0,IF(OR($E193=0,$G193=0,$H193=0),0,MIN((VLOOKUP($D193,SALERYCODE,3,0))*(IF($D193=6,$H193,$G193))*((MIN((VLOOKUP($D193,SALERYCODE,5,0)),(IF($D193=6,$G193,$H193))))),MIN((VLOOKUP($D193,SALERYCODE,3,0)),($E193+$F193))*(IF($D193=6,$H193,((MIN((VLOOKUP($D193,SALERYCODE,5,0)),$H193)))))))))/IF(AND($D193=2,'ראשי-פרטים כלליים וריכוז הוצאות'!$D$68&lt;&gt;4),1.2,1)</f>
        <v>0</v>
      </c>
      <c r="K193" s="263"/>
      <c r="L193" s="264"/>
      <c r="M193" s="265"/>
      <c r="N193" s="266"/>
      <c r="O193" s="267">
        <f t="shared" si="197"/>
        <v>0</v>
      </c>
      <c r="P193" s="260">
        <f>+(IF(OR($B193=0,$C193=0,$D193=0,$K$2&gt;$OE$1),0,IF(OR($K193=0,$M193=0,$N193=0),0,MIN((VLOOKUP($D193,SALERYCODE,3,0))*(IF($D193=6,$N193,$M193))*((MIN((VLOOKUP($D193,SALERYCODE,5,0)),(IF($D193=6,$M193,$N193))))),MIN((VLOOKUP($D193,SALERYCODE,3,0)),($K193+$L193))*(IF($D193=6,$N193,((MIN((VLOOKUP($D193,SALERYCODE,5,0)),$N193)))))))))/IF(AND($D193=2,'ראשי-פרטים כלליים וריכוז הוצאות'!$D$68&lt;&gt;4),1.2,1)</f>
        <v>0</v>
      </c>
      <c r="Q193" s="263"/>
      <c r="R193" s="264"/>
      <c r="S193" s="265"/>
      <c r="T193" s="266"/>
      <c r="U193" s="267">
        <f t="shared" si="198"/>
        <v>0</v>
      </c>
      <c r="V193" s="260">
        <f>+(IF(OR($B193=0,$C193=0,$D193=0,$Q$2&gt;$OE$1),0,IF(OR(Q193=0,S193=0,T193=0),0,MIN((VLOOKUP($D193,SALERYCODE,3,0))*(IF($D193=6,T193,S193))*((MIN((VLOOKUP($D193,SALERYCODE,5,0)),(IF($D193=6,S193,T193))))),MIN((VLOOKUP($D193,SALERYCODE,3,0)),(Q193+R193))*(IF($D193=6,T193,((MIN((VLOOKUP($D193,SALERYCODE,5,0)),T193)))))))))/IF(AND($D193=2,'ראשי-פרטים כלליים וריכוז הוצאות'!$D$68&lt;&gt;4),1.2,1)</f>
        <v>0</v>
      </c>
      <c r="W193" s="263"/>
      <c r="X193" s="264"/>
      <c r="Y193" s="265"/>
      <c r="Z193" s="266"/>
      <c r="AA193" s="267">
        <f t="shared" si="199"/>
        <v>0</v>
      </c>
      <c r="AB193" s="260">
        <f>+(IF(OR($B193=0,$C193=0,$D193=0,$W$2&gt;$OE$1),0,IF(OR(W193=0,Y193=0,Z193=0),0,MIN((VLOOKUP($D193,SALERYCODE,3,0))*(IF($D193=6,Z193,Y193))*((MIN((VLOOKUP($D193,SALERYCODE,5,0)),(IF($D193=6,Y193,Z193))))),MIN((VLOOKUP($D193,SALERYCODE,3,0)),(W193+X193))*(IF($D193=6,Z193,((MIN((VLOOKUP($D193,SALERYCODE,5,0)),Z193)))))))))/IF(AND($D193=2,'ראשי-פרטים כלליים וריכוז הוצאות'!$D$68&lt;&gt;4),1.2,1)</f>
        <v>0</v>
      </c>
      <c r="AC193" s="263"/>
      <c r="AD193" s="264"/>
      <c r="AE193" s="265"/>
      <c r="AF193" s="266"/>
      <c r="AG193" s="267">
        <f t="shared" si="200"/>
        <v>0</v>
      </c>
      <c r="AH193" s="260">
        <f>+(IF(OR($B193=0,$C193=0,$D193=0,$AC$2&gt;$OE$1),0,IF(OR(AC193=0,AE193=0,AF193=0),0,MIN((VLOOKUP($D193,SALERYCODE,3,0))*(IF($D193=6,AF193,AE193))*((MIN((VLOOKUP($D193,SALERYCODE,5,0)),(IF($D193=6,AE193,AF193))))),MIN((VLOOKUP($D193,SALERYCODE,3,0)),(AC193+AD193))*(IF($D193=6,AF193,((MIN((VLOOKUP($D193,SALERYCODE,5,0)),AF193)))))))))/IF(AND($D193=2,'ראשי-פרטים כלליים וריכוז הוצאות'!$D$68&lt;&gt;4),1.2,1)</f>
        <v>0</v>
      </c>
      <c r="AI193" s="263"/>
      <c r="AJ193" s="264"/>
      <c r="AK193" s="265"/>
      <c r="AL193" s="266"/>
      <c r="AM193" s="267">
        <f t="shared" si="201"/>
        <v>0</v>
      </c>
      <c r="AN193" s="260">
        <f>+(IF(OR($B193=0,$C193=0,$D193=0,$AI$2&gt;$OE$1),0,IF(OR(AI193=0,AK193=0,AL193=0),0,MIN((VLOOKUP($D193,SALERYCODE,3,0))*(IF($D193=6,AL193,AK193))*((MIN((VLOOKUP($D193,SALERYCODE,5,0)),(IF($D193=6,AK193,AL193))))),MIN((VLOOKUP($D193,SALERYCODE,3,0)),(AI193+AJ193))*(IF($D193=6,AL193,((MIN((VLOOKUP($D193,SALERYCODE,5,0)),AL193)))))))))/IF(AND($D193=2,'ראשי-פרטים כלליים וריכוז הוצאות'!$D$68&lt;&gt;4),1.2,1)</f>
        <v>0</v>
      </c>
      <c r="AO193" s="263"/>
      <c r="AP193" s="264"/>
      <c r="AQ193" s="265"/>
      <c r="AR193" s="266"/>
      <c r="AS193" s="267">
        <f t="shared" si="202"/>
        <v>0</v>
      </c>
      <c r="AT193" s="260">
        <f>+(IF(OR($B193=0,$C193=0,$D193=0,$AO$2&gt;$OE$1),0,IF(OR(AO193=0,AQ193=0,AR193=0),0,MIN((VLOOKUP($D193,SALERYCODE,3,0))*(IF($D193=6,AR193,AQ193))*((MIN((VLOOKUP($D193,SALERYCODE,5,0)),(IF($D193=6,AQ193,AR193))))),MIN((VLOOKUP($D193,SALERYCODE,3,0)),(AO193+AP193))*(IF($D193=6,AR193,((MIN((VLOOKUP($D193,SALERYCODE,5,0)),AR193)))))))))/IF(AND($D193=2,'ראשי-פרטים כלליים וריכוז הוצאות'!$D$68&lt;&gt;4),1.2,1)</f>
        <v>0</v>
      </c>
      <c r="AU193" s="263"/>
      <c r="AV193" s="264"/>
      <c r="AW193" s="265"/>
      <c r="AX193" s="266"/>
      <c r="AY193" s="267">
        <f t="shared" si="203"/>
        <v>0</v>
      </c>
      <c r="AZ193" s="260">
        <f>+(IF(OR($B193=0,$C193=0,$D193=0,$AU$2&gt;$OE$1),0,IF(OR(AU193=0,AW193=0,AX193=0),0,MIN((VLOOKUP($D193,SALERYCODE,3,0))*(IF($D193=6,AX193,AW193))*((MIN((VLOOKUP($D193,SALERYCODE,5,0)),(IF($D193=6,AW193,AX193))))),MIN((VLOOKUP($D193,SALERYCODE,3,0)),(AU193+AV193))*(IF($D193=6,AX193,((MIN((VLOOKUP($D193,SALERYCODE,5,0)),AX193)))))))))/IF(AND($D193=2,'ראשי-פרטים כלליים וריכוז הוצאות'!$D$68&lt;&gt;4),1.2,1)</f>
        <v>0</v>
      </c>
      <c r="BA193" s="263"/>
      <c r="BB193" s="264"/>
      <c r="BC193" s="265"/>
      <c r="BD193" s="266"/>
      <c r="BE193" s="267">
        <f t="shared" si="204"/>
        <v>0</v>
      </c>
      <c r="BF193" s="260">
        <f>+(IF(OR($B193=0,$C193=0,$D193=0,$BA$2&gt;$OE$1),0,IF(OR(BA193=0,BC193=0,BD193=0),0,MIN((VLOOKUP($D193,SALERYCODE,3,0))*(IF($D193=6,BD193,BC193))*((MIN((VLOOKUP($D193,SALERYCODE,5,0)),(IF($D193=6,BC193,BD193))))),MIN((VLOOKUP($D193,SALERYCODE,3,0)),(BA193+BB193))*(IF($D193=6,BD193,((MIN((VLOOKUP($D193,SALERYCODE,5,0)),BD193)))))))))/IF(AND($D193=2,'ראשי-פרטים כלליים וריכוז הוצאות'!$D$68&lt;&gt;4),1.2,1)</f>
        <v>0</v>
      </c>
      <c r="BG193" s="263"/>
      <c r="BH193" s="264"/>
      <c r="BI193" s="265"/>
      <c r="BJ193" s="266"/>
      <c r="BK193" s="267">
        <f t="shared" si="205"/>
        <v>0</v>
      </c>
      <c r="BL193" s="260">
        <f>+(IF(OR($B193=0,$C193=0,$D193=0,$BG$2&gt;$OE$1),0,IF(OR(BG193=0,BI193=0,BJ193=0),0,MIN((VLOOKUP($D193,SALERYCODE,3,0))*(IF($D193=6,BJ193,BI193))*((MIN((VLOOKUP($D193,SALERYCODE,5,0)),(IF($D193=6,BI193,BJ193))))),MIN((VLOOKUP($D193,SALERYCODE,3,0)),(BG193+BH193))*(IF($D193=6,BJ193,((MIN((VLOOKUP($D193,SALERYCODE,5,0)),BJ193)))))))))/IF(AND($D193=2,'ראשי-פרטים כלליים וריכוז הוצאות'!$D$68&lt;&gt;4),1.2,1)</f>
        <v>0</v>
      </c>
      <c r="BM193" s="263"/>
      <c r="BN193" s="264"/>
      <c r="BO193" s="265"/>
      <c r="BP193" s="266"/>
      <c r="BQ193" s="267">
        <f t="shared" si="206"/>
        <v>0</v>
      </c>
      <c r="BR193" s="260">
        <f>+(IF(OR($B193=0,$C193=0,$D193=0,$BM$2&gt;$OE$1),0,IF(OR(BM193=0,BO193=0,BP193=0),0,MIN((VLOOKUP($D193,SALERYCODE,3,0))*(IF($D193=6,BP193,BO193))*((MIN((VLOOKUP($D193,SALERYCODE,5,0)),(IF($D193=6,BO193,BP193))))),MIN((VLOOKUP($D193,SALERYCODE,3,0)),(BM193+BN193))*(IF($D193=6,BP193,((MIN((VLOOKUP($D193,SALERYCODE,5,0)),BP193)))))))))/IF(AND($D193=2,'ראשי-פרטים כלליים וריכוז הוצאות'!$D$68&lt;&gt;4),1.2,1)</f>
        <v>0</v>
      </c>
      <c r="BS193" s="263"/>
      <c r="BT193" s="264"/>
      <c r="BU193" s="265"/>
      <c r="BV193" s="266"/>
      <c r="BW193" s="267">
        <f t="shared" si="207"/>
        <v>0</v>
      </c>
      <c r="BX193" s="260">
        <f>+(IF(OR($B193=0,$C193=0,$D193=0,$BS$2&gt;$OE$1),0,IF(OR(BS193=0,BU193=0,BV193=0),0,MIN((VLOOKUP($D193,SALERYCODE,3,0))*(IF($D193=6,BV193,BU193))*((MIN((VLOOKUP($D193,SALERYCODE,5,0)),(IF($D193=6,BU193,BV193))))),MIN((VLOOKUP($D193,SALERYCODE,3,0)),(BS193+BT193))*(IF($D193=6,BV193,((MIN((VLOOKUP($D193,SALERYCODE,5,0)),BV193)))))))))/IF(AND($D193=2,'ראשי-פרטים כלליים וריכוז הוצאות'!$D$68&lt;&gt;4),1.2,1)</f>
        <v>0</v>
      </c>
      <c r="BY193" s="263"/>
      <c r="BZ193" s="264"/>
      <c r="CA193" s="265"/>
      <c r="CB193" s="266"/>
      <c r="CC193" s="267">
        <f t="shared" si="208"/>
        <v>0</v>
      </c>
      <c r="CD193" s="260">
        <f>+(IF(OR($B193=0,$C193=0,$D193=0,$BY$2&gt;$OE$1),0,IF(OR(BY193=0,CA193=0,CB193=0),0,MIN((VLOOKUP($D193,SALERYCODE,3,0))*(IF($D193=6,CB193,CA193))*((MIN((VLOOKUP($D193,SALERYCODE,5,0)),(IF($D193=6,CA193,CB193))))),MIN((VLOOKUP($D193,SALERYCODE,3,0)),(BY193+BZ193))*(IF($D193=6,CB193,((MIN((VLOOKUP($D193,SALERYCODE,5,0)),CB193)))))))))/IF(AND($D193=2,'ראשי-פרטים כלליים וריכוז הוצאות'!$D$68&lt;&gt;4),1.2,1)</f>
        <v>0</v>
      </c>
      <c r="CE193" s="263"/>
      <c r="CF193" s="264"/>
      <c r="CG193" s="265"/>
      <c r="CH193" s="266"/>
      <c r="CI193" s="267">
        <f t="shared" si="209"/>
        <v>0</v>
      </c>
      <c r="CJ193" s="260">
        <f>+(IF(OR($B193=0,$C193=0,$D193=0,$CE$2&gt;$OE$1),0,IF(OR(CE193=0,CG193=0,CH193=0),0,MIN((VLOOKUP($D193,SALERYCODE,3,0))*(IF($D193=6,CH193,CG193))*((MIN((VLOOKUP($D193,SALERYCODE,5,0)),(IF($D193=6,CG193,CH193))))),MIN((VLOOKUP($D193,SALERYCODE,3,0)),(CE193+CF193))*(IF($D193=6,CH193,((MIN((VLOOKUP($D193,SALERYCODE,5,0)),CH193)))))))))/IF(AND($D193=2,'ראשי-פרטים כלליים וריכוז הוצאות'!$D$68&lt;&gt;4),1.2,1)</f>
        <v>0</v>
      </c>
      <c r="CK193" s="263"/>
      <c r="CL193" s="264"/>
      <c r="CM193" s="265"/>
      <c r="CN193" s="266"/>
      <c r="CO193" s="267">
        <f t="shared" si="210"/>
        <v>0</v>
      </c>
      <c r="CP193" s="260">
        <f>+(IF(OR($B193=0,$C193=0,$D193=0,$CK$2&gt;$OE$1),0,IF(OR(CK193=0,CM193=0,CN193=0),0,MIN((VLOOKUP($D193,SALERYCODE,3,0))*(IF($D193=6,CN193,CM193))*((MIN((VLOOKUP($D193,SALERYCODE,5,0)),(IF($D193=6,CM193,CN193))))),MIN((VLOOKUP($D193,SALERYCODE,3,0)),(CK193+CL193))*(IF($D193=6,CN193,((MIN((VLOOKUP($D193,SALERYCODE,5,0)),CN193)))))))))/IF(AND($D193=2,'ראשי-פרטים כלליים וריכוז הוצאות'!$D$68&lt;&gt;4),1.2,1)</f>
        <v>0</v>
      </c>
      <c r="CQ193" s="263"/>
      <c r="CR193" s="264"/>
      <c r="CS193" s="265"/>
      <c r="CT193" s="266"/>
      <c r="CU193" s="267">
        <f t="shared" si="211"/>
        <v>0</v>
      </c>
      <c r="CV193" s="260">
        <f>+(IF(OR($B193=0,$C193=0,$D193=0,$CQ$2&gt;$OE$1),0,IF(OR(CQ193=0,CS193=0,CT193=0),0,MIN((VLOOKUP($D193,SALERYCODE,3,0))*(IF($D193=6,CT193,CS193))*((MIN((VLOOKUP($D193,SALERYCODE,5,0)),(IF($D193=6,CS193,CT193))))),MIN((VLOOKUP($D193,SALERYCODE,3,0)),(CQ193+CR193))*(IF($D193=6,CT193,((MIN((VLOOKUP($D193,SALERYCODE,5,0)),CT193)))))))))/IF(AND($D193=2,'ראשי-פרטים כלליים וריכוז הוצאות'!$D$68&lt;&gt;4),1.2,1)</f>
        <v>0</v>
      </c>
      <c r="CW193" s="263"/>
      <c r="CX193" s="264"/>
      <c r="CY193" s="265"/>
      <c r="CZ193" s="266"/>
      <c r="DA193" s="267">
        <f t="shared" si="212"/>
        <v>0</v>
      </c>
      <c r="DB193" s="260">
        <f>+(IF(OR($B193=0,$C193=0,$D193=0,$CW$2&gt;$OE$1),0,IF(OR(CW193=0,CY193=0,CZ193=0),0,MIN((VLOOKUP($D193,SALERYCODE,3,0))*(IF($D193=6,CZ193,CY193))*((MIN((VLOOKUP($D193,SALERYCODE,5,0)),(IF($D193=6,CY193,CZ193))))),MIN((VLOOKUP($D193,SALERYCODE,3,0)),(CW193+CX193))*(IF($D193=6,CZ193,((MIN((VLOOKUP($D193,SALERYCODE,5,0)),CZ193)))))))))/IF(AND($D193=2,'ראשי-פרטים כלליים וריכוז הוצאות'!$D$68&lt;&gt;4),1.2,1)</f>
        <v>0</v>
      </c>
      <c r="DC193" s="263"/>
      <c r="DD193" s="264"/>
      <c r="DE193" s="265"/>
      <c r="DF193" s="266"/>
      <c r="DG193" s="267">
        <f t="shared" si="213"/>
        <v>0</v>
      </c>
      <c r="DH193" s="260">
        <f>+(IF(OR($B193=0,$C193=0,$D193=0,$DC$2&gt;$OE$1),0,IF(OR(DC193=0,DE193=0,DF193=0),0,MIN((VLOOKUP($D193,SALERYCODE,3,0))*(IF($D193=6,DF193,DE193))*((MIN((VLOOKUP($D193,SALERYCODE,5,0)),(IF($D193=6,DE193,DF193))))),MIN((VLOOKUP($D193,SALERYCODE,3,0)),(DC193+DD193))*(IF($D193=6,DF193,((MIN((VLOOKUP($D193,SALERYCODE,5,0)),DF193)))))))))/IF(AND($D193=2,'ראשי-פרטים כלליים וריכוז הוצאות'!$D$68&lt;&gt;4),1.2,1)</f>
        <v>0</v>
      </c>
      <c r="DI193" s="263"/>
      <c r="DJ193" s="264"/>
      <c r="DK193" s="265"/>
      <c r="DL193" s="266"/>
      <c r="DM193" s="267">
        <f t="shared" si="214"/>
        <v>0</v>
      </c>
      <c r="DN193" s="260">
        <f>+(IF(OR($B193=0,$C193=0,$D193=0,$DC$2&gt;$OE$1),0,IF(OR(DI193=0,DK193=0,DL193=0),0,MIN((VLOOKUP($D193,SALERYCODE,3,0))*(IF($D193=6,DL193,DK193))*((MIN((VLOOKUP($D193,SALERYCODE,5,0)),(IF($D193=6,DK193,DL193))))),MIN((VLOOKUP($D193,SALERYCODE,3,0)),(DI193+DJ193))*(IF($D193=6,DL193,((MIN((VLOOKUP($D193,SALERYCODE,5,0)),DL193)))))))))/IF(AND($D193=2,'ראשי-פרטים כלליים וריכוז הוצאות'!$D$68&lt;&gt;4),1.2,1)</f>
        <v>0</v>
      </c>
      <c r="DO193" s="263"/>
      <c r="DP193" s="264"/>
      <c r="DQ193" s="265"/>
      <c r="DR193" s="266"/>
      <c r="DS193" s="267">
        <f t="shared" si="215"/>
        <v>0</v>
      </c>
      <c r="DT193" s="260">
        <f>+(IF(OR($B193=0,$C193=0,$D193=0,$DC$2&gt;$OE$1),0,IF(OR(DO193=0,DQ193=0,DR193=0),0,MIN((VLOOKUP($D193,SALERYCODE,3,0))*(IF($D193=6,DR193,DQ193))*((MIN((VLOOKUP($D193,SALERYCODE,5,0)),(IF($D193=6,DQ193,DR193))))),MIN((VLOOKUP($D193,SALERYCODE,3,0)),(DO193+DP193))*(IF($D193=6,DR193,((MIN((VLOOKUP($D193,SALERYCODE,5,0)),DR193)))))))))/IF(AND($D193=2,'ראשי-פרטים כלליים וריכוז הוצאות'!$D$68&lt;&gt;4),1.2,1)</f>
        <v>0</v>
      </c>
      <c r="DU193" s="263"/>
      <c r="DV193" s="264"/>
      <c r="DW193" s="265"/>
      <c r="DX193" s="266"/>
      <c r="DY193" s="267">
        <f t="shared" si="216"/>
        <v>0</v>
      </c>
      <c r="DZ193" s="260">
        <f>+(IF(OR($B193=0,$C193=0,$D193=0,$DC$2&gt;$OE$1),0,IF(OR(DU193=0,DW193=0,DX193=0),0,MIN((VLOOKUP($D193,SALERYCODE,3,0))*(IF($D193=6,DX193,DW193))*((MIN((VLOOKUP($D193,SALERYCODE,5,0)),(IF($D193=6,DW193,DX193))))),MIN((VLOOKUP($D193,SALERYCODE,3,0)),(DU193+DV193))*(IF($D193=6,DX193,((MIN((VLOOKUP($D193,SALERYCODE,5,0)),DX193)))))))))/IF(AND($D193=2,'ראשי-פרטים כלליים וריכוז הוצאות'!$D$68&lt;&gt;4),1.2,1)</f>
        <v>0</v>
      </c>
      <c r="EA193" s="263"/>
      <c r="EB193" s="264"/>
      <c r="EC193" s="265"/>
      <c r="ED193" s="266"/>
      <c r="EE193" s="267">
        <f t="shared" si="217"/>
        <v>0</v>
      </c>
      <c r="EF193" s="260">
        <f>+(IF(OR($B193=0,$C193=0,$D193=0,$DC$2&gt;$OE$1),0,IF(OR(EA193=0,EC193=0,ED193=0),0,MIN((VLOOKUP($D193,SALERYCODE,3,0))*(IF($D193=6,ED193,EC193))*((MIN((VLOOKUP($D193,SALERYCODE,5,0)),(IF($D193=6,EC193,ED193))))),MIN((VLOOKUP($D193,SALERYCODE,3,0)),(EA193+EB193))*(IF($D193=6,ED193,((MIN((VLOOKUP($D193,SALERYCODE,5,0)),ED193)))))))))/IF(AND($D193=2,'ראשי-פרטים כלליים וריכוז הוצאות'!$D$68&lt;&gt;4),1.2,1)</f>
        <v>0</v>
      </c>
      <c r="EG193" s="263"/>
      <c r="EH193" s="264"/>
      <c r="EI193" s="265"/>
      <c r="EJ193" s="266"/>
      <c r="EK193" s="267">
        <f t="shared" si="218"/>
        <v>0</v>
      </c>
      <c r="EL193" s="260">
        <f>+(IF(OR($B193=0,$C193=0,$D193=0,$DC$2&gt;$OE$1),0,IF(OR(EG193=0,EI193=0,EJ193=0),0,MIN((VLOOKUP($D193,SALERYCODE,3,0))*(IF($D193=6,EJ193,EI193))*((MIN((VLOOKUP($D193,SALERYCODE,5,0)),(IF($D193=6,EI193,EJ193))))),MIN((VLOOKUP($D193,SALERYCODE,3,0)),(EG193+EH193))*(IF($D193=6,EJ193,((MIN((VLOOKUP($D193,SALERYCODE,5,0)),EJ193)))))))))/IF(AND($D193=2,'ראשי-פרטים כלליים וריכוז הוצאות'!$D$68&lt;&gt;4),1.2,1)</f>
        <v>0</v>
      </c>
      <c r="EM193" s="263"/>
      <c r="EN193" s="264"/>
      <c r="EO193" s="265"/>
      <c r="EP193" s="266"/>
      <c r="EQ193" s="267">
        <f t="shared" si="219"/>
        <v>0</v>
      </c>
      <c r="ER193" s="260">
        <f>+(IF(OR($B193=0,$C193=0,$D193=0,$DC$2&gt;$OE$1),0,IF(OR(EM193=0,EO193=0,EP193=0),0,MIN((VLOOKUP($D193,SALERYCODE,3,0))*(IF($D193=6,EP193,EO193))*((MIN((VLOOKUP($D193,SALERYCODE,5,0)),(IF($D193=6,EO193,EP193))))),MIN((VLOOKUP($D193,SALERYCODE,3,0)),(EM193+EN193))*(IF($D193=6,EP193,((MIN((VLOOKUP($D193,SALERYCODE,5,0)),EP193)))))))))/IF(AND($D193=2,'ראשי-פרטים כלליים וריכוז הוצאות'!$D$68&lt;&gt;4),1.2,1)</f>
        <v>0</v>
      </c>
      <c r="ES193" s="263"/>
      <c r="ET193" s="264"/>
      <c r="EU193" s="265"/>
      <c r="EV193" s="266"/>
      <c r="EW193" s="267">
        <f t="shared" si="220"/>
        <v>0</v>
      </c>
      <c r="EX193" s="260">
        <f>+(IF(OR($B193=0,$C193=0,$D193=0,$DC$2&gt;$OE$1),0,IF(OR(ES193=0,EU193=0,EV193=0),0,MIN((VLOOKUP($D193,SALERYCODE,3,0))*(IF($D193=6,EV193,EU193))*((MIN((VLOOKUP($D193,SALERYCODE,5,0)),(IF($D193=6,EU193,EV193))))),MIN((VLOOKUP($D193,SALERYCODE,3,0)),(ES193+ET193))*(IF($D193=6,EV193,((MIN((VLOOKUP($D193,SALERYCODE,5,0)),EV193)))))))))/IF(AND($D193=2,'ראשי-פרטים כלליים וריכוז הוצאות'!$D$68&lt;&gt;4),1.2,1)</f>
        <v>0</v>
      </c>
      <c r="EY193" s="263"/>
      <c r="EZ193" s="264"/>
      <c r="FA193" s="265"/>
      <c r="FB193" s="266"/>
      <c r="FC193" s="267">
        <f t="shared" si="221"/>
        <v>0</v>
      </c>
      <c r="FD193" s="260">
        <f>+(IF(OR($B193=0,$C193=0,$D193=0,$DC$2&gt;$OE$1),0,IF(OR(EY193=0,FA193=0,FB193=0),0,MIN((VLOOKUP($D193,SALERYCODE,3,0))*(IF($D193=6,FB193,FA193))*((MIN((VLOOKUP($D193,SALERYCODE,5,0)),(IF($D193=6,FA193,FB193))))),MIN((VLOOKUP($D193,SALERYCODE,3,0)),(EY193+EZ193))*(IF($D193=6,FB193,((MIN((VLOOKUP($D193,SALERYCODE,5,0)),FB193)))))))))/IF(AND($D193=2,'ראשי-פרטים כלליים וריכוז הוצאות'!$D$68&lt;&gt;4),1.2,1)</f>
        <v>0</v>
      </c>
      <c r="FE193" s="263"/>
      <c r="FF193" s="264"/>
      <c r="FG193" s="265"/>
      <c r="FH193" s="266"/>
      <c r="FI193" s="267">
        <f t="shared" si="222"/>
        <v>0</v>
      </c>
      <c r="FJ193" s="260">
        <f>+(IF(OR($B193=0,$C193=0,$D193=0,$DC$2&gt;$OE$1),0,IF(OR(FE193=0,FG193=0,FH193=0),0,MIN((VLOOKUP($D193,SALERYCODE,3,0))*(IF($D193=6,FH193,FG193))*((MIN((VLOOKUP($D193,SALERYCODE,5,0)),(IF($D193=6,FG193,FH193))))),MIN((VLOOKUP($D193,SALERYCODE,3,0)),(FE193+FF193))*(IF($D193=6,FH193,((MIN((VLOOKUP($D193,SALERYCODE,5,0)),FH193)))))))))/IF(AND($D193=2,'ראשי-פרטים כלליים וריכוז הוצאות'!$D$68&lt;&gt;4),1.2,1)</f>
        <v>0</v>
      </c>
      <c r="FK193" s="263"/>
      <c r="FL193" s="264"/>
      <c r="FM193" s="265"/>
      <c r="FN193" s="266"/>
      <c r="FO193" s="267">
        <f t="shared" si="223"/>
        <v>0</v>
      </c>
      <c r="FP193" s="260">
        <f>+(IF(OR($B193=0,$C193=0,$D193=0,$DC$2&gt;$OE$1),0,IF(OR(FK193=0,FM193=0,FN193=0),0,MIN((VLOOKUP($D193,SALERYCODE,3,0))*(IF($D193=6,FN193,FM193))*((MIN((VLOOKUP($D193,SALERYCODE,5,0)),(IF($D193=6,FM193,FN193))))),MIN((VLOOKUP($D193,SALERYCODE,3,0)),(FK193+FL193))*(IF($D193=6,FN193,((MIN((VLOOKUP($D193,SALERYCODE,5,0)),FN193)))))))))/IF(AND($D193=2,'ראשי-פרטים כלליים וריכוז הוצאות'!$D$68&lt;&gt;4),1.2,1)</f>
        <v>0</v>
      </c>
      <c r="FQ193" s="263"/>
      <c r="FR193" s="264"/>
      <c r="FS193" s="265"/>
      <c r="FT193" s="266"/>
      <c r="FU193" s="267">
        <f t="shared" si="224"/>
        <v>0</v>
      </c>
      <c r="FV193" s="260">
        <f>+(IF(OR($B193=0,$C193=0,$D193=0,$DC$2&gt;$OE$1),0,IF(OR(FQ193=0,FS193=0,FT193=0),0,MIN((VLOOKUP($D193,SALERYCODE,3,0))*(IF($D193=6,FT193,FS193))*((MIN((VLOOKUP($D193,SALERYCODE,5,0)),(IF($D193=6,FS193,FT193))))),MIN((VLOOKUP($D193,SALERYCODE,3,0)),(FQ193+FR193))*(IF($D193=6,FT193,((MIN((VLOOKUP($D193,SALERYCODE,5,0)),FT193)))))))))/IF(AND($D193=2,'ראשי-פרטים כלליים וריכוז הוצאות'!$D$68&lt;&gt;4),1.2,1)</f>
        <v>0</v>
      </c>
      <c r="FW193" s="263"/>
      <c r="FX193" s="264"/>
      <c r="FY193" s="265"/>
      <c r="FZ193" s="266"/>
      <c r="GA193" s="267">
        <f t="shared" si="225"/>
        <v>0</v>
      </c>
      <c r="GB193" s="260">
        <f>+(IF(OR($B193=0,$C193=0,$D193=0,$DC$2&gt;$OE$1),0,IF(OR(FW193=0,FY193=0,FZ193=0),0,MIN((VLOOKUP($D193,SALERYCODE,3,0))*(IF($D193=6,FZ193,FY193))*((MIN((VLOOKUP($D193,SALERYCODE,5,0)),(IF($D193=6,FY193,FZ193))))),MIN((VLOOKUP($D193,SALERYCODE,3,0)),(FW193+FX193))*(IF($D193=6,FZ193,((MIN((VLOOKUP($D193,SALERYCODE,5,0)),FZ193)))))))))/IF(AND($D193=2,'ראשי-פרטים כלליים וריכוז הוצאות'!$D$68&lt;&gt;4),1.2,1)</f>
        <v>0</v>
      </c>
      <c r="GC193" s="263"/>
      <c r="GD193" s="264"/>
      <c r="GE193" s="265"/>
      <c r="GF193" s="266"/>
      <c r="GG193" s="267">
        <f t="shared" si="226"/>
        <v>0</v>
      </c>
      <c r="GH193" s="260">
        <f>+(IF(OR($B193=0,$C193=0,$D193=0,$DC$2&gt;$OE$1),0,IF(OR(GC193=0,GE193=0,GF193=0),0,MIN((VLOOKUP($D193,SALERYCODE,3,0))*(IF($D193=6,GF193,GE193))*((MIN((VLOOKUP($D193,SALERYCODE,5,0)),(IF($D193=6,GE193,GF193))))),MIN((VLOOKUP($D193,SALERYCODE,3,0)),(GC193+GD193))*(IF($D193=6,GF193,((MIN((VLOOKUP($D193,SALERYCODE,5,0)),GF193)))))))))/IF(AND($D193=2,'ראשי-פרטים כלליים וריכוז הוצאות'!$D$68&lt;&gt;4),1.2,1)</f>
        <v>0</v>
      </c>
      <c r="GI193" s="263"/>
      <c r="GJ193" s="264"/>
      <c r="GK193" s="265"/>
      <c r="GL193" s="266"/>
      <c r="GM193" s="267">
        <f t="shared" si="227"/>
        <v>0</v>
      </c>
      <c r="GN193" s="260">
        <f>+(IF(OR($B193=0,$C193=0,$D193=0,$DC$2&gt;$OE$1),0,IF(OR(GI193=0,GK193=0,GL193=0),0,MIN((VLOOKUP($D193,SALERYCODE,3,0))*(IF($D193=6,GL193,GK193))*((MIN((VLOOKUP($D193,SALERYCODE,5,0)),(IF($D193=6,GK193,GL193))))),MIN((VLOOKUP($D193,SALERYCODE,3,0)),(GI193+GJ193))*(IF($D193=6,GL193,((MIN((VLOOKUP($D193,SALERYCODE,5,0)),GL193)))))))))/IF(AND($D193=2,'ראשי-פרטים כלליים וריכוז הוצאות'!$D$68&lt;&gt;4),1.2,1)</f>
        <v>0</v>
      </c>
      <c r="GO193" s="263"/>
      <c r="GP193" s="264"/>
      <c r="GQ193" s="265"/>
      <c r="GR193" s="266"/>
      <c r="GS193" s="267">
        <f t="shared" si="228"/>
        <v>0</v>
      </c>
      <c r="GT193" s="260">
        <f>+(IF(OR($B193=0,$C193=0,$D193=0,$DC$2&gt;$OE$1),0,IF(OR(GO193=0,GQ193=0,GR193=0),0,MIN((VLOOKUP($D193,SALERYCODE,3,0))*(IF($D193=6,GR193,GQ193))*((MIN((VLOOKUP($D193,SALERYCODE,5,0)),(IF($D193=6,GQ193,GR193))))),MIN((VLOOKUP($D193,SALERYCODE,3,0)),(GO193+GP193))*(IF($D193=6,GR193,((MIN((VLOOKUP($D193,SALERYCODE,5,0)),GR193)))))))))/IF(AND($D193=2,'ראשי-פרטים כלליים וריכוז הוצאות'!$D$68&lt;&gt;4),1.2,1)</f>
        <v>0</v>
      </c>
      <c r="GU193" s="263"/>
      <c r="GV193" s="264"/>
      <c r="GW193" s="265"/>
      <c r="GX193" s="266"/>
      <c r="GY193" s="267">
        <f t="shared" si="229"/>
        <v>0</v>
      </c>
      <c r="GZ193" s="260">
        <f>+(IF(OR($B193=0,$C193=0,$D193=0,$DC$2&gt;$OE$1),0,IF(OR(GU193=0,GW193=0,GX193=0),0,MIN((VLOOKUP($D193,SALERYCODE,3,0))*(IF($D193=6,GX193,GW193))*((MIN((VLOOKUP($D193,SALERYCODE,5,0)),(IF($D193=6,GW193,GX193))))),MIN((VLOOKUP($D193,SALERYCODE,3,0)),(GU193+GV193))*(IF($D193=6,GX193,((MIN((VLOOKUP($D193,SALERYCODE,5,0)),GX193)))))))))/IF(AND($D193=2,'ראשי-פרטים כלליים וריכוז הוצאות'!$D$68&lt;&gt;4),1.2,1)</f>
        <v>0</v>
      </c>
      <c r="HA193" s="263"/>
      <c r="HB193" s="264"/>
      <c r="HC193" s="265"/>
      <c r="HD193" s="266"/>
      <c r="HE193" s="267">
        <f t="shared" si="230"/>
        <v>0</v>
      </c>
      <c r="HF193" s="260">
        <f>+(IF(OR($B193=0,$C193=0,$D193=0,$DC$2&gt;$OE$1),0,IF(OR(HA193=0,HC193=0,HD193=0),0,MIN((VLOOKUP($D193,SALERYCODE,3,0))*(IF($D193=6,HD193,HC193))*((MIN((VLOOKUP($D193,SALERYCODE,5,0)),(IF($D193=6,HC193,HD193))))),MIN((VLOOKUP($D193,SALERYCODE,3,0)),(HA193+HB193))*(IF($D193=6,HD193,((MIN((VLOOKUP($D193,SALERYCODE,5,0)),HD193)))))))))/IF(AND($D193=2,'ראשי-פרטים כלליים וריכוז הוצאות'!$D$68&lt;&gt;4),1.2,1)</f>
        <v>0</v>
      </c>
      <c r="HG193" s="263"/>
      <c r="HH193" s="264"/>
      <c r="HI193" s="265"/>
      <c r="HJ193" s="266"/>
      <c r="HK193" s="267">
        <f t="shared" si="231"/>
        <v>0</v>
      </c>
      <c r="HL193" s="260">
        <f>+(IF(OR($B193=0,$C193=0,$D193=0,$DC$2&gt;$OE$1),0,IF(OR(HG193=0,HI193=0,HJ193=0),0,MIN((VLOOKUP($D193,SALERYCODE,3,0))*(IF($D193=6,HJ193,HI193))*((MIN((VLOOKUP($D193,SALERYCODE,5,0)),(IF($D193=6,HI193,HJ193))))),MIN((VLOOKUP($D193,SALERYCODE,3,0)),(HG193+HH193))*(IF($D193=6,HJ193,((MIN((VLOOKUP($D193,SALERYCODE,5,0)),HJ193)))))))))/IF(AND($D193=2,'ראשי-פרטים כלליים וריכוז הוצאות'!$D$68&lt;&gt;4),1.2,1)</f>
        <v>0</v>
      </c>
      <c r="HM193" s="263"/>
      <c r="HN193" s="264"/>
      <c r="HO193" s="265"/>
      <c r="HP193" s="266"/>
      <c r="HQ193" s="267">
        <f t="shared" si="232"/>
        <v>0</v>
      </c>
      <c r="HR193" s="260">
        <f>+(IF(OR($B193=0,$C193=0,$D193=0,$DC$2&gt;$OE$1),0,IF(OR(HM193=0,HO193=0,HP193=0),0,MIN((VLOOKUP($D193,SALERYCODE,3,0))*(IF($D193=6,HP193,HO193))*((MIN((VLOOKUP($D193,SALERYCODE,5,0)),(IF($D193=6,HO193,HP193))))),MIN((VLOOKUP($D193,SALERYCODE,3,0)),(HM193+HN193))*(IF($D193=6,HP193,((MIN((VLOOKUP($D193,SALERYCODE,5,0)),HP193)))))))))/IF(AND($D193=2,'ראשי-פרטים כלליים וריכוז הוצאות'!$D$68&lt;&gt;4),1.2,1)</f>
        <v>0</v>
      </c>
      <c r="HS193" s="263"/>
      <c r="HT193" s="264"/>
      <c r="HU193" s="265"/>
      <c r="HV193" s="266"/>
      <c r="HW193" s="267">
        <f t="shared" si="233"/>
        <v>0</v>
      </c>
      <c r="HX193" s="260">
        <f>+(IF(OR($B193=0,$C193=0,$D193=0,$DC$2&gt;$OE$1),0,IF(OR(HS193=0,HU193=0,HV193=0),0,MIN((VLOOKUP($D193,SALERYCODE,3,0))*(IF($D193=6,HV193,HU193))*((MIN((VLOOKUP($D193,SALERYCODE,5,0)),(IF($D193=6,HU193,HV193))))),MIN((VLOOKUP($D193,SALERYCODE,3,0)),(HS193+HT193))*(IF($D193=6,HV193,((MIN((VLOOKUP($D193,SALERYCODE,5,0)),HV193)))))))))/IF(AND($D193=2,'ראשי-פרטים כלליים וריכוז הוצאות'!$D$68&lt;&gt;4),1.2,1)</f>
        <v>0</v>
      </c>
      <c r="HY193" s="263"/>
      <c r="HZ193" s="264"/>
      <c r="IA193" s="265"/>
      <c r="IB193" s="266"/>
      <c r="IC193" s="267">
        <f t="shared" si="234"/>
        <v>0</v>
      </c>
      <c r="ID193" s="260">
        <f>+(IF(OR($B193=0,$C193=0,$D193=0,$DC$2&gt;$OE$1),0,IF(OR(HY193=0,IA193=0,IB193=0),0,MIN((VLOOKUP($D193,SALERYCODE,3,0))*(IF($D193=6,IB193,IA193))*((MIN((VLOOKUP($D193,SALERYCODE,5,0)),(IF($D193=6,IA193,IB193))))),MIN((VLOOKUP($D193,SALERYCODE,3,0)),(HY193+HZ193))*(IF($D193=6,IB193,((MIN((VLOOKUP($D193,SALERYCODE,5,0)),IB193)))))))))/IF(AND($D193=2,'ראשי-פרטים כלליים וריכוז הוצאות'!$D$68&lt;&gt;4),1.2,1)</f>
        <v>0</v>
      </c>
      <c r="IE193" s="263"/>
      <c r="IF193" s="264"/>
      <c r="IG193" s="265"/>
      <c r="IH193" s="266"/>
      <c r="II193" s="267">
        <f t="shared" si="235"/>
        <v>0</v>
      </c>
      <c r="IJ193" s="260">
        <f>+(IF(OR($B193=0,$C193=0,$D193=0,$DC$2&gt;$OE$1),0,IF(OR(IE193=0,IG193=0,IH193=0),0,MIN((VLOOKUP($D193,SALERYCODE,3,0))*(IF($D193=6,IH193,IG193))*((MIN((VLOOKUP($D193,SALERYCODE,5,0)),(IF($D193=6,IG193,IH193))))),MIN((VLOOKUP($D193,SALERYCODE,3,0)),(IE193+IF193))*(IF($D193=6,IH193,((MIN((VLOOKUP($D193,SALERYCODE,5,0)),IH193)))))))))/IF(AND($D193=2,'ראשי-פרטים כלליים וריכוז הוצאות'!$D$68&lt;&gt;4),1.2,1)</f>
        <v>0</v>
      </c>
      <c r="IK193" s="263"/>
      <c r="IL193" s="264"/>
      <c r="IM193" s="265"/>
      <c r="IN193" s="266"/>
      <c r="IO193" s="267">
        <f t="shared" si="236"/>
        <v>0</v>
      </c>
      <c r="IP193" s="260">
        <f>+(IF(OR($B193=0,$C193=0,$D193=0,$DC$2&gt;$OE$1),0,IF(OR(IK193=0,IM193=0,IN193=0),0,MIN((VLOOKUP($D193,SALERYCODE,3,0))*(IF($D193=6,IN193,IM193))*((MIN((VLOOKUP($D193,SALERYCODE,5,0)),(IF($D193=6,IM193,IN193))))),MIN((VLOOKUP($D193,SALERYCODE,3,0)),(IK193+IL193))*(IF($D193=6,IN193,((MIN((VLOOKUP($D193,SALERYCODE,5,0)),IN193)))))))))/IF(AND($D193=2,'ראשי-פרטים כלליים וריכוז הוצאות'!$D$68&lt;&gt;4),1.2,1)</f>
        <v>0</v>
      </c>
      <c r="IQ193" s="263"/>
      <c r="IR193" s="264"/>
      <c r="IS193" s="265"/>
      <c r="IT193" s="266"/>
      <c r="IU193" s="267">
        <f t="shared" si="237"/>
        <v>0</v>
      </c>
      <c r="IV193" s="260">
        <f>+(IF(OR($B193=0,$C193=0,$D193=0,$DC$2&gt;$OE$1),0,IF(OR(IQ193=0,IS193=0,IT193=0),0,MIN((VLOOKUP($D193,SALERYCODE,3,0))*(IF($D193=6,IT193,IS193))*((MIN((VLOOKUP($D193,SALERYCODE,5,0)),(IF($D193=6,IS193,IT193))))),MIN((VLOOKUP($D193,SALERYCODE,3,0)),(IQ193+IR193))*(IF($D193=6,IT193,((MIN((VLOOKUP($D193,SALERYCODE,5,0)),IT193)))))))))/IF(AND($D193=2,'ראשי-פרטים כלליים וריכוז הוצאות'!$D$68&lt;&gt;4),1.2,1)</f>
        <v>0</v>
      </c>
      <c r="IW193" s="263"/>
      <c r="IX193" s="264"/>
      <c r="IY193" s="265"/>
      <c r="IZ193" s="266"/>
      <c r="JA193" s="267">
        <f t="shared" si="238"/>
        <v>0</v>
      </c>
      <c r="JB193" s="260">
        <f>+(IF(OR($B193=0,$C193=0,$D193=0,$DC$2&gt;$OE$1),0,IF(OR(IW193=0,IY193=0,IZ193=0),0,MIN((VLOOKUP($D193,SALERYCODE,3,0))*(IF($D193=6,IZ193,IY193))*((MIN((VLOOKUP($D193,SALERYCODE,5,0)),(IF($D193=6,IY193,IZ193))))),MIN((VLOOKUP($D193,SALERYCODE,3,0)),(IW193+IX193))*(IF($D193=6,IZ193,((MIN((VLOOKUP($D193,SALERYCODE,5,0)),IZ193)))))))))/IF(AND($D193=2,'ראשי-פרטים כלליים וריכוז הוצאות'!$D$68&lt;&gt;4),1.2,1)</f>
        <v>0</v>
      </c>
      <c r="JC193" s="263"/>
      <c r="JD193" s="264"/>
      <c r="JE193" s="265"/>
      <c r="JF193" s="266"/>
      <c r="JG193" s="267">
        <f t="shared" si="239"/>
        <v>0</v>
      </c>
      <c r="JH193" s="260">
        <f>+(IF(OR($B193=0,$C193=0,$D193=0,$DC$2&gt;$OE$1),0,IF(OR(JC193=0,JE193=0,JF193=0),0,MIN((VLOOKUP($D193,SALERYCODE,3,0))*(IF($D193=6,JF193,JE193))*((MIN((VLOOKUP($D193,SALERYCODE,5,0)),(IF($D193=6,JE193,JF193))))),MIN((VLOOKUP($D193,SALERYCODE,3,0)),(JC193+JD193))*(IF($D193=6,JF193,((MIN((VLOOKUP($D193,SALERYCODE,5,0)),JF193)))))))))/IF(AND($D193=2,'ראשי-פרטים כלליים וריכוז הוצאות'!$D$68&lt;&gt;4),1.2,1)</f>
        <v>0</v>
      </c>
      <c r="JI193" s="263"/>
      <c r="JJ193" s="264"/>
      <c r="JK193" s="265"/>
      <c r="JL193" s="266"/>
      <c r="JM193" s="267">
        <f t="shared" si="240"/>
        <v>0</v>
      </c>
      <c r="JN193" s="260">
        <f>+(IF(OR($B193=0,$C193=0,$D193=0,$DC$2&gt;$OE$1),0,IF(OR(JI193=0,JK193=0,JL193=0),0,MIN((VLOOKUP($D193,SALERYCODE,3,0))*(IF($D193=6,JL193,JK193))*((MIN((VLOOKUP($D193,SALERYCODE,5,0)),(IF($D193=6,JK193,JL193))))),MIN((VLOOKUP($D193,SALERYCODE,3,0)),(JI193+JJ193))*(IF($D193=6,JL193,((MIN((VLOOKUP($D193,SALERYCODE,5,0)),JL193)))))))))/IF(AND($D193=2,'ראשי-פרטים כלליים וריכוז הוצאות'!$D$68&lt;&gt;4),1.2,1)</f>
        <v>0</v>
      </c>
      <c r="JO193" s="263"/>
      <c r="JP193" s="264"/>
      <c r="JQ193" s="265"/>
      <c r="JR193" s="266"/>
      <c r="JS193" s="267">
        <f t="shared" si="241"/>
        <v>0</v>
      </c>
      <c r="JT193" s="260">
        <f>+(IF(OR($B193=0,$C193=0,$D193=0,$DC$2&gt;$OE$1),0,IF(OR(JO193=0,JQ193=0,JR193=0),0,MIN((VLOOKUP($D193,SALERYCODE,3,0))*(IF($D193=6,JR193,JQ193))*((MIN((VLOOKUP($D193,SALERYCODE,5,0)),(IF($D193=6,JQ193,JR193))))),MIN((VLOOKUP($D193,SALERYCODE,3,0)),(JO193+JP193))*(IF($D193=6,JR193,((MIN((VLOOKUP($D193,SALERYCODE,5,0)),JR193)))))))))/IF(AND($D193=2,'ראשי-פרטים כלליים וריכוז הוצאות'!$D$68&lt;&gt;4),1.2,1)</f>
        <v>0</v>
      </c>
      <c r="JU193" s="263"/>
      <c r="JV193" s="264"/>
      <c r="JW193" s="265"/>
      <c r="JX193" s="266"/>
      <c r="JY193" s="267">
        <f t="shared" si="242"/>
        <v>0</v>
      </c>
      <c r="JZ193" s="260">
        <f>+(IF(OR($B193=0,$C193=0,$D193=0,$DC$2&gt;$OE$1),0,IF(OR(JU193=0,JW193=0,JX193=0),0,MIN((VLOOKUP($D193,SALERYCODE,3,0))*(IF($D193=6,JX193,JW193))*((MIN((VLOOKUP($D193,SALERYCODE,5,0)),(IF($D193=6,JW193,JX193))))),MIN((VLOOKUP($D193,SALERYCODE,3,0)),(JU193+JV193))*(IF($D193=6,JX193,((MIN((VLOOKUP($D193,SALERYCODE,5,0)),JX193)))))))))/IF(AND($D193=2,'ראשי-פרטים כלליים וריכוז הוצאות'!$D$68&lt;&gt;4),1.2,1)</f>
        <v>0</v>
      </c>
      <c r="KA193" s="263"/>
      <c r="KB193" s="264"/>
      <c r="KC193" s="265"/>
      <c r="KD193" s="266"/>
      <c r="KE193" s="267">
        <f t="shared" si="243"/>
        <v>0</v>
      </c>
      <c r="KF193" s="260">
        <f>+(IF(OR($B193=0,$C193=0,$D193=0,$DC$2&gt;$OE$1),0,IF(OR(KA193=0,KC193=0,KD193=0),0,MIN((VLOOKUP($D193,SALERYCODE,3,0))*(IF($D193=6,KD193,KC193))*((MIN((VLOOKUP($D193,SALERYCODE,5,0)),(IF($D193=6,KC193,KD193))))),MIN((VLOOKUP($D193,SALERYCODE,3,0)),(KA193+KB193))*(IF($D193=6,KD193,((MIN((VLOOKUP($D193,SALERYCODE,5,0)),KD193)))))))))/IF(AND($D193=2,'ראשי-פרטים כלליים וריכוז הוצאות'!$D$68&lt;&gt;4),1.2,1)</f>
        <v>0</v>
      </c>
      <c r="KG193" s="263"/>
      <c r="KH193" s="264"/>
      <c r="KI193" s="265"/>
      <c r="KJ193" s="266"/>
      <c r="KK193" s="267">
        <f t="shared" si="244"/>
        <v>0</v>
      </c>
      <c r="KL193" s="260">
        <f>+(IF(OR($B193=0,$C193=0,$D193=0,$DC$2&gt;$OE$1),0,IF(OR(KG193=0,KI193=0,KJ193=0),0,MIN((VLOOKUP($D193,SALERYCODE,3,0))*(IF($D193=6,KJ193,KI193))*((MIN((VLOOKUP($D193,SALERYCODE,5,0)),(IF($D193=6,KI193,KJ193))))),MIN((VLOOKUP($D193,SALERYCODE,3,0)),(KG193+KH193))*(IF($D193=6,KJ193,((MIN((VLOOKUP($D193,SALERYCODE,5,0)),KJ193)))))))))/IF(AND($D193=2,'ראשי-פרטים כלליים וריכוז הוצאות'!$D$68&lt;&gt;4),1.2,1)</f>
        <v>0</v>
      </c>
      <c r="KM193" s="263"/>
      <c r="KN193" s="264"/>
      <c r="KO193" s="265"/>
      <c r="KP193" s="266"/>
      <c r="KQ193" s="267">
        <f t="shared" si="245"/>
        <v>0</v>
      </c>
      <c r="KR193" s="260">
        <f>+(IF(OR($B193=0,$C193=0,$D193=0,$DC$2&gt;$OE$1),0,IF(OR(KM193=0,KO193=0,KP193=0),0,MIN((VLOOKUP($D193,SALERYCODE,3,0))*(IF($D193=6,KP193,KO193))*((MIN((VLOOKUP($D193,SALERYCODE,5,0)),(IF($D193=6,KO193,KP193))))),MIN((VLOOKUP($D193,SALERYCODE,3,0)),(KM193+KN193))*(IF($D193=6,KP193,((MIN((VLOOKUP($D193,SALERYCODE,5,0)),KP193)))))))))/IF(AND($D193=2,'ראשי-פרטים כלליים וריכוז הוצאות'!$D$68&lt;&gt;4),1.2,1)</f>
        <v>0</v>
      </c>
      <c r="KS193" s="263"/>
      <c r="KT193" s="264"/>
      <c r="KU193" s="265"/>
      <c r="KV193" s="266"/>
      <c r="KW193" s="267">
        <f t="shared" si="246"/>
        <v>0</v>
      </c>
      <c r="KX193" s="260">
        <f>+(IF(OR($B193=0,$C193=0,$D193=0,$DC$2&gt;$OE$1),0,IF(OR(KS193=0,KU193=0,KV193=0),0,MIN((VLOOKUP($D193,SALERYCODE,3,0))*(IF($D193=6,KV193,KU193))*((MIN((VLOOKUP($D193,SALERYCODE,5,0)),(IF($D193=6,KU193,KV193))))),MIN((VLOOKUP($D193,SALERYCODE,3,0)),(KS193+KT193))*(IF($D193=6,KV193,((MIN((VLOOKUP($D193,SALERYCODE,5,0)),KV193)))))))))/IF(AND($D193=2,'ראשי-פרטים כלליים וריכוז הוצאות'!$D$68&lt;&gt;4),1.2,1)</f>
        <v>0</v>
      </c>
      <c r="KY193" s="263"/>
      <c r="KZ193" s="264"/>
      <c r="LA193" s="265"/>
      <c r="LB193" s="266"/>
      <c r="LC193" s="267">
        <f t="shared" si="247"/>
        <v>0</v>
      </c>
      <c r="LD193" s="260">
        <f>+(IF(OR($B193=0,$C193=0,$D193=0,$DC$2&gt;$OE$1),0,IF(OR(KY193=0,LA193=0,LB193=0),0,MIN((VLOOKUP($D193,SALERYCODE,3,0))*(IF($D193=6,LB193,LA193))*((MIN((VLOOKUP($D193,SALERYCODE,5,0)),(IF($D193=6,LA193,LB193))))),MIN((VLOOKUP($D193,SALERYCODE,3,0)),(KY193+KZ193))*(IF($D193=6,LB193,((MIN((VLOOKUP($D193,SALERYCODE,5,0)),LB193)))))))))/IF(AND($D193=2,'ראשי-פרטים כלליים וריכוז הוצאות'!$D$68&lt;&gt;4),1.2,1)</f>
        <v>0</v>
      </c>
      <c r="LE193" s="263"/>
      <c r="LF193" s="264"/>
      <c r="LG193" s="265"/>
      <c r="LH193" s="266"/>
      <c r="LI193" s="267">
        <f t="shared" si="248"/>
        <v>0</v>
      </c>
      <c r="LJ193" s="260">
        <f>+(IF(OR($B193=0,$C193=0,$D193=0,$DC$2&gt;$OE$1),0,IF(OR(LE193=0,LG193=0,LH193=0),0,MIN((VLOOKUP($D193,SALERYCODE,3,0))*(IF($D193=6,LH193,LG193))*((MIN((VLOOKUP($D193,SALERYCODE,5,0)),(IF($D193=6,LG193,LH193))))),MIN((VLOOKUP($D193,SALERYCODE,3,0)),(LE193+LF193))*(IF($D193=6,LH193,((MIN((VLOOKUP($D193,SALERYCODE,5,0)),LH193)))))))))/IF(AND($D193=2,'ראשי-פרטים כלליים וריכוז הוצאות'!$D$68&lt;&gt;4),1.2,1)</f>
        <v>0</v>
      </c>
      <c r="LK193" s="263"/>
      <c r="LL193" s="264"/>
      <c r="LM193" s="265"/>
      <c r="LN193" s="266"/>
      <c r="LO193" s="267">
        <f t="shared" si="249"/>
        <v>0</v>
      </c>
      <c r="LP193" s="260">
        <f>+(IF(OR($B193=0,$C193=0,$D193=0,$DC$2&gt;$OE$1),0,IF(OR(LK193=0,LM193=0,LN193=0),0,MIN((VLOOKUP($D193,SALERYCODE,3,0))*(IF($D193=6,LN193,LM193))*((MIN((VLOOKUP($D193,SALERYCODE,5,0)),(IF($D193=6,LM193,LN193))))),MIN((VLOOKUP($D193,SALERYCODE,3,0)),(LK193+LL193))*(IF($D193=6,LN193,((MIN((VLOOKUP($D193,SALERYCODE,5,0)),LN193)))))))))/IF(AND($D193=2,'ראשי-פרטים כלליים וריכוז הוצאות'!$D$68&lt;&gt;4),1.2,1)</f>
        <v>0</v>
      </c>
      <c r="LQ193" s="263"/>
      <c r="LR193" s="264"/>
      <c r="LS193" s="265"/>
      <c r="LT193" s="266"/>
      <c r="LU193" s="267">
        <f t="shared" si="250"/>
        <v>0</v>
      </c>
      <c r="LV193" s="260">
        <f>+(IF(OR($B193=0,$C193=0,$D193=0,$DC$2&gt;$OE$1),0,IF(OR(LQ193=0,LS193=0,LT193=0),0,MIN((VLOOKUP($D193,SALERYCODE,3,0))*(IF($D193=6,LT193,LS193))*((MIN((VLOOKUP($D193,SALERYCODE,5,0)),(IF($D193=6,LS193,LT193))))),MIN((VLOOKUP($D193,SALERYCODE,3,0)),(LQ193+LR193))*(IF($D193=6,LT193,((MIN((VLOOKUP($D193,SALERYCODE,5,0)),LT193)))))))))/IF(AND($D193=2,'ראשי-פרטים כלליים וריכוז הוצאות'!$D$68&lt;&gt;4),1.2,1)</f>
        <v>0</v>
      </c>
      <c r="LW193" s="263"/>
      <c r="LX193" s="264"/>
      <c r="LY193" s="265"/>
      <c r="LZ193" s="266"/>
      <c r="MA193" s="267">
        <f t="shared" si="251"/>
        <v>0</v>
      </c>
      <c r="MB193" s="260">
        <f>+(IF(OR($B193=0,$C193=0,$D193=0,$DC$2&gt;$OE$1),0,IF(OR(LW193=0,LY193=0,LZ193=0),0,MIN((VLOOKUP($D193,SALERYCODE,3,0))*(IF($D193=6,LZ193,LY193))*((MIN((VLOOKUP($D193,SALERYCODE,5,0)),(IF($D193=6,LY193,LZ193))))),MIN((VLOOKUP($D193,SALERYCODE,3,0)),(LW193+LX193))*(IF($D193=6,LZ193,((MIN((VLOOKUP($D193,SALERYCODE,5,0)),LZ193)))))))))/IF(AND($D193=2,'ראשי-פרטים כלליים וריכוז הוצאות'!$D$68&lt;&gt;4),1.2,1)</f>
        <v>0</v>
      </c>
      <c r="MC193" s="263"/>
      <c r="MD193" s="264"/>
      <c r="ME193" s="265"/>
      <c r="MF193" s="266"/>
      <c r="MG193" s="267">
        <f t="shared" si="252"/>
        <v>0</v>
      </c>
      <c r="MH193" s="260">
        <f>+(IF(OR($B193=0,$C193=0,$D193=0,$DC$2&gt;$OE$1),0,IF(OR(MC193=0,ME193=0,MF193=0),0,MIN((VLOOKUP($D193,SALERYCODE,3,0))*(IF($D193=6,MF193,ME193))*((MIN((VLOOKUP($D193,SALERYCODE,5,0)),(IF($D193=6,ME193,MF193))))),MIN((VLOOKUP($D193,SALERYCODE,3,0)),(MC193+MD193))*(IF($D193=6,MF193,((MIN((VLOOKUP($D193,SALERYCODE,5,0)),MF193)))))))))/IF(AND($D193=2,'ראשי-פרטים כלליים וריכוז הוצאות'!$D$68&lt;&gt;4),1.2,1)</f>
        <v>0</v>
      </c>
      <c r="MI193" s="263"/>
      <c r="MJ193" s="264"/>
      <c r="MK193" s="265"/>
      <c r="ML193" s="266"/>
      <c r="MM193" s="267">
        <f t="shared" si="253"/>
        <v>0</v>
      </c>
      <c r="MN193" s="260">
        <f>+(IF(OR($B193=0,$C193=0,$D193=0,$DC$2&gt;$OE$1),0,IF(OR(MI193=0,MK193=0,ML193=0),0,MIN((VLOOKUP($D193,SALERYCODE,3,0))*(IF($D193=6,ML193,MK193))*((MIN((VLOOKUP($D193,SALERYCODE,5,0)),(IF($D193=6,MK193,ML193))))),MIN((VLOOKUP($D193,SALERYCODE,3,0)),(MI193+MJ193))*(IF($D193=6,ML193,((MIN((VLOOKUP($D193,SALERYCODE,5,0)),ML193)))))))))/IF(AND($D193=2,'ראשי-פרטים כלליים וריכוז הוצאות'!$D$68&lt;&gt;4),1.2,1)</f>
        <v>0</v>
      </c>
      <c r="MO193" s="263"/>
      <c r="MP193" s="264"/>
      <c r="MQ193" s="265"/>
      <c r="MR193" s="266"/>
      <c r="MS193" s="267">
        <f t="shared" si="254"/>
        <v>0</v>
      </c>
      <c r="MT193" s="260">
        <f>+(IF(OR($B193=0,$C193=0,$D193=0,$DC$2&gt;$OE$1),0,IF(OR(MO193=0,MQ193=0,MR193=0),0,MIN((VLOOKUP($D193,SALERYCODE,3,0))*(IF($D193=6,MR193,MQ193))*((MIN((VLOOKUP($D193,SALERYCODE,5,0)),(IF($D193=6,MQ193,MR193))))),MIN((VLOOKUP($D193,SALERYCODE,3,0)),(MO193+MP193))*(IF($D193=6,MR193,((MIN((VLOOKUP($D193,SALERYCODE,5,0)),MR193)))))))))/IF(AND($D193=2,'ראשי-פרטים כלליים וריכוז הוצאות'!$D$68&lt;&gt;4),1.2,1)</f>
        <v>0</v>
      </c>
      <c r="MU193" s="263"/>
      <c r="MV193" s="264"/>
      <c r="MW193" s="265"/>
      <c r="MX193" s="266"/>
      <c r="MY193" s="267">
        <f t="shared" si="255"/>
        <v>0</v>
      </c>
      <c r="MZ193" s="260">
        <f>+(IF(OR($B193=0,$C193=0,$D193=0,$DC$2&gt;$OE$1),0,IF(OR(MU193=0,MW193=0,MX193=0),0,MIN((VLOOKUP($D193,SALERYCODE,3,0))*(IF($D193=6,MX193,MW193))*((MIN((VLOOKUP($D193,SALERYCODE,5,0)),(IF($D193=6,MW193,MX193))))),MIN((VLOOKUP($D193,SALERYCODE,3,0)),(MU193+MV193))*(IF($D193=6,MX193,((MIN((VLOOKUP($D193,SALERYCODE,5,0)),MX193)))))))))/IF(AND($D193=2,'ראשי-פרטים כלליים וריכוז הוצאות'!$D$68&lt;&gt;4),1.2,1)</f>
        <v>0</v>
      </c>
      <c r="NA193" s="263"/>
      <c r="NB193" s="264"/>
      <c r="NC193" s="265"/>
      <c r="ND193" s="266"/>
      <c r="NE193" s="267">
        <f t="shared" si="256"/>
        <v>0</v>
      </c>
      <c r="NF193" s="260">
        <f>+(IF(OR($B193=0,$C193=0,$D193=0,$DC$2&gt;$OE$1),0,IF(OR(NA193=0,NC193=0,ND193=0),0,MIN((VLOOKUP($D193,SALERYCODE,3,0))*(IF($D193=6,ND193,NC193))*((MIN((VLOOKUP($D193,SALERYCODE,5,0)),(IF($D193=6,NC193,ND193))))),MIN((VLOOKUP($D193,SALERYCODE,3,0)),(NA193+NB193))*(IF($D193=6,ND193,((MIN((VLOOKUP($D193,SALERYCODE,5,0)),ND193)))))))))/IF(AND($D193=2,'ראשי-פרטים כלליים וריכוז הוצאות'!$D$68&lt;&gt;4),1.2,1)</f>
        <v>0</v>
      </c>
      <c r="NG193" s="263"/>
      <c r="NH193" s="264"/>
      <c r="NI193" s="265"/>
      <c r="NJ193" s="266"/>
      <c r="NK193" s="267">
        <f t="shared" si="257"/>
        <v>0</v>
      </c>
      <c r="NL193" s="260">
        <f>+(IF(OR($B193=0,$C193=0,$D193=0,$DC$2&gt;$OE$1),0,IF(OR(NG193=0,NI193=0,NJ193=0),0,MIN((VLOOKUP($D193,SALERYCODE,3,0))*(IF($D193=6,NJ193,NI193))*((MIN((VLOOKUP($D193,SALERYCODE,5,0)),(IF($D193=6,NI193,NJ193))))),MIN((VLOOKUP($D193,SALERYCODE,3,0)),(NG193+NH193))*(IF($D193=6,NJ193,((MIN((VLOOKUP($D193,SALERYCODE,5,0)),NJ193)))))))))/IF(AND($D193=2,'ראשי-פרטים כלליים וריכוז הוצאות'!$D$68&lt;&gt;4),1.2,1)</f>
        <v>0</v>
      </c>
      <c r="NM193" s="263"/>
      <c r="NN193" s="264"/>
      <c r="NO193" s="265"/>
      <c r="NP193" s="266"/>
      <c r="NQ193" s="267">
        <f t="shared" si="258"/>
        <v>0</v>
      </c>
      <c r="NR193" s="260">
        <f>+(IF(OR($B193=0,$C193=0,$D193=0,$DC$2&gt;$OE$1),0,IF(OR(NM193=0,NO193=0,NP193=0),0,MIN((VLOOKUP($D193,SALERYCODE,3,0))*(IF($D193=6,NP193,NO193))*((MIN((VLOOKUP($D193,SALERYCODE,5,0)),(IF($D193=6,NO193,NP193))))),MIN((VLOOKUP($D193,SALERYCODE,3,0)),(NM193+NN193))*(IF($D193=6,NP193,((MIN((VLOOKUP($D193,SALERYCODE,5,0)),NP193)))))))))/IF(AND($D193=2,'ראשי-פרטים כלליים וריכוז הוצאות'!$D$68&lt;&gt;4),1.2,1)</f>
        <v>0</v>
      </c>
      <c r="NS193" s="263"/>
      <c r="NT193" s="264"/>
      <c r="NU193" s="265"/>
      <c r="NV193" s="266"/>
      <c r="NW193" s="267">
        <f t="shared" si="259"/>
        <v>0</v>
      </c>
      <c r="NX193" s="260">
        <f>+(IF(OR($B193=0,$C193=0,$D193=0,$DC$2&gt;$OE$1),0,IF(OR(NS193=0,NU193=0,NV193=0),0,MIN((VLOOKUP($D193,SALERYCODE,3,0))*(IF($D193=6,NV193,NU193))*((MIN((VLOOKUP($D193,SALERYCODE,5,0)),(IF($D193=6,NU193,NV193))))),MIN((VLOOKUP($D193,SALERYCODE,3,0)),(NS193+NT193))*(IF($D193=6,NV193,((MIN((VLOOKUP($D193,SALERYCODE,5,0)),NV193)))))))))/IF(AND($D193=2,'ראשי-פרטים כלליים וריכוז הוצאות'!$D$68&lt;&gt;4),1.2,1)</f>
        <v>0</v>
      </c>
      <c r="NY193" s="263"/>
      <c r="NZ193" s="264"/>
      <c r="OA193" s="265"/>
      <c r="OB193" s="266"/>
      <c r="OC193" s="267">
        <f t="shared" si="260"/>
        <v>0</v>
      </c>
      <c r="OD193" s="260">
        <f>+(IF(OR($B193=0,$C193=0,$D193=0,$DC$2&gt;$OE$1),0,IF(OR(NY193=0,OA193=0,OB193=0),0,MIN((VLOOKUP($D193,SALERYCODE,3,0))*(IF($D193=6,OB193,OA193))*((MIN((VLOOKUP($D193,SALERYCODE,5,0)),(IF($D193=6,OA193,OB193))))),MIN((VLOOKUP($D193,SALERYCODE,3,0)),(NY193+NZ193))*(IF($D193=6,OB193,((MIN((VLOOKUP($D193,SALERYCODE,5,0)),OB193)))))))))/IF(AND($D193=2,'ראשי-פרטים כלליים וריכוז הוצאות'!$D$68&lt;&gt;4),1.2,1)</f>
        <v>0</v>
      </c>
      <c r="OE193" s="275">
        <f t="shared" si="266"/>
        <v>0</v>
      </c>
      <c r="OF193" s="283">
        <f t="shared" si="267"/>
        <v>9.9999999999999995E-7</v>
      </c>
      <c r="OG193" s="276">
        <f t="shared" si="268"/>
        <v>0</v>
      </c>
      <c r="OH193" s="275">
        <f t="shared" si="269"/>
        <v>0</v>
      </c>
      <c r="OI193" s="275">
        <v>0</v>
      </c>
      <c r="OJ193" s="258">
        <f t="shared" si="270"/>
        <v>0</v>
      </c>
      <c r="OK193" s="284"/>
      <c r="OL193" s="116">
        <f>MIN(OJ193+OK193*OF193*OE193/$OL$1/IF(AND($D193=2,'ראשי-פרטים כלליים וריכוז הוצאות'!$D$68&lt;&gt;4),1.2,1),IF($D193&gt;0,VLOOKUP($D193,SALERYCODE,3,0)*12*OG193,0))</f>
        <v>0</v>
      </c>
      <c r="OM193" s="95">
        <f t="shared" si="261"/>
        <v>0</v>
      </c>
      <c r="ON193" s="11">
        <f t="shared" si="262"/>
        <v>0</v>
      </c>
      <c r="OO193" s="11">
        <f t="shared" si="263"/>
        <v>0</v>
      </c>
      <c r="OP193" s="22">
        <f t="shared" si="264"/>
        <v>0</v>
      </c>
      <c r="OQ193" s="11">
        <f t="shared" si="265"/>
        <v>0</v>
      </c>
      <c r="OR193" s="11" t="e">
        <f>#REF!</f>
        <v>#REF!</v>
      </c>
      <c r="OS193" s="35" t="e">
        <f>#REF!-OP193</f>
        <v>#REF!</v>
      </c>
      <c r="OT193" s="35" t="e">
        <f>OS193-#REF!</f>
        <v>#REF!</v>
      </c>
      <c r="OU193" s="43" t="e">
        <f>IF(AND(OP193&gt;0,(OS193=#REF!-OP193)),"מועסק פחות מ-10% מזמנו במופ","")</f>
        <v>#REF!</v>
      </c>
    </row>
    <row r="194" spans="1:411" ht="24" hidden="1" customHeight="1" outlineLevel="1" x14ac:dyDescent="0.2">
      <c r="A194" s="282">
        <v>191</v>
      </c>
      <c r="B194" s="269"/>
      <c r="C194" s="270"/>
      <c r="D194" s="271"/>
      <c r="E194" s="263"/>
      <c r="F194" s="264"/>
      <c r="G194" s="265"/>
      <c r="H194" s="266"/>
      <c r="I194" s="267">
        <f t="shared" si="196"/>
        <v>0</v>
      </c>
      <c r="J194" s="260">
        <f>(IF(OR($B194=0,$C194=0,$D194=0,$E$2&gt;$OE$1),0,IF(OR($E194=0,$G194=0,$H194=0),0,MIN((VLOOKUP($D194,SALERYCODE,3,0))*(IF($D194=6,$H194,$G194))*((MIN((VLOOKUP($D194,SALERYCODE,5,0)),(IF($D194=6,$G194,$H194))))),MIN((VLOOKUP($D194,SALERYCODE,3,0)),($E194+$F194))*(IF($D194=6,$H194,((MIN((VLOOKUP($D194,SALERYCODE,5,0)),$H194)))))))))/IF(AND($D194=2,'ראשי-פרטים כלליים וריכוז הוצאות'!$D$68&lt;&gt;4),1.2,1)</f>
        <v>0</v>
      </c>
      <c r="K194" s="263"/>
      <c r="L194" s="264"/>
      <c r="M194" s="265"/>
      <c r="N194" s="266"/>
      <c r="O194" s="267">
        <f t="shared" si="197"/>
        <v>0</v>
      </c>
      <c r="P194" s="260">
        <f>+(IF(OR($B194=0,$C194=0,$D194=0,$K$2&gt;$OE$1),0,IF(OR($K194=0,$M194=0,$N194=0),0,MIN((VLOOKUP($D194,SALERYCODE,3,0))*(IF($D194=6,$N194,$M194))*((MIN((VLOOKUP($D194,SALERYCODE,5,0)),(IF($D194=6,$M194,$N194))))),MIN((VLOOKUP($D194,SALERYCODE,3,0)),($K194+$L194))*(IF($D194=6,$N194,((MIN((VLOOKUP($D194,SALERYCODE,5,0)),$N194)))))))))/IF(AND($D194=2,'ראשי-פרטים כלליים וריכוז הוצאות'!$D$68&lt;&gt;4),1.2,1)</f>
        <v>0</v>
      </c>
      <c r="Q194" s="263"/>
      <c r="R194" s="264"/>
      <c r="S194" s="265"/>
      <c r="T194" s="266"/>
      <c r="U194" s="267">
        <f t="shared" si="198"/>
        <v>0</v>
      </c>
      <c r="V194" s="260">
        <f>+(IF(OR($B194=0,$C194=0,$D194=0,$Q$2&gt;$OE$1),0,IF(OR(Q194=0,S194=0,T194=0),0,MIN((VLOOKUP($D194,SALERYCODE,3,0))*(IF($D194=6,T194,S194))*((MIN((VLOOKUP($D194,SALERYCODE,5,0)),(IF($D194=6,S194,T194))))),MIN((VLOOKUP($D194,SALERYCODE,3,0)),(Q194+R194))*(IF($D194=6,T194,((MIN((VLOOKUP($D194,SALERYCODE,5,0)),T194)))))))))/IF(AND($D194=2,'ראשי-פרטים כלליים וריכוז הוצאות'!$D$68&lt;&gt;4),1.2,1)</f>
        <v>0</v>
      </c>
      <c r="W194" s="263"/>
      <c r="X194" s="264"/>
      <c r="Y194" s="265"/>
      <c r="Z194" s="266"/>
      <c r="AA194" s="267">
        <f t="shared" si="199"/>
        <v>0</v>
      </c>
      <c r="AB194" s="260">
        <f>+(IF(OR($B194=0,$C194=0,$D194=0,$W$2&gt;$OE$1),0,IF(OR(W194=0,Y194=0,Z194=0),0,MIN((VLOOKUP($D194,SALERYCODE,3,0))*(IF($D194=6,Z194,Y194))*((MIN((VLOOKUP($D194,SALERYCODE,5,0)),(IF($D194=6,Y194,Z194))))),MIN((VLOOKUP($D194,SALERYCODE,3,0)),(W194+X194))*(IF($D194=6,Z194,((MIN((VLOOKUP($D194,SALERYCODE,5,0)),Z194)))))))))/IF(AND($D194=2,'ראשי-פרטים כלליים וריכוז הוצאות'!$D$68&lt;&gt;4),1.2,1)</f>
        <v>0</v>
      </c>
      <c r="AC194" s="263"/>
      <c r="AD194" s="264"/>
      <c r="AE194" s="265"/>
      <c r="AF194" s="266"/>
      <c r="AG194" s="267">
        <f t="shared" si="200"/>
        <v>0</v>
      </c>
      <c r="AH194" s="260">
        <f>+(IF(OR($B194=0,$C194=0,$D194=0,$AC$2&gt;$OE$1),0,IF(OR(AC194=0,AE194=0,AF194=0),0,MIN((VLOOKUP($D194,SALERYCODE,3,0))*(IF($D194=6,AF194,AE194))*((MIN((VLOOKUP($D194,SALERYCODE,5,0)),(IF($D194=6,AE194,AF194))))),MIN((VLOOKUP($D194,SALERYCODE,3,0)),(AC194+AD194))*(IF($D194=6,AF194,((MIN((VLOOKUP($D194,SALERYCODE,5,0)),AF194)))))))))/IF(AND($D194=2,'ראשי-פרטים כלליים וריכוז הוצאות'!$D$68&lt;&gt;4),1.2,1)</f>
        <v>0</v>
      </c>
      <c r="AI194" s="263"/>
      <c r="AJ194" s="264"/>
      <c r="AK194" s="265"/>
      <c r="AL194" s="266"/>
      <c r="AM194" s="267">
        <f t="shared" si="201"/>
        <v>0</v>
      </c>
      <c r="AN194" s="260">
        <f>+(IF(OR($B194=0,$C194=0,$D194=0,$AI$2&gt;$OE$1),0,IF(OR(AI194=0,AK194=0,AL194=0),0,MIN((VLOOKUP($D194,SALERYCODE,3,0))*(IF($D194=6,AL194,AK194))*((MIN((VLOOKUP($D194,SALERYCODE,5,0)),(IF($D194=6,AK194,AL194))))),MIN((VLOOKUP($D194,SALERYCODE,3,0)),(AI194+AJ194))*(IF($D194=6,AL194,((MIN((VLOOKUP($D194,SALERYCODE,5,0)),AL194)))))))))/IF(AND($D194=2,'ראשי-פרטים כלליים וריכוז הוצאות'!$D$68&lt;&gt;4),1.2,1)</f>
        <v>0</v>
      </c>
      <c r="AO194" s="263"/>
      <c r="AP194" s="264"/>
      <c r="AQ194" s="265"/>
      <c r="AR194" s="266"/>
      <c r="AS194" s="267">
        <f t="shared" si="202"/>
        <v>0</v>
      </c>
      <c r="AT194" s="260">
        <f>+(IF(OR($B194=0,$C194=0,$D194=0,$AO$2&gt;$OE$1),0,IF(OR(AO194=0,AQ194=0,AR194=0),0,MIN((VLOOKUP($D194,SALERYCODE,3,0))*(IF($D194=6,AR194,AQ194))*((MIN((VLOOKUP($D194,SALERYCODE,5,0)),(IF($D194=6,AQ194,AR194))))),MIN((VLOOKUP($D194,SALERYCODE,3,0)),(AO194+AP194))*(IF($D194=6,AR194,((MIN((VLOOKUP($D194,SALERYCODE,5,0)),AR194)))))))))/IF(AND($D194=2,'ראשי-פרטים כלליים וריכוז הוצאות'!$D$68&lt;&gt;4),1.2,1)</f>
        <v>0</v>
      </c>
      <c r="AU194" s="263"/>
      <c r="AV194" s="264"/>
      <c r="AW194" s="265"/>
      <c r="AX194" s="266"/>
      <c r="AY194" s="267">
        <f t="shared" si="203"/>
        <v>0</v>
      </c>
      <c r="AZ194" s="260">
        <f>+(IF(OR($B194=0,$C194=0,$D194=0,$AU$2&gt;$OE$1),0,IF(OR(AU194=0,AW194=0,AX194=0),0,MIN((VLOOKUP($D194,SALERYCODE,3,0))*(IF($D194=6,AX194,AW194))*((MIN((VLOOKUP($D194,SALERYCODE,5,0)),(IF($D194=6,AW194,AX194))))),MIN((VLOOKUP($D194,SALERYCODE,3,0)),(AU194+AV194))*(IF($D194=6,AX194,((MIN((VLOOKUP($D194,SALERYCODE,5,0)),AX194)))))))))/IF(AND($D194=2,'ראשי-פרטים כלליים וריכוז הוצאות'!$D$68&lt;&gt;4),1.2,1)</f>
        <v>0</v>
      </c>
      <c r="BA194" s="263"/>
      <c r="BB194" s="264"/>
      <c r="BC194" s="265"/>
      <c r="BD194" s="266"/>
      <c r="BE194" s="267">
        <f t="shared" si="204"/>
        <v>0</v>
      </c>
      <c r="BF194" s="260">
        <f>+(IF(OR($B194=0,$C194=0,$D194=0,$BA$2&gt;$OE$1),0,IF(OR(BA194=0,BC194=0,BD194=0),0,MIN((VLOOKUP($D194,SALERYCODE,3,0))*(IF($D194=6,BD194,BC194))*((MIN((VLOOKUP($D194,SALERYCODE,5,0)),(IF($D194=6,BC194,BD194))))),MIN((VLOOKUP($D194,SALERYCODE,3,0)),(BA194+BB194))*(IF($D194=6,BD194,((MIN((VLOOKUP($D194,SALERYCODE,5,0)),BD194)))))))))/IF(AND($D194=2,'ראשי-פרטים כלליים וריכוז הוצאות'!$D$68&lt;&gt;4),1.2,1)</f>
        <v>0</v>
      </c>
      <c r="BG194" s="263"/>
      <c r="BH194" s="264"/>
      <c r="BI194" s="265"/>
      <c r="BJ194" s="266"/>
      <c r="BK194" s="267">
        <f t="shared" si="205"/>
        <v>0</v>
      </c>
      <c r="BL194" s="260">
        <f>+(IF(OR($B194=0,$C194=0,$D194=0,$BG$2&gt;$OE$1),0,IF(OR(BG194=0,BI194=0,BJ194=0),0,MIN((VLOOKUP($D194,SALERYCODE,3,0))*(IF($D194=6,BJ194,BI194))*((MIN((VLOOKUP($D194,SALERYCODE,5,0)),(IF($D194=6,BI194,BJ194))))),MIN((VLOOKUP($D194,SALERYCODE,3,0)),(BG194+BH194))*(IF($D194=6,BJ194,((MIN((VLOOKUP($D194,SALERYCODE,5,0)),BJ194)))))))))/IF(AND($D194=2,'ראשי-פרטים כלליים וריכוז הוצאות'!$D$68&lt;&gt;4),1.2,1)</f>
        <v>0</v>
      </c>
      <c r="BM194" s="263"/>
      <c r="BN194" s="264"/>
      <c r="BO194" s="265"/>
      <c r="BP194" s="266"/>
      <c r="BQ194" s="267">
        <f t="shared" si="206"/>
        <v>0</v>
      </c>
      <c r="BR194" s="260">
        <f>+(IF(OR($B194=0,$C194=0,$D194=0,$BM$2&gt;$OE$1),0,IF(OR(BM194=0,BO194=0,BP194=0),0,MIN((VLOOKUP($D194,SALERYCODE,3,0))*(IF($D194=6,BP194,BO194))*((MIN((VLOOKUP($D194,SALERYCODE,5,0)),(IF($D194=6,BO194,BP194))))),MIN((VLOOKUP($D194,SALERYCODE,3,0)),(BM194+BN194))*(IF($D194=6,BP194,((MIN((VLOOKUP($D194,SALERYCODE,5,0)),BP194)))))))))/IF(AND($D194=2,'ראשי-פרטים כלליים וריכוז הוצאות'!$D$68&lt;&gt;4),1.2,1)</f>
        <v>0</v>
      </c>
      <c r="BS194" s="263"/>
      <c r="BT194" s="264"/>
      <c r="BU194" s="265"/>
      <c r="BV194" s="266"/>
      <c r="BW194" s="267">
        <f t="shared" si="207"/>
        <v>0</v>
      </c>
      <c r="BX194" s="260">
        <f>+(IF(OR($B194=0,$C194=0,$D194=0,$BS$2&gt;$OE$1),0,IF(OR(BS194=0,BU194=0,BV194=0),0,MIN((VLOOKUP($D194,SALERYCODE,3,0))*(IF($D194=6,BV194,BU194))*((MIN((VLOOKUP($D194,SALERYCODE,5,0)),(IF($D194=6,BU194,BV194))))),MIN((VLOOKUP($D194,SALERYCODE,3,0)),(BS194+BT194))*(IF($D194=6,BV194,((MIN((VLOOKUP($D194,SALERYCODE,5,0)),BV194)))))))))/IF(AND($D194=2,'ראשי-פרטים כלליים וריכוז הוצאות'!$D$68&lt;&gt;4),1.2,1)</f>
        <v>0</v>
      </c>
      <c r="BY194" s="263"/>
      <c r="BZ194" s="264"/>
      <c r="CA194" s="265"/>
      <c r="CB194" s="266"/>
      <c r="CC194" s="267">
        <f t="shared" si="208"/>
        <v>0</v>
      </c>
      <c r="CD194" s="260">
        <f>+(IF(OR($B194=0,$C194=0,$D194=0,$BY$2&gt;$OE$1),0,IF(OR(BY194=0,CA194=0,CB194=0),0,MIN((VLOOKUP($D194,SALERYCODE,3,0))*(IF($D194=6,CB194,CA194))*((MIN((VLOOKUP($D194,SALERYCODE,5,0)),(IF($D194=6,CA194,CB194))))),MIN((VLOOKUP($D194,SALERYCODE,3,0)),(BY194+BZ194))*(IF($D194=6,CB194,((MIN((VLOOKUP($D194,SALERYCODE,5,0)),CB194)))))))))/IF(AND($D194=2,'ראשי-פרטים כלליים וריכוז הוצאות'!$D$68&lt;&gt;4),1.2,1)</f>
        <v>0</v>
      </c>
      <c r="CE194" s="263"/>
      <c r="CF194" s="264"/>
      <c r="CG194" s="265"/>
      <c r="CH194" s="266"/>
      <c r="CI194" s="267">
        <f t="shared" si="209"/>
        <v>0</v>
      </c>
      <c r="CJ194" s="260">
        <f>+(IF(OR($B194=0,$C194=0,$D194=0,$CE$2&gt;$OE$1),0,IF(OR(CE194=0,CG194=0,CH194=0),0,MIN((VLOOKUP($D194,SALERYCODE,3,0))*(IF($D194=6,CH194,CG194))*((MIN((VLOOKUP($D194,SALERYCODE,5,0)),(IF($D194=6,CG194,CH194))))),MIN((VLOOKUP($D194,SALERYCODE,3,0)),(CE194+CF194))*(IF($D194=6,CH194,((MIN((VLOOKUP($D194,SALERYCODE,5,0)),CH194)))))))))/IF(AND($D194=2,'ראשי-פרטים כלליים וריכוז הוצאות'!$D$68&lt;&gt;4),1.2,1)</f>
        <v>0</v>
      </c>
      <c r="CK194" s="263"/>
      <c r="CL194" s="264"/>
      <c r="CM194" s="265"/>
      <c r="CN194" s="266"/>
      <c r="CO194" s="267">
        <f t="shared" si="210"/>
        <v>0</v>
      </c>
      <c r="CP194" s="260">
        <f>+(IF(OR($B194=0,$C194=0,$D194=0,$CK$2&gt;$OE$1),0,IF(OR(CK194=0,CM194=0,CN194=0),0,MIN((VLOOKUP($D194,SALERYCODE,3,0))*(IF($D194=6,CN194,CM194))*((MIN((VLOOKUP($D194,SALERYCODE,5,0)),(IF($D194=6,CM194,CN194))))),MIN((VLOOKUP($D194,SALERYCODE,3,0)),(CK194+CL194))*(IF($D194=6,CN194,((MIN((VLOOKUP($D194,SALERYCODE,5,0)),CN194)))))))))/IF(AND($D194=2,'ראשי-פרטים כלליים וריכוז הוצאות'!$D$68&lt;&gt;4),1.2,1)</f>
        <v>0</v>
      </c>
      <c r="CQ194" s="263"/>
      <c r="CR194" s="264"/>
      <c r="CS194" s="265"/>
      <c r="CT194" s="266"/>
      <c r="CU194" s="267">
        <f t="shared" si="211"/>
        <v>0</v>
      </c>
      <c r="CV194" s="260">
        <f>+(IF(OR($B194=0,$C194=0,$D194=0,$CQ$2&gt;$OE$1),0,IF(OR(CQ194=0,CS194=0,CT194=0),0,MIN((VLOOKUP($D194,SALERYCODE,3,0))*(IF($D194=6,CT194,CS194))*((MIN((VLOOKUP($D194,SALERYCODE,5,0)),(IF($D194=6,CS194,CT194))))),MIN((VLOOKUP($D194,SALERYCODE,3,0)),(CQ194+CR194))*(IF($D194=6,CT194,((MIN((VLOOKUP($D194,SALERYCODE,5,0)),CT194)))))))))/IF(AND($D194=2,'ראשי-פרטים כלליים וריכוז הוצאות'!$D$68&lt;&gt;4),1.2,1)</f>
        <v>0</v>
      </c>
      <c r="CW194" s="263"/>
      <c r="CX194" s="264"/>
      <c r="CY194" s="265"/>
      <c r="CZ194" s="266"/>
      <c r="DA194" s="267">
        <f t="shared" si="212"/>
        <v>0</v>
      </c>
      <c r="DB194" s="260">
        <f>+(IF(OR($B194=0,$C194=0,$D194=0,$CW$2&gt;$OE$1),0,IF(OR(CW194=0,CY194=0,CZ194=0),0,MIN((VLOOKUP($D194,SALERYCODE,3,0))*(IF($D194=6,CZ194,CY194))*((MIN((VLOOKUP($D194,SALERYCODE,5,0)),(IF($D194=6,CY194,CZ194))))),MIN((VLOOKUP($D194,SALERYCODE,3,0)),(CW194+CX194))*(IF($D194=6,CZ194,((MIN((VLOOKUP($D194,SALERYCODE,5,0)),CZ194)))))))))/IF(AND($D194=2,'ראשי-פרטים כלליים וריכוז הוצאות'!$D$68&lt;&gt;4),1.2,1)</f>
        <v>0</v>
      </c>
      <c r="DC194" s="263"/>
      <c r="DD194" s="264"/>
      <c r="DE194" s="265"/>
      <c r="DF194" s="266"/>
      <c r="DG194" s="267">
        <f t="shared" si="213"/>
        <v>0</v>
      </c>
      <c r="DH194" s="260">
        <f>+(IF(OR($B194=0,$C194=0,$D194=0,$DC$2&gt;$OE$1),0,IF(OR(DC194=0,DE194=0,DF194=0),0,MIN((VLOOKUP($D194,SALERYCODE,3,0))*(IF($D194=6,DF194,DE194))*((MIN((VLOOKUP($D194,SALERYCODE,5,0)),(IF($D194=6,DE194,DF194))))),MIN((VLOOKUP($D194,SALERYCODE,3,0)),(DC194+DD194))*(IF($D194=6,DF194,((MIN((VLOOKUP($D194,SALERYCODE,5,0)),DF194)))))))))/IF(AND($D194=2,'ראשי-פרטים כלליים וריכוז הוצאות'!$D$68&lt;&gt;4),1.2,1)</f>
        <v>0</v>
      </c>
      <c r="DI194" s="263"/>
      <c r="DJ194" s="264"/>
      <c r="DK194" s="265"/>
      <c r="DL194" s="266"/>
      <c r="DM194" s="267">
        <f t="shared" si="214"/>
        <v>0</v>
      </c>
      <c r="DN194" s="260">
        <f>+(IF(OR($B194=0,$C194=0,$D194=0,$DC$2&gt;$OE$1),0,IF(OR(DI194=0,DK194=0,DL194=0),0,MIN((VLOOKUP($D194,SALERYCODE,3,0))*(IF($D194=6,DL194,DK194))*((MIN((VLOOKUP($D194,SALERYCODE,5,0)),(IF($D194=6,DK194,DL194))))),MIN((VLOOKUP($D194,SALERYCODE,3,0)),(DI194+DJ194))*(IF($D194=6,DL194,((MIN((VLOOKUP($D194,SALERYCODE,5,0)),DL194)))))))))/IF(AND($D194=2,'ראשי-פרטים כלליים וריכוז הוצאות'!$D$68&lt;&gt;4),1.2,1)</f>
        <v>0</v>
      </c>
      <c r="DO194" s="263"/>
      <c r="DP194" s="264"/>
      <c r="DQ194" s="265"/>
      <c r="DR194" s="266"/>
      <c r="DS194" s="267">
        <f t="shared" si="215"/>
        <v>0</v>
      </c>
      <c r="DT194" s="260">
        <f>+(IF(OR($B194=0,$C194=0,$D194=0,$DC$2&gt;$OE$1),0,IF(OR(DO194=0,DQ194=0,DR194=0),0,MIN((VLOOKUP($D194,SALERYCODE,3,0))*(IF($D194=6,DR194,DQ194))*((MIN((VLOOKUP($D194,SALERYCODE,5,0)),(IF($D194=6,DQ194,DR194))))),MIN((VLOOKUP($D194,SALERYCODE,3,0)),(DO194+DP194))*(IF($D194=6,DR194,((MIN((VLOOKUP($D194,SALERYCODE,5,0)),DR194)))))))))/IF(AND($D194=2,'ראשי-פרטים כלליים וריכוז הוצאות'!$D$68&lt;&gt;4),1.2,1)</f>
        <v>0</v>
      </c>
      <c r="DU194" s="263"/>
      <c r="DV194" s="264"/>
      <c r="DW194" s="265"/>
      <c r="DX194" s="266"/>
      <c r="DY194" s="267">
        <f t="shared" si="216"/>
        <v>0</v>
      </c>
      <c r="DZ194" s="260">
        <f>+(IF(OR($B194=0,$C194=0,$D194=0,$DC$2&gt;$OE$1),0,IF(OR(DU194=0,DW194=0,DX194=0),0,MIN((VLOOKUP($D194,SALERYCODE,3,0))*(IF($D194=6,DX194,DW194))*((MIN((VLOOKUP($D194,SALERYCODE,5,0)),(IF($D194=6,DW194,DX194))))),MIN((VLOOKUP($D194,SALERYCODE,3,0)),(DU194+DV194))*(IF($D194=6,DX194,((MIN((VLOOKUP($D194,SALERYCODE,5,0)),DX194)))))))))/IF(AND($D194=2,'ראשי-פרטים כלליים וריכוז הוצאות'!$D$68&lt;&gt;4),1.2,1)</f>
        <v>0</v>
      </c>
      <c r="EA194" s="263"/>
      <c r="EB194" s="264"/>
      <c r="EC194" s="265"/>
      <c r="ED194" s="266"/>
      <c r="EE194" s="267">
        <f t="shared" si="217"/>
        <v>0</v>
      </c>
      <c r="EF194" s="260">
        <f>+(IF(OR($B194=0,$C194=0,$D194=0,$DC$2&gt;$OE$1),0,IF(OR(EA194=0,EC194=0,ED194=0),0,MIN((VLOOKUP($D194,SALERYCODE,3,0))*(IF($D194=6,ED194,EC194))*((MIN((VLOOKUP($D194,SALERYCODE,5,0)),(IF($D194=6,EC194,ED194))))),MIN((VLOOKUP($D194,SALERYCODE,3,0)),(EA194+EB194))*(IF($D194=6,ED194,((MIN((VLOOKUP($D194,SALERYCODE,5,0)),ED194)))))))))/IF(AND($D194=2,'ראשי-פרטים כלליים וריכוז הוצאות'!$D$68&lt;&gt;4),1.2,1)</f>
        <v>0</v>
      </c>
      <c r="EG194" s="263"/>
      <c r="EH194" s="264"/>
      <c r="EI194" s="265"/>
      <c r="EJ194" s="266"/>
      <c r="EK194" s="267">
        <f t="shared" si="218"/>
        <v>0</v>
      </c>
      <c r="EL194" s="260">
        <f>+(IF(OR($B194=0,$C194=0,$D194=0,$DC$2&gt;$OE$1),0,IF(OR(EG194=0,EI194=0,EJ194=0),0,MIN((VLOOKUP($D194,SALERYCODE,3,0))*(IF($D194=6,EJ194,EI194))*((MIN((VLOOKUP($D194,SALERYCODE,5,0)),(IF($D194=6,EI194,EJ194))))),MIN((VLOOKUP($D194,SALERYCODE,3,0)),(EG194+EH194))*(IF($D194=6,EJ194,((MIN((VLOOKUP($D194,SALERYCODE,5,0)),EJ194)))))))))/IF(AND($D194=2,'ראשי-פרטים כלליים וריכוז הוצאות'!$D$68&lt;&gt;4),1.2,1)</f>
        <v>0</v>
      </c>
      <c r="EM194" s="263"/>
      <c r="EN194" s="264"/>
      <c r="EO194" s="265"/>
      <c r="EP194" s="266"/>
      <c r="EQ194" s="267">
        <f t="shared" si="219"/>
        <v>0</v>
      </c>
      <c r="ER194" s="260">
        <f>+(IF(OR($B194=0,$C194=0,$D194=0,$DC$2&gt;$OE$1),0,IF(OR(EM194=0,EO194=0,EP194=0),0,MIN((VLOOKUP($D194,SALERYCODE,3,0))*(IF($D194=6,EP194,EO194))*((MIN((VLOOKUP($D194,SALERYCODE,5,0)),(IF($D194=6,EO194,EP194))))),MIN((VLOOKUP($D194,SALERYCODE,3,0)),(EM194+EN194))*(IF($D194=6,EP194,((MIN((VLOOKUP($D194,SALERYCODE,5,0)),EP194)))))))))/IF(AND($D194=2,'ראשי-פרטים כלליים וריכוז הוצאות'!$D$68&lt;&gt;4),1.2,1)</f>
        <v>0</v>
      </c>
      <c r="ES194" s="263"/>
      <c r="ET194" s="264"/>
      <c r="EU194" s="265"/>
      <c r="EV194" s="266"/>
      <c r="EW194" s="267">
        <f t="shared" si="220"/>
        <v>0</v>
      </c>
      <c r="EX194" s="260">
        <f>+(IF(OR($B194=0,$C194=0,$D194=0,$DC$2&gt;$OE$1),0,IF(OR(ES194=0,EU194=0,EV194=0),0,MIN((VLOOKUP($D194,SALERYCODE,3,0))*(IF($D194=6,EV194,EU194))*((MIN((VLOOKUP($D194,SALERYCODE,5,0)),(IF($D194=6,EU194,EV194))))),MIN((VLOOKUP($D194,SALERYCODE,3,0)),(ES194+ET194))*(IF($D194=6,EV194,((MIN((VLOOKUP($D194,SALERYCODE,5,0)),EV194)))))))))/IF(AND($D194=2,'ראשי-פרטים כלליים וריכוז הוצאות'!$D$68&lt;&gt;4),1.2,1)</f>
        <v>0</v>
      </c>
      <c r="EY194" s="263"/>
      <c r="EZ194" s="264"/>
      <c r="FA194" s="265"/>
      <c r="FB194" s="266"/>
      <c r="FC194" s="267">
        <f t="shared" si="221"/>
        <v>0</v>
      </c>
      <c r="FD194" s="260">
        <f>+(IF(OR($B194=0,$C194=0,$D194=0,$DC$2&gt;$OE$1),0,IF(OR(EY194=0,FA194=0,FB194=0),0,MIN((VLOOKUP($D194,SALERYCODE,3,0))*(IF($D194=6,FB194,FA194))*((MIN((VLOOKUP($D194,SALERYCODE,5,0)),(IF($D194=6,FA194,FB194))))),MIN((VLOOKUP($D194,SALERYCODE,3,0)),(EY194+EZ194))*(IF($D194=6,FB194,((MIN((VLOOKUP($D194,SALERYCODE,5,0)),FB194)))))))))/IF(AND($D194=2,'ראשי-פרטים כלליים וריכוז הוצאות'!$D$68&lt;&gt;4),1.2,1)</f>
        <v>0</v>
      </c>
      <c r="FE194" s="263"/>
      <c r="FF194" s="264"/>
      <c r="FG194" s="265"/>
      <c r="FH194" s="266"/>
      <c r="FI194" s="267">
        <f t="shared" si="222"/>
        <v>0</v>
      </c>
      <c r="FJ194" s="260">
        <f>+(IF(OR($B194=0,$C194=0,$D194=0,$DC$2&gt;$OE$1),0,IF(OR(FE194=0,FG194=0,FH194=0),0,MIN((VLOOKUP($D194,SALERYCODE,3,0))*(IF($D194=6,FH194,FG194))*((MIN((VLOOKUP($D194,SALERYCODE,5,0)),(IF($D194=6,FG194,FH194))))),MIN((VLOOKUP($D194,SALERYCODE,3,0)),(FE194+FF194))*(IF($D194=6,FH194,((MIN((VLOOKUP($D194,SALERYCODE,5,0)),FH194)))))))))/IF(AND($D194=2,'ראשי-פרטים כלליים וריכוז הוצאות'!$D$68&lt;&gt;4),1.2,1)</f>
        <v>0</v>
      </c>
      <c r="FK194" s="263"/>
      <c r="FL194" s="264"/>
      <c r="FM194" s="265"/>
      <c r="FN194" s="266"/>
      <c r="FO194" s="267">
        <f t="shared" si="223"/>
        <v>0</v>
      </c>
      <c r="FP194" s="260">
        <f>+(IF(OR($B194=0,$C194=0,$D194=0,$DC$2&gt;$OE$1),0,IF(OR(FK194=0,FM194=0,FN194=0),0,MIN((VLOOKUP($D194,SALERYCODE,3,0))*(IF($D194=6,FN194,FM194))*((MIN((VLOOKUP($D194,SALERYCODE,5,0)),(IF($D194=6,FM194,FN194))))),MIN((VLOOKUP($D194,SALERYCODE,3,0)),(FK194+FL194))*(IF($D194=6,FN194,((MIN((VLOOKUP($D194,SALERYCODE,5,0)),FN194)))))))))/IF(AND($D194=2,'ראשי-פרטים כלליים וריכוז הוצאות'!$D$68&lt;&gt;4),1.2,1)</f>
        <v>0</v>
      </c>
      <c r="FQ194" s="263"/>
      <c r="FR194" s="264"/>
      <c r="FS194" s="265"/>
      <c r="FT194" s="266"/>
      <c r="FU194" s="267">
        <f t="shared" si="224"/>
        <v>0</v>
      </c>
      <c r="FV194" s="260">
        <f>+(IF(OR($B194=0,$C194=0,$D194=0,$DC$2&gt;$OE$1),0,IF(OR(FQ194=0,FS194=0,FT194=0),0,MIN((VLOOKUP($D194,SALERYCODE,3,0))*(IF($D194=6,FT194,FS194))*((MIN((VLOOKUP($D194,SALERYCODE,5,0)),(IF($D194=6,FS194,FT194))))),MIN((VLOOKUP($D194,SALERYCODE,3,0)),(FQ194+FR194))*(IF($D194=6,FT194,((MIN((VLOOKUP($D194,SALERYCODE,5,0)),FT194)))))))))/IF(AND($D194=2,'ראשי-פרטים כלליים וריכוז הוצאות'!$D$68&lt;&gt;4),1.2,1)</f>
        <v>0</v>
      </c>
      <c r="FW194" s="263"/>
      <c r="FX194" s="264"/>
      <c r="FY194" s="265"/>
      <c r="FZ194" s="266"/>
      <c r="GA194" s="267">
        <f t="shared" si="225"/>
        <v>0</v>
      </c>
      <c r="GB194" s="260">
        <f>+(IF(OR($B194=0,$C194=0,$D194=0,$DC$2&gt;$OE$1),0,IF(OR(FW194=0,FY194=0,FZ194=0),0,MIN((VLOOKUP($D194,SALERYCODE,3,0))*(IF($D194=6,FZ194,FY194))*((MIN((VLOOKUP($D194,SALERYCODE,5,0)),(IF($D194=6,FY194,FZ194))))),MIN((VLOOKUP($D194,SALERYCODE,3,0)),(FW194+FX194))*(IF($D194=6,FZ194,((MIN((VLOOKUP($D194,SALERYCODE,5,0)),FZ194)))))))))/IF(AND($D194=2,'ראשי-פרטים כלליים וריכוז הוצאות'!$D$68&lt;&gt;4),1.2,1)</f>
        <v>0</v>
      </c>
      <c r="GC194" s="263"/>
      <c r="GD194" s="264"/>
      <c r="GE194" s="265"/>
      <c r="GF194" s="266"/>
      <c r="GG194" s="267">
        <f t="shared" si="226"/>
        <v>0</v>
      </c>
      <c r="GH194" s="260">
        <f>+(IF(OR($B194=0,$C194=0,$D194=0,$DC$2&gt;$OE$1),0,IF(OR(GC194=0,GE194=0,GF194=0),0,MIN((VLOOKUP($D194,SALERYCODE,3,0))*(IF($D194=6,GF194,GE194))*((MIN((VLOOKUP($D194,SALERYCODE,5,0)),(IF($D194=6,GE194,GF194))))),MIN((VLOOKUP($D194,SALERYCODE,3,0)),(GC194+GD194))*(IF($D194=6,GF194,((MIN((VLOOKUP($D194,SALERYCODE,5,0)),GF194)))))))))/IF(AND($D194=2,'ראשי-פרטים כלליים וריכוז הוצאות'!$D$68&lt;&gt;4),1.2,1)</f>
        <v>0</v>
      </c>
      <c r="GI194" s="263"/>
      <c r="GJ194" s="264"/>
      <c r="GK194" s="265"/>
      <c r="GL194" s="266"/>
      <c r="GM194" s="267">
        <f t="shared" si="227"/>
        <v>0</v>
      </c>
      <c r="GN194" s="260">
        <f>+(IF(OR($B194=0,$C194=0,$D194=0,$DC$2&gt;$OE$1),0,IF(OR(GI194=0,GK194=0,GL194=0),0,MIN((VLOOKUP($D194,SALERYCODE,3,0))*(IF($D194=6,GL194,GK194))*((MIN((VLOOKUP($D194,SALERYCODE,5,0)),(IF($D194=6,GK194,GL194))))),MIN((VLOOKUP($D194,SALERYCODE,3,0)),(GI194+GJ194))*(IF($D194=6,GL194,((MIN((VLOOKUP($D194,SALERYCODE,5,0)),GL194)))))))))/IF(AND($D194=2,'ראשי-פרטים כלליים וריכוז הוצאות'!$D$68&lt;&gt;4),1.2,1)</f>
        <v>0</v>
      </c>
      <c r="GO194" s="263"/>
      <c r="GP194" s="264"/>
      <c r="GQ194" s="265"/>
      <c r="GR194" s="266"/>
      <c r="GS194" s="267">
        <f t="shared" si="228"/>
        <v>0</v>
      </c>
      <c r="GT194" s="260">
        <f>+(IF(OR($B194=0,$C194=0,$D194=0,$DC$2&gt;$OE$1),0,IF(OR(GO194=0,GQ194=0,GR194=0),0,MIN((VLOOKUP($D194,SALERYCODE,3,0))*(IF($D194=6,GR194,GQ194))*((MIN((VLOOKUP($D194,SALERYCODE,5,0)),(IF($D194=6,GQ194,GR194))))),MIN((VLOOKUP($D194,SALERYCODE,3,0)),(GO194+GP194))*(IF($D194=6,GR194,((MIN((VLOOKUP($D194,SALERYCODE,5,0)),GR194)))))))))/IF(AND($D194=2,'ראשי-פרטים כלליים וריכוז הוצאות'!$D$68&lt;&gt;4),1.2,1)</f>
        <v>0</v>
      </c>
      <c r="GU194" s="263"/>
      <c r="GV194" s="264"/>
      <c r="GW194" s="265"/>
      <c r="GX194" s="266"/>
      <c r="GY194" s="267">
        <f t="shared" si="229"/>
        <v>0</v>
      </c>
      <c r="GZ194" s="260">
        <f>+(IF(OR($B194=0,$C194=0,$D194=0,$DC$2&gt;$OE$1),0,IF(OR(GU194=0,GW194=0,GX194=0),0,MIN((VLOOKUP($D194,SALERYCODE,3,0))*(IF($D194=6,GX194,GW194))*((MIN((VLOOKUP($D194,SALERYCODE,5,0)),(IF($D194=6,GW194,GX194))))),MIN((VLOOKUP($D194,SALERYCODE,3,0)),(GU194+GV194))*(IF($D194=6,GX194,((MIN((VLOOKUP($D194,SALERYCODE,5,0)),GX194)))))))))/IF(AND($D194=2,'ראשי-פרטים כלליים וריכוז הוצאות'!$D$68&lt;&gt;4),1.2,1)</f>
        <v>0</v>
      </c>
      <c r="HA194" s="263"/>
      <c r="HB194" s="264"/>
      <c r="HC194" s="265"/>
      <c r="HD194" s="266"/>
      <c r="HE194" s="267">
        <f t="shared" si="230"/>
        <v>0</v>
      </c>
      <c r="HF194" s="260">
        <f>+(IF(OR($B194=0,$C194=0,$D194=0,$DC$2&gt;$OE$1),0,IF(OR(HA194=0,HC194=0,HD194=0),0,MIN((VLOOKUP($D194,SALERYCODE,3,0))*(IF($D194=6,HD194,HC194))*((MIN((VLOOKUP($D194,SALERYCODE,5,0)),(IF($D194=6,HC194,HD194))))),MIN((VLOOKUP($D194,SALERYCODE,3,0)),(HA194+HB194))*(IF($D194=6,HD194,((MIN((VLOOKUP($D194,SALERYCODE,5,0)),HD194)))))))))/IF(AND($D194=2,'ראשי-פרטים כלליים וריכוז הוצאות'!$D$68&lt;&gt;4),1.2,1)</f>
        <v>0</v>
      </c>
      <c r="HG194" s="263"/>
      <c r="HH194" s="264"/>
      <c r="HI194" s="265"/>
      <c r="HJ194" s="266"/>
      <c r="HK194" s="267">
        <f t="shared" si="231"/>
        <v>0</v>
      </c>
      <c r="HL194" s="260">
        <f>+(IF(OR($B194=0,$C194=0,$D194=0,$DC$2&gt;$OE$1),0,IF(OR(HG194=0,HI194=0,HJ194=0),0,MIN((VLOOKUP($D194,SALERYCODE,3,0))*(IF($D194=6,HJ194,HI194))*((MIN((VLOOKUP($D194,SALERYCODE,5,0)),(IF($D194=6,HI194,HJ194))))),MIN((VLOOKUP($D194,SALERYCODE,3,0)),(HG194+HH194))*(IF($D194=6,HJ194,((MIN((VLOOKUP($D194,SALERYCODE,5,0)),HJ194)))))))))/IF(AND($D194=2,'ראשי-פרטים כלליים וריכוז הוצאות'!$D$68&lt;&gt;4),1.2,1)</f>
        <v>0</v>
      </c>
      <c r="HM194" s="263"/>
      <c r="HN194" s="264"/>
      <c r="HO194" s="265"/>
      <c r="HP194" s="266"/>
      <c r="HQ194" s="267">
        <f t="shared" si="232"/>
        <v>0</v>
      </c>
      <c r="HR194" s="260">
        <f>+(IF(OR($B194=0,$C194=0,$D194=0,$DC$2&gt;$OE$1),0,IF(OR(HM194=0,HO194=0,HP194=0),0,MIN((VLOOKUP($D194,SALERYCODE,3,0))*(IF($D194=6,HP194,HO194))*((MIN((VLOOKUP($D194,SALERYCODE,5,0)),(IF($D194=6,HO194,HP194))))),MIN((VLOOKUP($D194,SALERYCODE,3,0)),(HM194+HN194))*(IF($D194=6,HP194,((MIN((VLOOKUP($D194,SALERYCODE,5,0)),HP194)))))))))/IF(AND($D194=2,'ראשי-פרטים כלליים וריכוז הוצאות'!$D$68&lt;&gt;4),1.2,1)</f>
        <v>0</v>
      </c>
      <c r="HS194" s="263"/>
      <c r="HT194" s="264"/>
      <c r="HU194" s="265"/>
      <c r="HV194" s="266"/>
      <c r="HW194" s="267">
        <f t="shared" si="233"/>
        <v>0</v>
      </c>
      <c r="HX194" s="260">
        <f>+(IF(OR($B194=0,$C194=0,$D194=0,$DC$2&gt;$OE$1),0,IF(OR(HS194=0,HU194=0,HV194=0),0,MIN((VLOOKUP($D194,SALERYCODE,3,0))*(IF($D194=6,HV194,HU194))*((MIN((VLOOKUP($D194,SALERYCODE,5,0)),(IF($D194=6,HU194,HV194))))),MIN((VLOOKUP($D194,SALERYCODE,3,0)),(HS194+HT194))*(IF($D194=6,HV194,((MIN((VLOOKUP($D194,SALERYCODE,5,0)),HV194)))))))))/IF(AND($D194=2,'ראשי-פרטים כלליים וריכוז הוצאות'!$D$68&lt;&gt;4),1.2,1)</f>
        <v>0</v>
      </c>
      <c r="HY194" s="263"/>
      <c r="HZ194" s="264"/>
      <c r="IA194" s="265"/>
      <c r="IB194" s="266"/>
      <c r="IC194" s="267">
        <f t="shared" si="234"/>
        <v>0</v>
      </c>
      <c r="ID194" s="260">
        <f>+(IF(OR($B194=0,$C194=0,$D194=0,$DC$2&gt;$OE$1),0,IF(OR(HY194=0,IA194=0,IB194=0),0,MIN((VLOOKUP($D194,SALERYCODE,3,0))*(IF($D194=6,IB194,IA194))*((MIN((VLOOKUP($D194,SALERYCODE,5,0)),(IF($D194=6,IA194,IB194))))),MIN((VLOOKUP($D194,SALERYCODE,3,0)),(HY194+HZ194))*(IF($D194=6,IB194,((MIN((VLOOKUP($D194,SALERYCODE,5,0)),IB194)))))))))/IF(AND($D194=2,'ראשי-פרטים כלליים וריכוז הוצאות'!$D$68&lt;&gt;4),1.2,1)</f>
        <v>0</v>
      </c>
      <c r="IE194" s="263"/>
      <c r="IF194" s="264"/>
      <c r="IG194" s="265"/>
      <c r="IH194" s="266"/>
      <c r="II194" s="267">
        <f t="shared" si="235"/>
        <v>0</v>
      </c>
      <c r="IJ194" s="260">
        <f>+(IF(OR($B194=0,$C194=0,$D194=0,$DC$2&gt;$OE$1),0,IF(OR(IE194=0,IG194=0,IH194=0),0,MIN((VLOOKUP($D194,SALERYCODE,3,0))*(IF($D194=6,IH194,IG194))*((MIN((VLOOKUP($D194,SALERYCODE,5,0)),(IF($D194=6,IG194,IH194))))),MIN((VLOOKUP($D194,SALERYCODE,3,0)),(IE194+IF194))*(IF($D194=6,IH194,((MIN((VLOOKUP($D194,SALERYCODE,5,0)),IH194)))))))))/IF(AND($D194=2,'ראשי-פרטים כלליים וריכוז הוצאות'!$D$68&lt;&gt;4),1.2,1)</f>
        <v>0</v>
      </c>
      <c r="IK194" s="263"/>
      <c r="IL194" s="264"/>
      <c r="IM194" s="265"/>
      <c r="IN194" s="266"/>
      <c r="IO194" s="267">
        <f t="shared" si="236"/>
        <v>0</v>
      </c>
      <c r="IP194" s="260">
        <f>+(IF(OR($B194=0,$C194=0,$D194=0,$DC$2&gt;$OE$1),0,IF(OR(IK194=0,IM194=0,IN194=0),0,MIN((VLOOKUP($D194,SALERYCODE,3,0))*(IF($D194=6,IN194,IM194))*((MIN((VLOOKUP($D194,SALERYCODE,5,0)),(IF($D194=6,IM194,IN194))))),MIN((VLOOKUP($D194,SALERYCODE,3,0)),(IK194+IL194))*(IF($D194=6,IN194,((MIN((VLOOKUP($D194,SALERYCODE,5,0)),IN194)))))))))/IF(AND($D194=2,'ראשי-פרטים כלליים וריכוז הוצאות'!$D$68&lt;&gt;4),1.2,1)</f>
        <v>0</v>
      </c>
      <c r="IQ194" s="263"/>
      <c r="IR194" s="264"/>
      <c r="IS194" s="265"/>
      <c r="IT194" s="266"/>
      <c r="IU194" s="267">
        <f t="shared" si="237"/>
        <v>0</v>
      </c>
      <c r="IV194" s="260">
        <f>+(IF(OR($B194=0,$C194=0,$D194=0,$DC$2&gt;$OE$1),0,IF(OR(IQ194=0,IS194=0,IT194=0),0,MIN((VLOOKUP($D194,SALERYCODE,3,0))*(IF($D194=6,IT194,IS194))*((MIN((VLOOKUP($D194,SALERYCODE,5,0)),(IF($D194=6,IS194,IT194))))),MIN((VLOOKUP($D194,SALERYCODE,3,0)),(IQ194+IR194))*(IF($D194=6,IT194,((MIN((VLOOKUP($D194,SALERYCODE,5,0)),IT194)))))))))/IF(AND($D194=2,'ראשי-פרטים כלליים וריכוז הוצאות'!$D$68&lt;&gt;4),1.2,1)</f>
        <v>0</v>
      </c>
      <c r="IW194" s="263"/>
      <c r="IX194" s="264"/>
      <c r="IY194" s="265"/>
      <c r="IZ194" s="266"/>
      <c r="JA194" s="267">
        <f t="shared" si="238"/>
        <v>0</v>
      </c>
      <c r="JB194" s="260">
        <f>+(IF(OR($B194=0,$C194=0,$D194=0,$DC$2&gt;$OE$1),0,IF(OR(IW194=0,IY194=0,IZ194=0),0,MIN((VLOOKUP($D194,SALERYCODE,3,0))*(IF($D194=6,IZ194,IY194))*((MIN((VLOOKUP($D194,SALERYCODE,5,0)),(IF($D194=6,IY194,IZ194))))),MIN((VLOOKUP($D194,SALERYCODE,3,0)),(IW194+IX194))*(IF($D194=6,IZ194,((MIN((VLOOKUP($D194,SALERYCODE,5,0)),IZ194)))))))))/IF(AND($D194=2,'ראשי-פרטים כלליים וריכוז הוצאות'!$D$68&lt;&gt;4),1.2,1)</f>
        <v>0</v>
      </c>
      <c r="JC194" s="263"/>
      <c r="JD194" s="264"/>
      <c r="JE194" s="265"/>
      <c r="JF194" s="266"/>
      <c r="JG194" s="267">
        <f t="shared" si="239"/>
        <v>0</v>
      </c>
      <c r="JH194" s="260">
        <f>+(IF(OR($B194=0,$C194=0,$D194=0,$DC$2&gt;$OE$1),0,IF(OR(JC194=0,JE194=0,JF194=0),0,MIN((VLOOKUP($D194,SALERYCODE,3,0))*(IF($D194=6,JF194,JE194))*((MIN((VLOOKUP($D194,SALERYCODE,5,0)),(IF($D194=6,JE194,JF194))))),MIN((VLOOKUP($D194,SALERYCODE,3,0)),(JC194+JD194))*(IF($D194=6,JF194,((MIN((VLOOKUP($D194,SALERYCODE,5,0)),JF194)))))))))/IF(AND($D194=2,'ראשי-פרטים כלליים וריכוז הוצאות'!$D$68&lt;&gt;4),1.2,1)</f>
        <v>0</v>
      </c>
      <c r="JI194" s="263"/>
      <c r="JJ194" s="264"/>
      <c r="JK194" s="265"/>
      <c r="JL194" s="266"/>
      <c r="JM194" s="267">
        <f t="shared" si="240"/>
        <v>0</v>
      </c>
      <c r="JN194" s="260">
        <f>+(IF(OR($B194=0,$C194=0,$D194=0,$DC$2&gt;$OE$1),0,IF(OR(JI194=0,JK194=0,JL194=0),0,MIN((VLOOKUP($D194,SALERYCODE,3,0))*(IF($D194=6,JL194,JK194))*((MIN((VLOOKUP($D194,SALERYCODE,5,0)),(IF($D194=6,JK194,JL194))))),MIN((VLOOKUP($D194,SALERYCODE,3,0)),(JI194+JJ194))*(IF($D194=6,JL194,((MIN((VLOOKUP($D194,SALERYCODE,5,0)),JL194)))))))))/IF(AND($D194=2,'ראשי-פרטים כלליים וריכוז הוצאות'!$D$68&lt;&gt;4),1.2,1)</f>
        <v>0</v>
      </c>
      <c r="JO194" s="263"/>
      <c r="JP194" s="264"/>
      <c r="JQ194" s="265"/>
      <c r="JR194" s="266"/>
      <c r="JS194" s="267">
        <f t="shared" si="241"/>
        <v>0</v>
      </c>
      <c r="JT194" s="260">
        <f>+(IF(OR($B194=0,$C194=0,$D194=0,$DC$2&gt;$OE$1),0,IF(OR(JO194=0,JQ194=0,JR194=0),0,MIN((VLOOKUP($D194,SALERYCODE,3,0))*(IF($D194=6,JR194,JQ194))*((MIN((VLOOKUP($D194,SALERYCODE,5,0)),(IF($D194=6,JQ194,JR194))))),MIN((VLOOKUP($D194,SALERYCODE,3,0)),(JO194+JP194))*(IF($D194=6,JR194,((MIN((VLOOKUP($D194,SALERYCODE,5,0)),JR194)))))))))/IF(AND($D194=2,'ראשי-פרטים כלליים וריכוז הוצאות'!$D$68&lt;&gt;4),1.2,1)</f>
        <v>0</v>
      </c>
      <c r="JU194" s="263"/>
      <c r="JV194" s="264"/>
      <c r="JW194" s="265"/>
      <c r="JX194" s="266"/>
      <c r="JY194" s="267">
        <f t="shared" si="242"/>
        <v>0</v>
      </c>
      <c r="JZ194" s="260">
        <f>+(IF(OR($B194=0,$C194=0,$D194=0,$DC$2&gt;$OE$1),0,IF(OR(JU194=0,JW194=0,JX194=0),0,MIN((VLOOKUP($D194,SALERYCODE,3,0))*(IF($D194=6,JX194,JW194))*((MIN((VLOOKUP($D194,SALERYCODE,5,0)),(IF($D194=6,JW194,JX194))))),MIN((VLOOKUP($D194,SALERYCODE,3,0)),(JU194+JV194))*(IF($D194=6,JX194,((MIN((VLOOKUP($D194,SALERYCODE,5,0)),JX194)))))))))/IF(AND($D194=2,'ראשי-פרטים כלליים וריכוז הוצאות'!$D$68&lt;&gt;4),1.2,1)</f>
        <v>0</v>
      </c>
      <c r="KA194" s="263"/>
      <c r="KB194" s="264"/>
      <c r="KC194" s="265"/>
      <c r="KD194" s="266"/>
      <c r="KE194" s="267">
        <f t="shared" si="243"/>
        <v>0</v>
      </c>
      <c r="KF194" s="260">
        <f>+(IF(OR($B194=0,$C194=0,$D194=0,$DC$2&gt;$OE$1),0,IF(OR(KA194=0,KC194=0,KD194=0),0,MIN((VLOOKUP($D194,SALERYCODE,3,0))*(IF($D194=6,KD194,KC194))*((MIN((VLOOKUP($D194,SALERYCODE,5,0)),(IF($D194=6,KC194,KD194))))),MIN((VLOOKUP($D194,SALERYCODE,3,0)),(KA194+KB194))*(IF($D194=6,KD194,((MIN((VLOOKUP($D194,SALERYCODE,5,0)),KD194)))))))))/IF(AND($D194=2,'ראשי-פרטים כלליים וריכוז הוצאות'!$D$68&lt;&gt;4),1.2,1)</f>
        <v>0</v>
      </c>
      <c r="KG194" s="263"/>
      <c r="KH194" s="264"/>
      <c r="KI194" s="265"/>
      <c r="KJ194" s="266"/>
      <c r="KK194" s="267">
        <f t="shared" si="244"/>
        <v>0</v>
      </c>
      <c r="KL194" s="260">
        <f>+(IF(OR($B194=0,$C194=0,$D194=0,$DC$2&gt;$OE$1),0,IF(OR(KG194=0,KI194=0,KJ194=0),0,MIN((VLOOKUP($D194,SALERYCODE,3,0))*(IF($D194=6,KJ194,KI194))*((MIN((VLOOKUP($D194,SALERYCODE,5,0)),(IF($D194=6,KI194,KJ194))))),MIN((VLOOKUP($D194,SALERYCODE,3,0)),(KG194+KH194))*(IF($D194=6,KJ194,((MIN((VLOOKUP($D194,SALERYCODE,5,0)),KJ194)))))))))/IF(AND($D194=2,'ראשי-פרטים כלליים וריכוז הוצאות'!$D$68&lt;&gt;4),1.2,1)</f>
        <v>0</v>
      </c>
      <c r="KM194" s="263"/>
      <c r="KN194" s="264"/>
      <c r="KO194" s="265"/>
      <c r="KP194" s="266"/>
      <c r="KQ194" s="267">
        <f t="shared" si="245"/>
        <v>0</v>
      </c>
      <c r="KR194" s="260">
        <f>+(IF(OR($B194=0,$C194=0,$D194=0,$DC$2&gt;$OE$1),0,IF(OR(KM194=0,KO194=0,KP194=0),0,MIN((VLOOKUP($D194,SALERYCODE,3,0))*(IF($D194=6,KP194,KO194))*((MIN((VLOOKUP($D194,SALERYCODE,5,0)),(IF($D194=6,KO194,KP194))))),MIN((VLOOKUP($D194,SALERYCODE,3,0)),(KM194+KN194))*(IF($D194=6,KP194,((MIN((VLOOKUP($D194,SALERYCODE,5,0)),KP194)))))))))/IF(AND($D194=2,'ראשי-פרטים כלליים וריכוז הוצאות'!$D$68&lt;&gt;4),1.2,1)</f>
        <v>0</v>
      </c>
      <c r="KS194" s="263"/>
      <c r="KT194" s="264"/>
      <c r="KU194" s="265"/>
      <c r="KV194" s="266"/>
      <c r="KW194" s="267">
        <f t="shared" si="246"/>
        <v>0</v>
      </c>
      <c r="KX194" s="260">
        <f>+(IF(OR($B194=0,$C194=0,$D194=0,$DC$2&gt;$OE$1),0,IF(OR(KS194=0,KU194=0,KV194=0),0,MIN((VLOOKUP($D194,SALERYCODE,3,0))*(IF($D194=6,KV194,KU194))*((MIN((VLOOKUP($D194,SALERYCODE,5,0)),(IF($D194=6,KU194,KV194))))),MIN((VLOOKUP($D194,SALERYCODE,3,0)),(KS194+KT194))*(IF($D194=6,KV194,((MIN((VLOOKUP($D194,SALERYCODE,5,0)),KV194)))))))))/IF(AND($D194=2,'ראשי-פרטים כלליים וריכוז הוצאות'!$D$68&lt;&gt;4),1.2,1)</f>
        <v>0</v>
      </c>
      <c r="KY194" s="263"/>
      <c r="KZ194" s="264"/>
      <c r="LA194" s="265"/>
      <c r="LB194" s="266"/>
      <c r="LC194" s="267">
        <f t="shared" si="247"/>
        <v>0</v>
      </c>
      <c r="LD194" s="260">
        <f>+(IF(OR($B194=0,$C194=0,$D194=0,$DC$2&gt;$OE$1),0,IF(OR(KY194=0,LA194=0,LB194=0),0,MIN((VLOOKUP($D194,SALERYCODE,3,0))*(IF($D194=6,LB194,LA194))*((MIN((VLOOKUP($D194,SALERYCODE,5,0)),(IF($D194=6,LA194,LB194))))),MIN((VLOOKUP($D194,SALERYCODE,3,0)),(KY194+KZ194))*(IF($D194=6,LB194,((MIN((VLOOKUP($D194,SALERYCODE,5,0)),LB194)))))))))/IF(AND($D194=2,'ראשי-פרטים כלליים וריכוז הוצאות'!$D$68&lt;&gt;4),1.2,1)</f>
        <v>0</v>
      </c>
      <c r="LE194" s="263"/>
      <c r="LF194" s="264"/>
      <c r="LG194" s="265"/>
      <c r="LH194" s="266"/>
      <c r="LI194" s="267">
        <f t="shared" si="248"/>
        <v>0</v>
      </c>
      <c r="LJ194" s="260">
        <f>+(IF(OR($B194=0,$C194=0,$D194=0,$DC$2&gt;$OE$1),0,IF(OR(LE194=0,LG194=0,LH194=0),0,MIN((VLOOKUP($D194,SALERYCODE,3,0))*(IF($D194=6,LH194,LG194))*((MIN((VLOOKUP($D194,SALERYCODE,5,0)),(IF($D194=6,LG194,LH194))))),MIN((VLOOKUP($D194,SALERYCODE,3,0)),(LE194+LF194))*(IF($D194=6,LH194,((MIN((VLOOKUP($D194,SALERYCODE,5,0)),LH194)))))))))/IF(AND($D194=2,'ראשי-פרטים כלליים וריכוז הוצאות'!$D$68&lt;&gt;4),1.2,1)</f>
        <v>0</v>
      </c>
      <c r="LK194" s="263"/>
      <c r="LL194" s="264"/>
      <c r="LM194" s="265"/>
      <c r="LN194" s="266"/>
      <c r="LO194" s="267">
        <f t="shared" si="249"/>
        <v>0</v>
      </c>
      <c r="LP194" s="260">
        <f>+(IF(OR($B194=0,$C194=0,$D194=0,$DC$2&gt;$OE$1),0,IF(OR(LK194=0,LM194=0,LN194=0),0,MIN((VLOOKUP($D194,SALERYCODE,3,0))*(IF($D194=6,LN194,LM194))*((MIN((VLOOKUP($D194,SALERYCODE,5,0)),(IF($D194=6,LM194,LN194))))),MIN((VLOOKUP($D194,SALERYCODE,3,0)),(LK194+LL194))*(IF($D194=6,LN194,((MIN((VLOOKUP($D194,SALERYCODE,5,0)),LN194)))))))))/IF(AND($D194=2,'ראשי-פרטים כלליים וריכוז הוצאות'!$D$68&lt;&gt;4),1.2,1)</f>
        <v>0</v>
      </c>
      <c r="LQ194" s="263"/>
      <c r="LR194" s="264"/>
      <c r="LS194" s="265"/>
      <c r="LT194" s="266"/>
      <c r="LU194" s="267">
        <f t="shared" si="250"/>
        <v>0</v>
      </c>
      <c r="LV194" s="260">
        <f>+(IF(OR($B194=0,$C194=0,$D194=0,$DC$2&gt;$OE$1),0,IF(OR(LQ194=0,LS194=0,LT194=0),0,MIN((VLOOKUP($D194,SALERYCODE,3,0))*(IF($D194=6,LT194,LS194))*((MIN((VLOOKUP($D194,SALERYCODE,5,0)),(IF($D194=6,LS194,LT194))))),MIN((VLOOKUP($D194,SALERYCODE,3,0)),(LQ194+LR194))*(IF($D194=6,LT194,((MIN((VLOOKUP($D194,SALERYCODE,5,0)),LT194)))))))))/IF(AND($D194=2,'ראשי-פרטים כלליים וריכוז הוצאות'!$D$68&lt;&gt;4),1.2,1)</f>
        <v>0</v>
      </c>
      <c r="LW194" s="263"/>
      <c r="LX194" s="264"/>
      <c r="LY194" s="265"/>
      <c r="LZ194" s="266"/>
      <c r="MA194" s="267">
        <f t="shared" si="251"/>
        <v>0</v>
      </c>
      <c r="MB194" s="260">
        <f>+(IF(OR($B194=0,$C194=0,$D194=0,$DC$2&gt;$OE$1),0,IF(OR(LW194=0,LY194=0,LZ194=0),0,MIN((VLOOKUP($D194,SALERYCODE,3,0))*(IF($D194=6,LZ194,LY194))*((MIN((VLOOKUP($D194,SALERYCODE,5,0)),(IF($D194=6,LY194,LZ194))))),MIN((VLOOKUP($D194,SALERYCODE,3,0)),(LW194+LX194))*(IF($D194=6,LZ194,((MIN((VLOOKUP($D194,SALERYCODE,5,0)),LZ194)))))))))/IF(AND($D194=2,'ראשי-פרטים כלליים וריכוז הוצאות'!$D$68&lt;&gt;4),1.2,1)</f>
        <v>0</v>
      </c>
      <c r="MC194" s="263"/>
      <c r="MD194" s="264"/>
      <c r="ME194" s="265"/>
      <c r="MF194" s="266"/>
      <c r="MG194" s="267">
        <f t="shared" si="252"/>
        <v>0</v>
      </c>
      <c r="MH194" s="260">
        <f>+(IF(OR($B194=0,$C194=0,$D194=0,$DC$2&gt;$OE$1),0,IF(OR(MC194=0,ME194=0,MF194=0),0,MIN((VLOOKUP($D194,SALERYCODE,3,0))*(IF($D194=6,MF194,ME194))*((MIN((VLOOKUP($D194,SALERYCODE,5,0)),(IF($D194=6,ME194,MF194))))),MIN((VLOOKUP($D194,SALERYCODE,3,0)),(MC194+MD194))*(IF($D194=6,MF194,((MIN((VLOOKUP($D194,SALERYCODE,5,0)),MF194)))))))))/IF(AND($D194=2,'ראשי-פרטים כלליים וריכוז הוצאות'!$D$68&lt;&gt;4),1.2,1)</f>
        <v>0</v>
      </c>
      <c r="MI194" s="263"/>
      <c r="MJ194" s="264"/>
      <c r="MK194" s="265"/>
      <c r="ML194" s="266"/>
      <c r="MM194" s="267">
        <f t="shared" si="253"/>
        <v>0</v>
      </c>
      <c r="MN194" s="260">
        <f>+(IF(OR($B194=0,$C194=0,$D194=0,$DC$2&gt;$OE$1),0,IF(OR(MI194=0,MK194=0,ML194=0),0,MIN((VLOOKUP($D194,SALERYCODE,3,0))*(IF($D194=6,ML194,MK194))*((MIN((VLOOKUP($D194,SALERYCODE,5,0)),(IF($D194=6,MK194,ML194))))),MIN((VLOOKUP($D194,SALERYCODE,3,0)),(MI194+MJ194))*(IF($D194=6,ML194,((MIN((VLOOKUP($D194,SALERYCODE,5,0)),ML194)))))))))/IF(AND($D194=2,'ראשי-פרטים כלליים וריכוז הוצאות'!$D$68&lt;&gt;4),1.2,1)</f>
        <v>0</v>
      </c>
      <c r="MO194" s="263"/>
      <c r="MP194" s="264"/>
      <c r="MQ194" s="265"/>
      <c r="MR194" s="266"/>
      <c r="MS194" s="267">
        <f t="shared" si="254"/>
        <v>0</v>
      </c>
      <c r="MT194" s="260">
        <f>+(IF(OR($B194=0,$C194=0,$D194=0,$DC$2&gt;$OE$1),0,IF(OR(MO194=0,MQ194=0,MR194=0),0,MIN((VLOOKUP($D194,SALERYCODE,3,0))*(IF($D194=6,MR194,MQ194))*((MIN((VLOOKUP($D194,SALERYCODE,5,0)),(IF($D194=6,MQ194,MR194))))),MIN((VLOOKUP($D194,SALERYCODE,3,0)),(MO194+MP194))*(IF($D194=6,MR194,((MIN((VLOOKUP($D194,SALERYCODE,5,0)),MR194)))))))))/IF(AND($D194=2,'ראשי-פרטים כלליים וריכוז הוצאות'!$D$68&lt;&gt;4),1.2,1)</f>
        <v>0</v>
      </c>
      <c r="MU194" s="263"/>
      <c r="MV194" s="264"/>
      <c r="MW194" s="265"/>
      <c r="MX194" s="266"/>
      <c r="MY194" s="267">
        <f t="shared" si="255"/>
        <v>0</v>
      </c>
      <c r="MZ194" s="260">
        <f>+(IF(OR($B194=0,$C194=0,$D194=0,$DC$2&gt;$OE$1),0,IF(OR(MU194=0,MW194=0,MX194=0),0,MIN((VLOOKUP($D194,SALERYCODE,3,0))*(IF($D194=6,MX194,MW194))*((MIN((VLOOKUP($D194,SALERYCODE,5,0)),(IF($D194=6,MW194,MX194))))),MIN((VLOOKUP($D194,SALERYCODE,3,0)),(MU194+MV194))*(IF($D194=6,MX194,((MIN((VLOOKUP($D194,SALERYCODE,5,0)),MX194)))))))))/IF(AND($D194=2,'ראשי-פרטים כלליים וריכוז הוצאות'!$D$68&lt;&gt;4),1.2,1)</f>
        <v>0</v>
      </c>
      <c r="NA194" s="263"/>
      <c r="NB194" s="264"/>
      <c r="NC194" s="265"/>
      <c r="ND194" s="266"/>
      <c r="NE194" s="267">
        <f t="shared" si="256"/>
        <v>0</v>
      </c>
      <c r="NF194" s="260">
        <f>+(IF(OR($B194=0,$C194=0,$D194=0,$DC$2&gt;$OE$1),0,IF(OR(NA194=0,NC194=0,ND194=0),0,MIN((VLOOKUP($D194,SALERYCODE,3,0))*(IF($D194=6,ND194,NC194))*((MIN((VLOOKUP($D194,SALERYCODE,5,0)),(IF($D194=6,NC194,ND194))))),MIN((VLOOKUP($D194,SALERYCODE,3,0)),(NA194+NB194))*(IF($D194=6,ND194,((MIN((VLOOKUP($D194,SALERYCODE,5,0)),ND194)))))))))/IF(AND($D194=2,'ראשי-פרטים כלליים וריכוז הוצאות'!$D$68&lt;&gt;4),1.2,1)</f>
        <v>0</v>
      </c>
      <c r="NG194" s="263"/>
      <c r="NH194" s="264"/>
      <c r="NI194" s="265"/>
      <c r="NJ194" s="266"/>
      <c r="NK194" s="267">
        <f t="shared" si="257"/>
        <v>0</v>
      </c>
      <c r="NL194" s="260">
        <f>+(IF(OR($B194=0,$C194=0,$D194=0,$DC$2&gt;$OE$1),0,IF(OR(NG194=0,NI194=0,NJ194=0),0,MIN((VLOOKUP($D194,SALERYCODE,3,0))*(IF($D194=6,NJ194,NI194))*((MIN((VLOOKUP($D194,SALERYCODE,5,0)),(IF($D194=6,NI194,NJ194))))),MIN((VLOOKUP($D194,SALERYCODE,3,0)),(NG194+NH194))*(IF($D194=6,NJ194,((MIN((VLOOKUP($D194,SALERYCODE,5,0)),NJ194)))))))))/IF(AND($D194=2,'ראשי-פרטים כלליים וריכוז הוצאות'!$D$68&lt;&gt;4),1.2,1)</f>
        <v>0</v>
      </c>
      <c r="NM194" s="263"/>
      <c r="NN194" s="264"/>
      <c r="NO194" s="265"/>
      <c r="NP194" s="266"/>
      <c r="NQ194" s="267">
        <f t="shared" si="258"/>
        <v>0</v>
      </c>
      <c r="NR194" s="260">
        <f>+(IF(OR($B194=0,$C194=0,$D194=0,$DC$2&gt;$OE$1),0,IF(OR(NM194=0,NO194=0,NP194=0),0,MIN((VLOOKUP($D194,SALERYCODE,3,0))*(IF($D194=6,NP194,NO194))*((MIN((VLOOKUP($D194,SALERYCODE,5,0)),(IF($D194=6,NO194,NP194))))),MIN((VLOOKUP($D194,SALERYCODE,3,0)),(NM194+NN194))*(IF($D194=6,NP194,((MIN((VLOOKUP($D194,SALERYCODE,5,0)),NP194)))))))))/IF(AND($D194=2,'ראשי-פרטים כלליים וריכוז הוצאות'!$D$68&lt;&gt;4),1.2,1)</f>
        <v>0</v>
      </c>
      <c r="NS194" s="263"/>
      <c r="NT194" s="264"/>
      <c r="NU194" s="265"/>
      <c r="NV194" s="266"/>
      <c r="NW194" s="267">
        <f t="shared" si="259"/>
        <v>0</v>
      </c>
      <c r="NX194" s="260">
        <f>+(IF(OR($B194=0,$C194=0,$D194=0,$DC$2&gt;$OE$1),0,IF(OR(NS194=0,NU194=0,NV194=0),0,MIN((VLOOKUP($D194,SALERYCODE,3,0))*(IF($D194=6,NV194,NU194))*((MIN((VLOOKUP($D194,SALERYCODE,5,0)),(IF($D194=6,NU194,NV194))))),MIN((VLOOKUP($D194,SALERYCODE,3,0)),(NS194+NT194))*(IF($D194=6,NV194,((MIN((VLOOKUP($D194,SALERYCODE,5,0)),NV194)))))))))/IF(AND($D194=2,'ראשי-פרטים כלליים וריכוז הוצאות'!$D$68&lt;&gt;4),1.2,1)</f>
        <v>0</v>
      </c>
      <c r="NY194" s="263"/>
      <c r="NZ194" s="264"/>
      <c r="OA194" s="265"/>
      <c r="OB194" s="266"/>
      <c r="OC194" s="267">
        <f t="shared" si="260"/>
        <v>0</v>
      </c>
      <c r="OD194" s="260">
        <f>+(IF(OR($B194=0,$C194=0,$D194=0,$DC$2&gt;$OE$1),0,IF(OR(NY194=0,OA194=0,OB194=0),0,MIN((VLOOKUP($D194,SALERYCODE,3,0))*(IF($D194=6,OB194,OA194))*((MIN((VLOOKUP($D194,SALERYCODE,5,0)),(IF($D194=6,OA194,OB194))))),MIN((VLOOKUP($D194,SALERYCODE,3,0)),(NY194+NZ194))*(IF($D194=6,OB194,((MIN((VLOOKUP($D194,SALERYCODE,5,0)),OB194)))))))))/IF(AND($D194=2,'ראשי-פרטים כלליים וריכוז הוצאות'!$D$68&lt;&gt;4),1.2,1)</f>
        <v>0</v>
      </c>
      <c r="OE194" s="275">
        <f t="shared" si="266"/>
        <v>0</v>
      </c>
      <c r="OF194" s="283">
        <f t="shared" si="267"/>
        <v>9.9999999999999995E-7</v>
      </c>
      <c r="OG194" s="276">
        <f t="shared" si="268"/>
        <v>0</v>
      </c>
      <c r="OH194" s="275">
        <f t="shared" si="269"/>
        <v>0</v>
      </c>
      <c r="OI194" s="275">
        <v>0</v>
      </c>
      <c r="OJ194" s="258">
        <f t="shared" si="270"/>
        <v>0</v>
      </c>
      <c r="OK194" s="284"/>
      <c r="OL194" s="116">
        <f>MIN(OJ194+OK194*OF194*OE194/$OL$1/IF(AND($D194=2,'ראשי-פרטים כלליים וריכוז הוצאות'!$D$68&lt;&gt;4),1.2,1),IF($D194&gt;0,VLOOKUP($D194,SALERYCODE,3,0)*12*OG194,0))</f>
        <v>0</v>
      </c>
      <c r="OM194" s="95">
        <f t="shared" si="261"/>
        <v>0</v>
      </c>
      <c r="ON194" s="11">
        <f t="shared" si="262"/>
        <v>0</v>
      </c>
      <c r="OO194" s="11">
        <f t="shared" si="263"/>
        <v>0</v>
      </c>
      <c r="OP194" s="22">
        <f t="shared" si="264"/>
        <v>0</v>
      </c>
      <c r="OQ194" s="11">
        <f t="shared" si="265"/>
        <v>0</v>
      </c>
      <c r="OR194" s="11" t="e">
        <f>#REF!</f>
        <v>#REF!</v>
      </c>
      <c r="OS194" s="35" t="e">
        <f>#REF!-OP194</f>
        <v>#REF!</v>
      </c>
      <c r="OT194" s="35" t="e">
        <f>OS194-#REF!</f>
        <v>#REF!</v>
      </c>
      <c r="OU194" s="43" t="e">
        <f>IF(AND(OP194&gt;0,(OS194=#REF!-OP194)),"מועסק פחות מ-10% מזמנו במופ","")</f>
        <v>#REF!</v>
      </c>
    </row>
    <row r="195" spans="1:411" ht="24" hidden="1" customHeight="1" outlineLevel="1" x14ac:dyDescent="0.2">
      <c r="A195" s="282">
        <v>192</v>
      </c>
      <c r="B195" s="269"/>
      <c r="C195" s="270"/>
      <c r="D195" s="271"/>
      <c r="E195" s="263"/>
      <c r="F195" s="264"/>
      <c r="G195" s="265"/>
      <c r="H195" s="266"/>
      <c r="I195" s="267">
        <f t="shared" si="196"/>
        <v>0</v>
      </c>
      <c r="J195" s="260">
        <f>(IF(OR($B195=0,$C195=0,$D195=0,$E$2&gt;$OE$1),0,IF(OR($E195=0,$G195=0,$H195=0),0,MIN((VLOOKUP($D195,SALERYCODE,3,0))*(IF($D195=6,$H195,$G195))*((MIN((VLOOKUP($D195,SALERYCODE,5,0)),(IF($D195=6,$G195,$H195))))),MIN((VLOOKUP($D195,SALERYCODE,3,0)),($E195+$F195))*(IF($D195=6,$H195,((MIN((VLOOKUP($D195,SALERYCODE,5,0)),$H195)))))))))/IF(AND($D195=2,'ראשי-פרטים כלליים וריכוז הוצאות'!$D$68&lt;&gt;4),1.2,1)</f>
        <v>0</v>
      </c>
      <c r="K195" s="263"/>
      <c r="L195" s="264"/>
      <c r="M195" s="265"/>
      <c r="N195" s="266"/>
      <c r="O195" s="267">
        <f t="shared" si="197"/>
        <v>0</v>
      </c>
      <c r="P195" s="260">
        <f>+(IF(OR($B195=0,$C195=0,$D195=0,$K$2&gt;$OE$1),0,IF(OR($K195=0,$M195=0,$N195=0),0,MIN((VLOOKUP($D195,SALERYCODE,3,0))*(IF($D195=6,$N195,$M195))*((MIN((VLOOKUP($D195,SALERYCODE,5,0)),(IF($D195=6,$M195,$N195))))),MIN((VLOOKUP($D195,SALERYCODE,3,0)),($K195+$L195))*(IF($D195=6,$N195,((MIN((VLOOKUP($D195,SALERYCODE,5,0)),$N195)))))))))/IF(AND($D195=2,'ראשי-פרטים כלליים וריכוז הוצאות'!$D$68&lt;&gt;4),1.2,1)</f>
        <v>0</v>
      </c>
      <c r="Q195" s="263"/>
      <c r="R195" s="264"/>
      <c r="S195" s="265"/>
      <c r="T195" s="266"/>
      <c r="U195" s="267">
        <f t="shared" si="198"/>
        <v>0</v>
      </c>
      <c r="V195" s="260">
        <f>+(IF(OR($B195=0,$C195=0,$D195=0,$Q$2&gt;$OE$1),0,IF(OR(Q195=0,S195=0,T195=0),0,MIN((VLOOKUP($D195,SALERYCODE,3,0))*(IF($D195=6,T195,S195))*((MIN((VLOOKUP($D195,SALERYCODE,5,0)),(IF($D195=6,S195,T195))))),MIN((VLOOKUP($D195,SALERYCODE,3,0)),(Q195+R195))*(IF($D195=6,T195,((MIN((VLOOKUP($D195,SALERYCODE,5,0)),T195)))))))))/IF(AND($D195=2,'ראשי-פרטים כלליים וריכוז הוצאות'!$D$68&lt;&gt;4),1.2,1)</f>
        <v>0</v>
      </c>
      <c r="W195" s="263"/>
      <c r="X195" s="264"/>
      <c r="Y195" s="265"/>
      <c r="Z195" s="266"/>
      <c r="AA195" s="267">
        <f t="shared" si="199"/>
        <v>0</v>
      </c>
      <c r="AB195" s="260">
        <f>+(IF(OR($B195=0,$C195=0,$D195=0,$W$2&gt;$OE$1),0,IF(OR(W195=0,Y195=0,Z195=0),0,MIN((VLOOKUP($D195,SALERYCODE,3,0))*(IF($D195=6,Z195,Y195))*((MIN((VLOOKUP($D195,SALERYCODE,5,0)),(IF($D195=6,Y195,Z195))))),MIN((VLOOKUP($D195,SALERYCODE,3,0)),(W195+X195))*(IF($D195=6,Z195,((MIN((VLOOKUP($D195,SALERYCODE,5,0)),Z195)))))))))/IF(AND($D195=2,'ראשי-פרטים כלליים וריכוז הוצאות'!$D$68&lt;&gt;4),1.2,1)</f>
        <v>0</v>
      </c>
      <c r="AC195" s="263"/>
      <c r="AD195" s="264"/>
      <c r="AE195" s="265"/>
      <c r="AF195" s="266"/>
      <c r="AG195" s="267">
        <f t="shared" si="200"/>
        <v>0</v>
      </c>
      <c r="AH195" s="260">
        <f>+(IF(OR($B195=0,$C195=0,$D195=0,$AC$2&gt;$OE$1),0,IF(OR(AC195=0,AE195=0,AF195=0),0,MIN((VLOOKUP($D195,SALERYCODE,3,0))*(IF($D195=6,AF195,AE195))*((MIN((VLOOKUP($D195,SALERYCODE,5,0)),(IF($D195=6,AE195,AF195))))),MIN((VLOOKUP($D195,SALERYCODE,3,0)),(AC195+AD195))*(IF($D195=6,AF195,((MIN((VLOOKUP($D195,SALERYCODE,5,0)),AF195)))))))))/IF(AND($D195=2,'ראשי-פרטים כלליים וריכוז הוצאות'!$D$68&lt;&gt;4),1.2,1)</f>
        <v>0</v>
      </c>
      <c r="AI195" s="263"/>
      <c r="AJ195" s="264"/>
      <c r="AK195" s="265"/>
      <c r="AL195" s="266"/>
      <c r="AM195" s="267">
        <f t="shared" si="201"/>
        <v>0</v>
      </c>
      <c r="AN195" s="260">
        <f>+(IF(OR($B195=0,$C195=0,$D195=0,$AI$2&gt;$OE$1),0,IF(OR(AI195=0,AK195=0,AL195=0),0,MIN((VLOOKUP($D195,SALERYCODE,3,0))*(IF($D195=6,AL195,AK195))*((MIN((VLOOKUP($D195,SALERYCODE,5,0)),(IF($D195=6,AK195,AL195))))),MIN((VLOOKUP($D195,SALERYCODE,3,0)),(AI195+AJ195))*(IF($D195=6,AL195,((MIN((VLOOKUP($D195,SALERYCODE,5,0)),AL195)))))))))/IF(AND($D195=2,'ראשי-פרטים כלליים וריכוז הוצאות'!$D$68&lt;&gt;4),1.2,1)</f>
        <v>0</v>
      </c>
      <c r="AO195" s="263"/>
      <c r="AP195" s="264"/>
      <c r="AQ195" s="265"/>
      <c r="AR195" s="266"/>
      <c r="AS195" s="267">
        <f t="shared" si="202"/>
        <v>0</v>
      </c>
      <c r="AT195" s="260">
        <f>+(IF(OR($B195=0,$C195=0,$D195=0,$AO$2&gt;$OE$1),0,IF(OR(AO195=0,AQ195=0,AR195=0),0,MIN((VLOOKUP($D195,SALERYCODE,3,0))*(IF($D195=6,AR195,AQ195))*((MIN((VLOOKUP($D195,SALERYCODE,5,0)),(IF($D195=6,AQ195,AR195))))),MIN((VLOOKUP($D195,SALERYCODE,3,0)),(AO195+AP195))*(IF($D195=6,AR195,((MIN((VLOOKUP($D195,SALERYCODE,5,0)),AR195)))))))))/IF(AND($D195=2,'ראשי-פרטים כלליים וריכוז הוצאות'!$D$68&lt;&gt;4),1.2,1)</f>
        <v>0</v>
      </c>
      <c r="AU195" s="263"/>
      <c r="AV195" s="264"/>
      <c r="AW195" s="265"/>
      <c r="AX195" s="266"/>
      <c r="AY195" s="267">
        <f t="shared" si="203"/>
        <v>0</v>
      </c>
      <c r="AZ195" s="260">
        <f>+(IF(OR($B195=0,$C195=0,$D195=0,$AU$2&gt;$OE$1),0,IF(OR(AU195=0,AW195=0,AX195=0),0,MIN((VLOOKUP($D195,SALERYCODE,3,0))*(IF($D195=6,AX195,AW195))*((MIN((VLOOKUP($D195,SALERYCODE,5,0)),(IF($D195=6,AW195,AX195))))),MIN((VLOOKUP($D195,SALERYCODE,3,0)),(AU195+AV195))*(IF($D195=6,AX195,((MIN((VLOOKUP($D195,SALERYCODE,5,0)),AX195)))))))))/IF(AND($D195=2,'ראשי-פרטים כלליים וריכוז הוצאות'!$D$68&lt;&gt;4),1.2,1)</f>
        <v>0</v>
      </c>
      <c r="BA195" s="263"/>
      <c r="BB195" s="264"/>
      <c r="BC195" s="265"/>
      <c r="BD195" s="266"/>
      <c r="BE195" s="267">
        <f t="shared" si="204"/>
        <v>0</v>
      </c>
      <c r="BF195" s="260">
        <f>+(IF(OR($B195=0,$C195=0,$D195=0,$BA$2&gt;$OE$1),0,IF(OR(BA195=0,BC195=0,BD195=0),0,MIN((VLOOKUP($D195,SALERYCODE,3,0))*(IF($D195=6,BD195,BC195))*((MIN((VLOOKUP($D195,SALERYCODE,5,0)),(IF($D195=6,BC195,BD195))))),MIN((VLOOKUP($D195,SALERYCODE,3,0)),(BA195+BB195))*(IF($D195=6,BD195,((MIN((VLOOKUP($D195,SALERYCODE,5,0)),BD195)))))))))/IF(AND($D195=2,'ראשי-פרטים כלליים וריכוז הוצאות'!$D$68&lt;&gt;4),1.2,1)</f>
        <v>0</v>
      </c>
      <c r="BG195" s="263"/>
      <c r="BH195" s="264"/>
      <c r="BI195" s="265"/>
      <c r="BJ195" s="266"/>
      <c r="BK195" s="267">
        <f t="shared" si="205"/>
        <v>0</v>
      </c>
      <c r="BL195" s="260">
        <f>+(IF(OR($B195=0,$C195=0,$D195=0,$BG$2&gt;$OE$1),0,IF(OR(BG195=0,BI195=0,BJ195=0),0,MIN((VLOOKUP($D195,SALERYCODE,3,0))*(IF($D195=6,BJ195,BI195))*((MIN((VLOOKUP($D195,SALERYCODE,5,0)),(IF($D195=6,BI195,BJ195))))),MIN((VLOOKUP($D195,SALERYCODE,3,0)),(BG195+BH195))*(IF($D195=6,BJ195,((MIN((VLOOKUP($D195,SALERYCODE,5,0)),BJ195)))))))))/IF(AND($D195=2,'ראשי-פרטים כלליים וריכוז הוצאות'!$D$68&lt;&gt;4),1.2,1)</f>
        <v>0</v>
      </c>
      <c r="BM195" s="263"/>
      <c r="BN195" s="264"/>
      <c r="BO195" s="265"/>
      <c r="BP195" s="266"/>
      <c r="BQ195" s="267">
        <f t="shared" si="206"/>
        <v>0</v>
      </c>
      <c r="BR195" s="260">
        <f>+(IF(OR($B195=0,$C195=0,$D195=0,$BM$2&gt;$OE$1),0,IF(OR(BM195=0,BO195=0,BP195=0),0,MIN((VLOOKUP($D195,SALERYCODE,3,0))*(IF($D195=6,BP195,BO195))*((MIN((VLOOKUP($D195,SALERYCODE,5,0)),(IF($D195=6,BO195,BP195))))),MIN((VLOOKUP($D195,SALERYCODE,3,0)),(BM195+BN195))*(IF($D195=6,BP195,((MIN((VLOOKUP($D195,SALERYCODE,5,0)),BP195)))))))))/IF(AND($D195=2,'ראשי-פרטים כלליים וריכוז הוצאות'!$D$68&lt;&gt;4),1.2,1)</f>
        <v>0</v>
      </c>
      <c r="BS195" s="263"/>
      <c r="BT195" s="264"/>
      <c r="BU195" s="265"/>
      <c r="BV195" s="266"/>
      <c r="BW195" s="267">
        <f t="shared" si="207"/>
        <v>0</v>
      </c>
      <c r="BX195" s="260">
        <f>+(IF(OR($B195=0,$C195=0,$D195=0,$BS$2&gt;$OE$1),0,IF(OR(BS195=0,BU195=0,BV195=0),0,MIN((VLOOKUP($D195,SALERYCODE,3,0))*(IF($D195=6,BV195,BU195))*((MIN((VLOOKUP($D195,SALERYCODE,5,0)),(IF($D195=6,BU195,BV195))))),MIN((VLOOKUP($D195,SALERYCODE,3,0)),(BS195+BT195))*(IF($D195=6,BV195,((MIN((VLOOKUP($D195,SALERYCODE,5,0)),BV195)))))))))/IF(AND($D195=2,'ראשי-פרטים כלליים וריכוז הוצאות'!$D$68&lt;&gt;4),1.2,1)</f>
        <v>0</v>
      </c>
      <c r="BY195" s="263"/>
      <c r="BZ195" s="264"/>
      <c r="CA195" s="265"/>
      <c r="CB195" s="266"/>
      <c r="CC195" s="267">
        <f t="shared" si="208"/>
        <v>0</v>
      </c>
      <c r="CD195" s="260">
        <f>+(IF(OR($B195=0,$C195=0,$D195=0,$BY$2&gt;$OE$1),0,IF(OR(BY195=0,CA195=0,CB195=0),0,MIN((VLOOKUP($D195,SALERYCODE,3,0))*(IF($D195=6,CB195,CA195))*((MIN((VLOOKUP($D195,SALERYCODE,5,0)),(IF($D195=6,CA195,CB195))))),MIN((VLOOKUP($D195,SALERYCODE,3,0)),(BY195+BZ195))*(IF($D195=6,CB195,((MIN((VLOOKUP($D195,SALERYCODE,5,0)),CB195)))))))))/IF(AND($D195=2,'ראשי-פרטים כלליים וריכוז הוצאות'!$D$68&lt;&gt;4),1.2,1)</f>
        <v>0</v>
      </c>
      <c r="CE195" s="263"/>
      <c r="CF195" s="264"/>
      <c r="CG195" s="265"/>
      <c r="CH195" s="266"/>
      <c r="CI195" s="267">
        <f t="shared" si="209"/>
        <v>0</v>
      </c>
      <c r="CJ195" s="260">
        <f>+(IF(OR($B195=0,$C195=0,$D195=0,$CE$2&gt;$OE$1),0,IF(OR(CE195=0,CG195=0,CH195=0),0,MIN((VLOOKUP($D195,SALERYCODE,3,0))*(IF($D195=6,CH195,CG195))*((MIN((VLOOKUP($D195,SALERYCODE,5,0)),(IF($D195=6,CG195,CH195))))),MIN((VLOOKUP($D195,SALERYCODE,3,0)),(CE195+CF195))*(IF($D195=6,CH195,((MIN((VLOOKUP($D195,SALERYCODE,5,0)),CH195)))))))))/IF(AND($D195=2,'ראשי-פרטים כלליים וריכוז הוצאות'!$D$68&lt;&gt;4),1.2,1)</f>
        <v>0</v>
      </c>
      <c r="CK195" s="263"/>
      <c r="CL195" s="264"/>
      <c r="CM195" s="265"/>
      <c r="CN195" s="266"/>
      <c r="CO195" s="267">
        <f t="shared" si="210"/>
        <v>0</v>
      </c>
      <c r="CP195" s="260">
        <f>+(IF(OR($B195=0,$C195=0,$D195=0,$CK$2&gt;$OE$1),0,IF(OR(CK195=0,CM195=0,CN195=0),0,MIN((VLOOKUP($D195,SALERYCODE,3,0))*(IF($D195=6,CN195,CM195))*((MIN((VLOOKUP($D195,SALERYCODE,5,0)),(IF($D195=6,CM195,CN195))))),MIN((VLOOKUP($D195,SALERYCODE,3,0)),(CK195+CL195))*(IF($D195=6,CN195,((MIN((VLOOKUP($D195,SALERYCODE,5,0)),CN195)))))))))/IF(AND($D195=2,'ראשי-פרטים כלליים וריכוז הוצאות'!$D$68&lt;&gt;4),1.2,1)</f>
        <v>0</v>
      </c>
      <c r="CQ195" s="263"/>
      <c r="CR195" s="264"/>
      <c r="CS195" s="265"/>
      <c r="CT195" s="266"/>
      <c r="CU195" s="267">
        <f t="shared" si="211"/>
        <v>0</v>
      </c>
      <c r="CV195" s="260">
        <f>+(IF(OR($B195=0,$C195=0,$D195=0,$CQ$2&gt;$OE$1),0,IF(OR(CQ195=0,CS195=0,CT195=0),0,MIN((VLOOKUP($D195,SALERYCODE,3,0))*(IF($D195=6,CT195,CS195))*((MIN((VLOOKUP($D195,SALERYCODE,5,0)),(IF($D195=6,CS195,CT195))))),MIN((VLOOKUP($D195,SALERYCODE,3,0)),(CQ195+CR195))*(IF($D195=6,CT195,((MIN((VLOOKUP($D195,SALERYCODE,5,0)),CT195)))))))))/IF(AND($D195=2,'ראשי-פרטים כלליים וריכוז הוצאות'!$D$68&lt;&gt;4),1.2,1)</f>
        <v>0</v>
      </c>
      <c r="CW195" s="263"/>
      <c r="CX195" s="264"/>
      <c r="CY195" s="265"/>
      <c r="CZ195" s="266"/>
      <c r="DA195" s="267">
        <f t="shared" si="212"/>
        <v>0</v>
      </c>
      <c r="DB195" s="260">
        <f>+(IF(OR($B195=0,$C195=0,$D195=0,$CW$2&gt;$OE$1),0,IF(OR(CW195=0,CY195=0,CZ195=0),0,MIN((VLOOKUP($D195,SALERYCODE,3,0))*(IF($D195=6,CZ195,CY195))*((MIN((VLOOKUP($D195,SALERYCODE,5,0)),(IF($D195=6,CY195,CZ195))))),MIN((VLOOKUP($D195,SALERYCODE,3,0)),(CW195+CX195))*(IF($D195=6,CZ195,((MIN((VLOOKUP($D195,SALERYCODE,5,0)),CZ195)))))))))/IF(AND($D195=2,'ראשי-פרטים כלליים וריכוז הוצאות'!$D$68&lt;&gt;4),1.2,1)</f>
        <v>0</v>
      </c>
      <c r="DC195" s="263"/>
      <c r="DD195" s="264"/>
      <c r="DE195" s="265"/>
      <c r="DF195" s="266"/>
      <c r="DG195" s="267">
        <f t="shared" si="213"/>
        <v>0</v>
      </c>
      <c r="DH195" s="260">
        <f>+(IF(OR($B195=0,$C195=0,$D195=0,$DC$2&gt;$OE$1),0,IF(OR(DC195=0,DE195=0,DF195=0),0,MIN((VLOOKUP($D195,SALERYCODE,3,0))*(IF($D195=6,DF195,DE195))*((MIN((VLOOKUP($D195,SALERYCODE,5,0)),(IF($D195=6,DE195,DF195))))),MIN((VLOOKUP($D195,SALERYCODE,3,0)),(DC195+DD195))*(IF($D195=6,DF195,((MIN((VLOOKUP($D195,SALERYCODE,5,0)),DF195)))))))))/IF(AND($D195=2,'ראשי-פרטים כלליים וריכוז הוצאות'!$D$68&lt;&gt;4),1.2,1)</f>
        <v>0</v>
      </c>
      <c r="DI195" s="263"/>
      <c r="DJ195" s="264"/>
      <c r="DK195" s="265"/>
      <c r="DL195" s="266"/>
      <c r="DM195" s="267">
        <f t="shared" si="214"/>
        <v>0</v>
      </c>
      <c r="DN195" s="260">
        <f>+(IF(OR($B195=0,$C195=0,$D195=0,$DC$2&gt;$OE$1),0,IF(OR(DI195=0,DK195=0,DL195=0),0,MIN((VLOOKUP($D195,SALERYCODE,3,0))*(IF($D195=6,DL195,DK195))*((MIN((VLOOKUP($D195,SALERYCODE,5,0)),(IF($D195=6,DK195,DL195))))),MIN((VLOOKUP($D195,SALERYCODE,3,0)),(DI195+DJ195))*(IF($D195=6,DL195,((MIN((VLOOKUP($D195,SALERYCODE,5,0)),DL195)))))))))/IF(AND($D195=2,'ראשי-פרטים כלליים וריכוז הוצאות'!$D$68&lt;&gt;4),1.2,1)</f>
        <v>0</v>
      </c>
      <c r="DO195" s="263"/>
      <c r="DP195" s="264"/>
      <c r="DQ195" s="265"/>
      <c r="DR195" s="266"/>
      <c r="DS195" s="267">
        <f t="shared" si="215"/>
        <v>0</v>
      </c>
      <c r="DT195" s="260">
        <f>+(IF(OR($B195=0,$C195=0,$D195=0,$DC$2&gt;$OE$1),0,IF(OR(DO195=0,DQ195=0,DR195=0),0,MIN((VLOOKUP($D195,SALERYCODE,3,0))*(IF($D195=6,DR195,DQ195))*((MIN((VLOOKUP($D195,SALERYCODE,5,0)),(IF($D195=6,DQ195,DR195))))),MIN((VLOOKUP($D195,SALERYCODE,3,0)),(DO195+DP195))*(IF($D195=6,DR195,((MIN((VLOOKUP($D195,SALERYCODE,5,0)),DR195)))))))))/IF(AND($D195=2,'ראשי-פרטים כלליים וריכוז הוצאות'!$D$68&lt;&gt;4),1.2,1)</f>
        <v>0</v>
      </c>
      <c r="DU195" s="263"/>
      <c r="DV195" s="264"/>
      <c r="DW195" s="265"/>
      <c r="DX195" s="266"/>
      <c r="DY195" s="267">
        <f t="shared" si="216"/>
        <v>0</v>
      </c>
      <c r="DZ195" s="260">
        <f>+(IF(OR($B195=0,$C195=0,$D195=0,$DC$2&gt;$OE$1),0,IF(OR(DU195=0,DW195=0,DX195=0),0,MIN((VLOOKUP($D195,SALERYCODE,3,0))*(IF($D195=6,DX195,DW195))*((MIN((VLOOKUP($D195,SALERYCODE,5,0)),(IF($D195=6,DW195,DX195))))),MIN((VLOOKUP($D195,SALERYCODE,3,0)),(DU195+DV195))*(IF($D195=6,DX195,((MIN((VLOOKUP($D195,SALERYCODE,5,0)),DX195)))))))))/IF(AND($D195=2,'ראשי-פרטים כלליים וריכוז הוצאות'!$D$68&lt;&gt;4),1.2,1)</f>
        <v>0</v>
      </c>
      <c r="EA195" s="263"/>
      <c r="EB195" s="264"/>
      <c r="EC195" s="265"/>
      <c r="ED195" s="266"/>
      <c r="EE195" s="267">
        <f t="shared" si="217"/>
        <v>0</v>
      </c>
      <c r="EF195" s="260">
        <f>+(IF(OR($B195=0,$C195=0,$D195=0,$DC$2&gt;$OE$1),0,IF(OR(EA195=0,EC195=0,ED195=0),0,MIN((VLOOKUP($D195,SALERYCODE,3,0))*(IF($D195=6,ED195,EC195))*((MIN((VLOOKUP($D195,SALERYCODE,5,0)),(IF($D195=6,EC195,ED195))))),MIN((VLOOKUP($D195,SALERYCODE,3,0)),(EA195+EB195))*(IF($D195=6,ED195,((MIN((VLOOKUP($D195,SALERYCODE,5,0)),ED195)))))))))/IF(AND($D195=2,'ראשי-פרטים כלליים וריכוז הוצאות'!$D$68&lt;&gt;4),1.2,1)</f>
        <v>0</v>
      </c>
      <c r="EG195" s="263"/>
      <c r="EH195" s="264"/>
      <c r="EI195" s="265"/>
      <c r="EJ195" s="266"/>
      <c r="EK195" s="267">
        <f t="shared" si="218"/>
        <v>0</v>
      </c>
      <c r="EL195" s="260">
        <f>+(IF(OR($B195=0,$C195=0,$D195=0,$DC$2&gt;$OE$1),0,IF(OR(EG195=0,EI195=0,EJ195=0),0,MIN((VLOOKUP($D195,SALERYCODE,3,0))*(IF($D195=6,EJ195,EI195))*((MIN((VLOOKUP($D195,SALERYCODE,5,0)),(IF($D195=6,EI195,EJ195))))),MIN((VLOOKUP($D195,SALERYCODE,3,0)),(EG195+EH195))*(IF($D195=6,EJ195,((MIN((VLOOKUP($D195,SALERYCODE,5,0)),EJ195)))))))))/IF(AND($D195=2,'ראשי-פרטים כלליים וריכוז הוצאות'!$D$68&lt;&gt;4),1.2,1)</f>
        <v>0</v>
      </c>
      <c r="EM195" s="263"/>
      <c r="EN195" s="264"/>
      <c r="EO195" s="265"/>
      <c r="EP195" s="266"/>
      <c r="EQ195" s="267">
        <f t="shared" si="219"/>
        <v>0</v>
      </c>
      <c r="ER195" s="260">
        <f>+(IF(OR($B195=0,$C195=0,$D195=0,$DC$2&gt;$OE$1),0,IF(OR(EM195=0,EO195=0,EP195=0),0,MIN((VLOOKUP($D195,SALERYCODE,3,0))*(IF($D195=6,EP195,EO195))*((MIN((VLOOKUP($D195,SALERYCODE,5,0)),(IF($D195=6,EO195,EP195))))),MIN((VLOOKUP($D195,SALERYCODE,3,0)),(EM195+EN195))*(IF($D195=6,EP195,((MIN((VLOOKUP($D195,SALERYCODE,5,0)),EP195)))))))))/IF(AND($D195=2,'ראשי-פרטים כלליים וריכוז הוצאות'!$D$68&lt;&gt;4),1.2,1)</f>
        <v>0</v>
      </c>
      <c r="ES195" s="263"/>
      <c r="ET195" s="264"/>
      <c r="EU195" s="265"/>
      <c r="EV195" s="266"/>
      <c r="EW195" s="267">
        <f t="shared" si="220"/>
        <v>0</v>
      </c>
      <c r="EX195" s="260">
        <f>+(IF(OR($B195=0,$C195=0,$D195=0,$DC$2&gt;$OE$1),0,IF(OR(ES195=0,EU195=0,EV195=0),0,MIN((VLOOKUP($D195,SALERYCODE,3,0))*(IF($D195=6,EV195,EU195))*((MIN((VLOOKUP($D195,SALERYCODE,5,0)),(IF($D195=6,EU195,EV195))))),MIN((VLOOKUP($D195,SALERYCODE,3,0)),(ES195+ET195))*(IF($D195=6,EV195,((MIN((VLOOKUP($D195,SALERYCODE,5,0)),EV195)))))))))/IF(AND($D195=2,'ראשי-פרטים כלליים וריכוז הוצאות'!$D$68&lt;&gt;4),1.2,1)</f>
        <v>0</v>
      </c>
      <c r="EY195" s="263"/>
      <c r="EZ195" s="264"/>
      <c r="FA195" s="265"/>
      <c r="FB195" s="266"/>
      <c r="FC195" s="267">
        <f t="shared" si="221"/>
        <v>0</v>
      </c>
      <c r="FD195" s="260">
        <f>+(IF(OR($B195=0,$C195=0,$D195=0,$DC$2&gt;$OE$1),0,IF(OR(EY195=0,FA195=0,FB195=0),0,MIN((VLOOKUP($D195,SALERYCODE,3,0))*(IF($D195=6,FB195,FA195))*((MIN((VLOOKUP($D195,SALERYCODE,5,0)),(IF($D195=6,FA195,FB195))))),MIN((VLOOKUP($D195,SALERYCODE,3,0)),(EY195+EZ195))*(IF($D195=6,FB195,((MIN((VLOOKUP($D195,SALERYCODE,5,0)),FB195)))))))))/IF(AND($D195=2,'ראשי-פרטים כלליים וריכוז הוצאות'!$D$68&lt;&gt;4),1.2,1)</f>
        <v>0</v>
      </c>
      <c r="FE195" s="263"/>
      <c r="FF195" s="264"/>
      <c r="FG195" s="265"/>
      <c r="FH195" s="266"/>
      <c r="FI195" s="267">
        <f t="shared" si="222"/>
        <v>0</v>
      </c>
      <c r="FJ195" s="260">
        <f>+(IF(OR($B195=0,$C195=0,$D195=0,$DC$2&gt;$OE$1),0,IF(OR(FE195=0,FG195=0,FH195=0),0,MIN((VLOOKUP($D195,SALERYCODE,3,0))*(IF($D195=6,FH195,FG195))*((MIN((VLOOKUP($D195,SALERYCODE,5,0)),(IF($D195=6,FG195,FH195))))),MIN((VLOOKUP($D195,SALERYCODE,3,0)),(FE195+FF195))*(IF($D195=6,FH195,((MIN((VLOOKUP($D195,SALERYCODE,5,0)),FH195)))))))))/IF(AND($D195=2,'ראשי-פרטים כלליים וריכוז הוצאות'!$D$68&lt;&gt;4),1.2,1)</f>
        <v>0</v>
      </c>
      <c r="FK195" s="263"/>
      <c r="FL195" s="264"/>
      <c r="FM195" s="265"/>
      <c r="FN195" s="266"/>
      <c r="FO195" s="267">
        <f t="shared" si="223"/>
        <v>0</v>
      </c>
      <c r="FP195" s="260">
        <f>+(IF(OR($B195=0,$C195=0,$D195=0,$DC$2&gt;$OE$1),0,IF(OR(FK195=0,FM195=0,FN195=0),0,MIN((VLOOKUP($D195,SALERYCODE,3,0))*(IF($D195=6,FN195,FM195))*((MIN((VLOOKUP($D195,SALERYCODE,5,0)),(IF($D195=6,FM195,FN195))))),MIN((VLOOKUP($D195,SALERYCODE,3,0)),(FK195+FL195))*(IF($D195=6,FN195,((MIN((VLOOKUP($D195,SALERYCODE,5,0)),FN195)))))))))/IF(AND($D195=2,'ראשי-פרטים כלליים וריכוז הוצאות'!$D$68&lt;&gt;4),1.2,1)</f>
        <v>0</v>
      </c>
      <c r="FQ195" s="263"/>
      <c r="FR195" s="264"/>
      <c r="FS195" s="265"/>
      <c r="FT195" s="266"/>
      <c r="FU195" s="267">
        <f t="shared" si="224"/>
        <v>0</v>
      </c>
      <c r="FV195" s="260">
        <f>+(IF(OR($B195=0,$C195=0,$D195=0,$DC$2&gt;$OE$1),0,IF(OR(FQ195=0,FS195=0,FT195=0),0,MIN((VLOOKUP($D195,SALERYCODE,3,0))*(IF($D195=6,FT195,FS195))*((MIN((VLOOKUP($D195,SALERYCODE,5,0)),(IF($D195=6,FS195,FT195))))),MIN((VLOOKUP($D195,SALERYCODE,3,0)),(FQ195+FR195))*(IF($D195=6,FT195,((MIN((VLOOKUP($D195,SALERYCODE,5,0)),FT195)))))))))/IF(AND($D195=2,'ראשי-פרטים כלליים וריכוז הוצאות'!$D$68&lt;&gt;4),1.2,1)</f>
        <v>0</v>
      </c>
      <c r="FW195" s="263"/>
      <c r="FX195" s="264"/>
      <c r="FY195" s="265"/>
      <c r="FZ195" s="266"/>
      <c r="GA195" s="267">
        <f t="shared" si="225"/>
        <v>0</v>
      </c>
      <c r="GB195" s="260">
        <f>+(IF(OR($B195=0,$C195=0,$D195=0,$DC$2&gt;$OE$1),0,IF(OR(FW195=0,FY195=0,FZ195=0),0,MIN((VLOOKUP($D195,SALERYCODE,3,0))*(IF($D195=6,FZ195,FY195))*((MIN((VLOOKUP($D195,SALERYCODE,5,0)),(IF($D195=6,FY195,FZ195))))),MIN((VLOOKUP($D195,SALERYCODE,3,0)),(FW195+FX195))*(IF($D195=6,FZ195,((MIN((VLOOKUP($D195,SALERYCODE,5,0)),FZ195)))))))))/IF(AND($D195=2,'ראשי-פרטים כלליים וריכוז הוצאות'!$D$68&lt;&gt;4),1.2,1)</f>
        <v>0</v>
      </c>
      <c r="GC195" s="263"/>
      <c r="GD195" s="264"/>
      <c r="GE195" s="265"/>
      <c r="GF195" s="266"/>
      <c r="GG195" s="267">
        <f t="shared" si="226"/>
        <v>0</v>
      </c>
      <c r="GH195" s="260">
        <f>+(IF(OR($B195=0,$C195=0,$D195=0,$DC$2&gt;$OE$1),0,IF(OR(GC195=0,GE195=0,GF195=0),0,MIN((VLOOKUP($D195,SALERYCODE,3,0))*(IF($D195=6,GF195,GE195))*((MIN((VLOOKUP($D195,SALERYCODE,5,0)),(IF($D195=6,GE195,GF195))))),MIN((VLOOKUP($D195,SALERYCODE,3,0)),(GC195+GD195))*(IF($D195=6,GF195,((MIN((VLOOKUP($D195,SALERYCODE,5,0)),GF195)))))))))/IF(AND($D195=2,'ראשי-פרטים כלליים וריכוז הוצאות'!$D$68&lt;&gt;4),1.2,1)</f>
        <v>0</v>
      </c>
      <c r="GI195" s="263"/>
      <c r="GJ195" s="264"/>
      <c r="GK195" s="265"/>
      <c r="GL195" s="266"/>
      <c r="GM195" s="267">
        <f t="shared" si="227"/>
        <v>0</v>
      </c>
      <c r="GN195" s="260">
        <f>+(IF(OR($B195=0,$C195=0,$D195=0,$DC$2&gt;$OE$1),0,IF(OR(GI195=0,GK195=0,GL195=0),0,MIN((VLOOKUP($D195,SALERYCODE,3,0))*(IF($D195=6,GL195,GK195))*((MIN((VLOOKUP($D195,SALERYCODE,5,0)),(IF($D195=6,GK195,GL195))))),MIN((VLOOKUP($D195,SALERYCODE,3,0)),(GI195+GJ195))*(IF($D195=6,GL195,((MIN((VLOOKUP($D195,SALERYCODE,5,0)),GL195)))))))))/IF(AND($D195=2,'ראשי-פרטים כלליים וריכוז הוצאות'!$D$68&lt;&gt;4),1.2,1)</f>
        <v>0</v>
      </c>
      <c r="GO195" s="263"/>
      <c r="GP195" s="264"/>
      <c r="GQ195" s="265"/>
      <c r="GR195" s="266"/>
      <c r="GS195" s="267">
        <f t="shared" si="228"/>
        <v>0</v>
      </c>
      <c r="GT195" s="260">
        <f>+(IF(OR($B195=0,$C195=0,$D195=0,$DC$2&gt;$OE$1),0,IF(OR(GO195=0,GQ195=0,GR195=0),0,MIN((VLOOKUP($D195,SALERYCODE,3,0))*(IF($D195=6,GR195,GQ195))*((MIN((VLOOKUP($D195,SALERYCODE,5,0)),(IF($D195=6,GQ195,GR195))))),MIN((VLOOKUP($D195,SALERYCODE,3,0)),(GO195+GP195))*(IF($D195=6,GR195,((MIN((VLOOKUP($D195,SALERYCODE,5,0)),GR195)))))))))/IF(AND($D195=2,'ראשי-פרטים כלליים וריכוז הוצאות'!$D$68&lt;&gt;4),1.2,1)</f>
        <v>0</v>
      </c>
      <c r="GU195" s="263"/>
      <c r="GV195" s="264"/>
      <c r="GW195" s="265"/>
      <c r="GX195" s="266"/>
      <c r="GY195" s="267">
        <f t="shared" si="229"/>
        <v>0</v>
      </c>
      <c r="GZ195" s="260">
        <f>+(IF(OR($B195=0,$C195=0,$D195=0,$DC$2&gt;$OE$1),0,IF(OR(GU195=0,GW195=0,GX195=0),0,MIN((VLOOKUP($D195,SALERYCODE,3,0))*(IF($D195=6,GX195,GW195))*((MIN((VLOOKUP($D195,SALERYCODE,5,0)),(IF($D195=6,GW195,GX195))))),MIN((VLOOKUP($D195,SALERYCODE,3,0)),(GU195+GV195))*(IF($D195=6,GX195,((MIN((VLOOKUP($D195,SALERYCODE,5,0)),GX195)))))))))/IF(AND($D195=2,'ראשי-פרטים כלליים וריכוז הוצאות'!$D$68&lt;&gt;4),1.2,1)</f>
        <v>0</v>
      </c>
      <c r="HA195" s="263"/>
      <c r="HB195" s="264"/>
      <c r="HC195" s="265"/>
      <c r="HD195" s="266"/>
      <c r="HE195" s="267">
        <f t="shared" si="230"/>
        <v>0</v>
      </c>
      <c r="HF195" s="260">
        <f>+(IF(OR($B195=0,$C195=0,$D195=0,$DC$2&gt;$OE$1),0,IF(OR(HA195=0,HC195=0,HD195=0),0,MIN((VLOOKUP($D195,SALERYCODE,3,0))*(IF($D195=6,HD195,HC195))*((MIN((VLOOKUP($D195,SALERYCODE,5,0)),(IF($D195=6,HC195,HD195))))),MIN((VLOOKUP($D195,SALERYCODE,3,0)),(HA195+HB195))*(IF($D195=6,HD195,((MIN((VLOOKUP($D195,SALERYCODE,5,0)),HD195)))))))))/IF(AND($D195=2,'ראשי-פרטים כלליים וריכוז הוצאות'!$D$68&lt;&gt;4),1.2,1)</f>
        <v>0</v>
      </c>
      <c r="HG195" s="263"/>
      <c r="HH195" s="264"/>
      <c r="HI195" s="265"/>
      <c r="HJ195" s="266"/>
      <c r="HK195" s="267">
        <f t="shared" si="231"/>
        <v>0</v>
      </c>
      <c r="HL195" s="260">
        <f>+(IF(OR($B195=0,$C195=0,$D195=0,$DC$2&gt;$OE$1),0,IF(OR(HG195=0,HI195=0,HJ195=0),0,MIN((VLOOKUP($D195,SALERYCODE,3,0))*(IF($D195=6,HJ195,HI195))*((MIN((VLOOKUP($D195,SALERYCODE,5,0)),(IF($D195=6,HI195,HJ195))))),MIN((VLOOKUP($D195,SALERYCODE,3,0)),(HG195+HH195))*(IF($D195=6,HJ195,((MIN((VLOOKUP($D195,SALERYCODE,5,0)),HJ195)))))))))/IF(AND($D195=2,'ראשי-פרטים כלליים וריכוז הוצאות'!$D$68&lt;&gt;4),1.2,1)</f>
        <v>0</v>
      </c>
      <c r="HM195" s="263"/>
      <c r="HN195" s="264"/>
      <c r="HO195" s="265"/>
      <c r="HP195" s="266"/>
      <c r="HQ195" s="267">
        <f t="shared" si="232"/>
        <v>0</v>
      </c>
      <c r="HR195" s="260">
        <f>+(IF(OR($B195=0,$C195=0,$D195=0,$DC$2&gt;$OE$1),0,IF(OR(HM195=0,HO195=0,HP195=0),0,MIN((VLOOKUP($D195,SALERYCODE,3,0))*(IF($D195=6,HP195,HO195))*((MIN((VLOOKUP($D195,SALERYCODE,5,0)),(IF($D195=6,HO195,HP195))))),MIN((VLOOKUP($D195,SALERYCODE,3,0)),(HM195+HN195))*(IF($D195=6,HP195,((MIN((VLOOKUP($D195,SALERYCODE,5,0)),HP195)))))))))/IF(AND($D195=2,'ראשי-פרטים כלליים וריכוז הוצאות'!$D$68&lt;&gt;4),1.2,1)</f>
        <v>0</v>
      </c>
      <c r="HS195" s="263"/>
      <c r="HT195" s="264"/>
      <c r="HU195" s="265"/>
      <c r="HV195" s="266"/>
      <c r="HW195" s="267">
        <f t="shared" si="233"/>
        <v>0</v>
      </c>
      <c r="HX195" s="260">
        <f>+(IF(OR($B195=0,$C195=0,$D195=0,$DC$2&gt;$OE$1),0,IF(OR(HS195=0,HU195=0,HV195=0),0,MIN((VLOOKUP($D195,SALERYCODE,3,0))*(IF($D195=6,HV195,HU195))*((MIN((VLOOKUP($D195,SALERYCODE,5,0)),(IF($D195=6,HU195,HV195))))),MIN((VLOOKUP($D195,SALERYCODE,3,0)),(HS195+HT195))*(IF($D195=6,HV195,((MIN((VLOOKUP($D195,SALERYCODE,5,0)),HV195)))))))))/IF(AND($D195=2,'ראשי-פרטים כלליים וריכוז הוצאות'!$D$68&lt;&gt;4),1.2,1)</f>
        <v>0</v>
      </c>
      <c r="HY195" s="263"/>
      <c r="HZ195" s="264"/>
      <c r="IA195" s="265"/>
      <c r="IB195" s="266"/>
      <c r="IC195" s="267">
        <f t="shared" si="234"/>
        <v>0</v>
      </c>
      <c r="ID195" s="260">
        <f>+(IF(OR($B195=0,$C195=0,$D195=0,$DC$2&gt;$OE$1),0,IF(OR(HY195=0,IA195=0,IB195=0),0,MIN((VLOOKUP($D195,SALERYCODE,3,0))*(IF($D195=6,IB195,IA195))*((MIN((VLOOKUP($D195,SALERYCODE,5,0)),(IF($D195=6,IA195,IB195))))),MIN((VLOOKUP($D195,SALERYCODE,3,0)),(HY195+HZ195))*(IF($D195=6,IB195,((MIN((VLOOKUP($D195,SALERYCODE,5,0)),IB195)))))))))/IF(AND($D195=2,'ראשי-פרטים כלליים וריכוז הוצאות'!$D$68&lt;&gt;4),1.2,1)</f>
        <v>0</v>
      </c>
      <c r="IE195" s="263"/>
      <c r="IF195" s="264"/>
      <c r="IG195" s="265"/>
      <c r="IH195" s="266"/>
      <c r="II195" s="267">
        <f t="shared" si="235"/>
        <v>0</v>
      </c>
      <c r="IJ195" s="260">
        <f>+(IF(OR($B195=0,$C195=0,$D195=0,$DC$2&gt;$OE$1),0,IF(OR(IE195=0,IG195=0,IH195=0),0,MIN((VLOOKUP($D195,SALERYCODE,3,0))*(IF($D195=6,IH195,IG195))*((MIN((VLOOKUP($D195,SALERYCODE,5,0)),(IF($D195=6,IG195,IH195))))),MIN((VLOOKUP($D195,SALERYCODE,3,0)),(IE195+IF195))*(IF($D195=6,IH195,((MIN((VLOOKUP($D195,SALERYCODE,5,0)),IH195)))))))))/IF(AND($D195=2,'ראשי-פרטים כלליים וריכוז הוצאות'!$D$68&lt;&gt;4),1.2,1)</f>
        <v>0</v>
      </c>
      <c r="IK195" s="263"/>
      <c r="IL195" s="264"/>
      <c r="IM195" s="265"/>
      <c r="IN195" s="266"/>
      <c r="IO195" s="267">
        <f t="shared" si="236"/>
        <v>0</v>
      </c>
      <c r="IP195" s="260">
        <f>+(IF(OR($B195=0,$C195=0,$D195=0,$DC$2&gt;$OE$1),0,IF(OR(IK195=0,IM195=0,IN195=0),0,MIN((VLOOKUP($D195,SALERYCODE,3,0))*(IF($D195=6,IN195,IM195))*((MIN((VLOOKUP($D195,SALERYCODE,5,0)),(IF($D195=6,IM195,IN195))))),MIN((VLOOKUP($D195,SALERYCODE,3,0)),(IK195+IL195))*(IF($D195=6,IN195,((MIN((VLOOKUP($D195,SALERYCODE,5,0)),IN195)))))))))/IF(AND($D195=2,'ראשי-פרטים כלליים וריכוז הוצאות'!$D$68&lt;&gt;4),1.2,1)</f>
        <v>0</v>
      </c>
      <c r="IQ195" s="263"/>
      <c r="IR195" s="264"/>
      <c r="IS195" s="265"/>
      <c r="IT195" s="266"/>
      <c r="IU195" s="267">
        <f t="shared" si="237"/>
        <v>0</v>
      </c>
      <c r="IV195" s="260">
        <f>+(IF(OR($B195=0,$C195=0,$D195=0,$DC$2&gt;$OE$1),0,IF(OR(IQ195=0,IS195=0,IT195=0),0,MIN((VLOOKUP($D195,SALERYCODE,3,0))*(IF($D195=6,IT195,IS195))*((MIN((VLOOKUP($D195,SALERYCODE,5,0)),(IF($D195=6,IS195,IT195))))),MIN((VLOOKUP($D195,SALERYCODE,3,0)),(IQ195+IR195))*(IF($D195=6,IT195,((MIN((VLOOKUP($D195,SALERYCODE,5,0)),IT195)))))))))/IF(AND($D195=2,'ראשי-פרטים כלליים וריכוז הוצאות'!$D$68&lt;&gt;4),1.2,1)</f>
        <v>0</v>
      </c>
      <c r="IW195" s="263"/>
      <c r="IX195" s="264"/>
      <c r="IY195" s="265"/>
      <c r="IZ195" s="266"/>
      <c r="JA195" s="267">
        <f t="shared" si="238"/>
        <v>0</v>
      </c>
      <c r="JB195" s="260">
        <f>+(IF(OR($B195=0,$C195=0,$D195=0,$DC$2&gt;$OE$1),0,IF(OR(IW195=0,IY195=0,IZ195=0),0,MIN((VLOOKUP($D195,SALERYCODE,3,0))*(IF($D195=6,IZ195,IY195))*((MIN((VLOOKUP($D195,SALERYCODE,5,0)),(IF($D195=6,IY195,IZ195))))),MIN((VLOOKUP($D195,SALERYCODE,3,0)),(IW195+IX195))*(IF($D195=6,IZ195,((MIN((VLOOKUP($D195,SALERYCODE,5,0)),IZ195)))))))))/IF(AND($D195=2,'ראשי-פרטים כלליים וריכוז הוצאות'!$D$68&lt;&gt;4),1.2,1)</f>
        <v>0</v>
      </c>
      <c r="JC195" s="263"/>
      <c r="JD195" s="264"/>
      <c r="JE195" s="265"/>
      <c r="JF195" s="266"/>
      <c r="JG195" s="267">
        <f t="shared" si="239"/>
        <v>0</v>
      </c>
      <c r="JH195" s="260">
        <f>+(IF(OR($B195=0,$C195=0,$D195=0,$DC$2&gt;$OE$1),0,IF(OR(JC195=0,JE195=0,JF195=0),0,MIN((VLOOKUP($D195,SALERYCODE,3,0))*(IF($D195=6,JF195,JE195))*((MIN((VLOOKUP($D195,SALERYCODE,5,0)),(IF($D195=6,JE195,JF195))))),MIN((VLOOKUP($D195,SALERYCODE,3,0)),(JC195+JD195))*(IF($D195=6,JF195,((MIN((VLOOKUP($D195,SALERYCODE,5,0)),JF195)))))))))/IF(AND($D195=2,'ראשי-פרטים כלליים וריכוז הוצאות'!$D$68&lt;&gt;4),1.2,1)</f>
        <v>0</v>
      </c>
      <c r="JI195" s="263"/>
      <c r="JJ195" s="264"/>
      <c r="JK195" s="265"/>
      <c r="JL195" s="266"/>
      <c r="JM195" s="267">
        <f t="shared" si="240"/>
        <v>0</v>
      </c>
      <c r="JN195" s="260">
        <f>+(IF(OR($B195=0,$C195=0,$D195=0,$DC$2&gt;$OE$1),0,IF(OR(JI195=0,JK195=0,JL195=0),0,MIN((VLOOKUP($D195,SALERYCODE,3,0))*(IF($D195=6,JL195,JK195))*((MIN((VLOOKUP($D195,SALERYCODE,5,0)),(IF($D195=6,JK195,JL195))))),MIN((VLOOKUP($D195,SALERYCODE,3,0)),(JI195+JJ195))*(IF($D195=6,JL195,((MIN((VLOOKUP($D195,SALERYCODE,5,0)),JL195)))))))))/IF(AND($D195=2,'ראשי-פרטים כלליים וריכוז הוצאות'!$D$68&lt;&gt;4),1.2,1)</f>
        <v>0</v>
      </c>
      <c r="JO195" s="263"/>
      <c r="JP195" s="264"/>
      <c r="JQ195" s="265"/>
      <c r="JR195" s="266"/>
      <c r="JS195" s="267">
        <f t="shared" si="241"/>
        <v>0</v>
      </c>
      <c r="JT195" s="260">
        <f>+(IF(OR($B195=0,$C195=0,$D195=0,$DC$2&gt;$OE$1),0,IF(OR(JO195=0,JQ195=0,JR195=0),0,MIN((VLOOKUP($D195,SALERYCODE,3,0))*(IF($D195=6,JR195,JQ195))*((MIN((VLOOKUP($D195,SALERYCODE,5,0)),(IF($D195=6,JQ195,JR195))))),MIN((VLOOKUP($D195,SALERYCODE,3,0)),(JO195+JP195))*(IF($D195=6,JR195,((MIN((VLOOKUP($D195,SALERYCODE,5,0)),JR195)))))))))/IF(AND($D195=2,'ראשי-פרטים כלליים וריכוז הוצאות'!$D$68&lt;&gt;4),1.2,1)</f>
        <v>0</v>
      </c>
      <c r="JU195" s="263"/>
      <c r="JV195" s="264"/>
      <c r="JW195" s="265"/>
      <c r="JX195" s="266"/>
      <c r="JY195" s="267">
        <f t="shared" si="242"/>
        <v>0</v>
      </c>
      <c r="JZ195" s="260">
        <f>+(IF(OR($B195=0,$C195=0,$D195=0,$DC$2&gt;$OE$1),0,IF(OR(JU195=0,JW195=0,JX195=0),0,MIN((VLOOKUP($D195,SALERYCODE,3,0))*(IF($D195=6,JX195,JW195))*((MIN((VLOOKUP($D195,SALERYCODE,5,0)),(IF($D195=6,JW195,JX195))))),MIN((VLOOKUP($D195,SALERYCODE,3,0)),(JU195+JV195))*(IF($D195=6,JX195,((MIN((VLOOKUP($D195,SALERYCODE,5,0)),JX195)))))))))/IF(AND($D195=2,'ראשי-פרטים כלליים וריכוז הוצאות'!$D$68&lt;&gt;4),1.2,1)</f>
        <v>0</v>
      </c>
      <c r="KA195" s="263"/>
      <c r="KB195" s="264"/>
      <c r="KC195" s="265"/>
      <c r="KD195" s="266"/>
      <c r="KE195" s="267">
        <f t="shared" si="243"/>
        <v>0</v>
      </c>
      <c r="KF195" s="260">
        <f>+(IF(OR($B195=0,$C195=0,$D195=0,$DC$2&gt;$OE$1),0,IF(OR(KA195=0,KC195=0,KD195=0),0,MIN((VLOOKUP($D195,SALERYCODE,3,0))*(IF($D195=6,KD195,KC195))*((MIN((VLOOKUP($D195,SALERYCODE,5,0)),(IF($D195=6,KC195,KD195))))),MIN((VLOOKUP($D195,SALERYCODE,3,0)),(KA195+KB195))*(IF($D195=6,KD195,((MIN((VLOOKUP($D195,SALERYCODE,5,0)),KD195)))))))))/IF(AND($D195=2,'ראשי-פרטים כלליים וריכוז הוצאות'!$D$68&lt;&gt;4),1.2,1)</f>
        <v>0</v>
      </c>
      <c r="KG195" s="263"/>
      <c r="KH195" s="264"/>
      <c r="KI195" s="265"/>
      <c r="KJ195" s="266"/>
      <c r="KK195" s="267">
        <f t="shared" si="244"/>
        <v>0</v>
      </c>
      <c r="KL195" s="260">
        <f>+(IF(OR($B195=0,$C195=0,$D195=0,$DC$2&gt;$OE$1),0,IF(OR(KG195=0,KI195=0,KJ195=0),0,MIN((VLOOKUP($D195,SALERYCODE,3,0))*(IF($D195=6,KJ195,KI195))*((MIN((VLOOKUP($D195,SALERYCODE,5,0)),(IF($D195=6,KI195,KJ195))))),MIN((VLOOKUP($D195,SALERYCODE,3,0)),(KG195+KH195))*(IF($D195=6,KJ195,((MIN((VLOOKUP($D195,SALERYCODE,5,0)),KJ195)))))))))/IF(AND($D195=2,'ראשי-פרטים כלליים וריכוז הוצאות'!$D$68&lt;&gt;4),1.2,1)</f>
        <v>0</v>
      </c>
      <c r="KM195" s="263"/>
      <c r="KN195" s="264"/>
      <c r="KO195" s="265"/>
      <c r="KP195" s="266"/>
      <c r="KQ195" s="267">
        <f t="shared" si="245"/>
        <v>0</v>
      </c>
      <c r="KR195" s="260">
        <f>+(IF(OR($B195=0,$C195=0,$D195=0,$DC$2&gt;$OE$1),0,IF(OR(KM195=0,KO195=0,KP195=0),0,MIN((VLOOKUP($D195,SALERYCODE,3,0))*(IF($D195=6,KP195,KO195))*((MIN((VLOOKUP($D195,SALERYCODE,5,0)),(IF($D195=6,KO195,KP195))))),MIN((VLOOKUP($D195,SALERYCODE,3,0)),(KM195+KN195))*(IF($D195=6,KP195,((MIN((VLOOKUP($D195,SALERYCODE,5,0)),KP195)))))))))/IF(AND($D195=2,'ראשי-פרטים כלליים וריכוז הוצאות'!$D$68&lt;&gt;4),1.2,1)</f>
        <v>0</v>
      </c>
      <c r="KS195" s="263"/>
      <c r="KT195" s="264"/>
      <c r="KU195" s="265"/>
      <c r="KV195" s="266"/>
      <c r="KW195" s="267">
        <f t="shared" si="246"/>
        <v>0</v>
      </c>
      <c r="KX195" s="260">
        <f>+(IF(OR($B195=0,$C195=0,$D195=0,$DC$2&gt;$OE$1),0,IF(OR(KS195=0,KU195=0,KV195=0),0,MIN((VLOOKUP($D195,SALERYCODE,3,0))*(IF($D195=6,KV195,KU195))*((MIN((VLOOKUP($D195,SALERYCODE,5,0)),(IF($D195=6,KU195,KV195))))),MIN((VLOOKUP($D195,SALERYCODE,3,0)),(KS195+KT195))*(IF($D195=6,KV195,((MIN((VLOOKUP($D195,SALERYCODE,5,0)),KV195)))))))))/IF(AND($D195=2,'ראשי-פרטים כלליים וריכוז הוצאות'!$D$68&lt;&gt;4),1.2,1)</f>
        <v>0</v>
      </c>
      <c r="KY195" s="263"/>
      <c r="KZ195" s="264"/>
      <c r="LA195" s="265"/>
      <c r="LB195" s="266"/>
      <c r="LC195" s="267">
        <f t="shared" si="247"/>
        <v>0</v>
      </c>
      <c r="LD195" s="260">
        <f>+(IF(OR($B195=0,$C195=0,$D195=0,$DC$2&gt;$OE$1),0,IF(OR(KY195=0,LA195=0,LB195=0),0,MIN((VLOOKUP($D195,SALERYCODE,3,0))*(IF($D195=6,LB195,LA195))*((MIN((VLOOKUP($D195,SALERYCODE,5,0)),(IF($D195=6,LA195,LB195))))),MIN((VLOOKUP($D195,SALERYCODE,3,0)),(KY195+KZ195))*(IF($D195=6,LB195,((MIN((VLOOKUP($D195,SALERYCODE,5,0)),LB195)))))))))/IF(AND($D195=2,'ראשי-פרטים כלליים וריכוז הוצאות'!$D$68&lt;&gt;4),1.2,1)</f>
        <v>0</v>
      </c>
      <c r="LE195" s="263"/>
      <c r="LF195" s="264"/>
      <c r="LG195" s="265"/>
      <c r="LH195" s="266"/>
      <c r="LI195" s="267">
        <f t="shared" si="248"/>
        <v>0</v>
      </c>
      <c r="LJ195" s="260">
        <f>+(IF(OR($B195=0,$C195=0,$D195=0,$DC$2&gt;$OE$1),0,IF(OR(LE195=0,LG195=0,LH195=0),0,MIN((VLOOKUP($D195,SALERYCODE,3,0))*(IF($D195=6,LH195,LG195))*((MIN((VLOOKUP($D195,SALERYCODE,5,0)),(IF($D195=6,LG195,LH195))))),MIN((VLOOKUP($D195,SALERYCODE,3,0)),(LE195+LF195))*(IF($D195=6,LH195,((MIN((VLOOKUP($D195,SALERYCODE,5,0)),LH195)))))))))/IF(AND($D195=2,'ראשי-פרטים כלליים וריכוז הוצאות'!$D$68&lt;&gt;4),1.2,1)</f>
        <v>0</v>
      </c>
      <c r="LK195" s="263"/>
      <c r="LL195" s="264"/>
      <c r="LM195" s="265"/>
      <c r="LN195" s="266"/>
      <c r="LO195" s="267">
        <f t="shared" si="249"/>
        <v>0</v>
      </c>
      <c r="LP195" s="260">
        <f>+(IF(OR($B195=0,$C195=0,$D195=0,$DC$2&gt;$OE$1),0,IF(OR(LK195=0,LM195=0,LN195=0),0,MIN((VLOOKUP($D195,SALERYCODE,3,0))*(IF($D195=6,LN195,LM195))*((MIN((VLOOKUP($D195,SALERYCODE,5,0)),(IF($D195=6,LM195,LN195))))),MIN((VLOOKUP($D195,SALERYCODE,3,0)),(LK195+LL195))*(IF($D195=6,LN195,((MIN((VLOOKUP($D195,SALERYCODE,5,0)),LN195)))))))))/IF(AND($D195=2,'ראשי-פרטים כלליים וריכוז הוצאות'!$D$68&lt;&gt;4),1.2,1)</f>
        <v>0</v>
      </c>
      <c r="LQ195" s="263"/>
      <c r="LR195" s="264"/>
      <c r="LS195" s="265"/>
      <c r="LT195" s="266"/>
      <c r="LU195" s="267">
        <f t="shared" si="250"/>
        <v>0</v>
      </c>
      <c r="LV195" s="260">
        <f>+(IF(OR($B195=0,$C195=0,$D195=0,$DC$2&gt;$OE$1),0,IF(OR(LQ195=0,LS195=0,LT195=0),0,MIN((VLOOKUP($D195,SALERYCODE,3,0))*(IF($D195=6,LT195,LS195))*((MIN((VLOOKUP($D195,SALERYCODE,5,0)),(IF($D195=6,LS195,LT195))))),MIN((VLOOKUP($D195,SALERYCODE,3,0)),(LQ195+LR195))*(IF($D195=6,LT195,((MIN((VLOOKUP($D195,SALERYCODE,5,0)),LT195)))))))))/IF(AND($D195=2,'ראשי-פרטים כלליים וריכוז הוצאות'!$D$68&lt;&gt;4),1.2,1)</f>
        <v>0</v>
      </c>
      <c r="LW195" s="263"/>
      <c r="LX195" s="264"/>
      <c r="LY195" s="265"/>
      <c r="LZ195" s="266"/>
      <c r="MA195" s="267">
        <f t="shared" si="251"/>
        <v>0</v>
      </c>
      <c r="MB195" s="260">
        <f>+(IF(OR($B195=0,$C195=0,$D195=0,$DC$2&gt;$OE$1),0,IF(OR(LW195=0,LY195=0,LZ195=0),0,MIN((VLOOKUP($D195,SALERYCODE,3,0))*(IF($D195=6,LZ195,LY195))*((MIN((VLOOKUP($D195,SALERYCODE,5,0)),(IF($D195=6,LY195,LZ195))))),MIN((VLOOKUP($D195,SALERYCODE,3,0)),(LW195+LX195))*(IF($D195=6,LZ195,((MIN((VLOOKUP($D195,SALERYCODE,5,0)),LZ195)))))))))/IF(AND($D195=2,'ראשי-פרטים כלליים וריכוז הוצאות'!$D$68&lt;&gt;4),1.2,1)</f>
        <v>0</v>
      </c>
      <c r="MC195" s="263"/>
      <c r="MD195" s="264"/>
      <c r="ME195" s="265"/>
      <c r="MF195" s="266"/>
      <c r="MG195" s="267">
        <f t="shared" si="252"/>
        <v>0</v>
      </c>
      <c r="MH195" s="260">
        <f>+(IF(OR($B195=0,$C195=0,$D195=0,$DC$2&gt;$OE$1),0,IF(OR(MC195=0,ME195=0,MF195=0),0,MIN((VLOOKUP($D195,SALERYCODE,3,0))*(IF($D195=6,MF195,ME195))*((MIN((VLOOKUP($D195,SALERYCODE,5,0)),(IF($D195=6,ME195,MF195))))),MIN((VLOOKUP($D195,SALERYCODE,3,0)),(MC195+MD195))*(IF($D195=6,MF195,((MIN((VLOOKUP($D195,SALERYCODE,5,0)),MF195)))))))))/IF(AND($D195=2,'ראשי-פרטים כלליים וריכוז הוצאות'!$D$68&lt;&gt;4),1.2,1)</f>
        <v>0</v>
      </c>
      <c r="MI195" s="263"/>
      <c r="MJ195" s="264"/>
      <c r="MK195" s="265"/>
      <c r="ML195" s="266"/>
      <c r="MM195" s="267">
        <f t="shared" si="253"/>
        <v>0</v>
      </c>
      <c r="MN195" s="260">
        <f>+(IF(OR($B195=0,$C195=0,$D195=0,$DC$2&gt;$OE$1),0,IF(OR(MI195=0,MK195=0,ML195=0),0,MIN((VLOOKUP($D195,SALERYCODE,3,0))*(IF($D195=6,ML195,MK195))*((MIN((VLOOKUP($D195,SALERYCODE,5,0)),(IF($D195=6,MK195,ML195))))),MIN((VLOOKUP($D195,SALERYCODE,3,0)),(MI195+MJ195))*(IF($D195=6,ML195,((MIN((VLOOKUP($D195,SALERYCODE,5,0)),ML195)))))))))/IF(AND($D195=2,'ראשי-פרטים כלליים וריכוז הוצאות'!$D$68&lt;&gt;4),1.2,1)</f>
        <v>0</v>
      </c>
      <c r="MO195" s="263"/>
      <c r="MP195" s="264"/>
      <c r="MQ195" s="265"/>
      <c r="MR195" s="266"/>
      <c r="MS195" s="267">
        <f t="shared" si="254"/>
        <v>0</v>
      </c>
      <c r="MT195" s="260">
        <f>+(IF(OR($B195=0,$C195=0,$D195=0,$DC$2&gt;$OE$1),0,IF(OR(MO195=0,MQ195=0,MR195=0),0,MIN((VLOOKUP($D195,SALERYCODE,3,0))*(IF($D195=6,MR195,MQ195))*((MIN((VLOOKUP($D195,SALERYCODE,5,0)),(IF($D195=6,MQ195,MR195))))),MIN((VLOOKUP($D195,SALERYCODE,3,0)),(MO195+MP195))*(IF($D195=6,MR195,((MIN((VLOOKUP($D195,SALERYCODE,5,0)),MR195)))))))))/IF(AND($D195=2,'ראשי-פרטים כלליים וריכוז הוצאות'!$D$68&lt;&gt;4),1.2,1)</f>
        <v>0</v>
      </c>
      <c r="MU195" s="263"/>
      <c r="MV195" s="264"/>
      <c r="MW195" s="265"/>
      <c r="MX195" s="266"/>
      <c r="MY195" s="267">
        <f t="shared" si="255"/>
        <v>0</v>
      </c>
      <c r="MZ195" s="260">
        <f>+(IF(OR($B195=0,$C195=0,$D195=0,$DC$2&gt;$OE$1),0,IF(OR(MU195=0,MW195=0,MX195=0),0,MIN((VLOOKUP($D195,SALERYCODE,3,0))*(IF($D195=6,MX195,MW195))*((MIN((VLOOKUP($D195,SALERYCODE,5,0)),(IF($D195=6,MW195,MX195))))),MIN((VLOOKUP($D195,SALERYCODE,3,0)),(MU195+MV195))*(IF($D195=6,MX195,((MIN((VLOOKUP($D195,SALERYCODE,5,0)),MX195)))))))))/IF(AND($D195=2,'ראשי-פרטים כלליים וריכוז הוצאות'!$D$68&lt;&gt;4),1.2,1)</f>
        <v>0</v>
      </c>
      <c r="NA195" s="263"/>
      <c r="NB195" s="264"/>
      <c r="NC195" s="265"/>
      <c r="ND195" s="266"/>
      <c r="NE195" s="267">
        <f t="shared" si="256"/>
        <v>0</v>
      </c>
      <c r="NF195" s="260">
        <f>+(IF(OR($B195=0,$C195=0,$D195=0,$DC$2&gt;$OE$1),0,IF(OR(NA195=0,NC195=0,ND195=0),0,MIN((VLOOKUP($D195,SALERYCODE,3,0))*(IF($D195=6,ND195,NC195))*((MIN((VLOOKUP($D195,SALERYCODE,5,0)),(IF($D195=6,NC195,ND195))))),MIN((VLOOKUP($D195,SALERYCODE,3,0)),(NA195+NB195))*(IF($D195=6,ND195,((MIN((VLOOKUP($D195,SALERYCODE,5,0)),ND195)))))))))/IF(AND($D195=2,'ראשי-פרטים כלליים וריכוז הוצאות'!$D$68&lt;&gt;4),1.2,1)</f>
        <v>0</v>
      </c>
      <c r="NG195" s="263"/>
      <c r="NH195" s="264"/>
      <c r="NI195" s="265"/>
      <c r="NJ195" s="266"/>
      <c r="NK195" s="267">
        <f t="shared" si="257"/>
        <v>0</v>
      </c>
      <c r="NL195" s="260">
        <f>+(IF(OR($B195=0,$C195=0,$D195=0,$DC$2&gt;$OE$1),0,IF(OR(NG195=0,NI195=0,NJ195=0),0,MIN((VLOOKUP($D195,SALERYCODE,3,0))*(IF($D195=6,NJ195,NI195))*((MIN((VLOOKUP($D195,SALERYCODE,5,0)),(IF($D195=6,NI195,NJ195))))),MIN((VLOOKUP($D195,SALERYCODE,3,0)),(NG195+NH195))*(IF($D195=6,NJ195,((MIN((VLOOKUP($D195,SALERYCODE,5,0)),NJ195)))))))))/IF(AND($D195=2,'ראשי-פרטים כלליים וריכוז הוצאות'!$D$68&lt;&gt;4),1.2,1)</f>
        <v>0</v>
      </c>
      <c r="NM195" s="263"/>
      <c r="NN195" s="264"/>
      <c r="NO195" s="265"/>
      <c r="NP195" s="266"/>
      <c r="NQ195" s="267">
        <f t="shared" si="258"/>
        <v>0</v>
      </c>
      <c r="NR195" s="260">
        <f>+(IF(OR($B195=0,$C195=0,$D195=0,$DC$2&gt;$OE$1),0,IF(OR(NM195=0,NO195=0,NP195=0),0,MIN((VLOOKUP($D195,SALERYCODE,3,0))*(IF($D195=6,NP195,NO195))*((MIN((VLOOKUP($D195,SALERYCODE,5,0)),(IF($D195=6,NO195,NP195))))),MIN((VLOOKUP($D195,SALERYCODE,3,0)),(NM195+NN195))*(IF($D195=6,NP195,((MIN((VLOOKUP($D195,SALERYCODE,5,0)),NP195)))))))))/IF(AND($D195=2,'ראשי-פרטים כלליים וריכוז הוצאות'!$D$68&lt;&gt;4),1.2,1)</f>
        <v>0</v>
      </c>
      <c r="NS195" s="263"/>
      <c r="NT195" s="264"/>
      <c r="NU195" s="265"/>
      <c r="NV195" s="266"/>
      <c r="NW195" s="267">
        <f t="shared" si="259"/>
        <v>0</v>
      </c>
      <c r="NX195" s="260">
        <f>+(IF(OR($B195=0,$C195=0,$D195=0,$DC$2&gt;$OE$1),0,IF(OR(NS195=0,NU195=0,NV195=0),0,MIN((VLOOKUP($D195,SALERYCODE,3,0))*(IF($D195=6,NV195,NU195))*((MIN((VLOOKUP($D195,SALERYCODE,5,0)),(IF($D195=6,NU195,NV195))))),MIN((VLOOKUP($D195,SALERYCODE,3,0)),(NS195+NT195))*(IF($D195=6,NV195,((MIN((VLOOKUP($D195,SALERYCODE,5,0)),NV195)))))))))/IF(AND($D195=2,'ראשי-פרטים כלליים וריכוז הוצאות'!$D$68&lt;&gt;4),1.2,1)</f>
        <v>0</v>
      </c>
      <c r="NY195" s="263"/>
      <c r="NZ195" s="264"/>
      <c r="OA195" s="265"/>
      <c r="OB195" s="266"/>
      <c r="OC195" s="267">
        <f t="shared" si="260"/>
        <v>0</v>
      </c>
      <c r="OD195" s="260">
        <f>+(IF(OR($B195=0,$C195=0,$D195=0,$DC$2&gt;$OE$1),0,IF(OR(NY195=0,OA195=0,OB195=0),0,MIN((VLOOKUP($D195,SALERYCODE,3,0))*(IF($D195=6,OB195,OA195))*((MIN((VLOOKUP($D195,SALERYCODE,5,0)),(IF($D195=6,OA195,OB195))))),MIN((VLOOKUP($D195,SALERYCODE,3,0)),(NY195+NZ195))*(IF($D195=6,OB195,((MIN((VLOOKUP($D195,SALERYCODE,5,0)),OB195)))))))))/IF(AND($D195=2,'ראשי-פרטים כלליים וריכוז הוצאות'!$D$68&lt;&gt;4),1.2,1)</f>
        <v>0</v>
      </c>
      <c r="OE195" s="275">
        <f t="shared" si="266"/>
        <v>0</v>
      </c>
      <c r="OF195" s="283">
        <f t="shared" si="267"/>
        <v>9.9999999999999995E-7</v>
      </c>
      <c r="OG195" s="276">
        <f t="shared" si="268"/>
        <v>0</v>
      </c>
      <c r="OH195" s="275">
        <f t="shared" si="269"/>
        <v>0</v>
      </c>
      <c r="OI195" s="275">
        <v>0</v>
      </c>
      <c r="OJ195" s="258">
        <f t="shared" si="270"/>
        <v>0</v>
      </c>
      <c r="OK195" s="284"/>
      <c r="OL195" s="116">
        <f>MIN(OJ195+OK195*OF195*OE195/$OL$1/IF(AND($D195=2,'ראשי-פרטים כלליים וריכוז הוצאות'!$D$68&lt;&gt;4),1.2,1),IF($D195&gt;0,VLOOKUP($D195,SALERYCODE,3,0)*12*OG195,0))</f>
        <v>0</v>
      </c>
      <c r="OM195" s="95">
        <f t="shared" si="261"/>
        <v>0</v>
      </c>
      <c r="ON195" s="11">
        <f t="shared" si="262"/>
        <v>0</v>
      </c>
      <c r="OO195" s="11">
        <f t="shared" si="263"/>
        <v>0</v>
      </c>
      <c r="OP195" s="22">
        <f t="shared" si="264"/>
        <v>0</v>
      </c>
      <c r="OQ195" s="11">
        <f t="shared" si="265"/>
        <v>0</v>
      </c>
      <c r="OR195" s="11" t="e">
        <f>#REF!</f>
        <v>#REF!</v>
      </c>
      <c r="OS195" s="35" t="e">
        <f>#REF!-OP195</f>
        <v>#REF!</v>
      </c>
      <c r="OT195" s="35" t="e">
        <f>OS195-#REF!</f>
        <v>#REF!</v>
      </c>
      <c r="OU195" s="43" t="e">
        <f>IF(AND(OP195&gt;0,(OS195=#REF!-OP195)),"מועסק פחות מ-10% מזמנו במופ","")</f>
        <v>#REF!</v>
      </c>
    </row>
    <row r="196" spans="1:411" ht="24" hidden="1" customHeight="1" outlineLevel="1" x14ac:dyDescent="0.2">
      <c r="A196" s="282">
        <v>193</v>
      </c>
      <c r="B196" s="269"/>
      <c r="C196" s="270"/>
      <c r="D196" s="271"/>
      <c r="E196" s="263"/>
      <c r="F196" s="264"/>
      <c r="G196" s="265"/>
      <c r="H196" s="266"/>
      <c r="I196" s="267">
        <f t="shared" ref="I196:I223" si="271">IF(OR($G196=0,$H196=0),0,IF($D196=6,$H196*MIN((VLOOKUP($D196,SALERYCODE,5,0)),$G196),$G196*MIN((VLOOKUP($D196,SALERYCODE,5,0)),$H196)))/12</f>
        <v>0</v>
      </c>
      <c r="J196" s="260">
        <f>(IF(OR($B196=0,$C196=0,$D196=0,$E$2&gt;$OE$1),0,IF(OR($E196=0,$G196=0,$H196=0),0,MIN((VLOOKUP($D196,SALERYCODE,3,0))*(IF($D196=6,$H196,$G196))*((MIN((VLOOKUP($D196,SALERYCODE,5,0)),(IF($D196=6,$G196,$H196))))),MIN((VLOOKUP($D196,SALERYCODE,3,0)),($E196+$F196))*(IF($D196=6,$H196,((MIN((VLOOKUP($D196,SALERYCODE,5,0)),$H196)))))))))/IF(AND($D196=2,'ראשי-פרטים כלליים וריכוז הוצאות'!$D$68&lt;&gt;4),1.2,1)</f>
        <v>0</v>
      </c>
      <c r="K196" s="263"/>
      <c r="L196" s="264"/>
      <c r="M196" s="265"/>
      <c r="N196" s="266"/>
      <c r="O196" s="267">
        <f t="shared" ref="O196:O223" si="272">IF(OR($M196=0,$N196=0),0,IF($D196=6,$N196*MIN((VLOOKUP($D196,SALERYCODE,5,0)),$M196),$M196*MIN((VLOOKUP($D196,SALERYCODE,5,0)),$N196)))/12</f>
        <v>0</v>
      </c>
      <c r="P196" s="260">
        <f>+(IF(OR($B196=0,$C196=0,$D196=0,$K$2&gt;$OE$1),0,IF(OR($K196=0,$M196=0,$N196=0),0,MIN((VLOOKUP($D196,SALERYCODE,3,0))*(IF($D196=6,$N196,$M196))*((MIN((VLOOKUP($D196,SALERYCODE,5,0)),(IF($D196=6,$M196,$N196))))),MIN((VLOOKUP($D196,SALERYCODE,3,0)),($K196+$L196))*(IF($D196=6,$N196,((MIN((VLOOKUP($D196,SALERYCODE,5,0)),$N196)))))))))/IF(AND($D196=2,'ראשי-פרטים כלליים וריכוז הוצאות'!$D$68&lt;&gt;4),1.2,1)</f>
        <v>0</v>
      </c>
      <c r="Q196" s="263"/>
      <c r="R196" s="264"/>
      <c r="S196" s="265"/>
      <c r="T196" s="266"/>
      <c r="U196" s="267">
        <f t="shared" ref="U196:U223" si="273">IF(OR($S196=0,$T196=0),0,IF($D196=6,$T196*MIN((VLOOKUP($D196,SALERYCODE,5,0)),$S196),$S196*MIN((VLOOKUP($D196,SALERYCODE,5,0)),$T196)))/12</f>
        <v>0</v>
      </c>
      <c r="V196" s="260">
        <f>+(IF(OR($B196=0,$C196=0,$D196=0,$Q$2&gt;$OE$1),0,IF(OR(Q196=0,S196=0,T196=0),0,MIN((VLOOKUP($D196,SALERYCODE,3,0))*(IF($D196=6,T196,S196))*((MIN((VLOOKUP($D196,SALERYCODE,5,0)),(IF($D196=6,S196,T196))))),MIN((VLOOKUP($D196,SALERYCODE,3,0)),(Q196+R196))*(IF($D196=6,T196,((MIN((VLOOKUP($D196,SALERYCODE,5,0)),T196)))))))))/IF(AND($D196=2,'ראשי-פרטים כלליים וריכוז הוצאות'!$D$68&lt;&gt;4),1.2,1)</f>
        <v>0</v>
      </c>
      <c r="W196" s="263"/>
      <c r="X196" s="264"/>
      <c r="Y196" s="265"/>
      <c r="Z196" s="266"/>
      <c r="AA196" s="267">
        <f t="shared" ref="AA196:AA223" si="274">IF(OR($Y196=0,$Z196=0),0,IF($D196=6,$Z196*MIN((VLOOKUP($D196,SALERYCODE,5,0)),$Y196),$Y196*MIN((VLOOKUP($D196,SALERYCODE,5,0)),$Z196)))/12</f>
        <v>0</v>
      </c>
      <c r="AB196" s="260">
        <f>+(IF(OR($B196=0,$C196=0,$D196=0,$W$2&gt;$OE$1),0,IF(OR(W196=0,Y196=0,Z196=0),0,MIN((VLOOKUP($D196,SALERYCODE,3,0))*(IF($D196=6,Z196,Y196))*((MIN((VLOOKUP($D196,SALERYCODE,5,0)),(IF($D196=6,Y196,Z196))))),MIN((VLOOKUP($D196,SALERYCODE,3,0)),(W196+X196))*(IF($D196=6,Z196,((MIN((VLOOKUP($D196,SALERYCODE,5,0)),Z196)))))))))/IF(AND($D196=2,'ראשי-פרטים כלליים וריכוז הוצאות'!$D$68&lt;&gt;4),1.2,1)</f>
        <v>0</v>
      </c>
      <c r="AC196" s="263"/>
      <c r="AD196" s="264"/>
      <c r="AE196" s="265"/>
      <c r="AF196" s="266"/>
      <c r="AG196" s="267">
        <f t="shared" ref="AG196:AG223" si="275">IF(OR($AE196=0,$AF196=0),0,IF($D196=6,$AF196*MIN((VLOOKUP($D196,SALERYCODE,5,0)),$AE196),$AE196*MIN((VLOOKUP($D196,SALERYCODE,5,0)),$AF196)))/12</f>
        <v>0</v>
      </c>
      <c r="AH196" s="260">
        <f>+(IF(OR($B196=0,$C196=0,$D196=0,$AC$2&gt;$OE$1),0,IF(OR(AC196=0,AE196=0,AF196=0),0,MIN((VLOOKUP($D196,SALERYCODE,3,0))*(IF($D196=6,AF196,AE196))*((MIN((VLOOKUP($D196,SALERYCODE,5,0)),(IF($D196=6,AE196,AF196))))),MIN((VLOOKUP($D196,SALERYCODE,3,0)),(AC196+AD196))*(IF($D196=6,AF196,((MIN((VLOOKUP($D196,SALERYCODE,5,0)),AF196)))))))))/IF(AND($D196=2,'ראשי-פרטים כלליים וריכוז הוצאות'!$D$68&lt;&gt;4),1.2,1)</f>
        <v>0</v>
      </c>
      <c r="AI196" s="263"/>
      <c r="AJ196" s="264"/>
      <c r="AK196" s="265"/>
      <c r="AL196" s="266"/>
      <c r="AM196" s="267">
        <f t="shared" ref="AM196:AM223" si="276">IF(OR($AK196=0,$AL196=0),0,IF($D196=6,$AL196*MIN((VLOOKUP($D196,SALERYCODE,5,0)),$AK196),$AK196*MIN((VLOOKUP($D196,SALERYCODE,5,0)),$AL196)))/12</f>
        <v>0</v>
      </c>
      <c r="AN196" s="260">
        <f>+(IF(OR($B196=0,$C196=0,$D196=0,$AI$2&gt;$OE$1),0,IF(OR(AI196=0,AK196=0,AL196=0),0,MIN((VLOOKUP($D196,SALERYCODE,3,0))*(IF($D196=6,AL196,AK196))*((MIN((VLOOKUP($D196,SALERYCODE,5,0)),(IF($D196=6,AK196,AL196))))),MIN((VLOOKUP($D196,SALERYCODE,3,0)),(AI196+AJ196))*(IF($D196=6,AL196,((MIN((VLOOKUP($D196,SALERYCODE,5,0)),AL196)))))))))/IF(AND($D196=2,'ראשי-פרטים כלליים וריכוז הוצאות'!$D$68&lt;&gt;4),1.2,1)</f>
        <v>0</v>
      </c>
      <c r="AO196" s="263"/>
      <c r="AP196" s="264"/>
      <c r="AQ196" s="265"/>
      <c r="AR196" s="266"/>
      <c r="AS196" s="267">
        <f t="shared" ref="AS196:AS223" si="277">IF(OR($AQ196=0,$AR196=0),0,IF($D196=6,$AR196*MIN((VLOOKUP($D196,SALERYCODE,5,0)),$AQ196),$AQ196*MIN((VLOOKUP($D196,SALERYCODE,5,0)),$AR196)))/12</f>
        <v>0</v>
      </c>
      <c r="AT196" s="260">
        <f>+(IF(OR($B196=0,$C196=0,$D196=0,$AO$2&gt;$OE$1),0,IF(OR(AO196=0,AQ196=0,AR196=0),0,MIN((VLOOKUP($D196,SALERYCODE,3,0))*(IF($D196=6,AR196,AQ196))*((MIN((VLOOKUP($D196,SALERYCODE,5,0)),(IF($D196=6,AQ196,AR196))))),MIN((VLOOKUP($D196,SALERYCODE,3,0)),(AO196+AP196))*(IF($D196=6,AR196,((MIN((VLOOKUP($D196,SALERYCODE,5,0)),AR196)))))))))/IF(AND($D196=2,'ראשי-פרטים כלליים וריכוז הוצאות'!$D$68&lt;&gt;4),1.2,1)</f>
        <v>0</v>
      </c>
      <c r="AU196" s="263"/>
      <c r="AV196" s="264"/>
      <c r="AW196" s="265"/>
      <c r="AX196" s="266"/>
      <c r="AY196" s="267">
        <f t="shared" ref="AY196:AY223" si="278">IF(OR($AW196=0,$AX196=0),0,IF($D196=6,$AX196*MIN((VLOOKUP($D196,SALERYCODE,5,0)),$AW196),$AW196*MIN((VLOOKUP($D196,SALERYCODE,5,0)),$AX196)))/12</f>
        <v>0</v>
      </c>
      <c r="AZ196" s="260">
        <f>+(IF(OR($B196=0,$C196=0,$D196=0,$AU$2&gt;$OE$1),0,IF(OR(AU196=0,AW196=0,AX196=0),0,MIN((VLOOKUP($D196,SALERYCODE,3,0))*(IF($D196=6,AX196,AW196))*((MIN((VLOOKUP($D196,SALERYCODE,5,0)),(IF($D196=6,AW196,AX196))))),MIN((VLOOKUP($D196,SALERYCODE,3,0)),(AU196+AV196))*(IF($D196=6,AX196,((MIN((VLOOKUP($D196,SALERYCODE,5,0)),AX196)))))))))/IF(AND($D196=2,'ראשי-פרטים כלליים וריכוז הוצאות'!$D$68&lt;&gt;4),1.2,1)</f>
        <v>0</v>
      </c>
      <c r="BA196" s="263"/>
      <c r="BB196" s="264"/>
      <c r="BC196" s="265"/>
      <c r="BD196" s="266"/>
      <c r="BE196" s="267">
        <f t="shared" ref="BE196:BE223" si="279">IF(OR($BC196=0,$BD196=0),0,IF($D196=6,$BD196*MIN((VLOOKUP($D196,SALERYCODE,5,0)),$BC196),$BC196*MIN((VLOOKUP($D196,SALERYCODE,5,0)),$BD196)))/12</f>
        <v>0</v>
      </c>
      <c r="BF196" s="260">
        <f>+(IF(OR($B196=0,$C196=0,$D196=0,$BA$2&gt;$OE$1),0,IF(OR(BA196=0,BC196=0,BD196=0),0,MIN((VLOOKUP($D196,SALERYCODE,3,0))*(IF($D196=6,BD196,BC196))*((MIN((VLOOKUP($D196,SALERYCODE,5,0)),(IF($D196=6,BC196,BD196))))),MIN((VLOOKUP($D196,SALERYCODE,3,0)),(BA196+BB196))*(IF($D196=6,BD196,((MIN((VLOOKUP($D196,SALERYCODE,5,0)),BD196)))))))))/IF(AND($D196=2,'ראשי-פרטים כלליים וריכוז הוצאות'!$D$68&lt;&gt;4),1.2,1)</f>
        <v>0</v>
      </c>
      <c r="BG196" s="263"/>
      <c r="BH196" s="264"/>
      <c r="BI196" s="265"/>
      <c r="BJ196" s="266"/>
      <c r="BK196" s="267">
        <f t="shared" ref="BK196:BK223" si="280">IF(OR($BI196=0,$BJ196=0),0,IF($D196=6,$BJ196*MIN((VLOOKUP($D196,SALERYCODE,5,0)),$BI196),$BI196*MIN((VLOOKUP($D196,SALERYCODE,5,0)),$BJ196)))/12</f>
        <v>0</v>
      </c>
      <c r="BL196" s="260">
        <f>+(IF(OR($B196=0,$C196=0,$D196=0,$BG$2&gt;$OE$1),0,IF(OR(BG196=0,BI196=0,BJ196=0),0,MIN((VLOOKUP($D196,SALERYCODE,3,0))*(IF($D196=6,BJ196,BI196))*((MIN((VLOOKUP($D196,SALERYCODE,5,0)),(IF($D196=6,BI196,BJ196))))),MIN((VLOOKUP($D196,SALERYCODE,3,0)),(BG196+BH196))*(IF($D196=6,BJ196,((MIN((VLOOKUP($D196,SALERYCODE,5,0)),BJ196)))))))))/IF(AND($D196=2,'ראשי-פרטים כלליים וריכוז הוצאות'!$D$68&lt;&gt;4),1.2,1)</f>
        <v>0</v>
      </c>
      <c r="BM196" s="263"/>
      <c r="BN196" s="264"/>
      <c r="BO196" s="265"/>
      <c r="BP196" s="266"/>
      <c r="BQ196" s="267">
        <f t="shared" ref="BQ196:BQ223" si="281">IF(OR($BO196=0,$BP196=0),0,IF($D196=6,$BP196*MIN((VLOOKUP($D196,SALERYCODE,5,0)),$BO196),$BO196*MIN((VLOOKUP($D196,SALERYCODE,5,0)),$BP196)))/12</f>
        <v>0</v>
      </c>
      <c r="BR196" s="260">
        <f>+(IF(OR($B196=0,$C196=0,$D196=0,$BM$2&gt;$OE$1),0,IF(OR(BM196=0,BO196=0,BP196=0),0,MIN((VLOOKUP($D196,SALERYCODE,3,0))*(IF($D196=6,BP196,BO196))*((MIN((VLOOKUP($D196,SALERYCODE,5,0)),(IF($D196=6,BO196,BP196))))),MIN((VLOOKUP($D196,SALERYCODE,3,0)),(BM196+BN196))*(IF($D196=6,BP196,((MIN((VLOOKUP($D196,SALERYCODE,5,0)),BP196)))))))))/IF(AND($D196=2,'ראשי-פרטים כלליים וריכוז הוצאות'!$D$68&lt;&gt;4),1.2,1)</f>
        <v>0</v>
      </c>
      <c r="BS196" s="263"/>
      <c r="BT196" s="264"/>
      <c r="BU196" s="265"/>
      <c r="BV196" s="266"/>
      <c r="BW196" s="267">
        <f t="shared" ref="BW196:BW223" si="282">IF(OR($BU196=0,$BV196=0),0,IF($D196=6,$BV196*MIN((VLOOKUP($D196,SALERYCODE,5,0)),$BU196),$BU196*MIN((VLOOKUP($D196,SALERYCODE,5,0)),$BV196)))/12</f>
        <v>0</v>
      </c>
      <c r="BX196" s="260">
        <f>+(IF(OR($B196=0,$C196=0,$D196=0,$BS$2&gt;$OE$1),0,IF(OR(BS196=0,BU196=0,BV196=0),0,MIN((VLOOKUP($D196,SALERYCODE,3,0))*(IF($D196=6,BV196,BU196))*((MIN((VLOOKUP($D196,SALERYCODE,5,0)),(IF($D196=6,BU196,BV196))))),MIN((VLOOKUP($D196,SALERYCODE,3,0)),(BS196+BT196))*(IF($D196=6,BV196,((MIN((VLOOKUP($D196,SALERYCODE,5,0)),BV196)))))))))/IF(AND($D196=2,'ראשי-פרטים כלליים וריכוז הוצאות'!$D$68&lt;&gt;4),1.2,1)</f>
        <v>0</v>
      </c>
      <c r="BY196" s="263"/>
      <c r="BZ196" s="264"/>
      <c r="CA196" s="265"/>
      <c r="CB196" s="266"/>
      <c r="CC196" s="267">
        <f t="shared" ref="CC196:CC223" si="283">IF(OR($CA196=0,$CB196=0),0,IF($D196=6,$CB196*MIN((VLOOKUP($D196,SALERYCODE,5,0)),$CA196),$CA196*MIN((VLOOKUP($D196,SALERYCODE,5,0)),$CB196)))/12</f>
        <v>0</v>
      </c>
      <c r="CD196" s="260">
        <f>+(IF(OR($B196=0,$C196=0,$D196=0,$BY$2&gt;$OE$1),0,IF(OR(BY196=0,CA196=0,CB196=0),0,MIN((VLOOKUP($D196,SALERYCODE,3,0))*(IF($D196=6,CB196,CA196))*((MIN((VLOOKUP($D196,SALERYCODE,5,0)),(IF($D196=6,CA196,CB196))))),MIN((VLOOKUP($D196,SALERYCODE,3,0)),(BY196+BZ196))*(IF($D196=6,CB196,((MIN((VLOOKUP($D196,SALERYCODE,5,0)),CB196)))))))))/IF(AND($D196=2,'ראשי-פרטים כלליים וריכוז הוצאות'!$D$68&lt;&gt;4),1.2,1)</f>
        <v>0</v>
      </c>
      <c r="CE196" s="263"/>
      <c r="CF196" s="264"/>
      <c r="CG196" s="265"/>
      <c r="CH196" s="266"/>
      <c r="CI196" s="267">
        <f t="shared" ref="CI196:CI223" si="284">IF(OR($CG196=0,$CH196=0),0,IF($D196=6,$CH196*MIN((VLOOKUP($D196,SALERYCODE,5,0)),$CG196),$CG196*MIN((VLOOKUP($D196,SALERYCODE,5,0)),$CH196)))/12</f>
        <v>0</v>
      </c>
      <c r="CJ196" s="260">
        <f>+(IF(OR($B196=0,$C196=0,$D196=0,$CE$2&gt;$OE$1),0,IF(OR(CE196=0,CG196=0,CH196=0),0,MIN((VLOOKUP($D196,SALERYCODE,3,0))*(IF($D196=6,CH196,CG196))*((MIN((VLOOKUP($D196,SALERYCODE,5,0)),(IF($D196=6,CG196,CH196))))),MIN((VLOOKUP($D196,SALERYCODE,3,0)),(CE196+CF196))*(IF($D196=6,CH196,((MIN((VLOOKUP($D196,SALERYCODE,5,0)),CH196)))))))))/IF(AND($D196=2,'ראשי-פרטים כלליים וריכוז הוצאות'!$D$68&lt;&gt;4),1.2,1)</f>
        <v>0</v>
      </c>
      <c r="CK196" s="263"/>
      <c r="CL196" s="264"/>
      <c r="CM196" s="265"/>
      <c r="CN196" s="266"/>
      <c r="CO196" s="267">
        <f t="shared" ref="CO196:CO223" si="285">IF(OR($CM196=0,$CN196=0),0,IF($D196=6,$CN196*MIN((VLOOKUP($D196,SALERYCODE,5,0)),$CM196),$CM196*MIN((VLOOKUP($D196,SALERYCODE,5,0)),$CN196)))/12</f>
        <v>0</v>
      </c>
      <c r="CP196" s="260">
        <f>+(IF(OR($B196=0,$C196=0,$D196=0,$CK$2&gt;$OE$1),0,IF(OR(CK196=0,CM196=0,CN196=0),0,MIN((VLOOKUP($D196,SALERYCODE,3,0))*(IF($D196=6,CN196,CM196))*((MIN((VLOOKUP($D196,SALERYCODE,5,0)),(IF($D196=6,CM196,CN196))))),MIN((VLOOKUP($D196,SALERYCODE,3,0)),(CK196+CL196))*(IF($D196=6,CN196,((MIN((VLOOKUP($D196,SALERYCODE,5,0)),CN196)))))))))/IF(AND($D196=2,'ראשי-פרטים כלליים וריכוז הוצאות'!$D$68&lt;&gt;4),1.2,1)</f>
        <v>0</v>
      </c>
      <c r="CQ196" s="263"/>
      <c r="CR196" s="264"/>
      <c r="CS196" s="265"/>
      <c r="CT196" s="266"/>
      <c r="CU196" s="267">
        <f t="shared" ref="CU196:CU223" si="286">IF(OR($CS196=0,$CT196=0),0,IF($D196=6,$CT196*MIN((VLOOKUP($D196,SALERYCODE,5,0)),$CS196),$CS196*MIN((VLOOKUP($D196,SALERYCODE,5,0)),$CT196)))/12</f>
        <v>0</v>
      </c>
      <c r="CV196" s="260">
        <f>+(IF(OR($B196=0,$C196=0,$D196=0,$CQ$2&gt;$OE$1),0,IF(OR(CQ196=0,CS196=0,CT196=0),0,MIN((VLOOKUP($D196,SALERYCODE,3,0))*(IF($D196=6,CT196,CS196))*((MIN((VLOOKUP($D196,SALERYCODE,5,0)),(IF($D196=6,CS196,CT196))))),MIN((VLOOKUP($D196,SALERYCODE,3,0)),(CQ196+CR196))*(IF($D196=6,CT196,((MIN((VLOOKUP($D196,SALERYCODE,5,0)),CT196)))))))))/IF(AND($D196=2,'ראשי-פרטים כלליים וריכוז הוצאות'!$D$68&lt;&gt;4),1.2,1)</f>
        <v>0</v>
      </c>
      <c r="CW196" s="263"/>
      <c r="CX196" s="264"/>
      <c r="CY196" s="265"/>
      <c r="CZ196" s="266"/>
      <c r="DA196" s="267">
        <f t="shared" ref="DA196:DA223" si="287">IF(OR($CY196=0,$CZ196=0),0,IF($D196=6,$CZ196*MIN((VLOOKUP($D196,SALERYCODE,5,0)),$CY196),$CY196*MIN((VLOOKUP($D196,SALERYCODE,5,0)),$CZ196)))/12</f>
        <v>0</v>
      </c>
      <c r="DB196" s="260">
        <f>+(IF(OR($B196=0,$C196=0,$D196=0,$CW$2&gt;$OE$1),0,IF(OR(CW196=0,CY196=0,CZ196=0),0,MIN((VLOOKUP($D196,SALERYCODE,3,0))*(IF($D196=6,CZ196,CY196))*((MIN((VLOOKUP($D196,SALERYCODE,5,0)),(IF($D196=6,CY196,CZ196))))),MIN((VLOOKUP($D196,SALERYCODE,3,0)),(CW196+CX196))*(IF($D196=6,CZ196,((MIN((VLOOKUP($D196,SALERYCODE,5,0)),CZ196)))))))))/IF(AND($D196=2,'ראשי-פרטים כלליים וריכוז הוצאות'!$D$68&lt;&gt;4),1.2,1)</f>
        <v>0</v>
      </c>
      <c r="DC196" s="263"/>
      <c r="DD196" s="264"/>
      <c r="DE196" s="265"/>
      <c r="DF196" s="266"/>
      <c r="DG196" s="267">
        <f t="shared" ref="DG196:DG223" si="288">IF(OR(DE196=0,DF196=0),0,IF($D196=6,DF196*MIN((VLOOKUP($D196,SALERYCODE,5,0)),DE196),DE196*MIN((VLOOKUP($D196,SALERYCODE,5,0)),DF196)))/12</f>
        <v>0</v>
      </c>
      <c r="DH196" s="260">
        <f>+(IF(OR($B196=0,$C196=0,$D196=0,$DC$2&gt;$OE$1),0,IF(OR(DC196=0,DE196=0,DF196=0),0,MIN((VLOOKUP($D196,SALERYCODE,3,0))*(IF($D196=6,DF196,DE196))*((MIN((VLOOKUP($D196,SALERYCODE,5,0)),(IF($D196=6,DE196,DF196))))),MIN((VLOOKUP($D196,SALERYCODE,3,0)),(DC196+DD196))*(IF($D196=6,DF196,((MIN((VLOOKUP($D196,SALERYCODE,5,0)),DF196)))))))))/IF(AND($D196=2,'ראשי-פרטים כלליים וריכוז הוצאות'!$D$68&lt;&gt;4),1.2,1)</f>
        <v>0</v>
      </c>
      <c r="DI196" s="263"/>
      <c r="DJ196" s="264"/>
      <c r="DK196" s="265"/>
      <c r="DL196" s="266"/>
      <c r="DM196" s="267">
        <f t="shared" ref="DM196:DM223" si="289">IF(OR(DK196=0,DL196=0),0,IF($D196=6,DL196*MIN((VLOOKUP($D196,SALERYCODE,5,0)),DK196),DK196*MIN((VLOOKUP($D196,SALERYCODE,5,0)),DL196)))/12</f>
        <v>0</v>
      </c>
      <c r="DN196" s="260">
        <f>+(IF(OR($B196=0,$C196=0,$D196=0,$DC$2&gt;$OE$1),0,IF(OR(DI196=0,DK196=0,DL196=0),0,MIN((VLOOKUP($D196,SALERYCODE,3,0))*(IF($D196=6,DL196,DK196))*((MIN((VLOOKUP($D196,SALERYCODE,5,0)),(IF($D196=6,DK196,DL196))))),MIN((VLOOKUP($D196,SALERYCODE,3,0)),(DI196+DJ196))*(IF($D196=6,DL196,((MIN((VLOOKUP($D196,SALERYCODE,5,0)),DL196)))))))))/IF(AND($D196=2,'ראשי-פרטים כלליים וריכוז הוצאות'!$D$68&lt;&gt;4),1.2,1)</f>
        <v>0</v>
      </c>
      <c r="DO196" s="263"/>
      <c r="DP196" s="264"/>
      <c r="DQ196" s="265"/>
      <c r="DR196" s="266"/>
      <c r="DS196" s="267">
        <f t="shared" ref="DS196:DS223" si="290">IF(OR(DQ196=0,DR196=0),0,IF($D196=6,DR196*MIN((VLOOKUP($D196,SALERYCODE,5,0)),DQ196),DQ196*MIN((VLOOKUP($D196,SALERYCODE,5,0)),DR196)))/12</f>
        <v>0</v>
      </c>
      <c r="DT196" s="260">
        <f>+(IF(OR($B196=0,$C196=0,$D196=0,$DC$2&gt;$OE$1),0,IF(OR(DO196=0,DQ196=0,DR196=0),0,MIN((VLOOKUP($D196,SALERYCODE,3,0))*(IF($D196=6,DR196,DQ196))*((MIN((VLOOKUP($D196,SALERYCODE,5,0)),(IF($D196=6,DQ196,DR196))))),MIN((VLOOKUP($D196,SALERYCODE,3,0)),(DO196+DP196))*(IF($D196=6,DR196,((MIN((VLOOKUP($D196,SALERYCODE,5,0)),DR196)))))))))/IF(AND($D196=2,'ראשי-פרטים כלליים וריכוז הוצאות'!$D$68&lt;&gt;4),1.2,1)</f>
        <v>0</v>
      </c>
      <c r="DU196" s="263"/>
      <c r="DV196" s="264"/>
      <c r="DW196" s="265"/>
      <c r="DX196" s="266"/>
      <c r="DY196" s="267">
        <f t="shared" ref="DY196:DY223" si="291">IF(OR(DW196=0,DX196=0),0,IF($D196=6,DX196*MIN((VLOOKUP($D196,SALERYCODE,5,0)),DW196),DW196*MIN((VLOOKUP($D196,SALERYCODE,5,0)),DX196)))/12</f>
        <v>0</v>
      </c>
      <c r="DZ196" s="260">
        <f>+(IF(OR($B196=0,$C196=0,$D196=0,$DC$2&gt;$OE$1),0,IF(OR(DU196=0,DW196=0,DX196=0),0,MIN((VLOOKUP($D196,SALERYCODE,3,0))*(IF($D196=6,DX196,DW196))*((MIN((VLOOKUP($D196,SALERYCODE,5,0)),(IF($D196=6,DW196,DX196))))),MIN((VLOOKUP($D196,SALERYCODE,3,0)),(DU196+DV196))*(IF($D196=6,DX196,((MIN((VLOOKUP($D196,SALERYCODE,5,0)),DX196)))))))))/IF(AND($D196=2,'ראשי-פרטים כלליים וריכוז הוצאות'!$D$68&lt;&gt;4),1.2,1)</f>
        <v>0</v>
      </c>
      <c r="EA196" s="263"/>
      <c r="EB196" s="264"/>
      <c r="EC196" s="265"/>
      <c r="ED196" s="266"/>
      <c r="EE196" s="267">
        <f t="shared" ref="EE196:EE223" si="292">IF(OR(EC196=0,ED196=0),0,IF($D196=6,ED196*MIN((VLOOKUP($D196,SALERYCODE,5,0)),EC196),EC196*MIN((VLOOKUP($D196,SALERYCODE,5,0)),ED196)))/12</f>
        <v>0</v>
      </c>
      <c r="EF196" s="260">
        <f>+(IF(OR($B196=0,$C196=0,$D196=0,$DC$2&gt;$OE$1),0,IF(OR(EA196=0,EC196=0,ED196=0),0,MIN((VLOOKUP($D196,SALERYCODE,3,0))*(IF($D196=6,ED196,EC196))*((MIN((VLOOKUP($D196,SALERYCODE,5,0)),(IF($D196=6,EC196,ED196))))),MIN((VLOOKUP($D196,SALERYCODE,3,0)),(EA196+EB196))*(IF($D196=6,ED196,((MIN((VLOOKUP($D196,SALERYCODE,5,0)),ED196)))))))))/IF(AND($D196=2,'ראשי-פרטים כלליים וריכוז הוצאות'!$D$68&lt;&gt;4),1.2,1)</f>
        <v>0</v>
      </c>
      <c r="EG196" s="263"/>
      <c r="EH196" s="264"/>
      <c r="EI196" s="265"/>
      <c r="EJ196" s="266"/>
      <c r="EK196" s="267">
        <f t="shared" ref="EK196:EK223" si="293">IF(OR(EI196=0,EJ196=0),0,IF($D196=6,EJ196*MIN((VLOOKUP($D196,SALERYCODE,5,0)),EI196),EI196*MIN((VLOOKUP($D196,SALERYCODE,5,0)),EJ196)))/12</f>
        <v>0</v>
      </c>
      <c r="EL196" s="260">
        <f>+(IF(OR($B196=0,$C196=0,$D196=0,$DC$2&gt;$OE$1),0,IF(OR(EG196=0,EI196=0,EJ196=0),0,MIN((VLOOKUP($D196,SALERYCODE,3,0))*(IF($D196=6,EJ196,EI196))*((MIN((VLOOKUP($D196,SALERYCODE,5,0)),(IF($D196=6,EI196,EJ196))))),MIN((VLOOKUP($D196,SALERYCODE,3,0)),(EG196+EH196))*(IF($D196=6,EJ196,((MIN((VLOOKUP($D196,SALERYCODE,5,0)),EJ196)))))))))/IF(AND($D196=2,'ראשי-פרטים כלליים וריכוז הוצאות'!$D$68&lt;&gt;4),1.2,1)</f>
        <v>0</v>
      </c>
      <c r="EM196" s="263"/>
      <c r="EN196" s="264"/>
      <c r="EO196" s="265"/>
      <c r="EP196" s="266"/>
      <c r="EQ196" s="267">
        <f t="shared" ref="EQ196:EQ223" si="294">IF(OR(EO196=0,EP196=0),0,IF($D196=6,EP196*MIN((VLOOKUP($D196,SALERYCODE,5,0)),EO196),EO196*MIN((VLOOKUP($D196,SALERYCODE,5,0)),EP196)))/12</f>
        <v>0</v>
      </c>
      <c r="ER196" s="260">
        <f>+(IF(OR($B196=0,$C196=0,$D196=0,$DC$2&gt;$OE$1),0,IF(OR(EM196=0,EO196=0,EP196=0),0,MIN((VLOOKUP($D196,SALERYCODE,3,0))*(IF($D196=6,EP196,EO196))*((MIN((VLOOKUP($D196,SALERYCODE,5,0)),(IF($D196=6,EO196,EP196))))),MIN((VLOOKUP($D196,SALERYCODE,3,0)),(EM196+EN196))*(IF($D196=6,EP196,((MIN((VLOOKUP($D196,SALERYCODE,5,0)),EP196)))))))))/IF(AND($D196=2,'ראשי-פרטים כלליים וריכוז הוצאות'!$D$68&lt;&gt;4),1.2,1)</f>
        <v>0</v>
      </c>
      <c r="ES196" s="263"/>
      <c r="ET196" s="264"/>
      <c r="EU196" s="265"/>
      <c r="EV196" s="266"/>
      <c r="EW196" s="267">
        <f t="shared" ref="EW196:EW223" si="295">IF(OR(EU196=0,EV196=0),0,IF($D196=6,EV196*MIN((VLOOKUP($D196,SALERYCODE,5,0)),EU196),EU196*MIN((VLOOKUP($D196,SALERYCODE,5,0)),EV196)))/12</f>
        <v>0</v>
      </c>
      <c r="EX196" s="260">
        <f>+(IF(OR($B196=0,$C196=0,$D196=0,$DC$2&gt;$OE$1),0,IF(OR(ES196=0,EU196=0,EV196=0),0,MIN((VLOOKUP($D196,SALERYCODE,3,0))*(IF($D196=6,EV196,EU196))*((MIN((VLOOKUP($D196,SALERYCODE,5,0)),(IF($D196=6,EU196,EV196))))),MIN((VLOOKUP($D196,SALERYCODE,3,0)),(ES196+ET196))*(IF($D196=6,EV196,((MIN((VLOOKUP($D196,SALERYCODE,5,0)),EV196)))))))))/IF(AND($D196=2,'ראשי-פרטים כלליים וריכוז הוצאות'!$D$68&lt;&gt;4),1.2,1)</f>
        <v>0</v>
      </c>
      <c r="EY196" s="263"/>
      <c r="EZ196" s="264"/>
      <c r="FA196" s="265"/>
      <c r="FB196" s="266"/>
      <c r="FC196" s="267">
        <f t="shared" ref="FC196:FC223" si="296">IF(OR(FA196=0,FB196=0),0,IF($D196=6,FB196*MIN((VLOOKUP($D196,SALERYCODE,5,0)),FA196),FA196*MIN((VLOOKUP($D196,SALERYCODE,5,0)),FB196)))/12</f>
        <v>0</v>
      </c>
      <c r="FD196" s="260">
        <f>+(IF(OR($B196=0,$C196=0,$D196=0,$DC$2&gt;$OE$1),0,IF(OR(EY196=0,FA196=0,FB196=0),0,MIN((VLOOKUP($D196,SALERYCODE,3,0))*(IF($D196=6,FB196,FA196))*((MIN((VLOOKUP($D196,SALERYCODE,5,0)),(IF($D196=6,FA196,FB196))))),MIN((VLOOKUP($D196,SALERYCODE,3,0)),(EY196+EZ196))*(IF($D196=6,FB196,((MIN((VLOOKUP($D196,SALERYCODE,5,0)),FB196)))))))))/IF(AND($D196=2,'ראשי-פרטים כלליים וריכוז הוצאות'!$D$68&lt;&gt;4),1.2,1)</f>
        <v>0</v>
      </c>
      <c r="FE196" s="263"/>
      <c r="FF196" s="264"/>
      <c r="FG196" s="265"/>
      <c r="FH196" s="266"/>
      <c r="FI196" s="267">
        <f t="shared" ref="FI196:FI223" si="297">IF(OR(FG196=0,FH196=0),0,IF($D196=6,FH196*MIN((VLOOKUP($D196,SALERYCODE,5,0)),FG196),FG196*MIN((VLOOKUP($D196,SALERYCODE,5,0)),FH196)))/12</f>
        <v>0</v>
      </c>
      <c r="FJ196" s="260">
        <f>+(IF(OR($B196=0,$C196=0,$D196=0,$DC$2&gt;$OE$1),0,IF(OR(FE196=0,FG196=0,FH196=0),0,MIN((VLOOKUP($D196,SALERYCODE,3,0))*(IF($D196=6,FH196,FG196))*((MIN((VLOOKUP($D196,SALERYCODE,5,0)),(IF($D196=6,FG196,FH196))))),MIN((VLOOKUP($D196,SALERYCODE,3,0)),(FE196+FF196))*(IF($D196=6,FH196,((MIN((VLOOKUP($D196,SALERYCODE,5,0)),FH196)))))))))/IF(AND($D196=2,'ראשי-פרטים כלליים וריכוז הוצאות'!$D$68&lt;&gt;4),1.2,1)</f>
        <v>0</v>
      </c>
      <c r="FK196" s="263"/>
      <c r="FL196" s="264"/>
      <c r="FM196" s="265"/>
      <c r="FN196" s="266"/>
      <c r="FO196" s="267">
        <f t="shared" ref="FO196:FO223" si="298">IF(OR(FM196=0,FN196=0),0,IF($D196=6,FN196*MIN((VLOOKUP($D196,SALERYCODE,5,0)),FM196),FM196*MIN((VLOOKUP($D196,SALERYCODE,5,0)),FN196)))/12</f>
        <v>0</v>
      </c>
      <c r="FP196" s="260">
        <f>+(IF(OR($B196=0,$C196=0,$D196=0,$DC$2&gt;$OE$1),0,IF(OR(FK196=0,FM196=0,FN196=0),0,MIN((VLOOKUP($D196,SALERYCODE,3,0))*(IF($D196=6,FN196,FM196))*((MIN((VLOOKUP($D196,SALERYCODE,5,0)),(IF($D196=6,FM196,FN196))))),MIN((VLOOKUP($D196,SALERYCODE,3,0)),(FK196+FL196))*(IF($D196=6,FN196,((MIN((VLOOKUP($D196,SALERYCODE,5,0)),FN196)))))))))/IF(AND($D196=2,'ראשי-פרטים כלליים וריכוז הוצאות'!$D$68&lt;&gt;4),1.2,1)</f>
        <v>0</v>
      </c>
      <c r="FQ196" s="263"/>
      <c r="FR196" s="264"/>
      <c r="FS196" s="265"/>
      <c r="FT196" s="266"/>
      <c r="FU196" s="267">
        <f t="shared" ref="FU196:FU223" si="299">IF(OR(FS196=0,FT196=0),0,IF($D196=6,FT196*MIN((VLOOKUP($D196,SALERYCODE,5,0)),FS196),FS196*MIN((VLOOKUP($D196,SALERYCODE,5,0)),FT196)))/12</f>
        <v>0</v>
      </c>
      <c r="FV196" s="260">
        <f>+(IF(OR($B196=0,$C196=0,$D196=0,$DC$2&gt;$OE$1),0,IF(OR(FQ196=0,FS196=0,FT196=0),0,MIN((VLOOKUP($D196,SALERYCODE,3,0))*(IF($D196=6,FT196,FS196))*((MIN((VLOOKUP($D196,SALERYCODE,5,0)),(IF($D196=6,FS196,FT196))))),MIN((VLOOKUP($D196,SALERYCODE,3,0)),(FQ196+FR196))*(IF($D196=6,FT196,((MIN((VLOOKUP($D196,SALERYCODE,5,0)),FT196)))))))))/IF(AND($D196=2,'ראשי-פרטים כלליים וריכוז הוצאות'!$D$68&lt;&gt;4),1.2,1)</f>
        <v>0</v>
      </c>
      <c r="FW196" s="263"/>
      <c r="FX196" s="264"/>
      <c r="FY196" s="265"/>
      <c r="FZ196" s="266"/>
      <c r="GA196" s="267">
        <f t="shared" ref="GA196:GA223" si="300">IF(OR(FY196=0,FZ196=0),0,IF($D196=6,FZ196*MIN((VLOOKUP($D196,SALERYCODE,5,0)),FY196),FY196*MIN((VLOOKUP($D196,SALERYCODE,5,0)),FZ196)))/12</f>
        <v>0</v>
      </c>
      <c r="GB196" s="260">
        <f>+(IF(OR($B196=0,$C196=0,$D196=0,$DC$2&gt;$OE$1),0,IF(OR(FW196=0,FY196=0,FZ196=0),0,MIN((VLOOKUP($D196,SALERYCODE,3,0))*(IF($D196=6,FZ196,FY196))*((MIN((VLOOKUP($D196,SALERYCODE,5,0)),(IF($D196=6,FY196,FZ196))))),MIN((VLOOKUP($D196,SALERYCODE,3,0)),(FW196+FX196))*(IF($D196=6,FZ196,((MIN((VLOOKUP($D196,SALERYCODE,5,0)),FZ196)))))))))/IF(AND($D196=2,'ראשי-פרטים כלליים וריכוז הוצאות'!$D$68&lt;&gt;4),1.2,1)</f>
        <v>0</v>
      </c>
      <c r="GC196" s="263"/>
      <c r="GD196" s="264"/>
      <c r="GE196" s="265"/>
      <c r="GF196" s="266"/>
      <c r="GG196" s="267">
        <f t="shared" ref="GG196:GG223" si="301">IF(OR(GE196=0,GF196=0),0,IF($D196=6,GF196*MIN((VLOOKUP($D196,SALERYCODE,5,0)),GE196),GE196*MIN((VLOOKUP($D196,SALERYCODE,5,0)),GF196)))/12</f>
        <v>0</v>
      </c>
      <c r="GH196" s="260">
        <f>+(IF(OR($B196=0,$C196=0,$D196=0,$DC$2&gt;$OE$1),0,IF(OR(GC196=0,GE196=0,GF196=0),0,MIN((VLOOKUP($D196,SALERYCODE,3,0))*(IF($D196=6,GF196,GE196))*((MIN((VLOOKUP($D196,SALERYCODE,5,0)),(IF($D196=6,GE196,GF196))))),MIN((VLOOKUP($D196,SALERYCODE,3,0)),(GC196+GD196))*(IF($D196=6,GF196,((MIN((VLOOKUP($D196,SALERYCODE,5,0)),GF196)))))))))/IF(AND($D196=2,'ראשי-פרטים כלליים וריכוז הוצאות'!$D$68&lt;&gt;4),1.2,1)</f>
        <v>0</v>
      </c>
      <c r="GI196" s="263"/>
      <c r="GJ196" s="264"/>
      <c r="GK196" s="265"/>
      <c r="GL196" s="266"/>
      <c r="GM196" s="267">
        <f t="shared" ref="GM196:GM223" si="302">IF(OR(GK196=0,GL196=0),0,IF($D196=6,GL196*MIN((VLOOKUP($D196,SALERYCODE,5,0)),GK196),GK196*MIN((VLOOKUP($D196,SALERYCODE,5,0)),GL196)))/12</f>
        <v>0</v>
      </c>
      <c r="GN196" s="260">
        <f>+(IF(OR($B196=0,$C196=0,$D196=0,$DC$2&gt;$OE$1),0,IF(OR(GI196=0,GK196=0,GL196=0),0,MIN((VLOOKUP($D196,SALERYCODE,3,0))*(IF($D196=6,GL196,GK196))*((MIN((VLOOKUP($D196,SALERYCODE,5,0)),(IF($D196=6,GK196,GL196))))),MIN((VLOOKUP($D196,SALERYCODE,3,0)),(GI196+GJ196))*(IF($D196=6,GL196,((MIN((VLOOKUP($D196,SALERYCODE,5,0)),GL196)))))))))/IF(AND($D196=2,'ראשי-פרטים כלליים וריכוז הוצאות'!$D$68&lt;&gt;4),1.2,1)</f>
        <v>0</v>
      </c>
      <c r="GO196" s="263"/>
      <c r="GP196" s="264"/>
      <c r="GQ196" s="265"/>
      <c r="GR196" s="266"/>
      <c r="GS196" s="267">
        <f t="shared" ref="GS196:GS223" si="303">IF(OR(GQ196=0,GR196=0),0,IF($D196=6,GR196*MIN((VLOOKUP($D196,SALERYCODE,5,0)),GQ196),GQ196*MIN((VLOOKUP($D196,SALERYCODE,5,0)),GR196)))/12</f>
        <v>0</v>
      </c>
      <c r="GT196" s="260">
        <f>+(IF(OR($B196=0,$C196=0,$D196=0,$DC$2&gt;$OE$1),0,IF(OR(GO196=0,GQ196=0,GR196=0),0,MIN((VLOOKUP($D196,SALERYCODE,3,0))*(IF($D196=6,GR196,GQ196))*((MIN((VLOOKUP($D196,SALERYCODE,5,0)),(IF($D196=6,GQ196,GR196))))),MIN((VLOOKUP($D196,SALERYCODE,3,0)),(GO196+GP196))*(IF($D196=6,GR196,((MIN((VLOOKUP($D196,SALERYCODE,5,0)),GR196)))))))))/IF(AND($D196=2,'ראשי-פרטים כלליים וריכוז הוצאות'!$D$68&lt;&gt;4),1.2,1)</f>
        <v>0</v>
      </c>
      <c r="GU196" s="263"/>
      <c r="GV196" s="264"/>
      <c r="GW196" s="265"/>
      <c r="GX196" s="266"/>
      <c r="GY196" s="267">
        <f t="shared" ref="GY196:GY223" si="304">IF(OR(GW196=0,GX196=0),0,IF($D196=6,GX196*MIN((VLOOKUP($D196,SALERYCODE,5,0)),GW196),GW196*MIN((VLOOKUP($D196,SALERYCODE,5,0)),GX196)))/12</f>
        <v>0</v>
      </c>
      <c r="GZ196" s="260">
        <f>+(IF(OR($B196=0,$C196=0,$D196=0,$DC$2&gt;$OE$1),0,IF(OR(GU196=0,GW196=0,GX196=0),0,MIN((VLOOKUP($D196,SALERYCODE,3,0))*(IF($D196=6,GX196,GW196))*((MIN((VLOOKUP($D196,SALERYCODE,5,0)),(IF($D196=6,GW196,GX196))))),MIN((VLOOKUP($D196,SALERYCODE,3,0)),(GU196+GV196))*(IF($D196=6,GX196,((MIN((VLOOKUP($D196,SALERYCODE,5,0)),GX196)))))))))/IF(AND($D196=2,'ראשי-פרטים כלליים וריכוז הוצאות'!$D$68&lt;&gt;4),1.2,1)</f>
        <v>0</v>
      </c>
      <c r="HA196" s="263"/>
      <c r="HB196" s="264"/>
      <c r="HC196" s="265"/>
      <c r="HD196" s="266"/>
      <c r="HE196" s="267">
        <f t="shared" ref="HE196:HE223" si="305">IF(OR(HC196=0,HD196=0),0,IF($D196=6,HD196*MIN((VLOOKUP($D196,SALERYCODE,5,0)),HC196),HC196*MIN((VLOOKUP($D196,SALERYCODE,5,0)),HD196)))/12</f>
        <v>0</v>
      </c>
      <c r="HF196" s="260">
        <f>+(IF(OR($B196=0,$C196=0,$D196=0,$DC$2&gt;$OE$1),0,IF(OR(HA196=0,HC196=0,HD196=0),0,MIN((VLOOKUP($D196,SALERYCODE,3,0))*(IF($D196=6,HD196,HC196))*((MIN((VLOOKUP($D196,SALERYCODE,5,0)),(IF($D196=6,HC196,HD196))))),MIN((VLOOKUP($D196,SALERYCODE,3,0)),(HA196+HB196))*(IF($D196=6,HD196,((MIN((VLOOKUP($D196,SALERYCODE,5,0)),HD196)))))))))/IF(AND($D196=2,'ראשי-פרטים כלליים וריכוז הוצאות'!$D$68&lt;&gt;4),1.2,1)</f>
        <v>0</v>
      </c>
      <c r="HG196" s="263"/>
      <c r="HH196" s="264"/>
      <c r="HI196" s="265"/>
      <c r="HJ196" s="266"/>
      <c r="HK196" s="267">
        <f t="shared" ref="HK196:HK223" si="306">IF(OR(HI196=0,HJ196=0),0,IF($D196=6,HJ196*MIN((VLOOKUP($D196,SALERYCODE,5,0)),HI196),HI196*MIN((VLOOKUP($D196,SALERYCODE,5,0)),HJ196)))/12</f>
        <v>0</v>
      </c>
      <c r="HL196" s="260">
        <f>+(IF(OR($B196=0,$C196=0,$D196=0,$DC$2&gt;$OE$1),0,IF(OR(HG196=0,HI196=0,HJ196=0),0,MIN((VLOOKUP($D196,SALERYCODE,3,0))*(IF($D196=6,HJ196,HI196))*((MIN((VLOOKUP($D196,SALERYCODE,5,0)),(IF($D196=6,HI196,HJ196))))),MIN((VLOOKUP($D196,SALERYCODE,3,0)),(HG196+HH196))*(IF($D196=6,HJ196,((MIN((VLOOKUP($D196,SALERYCODE,5,0)),HJ196)))))))))/IF(AND($D196=2,'ראשי-פרטים כלליים וריכוז הוצאות'!$D$68&lt;&gt;4),1.2,1)</f>
        <v>0</v>
      </c>
      <c r="HM196" s="263"/>
      <c r="HN196" s="264"/>
      <c r="HO196" s="265"/>
      <c r="HP196" s="266"/>
      <c r="HQ196" s="267">
        <f t="shared" ref="HQ196:HQ223" si="307">IF(OR(HO196=0,HP196=0),0,IF($D196=6,HP196*MIN((VLOOKUP($D196,SALERYCODE,5,0)),HO196),HO196*MIN((VLOOKUP($D196,SALERYCODE,5,0)),HP196)))/12</f>
        <v>0</v>
      </c>
      <c r="HR196" s="260">
        <f>+(IF(OR($B196=0,$C196=0,$D196=0,$DC$2&gt;$OE$1),0,IF(OR(HM196=0,HO196=0,HP196=0),0,MIN((VLOOKUP($D196,SALERYCODE,3,0))*(IF($D196=6,HP196,HO196))*((MIN((VLOOKUP($D196,SALERYCODE,5,0)),(IF($D196=6,HO196,HP196))))),MIN((VLOOKUP($D196,SALERYCODE,3,0)),(HM196+HN196))*(IF($D196=6,HP196,((MIN((VLOOKUP($D196,SALERYCODE,5,0)),HP196)))))))))/IF(AND($D196=2,'ראשי-פרטים כלליים וריכוז הוצאות'!$D$68&lt;&gt;4),1.2,1)</f>
        <v>0</v>
      </c>
      <c r="HS196" s="263"/>
      <c r="HT196" s="264"/>
      <c r="HU196" s="265"/>
      <c r="HV196" s="266"/>
      <c r="HW196" s="267">
        <f t="shared" ref="HW196:HW223" si="308">IF(OR(HU196=0,HV196=0),0,IF($D196=6,HV196*MIN((VLOOKUP($D196,SALERYCODE,5,0)),HU196),HU196*MIN((VLOOKUP($D196,SALERYCODE,5,0)),HV196)))/12</f>
        <v>0</v>
      </c>
      <c r="HX196" s="260">
        <f>+(IF(OR($B196=0,$C196=0,$D196=0,$DC$2&gt;$OE$1),0,IF(OR(HS196=0,HU196=0,HV196=0),0,MIN((VLOOKUP($D196,SALERYCODE,3,0))*(IF($D196=6,HV196,HU196))*((MIN((VLOOKUP($D196,SALERYCODE,5,0)),(IF($D196=6,HU196,HV196))))),MIN((VLOOKUP($D196,SALERYCODE,3,0)),(HS196+HT196))*(IF($D196=6,HV196,((MIN((VLOOKUP($D196,SALERYCODE,5,0)),HV196)))))))))/IF(AND($D196=2,'ראשי-פרטים כלליים וריכוז הוצאות'!$D$68&lt;&gt;4),1.2,1)</f>
        <v>0</v>
      </c>
      <c r="HY196" s="263"/>
      <c r="HZ196" s="264"/>
      <c r="IA196" s="265"/>
      <c r="IB196" s="266"/>
      <c r="IC196" s="267">
        <f t="shared" ref="IC196:IC223" si="309">IF(OR(IA196=0,IB196=0),0,IF($D196=6,IB196*MIN((VLOOKUP($D196,SALERYCODE,5,0)),IA196),IA196*MIN((VLOOKUP($D196,SALERYCODE,5,0)),IB196)))/12</f>
        <v>0</v>
      </c>
      <c r="ID196" s="260">
        <f>+(IF(OR($B196=0,$C196=0,$D196=0,$DC$2&gt;$OE$1),0,IF(OR(HY196=0,IA196=0,IB196=0),0,MIN((VLOOKUP($D196,SALERYCODE,3,0))*(IF($D196=6,IB196,IA196))*((MIN((VLOOKUP($D196,SALERYCODE,5,0)),(IF($D196=6,IA196,IB196))))),MIN((VLOOKUP($D196,SALERYCODE,3,0)),(HY196+HZ196))*(IF($D196=6,IB196,((MIN((VLOOKUP($D196,SALERYCODE,5,0)),IB196)))))))))/IF(AND($D196=2,'ראשי-פרטים כלליים וריכוז הוצאות'!$D$68&lt;&gt;4),1.2,1)</f>
        <v>0</v>
      </c>
      <c r="IE196" s="263"/>
      <c r="IF196" s="264"/>
      <c r="IG196" s="265"/>
      <c r="IH196" s="266"/>
      <c r="II196" s="267">
        <f t="shared" ref="II196:II223" si="310">IF(OR(IG196=0,IH196=0),0,IF($D196=6,IH196*MIN((VLOOKUP($D196,SALERYCODE,5,0)),IG196),IG196*MIN((VLOOKUP($D196,SALERYCODE,5,0)),IH196)))/12</f>
        <v>0</v>
      </c>
      <c r="IJ196" s="260">
        <f>+(IF(OR($B196=0,$C196=0,$D196=0,$DC$2&gt;$OE$1),0,IF(OR(IE196=0,IG196=0,IH196=0),0,MIN((VLOOKUP($D196,SALERYCODE,3,0))*(IF($D196=6,IH196,IG196))*((MIN((VLOOKUP($D196,SALERYCODE,5,0)),(IF($D196=6,IG196,IH196))))),MIN((VLOOKUP($D196,SALERYCODE,3,0)),(IE196+IF196))*(IF($D196=6,IH196,((MIN((VLOOKUP($D196,SALERYCODE,5,0)),IH196)))))))))/IF(AND($D196=2,'ראשי-פרטים כלליים וריכוז הוצאות'!$D$68&lt;&gt;4),1.2,1)</f>
        <v>0</v>
      </c>
      <c r="IK196" s="263"/>
      <c r="IL196" s="264"/>
      <c r="IM196" s="265"/>
      <c r="IN196" s="266"/>
      <c r="IO196" s="267">
        <f t="shared" ref="IO196:IO223" si="311">IF(OR(IM196=0,IN196=0),0,IF($D196=6,IN196*MIN((VLOOKUP($D196,SALERYCODE,5,0)),IM196),IM196*MIN((VLOOKUP($D196,SALERYCODE,5,0)),IN196)))/12</f>
        <v>0</v>
      </c>
      <c r="IP196" s="260">
        <f>+(IF(OR($B196=0,$C196=0,$D196=0,$DC$2&gt;$OE$1),0,IF(OR(IK196=0,IM196=0,IN196=0),0,MIN((VLOOKUP($D196,SALERYCODE,3,0))*(IF($D196=6,IN196,IM196))*((MIN((VLOOKUP($D196,SALERYCODE,5,0)),(IF($D196=6,IM196,IN196))))),MIN((VLOOKUP($D196,SALERYCODE,3,0)),(IK196+IL196))*(IF($D196=6,IN196,((MIN((VLOOKUP($D196,SALERYCODE,5,0)),IN196)))))))))/IF(AND($D196=2,'ראשי-פרטים כלליים וריכוז הוצאות'!$D$68&lt;&gt;4),1.2,1)</f>
        <v>0</v>
      </c>
      <c r="IQ196" s="263"/>
      <c r="IR196" s="264"/>
      <c r="IS196" s="265"/>
      <c r="IT196" s="266"/>
      <c r="IU196" s="267">
        <f t="shared" ref="IU196:IU223" si="312">IF(OR(IS196=0,IT196=0),0,IF($D196=6,IT196*MIN((VLOOKUP($D196,SALERYCODE,5,0)),IS196),IS196*MIN((VLOOKUP($D196,SALERYCODE,5,0)),IT196)))/12</f>
        <v>0</v>
      </c>
      <c r="IV196" s="260">
        <f>+(IF(OR($B196=0,$C196=0,$D196=0,$DC$2&gt;$OE$1),0,IF(OR(IQ196=0,IS196=0,IT196=0),0,MIN((VLOOKUP($D196,SALERYCODE,3,0))*(IF($D196=6,IT196,IS196))*((MIN((VLOOKUP($D196,SALERYCODE,5,0)),(IF($D196=6,IS196,IT196))))),MIN((VLOOKUP($D196,SALERYCODE,3,0)),(IQ196+IR196))*(IF($D196=6,IT196,((MIN((VLOOKUP($D196,SALERYCODE,5,0)),IT196)))))))))/IF(AND($D196=2,'ראשי-פרטים כלליים וריכוז הוצאות'!$D$68&lt;&gt;4),1.2,1)</f>
        <v>0</v>
      </c>
      <c r="IW196" s="263"/>
      <c r="IX196" s="264"/>
      <c r="IY196" s="265"/>
      <c r="IZ196" s="266"/>
      <c r="JA196" s="267">
        <f t="shared" ref="JA196:JA223" si="313">IF(OR(IY196=0,IZ196=0),0,IF($D196=6,IZ196*MIN((VLOOKUP($D196,SALERYCODE,5,0)),IY196),IY196*MIN((VLOOKUP($D196,SALERYCODE,5,0)),IZ196)))/12</f>
        <v>0</v>
      </c>
      <c r="JB196" s="260">
        <f>+(IF(OR($B196=0,$C196=0,$D196=0,$DC$2&gt;$OE$1),0,IF(OR(IW196=0,IY196=0,IZ196=0),0,MIN((VLOOKUP($D196,SALERYCODE,3,0))*(IF($D196=6,IZ196,IY196))*((MIN((VLOOKUP($D196,SALERYCODE,5,0)),(IF($D196=6,IY196,IZ196))))),MIN((VLOOKUP($D196,SALERYCODE,3,0)),(IW196+IX196))*(IF($D196=6,IZ196,((MIN((VLOOKUP($D196,SALERYCODE,5,0)),IZ196)))))))))/IF(AND($D196=2,'ראשי-פרטים כלליים וריכוז הוצאות'!$D$68&lt;&gt;4),1.2,1)</f>
        <v>0</v>
      </c>
      <c r="JC196" s="263"/>
      <c r="JD196" s="264"/>
      <c r="JE196" s="265"/>
      <c r="JF196" s="266"/>
      <c r="JG196" s="267">
        <f t="shared" ref="JG196:JG223" si="314">IF(OR(JE196=0,JF196=0),0,IF($D196=6,JF196*MIN((VLOOKUP($D196,SALERYCODE,5,0)),JE196),JE196*MIN((VLOOKUP($D196,SALERYCODE,5,0)),JF196)))/12</f>
        <v>0</v>
      </c>
      <c r="JH196" s="260">
        <f>+(IF(OR($B196=0,$C196=0,$D196=0,$DC$2&gt;$OE$1),0,IF(OR(JC196=0,JE196=0,JF196=0),0,MIN((VLOOKUP($D196,SALERYCODE,3,0))*(IF($D196=6,JF196,JE196))*((MIN((VLOOKUP($D196,SALERYCODE,5,0)),(IF($D196=6,JE196,JF196))))),MIN((VLOOKUP($D196,SALERYCODE,3,0)),(JC196+JD196))*(IF($D196=6,JF196,((MIN((VLOOKUP($D196,SALERYCODE,5,0)),JF196)))))))))/IF(AND($D196=2,'ראשי-פרטים כלליים וריכוז הוצאות'!$D$68&lt;&gt;4),1.2,1)</f>
        <v>0</v>
      </c>
      <c r="JI196" s="263"/>
      <c r="JJ196" s="264"/>
      <c r="JK196" s="265"/>
      <c r="JL196" s="266"/>
      <c r="JM196" s="267">
        <f t="shared" ref="JM196:JM223" si="315">IF(OR(JK196=0,JL196=0),0,IF($D196=6,JL196*MIN((VLOOKUP($D196,SALERYCODE,5,0)),JK196),JK196*MIN((VLOOKUP($D196,SALERYCODE,5,0)),JL196)))/12</f>
        <v>0</v>
      </c>
      <c r="JN196" s="260">
        <f>+(IF(OR($B196=0,$C196=0,$D196=0,$DC$2&gt;$OE$1),0,IF(OR(JI196=0,JK196=0,JL196=0),0,MIN((VLOOKUP($D196,SALERYCODE,3,0))*(IF($D196=6,JL196,JK196))*((MIN((VLOOKUP($D196,SALERYCODE,5,0)),(IF($D196=6,JK196,JL196))))),MIN((VLOOKUP($D196,SALERYCODE,3,0)),(JI196+JJ196))*(IF($D196=6,JL196,((MIN((VLOOKUP($D196,SALERYCODE,5,0)),JL196)))))))))/IF(AND($D196=2,'ראשי-פרטים כלליים וריכוז הוצאות'!$D$68&lt;&gt;4),1.2,1)</f>
        <v>0</v>
      </c>
      <c r="JO196" s="263"/>
      <c r="JP196" s="264"/>
      <c r="JQ196" s="265"/>
      <c r="JR196" s="266"/>
      <c r="JS196" s="267">
        <f t="shared" ref="JS196:JS223" si="316">IF(OR(JQ196=0,JR196=0),0,IF($D196=6,JR196*MIN((VLOOKUP($D196,SALERYCODE,5,0)),JQ196),JQ196*MIN((VLOOKUP($D196,SALERYCODE,5,0)),JR196)))/12</f>
        <v>0</v>
      </c>
      <c r="JT196" s="260">
        <f>+(IF(OR($B196=0,$C196=0,$D196=0,$DC$2&gt;$OE$1),0,IF(OR(JO196=0,JQ196=0,JR196=0),0,MIN((VLOOKUP($D196,SALERYCODE,3,0))*(IF($D196=6,JR196,JQ196))*((MIN((VLOOKUP($D196,SALERYCODE,5,0)),(IF($D196=6,JQ196,JR196))))),MIN((VLOOKUP($D196,SALERYCODE,3,0)),(JO196+JP196))*(IF($D196=6,JR196,((MIN((VLOOKUP($D196,SALERYCODE,5,0)),JR196)))))))))/IF(AND($D196=2,'ראשי-פרטים כלליים וריכוז הוצאות'!$D$68&lt;&gt;4),1.2,1)</f>
        <v>0</v>
      </c>
      <c r="JU196" s="263"/>
      <c r="JV196" s="264"/>
      <c r="JW196" s="265"/>
      <c r="JX196" s="266"/>
      <c r="JY196" s="267">
        <f t="shared" ref="JY196:JY223" si="317">IF(OR(JW196=0,JX196=0),0,IF($D196=6,JX196*MIN((VLOOKUP($D196,SALERYCODE,5,0)),JW196),JW196*MIN((VLOOKUP($D196,SALERYCODE,5,0)),JX196)))/12</f>
        <v>0</v>
      </c>
      <c r="JZ196" s="260">
        <f>+(IF(OR($B196=0,$C196=0,$D196=0,$DC$2&gt;$OE$1),0,IF(OR(JU196=0,JW196=0,JX196=0),0,MIN((VLOOKUP($D196,SALERYCODE,3,0))*(IF($D196=6,JX196,JW196))*((MIN((VLOOKUP($D196,SALERYCODE,5,0)),(IF($D196=6,JW196,JX196))))),MIN((VLOOKUP($D196,SALERYCODE,3,0)),(JU196+JV196))*(IF($D196=6,JX196,((MIN((VLOOKUP($D196,SALERYCODE,5,0)),JX196)))))))))/IF(AND($D196=2,'ראשי-פרטים כלליים וריכוז הוצאות'!$D$68&lt;&gt;4),1.2,1)</f>
        <v>0</v>
      </c>
      <c r="KA196" s="263"/>
      <c r="KB196" s="264"/>
      <c r="KC196" s="265"/>
      <c r="KD196" s="266"/>
      <c r="KE196" s="267">
        <f t="shared" ref="KE196:KE223" si="318">IF(OR(KC196=0,KD196=0),0,IF($D196=6,KD196*MIN((VLOOKUP($D196,SALERYCODE,5,0)),KC196),KC196*MIN((VLOOKUP($D196,SALERYCODE,5,0)),KD196)))/12</f>
        <v>0</v>
      </c>
      <c r="KF196" s="260">
        <f>+(IF(OR($B196=0,$C196=0,$D196=0,$DC$2&gt;$OE$1),0,IF(OR(KA196=0,KC196=0,KD196=0),0,MIN((VLOOKUP($D196,SALERYCODE,3,0))*(IF($D196=6,KD196,KC196))*((MIN((VLOOKUP($D196,SALERYCODE,5,0)),(IF($D196=6,KC196,KD196))))),MIN((VLOOKUP($D196,SALERYCODE,3,0)),(KA196+KB196))*(IF($D196=6,KD196,((MIN((VLOOKUP($D196,SALERYCODE,5,0)),KD196)))))))))/IF(AND($D196=2,'ראשי-פרטים כלליים וריכוז הוצאות'!$D$68&lt;&gt;4),1.2,1)</f>
        <v>0</v>
      </c>
      <c r="KG196" s="263"/>
      <c r="KH196" s="264"/>
      <c r="KI196" s="265"/>
      <c r="KJ196" s="266"/>
      <c r="KK196" s="267">
        <f t="shared" ref="KK196:KK223" si="319">IF(OR(KI196=0,KJ196=0),0,IF($D196=6,KJ196*MIN((VLOOKUP($D196,SALERYCODE,5,0)),KI196),KI196*MIN((VLOOKUP($D196,SALERYCODE,5,0)),KJ196)))/12</f>
        <v>0</v>
      </c>
      <c r="KL196" s="260">
        <f>+(IF(OR($B196=0,$C196=0,$D196=0,$DC$2&gt;$OE$1),0,IF(OR(KG196=0,KI196=0,KJ196=0),0,MIN((VLOOKUP($D196,SALERYCODE,3,0))*(IF($D196=6,KJ196,KI196))*((MIN((VLOOKUP($D196,SALERYCODE,5,0)),(IF($D196=6,KI196,KJ196))))),MIN((VLOOKUP($D196,SALERYCODE,3,0)),(KG196+KH196))*(IF($D196=6,KJ196,((MIN((VLOOKUP($D196,SALERYCODE,5,0)),KJ196)))))))))/IF(AND($D196=2,'ראשי-פרטים כלליים וריכוז הוצאות'!$D$68&lt;&gt;4),1.2,1)</f>
        <v>0</v>
      </c>
      <c r="KM196" s="263"/>
      <c r="KN196" s="264"/>
      <c r="KO196" s="265"/>
      <c r="KP196" s="266"/>
      <c r="KQ196" s="267">
        <f t="shared" ref="KQ196:KQ223" si="320">IF(OR(KO196=0,KP196=0),0,IF($D196=6,KP196*MIN((VLOOKUP($D196,SALERYCODE,5,0)),KO196),KO196*MIN((VLOOKUP($D196,SALERYCODE,5,0)),KP196)))/12</f>
        <v>0</v>
      </c>
      <c r="KR196" s="260">
        <f>+(IF(OR($B196=0,$C196=0,$D196=0,$DC$2&gt;$OE$1),0,IF(OR(KM196=0,KO196=0,KP196=0),0,MIN((VLOOKUP($D196,SALERYCODE,3,0))*(IF($D196=6,KP196,KO196))*((MIN((VLOOKUP($D196,SALERYCODE,5,0)),(IF($D196=6,KO196,KP196))))),MIN((VLOOKUP($D196,SALERYCODE,3,0)),(KM196+KN196))*(IF($D196=6,KP196,((MIN((VLOOKUP($D196,SALERYCODE,5,0)),KP196)))))))))/IF(AND($D196=2,'ראשי-פרטים כלליים וריכוז הוצאות'!$D$68&lt;&gt;4),1.2,1)</f>
        <v>0</v>
      </c>
      <c r="KS196" s="263"/>
      <c r="KT196" s="264"/>
      <c r="KU196" s="265"/>
      <c r="KV196" s="266"/>
      <c r="KW196" s="267">
        <f t="shared" ref="KW196:KW223" si="321">IF(OR(KU196=0,KV196=0),0,IF($D196=6,KV196*MIN((VLOOKUP($D196,SALERYCODE,5,0)),KU196),KU196*MIN((VLOOKUP($D196,SALERYCODE,5,0)),KV196)))/12</f>
        <v>0</v>
      </c>
      <c r="KX196" s="260">
        <f>+(IF(OR($B196=0,$C196=0,$D196=0,$DC$2&gt;$OE$1),0,IF(OR(KS196=0,KU196=0,KV196=0),0,MIN((VLOOKUP($D196,SALERYCODE,3,0))*(IF($D196=6,KV196,KU196))*((MIN((VLOOKUP($D196,SALERYCODE,5,0)),(IF($D196=6,KU196,KV196))))),MIN((VLOOKUP($D196,SALERYCODE,3,0)),(KS196+KT196))*(IF($D196=6,KV196,((MIN((VLOOKUP($D196,SALERYCODE,5,0)),KV196)))))))))/IF(AND($D196=2,'ראשי-פרטים כלליים וריכוז הוצאות'!$D$68&lt;&gt;4),1.2,1)</f>
        <v>0</v>
      </c>
      <c r="KY196" s="263"/>
      <c r="KZ196" s="264"/>
      <c r="LA196" s="265"/>
      <c r="LB196" s="266"/>
      <c r="LC196" s="267">
        <f t="shared" ref="LC196:LC223" si="322">IF(OR(LA196=0,LB196=0),0,IF($D196=6,LB196*MIN((VLOOKUP($D196,SALERYCODE,5,0)),LA196),LA196*MIN((VLOOKUP($D196,SALERYCODE,5,0)),LB196)))/12</f>
        <v>0</v>
      </c>
      <c r="LD196" s="260">
        <f>+(IF(OR($B196=0,$C196=0,$D196=0,$DC$2&gt;$OE$1),0,IF(OR(KY196=0,LA196=0,LB196=0),0,MIN((VLOOKUP($D196,SALERYCODE,3,0))*(IF($D196=6,LB196,LA196))*((MIN((VLOOKUP($D196,SALERYCODE,5,0)),(IF($D196=6,LA196,LB196))))),MIN((VLOOKUP($D196,SALERYCODE,3,0)),(KY196+KZ196))*(IF($D196=6,LB196,((MIN((VLOOKUP($D196,SALERYCODE,5,0)),LB196)))))))))/IF(AND($D196=2,'ראשי-פרטים כלליים וריכוז הוצאות'!$D$68&lt;&gt;4),1.2,1)</f>
        <v>0</v>
      </c>
      <c r="LE196" s="263"/>
      <c r="LF196" s="264"/>
      <c r="LG196" s="265"/>
      <c r="LH196" s="266"/>
      <c r="LI196" s="267">
        <f t="shared" ref="LI196:LI223" si="323">IF(OR(LG196=0,LH196=0),0,IF($D196=6,LH196*MIN((VLOOKUP($D196,SALERYCODE,5,0)),LG196),LG196*MIN((VLOOKUP($D196,SALERYCODE,5,0)),LH196)))/12</f>
        <v>0</v>
      </c>
      <c r="LJ196" s="260">
        <f>+(IF(OR($B196=0,$C196=0,$D196=0,$DC$2&gt;$OE$1),0,IF(OR(LE196=0,LG196=0,LH196=0),0,MIN((VLOOKUP($D196,SALERYCODE,3,0))*(IF($D196=6,LH196,LG196))*((MIN((VLOOKUP($D196,SALERYCODE,5,0)),(IF($D196=6,LG196,LH196))))),MIN((VLOOKUP($D196,SALERYCODE,3,0)),(LE196+LF196))*(IF($D196=6,LH196,((MIN((VLOOKUP($D196,SALERYCODE,5,0)),LH196)))))))))/IF(AND($D196=2,'ראשי-פרטים כלליים וריכוז הוצאות'!$D$68&lt;&gt;4),1.2,1)</f>
        <v>0</v>
      </c>
      <c r="LK196" s="263"/>
      <c r="LL196" s="264"/>
      <c r="LM196" s="265"/>
      <c r="LN196" s="266"/>
      <c r="LO196" s="267">
        <f t="shared" ref="LO196:LO223" si="324">IF(OR(LM196=0,LN196=0),0,IF($D196=6,LN196*MIN((VLOOKUP($D196,SALERYCODE,5,0)),LM196),LM196*MIN((VLOOKUP($D196,SALERYCODE,5,0)),LN196)))/12</f>
        <v>0</v>
      </c>
      <c r="LP196" s="260">
        <f>+(IF(OR($B196=0,$C196=0,$D196=0,$DC$2&gt;$OE$1),0,IF(OR(LK196=0,LM196=0,LN196=0),0,MIN((VLOOKUP($D196,SALERYCODE,3,0))*(IF($D196=6,LN196,LM196))*((MIN((VLOOKUP($D196,SALERYCODE,5,0)),(IF($D196=6,LM196,LN196))))),MIN((VLOOKUP($D196,SALERYCODE,3,0)),(LK196+LL196))*(IF($D196=6,LN196,((MIN((VLOOKUP($D196,SALERYCODE,5,0)),LN196)))))))))/IF(AND($D196=2,'ראשי-פרטים כלליים וריכוז הוצאות'!$D$68&lt;&gt;4),1.2,1)</f>
        <v>0</v>
      </c>
      <c r="LQ196" s="263"/>
      <c r="LR196" s="264"/>
      <c r="LS196" s="265"/>
      <c r="LT196" s="266"/>
      <c r="LU196" s="267">
        <f t="shared" ref="LU196:LU223" si="325">IF(OR(LS196=0,LT196=0),0,IF($D196=6,LT196*MIN((VLOOKUP($D196,SALERYCODE,5,0)),LS196),LS196*MIN((VLOOKUP($D196,SALERYCODE,5,0)),LT196)))/12</f>
        <v>0</v>
      </c>
      <c r="LV196" s="260">
        <f>+(IF(OR($B196=0,$C196=0,$D196=0,$DC$2&gt;$OE$1),0,IF(OR(LQ196=0,LS196=0,LT196=0),0,MIN((VLOOKUP($D196,SALERYCODE,3,0))*(IF($D196=6,LT196,LS196))*((MIN((VLOOKUP($D196,SALERYCODE,5,0)),(IF($D196=6,LS196,LT196))))),MIN((VLOOKUP($D196,SALERYCODE,3,0)),(LQ196+LR196))*(IF($D196=6,LT196,((MIN((VLOOKUP($D196,SALERYCODE,5,0)),LT196)))))))))/IF(AND($D196=2,'ראשי-פרטים כלליים וריכוז הוצאות'!$D$68&lt;&gt;4),1.2,1)</f>
        <v>0</v>
      </c>
      <c r="LW196" s="263"/>
      <c r="LX196" s="264"/>
      <c r="LY196" s="265"/>
      <c r="LZ196" s="266"/>
      <c r="MA196" s="267">
        <f t="shared" ref="MA196:MA223" si="326">IF(OR(LY196=0,LZ196=0),0,IF($D196=6,LZ196*MIN((VLOOKUP($D196,SALERYCODE,5,0)),LY196),LY196*MIN((VLOOKUP($D196,SALERYCODE,5,0)),LZ196)))/12</f>
        <v>0</v>
      </c>
      <c r="MB196" s="260">
        <f>+(IF(OR($B196=0,$C196=0,$D196=0,$DC$2&gt;$OE$1),0,IF(OR(LW196=0,LY196=0,LZ196=0),0,MIN((VLOOKUP($D196,SALERYCODE,3,0))*(IF($D196=6,LZ196,LY196))*((MIN((VLOOKUP($D196,SALERYCODE,5,0)),(IF($D196=6,LY196,LZ196))))),MIN((VLOOKUP($D196,SALERYCODE,3,0)),(LW196+LX196))*(IF($D196=6,LZ196,((MIN((VLOOKUP($D196,SALERYCODE,5,0)),LZ196)))))))))/IF(AND($D196=2,'ראשי-פרטים כלליים וריכוז הוצאות'!$D$68&lt;&gt;4),1.2,1)</f>
        <v>0</v>
      </c>
      <c r="MC196" s="263"/>
      <c r="MD196" s="264"/>
      <c r="ME196" s="265"/>
      <c r="MF196" s="266"/>
      <c r="MG196" s="267">
        <f t="shared" ref="MG196:MG223" si="327">IF(OR(ME196=0,MF196=0),0,IF($D196=6,MF196*MIN((VLOOKUP($D196,SALERYCODE,5,0)),ME196),ME196*MIN((VLOOKUP($D196,SALERYCODE,5,0)),MF196)))/12</f>
        <v>0</v>
      </c>
      <c r="MH196" s="260">
        <f>+(IF(OR($B196=0,$C196=0,$D196=0,$DC$2&gt;$OE$1),0,IF(OR(MC196=0,ME196=0,MF196=0),0,MIN((VLOOKUP($D196,SALERYCODE,3,0))*(IF($D196=6,MF196,ME196))*((MIN((VLOOKUP($D196,SALERYCODE,5,0)),(IF($D196=6,ME196,MF196))))),MIN((VLOOKUP($D196,SALERYCODE,3,0)),(MC196+MD196))*(IF($D196=6,MF196,((MIN((VLOOKUP($D196,SALERYCODE,5,0)),MF196)))))))))/IF(AND($D196=2,'ראשי-פרטים כלליים וריכוז הוצאות'!$D$68&lt;&gt;4),1.2,1)</f>
        <v>0</v>
      </c>
      <c r="MI196" s="263"/>
      <c r="MJ196" s="264"/>
      <c r="MK196" s="265"/>
      <c r="ML196" s="266"/>
      <c r="MM196" s="267">
        <f t="shared" ref="MM196:MM223" si="328">IF(OR(MK196=0,ML196=0),0,IF($D196=6,ML196*MIN((VLOOKUP($D196,SALERYCODE,5,0)),MK196),MK196*MIN((VLOOKUP($D196,SALERYCODE,5,0)),ML196)))/12</f>
        <v>0</v>
      </c>
      <c r="MN196" s="260">
        <f>+(IF(OR($B196=0,$C196=0,$D196=0,$DC$2&gt;$OE$1),0,IF(OR(MI196=0,MK196=0,ML196=0),0,MIN((VLOOKUP($D196,SALERYCODE,3,0))*(IF($D196=6,ML196,MK196))*((MIN((VLOOKUP($D196,SALERYCODE,5,0)),(IF($D196=6,MK196,ML196))))),MIN((VLOOKUP($D196,SALERYCODE,3,0)),(MI196+MJ196))*(IF($D196=6,ML196,((MIN((VLOOKUP($D196,SALERYCODE,5,0)),ML196)))))))))/IF(AND($D196=2,'ראשי-פרטים כלליים וריכוז הוצאות'!$D$68&lt;&gt;4),1.2,1)</f>
        <v>0</v>
      </c>
      <c r="MO196" s="263"/>
      <c r="MP196" s="264"/>
      <c r="MQ196" s="265"/>
      <c r="MR196" s="266"/>
      <c r="MS196" s="267">
        <f t="shared" ref="MS196:MS223" si="329">IF(OR(MQ196=0,MR196=0),0,IF($D196=6,MR196*MIN((VLOOKUP($D196,SALERYCODE,5,0)),MQ196),MQ196*MIN((VLOOKUP($D196,SALERYCODE,5,0)),MR196)))/12</f>
        <v>0</v>
      </c>
      <c r="MT196" s="260">
        <f>+(IF(OR($B196=0,$C196=0,$D196=0,$DC$2&gt;$OE$1),0,IF(OR(MO196=0,MQ196=0,MR196=0),0,MIN((VLOOKUP($D196,SALERYCODE,3,0))*(IF($D196=6,MR196,MQ196))*((MIN((VLOOKUP($D196,SALERYCODE,5,0)),(IF($D196=6,MQ196,MR196))))),MIN((VLOOKUP($D196,SALERYCODE,3,0)),(MO196+MP196))*(IF($D196=6,MR196,((MIN((VLOOKUP($D196,SALERYCODE,5,0)),MR196)))))))))/IF(AND($D196=2,'ראשי-פרטים כלליים וריכוז הוצאות'!$D$68&lt;&gt;4),1.2,1)</f>
        <v>0</v>
      </c>
      <c r="MU196" s="263"/>
      <c r="MV196" s="264"/>
      <c r="MW196" s="265"/>
      <c r="MX196" s="266"/>
      <c r="MY196" s="267">
        <f t="shared" ref="MY196:MY223" si="330">IF(OR(MW196=0,MX196=0),0,IF($D196=6,MX196*MIN((VLOOKUP($D196,SALERYCODE,5,0)),MW196),MW196*MIN((VLOOKUP($D196,SALERYCODE,5,0)),MX196)))/12</f>
        <v>0</v>
      </c>
      <c r="MZ196" s="260">
        <f>+(IF(OR($B196=0,$C196=0,$D196=0,$DC$2&gt;$OE$1),0,IF(OR(MU196=0,MW196=0,MX196=0),0,MIN((VLOOKUP($D196,SALERYCODE,3,0))*(IF($D196=6,MX196,MW196))*((MIN((VLOOKUP($D196,SALERYCODE,5,0)),(IF($D196=6,MW196,MX196))))),MIN((VLOOKUP($D196,SALERYCODE,3,0)),(MU196+MV196))*(IF($D196=6,MX196,((MIN((VLOOKUP($D196,SALERYCODE,5,0)),MX196)))))))))/IF(AND($D196=2,'ראשי-פרטים כלליים וריכוז הוצאות'!$D$68&lt;&gt;4),1.2,1)</f>
        <v>0</v>
      </c>
      <c r="NA196" s="263"/>
      <c r="NB196" s="264"/>
      <c r="NC196" s="265"/>
      <c r="ND196" s="266"/>
      <c r="NE196" s="267">
        <f t="shared" ref="NE196:NE223" si="331">IF(OR(NC196=0,ND196=0),0,IF($D196=6,ND196*MIN((VLOOKUP($D196,SALERYCODE,5,0)),NC196),NC196*MIN((VLOOKUP($D196,SALERYCODE,5,0)),ND196)))/12</f>
        <v>0</v>
      </c>
      <c r="NF196" s="260">
        <f>+(IF(OR($B196=0,$C196=0,$D196=0,$DC$2&gt;$OE$1),0,IF(OR(NA196=0,NC196=0,ND196=0),0,MIN((VLOOKUP($D196,SALERYCODE,3,0))*(IF($D196=6,ND196,NC196))*((MIN((VLOOKUP($D196,SALERYCODE,5,0)),(IF($D196=6,NC196,ND196))))),MIN((VLOOKUP($D196,SALERYCODE,3,0)),(NA196+NB196))*(IF($D196=6,ND196,((MIN((VLOOKUP($D196,SALERYCODE,5,0)),ND196)))))))))/IF(AND($D196=2,'ראשי-פרטים כלליים וריכוז הוצאות'!$D$68&lt;&gt;4),1.2,1)</f>
        <v>0</v>
      </c>
      <c r="NG196" s="263"/>
      <c r="NH196" s="264"/>
      <c r="NI196" s="265"/>
      <c r="NJ196" s="266"/>
      <c r="NK196" s="267">
        <f t="shared" ref="NK196:NK223" si="332">IF(OR(NI196=0,NJ196=0),0,IF($D196=6,NJ196*MIN((VLOOKUP($D196,SALERYCODE,5,0)),NI196),NI196*MIN((VLOOKUP($D196,SALERYCODE,5,0)),NJ196)))/12</f>
        <v>0</v>
      </c>
      <c r="NL196" s="260">
        <f>+(IF(OR($B196=0,$C196=0,$D196=0,$DC$2&gt;$OE$1),0,IF(OR(NG196=0,NI196=0,NJ196=0),0,MIN((VLOOKUP($D196,SALERYCODE,3,0))*(IF($D196=6,NJ196,NI196))*((MIN((VLOOKUP($D196,SALERYCODE,5,0)),(IF($D196=6,NI196,NJ196))))),MIN((VLOOKUP($D196,SALERYCODE,3,0)),(NG196+NH196))*(IF($D196=6,NJ196,((MIN((VLOOKUP($D196,SALERYCODE,5,0)),NJ196)))))))))/IF(AND($D196=2,'ראשי-פרטים כלליים וריכוז הוצאות'!$D$68&lt;&gt;4),1.2,1)</f>
        <v>0</v>
      </c>
      <c r="NM196" s="263"/>
      <c r="NN196" s="264"/>
      <c r="NO196" s="265"/>
      <c r="NP196" s="266"/>
      <c r="NQ196" s="267">
        <f t="shared" ref="NQ196:NQ223" si="333">IF(OR(NO196=0,NP196=0),0,IF($D196=6,NP196*MIN((VLOOKUP($D196,SALERYCODE,5,0)),NO196),NO196*MIN((VLOOKUP($D196,SALERYCODE,5,0)),NP196)))/12</f>
        <v>0</v>
      </c>
      <c r="NR196" s="260">
        <f>+(IF(OR($B196=0,$C196=0,$D196=0,$DC$2&gt;$OE$1),0,IF(OR(NM196=0,NO196=0,NP196=0),0,MIN((VLOOKUP($D196,SALERYCODE,3,0))*(IF($D196=6,NP196,NO196))*((MIN((VLOOKUP($D196,SALERYCODE,5,0)),(IF($D196=6,NO196,NP196))))),MIN((VLOOKUP($D196,SALERYCODE,3,0)),(NM196+NN196))*(IF($D196=6,NP196,((MIN((VLOOKUP($D196,SALERYCODE,5,0)),NP196)))))))))/IF(AND($D196=2,'ראשי-פרטים כלליים וריכוז הוצאות'!$D$68&lt;&gt;4),1.2,1)</f>
        <v>0</v>
      </c>
      <c r="NS196" s="263"/>
      <c r="NT196" s="264"/>
      <c r="NU196" s="265"/>
      <c r="NV196" s="266"/>
      <c r="NW196" s="267">
        <f t="shared" ref="NW196:NW223" si="334">IF(OR(NU196=0,NV196=0),0,IF($D196=6,NV196*MIN((VLOOKUP($D196,SALERYCODE,5,0)),NU196),NU196*MIN((VLOOKUP($D196,SALERYCODE,5,0)),NV196)))/12</f>
        <v>0</v>
      </c>
      <c r="NX196" s="260">
        <f>+(IF(OR($B196=0,$C196=0,$D196=0,$DC$2&gt;$OE$1),0,IF(OR(NS196=0,NU196=0,NV196=0),0,MIN((VLOOKUP($D196,SALERYCODE,3,0))*(IF($D196=6,NV196,NU196))*((MIN((VLOOKUP($D196,SALERYCODE,5,0)),(IF($D196=6,NU196,NV196))))),MIN((VLOOKUP($D196,SALERYCODE,3,0)),(NS196+NT196))*(IF($D196=6,NV196,((MIN((VLOOKUP($D196,SALERYCODE,5,0)),NV196)))))))))/IF(AND($D196=2,'ראשי-פרטים כלליים וריכוז הוצאות'!$D$68&lt;&gt;4),1.2,1)</f>
        <v>0</v>
      </c>
      <c r="NY196" s="263"/>
      <c r="NZ196" s="264"/>
      <c r="OA196" s="265"/>
      <c r="OB196" s="266"/>
      <c r="OC196" s="267">
        <f t="shared" ref="OC196:OC223" si="335">IF(OR(OA196=0,OB196=0),0,IF($D196=6,OB196*MIN((VLOOKUP($D196,SALERYCODE,5,0)),OA196),OA196*MIN((VLOOKUP($D196,SALERYCODE,5,0)),OB196)))/12</f>
        <v>0</v>
      </c>
      <c r="OD196" s="260">
        <f>+(IF(OR($B196=0,$C196=0,$D196=0,$DC$2&gt;$OE$1),0,IF(OR(NY196=0,OA196=0,OB196=0),0,MIN((VLOOKUP($D196,SALERYCODE,3,0))*(IF($D196=6,OB196,OA196))*((MIN((VLOOKUP($D196,SALERYCODE,5,0)),(IF($D196=6,OA196,OB196))))),MIN((VLOOKUP($D196,SALERYCODE,3,0)),(NY196+NZ196))*(IF($D196=6,OB196,((MIN((VLOOKUP($D196,SALERYCODE,5,0)),OB196)))))))))/IF(AND($D196=2,'ראשי-פרטים כלליים וריכוז הוצאות'!$D$68&lt;&gt;4),1.2,1)</f>
        <v>0</v>
      </c>
      <c r="OE196" s="275">
        <f t="shared" si="266"/>
        <v>0</v>
      </c>
      <c r="OF196" s="283">
        <f t="shared" si="267"/>
        <v>9.9999999999999995E-7</v>
      </c>
      <c r="OG196" s="276">
        <f t="shared" si="268"/>
        <v>0</v>
      </c>
      <c r="OH196" s="275">
        <f t="shared" si="269"/>
        <v>0</v>
      </c>
      <c r="OI196" s="275">
        <v>0</v>
      </c>
      <c r="OJ196" s="258">
        <f t="shared" si="270"/>
        <v>0</v>
      </c>
      <c r="OK196" s="284"/>
      <c r="OL196" s="116">
        <f>MIN(OJ196+OK196*OF196*OE196/$OL$1/IF(AND($D196=2,'ראשי-פרטים כלליים וריכוז הוצאות'!$D$68&lt;&gt;4),1.2,1),IF($D196&gt;0,VLOOKUP($D196,SALERYCODE,3,0)*12*OG196,0))</f>
        <v>0</v>
      </c>
      <c r="OM196" s="95">
        <f t="shared" ref="OM196:OM223" si="336">B196</f>
        <v>0</v>
      </c>
      <c r="ON196" s="11">
        <f t="shared" ref="ON196:ON223" si="337">C196</f>
        <v>0</v>
      </c>
      <c r="OO196" s="11">
        <f t="shared" ref="OO196:OO223" si="338">D196</f>
        <v>0</v>
      </c>
      <c r="OP196" s="22">
        <f t="shared" ref="OP196:OP223" si="339">OG196</f>
        <v>0</v>
      </c>
      <c r="OQ196" s="11">
        <f t="shared" ref="OQ196:OQ223" si="340">OI196</f>
        <v>0</v>
      </c>
      <c r="OR196" s="11" t="e">
        <f>#REF!</f>
        <v>#REF!</v>
      </c>
      <c r="OS196" s="35" t="e">
        <f>#REF!-OP196</f>
        <v>#REF!</v>
      </c>
      <c r="OT196" s="35" t="e">
        <f>OS196-#REF!</f>
        <v>#REF!</v>
      </c>
      <c r="OU196" s="43" t="e">
        <f>IF(AND(OP196&gt;0,(OS196=#REF!-OP196)),"מועסק פחות מ-10% מזמנו במופ","")</f>
        <v>#REF!</v>
      </c>
    </row>
    <row r="197" spans="1:411" ht="24" hidden="1" customHeight="1" outlineLevel="1" x14ac:dyDescent="0.2">
      <c r="A197" s="282">
        <v>194</v>
      </c>
      <c r="B197" s="269"/>
      <c r="C197" s="270"/>
      <c r="D197" s="271"/>
      <c r="E197" s="263"/>
      <c r="F197" s="264"/>
      <c r="G197" s="265"/>
      <c r="H197" s="266"/>
      <c r="I197" s="267">
        <f t="shared" si="271"/>
        <v>0</v>
      </c>
      <c r="J197" s="260">
        <f>(IF(OR($B197=0,$C197=0,$D197=0,$E$2&gt;$OE$1),0,IF(OR($E197=0,$G197=0,$H197=0),0,MIN((VLOOKUP($D197,SALERYCODE,3,0))*(IF($D197=6,$H197,$G197))*((MIN((VLOOKUP($D197,SALERYCODE,5,0)),(IF($D197=6,$G197,$H197))))),MIN((VLOOKUP($D197,SALERYCODE,3,0)),($E197+$F197))*(IF($D197=6,$H197,((MIN((VLOOKUP($D197,SALERYCODE,5,0)),$H197)))))))))/IF(AND($D197=2,'ראשי-פרטים כלליים וריכוז הוצאות'!$D$68&lt;&gt;4),1.2,1)</f>
        <v>0</v>
      </c>
      <c r="K197" s="263"/>
      <c r="L197" s="264"/>
      <c r="M197" s="265"/>
      <c r="N197" s="266"/>
      <c r="O197" s="267">
        <f t="shared" si="272"/>
        <v>0</v>
      </c>
      <c r="P197" s="260">
        <f>+(IF(OR($B197=0,$C197=0,$D197=0,$K$2&gt;$OE$1),0,IF(OR($K197=0,$M197=0,$N197=0),0,MIN((VLOOKUP($D197,SALERYCODE,3,0))*(IF($D197=6,$N197,$M197))*((MIN((VLOOKUP($D197,SALERYCODE,5,0)),(IF($D197=6,$M197,$N197))))),MIN((VLOOKUP($D197,SALERYCODE,3,0)),($K197+$L197))*(IF($D197=6,$N197,((MIN((VLOOKUP($D197,SALERYCODE,5,0)),$N197)))))))))/IF(AND($D197=2,'ראשי-פרטים כלליים וריכוז הוצאות'!$D$68&lt;&gt;4),1.2,1)</f>
        <v>0</v>
      </c>
      <c r="Q197" s="263"/>
      <c r="R197" s="264"/>
      <c r="S197" s="265"/>
      <c r="T197" s="266"/>
      <c r="U197" s="267">
        <f t="shared" si="273"/>
        <v>0</v>
      </c>
      <c r="V197" s="260">
        <f>+(IF(OR($B197=0,$C197=0,$D197=0,$Q$2&gt;$OE$1),0,IF(OR(Q197=0,S197=0,T197=0),0,MIN((VLOOKUP($D197,SALERYCODE,3,0))*(IF($D197=6,T197,S197))*((MIN((VLOOKUP($D197,SALERYCODE,5,0)),(IF($D197=6,S197,T197))))),MIN((VLOOKUP($D197,SALERYCODE,3,0)),(Q197+R197))*(IF($D197=6,T197,((MIN((VLOOKUP($D197,SALERYCODE,5,0)),T197)))))))))/IF(AND($D197=2,'ראשי-פרטים כלליים וריכוז הוצאות'!$D$68&lt;&gt;4),1.2,1)</f>
        <v>0</v>
      </c>
      <c r="W197" s="263"/>
      <c r="X197" s="264"/>
      <c r="Y197" s="265"/>
      <c r="Z197" s="266"/>
      <c r="AA197" s="267">
        <f t="shared" si="274"/>
        <v>0</v>
      </c>
      <c r="AB197" s="260">
        <f>+(IF(OR($B197=0,$C197=0,$D197=0,$W$2&gt;$OE$1),0,IF(OR(W197=0,Y197=0,Z197=0),0,MIN((VLOOKUP($D197,SALERYCODE,3,0))*(IF($D197=6,Z197,Y197))*((MIN((VLOOKUP($D197,SALERYCODE,5,0)),(IF($D197=6,Y197,Z197))))),MIN((VLOOKUP($D197,SALERYCODE,3,0)),(W197+X197))*(IF($D197=6,Z197,((MIN((VLOOKUP($D197,SALERYCODE,5,0)),Z197)))))))))/IF(AND($D197=2,'ראשי-פרטים כלליים וריכוז הוצאות'!$D$68&lt;&gt;4),1.2,1)</f>
        <v>0</v>
      </c>
      <c r="AC197" s="263"/>
      <c r="AD197" s="264"/>
      <c r="AE197" s="265"/>
      <c r="AF197" s="266"/>
      <c r="AG197" s="267">
        <f t="shared" si="275"/>
        <v>0</v>
      </c>
      <c r="AH197" s="260">
        <f>+(IF(OR($B197=0,$C197=0,$D197=0,$AC$2&gt;$OE$1),0,IF(OR(AC197=0,AE197=0,AF197=0),0,MIN((VLOOKUP($D197,SALERYCODE,3,0))*(IF($D197=6,AF197,AE197))*((MIN((VLOOKUP($D197,SALERYCODE,5,0)),(IF($D197=6,AE197,AF197))))),MIN((VLOOKUP($D197,SALERYCODE,3,0)),(AC197+AD197))*(IF($D197=6,AF197,((MIN((VLOOKUP($D197,SALERYCODE,5,0)),AF197)))))))))/IF(AND($D197=2,'ראשי-פרטים כלליים וריכוז הוצאות'!$D$68&lt;&gt;4),1.2,1)</f>
        <v>0</v>
      </c>
      <c r="AI197" s="263"/>
      <c r="AJ197" s="264"/>
      <c r="AK197" s="265"/>
      <c r="AL197" s="266"/>
      <c r="AM197" s="267">
        <f t="shared" si="276"/>
        <v>0</v>
      </c>
      <c r="AN197" s="260">
        <f>+(IF(OR($B197=0,$C197=0,$D197=0,$AI$2&gt;$OE$1),0,IF(OR(AI197=0,AK197=0,AL197=0),0,MIN((VLOOKUP($D197,SALERYCODE,3,0))*(IF($D197=6,AL197,AK197))*((MIN((VLOOKUP($D197,SALERYCODE,5,0)),(IF($D197=6,AK197,AL197))))),MIN((VLOOKUP($D197,SALERYCODE,3,0)),(AI197+AJ197))*(IF($D197=6,AL197,((MIN((VLOOKUP($D197,SALERYCODE,5,0)),AL197)))))))))/IF(AND($D197=2,'ראשי-פרטים כלליים וריכוז הוצאות'!$D$68&lt;&gt;4),1.2,1)</f>
        <v>0</v>
      </c>
      <c r="AO197" s="263"/>
      <c r="AP197" s="264"/>
      <c r="AQ197" s="265"/>
      <c r="AR197" s="266"/>
      <c r="AS197" s="267">
        <f t="shared" si="277"/>
        <v>0</v>
      </c>
      <c r="AT197" s="260">
        <f>+(IF(OR($B197=0,$C197=0,$D197=0,$AO$2&gt;$OE$1),0,IF(OR(AO197=0,AQ197=0,AR197=0),0,MIN((VLOOKUP($D197,SALERYCODE,3,0))*(IF($D197=6,AR197,AQ197))*((MIN((VLOOKUP($D197,SALERYCODE,5,0)),(IF($D197=6,AQ197,AR197))))),MIN((VLOOKUP($D197,SALERYCODE,3,0)),(AO197+AP197))*(IF($D197=6,AR197,((MIN((VLOOKUP($D197,SALERYCODE,5,0)),AR197)))))))))/IF(AND($D197=2,'ראשי-פרטים כלליים וריכוז הוצאות'!$D$68&lt;&gt;4),1.2,1)</f>
        <v>0</v>
      </c>
      <c r="AU197" s="263"/>
      <c r="AV197" s="264"/>
      <c r="AW197" s="265"/>
      <c r="AX197" s="266"/>
      <c r="AY197" s="267">
        <f t="shared" si="278"/>
        <v>0</v>
      </c>
      <c r="AZ197" s="260">
        <f>+(IF(OR($B197=0,$C197=0,$D197=0,$AU$2&gt;$OE$1),0,IF(OR(AU197=0,AW197=0,AX197=0),0,MIN((VLOOKUP($D197,SALERYCODE,3,0))*(IF($D197=6,AX197,AW197))*((MIN((VLOOKUP($D197,SALERYCODE,5,0)),(IF($D197=6,AW197,AX197))))),MIN((VLOOKUP($D197,SALERYCODE,3,0)),(AU197+AV197))*(IF($D197=6,AX197,((MIN((VLOOKUP($D197,SALERYCODE,5,0)),AX197)))))))))/IF(AND($D197=2,'ראשי-פרטים כלליים וריכוז הוצאות'!$D$68&lt;&gt;4),1.2,1)</f>
        <v>0</v>
      </c>
      <c r="BA197" s="263"/>
      <c r="BB197" s="264"/>
      <c r="BC197" s="265"/>
      <c r="BD197" s="266"/>
      <c r="BE197" s="267">
        <f t="shared" si="279"/>
        <v>0</v>
      </c>
      <c r="BF197" s="260">
        <f>+(IF(OR($B197=0,$C197=0,$D197=0,$BA$2&gt;$OE$1),0,IF(OR(BA197=0,BC197=0,BD197=0),0,MIN((VLOOKUP($D197,SALERYCODE,3,0))*(IF($D197=6,BD197,BC197))*((MIN((VLOOKUP($D197,SALERYCODE,5,0)),(IF($D197=6,BC197,BD197))))),MIN((VLOOKUP($D197,SALERYCODE,3,0)),(BA197+BB197))*(IF($D197=6,BD197,((MIN((VLOOKUP($D197,SALERYCODE,5,0)),BD197)))))))))/IF(AND($D197=2,'ראשי-פרטים כלליים וריכוז הוצאות'!$D$68&lt;&gt;4),1.2,1)</f>
        <v>0</v>
      </c>
      <c r="BG197" s="263"/>
      <c r="BH197" s="264"/>
      <c r="BI197" s="265"/>
      <c r="BJ197" s="266"/>
      <c r="BK197" s="267">
        <f t="shared" si="280"/>
        <v>0</v>
      </c>
      <c r="BL197" s="260">
        <f>+(IF(OR($B197=0,$C197=0,$D197=0,$BG$2&gt;$OE$1),0,IF(OR(BG197=0,BI197=0,BJ197=0),0,MIN((VLOOKUP($D197,SALERYCODE,3,0))*(IF($D197=6,BJ197,BI197))*((MIN((VLOOKUP($D197,SALERYCODE,5,0)),(IF($D197=6,BI197,BJ197))))),MIN((VLOOKUP($D197,SALERYCODE,3,0)),(BG197+BH197))*(IF($D197=6,BJ197,((MIN((VLOOKUP($D197,SALERYCODE,5,0)),BJ197)))))))))/IF(AND($D197=2,'ראשי-פרטים כלליים וריכוז הוצאות'!$D$68&lt;&gt;4),1.2,1)</f>
        <v>0</v>
      </c>
      <c r="BM197" s="263"/>
      <c r="BN197" s="264"/>
      <c r="BO197" s="265"/>
      <c r="BP197" s="266"/>
      <c r="BQ197" s="267">
        <f t="shared" si="281"/>
        <v>0</v>
      </c>
      <c r="BR197" s="260">
        <f>+(IF(OR($B197=0,$C197=0,$D197=0,$BM$2&gt;$OE$1),0,IF(OR(BM197=0,BO197=0,BP197=0),0,MIN((VLOOKUP($D197,SALERYCODE,3,0))*(IF($D197=6,BP197,BO197))*((MIN((VLOOKUP($D197,SALERYCODE,5,0)),(IF($D197=6,BO197,BP197))))),MIN((VLOOKUP($D197,SALERYCODE,3,0)),(BM197+BN197))*(IF($D197=6,BP197,((MIN((VLOOKUP($D197,SALERYCODE,5,0)),BP197)))))))))/IF(AND($D197=2,'ראשי-פרטים כלליים וריכוז הוצאות'!$D$68&lt;&gt;4),1.2,1)</f>
        <v>0</v>
      </c>
      <c r="BS197" s="263"/>
      <c r="BT197" s="264"/>
      <c r="BU197" s="265"/>
      <c r="BV197" s="266"/>
      <c r="BW197" s="267">
        <f t="shared" si="282"/>
        <v>0</v>
      </c>
      <c r="BX197" s="260">
        <f>+(IF(OR($B197=0,$C197=0,$D197=0,$BS$2&gt;$OE$1),0,IF(OR(BS197=0,BU197=0,BV197=0),0,MIN((VLOOKUP($D197,SALERYCODE,3,0))*(IF($D197=6,BV197,BU197))*((MIN((VLOOKUP($D197,SALERYCODE,5,0)),(IF($D197=6,BU197,BV197))))),MIN((VLOOKUP($D197,SALERYCODE,3,0)),(BS197+BT197))*(IF($D197=6,BV197,((MIN((VLOOKUP($D197,SALERYCODE,5,0)),BV197)))))))))/IF(AND($D197=2,'ראשי-פרטים כלליים וריכוז הוצאות'!$D$68&lt;&gt;4),1.2,1)</f>
        <v>0</v>
      </c>
      <c r="BY197" s="263"/>
      <c r="BZ197" s="264"/>
      <c r="CA197" s="265"/>
      <c r="CB197" s="266"/>
      <c r="CC197" s="267">
        <f t="shared" si="283"/>
        <v>0</v>
      </c>
      <c r="CD197" s="260">
        <f>+(IF(OR($B197=0,$C197=0,$D197=0,$BY$2&gt;$OE$1),0,IF(OR(BY197=0,CA197=0,CB197=0),0,MIN((VLOOKUP($D197,SALERYCODE,3,0))*(IF($D197=6,CB197,CA197))*((MIN((VLOOKUP($D197,SALERYCODE,5,0)),(IF($D197=6,CA197,CB197))))),MIN((VLOOKUP($D197,SALERYCODE,3,0)),(BY197+BZ197))*(IF($D197=6,CB197,((MIN((VLOOKUP($D197,SALERYCODE,5,0)),CB197)))))))))/IF(AND($D197=2,'ראשי-פרטים כלליים וריכוז הוצאות'!$D$68&lt;&gt;4),1.2,1)</f>
        <v>0</v>
      </c>
      <c r="CE197" s="263"/>
      <c r="CF197" s="264"/>
      <c r="CG197" s="265"/>
      <c r="CH197" s="266"/>
      <c r="CI197" s="267">
        <f t="shared" si="284"/>
        <v>0</v>
      </c>
      <c r="CJ197" s="260">
        <f>+(IF(OR($B197=0,$C197=0,$D197=0,$CE$2&gt;$OE$1),0,IF(OR(CE197=0,CG197=0,CH197=0),0,MIN((VLOOKUP($D197,SALERYCODE,3,0))*(IF($D197=6,CH197,CG197))*((MIN((VLOOKUP($D197,SALERYCODE,5,0)),(IF($D197=6,CG197,CH197))))),MIN((VLOOKUP($D197,SALERYCODE,3,0)),(CE197+CF197))*(IF($D197=6,CH197,((MIN((VLOOKUP($D197,SALERYCODE,5,0)),CH197)))))))))/IF(AND($D197=2,'ראשי-פרטים כלליים וריכוז הוצאות'!$D$68&lt;&gt;4),1.2,1)</f>
        <v>0</v>
      </c>
      <c r="CK197" s="263"/>
      <c r="CL197" s="264"/>
      <c r="CM197" s="265"/>
      <c r="CN197" s="266"/>
      <c r="CO197" s="267">
        <f t="shared" si="285"/>
        <v>0</v>
      </c>
      <c r="CP197" s="260">
        <f>+(IF(OR($B197=0,$C197=0,$D197=0,$CK$2&gt;$OE$1),0,IF(OR(CK197=0,CM197=0,CN197=0),0,MIN((VLOOKUP($D197,SALERYCODE,3,0))*(IF($D197=6,CN197,CM197))*((MIN((VLOOKUP($D197,SALERYCODE,5,0)),(IF($D197=6,CM197,CN197))))),MIN((VLOOKUP($D197,SALERYCODE,3,0)),(CK197+CL197))*(IF($D197=6,CN197,((MIN((VLOOKUP($D197,SALERYCODE,5,0)),CN197)))))))))/IF(AND($D197=2,'ראשי-פרטים כלליים וריכוז הוצאות'!$D$68&lt;&gt;4),1.2,1)</f>
        <v>0</v>
      </c>
      <c r="CQ197" s="263"/>
      <c r="CR197" s="264"/>
      <c r="CS197" s="265"/>
      <c r="CT197" s="266"/>
      <c r="CU197" s="267">
        <f t="shared" si="286"/>
        <v>0</v>
      </c>
      <c r="CV197" s="260">
        <f>+(IF(OR($B197=0,$C197=0,$D197=0,$CQ$2&gt;$OE$1),0,IF(OR(CQ197=0,CS197=0,CT197=0),0,MIN((VLOOKUP($D197,SALERYCODE,3,0))*(IF($D197=6,CT197,CS197))*((MIN((VLOOKUP($D197,SALERYCODE,5,0)),(IF($D197=6,CS197,CT197))))),MIN((VLOOKUP($D197,SALERYCODE,3,0)),(CQ197+CR197))*(IF($D197=6,CT197,((MIN((VLOOKUP($D197,SALERYCODE,5,0)),CT197)))))))))/IF(AND($D197=2,'ראשי-פרטים כלליים וריכוז הוצאות'!$D$68&lt;&gt;4),1.2,1)</f>
        <v>0</v>
      </c>
      <c r="CW197" s="263"/>
      <c r="CX197" s="264"/>
      <c r="CY197" s="265"/>
      <c r="CZ197" s="266"/>
      <c r="DA197" s="267">
        <f t="shared" si="287"/>
        <v>0</v>
      </c>
      <c r="DB197" s="260">
        <f>+(IF(OR($B197=0,$C197=0,$D197=0,$CW$2&gt;$OE$1),0,IF(OR(CW197=0,CY197=0,CZ197=0),0,MIN((VLOOKUP($D197,SALERYCODE,3,0))*(IF($D197=6,CZ197,CY197))*((MIN((VLOOKUP($D197,SALERYCODE,5,0)),(IF($D197=6,CY197,CZ197))))),MIN((VLOOKUP($D197,SALERYCODE,3,0)),(CW197+CX197))*(IF($D197=6,CZ197,((MIN((VLOOKUP($D197,SALERYCODE,5,0)),CZ197)))))))))/IF(AND($D197=2,'ראשי-פרטים כלליים וריכוז הוצאות'!$D$68&lt;&gt;4),1.2,1)</f>
        <v>0</v>
      </c>
      <c r="DC197" s="263"/>
      <c r="DD197" s="264"/>
      <c r="DE197" s="265"/>
      <c r="DF197" s="266"/>
      <c r="DG197" s="267">
        <f t="shared" si="288"/>
        <v>0</v>
      </c>
      <c r="DH197" s="260">
        <f>+(IF(OR($B197=0,$C197=0,$D197=0,$DC$2&gt;$OE$1),0,IF(OR(DC197=0,DE197=0,DF197=0),0,MIN((VLOOKUP($D197,SALERYCODE,3,0))*(IF($D197=6,DF197,DE197))*((MIN((VLOOKUP($D197,SALERYCODE,5,0)),(IF($D197=6,DE197,DF197))))),MIN((VLOOKUP($D197,SALERYCODE,3,0)),(DC197+DD197))*(IF($D197=6,DF197,((MIN((VLOOKUP($D197,SALERYCODE,5,0)),DF197)))))))))/IF(AND($D197=2,'ראשי-פרטים כלליים וריכוז הוצאות'!$D$68&lt;&gt;4),1.2,1)</f>
        <v>0</v>
      </c>
      <c r="DI197" s="263"/>
      <c r="DJ197" s="264"/>
      <c r="DK197" s="265"/>
      <c r="DL197" s="266"/>
      <c r="DM197" s="267">
        <f t="shared" si="289"/>
        <v>0</v>
      </c>
      <c r="DN197" s="260">
        <f>+(IF(OR($B197=0,$C197=0,$D197=0,$DC$2&gt;$OE$1),0,IF(OR(DI197=0,DK197=0,DL197=0),0,MIN((VLOOKUP($D197,SALERYCODE,3,0))*(IF($D197=6,DL197,DK197))*((MIN((VLOOKUP($D197,SALERYCODE,5,0)),(IF($D197=6,DK197,DL197))))),MIN((VLOOKUP($D197,SALERYCODE,3,0)),(DI197+DJ197))*(IF($D197=6,DL197,((MIN((VLOOKUP($D197,SALERYCODE,5,0)),DL197)))))))))/IF(AND($D197=2,'ראשי-פרטים כלליים וריכוז הוצאות'!$D$68&lt;&gt;4),1.2,1)</f>
        <v>0</v>
      </c>
      <c r="DO197" s="263"/>
      <c r="DP197" s="264"/>
      <c r="DQ197" s="265"/>
      <c r="DR197" s="266"/>
      <c r="DS197" s="267">
        <f t="shared" si="290"/>
        <v>0</v>
      </c>
      <c r="DT197" s="260">
        <f>+(IF(OR($B197=0,$C197=0,$D197=0,$DC$2&gt;$OE$1),0,IF(OR(DO197=0,DQ197=0,DR197=0),0,MIN((VLOOKUP($D197,SALERYCODE,3,0))*(IF($D197=6,DR197,DQ197))*((MIN((VLOOKUP($D197,SALERYCODE,5,0)),(IF($D197=6,DQ197,DR197))))),MIN((VLOOKUP($D197,SALERYCODE,3,0)),(DO197+DP197))*(IF($D197=6,DR197,((MIN((VLOOKUP($D197,SALERYCODE,5,0)),DR197)))))))))/IF(AND($D197=2,'ראשי-פרטים כלליים וריכוז הוצאות'!$D$68&lt;&gt;4),1.2,1)</f>
        <v>0</v>
      </c>
      <c r="DU197" s="263"/>
      <c r="DV197" s="264"/>
      <c r="DW197" s="265"/>
      <c r="DX197" s="266"/>
      <c r="DY197" s="267">
        <f t="shared" si="291"/>
        <v>0</v>
      </c>
      <c r="DZ197" s="260">
        <f>+(IF(OR($B197=0,$C197=0,$D197=0,$DC$2&gt;$OE$1),0,IF(OR(DU197=0,DW197=0,DX197=0),0,MIN((VLOOKUP($D197,SALERYCODE,3,0))*(IF($D197=6,DX197,DW197))*((MIN((VLOOKUP($D197,SALERYCODE,5,0)),(IF($D197=6,DW197,DX197))))),MIN((VLOOKUP($D197,SALERYCODE,3,0)),(DU197+DV197))*(IF($D197=6,DX197,((MIN((VLOOKUP($D197,SALERYCODE,5,0)),DX197)))))))))/IF(AND($D197=2,'ראשי-פרטים כלליים וריכוז הוצאות'!$D$68&lt;&gt;4),1.2,1)</f>
        <v>0</v>
      </c>
      <c r="EA197" s="263"/>
      <c r="EB197" s="264"/>
      <c r="EC197" s="265"/>
      <c r="ED197" s="266"/>
      <c r="EE197" s="267">
        <f t="shared" si="292"/>
        <v>0</v>
      </c>
      <c r="EF197" s="260">
        <f>+(IF(OR($B197=0,$C197=0,$D197=0,$DC$2&gt;$OE$1),0,IF(OR(EA197=0,EC197=0,ED197=0),0,MIN((VLOOKUP($D197,SALERYCODE,3,0))*(IF($D197=6,ED197,EC197))*((MIN((VLOOKUP($D197,SALERYCODE,5,0)),(IF($D197=6,EC197,ED197))))),MIN((VLOOKUP($D197,SALERYCODE,3,0)),(EA197+EB197))*(IF($D197=6,ED197,((MIN((VLOOKUP($D197,SALERYCODE,5,0)),ED197)))))))))/IF(AND($D197=2,'ראשי-פרטים כלליים וריכוז הוצאות'!$D$68&lt;&gt;4),1.2,1)</f>
        <v>0</v>
      </c>
      <c r="EG197" s="263"/>
      <c r="EH197" s="264"/>
      <c r="EI197" s="265"/>
      <c r="EJ197" s="266"/>
      <c r="EK197" s="267">
        <f t="shared" si="293"/>
        <v>0</v>
      </c>
      <c r="EL197" s="260">
        <f>+(IF(OR($B197=0,$C197=0,$D197=0,$DC$2&gt;$OE$1),0,IF(OR(EG197=0,EI197=0,EJ197=0),0,MIN((VLOOKUP($D197,SALERYCODE,3,0))*(IF($D197=6,EJ197,EI197))*((MIN((VLOOKUP($D197,SALERYCODE,5,0)),(IF($D197=6,EI197,EJ197))))),MIN((VLOOKUP($D197,SALERYCODE,3,0)),(EG197+EH197))*(IF($D197=6,EJ197,((MIN((VLOOKUP($D197,SALERYCODE,5,0)),EJ197)))))))))/IF(AND($D197=2,'ראשי-פרטים כלליים וריכוז הוצאות'!$D$68&lt;&gt;4),1.2,1)</f>
        <v>0</v>
      </c>
      <c r="EM197" s="263"/>
      <c r="EN197" s="264"/>
      <c r="EO197" s="265"/>
      <c r="EP197" s="266"/>
      <c r="EQ197" s="267">
        <f t="shared" si="294"/>
        <v>0</v>
      </c>
      <c r="ER197" s="260">
        <f>+(IF(OR($B197=0,$C197=0,$D197=0,$DC$2&gt;$OE$1),0,IF(OR(EM197=0,EO197=0,EP197=0),0,MIN((VLOOKUP($D197,SALERYCODE,3,0))*(IF($D197=6,EP197,EO197))*((MIN((VLOOKUP($D197,SALERYCODE,5,0)),(IF($D197=6,EO197,EP197))))),MIN((VLOOKUP($D197,SALERYCODE,3,0)),(EM197+EN197))*(IF($D197=6,EP197,((MIN((VLOOKUP($D197,SALERYCODE,5,0)),EP197)))))))))/IF(AND($D197=2,'ראשי-פרטים כלליים וריכוז הוצאות'!$D$68&lt;&gt;4),1.2,1)</f>
        <v>0</v>
      </c>
      <c r="ES197" s="263"/>
      <c r="ET197" s="264"/>
      <c r="EU197" s="265"/>
      <c r="EV197" s="266"/>
      <c r="EW197" s="267">
        <f t="shared" si="295"/>
        <v>0</v>
      </c>
      <c r="EX197" s="260">
        <f>+(IF(OR($B197=0,$C197=0,$D197=0,$DC$2&gt;$OE$1),0,IF(OR(ES197=0,EU197=0,EV197=0),0,MIN((VLOOKUP($D197,SALERYCODE,3,0))*(IF($D197=6,EV197,EU197))*((MIN((VLOOKUP($D197,SALERYCODE,5,0)),(IF($D197=6,EU197,EV197))))),MIN((VLOOKUP($D197,SALERYCODE,3,0)),(ES197+ET197))*(IF($D197=6,EV197,((MIN((VLOOKUP($D197,SALERYCODE,5,0)),EV197)))))))))/IF(AND($D197=2,'ראשי-פרטים כלליים וריכוז הוצאות'!$D$68&lt;&gt;4),1.2,1)</f>
        <v>0</v>
      </c>
      <c r="EY197" s="263"/>
      <c r="EZ197" s="264"/>
      <c r="FA197" s="265"/>
      <c r="FB197" s="266"/>
      <c r="FC197" s="267">
        <f t="shared" si="296"/>
        <v>0</v>
      </c>
      <c r="FD197" s="260">
        <f>+(IF(OR($B197=0,$C197=0,$D197=0,$DC$2&gt;$OE$1),0,IF(OR(EY197=0,FA197=0,FB197=0),0,MIN((VLOOKUP($D197,SALERYCODE,3,0))*(IF($D197=6,FB197,FA197))*((MIN((VLOOKUP($D197,SALERYCODE,5,0)),(IF($D197=6,FA197,FB197))))),MIN((VLOOKUP($D197,SALERYCODE,3,0)),(EY197+EZ197))*(IF($D197=6,FB197,((MIN((VLOOKUP($D197,SALERYCODE,5,0)),FB197)))))))))/IF(AND($D197=2,'ראשי-פרטים כלליים וריכוז הוצאות'!$D$68&lt;&gt;4),1.2,1)</f>
        <v>0</v>
      </c>
      <c r="FE197" s="263"/>
      <c r="FF197" s="264"/>
      <c r="FG197" s="265"/>
      <c r="FH197" s="266"/>
      <c r="FI197" s="267">
        <f t="shared" si="297"/>
        <v>0</v>
      </c>
      <c r="FJ197" s="260">
        <f>+(IF(OR($B197=0,$C197=0,$D197=0,$DC$2&gt;$OE$1),0,IF(OR(FE197=0,FG197=0,FH197=0),0,MIN((VLOOKUP($D197,SALERYCODE,3,0))*(IF($D197=6,FH197,FG197))*((MIN((VLOOKUP($D197,SALERYCODE,5,0)),(IF($D197=6,FG197,FH197))))),MIN((VLOOKUP($D197,SALERYCODE,3,0)),(FE197+FF197))*(IF($D197=6,FH197,((MIN((VLOOKUP($D197,SALERYCODE,5,0)),FH197)))))))))/IF(AND($D197=2,'ראשי-פרטים כלליים וריכוז הוצאות'!$D$68&lt;&gt;4),1.2,1)</f>
        <v>0</v>
      </c>
      <c r="FK197" s="263"/>
      <c r="FL197" s="264"/>
      <c r="FM197" s="265"/>
      <c r="FN197" s="266"/>
      <c r="FO197" s="267">
        <f t="shared" si="298"/>
        <v>0</v>
      </c>
      <c r="FP197" s="260">
        <f>+(IF(OR($B197=0,$C197=0,$D197=0,$DC$2&gt;$OE$1),0,IF(OR(FK197=0,FM197=0,FN197=0),0,MIN((VLOOKUP($D197,SALERYCODE,3,0))*(IF($D197=6,FN197,FM197))*((MIN((VLOOKUP($D197,SALERYCODE,5,0)),(IF($D197=6,FM197,FN197))))),MIN((VLOOKUP($D197,SALERYCODE,3,0)),(FK197+FL197))*(IF($D197=6,FN197,((MIN((VLOOKUP($D197,SALERYCODE,5,0)),FN197)))))))))/IF(AND($D197=2,'ראשי-פרטים כלליים וריכוז הוצאות'!$D$68&lt;&gt;4),1.2,1)</f>
        <v>0</v>
      </c>
      <c r="FQ197" s="263"/>
      <c r="FR197" s="264"/>
      <c r="FS197" s="265"/>
      <c r="FT197" s="266"/>
      <c r="FU197" s="267">
        <f t="shared" si="299"/>
        <v>0</v>
      </c>
      <c r="FV197" s="260">
        <f>+(IF(OR($B197=0,$C197=0,$D197=0,$DC$2&gt;$OE$1),0,IF(OR(FQ197=0,FS197=0,FT197=0),0,MIN((VLOOKUP($D197,SALERYCODE,3,0))*(IF($D197=6,FT197,FS197))*((MIN((VLOOKUP($D197,SALERYCODE,5,0)),(IF($D197=6,FS197,FT197))))),MIN((VLOOKUP($D197,SALERYCODE,3,0)),(FQ197+FR197))*(IF($D197=6,FT197,((MIN((VLOOKUP($D197,SALERYCODE,5,0)),FT197)))))))))/IF(AND($D197=2,'ראשי-פרטים כלליים וריכוז הוצאות'!$D$68&lt;&gt;4),1.2,1)</f>
        <v>0</v>
      </c>
      <c r="FW197" s="263"/>
      <c r="FX197" s="264"/>
      <c r="FY197" s="265"/>
      <c r="FZ197" s="266"/>
      <c r="GA197" s="267">
        <f t="shared" si="300"/>
        <v>0</v>
      </c>
      <c r="GB197" s="260">
        <f>+(IF(OR($B197=0,$C197=0,$D197=0,$DC$2&gt;$OE$1),0,IF(OR(FW197=0,FY197=0,FZ197=0),0,MIN((VLOOKUP($D197,SALERYCODE,3,0))*(IF($D197=6,FZ197,FY197))*((MIN((VLOOKUP($D197,SALERYCODE,5,0)),(IF($D197=6,FY197,FZ197))))),MIN((VLOOKUP($D197,SALERYCODE,3,0)),(FW197+FX197))*(IF($D197=6,FZ197,((MIN((VLOOKUP($D197,SALERYCODE,5,0)),FZ197)))))))))/IF(AND($D197=2,'ראשי-פרטים כלליים וריכוז הוצאות'!$D$68&lt;&gt;4),1.2,1)</f>
        <v>0</v>
      </c>
      <c r="GC197" s="263"/>
      <c r="GD197" s="264"/>
      <c r="GE197" s="265"/>
      <c r="GF197" s="266"/>
      <c r="GG197" s="267">
        <f t="shared" si="301"/>
        <v>0</v>
      </c>
      <c r="GH197" s="260">
        <f>+(IF(OR($B197=0,$C197=0,$D197=0,$DC$2&gt;$OE$1),0,IF(OR(GC197=0,GE197=0,GF197=0),0,MIN((VLOOKUP($D197,SALERYCODE,3,0))*(IF($D197=6,GF197,GE197))*((MIN((VLOOKUP($D197,SALERYCODE,5,0)),(IF($D197=6,GE197,GF197))))),MIN((VLOOKUP($D197,SALERYCODE,3,0)),(GC197+GD197))*(IF($D197=6,GF197,((MIN((VLOOKUP($D197,SALERYCODE,5,0)),GF197)))))))))/IF(AND($D197=2,'ראשי-פרטים כלליים וריכוז הוצאות'!$D$68&lt;&gt;4),1.2,1)</f>
        <v>0</v>
      </c>
      <c r="GI197" s="263"/>
      <c r="GJ197" s="264"/>
      <c r="GK197" s="265"/>
      <c r="GL197" s="266"/>
      <c r="GM197" s="267">
        <f t="shared" si="302"/>
        <v>0</v>
      </c>
      <c r="GN197" s="260">
        <f>+(IF(OR($B197=0,$C197=0,$D197=0,$DC$2&gt;$OE$1),0,IF(OR(GI197=0,GK197=0,GL197=0),0,MIN((VLOOKUP($D197,SALERYCODE,3,0))*(IF($D197=6,GL197,GK197))*((MIN((VLOOKUP($D197,SALERYCODE,5,0)),(IF($D197=6,GK197,GL197))))),MIN((VLOOKUP($D197,SALERYCODE,3,0)),(GI197+GJ197))*(IF($D197=6,GL197,((MIN((VLOOKUP($D197,SALERYCODE,5,0)),GL197)))))))))/IF(AND($D197=2,'ראשי-פרטים כלליים וריכוז הוצאות'!$D$68&lt;&gt;4),1.2,1)</f>
        <v>0</v>
      </c>
      <c r="GO197" s="263"/>
      <c r="GP197" s="264"/>
      <c r="GQ197" s="265"/>
      <c r="GR197" s="266"/>
      <c r="GS197" s="267">
        <f t="shared" si="303"/>
        <v>0</v>
      </c>
      <c r="GT197" s="260">
        <f>+(IF(OR($B197=0,$C197=0,$D197=0,$DC$2&gt;$OE$1),0,IF(OR(GO197=0,GQ197=0,GR197=0),0,MIN((VLOOKUP($D197,SALERYCODE,3,0))*(IF($D197=6,GR197,GQ197))*((MIN((VLOOKUP($D197,SALERYCODE,5,0)),(IF($D197=6,GQ197,GR197))))),MIN((VLOOKUP($D197,SALERYCODE,3,0)),(GO197+GP197))*(IF($D197=6,GR197,((MIN((VLOOKUP($D197,SALERYCODE,5,0)),GR197)))))))))/IF(AND($D197=2,'ראשי-פרטים כלליים וריכוז הוצאות'!$D$68&lt;&gt;4),1.2,1)</f>
        <v>0</v>
      </c>
      <c r="GU197" s="263"/>
      <c r="GV197" s="264"/>
      <c r="GW197" s="265"/>
      <c r="GX197" s="266"/>
      <c r="GY197" s="267">
        <f t="shared" si="304"/>
        <v>0</v>
      </c>
      <c r="GZ197" s="260">
        <f>+(IF(OR($B197=0,$C197=0,$D197=0,$DC$2&gt;$OE$1),0,IF(OR(GU197=0,GW197=0,GX197=0),0,MIN((VLOOKUP($D197,SALERYCODE,3,0))*(IF($D197=6,GX197,GW197))*((MIN((VLOOKUP($D197,SALERYCODE,5,0)),(IF($D197=6,GW197,GX197))))),MIN((VLOOKUP($D197,SALERYCODE,3,0)),(GU197+GV197))*(IF($D197=6,GX197,((MIN((VLOOKUP($D197,SALERYCODE,5,0)),GX197)))))))))/IF(AND($D197=2,'ראשי-פרטים כלליים וריכוז הוצאות'!$D$68&lt;&gt;4),1.2,1)</f>
        <v>0</v>
      </c>
      <c r="HA197" s="263"/>
      <c r="HB197" s="264"/>
      <c r="HC197" s="265"/>
      <c r="HD197" s="266"/>
      <c r="HE197" s="267">
        <f t="shared" si="305"/>
        <v>0</v>
      </c>
      <c r="HF197" s="260">
        <f>+(IF(OR($B197=0,$C197=0,$D197=0,$DC$2&gt;$OE$1),0,IF(OR(HA197=0,HC197=0,HD197=0),0,MIN((VLOOKUP($D197,SALERYCODE,3,0))*(IF($D197=6,HD197,HC197))*((MIN((VLOOKUP($D197,SALERYCODE,5,0)),(IF($D197=6,HC197,HD197))))),MIN((VLOOKUP($D197,SALERYCODE,3,0)),(HA197+HB197))*(IF($D197=6,HD197,((MIN((VLOOKUP($D197,SALERYCODE,5,0)),HD197)))))))))/IF(AND($D197=2,'ראשי-פרטים כלליים וריכוז הוצאות'!$D$68&lt;&gt;4),1.2,1)</f>
        <v>0</v>
      </c>
      <c r="HG197" s="263"/>
      <c r="HH197" s="264"/>
      <c r="HI197" s="265"/>
      <c r="HJ197" s="266"/>
      <c r="HK197" s="267">
        <f t="shared" si="306"/>
        <v>0</v>
      </c>
      <c r="HL197" s="260">
        <f>+(IF(OR($B197=0,$C197=0,$D197=0,$DC$2&gt;$OE$1),0,IF(OR(HG197=0,HI197=0,HJ197=0),0,MIN((VLOOKUP($D197,SALERYCODE,3,0))*(IF($D197=6,HJ197,HI197))*((MIN((VLOOKUP($D197,SALERYCODE,5,0)),(IF($D197=6,HI197,HJ197))))),MIN((VLOOKUP($D197,SALERYCODE,3,0)),(HG197+HH197))*(IF($D197=6,HJ197,((MIN((VLOOKUP($D197,SALERYCODE,5,0)),HJ197)))))))))/IF(AND($D197=2,'ראשי-פרטים כלליים וריכוז הוצאות'!$D$68&lt;&gt;4),1.2,1)</f>
        <v>0</v>
      </c>
      <c r="HM197" s="263"/>
      <c r="HN197" s="264"/>
      <c r="HO197" s="265"/>
      <c r="HP197" s="266"/>
      <c r="HQ197" s="267">
        <f t="shared" si="307"/>
        <v>0</v>
      </c>
      <c r="HR197" s="260">
        <f>+(IF(OR($B197=0,$C197=0,$D197=0,$DC$2&gt;$OE$1),0,IF(OR(HM197=0,HO197=0,HP197=0),0,MIN((VLOOKUP($D197,SALERYCODE,3,0))*(IF($D197=6,HP197,HO197))*((MIN((VLOOKUP($D197,SALERYCODE,5,0)),(IF($D197=6,HO197,HP197))))),MIN((VLOOKUP($D197,SALERYCODE,3,0)),(HM197+HN197))*(IF($D197=6,HP197,((MIN((VLOOKUP($D197,SALERYCODE,5,0)),HP197)))))))))/IF(AND($D197=2,'ראשי-פרטים כלליים וריכוז הוצאות'!$D$68&lt;&gt;4),1.2,1)</f>
        <v>0</v>
      </c>
      <c r="HS197" s="263"/>
      <c r="HT197" s="264"/>
      <c r="HU197" s="265"/>
      <c r="HV197" s="266"/>
      <c r="HW197" s="267">
        <f t="shared" si="308"/>
        <v>0</v>
      </c>
      <c r="HX197" s="260">
        <f>+(IF(OR($B197=0,$C197=0,$D197=0,$DC$2&gt;$OE$1),0,IF(OR(HS197=0,HU197=0,HV197=0),0,MIN((VLOOKUP($D197,SALERYCODE,3,0))*(IF($D197=6,HV197,HU197))*((MIN((VLOOKUP($D197,SALERYCODE,5,0)),(IF($D197=6,HU197,HV197))))),MIN((VLOOKUP($D197,SALERYCODE,3,0)),(HS197+HT197))*(IF($D197=6,HV197,((MIN((VLOOKUP($D197,SALERYCODE,5,0)),HV197)))))))))/IF(AND($D197=2,'ראשי-פרטים כלליים וריכוז הוצאות'!$D$68&lt;&gt;4),1.2,1)</f>
        <v>0</v>
      </c>
      <c r="HY197" s="263"/>
      <c r="HZ197" s="264"/>
      <c r="IA197" s="265"/>
      <c r="IB197" s="266"/>
      <c r="IC197" s="267">
        <f t="shared" si="309"/>
        <v>0</v>
      </c>
      <c r="ID197" s="260">
        <f>+(IF(OR($B197=0,$C197=0,$D197=0,$DC$2&gt;$OE$1),0,IF(OR(HY197=0,IA197=0,IB197=0),0,MIN((VLOOKUP($D197,SALERYCODE,3,0))*(IF($D197=6,IB197,IA197))*((MIN((VLOOKUP($D197,SALERYCODE,5,0)),(IF($D197=6,IA197,IB197))))),MIN((VLOOKUP($D197,SALERYCODE,3,0)),(HY197+HZ197))*(IF($D197=6,IB197,((MIN((VLOOKUP($D197,SALERYCODE,5,0)),IB197)))))))))/IF(AND($D197=2,'ראשי-פרטים כלליים וריכוז הוצאות'!$D$68&lt;&gt;4),1.2,1)</f>
        <v>0</v>
      </c>
      <c r="IE197" s="263"/>
      <c r="IF197" s="264"/>
      <c r="IG197" s="265"/>
      <c r="IH197" s="266"/>
      <c r="II197" s="267">
        <f t="shared" si="310"/>
        <v>0</v>
      </c>
      <c r="IJ197" s="260">
        <f>+(IF(OR($B197=0,$C197=0,$D197=0,$DC$2&gt;$OE$1),0,IF(OR(IE197=0,IG197=0,IH197=0),0,MIN((VLOOKUP($D197,SALERYCODE,3,0))*(IF($D197=6,IH197,IG197))*((MIN((VLOOKUP($D197,SALERYCODE,5,0)),(IF($D197=6,IG197,IH197))))),MIN((VLOOKUP($D197,SALERYCODE,3,0)),(IE197+IF197))*(IF($D197=6,IH197,((MIN((VLOOKUP($D197,SALERYCODE,5,0)),IH197)))))))))/IF(AND($D197=2,'ראשי-פרטים כלליים וריכוז הוצאות'!$D$68&lt;&gt;4),1.2,1)</f>
        <v>0</v>
      </c>
      <c r="IK197" s="263"/>
      <c r="IL197" s="264"/>
      <c r="IM197" s="265"/>
      <c r="IN197" s="266"/>
      <c r="IO197" s="267">
        <f t="shared" si="311"/>
        <v>0</v>
      </c>
      <c r="IP197" s="260">
        <f>+(IF(OR($B197=0,$C197=0,$D197=0,$DC$2&gt;$OE$1),0,IF(OR(IK197=0,IM197=0,IN197=0),0,MIN((VLOOKUP($D197,SALERYCODE,3,0))*(IF($D197=6,IN197,IM197))*((MIN((VLOOKUP($D197,SALERYCODE,5,0)),(IF($D197=6,IM197,IN197))))),MIN((VLOOKUP($D197,SALERYCODE,3,0)),(IK197+IL197))*(IF($D197=6,IN197,((MIN((VLOOKUP($D197,SALERYCODE,5,0)),IN197)))))))))/IF(AND($D197=2,'ראשי-פרטים כלליים וריכוז הוצאות'!$D$68&lt;&gt;4),1.2,1)</f>
        <v>0</v>
      </c>
      <c r="IQ197" s="263"/>
      <c r="IR197" s="264"/>
      <c r="IS197" s="265"/>
      <c r="IT197" s="266"/>
      <c r="IU197" s="267">
        <f t="shared" si="312"/>
        <v>0</v>
      </c>
      <c r="IV197" s="260">
        <f>+(IF(OR($B197=0,$C197=0,$D197=0,$DC$2&gt;$OE$1),0,IF(OR(IQ197=0,IS197=0,IT197=0),0,MIN((VLOOKUP($D197,SALERYCODE,3,0))*(IF($D197=6,IT197,IS197))*((MIN((VLOOKUP($D197,SALERYCODE,5,0)),(IF($D197=6,IS197,IT197))))),MIN((VLOOKUP($D197,SALERYCODE,3,0)),(IQ197+IR197))*(IF($D197=6,IT197,((MIN((VLOOKUP($D197,SALERYCODE,5,0)),IT197)))))))))/IF(AND($D197=2,'ראשי-פרטים כלליים וריכוז הוצאות'!$D$68&lt;&gt;4),1.2,1)</f>
        <v>0</v>
      </c>
      <c r="IW197" s="263"/>
      <c r="IX197" s="264"/>
      <c r="IY197" s="265"/>
      <c r="IZ197" s="266"/>
      <c r="JA197" s="267">
        <f t="shared" si="313"/>
        <v>0</v>
      </c>
      <c r="JB197" s="260">
        <f>+(IF(OR($B197=0,$C197=0,$D197=0,$DC$2&gt;$OE$1),0,IF(OR(IW197=0,IY197=0,IZ197=0),0,MIN((VLOOKUP($D197,SALERYCODE,3,0))*(IF($D197=6,IZ197,IY197))*((MIN((VLOOKUP($D197,SALERYCODE,5,0)),(IF($D197=6,IY197,IZ197))))),MIN((VLOOKUP($D197,SALERYCODE,3,0)),(IW197+IX197))*(IF($D197=6,IZ197,((MIN((VLOOKUP($D197,SALERYCODE,5,0)),IZ197)))))))))/IF(AND($D197=2,'ראשי-פרטים כלליים וריכוז הוצאות'!$D$68&lt;&gt;4),1.2,1)</f>
        <v>0</v>
      </c>
      <c r="JC197" s="263"/>
      <c r="JD197" s="264"/>
      <c r="JE197" s="265"/>
      <c r="JF197" s="266"/>
      <c r="JG197" s="267">
        <f t="shared" si="314"/>
        <v>0</v>
      </c>
      <c r="JH197" s="260">
        <f>+(IF(OR($B197=0,$C197=0,$D197=0,$DC$2&gt;$OE$1),0,IF(OR(JC197=0,JE197=0,JF197=0),0,MIN((VLOOKUP($D197,SALERYCODE,3,0))*(IF($D197=6,JF197,JE197))*((MIN((VLOOKUP($D197,SALERYCODE,5,0)),(IF($D197=6,JE197,JF197))))),MIN((VLOOKUP($D197,SALERYCODE,3,0)),(JC197+JD197))*(IF($D197=6,JF197,((MIN((VLOOKUP($D197,SALERYCODE,5,0)),JF197)))))))))/IF(AND($D197=2,'ראשי-פרטים כלליים וריכוז הוצאות'!$D$68&lt;&gt;4),1.2,1)</f>
        <v>0</v>
      </c>
      <c r="JI197" s="263"/>
      <c r="JJ197" s="264"/>
      <c r="JK197" s="265"/>
      <c r="JL197" s="266"/>
      <c r="JM197" s="267">
        <f t="shared" si="315"/>
        <v>0</v>
      </c>
      <c r="JN197" s="260">
        <f>+(IF(OR($B197=0,$C197=0,$D197=0,$DC$2&gt;$OE$1),0,IF(OR(JI197=0,JK197=0,JL197=0),0,MIN((VLOOKUP($D197,SALERYCODE,3,0))*(IF($D197=6,JL197,JK197))*((MIN((VLOOKUP($D197,SALERYCODE,5,0)),(IF($D197=6,JK197,JL197))))),MIN((VLOOKUP($D197,SALERYCODE,3,0)),(JI197+JJ197))*(IF($D197=6,JL197,((MIN((VLOOKUP($D197,SALERYCODE,5,0)),JL197)))))))))/IF(AND($D197=2,'ראשי-פרטים כלליים וריכוז הוצאות'!$D$68&lt;&gt;4),1.2,1)</f>
        <v>0</v>
      </c>
      <c r="JO197" s="263"/>
      <c r="JP197" s="264"/>
      <c r="JQ197" s="265"/>
      <c r="JR197" s="266"/>
      <c r="JS197" s="267">
        <f t="shared" si="316"/>
        <v>0</v>
      </c>
      <c r="JT197" s="260">
        <f>+(IF(OR($B197=0,$C197=0,$D197=0,$DC$2&gt;$OE$1),0,IF(OR(JO197=0,JQ197=0,JR197=0),0,MIN((VLOOKUP($D197,SALERYCODE,3,0))*(IF($D197=6,JR197,JQ197))*((MIN((VLOOKUP($D197,SALERYCODE,5,0)),(IF($D197=6,JQ197,JR197))))),MIN((VLOOKUP($D197,SALERYCODE,3,0)),(JO197+JP197))*(IF($D197=6,JR197,((MIN((VLOOKUP($D197,SALERYCODE,5,0)),JR197)))))))))/IF(AND($D197=2,'ראשי-פרטים כלליים וריכוז הוצאות'!$D$68&lt;&gt;4),1.2,1)</f>
        <v>0</v>
      </c>
      <c r="JU197" s="263"/>
      <c r="JV197" s="264"/>
      <c r="JW197" s="265"/>
      <c r="JX197" s="266"/>
      <c r="JY197" s="267">
        <f t="shared" si="317"/>
        <v>0</v>
      </c>
      <c r="JZ197" s="260">
        <f>+(IF(OR($B197=0,$C197=0,$D197=0,$DC$2&gt;$OE$1),0,IF(OR(JU197=0,JW197=0,JX197=0),0,MIN((VLOOKUP($D197,SALERYCODE,3,0))*(IF($D197=6,JX197,JW197))*((MIN((VLOOKUP($D197,SALERYCODE,5,0)),(IF($D197=6,JW197,JX197))))),MIN((VLOOKUP($D197,SALERYCODE,3,0)),(JU197+JV197))*(IF($D197=6,JX197,((MIN((VLOOKUP($D197,SALERYCODE,5,0)),JX197)))))))))/IF(AND($D197=2,'ראשי-פרטים כלליים וריכוז הוצאות'!$D$68&lt;&gt;4),1.2,1)</f>
        <v>0</v>
      </c>
      <c r="KA197" s="263"/>
      <c r="KB197" s="264"/>
      <c r="KC197" s="265"/>
      <c r="KD197" s="266"/>
      <c r="KE197" s="267">
        <f t="shared" si="318"/>
        <v>0</v>
      </c>
      <c r="KF197" s="260">
        <f>+(IF(OR($B197=0,$C197=0,$D197=0,$DC$2&gt;$OE$1),0,IF(OR(KA197=0,KC197=0,KD197=0),0,MIN((VLOOKUP($D197,SALERYCODE,3,0))*(IF($D197=6,KD197,KC197))*((MIN((VLOOKUP($D197,SALERYCODE,5,0)),(IF($D197=6,KC197,KD197))))),MIN((VLOOKUP($D197,SALERYCODE,3,0)),(KA197+KB197))*(IF($D197=6,KD197,((MIN((VLOOKUP($D197,SALERYCODE,5,0)),KD197)))))))))/IF(AND($D197=2,'ראשי-פרטים כלליים וריכוז הוצאות'!$D$68&lt;&gt;4),1.2,1)</f>
        <v>0</v>
      </c>
      <c r="KG197" s="263"/>
      <c r="KH197" s="264"/>
      <c r="KI197" s="265"/>
      <c r="KJ197" s="266"/>
      <c r="KK197" s="267">
        <f t="shared" si="319"/>
        <v>0</v>
      </c>
      <c r="KL197" s="260">
        <f>+(IF(OR($B197=0,$C197=0,$D197=0,$DC$2&gt;$OE$1),0,IF(OR(KG197=0,KI197=0,KJ197=0),0,MIN((VLOOKUP($D197,SALERYCODE,3,0))*(IF($D197=6,KJ197,KI197))*((MIN((VLOOKUP($D197,SALERYCODE,5,0)),(IF($D197=6,KI197,KJ197))))),MIN((VLOOKUP($D197,SALERYCODE,3,0)),(KG197+KH197))*(IF($D197=6,KJ197,((MIN((VLOOKUP($D197,SALERYCODE,5,0)),KJ197)))))))))/IF(AND($D197=2,'ראשי-פרטים כלליים וריכוז הוצאות'!$D$68&lt;&gt;4),1.2,1)</f>
        <v>0</v>
      </c>
      <c r="KM197" s="263"/>
      <c r="KN197" s="264"/>
      <c r="KO197" s="265"/>
      <c r="KP197" s="266"/>
      <c r="KQ197" s="267">
        <f t="shared" si="320"/>
        <v>0</v>
      </c>
      <c r="KR197" s="260">
        <f>+(IF(OR($B197=0,$C197=0,$D197=0,$DC$2&gt;$OE$1),0,IF(OR(KM197=0,KO197=0,KP197=0),0,MIN((VLOOKUP($D197,SALERYCODE,3,0))*(IF($D197=6,KP197,KO197))*((MIN((VLOOKUP($D197,SALERYCODE,5,0)),(IF($D197=6,KO197,KP197))))),MIN((VLOOKUP($D197,SALERYCODE,3,0)),(KM197+KN197))*(IF($D197=6,KP197,((MIN((VLOOKUP($D197,SALERYCODE,5,0)),KP197)))))))))/IF(AND($D197=2,'ראשי-פרטים כלליים וריכוז הוצאות'!$D$68&lt;&gt;4),1.2,1)</f>
        <v>0</v>
      </c>
      <c r="KS197" s="263"/>
      <c r="KT197" s="264"/>
      <c r="KU197" s="265"/>
      <c r="KV197" s="266"/>
      <c r="KW197" s="267">
        <f t="shared" si="321"/>
        <v>0</v>
      </c>
      <c r="KX197" s="260">
        <f>+(IF(OR($B197=0,$C197=0,$D197=0,$DC$2&gt;$OE$1),0,IF(OR(KS197=0,KU197=0,KV197=0),0,MIN((VLOOKUP($D197,SALERYCODE,3,0))*(IF($D197=6,KV197,KU197))*((MIN((VLOOKUP($D197,SALERYCODE,5,0)),(IF($D197=6,KU197,KV197))))),MIN((VLOOKUP($D197,SALERYCODE,3,0)),(KS197+KT197))*(IF($D197=6,KV197,((MIN((VLOOKUP($D197,SALERYCODE,5,0)),KV197)))))))))/IF(AND($D197=2,'ראשי-פרטים כלליים וריכוז הוצאות'!$D$68&lt;&gt;4),1.2,1)</f>
        <v>0</v>
      </c>
      <c r="KY197" s="263"/>
      <c r="KZ197" s="264"/>
      <c r="LA197" s="265"/>
      <c r="LB197" s="266"/>
      <c r="LC197" s="267">
        <f t="shared" si="322"/>
        <v>0</v>
      </c>
      <c r="LD197" s="260">
        <f>+(IF(OR($B197=0,$C197=0,$D197=0,$DC$2&gt;$OE$1),0,IF(OR(KY197=0,LA197=0,LB197=0),0,MIN((VLOOKUP($D197,SALERYCODE,3,0))*(IF($D197=6,LB197,LA197))*((MIN((VLOOKUP($D197,SALERYCODE,5,0)),(IF($D197=6,LA197,LB197))))),MIN((VLOOKUP($D197,SALERYCODE,3,0)),(KY197+KZ197))*(IF($D197=6,LB197,((MIN((VLOOKUP($D197,SALERYCODE,5,0)),LB197)))))))))/IF(AND($D197=2,'ראשי-פרטים כלליים וריכוז הוצאות'!$D$68&lt;&gt;4),1.2,1)</f>
        <v>0</v>
      </c>
      <c r="LE197" s="263"/>
      <c r="LF197" s="264"/>
      <c r="LG197" s="265"/>
      <c r="LH197" s="266"/>
      <c r="LI197" s="267">
        <f t="shared" si="323"/>
        <v>0</v>
      </c>
      <c r="LJ197" s="260">
        <f>+(IF(OR($B197=0,$C197=0,$D197=0,$DC$2&gt;$OE$1),0,IF(OR(LE197=0,LG197=0,LH197=0),0,MIN((VLOOKUP($D197,SALERYCODE,3,0))*(IF($D197=6,LH197,LG197))*((MIN((VLOOKUP($D197,SALERYCODE,5,0)),(IF($D197=6,LG197,LH197))))),MIN((VLOOKUP($D197,SALERYCODE,3,0)),(LE197+LF197))*(IF($D197=6,LH197,((MIN((VLOOKUP($D197,SALERYCODE,5,0)),LH197)))))))))/IF(AND($D197=2,'ראשי-פרטים כלליים וריכוז הוצאות'!$D$68&lt;&gt;4),1.2,1)</f>
        <v>0</v>
      </c>
      <c r="LK197" s="263"/>
      <c r="LL197" s="264"/>
      <c r="LM197" s="265"/>
      <c r="LN197" s="266"/>
      <c r="LO197" s="267">
        <f t="shared" si="324"/>
        <v>0</v>
      </c>
      <c r="LP197" s="260">
        <f>+(IF(OR($B197=0,$C197=0,$D197=0,$DC$2&gt;$OE$1),0,IF(OR(LK197=0,LM197=0,LN197=0),0,MIN((VLOOKUP($D197,SALERYCODE,3,0))*(IF($D197=6,LN197,LM197))*((MIN((VLOOKUP($D197,SALERYCODE,5,0)),(IF($D197=6,LM197,LN197))))),MIN((VLOOKUP($D197,SALERYCODE,3,0)),(LK197+LL197))*(IF($D197=6,LN197,((MIN((VLOOKUP($D197,SALERYCODE,5,0)),LN197)))))))))/IF(AND($D197=2,'ראשי-פרטים כלליים וריכוז הוצאות'!$D$68&lt;&gt;4),1.2,1)</f>
        <v>0</v>
      </c>
      <c r="LQ197" s="263"/>
      <c r="LR197" s="264"/>
      <c r="LS197" s="265"/>
      <c r="LT197" s="266"/>
      <c r="LU197" s="267">
        <f t="shared" si="325"/>
        <v>0</v>
      </c>
      <c r="LV197" s="260">
        <f>+(IF(OR($B197=0,$C197=0,$D197=0,$DC$2&gt;$OE$1),0,IF(OR(LQ197=0,LS197=0,LT197=0),0,MIN((VLOOKUP($D197,SALERYCODE,3,0))*(IF($D197=6,LT197,LS197))*((MIN((VLOOKUP($D197,SALERYCODE,5,0)),(IF($D197=6,LS197,LT197))))),MIN((VLOOKUP($D197,SALERYCODE,3,0)),(LQ197+LR197))*(IF($D197=6,LT197,((MIN((VLOOKUP($D197,SALERYCODE,5,0)),LT197)))))))))/IF(AND($D197=2,'ראשי-פרטים כלליים וריכוז הוצאות'!$D$68&lt;&gt;4),1.2,1)</f>
        <v>0</v>
      </c>
      <c r="LW197" s="263"/>
      <c r="LX197" s="264"/>
      <c r="LY197" s="265"/>
      <c r="LZ197" s="266"/>
      <c r="MA197" s="267">
        <f t="shared" si="326"/>
        <v>0</v>
      </c>
      <c r="MB197" s="260">
        <f>+(IF(OR($B197=0,$C197=0,$D197=0,$DC$2&gt;$OE$1),0,IF(OR(LW197=0,LY197=0,LZ197=0),0,MIN((VLOOKUP($D197,SALERYCODE,3,0))*(IF($D197=6,LZ197,LY197))*((MIN((VLOOKUP($D197,SALERYCODE,5,0)),(IF($D197=6,LY197,LZ197))))),MIN((VLOOKUP($D197,SALERYCODE,3,0)),(LW197+LX197))*(IF($D197=6,LZ197,((MIN((VLOOKUP($D197,SALERYCODE,5,0)),LZ197)))))))))/IF(AND($D197=2,'ראשי-פרטים כלליים וריכוז הוצאות'!$D$68&lt;&gt;4),1.2,1)</f>
        <v>0</v>
      </c>
      <c r="MC197" s="263"/>
      <c r="MD197" s="264"/>
      <c r="ME197" s="265"/>
      <c r="MF197" s="266"/>
      <c r="MG197" s="267">
        <f t="shared" si="327"/>
        <v>0</v>
      </c>
      <c r="MH197" s="260">
        <f>+(IF(OR($B197=0,$C197=0,$D197=0,$DC$2&gt;$OE$1),0,IF(OR(MC197=0,ME197=0,MF197=0),0,MIN((VLOOKUP($D197,SALERYCODE,3,0))*(IF($D197=6,MF197,ME197))*((MIN((VLOOKUP($D197,SALERYCODE,5,0)),(IF($D197=6,ME197,MF197))))),MIN((VLOOKUP($D197,SALERYCODE,3,0)),(MC197+MD197))*(IF($D197=6,MF197,((MIN((VLOOKUP($D197,SALERYCODE,5,0)),MF197)))))))))/IF(AND($D197=2,'ראשי-פרטים כלליים וריכוז הוצאות'!$D$68&lt;&gt;4),1.2,1)</f>
        <v>0</v>
      </c>
      <c r="MI197" s="263"/>
      <c r="MJ197" s="264"/>
      <c r="MK197" s="265"/>
      <c r="ML197" s="266"/>
      <c r="MM197" s="267">
        <f t="shared" si="328"/>
        <v>0</v>
      </c>
      <c r="MN197" s="260">
        <f>+(IF(OR($B197=0,$C197=0,$D197=0,$DC$2&gt;$OE$1),0,IF(OR(MI197=0,MK197=0,ML197=0),0,MIN((VLOOKUP($D197,SALERYCODE,3,0))*(IF($D197=6,ML197,MK197))*((MIN((VLOOKUP($D197,SALERYCODE,5,0)),(IF($D197=6,MK197,ML197))))),MIN((VLOOKUP($D197,SALERYCODE,3,0)),(MI197+MJ197))*(IF($D197=6,ML197,((MIN((VLOOKUP($D197,SALERYCODE,5,0)),ML197)))))))))/IF(AND($D197=2,'ראשי-פרטים כלליים וריכוז הוצאות'!$D$68&lt;&gt;4),1.2,1)</f>
        <v>0</v>
      </c>
      <c r="MO197" s="263"/>
      <c r="MP197" s="264"/>
      <c r="MQ197" s="265"/>
      <c r="MR197" s="266"/>
      <c r="MS197" s="267">
        <f t="shared" si="329"/>
        <v>0</v>
      </c>
      <c r="MT197" s="260">
        <f>+(IF(OR($B197=0,$C197=0,$D197=0,$DC$2&gt;$OE$1),0,IF(OR(MO197=0,MQ197=0,MR197=0),0,MIN((VLOOKUP($D197,SALERYCODE,3,0))*(IF($D197=6,MR197,MQ197))*((MIN((VLOOKUP($D197,SALERYCODE,5,0)),(IF($D197=6,MQ197,MR197))))),MIN((VLOOKUP($D197,SALERYCODE,3,0)),(MO197+MP197))*(IF($D197=6,MR197,((MIN((VLOOKUP($D197,SALERYCODE,5,0)),MR197)))))))))/IF(AND($D197=2,'ראשי-פרטים כלליים וריכוז הוצאות'!$D$68&lt;&gt;4),1.2,1)</f>
        <v>0</v>
      </c>
      <c r="MU197" s="263"/>
      <c r="MV197" s="264"/>
      <c r="MW197" s="265"/>
      <c r="MX197" s="266"/>
      <c r="MY197" s="267">
        <f t="shared" si="330"/>
        <v>0</v>
      </c>
      <c r="MZ197" s="260">
        <f>+(IF(OR($B197=0,$C197=0,$D197=0,$DC$2&gt;$OE$1),0,IF(OR(MU197=0,MW197=0,MX197=0),0,MIN((VLOOKUP($D197,SALERYCODE,3,0))*(IF($D197=6,MX197,MW197))*((MIN((VLOOKUP($D197,SALERYCODE,5,0)),(IF($D197=6,MW197,MX197))))),MIN((VLOOKUP($D197,SALERYCODE,3,0)),(MU197+MV197))*(IF($D197=6,MX197,((MIN((VLOOKUP($D197,SALERYCODE,5,0)),MX197)))))))))/IF(AND($D197=2,'ראשי-פרטים כלליים וריכוז הוצאות'!$D$68&lt;&gt;4),1.2,1)</f>
        <v>0</v>
      </c>
      <c r="NA197" s="263"/>
      <c r="NB197" s="264"/>
      <c r="NC197" s="265"/>
      <c r="ND197" s="266"/>
      <c r="NE197" s="267">
        <f t="shared" si="331"/>
        <v>0</v>
      </c>
      <c r="NF197" s="260">
        <f>+(IF(OR($B197=0,$C197=0,$D197=0,$DC$2&gt;$OE$1),0,IF(OR(NA197=0,NC197=0,ND197=0),0,MIN((VLOOKUP($D197,SALERYCODE,3,0))*(IF($D197=6,ND197,NC197))*((MIN((VLOOKUP($D197,SALERYCODE,5,0)),(IF($D197=6,NC197,ND197))))),MIN((VLOOKUP($D197,SALERYCODE,3,0)),(NA197+NB197))*(IF($D197=6,ND197,((MIN((VLOOKUP($D197,SALERYCODE,5,0)),ND197)))))))))/IF(AND($D197=2,'ראשי-פרטים כלליים וריכוז הוצאות'!$D$68&lt;&gt;4),1.2,1)</f>
        <v>0</v>
      </c>
      <c r="NG197" s="263"/>
      <c r="NH197" s="264"/>
      <c r="NI197" s="265"/>
      <c r="NJ197" s="266"/>
      <c r="NK197" s="267">
        <f t="shared" si="332"/>
        <v>0</v>
      </c>
      <c r="NL197" s="260">
        <f>+(IF(OR($B197=0,$C197=0,$D197=0,$DC$2&gt;$OE$1),0,IF(OR(NG197=0,NI197=0,NJ197=0),0,MIN((VLOOKUP($D197,SALERYCODE,3,0))*(IF($D197=6,NJ197,NI197))*((MIN((VLOOKUP($D197,SALERYCODE,5,0)),(IF($D197=6,NI197,NJ197))))),MIN((VLOOKUP($D197,SALERYCODE,3,0)),(NG197+NH197))*(IF($D197=6,NJ197,((MIN((VLOOKUP($D197,SALERYCODE,5,0)),NJ197)))))))))/IF(AND($D197=2,'ראשי-פרטים כלליים וריכוז הוצאות'!$D$68&lt;&gt;4),1.2,1)</f>
        <v>0</v>
      </c>
      <c r="NM197" s="263"/>
      <c r="NN197" s="264"/>
      <c r="NO197" s="265"/>
      <c r="NP197" s="266"/>
      <c r="NQ197" s="267">
        <f t="shared" si="333"/>
        <v>0</v>
      </c>
      <c r="NR197" s="260">
        <f>+(IF(OR($B197=0,$C197=0,$D197=0,$DC$2&gt;$OE$1),0,IF(OR(NM197=0,NO197=0,NP197=0),0,MIN((VLOOKUP($D197,SALERYCODE,3,0))*(IF($D197=6,NP197,NO197))*((MIN((VLOOKUP($D197,SALERYCODE,5,0)),(IF($D197=6,NO197,NP197))))),MIN((VLOOKUP($D197,SALERYCODE,3,0)),(NM197+NN197))*(IF($D197=6,NP197,((MIN((VLOOKUP($D197,SALERYCODE,5,0)),NP197)))))))))/IF(AND($D197=2,'ראשי-פרטים כלליים וריכוז הוצאות'!$D$68&lt;&gt;4),1.2,1)</f>
        <v>0</v>
      </c>
      <c r="NS197" s="263"/>
      <c r="NT197" s="264"/>
      <c r="NU197" s="265"/>
      <c r="NV197" s="266"/>
      <c r="NW197" s="267">
        <f t="shared" si="334"/>
        <v>0</v>
      </c>
      <c r="NX197" s="260">
        <f>+(IF(OR($B197=0,$C197=0,$D197=0,$DC$2&gt;$OE$1),0,IF(OR(NS197=0,NU197=0,NV197=0),0,MIN((VLOOKUP($D197,SALERYCODE,3,0))*(IF($D197=6,NV197,NU197))*((MIN((VLOOKUP($D197,SALERYCODE,5,0)),(IF($D197=6,NU197,NV197))))),MIN((VLOOKUP($D197,SALERYCODE,3,0)),(NS197+NT197))*(IF($D197=6,NV197,((MIN((VLOOKUP($D197,SALERYCODE,5,0)),NV197)))))))))/IF(AND($D197=2,'ראשי-פרטים כלליים וריכוז הוצאות'!$D$68&lt;&gt;4),1.2,1)</f>
        <v>0</v>
      </c>
      <c r="NY197" s="263"/>
      <c r="NZ197" s="264"/>
      <c r="OA197" s="265"/>
      <c r="OB197" s="266"/>
      <c r="OC197" s="267">
        <f t="shared" si="335"/>
        <v>0</v>
      </c>
      <c r="OD197" s="260">
        <f>+(IF(OR($B197=0,$C197=0,$D197=0,$DC$2&gt;$OE$1),0,IF(OR(NY197=0,OA197=0,OB197=0),0,MIN((VLOOKUP($D197,SALERYCODE,3,0))*(IF($D197=6,OB197,OA197))*((MIN((VLOOKUP($D197,SALERYCODE,5,0)),(IF($D197=6,OA197,OB197))))),MIN((VLOOKUP($D197,SALERYCODE,3,0)),(NY197+NZ197))*(IF($D197=6,OB197,((MIN((VLOOKUP($D197,SALERYCODE,5,0)),OB197)))))))))/IF(AND($D197=2,'ראשי-פרטים כלליים וריכוז הוצאות'!$D$68&lt;&gt;4),1.2,1)</f>
        <v>0</v>
      </c>
      <c r="OE197" s="275">
        <f t="shared" ref="OE197:OE223" si="341">IF(EP197=0,0,1)+IF(EJ197=0,0,1)+IF(ED197=0,0,1)+IF(DX197=0,0,1)+IF(DR197=0,0,1)+IF(DL197=0,0,1)+IF(DF197=0,0,1)+IF(CZ197=0,0,1)+IF(CT197=0,0,1)+IF(CN197=0,0,1)+IF(CH197=0,0,1)+IF(CB197=0,0,1)+IF(BV197=0,0,1)+IF(BP197=0,0,1)+IF(BJ197=0,0,1)+IF(BD197=0,0,1)+IF(AX197=0,0,1)+IF(AR197=0,0,1)+IF(AL197=0,0,1)+IF(AF197=0,0,1)+IF(Z197=0,0,1)+IF(T197=0,0,1)+IF(N197=0,0,1)+IF(H197=0,0,1)</f>
        <v>0</v>
      </c>
      <c r="OF197" s="283">
        <f t="shared" ref="OF197:OF223" si="342">IF(OE197=0,0.000001,SUM(EP197,EJ197,ED197,DX197,DR197,DL197,DF197,CZ197,CT197,CN197,CH197,CB197,BV197,BP197,BJ197,BD197,AX197,AR197,AL197,AF197,Z197,T197,N197,H197)/OE197)</f>
        <v>9.9999999999999995E-7</v>
      </c>
      <c r="OG197" s="276">
        <f t="shared" ref="OG197:OG223" si="343">+I197+O197+U197+AA197+AG197+AM197+AS197+AY197+BE197+BK197+BQ197+BW197+CC197+CI197+CO197+CU197+DA197+DG197+DM197+DS197+DY197+EE197+EK197+EQ197</f>
        <v>0</v>
      </c>
      <c r="OH197" s="275">
        <f t="shared" ref="OH197:OH223" si="344">+(EM197+EN197)*EP197+(EG197+EH197)*EJ197+(EA197+EB197)*ED197+(DU197+DV197)*DX197+(DO197+DP197)*DR197+(DI197+DJ197)*DL197+(DC197+DD197)*DF197+(CW197+CX197)*CZ197+(CQ197+CR197)*CT197+(CK197+CL197)*CN197+(CE197+CF197)*CH197+(BY197+BZ197)*CB197+(BS197+BT197)*BV197+(BM197+BN197)*BP197+(BG197+BH197)*BJ197+(BA197+BB197)*BD197+(AU197+AV197)*AX197+(AO197+AP197)*AR197+(AI197+AJ197)*AL197+(AC197+AD197)*AF197+(W197+X197)*Z197+(Q197+R197)*T197+(K197+L197)*N197+(E197+F197)*H197</f>
        <v>0</v>
      </c>
      <c r="OI197" s="275">
        <v>0</v>
      </c>
      <c r="OJ197" s="258">
        <f t="shared" ref="OJ197:OJ223" si="345">SUM(DN197,DT197,DZ197,EF197,EL197,ER197,DH197,DB197,CV197,CP197,CJ197,CD197,BX197,BR197,BL197,BF197,AZ197,AT197,AN197,AH197,AB197,V197,P197,J197,EX197,FD197,FJ197,FP197,FV197,GB197,GH197,GN197,GT197,GZ197,HF197,HL197,HR197,HX197,ID197,IJ197,IP197,IV197,JB197,JH197,JN197,JT197,JZ197,KF197,KL197,KR197,KX197,LD197,LJ197,LP197,LV197,MB197,MH197,MN197,MT197,MZ197,NF197,NL197,NR197,NX197,OD197)</f>
        <v>0</v>
      </c>
      <c r="OK197" s="284"/>
      <c r="OL197" s="116">
        <f>MIN(OJ197+OK197*OF197*OE197/$OL$1/IF(AND($D197=2,'ראשי-פרטים כלליים וריכוז הוצאות'!$D$68&lt;&gt;4),1.2,1),IF($D197&gt;0,VLOOKUP($D197,SALERYCODE,3,0)*12*OG197,0))</f>
        <v>0</v>
      </c>
      <c r="OM197" s="95">
        <f t="shared" si="336"/>
        <v>0</v>
      </c>
      <c r="ON197" s="11">
        <f t="shared" si="337"/>
        <v>0</v>
      </c>
      <c r="OO197" s="11">
        <f t="shared" si="338"/>
        <v>0</v>
      </c>
      <c r="OP197" s="22">
        <f t="shared" si="339"/>
        <v>0</v>
      </c>
      <c r="OQ197" s="11">
        <f t="shared" si="340"/>
        <v>0</v>
      </c>
      <c r="OR197" s="11" t="e">
        <f>#REF!</f>
        <v>#REF!</v>
      </c>
      <c r="OS197" s="35" t="e">
        <f>#REF!-OP197</f>
        <v>#REF!</v>
      </c>
      <c r="OT197" s="35" t="e">
        <f>OS197-#REF!</f>
        <v>#REF!</v>
      </c>
      <c r="OU197" s="43" t="e">
        <f>IF(AND(OP197&gt;0,(OS197=#REF!-OP197)),"מועסק פחות מ-10% מזמנו במופ","")</f>
        <v>#REF!</v>
      </c>
    </row>
    <row r="198" spans="1:411" ht="24" hidden="1" customHeight="1" outlineLevel="1" x14ac:dyDescent="0.2">
      <c r="A198" s="282">
        <v>195</v>
      </c>
      <c r="B198" s="269"/>
      <c r="C198" s="270"/>
      <c r="D198" s="271"/>
      <c r="E198" s="263"/>
      <c r="F198" s="264"/>
      <c r="G198" s="265"/>
      <c r="H198" s="266"/>
      <c r="I198" s="267">
        <f t="shared" si="271"/>
        <v>0</v>
      </c>
      <c r="J198" s="260">
        <f>(IF(OR($B198=0,$C198=0,$D198=0,$E$2&gt;$OE$1),0,IF(OR($E198=0,$G198=0,$H198=0),0,MIN((VLOOKUP($D198,SALERYCODE,3,0))*(IF($D198=6,$H198,$G198))*((MIN((VLOOKUP($D198,SALERYCODE,5,0)),(IF($D198=6,$G198,$H198))))),MIN((VLOOKUP($D198,SALERYCODE,3,0)),($E198+$F198))*(IF($D198=6,$H198,((MIN((VLOOKUP($D198,SALERYCODE,5,0)),$H198)))))))))/IF(AND($D198=2,'ראשי-פרטים כלליים וריכוז הוצאות'!$D$68&lt;&gt;4),1.2,1)</f>
        <v>0</v>
      </c>
      <c r="K198" s="263"/>
      <c r="L198" s="264"/>
      <c r="M198" s="265"/>
      <c r="N198" s="266"/>
      <c r="O198" s="267">
        <f t="shared" si="272"/>
        <v>0</v>
      </c>
      <c r="P198" s="260">
        <f>+(IF(OR($B198=0,$C198=0,$D198=0,$K$2&gt;$OE$1),0,IF(OR($K198=0,$M198=0,$N198=0),0,MIN((VLOOKUP($D198,SALERYCODE,3,0))*(IF($D198=6,$N198,$M198))*((MIN((VLOOKUP($D198,SALERYCODE,5,0)),(IF($D198=6,$M198,$N198))))),MIN((VLOOKUP($D198,SALERYCODE,3,0)),($K198+$L198))*(IF($D198=6,$N198,((MIN((VLOOKUP($D198,SALERYCODE,5,0)),$N198)))))))))/IF(AND($D198=2,'ראשי-פרטים כלליים וריכוז הוצאות'!$D$68&lt;&gt;4),1.2,1)</f>
        <v>0</v>
      </c>
      <c r="Q198" s="263"/>
      <c r="R198" s="264"/>
      <c r="S198" s="265"/>
      <c r="T198" s="266"/>
      <c r="U198" s="267">
        <f t="shared" si="273"/>
        <v>0</v>
      </c>
      <c r="V198" s="260">
        <f>+(IF(OR($B198=0,$C198=0,$D198=0,$Q$2&gt;$OE$1),0,IF(OR(Q198=0,S198=0,T198=0),0,MIN((VLOOKUP($D198,SALERYCODE,3,0))*(IF($D198=6,T198,S198))*((MIN((VLOOKUP($D198,SALERYCODE,5,0)),(IF($D198=6,S198,T198))))),MIN((VLOOKUP($D198,SALERYCODE,3,0)),(Q198+R198))*(IF($D198=6,T198,((MIN((VLOOKUP($D198,SALERYCODE,5,0)),T198)))))))))/IF(AND($D198=2,'ראשי-פרטים כלליים וריכוז הוצאות'!$D$68&lt;&gt;4),1.2,1)</f>
        <v>0</v>
      </c>
      <c r="W198" s="263"/>
      <c r="X198" s="264"/>
      <c r="Y198" s="265"/>
      <c r="Z198" s="266"/>
      <c r="AA198" s="267">
        <f t="shared" si="274"/>
        <v>0</v>
      </c>
      <c r="AB198" s="260">
        <f>+(IF(OR($B198=0,$C198=0,$D198=0,$W$2&gt;$OE$1),0,IF(OR(W198=0,Y198=0,Z198=0),0,MIN((VLOOKUP($D198,SALERYCODE,3,0))*(IF($D198=6,Z198,Y198))*((MIN((VLOOKUP($D198,SALERYCODE,5,0)),(IF($D198=6,Y198,Z198))))),MIN((VLOOKUP($D198,SALERYCODE,3,0)),(W198+X198))*(IF($D198=6,Z198,((MIN((VLOOKUP($D198,SALERYCODE,5,0)),Z198)))))))))/IF(AND($D198=2,'ראשי-פרטים כלליים וריכוז הוצאות'!$D$68&lt;&gt;4),1.2,1)</f>
        <v>0</v>
      </c>
      <c r="AC198" s="263"/>
      <c r="AD198" s="264"/>
      <c r="AE198" s="265"/>
      <c r="AF198" s="266"/>
      <c r="AG198" s="267">
        <f t="shared" si="275"/>
        <v>0</v>
      </c>
      <c r="AH198" s="260">
        <f>+(IF(OR($B198=0,$C198=0,$D198=0,$AC$2&gt;$OE$1),0,IF(OR(AC198=0,AE198=0,AF198=0),0,MIN((VLOOKUP($D198,SALERYCODE,3,0))*(IF($D198=6,AF198,AE198))*((MIN((VLOOKUP($D198,SALERYCODE,5,0)),(IF($D198=6,AE198,AF198))))),MIN((VLOOKUP($D198,SALERYCODE,3,0)),(AC198+AD198))*(IF($D198=6,AF198,((MIN((VLOOKUP($D198,SALERYCODE,5,0)),AF198)))))))))/IF(AND($D198=2,'ראשי-פרטים כלליים וריכוז הוצאות'!$D$68&lt;&gt;4),1.2,1)</f>
        <v>0</v>
      </c>
      <c r="AI198" s="263"/>
      <c r="AJ198" s="264"/>
      <c r="AK198" s="265"/>
      <c r="AL198" s="266"/>
      <c r="AM198" s="267">
        <f t="shared" si="276"/>
        <v>0</v>
      </c>
      <c r="AN198" s="260">
        <f>+(IF(OR($B198=0,$C198=0,$D198=0,$AI$2&gt;$OE$1),0,IF(OR(AI198=0,AK198=0,AL198=0),0,MIN((VLOOKUP($D198,SALERYCODE,3,0))*(IF($D198=6,AL198,AK198))*((MIN((VLOOKUP($D198,SALERYCODE,5,0)),(IF($D198=6,AK198,AL198))))),MIN((VLOOKUP($D198,SALERYCODE,3,0)),(AI198+AJ198))*(IF($D198=6,AL198,((MIN((VLOOKUP($D198,SALERYCODE,5,0)),AL198)))))))))/IF(AND($D198=2,'ראשי-פרטים כלליים וריכוז הוצאות'!$D$68&lt;&gt;4),1.2,1)</f>
        <v>0</v>
      </c>
      <c r="AO198" s="263"/>
      <c r="AP198" s="264"/>
      <c r="AQ198" s="265"/>
      <c r="AR198" s="266"/>
      <c r="AS198" s="267">
        <f t="shared" si="277"/>
        <v>0</v>
      </c>
      <c r="AT198" s="260">
        <f>+(IF(OR($B198=0,$C198=0,$D198=0,$AO$2&gt;$OE$1),0,IF(OR(AO198=0,AQ198=0,AR198=0),0,MIN((VLOOKUP($D198,SALERYCODE,3,0))*(IF($D198=6,AR198,AQ198))*((MIN((VLOOKUP($D198,SALERYCODE,5,0)),(IF($D198=6,AQ198,AR198))))),MIN((VLOOKUP($D198,SALERYCODE,3,0)),(AO198+AP198))*(IF($D198=6,AR198,((MIN((VLOOKUP($D198,SALERYCODE,5,0)),AR198)))))))))/IF(AND($D198=2,'ראשי-פרטים כלליים וריכוז הוצאות'!$D$68&lt;&gt;4),1.2,1)</f>
        <v>0</v>
      </c>
      <c r="AU198" s="263"/>
      <c r="AV198" s="264"/>
      <c r="AW198" s="265"/>
      <c r="AX198" s="266"/>
      <c r="AY198" s="267">
        <f t="shared" si="278"/>
        <v>0</v>
      </c>
      <c r="AZ198" s="260">
        <f>+(IF(OR($B198=0,$C198=0,$D198=0,$AU$2&gt;$OE$1),0,IF(OR(AU198=0,AW198=0,AX198=0),0,MIN((VLOOKUP($D198,SALERYCODE,3,0))*(IF($D198=6,AX198,AW198))*((MIN((VLOOKUP($D198,SALERYCODE,5,0)),(IF($D198=6,AW198,AX198))))),MIN((VLOOKUP($D198,SALERYCODE,3,0)),(AU198+AV198))*(IF($D198=6,AX198,((MIN((VLOOKUP($D198,SALERYCODE,5,0)),AX198)))))))))/IF(AND($D198=2,'ראשי-פרטים כלליים וריכוז הוצאות'!$D$68&lt;&gt;4),1.2,1)</f>
        <v>0</v>
      </c>
      <c r="BA198" s="263"/>
      <c r="BB198" s="264"/>
      <c r="BC198" s="265"/>
      <c r="BD198" s="266"/>
      <c r="BE198" s="267">
        <f t="shared" si="279"/>
        <v>0</v>
      </c>
      <c r="BF198" s="260">
        <f>+(IF(OR($B198=0,$C198=0,$D198=0,$BA$2&gt;$OE$1),0,IF(OR(BA198=0,BC198=0,BD198=0),0,MIN((VLOOKUP($D198,SALERYCODE,3,0))*(IF($D198=6,BD198,BC198))*((MIN((VLOOKUP($D198,SALERYCODE,5,0)),(IF($D198=6,BC198,BD198))))),MIN((VLOOKUP($D198,SALERYCODE,3,0)),(BA198+BB198))*(IF($D198=6,BD198,((MIN((VLOOKUP($D198,SALERYCODE,5,0)),BD198)))))))))/IF(AND($D198=2,'ראשי-פרטים כלליים וריכוז הוצאות'!$D$68&lt;&gt;4),1.2,1)</f>
        <v>0</v>
      </c>
      <c r="BG198" s="263"/>
      <c r="BH198" s="264"/>
      <c r="BI198" s="265"/>
      <c r="BJ198" s="266"/>
      <c r="BK198" s="267">
        <f t="shared" si="280"/>
        <v>0</v>
      </c>
      <c r="BL198" s="260">
        <f>+(IF(OR($B198=0,$C198=0,$D198=0,$BG$2&gt;$OE$1),0,IF(OR(BG198=0,BI198=0,BJ198=0),0,MIN((VLOOKUP($D198,SALERYCODE,3,0))*(IF($D198=6,BJ198,BI198))*((MIN((VLOOKUP($D198,SALERYCODE,5,0)),(IF($D198=6,BI198,BJ198))))),MIN((VLOOKUP($D198,SALERYCODE,3,0)),(BG198+BH198))*(IF($D198=6,BJ198,((MIN((VLOOKUP($D198,SALERYCODE,5,0)),BJ198)))))))))/IF(AND($D198=2,'ראשי-פרטים כלליים וריכוז הוצאות'!$D$68&lt;&gt;4),1.2,1)</f>
        <v>0</v>
      </c>
      <c r="BM198" s="263"/>
      <c r="BN198" s="264"/>
      <c r="BO198" s="265"/>
      <c r="BP198" s="266"/>
      <c r="BQ198" s="267">
        <f t="shared" si="281"/>
        <v>0</v>
      </c>
      <c r="BR198" s="260">
        <f>+(IF(OR($B198=0,$C198=0,$D198=0,$BM$2&gt;$OE$1),0,IF(OR(BM198=0,BO198=0,BP198=0),0,MIN((VLOOKUP($D198,SALERYCODE,3,0))*(IF($D198=6,BP198,BO198))*((MIN((VLOOKUP($D198,SALERYCODE,5,0)),(IF($D198=6,BO198,BP198))))),MIN((VLOOKUP($D198,SALERYCODE,3,0)),(BM198+BN198))*(IF($D198=6,BP198,((MIN((VLOOKUP($D198,SALERYCODE,5,0)),BP198)))))))))/IF(AND($D198=2,'ראשי-פרטים כלליים וריכוז הוצאות'!$D$68&lt;&gt;4),1.2,1)</f>
        <v>0</v>
      </c>
      <c r="BS198" s="263"/>
      <c r="BT198" s="264"/>
      <c r="BU198" s="265"/>
      <c r="BV198" s="266"/>
      <c r="BW198" s="267">
        <f t="shared" si="282"/>
        <v>0</v>
      </c>
      <c r="BX198" s="260">
        <f>+(IF(OR($B198=0,$C198=0,$D198=0,$BS$2&gt;$OE$1),0,IF(OR(BS198=0,BU198=0,BV198=0),0,MIN((VLOOKUP($D198,SALERYCODE,3,0))*(IF($D198=6,BV198,BU198))*((MIN((VLOOKUP($D198,SALERYCODE,5,0)),(IF($D198=6,BU198,BV198))))),MIN((VLOOKUP($D198,SALERYCODE,3,0)),(BS198+BT198))*(IF($D198=6,BV198,((MIN((VLOOKUP($D198,SALERYCODE,5,0)),BV198)))))))))/IF(AND($D198=2,'ראשי-פרטים כלליים וריכוז הוצאות'!$D$68&lt;&gt;4),1.2,1)</f>
        <v>0</v>
      </c>
      <c r="BY198" s="263"/>
      <c r="BZ198" s="264"/>
      <c r="CA198" s="265"/>
      <c r="CB198" s="266"/>
      <c r="CC198" s="267">
        <f t="shared" si="283"/>
        <v>0</v>
      </c>
      <c r="CD198" s="260">
        <f>+(IF(OR($B198=0,$C198=0,$D198=0,$BY$2&gt;$OE$1),0,IF(OR(BY198=0,CA198=0,CB198=0),0,MIN((VLOOKUP($D198,SALERYCODE,3,0))*(IF($D198=6,CB198,CA198))*((MIN((VLOOKUP($D198,SALERYCODE,5,0)),(IF($D198=6,CA198,CB198))))),MIN((VLOOKUP($D198,SALERYCODE,3,0)),(BY198+BZ198))*(IF($D198=6,CB198,((MIN((VLOOKUP($D198,SALERYCODE,5,0)),CB198)))))))))/IF(AND($D198=2,'ראשי-פרטים כלליים וריכוז הוצאות'!$D$68&lt;&gt;4),1.2,1)</f>
        <v>0</v>
      </c>
      <c r="CE198" s="263"/>
      <c r="CF198" s="264"/>
      <c r="CG198" s="265"/>
      <c r="CH198" s="266"/>
      <c r="CI198" s="267">
        <f t="shared" si="284"/>
        <v>0</v>
      </c>
      <c r="CJ198" s="260">
        <f>+(IF(OR($B198=0,$C198=0,$D198=0,$CE$2&gt;$OE$1),0,IF(OR(CE198=0,CG198=0,CH198=0),0,MIN((VLOOKUP($D198,SALERYCODE,3,0))*(IF($D198=6,CH198,CG198))*((MIN((VLOOKUP($D198,SALERYCODE,5,0)),(IF($D198=6,CG198,CH198))))),MIN((VLOOKUP($D198,SALERYCODE,3,0)),(CE198+CF198))*(IF($D198=6,CH198,((MIN((VLOOKUP($D198,SALERYCODE,5,0)),CH198)))))))))/IF(AND($D198=2,'ראשי-פרטים כלליים וריכוז הוצאות'!$D$68&lt;&gt;4),1.2,1)</f>
        <v>0</v>
      </c>
      <c r="CK198" s="263"/>
      <c r="CL198" s="264"/>
      <c r="CM198" s="265"/>
      <c r="CN198" s="266"/>
      <c r="CO198" s="267">
        <f t="shared" si="285"/>
        <v>0</v>
      </c>
      <c r="CP198" s="260">
        <f>+(IF(OR($B198=0,$C198=0,$D198=0,$CK$2&gt;$OE$1),0,IF(OR(CK198=0,CM198=0,CN198=0),0,MIN((VLOOKUP($D198,SALERYCODE,3,0))*(IF($D198=6,CN198,CM198))*((MIN((VLOOKUP($D198,SALERYCODE,5,0)),(IF($D198=6,CM198,CN198))))),MIN((VLOOKUP($D198,SALERYCODE,3,0)),(CK198+CL198))*(IF($D198=6,CN198,((MIN((VLOOKUP($D198,SALERYCODE,5,0)),CN198)))))))))/IF(AND($D198=2,'ראשי-פרטים כלליים וריכוז הוצאות'!$D$68&lt;&gt;4),1.2,1)</f>
        <v>0</v>
      </c>
      <c r="CQ198" s="263"/>
      <c r="CR198" s="264"/>
      <c r="CS198" s="265"/>
      <c r="CT198" s="266"/>
      <c r="CU198" s="267">
        <f t="shared" si="286"/>
        <v>0</v>
      </c>
      <c r="CV198" s="260">
        <f>+(IF(OR($B198=0,$C198=0,$D198=0,$CQ$2&gt;$OE$1),0,IF(OR(CQ198=0,CS198=0,CT198=0),0,MIN((VLOOKUP($D198,SALERYCODE,3,0))*(IF($D198=6,CT198,CS198))*((MIN((VLOOKUP($D198,SALERYCODE,5,0)),(IF($D198=6,CS198,CT198))))),MIN((VLOOKUP($D198,SALERYCODE,3,0)),(CQ198+CR198))*(IF($D198=6,CT198,((MIN((VLOOKUP($D198,SALERYCODE,5,0)),CT198)))))))))/IF(AND($D198=2,'ראשי-פרטים כלליים וריכוז הוצאות'!$D$68&lt;&gt;4),1.2,1)</f>
        <v>0</v>
      </c>
      <c r="CW198" s="263"/>
      <c r="CX198" s="264"/>
      <c r="CY198" s="265"/>
      <c r="CZ198" s="266"/>
      <c r="DA198" s="267">
        <f t="shared" si="287"/>
        <v>0</v>
      </c>
      <c r="DB198" s="260">
        <f>+(IF(OR($B198=0,$C198=0,$D198=0,$CW$2&gt;$OE$1),0,IF(OR(CW198=0,CY198=0,CZ198=0),0,MIN((VLOOKUP($D198,SALERYCODE,3,0))*(IF($D198=6,CZ198,CY198))*((MIN((VLOOKUP($D198,SALERYCODE,5,0)),(IF($D198=6,CY198,CZ198))))),MIN((VLOOKUP($D198,SALERYCODE,3,0)),(CW198+CX198))*(IF($D198=6,CZ198,((MIN((VLOOKUP($D198,SALERYCODE,5,0)),CZ198)))))))))/IF(AND($D198=2,'ראשי-פרטים כלליים וריכוז הוצאות'!$D$68&lt;&gt;4),1.2,1)</f>
        <v>0</v>
      </c>
      <c r="DC198" s="263"/>
      <c r="DD198" s="264"/>
      <c r="DE198" s="265"/>
      <c r="DF198" s="266"/>
      <c r="DG198" s="267">
        <f t="shared" si="288"/>
        <v>0</v>
      </c>
      <c r="DH198" s="260">
        <f>+(IF(OR($B198=0,$C198=0,$D198=0,$DC$2&gt;$OE$1),0,IF(OR(DC198=0,DE198=0,DF198=0),0,MIN((VLOOKUP($D198,SALERYCODE,3,0))*(IF($D198=6,DF198,DE198))*((MIN((VLOOKUP($D198,SALERYCODE,5,0)),(IF($D198=6,DE198,DF198))))),MIN((VLOOKUP($D198,SALERYCODE,3,0)),(DC198+DD198))*(IF($D198=6,DF198,((MIN((VLOOKUP($D198,SALERYCODE,5,0)),DF198)))))))))/IF(AND($D198=2,'ראשי-פרטים כלליים וריכוז הוצאות'!$D$68&lt;&gt;4),1.2,1)</f>
        <v>0</v>
      </c>
      <c r="DI198" s="263"/>
      <c r="DJ198" s="264"/>
      <c r="DK198" s="265"/>
      <c r="DL198" s="266"/>
      <c r="DM198" s="267">
        <f t="shared" si="289"/>
        <v>0</v>
      </c>
      <c r="DN198" s="260">
        <f>+(IF(OR($B198=0,$C198=0,$D198=0,$DC$2&gt;$OE$1),0,IF(OR(DI198=0,DK198=0,DL198=0),0,MIN((VLOOKUP($D198,SALERYCODE,3,0))*(IF($D198=6,DL198,DK198))*((MIN((VLOOKUP($D198,SALERYCODE,5,0)),(IF($D198=6,DK198,DL198))))),MIN((VLOOKUP($D198,SALERYCODE,3,0)),(DI198+DJ198))*(IF($D198=6,DL198,((MIN((VLOOKUP($D198,SALERYCODE,5,0)),DL198)))))))))/IF(AND($D198=2,'ראשי-פרטים כלליים וריכוז הוצאות'!$D$68&lt;&gt;4),1.2,1)</f>
        <v>0</v>
      </c>
      <c r="DO198" s="263"/>
      <c r="DP198" s="264"/>
      <c r="DQ198" s="265"/>
      <c r="DR198" s="266"/>
      <c r="DS198" s="267">
        <f t="shared" si="290"/>
        <v>0</v>
      </c>
      <c r="DT198" s="260">
        <f>+(IF(OR($B198=0,$C198=0,$D198=0,$DC$2&gt;$OE$1),0,IF(OR(DO198=0,DQ198=0,DR198=0),0,MIN((VLOOKUP($D198,SALERYCODE,3,0))*(IF($D198=6,DR198,DQ198))*((MIN((VLOOKUP($D198,SALERYCODE,5,0)),(IF($D198=6,DQ198,DR198))))),MIN((VLOOKUP($D198,SALERYCODE,3,0)),(DO198+DP198))*(IF($D198=6,DR198,((MIN((VLOOKUP($D198,SALERYCODE,5,0)),DR198)))))))))/IF(AND($D198=2,'ראשי-פרטים כלליים וריכוז הוצאות'!$D$68&lt;&gt;4),1.2,1)</f>
        <v>0</v>
      </c>
      <c r="DU198" s="263"/>
      <c r="DV198" s="264"/>
      <c r="DW198" s="265"/>
      <c r="DX198" s="266"/>
      <c r="DY198" s="267">
        <f t="shared" si="291"/>
        <v>0</v>
      </c>
      <c r="DZ198" s="260">
        <f>+(IF(OR($B198=0,$C198=0,$D198=0,$DC$2&gt;$OE$1),0,IF(OR(DU198=0,DW198=0,DX198=0),0,MIN((VLOOKUP($D198,SALERYCODE,3,0))*(IF($D198=6,DX198,DW198))*((MIN((VLOOKUP($D198,SALERYCODE,5,0)),(IF($D198=6,DW198,DX198))))),MIN((VLOOKUP($D198,SALERYCODE,3,0)),(DU198+DV198))*(IF($D198=6,DX198,((MIN((VLOOKUP($D198,SALERYCODE,5,0)),DX198)))))))))/IF(AND($D198=2,'ראשי-פרטים כלליים וריכוז הוצאות'!$D$68&lt;&gt;4),1.2,1)</f>
        <v>0</v>
      </c>
      <c r="EA198" s="263"/>
      <c r="EB198" s="264"/>
      <c r="EC198" s="265"/>
      <c r="ED198" s="266"/>
      <c r="EE198" s="267">
        <f t="shared" si="292"/>
        <v>0</v>
      </c>
      <c r="EF198" s="260">
        <f>+(IF(OR($B198=0,$C198=0,$D198=0,$DC$2&gt;$OE$1),0,IF(OR(EA198=0,EC198=0,ED198=0),0,MIN((VLOOKUP($D198,SALERYCODE,3,0))*(IF($D198=6,ED198,EC198))*((MIN((VLOOKUP($D198,SALERYCODE,5,0)),(IF($D198=6,EC198,ED198))))),MIN((VLOOKUP($D198,SALERYCODE,3,0)),(EA198+EB198))*(IF($D198=6,ED198,((MIN((VLOOKUP($D198,SALERYCODE,5,0)),ED198)))))))))/IF(AND($D198=2,'ראשי-פרטים כלליים וריכוז הוצאות'!$D$68&lt;&gt;4),1.2,1)</f>
        <v>0</v>
      </c>
      <c r="EG198" s="263"/>
      <c r="EH198" s="264"/>
      <c r="EI198" s="265"/>
      <c r="EJ198" s="266"/>
      <c r="EK198" s="267">
        <f t="shared" si="293"/>
        <v>0</v>
      </c>
      <c r="EL198" s="260">
        <f>+(IF(OR($B198=0,$C198=0,$D198=0,$DC$2&gt;$OE$1),0,IF(OR(EG198=0,EI198=0,EJ198=0),0,MIN((VLOOKUP($D198,SALERYCODE,3,0))*(IF($D198=6,EJ198,EI198))*((MIN((VLOOKUP($D198,SALERYCODE,5,0)),(IF($D198=6,EI198,EJ198))))),MIN((VLOOKUP($D198,SALERYCODE,3,0)),(EG198+EH198))*(IF($D198=6,EJ198,((MIN((VLOOKUP($D198,SALERYCODE,5,0)),EJ198)))))))))/IF(AND($D198=2,'ראשי-פרטים כלליים וריכוז הוצאות'!$D$68&lt;&gt;4),1.2,1)</f>
        <v>0</v>
      </c>
      <c r="EM198" s="263"/>
      <c r="EN198" s="264"/>
      <c r="EO198" s="265"/>
      <c r="EP198" s="266"/>
      <c r="EQ198" s="267">
        <f t="shared" si="294"/>
        <v>0</v>
      </c>
      <c r="ER198" s="260">
        <f>+(IF(OR($B198=0,$C198=0,$D198=0,$DC$2&gt;$OE$1),0,IF(OR(EM198=0,EO198=0,EP198=0),0,MIN((VLOOKUP($D198,SALERYCODE,3,0))*(IF($D198=6,EP198,EO198))*((MIN((VLOOKUP($D198,SALERYCODE,5,0)),(IF($D198=6,EO198,EP198))))),MIN((VLOOKUP($D198,SALERYCODE,3,0)),(EM198+EN198))*(IF($D198=6,EP198,((MIN((VLOOKUP($D198,SALERYCODE,5,0)),EP198)))))))))/IF(AND($D198=2,'ראשי-פרטים כלליים וריכוז הוצאות'!$D$68&lt;&gt;4),1.2,1)</f>
        <v>0</v>
      </c>
      <c r="ES198" s="263"/>
      <c r="ET198" s="264"/>
      <c r="EU198" s="265"/>
      <c r="EV198" s="266"/>
      <c r="EW198" s="267">
        <f t="shared" si="295"/>
        <v>0</v>
      </c>
      <c r="EX198" s="260">
        <f>+(IF(OR($B198=0,$C198=0,$D198=0,$DC$2&gt;$OE$1),0,IF(OR(ES198=0,EU198=0,EV198=0),0,MIN((VLOOKUP($D198,SALERYCODE,3,0))*(IF($D198=6,EV198,EU198))*((MIN((VLOOKUP($D198,SALERYCODE,5,0)),(IF($D198=6,EU198,EV198))))),MIN((VLOOKUP($D198,SALERYCODE,3,0)),(ES198+ET198))*(IF($D198=6,EV198,((MIN((VLOOKUP($D198,SALERYCODE,5,0)),EV198)))))))))/IF(AND($D198=2,'ראשי-פרטים כלליים וריכוז הוצאות'!$D$68&lt;&gt;4),1.2,1)</f>
        <v>0</v>
      </c>
      <c r="EY198" s="263"/>
      <c r="EZ198" s="264"/>
      <c r="FA198" s="265"/>
      <c r="FB198" s="266"/>
      <c r="FC198" s="267">
        <f t="shared" si="296"/>
        <v>0</v>
      </c>
      <c r="FD198" s="260">
        <f>+(IF(OR($B198=0,$C198=0,$D198=0,$DC$2&gt;$OE$1),0,IF(OR(EY198=0,FA198=0,FB198=0),0,MIN((VLOOKUP($D198,SALERYCODE,3,0))*(IF($D198=6,FB198,FA198))*((MIN((VLOOKUP($D198,SALERYCODE,5,0)),(IF($D198=6,FA198,FB198))))),MIN((VLOOKUP($D198,SALERYCODE,3,0)),(EY198+EZ198))*(IF($D198=6,FB198,((MIN((VLOOKUP($D198,SALERYCODE,5,0)),FB198)))))))))/IF(AND($D198=2,'ראשי-פרטים כלליים וריכוז הוצאות'!$D$68&lt;&gt;4),1.2,1)</f>
        <v>0</v>
      </c>
      <c r="FE198" s="263"/>
      <c r="FF198" s="264"/>
      <c r="FG198" s="265"/>
      <c r="FH198" s="266"/>
      <c r="FI198" s="267">
        <f t="shared" si="297"/>
        <v>0</v>
      </c>
      <c r="FJ198" s="260">
        <f>+(IF(OR($B198=0,$C198=0,$D198=0,$DC$2&gt;$OE$1),0,IF(OR(FE198=0,FG198=0,FH198=0),0,MIN((VLOOKUP($D198,SALERYCODE,3,0))*(IF($D198=6,FH198,FG198))*((MIN((VLOOKUP($D198,SALERYCODE,5,0)),(IF($D198=6,FG198,FH198))))),MIN((VLOOKUP($D198,SALERYCODE,3,0)),(FE198+FF198))*(IF($D198=6,FH198,((MIN((VLOOKUP($D198,SALERYCODE,5,0)),FH198)))))))))/IF(AND($D198=2,'ראשי-פרטים כלליים וריכוז הוצאות'!$D$68&lt;&gt;4),1.2,1)</f>
        <v>0</v>
      </c>
      <c r="FK198" s="263"/>
      <c r="FL198" s="264"/>
      <c r="FM198" s="265"/>
      <c r="FN198" s="266"/>
      <c r="FO198" s="267">
        <f t="shared" si="298"/>
        <v>0</v>
      </c>
      <c r="FP198" s="260">
        <f>+(IF(OR($B198=0,$C198=0,$D198=0,$DC$2&gt;$OE$1),0,IF(OR(FK198=0,FM198=0,FN198=0),0,MIN((VLOOKUP($D198,SALERYCODE,3,0))*(IF($D198=6,FN198,FM198))*((MIN((VLOOKUP($D198,SALERYCODE,5,0)),(IF($D198=6,FM198,FN198))))),MIN((VLOOKUP($D198,SALERYCODE,3,0)),(FK198+FL198))*(IF($D198=6,FN198,((MIN((VLOOKUP($D198,SALERYCODE,5,0)),FN198)))))))))/IF(AND($D198=2,'ראשי-פרטים כלליים וריכוז הוצאות'!$D$68&lt;&gt;4),1.2,1)</f>
        <v>0</v>
      </c>
      <c r="FQ198" s="263"/>
      <c r="FR198" s="264"/>
      <c r="FS198" s="265"/>
      <c r="FT198" s="266"/>
      <c r="FU198" s="267">
        <f t="shared" si="299"/>
        <v>0</v>
      </c>
      <c r="FV198" s="260">
        <f>+(IF(OR($B198=0,$C198=0,$D198=0,$DC$2&gt;$OE$1),0,IF(OR(FQ198=0,FS198=0,FT198=0),0,MIN((VLOOKUP($D198,SALERYCODE,3,0))*(IF($D198=6,FT198,FS198))*((MIN((VLOOKUP($D198,SALERYCODE,5,0)),(IF($D198=6,FS198,FT198))))),MIN((VLOOKUP($D198,SALERYCODE,3,0)),(FQ198+FR198))*(IF($D198=6,FT198,((MIN((VLOOKUP($D198,SALERYCODE,5,0)),FT198)))))))))/IF(AND($D198=2,'ראשי-פרטים כלליים וריכוז הוצאות'!$D$68&lt;&gt;4),1.2,1)</f>
        <v>0</v>
      </c>
      <c r="FW198" s="263"/>
      <c r="FX198" s="264"/>
      <c r="FY198" s="265"/>
      <c r="FZ198" s="266"/>
      <c r="GA198" s="267">
        <f t="shared" si="300"/>
        <v>0</v>
      </c>
      <c r="GB198" s="260">
        <f>+(IF(OR($B198=0,$C198=0,$D198=0,$DC$2&gt;$OE$1),0,IF(OR(FW198=0,FY198=0,FZ198=0),0,MIN((VLOOKUP($D198,SALERYCODE,3,0))*(IF($D198=6,FZ198,FY198))*((MIN((VLOOKUP($D198,SALERYCODE,5,0)),(IF($D198=6,FY198,FZ198))))),MIN((VLOOKUP($D198,SALERYCODE,3,0)),(FW198+FX198))*(IF($D198=6,FZ198,((MIN((VLOOKUP($D198,SALERYCODE,5,0)),FZ198)))))))))/IF(AND($D198=2,'ראשי-פרטים כלליים וריכוז הוצאות'!$D$68&lt;&gt;4),1.2,1)</f>
        <v>0</v>
      </c>
      <c r="GC198" s="263"/>
      <c r="GD198" s="264"/>
      <c r="GE198" s="265"/>
      <c r="GF198" s="266"/>
      <c r="GG198" s="267">
        <f t="shared" si="301"/>
        <v>0</v>
      </c>
      <c r="GH198" s="260">
        <f>+(IF(OR($B198=0,$C198=0,$D198=0,$DC$2&gt;$OE$1),0,IF(OR(GC198=0,GE198=0,GF198=0),0,MIN((VLOOKUP($D198,SALERYCODE,3,0))*(IF($D198=6,GF198,GE198))*((MIN((VLOOKUP($D198,SALERYCODE,5,0)),(IF($D198=6,GE198,GF198))))),MIN((VLOOKUP($D198,SALERYCODE,3,0)),(GC198+GD198))*(IF($D198=6,GF198,((MIN((VLOOKUP($D198,SALERYCODE,5,0)),GF198)))))))))/IF(AND($D198=2,'ראשי-פרטים כלליים וריכוז הוצאות'!$D$68&lt;&gt;4),1.2,1)</f>
        <v>0</v>
      </c>
      <c r="GI198" s="263"/>
      <c r="GJ198" s="264"/>
      <c r="GK198" s="265"/>
      <c r="GL198" s="266"/>
      <c r="GM198" s="267">
        <f t="shared" si="302"/>
        <v>0</v>
      </c>
      <c r="GN198" s="260">
        <f>+(IF(OR($B198=0,$C198=0,$D198=0,$DC$2&gt;$OE$1),0,IF(OR(GI198=0,GK198=0,GL198=0),0,MIN((VLOOKUP($D198,SALERYCODE,3,0))*(IF($D198=6,GL198,GK198))*((MIN((VLOOKUP($D198,SALERYCODE,5,0)),(IF($D198=6,GK198,GL198))))),MIN((VLOOKUP($D198,SALERYCODE,3,0)),(GI198+GJ198))*(IF($D198=6,GL198,((MIN((VLOOKUP($D198,SALERYCODE,5,0)),GL198)))))))))/IF(AND($D198=2,'ראשי-פרטים כלליים וריכוז הוצאות'!$D$68&lt;&gt;4),1.2,1)</f>
        <v>0</v>
      </c>
      <c r="GO198" s="263"/>
      <c r="GP198" s="264"/>
      <c r="GQ198" s="265"/>
      <c r="GR198" s="266"/>
      <c r="GS198" s="267">
        <f t="shared" si="303"/>
        <v>0</v>
      </c>
      <c r="GT198" s="260">
        <f>+(IF(OR($B198=0,$C198=0,$D198=0,$DC$2&gt;$OE$1),0,IF(OR(GO198=0,GQ198=0,GR198=0),0,MIN((VLOOKUP($D198,SALERYCODE,3,0))*(IF($D198=6,GR198,GQ198))*((MIN((VLOOKUP($D198,SALERYCODE,5,0)),(IF($D198=6,GQ198,GR198))))),MIN((VLOOKUP($D198,SALERYCODE,3,0)),(GO198+GP198))*(IF($D198=6,GR198,((MIN((VLOOKUP($D198,SALERYCODE,5,0)),GR198)))))))))/IF(AND($D198=2,'ראשי-פרטים כלליים וריכוז הוצאות'!$D$68&lt;&gt;4),1.2,1)</f>
        <v>0</v>
      </c>
      <c r="GU198" s="263"/>
      <c r="GV198" s="264"/>
      <c r="GW198" s="265"/>
      <c r="GX198" s="266"/>
      <c r="GY198" s="267">
        <f t="shared" si="304"/>
        <v>0</v>
      </c>
      <c r="GZ198" s="260">
        <f>+(IF(OR($B198=0,$C198=0,$D198=0,$DC$2&gt;$OE$1),0,IF(OR(GU198=0,GW198=0,GX198=0),0,MIN((VLOOKUP($D198,SALERYCODE,3,0))*(IF($D198=6,GX198,GW198))*((MIN((VLOOKUP($D198,SALERYCODE,5,0)),(IF($D198=6,GW198,GX198))))),MIN((VLOOKUP($D198,SALERYCODE,3,0)),(GU198+GV198))*(IF($D198=6,GX198,((MIN((VLOOKUP($D198,SALERYCODE,5,0)),GX198)))))))))/IF(AND($D198=2,'ראשי-פרטים כלליים וריכוז הוצאות'!$D$68&lt;&gt;4),1.2,1)</f>
        <v>0</v>
      </c>
      <c r="HA198" s="263"/>
      <c r="HB198" s="264"/>
      <c r="HC198" s="265"/>
      <c r="HD198" s="266"/>
      <c r="HE198" s="267">
        <f t="shared" si="305"/>
        <v>0</v>
      </c>
      <c r="HF198" s="260">
        <f>+(IF(OR($B198=0,$C198=0,$D198=0,$DC$2&gt;$OE$1),0,IF(OR(HA198=0,HC198=0,HD198=0),0,MIN((VLOOKUP($D198,SALERYCODE,3,0))*(IF($D198=6,HD198,HC198))*((MIN((VLOOKUP($D198,SALERYCODE,5,0)),(IF($D198=6,HC198,HD198))))),MIN((VLOOKUP($D198,SALERYCODE,3,0)),(HA198+HB198))*(IF($D198=6,HD198,((MIN((VLOOKUP($D198,SALERYCODE,5,0)),HD198)))))))))/IF(AND($D198=2,'ראשי-פרטים כלליים וריכוז הוצאות'!$D$68&lt;&gt;4),1.2,1)</f>
        <v>0</v>
      </c>
      <c r="HG198" s="263"/>
      <c r="HH198" s="264"/>
      <c r="HI198" s="265"/>
      <c r="HJ198" s="266"/>
      <c r="HK198" s="267">
        <f t="shared" si="306"/>
        <v>0</v>
      </c>
      <c r="HL198" s="260">
        <f>+(IF(OR($B198=0,$C198=0,$D198=0,$DC$2&gt;$OE$1),0,IF(OR(HG198=0,HI198=0,HJ198=0),0,MIN((VLOOKUP($D198,SALERYCODE,3,0))*(IF($D198=6,HJ198,HI198))*((MIN((VLOOKUP($D198,SALERYCODE,5,0)),(IF($D198=6,HI198,HJ198))))),MIN((VLOOKUP($D198,SALERYCODE,3,0)),(HG198+HH198))*(IF($D198=6,HJ198,((MIN((VLOOKUP($D198,SALERYCODE,5,0)),HJ198)))))))))/IF(AND($D198=2,'ראשי-פרטים כלליים וריכוז הוצאות'!$D$68&lt;&gt;4),1.2,1)</f>
        <v>0</v>
      </c>
      <c r="HM198" s="263"/>
      <c r="HN198" s="264"/>
      <c r="HO198" s="265"/>
      <c r="HP198" s="266"/>
      <c r="HQ198" s="267">
        <f t="shared" si="307"/>
        <v>0</v>
      </c>
      <c r="HR198" s="260">
        <f>+(IF(OR($B198=0,$C198=0,$D198=0,$DC$2&gt;$OE$1),0,IF(OR(HM198=0,HO198=0,HP198=0),0,MIN((VLOOKUP($D198,SALERYCODE,3,0))*(IF($D198=6,HP198,HO198))*((MIN((VLOOKUP($D198,SALERYCODE,5,0)),(IF($D198=6,HO198,HP198))))),MIN((VLOOKUP($D198,SALERYCODE,3,0)),(HM198+HN198))*(IF($D198=6,HP198,((MIN((VLOOKUP($D198,SALERYCODE,5,0)),HP198)))))))))/IF(AND($D198=2,'ראשי-פרטים כלליים וריכוז הוצאות'!$D$68&lt;&gt;4),1.2,1)</f>
        <v>0</v>
      </c>
      <c r="HS198" s="263"/>
      <c r="HT198" s="264"/>
      <c r="HU198" s="265"/>
      <c r="HV198" s="266"/>
      <c r="HW198" s="267">
        <f t="shared" si="308"/>
        <v>0</v>
      </c>
      <c r="HX198" s="260">
        <f>+(IF(OR($B198=0,$C198=0,$D198=0,$DC$2&gt;$OE$1),0,IF(OR(HS198=0,HU198=0,HV198=0),0,MIN((VLOOKUP($D198,SALERYCODE,3,0))*(IF($D198=6,HV198,HU198))*((MIN((VLOOKUP($D198,SALERYCODE,5,0)),(IF($D198=6,HU198,HV198))))),MIN((VLOOKUP($D198,SALERYCODE,3,0)),(HS198+HT198))*(IF($D198=6,HV198,((MIN((VLOOKUP($D198,SALERYCODE,5,0)),HV198)))))))))/IF(AND($D198=2,'ראשי-פרטים כלליים וריכוז הוצאות'!$D$68&lt;&gt;4),1.2,1)</f>
        <v>0</v>
      </c>
      <c r="HY198" s="263"/>
      <c r="HZ198" s="264"/>
      <c r="IA198" s="265"/>
      <c r="IB198" s="266"/>
      <c r="IC198" s="267">
        <f t="shared" si="309"/>
        <v>0</v>
      </c>
      <c r="ID198" s="260">
        <f>+(IF(OR($B198=0,$C198=0,$D198=0,$DC$2&gt;$OE$1),0,IF(OR(HY198=0,IA198=0,IB198=0),0,MIN((VLOOKUP($D198,SALERYCODE,3,0))*(IF($D198=6,IB198,IA198))*((MIN((VLOOKUP($D198,SALERYCODE,5,0)),(IF($D198=6,IA198,IB198))))),MIN((VLOOKUP($D198,SALERYCODE,3,0)),(HY198+HZ198))*(IF($D198=6,IB198,((MIN((VLOOKUP($D198,SALERYCODE,5,0)),IB198)))))))))/IF(AND($D198=2,'ראשי-פרטים כלליים וריכוז הוצאות'!$D$68&lt;&gt;4),1.2,1)</f>
        <v>0</v>
      </c>
      <c r="IE198" s="263"/>
      <c r="IF198" s="264"/>
      <c r="IG198" s="265"/>
      <c r="IH198" s="266"/>
      <c r="II198" s="267">
        <f t="shared" si="310"/>
        <v>0</v>
      </c>
      <c r="IJ198" s="260">
        <f>+(IF(OR($B198=0,$C198=0,$D198=0,$DC$2&gt;$OE$1),0,IF(OR(IE198=0,IG198=0,IH198=0),0,MIN((VLOOKUP($D198,SALERYCODE,3,0))*(IF($D198=6,IH198,IG198))*((MIN((VLOOKUP($D198,SALERYCODE,5,0)),(IF($D198=6,IG198,IH198))))),MIN((VLOOKUP($D198,SALERYCODE,3,0)),(IE198+IF198))*(IF($D198=6,IH198,((MIN((VLOOKUP($D198,SALERYCODE,5,0)),IH198)))))))))/IF(AND($D198=2,'ראשי-פרטים כלליים וריכוז הוצאות'!$D$68&lt;&gt;4),1.2,1)</f>
        <v>0</v>
      </c>
      <c r="IK198" s="263"/>
      <c r="IL198" s="264"/>
      <c r="IM198" s="265"/>
      <c r="IN198" s="266"/>
      <c r="IO198" s="267">
        <f t="shared" si="311"/>
        <v>0</v>
      </c>
      <c r="IP198" s="260">
        <f>+(IF(OR($B198=0,$C198=0,$D198=0,$DC$2&gt;$OE$1),0,IF(OR(IK198=0,IM198=0,IN198=0),0,MIN((VLOOKUP($D198,SALERYCODE,3,0))*(IF($D198=6,IN198,IM198))*((MIN((VLOOKUP($D198,SALERYCODE,5,0)),(IF($D198=6,IM198,IN198))))),MIN((VLOOKUP($D198,SALERYCODE,3,0)),(IK198+IL198))*(IF($D198=6,IN198,((MIN((VLOOKUP($D198,SALERYCODE,5,0)),IN198)))))))))/IF(AND($D198=2,'ראשי-פרטים כלליים וריכוז הוצאות'!$D$68&lt;&gt;4),1.2,1)</f>
        <v>0</v>
      </c>
      <c r="IQ198" s="263"/>
      <c r="IR198" s="264"/>
      <c r="IS198" s="265"/>
      <c r="IT198" s="266"/>
      <c r="IU198" s="267">
        <f t="shared" si="312"/>
        <v>0</v>
      </c>
      <c r="IV198" s="260">
        <f>+(IF(OR($B198=0,$C198=0,$D198=0,$DC$2&gt;$OE$1),0,IF(OR(IQ198=0,IS198=0,IT198=0),0,MIN((VLOOKUP($D198,SALERYCODE,3,0))*(IF($D198=6,IT198,IS198))*((MIN((VLOOKUP($D198,SALERYCODE,5,0)),(IF($D198=6,IS198,IT198))))),MIN((VLOOKUP($D198,SALERYCODE,3,0)),(IQ198+IR198))*(IF($D198=6,IT198,((MIN((VLOOKUP($D198,SALERYCODE,5,0)),IT198)))))))))/IF(AND($D198=2,'ראשי-פרטים כלליים וריכוז הוצאות'!$D$68&lt;&gt;4),1.2,1)</f>
        <v>0</v>
      </c>
      <c r="IW198" s="263"/>
      <c r="IX198" s="264"/>
      <c r="IY198" s="265"/>
      <c r="IZ198" s="266"/>
      <c r="JA198" s="267">
        <f t="shared" si="313"/>
        <v>0</v>
      </c>
      <c r="JB198" s="260">
        <f>+(IF(OR($B198=0,$C198=0,$D198=0,$DC$2&gt;$OE$1),0,IF(OR(IW198=0,IY198=0,IZ198=0),0,MIN((VLOOKUP($D198,SALERYCODE,3,0))*(IF($D198=6,IZ198,IY198))*((MIN((VLOOKUP($D198,SALERYCODE,5,0)),(IF($D198=6,IY198,IZ198))))),MIN((VLOOKUP($D198,SALERYCODE,3,0)),(IW198+IX198))*(IF($D198=6,IZ198,((MIN((VLOOKUP($D198,SALERYCODE,5,0)),IZ198)))))))))/IF(AND($D198=2,'ראשי-פרטים כלליים וריכוז הוצאות'!$D$68&lt;&gt;4),1.2,1)</f>
        <v>0</v>
      </c>
      <c r="JC198" s="263"/>
      <c r="JD198" s="264"/>
      <c r="JE198" s="265"/>
      <c r="JF198" s="266"/>
      <c r="JG198" s="267">
        <f t="shared" si="314"/>
        <v>0</v>
      </c>
      <c r="JH198" s="260">
        <f>+(IF(OR($B198=0,$C198=0,$D198=0,$DC$2&gt;$OE$1),0,IF(OR(JC198=0,JE198=0,JF198=0),0,MIN((VLOOKUP($D198,SALERYCODE,3,0))*(IF($D198=6,JF198,JE198))*((MIN((VLOOKUP($D198,SALERYCODE,5,0)),(IF($D198=6,JE198,JF198))))),MIN((VLOOKUP($D198,SALERYCODE,3,0)),(JC198+JD198))*(IF($D198=6,JF198,((MIN((VLOOKUP($D198,SALERYCODE,5,0)),JF198)))))))))/IF(AND($D198=2,'ראשי-פרטים כלליים וריכוז הוצאות'!$D$68&lt;&gt;4),1.2,1)</f>
        <v>0</v>
      </c>
      <c r="JI198" s="263"/>
      <c r="JJ198" s="264"/>
      <c r="JK198" s="265"/>
      <c r="JL198" s="266"/>
      <c r="JM198" s="267">
        <f t="shared" si="315"/>
        <v>0</v>
      </c>
      <c r="JN198" s="260">
        <f>+(IF(OR($B198=0,$C198=0,$D198=0,$DC$2&gt;$OE$1),0,IF(OR(JI198=0,JK198=0,JL198=0),0,MIN((VLOOKUP($D198,SALERYCODE,3,0))*(IF($D198=6,JL198,JK198))*((MIN((VLOOKUP($D198,SALERYCODE,5,0)),(IF($D198=6,JK198,JL198))))),MIN((VLOOKUP($D198,SALERYCODE,3,0)),(JI198+JJ198))*(IF($D198=6,JL198,((MIN((VLOOKUP($D198,SALERYCODE,5,0)),JL198)))))))))/IF(AND($D198=2,'ראשי-פרטים כלליים וריכוז הוצאות'!$D$68&lt;&gt;4),1.2,1)</f>
        <v>0</v>
      </c>
      <c r="JO198" s="263"/>
      <c r="JP198" s="264"/>
      <c r="JQ198" s="265"/>
      <c r="JR198" s="266"/>
      <c r="JS198" s="267">
        <f t="shared" si="316"/>
        <v>0</v>
      </c>
      <c r="JT198" s="260">
        <f>+(IF(OR($B198=0,$C198=0,$D198=0,$DC$2&gt;$OE$1),0,IF(OR(JO198=0,JQ198=0,JR198=0),0,MIN((VLOOKUP($D198,SALERYCODE,3,0))*(IF($D198=6,JR198,JQ198))*((MIN((VLOOKUP($D198,SALERYCODE,5,0)),(IF($D198=6,JQ198,JR198))))),MIN((VLOOKUP($D198,SALERYCODE,3,0)),(JO198+JP198))*(IF($D198=6,JR198,((MIN((VLOOKUP($D198,SALERYCODE,5,0)),JR198)))))))))/IF(AND($D198=2,'ראשי-פרטים כלליים וריכוז הוצאות'!$D$68&lt;&gt;4),1.2,1)</f>
        <v>0</v>
      </c>
      <c r="JU198" s="263"/>
      <c r="JV198" s="264"/>
      <c r="JW198" s="265"/>
      <c r="JX198" s="266"/>
      <c r="JY198" s="267">
        <f t="shared" si="317"/>
        <v>0</v>
      </c>
      <c r="JZ198" s="260">
        <f>+(IF(OR($B198=0,$C198=0,$D198=0,$DC$2&gt;$OE$1),0,IF(OR(JU198=0,JW198=0,JX198=0),0,MIN((VLOOKUP($D198,SALERYCODE,3,0))*(IF($D198=6,JX198,JW198))*((MIN((VLOOKUP($D198,SALERYCODE,5,0)),(IF($D198=6,JW198,JX198))))),MIN((VLOOKUP($D198,SALERYCODE,3,0)),(JU198+JV198))*(IF($D198=6,JX198,((MIN((VLOOKUP($D198,SALERYCODE,5,0)),JX198)))))))))/IF(AND($D198=2,'ראשי-פרטים כלליים וריכוז הוצאות'!$D$68&lt;&gt;4),1.2,1)</f>
        <v>0</v>
      </c>
      <c r="KA198" s="263"/>
      <c r="KB198" s="264"/>
      <c r="KC198" s="265"/>
      <c r="KD198" s="266"/>
      <c r="KE198" s="267">
        <f t="shared" si="318"/>
        <v>0</v>
      </c>
      <c r="KF198" s="260">
        <f>+(IF(OR($B198=0,$C198=0,$D198=0,$DC$2&gt;$OE$1),0,IF(OR(KA198=0,KC198=0,KD198=0),0,MIN((VLOOKUP($D198,SALERYCODE,3,0))*(IF($D198=6,KD198,KC198))*((MIN((VLOOKUP($D198,SALERYCODE,5,0)),(IF($D198=6,KC198,KD198))))),MIN((VLOOKUP($D198,SALERYCODE,3,0)),(KA198+KB198))*(IF($D198=6,KD198,((MIN((VLOOKUP($D198,SALERYCODE,5,0)),KD198)))))))))/IF(AND($D198=2,'ראשי-פרטים כלליים וריכוז הוצאות'!$D$68&lt;&gt;4),1.2,1)</f>
        <v>0</v>
      </c>
      <c r="KG198" s="263"/>
      <c r="KH198" s="264"/>
      <c r="KI198" s="265"/>
      <c r="KJ198" s="266"/>
      <c r="KK198" s="267">
        <f t="shared" si="319"/>
        <v>0</v>
      </c>
      <c r="KL198" s="260">
        <f>+(IF(OR($B198=0,$C198=0,$D198=0,$DC$2&gt;$OE$1),0,IF(OR(KG198=0,KI198=0,KJ198=0),0,MIN((VLOOKUP($D198,SALERYCODE,3,0))*(IF($D198=6,KJ198,KI198))*((MIN((VLOOKUP($D198,SALERYCODE,5,0)),(IF($D198=6,KI198,KJ198))))),MIN((VLOOKUP($D198,SALERYCODE,3,0)),(KG198+KH198))*(IF($D198=6,KJ198,((MIN((VLOOKUP($D198,SALERYCODE,5,0)),KJ198)))))))))/IF(AND($D198=2,'ראשי-פרטים כלליים וריכוז הוצאות'!$D$68&lt;&gt;4),1.2,1)</f>
        <v>0</v>
      </c>
      <c r="KM198" s="263"/>
      <c r="KN198" s="264"/>
      <c r="KO198" s="265"/>
      <c r="KP198" s="266"/>
      <c r="KQ198" s="267">
        <f t="shared" si="320"/>
        <v>0</v>
      </c>
      <c r="KR198" s="260">
        <f>+(IF(OR($B198=0,$C198=0,$D198=0,$DC$2&gt;$OE$1),0,IF(OR(KM198=0,KO198=0,KP198=0),0,MIN((VLOOKUP($D198,SALERYCODE,3,0))*(IF($D198=6,KP198,KO198))*((MIN((VLOOKUP($D198,SALERYCODE,5,0)),(IF($D198=6,KO198,KP198))))),MIN((VLOOKUP($D198,SALERYCODE,3,0)),(KM198+KN198))*(IF($D198=6,KP198,((MIN((VLOOKUP($D198,SALERYCODE,5,0)),KP198)))))))))/IF(AND($D198=2,'ראשי-פרטים כלליים וריכוז הוצאות'!$D$68&lt;&gt;4),1.2,1)</f>
        <v>0</v>
      </c>
      <c r="KS198" s="263"/>
      <c r="KT198" s="264"/>
      <c r="KU198" s="265"/>
      <c r="KV198" s="266"/>
      <c r="KW198" s="267">
        <f t="shared" si="321"/>
        <v>0</v>
      </c>
      <c r="KX198" s="260">
        <f>+(IF(OR($B198=0,$C198=0,$D198=0,$DC$2&gt;$OE$1),0,IF(OR(KS198=0,KU198=0,KV198=0),0,MIN((VLOOKUP($D198,SALERYCODE,3,0))*(IF($D198=6,KV198,KU198))*((MIN((VLOOKUP($D198,SALERYCODE,5,0)),(IF($D198=6,KU198,KV198))))),MIN((VLOOKUP($D198,SALERYCODE,3,0)),(KS198+KT198))*(IF($D198=6,KV198,((MIN((VLOOKUP($D198,SALERYCODE,5,0)),KV198)))))))))/IF(AND($D198=2,'ראשי-פרטים כלליים וריכוז הוצאות'!$D$68&lt;&gt;4),1.2,1)</f>
        <v>0</v>
      </c>
      <c r="KY198" s="263"/>
      <c r="KZ198" s="264"/>
      <c r="LA198" s="265"/>
      <c r="LB198" s="266"/>
      <c r="LC198" s="267">
        <f t="shared" si="322"/>
        <v>0</v>
      </c>
      <c r="LD198" s="260">
        <f>+(IF(OR($B198=0,$C198=0,$D198=0,$DC$2&gt;$OE$1),0,IF(OR(KY198=0,LA198=0,LB198=0),0,MIN((VLOOKUP($D198,SALERYCODE,3,0))*(IF($D198=6,LB198,LA198))*((MIN((VLOOKUP($D198,SALERYCODE,5,0)),(IF($D198=6,LA198,LB198))))),MIN((VLOOKUP($D198,SALERYCODE,3,0)),(KY198+KZ198))*(IF($D198=6,LB198,((MIN((VLOOKUP($D198,SALERYCODE,5,0)),LB198)))))))))/IF(AND($D198=2,'ראשי-פרטים כלליים וריכוז הוצאות'!$D$68&lt;&gt;4),1.2,1)</f>
        <v>0</v>
      </c>
      <c r="LE198" s="263"/>
      <c r="LF198" s="264"/>
      <c r="LG198" s="265"/>
      <c r="LH198" s="266"/>
      <c r="LI198" s="267">
        <f t="shared" si="323"/>
        <v>0</v>
      </c>
      <c r="LJ198" s="260">
        <f>+(IF(OR($B198=0,$C198=0,$D198=0,$DC$2&gt;$OE$1),0,IF(OR(LE198=0,LG198=0,LH198=0),0,MIN((VLOOKUP($D198,SALERYCODE,3,0))*(IF($D198=6,LH198,LG198))*((MIN((VLOOKUP($D198,SALERYCODE,5,0)),(IF($D198=6,LG198,LH198))))),MIN((VLOOKUP($D198,SALERYCODE,3,0)),(LE198+LF198))*(IF($D198=6,LH198,((MIN((VLOOKUP($D198,SALERYCODE,5,0)),LH198)))))))))/IF(AND($D198=2,'ראשי-פרטים כלליים וריכוז הוצאות'!$D$68&lt;&gt;4),1.2,1)</f>
        <v>0</v>
      </c>
      <c r="LK198" s="263"/>
      <c r="LL198" s="264"/>
      <c r="LM198" s="265"/>
      <c r="LN198" s="266"/>
      <c r="LO198" s="267">
        <f t="shared" si="324"/>
        <v>0</v>
      </c>
      <c r="LP198" s="260">
        <f>+(IF(OR($B198=0,$C198=0,$D198=0,$DC$2&gt;$OE$1),0,IF(OR(LK198=0,LM198=0,LN198=0),0,MIN((VLOOKUP($D198,SALERYCODE,3,0))*(IF($D198=6,LN198,LM198))*((MIN((VLOOKUP($D198,SALERYCODE,5,0)),(IF($D198=6,LM198,LN198))))),MIN((VLOOKUP($D198,SALERYCODE,3,0)),(LK198+LL198))*(IF($D198=6,LN198,((MIN((VLOOKUP($D198,SALERYCODE,5,0)),LN198)))))))))/IF(AND($D198=2,'ראשי-פרטים כלליים וריכוז הוצאות'!$D$68&lt;&gt;4),1.2,1)</f>
        <v>0</v>
      </c>
      <c r="LQ198" s="263"/>
      <c r="LR198" s="264"/>
      <c r="LS198" s="265"/>
      <c r="LT198" s="266"/>
      <c r="LU198" s="267">
        <f t="shared" si="325"/>
        <v>0</v>
      </c>
      <c r="LV198" s="260">
        <f>+(IF(OR($B198=0,$C198=0,$D198=0,$DC$2&gt;$OE$1),0,IF(OR(LQ198=0,LS198=0,LT198=0),0,MIN((VLOOKUP($D198,SALERYCODE,3,0))*(IF($D198=6,LT198,LS198))*((MIN((VLOOKUP($D198,SALERYCODE,5,0)),(IF($D198=6,LS198,LT198))))),MIN((VLOOKUP($D198,SALERYCODE,3,0)),(LQ198+LR198))*(IF($D198=6,LT198,((MIN((VLOOKUP($D198,SALERYCODE,5,0)),LT198)))))))))/IF(AND($D198=2,'ראשי-פרטים כלליים וריכוז הוצאות'!$D$68&lt;&gt;4),1.2,1)</f>
        <v>0</v>
      </c>
      <c r="LW198" s="263"/>
      <c r="LX198" s="264"/>
      <c r="LY198" s="265"/>
      <c r="LZ198" s="266"/>
      <c r="MA198" s="267">
        <f t="shared" si="326"/>
        <v>0</v>
      </c>
      <c r="MB198" s="260">
        <f>+(IF(OR($B198=0,$C198=0,$D198=0,$DC$2&gt;$OE$1),0,IF(OR(LW198=0,LY198=0,LZ198=0),0,MIN((VLOOKUP($D198,SALERYCODE,3,0))*(IF($D198=6,LZ198,LY198))*((MIN((VLOOKUP($D198,SALERYCODE,5,0)),(IF($D198=6,LY198,LZ198))))),MIN((VLOOKUP($D198,SALERYCODE,3,0)),(LW198+LX198))*(IF($D198=6,LZ198,((MIN((VLOOKUP($D198,SALERYCODE,5,0)),LZ198)))))))))/IF(AND($D198=2,'ראשי-פרטים כלליים וריכוז הוצאות'!$D$68&lt;&gt;4),1.2,1)</f>
        <v>0</v>
      </c>
      <c r="MC198" s="263"/>
      <c r="MD198" s="264"/>
      <c r="ME198" s="265"/>
      <c r="MF198" s="266"/>
      <c r="MG198" s="267">
        <f t="shared" si="327"/>
        <v>0</v>
      </c>
      <c r="MH198" s="260">
        <f>+(IF(OR($B198=0,$C198=0,$D198=0,$DC$2&gt;$OE$1),0,IF(OR(MC198=0,ME198=0,MF198=0),0,MIN((VLOOKUP($D198,SALERYCODE,3,0))*(IF($D198=6,MF198,ME198))*((MIN((VLOOKUP($D198,SALERYCODE,5,0)),(IF($D198=6,ME198,MF198))))),MIN((VLOOKUP($D198,SALERYCODE,3,0)),(MC198+MD198))*(IF($D198=6,MF198,((MIN((VLOOKUP($D198,SALERYCODE,5,0)),MF198)))))))))/IF(AND($D198=2,'ראשי-פרטים כלליים וריכוז הוצאות'!$D$68&lt;&gt;4),1.2,1)</f>
        <v>0</v>
      </c>
      <c r="MI198" s="263"/>
      <c r="MJ198" s="264"/>
      <c r="MK198" s="265"/>
      <c r="ML198" s="266"/>
      <c r="MM198" s="267">
        <f t="shared" si="328"/>
        <v>0</v>
      </c>
      <c r="MN198" s="260">
        <f>+(IF(OR($B198=0,$C198=0,$D198=0,$DC$2&gt;$OE$1),0,IF(OR(MI198=0,MK198=0,ML198=0),0,MIN((VLOOKUP($D198,SALERYCODE,3,0))*(IF($D198=6,ML198,MK198))*((MIN((VLOOKUP($D198,SALERYCODE,5,0)),(IF($D198=6,MK198,ML198))))),MIN((VLOOKUP($D198,SALERYCODE,3,0)),(MI198+MJ198))*(IF($D198=6,ML198,((MIN((VLOOKUP($D198,SALERYCODE,5,0)),ML198)))))))))/IF(AND($D198=2,'ראשי-פרטים כלליים וריכוז הוצאות'!$D$68&lt;&gt;4),1.2,1)</f>
        <v>0</v>
      </c>
      <c r="MO198" s="263"/>
      <c r="MP198" s="264"/>
      <c r="MQ198" s="265"/>
      <c r="MR198" s="266"/>
      <c r="MS198" s="267">
        <f t="shared" si="329"/>
        <v>0</v>
      </c>
      <c r="MT198" s="260">
        <f>+(IF(OR($B198=0,$C198=0,$D198=0,$DC$2&gt;$OE$1),0,IF(OR(MO198=0,MQ198=0,MR198=0),0,MIN((VLOOKUP($D198,SALERYCODE,3,0))*(IF($D198=6,MR198,MQ198))*((MIN((VLOOKUP($D198,SALERYCODE,5,0)),(IF($D198=6,MQ198,MR198))))),MIN((VLOOKUP($D198,SALERYCODE,3,0)),(MO198+MP198))*(IF($D198=6,MR198,((MIN((VLOOKUP($D198,SALERYCODE,5,0)),MR198)))))))))/IF(AND($D198=2,'ראשי-פרטים כלליים וריכוז הוצאות'!$D$68&lt;&gt;4),1.2,1)</f>
        <v>0</v>
      </c>
      <c r="MU198" s="263"/>
      <c r="MV198" s="264"/>
      <c r="MW198" s="265"/>
      <c r="MX198" s="266"/>
      <c r="MY198" s="267">
        <f t="shared" si="330"/>
        <v>0</v>
      </c>
      <c r="MZ198" s="260">
        <f>+(IF(OR($B198=0,$C198=0,$D198=0,$DC$2&gt;$OE$1),0,IF(OR(MU198=0,MW198=0,MX198=0),0,MIN((VLOOKUP($D198,SALERYCODE,3,0))*(IF($D198=6,MX198,MW198))*((MIN((VLOOKUP($D198,SALERYCODE,5,0)),(IF($D198=6,MW198,MX198))))),MIN((VLOOKUP($D198,SALERYCODE,3,0)),(MU198+MV198))*(IF($D198=6,MX198,((MIN((VLOOKUP($D198,SALERYCODE,5,0)),MX198)))))))))/IF(AND($D198=2,'ראשי-פרטים כלליים וריכוז הוצאות'!$D$68&lt;&gt;4),1.2,1)</f>
        <v>0</v>
      </c>
      <c r="NA198" s="263"/>
      <c r="NB198" s="264"/>
      <c r="NC198" s="265"/>
      <c r="ND198" s="266"/>
      <c r="NE198" s="267">
        <f t="shared" si="331"/>
        <v>0</v>
      </c>
      <c r="NF198" s="260">
        <f>+(IF(OR($B198=0,$C198=0,$D198=0,$DC$2&gt;$OE$1),0,IF(OR(NA198=0,NC198=0,ND198=0),0,MIN((VLOOKUP($D198,SALERYCODE,3,0))*(IF($D198=6,ND198,NC198))*((MIN((VLOOKUP($D198,SALERYCODE,5,0)),(IF($D198=6,NC198,ND198))))),MIN((VLOOKUP($D198,SALERYCODE,3,0)),(NA198+NB198))*(IF($D198=6,ND198,((MIN((VLOOKUP($D198,SALERYCODE,5,0)),ND198)))))))))/IF(AND($D198=2,'ראשי-פרטים כלליים וריכוז הוצאות'!$D$68&lt;&gt;4),1.2,1)</f>
        <v>0</v>
      </c>
      <c r="NG198" s="263"/>
      <c r="NH198" s="264"/>
      <c r="NI198" s="265"/>
      <c r="NJ198" s="266"/>
      <c r="NK198" s="267">
        <f t="shared" si="332"/>
        <v>0</v>
      </c>
      <c r="NL198" s="260">
        <f>+(IF(OR($B198=0,$C198=0,$D198=0,$DC$2&gt;$OE$1),0,IF(OR(NG198=0,NI198=0,NJ198=0),0,MIN((VLOOKUP($D198,SALERYCODE,3,0))*(IF($D198=6,NJ198,NI198))*((MIN((VLOOKUP($D198,SALERYCODE,5,0)),(IF($D198=6,NI198,NJ198))))),MIN((VLOOKUP($D198,SALERYCODE,3,0)),(NG198+NH198))*(IF($D198=6,NJ198,((MIN((VLOOKUP($D198,SALERYCODE,5,0)),NJ198)))))))))/IF(AND($D198=2,'ראשי-פרטים כלליים וריכוז הוצאות'!$D$68&lt;&gt;4),1.2,1)</f>
        <v>0</v>
      </c>
      <c r="NM198" s="263"/>
      <c r="NN198" s="264"/>
      <c r="NO198" s="265"/>
      <c r="NP198" s="266"/>
      <c r="NQ198" s="267">
        <f t="shared" si="333"/>
        <v>0</v>
      </c>
      <c r="NR198" s="260">
        <f>+(IF(OR($B198=0,$C198=0,$D198=0,$DC$2&gt;$OE$1),0,IF(OR(NM198=0,NO198=0,NP198=0),0,MIN((VLOOKUP($D198,SALERYCODE,3,0))*(IF($D198=6,NP198,NO198))*((MIN((VLOOKUP($D198,SALERYCODE,5,0)),(IF($D198=6,NO198,NP198))))),MIN((VLOOKUP($D198,SALERYCODE,3,0)),(NM198+NN198))*(IF($D198=6,NP198,((MIN((VLOOKUP($D198,SALERYCODE,5,0)),NP198)))))))))/IF(AND($D198=2,'ראשי-פרטים כלליים וריכוז הוצאות'!$D$68&lt;&gt;4),1.2,1)</f>
        <v>0</v>
      </c>
      <c r="NS198" s="263"/>
      <c r="NT198" s="264"/>
      <c r="NU198" s="265"/>
      <c r="NV198" s="266"/>
      <c r="NW198" s="267">
        <f t="shared" si="334"/>
        <v>0</v>
      </c>
      <c r="NX198" s="260">
        <f>+(IF(OR($B198=0,$C198=0,$D198=0,$DC$2&gt;$OE$1),0,IF(OR(NS198=0,NU198=0,NV198=0),0,MIN((VLOOKUP($D198,SALERYCODE,3,0))*(IF($D198=6,NV198,NU198))*((MIN((VLOOKUP($D198,SALERYCODE,5,0)),(IF($D198=6,NU198,NV198))))),MIN((VLOOKUP($D198,SALERYCODE,3,0)),(NS198+NT198))*(IF($D198=6,NV198,((MIN((VLOOKUP($D198,SALERYCODE,5,0)),NV198)))))))))/IF(AND($D198=2,'ראשי-פרטים כלליים וריכוז הוצאות'!$D$68&lt;&gt;4),1.2,1)</f>
        <v>0</v>
      </c>
      <c r="NY198" s="263"/>
      <c r="NZ198" s="264"/>
      <c r="OA198" s="265"/>
      <c r="OB198" s="266"/>
      <c r="OC198" s="267">
        <f t="shared" si="335"/>
        <v>0</v>
      </c>
      <c r="OD198" s="260">
        <f>+(IF(OR($B198=0,$C198=0,$D198=0,$DC$2&gt;$OE$1),0,IF(OR(NY198=0,OA198=0,OB198=0),0,MIN((VLOOKUP($D198,SALERYCODE,3,0))*(IF($D198=6,OB198,OA198))*((MIN((VLOOKUP($D198,SALERYCODE,5,0)),(IF($D198=6,OA198,OB198))))),MIN((VLOOKUP($D198,SALERYCODE,3,0)),(NY198+NZ198))*(IF($D198=6,OB198,((MIN((VLOOKUP($D198,SALERYCODE,5,0)),OB198)))))))))/IF(AND($D198=2,'ראשי-פרטים כלליים וריכוז הוצאות'!$D$68&lt;&gt;4),1.2,1)</f>
        <v>0</v>
      </c>
      <c r="OE198" s="275">
        <f t="shared" si="341"/>
        <v>0</v>
      </c>
      <c r="OF198" s="283">
        <f t="shared" si="342"/>
        <v>9.9999999999999995E-7</v>
      </c>
      <c r="OG198" s="276">
        <f t="shared" si="343"/>
        <v>0</v>
      </c>
      <c r="OH198" s="275">
        <f t="shared" si="344"/>
        <v>0</v>
      </c>
      <c r="OI198" s="275">
        <v>0</v>
      </c>
      <c r="OJ198" s="258">
        <f t="shared" si="345"/>
        <v>0</v>
      </c>
      <c r="OK198" s="284"/>
      <c r="OL198" s="116">
        <f>MIN(OJ198+OK198*OF198*OE198/$OL$1/IF(AND($D198=2,'ראשי-פרטים כלליים וריכוז הוצאות'!$D$68&lt;&gt;4),1.2,1),IF($D198&gt;0,VLOOKUP($D198,SALERYCODE,3,0)*12*OG198,0))</f>
        <v>0</v>
      </c>
      <c r="OM198" s="95">
        <f t="shared" si="336"/>
        <v>0</v>
      </c>
      <c r="ON198" s="11">
        <f t="shared" si="337"/>
        <v>0</v>
      </c>
      <c r="OO198" s="11">
        <f t="shared" si="338"/>
        <v>0</v>
      </c>
      <c r="OP198" s="22">
        <f t="shared" si="339"/>
        <v>0</v>
      </c>
      <c r="OQ198" s="11">
        <f t="shared" si="340"/>
        <v>0</v>
      </c>
      <c r="OR198" s="11" t="e">
        <f>#REF!</f>
        <v>#REF!</v>
      </c>
      <c r="OS198" s="35" t="e">
        <f>#REF!-OP198</f>
        <v>#REF!</v>
      </c>
      <c r="OT198" s="35" t="e">
        <f>OS198-#REF!</f>
        <v>#REF!</v>
      </c>
      <c r="OU198" s="43" t="e">
        <f>IF(AND(OP198&gt;0,(OS198=#REF!-OP198)),"מועסק פחות מ-10% מזמנו במופ","")</f>
        <v>#REF!</v>
      </c>
    </row>
    <row r="199" spans="1:411" ht="24" hidden="1" customHeight="1" outlineLevel="1" x14ac:dyDescent="0.2">
      <c r="A199" s="282">
        <v>196</v>
      </c>
      <c r="B199" s="269"/>
      <c r="C199" s="270"/>
      <c r="D199" s="271"/>
      <c r="E199" s="263"/>
      <c r="F199" s="264"/>
      <c r="G199" s="265"/>
      <c r="H199" s="266"/>
      <c r="I199" s="267">
        <f t="shared" si="271"/>
        <v>0</v>
      </c>
      <c r="J199" s="260">
        <f>(IF(OR($B199=0,$C199=0,$D199=0,$E$2&gt;$OE$1),0,IF(OR($E199=0,$G199=0,$H199=0),0,MIN((VLOOKUP($D199,SALERYCODE,3,0))*(IF($D199=6,$H199,$G199))*((MIN((VLOOKUP($D199,SALERYCODE,5,0)),(IF($D199=6,$G199,$H199))))),MIN((VLOOKUP($D199,SALERYCODE,3,0)),($E199+$F199))*(IF($D199=6,$H199,((MIN((VLOOKUP($D199,SALERYCODE,5,0)),$H199)))))))))/IF(AND($D199=2,'ראשי-פרטים כלליים וריכוז הוצאות'!$D$68&lt;&gt;4),1.2,1)</f>
        <v>0</v>
      </c>
      <c r="K199" s="263"/>
      <c r="L199" s="264"/>
      <c r="M199" s="265"/>
      <c r="N199" s="266"/>
      <c r="O199" s="267">
        <f t="shared" si="272"/>
        <v>0</v>
      </c>
      <c r="P199" s="260">
        <f>+(IF(OR($B199=0,$C199=0,$D199=0,$K$2&gt;$OE$1),0,IF(OR($K199=0,$M199=0,$N199=0),0,MIN((VLOOKUP($D199,SALERYCODE,3,0))*(IF($D199=6,$N199,$M199))*((MIN((VLOOKUP($D199,SALERYCODE,5,0)),(IF($D199=6,$M199,$N199))))),MIN((VLOOKUP($D199,SALERYCODE,3,0)),($K199+$L199))*(IF($D199=6,$N199,((MIN((VLOOKUP($D199,SALERYCODE,5,0)),$N199)))))))))/IF(AND($D199=2,'ראשי-פרטים כלליים וריכוז הוצאות'!$D$68&lt;&gt;4),1.2,1)</f>
        <v>0</v>
      </c>
      <c r="Q199" s="263"/>
      <c r="R199" s="264"/>
      <c r="S199" s="265"/>
      <c r="T199" s="266"/>
      <c r="U199" s="267">
        <f t="shared" si="273"/>
        <v>0</v>
      </c>
      <c r="V199" s="260">
        <f>+(IF(OR($B199=0,$C199=0,$D199=0,$Q$2&gt;$OE$1),0,IF(OR(Q199=0,S199=0,T199=0),0,MIN((VLOOKUP($D199,SALERYCODE,3,0))*(IF($D199=6,T199,S199))*((MIN((VLOOKUP($D199,SALERYCODE,5,0)),(IF($D199=6,S199,T199))))),MIN((VLOOKUP($D199,SALERYCODE,3,0)),(Q199+R199))*(IF($D199=6,T199,((MIN((VLOOKUP($D199,SALERYCODE,5,0)),T199)))))))))/IF(AND($D199=2,'ראשי-פרטים כלליים וריכוז הוצאות'!$D$68&lt;&gt;4),1.2,1)</f>
        <v>0</v>
      </c>
      <c r="W199" s="263"/>
      <c r="X199" s="264"/>
      <c r="Y199" s="265"/>
      <c r="Z199" s="266"/>
      <c r="AA199" s="267">
        <f t="shared" si="274"/>
        <v>0</v>
      </c>
      <c r="AB199" s="260">
        <f>+(IF(OR($B199=0,$C199=0,$D199=0,$W$2&gt;$OE$1),0,IF(OR(W199=0,Y199=0,Z199=0),0,MIN((VLOOKUP($D199,SALERYCODE,3,0))*(IF($D199=6,Z199,Y199))*((MIN((VLOOKUP($D199,SALERYCODE,5,0)),(IF($D199=6,Y199,Z199))))),MIN((VLOOKUP($D199,SALERYCODE,3,0)),(W199+X199))*(IF($D199=6,Z199,((MIN((VLOOKUP($D199,SALERYCODE,5,0)),Z199)))))))))/IF(AND($D199=2,'ראשי-פרטים כלליים וריכוז הוצאות'!$D$68&lt;&gt;4),1.2,1)</f>
        <v>0</v>
      </c>
      <c r="AC199" s="263"/>
      <c r="AD199" s="264"/>
      <c r="AE199" s="265"/>
      <c r="AF199" s="266"/>
      <c r="AG199" s="267">
        <f t="shared" si="275"/>
        <v>0</v>
      </c>
      <c r="AH199" s="260">
        <f>+(IF(OR($B199=0,$C199=0,$D199=0,$AC$2&gt;$OE$1),0,IF(OR(AC199=0,AE199=0,AF199=0),0,MIN((VLOOKUP($D199,SALERYCODE,3,0))*(IF($D199=6,AF199,AE199))*((MIN((VLOOKUP($D199,SALERYCODE,5,0)),(IF($D199=6,AE199,AF199))))),MIN((VLOOKUP($D199,SALERYCODE,3,0)),(AC199+AD199))*(IF($D199=6,AF199,((MIN((VLOOKUP($D199,SALERYCODE,5,0)),AF199)))))))))/IF(AND($D199=2,'ראשי-פרטים כלליים וריכוז הוצאות'!$D$68&lt;&gt;4),1.2,1)</f>
        <v>0</v>
      </c>
      <c r="AI199" s="263"/>
      <c r="AJ199" s="264"/>
      <c r="AK199" s="265"/>
      <c r="AL199" s="266"/>
      <c r="AM199" s="267">
        <f t="shared" si="276"/>
        <v>0</v>
      </c>
      <c r="AN199" s="260">
        <f>+(IF(OR($B199=0,$C199=0,$D199=0,$AI$2&gt;$OE$1),0,IF(OR(AI199=0,AK199=0,AL199=0),0,MIN((VLOOKUP($D199,SALERYCODE,3,0))*(IF($D199=6,AL199,AK199))*((MIN((VLOOKUP($D199,SALERYCODE,5,0)),(IF($D199=6,AK199,AL199))))),MIN((VLOOKUP($D199,SALERYCODE,3,0)),(AI199+AJ199))*(IF($D199=6,AL199,((MIN((VLOOKUP($D199,SALERYCODE,5,0)),AL199)))))))))/IF(AND($D199=2,'ראשי-פרטים כלליים וריכוז הוצאות'!$D$68&lt;&gt;4),1.2,1)</f>
        <v>0</v>
      </c>
      <c r="AO199" s="263"/>
      <c r="AP199" s="264"/>
      <c r="AQ199" s="265"/>
      <c r="AR199" s="266"/>
      <c r="AS199" s="267">
        <f t="shared" si="277"/>
        <v>0</v>
      </c>
      <c r="AT199" s="260">
        <f>+(IF(OR($B199=0,$C199=0,$D199=0,$AO$2&gt;$OE$1),0,IF(OR(AO199=0,AQ199=0,AR199=0),0,MIN((VLOOKUP($D199,SALERYCODE,3,0))*(IF($D199=6,AR199,AQ199))*((MIN((VLOOKUP($D199,SALERYCODE,5,0)),(IF($D199=6,AQ199,AR199))))),MIN((VLOOKUP($D199,SALERYCODE,3,0)),(AO199+AP199))*(IF($D199=6,AR199,((MIN((VLOOKUP($D199,SALERYCODE,5,0)),AR199)))))))))/IF(AND($D199=2,'ראשי-פרטים כלליים וריכוז הוצאות'!$D$68&lt;&gt;4),1.2,1)</f>
        <v>0</v>
      </c>
      <c r="AU199" s="263"/>
      <c r="AV199" s="264"/>
      <c r="AW199" s="265"/>
      <c r="AX199" s="266"/>
      <c r="AY199" s="267">
        <f t="shared" si="278"/>
        <v>0</v>
      </c>
      <c r="AZ199" s="260">
        <f>+(IF(OR($B199=0,$C199=0,$D199=0,$AU$2&gt;$OE$1),0,IF(OR(AU199=0,AW199=0,AX199=0),0,MIN((VLOOKUP($D199,SALERYCODE,3,0))*(IF($D199=6,AX199,AW199))*((MIN((VLOOKUP($D199,SALERYCODE,5,0)),(IF($D199=6,AW199,AX199))))),MIN((VLOOKUP($D199,SALERYCODE,3,0)),(AU199+AV199))*(IF($D199=6,AX199,((MIN((VLOOKUP($D199,SALERYCODE,5,0)),AX199)))))))))/IF(AND($D199=2,'ראשי-פרטים כלליים וריכוז הוצאות'!$D$68&lt;&gt;4),1.2,1)</f>
        <v>0</v>
      </c>
      <c r="BA199" s="263"/>
      <c r="BB199" s="264"/>
      <c r="BC199" s="265"/>
      <c r="BD199" s="266"/>
      <c r="BE199" s="267">
        <f t="shared" si="279"/>
        <v>0</v>
      </c>
      <c r="BF199" s="260">
        <f>+(IF(OR($B199=0,$C199=0,$D199=0,$BA$2&gt;$OE$1),0,IF(OR(BA199=0,BC199=0,BD199=0),0,MIN((VLOOKUP($D199,SALERYCODE,3,0))*(IF($D199=6,BD199,BC199))*((MIN((VLOOKUP($D199,SALERYCODE,5,0)),(IF($D199=6,BC199,BD199))))),MIN((VLOOKUP($D199,SALERYCODE,3,0)),(BA199+BB199))*(IF($D199=6,BD199,((MIN((VLOOKUP($D199,SALERYCODE,5,0)),BD199)))))))))/IF(AND($D199=2,'ראשי-פרטים כלליים וריכוז הוצאות'!$D$68&lt;&gt;4),1.2,1)</f>
        <v>0</v>
      </c>
      <c r="BG199" s="263"/>
      <c r="BH199" s="264"/>
      <c r="BI199" s="265"/>
      <c r="BJ199" s="266"/>
      <c r="BK199" s="267">
        <f t="shared" si="280"/>
        <v>0</v>
      </c>
      <c r="BL199" s="260">
        <f>+(IF(OR($B199=0,$C199=0,$D199=0,$BG$2&gt;$OE$1),0,IF(OR(BG199=0,BI199=0,BJ199=0),0,MIN((VLOOKUP($D199,SALERYCODE,3,0))*(IF($D199=6,BJ199,BI199))*((MIN((VLOOKUP($D199,SALERYCODE,5,0)),(IF($D199=6,BI199,BJ199))))),MIN((VLOOKUP($D199,SALERYCODE,3,0)),(BG199+BH199))*(IF($D199=6,BJ199,((MIN((VLOOKUP($D199,SALERYCODE,5,0)),BJ199)))))))))/IF(AND($D199=2,'ראשי-פרטים כלליים וריכוז הוצאות'!$D$68&lt;&gt;4),1.2,1)</f>
        <v>0</v>
      </c>
      <c r="BM199" s="263"/>
      <c r="BN199" s="264"/>
      <c r="BO199" s="265"/>
      <c r="BP199" s="266"/>
      <c r="BQ199" s="267">
        <f t="shared" si="281"/>
        <v>0</v>
      </c>
      <c r="BR199" s="260">
        <f>+(IF(OR($B199=0,$C199=0,$D199=0,$BM$2&gt;$OE$1),0,IF(OR(BM199=0,BO199=0,BP199=0),0,MIN((VLOOKUP($D199,SALERYCODE,3,0))*(IF($D199=6,BP199,BO199))*((MIN((VLOOKUP($D199,SALERYCODE,5,0)),(IF($D199=6,BO199,BP199))))),MIN((VLOOKUP($D199,SALERYCODE,3,0)),(BM199+BN199))*(IF($D199=6,BP199,((MIN((VLOOKUP($D199,SALERYCODE,5,0)),BP199)))))))))/IF(AND($D199=2,'ראשי-פרטים כלליים וריכוז הוצאות'!$D$68&lt;&gt;4),1.2,1)</f>
        <v>0</v>
      </c>
      <c r="BS199" s="263"/>
      <c r="BT199" s="264"/>
      <c r="BU199" s="265"/>
      <c r="BV199" s="266"/>
      <c r="BW199" s="267">
        <f t="shared" si="282"/>
        <v>0</v>
      </c>
      <c r="BX199" s="260">
        <f>+(IF(OR($B199=0,$C199=0,$D199=0,$BS$2&gt;$OE$1),0,IF(OR(BS199=0,BU199=0,BV199=0),0,MIN((VLOOKUP($D199,SALERYCODE,3,0))*(IF($D199=6,BV199,BU199))*((MIN((VLOOKUP($D199,SALERYCODE,5,0)),(IF($D199=6,BU199,BV199))))),MIN((VLOOKUP($D199,SALERYCODE,3,0)),(BS199+BT199))*(IF($D199=6,BV199,((MIN((VLOOKUP($D199,SALERYCODE,5,0)),BV199)))))))))/IF(AND($D199=2,'ראשי-פרטים כלליים וריכוז הוצאות'!$D$68&lt;&gt;4),1.2,1)</f>
        <v>0</v>
      </c>
      <c r="BY199" s="263"/>
      <c r="BZ199" s="264"/>
      <c r="CA199" s="265"/>
      <c r="CB199" s="266"/>
      <c r="CC199" s="267">
        <f t="shared" si="283"/>
        <v>0</v>
      </c>
      <c r="CD199" s="260">
        <f>+(IF(OR($B199=0,$C199=0,$D199=0,$BY$2&gt;$OE$1),0,IF(OR(BY199=0,CA199=0,CB199=0),0,MIN((VLOOKUP($D199,SALERYCODE,3,0))*(IF($D199=6,CB199,CA199))*((MIN((VLOOKUP($D199,SALERYCODE,5,0)),(IF($D199=6,CA199,CB199))))),MIN((VLOOKUP($D199,SALERYCODE,3,0)),(BY199+BZ199))*(IF($D199=6,CB199,((MIN((VLOOKUP($D199,SALERYCODE,5,0)),CB199)))))))))/IF(AND($D199=2,'ראשי-פרטים כלליים וריכוז הוצאות'!$D$68&lt;&gt;4),1.2,1)</f>
        <v>0</v>
      </c>
      <c r="CE199" s="263"/>
      <c r="CF199" s="264"/>
      <c r="CG199" s="265"/>
      <c r="CH199" s="266"/>
      <c r="CI199" s="267">
        <f t="shared" si="284"/>
        <v>0</v>
      </c>
      <c r="CJ199" s="260">
        <f>+(IF(OR($B199=0,$C199=0,$D199=0,$CE$2&gt;$OE$1),0,IF(OR(CE199=0,CG199=0,CH199=0),0,MIN((VLOOKUP($D199,SALERYCODE,3,0))*(IF($D199=6,CH199,CG199))*((MIN((VLOOKUP($D199,SALERYCODE,5,0)),(IF($D199=6,CG199,CH199))))),MIN((VLOOKUP($D199,SALERYCODE,3,0)),(CE199+CF199))*(IF($D199=6,CH199,((MIN((VLOOKUP($D199,SALERYCODE,5,0)),CH199)))))))))/IF(AND($D199=2,'ראשי-פרטים כלליים וריכוז הוצאות'!$D$68&lt;&gt;4),1.2,1)</f>
        <v>0</v>
      </c>
      <c r="CK199" s="263"/>
      <c r="CL199" s="264"/>
      <c r="CM199" s="265"/>
      <c r="CN199" s="266"/>
      <c r="CO199" s="267">
        <f t="shared" si="285"/>
        <v>0</v>
      </c>
      <c r="CP199" s="260">
        <f>+(IF(OR($B199=0,$C199=0,$D199=0,$CK$2&gt;$OE$1),0,IF(OR(CK199=0,CM199=0,CN199=0),0,MIN((VLOOKUP($D199,SALERYCODE,3,0))*(IF($D199=6,CN199,CM199))*((MIN((VLOOKUP($D199,SALERYCODE,5,0)),(IF($D199=6,CM199,CN199))))),MIN((VLOOKUP($D199,SALERYCODE,3,0)),(CK199+CL199))*(IF($D199=6,CN199,((MIN((VLOOKUP($D199,SALERYCODE,5,0)),CN199)))))))))/IF(AND($D199=2,'ראשי-פרטים כלליים וריכוז הוצאות'!$D$68&lt;&gt;4),1.2,1)</f>
        <v>0</v>
      </c>
      <c r="CQ199" s="263"/>
      <c r="CR199" s="264"/>
      <c r="CS199" s="265"/>
      <c r="CT199" s="266"/>
      <c r="CU199" s="267">
        <f t="shared" si="286"/>
        <v>0</v>
      </c>
      <c r="CV199" s="260">
        <f>+(IF(OR($B199=0,$C199=0,$D199=0,$CQ$2&gt;$OE$1),0,IF(OR(CQ199=0,CS199=0,CT199=0),0,MIN((VLOOKUP($D199,SALERYCODE,3,0))*(IF($D199=6,CT199,CS199))*((MIN((VLOOKUP($D199,SALERYCODE,5,0)),(IF($D199=6,CS199,CT199))))),MIN((VLOOKUP($D199,SALERYCODE,3,0)),(CQ199+CR199))*(IF($D199=6,CT199,((MIN((VLOOKUP($D199,SALERYCODE,5,0)),CT199)))))))))/IF(AND($D199=2,'ראשי-פרטים כלליים וריכוז הוצאות'!$D$68&lt;&gt;4),1.2,1)</f>
        <v>0</v>
      </c>
      <c r="CW199" s="263"/>
      <c r="CX199" s="264"/>
      <c r="CY199" s="265"/>
      <c r="CZ199" s="266"/>
      <c r="DA199" s="267">
        <f t="shared" si="287"/>
        <v>0</v>
      </c>
      <c r="DB199" s="260">
        <f>+(IF(OR($B199=0,$C199=0,$D199=0,$CW$2&gt;$OE$1),0,IF(OR(CW199=0,CY199=0,CZ199=0),0,MIN((VLOOKUP($D199,SALERYCODE,3,0))*(IF($D199=6,CZ199,CY199))*((MIN((VLOOKUP($D199,SALERYCODE,5,0)),(IF($D199=6,CY199,CZ199))))),MIN((VLOOKUP($D199,SALERYCODE,3,0)),(CW199+CX199))*(IF($D199=6,CZ199,((MIN((VLOOKUP($D199,SALERYCODE,5,0)),CZ199)))))))))/IF(AND($D199=2,'ראשי-פרטים כלליים וריכוז הוצאות'!$D$68&lt;&gt;4),1.2,1)</f>
        <v>0</v>
      </c>
      <c r="DC199" s="263"/>
      <c r="DD199" s="264"/>
      <c r="DE199" s="265"/>
      <c r="DF199" s="266"/>
      <c r="DG199" s="267">
        <f t="shared" si="288"/>
        <v>0</v>
      </c>
      <c r="DH199" s="260">
        <f>+(IF(OR($B199=0,$C199=0,$D199=0,$DC$2&gt;$OE$1),0,IF(OR(DC199=0,DE199=0,DF199=0),0,MIN((VLOOKUP($D199,SALERYCODE,3,0))*(IF($D199=6,DF199,DE199))*((MIN((VLOOKUP($D199,SALERYCODE,5,0)),(IF($D199=6,DE199,DF199))))),MIN((VLOOKUP($D199,SALERYCODE,3,0)),(DC199+DD199))*(IF($D199=6,DF199,((MIN((VLOOKUP($D199,SALERYCODE,5,0)),DF199)))))))))/IF(AND($D199=2,'ראשי-פרטים כלליים וריכוז הוצאות'!$D$68&lt;&gt;4),1.2,1)</f>
        <v>0</v>
      </c>
      <c r="DI199" s="263"/>
      <c r="DJ199" s="264"/>
      <c r="DK199" s="265"/>
      <c r="DL199" s="266"/>
      <c r="DM199" s="267">
        <f t="shared" si="289"/>
        <v>0</v>
      </c>
      <c r="DN199" s="260">
        <f>+(IF(OR($B199=0,$C199=0,$D199=0,$DC$2&gt;$OE$1),0,IF(OR(DI199=0,DK199=0,DL199=0),0,MIN((VLOOKUP($D199,SALERYCODE,3,0))*(IF($D199=6,DL199,DK199))*((MIN((VLOOKUP($D199,SALERYCODE,5,0)),(IF($D199=6,DK199,DL199))))),MIN((VLOOKUP($D199,SALERYCODE,3,0)),(DI199+DJ199))*(IF($D199=6,DL199,((MIN((VLOOKUP($D199,SALERYCODE,5,0)),DL199)))))))))/IF(AND($D199=2,'ראשי-פרטים כלליים וריכוז הוצאות'!$D$68&lt;&gt;4),1.2,1)</f>
        <v>0</v>
      </c>
      <c r="DO199" s="263"/>
      <c r="DP199" s="264"/>
      <c r="DQ199" s="265"/>
      <c r="DR199" s="266"/>
      <c r="DS199" s="267">
        <f t="shared" si="290"/>
        <v>0</v>
      </c>
      <c r="DT199" s="260">
        <f>+(IF(OR($B199=0,$C199=0,$D199=0,$DC$2&gt;$OE$1),0,IF(OR(DO199=0,DQ199=0,DR199=0),0,MIN((VLOOKUP($D199,SALERYCODE,3,0))*(IF($D199=6,DR199,DQ199))*((MIN((VLOOKUP($D199,SALERYCODE,5,0)),(IF($D199=6,DQ199,DR199))))),MIN((VLOOKUP($D199,SALERYCODE,3,0)),(DO199+DP199))*(IF($D199=6,DR199,((MIN((VLOOKUP($D199,SALERYCODE,5,0)),DR199)))))))))/IF(AND($D199=2,'ראשי-פרטים כלליים וריכוז הוצאות'!$D$68&lt;&gt;4),1.2,1)</f>
        <v>0</v>
      </c>
      <c r="DU199" s="263"/>
      <c r="DV199" s="264"/>
      <c r="DW199" s="265"/>
      <c r="DX199" s="266"/>
      <c r="DY199" s="267">
        <f t="shared" si="291"/>
        <v>0</v>
      </c>
      <c r="DZ199" s="260">
        <f>+(IF(OR($B199=0,$C199=0,$D199=0,$DC$2&gt;$OE$1),0,IF(OR(DU199=0,DW199=0,DX199=0),0,MIN((VLOOKUP($D199,SALERYCODE,3,0))*(IF($D199=6,DX199,DW199))*((MIN((VLOOKUP($D199,SALERYCODE,5,0)),(IF($D199=6,DW199,DX199))))),MIN((VLOOKUP($D199,SALERYCODE,3,0)),(DU199+DV199))*(IF($D199=6,DX199,((MIN((VLOOKUP($D199,SALERYCODE,5,0)),DX199)))))))))/IF(AND($D199=2,'ראשי-פרטים כלליים וריכוז הוצאות'!$D$68&lt;&gt;4),1.2,1)</f>
        <v>0</v>
      </c>
      <c r="EA199" s="263"/>
      <c r="EB199" s="264"/>
      <c r="EC199" s="265"/>
      <c r="ED199" s="266"/>
      <c r="EE199" s="267">
        <f t="shared" si="292"/>
        <v>0</v>
      </c>
      <c r="EF199" s="260">
        <f>+(IF(OR($B199=0,$C199=0,$D199=0,$DC$2&gt;$OE$1),0,IF(OR(EA199=0,EC199=0,ED199=0),0,MIN((VLOOKUP($D199,SALERYCODE,3,0))*(IF($D199=6,ED199,EC199))*((MIN((VLOOKUP($D199,SALERYCODE,5,0)),(IF($D199=6,EC199,ED199))))),MIN((VLOOKUP($D199,SALERYCODE,3,0)),(EA199+EB199))*(IF($D199=6,ED199,((MIN((VLOOKUP($D199,SALERYCODE,5,0)),ED199)))))))))/IF(AND($D199=2,'ראשי-פרטים כלליים וריכוז הוצאות'!$D$68&lt;&gt;4),1.2,1)</f>
        <v>0</v>
      </c>
      <c r="EG199" s="263"/>
      <c r="EH199" s="264"/>
      <c r="EI199" s="265"/>
      <c r="EJ199" s="266"/>
      <c r="EK199" s="267">
        <f t="shared" si="293"/>
        <v>0</v>
      </c>
      <c r="EL199" s="260">
        <f>+(IF(OR($B199=0,$C199=0,$D199=0,$DC$2&gt;$OE$1),0,IF(OR(EG199=0,EI199=0,EJ199=0),0,MIN((VLOOKUP($D199,SALERYCODE,3,0))*(IF($D199=6,EJ199,EI199))*((MIN((VLOOKUP($D199,SALERYCODE,5,0)),(IF($D199=6,EI199,EJ199))))),MIN((VLOOKUP($D199,SALERYCODE,3,0)),(EG199+EH199))*(IF($D199=6,EJ199,((MIN((VLOOKUP($D199,SALERYCODE,5,0)),EJ199)))))))))/IF(AND($D199=2,'ראשי-פרטים כלליים וריכוז הוצאות'!$D$68&lt;&gt;4),1.2,1)</f>
        <v>0</v>
      </c>
      <c r="EM199" s="263"/>
      <c r="EN199" s="264"/>
      <c r="EO199" s="265"/>
      <c r="EP199" s="266"/>
      <c r="EQ199" s="267">
        <f t="shared" si="294"/>
        <v>0</v>
      </c>
      <c r="ER199" s="260">
        <f>+(IF(OR($B199=0,$C199=0,$D199=0,$DC$2&gt;$OE$1),0,IF(OR(EM199=0,EO199=0,EP199=0),0,MIN((VLOOKUP($D199,SALERYCODE,3,0))*(IF($D199=6,EP199,EO199))*((MIN((VLOOKUP($D199,SALERYCODE,5,0)),(IF($D199=6,EO199,EP199))))),MIN((VLOOKUP($D199,SALERYCODE,3,0)),(EM199+EN199))*(IF($D199=6,EP199,((MIN((VLOOKUP($D199,SALERYCODE,5,0)),EP199)))))))))/IF(AND($D199=2,'ראשי-פרטים כלליים וריכוז הוצאות'!$D$68&lt;&gt;4),1.2,1)</f>
        <v>0</v>
      </c>
      <c r="ES199" s="263"/>
      <c r="ET199" s="264"/>
      <c r="EU199" s="265"/>
      <c r="EV199" s="266"/>
      <c r="EW199" s="267">
        <f t="shared" si="295"/>
        <v>0</v>
      </c>
      <c r="EX199" s="260">
        <f>+(IF(OR($B199=0,$C199=0,$D199=0,$DC$2&gt;$OE$1),0,IF(OR(ES199=0,EU199=0,EV199=0),0,MIN((VLOOKUP($D199,SALERYCODE,3,0))*(IF($D199=6,EV199,EU199))*((MIN((VLOOKUP($D199,SALERYCODE,5,0)),(IF($D199=6,EU199,EV199))))),MIN((VLOOKUP($D199,SALERYCODE,3,0)),(ES199+ET199))*(IF($D199=6,EV199,((MIN((VLOOKUP($D199,SALERYCODE,5,0)),EV199)))))))))/IF(AND($D199=2,'ראשי-פרטים כלליים וריכוז הוצאות'!$D$68&lt;&gt;4),1.2,1)</f>
        <v>0</v>
      </c>
      <c r="EY199" s="263"/>
      <c r="EZ199" s="264"/>
      <c r="FA199" s="265"/>
      <c r="FB199" s="266"/>
      <c r="FC199" s="267">
        <f t="shared" si="296"/>
        <v>0</v>
      </c>
      <c r="FD199" s="260">
        <f>+(IF(OR($B199=0,$C199=0,$D199=0,$DC$2&gt;$OE$1),0,IF(OR(EY199=0,FA199=0,FB199=0),0,MIN((VLOOKUP($D199,SALERYCODE,3,0))*(IF($D199=6,FB199,FA199))*((MIN((VLOOKUP($D199,SALERYCODE,5,0)),(IF($D199=6,FA199,FB199))))),MIN((VLOOKUP($D199,SALERYCODE,3,0)),(EY199+EZ199))*(IF($D199=6,FB199,((MIN((VLOOKUP($D199,SALERYCODE,5,0)),FB199)))))))))/IF(AND($D199=2,'ראשי-פרטים כלליים וריכוז הוצאות'!$D$68&lt;&gt;4),1.2,1)</f>
        <v>0</v>
      </c>
      <c r="FE199" s="263"/>
      <c r="FF199" s="264"/>
      <c r="FG199" s="265"/>
      <c r="FH199" s="266"/>
      <c r="FI199" s="267">
        <f t="shared" si="297"/>
        <v>0</v>
      </c>
      <c r="FJ199" s="260">
        <f>+(IF(OR($B199=0,$C199=0,$D199=0,$DC$2&gt;$OE$1),0,IF(OR(FE199=0,FG199=0,FH199=0),0,MIN((VLOOKUP($D199,SALERYCODE,3,0))*(IF($D199=6,FH199,FG199))*((MIN((VLOOKUP($D199,SALERYCODE,5,0)),(IF($D199=6,FG199,FH199))))),MIN((VLOOKUP($D199,SALERYCODE,3,0)),(FE199+FF199))*(IF($D199=6,FH199,((MIN((VLOOKUP($D199,SALERYCODE,5,0)),FH199)))))))))/IF(AND($D199=2,'ראשי-פרטים כלליים וריכוז הוצאות'!$D$68&lt;&gt;4),1.2,1)</f>
        <v>0</v>
      </c>
      <c r="FK199" s="263"/>
      <c r="FL199" s="264"/>
      <c r="FM199" s="265"/>
      <c r="FN199" s="266"/>
      <c r="FO199" s="267">
        <f t="shared" si="298"/>
        <v>0</v>
      </c>
      <c r="FP199" s="260">
        <f>+(IF(OR($B199=0,$C199=0,$D199=0,$DC$2&gt;$OE$1),0,IF(OR(FK199=0,FM199=0,FN199=0),0,MIN((VLOOKUP($D199,SALERYCODE,3,0))*(IF($D199=6,FN199,FM199))*((MIN((VLOOKUP($D199,SALERYCODE,5,0)),(IF($D199=6,FM199,FN199))))),MIN((VLOOKUP($D199,SALERYCODE,3,0)),(FK199+FL199))*(IF($D199=6,FN199,((MIN((VLOOKUP($D199,SALERYCODE,5,0)),FN199)))))))))/IF(AND($D199=2,'ראשי-פרטים כלליים וריכוז הוצאות'!$D$68&lt;&gt;4),1.2,1)</f>
        <v>0</v>
      </c>
      <c r="FQ199" s="263"/>
      <c r="FR199" s="264"/>
      <c r="FS199" s="265"/>
      <c r="FT199" s="266"/>
      <c r="FU199" s="267">
        <f t="shared" si="299"/>
        <v>0</v>
      </c>
      <c r="FV199" s="260">
        <f>+(IF(OR($B199=0,$C199=0,$D199=0,$DC$2&gt;$OE$1),0,IF(OR(FQ199=0,FS199=0,FT199=0),0,MIN((VLOOKUP($D199,SALERYCODE,3,0))*(IF($D199=6,FT199,FS199))*((MIN((VLOOKUP($D199,SALERYCODE,5,0)),(IF($D199=6,FS199,FT199))))),MIN((VLOOKUP($D199,SALERYCODE,3,0)),(FQ199+FR199))*(IF($D199=6,FT199,((MIN((VLOOKUP($D199,SALERYCODE,5,0)),FT199)))))))))/IF(AND($D199=2,'ראשי-פרטים כלליים וריכוז הוצאות'!$D$68&lt;&gt;4),1.2,1)</f>
        <v>0</v>
      </c>
      <c r="FW199" s="263"/>
      <c r="FX199" s="264"/>
      <c r="FY199" s="265"/>
      <c r="FZ199" s="266"/>
      <c r="GA199" s="267">
        <f t="shared" si="300"/>
        <v>0</v>
      </c>
      <c r="GB199" s="260">
        <f>+(IF(OR($B199=0,$C199=0,$D199=0,$DC$2&gt;$OE$1),0,IF(OR(FW199=0,FY199=0,FZ199=0),0,MIN((VLOOKUP($D199,SALERYCODE,3,0))*(IF($D199=6,FZ199,FY199))*((MIN((VLOOKUP($D199,SALERYCODE,5,0)),(IF($D199=6,FY199,FZ199))))),MIN((VLOOKUP($D199,SALERYCODE,3,0)),(FW199+FX199))*(IF($D199=6,FZ199,((MIN((VLOOKUP($D199,SALERYCODE,5,0)),FZ199)))))))))/IF(AND($D199=2,'ראשי-פרטים כלליים וריכוז הוצאות'!$D$68&lt;&gt;4),1.2,1)</f>
        <v>0</v>
      </c>
      <c r="GC199" s="263"/>
      <c r="GD199" s="264"/>
      <c r="GE199" s="265"/>
      <c r="GF199" s="266"/>
      <c r="GG199" s="267">
        <f t="shared" si="301"/>
        <v>0</v>
      </c>
      <c r="GH199" s="260">
        <f>+(IF(OR($B199=0,$C199=0,$D199=0,$DC$2&gt;$OE$1),0,IF(OR(GC199=0,GE199=0,GF199=0),0,MIN((VLOOKUP($D199,SALERYCODE,3,0))*(IF($D199=6,GF199,GE199))*((MIN((VLOOKUP($D199,SALERYCODE,5,0)),(IF($D199=6,GE199,GF199))))),MIN((VLOOKUP($D199,SALERYCODE,3,0)),(GC199+GD199))*(IF($D199=6,GF199,((MIN((VLOOKUP($D199,SALERYCODE,5,0)),GF199)))))))))/IF(AND($D199=2,'ראשי-פרטים כלליים וריכוז הוצאות'!$D$68&lt;&gt;4),1.2,1)</f>
        <v>0</v>
      </c>
      <c r="GI199" s="263"/>
      <c r="GJ199" s="264"/>
      <c r="GK199" s="265"/>
      <c r="GL199" s="266"/>
      <c r="GM199" s="267">
        <f t="shared" si="302"/>
        <v>0</v>
      </c>
      <c r="GN199" s="260">
        <f>+(IF(OR($B199=0,$C199=0,$D199=0,$DC$2&gt;$OE$1),0,IF(OR(GI199=0,GK199=0,GL199=0),0,MIN((VLOOKUP($D199,SALERYCODE,3,0))*(IF($D199=6,GL199,GK199))*((MIN((VLOOKUP($D199,SALERYCODE,5,0)),(IF($D199=6,GK199,GL199))))),MIN((VLOOKUP($D199,SALERYCODE,3,0)),(GI199+GJ199))*(IF($D199=6,GL199,((MIN((VLOOKUP($D199,SALERYCODE,5,0)),GL199)))))))))/IF(AND($D199=2,'ראשי-פרטים כלליים וריכוז הוצאות'!$D$68&lt;&gt;4),1.2,1)</f>
        <v>0</v>
      </c>
      <c r="GO199" s="263"/>
      <c r="GP199" s="264"/>
      <c r="GQ199" s="265"/>
      <c r="GR199" s="266"/>
      <c r="GS199" s="267">
        <f t="shared" si="303"/>
        <v>0</v>
      </c>
      <c r="GT199" s="260">
        <f>+(IF(OR($B199=0,$C199=0,$D199=0,$DC$2&gt;$OE$1),0,IF(OR(GO199=0,GQ199=0,GR199=0),0,MIN((VLOOKUP($D199,SALERYCODE,3,0))*(IF($D199=6,GR199,GQ199))*((MIN((VLOOKUP($D199,SALERYCODE,5,0)),(IF($D199=6,GQ199,GR199))))),MIN((VLOOKUP($D199,SALERYCODE,3,0)),(GO199+GP199))*(IF($D199=6,GR199,((MIN((VLOOKUP($D199,SALERYCODE,5,0)),GR199)))))))))/IF(AND($D199=2,'ראשי-פרטים כלליים וריכוז הוצאות'!$D$68&lt;&gt;4),1.2,1)</f>
        <v>0</v>
      </c>
      <c r="GU199" s="263"/>
      <c r="GV199" s="264"/>
      <c r="GW199" s="265"/>
      <c r="GX199" s="266"/>
      <c r="GY199" s="267">
        <f t="shared" si="304"/>
        <v>0</v>
      </c>
      <c r="GZ199" s="260">
        <f>+(IF(OR($B199=0,$C199=0,$D199=0,$DC$2&gt;$OE$1),0,IF(OR(GU199=0,GW199=0,GX199=0),0,MIN((VLOOKUP($D199,SALERYCODE,3,0))*(IF($D199=6,GX199,GW199))*((MIN((VLOOKUP($D199,SALERYCODE,5,0)),(IF($D199=6,GW199,GX199))))),MIN((VLOOKUP($D199,SALERYCODE,3,0)),(GU199+GV199))*(IF($D199=6,GX199,((MIN((VLOOKUP($D199,SALERYCODE,5,0)),GX199)))))))))/IF(AND($D199=2,'ראשי-פרטים כלליים וריכוז הוצאות'!$D$68&lt;&gt;4),1.2,1)</f>
        <v>0</v>
      </c>
      <c r="HA199" s="263"/>
      <c r="HB199" s="264"/>
      <c r="HC199" s="265"/>
      <c r="HD199" s="266"/>
      <c r="HE199" s="267">
        <f t="shared" si="305"/>
        <v>0</v>
      </c>
      <c r="HF199" s="260">
        <f>+(IF(OR($B199=0,$C199=0,$D199=0,$DC$2&gt;$OE$1),0,IF(OR(HA199=0,HC199=0,HD199=0),0,MIN((VLOOKUP($D199,SALERYCODE,3,0))*(IF($D199=6,HD199,HC199))*((MIN((VLOOKUP($D199,SALERYCODE,5,0)),(IF($D199=6,HC199,HD199))))),MIN((VLOOKUP($D199,SALERYCODE,3,0)),(HA199+HB199))*(IF($D199=6,HD199,((MIN((VLOOKUP($D199,SALERYCODE,5,0)),HD199)))))))))/IF(AND($D199=2,'ראשי-פרטים כלליים וריכוז הוצאות'!$D$68&lt;&gt;4),1.2,1)</f>
        <v>0</v>
      </c>
      <c r="HG199" s="263"/>
      <c r="HH199" s="264"/>
      <c r="HI199" s="265"/>
      <c r="HJ199" s="266"/>
      <c r="HK199" s="267">
        <f t="shared" si="306"/>
        <v>0</v>
      </c>
      <c r="HL199" s="260">
        <f>+(IF(OR($B199=0,$C199=0,$D199=0,$DC$2&gt;$OE$1),0,IF(OR(HG199=0,HI199=0,HJ199=0),0,MIN((VLOOKUP($D199,SALERYCODE,3,0))*(IF($D199=6,HJ199,HI199))*((MIN((VLOOKUP($D199,SALERYCODE,5,0)),(IF($D199=6,HI199,HJ199))))),MIN((VLOOKUP($D199,SALERYCODE,3,0)),(HG199+HH199))*(IF($D199=6,HJ199,((MIN((VLOOKUP($D199,SALERYCODE,5,0)),HJ199)))))))))/IF(AND($D199=2,'ראשי-פרטים כלליים וריכוז הוצאות'!$D$68&lt;&gt;4),1.2,1)</f>
        <v>0</v>
      </c>
      <c r="HM199" s="263"/>
      <c r="HN199" s="264"/>
      <c r="HO199" s="265"/>
      <c r="HP199" s="266"/>
      <c r="HQ199" s="267">
        <f t="shared" si="307"/>
        <v>0</v>
      </c>
      <c r="HR199" s="260">
        <f>+(IF(OR($B199=0,$C199=0,$D199=0,$DC$2&gt;$OE$1),0,IF(OR(HM199=0,HO199=0,HP199=0),0,MIN((VLOOKUP($D199,SALERYCODE,3,0))*(IF($D199=6,HP199,HO199))*((MIN((VLOOKUP($D199,SALERYCODE,5,0)),(IF($D199=6,HO199,HP199))))),MIN((VLOOKUP($D199,SALERYCODE,3,0)),(HM199+HN199))*(IF($D199=6,HP199,((MIN((VLOOKUP($D199,SALERYCODE,5,0)),HP199)))))))))/IF(AND($D199=2,'ראשי-פרטים כלליים וריכוז הוצאות'!$D$68&lt;&gt;4),1.2,1)</f>
        <v>0</v>
      </c>
      <c r="HS199" s="263"/>
      <c r="HT199" s="264"/>
      <c r="HU199" s="265"/>
      <c r="HV199" s="266"/>
      <c r="HW199" s="267">
        <f t="shared" si="308"/>
        <v>0</v>
      </c>
      <c r="HX199" s="260">
        <f>+(IF(OR($B199=0,$C199=0,$D199=0,$DC$2&gt;$OE$1),0,IF(OR(HS199=0,HU199=0,HV199=0),0,MIN((VLOOKUP($D199,SALERYCODE,3,0))*(IF($D199=6,HV199,HU199))*((MIN((VLOOKUP($D199,SALERYCODE,5,0)),(IF($D199=6,HU199,HV199))))),MIN((VLOOKUP($D199,SALERYCODE,3,0)),(HS199+HT199))*(IF($D199=6,HV199,((MIN((VLOOKUP($D199,SALERYCODE,5,0)),HV199)))))))))/IF(AND($D199=2,'ראשי-פרטים כלליים וריכוז הוצאות'!$D$68&lt;&gt;4),1.2,1)</f>
        <v>0</v>
      </c>
      <c r="HY199" s="263"/>
      <c r="HZ199" s="264"/>
      <c r="IA199" s="265"/>
      <c r="IB199" s="266"/>
      <c r="IC199" s="267">
        <f t="shared" si="309"/>
        <v>0</v>
      </c>
      <c r="ID199" s="260">
        <f>+(IF(OR($B199=0,$C199=0,$D199=0,$DC$2&gt;$OE$1),0,IF(OR(HY199=0,IA199=0,IB199=0),0,MIN((VLOOKUP($D199,SALERYCODE,3,0))*(IF($D199=6,IB199,IA199))*((MIN((VLOOKUP($D199,SALERYCODE,5,0)),(IF($D199=6,IA199,IB199))))),MIN((VLOOKUP($D199,SALERYCODE,3,0)),(HY199+HZ199))*(IF($D199=6,IB199,((MIN((VLOOKUP($D199,SALERYCODE,5,0)),IB199)))))))))/IF(AND($D199=2,'ראשי-פרטים כלליים וריכוז הוצאות'!$D$68&lt;&gt;4),1.2,1)</f>
        <v>0</v>
      </c>
      <c r="IE199" s="263"/>
      <c r="IF199" s="264"/>
      <c r="IG199" s="265"/>
      <c r="IH199" s="266"/>
      <c r="II199" s="267">
        <f t="shared" si="310"/>
        <v>0</v>
      </c>
      <c r="IJ199" s="260">
        <f>+(IF(OR($B199=0,$C199=0,$D199=0,$DC$2&gt;$OE$1),0,IF(OR(IE199=0,IG199=0,IH199=0),0,MIN((VLOOKUP($D199,SALERYCODE,3,0))*(IF($D199=6,IH199,IG199))*((MIN((VLOOKUP($D199,SALERYCODE,5,0)),(IF($D199=6,IG199,IH199))))),MIN((VLOOKUP($D199,SALERYCODE,3,0)),(IE199+IF199))*(IF($D199=6,IH199,((MIN((VLOOKUP($D199,SALERYCODE,5,0)),IH199)))))))))/IF(AND($D199=2,'ראשי-פרטים כלליים וריכוז הוצאות'!$D$68&lt;&gt;4),1.2,1)</f>
        <v>0</v>
      </c>
      <c r="IK199" s="263"/>
      <c r="IL199" s="264"/>
      <c r="IM199" s="265"/>
      <c r="IN199" s="266"/>
      <c r="IO199" s="267">
        <f t="shared" si="311"/>
        <v>0</v>
      </c>
      <c r="IP199" s="260">
        <f>+(IF(OR($B199=0,$C199=0,$D199=0,$DC$2&gt;$OE$1),0,IF(OR(IK199=0,IM199=0,IN199=0),0,MIN((VLOOKUP($D199,SALERYCODE,3,0))*(IF($D199=6,IN199,IM199))*((MIN((VLOOKUP($D199,SALERYCODE,5,0)),(IF($D199=6,IM199,IN199))))),MIN((VLOOKUP($D199,SALERYCODE,3,0)),(IK199+IL199))*(IF($D199=6,IN199,((MIN((VLOOKUP($D199,SALERYCODE,5,0)),IN199)))))))))/IF(AND($D199=2,'ראשי-פרטים כלליים וריכוז הוצאות'!$D$68&lt;&gt;4),1.2,1)</f>
        <v>0</v>
      </c>
      <c r="IQ199" s="263"/>
      <c r="IR199" s="264"/>
      <c r="IS199" s="265"/>
      <c r="IT199" s="266"/>
      <c r="IU199" s="267">
        <f t="shared" si="312"/>
        <v>0</v>
      </c>
      <c r="IV199" s="260">
        <f>+(IF(OR($B199=0,$C199=0,$D199=0,$DC$2&gt;$OE$1),0,IF(OR(IQ199=0,IS199=0,IT199=0),0,MIN((VLOOKUP($D199,SALERYCODE,3,0))*(IF($D199=6,IT199,IS199))*((MIN((VLOOKUP($D199,SALERYCODE,5,0)),(IF($D199=6,IS199,IT199))))),MIN((VLOOKUP($D199,SALERYCODE,3,0)),(IQ199+IR199))*(IF($D199=6,IT199,((MIN((VLOOKUP($D199,SALERYCODE,5,0)),IT199)))))))))/IF(AND($D199=2,'ראשי-פרטים כלליים וריכוז הוצאות'!$D$68&lt;&gt;4),1.2,1)</f>
        <v>0</v>
      </c>
      <c r="IW199" s="263"/>
      <c r="IX199" s="264"/>
      <c r="IY199" s="265"/>
      <c r="IZ199" s="266"/>
      <c r="JA199" s="267">
        <f t="shared" si="313"/>
        <v>0</v>
      </c>
      <c r="JB199" s="260">
        <f>+(IF(OR($B199=0,$C199=0,$D199=0,$DC$2&gt;$OE$1),0,IF(OR(IW199=0,IY199=0,IZ199=0),0,MIN((VLOOKUP($D199,SALERYCODE,3,0))*(IF($D199=6,IZ199,IY199))*((MIN((VLOOKUP($D199,SALERYCODE,5,0)),(IF($D199=6,IY199,IZ199))))),MIN((VLOOKUP($D199,SALERYCODE,3,0)),(IW199+IX199))*(IF($D199=6,IZ199,((MIN((VLOOKUP($D199,SALERYCODE,5,0)),IZ199)))))))))/IF(AND($D199=2,'ראשי-פרטים כלליים וריכוז הוצאות'!$D$68&lt;&gt;4),1.2,1)</f>
        <v>0</v>
      </c>
      <c r="JC199" s="263"/>
      <c r="JD199" s="264"/>
      <c r="JE199" s="265"/>
      <c r="JF199" s="266"/>
      <c r="JG199" s="267">
        <f t="shared" si="314"/>
        <v>0</v>
      </c>
      <c r="JH199" s="260">
        <f>+(IF(OR($B199=0,$C199=0,$D199=0,$DC$2&gt;$OE$1),0,IF(OR(JC199=0,JE199=0,JF199=0),0,MIN((VLOOKUP($D199,SALERYCODE,3,0))*(IF($D199=6,JF199,JE199))*((MIN((VLOOKUP($D199,SALERYCODE,5,0)),(IF($D199=6,JE199,JF199))))),MIN((VLOOKUP($D199,SALERYCODE,3,0)),(JC199+JD199))*(IF($D199=6,JF199,((MIN((VLOOKUP($D199,SALERYCODE,5,0)),JF199)))))))))/IF(AND($D199=2,'ראשי-פרטים כלליים וריכוז הוצאות'!$D$68&lt;&gt;4),1.2,1)</f>
        <v>0</v>
      </c>
      <c r="JI199" s="263"/>
      <c r="JJ199" s="264"/>
      <c r="JK199" s="265"/>
      <c r="JL199" s="266"/>
      <c r="JM199" s="267">
        <f t="shared" si="315"/>
        <v>0</v>
      </c>
      <c r="JN199" s="260">
        <f>+(IF(OR($B199=0,$C199=0,$D199=0,$DC$2&gt;$OE$1),0,IF(OR(JI199=0,JK199=0,JL199=0),0,MIN((VLOOKUP($D199,SALERYCODE,3,0))*(IF($D199=6,JL199,JK199))*((MIN((VLOOKUP($D199,SALERYCODE,5,0)),(IF($D199=6,JK199,JL199))))),MIN((VLOOKUP($D199,SALERYCODE,3,0)),(JI199+JJ199))*(IF($D199=6,JL199,((MIN((VLOOKUP($D199,SALERYCODE,5,0)),JL199)))))))))/IF(AND($D199=2,'ראשי-פרטים כלליים וריכוז הוצאות'!$D$68&lt;&gt;4),1.2,1)</f>
        <v>0</v>
      </c>
      <c r="JO199" s="263"/>
      <c r="JP199" s="264"/>
      <c r="JQ199" s="265"/>
      <c r="JR199" s="266"/>
      <c r="JS199" s="267">
        <f t="shared" si="316"/>
        <v>0</v>
      </c>
      <c r="JT199" s="260">
        <f>+(IF(OR($B199=0,$C199=0,$D199=0,$DC$2&gt;$OE$1),0,IF(OR(JO199=0,JQ199=0,JR199=0),0,MIN((VLOOKUP($D199,SALERYCODE,3,0))*(IF($D199=6,JR199,JQ199))*((MIN((VLOOKUP($D199,SALERYCODE,5,0)),(IF($D199=6,JQ199,JR199))))),MIN((VLOOKUP($D199,SALERYCODE,3,0)),(JO199+JP199))*(IF($D199=6,JR199,((MIN((VLOOKUP($D199,SALERYCODE,5,0)),JR199)))))))))/IF(AND($D199=2,'ראשי-פרטים כלליים וריכוז הוצאות'!$D$68&lt;&gt;4),1.2,1)</f>
        <v>0</v>
      </c>
      <c r="JU199" s="263"/>
      <c r="JV199" s="264"/>
      <c r="JW199" s="265"/>
      <c r="JX199" s="266"/>
      <c r="JY199" s="267">
        <f t="shared" si="317"/>
        <v>0</v>
      </c>
      <c r="JZ199" s="260">
        <f>+(IF(OR($B199=0,$C199=0,$D199=0,$DC$2&gt;$OE$1),0,IF(OR(JU199=0,JW199=0,JX199=0),0,MIN((VLOOKUP($D199,SALERYCODE,3,0))*(IF($D199=6,JX199,JW199))*((MIN((VLOOKUP($D199,SALERYCODE,5,0)),(IF($D199=6,JW199,JX199))))),MIN((VLOOKUP($D199,SALERYCODE,3,0)),(JU199+JV199))*(IF($D199=6,JX199,((MIN((VLOOKUP($D199,SALERYCODE,5,0)),JX199)))))))))/IF(AND($D199=2,'ראשי-פרטים כלליים וריכוז הוצאות'!$D$68&lt;&gt;4),1.2,1)</f>
        <v>0</v>
      </c>
      <c r="KA199" s="263"/>
      <c r="KB199" s="264"/>
      <c r="KC199" s="265"/>
      <c r="KD199" s="266"/>
      <c r="KE199" s="267">
        <f t="shared" si="318"/>
        <v>0</v>
      </c>
      <c r="KF199" s="260">
        <f>+(IF(OR($B199=0,$C199=0,$D199=0,$DC$2&gt;$OE$1),0,IF(OR(KA199=0,KC199=0,KD199=0),0,MIN((VLOOKUP($D199,SALERYCODE,3,0))*(IF($D199=6,KD199,KC199))*((MIN((VLOOKUP($D199,SALERYCODE,5,0)),(IF($D199=6,KC199,KD199))))),MIN((VLOOKUP($D199,SALERYCODE,3,0)),(KA199+KB199))*(IF($D199=6,KD199,((MIN((VLOOKUP($D199,SALERYCODE,5,0)),KD199)))))))))/IF(AND($D199=2,'ראשי-פרטים כלליים וריכוז הוצאות'!$D$68&lt;&gt;4),1.2,1)</f>
        <v>0</v>
      </c>
      <c r="KG199" s="263"/>
      <c r="KH199" s="264"/>
      <c r="KI199" s="265"/>
      <c r="KJ199" s="266"/>
      <c r="KK199" s="267">
        <f t="shared" si="319"/>
        <v>0</v>
      </c>
      <c r="KL199" s="260">
        <f>+(IF(OR($B199=0,$C199=0,$D199=0,$DC$2&gt;$OE$1),0,IF(OR(KG199=0,KI199=0,KJ199=0),0,MIN((VLOOKUP($D199,SALERYCODE,3,0))*(IF($D199=6,KJ199,KI199))*((MIN((VLOOKUP($D199,SALERYCODE,5,0)),(IF($D199=6,KI199,KJ199))))),MIN((VLOOKUP($D199,SALERYCODE,3,0)),(KG199+KH199))*(IF($D199=6,KJ199,((MIN((VLOOKUP($D199,SALERYCODE,5,0)),KJ199)))))))))/IF(AND($D199=2,'ראשי-פרטים כלליים וריכוז הוצאות'!$D$68&lt;&gt;4),1.2,1)</f>
        <v>0</v>
      </c>
      <c r="KM199" s="263"/>
      <c r="KN199" s="264"/>
      <c r="KO199" s="265"/>
      <c r="KP199" s="266"/>
      <c r="KQ199" s="267">
        <f t="shared" si="320"/>
        <v>0</v>
      </c>
      <c r="KR199" s="260">
        <f>+(IF(OR($B199=0,$C199=0,$D199=0,$DC$2&gt;$OE$1),0,IF(OR(KM199=0,KO199=0,KP199=0),0,MIN((VLOOKUP($D199,SALERYCODE,3,0))*(IF($D199=6,KP199,KO199))*((MIN((VLOOKUP($D199,SALERYCODE,5,0)),(IF($D199=6,KO199,KP199))))),MIN((VLOOKUP($D199,SALERYCODE,3,0)),(KM199+KN199))*(IF($D199=6,KP199,((MIN((VLOOKUP($D199,SALERYCODE,5,0)),KP199)))))))))/IF(AND($D199=2,'ראשי-פרטים כלליים וריכוז הוצאות'!$D$68&lt;&gt;4),1.2,1)</f>
        <v>0</v>
      </c>
      <c r="KS199" s="263"/>
      <c r="KT199" s="264"/>
      <c r="KU199" s="265"/>
      <c r="KV199" s="266"/>
      <c r="KW199" s="267">
        <f t="shared" si="321"/>
        <v>0</v>
      </c>
      <c r="KX199" s="260">
        <f>+(IF(OR($B199=0,$C199=0,$D199=0,$DC$2&gt;$OE$1),0,IF(OR(KS199=0,KU199=0,KV199=0),0,MIN((VLOOKUP($D199,SALERYCODE,3,0))*(IF($D199=6,KV199,KU199))*((MIN((VLOOKUP($D199,SALERYCODE,5,0)),(IF($D199=6,KU199,KV199))))),MIN((VLOOKUP($D199,SALERYCODE,3,0)),(KS199+KT199))*(IF($D199=6,KV199,((MIN((VLOOKUP($D199,SALERYCODE,5,0)),KV199)))))))))/IF(AND($D199=2,'ראשי-פרטים כלליים וריכוז הוצאות'!$D$68&lt;&gt;4),1.2,1)</f>
        <v>0</v>
      </c>
      <c r="KY199" s="263"/>
      <c r="KZ199" s="264"/>
      <c r="LA199" s="265"/>
      <c r="LB199" s="266"/>
      <c r="LC199" s="267">
        <f t="shared" si="322"/>
        <v>0</v>
      </c>
      <c r="LD199" s="260">
        <f>+(IF(OR($B199=0,$C199=0,$D199=0,$DC$2&gt;$OE$1),0,IF(OR(KY199=0,LA199=0,LB199=0),0,MIN((VLOOKUP($D199,SALERYCODE,3,0))*(IF($D199=6,LB199,LA199))*((MIN((VLOOKUP($D199,SALERYCODE,5,0)),(IF($D199=6,LA199,LB199))))),MIN((VLOOKUP($D199,SALERYCODE,3,0)),(KY199+KZ199))*(IF($D199=6,LB199,((MIN((VLOOKUP($D199,SALERYCODE,5,0)),LB199)))))))))/IF(AND($D199=2,'ראשי-פרטים כלליים וריכוז הוצאות'!$D$68&lt;&gt;4),1.2,1)</f>
        <v>0</v>
      </c>
      <c r="LE199" s="263"/>
      <c r="LF199" s="264"/>
      <c r="LG199" s="265"/>
      <c r="LH199" s="266"/>
      <c r="LI199" s="267">
        <f t="shared" si="323"/>
        <v>0</v>
      </c>
      <c r="LJ199" s="260">
        <f>+(IF(OR($B199=0,$C199=0,$D199=0,$DC$2&gt;$OE$1),0,IF(OR(LE199=0,LG199=0,LH199=0),0,MIN((VLOOKUP($D199,SALERYCODE,3,0))*(IF($D199=6,LH199,LG199))*((MIN((VLOOKUP($D199,SALERYCODE,5,0)),(IF($D199=6,LG199,LH199))))),MIN((VLOOKUP($D199,SALERYCODE,3,0)),(LE199+LF199))*(IF($D199=6,LH199,((MIN((VLOOKUP($D199,SALERYCODE,5,0)),LH199)))))))))/IF(AND($D199=2,'ראשי-פרטים כלליים וריכוז הוצאות'!$D$68&lt;&gt;4),1.2,1)</f>
        <v>0</v>
      </c>
      <c r="LK199" s="263"/>
      <c r="LL199" s="264"/>
      <c r="LM199" s="265"/>
      <c r="LN199" s="266"/>
      <c r="LO199" s="267">
        <f t="shared" si="324"/>
        <v>0</v>
      </c>
      <c r="LP199" s="260">
        <f>+(IF(OR($B199=0,$C199=0,$D199=0,$DC$2&gt;$OE$1),0,IF(OR(LK199=0,LM199=0,LN199=0),0,MIN((VLOOKUP($D199,SALERYCODE,3,0))*(IF($D199=6,LN199,LM199))*((MIN((VLOOKUP($D199,SALERYCODE,5,0)),(IF($D199=6,LM199,LN199))))),MIN((VLOOKUP($D199,SALERYCODE,3,0)),(LK199+LL199))*(IF($D199=6,LN199,((MIN((VLOOKUP($D199,SALERYCODE,5,0)),LN199)))))))))/IF(AND($D199=2,'ראשי-פרטים כלליים וריכוז הוצאות'!$D$68&lt;&gt;4),1.2,1)</f>
        <v>0</v>
      </c>
      <c r="LQ199" s="263"/>
      <c r="LR199" s="264"/>
      <c r="LS199" s="265"/>
      <c r="LT199" s="266"/>
      <c r="LU199" s="267">
        <f t="shared" si="325"/>
        <v>0</v>
      </c>
      <c r="LV199" s="260">
        <f>+(IF(OR($B199=0,$C199=0,$D199=0,$DC$2&gt;$OE$1),0,IF(OR(LQ199=0,LS199=0,LT199=0),0,MIN((VLOOKUP($D199,SALERYCODE,3,0))*(IF($D199=6,LT199,LS199))*((MIN((VLOOKUP($D199,SALERYCODE,5,0)),(IF($D199=6,LS199,LT199))))),MIN((VLOOKUP($D199,SALERYCODE,3,0)),(LQ199+LR199))*(IF($D199=6,LT199,((MIN((VLOOKUP($D199,SALERYCODE,5,0)),LT199)))))))))/IF(AND($D199=2,'ראשי-פרטים כלליים וריכוז הוצאות'!$D$68&lt;&gt;4),1.2,1)</f>
        <v>0</v>
      </c>
      <c r="LW199" s="263"/>
      <c r="LX199" s="264"/>
      <c r="LY199" s="265"/>
      <c r="LZ199" s="266"/>
      <c r="MA199" s="267">
        <f t="shared" si="326"/>
        <v>0</v>
      </c>
      <c r="MB199" s="260">
        <f>+(IF(OR($B199=0,$C199=0,$D199=0,$DC$2&gt;$OE$1),0,IF(OR(LW199=0,LY199=0,LZ199=0),0,MIN((VLOOKUP($D199,SALERYCODE,3,0))*(IF($D199=6,LZ199,LY199))*((MIN((VLOOKUP($D199,SALERYCODE,5,0)),(IF($D199=6,LY199,LZ199))))),MIN((VLOOKUP($D199,SALERYCODE,3,0)),(LW199+LX199))*(IF($D199=6,LZ199,((MIN((VLOOKUP($D199,SALERYCODE,5,0)),LZ199)))))))))/IF(AND($D199=2,'ראשי-פרטים כלליים וריכוז הוצאות'!$D$68&lt;&gt;4),1.2,1)</f>
        <v>0</v>
      </c>
      <c r="MC199" s="263"/>
      <c r="MD199" s="264"/>
      <c r="ME199" s="265"/>
      <c r="MF199" s="266"/>
      <c r="MG199" s="267">
        <f t="shared" si="327"/>
        <v>0</v>
      </c>
      <c r="MH199" s="260">
        <f>+(IF(OR($B199=0,$C199=0,$D199=0,$DC$2&gt;$OE$1),0,IF(OR(MC199=0,ME199=0,MF199=0),0,MIN((VLOOKUP($D199,SALERYCODE,3,0))*(IF($D199=6,MF199,ME199))*((MIN((VLOOKUP($D199,SALERYCODE,5,0)),(IF($D199=6,ME199,MF199))))),MIN((VLOOKUP($D199,SALERYCODE,3,0)),(MC199+MD199))*(IF($D199=6,MF199,((MIN((VLOOKUP($D199,SALERYCODE,5,0)),MF199)))))))))/IF(AND($D199=2,'ראשי-פרטים כלליים וריכוז הוצאות'!$D$68&lt;&gt;4),1.2,1)</f>
        <v>0</v>
      </c>
      <c r="MI199" s="263"/>
      <c r="MJ199" s="264"/>
      <c r="MK199" s="265"/>
      <c r="ML199" s="266"/>
      <c r="MM199" s="267">
        <f t="shared" si="328"/>
        <v>0</v>
      </c>
      <c r="MN199" s="260">
        <f>+(IF(OR($B199=0,$C199=0,$D199=0,$DC$2&gt;$OE$1),0,IF(OR(MI199=0,MK199=0,ML199=0),0,MIN((VLOOKUP($D199,SALERYCODE,3,0))*(IF($D199=6,ML199,MK199))*((MIN((VLOOKUP($D199,SALERYCODE,5,0)),(IF($D199=6,MK199,ML199))))),MIN((VLOOKUP($D199,SALERYCODE,3,0)),(MI199+MJ199))*(IF($D199=6,ML199,((MIN((VLOOKUP($D199,SALERYCODE,5,0)),ML199)))))))))/IF(AND($D199=2,'ראשי-פרטים כלליים וריכוז הוצאות'!$D$68&lt;&gt;4),1.2,1)</f>
        <v>0</v>
      </c>
      <c r="MO199" s="263"/>
      <c r="MP199" s="264"/>
      <c r="MQ199" s="265"/>
      <c r="MR199" s="266"/>
      <c r="MS199" s="267">
        <f t="shared" si="329"/>
        <v>0</v>
      </c>
      <c r="MT199" s="260">
        <f>+(IF(OR($B199=0,$C199=0,$D199=0,$DC$2&gt;$OE$1),0,IF(OR(MO199=0,MQ199=0,MR199=0),0,MIN((VLOOKUP($D199,SALERYCODE,3,0))*(IF($D199=6,MR199,MQ199))*((MIN((VLOOKUP($D199,SALERYCODE,5,0)),(IF($D199=6,MQ199,MR199))))),MIN((VLOOKUP($D199,SALERYCODE,3,0)),(MO199+MP199))*(IF($D199=6,MR199,((MIN((VLOOKUP($D199,SALERYCODE,5,0)),MR199)))))))))/IF(AND($D199=2,'ראשי-פרטים כלליים וריכוז הוצאות'!$D$68&lt;&gt;4),1.2,1)</f>
        <v>0</v>
      </c>
      <c r="MU199" s="263"/>
      <c r="MV199" s="264"/>
      <c r="MW199" s="265"/>
      <c r="MX199" s="266"/>
      <c r="MY199" s="267">
        <f t="shared" si="330"/>
        <v>0</v>
      </c>
      <c r="MZ199" s="260">
        <f>+(IF(OR($B199=0,$C199=0,$D199=0,$DC$2&gt;$OE$1),0,IF(OR(MU199=0,MW199=0,MX199=0),0,MIN((VLOOKUP($D199,SALERYCODE,3,0))*(IF($D199=6,MX199,MW199))*((MIN((VLOOKUP($D199,SALERYCODE,5,0)),(IF($D199=6,MW199,MX199))))),MIN((VLOOKUP($D199,SALERYCODE,3,0)),(MU199+MV199))*(IF($D199=6,MX199,((MIN((VLOOKUP($D199,SALERYCODE,5,0)),MX199)))))))))/IF(AND($D199=2,'ראשי-פרטים כלליים וריכוז הוצאות'!$D$68&lt;&gt;4),1.2,1)</f>
        <v>0</v>
      </c>
      <c r="NA199" s="263"/>
      <c r="NB199" s="264"/>
      <c r="NC199" s="265"/>
      <c r="ND199" s="266"/>
      <c r="NE199" s="267">
        <f t="shared" si="331"/>
        <v>0</v>
      </c>
      <c r="NF199" s="260">
        <f>+(IF(OR($B199=0,$C199=0,$D199=0,$DC$2&gt;$OE$1),0,IF(OR(NA199=0,NC199=0,ND199=0),0,MIN((VLOOKUP($D199,SALERYCODE,3,0))*(IF($D199=6,ND199,NC199))*((MIN((VLOOKUP($D199,SALERYCODE,5,0)),(IF($D199=6,NC199,ND199))))),MIN((VLOOKUP($D199,SALERYCODE,3,0)),(NA199+NB199))*(IF($D199=6,ND199,((MIN((VLOOKUP($D199,SALERYCODE,5,0)),ND199)))))))))/IF(AND($D199=2,'ראשי-פרטים כלליים וריכוז הוצאות'!$D$68&lt;&gt;4),1.2,1)</f>
        <v>0</v>
      </c>
      <c r="NG199" s="263"/>
      <c r="NH199" s="264"/>
      <c r="NI199" s="265"/>
      <c r="NJ199" s="266"/>
      <c r="NK199" s="267">
        <f t="shared" si="332"/>
        <v>0</v>
      </c>
      <c r="NL199" s="260">
        <f>+(IF(OR($B199=0,$C199=0,$D199=0,$DC$2&gt;$OE$1),0,IF(OR(NG199=0,NI199=0,NJ199=0),0,MIN((VLOOKUP($D199,SALERYCODE,3,0))*(IF($D199=6,NJ199,NI199))*((MIN((VLOOKUP($D199,SALERYCODE,5,0)),(IF($D199=6,NI199,NJ199))))),MIN((VLOOKUP($D199,SALERYCODE,3,0)),(NG199+NH199))*(IF($D199=6,NJ199,((MIN((VLOOKUP($D199,SALERYCODE,5,0)),NJ199)))))))))/IF(AND($D199=2,'ראשי-פרטים כלליים וריכוז הוצאות'!$D$68&lt;&gt;4),1.2,1)</f>
        <v>0</v>
      </c>
      <c r="NM199" s="263"/>
      <c r="NN199" s="264"/>
      <c r="NO199" s="265"/>
      <c r="NP199" s="266"/>
      <c r="NQ199" s="267">
        <f t="shared" si="333"/>
        <v>0</v>
      </c>
      <c r="NR199" s="260">
        <f>+(IF(OR($B199=0,$C199=0,$D199=0,$DC$2&gt;$OE$1),0,IF(OR(NM199=0,NO199=0,NP199=0),0,MIN((VLOOKUP($D199,SALERYCODE,3,0))*(IF($D199=6,NP199,NO199))*((MIN((VLOOKUP($D199,SALERYCODE,5,0)),(IF($D199=6,NO199,NP199))))),MIN((VLOOKUP($D199,SALERYCODE,3,0)),(NM199+NN199))*(IF($D199=6,NP199,((MIN((VLOOKUP($D199,SALERYCODE,5,0)),NP199)))))))))/IF(AND($D199=2,'ראשי-פרטים כלליים וריכוז הוצאות'!$D$68&lt;&gt;4),1.2,1)</f>
        <v>0</v>
      </c>
      <c r="NS199" s="263"/>
      <c r="NT199" s="264"/>
      <c r="NU199" s="265"/>
      <c r="NV199" s="266"/>
      <c r="NW199" s="267">
        <f t="shared" si="334"/>
        <v>0</v>
      </c>
      <c r="NX199" s="260">
        <f>+(IF(OR($B199=0,$C199=0,$D199=0,$DC$2&gt;$OE$1),0,IF(OR(NS199=0,NU199=0,NV199=0),0,MIN((VLOOKUP($D199,SALERYCODE,3,0))*(IF($D199=6,NV199,NU199))*((MIN((VLOOKUP($D199,SALERYCODE,5,0)),(IF($D199=6,NU199,NV199))))),MIN((VLOOKUP($D199,SALERYCODE,3,0)),(NS199+NT199))*(IF($D199=6,NV199,((MIN((VLOOKUP($D199,SALERYCODE,5,0)),NV199)))))))))/IF(AND($D199=2,'ראשי-פרטים כלליים וריכוז הוצאות'!$D$68&lt;&gt;4),1.2,1)</f>
        <v>0</v>
      </c>
      <c r="NY199" s="263"/>
      <c r="NZ199" s="264"/>
      <c r="OA199" s="265"/>
      <c r="OB199" s="266"/>
      <c r="OC199" s="267">
        <f t="shared" si="335"/>
        <v>0</v>
      </c>
      <c r="OD199" s="260">
        <f>+(IF(OR($B199=0,$C199=0,$D199=0,$DC$2&gt;$OE$1),0,IF(OR(NY199=0,OA199=0,OB199=0),0,MIN((VLOOKUP($D199,SALERYCODE,3,0))*(IF($D199=6,OB199,OA199))*((MIN((VLOOKUP($D199,SALERYCODE,5,0)),(IF($D199=6,OA199,OB199))))),MIN((VLOOKUP($D199,SALERYCODE,3,0)),(NY199+NZ199))*(IF($D199=6,OB199,((MIN((VLOOKUP($D199,SALERYCODE,5,0)),OB199)))))))))/IF(AND($D199=2,'ראשי-פרטים כלליים וריכוז הוצאות'!$D$68&lt;&gt;4),1.2,1)</f>
        <v>0</v>
      </c>
      <c r="OE199" s="275">
        <f t="shared" si="341"/>
        <v>0</v>
      </c>
      <c r="OF199" s="283">
        <f t="shared" si="342"/>
        <v>9.9999999999999995E-7</v>
      </c>
      <c r="OG199" s="276">
        <f t="shared" si="343"/>
        <v>0</v>
      </c>
      <c r="OH199" s="275">
        <f t="shared" si="344"/>
        <v>0</v>
      </c>
      <c r="OI199" s="275">
        <v>0</v>
      </c>
      <c r="OJ199" s="258">
        <f t="shared" si="345"/>
        <v>0</v>
      </c>
      <c r="OK199" s="284"/>
      <c r="OL199" s="116">
        <f>MIN(OJ199+OK199*OF199*OE199/$OL$1/IF(AND($D199=2,'ראשי-פרטים כלליים וריכוז הוצאות'!$D$68&lt;&gt;4),1.2,1),IF($D199&gt;0,VLOOKUP($D199,SALERYCODE,3,0)*12*OG199,0))</f>
        <v>0</v>
      </c>
      <c r="OM199" s="95">
        <f t="shared" si="336"/>
        <v>0</v>
      </c>
      <c r="ON199" s="11">
        <f t="shared" si="337"/>
        <v>0</v>
      </c>
      <c r="OO199" s="11">
        <f t="shared" si="338"/>
        <v>0</v>
      </c>
      <c r="OP199" s="22">
        <f t="shared" si="339"/>
        <v>0</v>
      </c>
      <c r="OQ199" s="11">
        <f t="shared" si="340"/>
        <v>0</v>
      </c>
      <c r="OR199" s="11" t="e">
        <f>#REF!</f>
        <v>#REF!</v>
      </c>
      <c r="OS199" s="35" t="e">
        <f>#REF!-OP199</f>
        <v>#REF!</v>
      </c>
      <c r="OT199" s="35" t="e">
        <f>OS199-#REF!</f>
        <v>#REF!</v>
      </c>
      <c r="OU199" s="43" t="e">
        <f>IF(AND(OP199&gt;0,(OS199=#REF!-OP199)),"מועסק פחות מ-10% מזמנו במופ","")</f>
        <v>#REF!</v>
      </c>
    </row>
    <row r="200" spans="1:411" ht="24" hidden="1" customHeight="1" outlineLevel="1" x14ac:dyDescent="0.2">
      <c r="A200" s="282">
        <v>197</v>
      </c>
      <c r="B200" s="269"/>
      <c r="C200" s="270"/>
      <c r="D200" s="271"/>
      <c r="E200" s="263"/>
      <c r="F200" s="264"/>
      <c r="G200" s="265"/>
      <c r="H200" s="266"/>
      <c r="I200" s="267">
        <f t="shared" si="271"/>
        <v>0</v>
      </c>
      <c r="J200" s="260">
        <f>(IF(OR($B200=0,$C200=0,$D200=0,$E$2&gt;$OE$1),0,IF(OR($E200=0,$G200=0,$H200=0),0,MIN((VLOOKUP($D200,SALERYCODE,3,0))*(IF($D200=6,$H200,$G200))*((MIN((VLOOKUP($D200,SALERYCODE,5,0)),(IF($D200=6,$G200,$H200))))),MIN((VLOOKUP($D200,SALERYCODE,3,0)),($E200+$F200))*(IF($D200=6,$H200,((MIN((VLOOKUP($D200,SALERYCODE,5,0)),$H200)))))))))/IF(AND($D200=2,'ראשי-פרטים כלליים וריכוז הוצאות'!$D$68&lt;&gt;4),1.2,1)</f>
        <v>0</v>
      </c>
      <c r="K200" s="263"/>
      <c r="L200" s="264"/>
      <c r="M200" s="265"/>
      <c r="N200" s="266"/>
      <c r="O200" s="267">
        <f t="shared" si="272"/>
        <v>0</v>
      </c>
      <c r="P200" s="260">
        <f>+(IF(OR($B200=0,$C200=0,$D200=0,$K$2&gt;$OE$1),0,IF(OR($K200=0,$M200=0,$N200=0),0,MIN((VLOOKUP($D200,SALERYCODE,3,0))*(IF($D200=6,$N200,$M200))*((MIN((VLOOKUP($D200,SALERYCODE,5,0)),(IF($D200=6,$M200,$N200))))),MIN((VLOOKUP($D200,SALERYCODE,3,0)),($K200+$L200))*(IF($D200=6,$N200,((MIN((VLOOKUP($D200,SALERYCODE,5,0)),$N200)))))))))/IF(AND($D200=2,'ראשי-פרטים כלליים וריכוז הוצאות'!$D$68&lt;&gt;4),1.2,1)</f>
        <v>0</v>
      </c>
      <c r="Q200" s="263"/>
      <c r="R200" s="264"/>
      <c r="S200" s="265"/>
      <c r="T200" s="266"/>
      <c r="U200" s="267">
        <f t="shared" si="273"/>
        <v>0</v>
      </c>
      <c r="V200" s="260">
        <f>+(IF(OR($B200=0,$C200=0,$D200=0,$Q$2&gt;$OE$1),0,IF(OR(Q200=0,S200=0,T200=0),0,MIN((VLOOKUP($D200,SALERYCODE,3,0))*(IF($D200=6,T200,S200))*((MIN((VLOOKUP($D200,SALERYCODE,5,0)),(IF($D200=6,S200,T200))))),MIN((VLOOKUP($D200,SALERYCODE,3,0)),(Q200+R200))*(IF($D200=6,T200,((MIN((VLOOKUP($D200,SALERYCODE,5,0)),T200)))))))))/IF(AND($D200=2,'ראשי-פרטים כלליים וריכוז הוצאות'!$D$68&lt;&gt;4),1.2,1)</f>
        <v>0</v>
      </c>
      <c r="W200" s="263"/>
      <c r="X200" s="264"/>
      <c r="Y200" s="265"/>
      <c r="Z200" s="266"/>
      <c r="AA200" s="267">
        <f t="shared" si="274"/>
        <v>0</v>
      </c>
      <c r="AB200" s="260">
        <f>+(IF(OR($B200=0,$C200=0,$D200=0,$W$2&gt;$OE$1),0,IF(OR(W200=0,Y200=0,Z200=0),0,MIN((VLOOKUP($D200,SALERYCODE,3,0))*(IF($D200=6,Z200,Y200))*((MIN((VLOOKUP($D200,SALERYCODE,5,0)),(IF($D200=6,Y200,Z200))))),MIN((VLOOKUP($D200,SALERYCODE,3,0)),(W200+X200))*(IF($D200=6,Z200,((MIN((VLOOKUP($D200,SALERYCODE,5,0)),Z200)))))))))/IF(AND($D200=2,'ראשי-פרטים כלליים וריכוז הוצאות'!$D$68&lt;&gt;4),1.2,1)</f>
        <v>0</v>
      </c>
      <c r="AC200" s="263"/>
      <c r="AD200" s="264"/>
      <c r="AE200" s="265"/>
      <c r="AF200" s="266"/>
      <c r="AG200" s="267">
        <f t="shared" si="275"/>
        <v>0</v>
      </c>
      <c r="AH200" s="260">
        <f>+(IF(OR($B200=0,$C200=0,$D200=0,$AC$2&gt;$OE$1),0,IF(OR(AC200=0,AE200=0,AF200=0),0,MIN((VLOOKUP($D200,SALERYCODE,3,0))*(IF($D200=6,AF200,AE200))*((MIN((VLOOKUP($D200,SALERYCODE,5,0)),(IF($D200=6,AE200,AF200))))),MIN((VLOOKUP($D200,SALERYCODE,3,0)),(AC200+AD200))*(IF($D200=6,AF200,((MIN((VLOOKUP($D200,SALERYCODE,5,0)),AF200)))))))))/IF(AND($D200=2,'ראשי-פרטים כלליים וריכוז הוצאות'!$D$68&lt;&gt;4),1.2,1)</f>
        <v>0</v>
      </c>
      <c r="AI200" s="263"/>
      <c r="AJ200" s="264"/>
      <c r="AK200" s="265"/>
      <c r="AL200" s="266"/>
      <c r="AM200" s="267">
        <f t="shared" si="276"/>
        <v>0</v>
      </c>
      <c r="AN200" s="260">
        <f>+(IF(OR($B200=0,$C200=0,$D200=0,$AI$2&gt;$OE$1),0,IF(OR(AI200=0,AK200=0,AL200=0),0,MIN((VLOOKUP($D200,SALERYCODE,3,0))*(IF($D200=6,AL200,AK200))*((MIN((VLOOKUP($D200,SALERYCODE,5,0)),(IF($D200=6,AK200,AL200))))),MIN((VLOOKUP($D200,SALERYCODE,3,0)),(AI200+AJ200))*(IF($D200=6,AL200,((MIN((VLOOKUP($D200,SALERYCODE,5,0)),AL200)))))))))/IF(AND($D200=2,'ראשי-פרטים כלליים וריכוז הוצאות'!$D$68&lt;&gt;4),1.2,1)</f>
        <v>0</v>
      </c>
      <c r="AO200" s="263"/>
      <c r="AP200" s="264"/>
      <c r="AQ200" s="265"/>
      <c r="AR200" s="266"/>
      <c r="AS200" s="267">
        <f t="shared" si="277"/>
        <v>0</v>
      </c>
      <c r="AT200" s="260">
        <f>+(IF(OR($B200=0,$C200=0,$D200=0,$AO$2&gt;$OE$1),0,IF(OR(AO200=0,AQ200=0,AR200=0),0,MIN((VLOOKUP($D200,SALERYCODE,3,0))*(IF($D200=6,AR200,AQ200))*((MIN((VLOOKUP($D200,SALERYCODE,5,0)),(IF($D200=6,AQ200,AR200))))),MIN((VLOOKUP($D200,SALERYCODE,3,0)),(AO200+AP200))*(IF($D200=6,AR200,((MIN((VLOOKUP($D200,SALERYCODE,5,0)),AR200)))))))))/IF(AND($D200=2,'ראשי-פרטים כלליים וריכוז הוצאות'!$D$68&lt;&gt;4),1.2,1)</f>
        <v>0</v>
      </c>
      <c r="AU200" s="263"/>
      <c r="AV200" s="264"/>
      <c r="AW200" s="265"/>
      <c r="AX200" s="266"/>
      <c r="AY200" s="267">
        <f t="shared" si="278"/>
        <v>0</v>
      </c>
      <c r="AZ200" s="260">
        <f>+(IF(OR($B200=0,$C200=0,$D200=0,$AU$2&gt;$OE$1),0,IF(OR(AU200=0,AW200=0,AX200=0),0,MIN((VLOOKUP($D200,SALERYCODE,3,0))*(IF($D200=6,AX200,AW200))*((MIN((VLOOKUP($D200,SALERYCODE,5,0)),(IF($D200=6,AW200,AX200))))),MIN((VLOOKUP($D200,SALERYCODE,3,0)),(AU200+AV200))*(IF($D200=6,AX200,((MIN((VLOOKUP($D200,SALERYCODE,5,0)),AX200)))))))))/IF(AND($D200=2,'ראשי-פרטים כלליים וריכוז הוצאות'!$D$68&lt;&gt;4),1.2,1)</f>
        <v>0</v>
      </c>
      <c r="BA200" s="263"/>
      <c r="BB200" s="264"/>
      <c r="BC200" s="265"/>
      <c r="BD200" s="266"/>
      <c r="BE200" s="267">
        <f t="shared" si="279"/>
        <v>0</v>
      </c>
      <c r="BF200" s="260">
        <f>+(IF(OR($B200=0,$C200=0,$D200=0,$BA$2&gt;$OE$1),0,IF(OR(BA200=0,BC200=0,BD200=0),0,MIN((VLOOKUP($D200,SALERYCODE,3,0))*(IF($D200=6,BD200,BC200))*((MIN((VLOOKUP($D200,SALERYCODE,5,0)),(IF($D200=6,BC200,BD200))))),MIN((VLOOKUP($D200,SALERYCODE,3,0)),(BA200+BB200))*(IF($D200=6,BD200,((MIN((VLOOKUP($D200,SALERYCODE,5,0)),BD200)))))))))/IF(AND($D200=2,'ראשי-פרטים כלליים וריכוז הוצאות'!$D$68&lt;&gt;4),1.2,1)</f>
        <v>0</v>
      </c>
      <c r="BG200" s="263"/>
      <c r="BH200" s="264"/>
      <c r="BI200" s="265"/>
      <c r="BJ200" s="266"/>
      <c r="BK200" s="267">
        <f t="shared" si="280"/>
        <v>0</v>
      </c>
      <c r="BL200" s="260">
        <f>+(IF(OR($B200=0,$C200=0,$D200=0,$BG$2&gt;$OE$1),0,IF(OR(BG200=0,BI200=0,BJ200=0),0,MIN((VLOOKUP($D200,SALERYCODE,3,0))*(IF($D200=6,BJ200,BI200))*((MIN((VLOOKUP($D200,SALERYCODE,5,0)),(IF($D200=6,BI200,BJ200))))),MIN((VLOOKUP($D200,SALERYCODE,3,0)),(BG200+BH200))*(IF($D200=6,BJ200,((MIN((VLOOKUP($D200,SALERYCODE,5,0)),BJ200)))))))))/IF(AND($D200=2,'ראשי-פרטים כלליים וריכוז הוצאות'!$D$68&lt;&gt;4),1.2,1)</f>
        <v>0</v>
      </c>
      <c r="BM200" s="263"/>
      <c r="BN200" s="264"/>
      <c r="BO200" s="265"/>
      <c r="BP200" s="266"/>
      <c r="BQ200" s="267">
        <f t="shared" si="281"/>
        <v>0</v>
      </c>
      <c r="BR200" s="260">
        <f>+(IF(OR($B200=0,$C200=0,$D200=0,$BM$2&gt;$OE$1),0,IF(OR(BM200=0,BO200=0,BP200=0),0,MIN((VLOOKUP($D200,SALERYCODE,3,0))*(IF($D200=6,BP200,BO200))*((MIN((VLOOKUP($D200,SALERYCODE,5,0)),(IF($D200=6,BO200,BP200))))),MIN((VLOOKUP($D200,SALERYCODE,3,0)),(BM200+BN200))*(IF($D200=6,BP200,((MIN((VLOOKUP($D200,SALERYCODE,5,0)),BP200)))))))))/IF(AND($D200=2,'ראשי-פרטים כלליים וריכוז הוצאות'!$D$68&lt;&gt;4),1.2,1)</f>
        <v>0</v>
      </c>
      <c r="BS200" s="263"/>
      <c r="BT200" s="264"/>
      <c r="BU200" s="265"/>
      <c r="BV200" s="266"/>
      <c r="BW200" s="267">
        <f t="shared" si="282"/>
        <v>0</v>
      </c>
      <c r="BX200" s="260">
        <f>+(IF(OR($B200=0,$C200=0,$D200=0,$BS$2&gt;$OE$1),0,IF(OR(BS200=0,BU200=0,BV200=0),0,MIN((VLOOKUP($D200,SALERYCODE,3,0))*(IF($D200=6,BV200,BU200))*((MIN((VLOOKUP($D200,SALERYCODE,5,0)),(IF($D200=6,BU200,BV200))))),MIN((VLOOKUP($D200,SALERYCODE,3,0)),(BS200+BT200))*(IF($D200=6,BV200,((MIN((VLOOKUP($D200,SALERYCODE,5,0)),BV200)))))))))/IF(AND($D200=2,'ראשי-פרטים כלליים וריכוז הוצאות'!$D$68&lt;&gt;4),1.2,1)</f>
        <v>0</v>
      </c>
      <c r="BY200" s="263"/>
      <c r="BZ200" s="264"/>
      <c r="CA200" s="265"/>
      <c r="CB200" s="266"/>
      <c r="CC200" s="267">
        <f t="shared" si="283"/>
        <v>0</v>
      </c>
      <c r="CD200" s="260">
        <f>+(IF(OR($B200=0,$C200=0,$D200=0,$BY$2&gt;$OE$1),0,IF(OR(BY200=0,CA200=0,CB200=0),0,MIN((VLOOKUP($D200,SALERYCODE,3,0))*(IF($D200=6,CB200,CA200))*((MIN((VLOOKUP($D200,SALERYCODE,5,0)),(IF($D200=6,CA200,CB200))))),MIN((VLOOKUP($D200,SALERYCODE,3,0)),(BY200+BZ200))*(IF($D200=6,CB200,((MIN((VLOOKUP($D200,SALERYCODE,5,0)),CB200)))))))))/IF(AND($D200=2,'ראשי-פרטים כלליים וריכוז הוצאות'!$D$68&lt;&gt;4),1.2,1)</f>
        <v>0</v>
      </c>
      <c r="CE200" s="263"/>
      <c r="CF200" s="264"/>
      <c r="CG200" s="265"/>
      <c r="CH200" s="266"/>
      <c r="CI200" s="267">
        <f t="shared" si="284"/>
        <v>0</v>
      </c>
      <c r="CJ200" s="260">
        <f>+(IF(OR($B200=0,$C200=0,$D200=0,$CE$2&gt;$OE$1),0,IF(OR(CE200=0,CG200=0,CH200=0),0,MIN((VLOOKUP($D200,SALERYCODE,3,0))*(IF($D200=6,CH200,CG200))*((MIN((VLOOKUP($D200,SALERYCODE,5,0)),(IF($D200=6,CG200,CH200))))),MIN((VLOOKUP($D200,SALERYCODE,3,0)),(CE200+CF200))*(IF($D200=6,CH200,((MIN((VLOOKUP($D200,SALERYCODE,5,0)),CH200)))))))))/IF(AND($D200=2,'ראשי-פרטים כלליים וריכוז הוצאות'!$D$68&lt;&gt;4),1.2,1)</f>
        <v>0</v>
      </c>
      <c r="CK200" s="263"/>
      <c r="CL200" s="264"/>
      <c r="CM200" s="265"/>
      <c r="CN200" s="266"/>
      <c r="CO200" s="267">
        <f t="shared" si="285"/>
        <v>0</v>
      </c>
      <c r="CP200" s="260">
        <f>+(IF(OR($B200=0,$C200=0,$D200=0,$CK$2&gt;$OE$1),0,IF(OR(CK200=0,CM200=0,CN200=0),0,MIN((VLOOKUP($D200,SALERYCODE,3,0))*(IF($D200=6,CN200,CM200))*((MIN((VLOOKUP($D200,SALERYCODE,5,0)),(IF($D200=6,CM200,CN200))))),MIN((VLOOKUP($D200,SALERYCODE,3,0)),(CK200+CL200))*(IF($D200=6,CN200,((MIN((VLOOKUP($D200,SALERYCODE,5,0)),CN200)))))))))/IF(AND($D200=2,'ראשי-פרטים כלליים וריכוז הוצאות'!$D$68&lt;&gt;4),1.2,1)</f>
        <v>0</v>
      </c>
      <c r="CQ200" s="263"/>
      <c r="CR200" s="264"/>
      <c r="CS200" s="265"/>
      <c r="CT200" s="266"/>
      <c r="CU200" s="267">
        <f t="shared" si="286"/>
        <v>0</v>
      </c>
      <c r="CV200" s="260">
        <f>+(IF(OR($B200=0,$C200=0,$D200=0,$CQ$2&gt;$OE$1),0,IF(OR(CQ200=0,CS200=0,CT200=0),0,MIN((VLOOKUP($D200,SALERYCODE,3,0))*(IF($D200=6,CT200,CS200))*((MIN((VLOOKUP($D200,SALERYCODE,5,0)),(IF($D200=6,CS200,CT200))))),MIN((VLOOKUP($D200,SALERYCODE,3,0)),(CQ200+CR200))*(IF($D200=6,CT200,((MIN((VLOOKUP($D200,SALERYCODE,5,0)),CT200)))))))))/IF(AND($D200=2,'ראשי-פרטים כלליים וריכוז הוצאות'!$D$68&lt;&gt;4),1.2,1)</f>
        <v>0</v>
      </c>
      <c r="CW200" s="263"/>
      <c r="CX200" s="264"/>
      <c r="CY200" s="265"/>
      <c r="CZ200" s="266"/>
      <c r="DA200" s="267">
        <f t="shared" si="287"/>
        <v>0</v>
      </c>
      <c r="DB200" s="260">
        <f>+(IF(OR($B200=0,$C200=0,$D200=0,$CW$2&gt;$OE$1),0,IF(OR(CW200=0,CY200=0,CZ200=0),0,MIN((VLOOKUP($D200,SALERYCODE,3,0))*(IF($D200=6,CZ200,CY200))*((MIN((VLOOKUP($D200,SALERYCODE,5,0)),(IF($D200=6,CY200,CZ200))))),MIN((VLOOKUP($D200,SALERYCODE,3,0)),(CW200+CX200))*(IF($D200=6,CZ200,((MIN((VLOOKUP($D200,SALERYCODE,5,0)),CZ200)))))))))/IF(AND($D200=2,'ראשי-פרטים כלליים וריכוז הוצאות'!$D$68&lt;&gt;4),1.2,1)</f>
        <v>0</v>
      </c>
      <c r="DC200" s="263"/>
      <c r="DD200" s="264"/>
      <c r="DE200" s="265"/>
      <c r="DF200" s="266"/>
      <c r="DG200" s="267">
        <f t="shared" si="288"/>
        <v>0</v>
      </c>
      <c r="DH200" s="260">
        <f>+(IF(OR($B200=0,$C200=0,$D200=0,$DC$2&gt;$OE$1),0,IF(OR(DC200=0,DE200=0,DF200=0),0,MIN((VLOOKUP($D200,SALERYCODE,3,0))*(IF($D200=6,DF200,DE200))*((MIN((VLOOKUP($D200,SALERYCODE,5,0)),(IF($D200=6,DE200,DF200))))),MIN((VLOOKUP($D200,SALERYCODE,3,0)),(DC200+DD200))*(IF($D200=6,DF200,((MIN((VLOOKUP($D200,SALERYCODE,5,0)),DF200)))))))))/IF(AND($D200=2,'ראשי-פרטים כלליים וריכוז הוצאות'!$D$68&lt;&gt;4),1.2,1)</f>
        <v>0</v>
      </c>
      <c r="DI200" s="263"/>
      <c r="DJ200" s="264"/>
      <c r="DK200" s="265"/>
      <c r="DL200" s="266"/>
      <c r="DM200" s="267">
        <f t="shared" si="289"/>
        <v>0</v>
      </c>
      <c r="DN200" s="260">
        <f>+(IF(OR($B200=0,$C200=0,$D200=0,$DC$2&gt;$OE$1),0,IF(OR(DI200=0,DK200=0,DL200=0),0,MIN((VLOOKUP($D200,SALERYCODE,3,0))*(IF($D200=6,DL200,DK200))*((MIN((VLOOKUP($D200,SALERYCODE,5,0)),(IF($D200=6,DK200,DL200))))),MIN((VLOOKUP($D200,SALERYCODE,3,0)),(DI200+DJ200))*(IF($D200=6,DL200,((MIN((VLOOKUP($D200,SALERYCODE,5,0)),DL200)))))))))/IF(AND($D200=2,'ראשי-פרטים כלליים וריכוז הוצאות'!$D$68&lt;&gt;4),1.2,1)</f>
        <v>0</v>
      </c>
      <c r="DO200" s="263"/>
      <c r="DP200" s="264"/>
      <c r="DQ200" s="265"/>
      <c r="DR200" s="266"/>
      <c r="DS200" s="267">
        <f t="shared" si="290"/>
        <v>0</v>
      </c>
      <c r="DT200" s="260">
        <f>+(IF(OR($B200=0,$C200=0,$D200=0,$DC$2&gt;$OE$1),0,IF(OR(DO200=0,DQ200=0,DR200=0),0,MIN((VLOOKUP($D200,SALERYCODE,3,0))*(IF($D200=6,DR200,DQ200))*((MIN((VLOOKUP($D200,SALERYCODE,5,0)),(IF($D200=6,DQ200,DR200))))),MIN((VLOOKUP($D200,SALERYCODE,3,0)),(DO200+DP200))*(IF($D200=6,DR200,((MIN((VLOOKUP($D200,SALERYCODE,5,0)),DR200)))))))))/IF(AND($D200=2,'ראשי-פרטים כלליים וריכוז הוצאות'!$D$68&lt;&gt;4),1.2,1)</f>
        <v>0</v>
      </c>
      <c r="DU200" s="263"/>
      <c r="DV200" s="264"/>
      <c r="DW200" s="265"/>
      <c r="DX200" s="266"/>
      <c r="DY200" s="267">
        <f t="shared" si="291"/>
        <v>0</v>
      </c>
      <c r="DZ200" s="260">
        <f>+(IF(OR($B200=0,$C200=0,$D200=0,$DC$2&gt;$OE$1),0,IF(OR(DU200=0,DW200=0,DX200=0),0,MIN((VLOOKUP($D200,SALERYCODE,3,0))*(IF($D200=6,DX200,DW200))*((MIN((VLOOKUP($D200,SALERYCODE,5,0)),(IF($D200=6,DW200,DX200))))),MIN((VLOOKUP($D200,SALERYCODE,3,0)),(DU200+DV200))*(IF($D200=6,DX200,((MIN((VLOOKUP($D200,SALERYCODE,5,0)),DX200)))))))))/IF(AND($D200=2,'ראשי-פרטים כלליים וריכוז הוצאות'!$D$68&lt;&gt;4),1.2,1)</f>
        <v>0</v>
      </c>
      <c r="EA200" s="263"/>
      <c r="EB200" s="264"/>
      <c r="EC200" s="265"/>
      <c r="ED200" s="266"/>
      <c r="EE200" s="267">
        <f t="shared" si="292"/>
        <v>0</v>
      </c>
      <c r="EF200" s="260">
        <f>+(IF(OR($B200=0,$C200=0,$D200=0,$DC$2&gt;$OE$1),0,IF(OR(EA200=0,EC200=0,ED200=0),0,MIN((VLOOKUP($D200,SALERYCODE,3,0))*(IF($D200=6,ED200,EC200))*((MIN((VLOOKUP($D200,SALERYCODE,5,0)),(IF($D200=6,EC200,ED200))))),MIN((VLOOKUP($D200,SALERYCODE,3,0)),(EA200+EB200))*(IF($D200=6,ED200,((MIN((VLOOKUP($D200,SALERYCODE,5,0)),ED200)))))))))/IF(AND($D200=2,'ראשי-פרטים כלליים וריכוז הוצאות'!$D$68&lt;&gt;4),1.2,1)</f>
        <v>0</v>
      </c>
      <c r="EG200" s="263"/>
      <c r="EH200" s="264"/>
      <c r="EI200" s="265"/>
      <c r="EJ200" s="266"/>
      <c r="EK200" s="267">
        <f t="shared" si="293"/>
        <v>0</v>
      </c>
      <c r="EL200" s="260">
        <f>+(IF(OR($B200=0,$C200=0,$D200=0,$DC$2&gt;$OE$1),0,IF(OR(EG200=0,EI200=0,EJ200=0),0,MIN((VLOOKUP($D200,SALERYCODE,3,0))*(IF($D200=6,EJ200,EI200))*((MIN((VLOOKUP($D200,SALERYCODE,5,0)),(IF($D200=6,EI200,EJ200))))),MIN((VLOOKUP($D200,SALERYCODE,3,0)),(EG200+EH200))*(IF($D200=6,EJ200,((MIN((VLOOKUP($D200,SALERYCODE,5,0)),EJ200)))))))))/IF(AND($D200=2,'ראשי-פרטים כלליים וריכוז הוצאות'!$D$68&lt;&gt;4),1.2,1)</f>
        <v>0</v>
      </c>
      <c r="EM200" s="263"/>
      <c r="EN200" s="264"/>
      <c r="EO200" s="265"/>
      <c r="EP200" s="266"/>
      <c r="EQ200" s="267">
        <f t="shared" si="294"/>
        <v>0</v>
      </c>
      <c r="ER200" s="260">
        <f>+(IF(OR($B200=0,$C200=0,$D200=0,$DC$2&gt;$OE$1),0,IF(OR(EM200=0,EO200=0,EP200=0),0,MIN((VLOOKUP($D200,SALERYCODE,3,0))*(IF($D200=6,EP200,EO200))*((MIN((VLOOKUP($D200,SALERYCODE,5,0)),(IF($D200=6,EO200,EP200))))),MIN((VLOOKUP($D200,SALERYCODE,3,0)),(EM200+EN200))*(IF($D200=6,EP200,((MIN((VLOOKUP($D200,SALERYCODE,5,0)),EP200)))))))))/IF(AND($D200=2,'ראשי-פרטים כלליים וריכוז הוצאות'!$D$68&lt;&gt;4),1.2,1)</f>
        <v>0</v>
      </c>
      <c r="ES200" s="263"/>
      <c r="ET200" s="264"/>
      <c r="EU200" s="265"/>
      <c r="EV200" s="266"/>
      <c r="EW200" s="267">
        <f t="shared" si="295"/>
        <v>0</v>
      </c>
      <c r="EX200" s="260">
        <f>+(IF(OR($B200=0,$C200=0,$D200=0,$DC$2&gt;$OE$1),0,IF(OR(ES200=0,EU200=0,EV200=0),0,MIN((VLOOKUP($D200,SALERYCODE,3,0))*(IF($D200=6,EV200,EU200))*((MIN((VLOOKUP($D200,SALERYCODE,5,0)),(IF($D200=6,EU200,EV200))))),MIN((VLOOKUP($D200,SALERYCODE,3,0)),(ES200+ET200))*(IF($D200=6,EV200,((MIN((VLOOKUP($D200,SALERYCODE,5,0)),EV200)))))))))/IF(AND($D200=2,'ראשי-פרטים כלליים וריכוז הוצאות'!$D$68&lt;&gt;4),1.2,1)</f>
        <v>0</v>
      </c>
      <c r="EY200" s="263"/>
      <c r="EZ200" s="264"/>
      <c r="FA200" s="265"/>
      <c r="FB200" s="266"/>
      <c r="FC200" s="267">
        <f t="shared" si="296"/>
        <v>0</v>
      </c>
      <c r="FD200" s="260">
        <f>+(IF(OR($B200=0,$C200=0,$D200=0,$DC$2&gt;$OE$1),0,IF(OR(EY200=0,FA200=0,FB200=0),0,MIN((VLOOKUP($D200,SALERYCODE,3,0))*(IF($D200=6,FB200,FA200))*((MIN((VLOOKUP($D200,SALERYCODE,5,0)),(IF($D200=6,FA200,FB200))))),MIN((VLOOKUP($D200,SALERYCODE,3,0)),(EY200+EZ200))*(IF($D200=6,FB200,((MIN((VLOOKUP($D200,SALERYCODE,5,0)),FB200)))))))))/IF(AND($D200=2,'ראשי-פרטים כלליים וריכוז הוצאות'!$D$68&lt;&gt;4),1.2,1)</f>
        <v>0</v>
      </c>
      <c r="FE200" s="263"/>
      <c r="FF200" s="264"/>
      <c r="FG200" s="265"/>
      <c r="FH200" s="266"/>
      <c r="FI200" s="267">
        <f t="shared" si="297"/>
        <v>0</v>
      </c>
      <c r="FJ200" s="260">
        <f>+(IF(OR($B200=0,$C200=0,$D200=0,$DC$2&gt;$OE$1),0,IF(OR(FE200=0,FG200=0,FH200=0),0,MIN((VLOOKUP($D200,SALERYCODE,3,0))*(IF($D200=6,FH200,FG200))*((MIN((VLOOKUP($D200,SALERYCODE,5,0)),(IF($D200=6,FG200,FH200))))),MIN((VLOOKUP($D200,SALERYCODE,3,0)),(FE200+FF200))*(IF($D200=6,FH200,((MIN((VLOOKUP($D200,SALERYCODE,5,0)),FH200)))))))))/IF(AND($D200=2,'ראשי-פרטים כלליים וריכוז הוצאות'!$D$68&lt;&gt;4),1.2,1)</f>
        <v>0</v>
      </c>
      <c r="FK200" s="263"/>
      <c r="FL200" s="264"/>
      <c r="FM200" s="265"/>
      <c r="FN200" s="266"/>
      <c r="FO200" s="267">
        <f t="shared" si="298"/>
        <v>0</v>
      </c>
      <c r="FP200" s="260">
        <f>+(IF(OR($B200=0,$C200=0,$D200=0,$DC$2&gt;$OE$1),0,IF(OR(FK200=0,FM200=0,FN200=0),0,MIN((VLOOKUP($D200,SALERYCODE,3,0))*(IF($D200=6,FN200,FM200))*((MIN((VLOOKUP($D200,SALERYCODE,5,0)),(IF($D200=6,FM200,FN200))))),MIN((VLOOKUP($D200,SALERYCODE,3,0)),(FK200+FL200))*(IF($D200=6,FN200,((MIN((VLOOKUP($D200,SALERYCODE,5,0)),FN200)))))))))/IF(AND($D200=2,'ראשי-פרטים כלליים וריכוז הוצאות'!$D$68&lt;&gt;4),1.2,1)</f>
        <v>0</v>
      </c>
      <c r="FQ200" s="263"/>
      <c r="FR200" s="264"/>
      <c r="FS200" s="265"/>
      <c r="FT200" s="266"/>
      <c r="FU200" s="267">
        <f t="shared" si="299"/>
        <v>0</v>
      </c>
      <c r="FV200" s="260">
        <f>+(IF(OR($B200=0,$C200=0,$D200=0,$DC$2&gt;$OE$1),0,IF(OR(FQ200=0,FS200=0,FT200=0),0,MIN((VLOOKUP($D200,SALERYCODE,3,0))*(IF($D200=6,FT200,FS200))*((MIN((VLOOKUP($D200,SALERYCODE,5,0)),(IF($D200=6,FS200,FT200))))),MIN((VLOOKUP($D200,SALERYCODE,3,0)),(FQ200+FR200))*(IF($D200=6,FT200,((MIN((VLOOKUP($D200,SALERYCODE,5,0)),FT200)))))))))/IF(AND($D200=2,'ראשי-פרטים כלליים וריכוז הוצאות'!$D$68&lt;&gt;4),1.2,1)</f>
        <v>0</v>
      </c>
      <c r="FW200" s="263"/>
      <c r="FX200" s="264"/>
      <c r="FY200" s="265"/>
      <c r="FZ200" s="266"/>
      <c r="GA200" s="267">
        <f t="shared" si="300"/>
        <v>0</v>
      </c>
      <c r="GB200" s="260">
        <f>+(IF(OR($B200=0,$C200=0,$D200=0,$DC$2&gt;$OE$1),0,IF(OR(FW200=0,FY200=0,FZ200=0),0,MIN((VLOOKUP($D200,SALERYCODE,3,0))*(IF($D200=6,FZ200,FY200))*((MIN((VLOOKUP($D200,SALERYCODE,5,0)),(IF($D200=6,FY200,FZ200))))),MIN((VLOOKUP($D200,SALERYCODE,3,0)),(FW200+FX200))*(IF($D200=6,FZ200,((MIN((VLOOKUP($D200,SALERYCODE,5,0)),FZ200)))))))))/IF(AND($D200=2,'ראשי-פרטים כלליים וריכוז הוצאות'!$D$68&lt;&gt;4),1.2,1)</f>
        <v>0</v>
      </c>
      <c r="GC200" s="263"/>
      <c r="GD200" s="264"/>
      <c r="GE200" s="265"/>
      <c r="GF200" s="266"/>
      <c r="GG200" s="267">
        <f t="shared" si="301"/>
        <v>0</v>
      </c>
      <c r="GH200" s="260">
        <f>+(IF(OR($B200=0,$C200=0,$D200=0,$DC$2&gt;$OE$1),0,IF(OR(GC200=0,GE200=0,GF200=0),0,MIN((VLOOKUP($D200,SALERYCODE,3,0))*(IF($D200=6,GF200,GE200))*((MIN((VLOOKUP($D200,SALERYCODE,5,0)),(IF($D200=6,GE200,GF200))))),MIN((VLOOKUP($D200,SALERYCODE,3,0)),(GC200+GD200))*(IF($D200=6,GF200,((MIN((VLOOKUP($D200,SALERYCODE,5,0)),GF200)))))))))/IF(AND($D200=2,'ראשי-פרטים כלליים וריכוז הוצאות'!$D$68&lt;&gt;4),1.2,1)</f>
        <v>0</v>
      </c>
      <c r="GI200" s="263"/>
      <c r="GJ200" s="264"/>
      <c r="GK200" s="265"/>
      <c r="GL200" s="266"/>
      <c r="GM200" s="267">
        <f t="shared" si="302"/>
        <v>0</v>
      </c>
      <c r="GN200" s="260">
        <f>+(IF(OR($B200=0,$C200=0,$D200=0,$DC$2&gt;$OE$1),0,IF(OR(GI200=0,GK200=0,GL200=0),0,MIN((VLOOKUP($D200,SALERYCODE,3,0))*(IF($D200=6,GL200,GK200))*((MIN((VLOOKUP($D200,SALERYCODE,5,0)),(IF($D200=6,GK200,GL200))))),MIN((VLOOKUP($D200,SALERYCODE,3,0)),(GI200+GJ200))*(IF($D200=6,GL200,((MIN((VLOOKUP($D200,SALERYCODE,5,0)),GL200)))))))))/IF(AND($D200=2,'ראשי-פרטים כלליים וריכוז הוצאות'!$D$68&lt;&gt;4),1.2,1)</f>
        <v>0</v>
      </c>
      <c r="GO200" s="263"/>
      <c r="GP200" s="264"/>
      <c r="GQ200" s="265"/>
      <c r="GR200" s="266"/>
      <c r="GS200" s="267">
        <f t="shared" si="303"/>
        <v>0</v>
      </c>
      <c r="GT200" s="260">
        <f>+(IF(OR($B200=0,$C200=0,$D200=0,$DC$2&gt;$OE$1),0,IF(OR(GO200=0,GQ200=0,GR200=0),0,MIN((VLOOKUP($D200,SALERYCODE,3,0))*(IF($D200=6,GR200,GQ200))*((MIN((VLOOKUP($D200,SALERYCODE,5,0)),(IF($D200=6,GQ200,GR200))))),MIN((VLOOKUP($D200,SALERYCODE,3,0)),(GO200+GP200))*(IF($D200=6,GR200,((MIN((VLOOKUP($D200,SALERYCODE,5,0)),GR200)))))))))/IF(AND($D200=2,'ראשי-פרטים כלליים וריכוז הוצאות'!$D$68&lt;&gt;4),1.2,1)</f>
        <v>0</v>
      </c>
      <c r="GU200" s="263"/>
      <c r="GV200" s="264"/>
      <c r="GW200" s="265"/>
      <c r="GX200" s="266"/>
      <c r="GY200" s="267">
        <f t="shared" si="304"/>
        <v>0</v>
      </c>
      <c r="GZ200" s="260">
        <f>+(IF(OR($B200=0,$C200=0,$D200=0,$DC$2&gt;$OE$1),0,IF(OR(GU200=0,GW200=0,GX200=0),0,MIN((VLOOKUP($D200,SALERYCODE,3,0))*(IF($D200=6,GX200,GW200))*((MIN((VLOOKUP($D200,SALERYCODE,5,0)),(IF($D200=6,GW200,GX200))))),MIN((VLOOKUP($D200,SALERYCODE,3,0)),(GU200+GV200))*(IF($D200=6,GX200,((MIN((VLOOKUP($D200,SALERYCODE,5,0)),GX200)))))))))/IF(AND($D200=2,'ראשי-פרטים כלליים וריכוז הוצאות'!$D$68&lt;&gt;4),1.2,1)</f>
        <v>0</v>
      </c>
      <c r="HA200" s="263"/>
      <c r="HB200" s="264"/>
      <c r="HC200" s="265"/>
      <c r="HD200" s="266"/>
      <c r="HE200" s="267">
        <f t="shared" si="305"/>
        <v>0</v>
      </c>
      <c r="HF200" s="260">
        <f>+(IF(OR($B200=0,$C200=0,$D200=0,$DC$2&gt;$OE$1),0,IF(OR(HA200=0,HC200=0,HD200=0),0,MIN((VLOOKUP($D200,SALERYCODE,3,0))*(IF($D200=6,HD200,HC200))*((MIN((VLOOKUP($D200,SALERYCODE,5,0)),(IF($D200=6,HC200,HD200))))),MIN((VLOOKUP($D200,SALERYCODE,3,0)),(HA200+HB200))*(IF($D200=6,HD200,((MIN((VLOOKUP($D200,SALERYCODE,5,0)),HD200)))))))))/IF(AND($D200=2,'ראשי-פרטים כלליים וריכוז הוצאות'!$D$68&lt;&gt;4),1.2,1)</f>
        <v>0</v>
      </c>
      <c r="HG200" s="263"/>
      <c r="HH200" s="264"/>
      <c r="HI200" s="265"/>
      <c r="HJ200" s="266"/>
      <c r="HK200" s="267">
        <f t="shared" si="306"/>
        <v>0</v>
      </c>
      <c r="HL200" s="260">
        <f>+(IF(OR($B200=0,$C200=0,$D200=0,$DC$2&gt;$OE$1),0,IF(OR(HG200=0,HI200=0,HJ200=0),0,MIN((VLOOKUP($D200,SALERYCODE,3,0))*(IF($D200=6,HJ200,HI200))*((MIN((VLOOKUP($D200,SALERYCODE,5,0)),(IF($D200=6,HI200,HJ200))))),MIN((VLOOKUP($D200,SALERYCODE,3,0)),(HG200+HH200))*(IF($D200=6,HJ200,((MIN((VLOOKUP($D200,SALERYCODE,5,0)),HJ200)))))))))/IF(AND($D200=2,'ראשי-פרטים כלליים וריכוז הוצאות'!$D$68&lt;&gt;4),1.2,1)</f>
        <v>0</v>
      </c>
      <c r="HM200" s="263"/>
      <c r="HN200" s="264"/>
      <c r="HO200" s="265"/>
      <c r="HP200" s="266"/>
      <c r="HQ200" s="267">
        <f t="shared" si="307"/>
        <v>0</v>
      </c>
      <c r="HR200" s="260">
        <f>+(IF(OR($B200=0,$C200=0,$D200=0,$DC$2&gt;$OE$1),0,IF(OR(HM200=0,HO200=0,HP200=0),0,MIN((VLOOKUP($D200,SALERYCODE,3,0))*(IF($D200=6,HP200,HO200))*((MIN((VLOOKUP($D200,SALERYCODE,5,0)),(IF($D200=6,HO200,HP200))))),MIN((VLOOKUP($D200,SALERYCODE,3,0)),(HM200+HN200))*(IF($D200=6,HP200,((MIN((VLOOKUP($D200,SALERYCODE,5,0)),HP200)))))))))/IF(AND($D200=2,'ראשי-פרטים כלליים וריכוז הוצאות'!$D$68&lt;&gt;4),1.2,1)</f>
        <v>0</v>
      </c>
      <c r="HS200" s="263"/>
      <c r="HT200" s="264"/>
      <c r="HU200" s="265"/>
      <c r="HV200" s="266"/>
      <c r="HW200" s="267">
        <f t="shared" si="308"/>
        <v>0</v>
      </c>
      <c r="HX200" s="260">
        <f>+(IF(OR($B200=0,$C200=0,$D200=0,$DC$2&gt;$OE$1),0,IF(OR(HS200=0,HU200=0,HV200=0),0,MIN((VLOOKUP($D200,SALERYCODE,3,0))*(IF($D200=6,HV200,HU200))*((MIN((VLOOKUP($D200,SALERYCODE,5,0)),(IF($D200=6,HU200,HV200))))),MIN((VLOOKUP($D200,SALERYCODE,3,0)),(HS200+HT200))*(IF($D200=6,HV200,((MIN((VLOOKUP($D200,SALERYCODE,5,0)),HV200)))))))))/IF(AND($D200=2,'ראשי-פרטים כלליים וריכוז הוצאות'!$D$68&lt;&gt;4),1.2,1)</f>
        <v>0</v>
      </c>
      <c r="HY200" s="263"/>
      <c r="HZ200" s="264"/>
      <c r="IA200" s="265"/>
      <c r="IB200" s="266"/>
      <c r="IC200" s="267">
        <f t="shared" si="309"/>
        <v>0</v>
      </c>
      <c r="ID200" s="260">
        <f>+(IF(OR($B200=0,$C200=0,$D200=0,$DC$2&gt;$OE$1),0,IF(OR(HY200=0,IA200=0,IB200=0),0,MIN((VLOOKUP($D200,SALERYCODE,3,0))*(IF($D200=6,IB200,IA200))*((MIN((VLOOKUP($D200,SALERYCODE,5,0)),(IF($D200=6,IA200,IB200))))),MIN((VLOOKUP($D200,SALERYCODE,3,0)),(HY200+HZ200))*(IF($D200=6,IB200,((MIN((VLOOKUP($D200,SALERYCODE,5,0)),IB200)))))))))/IF(AND($D200=2,'ראשי-פרטים כלליים וריכוז הוצאות'!$D$68&lt;&gt;4),1.2,1)</f>
        <v>0</v>
      </c>
      <c r="IE200" s="263"/>
      <c r="IF200" s="264"/>
      <c r="IG200" s="265"/>
      <c r="IH200" s="266"/>
      <c r="II200" s="267">
        <f t="shared" si="310"/>
        <v>0</v>
      </c>
      <c r="IJ200" s="260">
        <f>+(IF(OR($B200=0,$C200=0,$D200=0,$DC$2&gt;$OE$1),0,IF(OR(IE200=0,IG200=0,IH200=0),0,MIN((VLOOKUP($D200,SALERYCODE,3,0))*(IF($D200=6,IH200,IG200))*((MIN((VLOOKUP($D200,SALERYCODE,5,0)),(IF($D200=6,IG200,IH200))))),MIN((VLOOKUP($D200,SALERYCODE,3,0)),(IE200+IF200))*(IF($D200=6,IH200,((MIN((VLOOKUP($D200,SALERYCODE,5,0)),IH200)))))))))/IF(AND($D200=2,'ראשי-פרטים כלליים וריכוז הוצאות'!$D$68&lt;&gt;4),1.2,1)</f>
        <v>0</v>
      </c>
      <c r="IK200" s="263"/>
      <c r="IL200" s="264"/>
      <c r="IM200" s="265"/>
      <c r="IN200" s="266"/>
      <c r="IO200" s="267">
        <f t="shared" si="311"/>
        <v>0</v>
      </c>
      <c r="IP200" s="260">
        <f>+(IF(OR($B200=0,$C200=0,$D200=0,$DC$2&gt;$OE$1),0,IF(OR(IK200=0,IM200=0,IN200=0),0,MIN((VLOOKUP($D200,SALERYCODE,3,0))*(IF($D200=6,IN200,IM200))*((MIN((VLOOKUP($D200,SALERYCODE,5,0)),(IF($D200=6,IM200,IN200))))),MIN((VLOOKUP($D200,SALERYCODE,3,0)),(IK200+IL200))*(IF($D200=6,IN200,((MIN((VLOOKUP($D200,SALERYCODE,5,0)),IN200)))))))))/IF(AND($D200=2,'ראשי-פרטים כלליים וריכוז הוצאות'!$D$68&lt;&gt;4),1.2,1)</f>
        <v>0</v>
      </c>
      <c r="IQ200" s="263"/>
      <c r="IR200" s="264"/>
      <c r="IS200" s="265"/>
      <c r="IT200" s="266"/>
      <c r="IU200" s="267">
        <f t="shared" si="312"/>
        <v>0</v>
      </c>
      <c r="IV200" s="260">
        <f>+(IF(OR($B200=0,$C200=0,$D200=0,$DC$2&gt;$OE$1),0,IF(OR(IQ200=0,IS200=0,IT200=0),0,MIN((VLOOKUP($D200,SALERYCODE,3,0))*(IF($D200=6,IT200,IS200))*((MIN((VLOOKUP($D200,SALERYCODE,5,0)),(IF($D200=6,IS200,IT200))))),MIN((VLOOKUP($D200,SALERYCODE,3,0)),(IQ200+IR200))*(IF($D200=6,IT200,((MIN((VLOOKUP($D200,SALERYCODE,5,0)),IT200)))))))))/IF(AND($D200=2,'ראשי-פרטים כלליים וריכוז הוצאות'!$D$68&lt;&gt;4),1.2,1)</f>
        <v>0</v>
      </c>
      <c r="IW200" s="263"/>
      <c r="IX200" s="264"/>
      <c r="IY200" s="265"/>
      <c r="IZ200" s="266"/>
      <c r="JA200" s="267">
        <f t="shared" si="313"/>
        <v>0</v>
      </c>
      <c r="JB200" s="260">
        <f>+(IF(OR($B200=0,$C200=0,$D200=0,$DC$2&gt;$OE$1),0,IF(OR(IW200=0,IY200=0,IZ200=0),0,MIN((VLOOKUP($D200,SALERYCODE,3,0))*(IF($D200=6,IZ200,IY200))*((MIN((VLOOKUP($D200,SALERYCODE,5,0)),(IF($D200=6,IY200,IZ200))))),MIN((VLOOKUP($D200,SALERYCODE,3,0)),(IW200+IX200))*(IF($D200=6,IZ200,((MIN((VLOOKUP($D200,SALERYCODE,5,0)),IZ200)))))))))/IF(AND($D200=2,'ראשי-פרטים כלליים וריכוז הוצאות'!$D$68&lt;&gt;4),1.2,1)</f>
        <v>0</v>
      </c>
      <c r="JC200" s="263"/>
      <c r="JD200" s="264"/>
      <c r="JE200" s="265"/>
      <c r="JF200" s="266"/>
      <c r="JG200" s="267">
        <f t="shared" si="314"/>
        <v>0</v>
      </c>
      <c r="JH200" s="260">
        <f>+(IF(OR($B200=0,$C200=0,$D200=0,$DC$2&gt;$OE$1),0,IF(OR(JC200=0,JE200=0,JF200=0),0,MIN((VLOOKUP($D200,SALERYCODE,3,0))*(IF($D200=6,JF200,JE200))*((MIN((VLOOKUP($D200,SALERYCODE,5,0)),(IF($D200=6,JE200,JF200))))),MIN((VLOOKUP($D200,SALERYCODE,3,0)),(JC200+JD200))*(IF($D200=6,JF200,((MIN((VLOOKUP($D200,SALERYCODE,5,0)),JF200)))))))))/IF(AND($D200=2,'ראשי-פרטים כלליים וריכוז הוצאות'!$D$68&lt;&gt;4),1.2,1)</f>
        <v>0</v>
      </c>
      <c r="JI200" s="263"/>
      <c r="JJ200" s="264"/>
      <c r="JK200" s="265"/>
      <c r="JL200" s="266"/>
      <c r="JM200" s="267">
        <f t="shared" si="315"/>
        <v>0</v>
      </c>
      <c r="JN200" s="260">
        <f>+(IF(OR($B200=0,$C200=0,$D200=0,$DC$2&gt;$OE$1),0,IF(OR(JI200=0,JK200=0,JL200=0),0,MIN((VLOOKUP($D200,SALERYCODE,3,0))*(IF($D200=6,JL200,JK200))*((MIN((VLOOKUP($D200,SALERYCODE,5,0)),(IF($D200=6,JK200,JL200))))),MIN((VLOOKUP($D200,SALERYCODE,3,0)),(JI200+JJ200))*(IF($D200=6,JL200,((MIN((VLOOKUP($D200,SALERYCODE,5,0)),JL200)))))))))/IF(AND($D200=2,'ראשי-פרטים כלליים וריכוז הוצאות'!$D$68&lt;&gt;4),1.2,1)</f>
        <v>0</v>
      </c>
      <c r="JO200" s="263"/>
      <c r="JP200" s="264"/>
      <c r="JQ200" s="265"/>
      <c r="JR200" s="266"/>
      <c r="JS200" s="267">
        <f t="shared" si="316"/>
        <v>0</v>
      </c>
      <c r="JT200" s="260">
        <f>+(IF(OR($B200=0,$C200=0,$D200=0,$DC$2&gt;$OE$1),0,IF(OR(JO200=0,JQ200=0,JR200=0),0,MIN((VLOOKUP($D200,SALERYCODE,3,0))*(IF($D200=6,JR200,JQ200))*((MIN((VLOOKUP($D200,SALERYCODE,5,0)),(IF($D200=6,JQ200,JR200))))),MIN((VLOOKUP($D200,SALERYCODE,3,0)),(JO200+JP200))*(IF($D200=6,JR200,((MIN((VLOOKUP($D200,SALERYCODE,5,0)),JR200)))))))))/IF(AND($D200=2,'ראשי-פרטים כלליים וריכוז הוצאות'!$D$68&lt;&gt;4),1.2,1)</f>
        <v>0</v>
      </c>
      <c r="JU200" s="263"/>
      <c r="JV200" s="264"/>
      <c r="JW200" s="265"/>
      <c r="JX200" s="266"/>
      <c r="JY200" s="267">
        <f t="shared" si="317"/>
        <v>0</v>
      </c>
      <c r="JZ200" s="260">
        <f>+(IF(OR($B200=0,$C200=0,$D200=0,$DC$2&gt;$OE$1),0,IF(OR(JU200=0,JW200=0,JX200=0),0,MIN((VLOOKUP($D200,SALERYCODE,3,0))*(IF($D200=6,JX200,JW200))*((MIN((VLOOKUP($D200,SALERYCODE,5,0)),(IF($D200=6,JW200,JX200))))),MIN((VLOOKUP($D200,SALERYCODE,3,0)),(JU200+JV200))*(IF($D200=6,JX200,((MIN((VLOOKUP($D200,SALERYCODE,5,0)),JX200)))))))))/IF(AND($D200=2,'ראשי-פרטים כלליים וריכוז הוצאות'!$D$68&lt;&gt;4),1.2,1)</f>
        <v>0</v>
      </c>
      <c r="KA200" s="263"/>
      <c r="KB200" s="264"/>
      <c r="KC200" s="265"/>
      <c r="KD200" s="266"/>
      <c r="KE200" s="267">
        <f t="shared" si="318"/>
        <v>0</v>
      </c>
      <c r="KF200" s="260">
        <f>+(IF(OR($B200=0,$C200=0,$D200=0,$DC$2&gt;$OE$1),0,IF(OR(KA200=0,KC200=0,KD200=0),0,MIN((VLOOKUP($D200,SALERYCODE,3,0))*(IF($D200=6,KD200,KC200))*((MIN((VLOOKUP($D200,SALERYCODE,5,0)),(IF($D200=6,KC200,KD200))))),MIN((VLOOKUP($D200,SALERYCODE,3,0)),(KA200+KB200))*(IF($D200=6,KD200,((MIN((VLOOKUP($D200,SALERYCODE,5,0)),KD200)))))))))/IF(AND($D200=2,'ראשי-פרטים כלליים וריכוז הוצאות'!$D$68&lt;&gt;4),1.2,1)</f>
        <v>0</v>
      </c>
      <c r="KG200" s="263"/>
      <c r="KH200" s="264"/>
      <c r="KI200" s="265"/>
      <c r="KJ200" s="266"/>
      <c r="KK200" s="267">
        <f t="shared" si="319"/>
        <v>0</v>
      </c>
      <c r="KL200" s="260">
        <f>+(IF(OR($B200=0,$C200=0,$D200=0,$DC$2&gt;$OE$1),0,IF(OR(KG200=0,KI200=0,KJ200=0),0,MIN((VLOOKUP($D200,SALERYCODE,3,0))*(IF($D200=6,KJ200,KI200))*((MIN((VLOOKUP($D200,SALERYCODE,5,0)),(IF($D200=6,KI200,KJ200))))),MIN((VLOOKUP($D200,SALERYCODE,3,0)),(KG200+KH200))*(IF($D200=6,KJ200,((MIN((VLOOKUP($D200,SALERYCODE,5,0)),KJ200)))))))))/IF(AND($D200=2,'ראשי-פרטים כלליים וריכוז הוצאות'!$D$68&lt;&gt;4),1.2,1)</f>
        <v>0</v>
      </c>
      <c r="KM200" s="263"/>
      <c r="KN200" s="264"/>
      <c r="KO200" s="265"/>
      <c r="KP200" s="266"/>
      <c r="KQ200" s="267">
        <f t="shared" si="320"/>
        <v>0</v>
      </c>
      <c r="KR200" s="260">
        <f>+(IF(OR($B200=0,$C200=0,$D200=0,$DC$2&gt;$OE$1),0,IF(OR(KM200=0,KO200=0,KP200=0),0,MIN((VLOOKUP($D200,SALERYCODE,3,0))*(IF($D200=6,KP200,KO200))*((MIN((VLOOKUP($D200,SALERYCODE,5,0)),(IF($D200=6,KO200,KP200))))),MIN((VLOOKUP($D200,SALERYCODE,3,0)),(KM200+KN200))*(IF($D200=6,KP200,((MIN((VLOOKUP($D200,SALERYCODE,5,0)),KP200)))))))))/IF(AND($D200=2,'ראשי-פרטים כלליים וריכוז הוצאות'!$D$68&lt;&gt;4),1.2,1)</f>
        <v>0</v>
      </c>
      <c r="KS200" s="263"/>
      <c r="KT200" s="264"/>
      <c r="KU200" s="265"/>
      <c r="KV200" s="266"/>
      <c r="KW200" s="267">
        <f t="shared" si="321"/>
        <v>0</v>
      </c>
      <c r="KX200" s="260">
        <f>+(IF(OR($B200=0,$C200=0,$D200=0,$DC$2&gt;$OE$1),0,IF(OR(KS200=0,KU200=0,KV200=0),0,MIN((VLOOKUP($D200,SALERYCODE,3,0))*(IF($D200=6,KV200,KU200))*((MIN((VLOOKUP($D200,SALERYCODE,5,0)),(IF($D200=6,KU200,KV200))))),MIN((VLOOKUP($D200,SALERYCODE,3,0)),(KS200+KT200))*(IF($D200=6,KV200,((MIN((VLOOKUP($D200,SALERYCODE,5,0)),KV200)))))))))/IF(AND($D200=2,'ראשי-פרטים כלליים וריכוז הוצאות'!$D$68&lt;&gt;4),1.2,1)</f>
        <v>0</v>
      </c>
      <c r="KY200" s="263"/>
      <c r="KZ200" s="264"/>
      <c r="LA200" s="265"/>
      <c r="LB200" s="266"/>
      <c r="LC200" s="267">
        <f t="shared" si="322"/>
        <v>0</v>
      </c>
      <c r="LD200" s="260">
        <f>+(IF(OR($B200=0,$C200=0,$D200=0,$DC$2&gt;$OE$1),0,IF(OR(KY200=0,LA200=0,LB200=0),0,MIN((VLOOKUP($D200,SALERYCODE,3,0))*(IF($D200=6,LB200,LA200))*((MIN((VLOOKUP($D200,SALERYCODE,5,0)),(IF($D200=6,LA200,LB200))))),MIN((VLOOKUP($D200,SALERYCODE,3,0)),(KY200+KZ200))*(IF($D200=6,LB200,((MIN((VLOOKUP($D200,SALERYCODE,5,0)),LB200)))))))))/IF(AND($D200=2,'ראשי-פרטים כלליים וריכוז הוצאות'!$D$68&lt;&gt;4),1.2,1)</f>
        <v>0</v>
      </c>
      <c r="LE200" s="263"/>
      <c r="LF200" s="264"/>
      <c r="LG200" s="265"/>
      <c r="LH200" s="266"/>
      <c r="LI200" s="267">
        <f t="shared" si="323"/>
        <v>0</v>
      </c>
      <c r="LJ200" s="260">
        <f>+(IF(OR($B200=0,$C200=0,$D200=0,$DC$2&gt;$OE$1),0,IF(OR(LE200=0,LG200=0,LH200=0),0,MIN((VLOOKUP($D200,SALERYCODE,3,0))*(IF($D200=6,LH200,LG200))*((MIN((VLOOKUP($D200,SALERYCODE,5,0)),(IF($D200=6,LG200,LH200))))),MIN((VLOOKUP($D200,SALERYCODE,3,0)),(LE200+LF200))*(IF($D200=6,LH200,((MIN((VLOOKUP($D200,SALERYCODE,5,0)),LH200)))))))))/IF(AND($D200=2,'ראשי-פרטים כלליים וריכוז הוצאות'!$D$68&lt;&gt;4),1.2,1)</f>
        <v>0</v>
      </c>
      <c r="LK200" s="263"/>
      <c r="LL200" s="264"/>
      <c r="LM200" s="265"/>
      <c r="LN200" s="266"/>
      <c r="LO200" s="267">
        <f t="shared" si="324"/>
        <v>0</v>
      </c>
      <c r="LP200" s="260">
        <f>+(IF(OR($B200=0,$C200=0,$D200=0,$DC$2&gt;$OE$1),0,IF(OR(LK200=0,LM200=0,LN200=0),0,MIN((VLOOKUP($D200,SALERYCODE,3,0))*(IF($D200=6,LN200,LM200))*((MIN((VLOOKUP($D200,SALERYCODE,5,0)),(IF($D200=6,LM200,LN200))))),MIN((VLOOKUP($D200,SALERYCODE,3,0)),(LK200+LL200))*(IF($D200=6,LN200,((MIN((VLOOKUP($D200,SALERYCODE,5,0)),LN200)))))))))/IF(AND($D200=2,'ראשי-פרטים כלליים וריכוז הוצאות'!$D$68&lt;&gt;4),1.2,1)</f>
        <v>0</v>
      </c>
      <c r="LQ200" s="263"/>
      <c r="LR200" s="264"/>
      <c r="LS200" s="265"/>
      <c r="LT200" s="266"/>
      <c r="LU200" s="267">
        <f t="shared" si="325"/>
        <v>0</v>
      </c>
      <c r="LV200" s="260">
        <f>+(IF(OR($B200=0,$C200=0,$D200=0,$DC$2&gt;$OE$1),0,IF(OR(LQ200=0,LS200=0,LT200=0),0,MIN((VLOOKUP($D200,SALERYCODE,3,0))*(IF($D200=6,LT200,LS200))*((MIN((VLOOKUP($D200,SALERYCODE,5,0)),(IF($D200=6,LS200,LT200))))),MIN((VLOOKUP($D200,SALERYCODE,3,0)),(LQ200+LR200))*(IF($D200=6,LT200,((MIN((VLOOKUP($D200,SALERYCODE,5,0)),LT200)))))))))/IF(AND($D200=2,'ראשי-פרטים כלליים וריכוז הוצאות'!$D$68&lt;&gt;4),1.2,1)</f>
        <v>0</v>
      </c>
      <c r="LW200" s="263"/>
      <c r="LX200" s="264"/>
      <c r="LY200" s="265"/>
      <c r="LZ200" s="266"/>
      <c r="MA200" s="267">
        <f t="shared" si="326"/>
        <v>0</v>
      </c>
      <c r="MB200" s="260">
        <f>+(IF(OR($B200=0,$C200=0,$D200=0,$DC$2&gt;$OE$1),0,IF(OR(LW200=0,LY200=0,LZ200=0),0,MIN((VLOOKUP($D200,SALERYCODE,3,0))*(IF($D200=6,LZ200,LY200))*((MIN((VLOOKUP($D200,SALERYCODE,5,0)),(IF($D200=6,LY200,LZ200))))),MIN((VLOOKUP($D200,SALERYCODE,3,0)),(LW200+LX200))*(IF($D200=6,LZ200,((MIN((VLOOKUP($D200,SALERYCODE,5,0)),LZ200)))))))))/IF(AND($D200=2,'ראשי-פרטים כלליים וריכוז הוצאות'!$D$68&lt;&gt;4),1.2,1)</f>
        <v>0</v>
      </c>
      <c r="MC200" s="263"/>
      <c r="MD200" s="264"/>
      <c r="ME200" s="265"/>
      <c r="MF200" s="266"/>
      <c r="MG200" s="267">
        <f t="shared" si="327"/>
        <v>0</v>
      </c>
      <c r="MH200" s="260">
        <f>+(IF(OR($B200=0,$C200=0,$D200=0,$DC$2&gt;$OE$1),0,IF(OR(MC200=0,ME200=0,MF200=0),0,MIN((VLOOKUP($D200,SALERYCODE,3,0))*(IF($D200=6,MF200,ME200))*((MIN((VLOOKUP($D200,SALERYCODE,5,0)),(IF($D200=6,ME200,MF200))))),MIN((VLOOKUP($D200,SALERYCODE,3,0)),(MC200+MD200))*(IF($D200=6,MF200,((MIN((VLOOKUP($D200,SALERYCODE,5,0)),MF200)))))))))/IF(AND($D200=2,'ראשי-פרטים כלליים וריכוז הוצאות'!$D$68&lt;&gt;4),1.2,1)</f>
        <v>0</v>
      </c>
      <c r="MI200" s="263"/>
      <c r="MJ200" s="264"/>
      <c r="MK200" s="265"/>
      <c r="ML200" s="266"/>
      <c r="MM200" s="267">
        <f t="shared" si="328"/>
        <v>0</v>
      </c>
      <c r="MN200" s="260">
        <f>+(IF(OR($B200=0,$C200=0,$D200=0,$DC$2&gt;$OE$1),0,IF(OR(MI200=0,MK200=0,ML200=0),0,MIN((VLOOKUP($D200,SALERYCODE,3,0))*(IF($D200=6,ML200,MK200))*((MIN((VLOOKUP($D200,SALERYCODE,5,0)),(IF($D200=6,MK200,ML200))))),MIN((VLOOKUP($D200,SALERYCODE,3,0)),(MI200+MJ200))*(IF($D200=6,ML200,((MIN((VLOOKUP($D200,SALERYCODE,5,0)),ML200)))))))))/IF(AND($D200=2,'ראשי-פרטים כלליים וריכוז הוצאות'!$D$68&lt;&gt;4),1.2,1)</f>
        <v>0</v>
      </c>
      <c r="MO200" s="263"/>
      <c r="MP200" s="264"/>
      <c r="MQ200" s="265"/>
      <c r="MR200" s="266"/>
      <c r="MS200" s="267">
        <f t="shared" si="329"/>
        <v>0</v>
      </c>
      <c r="MT200" s="260">
        <f>+(IF(OR($B200=0,$C200=0,$D200=0,$DC$2&gt;$OE$1),0,IF(OR(MO200=0,MQ200=0,MR200=0),0,MIN((VLOOKUP($D200,SALERYCODE,3,0))*(IF($D200=6,MR200,MQ200))*((MIN((VLOOKUP($D200,SALERYCODE,5,0)),(IF($D200=6,MQ200,MR200))))),MIN((VLOOKUP($D200,SALERYCODE,3,0)),(MO200+MP200))*(IF($D200=6,MR200,((MIN((VLOOKUP($D200,SALERYCODE,5,0)),MR200)))))))))/IF(AND($D200=2,'ראשי-פרטים כלליים וריכוז הוצאות'!$D$68&lt;&gt;4),1.2,1)</f>
        <v>0</v>
      </c>
      <c r="MU200" s="263"/>
      <c r="MV200" s="264"/>
      <c r="MW200" s="265"/>
      <c r="MX200" s="266"/>
      <c r="MY200" s="267">
        <f t="shared" si="330"/>
        <v>0</v>
      </c>
      <c r="MZ200" s="260">
        <f>+(IF(OR($B200=0,$C200=0,$D200=0,$DC$2&gt;$OE$1),0,IF(OR(MU200=0,MW200=0,MX200=0),0,MIN((VLOOKUP($D200,SALERYCODE,3,0))*(IF($D200=6,MX200,MW200))*((MIN((VLOOKUP($D200,SALERYCODE,5,0)),(IF($D200=6,MW200,MX200))))),MIN((VLOOKUP($D200,SALERYCODE,3,0)),(MU200+MV200))*(IF($D200=6,MX200,((MIN((VLOOKUP($D200,SALERYCODE,5,0)),MX200)))))))))/IF(AND($D200=2,'ראשי-פרטים כלליים וריכוז הוצאות'!$D$68&lt;&gt;4),1.2,1)</f>
        <v>0</v>
      </c>
      <c r="NA200" s="263"/>
      <c r="NB200" s="264"/>
      <c r="NC200" s="265"/>
      <c r="ND200" s="266"/>
      <c r="NE200" s="267">
        <f t="shared" si="331"/>
        <v>0</v>
      </c>
      <c r="NF200" s="260">
        <f>+(IF(OR($B200=0,$C200=0,$D200=0,$DC$2&gt;$OE$1),0,IF(OR(NA200=0,NC200=0,ND200=0),0,MIN((VLOOKUP($D200,SALERYCODE,3,0))*(IF($D200=6,ND200,NC200))*((MIN((VLOOKUP($D200,SALERYCODE,5,0)),(IF($D200=6,NC200,ND200))))),MIN((VLOOKUP($D200,SALERYCODE,3,0)),(NA200+NB200))*(IF($D200=6,ND200,((MIN((VLOOKUP($D200,SALERYCODE,5,0)),ND200)))))))))/IF(AND($D200=2,'ראשי-פרטים כלליים וריכוז הוצאות'!$D$68&lt;&gt;4),1.2,1)</f>
        <v>0</v>
      </c>
      <c r="NG200" s="263"/>
      <c r="NH200" s="264"/>
      <c r="NI200" s="265"/>
      <c r="NJ200" s="266"/>
      <c r="NK200" s="267">
        <f t="shared" si="332"/>
        <v>0</v>
      </c>
      <c r="NL200" s="260">
        <f>+(IF(OR($B200=0,$C200=0,$D200=0,$DC$2&gt;$OE$1),0,IF(OR(NG200=0,NI200=0,NJ200=0),0,MIN((VLOOKUP($D200,SALERYCODE,3,0))*(IF($D200=6,NJ200,NI200))*((MIN((VLOOKUP($D200,SALERYCODE,5,0)),(IF($D200=6,NI200,NJ200))))),MIN((VLOOKUP($D200,SALERYCODE,3,0)),(NG200+NH200))*(IF($D200=6,NJ200,((MIN((VLOOKUP($D200,SALERYCODE,5,0)),NJ200)))))))))/IF(AND($D200=2,'ראשי-פרטים כלליים וריכוז הוצאות'!$D$68&lt;&gt;4),1.2,1)</f>
        <v>0</v>
      </c>
      <c r="NM200" s="263"/>
      <c r="NN200" s="264"/>
      <c r="NO200" s="265"/>
      <c r="NP200" s="266"/>
      <c r="NQ200" s="267">
        <f t="shared" si="333"/>
        <v>0</v>
      </c>
      <c r="NR200" s="260">
        <f>+(IF(OR($B200=0,$C200=0,$D200=0,$DC$2&gt;$OE$1),0,IF(OR(NM200=0,NO200=0,NP200=0),0,MIN((VLOOKUP($D200,SALERYCODE,3,0))*(IF($D200=6,NP200,NO200))*((MIN((VLOOKUP($D200,SALERYCODE,5,0)),(IF($D200=6,NO200,NP200))))),MIN((VLOOKUP($D200,SALERYCODE,3,0)),(NM200+NN200))*(IF($D200=6,NP200,((MIN((VLOOKUP($D200,SALERYCODE,5,0)),NP200)))))))))/IF(AND($D200=2,'ראשי-פרטים כלליים וריכוז הוצאות'!$D$68&lt;&gt;4),1.2,1)</f>
        <v>0</v>
      </c>
      <c r="NS200" s="263"/>
      <c r="NT200" s="264"/>
      <c r="NU200" s="265"/>
      <c r="NV200" s="266"/>
      <c r="NW200" s="267">
        <f t="shared" si="334"/>
        <v>0</v>
      </c>
      <c r="NX200" s="260">
        <f>+(IF(OR($B200=0,$C200=0,$D200=0,$DC$2&gt;$OE$1),0,IF(OR(NS200=0,NU200=0,NV200=0),0,MIN((VLOOKUP($D200,SALERYCODE,3,0))*(IF($D200=6,NV200,NU200))*((MIN((VLOOKUP($D200,SALERYCODE,5,0)),(IF($D200=6,NU200,NV200))))),MIN((VLOOKUP($D200,SALERYCODE,3,0)),(NS200+NT200))*(IF($D200=6,NV200,((MIN((VLOOKUP($D200,SALERYCODE,5,0)),NV200)))))))))/IF(AND($D200=2,'ראשי-פרטים כלליים וריכוז הוצאות'!$D$68&lt;&gt;4),1.2,1)</f>
        <v>0</v>
      </c>
      <c r="NY200" s="263"/>
      <c r="NZ200" s="264"/>
      <c r="OA200" s="265"/>
      <c r="OB200" s="266"/>
      <c r="OC200" s="267">
        <f t="shared" si="335"/>
        <v>0</v>
      </c>
      <c r="OD200" s="260">
        <f>+(IF(OR($B200=0,$C200=0,$D200=0,$DC$2&gt;$OE$1),0,IF(OR(NY200=0,OA200=0,OB200=0),0,MIN((VLOOKUP($D200,SALERYCODE,3,0))*(IF($D200=6,OB200,OA200))*((MIN((VLOOKUP($D200,SALERYCODE,5,0)),(IF($D200=6,OA200,OB200))))),MIN((VLOOKUP($D200,SALERYCODE,3,0)),(NY200+NZ200))*(IF($D200=6,OB200,((MIN((VLOOKUP($D200,SALERYCODE,5,0)),OB200)))))))))/IF(AND($D200=2,'ראשי-פרטים כלליים וריכוז הוצאות'!$D$68&lt;&gt;4),1.2,1)</f>
        <v>0</v>
      </c>
      <c r="OE200" s="275">
        <f t="shared" si="341"/>
        <v>0</v>
      </c>
      <c r="OF200" s="283">
        <f t="shared" si="342"/>
        <v>9.9999999999999995E-7</v>
      </c>
      <c r="OG200" s="276">
        <f t="shared" si="343"/>
        <v>0</v>
      </c>
      <c r="OH200" s="275">
        <f t="shared" si="344"/>
        <v>0</v>
      </c>
      <c r="OI200" s="275">
        <v>0</v>
      </c>
      <c r="OJ200" s="258">
        <f t="shared" si="345"/>
        <v>0</v>
      </c>
      <c r="OK200" s="284"/>
      <c r="OL200" s="116">
        <f>MIN(OJ200+OK200*OF200*OE200/$OL$1/IF(AND($D200=2,'ראשי-פרטים כלליים וריכוז הוצאות'!$D$68&lt;&gt;4),1.2,1),IF($D200&gt;0,VLOOKUP($D200,SALERYCODE,3,0)*12*OG200,0))</f>
        <v>0</v>
      </c>
      <c r="OM200" s="95">
        <f t="shared" si="336"/>
        <v>0</v>
      </c>
      <c r="ON200" s="11">
        <f t="shared" si="337"/>
        <v>0</v>
      </c>
      <c r="OO200" s="11">
        <f t="shared" si="338"/>
        <v>0</v>
      </c>
      <c r="OP200" s="22">
        <f t="shared" si="339"/>
        <v>0</v>
      </c>
      <c r="OQ200" s="11">
        <f t="shared" si="340"/>
        <v>0</v>
      </c>
      <c r="OR200" s="11" t="e">
        <f>#REF!</f>
        <v>#REF!</v>
      </c>
      <c r="OS200" s="35" t="e">
        <f>#REF!-OP200</f>
        <v>#REF!</v>
      </c>
      <c r="OT200" s="35" t="e">
        <f>OS200-#REF!</f>
        <v>#REF!</v>
      </c>
      <c r="OU200" s="43" t="e">
        <f>IF(AND(OP200&gt;0,(OS200=#REF!-OP200)),"מועסק פחות מ-10% מזמנו במופ","")</f>
        <v>#REF!</v>
      </c>
    </row>
    <row r="201" spans="1:411" ht="24" hidden="1" customHeight="1" outlineLevel="1" x14ac:dyDescent="0.2">
      <c r="A201" s="282">
        <v>198</v>
      </c>
      <c r="B201" s="269"/>
      <c r="C201" s="270"/>
      <c r="D201" s="271"/>
      <c r="E201" s="263"/>
      <c r="F201" s="264"/>
      <c r="G201" s="265"/>
      <c r="H201" s="266"/>
      <c r="I201" s="267">
        <f t="shared" si="271"/>
        <v>0</v>
      </c>
      <c r="J201" s="260">
        <f>(IF(OR($B201=0,$C201=0,$D201=0,$E$2&gt;$OE$1),0,IF(OR($E201=0,$G201=0,$H201=0),0,MIN((VLOOKUP($D201,SALERYCODE,3,0))*(IF($D201=6,$H201,$G201))*((MIN((VLOOKUP($D201,SALERYCODE,5,0)),(IF($D201=6,$G201,$H201))))),MIN((VLOOKUP($D201,SALERYCODE,3,0)),($E201+$F201))*(IF($D201=6,$H201,((MIN((VLOOKUP($D201,SALERYCODE,5,0)),$H201)))))))))/IF(AND($D201=2,'ראשי-פרטים כלליים וריכוז הוצאות'!$D$68&lt;&gt;4),1.2,1)</f>
        <v>0</v>
      </c>
      <c r="K201" s="263"/>
      <c r="L201" s="264"/>
      <c r="M201" s="265"/>
      <c r="N201" s="266"/>
      <c r="O201" s="267">
        <f t="shared" si="272"/>
        <v>0</v>
      </c>
      <c r="P201" s="260">
        <f>+(IF(OR($B201=0,$C201=0,$D201=0,$K$2&gt;$OE$1),0,IF(OR($K201=0,$M201=0,$N201=0),0,MIN((VLOOKUP($D201,SALERYCODE,3,0))*(IF($D201=6,$N201,$M201))*((MIN((VLOOKUP($D201,SALERYCODE,5,0)),(IF($D201=6,$M201,$N201))))),MIN((VLOOKUP($D201,SALERYCODE,3,0)),($K201+$L201))*(IF($D201=6,$N201,((MIN((VLOOKUP($D201,SALERYCODE,5,0)),$N201)))))))))/IF(AND($D201=2,'ראשי-פרטים כלליים וריכוז הוצאות'!$D$68&lt;&gt;4),1.2,1)</f>
        <v>0</v>
      </c>
      <c r="Q201" s="263"/>
      <c r="R201" s="264"/>
      <c r="S201" s="265"/>
      <c r="T201" s="266"/>
      <c r="U201" s="267">
        <f t="shared" si="273"/>
        <v>0</v>
      </c>
      <c r="V201" s="260">
        <f>+(IF(OR($B201=0,$C201=0,$D201=0,$Q$2&gt;$OE$1),0,IF(OR(Q201=0,S201=0,T201=0),0,MIN((VLOOKUP($D201,SALERYCODE,3,0))*(IF($D201=6,T201,S201))*((MIN((VLOOKUP($D201,SALERYCODE,5,0)),(IF($D201=6,S201,T201))))),MIN((VLOOKUP($D201,SALERYCODE,3,0)),(Q201+R201))*(IF($D201=6,T201,((MIN((VLOOKUP($D201,SALERYCODE,5,0)),T201)))))))))/IF(AND($D201=2,'ראשי-פרטים כלליים וריכוז הוצאות'!$D$68&lt;&gt;4),1.2,1)</f>
        <v>0</v>
      </c>
      <c r="W201" s="263"/>
      <c r="X201" s="264"/>
      <c r="Y201" s="265"/>
      <c r="Z201" s="266"/>
      <c r="AA201" s="267">
        <f t="shared" si="274"/>
        <v>0</v>
      </c>
      <c r="AB201" s="260">
        <f>+(IF(OR($B201=0,$C201=0,$D201=0,$W$2&gt;$OE$1),0,IF(OR(W201=0,Y201=0,Z201=0),0,MIN((VLOOKUP($D201,SALERYCODE,3,0))*(IF($D201=6,Z201,Y201))*((MIN((VLOOKUP($D201,SALERYCODE,5,0)),(IF($D201=6,Y201,Z201))))),MIN((VLOOKUP($D201,SALERYCODE,3,0)),(W201+X201))*(IF($D201=6,Z201,((MIN((VLOOKUP($D201,SALERYCODE,5,0)),Z201)))))))))/IF(AND($D201=2,'ראשי-פרטים כלליים וריכוז הוצאות'!$D$68&lt;&gt;4),1.2,1)</f>
        <v>0</v>
      </c>
      <c r="AC201" s="263"/>
      <c r="AD201" s="264"/>
      <c r="AE201" s="265"/>
      <c r="AF201" s="266"/>
      <c r="AG201" s="267">
        <f t="shared" si="275"/>
        <v>0</v>
      </c>
      <c r="AH201" s="260">
        <f>+(IF(OR($B201=0,$C201=0,$D201=0,$AC$2&gt;$OE$1),0,IF(OR(AC201=0,AE201=0,AF201=0),0,MIN((VLOOKUP($D201,SALERYCODE,3,0))*(IF($D201=6,AF201,AE201))*((MIN((VLOOKUP($D201,SALERYCODE,5,0)),(IF($D201=6,AE201,AF201))))),MIN((VLOOKUP($D201,SALERYCODE,3,0)),(AC201+AD201))*(IF($D201=6,AF201,((MIN((VLOOKUP($D201,SALERYCODE,5,0)),AF201)))))))))/IF(AND($D201=2,'ראשי-פרטים כלליים וריכוז הוצאות'!$D$68&lt;&gt;4),1.2,1)</f>
        <v>0</v>
      </c>
      <c r="AI201" s="263"/>
      <c r="AJ201" s="264"/>
      <c r="AK201" s="265"/>
      <c r="AL201" s="266"/>
      <c r="AM201" s="267">
        <f t="shared" si="276"/>
        <v>0</v>
      </c>
      <c r="AN201" s="260">
        <f>+(IF(OR($B201=0,$C201=0,$D201=0,$AI$2&gt;$OE$1),0,IF(OR(AI201=0,AK201=0,AL201=0),0,MIN((VLOOKUP($D201,SALERYCODE,3,0))*(IF($D201=6,AL201,AK201))*((MIN((VLOOKUP($D201,SALERYCODE,5,0)),(IF($D201=6,AK201,AL201))))),MIN((VLOOKUP($D201,SALERYCODE,3,0)),(AI201+AJ201))*(IF($D201=6,AL201,((MIN((VLOOKUP($D201,SALERYCODE,5,0)),AL201)))))))))/IF(AND($D201=2,'ראשי-פרטים כלליים וריכוז הוצאות'!$D$68&lt;&gt;4),1.2,1)</f>
        <v>0</v>
      </c>
      <c r="AO201" s="263"/>
      <c r="AP201" s="264"/>
      <c r="AQ201" s="265"/>
      <c r="AR201" s="266"/>
      <c r="AS201" s="267">
        <f t="shared" si="277"/>
        <v>0</v>
      </c>
      <c r="AT201" s="260">
        <f>+(IF(OR($B201=0,$C201=0,$D201=0,$AO$2&gt;$OE$1),0,IF(OR(AO201=0,AQ201=0,AR201=0),0,MIN((VLOOKUP($D201,SALERYCODE,3,0))*(IF($D201=6,AR201,AQ201))*((MIN((VLOOKUP($D201,SALERYCODE,5,0)),(IF($D201=6,AQ201,AR201))))),MIN((VLOOKUP($D201,SALERYCODE,3,0)),(AO201+AP201))*(IF($D201=6,AR201,((MIN((VLOOKUP($D201,SALERYCODE,5,0)),AR201)))))))))/IF(AND($D201=2,'ראשי-פרטים כלליים וריכוז הוצאות'!$D$68&lt;&gt;4),1.2,1)</f>
        <v>0</v>
      </c>
      <c r="AU201" s="263"/>
      <c r="AV201" s="264"/>
      <c r="AW201" s="265"/>
      <c r="AX201" s="266"/>
      <c r="AY201" s="267">
        <f t="shared" si="278"/>
        <v>0</v>
      </c>
      <c r="AZ201" s="260">
        <f>+(IF(OR($B201=0,$C201=0,$D201=0,$AU$2&gt;$OE$1),0,IF(OR(AU201=0,AW201=0,AX201=0),0,MIN((VLOOKUP($D201,SALERYCODE,3,0))*(IF($D201=6,AX201,AW201))*((MIN((VLOOKUP($D201,SALERYCODE,5,0)),(IF($D201=6,AW201,AX201))))),MIN((VLOOKUP($D201,SALERYCODE,3,0)),(AU201+AV201))*(IF($D201=6,AX201,((MIN((VLOOKUP($D201,SALERYCODE,5,0)),AX201)))))))))/IF(AND($D201=2,'ראשי-פרטים כלליים וריכוז הוצאות'!$D$68&lt;&gt;4),1.2,1)</f>
        <v>0</v>
      </c>
      <c r="BA201" s="263"/>
      <c r="BB201" s="264"/>
      <c r="BC201" s="265"/>
      <c r="BD201" s="266"/>
      <c r="BE201" s="267">
        <f t="shared" si="279"/>
        <v>0</v>
      </c>
      <c r="BF201" s="260">
        <f>+(IF(OR($B201=0,$C201=0,$D201=0,$BA$2&gt;$OE$1),0,IF(OR(BA201=0,BC201=0,BD201=0),0,MIN((VLOOKUP($D201,SALERYCODE,3,0))*(IF($D201=6,BD201,BC201))*((MIN((VLOOKUP($D201,SALERYCODE,5,0)),(IF($D201=6,BC201,BD201))))),MIN((VLOOKUP($D201,SALERYCODE,3,0)),(BA201+BB201))*(IF($D201=6,BD201,((MIN((VLOOKUP($D201,SALERYCODE,5,0)),BD201)))))))))/IF(AND($D201=2,'ראשי-פרטים כלליים וריכוז הוצאות'!$D$68&lt;&gt;4),1.2,1)</f>
        <v>0</v>
      </c>
      <c r="BG201" s="263"/>
      <c r="BH201" s="264"/>
      <c r="BI201" s="265"/>
      <c r="BJ201" s="266"/>
      <c r="BK201" s="267">
        <f t="shared" si="280"/>
        <v>0</v>
      </c>
      <c r="BL201" s="260">
        <f>+(IF(OR($B201=0,$C201=0,$D201=0,$BG$2&gt;$OE$1),0,IF(OR(BG201=0,BI201=0,BJ201=0),0,MIN((VLOOKUP($D201,SALERYCODE,3,0))*(IF($D201=6,BJ201,BI201))*((MIN((VLOOKUP($D201,SALERYCODE,5,0)),(IF($D201=6,BI201,BJ201))))),MIN((VLOOKUP($D201,SALERYCODE,3,0)),(BG201+BH201))*(IF($D201=6,BJ201,((MIN((VLOOKUP($D201,SALERYCODE,5,0)),BJ201)))))))))/IF(AND($D201=2,'ראשי-פרטים כלליים וריכוז הוצאות'!$D$68&lt;&gt;4),1.2,1)</f>
        <v>0</v>
      </c>
      <c r="BM201" s="263"/>
      <c r="BN201" s="264"/>
      <c r="BO201" s="265"/>
      <c r="BP201" s="266"/>
      <c r="BQ201" s="267">
        <f t="shared" si="281"/>
        <v>0</v>
      </c>
      <c r="BR201" s="260">
        <f>+(IF(OR($B201=0,$C201=0,$D201=0,$BM$2&gt;$OE$1),0,IF(OR(BM201=0,BO201=0,BP201=0),0,MIN((VLOOKUP($D201,SALERYCODE,3,0))*(IF($D201=6,BP201,BO201))*((MIN((VLOOKUP($D201,SALERYCODE,5,0)),(IF($D201=6,BO201,BP201))))),MIN((VLOOKUP($D201,SALERYCODE,3,0)),(BM201+BN201))*(IF($D201=6,BP201,((MIN((VLOOKUP($D201,SALERYCODE,5,0)),BP201)))))))))/IF(AND($D201=2,'ראשי-פרטים כלליים וריכוז הוצאות'!$D$68&lt;&gt;4),1.2,1)</f>
        <v>0</v>
      </c>
      <c r="BS201" s="263"/>
      <c r="BT201" s="264"/>
      <c r="BU201" s="265"/>
      <c r="BV201" s="266"/>
      <c r="BW201" s="267">
        <f t="shared" si="282"/>
        <v>0</v>
      </c>
      <c r="BX201" s="260">
        <f>+(IF(OR($B201=0,$C201=0,$D201=0,$BS$2&gt;$OE$1),0,IF(OR(BS201=0,BU201=0,BV201=0),0,MIN((VLOOKUP($D201,SALERYCODE,3,0))*(IF($D201=6,BV201,BU201))*((MIN((VLOOKUP($D201,SALERYCODE,5,0)),(IF($D201=6,BU201,BV201))))),MIN((VLOOKUP($D201,SALERYCODE,3,0)),(BS201+BT201))*(IF($D201=6,BV201,((MIN((VLOOKUP($D201,SALERYCODE,5,0)),BV201)))))))))/IF(AND($D201=2,'ראשי-פרטים כלליים וריכוז הוצאות'!$D$68&lt;&gt;4),1.2,1)</f>
        <v>0</v>
      </c>
      <c r="BY201" s="263"/>
      <c r="BZ201" s="264"/>
      <c r="CA201" s="265"/>
      <c r="CB201" s="266"/>
      <c r="CC201" s="267">
        <f t="shared" si="283"/>
        <v>0</v>
      </c>
      <c r="CD201" s="260">
        <f>+(IF(OR($B201=0,$C201=0,$D201=0,$BY$2&gt;$OE$1),0,IF(OR(BY201=0,CA201=0,CB201=0),0,MIN((VLOOKUP($D201,SALERYCODE,3,0))*(IF($D201=6,CB201,CA201))*((MIN((VLOOKUP($D201,SALERYCODE,5,0)),(IF($D201=6,CA201,CB201))))),MIN((VLOOKUP($D201,SALERYCODE,3,0)),(BY201+BZ201))*(IF($D201=6,CB201,((MIN((VLOOKUP($D201,SALERYCODE,5,0)),CB201)))))))))/IF(AND($D201=2,'ראשי-פרטים כלליים וריכוז הוצאות'!$D$68&lt;&gt;4),1.2,1)</f>
        <v>0</v>
      </c>
      <c r="CE201" s="263"/>
      <c r="CF201" s="264"/>
      <c r="CG201" s="265"/>
      <c r="CH201" s="266"/>
      <c r="CI201" s="267">
        <f t="shared" si="284"/>
        <v>0</v>
      </c>
      <c r="CJ201" s="260">
        <f>+(IF(OR($B201=0,$C201=0,$D201=0,$CE$2&gt;$OE$1),0,IF(OR(CE201=0,CG201=0,CH201=0),0,MIN((VLOOKUP($D201,SALERYCODE,3,0))*(IF($D201=6,CH201,CG201))*((MIN((VLOOKUP($D201,SALERYCODE,5,0)),(IF($D201=6,CG201,CH201))))),MIN((VLOOKUP($D201,SALERYCODE,3,0)),(CE201+CF201))*(IF($D201=6,CH201,((MIN((VLOOKUP($D201,SALERYCODE,5,0)),CH201)))))))))/IF(AND($D201=2,'ראשי-פרטים כלליים וריכוז הוצאות'!$D$68&lt;&gt;4),1.2,1)</f>
        <v>0</v>
      </c>
      <c r="CK201" s="263"/>
      <c r="CL201" s="264"/>
      <c r="CM201" s="265"/>
      <c r="CN201" s="266"/>
      <c r="CO201" s="267">
        <f t="shared" si="285"/>
        <v>0</v>
      </c>
      <c r="CP201" s="260">
        <f>+(IF(OR($B201=0,$C201=0,$D201=0,$CK$2&gt;$OE$1),0,IF(OR(CK201=0,CM201=0,CN201=0),0,MIN((VLOOKUP($D201,SALERYCODE,3,0))*(IF($D201=6,CN201,CM201))*((MIN((VLOOKUP($D201,SALERYCODE,5,0)),(IF($D201=6,CM201,CN201))))),MIN((VLOOKUP($D201,SALERYCODE,3,0)),(CK201+CL201))*(IF($D201=6,CN201,((MIN((VLOOKUP($D201,SALERYCODE,5,0)),CN201)))))))))/IF(AND($D201=2,'ראשי-פרטים כלליים וריכוז הוצאות'!$D$68&lt;&gt;4),1.2,1)</f>
        <v>0</v>
      </c>
      <c r="CQ201" s="263"/>
      <c r="CR201" s="264"/>
      <c r="CS201" s="265"/>
      <c r="CT201" s="266"/>
      <c r="CU201" s="267">
        <f t="shared" si="286"/>
        <v>0</v>
      </c>
      <c r="CV201" s="260">
        <f>+(IF(OR($B201=0,$C201=0,$D201=0,$CQ$2&gt;$OE$1),0,IF(OR(CQ201=0,CS201=0,CT201=0),0,MIN((VLOOKUP($D201,SALERYCODE,3,0))*(IF($D201=6,CT201,CS201))*((MIN((VLOOKUP($D201,SALERYCODE,5,0)),(IF($D201=6,CS201,CT201))))),MIN((VLOOKUP($D201,SALERYCODE,3,0)),(CQ201+CR201))*(IF($D201=6,CT201,((MIN((VLOOKUP($D201,SALERYCODE,5,0)),CT201)))))))))/IF(AND($D201=2,'ראשי-פרטים כלליים וריכוז הוצאות'!$D$68&lt;&gt;4),1.2,1)</f>
        <v>0</v>
      </c>
      <c r="CW201" s="263"/>
      <c r="CX201" s="264"/>
      <c r="CY201" s="265"/>
      <c r="CZ201" s="266"/>
      <c r="DA201" s="267">
        <f t="shared" si="287"/>
        <v>0</v>
      </c>
      <c r="DB201" s="260">
        <f>+(IF(OR($B201=0,$C201=0,$D201=0,$CW$2&gt;$OE$1),0,IF(OR(CW201=0,CY201=0,CZ201=0),0,MIN((VLOOKUP($D201,SALERYCODE,3,0))*(IF($D201=6,CZ201,CY201))*((MIN((VLOOKUP($D201,SALERYCODE,5,0)),(IF($D201=6,CY201,CZ201))))),MIN((VLOOKUP($D201,SALERYCODE,3,0)),(CW201+CX201))*(IF($D201=6,CZ201,((MIN((VLOOKUP($D201,SALERYCODE,5,0)),CZ201)))))))))/IF(AND($D201=2,'ראשי-פרטים כלליים וריכוז הוצאות'!$D$68&lt;&gt;4),1.2,1)</f>
        <v>0</v>
      </c>
      <c r="DC201" s="263"/>
      <c r="DD201" s="264"/>
      <c r="DE201" s="265"/>
      <c r="DF201" s="266"/>
      <c r="DG201" s="267">
        <f t="shared" si="288"/>
        <v>0</v>
      </c>
      <c r="DH201" s="260">
        <f>+(IF(OR($B201=0,$C201=0,$D201=0,$DC$2&gt;$OE$1),0,IF(OR(DC201=0,DE201=0,DF201=0),0,MIN((VLOOKUP($D201,SALERYCODE,3,0))*(IF($D201=6,DF201,DE201))*((MIN((VLOOKUP($D201,SALERYCODE,5,0)),(IF($D201=6,DE201,DF201))))),MIN((VLOOKUP($D201,SALERYCODE,3,0)),(DC201+DD201))*(IF($D201=6,DF201,((MIN((VLOOKUP($D201,SALERYCODE,5,0)),DF201)))))))))/IF(AND($D201=2,'ראשי-פרטים כלליים וריכוז הוצאות'!$D$68&lt;&gt;4),1.2,1)</f>
        <v>0</v>
      </c>
      <c r="DI201" s="263"/>
      <c r="DJ201" s="264"/>
      <c r="DK201" s="265"/>
      <c r="DL201" s="266"/>
      <c r="DM201" s="267">
        <f t="shared" si="289"/>
        <v>0</v>
      </c>
      <c r="DN201" s="260">
        <f>+(IF(OR($B201=0,$C201=0,$D201=0,$DC$2&gt;$OE$1),0,IF(OR(DI201=0,DK201=0,DL201=0),0,MIN((VLOOKUP($D201,SALERYCODE,3,0))*(IF($D201=6,DL201,DK201))*((MIN((VLOOKUP($D201,SALERYCODE,5,0)),(IF($D201=6,DK201,DL201))))),MIN((VLOOKUP($D201,SALERYCODE,3,0)),(DI201+DJ201))*(IF($D201=6,DL201,((MIN((VLOOKUP($D201,SALERYCODE,5,0)),DL201)))))))))/IF(AND($D201=2,'ראשי-פרטים כלליים וריכוז הוצאות'!$D$68&lt;&gt;4),1.2,1)</f>
        <v>0</v>
      </c>
      <c r="DO201" s="263"/>
      <c r="DP201" s="264"/>
      <c r="DQ201" s="265"/>
      <c r="DR201" s="266"/>
      <c r="DS201" s="267">
        <f t="shared" si="290"/>
        <v>0</v>
      </c>
      <c r="DT201" s="260">
        <f>+(IF(OR($B201=0,$C201=0,$D201=0,$DC$2&gt;$OE$1),0,IF(OR(DO201=0,DQ201=0,DR201=0),0,MIN((VLOOKUP($D201,SALERYCODE,3,0))*(IF($D201=6,DR201,DQ201))*((MIN((VLOOKUP($D201,SALERYCODE,5,0)),(IF($D201=6,DQ201,DR201))))),MIN((VLOOKUP($D201,SALERYCODE,3,0)),(DO201+DP201))*(IF($D201=6,DR201,((MIN((VLOOKUP($D201,SALERYCODE,5,0)),DR201)))))))))/IF(AND($D201=2,'ראשי-פרטים כלליים וריכוז הוצאות'!$D$68&lt;&gt;4),1.2,1)</f>
        <v>0</v>
      </c>
      <c r="DU201" s="263"/>
      <c r="DV201" s="264"/>
      <c r="DW201" s="265"/>
      <c r="DX201" s="266"/>
      <c r="DY201" s="267">
        <f t="shared" si="291"/>
        <v>0</v>
      </c>
      <c r="DZ201" s="260">
        <f>+(IF(OR($B201=0,$C201=0,$D201=0,$DC$2&gt;$OE$1),0,IF(OR(DU201=0,DW201=0,DX201=0),0,MIN((VLOOKUP($D201,SALERYCODE,3,0))*(IF($D201=6,DX201,DW201))*((MIN((VLOOKUP($D201,SALERYCODE,5,0)),(IF($D201=6,DW201,DX201))))),MIN((VLOOKUP($D201,SALERYCODE,3,0)),(DU201+DV201))*(IF($D201=6,DX201,((MIN((VLOOKUP($D201,SALERYCODE,5,0)),DX201)))))))))/IF(AND($D201=2,'ראשי-פרטים כלליים וריכוז הוצאות'!$D$68&lt;&gt;4),1.2,1)</f>
        <v>0</v>
      </c>
      <c r="EA201" s="263"/>
      <c r="EB201" s="264"/>
      <c r="EC201" s="265"/>
      <c r="ED201" s="266"/>
      <c r="EE201" s="267">
        <f t="shared" si="292"/>
        <v>0</v>
      </c>
      <c r="EF201" s="260">
        <f>+(IF(OR($B201=0,$C201=0,$D201=0,$DC$2&gt;$OE$1),0,IF(OR(EA201=0,EC201=0,ED201=0),0,MIN((VLOOKUP($D201,SALERYCODE,3,0))*(IF($D201=6,ED201,EC201))*((MIN((VLOOKUP($D201,SALERYCODE,5,0)),(IF($D201=6,EC201,ED201))))),MIN((VLOOKUP($D201,SALERYCODE,3,0)),(EA201+EB201))*(IF($D201=6,ED201,((MIN((VLOOKUP($D201,SALERYCODE,5,0)),ED201)))))))))/IF(AND($D201=2,'ראשי-פרטים כלליים וריכוז הוצאות'!$D$68&lt;&gt;4),1.2,1)</f>
        <v>0</v>
      </c>
      <c r="EG201" s="263"/>
      <c r="EH201" s="264"/>
      <c r="EI201" s="265"/>
      <c r="EJ201" s="266"/>
      <c r="EK201" s="267">
        <f t="shared" si="293"/>
        <v>0</v>
      </c>
      <c r="EL201" s="260">
        <f>+(IF(OR($B201=0,$C201=0,$D201=0,$DC$2&gt;$OE$1),0,IF(OR(EG201=0,EI201=0,EJ201=0),0,MIN((VLOOKUP($D201,SALERYCODE,3,0))*(IF($D201=6,EJ201,EI201))*((MIN((VLOOKUP($D201,SALERYCODE,5,0)),(IF($D201=6,EI201,EJ201))))),MIN((VLOOKUP($D201,SALERYCODE,3,0)),(EG201+EH201))*(IF($D201=6,EJ201,((MIN((VLOOKUP($D201,SALERYCODE,5,0)),EJ201)))))))))/IF(AND($D201=2,'ראשי-פרטים כלליים וריכוז הוצאות'!$D$68&lt;&gt;4),1.2,1)</f>
        <v>0</v>
      </c>
      <c r="EM201" s="263"/>
      <c r="EN201" s="264"/>
      <c r="EO201" s="265"/>
      <c r="EP201" s="266"/>
      <c r="EQ201" s="267">
        <f t="shared" si="294"/>
        <v>0</v>
      </c>
      <c r="ER201" s="260">
        <f>+(IF(OR($B201=0,$C201=0,$D201=0,$DC$2&gt;$OE$1),0,IF(OR(EM201=0,EO201=0,EP201=0),0,MIN((VLOOKUP($D201,SALERYCODE,3,0))*(IF($D201=6,EP201,EO201))*((MIN((VLOOKUP($D201,SALERYCODE,5,0)),(IF($D201=6,EO201,EP201))))),MIN((VLOOKUP($D201,SALERYCODE,3,0)),(EM201+EN201))*(IF($D201=6,EP201,((MIN((VLOOKUP($D201,SALERYCODE,5,0)),EP201)))))))))/IF(AND($D201=2,'ראשי-פרטים כלליים וריכוז הוצאות'!$D$68&lt;&gt;4),1.2,1)</f>
        <v>0</v>
      </c>
      <c r="ES201" s="263"/>
      <c r="ET201" s="264"/>
      <c r="EU201" s="265"/>
      <c r="EV201" s="266"/>
      <c r="EW201" s="267">
        <f t="shared" si="295"/>
        <v>0</v>
      </c>
      <c r="EX201" s="260">
        <f>+(IF(OR($B201=0,$C201=0,$D201=0,$DC$2&gt;$OE$1),0,IF(OR(ES201=0,EU201=0,EV201=0),0,MIN((VLOOKUP($D201,SALERYCODE,3,0))*(IF($D201=6,EV201,EU201))*((MIN((VLOOKUP($D201,SALERYCODE,5,0)),(IF($D201=6,EU201,EV201))))),MIN((VLOOKUP($D201,SALERYCODE,3,0)),(ES201+ET201))*(IF($D201=6,EV201,((MIN((VLOOKUP($D201,SALERYCODE,5,0)),EV201)))))))))/IF(AND($D201=2,'ראשי-פרטים כלליים וריכוז הוצאות'!$D$68&lt;&gt;4),1.2,1)</f>
        <v>0</v>
      </c>
      <c r="EY201" s="263"/>
      <c r="EZ201" s="264"/>
      <c r="FA201" s="265"/>
      <c r="FB201" s="266"/>
      <c r="FC201" s="267">
        <f t="shared" si="296"/>
        <v>0</v>
      </c>
      <c r="FD201" s="260">
        <f>+(IF(OR($B201=0,$C201=0,$D201=0,$DC$2&gt;$OE$1),0,IF(OR(EY201=0,FA201=0,FB201=0),0,MIN((VLOOKUP($D201,SALERYCODE,3,0))*(IF($D201=6,FB201,FA201))*((MIN((VLOOKUP($D201,SALERYCODE,5,0)),(IF($D201=6,FA201,FB201))))),MIN((VLOOKUP($D201,SALERYCODE,3,0)),(EY201+EZ201))*(IF($D201=6,FB201,((MIN((VLOOKUP($D201,SALERYCODE,5,0)),FB201)))))))))/IF(AND($D201=2,'ראשי-פרטים כלליים וריכוז הוצאות'!$D$68&lt;&gt;4),1.2,1)</f>
        <v>0</v>
      </c>
      <c r="FE201" s="263"/>
      <c r="FF201" s="264"/>
      <c r="FG201" s="265"/>
      <c r="FH201" s="266"/>
      <c r="FI201" s="267">
        <f t="shared" si="297"/>
        <v>0</v>
      </c>
      <c r="FJ201" s="260">
        <f>+(IF(OR($B201=0,$C201=0,$D201=0,$DC$2&gt;$OE$1),0,IF(OR(FE201=0,FG201=0,FH201=0),0,MIN((VLOOKUP($D201,SALERYCODE,3,0))*(IF($D201=6,FH201,FG201))*((MIN((VLOOKUP($D201,SALERYCODE,5,0)),(IF($D201=6,FG201,FH201))))),MIN((VLOOKUP($D201,SALERYCODE,3,0)),(FE201+FF201))*(IF($D201=6,FH201,((MIN((VLOOKUP($D201,SALERYCODE,5,0)),FH201)))))))))/IF(AND($D201=2,'ראשי-פרטים כלליים וריכוז הוצאות'!$D$68&lt;&gt;4),1.2,1)</f>
        <v>0</v>
      </c>
      <c r="FK201" s="263"/>
      <c r="FL201" s="264"/>
      <c r="FM201" s="265"/>
      <c r="FN201" s="266"/>
      <c r="FO201" s="267">
        <f t="shared" si="298"/>
        <v>0</v>
      </c>
      <c r="FP201" s="260">
        <f>+(IF(OR($B201=0,$C201=0,$D201=0,$DC$2&gt;$OE$1),0,IF(OR(FK201=0,FM201=0,FN201=0),0,MIN((VLOOKUP($D201,SALERYCODE,3,0))*(IF($D201=6,FN201,FM201))*((MIN((VLOOKUP($D201,SALERYCODE,5,0)),(IF($D201=6,FM201,FN201))))),MIN((VLOOKUP($D201,SALERYCODE,3,0)),(FK201+FL201))*(IF($D201=6,FN201,((MIN((VLOOKUP($D201,SALERYCODE,5,0)),FN201)))))))))/IF(AND($D201=2,'ראשי-פרטים כלליים וריכוז הוצאות'!$D$68&lt;&gt;4),1.2,1)</f>
        <v>0</v>
      </c>
      <c r="FQ201" s="263"/>
      <c r="FR201" s="264"/>
      <c r="FS201" s="265"/>
      <c r="FT201" s="266"/>
      <c r="FU201" s="267">
        <f t="shared" si="299"/>
        <v>0</v>
      </c>
      <c r="FV201" s="260">
        <f>+(IF(OR($B201=0,$C201=0,$D201=0,$DC$2&gt;$OE$1),0,IF(OR(FQ201=0,FS201=0,FT201=0),0,MIN((VLOOKUP($D201,SALERYCODE,3,0))*(IF($D201=6,FT201,FS201))*((MIN((VLOOKUP($D201,SALERYCODE,5,0)),(IF($D201=6,FS201,FT201))))),MIN((VLOOKUP($D201,SALERYCODE,3,0)),(FQ201+FR201))*(IF($D201=6,FT201,((MIN((VLOOKUP($D201,SALERYCODE,5,0)),FT201)))))))))/IF(AND($D201=2,'ראשי-פרטים כלליים וריכוז הוצאות'!$D$68&lt;&gt;4),1.2,1)</f>
        <v>0</v>
      </c>
      <c r="FW201" s="263"/>
      <c r="FX201" s="264"/>
      <c r="FY201" s="265"/>
      <c r="FZ201" s="266"/>
      <c r="GA201" s="267">
        <f t="shared" si="300"/>
        <v>0</v>
      </c>
      <c r="GB201" s="260">
        <f>+(IF(OR($B201=0,$C201=0,$D201=0,$DC$2&gt;$OE$1),0,IF(OR(FW201=0,FY201=0,FZ201=0),0,MIN((VLOOKUP($D201,SALERYCODE,3,0))*(IF($D201=6,FZ201,FY201))*((MIN((VLOOKUP($D201,SALERYCODE,5,0)),(IF($D201=6,FY201,FZ201))))),MIN((VLOOKUP($D201,SALERYCODE,3,0)),(FW201+FX201))*(IF($D201=6,FZ201,((MIN((VLOOKUP($D201,SALERYCODE,5,0)),FZ201)))))))))/IF(AND($D201=2,'ראשי-פרטים כלליים וריכוז הוצאות'!$D$68&lt;&gt;4),1.2,1)</f>
        <v>0</v>
      </c>
      <c r="GC201" s="263"/>
      <c r="GD201" s="264"/>
      <c r="GE201" s="265"/>
      <c r="GF201" s="266"/>
      <c r="GG201" s="267">
        <f t="shared" si="301"/>
        <v>0</v>
      </c>
      <c r="GH201" s="260">
        <f>+(IF(OR($B201=0,$C201=0,$D201=0,$DC$2&gt;$OE$1),0,IF(OR(GC201=0,GE201=0,GF201=0),0,MIN((VLOOKUP($D201,SALERYCODE,3,0))*(IF($D201=6,GF201,GE201))*((MIN((VLOOKUP($D201,SALERYCODE,5,0)),(IF($D201=6,GE201,GF201))))),MIN((VLOOKUP($D201,SALERYCODE,3,0)),(GC201+GD201))*(IF($D201=6,GF201,((MIN((VLOOKUP($D201,SALERYCODE,5,0)),GF201)))))))))/IF(AND($D201=2,'ראשי-פרטים כלליים וריכוז הוצאות'!$D$68&lt;&gt;4),1.2,1)</f>
        <v>0</v>
      </c>
      <c r="GI201" s="263"/>
      <c r="GJ201" s="264"/>
      <c r="GK201" s="265"/>
      <c r="GL201" s="266"/>
      <c r="GM201" s="267">
        <f t="shared" si="302"/>
        <v>0</v>
      </c>
      <c r="GN201" s="260">
        <f>+(IF(OR($B201=0,$C201=0,$D201=0,$DC$2&gt;$OE$1),0,IF(OR(GI201=0,GK201=0,GL201=0),0,MIN((VLOOKUP($D201,SALERYCODE,3,0))*(IF($D201=6,GL201,GK201))*((MIN((VLOOKUP($D201,SALERYCODE,5,0)),(IF($D201=6,GK201,GL201))))),MIN((VLOOKUP($D201,SALERYCODE,3,0)),(GI201+GJ201))*(IF($D201=6,GL201,((MIN((VLOOKUP($D201,SALERYCODE,5,0)),GL201)))))))))/IF(AND($D201=2,'ראשי-פרטים כלליים וריכוז הוצאות'!$D$68&lt;&gt;4),1.2,1)</f>
        <v>0</v>
      </c>
      <c r="GO201" s="263"/>
      <c r="GP201" s="264"/>
      <c r="GQ201" s="265"/>
      <c r="GR201" s="266"/>
      <c r="GS201" s="267">
        <f t="shared" si="303"/>
        <v>0</v>
      </c>
      <c r="GT201" s="260">
        <f>+(IF(OR($B201=0,$C201=0,$D201=0,$DC$2&gt;$OE$1),0,IF(OR(GO201=0,GQ201=0,GR201=0),0,MIN((VLOOKUP($D201,SALERYCODE,3,0))*(IF($D201=6,GR201,GQ201))*((MIN((VLOOKUP($D201,SALERYCODE,5,0)),(IF($D201=6,GQ201,GR201))))),MIN((VLOOKUP($D201,SALERYCODE,3,0)),(GO201+GP201))*(IF($D201=6,GR201,((MIN((VLOOKUP($D201,SALERYCODE,5,0)),GR201)))))))))/IF(AND($D201=2,'ראשי-פרטים כלליים וריכוז הוצאות'!$D$68&lt;&gt;4),1.2,1)</f>
        <v>0</v>
      </c>
      <c r="GU201" s="263"/>
      <c r="GV201" s="264"/>
      <c r="GW201" s="265"/>
      <c r="GX201" s="266"/>
      <c r="GY201" s="267">
        <f t="shared" si="304"/>
        <v>0</v>
      </c>
      <c r="GZ201" s="260">
        <f>+(IF(OR($B201=0,$C201=0,$D201=0,$DC$2&gt;$OE$1),0,IF(OR(GU201=0,GW201=0,GX201=0),0,MIN((VLOOKUP($D201,SALERYCODE,3,0))*(IF($D201=6,GX201,GW201))*((MIN((VLOOKUP($D201,SALERYCODE,5,0)),(IF($D201=6,GW201,GX201))))),MIN((VLOOKUP($D201,SALERYCODE,3,0)),(GU201+GV201))*(IF($D201=6,GX201,((MIN((VLOOKUP($D201,SALERYCODE,5,0)),GX201)))))))))/IF(AND($D201=2,'ראשי-פרטים כלליים וריכוז הוצאות'!$D$68&lt;&gt;4),1.2,1)</f>
        <v>0</v>
      </c>
      <c r="HA201" s="263"/>
      <c r="HB201" s="264"/>
      <c r="HC201" s="265"/>
      <c r="HD201" s="266"/>
      <c r="HE201" s="267">
        <f t="shared" si="305"/>
        <v>0</v>
      </c>
      <c r="HF201" s="260">
        <f>+(IF(OR($B201=0,$C201=0,$D201=0,$DC$2&gt;$OE$1),0,IF(OR(HA201=0,HC201=0,HD201=0),0,MIN((VLOOKUP($D201,SALERYCODE,3,0))*(IF($D201=6,HD201,HC201))*((MIN((VLOOKUP($D201,SALERYCODE,5,0)),(IF($D201=6,HC201,HD201))))),MIN((VLOOKUP($D201,SALERYCODE,3,0)),(HA201+HB201))*(IF($D201=6,HD201,((MIN((VLOOKUP($D201,SALERYCODE,5,0)),HD201)))))))))/IF(AND($D201=2,'ראשי-פרטים כלליים וריכוז הוצאות'!$D$68&lt;&gt;4),1.2,1)</f>
        <v>0</v>
      </c>
      <c r="HG201" s="263"/>
      <c r="HH201" s="264"/>
      <c r="HI201" s="265"/>
      <c r="HJ201" s="266"/>
      <c r="HK201" s="267">
        <f t="shared" si="306"/>
        <v>0</v>
      </c>
      <c r="HL201" s="260">
        <f>+(IF(OR($B201=0,$C201=0,$D201=0,$DC$2&gt;$OE$1),0,IF(OR(HG201=0,HI201=0,HJ201=0),0,MIN((VLOOKUP($D201,SALERYCODE,3,0))*(IF($D201=6,HJ201,HI201))*((MIN((VLOOKUP($D201,SALERYCODE,5,0)),(IF($D201=6,HI201,HJ201))))),MIN((VLOOKUP($D201,SALERYCODE,3,0)),(HG201+HH201))*(IF($D201=6,HJ201,((MIN((VLOOKUP($D201,SALERYCODE,5,0)),HJ201)))))))))/IF(AND($D201=2,'ראשי-פרטים כלליים וריכוז הוצאות'!$D$68&lt;&gt;4),1.2,1)</f>
        <v>0</v>
      </c>
      <c r="HM201" s="263"/>
      <c r="HN201" s="264"/>
      <c r="HO201" s="265"/>
      <c r="HP201" s="266"/>
      <c r="HQ201" s="267">
        <f t="shared" si="307"/>
        <v>0</v>
      </c>
      <c r="HR201" s="260">
        <f>+(IF(OR($B201=0,$C201=0,$D201=0,$DC$2&gt;$OE$1),0,IF(OR(HM201=0,HO201=0,HP201=0),0,MIN((VLOOKUP($D201,SALERYCODE,3,0))*(IF($D201=6,HP201,HO201))*((MIN((VLOOKUP($D201,SALERYCODE,5,0)),(IF($D201=6,HO201,HP201))))),MIN((VLOOKUP($D201,SALERYCODE,3,0)),(HM201+HN201))*(IF($D201=6,HP201,((MIN((VLOOKUP($D201,SALERYCODE,5,0)),HP201)))))))))/IF(AND($D201=2,'ראשי-פרטים כלליים וריכוז הוצאות'!$D$68&lt;&gt;4),1.2,1)</f>
        <v>0</v>
      </c>
      <c r="HS201" s="263"/>
      <c r="HT201" s="264"/>
      <c r="HU201" s="265"/>
      <c r="HV201" s="266"/>
      <c r="HW201" s="267">
        <f t="shared" si="308"/>
        <v>0</v>
      </c>
      <c r="HX201" s="260">
        <f>+(IF(OR($B201=0,$C201=0,$D201=0,$DC$2&gt;$OE$1),0,IF(OR(HS201=0,HU201=0,HV201=0),0,MIN((VLOOKUP($D201,SALERYCODE,3,0))*(IF($D201=6,HV201,HU201))*((MIN((VLOOKUP($D201,SALERYCODE,5,0)),(IF($D201=6,HU201,HV201))))),MIN((VLOOKUP($D201,SALERYCODE,3,0)),(HS201+HT201))*(IF($D201=6,HV201,((MIN((VLOOKUP($D201,SALERYCODE,5,0)),HV201)))))))))/IF(AND($D201=2,'ראשי-פרטים כלליים וריכוז הוצאות'!$D$68&lt;&gt;4),1.2,1)</f>
        <v>0</v>
      </c>
      <c r="HY201" s="263"/>
      <c r="HZ201" s="264"/>
      <c r="IA201" s="265"/>
      <c r="IB201" s="266"/>
      <c r="IC201" s="267">
        <f t="shared" si="309"/>
        <v>0</v>
      </c>
      <c r="ID201" s="260">
        <f>+(IF(OR($B201=0,$C201=0,$D201=0,$DC$2&gt;$OE$1),0,IF(OR(HY201=0,IA201=0,IB201=0),0,MIN((VLOOKUP($D201,SALERYCODE,3,0))*(IF($D201=6,IB201,IA201))*((MIN((VLOOKUP($D201,SALERYCODE,5,0)),(IF($D201=6,IA201,IB201))))),MIN((VLOOKUP($D201,SALERYCODE,3,0)),(HY201+HZ201))*(IF($D201=6,IB201,((MIN((VLOOKUP($D201,SALERYCODE,5,0)),IB201)))))))))/IF(AND($D201=2,'ראשי-פרטים כלליים וריכוז הוצאות'!$D$68&lt;&gt;4),1.2,1)</f>
        <v>0</v>
      </c>
      <c r="IE201" s="263"/>
      <c r="IF201" s="264"/>
      <c r="IG201" s="265"/>
      <c r="IH201" s="266"/>
      <c r="II201" s="267">
        <f t="shared" si="310"/>
        <v>0</v>
      </c>
      <c r="IJ201" s="260">
        <f>+(IF(OR($B201=0,$C201=0,$D201=0,$DC$2&gt;$OE$1),0,IF(OR(IE201=0,IG201=0,IH201=0),0,MIN((VLOOKUP($D201,SALERYCODE,3,0))*(IF($D201=6,IH201,IG201))*((MIN((VLOOKUP($D201,SALERYCODE,5,0)),(IF($D201=6,IG201,IH201))))),MIN((VLOOKUP($D201,SALERYCODE,3,0)),(IE201+IF201))*(IF($D201=6,IH201,((MIN((VLOOKUP($D201,SALERYCODE,5,0)),IH201)))))))))/IF(AND($D201=2,'ראשי-פרטים כלליים וריכוז הוצאות'!$D$68&lt;&gt;4),1.2,1)</f>
        <v>0</v>
      </c>
      <c r="IK201" s="263"/>
      <c r="IL201" s="264"/>
      <c r="IM201" s="265"/>
      <c r="IN201" s="266"/>
      <c r="IO201" s="267">
        <f t="shared" si="311"/>
        <v>0</v>
      </c>
      <c r="IP201" s="260">
        <f>+(IF(OR($B201=0,$C201=0,$D201=0,$DC$2&gt;$OE$1),0,IF(OR(IK201=0,IM201=0,IN201=0),0,MIN((VLOOKUP($D201,SALERYCODE,3,0))*(IF($D201=6,IN201,IM201))*((MIN((VLOOKUP($D201,SALERYCODE,5,0)),(IF($D201=6,IM201,IN201))))),MIN((VLOOKUP($D201,SALERYCODE,3,0)),(IK201+IL201))*(IF($D201=6,IN201,((MIN((VLOOKUP($D201,SALERYCODE,5,0)),IN201)))))))))/IF(AND($D201=2,'ראשי-פרטים כלליים וריכוז הוצאות'!$D$68&lt;&gt;4),1.2,1)</f>
        <v>0</v>
      </c>
      <c r="IQ201" s="263"/>
      <c r="IR201" s="264"/>
      <c r="IS201" s="265"/>
      <c r="IT201" s="266"/>
      <c r="IU201" s="267">
        <f t="shared" si="312"/>
        <v>0</v>
      </c>
      <c r="IV201" s="260">
        <f>+(IF(OR($B201=0,$C201=0,$D201=0,$DC$2&gt;$OE$1),0,IF(OR(IQ201=0,IS201=0,IT201=0),0,MIN((VLOOKUP($D201,SALERYCODE,3,0))*(IF($D201=6,IT201,IS201))*((MIN((VLOOKUP($D201,SALERYCODE,5,0)),(IF($D201=6,IS201,IT201))))),MIN((VLOOKUP($D201,SALERYCODE,3,0)),(IQ201+IR201))*(IF($D201=6,IT201,((MIN((VLOOKUP($D201,SALERYCODE,5,0)),IT201)))))))))/IF(AND($D201=2,'ראשי-פרטים כלליים וריכוז הוצאות'!$D$68&lt;&gt;4),1.2,1)</f>
        <v>0</v>
      </c>
      <c r="IW201" s="263"/>
      <c r="IX201" s="264"/>
      <c r="IY201" s="265"/>
      <c r="IZ201" s="266"/>
      <c r="JA201" s="267">
        <f t="shared" si="313"/>
        <v>0</v>
      </c>
      <c r="JB201" s="260">
        <f>+(IF(OR($B201=0,$C201=0,$D201=0,$DC$2&gt;$OE$1),0,IF(OR(IW201=0,IY201=0,IZ201=0),0,MIN((VLOOKUP($D201,SALERYCODE,3,0))*(IF($D201=6,IZ201,IY201))*((MIN((VLOOKUP($D201,SALERYCODE,5,0)),(IF($D201=6,IY201,IZ201))))),MIN((VLOOKUP($D201,SALERYCODE,3,0)),(IW201+IX201))*(IF($D201=6,IZ201,((MIN((VLOOKUP($D201,SALERYCODE,5,0)),IZ201)))))))))/IF(AND($D201=2,'ראשי-פרטים כלליים וריכוז הוצאות'!$D$68&lt;&gt;4),1.2,1)</f>
        <v>0</v>
      </c>
      <c r="JC201" s="263"/>
      <c r="JD201" s="264"/>
      <c r="JE201" s="265"/>
      <c r="JF201" s="266"/>
      <c r="JG201" s="267">
        <f t="shared" si="314"/>
        <v>0</v>
      </c>
      <c r="JH201" s="260">
        <f>+(IF(OR($B201=0,$C201=0,$D201=0,$DC$2&gt;$OE$1),0,IF(OR(JC201=0,JE201=0,JF201=0),0,MIN((VLOOKUP($D201,SALERYCODE,3,0))*(IF($D201=6,JF201,JE201))*((MIN((VLOOKUP($D201,SALERYCODE,5,0)),(IF($D201=6,JE201,JF201))))),MIN((VLOOKUP($D201,SALERYCODE,3,0)),(JC201+JD201))*(IF($D201=6,JF201,((MIN((VLOOKUP($D201,SALERYCODE,5,0)),JF201)))))))))/IF(AND($D201=2,'ראשי-פרטים כלליים וריכוז הוצאות'!$D$68&lt;&gt;4),1.2,1)</f>
        <v>0</v>
      </c>
      <c r="JI201" s="263"/>
      <c r="JJ201" s="264"/>
      <c r="JK201" s="265"/>
      <c r="JL201" s="266"/>
      <c r="JM201" s="267">
        <f t="shared" si="315"/>
        <v>0</v>
      </c>
      <c r="JN201" s="260">
        <f>+(IF(OR($B201=0,$C201=0,$D201=0,$DC$2&gt;$OE$1),0,IF(OR(JI201=0,JK201=0,JL201=0),0,MIN((VLOOKUP($D201,SALERYCODE,3,0))*(IF($D201=6,JL201,JK201))*((MIN((VLOOKUP($D201,SALERYCODE,5,0)),(IF($D201=6,JK201,JL201))))),MIN((VLOOKUP($D201,SALERYCODE,3,0)),(JI201+JJ201))*(IF($D201=6,JL201,((MIN((VLOOKUP($D201,SALERYCODE,5,0)),JL201)))))))))/IF(AND($D201=2,'ראשי-פרטים כלליים וריכוז הוצאות'!$D$68&lt;&gt;4),1.2,1)</f>
        <v>0</v>
      </c>
      <c r="JO201" s="263"/>
      <c r="JP201" s="264"/>
      <c r="JQ201" s="265"/>
      <c r="JR201" s="266"/>
      <c r="JS201" s="267">
        <f t="shared" si="316"/>
        <v>0</v>
      </c>
      <c r="JT201" s="260">
        <f>+(IF(OR($B201=0,$C201=0,$D201=0,$DC$2&gt;$OE$1),0,IF(OR(JO201=0,JQ201=0,JR201=0),0,MIN((VLOOKUP($D201,SALERYCODE,3,0))*(IF($D201=6,JR201,JQ201))*((MIN((VLOOKUP($D201,SALERYCODE,5,0)),(IF($D201=6,JQ201,JR201))))),MIN((VLOOKUP($D201,SALERYCODE,3,0)),(JO201+JP201))*(IF($D201=6,JR201,((MIN((VLOOKUP($D201,SALERYCODE,5,0)),JR201)))))))))/IF(AND($D201=2,'ראשי-פרטים כלליים וריכוז הוצאות'!$D$68&lt;&gt;4),1.2,1)</f>
        <v>0</v>
      </c>
      <c r="JU201" s="263"/>
      <c r="JV201" s="264"/>
      <c r="JW201" s="265"/>
      <c r="JX201" s="266"/>
      <c r="JY201" s="267">
        <f t="shared" si="317"/>
        <v>0</v>
      </c>
      <c r="JZ201" s="260">
        <f>+(IF(OR($B201=0,$C201=0,$D201=0,$DC$2&gt;$OE$1),0,IF(OR(JU201=0,JW201=0,JX201=0),0,MIN((VLOOKUP($D201,SALERYCODE,3,0))*(IF($D201=6,JX201,JW201))*((MIN((VLOOKUP($D201,SALERYCODE,5,0)),(IF($D201=6,JW201,JX201))))),MIN((VLOOKUP($D201,SALERYCODE,3,0)),(JU201+JV201))*(IF($D201=6,JX201,((MIN((VLOOKUP($D201,SALERYCODE,5,0)),JX201)))))))))/IF(AND($D201=2,'ראשי-פרטים כלליים וריכוז הוצאות'!$D$68&lt;&gt;4),1.2,1)</f>
        <v>0</v>
      </c>
      <c r="KA201" s="263"/>
      <c r="KB201" s="264"/>
      <c r="KC201" s="265"/>
      <c r="KD201" s="266"/>
      <c r="KE201" s="267">
        <f t="shared" si="318"/>
        <v>0</v>
      </c>
      <c r="KF201" s="260">
        <f>+(IF(OR($B201=0,$C201=0,$D201=0,$DC$2&gt;$OE$1),0,IF(OR(KA201=0,KC201=0,KD201=0),0,MIN((VLOOKUP($D201,SALERYCODE,3,0))*(IF($D201=6,KD201,KC201))*((MIN((VLOOKUP($D201,SALERYCODE,5,0)),(IF($D201=6,KC201,KD201))))),MIN((VLOOKUP($D201,SALERYCODE,3,0)),(KA201+KB201))*(IF($D201=6,KD201,((MIN((VLOOKUP($D201,SALERYCODE,5,0)),KD201)))))))))/IF(AND($D201=2,'ראשי-פרטים כלליים וריכוז הוצאות'!$D$68&lt;&gt;4),1.2,1)</f>
        <v>0</v>
      </c>
      <c r="KG201" s="263"/>
      <c r="KH201" s="264"/>
      <c r="KI201" s="265"/>
      <c r="KJ201" s="266"/>
      <c r="KK201" s="267">
        <f t="shared" si="319"/>
        <v>0</v>
      </c>
      <c r="KL201" s="260">
        <f>+(IF(OR($B201=0,$C201=0,$D201=0,$DC$2&gt;$OE$1),0,IF(OR(KG201=0,KI201=0,KJ201=0),0,MIN((VLOOKUP($D201,SALERYCODE,3,0))*(IF($D201=6,KJ201,KI201))*((MIN((VLOOKUP($D201,SALERYCODE,5,0)),(IF($D201=6,KI201,KJ201))))),MIN((VLOOKUP($D201,SALERYCODE,3,0)),(KG201+KH201))*(IF($D201=6,KJ201,((MIN((VLOOKUP($D201,SALERYCODE,5,0)),KJ201)))))))))/IF(AND($D201=2,'ראשי-פרטים כלליים וריכוז הוצאות'!$D$68&lt;&gt;4),1.2,1)</f>
        <v>0</v>
      </c>
      <c r="KM201" s="263"/>
      <c r="KN201" s="264"/>
      <c r="KO201" s="265"/>
      <c r="KP201" s="266"/>
      <c r="KQ201" s="267">
        <f t="shared" si="320"/>
        <v>0</v>
      </c>
      <c r="KR201" s="260">
        <f>+(IF(OR($B201=0,$C201=0,$D201=0,$DC$2&gt;$OE$1),0,IF(OR(KM201=0,KO201=0,KP201=0),0,MIN((VLOOKUP($D201,SALERYCODE,3,0))*(IF($D201=6,KP201,KO201))*((MIN((VLOOKUP($D201,SALERYCODE,5,0)),(IF($D201=6,KO201,KP201))))),MIN((VLOOKUP($D201,SALERYCODE,3,0)),(KM201+KN201))*(IF($D201=6,KP201,((MIN((VLOOKUP($D201,SALERYCODE,5,0)),KP201)))))))))/IF(AND($D201=2,'ראשי-פרטים כלליים וריכוז הוצאות'!$D$68&lt;&gt;4),1.2,1)</f>
        <v>0</v>
      </c>
      <c r="KS201" s="263"/>
      <c r="KT201" s="264"/>
      <c r="KU201" s="265"/>
      <c r="KV201" s="266"/>
      <c r="KW201" s="267">
        <f t="shared" si="321"/>
        <v>0</v>
      </c>
      <c r="KX201" s="260">
        <f>+(IF(OR($B201=0,$C201=0,$D201=0,$DC$2&gt;$OE$1),0,IF(OR(KS201=0,KU201=0,KV201=0),0,MIN((VLOOKUP($D201,SALERYCODE,3,0))*(IF($D201=6,KV201,KU201))*((MIN((VLOOKUP($D201,SALERYCODE,5,0)),(IF($D201=6,KU201,KV201))))),MIN((VLOOKUP($D201,SALERYCODE,3,0)),(KS201+KT201))*(IF($D201=6,KV201,((MIN((VLOOKUP($D201,SALERYCODE,5,0)),KV201)))))))))/IF(AND($D201=2,'ראשי-פרטים כלליים וריכוז הוצאות'!$D$68&lt;&gt;4),1.2,1)</f>
        <v>0</v>
      </c>
      <c r="KY201" s="263"/>
      <c r="KZ201" s="264"/>
      <c r="LA201" s="265"/>
      <c r="LB201" s="266"/>
      <c r="LC201" s="267">
        <f t="shared" si="322"/>
        <v>0</v>
      </c>
      <c r="LD201" s="260">
        <f>+(IF(OR($B201=0,$C201=0,$D201=0,$DC$2&gt;$OE$1),0,IF(OR(KY201=0,LA201=0,LB201=0),0,MIN((VLOOKUP($D201,SALERYCODE,3,0))*(IF($D201=6,LB201,LA201))*((MIN((VLOOKUP($D201,SALERYCODE,5,0)),(IF($D201=6,LA201,LB201))))),MIN((VLOOKUP($D201,SALERYCODE,3,0)),(KY201+KZ201))*(IF($D201=6,LB201,((MIN((VLOOKUP($D201,SALERYCODE,5,0)),LB201)))))))))/IF(AND($D201=2,'ראשי-פרטים כלליים וריכוז הוצאות'!$D$68&lt;&gt;4),1.2,1)</f>
        <v>0</v>
      </c>
      <c r="LE201" s="263"/>
      <c r="LF201" s="264"/>
      <c r="LG201" s="265"/>
      <c r="LH201" s="266"/>
      <c r="LI201" s="267">
        <f t="shared" si="323"/>
        <v>0</v>
      </c>
      <c r="LJ201" s="260">
        <f>+(IF(OR($B201=0,$C201=0,$D201=0,$DC$2&gt;$OE$1),0,IF(OR(LE201=0,LG201=0,LH201=0),0,MIN((VLOOKUP($D201,SALERYCODE,3,0))*(IF($D201=6,LH201,LG201))*((MIN((VLOOKUP($D201,SALERYCODE,5,0)),(IF($D201=6,LG201,LH201))))),MIN((VLOOKUP($D201,SALERYCODE,3,0)),(LE201+LF201))*(IF($D201=6,LH201,((MIN((VLOOKUP($D201,SALERYCODE,5,0)),LH201)))))))))/IF(AND($D201=2,'ראשי-פרטים כלליים וריכוז הוצאות'!$D$68&lt;&gt;4),1.2,1)</f>
        <v>0</v>
      </c>
      <c r="LK201" s="263"/>
      <c r="LL201" s="264"/>
      <c r="LM201" s="265"/>
      <c r="LN201" s="266"/>
      <c r="LO201" s="267">
        <f t="shared" si="324"/>
        <v>0</v>
      </c>
      <c r="LP201" s="260">
        <f>+(IF(OR($B201=0,$C201=0,$D201=0,$DC$2&gt;$OE$1),0,IF(OR(LK201=0,LM201=0,LN201=0),0,MIN((VLOOKUP($D201,SALERYCODE,3,0))*(IF($D201=6,LN201,LM201))*((MIN((VLOOKUP($D201,SALERYCODE,5,0)),(IF($D201=6,LM201,LN201))))),MIN((VLOOKUP($D201,SALERYCODE,3,0)),(LK201+LL201))*(IF($D201=6,LN201,((MIN((VLOOKUP($D201,SALERYCODE,5,0)),LN201)))))))))/IF(AND($D201=2,'ראשי-פרטים כלליים וריכוז הוצאות'!$D$68&lt;&gt;4),1.2,1)</f>
        <v>0</v>
      </c>
      <c r="LQ201" s="263"/>
      <c r="LR201" s="264"/>
      <c r="LS201" s="265"/>
      <c r="LT201" s="266"/>
      <c r="LU201" s="267">
        <f t="shared" si="325"/>
        <v>0</v>
      </c>
      <c r="LV201" s="260">
        <f>+(IF(OR($B201=0,$C201=0,$D201=0,$DC$2&gt;$OE$1),0,IF(OR(LQ201=0,LS201=0,LT201=0),0,MIN((VLOOKUP($D201,SALERYCODE,3,0))*(IF($D201=6,LT201,LS201))*((MIN((VLOOKUP($D201,SALERYCODE,5,0)),(IF($D201=6,LS201,LT201))))),MIN((VLOOKUP($D201,SALERYCODE,3,0)),(LQ201+LR201))*(IF($D201=6,LT201,((MIN((VLOOKUP($D201,SALERYCODE,5,0)),LT201)))))))))/IF(AND($D201=2,'ראשי-פרטים כלליים וריכוז הוצאות'!$D$68&lt;&gt;4),1.2,1)</f>
        <v>0</v>
      </c>
      <c r="LW201" s="263"/>
      <c r="LX201" s="264"/>
      <c r="LY201" s="265"/>
      <c r="LZ201" s="266"/>
      <c r="MA201" s="267">
        <f t="shared" si="326"/>
        <v>0</v>
      </c>
      <c r="MB201" s="260">
        <f>+(IF(OR($B201=0,$C201=0,$D201=0,$DC$2&gt;$OE$1),0,IF(OR(LW201=0,LY201=0,LZ201=0),0,MIN((VLOOKUP($D201,SALERYCODE,3,0))*(IF($D201=6,LZ201,LY201))*((MIN((VLOOKUP($D201,SALERYCODE,5,0)),(IF($D201=6,LY201,LZ201))))),MIN((VLOOKUP($D201,SALERYCODE,3,0)),(LW201+LX201))*(IF($D201=6,LZ201,((MIN((VLOOKUP($D201,SALERYCODE,5,0)),LZ201)))))))))/IF(AND($D201=2,'ראשי-פרטים כלליים וריכוז הוצאות'!$D$68&lt;&gt;4),1.2,1)</f>
        <v>0</v>
      </c>
      <c r="MC201" s="263"/>
      <c r="MD201" s="264"/>
      <c r="ME201" s="265"/>
      <c r="MF201" s="266"/>
      <c r="MG201" s="267">
        <f t="shared" si="327"/>
        <v>0</v>
      </c>
      <c r="MH201" s="260">
        <f>+(IF(OR($B201=0,$C201=0,$D201=0,$DC$2&gt;$OE$1),0,IF(OR(MC201=0,ME201=0,MF201=0),0,MIN((VLOOKUP($D201,SALERYCODE,3,0))*(IF($D201=6,MF201,ME201))*((MIN((VLOOKUP($D201,SALERYCODE,5,0)),(IF($D201=6,ME201,MF201))))),MIN((VLOOKUP($D201,SALERYCODE,3,0)),(MC201+MD201))*(IF($D201=6,MF201,((MIN((VLOOKUP($D201,SALERYCODE,5,0)),MF201)))))))))/IF(AND($D201=2,'ראשי-פרטים כלליים וריכוז הוצאות'!$D$68&lt;&gt;4),1.2,1)</f>
        <v>0</v>
      </c>
      <c r="MI201" s="263"/>
      <c r="MJ201" s="264"/>
      <c r="MK201" s="265"/>
      <c r="ML201" s="266"/>
      <c r="MM201" s="267">
        <f t="shared" si="328"/>
        <v>0</v>
      </c>
      <c r="MN201" s="260">
        <f>+(IF(OR($B201=0,$C201=0,$D201=0,$DC$2&gt;$OE$1),0,IF(OR(MI201=0,MK201=0,ML201=0),0,MIN((VLOOKUP($D201,SALERYCODE,3,0))*(IF($D201=6,ML201,MK201))*((MIN((VLOOKUP($D201,SALERYCODE,5,0)),(IF($D201=6,MK201,ML201))))),MIN((VLOOKUP($D201,SALERYCODE,3,0)),(MI201+MJ201))*(IF($D201=6,ML201,((MIN((VLOOKUP($D201,SALERYCODE,5,0)),ML201)))))))))/IF(AND($D201=2,'ראשי-פרטים כלליים וריכוז הוצאות'!$D$68&lt;&gt;4),1.2,1)</f>
        <v>0</v>
      </c>
      <c r="MO201" s="263"/>
      <c r="MP201" s="264"/>
      <c r="MQ201" s="265"/>
      <c r="MR201" s="266"/>
      <c r="MS201" s="267">
        <f t="shared" si="329"/>
        <v>0</v>
      </c>
      <c r="MT201" s="260">
        <f>+(IF(OR($B201=0,$C201=0,$D201=0,$DC$2&gt;$OE$1),0,IF(OR(MO201=0,MQ201=0,MR201=0),0,MIN((VLOOKUP($D201,SALERYCODE,3,0))*(IF($D201=6,MR201,MQ201))*((MIN((VLOOKUP($D201,SALERYCODE,5,0)),(IF($D201=6,MQ201,MR201))))),MIN((VLOOKUP($D201,SALERYCODE,3,0)),(MO201+MP201))*(IF($D201=6,MR201,((MIN((VLOOKUP($D201,SALERYCODE,5,0)),MR201)))))))))/IF(AND($D201=2,'ראשי-פרטים כלליים וריכוז הוצאות'!$D$68&lt;&gt;4),1.2,1)</f>
        <v>0</v>
      </c>
      <c r="MU201" s="263"/>
      <c r="MV201" s="264"/>
      <c r="MW201" s="265"/>
      <c r="MX201" s="266"/>
      <c r="MY201" s="267">
        <f t="shared" si="330"/>
        <v>0</v>
      </c>
      <c r="MZ201" s="260">
        <f>+(IF(OR($B201=0,$C201=0,$D201=0,$DC$2&gt;$OE$1),0,IF(OR(MU201=0,MW201=0,MX201=0),0,MIN((VLOOKUP($D201,SALERYCODE,3,0))*(IF($D201=6,MX201,MW201))*((MIN((VLOOKUP($D201,SALERYCODE,5,0)),(IF($D201=6,MW201,MX201))))),MIN((VLOOKUP($D201,SALERYCODE,3,0)),(MU201+MV201))*(IF($D201=6,MX201,((MIN((VLOOKUP($D201,SALERYCODE,5,0)),MX201)))))))))/IF(AND($D201=2,'ראשי-פרטים כלליים וריכוז הוצאות'!$D$68&lt;&gt;4),1.2,1)</f>
        <v>0</v>
      </c>
      <c r="NA201" s="263"/>
      <c r="NB201" s="264"/>
      <c r="NC201" s="265"/>
      <c r="ND201" s="266"/>
      <c r="NE201" s="267">
        <f t="shared" si="331"/>
        <v>0</v>
      </c>
      <c r="NF201" s="260">
        <f>+(IF(OR($B201=0,$C201=0,$D201=0,$DC$2&gt;$OE$1),0,IF(OR(NA201=0,NC201=0,ND201=0),0,MIN((VLOOKUP($D201,SALERYCODE,3,0))*(IF($D201=6,ND201,NC201))*((MIN((VLOOKUP($D201,SALERYCODE,5,0)),(IF($D201=6,NC201,ND201))))),MIN((VLOOKUP($D201,SALERYCODE,3,0)),(NA201+NB201))*(IF($D201=6,ND201,((MIN((VLOOKUP($D201,SALERYCODE,5,0)),ND201)))))))))/IF(AND($D201=2,'ראשי-פרטים כלליים וריכוז הוצאות'!$D$68&lt;&gt;4),1.2,1)</f>
        <v>0</v>
      </c>
      <c r="NG201" s="263"/>
      <c r="NH201" s="264"/>
      <c r="NI201" s="265"/>
      <c r="NJ201" s="266"/>
      <c r="NK201" s="267">
        <f t="shared" si="332"/>
        <v>0</v>
      </c>
      <c r="NL201" s="260">
        <f>+(IF(OR($B201=0,$C201=0,$D201=0,$DC$2&gt;$OE$1),0,IF(OR(NG201=0,NI201=0,NJ201=0),0,MIN((VLOOKUP($D201,SALERYCODE,3,0))*(IF($D201=6,NJ201,NI201))*((MIN((VLOOKUP($D201,SALERYCODE,5,0)),(IF($D201=6,NI201,NJ201))))),MIN((VLOOKUP($D201,SALERYCODE,3,0)),(NG201+NH201))*(IF($D201=6,NJ201,((MIN((VLOOKUP($D201,SALERYCODE,5,0)),NJ201)))))))))/IF(AND($D201=2,'ראשי-פרטים כלליים וריכוז הוצאות'!$D$68&lt;&gt;4),1.2,1)</f>
        <v>0</v>
      </c>
      <c r="NM201" s="263"/>
      <c r="NN201" s="264"/>
      <c r="NO201" s="265"/>
      <c r="NP201" s="266"/>
      <c r="NQ201" s="267">
        <f t="shared" si="333"/>
        <v>0</v>
      </c>
      <c r="NR201" s="260">
        <f>+(IF(OR($B201=0,$C201=0,$D201=0,$DC$2&gt;$OE$1),0,IF(OR(NM201=0,NO201=0,NP201=0),0,MIN((VLOOKUP($D201,SALERYCODE,3,0))*(IF($D201=6,NP201,NO201))*((MIN((VLOOKUP($D201,SALERYCODE,5,0)),(IF($D201=6,NO201,NP201))))),MIN((VLOOKUP($D201,SALERYCODE,3,0)),(NM201+NN201))*(IF($D201=6,NP201,((MIN((VLOOKUP($D201,SALERYCODE,5,0)),NP201)))))))))/IF(AND($D201=2,'ראשי-פרטים כלליים וריכוז הוצאות'!$D$68&lt;&gt;4),1.2,1)</f>
        <v>0</v>
      </c>
      <c r="NS201" s="263"/>
      <c r="NT201" s="264"/>
      <c r="NU201" s="265"/>
      <c r="NV201" s="266"/>
      <c r="NW201" s="267">
        <f t="shared" si="334"/>
        <v>0</v>
      </c>
      <c r="NX201" s="260">
        <f>+(IF(OR($B201=0,$C201=0,$D201=0,$DC$2&gt;$OE$1),0,IF(OR(NS201=0,NU201=0,NV201=0),0,MIN((VLOOKUP($D201,SALERYCODE,3,0))*(IF($D201=6,NV201,NU201))*((MIN((VLOOKUP($D201,SALERYCODE,5,0)),(IF($D201=6,NU201,NV201))))),MIN((VLOOKUP($D201,SALERYCODE,3,0)),(NS201+NT201))*(IF($D201=6,NV201,((MIN((VLOOKUP($D201,SALERYCODE,5,0)),NV201)))))))))/IF(AND($D201=2,'ראשי-פרטים כלליים וריכוז הוצאות'!$D$68&lt;&gt;4),1.2,1)</f>
        <v>0</v>
      </c>
      <c r="NY201" s="263"/>
      <c r="NZ201" s="264"/>
      <c r="OA201" s="265"/>
      <c r="OB201" s="266"/>
      <c r="OC201" s="267">
        <f t="shared" si="335"/>
        <v>0</v>
      </c>
      <c r="OD201" s="260">
        <f>+(IF(OR($B201=0,$C201=0,$D201=0,$DC$2&gt;$OE$1),0,IF(OR(NY201=0,OA201=0,OB201=0),0,MIN((VLOOKUP($D201,SALERYCODE,3,0))*(IF($D201=6,OB201,OA201))*((MIN((VLOOKUP($D201,SALERYCODE,5,0)),(IF($D201=6,OA201,OB201))))),MIN((VLOOKUP($D201,SALERYCODE,3,0)),(NY201+NZ201))*(IF($D201=6,OB201,((MIN((VLOOKUP($D201,SALERYCODE,5,0)),OB201)))))))))/IF(AND($D201=2,'ראשי-פרטים כלליים וריכוז הוצאות'!$D$68&lt;&gt;4),1.2,1)</f>
        <v>0</v>
      </c>
      <c r="OE201" s="275">
        <f t="shared" si="341"/>
        <v>0</v>
      </c>
      <c r="OF201" s="283">
        <f t="shared" si="342"/>
        <v>9.9999999999999995E-7</v>
      </c>
      <c r="OG201" s="276">
        <f t="shared" si="343"/>
        <v>0</v>
      </c>
      <c r="OH201" s="275">
        <f t="shared" si="344"/>
        <v>0</v>
      </c>
      <c r="OI201" s="275">
        <v>0</v>
      </c>
      <c r="OJ201" s="258">
        <f t="shared" si="345"/>
        <v>0</v>
      </c>
      <c r="OK201" s="284"/>
      <c r="OL201" s="116">
        <f>MIN(OJ201+OK201*OF201*OE201/$OL$1/IF(AND($D201=2,'ראשי-פרטים כלליים וריכוז הוצאות'!$D$68&lt;&gt;4),1.2,1),IF($D201&gt;0,VLOOKUP($D201,SALERYCODE,3,0)*12*OG201,0))</f>
        <v>0</v>
      </c>
      <c r="OM201" s="95">
        <f t="shared" si="336"/>
        <v>0</v>
      </c>
      <c r="ON201" s="11">
        <f t="shared" si="337"/>
        <v>0</v>
      </c>
      <c r="OO201" s="11">
        <f t="shared" si="338"/>
        <v>0</v>
      </c>
      <c r="OP201" s="22">
        <f t="shared" si="339"/>
        <v>0</v>
      </c>
      <c r="OQ201" s="11">
        <f t="shared" si="340"/>
        <v>0</v>
      </c>
      <c r="OR201" s="11" t="e">
        <f>#REF!</f>
        <v>#REF!</v>
      </c>
      <c r="OS201" s="35" t="e">
        <f>#REF!-OP201</f>
        <v>#REF!</v>
      </c>
      <c r="OT201" s="35" t="e">
        <f>OS201-#REF!</f>
        <v>#REF!</v>
      </c>
      <c r="OU201" s="43" t="e">
        <f>IF(AND(OP201&gt;0,(OS201=#REF!-OP201)),"מועסק פחות מ-10% מזמנו במופ","")</f>
        <v>#REF!</v>
      </c>
    </row>
    <row r="202" spans="1:411" ht="24" hidden="1" customHeight="1" outlineLevel="1" x14ac:dyDescent="0.2">
      <c r="A202" s="282">
        <v>199</v>
      </c>
      <c r="B202" s="269"/>
      <c r="C202" s="270"/>
      <c r="D202" s="271"/>
      <c r="E202" s="263"/>
      <c r="F202" s="264"/>
      <c r="G202" s="265"/>
      <c r="H202" s="266"/>
      <c r="I202" s="267">
        <f t="shared" si="271"/>
        <v>0</v>
      </c>
      <c r="J202" s="260">
        <f>(IF(OR($B202=0,$C202=0,$D202=0,$E$2&gt;$OE$1),0,IF(OR($E202=0,$G202=0,$H202=0),0,MIN((VLOOKUP($D202,SALERYCODE,3,0))*(IF($D202=6,$H202,$G202))*((MIN((VLOOKUP($D202,SALERYCODE,5,0)),(IF($D202=6,$G202,$H202))))),MIN((VLOOKUP($D202,SALERYCODE,3,0)),($E202+$F202))*(IF($D202=6,$H202,((MIN((VLOOKUP($D202,SALERYCODE,5,0)),$H202)))))))))/IF(AND($D202=2,'ראשי-פרטים כלליים וריכוז הוצאות'!$D$68&lt;&gt;4),1.2,1)</f>
        <v>0</v>
      </c>
      <c r="K202" s="263"/>
      <c r="L202" s="264"/>
      <c r="M202" s="265"/>
      <c r="N202" s="266"/>
      <c r="O202" s="267">
        <f t="shared" si="272"/>
        <v>0</v>
      </c>
      <c r="P202" s="260">
        <f>+(IF(OR($B202=0,$C202=0,$D202=0,$K$2&gt;$OE$1),0,IF(OR($K202=0,$M202=0,$N202=0),0,MIN((VLOOKUP($D202,SALERYCODE,3,0))*(IF($D202=6,$N202,$M202))*((MIN((VLOOKUP($D202,SALERYCODE,5,0)),(IF($D202=6,$M202,$N202))))),MIN((VLOOKUP($D202,SALERYCODE,3,0)),($K202+$L202))*(IF($D202=6,$N202,((MIN((VLOOKUP($D202,SALERYCODE,5,0)),$N202)))))))))/IF(AND($D202=2,'ראשי-פרטים כלליים וריכוז הוצאות'!$D$68&lt;&gt;4),1.2,1)</f>
        <v>0</v>
      </c>
      <c r="Q202" s="263"/>
      <c r="R202" s="264"/>
      <c r="S202" s="265"/>
      <c r="T202" s="266"/>
      <c r="U202" s="267">
        <f t="shared" si="273"/>
        <v>0</v>
      </c>
      <c r="V202" s="260">
        <f>+(IF(OR($B202=0,$C202=0,$D202=0,$Q$2&gt;$OE$1),0,IF(OR(Q202=0,S202=0,T202=0),0,MIN((VLOOKUP($D202,SALERYCODE,3,0))*(IF($D202=6,T202,S202))*((MIN((VLOOKUP($D202,SALERYCODE,5,0)),(IF($D202=6,S202,T202))))),MIN((VLOOKUP($D202,SALERYCODE,3,0)),(Q202+R202))*(IF($D202=6,T202,((MIN((VLOOKUP($D202,SALERYCODE,5,0)),T202)))))))))/IF(AND($D202=2,'ראשי-פרטים כלליים וריכוז הוצאות'!$D$68&lt;&gt;4),1.2,1)</f>
        <v>0</v>
      </c>
      <c r="W202" s="263"/>
      <c r="X202" s="264"/>
      <c r="Y202" s="265"/>
      <c r="Z202" s="266"/>
      <c r="AA202" s="267">
        <f t="shared" si="274"/>
        <v>0</v>
      </c>
      <c r="AB202" s="260">
        <f>+(IF(OR($B202=0,$C202=0,$D202=0,$W$2&gt;$OE$1),0,IF(OR(W202=0,Y202=0,Z202=0),0,MIN((VLOOKUP($D202,SALERYCODE,3,0))*(IF($D202=6,Z202,Y202))*((MIN((VLOOKUP($D202,SALERYCODE,5,0)),(IF($D202=6,Y202,Z202))))),MIN((VLOOKUP($D202,SALERYCODE,3,0)),(W202+X202))*(IF($D202=6,Z202,((MIN((VLOOKUP($D202,SALERYCODE,5,0)),Z202)))))))))/IF(AND($D202=2,'ראשי-פרטים כלליים וריכוז הוצאות'!$D$68&lt;&gt;4),1.2,1)</f>
        <v>0</v>
      </c>
      <c r="AC202" s="263"/>
      <c r="AD202" s="264"/>
      <c r="AE202" s="265"/>
      <c r="AF202" s="266"/>
      <c r="AG202" s="267">
        <f t="shared" si="275"/>
        <v>0</v>
      </c>
      <c r="AH202" s="260">
        <f>+(IF(OR($B202=0,$C202=0,$D202=0,$AC$2&gt;$OE$1),0,IF(OR(AC202=0,AE202=0,AF202=0),0,MIN((VLOOKUP($D202,SALERYCODE,3,0))*(IF($D202=6,AF202,AE202))*((MIN((VLOOKUP($D202,SALERYCODE,5,0)),(IF($D202=6,AE202,AF202))))),MIN((VLOOKUP($D202,SALERYCODE,3,0)),(AC202+AD202))*(IF($D202=6,AF202,((MIN((VLOOKUP($D202,SALERYCODE,5,0)),AF202)))))))))/IF(AND($D202=2,'ראשי-פרטים כלליים וריכוז הוצאות'!$D$68&lt;&gt;4),1.2,1)</f>
        <v>0</v>
      </c>
      <c r="AI202" s="263"/>
      <c r="AJ202" s="264"/>
      <c r="AK202" s="265"/>
      <c r="AL202" s="266"/>
      <c r="AM202" s="267">
        <f t="shared" si="276"/>
        <v>0</v>
      </c>
      <c r="AN202" s="260">
        <f>+(IF(OR($B202=0,$C202=0,$D202=0,$AI$2&gt;$OE$1),0,IF(OR(AI202=0,AK202=0,AL202=0),0,MIN((VLOOKUP($D202,SALERYCODE,3,0))*(IF($D202=6,AL202,AK202))*((MIN((VLOOKUP($D202,SALERYCODE,5,0)),(IF($D202=6,AK202,AL202))))),MIN((VLOOKUP($D202,SALERYCODE,3,0)),(AI202+AJ202))*(IF($D202=6,AL202,((MIN((VLOOKUP($D202,SALERYCODE,5,0)),AL202)))))))))/IF(AND($D202=2,'ראשי-פרטים כלליים וריכוז הוצאות'!$D$68&lt;&gt;4),1.2,1)</f>
        <v>0</v>
      </c>
      <c r="AO202" s="263"/>
      <c r="AP202" s="264"/>
      <c r="AQ202" s="265"/>
      <c r="AR202" s="266"/>
      <c r="AS202" s="267">
        <f t="shared" si="277"/>
        <v>0</v>
      </c>
      <c r="AT202" s="260">
        <f>+(IF(OR($B202=0,$C202=0,$D202=0,$AO$2&gt;$OE$1),0,IF(OR(AO202=0,AQ202=0,AR202=0),0,MIN((VLOOKUP($D202,SALERYCODE,3,0))*(IF($D202=6,AR202,AQ202))*((MIN((VLOOKUP($D202,SALERYCODE,5,0)),(IF($D202=6,AQ202,AR202))))),MIN((VLOOKUP($D202,SALERYCODE,3,0)),(AO202+AP202))*(IF($D202=6,AR202,((MIN((VLOOKUP($D202,SALERYCODE,5,0)),AR202)))))))))/IF(AND($D202=2,'ראשי-פרטים כלליים וריכוז הוצאות'!$D$68&lt;&gt;4),1.2,1)</f>
        <v>0</v>
      </c>
      <c r="AU202" s="263"/>
      <c r="AV202" s="264"/>
      <c r="AW202" s="265"/>
      <c r="AX202" s="266"/>
      <c r="AY202" s="267">
        <f t="shared" si="278"/>
        <v>0</v>
      </c>
      <c r="AZ202" s="260">
        <f>+(IF(OR($B202=0,$C202=0,$D202=0,$AU$2&gt;$OE$1),0,IF(OR(AU202=0,AW202=0,AX202=0),0,MIN((VLOOKUP($D202,SALERYCODE,3,0))*(IF($D202=6,AX202,AW202))*((MIN((VLOOKUP($D202,SALERYCODE,5,0)),(IF($D202=6,AW202,AX202))))),MIN((VLOOKUP($D202,SALERYCODE,3,0)),(AU202+AV202))*(IF($D202=6,AX202,((MIN((VLOOKUP($D202,SALERYCODE,5,0)),AX202)))))))))/IF(AND($D202=2,'ראשי-פרטים כלליים וריכוז הוצאות'!$D$68&lt;&gt;4),1.2,1)</f>
        <v>0</v>
      </c>
      <c r="BA202" s="263"/>
      <c r="BB202" s="264"/>
      <c r="BC202" s="265"/>
      <c r="BD202" s="266"/>
      <c r="BE202" s="267">
        <f t="shared" si="279"/>
        <v>0</v>
      </c>
      <c r="BF202" s="260">
        <f>+(IF(OR($B202=0,$C202=0,$D202=0,$BA$2&gt;$OE$1),0,IF(OR(BA202=0,BC202=0,BD202=0),0,MIN((VLOOKUP($D202,SALERYCODE,3,0))*(IF($D202=6,BD202,BC202))*((MIN((VLOOKUP($D202,SALERYCODE,5,0)),(IF($D202=6,BC202,BD202))))),MIN((VLOOKUP($D202,SALERYCODE,3,0)),(BA202+BB202))*(IF($D202=6,BD202,((MIN((VLOOKUP($D202,SALERYCODE,5,0)),BD202)))))))))/IF(AND($D202=2,'ראשי-פרטים כלליים וריכוז הוצאות'!$D$68&lt;&gt;4),1.2,1)</f>
        <v>0</v>
      </c>
      <c r="BG202" s="263"/>
      <c r="BH202" s="264"/>
      <c r="BI202" s="265"/>
      <c r="BJ202" s="266"/>
      <c r="BK202" s="267">
        <f t="shared" si="280"/>
        <v>0</v>
      </c>
      <c r="BL202" s="260">
        <f>+(IF(OR($B202=0,$C202=0,$D202=0,$BG$2&gt;$OE$1),0,IF(OR(BG202=0,BI202=0,BJ202=0),0,MIN((VLOOKUP($D202,SALERYCODE,3,0))*(IF($D202=6,BJ202,BI202))*((MIN((VLOOKUP($D202,SALERYCODE,5,0)),(IF($D202=6,BI202,BJ202))))),MIN((VLOOKUP($D202,SALERYCODE,3,0)),(BG202+BH202))*(IF($D202=6,BJ202,((MIN((VLOOKUP($D202,SALERYCODE,5,0)),BJ202)))))))))/IF(AND($D202=2,'ראשי-פרטים כלליים וריכוז הוצאות'!$D$68&lt;&gt;4),1.2,1)</f>
        <v>0</v>
      </c>
      <c r="BM202" s="263"/>
      <c r="BN202" s="264"/>
      <c r="BO202" s="265"/>
      <c r="BP202" s="266"/>
      <c r="BQ202" s="267">
        <f t="shared" si="281"/>
        <v>0</v>
      </c>
      <c r="BR202" s="260">
        <f>+(IF(OR($B202=0,$C202=0,$D202=0,$BM$2&gt;$OE$1),0,IF(OR(BM202=0,BO202=0,BP202=0),0,MIN((VLOOKUP($D202,SALERYCODE,3,0))*(IF($D202=6,BP202,BO202))*((MIN((VLOOKUP($D202,SALERYCODE,5,0)),(IF($D202=6,BO202,BP202))))),MIN((VLOOKUP($D202,SALERYCODE,3,0)),(BM202+BN202))*(IF($D202=6,BP202,((MIN((VLOOKUP($D202,SALERYCODE,5,0)),BP202)))))))))/IF(AND($D202=2,'ראשי-פרטים כלליים וריכוז הוצאות'!$D$68&lt;&gt;4),1.2,1)</f>
        <v>0</v>
      </c>
      <c r="BS202" s="263"/>
      <c r="BT202" s="264"/>
      <c r="BU202" s="265"/>
      <c r="BV202" s="266"/>
      <c r="BW202" s="267">
        <f t="shared" si="282"/>
        <v>0</v>
      </c>
      <c r="BX202" s="260">
        <f>+(IF(OR($B202=0,$C202=0,$D202=0,$BS$2&gt;$OE$1),0,IF(OR(BS202=0,BU202=0,BV202=0),0,MIN((VLOOKUP($D202,SALERYCODE,3,0))*(IF($D202=6,BV202,BU202))*((MIN((VLOOKUP($D202,SALERYCODE,5,0)),(IF($D202=6,BU202,BV202))))),MIN((VLOOKUP($D202,SALERYCODE,3,0)),(BS202+BT202))*(IF($D202=6,BV202,((MIN((VLOOKUP($D202,SALERYCODE,5,0)),BV202)))))))))/IF(AND($D202=2,'ראשי-פרטים כלליים וריכוז הוצאות'!$D$68&lt;&gt;4),1.2,1)</f>
        <v>0</v>
      </c>
      <c r="BY202" s="263"/>
      <c r="BZ202" s="264"/>
      <c r="CA202" s="265"/>
      <c r="CB202" s="266"/>
      <c r="CC202" s="267">
        <f t="shared" si="283"/>
        <v>0</v>
      </c>
      <c r="CD202" s="260">
        <f>+(IF(OR($B202=0,$C202=0,$D202=0,$BY$2&gt;$OE$1),0,IF(OR(BY202=0,CA202=0,CB202=0),0,MIN((VLOOKUP($D202,SALERYCODE,3,0))*(IF($D202=6,CB202,CA202))*((MIN((VLOOKUP($D202,SALERYCODE,5,0)),(IF($D202=6,CA202,CB202))))),MIN((VLOOKUP($D202,SALERYCODE,3,0)),(BY202+BZ202))*(IF($D202=6,CB202,((MIN((VLOOKUP($D202,SALERYCODE,5,0)),CB202)))))))))/IF(AND($D202=2,'ראשי-פרטים כלליים וריכוז הוצאות'!$D$68&lt;&gt;4),1.2,1)</f>
        <v>0</v>
      </c>
      <c r="CE202" s="263"/>
      <c r="CF202" s="264"/>
      <c r="CG202" s="265"/>
      <c r="CH202" s="266"/>
      <c r="CI202" s="267">
        <f t="shared" si="284"/>
        <v>0</v>
      </c>
      <c r="CJ202" s="260">
        <f>+(IF(OR($B202=0,$C202=0,$D202=0,$CE$2&gt;$OE$1),0,IF(OR(CE202=0,CG202=0,CH202=0),0,MIN((VLOOKUP($D202,SALERYCODE,3,0))*(IF($D202=6,CH202,CG202))*((MIN((VLOOKUP($D202,SALERYCODE,5,0)),(IF($D202=6,CG202,CH202))))),MIN((VLOOKUP($D202,SALERYCODE,3,0)),(CE202+CF202))*(IF($D202=6,CH202,((MIN((VLOOKUP($D202,SALERYCODE,5,0)),CH202)))))))))/IF(AND($D202=2,'ראשי-פרטים כלליים וריכוז הוצאות'!$D$68&lt;&gt;4),1.2,1)</f>
        <v>0</v>
      </c>
      <c r="CK202" s="263"/>
      <c r="CL202" s="264"/>
      <c r="CM202" s="265"/>
      <c r="CN202" s="266"/>
      <c r="CO202" s="267">
        <f t="shared" si="285"/>
        <v>0</v>
      </c>
      <c r="CP202" s="260">
        <f>+(IF(OR($B202=0,$C202=0,$D202=0,$CK$2&gt;$OE$1),0,IF(OR(CK202=0,CM202=0,CN202=0),0,MIN((VLOOKUP($D202,SALERYCODE,3,0))*(IF($D202=6,CN202,CM202))*((MIN((VLOOKUP($D202,SALERYCODE,5,0)),(IF($D202=6,CM202,CN202))))),MIN((VLOOKUP($D202,SALERYCODE,3,0)),(CK202+CL202))*(IF($D202=6,CN202,((MIN((VLOOKUP($D202,SALERYCODE,5,0)),CN202)))))))))/IF(AND($D202=2,'ראשי-פרטים כלליים וריכוז הוצאות'!$D$68&lt;&gt;4),1.2,1)</f>
        <v>0</v>
      </c>
      <c r="CQ202" s="263"/>
      <c r="CR202" s="264"/>
      <c r="CS202" s="265"/>
      <c r="CT202" s="266"/>
      <c r="CU202" s="267">
        <f t="shared" si="286"/>
        <v>0</v>
      </c>
      <c r="CV202" s="260">
        <f>+(IF(OR($B202=0,$C202=0,$D202=0,$CQ$2&gt;$OE$1),0,IF(OR(CQ202=0,CS202=0,CT202=0),0,MIN((VLOOKUP($D202,SALERYCODE,3,0))*(IF($D202=6,CT202,CS202))*((MIN((VLOOKUP($D202,SALERYCODE,5,0)),(IF($D202=6,CS202,CT202))))),MIN((VLOOKUP($D202,SALERYCODE,3,0)),(CQ202+CR202))*(IF($D202=6,CT202,((MIN((VLOOKUP($D202,SALERYCODE,5,0)),CT202)))))))))/IF(AND($D202=2,'ראשי-פרטים כלליים וריכוז הוצאות'!$D$68&lt;&gt;4),1.2,1)</f>
        <v>0</v>
      </c>
      <c r="CW202" s="263"/>
      <c r="CX202" s="264"/>
      <c r="CY202" s="265"/>
      <c r="CZ202" s="266"/>
      <c r="DA202" s="267">
        <f t="shared" si="287"/>
        <v>0</v>
      </c>
      <c r="DB202" s="260">
        <f>+(IF(OR($B202=0,$C202=0,$D202=0,$CW$2&gt;$OE$1),0,IF(OR(CW202=0,CY202=0,CZ202=0),0,MIN((VLOOKUP($D202,SALERYCODE,3,0))*(IF($D202=6,CZ202,CY202))*((MIN((VLOOKUP($D202,SALERYCODE,5,0)),(IF($D202=6,CY202,CZ202))))),MIN((VLOOKUP($D202,SALERYCODE,3,0)),(CW202+CX202))*(IF($D202=6,CZ202,((MIN((VLOOKUP($D202,SALERYCODE,5,0)),CZ202)))))))))/IF(AND($D202=2,'ראשי-פרטים כלליים וריכוז הוצאות'!$D$68&lt;&gt;4),1.2,1)</f>
        <v>0</v>
      </c>
      <c r="DC202" s="263"/>
      <c r="DD202" s="264"/>
      <c r="DE202" s="265"/>
      <c r="DF202" s="266"/>
      <c r="DG202" s="267">
        <f t="shared" si="288"/>
        <v>0</v>
      </c>
      <c r="DH202" s="260">
        <f>+(IF(OR($B202=0,$C202=0,$D202=0,$DC$2&gt;$OE$1),0,IF(OR(DC202=0,DE202=0,DF202=0),0,MIN((VLOOKUP($D202,SALERYCODE,3,0))*(IF($D202=6,DF202,DE202))*((MIN((VLOOKUP($D202,SALERYCODE,5,0)),(IF($D202=6,DE202,DF202))))),MIN((VLOOKUP($D202,SALERYCODE,3,0)),(DC202+DD202))*(IF($D202=6,DF202,((MIN((VLOOKUP($D202,SALERYCODE,5,0)),DF202)))))))))/IF(AND($D202=2,'ראשי-פרטים כלליים וריכוז הוצאות'!$D$68&lt;&gt;4),1.2,1)</f>
        <v>0</v>
      </c>
      <c r="DI202" s="263"/>
      <c r="DJ202" s="264"/>
      <c r="DK202" s="265"/>
      <c r="DL202" s="266"/>
      <c r="DM202" s="267">
        <f t="shared" si="289"/>
        <v>0</v>
      </c>
      <c r="DN202" s="260">
        <f>+(IF(OR($B202=0,$C202=0,$D202=0,$DC$2&gt;$OE$1),0,IF(OR(DI202=0,DK202=0,DL202=0),0,MIN((VLOOKUP($D202,SALERYCODE,3,0))*(IF($D202=6,DL202,DK202))*((MIN((VLOOKUP($D202,SALERYCODE,5,0)),(IF($D202=6,DK202,DL202))))),MIN((VLOOKUP($D202,SALERYCODE,3,0)),(DI202+DJ202))*(IF($D202=6,DL202,((MIN((VLOOKUP($D202,SALERYCODE,5,0)),DL202)))))))))/IF(AND($D202=2,'ראשי-פרטים כלליים וריכוז הוצאות'!$D$68&lt;&gt;4),1.2,1)</f>
        <v>0</v>
      </c>
      <c r="DO202" s="263"/>
      <c r="DP202" s="264"/>
      <c r="DQ202" s="265"/>
      <c r="DR202" s="266"/>
      <c r="DS202" s="267">
        <f t="shared" si="290"/>
        <v>0</v>
      </c>
      <c r="DT202" s="260">
        <f>+(IF(OR($B202=0,$C202=0,$D202=0,$DC$2&gt;$OE$1),0,IF(OR(DO202=0,DQ202=0,DR202=0),0,MIN((VLOOKUP($D202,SALERYCODE,3,0))*(IF($D202=6,DR202,DQ202))*((MIN((VLOOKUP($D202,SALERYCODE,5,0)),(IF($D202=6,DQ202,DR202))))),MIN((VLOOKUP($D202,SALERYCODE,3,0)),(DO202+DP202))*(IF($D202=6,DR202,((MIN((VLOOKUP($D202,SALERYCODE,5,0)),DR202)))))))))/IF(AND($D202=2,'ראשי-פרטים כלליים וריכוז הוצאות'!$D$68&lt;&gt;4),1.2,1)</f>
        <v>0</v>
      </c>
      <c r="DU202" s="263"/>
      <c r="DV202" s="264"/>
      <c r="DW202" s="265"/>
      <c r="DX202" s="266"/>
      <c r="DY202" s="267">
        <f t="shared" si="291"/>
        <v>0</v>
      </c>
      <c r="DZ202" s="260">
        <f>+(IF(OR($B202=0,$C202=0,$D202=0,$DC$2&gt;$OE$1),0,IF(OR(DU202=0,DW202=0,DX202=0),0,MIN((VLOOKUP($D202,SALERYCODE,3,0))*(IF($D202=6,DX202,DW202))*((MIN((VLOOKUP($D202,SALERYCODE,5,0)),(IF($D202=6,DW202,DX202))))),MIN((VLOOKUP($D202,SALERYCODE,3,0)),(DU202+DV202))*(IF($D202=6,DX202,((MIN((VLOOKUP($D202,SALERYCODE,5,0)),DX202)))))))))/IF(AND($D202=2,'ראשי-פרטים כלליים וריכוז הוצאות'!$D$68&lt;&gt;4),1.2,1)</f>
        <v>0</v>
      </c>
      <c r="EA202" s="263"/>
      <c r="EB202" s="264"/>
      <c r="EC202" s="265"/>
      <c r="ED202" s="266"/>
      <c r="EE202" s="267">
        <f t="shared" si="292"/>
        <v>0</v>
      </c>
      <c r="EF202" s="260">
        <f>+(IF(OR($B202=0,$C202=0,$D202=0,$DC$2&gt;$OE$1),0,IF(OR(EA202=0,EC202=0,ED202=0),0,MIN((VLOOKUP($D202,SALERYCODE,3,0))*(IF($D202=6,ED202,EC202))*((MIN((VLOOKUP($D202,SALERYCODE,5,0)),(IF($D202=6,EC202,ED202))))),MIN((VLOOKUP($D202,SALERYCODE,3,0)),(EA202+EB202))*(IF($D202=6,ED202,((MIN((VLOOKUP($D202,SALERYCODE,5,0)),ED202)))))))))/IF(AND($D202=2,'ראשי-פרטים כלליים וריכוז הוצאות'!$D$68&lt;&gt;4),1.2,1)</f>
        <v>0</v>
      </c>
      <c r="EG202" s="263"/>
      <c r="EH202" s="264"/>
      <c r="EI202" s="265"/>
      <c r="EJ202" s="266"/>
      <c r="EK202" s="267">
        <f t="shared" si="293"/>
        <v>0</v>
      </c>
      <c r="EL202" s="260">
        <f>+(IF(OR($B202=0,$C202=0,$D202=0,$DC$2&gt;$OE$1),0,IF(OR(EG202=0,EI202=0,EJ202=0),0,MIN((VLOOKUP($D202,SALERYCODE,3,0))*(IF($D202=6,EJ202,EI202))*((MIN((VLOOKUP($D202,SALERYCODE,5,0)),(IF($D202=6,EI202,EJ202))))),MIN((VLOOKUP($D202,SALERYCODE,3,0)),(EG202+EH202))*(IF($D202=6,EJ202,((MIN((VLOOKUP($D202,SALERYCODE,5,0)),EJ202)))))))))/IF(AND($D202=2,'ראשי-פרטים כלליים וריכוז הוצאות'!$D$68&lt;&gt;4),1.2,1)</f>
        <v>0</v>
      </c>
      <c r="EM202" s="263"/>
      <c r="EN202" s="264"/>
      <c r="EO202" s="265"/>
      <c r="EP202" s="266"/>
      <c r="EQ202" s="267">
        <f t="shared" si="294"/>
        <v>0</v>
      </c>
      <c r="ER202" s="260">
        <f>+(IF(OR($B202=0,$C202=0,$D202=0,$DC$2&gt;$OE$1),0,IF(OR(EM202=0,EO202=0,EP202=0),0,MIN((VLOOKUP($D202,SALERYCODE,3,0))*(IF($D202=6,EP202,EO202))*((MIN((VLOOKUP($D202,SALERYCODE,5,0)),(IF($D202=6,EO202,EP202))))),MIN((VLOOKUP($D202,SALERYCODE,3,0)),(EM202+EN202))*(IF($D202=6,EP202,((MIN((VLOOKUP($D202,SALERYCODE,5,0)),EP202)))))))))/IF(AND($D202=2,'ראשי-פרטים כלליים וריכוז הוצאות'!$D$68&lt;&gt;4),1.2,1)</f>
        <v>0</v>
      </c>
      <c r="ES202" s="263"/>
      <c r="ET202" s="264"/>
      <c r="EU202" s="265"/>
      <c r="EV202" s="266"/>
      <c r="EW202" s="267">
        <f t="shared" si="295"/>
        <v>0</v>
      </c>
      <c r="EX202" s="260">
        <f>+(IF(OR($B202=0,$C202=0,$D202=0,$DC$2&gt;$OE$1),0,IF(OR(ES202=0,EU202=0,EV202=0),0,MIN((VLOOKUP($D202,SALERYCODE,3,0))*(IF($D202=6,EV202,EU202))*((MIN((VLOOKUP($D202,SALERYCODE,5,0)),(IF($D202=6,EU202,EV202))))),MIN((VLOOKUP($D202,SALERYCODE,3,0)),(ES202+ET202))*(IF($D202=6,EV202,((MIN((VLOOKUP($D202,SALERYCODE,5,0)),EV202)))))))))/IF(AND($D202=2,'ראשי-פרטים כלליים וריכוז הוצאות'!$D$68&lt;&gt;4),1.2,1)</f>
        <v>0</v>
      </c>
      <c r="EY202" s="263"/>
      <c r="EZ202" s="264"/>
      <c r="FA202" s="265"/>
      <c r="FB202" s="266"/>
      <c r="FC202" s="267">
        <f t="shared" si="296"/>
        <v>0</v>
      </c>
      <c r="FD202" s="260">
        <f>+(IF(OR($B202=0,$C202=0,$D202=0,$DC$2&gt;$OE$1),0,IF(OR(EY202=0,FA202=0,FB202=0),0,MIN((VLOOKUP($D202,SALERYCODE,3,0))*(IF($D202=6,FB202,FA202))*((MIN((VLOOKUP($D202,SALERYCODE,5,0)),(IF($D202=6,FA202,FB202))))),MIN((VLOOKUP($D202,SALERYCODE,3,0)),(EY202+EZ202))*(IF($D202=6,FB202,((MIN((VLOOKUP($D202,SALERYCODE,5,0)),FB202)))))))))/IF(AND($D202=2,'ראשי-פרטים כלליים וריכוז הוצאות'!$D$68&lt;&gt;4),1.2,1)</f>
        <v>0</v>
      </c>
      <c r="FE202" s="263"/>
      <c r="FF202" s="264"/>
      <c r="FG202" s="265"/>
      <c r="FH202" s="266"/>
      <c r="FI202" s="267">
        <f t="shared" si="297"/>
        <v>0</v>
      </c>
      <c r="FJ202" s="260">
        <f>+(IF(OR($B202=0,$C202=0,$D202=0,$DC$2&gt;$OE$1),0,IF(OR(FE202=0,FG202=0,FH202=0),0,MIN((VLOOKUP($D202,SALERYCODE,3,0))*(IF($D202=6,FH202,FG202))*((MIN((VLOOKUP($D202,SALERYCODE,5,0)),(IF($D202=6,FG202,FH202))))),MIN((VLOOKUP($D202,SALERYCODE,3,0)),(FE202+FF202))*(IF($D202=6,FH202,((MIN((VLOOKUP($D202,SALERYCODE,5,0)),FH202)))))))))/IF(AND($D202=2,'ראשי-פרטים כלליים וריכוז הוצאות'!$D$68&lt;&gt;4),1.2,1)</f>
        <v>0</v>
      </c>
      <c r="FK202" s="263"/>
      <c r="FL202" s="264"/>
      <c r="FM202" s="265"/>
      <c r="FN202" s="266"/>
      <c r="FO202" s="267">
        <f t="shared" si="298"/>
        <v>0</v>
      </c>
      <c r="FP202" s="260">
        <f>+(IF(OR($B202=0,$C202=0,$D202=0,$DC$2&gt;$OE$1),0,IF(OR(FK202=0,FM202=0,FN202=0),0,MIN((VLOOKUP($D202,SALERYCODE,3,0))*(IF($D202=6,FN202,FM202))*((MIN((VLOOKUP($D202,SALERYCODE,5,0)),(IF($D202=6,FM202,FN202))))),MIN((VLOOKUP($D202,SALERYCODE,3,0)),(FK202+FL202))*(IF($D202=6,FN202,((MIN((VLOOKUP($D202,SALERYCODE,5,0)),FN202)))))))))/IF(AND($D202=2,'ראשי-פרטים כלליים וריכוז הוצאות'!$D$68&lt;&gt;4),1.2,1)</f>
        <v>0</v>
      </c>
      <c r="FQ202" s="263"/>
      <c r="FR202" s="264"/>
      <c r="FS202" s="265"/>
      <c r="FT202" s="266"/>
      <c r="FU202" s="267">
        <f t="shared" si="299"/>
        <v>0</v>
      </c>
      <c r="FV202" s="260">
        <f>+(IF(OR($B202=0,$C202=0,$D202=0,$DC$2&gt;$OE$1),0,IF(OR(FQ202=0,FS202=0,FT202=0),0,MIN((VLOOKUP($D202,SALERYCODE,3,0))*(IF($D202=6,FT202,FS202))*((MIN((VLOOKUP($D202,SALERYCODE,5,0)),(IF($D202=6,FS202,FT202))))),MIN((VLOOKUP($D202,SALERYCODE,3,0)),(FQ202+FR202))*(IF($D202=6,FT202,((MIN((VLOOKUP($D202,SALERYCODE,5,0)),FT202)))))))))/IF(AND($D202=2,'ראשי-פרטים כלליים וריכוז הוצאות'!$D$68&lt;&gt;4),1.2,1)</f>
        <v>0</v>
      </c>
      <c r="FW202" s="263"/>
      <c r="FX202" s="264"/>
      <c r="FY202" s="265"/>
      <c r="FZ202" s="266"/>
      <c r="GA202" s="267">
        <f t="shared" si="300"/>
        <v>0</v>
      </c>
      <c r="GB202" s="260">
        <f>+(IF(OR($B202=0,$C202=0,$D202=0,$DC$2&gt;$OE$1),0,IF(OR(FW202=0,FY202=0,FZ202=0),0,MIN((VLOOKUP($D202,SALERYCODE,3,0))*(IF($D202=6,FZ202,FY202))*((MIN((VLOOKUP($D202,SALERYCODE,5,0)),(IF($D202=6,FY202,FZ202))))),MIN((VLOOKUP($D202,SALERYCODE,3,0)),(FW202+FX202))*(IF($D202=6,FZ202,((MIN((VLOOKUP($D202,SALERYCODE,5,0)),FZ202)))))))))/IF(AND($D202=2,'ראשי-פרטים כלליים וריכוז הוצאות'!$D$68&lt;&gt;4),1.2,1)</f>
        <v>0</v>
      </c>
      <c r="GC202" s="263"/>
      <c r="GD202" s="264"/>
      <c r="GE202" s="265"/>
      <c r="GF202" s="266"/>
      <c r="GG202" s="267">
        <f t="shared" si="301"/>
        <v>0</v>
      </c>
      <c r="GH202" s="260">
        <f>+(IF(OR($B202=0,$C202=0,$D202=0,$DC$2&gt;$OE$1),0,IF(OR(GC202=0,GE202=0,GF202=0),0,MIN((VLOOKUP($D202,SALERYCODE,3,0))*(IF($D202=6,GF202,GE202))*((MIN((VLOOKUP($D202,SALERYCODE,5,0)),(IF($D202=6,GE202,GF202))))),MIN((VLOOKUP($D202,SALERYCODE,3,0)),(GC202+GD202))*(IF($D202=6,GF202,((MIN((VLOOKUP($D202,SALERYCODE,5,0)),GF202)))))))))/IF(AND($D202=2,'ראשי-פרטים כלליים וריכוז הוצאות'!$D$68&lt;&gt;4),1.2,1)</f>
        <v>0</v>
      </c>
      <c r="GI202" s="263"/>
      <c r="GJ202" s="264"/>
      <c r="GK202" s="265"/>
      <c r="GL202" s="266"/>
      <c r="GM202" s="267">
        <f t="shared" si="302"/>
        <v>0</v>
      </c>
      <c r="GN202" s="260">
        <f>+(IF(OR($B202=0,$C202=0,$D202=0,$DC$2&gt;$OE$1),0,IF(OR(GI202=0,GK202=0,GL202=0),0,MIN((VLOOKUP($D202,SALERYCODE,3,0))*(IF($D202=6,GL202,GK202))*((MIN((VLOOKUP($D202,SALERYCODE,5,0)),(IF($D202=6,GK202,GL202))))),MIN((VLOOKUP($D202,SALERYCODE,3,0)),(GI202+GJ202))*(IF($D202=6,GL202,((MIN((VLOOKUP($D202,SALERYCODE,5,0)),GL202)))))))))/IF(AND($D202=2,'ראשי-פרטים כלליים וריכוז הוצאות'!$D$68&lt;&gt;4),1.2,1)</f>
        <v>0</v>
      </c>
      <c r="GO202" s="263"/>
      <c r="GP202" s="264"/>
      <c r="GQ202" s="265"/>
      <c r="GR202" s="266"/>
      <c r="GS202" s="267">
        <f t="shared" si="303"/>
        <v>0</v>
      </c>
      <c r="GT202" s="260">
        <f>+(IF(OR($B202=0,$C202=0,$D202=0,$DC$2&gt;$OE$1),0,IF(OR(GO202=0,GQ202=0,GR202=0),0,MIN((VLOOKUP($D202,SALERYCODE,3,0))*(IF($D202=6,GR202,GQ202))*((MIN((VLOOKUP($D202,SALERYCODE,5,0)),(IF($D202=6,GQ202,GR202))))),MIN((VLOOKUP($D202,SALERYCODE,3,0)),(GO202+GP202))*(IF($D202=6,GR202,((MIN((VLOOKUP($D202,SALERYCODE,5,0)),GR202)))))))))/IF(AND($D202=2,'ראשי-פרטים כלליים וריכוז הוצאות'!$D$68&lt;&gt;4),1.2,1)</f>
        <v>0</v>
      </c>
      <c r="GU202" s="263"/>
      <c r="GV202" s="264"/>
      <c r="GW202" s="265"/>
      <c r="GX202" s="266"/>
      <c r="GY202" s="267">
        <f t="shared" si="304"/>
        <v>0</v>
      </c>
      <c r="GZ202" s="260">
        <f>+(IF(OR($B202=0,$C202=0,$D202=0,$DC$2&gt;$OE$1),0,IF(OR(GU202=0,GW202=0,GX202=0),0,MIN((VLOOKUP($D202,SALERYCODE,3,0))*(IF($D202=6,GX202,GW202))*((MIN((VLOOKUP($D202,SALERYCODE,5,0)),(IF($D202=6,GW202,GX202))))),MIN((VLOOKUP($D202,SALERYCODE,3,0)),(GU202+GV202))*(IF($D202=6,GX202,((MIN((VLOOKUP($D202,SALERYCODE,5,0)),GX202)))))))))/IF(AND($D202=2,'ראשי-פרטים כלליים וריכוז הוצאות'!$D$68&lt;&gt;4),1.2,1)</f>
        <v>0</v>
      </c>
      <c r="HA202" s="263"/>
      <c r="HB202" s="264"/>
      <c r="HC202" s="265"/>
      <c r="HD202" s="266"/>
      <c r="HE202" s="267">
        <f t="shared" si="305"/>
        <v>0</v>
      </c>
      <c r="HF202" s="260">
        <f>+(IF(OR($B202=0,$C202=0,$D202=0,$DC$2&gt;$OE$1),0,IF(OR(HA202=0,HC202=0,HD202=0),0,MIN((VLOOKUP($D202,SALERYCODE,3,0))*(IF($D202=6,HD202,HC202))*((MIN((VLOOKUP($D202,SALERYCODE,5,0)),(IF($D202=6,HC202,HD202))))),MIN((VLOOKUP($D202,SALERYCODE,3,0)),(HA202+HB202))*(IF($D202=6,HD202,((MIN((VLOOKUP($D202,SALERYCODE,5,0)),HD202)))))))))/IF(AND($D202=2,'ראשי-פרטים כלליים וריכוז הוצאות'!$D$68&lt;&gt;4),1.2,1)</f>
        <v>0</v>
      </c>
      <c r="HG202" s="263"/>
      <c r="HH202" s="264"/>
      <c r="HI202" s="265"/>
      <c r="HJ202" s="266"/>
      <c r="HK202" s="267">
        <f t="shared" si="306"/>
        <v>0</v>
      </c>
      <c r="HL202" s="260">
        <f>+(IF(OR($B202=0,$C202=0,$D202=0,$DC$2&gt;$OE$1),0,IF(OR(HG202=0,HI202=0,HJ202=0),0,MIN((VLOOKUP($D202,SALERYCODE,3,0))*(IF($D202=6,HJ202,HI202))*((MIN((VLOOKUP($D202,SALERYCODE,5,0)),(IF($D202=6,HI202,HJ202))))),MIN((VLOOKUP($D202,SALERYCODE,3,0)),(HG202+HH202))*(IF($D202=6,HJ202,((MIN((VLOOKUP($D202,SALERYCODE,5,0)),HJ202)))))))))/IF(AND($D202=2,'ראשי-פרטים כלליים וריכוז הוצאות'!$D$68&lt;&gt;4),1.2,1)</f>
        <v>0</v>
      </c>
      <c r="HM202" s="263"/>
      <c r="HN202" s="264"/>
      <c r="HO202" s="265"/>
      <c r="HP202" s="266"/>
      <c r="HQ202" s="267">
        <f t="shared" si="307"/>
        <v>0</v>
      </c>
      <c r="HR202" s="260">
        <f>+(IF(OR($B202=0,$C202=0,$D202=0,$DC$2&gt;$OE$1),0,IF(OR(HM202=0,HO202=0,HP202=0),0,MIN((VLOOKUP($D202,SALERYCODE,3,0))*(IF($D202=6,HP202,HO202))*((MIN((VLOOKUP($D202,SALERYCODE,5,0)),(IF($D202=6,HO202,HP202))))),MIN((VLOOKUP($D202,SALERYCODE,3,0)),(HM202+HN202))*(IF($D202=6,HP202,((MIN((VLOOKUP($D202,SALERYCODE,5,0)),HP202)))))))))/IF(AND($D202=2,'ראשי-פרטים כלליים וריכוז הוצאות'!$D$68&lt;&gt;4),1.2,1)</f>
        <v>0</v>
      </c>
      <c r="HS202" s="263"/>
      <c r="HT202" s="264"/>
      <c r="HU202" s="265"/>
      <c r="HV202" s="266"/>
      <c r="HW202" s="267">
        <f t="shared" si="308"/>
        <v>0</v>
      </c>
      <c r="HX202" s="260">
        <f>+(IF(OR($B202=0,$C202=0,$D202=0,$DC$2&gt;$OE$1),0,IF(OR(HS202=0,HU202=0,HV202=0),0,MIN((VLOOKUP($D202,SALERYCODE,3,0))*(IF($D202=6,HV202,HU202))*((MIN((VLOOKUP($D202,SALERYCODE,5,0)),(IF($D202=6,HU202,HV202))))),MIN((VLOOKUP($D202,SALERYCODE,3,0)),(HS202+HT202))*(IF($D202=6,HV202,((MIN((VLOOKUP($D202,SALERYCODE,5,0)),HV202)))))))))/IF(AND($D202=2,'ראשי-פרטים כלליים וריכוז הוצאות'!$D$68&lt;&gt;4),1.2,1)</f>
        <v>0</v>
      </c>
      <c r="HY202" s="263"/>
      <c r="HZ202" s="264"/>
      <c r="IA202" s="265"/>
      <c r="IB202" s="266"/>
      <c r="IC202" s="267">
        <f t="shared" si="309"/>
        <v>0</v>
      </c>
      <c r="ID202" s="260">
        <f>+(IF(OR($B202=0,$C202=0,$D202=0,$DC$2&gt;$OE$1),0,IF(OR(HY202=0,IA202=0,IB202=0),0,MIN((VLOOKUP($D202,SALERYCODE,3,0))*(IF($D202=6,IB202,IA202))*((MIN((VLOOKUP($D202,SALERYCODE,5,0)),(IF($D202=6,IA202,IB202))))),MIN((VLOOKUP($D202,SALERYCODE,3,0)),(HY202+HZ202))*(IF($D202=6,IB202,((MIN((VLOOKUP($D202,SALERYCODE,5,0)),IB202)))))))))/IF(AND($D202=2,'ראשי-פרטים כלליים וריכוז הוצאות'!$D$68&lt;&gt;4),1.2,1)</f>
        <v>0</v>
      </c>
      <c r="IE202" s="263"/>
      <c r="IF202" s="264"/>
      <c r="IG202" s="265"/>
      <c r="IH202" s="266"/>
      <c r="II202" s="267">
        <f t="shared" si="310"/>
        <v>0</v>
      </c>
      <c r="IJ202" s="260">
        <f>+(IF(OR($B202=0,$C202=0,$D202=0,$DC$2&gt;$OE$1),0,IF(OR(IE202=0,IG202=0,IH202=0),0,MIN((VLOOKUP($D202,SALERYCODE,3,0))*(IF($D202=6,IH202,IG202))*((MIN((VLOOKUP($D202,SALERYCODE,5,0)),(IF($D202=6,IG202,IH202))))),MIN((VLOOKUP($D202,SALERYCODE,3,0)),(IE202+IF202))*(IF($D202=6,IH202,((MIN((VLOOKUP($D202,SALERYCODE,5,0)),IH202)))))))))/IF(AND($D202=2,'ראשי-פרטים כלליים וריכוז הוצאות'!$D$68&lt;&gt;4),1.2,1)</f>
        <v>0</v>
      </c>
      <c r="IK202" s="263"/>
      <c r="IL202" s="264"/>
      <c r="IM202" s="265"/>
      <c r="IN202" s="266"/>
      <c r="IO202" s="267">
        <f t="shared" si="311"/>
        <v>0</v>
      </c>
      <c r="IP202" s="260">
        <f>+(IF(OR($B202=0,$C202=0,$D202=0,$DC$2&gt;$OE$1),0,IF(OR(IK202=0,IM202=0,IN202=0),0,MIN((VLOOKUP($D202,SALERYCODE,3,0))*(IF($D202=6,IN202,IM202))*((MIN((VLOOKUP($D202,SALERYCODE,5,0)),(IF($D202=6,IM202,IN202))))),MIN((VLOOKUP($D202,SALERYCODE,3,0)),(IK202+IL202))*(IF($D202=6,IN202,((MIN((VLOOKUP($D202,SALERYCODE,5,0)),IN202)))))))))/IF(AND($D202=2,'ראשי-פרטים כלליים וריכוז הוצאות'!$D$68&lt;&gt;4),1.2,1)</f>
        <v>0</v>
      </c>
      <c r="IQ202" s="263"/>
      <c r="IR202" s="264"/>
      <c r="IS202" s="265"/>
      <c r="IT202" s="266"/>
      <c r="IU202" s="267">
        <f t="shared" si="312"/>
        <v>0</v>
      </c>
      <c r="IV202" s="260">
        <f>+(IF(OR($B202=0,$C202=0,$D202=0,$DC$2&gt;$OE$1),0,IF(OR(IQ202=0,IS202=0,IT202=0),0,MIN((VLOOKUP($D202,SALERYCODE,3,0))*(IF($D202=6,IT202,IS202))*((MIN((VLOOKUP($D202,SALERYCODE,5,0)),(IF($D202=6,IS202,IT202))))),MIN((VLOOKUP($D202,SALERYCODE,3,0)),(IQ202+IR202))*(IF($D202=6,IT202,((MIN((VLOOKUP($D202,SALERYCODE,5,0)),IT202)))))))))/IF(AND($D202=2,'ראשי-פרטים כלליים וריכוז הוצאות'!$D$68&lt;&gt;4),1.2,1)</f>
        <v>0</v>
      </c>
      <c r="IW202" s="263"/>
      <c r="IX202" s="264"/>
      <c r="IY202" s="265"/>
      <c r="IZ202" s="266"/>
      <c r="JA202" s="267">
        <f t="shared" si="313"/>
        <v>0</v>
      </c>
      <c r="JB202" s="260">
        <f>+(IF(OR($B202=0,$C202=0,$D202=0,$DC$2&gt;$OE$1),0,IF(OR(IW202=0,IY202=0,IZ202=0),0,MIN((VLOOKUP($D202,SALERYCODE,3,0))*(IF($D202=6,IZ202,IY202))*((MIN((VLOOKUP($D202,SALERYCODE,5,0)),(IF($D202=6,IY202,IZ202))))),MIN((VLOOKUP($D202,SALERYCODE,3,0)),(IW202+IX202))*(IF($D202=6,IZ202,((MIN((VLOOKUP($D202,SALERYCODE,5,0)),IZ202)))))))))/IF(AND($D202=2,'ראשי-פרטים כלליים וריכוז הוצאות'!$D$68&lt;&gt;4),1.2,1)</f>
        <v>0</v>
      </c>
      <c r="JC202" s="263"/>
      <c r="JD202" s="264"/>
      <c r="JE202" s="265"/>
      <c r="JF202" s="266"/>
      <c r="JG202" s="267">
        <f t="shared" si="314"/>
        <v>0</v>
      </c>
      <c r="JH202" s="260">
        <f>+(IF(OR($B202=0,$C202=0,$D202=0,$DC$2&gt;$OE$1),0,IF(OR(JC202=0,JE202=0,JF202=0),0,MIN((VLOOKUP($D202,SALERYCODE,3,0))*(IF($D202=6,JF202,JE202))*((MIN((VLOOKUP($D202,SALERYCODE,5,0)),(IF($D202=6,JE202,JF202))))),MIN((VLOOKUP($D202,SALERYCODE,3,0)),(JC202+JD202))*(IF($D202=6,JF202,((MIN((VLOOKUP($D202,SALERYCODE,5,0)),JF202)))))))))/IF(AND($D202=2,'ראשי-פרטים כלליים וריכוז הוצאות'!$D$68&lt;&gt;4),1.2,1)</f>
        <v>0</v>
      </c>
      <c r="JI202" s="263"/>
      <c r="JJ202" s="264"/>
      <c r="JK202" s="265"/>
      <c r="JL202" s="266"/>
      <c r="JM202" s="267">
        <f t="shared" si="315"/>
        <v>0</v>
      </c>
      <c r="JN202" s="260">
        <f>+(IF(OR($B202=0,$C202=0,$D202=0,$DC$2&gt;$OE$1),0,IF(OR(JI202=0,JK202=0,JL202=0),0,MIN((VLOOKUP($D202,SALERYCODE,3,0))*(IF($D202=6,JL202,JK202))*((MIN((VLOOKUP($D202,SALERYCODE,5,0)),(IF($D202=6,JK202,JL202))))),MIN((VLOOKUP($D202,SALERYCODE,3,0)),(JI202+JJ202))*(IF($D202=6,JL202,((MIN((VLOOKUP($D202,SALERYCODE,5,0)),JL202)))))))))/IF(AND($D202=2,'ראשי-פרטים כלליים וריכוז הוצאות'!$D$68&lt;&gt;4),1.2,1)</f>
        <v>0</v>
      </c>
      <c r="JO202" s="263"/>
      <c r="JP202" s="264"/>
      <c r="JQ202" s="265"/>
      <c r="JR202" s="266"/>
      <c r="JS202" s="267">
        <f t="shared" si="316"/>
        <v>0</v>
      </c>
      <c r="JT202" s="260">
        <f>+(IF(OR($B202=0,$C202=0,$D202=0,$DC$2&gt;$OE$1),0,IF(OR(JO202=0,JQ202=0,JR202=0),0,MIN((VLOOKUP($D202,SALERYCODE,3,0))*(IF($D202=6,JR202,JQ202))*((MIN((VLOOKUP($D202,SALERYCODE,5,0)),(IF($D202=6,JQ202,JR202))))),MIN((VLOOKUP($D202,SALERYCODE,3,0)),(JO202+JP202))*(IF($D202=6,JR202,((MIN((VLOOKUP($D202,SALERYCODE,5,0)),JR202)))))))))/IF(AND($D202=2,'ראשי-פרטים כלליים וריכוז הוצאות'!$D$68&lt;&gt;4),1.2,1)</f>
        <v>0</v>
      </c>
      <c r="JU202" s="263"/>
      <c r="JV202" s="264"/>
      <c r="JW202" s="265"/>
      <c r="JX202" s="266"/>
      <c r="JY202" s="267">
        <f t="shared" si="317"/>
        <v>0</v>
      </c>
      <c r="JZ202" s="260">
        <f>+(IF(OR($B202=0,$C202=0,$D202=0,$DC$2&gt;$OE$1),0,IF(OR(JU202=0,JW202=0,JX202=0),0,MIN((VLOOKUP($D202,SALERYCODE,3,0))*(IF($D202=6,JX202,JW202))*((MIN((VLOOKUP($D202,SALERYCODE,5,0)),(IF($D202=6,JW202,JX202))))),MIN((VLOOKUP($D202,SALERYCODE,3,0)),(JU202+JV202))*(IF($D202=6,JX202,((MIN((VLOOKUP($D202,SALERYCODE,5,0)),JX202)))))))))/IF(AND($D202=2,'ראשי-פרטים כלליים וריכוז הוצאות'!$D$68&lt;&gt;4),1.2,1)</f>
        <v>0</v>
      </c>
      <c r="KA202" s="263"/>
      <c r="KB202" s="264"/>
      <c r="KC202" s="265"/>
      <c r="KD202" s="266"/>
      <c r="KE202" s="267">
        <f t="shared" si="318"/>
        <v>0</v>
      </c>
      <c r="KF202" s="260">
        <f>+(IF(OR($B202=0,$C202=0,$D202=0,$DC$2&gt;$OE$1),0,IF(OR(KA202=0,KC202=0,KD202=0),0,MIN((VLOOKUP($D202,SALERYCODE,3,0))*(IF($D202=6,KD202,KC202))*((MIN((VLOOKUP($D202,SALERYCODE,5,0)),(IF($D202=6,KC202,KD202))))),MIN((VLOOKUP($D202,SALERYCODE,3,0)),(KA202+KB202))*(IF($D202=6,KD202,((MIN((VLOOKUP($D202,SALERYCODE,5,0)),KD202)))))))))/IF(AND($D202=2,'ראשי-פרטים כלליים וריכוז הוצאות'!$D$68&lt;&gt;4),1.2,1)</f>
        <v>0</v>
      </c>
      <c r="KG202" s="263"/>
      <c r="KH202" s="264"/>
      <c r="KI202" s="265"/>
      <c r="KJ202" s="266"/>
      <c r="KK202" s="267">
        <f t="shared" si="319"/>
        <v>0</v>
      </c>
      <c r="KL202" s="260">
        <f>+(IF(OR($B202=0,$C202=0,$D202=0,$DC$2&gt;$OE$1),0,IF(OR(KG202=0,KI202=0,KJ202=0),0,MIN((VLOOKUP($D202,SALERYCODE,3,0))*(IF($D202=6,KJ202,KI202))*((MIN((VLOOKUP($D202,SALERYCODE,5,0)),(IF($D202=6,KI202,KJ202))))),MIN((VLOOKUP($D202,SALERYCODE,3,0)),(KG202+KH202))*(IF($D202=6,KJ202,((MIN((VLOOKUP($D202,SALERYCODE,5,0)),KJ202)))))))))/IF(AND($D202=2,'ראשי-פרטים כלליים וריכוז הוצאות'!$D$68&lt;&gt;4),1.2,1)</f>
        <v>0</v>
      </c>
      <c r="KM202" s="263"/>
      <c r="KN202" s="264"/>
      <c r="KO202" s="265"/>
      <c r="KP202" s="266"/>
      <c r="KQ202" s="267">
        <f t="shared" si="320"/>
        <v>0</v>
      </c>
      <c r="KR202" s="260">
        <f>+(IF(OR($B202=0,$C202=0,$D202=0,$DC$2&gt;$OE$1),0,IF(OR(KM202=0,KO202=0,KP202=0),0,MIN((VLOOKUP($D202,SALERYCODE,3,0))*(IF($D202=6,KP202,KO202))*((MIN((VLOOKUP($D202,SALERYCODE,5,0)),(IF($D202=6,KO202,KP202))))),MIN((VLOOKUP($D202,SALERYCODE,3,0)),(KM202+KN202))*(IF($D202=6,KP202,((MIN((VLOOKUP($D202,SALERYCODE,5,0)),KP202)))))))))/IF(AND($D202=2,'ראשי-פרטים כלליים וריכוז הוצאות'!$D$68&lt;&gt;4),1.2,1)</f>
        <v>0</v>
      </c>
      <c r="KS202" s="263"/>
      <c r="KT202" s="264"/>
      <c r="KU202" s="265"/>
      <c r="KV202" s="266"/>
      <c r="KW202" s="267">
        <f t="shared" si="321"/>
        <v>0</v>
      </c>
      <c r="KX202" s="260">
        <f>+(IF(OR($B202=0,$C202=0,$D202=0,$DC$2&gt;$OE$1),0,IF(OR(KS202=0,KU202=0,KV202=0),0,MIN((VLOOKUP($D202,SALERYCODE,3,0))*(IF($D202=6,KV202,KU202))*((MIN((VLOOKUP($D202,SALERYCODE,5,0)),(IF($D202=6,KU202,KV202))))),MIN((VLOOKUP($D202,SALERYCODE,3,0)),(KS202+KT202))*(IF($D202=6,KV202,((MIN((VLOOKUP($D202,SALERYCODE,5,0)),KV202)))))))))/IF(AND($D202=2,'ראשי-פרטים כלליים וריכוז הוצאות'!$D$68&lt;&gt;4),1.2,1)</f>
        <v>0</v>
      </c>
      <c r="KY202" s="263"/>
      <c r="KZ202" s="264"/>
      <c r="LA202" s="265"/>
      <c r="LB202" s="266"/>
      <c r="LC202" s="267">
        <f t="shared" si="322"/>
        <v>0</v>
      </c>
      <c r="LD202" s="260">
        <f>+(IF(OR($B202=0,$C202=0,$D202=0,$DC$2&gt;$OE$1),0,IF(OR(KY202=0,LA202=0,LB202=0),0,MIN((VLOOKUP($D202,SALERYCODE,3,0))*(IF($D202=6,LB202,LA202))*((MIN((VLOOKUP($D202,SALERYCODE,5,0)),(IF($D202=6,LA202,LB202))))),MIN((VLOOKUP($D202,SALERYCODE,3,0)),(KY202+KZ202))*(IF($D202=6,LB202,((MIN((VLOOKUP($D202,SALERYCODE,5,0)),LB202)))))))))/IF(AND($D202=2,'ראשי-פרטים כלליים וריכוז הוצאות'!$D$68&lt;&gt;4),1.2,1)</f>
        <v>0</v>
      </c>
      <c r="LE202" s="263"/>
      <c r="LF202" s="264"/>
      <c r="LG202" s="265"/>
      <c r="LH202" s="266"/>
      <c r="LI202" s="267">
        <f t="shared" si="323"/>
        <v>0</v>
      </c>
      <c r="LJ202" s="260">
        <f>+(IF(OR($B202=0,$C202=0,$D202=0,$DC$2&gt;$OE$1),0,IF(OR(LE202=0,LG202=0,LH202=0),0,MIN((VLOOKUP($D202,SALERYCODE,3,0))*(IF($D202=6,LH202,LG202))*((MIN((VLOOKUP($D202,SALERYCODE,5,0)),(IF($D202=6,LG202,LH202))))),MIN((VLOOKUP($D202,SALERYCODE,3,0)),(LE202+LF202))*(IF($D202=6,LH202,((MIN((VLOOKUP($D202,SALERYCODE,5,0)),LH202)))))))))/IF(AND($D202=2,'ראשי-פרטים כלליים וריכוז הוצאות'!$D$68&lt;&gt;4),1.2,1)</f>
        <v>0</v>
      </c>
      <c r="LK202" s="263"/>
      <c r="LL202" s="264"/>
      <c r="LM202" s="265"/>
      <c r="LN202" s="266"/>
      <c r="LO202" s="267">
        <f t="shared" si="324"/>
        <v>0</v>
      </c>
      <c r="LP202" s="260">
        <f>+(IF(OR($B202=0,$C202=0,$D202=0,$DC$2&gt;$OE$1),0,IF(OR(LK202=0,LM202=0,LN202=0),0,MIN((VLOOKUP($D202,SALERYCODE,3,0))*(IF($D202=6,LN202,LM202))*((MIN((VLOOKUP($D202,SALERYCODE,5,0)),(IF($D202=6,LM202,LN202))))),MIN((VLOOKUP($D202,SALERYCODE,3,0)),(LK202+LL202))*(IF($D202=6,LN202,((MIN((VLOOKUP($D202,SALERYCODE,5,0)),LN202)))))))))/IF(AND($D202=2,'ראשי-פרטים כלליים וריכוז הוצאות'!$D$68&lt;&gt;4),1.2,1)</f>
        <v>0</v>
      </c>
      <c r="LQ202" s="263"/>
      <c r="LR202" s="264"/>
      <c r="LS202" s="265"/>
      <c r="LT202" s="266"/>
      <c r="LU202" s="267">
        <f t="shared" si="325"/>
        <v>0</v>
      </c>
      <c r="LV202" s="260">
        <f>+(IF(OR($B202=0,$C202=0,$D202=0,$DC$2&gt;$OE$1),0,IF(OR(LQ202=0,LS202=0,LT202=0),0,MIN((VLOOKUP($D202,SALERYCODE,3,0))*(IF($D202=6,LT202,LS202))*((MIN((VLOOKUP($D202,SALERYCODE,5,0)),(IF($D202=6,LS202,LT202))))),MIN((VLOOKUP($D202,SALERYCODE,3,0)),(LQ202+LR202))*(IF($D202=6,LT202,((MIN((VLOOKUP($D202,SALERYCODE,5,0)),LT202)))))))))/IF(AND($D202=2,'ראשי-פרטים כלליים וריכוז הוצאות'!$D$68&lt;&gt;4),1.2,1)</f>
        <v>0</v>
      </c>
      <c r="LW202" s="263"/>
      <c r="LX202" s="264"/>
      <c r="LY202" s="265"/>
      <c r="LZ202" s="266"/>
      <c r="MA202" s="267">
        <f t="shared" si="326"/>
        <v>0</v>
      </c>
      <c r="MB202" s="260">
        <f>+(IF(OR($B202=0,$C202=0,$D202=0,$DC$2&gt;$OE$1),0,IF(OR(LW202=0,LY202=0,LZ202=0),0,MIN((VLOOKUP($D202,SALERYCODE,3,0))*(IF($D202=6,LZ202,LY202))*((MIN((VLOOKUP($D202,SALERYCODE,5,0)),(IF($D202=6,LY202,LZ202))))),MIN((VLOOKUP($D202,SALERYCODE,3,0)),(LW202+LX202))*(IF($D202=6,LZ202,((MIN((VLOOKUP($D202,SALERYCODE,5,0)),LZ202)))))))))/IF(AND($D202=2,'ראשי-פרטים כלליים וריכוז הוצאות'!$D$68&lt;&gt;4),1.2,1)</f>
        <v>0</v>
      </c>
      <c r="MC202" s="263"/>
      <c r="MD202" s="264"/>
      <c r="ME202" s="265"/>
      <c r="MF202" s="266"/>
      <c r="MG202" s="267">
        <f t="shared" si="327"/>
        <v>0</v>
      </c>
      <c r="MH202" s="260">
        <f>+(IF(OR($B202=0,$C202=0,$D202=0,$DC$2&gt;$OE$1),0,IF(OR(MC202=0,ME202=0,MF202=0),0,MIN((VLOOKUP($D202,SALERYCODE,3,0))*(IF($D202=6,MF202,ME202))*((MIN((VLOOKUP($D202,SALERYCODE,5,0)),(IF($D202=6,ME202,MF202))))),MIN((VLOOKUP($D202,SALERYCODE,3,0)),(MC202+MD202))*(IF($D202=6,MF202,((MIN((VLOOKUP($D202,SALERYCODE,5,0)),MF202)))))))))/IF(AND($D202=2,'ראשי-פרטים כלליים וריכוז הוצאות'!$D$68&lt;&gt;4),1.2,1)</f>
        <v>0</v>
      </c>
      <c r="MI202" s="263"/>
      <c r="MJ202" s="264"/>
      <c r="MK202" s="265"/>
      <c r="ML202" s="266"/>
      <c r="MM202" s="267">
        <f t="shared" si="328"/>
        <v>0</v>
      </c>
      <c r="MN202" s="260">
        <f>+(IF(OR($B202=0,$C202=0,$D202=0,$DC$2&gt;$OE$1),0,IF(OR(MI202=0,MK202=0,ML202=0),0,MIN((VLOOKUP($D202,SALERYCODE,3,0))*(IF($D202=6,ML202,MK202))*((MIN((VLOOKUP($D202,SALERYCODE,5,0)),(IF($D202=6,MK202,ML202))))),MIN((VLOOKUP($D202,SALERYCODE,3,0)),(MI202+MJ202))*(IF($D202=6,ML202,((MIN((VLOOKUP($D202,SALERYCODE,5,0)),ML202)))))))))/IF(AND($D202=2,'ראשי-פרטים כלליים וריכוז הוצאות'!$D$68&lt;&gt;4),1.2,1)</f>
        <v>0</v>
      </c>
      <c r="MO202" s="263"/>
      <c r="MP202" s="264"/>
      <c r="MQ202" s="265"/>
      <c r="MR202" s="266"/>
      <c r="MS202" s="267">
        <f t="shared" si="329"/>
        <v>0</v>
      </c>
      <c r="MT202" s="260">
        <f>+(IF(OR($B202=0,$C202=0,$D202=0,$DC$2&gt;$OE$1),0,IF(OR(MO202=0,MQ202=0,MR202=0),0,MIN((VLOOKUP($D202,SALERYCODE,3,0))*(IF($D202=6,MR202,MQ202))*((MIN((VLOOKUP($D202,SALERYCODE,5,0)),(IF($D202=6,MQ202,MR202))))),MIN((VLOOKUP($D202,SALERYCODE,3,0)),(MO202+MP202))*(IF($D202=6,MR202,((MIN((VLOOKUP($D202,SALERYCODE,5,0)),MR202)))))))))/IF(AND($D202=2,'ראשי-פרטים כלליים וריכוז הוצאות'!$D$68&lt;&gt;4),1.2,1)</f>
        <v>0</v>
      </c>
      <c r="MU202" s="263"/>
      <c r="MV202" s="264"/>
      <c r="MW202" s="265"/>
      <c r="MX202" s="266"/>
      <c r="MY202" s="267">
        <f t="shared" si="330"/>
        <v>0</v>
      </c>
      <c r="MZ202" s="260">
        <f>+(IF(OR($B202=0,$C202=0,$D202=0,$DC$2&gt;$OE$1),0,IF(OR(MU202=0,MW202=0,MX202=0),0,MIN((VLOOKUP($D202,SALERYCODE,3,0))*(IF($D202=6,MX202,MW202))*((MIN((VLOOKUP($D202,SALERYCODE,5,0)),(IF($D202=6,MW202,MX202))))),MIN((VLOOKUP($D202,SALERYCODE,3,0)),(MU202+MV202))*(IF($D202=6,MX202,((MIN((VLOOKUP($D202,SALERYCODE,5,0)),MX202)))))))))/IF(AND($D202=2,'ראשי-פרטים כלליים וריכוז הוצאות'!$D$68&lt;&gt;4),1.2,1)</f>
        <v>0</v>
      </c>
      <c r="NA202" s="263"/>
      <c r="NB202" s="264"/>
      <c r="NC202" s="265"/>
      <c r="ND202" s="266"/>
      <c r="NE202" s="267">
        <f t="shared" si="331"/>
        <v>0</v>
      </c>
      <c r="NF202" s="260">
        <f>+(IF(OR($B202=0,$C202=0,$D202=0,$DC$2&gt;$OE$1),0,IF(OR(NA202=0,NC202=0,ND202=0),0,MIN((VLOOKUP($D202,SALERYCODE,3,0))*(IF($D202=6,ND202,NC202))*((MIN((VLOOKUP($D202,SALERYCODE,5,0)),(IF($D202=6,NC202,ND202))))),MIN((VLOOKUP($D202,SALERYCODE,3,0)),(NA202+NB202))*(IF($D202=6,ND202,((MIN((VLOOKUP($D202,SALERYCODE,5,0)),ND202)))))))))/IF(AND($D202=2,'ראשי-פרטים כלליים וריכוז הוצאות'!$D$68&lt;&gt;4),1.2,1)</f>
        <v>0</v>
      </c>
      <c r="NG202" s="263"/>
      <c r="NH202" s="264"/>
      <c r="NI202" s="265"/>
      <c r="NJ202" s="266"/>
      <c r="NK202" s="267">
        <f t="shared" si="332"/>
        <v>0</v>
      </c>
      <c r="NL202" s="260">
        <f>+(IF(OR($B202=0,$C202=0,$D202=0,$DC$2&gt;$OE$1),0,IF(OR(NG202=0,NI202=0,NJ202=0),0,MIN((VLOOKUP($D202,SALERYCODE,3,0))*(IF($D202=6,NJ202,NI202))*((MIN((VLOOKUP($D202,SALERYCODE,5,0)),(IF($D202=6,NI202,NJ202))))),MIN((VLOOKUP($D202,SALERYCODE,3,0)),(NG202+NH202))*(IF($D202=6,NJ202,((MIN((VLOOKUP($D202,SALERYCODE,5,0)),NJ202)))))))))/IF(AND($D202=2,'ראשי-פרטים כלליים וריכוז הוצאות'!$D$68&lt;&gt;4),1.2,1)</f>
        <v>0</v>
      </c>
      <c r="NM202" s="263"/>
      <c r="NN202" s="264"/>
      <c r="NO202" s="265"/>
      <c r="NP202" s="266"/>
      <c r="NQ202" s="267">
        <f t="shared" si="333"/>
        <v>0</v>
      </c>
      <c r="NR202" s="260">
        <f>+(IF(OR($B202=0,$C202=0,$D202=0,$DC$2&gt;$OE$1),0,IF(OR(NM202=0,NO202=0,NP202=0),0,MIN((VLOOKUP($D202,SALERYCODE,3,0))*(IF($D202=6,NP202,NO202))*((MIN((VLOOKUP($D202,SALERYCODE,5,0)),(IF($D202=6,NO202,NP202))))),MIN((VLOOKUP($D202,SALERYCODE,3,0)),(NM202+NN202))*(IF($D202=6,NP202,((MIN((VLOOKUP($D202,SALERYCODE,5,0)),NP202)))))))))/IF(AND($D202=2,'ראשי-פרטים כלליים וריכוז הוצאות'!$D$68&lt;&gt;4),1.2,1)</f>
        <v>0</v>
      </c>
      <c r="NS202" s="263"/>
      <c r="NT202" s="264"/>
      <c r="NU202" s="265"/>
      <c r="NV202" s="266"/>
      <c r="NW202" s="267">
        <f t="shared" si="334"/>
        <v>0</v>
      </c>
      <c r="NX202" s="260">
        <f>+(IF(OR($B202=0,$C202=0,$D202=0,$DC$2&gt;$OE$1),0,IF(OR(NS202=0,NU202=0,NV202=0),0,MIN((VLOOKUP($D202,SALERYCODE,3,0))*(IF($D202=6,NV202,NU202))*((MIN((VLOOKUP($D202,SALERYCODE,5,0)),(IF($D202=6,NU202,NV202))))),MIN((VLOOKUP($D202,SALERYCODE,3,0)),(NS202+NT202))*(IF($D202=6,NV202,((MIN((VLOOKUP($D202,SALERYCODE,5,0)),NV202)))))))))/IF(AND($D202=2,'ראשי-פרטים כלליים וריכוז הוצאות'!$D$68&lt;&gt;4),1.2,1)</f>
        <v>0</v>
      </c>
      <c r="NY202" s="263"/>
      <c r="NZ202" s="264"/>
      <c r="OA202" s="265"/>
      <c r="OB202" s="266"/>
      <c r="OC202" s="267">
        <f t="shared" si="335"/>
        <v>0</v>
      </c>
      <c r="OD202" s="260">
        <f>+(IF(OR($B202=0,$C202=0,$D202=0,$DC$2&gt;$OE$1),0,IF(OR(NY202=0,OA202=0,OB202=0),0,MIN((VLOOKUP($D202,SALERYCODE,3,0))*(IF($D202=6,OB202,OA202))*((MIN((VLOOKUP($D202,SALERYCODE,5,0)),(IF($D202=6,OA202,OB202))))),MIN((VLOOKUP($D202,SALERYCODE,3,0)),(NY202+NZ202))*(IF($D202=6,OB202,((MIN((VLOOKUP($D202,SALERYCODE,5,0)),OB202)))))))))/IF(AND($D202=2,'ראשי-פרטים כלליים וריכוז הוצאות'!$D$68&lt;&gt;4),1.2,1)</f>
        <v>0</v>
      </c>
      <c r="OE202" s="275">
        <f t="shared" si="341"/>
        <v>0</v>
      </c>
      <c r="OF202" s="283">
        <f t="shared" si="342"/>
        <v>9.9999999999999995E-7</v>
      </c>
      <c r="OG202" s="276">
        <f t="shared" si="343"/>
        <v>0</v>
      </c>
      <c r="OH202" s="275">
        <f t="shared" si="344"/>
        <v>0</v>
      </c>
      <c r="OI202" s="275">
        <v>0</v>
      </c>
      <c r="OJ202" s="258">
        <f t="shared" si="345"/>
        <v>0</v>
      </c>
      <c r="OK202" s="284"/>
      <c r="OL202" s="116">
        <f>MIN(OJ202+OK202*OF202*OE202/$OL$1/IF(AND($D202=2,'ראשי-פרטים כלליים וריכוז הוצאות'!$D$68&lt;&gt;4),1.2,1),IF($D202&gt;0,VLOOKUP($D202,SALERYCODE,3,0)*12*OG202,0))</f>
        <v>0</v>
      </c>
      <c r="OM202" s="95">
        <f t="shared" si="336"/>
        <v>0</v>
      </c>
      <c r="ON202" s="11">
        <f t="shared" si="337"/>
        <v>0</v>
      </c>
      <c r="OO202" s="11">
        <f t="shared" si="338"/>
        <v>0</v>
      </c>
      <c r="OP202" s="22">
        <f t="shared" si="339"/>
        <v>0</v>
      </c>
      <c r="OQ202" s="11">
        <f t="shared" si="340"/>
        <v>0</v>
      </c>
      <c r="OR202" s="11" t="e">
        <f>#REF!</f>
        <v>#REF!</v>
      </c>
      <c r="OS202" s="35" t="e">
        <f>#REF!-OP202</f>
        <v>#REF!</v>
      </c>
      <c r="OT202" s="35" t="e">
        <f>OS202-#REF!</f>
        <v>#REF!</v>
      </c>
      <c r="OU202" s="43" t="e">
        <f>IF(AND(OP202&gt;0,(OS202=#REF!-OP202)),"מועסק פחות מ-10% מזמנו במופ","")</f>
        <v>#REF!</v>
      </c>
    </row>
    <row r="203" spans="1:411" ht="24" hidden="1" customHeight="1" outlineLevel="1" x14ac:dyDescent="0.2">
      <c r="A203" s="282">
        <v>200</v>
      </c>
      <c r="B203" s="269"/>
      <c r="C203" s="270"/>
      <c r="D203" s="271"/>
      <c r="E203" s="263"/>
      <c r="F203" s="264"/>
      <c r="G203" s="265"/>
      <c r="H203" s="266"/>
      <c r="I203" s="267">
        <f t="shared" si="271"/>
        <v>0</v>
      </c>
      <c r="J203" s="260">
        <f>(IF(OR($B203=0,$C203=0,$D203=0,$E$2&gt;$OE$1),0,IF(OR($E203=0,$G203=0,$H203=0),0,MIN((VLOOKUP($D203,SALERYCODE,3,0))*(IF($D203=6,$H203,$G203))*((MIN((VLOOKUP($D203,SALERYCODE,5,0)),(IF($D203=6,$G203,$H203))))),MIN((VLOOKUP($D203,SALERYCODE,3,0)),($E203+$F203))*(IF($D203=6,$H203,((MIN((VLOOKUP($D203,SALERYCODE,5,0)),$H203)))))))))/IF(AND($D203=2,'ראשי-פרטים כלליים וריכוז הוצאות'!$D$68&lt;&gt;4),1.2,1)</f>
        <v>0</v>
      </c>
      <c r="K203" s="263"/>
      <c r="L203" s="264"/>
      <c r="M203" s="265"/>
      <c r="N203" s="266"/>
      <c r="O203" s="267">
        <f t="shared" si="272"/>
        <v>0</v>
      </c>
      <c r="P203" s="260">
        <f>+(IF(OR($B203=0,$C203=0,$D203=0,$K$2&gt;$OE$1),0,IF(OR($K203=0,$M203=0,$N203=0),0,MIN((VLOOKUP($D203,SALERYCODE,3,0))*(IF($D203=6,$N203,$M203))*((MIN((VLOOKUP($D203,SALERYCODE,5,0)),(IF($D203=6,$M203,$N203))))),MIN((VLOOKUP($D203,SALERYCODE,3,0)),($K203+$L203))*(IF($D203=6,$N203,((MIN((VLOOKUP($D203,SALERYCODE,5,0)),$N203)))))))))/IF(AND($D203=2,'ראשי-פרטים כלליים וריכוז הוצאות'!$D$68&lt;&gt;4),1.2,1)</f>
        <v>0</v>
      </c>
      <c r="Q203" s="263"/>
      <c r="R203" s="264"/>
      <c r="S203" s="265"/>
      <c r="T203" s="266"/>
      <c r="U203" s="267">
        <f t="shared" si="273"/>
        <v>0</v>
      </c>
      <c r="V203" s="260">
        <f>+(IF(OR($B203=0,$C203=0,$D203=0,$Q$2&gt;$OE$1),0,IF(OR(Q203=0,S203=0,T203=0),0,MIN((VLOOKUP($D203,SALERYCODE,3,0))*(IF($D203=6,T203,S203))*((MIN((VLOOKUP($D203,SALERYCODE,5,0)),(IF($D203=6,S203,T203))))),MIN((VLOOKUP($D203,SALERYCODE,3,0)),(Q203+R203))*(IF($D203=6,T203,((MIN((VLOOKUP($D203,SALERYCODE,5,0)),T203)))))))))/IF(AND($D203=2,'ראשי-פרטים כלליים וריכוז הוצאות'!$D$68&lt;&gt;4),1.2,1)</f>
        <v>0</v>
      </c>
      <c r="W203" s="263"/>
      <c r="X203" s="264"/>
      <c r="Y203" s="265"/>
      <c r="Z203" s="266"/>
      <c r="AA203" s="267">
        <f t="shared" si="274"/>
        <v>0</v>
      </c>
      <c r="AB203" s="260">
        <f>+(IF(OR($B203=0,$C203=0,$D203=0,$W$2&gt;$OE$1),0,IF(OR(W203=0,Y203=0,Z203=0),0,MIN((VLOOKUP($D203,SALERYCODE,3,0))*(IF($D203=6,Z203,Y203))*((MIN((VLOOKUP($D203,SALERYCODE,5,0)),(IF($D203=6,Y203,Z203))))),MIN((VLOOKUP($D203,SALERYCODE,3,0)),(W203+X203))*(IF($D203=6,Z203,((MIN((VLOOKUP($D203,SALERYCODE,5,0)),Z203)))))))))/IF(AND($D203=2,'ראשי-פרטים כלליים וריכוז הוצאות'!$D$68&lt;&gt;4),1.2,1)</f>
        <v>0</v>
      </c>
      <c r="AC203" s="263"/>
      <c r="AD203" s="264"/>
      <c r="AE203" s="265"/>
      <c r="AF203" s="266"/>
      <c r="AG203" s="267">
        <f t="shared" si="275"/>
        <v>0</v>
      </c>
      <c r="AH203" s="260">
        <f>+(IF(OR($B203=0,$C203=0,$D203=0,$AC$2&gt;$OE$1),0,IF(OR(AC203=0,AE203=0,AF203=0),0,MIN((VLOOKUP($D203,SALERYCODE,3,0))*(IF($D203=6,AF203,AE203))*((MIN((VLOOKUP($D203,SALERYCODE,5,0)),(IF($D203=6,AE203,AF203))))),MIN((VLOOKUP($D203,SALERYCODE,3,0)),(AC203+AD203))*(IF($D203=6,AF203,((MIN((VLOOKUP($D203,SALERYCODE,5,0)),AF203)))))))))/IF(AND($D203=2,'ראשי-פרטים כלליים וריכוז הוצאות'!$D$68&lt;&gt;4),1.2,1)</f>
        <v>0</v>
      </c>
      <c r="AI203" s="263"/>
      <c r="AJ203" s="264"/>
      <c r="AK203" s="265"/>
      <c r="AL203" s="266"/>
      <c r="AM203" s="267">
        <f t="shared" si="276"/>
        <v>0</v>
      </c>
      <c r="AN203" s="260">
        <f>+(IF(OR($B203=0,$C203=0,$D203=0,$AI$2&gt;$OE$1),0,IF(OR(AI203=0,AK203=0,AL203=0),0,MIN((VLOOKUP($D203,SALERYCODE,3,0))*(IF($D203=6,AL203,AK203))*((MIN((VLOOKUP($D203,SALERYCODE,5,0)),(IF($D203=6,AK203,AL203))))),MIN((VLOOKUP($D203,SALERYCODE,3,0)),(AI203+AJ203))*(IF($D203=6,AL203,((MIN((VLOOKUP($D203,SALERYCODE,5,0)),AL203)))))))))/IF(AND($D203=2,'ראשי-פרטים כלליים וריכוז הוצאות'!$D$68&lt;&gt;4),1.2,1)</f>
        <v>0</v>
      </c>
      <c r="AO203" s="263"/>
      <c r="AP203" s="264"/>
      <c r="AQ203" s="265"/>
      <c r="AR203" s="266"/>
      <c r="AS203" s="267">
        <f t="shared" si="277"/>
        <v>0</v>
      </c>
      <c r="AT203" s="260">
        <f>+(IF(OR($B203=0,$C203=0,$D203=0,$AO$2&gt;$OE$1),0,IF(OR(AO203=0,AQ203=0,AR203=0),0,MIN((VLOOKUP($D203,SALERYCODE,3,0))*(IF($D203=6,AR203,AQ203))*((MIN((VLOOKUP($D203,SALERYCODE,5,0)),(IF($D203=6,AQ203,AR203))))),MIN((VLOOKUP($D203,SALERYCODE,3,0)),(AO203+AP203))*(IF($D203=6,AR203,((MIN((VLOOKUP($D203,SALERYCODE,5,0)),AR203)))))))))/IF(AND($D203=2,'ראשי-פרטים כלליים וריכוז הוצאות'!$D$68&lt;&gt;4),1.2,1)</f>
        <v>0</v>
      </c>
      <c r="AU203" s="263"/>
      <c r="AV203" s="264"/>
      <c r="AW203" s="265"/>
      <c r="AX203" s="266"/>
      <c r="AY203" s="267">
        <f t="shared" si="278"/>
        <v>0</v>
      </c>
      <c r="AZ203" s="260">
        <f>+(IF(OR($B203=0,$C203=0,$D203=0,$AU$2&gt;$OE$1),0,IF(OR(AU203=0,AW203=0,AX203=0),0,MIN((VLOOKUP($D203,SALERYCODE,3,0))*(IF($D203=6,AX203,AW203))*((MIN((VLOOKUP($D203,SALERYCODE,5,0)),(IF($D203=6,AW203,AX203))))),MIN((VLOOKUP($D203,SALERYCODE,3,0)),(AU203+AV203))*(IF($D203=6,AX203,((MIN((VLOOKUP($D203,SALERYCODE,5,0)),AX203)))))))))/IF(AND($D203=2,'ראשי-פרטים כלליים וריכוז הוצאות'!$D$68&lt;&gt;4),1.2,1)</f>
        <v>0</v>
      </c>
      <c r="BA203" s="263"/>
      <c r="BB203" s="264"/>
      <c r="BC203" s="265"/>
      <c r="BD203" s="266"/>
      <c r="BE203" s="267">
        <f t="shared" si="279"/>
        <v>0</v>
      </c>
      <c r="BF203" s="260">
        <f>+(IF(OR($B203=0,$C203=0,$D203=0,$BA$2&gt;$OE$1),0,IF(OR(BA203=0,BC203=0,BD203=0),0,MIN((VLOOKUP($D203,SALERYCODE,3,0))*(IF($D203=6,BD203,BC203))*((MIN((VLOOKUP($D203,SALERYCODE,5,0)),(IF($D203=6,BC203,BD203))))),MIN((VLOOKUP($D203,SALERYCODE,3,0)),(BA203+BB203))*(IF($D203=6,BD203,((MIN((VLOOKUP($D203,SALERYCODE,5,0)),BD203)))))))))/IF(AND($D203=2,'ראשי-פרטים כלליים וריכוז הוצאות'!$D$68&lt;&gt;4),1.2,1)</f>
        <v>0</v>
      </c>
      <c r="BG203" s="263"/>
      <c r="BH203" s="264"/>
      <c r="BI203" s="265"/>
      <c r="BJ203" s="266"/>
      <c r="BK203" s="267">
        <f t="shared" si="280"/>
        <v>0</v>
      </c>
      <c r="BL203" s="260">
        <f>+(IF(OR($B203=0,$C203=0,$D203=0,$BG$2&gt;$OE$1),0,IF(OR(BG203=0,BI203=0,BJ203=0),0,MIN((VLOOKUP($D203,SALERYCODE,3,0))*(IF($D203=6,BJ203,BI203))*((MIN((VLOOKUP($D203,SALERYCODE,5,0)),(IF($D203=6,BI203,BJ203))))),MIN((VLOOKUP($D203,SALERYCODE,3,0)),(BG203+BH203))*(IF($D203=6,BJ203,((MIN((VLOOKUP($D203,SALERYCODE,5,0)),BJ203)))))))))/IF(AND($D203=2,'ראשי-פרטים כלליים וריכוז הוצאות'!$D$68&lt;&gt;4),1.2,1)</f>
        <v>0</v>
      </c>
      <c r="BM203" s="263"/>
      <c r="BN203" s="264"/>
      <c r="BO203" s="265"/>
      <c r="BP203" s="266"/>
      <c r="BQ203" s="267">
        <f t="shared" si="281"/>
        <v>0</v>
      </c>
      <c r="BR203" s="260">
        <f>+(IF(OR($B203=0,$C203=0,$D203=0,$BM$2&gt;$OE$1),0,IF(OR(BM203=0,BO203=0,BP203=0),0,MIN((VLOOKUP($D203,SALERYCODE,3,0))*(IF($D203=6,BP203,BO203))*((MIN((VLOOKUP($D203,SALERYCODE,5,0)),(IF($D203=6,BO203,BP203))))),MIN((VLOOKUP($D203,SALERYCODE,3,0)),(BM203+BN203))*(IF($D203=6,BP203,((MIN((VLOOKUP($D203,SALERYCODE,5,0)),BP203)))))))))/IF(AND($D203=2,'ראשי-פרטים כלליים וריכוז הוצאות'!$D$68&lt;&gt;4),1.2,1)</f>
        <v>0</v>
      </c>
      <c r="BS203" s="263"/>
      <c r="BT203" s="264"/>
      <c r="BU203" s="265"/>
      <c r="BV203" s="266"/>
      <c r="BW203" s="267">
        <f t="shared" si="282"/>
        <v>0</v>
      </c>
      <c r="BX203" s="260">
        <f>+(IF(OR($B203=0,$C203=0,$D203=0,$BS$2&gt;$OE$1),0,IF(OR(BS203=0,BU203=0,BV203=0),0,MIN((VLOOKUP($D203,SALERYCODE,3,0))*(IF($D203=6,BV203,BU203))*((MIN((VLOOKUP($D203,SALERYCODE,5,0)),(IF($D203=6,BU203,BV203))))),MIN((VLOOKUP($D203,SALERYCODE,3,0)),(BS203+BT203))*(IF($D203=6,BV203,((MIN((VLOOKUP($D203,SALERYCODE,5,0)),BV203)))))))))/IF(AND($D203=2,'ראשי-פרטים כלליים וריכוז הוצאות'!$D$68&lt;&gt;4),1.2,1)</f>
        <v>0</v>
      </c>
      <c r="BY203" s="263"/>
      <c r="BZ203" s="264"/>
      <c r="CA203" s="265"/>
      <c r="CB203" s="266"/>
      <c r="CC203" s="267">
        <f t="shared" si="283"/>
        <v>0</v>
      </c>
      <c r="CD203" s="260">
        <f>+(IF(OR($B203=0,$C203=0,$D203=0,$BY$2&gt;$OE$1),0,IF(OR(BY203=0,CA203=0,CB203=0),0,MIN((VLOOKUP($D203,SALERYCODE,3,0))*(IF($D203=6,CB203,CA203))*((MIN((VLOOKUP($D203,SALERYCODE,5,0)),(IF($D203=6,CA203,CB203))))),MIN((VLOOKUP($D203,SALERYCODE,3,0)),(BY203+BZ203))*(IF($D203=6,CB203,((MIN((VLOOKUP($D203,SALERYCODE,5,0)),CB203)))))))))/IF(AND($D203=2,'ראשי-פרטים כלליים וריכוז הוצאות'!$D$68&lt;&gt;4),1.2,1)</f>
        <v>0</v>
      </c>
      <c r="CE203" s="263"/>
      <c r="CF203" s="264"/>
      <c r="CG203" s="265"/>
      <c r="CH203" s="266"/>
      <c r="CI203" s="267">
        <f t="shared" si="284"/>
        <v>0</v>
      </c>
      <c r="CJ203" s="260">
        <f>+(IF(OR($B203=0,$C203=0,$D203=0,$CE$2&gt;$OE$1),0,IF(OR(CE203=0,CG203=0,CH203=0),0,MIN((VLOOKUP($D203,SALERYCODE,3,0))*(IF($D203=6,CH203,CG203))*((MIN((VLOOKUP($D203,SALERYCODE,5,0)),(IF($D203=6,CG203,CH203))))),MIN((VLOOKUP($D203,SALERYCODE,3,0)),(CE203+CF203))*(IF($D203=6,CH203,((MIN((VLOOKUP($D203,SALERYCODE,5,0)),CH203)))))))))/IF(AND($D203=2,'ראשי-פרטים כלליים וריכוז הוצאות'!$D$68&lt;&gt;4),1.2,1)</f>
        <v>0</v>
      </c>
      <c r="CK203" s="263"/>
      <c r="CL203" s="264"/>
      <c r="CM203" s="265"/>
      <c r="CN203" s="266"/>
      <c r="CO203" s="267">
        <f t="shared" si="285"/>
        <v>0</v>
      </c>
      <c r="CP203" s="260">
        <f>+(IF(OR($B203=0,$C203=0,$D203=0,$CK$2&gt;$OE$1),0,IF(OR(CK203=0,CM203=0,CN203=0),0,MIN((VLOOKUP($D203,SALERYCODE,3,0))*(IF($D203=6,CN203,CM203))*((MIN((VLOOKUP($D203,SALERYCODE,5,0)),(IF($D203=6,CM203,CN203))))),MIN((VLOOKUP($D203,SALERYCODE,3,0)),(CK203+CL203))*(IF($D203=6,CN203,((MIN((VLOOKUP($D203,SALERYCODE,5,0)),CN203)))))))))/IF(AND($D203=2,'ראשי-פרטים כלליים וריכוז הוצאות'!$D$68&lt;&gt;4),1.2,1)</f>
        <v>0</v>
      </c>
      <c r="CQ203" s="263"/>
      <c r="CR203" s="264"/>
      <c r="CS203" s="265"/>
      <c r="CT203" s="266"/>
      <c r="CU203" s="267">
        <f t="shared" si="286"/>
        <v>0</v>
      </c>
      <c r="CV203" s="260">
        <f>+(IF(OR($B203=0,$C203=0,$D203=0,$CQ$2&gt;$OE$1),0,IF(OR(CQ203=0,CS203=0,CT203=0),0,MIN((VLOOKUP($D203,SALERYCODE,3,0))*(IF($D203=6,CT203,CS203))*((MIN((VLOOKUP($D203,SALERYCODE,5,0)),(IF($D203=6,CS203,CT203))))),MIN((VLOOKUP($D203,SALERYCODE,3,0)),(CQ203+CR203))*(IF($D203=6,CT203,((MIN((VLOOKUP($D203,SALERYCODE,5,0)),CT203)))))))))/IF(AND($D203=2,'ראשי-פרטים כלליים וריכוז הוצאות'!$D$68&lt;&gt;4),1.2,1)</f>
        <v>0</v>
      </c>
      <c r="CW203" s="263"/>
      <c r="CX203" s="264"/>
      <c r="CY203" s="265"/>
      <c r="CZ203" s="266"/>
      <c r="DA203" s="267">
        <f t="shared" si="287"/>
        <v>0</v>
      </c>
      <c r="DB203" s="260">
        <f>+(IF(OR($B203=0,$C203=0,$D203=0,$CW$2&gt;$OE$1),0,IF(OR(CW203=0,CY203=0,CZ203=0),0,MIN((VLOOKUP($D203,SALERYCODE,3,0))*(IF($D203=6,CZ203,CY203))*((MIN((VLOOKUP($D203,SALERYCODE,5,0)),(IF($D203=6,CY203,CZ203))))),MIN((VLOOKUP($D203,SALERYCODE,3,0)),(CW203+CX203))*(IF($D203=6,CZ203,((MIN((VLOOKUP($D203,SALERYCODE,5,0)),CZ203)))))))))/IF(AND($D203=2,'ראשי-פרטים כלליים וריכוז הוצאות'!$D$68&lt;&gt;4),1.2,1)</f>
        <v>0</v>
      </c>
      <c r="DC203" s="263"/>
      <c r="DD203" s="264"/>
      <c r="DE203" s="265"/>
      <c r="DF203" s="266"/>
      <c r="DG203" s="267">
        <f t="shared" si="288"/>
        <v>0</v>
      </c>
      <c r="DH203" s="260">
        <f>+(IF(OR($B203=0,$C203=0,$D203=0,$DC$2&gt;$OE$1),0,IF(OR(DC203=0,DE203=0,DF203=0),0,MIN((VLOOKUP($D203,SALERYCODE,3,0))*(IF($D203=6,DF203,DE203))*((MIN((VLOOKUP($D203,SALERYCODE,5,0)),(IF($D203=6,DE203,DF203))))),MIN((VLOOKUP($D203,SALERYCODE,3,0)),(DC203+DD203))*(IF($D203=6,DF203,((MIN((VLOOKUP($D203,SALERYCODE,5,0)),DF203)))))))))/IF(AND($D203=2,'ראשי-פרטים כלליים וריכוז הוצאות'!$D$68&lt;&gt;4),1.2,1)</f>
        <v>0</v>
      </c>
      <c r="DI203" s="263"/>
      <c r="DJ203" s="264"/>
      <c r="DK203" s="265"/>
      <c r="DL203" s="266"/>
      <c r="DM203" s="267">
        <f t="shared" si="289"/>
        <v>0</v>
      </c>
      <c r="DN203" s="260">
        <f>+(IF(OR($B203=0,$C203=0,$D203=0,$DC$2&gt;$OE$1),0,IF(OR(DI203=0,DK203=0,DL203=0),0,MIN((VLOOKUP($D203,SALERYCODE,3,0))*(IF($D203=6,DL203,DK203))*((MIN((VLOOKUP($D203,SALERYCODE,5,0)),(IF($D203=6,DK203,DL203))))),MIN((VLOOKUP($D203,SALERYCODE,3,0)),(DI203+DJ203))*(IF($D203=6,DL203,((MIN((VLOOKUP($D203,SALERYCODE,5,0)),DL203)))))))))/IF(AND($D203=2,'ראשי-פרטים כלליים וריכוז הוצאות'!$D$68&lt;&gt;4),1.2,1)</f>
        <v>0</v>
      </c>
      <c r="DO203" s="263"/>
      <c r="DP203" s="264"/>
      <c r="DQ203" s="265"/>
      <c r="DR203" s="266"/>
      <c r="DS203" s="267">
        <f t="shared" si="290"/>
        <v>0</v>
      </c>
      <c r="DT203" s="260">
        <f>+(IF(OR($B203=0,$C203=0,$D203=0,$DC$2&gt;$OE$1),0,IF(OR(DO203=0,DQ203=0,DR203=0),0,MIN((VLOOKUP($D203,SALERYCODE,3,0))*(IF($D203=6,DR203,DQ203))*((MIN((VLOOKUP($D203,SALERYCODE,5,0)),(IF($D203=6,DQ203,DR203))))),MIN((VLOOKUP($D203,SALERYCODE,3,0)),(DO203+DP203))*(IF($D203=6,DR203,((MIN((VLOOKUP($D203,SALERYCODE,5,0)),DR203)))))))))/IF(AND($D203=2,'ראשי-פרטים כלליים וריכוז הוצאות'!$D$68&lt;&gt;4),1.2,1)</f>
        <v>0</v>
      </c>
      <c r="DU203" s="263"/>
      <c r="DV203" s="264"/>
      <c r="DW203" s="265"/>
      <c r="DX203" s="266"/>
      <c r="DY203" s="267">
        <f t="shared" si="291"/>
        <v>0</v>
      </c>
      <c r="DZ203" s="260">
        <f>+(IF(OR($B203=0,$C203=0,$D203=0,$DC$2&gt;$OE$1),0,IF(OR(DU203=0,DW203=0,DX203=0),0,MIN((VLOOKUP($D203,SALERYCODE,3,0))*(IF($D203=6,DX203,DW203))*((MIN((VLOOKUP($D203,SALERYCODE,5,0)),(IF($D203=6,DW203,DX203))))),MIN((VLOOKUP($D203,SALERYCODE,3,0)),(DU203+DV203))*(IF($D203=6,DX203,((MIN((VLOOKUP($D203,SALERYCODE,5,0)),DX203)))))))))/IF(AND($D203=2,'ראשי-פרטים כלליים וריכוז הוצאות'!$D$68&lt;&gt;4),1.2,1)</f>
        <v>0</v>
      </c>
      <c r="EA203" s="263"/>
      <c r="EB203" s="264"/>
      <c r="EC203" s="265"/>
      <c r="ED203" s="266"/>
      <c r="EE203" s="267">
        <f t="shared" si="292"/>
        <v>0</v>
      </c>
      <c r="EF203" s="260">
        <f>+(IF(OR($B203=0,$C203=0,$D203=0,$DC$2&gt;$OE$1),0,IF(OR(EA203=0,EC203=0,ED203=0),0,MIN((VLOOKUP($D203,SALERYCODE,3,0))*(IF($D203=6,ED203,EC203))*((MIN((VLOOKUP($D203,SALERYCODE,5,0)),(IF($D203=6,EC203,ED203))))),MIN((VLOOKUP($D203,SALERYCODE,3,0)),(EA203+EB203))*(IF($D203=6,ED203,((MIN((VLOOKUP($D203,SALERYCODE,5,0)),ED203)))))))))/IF(AND($D203=2,'ראשי-פרטים כלליים וריכוז הוצאות'!$D$68&lt;&gt;4),1.2,1)</f>
        <v>0</v>
      </c>
      <c r="EG203" s="263"/>
      <c r="EH203" s="264"/>
      <c r="EI203" s="265"/>
      <c r="EJ203" s="266"/>
      <c r="EK203" s="267">
        <f t="shared" si="293"/>
        <v>0</v>
      </c>
      <c r="EL203" s="260">
        <f>+(IF(OR($B203=0,$C203=0,$D203=0,$DC$2&gt;$OE$1),0,IF(OR(EG203=0,EI203=0,EJ203=0),0,MIN((VLOOKUP($D203,SALERYCODE,3,0))*(IF($D203=6,EJ203,EI203))*((MIN((VLOOKUP($D203,SALERYCODE,5,0)),(IF($D203=6,EI203,EJ203))))),MIN((VLOOKUP($D203,SALERYCODE,3,0)),(EG203+EH203))*(IF($D203=6,EJ203,((MIN((VLOOKUP($D203,SALERYCODE,5,0)),EJ203)))))))))/IF(AND($D203=2,'ראשי-פרטים כלליים וריכוז הוצאות'!$D$68&lt;&gt;4),1.2,1)</f>
        <v>0</v>
      </c>
      <c r="EM203" s="263"/>
      <c r="EN203" s="264"/>
      <c r="EO203" s="265"/>
      <c r="EP203" s="266"/>
      <c r="EQ203" s="267">
        <f t="shared" si="294"/>
        <v>0</v>
      </c>
      <c r="ER203" s="260">
        <f>+(IF(OR($B203=0,$C203=0,$D203=0,$DC$2&gt;$OE$1),0,IF(OR(EM203=0,EO203=0,EP203=0),0,MIN((VLOOKUP($D203,SALERYCODE,3,0))*(IF($D203=6,EP203,EO203))*((MIN((VLOOKUP($D203,SALERYCODE,5,0)),(IF($D203=6,EO203,EP203))))),MIN((VLOOKUP($D203,SALERYCODE,3,0)),(EM203+EN203))*(IF($D203=6,EP203,((MIN((VLOOKUP($D203,SALERYCODE,5,0)),EP203)))))))))/IF(AND($D203=2,'ראשי-פרטים כלליים וריכוז הוצאות'!$D$68&lt;&gt;4),1.2,1)</f>
        <v>0</v>
      </c>
      <c r="ES203" s="263"/>
      <c r="ET203" s="264"/>
      <c r="EU203" s="265"/>
      <c r="EV203" s="266"/>
      <c r="EW203" s="267">
        <f t="shared" si="295"/>
        <v>0</v>
      </c>
      <c r="EX203" s="260">
        <f>+(IF(OR($B203=0,$C203=0,$D203=0,$DC$2&gt;$OE$1),0,IF(OR(ES203=0,EU203=0,EV203=0),0,MIN((VLOOKUP($D203,SALERYCODE,3,0))*(IF($D203=6,EV203,EU203))*((MIN((VLOOKUP($D203,SALERYCODE,5,0)),(IF($D203=6,EU203,EV203))))),MIN((VLOOKUP($D203,SALERYCODE,3,0)),(ES203+ET203))*(IF($D203=6,EV203,((MIN((VLOOKUP($D203,SALERYCODE,5,0)),EV203)))))))))/IF(AND($D203=2,'ראשי-פרטים כלליים וריכוז הוצאות'!$D$68&lt;&gt;4),1.2,1)</f>
        <v>0</v>
      </c>
      <c r="EY203" s="263"/>
      <c r="EZ203" s="264"/>
      <c r="FA203" s="265"/>
      <c r="FB203" s="266"/>
      <c r="FC203" s="267">
        <f t="shared" si="296"/>
        <v>0</v>
      </c>
      <c r="FD203" s="260">
        <f>+(IF(OR($B203=0,$C203=0,$D203=0,$DC$2&gt;$OE$1),0,IF(OR(EY203=0,FA203=0,FB203=0),0,MIN((VLOOKUP($D203,SALERYCODE,3,0))*(IF($D203=6,FB203,FA203))*((MIN((VLOOKUP($D203,SALERYCODE,5,0)),(IF($D203=6,FA203,FB203))))),MIN((VLOOKUP($D203,SALERYCODE,3,0)),(EY203+EZ203))*(IF($D203=6,FB203,((MIN((VLOOKUP($D203,SALERYCODE,5,0)),FB203)))))))))/IF(AND($D203=2,'ראשי-פרטים כלליים וריכוז הוצאות'!$D$68&lt;&gt;4),1.2,1)</f>
        <v>0</v>
      </c>
      <c r="FE203" s="263"/>
      <c r="FF203" s="264"/>
      <c r="FG203" s="265"/>
      <c r="FH203" s="266"/>
      <c r="FI203" s="267">
        <f t="shared" si="297"/>
        <v>0</v>
      </c>
      <c r="FJ203" s="260">
        <f>+(IF(OR($B203=0,$C203=0,$D203=0,$DC$2&gt;$OE$1),0,IF(OR(FE203=0,FG203=0,FH203=0),0,MIN((VLOOKUP($D203,SALERYCODE,3,0))*(IF($D203=6,FH203,FG203))*((MIN((VLOOKUP($D203,SALERYCODE,5,0)),(IF($D203=6,FG203,FH203))))),MIN((VLOOKUP($D203,SALERYCODE,3,0)),(FE203+FF203))*(IF($D203=6,FH203,((MIN((VLOOKUP($D203,SALERYCODE,5,0)),FH203)))))))))/IF(AND($D203=2,'ראשי-פרטים כלליים וריכוז הוצאות'!$D$68&lt;&gt;4),1.2,1)</f>
        <v>0</v>
      </c>
      <c r="FK203" s="263"/>
      <c r="FL203" s="264"/>
      <c r="FM203" s="265"/>
      <c r="FN203" s="266"/>
      <c r="FO203" s="267">
        <f t="shared" si="298"/>
        <v>0</v>
      </c>
      <c r="FP203" s="260">
        <f>+(IF(OR($B203=0,$C203=0,$D203=0,$DC$2&gt;$OE$1),0,IF(OR(FK203=0,FM203=0,FN203=0),0,MIN((VLOOKUP($D203,SALERYCODE,3,0))*(IF($D203=6,FN203,FM203))*((MIN((VLOOKUP($D203,SALERYCODE,5,0)),(IF($D203=6,FM203,FN203))))),MIN((VLOOKUP($D203,SALERYCODE,3,0)),(FK203+FL203))*(IF($D203=6,FN203,((MIN((VLOOKUP($D203,SALERYCODE,5,0)),FN203)))))))))/IF(AND($D203=2,'ראשי-פרטים כלליים וריכוז הוצאות'!$D$68&lt;&gt;4),1.2,1)</f>
        <v>0</v>
      </c>
      <c r="FQ203" s="263"/>
      <c r="FR203" s="264"/>
      <c r="FS203" s="265"/>
      <c r="FT203" s="266"/>
      <c r="FU203" s="267">
        <f t="shared" si="299"/>
        <v>0</v>
      </c>
      <c r="FV203" s="260">
        <f>+(IF(OR($B203=0,$C203=0,$D203=0,$DC$2&gt;$OE$1),0,IF(OR(FQ203=0,FS203=0,FT203=0),0,MIN((VLOOKUP($D203,SALERYCODE,3,0))*(IF($D203=6,FT203,FS203))*((MIN((VLOOKUP($D203,SALERYCODE,5,0)),(IF($D203=6,FS203,FT203))))),MIN((VLOOKUP($D203,SALERYCODE,3,0)),(FQ203+FR203))*(IF($D203=6,FT203,((MIN((VLOOKUP($D203,SALERYCODE,5,0)),FT203)))))))))/IF(AND($D203=2,'ראשי-פרטים כלליים וריכוז הוצאות'!$D$68&lt;&gt;4),1.2,1)</f>
        <v>0</v>
      </c>
      <c r="FW203" s="263"/>
      <c r="FX203" s="264"/>
      <c r="FY203" s="265"/>
      <c r="FZ203" s="266"/>
      <c r="GA203" s="267">
        <f t="shared" si="300"/>
        <v>0</v>
      </c>
      <c r="GB203" s="260">
        <f>+(IF(OR($B203=0,$C203=0,$D203=0,$DC$2&gt;$OE$1),0,IF(OR(FW203=0,FY203=0,FZ203=0),0,MIN((VLOOKUP($D203,SALERYCODE,3,0))*(IF($D203=6,FZ203,FY203))*((MIN((VLOOKUP($D203,SALERYCODE,5,0)),(IF($D203=6,FY203,FZ203))))),MIN((VLOOKUP($D203,SALERYCODE,3,0)),(FW203+FX203))*(IF($D203=6,FZ203,((MIN((VLOOKUP($D203,SALERYCODE,5,0)),FZ203)))))))))/IF(AND($D203=2,'ראשי-פרטים כלליים וריכוז הוצאות'!$D$68&lt;&gt;4),1.2,1)</f>
        <v>0</v>
      </c>
      <c r="GC203" s="263"/>
      <c r="GD203" s="264"/>
      <c r="GE203" s="265"/>
      <c r="GF203" s="266"/>
      <c r="GG203" s="267">
        <f t="shared" si="301"/>
        <v>0</v>
      </c>
      <c r="GH203" s="260">
        <f>+(IF(OR($B203=0,$C203=0,$D203=0,$DC$2&gt;$OE$1),0,IF(OR(GC203=0,GE203=0,GF203=0),0,MIN((VLOOKUP($D203,SALERYCODE,3,0))*(IF($D203=6,GF203,GE203))*((MIN((VLOOKUP($D203,SALERYCODE,5,0)),(IF($D203=6,GE203,GF203))))),MIN((VLOOKUP($D203,SALERYCODE,3,0)),(GC203+GD203))*(IF($D203=6,GF203,((MIN((VLOOKUP($D203,SALERYCODE,5,0)),GF203)))))))))/IF(AND($D203=2,'ראשי-פרטים כלליים וריכוז הוצאות'!$D$68&lt;&gt;4),1.2,1)</f>
        <v>0</v>
      </c>
      <c r="GI203" s="263"/>
      <c r="GJ203" s="264"/>
      <c r="GK203" s="265"/>
      <c r="GL203" s="266"/>
      <c r="GM203" s="267">
        <f t="shared" si="302"/>
        <v>0</v>
      </c>
      <c r="GN203" s="260">
        <f>+(IF(OR($B203=0,$C203=0,$D203=0,$DC$2&gt;$OE$1),0,IF(OR(GI203=0,GK203=0,GL203=0),0,MIN((VLOOKUP($D203,SALERYCODE,3,0))*(IF($D203=6,GL203,GK203))*((MIN((VLOOKUP($D203,SALERYCODE,5,0)),(IF($D203=6,GK203,GL203))))),MIN((VLOOKUP($D203,SALERYCODE,3,0)),(GI203+GJ203))*(IF($D203=6,GL203,((MIN((VLOOKUP($D203,SALERYCODE,5,0)),GL203)))))))))/IF(AND($D203=2,'ראשי-פרטים כלליים וריכוז הוצאות'!$D$68&lt;&gt;4),1.2,1)</f>
        <v>0</v>
      </c>
      <c r="GO203" s="263"/>
      <c r="GP203" s="264"/>
      <c r="GQ203" s="265"/>
      <c r="GR203" s="266"/>
      <c r="GS203" s="267">
        <f t="shared" si="303"/>
        <v>0</v>
      </c>
      <c r="GT203" s="260">
        <f>+(IF(OR($B203=0,$C203=0,$D203=0,$DC$2&gt;$OE$1),0,IF(OR(GO203=0,GQ203=0,GR203=0),0,MIN((VLOOKUP($D203,SALERYCODE,3,0))*(IF($D203=6,GR203,GQ203))*((MIN((VLOOKUP($D203,SALERYCODE,5,0)),(IF($D203=6,GQ203,GR203))))),MIN((VLOOKUP($D203,SALERYCODE,3,0)),(GO203+GP203))*(IF($D203=6,GR203,((MIN((VLOOKUP($D203,SALERYCODE,5,0)),GR203)))))))))/IF(AND($D203=2,'ראשי-פרטים כלליים וריכוז הוצאות'!$D$68&lt;&gt;4),1.2,1)</f>
        <v>0</v>
      </c>
      <c r="GU203" s="263"/>
      <c r="GV203" s="264"/>
      <c r="GW203" s="265"/>
      <c r="GX203" s="266"/>
      <c r="GY203" s="267">
        <f t="shared" si="304"/>
        <v>0</v>
      </c>
      <c r="GZ203" s="260">
        <f>+(IF(OR($B203=0,$C203=0,$D203=0,$DC$2&gt;$OE$1),0,IF(OR(GU203=0,GW203=0,GX203=0),0,MIN((VLOOKUP($D203,SALERYCODE,3,0))*(IF($D203=6,GX203,GW203))*((MIN((VLOOKUP($D203,SALERYCODE,5,0)),(IF($D203=6,GW203,GX203))))),MIN((VLOOKUP($D203,SALERYCODE,3,0)),(GU203+GV203))*(IF($D203=6,GX203,((MIN((VLOOKUP($D203,SALERYCODE,5,0)),GX203)))))))))/IF(AND($D203=2,'ראשי-פרטים כלליים וריכוז הוצאות'!$D$68&lt;&gt;4),1.2,1)</f>
        <v>0</v>
      </c>
      <c r="HA203" s="263"/>
      <c r="HB203" s="264"/>
      <c r="HC203" s="265"/>
      <c r="HD203" s="266"/>
      <c r="HE203" s="267">
        <f t="shared" si="305"/>
        <v>0</v>
      </c>
      <c r="HF203" s="260">
        <f>+(IF(OR($B203=0,$C203=0,$D203=0,$DC$2&gt;$OE$1),0,IF(OR(HA203=0,HC203=0,HD203=0),0,MIN((VLOOKUP($D203,SALERYCODE,3,0))*(IF($D203=6,HD203,HC203))*((MIN((VLOOKUP($D203,SALERYCODE,5,0)),(IF($D203=6,HC203,HD203))))),MIN((VLOOKUP($D203,SALERYCODE,3,0)),(HA203+HB203))*(IF($D203=6,HD203,((MIN((VLOOKUP($D203,SALERYCODE,5,0)),HD203)))))))))/IF(AND($D203=2,'ראשי-פרטים כלליים וריכוז הוצאות'!$D$68&lt;&gt;4),1.2,1)</f>
        <v>0</v>
      </c>
      <c r="HG203" s="263"/>
      <c r="HH203" s="264"/>
      <c r="HI203" s="265"/>
      <c r="HJ203" s="266"/>
      <c r="HK203" s="267">
        <f t="shared" si="306"/>
        <v>0</v>
      </c>
      <c r="HL203" s="260">
        <f>+(IF(OR($B203=0,$C203=0,$D203=0,$DC$2&gt;$OE$1),0,IF(OR(HG203=0,HI203=0,HJ203=0),0,MIN((VLOOKUP($D203,SALERYCODE,3,0))*(IF($D203=6,HJ203,HI203))*((MIN((VLOOKUP($D203,SALERYCODE,5,0)),(IF($D203=6,HI203,HJ203))))),MIN((VLOOKUP($D203,SALERYCODE,3,0)),(HG203+HH203))*(IF($D203=6,HJ203,((MIN((VLOOKUP($D203,SALERYCODE,5,0)),HJ203)))))))))/IF(AND($D203=2,'ראשי-פרטים כלליים וריכוז הוצאות'!$D$68&lt;&gt;4),1.2,1)</f>
        <v>0</v>
      </c>
      <c r="HM203" s="263"/>
      <c r="HN203" s="264"/>
      <c r="HO203" s="265"/>
      <c r="HP203" s="266"/>
      <c r="HQ203" s="267">
        <f t="shared" si="307"/>
        <v>0</v>
      </c>
      <c r="HR203" s="260">
        <f>+(IF(OR($B203=0,$C203=0,$D203=0,$DC$2&gt;$OE$1),0,IF(OR(HM203=0,HO203=0,HP203=0),0,MIN((VLOOKUP($D203,SALERYCODE,3,0))*(IF($D203=6,HP203,HO203))*((MIN((VLOOKUP($D203,SALERYCODE,5,0)),(IF($D203=6,HO203,HP203))))),MIN((VLOOKUP($D203,SALERYCODE,3,0)),(HM203+HN203))*(IF($D203=6,HP203,((MIN((VLOOKUP($D203,SALERYCODE,5,0)),HP203)))))))))/IF(AND($D203=2,'ראשי-פרטים כלליים וריכוז הוצאות'!$D$68&lt;&gt;4),1.2,1)</f>
        <v>0</v>
      </c>
      <c r="HS203" s="263"/>
      <c r="HT203" s="264"/>
      <c r="HU203" s="265"/>
      <c r="HV203" s="266"/>
      <c r="HW203" s="267">
        <f t="shared" si="308"/>
        <v>0</v>
      </c>
      <c r="HX203" s="260">
        <f>+(IF(OR($B203=0,$C203=0,$D203=0,$DC$2&gt;$OE$1),0,IF(OR(HS203=0,HU203=0,HV203=0),0,MIN((VLOOKUP($D203,SALERYCODE,3,0))*(IF($D203=6,HV203,HU203))*((MIN((VLOOKUP($D203,SALERYCODE,5,0)),(IF($D203=6,HU203,HV203))))),MIN((VLOOKUP($D203,SALERYCODE,3,0)),(HS203+HT203))*(IF($D203=6,HV203,((MIN((VLOOKUP($D203,SALERYCODE,5,0)),HV203)))))))))/IF(AND($D203=2,'ראשי-פרטים כלליים וריכוז הוצאות'!$D$68&lt;&gt;4),1.2,1)</f>
        <v>0</v>
      </c>
      <c r="HY203" s="263"/>
      <c r="HZ203" s="264"/>
      <c r="IA203" s="265"/>
      <c r="IB203" s="266"/>
      <c r="IC203" s="267">
        <f t="shared" si="309"/>
        <v>0</v>
      </c>
      <c r="ID203" s="260">
        <f>+(IF(OR($B203=0,$C203=0,$D203=0,$DC$2&gt;$OE$1),0,IF(OR(HY203=0,IA203=0,IB203=0),0,MIN((VLOOKUP($D203,SALERYCODE,3,0))*(IF($D203=6,IB203,IA203))*((MIN((VLOOKUP($D203,SALERYCODE,5,0)),(IF($D203=6,IA203,IB203))))),MIN((VLOOKUP($D203,SALERYCODE,3,0)),(HY203+HZ203))*(IF($D203=6,IB203,((MIN((VLOOKUP($D203,SALERYCODE,5,0)),IB203)))))))))/IF(AND($D203=2,'ראשי-פרטים כלליים וריכוז הוצאות'!$D$68&lt;&gt;4),1.2,1)</f>
        <v>0</v>
      </c>
      <c r="IE203" s="263"/>
      <c r="IF203" s="264"/>
      <c r="IG203" s="265"/>
      <c r="IH203" s="266"/>
      <c r="II203" s="267">
        <f t="shared" si="310"/>
        <v>0</v>
      </c>
      <c r="IJ203" s="260">
        <f>+(IF(OR($B203=0,$C203=0,$D203=0,$DC$2&gt;$OE$1),0,IF(OR(IE203=0,IG203=0,IH203=0),0,MIN((VLOOKUP($D203,SALERYCODE,3,0))*(IF($D203=6,IH203,IG203))*((MIN((VLOOKUP($D203,SALERYCODE,5,0)),(IF($D203=6,IG203,IH203))))),MIN((VLOOKUP($D203,SALERYCODE,3,0)),(IE203+IF203))*(IF($D203=6,IH203,((MIN((VLOOKUP($D203,SALERYCODE,5,0)),IH203)))))))))/IF(AND($D203=2,'ראשי-פרטים כלליים וריכוז הוצאות'!$D$68&lt;&gt;4),1.2,1)</f>
        <v>0</v>
      </c>
      <c r="IK203" s="263"/>
      <c r="IL203" s="264"/>
      <c r="IM203" s="265"/>
      <c r="IN203" s="266"/>
      <c r="IO203" s="267">
        <f t="shared" si="311"/>
        <v>0</v>
      </c>
      <c r="IP203" s="260">
        <f>+(IF(OR($B203=0,$C203=0,$D203=0,$DC$2&gt;$OE$1),0,IF(OR(IK203=0,IM203=0,IN203=0),0,MIN((VLOOKUP($D203,SALERYCODE,3,0))*(IF($D203=6,IN203,IM203))*((MIN((VLOOKUP($D203,SALERYCODE,5,0)),(IF($D203=6,IM203,IN203))))),MIN((VLOOKUP($D203,SALERYCODE,3,0)),(IK203+IL203))*(IF($D203=6,IN203,((MIN((VLOOKUP($D203,SALERYCODE,5,0)),IN203)))))))))/IF(AND($D203=2,'ראשי-פרטים כלליים וריכוז הוצאות'!$D$68&lt;&gt;4),1.2,1)</f>
        <v>0</v>
      </c>
      <c r="IQ203" s="263"/>
      <c r="IR203" s="264"/>
      <c r="IS203" s="265"/>
      <c r="IT203" s="266"/>
      <c r="IU203" s="267">
        <f t="shared" si="312"/>
        <v>0</v>
      </c>
      <c r="IV203" s="260">
        <f>+(IF(OR($B203=0,$C203=0,$D203=0,$DC$2&gt;$OE$1),0,IF(OR(IQ203=0,IS203=0,IT203=0),0,MIN((VLOOKUP($D203,SALERYCODE,3,0))*(IF($D203=6,IT203,IS203))*((MIN((VLOOKUP($D203,SALERYCODE,5,0)),(IF($D203=6,IS203,IT203))))),MIN((VLOOKUP($D203,SALERYCODE,3,0)),(IQ203+IR203))*(IF($D203=6,IT203,((MIN((VLOOKUP($D203,SALERYCODE,5,0)),IT203)))))))))/IF(AND($D203=2,'ראשי-פרטים כלליים וריכוז הוצאות'!$D$68&lt;&gt;4),1.2,1)</f>
        <v>0</v>
      </c>
      <c r="IW203" s="263"/>
      <c r="IX203" s="264"/>
      <c r="IY203" s="265"/>
      <c r="IZ203" s="266"/>
      <c r="JA203" s="267">
        <f t="shared" si="313"/>
        <v>0</v>
      </c>
      <c r="JB203" s="260">
        <f>+(IF(OR($B203=0,$C203=0,$D203=0,$DC$2&gt;$OE$1),0,IF(OR(IW203=0,IY203=0,IZ203=0),0,MIN((VLOOKUP($D203,SALERYCODE,3,0))*(IF($D203=6,IZ203,IY203))*((MIN((VLOOKUP($D203,SALERYCODE,5,0)),(IF($D203=6,IY203,IZ203))))),MIN((VLOOKUP($D203,SALERYCODE,3,0)),(IW203+IX203))*(IF($D203=6,IZ203,((MIN((VLOOKUP($D203,SALERYCODE,5,0)),IZ203)))))))))/IF(AND($D203=2,'ראשי-פרטים כלליים וריכוז הוצאות'!$D$68&lt;&gt;4),1.2,1)</f>
        <v>0</v>
      </c>
      <c r="JC203" s="263"/>
      <c r="JD203" s="264"/>
      <c r="JE203" s="265"/>
      <c r="JF203" s="266"/>
      <c r="JG203" s="267">
        <f t="shared" si="314"/>
        <v>0</v>
      </c>
      <c r="JH203" s="260">
        <f>+(IF(OR($B203=0,$C203=0,$D203=0,$DC$2&gt;$OE$1),0,IF(OR(JC203=0,JE203=0,JF203=0),0,MIN((VLOOKUP($D203,SALERYCODE,3,0))*(IF($D203=6,JF203,JE203))*((MIN((VLOOKUP($D203,SALERYCODE,5,0)),(IF($D203=6,JE203,JF203))))),MIN((VLOOKUP($D203,SALERYCODE,3,0)),(JC203+JD203))*(IF($D203=6,JF203,((MIN((VLOOKUP($D203,SALERYCODE,5,0)),JF203)))))))))/IF(AND($D203=2,'ראשי-פרטים כלליים וריכוז הוצאות'!$D$68&lt;&gt;4),1.2,1)</f>
        <v>0</v>
      </c>
      <c r="JI203" s="263"/>
      <c r="JJ203" s="264"/>
      <c r="JK203" s="265"/>
      <c r="JL203" s="266"/>
      <c r="JM203" s="267">
        <f t="shared" si="315"/>
        <v>0</v>
      </c>
      <c r="JN203" s="260">
        <f>+(IF(OR($B203=0,$C203=0,$D203=0,$DC$2&gt;$OE$1),0,IF(OR(JI203=0,JK203=0,JL203=0),0,MIN((VLOOKUP($D203,SALERYCODE,3,0))*(IF($D203=6,JL203,JK203))*((MIN((VLOOKUP($D203,SALERYCODE,5,0)),(IF($D203=6,JK203,JL203))))),MIN((VLOOKUP($D203,SALERYCODE,3,0)),(JI203+JJ203))*(IF($D203=6,JL203,((MIN((VLOOKUP($D203,SALERYCODE,5,0)),JL203)))))))))/IF(AND($D203=2,'ראשי-פרטים כלליים וריכוז הוצאות'!$D$68&lt;&gt;4),1.2,1)</f>
        <v>0</v>
      </c>
      <c r="JO203" s="263"/>
      <c r="JP203" s="264"/>
      <c r="JQ203" s="265"/>
      <c r="JR203" s="266"/>
      <c r="JS203" s="267">
        <f t="shared" si="316"/>
        <v>0</v>
      </c>
      <c r="JT203" s="260">
        <f>+(IF(OR($B203=0,$C203=0,$D203=0,$DC$2&gt;$OE$1),0,IF(OR(JO203=0,JQ203=0,JR203=0),0,MIN((VLOOKUP($D203,SALERYCODE,3,0))*(IF($D203=6,JR203,JQ203))*((MIN((VLOOKUP($D203,SALERYCODE,5,0)),(IF($D203=6,JQ203,JR203))))),MIN((VLOOKUP($D203,SALERYCODE,3,0)),(JO203+JP203))*(IF($D203=6,JR203,((MIN((VLOOKUP($D203,SALERYCODE,5,0)),JR203)))))))))/IF(AND($D203=2,'ראשי-פרטים כלליים וריכוז הוצאות'!$D$68&lt;&gt;4),1.2,1)</f>
        <v>0</v>
      </c>
      <c r="JU203" s="263"/>
      <c r="JV203" s="264"/>
      <c r="JW203" s="265"/>
      <c r="JX203" s="266"/>
      <c r="JY203" s="267">
        <f t="shared" si="317"/>
        <v>0</v>
      </c>
      <c r="JZ203" s="260">
        <f>+(IF(OR($B203=0,$C203=0,$D203=0,$DC$2&gt;$OE$1),0,IF(OR(JU203=0,JW203=0,JX203=0),0,MIN((VLOOKUP($D203,SALERYCODE,3,0))*(IF($D203=6,JX203,JW203))*((MIN((VLOOKUP($D203,SALERYCODE,5,0)),(IF($D203=6,JW203,JX203))))),MIN((VLOOKUP($D203,SALERYCODE,3,0)),(JU203+JV203))*(IF($D203=6,JX203,((MIN((VLOOKUP($D203,SALERYCODE,5,0)),JX203)))))))))/IF(AND($D203=2,'ראשי-פרטים כלליים וריכוז הוצאות'!$D$68&lt;&gt;4),1.2,1)</f>
        <v>0</v>
      </c>
      <c r="KA203" s="263"/>
      <c r="KB203" s="264"/>
      <c r="KC203" s="265"/>
      <c r="KD203" s="266"/>
      <c r="KE203" s="267">
        <f t="shared" si="318"/>
        <v>0</v>
      </c>
      <c r="KF203" s="260">
        <f>+(IF(OR($B203=0,$C203=0,$D203=0,$DC$2&gt;$OE$1),0,IF(OR(KA203=0,KC203=0,KD203=0),0,MIN((VLOOKUP($D203,SALERYCODE,3,0))*(IF($D203=6,KD203,KC203))*((MIN((VLOOKUP($D203,SALERYCODE,5,0)),(IF($D203=6,KC203,KD203))))),MIN((VLOOKUP($D203,SALERYCODE,3,0)),(KA203+KB203))*(IF($D203=6,KD203,((MIN((VLOOKUP($D203,SALERYCODE,5,0)),KD203)))))))))/IF(AND($D203=2,'ראשי-פרטים כלליים וריכוז הוצאות'!$D$68&lt;&gt;4),1.2,1)</f>
        <v>0</v>
      </c>
      <c r="KG203" s="263"/>
      <c r="KH203" s="264"/>
      <c r="KI203" s="265"/>
      <c r="KJ203" s="266"/>
      <c r="KK203" s="267">
        <f t="shared" si="319"/>
        <v>0</v>
      </c>
      <c r="KL203" s="260">
        <f>+(IF(OR($B203=0,$C203=0,$D203=0,$DC$2&gt;$OE$1),0,IF(OR(KG203=0,KI203=0,KJ203=0),0,MIN((VLOOKUP($D203,SALERYCODE,3,0))*(IF($D203=6,KJ203,KI203))*((MIN((VLOOKUP($D203,SALERYCODE,5,0)),(IF($D203=6,KI203,KJ203))))),MIN((VLOOKUP($D203,SALERYCODE,3,0)),(KG203+KH203))*(IF($D203=6,KJ203,((MIN((VLOOKUP($D203,SALERYCODE,5,0)),KJ203)))))))))/IF(AND($D203=2,'ראשי-פרטים כלליים וריכוז הוצאות'!$D$68&lt;&gt;4),1.2,1)</f>
        <v>0</v>
      </c>
      <c r="KM203" s="263"/>
      <c r="KN203" s="264"/>
      <c r="KO203" s="265"/>
      <c r="KP203" s="266"/>
      <c r="KQ203" s="267">
        <f t="shared" si="320"/>
        <v>0</v>
      </c>
      <c r="KR203" s="260">
        <f>+(IF(OR($B203=0,$C203=0,$D203=0,$DC$2&gt;$OE$1),0,IF(OR(KM203=0,KO203=0,KP203=0),0,MIN((VLOOKUP($D203,SALERYCODE,3,0))*(IF($D203=6,KP203,KO203))*((MIN((VLOOKUP($D203,SALERYCODE,5,0)),(IF($D203=6,KO203,KP203))))),MIN((VLOOKUP($D203,SALERYCODE,3,0)),(KM203+KN203))*(IF($D203=6,KP203,((MIN((VLOOKUP($D203,SALERYCODE,5,0)),KP203)))))))))/IF(AND($D203=2,'ראשי-פרטים כלליים וריכוז הוצאות'!$D$68&lt;&gt;4),1.2,1)</f>
        <v>0</v>
      </c>
      <c r="KS203" s="263"/>
      <c r="KT203" s="264"/>
      <c r="KU203" s="265"/>
      <c r="KV203" s="266"/>
      <c r="KW203" s="267">
        <f t="shared" si="321"/>
        <v>0</v>
      </c>
      <c r="KX203" s="260">
        <f>+(IF(OR($B203=0,$C203=0,$D203=0,$DC$2&gt;$OE$1),0,IF(OR(KS203=0,KU203=0,KV203=0),0,MIN((VLOOKUP($D203,SALERYCODE,3,0))*(IF($D203=6,KV203,KU203))*((MIN((VLOOKUP($D203,SALERYCODE,5,0)),(IF($D203=6,KU203,KV203))))),MIN((VLOOKUP($D203,SALERYCODE,3,0)),(KS203+KT203))*(IF($D203=6,KV203,((MIN((VLOOKUP($D203,SALERYCODE,5,0)),KV203)))))))))/IF(AND($D203=2,'ראשי-פרטים כלליים וריכוז הוצאות'!$D$68&lt;&gt;4),1.2,1)</f>
        <v>0</v>
      </c>
      <c r="KY203" s="263"/>
      <c r="KZ203" s="264"/>
      <c r="LA203" s="265"/>
      <c r="LB203" s="266"/>
      <c r="LC203" s="267">
        <f t="shared" si="322"/>
        <v>0</v>
      </c>
      <c r="LD203" s="260">
        <f>+(IF(OR($B203=0,$C203=0,$D203=0,$DC$2&gt;$OE$1),0,IF(OR(KY203=0,LA203=0,LB203=0),0,MIN((VLOOKUP($D203,SALERYCODE,3,0))*(IF($D203=6,LB203,LA203))*((MIN((VLOOKUP($D203,SALERYCODE,5,0)),(IF($D203=6,LA203,LB203))))),MIN((VLOOKUP($D203,SALERYCODE,3,0)),(KY203+KZ203))*(IF($D203=6,LB203,((MIN((VLOOKUP($D203,SALERYCODE,5,0)),LB203)))))))))/IF(AND($D203=2,'ראשי-פרטים כלליים וריכוז הוצאות'!$D$68&lt;&gt;4),1.2,1)</f>
        <v>0</v>
      </c>
      <c r="LE203" s="263"/>
      <c r="LF203" s="264"/>
      <c r="LG203" s="265"/>
      <c r="LH203" s="266"/>
      <c r="LI203" s="267">
        <f t="shared" si="323"/>
        <v>0</v>
      </c>
      <c r="LJ203" s="260">
        <f>+(IF(OR($B203=0,$C203=0,$D203=0,$DC$2&gt;$OE$1),0,IF(OR(LE203=0,LG203=0,LH203=0),0,MIN((VLOOKUP($D203,SALERYCODE,3,0))*(IF($D203=6,LH203,LG203))*((MIN((VLOOKUP($D203,SALERYCODE,5,0)),(IF($D203=6,LG203,LH203))))),MIN((VLOOKUP($D203,SALERYCODE,3,0)),(LE203+LF203))*(IF($D203=6,LH203,((MIN((VLOOKUP($D203,SALERYCODE,5,0)),LH203)))))))))/IF(AND($D203=2,'ראשי-פרטים כלליים וריכוז הוצאות'!$D$68&lt;&gt;4),1.2,1)</f>
        <v>0</v>
      </c>
      <c r="LK203" s="263"/>
      <c r="LL203" s="264"/>
      <c r="LM203" s="265"/>
      <c r="LN203" s="266"/>
      <c r="LO203" s="267">
        <f t="shared" si="324"/>
        <v>0</v>
      </c>
      <c r="LP203" s="260">
        <f>+(IF(OR($B203=0,$C203=0,$D203=0,$DC$2&gt;$OE$1),0,IF(OR(LK203=0,LM203=0,LN203=0),0,MIN((VLOOKUP($D203,SALERYCODE,3,0))*(IF($D203=6,LN203,LM203))*((MIN((VLOOKUP($D203,SALERYCODE,5,0)),(IF($D203=6,LM203,LN203))))),MIN((VLOOKUP($D203,SALERYCODE,3,0)),(LK203+LL203))*(IF($D203=6,LN203,((MIN((VLOOKUP($D203,SALERYCODE,5,0)),LN203)))))))))/IF(AND($D203=2,'ראשי-פרטים כלליים וריכוז הוצאות'!$D$68&lt;&gt;4),1.2,1)</f>
        <v>0</v>
      </c>
      <c r="LQ203" s="263"/>
      <c r="LR203" s="264"/>
      <c r="LS203" s="265"/>
      <c r="LT203" s="266"/>
      <c r="LU203" s="267">
        <f t="shared" si="325"/>
        <v>0</v>
      </c>
      <c r="LV203" s="260">
        <f>+(IF(OR($B203=0,$C203=0,$D203=0,$DC$2&gt;$OE$1),0,IF(OR(LQ203=0,LS203=0,LT203=0),0,MIN((VLOOKUP($D203,SALERYCODE,3,0))*(IF($D203=6,LT203,LS203))*((MIN((VLOOKUP($D203,SALERYCODE,5,0)),(IF($D203=6,LS203,LT203))))),MIN((VLOOKUP($D203,SALERYCODE,3,0)),(LQ203+LR203))*(IF($D203=6,LT203,((MIN((VLOOKUP($D203,SALERYCODE,5,0)),LT203)))))))))/IF(AND($D203=2,'ראשי-פרטים כלליים וריכוז הוצאות'!$D$68&lt;&gt;4),1.2,1)</f>
        <v>0</v>
      </c>
      <c r="LW203" s="263"/>
      <c r="LX203" s="264"/>
      <c r="LY203" s="265"/>
      <c r="LZ203" s="266"/>
      <c r="MA203" s="267">
        <f t="shared" si="326"/>
        <v>0</v>
      </c>
      <c r="MB203" s="260">
        <f>+(IF(OR($B203=0,$C203=0,$D203=0,$DC$2&gt;$OE$1),0,IF(OR(LW203=0,LY203=0,LZ203=0),0,MIN((VLOOKUP($D203,SALERYCODE,3,0))*(IF($D203=6,LZ203,LY203))*((MIN((VLOOKUP($D203,SALERYCODE,5,0)),(IF($D203=6,LY203,LZ203))))),MIN((VLOOKUP($D203,SALERYCODE,3,0)),(LW203+LX203))*(IF($D203=6,LZ203,((MIN((VLOOKUP($D203,SALERYCODE,5,0)),LZ203)))))))))/IF(AND($D203=2,'ראשי-פרטים כלליים וריכוז הוצאות'!$D$68&lt;&gt;4),1.2,1)</f>
        <v>0</v>
      </c>
      <c r="MC203" s="263"/>
      <c r="MD203" s="264"/>
      <c r="ME203" s="265"/>
      <c r="MF203" s="266"/>
      <c r="MG203" s="267">
        <f t="shared" si="327"/>
        <v>0</v>
      </c>
      <c r="MH203" s="260">
        <f>+(IF(OR($B203=0,$C203=0,$D203=0,$DC$2&gt;$OE$1),0,IF(OR(MC203=0,ME203=0,MF203=0),0,MIN((VLOOKUP($D203,SALERYCODE,3,0))*(IF($D203=6,MF203,ME203))*((MIN((VLOOKUP($D203,SALERYCODE,5,0)),(IF($D203=6,ME203,MF203))))),MIN((VLOOKUP($D203,SALERYCODE,3,0)),(MC203+MD203))*(IF($D203=6,MF203,((MIN((VLOOKUP($D203,SALERYCODE,5,0)),MF203)))))))))/IF(AND($D203=2,'ראשי-פרטים כלליים וריכוז הוצאות'!$D$68&lt;&gt;4),1.2,1)</f>
        <v>0</v>
      </c>
      <c r="MI203" s="263"/>
      <c r="MJ203" s="264"/>
      <c r="MK203" s="265"/>
      <c r="ML203" s="266"/>
      <c r="MM203" s="267">
        <f t="shared" si="328"/>
        <v>0</v>
      </c>
      <c r="MN203" s="260">
        <f>+(IF(OR($B203=0,$C203=0,$D203=0,$DC$2&gt;$OE$1),0,IF(OR(MI203=0,MK203=0,ML203=0),0,MIN((VLOOKUP($D203,SALERYCODE,3,0))*(IF($D203=6,ML203,MK203))*((MIN((VLOOKUP($D203,SALERYCODE,5,0)),(IF($D203=6,MK203,ML203))))),MIN((VLOOKUP($D203,SALERYCODE,3,0)),(MI203+MJ203))*(IF($D203=6,ML203,((MIN((VLOOKUP($D203,SALERYCODE,5,0)),ML203)))))))))/IF(AND($D203=2,'ראשי-פרטים כלליים וריכוז הוצאות'!$D$68&lt;&gt;4),1.2,1)</f>
        <v>0</v>
      </c>
      <c r="MO203" s="263"/>
      <c r="MP203" s="264"/>
      <c r="MQ203" s="265"/>
      <c r="MR203" s="266"/>
      <c r="MS203" s="267">
        <f t="shared" si="329"/>
        <v>0</v>
      </c>
      <c r="MT203" s="260">
        <f>+(IF(OR($B203=0,$C203=0,$D203=0,$DC$2&gt;$OE$1),0,IF(OR(MO203=0,MQ203=0,MR203=0),0,MIN((VLOOKUP($D203,SALERYCODE,3,0))*(IF($D203=6,MR203,MQ203))*((MIN((VLOOKUP($D203,SALERYCODE,5,0)),(IF($D203=6,MQ203,MR203))))),MIN((VLOOKUP($D203,SALERYCODE,3,0)),(MO203+MP203))*(IF($D203=6,MR203,((MIN((VLOOKUP($D203,SALERYCODE,5,0)),MR203)))))))))/IF(AND($D203=2,'ראשי-פרטים כלליים וריכוז הוצאות'!$D$68&lt;&gt;4),1.2,1)</f>
        <v>0</v>
      </c>
      <c r="MU203" s="263"/>
      <c r="MV203" s="264"/>
      <c r="MW203" s="265"/>
      <c r="MX203" s="266"/>
      <c r="MY203" s="267">
        <f t="shared" si="330"/>
        <v>0</v>
      </c>
      <c r="MZ203" s="260">
        <f>+(IF(OR($B203=0,$C203=0,$D203=0,$DC$2&gt;$OE$1),0,IF(OR(MU203=0,MW203=0,MX203=0),0,MIN((VLOOKUP($D203,SALERYCODE,3,0))*(IF($D203=6,MX203,MW203))*((MIN((VLOOKUP($D203,SALERYCODE,5,0)),(IF($D203=6,MW203,MX203))))),MIN((VLOOKUP($D203,SALERYCODE,3,0)),(MU203+MV203))*(IF($D203=6,MX203,((MIN((VLOOKUP($D203,SALERYCODE,5,0)),MX203)))))))))/IF(AND($D203=2,'ראשי-פרטים כלליים וריכוז הוצאות'!$D$68&lt;&gt;4),1.2,1)</f>
        <v>0</v>
      </c>
      <c r="NA203" s="263"/>
      <c r="NB203" s="264"/>
      <c r="NC203" s="265"/>
      <c r="ND203" s="266"/>
      <c r="NE203" s="267">
        <f t="shared" si="331"/>
        <v>0</v>
      </c>
      <c r="NF203" s="260">
        <f>+(IF(OR($B203=0,$C203=0,$D203=0,$DC$2&gt;$OE$1),0,IF(OR(NA203=0,NC203=0,ND203=0),0,MIN((VLOOKUP($D203,SALERYCODE,3,0))*(IF($D203=6,ND203,NC203))*((MIN((VLOOKUP($D203,SALERYCODE,5,0)),(IF($D203=6,NC203,ND203))))),MIN((VLOOKUP($D203,SALERYCODE,3,0)),(NA203+NB203))*(IF($D203=6,ND203,((MIN((VLOOKUP($D203,SALERYCODE,5,0)),ND203)))))))))/IF(AND($D203=2,'ראשי-פרטים כלליים וריכוז הוצאות'!$D$68&lt;&gt;4),1.2,1)</f>
        <v>0</v>
      </c>
      <c r="NG203" s="263"/>
      <c r="NH203" s="264"/>
      <c r="NI203" s="265"/>
      <c r="NJ203" s="266"/>
      <c r="NK203" s="267">
        <f t="shared" si="332"/>
        <v>0</v>
      </c>
      <c r="NL203" s="260">
        <f>+(IF(OR($B203=0,$C203=0,$D203=0,$DC$2&gt;$OE$1),0,IF(OR(NG203=0,NI203=0,NJ203=0),0,MIN((VLOOKUP($D203,SALERYCODE,3,0))*(IF($D203=6,NJ203,NI203))*((MIN((VLOOKUP($D203,SALERYCODE,5,0)),(IF($D203=6,NI203,NJ203))))),MIN((VLOOKUP($D203,SALERYCODE,3,0)),(NG203+NH203))*(IF($D203=6,NJ203,((MIN((VLOOKUP($D203,SALERYCODE,5,0)),NJ203)))))))))/IF(AND($D203=2,'ראשי-פרטים כלליים וריכוז הוצאות'!$D$68&lt;&gt;4),1.2,1)</f>
        <v>0</v>
      </c>
      <c r="NM203" s="263"/>
      <c r="NN203" s="264"/>
      <c r="NO203" s="265"/>
      <c r="NP203" s="266"/>
      <c r="NQ203" s="267">
        <f t="shared" si="333"/>
        <v>0</v>
      </c>
      <c r="NR203" s="260">
        <f>+(IF(OR($B203=0,$C203=0,$D203=0,$DC$2&gt;$OE$1),0,IF(OR(NM203=0,NO203=0,NP203=0),0,MIN((VLOOKUP($D203,SALERYCODE,3,0))*(IF($D203=6,NP203,NO203))*((MIN((VLOOKUP($D203,SALERYCODE,5,0)),(IF($D203=6,NO203,NP203))))),MIN((VLOOKUP($D203,SALERYCODE,3,0)),(NM203+NN203))*(IF($D203=6,NP203,((MIN((VLOOKUP($D203,SALERYCODE,5,0)),NP203)))))))))/IF(AND($D203=2,'ראשי-פרטים כלליים וריכוז הוצאות'!$D$68&lt;&gt;4),1.2,1)</f>
        <v>0</v>
      </c>
      <c r="NS203" s="263"/>
      <c r="NT203" s="264"/>
      <c r="NU203" s="265"/>
      <c r="NV203" s="266"/>
      <c r="NW203" s="267">
        <f t="shared" si="334"/>
        <v>0</v>
      </c>
      <c r="NX203" s="260">
        <f>+(IF(OR($B203=0,$C203=0,$D203=0,$DC$2&gt;$OE$1),0,IF(OR(NS203=0,NU203=0,NV203=0),0,MIN((VLOOKUP($D203,SALERYCODE,3,0))*(IF($D203=6,NV203,NU203))*((MIN((VLOOKUP($D203,SALERYCODE,5,0)),(IF($D203=6,NU203,NV203))))),MIN((VLOOKUP($D203,SALERYCODE,3,0)),(NS203+NT203))*(IF($D203=6,NV203,((MIN((VLOOKUP($D203,SALERYCODE,5,0)),NV203)))))))))/IF(AND($D203=2,'ראשי-פרטים כלליים וריכוז הוצאות'!$D$68&lt;&gt;4),1.2,1)</f>
        <v>0</v>
      </c>
      <c r="NY203" s="263"/>
      <c r="NZ203" s="264"/>
      <c r="OA203" s="265"/>
      <c r="OB203" s="266"/>
      <c r="OC203" s="267">
        <f t="shared" si="335"/>
        <v>0</v>
      </c>
      <c r="OD203" s="260">
        <f>+(IF(OR($B203=0,$C203=0,$D203=0,$DC$2&gt;$OE$1),0,IF(OR(NY203=0,OA203=0,OB203=0),0,MIN((VLOOKUP($D203,SALERYCODE,3,0))*(IF($D203=6,OB203,OA203))*((MIN((VLOOKUP($D203,SALERYCODE,5,0)),(IF($D203=6,OA203,OB203))))),MIN((VLOOKUP($D203,SALERYCODE,3,0)),(NY203+NZ203))*(IF($D203=6,OB203,((MIN((VLOOKUP($D203,SALERYCODE,5,0)),OB203)))))))))/IF(AND($D203=2,'ראשי-פרטים כלליים וריכוז הוצאות'!$D$68&lt;&gt;4),1.2,1)</f>
        <v>0</v>
      </c>
      <c r="OE203" s="275">
        <f t="shared" si="341"/>
        <v>0</v>
      </c>
      <c r="OF203" s="283">
        <f t="shared" si="342"/>
        <v>9.9999999999999995E-7</v>
      </c>
      <c r="OG203" s="276">
        <f t="shared" si="343"/>
        <v>0</v>
      </c>
      <c r="OH203" s="275">
        <f t="shared" si="344"/>
        <v>0</v>
      </c>
      <c r="OI203" s="275">
        <v>0</v>
      </c>
      <c r="OJ203" s="258">
        <f t="shared" si="345"/>
        <v>0</v>
      </c>
      <c r="OK203" s="284"/>
      <c r="OL203" s="116">
        <f>MIN(OJ203+OK203*OF203*OE203/$OL$1/IF(AND($D203=2,'ראשי-פרטים כלליים וריכוז הוצאות'!$D$68&lt;&gt;4),1.2,1),IF($D203&gt;0,VLOOKUP($D203,SALERYCODE,3,0)*12*OG203,0))</f>
        <v>0</v>
      </c>
      <c r="OM203" s="95">
        <f t="shared" si="336"/>
        <v>0</v>
      </c>
      <c r="ON203" s="11">
        <f t="shared" si="337"/>
        <v>0</v>
      </c>
      <c r="OO203" s="11">
        <f t="shared" si="338"/>
        <v>0</v>
      </c>
      <c r="OP203" s="22">
        <f t="shared" si="339"/>
        <v>0</v>
      </c>
      <c r="OQ203" s="11">
        <f t="shared" si="340"/>
        <v>0</v>
      </c>
      <c r="OR203" s="11" t="e">
        <f>#REF!</f>
        <v>#REF!</v>
      </c>
      <c r="OS203" s="35" t="e">
        <f>#REF!-OP203</f>
        <v>#REF!</v>
      </c>
      <c r="OT203" s="35" t="e">
        <f>OS203-#REF!</f>
        <v>#REF!</v>
      </c>
      <c r="OU203" s="43" t="e">
        <f>IF(AND(OP203&gt;0,(OS203=#REF!-OP203)),"מועסק פחות מ-10% מזמנו במופ","")</f>
        <v>#REF!</v>
      </c>
    </row>
    <row r="204" spans="1:411" ht="24" hidden="1" customHeight="1" outlineLevel="1" x14ac:dyDescent="0.2">
      <c r="A204" s="282">
        <v>201</v>
      </c>
      <c r="B204" s="269"/>
      <c r="C204" s="270"/>
      <c r="D204" s="271"/>
      <c r="E204" s="263"/>
      <c r="F204" s="264"/>
      <c r="G204" s="265"/>
      <c r="H204" s="266"/>
      <c r="I204" s="267">
        <f t="shared" si="271"/>
        <v>0</v>
      </c>
      <c r="J204" s="260">
        <f>(IF(OR($B204=0,$C204=0,$D204=0,$E$2&gt;$OE$1),0,IF(OR($E204=0,$G204=0,$H204=0),0,MIN((VLOOKUP($D204,SALERYCODE,3,0))*(IF($D204=6,$H204,$G204))*((MIN((VLOOKUP($D204,SALERYCODE,5,0)),(IF($D204=6,$G204,$H204))))),MIN((VLOOKUP($D204,SALERYCODE,3,0)),($E204+$F204))*(IF($D204=6,$H204,((MIN((VLOOKUP($D204,SALERYCODE,5,0)),$H204)))))))))/IF(AND($D204=2,'ראשי-פרטים כלליים וריכוז הוצאות'!$D$68&lt;&gt;4),1.2,1)</f>
        <v>0</v>
      </c>
      <c r="K204" s="263"/>
      <c r="L204" s="264"/>
      <c r="M204" s="265"/>
      <c r="N204" s="266"/>
      <c r="O204" s="267">
        <f t="shared" si="272"/>
        <v>0</v>
      </c>
      <c r="P204" s="260">
        <f>+(IF(OR($B204=0,$C204=0,$D204=0,$K$2&gt;$OE$1),0,IF(OR($K204=0,$M204=0,$N204=0),0,MIN((VLOOKUP($D204,SALERYCODE,3,0))*(IF($D204=6,$N204,$M204))*((MIN((VLOOKUP($D204,SALERYCODE,5,0)),(IF($D204=6,$M204,$N204))))),MIN((VLOOKUP($D204,SALERYCODE,3,0)),($K204+$L204))*(IF($D204=6,$N204,((MIN((VLOOKUP($D204,SALERYCODE,5,0)),$N204)))))))))/IF(AND($D204=2,'ראשי-פרטים כלליים וריכוז הוצאות'!$D$68&lt;&gt;4),1.2,1)</f>
        <v>0</v>
      </c>
      <c r="Q204" s="263"/>
      <c r="R204" s="264"/>
      <c r="S204" s="265"/>
      <c r="T204" s="266"/>
      <c r="U204" s="267">
        <f t="shared" si="273"/>
        <v>0</v>
      </c>
      <c r="V204" s="260">
        <f>+(IF(OR($B204=0,$C204=0,$D204=0,$Q$2&gt;$OE$1),0,IF(OR(Q204=0,S204=0,T204=0),0,MIN((VLOOKUP($D204,SALERYCODE,3,0))*(IF($D204=6,T204,S204))*((MIN((VLOOKUP($D204,SALERYCODE,5,0)),(IF($D204=6,S204,T204))))),MIN((VLOOKUP($D204,SALERYCODE,3,0)),(Q204+R204))*(IF($D204=6,T204,((MIN((VLOOKUP($D204,SALERYCODE,5,0)),T204)))))))))/IF(AND($D204=2,'ראשי-פרטים כלליים וריכוז הוצאות'!$D$68&lt;&gt;4),1.2,1)</f>
        <v>0</v>
      </c>
      <c r="W204" s="263"/>
      <c r="X204" s="264"/>
      <c r="Y204" s="265"/>
      <c r="Z204" s="266"/>
      <c r="AA204" s="267">
        <f t="shared" si="274"/>
        <v>0</v>
      </c>
      <c r="AB204" s="260">
        <f>+(IF(OR($B204=0,$C204=0,$D204=0,$W$2&gt;$OE$1),0,IF(OR(W204=0,Y204=0,Z204=0),0,MIN((VLOOKUP($D204,SALERYCODE,3,0))*(IF($D204=6,Z204,Y204))*((MIN((VLOOKUP($D204,SALERYCODE,5,0)),(IF($D204=6,Y204,Z204))))),MIN((VLOOKUP($D204,SALERYCODE,3,0)),(W204+X204))*(IF($D204=6,Z204,((MIN((VLOOKUP($D204,SALERYCODE,5,0)),Z204)))))))))/IF(AND($D204=2,'ראשי-פרטים כלליים וריכוז הוצאות'!$D$68&lt;&gt;4),1.2,1)</f>
        <v>0</v>
      </c>
      <c r="AC204" s="263"/>
      <c r="AD204" s="264"/>
      <c r="AE204" s="265"/>
      <c r="AF204" s="266"/>
      <c r="AG204" s="267">
        <f t="shared" si="275"/>
        <v>0</v>
      </c>
      <c r="AH204" s="260">
        <f>+(IF(OR($B204=0,$C204=0,$D204=0,$AC$2&gt;$OE$1),0,IF(OR(AC204=0,AE204=0,AF204=0),0,MIN((VLOOKUP($D204,SALERYCODE,3,0))*(IF($D204=6,AF204,AE204))*((MIN((VLOOKUP($D204,SALERYCODE,5,0)),(IF($D204=6,AE204,AF204))))),MIN((VLOOKUP($D204,SALERYCODE,3,0)),(AC204+AD204))*(IF($D204=6,AF204,((MIN((VLOOKUP($D204,SALERYCODE,5,0)),AF204)))))))))/IF(AND($D204=2,'ראשי-פרטים כלליים וריכוז הוצאות'!$D$68&lt;&gt;4),1.2,1)</f>
        <v>0</v>
      </c>
      <c r="AI204" s="263"/>
      <c r="AJ204" s="264"/>
      <c r="AK204" s="265"/>
      <c r="AL204" s="266"/>
      <c r="AM204" s="267">
        <f t="shared" si="276"/>
        <v>0</v>
      </c>
      <c r="AN204" s="260">
        <f>+(IF(OR($B204=0,$C204=0,$D204=0,$AI$2&gt;$OE$1),0,IF(OR(AI204=0,AK204=0,AL204=0),0,MIN((VLOOKUP($D204,SALERYCODE,3,0))*(IF($D204=6,AL204,AK204))*((MIN((VLOOKUP($D204,SALERYCODE,5,0)),(IF($D204=6,AK204,AL204))))),MIN((VLOOKUP($D204,SALERYCODE,3,0)),(AI204+AJ204))*(IF($D204=6,AL204,((MIN((VLOOKUP($D204,SALERYCODE,5,0)),AL204)))))))))/IF(AND($D204=2,'ראשי-פרטים כלליים וריכוז הוצאות'!$D$68&lt;&gt;4),1.2,1)</f>
        <v>0</v>
      </c>
      <c r="AO204" s="263"/>
      <c r="AP204" s="264"/>
      <c r="AQ204" s="265"/>
      <c r="AR204" s="266"/>
      <c r="AS204" s="267">
        <f t="shared" si="277"/>
        <v>0</v>
      </c>
      <c r="AT204" s="260">
        <f>+(IF(OR($B204=0,$C204=0,$D204=0,$AO$2&gt;$OE$1),0,IF(OR(AO204=0,AQ204=0,AR204=0),0,MIN((VLOOKUP($D204,SALERYCODE,3,0))*(IF($D204=6,AR204,AQ204))*((MIN((VLOOKUP($D204,SALERYCODE,5,0)),(IF($D204=6,AQ204,AR204))))),MIN((VLOOKUP($D204,SALERYCODE,3,0)),(AO204+AP204))*(IF($D204=6,AR204,((MIN((VLOOKUP($D204,SALERYCODE,5,0)),AR204)))))))))/IF(AND($D204=2,'ראשי-פרטים כלליים וריכוז הוצאות'!$D$68&lt;&gt;4),1.2,1)</f>
        <v>0</v>
      </c>
      <c r="AU204" s="263"/>
      <c r="AV204" s="264"/>
      <c r="AW204" s="265"/>
      <c r="AX204" s="266"/>
      <c r="AY204" s="267">
        <f t="shared" si="278"/>
        <v>0</v>
      </c>
      <c r="AZ204" s="260">
        <f>+(IF(OR($B204=0,$C204=0,$D204=0,$AU$2&gt;$OE$1),0,IF(OR(AU204=0,AW204=0,AX204=0),0,MIN((VLOOKUP($D204,SALERYCODE,3,0))*(IF($D204=6,AX204,AW204))*((MIN((VLOOKUP($D204,SALERYCODE,5,0)),(IF($D204=6,AW204,AX204))))),MIN((VLOOKUP($D204,SALERYCODE,3,0)),(AU204+AV204))*(IF($D204=6,AX204,((MIN((VLOOKUP($D204,SALERYCODE,5,0)),AX204)))))))))/IF(AND($D204=2,'ראשי-פרטים כלליים וריכוז הוצאות'!$D$68&lt;&gt;4),1.2,1)</f>
        <v>0</v>
      </c>
      <c r="BA204" s="263"/>
      <c r="BB204" s="264"/>
      <c r="BC204" s="265"/>
      <c r="BD204" s="266"/>
      <c r="BE204" s="267">
        <f t="shared" si="279"/>
        <v>0</v>
      </c>
      <c r="BF204" s="260">
        <f>+(IF(OR($B204=0,$C204=0,$D204=0,$BA$2&gt;$OE$1),0,IF(OR(BA204=0,BC204=0,BD204=0),0,MIN((VLOOKUP($D204,SALERYCODE,3,0))*(IF($D204=6,BD204,BC204))*((MIN((VLOOKUP($D204,SALERYCODE,5,0)),(IF($D204=6,BC204,BD204))))),MIN((VLOOKUP($D204,SALERYCODE,3,0)),(BA204+BB204))*(IF($D204=6,BD204,((MIN((VLOOKUP($D204,SALERYCODE,5,0)),BD204)))))))))/IF(AND($D204=2,'ראשי-פרטים כלליים וריכוז הוצאות'!$D$68&lt;&gt;4),1.2,1)</f>
        <v>0</v>
      </c>
      <c r="BG204" s="263"/>
      <c r="BH204" s="264"/>
      <c r="BI204" s="265"/>
      <c r="BJ204" s="266"/>
      <c r="BK204" s="267">
        <f t="shared" si="280"/>
        <v>0</v>
      </c>
      <c r="BL204" s="260">
        <f>+(IF(OR($B204=0,$C204=0,$D204=0,$BG$2&gt;$OE$1),0,IF(OR(BG204=0,BI204=0,BJ204=0),0,MIN((VLOOKUP($D204,SALERYCODE,3,0))*(IF($D204=6,BJ204,BI204))*((MIN((VLOOKUP($D204,SALERYCODE,5,0)),(IF($D204=6,BI204,BJ204))))),MIN((VLOOKUP($D204,SALERYCODE,3,0)),(BG204+BH204))*(IF($D204=6,BJ204,((MIN((VLOOKUP($D204,SALERYCODE,5,0)),BJ204)))))))))/IF(AND($D204=2,'ראשי-פרטים כלליים וריכוז הוצאות'!$D$68&lt;&gt;4),1.2,1)</f>
        <v>0</v>
      </c>
      <c r="BM204" s="263"/>
      <c r="BN204" s="264"/>
      <c r="BO204" s="265"/>
      <c r="BP204" s="266"/>
      <c r="BQ204" s="267">
        <f t="shared" si="281"/>
        <v>0</v>
      </c>
      <c r="BR204" s="260">
        <f>+(IF(OR($B204=0,$C204=0,$D204=0,$BM$2&gt;$OE$1),0,IF(OR(BM204=0,BO204=0,BP204=0),0,MIN((VLOOKUP($D204,SALERYCODE,3,0))*(IF($D204=6,BP204,BO204))*((MIN((VLOOKUP($D204,SALERYCODE,5,0)),(IF($D204=6,BO204,BP204))))),MIN((VLOOKUP($D204,SALERYCODE,3,0)),(BM204+BN204))*(IF($D204=6,BP204,((MIN((VLOOKUP($D204,SALERYCODE,5,0)),BP204)))))))))/IF(AND($D204=2,'ראשי-פרטים כלליים וריכוז הוצאות'!$D$68&lt;&gt;4),1.2,1)</f>
        <v>0</v>
      </c>
      <c r="BS204" s="263"/>
      <c r="BT204" s="264"/>
      <c r="BU204" s="265"/>
      <c r="BV204" s="266"/>
      <c r="BW204" s="267">
        <f t="shared" si="282"/>
        <v>0</v>
      </c>
      <c r="BX204" s="260">
        <f>+(IF(OR($B204=0,$C204=0,$D204=0,$BS$2&gt;$OE$1),0,IF(OR(BS204=0,BU204=0,BV204=0),0,MIN((VLOOKUP($D204,SALERYCODE,3,0))*(IF($D204=6,BV204,BU204))*((MIN((VLOOKUP($D204,SALERYCODE,5,0)),(IF($D204=6,BU204,BV204))))),MIN((VLOOKUP($D204,SALERYCODE,3,0)),(BS204+BT204))*(IF($D204=6,BV204,((MIN((VLOOKUP($D204,SALERYCODE,5,0)),BV204)))))))))/IF(AND($D204=2,'ראשי-פרטים כלליים וריכוז הוצאות'!$D$68&lt;&gt;4),1.2,1)</f>
        <v>0</v>
      </c>
      <c r="BY204" s="263"/>
      <c r="BZ204" s="264"/>
      <c r="CA204" s="265"/>
      <c r="CB204" s="266"/>
      <c r="CC204" s="267">
        <f t="shared" si="283"/>
        <v>0</v>
      </c>
      <c r="CD204" s="260">
        <f>+(IF(OR($B204=0,$C204=0,$D204=0,$BY$2&gt;$OE$1),0,IF(OR(BY204=0,CA204=0,CB204=0),0,MIN((VLOOKUP($D204,SALERYCODE,3,0))*(IF($D204=6,CB204,CA204))*((MIN((VLOOKUP($D204,SALERYCODE,5,0)),(IF($D204=6,CA204,CB204))))),MIN((VLOOKUP($D204,SALERYCODE,3,0)),(BY204+BZ204))*(IF($D204=6,CB204,((MIN((VLOOKUP($D204,SALERYCODE,5,0)),CB204)))))))))/IF(AND($D204=2,'ראשי-פרטים כלליים וריכוז הוצאות'!$D$68&lt;&gt;4),1.2,1)</f>
        <v>0</v>
      </c>
      <c r="CE204" s="263"/>
      <c r="CF204" s="264"/>
      <c r="CG204" s="265"/>
      <c r="CH204" s="266"/>
      <c r="CI204" s="267">
        <f t="shared" si="284"/>
        <v>0</v>
      </c>
      <c r="CJ204" s="260">
        <f>+(IF(OR($B204=0,$C204=0,$D204=0,$CE$2&gt;$OE$1),0,IF(OR(CE204=0,CG204=0,CH204=0),0,MIN((VLOOKUP($D204,SALERYCODE,3,0))*(IF($D204=6,CH204,CG204))*((MIN((VLOOKUP($D204,SALERYCODE,5,0)),(IF($D204=6,CG204,CH204))))),MIN((VLOOKUP($D204,SALERYCODE,3,0)),(CE204+CF204))*(IF($D204=6,CH204,((MIN((VLOOKUP($D204,SALERYCODE,5,0)),CH204)))))))))/IF(AND($D204=2,'ראשי-פרטים כלליים וריכוז הוצאות'!$D$68&lt;&gt;4),1.2,1)</f>
        <v>0</v>
      </c>
      <c r="CK204" s="263"/>
      <c r="CL204" s="264"/>
      <c r="CM204" s="265"/>
      <c r="CN204" s="266"/>
      <c r="CO204" s="267">
        <f t="shared" si="285"/>
        <v>0</v>
      </c>
      <c r="CP204" s="260">
        <f>+(IF(OR($B204=0,$C204=0,$D204=0,$CK$2&gt;$OE$1),0,IF(OR(CK204=0,CM204=0,CN204=0),0,MIN((VLOOKUP($D204,SALERYCODE,3,0))*(IF($D204=6,CN204,CM204))*((MIN((VLOOKUP($D204,SALERYCODE,5,0)),(IF($D204=6,CM204,CN204))))),MIN((VLOOKUP($D204,SALERYCODE,3,0)),(CK204+CL204))*(IF($D204=6,CN204,((MIN((VLOOKUP($D204,SALERYCODE,5,0)),CN204)))))))))/IF(AND($D204=2,'ראשי-פרטים כלליים וריכוז הוצאות'!$D$68&lt;&gt;4),1.2,1)</f>
        <v>0</v>
      </c>
      <c r="CQ204" s="263"/>
      <c r="CR204" s="264"/>
      <c r="CS204" s="265"/>
      <c r="CT204" s="266"/>
      <c r="CU204" s="267">
        <f t="shared" si="286"/>
        <v>0</v>
      </c>
      <c r="CV204" s="260">
        <f>+(IF(OR($B204=0,$C204=0,$D204=0,$CQ$2&gt;$OE$1),0,IF(OR(CQ204=0,CS204=0,CT204=0),0,MIN((VLOOKUP($D204,SALERYCODE,3,0))*(IF($D204=6,CT204,CS204))*((MIN((VLOOKUP($D204,SALERYCODE,5,0)),(IF($D204=6,CS204,CT204))))),MIN((VLOOKUP($D204,SALERYCODE,3,0)),(CQ204+CR204))*(IF($D204=6,CT204,((MIN((VLOOKUP($D204,SALERYCODE,5,0)),CT204)))))))))/IF(AND($D204=2,'ראשי-פרטים כלליים וריכוז הוצאות'!$D$68&lt;&gt;4),1.2,1)</f>
        <v>0</v>
      </c>
      <c r="CW204" s="263"/>
      <c r="CX204" s="264"/>
      <c r="CY204" s="265"/>
      <c r="CZ204" s="266"/>
      <c r="DA204" s="267">
        <f t="shared" si="287"/>
        <v>0</v>
      </c>
      <c r="DB204" s="260">
        <f>+(IF(OR($B204=0,$C204=0,$D204=0,$CW$2&gt;$OE$1),0,IF(OR(CW204=0,CY204=0,CZ204=0),0,MIN((VLOOKUP($D204,SALERYCODE,3,0))*(IF($D204=6,CZ204,CY204))*((MIN((VLOOKUP($D204,SALERYCODE,5,0)),(IF($D204=6,CY204,CZ204))))),MIN((VLOOKUP($D204,SALERYCODE,3,0)),(CW204+CX204))*(IF($D204=6,CZ204,((MIN((VLOOKUP($D204,SALERYCODE,5,0)),CZ204)))))))))/IF(AND($D204=2,'ראשי-פרטים כלליים וריכוז הוצאות'!$D$68&lt;&gt;4),1.2,1)</f>
        <v>0</v>
      </c>
      <c r="DC204" s="263"/>
      <c r="DD204" s="264"/>
      <c r="DE204" s="265"/>
      <c r="DF204" s="266"/>
      <c r="DG204" s="267">
        <f t="shared" si="288"/>
        <v>0</v>
      </c>
      <c r="DH204" s="260">
        <f>+(IF(OR($B204=0,$C204=0,$D204=0,$DC$2&gt;$OE$1),0,IF(OR(DC204=0,DE204=0,DF204=0),0,MIN((VLOOKUP($D204,SALERYCODE,3,0))*(IF($D204=6,DF204,DE204))*((MIN((VLOOKUP($D204,SALERYCODE,5,0)),(IF($D204=6,DE204,DF204))))),MIN((VLOOKUP($D204,SALERYCODE,3,0)),(DC204+DD204))*(IF($D204=6,DF204,((MIN((VLOOKUP($D204,SALERYCODE,5,0)),DF204)))))))))/IF(AND($D204=2,'ראשי-פרטים כלליים וריכוז הוצאות'!$D$68&lt;&gt;4),1.2,1)</f>
        <v>0</v>
      </c>
      <c r="DI204" s="263"/>
      <c r="DJ204" s="264"/>
      <c r="DK204" s="265"/>
      <c r="DL204" s="266"/>
      <c r="DM204" s="267">
        <f t="shared" si="289"/>
        <v>0</v>
      </c>
      <c r="DN204" s="260">
        <f>+(IF(OR($B204=0,$C204=0,$D204=0,$DC$2&gt;$OE$1),0,IF(OR(DI204=0,DK204=0,DL204=0),0,MIN((VLOOKUP($D204,SALERYCODE,3,0))*(IF($D204=6,DL204,DK204))*((MIN((VLOOKUP($D204,SALERYCODE,5,0)),(IF($D204=6,DK204,DL204))))),MIN((VLOOKUP($D204,SALERYCODE,3,0)),(DI204+DJ204))*(IF($D204=6,DL204,((MIN((VLOOKUP($D204,SALERYCODE,5,0)),DL204)))))))))/IF(AND($D204=2,'ראשי-פרטים כלליים וריכוז הוצאות'!$D$68&lt;&gt;4),1.2,1)</f>
        <v>0</v>
      </c>
      <c r="DO204" s="263"/>
      <c r="DP204" s="264"/>
      <c r="DQ204" s="265"/>
      <c r="DR204" s="266"/>
      <c r="DS204" s="267">
        <f t="shared" si="290"/>
        <v>0</v>
      </c>
      <c r="DT204" s="260">
        <f>+(IF(OR($B204=0,$C204=0,$D204=0,$DC$2&gt;$OE$1),0,IF(OR(DO204=0,DQ204=0,DR204=0),0,MIN((VLOOKUP($D204,SALERYCODE,3,0))*(IF($D204=6,DR204,DQ204))*((MIN((VLOOKUP($D204,SALERYCODE,5,0)),(IF($D204=6,DQ204,DR204))))),MIN((VLOOKUP($D204,SALERYCODE,3,0)),(DO204+DP204))*(IF($D204=6,DR204,((MIN((VLOOKUP($D204,SALERYCODE,5,0)),DR204)))))))))/IF(AND($D204=2,'ראשי-פרטים כלליים וריכוז הוצאות'!$D$68&lt;&gt;4),1.2,1)</f>
        <v>0</v>
      </c>
      <c r="DU204" s="263"/>
      <c r="DV204" s="264"/>
      <c r="DW204" s="265"/>
      <c r="DX204" s="266"/>
      <c r="DY204" s="267">
        <f t="shared" si="291"/>
        <v>0</v>
      </c>
      <c r="DZ204" s="260">
        <f>+(IF(OR($B204=0,$C204=0,$D204=0,$DC$2&gt;$OE$1),0,IF(OR(DU204=0,DW204=0,DX204=0),0,MIN((VLOOKUP($D204,SALERYCODE,3,0))*(IF($D204=6,DX204,DW204))*((MIN((VLOOKUP($D204,SALERYCODE,5,0)),(IF($D204=6,DW204,DX204))))),MIN((VLOOKUP($D204,SALERYCODE,3,0)),(DU204+DV204))*(IF($D204=6,DX204,((MIN((VLOOKUP($D204,SALERYCODE,5,0)),DX204)))))))))/IF(AND($D204=2,'ראשי-פרטים כלליים וריכוז הוצאות'!$D$68&lt;&gt;4),1.2,1)</f>
        <v>0</v>
      </c>
      <c r="EA204" s="263"/>
      <c r="EB204" s="264"/>
      <c r="EC204" s="265"/>
      <c r="ED204" s="266"/>
      <c r="EE204" s="267">
        <f t="shared" si="292"/>
        <v>0</v>
      </c>
      <c r="EF204" s="260">
        <f>+(IF(OR($B204=0,$C204=0,$D204=0,$DC$2&gt;$OE$1),0,IF(OR(EA204=0,EC204=0,ED204=0),0,MIN((VLOOKUP($D204,SALERYCODE,3,0))*(IF($D204=6,ED204,EC204))*((MIN((VLOOKUP($D204,SALERYCODE,5,0)),(IF($D204=6,EC204,ED204))))),MIN((VLOOKUP($D204,SALERYCODE,3,0)),(EA204+EB204))*(IF($D204=6,ED204,((MIN((VLOOKUP($D204,SALERYCODE,5,0)),ED204)))))))))/IF(AND($D204=2,'ראשי-פרטים כלליים וריכוז הוצאות'!$D$68&lt;&gt;4),1.2,1)</f>
        <v>0</v>
      </c>
      <c r="EG204" s="263"/>
      <c r="EH204" s="264"/>
      <c r="EI204" s="265"/>
      <c r="EJ204" s="266"/>
      <c r="EK204" s="267">
        <f t="shared" si="293"/>
        <v>0</v>
      </c>
      <c r="EL204" s="260">
        <f>+(IF(OR($B204=0,$C204=0,$D204=0,$DC$2&gt;$OE$1),0,IF(OR(EG204=0,EI204=0,EJ204=0),0,MIN((VLOOKUP($D204,SALERYCODE,3,0))*(IF($D204=6,EJ204,EI204))*((MIN((VLOOKUP($D204,SALERYCODE,5,0)),(IF($D204=6,EI204,EJ204))))),MIN((VLOOKUP($D204,SALERYCODE,3,0)),(EG204+EH204))*(IF($D204=6,EJ204,((MIN((VLOOKUP($D204,SALERYCODE,5,0)),EJ204)))))))))/IF(AND($D204=2,'ראשי-פרטים כלליים וריכוז הוצאות'!$D$68&lt;&gt;4),1.2,1)</f>
        <v>0</v>
      </c>
      <c r="EM204" s="263"/>
      <c r="EN204" s="264"/>
      <c r="EO204" s="265"/>
      <c r="EP204" s="266"/>
      <c r="EQ204" s="267">
        <f t="shared" si="294"/>
        <v>0</v>
      </c>
      <c r="ER204" s="260">
        <f>+(IF(OR($B204=0,$C204=0,$D204=0,$DC$2&gt;$OE$1),0,IF(OR(EM204=0,EO204=0,EP204=0),0,MIN((VLOOKUP($D204,SALERYCODE,3,0))*(IF($D204=6,EP204,EO204))*((MIN((VLOOKUP($D204,SALERYCODE,5,0)),(IF($D204=6,EO204,EP204))))),MIN((VLOOKUP($D204,SALERYCODE,3,0)),(EM204+EN204))*(IF($D204=6,EP204,((MIN((VLOOKUP($D204,SALERYCODE,5,0)),EP204)))))))))/IF(AND($D204=2,'ראשי-פרטים כלליים וריכוז הוצאות'!$D$68&lt;&gt;4),1.2,1)</f>
        <v>0</v>
      </c>
      <c r="ES204" s="263"/>
      <c r="ET204" s="264"/>
      <c r="EU204" s="265"/>
      <c r="EV204" s="266"/>
      <c r="EW204" s="267">
        <f t="shared" si="295"/>
        <v>0</v>
      </c>
      <c r="EX204" s="260">
        <f>+(IF(OR($B204=0,$C204=0,$D204=0,$DC$2&gt;$OE$1),0,IF(OR(ES204=0,EU204=0,EV204=0),0,MIN((VLOOKUP($D204,SALERYCODE,3,0))*(IF($D204=6,EV204,EU204))*((MIN((VLOOKUP($D204,SALERYCODE,5,0)),(IF($D204=6,EU204,EV204))))),MIN((VLOOKUP($D204,SALERYCODE,3,0)),(ES204+ET204))*(IF($D204=6,EV204,((MIN((VLOOKUP($D204,SALERYCODE,5,0)),EV204)))))))))/IF(AND($D204=2,'ראשי-פרטים כלליים וריכוז הוצאות'!$D$68&lt;&gt;4),1.2,1)</f>
        <v>0</v>
      </c>
      <c r="EY204" s="263"/>
      <c r="EZ204" s="264"/>
      <c r="FA204" s="265"/>
      <c r="FB204" s="266"/>
      <c r="FC204" s="267">
        <f t="shared" si="296"/>
        <v>0</v>
      </c>
      <c r="FD204" s="260">
        <f>+(IF(OR($B204=0,$C204=0,$D204=0,$DC$2&gt;$OE$1),0,IF(OR(EY204=0,FA204=0,FB204=0),0,MIN((VLOOKUP($D204,SALERYCODE,3,0))*(IF($D204=6,FB204,FA204))*((MIN((VLOOKUP($D204,SALERYCODE,5,0)),(IF($D204=6,FA204,FB204))))),MIN((VLOOKUP($D204,SALERYCODE,3,0)),(EY204+EZ204))*(IF($D204=6,FB204,((MIN((VLOOKUP($D204,SALERYCODE,5,0)),FB204)))))))))/IF(AND($D204=2,'ראשי-פרטים כלליים וריכוז הוצאות'!$D$68&lt;&gt;4),1.2,1)</f>
        <v>0</v>
      </c>
      <c r="FE204" s="263"/>
      <c r="FF204" s="264"/>
      <c r="FG204" s="265"/>
      <c r="FH204" s="266"/>
      <c r="FI204" s="267">
        <f t="shared" si="297"/>
        <v>0</v>
      </c>
      <c r="FJ204" s="260">
        <f>+(IF(OR($B204=0,$C204=0,$D204=0,$DC$2&gt;$OE$1),0,IF(OR(FE204=0,FG204=0,FH204=0),0,MIN((VLOOKUP($D204,SALERYCODE,3,0))*(IF($D204=6,FH204,FG204))*((MIN((VLOOKUP($D204,SALERYCODE,5,0)),(IF($D204=6,FG204,FH204))))),MIN((VLOOKUP($D204,SALERYCODE,3,0)),(FE204+FF204))*(IF($D204=6,FH204,((MIN((VLOOKUP($D204,SALERYCODE,5,0)),FH204)))))))))/IF(AND($D204=2,'ראשי-פרטים כלליים וריכוז הוצאות'!$D$68&lt;&gt;4),1.2,1)</f>
        <v>0</v>
      </c>
      <c r="FK204" s="263"/>
      <c r="FL204" s="264"/>
      <c r="FM204" s="265"/>
      <c r="FN204" s="266"/>
      <c r="FO204" s="267">
        <f t="shared" si="298"/>
        <v>0</v>
      </c>
      <c r="FP204" s="260">
        <f>+(IF(OR($B204=0,$C204=0,$D204=0,$DC$2&gt;$OE$1),0,IF(OR(FK204=0,FM204=0,FN204=0),0,MIN((VLOOKUP($D204,SALERYCODE,3,0))*(IF($D204=6,FN204,FM204))*((MIN((VLOOKUP($D204,SALERYCODE,5,0)),(IF($D204=6,FM204,FN204))))),MIN((VLOOKUP($D204,SALERYCODE,3,0)),(FK204+FL204))*(IF($D204=6,FN204,((MIN((VLOOKUP($D204,SALERYCODE,5,0)),FN204)))))))))/IF(AND($D204=2,'ראשי-פרטים כלליים וריכוז הוצאות'!$D$68&lt;&gt;4),1.2,1)</f>
        <v>0</v>
      </c>
      <c r="FQ204" s="263"/>
      <c r="FR204" s="264"/>
      <c r="FS204" s="265"/>
      <c r="FT204" s="266"/>
      <c r="FU204" s="267">
        <f t="shared" si="299"/>
        <v>0</v>
      </c>
      <c r="FV204" s="260">
        <f>+(IF(OR($B204=0,$C204=0,$D204=0,$DC$2&gt;$OE$1),0,IF(OR(FQ204=0,FS204=0,FT204=0),0,MIN((VLOOKUP($D204,SALERYCODE,3,0))*(IF($D204=6,FT204,FS204))*((MIN((VLOOKUP($D204,SALERYCODE,5,0)),(IF($D204=6,FS204,FT204))))),MIN((VLOOKUP($D204,SALERYCODE,3,0)),(FQ204+FR204))*(IF($D204=6,FT204,((MIN((VLOOKUP($D204,SALERYCODE,5,0)),FT204)))))))))/IF(AND($D204=2,'ראשי-פרטים כלליים וריכוז הוצאות'!$D$68&lt;&gt;4),1.2,1)</f>
        <v>0</v>
      </c>
      <c r="FW204" s="263"/>
      <c r="FX204" s="264"/>
      <c r="FY204" s="265"/>
      <c r="FZ204" s="266"/>
      <c r="GA204" s="267">
        <f t="shared" si="300"/>
        <v>0</v>
      </c>
      <c r="GB204" s="260">
        <f>+(IF(OR($B204=0,$C204=0,$D204=0,$DC$2&gt;$OE$1),0,IF(OR(FW204=0,FY204=0,FZ204=0),0,MIN((VLOOKUP($D204,SALERYCODE,3,0))*(IF($D204=6,FZ204,FY204))*((MIN((VLOOKUP($D204,SALERYCODE,5,0)),(IF($D204=6,FY204,FZ204))))),MIN((VLOOKUP($D204,SALERYCODE,3,0)),(FW204+FX204))*(IF($D204=6,FZ204,((MIN((VLOOKUP($D204,SALERYCODE,5,0)),FZ204)))))))))/IF(AND($D204=2,'ראשי-פרטים כלליים וריכוז הוצאות'!$D$68&lt;&gt;4),1.2,1)</f>
        <v>0</v>
      </c>
      <c r="GC204" s="263"/>
      <c r="GD204" s="264"/>
      <c r="GE204" s="265"/>
      <c r="GF204" s="266"/>
      <c r="GG204" s="267">
        <f t="shared" si="301"/>
        <v>0</v>
      </c>
      <c r="GH204" s="260">
        <f>+(IF(OR($B204=0,$C204=0,$D204=0,$DC$2&gt;$OE$1),0,IF(OR(GC204=0,GE204=0,GF204=0),0,MIN((VLOOKUP($D204,SALERYCODE,3,0))*(IF($D204=6,GF204,GE204))*((MIN((VLOOKUP($D204,SALERYCODE,5,0)),(IF($D204=6,GE204,GF204))))),MIN((VLOOKUP($D204,SALERYCODE,3,0)),(GC204+GD204))*(IF($D204=6,GF204,((MIN((VLOOKUP($D204,SALERYCODE,5,0)),GF204)))))))))/IF(AND($D204=2,'ראשי-פרטים כלליים וריכוז הוצאות'!$D$68&lt;&gt;4),1.2,1)</f>
        <v>0</v>
      </c>
      <c r="GI204" s="263"/>
      <c r="GJ204" s="264"/>
      <c r="GK204" s="265"/>
      <c r="GL204" s="266"/>
      <c r="GM204" s="267">
        <f t="shared" si="302"/>
        <v>0</v>
      </c>
      <c r="GN204" s="260">
        <f>+(IF(OR($B204=0,$C204=0,$D204=0,$DC$2&gt;$OE$1),0,IF(OR(GI204=0,GK204=0,GL204=0),0,MIN((VLOOKUP($D204,SALERYCODE,3,0))*(IF($D204=6,GL204,GK204))*((MIN((VLOOKUP($D204,SALERYCODE,5,0)),(IF($D204=6,GK204,GL204))))),MIN((VLOOKUP($D204,SALERYCODE,3,0)),(GI204+GJ204))*(IF($D204=6,GL204,((MIN((VLOOKUP($D204,SALERYCODE,5,0)),GL204)))))))))/IF(AND($D204=2,'ראשי-פרטים כלליים וריכוז הוצאות'!$D$68&lt;&gt;4),1.2,1)</f>
        <v>0</v>
      </c>
      <c r="GO204" s="263"/>
      <c r="GP204" s="264"/>
      <c r="GQ204" s="265"/>
      <c r="GR204" s="266"/>
      <c r="GS204" s="267">
        <f t="shared" si="303"/>
        <v>0</v>
      </c>
      <c r="GT204" s="260">
        <f>+(IF(OR($B204=0,$C204=0,$D204=0,$DC$2&gt;$OE$1),0,IF(OR(GO204=0,GQ204=0,GR204=0),0,MIN((VLOOKUP($D204,SALERYCODE,3,0))*(IF($D204=6,GR204,GQ204))*((MIN((VLOOKUP($D204,SALERYCODE,5,0)),(IF($D204=6,GQ204,GR204))))),MIN((VLOOKUP($D204,SALERYCODE,3,0)),(GO204+GP204))*(IF($D204=6,GR204,((MIN((VLOOKUP($D204,SALERYCODE,5,0)),GR204)))))))))/IF(AND($D204=2,'ראשי-פרטים כלליים וריכוז הוצאות'!$D$68&lt;&gt;4),1.2,1)</f>
        <v>0</v>
      </c>
      <c r="GU204" s="263"/>
      <c r="GV204" s="264"/>
      <c r="GW204" s="265"/>
      <c r="GX204" s="266"/>
      <c r="GY204" s="267">
        <f t="shared" si="304"/>
        <v>0</v>
      </c>
      <c r="GZ204" s="260">
        <f>+(IF(OR($B204=0,$C204=0,$D204=0,$DC$2&gt;$OE$1),0,IF(OR(GU204=0,GW204=0,GX204=0),0,MIN((VLOOKUP($D204,SALERYCODE,3,0))*(IF($D204=6,GX204,GW204))*((MIN((VLOOKUP($D204,SALERYCODE,5,0)),(IF($D204=6,GW204,GX204))))),MIN((VLOOKUP($D204,SALERYCODE,3,0)),(GU204+GV204))*(IF($D204=6,GX204,((MIN((VLOOKUP($D204,SALERYCODE,5,0)),GX204)))))))))/IF(AND($D204=2,'ראשי-פרטים כלליים וריכוז הוצאות'!$D$68&lt;&gt;4),1.2,1)</f>
        <v>0</v>
      </c>
      <c r="HA204" s="263"/>
      <c r="HB204" s="264"/>
      <c r="HC204" s="265"/>
      <c r="HD204" s="266"/>
      <c r="HE204" s="267">
        <f t="shared" si="305"/>
        <v>0</v>
      </c>
      <c r="HF204" s="260">
        <f>+(IF(OR($B204=0,$C204=0,$D204=0,$DC$2&gt;$OE$1),0,IF(OR(HA204=0,HC204=0,HD204=0),0,MIN((VLOOKUP($D204,SALERYCODE,3,0))*(IF($D204=6,HD204,HC204))*((MIN((VLOOKUP($D204,SALERYCODE,5,0)),(IF($D204=6,HC204,HD204))))),MIN((VLOOKUP($D204,SALERYCODE,3,0)),(HA204+HB204))*(IF($D204=6,HD204,((MIN((VLOOKUP($D204,SALERYCODE,5,0)),HD204)))))))))/IF(AND($D204=2,'ראשי-פרטים כלליים וריכוז הוצאות'!$D$68&lt;&gt;4),1.2,1)</f>
        <v>0</v>
      </c>
      <c r="HG204" s="263"/>
      <c r="HH204" s="264"/>
      <c r="HI204" s="265"/>
      <c r="HJ204" s="266"/>
      <c r="HK204" s="267">
        <f t="shared" si="306"/>
        <v>0</v>
      </c>
      <c r="HL204" s="260">
        <f>+(IF(OR($B204=0,$C204=0,$D204=0,$DC$2&gt;$OE$1),0,IF(OR(HG204=0,HI204=0,HJ204=0),0,MIN((VLOOKUP($D204,SALERYCODE,3,0))*(IF($D204=6,HJ204,HI204))*((MIN((VLOOKUP($D204,SALERYCODE,5,0)),(IF($D204=6,HI204,HJ204))))),MIN((VLOOKUP($D204,SALERYCODE,3,0)),(HG204+HH204))*(IF($D204=6,HJ204,((MIN((VLOOKUP($D204,SALERYCODE,5,0)),HJ204)))))))))/IF(AND($D204=2,'ראשי-פרטים כלליים וריכוז הוצאות'!$D$68&lt;&gt;4),1.2,1)</f>
        <v>0</v>
      </c>
      <c r="HM204" s="263"/>
      <c r="HN204" s="264"/>
      <c r="HO204" s="265"/>
      <c r="HP204" s="266"/>
      <c r="HQ204" s="267">
        <f t="shared" si="307"/>
        <v>0</v>
      </c>
      <c r="HR204" s="260">
        <f>+(IF(OR($B204=0,$C204=0,$D204=0,$DC$2&gt;$OE$1),0,IF(OR(HM204=0,HO204=0,HP204=0),0,MIN((VLOOKUP($D204,SALERYCODE,3,0))*(IF($D204=6,HP204,HO204))*((MIN((VLOOKUP($D204,SALERYCODE,5,0)),(IF($D204=6,HO204,HP204))))),MIN((VLOOKUP($D204,SALERYCODE,3,0)),(HM204+HN204))*(IF($D204=6,HP204,((MIN((VLOOKUP($D204,SALERYCODE,5,0)),HP204)))))))))/IF(AND($D204=2,'ראשי-פרטים כלליים וריכוז הוצאות'!$D$68&lt;&gt;4),1.2,1)</f>
        <v>0</v>
      </c>
      <c r="HS204" s="263"/>
      <c r="HT204" s="264"/>
      <c r="HU204" s="265"/>
      <c r="HV204" s="266"/>
      <c r="HW204" s="267">
        <f t="shared" si="308"/>
        <v>0</v>
      </c>
      <c r="HX204" s="260">
        <f>+(IF(OR($B204=0,$C204=0,$D204=0,$DC$2&gt;$OE$1),0,IF(OR(HS204=0,HU204=0,HV204=0),0,MIN((VLOOKUP($D204,SALERYCODE,3,0))*(IF($D204=6,HV204,HU204))*((MIN((VLOOKUP($D204,SALERYCODE,5,0)),(IF($D204=6,HU204,HV204))))),MIN((VLOOKUP($D204,SALERYCODE,3,0)),(HS204+HT204))*(IF($D204=6,HV204,((MIN((VLOOKUP($D204,SALERYCODE,5,0)),HV204)))))))))/IF(AND($D204=2,'ראשי-פרטים כלליים וריכוז הוצאות'!$D$68&lt;&gt;4),1.2,1)</f>
        <v>0</v>
      </c>
      <c r="HY204" s="263"/>
      <c r="HZ204" s="264"/>
      <c r="IA204" s="265"/>
      <c r="IB204" s="266"/>
      <c r="IC204" s="267">
        <f t="shared" si="309"/>
        <v>0</v>
      </c>
      <c r="ID204" s="260">
        <f>+(IF(OR($B204=0,$C204=0,$D204=0,$DC$2&gt;$OE$1),0,IF(OR(HY204=0,IA204=0,IB204=0),0,MIN((VLOOKUP($D204,SALERYCODE,3,0))*(IF($D204=6,IB204,IA204))*((MIN((VLOOKUP($D204,SALERYCODE,5,0)),(IF($D204=6,IA204,IB204))))),MIN((VLOOKUP($D204,SALERYCODE,3,0)),(HY204+HZ204))*(IF($D204=6,IB204,((MIN((VLOOKUP($D204,SALERYCODE,5,0)),IB204)))))))))/IF(AND($D204=2,'ראשי-פרטים כלליים וריכוז הוצאות'!$D$68&lt;&gt;4),1.2,1)</f>
        <v>0</v>
      </c>
      <c r="IE204" s="263"/>
      <c r="IF204" s="264"/>
      <c r="IG204" s="265"/>
      <c r="IH204" s="266"/>
      <c r="II204" s="267">
        <f t="shared" si="310"/>
        <v>0</v>
      </c>
      <c r="IJ204" s="260">
        <f>+(IF(OR($B204=0,$C204=0,$D204=0,$DC$2&gt;$OE$1),0,IF(OR(IE204=0,IG204=0,IH204=0),0,MIN((VLOOKUP($D204,SALERYCODE,3,0))*(IF($D204=6,IH204,IG204))*((MIN((VLOOKUP($D204,SALERYCODE,5,0)),(IF($D204=6,IG204,IH204))))),MIN((VLOOKUP($D204,SALERYCODE,3,0)),(IE204+IF204))*(IF($D204=6,IH204,((MIN((VLOOKUP($D204,SALERYCODE,5,0)),IH204)))))))))/IF(AND($D204=2,'ראשי-פרטים כלליים וריכוז הוצאות'!$D$68&lt;&gt;4),1.2,1)</f>
        <v>0</v>
      </c>
      <c r="IK204" s="263"/>
      <c r="IL204" s="264"/>
      <c r="IM204" s="265"/>
      <c r="IN204" s="266"/>
      <c r="IO204" s="267">
        <f t="shared" si="311"/>
        <v>0</v>
      </c>
      <c r="IP204" s="260">
        <f>+(IF(OR($B204=0,$C204=0,$D204=0,$DC$2&gt;$OE$1),0,IF(OR(IK204=0,IM204=0,IN204=0),0,MIN((VLOOKUP($D204,SALERYCODE,3,0))*(IF($D204=6,IN204,IM204))*((MIN((VLOOKUP($D204,SALERYCODE,5,0)),(IF($D204=6,IM204,IN204))))),MIN((VLOOKUP($D204,SALERYCODE,3,0)),(IK204+IL204))*(IF($D204=6,IN204,((MIN((VLOOKUP($D204,SALERYCODE,5,0)),IN204)))))))))/IF(AND($D204=2,'ראשי-פרטים כלליים וריכוז הוצאות'!$D$68&lt;&gt;4),1.2,1)</f>
        <v>0</v>
      </c>
      <c r="IQ204" s="263"/>
      <c r="IR204" s="264"/>
      <c r="IS204" s="265"/>
      <c r="IT204" s="266"/>
      <c r="IU204" s="267">
        <f t="shared" si="312"/>
        <v>0</v>
      </c>
      <c r="IV204" s="260">
        <f>+(IF(OR($B204=0,$C204=0,$D204=0,$DC$2&gt;$OE$1),0,IF(OR(IQ204=0,IS204=0,IT204=0),0,MIN((VLOOKUP($D204,SALERYCODE,3,0))*(IF($D204=6,IT204,IS204))*((MIN((VLOOKUP($D204,SALERYCODE,5,0)),(IF($D204=6,IS204,IT204))))),MIN((VLOOKUP($D204,SALERYCODE,3,0)),(IQ204+IR204))*(IF($D204=6,IT204,((MIN((VLOOKUP($D204,SALERYCODE,5,0)),IT204)))))))))/IF(AND($D204=2,'ראשי-פרטים כלליים וריכוז הוצאות'!$D$68&lt;&gt;4),1.2,1)</f>
        <v>0</v>
      </c>
      <c r="IW204" s="263"/>
      <c r="IX204" s="264"/>
      <c r="IY204" s="265"/>
      <c r="IZ204" s="266"/>
      <c r="JA204" s="267">
        <f t="shared" si="313"/>
        <v>0</v>
      </c>
      <c r="JB204" s="260">
        <f>+(IF(OR($B204=0,$C204=0,$D204=0,$DC$2&gt;$OE$1),0,IF(OR(IW204=0,IY204=0,IZ204=0),0,MIN((VLOOKUP($D204,SALERYCODE,3,0))*(IF($D204=6,IZ204,IY204))*((MIN((VLOOKUP($D204,SALERYCODE,5,0)),(IF($D204=6,IY204,IZ204))))),MIN((VLOOKUP($D204,SALERYCODE,3,0)),(IW204+IX204))*(IF($D204=6,IZ204,((MIN((VLOOKUP($D204,SALERYCODE,5,0)),IZ204)))))))))/IF(AND($D204=2,'ראשי-פרטים כלליים וריכוז הוצאות'!$D$68&lt;&gt;4),1.2,1)</f>
        <v>0</v>
      </c>
      <c r="JC204" s="263"/>
      <c r="JD204" s="264"/>
      <c r="JE204" s="265"/>
      <c r="JF204" s="266"/>
      <c r="JG204" s="267">
        <f t="shared" si="314"/>
        <v>0</v>
      </c>
      <c r="JH204" s="260">
        <f>+(IF(OR($B204=0,$C204=0,$D204=0,$DC$2&gt;$OE$1),0,IF(OR(JC204=0,JE204=0,JF204=0),0,MIN((VLOOKUP($D204,SALERYCODE,3,0))*(IF($D204=6,JF204,JE204))*((MIN((VLOOKUP($D204,SALERYCODE,5,0)),(IF($D204=6,JE204,JF204))))),MIN((VLOOKUP($D204,SALERYCODE,3,0)),(JC204+JD204))*(IF($D204=6,JF204,((MIN((VLOOKUP($D204,SALERYCODE,5,0)),JF204)))))))))/IF(AND($D204=2,'ראשי-פרטים כלליים וריכוז הוצאות'!$D$68&lt;&gt;4),1.2,1)</f>
        <v>0</v>
      </c>
      <c r="JI204" s="263"/>
      <c r="JJ204" s="264"/>
      <c r="JK204" s="265"/>
      <c r="JL204" s="266"/>
      <c r="JM204" s="267">
        <f t="shared" si="315"/>
        <v>0</v>
      </c>
      <c r="JN204" s="260">
        <f>+(IF(OR($B204=0,$C204=0,$D204=0,$DC$2&gt;$OE$1),0,IF(OR(JI204=0,JK204=0,JL204=0),0,MIN((VLOOKUP($D204,SALERYCODE,3,0))*(IF($D204=6,JL204,JK204))*((MIN((VLOOKUP($D204,SALERYCODE,5,0)),(IF($D204=6,JK204,JL204))))),MIN((VLOOKUP($D204,SALERYCODE,3,0)),(JI204+JJ204))*(IF($D204=6,JL204,((MIN((VLOOKUP($D204,SALERYCODE,5,0)),JL204)))))))))/IF(AND($D204=2,'ראשי-פרטים כלליים וריכוז הוצאות'!$D$68&lt;&gt;4),1.2,1)</f>
        <v>0</v>
      </c>
      <c r="JO204" s="263"/>
      <c r="JP204" s="264"/>
      <c r="JQ204" s="265"/>
      <c r="JR204" s="266"/>
      <c r="JS204" s="267">
        <f t="shared" si="316"/>
        <v>0</v>
      </c>
      <c r="JT204" s="260">
        <f>+(IF(OR($B204=0,$C204=0,$D204=0,$DC$2&gt;$OE$1),0,IF(OR(JO204=0,JQ204=0,JR204=0),0,MIN((VLOOKUP($D204,SALERYCODE,3,0))*(IF($D204=6,JR204,JQ204))*((MIN((VLOOKUP($D204,SALERYCODE,5,0)),(IF($D204=6,JQ204,JR204))))),MIN((VLOOKUP($D204,SALERYCODE,3,0)),(JO204+JP204))*(IF($D204=6,JR204,((MIN((VLOOKUP($D204,SALERYCODE,5,0)),JR204)))))))))/IF(AND($D204=2,'ראשי-פרטים כלליים וריכוז הוצאות'!$D$68&lt;&gt;4),1.2,1)</f>
        <v>0</v>
      </c>
      <c r="JU204" s="263"/>
      <c r="JV204" s="264"/>
      <c r="JW204" s="265"/>
      <c r="JX204" s="266"/>
      <c r="JY204" s="267">
        <f t="shared" si="317"/>
        <v>0</v>
      </c>
      <c r="JZ204" s="260">
        <f>+(IF(OR($B204=0,$C204=0,$D204=0,$DC$2&gt;$OE$1),0,IF(OR(JU204=0,JW204=0,JX204=0),0,MIN((VLOOKUP($D204,SALERYCODE,3,0))*(IF($D204=6,JX204,JW204))*((MIN((VLOOKUP($D204,SALERYCODE,5,0)),(IF($D204=6,JW204,JX204))))),MIN((VLOOKUP($D204,SALERYCODE,3,0)),(JU204+JV204))*(IF($D204=6,JX204,((MIN((VLOOKUP($D204,SALERYCODE,5,0)),JX204)))))))))/IF(AND($D204=2,'ראשי-פרטים כלליים וריכוז הוצאות'!$D$68&lt;&gt;4),1.2,1)</f>
        <v>0</v>
      </c>
      <c r="KA204" s="263"/>
      <c r="KB204" s="264"/>
      <c r="KC204" s="265"/>
      <c r="KD204" s="266"/>
      <c r="KE204" s="267">
        <f t="shared" si="318"/>
        <v>0</v>
      </c>
      <c r="KF204" s="260">
        <f>+(IF(OR($B204=0,$C204=0,$D204=0,$DC$2&gt;$OE$1),0,IF(OR(KA204=0,KC204=0,KD204=0),0,MIN((VLOOKUP($D204,SALERYCODE,3,0))*(IF($D204=6,KD204,KC204))*((MIN((VLOOKUP($D204,SALERYCODE,5,0)),(IF($D204=6,KC204,KD204))))),MIN((VLOOKUP($D204,SALERYCODE,3,0)),(KA204+KB204))*(IF($D204=6,KD204,((MIN((VLOOKUP($D204,SALERYCODE,5,0)),KD204)))))))))/IF(AND($D204=2,'ראשי-פרטים כלליים וריכוז הוצאות'!$D$68&lt;&gt;4),1.2,1)</f>
        <v>0</v>
      </c>
      <c r="KG204" s="263"/>
      <c r="KH204" s="264"/>
      <c r="KI204" s="265"/>
      <c r="KJ204" s="266"/>
      <c r="KK204" s="267">
        <f t="shared" si="319"/>
        <v>0</v>
      </c>
      <c r="KL204" s="260">
        <f>+(IF(OR($B204=0,$C204=0,$D204=0,$DC$2&gt;$OE$1),0,IF(OR(KG204=0,KI204=0,KJ204=0),0,MIN((VLOOKUP($D204,SALERYCODE,3,0))*(IF($D204=6,KJ204,KI204))*((MIN((VLOOKUP($D204,SALERYCODE,5,0)),(IF($D204=6,KI204,KJ204))))),MIN((VLOOKUP($D204,SALERYCODE,3,0)),(KG204+KH204))*(IF($D204=6,KJ204,((MIN((VLOOKUP($D204,SALERYCODE,5,0)),KJ204)))))))))/IF(AND($D204=2,'ראשי-פרטים כלליים וריכוז הוצאות'!$D$68&lt;&gt;4),1.2,1)</f>
        <v>0</v>
      </c>
      <c r="KM204" s="263"/>
      <c r="KN204" s="264"/>
      <c r="KO204" s="265"/>
      <c r="KP204" s="266"/>
      <c r="KQ204" s="267">
        <f t="shared" si="320"/>
        <v>0</v>
      </c>
      <c r="KR204" s="260">
        <f>+(IF(OR($B204=0,$C204=0,$D204=0,$DC$2&gt;$OE$1),0,IF(OR(KM204=0,KO204=0,KP204=0),0,MIN((VLOOKUP($D204,SALERYCODE,3,0))*(IF($D204=6,KP204,KO204))*((MIN((VLOOKUP($D204,SALERYCODE,5,0)),(IF($D204=6,KO204,KP204))))),MIN((VLOOKUP($D204,SALERYCODE,3,0)),(KM204+KN204))*(IF($D204=6,KP204,((MIN((VLOOKUP($D204,SALERYCODE,5,0)),KP204)))))))))/IF(AND($D204=2,'ראשי-פרטים כלליים וריכוז הוצאות'!$D$68&lt;&gt;4),1.2,1)</f>
        <v>0</v>
      </c>
      <c r="KS204" s="263"/>
      <c r="KT204" s="264"/>
      <c r="KU204" s="265"/>
      <c r="KV204" s="266"/>
      <c r="KW204" s="267">
        <f t="shared" si="321"/>
        <v>0</v>
      </c>
      <c r="KX204" s="260">
        <f>+(IF(OR($B204=0,$C204=0,$D204=0,$DC$2&gt;$OE$1),0,IF(OR(KS204=0,KU204=0,KV204=0),0,MIN((VLOOKUP($D204,SALERYCODE,3,0))*(IF($D204=6,KV204,KU204))*((MIN((VLOOKUP($D204,SALERYCODE,5,0)),(IF($D204=6,KU204,KV204))))),MIN((VLOOKUP($D204,SALERYCODE,3,0)),(KS204+KT204))*(IF($D204=6,KV204,((MIN((VLOOKUP($D204,SALERYCODE,5,0)),KV204)))))))))/IF(AND($D204=2,'ראשי-פרטים כלליים וריכוז הוצאות'!$D$68&lt;&gt;4),1.2,1)</f>
        <v>0</v>
      </c>
      <c r="KY204" s="263"/>
      <c r="KZ204" s="264"/>
      <c r="LA204" s="265"/>
      <c r="LB204" s="266"/>
      <c r="LC204" s="267">
        <f t="shared" si="322"/>
        <v>0</v>
      </c>
      <c r="LD204" s="260">
        <f>+(IF(OR($B204=0,$C204=0,$D204=0,$DC$2&gt;$OE$1),0,IF(OR(KY204=0,LA204=0,LB204=0),0,MIN((VLOOKUP($D204,SALERYCODE,3,0))*(IF($D204=6,LB204,LA204))*((MIN((VLOOKUP($D204,SALERYCODE,5,0)),(IF($D204=6,LA204,LB204))))),MIN((VLOOKUP($D204,SALERYCODE,3,0)),(KY204+KZ204))*(IF($D204=6,LB204,((MIN((VLOOKUP($D204,SALERYCODE,5,0)),LB204)))))))))/IF(AND($D204=2,'ראשי-פרטים כלליים וריכוז הוצאות'!$D$68&lt;&gt;4),1.2,1)</f>
        <v>0</v>
      </c>
      <c r="LE204" s="263"/>
      <c r="LF204" s="264"/>
      <c r="LG204" s="265"/>
      <c r="LH204" s="266"/>
      <c r="LI204" s="267">
        <f t="shared" si="323"/>
        <v>0</v>
      </c>
      <c r="LJ204" s="260">
        <f>+(IF(OR($B204=0,$C204=0,$D204=0,$DC$2&gt;$OE$1),0,IF(OR(LE204=0,LG204=0,LH204=0),0,MIN((VLOOKUP($D204,SALERYCODE,3,0))*(IF($D204=6,LH204,LG204))*((MIN((VLOOKUP($D204,SALERYCODE,5,0)),(IF($D204=6,LG204,LH204))))),MIN((VLOOKUP($D204,SALERYCODE,3,0)),(LE204+LF204))*(IF($D204=6,LH204,((MIN((VLOOKUP($D204,SALERYCODE,5,0)),LH204)))))))))/IF(AND($D204=2,'ראשי-פרטים כלליים וריכוז הוצאות'!$D$68&lt;&gt;4),1.2,1)</f>
        <v>0</v>
      </c>
      <c r="LK204" s="263"/>
      <c r="LL204" s="264"/>
      <c r="LM204" s="265"/>
      <c r="LN204" s="266"/>
      <c r="LO204" s="267">
        <f t="shared" si="324"/>
        <v>0</v>
      </c>
      <c r="LP204" s="260">
        <f>+(IF(OR($B204=0,$C204=0,$D204=0,$DC$2&gt;$OE$1),0,IF(OR(LK204=0,LM204=0,LN204=0),0,MIN((VLOOKUP($D204,SALERYCODE,3,0))*(IF($D204=6,LN204,LM204))*((MIN((VLOOKUP($D204,SALERYCODE,5,0)),(IF($D204=6,LM204,LN204))))),MIN((VLOOKUP($D204,SALERYCODE,3,0)),(LK204+LL204))*(IF($D204=6,LN204,((MIN((VLOOKUP($D204,SALERYCODE,5,0)),LN204)))))))))/IF(AND($D204=2,'ראשי-פרטים כלליים וריכוז הוצאות'!$D$68&lt;&gt;4),1.2,1)</f>
        <v>0</v>
      </c>
      <c r="LQ204" s="263"/>
      <c r="LR204" s="264"/>
      <c r="LS204" s="265"/>
      <c r="LT204" s="266"/>
      <c r="LU204" s="267">
        <f t="shared" si="325"/>
        <v>0</v>
      </c>
      <c r="LV204" s="260">
        <f>+(IF(OR($B204=0,$C204=0,$D204=0,$DC$2&gt;$OE$1),0,IF(OR(LQ204=0,LS204=0,LT204=0),0,MIN((VLOOKUP($D204,SALERYCODE,3,0))*(IF($D204=6,LT204,LS204))*((MIN((VLOOKUP($D204,SALERYCODE,5,0)),(IF($D204=6,LS204,LT204))))),MIN((VLOOKUP($D204,SALERYCODE,3,0)),(LQ204+LR204))*(IF($D204=6,LT204,((MIN((VLOOKUP($D204,SALERYCODE,5,0)),LT204)))))))))/IF(AND($D204=2,'ראשי-פרטים כלליים וריכוז הוצאות'!$D$68&lt;&gt;4),1.2,1)</f>
        <v>0</v>
      </c>
      <c r="LW204" s="263"/>
      <c r="LX204" s="264"/>
      <c r="LY204" s="265"/>
      <c r="LZ204" s="266"/>
      <c r="MA204" s="267">
        <f t="shared" si="326"/>
        <v>0</v>
      </c>
      <c r="MB204" s="260">
        <f>+(IF(OR($B204=0,$C204=0,$D204=0,$DC$2&gt;$OE$1),0,IF(OR(LW204=0,LY204=0,LZ204=0),0,MIN((VLOOKUP($D204,SALERYCODE,3,0))*(IF($D204=6,LZ204,LY204))*((MIN((VLOOKUP($D204,SALERYCODE,5,0)),(IF($D204=6,LY204,LZ204))))),MIN((VLOOKUP($D204,SALERYCODE,3,0)),(LW204+LX204))*(IF($D204=6,LZ204,((MIN((VLOOKUP($D204,SALERYCODE,5,0)),LZ204)))))))))/IF(AND($D204=2,'ראשי-פרטים כלליים וריכוז הוצאות'!$D$68&lt;&gt;4),1.2,1)</f>
        <v>0</v>
      </c>
      <c r="MC204" s="263"/>
      <c r="MD204" s="264"/>
      <c r="ME204" s="265"/>
      <c r="MF204" s="266"/>
      <c r="MG204" s="267">
        <f t="shared" si="327"/>
        <v>0</v>
      </c>
      <c r="MH204" s="260">
        <f>+(IF(OR($B204=0,$C204=0,$D204=0,$DC$2&gt;$OE$1),0,IF(OR(MC204=0,ME204=0,MF204=0),0,MIN((VLOOKUP($D204,SALERYCODE,3,0))*(IF($D204=6,MF204,ME204))*((MIN((VLOOKUP($D204,SALERYCODE,5,0)),(IF($D204=6,ME204,MF204))))),MIN((VLOOKUP($D204,SALERYCODE,3,0)),(MC204+MD204))*(IF($D204=6,MF204,((MIN((VLOOKUP($D204,SALERYCODE,5,0)),MF204)))))))))/IF(AND($D204=2,'ראשי-פרטים כלליים וריכוז הוצאות'!$D$68&lt;&gt;4),1.2,1)</f>
        <v>0</v>
      </c>
      <c r="MI204" s="263"/>
      <c r="MJ204" s="264"/>
      <c r="MK204" s="265"/>
      <c r="ML204" s="266"/>
      <c r="MM204" s="267">
        <f t="shared" si="328"/>
        <v>0</v>
      </c>
      <c r="MN204" s="260">
        <f>+(IF(OR($B204=0,$C204=0,$D204=0,$DC$2&gt;$OE$1),0,IF(OR(MI204=0,MK204=0,ML204=0),0,MIN((VLOOKUP($D204,SALERYCODE,3,0))*(IF($D204=6,ML204,MK204))*((MIN((VLOOKUP($D204,SALERYCODE,5,0)),(IF($D204=6,MK204,ML204))))),MIN((VLOOKUP($D204,SALERYCODE,3,0)),(MI204+MJ204))*(IF($D204=6,ML204,((MIN((VLOOKUP($D204,SALERYCODE,5,0)),ML204)))))))))/IF(AND($D204=2,'ראשי-פרטים כלליים וריכוז הוצאות'!$D$68&lt;&gt;4),1.2,1)</f>
        <v>0</v>
      </c>
      <c r="MO204" s="263"/>
      <c r="MP204" s="264"/>
      <c r="MQ204" s="265"/>
      <c r="MR204" s="266"/>
      <c r="MS204" s="267">
        <f t="shared" si="329"/>
        <v>0</v>
      </c>
      <c r="MT204" s="260">
        <f>+(IF(OR($B204=0,$C204=0,$D204=0,$DC$2&gt;$OE$1),0,IF(OR(MO204=0,MQ204=0,MR204=0),0,MIN((VLOOKUP($D204,SALERYCODE,3,0))*(IF($D204=6,MR204,MQ204))*((MIN((VLOOKUP($D204,SALERYCODE,5,0)),(IF($D204=6,MQ204,MR204))))),MIN((VLOOKUP($D204,SALERYCODE,3,0)),(MO204+MP204))*(IF($D204=6,MR204,((MIN((VLOOKUP($D204,SALERYCODE,5,0)),MR204)))))))))/IF(AND($D204=2,'ראשי-פרטים כלליים וריכוז הוצאות'!$D$68&lt;&gt;4),1.2,1)</f>
        <v>0</v>
      </c>
      <c r="MU204" s="263"/>
      <c r="MV204" s="264"/>
      <c r="MW204" s="265"/>
      <c r="MX204" s="266"/>
      <c r="MY204" s="267">
        <f t="shared" si="330"/>
        <v>0</v>
      </c>
      <c r="MZ204" s="260">
        <f>+(IF(OR($B204=0,$C204=0,$D204=0,$DC$2&gt;$OE$1),0,IF(OR(MU204=0,MW204=0,MX204=0),0,MIN((VLOOKUP($D204,SALERYCODE,3,0))*(IF($D204=6,MX204,MW204))*((MIN((VLOOKUP($D204,SALERYCODE,5,0)),(IF($D204=6,MW204,MX204))))),MIN((VLOOKUP($D204,SALERYCODE,3,0)),(MU204+MV204))*(IF($D204=6,MX204,((MIN((VLOOKUP($D204,SALERYCODE,5,0)),MX204)))))))))/IF(AND($D204=2,'ראשי-פרטים כלליים וריכוז הוצאות'!$D$68&lt;&gt;4),1.2,1)</f>
        <v>0</v>
      </c>
      <c r="NA204" s="263"/>
      <c r="NB204" s="264"/>
      <c r="NC204" s="265"/>
      <c r="ND204" s="266"/>
      <c r="NE204" s="267">
        <f t="shared" si="331"/>
        <v>0</v>
      </c>
      <c r="NF204" s="260">
        <f>+(IF(OR($B204=0,$C204=0,$D204=0,$DC$2&gt;$OE$1),0,IF(OR(NA204=0,NC204=0,ND204=0),0,MIN((VLOOKUP($D204,SALERYCODE,3,0))*(IF($D204=6,ND204,NC204))*((MIN((VLOOKUP($D204,SALERYCODE,5,0)),(IF($D204=6,NC204,ND204))))),MIN((VLOOKUP($D204,SALERYCODE,3,0)),(NA204+NB204))*(IF($D204=6,ND204,((MIN((VLOOKUP($D204,SALERYCODE,5,0)),ND204)))))))))/IF(AND($D204=2,'ראשי-פרטים כלליים וריכוז הוצאות'!$D$68&lt;&gt;4),1.2,1)</f>
        <v>0</v>
      </c>
      <c r="NG204" s="263"/>
      <c r="NH204" s="264"/>
      <c r="NI204" s="265"/>
      <c r="NJ204" s="266"/>
      <c r="NK204" s="267">
        <f t="shared" si="332"/>
        <v>0</v>
      </c>
      <c r="NL204" s="260">
        <f>+(IF(OR($B204=0,$C204=0,$D204=0,$DC$2&gt;$OE$1),0,IF(OR(NG204=0,NI204=0,NJ204=0),0,MIN((VLOOKUP($D204,SALERYCODE,3,0))*(IF($D204=6,NJ204,NI204))*((MIN((VLOOKUP($D204,SALERYCODE,5,0)),(IF($D204=6,NI204,NJ204))))),MIN((VLOOKUP($D204,SALERYCODE,3,0)),(NG204+NH204))*(IF($D204=6,NJ204,((MIN((VLOOKUP($D204,SALERYCODE,5,0)),NJ204)))))))))/IF(AND($D204=2,'ראשי-פרטים כלליים וריכוז הוצאות'!$D$68&lt;&gt;4),1.2,1)</f>
        <v>0</v>
      </c>
      <c r="NM204" s="263"/>
      <c r="NN204" s="264"/>
      <c r="NO204" s="265"/>
      <c r="NP204" s="266"/>
      <c r="NQ204" s="267">
        <f t="shared" si="333"/>
        <v>0</v>
      </c>
      <c r="NR204" s="260">
        <f>+(IF(OR($B204=0,$C204=0,$D204=0,$DC$2&gt;$OE$1),0,IF(OR(NM204=0,NO204=0,NP204=0),0,MIN((VLOOKUP($D204,SALERYCODE,3,0))*(IF($D204=6,NP204,NO204))*((MIN((VLOOKUP($D204,SALERYCODE,5,0)),(IF($D204=6,NO204,NP204))))),MIN((VLOOKUP($D204,SALERYCODE,3,0)),(NM204+NN204))*(IF($D204=6,NP204,((MIN((VLOOKUP($D204,SALERYCODE,5,0)),NP204)))))))))/IF(AND($D204=2,'ראשי-פרטים כלליים וריכוז הוצאות'!$D$68&lt;&gt;4),1.2,1)</f>
        <v>0</v>
      </c>
      <c r="NS204" s="263"/>
      <c r="NT204" s="264"/>
      <c r="NU204" s="265"/>
      <c r="NV204" s="266"/>
      <c r="NW204" s="267">
        <f t="shared" si="334"/>
        <v>0</v>
      </c>
      <c r="NX204" s="260">
        <f>+(IF(OR($B204=0,$C204=0,$D204=0,$DC$2&gt;$OE$1),0,IF(OR(NS204=0,NU204=0,NV204=0),0,MIN((VLOOKUP($D204,SALERYCODE,3,0))*(IF($D204=6,NV204,NU204))*((MIN((VLOOKUP($D204,SALERYCODE,5,0)),(IF($D204=6,NU204,NV204))))),MIN((VLOOKUP($D204,SALERYCODE,3,0)),(NS204+NT204))*(IF($D204=6,NV204,((MIN((VLOOKUP($D204,SALERYCODE,5,0)),NV204)))))))))/IF(AND($D204=2,'ראשי-פרטים כלליים וריכוז הוצאות'!$D$68&lt;&gt;4),1.2,1)</f>
        <v>0</v>
      </c>
      <c r="NY204" s="263"/>
      <c r="NZ204" s="264"/>
      <c r="OA204" s="265"/>
      <c r="OB204" s="266"/>
      <c r="OC204" s="267">
        <f t="shared" si="335"/>
        <v>0</v>
      </c>
      <c r="OD204" s="260">
        <f>+(IF(OR($B204=0,$C204=0,$D204=0,$DC$2&gt;$OE$1),0,IF(OR(NY204=0,OA204=0,OB204=0),0,MIN((VLOOKUP($D204,SALERYCODE,3,0))*(IF($D204=6,OB204,OA204))*((MIN((VLOOKUP($D204,SALERYCODE,5,0)),(IF($D204=6,OA204,OB204))))),MIN((VLOOKUP($D204,SALERYCODE,3,0)),(NY204+NZ204))*(IF($D204=6,OB204,((MIN((VLOOKUP($D204,SALERYCODE,5,0)),OB204)))))))))/IF(AND($D204=2,'ראשי-פרטים כלליים וריכוז הוצאות'!$D$68&lt;&gt;4),1.2,1)</f>
        <v>0</v>
      </c>
      <c r="OE204" s="275">
        <f t="shared" si="341"/>
        <v>0</v>
      </c>
      <c r="OF204" s="283">
        <f t="shared" si="342"/>
        <v>9.9999999999999995E-7</v>
      </c>
      <c r="OG204" s="276">
        <f t="shared" si="343"/>
        <v>0</v>
      </c>
      <c r="OH204" s="275">
        <f t="shared" si="344"/>
        <v>0</v>
      </c>
      <c r="OI204" s="275">
        <v>0</v>
      </c>
      <c r="OJ204" s="258">
        <f t="shared" si="345"/>
        <v>0</v>
      </c>
      <c r="OK204" s="284"/>
      <c r="OL204" s="116">
        <f>MIN(OJ204+OK204*OF204*OE204/$OL$1/IF(AND($D204=2,'ראשי-פרטים כלליים וריכוז הוצאות'!$D$68&lt;&gt;4),1.2,1),IF($D204&gt;0,VLOOKUP($D204,SALERYCODE,3,0)*12*OG204,0))</f>
        <v>0</v>
      </c>
      <c r="OM204" s="95">
        <f t="shared" si="336"/>
        <v>0</v>
      </c>
      <c r="ON204" s="11">
        <f t="shared" si="337"/>
        <v>0</v>
      </c>
      <c r="OO204" s="11">
        <f t="shared" si="338"/>
        <v>0</v>
      </c>
      <c r="OP204" s="22">
        <f t="shared" si="339"/>
        <v>0</v>
      </c>
      <c r="OQ204" s="11">
        <f t="shared" si="340"/>
        <v>0</v>
      </c>
      <c r="OR204" s="11" t="e">
        <f>#REF!</f>
        <v>#REF!</v>
      </c>
      <c r="OS204" s="35" t="e">
        <f>#REF!-OP204</f>
        <v>#REF!</v>
      </c>
      <c r="OT204" s="35" t="e">
        <f>OS204-#REF!</f>
        <v>#REF!</v>
      </c>
      <c r="OU204" s="43" t="e">
        <f>IF(AND(OP204&gt;0,(OS204=#REF!-OP204)),"מועסק פחות מ-10% מזמנו במופ","")</f>
        <v>#REF!</v>
      </c>
    </row>
    <row r="205" spans="1:411" ht="24" hidden="1" customHeight="1" outlineLevel="1" x14ac:dyDescent="0.2">
      <c r="A205" s="282">
        <v>202</v>
      </c>
      <c r="B205" s="269"/>
      <c r="C205" s="270"/>
      <c r="D205" s="271"/>
      <c r="E205" s="263"/>
      <c r="F205" s="264"/>
      <c r="G205" s="265"/>
      <c r="H205" s="266"/>
      <c r="I205" s="267">
        <f t="shared" si="271"/>
        <v>0</v>
      </c>
      <c r="J205" s="260">
        <f>(IF(OR($B205=0,$C205=0,$D205=0,$E$2&gt;$OE$1),0,IF(OR($E205=0,$G205=0,$H205=0),0,MIN((VLOOKUP($D205,SALERYCODE,3,0))*(IF($D205=6,$H205,$G205))*((MIN((VLOOKUP($D205,SALERYCODE,5,0)),(IF($D205=6,$G205,$H205))))),MIN((VLOOKUP($D205,SALERYCODE,3,0)),($E205+$F205))*(IF($D205=6,$H205,((MIN((VLOOKUP($D205,SALERYCODE,5,0)),$H205)))))))))/IF(AND($D205=2,'ראשי-פרטים כלליים וריכוז הוצאות'!$D$68&lt;&gt;4),1.2,1)</f>
        <v>0</v>
      </c>
      <c r="K205" s="263"/>
      <c r="L205" s="264"/>
      <c r="M205" s="265"/>
      <c r="N205" s="266"/>
      <c r="O205" s="267">
        <f t="shared" si="272"/>
        <v>0</v>
      </c>
      <c r="P205" s="260">
        <f>+(IF(OR($B205=0,$C205=0,$D205=0,$K$2&gt;$OE$1),0,IF(OR($K205=0,$M205=0,$N205=0),0,MIN((VLOOKUP($D205,SALERYCODE,3,0))*(IF($D205=6,$N205,$M205))*((MIN((VLOOKUP($D205,SALERYCODE,5,0)),(IF($D205=6,$M205,$N205))))),MIN((VLOOKUP($D205,SALERYCODE,3,0)),($K205+$L205))*(IF($D205=6,$N205,((MIN((VLOOKUP($D205,SALERYCODE,5,0)),$N205)))))))))/IF(AND($D205=2,'ראשי-פרטים כלליים וריכוז הוצאות'!$D$68&lt;&gt;4),1.2,1)</f>
        <v>0</v>
      </c>
      <c r="Q205" s="263"/>
      <c r="R205" s="264"/>
      <c r="S205" s="265"/>
      <c r="T205" s="266"/>
      <c r="U205" s="267">
        <f t="shared" si="273"/>
        <v>0</v>
      </c>
      <c r="V205" s="260">
        <f>+(IF(OR($B205=0,$C205=0,$D205=0,$Q$2&gt;$OE$1),0,IF(OR(Q205=0,S205=0,T205=0),0,MIN((VLOOKUP($D205,SALERYCODE,3,0))*(IF($D205=6,T205,S205))*((MIN((VLOOKUP($D205,SALERYCODE,5,0)),(IF($D205=6,S205,T205))))),MIN((VLOOKUP($D205,SALERYCODE,3,0)),(Q205+R205))*(IF($D205=6,T205,((MIN((VLOOKUP($D205,SALERYCODE,5,0)),T205)))))))))/IF(AND($D205=2,'ראשי-פרטים כלליים וריכוז הוצאות'!$D$68&lt;&gt;4),1.2,1)</f>
        <v>0</v>
      </c>
      <c r="W205" s="263"/>
      <c r="X205" s="264"/>
      <c r="Y205" s="265"/>
      <c r="Z205" s="266"/>
      <c r="AA205" s="267">
        <f t="shared" si="274"/>
        <v>0</v>
      </c>
      <c r="AB205" s="260">
        <f>+(IF(OR($B205=0,$C205=0,$D205=0,$W$2&gt;$OE$1),0,IF(OR(W205=0,Y205=0,Z205=0),0,MIN((VLOOKUP($D205,SALERYCODE,3,0))*(IF($D205=6,Z205,Y205))*((MIN((VLOOKUP($D205,SALERYCODE,5,0)),(IF($D205=6,Y205,Z205))))),MIN((VLOOKUP($D205,SALERYCODE,3,0)),(W205+X205))*(IF($D205=6,Z205,((MIN((VLOOKUP($D205,SALERYCODE,5,0)),Z205)))))))))/IF(AND($D205=2,'ראשי-פרטים כלליים וריכוז הוצאות'!$D$68&lt;&gt;4),1.2,1)</f>
        <v>0</v>
      </c>
      <c r="AC205" s="263"/>
      <c r="AD205" s="264"/>
      <c r="AE205" s="265"/>
      <c r="AF205" s="266"/>
      <c r="AG205" s="267">
        <f t="shared" si="275"/>
        <v>0</v>
      </c>
      <c r="AH205" s="260">
        <f>+(IF(OR($B205=0,$C205=0,$D205=0,$AC$2&gt;$OE$1),0,IF(OR(AC205=0,AE205=0,AF205=0),0,MIN((VLOOKUP($D205,SALERYCODE,3,0))*(IF($D205=6,AF205,AE205))*((MIN((VLOOKUP($D205,SALERYCODE,5,0)),(IF($D205=6,AE205,AF205))))),MIN((VLOOKUP($D205,SALERYCODE,3,0)),(AC205+AD205))*(IF($D205=6,AF205,((MIN((VLOOKUP($D205,SALERYCODE,5,0)),AF205)))))))))/IF(AND($D205=2,'ראשי-פרטים כלליים וריכוז הוצאות'!$D$68&lt;&gt;4),1.2,1)</f>
        <v>0</v>
      </c>
      <c r="AI205" s="263"/>
      <c r="AJ205" s="264"/>
      <c r="AK205" s="265"/>
      <c r="AL205" s="266"/>
      <c r="AM205" s="267">
        <f t="shared" si="276"/>
        <v>0</v>
      </c>
      <c r="AN205" s="260">
        <f>+(IF(OR($B205=0,$C205=0,$D205=0,$AI$2&gt;$OE$1),0,IF(OR(AI205=0,AK205=0,AL205=0),0,MIN((VLOOKUP($D205,SALERYCODE,3,0))*(IF($D205=6,AL205,AK205))*((MIN((VLOOKUP($D205,SALERYCODE,5,0)),(IF($D205=6,AK205,AL205))))),MIN((VLOOKUP($D205,SALERYCODE,3,0)),(AI205+AJ205))*(IF($D205=6,AL205,((MIN((VLOOKUP($D205,SALERYCODE,5,0)),AL205)))))))))/IF(AND($D205=2,'ראשי-פרטים כלליים וריכוז הוצאות'!$D$68&lt;&gt;4),1.2,1)</f>
        <v>0</v>
      </c>
      <c r="AO205" s="263"/>
      <c r="AP205" s="264"/>
      <c r="AQ205" s="265"/>
      <c r="AR205" s="266"/>
      <c r="AS205" s="267">
        <f t="shared" si="277"/>
        <v>0</v>
      </c>
      <c r="AT205" s="260">
        <f>+(IF(OR($B205=0,$C205=0,$D205=0,$AO$2&gt;$OE$1),0,IF(OR(AO205=0,AQ205=0,AR205=0),0,MIN((VLOOKUP($D205,SALERYCODE,3,0))*(IF($D205=6,AR205,AQ205))*((MIN((VLOOKUP($D205,SALERYCODE,5,0)),(IF($D205=6,AQ205,AR205))))),MIN((VLOOKUP($D205,SALERYCODE,3,0)),(AO205+AP205))*(IF($D205=6,AR205,((MIN((VLOOKUP($D205,SALERYCODE,5,0)),AR205)))))))))/IF(AND($D205=2,'ראשי-פרטים כלליים וריכוז הוצאות'!$D$68&lt;&gt;4),1.2,1)</f>
        <v>0</v>
      </c>
      <c r="AU205" s="263"/>
      <c r="AV205" s="264"/>
      <c r="AW205" s="265"/>
      <c r="AX205" s="266"/>
      <c r="AY205" s="267">
        <f t="shared" si="278"/>
        <v>0</v>
      </c>
      <c r="AZ205" s="260">
        <f>+(IF(OR($B205=0,$C205=0,$D205=0,$AU$2&gt;$OE$1),0,IF(OR(AU205=0,AW205=0,AX205=0),0,MIN((VLOOKUP($D205,SALERYCODE,3,0))*(IF($D205=6,AX205,AW205))*((MIN((VLOOKUP($D205,SALERYCODE,5,0)),(IF($D205=6,AW205,AX205))))),MIN((VLOOKUP($D205,SALERYCODE,3,0)),(AU205+AV205))*(IF($D205=6,AX205,((MIN((VLOOKUP($D205,SALERYCODE,5,0)),AX205)))))))))/IF(AND($D205=2,'ראשי-פרטים כלליים וריכוז הוצאות'!$D$68&lt;&gt;4),1.2,1)</f>
        <v>0</v>
      </c>
      <c r="BA205" s="263"/>
      <c r="BB205" s="264"/>
      <c r="BC205" s="265"/>
      <c r="BD205" s="266"/>
      <c r="BE205" s="267">
        <f t="shared" si="279"/>
        <v>0</v>
      </c>
      <c r="BF205" s="260">
        <f>+(IF(OR($B205=0,$C205=0,$D205=0,$BA$2&gt;$OE$1),0,IF(OR(BA205=0,BC205=0,BD205=0),0,MIN((VLOOKUP($D205,SALERYCODE,3,0))*(IF($D205=6,BD205,BC205))*((MIN((VLOOKUP($D205,SALERYCODE,5,0)),(IF($D205=6,BC205,BD205))))),MIN((VLOOKUP($D205,SALERYCODE,3,0)),(BA205+BB205))*(IF($D205=6,BD205,((MIN((VLOOKUP($D205,SALERYCODE,5,0)),BD205)))))))))/IF(AND($D205=2,'ראשי-פרטים כלליים וריכוז הוצאות'!$D$68&lt;&gt;4),1.2,1)</f>
        <v>0</v>
      </c>
      <c r="BG205" s="263"/>
      <c r="BH205" s="264"/>
      <c r="BI205" s="265"/>
      <c r="BJ205" s="266"/>
      <c r="BK205" s="267">
        <f t="shared" si="280"/>
        <v>0</v>
      </c>
      <c r="BL205" s="260">
        <f>+(IF(OR($B205=0,$C205=0,$D205=0,$BG$2&gt;$OE$1),0,IF(OR(BG205=0,BI205=0,BJ205=0),0,MIN((VLOOKUP($D205,SALERYCODE,3,0))*(IF($D205=6,BJ205,BI205))*((MIN((VLOOKUP($D205,SALERYCODE,5,0)),(IF($D205=6,BI205,BJ205))))),MIN((VLOOKUP($D205,SALERYCODE,3,0)),(BG205+BH205))*(IF($D205=6,BJ205,((MIN((VLOOKUP($D205,SALERYCODE,5,0)),BJ205)))))))))/IF(AND($D205=2,'ראשי-פרטים כלליים וריכוז הוצאות'!$D$68&lt;&gt;4),1.2,1)</f>
        <v>0</v>
      </c>
      <c r="BM205" s="263"/>
      <c r="BN205" s="264"/>
      <c r="BO205" s="265"/>
      <c r="BP205" s="266"/>
      <c r="BQ205" s="267">
        <f t="shared" si="281"/>
        <v>0</v>
      </c>
      <c r="BR205" s="260">
        <f>+(IF(OR($B205=0,$C205=0,$D205=0,$BM$2&gt;$OE$1),0,IF(OR(BM205=0,BO205=0,BP205=0),0,MIN((VLOOKUP($D205,SALERYCODE,3,0))*(IF($D205=6,BP205,BO205))*((MIN((VLOOKUP($D205,SALERYCODE,5,0)),(IF($D205=6,BO205,BP205))))),MIN((VLOOKUP($D205,SALERYCODE,3,0)),(BM205+BN205))*(IF($D205=6,BP205,((MIN((VLOOKUP($D205,SALERYCODE,5,0)),BP205)))))))))/IF(AND($D205=2,'ראשי-פרטים כלליים וריכוז הוצאות'!$D$68&lt;&gt;4),1.2,1)</f>
        <v>0</v>
      </c>
      <c r="BS205" s="263"/>
      <c r="BT205" s="264"/>
      <c r="BU205" s="265"/>
      <c r="BV205" s="266"/>
      <c r="BW205" s="267">
        <f t="shared" si="282"/>
        <v>0</v>
      </c>
      <c r="BX205" s="260">
        <f>+(IF(OR($B205=0,$C205=0,$D205=0,$BS$2&gt;$OE$1),0,IF(OR(BS205=0,BU205=0,BV205=0),0,MIN((VLOOKUP($D205,SALERYCODE,3,0))*(IF($D205=6,BV205,BU205))*((MIN((VLOOKUP($D205,SALERYCODE,5,0)),(IF($D205=6,BU205,BV205))))),MIN((VLOOKUP($D205,SALERYCODE,3,0)),(BS205+BT205))*(IF($D205=6,BV205,((MIN((VLOOKUP($D205,SALERYCODE,5,0)),BV205)))))))))/IF(AND($D205=2,'ראשי-פרטים כלליים וריכוז הוצאות'!$D$68&lt;&gt;4),1.2,1)</f>
        <v>0</v>
      </c>
      <c r="BY205" s="263"/>
      <c r="BZ205" s="264"/>
      <c r="CA205" s="265"/>
      <c r="CB205" s="266"/>
      <c r="CC205" s="267">
        <f t="shared" si="283"/>
        <v>0</v>
      </c>
      <c r="CD205" s="260">
        <f>+(IF(OR($B205=0,$C205=0,$D205=0,$BY$2&gt;$OE$1),0,IF(OR(BY205=0,CA205=0,CB205=0),0,MIN((VLOOKUP($D205,SALERYCODE,3,0))*(IF($D205=6,CB205,CA205))*((MIN((VLOOKUP($D205,SALERYCODE,5,0)),(IF($D205=6,CA205,CB205))))),MIN((VLOOKUP($D205,SALERYCODE,3,0)),(BY205+BZ205))*(IF($D205=6,CB205,((MIN((VLOOKUP($D205,SALERYCODE,5,0)),CB205)))))))))/IF(AND($D205=2,'ראשי-פרטים כלליים וריכוז הוצאות'!$D$68&lt;&gt;4),1.2,1)</f>
        <v>0</v>
      </c>
      <c r="CE205" s="263"/>
      <c r="CF205" s="264"/>
      <c r="CG205" s="265"/>
      <c r="CH205" s="266"/>
      <c r="CI205" s="267">
        <f t="shared" si="284"/>
        <v>0</v>
      </c>
      <c r="CJ205" s="260">
        <f>+(IF(OR($B205=0,$C205=0,$D205=0,$CE$2&gt;$OE$1),0,IF(OR(CE205=0,CG205=0,CH205=0),0,MIN((VLOOKUP($D205,SALERYCODE,3,0))*(IF($D205=6,CH205,CG205))*((MIN((VLOOKUP($D205,SALERYCODE,5,0)),(IF($D205=6,CG205,CH205))))),MIN((VLOOKUP($D205,SALERYCODE,3,0)),(CE205+CF205))*(IF($D205=6,CH205,((MIN((VLOOKUP($D205,SALERYCODE,5,0)),CH205)))))))))/IF(AND($D205=2,'ראשי-פרטים כלליים וריכוז הוצאות'!$D$68&lt;&gt;4),1.2,1)</f>
        <v>0</v>
      </c>
      <c r="CK205" s="263"/>
      <c r="CL205" s="264"/>
      <c r="CM205" s="265"/>
      <c r="CN205" s="266"/>
      <c r="CO205" s="267">
        <f t="shared" si="285"/>
        <v>0</v>
      </c>
      <c r="CP205" s="260">
        <f>+(IF(OR($B205=0,$C205=0,$D205=0,$CK$2&gt;$OE$1),0,IF(OR(CK205=0,CM205=0,CN205=0),0,MIN((VLOOKUP($D205,SALERYCODE,3,0))*(IF($D205=6,CN205,CM205))*((MIN((VLOOKUP($D205,SALERYCODE,5,0)),(IF($D205=6,CM205,CN205))))),MIN((VLOOKUP($D205,SALERYCODE,3,0)),(CK205+CL205))*(IF($D205=6,CN205,((MIN((VLOOKUP($D205,SALERYCODE,5,0)),CN205)))))))))/IF(AND($D205=2,'ראשי-פרטים כלליים וריכוז הוצאות'!$D$68&lt;&gt;4),1.2,1)</f>
        <v>0</v>
      </c>
      <c r="CQ205" s="263"/>
      <c r="CR205" s="264"/>
      <c r="CS205" s="265"/>
      <c r="CT205" s="266"/>
      <c r="CU205" s="267">
        <f t="shared" si="286"/>
        <v>0</v>
      </c>
      <c r="CV205" s="260">
        <f>+(IF(OR($B205=0,$C205=0,$D205=0,$CQ$2&gt;$OE$1),0,IF(OR(CQ205=0,CS205=0,CT205=0),0,MIN((VLOOKUP($D205,SALERYCODE,3,0))*(IF($D205=6,CT205,CS205))*((MIN((VLOOKUP($D205,SALERYCODE,5,0)),(IF($D205=6,CS205,CT205))))),MIN((VLOOKUP($D205,SALERYCODE,3,0)),(CQ205+CR205))*(IF($D205=6,CT205,((MIN((VLOOKUP($D205,SALERYCODE,5,0)),CT205)))))))))/IF(AND($D205=2,'ראשי-פרטים כלליים וריכוז הוצאות'!$D$68&lt;&gt;4),1.2,1)</f>
        <v>0</v>
      </c>
      <c r="CW205" s="263"/>
      <c r="CX205" s="264"/>
      <c r="CY205" s="265"/>
      <c r="CZ205" s="266"/>
      <c r="DA205" s="267">
        <f t="shared" si="287"/>
        <v>0</v>
      </c>
      <c r="DB205" s="260">
        <f>+(IF(OR($B205=0,$C205=0,$D205=0,$CW$2&gt;$OE$1),0,IF(OR(CW205=0,CY205=0,CZ205=0),0,MIN((VLOOKUP($D205,SALERYCODE,3,0))*(IF($D205=6,CZ205,CY205))*((MIN((VLOOKUP($D205,SALERYCODE,5,0)),(IF($D205=6,CY205,CZ205))))),MIN((VLOOKUP($D205,SALERYCODE,3,0)),(CW205+CX205))*(IF($D205=6,CZ205,((MIN((VLOOKUP($D205,SALERYCODE,5,0)),CZ205)))))))))/IF(AND($D205=2,'ראשי-פרטים כלליים וריכוז הוצאות'!$D$68&lt;&gt;4),1.2,1)</f>
        <v>0</v>
      </c>
      <c r="DC205" s="263"/>
      <c r="DD205" s="264"/>
      <c r="DE205" s="265"/>
      <c r="DF205" s="266"/>
      <c r="DG205" s="267">
        <f t="shared" si="288"/>
        <v>0</v>
      </c>
      <c r="DH205" s="260">
        <f>+(IF(OR($B205=0,$C205=0,$D205=0,$DC$2&gt;$OE$1),0,IF(OR(DC205=0,DE205=0,DF205=0),0,MIN((VLOOKUP($D205,SALERYCODE,3,0))*(IF($D205=6,DF205,DE205))*((MIN((VLOOKUP($D205,SALERYCODE,5,0)),(IF($D205=6,DE205,DF205))))),MIN((VLOOKUP($D205,SALERYCODE,3,0)),(DC205+DD205))*(IF($D205=6,DF205,((MIN((VLOOKUP($D205,SALERYCODE,5,0)),DF205)))))))))/IF(AND($D205=2,'ראשי-פרטים כלליים וריכוז הוצאות'!$D$68&lt;&gt;4),1.2,1)</f>
        <v>0</v>
      </c>
      <c r="DI205" s="263"/>
      <c r="DJ205" s="264"/>
      <c r="DK205" s="265"/>
      <c r="DL205" s="266"/>
      <c r="DM205" s="267">
        <f t="shared" si="289"/>
        <v>0</v>
      </c>
      <c r="DN205" s="260">
        <f>+(IF(OR($B205=0,$C205=0,$D205=0,$DC$2&gt;$OE$1),0,IF(OR(DI205=0,DK205=0,DL205=0),0,MIN((VLOOKUP($D205,SALERYCODE,3,0))*(IF($D205=6,DL205,DK205))*((MIN((VLOOKUP($D205,SALERYCODE,5,0)),(IF($D205=6,DK205,DL205))))),MIN((VLOOKUP($D205,SALERYCODE,3,0)),(DI205+DJ205))*(IF($D205=6,DL205,((MIN((VLOOKUP($D205,SALERYCODE,5,0)),DL205)))))))))/IF(AND($D205=2,'ראשי-פרטים כלליים וריכוז הוצאות'!$D$68&lt;&gt;4),1.2,1)</f>
        <v>0</v>
      </c>
      <c r="DO205" s="263"/>
      <c r="DP205" s="264"/>
      <c r="DQ205" s="265"/>
      <c r="DR205" s="266"/>
      <c r="DS205" s="267">
        <f t="shared" si="290"/>
        <v>0</v>
      </c>
      <c r="DT205" s="260">
        <f>+(IF(OR($B205=0,$C205=0,$D205=0,$DC$2&gt;$OE$1),0,IF(OR(DO205=0,DQ205=0,DR205=0),0,MIN((VLOOKUP($D205,SALERYCODE,3,0))*(IF($D205=6,DR205,DQ205))*((MIN((VLOOKUP($D205,SALERYCODE,5,0)),(IF($D205=6,DQ205,DR205))))),MIN((VLOOKUP($D205,SALERYCODE,3,0)),(DO205+DP205))*(IF($D205=6,DR205,((MIN((VLOOKUP($D205,SALERYCODE,5,0)),DR205)))))))))/IF(AND($D205=2,'ראשי-פרטים כלליים וריכוז הוצאות'!$D$68&lt;&gt;4),1.2,1)</f>
        <v>0</v>
      </c>
      <c r="DU205" s="263"/>
      <c r="DV205" s="264"/>
      <c r="DW205" s="265"/>
      <c r="DX205" s="266"/>
      <c r="DY205" s="267">
        <f t="shared" si="291"/>
        <v>0</v>
      </c>
      <c r="DZ205" s="260">
        <f>+(IF(OR($B205=0,$C205=0,$D205=0,$DC$2&gt;$OE$1),0,IF(OR(DU205=0,DW205=0,DX205=0),0,MIN((VLOOKUP($D205,SALERYCODE,3,0))*(IF($D205=6,DX205,DW205))*((MIN((VLOOKUP($D205,SALERYCODE,5,0)),(IF($D205=6,DW205,DX205))))),MIN((VLOOKUP($D205,SALERYCODE,3,0)),(DU205+DV205))*(IF($D205=6,DX205,((MIN((VLOOKUP($D205,SALERYCODE,5,0)),DX205)))))))))/IF(AND($D205=2,'ראשי-פרטים כלליים וריכוז הוצאות'!$D$68&lt;&gt;4),1.2,1)</f>
        <v>0</v>
      </c>
      <c r="EA205" s="263"/>
      <c r="EB205" s="264"/>
      <c r="EC205" s="265"/>
      <c r="ED205" s="266"/>
      <c r="EE205" s="267">
        <f t="shared" si="292"/>
        <v>0</v>
      </c>
      <c r="EF205" s="260">
        <f>+(IF(OR($B205=0,$C205=0,$D205=0,$DC$2&gt;$OE$1),0,IF(OR(EA205=0,EC205=0,ED205=0),0,MIN((VLOOKUP($D205,SALERYCODE,3,0))*(IF($D205=6,ED205,EC205))*((MIN((VLOOKUP($D205,SALERYCODE,5,0)),(IF($D205=6,EC205,ED205))))),MIN((VLOOKUP($D205,SALERYCODE,3,0)),(EA205+EB205))*(IF($D205=6,ED205,((MIN((VLOOKUP($D205,SALERYCODE,5,0)),ED205)))))))))/IF(AND($D205=2,'ראשי-פרטים כלליים וריכוז הוצאות'!$D$68&lt;&gt;4),1.2,1)</f>
        <v>0</v>
      </c>
      <c r="EG205" s="263"/>
      <c r="EH205" s="264"/>
      <c r="EI205" s="265"/>
      <c r="EJ205" s="266"/>
      <c r="EK205" s="267">
        <f t="shared" si="293"/>
        <v>0</v>
      </c>
      <c r="EL205" s="260">
        <f>+(IF(OR($B205=0,$C205=0,$D205=0,$DC$2&gt;$OE$1),0,IF(OR(EG205=0,EI205=0,EJ205=0),0,MIN((VLOOKUP($D205,SALERYCODE,3,0))*(IF($D205=6,EJ205,EI205))*((MIN((VLOOKUP($D205,SALERYCODE,5,0)),(IF($D205=6,EI205,EJ205))))),MIN((VLOOKUP($D205,SALERYCODE,3,0)),(EG205+EH205))*(IF($D205=6,EJ205,((MIN((VLOOKUP($D205,SALERYCODE,5,0)),EJ205)))))))))/IF(AND($D205=2,'ראשי-פרטים כלליים וריכוז הוצאות'!$D$68&lt;&gt;4),1.2,1)</f>
        <v>0</v>
      </c>
      <c r="EM205" s="263"/>
      <c r="EN205" s="264"/>
      <c r="EO205" s="265"/>
      <c r="EP205" s="266"/>
      <c r="EQ205" s="267">
        <f t="shared" si="294"/>
        <v>0</v>
      </c>
      <c r="ER205" s="260">
        <f>+(IF(OR($B205=0,$C205=0,$D205=0,$DC$2&gt;$OE$1),0,IF(OR(EM205=0,EO205=0,EP205=0),0,MIN((VLOOKUP($D205,SALERYCODE,3,0))*(IF($D205=6,EP205,EO205))*((MIN((VLOOKUP($D205,SALERYCODE,5,0)),(IF($D205=6,EO205,EP205))))),MIN((VLOOKUP($D205,SALERYCODE,3,0)),(EM205+EN205))*(IF($D205=6,EP205,((MIN((VLOOKUP($D205,SALERYCODE,5,0)),EP205)))))))))/IF(AND($D205=2,'ראשי-פרטים כלליים וריכוז הוצאות'!$D$68&lt;&gt;4),1.2,1)</f>
        <v>0</v>
      </c>
      <c r="ES205" s="263"/>
      <c r="ET205" s="264"/>
      <c r="EU205" s="265"/>
      <c r="EV205" s="266"/>
      <c r="EW205" s="267">
        <f t="shared" si="295"/>
        <v>0</v>
      </c>
      <c r="EX205" s="260">
        <f>+(IF(OR($B205=0,$C205=0,$D205=0,$DC$2&gt;$OE$1),0,IF(OR(ES205=0,EU205=0,EV205=0),0,MIN((VLOOKUP($D205,SALERYCODE,3,0))*(IF($D205=6,EV205,EU205))*((MIN((VLOOKUP($D205,SALERYCODE,5,0)),(IF($D205=6,EU205,EV205))))),MIN((VLOOKUP($D205,SALERYCODE,3,0)),(ES205+ET205))*(IF($D205=6,EV205,((MIN((VLOOKUP($D205,SALERYCODE,5,0)),EV205)))))))))/IF(AND($D205=2,'ראשי-פרטים כלליים וריכוז הוצאות'!$D$68&lt;&gt;4),1.2,1)</f>
        <v>0</v>
      </c>
      <c r="EY205" s="263"/>
      <c r="EZ205" s="264"/>
      <c r="FA205" s="265"/>
      <c r="FB205" s="266"/>
      <c r="FC205" s="267">
        <f t="shared" si="296"/>
        <v>0</v>
      </c>
      <c r="FD205" s="260">
        <f>+(IF(OR($B205=0,$C205=0,$D205=0,$DC$2&gt;$OE$1),0,IF(OR(EY205=0,FA205=0,FB205=0),0,MIN((VLOOKUP($D205,SALERYCODE,3,0))*(IF($D205=6,FB205,FA205))*((MIN((VLOOKUP($D205,SALERYCODE,5,0)),(IF($D205=6,FA205,FB205))))),MIN((VLOOKUP($D205,SALERYCODE,3,0)),(EY205+EZ205))*(IF($D205=6,FB205,((MIN((VLOOKUP($D205,SALERYCODE,5,0)),FB205)))))))))/IF(AND($D205=2,'ראשי-פרטים כלליים וריכוז הוצאות'!$D$68&lt;&gt;4),1.2,1)</f>
        <v>0</v>
      </c>
      <c r="FE205" s="263"/>
      <c r="FF205" s="264"/>
      <c r="FG205" s="265"/>
      <c r="FH205" s="266"/>
      <c r="FI205" s="267">
        <f t="shared" si="297"/>
        <v>0</v>
      </c>
      <c r="FJ205" s="260">
        <f>+(IF(OR($B205=0,$C205=0,$D205=0,$DC$2&gt;$OE$1),0,IF(OR(FE205=0,FG205=0,FH205=0),0,MIN((VLOOKUP($D205,SALERYCODE,3,0))*(IF($D205=6,FH205,FG205))*((MIN((VLOOKUP($D205,SALERYCODE,5,0)),(IF($D205=6,FG205,FH205))))),MIN((VLOOKUP($D205,SALERYCODE,3,0)),(FE205+FF205))*(IF($D205=6,FH205,((MIN((VLOOKUP($D205,SALERYCODE,5,0)),FH205)))))))))/IF(AND($D205=2,'ראשי-פרטים כלליים וריכוז הוצאות'!$D$68&lt;&gt;4),1.2,1)</f>
        <v>0</v>
      </c>
      <c r="FK205" s="263"/>
      <c r="FL205" s="264"/>
      <c r="FM205" s="265"/>
      <c r="FN205" s="266"/>
      <c r="FO205" s="267">
        <f t="shared" si="298"/>
        <v>0</v>
      </c>
      <c r="FP205" s="260">
        <f>+(IF(OR($B205=0,$C205=0,$D205=0,$DC$2&gt;$OE$1),0,IF(OR(FK205=0,FM205=0,FN205=0),0,MIN((VLOOKUP($D205,SALERYCODE,3,0))*(IF($D205=6,FN205,FM205))*((MIN((VLOOKUP($D205,SALERYCODE,5,0)),(IF($D205=6,FM205,FN205))))),MIN((VLOOKUP($D205,SALERYCODE,3,0)),(FK205+FL205))*(IF($D205=6,FN205,((MIN((VLOOKUP($D205,SALERYCODE,5,0)),FN205)))))))))/IF(AND($D205=2,'ראשי-פרטים כלליים וריכוז הוצאות'!$D$68&lt;&gt;4),1.2,1)</f>
        <v>0</v>
      </c>
      <c r="FQ205" s="263"/>
      <c r="FR205" s="264"/>
      <c r="FS205" s="265"/>
      <c r="FT205" s="266"/>
      <c r="FU205" s="267">
        <f t="shared" si="299"/>
        <v>0</v>
      </c>
      <c r="FV205" s="260">
        <f>+(IF(OR($B205=0,$C205=0,$D205=0,$DC$2&gt;$OE$1),0,IF(OR(FQ205=0,FS205=0,FT205=0),0,MIN((VLOOKUP($D205,SALERYCODE,3,0))*(IF($D205=6,FT205,FS205))*((MIN((VLOOKUP($D205,SALERYCODE,5,0)),(IF($D205=6,FS205,FT205))))),MIN((VLOOKUP($D205,SALERYCODE,3,0)),(FQ205+FR205))*(IF($D205=6,FT205,((MIN((VLOOKUP($D205,SALERYCODE,5,0)),FT205)))))))))/IF(AND($D205=2,'ראשי-פרטים כלליים וריכוז הוצאות'!$D$68&lt;&gt;4),1.2,1)</f>
        <v>0</v>
      </c>
      <c r="FW205" s="263"/>
      <c r="FX205" s="264"/>
      <c r="FY205" s="265"/>
      <c r="FZ205" s="266"/>
      <c r="GA205" s="267">
        <f t="shared" si="300"/>
        <v>0</v>
      </c>
      <c r="GB205" s="260">
        <f>+(IF(OR($B205=0,$C205=0,$D205=0,$DC$2&gt;$OE$1),0,IF(OR(FW205=0,FY205=0,FZ205=0),0,MIN((VLOOKUP($D205,SALERYCODE,3,0))*(IF($D205=6,FZ205,FY205))*((MIN((VLOOKUP($D205,SALERYCODE,5,0)),(IF($D205=6,FY205,FZ205))))),MIN((VLOOKUP($D205,SALERYCODE,3,0)),(FW205+FX205))*(IF($D205=6,FZ205,((MIN((VLOOKUP($D205,SALERYCODE,5,0)),FZ205)))))))))/IF(AND($D205=2,'ראשי-פרטים כלליים וריכוז הוצאות'!$D$68&lt;&gt;4),1.2,1)</f>
        <v>0</v>
      </c>
      <c r="GC205" s="263"/>
      <c r="GD205" s="264"/>
      <c r="GE205" s="265"/>
      <c r="GF205" s="266"/>
      <c r="GG205" s="267">
        <f t="shared" si="301"/>
        <v>0</v>
      </c>
      <c r="GH205" s="260">
        <f>+(IF(OR($B205=0,$C205=0,$D205=0,$DC$2&gt;$OE$1),0,IF(OR(GC205=0,GE205=0,GF205=0),0,MIN((VLOOKUP($D205,SALERYCODE,3,0))*(IF($D205=6,GF205,GE205))*((MIN((VLOOKUP($D205,SALERYCODE,5,0)),(IF($D205=6,GE205,GF205))))),MIN((VLOOKUP($D205,SALERYCODE,3,0)),(GC205+GD205))*(IF($D205=6,GF205,((MIN((VLOOKUP($D205,SALERYCODE,5,0)),GF205)))))))))/IF(AND($D205=2,'ראשי-פרטים כלליים וריכוז הוצאות'!$D$68&lt;&gt;4),1.2,1)</f>
        <v>0</v>
      </c>
      <c r="GI205" s="263"/>
      <c r="GJ205" s="264"/>
      <c r="GK205" s="265"/>
      <c r="GL205" s="266"/>
      <c r="GM205" s="267">
        <f t="shared" si="302"/>
        <v>0</v>
      </c>
      <c r="GN205" s="260">
        <f>+(IF(OR($B205=0,$C205=0,$D205=0,$DC$2&gt;$OE$1),0,IF(OR(GI205=0,GK205=0,GL205=0),0,MIN((VLOOKUP($D205,SALERYCODE,3,0))*(IF($D205=6,GL205,GK205))*((MIN((VLOOKUP($D205,SALERYCODE,5,0)),(IF($D205=6,GK205,GL205))))),MIN((VLOOKUP($D205,SALERYCODE,3,0)),(GI205+GJ205))*(IF($D205=6,GL205,((MIN((VLOOKUP($D205,SALERYCODE,5,0)),GL205)))))))))/IF(AND($D205=2,'ראשי-פרטים כלליים וריכוז הוצאות'!$D$68&lt;&gt;4),1.2,1)</f>
        <v>0</v>
      </c>
      <c r="GO205" s="263"/>
      <c r="GP205" s="264"/>
      <c r="GQ205" s="265"/>
      <c r="GR205" s="266"/>
      <c r="GS205" s="267">
        <f t="shared" si="303"/>
        <v>0</v>
      </c>
      <c r="GT205" s="260">
        <f>+(IF(OR($B205=0,$C205=0,$D205=0,$DC$2&gt;$OE$1),0,IF(OR(GO205=0,GQ205=0,GR205=0),0,MIN((VLOOKUP($D205,SALERYCODE,3,0))*(IF($D205=6,GR205,GQ205))*((MIN((VLOOKUP($D205,SALERYCODE,5,0)),(IF($D205=6,GQ205,GR205))))),MIN((VLOOKUP($D205,SALERYCODE,3,0)),(GO205+GP205))*(IF($D205=6,GR205,((MIN((VLOOKUP($D205,SALERYCODE,5,0)),GR205)))))))))/IF(AND($D205=2,'ראשי-פרטים כלליים וריכוז הוצאות'!$D$68&lt;&gt;4),1.2,1)</f>
        <v>0</v>
      </c>
      <c r="GU205" s="263"/>
      <c r="GV205" s="264"/>
      <c r="GW205" s="265"/>
      <c r="GX205" s="266"/>
      <c r="GY205" s="267">
        <f t="shared" si="304"/>
        <v>0</v>
      </c>
      <c r="GZ205" s="260">
        <f>+(IF(OR($B205=0,$C205=0,$D205=0,$DC$2&gt;$OE$1),0,IF(OR(GU205=0,GW205=0,GX205=0),0,MIN((VLOOKUP($D205,SALERYCODE,3,0))*(IF($D205=6,GX205,GW205))*((MIN((VLOOKUP($D205,SALERYCODE,5,0)),(IF($D205=6,GW205,GX205))))),MIN((VLOOKUP($D205,SALERYCODE,3,0)),(GU205+GV205))*(IF($D205=6,GX205,((MIN((VLOOKUP($D205,SALERYCODE,5,0)),GX205)))))))))/IF(AND($D205=2,'ראשי-פרטים כלליים וריכוז הוצאות'!$D$68&lt;&gt;4),1.2,1)</f>
        <v>0</v>
      </c>
      <c r="HA205" s="263"/>
      <c r="HB205" s="264"/>
      <c r="HC205" s="265"/>
      <c r="HD205" s="266"/>
      <c r="HE205" s="267">
        <f t="shared" si="305"/>
        <v>0</v>
      </c>
      <c r="HF205" s="260">
        <f>+(IF(OR($B205=0,$C205=0,$D205=0,$DC$2&gt;$OE$1),0,IF(OR(HA205=0,HC205=0,HD205=0),0,MIN((VLOOKUP($D205,SALERYCODE,3,0))*(IF($D205=6,HD205,HC205))*((MIN((VLOOKUP($D205,SALERYCODE,5,0)),(IF($D205=6,HC205,HD205))))),MIN((VLOOKUP($D205,SALERYCODE,3,0)),(HA205+HB205))*(IF($D205=6,HD205,((MIN((VLOOKUP($D205,SALERYCODE,5,0)),HD205)))))))))/IF(AND($D205=2,'ראשי-פרטים כלליים וריכוז הוצאות'!$D$68&lt;&gt;4),1.2,1)</f>
        <v>0</v>
      </c>
      <c r="HG205" s="263"/>
      <c r="HH205" s="264"/>
      <c r="HI205" s="265"/>
      <c r="HJ205" s="266"/>
      <c r="HK205" s="267">
        <f t="shared" si="306"/>
        <v>0</v>
      </c>
      <c r="HL205" s="260">
        <f>+(IF(OR($B205=0,$C205=0,$D205=0,$DC$2&gt;$OE$1),0,IF(OR(HG205=0,HI205=0,HJ205=0),0,MIN((VLOOKUP($D205,SALERYCODE,3,0))*(IF($D205=6,HJ205,HI205))*((MIN((VLOOKUP($D205,SALERYCODE,5,0)),(IF($D205=6,HI205,HJ205))))),MIN((VLOOKUP($D205,SALERYCODE,3,0)),(HG205+HH205))*(IF($D205=6,HJ205,((MIN((VLOOKUP($D205,SALERYCODE,5,0)),HJ205)))))))))/IF(AND($D205=2,'ראשי-פרטים כלליים וריכוז הוצאות'!$D$68&lt;&gt;4),1.2,1)</f>
        <v>0</v>
      </c>
      <c r="HM205" s="263"/>
      <c r="HN205" s="264"/>
      <c r="HO205" s="265"/>
      <c r="HP205" s="266"/>
      <c r="HQ205" s="267">
        <f t="shared" si="307"/>
        <v>0</v>
      </c>
      <c r="HR205" s="260">
        <f>+(IF(OR($B205=0,$C205=0,$D205=0,$DC$2&gt;$OE$1),0,IF(OR(HM205=0,HO205=0,HP205=0),0,MIN((VLOOKUP($D205,SALERYCODE,3,0))*(IF($D205=6,HP205,HO205))*((MIN((VLOOKUP($D205,SALERYCODE,5,0)),(IF($D205=6,HO205,HP205))))),MIN((VLOOKUP($D205,SALERYCODE,3,0)),(HM205+HN205))*(IF($D205=6,HP205,((MIN((VLOOKUP($D205,SALERYCODE,5,0)),HP205)))))))))/IF(AND($D205=2,'ראשי-פרטים כלליים וריכוז הוצאות'!$D$68&lt;&gt;4),1.2,1)</f>
        <v>0</v>
      </c>
      <c r="HS205" s="263"/>
      <c r="HT205" s="264"/>
      <c r="HU205" s="265"/>
      <c r="HV205" s="266"/>
      <c r="HW205" s="267">
        <f t="shared" si="308"/>
        <v>0</v>
      </c>
      <c r="HX205" s="260">
        <f>+(IF(OR($B205=0,$C205=0,$D205=0,$DC$2&gt;$OE$1),0,IF(OR(HS205=0,HU205=0,HV205=0),0,MIN((VLOOKUP($D205,SALERYCODE,3,0))*(IF($D205=6,HV205,HU205))*((MIN((VLOOKUP($D205,SALERYCODE,5,0)),(IF($D205=6,HU205,HV205))))),MIN((VLOOKUP($D205,SALERYCODE,3,0)),(HS205+HT205))*(IF($D205=6,HV205,((MIN((VLOOKUP($D205,SALERYCODE,5,0)),HV205)))))))))/IF(AND($D205=2,'ראשי-פרטים כלליים וריכוז הוצאות'!$D$68&lt;&gt;4),1.2,1)</f>
        <v>0</v>
      </c>
      <c r="HY205" s="263"/>
      <c r="HZ205" s="264"/>
      <c r="IA205" s="265"/>
      <c r="IB205" s="266"/>
      <c r="IC205" s="267">
        <f t="shared" si="309"/>
        <v>0</v>
      </c>
      <c r="ID205" s="260">
        <f>+(IF(OR($B205=0,$C205=0,$D205=0,$DC$2&gt;$OE$1),0,IF(OR(HY205=0,IA205=0,IB205=0),0,MIN((VLOOKUP($D205,SALERYCODE,3,0))*(IF($D205=6,IB205,IA205))*((MIN((VLOOKUP($D205,SALERYCODE,5,0)),(IF($D205=6,IA205,IB205))))),MIN((VLOOKUP($D205,SALERYCODE,3,0)),(HY205+HZ205))*(IF($D205=6,IB205,((MIN((VLOOKUP($D205,SALERYCODE,5,0)),IB205)))))))))/IF(AND($D205=2,'ראשי-פרטים כלליים וריכוז הוצאות'!$D$68&lt;&gt;4),1.2,1)</f>
        <v>0</v>
      </c>
      <c r="IE205" s="263"/>
      <c r="IF205" s="264"/>
      <c r="IG205" s="265"/>
      <c r="IH205" s="266"/>
      <c r="II205" s="267">
        <f t="shared" si="310"/>
        <v>0</v>
      </c>
      <c r="IJ205" s="260">
        <f>+(IF(OR($B205=0,$C205=0,$D205=0,$DC$2&gt;$OE$1),0,IF(OR(IE205=0,IG205=0,IH205=0),0,MIN((VLOOKUP($D205,SALERYCODE,3,0))*(IF($D205=6,IH205,IG205))*((MIN((VLOOKUP($D205,SALERYCODE,5,0)),(IF($D205=6,IG205,IH205))))),MIN((VLOOKUP($D205,SALERYCODE,3,0)),(IE205+IF205))*(IF($D205=6,IH205,((MIN((VLOOKUP($D205,SALERYCODE,5,0)),IH205)))))))))/IF(AND($D205=2,'ראשי-פרטים כלליים וריכוז הוצאות'!$D$68&lt;&gt;4),1.2,1)</f>
        <v>0</v>
      </c>
      <c r="IK205" s="263"/>
      <c r="IL205" s="264"/>
      <c r="IM205" s="265"/>
      <c r="IN205" s="266"/>
      <c r="IO205" s="267">
        <f t="shared" si="311"/>
        <v>0</v>
      </c>
      <c r="IP205" s="260">
        <f>+(IF(OR($B205=0,$C205=0,$D205=0,$DC$2&gt;$OE$1),0,IF(OR(IK205=0,IM205=0,IN205=0),0,MIN((VLOOKUP($D205,SALERYCODE,3,0))*(IF($D205=6,IN205,IM205))*((MIN((VLOOKUP($D205,SALERYCODE,5,0)),(IF($D205=6,IM205,IN205))))),MIN((VLOOKUP($D205,SALERYCODE,3,0)),(IK205+IL205))*(IF($D205=6,IN205,((MIN((VLOOKUP($D205,SALERYCODE,5,0)),IN205)))))))))/IF(AND($D205=2,'ראשי-פרטים כלליים וריכוז הוצאות'!$D$68&lt;&gt;4),1.2,1)</f>
        <v>0</v>
      </c>
      <c r="IQ205" s="263"/>
      <c r="IR205" s="264"/>
      <c r="IS205" s="265"/>
      <c r="IT205" s="266"/>
      <c r="IU205" s="267">
        <f t="shared" si="312"/>
        <v>0</v>
      </c>
      <c r="IV205" s="260">
        <f>+(IF(OR($B205=0,$C205=0,$D205=0,$DC$2&gt;$OE$1),0,IF(OR(IQ205=0,IS205=0,IT205=0),0,MIN((VLOOKUP($D205,SALERYCODE,3,0))*(IF($D205=6,IT205,IS205))*((MIN((VLOOKUP($D205,SALERYCODE,5,0)),(IF($D205=6,IS205,IT205))))),MIN((VLOOKUP($D205,SALERYCODE,3,0)),(IQ205+IR205))*(IF($D205=6,IT205,((MIN((VLOOKUP($D205,SALERYCODE,5,0)),IT205)))))))))/IF(AND($D205=2,'ראשי-פרטים כלליים וריכוז הוצאות'!$D$68&lt;&gt;4),1.2,1)</f>
        <v>0</v>
      </c>
      <c r="IW205" s="263"/>
      <c r="IX205" s="264"/>
      <c r="IY205" s="265"/>
      <c r="IZ205" s="266"/>
      <c r="JA205" s="267">
        <f t="shared" si="313"/>
        <v>0</v>
      </c>
      <c r="JB205" s="260">
        <f>+(IF(OR($B205=0,$C205=0,$D205=0,$DC$2&gt;$OE$1),0,IF(OR(IW205=0,IY205=0,IZ205=0),0,MIN((VLOOKUP($D205,SALERYCODE,3,0))*(IF($D205=6,IZ205,IY205))*((MIN((VLOOKUP($D205,SALERYCODE,5,0)),(IF($D205=6,IY205,IZ205))))),MIN((VLOOKUP($D205,SALERYCODE,3,0)),(IW205+IX205))*(IF($D205=6,IZ205,((MIN((VLOOKUP($D205,SALERYCODE,5,0)),IZ205)))))))))/IF(AND($D205=2,'ראשי-פרטים כלליים וריכוז הוצאות'!$D$68&lt;&gt;4),1.2,1)</f>
        <v>0</v>
      </c>
      <c r="JC205" s="263"/>
      <c r="JD205" s="264"/>
      <c r="JE205" s="265"/>
      <c r="JF205" s="266"/>
      <c r="JG205" s="267">
        <f t="shared" si="314"/>
        <v>0</v>
      </c>
      <c r="JH205" s="260">
        <f>+(IF(OR($B205=0,$C205=0,$D205=0,$DC$2&gt;$OE$1),0,IF(OR(JC205=0,JE205=0,JF205=0),0,MIN((VLOOKUP($D205,SALERYCODE,3,0))*(IF($D205=6,JF205,JE205))*((MIN((VLOOKUP($D205,SALERYCODE,5,0)),(IF($D205=6,JE205,JF205))))),MIN((VLOOKUP($D205,SALERYCODE,3,0)),(JC205+JD205))*(IF($D205=6,JF205,((MIN((VLOOKUP($D205,SALERYCODE,5,0)),JF205)))))))))/IF(AND($D205=2,'ראשי-פרטים כלליים וריכוז הוצאות'!$D$68&lt;&gt;4),1.2,1)</f>
        <v>0</v>
      </c>
      <c r="JI205" s="263"/>
      <c r="JJ205" s="264"/>
      <c r="JK205" s="265"/>
      <c r="JL205" s="266"/>
      <c r="JM205" s="267">
        <f t="shared" si="315"/>
        <v>0</v>
      </c>
      <c r="JN205" s="260">
        <f>+(IF(OR($B205=0,$C205=0,$D205=0,$DC$2&gt;$OE$1),0,IF(OR(JI205=0,JK205=0,JL205=0),0,MIN((VLOOKUP($D205,SALERYCODE,3,0))*(IF($D205=6,JL205,JK205))*((MIN((VLOOKUP($D205,SALERYCODE,5,0)),(IF($D205=6,JK205,JL205))))),MIN((VLOOKUP($D205,SALERYCODE,3,0)),(JI205+JJ205))*(IF($D205=6,JL205,((MIN((VLOOKUP($D205,SALERYCODE,5,0)),JL205)))))))))/IF(AND($D205=2,'ראשי-פרטים כלליים וריכוז הוצאות'!$D$68&lt;&gt;4),1.2,1)</f>
        <v>0</v>
      </c>
      <c r="JO205" s="263"/>
      <c r="JP205" s="264"/>
      <c r="JQ205" s="265"/>
      <c r="JR205" s="266"/>
      <c r="JS205" s="267">
        <f t="shared" si="316"/>
        <v>0</v>
      </c>
      <c r="JT205" s="260">
        <f>+(IF(OR($B205=0,$C205=0,$D205=0,$DC$2&gt;$OE$1),0,IF(OR(JO205=0,JQ205=0,JR205=0),0,MIN((VLOOKUP($D205,SALERYCODE,3,0))*(IF($D205=6,JR205,JQ205))*((MIN((VLOOKUP($D205,SALERYCODE,5,0)),(IF($D205=6,JQ205,JR205))))),MIN((VLOOKUP($D205,SALERYCODE,3,0)),(JO205+JP205))*(IF($D205=6,JR205,((MIN((VLOOKUP($D205,SALERYCODE,5,0)),JR205)))))))))/IF(AND($D205=2,'ראשי-פרטים כלליים וריכוז הוצאות'!$D$68&lt;&gt;4),1.2,1)</f>
        <v>0</v>
      </c>
      <c r="JU205" s="263"/>
      <c r="JV205" s="264"/>
      <c r="JW205" s="265"/>
      <c r="JX205" s="266"/>
      <c r="JY205" s="267">
        <f t="shared" si="317"/>
        <v>0</v>
      </c>
      <c r="JZ205" s="260">
        <f>+(IF(OR($B205=0,$C205=0,$D205=0,$DC$2&gt;$OE$1),0,IF(OR(JU205=0,JW205=0,JX205=0),0,MIN((VLOOKUP($D205,SALERYCODE,3,0))*(IF($D205=6,JX205,JW205))*((MIN((VLOOKUP($D205,SALERYCODE,5,0)),(IF($D205=6,JW205,JX205))))),MIN((VLOOKUP($D205,SALERYCODE,3,0)),(JU205+JV205))*(IF($D205=6,JX205,((MIN((VLOOKUP($D205,SALERYCODE,5,0)),JX205)))))))))/IF(AND($D205=2,'ראשי-פרטים כלליים וריכוז הוצאות'!$D$68&lt;&gt;4),1.2,1)</f>
        <v>0</v>
      </c>
      <c r="KA205" s="263"/>
      <c r="KB205" s="264"/>
      <c r="KC205" s="265"/>
      <c r="KD205" s="266"/>
      <c r="KE205" s="267">
        <f t="shared" si="318"/>
        <v>0</v>
      </c>
      <c r="KF205" s="260">
        <f>+(IF(OR($B205=0,$C205=0,$D205=0,$DC$2&gt;$OE$1),0,IF(OR(KA205=0,KC205=0,KD205=0),0,MIN((VLOOKUP($D205,SALERYCODE,3,0))*(IF($D205=6,KD205,KC205))*((MIN((VLOOKUP($D205,SALERYCODE,5,0)),(IF($D205=6,KC205,KD205))))),MIN((VLOOKUP($D205,SALERYCODE,3,0)),(KA205+KB205))*(IF($D205=6,KD205,((MIN((VLOOKUP($D205,SALERYCODE,5,0)),KD205)))))))))/IF(AND($D205=2,'ראשי-פרטים כלליים וריכוז הוצאות'!$D$68&lt;&gt;4),1.2,1)</f>
        <v>0</v>
      </c>
      <c r="KG205" s="263"/>
      <c r="KH205" s="264"/>
      <c r="KI205" s="265"/>
      <c r="KJ205" s="266"/>
      <c r="KK205" s="267">
        <f t="shared" si="319"/>
        <v>0</v>
      </c>
      <c r="KL205" s="260">
        <f>+(IF(OR($B205=0,$C205=0,$D205=0,$DC$2&gt;$OE$1),0,IF(OR(KG205=0,KI205=0,KJ205=0),0,MIN((VLOOKUP($D205,SALERYCODE,3,0))*(IF($D205=6,KJ205,KI205))*((MIN((VLOOKUP($D205,SALERYCODE,5,0)),(IF($D205=6,KI205,KJ205))))),MIN((VLOOKUP($D205,SALERYCODE,3,0)),(KG205+KH205))*(IF($D205=6,KJ205,((MIN((VLOOKUP($D205,SALERYCODE,5,0)),KJ205)))))))))/IF(AND($D205=2,'ראשי-פרטים כלליים וריכוז הוצאות'!$D$68&lt;&gt;4),1.2,1)</f>
        <v>0</v>
      </c>
      <c r="KM205" s="263"/>
      <c r="KN205" s="264"/>
      <c r="KO205" s="265"/>
      <c r="KP205" s="266"/>
      <c r="KQ205" s="267">
        <f t="shared" si="320"/>
        <v>0</v>
      </c>
      <c r="KR205" s="260">
        <f>+(IF(OR($B205=0,$C205=0,$D205=0,$DC$2&gt;$OE$1),0,IF(OR(KM205=0,KO205=0,KP205=0),0,MIN((VLOOKUP($D205,SALERYCODE,3,0))*(IF($D205=6,KP205,KO205))*((MIN((VLOOKUP($D205,SALERYCODE,5,0)),(IF($D205=6,KO205,KP205))))),MIN((VLOOKUP($D205,SALERYCODE,3,0)),(KM205+KN205))*(IF($D205=6,KP205,((MIN((VLOOKUP($D205,SALERYCODE,5,0)),KP205)))))))))/IF(AND($D205=2,'ראשי-פרטים כלליים וריכוז הוצאות'!$D$68&lt;&gt;4),1.2,1)</f>
        <v>0</v>
      </c>
      <c r="KS205" s="263"/>
      <c r="KT205" s="264"/>
      <c r="KU205" s="265"/>
      <c r="KV205" s="266"/>
      <c r="KW205" s="267">
        <f t="shared" si="321"/>
        <v>0</v>
      </c>
      <c r="KX205" s="260">
        <f>+(IF(OR($B205=0,$C205=0,$D205=0,$DC$2&gt;$OE$1),0,IF(OR(KS205=0,KU205=0,KV205=0),0,MIN((VLOOKUP($D205,SALERYCODE,3,0))*(IF($D205=6,KV205,KU205))*((MIN((VLOOKUP($D205,SALERYCODE,5,0)),(IF($D205=6,KU205,KV205))))),MIN((VLOOKUP($D205,SALERYCODE,3,0)),(KS205+KT205))*(IF($D205=6,KV205,((MIN((VLOOKUP($D205,SALERYCODE,5,0)),KV205)))))))))/IF(AND($D205=2,'ראשי-פרטים כלליים וריכוז הוצאות'!$D$68&lt;&gt;4),1.2,1)</f>
        <v>0</v>
      </c>
      <c r="KY205" s="263"/>
      <c r="KZ205" s="264"/>
      <c r="LA205" s="265"/>
      <c r="LB205" s="266"/>
      <c r="LC205" s="267">
        <f t="shared" si="322"/>
        <v>0</v>
      </c>
      <c r="LD205" s="260">
        <f>+(IF(OR($B205=0,$C205=0,$D205=0,$DC$2&gt;$OE$1),0,IF(OR(KY205=0,LA205=0,LB205=0),0,MIN((VLOOKUP($D205,SALERYCODE,3,0))*(IF($D205=6,LB205,LA205))*((MIN((VLOOKUP($D205,SALERYCODE,5,0)),(IF($D205=6,LA205,LB205))))),MIN((VLOOKUP($D205,SALERYCODE,3,0)),(KY205+KZ205))*(IF($D205=6,LB205,((MIN((VLOOKUP($D205,SALERYCODE,5,0)),LB205)))))))))/IF(AND($D205=2,'ראשי-פרטים כלליים וריכוז הוצאות'!$D$68&lt;&gt;4),1.2,1)</f>
        <v>0</v>
      </c>
      <c r="LE205" s="263"/>
      <c r="LF205" s="264"/>
      <c r="LG205" s="265"/>
      <c r="LH205" s="266"/>
      <c r="LI205" s="267">
        <f t="shared" si="323"/>
        <v>0</v>
      </c>
      <c r="LJ205" s="260">
        <f>+(IF(OR($B205=0,$C205=0,$D205=0,$DC$2&gt;$OE$1),0,IF(OR(LE205=0,LG205=0,LH205=0),0,MIN((VLOOKUP($D205,SALERYCODE,3,0))*(IF($D205=6,LH205,LG205))*((MIN((VLOOKUP($D205,SALERYCODE,5,0)),(IF($D205=6,LG205,LH205))))),MIN((VLOOKUP($D205,SALERYCODE,3,0)),(LE205+LF205))*(IF($D205=6,LH205,((MIN((VLOOKUP($D205,SALERYCODE,5,0)),LH205)))))))))/IF(AND($D205=2,'ראשי-פרטים כלליים וריכוז הוצאות'!$D$68&lt;&gt;4),1.2,1)</f>
        <v>0</v>
      </c>
      <c r="LK205" s="263"/>
      <c r="LL205" s="264"/>
      <c r="LM205" s="265"/>
      <c r="LN205" s="266"/>
      <c r="LO205" s="267">
        <f t="shared" si="324"/>
        <v>0</v>
      </c>
      <c r="LP205" s="260">
        <f>+(IF(OR($B205=0,$C205=0,$D205=0,$DC$2&gt;$OE$1),0,IF(OR(LK205=0,LM205=0,LN205=0),0,MIN((VLOOKUP($D205,SALERYCODE,3,0))*(IF($D205=6,LN205,LM205))*((MIN((VLOOKUP($D205,SALERYCODE,5,0)),(IF($D205=6,LM205,LN205))))),MIN((VLOOKUP($D205,SALERYCODE,3,0)),(LK205+LL205))*(IF($D205=6,LN205,((MIN((VLOOKUP($D205,SALERYCODE,5,0)),LN205)))))))))/IF(AND($D205=2,'ראשי-פרטים כלליים וריכוז הוצאות'!$D$68&lt;&gt;4),1.2,1)</f>
        <v>0</v>
      </c>
      <c r="LQ205" s="263"/>
      <c r="LR205" s="264"/>
      <c r="LS205" s="265"/>
      <c r="LT205" s="266"/>
      <c r="LU205" s="267">
        <f t="shared" si="325"/>
        <v>0</v>
      </c>
      <c r="LV205" s="260">
        <f>+(IF(OR($B205=0,$C205=0,$D205=0,$DC$2&gt;$OE$1),0,IF(OR(LQ205=0,LS205=0,LT205=0),0,MIN((VLOOKUP($D205,SALERYCODE,3,0))*(IF($D205=6,LT205,LS205))*((MIN((VLOOKUP($D205,SALERYCODE,5,0)),(IF($D205=6,LS205,LT205))))),MIN((VLOOKUP($D205,SALERYCODE,3,0)),(LQ205+LR205))*(IF($D205=6,LT205,((MIN((VLOOKUP($D205,SALERYCODE,5,0)),LT205)))))))))/IF(AND($D205=2,'ראשי-פרטים כלליים וריכוז הוצאות'!$D$68&lt;&gt;4),1.2,1)</f>
        <v>0</v>
      </c>
      <c r="LW205" s="263"/>
      <c r="LX205" s="264"/>
      <c r="LY205" s="265"/>
      <c r="LZ205" s="266"/>
      <c r="MA205" s="267">
        <f t="shared" si="326"/>
        <v>0</v>
      </c>
      <c r="MB205" s="260">
        <f>+(IF(OR($B205=0,$C205=0,$D205=0,$DC$2&gt;$OE$1),0,IF(OR(LW205=0,LY205=0,LZ205=0),0,MIN((VLOOKUP($D205,SALERYCODE,3,0))*(IF($D205=6,LZ205,LY205))*((MIN((VLOOKUP($D205,SALERYCODE,5,0)),(IF($D205=6,LY205,LZ205))))),MIN((VLOOKUP($D205,SALERYCODE,3,0)),(LW205+LX205))*(IF($D205=6,LZ205,((MIN((VLOOKUP($D205,SALERYCODE,5,0)),LZ205)))))))))/IF(AND($D205=2,'ראשי-פרטים כלליים וריכוז הוצאות'!$D$68&lt;&gt;4),1.2,1)</f>
        <v>0</v>
      </c>
      <c r="MC205" s="263"/>
      <c r="MD205" s="264"/>
      <c r="ME205" s="265"/>
      <c r="MF205" s="266"/>
      <c r="MG205" s="267">
        <f t="shared" si="327"/>
        <v>0</v>
      </c>
      <c r="MH205" s="260">
        <f>+(IF(OR($B205=0,$C205=0,$D205=0,$DC$2&gt;$OE$1),0,IF(OR(MC205=0,ME205=0,MF205=0),0,MIN((VLOOKUP($D205,SALERYCODE,3,0))*(IF($D205=6,MF205,ME205))*((MIN((VLOOKUP($D205,SALERYCODE,5,0)),(IF($D205=6,ME205,MF205))))),MIN((VLOOKUP($D205,SALERYCODE,3,0)),(MC205+MD205))*(IF($D205=6,MF205,((MIN((VLOOKUP($D205,SALERYCODE,5,0)),MF205)))))))))/IF(AND($D205=2,'ראשי-פרטים כלליים וריכוז הוצאות'!$D$68&lt;&gt;4),1.2,1)</f>
        <v>0</v>
      </c>
      <c r="MI205" s="263"/>
      <c r="MJ205" s="264"/>
      <c r="MK205" s="265"/>
      <c r="ML205" s="266"/>
      <c r="MM205" s="267">
        <f t="shared" si="328"/>
        <v>0</v>
      </c>
      <c r="MN205" s="260">
        <f>+(IF(OR($B205=0,$C205=0,$D205=0,$DC$2&gt;$OE$1),0,IF(OR(MI205=0,MK205=0,ML205=0),0,MIN((VLOOKUP($D205,SALERYCODE,3,0))*(IF($D205=6,ML205,MK205))*((MIN((VLOOKUP($D205,SALERYCODE,5,0)),(IF($D205=6,MK205,ML205))))),MIN((VLOOKUP($D205,SALERYCODE,3,0)),(MI205+MJ205))*(IF($D205=6,ML205,((MIN((VLOOKUP($D205,SALERYCODE,5,0)),ML205)))))))))/IF(AND($D205=2,'ראשי-פרטים כלליים וריכוז הוצאות'!$D$68&lt;&gt;4),1.2,1)</f>
        <v>0</v>
      </c>
      <c r="MO205" s="263"/>
      <c r="MP205" s="264"/>
      <c r="MQ205" s="265"/>
      <c r="MR205" s="266"/>
      <c r="MS205" s="267">
        <f t="shared" si="329"/>
        <v>0</v>
      </c>
      <c r="MT205" s="260">
        <f>+(IF(OR($B205=0,$C205=0,$D205=0,$DC$2&gt;$OE$1),0,IF(OR(MO205=0,MQ205=0,MR205=0),0,MIN((VLOOKUP($D205,SALERYCODE,3,0))*(IF($D205=6,MR205,MQ205))*((MIN((VLOOKUP($D205,SALERYCODE,5,0)),(IF($D205=6,MQ205,MR205))))),MIN((VLOOKUP($D205,SALERYCODE,3,0)),(MO205+MP205))*(IF($D205=6,MR205,((MIN((VLOOKUP($D205,SALERYCODE,5,0)),MR205)))))))))/IF(AND($D205=2,'ראשי-פרטים כלליים וריכוז הוצאות'!$D$68&lt;&gt;4),1.2,1)</f>
        <v>0</v>
      </c>
      <c r="MU205" s="263"/>
      <c r="MV205" s="264"/>
      <c r="MW205" s="265"/>
      <c r="MX205" s="266"/>
      <c r="MY205" s="267">
        <f t="shared" si="330"/>
        <v>0</v>
      </c>
      <c r="MZ205" s="260">
        <f>+(IF(OR($B205=0,$C205=0,$D205=0,$DC$2&gt;$OE$1),0,IF(OR(MU205=0,MW205=0,MX205=0),0,MIN((VLOOKUP($D205,SALERYCODE,3,0))*(IF($D205=6,MX205,MW205))*((MIN((VLOOKUP($D205,SALERYCODE,5,0)),(IF($D205=6,MW205,MX205))))),MIN((VLOOKUP($D205,SALERYCODE,3,0)),(MU205+MV205))*(IF($D205=6,MX205,((MIN((VLOOKUP($D205,SALERYCODE,5,0)),MX205)))))))))/IF(AND($D205=2,'ראשי-פרטים כלליים וריכוז הוצאות'!$D$68&lt;&gt;4),1.2,1)</f>
        <v>0</v>
      </c>
      <c r="NA205" s="263"/>
      <c r="NB205" s="264"/>
      <c r="NC205" s="265"/>
      <c r="ND205" s="266"/>
      <c r="NE205" s="267">
        <f t="shared" si="331"/>
        <v>0</v>
      </c>
      <c r="NF205" s="260">
        <f>+(IF(OR($B205=0,$C205=0,$D205=0,$DC$2&gt;$OE$1),0,IF(OR(NA205=0,NC205=0,ND205=0),0,MIN((VLOOKUP($D205,SALERYCODE,3,0))*(IF($D205=6,ND205,NC205))*((MIN((VLOOKUP($D205,SALERYCODE,5,0)),(IF($D205=6,NC205,ND205))))),MIN((VLOOKUP($D205,SALERYCODE,3,0)),(NA205+NB205))*(IF($D205=6,ND205,((MIN((VLOOKUP($D205,SALERYCODE,5,0)),ND205)))))))))/IF(AND($D205=2,'ראשי-פרטים כלליים וריכוז הוצאות'!$D$68&lt;&gt;4),1.2,1)</f>
        <v>0</v>
      </c>
      <c r="NG205" s="263"/>
      <c r="NH205" s="264"/>
      <c r="NI205" s="265"/>
      <c r="NJ205" s="266"/>
      <c r="NK205" s="267">
        <f t="shared" si="332"/>
        <v>0</v>
      </c>
      <c r="NL205" s="260">
        <f>+(IF(OR($B205=0,$C205=0,$D205=0,$DC$2&gt;$OE$1),0,IF(OR(NG205=0,NI205=0,NJ205=0),0,MIN((VLOOKUP($D205,SALERYCODE,3,0))*(IF($D205=6,NJ205,NI205))*((MIN((VLOOKUP($D205,SALERYCODE,5,0)),(IF($D205=6,NI205,NJ205))))),MIN((VLOOKUP($D205,SALERYCODE,3,0)),(NG205+NH205))*(IF($D205=6,NJ205,((MIN((VLOOKUP($D205,SALERYCODE,5,0)),NJ205)))))))))/IF(AND($D205=2,'ראשי-פרטים כלליים וריכוז הוצאות'!$D$68&lt;&gt;4),1.2,1)</f>
        <v>0</v>
      </c>
      <c r="NM205" s="263"/>
      <c r="NN205" s="264"/>
      <c r="NO205" s="265"/>
      <c r="NP205" s="266"/>
      <c r="NQ205" s="267">
        <f t="shared" si="333"/>
        <v>0</v>
      </c>
      <c r="NR205" s="260">
        <f>+(IF(OR($B205=0,$C205=0,$D205=0,$DC$2&gt;$OE$1),0,IF(OR(NM205=0,NO205=0,NP205=0),0,MIN((VLOOKUP($D205,SALERYCODE,3,0))*(IF($D205=6,NP205,NO205))*((MIN((VLOOKUP($D205,SALERYCODE,5,0)),(IF($D205=6,NO205,NP205))))),MIN((VLOOKUP($D205,SALERYCODE,3,0)),(NM205+NN205))*(IF($D205=6,NP205,((MIN((VLOOKUP($D205,SALERYCODE,5,0)),NP205)))))))))/IF(AND($D205=2,'ראשי-פרטים כלליים וריכוז הוצאות'!$D$68&lt;&gt;4),1.2,1)</f>
        <v>0</v>
      </c>
      <c r="NS205" s="263"/>
      <c r="NT205" s="264"/>
      <c r="NU205" s="265"/>
      <c r="NV205" s="266"/>
      <c r="NW205" s="267">
        <f t="shared" si="334"/>
        <v>0</v>
      </c>
      <c r="NX205" s="260">
        <f>+(IF(OR($B205=0,$C205=0,$D205=0,$DC$2&gt;$OE$1),0,IF(OR(NS205=0,NU205=0,NV205=0),0,MIN((VLOOKUP($D205,SALERYCODE,3,0))*(IF($D205=6,NV205,NU205))*((MIN((VLOOKUP($D205,SALERYCODE,5,0)),(IF($D205=6,NU205,NV205))))),MIN((VLOOKUP($D205,SALERYCODE,3,0)),(NS205+NT205))*(IF($D205=6,NV205,((MIN((VLOOKUP($D205,SALERYCODE,5,0)),NV205)))))))))/IF(AND($D205=2,'ראשי-פרטים כלליים וריכוז הוצאות'!$D$68&lt;&gt;4),1.2,1)</f>
        <v>0</v>
      </c>
      <c r="NY205" s="263"/>
      <c r="NZ205" s="264"/>
      <c r="OA205" s="265"/>
      <c r="OB205" s="266"/>
      <c r="OC205" s="267">
        <f t="shared" si="335"/>
        <v>0</v>
      </c>
      <c r="OD205" s="260">
        <f>+(IF(OR($B205=0,$C205=0,$D205=0,$DC$2&gt;$OE$1),0,IF(OR(NY205=0,OA205=0,OB205=0),0,MIN((VLOOKUP($D205,SALERYCODE,3,0))*(IF($D205=6,OB205,OA205))*((MIN((VLOOKUP($D205,SALERYCODE,5,0)),(IF($D205=6,OA205,OB205))))),MIN((VLOOKUP($D205,SALERYCODE,3,0)),(NY205+NZ205))*(IF($D205=6,OB205,((MIN((VLOOKUP($D205,SALERYCODE,5,0)),OB205)))))))))/IF(AND($D205=2,'ראשי-פרטים כלליים וריכוז הוצאות'!$D$68&lt;&gt;4),1.2,1)</f>
        <v>0</v>
      </c>
      <c r="OE205" s="275">
        <f t="shared" si="341"/>
        <v>0</v>
      </c>
      <c r="OF205" s="283">
        <f t="shared" si="342"/>
        <v>9.9999999999999995E-7</v>
      </c>
      <c r="OG205" s="276">
        <f t="shared" si="343"/>
        <v>0</v>
      </c>
      <c r="OH205" s="275">
        <f t="shared" si="344"/>
        <v>0</v>
      </c>
      <c r="OI205" s="275">
        <v>0</v>
      </c>
      <c r="OJ205" s="258">
        <f t="shared" si="345"/>
        <v>0</v>
      </c>
      <c r="OK205" s="284"/>
      <c r="OL205" s="116">
        <f>MIN(OJ205+OK205*OF205*OE205/$OL$1/IF(AND($D205=2,'ראשי-פרטים כלליים וריכוז הוצאות'!$D$68&lt;&gt;4),1.2,1),IF($D205&gt;0,VLOOKUP($D205,SALERYCODE,3,0)*12*OG205,0))</f>
        <v>0</v>
      </c>
      <c r="OM205" s="95">
        <f t="shared" si="336"/>
        <v>0</v>
      </c>
      <c r="ON205" s="11">
        <f t="shared" si="337"/>
        <v>0</v>
      </c>
      <c r="OO205" s="11">
        <f t="shared" si="338"/>
        <v>0</v>
      </c>
      <c r="OP205" s="22">
        <f t="shared" si="339"/>
        <v>0</v>
      </c>
      <c r="OQ205" s="11">
        <f t="shared" si="340"/>
        <v>0</v>
      </c>
      <c r="OR205" s="11" t="e">
        <f>#REF!</f>
        <v>#REF!</v>
      </c>
      <c r="OS205" s="35" t="e">
        <f>#REF!-OP205</f>
        <v>#REF!</v>
      </c>
      <c r="OT205" s="35" t="e">
        <f>OS205-#REF!</f>
        <v>#REF!</v>
      </c>
      <c r="OU205" s="43" t="e">
        <f>IF(AND(OP205&gt;0,(OS205=#REF!-OP205)),"מועסק פחות מ-10% מזמנו במופ","")</f>
        <v>#REF!</v>
      </c>
    </row>
    <row r="206" spans="1:411" ht="24" hidden="1" customHeight="1" outlineLevel="1" x14ac:dyDescent="0.2">
      <c r="A206" s="282">
        <v>203</v>
      </c>
      <c r="B206" s="269"/>
      <c r="C206" s="270"/>
      <c r="D206" s="271"/>
      <c r="E206" s="263"/>
      <c r="F206" s="264"/>
      <c r="G206" s="265"/>
      <c r="H206" s="266"/>
      <c r="I206" s="267">
        <f t="shared" si="271"/>
        <v>0</v>
      </c>
      <c r="J206" s="260">
        <f>(IF(OR($B206=0,$C206=0,$D206=0,$E$2&gt;$OE$1),0,IF(OR($E206=0,$G206=0,$H206=0),0,MIN((VLOOKUP($D206,SALERYCODE,3,0))*(IF($D206=6,$H206,$G206))*((MIN((VLOOKUP($D206,SALERYCODE,5,0)),(IF($D206=6,$G206,$H206))))),MIN((VLOOKUP($D206,SALERYCODE,3,0)),($E206+$F206))*(IF($D206=6,$H206,((MIN((VLOOKUP($D206,SALERYCODE,5,0)),$H206)))))))))/IF(AND($D206=2,'ראשי-פרטים כלליים וריכוז הוצאות'!$D$68&lt;&gt;4),1.2,1)</f>
        <v>0</v>
      </c>
      <c r="K206" s="263"/>
      <c r="L206" s="264"/>
      <c r="M206" s="265"/>
      <c r="N206" s="266"/>
      <c r="O206" s="267">
        <f t="shared" si="272"/>
        <v>0</v>
      </c>
      <c r="P206" s="260">
        <f>+(IF(OR($B206=0,$C206=0,$D206=0,$K$2&gt;$OE$1),0,IF(OR($K206=0,$M206=0,$N206=0),0,MIN((VLOOKUP($D206,SALERYCODE,3,0))*(IF($D206=6,$N206,$M206))*((MIN((VLOOKUP($D206,SALERYCODE,5,0)),(IF($D206=6,$M206,$N206))))),MIN((VLOOKUP($D206,SALERYCODE,3,0)),($K206+$L206))*(IF($D206=6,$N206,((MIN((VLOOKUP($D206,SALERYCODE,5,0)),$N206)))))))))/IF(AND($D206=2,'ראשי-פרטים כלליים וריכוז הוצאות'!$D$68&lt;&gt;4),1.2,1)</f>
        <v>0</v>
      </c>
      <c r="Q206" s="263"/>
      <c r="R206" s="264"/>
      <c r="S206" s="265"/>
      <c r="T206" s="266"/>
      <c r="U206" s="267">
        <f t="shared" si="273"/>
        <v>0</v>
      </c>
      <c r="V206" s="260">
        <f>+(IF(OR($B206=0,$C206=0,$D206=0,$Q$2&gt;$OE$1),0,IF(OR(Q206=0,S206=0,T206=0),0,MIN((VLOOKUP($D206,SALERYCODE,3,0))*(IF($D206=6,T206,S206))*((MIN((VLOOKUP($D206,SALERYCODE,5,0)),(IF($D206=6,S206,T206))))),MIN((VLOOKUP($D206,SALERYCODE,3,0)),(Q206+R206))*(IF($D206=6,T206,((MIN((VLOOKUP($D206,SALERYCODE,5,0)),T206)))))))))/IF(AND($D206=2,'ראשי-פרטים כלליים וריכוז הוצאות'!$D$68&lt;&gt;4),1.2,1)</f>
        <v>0</v>
      </c>
      <c r="W206" s="263"/>
      <c r="X206" s="264"/>
      <c r="Y206" s="265"/>
      <c r="Z206" s="266"/>
      <c r="AA206" s="267">
        <f t="shared" si="274"/>
        <v>0</v>
      </c>
      <c r="AB206" s="260">
        <f>+(IF(OR($B206=0,$C206=0,$D206=0,$W$2&gt;$OE$1),0,IF(OR(W206=0,Y206=0,Z206=0),0,MIN((VLOOKUP($D206,SALERYCODE,3,0))*(IF($D206=6,Z206,Y206))*((MIN((VLOOKUP($D206,SALERYCODE,5,0)),(IF($D206=6,Y206,Z206))))),MIN((VLOOKUP($D206,SALERYCODE,3,0)),(W206+X206))*(IF($D206=6,Z206,((MIN((VLOOKUP($D206,SALERYCODE,5,0)),Z206)))))))))/IF(AND($D206=2,'ראשי-פרטים כלליים וריכוז הוצאות'!$D$68&lt;&gt;4),1.2,1)</f>
        <v>0</v>
      </c>
      <c r="AC206" s="263"/>
      <c r="AD206" s="264"/>
      <c r="AE206" s="265"/>
      <c r="AF206" s="266"/>
      <c r="AG206" s="267">
        <f t="shared" si="275"/>
        <v>0</v>
      </c>
      <c r="AH206" s="260">
        <f>+(IF(OR($B206=0,$C206=0,$D206=0,$AC$2&gt;$OE$1),0,IF(OR(AC206=0,AE206=0,AF206=0),0,MIN((VLOOKUP($D206,SALERYCODE,3,0))*(IF($D206=6,AF206,AE206))*((MIN((VLOOKUP($D206,SALERYCODE,5,0)),(IF($D206=6,AE206,AF206))))),MIN((VLOOKUP($D206,SALERYCODE,3,0)),(AC206+AD206))*(IF($D206=6,AF206,((MIN((VLOOKUP($D206,SALERYCODE,5,0)),AF206)))))))))/IF(AND($D206=2,'ראשי-פרטים כלליים וריכוז הוצאות'!$D$68&lt;&gt;4),1.2,1)</f>
        <v>0</v>
      </c>
      <c r="AI206" s="263"/>
      <c r="AJ206" s="264"/>
      <c r="AK206" s="265"/>
      <c r="AL206" s="266"/>
      <c r="AM206" s="267">
        <f t="shared" si="276"/>
        <v>0</v>
      </c>
      <c r="AN206" s="260">
        <f>+(IF(OR($B206=0,$C206=0,$D206=0,$AI$2&gt;$OE$1),0,IF(OR(AI206=0,AK206=0,AL206=0),0,MIN((VLOOKUP($D206,SALERYCODE,3,0))*(IF($D206=6,AL206,AK206))*((MIN((VLOOKUP($D206,SALERYCODE,5,0)),(IF($D206=6,AK206,AL206))))),MIN((VLOOKUP($D206,SALERYCODE,3,0)),(AI206+AJ206))*(IF($D206=6,AL206,((MIN((VLOOKUP($D206,SALERYCODE,5,0)),AL206)))))))))/IF(AND($D206=2,'ראשי-פרטים כלליים וריכוז הוצאות'!$D$68&lt;&gt;4),1.2,1)</f>
        <v>0</v>
      </c>
      <c r="AO206" s="263"/>
      <c r="AP206" s="264"/>
      <c r="AQ206" s="265"/>
      <c r="AR206" s="266"/>
      <c r="AS206" s="267">
        <f t="shared" si="277"/>
        <v>0</v>
      </c>
      <c r="AT206" s="260">
        <f>+(IF(OR($B206=0,$C206=0,$D206=0,$AO$2&gt;$OE$1),0,IF(OR(AO206=0,AQ206=0,AR206=0),0,MIN((VLOOKUP($D206,SALERYCODE,3,0))*(IF($D206=6,AR206,AQ206))*((MIN((VLOOKUP($D206,SALERYCODE,5,0)),(IF($D206=6,AQ206,AR206))))),MIN((VLOOKUP($D206,SALERYCODE,3,0)),(AO206+AP206))*(IF($D206=6,AR206,((MIN((VLOOKUP($D206,SALERYCODE,5,0)),AR206)))))))))/IF(AND($D206=2,'ראשי-פרטים כלליים וריכוז הוצאות'!$D$68&lt;&gt;4),1.2,1)</f>
        <v>0</v>
      </c>
      <c r="AU206" s="263"/>
      <c r="AV206" s="264"/>
      <c r="AW206" s="265"/>
      <c r="AX206" s="266"/>
      <c r="AY206" s="267">
        <f t="shared" si="278"/>
        <v>0</v>
      </c>
      <c r="AZ206" s="260">
        <f>+(IF(OR($B206=0,$C206=0,$D206=0,$AU$2&gt;$OE$1),0,IF(OR(AU206=0,AW206=0,AX206=0),0,MIN((VLOOKUP($D206,SALERYCODE,3,0))*(IF($D206=6,AX206,AW206))*((MIN((VLOOKUP($D206,SALERYCODE,5,0)),(IF($D206=6,AW206,AX206))))),MIN((VLOOKUP($D206,SALERYCODE,3,0)),(AU206+AV206))*(IF($D206=6,AX206,((MIN((VLOOKUP($D206,SALERYCODE,5,0)),AX206)))))))))/IF(AND($D206=2,'ראשי-פרטים כלליים וריכוז הוצאות'!$D$68&lt;&gt;4),1.2,1)</f>
        <v>0</v>
      </c>
      <c r="BA206" s="263"/>
      <c r="BB206" s="264"/>
      <c r="BC206" s="265"/>
      <c r="BD206" s="266"/>
      <c r="BE206" s="267">
        <f t="shared" si="279"/>
        <v>0</v>
      </c>
      <c r="BF206" s="260">
        <f>+(IF(OR($B206=0,$C206=0,$D206=0,$BA$2&gt;$OE$1),0,IF(OR(BA206=0,BC206=0,BD206=0),0,MIN((VLOOKUP($D206,SALERYCODE,3,0))*(IF($D206=6,BD206,BC206))*((MIN((VLOOKUP($D206,SALERYCODE,5,0)),(IF($D206=6,BC206,BD206))))),MIN((VLOOKUP($D206,SALERYCODE,3,0)),(BA206+BB206))*(IF($D206=6,BD206,((MIN((VLOOKUP($D206,SALERYCODE,5,0)),BD206)))))))))/IF(AND($D206=2,'ראשי-פרטים כלליים וריכוז הוצאות'!$D$68&lt;&gt;4),1.2,1)</f>
        <v>0</v>
      </c>
      <c r="BG206" s="263"/>
      <c r="BH206" s="264"/>
      <c r="BI206" s="265"/>
      <c r="BJ206" s="266"/>
      <c r="BK206" s="267">
        <f t="shared" si="280"/>
        <v>0</v>
      </c>
      <c r="BL206" s="260">
        <f>+(IF(OR($B206=0,$C206=0,$D206=0,$BG$2&gt;$OE$1),0,IF(OR(BG206=0,BI206=0,BJ206=0),0,MIN((VLOOKUP($D206,SALERYCODE,3,0))*(IF($D206=6,BJ206,BI206))*((MIN((VLOOKUP($D206,SALERYCODE,5,0)),(IF($D206=6,BI206,BJ206))))),MIN((VLOOKUP($D206,SALERYCODE,3,0)),(BG206+BH206))*(IF($D206=6,BJ206,((MIN((VLOOKUP($D206,SALERYCODE,5,0)),BJ206)))))))))/IF(AND($D206=2,'ראשי-פרטים כלליים וריכוז הוצאות'!$D$68&lt;&gt;4),1.2,1)</f>
        <v>0</v>
      </c>
      <c r="BM206" s="263"/>
      <c r="BN206" s="264"/>
      <c r="BO206" s="265"/>
      <c r="BP206" s="266"/>
      <c r="BQ206" s="267">
        <f t="shared" si="281"/>
        <v>0</v>
      </c>
      <c r="BR206" s="260">
        <f>+(IF(OR($B206=0,$C206=0,$D206=0,$BM$2&gt;$OE$1),0,IF(OR(BM206=0,BO206=0,BP206=0),0,MIN((VLOOKUP($D206,SALERYCODE,3,0))*(IF($D206=6,BP206,BO206))*((MIN((VLOOKUP($D206,SALERYCODE,5,0)),(IF($D206=6,BO206,BP206))))),MIN((VLOOKUP($D206,SALERYCODE,3,0)),(BM206+BN206))*(IF($D206=6,BP206,((MIN((VLOOKUP($D206,SALERYCODE,5,0)),BP206)))))))))/IF(AND($D206=2,'ראשי-פרטים כלליים וריכוז הוצאות'!$D$68&lt;&gt;4),1.2,1)</f>
        <v>0</v>
      </c>
      <c r="BS206" s="263"/>
      <c r="BT206" s="264"/>
      <c r="BU206" s="265"/>
      <c r="BV206" s="266"/>
      <c r="BW206" s="267">
        <f t="shared" si="282"/>
        <v>0</v>
      </c>
      <c r="BX206" s="260">
        <f>+(IF(OR($B206=0,$C206=0,$D206=0,$BS$2&gt;$OE$1),0,IF(OR(BS206=0,BU206=0,BV206=0),0,MIN((VLOOKUP($D206,SALERYCODE,3,0))*(IF($D206=6,BV206,BU206))*((MIN((VLOOKUP($D206,SALERYCODE,5,0)),(IF($D206=6,BU206,BV206))))),MIN((VLOOKUP($D206,SALERYCODE,3,0)),(BS206+BT206))*(IF($D206=6,BV206,((MIN((VLOOKUP($D206,SALERYCODE,5,0)),BV206)))))))))/IF(AND($D206=2,'ראשי-פרטים כלליים וריכוז הוצאות'!$D$68&lt;&gt;4),1.2,1)</f>
        <v>0</v>
      </c>
      <c r="BY206" s="263"/>
      <c r="BZ206" s="264"/>
      <c r="CA206" s="265"/>
      <c r="CB206" s="266"/>
      <c r="CC206" s="267">
        <f t="shared" si="283"/>
        <v>0</v>
      </c>
      <c r="CD206" s="260">
        <f>+(IF(OR($B206=0,$C206=0,$D206=0,$BY$2&gt;$OE$1),0,IF(OR(BY206=0,CA206=0,CB206=0),0,MIN((VLOOKUP($D206,SALERYCODE,3,0))*(IF($D206=6,CB206,CA206))*((MIN((VLOOKUP($D206,SALERYCODE,5,0)),(IF($D206=6,CA206,CB206))))),MIN((VLOOKUP($D206,SALERYCODE,3,0)),(BY206+BZ206))*(IF($D206=6,CB206,((MIN((VLOOKUP($D206,SALERYCODE,5,0)),CB206)))))))))/IF(AND($D206=2,'ראשי-פרטים כלליים וריכוז הוצאות'!$D$68&lt;&gt;4),1.2,1)</f>
        <v>0</v>
      </c>
      <c r="CE206" s="263"/>
      <c r="CF206" s="264"/>
      <c r="CG206" s="265"/>
      <c r="CH206" s="266"/>
      <c r="CI206" s="267">
        <f t="shared" si="284"/>
        <v>0</v>
      </c>
      <c r="CJ206" s="260">
        <f>+(IF(OR($B206=0,$C206=0,$D206=0,$CE$2&gt;$OE$1),0,IF(OR(CE206=0,CG206=0,CH206=0),0,MIN((VLOOKUP($D206,SALERYCODE,3,0))*(IF($D206=6,CH206,CG206))*((MIN((VLOOKUP($D206,SALERYCODE,5,0)),(IF($D206=6,CG206,CH206))))),MIN((VLOOKUP($D206,SALERYCODE,3,0)),(CE206+CF206))*(IF($D206=6,CH206,((MIN((VLOOKUP($D206,SALERYCODE,5,0)),CH206)))))))))/IF(AND($D206=2,'ראשי-פרטים כלליים וריכוז הוצאות'!$D$68&lt;&gt;4),1.2,1)</f>
        <v>0</v>
      </c>
      <c r="CK206" s="263"/>
      <c r="CL206" s="264"/>
      <c r="CM206" s="265"/>
      <c r="CN206" s="266"/>
      <c r="CO206" s="267">
        <f t="shared" si="285"/>
        <v>0</v>
      </c>
      <c r="CP206" s="260">
        <f>+(IF(OR($B206=0,$C206=0,$D206=0,$CK$2&gt;$OE$1),0,IF(OR(CK206=0,CM206=0,CN206=0),0,MIN((VLOOKUP($D206,SALERYCODE,3,0))*(IF($D206=6,CN206,CM206))*((MIN((VLOOKUP($D206,SALERYCODE,5,0)),(IF($D206=6,CM206,CN206))))),MIN((VLOOKUP($D206,SALERYCODE,3,0)),(CK206+CL206))*(IF($D206=6,CN206,((MIN((VLOOKUP($D206,SALERYCODE,5,0)),CN206)))))))))/IF(AND($D206=2,'ראשי-פרטים כלליים וריכוז הוצאות'!$D$68&lt;&gt;4),1.2,1)</f>
        <v>0</v>
      </c>
      <c r="CQ206" s="263"/>
      <c r="CR206" s="264"/>
      <c r="CS206" s="265"/>
      <c r="CT206" s="266"/>
      <c r="CU206" s="267">
        <f t="shared" si="286"/>
        <v>0</v>
      </c>
      <c r="CV206" s="260">
        <f>+(IF(OR($B206=0,$C206=0,$D206=0,$CQ$2&gt;$OE$1),0,IF(OR(CQ206=0,CS206=0,CT206=0),0,MIN((VLOOKUP($D206,SALERYCODE,3,0))*(IF($D206=6,CT206,CS206))*((MIN((VLOOKUP($D206,SALERYCODE,5,0)),(IF($D206=6,CS206,CT206))))),MIN((VLOOKUP($D206,SALERYCODE,3,0)),(CQ206+CR206))*(IF($D206=6,CT206,((MIN((VLOOKUP($D206,SALERYCODE,5,0)),CT206)))))))))/IF(AND($D206=2,'ראשי-פרטים כלליים וריכוז הוצאות'!$D$68&lt;&gt;4),1.2,1)</f>
        <v>0</v>
      </c>
      <c r="CW206" s="263"/>
      <c r="CX206" s="264"/>
      <c r="CY206" s="265"/>
      <c r="CZ206" s="266"/>
      <c r="DA206" s="267">
        <f t="shared" si="287"/>
        <v>0</v>
      </c>
      <c r="DB206" s="260">
        <f>+(IF(OR($B206=0,$C206=0,$D206=0,$CW$2&gt;$OE$1),0,IF(OR(CW206=0,CY206=0,CZ206=0),0,MIN((VLOOKUP($D206,SALERYCODE,3,0))*(IF($D206=6,CZ206,CY206))*((MIN((VLOOKUP($D206,SALERYCODE,5,0)),(IF($D206=6,CY206,CZ206))))),MIN((VLOOKUP($D206,SALERYCODE,3,0)),(CW206+CX206))*(IF($D206=6,CZ206,((MIN((VLOOKUP($D206,SALERYCODE,5,0)),CZ206)))))))))/IF(AND($D206=2,'ראשי-פרטים כלליים וריכוז הוצאות'!$D$68&lt;&gt;4),1.2,1)</f>
        <v>0</v>
      </c>
      <c r="DC206" s="263"/>
      <c r="DD206" s="264"/>
      <c r="DE206" s="265"/>
      <c r="DF206" s="266"/>
      <c r="DG206" s="267">
        <f t="shared" si="288"/>
        <v>0</v>
      </c>
      <c r="DH206" s="260">
        <f>+(IF(OR($B206=0,$C206=0,$D206=0,$DC$2&gt;$OE$1),0,IF(OR(DC206=0,DE206=0,DF206=0),0,MIN((VLOOKUP($D206,SALERYCODE,3,0))*(IF($D206=6,DF206,DE206))*((MIN((VLOOKUP($D206,SALERYCODE,5,0)),(IF($D206=6,DE206,DF206))))),MIN((VLOOKUP($D206,SALERYCODE,3,0)),(DC206+DD206))*(IF($D206=6,DF206,((MIN((VLOOKUP($D206,SALERYCODE,5,0)),DF206)))))))))/IF(AND($D206=2,'ראשי-פרטים כלליים וריכוז הוצאות'!$D$68&lt;&gt;4),1.2,1)</f>
        <v>0</v>
      </c>
      <c r="DI206" s="263"/>
      <c r="DJ206" s="264"/>
      <c r="DK206" s="265"/>
      <c r="DL206" s="266"/>
      <c r="DM206" s="267">
        <f t="shared" si="289"/>
        <v>0</v>
      </c>
      <c r="DN206" s="260">
        <f>+(IF(OR($B206=0,$C206=0,$D206=0,$DC$2&gt;$OE$1),0,IF(OR(DI206=0,DK206=0,DL206=0),0,MIN((VLOOKUP($D206,SALERYCODE,3,0))*(IF($D206=6,DL206,DK206))*((MIN((VLOOKUP($D206,SALERYCODE,5,0)),(IF($D206=6,DK206,DL206))))),MIN((VLOOKUP($D206,SALERYCODE,3,0)),(DI206+DJ206))*(IF($D206=6,DL206,((MIN((VLOOKUP($D206,SALERYCODE,5,0)),DL206)))))))))/IF(AND($D206=2,'ראשי-פרטים כלליים וריכוז הוצאות'!$D$68&lt;&gt;4),1.2,1)</f>
        <v>0</v>
      </c>
      <c r="DO206" s="263"/>
      <c r="DP206" s="264"/>
      <c r="DQ206" s="265"/>
      <c r="DR206" s="266"/>
      <c r="DS206" s="267">
        <f t="shared" si="290"/>
        <v>0</v>
      </c>
      <c r="DT206" s="260">
        <f>+(IF(OR($B206=0,$C206=0,$D206=0,$DC$2&gt;$OE$1),0,IF(OR(DO206=0,DQ206=0,DR206=0),0,MIN((VLOOKUP($D206,SALERYCODE,3,0))*(IF($D206=6,DR206,DQ206))*((MIN((VLOOKUP($D206,SALERYCODE,5,0)),(IF($D206=6,DQ206,DR206))))),MIN((VLOOKUP($D206,SALERYCODE,3,0)),(DO206+DP206))*(IF($D206=6,DR206,((MIN((VLOOKUP($D206,SALERYCODE,5,0)),DR206)))))))))/IF(AND($D206=2,'ראשי-פרטים כלליים וריכוז הוצאות'!$D$68&lt;&gt;4),1.2,1)</f>
        <v>0</v>
      </c>
      <c r="DU206" s="263"/>
      <c r="DV206" s="264"/>
      <c r="DW206" s="265"/>
      <c r="DX206" s="266"/>
      <c r="DY206" s="267">
        <f t="shared" si="291"/>
        <v>0</v>
      </c>
      <c r="DZ206" s="260">
        <f>+(IF(OR($B206=0,$C206=0,$D206=0,$DC$2&gt;$OE$1),0,IF(OR(DU206=0,DW206=0,DX206=0),0,MIN((VLOOKUP($D206,SALERYCODE,3,0))*(IF($D206=6,DX206,DW206))*((MIN((VLOOKUP($D206,SALERYCODE,5,0)),(IF($D206=6,DW206,DX206))))),MIN((VLOOKUP($D206,SALERYCODE,3,0)),(DU206+DV206))*(IF($D206=6,DX206,((MIN((VLOOKUP($D206,SALERYCODE,5,0)),DX206)))))))))/IF(AND($D206=2,'ראשי-פרטים כלליים וריכוז הוצאות'!$D$68&lt;&gt;4),1.2,1)</f>
        <v>0</v>
      </c>
      <c r="EA206" s="263"/>
      <c r="EB206" s="264"/>
      <c r="EC206" s="265"/>
      <c r="ED206" s="266"/>
      <c r="EE206" s="267">
        <f t="shared" si="292"/>
        <v>0</v>
      </c>
      <c r="EF206" s="260">
        <f>+(IF(OR($B206=0,$C206=0,$D206=0,$DC$2&gt;$OE$1),0,IF(OR(EA206=0,EC206=0,ED206=0),0,MIN((VLOOKUP($D206,SALERYCODE,3,0))*(IF($D206=6,ED206,EC206))*((MIN((VLOOKUP($D206,SALERYCODE,5,0)),(IF($D206=6,EC206,ED206))))),MIN((VLOOKUP($D206,SALERYCODE,3,0)),(EA206+EB206))*(IF($D206=6,ED206,((MIN((VLOOKUP($D206,SALERYCODE,5,0)),ED206)))))))))/IF(AND($D206=2,'ראשי-פרטים כלליים וריכוז הוצאות'!$D$68&lt;&gt;4),1.2,1)</f>
        <v>0</v>
      </c>
      <c r="EG206" s="263"/>
      <c r="EH206" s="264"/>
      <c r="EI206" s="265"/>
      <c r="EJ206" s="266"/>
      <c r="EK206" s="267">
        <f t="shared" si="293"/>
        <v>0</v>
      </c>
      <c r="EL206" s="260">
        <f>+(IF(OR($B206=0,$C206=0,$D206=0,$DC$2&gt;$OE$1),0,IF(OR(EG206=0,EI206=0,EJ206=0),0,MIN((VLOOKUP($D206,SALERYCODE,3,0))*(IF($D206=6,EJ206,EI206))*((MIN((VLOOKUP($D206,SALERYCODE,5,0)),(IF($D206=6,EI206,EJ206))))),MIN((VLOOKUP($D206,SALERYCODE,3,0)),(EG206+EH206))*(IF($D206=6,EJ206,((MIN((VLOOKUP($D206,SALERYCODE,5,0)),EJ206)))))))))/IF(AND($D206=2,'ראשי-פרטים כלליים וריכוז הוצאות'!$D$68&lt;&gt;4),1.2,1)</f>
        <v>0</v>
      </c>
      <c r="EM206" s="263"/>
      <c r="EN206" s="264"/>
      <c r="EO206" s="265"/>
      <c r="EP206" s="266"/>
      <c r="EQ206" s="267">
        <f t="shared" si="294"/>
        <v>0</v>
      </c>
      <c r="ER206" s="260">
        <f>+(IF(OR($B206=0,$C206=0,$D206=0,$DC$2&gt;$OE$1),0,IF(OR(EM206=0,EO206=0,EP206=0),0,MIN((VLOOKUP($D206,SALERYCODE,3,0))*(IF($D206=6,EP206,EO206))*((MIN((VLOOKUP($D206,SALERYCODE,5,0)),(IF($D206=6,EO206,EP206))))),MIN((VLOOKUP($D206,SALERYCODE,3,0)),(EM206+EN206))*(IF($D206=6,EP206,((MIN((VLOOKUP($D206,SALERYCODE,5,0)),EP206)))))))))/IF(AND($D206=2,'ראשי-פרטים כלליים וריכוז הוצאות'!$D$68&lt;&gt;4),1.2,1)</f>
        <v>0</v>
      </c>
      <c r="ES206" s="263"/>
      <c r="ET206" s="264"/>
      <c r="EU206" s="265"/>
      <c r="EV206" s="266"/>
      <c r="EW206" s="267">
        <f t="shared" si="295"/>
        <v>0</v>
      </c>
      <c r="EX206" s="260">
        <f>+(IF(OR($B206=0,$C206=0,$D206=0,$DC$2&gt;$OE$1),0,IF(OR(ES206=0,EU206=0,EV206=0),0,MIN((VLOOKUP($D206,SALERYCODE,3,0))*(IF($D206=6,EV206,EU206))*((MIN((VLOOKUP($D206,SALERYCODE,5,0)),(IF($D206=6,EU206,EV206))))),MIN((VLOOKUP($D206,SALERYCODE,3,0)),(ES206+ET206))*(IF($D206=6,EV206,((MIN((VLOOKUP($D206,SALERYCODE,5,0)),EV206)))))))))/IF(AND($D206=2,'ראשי-פרטים כלליים וריכוז הוצאות'!$D$68&lt;&gt;4),1.2,1)</f>
        <v>0</v>
      </c>
      <c r="EY206" s="263"/>
      <c r="EZ206" s="264"/>
      <c r="FA206" s="265"/>
      <c r="FB206" s="266"/>
      <c r="FC206" s="267">
        <f t="shared" si="296"/>
        <v>0</v>
      </c>
      <c r="FD206" s="260">
        <f>+(IF(OR($B206=0,$C206=0,$D206=0,$DC$2&gt;$OE$1),0,IF(OR(EY206=0,FA206=0,FB206=0),0,MIN((VLOOKUP($D206,SALERYCODE,3,0))*(IF($D206=6,FB206,FA206))*((MIN((VLOOKUP($D206,SALERYCODE,5,0)),(IF($D206=6,FA206,FB206))))),MIN((VLOOKUP($D206,SALERYCODE,3,0)),(EY206+EZ206))*(IF($D206=6,FB206,((MIN((VLOOKUP($D206,SALERYCODE,5,0)),FB206)))))))))/IF(AND($D206=2,'ראשי-פרטים כלליים וריכוז הוצאות'!$D$68&lt;&gt;4),1.2,1)</f>
        <v>0</v>
      </c>
      <c r="FE206" s="263"/>
      <c r="FF206" s="264"/>
      <c r="FG206" s="265"/>
      <c r="FH206" s="266"/>
      <c r="FI206" s="267">
        <f t="shared" si="297"/>
        <v>0</v>
      </c>
      <c r="FJ206" s="260">
        <f>+(IF(OR($B206=0,$C206=0,$D206=0,$DC$2&gt;$OE$1),0,IF(OR(FE206=0,FG206=0,FH206=0),0,MIN((VLOOKUP($D206,SALERYCODE,3,0))*(IF($D206=6,FH206,FG206))*((MIN((VLOOKUP($D206,SALERYCODE,5,0)),(IF($D206=6,FG206,FH206))))),MIN((VLOOKUP($D206,SALERYCODE,3,0)),(FE206+FF206))*(IF($D206=6,FH206,((MIN((VLOOKUP($D206,SALERYCODE,5,0)),FH206)))))))))/IF(AND($D206=2,'ראשי-פרטים כלליים וריכוז הוצאות'!$D$68&lt;&gt;4),1.2,1)</f>
        <v>0</v>
      </c>
      <c r="FK206" s="263"/>
      <c r="FL206" s="264"/>
      <c r="FM206" s="265"/>
      <c r="FN206" s="266"/>
      <c r="FO206" s="267">
        <f t="shared" si="298"/>
        <v>0</v>
      </c>
      <c r="FP206" s="260">
        <f>+(IF(OR($B206=0,$C206=0,$D206=0,$DC$2&gt;$OE$1),0,IF(OR(FK206=0,FM206=0,FN206=0),0,MIN((VLOOKUP($D206,SALERYCODE,3,0))*(IF($D206=6,FN206,FM206))*((MIN((VLOOKUP($D206,SALERYCODE,5,0)),(IF($D206=6,FM206,FN206))))),MIN((VLOOKUP($D206,SALERYCODE,3,0)),(FK206+FL206))*(IF($D206=6,FN206,((MIN((VLOOKUP($D206,SALERYCODE,5,0)),FN206)))))))))/IF(AND($D206=2,'ראשי-פרטים כלליים וריכוז הוצאות'!$D$68&lt;&gt;4),1.2,1)</f>
        <v>0</v>
      </c>
      <c r="FQ206" s="263"/>
      <c r="FR206" s="264"/>
      <c r="FS206" s="265"/>
      <c r="FT206" s="266"/>
      <c r="FU206" s="267">
        <f t="shared" si="299"/>
        <v>0</v>
      </c>
      <c r="FV206" s="260">
        <f>+(IF(OR($B206=0,$C206=0,$D206=0,$DC$2&gt;$OE$1),0,IF(OR(FQ206=0,FS206=0,FT206=0),0,MIN((VLOOKUP($D206,SALERYCODE,3,0))*(IF($D206=6,FT206,FS206))*((MIN((VLOOKUP($D206,SALERYCODE,5,0)),(IF($D206=6,FS206,FT206))))),MIN((VLOOKUP($D206,SALERYCODE,3,0)),(FQ206+FR206))*(IF($D206=6,FT206,((MIN((VLOOKUP($D206,SALERYCODE,5,0)),FT206)))))))))/IF(AND($D206=2,'ראשי-פרטים כלליים וריכוז הוצאות'!$D$68&lt;&gt;4),1.2,1)</f>
        <v>0</v>
      </c>
      <c r="FW206" s="263"/>
      <c r="FX206" s="264"/>
      <c r="FY206" s="265"/>
      <c r="FZ206" s="266"/>
      <c r="GA206" s="267">
        <f t="shared" si="300"/>
        <v>0</v>
      </c>
      <c r="GB206" s="260">
        <f>+(IF(OR($B206=0,$C206=0,$D206=0,$DC$2&gt;$OE$1),0,IF(OR(FW206=0,FY206=0,FZ206=0),0,MIN((VLOOKUP($D206,SALERYCODE,3,0))*(IF($D206=6,FZ206,FY206))*((MIN((VLOOKUP($D206,SALERYCODE,5,0)),(IF($D206=6,FY206,FZ206))))),MIN((VLOOKUP($D206,SALERYCODE,3,0)),(FW206+FX206))*(IF($D206=6,FZ206,((MIN((VLOOKUP($D206,SALERYCODE,5,0)),FZ206)))))))))/IF(AND($D206=2,'ראשי-פרטים כלליים וריכוז הוצאות'!$D$68&lt;&gt;4),1.2,1)</f>
        <v>0</v>
      </c>
      <c r="GC206" s="263"/>
      <c r="GD206" s="264"/>
      <c r="GE206" s="265"/>
      <c r="GF206" s="266"/>
      <c r="GG206" s="267">
        <f t="shared" si="301"/>
        <v>0</v>
      </c>
      <c r="GH206" s="260">
        <f>+(IF(OR($B206=0,$C206=0,$D206=0,$DC$2&gt;$OE$1),0,IF(OR(GC206=0,GE206=0,GF206=0),0,MIN((VLOOKUP($D206,SALERYCODE,3,0))*(IF($D206=6,GF206,GE206))*((MIN((VLOOKUP($D206,SALERYCODE,5,0)),(IF($D206=6,GE206,GF206))))),MIN((VLOOKUP($D206,SALERYCODE,3,0)),(GC206+GD206))*(IF($D206=6,GF206,((MIN((VLOOKUP($D206,SALERYCODE,5,0)),GF206)))))))))/IF(AND($D206=2,'ראשי-פרטים כלליים וריכוז הוצאות'!$D$68&lt;&gt;4),1.2,1)</f>
        <v>0</v>
      </c>
      <c r="GI206" s="263"/>
      <c r="GJ206" s="264"/>
      <c r="GK206" s="265"/>
      <c r="GL206" s="266"/>
      <c r="GM206" s="267">
        <f t="shared" si="302"/>
        <v>0</v>
      </c>
      <c r="GN206" s="260">
        <f>+(IF(OR($B206=0,$C206=0,$D206=0,$DC$2&gt;$OE$1),0,IF(OR(GI206=0,GK206=0,GL206=0),0,MIN((VLOOKUP($D206,SALERYCODE,3,0))*(IF($D206=6,GL206,GK206))*((MIN((VLOOKUP($D206,SALERYCODE,5,0)),(IF($D206=6,GK206,GL206))))),MIN((VLOOKUP($D206,SALERYCODE,3,0)),(GI206+GJ206))*(IF($D206=6,GL206,((MIN((VLOOKUP($D206,SALERYCODE,5,0)),GL206)))))))))/IF(AND($D206=2,'ראשי-פרטים כלליים וריכוז הוצאות'!$D$68&lt;&gt;4),1.2,1)</f>
        <v>0</v>
      </c>
      <c r="GO206" s="263"/>
      <c r="GP206" s="264"/>
      <c r="GQ206" s="265"/>
      <c r="GR206" s="266"/>
      <c r="GS206" s="267">
        <f t="shared" si="303"/>
        <v>0</v>
      </c>
      <c r="GT206" s="260">
        <f>+(IF(OR($B206=0,$C206=0,$D206=0,$DC$2&gt;$OE$1),0,IF(OR(GO206=0,GQ206=0,GR206=0),0,MIN((VLOOKUP($D206,SALERYCODE,3,0))*(IF($D206=6,GR206,GQ206))*((MIN((VLOOKUP($D206,SALERYCODE,5,0)),(IF($D206=6,GQ206,GR206))))),MIN((VLOOKUP($D206,SALERYCODE,3,0)),(GO206+GP206))*(IF($D206=6,GR206,((MIN((VLOOKUP($D206,SALERYCODE,5,0)),GR206)))))))))/IF(AND($D206=2,'ראשי-פרטים כלליים וריכוז הוצאות'!$D$68&lt;&gt;4),1.2,1)</f>
        <v>0</v>
      </c>
      <c r="GU206" s="263"/>
      <c r="GV206" s="264"/>
      <c r="GW206" s="265"/>
      <c r="GX206" s="266"/>
      <c r="GY206" s="267">
        <f t="shared" si="304"/>
        <v>0</v>
      </c>
      <c r="GZ206" s="260">
        <f>+(IF(OR($B206=0,$C206=0,$D206=0,$DC$2&gt;$OE$1),0,IF(OR(GU206=0,GW206=0,GX206=0),0,MIN((VLOOKUP($D206,SALERYCODE,3,0))*(IF($D206=6,GX206,GW206))*((MIN((VLOOKUP($D206,SALERYCODE,5,0)),(IF($D206=6,GW206,GX206))))),MIN((VLOOKUP($D206,SALERYCODE,3,0)),(GU206+GV206))*(IF($D206=6,GX206,((MIN((VLOOKUP($D206,SALERYCODE,5,0)),GX206)))))))))/IF(AND($D206=2,'ראשי-פרטים כלליים וריכוז הוצאות'!$D$68&lt;&gt;4),1.2,1)</f>
        <v>0</v>
      </c>
      <c r="HA206" s="263"/>
      <c r="HB206" s="264"/>
      <c r="HC206" s="265"/>
      <c r="HD206" s="266"/>
      <c r="HE206" s="267">
        <f t="shared" si="305"/>
        <v>0</v>
      </c>
      <c r="HF206" s="260">
        <f>+(IF(OR($B206=0,$C206=0,$D206=0,$DC$2&gt;$OE$1),0,IF(OR(HA206=0,HC206=0,HD206=0),0,MIN((VLOOKUP($D206,SALERYCODE,3,0))*(IF($D206=6,HD206,HC206))*((MIN((VLOOKUP($D206,SALERYCODE,5,0)),(IF($D206=6,HC206,HD206))))),MIN((VLOOKUP($D206,SALERYCODE,3,0)),(HA206+HB206))*(IF($D206=6,HD206,((MIN((VLOOKUP($D206,SALERYCODE,5,0)),HD206)))))))))/IF(AND($D206=2,'ראשי-פרטים כלליים וריכוז הוצאות'!$D$68&lt;&gt;4),1.2,1)</f>
        <v>0</v>
      </c>
      <c r="HG206" s="263"/>
      <c r="HH206" s="264"/>
      <c r="HI206" s="265"/>
      <c r="HJ206" s="266"/>
      <c r="HK206" s="267">
        <f t="shared" si="306"/>
        <v>0</v>
      </c>
      <c r="HL206" s="260">
        <f>+(IF(OR($B206=0,$C206=0,$D206=0,$DC$2&gt;$OE$1),0,IF(OR(HG206=0,HI206=0,HJ206=0),0,MIN((VLOOKUP($D206,SALERYCODE,3,0))*(IF($D206=6,HJ206,HI206))*((MIN((VLOOKUP($D206,SALERYCODE,5,0)),(IF($D206=6,HI206,HJ206))))),MIN((VLOOKUP($D206,SALERYCODE,3,0)),(HG206+HH206))*(IF($D206=6,HJ206,((MIN((VLOOKUP($D206,SALERYCODE,5,0)),HJ206)))))))))/IF(AND($D206=2,'ראשי-פרטים כלליים וריכוז הוצאות'!$D$68&lt;&gt;4),1.2,1)</f>
        <v>0</v>
      </c>
      <c r="HM206" s="263"/>
      <c r="HN206" s="264"/>
      <c r="HO206" s="265"/>
      <c r="HP206" s="266"/>
      <c r="HQ206" s="267">
        <f t="shared" si="307"/>
        <v>0</v>
      </c>
      <c r="HR206" s="260">
        <f>+(IF(OR($B206=0,$C206=0,$D206=0,$DC$2&gt;$OE$1),0,IF(OR(HM206=0,HO206=0,HP206=0),0,MIN((VLOOKUP($D206,SALERYCODE,3,0))*(IF($D206=6,HP206,HO206))*((MIN((VLOOKUP($D206,SALERYCODE,5,0)),(IF($D206=6,HO206,HP206))))),MIN((VLOOKUP($D206,SALERYCODE,3,0)),(HM206+HN206))*(IF($D206=6,HP206,((MIN((VLOOKUP($D206,SALERYCODE,5,0)),HP206)))))))))/IF(AND($D206=2,'ראשי-פרטים כלליים וריכוז הוצאות'!$D$68&lt;&gt;4),1.2,1)</f>
        <v>0</v>
      </c>
      <c r="HS206" s="263"/>
      <c r="HT206" s="264"/>
      <c r="HU206" s="265"/>
      <c r="HV206" s="266"/>
      <c r="HW206" s="267">
        <f t="shared" si="308"/>
        <v>0</v>
      </c>
      <c r="HX206" s="260">
        <f>+(IF(OR($B206=0,$C206=0,$D206=0,$DC$2&gt;$OE$1),0,IF(OR(HS206=0,HU206=0,HV206=0),0,MIN((VLOOKUP($D206,SALERYCODE,3,0))*(IF($D206=6,HV206,HU206))*((MIN((VLOOKUP($D206,SALERYCODE,5,0)),(IF($D206=6,HU206,HV206))))),MIN((VLOOKUP($D206,SALERYCODE,3,0)),(HS206+HT206))*(IF($D206=6,HV206,((MIN((VLOOKUP($D206,SALERYCODE,5,0)),HV206)))))))))/IF(AND($D206=2,'ראשי-פרטים כלליים וריכוז הוצאות'!$D$68&lt;&gt;4),1.2,1)</f>
        <v>0</v>
      </c>
      <c r="HY206" s="263"/>
      <c r="HZ206" s="264"/>
      <c r="IA206" s="265"/>
      <c r="IB206" s="266"/>
      <c r="IC206" s="267">
        <f t="shared" si="309"/>
        <v>0</v>
      </c>
      <c r="ID206" s="260">
        <f>+(IF(OR($B206=0,$C206=0,$D206=0,$DC$2&gt;$OE$1),0,IF(OR(HY206=0,IA206=0,IB206=0),0,MIN((VLOOKUP($D206,SALERYCODE,3,0))*(IF($D206=6,IB206,IA206))*((MIN((VLOOKUP($D206,SALERYCODE,5,0)),(IF($D206=6,IA206,IB206))))),MIN((VLOOKUP($D206,SALERYCODE,3,0)),(HY206+HZ206))*(IF($D206=6,IB206,((MIN((VLOOKUP($D206,SALERYCODE,5,0)),IB206)))))))))/IF(AND($D206=2,'ראשי-פרטים כלליים וריכוז הוצאות'!$D$68&lt;&gt;4),1.2,1)</f>
        <v>0</v>
      </c>
      <c r="IE206" s="263"/>
      <c r="IF206" s="264"/>
      <c r="IG206" s="265"/>
      <c r="IH206" s="266"/>
      <c r="II206" s="267">
        <f t="shared" si="310"/>
        <v>0</v>
      </c>
      <c r="IJ206" s="260">
        <f>+(IF(OR($B206=0,$C206=0,$D206=0,$DC$2&gt;$OE$1),0,IF(OR(IE206=0,IG206=0,IH206=0),0,MIN((VLOOKUP($D206,SALERYCODE,3,0))*(IF($D206=6,IH206,IG206))*((MIN((VLOOKUP($D206,SALERYCODE,5,0)),(IF($D206=6,IG206,IH206))))),MIN((VLOOKUP($D206,SALERYCODE,3,0)),(IE206+IF206))*(IF($D206=6,IH206,((MIN((VLOOKUP($D206,SALERYCODE,5,0)),IH206)))))))))/IF(AND($D206=2,'ראשי-פרטים כלליים וריכוז הוצאות'!$D$68&lt;&gt;4),1.2,1)</f>
        <v>0</v>
      </c>
      <c r="IK206" s="263"/>
      <c r="IL206" s="264"/>
      <c r="IM206" s="265"/>
      <c r="IN206" s="266"/>
      <c r="IO206" s="267">
        <f t="shared" si="311"/>
        <v>0</v>
      </c>
      <c r="IP206" s="260">
        <f>+(IF(OR($B206=0,$C206=0,$D206=0,$DC$2&gt;$OE$1),0,IF(OR(IK206=0,IM206=0,IN206=0),0,MIN((VLOOKUP($D206,SALERYCODE,3,0))*(IF($D206=6,IN206,IM206))*((MIN((VLOOKUP($D206,SALERYCODE,5,0)),(IF($D206=6,IM206,IN206))))),MIN((VLOOKUP($D206,SALERYCODE,3,0)),(IK206+IL206))*(IF($D206=6,IN206,((MIN((VLOOKUP($D206,SALERYCODE,5,0)),IN206)))))))))/IF(AND($D206=2,'ראשי-פרטים כלליים וריכוז הוצאות'!$D$68&lt;&gt;4),1.2,1)</f>
        <v>0</v>
      </c>
      <c r="IQ206" s="263"/>
      <c r="IR206" s="264"/>
      <c r="IS206" s="265"/>
      <c r="IT206" s="266"/>
      <c r="IU206" s="267">
        <f t="shared" si="312"/>
        <v>0</v>
      </c>
      <c r="IV206" s="260">
        <f>+(IF(OR($B206=0,$C206=0,$D206=0,$DC$2&gt;$OE$1),0,IF(OR(IQ206=0,IS206=0,IT206=0),0,MIN((VLOOKUP($D206,SALERYCODE,3,0))*(IF($D206=6,IT206,IS206))*((MIN((VLOOKUP($D206,SALERYCODE,5,0)),(IF($D206=6,IS206,IT206))))),MIN((VLOOKUP($D206,SALERYCODE,3,0)),(IQ206+IR206))*(IF($D206=6,IT206,((MIN((VLOOKUP($D206,SALERYCODE,5,0)),IT206)))))))))/IF(AND($D206=2,'ראשי-פרטים כלליים וריכוז הוצאות'!$D$68&lt;&gt;4),1.2,1)</f>
        <v>0</v>
      </c>
      <c r="IW206" s="263"/>
      <c r="IX206" s="264"/>
      <c r="IY206" s="265"/>
      <c r="IZ206" s="266"/>
      <c r="JA206" s="267">
        <f t="shared" si="313"/>
        <v>0</v>
      </c>
      <c r="JB206" s="260">
        <f>+(IF(OR($B206=0,$C206=0,$D206=0,$DC$2&gt;$OE$1),0,IF(OR(IW206=0,IY206=0,IZ206=0),0,MIN((VLOOKUP($D206,SALERYCODE,3,0))*(IF($D206=6,IZ206,IY206))*((MIN((VLOOKUP($D206,SALERYCODE,5,0)),(IF($D206=6,IY206,IZ206))))),MIN((VLOOKUP($D206,SALERYCODE,3,0)),(IW206+IX206))*(IF($D206=6,IZ206,((MIN((VLOOKUP($D206,SALERYCODE,5,0)),IZ206)))))))))/IF(AND($D206=2,'ראשי-פרטים כלליים וריכוז הוצאות'!$D$68&lt;&gt;4),1.2,1)</f>
        <v>0</v>
      </c>
      <c r="JC206" s="263"/>
      <c r="JD206" s="264"/>
      <c r="JE206" s="265"/>
      <c r="JF206" s="266"/>
      <c r="JG206" s="267">
        <f t="shared" si="314"/>
        <v>0</v>
      </c>
      <c r="JH206" s="260">
        <f>+(IF(OR($B206=0,$C206=0,$D206=0,$DC$2&gt;$OE$1),0,IF(OR(JC206=0,JE206=0,JF206=0),0,MIN((VLOOKUP($D206,SALERYCODE,3,0))*(IF($D206=6,JF206,JE206))*((MIN((VLOOKUP($D206,SALERYCODE,5,0)),(IF($D206=6,JE206,JF206))))),MIN((VLOOKUP($D206,SALERYCODE,3,0)),(JC206+JD206))*(IF($D206=6,JF206,((MIN((VLOOKUP($D206,SALERYCODE,5,0)),JF206)))))))))/IF(AND($D206=2,'ראשי-פרטים כלליים וריכוז הוצאות'!$D$68&lt;&gt;4),1.2,1)</f>
        <v>0</v>
      </c>
      <c r="JI206" s="263"/>
      <c r="JJ206" s="264"/>
      <c r="JK206" s="265"/>
      <c r="JL206" s="266"/>
      <c r="JM206" s="267">
        <f t="shared" si="315"/>
        <v>0</v>
      </c>
      <c r="JN206" s="260">
        <f>+(IF(OR($B206=0,$C206=0,$D206=0,$DC$2&gt;$OE$1),0,IF(OR(JI206=0,JK206=0,JL206=0),0,MIN((VLOOKUP($D206,SALERYCODE,3,0))*(IF($D206=6,JL206,JK206))*((MIN((VLOOKUP($D206,SALERYCODE,5,0)),(IF($D206=6,JK206,JL206))))),MIN((VLOOKUP($D206,SALERYCODE,3,0)),(JI206+JJ206))*(IF($D206=6,JL206,((MIN((VLOOKUP($D206,SALERYCODE,5,0)),JL206)))))))))/IF(AND($D206=2,'ראשי-פרטים כלליים וריכוז הוצאות'!$D$68&lt;&gt;4),1.2,1)</f>
        <v>0</v>
      </c>
      <c r="JO206" s="263"/>
      <c r="JP206" s="264"/>
      <c r="JQ206" s="265"/>
      <c r="JR206" s="266"/>
      <c r="JS206" s="267">
        <f t="shared" si="316"/>
        <v>0</v>
      </c>
      <c r="JT206" s="260">
        <f>+(IF(OR($B206=0,$C206=0,$D206=0,$DC$2&gt;$OE$1),0,IF(OR(JO206=0,JQ206=0,JR206=0),0,MIN((VLOOKUP($D206,SALERYCODE,3,0))*(IF($D206=6,JR206,JQ206))*((MIN((VLOOKUP($D206,SALERYCODE,5,0)),(IF($D206=6,JQ206,JR206))))),MIN((VLOOKUP($D206,SALERYCODE,3,0)),(JO206+JP206))*(IF($D206=6,JR206,((MIN((VLOOKUP($D206,SALERYCODE,5,0)),JR206)))))))))/IF(AND($D206=2,'ראשי-פרטים כלליים וריכוז הוצאות'!$D$68&lt;&gt;4),1.2,1)</f>
        <v>0</v>
      </c>
      <c r="JU206" s="263"/>
      <c r="JV206" s="264"/>
      <c r="JW206" s="265"/>
      <c r="JX206" s="266"/>
      <c r="JY206" s="267">
        <f t="shared" si="317"/>
        <v>0</v>
      </c>
      <c r="JZ206" s="260">
        <f>+(IF(OR($B206=0,$C206=0,$D206=0,$DC$2&gt;$OE$1),0,IF(OR(JU206=0,JW206=0,JX206=0),0,MIN((VLOOKUP($D206,SALERYCODE,3,0))*(IF($D206=6,JX206,JW206))*((MIN((VLOOKUP($D206,SALERYCODE,5,0)),(IF($D206=6,JW206,JX206))))),MIN((VLOOKUP($D206,SALERYCODE,3,0)),(JU206+JV206))*(IF($D206=6,JX206,((MIN((VLOOKUP($D206,SALERYCODE,5,0)),JX206)))))))))/IF(AND($D206=2,'ראשי-פרטים כלליים וריכוז הוצאות'!$D$68&lt;&gt;4),1.2,1)</f>
        <v>0</v>
      </c>
      <c r="KA206" s="263"/>
      <c r="KB206" s="264"/>
      <c r="KC206" s="265"/>
      <c r="KD206" s="266"/>
      <c r="KE206" s="267">
        <f t="shared" si="318"/>
        <v>0</v>
      </c>
      <c r="KF206" s="260">
        <f>+(IF(OR($B206=0,$C206=0,$D206=0,$DC$2&gt;$OE$1),0,IF(OR(KA206=0,KC206=0,KD206=0),0,MIN((VLOOKUP($D206,SALERYCODE,3,0))*(IF($D206=6,KD206,KC206))*((MIN((VLOOKUP($D206,SALERYCODE,5,0)),(IF($D206=6,KC206,KD206))))),MIN((VLOOKUP($D206,SALERYCODE,3,0)),(KA206+KB206))*(IF($D206=6,KD206,((MIN((VLOOKUP($D206,SALERYCODE,5,0)),KD206)))))))))/IF(AND($D206=2,'ראשי-פרטים כלליים וריכוז הוצאות'!$D$68&lt;&gt;4),1.2,1)</f>
        <v>0</v>
      </c>
      <c r="KG206" s="263"/>
      <c r="KH206" s="264"/>
      <c r="KI206" s="265"/>
      <c r="KJ206" s="266"/>
      <c r="KK206" s="267">
        <f t="shared" si="319"/>
        <v>0</v>
      </c>
      <c r="KL206" s="260">
        <f>+(IF(OR($B206=0,$C206=0,$D206=0,$DC$2&gt;$OE$1),0,IF(OR(KG206=0,KI206=0,KJ206=0),0,MIN((VLOOKUP($D206,SALERYCODE,3,0))*(IF($D206=6,KJ206,KI206))*((MIN((VLOOKUP($D206,SALERYCODE,5,0)),(IF($D206=6,KI206,KJ206))))),MIN((VLOOKUP($D206,SALERYCODE,3,0)),(KG206+KH206))*(IF($D206=6,KJ206,((MIN((VLOOKUP($D206,SALERYCODE,5,0)),KJ206)))))))))/IF(AND($D206=2,'ראשי-פרטים כלליים וריכוז הוצאות'!$D$68&lt;&gt;4),1.2,1)</f>
        <v>0</v>
      </c>
      <c r="KM206" s="263"/>
      <c r="KN206" s="264"/>
      <c r="KO206" s="265"/>
      <c r="KP206" s="266"/>
      <c r="KQ206" s="267">
        <f t="shared" si="320"/>
        <v>0</v>
      </c>
      <c r="KR206" s="260">
        <f>+(IF(OR($B206=0,$C206=0,$D206=0,$DC$2&gt;$OE$1),0,IF(OR(KM206=0,KO206=0,KP206=0),0,MIN((VLOOKUP($D206,SALERYCODE,3,0))*(IF($D206=6,KP206,KO206))*((MIN((VLOOKUP($D206,SALERYCODE,5,0)),(IF($D206=6,KO206,KP206))))),MIN((VLOOKUP($D206,SALERYCODE,3,0)),(KM206+KN206))*(IF($D206=6,KP206,((MIN((VLOOKUP($D206,SALERYCODE,5,0)),KP206)))))))))/IF(AND($D206=2,'ראשי-פרטים כלליים וריכוז הוצאות'!$D$68&lt;&gt;4),1.2,1)</f>
        <v>0</v>
      </c>
      <c r="KS206" s="263"/>
      <c r="KT206" s="264"/>
      <c r="KU206" s="265"/>
      <c r="KV206" s="266"/>
      <c r="KW206" s="267">
        <f t="shared" si="321"/>
        <v>0</v>
      </c>
      <c r="KX206" s="260">
        <f>+(IF(OR($B206=0,$C206=0,$D206=0,$DC$2&gt;$OE$1),0,IF(OR(KS206=0,KU206=0,KV206=0),0,MIN((VLOOKUP($D206,SALERYCODE,3,0))*(IF($D206=6,KV206,KU206))*((MIN((VLOOKUP($D206,SALERYCODE,5,0)),(IF($D206=6,KU206,KV206))))),MIN((VLOOKUP($D206,SALERYCODE,3,0)),(KS206+KT206))*(IF($D206=6,KV206,((MIN((VLOOKUP($D206,SALERYCODE,5,0)),KV206)))))))))/IF(AND($D206=2,'ראשי-פרטים כלליים וריכוז הוצאות'!$D$68&lt;&gt;4),1.2,1)</f>
        <v>0</v>
      </c>
      <c r="KY206" s="263"/>
      <c r="KZ206" s="264"/>
      <c r="LA206" s="265"/>
      <c r="LB206" s="266"/>
      <c r="LC206" s="267">
        <f t="shared" si="322"/>
        <v>0</v>
      </c>
      <c r="LD206" s="260">
        <f>+(IF(OR($B206=0,$C206=0,$D206=0,$DC$2&gt;$OE$1),0,IF(OR(KY206=0,LA206=0,LB206=0),0,MIN((VLOOKUP($D206,SALERYCODE,3,0))*(IF($D206=6,LB206,LA206))*((MIN((VLOOKUP($D206,SALERYCODE,5,0)),(IF($D206=6,LA206,LB206))))),MIN((VLOOKUP($D206,SALERYCODE,3,0)),(KY206+KZ206))*(IF($D206=6,LB206,((MIN((VLOOKUP($D206,SALERYCODE,5,0)),LB206)))))))))/IF(AND($D206=2,'ראשי-פרטים כלליים וריכוז הוצאות'!$D$68&lt;&gt;4),1.2,1)</f>
        <v>0</v>
      </c>
      <c r="LE206" s="263"/>
      <c r="LF206" s="264"/>
      <c r="LG206" s="265"/>
      <c r="LH206" s="266"/>
      <c r="LI206" s="267">
        <f t="shared" si="323"/>
        <v>0</v>
      </c>
      <c r="LJ206" s="260">
        <f>+(IF(OR($B206=0,$C206=0,$D206=0,$DC$2&gt;$OE$1),0,IF(OR(LE206=0,LG206=0,LH206=0),0,MIN((VLOOKUP($D206,SALERYCODE,3,0))*(IF($D206=6,LH206,LG206))*((MIN((VLOOKUP($D206,SALERYCODE,5,0)),(IF($D206=6,LG206,LH206))))),MIN((VLOOKUP($D206,SALERYCODE,3,0)),(LE206+LF206))*(IF($D206=6,LH206,((MIN((VLOOKUP($D206,SALERYCODE,5,0)),LH206)))))))))/IF(AND($D206=2,'ראשי-פרטים כלליים וריכוז הוצאות'!$D$68&lt;&gt;4),1.2,1)</f>
        <v>0</v>
      </c>
      <c r="LK206" s="263"/>
      <c r="LL206" s="264"/>
      <c r="LM206" s="265"/>
      <c r="LN206" s="266"/>
      <c r="LO206" s="267">
        <f t="shared" si="324"/>
        <v>0</v>
      </c>
      <c r="LP206" s="260">
        <f>+(IF(OR($B206=0,$C206=0,$D206=0,$DC$2&gt;$OE$1),0,IF(OR(LK206=0,LM206=0,LN206=0),0,MIN((VLOOKUP($D206,SALERYCODE,3,0))*(IF($D206=6,LN206,LM206))*((MIN((VLOOKUP($D206,SALERYCODE,5,0)),(IF($D206=6,LM206,LN206))))),MIN((VLOOKUP($D206,SALERYCODE,3,0)),(LK206+LL206))*(IF($D206=6,LN206,((MIN((VLOOKUP($D206,SALERYCODE,5,0)),LN206)))))))))/IF(AND($D206=2,'ראשי-פרטים כלליים וריכוז הוצאות'!$D$68&lt;&gt;4),1.2,1)</f>
        <v>0</v>
      </c>
      <c r="LQ206" s="263"/>
      <c r="LR206" s="264"/>
      <c r="LS206" s="265"/>
      <c r="LT206" s="266"/>
      <c r="LU206" s="267">
        <f t="shared" si="325"/>
        <v>0</v>
      </c>
      <c r="LV206" s="260">
        <f>+(IF(OR($B206=0,$C206=0,$D206=0,$DC$2&gt;$OE$1),0,IF(OR(LQ206=0,LS206=0,LT206=0),0,MIN((VLOOKUP($D206,SALERYCODE,3,0))*(IF($D206=6,LT206,LS206))*((MIN((VLOOKUP($D206,SALERYCODE,5,0)),(IF($D206=6,LS206,LT206))))),MIN((VLOOKUP($D206,SALERYCODE,3,0)),(LQ206+LR206))*(IF($D206=6,LT206,((MIN((VLOOKUP($D206,SALERYCODE,5,0)),LT206)))))))))/IF(AND($D206=2,'ראשי-פרטים כלליים וריכוז הוצאות'!$D$68&lt;&gt;4),1.2,1)</f>
        <v>0</v>
      </c>
      <c r="LW206" s="263"/>
      <c r="LX206" s="264"/>
      <c r="LY206" s="265"/>
      <c r="LZ206" s="266"/>
      <c r="MA206" s="267">
        <f t="shared" si="326"/>
        <v>0</v>
      </c>
      <c r="MB206" s="260">
        <f>+(IF(OR($B206=0,$C206=0,$D206=0,$DC$2&gt;$OE$1),0,IF(OR(LW206=0,LY206=0,LZ206=0),0,MIN((VLOOKUP($D206,SALERYCODE,3,0))*(IF($D206=6,LZ206,LY206))*((MIN((VLOOKUP($D206,SALERYCODE,5,0)),(IF($D206=6,LY206,LZ206))))),MIN((VLOOKUP($D206,SALERYCODE,3,0)),(LW206+LX206))*(IF($D206=6,LZ206,((MIN((VLOOKUP($D206,SALERYCODE,5,0)),LZ206)))))))))/IF(AND($D206=2,'ראשי-פרטים כלליים וריכוז הוצאות'!$D$68&lt;&gt;4),1.2,1)</f>
        <v>0</v>
      </c>
      <c r="MC206" s="263"/>
      <c r="MD206" s="264"/>
      <c r="ME206" s="265"/>
      <c r="MF206" s="266"/>
      <c r="MG206" s="267">
        <f t="shared" si="327"/>
        <v>0</v>
      </c>
      <c r="MH206" s="260">
        <f>+(IF(OR($B206=0,$C206=0,$D206=0,$DC$2&gt;$OE$1),0,IF(OR(MC206=0,ME206=0,MF206=0),0,MIN((VLOOKUP($D206,SALERYCODE,3,0))*(IF($D206=6,MF206,ME206))*((MIN((VLOOKUP($D206,SALERYCODE,5,0)),(IF($D206=6,ME206,MF206))))),MIN((VLOOKUP($D206,SALERYCODE,3,0)),(MC206+MD206))*(IF($D206=6,MF206,((MIN((VLOOKUP($D206,SALERYCODE,5,0)),MF206)))))))))/IF(AND($D206=2,'ראשי-פרטים כלליים וריכוז הוצאות'!$D$68&lt;&gt;4),1.2,1)</f>
        <v>0</v>
      </c>
      <c r="MI206" s="263"/>
      <c r="MJ206" s="264"/>
      <c r="MK206" s="265"/>
      <c r="ML206" s="266"/>
      <c r="MM206" s="267">
        <f t="shared" si="328"/>
        <v>0</v>
      </c>
      <c r="MN206" s="260">
        <f>+(IF(OR($B206=0,$C206=0,$D206=0,$DC$2&gt;$OE$1),0,IF(OR(MI206=0,MK206=0,ML206=0),0,MIN((VLOOKUP($D206,SALERYCODE,3,0))*(IF($D206=6,ML206,MK206))*((MIN((VLOOKUP($D206,SALERYCODE,5,0)),(IF($D206=6,MK206,ML206))))),MIN((VLOOKUP($D206,SALERYCODE,3,0)),(MI206+MJ206))*(IF($D206=6,ML206,((MIN((VLOOKUP($D206,SALERYCODE,5,0)),ML206)))))))))/IF(AND($D206=2,'ראשי-פרטים כלליים וריכוז הוצאות'!$D$68&lt;&gt;4),1.2,1)</f>
        <v>0</v>
      </c>
      <c r="MO206" s="263"/>
      <c r="MP206" s="264"/>
      <c r="MQ206" s="265"/>
      <c r="MR206" s="266"/>
      <c r="MS206" s="267">
        <f t="shared" si="329"/>
        <v>0</v>
      </c>
      <c r="MT206" s="260">
        <f>+(IF(OR($B206=0,$C206=0,$D206=0,$DC$2&gt;$OE$1),0,IF(OR(MO206=0,MQ206=0,MR206=0),0,MIN((VLOOKUP($D206,SALERYCODE,3,0))*(IF($D206=6,MR206,MQ206))*((MIN((VLOOKUP($D206,SALERYCODE,5,0)),(IF($D206=6,MQ206,MR206))))),MIN((VLOOKUP($D206,SALERYCODE,3,0)),(MO206+MP206))*(IF($D206=6,MR206,((MIN((VLOOKUP($D206,SALERYCODE,5,0)),MR206)))))))))/IF(AND($D206=2,'ראשי-פרטים כלליים וריכוז הוצאות'!$D$68&lt;&gt;4),1.2,1)</f>
        <v>0</v>
      </c>
      <c r="MU206" s="263"/>
      <c r="MV206" s="264"/>
      <c r="MW206" s="265"/>
      <c r="MX206" s="266"/>
      <c r="MY206" s="267">
        <f t="shared" si="330"/>
        <v>0</v>
      </c>
      <c r="MZ206" s="260">
        <f>+(IF(OR($B206=0,$C206=0,$D206=0,$DC$2&gt;$OE$1),0,IF(OR(MU206=0,MW206=0,MX206=0),0,MIN((VLOOKUP($D206,SALERYCODE,3,0))*(IF($D206=6,MX206,MW206))*((MIN((VLOOKUP($D206,SALERYCODE,5,0)),(IF($D206=6,MW206,MX206))))),MIN((VLOOKUP($D206,SALERYCODE,3,0)),(MU206+MV206))*(IF($D206=6,MX206,((MIN((VLOOKUP($D206,SALERYCODE,5,0)),MX206)))))))))/IF(AND($D206=2,'ראשי-פרטים כלליים וריכוז הוצאות'!$D$68&lt;&gt;4),1.2,1)</f>
        <v>0</v>
      </c>
      <c r="NA206" s="263"/>
      <c r="NB206" s="264"/>
      <c r="NC206" s="265"/>
      <c r="ND206" s="266"/>
      <c r="NE206" s="267">
        <f t="shared" si="331"/>
        <v>0</v>
      </c>
      <c r="NF206" s="260">
        <f>+(IF(OR($B206=0,$C206=0,$D206=0,$DC$2&gt;$OE$1),0,IF(OR(NA206=0,NC206=0,ND206=0),0,MIN((VLOOKUP($D206,SALERYCODE,3,0))*(IF($D206=6,ND206,NC206))*((MIN((VLOOKUP($D206,SALERYCODE,5,0)),(IF($D206=6,NC206,ND206))))),MIN((VLOOKUP($D206,SALERYCODE,3,0)),(NA206+NB206))*(IF($D206=6,ND206,((MIN((VLOOKUP($D206,SALERYCODE,5,0)),ND206)))))))))/IF(AND($D206=2,'ראשי-פרטים כלליים וריכוז הוצאות'!$D$68&lt;&gt;4),1.2,1)</f>
        <v>0</v>
      </c>
      <c r="NG206" s="263"/>
      <c r="NH206" s="264"/>
      <c r="NI206" s="265"/>
      <c r="NJ206" s="266"/>
      <c r="NK206" s="267">
        <f t="shared" si="332"/>
        <v>0</v>
      </c>
      <c r="NL206" s="260">
        <f>+(IF(OR($B206=0,$C206=0,$D206=0,$DC$2&gt;$OE$1),0,IF(OR(NG206=0,NI206=0,NJ206=0),0,MIN((VLOOKUP($D206,SALERYCODE,3,0))*(IF($D206=6,NJ206,NI206))*((MIN((VLOOKUP($D206,SALERYCODE,5,0)),(IF($D206=6,NI206,NJ206))))),MIN((VLOOKUP($D206,SALERYCODE,3,0)),(NG206+NH206))*(IF($D206=6,NJ206,((MIN((VLOOKUP($D206,SALERYCODE,5,0)),NJ206)))))))))/IF(AND($D206=2,'ראשי-פרטים כלליים וריכוז הוצאות'!$D$68&lt;&gt;4),1.2,1)</f>
        <v>0</v>
      </c>
      <c r="NM206" s="263"/>
      <c r="NN206" s="264"/>
      <c r="NO206" s="265"/>
      <c r="NP206" s="266"/>
      <c r="NQ206" s="267">
        <f t="shared" si="333"/>
        <v>0</v>
      </c>
      <c r="NR206" s="260">
        <f>+(IF(OR($B206=0,$C206=0,$D206=0,$DC$2&gt;$OE$1),0,IF(OR(NM206=0,NO206=0,NP206=0),0,MIN((VLOOKUP($D206,SALERYCODE,3,0))*(IF($D206=6,NP206,NO206))*((MIN((VLOOKUP($D206,SALERYCODE,5,0)),(IF($D206=6,NO206,NP206))))),MIN((VLOOKUP($D206,SALERYCODE,3,0)),(NM206+NN206))*(IF($D206=6,NP206,((MIN((VLOOKUP($D206,SALERYCODE,5,0)),NP206)))))))))/IF(AND($D206=2,'ראשי-פרטים כלליים וריכוז הוצאות'!$D$68&lt;&gt;4),1.2,1)</f>
        <v>0</v>
      </c>
      <c r="NS206" s="263"/>
      <c r="NT206" s="264"/>
      <c r="NU206" s="265"/>
      <c r="NV206" s="266"/>
      <c r="NW206" s="267">
        <f t="shared" si="334"/>
        <v>0</v>
      </c>
      <c r="NX206" s="260">
        <f>+(IF(OR($B206=0,$C206=0,$D206=0,$DC$2&gt;$OE$1),0,IF(OR(NS206=0,NU206=0,NV206=0),0,MIN((VLOOKUP($D206,SALERYCODE,3,0))*(IF($D206=6,NV206,NU206))*((MIN((VLOOKUP($D206,SALERYCODE,5,0)),(IF($D206=6,NU206,NV206))))),MIN((VLOOKUP($D206,SALERYCODE,3,0)),(NS206+NT206))*(IF($D206=6,NV206,((MIN((VLOOKUP($D206,SALERYCODE,5,0)),NV206)))))))))/IF(AND($D206=2,'ראשי-פרטים כלליים וריכוז הוצאות'!$D$68&lt;&gt;4),1.2,1)</f>
        <v>0</v>
      </c>
      <c r="NY206" s="263"/>
      <c r="NZ206" s="264"/>
      <c r="OA206" s="265"/>
      <c r="OB206" s="266"/>
      <c r="OC206" s="267">
        <f t="shared" si="335"/>
        <v>0</v>
      </c>
      <c r="OD206" s="260">
        <f>+(IF(OR($B206=0,$C206=0,$D206=0,$DC$2&gt;$OE$1),0,IF(OR(NY206=0,OA206=0,OB206=0),0,MIN((VLOOKUP($D206,SALERYCODE,3,0))*(IF($D206=6,OB206,OA206))*((MIN((VLOOKUP($D206,SALERYCODE,5,0)),(IF($D206=6,OA206,OB206))))),MIN((VLOOKUP($D206,SALERYCODE,3,0)),(NY206+NZ206))*(IF($D206=6,OB206,((MIN((VLOOKUP($D206,SALERYCODE,5,0)),OB206)))))))))/IF(AND($D206=2,'ראשי-פרטים כלליים וריכוז הוצאות'!$D$68&lt;&gt;4),1.2,1)</f>
        <v>0</v>
      </c>
      <c r="OE206" s="275">
        <f t="shared" si="341"/>
        <v>0</v>
      </c>
      <c r="OF206" s="283">
        <f t="shared" si="342"/>
        <v>9.9999999999999995E-7</v>
      </c>
      <c r="OG206" s="276">
        <f t="shared" si="343"/>
        <v>0</v>
      </c>
      <c r="OH206" s="275">
        <f t="shared" si="344"/>
        <v>0</v>
      </c>
      <c r="OI206" s="275">
        <v>0</v>
      </c>
      <c r="OJ206" s="258">
        <f t="shared" si="345"/>
        <v>0</v>
      </c>
      <c r="OK206" s="284"/>
      <c r="OL206" s="116">
        <f>MIN(OJ206+OK206*OF206*OE206/$OL$1/IF(AND($D206=2,'ראשי-פרטים כלליים וריכוז הוצאות'!$D$68&lt;&gt;4),1.2,1),IF($D206&gt;0,VLOOKUP($D206,SALERYCODE,3,0)*12*OG206,0))</f>
        <v>0</v>
      </c>
      <c r="OM206" s="95">
        <f t="shared" si="336"/>
        <v>0</v>
      </c>
      <c r="ON206" s="11">
        <f t="shared" si="337"/>
        <v>0</v>
      </c>
      <c r="OO206" s="11">
        <f t="shared" si="338"/>
        <v>0</v>
      </c>
      <c r="OP206" s="22">
        <f t="shared" si="339"/>
        <v>0</v>
      </c>
      <c r="OQ206" s="11">
        <f t="shared" si="340"/>
        <v>0</v>
      </c>
      <c r="OR206" s="11" t="e">
        <f>#REF!</f>
        <v>#REF!</v>
      </c>
      <c r="OS206" s="35" t="e">
        <f>#REF!-OP206</f>
        <v>#REF!</v>
      </c>
      <c r="OT206" s="35" t="e">
        <f>OS206-#REF!</f>
        <v>#REF!</v>
      </c>
      <c r="OU206" s="43" t="e">
        <f>IF(AND(OP206&gt;0,(OS206=#REF!-OP206)),"מועסק פחות מ-10% מזמנו במופ","")</f>
        <v>#REF!</v>
      </c>
    </row>
    <row r="207" spans="1:411" ht="24" hidden="1" customHeight="1" outlineLevel="1" x14ac:dyDescent="0.2">
      <c r="A207" s="282">
        <v>204</v>
      </c>
      <c r="B207" s="269"/>
      <c r="C207" s="270"/>
      <c r="D207" s="271"/>
      <c r="E207" s="263"/>
      <c r="F207" s="264"/>
      <c r="G207" s="265"/>
      <c r="H207" s="266"/>
      <c r="I207" s="267">
        <f t="shared" si="271"/>
        <v>0</v>
      </c>
      <c r="J207" s="260">
        <f>(IF(OR($B207=0,$C207=0,$D207=0,$E$2&gt;$OE$1),0,IF(OR($E207=0,$G207=0,$H207=0),0,MIN((VLOOKUP($D207,SALERYCODE,3,0))*(IF($D207=6,$H207,$G207))*((MIN((VLOOKUP($D207,SALERYCODE,5,0)),(IF($D207=6,$G207,$H207))))),MIN((VLOOKUP($D207,SALERYCODE,3,0)),($E207+$F207))*(IF($D207=6,$H207,((MIN((VLOOKUP($D207,SALERYCODE,5,0)),$H207)))))))))/IF(AND($D207=2,'ראשי-פרטים כלליים וריכוז הוצאות'!$D$68&lt;&gt;4),1.2,1)</f>
        <v>0</v>
      </c>
      <c r="K207" s="263"/>
      <c r="L207" s="264"/>
      <c r="M207" s="265"/>
      <c r="N207" s="266"/>
      <c r="O207" s="267">
        <f t="shared" si="272"/>
        <v>0</v>
      </c>
      <c r="P207" s="260">
        <f>+(IF(OR($B207=0,$C207=0,$D207=0,$K$2&gt;$OE$1),0,IF(OR($K207=0,$M207=0,$N207=0),0,MIN((VLOOKUP($D207,SALERYCODE,3,0))*(IF($D207=6,$N207,$M207))*((MIN((VLOOKUP($D207,SALERYCODE,5,0)),(IF($D207=6,$M207,$N207))))),MIN((VLOOKUP($D207,SALERYCODE,3,0)),($K207+$L207))*(IF($D207=6,$N207,((MIN((VLOOKUP($D207,SALERYCODE,5,0)),$N207)))))))))/IF(AND($D207=2,'ראשי-פרטים כלליים וריכוז הוצאות'!$D$68&lt;&gt;4),1.2,1)</f>
        <v>0</v>
      </c>
      <c r="Q207" s="263"/>
      <c r="R207" s="264"/>
      <c r="S207" s="265"/>
      <c r="T207" s="266"/>
      <c r="U207" s="267">
        <f t="shared" si="273"/>
        <v>0</v>
      </c>
      <c r="V207" s="260">
        <f>+(IF(OR($B207=0,$C207=0,$D207=0,$Q$2&gt;$OE$1),0,IF(OR(Q207=0,S207=0,T207=0),0,MIN((VLOOKUP($D207,SALERYCODE,3,0))*(IF($D207=6,T207,S207))*((MIN((VLOOKUP($D207,SALERYCODE,5,0)),(IF($D207=6,S207,T207))))),MIN((VLOOKUP($D207,SALERYCODE,3,0)),(Q207+R207))*(IF($D207=6,T207,((MIN((VLOOKUP($D207,SALERYCODE,5,0)),T207)))))))))/IF(AND($D207=2,'ראשי-פרטים כלליים וריכוז הוצאות'!$D$68&lt;&gt;4),1.2,1)</f>
        <v>0</v>
      </c>
      <c r="W207" s="263"/>
      <c r="X207" s="264"/>
      <c r="Y207" s="265"/>
      <c r="Z207" s="266"/>
      <c r="AA207" s="267">
        <f t="shared" si="274"/>
        <v>0</v>
      </c>
      <c r="AB207" s="260">
        <f>+(IF(OR($B207=0,$C207=0,$D207=0,$W$2&gt;$OE$1),0,IF(OR(W207=0,Y207=0,Z207=0),0,MIN((VLOOKUP($D207,SALERYCODE,3,0))*(IF($D207=6,Z207,Y207))*((MIN((VLOOKUP($D207,SALERYCODE,5,0)),(IF($D207=6,Y207,Z207))))),MIN((VLOOKUP($D207,SALERYCODE,3,0)),(W207+X207))*(IF($D207=6,Z207,((MIN((VLOOKUP($D207,SALERYCODE,5,0)),Z207)))))))))/IF(AND($D207=2,'ראשי-פרטים כלליים וריכוז הוצאות'!$D$68&lt;&gt;4),1.2,1)</f>
        <v>0</v>
      </c>
      <c r="AC207" s="263"/>
      <c r="AD207" s="264"/>
      <c r="AE207" s="265"/>
      <c r="AF207" s="266"/>
      <c r="AG207" s="267">
        <f t="shared" si="275"/>
        <v>0</v>
      </c>
      <c r="AH207" s="260">
        <f>+(IF(OR($B207=0,$C207=0,$D207=0,$AC$2&gt;$OE$1),0,IF(OR(AC207=0,AE207=0,AF207=0),0,MIN((VLOOKUP($D207,SALERYCODE,3,0))*(IF($D207=6,AF207,AE207))*((MIN((VLOOKUP($D207,SALERYCODE,5,0)),(IF($D207=6,AE207,AF207))))),MIN((VLOOKUP($D207,SALERYCODE,3,0)),(AC207+AD207))*(IF($D207=6,AF207,((MIN((VLOOKUP($D207,SALERYCODE,5,0)),AF207)))))))))/IF(AND($D207=2,'ראשי-פרטים כלליים וריכוז הוצאות'!$D$68&lt;&gt;4),1.2,1)</f>
        <v>0</v>
      </c>
      <c r="AI207" s="263"/>
      <c r="AJ207" s="264"/>
      <c r="AK207" s="265"/>
      <c r="AL207" s="266"/>
      <c r="AM207" s="267">
        <f t="shared" si="276"/>
        <v>0</v>
      </c>
      <c r="AN207" s="260">
        <f>+(IF(OR($B207=0,$C207=0,$D207=0,$AI$2&gt;$OE$1),0,IF(OR(AI207=0,AK207=0,AL207=0),0,MIN((VLOOKUP($D207,SALERYCODE,3,0))*(IF($D207=6,AL207,AK207))*((MIN((VLOOKUP($D207,SALERYCODE,5,0)),(IF($D207=6,AK207,AL207))))),MIN((VLOOKUP($D207,SALERYCODE,3,0)),(AI207+AJ207))*(IF($D207=6,AL207,((MIN((VLOOKUP($D207,SALERYCODE,5,0)),AL207)))))))))/IF(AND($D207=2,'ראשי-פרטים כלליים וריכוז הוצאות'!$D$68&lt;&gt;4),1.2,1)</f>
        <v>0</v>
      </c>
      <c r="AO207" s="263"/>
      <c r="AP207" s="264"/>
      <c r="AQ207" s="265"/>
      <c r="AR207" s="266"/>
      <c r="AS207" s="267">
        <f t="shared" si="277"/>
        <v>0</v>
      </c>
      <c r="AT207" s="260">
        <f>+(IF(OR($B207=0,$C207=0,$D207=0,$AO$2&gt;$OE$1),0,IF(OR(AO207=0,AQ207=0,AR207=0),0,MIN((VLOOKUP($D207,SALERYCODE,3,0))*(IF($D207=6,AR207,AQ207))*((MIN((VLOOKUP($D207,SALERYCODE,5,0)),(IF($D207=6,AQ207,AR207))))),MIN((VLOOKUP($D207,SALERYCODE,3,0)),(AO207+AP207))*(IF($D207=6,AR207,((MIN((VLOOKUP($D207,SALERYCODE,5,0)),AR207)))))))))/IF(AND($D207=2,'ראשי-פרטים כלליים וריכוז הוצאות'!$D$68&lt;&gt;4),1.2,1)</f>
        <v>0</v>
      </c>
      <c r="AU207" s="263"/>
      <c r="AV207" s="264"/>
      <c r="AW207" s="265"/>
      <c r="AX207" s="266"/>
      <c r="AY207" s="267">
        <f t="shared" si="278"/>
        <v>0</v>
      </c>
      <c r="AZ207" s="260">
        <f>+(IF(OR($B207=0,$C207=0,$D207=0,$AU$2&gt;$OE$1),0,IF(OR(AU207=0,AW207=0,AX207=0),0,MIN((VLOOKUP($D207,SALERYCODE,3,0))*(IF($D207=6,AX207,AW207))*((MIN((VLOOKUP($D207,SALERYCODE,5,0)),(IF($D207=6,AW207,AX207))))),MIN((VLOOKUP($D207,SALERYCODE,3,0)),(AU207+AV207))*(IF($D207=6,AX207,((MIN((VLOOKUP($D207,SALERYCODE,5,0)),AX207)))))))))/IF(AND($D207=2,'ראשי-פרטים כלליים וריכוז הוצאות'!$D$68&lt;&gt;4),1.2,1)</f>
        <v>0</v>
      </c>
      <c r="BA207" s="263"/>
      <c r="BB207" s="264"/>
      <c r="BC207" s="265"/>
      <c r="BD207" s="266"/>
      <c r="BE207" s="267">
        <f t="shared" si="279"/>
        <v>0</v>
      </c>
      <c r="BF207" s="260">
        <f>+(IF(OR($B207=0,$C207=0,$D207=0,$BA$2&gt;$OE$1),0,IF(OR(BA207=0,BC207=0,BD207=0),0,MIN((VLOOKUP($D207,SALERYCODE,3,0))*(IF($D207=6,BD207,BC207))*((MIN((VLOOKUP($D207,SALERYCODE,5,0)),(IF($D207=6,BC207,BD207))))),MIN((VLOOKUP($D207,SALERYCODE,3,0)),(BA207+BB207))*(IF($D207=6,BD207,((MIN((VLOOKUP($D207,SALERYCODE,5,0)),BD207)))))))))/IF(AND($D207=2,'ראשי-פרטים כלליים וריכוז הוצאות'!$D$68&lt;&gt;4),1.2,1)</f>
        <v>0</v>
      </c>
      <c r="BG207" s="263"/>
      <c r="BH207" s="264"/>
      <c r="BI207" s="265"/>
      <c r="BJ207" s="266"/>
      <c r="BK207" s="267">
        <f t="shared" si="280"/>
        <v>0</v>
      </c>
      <c r="BL207" s="260">
        <f>+(IF(OR($B207=0,$C207=0,$D207=0,$BG$2&gt;$OE$1),0,IF(OR(BG207=0,BI207=0,BJ207=0),0,MIN((VLOOKUP($D207,SALERYCODE,3,0))*(IF($D207=6,BJ207,BI207))*((MIN((VLOOKUP($D207,SALERYCODE,5,0)),(IF($D207=6,BI207,BJ207))))),MIN((VLOOKUP($D207,SALERYCODE,3,0)),(BG207+BH207))*(IF($D207=6,BJ207,((MIN((VLOOKUP($D207,SALERYCODE,5,0)),BJ207)))))))))/IF(AND($D207=2,'ראשי-פרטים כלליים וריכוז הוצאות'!$D$68&lt;&gt;4),1.2,1)</f>
        <v>0</v>
      </c>
      <c r="BM207" s="263"/>
      <c r="BN207" s="264"/>
      <c r="BO207" s="265"/>
      <c r="BP207" s="266"/>
      <c r="BQ207" s="267">
        <f t="shared" si="281"/>
        <v>0</v>
      </c>
      <c r="BR207" s="260">
        <f>+(IF(OR($B207=0,$C207=0,$D207=0,$BM$2&gt;$OE$1),0,IF(OR(BM207=0,BO207=0,BP207=0),0,MIN((VLOOKUP($D207,SALERYCODE,3,0))*(IF($D207=6,BP207,BO207))*((MIN((VLOOKUP($D207,SALERYCODE,5,0)),(IF($D207=6,BO207,BP207))))),MIN((VLOOKUP($D207,SALERYCODE,3,0)),(BM207+BN207))*(IF($D207=6,BP207,((MIN((VLOOKUP($D207,SALERYCODE,5,0)),BP207)))))))))/IF(AND($D207=2,'ראשי-פרטים כלליים וריכוז הוצאות'!$D$68&lt;&gt;4),1.2,1)</f>
        <v>0</v>
      </c>
      <c r="BS207" s="263"/>
      <c r="BT207" s="264"/>
      <c r="BU207" s="265"/>
      <c r="BV207" s="266"/>
      <c r="BW207" s="267">
        <f t="shared" si="282"/>
        <v>0</v>
      </c>
      <c r="BX207" s="260">
        <f>+(IF(OR($B207=0,$C207=0,$D207=0,$BS$2&gt;$OE$1),0,IF(OR(BS207=0,BU207=0,BV207=0),0,MIN((VLOOKUP($D207,SALERYCODE,3,0))*(IF($D207=6,BV207,BU207))*((MIN((VLOOKUP($D207,SALERYCODE,5,0)),(IF($D207=6,BU207,BV207))))),MIN((VLOOKUP($D207,SALERYCODE,3,0)),(BS207+BT207))*(IF($D207=6,BV207,((MIN((VLOOKUP($D207,SALERYCODE,5,0)),BV207)))))))))/IF(AND($D207=2,'ראשי-פרטים כלליים וריכוז הוצאות'!$D$68&lt;&gt;4),1.2,1)</f>
        <v>0</v>
      </c>
      <c r="BY207" s="263"/>
      <c r="BZ207" s="264"/>
      <c r="CA207" s="265"/>
      <c r="CB207" s="266"/>
      <c r="CC207" s="267">
        <f t="shared" si="283"/>
        <v>0</v>
      </c>
      <c r="CD207" s="260">
        <f>+(IF(OR($B207=0,$C207=0,$D207=0,$BY$2&gt;$OE$1),0,IF(OR(BY207=0,CA207=0,CB207=0),0,MIN((VLOOKUP($D207,SALERYCODE,3,0))*(IF($D207=6,CB207,CA207))*((MIN((VLOOKUP($D207,SALERYCODE,5,0)),(IF($D207=6,CA207,CB207))))),MIN((VLOOKUP($D207,SALERYCODE,3,0)),(BY207+BZ207))*(IF($D207=6,CB207,((MIN((VLOOKUP($D207,SALERYCODE,5,0)),CB207)))))))))/IF(AND($D207=2,'ראשי-פרטים כלליים וריכוז הוצאות'!$D$68&lt;&gt;4),1.2,1)</f>
        <v>0</v>
      </c>
      <c r="CE207" s="263"/>
      <c r="CF207" s="264"/>
      <c r="CG207" s="265"/>
      <c r="CH207" s="266"/>
      <c r="CI207" s="267">
        <f t="shared" si="284"/>
        <v>0</v>
      </c>
      <c r="CJ207" s="260">
        <f>+(IF(OR($B207=0,$C207=0,$D207=0,$CE$2&gt;$OE$1),0,IF(OR(CE207=0,CG207=0,CH207=0),0,MIN((VLOOKUP($D207,SALERYCODE,3,0))*(IF($D207=6,CH207,CG207))*((MIN((VLOOKUP($D207,SALERYCODE,5,0)),(IF($D207=6,CG207,CH207))))),MIN((VLOOKUP($D207,SALERYCODE,3,0)),(CE207+CF207))*(IF($D207=6,CH207,((MIN((VLOOKUP($D207,SALERYCODE,5,0)),CH207)))))))))/IF(AND($D207=2,'ראשי-פרטים כלליים וריכוז הוצאות'!$D$68&lt;&gt;4),1.2,1)</f>
        <v>0</v>
      </c>
      <c r="CK207" s="263"/>
      <c r="CL207" s="264"/>
      <c r="CM207" s="265"/>
      <c r="CN207" s="266"/>
      <c r="CO207" s="267">
        <f t="shared" si="285"/>
        <v>0</v>
      </c>
      <c r="CP207" s="260">
        <f>+(IF(OR($B207=0,$C207=0,$D207=0,$CK$2&gt;$OE$1),0,IF(OR(CK207=0,CM207=0,CN207=0),0,MIN((VLOOKUP($D207,SALERYCODE,3,0))*(IF($D207=6,CN207,CM207))*((MIN((VLOOKUP($D207,SALERYCODE,5,0)),(IF($D207=6,CM207,CN207))))),MIN((VLOOKUP($D207,SALERYCODE,3,0)),(CK207+CL207))*(IF($D207=6,CN207,((MIN((VLOOKUP($D207,SALERYCODE,5,0)),CN207)))))))))/IF(AND($D207=2,'ראשי-פרטים כלליים וריכוז הוצאות'!$D$68&lt;&gt;4),1.2,1)</f>
        <v>0</v>
      </c>
      <c r="CQ207" s="263"/>
      <c r="CR207" s="264"/>
      <c r="CS207" s="265"/>
      <c r="CT207" s="266"/>
      <c r="CU207" s="267">
        <f t="shared" si="286"/>
        <v>0</v>
      </c>
      <c r="CV207" s="260">
        <f>+(IF(OR($B207=0,$C207=0,$D207=0,$CQ$2&gt;$OE$1),0,IF(OR(CQ207=0,CS207=0,CT207=0),0,MIN((VLOOKUP($D207,SALERYCODE,3,0))*(IF($D207=6,CT207,CS207))*((MIN((VLOOKUP($D207,SALERYCODE,5,0)),(IF($D207=6,CS207,CT207))))),MIN((VLOOKUP($D207,SALERYCODE,3,0)),(CQ207+CR207))*(IF($D207=6,CT207,((MIN((VLOOKUP($D207,SALERYCODE,5,0)),CT207)))))))))/IF(AND($D207=2,'ראשי-פרטים כלליים וריכוז הוצאות'!$D$68&lt;&gt;4),1.2,1)</f>
        <v>0</v>
      </c>
      <c r="CW207" s="263"/>
      <c r="CX207" s="264"/>
      <c r="CY207" s="265"/>
      <c r="CZ207" s="266"/>
      <c r="DA207" s="267">
        <f t="shared" si="287"/>
        <v>0</v>
      </c>
      <c r="DB207" s="260">
        <f>+(IF(OR($B207=0,$C207=0,$D207=0,$CW$2&gt;$OE$1),0,IF(OR(CW207=0,CY207=0,CZ207=0),0,MIN((VLOOKUP($D207,SALERYCODE,3,0))*(IF($D207=6,CZ207,CY207))*((MIN((VLOOKUP($D207,SALERYCODE,5,0)),(IF($D207=6,CY207,CZ207))))),MIN((VLOOKUP($D207,SALERYCODE,3,0)),(CW207+CX207))*(IF($D207=6,CZ207,((MIN((VLOOKUP($D207,SALERYCODE,5,0)),CZ207)))))))))/IF(AND($D207=2,'ראשי-פרטים כלליים וריכוז הוצאות'!$D$68&lt;&gt;4),1.2,1)</f>
        <v>0</v>
      </c>
      <c r="DC207" s="263"/>
      <c r="DD207" s="264"/>
      <c r="DE207" s="265"/>
      <c r="DF207" s="266"/>
      <c r="DG207" s="267">
        <f t="shared" si="288"/>
        <v>0</v>
      </c>
      <c r="DH207" s="260">
        <f>+(IF(OR($B207=0,$C207=0,$D207=0,$DC$2&gt;$OE$1),0,IF(OR(DC207=0,DE207=0,DF207=0),0,MIN((VLOOKUP($D207,SALERYCODE,3,0))*(IF($D207=6,DF207,DE207))*((MIN((VLOOKUP($D207,SALERYCODE,5,0)),(IF($D207=6,DE207,DF207))))),MIN((VLOOKUP($D207,SALERYCODE,3,0)),(DC207+DD207))*(IF($D207=6,DF207,((MIN((VLOOKUP($D207,SALERYCODE,5,0)),DF207)))))))))/IF(AND($D207=2,'ראשי-פרטים כלליים וריכוז הוצאות'!$D$68&lt;&gt;4),1.2,1)</f>
        <v>0</v>
      </c>
      <c r="DI207" s="263"/>
      <c r="DJ207" s="264"/>
      <c r="DK207" s="265"/>
      <c r="DL207" s="266"/>
      <c r="DM207" s="267">
        <f t="shared" si="289"/>
        <v>0</v>
      </c>
      <c r="DN207" s="260">
        <f>+(IF(OR($B207=0,$C207=0,$D207=0,$DC$2&gt;$OE$1),0,IF(OR(DI207=0,DK207=0,DL207=0),0,MIN((VLOOKUP($D207,SALERYCODE,3,0))*(IF($D207=6,DL207,DK207))*((MIN((VLOOKUP($D207,SALERYCODE,5,0)),(IF($D207=6,DK207,DL207))))),MIN((VLOOKUP($D207,SALERYCODE,3,0)),(DI207+DJ207))*(IF($D207=6,DL207,((MIN((VLOOKUP($D207,SALERYCODE,5,0)),DL207)))))))))/IF(AND($D207=2,'ראשי-פרטים כלליים וריכוז הוצאות'!$D$68&lt;&gt;4),1.2,1)</f>
        <v>0</v>
      </c>
      <c r="DO207" s="263"/>
      <c r="DP207" s="264"/>
      <c r="DQ207" s="265"/>
      <c r="DR207" s="266"/>
      <c r="DS207" s="267">
        <f t="shared" si="290"/>
        <v>0</v>
      </c>
      <c r="DT207" s="260">
        <f>+(IF(OR($B207=0,$C207=0,$D207=0,$DC$2&gt;$OE$1),0,IF(OR(DO207=0,DQ207=0,DR207=0),0,MIN((VLOOKUP($D207,SALERYCODE,3,0))*(IF($D207=6,DR207,DQ207))*((MIN((VLOOKUP($D207,SALERYCODE,5,0)),(IF($D207=6,DQ207,DR207))))),MIN((VLOOKUP($D207,SALERYCODE,3,0)),(DO207+DP207))*(IF($D207=6,DR207,((MIN((VLOOKUP($D207,SALERYCODE,5,0)),DR207)))))))))/IF(AND($D207=2,'ראשי-פרטים כלליים וריכוז הוצאות'!$D$68&lt;&gt;4),1.2,1)</f>
        <v>0</v>
      </c>
      <c r="DU207" s="263"/>
      <c r="DV207" s="264"/>
      <c r="DW207" s="265"/>
      <c r="DX207" s="266"/>
      <c r="DY207" s="267">
        <f t="shared" si="291"/>
        <v>0</v>
      </c>
      <c r="DZ207" s="260">
        <f>+(IF(OR($B207=0,$C207=0,$D207=0,$DC$2&gt;$OE$1),0,IF(OR(DU207=0,DW207=0,DX207=0),0,MIN((VLOOKUP($D207,SALERYCODE,3,0))*(IF($D207=6,DX207,DW207))*((MIN((VLOOKUP($D207,SALERYCODE,5,0)),(IF($D207=6,DW207,DX207))))),MIN((VLOOKUP($D207,SALERYCODE,3,0)),(DU207+DV207))*(IF($D207=6,DX207,((MIN((VLOOKUP($D207,SALERYCODE,5,0)),DX207)))))))))/IF(AND($D207=2,'ראשי-פרטים כלליים וריכוז הוצאות'!$D$68&lt;&gt;4),1.2,1)</f>
        <v>0</v>
      </c>
      <c r="EA207" s="263"/>
      <c r="EB207" s="264"/>
      <c r="EC207" s="265"/>
      <c r="ED207" s="266"/>
      <c r="EE207" s="267">
        <f t="shared" si="292"/>
        <v>0</v>
      </c>
      <c r="EF207" s="260">
        <f>+(IF(OR($B207=0,$C207=0,$D207=0,$DC$2&gt;$OE$1),0,IF(OR(EA207=0,EC207=0,ED207=0),0,MIN((VLOOKUP($D207,SALERYCODE,3,0))*(IF($D207=6,ED207,EC207))*((MIN((VLOOKUP($D207,SALERYCODE,5,0)),(IF($D207=6,EC207,ED207))))),MIN((VLOOKUP($D207,SALERYCODE,3,0)),(EA207+EB207))*(IF($D207=6,ED207,((MIN((VLOOKUP($D207,SALERYCODE,5,0)),ED207)))))))))/IF(AND($D207=2,'ראשי-פרטים כלליים וריכוז הוצאות'!$D$68&lt;&gt;4),1.2,1)</f>
        <v>0</v>
      </c>
      <c r="EG207" s="263"/>
      <c r="EH207" s="264"/>
      <c r="EI207" s="265"/>
      <c r="EJ207" s="266"/>
      <c r="EK207" s="267">
        <f t="shared" si="293"/>
        <v>0</v>
      </c>
      <c r="EL207" s="260">
        <f>+(IF(OR($B207=0,$C207=0,$D207=0,$DC$2&gt;$OE$1),0,IF(OR(EG207=0,EI207=0,EJ207=0),0,MIN((VLOOKUP($D207,SALERYCODE,3,0))*(IF($D207=6,EJ207,EI207))*((MIN((VLOOKUP($D207,SALERYCODE,5,0)),(IF($D207=6,EI207,EJ207))))),MIN((VLOOKUP($D207,SALERYCODE,3,0)),(EG207+EH207))*(IF($D207=6,EJ207,((MIN((VLOOKUP($D207,SALERYCODE,5,0)),EJ207)))))))))/IF(AND($D207=2,'ראשי-פרטים כלליים וריכוז הוצאות'!$D$68&lt;&gt;4),1.2,1)</f>
        <v>0</v>
      </c>
      <c r="EM207" s="263"/>
      <c r="EN207" s="264"/>
      <c r="EO207" s="265"/>
      <c r="EP207" s="266"/>
      <c r="EQ207" s="267">
        <f t="shared" si="294"/>
        <v>0</v>
      </c>
      <c r="ER207" s="260">
        <f>+(IF(OR($B207=0,$C207=0,$D207=0,$DC$2&gt;$OE$1),0,IF(OR(EM207=0,EO207=0,EP207=0),0,MIN((VLOOKUP($D207,SALERYCODE,3,0))*(IF($D207=6,EP207,EO207))*((MIN((VLOOKUP($D207,SALERYCODE,5,0)),(IF($D207=6,EO207,EP207))))),MIN((VLOOKUP($D207,SALERYCODE,3,0)),(EM207+EN207))*(IF($D207=6,EP207,((MIN((VLOOKUP($D207,SALERYCODE,5,0)),EP207)))))))))/IF(AND($D207=2,'ראשי-פרטים כלליים וריכוז הוצאות'!$D$68&lt;&gt;4),1.2,1)</f>
        <v>0</v>
      </c>
      <c r="ES207" s="263"/>
      <c r="ET207" s="264"/>
      <c r="EU207" s="265"/>
      <c r="EV207" s="266"/>
      <c r="EW207" s="267">
        <f t="shared" si="295"/>
        <v>0</v>
      </c>
      <c r="EX207" s="260">
        <f>+(IF(OR($B207=0,$C207=0,$D207=0,$DC$2&gt;$OE$1),0,IF(OR(ES207=0,EU207=0,EV207=0),0,MIN((VLOOKUP($D207,SALERYCODE,3,0))*(IF($D207=6,EV207,EU207))*((MIN((VLOOKUP($D207,SALERYCODE,5,0)),(IF($D207=6,EU207,EV207))))),MIN((VLOOKUP($D207,SALERYCODE,3,0)),(ES207+ET207))*(IF($D207=6,EV207,((MIN((VLOOKUP($D207,SALERYCODE,5,0)),EV207)))))))))/IF(AND($D207=2,'ראשי-פרטים כלליים וריכוז הוצאות'!$D$68&lt;&gt;4),1.2,1)</f>
        <v>0</v>
      </c>
      <c r="EY207" s="263"/>
      <c r="EZ207" s="264"/>
      <c r="FA207" s="265"/>
      <c r="FB207" s="266"/>
      <c r="FC207" s="267">
        <f t="shared" si="296"/>
        <v>0</v>
      </c>
      <c r="FD207" s="260">
        <f>+(IF(OR($B207=0,$C207=0,$D207=0,$DC$2&gt;$OE$1),0,IF(OR(EY207=0,FA207=0,FB207=0),0,MIN((VLOOKUP($D207,SALERYCODE,3,0))*(IF($D207=6,FB207,FA207))*((MIN((VLOOKUP($D207,SALERYCODE,5,0)),(IF($D207=6,FA207,FB207))))),MIN((VLOOKUP($D207,SALERYCODE,3,0)),(EY207+EZ207))*(IF($D207=6,FB207,((MIN((VLOOKUP($D207,SALERYCODE,5,0)),FB207)))))))))/IF(AND($D207=2,'ראשי-פרטים כלליים וריכוז הוצאות'!$D$68&lt;&gt;4),1.2,1)</f>
        <v>0</v>
      </c>
      <c r="FE207" s="263"/>
      <c r="FF207" s="264"/>
      <c r="FG207" s="265"/>
      <c r="FH207" s="266"/>
      <c r="FI207" s="267">
        <f t="shared" si="297"/>
        <v>0</v>
      </c>
      <c r="FJ207" s="260">
        <f>+(IF(OR($B207=0,$C207=0,$D207=0,$DC$2&gt;$OE$1),0,IF(OR(FE207=0,FG207=0,FH207=0),0,MIN((VLOOKUP($D207,SALERYCODE,3,0))*(IF($D207=6,FH207,FG207))*((MIN((VLOOKUP($D207,SALERYCODE,5,0)),(IF($D207=6,FG207,FH207))))),MIN((VLOOKUP($D207,SALERYCODE,3,0)),(FE207+FF207))*(IF($D207=6,FH207,((MIN((VLOOKUP($D207,SALERYCODE,5,0)),FH207)))))))))/IF(AND($D207=2,'ראשי-פרטים כלליים וריכוז הוצאות'!$D$68&lt;&gt;4),1.2,1)</f>
        <v>0</v>
      </c>
      <c r="FK207" s="263"/>
      <c r="FL207" s="264"/>
      <c r="FM207" s="265"/>
      <c r="FN207" s="266"/>
      <c r="FO207" s="267">
        <f t="shared" si="298"/>
        <v>0</v>
      </c>
      <c r="FP207" s="260">
        <f>+(IF(OR($B207=0,$C207=0,$D207=0,$DC$2&gt;$OE$1),0,IF(OR(FK207=0,FM207=0,FN207=0),0,MIN((VLOOKUP($D207,SALERYCODE,3,0))*(IF($D207=6,FN207,FM207))*((MIN((VLOOKUP($D207,SALERYCODE,5,0)),(IF($D207=6,FM207,FN207))))),MIN((VLOOKUP($D207,SALERYCODE,3,0)),(FK207+FL207))*(IF($D207=6,FN207,((MIN((VLOOKUP($D207,SALERYCODE,5,0)),FN207)))))))))/IF(AND($D207=2,'ראשי-פרטים כלליים וריכוז הוצאות'!$D$68&lt;&gt;4),1.2,1)</f>
        <v>0</v>
      </c>
      <c r="FQ207" s="263"/>
      <c r="FR207" s="264"/>
      <c r="FS207" s="265"/>
      <c r="FT207" s="266"/>
      <c r="FU207" s="267">
        <f t="shared" si="299"/>
        <v>0</v>
      </c>
      <c r="FV207" s="260">
        <f>+(IF(OR($B207=0,$C207=0,$D207=0,$DC$2&gt;$OE$1),0,IF(OR(FQ207=0,FS207=0,FT207=0),0,MIN((VLOOKUP($D207,SALERYCODE,3,0))*(IF($D207=6,FT207,FS207))*((MIN((VLOOKUP($D207,SALERYCODE,5,0)),(IF($D207=6,FS207,FT207))))),MIN((VLOOKUP($D207,SALERYCODE,3,0)),(FQ207+FR207))*(IF($D207=6,FT207,((MIN((VLOOKUP($D207,SALERYCODE,5,0)),FT207)))))))))/IF(AND($D207=2,'ראשי-פרטים כלליים וריכוז הוצאות'!$D$68&lt;&gt;4),1.2,1)</f>
        <v>0</v>
      </c>
      <c r="FW207" s="263"/>
      <c r="FX207" s="264"/>
      <c r="FY207" s="265"/>
      <c r="FZ207" s="266"/>
      <c r="GA207" s="267">
        <f t="shared" si="300"/>
        <v>0</v>
      </c>
      <c r="GB207" s="260">
        <f>+(IF(OR($B207=0,$C207=0,$D207=0,$DC$2&gt;$OE$1),0,IF(OR(FW207=0,FY207=0,FZ207=0),0,MIN((VLOOKUP($D207,SALERYCODE,3,0))*(IF($D207=6,FZ207,FY207))*((MIN((VLOOKUP($D207,SALERYCODE,5,0)),(IF($D207=6,FY207,FZ207))))),MIN((VLOOKUP($D207,SALERYCODE,3,0)),(FW207+FX207))*(IF($D207=6,FZ207,((MIN((VLOOKUP($D207,SALERYCODE,5,0)),FZ207)))))))))/IF(AND($D207=2,'ראשי-פרטים כלליים וריכוז הוצאות'!$D$68&lt;&gt;4),1.2,1)</f>
        <v>0</v>
      </c>
      <c r="GC207" s="263"/>
      <c r="GD207" s="264"/>
      <c r="GE207" s="265"/>
      <c r="GF207" s="266"/>
      <c r="GG207" s="267">
        <f t="shared" si="301"/>
        <v>0</v>
      </c>
      <c r="GH207" s="260">
        <f>+(IF(OR($B207=0,$C207=0,$D207=0,$DC$2&gt;$OE$1),0,IF(OR(GC207=0,GE207=0,GF207=0),0,MIN((VLOOKUP($D207,SALERYCODE,3,0))*(IF($D207=6,GF207,GE207))*((MIN((VLOOKUP($D207,SALERYCODE,5,0)),(IF($D207=6,GE207,GF207))))),MIN((VLOOKUP($D207,SALERYCODE,3,0)),(GC207+GD207))*(IF($D207=6,GF207,((MIN((VLOOKUP($D207,SALERYCODE,5,0)),GF207)))))))))/IF(AND($D207=2,'ראשי-פרטים כלליים וריכוז הוצאות'!$D$68&lt;&gt;4),1.2,1)</f>
        <v>0</v>
      </c>
      <c r="GI207" s="263"/>
      <c r="GJ207" s="264"/>
      <c r="GK207" s="265"/>
      <c r="GL207" s="266"/>
      <c r="GM207" s="267">
        <f t="shared" si="302"/>
        <v>0</v>
      </c>
      <c r="GN207" s="260">
        <f>+(IF(OR($B207=0,$C207=0,$D207=0,$DC$2&gt;$OE$1),0,IF(OR(GI207=0,GK207=0,GL207=0),0,MIN((VLOOKUP($D207,SALERYCODE,3,0))*(IF($D207=6,GL207,GK207))*((MIN((VLOOKUP($D207,SALERYCODE,5,0)),(IF($D207=6,GK207,GL207))))),MIN((VLOOKUP($D207,SALERYCODE,3,0)),(GI207+GJ207))*(IF($D207=6,GL207,((MIN((VLOOKUP($D207,SALERYCODE,5,0)),GL207)))))))))/IF(AND($D207=2,'ראשי-פרטים כלליים וריכוז הוצאות'!$D$68&lt;&gt;4),1.2,1)</f>
        <v>0</v>
      </c>
      <c r="GO207" s="263"/>
      <c r="GP207" s="264"/>
      <c r="GQ207" s="265"/>
      <c r="GR207" s="266"/>
      <c r="GS207" s="267">
        <f t="shared" si="303"/>
        <v>0</v>
      </c>
      <c r="GT207" s="260">
        <f>+(IF(OR($B207=0,$C207=0,$D207=0,$DC$2&gt;$OE$1),0,IF(OR(GO207=0,GQ207=0,GR207=0),0,MIN((VLOOKUP($D207,SALERYCODE,3,0))*(IF($D207=6,GR207,GQ207))*((MIN((VLOOKUP($D207,SALERYCODE,5,0)),(IF($D207=6,GQ207,GR207))))),MIN((VLOOKUP($D207,SALERYCODE,3,0)),(GO207+GP207))*(IF($D207=6,GR207,((MIN((VLOOKUP($D207,SALERYCODE,5,0)),GR207)))))))))/IF(AND($D207=2,'ראשי-פרטים כלליים וריכוז הוצאות'!$D$68&lt;&gt;4),1.2,1)</f>
        <v>0</v>
      </c>
      <c r="GU207" s="263"/>
      <c r="GV207" s="264"/>
      <c r="GW207" s="265"/>
      <c r="GX207" s="266"/>
      <c r="GY207" s="267">
        <f t="shared" si="304"/>
        <v>0</v>
      </c>
      <c r="GZ207" s="260">
        <f>+(IF(OR($B207=0,$C207=0,$D207=0,$DC$2&gt;$OE$1),0,IF(OR(GU207=0,GW207=0,GX207=0),0,MIN((VLOOKUP($D207,SALERYCODE,3,0))*(IF($D207=6,GX207,GW207))*((MIN((VLOOKUP($D207,SALERYCODE,5,0)),(IF($D207=6,GW207,GX207))))),MIN((VLOOKUP($D207,SALERYCODE,3,0)),(GU207+GV207))*(IF($D207=6,GX207,((MIN((VLOOKUP($D207,SALERYCODE,5,0)),GX207)))))))))/IF(AND($D207=2,'ראשי-פרטים כלליים וריכוז הוצאות'!$D$68&lt;&gt;4),1.2,1)</f>
        <v>0</v>
      </c>
      <c r="HA207" s="263"/>
      <c r="HB207" s="264"/>
      <c r="HC207" s="265"/>
      <c r="HD207" s="266"/>
      <c r="HE207" s="267">
        <f t="shared" si="305"/>
        <v>0</v>
      </c>
      <c r="HF207" s="260">
        <f>+(IF(OR($B207=0,$C207=0,$D207=0,$DC$2&gt;$OE$1),0,IF(OR(HA207=0,HC207=0,HD207=0),0,MIN((VLOOKUP($D207,SALERYCODE,3,0))*(IF($D207=6,HD207,HC207))*((MIN((VLOOKUP($D207,SALERYCODE,5,0)),(IF($D207=6,HC207,HD207))))),MIN((VLOOKUP($D207,SALERYCODE,3,0)),(HA207+HB207))*(IF($D207=6,HD207,((MIN((VLOOKUP($D207,SALERYCODE,5,0)),HD207)))))))))/IF(AND($D207=2,'ראשי-פרטים כלליים וריכוז הוצאות'!$D$68&lt;&gt;4),1.2,1)</f>
        <v>0</v>
      </c>
      <c r="HG207" s="263"/>
      <c r="HH207" s="264"/>
      <c r="HI207" s="265"/>
      <c r="HJ207" s="266"/>
      <c r="HK207" s="267">
        <f t="shared" si="306"/>
        <v>0</v>
      </c>
      <c r="HL207" s="260">
        <f>+(IF(OR($B207=0,$C207=0,$D207=0,$DC$2&gt;$OE$1),0,IF(OR(HG207=0,HI207=0,HJ207=0),0,MIN((VLOOKUP($D207,SALERYCODE,3,0))*(IF($D207=6,HJ207,HI207))*((MIN((VLOOKUP($D207,SALERYCODE,5,0)),(IF($D207=6,HI207,HJ207))))),MIN((VLOOKUP($D207,SALERYCODE,3,0)),(HG207+HH207))*(IF($D207=6,HJ207,((MIN((VLOOKUP($D207,SALERYCODE,5,0)),HJ207)))))))))/IF(AND($D207=2,'ראשי-פרטים כלליים וריכוז הוצאות'!$D$68&lt;&gt;4),1.2,1)</f>
        <v>0</v>
      </c>
      <c r="HM207" s="263"/>
      <c r="HN207" s="264"/>
      <c r="HO207" s="265"/>
      <c r="HP207" s="266"/>
      <c r="HQ207" s="267">
        <f t="shared" si="307"/>
        <v>0</v>
      </c>
      <c r="HR207" s="260">
        <f>+(IF(OR($B207=0,$C207=0,$D207=0,$DC$2&gt;$OE$1),0,IF(OR(HM207=0,HO207=0,HP207=0),0,MIN((VLOOKUP($D207,SALERYCODE,3,0))*(IF($D207=6,HP207,HO207))*((MIN((VLOOKUP($D207,SALERYCODE,5,0)),(IF($D207=6,HO207,HP207))))),MIN((VLOOKUP($D207,SALERYCODE,3,0)),(HM207+HN207))*(IF($D207=6,HP207,((MIN((VLOOKUP($D207,SALERYCODE,5,0)),HP207)))))))))/IF(AND($D207=2,'ראשי-פרטים כלליים וריכוז הוצאות'!$D$68&lt;&gt;4),1.2,1)</f>
        <v>0</v>
      </c>
      <c r="HS207" s="263"/>
      <c r="HT207" s="264"/>
      <c r="HU207" s="265"/>
      <c r="HV207" s="266"/>
      <c r="HW207" s="267">
        <f t="shared" si="308"/>
        <v>0</v>
      </c>
      <c r="HX207" s="260">
        <f>+(IF(OR($B207=0,$C207=0,$D207=0,$DC$2&gt;$OE$1),0,IF(OR(HS207=0,HU207=0,HV207=0),0,MIN((VLOOKUP($D207,SALERYCODE,3,0))*(IF($D207=6,HV207,HU207))*((MIN((VLOOKUP($D207,SALERYCODE,5,0)),(IF($D207=6,HU207,HV207))))),MIN((VLOOKUP($D207,SALERYCODE,3,0)),(HS207+HT207))*(IF($D207=6,HV207,((MIN((VLOOKUP($D207,SALERYCODE,5,0)),HV207)))))))))/IF(AND($D207=2,'ראשי-פרטים כלליים וריכוז הוצאות'!$D$68&lt;&gt;4),1.2,1)</f>
        <v>0</v>
      </c>
      <c r="HY207" s="263"/>
      <c r="HZ207" s="264"/>
      <c r="IA207" s="265"/>
      <c r="IB207" s="266"/>
      <c r="IC207" s="267">
        <f t="shared" si="309"/>
        <v>0</v>
      </c>
      <c r="ID207" s="260">
        <f>+(IF(OR($B207=0,$C207=0,$D207=0,$DC$2&gt;$OE$1),0,IF(OR(HY207=0,IA207=0,IB207=0),0,MIN((VLOOKUP($D207,SALERYCODE,3,0))*(IF($D207=6,IB207,IA207))*((MIN((VLOOKUP($D207,SALERYCODE,5,0)),(IF($D207=6,IA207,IB207))))),MIN((VLOOKUP($D207,SALERYCODE,3,0)),(HY207+HZ207))*(IF($D207=6,IB207,((MIN((VLOOKUP($D207,SALERYCODE,5,0)),IB207)))))))))/IF(AND($D207=2,'ראשי-פרטים כלליים וריכוז הוצאות'!$D$68&lt;&gt;4),1.2,1)</f>
        <v>0</v>
      </c>
      <c r="IE207" s="263"/>
      <c r="IF207" s="264"/>
      <c r="IG207" s="265"/>
      <c r="IH207" s="266"/>
      <c r="II207" s="267">
        <f t="shared" si="310"/>
        <v>0</v>
      </c>
      <c r="IJ207" s="260">
        <f>+(IF(OR($B207=0,$C207=0,$D207=0,$DC$2&gt;$OE$1),0,IF(OR(IE207=0,IG207=0,IH207=0),0,MIN((VLOOKUP($D207,SALERYCODE,3,0))*(IF($D207=6,IH207,IG207))*((MIN((VLOOKUP($D207,SALERYCODE,5,0)),(IF($D207=6,IG207,IH207))))),MIN((VLOOKUP($D207,SALERYCODE,3,0)),(IE207+IF207))*(IF($D207=6,IH207,((MIN((VLOOKUP($D207,SALERYCODE,5,0)),IH207)))))))))/IF(AND($D207=2,'ראשי-פרטים כלליים וריכוז הוצאות'!$D$68&lt;&gt;4),1.2,1)</f>
        <v>0</v>
      </c>
      <c r="IK207" s="263"/>
      <c r="IL207" s="264"/>
      <c r="IM207" s="265"/>
      <c r="IN207" s="266"/>
      <c r="IO207" s="267">
        <f t="shared" si="311"/>
        <v>0</v>
      </c>
      <c r="IP207" s="260">
        <f>+(IF(OR($B207=0,$C207=0,$D207=0,$DC$2&gt;$OE$1),0,IF(OR(IK207=0,IM207=0,IN207=0),0,MIN((VLOOKUP($D207,SALERYCODE,3,0))*(IF($D207=6,IN207,IM207))*((MIN((VLOOKUP($D207,SALERYCODE,5,0)),(IF($D207=6,IM207,IN207))))),MIN((VLOOKUP($D207,SALERYCODE,3,0)),(IK207+IL207))*(IF($D207=6,IN207,((MIN((VLOOKUP($D207,SALERYCODE,5,0)),IN207)))))))))/IF(AND($D207=2,'ראשי-פרטים כלליים וריכוז הוצאות'!$D$68&lt;&gt;4),1.2,1)</f>
        <v>0</v>
      </c>
      <c r="IQ207" s="263"/>
      <c r="IR207" s="264"/>
      <c r="IS207" s="265"/>
      <c r="IT207" s="266"/>
      <c r="IU207" s="267">
        <f t="shared" si="312"/>
        <v>0</v>
      </c>
      <c r="IV207" s="260">
        <f>+(IF(OR($B207=0,$C207=0,$D207=0,$DC$2&gt;$OE$1),0,IF(OR(IQ207=0,IS207=0,IT207=0),0,MIN((VLOOKUP($D207,SALERYCODE,3,0))*(IF($D207=6,IT207,IS207))*((MIN((VLOOKUP($D207,SALERYCODE,5,0)),(IF($D207=6,IS207,IT207))))),MIN((VLOOKUP($D207,SALERYCODE,3,0)),(IQ207+IR207))*(IF($D207=6,IT207,((MIN((VLOOKUP($D207,SALERYCODE,5,0)),IT207)))))))))/IF(AND($D207=2,'ראשי-פרטים כלליים וריכוז הוצאות'!$D$68&lt;&gt;4),1.2,1)</f>
        <v>0</v>
      </c>
      <c r="IW207" s="263"/>
      <c r="IX207" s="264"/>
      <c r="IY207" s="265"/>
      <c r="IZ207" s="266"/>
      <c r="JA207" s="267">
        <f t="shared" si="313"/>
        <v>0</v>
      </c>
      <c r="JB207" s="260">
        <f>+(IF(OR($B207=0,$C207=0,$D207=0,$DC$2&gt;$OE$1),0,IF(OR(IW207=0,IY207=0,IZ207=0),0,MIN((VLOOKUP($D207,SALERYCODE,3,0))*(IF($D207=6,IZ207,IY207))*((MIN((VLOOKUP($D207,SALERYCODE,5,0)),(IF($D207=6,IY207,IZ207))))),MIN((VLOOKUP($D207,SALERYCODE,3,0)),(IW207+IX207))*(IF($D207=6,IZ207,((MIN((VLOOKUP($D207,SALERYCODE,5,0)),IZ207)))))))))/IF(AND($D207=2,'ראשי-פרטים כלליים וריכוז הוצאות'!$D$68&lt;&gt;4),1.2,1)</f>
        <v>0</v>
      </c>
      <c r="JC207" s="263"/>
      <c r="JD207" s="264"/>
      <c r="JE207" s="265"/>
      <c r="JF207" s="266"/>
      <c r="JG207" s="267">
        <f t="shared" si="314"/>
        <v>0</v>
      </c>
      <c r="JH207" s="260">
        <f>+(IF(OR($B207=0,$C207=0,$D207=0,$DC$2&gt;$OE$1),0,IF(OR(JC207=0,JE207=0,JF207=0),0,MIN((VLOOKUP($D207,SALERYCODE,3,0))*(IF($D207=6,JF207,JE207))*((MIN((VLOOKUP($D207,SALERYCODE,5,0)),(IF($D207=6,JE207,JF207))))),MIN((VLOOKUP($D207,SALERYCODE,3,0)),(JC207+JD207))*(IF($D207=6,JF207,((MIN((VLOOKUP($D207,SALERYCODE,5,0)),JF207)))))))))/IF(AND($D207=2,'ראשי-פרטים כלליים וריכוז הוצאות'!$D$68&lt;&gt;4),1.2,1)</f>
        <v>0</v>
      </c>
      <c r="JI207" s="263"/>
      <c r="JJ207" s="264"/>
      <c r="JK207" s="265"/>
      <c r="JL207" s="266"/>
      <c r="JM207" s="267">
        <f t="shared" si="315"/>
        <v>0</v>
      </c>
      <c r="JN207" s="260">
        <f>+(IF(OR($B207=0,$C207=0,$D207=0,$DC$2&gt;$OE$1),0,IF(OR(JI207=0,JK207=0,JL207=0),0,MIN((VLOOKUP($D207,SALERYCODE,3,0))*(IF($D207=6,JL207,JK207))*((MIN((VLOOKUP($D207,SALERYCODE,5,0)),(IF($D207=6,JK207,JL207))))),MIN((VLOOKUP($D207,SALERYCODE,3,0)),(JI207+JJ207))*(IF($D207=6,JL207,((MIN((VLOOKUP($D207,SALERYCODE,5,0)),JL207)))))))))/IF(AND($D207=2,'ראשי-פרטים כלליים וריכוז הוצאות'!$D$68&lt;&gt;4),1.2,1)</f>
        <v>0</v>
      </c>
      <c r="JO207" s="263"/>
      <c r="JP207" s="264"/>
      <c r="JQ207" s="265"/>
      <c r="JR207" s="266"/>
      <c r="JS207" s="267">
        <f t="shared" si="316"/>
        <v>0</v>
      </c>
      <c r="JT207" s="260">
        <f>+(IF(OR($B207=0,$C207=0,$D207=0,$DC$2&gt;$OE$1),0,IF(OR(JO207=0,JQ207=0,JR207=0),0,MIN((VLOOKUP($D207,SALERYCODE,3,0))*(IF($D207=6,JR207,JQ207))*((MIN((VLOOKUP($D207,SALERYCODE,5,0)),(IF($D207=6,JQ207,JR207))))),MIN((VLOOKUP($D207,SALERYCODE,3,0)),(JO207+JP207))*(IF($D207=6,JR207,((MIN((VLOOKUP($D207,SALERYCODE,5,0)),JR207)))))))))/IF(AND($D207=2,'ראשי-פרטים כלליים וריכוז הוצאות'!$D$68&lt;&gt;4),1.2,1)</f>
        <v>0</v>
      </c>
      <c r="JU207" s="263"/>
      <c r="JV207" s="264"/>
      <c r="JW207" s="265"/>
      <c r="JX207" s="266"/>
      <c r="JY207" s="267">
        <f t="shared" si="317"/>
        <v>0</v>
      </c>
      <c r="JZ207" s="260">
        <f>+(IF(OR($B207=0,$C207=0,$D207=0,$DC$2&gt;$OE$1),0,IF(OR(JU207=0,JW207=0,JX207=0),0,MIN((VLOOKUP($D207,SALERYCODE,3,0))*(IF($D207=6,JX207,JW207))*((MIN((VLOOKUP($D207,SALERYCODE,5,0)),(IF($D207=6,JW207,JX207))))),MIN((VLOOKUP($D207,SALERYCODE,3,0)),(JU207+JV207))*(IF($D207=6,JX207,((MIN((VLOOKUP($D207,SALERYCODE,5,0)),JX207)))))))))/IF(AND($D207=2,'ראשי-פרטים כלליים וריכוז הוצאות'!$D$68&lt;&gt;4),1.2,1)</f>
        <v>0</v>
      </c>
      <c r="KA207" s="263"/>
      <c r="KB207" s="264"/>
      <c r="KC207" s="265"/>
      <c r="KD207" s="266"/>
      <c r="KE207" s="267">
        <f t="shared" si="318"/>
        <v>0</v>
      </c>
      <c r="KF207" s="260">
        <f>+(IF(OR($B207=0,$C207=0,$D207=0,$DC$2&gt;$OE$1),0,IF(OR(KA207=0,KC207=0,KD207=0),0,MIN((VLOOKUP($D207,SALERYCODE,3,0))*(IF($D207=6,KD207,KC207))*((MIN((VLOOKUP($D207,SALERYCODE,5,0)),(IF($D207=6,KC207,KD207))))),MIN((VLOOKUP($D207,SALERYCODE,3,0)),(KA207+KB207))*(IF($D207=6,KD207,((MIN((VLOOKUP($D207,SALERYCODE,5,0)),KD207)))))))))/IF(AND($D207=2,'ראשי-פרטים כלליים וריכוז הוצאות'!$D$68&lt;&gt;4),1.2,1)</f>
        <v>0</v>
      </c>
      <c r="KG207" s="263"/>
      <c r="KH207" s="264"/>
      <c r="KI207" s="265"/>
      <c r="KJ207" s="266"/>
      <c r="KK207" s="267">
        <f t="shared" si="319"/>
        <v>0</v>
      </c>
      <c r="KL207" s="260">
        <f>+(IF(OR($B207=0,$C207=0,$D207=0,$DC$2&gt;$OE$1),0,IF(OR(KG207=0,KI207=0,KJ207=0),0,MIN((VLOOKUP($D207,SALERYCODE,3,0))*(IF($D207=6,KJ207,KI207))*((MIN((VLOOKUP($D207,SALERYCODE,5,0)),(IF($D207=6,KI207,KJ207))))),MIN((VLOOKUP($D207,SALERYCODE,3,0)),(KG207+KH207))*(IF($D207=6,KJ207,((MIN((VLOOKUP($D207,SALERYCODE,5,0)),KJ207)))))))))/IF(AND($D207=2,'ראשי-פרטים כלליים וריכוז הוצאות'!$D$68&lt;&gt;4),1.2,1)</f>
        <v>0</v>
      </c>
      <c r="KM207" s="263"/>
      <c r="KN207" s="264"/>
      <c r="KO207" s="265"/>
      <c r="KP207" s="266"/>
      <c r="KQ207" s="267">
        <f t="shared" si="320"/>
        <v>0</v>
      </c>
      <c r="KR207" s="260">
        <f>+(IF(OR($B207=0,$C207=0,$D207=0,$DC$2&gt;$OE$1),0,IF(OR(KM207=0,KO207=0,KP207=0),0,MIN((VLOOKUP($D207,SALERYCODE,3,0))*(IF($D207=6,KP207,KO207))*((MIN((VLOOKUP($D207,SALERYCODE,5,0)),(IF($D207=6,KO207,KP207))))),MIN((VLOOKUP($D207,SALERYCODE,3,0)),(KM207+KN207))*(IF($D207=6,KP207,((MIN((VLOOKUP($D207,SALERYCODE,5,0)),KP207)))))))))/IF(AND($D207=2,'ראשי-פרטים כלליים וריכוז הוצאות'!$D$68&lt;&gt;4),1.2,1)</f>
        <v>0</v>
      </c>
      <c r="KS207" s="263"/>
      <c r="KT207" s="264"/>
      <c r="KU207" s="265"/>
      <c r="KV207" s="266"/>
      <c r="KW207" s="267">
        <f t="shared" si="321"/>
        <v>0</v>
      </c>
      <c r="KX207" s="260">
        <f>+(IF(OR($B207=0,$C207=0,$D207=0,$DC$2&gt;$OE$1),0,IF(OR(KS207=0,KU207=0,KV207=0),0,MIN((VLOOKUP($D207,SALERYCODE,3,0))*(IF($D207=6,KV207,KU207))*((MIN((VLOOKUP($D207,SALERYCODE,5,0)),(IF($D207=6,KU207,KV207))))),MIN((VLOOKUP($D207,SALERYCODE,3,0)),(KS207+KT207))*(IF($D207=6,KV207,((MIN((VLOOKUP($D207,SALERYCODE,5,0)),KV207)))))))))/IF(AND($D207=2,'ראשי-פרטים כלליים וריכוז הוצאות'!$D$68&lt;&gt;4),1.2,1)</f>
        <v>0</v>
      </c>
      <c r="KY207" s="263"/>
      <c r="KZ207" s="264"/>
      <c r="LA207" s="265"/>
      <c r="LB207" s="266"/>
      <c r="LC207" s="267">
        <f t="shared" si="322"/>
        <v>0</v>
      </c>
      <c r="LD207" s="260">
        <f>+(IF(OR($B207=0,$C207=0,$D207=0,$DC$2&gt;$OE$1),0,IF(OR(KY207=0,LA207=0,LB207=0),0,MIN((VLOOKUP($D207,SALERYCODE,3,0))*(IF($D207=6,LB207,LA207))*((MIN((VLOOKUP($D207,SALERYCODE,5,0)),(IF($D207=6,LA207,LB207))))),MIN((VLOOKUP($D207,SALERYCODE,3,0)),(KY207+KZ207))*(IF($D207=6,LB207,((MIN((VLOOKUP($D207,SALERYCODE,5,0)),LB207)))))))))/IF(AND($D207=2,'ראשי-פרטים כלליים וריכוז הוצאות'!$D$68&lt;&gt;4),1.2,1)</f>
        <v>0</v>
      </c>
      <c r="LE207" s="263"/>
      <c r="LF207" s="264"/>
      <c r="LG207" s="265"/>
      <c r="LH207" s="266"/>
      <c r="LI207" s="267">
        <f t="shared" si="323"/>
        <v>0</v>
      </c>
      <c r="LJ207" s="260">
        <f>+(IF(OR($B207=0,$C207=0,$D207=0,$DC$2&gt;$OE$1),0,IF(OR(LE207=0,LG207=0,LH207=0),0,MIN((VLOOKUP($D207,SALERYCODE,3,0))*(IF($D207=6,LH207,LG207))*((MIN((VLOOKUP($D207,SALERYCODE,5,0)),(IF($D207=6,LG207,LH207))))),MIN((VLOOKUP($D207,SALERYCODE,3,0)),(LE207+LF207))*(IF($D207=6,LH207,((MIN((VLOOKUP($D207,SALERYCODE,5,0)),LH207)))))))))/IF(AND($D207=2,'ראשי-פרטים כלליים וריכוז הוצאות'!$D$68&lt;&gt;4),1.2,1)</f>
        <v>0</v>
      </c>
      <c r="LK207" s="263"/>
      <c r="LL207" s="264"/>
      <c r="LM207" s="265"/>
      <c r="LN207" s="266"/>
      <c r="LO207" s="267">
        <f t="shared" si="324"/>
        <v>0</v>
      </c>
      <c r="LP207" s="260">
        <f>+(IF(OR($B207=0,$C207=0,$D207=0,$DC$2&gt;$OE$1),0,IF(OR(LK207=0,LM207=0,LN207=0),0,MIN((VLOOKUP($D207,SALERYCODE,3,0))*(IF($D207=6,LN207,LM207))*((MIN((VLOOKUP($D207,SALERYCODE,5,0)),(IF($D207=6,LM207,LN207))))),MIN((VLOOKUP($D207,SALERYCODE,3,0)),(LK207+LL207))*(IF($D207=6,LN207,((MIN((VLOOKUP($D207,SALERYCODE,5,0)),LN207)))))))))/IF(AND($D207=2,'ראשי-פרטים כלליים וריכוז הוצאות'!$D$68&lt;&gt;4),1.2,1)</f>
        <v>0</v>
      </c>
      <c r="LQ207" s="263"/>
      <c r="LR207" s="264"/>
      <c r="LS207" s="265"/>
      <c r="LT207" s="266"/>
      <c r="LU207" s="267">
        <f t="shared" si="325"/>
        <v>0</v>
      </c>
      <c r="LV207" s="260">
        <f>+(IF(OR($B207=0,$C207=0,$D207=0,$DC$2&gt;$OE$1),0,IF(OR(LQ207=0,LS207=0,LT207=0),0,MIN((VLOOKUP($D207,SALERYCODE,3,0))*(IF($D207=6,LT207,LS207))*((MIN((VLOOKUP($D207,SALERYCODE,5,0)),(IF($D207=6,LS207,LT207))))),MIN((VLOOKUP($D207,SALERYCODE,3,0)),(LQ207+LR207))*(IF($D207=6,LT207,((MIN((VLOOKUP($D207,SALERYCODE,5,0)),LT207)))))))))/IF(AND($D207=2,'ראשי-פרטים כלליים וריכוז הוצאות'!$D$68&lt;&gt;4),1.2,1)</f>
        <v>0</v>
      </c>
      <c r="LW207" s="263"/>
      <c r="LX207" s="264"/>
      <c r="LY207" s="265"/>
      <c r="LZ207" s="266"/>
      <c r="MA207" s="267">
        <f t="shared" si="326"/>
        <v>0</v>
      </c>
      <c r="MB207" s="260">
        <f>+(IF(OR($B207=0,$C207=0,$D207=0,$DC$2&gt;$OE$1),0,IF(OR(LW207=0,LY207=0,LZ207=0),0,MIN((VLOOKUP($D207,SALERYCODE,3,0))*(IF($D207=6,LZ207,LY207))*((MIN((VLOOKUP($D207,SALERYCODE,5,0)),(IF($D207=6,LY207,LZ207))))),MIN((VLOOKUP($D207,SALERYCODE,3,0)),(LW207+LX207))*(IF($D207=6,LZ207,((MIN((VLOOKUP($D207,SALERYCODE,5,0)),LZ207)))))))))/IF(AND($D207=2,'ראשי-פרטים כלליים וריכוז הוצאות'!$D$68&lt;&gt;4),1.2,1)</f>
        <v>0</v>
      </c>
      <c r="MC207" s="263"/>
      <c r="MD207" s="264"/>
      <c r="ME207" s="265"/>
      <c r="MF207" s="266"/>
      <c r="MG207" s="267">
        <f t="shared" si="327"/>
        <v>0</v>
      </c>
      <c r="MH207" s="260">
        <f>+(IF(OR($B207=0,$C207=0,$D207=0,$DC$2&gt;$OE$1),0,IF(OR(MC207=0,ME207=0,MF207=0),0,MIN((VLOOKUP($D207,SALERYCODE,3,0))*(IF($D207=6,MF207,ME207))*((MIN((VLOOKUP($D207,SALERYCODE,5,0)),(IF($D207=6,ME207,MF207))))),MIN((VLOOKUP($D207,SALERYCODE,3,0)),(MC207+MD207))*(IF($D207=6,MF207,((MIN((VLOOKUP($D207,SALERYCODE,5,0)),MF207)))))))))/IF(AND($D207=2,'ראשי-פרטים כלליים וריכוז הוצאות'!$D$68&lt;&gt;4),1.2,1)</f>
        <v>0</v>
      </c>
      <c r="MI207" s="263"/>
      <c r="MJ207" s="264"/>
      <c r="MK207" s="265"/>
      <c r="ML207" s="266"/>
      <c r="MM207" s="267">
        <f t="shared" si="328"/>
        <v>0</v>
      </c>
      <c r="MN207" s="260">
        <f>+(IF(OR($B207=0,$C207=0,$D207=0,$DC$2&gt;$OE$1),0,IF(OR(MI207=0,MK207=0,ML207=0),0,MIN((VLOOKUP($D207,SALERYCODE,3,0))*(IF($D207=6,ML207,MK207))*((MIN((VLOOKUP($D207,SALERYCODE,5,0)),(IF($D207=6,MK207,ML207))))),MIN((VLOOKUP($D207,SALERYCODE,3,0)),(MI207+MJ207))*(IF($D207=6,ML207,((MIN((VLOOKUP($D207,SALERYCODE,5,0)),ML207)))))))))/IF(AND($D207=2,'ראשי-פרטים כלליים וריכוז הוצאות'!$D$68&lt;&gt;4),1.2,1)</f>
        <v>0</v>
      </c>
      <c r="MO207" s="263"/>
      <c r="MP207" s="264"/>
      <c r="MQ207" s="265"/>
      <c r="MR207" s="266"/>
      <c r="MS207" s="267">
        <f t="shared" si="329"/>
        <v>0</v>
      </c>
      <c r="MT207" s="260">
        <f>+(IF(OR($B207=0,$C207=0,$D207=0,$DC$2&gt;$OE$1),0,IF(OR(MO207=0,MQ207=0,MR207=0),0,MIN((VLOOKUP($D207,SALERYCODE,3,0))*(IF($D207=6,MR207,MQ207))*((MIN((VLOOKUP($D207,SALERYCODE,5,0)),(IF($D207=6,MQ207,MR207))))),MIN((VLOOKUP($D207,SALERYCODE,3,0)),(MO207+MP207))*(IF($D207=6,MR207,((MIN((VLOOKUP($D207,SALERYCODE,5,0)),MR207)))))))))/IF(AND($D207=2,'ראשי-פרטים כלליים וריכוז הוצאות'!$D$68&lt;&gt;4),1.2,1)</f>
        <v>0</v>
      </c>
      <c r="MU207" s="263"/>
      <c r="MV207" s="264"/>
      <c r="MW207" s="265"/>
      <c r="MX207" s="266"/>
      <c r="MY207" s="267">
        <f t="shared" si="330"/>
        <v>0</v>
      </c>
      <c r="MZ207" s="260">
        <f>+(IF(OR($B207=0,$C207=0,$D207=0,$DC$2&gt;$OE$1),0,IF(OR(MU207=0,MW207=0,MX207=0),0,MIN((VLOOKUP($D207,SALERYCODE,3,0))*(IF($D207=6,MX207,MW207))*((MIN((VLOOKUP($D207,SALERYCODE,5,0)),(IF($D207=6,MW207,MX207))))),MIN((VLOOKUP($D207,SALERYCODE,3,0)),(MU207+MV207))*(IF($D207=6,MX207,((MIN((VLOOKUP($D207,SALERYCODE,5,0)),MX207)))))))))/IF(AND($D207=2,'ראשי-פרטים כלליים וריכוז הוצאות'!$D$68&lt;&gt;4),1.2,1)</f>
        <v>0</v>
      </c>
      <c r="NA207" s="263"/>
      <c r="NB207" s="264"/>
      <c r="NC207" s="265"/>
      <c r="ND207" s="266"/>
      <c r="NE207" s="267">
        <f t="shared" si="331"/>
        <v>0</v>
      </c>
      <c r="NF207" s="260">
        <f>+(IF(OR($B207=0,$C207=0,$D207=0,$DC$2&gt;$OE$1),0,IF(OR(NA207=0,NC207=0,ND207=0),0,MIN((VLOOKUP($D207,SALERYCODE,3,0))*(IF($D207=6,ND207,NC207))*((MIN((VLOOKUP($D207,SALERYCODE,5,0)),(IF($D207=6,NC207,ND207))))),MIN((VLOOKUP($D207,SALERYCODE,3,0)),(NA207+NB207))*(IF($D207=6,ND207,((MIN((VLOOKUP($D207,SALERYCODE,5,0)),ND207)))))))))/IF(AND($D207=2,'ראשי-פרטים כלליים וריכוז הוצאות'!$D$68&lt;&gt;4),1.2,1)</f>
        <v>0</v>
      </c>
      <c r="NG207" s="263"/>
      <c r="NH207" s="264"/>
      <c r="NI207" s="265"/>
      <c r="NJ207" s="266"/>
      <c r="NK207" s="267">
        <f t="shared" si="332"/>
        <v>0</v>
      </c>
      <c r="NL207" s="260">
        <f>+(IF(OR($B207=0,$C207=0,$D207=0,$DC$2&gt;$OE$1),0,IF(OR(NG207=0,NI207=0,NJ207=0),0,MIN((VLOOKUP($D207,SALERYCODE,3,0))*(IF($D207=6,NJ207,NI207))*((MIN((VLOOKUP($D207,SALERYCODE,5,0)),(IF($D207=6,NI207,NJ207))))),MIN((VLOOKUP($D207,SALERYCODE,3,0)),(NG207+NH207))*(IF($D207=6,NJ207,((MIN((VLOOKUP($D207,SALERYCODE,5,0)),NJ207)))))))))/IF(AND($D207=2,'ראשי-פרטים כלליים וריכוז הוצאות'!$D$68&lt;&gt;4),1.2,1)</f>
        <v>0</v>
      </c>
      <c r="NM207" s="263"/>
      <c r="NN207" s="264"/>
      <c r="NO207" s="265"/>
      <c r="NP207" s="266"/>
      <c r="NQ207" s="267">
        <f t="shared" si="333"/>
        <v>0</v>
      </c>
      <c r="NR207" s="260">
        <f>+(IF(OR($B207=0,$C207=0,$D207=0,$DC$2&gt;$OE$1),0,IF(OR(NM207=0,NO207=0,NP207=0),0,MIN((VLOOKUP($D207,SALERYCODE,3,0))*(IF($D207=6,NP207,NO207))*((MIN((VLOOKUP($D207,SALERYCODE,5,0)),(IF($D207=6,NO207,NP207))))),MIN((VLOOKUP($D207,SALERYCODE,3,0)),(NM207+NN207))*(IF($D207=6,NP207,((MIN((VLOOKUP($D207,SALERYCODE,5,0)),NP207)))))))))/IF(AND($D207=2,'ראשי-פרטים כלליים וריכוז הוצאות'!$D$68&lt;&gt;4),1.2,1)</f>
        <v>0</v>
      </c>
      <c r="NS207" s="263"/>
      <c r="NT207" s="264"/>
      <c r="NU207" s="265"/>
      <c r="NV207" s="266"/>
      <c r="NW207" s="267">
        <f t="shared" si="334"/>
        <v>0</v>
      </c>
      <c r="NX207" s="260">
        <f>+(IF(OR($B207=0,$C207=0,$D207=0,$DC$2&gt;$OE$1),0,IF(OR(NS207=0,NU207=0,NV207=0),0,MIN((VLOOKUP($D207,SALERYCODE,3,0))*(IF($D207=6,NV207,NU207))*((MIN((VLOOKUP($D207,SALERYCODE,5,0)),(IF($D207=6,NU207,NV207))))),MIN((VLOOKUP($D207,SALERYCODE,3,0)),(NS207+NT207))*(IF($D207=6,NV207,((MIN((VLOOKUP($D207,SALERYCODE,5,0)),NV207)))))))))/IF(AND($D207=2,'ראשי-פרטים כלליים וריכוז הוצאות'!$D$68&lt;&gt;4),1.2,1)</f>
        <v>0</v>
      </c>
      <c r="NY207" s="263"/>
      <c r="NZ207" s="264"/>
      <c r="OA207" s="265"/>
      <c r="OB207" s="266"/>
      <c r="OC207" s="267">
        <f t="shared" si="335"/>
        <v>0</v>
      </c>
      <c r="OD207" s="260">
        <f>+(IF(OR($B207=0,$C207=0,$D207=0,$DC$2&gt;$OE$1),0,IF(OR(NY207=0,OA207=0,OB207=0),0,MIN((VLOOKUP($D207,SALERYCODE,3,0))*(IF($D207=6,OB207,OA207))*((MIN((VLOOKUP($D207,SALERYCODE,5,0)),(IF($D207=6,OA207,OB207))))),MIN((VLOOKUP($D207,SALERYCODE,3,0)),(NY207+NZ207))*(IF($D207=6,OB207,((MIN((VLOOKUP($D207,SALERYCODE,5,0)),OB207)))))))))/IF(AND($D207=2,'ראשי-פרטים כלליים וריכוז הוצאות'!$D$68&lt;&gt;4),1.2,1)</f>
        <v>0</v>
      </c>
      <c r="OE207" s="275">
        <f t="shared" si="341"/>
        <v>0</v>
      </c>
      <c r="OF207" s="283">
        <f t="shared" si="342"/>
        <v>9.9999999999999995E-7</v>
      </c>
      <c r="OG207" s="276">
        <f t="shared" si="343"/>
        <v>0</v>
      </c>
      <c r="OH207" s="275">
        <f t="shared" si="344"/>
        <v>0</v>
      </c>
      <c r="OI207" s="275">
        <v>0</v>
      </c>
      <c r="OJ207" s="258">
        <f t="shared" si="345"/>
        <v>0</v>
      </c>
      <c r="OK207" s="284"/>
      <c r="OL207" s="116">
        <f>MIN(OJ207+OK207*OF207*OE207/$OL$1/IF(AND($D207=2,'ראשי-פרטים כלליים וריכוז הוצאות'!$D$68&lt;&gt;4),1.2,1),IF($D207&gt;0,VLOOKUP($D207,SALERYCODE,3,0)*12*OG207,0))</f>
        <v>0</v>
      </c>
      <c r="OM207" s="95">
        <f t="shared" si="336"/>
        <v>0</v>
      </c>
      <c r="ON207" s="11">
        <f t="shared" si="337"/>
        <v>0</v>
      </c>
      <c r="OO207" s="11">
        <f t="shared" si="338"/>
        <v>0</v>
      </c>
      <c r="OP207" s="22">
        <f t="shared" si="339"/>
        <v>0</v>
      </c>
      <c r="OQ207" s="11">
        <f t="shared" si="340"/>
        <v>0</v>
      </c>
      <c r="OR207" s="11" t="e">
        <f>#REF!</f>
        <v>#REF!</v>
      </c>
      <c r="OS207" s="35" t="e">
        <f>#REF!-OP207</f>
        <v>#REF!</v>
      </c>
      <c r="OT207" s="35" t="e">
        <f>OS207-#REF!</f>
        <v>#REF!</v>
      </c>
      <c r="OU207" s="43" t="e">
        <f>IF(AND(OP207&gt;0,(OS207=#REF!-OP207)),"מועסק פחות מ-10% מזמנו במופ","")</f>
        <v>#REF!</v>
      </c>
    </row>
    <row r="208" spans="1:411" ht="24" hidden="1" customHeight="1" outlineLevel="1" x14ac:dyDescent="0.2">
      <c r="A208" s="282">
        <v>205</v>
      </c>
      <c r="B208" s="269"/>
      <c r="C208" s="270"/>
      <c r="D208" s="271"/>
      <c r="E208" s="263"/>
      <c r="F208" s="264"/>
      <c r="G208" s="265"/>
      <c r="H208" s="266"/>
      <c r="I208" s="267">
        <f t="shared" si="271"/>
        <v>0</v>
      </c>
      <c r="J208" s="260">
        <f>(IF(OR($B208=0,$C208=0,$D208=0,$E$2&gt;$OE$1),0,IF(OR($E208=0,$G208=0,$H208=0),0,MIN((VLOOKUP($D208,SALERYCODE,3,0))*(IF($D208=6,$H208,$G208))*((MIN((VLOOKUP($D208,SALERYCODE,5,0)),(IF($D208=6,$G208,$H208))))),MIN((VLOOKUP($D208,SALERYCODE,3,0)),($E208+$F208))*(IF($D208=6,$H208,((MIN((VLOOKUP($D208,SALERYCODE,5,0)),$H208)))))))))/IF(AND($D208=2,'ראשי-פרטים כלליים וריכוז הוצאות'!$D$68&lt;&gt;4),1.2,1)</f>
        <v>0</v>
      </c>
      <c r="K208" s="263"/>
      <c r="L208" s="264"/>
      <c r="M208" s="265"/>
      <c r="N208" s="266"/>
      <c r="O208" s="267">
        <f t="shared" si="272"/>
        <v>0</v>
      </c>
      <c r="P208" s="260">
        <f>+(IF(OR($B208=0,$C208=0,$D208=0,$K$2&gt;$OE$1),0,IF(OR($K208=0,$M208=0,$N208=0),0,MIN((VLOOKUP($D208,SALERYCODE,3,0))*(IF($D208=6,$N208,$M208))*((MIN((VLOOKUP($D208,SALERYCODE,5,0)),(IF($D208=6,$M208,$N208))))),MIN((VLOOKUP($D208,SALERYCODE,3,0)),($K208+$L208))*(IF($D208=6,$N208,((MIN((VLOOKUP($D208,SALERYCODE,5,0)),$N208)))))))))/IF(AND($D208=2,'ראשי-פרטים כלליים וריכוז הוצאות'!$D$68&lt;&gt;4),1.2,1)</f>
        <v>0</v>
      </c>
      <c r="Q208" s="263"/>
      <c r="R208" s="264"/>
      <c r="S208" s="265"/>
      <c r="T208" s="266"/>
      <c r="U208" s="267">
        <f t="shared" si="273"/>
        <v>0</v>
      </c>
      <c r="V208" s="260">
        <f>+(IF(OR($B208=0,$C208=0,$D208=0,$Q$2&gt;$OE$1),0,IF(OR(Q208=0,S208=0,T208=0),0,MIN((VLOOKUP($D208,SALERYCODE,3,0))*(IF($D208=6,T208,S208))*((MIN((VLOOKUP($D208,SALERYCODE,5,0)),(IF($D208=6,S208,T208))))),MIN((VLOOKUP($D208,SALERYCODE,3,0)),(Q208+R208))*(IF($D208=6,T208,((MIN((VLOOKUP($D208,SALERYCODE,5,0)),T208)))))))))/IF(AND($D208=2,'ראשי-פרטים כלליים וריכוז הוצאות'!$D$68&lt;&gt;4),1.2,1)</f>
        <v>0</v>
      </c>
      <c r="W208" s="263"/>
      <c r="X208" s="264"/>
      <c r="Y208" s="265"/>
      <c r="Z208" s="266"/>
      <c r="AA208" s="267">
        <f t="shared" si="274"/>
        <v>0</v>
      </c>
      <c r="AB208" s="260">
        <f>+(IF(OR($B208=0,$C208=0,$D208=0,$W$2&gt;$OE$1),0,IF(OR(W208=0,Y208=0,Z208=0),0,MIN((VLOOKUP($D208,SALERYCODE,3,0))*(IF($D208=6,Z208,Y208))*((MIN((VLOOKUP($D208,SALERYCODE,5,0)),(IF($D208=6,Y208,Z208))))),MIN((VLOOKUP($D208,SALERYCODE,3,0)),(W208+X208))*(IF($D208=6,Z208,((MIN((VLOOKUP($D208,SALERYCODE,5,0)),Z208)))))))))/IF(AND($D208=2,'ראשי-פרטים כלליים וריכוז הוצאות'!$D$68&lt;&gt;4),1.2,1)</f>
        <v>0</v>
      </c>
      <c r="AC208" s="263"/>
      <c r="AD208" s="264"/>
      <c r="AE208" s="265"/>
      <c r="AF208" s="266"/>
      <c r="AG208" s="267">
        <f t="shared" si="275"/>
        <v>0</v>
      </c>
      <c r="AH208" s="260">
        <f>+(IF(OR($B208=0,$C208=0,$D208=0,$AC$2&gt;$OE$1),0,IF(OR(AC208=0,AE208=0,AF208=0),0,MIN((VLOOKUP($D208,SALERYCODE,3,0))*(IF($D208=6,AF208,AE208))*((MIN((VLOOKUP($D208,SALERYCODE,5,0)),(IF($D208=6,AE208,AF208))))),MIN((VLOOKUP($D208,SALERYCODE,3,0)),(AC208+AD208))*(IF($D208=6,AF208,((MIN((VLOOKUP($D208,SALERYCODE,5,0)),AF208)))))))))/IF(AND($D208=2,'ראשי-פרטים כלליים וריכוז הוצאות'!$D$68&lt;&gt;4),1.2,1)</f>
        <v>0</v>
      </c>
      <c r="AI208" s="263"/>
      <c r="AJ208" s="264"/>
      <c r="AK208" s="265"/>
      <c r="AL208" s="266"/>
      <c r="AM208" s="267">
        <f t="shared" si="276"/>
        <v>0</v>
      </c>
      <c r="AN208" s="260">
        <f>+(IF(OR($B208=0,$C208=0,$D208=0,$AI$2&gt;$OE$1),0,IF(OR(AI208=0,AK208=0,AL208=0),0,MIN((VLOOKUP($D208,SALERYCODE,3,0))*(IF($D208=6,AL208,AK208))*((MIN((VLOOKUP($D208,SALERYCODE,5,0)),(IF($D208=6,AK208,AL208))))),MIN((VLOOKUP($D208,SALERYCODE,3,0)),(AI208+AJ208))*(IF($D208=6,AL208,((MIN((VLOOKUP($D208,SALERYCODE,5,0)),AL208)))))))))/IF(AND($D208=2,'ראשי-פרטים כלליים וריכוז הוצאות'!$D$68&lt;&gt;4),1.2,1)</f>
        <v>0</v>
      </c>
      <c r="AO208" s="263"/>
      <c r="AP208" s="264"/>
      <c r="AQ208" s="265"/>
      <c r="AR208" s="266"/>
      <c r="AS208" s="267">
        <f t="shared" si="277"/>
        <v>0</v>
      </c>
      <c r="AT208" s="260">
        <f>+(IF(OR($B208=0,$C208=0,$D208=0,$AO$2&gt;$OE$1),0,IF(OR(AO208=0,AQ208=0,AR208=0),0,MIN((VLOOKUP($D208,SALERYCODE,3,0))*(IF($D208=6,AR208,AQ208))*((MIN((VLOOKUP($D208,SALERYCODE,5,0)),(IF($D208=6,AQ208,AR208))))),MIN((VLOOKUP($D208,SALERYCODE,3,0)),(AO208+AP208))*(IF($D208=6,AR208,((MIN((VLOOKUP($D208,SALERYCODE,5,0)),AR208)))))))))/IF(AND($D208=2,'ראשי-פרטים כלליים וריכוז הוצאות'!$D$68&lt;&gt;4),1.2,1)</f>
        <v>0</v>
      </c>
      <c r="AU208" s="263"/>
      <c r="AV208" s="264"/>
      <c r="AW208" s="265"/>
      <c r="AX208" s="266"/>
      <c r="AY208" s="267">
        <f t="shared" si="278"/>
        <v>0</v>
      </c>
      <c r="AZ208" s="260">
        <f>+(IF(OR($B208=0,$C208=0,$D208=0,$AU$2&gt;$OE$1),0,IF(OR(AU208=0,AW208=0,AX208=0),0,MIN((VLOOKUP($D208,SALERYCODE,3,0))*(IF($D208=6,AX208,AW208))*((MIN((VLOOKUP($D208,SALERYCODE,5,0)),(IF($D208=6,AW208,AX208))))),MIN((VLOOKUP($D208,SALERYCODE,3,0)),(AU208+AV208))*(IF($D208=6,AX208,((MIN((VLOOKUP($D208,SALERYCODE,5,0)),AX208)))))))))/IF(AND($D208=2,'ראשי-פרטים כלליים וריכוז הוצאות'!$D$68&lt;&gt;4),1.2,1)</f>
        <v>0</v>
      </c>
      <c r="BA208" s="263"/>
      <c r="BB208" s="264"/>
      <c r="BC208" s="265"/>
      <c r="BD208" s="266"/>
      <c r="BE208" s="267">
        <f t="shared" si="279"/>
        <v>0</v>
      </c>
      <c r="BF208" s="260">
        <f>+(IF(OR($B208=0,$C208=0,$D208=0,$BA$2&gt;$OE$1),0,IF(OR(BA208=0,BC208=0,BD208=0),0,MIN((VLOOKUP($D208,SALERYCODE,3,0))*(IF($D208=6,BD208,BC208))*((MIN((VLOOKUP($D208,SALERYCODE,5,0)),(IF($D208=6,BC208,BD208))))),MIN((VLOOKUP($D208,SALERYCODE,3,0)),(BA208+BB208))*(IF($D208=6,BD208,((MIN((VLOOKUP($D208,SALERYCODE,5,0)),BD208)))))))))/IF(AND($D208=2,'ראשי-פרטים כלליים וריכוז הוצאות'!$D$68&lt;&gt;4),1.2,1)</f>
        <v>0</v>
      </c>
      <c r="BG208" s="263"/>
      <c r="BH208" s="264"/>
      <c r="BI208" s="265"/>
      <c r="BJ208" s="266"/>
      <c r="BK208" s="267">
        <f t="shared" si="280"/>
        <v>0</v>
      </c>
      <c r="BL208" s="260">
        <f>+(IF(OR($B208=0,$C208=0,$D208=0,$BG$2&gt;$OE$1),0,IF(OR(BG208=0,BI208=0,BJ208=0),0,MIN((VLOOKUP($D208,SALERYCODE,3,0))*(IF($D208=6,BJ208,BI208))*((MIN((VLOOKUP($D208,SALERYCODE,5,0)),(IF($D208=6,BI208,BJ208))))),MIN((VLOOKUP($D208,SALERYCODE,3,0)),(BG208+BH208))*(IF($D208=6,BJ208,((MIN((VLOOKUP($D208,SALERYCODE,5,0)),BJ208)))))))))/IF(AND($D208=2,'ראשי-פרטים כלליים וריכוז הוצאות'!$D$68&lt;&gt;4),1.2,1)</f>
        <v>0</v>
      </c>
      <c r="BM208" s="263"/>
      <c r="BN208" s="264"/>
      <c r="BO208" s="265"/>
      <c r="BP208" s="266"/>
      <c r="BQ208" s="267">
        <f t="shared" si="281"/>
        <v>0</v>
      </c>
      <c r="BR208" s="260">
        <f>+(IF(OR($B208=0,$C208=0,$D208=0,$BM$2&gt;$OE$1),0,IF(OR(BM208=0,BO208=0,BP208=0),0,MIN((VLOOKUP($D208,SALERYCODE,3,0))*(IF($D208=6,BP208,BO208))*((MIN((VLOOKUP($D208,SALERYCODE,5,0)),(IF($D208=6,BO208,BP208))))),MIN((VLOOKUP($D208,SALERYCODE,3,0)),(BM208+BN208))*(IF($D208=6,BP208,((MIN((VLOOKUP($D208,SALERYCODE,5,0)),BP208)))))))))/IF(AND($D208=2,'ראשי-פרטים כלליים וריכוז הוצאות'!$D$68&lt;&gt;4),1.2,1)</f>
        <v>0</v>
      </c>
      <c r="BS208" s="263"/>
      <c r="BT208" s="264"/>
      <c r="BU208" s="265"/>
      <c r="BV208" s="266"/>
      <c r="BW208" s="267">
        <f t="shared" si="282"/>
        <v>0</v>
      </c>
      <c r="BX208" s="260">
        <f>+(IF(OR($B208=0,$C208=0,$D208=0,$BS$2&gt;$OE$1),0,IF(OR(BS208=0,BU208=0,BV208=0),0,MIN((VLOOKUP($D208,SALERYCODE,3,0))*(IF($D208=6,BV208,BU208))*((MIN((VLOOKUP($D208,SALERYCODE,5,0)),(IF($D208=6,BU208,BV208))))),MIN((VLOOKUP($D208,SALERYCODE,3,0)),(BS208+BT208))*(IF($D208=6,BV208,((MIN((VLOOKUP($D208,SALERYCODE,5,0)),BV208)))))))))/IF(AND($D208=2,'ראשי-פרטים כלליים וריכוז הוצאות'!$D$68&lt;&gt;4),1.2,1)</f>
        <v>0</v>
      </c>
      <c r="BY208" s="263"/>
      <c r="BZ208" s="264"/>
      <c r="CA208" s="265"/>
      <c r="CB208" s="266"/>
      <c r="CC208" s="267">
        <f t="shared" si="283"/>
        <v>0</v>
      </c>
      <c r="CD208" s="260">
        <f>+(IF(OR($B208=0,$C208=0,$D208=0,$BY$2&gt;$OE$1),0,IF(OR(BY208=0,CA208=0,CB208=0),0,MIN((VLOOKUP($D208,SALERYCODE,3,0))*(IF($D208=6,CB208,CA208))*((MIN((VLOOKUP($D208,SALERYCODE,5,0)),(IF($D208=6,CA208,CB208))))),MIN((VLOOKUP($D208,SALERYCODE,3,0)),(BY208+BZ208))*(IF($D208=6,CB208,((MIN((VLOOKUP($D208,SALERYCODE,5,0)),CB208)))))))))/IF(AND($D208=2,'ראשי-פרטים כלליים וריכוז הוצאות'!$D$68&lt;&gt;4),1.2,1)</f>
        <v>0</v>
      </c>
      <c r="CE208" s="263"/>
      <c r="CF208" s="264"/>
      <c r="CG208" s="265"/>
      <c r="CH208" s="266"/>
      <c r="CI208" s="267">
        <f t="shared" si="284"/>
        <v>0</v>
      </c>
      <c r="CJ208" s="260">
        <f>+(IF(OR($B208=0,$C208=0,$D208=0,$CE$2&gt;$OE$1),0,IF(OR(CE208=0,CG208=0,CH208=0),0,MIN((VLOOKUP($D208,SALERYCODE,3,0))*(IF($D208=6,CH208,CG208))*((MIN((VLOOKUP($D208,SALERYCODE,5,0)),(IF($D208=6,CG208,CH208))))),MIN((VLOOKUP($D208,SALERYCODE,3,0)),(CE208+CF208))*(IF($D208=6,CH208,((MIN((VLOOKUP($D208,SALERYCODE,5,0)),CH208)))))))))/IF(AND($D208=2,'ראשי-פרטים כלליים וריכוז הוצאות'!$D$68&lt;&gt;4),1.2,1)</f>
        <v>0</v>
      </c>
      <c r="CK208" s="263"/>
      <c r="CL208" s="264"/>
      <c r="CM208" s="265"/>
      <c r="CN208" s="266"/>
      <c r="CO208" s="267">
        <f t="shared" si="285"/>
        <v>0</v>
      </c>
      <c r="CP208" s="260">
        <f>+(IF(OR($B208=0,$C208=0,$D208=0,$CK$2&gt;$OE$1),0,IF(OR(CK208=0,CM208=0,CN208=0),0,MIN((VLOOKUP($D208,SALERYCODE,3,0))*(IF($D208=6,CN208,CM208))*((MIN((VLOOKUP($D208,SALERYCODE,5,0)),(IF($D208=6,CM208,CN208))))),MIN((VLOOKUP($D208,SALERYCODE,3,0)),(CK208+CL208))*(IF($D208=6,CN208,((MIN((VLOOKUP($D208,SALERYCODE,5,0)),CN208)))))))))/IF(AND($D208=2,'ראשי-פרטים כלליים וריכוז הוצאות'!$D$68&lt;&gt;4),1.2,1)</f>
        <v>0</v>
      </c>
      <c r="CQ208" s="263"/>
      <c r="CR208" s="264"/>
      <c r="CS208" s="265"/>
      <c r="CT208" s="266"/>
      <c r="CU208" s="267">
        <f t="shared" si="286"/>
        <v>0</v>
      </c>
      <c r="CV208" s="260">
        <f>+(IF(OR($B208=0,$C208=0,$D208=0,$CQ$2&gt;$OE$1),0,IF(OR(CQ208=0,CS208=0,CT208=0),0,MIN((VLOOKUP($D208,SALERYCODE,3,0))*(IF($D208=6,CT208,CS208))*((MIN((VLOOKUP($D208,SALERYCODE,5,0)),(IF($D208=6,CS208,CT208))))),MIN((VLOOKUP($D208,SALERYCODE,3,0)),(CQ208+CR208))*(IF($D208=6,CT208,((MIN((VLOOKUP($D208,SALERYCODE,5,0)),CT208)))))))))/IF(AND($D208=2,'ראשי-פרטים כלליים וריכוז הוצאות'!$D$68&lt;&gt;4),1.2,1)</f>
        <v>0</v>
      </c>
      <c r="CW208" s="263"/>
      <c r="CX208" s="264"/>
      <c r="CY208" s="265"/>
      <c r="CZ208" s="266"/>
      <c r="DA208" s="267">
        <f t="shared" si="287"/>
        <v>0</v>
      </c>
      <c r="DB208" s="260">
        <f>+(IF(OR($B208=0,$C208=0,$D208=0,$CW$2&gt;$OE$1),0,IF(OR(CW208=0,CY208=0,CZ208=0),0,MIN((VLOOKUP($D208,SALERYCODE,3,0))*(IF($D208=6,CZ208,CY208))*((MIN((VLOOKUP($D208,SALERYCODE,5,0)),(IF($D208=6,CY208,CZ208))))),MIN((VLOOKUP($D208,SALERYCODE,3,0)),(CW208+CX208))*(IF($D208=6,CZ208,((MIN((VLOOKUP($D208,SALERYCODE,5,0)),CZ208)))))))))/IF(AND($D208=2,'ראשי-פרטים כלליים וריכוז הוצאות'!$D$68&lt;&gt;4),1.2,1)</f>
        <v>0</v>
      </c>
      <c r="DC208" s="263"/>
      <c r="DD208" s="264"/>
      <c r="DE208" s="265"/>
      <c r="DF208" s="266"/>
      <c r="DG208" s="267">
        <f t="shared" si="288"/>
        <v>0</v>
      </c>
      <c r="DH208" s="260">
        <f>+(IF(OR($B208=0,$C208=0,$D208=0,$DC$2&gt;$OE$1),0,IF(OR(DC208=0,DE208=0,DF208=0),0,MIN((VLOOKUP($D208,SALERYCODE,3,0))*(IF($D208=6,DF208,DE208))*((MIN((VLOOKUP($D208,SALERYCODE,5,0)),(IF($D208=6,DE208,DF208))))),MIN((VLOOKUP($D208,SALERYCODE,3,0)),(DC208+DD208))*(IF($D208=6,DF208,((MIN((VLOOKUP($D208,SALERYCODE,5,0)),DF208)))))))))/IF(AND($D208=2,'ראשי-פרטים כלליים וריכוז הוצאות'!$D$68&lt;&gt;4),1.2,1)</f>
        <v>0</v>
      </c>
      <c r="DI208" s="263"/>
      <c r="DJ208" s="264"/>
      <c r="DK208" s="265"/>
      <c r="DL208" s="266"/>
      <c r="DM208" s="267">
        <f t="shared" si="289"/>
        <v>0</v>
      </c>
      <c r="DN208" s="260">
        <f>+(IF(OR($B208=0,$C208=0,$D208=0,$DC$2&gt;$OE$1),0,IF(OR(DI208=0,DK208=0,DL208=0),0,MIN((VLOOKUP($D208,SALERYCODE,3,0))*(IF($D208=6,DL208,DK208))*((MIN((VLOOKUP($D208,SALERYCODE,5,0)),(IF($D208=6,DK208,DL208))))),MIN((VLOOKUP($D208,SALERYCODE,3,0)),(DI208+DJ208))*(IF($D208=6,DL208,((MIN((VLOOKUP($D208,SALERYCODE,5,0)),DL208)))))))))/IF(AND($D208=2,'ראשי-פרטים כלליים וריכוז הוצאות'!$D$68&lt;&gt;4),1.2,1)</f>
        <v>0</v>
      </c>
      <c r="DO208" s="263"/>
      <c r="DP208" s="264"/>
      <c r="DQ208" s="265"/>
      <c r="DR208" s="266"/>
      <c r="DS208" s="267">
        <f t="shared" si="290"/>
        <v>0</v>
      </c>
      <c r="DT208" s="260">
        <f>+(IF(OR($B208=0,$C208=0,$D208=0,$DC$2&gt;$OE$1),0,IF(OR(DO208=0,DQ208=0,DR208=0),0,MIN((VLOOKUP($D208,SALERYCODE,3,0))*(IF($D208=6,DR208,DQ208))*((MIN((VLOOKUP($D208,SALERYCODE,5,0)),(IF($D208=6,DQ208,DR208))))),MIN((VLOOKUP($D208,SALERYCODE,3,0)),(DO208+DP208))*(IF($D208=6,DR208,((MIN((VLOOKUP($D208,SALERYCODE,5,0)),DR208)))))))))/IF(AND($D208=2,'ראשי-פרטים כלליים וריכוז הוצאות'!$D$68&lt;&gt;4),1.2,1)</f>
        <v>0</v>
      </c>
      <c r="DU208" s="263"/>
      <c r="DV208" s="264"/>
      <c r="DW208" s="265"/>
      <c r="DX208" s="266"/>
      <c r="DY208" s="267">
        <f t="shared" si="291"/>
        <v>0</v>
      </c>
      <c r="DZ208" s="260">
        <f>+(IF(OR($B208=0,$C208=0,$D208=0,$DC$2&gt;$OE$1),0,IF(OR(DU208=0,DW208=0,DX208=0),0,MIN((VLOOKUP($D208,SALERYCODE,3,0))*(IF($D208=6,DX208,DW208))*((MIN((VLOOKUP($D208,SALERYCODE,5,0)),(IF($D208=6,DW208,DX208))))),MIN((VLOOKUP($D208,SALERYCODE,3,0)),(DU208+DV208))*(IF($D208=6,DX208,((MIN((VLOOKUP($D208,SALERYCODE,5,0)),DX208)))))))))/IF(AND($D208=2,'ראשי-פרטים כלליים וריכוז הוצאות'!$D$68&lt;&gt;4),1.2,1)</f>
        <v>0</v>
      </c>
      <c r="EA208" s="263"/>
      <c r="EB208" s="264"/>
      <c r="EC208" s="265"/>
      <c r="ED208" s="266"/>
      <c r="EE208" s="267">
        <f t="shared" si="292"/>
        <v>0</v>
      </c>
      <c r="EF208" s="260">
        <f>+(IF(OR($B208=0,$C208=0,$D208=0,$DC$2&gt;$OE$1),0,IF(OR(EA208=0,EC208=0,ED208=0),0,MIN((VLOOKUP($D208,SALERYCODE,3,0))*(IF($D208=6,ED208,EC208))*((MIN((VLOOKUP($D208,SALERYCODE,5,0)),(IF($D208=6,EC208,ED208))))),MIN((VLOOKUP($D208,SALERYCODE,3,0)),(EA208+EB208))*(IF($D208=6,ED208,((MIN((VLOOKUP($D208,SALERYCODE,5,0)),ED208)))))))))/IF(AND($D208=2,'ראשי-פרטים כלליים וריכוז הוצאות'!$D$68&lt;&gt;4),1.2,1)</f>
        <v>0</v>
      </c>
      <c r="EG208" s="263"/>
      <c r="EH208" s="264"/>
      <c r="EI208" s="265"/>
      <c r="EJ208" s="266"/>
      <c r="EK208" s="267">
        <f t="shared" si="293"/>
        <v>0</v>
      </c>
      <c r="EL208" s="260">
        <f>+(IF(OR($B208=0,$C208=0,$D208=0,$DC$2&gt;$OE$1),0,IF(OR(EG208=0,EI208=0,EJ208=0),0,MIN((VLOOKUP($D208,SALERYCODE,3,0))*(IF($D208=6,EJ208,EI208))*((MIN((VLOOKUP($D208,SALERYCODE,5,0)),(IF($D208=6,EI208,EJ208))))),MIN((VLOOKUP($D208,SALERYCODE,3,0)),(EG208+EH208))*(IF($D208=6,EJ208,((MIN((VLOOKUP($D208,SALERYCODE,5,0)),EJ208)))))))))/IF(AND($D208=2,'ראשי-פרטים כלליים וריכוז הוצאות'!$D$68&lt;&gt;4),1.2,1)</f>
        <v>0</v>
      </c>
      <c r="EM208" s="263"/>
      <c r="EN208" s="264"/>
      <c r="EO208" s="265"/>
      <c r="EP208" s="266"/>
      <c r="EQ208" s="267">
        <f t="shared" si="294"/>
        <v>0</v>
      </c>
      <c r="ER208" s="260">
        <f>+(IF(OR($B208=0,$C208=0,$D208=0,$DC$2&gt;$OE$1),0,IF(OR(EM208=0,EO208=0,EP208=0),0,MIN((VLOOKUP($D208,SALERYCODE,3,0))*(IF($D208=6,EP208,EO208))*((MIN((VLOOKUP($D208,SALERYCODE,5,0)),(IF($D208=6,EO208,EP208))))),MIN((VLOOKUP($D208,SALERYCODE,3,0)),(EM208+EN208))*(IF($D208=6,EP208,((MIN((VLOOKUP($D208,SALERYCODE,5,0)),EP208)))))))))/IF(AND($D208=2,'ראשי-פרטים כלליים וריכוז הוצאות'!$D$68&lt;&gt;4),1.2,1)</f>
        <v>0</v>
      </c>
      <c r="ES208" s="263"/>
      <c r="ET208" s="264"/>
      <c r="EU208" s="265"/>
      <c r="EV208" s="266"/>
      <c r="EW208" s="267">
        <f t="shared" si="295"/>
        <v>0</v>
      </c>
      <c r="EX208" s="260">
        <f>+(IF(OR($B208=0,$C208=0,$D208=0,$DC$2&gt;$OE$1),0,IF(OR(ES208=0,EU208=0,EV208=0),0,MIN((VLOOKUP($D208,SALERYCODE,3,0))*(IF($D208=6,EV208,EU208))*((MIN((VLOOKUP($D208,SALERYCODE,5,0)),(IF($D208=6,EU208,EV208))))),MIN((VLOOKUP($D208,SALERYCODE,3,0)),(ES208+ET208))*(IF($D208=6,EV208,((MIN((VLOOKUP($D208,SALERYCODE,5,0)),EV208)))))))))/IF(AND($D208=2,'ראשי-פרטים כלליים וריכוז הוצאות'!$D$68&lt;&gt;4),1.2,1)</f>
        <v>0</v>
      </c>
      <c r="EY208" s="263"/>
      <c r="EZ208" s="264"/>
      <c r="FA208" s="265"/>
      <c r="FB208" s="266"/>
      <c r="FC208" s="267">
        <f t="shared" si="296"/>
        <v>0</v>
      </c>
      <c r="FD208" s="260">
        <f>+(IF(OR($B208=0,$C208=0,$D208=0,$DC$2&gt;$OE$1),0,IF(OR(EY208=0,FA208=0,FB208=0),0,MIN((VLOOKUP($D208,SALERYCODE,3,0))*(IF($D208=6,FB208,FA208))*((MIN((VLOOKUP($D208,SALERYCODE,5,0)),(IF($D208=6,FA208,FB208))))),MIN((VLOOKUP($D208,SALERYCODE,3,0)),(EY208+EZ208))*(IF($D208=6,FB208,((MIN((VLOOKUP($D208,SALERYCODE,5,0)),FB208)))))))))/IF(AND($D208=2,'ראשי-פרטים כלליים וריכוז הוצאות'!$D$68&lt;&gt;4),1.2,1)</f>
        <v>0</v>
      </c>
      <c r="FE208" s="263"/>
      <c r="FF208" s="264"/>
      <c r="FG208" s="265"/>
      <c r="FH208" s="266"/>
      <c r="FI208" s="267">
        <f t="shared" si="297"/>
        <v>0</v>
      </c>
      <c r="FJ208" s="260">
        <f>+(IF(OR($B208=0,$C208=0,$D208=0,$DC$2&gt;$OE$1),0,IF(OR(FE208=0,FG208=0,FH208=0),0,MIN((VLOOKUP($D208,SALERYCODE,3,0))*(IF($D208=6,FH208,FG208))*((MIN((VLOOKUP($D208,SALERYCODE,5,0)),(IF($D208=6,FG208,FH208))))),MIN((VLOOKUP($D208,SALERYCODE,3,0)),(FE208+FF208))*(IF($D208=6,FH208,((MIN((VLOOKUP($D208,SALERYCODE,5,0)),FH208)))))))))/IF(AND($D208=2,'ראשי-פרטים כלליים וריכוז הוצאות'!$D$68&lt;&gt;4),1.2,1)</f>
        <v>0</v>
      </c>
      <c r="FK208" s="263"/>
      <c r="FL208" s="264"/>
      <c r="FM208" s="265"/>
      <c r="FN208" s="266"/>
      <c r="FO208" s="267">
        <f t="shared" si="298"/>
        <v>0</v>
      </c>
      <c r="FP208" s="260">
        <f>+(IF(OR($B208=0,$C208=0,$D208=0,$DC$2&gt;$OE$1),0,IF(OR(FK208=0,FM208=0,FN208=0),0,MIN((VLOOKUP($D208,SALERYCODE,3,0))*(IF($D208=6,FN208,FM208))*((MIN((VLOOKUP($D208,SALERYCODE,5,0)),(IF($D208=6,FM208,FN208))))),MIN((VLOOKUP($D208,SALERYCODE,3,0)),(FK208+FL208))*(IF($D208=6,FN208,((MIN((VLOOKUP($D208,SALERYCODE,5,0)),FN208)))))))))/IF(AND($D208=2,'ראשי-פרטים כלליים וריכוז הוצאות'!$D$68&lt;&gt;4),1.2,1)</f>
        <v>0</v>
      </c>
      <c r="FQ208" s="263"/>
      <c r="FR208" s="264"/>
      <c r="FS208" s="265"/>
      <c r="FT208" s="266"/>
      <c r="FU208" s="267">
        <f t="shared" si="299"/>
        <v>0</v>
      </c>
      <c r="FV208" s="260">
        <f>+(IF(OR($B208=0,$C208=0,$D208=0,$DC$2&gt;$OE$1),0,IF(OR(FQ208=0,FS208=0,FT208=0),0,MIN((VLOOKUP($D208,SALERYCODE,3,0))*(IF($D208=6,FT208,FS208))*((MIN((VLOOKUP($D208,SALERYCODE,5,0)),(IF($D208=6,FS208,FT208))))),MIN((VLOOKUP($D208,SALERYCODE,3,0)),(FQ208+FR208))*(IF($D208=6,FT208,((MIN((VLOOKUP($D208,SALERYCODE,5,0)),FT208)))))))))/IF(AND($D208=2,'ראשי-פרטים כלליים וריכוז הוצאות'!$D$68&lt;&gt;4),1.2,1)</f>
        <v>0</v>
      </c>
      <c r="FW208" s="263"/>
      <c r="FX208" s="264"/>
      <c r="FY208" s="265"/>
      <c r="FZ208" s="266"/>
      <c r="GA208" s="267">
        <f t="shared" si="300"/>
        <v>0</v>
      </c>
      <c r="GB208" s="260">
        <f>+(IF(OR($B208=0,$C208=0,$D208=0,$DC$2&gt;$OE$1),0,IF(OR(FW208=0,FY208=0,FZ208=0),0,MIN((VLOOKUP($D208,SALERYCODE,3,0))*(IF($D208=6,FZ208,FY208))*((MIN((VLOOKUP($D208,SALERYCODE,5,0)),(IF($D208=6,FY208,FZ208))))),MIN((VLOOKUP($D208,SALERYCODE,3,0)),(FW208+FX208))*(IF($D208=6,FZ208,((MIN((VLOOKUP($D208,SALERYCODE,5,0)),FZ208)))))))))/IF(AND($D208=2,'ראשי-פרטים כלליים וריכוז הוצאות'!$D$68&lt;&gt;4),1.2,1)</f>
        <v>0</v>
      </c>
      <c r="GC208" s="263"/>
      <c r="GD208" s="264"/>
      <c r="GE208" s="265"/>
      <c r="GF208" s="266"/>
      <c r="GG208" s="267">
        <f t="shared" si="301"/>
        <v>0</v>
      </c>
      <c r="GH208" s="260">
        <f>+(IF(OR($B208=0,$C208=0,$D208=0,$DC$2&gt;$OE$1),0,IF(OR(GC208=0,GE208=0,GF208=0),0,MIN((VLOOKUP($D208,SALERYCODE,3,0))*(IF($D208=6,GF208,GE208))*((MIN((VLOOKUP($D208,SALERYCODE,5,0)),(IF($D208=6,GE208,GF208))))),MIN((VLOOKUP($D208,SALERYCODE,3,0)),(GC208+GD208))*(IF($D208=6,GF208,((MIN((VLOOKUP($D208,SALERYCODE,5,0)),GF208)))))))))/IF(AND($D208=2,'ראשי-פרטים כלליים וריכוז הוצאות'!$D$68&lt;&gt;4),1.2,1)</f>
        <v>0</v>
      </c>
      <c r="GI208" s="263"/>
      <c r="GJ208" s="264"/>
      <c r="GK208" s="265"/>
      <c r="GL208" s="266"/>
      <c r="GM208" s="267">
        <f t="shared" si="302"/>
        <v>0</v>
      </c>
      <c r="GN208" s="260">
        <f>+(IF(OR($B208=0,$C208=0,$D208=0,$DC$2&gt;$OE$1),0,IF(OR(GI208=0,GK208=0,GL208=0),0,MIN((VLOOKUP($D208,SALERYCODE,3,0))*(IF($D208=6,GL208,GK208))*((MIN((VLOOKUP($D208,SALERYCODE,5,0)),(IF($D208=6,GK208,GL208))))),MIN((VLOOKUP($D208,SALERYCODE,3,0)),(GI208+GJ208))*(IF($D208=6,GL208,((MIN((VLOOKUP($D208,SALERYCODE,5,0)),GL208)))))))))/IF(AND($D208=2,'ראשי-פרטים כלליים וריכוז הוצאות'!$D$68&lt;&gt;4),1.2,1)</f>
        <v>0</v>
      </c>
      <c r="GO208" s="263"/>
      <c r="GP208" s="264"/>
      <c r="GQ208" s="265"/>
      <c r="GR208" s="266"/>
      <c r="GS208" s="267">
        <f t="shared" si="303"/>
        <v>0</v>
      </c>
      <c r="GT208" s="260">
        <f>+(IF(OR($B208=0,$C208=0,$D208=0,$DC$2&gt;$OE$1),0,IF(OR(GO208=0,GQ208=0,GR208=0),0,MIN((VLOOKUP($D208,SALERYCODE,3,0))*(IF($D208=6,GR208,GQ208))*((MIN((VLOOKUP($D208,SALERYCODE,5,0)),(IF($D208=6,GQ208,GR208))))),MIN((VLOOKUP($D208,SALERYCODE,3,0)),(GO208+GP208))*(IF($D208=6,GR208,((MIN((VLOOKUP($D208,SALERYCODE,5,0)),GR208)))))))))/IF(AND($D208=2,'ראשי-פרטים כלליים וריכוז הוצאות'!$D$68&lt;&gt;4),1.2,1)</f>
        <v>0</v>
      </c>
      <c r="GU208" s="263"/>
      <c r="GV208" s="264"/>
      <c r="GW208" s="265"/>
      <c r="GX208" s="266"/>
      <c r="GY208" s="267">
        <f t="shared" si="304"/>
        <v>0</v>
      </c>
      <c r="GZ208" s="260">
        <f>+(IF(OR($B208=0,$C208=0,$D208=0,$DC$2&gt;$OE$1),0,IF(OR(GU208=0,GW208=0,GX208=0),0,MIN((VLOOKUP($D208,SALERYCODE,3,0))*(IF($D208=6,GX208,GW208))*((MIN((VLOOKUP($D208,SALERYCODE,5,0)),(IF($D208=6,GW208,GX208))))),MIN((VLOOKUP($D208,SALERYCODE,3,0)),(GU208+GV208))*(IF($D208=6,GX208,((MIN((VLOOKUP($D208,SALERYCODE,5,0)),GX208)))))))))/IF(AND($D208=2,'ראשי-פרטים כלליים וריכוז הוצאות'!$D$68&lt;&gt;4),1.2,1)</f>
        <v>0</v>
      </c>
      <c r="HA208" s="263"/>
      <c r="HB208" s="264"/>
      <c r="HC208" s="265"/>
      <c r="HD208" s="266"/>
      <c r="HE208" s="267">
        <f t="shared" si="305"/>
        <v>0</v>
      </c>
      <c r="HF208" s="260">
        <f>+(IF(OR($B208=0,$C208=0,$D208=0,$DC$2&gt;$OE$1),0,IF(OR(HA208=0,HC208=0,HD208=0),0,MIN((VLOOKUP($D208,SALERYCODE,3,0))*(IF($D208=6,HD208,HC208))*((MIN((VLOOKUP($D208,SALERYCODE,5,0)),(IF($D208=6,HC208,HD208))))),MIN((VLOOKUP($D208,SALERYCODE,3,0)),(HA208+HB208))*(IF($D208=6,HD208,((MIN((VLOOKUP($D208,SALERYCODE,5,0)),HD208)))))))))/IF(AND($D208=2,'ראשי-פרטים כלליים וריכוז הוצאות'!$D$68&lt;&gt;4),1.2,1)</f>
        <v>0</v>
      </c>
      <c r="HG208" s="263"/>
      <c r="HH208" s="264"/>
      <c r="HI208" s="265"/>
      <c r="HJ208" s="266"/>
      <c r="HK208" s="267">
        <f t="shared" si="306"/>
        <v>0</v>
      </c>
      <c r="HL208" s="260">
        <f>+(IF(OR($B208=0,$C208=0,$D208=0,$DC$2&gt;$OE$1),0,IF(OR(HG208=0,HI208=0,HJ208=0),0,MIN((VLOOKUP($D208,SALERYCODE,3,0))*(IF($D208=6,HJ208,HI208))*((MIN((VLOOKUP($D208,SALERYCODE,5,0)),(IF($D208=6,HI208,HJ208))))),MIN((VLOOKUP($D208,SALERYCODE,3,0)),(HG208+HH208))*(IF($D208=6,HJ208,((MIN((VLOOKUP($D208,SALERYCODE,5,0)),HJ208)))))))))/IF(AND($D208=2,'ראשי-פרטים כלליים וריכוז הוצאות'!$D$68&lt;&gt;4),1.2,1)</f>
        <v>0</v>
      </c>
      <c r="HM208" s="263"/>
      <c r="HN208" s="264"/>
      <c r="HO208" s="265"/>
      <c r="HP208" s="266"/>
      <c r="HQ208" s="267">
        <f t="shared" si="307"/>
        <v>0</v>
      </c>
      <c r="HR208" s="260">
        <f>+(IF(OR($B208=0,$C208=0,$D208=0,$DC$2&gt;$OE$1),0,IF(OR(HM208=0,HO208=0,HP208=0),0,MIN((VLOOKUP($D208,SALERYCODE,3,0))*(IF($D208=6,HP208,HO208))*((MIN((VLOOKUP($D208,SALERYCODE,5,0)),(IF($D208=6,HO208,HP208))))),MIN((VLOOKUP($D208,SALERYCODE,3,0)),(HM208+HN208))*(IF($D208=6,HP208,((MIN((VLOOKUP($D208,SALERYCODE,5,0)),HP208)))))))))/IF(AND($D208=2,'ראשי-פרטים כלליים וריכוז הוצאות'!$D$68&lt;&gt;4),1.2,1)</f>
        <v>0</v>
      </c>
      <c r="HS208" s="263"/>
      <c r="HT208" s="264"/>
      <c r="HU208" s="265"/>
      <c r="HV208" s="266"/>
      <c r="HW208" s="267">
        <f t="shared" si="308"/>
        <v>0</v>
      </c>
      <c r="HX208" s="260">
        <f>+(IF(OR($B208=0,$C208=0,$D208=0,$DC$2&gt;$OE$1),0,IF(OR(HS208=0,HU208=0,HV208=0),0,MIN((VLOOKUP($D208,SALERYCODE,3,0))*(IF($D208=6,HV208,HU208))*((MIN((VLOOKUP($D208,SALERYCODE,5,0)),(IF($D208=6,HU208,HV208))))),MIN((VLOOKUP($D208,SALERYCODE,3,0)),(HS208+HT208))*(IF($D208=6,HV208,((MIN((VLOOKUP($D208,SALERYCODE,5,0)),HV208)))))))))/IF(AND($D208=2,'ראשי-פרטים כלליים וריכוז הוצאות'!$D$68&lt;&gt;4),1.2,1)</f>
        <v>0</v>
      </c>
      <c r="HY208" s="263"/>
      <c r="HZ208" s="264"/>
      <c r="IA208" s="265"/>
      <c r="IB208" s="266"/>
      <c r="IC208" s="267">
        <f t="shared" si="309"/>
        <v>0</v>
      </c>
      <c r="ID208" s="260">
        <f>+(IF(OR($B208=0,$C208=0,$D208=0,$DC$2&gt;$OE$1),0,IF(OR(HY208=0,IA208=0,IB208=0),0,MIN((VLOOKUP($D208,SALERYCODE,3,0))*(IF($D208=6,IB208,IA208))*((MIN((VLOOKUP($D208,SALERYCODE,5,0)),(IF($D208=6,IA208,IB208))))),MIN((VLOOKUP($D208,SALERYCODE,3,0)),(HY208+HZ208))*(IF($D208=6,IB208,((MIN((VLOOKUP($D208,SALERYCODE,5,0)),IB208)))))))))/IF(AND($D208=2,'ראשי-פרטים כלליים וריכוז הוצאות'!$D$68&lt;&gt;4),1.2,1)</f>
        <v>0</v>
      </c>
      <c r="IE208" s="263"/>
      <c r="IF208" s="264"/>
      <c r="IG208" s="265"/>
      <c r="IH208" s="266"/>
      <c r="II208" s="267">
        <f t="shared" si="310"/>
        <v>0</v>
      </c>
      <c r="IJ208" s="260">
        <f>+(IF(OR($B208=0,$C208=0,$D208=0,$DC$2&gt;$OE$1),0,IF(OR(IE208=0,IG208=0,IH208=0),0,MIN((VLOOKUP($D208,SALERYCODE,3,0))*(IF($D208=6,IH208,IG208))*((MIN((VLOOKUP($D208,SALERYCODE,5,0)),(IF($D208=6,IG208,IH208))))),MIN((VLOOKUP($D208,SALERYCODE,3,0)),(IE208+IF208))*(IF($D208=6,IH208,((MIN((VLOOKUP($D208,SALERYCODE,5,0)),IH208)))))))))/IF(AND($D208=2,'ראשי-פרטים כלליים וריכוז הוצאות'!$D$68&lt;&gt;4),1.2,1)</f>
        <v>0</v>
      </c>
      <c r="IK208" s="263"/>
      <c r="IL208" s="264"/>
      <c r="IM208" s="265"/>
      <c r="IN208" s="266"/>
      <c r="IO208" s="267">
        <f t="shared" si="311"/>
        <v>0</v>
      </c>
      <c r="IP208" s="260">
        <f>+(IF(OR($B208=0,$C208=0,$D208=0,$DC$2&gt;$OE$1),0,IF(OR(IK208=0,IM208=0,IN208=0),0,MIN((VLOOKUP($D208,SALERYCODE,3,0))*(IF($D208=6,IN208,IM208))*((MIN((VLOOKUP($D208,SALERYCODE,5,0)),(IF($D208=6,IM208,IN208))))),MIN((VLOOKUP($D208,SALERYCODE,3,0)),(IK208+IL208))*(IF($D208=6,IN208,((MIN((VLOOKUP($D208,SALERYCODE,5,0)),IN208)))))))))/IF(AND($D208=2,'ראשי-פרטים כלליים וריכוז הוצאות'!$D$68&lt;&gt;4),1.2,1)</f>
        <v>0</v>
      </c>
      <c r="IQ208" s="263"/>
      <c r="IR208" s="264"/>
      <c r="IS208" s="265"/>
      <c r="IT208" s="266"/>
      <c r="IU208" s="267">
        <f t="shared" si="312"/>
        <v>0</v>
      </c>
      <c r="IV208" s="260">
        <f>+(IF(OR($B208=0,$C208=0,$D208=0,$DC$2&gt;$OE$1),0,IF(OR(IQ208=0,IS208=0,IT208=0),0,MIN((VLOOKUP($D208,SALERYCODE,3,0))*(IF($D208=6,IT208,IS208))*((MIN((VLOOKUP($D208,SALERYCODE,5,0)),(IF($D208=6,IS208,IT208))))),MIN((VLOOKUP($D208,SALERYCODE,3,0)),(IQ208+IR208))*(IF($D208=6,IT208,((MIN((VLOOKUP($D208,SALERYCODE,5,0)),IT208)))))))))/IF(AND($D208=2,'ראשי-פרטים כלליים וריכוז הוצאות'!$D$68&lt;&gt;4),1.2,1)</f>
        <v>0</v>
      </c>
      <c r="IW208" s="263"/>
      <c r="IX208" s="264"/>
      <c r="IY208" s="265"/>
      <c r="IZ208" s="266"/>
      <c r="JA208" s="267">
        <f t="shared" si="313"/>
        <v>0</v>
      </c>
      <c r="JB208" s="260">
        <f>+(IF(OR($B208=0,$C208=0,$D208=0,$DC$2&gt;$OE$1),0,IF(OR(IW208=0,IY208=0,IZ208=0),0,MIN((VLOOKUP($D208,SALERYCODE,3,0))*(IF($D208=6,IZ208,IY208))*((MIN((VLOOKUP($D208,SALERYCODE,5,0)),(IF($D208=6,IY208,IZ208))))),MIN((VLOOKUP($D208,SALERYCODE,3,0)),(IW208+IX208))*(IF($D208=6,IZ208,((MIN((VLOOKUP($D208,SALERYCODE,5,0)),IZ208)))))))))/IF(AND($D208=2,'ראשי-פרטים כלליים וריכוז הוצאות'!$D$68&lt;&gt;4),1.2,1)</f>
        <v>0</v>
      </c>
      <c r="JC208" s="263"/>
      <c r="JD208" s="264"/>
      <c r="JE208" s="265"/>
      <c r="JF208" s="266"/>
      <c r="JG208" s="267">
        <f t="shared" si="314"/>
        <v>0</v>
      </c>
      <c r="JH208" s="260">
        <f>+(IF(OR($B208=0,$C208=0,$D208=0,$DC$2&gt;$OE$1),0,IF(OR(JC208=0,JE208=0,JF208=0),0,MIN((VLOOKUP($D208,SALERYCODE,3,0))*(IF($D208=6,JF208,JE208))*((MIN((VLOOKUP($D208,SALERYCODE,5,0)),(IF($D208=6,JE208,JF208))))),MIN((VLOOKUP($D208,SALERYCODE,3,0)),(JC208+JD208))*(IF($D208=6,JF208,((MIN((VLOOKUP($D208,SALERYCODE,5,0)),JF208)))))))))/IF(AND($D208=2,'ראשי-פרטים כלליים וריכוז הוצאות'!$D$68&lt;&gt;4),1.2,1)</f>
        <v>0</v>
      </c>
      <c r="JI208" s="263"/>
      <c r="JJ208" s="264"/>
      <c r="JK208" s="265"/>
      <c r="JL208" s="266"/>
      <c r="JM208" s="267">
        <f t="shared" si="315"/>
        <v>0</v>
      </c>
      <c r="JN208" s="260">
        <f>+(IF(OR($B208=0,$C208=0,$D208=0,$DC$2&gt;$OE$1),0,IF(OR(JI208=0,JK208=0,JL208=0),0,MIN((VLOOKUP($D208,SALERYCODE,3,0))*(IF($D208=6,JL208,JK208))*((MIN((VLOOKUP($D208,SALERYCODE,5,0)),(IF($D208=6,JK208,JL208))))),MIN((VLOOKUP($D208,SALERYCODE,3,0)),(JI208+JJ208))*(IF($D208=6,JL208,((MIN((VLOOKUP($D208,SALERYCODE,5,0)),JL208)))))))))/IF(AND($D208=2,'ראשי-פרטים כלליים וריכוז הוצאות'!$D$68&lt;&gt;4),1.2,1)</f>
        <v>0</v>
      </c>
      <c r="JO208" s="263"/>
      <c r="JP208" s="264"/>
      <c r="JQ208" s="265"/>
      <c r="JR208" s="266"/>
      <c r="JS208" s="267">
        <f t="shared" si="316"/>
        <v>0</v>
      </c>
      <c r="JT208" s="260">
        <f>+(IF(OR($B208=0,$C208=0,$D208=0,$DC$2&gt;$OE$1),0,IF(OR(JO208=0,JQ208=0,JR208=0),0,MIN((VLOOKUP($D208,SALERYCODE,3,0))*(IF($D208=6,JR208,JQ208))*((MIN((VLOOKUP($D208,SALERYCODE,5,0)),(IF($D208=6,JQ208,JR208))))),MIN((VLOOKUP($D208,SALERYCODE,3,0)),(JO208+JP208))*(IF($D208=6,JR208,((MIN((VLOOKUP($D208,SALERYCODE,5,0)),JR208)))))))))/IF(AND($D208=2,'ראשי-פרטים כלליים וריכוז הוצאות'!$D$68&lt;&gt;4),1.2,1)</f>
        <v>0</v>
      </c>
      <c r="JU208" s="263"/>
      <c r="JV208" s="264"/>
      <c r="JW208" s="265"/>
      <c r="JX208" s="266"/>
      <c r="JY208" s="267">
        <f t="shared" si="317"/>
        <v>0</v>
      </c>
      <c r="JZ208" s="260">
        <f>+(IF(OR($B208=0,$C208=0,$D208=0,$DC$2&gt;$OE$1),0,IF(OR(JU208=0,JW208=0,JX208=0),0,MIN((VLOOKUP($D208,SALERYCODE,3,0))*(IF($D208=6,JX208,JW208))*((MIN((VLOOKUP($D208,SALERYCODE,5,0)),(IF($D208=6,JW208,JX208))))),MIN((VLOOKUP($D208,SALERYCODE,3,0)),(JU208+JV208))*(IF($D208=6,JX208,((MIN((VLOOKUP($D208,SALERYCODE,5,0)),JX208)))))))))/IF(AND($D208=2,'ראשי-פרטים כלליים וריכוז הוצאות'!$D$68&lt;&gt;4),1.2,1)</f>
        <v>0</v>
      </c>
      <c r="KA208" s="263"/>
      <c r="KB208" s="264"/>
      <c r="KC208" s="265"/>
      <c r="KD208" s="266"/>
      <c r="KE208" s="267">
        <f t="shared" si="318"/>
        <v>0</v>
      </c>
      <c r="KF208" s="260">
        <f>+(IF(OR($B208=0,$C208=0,$D208=0,$DC$2&gt;$OE$1),0,IF(OR(KA208=0,KC208=0,KD208=0),0,MIN((VLOOKUP($D208,SALERYCODE,3,0))*(IF($D208=6,KD208,KC208))*((MIN((VLOOKUP($D208,SALERYCODE,5,0)),(IF($D208=6,KC208,KD208))))),MIN((VLOOKUP($D208,SALERYCODE,3,0)),(KA208+KB208))*(IF($D208=6,KD208,((MIN((VLOOKUP($D208,SALERYCODE,5,0)),KD208)))))))))/IF(AND($D208=2,'ראשי-פרטים כלליים וריכוז הוצאות'!$D$68&lt;&gt;4),1.2,1)</f>
        <v>0</v>
      </c>
      <c r="KG208" s="263"/>
      <c r="KH208" s="264"/>
      <c r="KI208" s="265"/>
      <c r="KJ208" s="266"/>
      <c r="KK208" s="267">
        <f t="shared" si="319"/>
        <v>0</v>
      </c>
      <c r="KL208" s="260">
        <f>+(IF(OR($B208=0,$C208=0,$D208=0,$DC$2&gt;$OE$1),0,IF(OR(KG208=0,KI208=0,KJ208=0),0,MIN((VLOOKUP($D208,SALERYCODE,3,0))*(IF($D208=6,KJ208,KI208))*((MIN((VLOOKUP($D208,SALERYCODE,5,0)),(IF($D208=6,KI208,KJ208))))),MIN((VLOOKUP($D208,SALERYCODE,3,0)),(KG208+KH208))*(IF($D208=6,KJ208,((MIN((VLOOKUP($D208,SALERYCODE,5,0)),KJ208)))))))))/IF(AND($D208=2,'ראשי-פרטים כלליים וריכוז הוצאות'!$D$68&lt;&gt;4),1.2,1)</f>
        <v>0</v>
      </c>
      <c r="KM208" s="263"/>
      <c r="KN208" s="264"/>
      <c r="KO208" s="265"/>
      <c r="KP208" s="266"/>
      <c r="KQ208" s="267">
        <f t="shared" si="320"/>
        <v>0</v>
      </c>
      <c r="KR208" s="260">
        <f>+(IF(OR($B208=0,$C208=0,$D208=0,$DC$2&gt;$OE$1),0,IF(OR(KM208=0,KO208=0,KP208=0),0,MIN((VLOOKUP($D208,SALERYCODE,3,0))*(IF($D208=6,KP208,KO208))*((MIN((VLOOKUP($D208,SALERYCODE,5,0)),(IF($D208=6,KO208,KP208))))),MIN((VLOOKUP($D208,SALERYCODE,3,0)),(KM208+KN208))*(IF($D208=6,KP208,((MIN((VLOOKUP($D208,SALERYCODE,5,0)),KP208)))))))))/IF(AND($D208=2,'ראשי-פרטים כלליים וריכוז הוצאות'!$D$68&lt;&gt;4),1.2,1)</f>
        <v>0</v>
      </c>
      <c r="KS208" s="263"/>
      <c r="KT208" s="264"/>
      <c r="KU208" s="265"/>
      <c r="KV208" s="266"/>
      <c r="KW208" s="267">
        <f t="shared" si="321"/>
        <v>0</v>
      </c>
      <c r="KX208" s="260">
        <f>+(IF(OR($B208=0,$C208=0,$D208=0,$DC$2&gt;$OE$1),0,IF(OR(KS208=0,KU208=0,KV208=0),0,MIN((VLOOKUP($D208,SALERYCODE,3,0))*(IF($D208=6,KV208,KU208))*((MIN((VLOOKUP($D208,SALERYCODE,5,0)),(IF($D208=6,KU208,KV208))))),MIN((VLOOKUP($D208,SALERYCODE,3,0)),(KS208+KT208))*(IF($D208=6,KV208,((MIN((VLOOKUP($D208,SALERYCODE,5,0)),KV208)))))))))/IF(AND($D208=2,'ראשי-פרטים כלליים וריכוז הוצאות'!$D$68&lt;&gt;4),1.2,1)</f>
        <v>0</v>
      </c>
      <c r="KY208" s="263"/>
      <c r="KZ208" s="264"/>
      <c r="LA208" s="265"/>
      <c r="LB208" s="266"/>
      <c r="LC208" s="267">
        <f t="shared" si="322"/>
        <v>0</v>
      </c>
      <c r="LD208" s="260">
        <f>+(IF(OR($B208=0,$C208=0,$D208=0,$DC$2&gt;$OE$1),0,IF(OR(KY208=0,LA208=0,LB208=0),0,MIN((VLOOKUP($D208,SALERYCODE,3,0))*(IF($D208=6,LB208,LA208))*((MIN((VLOOKUP($D208,SALERYCODE,5,0)),(IF($D208=6,LA208,LB208))))),MIN((VLOOKUP($D208,SALERYCODE,3,0)),(KY208+KZ208))*(IF($D208=6,LB208,((MIN((VLOOKUP($D208,SALERYCODE,5,0)),LB208)))))))))/IF(AND($D208=2,'ראשי-פרטים כלליים וריכוז הוצאות'!$D$68&lt;&gt;4),1.2,1)</f>
        <v>0</v>
      </c>
      <c r="LE208" s="263"/>
      <c r="LF208" s="264"/>
      <c r="LG208" s="265"/>
      <c r="LH208" s="266"/>
      <c r="LI208" s="267">
        <f t="shared" si="323"/>
        <v>0</v>
      </c>
      <c r="LJ208" s="260">
        <f>+(IF(OR($B208=0,$C208=0,$D208=0,$DC$2&gt;$OE$1),0,IF(OR(LE208=0,LG208=0,LH208=0),0,MIN((VLOOKUP($D208,SALERYCODE,3,0))*(IF($D208=6,LH208,LG208))*((MIN((VLOOKUP($D208,SALERYCODE,5,0)),(IF($D208=6,LG208,LH208))))),MIN((VLOOKUP($D208,SALERYCODE,3,0)),(LE208+LF208))*(IF($D208=6,LH208,((MIN((VLOOKUP($D208,SALERYCODE,5,0)),LH208)))))))))/IF(AND($D208=2,'ראשי-פרטים כלליים וריכוז הוצאות'!$D$68&lt;&gt;4),1.2,1)</f>
        <v>0</v>
      </c>
      <c r="LK208" s="263"/>
      <c r="LL208" s="264"/>
      <c r="LM208" s="265"/>
      <c r="LN208" s="266"/>
      <c r="LO208" s="267">
        <f t="shared" si="324"/>
        <v>0</v>
      </c>
      <c r="LP208" s="260">
        <f>+(IF(OR($B208=0,$C208=0,$D208=0,$DC$2&gt;$OE$1),0,IF(OR(LK208=0,LM208=0,LN208=0),0,MIN((VLOOKUP($D208,SALERYCODE,3,0))*(IF($D208=6,LN208,LM208))*((MIN((VLOOKUP($D208,SALERYCODE,5,0)),(IF($D208=6,LM208,LN208))))),MIN((VLOOKUP($D208,SALERYCODE,3,0)),(LK208+LL208))*(IF($D208=6,LN208,((MIN((VLOOKUP($D208,SALERYCODE,5,0)),LN208)))))))))/IF(AND($D208=2,'ראשי-פרטים כלליים וריכוז הוצאות'!$D$68&lt;&gt;4),1.2,1)</f>
        <v>0</v>
      </c>
      <c r="LQ208" s="263"/>
      <c r="LR208" s="264"/>
      <c r="LS208" s="265"/>
      <c r="LT208" s="266"/>
      <c r="LU208" s="267">
        <f t="shared" si="325"/>
        <v>0</v>
      </c>
      <c r="LV208" s="260">
        <f>+(IF(OR($B208=0,$C208=0,$D208=0,$DC$2&gt;$OE$1),0,IF(OR(LQ208=0,LS208=0,LT208=0),0,MIN((VLOOKUP($D208,SALERYCODE,3,0))*(IF($D208=6,LT208,LS208))*((MIN((VLOOKUP($D208,SALERYCODE,5,0)),(IF($D208=6,LS208,LT208))))),MIN((VLOOKUP($D208,SALERYCODE,3,0)),(LQ208+LR208))*(IF($D208=6,LT208,((MIN((VLOOKUP($D208,SALERYCODE,5,0)),LT208)))))))))/IF(AND($D208=2,'ראשי-פרטים כלליים וריכוז הוצאות'!$D$68&lt;&gt;4),1.2,1)</f>
        <v>0</v>
      </c>
      <c r="LW208" s="263"/>
      <c r="LX208" s="264"/>
      <c r="LY208" s="265"/>
      <c r="LZ208" s="266"/>
      <c r="MA208" s="267">
        <f t="shared" si="326"/>
        <v>0</v>
      </c>
      <c r="MB208" s="260">
        <f>+(IF(OR($B208=0,$C208=0,$D208=0,$DC$2&gt;$OE$1),0,IF(OR(LW208=0,LY208=0,LZ208=0),0,MIN((VLOOKUP($D208,SALERYCODE,3,0))*(IF($D208=6,LZ208,LY208))*((MIN((VLOOKUP($D208,SALERYCODE,5,0)),(IF($D208=6,LY208,LZ208))))),MIN((VLOOKUP($D208,SALERYCODE,3,0)),(LW208+LX208))*(IF($D208=6,LZ208,((MIN((VLOOKUP($D208,SALERYCODE,5,0)),LZ208)))))))))/IF(AND($D208=2,'ראשי-פרטים כלליים וריכוז הוצאות'!$D$68&lt;&gt;4),1.2,1)</f>
        <v>0</v>
      </c>
      <c r="MC208" s="263"/>
      <c r="MD208" s="264"/>
      <c r="ME208" s="265"/>
      <c r="MF208" s="266"/>
      <c r="MG208" s="267">
        <f t="shared" si="327"/>
        <v>0</v>
      </c>
      <c r="MH208" s="260">
        <f>+(IF(OR($B208=0,$C208=0,$D208=0,$DC$2&gt;$OE$1),0,IF(OR(MC208=0,ME208=0,MF208=0),0,MIN((VLOOKUP($D208,SALERYCODE,3,0))*(IF($D208=6,MF208,ME208))*((MIN((VLOOKUP($D208,SALERYCODE,5,0)),(IF($D208=6,ME208,MF208))))),MIN((VLOOKUP($D208,SALERYCODE,3,0)),(MC208+MD208))*(IF($D208=6,MF208,((MIN((VLOOKUP($D208,SALERYCODE,5,0)),MF208)))))))))/IF(AND($D208=2,'ראשי-פרטים כלליים וריכוז הוצאות'!$D$68&lt;&gt;4),1.2,1)</f>
        <v>0</v>
      </c>
      <c r="MI208" s="263"/>
      <c r="MJ208" s="264"/>
      <c r="MK208" s="265"/>
      <c r="ML208" s="266"/>
      <c r="MM208" s="267">
        <f t="shared" si="328"/>
        <v>0</v>
      </c>
      <c r="MN208" s="260">
        <f>+(IF(OR($B208=0,$C208=0,$D208=0,$DC$2&gt;$OE$1),0,IF(OR(MI208=0,MK208=0,ML208=0),0,MIN((VLOOKUP($D208,SALERYCODE,3,0))*(IF($D208=6,ML208,MK208))*((MIN((VLOOKUP($D208,SALERYCODE,5,0)),(IF($D208=6,MK208,ML208))))),MIN((VLOOKUP($D208,SALERYCODE,3,0)),(MI208+MJ208))*(IF($D208=6,ML208,((MIN((VLOOKUP($D208,SALERYCODE,5,0)),ML208)))))))))/IF(AND($D208=2,'ראשי-פרטים כלליים וריכוז הוצאות'!$D$68&lt;&gt;4),1.2,1)</f>
        <v>0</v>
      </c>
      <c r="MO208" s="263"/>
      <c r="MP208" s="264"/>
      <c r="MQ208" s="265"/>
      <c r="MR208" s="266"/>
      <c r="MS208" s="267">
        <f t="shared" si="329"/>
        <v>0</v>
      </c>
      <c r="MT208" s="260">
        <f>+(IF(OR($B208=0,$C208=0,$D208=0,$DC$2&gt;$OE$1),0,IF(OR(MO208=0,MQ208=0,MR208=0),0,MIN((VLOOKUP($D208,SALERYCODE,3,0))*(IF($D208=6,MR208,MQ208))*((MIN((VLOOKUP($D208,SALERYCODE,5,0)),(IF($D208=6,MQ208,MR208))))),MIN((VLOOKUP($D208,SALERYCODE,3,0)),(MO208+MP208))*(IF($D208=6,MR208,((MIN((VLOOKUP($D208,SALERYCODE,5,0)),MR208)))))))))/IF(AND($D208=2,'ראשי-פרטים כלליים וריכוז הוצאות'!$D$68&lt;&gt;4),1.2,1)</f>
        <v>0</v>
      </c>
      <c r="MU208" s="263"/>
      <c r="MV208" s="264"/>
      <c r="MW208" s="265"/>
      <c r="MX208" s="266"/>
      <c r="MY208" s="267">
        <f t="shared" si="330"/>
        <v>0</v>
      </c>
      <c r="MZ208" s="260">
        <f>+(IF(OR($B208=0,$C208=0,$D208=0,$DC$2&gt;$OE$1),0,IF(OR(MU208=0,MW208=0,MX208=0),0,MIN((VLOOKUP($D208,SALERYCODE,3,0))*(IF($D208=6,MX208,MW208))*((MIN((VLOOKUP($D208,SALERYCODE,5,0)),(IF($D208=6,MW208,MX208))))),MIN((VLOOKUP($D208,SALERYCODE,3,0)),(MU208+MV208))*(IF($D208=6,MX208,((MIN((VLOOKUP($D208,SALERYCODE,5,0)),MX208)))))))))/IF(AND($D208=2,'ראשי-פרטים כלליים וריכוז הוצאות'!$D$68&lt;&gt;4),1.2,1)</f>
        <v>0</v>
      </c>
      <c r="NA208" s="263"/>
      <c r="NB208" s="264"/>
      <c r="NC208" s="265"/>
      <c r="ND208" s="266"/>
      <c r="NE208" s="267">
        <f t="shared" si="331"/>
        <v>0</v>
      </c>
      <c r="NF208" s="260">
        <f>+(IF(OR($B208=0,$C208=0,$D208=0,$DC$2&gt;$OE$1),0,IF(OR(NA208=0,NC208=0,ND208=0),0,MIN((VLOOKUP($D208,SALERYCODE,3,0))*(IF($D208=6,ND208,NC208))*((MIN((VLOOKUP($D208,SALERYCODE,5,0)),(IF($D208=6,NC208,ND208))))),MIN((VLOOKUP($D208,SALERYCODE,3,0)),(NA208+NB208))*(IF($D208=6,ND208,((MIN((VLOOKUP($D208,SALERYCODE,5,0)),ND208)))))))))/IF(AND($D208=2,'ראשי-פרטים כלליים וריכוז הוצאות'!$D$68&lt;&gt;4),1.2,1)</f>
        <v>0</v>
      </c>
      <c r="NG208" s="263"/>
      <c r="NH208" s="264"/>
      <c r="NI208" s="265"/>
      <c r="NJ208" s="266"/>
      <c r="NK208" s="267">
        <f t="shared" si="332"/>
        <v>0</v>
      </c>
      <c r="NL208" s="260">
        <f>+(IF(OR($B208=0,$C208=0,$D208=0,$DC$2&gt;$OE$1),0,IF(OR(NG208=0,NI208=0,NJ208=0),0,MIN((VLOOKUP($D208,SALERYCODE,3,0))*(IF($D208=6,NJ208,NI208))*((MIN((VLOOKUP($D208,SALERYCODE,5,0)),(IF($D208=6,NI208,NJ208))))),MIN((VLOOKUP($D208,SALERYCODE,3,0)),(NG208+NH208))*(IF($D208=6,NJ208,((MIN((VLOOKUP($D208,SALERYCODE,5,0)),NJ208)))))))))/IF(AND($D208=2,'ראשי-פרטים כלליים וריכוז הוצאות'!$D$68&lt;&gt;4),1.2,1)</f>
        <v>0</v>
      </c>
      <c r="NM208" s="263"/>
      <c r="NN208" s="264"/>
      <c r="NO208" s="265"/>
      <c r="NP208" s="266"/>
      <c r="NQ208" s="267">
        <f t="shared" si="333"/>
        <v>0</v>
      </c>
      <c r="NR208" s="260">
        <f>+(IF(OR($B208=0,$C208=0,$D208=0,$DC$2&gt;$OE$1),0,IF(OR(NM208=0,NO208=0,NP208=0),0,MIN((VLOOKUP($D208,SALERYCODE,3,0))*(IF($D208=6,NP208,NO208))*((MIN((VLOOKUP($D208,SALERYCODE,5,0)),(IF($D208=6,NO208,NP208))))),MIN((VLOOKUP($D208,SALERYCODE,3,0)),(NM208+NN208))*(IF($D208=6,NP208,((MIN((VLOOKUP($D208,SALERYCODE,5,0)),NP208)))))))))/IF(AND($D208=2,'ראשי-פרטים כלליים וריכוז הוצאות'!$D$68&lt;&gt;4),1.2,1)</f>
        <v>0</v>
      </c>
      <c r="NS208" s="263"/>
      <c r="NT208" s="264"/>
      <c r="NU208" s="265"/>
      <c r="NV208" s="266"/>
      <c r="NW208" s="267">
        <f t="shared" si="334"/>
        <v>0</v>
      </c>
      <c r="NX208" s="260">
        <f>+(IF(OR($B208=0,$C208=0,$D208=0,$DC$2&gt;$OE$1),0,IF(OR(NS208=0,NU208=0,NV208=0),0,MIN((VLOOKUP($D208,SALERYCODE,3,0))*(IF($D208=6,NV208,NU208))*((MIN((VLOOKUP($D208,SALERYCODE,5,0)),(IF($D208=6,NU208,NV208))))),MIN((VLOOKUP($D208,SALERYCODE,3,0)),(NS208+NT208))*(IF($D208=6,NV208,((MIN((VLOOKUP($D208,SALERYCODE,5,0)),NV208)))))))))/IF(AND($D208=2,'ראשי-פרטים כלליים וריכוז הוצאות'!$D$68&lt;&gt;4),1.2,1)</f>
        <v>0</v>
      </c>
      <c r="NY208" s="263"/>
      <c r="NZ208" s="264"/>
      <c r="OA208" s="265"/>
      <c r="OB208" s="266"/>
      <c r="OC208" s="267">
        <f t="shared" si="335"/>
        <v>0</v>
      </c>
      <c r="OD208" s="260">
        <f>+(IF(OR($B208=0,$C208=0,$D208=0,$DC$2&gt;$OE$1),0,IF(OR(NY208=0,OA208=0,OB208=0),0,MIN((VLOOKUP($D208,SALERYCODE,3,0))*(IF($D208=6,OB208,OA208))*((MIN((VLOOKUP($D208,SALERYCODE,5,0)),(IF($D208=6,OA208,OB208))))),MIN((VLOOKUP($D208,SALERYCODE,3,0)),(NY208+NZ208))*(IF($D208=6,OB208,((MIN((VLOOKUP($D208,SALERYCODE,5,0)),OB208)))))))))/IF(AND($D208=2,'ראשי-פרטים כלליים וריכוז הוצאות'!$D$68&lt;&gt;4),1.2,1)</f>
        <v>0</v>
      </c>
      <c r="OE208" s="275">
        <f t="shared" si="341"/>
        <v>0</v>
      </c>
      <c r="OF208" s="283">
        <f t="shared" si="342"/>
        <v>9.9999999999999995E-7</v>
      </c>
      <c r="OG208" s="276">
        <f t="shared" si="343"/>
        <v>0</v>
      </c>
      <c r="OH208" s="275">
        <f t="shared" si="344"/>
        <v>0</v>
      </c>
      <c r="OI208" s="275">
        <v>0</v>
      </c>
      <c r="OJ208" s="258">
        <f t="shared" si="345"/>
        <v>0</v>
      </c>
      <c r="OK208" s="284"/>
      <c r="OL208" s="116">
        <f>MIN(OJ208+OK208*OF208*OE208/$OL$1/IF(AND($D208=2,'ראשי-פרטים כלליים וריכוז הוצאות'!$D$68&lt;&gt;4),1.2,1),IF($D208&gt;0,VLOOKUP($D208,SALERYCODE,3,0)*12*OG208,0))</f>
        <v>0</v>
      </c>
      <c r="OM208" s="95">
        <f t="shared" si="336"/>
        <v>0</v>
      </c>
      <c r="ON208" s="11">
        <f t="shared" si="337"/>
        <v>0</v>
      </c>
      <c r="OO208" s="11">
        <f t="shared" si="338"/>
        <v>0</v>
      </c>
      <c r="OP208" s="22">
        <f t="shared" si="339"/>
        <v>0</v>
      </c>
      <c r="OQ208" s="11">
        <f t="shared" si="340"/>
        <v>0</v>
      </c>
      <c r="OR208" s="11" t="e">
        <f>#REF!</f>
        <v>#REF!</v>
      </c>
      <c r="OS208" s="35" t="e">
        <f>#REF!-OP208</f>
        <v>#REF!</v>
      </c>
      <c r="OT208" s="35" t="e">
        <f>OS208-#REF!</f>
        <v>#REF!</v>
      </c>
      <c r="OU208" s="43" t="e">
        <f>IF(AND(OP208&gt;0,(OS208=#REF!-OP208)),"מועסק פחות מ-10% מזמנו במופ","")</f>
        <v>#REF!</v>
      </c>
    </row>
    <row r="209" spans="1:500" ht="24" hidden="1" customHeight="1" outlineLevel="1" x14ac:dyDescent="0.2">
      <c r="A209" s="282">
        <v>206</v>
      </c>
      <c r="B209" s="269"/>
      <c r="C209" s="270"/>
      <c r="D209" s="271"/>
      <c r="E209" s="263"/>
      <c r="F209" s="264"/>
      <c r="G209" s="265"/>
      <c r="H209" s="266"/>
      <c r="I209" s="267">
        <f t="shared" si="271"/>
        <v>0</v>
      </c>
      <c r="J209" s="260">
        <f>(IF(OR($B209=0,$C209=0,$D209=0,$E$2&gt;$OE$1),0,IF(OR($E209=0,$G209=0,$H209=0),0,MIN((VLOOKUP($D209,SALERYCODE,3,0))*(IF($D209=6,$H209,$G209))*((MIN((VLOOKUP($D209,SALERYCODE,5,0)),(IF($D209=6,$G209,$H209))))),MIN((VLOOKUP($D209,SALERYCODE,3,0)),($E209+$F209))*(IF($D209=6,$H209,((MIN((VLOOKUP($D209,SALERYCODE,5,0)),$H209)))))))))/IF(AND($D209=2,'ראשי-פרטים כלליים וריכוז הוצאות'!$D$68&lt;&gt;4),1.2,1)</f>
        <v>0</v>
      </c>
      <c r="K209" s="263"/>
      <c r="L209" s="264"/>
      <c r="M209" s="265"/>
      <c r="N209" s="266"/>
      <c r="O209" s="267">
        <f t="shared" si="272"/>
        <v>0</v>
      </c>
      <c r="P209" s="260">
        <f>+(IF(OR($B209=0,$C209=0,$D209=0,$K$2&gt;$OE$1),0,IF(OR($K209=0,$M209=0,$N209=0),0,MIN((VLOOKUP($D209,SALERYCODE,3,0))*(IF($D209=6,$N209,$M209))*((MIN((VLOOKUP($D209,SALERYCODE,5,0)),(IF($D209=6,$M209,$N209))))),MIN((VLOOKUP($D209,SALERYCODE,3,0)),($K209+$L209))*(IF($D209=6,$N209,((MIN((VLOOKUP($D209,SALERYCODE,5,0)),$N209)))))))))/IF(AND($D209=2,'ראשי-פרטים כלליים וריכוז הוצאות'!$D$68&lt;&gt;4),1.2,1)</f>
        <v>0</v>
      </c>
      <c r="Q209" s="263"/>
      <c r="R209" s="264"/>
      <c r="S209" s="265"/>
      <c r="T209" s="266"/>
      <c r="U209" s="267">
        <f t="shared" si="273"/>
        <v>0</v>
      </c>
      <c r="V209" s="260">
        <f>+(IF(OR($B209=0,$C209=0,$D209=0,$Q$2&gt;$OE$1),0,IF(OR(Q209=0,S209=0,T209=0),0,MIN((VLOOKUP($D209,SALERYCODE,3,0))*(IF($D209=6,T209,S209))*((MIN((VLOOKUP($D209,SALERYCODE,5,0)),(IF($D209=6,S209,T209))))),MIN((VLOOKUP($D209,SALERYCODE,3,0)),(Q209+R209))*(IF($D209=6,T209,((MIN((VLOOKUP($D209,SALERYCODE,5,0)),T209)))))))))/IF(AND($D209=2,'ראשי-פרטים כלליים וריכוז הוצאות'!$D$68&lt;&gt;4),1.2,1)</f>
        <v>0</v>
      </c>
      <c r="W209" s="263"/>
      <c r="X209" s="264"/>
      <c r="Y209" s="265"/>
      <c r="Z209" s="266"/>
      <c r="AA209" s="267">
        <f t="shared" si="274"/>
        <v>0</v>
      </c>
      <c r="AB209" s="260">
        <f>+(IF(OR($B209=0,$C209=0,$D209=0,$W$2&gt;$OE$1),0,IF(OR(W209=0,Y209=0,Z209=0),0,MIN((VLOOKUP($D209,SALERYCODE,3,0))*(IF($D209=6,Z209,Y209))*((MIN((VLOOKUP($D209,SALERYCODE,5,0)),(IF($D209=6,Y209,Z209))))),MIN((VLOOKUP($D209,SALERYCODE,3,0)),(W209+X209))*(IF($D209=6,Z209,((MIN((VLOOKUP($D209,SALERYCODE,5,0)),Z209)))))))))/IF(AND($D209=2,'ראשי-פרטים כלליים וריכוז הוצאות'!$D$68&lt;&gt;4),1.2,1)</f>
        <v>0</v>
      </c>
      <c r="AC209" s="263"/>
      <c r="AD209" s="264"/>
      <c r="AE209" s="265"/>
      <c r="AF209" s="266"/>
      <c r="AG209" s="267">
        <f t="shared" si="275"/>
        <v>0</v>
      </c>
      <c r="AH209" s="260">
        <f>+(IF(OR($B209=0,$C209=0,$D209=0,$AC$2&gt;$OE$1),0,IF(OR(AC209=0,AE209=0,AF209=0),0,MIN((VLOOKUP($D209,SALERYCODE,3,0))*(IF($D209=6,AF209,AE209))*((MIN((VLOOKUP($D209,SALERYCODE,5,0)),(IF($D209=6,AE209,AF209))))),MIN((VLOOKUP($D209,SALERYCODE,3,0)),(AC209+AD209))*(IF($D209=6,AF209,((MIN((VLOOKUP($D209,SALERYCODE,5,0)),AF209)))))))))/IF(AND($D209=2,'ראשי-פרטים כלליים וריכוז הוצאות'!$D$68&lt;&gt;4),1.2,1)</f>
        <v>0</v>
      </c>
      <c r="AI209" s="263"/>
      <c r="AJ209" s="264"/>
      <c r="AK209" s="265"/>
      <c r="AL209" s="266"/>
      <c r="AM209" s="267">
        <f t="shared" si="276"/>
        <v>0</v>
      </c>
      <c r="AN209" s="260">
        <f>+(IF(OR($B209=0,$C209=0,$D209=0,$AI$2&gt;$OE$1),0,IF(OR(AI209=0,AK209=0,AL209=0),0,MIN((VLOOKUP($D209,SALERYCODE,3,0))*(IF($D209=6,AL209,AK209))*((MIN((VLOOKUP($D209,SALERYCODE,5,0)),(IF($D209=6,AK209,AL209))))),MIN((VLOOKUP($D209,SALERYCODE,3,0)),(AI209+AJ209))*(IF($D209=6,AL209,((MIN((VLOOKUP($D209,SALERYCODE,5,0)),AL209)))))))))/IF(AND($D209=2,'ראשי-פרטים כלליים וריכוז הוצאות'!$D$68&lt;&gt;4),1.2,1)</f>
        <v>0</v>
      </c>
      <c r="AO209" s="263"/>
      <c r="AP209" s="264"/>
      <c r="AQ209" s="265"/>
      <c r="AR209" s="266"/>
      <c r="AS209" s="267">
        <f t="shared" si="277"/>
        <v>0</v>
      </c>
      <c r="AT209" s="260">
        <f>+(IF(OR($B209=0,$C209=0,$D209=0,$AO$2&gt;$OE$1),0,IF(OR(AO209=0,AQ209=0,AR209=0),0,MIN((VLOOKUP($D209,SALERYCODE,3,0))*(IF($D209=6,AR209,AQ209))*((MIN((VLOOKUP($D209,SALERYCODE,5,0)),(IF($D209=6,AQ209,AR209))))),MIN((VLOOKUP($D209,SALERYCODE,3,0)),(AO209+AP209))*(IF($D209=6,AR209,((MIN((VLOOKUP($D209,SALERYCODE,5,0)),AR209)))))))))/IF(AND($D209=2,'ראשי-פרטים כלליים וריכוז הוצאות'!$D$68&lt;&gt;4),1.2,1)</f>
        <v>0</v>
      </c>
      <c r="AU209" s="263"/>
      <c r="AV209" s="264"/>
      <c r="AW209" s="265"/>
      <c r="AX209" s="266"/>
      <c r="AY209" s="267">
        <f t="shared" si="278"/>
        <v>0</v>
      </c>
      <c r="AZ209" s="260">
        <f>+(IF(OR($B209=0,$C209=0,$D209=0,$AU$2&gt;$OE$1),0,IF(OR(AU209=0,AW209=0,AX209=0),0,MIN((VLOOKUP($D209,SALERYCODE,3,0))*(IF($D209=6,AX209,AW209))*((MIN((VLOOKUP($D209,SALERYCODE,5,0)),(IF($D209=6,AW209,AX209))))),MIN((VLOOKUP($D209,SALERYCODE,3,0)),(AU209+AV209))*(IF($D209=6,AX209,((MIN((VLOOKUP($D209,SALERYCODE,5,0)),AX209)))))))))/IF(AND($D209=2,'ראשי-פרטים כלליים וריכוז הוצאות'!$D$68&lt;&gt;4),1.2,1)</f>
        <v>0</v>
      </c>
      <c r="BA209" s="263"/>
      <c r="BB209" s="264"/>
      <c r="BC209" s="265"/>
      <c r="BD209" s="266"/>
      <c r="BE209" s="267">
        <f t="shared" si="279"/>
        <v>0</v>
      </c>
      <c r="BF209" s="260">
        <f>+(IF(OR($B209=0,$C209=0,$D209=0,$BA$2&gt;$OE$1),0,IF(OR(BA209=0,BC209=0,BD209=0),0,MIN((VLOOKUP($D209,SALERYCODE,3,0))*(IF($D209=6,BD209,BC209))*((MIN((VLOOKUP($D209,SALERYCODE,5,0)),(IF($D209=6,BC209,BD209))))),MIN((VLOOKUP($D209,SALERYCODE,3,0)),(BA209+BB209))*(IF($D209=6,BD209,((MIN((VLOOKUP($D209,SALERYCODE,5,0)),BD209)))))))))/IF(AND($D209=2,'ראשי-פרטים כלליים וריכוז הוצאות'!$D$68&lt;&gt;4),1.2,1)</f>
        <v>0</v>
      </c>
      <c r="BG209" s="263"/>
      <c r="BH209" s="264"/>
      <c r="BI209" s="265"/>
      <c r="BJ209" s="266"/>
      <c r="BK209" s="267">
        <f t="shared" si="280"/>
        <v>0</v>
      </c>
      <c r="BL209" s="260">
        <f>+(IF(OR($B209=0,$C209=0,$D209=0,$BG$2&gt;$OE$1),0,IF(OR(BG209=0,BI209=0,BJ209=0),0,MIN((VLOOKUP($D209,SALERYCODE,3,0))*(IF($D209=6,BJ209,BI209))*((MIN((VLOOKUP($D209,SALERYCODE,5,0)),(IF($D209=6,BI209,BJ209))))),MIN((VLOOKUP($D209,SALERYCODE,3,0)),(BG209+BH209))*(IF($D209=6,BJ209,((MIN((VLOOKUP($D209,SALERYCODE,5,0)),BJ209)))))))))/IF(AND($D209=2,'ראשי-פרטים כלליים וריכוז הוצאות'!$D$68&lt;&gt;4),1.2,1)</f>
        <v>0</v>
      </c>
      <c r="BM209" s="263"/>
      <c r="BN209" s="264"/>
      <c r="BO209" s="265"/>
      <c r="BP209" s="266"/>
      <c r="BQ209" s="267">
        <f t="shared" si="281"/>
        <v>0</v>
      </c>
      <c r="BR209" s="260">
        <f>+(IF(OR($B209=0,$C209=0,$D209=0,$BM$2&gt;$OE$1),0,IF(OR(BM209=0,BO209=0,BP209=0),0,MIN((VLOOKUP($D209,SALERYCODE,3,0))*(IF($D209=6,BP209,BO209))*((MIN((VLOOKUP($D209,SALERYCODE,5,0)),(IF($D209=6,BO209,BP209))))),MIN((VLOOKUP($D209,SALERYCODE,3,0)),(BM209+BN209))*(IF($D209=6,BP209,((MIN((VLOOKUP($D209,SALERYCODE,5,0)),BP209)))))))))/IF(AND($D209=2,'ראשי-פרטים כלליים וריכוז הוצאות'!$D$68&lt;&gt;4),1.2,1)</f>
        <v>0</v>
      </c>
      <c r="BS209" s="263"/>
      <c r="BT209" s="264"/>
      <c r="BU209" s="265"/>
      <c r="BV209" s="266"/>
      <c r="BW209" s="267">
        <f t="shared" si="282"/>
        <v>0</v>
      </c>
      <c r="BX209" s="260">
        <f>+(IF(OR($B209=0,$C209=0,$D209=0,$BS$2&gt;$OE$1),0,IF(OR(BS209=0,BU209=0,BV209=0),0,MIN((VLOOKUP($D209,SALERYCODE,3,0))*(IF($D209=6,BV209,BU209))*((MIN((VLOOKUP($D209,SALERYCODE,5,0)),(IF($D209=6,BU209,BV209))))),MIN((VLOOKUP($D209,SALERYCODE,3,0)),(BS209+BT209))*(IF($D209=6,BV209,((MIN((VLOOKUP($D209,SALERYCODE,5,0)),BV209)))))))))/IF(AND($D209=2,'ראשי-פרטים כלליים וריכוז הוצאות'!$D$68&lt;&gt;4),1.2,1)</f>
        <v>0</v>
      </c>
      <c r="BY209" s="263"/>
      <c r="BZ209" s="264"/>
      <c r="CA209" s="265"/>
      <c r="CB209" s="266"/>
      <c r="CC209" s="267">
        <f t="shared" si="283"/>
        <v>0</v>
      </c>
      <c r="CD209" s="260">
        <f>+(IF(OR($B209=0,$C209=0,$D209=0,$BY$2&gt;$OE$1),0,IF(OR(BY209=0,CA209=0,CB209=0),0,MIN((VLOOKUP($D209,SALERYCODE,3,0))*(IF($D209=6,CB209,CA209))*((MIN((VLOOKUP($D209,SALERYCODE,5,0)),(IF($D209=6,CA209,CB209))))),MIN((VLOOKUP($D209,SALERYCODE,3,0)),(BY209+BZ209))*(IF($D209=6,CB209,((MIN((VLOOKUP($D209,SALERYCODE,5,0)),CB209)))))))))/IF(AND($D209=2,'ראשי-פרטים כלליים וריכוז הוצאות'!$D$68&lt;&gt;4),1.2,1)</f>
        <v>0</v>
      </c>
      <c r="CE209" s="263"/>
      <c r="CF209" s="264"/>
      <c r="CG209" s="265"/>
      <c r="CH209" s="266"/>
      <c r="CI209" s="267">
        <f t="shared" si="284"/>
        <v>0</v>
      </c>
      <c r="CJ209" s="260">
        <f>+(IF(OR($B209=0,$C209=0,$D209=0,$CE$2&gt;$OE$1),0,IF(OR(CE209=0,CG209=0,CH209=0),0,MIN((VLOOKUP($D209,SALERYCODE,3,0))*(IF($D209=6,CH209,CG209))*((MIN((VLOOKUP($D209,SALERYCODE,5,0)),(IF($D209=6,CG209,CH209))))),MIN((VLOOKUP($D209,SALERYCODE,3,0)),(CE209+CF209))*(IF($D209=6,CH209,((MIN((VLOOKUP($D209,SALERYCODE,5,0)),CH209)))))))))/IF(AND($D209=2,'ראשי-פרטים כלליים וריכוז הוצאות'!$D$68&lt;&gt;4),1.2,1)</f>
        <v>0</v>
      </c>
      <c r="CK209" s="263"/>
      <c r="CL209" s="264"/>
      <c r="CM209" s="265"/>
      <c r="CN209" s="266"/>
      <c r="CO209" s="267">
        <f t="shared" si="285"/>
        <v>0</v>
      </c>
      <c r="CP209" s="260">
        <f>+(IF(OR($B209=0,$C209=0,$D209=0,$CK$2&gt;$OE$1),0,IF(OR(CK209=0,CM209=0,CN209=0),0,MIN((VLOOKUP($D209,SALERYCODE,3,0))*(IF($D209=6,CN209,CM209))*((MIN((VLOOKUP($D209,SALERYCODE,5,0)),(IF($D209=6,CM209,CN209))))),MIN((VLOOKUP($D209,SALERYCODE,3,0)),(CK209+CL209))*(IF($D209=6,CN209,((MIN((VLOOKUP($D209,SALERYCODE,5,0)),CN209)))))))))/IF(AND($D209=2,'ראשי-פרטים כלליים וריכוז הוצאות'!$D$68&lt;&gt;4),1.2,1)</f>
        <v>0</v>
      </c>
      <c r="CQ209" s="263"/>
      <c r="CR209" s="264"/>
      <c r="CS209" s="265"/>
      <c r="CT209" s="266"/>
      <c r="CU209" s="267">
        <f t="shared" si="286"/>
        <v>0</v>
      </c>
      <c r="CV209" s="260">
        <f>+(IF(OR($B209=0,$C209=0,$D209=0,$CQ$2&gt;$OE$1),0,IF(OR(CQ209=0,CS209=0,CT209=0),0,MIN((VLOOKUP($D209,SALERYCODE,3,0))*(IF($D209=6,CT209,CS209))*((MIN((VLOOKUP($D209,SALERYCODE,5,0)),(IF($D209=6,CS209,CT209))))),MIN((VLOOKUP($D209,SALERYCODE,3,0)),(CQ209+CR209))*(IF($D209=6,CT209,((MIN((VLOOKUP($D209,SALERYCODE,5,0)),CT209)))))))))/IF(AND($D209=2,'ראשי-פרטים כלליים וריכוז הוצאות'!$D$68&lt;&gt;4),1.2,1)</f>
        <v>0</v>
      </c>
      <c r="CW209" s="263"/>
      <c r="CX209" s="264"/>
      <c r="CY209" s="265"/>
      <c r="CZ209" s="266"/>
      <c r="DA209" s="267">
        <f t="shared" si="287"/>
        <v>0</v>
      </c>
      <c r="DB209" s="260">
        <f>+(IF(OR($B209=0,$C209=0,$D209=0,$CW$2&gt;$OE$1),0,IF(OR(CW209=0,CY209=0,CZ209=0),0,MIN((VLOOKUP($D209,SALERYCODE,3,0))*(IF($D209=6,CZ209,CY209))*((MIN((VLOOKUP($D209,SALERYCODE,5,0)),(IF($D209=6,CY209,CZ209))))),MIN((VLOOKUP($D209,SALERYCODE,3,0)),(CW209+CX209))*(IF($D209=6,CZ209,((MIN((VLOOKUP($D209,SALERYCODE,5,0)),CZ209)))))))))/IF(AND($D209=2,'ראשי-פרטים כלליים וריכוז הוצאות'!$D$68&lt;&gt;4),1.2,1)</f>
        <v>0</v>
      </c>
      <c r="DC209" s="263"/>
      <c r="DD209" s="264"/>
      <c r="DE209" s="265"/>
      <c r="DF209" s="266"/>
      <c r="DG209" s="267">
        <f t="shared" si="288"/>
        <v>0</v>
      </c>
      <c r="DH209" s="260">
        <f>+(IF(OR($B209=0,$C209=0,$D209=0,$DC$2&gt;$OE$1),0,IF(OR(DC209=0,DE209=0,DF209=0),0,MIN((VLOOKUP($D209,SALERYCODE,3,0))*(IF($D209=6,DF209,DE209))*((MIN((VLOOKUP($D209,SALERYCODE,5,0)),(IF($D209=6,DE209,DF209))))),MIN((VLOOKUP($D209,SALERYCODE,3,0)),(DC209+DD209))*(IF($D209=6,DF209,((MIN((VLOOKUP($D209,SALERYCODE,5,0)),DF209)))))))))/IF(AND($D209=2,'ראשי-פרטים כלליים וריכוז הוצאות'!$D$68&lt;&gt;4),1.2,1)</f>
        <v>0</v>
      </c>
      <c r="DI209" s="263"/>
      <c r="DJ209" s="264"/>
      <c r="DK209" s="265"/>
      <c r="DL209" s="266"/>
      <c r="DM209" s="267">
        <f t="shared" si="289"/>
        <v>0</v>
      </c>
      <c r="DN209" s="260">
        <f>+(IF(OR($B209=0,$C209=0,$D209=0,$DC$2&gt;$OE$1),0,IF(OR(DI209=0,DK209=0,DL209=0),0,MIN((VLOOKUP($D209,SALERYCODE,3,0))*(IF($D209=6,DL209,DK209))*((MIN((VLOOKUP($D209,SALERYCODE,5,0)),(IF($D209=6,DK209,DL209))))),MIN((VLOOKUP($D209,SALERYCODE,3,0)),(DI209+DJ209))*(IF($D209=6,DL209,((MIN((VLOOKUP($D209,SALERYCODE,5,0)),DL209)))))))))/IF(AND($D209=2,'ראשי-פרטים כלליים וריכוז הוצאות'!$D$68&lt;&gt;4),1.2,1)</f>
        <v>0</v>
      </c>
      <c r="DO209" s="263"/>
      <c r="DP209" s="264"/>
      <c r="DQ209" s="265"/>
      <c r="DR209" s="266"/>
      <c r="DS209" s="267">
        <f t="shared" si="290"/>
        <v>0</v>
      </c>
      <c r="DT209" s="260">
        <f>+(IF(OR($B209=0,$C209=0,$D209=0,$DC$2&gt;$OE$1),0,IF(OR(DO209=0,DQ209=0,DR209=0),0,MIN((VLOOKUP($D209,SALERYCODE,3,0))*(IF($D209=6,DR209,DQ209))*((MIN((VLOOKUP($D209,SALERYCODE,5,0)),(IF($D209=6,DQ209,DR209))))),MIN((VLOOKUP($D209,SALERYCODE,3,0)),(DO209+DP209))*(IF($D209=6,DR209,((MIN((VLOOKUP($D209,SALERYCODE,5,0)),DR209)))))))))/IF(AND($D209=2,'ראשי-פרטים כלליים וריכוז הוצאות'!$D$68&lt;&gt;4),1.2,1)</f>
        <v>0</v>
      </c>
      <c r="DU209" s="263"/>
      <c r="DV209" s="264"/>
      <c r="DW209" s="265"/>
      <c r="DX209" s="266"/>
      <c r="DY209" s="267">
        <f t="shared" si="291"/>
        <v>0</v>
      </c>
      <c r="DZ209" s="260">
        <f>+(IF(OR($B209=0,$C209=0,$D209=0,$DC$2&gt;$OE$1),0,IF(OR(DU209=0,DW209=0,DX209=0),0,MIN((VLOOKUP($D209,SALERYCODE,3,0))*(IF($D209=6,DX209,DW209))*((MIN((VLOOKUP($D209,SALERYCODE,5,0)),(IF($D209=6,DW209,DX209))))),MIN((VLOOKUP($D209,SALERYCODE,3,0)),(DU209+DV209))*(IF($D209=6,DX209,((MIN((VLOOKUP($D209,SALERYCODE,5,0)),DX209)))))))))/IF(AND($D209=2,'ראשי-פרטים כלליים וריכוז הוצאות'!$D$68&lt;&gt;4),1.2,1)</f>
        <v>0</v>
      </c>
      <c r="EA209" s="263"/>
      <c r="EB209" s="264"/>
      <c r="EC209" s="265"/>
      <c r="ED209" s="266"/>
      <c r="EE209" s="267">
        <f t="shared" si="292"/>
        <v>0</v>
      </c>
      <c r="EF209" s="260">
        <f>+(IF(OR($B209=0,$C209=0,$D209=0,$DC$2&gt;$OE$1),0,IF(OR(EA209=0,EC209=0,ED209=0),0,MIN((VLOOKUP($D209,SALERYCODE,3,0))*(IF($D209=6,ED209,EC209))*((MIN((VLOOKUP($D209,SALERYCODE,5,0)),(IF($D209=6,EC209,ED209))))),MIN((VLOOKUP($D209,SALERYCODE,3,0)),(EA209+EB209))*(IF($D209=6,ED209,((MIN((VLOOKUP($D209,SALERYCODE,5,0)),ED209)))))))))/IF(AND($D209=2,'ראשי-פרטים כלליים וריכוז הוצאות'!$D$68&lt;&gt;4),1.2,1)</f>
        <v>0</v>
      </c>
      <c r="EG209" s="263"/>
      <c r="EH209" s="264"/>
      <c r="EI209" s="265"/>
      <c r="EJ209" s="266"/>
      <c r="EK209" s="267">
        <f t="shared" si="293"/>
        <v>0</v>
      </c>
      <c r="EL209" s="260">
        <f>+(IF(OR($B209=0,$C209=0,$D209=0,$DC$2&gt;$OE$1),0,IF(OR(EG209=0,EI209=0,EJ209=0),0,MIN((VLOOKUP($D209,SALERYCODE,3,0))*(IF($D209=6,EJ209,EI209))*((MIN((VLOOKUP($D209,SALERYCODE,5,0)),(IF($D209=6,EI209,EJ209))))),MIN((VLOOKUP($D209,SALERYCODE,3,0)),(EG209+EH209))*(IF($D209=6,EJ209,((MIN((VLOOKUP($D209,SALERYCODE,5,0)),EJ209)))))))))/IF(AND($D209=2,'ראשי-פרטים כלליים וריכוז הוצאות'!$D$68&lt;&gt;4),1.2,1)</f>
        <v>0</v>
      </c>
      <c r="EM209" s="263"/>
      <c r="EN209" s="264"/>
      <c r="EO209" s="265"/>
      <c r="EP209" s="266"/>
      <c r="EQ209" s="267">
        <f t="shared" si="294"/>
        <v>0</v>
      </c>
      <c r="ER209" s="260">
        <f>+(IF(OR($B209=0,$C209=0,$D209=0,$DC$2&gt;$OE$1),0,IF(OR(EM209=0,EO209=0,EP209=0),0,MIN((VLOOKUP($D209,SALERYCODE,3,0))*(IF($D209=6,EP209,EO209))*((MIN((VLOOKUP($D209,SALERYCODE,5,0)),(IF($D209=6,EO209,EP209))))),MIN((VLOOKUP($D209,SALERYCODE,3,0)),(EM209+EN209))*(IF($D209=6,EP209,((MIN((VLOOKUP($D209,SALERYCODE,5,0)),EP209)))))))))/IF(AND($D209=2,'ראשי-פרטים כלליים וריכוז הוצאות'!$D$68&lt;&gt;4),1.2,1)</f>
        <v>0</v>
      </c>
      <c r="ES209" s="263"/>
      <c r="ET209" s="264"/>
      <c r="EU209" s="265"/>
      <c r="EV209" s="266"/>
      <c r="EW209" s="267">
        <f t="shared" si="295"/>
        <v>0</v>
      </c>
      <c r="EX209" s="260">
        <f>+(IF(OR($B209=0,$C209=0,$D209=0,$DC$2&gt;$OE$1),0,IF(OR(ES209=0,EU209=0,EV209=0),0,MIN((VLOOKUP($D209,SALERYCODE,3,0))*(IF($D209=6,EV209,EU209))*((MIN((VLOOKUP($D209,SALERYCODE,5,0)),(IF($D209=6,EU209,EV209))))),MIN((VLOOKUP($D209,SALERYCODE,3,0)),(ES209+ET209))*(IF($D209=6,EV209,((MIN((VLOOKUP($D209,SALERYCODE,5,0)),EV209)))))))))/IF(AND($D209=2,'ראשי-פרטים כלליים וריכוז הוצאות'!$D$68&lt;&gt;4),1.2,1)</f>
        <v>0</v>
      </c>
      <c r="EY209" s="263"/>
      <c r="EZ209" s="264"/>
      <c r="FA209" s="265"/>
      <c r="FB209" s="266"/>
      <c r="FC209" s="267">
        <f t="shared" si="296"/>
        <v>0</v>
      </c>
      <c r="FD209" s="260">
        <f>+(IF(OR($B209=0,$C209=0,$D209=0,$DC$2&gt;$OE$1),0,IF(OR(EY209=0,FA209=0,FB209=0),0,MIN((VLOOKUP($D209,SALERYCODE,3,0))*(IF($D209=6,FB209,FA209))*((MIN((VLOOKUP($D209,SALERYCODE,5,0)),(IF($D209=6,FA209,FB209))))),MIN((VLOOKUP($D209,SALERYCODE,3,0)),(EY209+EZ209))*(IF($D209=6,FB209,((MIN((VLOOKUP($D209,SALERYCODE,5,0)),FB209)))))))))/IF(AND($D209=2,'ראשי-פרטים כלליים וריכוז הוצאות'!$D$68&lt;&gt;4),1.2,1)</f>
        <v>0</v>
      </c>
      <c r="FE209" s="263"/>
      <c r="FF209" s="264"/>
      <c r="FG209" s="265"/>
      <c r="FH209" s="266"/>
      <c r="FI209" s="267">
        <f t="shared" si="297"/>
        <v>0</v>
      </c>
      <c r="FJ209" s="260">
        <f>+(IF(OR($B209=0,$C209=0,$D209=0,$DC$2&gt;$OE$1),0,IF(OR(FE209=0,FG209=0,FH209=0),0,MIN((VLOOKUP($D209,SALERYCODE,3,0))*(IF($D209=6,FH209,FG209))*((MIN((VLOOKUP($D209,SALERYCODE,5,0)),(IF($D209=6,FG209,FH209))))),MIN((VLOOKUP($D209,SALERYCODE,3,0)),(FE209+FF209))*(IF($D209=6,FH209,((MIN((VLOOKUP($D209,SALERYCODE,5,0)),FH209)))))))))/IF(AND($D209=2,'ראשי-פרטים כלליים וריכוז הוצאות'!$D$68&lt;&gt;4),1.2,1)</f>
        <v>0</v>
      </c>
      <c r="FK209" s="263"/>
      <c r="FL209" s="264"/>
      <c r="FM209" s="265"/>
      <c r="FN209" s="266"/>
      <c r="FO209" s="267">
        <f t="shared" si="298"/>
        <v>0</v>
      </c>
      <c r="FP209" s="260">
        <f>+(IF(OR($B209=0,$C209=0,$D209=0,$DC$2&gt;$OE$1),0,IF(OR(FK209=0,FM209=0,FN209=0),0,MIN((VLOOKUP($D209,SALERYCODE,3,0))*(IF($D209=6,FN209,FM209))*((MIN((VLOOKUP($D209,SALERYCODE,5,0)),(IF($D209=6,FM209,FN209))))),MIN((VLOOKUP($D209,SALERYCODE,3,0)),(FK209+FL209))*(IF($D209=6,FN209,((MIN((VLOOKUP($D209,SALERYCODE,5,0)),FN209)))))))))/IF(AND($D209=2,'ראשי-פרטים כלליים וריכוז הוצאות'!$D$68&lt;&gt;4),1.2,1)</f>
        <v>0</v>
      </c>
      <c r="FQ209" s="263"/>
      <c r="FR209" s="264"/>
      <c r="FS209" s="265"/>
      <c r="FT209" s="266"/>
      <c r="FU209" s="267">
        <f t="shared" si="299"/>
        <v>0</v>
      </c>
      <c r="FV209" s="260">
        <f>+(IF(OR($B209=0,$C209=0,$D209=0,$DC$2&gt;$OE$1),0,IF(OR(FQ209=0,FS209=0,FT209=0),0,MIN((VLOOKUP($D209,SALERYCODE,3,0))*(IF($D209=6,FT209,FS209))*((MIN((VLOOKUP($D209,SALERYCODE,5,0)),(IF($D209=6,FS209,FT209))))),MIN((VLOOKUP($D209,SALERYCODE,3,0)),(FQ209+FR209))*(IF($D209=6,FT209,((MIN((VLOOKUP($D209,SALERYCODE,5,0)),FT209)))))))))/IF(AND($D209=2,'ראשי-פרטים כלליים וריכוז הוצאות'!$D$68&lt;&gt;4),1.2,1)</f>
        <v>0</v>
      </c>
      <c r="FW209" s="263"/>
      <c r="FX209" s="264"/>
      <c r="FY209" s="265"/>
      <c r="FZ209" s="266"/>
      <c r="GA209" s="267">
        <f t="shared" si="300"/>
        <v>0</v>
      </c>
      <c r="GB209" s="260">
        <f>+(IF(OR($B209=0,$C209=0,$D209=0,$DC$2&gt;$OE$1),0,IF(OR(FW209=0,FY209=0,FZ209=0),0,MIN((VLOOKUP($D209,SALERYCODE,3,0))*(IF($D209=6,FZ209,FY209))*((MIN((VLOOKUP($D209,SALERYCODE,5,0)),(IF($D209=6,FY209,FZ209))))),MIN((VLOOKUP($D209,SALERYCODE,3,0)),(FW209+FX209))*(IF($D209=6,FZ209,((MIN((VLOOKUP($D209,SALERYCODE,5,0)),FZ209)))))))))/IF(AND($D209=2,'ראשי-פרטים כלליים וריכוז הוצאות'!$D$68&lt;&gt;4),1.2,1)</f>
        <v>0</v>
      </c>
      <c r="GC209" s="263"/>
      <c r="GD209" s="264"/>
      <c r="GE209" s="265"/>
      <c r="GF209" s="266"/>
      <c r="GG209" s="267">
        <f t="shared" si="301"/>
        <v>0</v>
      </c>
      <c r="GH209" s="260">
        <f>+(IF(OR($B209=0,$C209=0,$D209=0,$DC$2&gt;$OE$1),0,IF(OR(GC209=0,GE209=0,GF209=0),0,MIN((VLOOKUP($D209,SALERYCODE,3,0))*(IF($D209=6,GF209,GE209))*((MIN((VLOOKUP($D209,SALERYCODE,5,0)),(IF($D209=6,GE209,GF209))))),MIN((VLOOKUP($D209,SALERYCODE,3,0)),(GC209+GD209))*(IF($D209=6,GF209,((MIN((VLOOKUP($D209,SALERYCODE,5,0)),GF209)))))))))/IF(AND($D209=2,'ראשי-פרטים כלליים וריכוז הוצאות'!$D$68&lt;&gt;4),1.2,1)</f>
        <v>0</v>
      </c>
      <c r="GI209" s="263"/>
      <c r="GJ209" s="264"/>
      <c r="GK209" s="265"/>
      <c r="GL209" s="266"/>
      <c r="GM209" s="267">
        <f t="shared" si="302"/>
        <v>0</v>
      </c>
      <c r="GN209" s="260">
        <f>+(IF(OR($B209=0,$C209=0,$D209=0,$DC$2&gt;$OE$1),0,IF(OR(GI209=0,GK209=0,GL209=0),0,MIN((VLOOKUP($D209,SALERYCODE,3,0))*(IF($D209=6,GL209,GK209))*((MIN((VLOOKUP($D209,SALERYCODE,5,0)),(IF($D209=6,GK209,GL209))))),MIN((VLOOKUP($D209,SALERYCODE,3,0)),(GI209+GJ209))*(IF($D209=6,GL209,((MIN((VLOOKUP($D209,SALERYCODE,5,0)),GL209)))))))))/IF(AND($D209=2,'ראשי-פרטים כלליים וריכוז הוצאות'!$D$68&lt;&gt;4),1.2,1)</f>
        <v>0</v>
      </c>
      <c r="GO209" s="263"/>
      <c r="GP209" s="264"/>
      <c r="GQ209" s="265"/>
      <c r="GR209" s="266"/>
      <c r="GS209" s="267">
        <f t="shared" si="303"/>
        <v>0</v>
      </c>
      <c r="GT209" s="260">
        <f>+(IF(OR($B209=0,$C209=0,$D209=0,$DC$2&gt;$OE$1),0,IF(OR(GO209=0,GQ209=0,GR209=0),0,MIN((VLOOKUP($D209,SALERYCODE,3,0))*(IF($D209=6,GR209,GQ209))*((MIN((VLOOKUP($D209,SALERYCODE,5,0)),(IF($D209=6,GQ209,GR209))))),MIN((VLOOKUP($D209,SALERYCODE,3,0)),(GO209+GP209))*(IF($D209=6,GR209,((MIN((VLOOKUP($D209,SALERYCODE,5,0)),GR209)))))))))/IF(AND($D209=2,'ראשי-פרטים כלליים וריכוז הוצאות'!$D$68&lt;&gt;4),1.2,1)</f>
        <v>0</v>
      </c>
      <c r="GU209" s="263"/>
      <c r="GV209" s="264"/>
      <c r="GW209" s="265"/>
      <c r="GX209" s="266"/>
      <c r="GY209" s="267">
        <f t="shared" si="304"/>
        <v>0</v>
      </c>
      <c r="GZ209" s="260">
        <f>+(IF(OR($B209=0,$C209=0,$D209=0,$DC$2&gt;$OE$1),0,IF(OR(GU209=0,GW209=0,GX209=0),0,MIN((VLOOKUP($D209,SALERYCODE,3,0))*(IF($D209=6,GX209,GW209))*((MIN((VLOOKUP($D209,SALERYCODE,5,0)),(IF($D209=6,GW209,GX209))))),MIN((VLOOKUP($D209,SALERYCODE,3,0)),(GU209+GV209))*(IF($D209=6,GX209,((MIN((VLOOKUP($D209,SALERYCODE,5,0)),GX209)))))))))/IF(AND($D209=2,'ראשי-פרטים כלליים וריכוז הוצאות'!$D$68&lt;&gt;4),1.2,1)</f>
        <v>0</v>
      </c>
      <c r="HA209" s="263"/>
      <c r="HB209" s="264"/>
      <c r="HC209" s="265"/>
      <c r="HD209" s="266"/>
      <c r="HE209" s="267">
        <f t="shared" si="305"/>
        <v>0</v>
      </c>
      <c r="HF209" s="260">
        <f>+(IF(OR($B209=0,$C209=0,$D209=0,$DC$2&gt;$OE$1),0,IF(OR(HA209=0,HC209=0,HD209=0),0,MIN((VLOOKUP($D209,SALERYCODE,3,0))*(IF($D209=6,HD209,HC209))*((MIN((VLOOKUP($D209,SALERYCODE,5,0)),(IF($D209=6,HC209,HD209))))),MIN((VLOOKUP($D209,SALERYCODE,3,0)),(HA209+HB209))*(IF($D209=6,HD209,((MIN((VLOOKUP($D209,SALERYCODE,5,0)),HD209)))))))))/IF(AND($D209=2,'ראשי-פרטים כלליים וריכוז הוצאות'!$D$68&lt;&gt;4),1.2,1)</f>
        <v>0</v>
      </c>
      <c r="HG209" s="263"/>
      <c r="HH209" s="264"/>
      <c r="HI209" s="265"/>
      <c r="HJ209" s="266"/>
      <c r="HK209" s="267">
        <f t="shared" si="306"/>
        <v>0</v>
      </c>
      <c r="HL209" s="260">
        <f>+(IF(OR($B209=0,$C209=0,$D209=0,$DC$2&gt;$OE$1),0,IF(OR(HG209=0,HI209=0,HJ209=0),0,MIN((VLOOKUP($D209,SALERYCODE,3,0))*(IF($D209=6,HJ209,HI209))*((MIN((VLOOKUP($D209,SALERYCODE,5,0)),(IF($D209=6,HI209,HJ209))))),MIN((VLOOKUP($D209,SALERYCODE,3,0)),(HG209+HH209))*(IF($D209=6,HJ209,((MIN((VLOOKUP($D209,SALERYCODE,5,0)),HJ209)))))))))/IF(AND($D209=2,'ראשי-פרטים כלליים וריכוז הוצאות'!$D$68&lt;&gt;4),1.2,1)</f>
        <v>0</v>
      </c>
      <c r="HM209" s="263"/>
      <c r="HN209" s="264"/>
      <c r="HO209" s="265"/>
      <c r="HP209" s="266"/>
      <c r="HQ209" s="267">
        <f t="shared" si="307"/>
        <v>0</v>
      </c>
      <c r="HR209" s="260">
        <f>+(IF(OR($B209=0,$C209=0,$D209=0,$DC$2&gt;$OE$1),0,IF(OR(HM209=0,HO209=0,HP209=0),0,MIN((VLOOKUP($D209,SALERYCODE,3,0))*(IF($D209=6,HP209,HO209))*((MIN((VLOOKUP($D209,SALERYCODE,5,0)),(IF($D209=6,HO209,HP209))))),MIN((VLOOKUP($D209,SALERYCODE,3,0)),(HM209+HN209))*(IF($D209=6,HP209,((MIN((VLOOKUP($D209,SALERYCODE,5,0)),HP209)))))))))/IF(AND($D209=2,'ראשי-פרטים כלליים וריכוז הוצאות'!$D$68&lt;&gt;4),1.2,1)</f>
        <v>0</v>
      </c>
      <c r="HS209" s="263"/>
      <c r="HT209" s="264"/>
      <c r="HU209" s="265"/>
      <c r="HV209" s="266"/>
      <c r="HW209" s="267">
        <f t="shared" si="308"/>
        <v>0</v>
      </c>
      <c r="HX209" s="260">
        <f>+(IF(OR($B209=0,$C209=0,$D209=0,$DC$2&gt;$OE$1),0,IF(OR(HS209=0,HU209=0,HV209=0),0,MIN((VLOOKUP($D209,SALERYCODE,3,0))*(IF($D209=6,HV209,HU209))*((MIN((VLOOKUP($D209,SALERYCODE,5,0)),(IF($D209=6,HU209,HV209))))),MIN((VLOOKUP($D209,SALERYCODE,3,0)),(HS209+HT209))*(IF($D209=6,HV209,((MIN((VLOOKUP($D209,SALERYCODE,5,0)),HV209)))))))))/IF(AND($D209=2,'ראשי-פרטים כלליים וריכוז הוצאות'!$D$68&lt;&gt;4),1.2,1)</f>
        <v>0</v>
      </c>
      <c r="HY209" s="263"/>
      <c r="HZ209" s="264"/>
      <c r="IA209" s="265"/>
      <c r="IB209" s="266"/>
      <c r="IC209" s="267">
        <f t="shared" si="309"/>
        <v>0</v>
      </c>
      <c r="ID209" s="260">
        <f>+(IF(OR($B209=0,$C209=0,$D209=0,$DC$2&gt;$OE$1),0,IF(OR(HY209=0,IA209=0,IB209=0),0,MIN((VLOOKUP($D209,SALERYCODE,3,0))*(IF($D209=6,IB209,IA209))*((MIN((VLOOKUP($D209,SALERYCODE,5,0)),(IF($D209=6,IA209,IB209))))),MIN((VLOOKUP($D209,SALERYCODE,3,0)),(HY209+HZ209))*(IF($D209=6,IB209,((MIN((VLOOKUP($D209,SALERYCODE,5,0)),IB209)))))))))/IF(AND($D209=2,'ראשי-פרטים כלליים וריכוז הוצאות'!$D$68&lt;&gt;4),1.2,1)</f>
        <v>0</v>
      </c>
      <c r="IE209" s="263"/>
      <c r="IF209" s="264"/>
      <c r="IG209" s="265"/>
      <c r="IH209" s="266"/>
      <c r="II209" s="267">
        <f t="shared" si="310"/>
        <v>0</v>
      </c>
      <c r="IJ209" s="260">
        <f>+(IF(OR($B209=0,$C209=0,$D209=0,$DC$2&gt;$OE$1),0,IF(OR(IE209=0,IG209=0,IH209=0),0,MIN((VLOOKUP($D209,SALERYCODE,3,0))*(IF($D209=6,IH209,IG209))*((MIN((VLOOKUP($D209,SALERYCODE,5,0)),(IF($D209=6,IG209,IH209))))),MIN((VLOOKUP($D209,SALERYCODE,3,0)),(IE209+IF209))*(IF($D209=6,IH209,((MIN((VLOOKUP($D209,SALERYCODE,5,0)),IH209)))))))))/IF(AND($D209=2,'ראשי-פרטים כלליים וריכוז הוצאות'!$D$68&lt;&gt;4),1.2,1)</f>
        <v>0</v>
      </c>
      <c r="IK209" s="263"/>
      <c r="IL209" s="264"/>
      <c r="IM209" s="265"/>
      <c r="IN209" s="266"/>
      <c r="IO209" s="267">
        <f t="shared" si="311"/>
        <v>0</v>
      </c>
      <c r="IP209" s="260">
        <f>+(IF(OR($B209=0,$C209=0,$D209=0,$DC$2&gt;$OE$1),0,IF(OR(IK209=0,IM209=0,IN209=0),0,MIN((VLOOKUP($D209,SALERYCODE,3,0))*(IF($D209=6,IN209,IM209))*((MIN((VLOOKUP($D209,SALERYCODE,5,0)),(IF($D209=6,IM209,IN209))))),MIN((VLOOKUP($D209,SALERYCODE,3,0)),(IK209+IL209))*(IF($D209=6,IN209,((MIN((VLOOKUP($D209,SALERYCODE,5,0)),IN209)))))))))/IF(AND($D209=2,'ראשי-פרטים כלליים וריכוז הוצאות'!$D$68&lt;&gt;4),1.2,1)</f>
        <v>0</v>
      </c>
      <c r="IQ209" s="263"/>
      <c r="IR209" s="264"/>
      <c r="IS209" s="265"/>
      <c r="IT209" s="266"/>
      <c r="IU209" s="267">
        <f t="shared" si="312"/>
        <v>0</v>
      </c>
      <c r="IV209" s="260">
        <f>+(IF(OR($B209=0,$C209=0,$D209=0,$DC$2&gt;$OE$1),0,IF(OR(IQ209=0,IS209=0,IT209=0),0,MIN((VLOOKUP($D209,SALERYCODE,3,0))*(IF($D209=6,IT209,IS209))*((MIN((VLOOKUP($D209,SALERYCODE,5,0)),(IF($D209=6,IS209,IT209))))),MIN((VLOOKUP($D209,SALERYCODE,3,0)),(IQ209+IR209))*(IF($D209=6,IT209,((MIN((VLOOKUP($D209,SALERYCODE,5,0)),IT209)))))))))/IF(AND($D209=2,'ראשי-פרטים כלליים וריכוז הוצאות'!$D$68&lt;&gt;4),1.2,1)</f>
        <v>0</v>
      </c>
      <c r="IW209" s="263"/>
      <c r="IX209" s="264"/>
      <c r="IY209" s="265"/>
      <c r="IZ209" s="266"/>
      <c r="JA209" s="267">
        <f t="shared" si="313"/>
        <v>0</v>
      </c>
      <c r="JB209" s="260">
        <f>+(IF(OR($B209=0,$C209=0,$D209=0,$DC$2&gt;$OE$1),0,IF(OR(IW209=0,IY209=0,IZ209=0),0,MIN((VLOOKUP($D209,SALERYCODE,3,0))*(IF($D209=6,IZ209,IY209))*((MIN((VLOOKUP($D209,SALERYCODE,5,0)),(IF($D209=6,IY209,IZ209))))),MIN((VLOOKUP($D209,SALERYCODE,3,0)),(IW209+IX209))*(IF($D209=6,IZ209,((MIN((VLOOKUP($D209,SALERYCODE,5,0)),IZ209)))))))))/IF(AND($D209=2,'ראשי-פרטים כלליים וריכוז הוצאות'!$D$68&lt;&gt;4),1.2,1)</f>
        <v>0</v>
      </c>
      <c r="JC209" s="263"/>
      <c r="JD209" s="264"/>
      <c r="JE209" s="265"/>
      <c r="JF209" s="266"/>
      <c r="JG209" s="267">
        <f t="shared" si="314"/>
        <v>0</v>
      </c>
      <c r="JH209" s="260">
        <f>+(IF(OR($B209=0,$C209=0,$D209=0,$DC$2&gt;$OE$1),0,IF(OR(JC209=0,JE209=0,JF209=0),0,MIN((VLOOKUP($D209,SALERYCODE,3,0))*(IF($D209=6,JF209,JE209))*((MIN((VLOOKUP($D209,SALERYCODE,5,0)),(IF($D209=6,JE209,JF209))))),MIN((VLOOKUP($D209,SALERYCODE,3,0)),(JC209+JD209))*(IF($D209=6,JF209,((MIN((VLOOKUP($D209,SALERYCODE,5,0)),JF209)))))))))/IF(AND($D209=2,'ראשי-פרטים כלליים וריכוז הוצאות'!$D$68&lt;&gt;4),1.2,1)</f>
        <v>0</v>
      </c>
      <c r="JI209" s="263"/>
      <c r="JJ209" s="264"/>
      <c r="JK209" s="265"/>
      <c r="JL209" s="266"/>
      <c r="JM209" s="267">
        <f t="shared" si="315"/>
        <v>0</v>
      </c>
      <c r="JN209" s="260">
        <f>+(IF(OR($B209=0,$C209=0,$D209=0,$DC$2&gt;$OE$1),0,IF(OR(JI209=0,JK209=0,JL209=0),0,MIN((VLOOKUP($D209,SALERYCODE,3,0))*(IF($D209=6,JL209,JK209))*((MIN((VLOOKUP($D209,SALERYCODE,5,0)),(IF($D209=6,JK209,JL209))))),MIN((VLOOKUP($D209,SALERYCODE,3,0)),(JI209+JJ209))*(IF($D209=6,JL209,((MIN((VLOOKUP($D209,SALERYCODE,5,0)),JL209)))))))))/IF(AND($D209=2,'ראשי-פרטים כלליים וריכוז הוצאות'!$D$68&lt;&gt;4),1.2,1)</f>
        <v>0</v>
      </c>
      <c r="JO209" s="263"/>
      <c r="JP209" s="264"/>
      <c r="JQ209" s="265"/>
      <c r="JR209" s="266"/>
      <c r="JS209" s="267">
        <f t="shared" si="316"/>
        <v>0</v>
      </c>
      <c r="JT209" s="260">
        <f>+(IF(OR($B209=0,$C209=0,$D209=0,$DC$2&gt;$OE$1),0,IF(OR(JO209=0,JQ209=0,JR209=0),0,MIN((VLOOKUP($D209,SALERYCODE,3,0))*(IF($D209=6,JR209,JQ209))*((MIN((VLOOKUP($D209,SALERYCODE,5,0)),(IF($D209=6,JQ209,JR209))))),MIN((VLOOKUP($D209,SALERYCODE,3,0)),(JO209+JP209))*(IF($D209=6,JR209,((MIN((VLOOKUP($D209,SALERYCODE,5,0)),JR209)))))))))/IF(AND($D209=2,'ראשי-פרטים כלליים וריכוז הוצאות'!$D$68&lt;&gt;4),1.2,1)</f>
        <v>0</v>
      </c>
      <c r="JU209" s="263"/>
      <c r="JV209" s="264"/>
      <c r="JW209" s="265"/>
      <c r="JX209" s="266"/>
      <c r="JY209" s="267">
        <f t="shared" si="317"/>
        <v>0</v>
      </c>
      <c r="JZ209" s="260">
        <f>+(IF(OR($B209=0,$C209=0,$D209=0,$DC$2&gt;$OE$1),0,IF(OR(JU209=0,JW209=0,JX209=0),0,MIN((VLOOKUP($D209,SALERYCODE,3,0))*(IF($D209=6,JX209,JW209))*((MIN((VLOOKUP($D209,SALERYCODE,5,0)),(IF($D209=6,JW209,JX209))))),MIN((VLOOKUP($D209,SALERYCODE,3,0)),(JU209+JV209))*(IF($D209=6,JX209,((MIN((VLOOKUP($D209,SALERYCODE,5,0)),JX209)))))))))/IF(AND($D209=2,'ראשי-פרטים כלליים וריכוז הוצאות'!$D$68&lt;&gt;4),1.2,1)</f>
        <v>0</v>
      </c>
      <c r="KA209" s="263"/>
      <c r="KB209" s="264"/>
      <c r="KC209" s="265"/>
      <c r="KD209" s="266"/>
      <c r="KE209" s="267">
        <f t="shared" si="318"/>
        <v>0</v>
      </c>
      <c r="KF209" s="260">
        <f>+(IF(OR($B209=0,$C209=0,$D209=0,$DC$2&gt;$OE$1),0,IF(OR(KA209=0,KC209=0,KD209=0),0,MIN((VLOOKUP($D209,SALERYCODE,3,0))*(IF($D209=6,KD209,KC209))*((MIN((VLOOKUP($D209,SALERYCODE,5,0)),(IF($D209=6,KC209,KD209))))),MIN((VLOOKUP($D209,SALERYCODE,3,0)),(KA209+KB209))*(IF($D209=6,KD209,((MIN((VLOOKUP($D209,SALERYCODE,5,0)),KD209)))))))))/IF(AND($D209=2,'ראשי-פרטים כלליים וריכוז הוצאות'!$D$68&lt;&gt;4),1.2,1)</f>
        <v>0</v>
      </c>
      <c r="KG209" s="263"/>
      <c r="KH209" s="264"/>
      <c r="KI209" s="265"/>
      <c r="KJ209" s="266"/>
      <c r="KK209" s="267">
        <f t="shared" si="319"/>
        <v>0</v>
      </c>
      <c r="KL209" s="260">
        <f>+(IF(OR($B209=0,$C209=0,$D209=0,$DC$2&gt;$OE$1),0,IF(OR(KG209=0,KI209=0,KJ209=0),0,MIN((VLOOKUP($D209,SALERYCODE,3,0))*(IF($D209=6,KJ209,KI209))*((MIN((VLOOKUP($D209,SALERYCODE,5,0)),(IF($D209=6,KI209,KJ209))))),MIN((VLOOKUP($D209,SALERYCODE,3,0)),(KG209+KH209))*(IF($D209=6,KJ209,((MIN((VLOOKUP($D209,SALERYCODE,5,0)),KJ209)))))))))/IF(AND($D209=2,'ראשי-פרטים כלליים וריכוז הוצאות'!$D$68&lt;&gt;4),1.2,1)</f>
        <v>0</v>
      </c>
      <c r="KM209" s="263"/>
      <c r="KN209" s="264"/>
      <c r="KO209" s="265"/>
      <c r="KP209" s="266"/>
      <c r="KQ209" s="267">
        <f t="shared" si="320"/>
        <v>0</v>
      </c>
      <c r="KR209" s="260">
        <f>+(IF(OR($B209=0,$C209=0,$D209=0,$DC$2&gt;$OE$1),0,IF(OR(KM209=0,KO209=0,KP209=0),0,MIN((VLOOKUP($D209,SALERYCODE,3,0))*(IF($D209=6,KP209,KO209))*((MIN((VLOOKUP($D209,SALERYCODE,5,0)),(IF($D209=6,KO209,KP209))))),MIN((VLOOKUP($D209,SALERYCODE,3,0)),(KM209+KN209))*(IF($D209=6,KP209,((MIN((VLOOKUP($D209,SALERYCODE,5,0)),KP209)))))))))/IF(AND($D209=2,'ראשי-פרטים כלליים וריכוז הוצאות'!$D$68&lt;&gt;4),1.2,1)</f>
        <v>0</v>
      </c>
      <c r="KS209" s="263"/>
      <c r="KT209" s="264"/>
      <c r="KU209" s="265"/>
      <c r="KV209" s="266"/>
      <c r="KW209" s="267">
        <f t="shared" si="321"/>
        <v>0</v>
      </c>
      <c r="KX209" s="260">
        <f>+(IF(OR($B209=0,$C209=0,$D209=0,$DC$2&gt;$OE$1),0,IF(OR(KS209=0,KU209=0,KV209=0),0,MIN((VLOOKUP($D209,SALERYCODE,3,0))*(IF($D209=6,KV209,KU209))*((MIN((VLOOKUP($D209,SALERYCODE,5,0)),(IF($D209=6,KU209,KV209))))),MIN((VLOOKUP($D209,SALERYCODE,3,0)),(KS209+KT209))*(IF($D209=6,KV209,((MIN((VLOOKUP($D209,SALERYCODE,5,0)),KV209)))))))))/IF(AND($D209=2,'ראשי-פרטים כלליים וריכוז הוצאות'!$D$68&lt;&gt;4),1.2,1)</f>
        <v>0</v>
      </c>
      <c r="KY209" s="263"/>
      <c r="KZ209" s="264"/>
      <c r="LA209" s="265"/>
      <c r="LB209" s="266"/>
      <c r="LC209" s="267">
        <f t="shared" si="322"/>
        <v>0</v>
      </c>
      <c r="LD209" s="260">
        <f>+(IF(OR($B209=0,$C209=0,$D209=0,$DC$2&gt;$OE$1),0,IF(OR(KY209=0,LA209=0,LB209=0),0,MIN((VLOOKUP($D209,SALERYCODE,3,0))*(IF($D209=6,LB209,LA209))*((MIN((VLOOKUP($D209,SALERYCODE,5,0)),(IF($D209=6,LA209,LB209))))),MIN((VLOOKUP($D209,SALERYCODE,3,0)),(KY209+KZ209))*(IF($D209=6,LB209,((MIN((VLOOKUP($D209,SALERYCODE,5,0)),LB209)))))))))/IF(AND($D209=2,'ראשי-פרטים כלליים וריכוז הוצאות'!$D$68&lt;&gt;4),1.2,1)</f>
        <v>0</v>
      </c>
      <c r="LE209" s="263"/>
      <c r="LF209" s="264"/>
      <c r="LG209" s="265"/>
      <c r="LH209" s="266"/>
      <c r="LI209" s="267">
        <f t="shared" si="323"/>
        <v>0</v>
      </c>
      <c r="LJ209" s="260">
        <f>+(IF(OR($B209=0,$C209=0,$D209=0,$DC$2&gt;$OE$1),0,IF(OR(LE209=0,LG209=0,LH209=0),0,MIN((VLOOKUP($D209,SALERYCODE,3,0))*(IF($D209=6,LH209,LG209))*((MIN((VLOOKUP($D209,SALERYCODE,5,0)),(IF($D209=6,LG209,LH209))))),MIN((VLOOKUP($D209,SALERYCODE,3,0)),(LE209+LF209))*(IF($D209=6,LH209,((MIN((VLOOKUP($D209,SALERYCODE,5,0)),LH209)))))))))/IF(AND($D209=2,'ראשי-פרטים כלליים וריכוז הוצאות'!$D$68&lt;&gt;4),1.2,1)</f>
        <v>0</v>
      </c>
      <c r="LK209" s="263"/>
      <c r="LL209" s="264"/>
      <c r="LM209" s="265"/>
      <c r="LN209" s="266"/>
      <c r="LO209" s="267">
        <f t="shared" si="324"/>
        <v>0</v>
      </c>
      <c r="LP209" s="260">
        <f>+(IF(OR($B209=0,$C209=0,$D209=0,$DC$2&gt;$OE$1),0,IF(OR(LK209=0,LM209=0,LN209=0),0,MIN((VLOOKUP($D209,SALERYCODE,3,0))*(IF($D209=6,LN209,LM209))*((MIN((VLOOKUP($D209,SALERYCODE,5,0)),(IF($D209=6,LM209,LN209))))),MIN((VLOOKUP($D209,SALERYCODE,3,0)),(LK209+LL209))*(IF($D209=6,LN209,((MIN((VLOOKUP($D209,SALERYCODE,5,0)),LN209)))))))))/IF(AND($D209=2,'ראשי-פרטים כלליים וריכוז הוצאות'!$D$68&lt;&gt;4),1.2,1)</f>
        <v>0</v>
      </c>
      <c r="LQ209" s="263"/>
      <c r="LR209" s="264"/>
      <c r="LS209" s="265"/>
      <c r="LT209" s="266"/>
      <c r="LU209" s="267">
        <f t="shared" si="325"/>
        <v>0</v>
      </c>
      <c r="LV209" s="260">
        <f>+(IF(OR($B209=0,$C209=0,$D209=0,$DC$2&gt;$OE$1),0,IF(OR(LQ209=0,LS209=0,LT209=0),0,MIN((VLOOKUP($D209,SALERYCODE,3,0))*(IF($D209=6,LT209,LS209))*((MIN((VLOOKUP($D209,SALERYCODE,5,0)),(IF($D209=6,LS209,LT209))))),MIN((VLOOKUP($D209,SALERYCODE,3,0)),(LQ209+LR209))*(IF($D209=6,LT209,((MIN((VLOOKUP($D209,SALERYCODE,5,0)),LT209)))))))))/IF(AND($D209=2,'ראשי-פרטים כלליים וריכוז הוצאות'!$D$68&lt;&gt;4),1.2,1)</f>
        <v>0</v>
      </c>
      <c r="LW209" s="263"/>
      <c r="LX209" s="264"/>
      <c r="LY209" s="265"/>
      <c r="LZ209" s="266"/>
      <c r="MA209" s="267">
        <f t="shared" si="326"/>
        <v>0</v>
      </c>
      <c r="MB209" s="260">
        <f>+(IF(OR($B209=0,$C209=0,$D209=0,$DC$2&gt;$OE$1),0,IF(OR(LW209=0,LY209=0,LZ209=0),0,MIN((VLOOKUP($D209,SALERYCODE,3,0))*(IF($D209=6,LZ209,LY209))*((MIN((VLOOKUP($D209,SALERYCODE,5,0)),(IF($D209=6,LY209,LZ209))))),MIN((VLOOKUP($D209,SALERYCODE,3,0)),(LW209+LX209))*(IF($D209=6,LZ209,((MIN((VLOOKUP($D209,SALERYCODE,5,0)),LZ209)))))))))/IF(AND($D209=2,'ראשי-פרטים כלליים וריכוז הוצאות'!$D$68&lt;&gt;4),1.2,1)</f>
        <v>0</v>
      </c>
      <c r="MC209" s="263"/>
      <c r="MD209" s="264"/>
      <c r="ME209" s="265"/>
      <c r="MF209" s="266"/>
      <c r="MG209" s="267">
        <f t="shared" si="327"/>
        <v>0</v>
      </c>
      <c r="MH209" s="260">
        <f>+(IF(OR($B209=0,$C209=0,$D209=0,$DC$2&gt;$OE$1),0,IF(OR(MC209=0,ME209=0,MF209=0),0,MIN((VLOOKUP($D209,SALERYCODE,3,0))*(IF($D209=6,MF209,ME209))*((MIN((VLOOKUP($D209,SALERYCODE,5,0)),(IF($D209=6,ME209,MF209))))),MIN((VLOOKUP($D209,SALERYCODE,3,0)),(MC209+MD209))*(IF($D209=6,MF209,((MIN((VLOOKUP($D209,SALERYCODE,5,0)),MF209)))))))))/IF(AND($D209=2,'ראשי-פרטים כלליים וריכוז הוצאות'!$D$68&lt;&gt;4),1.2,1)</f>
        <v>0</v>
      </c>
      <c r="MI209" s="263"/>
      <c r="MJ209" s="264"/>
      <c r="MK209" s="265"/>
      <c r="ML209" s="266"/>
      <c r="MM209" s="267">
        <f t="shared" si="328"/>
        <v>0</v>
      </c>
      <c r="MN209" s="260">
        <f>+(IF(OR($B209=0,$C209=0,$D209=0,$DC$2&gt;$OE$1),0,IF(OR(MI209=0,MK209=0,ML209=0),0,MIN((VLOOKUP($D209,SALERYCODE,3,0))*(IF($D209=6,ML209,MK209))*((MIN((VLOOKUP($D209,SALERYCODE,5,0)),(IF($D209=6,MK209,ML209))))),MIN((VLOOKUP($D209,SALERYCODE,3,0)),(MI209+MJ209))*(IF($D209=6,ML209,((MIN((VLOOKUP($D209,SALERYCODE,5,0)),ML209)))))))))/IF(AND($D209=2,'ראשי-פרטים כלליים וריכוז הוצאות'!$D$68&lt;&gt;4),1.2,1)</f>
        <v>0</v>
      </c>
      <c r="MO209" s="263"/>
      <c r="MP209" s="264"/>
      <c r="MQ209" s="265"/>
      <c r="MR209" s="266"/>
      <c r="MS209" s="267">
        <f t="shared" si="329"/>
        <v>0</v>
      </c>
      <c r="MT209" s="260">
        <f>+(IF(OR($B209=0,$C209=0,$D209=0,$DC$2&gt;$OE$1),0,IF(OR(MO209=0,MQ209=0,MR209=0),0,MIN((VLOOKUP($D209,SALERYCODE,3,0))*(IF($D209=6,MR209,MQ209))*((MIN((VLOOKUP($D209,SALERYCODE,5,0)),(IF($D209=6,MQ209,MR209))))),MIN((VLOOKUP($D209,SALERYCODE,3,0)),(MO209+MP209))*(IF($D209=6,MR209,((MIN((VLOOKUP($D209,SALERYCODE,5,0)),MR209)))))))))/IF(AND($D209=2,'ראשי-פרטים כלליים וריכוז הוצאות'!$D$68&lt;&gt;4),1.2,1)</f>
        <v>0</v>
      </c>
      <c r="MU209" s="263"/>
      <c r="MV209" s="264"/>
      <c r="MW209" s="265"/>
      <c r="MX209" s="266"/>
      <c r="MY209" s="267">
        <f t="shared" si="330"/>
        <v>0</v>
      </c>
      <c r="MZ209" s="260">
        <f>+(IF(OR($B209=0,$C209=0,$D209=0,$DC$2&gt;$OE$1),0,IF(OR(MU209=0,MW209=0,MX209=0),0,MIN((VLOOKUP($D209,SALERYCODE,3,0))*(IF($D209=6,MX209,MW209))*((MIN((VLOOKUP($D209,SALERYCODE,5,0)),(IF($D209=6,MW209,MX209))))),MIN((VLOOKUP($D209,SALERYCODE,3,0)),(MU209+MV209))*(IF($D209=6,MX209,((MIN((VLOOKUP($D209,SALERYCODE,5,0)),MX209)))))))))/IF(AND($D209=2,'ראשי-פרטים כלליים וריכוז הוצאות'!$D$68&lt;&gt;4),1.2,1)</f>
        <v>0</v>
      </c>
      <c r="NA209" s="263"/>
      <c r="NB209" s="264"/>
      <c r="NC209" s="265"/>
      <c r="ND209" s="266"/>
      <c r="NE209" s="267">
        <f t="shared" si="331"/>
        <v>0</v>
      </c>
      <c r="NF209" s="260">
        <f>+(IF(OR($B209=0,$C209=0,$D209=0,$DC$2&gt;$OE$1),0,IF(OR(NA209=0,NC209=0,ND209=0),0,MIN((VLOOKUP($D209,SALERYCODE,3,0))*(IF($D209=6,ND209,NC209))*((MIN((VLOOKUP($D209,SALERYCODE,5,0)),(IF($D209=6,NC209,ND209))))),MIN((VLOOKUP($D209,SALERYCODE,3,0)),(NA209+NB209))*(IF($D209=6,ND209,((MIN((VLOOKUP($D209,SALERYCODE,5,0)),ND209)))))))))/IF(AND($D209=2,'ראשי-פרטים כלליים וריכוז הוצאות'!$D$68&lt;&gt;4),1.2,1)</f>
        <v>0</v>
      </c>
      <c r="NG209" s="263"/>
      <c r="NH209" s="264"/>
      <c r="NI209" s="265"/>
      <c r="NJ209" s="266"/>
      <c r="NK209" s="267">
        <f t="shared" si="332"/>
        <v>0</v>
      </c>
      <c r="NL209" s="260">
        <f>+(IF(OR($B209=0,$C209=0,$D209=0,$DC$2&gt;$OE$1),0,IF(OR(NG209=0,NI209=0,NJ209=0),0,MIN((VLOOKUP($D209,SALERYCODE,3,0))*(IF($D209=6,NJ209,NI209))*((MIN((VLOOKUP($D209,SALERYCODE,5,0)),(IF($D209=6,NI209,NJ209))))),MIN((VLOOKUP($D209,SALERYCODE,3,0)),(NG209+NH209))*(IF($D209=6,NJ209,((MIN((VLOOKUP($D209,SALERYCODE,5,0)),NJ209)))))))))/IF(AND($D209=2,'ראשי-פרטים כלליים וריכוז הוצאות'!$D$68&lt;&gt;4),1.2,1)</f>
        <v>0</v>
      </c>
      <c r="NM209" s="263"/>
      <c r="NN209" s="264"/>
      <c r="NO209" s="265"/>
      <c r="NP209" s="266"/>
      <c r="NQ209" s="267">
        <f t="shared" si="333"/>
        <v>0</v>
      </c>
      <c r="NR209" s="260">
        <f>+(IF(OR($B209=0,$C209=0,$D209=0,$DC$2&gt;$OE$1),0,IF(OR(NM209=0,NO209=0,NP209=0),0,MIN((VLOOKUP($D209,SALERYCODE,3,0))*(IF($D209=6,NP209,NO209))*((MIN((VLOOKUP($D209,SALERYCODE,5,0)),(IF($D209=6,NO209,NP209))))),MIN((VLOOKUP($D209,SALERYCODE,3,0)),(NM209+NN209))*(IF($D209=6,NP209,((MIN((VLOOKUP($D209,SALERYCODE,5,0)),NP209)))))))))/IF(AND($D209=2,'ראשי-פרטים כלליים וריכוז הוצאות'!$D$68&lt;&gt;4),1.2,1)</f>
        <v>0</v>
      </c>
      <c r="NS209" s="263"/>
      <c r="NT209" s="264"/>
      <c r="NU209" s="265"/>
      <c r="NV209" s="266"/>
      <c r="NW209" s="267">
        <f t="shared" si="334"/>
        <v>0</v>
      </c>
      <c r="NX209" s="260">
        <f>+(IF(OR($B209=0,$C209=0,$D209=0,$DC$2&gt;$OE$1),0,IF(OR(NS209=0,NU209=0,NV209=0),0,MIN((VLOOKUP($D209,SALERYCODE,3,0))*(IF($D209=6,NV209,NU209))*((MIN((VLOOKUP($D209,SALERYCODE,5,0)),(IF($D209=6,NU209,NV209))))),MIN((VLOOKUP($D209,SALERYCODE,3,0)),(NS209+NT209))*(IF($D209=6,NV209,((MIN((VLOOKUP($D209,SALERYCODE,5,0)),NV209)))))))))/IF(AND($D209=2,'ראשי-פרטים כלליים וריכוז הוצאות'!$D$68&lt;&gt;4),1.2,1)</f>
        <v>0</v>
      </c>
      <c r="NY209" s="263"/>
      <c r="NZ209" s="264"/>
      <c r="OA209" s="265"/>
      <c r="OB209" s="266"/>
      <c r="OC209" s="267">
        <f t="shared" si="335"/>
        <v>0</v>
      </c>
      <c r="OD209" s="260">
        <f>+(IF(OR($B209=0,$C209=0,$D209=0,$DC$2&gt;$OE$1),0,IF(OR(NY209=0,OA209=0,OB209=0),0,MIN((VLOOKUP($D209,SALERYCODE,3,0))*(IF($D209=6,OB209,OA209))*((MIN((VLOOKUP($D209,SALERYCODE,5,0)),(IF($D209=6,OA209,OB209))))),MIN((VLOOKUP($D209,SALERYCODE,3,0)),(NY209+NZ209))*(IF($D209=6,OB209,((MIN((VLOOKUP($D209,SALERYCODE,5,0)),OB209)))))))))/IF(AND($D209=2,'ראשי-פרטים כלליים וריכוז הוצאות'!$D$68&lt;&gt;4),1.2,1)</f>
        <v>0</v>
      </c>
      <c r="OE209" s="275">
        <f t="shared" si="341"/>
        <v>0</v>
      </c>
      <c r="OF209" s="283">
        <f t="shared" si="342"/>
        <v>9.9999999999999995E-7</v>
      </c>
      <c r="OG209" s="276">
        <f t="shared" si="343"/>
        <v>0</v>
      </c>
      <c r="OH209" s="275">
        <f t="shared" si="344"/>
        <v>0</v>
      </c>
      <c r="OI209" s="275">
        <v>0</v>
      </c>
      <c r="OJ209" s="258">
        <f t="shared" si="345"/>
        <v>0</v>
      </c>
      <c r="OK209" s="284"/>
      <c r="OL209" s="116">
        <f>MIN(OJ209+OK209*OF209*OE209/$OL$1/IF(AND($D209=2,'ראשי-פרטים כלליים וריכוז הוצאות'!$D$68&lt;&gt;4),1.2,1),IF($D209&gt;0,VLOOKUP($D209,SALERYCODE,3,0)*12*OG209,0))</f>
        <v>0</v>
      </c>
      <c r="OM209" s="95">
        <f t="shared" si="336"/>
        <v>0</v>
      </c>
      <c r="ON209" s="11">
        <f t="shared" si="337"/>
        <v>0</v>
      </c>
      <c r="OO209" s="11">
        <f t="shared" si="338"/>
        <v>0</v>
      </c>
      <c r="OP209" s="22">
        <f t="shared" si="339"/>
        <v>0</v>
      </c>
      <c r="OQ209" s="11">
        <f t="shared" si="340"/>
        <v>0</v>
      </c>
      <c r="OR209" s="11" t="e">
        <f>#REF!</f>
        <v>#REF!</v>
      </c>
      <c r="OS209" s="35" t="e">
        <f>#REF!-OP209</f>
        <v>#REF!</v>
      </c>
      <c r="OT209" s="35" t="e">
        <f>OS209-#REF!</f>
        <v>#REF!</v>
      </c>
      <c r="OU209" s="43" t="e">
        <f>IF(AND(OP209&gt;0,(OS209=#REF!-OP209)),"מועסק פחות מ-10% מזמנו במופ","")</f>
        <v>#REF!</v>
      </c>
    </row>
    <row r="210" spans="1:500" ht="24" hidden="1" customHeight="1" outlineLevel="1" x14ac:dyDescent="0.2">
      <c r="A210" s="282">
        <v>207</v>
      </c>
      <c r="B210" s="269"/>
      <c r="C210" s="270"/>
      <c r="D210" s="271"/>
      <c r="E210" s="263"/>
      <c r="F210" s="264"/>
      <c r="G210" s="265"/>
      <c r="H210" s="266"/>
      <c r="I210" s="267">
        <f t="shared" si="271"/>
        <v>0</v>
      </c>
      <c r="J210" s="260">
        <f>(IF(OR($B210=0,$C210=0,$D210=0,$E$2&gt;$OE$1),0,IF(OR($E210=0,$G210=0,$H210=0),0,MIN((VLOOKUP($D210,SALERYCODE,3,0))*(IF($D210=6,$H210,$G210))*((MIN((VLOOKUP($D210,SALERYCODE,5,0)),(IF($D210=6,$G210,$H210))))),MIN((VLOOKUP($D210,SALERYCODE,3,0)),($E210+$F210))*(IF($D210=6,$H210,((MIN((VLOOKUP($D210,SALERYCODE,5,0)),$H210)))))))))/IF(AND($D210=2,'ראשי-פרטים כלליים וריכוז הוצאות'!$D$68&lt;&gt;4),1.2,1)</f>
        <v>0</v>
      </c>
      <c r="K210" s="263"/>
      <c r="L210" s="264"/>
      <c r="M210" s="265"/>
      <c r="N210" s="266"/>
      <c r="O210" s="267">
        <f t="shared" si="272"/>
        <v>0</v>
      </c>
      <c r="P210" s="260">
        <f>+(IF(OR($B210=0,$C210=0,$D210=0,$K$2&gt;$OE$1),0,IF(OR($K210=0,$M210=0,$N210=0),0,MIN((VLOOKUP($D210,SALERYCODE,3,0))*(IF($D210=6,$N210,$M210))*((MIN((VLOOKUP($D210,SALERYCODE,5,0)),(IF($D210=6,$M210,$N210))))),MIN((VLOOKUP($D210,SALERYCODE,3,0)),($K210+$L210))*(IF($D210=6,$N210,((MIN((VLOOKUP($D210,SALERYCODE,5,0)),$N210)))))))))/IF(AND($D210=2,'ראשי-פרטים כלליים וריכוז הוצאות'!$D$68&lt;&gt;4),1.2,1)</f>
        <v>0</v>
      </c>
      <c r="Q210" s="263"/>
      <c r="R210" s="264"/>
      <c r="S210" s="265"/>
      <c r="T210" s="266"/>
      <c r="U210" s="267">
        <f t="shared" si="273"/>
        <v>0</v>
      </c>
      <c r="V210" s="260">
        <f>+(IF(OR($B210=0,$C210=0,$D210=0,$Q$2&gt;$OE$1),0,IF(OR(Q210=0,S210=0,T210=0),0,MIN((VLOOKUP($D210,SALERYCODE,3,0))*(IF($D210=6,T210,S210))*((MIN((VLOOKUP($D210,SALERYCODE,5,0)),(IF($D210=6,S210,T210))))),MIN((VLOOKUP($D210,SALERYCODE,3,0)),(Q210+R210))*(IF($D210=6,T210,((MIN((VLOOKUP($D210,SALERYCODE,5,0)),T210)))))))))/IF(AND($D210=2,'ראשי-פרטים כלליים וריכוז הוצאות'!$D$68&lt;&gt;4),1.2,1)</f>
        <v>0</v>
      </c>
      <c r="W210" s="263"/>
      <c r="X210" s="264"/>
      <c r="Y210" s="265"/>
      <c r="Z210" s="266"/>
      <c r="AA210" s="267">
        <f t="shared" si="274"/>
        <v>0</v>
      </c>
      <c r="AB210" s="260">
        <f>+(IF(OR($B210=0,$C210=0,$D210=0,$W$2&gt;$OE$1),0,IF(OR(W210=0,Y210=0,Z210=0),0,MIN((VLOOKUP($D210,SALERYCODE,3,0))*(IF($D210=6,Z210,Y210))*((MIN((VLOOKUP($D210,SALERYCODE,5,0)),(IF($D210=6,Y210,Z210))))),MIN((VLOOKUP($D210,SALERYCODE,3,0)),(W210+X210))*(IF($D210=6,Z210,((MIN((VLOOKUP($D210,SALERYCODE,5,0)),Z210)))))))))/IF(AND($D210=2,'ראשי-פרטים כלליים וריכוז הוצאות'!$D$68&lt;&gt;4),1.2,1)</f>
        <v>0</v>
      </c>
      <c r="AC210" s="263"/>
      <c r="AD210" s="264"/>
      <c r="AE210" s="265"/>
      <c r="AF210" s="266"/>
      <c r="AG210" s="267">
        <f t="shared" si="275"/>
        <v>0</v>
      </c>
      <c r="AH210" s="260">
        <f>+(IF(OR($B210=0,$C210=0,$D210=0,$AC$2&gt;$OE$1),0,IF(OR(AC210=0,AE210=0,AF210=0),0,MIN((VLOOKUP($D210,SALERYCODE,3,0))*(IF($D210=6,AF210,AE210))*((MIN((VLOOKUP($D210,SALERYCODE,5,0)),(IF($D210=6,AE210,AF210))))),MIN((VLOOKUP($D210,SALERYCODE,3,0)),(AC210+AD210))*(IF($D210=6,AF210,((MIN((VLOOKUP($D210,SALERYCODE,5,0)),AF210)))))))))/IF(AND($D210=2,'ראשי-פרטים כלליים וריכוז הוצאות'!$D$68&lt;&gt;4),1.2,1)</f>
        <v>0</v>
      </c>
      <c r="AI210" s="263"/>
      <c r="AJ210" s="264"/>
      <c r="AK210" s="265"/>
      <c r="AL210" s="266"/>
      <c r="AM210" s="267">
        <f t="shared" si="276"/>
        <v>0</v>
      </c>
      <c r="AN210" s="260">
        <f>+(IF(OR($B210=0,$C210=0,$D210=0,$AI$2&gt;$OE$1),0,IF(OR(AI210=0,AK210=0,AL210=0),0,MIN((VLOOKUP($D210,SALERYCODE,3,0))*(IF($D210=6,AL210,AK210))*((MIN((VLOOKUP($D210,SALERYCODE,5,0)),(IF($D210=6,AK210,AL210))))),MIN((VLOOKUP($D210,SALERYCODE,3,0)),(AI210+AJ210))*(IF($D210=6,AL210,((MIN((VLOOKUP($D210,SALERYCODE,5,0)),AL210)))))))))/IF(AND($D210=2,'ראשי-פרטים כלליים וריכוז הוצאות'!$D$68&lt;&gt;4),1.2,1)</f>
        <v>0</v>
      </c>
      <c r="AO210" s="263"/>
      <c r="AP210" s="264"/>
      <c r="AQ210" s="265"/>
      <c r="AR210" s="266"/>
      <c r="AS210" s="267">
        <f t="shared" si="277"/>
        <v>0</v>
      </c>
      <c r="AT210" s="260">
        <f>+(IF(OR($B210=0,$C210=0,$D210=0,$AO$2&gt;$OE$1),0,IF(OR(AO210=0,AQ210=0,AR210=0),0,MIN((VLOOKUP($D210,SALERYCODE,3,0))*(IF($D210=6,AR210,AQ210))*((MIN((VLOOKUP($D210,SALERYCODE,5,0)),(IF($D210=6,AQ210,AR210))))),MIN((VLOOKUP($D210,SALERYCODE,3,0)),(AO210+AP210))*(IF($D210=6,AR210,((MIN((VLOOKUP($D210,SALERYCODE,5,0)),AR210)))))))))/IF(AND($D210=2,'ראשי-פרטים כלליים וריכוז הוצאות'!$D$68&lt;&gt;4),1.2,1)</f>
        <v>0</v>
      </c>
      <c r="AU210" s="263"/>
      <c r="AV210" s="264"/>
      <c r="AW210" s="265"/>
      <c r="AX210" s="266"/>
      <c r="AY210" s="267">
        <f t="shared" si="278"/>
        <v>0</v>
      </c>
      <c r="AZ210" s="260">
        <f>+(IF(OR($B210=0,$C210=0,$D210=0,$AU$2&gt;$OE$1),0,IF(OR(AU210=0,AW210=0,AX210=0),0,MIN((VLOOKUP($D210,SALERYCODE,3,0))*(IF($D210=6,AX210,AW210))*((MIN((VLOOKUP($D210,SALERYCODE,5,0)),(IF($D210=6,AW210,AX210))))),MIN((VLOOKUP($D210,SALERYCODE,3,0)),(AU210+AV210))*(IF($D210=6,AX210,((MIN((VLOOKUP($D210,SALERYCODE,5,0)),AX210)))))))))/IF(AND($D210=2,'ראשי-פרטים כלליים וריכוז הוצאות'!$D$68&lt;&gt;4),1.2,1)</f>
        <v>0</v>
      </c>
      <c r="BA210" s="263"/>
      <c r="BB210" s="264"/>
      <c r="BC210" s="265"/>
      <c r="BD210" s="266"/>
      <c r="BE210" s="267">
        <f t="shared" si="279"/>
        <v>0</v>
      </c>
      <c r="BF210" s="260">
        <f>+(IF(OR($B210=0,$C210=0,$D210=0,$BA$2&gt;$OE$1),0,IF(OR(BA210=0,BC210=0,BD210=0),0,MIN((VLOOKUP($D210,SALERYCODE,3,0))*(IF($D210=6,BD210,BC210))*((MIN((VLOOKUP($D210,SALERYCODE,5,0)),(IF($D210=6,BC210,BD210))))),MIN((VLOOKUP($D210,SALERYCODE,3,0)),(BA210+BB210))*(IF($D210=6,BD210,((MIN((VLOOKUP($D210,SALERYCODE,5,0)),BD210)))))))))/IF(AND($D210=2,'ראשי-פרטים כלליים וריכוז הוצאות'!$D$68&lt;&gt;4),1.2,1)</f>
        <v>0</v>
      </c>
      <c r="BG210" s="263"/>
      <c r="BH210" s="264"/>
      <c r="BI210" s="265"/>
      <c r="BJ210" s="266"/>
      <c r="BK210" s="267">
        <f t="shared" si="280"/>
        <v>0</v>
      </c>
      <c r="BL210" s="260">
        <f>+(IF(OR($B210=0,$C210=0,$D210=0,$BG$2&gt;$OE$1),0,IF(OR(BG210=0,BI210=0,BJ210=0),0,MIN((VLOOKUP($D210,SALERYCODE,3,0))*(IF($D210=6,BJ210,BI210))*((MIN((VLOOKUP($D210,SALERYCODE,5,0)),(IF($D210=6,BI210,BJ210))))),MIN((VLOOKUP($D210,SALERYCODE,3,0)),(BG210+BH210))*(IF($D210=6,BJ210,((MIN((VLOOKUP($D210,SALERYCODE,5,0)),BJ210)))))))))/IF(AND($D210=2,'ראשי-פרטים כלליים וריכוז הוצאות'!$D$68&lt;&gt;4),1.2,1)</f>
        <v>0</v>
      </c>
      <c r="BM210" s="263"/>
      <c r="BN210" s="264"/>
      <c r="BO210" s="265"/>
      <c r="BP210" s="266"/>
      <c r="BQ210" s="267">
        <f t="shared" si="281"/>
        <v>0</v>
      </c>
      <c r="BR210" s="260">
        <f>+(IF(OR($B210=0,$C210=0,$D210=0,$BM$2&gt;$OE$1),0,IF(OR(BM210=0,BO210=0,BP210=0),0,MIN((VLOOKUP($D210,SALERYCODE,3,0))*(IF($D210=6,BP210,BO210))*((MIN((VLOOKUP($D210,SALERYCODE,5,0)),(IF($D210=6,BO210,BP210))))),MIN((VLOOKUP($D210,SALERYCODE,3,0)),(BM210+BN210))*(IF($D210=6,BP210,((MIN((VLOOKUP($D210,SALERYCODE,5,0)),BP210)))))))))/IF(AND($D210=2,'ראשי-פרטים כלליים וריכוז הוצאות'!$D$68&lt;&gt;4),1.2,1)</f>
        <v>0</v>
      </c>
      <c r="BS210" s="263"/>
      <c r="BT210" s="264"/>
      <c r="BU210" s="265"/>
      <c r="BV210" s="266"/>
      <c r="BW210" s="267">
        <f t="shared" si="282"/>
        <v>0</v>
      </c>
      <c r="BX210" s="260">
        <f>+(IF(OR($B210=0,$C210=0,$D210=0,$BS$2&gt;$OE$1),0,IF(OR(BS210=0,BU210=0,BV210=0),0,MIN((VLOOKUP($D210,SALERYCODE,3,0))*(IF($D210=6,BV210,BU210))*((MIN((VLOOKUP($D210,SALERYCODE,5,0)),(IF($D210=6,BU210,BV210))))),MIN((VLOOKUP($D210,SALERYCODE,3,0)),(BS210+BT210))*(IF($D210=6,BV210,((MIN((VLOOKUP($D210,SALERYCODE,5,0)),BV210)))))))))/IF(AND($D210=2,'ראשי-פרטים כלליים וריכוז הוצאות'!$D$68&lt;&gt;4),1.2,1)</f>
        <v>0</v>
      </c>
      <c r="BY210" s="263"/>
      <c r="BZ210" s="264"/>
      <c r="CA210" s="265"/>
      <c r="CB210" s="266"/>
      <c r="CC210" s="267">
        <f t="shared" si="283"/>
        <v>0</v>
      </c>
      <c r="CD210" s="260">
        <f>+(IF(OR($B210=0,$C210=0,$D210=0,$BY$2&gt;$OE$1),0,IF(OR(BY210=0,CA210=0,CB210=0),0,MIN((VLOOKUP($D210,SALERYCODE,3,0))*(IF($D210=6,CB210,CA210))*((MIN((VLOOKUP($D210,SALERYCODE,5,0)),(IF($D210=6,CA210,CB210))))),MIN((VLOOKUP($D210,SALERYCODE,3,0)),(BY210+BZ210))*(IF($D210=6,CB210,((MIN((VLOOKUP($D210,SALERYCODE,5,0)),CB210)))))))))/IF(AND($D210=2,'ראשי-פרטים כלליים וריכוז הוצאות'!$D$68&lt;&gt;4),1.2,1)</f>
        <v>0</v>
      </c>
      <c r="CE210" s="263"/>
      <c r="CF210" s="264"/>
      <c r="CG210" s="265"/>
      <c r="CH210" s="266"/>
      <c r="CI210" s="267">
        <f t="shared" si="284"/>
        <v>0</v>
      </c>
      <c r="CJ210" s="260">
        <f>+(IF(OR($B210=0,$C210=0,$D210=0,$CE$2&gt;$OE$1),0,IF(OR(CE210=0,CG210=0,CH210=0),0,MIN((VLOOKUP($D210,SALERYCODE,3,0))*(IF($D210=6,CH210,CG210))*((MIN((VLOOKUP($D210,SALERYCODE,5,0)),(IF($D210=6,CG210,CH210))))),MIN((VLOOKUP($D210,SALERYCODE,3,0)),(CE210+CF210))*(IF($D210=6,CH210,((MIN((VLOOKUP($D210,SALERYCODE,5,0)),CH210)))))))))/IF(AND($D210=2,'ראשי-פרטים כלליים וריכוז הוצאות'!$D$68&lt;&gt;4),1.2,1)</f>
        <v>0</v>
      </c>
      <c r="CK210" s="263"/>
      <c r="CL210" s="264"/>
      <c r="CM210" s="265"/>
      <c r="CN210" s="266"/>
      <c r="CO210" s="267">
        <f t="shared" si="285"/>
        <v>0</v>
      </c>
      <c r="CP210" s="260">
        <f>+(IF(OR($B210=0,$C210=0,$D210=0,$CK$2&gt;$OE$1),0,IF(OR(CK210=0,CM210=0,CN210=0),0,MIN((VLOOKUP($D210,SALERYCODE,3,0))*(IF($D210=6,CN210,CM210))*((MIN((VLOOKUP($D210,SALERYCODE,5,0)),(IF($D210=6,CM210,CN210))))),MIN((VLOOKUP($D210,SALERYCODE,3,0)),(CK210+CL210))*(IF($D210=6,CN210,((MIN((VLOOKUP($D210,SALERYCODE,5,0)),CN210)))))))))/IF(AND($D210=2,'ראשי-פרטים כלליים וריכוז הוצאות'!$D$68&lt;&gt;4),1.2,1)</f>
        <v>0</v>
      </c>
      <c r="CQ210" s="263"/>
      <c r="CR210" s="264"/>
      <c r="CS210" s="265"/>
      <c r="CT210" s="266"/>
      <c r="CU210" s="267">
        <f t="shared" si="286"/>
        <v>0</v>
      </c>
      <c r="CV210" s="260">
        <f>+(IF(OR($B210=0,$C210=0,$D210=0,$CQ$2&gt;$OE$1),0,IF(OR(CQ210=0,CS210=0,CT210=0),0,MIN((VLOOKUP($D210,SALERYCODE,3,0))*(IF($D210=6,CT210,CS210))*((MIN((VLOOKUP($D210,SALERYCODE,5,0)),(IF($D210=6,CS210,CT210))))),MIN((VLOOKUP($D210,SALERYCODE,3,0)),(CQ210+CR210))*(IF($D210=6,CT210,((MIN((VLOOKUP($D210,SALERYCODE,5,0)),CT210)))))))))/IF(AND($D210=2,'ראשי-פרטים כלליים וריכוז הוצאות'!$D$68&lt;&gt;4),1.2,1)</f>
        <v>0</v>
      </c>
      <c r="CW210" s="263"/>
      <c r="CX210" s="264"/>
      <c r="CY210" s="265"/>
      <c r="CZ210" s="266"/>
      <c r="DA210" s="267">
        <f t="shared" si="287"/>
        <v>0</v>
      </c>
      <c r="DB210" s="260">
        <f>+(IF(OR($B210=0,$C210=0,$D210=0,$CW$2&gt;$OE$1),0,IF(OR(CW210=0,CY210=0,CZ210=0),0,MIN((VLOOKUP($D210,SALERYCODE,3,0))*(IF($D210=6,CZ210,CY210))*((MIN((VLOOKUP($D210,SALERYCODE,5,0)),(IF($D210=6,CY210,CZ210))))),MIN((VLOOKUP($D210,SALERYCODE,3,0)),(CW210+CX210))*(IF($D210=6,CZ210,((MIN((VLOOKUP($D210,SALERYCODE,5,0)),CZ210)))))))))/IF(AND($D210=2,'ראשי-פרטים כלליים וריכוז הוצאות'!$D$68&lt;&gt;4),1.2,1)</f>
        <v>0</v>
      </c>
      <c r="DC210" s="263"/>
      <c r="DD210" s="264"/>
      <c r="DE210" s="265"/>
      <c r="DF210" s="266"/>
      <c r="DG210" s="267">
        <f t="shared" si="288"/>
        <v>0</v>
      </c>
      <c r="DH210" s="260">
        <f>+(IF(OR($B210=0,$C210=0,$D210=0,$DC$2&gt;$OE$1),0,IF(OR(DC210=0,DE210=0,DF210=0),0,MIN((VLOOKUP($D210,SALERYCODE,3,0))*(IF($D210=6,DF210,DE210))*((MIN((VLOOKUP($D210,SALERYCODE,5,0)),(IF($D210=6,DE210,DF210))))),MIN((VLOOKUP($D210,SALERYCODE,3,0)),(DC210+DD210))*(IF($D210=6,DF210,((MIN((VLOOKUP($D210,SALERYCODE,5,0)),DF210)))))))))/IF(AND($D210=2,'ראשי-פרטים כלליים וריכוז הוצאות'!$D$68&lt;&gt;4),1.2,1)</f>
        <v>0</v>
      </c>
      <c r="DI210" s="263"/>
      <c r="DJ210" s="264"/>
      <c r="DK210" s="265"/>
      <c r="DL210" s="266"/>
      <c r="DM210" s="267">
        <f t="shared" si="289"/>
        <v>0</v>
      </c>
      <c r="DN210" s="260">
        <f>+(IF(OR($B210=0,$C210=0,$D210=0,$DC$2&gt;$OE$1),0,IF(OR(DI210=0,DK210=0,DL210=0),0,MIN((VLOOKUP($D210,SALERYCODE,3,0))*(IF($D210=6,DL210,DK210))*((MIN((VLOOKUP($D210,SALERYCODE,5,0)),(IF($D210=6,DK210,DL210))))),MIN((VLOOKUP($D210,SALERYCODE,3,0)),(DI210+DJ210))*(IF($D210=6,DL210,((MIN((VLOOKUP($D210,SALERYCODE,5,0)),DL210)))))))))/IF(AND($D210=2,'ראשי-פרטים כלליים וריכוז הוצאות'!$D$68&lt;&gt;4),1.2,1)</f>
        <v>0</v>
      </c>
      <c r="DO210" s="263"/>
      <c r="DP210" s="264"/>
      <c r="DQ210" s="265"/>
      <c r="DR210" s="266"/>
      <c r="DS210" s="267">
        <f t="shared" si="290"/>
        <v>0</v>
      </c>
      <c r="DT210" s="260">
        <f>+(IF(OR($B210=0,$C210=0,$D210=0,$DC$2&gt;$OE$1),0,IF(OR(DO210=0,DQ210=0,DR210=0),0,MIN((VLOOKUP($D210,SALERYCODE,3,0))*(IF($D210=6,DR210,DQ210))*((MIN((VLOOKUP($D210,SALERYCODE,5,0)),(IF($D210=6,DQ210,DR210))))),MIN((VLOOKUP($D210,SALERYCODE,3,0)),(DO210+DP210))*(IF($D210=6,DR210,((MIN((VLOOKUP($D210,SALERYCODE,5,0)),DR210)))))))))/IF(AND($D210=2,'ראשי-פרטים כלליים וריכוז הוצאות'!$D$68&lt;&gt;4),1.2,1)</f>
        <v>0</v>
      </c>
      <c r="DU210" s="263"/>
      <c r="DV210" s="264"/>
      <c r="DW210" s="265"/>
      <c r="DX210" s="266"/>
      <c r="DY210" s="267">
        <f t="shared" si="291"/>
        <v>0</v>
      </c>
      <c r="DZ210" s="260">
        <f>+(IF(OR($B210=0,$C210=0,$D210=0,$DC$2&gt;$OE$1),0,IF(OR(DU210=0,DW210=0,DX210=0),0,MIN((VLOOKUP($D210,SALERYCODE,3,0))*(IF($D210=6,DX210,DW210))*((MIN((VLOOKUP($D210,SALERYCODE,5,0)),(IF($D210=6,DW210,DX210))))),MIN((VLOOKUP($D210,SALERYCODE,3,0)),(DU210+DV210))*(IF($D210=6,DX210,((MIN((VLOOKUP($D210,SALERYCODE,5,0)),DX210)))))))))/IF(AND($D210=2,'ראשי-פרטים כלליים וריכוז הוצאות'!$D$68&lt;&gt;4),1.2,1)</f>
        <v>0</v>
      </c>
      <c r="EA210" s="263"/>
      <c r="EB210" s="264"/>
      <c r="EC210" s="265"/>
      <c r="ED210" s="266"/>
      <c r="EE210" s="267">
        <f t="shared" si="292"/>
        <v>0</v>
      </c>
      <c r="EF210" s="260">
        <f>+(IF(OR($B210=0,$C210=0,$D210=0,$DC$2&gt;$OE$1),0,IF(OR(EA210=0,EC210=0,ED210=0),0,MIN((VLOOKUP($D210,SALERYCODE,3,0))*(IF($D210=6,ED210,EC210))*((MIN((VLOOKUP($D210,SALERYCODE,5,0)),(IF($D210=6,EC210,ED210))))),MIN((VLOOKUP($D210,SALERYCODE,3,0)),(EA210+EB210))*(IF($D210=6,ED210,((MIN((VLOOKUP($D210,SALERYCODE,5,0)),ED210)))))))))/IF(AND($D210=2,'ראשי-פרטים כלליים וריכוז הוצאות'!$D$68&lt;&gt;4),1.2,1)</f>
        <v>0</v>
      </c>
      <c r="EG210" s="263"/>
      <c r="EH210" s="264"/>
      <c r="EI210" s="265"/>
      <c r="EJ210" s="266"/>
      <c r="EK210" s="267">
        <f t="shared" si="293"/>
        <v>0</v>
      </c>
      <c r="EL210" s="260">
        <f>+(IF(OR($B210=0,$C210=0,$D210=0,$DC$2&gt;$OE$1),0,IF(OR(EG210=0,EI210=0,EJ210=0),0,MIN((VLOOKUP($D210,SALERYCODE,3,0))*(IF($D210=6,EJ210,EI210))*((MIN((VLOOKUP($D210,SALERYCODE,5,0)),(IF($D210=6,EI210,EJ210))))),MIN((VLOOKUP($D210,SALERYCODE,3,0)),(EG210+EH210))*(IF($D210=6,EJ210,((MIN((VLOOKUP($D210,SALERYCODE,5,0)),EJ210)))))))))/IF(AND($D210=2,'ראשי-פרטים כלליים וריכוז הוצאות'!$D$68&lt;&gt;4),1.2,1)</f>
        <v>0</v>
      </c>
      <c r="EM210" s="263"/>
      <c r="EN210" s="264"/>
      <c r="EO210" s="265"/>
      <c r="EP210" s="266"/>
      <c r="EQ210" s="267">
        <f t="shared" si="294"/>
        <v>0</v>
      </c>
      <c r="ER210" s="260">
        <f>+(IF(OR($B210=0,$C210=0,$D210=0,$DC$2&gt;$OE$1),0,IF(OR(EM210=0,EO210=0,EP210=0),0,MIN((VLOOKUP($D210,SALERYCODE,3,0))*(IF($D210=6,EP210,EO210))*((MIN((VLOOKUP($D210,SALERYCODE,5,0)),(IF($D210=6,EO210,EP210))))),MIN((VLOOKUP($D210,SALERYCODE,3,0)),(EM210+EN210))*(IF($D210=6,EP210,((MIN((VLOOKUP($D210,SALERYCODE,5,0)),EP210)))))))))/IF(AND($D210=2,'ראשי-פרטים כלליים וריכוז הוצאות'!$D$68&lt;&gt;4),1.2,1)</f>
        <v>0</v>
      </c>
      <c r="ES210" s="263"/>
      <c r="ET210" s="264"/>
      <c r="EU210" s="265"/>
      <c r="EV210" s="266"/>
      <c r="EW210" s="267">
        <f t="shared" si="295"/>
        <v>0</v>
      </c>
      <c r="EX210" s="260">
        <f>+(IF(OR($B210=0,$C210=0,$D210=0,$DC$2&gt;$OE$1),0,IF(OR(ES210=0,EU210=0,EV210=0),0,MIN((VLOOKUP($D210,SALERYCODE,3,0))*(IF($D210=6,EV210,EU210))*((MIN((VLOOKUP($D210,SALERYCODE,5,0)),(IF($D210=6,EU210,EV210))))),MIN((VLOOKUP($D210,SALERYCODE,3,0)),(ES210+ET210))*(IF($D210=6,EV210,((MIN((VLOOKUP($D210,SALERYCODE,5,0)),EV210)))))))))/IF(AND($D210=2,'ראשי-פרטים כלליים וריכוז הוצאות'!$D$68&lt;&gt;4),1.2,1)</f>
        <v>0</v>
      </c>
      <c r="EY210" s="263"/>
      <c r="EZ210" s="264"/>
      <c r="FA210" s="265"/>
      <c r="FB210" s="266"/>
      <c r="FC210" s="267">
        <f t="shared" si="296"/>
        <v>0</v>
      </c>
      <c r="FD210" s="260">
        <f>+(IF(OR($B210=0,$C210=0,$D210=0,$DC$2&gt;$OE$1),0,IF(OR(EY210=0,FA210=0,FB210=0),0,MIN((VLOOKUP($D210,SALERYCODE,3,0))*(IF($D210=6,FB210,FA210))*((MIN((VLOOKUP($D210,SALERYCODE,5,0)),(IF($D210=6,FA210,FB210))))),MIN((VLOOKUP($D210,SALERYCODE,3,0)),(EY210+EZ210))*(IF($D210=6,FB210,((MIN((VLOOKUP($D210,SALERYCODE,5,0)),FB210)))))))))/IF(AND($D210=2,'ראשי-פרטים כלליים וריכוז הוצאות'!$D$68&lt;&gt;4),1.2,1)</f>
        <v>0</v>
      </c>
      <c r="FE210" s="263"/>
      <c r="FF210" s="264"/>
      <c r="FG210" s="265"/>
      <c r="FH210" s="266"/>
      <c r="FI210" s="267">
        <f t="shared" si="297"/>
        <v>0</v>
      </c>
      <c r="FJ210" s="260">
        <f>+(IF(OR($B210=0,$C210=0,$D210=0,$DC$2&gt;$OE$1),0,IF(OR(FE210=0,FG210=0,FH210=0),0,MIN((VLOOKUP($D210,SALERYCODE,3,0))*(IF($D210=6,FH210,FG210))*((MIN((VLOOKUP($D210,SALERYCODE,5,0)),(IF($D210=6,FG210,FH210))))),MIN((VLOOKUP($D210,SALERYCODE,3,0)),(FE210+FF210))*(IF($D210=6,FH210,((MIN((VLOOKUP($D210,SALERYCODE,5,0)),FH210)))))))))/IF(AND($D210=2,'ראשי-פרטים כלליים וריכוז הוצאות'!$D$68&lt;&gt;4),1.2,1)</f>
        <v>0</v>
      </c>
      <c r="FK210" s="263"/>
      <c r="FL210" s="264"/>
      <c r="FM210" s="265"/>
      <c r="FN210" s="266"/>
      <c r="FO210" s="267">
        <f t="shared" si="298"/>
        <v>0</v>
      </c>
      <c r="FP210" s="260">
        <f>+(IF(OR($B210=0,$C210=0,$D210=0,$DC$2&gt;$OE$1),0,IF(OR(FK210=0,FM210=0,FN210=0),0,MIN((VLOOKUP($D210,SALERYCODE,3,0))*(IF($D210=6,FN210,FM210))*((MIN((VLOOKUP($D210,SALERYCODE,5,0)),(IF($D210=6,FM210,FN210))))),MIN((VLOOKUP($D210,SALERYCODE,3,0)),(FK210+FL210))*(IF($D210=6,FN210,((MIN((VLOOKUP($D210,SALERYCODE,5,0)),FN210)))))))))/IF(AND($D210=2,'ראשי-פרטים כלליים וריכוז הוצאות'!$D$68&lt;&gt;4),1.2,1)</f>
        <v>0</v>
      </c>
      <c r="FQ210" s="263"/>
      <c r="FR210" s="264"/>
      <c r="FS210" s="265"/>
      <c r="FT210" s="266"/>
      <c r="FU210" s="267">
        <f t="shared" si="299"/>
        <v>0</v>
      </c>
      <c r="FV210" s="260">
        <f>+(IF(OR($B210=0,$C210=0,$D210=0,$DC$2&gt;$OE$1),0,IF(OR(FQ210=0,FS210=0,FT210=0),0,MIN((VLOOKUP($D210,SALERYCODE,3,0))*(IF($D210=6,FT210,FS210))*((MIN((VLOOKUP($D210,SALERYCODE,5,0)),(IF($D210=6,FS210,FT210))))),MIN((VLOOKUP($D210,SALERYCODE,3,0)),(FQ210+FR210))*(IF($D210=6,FT210,((MIN((VLOOKUP($D210,SALERYCODE,5,0)),FT210)))))))))/IF(AND($D210=2,'ראשי-פרטים כלליים וריכוז הוצאות'!$D$68&lt;&gt;4),1.2,1)</f>
        <v>0</v>
      </c>
      <c r="FW210" s="263"/>
      <c r="FX210" s="264"/>
      <c r="FY210" s="265"/>
      <c r="FZ210" s="266"/>
      <c r="GA210" s="267">
        <f t="shared" si="300"/>
        <v>0</v>
      </c>
      <c r="GB210" s="260">
        <f>+(IF(OR($B210=0,$C210=0,$D210=0,$DC$2&gt;$OE$1),0,IF(OR(FW210=0,FY210=0,FZ210=0),0,MIN((VLOOKUP($D210,SALERYCODE,3,0))*(IF($D210=6,FZ210,FY210))*((MIN((VLOOKUP($D210,SALERYCODE,5,0)),(IF($D210=6,FY210,FZ210))))),MIN((VLOOKUP($D210,SALERYCODE,3,0)),(FW210+FX210))*(IF($D210=6,FZ210,((MIN((VLOOKUP($D210,SALERYCODE,5,0)),FZ210)))))))))/IF(AND($D210=2,'ראשי-פרטים כלליים וריכוז הוצאות'!$D$68&lt;&gt;4),1.2,1)</f>
        <v>0</v>
      </c>
      <c r="GC210" s="263"/>
      <c r="GD210" s="264"/>
      <c r="GE210" s="265"/>
      <c r="GF210" s="266"/>
      <c r="GG210" s="267">
        <f t="shared" si="301"/>
        <v>0</v>
      </c>
      <c r="GH210" s="260">
        <f>+(IF(OR($B210=0,$C210=0,$D210=0,$DC$2&gt;$OE$1),0,IF(OR(GC210=0,GE210=0,GF210=0),0,MIN((VLOOKUP($D210,SALERYCODE,3,0))*(IF($D210=6,GF210,GE210))*((MIN((VLOOKUP($D210,SALERYCODE,5,0)),(IF($D210=6,GE210,GF210))))),MIN((VLOOKUP($D210,SALERYCODE,3,0)),(GC210+GD210))*(IF($D210=6,GF210,((MIN((VLOOKUP($D210,SALERYCODE,5,0)),GF210)))))))))/IF(AND($D210=2,'ראשי-פרטים כלליים וריכוז הוצאות'!$D$68&lt;&gt;4),1.2,1)</f>
        <v>0</v>
      </c>
      <c r="GI210" s="263"/>
      <c r="GJ210" s="264"/>
      <c r="GK210" s="265"/>
      <c r="GL210" s="266"/>
      <c r="GM210" s="267">
        <f t="shared" si="302"/>
        <v>0</v>
      </c>
      <c r="GN210" s="260">
        <f>+(IF(OR($B210=0,$C210=0,$D210=0,$DC$2&gt;$OE$1),0,IF(OR(GI210=0,GK210=0,GL210=0),0,MIN((VLOOKUP($D210,SALERYCODE,3,0))*(IF($D210=6,GL210,GK210))*((MIN((VLOOKUP($D210,SALERYCODE,5,0)),(IF($D210=6,GK210,GL210))))),MIN((VLOOKUP($D210,SALERYCODE,3,0)),(GI210+GJ210))*(IF($D210=6,GL210,((MIN((VLOOKUP($D210,SALERYCODE,5,0)),GL210)))))))))/IF(AND($D210=2,'ראשי-פרטים כלליים וריכוז הוצאות'!$D$68&lt;&gt;4),1.2,1)</f>
        <v>0</v>
      </c>
      <c r="GO210" s="263"/>
      <c r="GP210" s="264"/>
      <c r="GQ210" s="265"/>
      <c r="GR210" s="266"/>
      <c r="GS210" s="267">
        <f t="shared" si="303"/>
        <v>0</v>
      </c>
      <c r="GT210" s="260">
        <f>+(IF(OR($B210=0,$C210=0,$D210=0,$DC$2&gt;$OE$1),0,IF(OR(GO210=0,GQ210=0,GR210=0),0,MIN((VLOOKUP($D210,SALERYCODE,3,0))*(IF($D210=6,GR210,GQ210))*((MIN((VLOOKUP($D210,SALERYCODE,5,0)),(IF($D210=6,GQ210,GR210))))),MIN((VLOOKUP($D210,SALERYCODE,3,0)),(GO210+GP210))*(IF($D210=6,GR210,((MIN((VLOOKUP($D210,SALERYCODE,5,0)),GR210)))))))))/IF(AND($D210=2,'ראשי-פרטים כלליים וריכוז הוצאות'!$D$68&lt;&gt;4),1.2,1)</f>
        <v>0</v>
      </c>
      <c r="GU210" s="263"/>
      <c r="GV210" s="264"/>
      <c r="GW210" s="265"/>
      <c r="GX210" s="266"/>
      <c r="GY210" s="267">
        <f t="shared" si="304"/>
        <v>0</v>
      </c>
      <c r="GZ210" s="260">
        <f>+(IF(OR($B210=0,$C210=0,$D210=0,$DC$2&gt;$OE$1),0,IF(OR(GU210=0,GW210=0,GX210=0),0,MIN((VLOOKUP($D210,SALERYCODE,3,0))*(IF($D210=6,GX210,GW210))*((MIN((VLOOKUP($D210,SALERYCODE,5,0)),(IF($D210=6,GW210,GX210))))),MIN((VLOOKUP($D210,SALERYCODE,3,0)),(GU210+GV210))*(IF($D210=6,GX210,((MIN((VLOOKUP($D210,SALERYCODE,5,0)),GX210)))))))))/IF(AND($D210=2,'ראשי-פרטים כלליים וריכוז הוצאות'!$D$68&lt;&gt;4),1.2,1)</f>
        <v>0</v>
      </c>
      <c r="HA210" s="263"/>
      <c r="HB210" s="264"/>
      <c r="HC210" s="265"/>
      <c r="HD210" s="266"/>
      <c r="HE210" s="267">
        <f t="shared" si="305"/>
        <v>0</v>
      </c>
      <c r="HF210" s="260">
        <f>+(IF(OR($B210=0,$C210=0,$D210=0,$DC$2&gt;$OE$1),0,IF(OR(HA210=0,HC210=0,HD210=0),0,MIN((VLOOKUP($D210,SALERYCODE,3,0))*(IF($D210=6,HD210,HC210))*((MIN((VLOOKUP($D210,SALERYCODE,5,0)),(IF($D210=6,HC210,HD210))))),MIN((VLOOKUP($D210,SALERYCODE,3,0)),(HA210+HB210))*(IF($D210=6,HD210,((MIN((VLOOKUP($D210,SALERYCODE,5,0)),HD210)))))))))/IF(AND($D210=2,'ראשי-פרטים כלליים וריכוז הוצאות'!$D$68&lt;&gt;4),1.2,1)</f>
        <v>0</v>
      </c>
      <c r="HG210" s="263"/>
      <c r="HH210" s="264"/>
      <c r="HI210" s="265"/>
      <c r="HJ210" s="266"/>
      <c r="HK210" s="267">
        <f t="shared" si="306"/>
        <v>0</v>
      </c>
      <c r="HL210" s="260">
        <f>+(IF(OR($B210=0,$C210=0,$D210=0,$DC$2&gt;$OE$1),0,IF(OR(HG210=0,HI210=0,HJ210=0),0,MIN((VLOOKUP($D210,SALERYCODE,3,0))*(IF($D210=6,HJ210,HI210))*((MIN((VLOOKUP($D210,SALERYCODE,5,0)),(IF($D210=6,HI210,HJ210))))),MIN((VLOOKUP($D210,SALERYCODE,3,0)),(HG210+HH210))*(IF($D210=6,HJ210,((MIN((VLOOKUP($D210,SALERYCODE,5,0)),HJ210)))))))))/IF(AND($D210=2,'ראשי-פרטים כלליים וריכוז הוצאות'!$D$68&lt;&gt;4),1.2,1)</f>
        <v>0</v>
      </c>
      <c r="HM210" s="263"/>
      <c r="HN210" s="264"/>
      <c r="HO210" s="265"/>
      <c r="HP210" s="266"/>
      <c r="HQ210" s="267">
        <f t="shared" si="307"/>
        <v>0</v>
      </c>
      <c r="HR210" s="260">
        <f>+(IF(OR($B210=0,$C210=0,$D210=0,$DC$2&gt;$OE$1),0,IF(OR(HM210=0,HO210=0,HP210=0),0,MIN((VLOOKUP($D210,SALERYCODE,3,0))*(IF($D210=6,HP210,HO210))*((MIN((VLOOKUP($D210,SALERYCODE,5,0)),(IF($D210=6,HO210,HP210))))),MIN((VLOOKUP($D210,SALERYCODE,3,0)),(HM210+HN210))*(IF($D210=6,HP210,((MIN((VLOOKUP($D210,SALERYCODE,5,0)),HP210)))))))))/IF(AND($D210=2,'ראשי-פרטים כלליים וריכוז הוצאות'!$D$68&lt;&gt;4),1.2,1)</f>
        <v>0</v>
      </c>
      <c r="HS210" s="263"/>
      <c r="HT210" s="264"/>
      <c r="HU210" s="265"/>
      <c r="HV210" s="266"/>
      <c r="HW210" s="267">
        <f t="shared" si="308"/>
        <v>0</v>
      </c>
      <c r="HX210" s="260">
        <f>+(IF(OR($B210=0,$C210=0,$D210=0,$DC$2&gt;$OE$1),0,IF(OR(HS210=0,HU210=0,HV210=0),0,MIN((VLOOKUP($D210,SALERYCODE,3,0))*(IF($D210=6,HV210,HU210))*((MIN((VLOOKUP($D210,SALERYCODE,5,0)),(IF($D210=6,HU210,HV210))))),MIN((VLOOKUP($D210,SALERYCODE,3,0)),(HS210+HT210))*(IF($D210=6,HV210,((MIN((VLOOKUP($D210,SALERYCODE,5,0)),HV210)))))))))/IF(AND($D210=2,'ראשי-פרטים כלליים וריכוז הוצאות'!$D$68&lt;&gt;4),1.2,1)</f>
        <v>0</v>
      </c>
      <c r="HY210" s="263"/>
      <c r="HZ210" s="264"/>
      <c r="IA210" s="265"/>
      <c r="IB210" s="266"/>
      <c r="IC210" s="267">
        <f t="shared" si="309"/>
        <v>0</v>
      </c>
      <c r="ID210" s="260">
        <f>+(IF(OR($B210=0,$C210=0,$D210=0,$DC$2&gt;$OE$1),0,IF(OR(HY210=0,IA210=0,IB210=0),0,MIN((VLOOKUP($D210,SALERYCODE,3,0))*(IF($D210=6,IB210,IA210))*((MIN((VLOOKUP($D210,SALERYCODE,5,0)),(IF($D210=6,IA210,IB210))))),MIN((VLOOKUP($D210,SALERYCODE,3,0)),(HY210+HZ210))*(IF($D210=6,IB210,((MIN((VLOOKUP($D210,SALERYCODE,5,0)),IB210)))))))))/IF(AND($D210=2,'ראשי-פרטים כלליים וריכוז הוצאות'!$D$68&lt;&gt;4),1.2,1)</f>
        <v>0</v>
      </c>
      <c r="IE210" s="263"/>
      <c r="IF210" s="264"/>
      <c r="IG210" s="265"/>
      <c r="IH210" s="266"/>
      <c r="II210" s="267">
        <f t="shared" si="310"/>
        <v>0</v>
      </c>
      <c r="IJ210" s="260">
        <f>+(IF(OR($B210=0,$C210=0,$D210=0,$DC$2&gt;$OE$1),0,IF(OR(IE210=0,IG210=0,IH210=0),0,MIN((VLOOKUP($D210,SALERYCODE,3,0))*(IF($D210=6,IH210,IG210))*((MIN((VLOOKUP($D210,SALERYCODE,5,0)),(IF($D210=6,IG210,IH210))))),MIN((VLOOKUP($D210,SALERYCODE,3,0)),(IE210+IF210))*(IF($D210=6,IH210,((MIN((VLOOKUP($D210,SALERYCODE,5,0)),IH210)))))))))/IF(AND($D210=2,'ראשי-פרטים כלליים וריכוז הוצאות'!$D$68&lt;&gt;4),1.2,1)</f>
        <v>0</v>
      </c>
      <c r="IK210" s="263"/>
      <c r="IL210" s="264"/>
      <c r="IM210" s="265"/>
      <c r="IN210" s="266"/>
      <c r="IO210" s="267">
        <f t="shared" si="311"/>
        <v>0</v>
      </c>
      <c r="IP210" s="260">
        <f>+(IF(OR($B210=0,$C210=0,$D210=0,$DC$2&gt;$OE$1),0,IF(OR(IK210=0,IM210=0,IN210=0),0,MIN((VLOOKUP($D210,SALERYCODE,3,0))*(IF($D210=6,IN210,IM210))*((MIN((VLOOKUP($D210,SALERYCODE,5,0)),(IF($D210=6,IM210,IN210))))),MIN((VLOOKUP($D210,SALERYCODE,3,0)),(IK210+IL210))*(IF($D210=6,IN210,((MIN((VLOOKUP($D210,SALERYCODE,5,0)),IN210)))))))))/IF(AND($D210=2,'ראשי-פרטים כלליים וריכוז הוצאות'!$D$68&lt;&gt;4),1.2,1)</f>
        <v>0</v>
      </c>
      <c r="IQ210" s="263"/>
      <c r="IR210" s="264"/>
      <c r="IS210" s="265"/>
      <c r="IT210" s="266"/>
      <c r="IU210" s="267">
        <f t="shared" si="312"/>
        <v>0</v>
      </c>
      <c r="IV210" s="260">
        <f>+(IF(OR($B210=0,$C210=0,$D210=0,$DC$2&gt;$OE$1),0,IF(OR(IQ210=0,IS210=0,IT210=0),0,MIN((VLOOKUP($D210,SALERYCODE,3,0))*(IF($D210=6,IT210,IS210))*((MIN((VLOOKUP($D210,SALERYCODE,5,0)),(IF($D210=6,IS210,IT210))))),MIN((VLOOKUP($D210,SALERYCODE,3,0)),(IQ210+IR210))*(IF($D210=6,IT210,((MIN((VLOOKUP($D210,SALERYCODE,5,0)),IT210)))))))))/IF(AND($D210=2,'ראשי-פרטים כלליים וריכוז הוצאות'!$D$68&lt;&gt;4),1.2,1)</f>
        <v>0</v>
      </c>
      <c r="IW210" s="263"/>
      <c r="IX210" s="264"/>
      <c r="IY210" s="265"/>
      <c r="IZ210" s="266"/>
      <c r="JA210" s="267">
        <f t="shared" si="313"/>
        <v>0</v>
      </c>
      <c r="JB210" s="260">
        <f>+(IF(OR($B210=0,$C210=0,$D210=0,$DC$2&gt;$OE$1),0,IF(OR(IW210=0,IY210=0,IZ210=0),0,MIN((VLOOKUP($D210,SALERYCODE,3,0))*(IF($D210=6,IZ210,IY210))*((MIN((VLOOKUP($D210,SALERYCODE,5,0)),(IF($D210=6,IY210,IZ210))))),MIN((VLOOKUP($D210,SALERYCODE,3,0)),(IW210+IX210))*(IF($D210=6,IZ210,((MIN((VLOOKUP($D210,SALERYCODE,5,0)),IZ210)))))))))/IF(AND($D210=2,'ראשי-פרטים כלליים וריכוז הוצאות'!$D$68&lt;&gt;4),1.2,1)</f>
        <v>0</v>
      </c>
      <c r="JC210" s="263"/>
      <c r="JD210" s="264"/>
      <c r="JE210" s="265"/>
      <c r="JF210" s="266"/>
      <c r="JG210" s="267">
        <f t="shared" si="314"/>
        <v>0</v>
      </c>
      <c r="JH210" s="260">
        <f>+(IF(OR($B210=0,$C210=0,$D210=0,$DC$2&gt;$OE$1),0,IF(OR(JC210=0,JE210=0,JF210=0),0,MIN((VLOOKUP($D210,SALERYCODE,3,0))*(IF($D210=6,JF210,JE210))*((MIN((VLOOKUP($D210,SALERYCODE,5,0)),(IF($D210=6,JE210,JF210))))),MIN((VLOOKUP($D210,SALERYCODE,3,0)),(JC210+JD210))*(IF($D210=6,JF210,((MIN((VLOOKUP($D210,SALERYCODE,5,0)),JF210)))))))))/IF(AND($D210=2,'ראשי-פרטים כלליים וריכוז הוצאות'!$D$68&lt;&gt;4),1.2,1)</f>
        <v>0</v>
      </c>
      <c r="JI210" s="263"/>
      <c r="JJ210" s="264"/>
      <c r="JK210" s="265"/>
      <c r="JL210" s="266"/>
      <c r="JM210" s="267">
        <f t="shared" si="315"/>
        <v>0</v>
      </c>
      <c r="JN210" s="260">
        <f>+(IF(OR($B210=0,$C210=0,$D210=0,$DC$2&gt;$OE$1),0,IF(OR(JI210=0,JK210=0,JL210=0),0,MIN((VLOOKUP($D210,SALERYCODE,3,0))*(IF($D210=6,JL210,JK210))*((MIN((VLOOKUP($D210,SALERYCODE,5,0)),(IF($D210=6,JK210,JL210))))),MIN((VLOOKUP($D210,SALERYCODE,3,0)),(JI210+JJ210))*(IF($D210=6,JL210,((MIN((VLOOKUP($D210,SALERYCODE,5,0)),JL210)))))))))/IF(AND($D210=2,'ראשי-פרטים כלליים וריכוז הוצאות'!$D$68&lt;&gt;4),1.2,1)</f>
        <v>0</v>
      </c>
      <c r="JO210" s="263"/>
      <c r="JP210" s="264"/>
      <c r="JQ210" s="265"/>
      <c r="JR210" s="266"/>
      <c r="JS210" s="267">
        <f t="shared" si="316"/>
        <v>0</v>
      </c>
      <c r="JT210" s="260">
        <f>+(IF(OR($B210=0,$C210=0,$D210=0,$DC$2&gt;$OE$1),0,IF(OR(JO210=0,JQ210=0,JR210=0),0,MIN((VLOOKUP($D210,SALERYCODE,3,0))*(IF($D210=6,JR210,JQ210))*((MIN((VLOOKUP($D210,SALERYCODE,5,0)),(IF($D210=6,JQ210,JR210))))),MIN((VLOOKUP($D210,SALERYCODE,3,0)),(JO210+JP210))*(IF($D210=6,JR210,((MIN((VLOOKUP($D210,SALERYCODE,5,0)),JR210)))))))))/IF(AND($D210=2,'ראשי-פרטים כלליים וריכוז הוצאות'!$D$68&lt;&gt;4),1.2,1)</f>
        <v>0</v>
      </c>
      <c r="JU210" s="263"/>
      <c r="JV210" s="264"/>
      <c r="JW210" s="265"/>
      <c r="JX210" s="266"/>
      <c r="JY210" s="267">
        <f t="shared" si="317"/>
        <v>0</v>
      </c>
      <c r="JZ210" s="260">
        <f>+(IF(OR($B210=0,$C210=0,$D210=0,$DC$2&gt;$OE$1),0,IF(OR(JU210=0,JW210=0,JX210=0),0,MIN((VLOOKUP($D210,SALERYCODE,3,0))*(IF($D210=6,JX210,JW210))*((MIN((VLOOKUP($D210,SALERYCODE,5,0)),(IF($D210=6,JW210,JX210))))),MIN((VLOOKUP($D210,SALERYCODE,3,0)),(JU210+JV210))*(IF($D210=6,JX210,((MIN((VLOOKUP($D210,SALERYCODE,5,0)),JX210)))))))))/IF(AND($D210=2,'ראשי-פרטים כלליים וריכוז הוצאות'!$D$68&lt;&gt;4),1.2,1)</f>
        <v>0</v>
      </c>
      <c r="KA210" s="263"/>
      <c r="KB210" s="264"/>
      <c r="KC210" s="265"/>
      <c r="KD210" s="266"/>
      <c r="KE210" s="267">
        <f t="shared" si="318"/>
        <v>0</v>
      </c>
      <c r="KF210" s="260">
        <f>+(IF(OR($B210=0,$C210=0,$D210=0,$DC$2&gt;$OE$1),0,IF(OR(KA210=0,KC210=0,KD210=0),0,MIN((VLOOKUP($D210,SALERYCODE,3,0))*(IF($D210=6,KD210,KC210))*((MIN((VLOOKUP($D210,SALERYCODE,5,0)),(IF($D210=6,KC210,KD210))))),MIN((VLOOKUP($D210,SALERYCODE,3,0)),(KA210+KB210))*(IF($D210=6,KD210,((MIN((VLOOKUP($D210,SALERYCODE,5,0)),KD210)))))))))/IF(AND($D210=2,'ראשי-פרטים כלליים וריכוז הוצאות'!$D$68&lt;&gt;4),1.2,1)</f>
        <v>0</v>
      </c>
      <c r="KG210" s="263"/>
      <c r="KH210" s="264"/>
      <c r="KI210" s="265"/>
      <c r="KJ210" s="266"/>
      <c r="KK210" s="267">
        <f t="shared" si="319"/>
        <v>0</v>
      </c>
      <c r="KL210" s="260">
        <f>+(IF(OR($B210=0,$C210=0,$D210=0,$DC$2&gt;$OE$1),0,IF(OR(KG210=0,KI210=0,KJ210=0),0,MIN((VLOOKUP($D210,SALERYCODE,3,0))*(IF($D210=6,KJ210,KI210))*((MIN((VLOOKUP($D210,SALERYCODE,5,0)),(IF($D210=6,KI210,KJ210))))),MIN((VLOOKUP($D210,SALERYCODE,3,0)),(KG210+KH210))*(IF($D210=6,KJ210,((MIN((VLOOKUP($D210,SALERYCODE,5,0)),KJ210)))))))))/IF(AND($D210=2,'ראשי-פרטים כלליים וריכוז הוצאות'!$D$68&lt;&gt;4),1.2,1)</f>
        <v>0</v>
      </c>
      <c r="KM210" s="263"/>
      <c r="KN210" s="264"/>
      <c r="KO210" s="265"/>
      <c r="KP210" s="266"/>
      <c r="KQ210" s="267">
        <f t="shared" si="320"/>
        <v>0</v>
      </c>
      <c r="KR210" s="260">
        <f>+(IF(OR($B210=0,$C210=0,$D210=0,$DC$2&gt;$OE$1),0,IF(OR(KM210=0,KO210=0,KP210=0),0,MIN((VLOOKUP($D210,SALERYCODE,3,0))*(IF($D210=6,KP210,KO210))*((MIN((VLOOKUP($D210,SALERYCODE,5,0)),(IF($D210=6,KO210,KP210))))),MIN((VLOOKUP($D210,SALERYCODE,3,0)),(KM210+KN210))*(IF($D210=6,KP210,((MIN((VLOOKUP($D210,SALERYCODE,5,0)),KP210)))))))))/IF(AND($D210=2,'ראשי-פרטים כלליים וריכוז הוצאות'!$D$68&lt;&gt;4),1.2,1)</f>
        <v>0</v>
      </c>
      <c r="KS210" s="263"/>
      <c r="KT210" s="264"/>
      <c r="KU210" s="265"/>
      <c r="KV210" s="266"/>
      <c r="KW210" s="267">
        <f t="shared" si="321"/>
        <v>0</v>
      </c>
      <c r="KX210" s="260">
        <f>+(IF(OR($B210=0,$C210=0,$D210=0,$DC$2&gt;$OE$1),0,IF(OR(KS210=0,KU210=0,KV210=0),0,MIN((VLOOKUP($D210,SALERYCODE,3,0))*(IF($D210=6,KV210,KU210))*((MIN((VLOOKUP($D210,SALERYCODE,5,0)),(IF($D210=6,KU210,KV210))))),MIN((VLOOKUP($D210,SALERYCODE,3,0)),(KS210+KT210))*(IF($D210=6,KV210,((MIN((VLOOKUP($D210,SALERYCODE,5,0)),KV210)))))))))/IF(AND($D210=2,'ראשי-פרטים כלליים וריכוז הוצאות'!$D$68&lt;&gt;4),1.2,1)</f>
        <v>0</v>
      </c>
      <c r="KY210" s="263"/>
      <c r="KZ210" s="264"/>
      <c r="LA210" s="265"/>
      <c r="LB210" s="266"/>
      <c r="LC210" s="267">
        <f t="shared" si="322"/>
        <v>0</v>
      </c>
      <c r="LD210" s="260">
        <f>+(IF(OR($B210=0,$C210=0,$D210=0,$DC$2&gt;$OE$1),0,IF(OR(KY210=0,LA210=0,LB210=0),0,MIN((VLOOKUP($D210,SALERYCODE,3,0))*(IF($D210=6,LB210,LA210))*((MIN((VLOOKUP($D210,SALERYCODE,5,0)),(IF($D210=6,LA210,LB210))))),MIN((VLOOKUP($D210,SALERYCODE,3,0)),(KY210+KZ210))*(IF($D210=6,LB210,((MIN((VLOOKUP($D210,SALERYCODE,5,0)),LB210)))))))))/IF(AND($D210=2,'ראשי-פרטים כלליים וריכוז הוצאות'!$D$68&lt;&gt;4),1.2,1)</f>
        <v>0</v>
      </c>
      <c r="LE210" s="263"/>
      <c r="LF210" s="264"/>
      <c r="LG210" s="265"/>
      <c r="LH210" s="266"/>
      <c r="LI210" s="267">
        <f t="shared" si="323"/>
        <v>0</v>
      </c>
      <c r="LJ210" s="260">
        <f>+(IF(OR($B210=0,$C210=0,$D210=0,$DC$2&gt;$OE$1),0,IF(OR(LE210=0,LG210=0,LH210=0),0,MIN((VLOOKUP($D210,SALERYCODE,3,0))*(IF($D210=6,LH210,LG210))*((MIN((VLOOKUP($D210,SALERYCODE,5,0)),(IF($D210=6,LG210,LH210))))),MIN((VLOOKUP($D210,SALERYCODE,3,0)),(LE210+LF210))*(IF($D210=6,LH210,((MIN((VLOOKUP($D210,SALERYCODE,5,0)),LH210)))))))))/IF(AND($D210=2,'ראשי-פרטים כלליים וריכוז הוצאות'!$D$68&lt;&gt;4),1.2,1)</f>
        <v>0</v>
      </c>
      <c r="LK210" s="263"/>
      <c r="LL210" s="264"/>
      <c r="LM210" s="265"/>
      <c r="LN210" s="266"/>
      <c r="LO210" s="267">
        <f t="shared" si="324"/>
        <v>0</v>
      </c>
      <c r="LP210" s="260">
        <f>+(IF(OR($B210=0,$C210=0,$D210=0,$DC$2&gt;$OE$1),0,IF(OR(LK210=0,LM210=0,LN210=0),0,MIN((VLOOKUP($D210,SALERYCODE,3,0))*(IF($D210=6,LN210,LM210))*((MIN((VLOOKUP($D210,SALERYCODE,5,0)),(IF($D210=6,LM210,LN210))))),MIN((VLOOKUP($D210,SALERYCODE,3,0)),(LK210+LL210))*(IF($D210=6,LN210,((MIN((VLOOKUP($D210,SALERYCODE,5,0)),LN210)))))))))/IF(AND($D210=2,'ראשי-פרטים כלליים וריכוז הוצאות'!$D$68&lt;&gt;4),1.2,1)</f>
        <v>0</v>
      </c>
      <c r="LQ210" s="263"/>
      <c r="LR210" s="264"/>
      <c r="LS210" s="265"/>
      <c r="LT210" s="266"/>
      <c r="LU210" s="267">
        <f t="shared" si="325"/>
        <v>0</v>
      </c>
      <c r="LV210" s="260">
        <f>+(IF(OR($B210=0,$C210=0,$D210=0,$DC$2&gt;$OE$1),0,IF(OR(LQ210=0,LS210=0,LT210=0),0,MIN((VLOOKUP($D210,SALERYCODE,3,0))*(IF($D210=6,LT210,LS210))*((MIN((VLOOKUP($D210,SALERYCODE,5,0)),(IF($D210=6,LS210,LT210))))),MIN((VLOOKUP($D210,SALERYCODE,3,0)),(LQ210+LR210))*(IF($D210=6,LT210,((MIN((VLOOKUP($D210,SALERYCODE,5,0)),LT210)))))))))/IF(AND($D210=2,'ראשי-פרטים כלליים וריכוז הוצאות'!$D$68&lt;&gt;4),1.2,1)</f>
        <v>0</v>
      </c>
      <c r="LW210" s="263"/>
      <c r="LX210" s="264"/>
      <c r="LY210" s="265"/>
      <c r="LZ210" s="266"/>
      <c r="MA210" s="267">
        <f t="shared" si="326"/>
        <v>0</v>
      </c>
      <c r="MB210" s="260">
        <f>+(IF(OR($B210=0,$C210=0,$D210=0,$DC$2&gt;$OE$1),0,IF(OR(LW210=0,LY210=0,LZ210=0),0,MIN((VLOOKUP($D210,SALERYCODE,3,0))*(IF($D210=6,LZ210,LY210))*((MIN((VLOOKUP($D210,SALERYCODE,5,0)),(IF($D210=6,LY210,LZ210))))),MIN((VLOOKUP($D210,SALERYCODE,3,0)),(LW210+LX210))*(IF($D210=6,LZ210,((MIN((VLOOKUP($D210,SALERYCODE,5,0)),LZ210)))))))))/IF(AND($D210=2,'ראשי-פרטים כלליים וריכוז הוצאות'!$D$68&lt;&gt;4),1.2,1)</f>
        <v>0</v>
      </c>
      <c r="MC210" s="263"/>
      <c r="MD210" s="264"/>
      <c r="ME210" s="265"/>
      <c r="MF210" s="266"/>
      <c r="MG210" s="267">
        <f t="shared" si="327"/>
        <v>0</v>
      </c>
      <c r="MH210" s="260">
        <f>+(IF(OR($B210=0,$C210=0,$D210=0,$DC$2&gt;$OE$1),0,IF(OR(MC210=0,ME210=0,MF210=0),0,MIN((VLOOKUP($D210,SALERYCODE,3,0))*(IF($D210=6,MF210,ME210))*((MIN((VLOOKUP($D210,SALERYCODE,5,0)),(IF($D210=6,ME210,MF210))))),MIN((VLOOKUP($D210,SALERYCODE,3,0)),(MC210+MD210))*(IF($D210=6,MF210,((MIN((VLOOKUP($D210,SALERYCODE,5,0)),MF210)))))))))/IF(AND($D210=2,'ראשי-פרטים כלליים וריכוז הוצאות'!$D$68&lt;&gt;4),1.2,1)</f>
        <v>0</v>
      </c>
      <c r="MI210" s="263"/>
      <c r="MJ210" s="264"/>
      <c r="MK210" s="265"/>
      <c r="ML210" s="266"/>
      <c r="MM210" s="267">
        <f t="shared" si="328"/>
        <v>0</v>
      </c>
      <c r="MN210" s="260">
        <f>+(IF(OR($B210=0,$C210=0,$D210=0,$DC$2&gt;$OE$1),0,IF(OR(MI210=0,MK210=0,ML210=0),0,MIN((VLOOKUP($D210,SALERYCODE,3,0))*(IF($D210=6,ML210,MK210))*((MIN((VLOOKUP($D210,SALERYCODE,5,0)),(IF($D210=6,MK210,ML210))))),MIN((VLOOKUP($D210,SALERYCODE,3,0)),(MI210+MJ210))*(IF($D210=6,ML210,((MIN((VLOOKUP($D210,SALERYCODE,5,0)),ML210)))))))))/IF(AND($D210=2,'ראשי-פרטים כלליים וריכוז הוצאות'!$D$68&lt;&gt;4),1.2,1)</f>
        <v>0</v>
      </c>
      <c r="MO210" s="263"/>
      <c r="MP210" s="264"/>
      <c r="MQ210" s="265"/>
      <c r="MR210" s="266"/>
      <c r="MS210" s="267">
        <f t="shared" si="329"/>
        <v>0</v>
      </c>
      <c r="MT210" s="260">
        <f>+(IF(OR($B210=0,$C210=0,$D210=0,$DC$2&gt;$OE$1),0,IF(OR(MO210=0,MQ210=0,MR210=0),0,MIN((VLOOKUP($D210,SALERYCODE,3,0))*(IF($D210=6,MR210,MQ210))*((MIN((VLOOKUP($D210,SALERYCODE,5,0)),(IF($D210=6,MQ210,MR210))))),MIN((VLOOKUP($D210,SALERYCODE,3,0)),(MO210+MP210))*(IF($D210=6,MR210,((MIN((VLOOKUP($D210,SALERYCODE,5,0)),MR210)))))))))/IF(AND($D210=2,'ראשי-פרטים כלליים וריכוז הוצאות'!$D$68&lt;&gt;4),1.2,1)</f>
        <v>0</v>
      </c>
      <c r="MU210" s="263"/>
      <c r="MV210" s="264"/>
      <c r="MW210" s="265"/>
      <c r="MX210" s="266"/>
      <c r="MY210" s="267">
        <f t="shared" si="330"/>
        <v>0</v>
      </c>
      <c r="MZ210" s="260">
        <f>+(IF(OR($B210=0,$C210=0,$D210=0,$DC$2&gt;$OE$1),0,IF(OR(MU210=0,MW210=0,MX210=0),0,MIN((VLOOKUP($D210,SALERYCODE,3,0))*(IF($D210=6,MX210,MW210))*((MIN((VLOOKUP($D210,SALERYCODE,5,0)),(IF($D210=6,MW210,MX210))))),MIN((VLOOKUP($D210,SALERYCODE,3,0)),(MU210+MV210))*(IF($D210=6,MX210,((MIN((VLOOKUP($D210,SALERYCODE,5,0)),MX210)))))))))/IF(AND($D210=2,'ראשי-פרטים כלליים וריכוז הוצאות'!$D$68&lt;&gt;4),1.2,1)</f>
        <v>0</v>
      </c>
      <c r="NA210" s="263"/>
      <c r="NB210" s="264"/>
      <c r="NC210" s="265"/>
      <c r="ND210" s="266"/>
      <c r="NE210" s="267">
        <f t="shared" si="331"/>
        <v>0</v>
      </c>
      <c r="NF210" s="260">
        <f>+(IF(OR($B210=0,$C210=0,$D210=0,$DC$2&gt;$OE$1),0,IF(OR(NA210=0,NC210=0,ND210=0),0,MIN((VLOOKUP($D210,SALERYCODE,3,0))*(IF($D210=6,ND210,NC210))*((MIN((VLOOKUP($D210,SALERYCODE,5,0)),(IF($D210=6,NC210,ND210))))),MIN((VLOOKUP($D210,SALERYCODE,3,0)),(NA210+NB210))*(IF($D210=6,ND210,((MIN((VLOOKUP($D210,SALERYCODE,5,0)),ND210)))))))))/IF(AND($D210=2,'ראשי-פרטים כלליים וריכוז הוצאות'!$D$68&lt;&gt;4),1.2,1)</f>
        <v>0</v>
      </c>
      <c r="NG210" s="263"/>
      <c r="NH210" s="264"/>
      <c r="NI210" s="265"/>
      <c r="NJ210" s="266"/>
      <c r="NK210" s="267">
        <f t="shared" si="332"/>
        <v>0</v>
      </c>
      <c r="NL210" s="260">
        <f>+(IF(OR($B210=0,$C210=0,$D210=0,$DC$2&gt;$OE$1),0,IF(OR(NG210=0,NI210=0,NJ210=0),0,MIN((VLOOKUP($D210,SALERYCODE,3,0))*(IF($D210=6,NJ210,NI210))*((MIN((VLOOKUP($D210,SALERYCODE,5,0)),(IF($D210=6,NI210,NJ210))))),MIN((VLOOKUP($D210,SALERYCODE,3,0)),(NG210+NH210))*(IF($D210=6,NJ210,((MIN((VLOOKUP($D210,SALERYCODE,5,0)),NJ210)))))))))/IF(AND($D210=2,'ראשי-פרטים כלליים וריכוז הוצאות'!$D$68&lt;&gt;4),1.2,1)</f>
        <v>0</v>
      </c>
      <c r="NM210" s="263"/>
      <c r="NN210" s="264"/>
      <c r="NO210" s="265"/>
      <c r="NP210" s="266"/>
      <c r="NQ210" s="267">
        <f t="shared" si="333"/>
        <v>0</v>
      </c>
      <c r="NR210" s="260">
        <f>+(IF(OR($B210=0,$C210=0,$D210=0,$DC$2&gt;$OE$1),0,IF(OR(NM210=0,NO210=0,NP210=0),0,MIN((VLOOKUP($D210,SALERYCODE,3,0))*(IF($D210=6,NP210,NO210))*((MIN((VLOOKUP($D210,SALERYCODE,5,0)),(IF($D210=6,NO210,NP210))))),MIN((VLOOKUP($D210,SALERYCODE,3,0)),(NM210+NN210))*(IF($D210=6,NP210,((MIN((VLOOKUP($D210,SALERYCODE,5,0)),NP210)))))))))/IF(AND($D210=2,'ראשי-פרטים כלליים וריכוז הוצאות'!$D$68&lt;&gt;4),1.2,1)</f>
        <v>0</v>
      </c>
      <c r="NS210" s="263"/>
      <c r="NT210" s="264"/>
      <c r="NU210" s="265"/>
      <c r="NV210" s="266"/>
      <c r="NW210" s="267">
        <f t="shared" si="334"/>
        <v>0</v>
      </c>
      <c r="NX210" s="260">
        <f>+(IF(OR($B210=0,$C210=0,$D210=0,$DC$2&gt;$OE$1),0,IF(OR(NS210=0,NU210=0,NV210=0),0,MIN((VLOOKUP($D210,SALERYCODE,3,0))*(IF($D210=6,NV210,NU210))*((MIN((VLOOKUP($D210,SALERYCODE,5,0)),(IF($D210=6,NU210,NV210))))),MIN((VLOOKUP($D210,SALERYCODE,3,0)),(NS210+NT210))*(IF($D210=6,NV210,((MIN((VLOOKUP($D210,SALERYCODE,5,0)),NV210)))))))))/IF(AND($D210=2,'ראשי-פרטים כלליים וריכוז הוצאות'!$D$68&lt;&gt;4),1.2,1)</f>
        <v>0</v>
      </c>
      <c r="NY210" s="263"/>
      <c r="NZ210" s="264"/>
      <c r="OA210" s="265"/>
      <c r="OB210" s="266"/>
      <c r="OC210" s="267">
        <f t="shared" si="335"/>
        <v>0</v>
      </c>
      <c r="OD210" s="260">
        <f>+(IF(OR($B210=0,$C210=0,$D210=0,$DC$2&gt;$OE$1),0,IF(OR(NY210=0,OA210=0,OB210=0),0,MIN((VLOOKUP($D210,SALERYCODE,3,0))*(IF($D210=6,OB210,OA210))*((MIN((VLOOKUP($D210,SALERYCODE,5,0)),(IF($D210=6,OA210,OB210))))),MIN((VLOOKUP($D210,SALERYCODE,3,0)),(NY210+NZ210))*(IF($D210=6,OB210,((MIN((VLOOKUP($D210,SALERYCODE,5,0)),OB210)))))))))/IF(AND($D210=2,'ראשי-פרטים כלליים וריכוז הוצאות'!$D$68&lt;&gt;4),1.2,1)</f>
        <v>0</v>
      </c>
      <c r="OE210" s="275">
        <f t="shared" si="341"/>
        <v>0</v>
      </c>
      <c r="OF210" s="283">
        <f t="shared" si="342"/>
        <v>9.9999999999999995E-7</v>
      </c>
      <c r="OG210" s="276">
        <f t="shared" si="343"/>
        <v>0</v>
      </c>
      <c r="OH210" s="275">
        <f t="shared" si="344"/>
        <v>0</v>
      </c>
      <c r="OI210" s="275">
        <v>0</v>
      </c>
      <c r="OJ210" s="258">
        <f t="shared" si="345"/>
        <v>0</v>
      </c>
      <c r="OK210" s="284"/>
      <c r="OL210" s="116">
        <f>MIN(OJ210+OK210*OF210*OE210/$OL$1/IF(AND($D210=2,'ראשי-פרטים כלליים וריכוז הוצאות'!$D$68&lt;&gt;4),1.2,1),IF($D210&gt;0,VLOOKUP($D210,SALERYCODE,3,0)*12*OG210,0))</f>
        <v>0</v>
      </c>
      <c r="OM210" s="95">
        <f t="shared" si="336"/>
        <v>0</v>
      </c>
      <c r="ON210" s="11">
        <f t="shared" si="337"/>
        <v>0</v>
      </c>
      <c r="OO210" s="11">
        <f t="shared" si="338"/>
        <v>0</v>
      </c>
      <c r="OP210" s="22">
        <f t="shared" si="339"/>
        <v>0</v>
      </c>
      <c r="OQ210" s="11">
        <f t="shared" si="340"/>
        <v>0</v>
      </c>
      <c r="OR210" s="11" t="e">
        <f>#REF!</f>
        <v>#REF!</v>
      </c>
      <c r="OS210" s="35" t="e">
        <f>#REF!-OP210</f>
        <v>#REF!</v>
      </c>
      <c r="OT210" s="35" t="e">
        <f>OS210-#REF!</f>
        <v>#REF!</v>
      </c>
      <c r="OU210" s="43" t="e">
        <f>IF(AND(OP210&gt;0,(OS210=#REF!-OP210)),"מועסק פחות מ-10% מזמנו במופ","")</f>
        <v>#REF!</v>
      </c>
    </row>
    <row r="211" spans="1:500" ht="24" hidden="1" customHeight="1" outlineLevel="1" x14ac:dyDescent="0.2">
      <c r="A211" s="282">
        <v>208</v>
      </c>
      <c r="B211" s="269"/>
      <c r="C211" s="270"/>
      <c r="D211" s="271"/>
      <c r="E211" s="263"/>
      <c r="F211" s="264"/>
      <c r="G211" s="265"/>
      <c r="H211" s="266"/>
      <c r="I211" s="267">
        <f t="shared" si="271"/>
        <v>0</v>
      </c>
      <c r="J211" s="260">
        <f>(IF(OR($B211=0,$C211=0,$D211=0,$E$2&gt;$OE$1),0,IF(OR($E211=0,$G211=0,$H211=0),0,MIN((VLOOKUP($D211,SALERYCODE,3,0))*(IF($D211=6,$H211,$G211))*((MIN((VLOOKUP($D211,SALERYCODE,5,0)),(IF($D211=6,$G211,$H211))))),MIN((VLOOKUP($D211,SALERYCODE,3,0)),($E211+$F211))*(IF($D211=6,$H211,((MIN((VLOOKUP($D211,SALERYCODE,5,0)),$H211)))))))))/IF(AND($D211=2,'ראשי-פרטים כלליים וריכוז הוצאות'!$D$68&lt;&gt;4),1.2,1)</f>
        <v>0</v>
      </c>
      <c r="K211" s="263"/>
      <c r="L211" s="264"/>
      <c r="M211" s="265"/>
      <c r="N211" s="266"/>
      <c r="O211" s="267">
        <f t="shared" si="272"/>
        <v>0</v>
      </c>
      <c r="P211" s="260">
        <f>+(IF(OR($B211=0,$C211=0,$D211=0,$K$2&gt;$OE$1),0,IF(OR($K211=0,$M211=0,$N211=0),0,MIN((VLOOKUP($D211,SALERYCODE,3,0))*(IF($D211=6,$N211,$M211))*((MIN((VLOOKUP($D211,SALERYCODE,5,0)),(IF($D211=6,$M211,$N211))))),MIN((VLOOKUP($D211,SALERYCODE,3,0)),($K211+$L211))*(IF($D211=6,$N211,((MIN((VLOOKUP($D211,SALERYCODE,5,0)),$N211)))))))))/IF(AND($D211=2,'ראשי-פרטים כלליים וריכוז הוצאות'!$D$68&lt;&gt;4),1.2,1)</f>
        <v>0</v>
      </c>
      <c r="Q211" s="263"/>
      <c r="R211" s="264"/>
      <c r="S211" s="265"/>
      <c r="T211" s="266"/>
      <c r="U211" s="267">
        <f t="shared" si="273"/>
        <v>0</v>
      </c>
      <c r="V211" s="260">
        <f>+(IF(OR($B211=0,$C211=0,$D211=0,$Q$2&gt;$OE$1),0,IF(OR(Q211=0,S211=0,T211=0),0,MIN((VLOOKUP($D211,SALERYCODE,3,0))*(IF($D211=6,T211,S211))*((MIN((VLOOKUP($D211,SALERYCODE,5,0)),(IF($D211=6,S211,T211))))),MIN((VLOOKUP($D211,SALERYCODE,3,0)),(Q211+R211))*(IF($D211=6,T211,((MIN((VLOOKUP($D211,SALERYCODE,5,0)),T211)))))))))/IF(AND($D211=2,'ראשי-פרטים כלליים וריכוז הוצאות'!$D$68&lt;&gt;4),1.2,1)</f>
        <v>0</v>
      </c>
      <c r="W211" s="263"/>
      <c r="X211" s="264"/>
      <c r="Y211" s="265"/>
      <c r="Z211" s="266"/>
      <c r="AA211" s="267">
        <f t="shared" si="274"/>
        <v>0</v>
      </c>
      <c r="AB211" s="260">
        <f>+(IF(OR($B211=0,$C211=0,$D211=0,$W$2&gt;$OE$1),0,IF(OR(W211=0,Y211=0,Z211=0),0,MIN((VLOOKUP($D211,SALERYCODE,3,0))*(IF($D211=6,Z211,Y211))*((MIN((VLOOKUP($D211,SALERYCODE,5,0)),(IF($D211=6,Y211,Z211))))),MIN((VLOOKUP($D211,SALERYCODE,3,0)),(W211+X211))*(IF($D211=6,Z211,((MIN((VLOOKUP($D211,SALERYCODE,5,0)),Z211)))))))))/IF(AND($D211=2,'ראשי-פרטים כלליים וריכוז הוצאות'!$D$68&lt;&gt;4),1.2,1)</f>
        <v>0</v>
      </c>
      <c r="AC211" s="263"/>
      <c r="AD211" s="264"/>
      <c r="AE211" s="265"/>
      <c r="AF211" s="266"/>
      <c r="AG211" s="267">
        <f t="shared" si="275"/>
        <v>0</v>
      </c>
      <c r="AH211" s="260">
        <f>+(IF(OR($B211=0,$C211=0,$D211=0,$AC$2&gt;$OE$1),0,IF(OR(AC211=0,AE211=0,AF211=0),0,MIN((VLOOKUP($D211,SALERYCODE,3,0))*(IF($D211=6,AF211,AE211))*((MIN((VLOOKUP($D211,SALERYCODE,5,0)),(IF($D211=6,AE211,AF211))))),MIN((VLOOKUP($D211,SALERYCODE,3,0)),(AC211+AD211))*(IF($D211=6,AF211,((MIN((VLOOKUP($D211,SALERYCODE,5,0)),AF211)))))))))/IF(AND($D211=2,'ראשי-פרטים כלליים וריכוז הוצאות'!$D$68&lt;&gt;4),1.2,1)</f>
        <v>0</v>
      </c>
      <c r="AI211" s="263"/>
      <c r="AJ211" s="264"/>
      <c r="AK211" s="265"/>
      <c r="AL211" s="266"/>
      <c r="AM211" s="267">
        <f t="shared" si="276"/>
        <v>0</v>
      </c>
      <c r="AN211" s="260">
        <f>+(IF(OR($B211=0,$C211=0,$D211=0,$AI$2&gt;$OE$1),0,IF(OR(AI211=0,AK211=0,AL211=0),0,MIN((VLOOKUP($D211,SALERYCODE,3,0))*(IF($D211=6,AL211,AK211))*((MIN((VLOOKUP($D211,SALERYCODE,5,0)),(IF($D211=6,AK211,AL211))))),MIN((VLOOKUP($D211,SALERYCODE,3,0)),(AI211+AJ211))*(IF($D211=6,AL211,((MIN((VLOOKUP($D211,SALERYCODE,5,0)),AL211)))))))))/IF(AND($D211=2,'ראשי-פרטים כלליים וריכוז הוצאות'!$D$68&lt;&gt;4),1.2,1)</f>
        <v>0</v>
      </c>
      <c r="AO211" s="263"/>
      <c r="AP211" s="264"/>
      <c r="AQ211" s="265"/>
      <c r="AR211" s="266"/>
      <c r="AS211" s="267">
        <f t="shared" si="277"/>
        <v>0</v>
      </c>
      <c r="AT211" s="260">
        <f>+(IF(OR($B211=0,$C211=0,$D211=0,$AO$2&gt;$OE$1),0,IF(OR(AO211=0,AQ211=0,AR211=0),0,MIN((VLOOKUP($D211,SALERYCODE,3,0))*(IF($D211=6,AR211,AQ211))*((MIN((VLOOKUP($D211,SALERYCODE,5,0)),(IF($D211=6,AQ211,AR211))))),MIN((VLOOKUP($D211,SALERYCODE,3,0)),(AO211+AP211))*(IF($D211=6,AR211,((MIN((VLOOKUP($D211,SALERYCODE,5,0)),AR211)))))))))/IF(AND($D211=2,'ראשי-פרטים כלליים וריכוז הוצאות'!$D$68&lt;&gt;4),1.2,1)</f>
        <v>0</v>
      </c>
      <c r="AU211" s="263"/>
      <c r="AV211" s="264"/>
      <c r="AW211" s="265"/>
      <c r="AX211" s="266"/>
      <c r="AY211" s="267">
        <f t="shared" si="278"/>
        <v>0</v>
      </c>
      <c r="AZ211" s="260">
        <f>+(IF(OR($B211=0,$C211=0,$D211=0,$AU$2&gt;$OE$1),0,IF(OR(AU211=0,AW211=0,AX211=0),0,MIN((VLOOKUP($D211,SALERYCODE,3,0))*(IF($D211=6,AX211,AW211))*((MIN((VLOOKUP($D211,SALERYCODE,5,0)),(IF($D211=6,AW211,AX211))))),MIN((VLOOKUP($D211,SALERYCODE,3,0)),(AU211+AV211))*(IF($D211=6,AX211,((MIN((VLOOKUP($D211,SALERYCODE,5,0)),AX211)))))))))/IF(AND($D211=2,'ראשי-פרטים כלליים וריכוז הוצאות'!$D$68&lt;&gt;4),1.2,1)</f>
        <v>0</v>
      </c>
      <c r="BA211" s="263"/>
      <c r="BB211" s="264"/>
      <c r="BC211" s="265"/>
      <c r="BD211" s="266"/>
      <c r="BE211" s="267">
        <f t="shared" si="279"/>
        <v>0</v>
      </c>
      <c r="BF211" s="260">
        <f>+(IF(OR($B211=0,$C211=0,$D211=0,$BA$2&gt;$OE$1),0,IF(OR(BA211=0,BC211=0,BD211=0),0,MIN((VLOOKUP($D211,SALERYCODE,3,0))*(IF($D211=6,BD211,BC211))*((MIN((VLOOKUP($D211,SALERYCODE,5,0)),(IF($D211=6,BC211,BD211))))),MIN((VLOOKUP($D211,SALERYCODE,3,0)),(BA211+BB211))*(IF($D211=6,BD211,((MIN((VLOOKUP($D211,SALERYCODE,5,0)),BD211)))))))))/IF(AND($D211=2,'ראשי-פרטים כלליים וריכוז הוצאות'!$D$68&lt;&gt;4),1.2,1)</f>
        <v>0</v>
      </c>
      <c r="BG211" s="263"/>
      <c r="BH211" s="264"/>
      <c r="BI211" s="265"/>
      <c r="BJ211" s="266"/>
      <c r="BK211" s="267">
        <f t="shared" si="280"/>
        <v>0</v>
      </c>
      <c r="BL211" s="260">
        <f>+(IF(OR($B211=0,$C211=0,$D211=0,$BG$2&gt;$OE$1),0,IF(OR(BG211=0,BI211=0,BJ211=0),0,MIN((VLOOKUP($D211,SALERYCODE,3,0))*(IF($D211=6,BJ211,BI211))*((MIN((VLOOKUP($D211,SALERYCODE,5,0)),(IF($D211=6,BI211,BJ211))))),MIN((VLOOKUP($D211,SALERYCODE,3,0)),(BG211+BH211))*(IF($D211=6,BJ211,((MIN((VLOOKUP($D211,SALERYCODE,5,0)),BJ211)))))))))/IF(AND($D211=2,'ראשי-פרטים כלליים וריכוז הוצאות'!$D$68&lt;&gt;4),1.2,1)</f>
        <v>0</v>
      </c>
      <c r="BM211" s="263"/>
      <c r="BN211" s="264"/>
      <c r="BO211" s="265"/>
      <c r="BP211" s="266"/>
      <c r="BQ211" s="267">
        <f t="shared" si="281"/>
        <v>0</v>
      </c>
      <c r="BR211" s="260">
        <f>+(IF(OR($B211=0,$C211=0,$D211=0,$BM$2&gt;$OE$1),0,IF(OR(BM211=0,BO211=0,BP211=0),0,MIN((VLOOKUP($D211,SALERYCODE,3,0))*(IF($D211=6,BP211,BO211))*((MIN((VLOOKUP($D211,SALERYCODE,5,0)),(IF($D211=6,BO211,BP211))))),MIN((VLOOKUP($D211,SALERYCODE,3,0)),(BM211+BN211))*(IF($D211=6,BP211,((MIN((VLOOKUP($D211,SALERYCODE,5,0)),BP211)))))))))/IF(AND($D211=2,'ראשי-פרטים כלליים וריכוז הוצאות'!$D$68&lt;&gt;4),1.2,1)</f>
        <v>0</v>
      </c>
      <c r="BS211" s="263"/>
      <c r="BT211" s="264"/>
      <c r="BU211" s="265"/>
      <c r="BV211" s="266"/>
      <c r="BW211" s="267">
        <f t="shared" si="282"/>
        <v>0</v>
      </c>
      <c r="BX211" s="260">
        <f>+(IF(OR($B211=0,$C211=0,$D211=0,$BS$2&gt;$OE$1),0,IF(OR(BS211=0,BU211=0,BV211=0),0,MIN((VLOOKUP($D211,SALERYCODE,3,0))*(IF($D211=6,BV211,BU211))*((MIN((VLOOKUP($D211,SALERYCODE,5,0)),(IF($D211=6,BU211,BV211))))),MIN((VLOOKUP($D211,SALERYCODE,3,0)),(BS211+BT211))*(IF($D211=6,BV211,((MIN((VLOOKUP($D211,SALERYCODE,5,0)),BV211)))))))))/IF(AND($D211=2,'ראשי-פרטים כלליים וריכוז הוצאות'!$D$68&lt;&gt;4),1.2,1)</f>
        <v>0</v>
      </c>
      <c r="BY211" s="263"/>
      <c r="BZ211" s="264"/>
      <c r="CA211" s="265"/>
      <c r="CB211" s="266"/>
      <c r="CC211" s="267">
        <f t="shared" si="283"/>
        <v>0</v>
      </c>
      <c r="CD211" s="260">
        <f>+(IF(OR($B211=0,$C211=0,$D211=0,$BY$2&gt;$OE$1),0,IF(OR(BY211=0,CA211=0,CB211=0),0,MIN((VLOOKUP($D211,SALERYCODE,3,0))*(IF($D211=6,CB211,CA211))*((MIN((VLOOKUP($D211,SALERYCODE,5,0)),(IF($D211=6,CA211,CB211))))),MIN((VLOOKUP($D211,SALERYCODE,3,0)),(BY211+BZ211))*(IF($D211=6,CB211,((MIN((VLOOKUP($D211,SALERYCODE,5,0)),CB211)))))))))/IF(AND($D211=2,'ראשי-פרטים כלליים וריכוז הוצאות'!$D$68&lt;&gt;4),1.2,1)</f>
        <v>0</v>
      </c>
      <c r="CE211" s="263"/>
      <c r="CF211" s="264"/>
      <c r="CG211" s="265"/>
      <c r="CH211" s="266"/>
      <c r="CI211" s="267">
        <f t="shared" si="284"/>
        <v>0</v>
      </c>
      <c r="CJ211" s="260">
        <f>+(IF(OR($B211=0,$C211=0,$D211=0,$CE$2&gt;$OE$1),0,IF(OR(CE211=0,CG211=0,CH211=0),0,MIN((VLOOKUP($D211,SALERYCODE,3,0))*(IF($D211=6,CH211,CG211))*((MIN((VLOOKUP($D211,SALERYCODE,5,0)),(IF($D211=6,CG211,CH211))))),MIN((VLOOKUP($D211,SALERYCODE,3,0)),(CE211+CF211))*(IF($D211=6,CH211,((MIN((VLOOKUP($D211,SALERYCODE,5,0)),CH211)))))))))/IF(AND($D211=2,'ראשי-פרטים כלליים וריכוז הוצאות'!$D$68&lt;&gt;4),1.2,1)</f>
        <v>0</v>
      </c>
      <c r="CK211" s="263"/>
      <c r="CL211" s="264"/>
      <c r="CM211" s="265"/>
      <c r="CN211" s="266"/>
      <c r="CO211" s="267">
        <f t="shared" si="285"/>
        <v>0</v>
      </c>
      <c r="CP211" s="260">
        <f>+(IF(OR($B211=0,$C211=0,$D211=0,$CK$2&gt;$OE$1),0,IF(OR(CK211=0,CM211=0,CN211=0),0,MIN((VLOOKUP($D211,SALERYCODE,3,0))*(IF($D211=6,CN211,CM211))*((MIN((VLOOKUP($D211,SALERYCODE,5,0)),(IF($D211=6,CM211,CN211))))),MIN((VLOOKUP($D211,SALERYCODE,3,0)),(CK211+CL211))*(IF($D211=6,CN211,((MIN((VLOOKUP($D211,SALERYCODE,5,0)),CN211)))))))))/IF(AND($D211=2,'ראשי-פרטים כלליים וריכוז הוצאות'!$D$68&lt;&gt;4),1.2,1)</f>
        <v>0</v>
      </c>
      <c r="CQ211" s="263"/>
      <c r="CR211" s="264"/>
      <c r="CS211" s="265"/>
      <c r="CT211" s="266"/>
      <c r="CU211" s="267">
        <f t="shared" si="286"/>
        <v>0</v>
      </c>
      <c r="CV211" s="260">
        <f>+(IF(OR($B211=0,$C211=0,$D211=0,$CQ$2&gt;$OE$1),0,IF(OR(CQ211=0,CS211=0,CT211=0),0,MIN((VLOOKUP($D211,SALERYCODE,3,0))*(IF($D211=6,CT211,CS211))*((MIN((VLOOKUP($D211,SALERYCODE,5,0)),(IF($D211=6,CS211,CT211))))),MIN((VLOOKUP($D211,SALERYCODE,3,0)),(CQ211+CR211))*(IF($D211=6,CT211,((MIN((VLOOKUP($D211,SALERYCODE,5,0)),CT211)))))))))/IF(AND($D211=2,'ראשי-פרטים כלליים וריכוז הוצאות'!$D$68&lt;&gt;4),1.2,1)</f>
        <v>0</v>
      </c>
      <c r="CW211" s="263"/>
      <c r="CX211" s="264"/>
      <c r="CY211" s="265"/>
      <c r="CZ211" s="266"/>
      <c r="DA211" s="267">
        <f t="shared" si="287"/>
        <v>0</v>
      </c>
      <c r="DB211" s="260">
        <f>+(IF(OR($B211=0,$C211=0,$D211=0,$CW$2&gt;$OE$1),0,IF(OR(CW211=0,CY211=0,CZ211=0),0,MIN((VLOOKUP($D211,SALERYCODE,3,0))*(IF($D211=6,CZ211,CY211))*((MIN((VLOOKUP($D211,SALERYCODE,5,0)),(IF($D211=6,CY211,CZ211))))),MIN((VLOOKUP($D211,SALERYCODE,3,0)),(CW211+CX211))*(IF($D211=6,CZ211,((MIN((VLOOKUP($D211,SALERYCODE,5,0)),CZ211)))))))))/IF(AND($D211=2,'ראשי-פרטים כלליים וריכוז הוצאות'!$D$68&lt;&gt;4),1.2,1)</f>
        <v>0</v>
      </c>
      <c r="DC211" s="263"/>
      <c r="DD211" s="264"/>
      <c r="DE211" s="265"/>
      <c r="DF211" s="266"/>
      <c r="DG211" s="267">
        <f t="shared" si="288"/>
        <v>0</v>
      </c>
      <c r="DH211" s="260">
        <f>+(IF(OR($B211=0,$C211=0,$D211=0,$DC$2&gt;$OE$1),0,IF(OR(DC211=0,DE211=0,DF211=0),0,MIN((VLOOKUP($D211,SALERYCODE,3,0))*(IF($D211=6,DF211,DE211))*((MIN((VLOOKUP($D211,SALERYCODE,5,0)),(IF($D211=6,DE211,DF211))))),MIN((VLOOKUP($D211,SALERYCODE,3,0)),(DC211+DD211))*(IF($D211=6,DF211,((MIN((VLOOKUP($D211,SALERYCODE,5,0)),DF211)))))))))/IF(AND($D211=2,'ראשי-פרטים כלליים וריכוז הוצאות'!$D$68&lt;&gt;4),1.2,1)</f>
        <v>0</v>
      </c>
      <c r="DI211" s="263"/>
      <c r="DJ211" s="264"/>
      <c r="DK211" s="265"/>
      <c r="DL211" s="266"/>
      <c r="DM211" s="267">
        <f t="shared" si="289"/>
        <v>0</v>
      </c>
      <c r="DN211" s="260">
        <f>+(IF(OR($B211=0,$C211=0,$D211=0,$DC$2&gt;$OE$1),0,IF(OR(DI211=0,DK211=0,DL211=0),0,MIN((VLOOKUP($D211,SALERYCODE,3,0))*(IF($D211=6,DL211,DK211))*((MIN((VLOOKUP($D211,SALERYCODE,5,0)),(IF($D211=6,DK211,DL211))))),MIN((VLOOKUP($D211,SALERYCODE,3,0)),(DI211+DJ211))*(IF($D211=6,DL211,((MIN((VLOOKUP($D211,SALERYCODE,5,0)),DL211)))))))))/IF(AND($D211=2,'ראשי-פרטים כלליים וריכוז הוצאות'!$D$68&lt;&gt;4),1.2,1)</f>
        <v>0</v>
      </c>
      <c r="DO211" s="263"/>
      <c r="DP211" s="264"/>
      <c r="DQ211" s="265"/>
      <c r="DR211" s="266"/>
      <c r="DS211" s="267">
        <f t="shared" si="290"/>
        <v>0</v>
      </c>
      <c r="DT211" s="260">
        <f>+(IF(OR($B211=0,$C211=0,$D211=0,$DC$2&gt;$OE$1),0,IF(OR(DO211=0,DQ211=0,DR211=0),0,MIN((VLOOKUP($D211,SALERYCODE,3,0))*(IF($D211=6,DR211,DQ211))*((MIN((VLOOKUP($D211,SALERYCODE,5,0)),(IF($D211=6,DQ211,DR211))))),MIN((VLOOKUP($D211,SALERYCODE,3,0)),(DO211+DP211))*(IF($D211=6,DR211,((MIN((VLOOKUP($D211,SALERYCODE,5,0)),DR211)))))))))/IF(AND($D211=2,'ראשי-פרטים כלליים וריכוז הוצאות'!$D$68&lt;&gt;4),1.2,1)</f>
        <v>0</v>
      </c>
      <c r="DU211" s="263"/>
      <c r="DV211" s="264"/>
      <c r="DW211" s="265"/>
      <c r="DX211" s="266"/>
      <c r="DY211" s="267">
        <f t="shared" si="291"/>
        <v>0</v>
      </c>
      <c r="DZ211" s="260">
        <f>+(IF(OR($B211=0,$C211=0,$D211=0,$DC$2&gt;$OE$1),0,IF(OR(DU211=0,DW211=0,DX211=0),0,MIN((VLOOKUP($D211,SALERYCODE,3,0))*(IF($D211=6,DX211,DW211))*((MIN((VLOOKUP($D211,SALERYCODE,5,0)),(IF($D211=6,DW211,DX211))))),MIN((VLOOKUP($D211,SALERYCODE,3,0)),(DU211+DV211))*(IF($D211=6,DX211,((MIN((VLOOKUP($D211,SALERYCODE,5,0)),DX211)))))))))/IF(AND($D211=2,'ראשי-פרטים כלליים וריכוז הוצאות'!$D$68&lt;&gt;4),1.2,1)</f>
        <v>0</v>
      </c>
      <c r="EA211" s="263"/>
      <c r="EB211" s="264"/>
      <c r="EC211" s="265"/>
      <c r="ED211" s="266"/>
      <c r="EE211" s="267">
        <f t="shared" si="292"/>
        <v>0</v>
      </c>
      <c r="EF211" s="260">
        <f>+(IF(OR($B211=0,$C211=0,$D211=0,$DC$2&gt;$OE$1),0,IF(OR(EA211=0,EC211=0,ED211=0),0,MIN((VLOOKUP($D211,SALERYCODE,3,0))*(IF($D211=6,ED211,EC211))*((MIN((VLOOKUP($D211,SALERYCODE,5,0)),(IF($D211=6,EC211,ED211))))),MIN((VLOOKUP($D211,SALERYCODE,3,0)),(EA211+EB211))*(IF($D211=6,ED211,((MIN((VLOOKUP($D211,SALERYCODE,5,0)),ED211)))))))))/IF(AND($D211=2,'ראשי-פרטים כלליים וריכוז הוצאות'!$D$68&lt;&gt;4),1.2,1)</f>
        <v>0</v>
      </c>
      <c r="EG211" s="263"/>
      <c r="EH211" s="264"/>
      <c r="EI211" s="265"/>
      <c r="EJ211" s="266"/>
      <c r="EK211" s="267">
        <f t="shared" si="293"/>
        <v>0</v>
      </c>
      <c r="EL211" s="260">
        <f>+(IF(OR($B211=0,$C211=0,$D211=0,$DC$2&gt;$OE$1),0,IF(OR(EG211=0,EI211=0,EJ211=0),0,MIN((VLOOKUP($D211,SALERYCODE,3,0))*(IF($D211=6,EJ211,EI211))*((MIN((VLOOKUP($D211,SALERYCODE,5,0)),(IF($D211=6,EI211,EJ211))))),MIN((VLOOKUP($D211,SALERYCODE,3,0)),(EG211+EH211))*(IF($D211=6,EJ211,((MIN((VLOOKUP($D211,SALERYCODE,5,0)),EJ211)))))))))/IF(AND($D211=2,'ראשי-פרטים כלליים וריכוז הוצאות'!$D$68&lt;&gt;4),1.2,1)</f>
        <v>0</v>
      </c>
      <c r="EM211" s="263"/>
      <c r="EN211" s="264"/>
      <c r="EO211" s="265"/>
      <c r="EP211" s="266"/>
      <c r="EQ211" s="267">
        <f t="shared" si="294"/>
        <v>0</v>
      </c>
      <c r="ER211" s="260">
        <f>+(IF(OR($B211=0,$C211=0,$D211=0,$DC$2&gt;$OE$1),0,IF(OR(EM211=0,EO211=0,EP211=0),0,MIN((VLOOKUP($D211,SALERYCODE,3,0))*(IF($D211=6,EP211,EO211))*((MIN((VLOOKUP($D211,SALERYCODE,5,0)),(IF($D211=6,EO211,EP211))))),MIN((VLOOKUP($D211,SALERYCODE,3,0)),(EM211+EN211))*(IF($D211=6,EP211,((MIN((VLOOKUP($D211,SALERYCODE,5,0)),EP211)))))))))/IF(AND($D211=2,'ראשי-פרטים כלליים וריכוז הוצאות'!$D$68&lt;&gt;4),1.2,1)</f>
        <v>0</v>
      </c>
      <c r="ES211" s="263"/>
      <c r="ET211" s="264"/>
      <c r="EU211" s="265"/>
      <c r="EV211" s="266"/>
      <c r="EW211" s="267">
        <f t="shared" si="295"/>
        <v>0</v>
      </c>
      <c r="EX211" s="260">
        <f>+(IF(OR($B211=0,$C211=0,$D211=0,$DC$2&gt;$OE$1),0,IF(OR(ES211=0,EU211=0,EV211=0),0,MIN((VLOOKUP($D211,SALERYCODE,3,0))*(IF($D211=6,EV211,EU211))*((MIN((VLOOKUP($D211,SALERYCODE,5,0)),(IF($D211=6,EU211,EV211))))),MIN((VLOOKUP($D211,SALERYCODE,3,0)),(ES211+ET211))*(IF($D211=6,EV211,((MIN((VLOOKUP($D211,SALERYCODE,5,0)),EV211)))))))))/IF(AND($D211=2,'ראשי-פרטים כלליים וריכוז הוצאות'!$D$68&lt;&gt;4),1.2,1)</f>
        <v>0</v>
      </c>
      <c r="EY211" s="263"/>
      <c r="EZ211" s="264"/>
      <c r="FA211" s="265"/>
      <c r="FB211" s="266"/>
      <c r="FC211" s="267">
        <f t="shared" si="296"/>
        <v>0</v>
      </c>
      <c r="FD211" s="260">
        <f>+(IF(OR($B211=0,$C211=0,$D211=0,$DC$2&gt;$OE$1),0,IF(OR(EY211=0,FA211=0,FB211=0),0,MIN((VLOOKUP($D211,SALERYCODE,3,0))*(IF($D211=6,FB211,FA211))*((MIN((VLOOKUP($D211,SALERYCODE,5,0)),(IF($D211=6,FA211,FB211))))),MIN((VLOOKUP($D211,SALERYCODE,3,0)),(EY211+EZ211))*(IF($D211=6,FB211,((MIN((VLOOKUP($D211,SALERYCODE,5,0)),FB211)))))))))/IF(AND($D211=2,'ראשי-פרטים כלליים וריכוז הוצאות'!$D$68&lt;&gt;4),1.2,1)</f>
        <v>0</v>
      </c>
      <c r="FE211" s="263"/>
      <c r="FF211" s="264"/>
      <c r="FG211" s="265"/>
      <c r="FH211" s="266"/>
      <c r="FI211" s="267">
        <f t="shared" si="297"/>
        <v>0</v>
      </c>
      <c r="FJ211" s="260">
        <f>+(IF(OR($B211=0,$C211=0,$D211=0,$DC$2&gt;$OE$1),0,IF(OR(FE211=0,FG211=0,FH211=0),0,MIN((VLOOKUP($D211,SALERYCODE,3,0))*(IF($D211=6,FH211,FG211))*((MIN((VLOOKUP($D211,SALERYCODE,5,0)),(IF($D211=6,FG211,FH211))))),MIN((VLOOKUP($D211,SALERYCODE,3,0)),(FE211+FF211))*(IF($D211=6,FH211,((MIN((VLOOKUP($D211,SALERYCODE,5,0)),FH211)))))))))/IF(AND($D211=2,'ראשי-פרטים כלליים וריכוז הוצאות'!$D$68&lt;&gt;4),1.2,1)</f>
        <v>0</v>
      </c>
      <c r="FK211" s="263"/>
      <c r="FL211" s="264"/>
      <c r="FM211" s="265"/>
      <c r="FN211" s="266"/>
      <c r="FO211" s="267">
        <f t="shared" si="298"/>
        <v>0</v>
      </c>
      <c r="FP211" s="260">
        <f>+(IF(OR($B211=0,$C211=0,$D211=0,$DC$2&gt;$OE$1),0,IF(OR(FK211=0,FM211=0,FN211=0),0,MIN((VLOOKUP($D211,SALERYCODE,3,0))*(IF($D211=6,FN211,FM211))*((MIN((VLOOKUP($D211,SALERYCODE,5,0)),(IF($D211=6,FM211,FN211))))),MIN((VLOOKUP($D211,SALERYCODE,3,0)),(FK211+FL211))*(IF($D211=6,FN211,((MIN((VLOOKUP($D211,SALERYCODE,5,0)),FN211)))))))))/IF(AND($D211=2,'ראשי-פרטים כלליים וריכוז הוצאות'!$D$68&lt;&gt;4),1.2,1)</f>
        <v>0</v>
      </c>
      <c r="FQ211" s="263"/>
      <c r="FR211" s="264"/>
      <c r="FS211" s="265"/>
      <c r="FT211" s="266"/>
      <c r="FU211" s="267">
        <f t="shared" si="299"/>
        <v>0</v>
      </c>
      <c r="FV211" s="260">
        <f>+(IF(OR($B211=0,$C211=0,$D211=0,$DC$2&gt;$OE$1),0,IF(OR(FQ211=0,FS211=0,FT211=0),0,MIN((VLOOKUP($D211,SALERYCODE,3,0))*(IF($D211=6,FT211,FS211))*((MIN((VLOOKUP($D211,SALERYCODE,5,0)),(IF($D211=6,FS211,FT211))))),MIN((VLOOKUP($D211,SALERYCODE,3,0)),(FQ211+FR211))*(IF($D211=6,FT211,((MIN((VLOOKUP($D211,SALERYCODE,5,0)),FT211)))))))))/IF(AND($D211=2,'ראשי-פרטים כלליים וריכוז הוצאות'!$D$68&lt;&gt;4),1.2,1)</f>
        <v>0</v>
      </c>
      <c r="FW211" s="263"/>
      <c r="FX211" s="264"/>
      <c r="FY211" s="265"/>
      <c r="FZ211" s="266"/>
      <c r="GA211" s="267">
        <f t="shared" si="300"/>
        <v>0</v>
      </c>
      <c r="GB211" s="260">
        <f>+(IF(OR($B211=0,$C211=0,$D211=0,$DC$2&gt;$OE$1),0,IF(OR(FW211=0,FY211=0,FZ211=0),0,MIN((VLOOKUP($D211,SALERYCODE,3,0))*(IF($D211=6,FZ211,FY211))*((MIN((VLOOKUP($D211,SALERYCODE,5,0)),(IF($D211=6,FY211,FZ211))))),MIN((VLOOKUP($D211,SALERYCODE,3,0)),(FW211+FX211))*(IF($D211=6,FZ211,((MIN((VLOOKUP($D211,SALERYCODE,5,0)),FZ211)))))))))/IF(AND($D211=2,'ראשי-פרטים כלליים וריכוז הוצאות'!$D$68&lt;&gt;4),1.2,1)</f>
        <v>0</v>
      </c>
      <c r="GC211" s="263"/>
      <c r="GD211" s="264"/>
      <c r="GE211" s="265"/>
      <c r="GF211" s="266"/>
      <c r="GG211" s="267">
        <f t="shared" si="301"/>
        <v>0</v>
      </c>
      <c r="GH211" s="260">
        <f>+(IF(OR($B211=0,$C211=0,$D211=0,$DC$2&gt;$OE$1),0,IF(OR(GC211=0,GE211=0,GF211=0),0,MIN((VLOOKUP($D211,SALERYCODE,3,0))*(IF($D211=6,GF211,GE211))*((MIN((VLOOKUP($D211,SALERYCODE,5,0)),(IF($D211=6,GE211,GF211))))),MIN((VLOOKUP($D211,SALERYCODE,3,0)),(GC211+GD211))*(IF($D211=6,GF211,((MIN((VLOOKUP($D211,SALERYCODE,5,0)),GF211)))))))))/IF(AND($D211=2,'ראשי-פרטים כלליים וריכוז הוצאות'!$D$68&lt;&gt;4),1.2,1)</f>
        <v>0</v>
      </c>
      <c r="GI211" s="263"/>
      <c r="GJ211" s="264"/>
      <c r="GK211" s="265"/>
      <c r="GL211" s="266"/>
      <c r="GM211" s="267">
        <f t="shared" si="302"/>
        <v>0</v>
      </c>
      <c r="GN211" s="260">
        <f>+(IF(OR($B211=0,$C211=0,$D211=0,$DC$2&gt;$OE$1),0,IF(OR(GI211=0,GK211=0,GL211=0),0,MIN((VLOOKUP($D211,SALERYCODE,3,0))*(IF($D211=6,GL211,GK211))*((MIN((VLOOKUP($D211,SALERYCODE,5,0)),(IF($D211=6,GK211,GL211))))),MIN((VLOOKUP($D211,SALERYCODE,3,0)),(GI211+GJ211))*(IF($D211=6,GL211,((MIN((VLOOKUP($D211,SALERYCODE,5,0)),GL211)))))))))/IF(AND($D211=2,'ראשי-פרטים כלליים וריכוז הוצאות'!$D$68&lt;&gt;4),1.2,1)</f>
        <v>0</v>
      </c>
      <c r="GO211" s="263"/>
      <c r="GP211" s="264"/>
      <c r="GQ211" s="265"/>
      <c r="GR211" s="266"/>
      <c r="GS211" s="267">
        <f t="shared" si="303"/>
        <v>0</v>
      </c>
      <c r="GT211" s="260">
        <f>+(IF(OR($B211=0,$C211=0,$D211=0,$DC$2&gt;$OE$1),0,IF(OR(GO211=0,GQ211=0,GR211=0),0,MIN((VLOOKUP($D211,SALERYCODE,3,0))*(IF($D211=6,GR211,GQ211))*((MIN((VLOOKUP($D211,SALERYCODE,5,0)),(IF($D211=6,GQ211,GR211))))),MIN((VLOOKUP($D211,SALERYCODE,3,0)),(GO211+GP211))*(IF($D211=6,GR211,((MIN((VLOOKUP($D211,SALERYCODE,5,0)),GR211)))))))))/IF(AND($D211=2,'ראשי-פרטים כלליים וריכוז הוצאות'!$D$68&lt;&gt;4),1.2,1)</f>
        <v>0</v>
      </c>
      <c r="GU211" s="263"/>
      <c r="GV211" s="264"/>
      <c r="GW211" s="265"/>
      <c r="GX211" s="266"/>
      <c r="GY211" s="267">
        <f t="shared" si="304"/>
        <v>0</v>
      </c>
      <c r="GZ211" s="260">
        <f>+(IF(OR($B211=0,$C211=0,$D211=0,$DC$2&gt;$OE$1),0,IF(OR(GU211=0,GW211=0,GX211=0),0,MIN((VLOOKUP($D211,SALERYCODE,3,0))*(IF($D211=6,GX211,GW211))*((MIN((VLOOKUP($D211,SALERYCODE,5,0)),(IF($D211=6,GW211,GX211))))),MIN((VLOOKUP($D211,SALERYCODE,3,0)),(GU211+GV211))*(IF($D211=6,GX211,((MIN((VLOOKUP($D211,SALERYCODE,5,0)),GX211)))))))))/IF(AND($D211=2,'ראשי-פרטים כלליים וריכוז הוצאות'!$D$68&lt;&gt;4),1.2,1)</f>
        <v>0</v>
      </c>
      <c r="HA211" s="263"/>
      <c r="HB211" s="264"/>
      <c r="HC211" s="265"/>
      <c r="HD211" s="266"/>
      <c r="HE211" s="267">
        <f t="shared" si="305"/>
        <v>0</v>
      </c>
      <c r="HF211" s="260">
        <f>+(IF(OR($B211=0,$C211=0,$D211=0,$DC$2&gt;$OE$1),0,IF(OR(HA211=0,HC211=0,HD211=0),0,MIN((VLOOKUP($D211,SALERYCODE,3,0))*(IF($D211=6,HD211,HC211))*((MIN((VLOOKUP($D211,SALERYCODE,5,0)),(IF($D211=6,HC211,HD211))))),MIN((VLOOKUP($D211,SALERYCODE,3,0)),(HA211+HB211))*(IF($D211=6,HD211,((MIN((VLOOKUP($D211,SALERYCODE,5,0)),HD211)))))))))/IF(AND($D211=2,'ראשי-פרטים כלליים וריכוז הוצאות'!$D$68&lt;&gt;4),1.2,1)</f>
        <v>0</v>
      </c>
      <c r="HG211" s="263"/>
      <c r="HH211" s="264"/>
      <c r="HI211" s="265"/>
      <c r="HJ211" s="266"/>
      <c r="HK211" s="267">
        <f t="shared" si="306"/>
        <v>0</v>
      </c>
      <c r="HL211" s="260">
        <f>+(IF(OR($B211=0,$C211=0,$D211=0,$DC$2&gt;$OE$1),0,IF(OR(HG211=0,HI211=0,HJ211=0),0,MIN((VLOOKUP($D211,SALERYCODE,3,0))*(IF($D211=6,HJ211,HI211))*((MIN((VLOOKUP($D211,SALERYCODE,5,0)),(IF($D211=6,HI211,HJ211))))),MIN((VLOOKUP($D211,SALERYCODE,3,0)),(HG211+HH211))*(IF($D211=6,HJ211,((MIN((VLOOKUP($D211,SALERYCODE,5,0)),HJ211)))))))))/IF(AND($D211=2,'ראשי-פרטים כלליים וריכוז הוצאות'!$D$68&lt;&gt;4),1.2,1)</f>
        <v>0</v>
      </c>
      <c r="HM211" s="263"/>
      <c r="HN211" s="264"/>
      <c r="HO211" s="265"/>
      <c r="HP211" s="266"/>
      <c r="HQ211" s="267">
        <f t="shared" si="307"/>
        <v>0</v>
      </c>
      <c r="HR211" s="260">
        <f>+(IF(OR($B211=0,$C211=0,$D211=0,$DC$2&gt;$OE$1),0,IF(OR(HM211=0,HO211=0,HP211=0),0,MIN((VLOOKUP($D211,SALERYCODE,3,0))*(IF($D211=6,HP211,HO211))*((MIN((VLOOKUP($D211,SALERYCODE,5,0)),(IF($D211=6,HO211,HP211))))),MIN((VLOOKUP($D211,SALERYCODE,3,0)),(HM211+HN211))*(IF($D211=6,HP211,((MIN((VLOOKUP($D211,SALERYCODE,5,0)),HP211)))))))))/IF(AND($D211=2,'ראשי-פרטים כלליים וריכוז הוצאות'!$D$68&lt;&gt;4),1.2,1)</f>
        <v>0</v>
      </c>
      <c r="HS211" s="263"/>
      <c r="HT211" s="264"/>
      <c r="HU211" s="265"/>
      <c r="HV211" s="266"/>
      <c r="HW211" s="267">
        <f t="shared" si="308"/>
        <v>0</v>
      </c>
      <c r="HX211" s="260">
        <f>+(IF(OR($B211=0,$C211=0,$D211=0,$DC$2&gt;$OE$1),0,IF(OR(HS211=0,HU211=0,HV211=0),0,MIN((VLOOKUP($D211,SALERYCODE,3,0))*(IF($D211=6,HV211,HU211))*((MIN((VLOOKUP($D211,SALERYCODE,5,0)),(IF($D211=6,HU211,HV211))))),MIN((VLOOKUP($D211,SALERYCODE,3,0)),(HS211+HT211))*(IF($D211=6,HV211,((MIN((VLOOKUP($D211,SALERYCODE,5,0)),HV211)))))))))/IF(AND($D211=2,'ראשי-פרטים כלליים וריכוז הוצאות'!$D$68&lt;&gt;4),1.2,1)</f>
        <v>0</v>
      </c>
      <c r="HY211" s="263"/>
      <c r="HZ211" s="264"/>
      <c r="IA211" s="265"/>
      <c r="IB211" s="266"/>
      <c r="IC211" s="267">
        <f t="shared" si="309"/>
        <v>0</v>
      </c>
      <c r="ID211" s="260">
        <f>+(IF(OR($B211=0,$C211=0,$D211=0,$DC$2&gt;$OE$1),0,IF(OR(HY211=0,IA211=0,IB211=0),0,MIN((VLOOKUP($D211,SALERYCODE,3,0))*(IF($D211=6,IB211,IA211))*((MIN((VLOOKUP($D211,SALERYCODE,5,0)),(IF($D211=6,IA211,IB211))))),MIN((VLOOKUP($D211,SALERYCODE,3,0)),(HY211+HZ211))*(IF($D211=6,IB211,((MIN((VLOOKUP($D211,SALERYCODE,5,0)),IB211)))))))))/IF(AND($D211=2,'ראשי-פרטים כלליים וריכוז הוצאות'!$D$68&lt;&gt;4),1.2,1)</f>
        <v>0</v>
      </c>
      <c r="IE211" s="263"/>
      <c r="IF211" s="264"/>
      <c r="IG211" s="265"/>
      <c r="IH211" s="266"/>
      <c r="II211" s="267">
        <f t="shared" si="310"/>
        <v>0</v>
      </c>
      <c r="IJ211" s="260">
        <f>+(IF(OR($B211=0,$C211=0,$D211=0,$DC$2&gt;$OE$1),0,IF(OR(IE211=0,IG211=0,IH211=0),0,MIN((VLOOKUP($D211,SALERYCODE,3,0))*(IF($D211=6,IH211,IG211))*((MIN((VLOOKUP($D211,SALERYCODE,5,0)),(IF($D211=6,IG211,IH211))))),MIN((VLOOKUP($D211,SALERYCODE,3,0)),(IE211+IF211))*(IF($D211=6,IH211,((MIN((VLOOKUP($D211,SALERYCODE,5,0)),IH211)))))))))/IF(AND($D211=2,'ראשי-פרטים כלליים וריכוז הוצאות'!$D$68&lt;&gt;4),1.2,1)</f>
        <v>0</v>
      </c>
      <c r="IK211" s="263"/>
      <c r="IL211" s="264"/>
      <c r="IM211" s="265"/>
      <c r="IN211" s="266"/>
      <c r="IO211" s="267">
        <f t="shared" si="311"/>
        <v>0</v>
      </c>
      <c r="IP211" s="260">
        <f>+(IF(OR($B211=0,$C211=0,$D211=0,$DC$2&gt;$OE$1),0,IF(OR(IK211=0,IM211=0,IN211=0),0,MIN((VLOOKUP($D211,SALERYCODE,3,0))*(IF($D211=6,IN211,IM211))*((MIN((VLOOKUP($D211,SALERYCODE,5,0)),(IF($D211=6,IM211,IN211))))),MIN((VLOOKUP($D211,SALERYCODE,3,0)),(IK211+IL211))*(IF($D211=6,IN211,((MIN((VLOOKUP($D211,SALERYCODE,5,0)),IN211)))))))))/IF(AND($D211=2,'ראשי-פרטים כלליים וריכוז הוצאות'!$D$68&lt;&gt;4),1.2,1)</f>
        <v>0</v>
      </c>
      <c r="IQ211" s="263"/>
      <c r="IR211" s="264"/>
      <c r="IS211" s="265"/>
      <c r="IT211" s="266"/>
      <c r="IU211" s="267">
        <f t="shared" si="312"/>
        <v>0</v>
      </c>
      <c r="IV211" s="260">
        <f>+(IF(OR($B211=0,$C211=0,$D211=0,$DC$2&gt;$OE$1),0,IF(OR(IQ211=0,IS211=0,IT211=0),0,MIN((VLOOKUP($D211,SALERYCODE,3,0))*(IF($D211=6,IT211,IS211))*((MIN((VLOOKUP($D211,SALERYCODE,5,0)),(IF($D211=6,IS211,IT211))))),MIN((VLOOKUP($D211,SALERYCODE,3,0)),(IQ211+IR211))*(IF($D211=6,IT211,((MIN((VLOOKUP($D211,SALERYCODE,5,0)),IT211)))))))))/IF(AND($D211=2,'ראשי-פרטים כלליים וריכוז הוצאות'!$D$68&lt;&gt;4),1.2,1)</f>
        <v>0</v>
      </c>
      <c r="IW211" s="263"/>
      <c r="IX211" s="264"/>
      <c r="IY211" s="265"/>
      <c r="IZ211" s="266"/>
      <c r="JA211" s="267">
        <f t="shared" si="313"/>
        <v>0</v>
      </c>
      <c r="JB211" s="260">
        <f>+(IF(OR($B211=0,$C211=0,$D211=0,$DC$2&gt;$OE$1),0,IF(OR(IW211=0,IY211=0,IZ211=0),0,MIN((VLOOKUP($D211,SALERYCODE,3,0))*(IF($D211=6,IZ211,IY211))*((MIN((VLOOKUP($D211,SALERYCODE,5,0)),(IF($D211=6,IY211,IZ211))))),MIN((VLOOKUP($D211,SALERYCODE,3,0)),(IW211+IX211))*(IF($D211=6,IZ211,((MIN((VLOOKUP($D211,SALERYCODE,5,0)),IZ211)))))))))/IF(AND($D211=2,'ראשי-פרטים כלליים וריכוז הוצאות'!$D$68&lt;&gt;4),1.2,1)</f>
        <v>0</v>
      </c>
      <c r="JC211" s="263"/>
      <c r="JD211" s="264"/>
      <c r="JE211" s="265"/>
      <c r="JF211" s="266"/>
      <c r="JG211" s="267">
        <f t="shared" si="314"/>
        <v>0</v>
      </c>
      <c r="JH211" s="260">
        <f>+(IF(OR($B211=0,$C211=0,$D211=0,$DC$2&gt;$OE$1),0,IF(OR(JC211=0,JE211=0,JF211=0),0,MIN((VLOOKUP($D211,SALERYCODE,3,0))*(IF($D211=6,JF211,JE211))*((MIN((VLOOKUP($D211,SALERYCODE,5,0)),(IF($D211=6,JE211,JF211))))),MIN((VLOOKUP($D211,SALERYCODE,3,0)),(JC211+JD211))*(IF($D211=6,JF211,((MIN((VLOOKUP($D211,SALERYCODE,5,0)),JF211)))))))))/IF(AND($D211=2,'ראשי-פרטים כלליים וריכוז הוצאות'!$D$68&lt;&gt;4),1.2,1)</f>
        <v>0</v>
      </c>
      <c r="JI211" s="263"/>
      <c r="JJ211" s="264"/>
      <c r="JK211" s="265"/>
      <c r="JL211" s="266"/>
      <c r="JM211" s="267">
        <f t="shared" si="315"/>
        <v>0</v>
      </c>
      <c r="JN211" s="260">
        <f>+(IF(OR($B211=0,$C211=0,$D211=0,$DC$2&gt;$OE$1),0,IF(OR(JI211=0,JK211=0,JL211=0),0,MIN((VLOOKUP($D211,SALERYCODE,3,0))*(IF($D211=6,JL211,JK211))*((MIN((VLOOKUP($D211,SALERYCODE,5,0)),(IF($D211=6,JK211,JL211))))),MIN((VLOOKUP($D211,SALERYCODE,3,0)),(JI211+JJ211))*(IF($D211=6,JL211,((MIN((VLOOKUP($D211,SALERYCODE,5,0)),JL211)))))))))/IF(AND($D211=2,'ראשי-פרטים כלליים וריכוז הוצאות'!$D$68&lt;&gt;4),1.2,1)</f>
        <v>0</v>
      </c>
      <c r="JO211" s="263"/>
      <c r="JP211" s="264"/>
      <c r="JQ211" s="265"/>
      <c r="JR211" s="266"/>
      <c r="JS211" s="267">
        <f t="shared" si="316"/>
        <v>0</v>
      </c>
      <c r="JT211" s="260">
        <f>+(IF(OR($B211=0,$C211=0,$D211=0,$DC$2&gt;$OE$1),0,IF(OR(JO211=0,JQ211=0,JR211=0),0,MIN((VLOOKUP($D211,SALERYCODE,3,0))*(IF($D211=6,JR211,JQ211))*((MIN((VLOOKUP($D211,SALERYCODE,5,0)),(IF($D211=6,JQ211,JR211))))),MIN((VLOOKUP($D211,SALERYCODE,3,0)),(JO211+JP211))*(IF($D211=6,JR211,((MIN((VLOOKUP($D211,SALERYCODE,5,0)),JR211)))))))))/IF(AND($D211=2,'ראשי-פרטים כלליים וריכוז הוצאות'!$D$68&lt;&gt;4),1.2,1)</f>
        <v>0</v>
      </c>
      <c r="JU211" s="263"/>
      <c r="JV211" s="264"/>
      <c r="JW211" s="265"/>
      <c r="JX211" s="266"/>
      <c r="JY211" s="267">
        <f t="shared" si="317"/>
        <v>0</v>
      </c>
      <c r="JZ211" s="260">
        <f>+(IF(OR($B211=0,$C211=0,$D211=0,$DC$2&gt;$OE$1),0,IF(OR(JU211=0,JW211=0,JX211=0),0,MIN((VLOOKUP($D211,SALERYCODE,3,0))*(IF($D211=6,JX211,JW211))*((MIN((VLOOKUP($D211,SALERYCODE,5,0)),(IF($D211=6,JW211,JX211))))),MIN((VLOOKUP($D211,SALERYCODE,3,0)),(JU211+JV211))*(IF($D211=6,JX211,((MIN((VLOOKUP($D211,SALERYCODE,5,0)),JX211)))))))))/IF(AND($D211=2,'ראשי-פרטים כלליים וריכוז הוצאות'!$D$68&lt;&gt;4),1.2,1)</f>
        <v>0</v>
      </c>
      <c r="KA211" s="263"/>
      <c r="KB211" s="264"/>
      <c r="KC211" s="265"/>
      <c r="KD211" s="266"/>
      <c r="KE211" s="267">
        <f t="shared" si="318"/>
        <v>0</v>
      </c>
      <c r="KF211" s="260">
        <f>+(IF(OR($B211=0,$C211=0,$D211=0,$DC$2&gt;$OE$1),0,IF(OR(KA211=0,KC211=0,KD211=0),0,MIN((VLOOKUP($D211,SALERYCODE,3,0))*(IF($D211=6,KD211,KC211))*((MIN((VLOOKUP($D211,SALERYCODE,5,0)),(IF($D211=6,KC211,KD211))))),MIN((VLOOKUP($D211,SALERYCODE,3,0)),(KA211+KB211))*(IF($D211=6,KD211,((MIN((VLOOKUP($D211,SALERYCODE,5,0)),KD211)))))))))/IF(AND($D211=2,'ראשי-פרטים כלליים וריכוז הוצאות'!$D$68&lt;&gt;4),1.2,1)</f>
        <v>0</v>
      </c>
      <c r="KG211" s="263"/>
      <c r="KH211" s="264"/>
      <c r="KI211" s="265"/>
      <c r="KJ211" s="266"/>
      <c r="KK211" s="267">
        <f t="shared" si="319"/>
        <v>0</v>
      </c>
      <c r="KL211" s="260">
        <f>+(IF(OR($B211=0,$C211=0,$D211=0,$DC$2&gt;$OE$1),0,IF(OR(KG211=0,KI211=0,KJ211=0),0,MIN((VLOOKUP($D211,SALERYCODE,3,0))*(IF($D211=6,KJ211,KI211))*((MIN((VLOOKUP($D211,SALERYCODE,5,0)),(IF($D211=6,KI211,KJ211))))),MIN((VLOOKUP($D211,SALERYCODE,3,0)),(KG211+KH211))*(IF($D211=6,KJ211,((MIN((VLOOKUP($D211,SALERYCODE,5,0)),KJ211)))))))))/IF(AND($D211=2,'ראשי-פרטים כלליים וריכוז הוצאות'!$D$68&lt;&gt;4),1.2,1)</f>
        <v>0</v>
      </c>
      <c r="KM211" s="263"/>
      <c r="KN211" s="264"/>
      <c r="KO211" s="265"/>
      <c r="KP211" s="266"/>
      <c r="KQ211" s="267">
        <f t="shared" si="320"/>
        <v>0</v>
      </c>
      <c r="KR211" s="260">
        <f>+(IF(OR($B211=0,$C211=0,$D211=0,$DC$2&gt;$OE$1),0,IF(OR(KM211=0,KO211=0,KP211=0),0,MIN((VLOOKUP($D211,SALERYCODE,3,0))*(IF($D211=6,KP211,KO211))*((MIN((VLOOKUP($D211,SALERYCODE,5,0)),(IF($D211=6,KO211,KP211))))),MIN((VLOOKUP($D211,SALERYCODE,3,0)),(KM211+KN211))*(IF($D211=6,KP211,((MIN((VLOOKUP($D211,SALERYCODE,5,0)),KP211)))))))))/IF(AND($D211=2,'ראשי-פרטים כלליים וריכוז הוצאות'!$D$68&lt;&gt;4),1.2,1)</f>
        <v>0</v>
      </c>
      <c r="KS211" s="263"/>
      <c r="KT211" s="264"/>
      <c r="KU211" s="265"/>
      <c r="KV211" s="266"/>
      <c r="KW211" s="267">
        <f t="shared" si="321"/>
        <v>0</v>
      </c>
      <c r="KX211" s="260">
        <f>+(IF(OR($B211=0,$C211=0,$D211=0,$DC$2&gt;$OE$1),0,IF(OR(KS211=0,KU211=0,KV211=0),0,MIN((VLOOKUP($D211,SALERYCODE,3,0))*(IF($D211=6,KV211,KU211))*((MIN((VLOOKUP($D211,SALERYCODE,5,0)),(IF($D211=6,KU211,KV211))))),MIN((VLOOKUP($D211,SALERYCODE,3,0)),(KS211+KT211))*(IF($D211=6,KV211,((MIN((VLOOKUP($D211,SALERYCODE,5,0)),KV211)))))))))/IF(AND($D211=2,'ראשי-פרטים כלליים וריכוז הוצאות'!$D$68&lt;&gt;4),1.2,1)</f>
        <v>0</v>
      </c>
      <c r="KY211" s="263"/>
      <c r="KZ211" s="264"/>
      <c r="LA211" s="265"/>
      <c r="LB211" s="266"/>
      <c r="LC211" s="267">
        <f t="shared" si="322"/>
        <v>0</v>
      </c>
      <c r="LD211" s="260">
        <f>+(IF(OR($B211=0,$C211=0,$D211=0,$DC$2&gt;$OE$1),0,IF(OR(KY211=0,LA211=0,LB211=0),0,MIN((VLOOKUP($D211,SALERYCODE,3,0))*(IF($D211=6,LB211,LA211))*((MIN((VLOOKUP($D211,SALERYCODE,5,0)),(IF($D211=6,LA211,LB211))))),MIN((VLOOKUP($D211,SALERYCODE,3,0)),(KY211+KZ211))*(IF($D211=6,LB211,((MIN((VLOOKUP($D211,SALERYCODE,5,0)),LB211)))))))))/IF(AND($D211=2,'ראשי-פרטים כלליים וריכוז הוצאות'!$D$68&lt;&gt;4),1.2,1)</f>
        <v>0</v>
      </c>
      <c r="LE211" s="263"/>
      <c r="LF211" s="264"/>
      <c r="LG211" s="265"/>
      <c r="LH211" s="266"/>
      <c r="LI211" s="267">
        <f t="shared" si="323"/>
        <v>0</v>
      </c>
      <c r="LJ211" s="260">
        <f>+(IF(OR($B211=0,$C211=0,$D211=0,$DC$2&gt;$OE$1),0,IF(OR(LE211=0,LG211=0,LH211=0),0,MIN((VLOOKUP($D211,SALERYCODE,3,0))*(IF($D211=6,LH211,LG211))*((MIN((VLOOKUP($D211,SALERYCODE,5,0)),(IF($D211=6,LG211,LH211))))),MIN((VLOOKUP($D211,SALERYCODE,3,0)),(LE211+LF211))*(IF($D211=6,LH211,((MIN((VLOOKUP($D211,SALERYCODE,5,0)),LH211)))))))))/IF(AND($D211=2,'ראשי-פרטים כלליים וריכוז הוצאות'!$D$68&lt;&gt;4),1.2,1)</f>
        <v>0</v>
      </c>
      <c r="LK211" s="263"/>
      <c r="LL211" s="264"/>
      <c r="LM211" s="265"/>
      <c r="LN211" s="266"/>
      <c r="LO211" s="267">
        <f t="shared" si="324"/>
        <v>0</v>
      </c>
      <c r="LP211" s="260">
        <f>+(IF(OR($B211=0,$C211=0,$D211=0,$DC$2&gt;$OE$1),0,IF(OR(LK211=0,LM211=0,LN211=0),0,MIN((VLOOKUP($D211,SALERYCODE,3,0))*(IF($D211=6,LN211,LM211))*((MIN((VLOOKUP($D211,SALERYCODE,5,0)),(IF($D211=6,LM211,LN211))))),MIN((VLOOKUP($D211,SALERYCODE,3,0)),(LK211+LL211))*(IF($D211=6,LN211,((MIN((VLOOKUP($D211,SALERYCODE,5,0)),LN211)))))))))/IF(AND($D211=2,'ראשי-פרטים כלליים וריכוז הוצאות'!$D$68&lt;&gt;4),1.2,1)</f>
        <v>0</v>
      </c>
      <c r="LQ211" s="263"/>
      <c r="LR211" s="264"/>
      <c r="LS211" s="265"/>
      <c r="LT211" s="266"/>
      <c r="LU211" s="267">
        <f t="shared" si="325"/>
        <v>0</v>
      </c>
      <c r="LV211" s="260">
        <f>+(IF(OR($B211=0,$C211=0,$D211=0,$DC$2&gt;$OE$1),0,IF(OR(LQ211=0,LS211=0,LT211=0),0,MIN((VLOOKUP($D211,SALERYCODE,3,0))*(IF($D211=6,LT211,LS211))*((MIN((VLOOKUP($D211,SALERYCODE,5,0)),(IF($D211=6,LS211,LT211))))),MIN((VLOOKUP($D211,SALERYCODE,3,0)),(LQ211+LR211))*(IF($D211=6,LT211,((MIN((VLOOKUP($D211,SALERYCODE,5,0)),LT211)))))))))/IF(AND($D211=2,'ראשי-פרטים כלליים וריכוז הוצאות'!$D$68&lt;&gt;4),1.2,1)</f>
        <v>0</v>
      </c>
      <c r="LW211" s="263"/>
      <c r="LX211" s="264"/>
      <c r="LY211" s="265"/>
      <c r="LZ211" s="266"/>
      <c r="MA211" s="267">
        <f t="shared" si="326"/>
        <v>0</v>
      </c>
      <c r="MB211" s="260">
        <f>+(IF(OR($B211=0,$C211=0,$D211=0,$DC$2&gt;$OE$1),0,IF(OR(LW211=0,LY211=0,LZ211=0),0,MIN((VLOOKUP($D211,SALERYCODE,3,0))*(IF($D211=6,LZ211,LY211))*((MIN((VLOOKUP($D211,SALERYCODE,5,0)),(IF($D211=6,LY211,LZ211))))),MIN((VLOOKUP($D211,SALERYCODE,3,0)),(LW211+LX211))*(IF($D211=6,LZ211,((MIN((VLOOKUP($D211,SALERYCODE,5,0)),LZ211)))))))))/IF(AND($D211=2,'ראשי-פרטים כלליים וריכוז הוצאות'!$D$68&lt;&gt;4),1.2,1)</f>
        <v>0</v>
      </c>
      <c r="MC211" s="263"/>
      <c r="MD211" s="264"/>
      <c r="ME211" s="265"/>
      <c r="MF211" s="266"/>
      <c r="MG211" s="267">
        <f t="shared" si="327"/>
        <v>0</v>
      </c>
      <c r="MH211" s="260">
        <f>+(IF(OR($B211=0,$C211=0,$D211=0,$DC$2&gt;$OE$1),0,IF(OR(MC211=0,ME211=0,MF211=0),0,MIN((VLOOKUP($D211,SALERYCODE,3,0))*(IF($D211=6,MF211,ME211))*((MIN((VLOOKUP($D211,SALERYCODE,5,0)),(IF($D211=6,ME211,MF211))))),MIN((VLOOKUP($D211,SALERYCODE,3,0)),(MC211+MD211))*(IF($D211=6,MF211,((MIN((VLOOKUP($D211,SALERYCODE,5,0)),MF211)))))))))/IF(AND($D211=2,'ראשי-פרטים כלליים וריכוז הוצאות'!$D$68&lt;&gt;4),1.2,1)</f>
        <v>0</v>
      </c>
      <c r="MI211" s="263"/>
      <c r="MJ211" s="264"/>
      <c r="MK211" s="265"/>
      <c r="ML211" s="266"/>
      <c r="MM211" s="267">
        <f t="shared" si="328"/>
        <v>0</v>
      </c>
      <c r="MN211" s="260">
        <f>+(IF(OR($B211=0,$C211=0,$D211=0,$DC$2&gt;$OE$1),0,IF(OR(MI211=0,MK211=0,ML211=0),0,MIN((VLOOKUP($D211,SALERYCODE,3,0))*(IF($D211=6,ML211,MK211))*((MIN((VLOOKUP($D211,SALERYCODE,5,0)),(IF($D211=6,MK211,ML211))))),MIN((VLOOKUP($D211,SALERYCODE,3,0)),(MI211+MJ211))*(IF($D211=6,ML211,((MIN((VLOOKUP($D211,SALERYCODE,5,0)),ML211)))))))))/IF(AND($D211=2,'ראשי-פרטים כלליים וריכוז הוצאות'!$D$68&lt;&gt;4),1.2,1)</f>
        <v>0</v>
      </c>
      <c r="MO211" s="263"/>
      <c r="MP211" s="264"/>
      <c r="MQ211" s="265"/>
      <c r="MR211" s="266"/>
      <c r="MS211" s="267">
        <f t="shared" si="329"/>
        <v>0</v>
      </c>
      <c r="MT211" s="260">
        <f>+(IF(OR($B211=0,$C211=0,$D211=0,$DC$2&gt;$OE$1),0,IF(OR(MO211=0,MQ211=0,MR211=0),0,MIN((VLOOKUP($D211,SALERYCODE,3,0))*(IF($D211=6,MR211,MQ211))*((MIN((VLOOKUP($D211,SALERYCODE,5,0)),(IF($D211=6,MQ211,MR211))))),MIN((VLOOKUP($D211,SALERYCODE,3,0)),(MO211+MP211))*(IF($D211=6,MR211,((MIN((VLOOKUP($D211,SALERYCODE,5,0)),MR211)))))))))/IF(AND($D211=2,'ראשי-פרטים כלליים וריכוז הוצאות'!$D$68&lt;&gt;4),1.2,1)</f>
        <v>0</v>
      </c>
      <c r="MU211" s="263"/>
      <c r="MV211" s="264"/>
      <c r="MW211" s="265"/>
      <c r="MX211" s="266"/>
      <c r="MY211" s="267">
        <f t="shared" si="330"/>
        <v>0</v>
      </c>
      <c r="MZ211" s="260">
        <f>+(IF(OR($B211=0,$C211=0,$D211=0,$DC$2&gt;$OE$1),0,IF(OR(MU211=0,MW211=0,MX211=0),0,MIN((VLOOKUP($D211,SALERYCODE,3,0))*(IF($D211=6,MX211,MW211))*((MIN((VLOOKUP($D211,SALERYCODE,5,0)),(IF($D211=6,MW211,MX211))))),MIN((VLOOKUP($D211,SALERYCODE,3,0)),(MU211+MV211))*(IF($D211=6,MX211,((MIN((VLOOKUP($D211,SALERYCODE,5,0)),MX211)))))))))/IF(AND($D211=2,'ראשי-פרטים כלליים וריכוז הוצאות'!$D$68&lt;&gt;4),1.2,1)</f>
        <v>0</v>
      </c>
      <c r="NA211" s="263"/>
      <c r="NB211" s="264"/>
      <c r="NC211" s="265"/>
      <c r="ND211" s="266"/>
      <c r="NE211" s="267">
        <f t="shared" si="331"/>
        <v>0</v>
      </c>
      <c r="NF211" s="260">
        <f>+(IF(OR($B211=0,$C211=0,$D211=0,$DC$2&gt;$OE$1),0,IF(OR(NA211=0,NC211=0,ND211=0),0,MIN((VLOOKUP($D211,SALERYCODE,3,0))*(IF($D211=6,ND211,NC211))*((MIN((VLOOKUP($D211,SALERYCODE,5,0)),(IF($D211=6,NC211,ND211))))),MIN((VLOOKUP($D211,SALERYCODE,3,0)),(NA211+NB211))*(IF($D211=6,ND211,((MIN((VLOOKUP($D211,SALERYCODE,5,0)),ND211)))))))))/IF(AND($D211=2,'ראשי-פרטים כלליים וריכוז הוצאות'!$D$68&lt;&gt;4),1.2,1)</f>
        <v>0</v>
      </c>
      <c r="NG211" s="263"/>
      <c r="NH211" s="264"/>
      <c r="NI211" s="265"/>
      <c r="NJ211" s="266"/>
      <c r="NK211" s="267">
        <f t="shared" si="332"/>
        <v>0</v>
      </c>
      <c r="NL211" s="260">
        <f>+(IF(OR($B211=0,$C211=0,$D211=0,$DC$2&gt;$OE$1),0,IF(OR(NG211=0,NI211=0,NJ211=0),0,MIN((VLOOKUP($D211,SALERYCODE,3,0))*(IF($D211=6,NJ211,NI211))*((MIN((VLOOKUP($D211,SALERYCODE,5,0)),(IF($D211=6,NI211,NJ211))))),MIN((VLOOKUP($D211,SALERYCODE,3,0)),(NG211+NH211))*(IF($D211=6,NJ211,((MIN((VLOOKUP($D211,SALERYCODE,5,0)),NJ211)))))))))/IF(AND($D211=2,'ראשי-פרטים כלליים וריכוז הוצאות'!$D$68&lt;&gt;4),1.2,1)</f>
        <v>0</v>
      </c>
      <c r="NM211" s="263"/>
      <c r="NN211" s="264"/>
      <c r="NO211" s="265"/>
      <c r="NP211" s="266"/>
      <c r="NQ211" s="267">
        <f t="shared" si="333"/>
        <v>0</v>
      </c>
      <c r="NR211" s="260">
        <f>+(IF(OR($B211=0,$C211=0,$D211=0,$DC$2&gt;$OE$1),0,IF(OR(NM211=0,NO211=0,NP211=0),0,MIN((VLOOKUP($D211,SALERYCODE,3,0))*(IF($D211=6,NP211,NO211))*((MIN((VLOOKUP($D211,SALERYCODE,5,0)),(IF($D211=6,NO211,NP211))))),MIN((VLOOKUP($D211,SALERYCODE,3,0)),(NM211+NN211))*(IF($D211=6,NP211,((MIN((VLOOKUP($D211,SALERYCODE,5,0)),NP211)))))))))/IF(AND($D211=2,'ראשי-פרטים כלליים וריכוז הוצאות'!$D$68&lt;&gt;4),1.2,1)</f>
        <v>0</v>
      </c>
      <c r="NS211" s="263"/>
      <c r="NT211" s="264"/>
      <c r="NU211" s="265"/>
      <c r="NV211" s="266"/>
      <c r="NW211" s="267">
        <f t="shared" si="334"/>
        <v>0</v>
      </c>
      <c r="NX211" s="260">
        <f>+(IF(OR($B211=0,$C211=0,$D211=0,$DC$2&gt;$OE$1),0,IF(OR(NS211=0,NU211=0,NV211=0),0,MIN((VLOOKUP($D211,SALERYCODE,3,0))*(IF($D211=6,NV211,NU211))*((MIN((VLOOKUP($D211,SALERYCODE,5,0)),(IF($D211=6,NU211,NV211))))),MIN((VLOOKUP($D211,SALERYCODE,3,0)),(NS211+NT211))*(IF($D211=6,NV211,((MIN((VLOOKUP($D211,SALERYCODE,5,0)),NV211)))))))))/IF(AND($D211=2,'ראשי-פרטים כלליים וריכוז הוצאות'!$D$68&lt;&gt;4),1.2,1)</f>
        <v>0</v>
      </c>
      <c r="NY211" s="263"/>
      <c r="NZ211" s="264"/>
      <c r="OA211" s="265"/>
      <c r="OB211" s="266"/>
      <c r="OC211" s="267">
        <f t="shared" si="335"/>
        <v>0</v>
      </c>
      <c r="OD211" s="260">
        <f>+(IF(OR($B211=0,$C211=0,$D211=0,$DC$2&gt;$OE$1),0,IF(OR(NY211=0,OA211=0,OB211=0),0,MIN((VLOOKUP($D211,SALERYCODE,3,0))*(IF($D211=6,OB211,OA211))*((MIN((VLOOKUP($D211,SALERYCODE,5,0)),(IF($D211=6,OA211,OB211))))),MIN((VLOOKUP($D211,SALERYCODE,3,0)),(NY211+NZ211))*(IF($D211=6,OB211,((MIN((VLOOKUP($D211,SALERYCODE,5,0)),OB211)))))))))/IF(AND($D211=2,'ראשי-פרטים כלליים וריכוז הוצאות'!$D$68&lt;&gt;4),1.2,1)</f>
        <v>0</v>
      </c>
      <c r="OE211" s="275">
        <f t="shared" si="341"/>
        <v>0</v>
      </c>
      <c r="OF211" s="283">
        <f t="shared" si="342"/>
        <v>9.9999999999999995E-7</v>
      </c>
      <c r="OG211" s="276">
        <f t="shared" si="343"/>
        <v>0</v>
      </c>
      <c r="OH211" s="275">
        <f t="shared" si="344"/>
        <v>0</v>
      </c>
      <c r="OI211" s="275">
        <v>0</v>
      </c>
      <c r="OJ211" s="258">
        <f t="shared" si="345"/>
        <v>0</v>
      </c>
      <c r="OK211" s="284"/>
      <c r="OL211" s="116">
        <f>MIN(OJ211+OK211*OF211*OE211/$OL$1/IF(AND($D211=2,'ראשי-פרטים כלליים וריכוז הוצאות'!$D$68&lt;&gt;4),1.2,1),IF($D211&gt;0,VLOOKUP($D211,SALERYCODE,3,0)*12*OG211,0))</f>
        <v>0</v>
      </c>
      <c r="OM211" s="95">
        <f t="shared" si="336"/>
        <v>0</v>
      </c>
      <c r="ON211" s="11">
        <f t="shared" si="337"/>
        <v>0</v>
      </c>
      <c r="OO211" s="11">
        <f t="shared" si="338"/>
        <v>0</v>
      </c>
      <c r="OP211" s="22">
        <f t="shared" si="339"/>
        <v>0</v>
      </c>
      <c r="OQ211" s="11">
        <f t="shared" si="340"/>
        <v>0</v>
      </c>
      <c r="OR211" s="11" t="e">
        <f>#REF!</f>
        <v>#REF!</v>
      </c>
      <c r="OS211" s="35" t="e">
        <f>#REF!-OP211</f>
        <v>#REF!</v>
      </c>
      <c r="OT211" s="35" t="e">
        <f>OS211-#REF!</f>
        <v>#REF!</v>
      </c>
      <c r="OU211" s="43" t="e">
        <f>IF(AND(OP211&gt;0,(OS211=#REF!-OP211)),"מועסק פחות מ-10% מזמנו במופ","")</f>
        <v>#REF!</v>
      </c>
    </row>
    <row r="212" spans="1:500" ht="24" hidden="1" customHeight="1" outlineLevel="1" x14ac:dyDescent="0.2">
      <c r="A212" s="282">
        <v>209</v>
      </c>
      <c r="B212" s="269"/>
      <c r="C212" s="270"/>
      <c r="D212" s="271"/>
      <c r="E212" s="263"/>
      <c r="F212" s="264"/>
      <c r="G212" s="265"/>
      <c r="H212" s="266"/>
      <c r="I212" s="267">
        <f t="shared" si="271"/>
        <v>0</v>
      </c>
      <c r="J212" s="260">
        <f>(IF(OR($B212=0,$C212=0,$D212=0,$E$2&gt;$OE$1),0,IF(OR($E212=0,$G212=0,$H212=0),0,MIN((VLOOKUP($D212,SALERYCODE,3,0))*(IF($D212=6,$H212,$G212))*((MIN((VLOOKUP($D212,SALERYCODE,5,0)),(IF($D212=6,$G212,$H212))))),MIN((VLOOKUP($D212,SALERYCODE,3,0)),($E212+$F212))*(IF($D212=6,$H212,((MIN((VLOOKUP($D212,SALERYCODE,5,0)),$H212)))))))))/IF(AND($D212=2,'ראשי-פרטים כלליים וריכוז הוצאות'!$D$68&lt;&gt;4),1.2,1)</f>
        <v>0</v>
      </c>
      <c r="K212" s="263"/>
      <c r="L212" s="264"/>
      <c r="M212" s="265"/>
      <c r="N212" s="266"/>
      <c r="O212" s="267">
        <f t="shared" si="272"/>
        <v>0</v>
      </c>
      <c r="P212" s="260">
        <f>+(IF(OR($B212=0,$C212=0,$D212=0,$K$2&gt;$OE$1),0,IF(OR($K212=0,$M212=0,$N212=0),0,MIN((VLOOKUP($D212,SALERYCODE,3,0))*(IF($D212=6,$N212,$M212))*((MIN((VLOOKUP($D212,SALERYCODE,5,0)),(IF($D212=6,$M212,$N212))))),MIN((VLOOKUP($D212,SALERYCODE,3,0)),($K212+$L212))*(IF($D212=6,$N212,((MIN((VLOOKUP($D212,SALERYCODE,5,0)),$N212)))))))))/IF(AND($D212=2,'ראשי-פרטים כלליים וריכוז הוצאות'!$D$68&lt;&gt;4),1.2,1)</f>
        <v>0</v>
      </c>
      <c r="Q212" s="263"/>
      <c r="R212" s="264"/>
      <c r="S212" s="265"/>
      <c r="T212" s="266"/>
      <c r="U212" s="267">
        <f t="shared" si="273"/>
        <v>0</v>
      </c>
      <c r="V212" s="260">
        <f>+(IF(OR($B212=0,$C212=0,$D212=0,$Q$2&gt;$OE$1),0,IF(OR(Q212=0,S212=0,T212=0),0,MIN((VLOOKUP($D212,SALERYCODE,3,0))*(IF($D212=6,T212,S212))*((MIN((VLOOKUP($D212,SALERYCODE,5,0)),(IF($D212=6,S212,T212))))),MIN((VLOOKUP($D212,SALERYCODE,3,0)),(Q212+R212))*(IF($D212=6,T212,((MIN((VLOOKUP($D212,SALERYCODE,5,0)),T212)))))))))/IF(AND($D212=2,'ראשי-פרטים כלליים וריכוז הוצאות'!$D$68&lt;&gt;4),1.2,1)</f>
        <v>0</v>
      </c>
      <c r="W212" s="263"/>
      <c r="X212" s="264"/>
      <c r="Y212" s="265"/>
      <c r="Z212" s="266"/>
      <c r="AA212" s="267">
        <f t="shared" si="274"/>
        <v>0</v>
      </c>
      <c r="AB212" s="260">
        <f>+(IF(OR($B212=0,$C212=0,$D212=0,$W$2&gt;$OE$1),0,IF(OR(W212=0,Y212=0,Z212=0),0,MIN((VLOOKUP($D212,SALERYCODE,3,0))*(IF($D212=6,Z212,Y212))*((MIN((VLOOKUP($D212,SALERYCODE,5,0)),(IF($D212=6,Y212,Z212))))),MIN((VLOOKUP($D212,SALERYCODE,3,0)),(W212+X212))*(IF($D212=6,Z212,((MIN((VLOOKUP($D212,SALERYCODE,5,0)),Z212)))))))))/IF(AND($D212=2,'ראשי-פרטים כלליים וריכוז הוצאות'!$D$68&lt;&gt;4),1.2,1)</f>
        <v>0</v>
      </c>
      <c r="AC212" s="263"/>
      <c r="AD212" s="264"/>
      <c r="AE212" s="265"/>
      <c r="AF212" s="266"/>
      <c r="AG212" s="267">
        <f t="shared" si="275"/>
        <v>0</v>
      </c>
      <c r="AH212" s="260">
        <f>+(IF(OR($B212=0,$C212=0,$D212=0,$AC$2&gt;$OE$1),0,IF(OR(AC212=0,AE212=0,AF212=0),0,MIN((VLOOKUP($D212,SALERYCODE,3,0))*(IF($D212=6,AF212,AE212))*((MIN((VLOOKUP($D212,SALERYCODE,5,0)),(IF($D212=6,AE212,AF212))))),MIN((VLOOKUP($D212,SALERYCODE,3,0)),(AC212+AD212))*(IF($D212=6,AF212,((MIN((VLOOKUP($D212,SALERYCODE,5,0)),AF212)))))))))/IF(AND($D212=2,'ראשי-פרטים כלליים וריכוז הוצאות'!$D$68&lt;&gt;4),1.2,1)</f>
        <v>0</v>
      </c>
      <c r="AI212" s="263"/>
      <c r="AJ212" s="264"/>
      <c r="AK212" s="265"/>
      <c r="AL212" s="266"/>
      <c r="AM212" s="267">
        <f t="shared" si="276"/>
        <v>0</v>
      </c>
      <c r="AN212" s="260">
        <f>+(IF(OR($B212=0,$C212=0,$D212=0,$AI$2&gt;$OE$1),0,IF(OR(AI212=0,AK212=0,AL212=0),0,MIN((VLOOKUP($D212,SALERYCODE,3,0))*(IF($D212=6,AL212,AK212))*((MIN((VLOOKUP($D212,SALERYCODE,5,0)),(IF($D212=6,AK212,AL212))))),MIN((VLOOKUP($D212,SALERYCODE,3,0)),(AI212+AJ212))*(IF($D212=6,AL212,((MIN((VLOOKUP($D212,SALERYCODE,5,0)),AL212)))))))))/IF(AND($D212=2,'ראשי-פרטים כלליים וריכוז הוצאות'!$D$68&lt;&gt;4),1.2,1)</f>
        <v>0</v>
      </c>
      <c r="AO212" s="263"/>
      <c r="AP212" s="264"/>
      <c r="AQ212" s="265"/>
      <c r="AR212" s="266"/>
      <c r="AS212" s="267">
        <f t="shared" si="277"/>
        <v>0</v>
      </c>
      <c r="AT212" s="260">
        <f>+(IF(OR($B212=0,$C212=0,$D212=0,$AO$2&gt;$OE$1),0,IF(OR(AO212=0,AQ212=0,AR212=0),0,MIN((VLOOKUP($D212,SALERYCODE,3,0))*(IF($D212=6,AR212,AQ212))*((MIN((VLOOKUP($D212,SALERYCODE,5,0)),(IF($D212=6,AQ212,AR212))))),MIN((VLOOKUP($D212,SALERYCODE,3,0)),(AO212+AP212))*(IF($D212=6,AR212,((MIN((VLOOKUP($D212,SALERYCODE,5,0)),AR212)))))))))/IF(AND($D212=2,'ראשי-פרטים כלליים וריכוז הוצאות'!$D$68&lt;&gt;4),1.2,1)</f>
        <v>0</v>
      </c>
      <c r="AU212" s="263"/>
      <c r="AV212" s="264"/>
      <c r="AW212" s="265"/>
      <c r="AX212" s="266"/>
      <c r="AY212" s="267">
        <f t="shared" si="278"/>
        <v>0</v>
      </c>
      <c r="AZ212" s="260">
        <f>+(IF(OR($B212=0,$C212=0,$D212=0,$AU$2&gt;$OE$1),0,IF(OR(AU212=0,AW212=0,AX212=0),0,MIN((VLOOKUP($D212,SALERYCODE,3,0))*(IF($D212=6,AX212,AW212))*((MIN((VLOOKUP($D212,SALERYCODE,5,0)),(IF($D212=6,AW212,AX212))))),MIN((VLOOKUP($D212,SALERYCODE,3,0)),(AU212+AV212))*(IF($D212=6,AX212,((MIN((VLOOKUP($D212,SALERYCODE,5,0)),AX212)))))))))/IF(AND($D212=2,'ראשי-פרטים כלליים וריכוז הוצאות'!$D$68&lt;&gt;4),1.2,1)</f>
        <v>0</v>
      </c>
      <c r="BA212" s="263"/>
      <c r="BB212" s="264"/>
      <c r="BC212" s="265"/>
      <c r="BD212" s="266"/>
      <c r="BE212" s="267">
        <f t="shared" si="279"/>
        <v>0</v>
      </c>
      <c r="BF212" s="260">
        <f>+(IF(OR($B212=0,$C212=0,$D212=0,$BA$2&gt;$OE$1),0,IF(OR(BA212=0,BC212=0,BD212=0),0,MIN((VLOOKUP($D212,SALERYCODE,3,0))*(IF($D212=6,BD212,BC212))*((MIN((VLOOKUP($D212,SALERYCODE,5,0)),(IF($D212=6,BC212,BD212))))),MIN((VLOOKUP($D212,SALERYCODE,3,0)),(BA212+BB212))*(IF($D212=6,BD212,((MIN((VLOOKUP($D212,SALERYCODE,5,0)),BD212)))))))))/IF(AND($D212=2,'ראשי-פרטים כלליים וריכוז הוצאות'!$D$68&lt;&gt;4),1.2,1)</f>
        <v>0</v>
      </c>
      <c r="BG212" s="263"/>
      <c r="BH212" s="264"/>
      <c r="BI212" s="265"/>
      <c r="BJ212" s="266"/>
      <c r="BK212" s="267">
        <f t="shared" si="280"/>
        <v>0</v>
      </c>
      <c r="BL212" s="260">
        <f>+(IF(OR($B212=0,$C212=0,$D212=0,$BG$2&gt;$OE$1),0,IF(OR(BG212=0,BI212=0,BJ212=0),0,MIN((VLOOKUP($D212,SALERYCODE,3,0))*(IF($D212=6,BJ212,BI212))*((MIN((VLOOKUP($D212,SALERYCODE,5,0)),(IF($D212=6,BI212,BJ212))))),MIN((VLOOKUP($D212,SALERYCODE,3,0)),(BG212+BH212))*(IF($D212=6,BJ212,((MIN((VLOOKUP($D212,SALERYCODE,5,0)),BJ212)))))))))/IF(AND($D212=2,'ראשי-פרטים כלליים וריכוז הוצאות'!$D$68&lt;&gt;4),1.2,1)</f>
        <v>0</v>
      </c>
      <c r="BM212" s="263"/>
      <c r="BN212" s="264"/>
      <c r="BO212" s="265"/>
      <c r="BP212" s="266"/>
      <c r="BQ212" s="267">
        <f t="shared" si="281"/>
        <v>0</v>
      </c>
      <c r="BR212" s="260">
        <f>+(IF(OR($B212=0,$C212=0,$D212=0,$BM$2&gt;$OE$1),0,IF(OR(BM212=0,BO212=0,BP212=0),0,MIN((VLOOKUP($D212,SALERYCODE,3,0))*(IF($D212=6,BP212,BO212))*((MIN((VLOOKUP($D212,SALERYCODE,5,0)),(IF($D212=6,BO212,BP212))))),MIN((VLOOKUP($D212,SALERYCODE,3,0)),(BM212+BN212))*(IF($D212=6,BP212,((MIN((VLOOKUP($D212,SALERYCODE,5,0)),BP212)))))))))/IF(AND($D212=2,'ראשי-פרטים כלליים וריכוז הוצאות'!$D$68&lt;&gt;4),1.2,1)</f>
        <v>0</v>
      </c>
      <c r="BS212" s="263"/>
      <c r="BT212" s="264"/>
      <c r="BU212" s="265"/>
      <c r="BV212" s="266"/>
      <c r="BW212" s="267">
        <f t="shared" si="282"/>
        <v>0</v>
      </c>
      <c r="BX212" s="260">
        <f>+(IF(OR($B212=0,$C212=0,$D212=0,$BS$2&gt;$OE$1),0,IF(OR(BS212=0,BU212=0,BV212=0),0,MIN((VLOOKUP($D212,SALERYCODE,3,0))*(IF($D212=6,BV212,BU212))*((MIN((VLOOKUP($D212,SALERYCODE,5,0)),(IF($D212=6,BU212,BV212))))),MIN((VLOOKUP($D212,SALERYCODE,3,0)),(BS212+BT212))*(IF($D212=6,BV212,((MIN((VLOOKUP($D212,SALERYCODE,5,0)),BV212)))))))))/IF(AND($D212=2,'ראשי-פרטים כלליים וריכוז הוצאות'!$D$68&lt;&gt;4),1.2,1)</f>
        <v>0</v>
      </c>
      <c r="BY212" s="263"/>
      <c r="BZ212" s="264"/>
      <c r="CA212" s="265"/>
      <c r="CB212" s="266"/>
      <c r="CC212" s="267">
        <f t="shared" si="283"/>
        <v>0</v>
      </c>
      <c r="CD212" s="260">
        <f>+(IF(OR($B212=0,$C212=0,$D212=0,$BY$2&gt;$OE$1),0,IF(OR(BY212=0,CA212=0,CB212=0),0,MIN((VLOOKUP($D212,SALERYCODE,3,0))*(IF($D212=6,CB212,CA212))*((MIN((VLOOKUP($D212,SALERYCODE,5,0)),(IF($D212=6,CA212,CB212))))),MIN((VLOOKUP($D212,SALERYCODE,3,0)),(BY212+BZ212))*(IF($D212=6,CB212,((MIN((VLOOKUP($D212,SALERYCODE,5,0)),CB212)))))))))/IF(AND($D212=2,'ראשי-פרטים כלליים וריכוז הוצאות'!$D$68&lt;&gt;4),1.2,1)</f>
        <v>0</v>
      </c>
      <c r="CE212" s="263"/>
      <c r="CF212" s="264"/>
      <c r="CG212" s="265"/>
      <c r="CH212" s="266"/>
      <c r="CI212" s="267">
        <f t="shared" si="284"/>
        <v>0</v>
      </c>
      <c r="CJ212" s="260">
        <f>+(IF(OR($B212=0,$C212=0,$D212=0,$CE$2&gt;$OE$1),0,IF(OR(CE212=0,CG212=0,CH212=0),0,MIN((VLOOKUP($D212,SALERYCODE,3,0))*(IF($D212=6,CH212,CG212))*((MIN((VLOOKUP($D212,SALERYCODE,5,0)),(IF($D212=6,CG212,CH212))))),MIN((VLOOKUP($D212,SALERYCODE,3,0)),(CE212+CF212))*(IF($D212=6,CH212,((MIN((VLOOKUP($D212,SALERYCODE,5,0)),CH212)))))))))/IF(AND($D212=2,'ראשי-פרטים כלליים וריכוז הוצאות'!$D$68&lt;&gt;4),1.2,1)</f>
        <v>0</v>
      </c>
      <c r="CK212" s="263"/>
      <c r="CL212" s="264"/>
      <c r="CM212" s="265"/>
      <c r="CN212" s="266"/>
      <c r="CO212" s="267">
        <f t="shared" si="285"/>
        <v>0</v>
      </c>
      <c r="CP212" s="260">
        <f>+(IF(OR($B212=0,$C212=0,$D212=0,$CK$2&gt;$OE$1),0,IF(OR(CK212=0,CM212=0,CN212=0),0,MIN((VLOOKUP($D212,SALERYCODE,3,0))*(IF($D212=6,CN212,CM212))*((MIN((VLOOKUP($D212,SALERYCODE,5,0)),(IF($D212=6,CM212,CN212))))),MIN((VLOOKUP($D212,SALERYCODE,3,0)),(CK212+CL212))*(IF($D212=6,CN212,((MIN((VLOOKUP($D212,SALERYCODE,5,0)),CN212)))))))))/IF(AND($D212=2,'ראשי-פרטים כלליים וריכוז הוצאות'!$D$68&lt;&gt;4),1.2,1)</f>
        <v>0</v>
      </c>
      <c r="CQ212" s="263"/>
      <c r="CR212" s="264"/>
      <c r="CS212" s="265"/>
      <c r="CT212" s="266"/>
      <c r="CU212" s="267">
        <f t="shared" si="286"/>
        <v>0</v>
      </c>
      <c r="CV212" s="260">
        <f>+(IF(OR($B212=0,$C212=0,$D212=0,$CQ$2&gt;$OE$1),0,IF(OR(CQ212=0,CS212=0,CT212=0),0,MIN((VLOOKUP($D212,SALERYCODE,3,0))*(IF($D212=6,CT212,CS212))*((MIN((VLOOKUP($D212,SALERYCODE,5,0)),(IF($D212=6,CS212,CT212))))),MIN((VLOOKUP($D212,SALERYCODE,3,0)),(CQ212+CR212))*(IF($D212=6,CT212,((MIN((VLOOKUP($D212,SALERYCODE,5,0)),CT212)))))))))/IF(AND($D212=2,'ראשי-פרטים כלליים וריכוז הוצאות'!$D$68&lt;&gt;4),1.2,1)</f>
        <v>0</v>
      </c>
      <c r="CW212" s="263"/>
      <c r="CX212" s="264"/>
      <c r="CY212" s="265"/>
      <c r="CZ212" s="266"/>
      <c r="DA212" s="267">
        <f t="shared" si="287"/>
        <v>0</v>
      </c>
      <c r="DB212" s="260">
        <f>+(IF(OR($B212=0,$C212=0,$D212=0,$CW$2&gt;$OE$1),0,IF(OR(CW212=0,CY212=0,CZ212=0),0,MIN((VLOOKUP($D212,SALERYCODE,3,0))*(IF($D212=6,CZ212,CY212))*((MIN((VLOOKUP($D212,SALERYCODE,5,0)),(IF($D212=6,CY212,CZ212))))),MIN((VLOOKUP($D212,SALERYCODE,3,0)),(CW212+CX212))*(IF($D212=6,CZ212,((MIN((VLOOKUP($D212,SALERYCODE,5,0)),CZ212)))))))))/IF(AND($D212=2,'ראשי-פרטים כלליים וריכוז הוצאות'!$D$68&lt;&gt;4),1.2,1)</f>
        <v>0</v>
      </c>
      <c r="DC212" s="263"/>
      <c r="DD212" s="264"/>
      <c r="DE212" s="265"/>
      <c r="DF212" s="266"/>
      <c r="DG212" s="267">
        <f t="shared" si="288"/>
        <v>0</v>
      </c>
      <c r="DH212" s="260">
        <f>+(IF(OR($B212=0,$C212=0,$D212=0,$DC$2&gt;$OE$1),0,IF(OR(DC212=0,DE212=0,DF212=0),0,MIN((VLOOKUP($D212,SALERYCODE,3,0))*(IF($D212=6,DF212,DE212))*((MIN((VLOOKUP($D212,SALERYCODE,5,0)),(IF($D212=6,DE212,DF212))))),MIN((VLOOKUP($D212,SALERYCODE,3,0)),(DC212+DD212))*(IF($D212=6,DF212,((MIN((VLOOKUP($D212,SALERYCODE,5,0)),DF212)))))))))/IF(AND($D212=2,'ראשי-פרטים כלליים וריכוז הוצאות'!$D$68&lt;&gt;4),1.2,1)</f>
        <v>0</v>
      </c>
      <c r="DI212" s="263"/>
      <c r="DJ212" s="264"/>
      <c r="DK212" s="265"/>
      <c r="DL212" s="266"/>
      <c r="DM212" s="267">
        <f t="shared" si="289"/>
        <v>0</v>
      </c>
      <c r="DN212" s="260">
        <f>+(IF(OR($B212=0,$C212=0,$D212=0,$DC$2&gt;$OE$1),0,IF(OR(DI212=0,DK212=0,DL212=0),0,MIN((VLOOKUP($D212,SALERYCODE,3,0))*(IF($D212=6,DL212,DK212))*((MIN((VLOOKUP($D212,SALERYCODE,5,0)),(IF($D212=6,DK212,DL212))))),MIN((VLOOKUP($D212,SALERYCODE,3,0)),(DI212+DJ212))*(IF($D212=6,DL212,((MIN((VLOOKUP($D212,SALERYCODE,5,0)),DL212)))))))))/IF(AND($D212=2,'ראשי-פרטים כלליים וריכוז הוצאות'!$D$68&lt;&gt;4),1.2,1)</f>
        <v>0</v>
      </c>
      <c r="DO212" s="263"/>
      <c r="DP212" s="264"/>
      <c r="DQ212" s="265"/>
      <c r="DR212" s="266"/>
      <c r="DS212" s="267">
        <f t="shared" si="290"/>
        <v>0</v>
      </c>
      <c r="DT212" s="260">
        <f>+(IF(OR($B212=0,$C212=0,$D212=0,$DC$2&gt;$OE$1),0,IF(OR(DO212=0,DQ212=0,DR212=0),0,MIN((VLOOKUP($D212,SALERYCODE,3,0))*(IF($D212=6,DR212,DQ212))*((MIN((VLOOKUP($D212,SALERYCODE,5,0)),(IF($D212=6,DQ212,DR212))))),MIN((VLOOKUP($D212,SALERYCODE,3,0)),(DO212+DP212))*(IF($D212=6,DR212,((MIN((VLOOKUP($D212,SALERYCODE,5,0)),DR212)))))))))/IF(AND($D212=2,'ראשי-פרטים כלליים וריכוז הוצאות'!$D$68&lt;&gt;4),1.2,1)</f>
        <v>0</v>
      </c>
      <c r="DU212" s="263"/>
      <c r="DV212" s="264"/>
      <c r="DW212" s="265"/>
      <c r="DX212" s="266"/>
      <c r="DY212" s="267">
        <f t="shared" si="291"/>
        <v>0</v>
      </c>
      <c r="DZ212" s="260">
        <f>+(IF(OR($B212=0,$C212=0,$D212=0,$DC$2&gt;$OE$1),0,IF(OR(DU212=0,DW212=0,DX212=0),0,MIN((VLOOKUP($D212,SALERYCODE,3,0))*(IF($D212=6,DX212,DW212))*((MIN((VLOOKUP($D212,SALERYCODE,5,0)),(IF($D212=6,DW212,DX212))))),MIN((VLOOKUP($D212,SALERYCODE,3,0)),(DU212+DV212))*(IF($D212=6,DX212,((MIN((VLOOKUP($D212,SALERYCODE,5,0)),DX212)))))))))/IF(AND($D212=2,'ראשי-פרטים כלליים וריכוז הוצאות'!$D$68&lt;&gt;4),1.2,1)</f>
        <v>0</v>
      </c>
      <c r="EA212" s="263"/>
      <c r="EB212" s="264"/>
      <c r="EC212" s="265"/>
      <c r="ED212" s="266"/>
      <c r="EE212" s="267">
        <f t="shared" si="292"/>
        <v>0</v>
      </c>
      <c r="EF212" s="260">
        <f>+(IF(OR($B212=0,$C212=0,$D212=0,$DC$2&gt;$OE$1),0,IF(OR(EA212=0,EC212=0,ED212=0),0,MIN((VLOOKUP($D212,SALERYCODE,3,0))*(IF($D212=6,ED212,EC212))*((MIN((VLOOKUP($D212,SALERYCODE,5,0)),(IF($D212=6,EC212,ED212))))),MIN((VLOOKUP($D212,SALERYCODE,3,0)),(EA212+EB212))*(IF($D212=6,ED212,((MIN((VLOOKUP($D212,SALERYCODE,5,0)),ED212)))))))))/IF(AND($D212=2,'ראשי-פרטים כלליים וריכוז הוצאות'!$D$68&lt;&gt;4),1.2,1)</f>
        <v>0</v>
      </c>
      <c r="EG212" s="263"/>
      <c r="EH212" s="264"/>
      <c r="EI212" s="265"/>
      <c r="EJ212" s="266"/>
      <c r="EK212" s="267">
        <f t="shared" si="293"/>
        <v>0</v>
      </c>
      <c r="EL212" s="260">
        <f>+(IF(OR($B212=0,$C212=0,$D212=0,$DC$2&gt;$OE$1),0,IF(OR(EG212=0,EI212=0,EJ212=0),0,MIN((VLOOKUP($D212,SALERYCODE,3,0))*(IF($D212=6,EJ212,EI212))*((MIN((VLOOKUP($D212,SALERYCODE,5,0)),(IF($D212=6,EI212,EJ212))))),MIN((VLOOKUP($D212,SALERYCODE,3,0)),(EG212+EH212))*(IF($D212=6,EJ212,((MIN((VLOOKUP($D212,SALERYCODE,5,0)),EJ212)))))))))/IF(AND($D212=2,'ראשי-פרטים כלליים וריכוז הוצאות'!$D$68&lt;&gt;4),1.2,1)</f>
        <v>0</v>
      </c>
      <c r="EM212" s="263"/>
      <c r="EN212" s="264"/>
      <c r="EO212" s="265"/>
      <c r="EP212" s="266"/>
      <c r="EQ212" s="267">
        <f t="shared" si="294"/>
        <v>0</v>
      </c>
      <c r="ER212" s="260">
        <f>+(IF(OR($B212=0,$C212=0,$D212=0,$DC$2&gt;$OE$1),0,IF(OR(EM212=0,EO212=0,EP212=0),0,MIN((VLOOKUP($D212,SALERYCODE,3,0))*(IF($D212=6,EP212,EO212))*((MIN((VLOOKUP($D212,SALERYCODE,5,0)),(IF($D212=6,EO212,EP212))))),MIN((VLOOKUP($D212,SALERYCODE,3,0)),(EM212+EN212))*(IF($D212=6,EP212,((MIN((VLOOKUP($D212,SALERYCODE,5,0)),EP212)))))))))/IF(AND($D212=2,'ראשי-פרטים כלליים וריכוז הוצאות'!$D$68&lt;&gt;4),1.2,1)</f>
        <v>0</v>
      </c>
      <c r="ES212" s="263"/>
      <c r="ET212" s="264"/>
      <c r="EU212" s="265"/>
      <c r="EV212" s="266"/>
      <c r="EW212" s="267">
        <f t="shared" si="295"/>
        <v>0</v>
      </c>
      <c r="EX212" s="260">
        <f>+(IF(OR($B212=0,$C212=0,$D212=0,$DC$2&gt;$OE$1),0,IF(OR(ES212=0,EU212=0,EV212=0),0,MIN((VLOOKUP($D212,SALERYCODE,3,0))*(IF($D212=6,EV212,EU212))*((MIN((VLOOKUP($D212,SALERYCODE,5,0)),(IF($D212=6,EU212,EV212))))),MIN((VLOOKUP($D212,SALERYCODE,3,0)),(ES212+ET212))*(IF($D212=6,EV212,((MIN((VLOOKUP($D212,SALERYCODE,5,0)),EV212)))))))))/IF(AND($D212=2,'ראשי-פרטים כלליים וריכוז הוצאות'!$D$68&lt;&gt;4),1.2,1)</f>
        <v>0</v>
      </c>
      <c r="EY212" s="263"/>
      <c r="EZ212" s="264"/>
      <c r="FA212" s="265"/>
      <c r="FB212" s="266"/>
      <c r="FC212" s="267">
        <f t="shared" si="296"/>
        <v>0</v>
      </c>
      <c r="FD212" s="260">
        <f>+(IF(OR($B212=0,$C212=0,$D212=0,$DC$2&gt;$OE$1),0,IF(OR(EY212=0,FA212=0,FB212=0),0,MIN((VLOOKUP($D212,SALERYCODE,3,0))*(IF($D212=6,FB212,FA212))*((MIN((VLOOKUP($D212,SALERYCODE,5,0)),(IF($D212=6,FA212,FB212))))),MIN((VLOOKUP($D212,SALERYCODE,3,0)),(EY212+EZ212))*(IF($D212=6,FB212,((MIN((VLOOKUP($D212,SALERYCODE,5,0)),FB212)))))))))/IF(AND($D212=2,'ראשי-פרטים כלליים וריכוז הוצאות'!$D$68&lt;&gt;4),1.2,1)</f>
        <v>0</v>
      </c>
      <c r="FE212" s="263"/>
      <c r="FF212" s="264"/>
      <c r="FG212" s="265"/>
      <c r="FH212" s="266"/>
      <c r="FI212" s="267">
        <f t="shared" si="297"/>
        <v>0</v>
      </c>
      <c r="FJ212" s="260">
        <f>+(IF(OR($B212=0,$C212=0,$D212=0,$DC$2&gt;$OE$1),0,IF(OR(FE212=0,FG212=0,FH212=0),0,MIN((VLOOKUP($D212,SALERYCODE,3,0))*(IF($D212=6,FH212,FG212))*((MIN((VLOOKUP($D212,SALERYCODE,5,0)),(IF($D212=6,FG212,FH212))))),MIN((VLOOKUP($D212,SALERYCODE,3,0)),(FE212+FF212))*(IF($D212=6,FH212,((MIN((VLOOKUP($D212,SALERYCODE,5,0)),FH212)))))))))/IF(AND($D212=2,'ראשי-פרטים כלליים וריכוז הוצאות'!$D$68&lt;&gt;4),1.2,1)</f>
        <v>0</v>
      </c>
      <c r="FK212" s="263"/>
      <c r="FL212" s="264"/>
      <c r="FM212" s="265"/>
      <c r="FN212" s="266"/>
      <c r="FO212" s="267">
        <f t="shared" si="298"/>
        <v>0</v>
      </c>
      <c r="FP212" s="260">
        <f>+(IF(OR($B212=0,$C212=0,$D212=0,$DC$2&gt;$OE$1),0,IF(OR(FK212=0,FM212=0,FN212=0),0,MIN((VLOOKUP($D212,SALERYCODE,3,0))*(IF($D212=6,FN212,FM212))*((MIN((VLOOKUP($D212,SALERYCODE,5,0)),(IF($D212=6,FM212,FN212))))),MIN((VLOOKUP($D212,SALERYCODE,3,0)),(FK212+FL212))*(IF($D212=6,FN212,((MIN((VLOOKUP($D212,SALERYCODE,5,0)),FN212)))))))))/IF(AND($D212=2,'ראשי-פרטים כלליים וריכוז הוצאות'!$D$68&lt;&gt;4),1.2,1)</f>
        <v>0</v>
      </c>
      <c r="FQ212" s="263"/>
      <c r="FR212" s="264"/>
      <c r="FS212" s="265"/>
      <c r="FT212" s="266"/>
      <c r="FU212" s="267">
        <f t="shared" si="299"/>
        <v>0</v>
      </c>
      <c r="FV212" s="260">
        <f>+(IF(OR($B212=0,$C212=0,$D212=0,$DC$2&gt;$OE$1),0,IF(OR(FQ212=0,FS212=0,FT212=0),0,MIN((VLOOKUP($D212,SALERYCODE,3,0))*(IF($D212=6,FT212,FS212))*((MIN((VLOOKUP($D212,SALERYCODE,5,0)),(IF($D212=6,FS212,FT212))))),MIN((VLOOKUP($D212,SALERYCODE,3,0)),(FQ212+FR212))*(IF($D212=6,FT212,((MIN((VLOOKUP($D212,SALERYCODE,5,0)),FT212)))))))))/IF(AND($D212=2,'ראשי-פרטים כלליים וריכוז הוצאות'!$D$68&lt;&gt;4),1.2,1)</f>
        <v>0</v>
      </c>
      <c r="FW212" s="263"/>
      <c r="FX212" s="264"/>
      <c r="FY212" s="265"/>
      <c r="FZ212" s="266"/>
      <c r="GA212" s="267">
        <f t="shared" si="300"/>
        <v>0</v>
      </c>
      <c r="GB212" s="260">
        <f>+(IF(OR($B212=0,$C212=0,$D212=0,$DC$2&gt;$OE$1),0,IF(OR(FW212=0,FY212=0,FZ212=0),0,MIN((VLOOKUP($D212,SALERYCODE,3,0))*(IF($D212=6,FZ212,FY212))*((MIN((VLOOKUP($D212,SALERYCODE,5,0)),(IF($D212=6,FY212,FZ212))))),MIN((VLOOKUP($D212,SALERYCODE,3,0)),(FW212+FX212))*(IF($D212=6,FZ212,((MIN((VLOOKUP($D212,SALERYCODE,5,0)),FZ212)))))))))/IF(AND($D212=2,'ראשי-פרטים כלליים וריכוז הוצאות'!$D$68&lt;&gt;4),1.2,1)</f>
        <v>0</v>
      </c>
      <c r="GC212" s="263"/>
      <c r="GD212" s="264"/>
      <c r="GE212" s="265"/>
      <c r="GF212" s="266"/>
      <c r="GG212" s="267">
        <f t="shared" si="301"/>
        <v>0</v>
      </c>
      <c r="GH212" s="260">
        <f>+(IF(OR($B212=0,$C212=0,$D212=0,$DC$2&gt;$OE$1),0,IF(OR(GC212=0,GE212=0,GF212=0),0,MIN((VLOOKUP($D212,SALERYCODE,3,0))*(IF($D212=6,GF212,GE212))*((MIN((VLOOKUP($D212,SALERYCODE,5,0)),(IF($D212=6,GE212,GF212))))),MIN((VLOOKUP($D212,SALERYCODE,3,0)),(GC212+GD212))*(IF($D212=6,GF212,((MIN((VLOOKUP($D212,SALERYCODE,5,0)),GF212)))))))))/IF(AND($D212=2,'ראשי-פרטים כלליים וריכוז הוצאות'!$D$68&lt;&gt;4),1.2,1)</f>
        <v>0</v>
      </c>
      <c r="GI212" s="263"/>
      <c r="GJ212" s="264"/>
      <c r="GK212" s="265"/>
      <c r="GL212" s="266"/>
      <c r="GM212" s="267">
        <f t="shared" si="302"/>
        <v>0</v>
      </c>
      <c r="GN212" s="260">
        <f>+(IF(OR($B212=0,$C212=0,$D212=0,$DC$2&gt;$OE$1),0,IF(OR(GI212=0,GK212=0,GL212=0),0,MIN((VLOOKUP($D212,SALERYCODE,3,0))*(IF($D212=6,GL212,GK212))*((MIN((VLOOKUP($D212,SALERYCODE,5,0)),(IF($D212=6,GK212,GL212))))),MIN((VLOOKUP($D212,SALERYCODE,3,0)),(GI212+GJ212))*(IF($D212=6,GL212,((MIN((VLOOKUP($D212,SALERYCODE,5,0)),GL212)))))))))/IF(AND($D212=2,'ראשי-פרטים כלליים וריכוז הוצאות'!$D$68&lt;&gt;4),1.2,1)</f>
        <v>0</v>
      </c>
      <c r="GO212" s="263"/>
      <c r="GP212" s="264"/>
      <c r="GQ212" s="265"/>
      <c r="GR212" s="266"/>
      <c r="GS212" s="267">
        <f t="shared" si="303"/>
        <v>0</v>
      </c>
      <c r="GT212" s="260">
        <f>+(IF(OR($B212=0,$C212=0,$D212=0,$DC$2&gt;$OE$1),0,IF(OR(GO212=0,GQ212=0,GR212=0),0,MIN((VLOOKUP($D212,SALERYCODE,3,0))*(IF($D212=6,GR212,GQ212))*((MIN((VLOOKUP($D212,SALERYCODE,5,0)),(IF($D212=6,GQ212,GR212))))),MIN((VLOOKUP($D212,SALERYCODE,3,0)),(GO212+GP212))*(IF($D212=6,GR212,((MIN((VLOOKUP($D212,SALERYCODE,5,0)),GR212)))))))))/IF(AND($D212=2,'ראשי-פרטים כלליים וריכוז הוצאות'!$D$68&lt;&gt;4),1.2,1)</f>
        <v>0</v>
      </c>
      <c r="GU212" s="263"/>
      <c r="GV212" s="264"/>
      <c r="GW212" s="265"/>
      <c r="GX212" s="266"/>
      <c r="GY212" s="267">
        <f t="shared" si="304"/>
        <v>0</v>
      </c>
      <c r="GZ212" s="260">
        <f>+(IF(OR($B212=0,$C212=0,$D212=0,$DC$2&gt;$OE$1),0,IF(OR(GU212=0,GW212=0,GX212=0),0,MIN((VLOOKUP($D212,SALERYCODE,3,0))*(IF($D212=6,GX212,GW212))*((MIN((VLOOKUP($D212,SALERYCODE,5,0)),(IF($D212=6,GW212,GX212))))),MIN((VLOOKUP($D212,SALERYCODE,3,0)),(GU212+GV212))*(IF($D212=6,GX212,((MIN((VLOOKUP($D212,SALERYCODE,5,0)),GX212)))))))))/IF(AND($D212=2,'ראשי-פרטים כלליים וריכוז הוצאות'!$D$68&lt;&gt;4),1.2,1)</f>
        <v>0</v>
      </c>
      <c r="HA212" s="263"/>
      <c r="HB212" s="264"/>
      <c r="HC212" s="265"/>
      <c r="HD212" s="266"/>
      <c r="HE212" s="267">
        <f t="shared" si="305"/>
        <v>0</v>
      </c>
      <c r="HF212" s="260">
        <f>+(IF(OR($B212=0,$C212=0,$D212=0,$DC$2&gt;$OE$1),0,IF(OR(HA212=0,HC212=0,HD212=0),0,MIN((VLOOKUP($D212,SALERYCODE,3,0))*(IF($D212=6,HD212,HC212))*((MIN((VLOOKUP($D212,SALERYCODE,5,0)),(IF($D212=6,HC212,HD212))))),MIN((VLOOKUP($D212,SALERYCODE,3,0)),(HA212+HB212))*(IF($D212=6,HD212,((MIN((VLOOKUP($D212,SALERYCODE,5,0)),HD212)))))))))/IF(AND($D212=2,'ראשי-פרטים כלליים וריכוז הוצאות'!$D$68&lt;&gt;4),1.2,1)</f>
        <v>0</v>
      </c>
      <c r="HG212" s="263"/>
      <c r="HH212" s="264"/>
      <c r="HI212" s="265"/>
      <c r="HJ212" s="266"/>
      <c r="HK212" s="267">
        <f t="shared" si="306"/>
        <v>0</v>
      </c>
      <c r="HL212" s="260">
        <f>+(IF(OR($B212=0,$C212=0,$D212=0,$DC$2&gt;$OE$1),0,IF(OR(HG212=0,HI212=0,HJ212=0),0,MIN((VLOOKUP($D212,SALERYCODE,3,0))*(IF($D212=6,HJ212,HI212))*((MIN((VLOOKUP($D212,SALERYCODE,5,0)),(IF($D212=6,HI212,HJ212))))),MIN((VLOOKUP($D212,SALERYCODE,3,0)),(HG212+HH212))*(IF($D212=6,HJ212,((MIN((VLOOKUP($D212,SALERYCODE,5,0)),HJ212)))))))))/IF(AND($D212=2,'ראשי-פרטים כלליים וריכוז הוצאות'!$D$68&lt;&gt;4),1.2,1)</f>
        <v>0</v>
      </c>
      <c r="HM212" s="263"/>
      <c r="HN212" s="264"/>
      <c r="HO212" s="265"/>
      <c r="HP212" s="266"/>
      <c r="HQ212" s="267">
        <f t="shared" si="307"/>
        <v>0</v>
      </c>
      <c r="HR212" s="260">
        <f>+(IF(OR($B212=0,$C212=0,$D212=0,$DC$2&gt;$OE$1),0,IF(OR(HM212=0,HO212=0,HP212=0),0,MIN((VLOOKUP($D212,SALERYCODE,3,0))*(IF($D212=6,HP212,HO212))*((MIN((VLOOKUP($D212,SALERYCODE,5,0)),(IF($D212=6,HO212,HP212))))),MIN((VLOOKUP($D212,SALERYCODE,3,0)),(HM212+HN212))*(IF($D212=6,HP212,((MIN((VLOOKUP($D212,SALERYCODE,5,0)),HP212)))))))))/IF(AND($D212=2,'ראשי-פרטים כלליים וריכוז הוצאות'!$D$68&lt;&gt;4),1.2,1)</f>
        <v>0</v>
      </c>
      <c r="HS212" s="263"/>
      <c r="HT212" s="264"/>
      <c r="HU212" s="265"/>
      <c r="HV212" s="266"/>
      <c r="HW212" s="267">
        <f t="shared" si="308"/>
        <v>0</v>
      </c>
      <c r="HX212" s="260">
        <f>+(IF(OR($B212=0,$C212=0,$D212=0,$DC$2&gt;$OE$1),0,IF(OR(HS212=0,HU212=0,HV212=0),0,MIN((VLOOKUP($D212,SALERYCODE,3,0))*(IF($D212=6,HV212,HU212))*((MIN((VLOOKUP($D212,SALERYCODE,5,0)),(IF($D212=6,HU212,HV212))))),MIN((VLOOKUP($D212,SALERYCODE,3,0)),(HS212+HT212))*(IF($D212=6,HV212,((MIN((VLOOKUP($D212,SALERYCODE,5,0)),HV212)))))))))/IF(AND($D212=2,'ראשי-פרטים כלליים וריכוז הוצאות'!$D$68&lt;&gt;4),1.2,1)</f>
        <v>0</v>
      </c>
      <c r="HY212" s="263"/>
      <c r="HZ212" s="264"/>
      <c r="IA212" s="265"/>
      <c r="IB212" s="266"/>
      <c r="IC212" s="267">
        <f t="shared" si="309"/>
        <v>0</v>
      </c>
      <c r="ID212" s="260">
        <f>+(IF(OR($B212=0,$C212=0,$D212=0,$DC$2&gt;$OE$1),0,IF(OR(HY212=0,IA212=0,IB212=0),0,MIN((VLOOKUP($D212,SALERYCODE,3,0))*(IF($D212=6,IB212,IA212))*((MIN((VLOOKUP($D212,SALERYCODE,5,0)),(IF($D212=6,IA212,IB212))))),MIN((VLOOKUP($D212,SALERYCODE,3,0)),(HY212+HZ212))*(IF($D212=6,IB212,((MIN((VLOOKUP($D212,SALERYCODE,5,0)),IB212)))))))))/IF(AND($D212=2,'ראשי-פרטים כלליים וריכוז הוצאות'!$D$68&lt;&gt;4),1.2,1)</f>
        <v>0</v>
      </c>
      <c r="IE212" s="263"/>
      <c r="IF212" s="264"/>
      <c r="IG212" s="265"/>
      <c r="IH212" s="266"/>
      <c r="II212" s="267">
        <f t="shared" si="310"/>
        <v>0</v>
      </c>
      <c r="IJ212" s="260">
        <f>+(IF(OR($B212=0,$C212=0,$D212=0,$DC$2&gt;$OE$1),0,IF(OR(IE212=0,IG212=0,IH212=0),0,MIN((VLOOKUP($D212,SALERYCODE,3,0))*(IF($D212=6,IH212,IG212))*((MIN((VLOOKUP($D212,SALERYCODE,5,0)),(IF($D212=6,IG212,IH212))))),MIN((VLOOKUP($D212,SALERYCODE,3,0)),(IE212+IF212))*(IF($D212=6,IH212,((MIN((VLOOKUP($D212,SALERYCODE,5,0)),IH212)))))))))/IF(AND($D212=2,'ראשי-פרטים כלליים וריכוז הוצאות'!$D$68&lt;&gt;4),1.2,1)</f>
        <v>0</v>
      </c>
      <c r="IK212" s="263"/>
      <c r="IL212" s="264"/>
      <c r="IM212" s="265"/>
      <c r="IN212" s="266"/>
      <c r="IO212" s="267">
        <f t="shared" si="311"/>
        <v>0</v>
      </c>
      <c r="IP212" s="260">
        <f>+(IF(OR($B212=0,$C212=0,$D212=0,$DC$2&gt;$OE$1),0,IF(OR(IK212=0,IM212=0,IN212=0),0,MIN((VLOOKUP($D212,SALERYCODE,3,0))*(IF($D212=6,IN212,IM212))*((MIN((VLOOKUP($D212,SALERYCODE,5,0)),(IF($D212=6,IM212,IN212))))),MIN((VLOOKUP($D212,SALERYCODE,3,0)),(IK212+IL212))*(IF($D212=6,IN212,((MIN((VLOOKUP($D212,SALERYCODE,5,0)),IN212)))))))))/IF(AND($D212=2,'ראשי-פרטים כלליים וריכוז הוצאות'!$D$68&lt;&gt;4),1.2,1)</f>
        <v>0</v>
      </c>
      <c r="IQ212" s="263"/>
      <c r="IR212" s="264"/>
      <c r="IS212" s="265"/>
      <c r="IT212" s="266"/>
      <c r="IU212" s="267">
        <f t="shared" si="312"/>
        <v>0</v>
      </c>
      <c r="IV212" s="260">
        <f>+(IF(OR($B212=0,$C212=0,$D212=0,$DC$2&gt;$OE$1),0,IF(OR(IQ212=0,IS212=0,IT212=0),0,MIN((VLOOKUP($D212,SALERYCODE,3,0))*(IF($D212=6,IT212,IS212))*((MIN((VLOOKUP($D212,SALERYCODE,5,0)),(IF($D212=6,IS212,IT212))))),MIN((VLOOKUP($D212,SALERYCODE,3,0)),(IQ212+IR212))*(IF($D212=6,IT212,((MIN((VLOOKUP($D212,SALERYCODE,5,0)),IT212)))))))))/IF(AND($D212=2,'ראשי-פרטים כלליים וריכוז הוצאות'!$D$68&lt;&gt;4),1.2,1)</f>
        <v>0</v>
      </c>
      <c r="IW212" s="263"/>
      <c r="IX212" s="264"/>
      <c r="IY212" s="265"/>
      <c r="IZ212" s="266"/>
      <c r="JA212" s="267">
        <f t="shared" si="313"/>
        <v>0</v>
      </c>
      <c r="JB212" s="260">
        <f>+(IF(OR($B212=0,$C212=0,$D212=0,$DC$2&gt;$OE$1),0,IF(OR(IW212=0,IY212=0,IZ212=0),0,MIN((VLOOKUP($D212,SALERYCODE,3,0))*(IF($D212=6,IZ212,IY212))*((MIN((VLOOKUP($D212,SALERYCODE,5,0)),(IF($D212=6,IY212,IZ212))))),MIN((VLOOKUP($D212,SALERYCODE,3,0)),(IW212+IX212))*(IF($D212=6,IZ212,((MIN((VLOOKUP($D212,SALERYCODE,5,0)),IZ212)))))))))/IF(AND($D212=2,'ראשי-פרטים כלליים וריכוז הוצאות'!$D$68&lt;&gt;4),1.2,1)</f>
        <v>0</v>
      </c>
      <c r="JC212" s="263"/>
      <c r="JD212" s="264"/>
      <c r="JE212" s="265"/>
      <c r="JF212" s="266"/>
      <c r="JG212" s="267">
        <f t="shared" si="314"/>
        <v>0</v>
      </c>
      <c r="JH212" s="260">
        <f>+(IF(OR($B212=0,$C212=0,$D212=0,$DC$2&gt;$OE$1),0,IF(OR(JC212=0,JE212=0,JF212=0),0,MIN((VLOOKUP($D212,SALERYCODE,3,0))*(IF($D212=6,JF212,JE212))*((MIN((VLOOKUP($D212,SALERYCODE,5,0)),(IF($D212=6,JE212,JF212))))),MIN((VLOOKUP($D212,SALERYCODE,3,0)),(JC212+JD212))*(IF($D212=6,JF212,((MIN((VLOOKUP($D212,SALERYCODE,5,0)),JF212)))))))))/IF(AND($D212=2,'ראשי-פרטים כלליים וריכוז הוצאות'!$D$68&lt;&gt;4),1.2,1)</f>
        <v>0</v>
      </c>
      <c r="JI212" s="263"/>
      <c r="JJ212" s="264"/>
      <c r="JK212" s="265"/>
      <c r="JL212" s="266"/>
      <c r="JM212" s="267">
        <f t="shared" si="315"/>
        <v>0</v>
      </c>
      <c r="JN212" s="260">
        <f>+(IF(OR($B212=0,$C212=0,$D212=0,$DC$2&gt;$OE$1),0,IF(OR(JI212=0,JK212=0,JL212=0),0,MIN((VLOOKUP($D212,SALERYCODE,3,0))*(IF($D212=6,JL212,JK212))*((MIN((VLOOKUP($D212,SALERYCODE,5,0)),(IF($D212=6,JK212,JL212))))),MIN((VLOOKUP($D212,SALERYCODE,3,0)),(JI212+JJ212))*(IF($D212=6,JL212,((MIN((VLOOKUP($D212,SALERYCODE,5,0)),JL212)))))))))/IF(AND($D212=2,'ראשי-פרטים כלליים וריכוז הוצאות'!$D$68&lt;&gt;4),1.2,1)</f>
        <v>0</v>
      </c>
      <c r="JO212" s="263"/>
      <c r="JP212" s="264"/>
      <c r="JQ212" s="265"/>
      <c r="JR212" s="266"/>
      <c r="JS212" s="267">
        <f t="shared" si="316"/>
        <v>0</v>
      </c>
      <c r="JT212" s="260">
        <f>+(IF(OR($B212=0,$C212=0,$D212=0,$DC$2&gt;$OE$1),0,IF(OR(JO212=0,JQ212=0,JR212=0),0,MIN((VLOOKUP($D212,SALERYCODE,3,0))*(IF($D212=6,JR212,JQ212))*((MIN((VLOOKUP($D212,SALERYCODE,5,0)),(IF($D212=6,JQ212,JR212))))),MIN((VLOOKUP($D212,SALERYCODE,3,0)),(JO212+JP212))*(IF($D212=6,JR212,((MIN((VLOOKUP($D212,SALERYCODE,5,0)),JR212)))))))))/IF(AND($D212=2,'ראשי-פרטים כלליים וריכוז הוצאות'!$D$68&lt;&gt;4),1.2,1)</f>
        <v>0</v>
      </c>
      <c r="JU212" s="263"/>
      <c r="JV212" s="264"/>
      <c r="JW212" s="265"/>
      <c r="JX212" s="266"/>
      <c r="JY212" s="267">
        <f t="shared" si="317"/>
        <v>0</v>
      </c>
      <c r="JZ212" s="260">
        <f>+(IF(OR($B212=0,$C212=0,$D212=0,$DC$2&gt;$OE$1),0,IF(OR(JU212=0,JW212=0,JX212=0),0,MIN((VLOOKUP($D212,SALERYCODE,3,0))*(IF($D212=6,JX212,JW212))*((MIN((VLOOKUP($D212,SALERYCODE,5,0)),(IF($D212=6,JW212,JX212))))),MIN((VLOOKUP($D212,SALERYCODE,3,0)),(JU212+JV212))*(IF($D212=6,JX212,((MIN((VLOOKUP($D212,SALERYCODE,5,0)),JX212)))))))))/IF(AND($D212=2,'ראשי-פרטים כלליים וריכוז הוצאות'!$D$68&lt;&gt;4),1.2,1)</f>
        <v>0</v>
      </c>
      <c r="KA212" s="263"/>
      <c r="KB212" s="264"/>
      <c r="KC212" s="265"/>
      <c r="KD212" s="266"/>
      <c r="KE212" s="267">
        <f t="shared" si="318"/>
        <v>0</v>
      </c>
      <c r="KF212" s="260">
        <f>+(IF(OR($B212=0,$C212=0,$D212=0,$DC$2&gt;$OE$1),0,IF(OR(KA212=0,KC212=0,KD212=0),0,MIN((VLOOKUP($D212,SALERYCODE,3,0))*(IF($D212=6,KD212,KC212))*((MIN((VLOOKUP($D212,SALERYCODE,5,0)),(IF($D212=6,KC212,KD212))))),MIN((VLOOKUP($D212,SALERYCODE,3,0)),(KA212+KB212))*(IF($D212=6,KD212,((MIN((VLOOKUP($D212,SALERYCODE,5,0)),KD212)))))))))/IF(AND($D212=2,'ראשי-פרטים כלליים וריכוז הוצאות'!$D$68&lt;&gt;4),1.2,1)</f>
        <v>0</v>
      </c>
      <c r="KG212" s="263"/>
      <c r="KH212" s="264"/>
      <c r="KI212" s="265"/>
      <c r="KJ212" s="266"/>
      <c r="KK212" s="267">
        <f t="shared" si="319"/>
        <v>0</v>
      </c>
      <c r="KL212" s="260">
        <f>+(IF(OR($B212=0,$C212=0,$D212=0,$DC$2&gt;$OE$1),0,IF(OR(KG212=0,KI212=0,KJ212=0),0,MIN((VLOOKUP($D212,SALERYCODE,3,0))*(IF($D212=6,KJ212,KI212))*((MIN((VLOOKUP($D212,SALERYCODE,5,0)),(IF($D212=6,KI212,KJ212))))),MIN((VLOOKUP($D212,SALERYCODE,3,0)),(KG212+KH212))*(IF($D212=6,KJ212,((MIN((VLOOKUP($D212,SALERYCODE,5,0)),KJ212)))))))))/IF(AND($D212=2,'ראשי-פרטים כלליים וריכוז הוצאות'!$D$68&lt;&gt;4),1.2,1)</f>
        <v>0</v>
      </c>
      <c r="KM212" s="263"/>
      <c r="KN212" s="264"/>
      <c r="KO212" s="265"/>
      <c r="KP212" s="266"/>
      <c r="KQ212" s="267">
        <f t="shared" si="320"/>
        <v>0</v>
      </c>
      <c r="KR212" s="260">
        <f>+(IF(OR($B212=0,$C212=0,$D212=0,$DC$2&gt;$OE$1),0,IF(OR(KM212=0,KO212=0,KP212=0),0,MIN((VLOOKUP($D212,SALERYCODE,3,0))*(IF($D212=6,KP212,KO212))*((MIN((VLOOKUP($D212,SALERYCODE,5,0)),(IF($D212=6,KO212,KP212))))),MIN((VLOOKUP($D212,SALERYCODE,3,0)),(KM212+KN212))*(IF($D212=6,KP212,((MIN((VLOOKUP($D212,SALERYCODE,5,0)),KP212)))))))))/IF(AND($D212=2,'ראשי-פרטים כלליים וריכוז הוצאות'!$D$68&lt;&gt;4),1.2,1)</f>
        <v>0</v>
      </c>
      <c r="KS212" s="263"/>
      <c r="KT212" s="264"/>
      <c r="KU212" s="265"/>
      <c r="KV212" s="266"/>
      <c r="KW212" s="267">
        <f t="shared" si="321"/>
        <v>0</v>
      </c>
      <c r="KX212" s="260">
        <f>+(IF(OR($B212=0,$C212=0,$D212=0,$DC$2&gt;$OE$1),0,IF(OR(KS212=0,KU212=0,KV212=0),0,MIN((VLOOKUP($D212,SALERYCODE,3,0))*(IF($D212=6,KV212,KU212))*((MIN((VLOOKUP($D212,SALERYCODE,5,0)),(IF($D212=6,KU212,KV212))))),MIN((VLOOKUP($D212,SALERYCODE,3,0)),(KS212+KT212))*(IF($D212=6,KV212,((MIN((VLOOKUP($D212,SALERYCODE,5,0)),KV212)))))))))/IF(AND($D212=2,'ראשי-פרטים כלליים וריכוז הוצאות'!$D$68&lt;&gt;4),1.2,1)</f>
        <v>0</v>
      </c>
      <c r="KY212" s="263"/>
      <c r="KZ212" s="264"/>
      <c r="LA212" s="265"/>
      <c r="LB212" s="266"/>
      <c r="LC212" s="267">
        <f t="shared" si="322"/>
        <v>0</v>
      </c>
      <c r="LD212" s="260">
        <f>+(IF(OR($B212=0,$C212=0,$D212=0,$DC$2&gt;$OE$1),0,IF(OR(KY212=0,LA212=0,LB212=0),0,MIN((VLOOKUP($D212,SALERYCODE,3,0))*(IF($D212=6,LB212,LA212))*((MIN((VLOOKUP($D212,SALERYCODE,5,0)),(IF($D212=6,LA212,LB212))))),MIN((VLOOKUP($D212,SALERYCODE,3,0)),(KY212+KZ212))*(IF($D212=6,LB212,((MIN((VLOOKUP($D212,SALERYCODE,5,0)),LB212)))))))))/IF(AND($D212=2,'ראשי-פרטים כלליים וריכוז הוצאות'!$D$68&lt;&gt;4),1.2,1)</f>
        <v>0</v>
      </c>
      <c r="LE212" s="263"/>
      <c r="LF212" s="264"/>
      <c r="LG212" s="265"/>
      <c r="LH212" s="266"/>
      <c r="LI212" s="267">
        <f t="shared" si="323"/>
        <v>0</v>
      </c>
      <c r="LJ212" s="260">
        <f>+(IF(OR($B212=0,$C212=0,$D212=0,$DC$2&gt;$OE$1),0,IF(OR(LE212=0,LG212=0,LH212=0),0,MIN((VLOOKUP($D212,SALERYCODE,3,0))*(IF($D212=6,LH212,LG212))*((MIN((VLOOKUP($D212,SALERYCODE,5,0)),(IF($D212=6,LG212,LH212))))),MIN((VLOOKUP($D212,SALERYCODE,3,0)),(LE212+LF212))*(IF($D212=6,LH212,((MIN((VLOOKUP($D212,SALERYCODE,5,0)),LH212)))))))))/IF(AND($D212=2,'ראשי-פרטים כלליים וריכוז הוצאות'!$D$68&lt;&gt;4),1.2,1)</f>
        <v>0</v>
      </c>
      <c r="LK212" s="263"/>
      <c r="LL212" s="264"/>
      <c r="LM212" s="265"/>
      <c r="LN212" s="266"/>
      <c r="LO212" s="267">
        <f t="shared" si="324"/>
        <v>0</v>
      </c>
      <c r="LP212" s="260">
        <f>+(IF(OR($B212=0,$C212=0,$D212=0,$DC$2&gt;$OE$1),0,IF(OR(LK212=0,LM212=0,LN212=0),0,MIN((VLOOKUP($D212,SALERYCODE,3,0))*(IF($D212=6,LN212,LM212))*((MIN((VLOOKUP($D212,SALERYCODE,5,0)),(IF($D212=6,LM212,LN212))))),MIN((VLOOKUP($D212,SALERYCODE,3,0)),(LK212+LL212))*(IF($D212=6,LN212,((MIN((VLOOKUP($D212,SALERYCODE,5,0)),LN212)))))))))/IF(AND($D212=2,'ראשי-פרטים כלליים וריכוז הוצאות'!$D$68&lt;&gt;4),1.2,1)</f>
        <v>0</v>
      </c>
      <c r="LQ212" s="263"/>
      <c r="LR212" s="264"/>
      <c r="LS212" s="265"/>
      <c r="LT212" s="266"/>
      <c r="LU212" s="267">
        <f t="shared" si="325"/>
        <v>0</v>
      </c>
      <c r="LV212" s="260">
        <f>+(IF(OR($B212=0,$C212=0,$D212=0,$DC$2&gt;$OE$1),0,IF(OR(LQ212=0,LS212=0,LT212=0),0,MIN((VLOOKUP($D212,SALERYCODE,3,0))*(IF($D212=6,LT212,LS212))*((MIN((VLOOKUP($D212,SALERYCODE,5,0)),(IF($D212=6,LS212,LT212))))),MIN((VLOOKUP($D212,SALERYCODE,3,0)),(LQ212+LR212))*(IF($D212=6,LT212,((MIN((VLOOKUP($D212,SALERYCODE,5,0)),LT212)))))))))/IF(AND($D212=2,'ראשי-פרטים כלליים וריכוז הוצאות'!$D$68&lt;&gt;4),1.2,1)</f>
        <v>0</v>
      </c>
      <c r="LW212" s="263"/>
      <c r="LX212" s="264"/>
      <c r="LY212" s="265"/>
      <c r="LZ212" s="266"/>
      <c r="MA212" s="267">
        <f t="shared" si="326"/>
        <v>0</v>
      </c>
      <c r="MB212" s="260">
        <f>+(IF(OR($B212=0,$C212=0,$D212=0,$DC$2&gt;$OE$1),0,IF(OR(LW212=0,LY212=0,LZ212=0),0,MIN((VLOOKUP($D212,SALERYCODE,3,0))*(IF($D212=6,LZ212,LY212))*((MIN((VLOOKUP($D212,SALERYCODE,5,0)),(IF($D212=6,LY212,LZ212))))),MIN((VLOOKUP($D212,SALERYCODE,3,0)),(LW212+LX212))*(IF($D212=6,LZ212,((MIN((VLOOKUP($D212,SALERYCODE,5,0)),LZ212)))))))))/IF(AND($D212=2,'ראשי-פרטים כלליים וריכוז הוצאות'!$D$68&lt;&gt;4),1.2,1)</f>
        <v>0</v>
      </c>
      <c r="MC212" s="263"/>
      <c r="MD212" s="264"/>
      <c r="ME212" s="265"/>
      <c r="MF212" s="266"/>
      <c r="MG212" s="267">
        <f t="shared" si="327"/>
        <v>0</v>
      </c>
      <c r="MH212" s="260">
        <f>+(IF(OR($B212=0,$C212=0,$D212=0,$DC$2&gt;$OE$1),0,IF(OR(MC212=0,ME212=0,MF212=0),0,MIN((VLOOKUP($D212,SALERYCODE,3,0))*(IF($D212=6,MF212,ME212))*((MIN((VLOOKUP($D212,SALERYCODE,5,0)),(IF($D212=6,ME212,MF212))))),MIN((VLOOKUP($D212,SALERYCODE,3,0)),(MC212+MD212))*(IF($D212=6,MF212,((MIN((VLOOKUP($D212,SALERYCODE,5,0)),MF212)))))))))/IF(AND($D212=2,'ראשי-פרטים כלליים וריכוז הוצאות'!$D$68&lt;&gt;4),1.2,1)</f>
        <v>0</v>
      </c>
      <c r="MI212" s="263"/>
      <c r="MJ212" s="264"/>
      <c r="MK212" s="265"/>
      <c r="ML212" s="266"/>
      <c r="MM212" s="267">
        <f t="shared" si="328"/>
        <v>0</v>
      </c>
      <c r="MN212" s="260">
        <f>+(IF(OR($B212=0,$C212=0,$D212=0,$DC$2&gt;$OE$1),0,IF(OR(MI212=0,MK212=0,ML212=0),0,MIN((VLOOKUP($D212,SALERYCODE,3,0))*(IF($D212=6,ML212,MK212))*((MIN((VLOOKUP($D212,SALERYCODE,5,0)),(IF($D212=6,MK212,ML212))))),MIN((VLOOKUP($D212,SALERYCODE,3,0)),(MI212+MJ212))*(IF($D212=6,ML212,((MIN((VLOOKUP($D212,SALERYCODE,5,0)),ML212)))))))))/IF(AND($D212=2,'ראשי-פרטים כלליים וריכוז הוצאות'!$D$68&lt;&gt;4),1.2,1)</f>
        <v>0</v>
      </c>
      <c r="MO212" s="263"/>
      <c r="MP212" s="264"/>
      <c r="MQ212" s="265"/>
      <c r="MR212" s="266"/>
      <c r="MS212" s="267">
        <f t="shared" si="329"/>
        <v>0</v>
      </c>
      <c r="MT212" s="260">
        <f>+(IF(OR($B212=0,$C212=0,$D212=0,$DC$2&gt;$OE$1),0,IF(OR(MO212=0,MQ212=0,MR212=0),0,MIN((VLOOKUP($D212,SALERYCODE,3,0))*(IF($D212=6,MR212,MQ212))*((MIN((VLOOKUP($D212,SALERYCODE,5,0)),(IF($D212=6,MQ212,MR212))))),MIN((VLOOKUP($D212,SALERYCODE,3,0)),(MO212+MP212))*(IF($D212=6,MR212,((MIN((VLOOKUP($D212,SALERYCODE,5,0)),MR212)))))))))/IF(AND($D212=2,'ראשי-פרטים כלליים וריכוז הוצאות'!$D$68&lt;&gt;4),1.2,1)</f>
        <v>0</v>
      </c>
      <c r="MU212" s="263"/>
      <c r="MV212" s="264"/>
      <c r="MW212" s="265"/>
      <c r="MX212" s="266"/>
      <c r="MY212" s="267">
        <f t="shared" si="330"/>
        <v>0</v>
      </c>
      <c r="MZ212" s="260">
        <f>+(IF(OR($B212=0,$C212=0,$D212=0,$DC$2&gt;$OE$1),0,IF(OR(MU212=0,MW212=0,MX212=0),0,MIN((VLOOKUP($D212,SALERYCODE,3,0))*(IF($D212=6,MX212,MW212))*((MIN((VLOOKUP($D212,SALERYCODE,5,0)),(IF($D212=6,MW212,MX212))))),MIN((VLOOKUP($D212,SALERYCODE,3,0)),(MU212+MV212))*(IF($D212=6,MX212,((MIN((VLOOKUP($D212,SALERYCODE,5,0)),MX212)))))))))/IF(AND($D212=2,'ראשי-פרטים כלליים וריכוז הוצאות'!$D$68&lt;&gt;4),1.2,1)</f>
        <v>0</v>
      </c>
      <c r="NA212" s="263"/>
      <c r="NB212" s="264"/>
      <c r="NC212" s="265"/>
      <c r="ND212" s="266"/>
      <c r="NE212" s="267">
        <f t="shared" si="331"/>
        <v>0</v>
      </c>
      <c r="NF212" s="260">
        <f>+(IF(OR($B212=0,$C212=0,$D212=0,$DC$2&gt;$OE$1),0,IF(OR(NA212=0,NC212=0,ND212=0),0,MIN((VLOOKUP($D212,SALERYCODE,3,0))*(IF($D212=6,ND212,NC212))*((MIN((VLOOKUP($D212,SALERYCODE,5,0)),(IF($D212=6,NC212,ND212))))),MIN((VLOOKUP($D212,SALERYCODE,3,0)),(NA212+NB212))*(IF($D212=6,ND212,((MIN((VLOOKUP($D212,SALERYCODE,5,0)),ND212)))))))))/IF(AND($D212=2,'ראשי-פרטים כלליים וריכוז הוצאות'!$D$68&lt;&gt;4),1.2,1)</f>
        <v>0</v>
      </c>
      <c r="NG212" s="263"/>
      <c r="NH212" s="264"/>
      <c r="NI212" s="265"/>
      <c r="NJ212" s="266"/>
      <c r="NK212" s="267">
        <f t="shared" si="332"/>
        <v>0</v>
      </c>
      <c r="NL212" s="260">
        <f>+(IF(OR($B212=0,$C212=0,$D212=0,$DC$2&gt;$OE$1),0,IF(OR(NG212=0,NI212=0,NJ212=0),0,MIN((VLOOKUP($D212,SALERYCODE,3,0))*(IF($D212=6,NJ212,NI212))*((MIN((VLOOKUP($D212,SALERYCODE,5,0)),(IF($D212=6,NI212,NJ212))))),MIN((VLOOKUP($D212,SALERYCODE,3,0)),(NG212+NH212))*(IF($D212=6,NJ212,((MIN((VLOOKUP($D212,SALERYCODE,5,0)),NJ212)))))))))/IF(AND($D212=2,'ראשי-פרטים כלליים וריכוז הוצאות'!$D$68&lt;&gt;4),1.2,1)</f>
        <v>0</v>
      </c>
      <c r="NM212" s="263"/>
      <c r="NN212" s="264"/>
      <c r="NO212" s="265"/>
      <c r="NP212" s="266"/>
      <c r="NQ212" s="267">
        <f t="shared" si="333"/>
        <v>0</v>
      </c>
      <c r="NR212" s="260">
        <f>+(IF(OR($B212=0,$C212=0,$D212=0,$DC$2&gt;$OE$1),0,IF(OR(NM212=0,NO212=0,NP212=0),0,MIN((VLOOKUP($D212,SALERYCODE,3,0))*(IF($D212=6,NP212,NO212))*((MIN((VLOOKUP($D212,SALERYCODE,5,0)),(IF($D212=6,NO212,NP212))))),MIN((VLOOKUP($D212,SALERYCODE,3,0)),(NM212+NN212))*(IF($D212=6,NP212,((MIN((VLOOKUP($D212,SALERYCODE,5,0)),NP212)))))))))/IF(AND($D212=2,'ראשי-פרטים כלליים וריכוז הוצאות'!$D$68&lt;&gt;4),1.2,1)</f>
        <v>0</v>
      </c>
      <c r="NS212" s="263"/>
      <c r="NT212" s="264"/>
      <c r="NU212" s="265"/>
      <c r="NV212" s="266"/>
      <c r="NW212" s="267">
        <f t="shared" si="334"/>
        <v>0</v>
      </c>
      <c r="NX212" s="260">
        <f>+(IF(OR($B212=0,$C212=0,$D212=0,$DC$2&gt;$OE$1),0,IF(OR(NS212=0,NU212=0,NV212=0),0,MIN((VLOOKUP($D212,SALERYCODE,3,0))*(IF($D212=6,NV212,NU212))*((MIN((VLOOKUP($D212,SALERYCODE,5,0)),(IF($D212=6,NU212,NV212))))),MIN((VLOOKUP($D212,SALERYCODE,3,0)),(NS212+NT212))*(IF($D212=6,NV212,((MIN((VLOOKUP($D212,SALERYCODE,5,0)),NV212)))))))))/IF(AND($D212=2,'ראשי-פרטים כלליים וריכוז הוצאות'!$D$68&lt;&gt;4),1.2,1)</f>
        <v>0</v>
      </c>
      <c r="NY212" s="263"/>
      <c r="NZ212" s="264"/>
      <c r="OA212" s="265"/>
      <c r="OB212" s="266"/>
      <c r="OC212" s="267">
        <f t="shared" si="335"/>
        <v>0</v>
      </c>
      <c r="OD212" s="260">
        <f>+(IF(OR($B212=0,$C212=0,$D212=0,$DC$2&gt;$OE$1),0,IF(OR(NY212=0,OA212=0,OB212=0),0,MIN((VLOOKUP($D212,SALERYCODE,3,0))*(IF($D212=6,OB212,OA212))*((MIN((VLOOKUP($D212,SALERYCODE,5,0)),(IF($D212=6,OA212,OB212))))),MIN((VLOOKUP($D212,SALERYCODE,3,0)),(NY212+NZ212))*(IF($D212=6,OB212,((MIN((VLOOKUP($D212,SALERYCODE,5,0)),OB212)))))))))/IF(AND($D212=2,'ראשי-פרטים כלליים וריכוז הוצאות'!$D$68&lt;&gt;4),1.2,1)</f>
        <v>0</v>
      </c>
      <c r="OE212" s="275">
        <f t="shared" si="341"/>
        <v>0</v>
      </c>
      <c r="OF212" s="283">
        <f t="shared" si="342"/>
        <v>9.9999999999999995E-7</v>
      </c>
      <c r="OG212" s="276">
        <f t="shared" si="343"/>
        <v>0</v>
      </c>
      <c r="OH212" s="275">
        <f t="shared" si="344"/>
        <v>0</v>
      </c>
      <c r="OI212" s="275">
        <v>0</v>
      </c>
      <c r="OJ212" s="258">
        <f t="shared" si="345"/>
        <v>0</v>
      </c>
      <c r="OK212" s="284"/>
      <c r="OL212" s="116">
        <f>MIN(OJ212+OK212*OF212*OE212/$OL$1/IF(AND($D212=2,'ראשי-פרטים כלליים וריכוז הוצאות'!$D$68&lt;&gt;4),1.2,1),IF($D212&gt;0,VLOOKUP($D212,SALERYCODE,3,0)*12*OG212,0))</f>
        <v>0</v>
      </c>
      <c r="OM212" s="95">
        <f t="shared" si="336"/>
        <v>0</v>
      </c>
      <c r="ON212" s="11">
        <f t="shared" si="337"/>
        <v>0</v>
      </c>
      <c r="OO212" s="11">
        <f t="shared" si="338"/>
        <v>0</v>
      </c>
      <c r="OP212" s="22">
        <f t="shared" si="339"/>
        <v>0</v>
      </c>
      <c r="OQ212" s="11">
        <f t="shared" si="340"/>
        <v>0</v>
      </c>
      <c r="OR212" s="11" t="e">
        <f>#REF!</f>
        <v>#REF!</v>
      </c>
      <c r="OS212" s="35" t="e">
        <f>#REF!-OP212</f>
        <v>#REF!</v>
      </c>
      <c r="OT212" s="35" t="e">
        <f>OS212-#REF!</f>
        <v>#REF!</v>
      </c>
      <c r="OU212" s="43" t="e">
        <f>IF(AND(OP212&gt;0,(OS212=#REF!-OP212)),"מועסק פחות מ-10% מזמנו במופ","")</f>
        <v>#REF!</v>
      </c>
    </row>
    <row r="213" spans="1:500" ht="24" hidden="1" customHeight="1" outlineLevel="1" x14ac:dyDescent="0.2">
      <c r="A213" s="282">
        <v>210</v>
      </c>
      <c r="B213" s="269"/>
      <c r="C213" s="270"/>
      <c r="D213" s="271"/>
      <c r="E213" s="263"/>
      <c r="F213" s="264"/>
      <c r="G213" s="265"/>
      <c r="H213" s="266"/>
      <c r="I213" s="267">
        <f t="shared" si="271"/>
        <v>0</v>
      </c>
      <c r="J213" s="260">
        <f>(IF(OR($B213=0,$C213=0,$D213=0,$E$2&gt;$OE$1),0,IF(OR($E213=0,$G213=0,$H213=0),0,MIN((VLOOKUP($D213,SALERYCODE,3,0))*(IF($D213=6,$H213,$G213))*((MIN((VLOOKUP($D213,SALERYCODE,5,0)),(IF($D213=6,$G213,$H213))))),MIN((VLOOKUP($D213,SALERYCODE,3,0)),($E213+$F213))*(IF($D213=6,$H213,((MIN((VLOOKUP($D213,SALERYCODE,5,0)),$H213)))))))))/IF(AND($D213=2,'ראשי-פרטים כלליים וריכוז הוצאות'!$D$68&lt;&gt;4),1.2,1)</f>
        <v>0</v>
      </c>
      <c r="K213" s="263"/>
      <c r="L213" s="264"/>
      <c r="M213" s="265"/>
      <c r="N213" s="266"/>
      <c r="O213" s="267">
        <f t="shared" si="272"/>
        <v>0</v>
      </c>
      <c r="P213" s="260">
        <f>+(IF(OR($B213=0,$C213=0,$D213=0,$K$2&gt;$OE$1),0,IF(OR($K213=0,$M213=0,$N213=0),0,MIN((VLOOKUP($D213,SALERYCODE,3,0))*(IF($D213=6,$N213,$M213))*((MIN((VLOOKUP($D213,SALERYCODE,5,0)),(IF($D213=6,$M213,$N213))))),MIN((VLOOKUP($D213,SALERYCODE,3,0)),($K213+$L213))*(IF($D213=6,$N213,((MIN((VLOOKUP($D213,SALERYCODE,5,0)),$N213)))))))))/IF(AND($D213=2,'ראשי-פרטים כלליים וריכוז הוצאות'!$D$68&lt;&gt;4),1.2,1)</f>
        <v>0</v>
      </c>
      <c r="Q213" s="263"/>
      <c r="R213" s="264"/>
      <c r="S213" s="265"/>
      <c r="T213" s="266"/>
      <c r="U213" s="267">
        <f t="shared" si="273"/>
        <v>0</v>
      </c>
      <c r="V213" s="260">
        <f>+(IF(OR($B213=0,$C213=0,$D213=0,$Q$2&gt;$OE$1),0,IF(OR(Q213=0,S213=0,T213=0),0,MIN((VLOOKUP($D213,SALERYCODE,3,0))*(IF($D213=6,T213,S213))*((MIN((VLOOKUP($D213,SALERYCODE,5,0)),(IF($D213=6,S213,T213))))),MIN((VLOOKUP($D213,SALERYCODE,3,0)),(Q213+R213))*(IF($D213=6,T213,((MIN((VLOOKUP($D213,SALERYCODE,5,0)),T213)))))))))/IF(AND($D213=2,'ראשי-פרטים כלליים וריכוז הוצאות'!$D$68&lt;&gt;4),1.2,1)</f>
        <v>0</v>
      </c>
      <c r="W213" s="263"/>
      <c r="X213" s="264"/>
      <c r="Y213" s="265"/>
      <c r="Z213" s="266"/>
      <c r="AA213" s="267">
        <f t="shared" si="274"/>
        <v>0</v>
      </c>
      <c r="AB213" s="260">
        <f>+(IF(OR($B213=0,$C213=0,$D213=0,$W$2&gt;$OE$1),0,IF(OR(W213=0,Y213=0,Z213=0),0,MIN((VLOOKUP($D213,SALERYCODE,3,0))*(IF($D213=6,Z213,Y213))*((MIN((VLOOKUP($D213,SALERYCODE,5,0)),(IF($D213=6,Y213,Z213))))),MIN((VLOOKUP($D213,SALERYCODE,3,0)),(W213+X213))*(IF($D213=6,Z213,((MIN((VLOOKUP($D213,SALERYCODE,5,0)),Z213)))))))))/IF(AND($D213=2,'ראשי-פרטים כלליים וריכוז הוצאות'!$D$68&lt;&gt;4),1.2,1)</f>
        <v>0</v>
      </c>
      <c r="AC213" s="263"/>
      <c r="AD213" s="264"/>
      <c r="AE213" s="265"/>
      <c r="AF213" s="266"/>
      <c r="AG213" s="267">
        <f t="shared" si="275"/>
        <v>0</v>
      </c>
      <c r="AH213" s="260">
        <f>+(IF(OR($B213=0,$C213=0,$D213=0,$AC$2&gt;$OE$1),0,IF(OR(AC213=0,AE213=0,AF213=0),0,MIN((VLOOKUP($D213,SALERYCODE,3,0))*(IF($D213=6,AF213,AE213))*((MIN((VLOOKUP($D213,SALERYCODE,5,0)),(IF($D213=6,AE213,AF213))))),MIN((VLOOKUP($D213,SALERYCODE,3,0)),(AC213+AD213))*(IF($D213=6,AF213,((MIN((VLOOKUP($D213,SALERYCODE,5,0)),AF213)))))))))/IF(AND($D213=2,'ראשי-פרטים כלליים וריכוז הוצאות'!$D$68&lt;&gt;4),1.2,1)</f>
        <v>0</v>
      </c>
      <c r="AI213" s="263"/>
      <c r="AJ213" s="264"/>
      <c r="AK213" s="265"/>
      <c r="AL213" s="266"/>
      <c r="AM213" s="267">
        <f t="shared" si="276"/>
        <v>0</v>
      </c>
      <c r="AN213" s="260">
        <f>+(IF(OR($B213=0,$C213=0,$D213=0,$AI$2&gt;$OE$1),0,IF(OR(AI213=0,AK213=0,AL213=0),0,MIN((VLOOKUP($D213,SALERYCODE,3,0))*(IF($D213=6,AL213,AK213))*((MIN((VLOOKUP($D213,SALERYCODE,5,0)),(IF($D213=6,AK213,AL213))))),MIN((VLOOKUP($D213,SALERYCODE,3,0)),(AI213+AJ213))*(IF($D213=6,AL213,((MIN((VLOOKUP($D213,SALERYCODE,5,0)),AL213)))))))))/IF(AND($D213=2,'ראשי-פרטים כלליים וריכוז הוצאות'!$D$68&lt;&gt;4),1.2,1)</f>
        <v>0</v>
      </c>
      <c r="AO213" s="263"/>
      <c r="AP213" s="264"/>
      <c r="AQ213" s="265"/>
      <c r="AR213" s="266"/>
      <c r="AS213" s="267">
        <f t="shared" si="277"/>
        <v>0</v>
      </c>
      <c r="AT213" s="260">
        <f>+(IF(OR($B213=0,$C213=0,$D213=0,$AO$2&gt;$OE$1),0,IF(OR(AO213=0,AQ213=0,AR213=0),0,MIN((VLOOKUP($D213,SALERYCODE,3,0))*(IF($D213=6,AR213,AQ213))*((MIN((VLOOKUP($D213,SALERYCODE,5,0)),(IF($D213=6,AQ213,AR213))))),MIN((VLOOKUP($D213,SALERYCODE,3,0)),(AO213+AP213))*(IF($D213=6,AR213,((MIN((VLOOKUP($D213,SALERYCODE,5,0)),AR213)))))))))/IF(AND($D213=2,'ראשי-פרטים כלליים וריכוז הוצאות'!$D$68&lt;&gt;4),1.2,1)</f>
        <v>0</v>
      </c>
      <c r="AU213" s="263"/>
      <c r="AV213" s="264"/>
      <c r="AW213" s="265"/>
      <c r="AX213" s="266"/>
      <c r="AY213" s="267">
        <f t="shared" si="278"/>
        <v>0</v>
      </c>
      <c r="AZ213" s="260">
        <f>+(IF(OR($B213=0,$C213=0,$D213=0,$AU$2&gt;$OE$1),0,IF(OR(AU213=0,AW213=0,AX213=0),0,MIN((VLOOKUP($D213,SALERYCODE,3,0))*(IF($D213=6,AX213,AW213))*((MIN((VLOOKUP($D213,SALERYCODE,5,0)),(IF($D213=6,AW213,AX213))))),MIN((VLOOKUP($D213,SALERYCODE,3,0)),(AU213+AV213))*(IF($D213=6,AX213,((MIN((VLOOKUP($D213,SALERYCODE,5,0)),AX213)))))))))/IF(AND($D213=2,'ראשי-פרטים כלליים וריכוז הוצאות'!$D$68&lt;&gt;4),1.2,1)</f>
        <v>0</v>
      </c>
      <c r="BA213" s="263"/>
      <c r="BB213" s="264"/>
      <c r="BC213" s="265"/>
      <c r="BD213" s="266"/>
      <c r="BE213" s="267">
        <f t="shared" si="279"/>
        <v>0</v>
      </c>
      <c r="BF213" s="260">
        <f>+(IF(OR($B213=0,$C213=0,$D213=0,$BA$2&gt;$OE$1),0,IF(OR(BA213=0,BC213=0,BD213=0),0,MIN((VLOOKUP($D213,SALERYCODE,3,0))*(IF($D213=6,BD213,BC213))*((MIN((VLOOKUP($D213,SALERYCODE,5,0)),(IF($D213=6,BC213,BD213))))),MIN((VLOOKUP($D213,SALERYCODE,3,0)),(BA213+BB213))*(IF($D213=6,BD213,((MIN((VLOOKUP($D213,SALERYCODE,5,0)),BD213)))))))))/IF(AND($D213=2,'ראשי-פרטים כלליים וריכוז הוצאות'!$D$68&lt;&gt;4),1.2,1)</f>
        <v>0</v>
      </c>
      <c r="BG213" s="263"/>
      <c r="BH213" s="264"/>
      <c r="BI213" s="265"/>
      <c r="BJ213" s="266"/>
      <c r="BK213" s="267">
        <f t="shared" si="280"/>
        <v>0</v>
      </c>
      <c r="BL213" s="260">
        <f>+(IF(OR($B213=0,$C213=0,$D213=0,$BG$2&gt;$OE$1),0,IF(OR(BG213=0,BI213=0,BJ213=0),0,MIN((VLOOKUP($D213,SALERYCODE,3,0))*(IF($D213=6,BJ213,BI213))*((MIN((VLOOKUP($D213,SALERYCODE,5,0)),(IF($D213=6,BI213,BJ213))))),MIN((VLOOKUP($D213,SALERYCODE,3,0)),(BG213+BH213))*(IF($D213=6,BJ213,((MIN((VLOOKUP($D213,SALERYCODE,5,0)),BJ213)))))))))/IF(AND($D213=2,'ראשי-פרטים כלליים וריכוז הוצאות'!$D$68&lt;&gt;4),1.2,1)</f>
        <v>0</v>
      </c>
      <c r="BM213" s="263"/>
      <c r="BN213" s="264"/>
      <c r="BO213" s="265"/>
      <c r="BP213" s="266"/>
      <c r="BQ213" s="267">
        <f t="shared" si="281"/>
        <v>0</v>
      </c>
      <c r="BR213" s="260">
        <f>+(IF(OR($B213=0,$C213=0,$D213=0,$BM$2&gt;$OE$1),0,IF(OR(BM213=0,BO213=0,BP213=0),0,MIN((VLOOKUP($D213,SALERYCODE,3,0))*(IF($D213=6,BP213,BO213))*((MIN((VLOOKUP($D213,SALERYCODE,5,0)),(IF($D213=6,BO213,BP213))))),MIN((VLOOKUP($D213,SALERYCODE,3,0)),(BM213+BN213))*(IF($D213=6,BP213,((MIN((VLOOKUP($D213,SALERYCODE,5,0)),BP213)))))))))/IF(AND($D213=2,'ראשי-פרטים כלליים וריכוז הוצאות'!$D$68&lt;&gt;4),1.2,1)</f>
        <v>0</v>
      </c>
      <c r="BS213" s="263"/>
      <c r="BT213" s="264"/>
      <c r="BU213" s="265"/>
      <c r="BV213" s="266"/>
      <c r="BW213" s="267">
        <f t="shared" si="282"/>
        <v>0</v>
      </c>
      <c r="BX213" s="260">
        <f>+(IF(OR($B213=0,$C213=0,$D213=0,$BS$2&gt;$OE$1),0,IF(OR(BS213=0,BU213=0,BV213=0),0,MIN((VLOOKUP($D213,SALERYCODE,3,0))*(IF($D213=6,BV213,BU213))*((MIN((VLOOKUP($D213,SALERYCODE,5,0)),(IF($D213=6,BU213,BV213))))),MIN((VLOOKUP($D213,SALERYCODE,3,0)),(BS213+BT213))*(IF($D213=6,BV213,((MIN((VLOOKUP($D213,SALERYCODE,5,0)),BV213)))))))))/IF(AND($D213=2,'ראשי-פרטים כלליים וריכוז הוצאות'!$D$68&lt;&gt;4),1.2,1)</f>
        <v>0</v>
      </c>
      <c r="BY213" s="263"/>
      <c r="BZ213" s="264"/>
      <c r="CA213" s="265"/>
      <c r="CB213" s="266"/>
      <c r="CC213" s="267">
        <f t="shared" si="283"/>
        <v>0</v>
      </c>
      <c r="CD213" s="260">
        <f>+(IF(OR($B213=0,$C213=0,$D213=0,$BY$2&gt;$OE$1),0,IF(OR(BY213=0,CA213=0,CB213=0),0,MIN((VLOOKUP($D213,SALERYCODE,3,0))*(IF($D213=6,CB213,CA213))*((MIN((VLOOKUP($D213,SALERYCODE,5,0)),(IF($D213=6,CA213,CB213))))),MIN((VLOOKUP($D213,SALERYCODE,3,0)),(BY213+BZ213))*(IF($D213=6,CB213,((MIN((VLOOKUP($D213,SALERYCODE,5,0)),CB213)))))))))/IF(AND($D213=2,'ראשי-פרטים כלליים וריכוז הוצאות'!$D$68&lt;&gt;4),1.2,1)</f>
        <v>0</v>
      </c>
      <c r="CE213" s="263"/>
      <c r="CF213" s="264"/>
      <c r="CG213" s="265"/>
      <c r="CH213" s="266"/>
      <c r="CI213" s="267">
        <f t="shared" si="284"/>
        <v>0</v>
      </c>
      <c r="CJ213" s="260">
        <f>+(IF(OR($B213=0,$C213=0,$D213=0,$CE$2&gt;$OE$1),0,IF(OR(CE213=0,CG213=0,CH213=0),0,MIN((VLOOKUP($D213,SALERYCODE,3,0))*(IF($D213=6,CH213,CG213))*((MIN((VLOOKUP($D213,SALERYCODE,5,0)),(IF($D213=6,CG213,CH213))))),MIN((VLOOKUP($D213,SALERYCODE,3,0)),(CE213+CF213))*(IF($D213=6,CH213,((MIN((VLOOKUP($D213,SALERYCODE,5,0)),CH213)))))))))/IF(AND($D213=2,'ראשי-פרטים כלליים וריכוז הוצאות'!$D$68&lt;&gt;4),1.2,1)</f>
        <v>0</v>
      </c>
      <c r="CK213" s="263"/>
      <c r="CL213" s="264"/>
      <c r="CM213" s="265"/>
      <c r="CN213" s="266"/>
      <c r="CO213" s="267">
        <f t="shared" si="285"/>
        <v>0</v>
      </c>
      <c r="CP213" s="260">
        <f>+(IF(OR($B213=0,$C213=0,$D213=0,$CK$2&gt;$OE$1),0,IF(OR(CK213=0,CM213=0,CN213=0),0,MIN((VLOOKUP($D213,SALERYCODE,3,0))*(IF($D213=6,CN213,CM213))*((MIN((VLOOKUP($D213,SALERYCODE,5,0)),(IF($D213=6,CM213,CN213))))),MIN((VLOOKUP($D213,SALERYCODE,3,0)),(CK213+CL213))*(IF($D213=6,CN213,((MIN((VLOOKUP($D213,SALERYCODE,5,0)),CN213)))))))))/IF(AND($D213=2,'ראשי-פרטים כלליים וריכוז הוצאות'!$D$68&lt;&gt;4),1.2,1)</f>
        <v>0</v>
      </c>
      <c r="CQ213" s="263"/>
      <c r="CR213" s="264"/>
      <c r="CS213" s="265"/>
      <c r="CT213" s="266"/>
      <c r="CU213" s="267">
        <f t="shared" si="286"/>
        <v>0</v>
      </c>
      <c r="CV213" s="260">
        <f>+(IF(OR($B213=0,$C213=0,$D213=0,$CQ$2&gt;$OE$1),0,IF(OR(CQ213=0,CS213=0,CT213=0),0,MIN((VLOOKUP($D213,SALERYCODE,3,0))*(IF($D213=6,CT213,CS213))*((MIN((VLOOKUP($D213,SALERYCODE,5,0)),(IF($D213=6,CS213,CT213))))),MIN((VLOOKUP($D213,SALERYCODE,3,0)),(CQ213+CR213))*(IF($D213=6,CT213,((MIN((VLOOKUP($D213,SALERYCODE,5,0)),CT213)))))))))/IF(AND($D213=2,'ראשי-פרטים כלליים וריכוז הוצאות'!$D$68&lt;&gt;4),1.2,1)</f>
        <v>0</v>
      </c>
      <c r="CW213" s="263"/>
      <c r="CX213" s="264"/>
      <c r="CY213" s="265"/>
      <c r="CZ213" s="266"/>
      <c r="DA213" s="267">
        <f t="shared" si="287"/>
        <v>0</v>
      </c>
      <c r="DB213" s="260">
        <f>+(IF(OR($B213=0,$C213=0,$D213=0,$CW$2&gt;$OE$1),0,IF(OR(CW213=0,CY213=0,CZ213=0),0,MIN((VLOOKUP($D213,SALERYCODE,3,0))*(IF($D213=6,CZ213,CY213))*((MIN((VLOOKUP($D213,SALERYCODE,5,0)),(IF($D213=6,CY213,CZ213))))),MIN((VLOOKUP($D213,SALERYCODE,3,0)),(CW213+CX213))*(IF($D213=6,CZ213,((MIN((VLOOKUP($D213,SALERYCODE,5,0)),CZ213)))))))))/IF(AND($D213=2,'ראשי-פרטים כלליים וריכוז הוצאות'!$D$68&lt;&gt;4),1.2,1)</f>
        <v>0</v>
      </c>
      <c r="DC213" s="263"/>
      <c r="DD213" s="264"/>
      <c r="DE213" s="265"/>
      <c r="DF213" s="266"/>
      <c r="DG213" s="267">
        <f t="shared" si="288"/>
        <v>0</v>
      </c>
      <c r="DH213" s="260">
        <f>+(IF(OR($B213=0,$C213=0,$D213=0,$DC$2&gt;$OE$1),0,IF(OR(DC213=0,DE213=0,DF213=0),0,MIN((VLOOKUP($D213,SALERYCODE,3,0))*(IF($D213=6,DF213,DE213))*((MIN((VLOOKUP($D213,SALERYCODE,5,0)),(IF($D213=6,DE213,DF213))))),MIN((VLOOKUP($D213,SALERYCODE,3,0)),(DC213+DD213))*(IF($D213=6,DF213,((MIN((VLOOKUP($D213,SALERYCODE,5,0)),DF213)))))))))/IF(AND($D213=2,'ראשי-פרטים כלליים וריכוז הוצאות'!$D$68&lt;&gt;4),1.2,1)</f>
        <v>0</v>
      </c>
      <c r="DI213" s="263"/>
      <c r="DJ213" s="264"/>
      <c r="DK213" s="265"/>
      <c r="DL213" s="266"/>
      <c r="DM213" s="267">
        <f t="shared" si="289"/>
        <v>0</v>
      </c>
      <c r="DN213" s="260">
        <f>+(IF(OR($B213=0,$C213=0,$D213=0,$DC$2&gt;$OE$1),0,IF(OR(DI213=0,DK213=0,DL213=0),0,MIN((VLOOKUP($D213,SALERYCODE,3,0))*(IF($D213=6,DL213,DK213))*((MIN((VLOOKUP($D213,SALERYCODE,5,0)),(IF($D213=6,DK213,DL213))))),MIN((VLOOKUP($D213,SALERYCODE,3,0)),(DI213+DJ213))*(IF($D213=6,DL213,((MIN((VLOOKUP($D213,SALERYCODE,5,0)),DL213)))))))))/IF(AND($D213=2,'ראשי-פרטים כלליים וריכוז הוצאות'!$D$68&lt;&gt;4),1.2,1)</f>
        <v>0</v>
      </c>
      <c r="DO213" s="263"/>
      <c r="DP213" s="264"/>
      <c r="DQ213" s="265"/>
      <c r="DR213" s="266"/>
      <c r="DS213" s="267">
        <f t="shared" si="290"/>
        <v>0</v>
      </c>
      <c r="DT213" s="260">
        <f>+(IF(OR($B213=0,$C213=0,$D213=0,$DC$2&gt;$OE$1),0,IF(OR(DO213=0,DQ213=0,DR213=0),0,MIN((VLOOKUP($D213,SALERYCODE,3,0))*(IF($D213=6,DR213,DQ213))*((MIN((VLOOKUP($D213,SALERYCODE,5,0)),(IF($D213=6,DQ213,DR213))))),MIN((VLOOKUP($D213,SALERYCODE,3,0)),(DO213+DP213))*(IF($D213=6,DR213,((MIN((VLOOKUP($D213,SALERYCODE,5,0)),DR213)))))))))/IF(AND($D213=2,'ראשי-פרטים כלליים וריכוז הוצאות'!$D$68&lt;&gt;4),1.2,1)</f>
        <v>0</v>
      </c>
      <c r="DU213" s="263"/>
      <c r="DV213" s="264"/>
      <c r="DW213" s="265"/>
      <c r="DX213" s="266"/>
      <c r="DY213" s="267">
        <f t="shared" si="291"/>
        <v>0</v>
      </c>
      <c r="DZ213" s="260">
        <f>+(IF(OR($B213=0,$C213=0,$D213=0,$DC$2&gt;$OE$1),0,IF(OR(DU213=0,DW213=0,DX213=0),0,MIN((VLOOKUP($D213,SALERYCODE,3,0))*(IF($D213=6,DX213,DW213))*((MIN((VLOOKUP($D213,SALERYCODE,5,0)),(IF($D213=6,DW213,DX213))))),MIN((VLOOKUP($D213,SALERYCODE,3,0)),(DU213+DV213))*(IF($D213=6,DX213,((MIN((VLOOKUP($D213,SALERYCODE,5,0)),DX213)))))))))/IF(AND($D213=2,'ראשי-פרטים כלליים וריכוז הוצאות'!$D$68&lt;&gt;4),1.2,1)</f>
        <v>0</v>
      </c>
      <c r="EA213" s="263"/>
      <c r="EB213" s="264"/>
      <c r="EC213" s="265"/>
      <c r="ED213" s="266"/>
      <c r="EE213" s="267">
        <f t="shared" si="292"/>
        <v>0</v>
      </c>
      <c r="EF213" s="260">
        <f>+(IF(OR($B213=0,$C213=0,$D213=0,$DC$2&gt;$OE$1),0,IF(OR(EA213=0,EC213=0,ED213=0),0,MIN((VLOOKUP($D213,SALERYCODE,3,0))*(IF($D213=6,ED213,EC213))*((MIN((VLOOKUP($D213,SALERYCODE,5,0)),(IF($D213=6,EC213,ED213))))),MIN((VLOOKUP($D213,SALERYCODE,3,0)),(EA213+EB213))*(IF($D213=6,ED213,((MIN((VLOOKUP($D213,SALERYCODE,5,0)),ED213)))))))))/IF(AND($D213=2,'ראשי-פרטים כלליים וריכוז הוצאות'!$D$68&lt;&gt;4),1.2,1)</f>
        <v>0</v>
      </c>
      <c r="EG213" s="263"/>
      <c r="EH213" s="264"/>
      <c r="EI213" s="265"/>
      <c r="EJ213" s="266"/>
      <c r="EK213" s="267">
        <f t="shared" si="293"/>
        <v>0</v>
      </c>
      <c r="EL213" s="260">
        <f>+(IF(OR($B213=0,$C213=0,$D213=0,$DC$2&gt;$OE$1),0,IF(OR(EG213=0,EI213=0,EJ213=0),0,MIN((VLOOKUP($D213,SALERYCODE,3,0))*(IF($D213=6,EJ213,EI213))*((MIN((VLOOKUP($D213,SALERYCODE,5,0)),(IF($D213=6,EI213,EJ213))))),MIN((VLOOKUP($D213,SALERYCODE,3,0)),(EG213+EH213))*(IF($D213=6,EJ213,((MIN((VLOOKUP($D213,SALERYCODE,5,0)),EJ213)))))))))/IF(AND($D213=2,'ראשי-פרטים כלליים וריכוז הוצאות'!$D$68&lt;&gt;4),1.2,1)</f>
        <v>0</v>
      </c>
      <c r="EM213" s="263"/>
      <c r="EN213" s="264"/>
      <c r="EO213" s="265"/>
      <c r="EP213" s="266"/>
      <c r="EQ213" s="267">
        <f t="shared" si="294"/>
        <v>0</v>
      </c>
      <c r="ER213" s="260">
        <f>+(IF(OR($B213=0,$C213=0,$D213=0,$DC$2&gt;$OE$1),0,IF(OR(EM213=0,EO213=0,EP213=0),0,MIN((VLOOKUP($D213,SALERYCODE,3,0))*(IF($D213=6,EP213,EO213))*((MIN((VLOOKUP($D213,SALERYCODE,5,0)),(IF($D213=6,EO213,EP213))))),MIN((VLOOKUP($D213,SALERYCODE,3,0)),(EM213+EN213))*(IF($D213=6,EP213,((MIN((VLOOKUP($D213,SALERYCODE,5,0)),EP213)))))))))/IF(AND($D213=2,'ראשי-פרטים כלליים וריכוז הוצאות'!$D$68&lt;&gt;4),1.2,1)</f>
        <v>0</v>
      </c>
      <c r="ES213" s="263"/>
      <c r="ET213" s="264"/>
      <c r="EU213" s="265"/>
      <c r="EV213" s="266"/>
      <c r="EW213" s="267">
        <f t="shared" si="295"/>
        <v>0</v>
      </c>
      <c r="EX213" s="260">
        <f>+(IF(OR($B213=0,$C213=0,$D213=0,$DC$2&gt;$OE$1),0,IF(OR(ES213=0,EU213=0,EV213=0),0,MIN((VLOOKUP($D213,SALERYCODE,3,0))*(IF($D213=6,EV213,EU213))*((MIN((VLOOKUP($D213,SALERYCODE,5,0)),(IF($D213=6,EU213,EV213))))),MIN((VLOOKUP($D213,SALERYCODE,3,0)),(ES213+ET213))*(IF($D213=6,EV213,((MIN((VLOOKUP($D213,SALERYCODE,5,0)),EV213)))))))))/IF(AND($D213=2,'ראשי-פרטים כלליים וריכוז הוצאות'!$D$68&lt;&gt;4),1.2,1)</f>
        <v>0</v>
      </c>
      <c r="EY213" s="263"/>
      <c r="EZ213" s="264"/>
      <c r="FA213" s="265"/>
      <c r="FB213" s="266"/>
      <c r="FC213" s="267">
        <f t="shared" si="296"/>
        <v>0</v>
      </c>
      <c r="FD213" s="260">
        <f>+(IF(OR($B213=0,$C213=0,$D213=0,$DC$2&gt;$OE$1),0,IF(OR(EY213=0,FA213=0,FB213=0),0,MIN((VLOOKUP($D213,SALERYCODE,3,0))*(IF($D213=6,FB213,FA213))*((MIN((VLOOKUP($D213,SALERYCODE,5,0)),(IF($D213=6,FA213,FB213))))),MIN((VLOOKUP($D213,SALERYCODE,3,0)),(EY213+EZ213))*(IF($D213=6,FB213,((MIN((VLOOKUP($D213,SALERYCODE,5,0)),FB213)))))))))/IF(AND($D213=2,'ראשי-פרטים כלליים וריכוז הוצאות'!$D$68&lt;&gt;4),1.2,1)</f>
        <v>0</v>
      </c>
      <c r="FE213" s="263"/>
      <c r="FF213" s="264"/>
      <c r="FG213" s="265"/>
      <c r="FH213" s="266"/>
      <c r="FI213" s="267">
        <f t="shared" si="297"/>
        <v>0</v>
      </c>
      <c r="FJ213" s="260">
        <f>+(IF(OR($B213=0,$C213=0,$D213=0,$DC$2&gt;$OE$1),0,IF(OR(FE213=0,FG213=0,FH213=0),0,MIN((VLOOKUP($D213,SALERYCODE,3,0))*(IF($D213=6,FH213,FG213))*((MIN((VLOOKUP($D213,SALERYCODE,5,0)),(IF($D213=6,FG213,FH213))))),MIN((VLOOKUP($D213,SALERYCODE,3,0)),(FE213+FF213))*(IF($D213=6,FH213,((MIN((VLOOKUP($D213,SALERYCODE,5,0)),FH213)))))))))/IF(AND($D213=2,'ראשי-פרטים כלליים וריכוז הוצאות'!$D$68&lt;&gt;4),1.2,1)</f>
        <v>0</v>
      </c>
      <c r="FK213" s="263"/>
      <c r="FL213" s="264"/>
      <c r="FM213" s="265"/>
      <c r="FN213" s="266"/>
      <c r="FO213" s="267">
        <f t="shared" si="298"/>
        <v>0</v>
      </c>
      <c r="FP213" s="260">
        <f>+(IF(OR($B213=0,$C213=0,$D213=0,$DC$2&gt;$OE$1),0,IF(OR(FK213=0,FM213=0,FN213=0),0,MIN((VLOOKUP($D213,SALERYCODE,3,0))*(IF($D213=6,FN213,FM213))*((MIN((VLOOKUP($D213,SALERYCODE,5,0)),(IF($D213=6,FM213,FN213))))),MIN((VLOOKUP($D213,SALERYCODE,3,0)),(FK213+FL213))*(IF($D213=6,FN213,((MIN((VLOOKUP($D213,SALERYCODE,5,0)),FN213)))))))))/IF(AND($D213=2,'ראשי-פרטים כלליים וריכוז הוצאות'!$D$68&lt;&gt;4),1.2,1)</f>
        <v>0</v>
      </c>
      <c r="FQ213" s="263"/>
      <c r="FR213" s="264"/>
      <c r="FS213" s="265"/>
      <c r="FT213" s="266"/>
      <c r="FU213" s="267">
        <f t="shared" si="299"/>
        <v>0</v>
      </c>
      <c r="FV213" s="260">
        <f>+(IF(OR($B213=0,$C213=0,$D213=0,$DC$2&gt;$OE$1),0,IF(OR(FQ213=0,FS213=0,FT213=0),0,MIN((VLOOKUP($D213,SALERYCODE,3,0))*(IF($D213=6,FT213,FS213))*((MIN((VLOOKUP($D213,SALERYCODE,5,0)),(IF($D213=6,FS213,FT213))))),MIN((VLOOKUP($D213,SALERYCODE,3,0)),(FQ213+FR213))*(IF($D213=6,FT213,((MIN((VLOOKUP($D213,SALERYCODE,5,0)),FT213)))))))))/IF(AND($D213=2,'ראשי-פרטים כלליים וריכוז הוצאות'!$D$68&lt;&gt;4),1.2,1)</f>
        <v>0</v>
      </c>
      <c r="FW213" s="263"/>
      <c r="FX213" s="264"/>
      <c r="FY213" s="265"/>
      <c r="FZ213" s="266"/>
      <c r="GA213" s="267">
        <f t="shared" si="300"/>
        <v>0</v>
      </c>
      <c r="GB213" s="260">
        <f>+(IF(OR($B213=0,$C213=0,$D213=0,$DC$2&gt;$OE$1),0,IF(OR(FW213=0,FY213=0,FZ213=0),0,MIN((VLOOKUP($D213,SALERYCODE,3,0))*(IF($D213=6,FZ213,FY213))*((MIN((VLOOKUP($D213,SALERYCODE,5,0)),(IF($D213=6,FY213,FZ213))))),MIN((VLOOKUP($D213,SALERYCODE,3,0)),(FW213+FX213))*(IF($D213=6,FZ213,((MIN((VLOOKUP($D213,SALERYCODE,5,0)),FZ213)))))))))/IF(AND($D213=2,'ראשי-פרטים כלליים וריכוז הוצאות'!$D$68&lt;&gt;4),1.2,1)</f>
        <v>0</v>
      </c>
      <c r="GC213" s="263"/>
      <c r="GD213" s="264"/>
      <c r="GE213" s="265"/>
      <c r="GF213" s="266"/>
      <c r="GG213" s="267">
        <f t="shared" si="301"/>
        <v>0</v>
      </c>
      <c r="GH213" s="260">
        <f>+(IF(OR($B213=0,$C213=0,$D213=0,$DC$2&gt;$OE$1),0,IF(OR(GC213=0,GE213=0,GF213=0),0,MIN((VLOOKUP($D213,SALERYCODE,3,0))*(IF($D213=6,GF213,GE213))*((MIN((VLOOKUP($D213,SALERYCODE,5,0)),(IF($D213=6,GE213,GF213))))),MIN((VLOOKUP($D213,SALERYCODE,3,0)),(GC213+GD213))*(IF($D213=6,GF213,((MIN((VLOOKUP($D213,SALERYCODE,5,0)),GF213)))))))))/IF(AND($D213=2,'ראשי-פרטים כלליים וריכוז הוצאות'!$D$68&lt;&gt;4),1.2,1)</f>
        <v>0</v>
      </c>
      <c r="GI213" s="263"/>
      <c r="GJ213" s="264"/>
      <c r="GK213" s="265"/>
      <c r="GL213" s="266"/>
      <c r="GM213" s="267">
        <f t="shared" si="302"/>
        <v>0</v>
      </c>
      <c r="GN213" s="260">
        <f>+(IF(OR($B213=0,$C213=0,$D213=0,$DC$2&gt;$OE$1),0,IF(OR(GI213=0,GK213=0,GL213=0),0,MIN((VLOOKUP($D213,SALERYCODE,3,0))*(IF($D213=6,GL213,GK213))*((MIN((VLOOKUP($D213,SALERYCODE,5,0)),(IF($D213=6,GK213,GL213))))),MIN((VLOOKUP($D213,SALERYCODE,3,0)),(GI213+GJ213))*(IF($D213=6,GL213,((MIN((VLOOKUP($D213,SALERYCODE,5,0)),GL213)))))))))/IF(AND($D213=2,'ראשי-פרטים כלליים וריכוז הוצאות'!$D$68&lt;&gt;4),1.2,1)</f>
        <v>0</v>
      </c>
      <c r="GO213" s="263"/>
      <c r="GP213" s="264"/>
      <c r="GQ213" s="265"/>
      <c r="GR213" s="266"/>
      <c r="GS213" s="267">
        <f t="shared" si="303"/>
        <v>0</v>
      </c>
      <c r="GT213" s="260">
        <f>+(IF(OR($B213=0,$C213=0,$D213=0,$DC$2&gt;$OE$1),0,IF(OR(GO213=0,GQ213=0,GR213=0),0,MIN((VLOOKUP($D213,SALERYCODE,3,0))*(IF($D213=6,GR213,GQ213))*((MIN((VLOOKUP($D213,SALERYCODE,5,0)),(IF($D213=6,GQ213,GR213))))),MIN((VLOOKUP($D213,SALERYCODE,3,0)),(GO213+GP213))*(IF($D213=6,GR213,((MIN((VLOOKUP($D213,SALERYCODE,5,0)),GR213)))))))))/IF(AND($D213=2,'ראשי-פרטים כלליים וריכוז הוצאות'!$D$68&lt;&gt;4),1.2,1)</f>
        <v>0</v>
      </c>
      <c r="GU213" s="263"/>
      <c r="GV213" s="264"/>
      <c r="GW213" s="265"/>
      <c r="GX213" s="266"/>
      <c r="GY213" s="267">
        <f t="shared" si="304"/>
        <v>0</v>
      </c>
      <c r="GZ213" s="260">
        <f>+(IF(OR($B213=0,$C213=0,$D213=0,$DC$2&gt;$OE$1),0,IF(OR(GU213=0,GW213=0,GX213=0),0,MIN((VLOOKUP($D213,SALERYCODE,3,0))*(IF($D213=6,GX213,GW213))*((MIN((VLOOKUP($D213,SALERYCODE,5,0)),(IF($D213=6,GW213,GX213))))),MIN((VLOOKUP($D213,SALERYCODE,3,0)),(GU213+GV213))*(IF($D213=6,GX213,((MIN((VLOOKUP($D213,SALERYCODE,5,0)),GX213)))))))))/IF(AND($D213=2,'ראשי-פרטים כלליים וריכוז הוצאות'!$D$68&lt;&gt;4),1.2,1)</f>
        <v>0</v>
      </c>
      <c r="HA213" s="263"/>
      <c r="HB213" s="264"/>
      <c r="HC213" s="265"/>
      <c r="HD213" s="266"/>
      <c r="HE213" s="267">
        <f t="shared" si="305"/>
        <v>0</v>
      </c>
      <c r="HF213" s="260">
        <f>+(IF(OR($B213=0,$C213=0,$D213=0,$DC$2&gt;$OE$1),0,IF(OR(HA213=0,HC213=0,HD213=0),0,MIN((VLOOKUP($D213,SALERYCODE,3,0))*(IF($D213=6,HD213,HC213))*((MIN((VLOOKUP($D213,SALERYCODE,5,0)),(IF($D213=6,HC213,HD213))))),MIN((VLOOKUP($D213,SALERYCODE,3,0)),(HA213+HB213))*(IF($D213=6,HD213,((MIN((VLOOKUP($D213,SALERYCODE,5,0)),HD213)))))))))/IF(AND($D213=2,'ראשי-פרטים כלליים וריכוז הוצאות'!$D$68&lt;&gt;4),1.2,1)</f>
        <v>0</v>
      </c>
      <c r="HG213" s="263"/>
      <c r="HH213" s="264"/>
      <c r="HI213" s="265"/>
      <c r="HJ213" s="266"/>
      <c r="HK213" s="267">
        <f t="shared" si="306"/>
        <v>0</v>
      </c>
      <c r="HL213" s="260">
        <f>+(IF(OR($B213=0,$C213=0,$D213=0,$DC$2&gt;$OE$1),0,IF(OR(HG213=0,HI213=0,HJ213=0),0,MIN((VLOOKUP($D213,SALERYCODE,3,0))*(IF($D213=6,HJ213,HI213))*((MIN((VLOOKUP($D213,SALERYCODE,5,0)),(IF($D213=6,HI213,HJ213))))),MIN((VLOOKUP($D213,SALERYCODE,3,0)),(HG213+HH213))*(IF($D213=6,HJ213,((MIN((VLOOKUP($D213,SALERYCODE,5,0)),HJ213)))))))))/IF(AND($D213=2,'ראשי-פרטים כלליים וריכוז הוצאות'!$D$68&lt;&gt;4),1.2,1)</f>
        <v>0</v>
      </c>
      <c r="HM213" s="263"/>
      <c r="HN213" s="264"/>
      <c r="HO213" s="265"/>
      <c r="HP213" s="266"/>
      <c r="HQ213" s="267">
        <f t="shared" si="307"/>
        <v>0</v>
      </c>
      <c r="HR213" s="260">
        <f>+(IF(OR($B213=0,$C213=0,$D213=0,$DC$2&gt;$OE$1),0,IF(OR(HM213=0,HO213=0,HP213=0),0,MIN((VLOOKUP($D213,SALERYCODE,3,0))*(IF($D213=6,HP213,HO213))*((MIN((VLOOKUP($D213,SALERYCODE,5,0)),(IF($D213=6,HO213,HP213))))),MIN((VLOOKUP($D213,SALERYCODE,3,0)),(HM213+HN213))*(IF($D213=6,HP213,((MIN((VLOOKUP($D213,SALERYCODE,5,0)),HP213)))))))))/IF(AND($D213=2,'ראשי-פרטים כלליים וריכוז הוצאות'!$D$68&lt;&gt;4),1.2,1)</f>
        <v>0</v>
      </c>
      <c r="HS213" s="263"/>
      <c r="HT213" s="264"/>
      <c r="HU213" s="265"/>
      <c r="HV213" s="266"/>
      <c r="HW213" s="267">
        <f t="shared" si="308"/>
        <v>0</v>
      </c>
      <c r="HX213" s="260">
        <f>+(IF(OR($B213=0,$C213=0,$D213=0,$DC$2&gt;$OE$1),0,IF(OR(HS213=0,HU213=0,HV213=0),0,MIN((VLOOKUP($D213,SALERYCODE,3,0))*(IF($D213=6,HV213,HU213))*((MIN((VLOOKUP($D213,SALERYCODE,5,0)),(IF($D213=6,HU213,HV213))))),MIN((VLOOKUP($D213,SALERYCODE,3,0)),(HS213+HT213))*(IF($D213=6,HV213,((MIN((VLOOKUP($D213,SALERYCODE,5,0)),HV213)))))))))/IF(AND($D213=2,'ראשי-פרטים כלליים וריכוז הוצאות'!$D$68&lt;&gt;4),1.2,1)</f>
        <v>0</v>
      </c>
      <c r="HY213" s="263"/>
      <c r="HZ213" s="264"/>
      <c r="IA213" s="265"/>
      <c r="IB213" s="266"/>
      <c r="IC213" s="267">
        <f t="shared" si="309"/>
        <v>0</v>
      </c>
      <c r="ID213" s="260">
        <f>+(IF(OR($B213=0,$C213=0,$D213=0,$DC$2&gt;$OE$1),0,IF(OR(HY213=0,IA213=0,IB213=0),0,MIN((VLOOKUP($D213,SALERYCODE,3,0))*(IF($D213=6,IB213,IA213))*((MIN((VLOOKUP($D213,SALERYCODE,5,0)),(IF($D213=6,IA213,IB213))))),MIN((VLOOKUP($D213,SALERYCODE,3,0)),(HY213+HZ213))*(IF($D213=6,IB213,((MIN((VLOOKUP($D213,SALERYCODE,5,0)),IB213)))))))))/IF(AND($D213=2,'ראשי-פרטים כלליים וריכוז הוצאות'!$D$68&lt;&gt;4),1.2,1)</f>
        <v>0</v>
      </c>
      <c r="IE213" s="263"/>
      <c r="IF213" s="264"/>
      <c r="IG213" s="265"/>
      <c r="IH213" s="266"/>
      <c r="II213" s="267">
        <f t="shared" si="310"/>
        <v>0</v>
      </c>
      <c r="IJ213" s="260">
        <f>+(IF(OR($B213=0,$C213=0,$D213=0,$DC$2&gt;$OE$1),0,IF(OR(IE213=0,IG213=0,IH213=0),0,MIN((VLOOKUP($D213,SALERYCODE,3,0))*(IF($D213=6,IH213,IG213))*((MIN((VLOOKUP($D213,SALERYCODE,5,0)),(IF($D213=6,IG213,IH213))))),MIN((VLOOKUP($D213,SALERYCODE,3,0)),(IE213+IF213))*(IF($D213=6,IH213,((MIN((VLOOKUP($D213,SALERYCODE,5,0)),IH213)))))))))/IF(AND($D213=2,'ראשי-פרטים כלליים וריכוז הוצאות'!$D$68&lt;&gt;4),1.2,1)</f>
        <v>0</v>
      </c>
      <c r="IK213" s="263"/>
      <c r="IL213" s="264"/>
      <c r="IM213" s="265"/>
      <c r="IN213" s="266"/>
      <c r="IO213" s="267">
        <f t="shared" si="311"/>
        <v>0</v>
      </c>
      <c r="IP213" s="260">
        <f>+(IF(OR($B213=0,$C213=0,$D213=0,$DC$2&gt;$OE$1),0,IF(OR(IK213=0,IM213=0,IN213=0),0,MIN((VLOOKUP($D213,SALERYCODE,3,0))*(IF($D213=6,IN213,IM213))*((MIN((VLOOKUP($D213,SALERYCODE,5,0)),(IF($D213=6,IM213,IN213))))),MIN((VLOOKUP($D213,SALERYCODE,3,0)),(IK213+IL213))*(IF($D213=6,IN213,((MIN((VLOOKUP($D213,SALERYCODE,5,0)),IN213)))))))))/IF(AND($D213=2,'ראשי-פרטים כלליים וריכוז הוצאות'!$D$68&lt;&gt;4),1.2,1)</f>
        <v>0</v>
      </c>
      <c r="IQ213" s="263"/>
      <c r="IR213" s="264"/>
      <c r="IS213" s="265"/>
      <c r="IT213" s="266"/>
      <c r="IU213" s="267">
        <f t="shared" si="312"/>
        <v>0</v>
      </c>
      <c r="IV213" s="260">
        <f>+(IF(OR($B213=0,$C213=0,$D213=0,$DC$2&gt;$OE$1),0,IF(OR(IQ213=0,IS213=0,IT213=0),0,MIN((VLOOKUP($D213,SALERYCODE,3,0))*(IF($D213=6,IT213,IS213))*((MIN((VLOOKUP($D213,SALERYCODE,5,0)),(IF($D213=6,IS213,IT213))))),MIN((VLOOKUP($D213,SALERYCODE,3,0)),(IQ213+IR213))*(IF($D213=6,IT213,((MIN((VLOOKUP($D213,SALERYCODE,5,0)),IT213)))))))))/IF(AND($D213=2,'ראשי-פרטים כלליים וריכוז הוצאות'!$D$68&lt;&gt;4),1.2,1)</f>
        <v>0</v>
      </c>
      <c r="IW213" s="263"/>
      <c r="IX213" s="264"/>
      <c r="IY213" s="265"/>
      <c r="IZ213" s="266"/>
      <c r="JA213" s="267">
        <f t="shared" si="313"/>
        <v>0</v>
      </c>
      <c r="JB213" s="260">
        <f>+(IF(OR($B213=0,$C213=0,$D213=0,$DC$2&gt;$OE$1),0,IF(OR(IW213=0,IY213=0,IZ213=0),0,MIN((VLOOKUP($D213,SALERYCODE,3,0))*(IF($D213=6,IZ213,IY213))*((MIN((VLOOKUP($D213,SALERYCODE,5,0)),(IF($D213=6,IY213,IZ213))))),MIN((VLOOKUP($D213,SALERYCODE,3,0)),(IW213+IX213))*(IF($D213=6,IZ213,((MIN((VLOOKUP($D213,SALERYCODE,5,0)),IZ213)))))))))/IF(AND($D213=2,'ראשי-פרטים כלליים וריכוז הוצאות'!$D$68&lt;&gt;4),1.2,1)</f>
        <v>0</v>
      </c>
      <c r="JC213" s="263"/>
      <c r="JD213" s="264"/>
      <c r="JE213" s="265"/>
      <c r="JF213" s="266"/>
      <c r="JG213" s="267">
        <f t="shared" si="314"/>
        <v>0</v>
      </c>
      <c r="JH213" s="260">
        <f>+(IF(OR($B213=0,$C213=0,$D213=0,$DC$2&gt;$OE$1),0,IF(OR(JC213=0,JE213=0,JF213=0),0,MIN((VLOOKUP($D213,SALERYCODE,3,0))*(IF($D213=6,JF213,JE213))*((MIN((VLOOKUP($D213,SALERYCODE,5,0)),(IF($D213=6,JE213,JF213))))),MIN((VLOOKUP($D213,SALERYCODE,3,0)),(JC213+JD213))*(IF($D213=6,JF213,((MIN((VLOOKUP($D213,SALERYCODE,5,0)),JF213)))))))))/IF(AND($D213=2,'ראשי-פרטים כלליים וריכוז הוצאות'!$D$68&lt;&gt;4),1.2,1)</f>
        <v>0</v>
      </c>
      <c r="JI213" s="263"/>
      <c r="JJ213" s="264"/>
      <c r="JK213" s="265"/>
      <c r="JL213" s="266"/>
      <c r="JM213" s="267">
        <f t="shared" si="315"/>
        <v>0</v>
      </c>
      <c r="JN213" s="260">
        <f>+(IF(OR($B213=0,$C213=0,$D213=0,$DC$2&gt;$OE$1),0,IF(OR(JI213=0,JK213=0,JL213=0),0,MIN((VLOOKUP($D213,SALERYCODE,3,0))*(IF($D213=6,JL213,JK213))*((MIN((VLOOKUP($D213,SALERYCODE,5,0)),(IF($D213=6,JK213,JL213))))),MIN((VLOOKUP($D213,SALERYCODE,3,0)),(JI213+JJ213))*(IF($D213=6,JL213,((MIN((VLOOKUP($D213,SALERYCODE,5,0)),JL213)))))))))/IF(AND($D213=2,'ראשי-פרטים כלליים וריכוז הוצאות'!$D$68&lt;&gt;4),1.2,1)</f>
        <v>0</v>
      </c>
      <c r="JO213" s="263"/>
      <c r="JP213" s="264"/>
      <c r="JQ213" s="265"/>
      <c r="JR213" s="266"/>
      <c r="JS213" s="267">
        <f t="shared" si="316"/>
        <v>0</v>
      </c>
      <c r="JT213" s="260">
        <f>+(IF(OR($B213=0,$C213=0,$D213=0,$DC$2&gt;$OE$1),0,IF(OR(JO213=0,JQ213=0,JR213=0),0,MIN((VLOOKUP($D213,SALERYCODE,3,0))*(IF($D213=6,JR213,JQ213))*((MIN((VLOOKUP($D213,SALERYCODE,5,0)),(IF($D213=6,JQ213,JR213))))),MIN((VLOOKUP($D213,SALERYCODE,3,0)),(JO213+JP213))*(IF($D213=6,JR213,((MIN((VLOOKUP($D213,SALERYCODE,5,0)),JR213)))))))))/IF(AND($D213=2,'ראשי-פרטים כלליים וריכוז הוצאות'!$D$68&lt;&gt;4),1.2,1)</f>
        <v>0</v>
      </c>
      <c r="JU213" s="263"/>
      <c r="JV213" s="264"/>
      <c r="JW213" s="265"/>
      <c r="JX213" s="266"/>
      <c r="JY213" s="267">
        <f t="shared" si="317"/>
        <v>0</v>
      </c>
      <c r="JZ213" s="260">
        <f>+(IF(OR($B213=0,$C213=0,$D213=0,$DC$2&gt;$OE$1),0,IF(OR(JU213=0,JW213=0,JX213=0),0,MIN((VLOOKUP($D213,SALERYCODE,3,0))*(IF($D213=6,JX213,JW213))*((MIN((VLOOKUP($D213,SALERYCODE,5,0)),(IF($D213=6,JW213,JX213))))),MIN((VLOOKUP($D213,SALERYCODE,3,0)),(JU213+JV213))*(IF($D213=6,JX213,((MIN((VLOOKUP($D213,SALERYCODE,5,0)),JX213)))))))))/IF(AND($D213=2,'ראשי-פרטים כלליים וריכוז הוצאות'!$D$68&lt;&gt;4),1.2,1)</f>
        <v>0</v>
      </c>
      <c r="KA213" s="263"/>
      <c r="KB213" s="264"/>
      <c r="KC213" s="265"/>
      <c r="KD213" s="266"/>
      <c r="KE213" s="267">
        <f t="shared" si="318"/>
        <v>0</v>
      </c>
      <c r="KF213" s="260">
        <f>+(IF(OR($B213=0,$C213=0,$D213=0,$DC$2&gt;$OE$1),0,IF(OR(KA213=0,KC213=0,KD213=0),0,MIN((VLOOKUP($D213,SALERYCODE,3,0))*(IF($D213=6,KD213,KC213))*((MIN((VLOOKUP($D213,SALERYCODE,5,0)),(IF($D213=6,KC213,KD213))))),MIN((VLOOKUP($D213,SALERYCODE,3,0)),(KA213+KB213))*(IF($D213=6,KD213,((MIN((VLOOKUP($D213,SALERYCODE,5,0)),KD213)))))))))/IF(AND($D213=2,'ראשי-פרטים כלליים וריכוז הוצאות'!$D$68&lt;&gt;4),1.2,1)</f>
        <v>0</v>
      </c>
      <c r="KG213" s="263"/>
      <c r="KH213" s="264"/>
      <c r="KI213" s="265"/>
      <c r="KJ213" s="266"/>
      <c r="KK213" s="267">
        <f t="shared" si="319"/>
        <v>0</v>
      </c>
      <c r="KL213" s="260">
        <f>+(IF(OR($B213=0,$C213=0,$D213=0,$DC$2&gt;$OE$1),0,IF(OR(KG213=0,KI213=0,KJ213=0),0,MIN((VLOOKUP($D213,SALERYCODE,3,0))*(IF($D213=6,KJ213,KI213))*((MIN((VLOOKUP($D213,SALERYCODE,5,0)),(IF($D213=6,KI213,KJ213))))),MIN((VLOOKUP($D213,SALERYCODE,3,0)),(KG213+KH213))*(IF($D213=6,KJ213,((MIN((VLOOKUP($D213,SALERYCODE,5,0)),KJ213)))))))))/IF(AND($D213=2,'ראשי-פרטים כלליים וריכוז הוצאות'!$D$68&lt;&gt;4),1.2,1)</f>
        <v>0</v>
      </c>
      <c r="KM213" s="263"/>
      <c r="KN213" s="264"/>
      <c r="KO213" s="265"/>
      <c r="KP213" s="266"/>
      <c r="KQ213" s="267">
        <f t="shared" si="320"/>
        <v>0</v>
      </c>
      <c r="KR213" s="260">
        <f>+(IF(OR($B213=0,$C213=0,$D213=0,$DC$2&gt;$OE$1),0,IF(OR(KM213=0,KO213=0,KP213=0),0,MIN((VLOOKUP($D213,SALERYCODE,3,0))*(IF($D213=6,KP213,KO213))*((MIN((VLOOKUP($D213,SALERYCODE,5,0)),(IF($D213=6,KO213,KP213))))),MIN((VLOOKUP($D213,SALERYCODE,3,0)),(KM213+KN213))*(IF($D213=6,KP213,((MIN((VLOOKUP($D213,SALERYCODE,5,0)),KP213)))))))))/IF(AND($D213=2,'ראשי-פרטים כלליים וריכוז הוצאות'!$D$68&lt;&gt;4),1.2,1)</f>
        <v>0</v>
      </c>
      <c r="KS213" s="263"/>
      <c r="KT213" s="264"/>
      <c r="KU213" s="265"/>
      <c r="KV213" s="266"/>
      <c r="KW213" s="267">
        <f t="shared" si="321"/>
        <v>0</v>
      </c>
      <c r="KX213" s="260">
        <f>+(IF(OR($B213=0,$C213=0,$D213=0,$DC$2&gt;$OE$1),0,IF(OR(KS213=0,KU213=0,KV213=0),0,MIN((VLOOKUP($D213,SALERYCODE,3,0))*(IF($D213=6,KV213,KU213))*((MIN((VLOOKUP($D213,SALERYCODE,5,0)),(IF($D213=6,KU213,KV213))))),MIN((VLOOKUP($D213,SALERYCODE,3,0)),(KS213+KT213))*(IF($D213=6,KV213,((MIN((VLOOKUP($D213,SALERYCODE,5,0)),KV213)))))))))/IF(AND($D213=2,'ראשי-פרטים כלליים וריכוז הוצאות'!$D$68&lt;&gt;4),1.2,1)</f>
        <v>0</v>
      </c>
      <c r="KY213" s="263"/>
      <c r="KZ213" s="264"/>
      <c r="LA213" s="265"/>
      <c r="LB213" s="266"/>
      <c r="LC213" s="267">
        <f t="shared" si="322"/>
        <v>0</v>
      </c>
      <c r="LD213" s="260">
        <f>+(IF(OR($B213=0,$C213=0,$D213=0,$DC$2&gt;$OE$1),0,IF(OR(KY213=0,LA213=0,LB213=0),0,MIN((VLOOKUP($D213,SALERYCODE,3,0))*(IF($D213=6,LB213,LA213))*((MIN((VLOOKUP($D213,SALERYCODE,5,0)),(IF($D213=6,LA213,LB213))))),MIN((VLOOKUP($D213,SALERYCODE,3,0)),(KY213+KZ213))*(IF($D213=6,LB213,((MIN((VLOOKUP($D213,SALERYCODE,5,0)),LB213)))))))))/IF(AND($D213=2,'ראשי-פרטים כלליים וריכוז הוצאות'!$D$68&lt;&gt;4),1.2,1)</f>
        <v>0</v>
      </c>
      <c r="LE213" s="263"/>
      <c r="LF213" s="264"/>
      <c r="LG213" s="265"/>
      <c r="LH213" s="266"/>
      <c r="LI213" s="267">
        <f t="shared" si="323"/>
        <v>0</v>
      </c>
      <c r="LJ213" s="260">
        <f>+(IF(OR($B213=0,$C213=0,$D213=0,$DC$2&gt;$OE$1),0,IF(OR(LE213=0,LG213=0,LH213=0),0,MIN((VLOOKUP($D213,SALERYCODE,3,0))*(IF($D213=6,LH213,LG213))*((MIN((VLOOKUP($D213,SALERYCODE,5,0)),(IF($D213=6,LG213,LH213))))),MIN((VLOOKUP($D213,SALERYCODE,3,0)),(LE213+LF213))*(IF($D213=6,LH213,((MIN((VLOOKUP($D213,SALERYCODE,5,0)),LH213)))))))))/IF(AND($D213=2,'ראשי-פרטים כלליים וריכוז הוצאות'!$D$68&lt;&gt;4),1.2,1)</f>
        <v>0</v>
      </c>
      <c r="LK213" s="263"/>
      <c r="LL213" s="264"/>
      <c r="LM213" s="265"/>
      <c r="LN213" s="266"/>
      <c r="LO213" s="267">
        <f t="shared" si="324"/>
        <v>0</v>
      </c>
      <c r="LP213" s="260">
        <f>+(IF(OR($B213=0,$C213=0,$D213=0,$DC$2&gt;$OE$1),0,IF(OR(LK213=0,LM213=0,LN213=0),0,MIN((VLOOKUP($D213,SALERYCODE,3,0))*(IF($D213=6,LN213,LM213))*((MIN((VLOOKUP($D213,SALERYCODE,5,0)),(IF($D213=6,LM213,LN213))))),MIN((VLOOKUP($D213,SALERYCODE,3,0)),(LK213+LL213))*(IF($D213=6,LN213,((MIN((VLOOKUP($D213,SALERYCODE,5,0)),LN213)))))))))/IF(AND($D213=2,'ראשי-פרטים כלליים וריכוז הוצאות'!$D$68&lt;&gt;4),1.2,1)</f>
        <v>0</v>
      </c>
      <c r="LQ213" s="263"/>
      <c r="LR213" s="264"/>
      <c r="LS213" s="265"/>
      <c r="LT213" s="266"/>
      <c r="LU213" s="267">
        <f t="shared" si="325"/>
        <v>0</v>
      </c>
      <c r="LV213" s="260">
        <f>+(IF(OR($B213=0,$C213=0,$D213=0,$DC$2&gt;$OE$1),0,IF(OR(LQ213=0,LS213=0,LT213=0),0,MIN((VLOOKUP($D213,SALERYCODE,3,0))*(IF($D213=6,LT213,LS213))*((MIN((VLOOKUP($D213,SALERYCODE,5,0)),(IF($D213=6,LS213,LT213))))),MIN((VLOOKUP($D213,SALERYCODE,3,0)),(LQ213+LR213))*(IF($D213=6,LT213,((MIN((VLOOKUP($D213,SALERYCODE,5,0)),LT213)))))))))/IF(AND($D213=2,'ראשי-פרטים כלליים וריכוז הוצאות'!$D$68&lt;&gt;4),1.2,1)</f>
        <v>0</v>
      </c>
      <c r="LW213" s="263"/>
      <c r="LX213" s="264"/>
      <c r="LY213" s="265"/>
      <c r="LZ213" s="266"/>
      <c r="MA213" s="267">
        <f t="shared" si="326"/>
        <v>0</v>
      </c>
      <c r="MB213" s="260">
        <f>+(IF(OR($B213=0,$C213=0,$D213=0,$DC$2&gt;$OE$1),0,IF(OR(LW213=0,LY213=0,LZ213=0),0,MIN((VLOOKUP($D213,SALERYCODE,3,0))*(IF($D213=6,LZ213,LY213))*((MIN((VLOOKUP($D213,SALERYCODE,5,0)),(IF($D213=6,LY213,LZ213))))),MIN((VLOOKUP($D213,SALERYCODE,3,0)),(LW213+LX213))*(IF($D213=6,LZ213,((MIN((VLOOKUP($D213,SALERYCODE,5,0)),LZ213)))))))))/IF(AND($D213=2,'ראשי-פרטים כלליים וריכוז הוצאות'!$D$68&lt;&gt;4),1.2,1)</f>
        <v>0</v>
      </c>
      <c r="MC213" s="263"/>
      <c r="MD213" s="264"/>
      <c r="ME213" s="265"/>
      <c r="MF213" s="266"/>
      <c r="MG213" s="267">
        <f t="shared" si="327"/>
        <v>0</v>
      </c>
      <c r="MH213" s="260">
        <f>+(IF(OR($B213=0,$C213=0,$D213=0,$DC$2&gt;$OE$1),0,IF(OR(MC213=0,ME213=0,MF213=0),0,MIN((VLOOKUP($D213,SALERYCODE,3,0))*(IF($D213=6,MF213,ME213))*((MIN((VLOOKUP($D213,SALERYCODE,5,0)),(IF($D213=6,ME213,MF213))))),MIN((VLOOKUP($D213,SALERYCODE,3,0)),(MC213+MD213))*(IF($D213=6,MF213,((MIN((VLOOKUP($D213,SALERYCODE,5,0)),MF213)))))))))/IF(AND($D213=2,'ראשי-פרטים כלליים וריכוז הוצאות'!$D$68&lt;&gt;4),1.2,1)</f>
        <v>0</v>
      </c>
      <c r="MI213" s="263"/>
      <c r="MJ213" s="264"/>
      <c r="MK213" s="265"/>
      <c r="ML213" s="266"/>
      <c r="MM213" s="267">
        <f t="shared" si="328"/>
        <v>0</v>
      </c>
      <c r="MN213" s="260">
        <f>+(IF(OR($B213=0,$C213=0,$D213=0,$DC$2&gt;$OE$1),0,IF(OR(MI213=0,MK213=0,ML213=0),0,MIN((VLOOKUP($D213,SALERYCODE,3,0))*(IF($D213=6,ML213,MK213))*((MIN((VLOOKUP($D213,SALERYCODE,5,0)),(IF($D213=6,MK213,ML213))))),MIN((VLOOKUP($D213,SALERYCODE,3,0)),(MI213+MJ213))*(IF($D213=6,ML213,((MIN((VLOOKUP($D213,SALERYCODE,5,0)),ML213)))))))))/IF(AND($D213=2,'ראשי-פרטים כלליים וריכוז הוצאות'!$D$68&lt;&gt;4),1.2,1)</f>
        <v>0</v>
      </c>
      <c r="MO213" s="263"/>
      <c r="MP213" s="264"/>
      <c r="MQ213" s="265"/>
      <c r="MR213" s="266"/>
      <c r="MS213" s="267">
        <f t="shared" si="329"/>
        <v>0</v>
      </c>
      <c r="MT213" s="260">
        <f>+(IF(OR($B213=0,$C213=0,$D213=0,$DC$2&gt;$OE$1),0,IF(OR(MO213=0,MQ213=0,MR213=0),0,MIN((VLOOKUP($D213,SALERYCODE,3,0))*(IF($D213=6,MR213,MQ213))*((MIN((VLOOKUP($D213,SALERYCODE,5,0)),(IF($D213=6,MQ213,MR213))))),MIN((VLOOKUP($D213,SALERYCODE,3,0)),(MO213+MP213))*(IF($D213=6,MR213,((MIN((VLOOKUP($D213,SALERYCODE,5,0)),MR213)))))))))/IF(AND($D213=2,'ראשי-פרטים כלליים וריכוז הוצאות'!$D$68&lt;&gt;4),1.2,1)</f>
        <v>0</v>
      </c>
      <c r="MU213" s="263"/>
      <c r="MV213" s="264"/>
      <c r="MW213" s="265"/>
      <c r="MX213" s="266"/>
      <c r="MY213" s="267">
        <f t="shared" si="330"/>
        <v>0</v>
      </c>
      <c r="MZ213" s="260">
        <f>+(IF(OR($B213=0,$C213=0,$D213=0,$DC$2&gt;$OE$1),0,IF(OR(MU213=0,MW213=0,MX213=0),0,MIN((VLOOKUP($D213,SALERYCODE,3,0))*(IF($D213=6,MX213,MW213))*((MIN((VLOOKUP($D213,SALERYCODE,5,0)),(IF($D213=6,MW213,MX213))))),MIN((VLOOKUP($D213,SALERYCODE,3,0)),(MU213+MV213))*(IF($D213=6,MX213,((MIN((VLOOKUP($D213,SALERYCODE,5,0)),MX213)))))))))/IF(AND($D213=2,'ראשי-פרטים כלליים וריכוז הוצאות'!$D$68&lt;&gt;4),1.2,1)</f>
        <v>0</v>
      </c>
      <c r="NA213" s="263"/>
      <c r="NB213" s="264"/>
      <c r="NC213" s="265"/>
      <c r="ND213" s="266"/>
      <c r="NE213" s="267">
        <f t="shared" si="331"/>
        <v>0</v>
      </c>
      <c r="NF213" s="260">
        <f>+(IF(OR($B213=0,$C213=0,$D213=0,$DC$2&gt;$OE$1),0,IF(OR(NA213=0,NC213=0,ND213=0),0,MIN((VLOOKUP($D213,SALERYCODE,3,0))*(IF($D213=6,ND213,NC213))*((MIN((VLOOKUP($D213,SALERYCODE,5,0)),(IF($D213=6,NC213,ND213))))),MIN((VLOOKUP($D213,SALERYCODE,3,0)),(NA213+NB213))*(IF($D213=6,ND213,((MIN((VLOOKUP($D213,SALERYCODE,5,0)),ND213)))))))))/IF(AND($D213=2,'ראשי-פרטים כלליים וריכוז הוצאות'!$D$68&lt;&gt;4),1.2,1)</f>
        <v>0</v>
      </c>
      <c r="NG213" s="263"/>
      <c r="NH213" s="264"/>
      <c r="NI213" s="265"/>
      <c r="NJ213" s="266"/>
      <c r="NK213" s="267">
        <f t="shared" si="332"/>
        <v>0</v>
      </c>
      <c r="NL213" s="260">
        <f>+(IF(OR($B213=0,$C213=0,$D213=0,$DC$2&gt;$OE$1),0,IF(OR(NG213=0,NI213=0,NJ213=0),0,MIN((VLOOKUP($D213,SALERYCODE,3,0))*(IF($D213=6,NJ213,NI213))*((MIN((VLOOKUP($D213,SALERYCODE,5,0)),(IF($D213=6,NI213,NJ213))))),MIN((VLOOKUP($D213,SALERYCODE,3,0)),(NG213+NH213))*(IF($D213=6,NJ213,((MIN((VLOOKUP($D213,SALERYCODE,5,0)),NJ213)))))))))/IF(AND($D213=2,'ראשי-פרטים כלליים וריכוז הוצאות'!$D$68&lt;&gt;4),1.2,1)</f>
        <v>0</v>
      </c>
      <c r="NM213" s="263"/>
      <c r="NN213" s="264"/>
      <c r="NO213" s="265"/>
      <c r="NP213" s="266"/>
      <c r="NQ213" s="267">
        <f t="shared" si="333"/>
        <v>0</v>
      </c>
      <c r="NR213" s="260">
        <f>+(IF(OR($B213=0,$C213=0,$D213=0,$DC$2&gt;$OE$1),0,IF(OR(NM213=0,NO213=0,NP213=0),0,MIN((VLOOKUP($D213,SALERYCODE,3,0))*(IF($D213=6,NP213,NO213))*((MIN((VLOOKUP($D213,SALERYCODE,5,0)),(IF($D213=6,NO213,NP213))))),MIN((VLOOKUP($D213,SALERYCODE,3,0)),(NM213+NN213))*(IF($D213=6,NP213,((MIN((VLOOKUP($D213,SALERYCODE,5,0)),NP213)))))))))/IF(AND($D213=2,'ראשי-פרטים כלליים וריכוז הוצאות'!$D$68&lt;&gt;4),1.2,1)</f>
        <v>0</v>
      </c>
      <c r="NS213" s="263"/>
      <c r="NT213" s="264"/>
      <c r="NU213" s="265"/>
      <c r="NV213" s="266"/>
      <c r="NW213" s="267">
        <f t="shared" si="334"/>
        <v>0</v>
      </c>
      <c r="NX213" s="260">
        <f>+(IF(OR($B213=0,$C213=0,$D213=0,$DC$2&gt;$OE$1),0,IF(OR(NS213=0,NU213=0,NV213=0),0,MIN((VLOOKUP($D213,SALERYCODE,3,0))*(IF($D213=6,NV213,NU213))*((MIN((VLOOKUP($D213,SALERYCODE,5,0)),(IF($D213=6,NU213,NV213))))),MIN((VLOOKUP($D213,SALERYCODE,3,0)),(NS213+NT213))*(IF($D213=6,NV213,((MIN((VLOOKUP($D213,SALERYCODE,5,0)),NV213)))))))))/IF(AND($D213=2,'ראשי-פרטים כלליים וריכוז הוצאות'!$D$68&lt;&gt;4),1.2,1)</f>
        <v>0</v>
      </c>
      <c r="NY213" s="263"/>
      <c r="NZ213" s="264"/>
      <c r="OA213" s="265"/>
      <c r="OB213" s="266"/>
      <c r="OC213" s="267">
        <f t="shared" si="335"/>
        <v>0</v>
      </c>
      <c r="OD213" s="260">
        <f>+(IF(OR($B213=0,$C213=0,$D213=0,$DC$2&gt;$OE$1),0,IF(OR(NY213=0,OA213=0,OB213=0),0,MIN((VLOOKUP($D213,SALERYCODE,3,0))*(IF($D213=6,OB213,OA213))*((MIN((VLOOKUP($D213,SALERYCODE,5,0)),(IF($D213=6,OA213,OB213))))),MIN((VLOOKUP($D213,SALERYCODE,3,0)),(NY213+NZ213))*(IF($D213=6,OB213,((MIN((VLOOKUP($D213,SALERYCODE,5,0)),OB213)))))))))/IF(AND($D213=2,'ראשי-פרטים כלליים וריכוז הוצאות'!$D$68&lt;&gt;4),1.2,1)</f>
        <v>0</v>
      </c>
      <c r="OE213" s="275">
        <f t="shared" si="341"/>
        <v>0</v>
      </c>
      <c r="OF213" s="283">
        <f t="shared" si="342"/>
        <v>9.9999999999999995E-7</v>
      </c>
      <c r="OG213" s="276">
        <f t="shared" si="343"/>
        <v>0</v>
      </c>
      <c r="OH213" s="275">
        <f t="shared" si="344"/>
        <v>0</v>
      </c>
      <c r="OI213" s="275">
        <v>0</v>
      </c>
      <c r="OJ213" s="258">
        <f t="shared" si="345"/>
        <v>0</v>
      </c>
      <c r="OK213" s="284"/>
      <c r="OL213" s="116">
        <f>MIN(OJ213+OK213*OF213*OE213/$OL$1/IF(AND($D213=2,'ראשי-פרטים כלליים וריכוז הוצאות'!$D$68&lt;&gt;4),1.2,1),IF($D213&gt;0,VLOOKUP($D213,SALERYCODE,3,0)*12*OG213,0))</f>
        <v>0</v>
      </c>
      <c r="OM213" s="95">
        <f t="shared" si="336"/>
        <v>0</v>
      </c>
      <c r="ON213" s="11">
        <f t="shared" si="337"/>
        <v>0</v>
      </c>
      <c r="OO213" s="11">
        <f t="shared" si="338"/>
        <v>0</v>
      </c>
      <c r="OP213" s="22">
        <f t="shared" si="339"/>
        <v>0</v>
      </c>
      <c r="OQ213" s="11">
        <f t="shared" si="340"/>
        <v>0</v>
      </c>
      <c r="OR213" s="11" t="e">
        <f>#REF!</f>
        <v>#REF!</v>
      </c>
      <c r="OS213" s="35" t="e">
        <f>#REF!-OP213</f>
        <v>#REF!</v>
      </c>
      <c r="OT213" s="35" t="e">
        <f>OS213-#REF!</f>
        <v>#REF!</v>
      </c>
      <c r="OU213" s="43" t="e">
        <f>IF(AND(OP213&gt;0,(OS213=#REF!-OP213)),"מועסק פחות מ-10% מזמנו במופ","")</f>
        <v>#REF!</v>
      </c>
    </row>
    <row r="214" spans="1:500" ht="24" hidden="1" customHeight="1" outlineLevel="1" x14ac:dyDescent="0.2">
      <c r="A214" s="282">
        <v>211</v>
      </c>
      <c r="B214" s="269"/>
      <c r="C214" s="270"/>
      <c r="D214" s="271"/>
      <c r="E214" s="263"/>
      <c r="F214" s="264"/>
      <c r="G214" s="265"/>
      <c r="H214" s="266"/>
      <c r="I214" s="267">
        <f t="shared" si="271"/>
        <v>0</v>
      </c>
      <c r="J214" s="260">
        <f>(IF(OR($B214=0,$C214=0,$D214=0,$E$2&gt;$OE$1),0,IF(OR($E214=0,$G214=0,$H214=0),0,MIN((VLOOKUP($D214,SALERYCODE,3,0))*(IF($D214=6,$H214,$G214))*((MIN((VLOOKUP($D214,SALERYCODE,5,0)),(IF($D214=6,$G214,$H214))))),MIN((VLOOKUP($D214,SALERYCODE,3,0)),($E214+$F214))*(IF($D214=6,$H214,((MIN((VLOOKUP($D214,SALERYCODE,5,0)),$H214)))))))))/IF(AND($D214=2,'ראשי-פרטים כלליים וריכוז הוצאות'!$D$68&lt;&gt;4),1.2,1)</f>
        <v>0</v>
      </c>
      <c r="K214" s="263"/>
      <c r="L214" s="264"/>
      <c r="M214" s="265"/>
      <c r="N214" s="266"/>
      <c r="O214" s="267">
        <f t="shared" si="272"/>
        <v>0</v>
      </c>
      <c r="P214" s="260">
        <f>+(IF(OR($B214=0,$C214=0,$D214=0,$K$2&gt;$OE$1),0,IF(OR($K214=0,$M214=0,$N214=0),0,MIN((VLOOKUP($D214,SALERYCODE,3,0))*(IF($D214=6,$N214,$M214))*((MIN((VLOOKUP($D214,SALERYCODE,5,0)),(IF($D214=6,$M214,$N214))))),MIN((VLOOKUP($D214,SALERYCODE,3,0)),($K214+$L214))*(IF($D214=6,$N214,((MIN((VLOOKUP($D214,SALERYCODE,5,0)),$N214)))))))))/IF(AND($D214=2,'ראשי-פרטים כלליים וריכוז הוצאות'!$D$68&lt;&gt;4),1.2,1)</f>
        <v>0</v>
      </c>
      <c r="Q214" s="263"/>
      <c r="R214" s="264"/>
      <c r="S214" s="265"/>
      <c r="T214" s="266"/>
      <c r="U214" s="267">
        <f t="shared" si="273"/>
        <v>0</v>
      </c>
      <c r="V214" s="260">
        <f>+(IF(OR($B214=0,$C214=0,$D214=0,$Q$2&gt;$OE$1),0,IF(OR(Q214=0,S214=0,T214=0),0,MIN((VLOOKUP($D214,SALERYCODE,3,0))*(IF($D214=6,T214,S214))*((MIN((VLOOKUP($D214,SALERYCODE,5,0)),(IF($D214=6,S214,T214))))),MIN((VLOOKUP($D214,SALERYCODE,3,0)),(Q214+R214))*(IF($D214=6,T214,((MIN((VLOOKUP($D214,SALERYCODE,5,0)),T214)))))))))/IF(AND($D214=2,'ראשי-פרטים כלליים וריכוז הוצאות'!$D$68&lt;&gt;4),1.2,1)</f>
        <v>0</v>
      </c>
      <c r="W214" s="263"/>
      <c r="X214" s="264"/>
      <c r="Y214" s="265"/>
      <c r="Z214" s="266"/>
      <c r="AA214" s="267">
        <f t="shared" si="274"/>
        <v>0</v>
      </c>
      <c r="AB214" s="260">
        <f>+(IF(OR($B214=0,$C214=0,$D214=0,$W$2&gt;$OE$1),0,IF(OR(W214=0,Y214=0,Z214=0),0,MIN((VLOOKUP($D214,SALERYCODE,3,0))*(IF($D214=6,Z214,Y214))*((MIN((VLOOKUP($D214,SALERYCODE,5,0)),(IF($D214=6,Y214,Z214))))),MIN((VLOOKUP($D214,SALERYCODE,3,0)),(W214+X214))*(IF($D214=6,Z214,((MIN((VLOOKUP($D214,SALERYCODE,5,0)),Z214)))))))))/IF(AND($D214=2,'ראשי-פרטים כלליים וריכוז הוצאות'!$D$68&lt;&gt;4),1.2,1)</f>
        <v>0</v>
      </c>
      <c r="AC214" s="263"/>
      <c r="AD214" s="264"/>
      <c r="AE214" s="265"/>
      <c r="AF214" s="266"/>
      <c r="AG214" s="267">
        <f t="shared" si="275"/>
        <v>0</v>
      </c>
      <c r="AH214" s="260">
        <f>+(IF(OR($B214=0,$C214=0,$D214=0,$AC$2&gt;$OE$1),0,IF(OR(AC214=0,AE214=0,AF214=0),0,MIN((VLOOKUP($D214,SALERYCODE,3,0))*(IF($D214=6,AF214,AE214))*((MIN((VLOOKUP($D214,SALERYCODE,5,0)),(IF($D214=6,AE214,AF214))))),MIN((VLOOKUP($D214,SALERYCODE,3,0)),(AC214+AD214))*(IF($D214=6,AF214,((MIN((VLOOKUP($D214,SALERYCODE,5,0)),AF214)))))))))/IF(AND($D214=2,'ראשי-פרטים כלליים וריכוז הוצאות'!$D$68&lt;&gt;4),1.2,1)</f>
        <v>0</v>
      </c>
      <c r="AI214" s="263"/>
      <c r="AJ214" s="264"/>
      <c r="AK214" s="265"/>
      <c r="AL214" s="266"/>
      <c r="AM214" s="267">
        <f t="shared" si="276"/>
        <v>0</v>
      </c>
      <c r="AN214" s="260">
        <f>+(IF(OR($B214=0,$C214=0,$D214=0,$AI$2&gt;$OE$1),0,IF(OR(AI214=0,AK214=0,AL214=0),0,MIN((VLOOKUP($D214,SALERYCODE,3,0))*(IF($D214=6,AL214,AK214))*((MIN((VLOOKUP($D214,SALERYCODE,5,0)),(IF($D214=6,AK214,AL214))))),MIN((VLOOKUP($D214,SALERYCODE,3,0)),(AI214+AJ214))*(IF($D214=6,AL214,((MIN((VLOOKUP($D214,SALERYCODE,5,0)),AL214)))))))))/IF(AND($D214=2,'ראשי-פרטים כלליים וריכוז הוצאות'!$D$68&lt;&gt;4),1.2,1)</f>
        <v>0</v>
      </c>
      <c r="AO214" s="263"/>
      <c r="AP214" s="264"/>
      <c r="AQ214" s="265"/>
      <c r="AR214" s="266"/>
      <c r="AS214" s="267">
        <f t="shared" si="277"/>
        <v>0</v>
      </c>
      <c r="AT214" s="260">
        <f>+(IF(OR($B214=0,$C214=0,$D214=0,$AO$2&gt;$OE$1),0,IF(OR(AO214=0,AQ214=0,AR214=0),0,MIN((VLOOKUP($D214,SALERYCODE,3,0))*(IF($D214=6,AR214,AQ214))*((MIN((VLOOKUP($D214,SALERYCODE,5,0)),(IF($D214=6,AQ214,AR214))))),MIN((VLOOKUP($D214,SALERYCODE,3,0)),(AO214+AP214))*(IF($D214=6,AR214,((MIN((VLOOKUP($D214,SALERYCODE,5,0)),AR214)))))))))/IF(AND($D214=2,'ראשי-פרטים כלליים וריכוז הוצאות'!$D$68&lt;&gt;4),1.2,1)</f>
        <v>0</v>
      </c>
      <c r="AU214" s="263"/>
      <c r="AV214" s="264"/>
      <c r="AW214" s="265"/>
      <c r="AX214" s="266"/>
      <c r="AY214" s="267">
        <f t="shared" si="278"/>
        <v>0</v>
      </c>
      <c r="AZ214" s="260">
        <f>+(IF(OR($B214=0,$C214=0,$D214=0,$AU$2&gt;$OE$1),0,IF(OR(AU214=0,AW214=0,AX214=0),0,MIN((VLOOKUP($D214,SALERYCODE,3,0))*(IF($D214=6,AX214,AW214))*((MIN((VLOOKUP($D214,SALERYCODE,5,0)),(IF($D214=6,AW214,AX214))))),MIN((VLOOKUP($D214,SALERYCODE,3,0)),(AU214+AV214))*(IF($D214=6,AX214,((MIN((VLOOKUP($D214,SALERYCODE,5,0)),AX214)))))))))/IF(AND($D214=2,'ראשי-פרטים כלליים וריכוז הוצאות'!$D$68&lt;&gt;4),1.2,1)</f>
        <v>0</v>
      </c>
      <c r="BA214" s="263"/>
      <c r="BB214" s="264"/>
      <c r="BC214" s="265"/>
      <c r="BD214" s="266"/>
      <c r="BE214" s="267">
        <f t="shared" si="279"/>
        <v>0</v>
      </c>
      <c r="BF214" s="260">
        <f>+(IF(OR($B214=0,$C214=0,$D214=0,$BA$2&gt;$OE$1),0,IF(OR(BA214=0,BC214=0,BD214=0),0,MIN((VLOOKUP($D214,SALERYCODE,3,0))*(IF($D214=6,BD214,BC214))*((MIN((VLOOKUP($D214,SALERYCODE,5,0)),(IF($D214=6,BC214,BD214))))),MIN((VLOOKUP($D214,SALERYCODE,3,0)),(BA214+BB214))*(IF($D214=6,BD214,((MIN((VLOOKUP($D214,SALERYCODE,5,0)),BD214)))))))))/IF(AND($D214=2,'ראשי-פרטים כלליים וריכוז הוצאות'!$D$68&lt;&gt;4),1.2,1)</f>
        <v>0</v>
      </c>
      <c r="BG214" s="263"/>
      <c r="BH214" s="264"/>
      <c r="BI214" s="265"/>
      <c r="BJ214" s="266"/>
      <c r="BK214" s="267">
        <f t="shared" si="280"/>
        <v>0</v>
      </c>
      <c r="BL214" s="260">
        <f>+(IF(OR($B214=0,$C214=0,$D214=0,$BG$2&gt;$OE$1),0,IF(OR(BG214=0,BI214=0,BJ214=0),0,MIN((VLOOKUP($D214,SALERYCODE,3,0))*(IF($D214=6,BJ214,BI214))*((MIN((VLOOKUP($D214,SALERYCODE,5,0)),(IF($D214=6,BI214,BJ214))))),MIN((VLOOKUP($D214,SALERYCODE,3,0)),(BG214+BH214))*(IF($D214=6,BJ214,((MIN((VLOOKUP($D214,SALERYCODE,5,0)),BJ214)))))))))/IF(AND($D214=2,'ראשי-פרטים כלליים וריכוז הוצאות'!$D$68&lt;&gt;4),1.2,1)</f>
        <v>0</v>
      </c>
      <c r="BM214" s="263"/>
      <c r="BN214" s="264"/>
      <c r="BO214" s="265"/>
      <c r="BP214" s="266"/>
      <c r="BQ214" s="267">
        <f t="shared" si="281"/>
        <v>0</v>
      </c>
      <c r="BR214" s="260">
        <f>+(IF(OR($B214=0,$C214=0,$D214=0,$BM$2&gt;$OE$1),0,IF(OR(BM214=0,BO214=0,BP214=0),0,MIN((VLOOKUP($D214,SALERYCODE,3,0))*(IF($D214=6,BP214,BO214))*((MIN((VLOOKUP($D214,SALERYCODE,5,0)),(IF($D214=6,BO214,BP214))))),MIN((VLOOKUP($D214,SALERYCODE,3,0)),(BM214+BN214))*(IF($D214=6,BP214,((MIN((VLOOKUP($D214,SALERYCODE,5,0)),BP214)))))))))/IF(AND($D214=2,'ראשי-פרטים כלליים וריכוז הוצאות'!$D$68&lt;&gt;4),1.2,1)</f>
        <v>0</v>
      </c>
      <c r="BS214" s="263"/>
      <c r="BT214" s="264"/>
      <c r="BU214" s="265"/>
      <c r="BV214" s="266"/>
      <c r="BW214" s="267">
        <f t="shared" si="282"/>
        <v>0</v>
      </c>
      <c r="BX214" s="260">
        <f>+(IF(OR($B214=0,$C214=0,$D214=0,$BS$2&gt;$OE$1),0,IF(OR(BS214=0,BU214=0,BV214=0),0,MIN((VLOOKUP($D214,SALERYCODE,3,0))*(IF($D214=6,BV214,BU214))*((MIN((VLOOKUP($D214,SALERYCODE,5,0)),(IF($D214=6,BU214,BV214))))),MIN((VLOOKUP($D214,SALERYCODE,3,0)),(BS214+BT214))*(IF($D214=6,BV214,((MIN((VLOOKUP($D214,SALERYCODE,5,0)),BV214)))))))))/IF(AND($D214=2,'ראשי-פרטים כלליים וריכוז הוצאות'!$D$68&lt;&gt;4),1.2,1)</f>
        <v>0</v>
      </c>
      <c r="BY214" s="263"/>
      <c r="BZ214" s="264"/>
      <c r="CA214" s="265"/>
      <c r="CB214" s="266"/>
      <c r="CC214" s="267">
        <f t="shared" si="283"/>
        <v>0</v>
      </c>
      <c r="CD214" s="260">
        <f>+(IF(OR($B214=0,$C214=0,$D214=0,$BY$2&gt;$OE$1),0,IF(OR(BY214=0,CA214=0,CB214=0),0,MIN((VLOOKUP($D214,SALERYCODE,3,0))*(IF($D214=6,CB214,CA214))*((MIN((VLOOKUP($D214,SALERYCODE,5,0)),(IF($D214=6,CA214,CB214))))),MIN((VLOOKUP($D214,SALERYCODE,3,0)),(BY214+BZ214))*(IF($D214=6,CB214,((MIN((VLOOKUP($D214,SALERYCODE,5,0)),CB214)))))))))/IF(AND($D214=2,'ראשי-פרטים כלליים וריכוז הוצאות'!$D$68&lt;&gt;4),1.2,1)</f>
        <v>0</v>
      </c>
      <c r="CE214" s="263"/>
      <c r="CF214" s="264"/>
      <c r="CG214" s="265"/>
      <c r="CH214" s="266"/>
      <c r="CI214" s="267">
        <f t="shared" si="284"/>
        <v>0</v>
      </c>
      <c r="CJ214" s="260">
        <f>+(IF(OR($B214=0,$C214=0,$D214=0,$CE$2&gt;$OE$1),0,IF(OR(CE214=0,CG214=0,CH214=0),0,MIN((VLOOKUP($D214,SALERYCODE,3,0))*(IF($D214=6,CH214,CG214))*((MIN((VLOOKUP($D214,SALERYCODE,5,0)),(IF($D214=6,CG214,CH214))))),MIN((VLOOKUP($D214,SALERYCODE,3,0)),(CE214+CF214))*(IF($D214=6,CH214,((MIN((VLOOKUP($D214,SALERYCODE,5,0)),CH214)))))))))/IF(AND($D214=2,'ראשי-פרטים כלליים וריכוז הוצאות'!$D$68&lt;&gt;4),1.2,1)</f>
        <v>0</v>
      </c>
      <c r="CK214" s="263"/>
      <c r="CL214" s="264"/>
      <c r="CM214" s="265"/>
      <c r="CN214" s="266"/>
      <c r="CO214" s="267">
        <f t="shared" si="285"/>
        <v>0</v>
      </c>
      <c r="CP214" s="260">
        <f>+(IF(OR($B214=0,$C214=0,$D214=0,$CK$2&gt;$OE$1),0,IF(OR(CK214=0,CM214=0,CN214=0),0,MIN((VLOOKUP($D214,SALERYCODE,3,0))*(IF($D214=6,CN214,CM214))*((MIN((VLOOKUP($D214,SALERYCODE,5,0)),(IF($D214=6,CM214,CN214))))),MIN((VLOOKUP($D214,SALERYCODE,3,0)),(CK214+CL214))*(IF($D214=6,CN214,((MIN((VLOOKUP($D214,SALERYCODE,5,0)),CN214)))))))))/IF(AND($D214=2,'ראשי-פרטים כלליים וריכוז הוצאות'!$D$68&lt;&gt;4),1.2,1)</f>
        <v>0</v>
      </c>
      <c r="CQ214" s="263"/>
      <c r="CR214" s="264"/>
      <c r="CS214" s="265"/>
      <c r="CT214" s="266"/>
      <c r="CU214" s="267">
        <f t="shared" si="286"/>
        <v>0</v>
      </c>
      <c r="CV214" s="260">
        <f>+(IF(OR($B214=0,$C214=0,$D214=0,$CQ$2&gt;$OE$1),0,IF(OR(CQ214=0,CS214=0,CT214=0),0,MIN((VLOOKUP($D214,SALERYCODE,3,0))*(IF($D214=6,CT214,CS214))*((MIN((VLOOKUP($D214,SALERYCODE,5,0)),(IF($D214=6,CS214,CT214))))),MIN((VLOOKUP($D214,SALERYCODE,3,0)),(CQ214+CR214))*(IF($D214=6,CT214,((MIN((VLOOKUP($D214,SALERYCODE,5,0)),CT214)))))))))/IF(AND($D214=2,'ראשי-פרטים כלליים וריכוז הוצאות'!$D$68&lt;&gt;4),1.2,1)</f>
        <v>0</v>
      </c>
      <c r="CW214" s="263"/>
      <c r="CX214" s="264"/>
      <c r="CY214" s="265"/>
      <c r="CZ214" s="266"/>
      <c r="DA214" s="267">
        <f t="shared" si="287"/>
        <v>0</v>
      </c>
      <c r="DB214" s="260">
        <f>+(IF(OR($B214=0,$C214=0,$D214=0,$CW$2&gt;$OE$1),0,IF(OR(CW214=0,CY214=0,CZ214=0),0,MIN((VLOOKUP($D214,SALERYCODE,3,0))*(IF($D214=6,CZ214,CY214))*((MIN((VLOOKUP($D214,SALERYCODE,5,0)),(IF($D214=6,CY214,CZ214))))),MIN((VLOOKUP($D214,SALERYCODE,3,0)),(CW214+CX214))*(IF($D214=6,CZ214,((MIN((VLOOKUP($D214,SALERYCODE,5,0)),CZ214)))))))))/IF(AND($D214=2,'ראשי-פרטים כלליים וריכוז הוצאות'!$D$68&lt;&gt;4),1.2,1)</f>
        <v>0</v>
      </c>
      <c r="DC214" s="263"/>
      <c r="DD214" s="264"/>
      <c r="DE214" s="265"/>
      <c r="DF214" s="266"/>
      <c r="DG214" s="267">
        <f t="shared" si="288"/>
        <v>0</v>
      </c>
      <c r="DH214" s="260">
        <f>+(IF(OR($B214=0,$C214=0,$D214=0,$DC$2&gt;$OE$1),0,IF(OR(DC214=0,DE214=0,DF214=0),0,MIN((VLOOKUP($D214,SALERYCODE,3,0))*(IF($D214=6,DF214,DE214))*((MIN((VLOOKUP($D214,SALERYCODE,5,0)),(IF($D214=6,DE214,DF214))))),MIN((VLOOKUP($D214,SALERYCODE,3,0)),(DC214+DD214))*(IF($D214=6,DF214,((MIN((VLOOKUP($D214,SALERYCODE,5,0)),DF214)))))))))/IF(AND($D214=2,'ראשי-פרטים כלליים וריכוז הוצאות'!$D$68&lt;&gt;4),1.2,1)</f>
        <v>0</v>
      </c>
      <c r="DI214" s="263"/>
      <c r="DJ214" s="264"/>
      <c r="DK214" s="265"/>
      <c r="DL214" s="266"/>
      <c r="DM214" s="267">
        <f t="shared" si="289"/>
        <v>0</v>
      </c>
      <c r="DN214" s="260">
        <f>+(IF(OR($B214=0,$C214=0,$D214=0,$DC$2&gt;$OE$1),0,IF(OR(DI214=0,DK214=0,DL214=0),0,MIN((VLOOKUP($D214,SALERYCODE,3,0))*(IF($D214=6,DL214,DK214))*((MIN((VLOOKUP($D214,SALERYCODE,5,0)),(IF($D214=6,DK214,DL214))))),MIN((VLOOKUP($D214,SALERYCODE,3,0)),(DI214+DJ214))*(IF($D214=6,DL214,((MIN((VLOOKUP($D214,SALERYCODE,5,0)),DL214)))))))))/IF(AND($D214=2,'ראשי-פרטים כלליים וריכוז הוצאות'!$D$68&lt;&gt;4),1.2,1)</f>
        <v>0</v>
      </c>
      <c r="DO214" s="263"/>
      <c r="DP214" s="264"/>
      <c r="DQ214" s="265"/>
      <c r="DR214" s="266"/>
      <c r="DS214" s="267">
        <f t="shared" si="290"/>
        <v>0</v>
      </c>
      <c r="DT214" s="260">
        <f>+(IF(OR($B214=0,$C214=0,$D214=0,$DC$2&gt;$OE$1),0,IF(OR(DO214=0,DQ214=0,DR214=0),0,MIN((VLOOKUP($D214,SALERYCODE,3,0))*(IF($D214=6,DR214,DQ214))*((MIN((VLOOKUP($D214,SALERYCODE,5,0)),(IF($D214=6,DQ214,DR214))))),MIN((VLOOKUP($D214,SALERYCODE,3,0)),(DO214+DP214))*(IF($D214=6,DR214,((MIN((VLOOKUP($D214,SALERYCODE,5,0)),DR214)))))))))/IF(AND($D214=2,'ראשי-פרטים כלליים וריכוז הוצאות'!$D$68&lt;&gt;4),1.2,1)</f>
        <v>0</v>
      </c>
      <c r="DU214" s="263"/>
      <c r="DV214" s="264"/>
      <c r="DW214" s="265"/>
      <c r="DX214" s="266"/>
      <c r="DY214" s="267">
        <f t="shared" si="291"/>
        <v>0</v>
      </c>
      <c r="DZ214" s="260">
        <f>+(IF(OR($B214=0,$C214=0,$D214=0,$DC$2&gt;$OE$1),0,IF(OR(DU214=0,DW214=0,DX214=0),0,MIN((VLOOKUP($D214,SALERYCODE,3,0))*(IF($D214=6,DX214,DW214))*((MIN((VLOOKUP($D214,SALERYCODE,5,0)),(IF($D214=6,DW214,DX214))))),MIN((VLOOKUP($D214,SALERYCODE,3,0)),(DU214+DV214))*(IF($D214=6,DX214,((MIN((VLOOKUP($D214,SALERYCODE,5,0)),DX214)))))))))/IF(AND($D214=2,'ראשי-פרטים כלליים וריכוז הוצאות'!$D$68&lt;&gt;4),1.2,1)</f>
        <v>0</v>
      </c>
      <c r="EA214" s="263"/>
      <c r="EB214" s="264"/>
      <c r="EC214" s="265"/>
      <c r="ED214" s="266"/>
      <c r="EE214" s="267">
        <f t="shared" si="292"/>
        <v>0</v>
      </c>
      <c r="EF214" s="260">
        <f>+(IF(OR($B214=0,$C214=0,$D214=0,$DC$2&gt;$OE$1),0,IF(OR(EA214=0,EC214=0,ED214=0),0,MIN((VLOOKUP($D214,SALERYCODE,3,0))*(IF($D214=6,ED214,EC214))*((MIN((VLOOKUP($D214,SALERYCODE,5,0)),(IF($D214=6,EC214,ED214))))),MIN((VLOOKUP($D214,SALERYCODE,3,0)),(EA214+EB214))*(IF($D214=6,ED214,((MIN((VLOOKUP($D214,SALERYCODE,5,0)),ED214)))))))))/IF(AND($D214=2,'ראשי-פרטים כלליים וריכוז הוצאות'!$D$68&lt;&gt;4),1.2,1)</f>
        <v>0</v>
      </c>
      <c r="EG214" s="263"/>
      <c r="EH214" s="264"/>
      <c r="EI214" s="265"/>
      <c r="EJ214" s="266"/>
      <c r="EK214" s="267">
        <f t="shared" si="293"/>
        <v>0</v>
      </c>
      <c r="EL214" s="260">
        <f>+(IF(OR($B214=0,$C214=0,$D214=0,$DC$2&gt;$OE$1),0,IF(OR(EG214=0,EI214=0,EJ214=0),0,MIN((VLOOKUP($D214,SALERYCODE,3,0))*(IF($D214=6,EJ214,EI214))*((MIN((VLOOKUP($D214,SALERYCODE,5,0)),(IF($D214=6,EI214,EJ214))))),MIN((VLOOKUP($D214,SALERYCODE,3,0)),(EG214+EH214))*(IF($D214=6,EJ214,((MIN((VLOOKUP($D214,SALERYCODE,5,0)),EJ214)))))))))/IF(AND($D214=2,'ראשי-פרטים כלליים וריכוז הוצאות'!$D$68&lt;&gt;4),1.2,1)</f>
        <v>0</v>
      </c>
      <c r="EM214" s="263"/>
      <c r="EN214" s="264"/>
      <c r="EO214" s="265"/>
      <c r="EP214" s="266"/>
      <c r="EQ214" s="267">
        <f t="shared" si="294"/>
        <v>0</v>
      </c>
      <c r="ER214" s="260">
        <f>+(IF(OR($B214=0,$C214=0,$D214=0,$DC$2&gt;$OE$1),0,IF(OR(EM214=0,EO214=0,EP214=0),0,MIN((VLOOKUP($D214,SALERYCODE,3,0))*(IF($D214=6,EP214,EO214))*((MIN((VLOOKUP($D214,SALERYCODE,5,0)),(IF($D214=6,EO214,EP214))))),MIN((VLOOKUP($D214,SALERYCODE,3,0)),(EM214+EN214))*(IF($D214=6,EP214,((MIN((VLOOKUP($D214,SALERYCODE,5,0)),EP214)))))))))/IF(AND($D214=2,'ראשי-פרטים כלליים וריכוז הוצאות'!$D$68&lt;&gt;4),1.2,1)</f>
        <v>0</v>
      </c>
      <c r="ES214" s="263"/>
      <c r="ET214" s="264"/>
      <c r="EU214" s="265"/>
      <c r="EV214" s="266"/>
      <c r="EW214" s="267">
        <f t="shared" si="295"/>
        <v>0</v>
      </c>
      <c r="EX214" s="260">
        <f>+(IF(OR($B214=0,$C214=0,$D214=0,$DC$2&gt;$OE$1),0,IF(OR(ES214=0,EU214=0,EV214=0),0,MIN((VLOOKUP($D214,SALERYCODE,3,0))*(IF($D214=6,EV214,EU214))*((MIN((VLOOKUP($D214,SALERYCODE,5,0)),(IF($D214=6,EU214,EV214))))),MIN((VLOOKUP($D214,SALERYCODE,3,0)),(ES214+ET214))*(IF($D214=6,EV214,((MIN((VLOOKUP($D214,SALERYCODE,5,0)),EV214)))))))))/IF(AND($D214=2,'ראשי-פרטים כלליים וריכוז הוצאות'!$D$68&lt;&gt;4),1.2,1)</f>
        <v>0</v>
      </c>
      <c r="EY214" s="263"/>
      <c r="EZ214" s="264"/>
      <c r="FA214" s="265"/>
      <c r="FB214" s="266"/>
      <c r="FC214" s="267">
        <f t="shared" si="296"/>
        <v>0</v>
      </c>
      <c r="FD214" s="260">
        <f>+(IF(OR($B214=0,$C214=0,$D214=0,$DC$2&gt;$OE$1),0,IF(OR(EY214=0,FA214=0,FB214=0),0,MIN((VLOOKUP($D214,SALERYCODE,3,0))*(IF($D214=6,FB214,FA214))*((MIN((VLOOKUP($D214,SALERYCODE,5,0)),(IF($D214=6,FA214,FB214))))),MIN((VLOOKUP($D214,SALERYCODE,3,0)),(EY214+EZ214))*(IF($D214=6,FB214,((MIN((VLOOKUP($D214,SALERYCODE,5,0)),FB214)))))))))/IF(AND($D214=2,'ראשי-פרטים כלליים וריכוז הוצאות'!$D$68&lt;&gt;4),1.2,1)</f>
        <v>0</v>
      </c>
      <c r="FE214" s="263"/>
      <c r="FF214" s="264"/>
      <c r="FG214" s="265"/>
      <c r="FH214" s="266"/>
      <c r="FI214" s="267">
        <f t="shared" si="297"/>
        <v>0</v>
      </c>
      <c r="FJ214" s="260">
        <f>+(IF(OR($B214=0,$C214=0,$D214=0,$DC$2&gt;$OE$1),0,IF(OR(FE214=0,FG214=0,FH214=0),0,MIN((VLOOKUP($D214,SALERYCODE,3,0))*(IF($D214=6,FH214,FG214))*((MIN((VLOOKUP($D214,SALERYCODE,5,0)),(IF($D214=6,FG214,FH214))))),MIN((VLOOKUP($D214,SALERYCODE,3,0)),(FE214+FF214))*(IF($D214=6,FH214,((MIN((VLOOKUP($D214,SALERYCODE,5,0)),FH214)))))))))/IF(AND($D214=2,'ראשי-פרטים כלליים וריכוז הוצאות'!$D$68&lt;&gt;4),1.2,1)</f>
        <v>0</v>
      </c>
      <c r="FK214" s="263"/>
      <c r="FL214" s="264"/>
      <c r="FM214" s="265"/>
      <c r="FN214" s="266"/>
      <c r="FO214" s="267">
        <f t="shared" si="298"/>
        <v>0</v>
      </c>
      <c r="FP214" s="260">
        <f>+(IF(OR($B214=0,$C214=0,$D214=0,$DC$2&gt;$OE$1),0,IF(OR(FK214=0,FM214=0,FN214=0),0,MIN((VLOOKUP($D214,SALERYCODE,3,0))*(IF($D214=6,FN214,FM214))*((MIN((VLOOKUP($D214,SALERYCODE,5,0)),(IF($D214=6,FM214,FN214))))),MIN((VLOOKUP($D214,SALERYCODE,3,0)),(FK214+FL214))*(IF($D214=6,FN214,((MIN((VLOOKUP($D214,SALERYCODE,5,0)),FN214)))))))))/IF(AND($D214=2,'ראשי-פרטים כלליים וריכוז הוצאות'!$D$68&lt;&gt;4),1.2,1)</f>
        <v>0</v>
      </c>
      <c r="FQ214" s="263"/>
      <c r="FR214" s="264"/>
      <c r="FS214" s="265"/>
      <c r="FT214" s="266"/>
      <c r="FU214" s="267">
        <f t="shared" si="299"/>
        <v>0</v>
      </c>
      <c r="FV214" s="260">
        <f>+(IF(OR($B214=0,$C214=0,$D214=0,$DC$2&gt;$OE$1),0,IF(OR(FQ214=0,FS214=0,FT214=0),0,MIN((VLOOKUP($D214,SALERYCODE,3,0))*(IF($D214=6,FT214,FS214))*((MIN((VLOOKUP($D214,SALERYCODE,5,0)),(IF($D214=6,FS214,FT214))))),MIN((VLOOKUP($D214,SALERYCODE,3,0)),(FQ214+FR214))*(IF($D214=6,FT214,((MIN((VLOOKUP($D214,SALERYCODE,5,0)),FT214)))))))))/IF(AND($D214=2,'ראשי-פרטים כלליים וריכוז הוצאות'!$D$68&lt;&gt;4),1.2,1)</f>
        <v>0</v>
      </c>
      <c r="FW214" s="263"/>
      <c r="FX214" s="264"/>
      <c r="FY214" s="265"/>
      <c r="FZ214" s="266"/>
      <c r="GA214" s="267">
        <f t="shared" si="300"/>
        <v>0</v>
      </c>
      <c r="GB214" s="260">
        <f>+(IF(OR($B214=0,$C214=0,$D214=0,$DC$2&gt;$OE$1),0,IF(OR(FW214=0,FY214=0,FZ214=0),0,MIN((VLOOKUP($D214,SALERYCODE,3,0))*(IF($D214=6,FZ214,FY214))*((MIN((VLOOKUP($D214,SALERYCODE,5,0)),(IF($D214=6,FY214,FZ214))))),MIN((VLOOKUP($D214,SALERYCODE,3,0)),(FW214+FX214))*(IF($D214=6,FZ214,((MIN((VLOOKUP($D214,SALERYCODE,5,0)),FZ214)))))))))/IF(AND($D214=2,'ראשי-פרטים כלליים וריכוז הוצאות'!$D$68&lt;&gt;4),1.2,1)</f>
        <v>0</v>
      </c>
      <c r="GC214" s="263"/>
      <c r="GD214" s="264"/>
      <c r="GE214" s="265"/>
      <c r="GF214" s="266"/>
      <c r="GG214" s="267">
        <f t="shared" si="301"/>
        <v>0</v>
      </c>
      <c r="GH214" s="260">
        <f>+(IF(OR($B214=0,$C214=0,$D214=0,$DC$2&gt;$OE$1),0,IF(OR(GC214=0,GE214=0,GF214=0),0,MIN((VLOOKUP($D214,SALERYCODE,3,0))*(IF($D214=6,GF214,GE214))*((MIN((VLOOKUP($D214,SALERYCODE,5,0)),(IF($D214=6,GE214,GF214))))),MIN((VLOOKUP($D214,SALERYCODE,3,0)),(GC214+GD214))*(IF($D214=6,GF214,((MIN((VLOOKUP($D214,SALERYCODE,5,0)),GF214)))))))))/IF(AND($D214=2,'ראשי-פרטים כלליים וריכוז הוצאות'!$D$68&lt;&gt;4),1.2,1)</f>
        <v>0</v>
      </c>
      <c r="GI214" s="263"/>
      <c r="GJ214" s="264"/>
      <c r="GK214" s="265"/>
      <c r="GL214" s="266"/>
      <c r="GM214" s="267">
        <f t="shared" si="302"/>
        <v>0</v>
      </c>
      <c r="GN214" s="260">
        <f>+(IF(OR($B214=0,$C214=0,$D214=0,$DC$2&gt;$OE$1),0,IF(OR(GI214=0,GK214=0,GL214=0),0,MIN((VLOOKUP($D214,SALERYCODE,3,0))*(IF($D214=6,GL214,GK214))*((MIN((VLOOKUP($D214,SALERYCODE,5,0)),(IF($D214=6,GK214,GL214))))),MIN((VLOOKUP($D214,SALERYCODE,3,0)),(GI214+GJ214))*(IF($D214=6,GL214,((MIN((VLOOKUP($D214,SALERYCODE,5,0)),GL214)))))))))/IF(AND($D214=2,'ראשי-פרטים כלליים וריכוז הוצאות'!$D$68&lt;&gt;4),1.2,1)</f>
        <v>0</v>
      </c>
      <c r="GO214" s="263"/>
      <c r="GP214" s="264"/>
      <c r="GQ214" s="265"/>
      <c r="GR214" s="266"/>
      <c r="GS214" s="267">
        <f t="shared" si="303"/>
        <v>0</v>
      </c>
      <c r="GT214" s="260">
        <f>+(IF(OR($B214=0,$C214=0,$D214=0,$DC$2&gt;$OE$1),0,IF(OR(GO214=0,GQ214=0,GR214=0),0,MIN((VLOOKUP($D214,SALERYCODE,3,0))*(IF($D214=6,GR214,GQ214))*((MIN((VLOOKUP($D214,SALERYCODE,5,0)),(IF($D214=6,GQ214,GR214))))),MIN((VLOOKUP($D214,SALERYCODE,3,0)),(GO214+GP214))*(IF($D214=6,GR214,((MIN((VLOOKUP($D214,SALERYCODE,5,0)),GR214)))))))))/IF(AND($D214=2,'ראשי-פרטים כלליים וריכוז הוצאות'!$D$68&lt;&gt;4),1.2,1)</f>
        <v>0</v>
      </c>
      <c r="GU214" s="263"/>
      <c r="GV214" s="264"/>
      <c r="GW214" s="265"/>
      <c r="GX214" s="266"/>
      <c r="GY214" s="267">
        <f t="shared" si="304"/>
        <v>0</v>
      </c>
      <c r="GZ214" s="260">
        <f>+(IF(OR($B214=0,$C214=0,$D214=0,$DC$2&gt;$OE$1),0,IF(OR(GU214=0,GW214=0,GX214=0),0,MIN((VLOOKUP($D214,SALERYCODE,3,0))*(IF($D214=6,GX214,GW214))*((MIN((VLOOKUP($D214,SALERYCODE,5,0)),(IF($D214=6,GW214,GX214))))),MIN((VLOOKUP($D214,SALERYCODE,3,0)),(GU214+GV214))*(IF($D214=6,GX214,((MIN((VLOOKUP($D214,SALERYCODE,5,0)),GX214)))))))))/IF(AND($D214=2,'ראשי-פרטים כלליים וריכוז הוצאות'!$D$68&lt;&gt;4),1.2,1)</f>
        <v>0</v>
      </c>
      <c r="HA214" s="263"/>
      <c r="HB214" s="264"/>
      <c r="HC214" s="265"/>
      <c r="HD214" s="266"/>
      <c r="HE214" s="267">
        <f t="shared" si="305"/>
        <v>0</v>
      </c>
      <c r="HF214" s="260">
        <f>+(IF(OR($B214=0,$C214=0,$D214=0,$DC$2&gt;$OE$1),0,IF(OR(HA214=0,HC214=0,HD214=0),0,MIN((VLOOKUP($D214,SALERYCODE,3,0))*(IF($D214=6,HD214,HC214))*((MIN((VLOOKUP($D214,SALERYCODE,5,0)),(IF($D214=6,HC214,HD214))))),MIN((VLOOKUP($D214,SALERYCODE,3,0)),(HA214+HB214))*(IF($D214=6,HD214,((MIN((VLOOKUP($D214,SALERYCODE,5,0)),HD214)))))))))/IF(AND($D214=2,'ראשי-פרטים כלליים וריכוז הוצאות'!$D$68&lt;&gt;4),1.2,1)</f>
        <v>0</v>
      </c>
      <c r="HG214" s="263"/>
      <c r="HH214" s="264"/>
      <c r="HI214" s="265"/>
      <c r="HJ214" s="266"/>
      <c r="HK214" s="267">
        <f t="shared" si="306"/>
        <v>0</v>
      </c>
      <c r="HL214" s="260">
        <f>+(IF(OR($B214=0,$C214=0,$D214=0,$DC$2&gt;$OE$1),0,IF(OR(HG214=0,HI214=0,HJ214=0),0,MIN((VLOOKUP($D214,SALERYCODE,3,0))*(IF($D214=6,HJ214,HI214))*((MIN((VLOOKUP($D214,SALERYCODE,5,0)),(IF($D214=6,HI214,HJ214))))),MIN((VLOOKUP($D214,SALERYCODE,3,0)),(HG214+HH214))*(IF($D214=6,HJ214,((MIN((VLOOKUP($D214,SALERYCODE,5,0)),HJ214)))))))))/IF(AND($D214=2,'ראשי-פרטים כלליים וריכוז הוצאות'!$D$68&lt;&gt;4),1.2,1)</f>
        <v>0</v>
      </c>
      <c r="HM214" s="263"/>
      <c r="HN214" s="264"/>
      <c r="HO214" s="265"/>
      <c r="HP214" s="266"/>
      <c r="HQ214" s="267">
        <f t="shared" si="307"/>
        <v>0</v>
      </c>
      <c r="HR214" s="260">
        <f>+(IF(OR($B214=0,$C214=0,$D214=0,$DC$2&gt;$OE$1),0,IF(OR(HM214=0,HO214=0,HP214=0),0,MIN((VLOOKUP($D214,SALERYCODE,3,0))*(IF($D214=6,HP214,HO214))*((MIN((VLOOKUP($D214,SALERYCODE,5,0)),(IF($D214=6,HO214,HP214))))),MIN((VLOOKUP($D214,SALERYCODE,3,0)),(HM214+HN214))*(IF($D214=6,HP214,((MIN((VLOOKUP($D214,SALERYCODE,5,0)),HP214)))))))))/IF(AND($D214=2,'ראשי-פרטים כלליים וריכוז הוצאות'!$D$68&lt;&gt;4),1.2,1)</f>
        <v>0</v>
      </c>
      <c r="HS214" s="263"/>
      <c r="HT214" s="264"/>
      <c r="HU214" s="265"/>
      <c r="HV214" s="266"/>
      <c r="HW214" s="267">
        <f t="shared" si="308"/>
        <v>0</v>
      </c>
      <c r="HX214" s="260">
        <f>+(IF(OR($B214=0,$C214=0,$D214=0,$DC$2&gt;$OE$1),0,IF(OR(HS214=0,HU214=0,HV214=0),0,MIN((VLOOKUP($D214,SALERYCODE,3,0))*(IF($D214=6,HV214,HU214))*((MIN((VLOOKUP($D214,SALERYCODE,5,0)),(IF($D214=6,HU214,HV214))))),MIN((VLOOKUP($D214,SALERYCODE,3,0)),(HS214+HT214))*(IF($D214=6,HV214,((MIN((VLOOKUP($D214,SALERYCODE,5,0)),HV214)))))))))/IF(AND($D214=2,'ראשי-פרטים כלליים וריכוז הוצאות'!$D$68&lt;&gt;4),1.2,1)</f>
        <v>0</v>
      </c>
      <c r="HY214" s="263"/>
      <c r="HZ214" s="264"/>
      <c r="IA214" s="265"/>
      <c r="IB214" s="266"/>
      <c r="IC214" s="267">
        <f t="shared" si="309"/>
        <v>0</v>
      </c>
      <c r="ID214" s="260">
        <f>+(IF(OR($B214=0,$C214=0,$D214=0,$DC$2&gt;$OE$1),0,IF(OR(HY214=0,IA214=0,IB214=0),0,MIN((VLOOKUP($D214,SALERYCODE,3,0))*(IF($D214=6,IB214,IA214))*((MIN((VLOOKUP($D214,SALERYCODE,5,0)),(IF($D214=6,IA214,IB214))))),MIN((VLOOKUP($D214,SALERYCODE,3,0)),(HY214+HZ214))*(IF($D214=6,IB214,((MIN((VLOOKUP($D214,SALERYCODE,5,0)),IB214)))))))))/IF(AND($D214=2,'ראשי-פרטים כלליים וריכוז הוצאות'!$D$68&lt;&gt;4),1.2,1)</f>
        <v>0</v>
      </c>
      <c r="IE214" s="263"/>
      <c r="IF214" s="264"/>
      <c r="IG214" s="265"/>
      <c r="IH214" s="266"/>
      <c r="II214" s="267">
        <f t="shared" si="310"/>
        <v>0</v>
      </c>
      <c r="IJ214" s="260">
        <f>+(IF(OR($B214=0,$C214=0,$D214=0,$DC$2&gt;$OE$1),0,IF(OR(IE214=0,IG214=0,IH214=0),0,MIN((VLOOKUP($D214,SALERYCODE,3,0))*(IF($D214=6,IH214,IG214))*((MIN((VLOOKUP($D214,SALERYCODE,5,0)),(IF($D214=6,IG214,IH214))))),MIN((VLOOKUP($D214,SALERYCODE,3,0)),(IE214+IF214))*(IF($D214=6,IH214,((MIN((VLOOKUP($D214,SALERYCODE,5,0)),IH214)))))))))/IF(AND($D214=2,'ראשי-פרטים כלליים וריכוז הוצאות'!$D$68&lt;&gt;4),1.2,1)</f>
        <v>0</v>
      </c>
      <c r="IK214" s="263"/>
      <c r="IL214" s="264"/>
      <c r="IM214" s="265"/>
      <c r="IN214" s="266"/>
      <c r="IO214" s="267">
        <f t="shared" si="311"/>
        <v>0</v>
      </c>
      <c r="IP214" s="260">
        <f>+(IF(OR($B214=0,$C214=0,$D214=0,$DC$2&gt;$OE$1),0,IF(OR(IK214=0,IM214=0,IN214=0),0,MIN((VLOOKUP($D214,SALERYCODE,3,0))*(IF($D214=6,IN214,IM214))*((MIN((VLOOKUP($D214,SALERYCODE,5,0)),(IF($D214=6,IM214,IN214))))),MIN((VLOOKUP($D214,SALERYCODE,3,0)),(IK214+IL214))*(IF($D214=6,IN214,((MIN((VLOOKUP($D214,SALERYCODE,5,0)),IN214)))))))))/IF(AND($D214=2,'ראשי-פרטים כלליים וריכוז הוצאות'!$D$68&lt;&gt;4),1.2,1)</f>
        <v>0</v>
      </c>
      <c r="IQ214" s="263"/>
      <c r="IR214" s="264"/>
      <c r="IS214" s="265"/>
      <c r="IT214" s="266"/>
      <c r="IU214" s="267">
        <f t="shared" si="312"/>
        <v>0</v>
      </c>
      <c r="IV214" s="260">
        <f>+(IF(OR($B214=0,$C214=0,$D214=0,$DC$2&gt;$OE$1),0,IF(OR(IQ214=0,IS214=0,IT214=0),0,MIN((VLOOKUP($D214,SALERYCODE,3,0))*(IF($D214=6,IT214,IS214))*((MIN((VLOOKUP($D214,SALERYCODE,5,0)),(IF($D214=6,IS214,IT214))))),MIN((VLOOKUP($D214,SALERYCODE,3,0)),(IQ214+IR214))*(IF($D214=6,IT214,((MIN((VLOOKUP($D214,SALERYCODE,5,0)),IT214)))))))))/IF(AND($D214=2,'ראשי-פרטים כלליים וריכוז הוצאות'!$D$68&lt;&gt;4),1.2,1)</f>
        <v>0</v>
      </c>
      <c r="IW214" s="263"/>
      <c r="IX214" s="264"/>
      <c r="IY214" s="265"/>
      <c r="IZ214" s="266"/>
      <c r="JA214" s="267">
        <f t="shared" si="313"/>
        <v>0</v>
      </c>
      <c r="JB214" s="260">
        <f>+(IF(OR($B214=0,$C214=0,$D214=0,$DC$2&gt;$OE$1),0,IF(OR(IW214=0,IY214=0,IZ214=0),0,MIN((VLOOKUP($D214,SALERYCODE,3,0))*(IF($D214=6,IZ214,IY214))*((MIN((VLOOKUP($D214,SALERYCODE,5,0)),(IF($D214=6,IY214,IZ214))))),MIN((VLOOKUP($D214,SALERYCODE,3,0)),(IW214+IX214))*(IF($D214=6,IZ214,((MIN((VLOOKUP($D214,SALERYCODE,5,0)),IZ214)))))))))/IF(AND($D214=2,'ראשי-פרטים כלליים וריכוז הוצאות'!$D$68&lt;&gt;4),1.2,1)</f>
        <v>0</v>
      </c>
      <c r="JC214" s="263"/>
      <c r="JD214" s="264"/>
      <c r="JE214" s="265"/>
      <c r="JF214" s="266"/>
      <c r="JG214" s="267">
        <f t="shared" si="314"/>
        <v>0</v>
      </c>
      <c r="JH214" s="260">
        <f>+(IF(OR($B214=0,$C214=0,$D214=0,$DC$2&gt;$OE$1),0,IF(OR(JC214=0,JE214=0,JF214=0),0,MIN((VLOOKUP($D214,SALERYCODE,3,0))*(IF($D214=6,JF214,JE214))*((MIN((VLOOKUP($D214,SALERYCODE,5,0)),(IF($D214=6,JE214,JF214))))),MIN((VLOOKUP($D214,SALERYCODE,3,0)),(JC214+JD214))*(IF($D214=6,JF214,((MIN((VLOOKUP($D214,SALERYCODE,5,0)),JF214)))))))))/IF(AND($D214=2,'ראשי-פרטים כלליים וריכוז הוצאות'!$D$68&lt;&gt;4),1.2,1)</f>
        <v>0</v>
      </c>
      <c r="JI214" s="263"/>
      <c r="JJ214" s="264"/>
      <c r="JK214" s="265"/>
      <c r="JL214" s="266"/>
      <c r="JM214" s="267">
        <f t="shared" si="315"/>
        <v>0</v>
      </c>
      <c r="JN214" s="260">
        <f>+(IF(OR($B214=0,$C214=0,$D214=0,$DC$2&gt;$OE$1),0,IF(OR(JI214=0,JK214=0,JL214=0),0,MIN((VLOOKUP($D214,SALERYCODE,3,0))*(IF($D214=6,JL214,JK214))*((MIN((VLOOKUP($D214,SALERYCODE,5,0)),(IF($D214=6,JK214,JL214))))),MIN((VLOOKUP($D214,SALERYCODE,3,0)),(JI214+JJ214))*(IF($D214=6,JL214,((MIN((VLOOKUP($D214,SALERYCODE,5,0)),JL214)))))))))/IF(AND($D214=2,'ראשי-פרטים כלליים וריכוז הוצאות'!$D$68&lt;&gt;4),1.2,1)</f>
        <v>0</v>
      </c>
      <c r="JO214" s="263"/>
      <c r="JP214" s="264"/>
      <c r="JQ214" s="265"/>
      <c r="JR214" s="266"/>
      <c r="JS214" s="267">
        <f t="shared" si="316"/>
        <v>0</v>
      </c>
      <c r="JT214" s="260">
        <f>+(IF(OR($B214=0,$C214=0,$D214=0,$DC$2&gt;$OE$1),0,IF(OR(JO214=0,JQ214=0,JR214=0),0,MIN((VLOOKUP($D214,SALERYCODE,3,0))*(IF($D214=6,JR214,JQ214))*((MIN((VLOOKUP($D214,SALERYCODE,5,0)),(IF($D214=6,JQ214,JR214))))),MIN((VLOOKUP($D214,SALERYCODE,3,0)),(JO214+JP214))*(IF($D214=6,JR214,((MIN((VLOOKUP($D214,SALERYCODE,5,0)),JR214)))))))))/IF(AND($D214=2,'ראשי-פרטים כלליים וריכוז הוצאות'!$D$68&lt;&gt;4),1.2,1)</f>
        <v>0</v>
      </c>
      <c r="JU214" s="263"/>
      <c r="JV214" s="264"/>
      <c r="JW214" s="265"/>
      <c r="JX214" s="266"/>
      <c r="JY214" s="267">
        <f t="shared" si="317"/>
        <v>0</v>
      </c>
      <c r="JZ214" s="260">
        <f>+(IF(OR($B214=0,$C214=0,$D214=0,$DC$2&gt;$OE$1),0,IF(OR(JU214=0,JW214=0,JX214=0),0,MIN((VLOOKUP($D214,SALERYCODE,3,0))*(IF($D214=6,JX214,JW214))*((MIN((VLOOKUP($D214,SALERYCODE,5,0)),(IF($D214=6,JW214,JX214))))),MIN((VLOOKUP($D214,SALERYCODE,3,0)),(JU214+JV214))*(IF($D214=6,JX214,((MIN((VLOOKUP($D214,SALERYCODE,5,0)),JX214)))))))))/IF(AND($D214=2,'ראשי-פרטים כלליים וריכוז הוצאות'!$D$68&lt;&gt;4),1.2,1)</f>
        <v>0</v>
      </c>
      <c r="KA214" s="263"/>
      <c r="KB214" s="264"/>
      <c r="KC214" s="265"/>
      <c r="KD214" s="266"/>
      <c r="KE214" s="267">
        <f t="shared" si="318"/>
        <v>0</v>
      </c>
      <c r="KF214" s="260">
        <f>+(IF(OR($B214=0,$C214=0,$D214=0,$DC$2&gt;$OE$1),0,IF(OR(KA214=0,KC214=0,KD214=0),0,MIN((VLOOKUP($D214,SALERYCODE,3,0))*(IF($D214=6,KD214,KC214))*((MIN((VLOOKUP($D214,SALERYCODE,5,0)),(IF($D214=6,KC214,KD214))))),MIN((VLOOKUP($D214,SALERYCODE,3,0)),(KA214+KB214))*(IF($D214=6,KD214,((MIN((VLOOKUP($D214,SALERYCODE,5,0)),KD214)))))))))/IF(AND($D214=2,'ראשי-פרטים כלליים וריכוז הוצאות'!$D$68&lt;&gt;4),1.2,1)</f>
        <v>0</v>
      </c>
      <c r="KG214" s="263"/>
      <c r="KH214" s="264"/>
      <c r="KI214" s="265"/>
      <c r="KJ214" s="266"/>
      <c r="KK214" s="267">
        <f t="shared" si="319"/>
        <v>0</v>
      </c>
      <c r="KL214" s="260">
        <f>+(IF(OR($B214=0,$C214=0,$D214=0,$DC$2&gt;$OE$1),0,IF(OR(KG214=0,KI214=0,KJ214=0),0,MIN((VLOOKUP($D214,SALERYCODE,3,0))*(IF($D214=6,KJ214,KI214))*((MIN((VLOOKUP($D214,SALERYCODE,5,0)),(IF($D214=6,KI214,KJ214))))),MIN((VLOOKUP($D214,SALERYCODE,3,0)),(KG214+KH214))*(IF($D214=6,KJ214,((MIN((VLOOKUP($D214,SALERYCODE,5,0)),KJ214)))))))))/IF(AND($D214=2,'ראשי-פרטים כלליים וריכוז הוצאות'!$D$68&lt;&gt;4),1.2,1)</f>
        <v>0</v>
      </c>
      <c r="KM214" s="263"/>
      <c r="KN214" s="264"/>
      <c r="KO214" s="265"/>
      <c r="KP214" s="266"/>
      <c r="KQ214" s="267">
        <f t="shared" si="320"/>
        <v>0</v>
      </c>
      <c r="KR214" s="260">
        <f>+(IF(OR($B214=0,$C214=0,$D214=0,$DC$2&gt;$OE$1),0,IF(OR(KM214=0,KO214=0,KP214=0),0,MIN((VLOOKUP($D214,SALERYCODE,3,0))*(IF($D214=6,KP214,KO214))*((MIN((VLOOKUP($D214,SALERYCODE,5,0)),(IF($D214=6,KO214,KP214))))),MIN((VLOOKUP($D214,SALERYCODE,3,0)),(KM214+KN214))*(IF($D214=6,KP214,((MIN((VLOOKUP($D214,SALERYCODE,5,0)),KP214)))))))))/IF(AND($D214=2,'ראשי-פרטים כלליים וריכוז הוצאות'!$D$68&lt;&gt;4),1.2,1)</f>
        <v>0</v>
      </c>
      <c r="KS214" s="263"/>
      <c r="KT214" s="264"/>
      <c r="KU214" s="265"/>
      <c r="KV214" s="266"/>
      <c r="KW214" s="267">
        <f t="shared" si="321"/>
        <v>0</v>
      </c>
      <c r="KX214" s="260">
        <f>+(IF(OR($B214=0,$C214=0,$D214=0,$DC$2&gt;$OE$1),0,IF(OR(KS214=0,KU214=0,KV214=0),0,MIN((VLOOKUP($D214,SALERYCODE,3,0))*(IF($D214=6,KV214,KU214))*((MIN((VLOOKUP($D214,SALERYCODE,5,0)),(IF($D214=6,KU214,KV214))))),MIN((VLOOKUP($D214,SALERYCODE,3,0)),(KS214+KT214))*(IF($D214=6,KV214,((MIN((VLOOKUP($D214,SALERYCODE,5,0)),KV214)))))))))/IF(AND($D214=2,'ראשי-פרטים כלליים וריכוז הוצאות'!$D$68&lt;&gt;4),1.2,1)</f>
        <v>0</v>
      </c>
      <c r="KY214" s="263"/>
      <c r="KZ214" s="264"/>
      <c r="LA214" s="265"/>
      <c r="LB214" s="266"/>
      <c r="LC214" s="267">
        <f t="shared" si="322"/>
        <v>0</v>
      </c>
      <c r="LD214" s="260">
        <f>+(IF(OR($B214=0,$C214=0,$D214=0,$DC$2&gt;$OE$1),0,IF(OR(KY214=0,LA214=0,LB214=0),0,MIN((VLOOKUP($D214,SALERYCODE,3,0))*(IF($D214=6,LB214,LA214))*((MIN((VLOOKUP($D214,SALERYCODE,5,0)),(IF($D214=6,LA214,LB214))))),MIN((VLOOKUP($D214,SALERYCODE,3,0)),(KY214+KZ214))*(IF($D214=6,LB214,((MIN((VLOOKUP($D214,SALERYCODE,5,0)),LB214)))))))))/IF(AND($D214=2,'ראשי-פרטים כלליים וריכוז הוצאות'!$D$68&lt;&gt;4),1.2,1)</f>
        <v>0</v>
      </c>
      <c r="LE214" s="263"/>
      <c r="LF214" s="264"/>
      <c r="LG214" s="265"/>
      <c r="LH214" s="266"/>
      <c r="LI214" s="267">
        <f t="shared" si="323"/>
        <v>0</v>
      </c>
      <c r="LJ214" s="260">
        <f>+(IF(OR($B214=0,$C214=0,$D214=0,$DC$2&gt;$OE$1),0,IF(OR(LE214=0,LG214=0,LH214=0),0,MIN((VLOOKUP($D214,SALERYCODE,3,0))*(IF($D214=6,LH214,LG214))*((MIN((VLOOKUP($D214,SALERYCODE,5,0)),(IF($D214=6,LG214,LH214))))),MIN((VLOOKUP($D214,SALERYCODE,3,0)),(LE214+LF214))*(IF($D214=6,LH214,((MIN((VLOOKUP($D214,SALERYCODE,5,0)),LH214)))))))))/IF(AND($D214=2,'ראשי-פרטים כלליים וריכוז הוצאות'!$D$68&lt;&gt;4),1.2,1)</f>
        <v>0</v>
      </c>
      <c r="LK214" s="263"/>
      <c r="LL214" s="264"/>
      <c r="LM214" s="265"/>
      <c r="LN214" s="266"/>
      <c r="LO214" s="267">
        <f t="shared" si="324"/>
        <v>0</v>
      </c>
      <c r="LP214" s="260">
        <f>+(IF(OR($B214=0,$C214=0,$D214=0,$DC$2&gt;$OE$1),0,IF(OR(LK214=0,LM214=0,LN214=0),0,MIN((VLOOKUP($D214,SALERYCODE,3,0))*(IF($D214=6,LN214,LM214))*((MIN((VLOOKUP($D214,SALERYCODE,5,0)),(IF($D214=6,LM214,LN214))))),MIN((VLOOKUP($D214,SALERYCODE,3,0)),(LK214+LL214))*(IF($D214=6,LN214,((MIN((VLOOKUP($D214,SALERYCODE,5,0)),LN214)))))))))/IF(AND($D214=2,'ראשי-פרטים כלליים וריכוז הוצאות'!$D$68&lt;&gt;4),1.2,1)</f>
        <v>0</v>
      </c>
      <c r="LQ214" s="263"/>
      <c r="LR214" s="264"/>
      <c r="LS214" s="265"/>
      <c r="LT214" s="266"/>
      <c r="LU214" s="267">
        <f t="shared" si="325"/>
        <v>0</v>
      </c>
      <c r="LV214" s="260">
        <f>+(IF(OR($B214=0,$C214=0,$D214=0,$DC$2&gt;$OE$1),0,IF(OR(LQ214=0,LS214=0,LT214=0),0,MIN((VLOOKUP($D214,SALERYCODE,3,0))*(IF($D214=6,LT214,LS214))*((MIN((VLOOKUP($D214,SALERYCODE,5,0)),(IF($D214=6,LS214,LT214))))),MIN((VLOOKUP($D214,SALERYCODE,3,0)),(LQ214+LR214))*(IF($D214=6,LT214,((MIN((VLOOKUP($D214,SALERYCODE,5,0)),LT214)))))))))/IF(AND($D214=2,'ראשי-פרטים כלליים וריכוז הוצאות'!$D$68&lt;&gt;4),1.2,1)</f>
        <v>0</v>
      </c>
      <c r="LW214" s="263"/>
      <c r="LX214" s="264"/>
      <c r="LY214" s="265"/>
      <c r="LZ214" s="266"/>
      <c r="MA214" s="267">
        <f t="shared" si="326"/>
        <v>0</v>
      </c>
      <c r="MB214" s="260">
        <f>+(IF(OR($B214=0,$C214=0,$D214=0,$DC$2&gt;$OE$1),0,IF(OR(LW214=0,LY214=0,LZ214=0),0,MIN((VLOOKUP($D214,SALERYCODE,3,0))*(IF($D214=6,LZ214,LY214))*((MIN((VLOOKUP($D214,SALERYCODE,5,0)),(IF($D214=6,LY214,LZ214))))),MIN((VLOOKUP($D214,SALERYCODE,3,0)),(LW214+LX214))*(IF($D214=6,LZ214,((MIN((VLOOKUP($D214,SALERYCODE,5,0)),LZ214)))))))))/IF(AND($D214=2,'ראשי-פרטים כלליים וריכוז הוצאות'!$D$68&lt;&gt;4),1.2,1)</f>
        <v>0</v>
      </c>
      <c r="MC214" s="263"/>
      <c r="MD214" s="264"/>
      <c r="ME214" s="265"/>
      <c r="MF214" s="266"/>
      <c r="MG214" s="267">
        <f t="shared" si="327"/>
        <v>0</v>
      </c>
      <c r="MH214" s="260">
        <f>+(IF(OR($B214=0,$C214=0,$D214=0,$DC$2&gt;$OE$1),0,IF(OR(MC214=0,ME214=0,MF214=0),0,MIN((VLOOKUP($D214,SALERYCODE,3,0))*(IF($D214=6,MF214,ME214))*((MIN((VLOOKUP($D214,SALERYCODE,5,0)),(IF($D214=6,ME214,MF214))))),MIN((VLOOKUP($D214,SALERYCODE,3,0)),(MC214+MD214))*(IF($D214=6,MF214,((MIN((VLOOKUP($D214,SALERYCODE,5,0)),MF214)))))))))/IF(AND($D214=2,'ראשי-פרטים כלליים וריכוז הוצאות'!$D$68&lt;&gt;4),1.2,1)</f>
        <v>0</v>
      </c>
      <c r="MI214" s="263"/>
      <c r="MJ214" s="264"/>
      <c r="MK214" s="265"/>
      <c r="ML214" s="266"/>
      <c r="MM214" s="267">
        <f t="shared" si="328"/>
        <v>0</v>
      </c>
      <c r="MN214" s="260">
        <f>+(IF(OR($B214=0,$C214=0,$D214=0,$DC$2&gt;$OE$1),0,IF(OR(MI214=0,MK214=0,ML214=0),0,MIN((VLOOKUP($D214,SALERYCODE,3,0))*(IF($D214=6,ML214,MK214))*((MIN((VLOOKUP($D214,SALERYCODE,5,0)),(IF($D214=6,MK214,ML214))))),MIN((VLOOKUP($D214,SALERYCODE,3,0)),(MI214+MJ214))*(IF($D214=6,ML214,((MIN((VLOOKUP($D214,SALERYCODE,5,0)),ML214)))))))))/IF(AND($D214=2,'ראשי-פרטים כלליים וריכוז הוצאות'!$D$68&lt;&gt;4),1.2,1)</f>
        <v>0</v>
      </c>
      <c r="MO214" s="263"/>
      <c r="MP214" s="264"/>
      <c r="MQ214" s="265"/>
      <c r="MR214" s="266"/>
      <c r="MS214" s="267">
        <f t="shared" si="329"/>
        <v>0</v>
      </c>
      <c r="MT214" s="260">
        <f>+(IF(OR($B214=0,$C214=0,$D214=0,$DC$2&gt;$OE$1),0,IF(OR(MO214=0,MQ214=0,MR214=0),0,MIN((VLOOKUP($D214,SALERYCODE,3,0))*(IF($D214=6,MR214,MQ214))*((MIN((VLOOKUP($D214,SALERYCODE,5,0)),(IF($D214=6,MQ214,MR214))))),MIN((VLOOKUP($D214,SALERYCODE,3,0)),(MO214+MP214))*(IF($D214=6,MR214,((MIN((VLOOKUP($D214,SALERYCODE,5,0)),MR214)))))))))/IF(AND($D214=2,'ראשי-פרטים כלליים וריכוז הוצאות'!$D$68&lt;&gt;4),1.2,1)</f>
        <v>0</v>
      </c>
      <c r="MU214" s="263"/>
      <c r="MV214" s="264"/>
      <c r="MW214" s="265"/>
      <c r="MX214" s="266"/>
      <c r="MY214" s="267">
        <f t="shared" si="330"/>
        <v>0</v>
      </c>
      <c r="MZ214" s="260">
        <f>+(IF(OR($B214=0,$C214=0,$D214=0,$DC$2&gt;$OE$1),0,IF(OR(MU214=0,MW214=0,MX214=0),0,MIN((VLOOKUP($D214,SALERYCODE,3,0))*(IF($D214=6,MX214,MW214))*((MIN((VLOOKUP($D214,SALERYCODE,5,0)),(IF($D214=6,MW214,MX214))))),MIN((VLOOKUP($D214,SALERYCODE,3,0)),(MU214+MV214))*(IF($D214=6,MX214,((MIN((VLOOKUP($D214,SALERYCODE,5,0)),MX214)))))))))/IF(AND($D214=2,'ראשי-פרטים כלליים וריכוז הוצאות'!$D$68&lt;&gt;4),1.2,1)</f>
        <v>0</v>
      </c>
      <c r="NA214" s="263"/>
      <c r="NB214" s="264"/>
      <c r="NC214" s="265"/>
      <c r="ND214" s="266"/>
      <c r="NE214" s="267">
        <f t="shared" si="331"/>
        <v>0</v>
      </c>
      <c r="NF214" s="260">
        <f>+(IF(OR($B214=0,$C214=0,$D214=0,$DC$2&gt;$OE$1),0,IF(OR(NA214=0,NC214=0,ND214=0),0,MIN((VLOOKUP($D214,SALERYCODE,3,0))*(IF($D214=6,ND214,NC214))*((MIN((VLOOKUP($D214,SALERYCODE,5,0)),(IF($D214=6,NC214,ND214))))),MIN((VLOOKUP($D214,SALERYCODE,3,0)),(NA214+NB214))*(IF($D214=6,ND214,((MIN((VLOOKUP($D214,SALERYCODE,5,0)),ND214)))))))))/IF(AND($D214=2,'ראשי-פרטים כלליים וריכוז הוצאות'!$D$68&lt;&gt;4),1.2,1)</f>
        <v>0</v>
      </c>
      <c r="NG214" s="263"/>
      <c r="NH214" s="264"/>
      <c r="NI214" s="265"/>
      <c r="NJ214" s="266"/>
      <c r="NK214" s="267">
        <f t="shared" si="332"/>
        <v>0</v>
      </c>
      <c r="NL214" s="260">
        <f>+(IF(OR($B214=0,$C214=0,$D214=0,$DC$2&gt;$OE$1),0,IF(OR(NG214=0,NI214=0,NJ214=0),0,MIN((VLOOKUP($D214,SALERYCODE,3,0))*(IF($D214=6,NJ214,NI214))*((MIN((VLOOKUP($D214,SALERYCODE,5,0)),(IF($D214=6,NI214,NJ214))))),MIN((VLOOKUP($D214,SALERYCODE,3,0)),(NG214+NH214))*(IF($D214=6,NJ214,((MIN((VLOOKUP($D214,SALERYCODE,5,0)),NJ214)))))))))/IF(AND($D214=2,'ראשי-פרטים כלליים וריכוז הוצאות'!$D$68&lt;&gt;4),1.2,1)</f>
        <v>0</v>
      </c>
      <c r="NM214" s="263"/>
      <c r="NN214" s="264"/>
      <c r="NO214" s="265"/>
      <c r="NP214" s="266"/>
      <c r="NQ214" s="267">
        <f t="shared" si="333"/>
        <v>0</v>
      </c>
      <c r="NR214" s="260">
        <f>+(IF(OR($B214=0,$C214=0,$D214=0,$DC$2&gt;$OE$1),0,IF(OR(NM214=0,NO214=0,NP214=0),0,MIN((VLOOKUP($D214,SALERYCODE,3,0))*(IF($D214=6,NP214,NO214))*((MIN((VLOOKUP($D214,SALERYCODE,5,0)),(IF($D214=6,NO214,NP214))))),MIN((VLOOKUP($D214,SALERYCODE,3,0)),(NM214+NN214))*(IF($D214=6,NP214,((MIN((VLOOKUP($D214,SALERYCODE,5,0)),NP214)))))))))/IF(AND($D214=2,'ראשי-פרטים כלליים וריכוז הוצאות'!$D$68&lt;&gt;4),1.2,1)</f>
        <v>0</v>
      </c>
      <c r="NS214" s="263"/>
      <c r="NT214" s="264"/>
      <c r="NU214" s="265"/>
      <c r="NV214" s="266"/>
      <c r="NW214" s="267">
        <f t="shared" si="334"/>
        <v>0</v>
      </c>
      <c r="NX214" s="260">
        <f>+(IF(OR($B214=0,$C214=0,$D214=0,$DC$2&gt;$OE$1),0,IF(OR(NS214=0,NU214=0,NV214=0),0,MIN((VLOOKUP($D214,SALERYCODE,3,0))*(IF($D214=6,NV214,NU214))*((MIN((VLOOKUP($D214,SALERYCODE,5,0)),(IF($D214=6,NU214,NV214))))),MIN((VLOOKUP($D214,SALERYCODE,3,0)),(NS214+NT214))*(IF($D214=6,NV214,((MIN((VLOOKUP($D214,SALERYCODE,5,0)),NV214)))))))))/IF(AND($D214=2,'ראשי-פרטים כלליים וריכוז הוצאות'!$D$68&lt;&gt;4),1.2,1)</f>
        <v>0</v>
      </c>
      <c r="NY214" s="263"/>
      <c r="NZ214" s="264"/>
      <c r="OA214" s="265"/>
      <c r="OB214" s="266"/>
      <c r="OC214" s="267">
        <f t="shared" si="335"/>
        <v>0</v>
      </c>
      <c r="OD214" s="260">
        <f>+(IF(OR($B214=0,$C214=0,$D214=0,$DC$2&gt;$OE$1),0,IF(OR(NY214=0,OA214=0,OB214=0),0,MIN((VLOOKUP($D214,SALERYCODE,3,0))*(IF($D214=6,OB214,OA214))*((MIN((VLOOKUP($D214,SALERYCODE,5,0)),(IF($D214=6,OA214,OB214))))),MIN((VLOOKUP($D214,SALERYCODE,3,0)),(NY214+NZ214))*(IF($D214=6,OB214,((MIN((VLOOKUP($D214,SALERYCODE,5,0)),OB214)))))))))/IF(AND($D214=2,'ראשי-פרטים כלליים וריכוז הוצאות'!$D$68&lt;&gt;4),1.2,1)</f>
        <v>0</v>
      </c>
      <c r="OE214" s="275">
        <f t="shared" si="341"/>
        <v>0</v>
      </c>
      <c r="OF214" s="283">
        <f t="shared" si="342"/>
        <v>9.9999999999999995E-7</v>
      </c>
      <c r="OG214" s="276">
        <f t="shared" si="343"/>
        <v>0</v>
      </c>
      <c r="OH214" s="275">
        <f t="shared" si="344"/>
        <v>0</v>
      </c>
      <c r="OI214" s="275">
        <v>0</v>
      </c>
      <c r="OJ214" s="258">
        <f t="shared" si="345"/>
        <v>0</v>
      </c>
      <c r="OK214" s="284"/>
      <c r="OL214" s="116">
        <f>MIN(OJ214+OK214*OF214*OE214/$OL$1/IF(AND($D214=2,'ראשי-פרטים כלליים וריכוז הוצאות'!$D$68&lt;&gt;4),1.2,1),IF($D214&gt;0,VLOOKUP($D214,SALERYCODE,3,0)*12*OG214,0))</f>
        <v>0</v>
      </c>
      <c r="OM214" s="95">
        <f t="shared" si="336"/>
        <v>0</v>
      </c>
      <c r="ON214" s="11">
        <f t="shared" si="337"/>
        <v>0</v>
      </c>
      <c r="OO214" s="11">
        <f t="shared" si="338"/>
        <v>0</v>
      </c>
      <c r="OP214" s="22">
        <f t="shared" si="339"/>
        <v>0</v>
      </c>
      <c r="OQ214" s="11">
        <f t="shared" si="340"/>
        <v>0</v>
      </c>
      <c r="OR214" s="11" t="e">
        <f>#REF!</f>
        <v>#REF!</v>
      </c>
      <c r="OS214" s="35" t="e">
        <f>#REF!-OP214</f>
        <v>#REF!</v>
      </c>
      <c r="OT214" s="35" t="e">
        <f>OS214-#REF!</f>
        <v>#REF!</v>
      </c>
      <c r="OU214" s="43" t="e">
        <f>IF(AND(OP214&gt;0,(OS214=#REF!-OP214)),"מועסק פחות מ-10% מזמנו במופ","")</f>
        <v>#REF!</v>
      </c>
    </row>
    <row r="215" spans="1:500" ht="24" hidden="1" customHeight="1" outlineLevel="1" x14ac:dyDescent="0.2">
      <c r="A215" s="282">
        <v>212</v>
      </c>
      <c r="B215" s="269"/>
      <c r="C215" s="270"/>
      <c r="D215" s="271"/>
      <c r="E215" s="263"/>
      <c r="F215" s="264"/>
      <c r="G215" s="265"/>
      <c r="H215" s="266"/>
      <c r="I215" s="267">
        <f t="shared" si="271"/>
        <v>0</v>
      </c>
      <c r="J215" s="260">
        <f>(IF(OR($B215=0,$C215=0,$D215=0,$E$2&gt;$OE$1),0,IF(OR($E215=0,$G215=0,$H215=0),0,MIN((VLOOKUP($D215,SALERYCODE,3,0))*(IF($D215=6,$H215,$G215))*((MIN((VLOOKUP($D215,SALERYCODE,5,0)),(IF($D215=6,$G215,$H215))))),MIN((VLOOKUP($D215,SALERYCODE,3,0)),($E215+$F215))*(IF($D215=6,$H215,((MIN((VLOOKUP($D215,SALERYCODE,5,0)),$H215)))))))))/IF(AND($D215=2,'ראשי-פרטים כלליים וריכוז הוצאות'!$D$68&lt;&gt;4),1.2,1)</f>
        <v>0</v>
      </c>
      <c r="K215" s="263"/>
      <c r="L215" s="264"/>
      <c r="M215" s="265"/>
      <c r="N215" s="266"/>
      <c r="O215" s="267">
        <f t="shared" si="272"/>
        <v>0</v>
      </c>
      <c r="P215" s="260">
        <f>+(IF(OR($B215=0,$C215=0,$D215=0,$K$2&gt;$OE$1),0,IF(OR($K215=0,$M215=0,$N215=0),0,MIN((VLOOKUP($D215,SALERYCODE,3,0))*(IF($D215=6,$N215,$M215))*((MIN((VLOOKUP($D215,SALERYCODE,5,0)),(IF($D215=6,$M215,$N215))))),MIN((VLOOKUP($D215,SALERYCODE,3,0)),($K215+$L215))*(IF($D215=6,$N215,((MIN((VLOOKUP($D215,SALERYCODE,5,0)),$N215)))))))))/IF(AND($D215=2,'ראשי-פרטים כלליים וריכוז הוצאות'!$D$68&lt;&gt;4),1.2,1)</f>
        <v>0</v>
      </c>
      <c r="Q215" s="263"/>
      <c r="R215" s="264"/>
      <c r="S215" s="265"/>
      <c r="T215" s="266"/>
      <c r="U215" s="267">
        <f t="shared" si="273"/>
        <v>0</v>
      </c>
      <c r="V215" s="260">
        <f>+(IF(OR($B215=0,$C215=0,$D215=0,$Q$2&gt;$OE$1),0,IF(OR(Q215=0,S215=0,T215=0),0,MIN((VLOOKUP($D215,SALERYCODE,3,0))*(IF($D215=6,T215,S215))*((MIN((VLOOKUP($D215,SALERYCODE,5,0)),(IF($D215=6,S215,T215))))),MIN((VLOOKUP($D215,SALERYCODE,3,0)),(Q215+R215))*(IF($D215=6,T215,((MIN((VLOOKUP($D215,SALERYCODE,5,0)),T215)))))))))/IF(AND($D215=2,'ראשי-פרטים כלליים וריכוז הוצאות'!$D$68&lt;&gt;4),1.2,1)</f>
        <v>0</v>
      </c>
      <c r="W215" s="263"/>
      <c r="X215" s="264"/>
      <c r="Y215" s="265"/>
      <c r="Z215" s="266"/>
      <c r="AA215" s="267">
        <f t="shared" si="274"/>
        <v>0</v>
      </c>
      <c r="AB215" s="260">
        <f>+(IF(OR($B215=0,$C215=0,$D215=0,$W$2&gt;$OE$1),0,IF(OR(W215=0,Y215=0,Z215=0),0,MIN((VLOOKUP($D215,SALERYCODE,3,0))*(IF($D215=6,Z215,Y215))*((MIN((VLOOKUP($D215,SALERYCODE,5,0)),(IF($D215=6,Y215,Z215))))),MIN((VLOOKUP($D215,SALERYCODE,3,0)),(W215+X215))*(IF($D215=6,Z215,((MIN((VLOOKUP($D215,SALERYCODE,5,0)),Z215)))))))))/IF(AND($D215=2,'ראשי-פרטים כלליים וריכוז הוצאות'!$D$68&lt;&gt;4),1.2,1)</f>
        <v>0</v>
      </c>
      <c r="AC215" s="263"/>
      <c r="AD215" s="264"/>
      <c r="AE215" s="265"/>
      <c r="AF215" s="266"/>
      <c r="AG215" s="267">
        <f t="shared" si="275"/>
        <v>0</v>
      </c>
      <c r="AH215" s="260">
        <f>+(IF(OR($B215=0,$C215=0,$D215=0,$AC$2&gt;$OE$1),0,IF(OR(AC215=0,AE215=0,AF215=0),0,MIN((VLOOKUP($D215,SALERYCODE,3,0))*(IF($D215=6,AF215,AE215))*((MIN((VLOOKUP($D215,SALERYCODE,5,0)),(IF($D215=6,AE215,AF215))))),MIN((VLOOKUP($D215,SALERYCODE,3,0)),(AC215+AD215))*(IF($D215=6,AF215,((MIN((VLOOKUP($D215,SALERYCODE,5,0)),AF215)))))))))/IF(AND($D215=2,'ראשי-פרטים כלליים וריכוז הוצאות'!$D$68&lt;&gt;4),1.2,1)</f>
        <v>0</v>
      </c>
      <c r="AI215" s="263"/>
      <c r="AJ215" s="264"/>
      <c r="AK215" s="265"/>
      <c r="AL215" s="266"/>
      <c r="AM215" s="267">
        <f t="shared" si="276"/>
        <v>0</v>
      </c>
      <c r="AN215" s="260">
        <f>+(IF(OR($B215=0,$C215=0,$D215=0,$AI$2&gt;$OE$1),0,IF(OR(AI215=0,AK215=0,AL215=0),0,MIN((VLOOKUP($D215,SALERYCODE,3,0))*(IF($D215=6,AL215,AK215))*((MIN((VLOOKUP($D215,SALERYCODE,5,0)),(IF($D215=6,AK215,AL215))))),MIN((VLOOKUP($D215,SALERYCODE,3,0)),(AI215+AJ215))*(IF($D215=6,AL215,((MIN((VLOOKUP($D215,SALERYCODE,5,0)),AL215)))))))))/IF(AND($D215=2,'ראשי-פרטים כלליים וריכוז הוצאות'!$D$68&lt;&gt;4),1.2,1)</f>
        <v>0</v>
      </c>
      <c r="AO215" s="263"/>
      <c r="AP215" s="264"/>
      <c r="AQ215" s="265"/>
      <c r="AR215" s="266"/>
      <c r="AS215" s="267">
        <f t="shared" si="277"/>
        <v>0</v>
      </c>
      <c r="AT215" s="260">
        <f>+(IF(OR($B215=0,$C215=0,$D215=0,$AO$2&gt;$OE$1),0,IF(OR(AO215=0,AQ215=0,AR215=0),0,MIN((VLOOKUP($D215,SALERYCODE,3,0))*(IF($D215=6,AR215,AQ215))*((MIN((VLOOKUP($D215,SALERYCODE,5,0)),(IF($D215=6,AQ215,AR215))))),MIN((VLOOKUP($D215,SALERYCODE,3,0)),(AO215+AP215))*(IF($D215=6,AR215,((MIN((VLOOKUP($D215,SALERYCODE,5,0)),AR215)))))))))/IF(AND($D215=2,'ראשי-פרטים כלליים וריכוז הוצאות'!$D$68&lt;&gt;4),1.2,1)</f>
        <v>0</v>
      </c>
      <c r="AU215" s="263"/>
      <c r="AV215" s="264"/>
      <c r="AW215" s="265"/>
      <c r="AX215" s="266"/>
      <c r="AY215" s="267">
        <f t="shared" si="278"/>
        <v>0</v>
      </c>
      <c r="AZ215" s="260">
        <f>+(IF(OR($B215=0,$C215=0,$D215=0,$AU$2&gt;$OE$1),0,IF(OR(AU215=0,AW215=0,AX215=0),0,MIN((VLOOKUP($D215,SALERYCODE,3,0))*(IF($D215=6,AX215,AW215))*((MIN((VLOOKUP($D215,SALERYCODE,5,0)),(IF($D215=6,AW215,AX215))))),MIN((VLOOKUP($D215,SALERYCODE,3,0)),(AU215+AV215))*(IF($D215=6,AX215,((MIN((VLOOKUP($D215,SALERYCODE,5,0)),AX215)))))))))/IF(AND($D215=2,'ראשי-פרטים כלליים וריכוז הוצאות'!$D$68&lt;&gt;4),1.2,1)</f>
        <v>0</v>
      </c>
      <c r="BA215" s="263"/>
      <c r="BB215" s="264"/>
      <c r="BC215" s="265"/>
      <c r="BD215" s="266"/>
      <c r="BE215" s="267">
        <f t="shared" si="279"/>
        <v>0</v>
      </c>
      <c r="BF215" s="260">
        <f>+(IF(OR($B215=0,$C215=0,$D215=0,$BA$2&gt;$OE$1),0,IF(OR(BA215=0,BC215=0,BD215=0),0,MIN((VLOOKUP($D215,SALERYCODE,3,0))*(IF($D215=6,BD215,BC215))*((MIN((VLOOKUP($D215,SALERYCODE,5,0)),(IF($D215=6,BC215,BD215))))),MIN((VLOOKUP($D215,SALERYCODE,3,0)),(BA215+BB215))*(IF($D215=6,BD215,((MIN((VLOOKUP($D215,SALERYCODE,5,0)),BD215)))))))))/IF(AND($D215=2,'ראשי-פרטים כלליים וריכוז הוצאות'!$D$68&lt;&gt;4),1.2,1)</f>
        <v>0</v>
      </c>
      <c r="BG215" s="263"/>
      <c r="BH215" s="264"/>
      <c r="BI215" s="265"/>
      <c r="BJ215" s="266"/>
      <c r="BK215" s="267">
        <f t="shared" si="280"/>
        <v>0</v>
      </c>
      <c r="BL215" s="260">
        <f>+(IF(OR($B215=0,$C215=0,$D215=0,$BG$2&gt;$OE$1),0,IF(OR(BG215=0,BI215=0,BJ215=0),0,MIN((VLOOKUP($D215,SALERYCODE,3,0))*(IF($D215=6,BJ215,BI215))*((MIN((VLOOKUP($D215,SALERYCODE,5,0)),(IF($D215=6,BI215,BJ215))))),MIN((VLOOKUP($D215,SALERYCODE,3,0)),(BG215+BH215))*(IF($D215=6,BJ215,((MIN((VLOOKUP($D215,SALERYCODE,5,0)),BJ215)))))))))/IF(AND($D215=2,'ראשי-פרטים כלליים וריכוז הוצאות'!$D$68&lt;&gt;4),1.2,1)</f>
        <v>0</v>
      </c>
      <c r="BM215" s="263"/>
      <c r="BN215" s="264"/>
      <c r="BO215" s="265"/>
      <c r="BP215" s="266"/>
      <c r="BQ215" s="267">
        <f t="shared" si="281"/>
        <v>0</v>
      </c>
      <c r="BR215" s="260">
        <f>+(IF(OR($B215=0,$C215=0,$D215=0,$BM$2&gt;$OE$1),0,IF(OR(BM215=0,BO215=0,BP215=0),0,MIN((VLOOKUP($D215,SALERYCODE,3,0))*(IF($D215=6,BP215,BO215))*((MIN((VLOOKUP($D215,SALERYCODE,5,0)),(IF($D215=6,BO215,BP215))))),MIN((VLOOKUP($D215,SALERYCODE,3,0)),(BM215+BN215))*(IF($D215=6,BP215,((MIN((VLOOKUP($D215,SALERYCODE,5,0)),BP215)))))))))/IF(AND($D215=2,'ראשי-פרטים כלליים וריכוז הוצאות'!$D$68&lt;&gt;4),1.2,1)</f>
        <v>0</v>
      </c>
      <c r="BS215" s="263"/>
      <c r="BT215" s="264"/>
      <c r="BU215" s="265"/>
      <c r="BV215" s="266"/>
      <c r="BW215" s="267">
        <f t="shared" si="282"/>
        <v>0</v>
      </c>
      <c r="BX215" s="260">
        <f>+(IF(OR($B215=0,$C215=0,$D215=0,$BS$2&gt;$OE$1),0,IF(OR(BS215=0,BU215=0,BV215=0),0,MIN((VLOOKUP($D215,SALERYCODE,3,0))*(IF($D215=6,BV215,BU215))*((MIN((VLOOKUP($D215,SALERYCODE,5,0)),(IF($D215=6,BU215,BV215))))),MIN((VLOOKUP($D215,SALERYCODE,3,0)),(BS215+BT215))*(IF($D215=6,BV215,((MIN((VLOOKUP($D215,SALERYCODE,5,0)),BV215)))))))))/IF(AND($D215=2,'ראשי-פרטים כלליים וריכוז הוצאות'!$D$68&lt;&gt;4),1.2,1)</f>
        <v>0</v>
      </c>
      <c r="BY215" s="263"/>
      <c r="BZ215" s="264"/>
      <c r="CA215" s="265"/>
      <c r="CB215" s="266"/>
      <c r="CC215" s="267">
        <f t="shared" si="283"/>
        <v>0</v>
      </c>
      <c r="CD215" s="260">
        <f>+(IF(OR($B215=0,$C215=0,$D215=0,$BY$2&gt;$OE$1),0,IF(OR(BY215=0,CA215=0,CB215=0),0,MIN((VLOOKUP($D215,SALERYCODE,3,0))*(IF($D215=6,CB215,CA215))*((MIN((VLOOKUP($D215,SALERYCODE,5,0)),(IF($D215=6,CA215,CB215))))),MIN((VLOOKUP($D215,SALERYCODE,3,0)),(BY215+BZ215))*(IF($D215=6,CB215,((MIN((VLOOKUP($D215,SALERYCODE,5,0)),CB215)))))))))/IF(AND($D215=2,'ראשי-פרטים כלליים וריכוז הוצאות'!$D$68&lt;&gt;4),1.2,1)</f>
        <v>0</v>
      </c>
      <c r="CE215" s="263"/>
      <c r="CF215" s="264"/>
      <c r="CG215" s="265"/>
      <c r="CH215" s="266"/>
      <c r="CI215" s="267">
        <f t="shared" si="284"/>
        <v>0</v>
      </c>
      <c r="CJ215" s="260">
        <f>+(IF(OR($B215=0,$C215=0,$D215=0,$CE$2&gt;$OE$1),0,IF(OR(CE215=0,CG215=0,CH215=0),0,MIN((VLOOKUP($D215,SALERYCODE,3,0))*(IF($D215=6,CH215,CG215))*((MIN((VLOOKUP($D215,SALERYCODE,5,0)),(IF($D215=6,CG215,CH215))))),MIN((VLOOKUP($D215,SALERYCODE,3,0)),(CE215+CF215))*(IF($D215=6,CH215,((MIN((VLOOKUP($D215,SALERYCODE,5,0)),CH215)))))))))/IF(AND($D215=2,'ראשי-פרטים כלליים וריכוז הוצאות'!$D$68&lt;&gt;4),1.2,1)</f>
        <v>0</v>
      </c>
      <c r="CK215" s="263"/>
      <c r="CL215" s="264"/>
      <c r="CM215" s="265"/>
      <c r="CN215" s="266"/>
      <c r="CO215" s="267">
        <f t="shared" si="285"/>
        <v>0</v>
      </c>
      <c r="CP215" s="260">
        <f>+(IF(OR($B215=0,$C215=0,$D215=0,$CK$2&gt;$OE$1),0,IF(OR(CK215=0,CM215=0,CN215=0),0,MIN((VLOOKUP($D215,SALERYCODE,3,0))*(IF($D215=6,CN215,CM215))*((MIN((VLOOKUP($D215,SALERYCODE,5,0)),(IF($D215=6,CM215,CN215))))),MIN((VLOOKUP($D215,SALERYCODE,3,0)),(CK215+CL215))*(IF($D215=6,CN215,((MIN((VLOOKUP($D215,SALERYCODE,5,0)),CN215)))))))))/IF(AND($D215=2,'ראשי-פרטים כלליים וריכוז הוצאות'!$D$68&lt;&gt;4),1.2,1)</f>
        <v>0</v>
      </c>
      <c r="CQ215" s="263"/>
      <c r="CR215" s="264"/>
      <c r="CS215" s="265"/>
      <c r="CT215" s="266"/>
      <c r="CU215" s="267">
        <f t="shared" si="286"/>
        <v>0</v>
      </c>
      <c r="CV215" s="260">
        <f>+(IF(OR($B215=0,$C215=0,$D215=0,$CQ$2&gt;$OE$1),0,IF(OR(CQ215=0,CS215=0,CT215=0),0,MIN((VLOOKUP($D215,SALERYCODE,3,0))*(IF($D215=6,CT215,CS215))*((MIN((VLOOKUP($D215,SALERYCODE,5,0)),(IF($D215=6,CS215,CT215))))),MIN((VLOOKUP($D215,SALERYCODE,3,0)),(CQ215+CR215))*(IF($D215=6,CT215,((MIN((VLOOKUP($D215,SALERYCODE,5,0)),CT215)))))))))/IF(AND($D215=2,'ראשי-פרטים כלליים וריכוז הוצאות'!$D$68&lt;&gt;4),1.2,1)</f>
        <v>0</v>
      </c>
      <c r="CW215" s="263"/>
      <c r="CX215" s="264"/>
      <c r="CY215" s="265"/>
      <c r="CZ215" s="266"/>
      <c r="DA215" s="267">
        <f t="shared" si="287"/>
        <v>0</v>
      </c>
      <c r="DB215" s="260">
        <f>+(IF(OR($B215=0,$C215=0,$D215=0,$CW$2&gt;$OE$1),0,IF(OR(CW215=0,CY215=0,CZ215=0),0,MIN((VLOOKUP($D215,SALERYCODE,3,0))*(IF($D215=6,CZ215,CY215))*((MIN((VLOOKUP($D215,SALERYCODE,5,0)),(IF($D215=6,CY215,CZ215))))),MIN((VLOOKUP($D215,SALERYCODE,3,0)),(CW215+CX215))*(IF($D215=6,CZ215,((MIN((VLOOKUP($D215,SALERYCODE,5,0)),CZ215)))))))))/IF(AND($D215=2,'ראשי-פרטים כלליים וריכוז הוצאות'!$D$68&lt;&gt;4),1.2,1)</f>
        <v>0</v>
      </c>
      <c r="DC215" s="263"/>
      <c r="DD215" s="264"/>
      <c r="DE215" s="265"/>
      <c r="DF215" s="266"/>
      <c r="DG215" s="267">
        <f t="shared" si="288"/>
        <v>0</v>
      </c>
      <c r="DH215" s="260">
        <f>+(IF(OR($B215=0,$C215=0,$D215=0,$DC$2&gt;$OE$1),0,IF(OR(DC215=0,DE215=0,DF215=0),0,MIN((VLOOKUP($D215,SALERYCODE,3,0))*(IF($D215=6,DF215,DE215))*((MIN((VLOOKUP($D215,SALERYCODE,5,0)),(IF($D215=6,DE215,DF215))))),MIN((VLOOKUP($D215,SALERYCODE,3,0)),(DC215+DD215))*(IF($D215=6,DF215,((MIN((VLOOKUP($D215,SALERYCODE,5,0)),DF215)))))))))/IF(AND($D215=2,'ראשי-פרטים כלליים וריכוז הוצאות'!$D$68&lt;&gt;4),1.2,1)</f>
        <v>0</v>
      </c>
      <c r="DI215" s="263"/>
      <c r="DJ215" s="264"/>
      <c r="DK215" s="265"/>
      <c r="DL215" s="266"/>
      <c r="DM215" s="267">
        <f t="shared" si="289"/>
        <v>0</v>
      </c>
      <c r="DN215" s="260">
        <f>+(IF(OR($B215=0,$C215=0,$D215=0,$DC$2&gt;$OE$1),0,IF(OR(DI215=0,DK215=0,DL215=0),0,MIN((VLOOKUP($D215,SALERYCODE,3,0))*(IF($D215=6,DL215,DK215))*((MIN((VLOOKUP($D215,SALERYCODE,5,0)),(IF($D215=6,DK215,DL215))))),MIN((VLOOKUP($D215,SALERYCODE,3,0)),(DI215+DJ215))*(IF($D215=6,DL215,((MIN((VLOOKUP($D215,SALERYCODE,5,0)),DL215)))))))))/IF(AND($D215=2,'ראשי-פרטים כלליים וריכוז הוצאות'!$D$68&lt;&gt;4),1.2,1)</f>
        <v>0</v>
      </c>
      <c r="DO215" s="263"/>
      <c r="DP215" s="264"/>
      <c r="DQ215" s="265"/>
      <c r="DR215" s="266"/>
      <c r="DS215" s="267">
        <f t="shared" si="290"/>
        <v>0</v>
      </c>
      <c r="DT215" s="260">
        <f>+(IF(OR($B215=0,$C215=0,$D215=0,$DC$2&gt;$OE$1),0,IF(OR(DO215=0,DQ215=0,DR215=0),0,MIN((VLOOKUP($D215,SALERYCODE,3,0))*(IF($D215=6,DR215,DQ215))*((MIN((VLOOKUP($D215,SALERYCODE,5,0)),(IF($D215=6,DQ215,DR215))))),MIN((VLOOKUP($D215,SALERYCODE,3,0)),(DO215+DP215))*(IF($D215=6,DR215,((MIN((VLOOKUP($D215,SALERYCODE,5,0)),DR215)))))))))/IF(AND($D215=2,'ראשי-פרטים כלליים וריכוז הוצאות'!$D$68&lt;&gt;4),1.2,1)</f>
        <v>0</v>
      </c>
      <c r="DU215" s="263"/>
      <c r="DV215" s="264"/>
      <c r="DW215" s="265"/>
      <c r="DX215" s="266"/>
      <c r="DY215" s="267">
        <f t="shared" si="291"/>
        <v>0</v>
      </c>
      <c r="DZ215" s="260">
        <f>+(IF(OR($B215=0,$C215=0,$D215=0,$DC$2&gt;$OE$1),0,IF(OR(DU215=0,DW215=0,DX215=0),0,MIN((VLOOKUP($D215,SALERYCODE,3,0))*(IF($D215=6,DX215,DW215))*((MIN((VLOOKUP($D215,SALERYCODE,5,0)),(IF($D215=6,DW215,DX215))))),MIN((VLOOKUP($D215,SALERYCODE,3,0)),(DU215+DV215))*(IF($D215=6,DX215,((MIN((VLOOKUP($D215,SALERYCODE,5,0)),DX215)))))))))/IF(AND($D215=2,'ראשי-פרטים כלליים וריכוז הוצאות'!$D$68&lt;&gt;4),1.2,1)</f>
        <v>0</v>
      </c>
      <c r="EA215" s="263"/>
      <c r="EB215" s="264"/>
      <c r="EC215" s="265"/>
      <c r="ED215" s="266"/>
      <c r="EE215" s="267">
        <f t="shared" si="292"/>
        <v>0</v>
      </c>
      <c r="EF215" s="260">
        <f>+(IF(OR($B215=0,$C215=0,$D215=0,$DC$2&gt;$OE$1),0,IF(OR(EA215=0,EC215=0,ED215=0),0,MIN((VLOOKUP($D215,SALERYCODE,3,0))*(IF($D215=6,ED215,EC215))*((MIN((VLOOKUP($D215,SALERYCODE,5,0)),(IF($D215=6,EC215,ED215))))),MIN((VLOOKUP($D215,SALERYCODE,3,0)),(EA215+EB215))*(IF($D215=6,ED215,((MIN((VLOOKUP($D215,SALERYCODE,5,0)),ED215)))))))))/IF(AND($D215=2,'ראשי-פרטים כלליים וריכוז הוצאות'!$D$68&lt;&gt;4),1.2,1)</f>
        <v>0</v>
      </c>
      <c r="EG215" s="263"/>
      <c r="EH215" s="264"/>
      <c r="EI215" s="265"/>
      <c r="EJ215" s="266"/>
      <c r="EK215" s="267">
        <f t="shared" si="293"/>
        <v>0</v>
      </c>
      <c r="EL215" s="260">
        <f>+(IF(OR($B215=0,$C215=0,$D215=0,$DC$2&gt;$OE$1),0,IF(OR(EG215=0,EI215=0,EJ215=0),0,MIN((VLOOKUP($D215,SALERYCODE,3,0))*(IF($D215=6,EJ215,EI215))*((MIN((VLOOKUP($D215,SALERYCODE,5,0)),(IF($D215=6,EI215,EJ215))))),MIN((VLOOKUP($D215,SALERYCODE,3,0)),(EG215+EH215))*(IF($D215=6,EJ215,((MIN((VLOOKUP($D215,SALERYCODE,5,0)),EJ215)))))))))/IF(AND($D215=2,'ראשי-פרטים כלליים וריכוז הוצאות'!$D$68&lt;&gt;4),1.2,1)</f>
        <v>0</v>
      </c>
      <c r="EM215" s="263"/>
      <c r="EN215" s="264"/>
      <c r="EO215" s="265"/>
      <c r="EP215" s="266"/>
      <c r="EQ215" s="267">
        <f t="shared" si="294"/>
        <v>0</v>
      </c>
      <c r="ER215" s="260">
        <f>+(IF(OR($B215=0,$C215=0,$D215=0,$DC$2&gt;$OE$1),0,IF(OR(EM215=0,EO215=0,EP215=0),0,MIN((VLOOKUP($D215,SALERYCODE,3,0))*(IF($D215=6,EP215,EO215))*((MIN((VLOOKUP($D215,SALERYCODE,5,0)),(IF($D215=6,EO215,EP215))))),MIN((VLOOKUP($D215,SALERYCODE,3,0)),(EM215+EN215))*(IF($D215=6,EP215,((MIN((VLOOKUP($D215,SALERYCODE,5,0)),EP215)))))))))/IF(AND($D215=2,'ראשי-פרטים כלליים וריכוז הוצאות'!$D$68&lt;&gt;4),1.2,1)</f>
        <v>0</v>
      </c>
      <c r="ES215" s="263"/>
      <c r="ET215" s="264"/>
      <c r="EU215" s="265"/>
      <c r="EV215" s="266"/>
      <c r="EW215" s="267">
        <f t="shared" si="295"/>
        <v>0</v>
      </c>
      <c r="EX215" s="260">
        <f>+(IF(OR($B215=0,$C215=0,$D215=0,$DC$2&gt;$OE$1),0,IF(OR(ES215=0,EU215=0,EV215=0),0,MIN((VLOOKUP($D215,SALERYCODE,3,0))*(IF($D215=6,EV215,EU215))*((MIN((VLOOKUP($D215,SALERYCODE,5,0)),(IF($D215=6,EU215,EV215))))),MIN((VLOOKUP($D215,SALERYCODE,3,0)),(ES215+ET215))*(IF($D215=6,EV215,((MIN((VLOOKUP($D215,SALERYCODE,5,0)),EV215)))))))))/IF(AND($D215=2,'ראשי-פרטים כלליים וריכוז הוצאות'!$D$68&lt;&gt;4),1.2,1)</f>
        <v>0</v>
      </c>
      <c r="EY215" s="263"/>
      <c r="EZ215" s="264"/>
      <c r="FA215" s="265"/>
      <c r="FB215" s="266"/>
      <c r="FC215" s="267">
        <f t="shared" si="296"/>
        <v>0</v>
      </c>
      <c r="FD215" s="260">
        <f>+(IF(OR($B215=0,$C215=0,$D215=0,$DC$2&gt;$OE$1),0,IF(OR(EY215=0,FA215=0,FB215=0),0,MIN((VLOOKUP($D215,SALERYCODE,3,0))*(IF($D215=6,FB215,FA215))*((MIN((VLOOKUP($D215,SALERYCODE,5,0)),(IF($D215=6,FA215,FB215))))),MIN((VLOOKUP($D215,SALERYCODE,3,0)),(EY215+EZ215))*(IF($D215=6,FB215,((MIN((VLOOKUP($D215,SALERYCODE,5,0)),FB215)))))))))/IF(AND($D215=2,'ראשי-פרטים כלליים וריכוז הוצאות'!$D$68&lt;&gt;4),1.2,1)</f>
        <v>0</v>
      </c>
      <c r="FE215" s="263"/>
      <c r="FF215" s="264"/>
      <c r="FG215" s="265"/>
      <c r="FH215" s="266"/>
      <c r="FI215" s="267">
        <f t="shared" si="297"/>
        <v>0</v>
      </c>
      <c r="FJ215" s="260">
        <f>+(IF(OR($B215=0,$C215=0,$D215=0,$DC$2&gt;$OE$1),0,IF(OR(FE215=0,FG215=0,FH215=0),0,MIN((VLOOKUP($D215,SALERYCODE,3,0))*(IF($D215=6,FH215,FG215))*((MIN((VLOOKUP($D215,SALERYCODE,5,0)),(IF($D215=6,FG215,FH215))))),MIN((VLOOKUP($D215,SALERYCODE,3,0)),(FE215+FF215))*(IF($D215=6,FH215,((MIN((VLOOKUP($D215,SALERYCODE,5,0)),FH215)))))))))/IF(AND($D215=2,'ראשי-פרטים כלליים וריכוז הוצאות'!$D$68&lt;&gt;4),1.2,1)</f>
        <v>0</v>
      </c>
      <c r="FK215" s="263"/>
      <c r="FL215" s="264"/>
      <c r="FM215" s="265"/>
      <c r="FN215" s="266"/>
      <c r="FO215" s="267">
        <f t="shared" si="298"/>
        <v>0</v>
      </c>
      <c r="FP215" s="260">
        <f>+(IF(OR($B215=0,$C215=0,$D215=0,$DC$2&gt;$OE$1),0,IF(OR(FK215=0,FM215=0,FN215=0),0,MIN((VLOOKUP($D215,SALERYCODE,3,0))*(IF($D215=6,FN215,FM215))*((MIN((VLOOKUP($D215,SALERYCODE,5,0)),(IF($D215=6,FM215,FN215))))),MIN((VLOOKUP($D215,SALERYCODE,3,0)),(FK215+FL215))*(IF($D215=6,FN215,((MIN((VLOOKUP($D215,SALERYCODE,5,0)),FN215)))))))))/IF(AND($D215=2,'ראשי-פרטים כלליים וריכוז הוצאות'!$D$68&lt;&gt;4),1.2,1)</f>
        <v>0</v>
      </c>
      <c r="FQ215" s="263"/>
      <c r="FR215" s="264"/>
      <c r="FS215" s="265"/>
      <c r="FT215" s="266"/>
      <c r="FU215" s="267">
        <f t="shared" si="299"/>
        <v>0</v>
      </c>
      <c r="FV215" s="260">
        <f>+(IF(OR($B215=0,$C215=0,$D215=0,$DC$2&gt;$OE$1),0,IF(OR(FQ215=0,FS215=0,FT215=0),0,MIN((VLOOKUP($D215,SALERYCODE,3,0))*(IF($D215=6,FT215,FS215))*((MIN((VLOOKUP($D215,SALERYCODE,5,0)),(IF($D215=6,FS215,FT215))))),MIN((VLOOKUP($D215,SALERYCODE,3,0)),(FQ215+FR215))*(IF($D215=6,FT215,((MIN((VLOOKUP($D215,SALERYCODE,5,0)),FT215)))))))))/IF(AND($D215=2,'ראשי-פרטים כלליים וריכוז הוצאות'!$D$68&lt;&gt;4),1.2,1)</f>
        <v>0</v>
      </c>
      <c r="FW215" s="263"/>
      <c r="FX215" s="264"/>
      <c r="FY215" s="265"/>
      <c r="FZ215" s="266"/>
      <c r="GA215" s="267">
        <f t="shared" si="300"/>
        <v>0</v>
      </c>
      <c r="GB215" s="260">
        <f>+(IF(OR($B215=0,$C215=0,$D215=0,$DC$2&gt;$OE$1),0,IF(OR(FW215=0,FY215=0,FZ215=0),0,MIN((VLOOKUP($D215,SALERYCODE,3,0))*(IF($D215=6,FZ215,FY215))*((MIN((VLOOKUP($D215,SALERYCODE,5,0)),(IF($D215=6,FY215,FZ215))))),MIN((VLOOKUP($D215,SALERYCODE,3,0)),(FW215+FX215))*(IF($D215=6,FZ215,((MIN((VLOOKUP($D215,SALERYCODE,5,0)),FZ215)))))))))/IF(AND($D215=2,'ראשי-פרטים כלליים וריכוז הוצאות'!$D$68&lt;&gt;4),1.2,1)</f>
        <v>0</v>
      </c>
      <c r="GC215" s="263"/>
      <c r="GD215" s="264"/>
      <c r="GE215" s="265"/>
      <c r="GF215" s="266"/>
      <c r="GG215" s="267">
        <f t="shared" si="301"/>
        <v>0</v>
      </c>
      <c r="GH215" s="260">
        <f>+(IF(OR($B215=0,$C215=0,$D215=0,$DC$2&gt;$OE$1),0,IF(OR(GC215=0,GE215=0,GF215=0),0,MIN((VLOOKUP($D215,SALERYCODE,3,0))*(IF($D215=6,GF215,GE215))*((MIN((VLOOKUP($D215,SALERYCODE,5,0)),(IF($D215=6,GE215,GF215))))),MIN((VLOOKUP($D215,SALERYCODE,3,0)),(GC215+GD215))*(IF($D215=6,GF215,((MIN((VLOOKUP($D215,SALERYCODE,5,0)),GF215)))))))))/IF(AND($D215=2,'ראשי-פרטים כלליים וריכוז הוצאות'!$D$68&lt;&gt;4),1.2,1)</f>
        <v>0</v>
      </c>
      <c r="GI215" s="263"/>
      <c r="GJ215" s="264"/>
      <c r="GK215" s="265"/>
      <c r="GL215" s="266"/>
      <c r="GM215" s="267">
        <f t="shared" si="302"/>
        <v>0</v>
      </c>
      <c r="GN215" s="260">
        <f>+(IF(OR($B215=0,$C215=0,$D215=0,$DC$2&gt;$OE$1),0,IF(OR(GI215=0,GK215=0,GL215=0),0,MIN((VLOOKUP($D215,SALERYCODE,3,0))*(IF($D215=6,GL215,GK215))*((MIN((VLOOKUP($D215,SALERYCODE,5,0)),(IF($D215=6,GK215,GL215))))),MIN((VLOOKUP($D215,SALERYCODE,3,0)),(GI215+GJ215))*(IF($D215=6,GL215,((MIN((VLOOKUP($D215,SALERYCODE,5,0)),GL215)))))))))/IF(AND($D215=2,'ראשי-פרטים כלליים וריכוז הוצאות'!$D$68&lt;&gt;4),1.2,1)</f>
        <v>0</v>
      </c>
      <c r="GO215" s="263"/>
      <c r="GP215" s="264"/>
      <c r="GQ215" s="265"/>
      <c r="GR215" s="266"/>
      <c r="GS215" s="267">
        <f t="shared" si="303"/>
        <v>0</v>
      </c>
      <c r="GT215" s="260">
        <f>+(IF(OR($B215=0,$C215=0,$D215=0,$DC$2&gt;$OE$1),0,IF(OR(GO215=0,GQ215=0,GR215=0),0,MIN((VLOOKUP($D215,SALERYCODE,3,0))*(IF($D215=6,GR215,GQ215))*((MIN((VLOOKUP($D215,SALERYCODE,5,0)),(IF($D215=6,GQ215,GR215))))),MIN((VLOOKUP($D215,SALERYCODE,3,0)),(GO215+GP215))*(IF($D215=6,GR215,((MIN((VLOOKUP($D215,SALERYCODE,5,0)),GR215)))))))))/IF(AND($D215=2,'ראשי-פרטים כלליים וריכוז הוצאות'!$D$68&lt;&gt;4),1.2,1)</f>
        <v>0</v>
      </c>
      <c r="GU215" s="263"/>
      <c r="GV215" s="264"/>
      <c r="GW215" s="265"/>
      <c r="GX215" s="266"/>
      <c r="GY215" s="267">
        <f t="shared" si="304"/>
        <v>0</v>
      </c>
      <c r="GZ215" s="260">
        <f>+(IF(OR($B215=0,$C215=0,$D215=0,$DC$2&gt;$OE$1),0,IF(OR(GU215=0,GW215=0,GX215=0),0,MIN((VLOOKUP($D215,SALERYCODE,3,0))*(IF($D215=6,GX215,GW215))*((MIN((VLOOKUP($D215,SALERYCODE,5,0)),(IF($D215=6,GW215,GX215))))),MIN((VLOOKUP($D215,SALERYCODE,3,0)),(GU215+GV215))*(IF($D215=6,GX215,((MIN((VLOOKUP($D215,SALERYCODE,5,0)),GX215)))))))))/IF(AND($D215=2,'ראשי-פרטים כלליים וריכוז הוצאות'!$D$68&lt;&gt;4),1.2,1)</f>
        <v>0</v>
      </c>
      <c r="HA215" s="263"/>
      <c r="HB215" s="264"/>
      <c r="HC215" s="265"/>
      <c r="HD215" s="266"/>
      <c r="HE215" s="267">
        <f t="shared" si="305"/>
        <v>0</v>
      </c>
      <c r="HF215" s="260">
        <f>+(IF(OR($B215=0,$C215=0,$D215=0,$DC$2&gt;$OE$1),0,IF(OR(HA215=0,HC215=0,HD215=0),0,MIN((VLOOKUP($D215,SALERYCODE,3,0))*(IF($D215=6,HD215,HC215))*((MIN((VLOOKUP($D215,SALERYCODE,5,0)),(IF($D215=6,HC215,HD215))))),MIN((VLOOKUP($D215,SALERYCODE,3,0)),(HA215+HB215))*(IF($D215=6,HD215,((MIN((VLOOKUP($D215,SALERYCODE,5,0)),HD215)))))))))/IF(AND($D215=2,'ראשי-פרטים כלליים וריכוז הוצאות'!$D$68&lt;&gt;4),1.2,1)</f>
        <v>0</v>
      </c>
      <c r="HG215" s="263"/>
      <c r="HH215" s="264"/>
      <c r="HI215" s="265"/>
      <c r="HJ215" s="266"/>
      <c r="HK215" s="267">
        <f t="shared" si="306"/>
        <v>0</v>
      </c>
      <c r="HL215" s="260">
        <f>+(IF(OR($B215=0,$C215=0,$D215=0,$DC$2&gt;$OE$1),0,IF(OR(HG215=0,HI215=0,HJ215=0),0,MIN((VLOOKUP($D215,SALERYCODE,3,0))*(IF($D215=6,HJ215,HI215))*((MIN((VLOOKUP($D215,SALERYCODE,5,0)),(IF($D215=6,HI215,HJ215))))),MIN((VLOOKUP($D215,SALERYCODE,3,0)),(HG215+HH215))*(IF($D215=6,HJ215,((MIN((VLOOKUP($D215,SALERYCODE,5,0)),HJ215)))))))))/IF(AND($D215=2,'ראשי-פרטים כלליים וריכוז הוצאות'!$D$68&lt;&gt;4),1.2,1)</f>
        <v>0</v>
      </c>
      <c r="HM215" s="263"/>
      <c r="HN215" s="264"/>
      <c r="HO215" s="265"/>
      <c r="HP215" s="266"/>
      <c r="HQ215" s="267">
        <f t="shared" si="307"/>
        <v>0</v>
      </c>
      <c r="HR215" s="260">
        <f>+(IF(OR($B215=0,$C215=0,$D215=0,$DC$2&gt;$OE$1),0,IF(OR(HM215=0,HO215=0,HP215=0),0,MIN((VLOOKUP($D215,SALERYCODE,3,0))*(IF($D215=6,HP215,HO215))*((MIN((VLOOKUP($D215,SALERYCODE,5,0)),(IF($D215=6,HO215,HP215))))),MIN((VLOOKUP($D215,SALERYCODE,3,0)),(HM215+HN215))*(IF($D215=6,HP215,((MIN((VLOOKUP($D215,SALERYCODE,5,0)),HP215)))))))))/IF(AND($D215=2,'ראשי-פרטים כלליים וריכוז הוצאות'!$D$68&lt;&gt;4),1.2,1)</f>
        <v>0</v>
      </c>
      <c r="HS215" s="263"/>
      <c r="HT215" s="264"/>
      <c r="HU215" s="265"/>
      <c r="HV215" s="266"/>
      <c r="HW215" s="267">
        <f t="shared" si="308"/>
        <v>0</v>
      </c>
      <c r="HX215" s="260">
        <f>+(IF(OR($B215=0,$C215=0,$D215=0,$DC$2&gt;$OE$1),0,IF(OR(HS215=0,HU215=0,HV215=0),0,MIN((VLOOKUP($D215,SALERYCODE,3,0))*(IF($D215=6,HV215,HU215))*((MIN((VLOOKUP($D215,SALERYCODE,5,0)),(IF($D215=6,HU215,HV215))))),MIN((VLOOKUP($D215,SALERYCODE,3,0)),(HS215+HT215))*(IF($D215=6,HV215,((MIN((VLOOKUP($D215,SALERYCODE,5,0)),HV215)))))))))/IF(AND($D215=2,'ראשי-פרטים כלליים וריכוז הוצאות'!$D$68&lt;&gt;4),1.2,1)</f>
        <v>0</v>
      </c>
      <c r="HY215" s="263"/>
      <c r="HZ215" s="264"/>
      <c r="IA215" s="265"/>
      <c r="IB215" s="266"/>
      <c r="IC215" s="267">
        <f t="shared" si="309"/>
        <v>0</v>
      </c>
      <c r="ID215" s="260">
        <f>+(IF(OR($B215=0,$C215=0,$D215=0,$DC$2&gt;$OE$1),0,IF(OR(HY215=0,IA215=0,IB215=0),0,MIN((VLOOKUP($D215,SALERYCODE,3,0))*(IF($D215=6,IB215,IA215))*((MIN((VLOOKUP($D215,SALERYCODE,5,0)),(IF($D215=6,IA215,IB215))))),MIN((VLOOKUP($D215,SALERYCODE,3,0)),(HY215+HZ215))*(IF($D215=6,IB215,((MIN((VLOOKUP($D215,SALERYCODE,5,0)),IB215)))))))))/IF(AND($D215=2,'ראשי-פרטים כלליים וריכוז הוצאות'!$D$68&lt;&gt;4),1.2,1)</f>
        <v>0</v>
      </c>
      <c r="IE215" s="263"/>
      <c r="IF215" s="264"/>
      <c r="IG215" s="265"/>
      <c r="IH215" s="266"/>
      <c r="II215" s="267">
        <f t="shared" si="310"/>
        <v>0</v>
      </c>
      <c r="IJ215" s="260">
        <f>+(IF(OR($B215=0,$C215=0,$D215=0,$DC$2&gt;$OE$1),0,IF(OR(IE215=0,IG215=0,IH215=0),0,MIN((VLOOKUP($D215,SALERYCODE,3,0))*(IF($D215=6,IH215,IG215))*((MIN((VLOOKUP($D215,SALERYCODE,5,0)),(IF($D215=6,IG215,IH215))))),MIN((VLOOKUP($D215,SALERYCODE,3,0)),(IE215+IF215))*(IF($D215=6,IH215,((MIN((VLOOKUP($D215,SALERYCODE,5,0)),IH215)))))))))/IF(AND($D215=2,'ראשי-פרטים כלליים וריכוז הוצאות'!$D$68&lt;&gt;4),1.2,1)</f>
        <v>0</v>
      </c>
      <c r="IK215" s="263"/>
      <c r="IL215" s="264"/>
      <c r="IM215" s="265"/>
      <c r="IN215" s="266"/>
      <c r="IO215" s="267">
        <f t="shared" si="311"/>
        <v>0</v>
      </c>
      <c r="IP215" s="260">
        <f>+(IF(OR($B215=0,$C215=0,$D215=0,$DC$2&gt;$OE$1),0,IF(OR(IK215=0,IM215=0,IN215=0),0,MIN((VLOOKUP($D215,SALERYCODE,3,0))*(IF($D215=6,IN215,IM215))*((MIN((VLOOKUP($D215,SALERYCODE,5,0)),(IF($D215=6,IM215,IN215))))),MIN((VLOOKUP($D215,SALERYCODE,3,0)),(IK215+IL215))*(IF($D215=6,IN215,((MIN((VLOOKUP($D215,SALERYCODE,5,0)),IN215)))))))))/IF(AND($D215=2,'ראשי-פרטים כלליים וריכוז הוצאות'!$D$68&lt;&gt;4),1.2,1)</f>
        <v>0</v>
      </c>
      <c r="IQ215" s="263"/>
      <c r="IR215" s="264"/>
      <c r="IS215" s="265"/>
      <c r="IT215" s="266"/>
      <c r="IU215" s="267">
        <f t="shared" si="312"/>
        <v>0</v>
      </c>
      <c r="IV215" s="260">
        <f>+(IF(OR($B215=0,$C215=0,$D215=0,$DC$2&gt;$OE$1),0,IF(OR(IQ215=0,IS215=0,IT215=0),0,MIN((VLOOKUP($D215,SALERYCODE,3,0))*(IF($D215=6,IT215,IS215))*((MIN((VLOOKUP($D215,SALERYCODE,5,0)),(IF($D215=6,IS215,IT215))))),MIN((VLOOKUP($D215,SALERYCODE,3,0)),(IQ215+IR215))*(IF($D215=6,IT215,((MIN((VLOOKUP($D215,SALERYCODE,5,0)),IT215)))))))))/IF(AND($D215=2,'ראשי-פרטים כלליים וריכוז הוצאות'!$D$68&lt;&gt;4),1.2,1)</f>
        <v>0</v>
      </c>
      <c r="IW215" s="263"/>
      <c r="IX215" s="264"/>
      <c r="IY215" s="265"/>
      <c r="IZ215" s="266"/>
      <c r="JA215" s="267">
        <f t="shared" si="313"/>
        <v>0</v>
      </c>
      <c r="JB215" s="260">
        <f>+(IF(OR($B215=0,$C215=0,$D215=0,$DC$2&gt;$OE$1),0,IF(OR(IW215=0,IY215=0,IZ215=0),0,MIN((VLOOKUP($D215,SALERYCODE,3,0))*(IF($D215=6,IZ215,IY215))*((MIN((VLOOKUP($D215,SALERYCODE,5,0)),(IF($D215=6,IY215,IZ215))))),MIN((VLOOKUP($D215,SALERYCODE,3,0)),(IW215+IX215))*(IF($D215=6,IZ215,((MIN((VLOOKUP($D215,SALERYCODE,5,0)),IZ215)))))))))/IF(AND($D215=2,'ראשי-פרטים כלליים וריכוז הוצאות'!$D$68&lt;&gt;4),1.2,1)</f>
        <v>0</v>
      </c>
      <c r="JC215" s="263"/>
      <c r="JD215" s="264"/>
      <c r="JE215" s="265"/>
      <c r="JF215" s="266"/>
      <c r="JG215" s="267">
        <f t="shared" si="314"/>
        <v>0</v>
      </c>
      <c r="JH215" s="260">
        <f>+(IF(OR($B215=0,$C215=0,$D215=0,$DC$2&gt;$OE$1),0,IF(OR(JC215=0,JE215=0,JF215=0),0,MIN((VLOOKUP($D215,SALERYCODE,3,0))*(IF($D215=6,JF215,JE215))*((MIN((VLOOKUP($D215,SALERYCODE,5,0)),(IF($D215=6,JE215,JF215))))),MIN((VLOOKUP($D215,SALERYCODE,3,0)),(JC215+JD215))*(IF($D215=6,JF215,((MIN((VLOOKUP($D215,SALERYCODE,5,0)),JF215)))))))))/IF(AND($D215=2,'ראשי-פרטים כלליים וריכוז הוצאות'!$D$68&lt;&gt;4),1.2,1)</f>
        <v>0</v>
      </c>
      <c r="JI215" s="263"/>
      <c r="JJ215" s="264"/>
      <c r="JK215" s="265"/>
      <c r="JL215" s="266"/>
      <c r="JM215" s="267">
        <f t="shared" si="315"/>
        <v>0</v>
      </c>
      <c r="JN215" s="260">
        <f>+(IF(OR($B215=0,$C215=0,$D215=0,$DC$2&gt;$OE$1),0,IF(OR(JI215=0,JK215=0,JL215=0),0,MIN((VLOOKUP($D215,SALERYCODE,3,0))*(IF($D215=6,JL215,JK215))*((MIN((VLOOKUP($D215,SALERYCODE,5,0)),(IF($D215=6,JK215,JL215))))),MIN((VLOOKUP($D215,SALERYCODE,3,0)),(JI215+JJ215))*(IF($D215=6,JL215,((MIN((VLOOKUP($D215,SALERYCODE,5,0)),JL215)))))))))/IF(AND($D215=2,'ראשי-פרטים כלליים וריכוז הוצאות'!$D$68&lt;&gt;4),1.2,1)</f>
        <v>0</v>
      </c>
      <c r="JO215" s="263"/>
      <c r="JP215" s="264"/>
      <c r="JQ215" s="265"/>
      <c r="JR215" s="266"/>
      <c r="JS215" s="267">
        <f t="shared" si="316"/>
        <v>0</v>
      </c>
      <c r="JT215" s="260">
        <f>+(IF(OR($B215=0,$C215=0,$D215=0,$DC$2&gt;$OE$1),0,IF(OR(JO215=0,JQ215=0,JR215=0),0,MIN((VLOOKUP($D215,SALERYCODE,3,0))*(IF($D215=6,JR215,JQ215))*((MIN((VLOOKUP($D215,SALERYCODE,5,0)),(IF($D215=6,JQ215,JR215))))),MIN((VLOOKUP($D215,SALERYCODE,3,0)),(JO215+JP215))*(IF($D215=6,JR215,((MIN((VLOOKUP($D215,SALERYCODE,5,0)),JR215)))))))))/IF(AND($D215=2,'ראשי-פרטים כלליים וריכוז הוצאות'!$D$68&lt;&gt;4),1.2,1)</f>
        <v>0</v>
      </c>
      <c r="JU215" s="263"/>
      <c r="JV215" s="264"/>
      <c r="JW215" s="265"/>
      <c r="JX215" s="266"/>
      <c r="JY215" s="267">
        <f t="shared" si="317"/>
        <v>0</v>
      </c>
      <c r="JZ215" s="260">
        <f>+(IF(OR($B215=0,$C215=0,$D215=0,$DC$2&gt;$OE$1),0,IF(OR(JU215=0,JW215=0,JX215=0),0,MIN((VLOOKUP($D215,SALERYCODE,3,0))*(IF($D215=6,JX215,JW215))*((MIN((VLOOKUP($D215,SALERYCODE,5,0)),(IF($D215=6,JW215,JX215))))),MIN((VLOOKUP($D215,SALERYCODE,3,0)),(JU215+JV215))*(IF($D215=6,JX215,((MIN((VLOOKUP($D215,SALERYCODE,5,0)),JX215)))))))))/IF(AND($D215=2,'ראשי-פרטים כלליים וריכוז הוצאות'!$D$68&lt;&gt;4),1.2,1)</f>
        <v>0</v>
      </c>
      <c r="KA215" s="263"/>
      <c r="KB215" s="264"/>
      <c r="KC215" s="265"/>
      <c r="KD215" s="266"/>
      <c r="KE215" s="267">
        <f t="shared" si="318"/>
        <v>0</v>
      </c>
      <c r="KF215" s="260">
        <f>+(IF(OR($B215=0,$C215=0,$D215=0,$DC$2&gt;$OE$1),0,IF(OR(KA215=0,KC215=0,KD215=0),0,MIN((VLOOKUP($D215,SALERYCODE,3,0))*(IF($D215=6,KD215,KC215))*((MIN((VLOOKUP($D215,SALERYCODE,5,0)),(IF($D215=6,KC215,KD215))))),MIN((VLOOKUP($D215,SALERYCODE,3,0)),(KA215+KB215))*(IF($D215=6,KD215,((MIN((VLOOKUP($D215,SALERYCODE,5,0)),KD215)))))))))/IF(AND($D215=2,'ראשי-פרטים כלליים וריכוז הוצאות'!$D$68&lt;&gt;4),1.2,1)</f>
        <v>0</v>
      </c>
      <c r="KG215" s="263"/>
      <c r="KH215" s="264"/>
      <c r="KI215" s="265"/>
      <c r="KJ215" s="266"/>
      <c r="KK215" s="267">
        <f t="shared" si="319"/>
        <v>0</v>
      </c>
      <c r="KL215" s="260">
        <f>+(IF(OR($B215=0,$C215=0,$D215=0,$DC$2&gt;$OE$1),0,IF(OR(KG215=0,KI215=0,KJ215=0),0,MIN((VLOOKUP($D215,SALERYCODE,3,0))*(IF($D215=6,KJ215,KI215))*((MIN((VLOOKUP($D215,SALERYCODE,5,0)),(IF($D215=6,KI215,KJ215))))),MIN((VLOOKUP($D215,SALERYCODE,3,0)),(KG215+KH215))*(IF($D215=6,KJ215,((MIN((VLOOKUP($D215,SALERYCODE,5,0)),KJ215)))))))))/IF(AND($D215=2,'ראשי-פרטים כלליים וריכוז הוצאות'!$D$68&lt;&gt;4),1.2,1)</f>
        <v>0</v>
      </c>
      <c r="KM215" s="263"/>
      <c r="KN215" s="264"/>
      <c r="KO215" s="265"/>
      <c r="KP215" s="266"/>
      <c r="KQ215" s="267">
        <f t="shared" si="320"/>
        <v>0</v>
      </c>
      <c r="KR215" s="260">
        <f>+(IF(OR($B215=0,$C215=0,$D215=0,$DC$2&gt;$OE$1),0,IF(OR(KM215=0,KO215=0,KP215=0),0,MIN((VLOOKUP($D215,SALERYCODE,3,0))*(IF($D215=6,KP215,KO215))*((MIN((VLOOKUP($D215,SALERYCODE,5,0)),(IF($D215=6,KO215,KP215))))),MIN((VLOOKUP($D215,SALERYCODE,3,0)),(KM215+KN215))*(IF($D215=6,KP215,((MIN((VLOOKUP($D215,SALERYCODE,5,0)),KP215)))))))))/IF(AND($D215=2,'ראשי-פרטים כלליים וריכוז הוצאות'!$D$68&lt;&gt;4),1.2,1)</f>
        <v>0</v>
      </c>
      <c r="KS215" s="263"/>
      <c r="KT215" s="264"/>
      <c r="KU215" s="265"/>
      <c r="KV215" s="266"/>
      <c r="KW215" s="267">
        <f t="shared" si="321"/>
        <v>0</v>
      </c>
      <c r="KX215" s="260">
        <f>+(IF(OR($B215=0,$C215=0,$D215=0,$DC$2&gt;$OE$1),0,IF(OR(KS215=0,KU215=0,KV215=0),0,MIN((VLOOKUP($D215,SALERYCODE,3,0))*(IF($D215=6,KV215,KU215))*((MIN((VLOOKUP($D215,SALERYCODE,5,0)),(IF($D215=6,KU215,KV215))))),MIN((VLOOKUP($D215,SALERYCODE,3,0)),(KS215+KT215))*(IF($D215=6,KV215,((MIN((VLOOKUP($D215,SALERYCODE,5,0)),KV215)))))))))/IF(AND($D215=2,'ראשי-פרטים כלליים וריכוז הוצאות'!$D$68&lt;&gt;4),1.2,1)</f>
        <v>0</v>
      </c>
      <c r="KY215" s="263"/>
      <c r="KZ215" s="264"/>
      <c r="LA215" s="265"/>
      <c r="LB215" s="266"/>
      <c r="LC215" s="267">
        <f t="shared" si="322"/>
        <v>0</v>
      </c>
      <c r="LD215" s="260">
        <f>+(IF(OR($B215=0,$C215=0,$D215=0,$DC$2&gt;$OE$1),0,IF(OR(KY215=0,LA215=0,LB215=0),0,MIN((VLOOKUP($D215,SALERYCODE,3,0))*(IF($D215=6,LB215,LA215))*((MIN((VLOOKUP($D215,SALERYCODE,5,0)),(IF($D215=6,LA215,LB215))))),MIN((VLOOKUP($D215,SALERYCODE,3,0)),(KY215+KZ215))*(IF($D215=6,LB215,((MIN((VLOOKUP($D215,SALERYCODE,5,0)),LB215)))))))))/IF(AND($D215=2,'ראשי-פרטים כלליים וריכוז הוצאות'!$D$68&lt;&gt;4),1.2,1)</f>
        <v>0</v>
      </c>
      <c r="LE215" s="263"/>
      <c r="LF215" s="264"/>
      <c r="LG215" s="265"/>
      <c r="LH215" s="266"/>
      <c r="LI215" s="267">
        <f t="shared" si="323"/>
        <v>0</v>
      </c>
      <c r="LJ215" s="260">
        <f>+(IF(OR($B215=0,$C215=0,$D215=0,$DC$2&gt;$OE$1),0,IF(OR(LE215=0,LG215=0,LH215=0),0,MIN((VLOOKUP($D215,SALERYCODE,3,0))*(IF($D215=6,LH215,LG215))*((MIN((VLOOKUP($D215,SALERYCODE,5,0)),(IF($D215=6,LG215,LH215))))),MIN((VLOOKUP($D215,SALERYCODE,3,0)),(LE215+LF215))*(IF($D215=6,LH215,((MIN((VLOOKUP($D215,SALERYCODE,5,0)),LH215)))))))))/IF(AND($D215=2,'ראשי-פרטים כלליים וריכוז הוצאות'!$D$68&lt;&gt;4),1.2,1)</f>
        <v>0</v>
      </c>
      <c r="LK215" s="263"/>
      <c r="LL215" s="264"/>
      <c r="LM215" s="265"/>
      <c r="LN215" s="266"/>
      <c r="LO215" s="267">
        <f t="shared" si="324"/>
        <v>0</v>
      </c>
      <c r="LP215" s="260">
        <f>+(IF(OR($B215=0,$C215=0,$D215=0,$DC$2&gt;$OE$1),0,IF(OR(LK215=0,LM215=0,LN215=0),0,MIN((VLOOKUP($D215,SALERYCODE,3,0))*(IF($D215=6,LN215,LM215))*((MIN((VLOOKUP($D215,SALERYCODE,5,0)),(IF($D215=6,LM215,LN215))))),MIN((VLOOKUP($D215,SALERYCODE,3,0)),(LK215+LL215))*(IF($D215=6,LN215,((MIN((VLOOKUP($D215,SALERYCODE,5,0)),LN215)))))))))/IF(AND($D215=2,'ראשי-פרטים כלליים וריכוז הוצאות'!$D$68&lt;&gt;4),1.2,1)</f>
        <v>0</v>
      </c>
      <c r="LQ215" s="263"/>
      <c r="LR215" s="264"/>
      <c r="LS215" s="265"/>
      <c r="LT215" s="266"/>
      <c r="LU215" s="267">
        <f t="shared" si="325"/>
        <v>0</v>
      </c>
      <c r="LV215" s="260">
        <f>+(IF(OR($B215=0,$C215=0,$D215=0,$DC$2&gt;$OE$1),0,IF(OR(LQ215=0,LS215=0,LT215=0),0,MIN((VLOOKUP($D215,SALERYCODE,3,0))*(IF($D215=6,LT215,LS215))*((MIN((VLOOKUP($D215,SALERYCODE,5,0)),(IF($D215=6,LS215,LT215))))),MIN((VLOOKUP($D215,SALERYCODE,3,0)),(LQ215+LR215))*(IF($D215=6,LT215,((MIN((VLOOKUP($D215,SALERYCODE,5,0)),LT215)))))))))/IF(AND($D215=2,'ראשי-פרטים כלליים וריכוז הוצאות'!$D$68&lt;&gt;4),1.2,1)</f>
        <v>0</v>
      </c>
      <c r="LW215" s="263"/>
      <c r="LX215" s="264"/>
      <c r="LY215" s="265"/>
      <c r="LZ215" s="266"/>
      <c r="MA215" s="267">
        <f t="shared" si="326"/>
        <v>0</v>
      </c>
      <c r="MB215" s="260">
        <f>+(IF(OR($B215=0,$C215=0,$D215=0,$DC$2&gt;$OE$1),0,IF(OR(LW215=0,LY215=0,LZ215=0),0,MIN((VLOOKUP($D215,SALERYCODE,3,0))*(IF($D215=6,LZ215,LY215))*((MIN((VLOOKUP($D215,SALERYCODE,5,0)),(IF($D215=6,LY215,LZ215))))),MIN((VLOOKUP($D215,SALERYCODE,3,0)),(LW215+LX215))*(IF($D215=6,LZ215,((MIN((VLOOKUP($D215,SALERYCODE,5,0)),LZ215)))))))))/IF(AND($D215=2,'ראשי-פרטים כלליים וריכוז הוצאות'!$D$68&lt;&gt;4),1.2,1)</f>
        <v>0</v>
      </c>
      <c r="MC215" s="263"/>
      <c r="MD215" s="264"/>
      <c r="ME215" s="265"/>
      <c r="MF215" s="266"/>
      <c r="MG215" s="267">
        <f t="shared" si="327"/>
        <v>0</v>
      </c>
      <c r="MH215" s="260">
        <f>+(IF(OR($B215=0,$C215=0,$D215=0,$DC$2&gt;$OE$1),0,IF(OR(MC215=0,ME215=0,MF215=0),0,MIN((VLOOKUP($D215,SALERYCODE,3,0))*(IF($D215=6,MF215,ME215))*((MIN((VLOOKUP($D215,SALERYCODE,5,0)),(IF($D215=6,ME215,MF215))))),MIN((VLOOKUP($D215,SALERYCODE,3,0)),(MC215+MD215))*(IF($D215=6,MF215,((MIN((VLOOKUP($D215,SALERYCODE,5,0)),MF215)))))))))/IF(AND($D215=2,'ראשי-פרטים כלליים וריכוז הוצאות'!$D$68&lt;&gt;4),1.2,1)</f>
        <v>0</v>
      </c>
      <c r="MI215" s="263"/>
      <c r="MJ215" s="264"/>
      <c r="MK215" s="265"/>
      <c r="ML215" s="266"/>
      <c r="MM215" s="267">
        <f t="shared" si="328"/>
        <v>0</v>
      </c>
      <c r="MN215" s="260">
        <f>+(IF(OR($B215=0,$C215=0,$D215=0,$DC$2&gt;$OE$1),0,IF(OR(MI215=0,MK215=0,ML215=0),0,MIN((VLOOKUP($D215,SALERYCODE,3,0))*(IF($D215=6,ML215,MK215))*((MIN((VLOOKUP($D215,SALERYCODE,5,0)),(IF($D215=6,MK215,ML215))))),MIN((VLOOKUP($D215,SALERYCODE,3,0)),(MI215+MJ215))*(IF($D215=6,ML215,((MIN((VLOOKUP($D215,SALERYCODE,5,0)),ML215)))))))))/IF(AND($D215=2,'ראשי-פרטים כלליים וריכוז הוצאות'!$D$68&lt;&gt;4),1.2,1)</f>
        <v>0</v>
      </c>
      <c r="MO215" s="263"/>
      <c r="MP215" s="264"/>
      <c r="MQ215" s="265"/>
      <c r="MR215" s="266"/>
      <c r="MS215" s="267">
        <f t="shared" si="329"/>
        <v>0</v>
      </c>
      <c r="MT215" s="260">
        <f>+(IF(OR($B215=0,$C215=0,$D215=0,$DC$2&gt;$OE$1),0,IF(OR(MO215=0,MQ215=0,MR215=0),0,MIN((VLOOKUP($D215,SALERYCODE,3,0))*(IF($D215=6,MR215,MQ215))*((MIN((VLOOKUP($D215,SALERYCODE,5,0)),(IF($D215=6,MQ215,MR215))))),MIN((VLOOKUP($D215,SALERYCODE,3,0)),(MO215+MP215))*(IF($D215=6,MR215,((MIN((VLOOKUP($D215,SALERYCODE,5,0)),MR215)))))))))/IF(AND($D215=2,'ראשי-פרטים כלליים וריכוז הוצאות'!$D$68&lt;&gt;4),1.2,1)</f>
        <v>0</v>
      </c>
      <c r="MU215" s="263"/>
      <c r="MV215" s="264"/>
      <c r="MW215" s="265"/>
      <c r="MX215" s="266"/>
      <c r="MY215" s="267">
        <f t="shared" si="330"/>
        <v>0</v>
      </c>
      <c r="MZ215" s="260">
        <f>+(IF(OR($B215=0,$C215=0,$D215=0,$DC$2&gt;$OE$1),0,IF(OR(MU215=0,MW215=0,MX215=0),0,MIN((VLOOKUP($D215,SALERYCODE,3,0))*(IF($D215=6,MX215,MW215))*((MIN((VLOOKUP($D215,SALERYCODE,5,0)),(IF($D215=6,MW215,MX215))))),MIN((VLOOKUP($D215,SALERYCODE,3,0)),(MU215+MV215))*(IF($D215=6,MX215,((MIN((VLOOKUP($D215,SALERYCODE,5,0)),MX215)))))))))/IF(AND($D215=2,'ראשי-פרטים כלליים וריכוז הוצאות'!$D$68&lt;&gt;4),1.2,1)</f>
        <v>0</v>
      </c>
      <c r="NA215" s="263"/>
      <c r="NB215" s="264"/>
      <c r="NC215" s="265"/>
      <c r="ND215" s="266"/>
      <c r="NE215" s="267">
        <f t="shared" si="331"/>
        <v>0</v>
      </c>
      <c r="NF215" s="260">
        <f>+(IF(OR($B215=0,$C215=0,$D215=0,$DC$2&gt;$OE$1),0,IF(OR(NA215=0,NC215=0,ND215=0),0,MIN((VLOOKUP($D215,SALERYCODE,3,0))*(IF($D215=6,ND215,NC215))*((MIN((VLOOKUP($D215,SALERYCODE,5,0)),(IF($D215=6,NC215,ND215))))),MIN((VLOOKUP($D215,SALERYCODE,3,0)),(NA215+NB215))*(IF($D215=6,ND215,((MIN((VLOOKUP($D215,SALERYCODE,5,0)),ND215)))))))))/IF(AND($D215=2,'ראשי-פרטים כלליים וריכוז הוצאות'!$D$68&lt;&gt;4),1.2,1)</f>
        <v>0</v>
      </c>
      <c r="NG215" s="263"/>
      <c r="NH215" s="264"/>
      <c r="NI215" s="265"/>
      <c r="NJ215" s="266"/>
      <c r="NK215" s="267">
        <f t="shared" si="332"/>
        <v>0</v>
      </c>
      <c r="NL215" s="260">
        <f>+(IF(OR($B215=0,$C215=0,$D215=0,$DC$2&gt;$OE$1),0,IF(OR(NG215=0,NI215=0,NJ215=0),0,MIN((VLOOKUP($D215,SALERYCODE,3,0))*(IF($D215=6,NJ215,NI215))*((MIN((VLOOKUP($D215,SALERYCODE,5,0)),(IF($D215=6,NI215,NJ215))))),MIN((VLOOKUP($D215,SALERYCODE,3,0)),(NG215+NH215))*(IF($D215=6,NJ215,((MIN((VLOOKUP($D215,SALERYCODE,5,0)),NJ215)))))))))/IF(AND($D215=2,'ראשי-פרטים כלליים וריכוז הוצאות'!$D$68&lt;&gt;4),1.2,1)</f>
        <v>0</v>
      </c>
      <c r="NM215" s="263"/>
      <c r="NN215" s="264"/>
      <c r="NO215" s="265"/>
      <c r="NP215" s="266"/>
      <c r="NQ215" s="267">
        <f t="shared" si="333"/>
        <v>0</v>
      </c>
      <c r="NR215" s="260">
        <f>+(IF(OR($B215=0,$C215=0,$D215=0,$DC$2&gt;$OE$1),0,IF(OR(NM215=0,NO215=0,NP215=0),0,MIN((VLOOKUP($D215,SALERYCODE,3,0))*(IF($D215=6,NP215,NO215))*((MIN((VLOOKUP($D215,SALERYCODE,5,0)),(IF($D215=6,NO215,NP215))))),MIN((VLOOKUP($D215,SALERYCODE,3,0)),(NM215+NN215))*(IF($D215=6,NP215,((MIN((VLOOKUP($D215,SALERYCODE,5,0)),NP215)))))))))/IF(AND($D215=2,'ראשי-פרטים כלליים וריכוז הוצאות'!$D$68&lt;&gt;4),1.2,1)</f>
        <v>0</v>
      </c>
      <c r="NS215" s="263"/>
      <c r="NT215" s="264"/>
      <c r="NU215" s="265"/>
      <c r="NV215" s="266"/>
      <c r="NW215" s="267">
        <f t="shared" si="334"/>
        <v>0</v>
      </c>
      <c r="NX215" s="260">
        <f>+(IF(OR($B215=0,$C215=0,$D215=0,$DC$2&gt;$OE$1),0,IF(OR(NS215=0,NU215=0,NV215=0),0,MIN((VLOOKUP($D215,SALERYCODE,3,0))*(IF($D215=6,NV215,NU215))*((MIN((VLOOKUP($D215,SALERYCODE,5,0)),(IF($D215=6,NU215,NV215))))),MIN((VLOOKUP($D215,SALERYCODE,3,0)),(NS215+NT215))*(IF($D215=6,NV215,((MIN((VLOOKUP($D215,SALERYCODE,5,0)),NV215)))))))))/IF(AND($D215=2,'ראשי-פרטים כלליים וריכוז הוצאות'!$D$68&lt;&gt;4),1.2,1)</f>
        <v>0</v>
      </c>
      <c r="NY215" s="263"/>
      <c r="NZ215" s="264"/>
      <c r="OA215" s="265"/>
      <c r="OB215" s="266"/>
      <c r="OC215" s="267">
        <f t="shared" si="335"/>
        <v>0</v>
      </c>
      <c r="OD215" s="260">
        <f>+(IF(OR($B215=0,$C215=0,$D215=0,$DC$2&gt;$OE$1),0,IF(OR(NY215=0,OA215=0,OB215=0),0,MIN((VLOOKUP($D215,SALERYCODE,3,0))*(IF($D215=6,OB215,OA215))*((MIN((VLOOKUP($D215,SALERYCODE,5,0)),(IF($D215=6,OA215,OB215))))),MIN((VLOOKUP($D215,SALERYCODE,3,0)),(NY215+NZ215))*(IF($D215=6,OB215,((MIN((VLOOKUP($D215,SALERYCODE,5,0)),OB215)))))))))/IF(AND($D215=2,'ראשי-פרטים כלליים וריכוז הוצאות'!$D$68&lt;&gt;4),1.2,1)</f>
        <v>0</v>
      </c>
      <c r="OE215" s="275">
        <f t="shared" si="341"/>
        <v>0</v>
      </c>
      <c r="OF215" s="283">
        <f t="shared" si="342"/>
        <v>9.9999999999999995E-7</v>
      </c>
      <c r="OG215" s="276">
        <f t="shared" si="343"/>
        <v>0</v>
      </c>
      <c r="OH215" s="275">
        <f t="shared" si="344"/>
        <v>0</v>
      </c>
      <c r="OI215" s="275">
        <v>0</v>
      </c>
      <c r="OJ215" s="258">
        <f t="shared" si="345"/>
        <v>0</v>
      </c>
      <c r="OK215" s="284"/>
      <c r="OL215" s="116">
        <f>MIN(OJ215+OK215*OF215*OE215/$OL$1/IF(AND($D215=2,'ראשי-פרטים כלליים וריכוז הוצאות'!$D$68&lt;&gt;4),1.2,1),IF($D215&gt;0,VLOOKUP($D215,SALERYCODE,3,0)*12*OG215,0))</f>
        <v>0</v>
      </c>
      <c r="OM215" s="95">
        <f t="shared" si="336"/>
        <v>0</v>
      </c>
      <c r="ON215" s="11">
        <f t="shared" si="337"/>
        <v>0</v>
      </c>
      <c r="OO215" s="11">
        <f t="shared" si="338"/>
        <v>0</v>
      </c>
      <c r="OP215" s="22">
        <f t="shared" si="339"/>
        <v>0</v>
      </c>
      <c r="OQ215" s="11">
        <f t="shared" si="340"/>
        <v>0</v>
      </c>
      <c r="OR215" s="11" t="e">
        <f>#REF!</f>
        <v>#REF!</v>
      </c>
      <c r="OS215" s="35" t="e">
        <f>#REF!-OP215</f>
        <v>#REF!</v>
      </c>
      <c r="OT215" s="35" t="e">
        <f>OS215-#REF!</f>
        <v>#REF!</v>
      </c>
      <c r="OU215" s="43" t="e">
        <f>IF(AND(OP215&gt;0,(OS215=#REF!-OP215)),"מועסק פחות מ-10% מזמנו במופ","")</f>
        <v>#REF!</v>
      </c>
    </row>
    <row r="216" spans="1:500" ht="24" hidden="1" customHeight="1" outlineLevel="1" x14ac:dyDescent="0.2">
      <c r="A216" s="282">
        <v>213</v>
      </c>
      <c r="B216" s="269"/>
      <c r="C216" s="270"/>
      <c r="D216" s="271"/>
      <c r="E216" s="263"/>
      <c r="F216" s="264"/>
      <c r="G216" s="265"/>
      <c r="H216" s="266"/>
      <c r="I216" s="267">
        <f t="shared" si="271"/>
        <v>0</v>
      </c>
      <c r="J216" s="260">
        <f>(IF(OR($B216=0,$C216=0,$D216=0,$E$2&gt;$OE$1),0,IF(OR($E216=0,$G216=0,$H216=0),0,MIN((VLOOKUP($D216,SALERYCODE,3,0))*(IF($D216=6,$H216,$G216))*((MIN((VLOOKUP($D216,SALERYCODE,5,0)),(IF($D216=6,$G216,$H216))))),MIN((VLOOKUP($D216,SALERYCODE,3,0)),($E216+$F216))*(IF($D216=6,$H216,((MIN((VLOOKUP($D216,SALERYCODE,5,0)),$H216)))))))))/IF(AND($D216=2,'ראשי-פרטים כלליים וריכוז הוצאות'!$D$68&lt;&gt;4),1.2,1)</f>
        <v>0</v>
      </c>
      <c r="K216" s="263"/>
      <c r="L216" s="264"/>
      <c r="M216" s="265"/>
      <c r="N216" s="266"/>
      <c r="O216" s="267">
        <f t="shared" si="272"/>
        <v>0</v>
      </c>
      <c r="P216" s="260">
        <f>+(IF(OR($B216=0,$C216=0,$D216=0,$K$2&gt;$OE$1),0,IF(OR($K216=0,$M216=0,$N216=0),0,MIN((VLOOKUP($D216,SALERYCODE,3,0))*(IF($D216=6,$N216,$M216))*((MIN((VLOOKUP($D216,SALERYCODE,5,0)),(IF($D216=6,$M216,$N216))))),MIN((VLOOKUP($D216,SALERYCODE,3,0)),($K216+$L216))*(IF($D216=6,$N216,((MIN((VLOOKUP($D216,SALERYCODE,5,0)),$N216)))))))))/IF(AND($D216=2,'ראשי-פרטים כלליים וריכוז הוצאות'!$D$68&lt;&gt;4),1.2,1)</f>
        <v>0</v>
      </c>
      <c r="Q216" s="263"/>
      <c r="R216" s="264"/>
      <c r="S216" s="265"/>
      <c r="T216" s="266"/>
      <c r="U216" s="267">
        <f t="shared" si="273"/>
        <v>0</v>
      </c>
      <c r="V216" s="260">
        <f>+(IF(OR($B216=0,$C216=0,$D216=0,$Q$2&gt;$OE$1),0,IF(OR(Q216=0,S216=0,T216=0),0,MIN((VLOOKUP($D216,SALERYCODE,3,0))*(IF($D216=6,T216,S216))*((MIN((VLOOKUP($D216,SALERYCODE,5,0)),(IF($D216=6,S216,T216))))),MIN((VLOOKUP($D216,SALERYCODE,3,0)),(Q216+R216))*(IF($D216=6,T216,((MIN((VLOOKUP($D216,SALERYCODE,5,0)),T216)))))))))/IF(AND($D216=2,'ראשי-פרטים כלליים וריכוז הוצאות'!$D$68&lt;&gt;4),1.2,1)</f>
        <v>0</v>
      </c>
      <c r="W216" s="263"/>
      <c r="X216" s="264"/>
      <c r="Y216" s="265"/>
      <c r="Z216" s="266"/>
      <c r="AA216" s="267">
        <f t="shared" si="274"/>
        <v>0</v>
      </c>
      <c r="AB216" s="260">
        <f>+(IF(OR($B216=0,$C216=0,$D216=0,$W$2&gt;$OE$1),0,IF(OR(W216=0,Y216=0,Z216=0),0,MIN((VLOOKUP($D216,SALERYCODE,3,0))*(IF($D216=6,Z216,Y216))*((MIN((VLOOKUP($D216,SALERYCODE,5,0)),(IF($D216=6,Y216,Z216))))),MIN((VLOOKUP($D216,SALERYCODE,3,0)),(W216+X216))*(IF($D216=6,Z216,((MIN((VLOOKUP($D216,SALERYCODE,5,0)),Z216)))))))))/IF(AND($D216=2,'ראשי-פרטים כלליים וריכוז הוצאות'!$D$68&lt;&gt;4),1.2,1)</f>
        <v>0</v>
      </c>
      <c r="AC216" s="263"/>
      <c r="AD216" s="264"/>
      <c r="AE216" s="265"/>
      <c r="AF216" s="266"/>
      <c r="AG216" s="267">
        <f t="shared" si="275"/>
        <v>0</v>
      </c>
      <c r="AH216" s="260">
        <f>+(IF(OR($B216=0,$C216=0,$D216=0,$AC$2&gt;$OE$1),0,IF(OR(AC216=0,AE216=0,AF216=0),0,MIN((VLOOKUP($D216,SALERYCODE,3,0))*(IF($D216=6,AF216,AE216))*((MIN((VLOOKUP($D216,SALERYCODE,5,0)),(IF($D216=6,AE216,AF216))))),MIN((VLOOKUP($D216,SALERYCODE,3,0)),(AC216+AD216))*(IF($D216=6,AF216,((MIN((VLOOKUP($D216,SALERYCODE,5,0)),AF216)))))))))/IF(AND($D216=2,'ראשי-פרטים כלליים וריכוז הוצאות'!$D$68&lt;&gt;4),1.2,1)</f>
        <v>0</v>
      </c>
      <c r="AI216" s="263"/>
      <c r="AJ216" s="264"/>
      <c r="AK216" s="265"/>
      <c r="AL216" s="266"/>
      <c r="AM216" s="267">
        <f t="shared" si="276"/>
        <v>0</v>
      </c>
      <c r="AN216" s="260">
        <f>+(IF(OR($B216=0,$C216=0,$D216=0,$AI$2&gt;$OE$1),0,IF(OR(AI216=0,AK216=0,AL216=0),0,MIN((VLOOKUP($D216,SALERYCODE,3,0))*(IF($D216=6,AL216,AK216))*((MIN((VLOOKUP($D216,SALERYCODE,5,0)),(IF($D216=6,AK216,AL216))))),MIN((VLOOKUP($D216,SALERYCODE,3,0)),(AI216+AJ216))*(IF($D216=6,AL216,((MIN((VLOOKUP($D216,SALERYCODE,5,0)),AL216)))))))))/IF(AND($D216=2,'ראשי-פרטים כלליים וריכוז הוצאות'!$D$68&lt;&gt;4),1.2,1)</f>
        <v>0</v>
      </c>
      <c r="AO216" s="263"/>
      <c r="AP216" s="264"/>
      <c r="AQ216" s="265"/>
      <c r="AR216" s="266"/>
      <c r="AS216" s="267">
        <f t="shared" si="277"/>
        <v>0</v>
      </c>
      <c r="AT216" s="260">
        <f>+(IF(OR($B216=0,$C216=0,$D216=0,$AO$2&gt;$OE$1),0,IF(OR(AO216=0,AQ216=0,AR216=0),0,MIN((VLOOKUP($D216,SALERYCODE,3,0))*(IF($D216=6,AR216,AQ216))*((MIN((VLOOKUP($D216,SALERYCODE,5,0)),(IF($D216=6,AQ216,AR216))))),MIN((VLOOKUP($D216,SALERYCODE,3,0)),(AO216+AP216))*(IF($D216=6,AR216,((MIN((VLOOKUP($D216,SALERYCODE,5,0)),AR216)))))))))/IF(AND($D216=2,'ראשי-פרטים כלליים וריכוז הוצאות'!$D$68&lt;&gt;4),1.2,1)</f>
        <v>0</v>
      </c>
      <c r="AU216" s="263"/>
      <c r="AV216" s="264"/>
      <c r="AW216" s="265"/>
      <c r="AX216" s="266"/>
      <c r="AY216" s="267">
        <f t="shared" si="278"/>
        <v>0</v>
      </c>
      <c r="AZ216" s="260">
        <f>+(IF(OR($B216=0,$C216=0,$D216=0,$AU$2&gt;$OE$1),0,IF(OR(AU216=0,AW216=0,AX216=0),0,MIN((VLOOKUP($D216,SALERYCODE,3,0))*(IF($D216=6,AX216,AW216))*((MIN((VLOOKUP($D216,SALERYCODE,5,0)),(IF($D216=6,AW216,AX216))))),MIN((VLOOKUP($D216,SALERYCODE,3,0)),(AU216+AV216))*(IF($D216=6,AX216,((MIN((VLOOKUP($D216,SALERYCODE,5,0)),AX216)))))))))/IF(AND($D216=2,'ראשי-פרטים כלליים וריכוז הוצאות'!$D$68&lt;&gt;4),1.2,1)</f>
        <v>0</v>
      </c>
      <c r="BA216" s="263"/>
      <c r="BB216" s="264"/>
      <c r="BC216" s="265"/>
      <c r="BD216" s="266"/>
      <c r="BE216" s="267">
        <f t="shared" si="279"/>
        <v>0</v>
      </c>
      <c r="BF216" s="260">
        <f>+(IF(OR($B216=0,$C216=0,$D216=0,$BA$2&gt;$OE$1),0,IF(OR(BA216=0,BC216=0,BD216=0),0,MIN((VLOOKUP($D216,SALERYCODE,3,0))*(IF($D216=6,BD216,BC216))*((MIN((VLOOKUP($D216,SALERYCODE,5,0)),(IF($D216=6,BC216,BD216))))),MIN((VLOOKUP($D216,SALERYCODE,3,0)),(BA216+BB216))*(IF($D216=6,BD216,((MIN((VLOOKUP($D216,SALERYCODE,5,0)),BD216)))))))))/IF(AND($D216=2,'ראשי-פרטים כלליים וריכוז הוצאות'!$D$68&lt;&gt;4),1.2,1)</f>
        <v>0</v>
      </c>
      <c r="BG216" s="263"/>
      <c r="BH216" s="264"/>
      <c r="BI216" s="265"/>
      <c r="BJ216" s="266"/>
      <c r="BK216" s="267">
        <f t="shared" si="280"/>
        <v>0</v>
      </c>
      <c r="BL216" s="260">
        <f>+(IF(OR($B216=0,$C216=0,$D216=0,$BG$2&gt;$OE$1),0,IF(OR(BG216=0,BI216=0,BJ216=0),0,MIN((VLOOKUP($D216,SALERYCODE,3,0))*(IF($D216=6,BJ216,BI216))*((MIN((VLOOKUP($D216,SALERYCODE,5,0)),(IF($D216=6,BI216,BJ216))))),MIN((VLOOKUP($D216,SALERYCODE,3,0)),(BG216+BH216))*(IF($D216=6,BJ216,((MIN((VLOOKUP($D216,SALERYCODE,5,0)),BJ216)))))))))/IF(AND($D216=2,'ראשי-פרטים כלליים וריכוז הוצאות'!$D$68&lt;&gt;4),1.2,1)</f>
        <v>0</v>
      </c>
      <c r="BM216" s="263"/>
      <c r="BN216" s="264"/>
      <c r="BO216" s="265"/>
      <c r="BP216" s="266"/>
      <c r="BQ216" s="267">
        <f t="shared" si="281"/>
        <v>0</v>
      </c>
      <c r="BR216" s="260">
        <f>+(IF(OR($B216=0,$C216=0,$D216=0,$BM$2&gt;$OE$1),0,IF(OR(BM216=0,BO216=0,BP216=0),0,MIN((VLOOKUP($D216,SALERYCODE,3,0))*(IF($D216=6,BP216,BO216))*((MIN((VLOOKUP($D216,SALERYCODE,5,0)),(IF($D216=6,BO216,BP216))))),MIN((VLOOKUP($D216,SALERYCODE,3,0)),(BM216+BN216))*(IF($D216=6,BP216,((MIN((VLOOKUP($D216,SALERYCODE,5,0)),BP216)))))))))/IF(AND($D216=2,'ראשי-פרטים כלליים וריכוז הוצאות'!$D$68&lt;&gt;4),1.2,1)</f>
        <v>0</v>
      </c>
      <c r="BS216" s="263"/>
      <c r="BT216" s="264"/>
      <c r="BU216" s="265"/>
      <c r="BV216" s="266"/>
      <c r="BW216" s="267">
        <f t="shared" si="282"/>
        <v>0</v>
      </c>
      <c r="BX216" s="260">
        <f>+(IF(OR($B216=0,$C216=0,$D216=0,$BS$2&gt;$OE$1),0,IF(OR(BS216=0,BU216=0,BV216=0),0,MIN((VLOOKUP($D216,SALERYCODE,3,0))*(IF($D216=6,BV216,BU216))*((MIN((VLOOKUP($D216,SALERYCODE,5,0)),(IF($D216=6,BU216,BV216))))),MIN((VLOOKUP($D216,SALERYCODE,3,0)),(BS216+BT216))*(IF($D216=6,BV216,((MIN((VLOOKUP($D216,SALERYCODE,5,0)),BV216)))))))))/IF(AND($D216=2,'ראשי-פרטים כלליים וריכוז הוצאות'!$D$68&lt;&gt;4),1.2,1)</f>
        <v>0</v>
      </c>
      <c r="BY216" s="263"/>
      <c r="BZ216" s="264"/>
      <c r="CA216" s="265"/>
      <c r="CB216" s="266"/>
      <c r="CC216" s="267">
        <f t="shared" si="283"/>
        <v>0</v>
      </c>
      <c r="CD216" s="260">
        <f>+(IF(OR($B216=0,$C216=0,$D216=0,$BY$2&gt;$OE$1),0,IF(OR(BY216=0,CA216=0,CB216=0),0,MIN((VLOOKUP($D216,SALERYCODE,3,0))*(IF($D216=6,CB216,CA216))*((MIN((VLOOKUP($D216,SALERYCODE,5,0)),(IF($D216=6,CA216,CB216))))),MIN((VLOOKUP($D216,SALERYCODE,3,0)),(BY216+BZ216))*(IF($D216=6,CB216,((MIN((VLOOKUP($D216,SALERYCODE,5,0)),CB216)))))))))/IF(AND($D216=2,'ראשי-פרטים כלליים וריכוז הוצאות'!$D$68&lt;&gt;4),1.2,1)</f>
        <v>0</v>
      </c>
      <c r="CE216" s="263"/>
      <c r="CF216" s="264"/>
      <c r="CG216" s="265"/>
      <c r="CH216" s="266"/>
      <c r="CI216" s="267">
        <f t="shared" si="284"/>
        <v>0</v>
      </c>
      <c r="CJ216" s="260">
        <f>+(IF(OR($B216=0,$C216=0,$D216=0,$CE$2&gt;$OE$1),0,IF(OR(CE216=0,CG216=0,CH216=0),0,MIN((VLOOKUP($D216,SALERYCODE,3,0))*(IF($D216=6,CH216,CG216))*((MIN((VLOOKUP($D216,SALERYCODE,5,0)),(IF($D216=6,CG216,CH216))))),MIN((VLOOKUP($D216,SALERYCODE,3,0)),(CE216+CF216))*(IF($D216=6,CH216,((MIN((VLOOKUP($D216,SALERYCODE,5,0)),CH216)))))))))/IF(AND($D216=2,'ראשי-פרטים כלליים וריכוז הוצאות'!$D$68&lt;&gt;4),1.2,1)</f>
        <v>0</v>
      </c>
      <c r="CK216" s="263"/>
      <c r="CL216" s="264"/>
      <c r="CM216" s="265"/>
      <c r="CN216" s="266"/>
      <c r="CO216" s="267">
        <f t="shared" si="285"/>
        <v>0</v>
      </c>
      <c r="CP216" s="260">
        <f>+(IF(OR($B216=0,$C216=0,$D216=0,$CK$2&gt;$OE$1),0,IF(OR(CK216=0,CM216=0,CN216=0),0,MIN((VLOOKUP($D216,SALERYCODE,3,0))*(IF($D216=6,CN216,CM216))*((MIN((VLOOKUP($D216,SALERYCODE,5,0)),(IF($D216=6,CM216,CN216))))),MIN((VLOOKUP($D216,SALERYCODE,3,0)),(CK216+CL216))*(IF($D216=6,CN216,((MIN((VLOOKUP($D216,SALERYCODE,5,0)),CN216)))))))))/IF(AND($D216=2,'ראשי-פרטים כלליים וריכוז הוצאות'!$D$68&lt;&gt;4),1.2,1)</f>
        <v>0</v>
      </c>
      <c r="CQ216" s="263"/>
      <c r="CR216" s="264"/>
      <c r="CS216" s="265"/>
      <c r="CT216" s="266"/>
      <c r="CU216" s="267">
        <f t="shared" si="286"/>
        <v>0</v>
      </c>
      <c r="CV216" s="260">
        <f>+(IF(OR($B216=0,$C216=0,$D216=0,$CQ$2&gt;$OE$1),0,IF(OR(CQ216=0,CS216=0,CT216=0),0,MIN((VLOOKUP($D216,SALERYCODE,3,0))*(IF($D216=6,CT216,CS216))*((MIN((VLOOKUP($D216,SALERYCODE,5,0)),(IF($D216=6,CS216,CT216))))),MIN((VLOOKUP($D216,SALERYCODE,3,0)),(CQ216+CR216))*(IF($D216=6,CT216,((MIN((VLOOKUP($D216,SALERYCODE,5,0)),CT216)))))))))/IF(AND($D216=2,'ראשי-פרטים כלליים וריכוז הוצאות'!$D$68&lt;&gt;4),1.2,1)</f>
        <v>0</v>
      </c>
      <c r="CW216" s="263"/>
      <c r="CX216" s="264"/>
      <c r="CY216" s="265"/>
      <c r="CZ216" s="266"/>
      <c r="DA216" s="267">
        <f t="shared" si="287"/>
        <v>0</v>
      </c>
      <c r="DB216" s="260">
        <f>+(IF(OR($B216=0,$C216=0,$D216=0,$CW$2&gt;$OE$1),0,IF(OR(CW216=0,CY216=0,CZ216=0),0,MIN((VLOOKUP($D216,SALERYCODE,3,0))*(IF($D216=6,CZ216,CY216))*((MIN((VLOOKUP($D216,SALERYCODE,5,0)),(IF($D216=6,CY216,CZ216))))),MIN((VLOOKUP($D216,SALERYCODE,3,0)),(CW216+CX216))*(IF($D216=6,CZ216,((MIN((VLOOKUP($D216,SALERYCODE,5,0)),CZ216)))))))))/IF(AND($D216=2,'ראשי-פרטים כלליים וריכוז הוצאות'!$D$68&lt;&gt;4),1.2,1)</f>
        <v>0</v>
      </c>
      <c r="DC216" s="263"/>
      <c r="DD216" s="264"/>
      <c r="DE216" s="265"/>
      <c r="DF216" s="266"/>
      <c r="DG216" s="267">
        <f t="shared" si="288"/>
        <v>0</v>
      </c>
      <c r="DH216" s="260">
        <f>+(IF(OR($B216=0,$C216=0,$D216=0,$DC$2&gt;$OE$1),0,IF(OR(DC216=0,DE216=0,DF216=0),0,MIN((VLOOKUP($D216,SALERYCODE,3,0))*(IF($D216=6,DF216,DE216))*((MIN((VLOOKUP($D216,SALERYCODE,5,0)),(IF($D216=6,DE216,DF216))))),MIN((VLOOKUP($D216,SALERYCODE,3,0)),(DC216+DD216))*(IF($D216=6,DF216,((MIN((VLOOKUP($D216,SALERYCODE,5,0)),DF216)))))))))/IF(AND($D216=2,'ראשי-פרטים כלליים וריכוז הוצאות'!$D$68&lt;&gt;4),1.2,1)</f>
        <v>0</v>
      </c>
      <c r="DI216" s="263"/>
      <c r="DJ216" s="264"/>
      <c r="DK216" s="265"/>
      <c r="DL216" s="266"/>
      <c r="DM216" s="267">
        <f t="shared" si="289"/>
        <v>0</v>
      </c>
      <c r="DN216" s="260">
        <f>+(IF(OR($B216=0,$C216=0,$D216=0,$DC$2&gt;$OE$1),0,IF(OR(DI216=0,DK216=0,DL216=0),0,MIN((VLOOKUP($D216,SALERYCODE,3,0))*(IF($D216=6,DL216,DK216))*((MIN((VLOOKUP($D216,SALERYCODE,5,0)),(IF($D216=6,DK216,DL216))))),MIN((VLOOKUP($D216,SALERYCODE,3,0)),(DI216+DJ216))*(IF($D216=6,DL216,((MIN((VLOOKUP($D216,SALERYCODE,5,0)),DL216)))))))))/IF(AND($D216=2,'ראשי-פרטים כלליים וריכוז הוצאות'!$D$68&lt;&gt;4),1.2,1)</f>
        <v>0</v>
      </c>
      <c r="DO216" s="263"/>
      <c r="DP216" s="264"/>
      <c r="DQ216" s="265"/>
      <c r="DR216" s="266"/>
      <c r="DS216" s="267">
        <f t="shared" si="290"/>
        <v>0</v>
      </c>
      <c r="DT216" s="260">
        <f>+(IF(OR($B216=0,$C216=0,$D216=0,$DC$2&gt;$OE$1),0,IF(OR(DO216=0,DQ216=0,DR216=0),0,MIN((VLOOKUP($D216,SALERYCODE,3,0))*(IF($D216=6,DR216,DQ216))*((MIN((VLOOKUP($D216,SALERYCODE,5,0)),(IF($D216=6,DQ216,DR216))))),MIN((VLOOKUP($D216,SALERYCODE,3,0)),(DO216+DP216))*(IF($D216=6,DR216,((MIN((VLOOKUP($D216,SALERYCODE,5,0)),DR216)))))))))/IF(AND($D216=2,'ראשי-פרטים כלליים וריכוז הוצאות'!$D$68&lt;&gt;4),1.2,1)</f>
        <v>0</v>
      </c>
      <c r="DU216" s="263"/>
      <c r="DV216" s="264"/>
      <c r="DW216" s="265"/>
      <c r="DX216" s="266"/>
      <c r="DY216" s="267">
        <f t="shared" si="291"/>
        <v>0</v>
      </c>
      <c r="DZ216" s="260">
        <f>+(IF(OR($B216=0,$C216=0,$D216=0,$DC$2&gt;$OE$1),0,IF(OR(DU216=0,DW216=0,DX216=0),0,MIN((VLOOKUP($D216,SALERYCODE,3,0))*(IF($D216=6,DX216,DW216))*((MIN((VLOOKUP($D216,SALERYCODE,5,0)),(IF($D216=6,DW216,DX216))))),MIN((VLOOKUP($D216,SALERYCODE,3,0)),(DU216+DV216))*(IF($D216=6,DX216,((MIN((VLOOKUP($D216,SALERYCODE,5,0)),DX216)))))))))/IF(AND($D216=2,'ראשי-פרטים כלליים וריכוז הוצאות'!$D$68&lt;&gt;4),1.2,1)</f>
        <v>0</v>
      </c>
      <c r="EA216" s="263"/>
      <c r="EB216" s="264"/>
      <c r="EC216" s="265"/>
      <c r="ED216" s="266"/>
      <c r="EE216" s="267">
        <f t="shared" si="292"/>
        <v>0</v>
      </c>
      <c r="EF216" s="260">
        <f>+(IF(OR($B216=0,$C216=0,$D216=0,$DC$2&gt;$OE$1),0,IF(OR(EA216=0,EC216=0,ED216=0),0,MIN((VLOOKUP($D216,SALERYCODE,3,0))*(IF($D216=6,ED216,EC216))*((MIN((VLOOKUP($D216,SALERYCODE,5,0)),(IF($D216=6,EC216,ED216))))),MIN((VLOOKUP($D216,SALERYCODE,3,0)),(EA216+EB216))*(IF($D216=6,ED216,((MIN((VLOOKUP($D216,SALERYCODE,5,0)),ED216)))))))))/IF(AND($D216=2,'ראשי-פרטים כלליים וריכוז הוצאות'!$D$68&lt;&gt;4),1.2,1)</f>
        <v>0</v>
      </c>
      <c r="EG216" s="263"/>
      <c r="EH216" s="264"/>
      <c r="EI216" s="265"/>
      <c r="EJ216" s="266"/>
      <c r="EK216" s="267">
        <f t="shared" si="293"/>
        <v>0</v>
      </c>
      <c r="EL216" s="260">
        <f>+(IF(OR($B216=0,$C216=0,$D216=0,$DC$2&gt;$OE$1),0,IF(OR(EG216=0,EI216=0,EJ216=0),0,MIN((VLOOKUP($D216,SALERYCODE,3,0))*(IF($D216=6,EJ216,EI216))*((MIN((VLOOKUP($D216,SALERYCODE,5,0)),(IF($D216=6,EI216,EJ216))))),MIN((VLOOKUP($D216,SALERYCODE,3,0)),(EG216+EH216))*(IF($D216=6,EJ216,((MIN((VLOOKUP($D216,SALERYCODE,5,0)),EJ216)))))))))/IF(AND($D216=2,'ראשי-פרטים כלליים וריכוז הוצאות'!$D$68&lt;&gt;4),1.2,1)</f>
        <v>0</v>
      </c>
      <c r="EM216" s="263"/>
      <c r="EN216" s="264"/>
      <c r="EO216" s="265"/>
      <c r="EP216" s="266"/>
      <c r="EQ216" s="267">
        <f t="shared" si="294"/>
        <v>0</v>
      </c>
      <c r="ER216" s="260">
        <f>+(IF(OR($B216=0,$C216=0,$D216=0,$DC$2&gt;$OE$1),0,IF(OR(EM216=0,EO216=0,EP216=0),0,MIN((VLOOKUP($D216,SALERYCODE,3,0))*(IF($D216=6,EP216,EO216))*((MIN((VLOOKUP($D216,SALERYCODE,5,0)),(IF($D216=6,EO216,EP216))))),MIN((VLOOKUP($D216,SALERYCODE,3,0)),(EM216+EN216))*(IF($D216=6,EP216,((MIN((VLOOKUP($D216,SALERYCODE,5,0)),EP216)))))))))/IF(AND($D216=2,'ראשי-פרטים כלליים וריכוז הוצאות'!$D$68&lt;&gt;4),1.2,1)</f>
        <v>0</v>
      </c>
      <c r="ES216" s="263"/>
      <c r="ET216" s="264"/>
      <c r="EU216" s="265"/>
      <c r="EV216" s="266"/>
      <c r="EW216" s="267">
        <f t="shared" si="295"/>
        <v>0</v>
      </c>
      <c r="EX216" s="260">
        <f>+(IF(OR($B216=0,$C216=0,$D216=0,$DC$2&gt;$OE$1),0,IF(OR(ES216=0,EU216=0,EV216=0),0,MIN((VLOOKUP($D216,SALERYCODE,3,0))*(IF($D216=6,EV216,EU216))*((MIN((VLOOKUP($D216,SALERYCODE,5,0)),(IF($D216=6,EU216,EV216))))),MIN((VLOOKUP($D216,SALERYCODE,3,0)),(ES216+ET216))*(IF($D216=6,EV216,((MIN((VLOOKUP($D216,SALERYCODE,5,0)),EV216)))))))))/IF(AND($D216=2,'ראשי-פרטים כלליים וריכוז הוצאות'!$D$68&lt;&gt;4),1.2,1)</f>
        <v>0</v>
      </c>
      <c r="EY216" s="263"/>
      <c r="EZ216" s="264"/>
      <c r="FA216" s="265"/>
      <c r="FB216" s="266"/>
      <c r="FC216" s="267">
        <f t="shared" si="296"/>
        <v>0</v>
      </c>
      <c r="FD216" s="260">
        <f>+(IF(OR($B216=0,$C216=0,$D216=0,$DC$2&gt;$OE$1),0,IF(OR(EY216=0,FA216=0,FB216=0),0,MIN((VLOOKUP($D216,SALERYCODE,3,0))*(IF($D216=6,FB216,FA216))*((MIN((VLOOKUP($D216,SALERYCODE,5,0)),(IF($D216=6,FA216,FB216))))),MIN((VLOOKUP($D216,SALERYCODE,3,0)),(EY216+EZ216))*(IF($D216=6,FB216,((MIN((VLOOKUP($D216,SALERYCODE,5,0)),FB216)))))))))/IF(AND($D216=2,'ראשי-פרטים כלליים וריכוז הוצאות'!$D$68&lt;&gt;4),1.2,1)</f>
        <v>0</v>
      </c>
      <c r="FE216" s="263"/>
      <c r="FF216" s="264"/>
      <c r="FG216" s="265"/>
      <c r="FH216" s="266"/>
      <c r="FI216" s="267">
        <f t="shared" si="297"/>
        <v>0</v>
      </c>
      <c r="FJ216" s="260">
        <f>+(IF(OR($B216=0,$C216=0,$D216=0,$DC$2&gt;$OE$1),0,IF(OR(FE216=0,FG216=0,FH216=0),0,MIN((VLOOKUP($D216,SALERYCODE,3,0))*(IF($D216=6,FH216,FG216))*((MIN((VLOOKUP($D216,SALERYCODE,5,0)),(IF($D216=6,FG216,FH216))))),MIN((VLOOKUP($D216,SALERYCODE,3,0)),(FE216+FF216))*(IF($D216=6,FH216,((MIN((VLOOKUP($D216,SALERYCODE,5,0)),FH216)))))))))/IF(AND($D216=2,'ראשי-פרטים כלליים וריכוז הוצאות'!$D$68&lt;&gt;4),1.2,1)</f>
        <v>0</v>
      </c>
      <c r="FK216" s="263"/>
      <c r="FL216" s="264"/>
      <c r="FM216" s="265"/>
      <c r="FN216" s="266"/>
      <c r="FO216" s="267">
        <f t="shared" si="298"/>
        <v>0</v>
      </c>
      <c r="FP216" s="260">
        <f>+(IF(OR($B216=0,$C216=0,$D216=0,$DC$2&gt;$OE$1),0,IF(OR(FK216=0,FM216=0,FN216=0),0,MIN((VLOOKUP($D216,SALERYCODE,3,0))*(IF($D216=6,FN216,FM216))*((MIN((VLOOKUP($D216,SALERYCODE,5,0)),(IF($D216=6,FM216,FN216))))),MIN((VLOOKUP($D216,SALERYCODE,3,0)),(FK216+FL216))*(IF($D216=6,FN216,((MIN((VLOOKUP($D216,SALERYCODE,5,0)),FN216)))))))))/IF(AND($D216=2,'ראשי-פרטים כלליים וריכוז הוצאות'!$D$68&lt;&gt;4),1.2,1)</f>
        <v>0</v>
      </c>
      <c r="FQ216" s="263"/>
      <c r="FR216" s="264"/>
      <c r="FS216" s="265"/>
      <c r="FT216" s="266"/>
      <c r="FU216" s="267">
        <f t="shared" si="299"/>
        <v>0</v>
      </c>
      <c r="FV216" s="260">
        <f>+(IF(OR($B216=0,$C216=0,$D216=0,$DC$2&gt;$OE$1),0,IF(OR(FQ216=0,FS216=0,FT216=0),0,MIN((VLOOKUP($D216,SALERYCODE,3,0))*(IF($D216=6,FT216,FS216))*((MIN((VLOOKUP($D216,SALERYCODE,5,0)),(IF($D216=6,FS216,FT216))))),MIN((VLOOKUP($D216,SALERYCODE,3,0)),(FQ216+FR216))*(IF($D216=6,FT216,((MIN((VLOOKUP($D216,SALERYCODE,5,0)),FT216)))))))))/IF(AND($D216=2,'ראשי-פרטים כלליים וריכוז הוצאות'!$D$68&lt;&gt;4),1.2,1)</f>
        <v>0</v>
      </c>
      <c r="FW216" s="263"/>
      <c r="FX216" s="264"/>
      <c r="FY216" s="265"/>
      <c r="FZ216" s="266"/>
      <c r="GA216" s="267">
        <f t="shared" si="300"/>
        <v>0</v>
      </c>
      <c r="GB216" s="260">
        <f>+(IF(OR($B216=0,$C216=0,$D216=0,$DC$2&gt;$OE$1),0,IF(OR(FW216=0,FY216=0,FZ216=0),0,MIN((VLOOKUP($D216,SALERYCODE,3,0))*(IF($D216=6,FZ216,FY216))*((MIN((VLOOKUP($D216,SALERYCODE,5,0)),(IF($D216=6,FY216,FZ216))))),MIN((VLOOKUP($D216,SALERYCODE,3,0)),(FW216+FX216))*(IF($D216=6,FZ216,((MIN((VLOOKUP($D216,SALERYCODE,5,0)),FZ216)))))))))/IF(AND($D216=2,'ראשי-פרטים כלליים וריכוז הוצאות'!$D$68&lt;&gt;4),1.2,1)</f>
        <v>0</v>
      </c>
      <c r="GC216" s="263"/>
      <c r="GD216" s="264"/>
      <c r="GE216" s="265"/>
      <c r="GF216" s="266"/>
      <c r="GG216" s="267">
        <f t="shared" si="301"/>
        <v>0</v>
      </c>
      <c r="GH216" s="260">
        <f>+(IF(OR($B216=0,$C216=0,$D216=0,$DC$2&gt;$OE$1),0,IF(OR(GC216=0,GE216=0,GF216=0),0,MIN((VLOOKUP($D216,SALERYCODE,3,0))*(IF($D216=6,GF216,GE216))*((MIN((VLOOKUP($D216,SALERYCODE,5,0)),(IF($D216=6,GE216,GF216))))),MIN((VLOOKUP($D216,SALERYCODE,3,0)),(GC216+GD216))*(IF($D216=6,GF216,((MIN((VLOOKUP($D216,SALERYCODE,5,0)),GF216)))))))))/IF(AND($D216=2,'ראשי-פרטים כלליים וריכוז הוצאות'!$D$68&lt;&gt;4),1.2,1)</f>
        <v>0</v>
      </c>
      <c r="GI216" s="263"/>
      <c r="GJ216" s="264"/>
      <c r="GK216" s="265"/>
      <c r="GL216" s="266"/>
      <c r="GM216" s="267">
        <f t="shared" si="302"/>
        <v>0</v>
      </c>
      <c r="GN216" s="260">
        <f>+(IF(OR($B216=0,$C216=0,$D216=0,$DC$2&gt;$OE$1),0,IF(OR(GI216=0,GK216=0,GL216=0),0,MIN((VLOOKUP($D216,SALERYCODE,3,0))*(IF($D216=6,GL216,GK216))*((MIN((VLOOKUP($D216,SALERYCODE,5,0)),(IF($D216=6,GK216,GL216))))),MIN((VLOOKUP($D216,SALERYCODE,3,0)),(GI216+GJ216))*(IF($D216=6,GL216,((MIN((VLOOKUP($D216,SALERYCODE,5,0)),GL216)))))))))/IF(AND($D216=2,'ראשי-פרטים כלליים וריכוז הוצאות'!$D$68&lt;&gt;4),1.2,1)</f>
        <v>0</v>
      </c>
      <c r="GO216" s="263"/>
      <c r="GP216" s="264"/>
      <c r="GQ216" s="265"/>
      <c r="GR216" s="266"/>
      <c r="GS216" s="267">
        <f t="shared" si="303"/>
        <v>0</v>
      </c>
      <c r="GT216" s="260">
        <f>+(IF(OR($B216=0,$C216=0,$D216=0,$DC$2&gt;$OE$1),0,IF(OR(GO216=0,GQ216=0,GR216=0),0,MIN((VLOOKUP($D216,SALERYCODE,3,0))*(IF($D216=6,GR216,GQ216))*((MIN((VLOOKUP($D216,SALERYCODE,5,0)),(IF($D216=6,GQ216,GR216))))),MIN((VLOOKUP($D216,SALERYCODE,3,0)),(GO216+GP216))*(IF($D216=6,GR216,((MIN((VLOOKUP($D216,SALERYCODE,5,0)),GR216)))))))))/IF(AND($D216=2,'ראשי-פרטים כלליים וריכוז הוצאות'!$D$68&lt;&gt;4),1.2,1)</f>
        <v>0</v>
      </c>
      <c r="GU216" s="263"/>
      <c r="GV216" s="264"/>
      <c r="GW216" s="265"/>
      <c r="GX216" s="266"/>
      <c r="GY216" s="267">
        <f t="shared" si="304"/>
        <v>0</v>
      </c>
      <c r="GZ216" s="260">
        <f>+(IF(OR($B216=0,$C216=0,$D216=0,$DC$2&gt;$OE$1),0,IF(OR(GU216=0,GW216=0,GX216=0),0,MIN((VLOOKUP($D216,SALERYCODE,3,0))*(IF($D216=6,GX216,GW216))*((MIN((VLOOKUP($D216,SALERYCODE,5,0)),(IF($D216=6,GW216,GX216))))),MIN((VLOOKUP($D216,SALERYCODE,3,0)),(GU216+GV216))*(IF($D216=6,GX216,((MIN((VLOOKUP($D216,SALERYCODE,5,0)),GX216)))))))))/IF(AND($D216=2,'ראשי-פרטים כלליים וריכוז הוצאות'!$D$68&lt;&gt;4),1.2,1)</f>
        <v>0</v>
      </c>
      <c r="HA216" s="263"/>
      <c r="HB216" s="264"/>
      <c r="HC216" s="265"/>
      <c r="HD216" s="266"/>
      <c r="HE216" s="267">
        <f t="shared" si="305"/>
        <v>0</v>
      </c>
      <c r="HF216" s="260">
        <f>+(IF(OR($B216=0,$C216=0,$D216=0,$DC$2&gt;$OE$1),0,IF(OR(HA216=0,HC216=0,HD216=0),0,MIN((VLOOKUP($D216,SALERYCODE,3,0))*(IF($D216=6,HD216,HC216))*((MIN((VLOOKUP($D216,SALERYCODE,5,0)),(IF($D216=6,HC216,HD216))))),MIN((VLOOKUP($D216,SALERYCODE,3,0)),(HA216+HB216))*(IF($D216=6,HD216,((MIN((VLOOKUP($D216,SALERYCODE,5,0)),HD216)))))))))/IF(AND($D216=2,'ראשי-פרטים כלליים וריכוז הוצאות'!$D$68&lt;&gt;4),1.2,1)</f>
        <v>0</v>
      </c>
      <c r="HG216" s="263"/>
      <c r="HH216" s="264"/>
      <c r="HI216" s="265"/>
      <c r="HJ216" s="266"/>
      <c r="HK216" s="267">
        <f t="shared" si="306"/>
        <v>0</v>
      </c>
      <c r="HL216" s="260">
        <f>+(IF(OR($B216=0,$C216=0,$D216=0,$DC$2&gt;$OE$1),0,IF(OR(HG216=0,HI216=0,HJ216=0),0,MIN((VLOOKUP($D216,SALERYCODE,3,0))*(IF($D216=6,HJ216,HI216))*((MIN((VLOOKUP($D216,SALERYCODE,5,0)),(IF($D216=6,HI216,HJ216))))),MIN((VLOOKUP($D216,SALERYCODE,3,0)),(HG216+HH216))*(IF($D216=6,HJ216,((MIN((VLOOKUP($D216,SALERYCODE,5,0)),HJ216)))))))))/IF(AND($D216=2,'ראשי-פרטים כלליים וריכוז הוצאות'!$D$68&lt;&gt;4),1.2,1)</f>
        <v>0</v>
      </c>
      <c r="HM216" s="263"/>
      <c r="HN216" s="264"/>
      <c r="HO216" s="265"/>
      <c r="HP216" s="266"/>
      <c r="HQ216" s="267">
        <f t="shared" si="307"/>
        <v>0</v>
      </c>
      <c r="HR216" s="260">
        <f>+(IF(OR($B216=0,$C216=0,$D216=0,$DC$2&gt;$OE$1),0,IF(OR(HM216=0,HO216=0,HP216=0),0,MIN((VLOOKUP($D216,SALERYCODE,3,0))*(IF($D216=6,HP216,HO216))*((MIN((VLOOKUP($D216,SALERYCODE,5,0)),(IF($D216=6,HO216,HP216))))),MIN((VLOOKUP($D216,SALERYCODE,3,0)),(HM216+HN216))*(IF($D216=6,HP216,((MIN((VLOOKUP($D216,SALERYCODE,5,0)),HP216)))))))))/IF(AND($D216=2,'ראשי-פרטים כלליים וריכוז הוצאות'!$D$68&lt;&gt;4),1.2,1)</f>
        <v>0</v>
      </c>
      <c r="HS216" s="263"/>
      <c r="HT216" s="264"/>
      <c r="HU216" s="265"/>
      <c r="HV216" s="266"/>
      <c r="HW216" s="267">
        <f t="shared" si="308"/>
        <v>0</v>
      </c>
      <c r="HX216" s="260">
        <f>+(IF(OR($B216=0,$C216=0,$D216=0,$DC$2&gt;$OE$1),0,IF(OR(HS216=0,HU216=0,HV216=0),0,MIN((VLOOKUP($D216,SALERYCODE,3,0))*(IF($D216=6,HV216,HU216))*((MIN((VLOOKUP($D216,SALERYCODE,5,0)),(IF($D216=6,HU216,HV216))))),MIN((VLOOKUP($D216,SALERYCODE,3,0)),(HS216+HT216))*(IF($D216=6,HV216,((MIN((VLOOKUP($D216,SALERYCODE,5,0)),HV216)))))))))/IF(AND($D216=2,'ראשי-פרטים כלליים וריכוז הוצאות'!$D$68&lt;&gt;4),1.2,1)</f>
        <v>0</v>
      </c>
      <c r="HY216" s="263"/>
      <c r="HZ216" s="264"/>
      <c r="IA216" s="265"/>
      <c r="IB216" s="266"/>
      <c r="IC216" s="267">
        <f t="shared" si="309"/>
        <v>0</v>
      </c>
      <c r="ID216" s="260">
        <f>+(IF(OR($B216=0,$C216=0,$D216=0,$DC$2&gt;$OE$1),0,IF(OR(HY216=0,IA216=0,IB216=0),0,MIN((VLOOKUP($D216,SALERYCODE,3,0))*(IF($D216=6,IB216,IA216))*((MIN((VLOOKUP($D216,SALERYCODE,5,0)),(IF($D216=6,IA216,IB216))))),MIN((VLOOKUP($D216,SALERYCODE,3,0)),(HY216+HZ216))*(IF($D216=6,IB216,((MIN((VLOOKUP($D216,SALERYCODE,5,0)),IB216)))))))))/IF(AND($D216=2,'ראשי-פרטים כלליים וריכוז הוצאות'!$D$68&lt;&gt;4),1.2,1)</f>
        <v>0</v>
      </c>
      <c r="IE216" s="263"/>
      <c r="IF216" s="264"/>
      <c r="IG216" s="265"/>
      <c r="IH216" s="266"/>
      <c r="II216" s="267">
        <f t="shared" si="310"/>
        <v>0</v>
      </c>
      <c r="IJ216" s="260">
        <f>+(IF(OR($B216=0,$C216=0,$D216=0,$DC$2&gt;$OE$1),0,IF(OR(IE216=0,IG216=0,IH216=0),0,MIN((VLOOKUP($D216,SALERYCODE,3,0))*(IF($D216=6,IH216,IG216))*((MIN((VLOOKUP($D216,SALERYCODE,5,0)),(IF($D216=6,IG216,IH216))))),MIN((VLOOKUP($D216,SALERYCODE,3,0)),(IE216+IF216))*(IF($D216=6,IH216,((MIN((VLOOKUP($D216,SALERYCODE,5,0)),IH216)))))))))/IF(AND($D216=2,'ראשי-פרטים כלליים וריכוז הוצאות'!$D$68&lt;&gt;4),1.2,1)</f>
        <v>0</v>
      </c>
      <c r="IK216" s="263"/>
      <c r="IL216" s="264"/>
      <c r="IM216" s="265"/>
      <c r="IN216" s="266"/>
      <c r="IO216" s="267">
        <f t="shared" si="311"/>
        <v>0</v>
      </c>
      <c r="IP216" s="260">
        <f>+(IF(OR($B216=0,$C216=0,$D216=0,$DC$2&gt;$OE$1),0,IF(OR(IK216=0,IM216=0,IN216=0),0,MIN((VLOOKUP($D216,SALERYCODE,3,0))*(IF($D216=6,IN216,IM216))*((MIN((VLOOKUP($D216,SALERYCODE,5,0)),(IF($D216=6,IM216,IN216))))),MIN((VLOOKUP($D216,SALERYCODE,3,0)),(IK216+IL216))*(IF($D216=6,IN216,((MIN((VLOOKUP($D216,SALERYCODE,5,0)),IN216)))))))))/IF(AND($D216=2,'ראשי-פרטים כלליים וריכוז הוצאות'!$D$68&lt;&gt;4),1.2,1)</f>
        <v>0</v>
      </c>
      <c r="IQ216" s="263"/>
      <c r="IR216" s="264"/>
      <c r="IS216" s="265"/>
      <c r="IT216" s="266"/>
      <c r="IU216" s="267">
        <f t="shared" si="312"/>
        <v>0</v>
      </c>
      <c r="IV216" s="260">
        <f>+(IF(OR($B216=0,$C216=0,$D216=0,$DC$2&gt;$OE$1),0,IF(OR(IQ216=0,IS216=0,IT216=0),0,MIN((VLOOKUP($D216,SALERYCODE,3,0))*(IF($D216=6,IT216,IS216))*((MIN((VLOOKUP($D216,SALERYCODE,5,0)),(IF($D216=6,IS216,IT216))))),MIN((VLOOKUP($D216,SALERYCODE,3,0)),(IQ216+IR216))*(IF($D216=6,IT216,((MIN((VLOOKUP($D216,SALERYCODE,5,0)),IT216)))))))))/IF(AND($D216=2,'ראשי-פרטים כלליים וריכוז הוצאות'!$D$68&lt;&gt;4),1.2,1)</f>
        <v>0</v>
      </c>
      <c r="IW216" s="263"/>
      <c r="IX216" s="264"/>
      <c r="IY216" s="265"/>
      <c r="IZ216" s="266"/>
      <c r="JA216" s="267">
        <f t="shared" si="313"/>
        <v>0</v>
      </c>
      <c r="JB216" s="260">
        <f>+(IF(OR($B216=0,$C216=0,$D216=0,$DC$2&gt;$OE$1),0,IF(OR(IW216=0,IY216=0,IZ216=0),0,MIN((VLOOKUP($D216,SALERYCODE,3,0))*(IF($D216=6,IZ216,IY216))*((MIN((VLOOKUP($D216,SALERYCODE,5,0)),(IF($D216=6,IY216,IZ216))))),MIN((VLOOKUP($D216,SALERYCODE,3,0)),(IW216+IX216))*(IF($D216=6,IZ216,((MIN((VLOOKUP($D216,SALERYCODE,5,0)),IZ216)))))))))/IF(AND($D216=2,'ראשי-פרטים כלליים וריכוז הוצאות'!$D$68&lt;&gt;4),1.2,1)</f>
        <v>0</v>
      </c>
      <c r="JC216" s="263"/>
      <c r="JD216" s="264"/>
      <c r="JE216" s="265"/>
      <c r="JF216" s="266"/>
      <c r="JG216" s="267">
        <f t="shared" si="314"/>
        <v>0</v>
      </c>
      <c r="JH216" s="260">
        <f>+(IF(OR($B216=0,$C216=0,$D216=0,$DC$2&gt;$OE$1),0,IF(OR(JC216=0,JE216=0,JF216=0),0,MIN((VLOOKUP($D216,SALERYCODE,3,0))*(IF($D216=6,JF216,JE216))*((MIN((VLOOKUP($D216,SALERYCODE,5,0)),(IF($D216=6,JE216,JF216))))),MIN((VLOOKUP($D216,SALERYCODE,3,0)),(JC216+JD216))*(IF($D216=6,JF216,((MIN((VLOOKUP($D216,SALERYCODE,5,0)),JF216)))))))))/IF(AND($D216=2,'ראשי-פרטים כלליים וריכוז הוצאות'!$D$68&lt;&gt;4),1.2,1)</f>
        <v>0</v>
      </c>
      <c r="JI216" s="263"/>
      <c r="JJ216" s="264"/>
      <c r="JK216" s="265"/>
      <c r="JL216" s="266"/>
      <c r="JM216" s="267">
        <f t="shared" si="315"/>
        <v>0</v>
      </c>
      <c r="JN216" s="260">
        <f>+(IF(OR($B216=0,$C216=0,$D216=0,$DC$2&gt;$OE$1),0,IF(OR(JI216=0,JK216=0,JL216=0),0,MIN((VLOOKUP($D216,SALERYCODE,3,0))*(IF($D216=6,JL216,JK216))*((MIN((VLOOKUP($D216,SALERYCODE,5,0)),(IF($D216=6,JK216,JL216))))),MIN((VLOOKUP($D216,SALERYCODE,3,0)),(JI216+JJ216))*(IF($D216=6,JL216,((MIN((VLOOKUP($D216,SALERYCODE,5,0)),JL216)))))))))/IF(AND($D216=2,'ראשי-פרטים כלליים וריכוז הוצאות'!$D$68&lt;&gt;4),1.2,1)</f>
        <v>0</v>
      </c>
      <c r="JO216" s="263"/>
      <c r="JP216" s="264"/>
      <c r="JQ216" s="265"/>
      <c r="JR216" s="266"/>
      <c r="JS216" s="267">
        <f t="shared" si="316"/>
        <v>0</v>
      </c>
      <c r="JT216" s="260">
        <f>+(IF(OR($B216=0,$C216=0,$D216=0,$DC$2&gt;$OE$1),0,IF(OR(JO216=0,JQ216=0,JR216=0),0,MIN((VLOOKUP($D216,SALERYCODE,3,0))*(IF($D216=6,JR216,JQ216))*((MIN((VLOOKUP($D216,SALERYCODE,5,0)),(IF($D216=6,JQ216,JR216))))),MIN((VLOOKUP($D216,SALERYCODE,3,0)),(JO216+JP216))*(IF($D216=6,JR216,((MIN((VLOOKUP($D216,SALERYCODE,5,0)),JR216)))))))))/IF(AND($D216=2,'ראשי-פרטים כלליים וריכוז הוצאות'!$D$68&lt;&gt;4),1.2,1)</f>
        <v>0</v>
      </c>
      <c r="JU216" s="263"/>
      <c r="JV216" s="264"/>
      <c r="JW216" s="265"/>
      <c r="JX216" s="266"/>
      <c r="JY216" s="267">
        <f t="shared" si="317"/>
        <v>0</v>
      </c>
      <c r="JZ216" s="260">
        <f>+(IF(OR($B216=0,$C216=0,$D216=0,$DC$2&gt;$OE$1),0,IF(OR(JU216=0,JW216=0,JX216=0),0,MIN((VLOOKUP($D216,SALERYCODE,3,0))*(IF($D216=6,JX216,JW216))*((MIN((VLOOKUP($D216,SALERYCODE,5,0)),(IF($D216=6,JW216,JX216))))),MIN((VLOOKUP($D216,SALERYCODE,3,0)),(JU216+JV216))*(IF($D216=6,JX216,((MIN((VLOOKUP($D216,SALERYCODE,5,0)),JX216)))))))))/IF(AND($D216=2,'ראשי-פרטים כלליים וריכוז הוצאות'!$D$68&lt;&gt;4),1.2,1)</f>
        <v>0</v>
      </c>
      <c r="KA216" s="263"/>
      <c r="KB216" s="264"/>
      <c r="KC216" s="265"/>
      <c r="KD216" s="266"/>
      <c r="KE216" s="267">
        <f t="shared" si="318"/>
        <v>0</v>
      </c>
      <c r="KF216" s="260">
        <f>+(IF(OR($B216=0,$C216=0,$D216=0,$DC$2&gt;$OE$1),0,IF(OR(KA216=0,KC216=0,KD216=0),0,MIN((VLOOKUP($D216,SALERYCODE,3,0))*(IF($D216=6,KD216,KC216))*((MIN((VLOOKUP($D216,SALERYCODE,5,0)),(IF($D216=6,KC216,KD216))))),MIN((VLOOKUP($D216,SALERYCODE,3,0)),(KA216+KB216))*(IF($D216=6,KD216,((MIN((VLOOKUP($D216,SALERYCODE,5,0)),KD216)))))))))/IF(AND($D216=2,'ראשי-פרטים כלליים וריכוז הוצאות'!$D$68&lt;&gt;4),1.2,1)</f>
        <v>0</v>
      </c>
      <c r="KG216" s="263"/>
      <c r="KH216" s="264"/>
      <c r="KI216" s="265"/>
      <c r="KJ216" s="266"/>
      <c r="KK216" s="267">
        <f t="shared" si="319"/>
        <v>0</v>
      </c>
      <c r="KL216" s="260">
        <f>+(IF(OR($B216=0,$C216=0,$D216=0,$DC$2&gt;$OE$1),0,IF(OR(KG216=0,KI216=0,KJ216=0),0,MIN((VLOOKUP($D216,SALERYCODE,3,0))*(IF($D216=6,KJ216,KI216))*((MIN((VLOOKUP($D216,SALERYCODE,5,0)),(IF($D216=6,KI216,KJ216))))),MIN((VLOOKUP($D216,SALERYCODE,3,0)),(KG216+KH216))*(IF($D216=6,KJ216,((MIN((VLOOKUP($D216,SALERYCODE,5,0)),KJ216)))))))))/IF(AND($D216=2,'ראשי-פרטים כלליים וריכוז הוצאות'!$D$68&lt;&gt;4),1.2,1)</f>
        <v>0</v>
      </c>
      <c r="KM216" s="263"/>
      <c r="KN216" s="264"/>
      <c r="KO216" s="265"/>
      <c r="KP216" s="266"/>
      <c r="KQ216" s="267">
        <f t="shared" si="320"/>
        <v>0</v>
      </c>
      <c r="KR216" s="260">
        <f>+(IF(OR($B216=0,$C216=0,$D216=0,$DC$2&gt;$OE$1),0,IF(OR(KM216=0,KO216=0,KP216=0),0,MIN((VLOOKUP($D216,SALERYCODE,3,0))*(IF($D216=6,KP216,KO216))*((MIN((VLOOKUP($D216,SALERYCODE,5,0)),(IF($D216=6,KO216,KP216))))),MIN((VLOOKUP($D216,SALERYCODE,3,0)),(KM216+KN216))*(IF($D216=6,KP216,((MIN((VLOOKUP($D216,SALERYCODE,5,0)),KP216)))))))))/IF(AND($D216=2,'ראשי-פרטים כלליים וריכוז הוצאות'!$D$68&lt;&gt;4),1.2,1)</f>
        <v>0</v>
      </c>
      <c r="KS216" s="263"/>
      <c r="KT216" s="264"/>
      <c r="KU216" s="265"/>
      <c r="KV216" s="266"/>
      <c r="KW216" s="267">
        <f t="shared" si="321"/>
        <v>0</v>
      </c>
      <c r="KX216" s="260">
        <f>+(IF(OR($B216=0,$C216=0,$D216=0,$DC$2&gt;$OE$1),0,IF(OR(KS216=0,KU216=0,KV216=0),0,MIN((VLOOKUP($D216,SALERYCODE,3,0))*(IF($D216=6,KV216,KU216))*((MIN((VLOOKUP($D216,SALERYCODE,5,0)),(IF($D216=6,KU216,KV216))))),MIN((VLOOKUP($D216,SALERYCODE,3,0)),(KS216+KT216))*(IF($D216=6,KV216,((MIN((VLOOKUP($D216,SALERYCODE,5,0)),KV216)))))))))/IF(AND($D216=2,'ראשי-פרטים כלליים וריכוז הוצאות'!$D$68&lt;&gt;4),1.2,1)</f>
        <v>0</v>
      </c>
      <c r="KY216" s="263"/>
      <c r="KZ216" s="264"/>
      <c r="LA216" s="265"/>
      <c r="LB216" s="266"/>
      <c r="LC216" s="267">
        <f t="shared" si="322"/>
        <v>0</v>
      </c>
      <c r="LD216" s="260">
        <f>+(IF(OR($B216=0,$C216=0,$D216=0,$DC$2&gt;$OE$1),0,IF(OR(KY216=0,LA216=0,LB216=0),0,MIN((VLOOKUP($D216,SALERYCODE,3,0))*(IF($D216=6,LB216,LA216))*((MIN((VLOOKUP($D216,SALERYCODE,5,0)),(IF($D216=6,LA216,LB216))))),MIN((VLOOKUP($D216,SALERYCODE,3,0)),(KY216+KZ216))*(IF($D216=6,LB216,((MIN((VLOOKUP($D216,SALERYCODE,5,0)),LB216)))))))))/IF(AND($D216=2,'ראשי-פרטים כלליים וריכוז הוצאות'!$D$68&lt;&gt;4),1.2,1)</f>
        <v>0</v>
      </c>
      <c r="LE216" s="263"/>
      <c r="LF216" s="264"/>
      <c r="LG216" s="265"/>
      <c r="LH216" s="266"/>
      <c r="LI216" s="267">
        <f t="shared" si="323"/>
        <v>0</v>
      </c>
      <c r="LJ216" s="260">
        <f>+(IF(OR($B216=0,$C216=0,$D216=0,$DC$2&gt;$OE$1),0,IF(OR(LE216=0,LG216=0,LH216=0),0,MIN((VLOOKUP($D216,SALERYCODE,3,0))*(IF($D216=6,LH216,LG216))*((MIN((VLOOKUP($D216,SALERYCODE,5,0)),(IF($D216=6,LG216,LH216))))),MIN((VLOOKUP($D216,SALERYCODE,3,0)),(LE216+LF216))*(IF($D216=6,LH216,((MIN((VLOOKUP($D216,SALERYCODE,5,0)),LH216)))))))))/IF(AND($D216=2,'ראשי-פרטים כלליים וריכוז הוצאות'!$D$68&lt;&gt;4),1.2,1)</f>
        <v>0</v>
      </c>
      <c r="LK216" s="263"/>
      <c r="LL216" s="264"/>
      <c r="LM216" s="265"/>
      <c r="LN216" s="266"/>
      <c r="LO216" s="267">
        <f t="shared" si="324"/>
        <v>0</v>
      </c>
      <c r="LP216" s="260">
        <f>+(IF(OR($B216=0,$C216=0,$D216=0,$DC$2&gt;$OE$1),0,IF(OR(LK216=0,LM216=0,LN216=0),0,MIN((VLOOKUP($D216,SALERYCODE,3,0))*(IF($D216=6,LN216,LM216))*((MIN((VLOOKUP($D216,SALERYCODE,5,0)),(IF($D216=6,LM216,LN216))))),MIN((VLOOKUP($D216,SALERYCODE,3,0)),(LK216+LL216))*(IF($D216=6,LN216,((MIN((VLOOKUP($D216,SALERYCODE,5,0)),LN216)))))))))/IF(AND($D216=2,'ראשי-פרטים כלליים וריכוז הוצאות'!$D$68&lt;&gt;4),1.2,1)</f>
        <v>0</v>
      </c>
      <c r="LQ216" s="263"/>
      <c r="LR216" s="264"/>
      <c r="LS216" s="265"/>
      <c r="LT216" s="266"/>
      <c r="LU216" s="267">
        <f t="shared" si="325"/>
        <v>0</v>
      </c>
      <c r="LV216" s="260">
        <f>+(IF(OR($B216=0,$C216=0,$D216=0,$DC$2&gt;$OE$1),0,IF(OR(LQ216=0,LS216=0,LT216=0),0,MIN((VLOOKUP($D216,SALERYCODE,3,0))*(IF($D216=6,LT216,LS216))*((MIN((VLOOKUP($D216,SALERYCODE,5,0)),(IF($D216=6,LS216,LT216))))),MIN((VLOOKUP($D216,SALERYCODE,3,0)),(LQ216+LR216))*(IF($D216=6,LT216,((MIN((VLOOKUP($D216,SALERYCODE,5,0)),LT216)))))))))/IF(AND($D216=2,'ראשי-פרטים כלליים וריכוז הוצאות'!$D$68&lt;&gt;4),1.2,1)</f>
        <v>0</v>
      </c>
      <c r="LW216" s="263"/>
      <c r="LX216" s="264"/>
      <c r="LY216" s="265"/>
      <c r="LZ216" s="266"/>
      <c r="MA216" s="267">
        <f t="shared" si="326"/>
        <v>0</v>
      </c>
      <c r="MB216" s="260">
        <f>+(IF(OR($B216=0,$C216=0,$D216=0,$DC$2&gt;$OE$1),0,IF(OR(LW216=0,LY216=0,LZ216=0),0,MIN((VLOOKUP($D216,SALERYCODE,3,0))*(IF($D216=6,LZ216,LY216))*((MIN((VLOOKUP($D216,SALERYCODE,5,0)),(IF($D216=6,LY216,LZ216))))),MIN((VLOOKUP($D216,SALERYCODE,3,0)),(LW216+LX216))*(IF($D216=6,LZ216,((MIN((VLOOKUP($D216,SALERYCODE,5,0)),LZ216)))))))))/IF(AND($D216=2,'ראשי-פרטים כלליים וריכוז הוצאות'!$D$68&lt;&gt;4),1.2,1)</f>
        <v>0</v>
      </c>
      <c r="MC216" s="263"/>
      <c r="MD216" s="264"/>
      <c r="ME216" s="265"/>
      <c r="MF216" s="266"/>
      <c r="MG216" s="267">
        <f t="shared" si="327"/>
        <v>0</v>
      </c>
      <c r="MH216" s="260">
        <f>+(IF(OR($B216=0,$C216=0,$D216=0,$DC$2&gt;$OE$1),0,IF(OR(MC216=0,ME216=0,MF216=0),0,MIN((VLOOKUP($D216,SALERYCODE,3,0))*(IF($D216=6,MF216,ME216))*((MIN((VLOOKUP($D216,SALERYCODE,5,0)),(IF($D216=6,ME216,MF216))))),MIN((VLOOKUP($D216,SALERYCODE,3,0)),(MC216+MD216))*(IF($D216=6,MF216,((MIN((VLOOKUP($D216,SALERYCODE,5,0)),MF216)))))))))/IF(AND($D216=2,'ראשי-פרטים כלליים וריכוז הוצאות'!$D$68&lt;&gt;4),1.2,1)</f>
        <v>0</v>
      </c>
      <c r="MI216" s="263"/>
      <c r="MJ216" s="264"/>
      <c r="MK216" s="265"/>
      <c r="ML216" s="266"/>
      <c r="MM216" s="267">
        <f t="shared" si="328"/>
        <v>0</v>
      </c>
      <c r="MN216" s="260">
        <f>+(IF(OR($B216=0,$C216=0,$D216=0,$DC$2&gt;$OE$1),0,IF(OR(MI216=0,MK216=0,ML216=0),0,MIN((VLOOKUP($D216,SALERYCODE,3,0))*(IF($D216=6,ML216,MK216))*((MIN((VLOOKUP($D216,SALERYCODE,5,0)),(IF($D216=6,MK216,ML216))))),MIN((VLOOKUP($D216,SALERYCODE,3,0)),(MI216+MJ216))*(IF($D216=6,ML216,((MIN((VLOOKUP($D216,SALERYCODE,5,0)),ML216)))))))))/IF(AND($D216=2,'ראשי-פרטים כלליים וריכוז הוצאות'!$D$68&lt;&gt;4),1.2,1)</f>
        <v>0</v>
      </c>
      <c r="MO216" s="263"/>
      <c r="MP216" s="264"/>
      <c r="MQ216" s="265"/>
      <c r="MR216" s="266"/>
      <c r="MS216" s="267">
        <f t="shared" si="329"/>
        <v>0</v>
      </c>
      <c r="MT216" s="260">
        <f>+(IF(OR($B216=0,$C216=0,$D216=0,$DC$2&gt;$OE$1),0,IF(OR(MO216=0,MQ216=0,MR216=0),0,MIN((VLOOKUP($D216,SALERYCODE,3,0))*(IF($D216=6,MR216,MQ216))*((MIN((VLOOKUP($D216,SALERYCODE,5,0)),(IF($D216=6,MQ216,MR216))))),MIN((VLOOKUP($D216,SALERYCODE,3,0)),(MO216+MP216))*(IF($D216=6,MR216,((MIN((VLOOKUP($D216,SALERYCODE,5,0)),MR216)))))))))/IF(AND($D216=2,'ראשי-פרטים כלליים וריכוז הוצאות'!$D$68&lt;&gt;4),1.2,1)</f>
        <v>0</v>
      </c>
      <c r="MU216" s="263"/>
      <c r="MV216" s="264"/>
      <c r="MW216" s="265"/>
      <c r="MX216" s="266"/>
      <c r="MY216" s="267">
        <f t="shared" si="330"/>
        <v>0</v>
      </c>
      <c r="MZ216" s="260">
        <f>+(IF(OR($B216=0,$C216=0,$D216=0,$DC$2&gt;$OE$1),0,IF(OR(MU216=0,MW216=0,MX216=0),0,MIN((VLOOKUP($D216,SALERYCODE,3,0))*(IF($D216=6,MX216,MW216))*((MIN((VLOOKUP($D216,SALERYCODE,5,0)),(IF($D216=6,MW216,MX216))))),MIN((VLOOKUP($D216,SALERYCODE,3,0)),(MU216+MV216))*(IF($D216=6,MX216,((MIN((VLOOKUP($D216,SALERYCODE,5,0)),MX216)))))))))/IF(AND($D216=2,'ראשי-פרטים כלליים וריכוז הוצאות'!$D$68&lt;&gt;4),1.2,1)</f>
        <v>0</v>
      </c>
      <c r="NA216" s="263"/>
      <c r="NB216" s="264"/>
      <c r="NC216" s="265"/>
      <c r="ND216" s="266"/>
      <c r="NE216" s="267">
        <f t="shared" si="331"/>
        <v>0</v>
      </c>
      <c r="NF216" s="260">
        <f>+(IF(OR($B216=0,$C216=0,$D216=0,$DC$2&gt;$OE$1),0,IF(OR(NA216=0,NC216=0,ND216=0),0,MIN((VLOOKUP($D216,SALERYCODE,3,0))*(IF($D216=6,ND216,NC216))*((MIN((VLOOKUP($D216,SALERYCODE,5,0)),(IF($D216=6,NC216,ND216))))),MIN((VLOOKUP($D216,SALERYCODE,3,0)),(NA216+NB216))*(IF($D216=6,ND216,((MIN((VLOOKUP($D216,SALERYCODE,5,0)),ND216)))))))))/IF(AND($D216=2,'ראשי-פרטים כלליים וריכוז הוצאות'!$D$68&lt;&gt;4),1.2,1)</f>
        <v>0</v>
      </c>
      <c r="NG216" s="263"/>
      <c r="NH216" s="264"/>
      <c r="NI216" s="265"/>
      <c r="NJ216" s="266"/>
      <c r="NK216" s="267">
        <f t="shared" si="332"/>
        <v>0</v>
      </c>
      <c r="NL216" s="260">
        <f>+(IF(OR($B216=0,$C216=0,$D216=0,$DC$2&gt;$OE$1),0,IF(OR(NG216=0,NI216=0,NJ216=0),0,MIN((VLOOKUP($D216,SALERYCODE,3,0))*(IF($D216=6,NJ216,NI216))*((MIN((VLOOKUP($D216,SALERYCODE,5,0)),(IF($D216=6,NI216,NJ216))))),MIN((VLOOKUP($D216,SALERYCODE,3,0)),(NG216+NH216))*(IF($D216=6,NJ216,((MIN((VLOOKUP($D216,SALERYCODE,5,0)),NJ216)))))))))/IF(AND($D216=2,'ראשי-פרטים כלליים וריכוז הוצאות'!$D$68&lt;&gt;4),1.2,1)</f>
        <v>0</v>
      </c>
      <c r="NM216" s="263"/>
      <c r="NN216" s="264"/>
      <c r="NO216" s="265"/>
      <c r="NP216" s="266"/>
      <c r="NQ216" s="267">
        <f t="shared" si="333"/>
        <v>0</v>
      </c>
      <c r="NR216" s="260">
        <f>+(IF(OR($B216=0,$C216=0,$D216=0,$DC$2&gt;$OE$1),0,IF(OR(NM216=0,NO216=0,NP216=0),0,MIN((VLOOKUP($D216,SALERYCODE,3,0))*(IF($D216=6,NP216,NO216))*((MIN((VLOOKUP($D216,SALERYCODE,5,0)),(IF($D216=6,NO216,NP216))))),MIN((VLOOKUP($D216,SALERYCODE,3,0)),(NM216+NN216))*(IF($D216=6,NP216,((MIN((VLOOKUP($D216,SALERYCODE,5,0)),NP216)))))))))/IF(AND($D216=2,'ראשי-פרטים כלליים וריכוז הוצאות'!$D$68&lt;&gt;4),1.2,1)</f>
        <v>0</v>
      </c>
      <c r="NS216" s="263"/>
      <c r="NT216" s="264"/>
      <c r="NU216" s="265"/>
      <c r="NV216" s="266"/>
      <c r="NW216" s="267">
        <f t="shared" si="334"/>
        <v>0</v>
      </c>
      <c r="NX216" s="260">
        <f>+(IF(OR($B216=0,$C216=0,$D216=0,$DC$2&gt;$OE$1),0,IF(OR(NS216=0,NU216=0,NV216=0),0,MIN((VLOOKUP($D216,SALERYCODE,3,0))*(IF($D216=6,NV216,NU216))*((MIN((VLOOKUP($D216,SALERYCODE,5,0)),(IF($D216=6,NU216,NV216))))),MIN((VLOOKUP($D216,SALERYCODE,3,0)),(NS216+NT216))*(IF($D216=6,NV216,((MIN((VLOOKUP($D216,SALERYCODE,5,0)),NV216)))))))))/IF(AND($D216=2,'ראשי-פרטים כלליים וריכוז הוצאות'!$D$68&lt;&gt;4),1.2,1)</f>
        <v>0</v>
      </c>
      <c r="NY216" s="263"/>
      <c r="NZ216" s="264"/>
      <c r="OA216" s="265"/>
      <c r="OB216" s="266"/>
      <c r="OC216" s="267">
        <f t="shared" si="335"/>
        <v>0</v>
      </c>
      <c r="OD216" s="260">
        <f>+(IF(OR($B216=0,$C216=0,$D216=0,$DC$2&gt;$OE$1),0,IF(OR(NY216=0,OA216=0,OB216=0),0,MIN((VLOOKUP($D216,SALERYCODE,3,0))*(IF($D216=6,OB216,OA216))*((MIN((VLOOKUP($D216,SALERYCODE,5,0)),(IF($D216=6,OA216,OB216))))),MIN((VLOOKUP($D216,SALERYCODE,3,0)),(NY216+NZ216))*(IF($D216=6,OB216,((MIN((VLOOKUP($D216,SALERYCODE,5,0)),OB216)))))))))/IF(AND($D216=2,'ראשי-פרטים כלליים וריכוז הוצאות'!$D$68&lt;&gt;4),1.2,1)</f>
        <v>0</v>
      </c>
      <c r="OE216" s="275">
        <f t="shared" si="341"/>
        <v>0</v>
      </c>
      <c r="OF216" s="283">
        <f t="shared" si="342"/>
        <v>9.9999999999999995E-7</v>
      </c>
      <c r="OG216" s="276">
        <f t="shared" si="343"/>
        <v>0</v>
      </c>
      <c r="OH216" s="275">
        <f t="shared" si="344"/>
        <v>0</v>
      </c>
      <c r="OI216" s="275">
        <v>0</v>
      </c>
      <c r="OJ216" s="258">
        <f t="shared" si="345"/>
        <v>0</v>
      </c>
      <c r="OK216" s="284"/>
      <c r="OL216" s="116">
        <f>MIN(OJ216+OK216*OF216*OE216/$OL$1/IF(AND($D216=2,'ראשי-פרטים כלליים וריכוז הוצאות'!$D$68&lt;&gt;4),1.2,1),IF($D216&gt;0,VLOOKUP($D216,SALERYCODE,3,0)*12*OG216,0))</f>
        <v>0</v>
      </c>
      <c r="OM216" s="95">
        <f t="shared" si="336"/>
        <v>0</v>
      </c>
      <c r="ON216" s="11">
        <f t="shared" si="337"/>
        <v>0</v>
      </c>
      <c r="OO216" s="11">
        <f t="shared" si="338"/>
        <v>0</v>
      </c>
      <c r="OP216" s="22">
        <f t="shared" si="339"/>
        <v>0</v>
      </c>
      <c r="OQ216" s="11">
        <f t="shared" si="340"/>
        <v>0</v>
      </c>
      <c r="OR216" s="11" t="e">
        <f>#REF!</f>
        <v>#REF!</v>
      </c>
      <c r="OS216" s="35" t="e">
        <f>#REF!-OP216</f>
        <v>#REF!</v>
      </c>
      <c r="OT216" s="35" t="e">
        <f>OS216-#REF!</f>
        <v>#REF!</v>
      </c>
      <c r="OU216" s="43" t="e">
        <f>IF(AND(OP216&gt;0,(OS216=#REF!-OP216)),"מועסק פחות מ-10% מזמנו במופ","")</f>
        <v>#REF!</v>
      </c>
    </row>
    <row r="217" spans="1:500" ht="24" hidden="1" customHeight="1" outlineLevel="1" x14ac:dyDescent="0.2">
      <c r="A217" s="282">
        <v>214</v>
      </c>
      <c r="B217" s="269"/>
      <c r="C217" s="270"/>
      <c r="D217" s="271"/>
      <c r="E217" s="263"/>
      <c r="F217" s="264"/>
      <c r="G217" s="265"/>
      <c r="H217" s="266"/>
      <c r="I217" s="267">
        <f t="shared" si="271"/>
        <v>0</v>
      </c>
      <c r="J217" s="260">
        <f>(IF(OR($B217=0,$C217=0,$D217=0,$E$2&gt;$OE$1),0,IF(OR($E217=0,$G217=0,$H217=0),0,MIN((VLOOKUP($D217,SALERYCODE,3,0))*(IF($D217=6,$H217,$G217))*((MIN((VLOOKUP($D217,SALERYCODE,5,0)),(IF($D217=6,$G217,$H217))))),MIN((VLOOKUP($D217,SALERYCODE,3,0)),($E217+$F217))*(IF($D217=6,$H217,((MIN((VLOOKUP($D217,SALERYCODE,5,0)),$H217)))))))))/IF(AND($D217=2,'ראשי-פרטים כלליים וריכוז הוצאות'!$D$68&lt;&gt;4),1.2,1)</f>
        <v>0</v>
      </c>
      <c r="K217" s="263"/>
      <c r="L217" s="264"/>
      <c r="M217" s="265"/>
      <c r="N217" s="266"/>
      <c r="O217" s="267">
        <f t="shared" si="272"/>
        <v>0</v>
      </c>
      <c r="P217" s="260">
        <f>+(IF(OR($B217=0,$C217=0,$D217=0,$K$2&gt;$OE$1),0,IF(OR($K217=0,$M217=0,$N217=0),0,MIN((VLOOKUP($D217,SALERYCODE,3,0))*(IF($D217=6,$N217,$M217))*((MIN((VLOOKUP($D217,SALERYCODE,5,0)),(IF($D217=6,$M217,$N217))))),MIN((VLOOKUP($D217,SALERYCODE,3,0)),($K217+$L217))*(IF($D217=6,$N217,((MIN((VLOOKUP($D217,SALERYCODE,5,0)),$N217)))))))))/IF(AND($D217=2,'ראשי-פרטים כלליים וריכוז הוצאות'!$D$68&lt;&gt;4),1.2,1)</f>
        <v>0</v>
      </c>
      <c r="Q217" s="263"/>
      <c r="R217" s="264"/>
      <c r="S217" s="265"/>
      <c r="T217" s="266"/>
      <c r="U217" s="267">
        <f t="shared" si="273"/>
        <v>0</v>
      </c>
      <c r="V217" s="260">
        <f>+(IF(OR($B217=0,$C217=0,$D217=0,$Q$2&gt;$OE$1),0,IF(OR(Q217=0,S217=0,T217=0),0,MIN((VLOOKUP($D217,SALERYCODE,3,0))*(IF($D217=6,T217,S217))*((MIN((VLOOKUP($D217,SALERYCODE,5,0)),(IF($D217=6,S217,T217))))),MIN((VLOOKUP($D217,SALERYCODE,3,0)),(Q217+R217))*(IF($D217=6,T217,((MIN((VLOOKUP($D217,SALERYCODE,5,0)),T217)))))))))/IF(AND($D217=2,'ראשי-פרטים כלליים וריכוז הוצאות'!$D$68&lt;&gt;4),1.2,1)</f>
        <v>0</v>
      </c>
      <c r="W217" s="263"/>
      <c r="X217" s="264"/>
      <c r="Y217" s="265"/>
      <c r="Z217" s="266"/>
      <c r="AA217" s="267">
        <f t="shared" si="274"/>
        <v>0</v>
      </c>
      <c r="AB217" s="260">
        <f>+(IF(OR($B217=0,$C217=0,$D217=0,$W$2&gt;$OE$1),0,IF(OR(W217=0,Y217=0,Z217=0),0,MIN((VLOOKUP($D217,SALERYCODE,3,0))*(IF($D217=6,Z217,Y217))*((MIN((VLOOKUP($D217,SALERYCODE,5,0)),(IF($D217=6,Y217,Z217))))),MIN((VLOOKUP($D217,SALERYCODE,3,0)),(W217+X217))*(IF($D217=6,Z217,((MIN((VLOOKUP($D217,SALERYCODE,5,0)),Z217)))))))))/IF(AND($D217=2,'ראשי-פרטים כלליים וריכוז הוצאות'!$D$68&lt;&gt;4),1.2,1)</f>
        <v>0</v>
      </c>
      <c r="AC217" s="263"/>
      <c r="AD217" s="264"/>
      <c r="AE217" s="265"/>
      <c r="AF217" s="266"/>
      <c r="AG217" s="267">
        <f t="shared" si="275"/>
        <v>0</v>
      </c>
      <c r="AH217" s="260">
        <f>+(IF(OR($B217=0,$C217=0,$D217=0,$AC$2&gt;$OE$1),0,IF(OR(AC217=0,AE217=0,AF217=0),0,MIN((VLOOKUP($D217,SALERYCODE,3,0))*(IF($D217=6,AF217,AE217))*((MIN((VLOOKUP($D217,SALERYCODE,5,0)),(IF($D217=6,AE217,AF217))))),MIN((VLOOKUP($D217,SALERYCODE,3,0)),(AC217+AD217))*(IF($D217=6,AF217,((MIN((VLOOKUP($D217,SALERYCODE,5,0)),AF217)))))))))/IF(AND($D217=2,'ראשי-פרטים כלליים וריכוז הוצאות'!$D$68&lt;&gt;4),1.2,1)</f>
        <v>0</v>
      </c>
      <c r="AI217" s="263"/>
      <c r="AJ217" s="264"/>
      <c r="AK217" s="265"/>
      <c r="AL217" s="266"/>
      <c r="AM217" s="267">
        <f t="shared" si="276"/>
        <v>0</v>
      </c>
      <c r="AN217" s="260">
        <f>+(IF(OR($B217=0,$C217=0,$D217=0,$AI$2&gt;$OE$1),0,IF(OR(AI217=0,AK217=0,AL217=0),0,MIN((VLOOKUP($D217,SALERYCODE,3,0))*(IF($D217=6,AL217,AK217))*((MIN((VLOOKUP($D217,SALERYCODE,5,0)),(IF($D217=6,AK217,AL217))))),MIN((VLOOKUP($D217,SALERYCODE,3,0)),(AI217+AJ217))*(IF($D217=6,AL217,((MIN((VLOOKUP($D217,SALERYCODE,5,0)),AL217)))))))))/IF(AND($D217=2,'ראשי-פרטים כלליים וריכוז הוצאות'!$D$68&lt;&gt;4),1.2,1)</f>
        <v>0</v>
      </c>
      <c r="AO217" s="263"/>
      <c r="AP217" s="264"/>
      <c r="AQ217" s="265"/>
      <c r="AR217" s="266"/>
      <c r="AS217" s="267">
        <f t="shared" si="277"/>
        <v>0</v>
      </c>
      <c r="AT217" s="260">
        <f>+(IF(OR($B217=0,$C217=0,$D217=0,$AO$2&gt;$OE$1),0,IF(OR(AO217=0,AQ217=0,AR217=0),0,MIN((VLOOKUP($D217,SALERYCODE,3,0))*(IF($D217=6,AR217,AQ217))*((MIN((VLOOKUP($D217,SALERYCODE,5,0)),(IF($D217=6,AQ217,AR217))))),MIN((VLOOKUP($D217,SALERYCODE,3,0)),(AO217+AP217))*(IF($D217=6,AR217,((MIN((VLOOKUP($D217,SALERYCODE,5,0)),AR217)))))))))/IF(AND($D217=2,'ראשי-פרטים כלליים וריכוז הוצאות'!$D$68&lt;&gt;4),1.2,1)</f>
        <v>0</v>
      </c>
      <c r="AU217" s="263"/>
      <c r="AV217" s="264"/>
      <c r="AW217" s="265"/>
      <c r="AX217" s="266"/>
      <c r="AY217" s="267">
        <f t="shared" si="278"/>
        <v>0</v>
      </c>
      <c r="AZ217" s="260">
        <f>+(IF(OR($B217=0,$C217=0,$D217=0,$AU$2&gt;$OE$1),0,IF(OR(AU217=0,AW217=0,AX217=0),0,MIN((VLOOKUP($D217,SALERYCODE,3,0))*(IF($D217=6,AX217,AW217))*((MIN((VLOOKUP($D217,SALERYCODE,5,0)),(IF($D217=6,AW217,AX217))))),MIN((VLOOKUP($D217,SALERYCODE,3,0)),(AU217+AV217))*(IF($D217=6,AX217,((MIN((VLOOKUP($D217,SALERYCODE,5,0)),AX217)))))))))/IF(AND($D217=2,'ראשי-פרטים כלליים וריכוז הוצאות'!$D$68&lt;&gt;4),1.2,1)</f>
        <v>0</v>
      </c>
      <c r="BA217" s="263"/>
      <c r="BB217" s="264"/>
      <c r="BC217" s="265"/>
      <c r="BD217" s="266"/>
      <c r="BE217" s="267">
        <f t="shared" si="279"/>
        <v>0</v>
      </c>
      <c r="BF217" s="260">
        <f>+(IF(OR($B217=0,$C217=0,$D217=0,$BA$2&gt;$OE$1),0,IF(OR(BA217=0,BC217=0,BD217=0),0,MIN((VLOOKUP($D217,SALERYCODE,3,0))*(IF($D217=6,BD217,BC217))*((MIN((VLOOKUP($D217,SALERYCODE,5,0)),(IF($D217=6,BC217,BD217))))),MIN((VLOOKUP($D217,SALERYCODE,3,0)),(BA217+BB217))*(IF($D217=6,BD217,((MIN((VLOOKUP($D217,SALERYCODE,5,0)),BD217)))))))))/IF(AND($D217=2,'ראשי-פרטים כלליים וריכוז הוצאות'!$D$68&lt;&gt;4),1.2,1)</f>
        <v>0</v>
      </c>
      <c r="BG217" s="263"/>
      <c r="BH217" s="264"/>
      <c r="BI217" s="265"/>
      <c r="BJ217" s="266"/>
      <c r="BK217" s="267">
        <f t="shared" si="280"/>
        <v>0</v>
      </c>
      <c r="BL217" s="260">
        <f>+(IF(OR($B217=0,$C217=0,$D217=0,$BG$2&gt;$OE$1),0,IF(OR(BG217=0,BI217=0,BJ217=0),0,MIN((VLOOKUP($D217,SALERYCODE,3,0))*(IF($D217=6,BJ217,BI217))*((MIN((VLOOKUP($D217,SALERYCODE,5,0)),(IF($D217=6,BI217,BJ217))))),MIN((VLOOKUP($D217,SALERYCODE,3,0)),(BG217+BH217))*(IF($D217=6,BJ217,((MIN((VLOOKUP($D217,SALERYCODE,5,0)),BJ217)))))))))/IF(AND($D217=2,'ראשי-פרטים כלליים וריכוז הוצאות'!$D$68&lt;&gt;4),1.2,1)</f>
        <v>0</v>
      </c>
      <c r="BM217" s="263"/>
      <c r="BN217" s="264"/>
      <c r="BO217" s="265"/>
      <c r="BP217" s="266"/>
      <c r="BQ217" s="267">
        <f t="shared" si="281"/>
        <v>0</v>
      </c>
      <c r="BR217" s="260">
        <f>+(IF(OR($B217=0,$C217=0,$D217=0,$BM$2&gt;$OE$1),0,IF(OR(BM217=0,BO217=0,BP217=0),0,MIN((VLOOKUP($D217,SALERYCODE,3,0))*(IF($D217=6,BP217,BO217))*((MIN((VLOOKUP($D217,SALERYCODE,5,0)),(IF($D217=6,BO217,BP217))))),MIN((VLOOKUP($D217,SALERYCODE,3,0)),(BM217+BN217))*(IF($D217=6,BP217,((MIN((VLOOKUP($D217,SALERYCODE,5,0)),BP217)))))))))/IF(AND($D217=2,'ראשי-פרטים כלליים וריכוז הוצאות'!$D$68&lt;&gt;4),1.2,1)</f>
        <v>0</v>
      </c>
      <c r="BS217" s="263"/>
      <c r="BT217" s="264"/>
      <c r="BU217" s="265"/>
      <c r="BV217" s="266"/>
      <c r="BW217" s="267">
        <f t="shared" si="282"/>
        <v>0</v>
      </c>
      <c r="BX217" s="260">
        <f>+(IF(OR($B217=0,$C217=0,$D217=0,$BS$2&gt;$OE$1),0,IF(OR(BS217=0,BU217=0,BV217=0),0,MIN((VLOOKUP($D217,SALERYCODE,3,0))*(IF($D217=6,BV217,BU217))*((MIN((VLOOKUP($D217,SALERYCODE,5,0)),(IF($D217=6,BU217,BV217))))),MIN((VLOOKUP($D217,SALERYCODE,3,0)),(BS217+BT217))*(IF($D217=6,BV217,((MIN((VLOOKUP($D217,SALERYCODE,5,0)),BV217)))))))))/IF(AND($D217=2,'ראשי-פרטים כלליים וריכוז הוצאות'!$D$68&lt;&gt;4),1.2,1)</f>
        <v>0</v>
      </c>
      <c r="BY217" s="263"/>
      <c r="BZ217" s="264"/>
      <c r="CA217" s="265"/>
      <c r="CB217" s="266"/>
      <c r="CC217" s="267">
        <f t="shared" si="283"/>
        <v>0</v>
      </c>
      <c r="CD217" s="260">
        <f>+(IF(OR($B217=0,$C217=0,$D217=0,$BY$2&gt;$OE$1),0,IF(OR(BY217=0,CA217=0,CB217=0),0,MIN((VLOOKUP($D217,SALERYCODE,3,0))*(IF($D217=6,CB217,CA217))*((MIN((VLOOKUP($D217,SALERYCODE,5,0)),(IF($D217=6,CA217,CB217))))),MIN((VLOOKUP($D217,SALERYCODE,3,0)),(BY217+BZ217))*(IF($D217=6,CB217,((MIN((VLOOKUP($D217,SALERYCODE,5,0)),CB217)))))))))/IF(AND($D217=2,'ראשי-פרטים כלליים וריכוז הוצאות'!$D$68&lt;&gt;4),1.2,1)</f>
        <v>0</v>
      </c>
      <c r="CE217" s="263"/>
      <c r="CF217" s="264"/>
      <c r="CG217" s="265"/>
      <c r="CH217" s="266"/>
      <c r="CI217" s="267">
        <f t="shared" si="284"/>
        <v>0</v>
      </c>
      <c r="CJ217" s="260">
        <f>+(IF(OR($B217=0,$C217=0,$D217=0,$CE$2&gt;$OE$1),0,IF(OR(CE217=0,CG217=0,CH217=0),0,MIN((VLOOKUP($D217,SALERYCODE,3,0))*(IF($D217=6,CH217,CG217))*((MIN((VLOOKUP($D217,SALERYCODE,5,0)),(IF($D217=6,CG217,CH217))))),MIN((VLOOKUP($D217,SALERYCODE,3,0)),(CE217+CF217))*(IF($D217=6,CH217,((MIN((VLOOKUP($D217,SALERYCODE,5,0)),CH217)))))))))/IF(AND($D217=2,'ראשי-פרטים כלליים וריכוז הוצאות'!$D$68&lt;&gt;4),1.2,1)</f>
        <v>0</v>
      </c>
      <c r="CK217" s="263"/>
      <c r="CL217" s="264"/>
      <c r="CM217" s="265"/>
      <c r="CN217" s="266"/>
      <c r="CO217" s="267">
        <f t="shared" si="285"/>
        <v>0</v>
      </c>
      <c r="CP217" s="260">
        <f>+(IF(OR($B217=0,$C217=0,$D217=0,$CK$2&gt;$OE$1),0,IF(OR(CK217=0,CM217=0,CN217=0),0,MIN((VLOOKUP($D217,SALERYCODE,3,0))*(IF($D217=6,CN217,CM217))*((MIN((VLOOKUP($D217,SALERYCODE,5,0)),(IF($D217=6,CM217,CN217))))),MIN((VLOOKUP($D217,SALERYCODE,3,0)),(CK217+CL217))*(IF($D217=6,CN217,((MIN((VLOOKUP($D217,SALERYCODE,5,0)),CN217)))))))))/IF(AND($D217=2,'ראשי-פרטים כלליים וריכוז הוצאות'!$D$68&lt;&gt;4),1.2,1)</f>
        <v>0</v>
      </c>
      <c r="CQ217" s="263"/>
      <c r="CR217" s="264"/>
      <c r="CS217" s="265"/>
      <c r="CT217" s="266"/>
      <c r="CU217" s="267">
        <f t="shared" si="286"/>
        <v>0</v>
      </c>
      <c r="CV217" s="260">
        <f>+(IF(OR($B217=0,$C217=0,$D217=0,$CQ$2&gt;$OE$1),0,IF(OR(CQ217=0,CS217=0,CT217=0),0,MIN((VLOOKUP($D217,SALERYCODE,3,0))*(IF($D217=6,CT217,CS217))*((MIN((VLOOKUP($D217,SALERYCODE,5,0)),(IF($D217=6,CS217,CT217))))),MIN((VLOOKUP($D217,SALERYCODE,3,0)),(CQ217+CR217))*(IF($D217=6,CT217,((MIN((VLOOKUP($D217,SALERYCODE,5,0)),CT217)))))))))/IF(AND($D217=2,'ראשי-פרטים כלליים וריכוז הוצאות'!$D$68&lt;&gt;4),1.2,1)</f>
        <v>0</v>
      </c>
      <c r="CW217" s="263"/>
      <c r="CX217" s="264"/>
      <c r="CY217" s="265"/>
      <c r="CZ217" s="266"/>
      <c r="DA217" s="267">
        <f t="shared" si="287"/>
        <v>0</v>
      </c>
      <c r="DB217" s="260">
        <f>+(IF(OR($B217=0,$C217=0,$D217=0,$CW$2&gt;$OE$1),0,IF(OR(CW217=0,CY217=0,CZ217=0),0,MIN((VLOOKUP($D217,SALERYCODE,3,0))*(IF($D217=6,CZ217,CY217))*((MIN((VLOOKUP($D217,SALERYCODE,5,0)),(IF($D217=6,CY217,CZ217))))),MIN((VLOOKUP($D217,SALERYCODE,3,0)),(CW217+CX217))*(IF($D217=6,CZ217,((MIN((VLOOKUP($D217,SALERYCODE,5,0)),CZ217)))))))))/IF(AND($D217=2,'ראשי-פרטים כלליים וריכוז הוצאות'!$D$68&lt;&gt;4),1.2,1)</f>
        <v>0</v>
      </c>
      <c r="DC217" s="263"/>
      <c r="DD217" s="264"/>
      <c r="DE217" s="265"/>
      <c r="DF217" s="266"/>
      <c r="DG217" s="267">
        <f t="shared" si="288"/>
        <v>0</v>
      </c>
      <c r="DH217" s="260">
        <f>+(IF(OR($B217=0,$C217=0,$D217=0,$DC$2&gt;$OE$1),0,IF(OR(DC217=0,DE217=0,DF217=0),0,MIN((VLOOKUP($D217,SALERYCODE,3,0))*(IF($D217=6,DF217,DE217))*((MIN((VLOOKUP($D217,SALERYCODE,5,0)),(IF($D217=6,DE217,DF217))))),MIN((VLOOKUP($D217,SALERYCODE,3,0)),(DC217+DD217))*(IF($D217=6,DF217,((MIN((VLOOKUP($D217,SALERYCODE,5,0)),DF217)))))))))/IF(AND($D217=2,'ראשי-פרטים כלליים וריכוז הוצאות'!$D$68&lt;&gt;4),1.2,1)</f>
        <v>0</v>
      </c>
      <c r="DI217" s="263"/>
      <c r="DJ217" s="264"/>
      <c r="DK217" s="265"/>
      <c r="DL217" s="266"/>
      <c r="DM217" s="267">
        <f t="shared" si="289"/>
        <v>0</v>
      </c>
      <c r="DN217" s="260">
        <f>+(IF(OR($B217=0,$C217=0,$D217=0,$DC$2&gt;$OE$1),0,IF(OR(DI217=0,DK217=0,DL217=0),0,MIN((VLOOKUP($D217,SALERYCODE,3,0))*(IF($D217=6,DL217,DK217))*((MIN((VLOOKUP($D217,SALERYCODE,5,0)),(IF($D217=6,DK217,DL217))))),MIN((VLOOKUP($D217,SALERYCODE,3,0)),(DI217+DJ217))*(IF($D217=6,DL217,((MIN((VLOOKUP($D217,SALERYCODE,5,0)),DL217)))))))))/IF(AND($D217=2,'ראשי-פרטים כלליים וריכוז הוצאות'!$D$68&lt;&gt;4),1.2,1)</f>
        <v>0</v>
      </c>
      <c r="DO217" s="263"/>
      <c r="DP217" s="264"/>
      <c r="DQ217" s="265"/>
      <c r="DR217" s="266"/>
      <c r="DS217" s="267">
        <f t="shared" si="290"/>
        <v>0</v>
      </c>
      <c r="DT217" s="260">
        <f>+(IF(OR($B217=0,$C217=0,$D217=0,$DC$2&gt;$OE$1),0,IF(OR(DO217=0,DQ217=0,DR217=0),0,MIN((VLOOKUP($D217,SALERYCODE,3,0))*(IF($D217=6,DR217,DQ217))*((MIN((VLOOKUP($D217,SALERYCODE,5,0)),(IF($D217=6,DQ217,DR217))))),MIN((VLOOKUP($D217,SALERYCODE,3,0)),(DO217+DP217))*(IF($D217=6,DR217,((MIN((VLOOKUP($D217,SALERYCODE,5,0)),DR217)))))))))/IF(AND($D217=2,'ראשי-פרטים כלליים וריכוז הוצאות'!$D$68&lt;&gt;4),1.2,1)</f>
        <v>0</v>
      </c>
      <c r="DU217" s="263"/>
      <c r="DV217" s="264"/>
      <c r="DW217" s="265"/>
      <c r="DX217" s="266"/>
      <c r="DY217" s="267">
        <f t="shared" si="291"/>
        <v>0</v>
      </c>
      <c r="DZ217" s="260">
        <f>+(IF(OR($B217=0,$C217=0,$D217=0,$DC$2&gt;$OE$1),0,IF(OR(DU217=0,DW217=0,DX217=0),0,MIN((VLOOKUP($D217,SALERYCODE,3,0))*(IF($D217=6,DX217,DW217))*((MIN((VLOOKUP($D217,SALERYCODE,5,0)),(IF($D217=6,DW217,DX217))))),MIN((VLOOKUP($D217,SALERYCODE,3,0)),(DU217+DV217))*(IF($D217=6,DX217,((MIN((VLOOKUP($D217,SALERYCODE,5,0)),DX217)))))))))/IF(AND($D217=2,'ראשי-פרטים כלליים וריכוז הוצאות'!$D$68&lt;&gt;4),1.2,1)</f>
        <v>0</v>
      </c>
      <c r="EA217" s="263"/>
      <c r="EB217" s="264"/>
      <c r="EC217" s="265"/>
      <c r="ED217" s="266"/>
      <c r="EE217" s="267">
        <f t="shared" si="292"/>
        <v>0</v>
      </c>
      <c r="EF217" s="260">
        <f>+(IF(OR($B217=0,$C217=0,$D217=0,$DC$2&gt;$OE$1),0,IF(OR(EA217=0,EC217=0,ED217=0),0,MIN((VLOOKUP($D217,SALERYCODE,3,0))*(IF($D217=6,ED217,EC217))*((MIN((VLOOKUP($D217,SALERYCODE,5,0)),(IF($D217=6,EC217,ED217))))),MIN((VLOOKUP($D217,SALERYCODE,3,0)),(EA217+EB217))*(IF($D217=6,ED217,((MIN((VLOOKUP($D217,SALERYCODE,5,0)),ED217)))))))))/IF(AND($D217=2,'ראשי-פרטים כלליים וריכוז הוצאות'!$D$68&lt;&gt;4),1.2,1)</f>
        <v>0</v>
      </c>
      <c r="EG217" s="263"/>
      <c r="EH217" s="264"/>
      <c r="EI217" s="265"/>
      <c r="EJ217" s="266"/>
      <c r="EK217" s="267">
        <f t="shared" si="293"/>
        <v>0</v>
      </c>
      <c r="EL217" s="260">
        <f>+(IF(OR($B217=0,$C217=0,$D217=0,$DC$2&gt;$OE$1),0,IF(OR(EG217=0,EI217=0,EJ217=0),0,MIN((VLOOKUP($D217,SALERYCODE,3,0))*(IF($D217=6,EJ217,EI217))*((MIN((VLOOKUP($D217,SALERYCODE,5,0)),(IF($D217=6,EI217,EJ217))))),MIN((VLOOKUP($D217,SALERYCODE,3,0)),(EG217+EH217))*(IF($D217=6,EJ217,((MIN((VLOOKUP($D217,SALERYCODE,5,0)),EJ217)))))))))/IF(AND($D217=2,'ראשי-פרטים כלליים וריכוז הוצאות'!$D$68&lt;&gt;4),1.2,1)</f>
        <v>0</v>
      </c>
      <c r="EM217" s="263"/>
      <c r="EN217" s="264"/>
      <c r="EO217" s="265"/>
      <c r="EP217" s="266"/>
      <c r="EQ217" s="267">
        <f t="shared" si="294"/>
        <v>0</v>
      </c>
      <c r="ER217" s="260">
        <f>+(IF(OR($B217=0,$C217=0,$D217=0,$DC$2&gt;$OE$1),0,IF(OR(EM217=0,EO217=0,EP217=0),0,MIN((VLOOKUP($D217,SALERYCODE,3,0))*(IF($D217=6,EP217,EO217))*((MIN((VLOOKUP($D217,SALERYCODE,5,0)),(IF($D217=6,EO217,EP217))))),MIN((VLOOKUP($D217,SALERYCODE,3,0)),(EM217+EN217))*(IF($D217=6,EP217,((MIN((VLOOKUP($D217,SALERYCODE,5,0)),EP217)))))))))/IF(AND($D217=2,'ראשי-פרטים כלליים וריכוז הוצאות'!$D$68&lt;&gt;4),1.2,1)</f>
        <v>0</v>
      </c>
      <c r="ES217" s="263"/>
      <c r="ET217" s="264"/>
      <c r="EU217" s="265"/>
      <c r="EV217" s="266"/>
      <c r="EW217" s="267">
        <f t="shared" si="295"/>
        <v>0</v>
      </c>
      <c r="EX217" s="260">
        <f>+(IF(OR($B217=0,$C217=0,$D217=0,$DC$2&gt;$OE$1),0,IF(OR(ES217=0,EU217=0,EV217=0),0,MIN((VLOOKUP($D217,SALERYCODE,3,0))*(IF($D217=6,EV217,EU217))*((MIN((VLOOKUP($D217,SALERYCODE,5,0)),(IF($D217=6,EU217,EV217))))),MIN((VLOOKUP($D217,SALERYCODE,3,0)),(ES217+ET217))*(IF($D217=6,EV217,((MIN((VLOOKUP($D217,SALERYCODE,5,0)),EV217)))))))))/IF(AND($D217=2,'ראשי-פרטים כלליים וריכוז הוצאות'!$D$68&lt;&gt;4),1.2,1)</f>
        <v>0</v>
      </c>
      <c r="EY217" s="263"/>
      <c r="EZ217" s="264"/>
      <c r="FA217" s="265"/>
      <c r="FB217" s="266"/>
      <c r="FC217" s="267">
        <f t="shared" si="296"/>
        <v>0</v>
      </c>
      <c r="FD217" s="260">
        <f>+(IF(OR($B217=0,$C217=0,$D217=0,$DC$2&gt;$OE$1),0,IF(OR(EY217=0,FA217=0,FB217=0),0,MIN((VLOOKUP($D217,SALERYCODE,3,0))*(IF($D217=6,FB217,FA217))*((MIN((VLOOKUP($D217,SALERYCODE,5,0)),(IF($D217=6,FA217,FB217))))),MIN((VLOOKUP($D217,SALERYCODE,3,0)),(EY217+EZ217))*(IF($D217=6,FB217,((MIN((VLOOKUP($D217,SALERYCODE,5,0)),FB217)))))))))/IF(AND($D217=2,'ראשי-פרטים כלליים וריכוז הוצאות'!$D$68&lt;&gt;4),1.2,1)</f>
        <v>0</v>
      </c>
      <c r="FE217" s="263"/>
      <c r="FF217" s="264"/>
      <c r="FG217" s="265"/>
      <c r="FH217" s="266"/>
      <c r="FI217" s="267">
        <f t="shared" si="297"/>
        <v>0</v>
      </c>
      <c r="FJ217" s="260">
        <f>+(IF(OR($B217=0,$C217=0,$D217=0,$DC$2&gt;$OE$1),0,IF(OR(FE217=0,FG217=0,FH217=0),0,MIN((VLOOKUP($D217,SALERYCODE,3,0))*(IF($D217=6,FH217,FG217))*((MIN((VLOOKUP($D217,SALERYCODE,5,0)),(IF($D217=6,FG217,FH217))))),MIN((VLOOKUP($D217,SALERYCODE,3,0)),(FE217+FF217))*(IF($D217=6,FH217,((MIN((VLOOKUP($D217,SALERYCODE,5,0)),FH217)))))))))/IF(AND($D217=2,'ראשי-פרטים כלליים וריכוז הוצאות'!$D$68&lt;&gt;4),1.2,1)</f>
        <v>0</v>
      </c>
      <c r="FK217" s="263"/>
      <c r="FL217" s="264"/>
      <c r="FM217" s="265"/>
      <c r="FN217" s="266"/>
      <c r="FO217" s="267">
        <f t="shared" si="298"/>
        <v>0</v>
      </c>
      <c r="FP217" s="260">
        <f>+(IF(OR($B217=0,$C217=0,$D217=0,$DC$2&gt;$OE$1),0,IF(OR(FK217=0,FM217=0,FN217=0),0,MIN((VLOOKUP($D217,SALERYCODE,3,0))*(IF($D217=6,FN217,FM217))*((MIN((VLOOKUP($D217,SALERYCODE,5,0)),(IF($D217=6,FM217,FN217))))),MIN((VLOOKUP($D217,SALERYCODE,3,0)),(FK217+FL217))*(IF($D217=6,FN217,((MIN((VLOOKUP($D217,SALERYCODE,5,0)),FN217)))))))))/IF(AND($D217=2,'ראשי-פרטים כלליים וריכוז הוצאות'!$D$68&lt;&gt;4),1.2,1)</f>
        <v>0</v>
      </c>
      <c r="FQ217" s="263"/>
      <c r="FR217" s="264"/>
      <c r="FS217" s="265"/>
      <c r="FT217" s="266"/>
      <c r="FU217" s="267">
        <f t="shared" si="299"/>
        <v>0</v>
      </c>
      <c r="FV217" s="260">
        <f>+(IF(OR($B217=0,$C217=0,$D217=0,$DC$2&gt;$OE$1),0,IF(OR(FQ217=0,FS217=0,FT217=0),0,MIN((VLOOKUP($D217,SALERYCODE,3,0))*(IF($D217=6,FT217,FS217))*((MIN((VLOOKUP($D217,SALERYCODE,5,0)),(IF($D217=6,FS217,FT217))))),MIN((VLOOKUP($D217,SALERYCODE,3,0)),(FQ217+FR217))*(IF($D217=6,FT217,((MIN((VLOOKUP($D217,SALERYCODE,5,0)),FT217)))))))))/IF(AND($D217=2,'ראשי-פרטים כלליים וריכוז הוצאות'!$D$68&lt;&gt;4),1.2,1)</f>
        <v>0</v>
      </c>
      <c r="FW217" s="263"/>
      <c r="FX217" s="264"/>
      <c r="FY217" s="265"/>
      <c r="FZ217" s="266"/>
      <c r="GA217" s="267">
        <f t="shared" si="300"/>
        <v>0</v>
      </c>
      <c r="GB217" s="260">
        <f>+(IF(OR($B217=0,$C217=0,$D217=0,$DC$2&gt;$OE$1),0,IF(OR(FW217=0,FY217=0,FZ217=0),0,MIN((VLOOKUP($D217,SALERYCODE,3,0))*(IF($D217=6,FZ217,FY217))*((MIN((VLOOKUP($D217,SALERYCODE,5,0)),(IF($D217=6,FY217,FZ217))))),MIN((VLOOKUP($D217,SALERYCODE,3,0)),(FW217+FX217))*(IF($D217=6,FZ217,((MIN((VLOOKUP($D217,SALERYCODE,5,0)),FZ217)))))))))/IF(AND($D217=2,'ראשי-פרטים כלליים וריכוז הוצאות'!$D$68&lt;&gt;4),1.2,1)</f>
        <v>0</v>
      </c>
      <c r="GC217" s="263"/>
      <c r="GD217" s="264"/>
      <c r="GE217" s="265"/>
      <c r="GF217" s="266"/>
      <c r="GG217" s="267">
        <f t="shared" si="301"/>
        <v>0</v>
      </c>
      <c r="GH217" s="260">
        <f>+(IF(OR($B217=0,$C217=0,$D217=0,$DC$2&gt;$OE$1),0,IF(OR(GC217=0,GE217=0,GF217=0),0,MIN((VLOOKUP($D217,SALERYCODE,3,0))*(IF($D217=6,GF217,GE217))*((MIN((VLOOKUP($D217,SALERYCODE,5,0)),(IF($D217=6,GE217,GF217))))),MIN((VLOOKUP($D217,SALERYCODE,3,0)),(GC217+GD217))*(IF($D217=6,GF217,((MIN((VLOOKUP($D217,SALERYCODE,5,0)),GF217)))))))))/IF(AND($D217=2,'ראשי-פרטים כלליים וריכוז הוצאות'!$D$68&lt;&gt;4),1.2,1)</f>
        <v>0</v>
      </c>
      <c r="GI217" s="263"/>
      <c r="GJ217" s="264"/>
      <c r="GK217" s="265"/>
      <c r="GL217" s="266"/>
      <c r="GM217" s="267">
        <f t="shared" si="302"/>
        <v>0</v>
      </c>
      <c r="GN217" s="260">
        <f>+(IF(OR($B217=0,$C217=0,$D217=0,$DC$2&gt;$OE$1),0,IF(OR(GI217=0,GK217=0,GL217=0),0,MIN((VLOOKUP($D217,SALERYCODE,3,0))*(IF($D217=6,GL217,GK217))*((MIN((VLOOKUP($D217,SALERYCODE,5,0)),(IF($D217=6,GK217,GL217))))),MIN((VLOOKUP($D217,SALERYCODE,3,0)),(GI217+GJ217))*(IF($D217=6,GL217,((MIN((VLOOKUP($D217,SALERYCODE,5,0)),GL217)))))))))/IF(AND($D217=2,'ראשי-פרטים כלליים וריכוז הוצאות'!$D$68&lt;&gt;4),1.2,1)</f>
        <v>0</v>
      </c>
      <c r="GO217" s="263"/>
      <c r="GP217" s="264"/>
      <c r="GQ217" s="265"/>
      <c r="GR217" s="266"/>
      <c r="GS217" s="267">
        <f t="shared" si="303"/>
        <v>0</v>
      </c>
      <c r="GT217" s="260">
        <f>+(IF(OR($B217=0,$C217=0,$D217=0,$DC$2&gt;$OE$1),0,IF(OR(GO217=0,GQ217=0,GR217=0),0,MIN((VLOOKUP($D217,SALERYCODE,3,0))*(IF($D217=6,GR217,GQ217))*((MIN((VLOOKUP($D217,SALERYCODE,5,0)),(IF($D217=6,GQ217,GR217))))),MIN((VLOOKUP($D217,SALERYCODE,3,0)),(GO217+GP217))*(IF($D217=6,GR217,((MIN((VLOOKUP($D217,SALERYCODE,5,0)),GR217)))))))))/IF(AND($D217=2,'ראשי-פרטים כלליים וריכוז הוצאות'!$D$68&lt;&gt;4),1.2,1)</f>
        <v>0</v>
      </c>
      <c r="GU217" s="263"/>
      <c r="GV217" s="264"/>
      <c r="GW217" s="265"/>
      <c r="GX217" s="266"/>
      <c r="GY217" s="267">
        <f t="shared" si="304"/>
        <v>0</v>
      </c>
      <c r="GZ217" s="260">
        <f>+(IF(OR($B217=0,$C217=0,$D217=0,$DC$2&gt;$OE$1),0,IF(OR(GU217=0,GW217=0,GX217=0),0,MIN((VLOOKUP($D217,SALERYCODE,3,0))*(IF($D217=6,GX217,GW217))*((MIN((VLOOKUP($D217,SALERYCODE,5,0)),(IF($D217=6,GW217,GX217))))),MIN((VLOOKUP($D217,SALERYCODE,3,0)),(GU217+GV217))*(IF($D217=6,GX217,((MIN((VLOOKUP($D217,SALERYCODE,5,0)),GX217)))))))))/IF(AND($D217=2,'ראשי-פרטים כלליים וריכוז הוצאות'!$D$68&lt;&gt;4),1.2,1)</f>
        <v>0</v>
      </c>
      <c r="HA217" s="263"/>
      <c r="HB217" s="264"/>
      <c r="HC217" s="265"/>
      <c r="HD217" s="266"/>
      <c r="HE217" s="267">
        <f t="shared" si="305"/>
        <v>0</v>
      </c>
      <c r="HF217" s="260">
        <f>+(IF(OR($B217=0,$C217=0,$D217=0,$DC$2&gt;$OE$1),0,IF(OR(HA217=0,HC217=0,HD217=0),0,MIN((VLOOKUP($D217,SALERYCODE,3,0))*(IF($D217=6,HD217,HC217))*((MIN((VLOOKUP($D217,SALERYCODE,5,0)),(IF($D217=6,HC217,HD217))))),MIN((VLOOKUP($D217,SALERYCODE,3,0)),(HA217+HB217))*(IF($D217=6,HD217,((MIN((VLOOKUP($D217,SALERYCODE,5,0)),HD217)))))))))/IF(AND($D217=2,'ראשי-פרטים כלליים וריכוז הוצאות'!$D$68&lt;&gt;4),1.2,1)</f>
        <v>0</v>
      </c>
      <c r="HG217" s="263"/>
      <c r="HH217" s="264"/>
      <c r="HI217" s="265"/>
      <c r="HJ217" s="266"/>
      <c r="HK217" s="267">
        <f t="shared" si="306"/>
        <v>0</v>
      </c>
      <c r="HL217" s="260">
        <f>+(IF(OR($B217=0,$C217=0,$D217=0,$DC$2&gt;$OE$1),0,IF(OR(HG217=0,HI217=0,HJ217=0),0,MIN((VLOOKUP($D217,SALERYCODE,3,0))*(IF($D217=6,HJ217,HI217))*((MIN((VLOOKUP($D217,SALERYCODE,5,0)),(IF($D217=6,HI217,HJ217))))),MIN((VLOOKUP($D217,SALERYCODE,3,0)),(HG217+HH217))*(IF($D217=6,HJ217,((MIN((VLOOKUP($D217,SALERYCODE,5,0)),HJ217)))))))))/IF(AND($D217=2,'ראשי-פרטים כלליים וריכוז הוצאות'!$D$68&lt;&gt;4),1.2,1)</f>
        <v>0</v>
      </c>
      <c r="HM217" s="263"/>
      <c r="HN217" s="264"/>
      <c r="HO217" s="265"/>
      <c r="HP217" s="266"/>
      <c r="HQ217" s="267">
        <f t="shared" si="307"/>
        <v>0</v>
      </c>
      <c r="HR217" s="260">
        <f>+(IF(OR($B217=0,$C217=0,$D217=0,$DC$2&gt;$OE$1),0,IF(OR(HM217=0,HO217=0,HP217=0),0,MIN((VLOOKUP($D217,SALERYCODE,3,0))*(IF($D217=6,HP217,HO217))*((MIN((VLOOKUP($D217,SALERYCODE,5,0)),(IF($D217=6,HO217,HP217))))),MIN((VLOOKUP($D217,SALERYCODE,3,0)),(HM217+HN217))*(IF($D217=6,HP217,((MIN((VLOOKUP($D217,SALERYCODE,5,0)),HP217)))))))))/IF(AND($D217=2,'ראשי-פרטים כלליים וריכוז הוצאות'!$D$68&lt;&gt;4),1.2,1)</f>
        <v>0</v>
      </c>
      <c r="HS217" s="263"/>
      <c r="HT217" s="264"/>
      <c r="HU217" s="265"/>
      <c r="HV217" s="266"/>
      <c r="HW217" s="267">
        <f t="shared" si="308"/>
        <v>0</v>
      </c>
      <c r="HX217" s="260">
        <f>+(IF(OR($B217=0,$C217=0,$D217=0,$DC$2&gt;$OE$1),0,IF(OR(HS217=0,HU217=0,HV217=0),0,MIN((VLOOKUP($D217,SALERYCODE,3,0))*(IF($D217=6,HV217,HU217))*((MIN((VLOOKUP($D217,SALERYCODE,5,0)),(IF($D217=6,HU217,HV217))))),MIN((VLOOKUP($D217,SALERYCODE,3,0)),(HS217+HT217))*(IF($D217=6,HV217,((MIN((VLOOKUP($D217,SALERYCODE,5,0)),HV217)))))))))/IF(AND($D217=2,'ראשי-פרטים כלליים וריכוז הוצאות'!$D$68&lt;&gt;4),1.2,1)</f>
        <v>0</v>
      </c>
      <c r="HY217" s="263"/>
      <c r="HZ217" s="264"/>
      <c r="IA217" s="265"/>
      <c r="IB217" s="266"/>
      <c r="IC217" s="267">
        <f t="shared" si="309"/>
        <v>0</v>
      </c>
      <c r="ID217" s="260">
        <f>+(IF(OR($B217=0,$C217=0,$D217=0,$DC$2&gt;$OE$1),0,IF(OR(HY217=0,IA217=0,IB217=0),0,MIN((VLOOKUP($D217,SALERYCODE,3,0))*(IF($D217=6,IB217,IA217))*((MIN((VLOOKUP($D217,SALERYCODE,5,0)),(IF($D217=6,IA217,IB217))))),MIN((VLOOKUP($D217,SALERYCODE,3,0)),(HY217+HZ217))*(IF($D217=6,IB217,((MIN((VLOOKUP($D217,SALERYCODE,5,0)),IB217)))))))))/IF(AND($D217=2,'ראשי-פרטים כלליים וריכוז הוצאות'!$D$68&lt;&gt;4),1.2,1)</f>
        <v>0</v>
      </c>
      <c r="IE217" s="263"/>
      <c r="IF217" s="264"/>
      <c r="IG217" s="265"/>
      <c r="IH217" s="266"/>
      <c r="II217" s="267">
        <f t="shared" si="310"/>
        <v>0</v>
      </c>
      <c r="IJ217" s="260">
        <f>+(IF(OR($B217=0,$C217=0,$D217=0,$DC$2&gt;$OE$1),0,IF(OR(IE217=0,IG217=0,IH217=0),0,MIN((VLOOKUP($D217,SALERYCODE,3,0))*(IF($D217=6,IH217,IG217))*((MIN((VLOOKUP($D217,SALERYCODE,5,0)),(IF($D217=6,IG217,IH217))))),MIN((VLOOKUP($D217,SALERYCODE,3,0)),(IE217+IF217))*(IF($D217=6,IH217,((MIN((VLOOKUP($D217,SALERYCODE,5,0)),IH217)))))))))/IF(AND($D217=2,'ראשי-פרטים כלליים וריכוז הוצאות'!$D$68&lt;&gt;4),1.2,1)</f>
        <v>0</v>
      </c>
      <c r="IK217" s="263"/>
      <c r="IL217" s="264"/>
      <c r="IM217" s="265"/>
      <c r="IN217" s="266"/>
      <c r="IO217" s="267">
        <f t="shared" si="311"/>
        <v>0</v>
      </c>
      <c r="IP217" s="260">
        <f>+(IF(OR($B217=0,$C217=0,$D217=0,$DC$2&gt;$OE$1),0,IF(OR(IK217=0,IM217=0,IN217=0),0,MIN((VLOOKUP($D217,SALERYCODE,3,0))*(IF($D217=6,IN217,IM217))*((MIN((VLOOKUP($D217,SALERYCODE,5,0)),(IF($D217=6,IM217,IN217))))),MIN((VLOOKUP($D217,SALERYCODE,3,0)),(IK217+IL217))*(IF($D217=6,IN217,((MIN((VLOOKUP($D217,SALERYCODE,5,0)),IN217)))))))))/IF(AND($D217=2,'ראשי-פרטים כלליים וריכוז הוצאות'!$D$68&lt;&gt;4),1.2,1)</f>
        <v>0</v>
      </c>
      <c r="IQ217" s="263"/>
      <c r="IR217" s="264"/>
      <c r="IS217" s="265"/>
      <c r="IT217" s="266"/>
      <c r="IU217" s="267">
        <f t="shared" si="312"/>
        <v>0</v>
      </c>
      <c r="IV217" s="260">
        <f>+(IF(OR($B217=0,$C217=0,$D217=0,$DC$2&gt;$OE$1),0,IF(OR(IQ217=0,IS217=0,IT217=0),0,MIN((VLOOKUP($D217,SALERYCODE,3,0))*(IF($D217=6,IT217,IS217))*((MIN((VLOOKUP($D217,SALERYCODE,5,0)),(IF($D217=6,IS217,IT217))))),MIN((VLOOKUP($D217,SALERYCODE,3,0)),(IQ217+IR217))*(IF($D217=6,IT217,((MIN((VLOOKUP($D217,SALERYCODE,5,0)),IT217)))))))))/IF(AND($D217=2,'ראשי-פרטים כלליים וריכוז הוצאות'!$D$68&lt;&gt;4),1.2,1)</f>
        <v>0</v>
      </c>
      <c r="IW217" s="263"/>
      <c r="IX217" s="264"/>
      <c r="IY217" s="265"/>
      <c r="IZ217" s="266"/>
      <c r="JA217" s="267">
        <f t="shared" si="313"/>
        <v>0</v>
      </c>
      <c r="JB217" s="260">
        <f>+(IF(OR($B217=0,$C217=0,$D217=0,$DC$2&gt;$OE$1),0,IF(OR(IW217=0,IY217=0,IZ217=0),0,MIN((VLOOKUP($D217,SALERYCODE,3,0))*(IF($D217=6,IZ217,IY217))*((MIN((VLOOKUP($D217,SALERYCODE,5,0)),(IF($D217=6,IY217,IZ217))))),MIN((VLOOKUP($D217,SALERYCODE,3,0)),(IW217+IX217))*(IF($D217=6,IZ217,((MIN((VLOOKUP($D217,SALERYCODE,5,0)),IZ217)))))))))/IF(AND($D217=2,'ראשי-פרטים כלליים וריכוז הוצאות'!$D$68&lt;&gt;4),1.2,1)</f>
        <v>0</v>
      </c>
      <c r="JC217" s="263"/>
      <c r="JD217" s="264"/>
      <c r="JE217" s="265"/>
      <c r="JF217" s="266"/>
      <c r="JG217" s="267">
        <f t="shared" si="314"/>
        <v>0</v>
      </c>
      <c r="JH217" s="260">
        <f>+(IF(OR($B217=0,$C217=0,$D217=0,$DC$2&gt;$OE$1),0,IF(OR(JC217=0,JE217=0,JF217=0),0,MIN((VLOOKUP($D217,SALERYCODE,3,0))*(IF($D217=6,JF217,JE217))*((MIN((VLOOKUP($D217,SALERYCODE,5,0)),(IF($D217=6,JE217,JF217))))),MIN((VLOOKUP($D217,SALERYCODE,3,0)),(JC217+JD217))*(IF($D217=6,JF217,((MIN((VLOOKUP($D217,SALERYCODE,5,0)),JF217)))))))))/IF(AND($D217=2,'ראשי-פרטים כלליים וריכוז הוצאות'!$D$68&lt;&gt;4),1.2,1)</f>
        <v>0</v>
      </c>
      <c r="JI217" s="263"/>
      <c r="JJ217" s="264"/>
      <c r="JK217" s="265"/>
      <c r="JL217" s="266"/>
      <c r="JM217" s="267">
        <f t="shared" si="315"/>
        <v>0</v>
      </c>
      <c r="JN217" s="260">
        <f>+(IF(OR($B217=0,$C217=0,$D217=0,$DC$2&gt;$OE$1),0,IF(OR(JI217=0,JK217=0,JL217=0),0,MIN((VLOOKUP($D217,SALERYCODE,3,0))*(IF($D217=6,JL217,JK217))*((MIN((VLOOKUP($D217,SALERYCODE,5,0)),(IF($D217=6,JK217,JL217))))),MIN((VLOOKUP($D217,SALERYCODE,3,0)),(JI217+JJ217))*(IF($D217=6,JL217,((MIN((VLOOKUP($D217,SALERYCODE,5,0)),JL217)))))))))/IF(AND($D217=2,'ראשי-פרטים כלליים וריכוז הוצאות'!$D$68&lt;&gt;4),1.2,1)</f>
        <v>0</v>
      </c>
      <c r="JO217" s="263"/>
      <c r="JP217" s="264"/>
      <c r="JQ217" s="265"/>
      <c r="JR217" s="266"/>
      <c r="JS217" s="267">
        <f t="shared" si="316"/>
        <v>0</v>
      </c>
      <c r="JT217" s="260">
        <f>+(IF(OR($B217=0,$C217=0,$D217=0,$DC$2&gt;$OE$1),0,IF(OR(JO217=0,JQ217=0,JR217=0),0,MIN((VLOOKUP($D217,SALERYCODE,3,0))*(IF($D217=6,JR217,JQ217))*((MIN((VLOOKUP($D217,SALERYCODE,5,0)),(IF($D217=6,JQ217,JR217))))),MIN((VLOOKUP($D217,SALERYCODE,3,0)),(JO217+JP217))*(IF($D217=6,JR217,((MIN((VLOOKUP($D217,SALERYCODE,5,0)),JR217)))))))))/IF(AND($D217=2,'ראשי-פרטים כלליים וריכוז הוצאות'!$D$68&lt;&gt;4),1.2,1)</f>
        <v>0</v>
      </c>
      <c r="JU217" s="263"/>
      <c r="JV217" s="264"/>
      <c r="JW217" s="265"/>
      <c r="JX217" s="266"/>
      <c r="JY217" s="267">
        <f t="shared" si="317"/>
        <v>0</v>
      </c>
      <c r="JZ217" s="260">
        <f>+(IF(OR($B217=0,$C217=0,$D217=0,$DC$2&gt;$OE$1),0,IF(OR(JU217=0,JW217=0,JX217=0),0,MIN((VLOOKUP($D217,SALERYCODE,3,0))*(IF($D217=6,JX217,JW217))*((MIN((VLOOKUP($D217,SALERYCODE,5,0)),(IF($D217=6,JW217,JX217))))),MIN((VLOOKUP($D217,SALERYCODE,3,0)),(JU217+JV217))*(IF($D217=6,JX217,((MIN((VLOOKUP($D217,SALERYCODE,5,0)),JX217)))))))))/IF(AND($D217=2,'ראשי-פרטים כלליים וריכוז הוצאות'!$D$68&lt;&gt;4),1.2,1)</f>
        <v>0</v>
      </c>
      <c r="KA217" s="263"/>
      <c r="KB217" s="264"/>
      <c r="KC217" s="265"/>
      <c r="KD217" s="266"/>
      <c r="KE217" s="267">
        <f t="shared" si="318"/>
        <v>0</v>
      </c>
      <c r="KF217" s="260">
        <f>+(IF(OR($B217=0,$C217=0,$D217=0,$DC$2&gt;$OE$1),0,IF(OR(KA217=0,KC217=0,KD217=0),0,MIN((VLOOKUP($D217,SALERYCODE,3,0))*(IF($D217=6,KD217,KC217))*((MIN((VLOOKUP($D217,SALERYCODE,5,0)),(IF($D217=6,KC217,KD217))))),MIN((VLOOKUP($D217,SALERYCODE,3,0)),(KA217+KB217))*(IF($D217=6,KD217,((MIN((VLOOKUP($D217,SALERYCODE,5,0)),KD217)))))))))/IF(AND($D217=2,'ראשי-פרטים כלליים וריכוז הוצאות'!$D$68&lt;&gt;4),1.2,1)</f>
        <v>0</v>
      </c>
      <c r="KG217" s="263"/>
      <c r="KH217" s="264"/>
      <c r="KI217" s="265"/>
      <c r="KJ217" s="266"/>
      <c r="KK217" s="267">
        <f t="shared" si="319"/>
        <v>0</v>
      </c>
      <c r="KL217" s="260">
        <f>+(IF(OR($B217=0,$C217=0,$D217=0,$DC$2&gt;$OE$1),0,IF(OR(KG217=0,KI217=0,KJ217=0),0,MIN((VLOOKUP($D217,SALERYCODE,3,0))*(IF($D217=6,KJ217,KI217))*((MIN((VLOOKUP($D217,SALERYCODE,5,0)),(IF($D217=6,KI217,KJ217))))),MIN((VLOOKUP($D217,SALERYCODE,3,0)),(KG217+KH217))*(IF($D217=6,KJ217,((MIN((VLOOKUP($D217,SALERYCODE,5,0)),KJ217)))))))))/IF(AND($D217=2,'ראשי-פרטים כלליים וריכוז הוצאות'!$D$68&lt;&gt;4),1.2,1)</f>
        <v>0</v>
      </c>
      <c r="KM217" s="263"/>
      <c r="KN217" s="264"/>
      <c r="KO217" s="265"/>
      <c r="KP217" s="266"/>
      <c r="KQ217" s="267">
        <f t="shared" si="320"/>
        <v>0</v>
      </c>
      <c r="KR217" s="260">
        <f>+(IF(OR($B217=0,$C217=0,$D217=0,$DC$2&gt;$OE$1),0,IF(OR(KM217=0,KO217=0,KP217=0),0,MIN((VLOOKUP($D217,SALERYCODE,3,0))*(IF($D217=6,KP217,KO217))*((MIN((VLOOKUP($D217,SALERYCODE,5,0)),(IF($D217=6,KO217,KP217))))),MIN((VLOOKUP($D217,SALERYCODE,3,0)),(KM217+KN217))*(IF($D217=6,KP217,((MIN((VLOOKUP($D217,SALERYCODE,5,0)),KP217)))))))))/IF(AND($D217=2,'ראשי-פרטים כלליים וריכוז הוצאות'!$D$68&lt;&gt;4),1.2,1)</f>
        <v>0</v>
      </c>
      <c r="KS217" s="263"/>
      <c r="KT217" s="264"/>
      <c r="KU217" s="265"/>
      <c r="KV217" s="266"/>
      <c r="KW217" s="267">
        <f t="shared" si="321"/>
        <v>0</v>
      </c>
      <c r="KX217" s="260">
        <f>+(IF(OR($B217=0,$C217=0,$D217=0,$DC$2&gt;$OE$1),0,IF(OR(KS217=0,KU217=0,KV217=0),0,MIN((VLOOKUP($D217,SALERYCODE,3,0))*(IF($D217=6,KV217,KU217))*((MIN((VLOOKUP($D217,SALERYCODE,5,0)),(IF($D217=6,KU217,KV217))))),MIN((VLOOKUP($D217,SALERYCODE,3,0)),(KS217+KT217))*(IF($D217=6,KV217,((MIN((VLOOKUP($D217,SALERYCODE,5,0)),KV217)))))))))/IF(AND($D217=2,'ראשי-פרטים כלליים וריכוז הוצאות'!$D$68&lt;&gt;4),1.2,1)</f>
        <v>0</v>
      </c>
      <c r="KY217" s="263"/>
      <c r="KZ217" s="264"/>
      <c r="LA217" s="265"/>
      <c r="LB217" s="266"/>
      <c r="LC217" s="267">
        <f t="shared" si="322"/>
        <v>0</v>
      </c>
      <c r="LD217" s="260">
        <f>+(IF(OR($B217=0,$C217=0,$D217=0,$DC$2&gt;$OE$1),0,IF(OR(KY217=0,LA217=0,LB217=0),0,MIN((VLOOKUP($D217,SALERYCODE,3,0))*(IF($D217=6,LB217,LA217))*((MIN((VLOOKUP($D217,SALERYCODE,5,0)),(IF($D217=6,LA217,LB217))))),MIN((VLOOKUP($D217,SALERYCODE,3,0)),(KY217+KZ217))*(IF($D217=6,LB217,((MIN((VLOOKUP($D217,SALERYCODE,5,0)),LB217)))))))))/IF(AND($D217=2,'ראשי-פרטים כלליים וריכוז הוצאות'!$D$68&lt;&gt;4),1.2,1)</f>
        <v>0</v>
      </c>
      <c r="LE217" s="263"/>
      <c r="LF217" s="264"/>
      <c r="LG217" s="265"/>
      <c r="LH217" s="266"/>
      <c r="LI217" s="267">
        <f t="shared" si="323"/>
        <v>0</v>
      </c>
      <c r="LJ217" s="260">
        <f>+(IF(OR($B217=0,$C217=0,$D217=0,$DC$2&gt;$OE$1),0,IF(OR(LE217=0,LG217=0,LH217=0),0,MIN((VLOOKUP($D217,SALERYCODE,3,0))*(IF($D217=6,LH217,LG217))*((MIN((VLOOKUP($D217,SALERYCODE,5,0)),(IF($D217=6,LG217,LH217))))),MIN((VLOOKUP($D217,SALERYCODE,3,0)),(LE217+LF217))*(IF($D217=6,LH217,((MIN((VLOOKUP($D217,SALERYCODE,5,0)),LH217)))))))))/IF(AND($D217=2,'ראשי-פרטים כלליים וריכוז הוצאות'!$D$68&lt;&gt;4),1.2,1)</f>
        <v>0</v>
      </c>
      <c r="LK217" s="263"/>
      <c r="LL217" s="264"/>
      <c r="LM217" s="265"/>
      <c r="LN217" s="266"/>
      <c r="LO217" s="267">
        <f t="shared" si="324"/>
        <v>0</v>
      </c>
      <c r="LP217" s="260">
        <f>+(IF(OR($B217=0,$C217=0,$D217=0,$DC$2&gt;$OE$1),0,IF(OR(LK217=0,LM217=0,LN217=0),0,MIN((VLOOKUP($D217,SALERYCODE,3,0))*(IF($D217=6,LN217,LM217))*((MIN((VLOOKUP($D217,SALERYCODE,5,0)),(IF($D217=6,LM217,LN217))))),MIN((VLOOKUP($D217,SALERYCODE,3,0)),(LK217+LL217))*(IF($D217=6,LN217,((MIN((VLOOKUP($D217,SALERYCODE,5,0)),LN217)))))))))/IF(AND($D217=2,'ראשי-פרטים כלליים וריכוז הוצאות'!$D$68&lt;&gt;4),1.2,1)</f>
        <v>0</v>
      </c>
      <c r="LQ217" s="263"/>
      <c r="LR217" s="264"/>
      <c r="LS217" s="265"/>
      <c r="LT217" s="266"/>
      <c r="LU217" s="267">
        <f t="shared" si="325"/>
        <v>0</v>
      </c>
      <c r="LV217" s="260">
        <f>+(IF(OR($B217=0,$C217=0,$D217=0,$DC$2&gt;$OE$1),0,IF(OR(LQ217=0,LS217=0,LT217=0),0,MIN((VLOOKUP($D217,SALERYCODE,3,0))*(IF($D217=6,LT217,LS217))*((MIN((VLOOKUP($D217,SALERYCODE,5,0)),(IF($D217=6,LS217,LT217))))),MIN((VLOOKUP($D217,SALERYCODE,3,0)),(LQ217+LR217))*(IF($D217=6,LT217,((MIN((VLOOKUP($D217,SALERYCODE,5,0)),LT217)))))))))/IF(AND($D217=2,'ראשי-פרטים כלליים וריכוז הוצאות'!$D$68&lt;&gt;4),1.2,1)</f>
        <v>0</v>
      </c>
      <c r="LW217" s="263"/>
      <c r="LX217" s="264"/>
      <c r="LY217" s="265"/>
      <c r="LZ217" s="266"/>
      <c r="MA217" s="267">
        <f t="shared" si="326"/>
        <v>0</v>
      </c>
      <c r="MB217" s="260">
        <f>+(IF(OR($B217=0,$C217=0,$D217=0,$DC$2&gt;$OE$1),0,IF(OR(LW217=0,LY217=0,LZ217=0),0,MIN((VLOOKUP($D217,SALERYCODE,3,0))*(IF($D217=6,LZ217,LY217))*((MIN((VLOOKUP($D217,SALERYCODE,5,0)),(IF($D217=6,LY217,LZ217))))),MIN((VLOOKUP($D217,SALERYCODE,3,0)),(LW217+LX217))*(IF($D217=6,LZ217,((MIN((VLOOKUP($D217,SALERYCODE,5,0)),LZ217)))))))))/IF(AND($D217=2,'ראשי-פרטים כלליים וריכוז הוצאות'!$D$68&lt;&gt;4),1.2,1)</f>
        <v>0</v>
      </c>
      <c r="MC217" s="263"/>
      <c r="MD217" s="264"/>
      <c r="ME217" s="265"/>
      <c r="MF217" s="266"/>
      <c r="MG217" s="267">
        <f t="shared" si="327"/>
        <v>0</v>
      </c>
      <c r="MH217" s="260">
        <f>+(IF(OR($B217=0,$C217=0,$D217=0,$DC$2&gt;$OE$1),0,IF(OR(MC217=0,ME217=0,MF217=0),0,MIN((VLOOKUP($D217,SALERYCODE,3,0))*(IF($D217=6,MF217,ME217))*((MIN((VLOOKUP($D217,SALERYCODE,5,0)),(IF($D217=6,ME217,MF217))))),MIN((VLOOKUP($D217,SALERYCODE,3,0)),(MC217+MD217))*(IF($D217=6,MF217,((MIN((VLOOKUP($D217,SALERYCODE,5,0)),MF217)))))))))/IF(AND($D217=2,'ראשי-פרטים כלליים וריכוז הוצאות'!$D$68&lt;&gt;4),1.2,1)</f>
        <v>0</v>
      </c>
      <c r="MI217" s="263"/>
      <c r="MJ217" s="264"/>
      <c r="MK217" s="265"/>
      <c r="ML217" s="266"/>
      <c r="MM217" s="267">
        <f t="shared" si="328"/>
        <v>0</v>
      </c>
      <c r="MN217" s="260">
        <f>+(IF(OR($B217=0,$C217=0,$D217=0,$DC$2&gt;$OE$1),0,IF(OR(MI217=0,MK217=0,ML217=0),0,MIN((VLOOKUP($D217,SALERYCODE,3,0))*(IF($D217=6,ML217,MK217))*((MIN((VLOOKUP($D217,SALERYCODE,5,0)),(IF($D217=6,MK217,ML217))))),MIN((VLOOKUP($D217,SALERYCODE,3,0)),(MI217+MJ217))*(IF($D217=6,ML217,((MIN((VLOOKUP($D217,SALERYCODE,5,0)),ML217)))))))))/IF(AND($D217=2,'ראשי-פרטים כלליים וריכוז הוצאות'!$D$68&lt;&gt;4),1.2,1)</f>
        <v>0</v>
      </c>
      <c r="MO217" s="263"/>
      <c r="MP217" s="264"/>
      <c r="MQ217" s="265"/>
      <c r="MR217" s="266"/>
      <c r="MS217" s="267">
        <f t="shared" si="329"/>
        <v>0</v>
      </c>
      <c r="MT217" s="260">
        <f>+(IF(OR($B217=0,$C217=0,$D217=0,$DC$2&gt;$OE$1),0,IF(OR(MO217=0,MQ217=0,MR217=0),0,MIN((VLOOKUP($D217,SALERYCODE,3,0))*(IF($D217=6,MR217,MQ217))*((MIN((VLOOKUP($D217,SALERYCODE,5,0)),(IF($D217=6,MQ217,MR217))))),MIN((VLOOKUP($D217,SALERYCODE,3,0)),(MO217+MP217))*(IF($D217=6,MR217,((MIN((VLOOKUP($D217,SALERYCODE,5,0)),MR217)))))))))/IF(AND($D217=2,'ראשי-פרטים כלליים וריכוז הוצאות'!$D$68&lt;&gt;4),1.2,1)</f>
        <v>0</v>
      </c>
      <c r="MU217" s="263"/>
      <c r="MV217" s="264"/>
      <c r="MW217" s="265"/>
      <c r="MX217" s="266"/>
      <c r="MY217" s="267">
        <f t="shared" si="330"/>
        <v>0</v>
      </c>
      <c r="MZ217" s="260">
        <f>+(IF(OR($B217=0,$C217=0,$D217=0,$DC$2&gt;$OE$1),0,IF(OR(MU217=0,MW217=0,MX217=0),0,MIN((VLOOKUP($D217,SALERYCODE,3,0))*(IF($D217=6,MX217,MW217))*((MIN((VLOOKUP($D217,SALERYCODE,5,0)),(IF($D217=6,MW217,MX217))))),MIN((VLOOKUP($D217,SALERYCODE,3,0)),(MU217+MV217))*(IF($D217=6,MX217,((MIN((VLOOKUP($D217,SALERYCODE,5,0)),MX217)))))))))/IF(AND($D217=2,'ראשי-פרטים כלליים וריכוז הוצאות'!$D$68&lt;&gt;4),1.2,1)</f>
        <v>0</v>
      </c>
      <c r="NA217" s="263"/>
      <c r="NB217" s="264"/>
      <c r="NC217" s="265"/>
      <c r="ND217" s="266"/>
      <c r="NE217" s="267">
        <f t="shared" si="331"/>
        <v>0</v>
      </c>
      <c r="NF217" s="260">
        <f>+(IF(OR($B217=0,$C217=0,$D217=0,$DC$2&gt;$OE$1),0,IF(OR(NA217=0,NC217=0,ND217=0),0,MIN((VLOOKUP($D217,SALERYCODE,3,0))*(IF($D217=6,ND217,NC217))*((MIN((VLOOKUP($D217,SALERYCODE,5,0)),(IF($D217=6,NC217,ND217))))),MIN((VLOOKUP($D217,SALERYCODE,3,0)),(NA217+NB217))*(IF($D217=6,ND217,((MIN((VLOOKUP($D217,SALERYCODE,5,0)),ND217)))))))))/IF(AND($D217=2,'ראשי-פרטים כלליים וריכוז הוצאות'!$D$68&lt;&gt;4),1.2,1)</f>
        <v>0</v>
      </c>
      <c r="NG217" s="263"/>
      <c r="NH217" s="264"/>
      <c r="NI217" s="265"/>
      <c r="NJ217" s="266"/>
      <c r="NK217" s="267">
        <f t="shared" si="332"/>
        <v>0</v>
      </c>
      <c r="NL217" s="260">
        <f>+(IF(OR($B217=0,$C217=0,$D217=0,$DC$2&gt;$OE$1),0,IF(OR(NG217=0,NI217=0,NJ217=0),0,MIN((VLOOKUP($D217,SALERYCODE,3,0))*(IF($D217=6,NJ217,NI217))*((MIN((VLOOKUP($D217,SALERYCODE,5,0)),(IF($D217=6,NI217,NJ217))))),MIN((VLOOKUP($D217,SALERYCODE,3,0)),(NG217+NH217))*(IF($D217=6,NJ217,((MIN((VLOOKUP($D217,SALERYCODE,5,0)),NJ217)))))))))/IF(AND($D217=2,'ראשי-פרטים כלליים וריכוז הוצאות'!$D$68&lt;&gt;4),1.2,1)</f>
        <v>0</v>
      </c>
      <c r="NM217" s="263"/>
      <c r="NN217" s="264"/>
      <c r="NO217" s="265"/>
      <c r="NP217" s="266"/>
      <c r="NQ217" s="267">
        <f t="shared" si="333"/>
        <v>0</v>
      </c>
      <c r="NR217" s="260">
        <f>+(IF(OR($B217=0,$C217=0,$D217=0,$DC$2&gt;$OE$1),0,IF(OR(NM217=0,NO217=0,NP217=0),0,MIN((VLOOKUP($D217,SALERYCODE,3,0))*(IF($D217=6,NP217,NO217))*((MIN((VLOOKUP($D217,SALERYCODE,5,0)),(IF($D217=6,NO217,NP217))))),MIN((VLOOKUP($D217,SALERYCODE,3,0)),(NM217+NN217))*(IF($D217=6,NP217,((MIN((VLOOKUP($D217,SALERYCODE,5,0)),NP217)))))))))/IF(AND($D217=2,'ראשי-פרטים כלליים וריכוז הוצאות'!$D$68&lt;&gt;4),1.2,1)</f>
        <v>0</v>
      </c>
      <c r="NS217" s="263"/>
      <c r="NT217" s="264"/>
      <c r="NU217" s="265"/>
      <c r="NV217" s="266"/>
      <c r="NW217" s="267">
        <f t="shared" si="334"/>
        <v>0</v>
      </c>
      <c r="NX217" s="260">
        <f>+(IF(OR($B217=0,$C217=0,$D217=0,$DC$2&gt;$OE$1),0,IF(OR(NS217=0,NU217=0,NV217=0),0,MIN((VLOOKUP($D217,SALERYCODE,3,0))*(IF($D217=6,NV217,NU217))*((MIN((VLOOKUP($D217,SALERYCODE,5,0)),(IF($D217=6,NU217,NV217))))),MIN((VLOOKUP($D217,SALERYCODE,3,0)),(NS217+NT217))*(IF($D217=6,NV217,((MIN((VLOOKUP($D217,SALERYCODE,5,0)),NV217)))))))))/IF(AND($D217=2,'ראשי-פרטים כלליים וריכוז הוצאות'!$D$68&lt;&gt;4),1.2,1)</f>
        <v>0</v>
      </c>
      <c r="NY217" s="263"/>
      <c r="NZ217" s="264"/>
      <c r="OA217" s="265"/>
      <c r="OB217" s="266"/>
      <c r="OC217" s="267">
        <f t="shared" si="335"/>
        <v>0</v>
      </c>
      <c r="OD217" s="260">
        <f>+(IF(OR($B217=0,$C217=0,$D217=0,$DC$2&gt;$OE$1),0,IF(OR(NY217=0,OA217=0,OB217=0),0,MIN((VLOOKUP($D217,SALERYCODE,3,0))*(IF($D217=6,OB217,OA217))*((MIN((VLOOKUP($D217,SALERYCODE,5,0)),(IF($D217=6,OA217,OB217))))),MIN((VLOOKUP($D217,SALERYCODE,3,0)),(NY217+NZ217))*(IF($D217=6,OB217,((MIN((VLOOKUP($D217,SALERYCODE,5,0)),OB217)))))))))/IF(AND($D217=2,'ראשי-פרטים כלליים וריכוז הוצאות'!$D$68&lt;&gt;4),1.2,1)</f>
        <v>0</v>
      </c>
      <c r="OE217" s="275">
        <f t="shared" si="341"/>
        <v>0</v>
      </c>
      <c r="OF217" s="283">
        <f t="shared" si="342"/>
        <v>9.9999999999999995E-7</v>
      </c>
      <c r="OG217" s="276">
        <f t="shared" si="343"/>
        <v>0</v>
      </c>
      <c r="OH217" s="275">
        <f t="shared" si="344"/>
        <v>0</v>
      </c>
      <c r="OI217" s="275">
        <v>0</v>
      </c>
      <c r="OJ217" s="258">
        <f t="shared" si="345"/>
        <v>0</v>
      </c>
      <c r="OK217" s="284"/>
      <c r="OL217" s="116">
        <f>MIN(OJ217+OK217*OF217*OE217/$OL$1/IF(AND($D217=2,'ראשי-פרטים כלליים וריכוז הוצאות'!$D$68&lt;&gt;4),1.2,1),IF($D217&gt;0,VLOOKUP($D217,SALERYCODE,3,0)*12*OG217,0))</f>
        <v>0</v>
      </c>
      <c r="OM217" s="95">
        <f t="shared" si="336"/>
        <v>0</v>
      </c>
      <c r="ON217" s="11">
        <f t="shared" si="337"/>
        <v>0</v>
      </c>
      <c r="OO217" s="11">
        <f t="shared" si="338"/>
        <v>0</v>
      </c>
      <c r="OP217" s="22">
        <f t="shared" si="339"/>
        <v>0</v>
      </c>
      <c r="OQ217" s="11">
        <f t="shared" si="340"/>
        <v>0</v>
      </c>
      <c r="OR217" s="11" t="e">
        <f>#REF!</f>
        <v>#REF!</v>
      </c>
      <c r="OS217" s="35" t="e">
        <f>#REF!-OP217</f>
        <v>#REF!</v>
      </c>
      <c r="OT217" s="35" t="e">
        <f>OS217-#REF!</f>
        <v>#REF!</v>
      </c>
      <c r="OU217" s="43" t="e">
        <f>IF(AND(OP217&gt;0,(OS217=#REF!-OP217)),"מועסק פחות מ-10% מזמנו במופ","")</f>
        <v>#REF!</v>
      </c>
    </row>
    <row r="218" spans="1:500" ht="24" hidden="1" customHeight="1" outlineLevel="1" x14ac:dyDescent="0.2">
      <c r="A218" s="282">
        <v>215</v>
      </c>
      <c r="B218" s="269"/>
      <c r="C218" s="270"/>
      <c r="D218" s="271"/>
      <c r="E218" s="263"/>
      <c r="F218" s="264"/>
      <c r="G218" s="265"/>
      <c r="H218" s="266"/>
      <c r="I218" s="267">
        <f t="shared" si="271"/>
        <v>0</v>
      </c>
      <c r="J218" s="260">
        <f>(IF(OR($B218=0,$C218=0,$D218=0,$E$2&gt;$OE$1),0,IF(OR($E218=0,$G218=0,$H218=0),0,MIN((VLOOKUP($D218,SALERYCODE,3,0))*(IF($D218=6,$H218,$G218))*((MIN((VLOOKUP($D218,SALERYCODE,5,0)),(IF($D218=6,$G218,$H218))))),MIN((VLOOKUP($D218,SALERYCODE,3,0)),($E218+$F218))*(IF($D218=6,$H218,((MIN((VLOOKUP($D218,SALERYCODE,5,0)),$H218)))))))))/IF(AND($D218=2,'ראשי-פרטים כלליים וריכוז הוצאות'!$D$68&lt;&gt;4),1.2,1)</f>
        <v>0</v>
      </c>
      <c r="K218" s="263"/>
      <c r="L218" s="264"/>
      <c r="M218" s="265"/>
      <c r="N218" s="266"/>
      <c r="O218" s="267">
        <f t="shared" si="272"/>
        <v>0</v>
      </c>
      <c r="P218" s="260">
        <f>+(IF(OR($B218=0,$C218=0,$D218=0,$K$2&gt;$OE$1),0,IF(OR($K218=0,$M218=0,$N218=0),0,MIN((VLOOKUP($D218,SALERYCODE,3,0))*(IF($D218=6,$N218,$M218))*((MIN((VLOOKUP($D218,SALERYCODE,5,0)),(IF($D218=6,$M218,$N218))))),MIN((VLOOKUP($D218,SALERYCODE,3,0)),($K218+$L218))*(IF($D218=6,$N218,((MIN((VLOOKUP($D218,SALERYCODE,5,0)),$N218)))))))))/IF(AND($D218=2,'ראשי-פרטים כלליים וריכוז הוצאות'!$D$68&lt;&gt;4),1.2,1)</f>
        <v>0</v>
      </c>
      <c r="Q218" s="263"/>
      <c r="R218" s="264"/>
      <c r="S218" s="265"/>
      <c r="T218" s="266"/>
      <c r="U218" s="267">
        <f t="shared" si="273"/>
        <v>0</v>
      </c>
      <c r="V218" s="260">
        <f>+(IF(OR($B218=0,$C218=0,$D218=0,$Q$2&gt;$OE$1),0,IF(OR(Q218=0,S218=0,T218=0),0,MIN((VLOOKUP($D218,SALERYCODE,3,0))*(IF($D218=6,T218,S218))*((MIN((VLOOKUP($D218,SALERYCODE,5,0)),(IF($D218=6,S218,T218))))),MIN((VLOOKUP($D218,SALERYCODE,3,0)),(Q218+R218))*(IF($D218=6,T218,((MIN((VLOOKUP($D218,SALERYCODE,5,0)),T218)))))))))/IF(AND($D218=2,'ראשי-פרטים כלליים וריכוז הוצאות'!$D$68&lt;&gt;4),1.2,1)</f>
        <v>0</v>
      </c>
      <c r="W218" s="263"/>
      <c r="X218" s="264"/>
      <c r="Y218" s="265"/>
      <c r="Z218" s="266"/>
      <c r="AA218" s="267">
        <f t="shared" si="274"/>
        <v>0</v>
      </c>
      <c r="AB218" s="260">
        <f>+(IF(OR($B218=0,$C218=0,$D218=0,$W$2&gt;$OE$1),0,IF(OR(W218=0,Y218=0,Z218=0),0,MIN((VLOOKUP($D218,SALERYCODE,3,0))*(IF($D218=6,Z218,Y218))*((MIN((VLOOKUP($D218,SALERYCODE,5,0)),(IF($D218=6,Y218,Z218))))),MIN((VLOOKUP($D218,SALERYCODE,3,0)),(W218+X218))*(IF($D218=6,Z218,((MIN((VLOOKUP($D218,SALERYCODE,5,0)),Z218)))))))))/IF(AND($D218=2,'ראשי-פרטים כלליים וריכוז הוצאות'!$D$68&lt;&gt;4),1.2,1)</f>
        <v>0</v>
      </c>
      <c r="AC218" s="263"/>
      <c r="AD218" s="264"/>
      <c r="AE218" s="265"/>
      <c r="AF218" s="266"/>
      <c r="AG218" s="267">
        <f t="shared" si="275"/>
        <v>0</v>
      </c>
      <c r="AH218" s="260">
        <f>+(IF(OR($B218=0,$C218=0,$D218=0,$AC$2&gt;$OE$1),0,IF(OR(AC218=0,AE218=0,AF218=0),0,MIN((VLOOKUP($D218,SALERYCODE,3,0))*(IF($D218=6,AF218,AE218))*((MIN((VLOOKUP($D218,SALERYCODE,5,0)),(IF($D218=6,AE218,AF218))))),MIN((VLOOKUP($D218,SALERYCODE,3,0)),(AC218+AD218))*(IF($D218=6,AF218,((MIN((VLOOKUP($D218,SALERYCODE,5,0)),AF218)))))))))/IF(AND($D218=2,'ראשי-פרטים כלליים וריכוז הוצאות'!$D$68&lt;&gt;4),1.2,1)</f>
        <v>0</v>
      </c>
      <c r="AI218" s="263"/>
      <c r="AJ218" s="264"/>
      <c r="AK218" s="265"/>
      <c r="AL218" s="266"/>
      <c r="AM218" s="267">
        <f t="shared" si="276"/>
        <v>0</v>
      </c>
      <c r="AN218" s="260">
        <f>+(IF(OR($B218=0,$C218=0,$D218=0,$AI$2&gt;$OE$1),0,IF(OR(AI218=0,AK218=0,AL218=0),0,MIN((VLOOKUP($D218,SALERYCODE,3,0))*(IF($D218=6,AL218,AK218))*((MIN((VLOOKUP($D218,SALERYCODE,5,0)),(IF($D218=6,AK218,AL218))))),MIN((VLOOKUP($D218,SALERYCODE,3,0)),(AI218+AJ218))*(IF($D218=6,AL218,((MIN((VLOOKUP($D218,SALERYCODE,5,0)),AL218)))))))))/IF(AND($D218=2,'ראשי-פרטים כלליים וריכוז הוצאות'!$D$68&lt;&gt;4),1.2,1)</f>
        <v>0</v>
      </c>
      <c r="AO218" s="263"/>
      <c r="AP218" s="264"/>
      <c r="AQ218" s="265"/>
      <c r="AR218" s="266"/>
      <c r="AS218" s="267">
        <f t="shared" si="277"/>
        <v>0</v>
      </c>
      <c r="AT218" s="260">
        <f>+(IF(OR($B218=0,$C218=0,$D218=0,$AO$2&gt;$OE$1),0,IF(OR(AO218=0,AQ218=0,AR218=0),0,MIN((VLOOKUP($D218,SALERYCODE,3,0))*(IF($D218=6,AR218,AQ218))*((MIN((VLOOKUP($D218,SALERYCODE,5,0)),(IF($D218=6,AQ218,AR218))))),MIN((VLOOKUP($D218,SALERYCODE,3,0)),(AO218+AP218))*(IF($D218=6,AR218,((MIN((VLOOKUP($D218,SALERYCODE,5,0)),AR218)))))))))/IF(AND($D218=2,'ראשי-פרטים כלליים וריכוז הוצאות'!$D$68&lt;&gt;4),1.2,1)</f>
        <v>0</v>
      </c>
      <c r="AU218" s="263"/>
      <c r="AV218" s="264"/>
      <c r="AW218" s="265"/>
      <c r="AX218" s="266"/>
      <c r="AY218" s="267">
        <f t="shared" si="278"/>
        <v>0</v>
      </c>
      <c r="AZ218" s="260">
        <f>+(IF(OR($B218=0,$C218=0,$D218=0,$AU$2&gt;$OE$1),0,IF(OR(AU218=0,AW218=0,AX218=0),0,MIN((VLOOKUP($D218,SALERYCODE,3,0))*(IF($D218=6,AX218,AW218))*((MIN((VLOOKUP($D218,SALERYCODE,5,0)),(IF($D218=6,AW218,AX218))))),MIN((VLOOKUP($D218,SALERYCODE,3,0)),(AU218+AV218))*(IF($D218=6,AX218,((MIN((VLOOKUP($D218,SALERYCODE,5,0)),AX218)))))))))/IF(AND($D218=2,'ראשי-פרטים כלליים וריכוז הוצאות'!$D$68&lt;&gt;4),1.2,1)</f>
        <v>0</v>
      </c>
      <c r="BA218" s="263"/>
      <c r="BB218" s="264"/>
      <c r="BC218" s="265"/>
      <c r="BD218" s="266"/>
      <c r="BE218" s="267">
        <f t="shared" si="279"/>
        <v>0</v>
      </c>
      <c r="BF218" s="260">
        <f>+(IF(OR($B218=0,$C218=0,$D218=0,$BA$2&gt;$OE$1),0,IF(OR(BA218=0,BC218=0,BD218=0),0,MIN((VLOOKUP($D218,SALERYCODE,3,0))*(IF($D218=6,BD218,BC218))*((MIN((VLOOKUP($D218,SALERYCODE,5,0)),(IF($D218=6,BC218,BD218))))),MIN((VLOOKUP($D218,SALERYCODE,3,0)),(BA218+BB218))*(IF($D218=6,BD218,((MIN((VLOOKUP($D218,SALERYCODE,5,0)),BD218)))))))))/IF(AND($D218=2,'ראשי-פרטים כלליים וריכוז הוצאות'!$D$68&lt;&gt;4),1.2,1)</f>
        <v>0</v>
      </c>
      <c r="BG218" s="263"/>
      <c r="BH218" s="264"/>
      <c r="BI218" s="265"/>
      <c r="BJ218" s="266"/>
      <c r="BK218" s="267">
        <f t="shared" si="280"/>
        <v>0</v>
      </c>
      <c r="BL218" s="260">
        <f>+(IF(OR($B218=0,$C218=0,$D218=0,$BG$2&gt;$OE$1),0,IF(OR(BG218=0,BI218=0,BJ218=0),0,MIN((VLOOKUP($D218,SALERYCODE,3,0))*(IF($D218=6,BJ218,BI218))*((MIN((VLOOKUP($D218,SALERYCODE,5,0)),(IF($D218=6,BI218,BJ218))))),MIN((VLOOKUP($D218,SALERYCODE,3,0)),(BG218+BH218))*(IF($D218=6,BJ218,((MIN((VLOOKUP($D218,SALERYCODE,5,0)),BJ218)))))))))/IF(AND($D218=2,'ראשי-פרטים כלליים וריכוז הוצאות'!$D$68&lt;&gt;4),1.2,1)</f>
        <v>0</v>
      </c>
      <c r="BM218" s="263"/>
      <c r="BN218" s="264"/>
      <c r="BO218" s="265"/>
      <c r="BP218" s="266"/>
      <c r="BQ218" s="267">
        <f t="shared" si="281"/>
        <v>0</v>
      </c>
      <c r="BR218" s="260">
        <f>+(IF(OR($B218=0,$C218=0,$D218=0,$BM$2&gt;$OE$1),0,IF(OR(BM218=0,BO218=0,BP218=0),0,MIN((VLOOKUP($D218,SALERYCODE,3,0))*(IF($D218=6,BP218,BO218))*((MIN((VLOOKUP($D218,SALERYCODE,5,0)),(IF($D218=6,BO218,BP218))))),MIN((VLOOKUP($D218,SALERYCODE,3,0)),(BM218+BN218))*(IF($D218=6,BP218,((MIN((VLOOKUP($D218,SALERYCODE,5,0)),BP218)))))))))/IF(AND($D218=2,'ראשי-פרטים כלליים וריכוז הוצאות'!$D$68&lt;&gt;4),1.2,1)</f>
        <v>0</v>
      </c>
      <c r="BS218" s="263"/>
      <c r="BT218" s="264"/>
      <c r="BU218" s="265"/>
      <c r="BV218" s="266"/>
      <c r="BW218" s="267">
        <f t="shared" si="282"/>
        <v>0</v>
      </c>
      <c r="BX218" s="260">
        <f>+(IF(OR($B218=0,$C218=0,$D218=0,$BS$2&gt;$OE$1),0,IF(OR(BS218=0,BU218=0,BV218=0),0,MIN((VLOOKUP($D218,SALERYCODE,3,0))*(IF($D218=6,BV218,BU218))*((MIN((VLOOKUP($D218,SALERYCODE,5,0)),(IF($D218=6,BU218,BV218))))),MIN((VLOOKUP($D218,SALERYCODE,3,0)),(BS218+BT218))*(IF($D218=6,BV218,((MIN((VLOOKUP($D218,SALERYCODE,5,0)),BV218)))))))))/IF(AND($D218=2,'ראשי-פרטים כלליים וריכוז הוצאות'!$D$68&lt;&gt;4),1.2,1)</f>
        <v>0</v>
      </c>
      <c r="BY218" s="263"/>
      <c r="BZ218" s="264"/>
      <c r="CA218" s="265"/>
      <c r="CB218" s="266"/>
      <c r="CC218" s="267">
        <f t="shared" si="283"/>
        <v>0</v>
      </c>
      <c r="CD218" s="260">
        <f>+(IF(OR($B218=0,$C218=0,$D218=0,$BY$2&gt;$OE$1),0,IF(OR(BY218=0,CA218=0,CB218=0),0,MIN((VLOOKUP($D218,SALERYCODE,3,0))*(IF($D218=6,CB218,CA218))*((MIN((VLOOKUP($D218,SALERYCODE,5,0)),(IF($D218=6,CA218,CB218))))),MIN((VLOOKUP($D218,SALERYCODE,3,0)),(BY218+BZ218))*(IF($D218=6,CB218,((MIN((VLOOKUP($D218,SALERYCODE,5,0)),CB218)))))))))/IF(AND($D218=2,'ראשי-פרטים כלליים וריכוז הוצאות'!$D$68&lt;&gt;4),1.2,1)</f>
        <v>0</v>
      </c>
      <c r="CE218" s="263"/>
      <c r="CF218" s="264"/>
      <c r="CG218" s="265"/>
      <c r="CH218" s="266"/>
      <c r="CI218" s="267">
        <f t="shared" si="284"/>
        <v>0</v>
      </c>
      <c r="CJ218" s="260">
        <f>+(IF(OR($B218=0,$C218=0,$D218=0,$CE$2&gt;$OE$1),0,IF(OR(CE218=0,CG218=0,CH218=0),0,MIN((VLOOKUP($D218,SALERYCODE,3,0))*(IF($D218=6,CH218,CG218))*((MIN((VLOOKUP($D218,SALERYCODE,5,0)),(IF($D218=6,CG218,CH218))))),MIN((VLOOKUP($D218,SALERYCODE,3,0)),(CE218+CF218))*(IF($D218=6,CH218,((MIN((VLOOKUP($D218,SALERYCODE,5,0)),CH218)))))))))/IF(AND($D218=2,'ראשי-פרטים כלליים וריכוז הוצאות'!$D$68&lt;&gt;4),1.2,1)</f>
        <v>0</v>
      </c>
      <c r="CK218" s="263"/>
      <c r="CL218" s="264"/>
      <c r="CM218" s="265"/>
      <c r="CN218" s="266"/>
      <c r="CO218" s="267">
        <f t="shared" si="285"/>
        <v>0</v>
      </c>
      <c r="CP218" s="260">
        <f>+(IF(OR($B218=0,$C218=0,$D218=0,$CK$2&gt;$OE$1),0,IF(OR(CK218=0,CM218=0,CN218=0),0,MIN((VLOOKUP($D218,SALERYCODE,3,0))*(IF($D218=6,CN218,CM218))*((MIN((VLOOKUP($D218,SALERYCODE,5,0)),(IF($D218=6,CM218,CN218))))),MIN((VLOOKUP($D218,SALERYCODE,3,0)),(CK218+CL218))*(IF($D218=6,CN218,((MIN((VLOOKUP($D218,SALERYCODE,5,0)),CN218)))))))))/IF(AND($D218=2,'ראשי-פרטים כלליים וריכוז הוצאות'!$D$68&lt;&gt;4),1.2,1)</f>
        <v>0</v>
      </c>
      <c r="CQ218" s="263"/>
      <c r="CR218" s="264"/>
      <c r="CS218" s="265"/>
      <c r="CT218" s="266"/>
      <c r="CU218" s="267">
        <f t="shared" si="286"/>
        <v>0</v>
      </c>
      <c r="CV218" s="260">
        <f>+(IF(OR($B218=0,$C218=0,$D218=0,$CQ$2&gt;$OE$1),0,IF(OR(CQ218=0,CS218=0,CT218=0),0,MIN((VLOOKUP($D218,SALERYCODE,3,0))*(IF($D218=6,CT218,CS218))*((MIN((VLOOKUP($D218,SALERYCODE,5,0)),(IF($D218=6,CS218,CT218))))),MIN((VLOOKUP($D218,SALERYCODE,3,0)),(CQ218+CR218))*(IF($D218=6,CT218,((MIN((VLOOKUP($D218,SALERYCODE,5,0)),CT218)))))))))/IF(AND($D218=2,'ראשי-פרטים כלליים וריכוז הוצאות'!$D$68&lt;&gt;4),1.2,1)</f>
        <v>0</v>
      </c>
      <c r="CW218" s="263"/>
      <c r="CX218" s="264"/>
      <c r="CY218" s="265"/>
      <c r="CZ218" s="266"/>
      <c r="DA218" s="267">
        <f t="shared" si="287"/>
        <v>0</v>
      </c>
      <c r="DB218" s="260">
        <f>+(IF(OR($B218=0,$C218=0,$D218=0,$CW$2&gt;$OE$1),0,IF(OR(CW218=0,CY218=0,CZ218=0),0,MIN((VLOOKUP($D218,SALERYCODE,3,0))*(IF($D218=6,CZ218,CY218))*((MIN((VLOOKUP($D218,SALERYCODE,5,0)),(IF($D218=6,CY218,CZ218))))),MIN((VLOOKUP($D218,SALERYCODE,3,0)),(CW218+CX218))*(IF($D218=6,CZ218,((MIN((VLOOKUP($D218,SALERYCODE,5,0)),CZ218)))))))))/IF(AND($D218=2,'ראשי-פרטים כלליים וריכוז הוצאות'!$D$68&lt;&gt;4),1.2,1)</f>
        <v>0</v>
      </c>
      <c r="DC218" s="263"/>
      <c r="DD218" s="264"/>
      <c r="DE218" s="265"/>
      <c r="DF218" s="266"/>
      <c r="DG218" s="267">
        <f t="shared" si="288"/>
        <v>0</v>
      </c>
      <c r="DH218" s="260">
        <f>+(IF(OR($B218=0,$C218=0,$D218=0,$DC$2&gt;$OE$1),0,IF(OR(DC218=0,DE218=0,DF218=0),0,MIN((VLOOKUP($D218,SALERYCODE,3,0))*(IF($D218=6,DF218,DE218))*((MIN((VLOOKUP($D218,SALERYCODE,5,0)),(IF($D218=6,DE218,DF218))))),MIN((VLOOKUP($D218,SALERYCODE,3,0)),(DC218+DD218))*(IF($D218=6,DF218,((MIN((VLOOKUP($D218,SALERYCODE,5,0)),DF218)))))))))/IF(AND($D218=2,'ראשי-פרטים כלליים וריכוז הוצאות'!$D$68&lt;&gt;4),1.2,1)</f>
        <v>0</v>
      </c>
      <c r="DI218" s="263"/>
      <c r="DJ218" s="264"/>
      <c r="DK218" s="265"/>
      <c r="DL218" s="266"/>
      <c r="DM218" s="267">
        <f t="shared" si="289"/>
        <v>0</v>
      </c>
      <c r="DN218" s="260">
        <f>+(IF(OR($B218=0,$C218=0,$D218=0,$DC$2&gt;$OE$1),0,IF(OR(DI218=0,DK218=0,DL218=0),0,MIN((VLOOKUP($D218,SALERYCODE,3,0))*(IF($D218=6,DL218,DK218))*((MIN((VLOOKUP($D218,SALERYCODE,5,0)),(IF($D218=6,DK218,DL218))))),MIN((VLOOKUP($D218,SALERYCODE,3,0)),(DI218+DJ218))*(IF($D218=6,DL218,((MIN((VLOOKUP($D218,SALERYCODE,5,0)),DL218)))))))))/IF(AND($D218=2,'ראשי-פרטים כלליים וריכוז הוצאות'!$D$68&lt;&gt;4),1.2,1)</f>
        <v>0</v>
      </c>
      <c r="DO218" s="263"/>
      <c r="DP218" s="264"/>
      <c r="DQ218" s="265"/>
      <c r="DR218" s="266"/>
      <c r="DS218" s="267">
        <f t="shared" si="290"/>
        <v>0</v>
      </c>
      <c r="DT218" s="260">
        <f>+(IF(OR($B218=0,$C218=0,$D218=0,$DC$2&gt;$OE$1),0,IF(OR(DO218=0,DQ218=0,DR218=0),0,MIN((VLOOKUP($D218,SALERYCODE,3,0))*(IF($D218=6,DR218,DQ218))*((MIN((VLOOKUP($D218,SALERYCODE,5,0)),(IF($D218=6,DQ218,DR218))))),MIN((VLOOKUP($D218,SALERYCODE,3,0)),(DO218+DP218))*(IF($D218=6,DR218,((MIN((VLOOKUP($D218,SALERYCODE,5,0)),DR218)))))))))/IF(AND($D218=2,'ראשי-פרטים כלליים וריכוז הוצאות'!$D$68&lt;&gt;4),1.2,1)</f>
        <v>0</v>
      </c>
      <c r="DU218" s="263"/>
      <c r="DV218" s="264"/>
      <c r="DW218" s="265"/>
      <c r="DX218" s="266"/>
      <c r="DY218" s="267">
        <f t="shared" si="291"/>
        <v>0</v>
      </c>
      <c r="DZ218" s="260">
        <f>+(IF(OR($B218=0,$C218=0,$D218=0,$DC$2&gt;$OE$1),0,IF(OR(DU218=0,DW218=0,DX218=0),0,MIN((VLOOKUP($D218,SALERYCODE,3,0))*(IF($D218=6,DX218,DW218))*((MIN((VLOOKUP($D218,SALERYCODE,5,0)),(IF($D218=6,DW218,DX218))))),MIN((VLOOKUP($D218,SALERYCODE,3,0)),(DU218+DV218))*(IF($D218=6,DX218,((MIN((VLOOKUP($D218,SALERYCODE,5,0)),DX218)))))))))/IF(AND($D218=2,'ראשי-פרטים כלליים וריכוז הוצאות'!$D$68&lt;&gt;4),1.2,1)</f>
        <v>0</v>
      </c>
      <c r="EA218" s="263"/>
      <c r="EB218" s="264"/>
      <c r="EC218" s="265"/>
      <c r="ED218" s="266"/>
      <c r="EE218" s="267">
        <f t="shared" si="292"/>
        <v>0</v>
      </c>
      <c r="EF218" s="260">
        <f>+(IF(OR($B218=0,$C218=0,$D218=0,$DC$2&gt;$OE$1),0,IF(OR(EA218=0,EC218=0,ED218=0),0,MIN((VLOOKUP($D218,SALERYCODE,3,0))*(IF($D218=6,ED218,EC218))*((MIN((VLOOKUP($D218,SALERYCODE,5,0)),(IF($D218=6,EC218,ED218))))),MIN((VLOOKUP($D218,SALERYCODE,3,0)),(EA218+EB218))*(IF($D218=6,ED218,((MIN((VLOOKUP($D218,SALERYCODE,5,0)),ED218)))))))))/IF(AND($D218=2,'ראשי-פרטים כלליים וריכוז הוצאות'!$D$68&lt;&gt;4),1.2,1)</f>
        <v>0</v>
      </c>
      <c r="EG218" s="263"/>
      <c r="EH218" s="264"/>
      <c r="EI218" s="265"/>
      <c r="EJ218" s="266"/>
      <c r="EK218" s="267">
        <f t="shared" si="293"/>
        <v>0</v>
      </c>
      <c r="EL218" s="260">
        <f>+(IF(OR($B218=0,$C218=0,$D218=0,$DC$2&gt;$OE$1),0,IF(OR(EG218=0,EI218=0,EJ218=0),0,MIN((VLOOKUP($D218,SALERYCODE,3,0))*(IF($D218=6,EJ218,EI218))*((MIN((VLOOKUP($D218,SALERYCODE,5,0)),(IF($D218=6,EI218,EJ218))))),MIN((VLOOKUP($D218,SALERYCODE,3,0)),(EG218+EH218))*(IF($D218=6,EJ218,((MIN((VLOOKUP($D218,SALERYCODE,5,0)),EJ218)))))))))/IF(AND($D218=2,'ראשי-פרטים כלליים וריכוז הוצאות'!$D$68&lt;&gt;4),1.2,1)</f>
        <v>0</v>
      </c>
      <c r="EM218" s="263"/>
      <c r="EN218" s="264"/>
      <c r="EO218" s="265"/>
      <c r="EP218" s="266"/>
      <c r="EQ218" s="267">
        <f t="shared" si="294"/>
        <v>0</v>
      </c>
      <c r="ER218" s="260">
        <f>+(IF(OR($B218=0,$C218=0,$D218=0,$DC$2&gt;$OE$1),0,IF(OR(EM218=0,EO218=0,EP218=0),0,MIN((VLOOKUP($D218,SALERYCODE,3,0))*(IF($D218=6,EP218,EO218))*((MIN((VLOOKUP($D218,SALERYCODE,5,0)),(IF($D218=6,EO218,EP218))))),MIN((VLOOKUP($D218,SALERYCODE,3,0)),(EM218+EN218))*(IF($D218=6,EP218,((MIN((VLOOKUP($D218,SALERYCODE,5,0)),EP218)))))))))/IF(AND($D218=2,'ראשי-פרטים כלליים וריכוז הוצאות'!$D$68&lt;&gt;4),1.2,1)</f>
        <v>0</v>
      </c>
      <c r="ES218" s="263"/>
      <c r="ET218" s="264"/>
      <c r="EU218" s="265"/>
      <c r="EV218" s="266"/>
      <c r="EW218" s="267">
        <f t="shared" si="295"/>
        <v>0</v>
      </c>
      <c r="EX218" s="260">
        <f>+(IF(OR($B218=0,$C218=0,$D218=0,$DC$2&gt;$OE$1),0,IF(OR(ES218=0,EU218=0,EV218=0),0,MIN((VLOOKUP($D218,SALERYCODE,3,0))*(IF($D218=6,EV218,EU218))*((MIN((VLOOKUP($D218,SALERYCODE,5,0)),(IF($D218=6,EU218,EV218))))),MIN((VLOOKUP($D218,SALERYCODE,3,0)),(ES218+ET218))*(IF($D218=6,EV218,((MIN((VLOOKUP($D218,SALERYCODE,5,0)),EV218)))))))))/IF(AND($D218=2,'ראשי-פרטים כלליים וריכוז הוצאות'!$D$68&lt;&gt;4),1.2,1)</f>
        <v>0</v>
      </c>
      <c r="EY218" s="263"/>
      <c r="EZ218" s="264"/>
      <c r="FA218" s="265"/>
      <c r="FB218" s="266"/>
      <c r="FC218" s="267">
        <f t="shared" si="296"/>
        <v>0</v>
      </c>
      <c r="FD218" s="260">
        <f>+(IF(OR($B218=0,$C218=0,$D218=0,$DC$2&gt;$OE$1),0,IF(OR(EY218=0,FA218=0,FB218=0),0,MIN((VLOOKUP($D218,SALERYCODE,3,0))*(IF($D218=6,FB218,FA218))*((MIN((VLOOKUP($D218,SALERYCODE,5,0)),(IF($D218=6,FA218,FB218))))),MIN((VLOOKUP($D218,SALERYCODE,3,0)),(EY218+EZ218))*(IF($D218=6,FB218,((MIN((VLOOKUP($D218,SALERYCODE,5,0)),FB218)))))))))/IF(AND($D218=2,'ראשי-פרטים כלליים וריכוז הוצאות'!$D$68&lt;&gt;4),1.2,1)</f>
        <v>0</v>
      </c>
      <c r="FE218" s="263"/>
      <c r="FF218" s="264"/>
      <c r="FG218" s="265"/>
      <c r="FH218" s="266"/>
      <c r="FI218" s="267">
        <f t="shared" si="297"/>
        <v>0</v>
      </c>
      <c r="FJ218" s="260">
        <f>+(IF(OR($B218=0,$C218=0,$D218=0,$DC$2&gt;$OE$1),0,IF(OR(FE218=0,FG218=0,FH218=0),0,MIN((VLOOKUP($D218,SALERYCODE,3,0))*(IF($D218=6,FH218,FG218))*((MIN((VLOOKUP($D218,SALERYCODE,5,0)),(IF($D218=6,FG218,FH218))))),MIN((VLOOKUP($D218,SALERYCODE,3,0)),(FE218+FF218))*(IF($D218=6,FH218,((MIN((VLOOKUP($D218,SALERYCODE,5,0)),FH218)))))))))/IF(AND($D218=2,'ראשי-פרטים כלליים וריכוז הוצאות'!$D$68&lt;&gt;4),1.2,1)</f>
        <v>0</v>
      </c>
      <c r="FK218" s="263"/>
      <c r="FL218" s="264"/>
      <c r="FM218" s="265"/>
      <c r="FN218" s="266"/>
      <c r="FO218" s="267">
        <f t="shared" si="298"/>
        <v>0</v>
      </c>
      <c r="FP218" s="260">
        <f>+(IF(OR($B218=0,$C218=0,$D218=0,$DC$2&gt;$OE$1),0,IF(OR(FK218=0,FM218=0,FN218=0),0,MIN((VLOOKUP($D218,SALERYCODE,3,0))*(IF($D218=6,FN218,FM218))*((MIN((VLOOKUP($D218,SALERYCODE,5,0)),(IF($D218=6,FM218,FN218))))),MIN((VLOOKUP($D218,SALERYCODE,3,0)),(FK218+FL218))*(IF($D218=6,FN218,((MIN((VLOOKUP($D218,SALERYCODE,5,0)),FN218)))))))))/IF(AND($D218=2,'ראשי-פרטים כלליים וריכוז הוצאות'!$D$68&lt;&gt;4),1.2,1)</f>
        <v>0</v>
      </c>
      <c r="FQ218" s="263"/>
      <c r="FR218" s="264"/>
      <c r="FS218" s="265"/>
      <c r="FT218" s="266"/>
      <c r="FU218" s="267">
        <f t="shared" si="299"/>
        <v>0</v>
      </c>
      <c r="FV218" s="260">
        <f>+(IF(OR($B218=0,$C218=0,$D218=0,$DC$2&gt;$OE$1),0,IF(OR(FQ218=0,FS218=0,FT218=0),0,MIN((VLOOKUP($D218,SALERYCODE,3,0))*(IF($D218=6,FT218,FS218))*((MIN((VLOOKUP($D218,SALERYCODE,5,0)),(IF($D218=6,FS218,FT218))))),MIN((VLOOKUP($D218,SALERYCODE,3,0)),(FQ218+FR218))*(IF($D218=6,FT218,((MIN((VLOOKUP($D218,SALERYCODE,5,0)),FT218)))))))))/IF(AND($D218=2,'ראשי-פרטים כלליים וריכוז הוצאות'!$D$68&lt;&gt;4),1.2,1)</f>
        <v>0</v>
      </c>
      <c r="FW218" s="263"/>
      <c r="FX218" s="264"/>
      <c r="FY218" s="265"/>
      <c r="FZ218" s="266"/>
      <c r="GA218" s="267">
        <f t="shared" si="300"/>
        <v>0</v>
      </c>
      <c r="GB218" s="260">
        <f>+(IF(OR($B218=0,$C218=0,$D218=0,$DC$2&gt;$OE$1),0,IF(OR(FW218=0,FY218=0,FZ218=0),0,MIN((VLOOKUP($D218,SALERYCODE,3,0))*(IF($D218=6,FZ218,FY218))*((MIN((VLOOKUP($D218,SALERYCODE,5,0)),(IF($D218=6,FY218,FZ218))))),MIN((VLOOKUP($D218,SALERYCODE,3,0)),(FW218+FX218))*(IF($D218=6,FZ218,((MIN((VLOOKUP($D218,SALERYCODE,5,0)),FZ218)))))))))/IF(AND($D218=2,'ראשי-פרטים כלליים וריכוז הוצאות'!$D$68&lt;&gt;4),1.2,1)</f>
        <v>0</v>
      </c>
      <c r="GC218" s="263"/>
      <c r="GD218" s="264"/>
      <c r="GE218" s="265"/>
      <c r="GF218" s="266"/>
      <c r="GG218" s="267">
        <f t="shared" si="301"/>
        <v>0</v>
      </c>
      <c r="GH218" s="260">
        <f>+(IF(OR($B218=0,$C218=0,$D218=0,$DC$2&gt;$OE$1),0,IF(OR(GC218=0,GE218=0,GF218=0),0,MIN((VLOOKUP($D218,SALERYCODE,3,0))*(IF($D218=6,GF218,GE218))*((MIN((VLOOKUP($D218,SALERYCODE,5,0)),(IF($D218=6,GE218,GF218))))),MIN((VLOOKUP($D218,SALERYCODE,3,0)),(GC218+GD218))*(IF($D218=6,GF218,((MIN((VLOOKUP($D218,SALERYCODE,5,0)),GF218)))))))))/IF(AND($D218=2,'ראשי-פרטים כלליים וריכוז הוצאות'!$D$68&lt;&gt;4),1.2,1)</f>
        <v>0</v>
      </c>
      <c r="GI218" s="263"/>
      <c r="GJ218" s="264"/>
      <c r="GK218" s="265"/>
      <c r="GL218" s="266"/>
      <c r="GM218" s="267">
        <f t="shared" si="302"/>
        <v>0</v>
      </c>
      <c r="GN218" s="260">
        <f>+(IF(OR($B218=0,$C218=0,$D218=0,$DC$2&gt;$OE$1),0,IF(OR(GI218=0,GK218=0,GL218=0),0,MIN((VLOOKUP($D218,SALERYCODE,3,0))*(IF($D218=6,GL218,GK218))*((MIN((VLOOKUP($D218,SALERYCODE,5,0)),(IF($D218=6,GK218,GL218))))),MIN((VLOOKUP($D218,SALERYCODE,3,0)),(GI218+GJ218))*(IF($D218=6,GL218,((MIN((VLOOKUP($D218,SALERYCODE,5,0)),GL218)))))))))/IF(AND($D218=2,'ראשי-פרטים כלליים וריכוז הוצאות'!$D$68&lt;&gt;4),1.2,1)</f>
        <v>0</v>
      </c>
      <c r="GO218" s="263"/>
      <c r="GP218" s="264"/>
      <c r="GQ218" s="265"/>
      <c r="GR218" s="266"/>
      <c r="GS218" s="267">
        <f t="shared" si="303"/>
        <v>0</v>
      </c>
      <c r="GT218" s="260">
        <f>+(IF(OR($B218=0,$C218=0,$D218=0,$DC$2&gt;$OE$1),0,IF(OR(GO218=0,GQ218=0,GR218=0),0,MIN((VLOOKUP($D218,SALERYCODE,3,0))*(IF($D218=6,GR218,GQ218))*((MIN((VLOOKUP($D218,SALERYCODE,5,0)),(IF($D218=6,GQ218,GR218))))),MIN((VLOOKUP($D218,SALERYCODE,3,0)),(GO218+GP218))*(IF($D218=6,GR218,((MIN((VLOOKUP($D218,SALERYCODE,5,0)),GR218)))))))))/IF(AND($D218=2,'ראשי-פרטים כלליים וריכוז הוצאות'!$D$68&lt;&gt;4),1.2,1)</f>
        <v>0</v>
      </c>
      <c r="GU218" s="263"/>
      <c r="GV218" s="264"/>
      <c r="GW218" s="265"/>
      <c r="GX218" s="266"/>
      <c r="GY218" s="267">
        <f t="shared" si="304"/>
        <v>0</v>
      </c>
      <c r="GZ218" s="260">
        <f>+(IF(OR($B218=0,$C218=0,$D218=0,$DC$2&gt;$OE$1),0,IF(OR(GU218=0,GW218=0,GX218=0),0,MIN((VLOOKUP($D218,SALERYCODE,3,0))*(IF($D218=6,GX218,GW218))*((MIN((VLOOKUP($D218,SALERYCODE,5,0)),(IF($D218=6,GW218,GX218))))),MIN((VLOOKUP($D218,SALERYCODE,3,0)),(GU218+GV218))*(IF($D218=6,GX218,((MIN((VLOOKUP($D218,SALERYCODE,5,0)),GX218)))))))))/IF(AND($D218=2,'ראשי-פרטים כלליים וריכוז הוצאות'!$D$68&lt;&gt;4),1.2,1)</f>
        <v>0</v>
      </c>
      <c r="HA218" s="263"/>
      <c r="HB218" s="264"/>
      <c r="HC218" s="265"/>
      <c r="HD218" s="266"/>
      <c r="HE218" s="267">
        <f t="shared" si="305"/>
        <v>0</v>
      </c>
      <c r="HF218" s="260">
        <f>+(IF(OR($B218=0,$C218=0,$D218=0,$DC$2&gt;$OE$1),0,IF(OR(HA218=0,HC218=0,HD218=0),0,MIN((VLOOKUP($D218,SALERYCODE,3,0))*(IF($D218=6,HD218,HC218))*((MIN((VLOOKUP($D218,SALERYCODE,5,0)),(IF($D218=6,HC218,HD218))))),MIN((VLOOKUP($D218,SALERYCODE,3,0)),(HA218+HB218))*(IF($D218=6,HD218,((MIN((VLOOKUP($D218,SALERYCODE,5,0)),HD218)))))))))/IF(AND($D218=2,'ראשי-פרטים כלליים וריכוז הוצאות'!$D$68&lt;&gt;4),1.2,1)</f>
        <v>0</v>
      </c>
      <c r="HG218" s="263"/>
      <c r="HH218" s="264"/>
      <c r="HI218" s="265"/>
      <c r="HJ218" s="266"/>
      <c r="HK218" s="267">
        <f t="shared" si="306"/>
        <v>0</v>
      </c>
      <c r="HL218" s="260">
        <f>+(IF(OR($B218=0,$C218=0,$D218=0,$DC$2&gt;$OE$1),0,IF(OR(HG218=0,HI218=0,HJ218=0),0,MIN((VLOOKUP($D218,SALERYCODE,3,0))*(IF($D218=6,HJ218,HI218))*((MIN((VLOOKUP($D218,SALERYCODE,5,0)),(IF($D218=6,HI218,HJ218))))),MIN((VLOOKUP($D218,SALERYCODE,3,0)),(HG218+HH218))*(IF($D218=6,HJ218,((MIN((VLOOKUP($D218,SALERYCODE,5,0)),HJ218)))))))))/IF(AND($D218=2,'ראשי-פרטים כלליים וריכוז הוצאות'!$D$68&lt;&gt;4),1.2,1)</f>
        <v>0</v>
      </c>
      <c r="HM218" s="263"/>
      <c r="HN218" s="264"/>
      <c r="HO218" s="265"/>
      <c r="HP218" s="266"/>
      <c r="HQ218" s="267">
        <f t="shared" si="307"/>
        <v>0</v>
      </c>
      <c r="HR218" s="260">
        <f>+(IF(OR($B218=0,$C218=0,$D218=0,$DC$2&gt;$OE$1),0,IF(OR(HM218=0,HO218=0,HP218=0),0,MIN((VLOOKUP($D218,SALERYCODE,3,0))*(IF($D218=6,HP218,HO218))*((MIN((VLOOKUP($D218,SALERYCODE,5,0)),(IF($D218=6,HO218,HP218))))),MIN((VLOOKUP($D218,SALERYCODE,3,0)),(HM218+HN218))*(IF($D218=6,HP218,((MIN((VLOOKUP($D218,SALERYCODE,5,0)),HP218)))))))))/IF(AND($D218=2,'ראשי-פרטים כלליים וריכוז הוצאות'!$D$68&lt;&gt;4),1.2,1)</f>
        <v>0</v>
      </c>
      <c r="HS218" s="263"/>
      <c r="HT218" s="264"/>
      <c r="HU218" s="265"/>
      <c r="HV218" s="266"/>
      <c r="HW218" s="267">
        <f t="shared" si="308"/>
        <v>0</v>
      </c>
      <c r="HX218" s="260">
        <f>+(IF(OR($B218=0,$C218=0,$D218=0,$DC$2&gt;$OE$1),0,IF(OR(HS218=0,HU218=0,HV218=0),0,MIN((VLOOKUP($D218,SALERYCODE,3,0))*(IF($D218=6,HV218,HU218))*((MIN((VLOOKUP($D218,SALERYCODE,5,0)),(IF($D218=6,HU218,HV218))))),MIN((VLOOKUP($D218,SALERYCODE,3,0)),(HS218+HT218))*(IF($D218=6,HV218,((MIN((VLOOKUP($D218,SALERYCODE,5,0)),HV218)))))))))/IF(AND($D218=2,'ראשי-פרטים כלליים וריכוז הוצאות'!$D$68&lt;&gt;4),1.2,1)</f>
        <v>0</v>
      </c>
      <c r="HY218" s="263"/>
      <c r="HZ218" s="264"/>
      <c r="IA218" s="265"/>
      <c r="IB218" s="266"/>
      <c r="IC218" s="267">
        <f t="shared" si="309"/>
        <v>0</v>
      </c>
      <c r="ID218" s="260">
        <f>+(IF(OR($B218=0,$C218=0,$D218=0,$DC$2&gt;$OE$1),0,IF(OR(HY218=0,IA218=0,IB218=0),0,MIN((VLOOKUP($D218,SALERYCODE,3,0))*(IF($D218=6,IB218,IA218))*((MIN((VLOOKUP($D218,SALERYCODE,5,0)),(IF($D218=6,IA218,IB218))))),MIN((VLOOKUP($D218,SALERYCODE,3,0)),(HY218+HZ218))*(IF($D218=6,IB218,((MIN((VLOOKUP($D218,SALERYCODE,5,0)),IB218)))))))))/IF(AND($D218=2,'ראשי-פרטים כלליים וריכוז הוצאות'!$D$68&lt;&gt;4),1.2,1)</f>
        <v>0</v>
      </c>
      <c r="IE218" s="263"/>
      <c r="IF218" s="264"/>
      <c r="IG218" s="265"/>
      <c r="IH218" s="266"/>
      <c r="II218" s="267">
        <f t="shared" si="310"/>
        <v>0</v>
      </c>
      <c r="IJ218" s="260">
        <f>+(IF(OR($B218=0,$C218=0,$D218=0,$DC$2&gt;$OE$1),0,IF(OR(IE218=0,IG218=0,IH218=0),0,MIN((VLOOKUP($D218,SALERYCODE,3,0))*(IF($D218=6,IH218,IG218))*((MIN((VLOOKUP($D218,SALERYCODE,5,0)),(IF($D218=6,IG218,IH218))))),MIN((VLOOKUP($D218,SALERYCODE,3,0)),(IE218+IF218))*(IF($D218=6,IH218,((MIN((VLOOKUP($D218,SALERYCODE,5,0)),IH218)))))))))/IF(AND($D218=2,'ראשי-פרטים כלליים וריכוז הוצאות'!$D$68&lt;&gt;4),1.2,1)</f>
        <v>0</v>
      </c>
      <c r="IK218" s="263"/>
      <c r="IL218" s="264"/>
      <c r="IM218" s="265"/>
      <c r="IN218" s="266"/>
      <c r="IO218" s="267">
        <f t="shared" si="311"/>
        <v>0</v>
      </c>
      <c r="IP218" s="260">
        <f>+(IF(OR($B218=0,$C218=0,$D218=0,$DC$2&gt;$OE$1),0,IF(OR(IK218=0,IM218=0,IN218=0),0,MIN((VLOOKUP($D218,SALERYCODE,3,0))*(IF($D218=6,IN218,IM218))*((MIN((VLOOKUP($D218,SALERYCODE,5,0)),(IF($D218=6,IM218,IN218))))),MIN((VLOOKUP($D218,SALERYCODE,3,0)),(IK218+IL218))*(IF($D218=6,IN218,((MIN((VLOOKUP($D218,SALERYCODE,5,0)),IN218)))))))))/IF(AND($D218=2,'ראשי-פרטים כלליים וריכוז הוצאות'!$D$68&lt;&gt;4),1.2,1)</f>
        <v>0</v>
      </c>
      <c r="IQ218" s="263"/>
      <c r="IR218" s="264"/>
      <c r="IS218" s="265"/>
      <c r="IT218" s="266"/>
      <c r="IU218" s="267">
        <f t="shared" si="312"/>
        <v>0</v>
      </c>
      <c r="IV218" s="260">
        <f>+(IF(OR($B218=0,$C218=0,$D218=0,$DC$2&gt;$OE$1),0,IF(OR(IQ218=0,IS218=0,IT218=0),0,MIN((VLOOKUP($D218,SALERYCODE,3,0))*(IF($D218=6,IT218,IS218))*((MIN((VLOOKUP($D218,SALERYCODE,5,0)),(IF($D218=6,IS218,IT218))))),MIN((VLOOKUP($D218,SALERYCODE,3,0)),(IQ218+IR218))*(IF($D218=6,IT218,((MIN((VLOOKUP($D218,SALERYCODE,5,0)),IT218)))))))))/IF(AND($D218=2,'ראשי-פרטים כלליים וריכוז הוצאות'!$D$68&lt;&gt;4),1.2,1)</f>
        <v>0</v>
      </c>
      <c r="IW218" s="263"/>
      <c r="IX218" s="264"/>
      <c r="IY218" s="265"/>
      <c r="IZ218" s="266"/>
      <c r="JA218" s="267">
        <f t="shared" si="313"/>
        <v>0</v>
      </c>
      <c r="JB218" s="260">
        <f>+(IF(OR($B218=0,$C218=0,$D218=0,$DC$2&gt;$OE$1),0,IF(OR(IW218=0,IY218=0,IZ218=0),0,MIN((VLOOKUP($D218,SALERYCODE,3,0))*(IF($D218=6,IZ218,IY218))*((MIN((VLOOKUP($D218,SALERYCODE,5,0)),(IF($D218=6,IY218,IZ218))))),MIN((VLOOKUP($D218,SALERYCODE,3,0)),(IW218+IX218))*(IF($D218=6,IZ218,((MIN((VLOOKUP($D218,SALERYCODE,5,0)),IZ218)))))))))/IF(AND($D218=2,'ראשי-פרטים כלליים וריכוז הוצאות'!$D$68&lt;&gt;4),1.2,1)</f>
        <v>0</v>
      </c>
      <c r="JC218" s="263"/>
      <c r="JD218" s="264"/>
      <c r="JE218" s="265"/>
      <c r="JF218" s="266"/>
      <c r="JG218" s="267">
        <f t="shared" si="314"/>
        <v>0</v>
      </c>
      <c r="JH218" s="260">
        <f>+(IF(OR($B218=0,$C218=0,$D218=0,$DC$2&gt;$OE$1),0,IF(OR(JC218=0,JE218=0,JF218=0),0,MIN((VLOOKUP($D218,SALERYCODE,3,0))*(IF($D218=6,JF218,JE218))*((MIN((VLOOKUP($D218,SALERYCODE,5,0)),(IF($D218=6,JE218,JF218))))),MIN((VLOOKUP($D218,SALERYCODE,3,0)),(JC218+JD218))*(IF($D218=6,JF218,((MIN((VLOOKUP($D218,SALERYCODE,5,0)),JF218)))))))))/IF(AND($D218=2,'ראשי-פרטים כלליים וריכוז הוצאות'!$D$68&lt;&gt;4),1.2,1)</f>
        <v>0</v>
      </c>
      <c r="JI218" s="263"/>
      <c r="JJ218" s="264"/>
      <c r="JK218" s="265"/>
      <c r="JL218" s="266"/>
      <c r="JM218" s="267">
        <f t="shared" si="315"/>
        <v>0</v>
      </c>
      <c r="JN218" s="260">
        <f>+(IF(OR($B218=0,$C218=0,$D218=0,$DC$2&gt;$OE$1),0,IF(OR(JI218=0,JK218=0,JL218=0),0,MIN((VLOOKUP($D218,SALERYCODE,3,0))*(IF($D218=6,JL218,JK218))*((MIN((VLOOKUP($D218,SALERYCODE,5,0)),(IF($D218=6,JK218,JL218))))),MIN((VLOOKUP($D218,SALERYCODE,3,0)),(JI218+JJ218))*(IF($D218=6,JL218,((MIN((VLOOKUP($D218,SALERYCODE,5,0)),JL218)))))))))/IF(AND($D218=2,'ראשי-פרטים כלליים וריכוז הוצאות'!$D$68&lt;&gt;4),1.2,1)</f>
        <v>0</v>
      </c>
      <c r="JO218" s="263"/>
      <c r="JP218" s="264"/>
      <c r="JQ218" s="265"/>
      <c r="JR218" s="266"/>
      <c r="JS218" s="267">
        <f t="shared" si="316"/>
        <v>0</v>
      </c>
      <c r="JT218" s="260">
        <f>+(IF(OR($B218=0,$C218=0,$D218=0,$DC$2&gt;$OE$1),0,IF(OR(JO218=0,JQ218=0,JR218=0),0,MIN((VLOOKUP($D218,SALERYCODE,3,0))*(IF($D218=6,JR218,JQ218))*((MIN((VLOOKUP($D218,SALERYCODE,5,0)),(IF($D218=6,JQ218,JR218))))),MIN((VLOOKUP($D218,SALERYCODE,3,0)),(JO218+JP218))*(IF($D218=6,JR218,((MIN((VLOOKUP($D218,SALERYCODE,5,0)),JR218)))))))))/IF(AND($D218=2,'ראשי-פרטים כלליים וריכוז הוצאות'!$D$68&lt;&gt;4),1.2,1)</f>
        <v>0</v>
      </c>
      <c r="JU218" s="263"/>
      <c r="JV218" s="264"/>
      <c r="JW218" s="265"/>
      <c r="JX218" s="266"/>
      <c r="JY218" s="267">
        <f t="shared" si="317"/>
        <v>0</v>
      </c>
      <c r="JZ218" s="260">
        <f>+(IF(OR($B218=0,$C218=0,$D218=0,$DC$2&gt;$OE$1),0,IF(OR(JU218=0,JW218=0,JX218=0),0,MIN((VLOOKUP($D218,SALERYCODE,3,0))*(IF($D218=6,JX218,JW218))*((MIN((VLOOKUP($D218,SALERYCODE,5,0)),(IF($D218=6,JW218,JX218))))),MIN((VLOOKUP($D218,SALERYCODE,3,0)),(JU218+JV218))*(IF($D218=6,JX218,((MIN((VLOOKUP($D218,SALERYCODE,5,0)),JX218)))))))))/IF(AND($D218=2,'ראשי-פרטים כלליים וריכוז הוצאות'!$D$68&lt;&gt;4),1.2,1)</f>
        <v>0</v>
      </c>
      <c r="KA218" s="263"/>
      <c r="KB218" s="264"/>
      <c r="KC218" s="265"/>
      <c r="KD218" s="266"/>
      <c r="KE218" s="267">
        <f t="shared" si="318"/>
        <v>0</v>
      </c>
      <c r="KF218" s="260">
        <f>+(IF(OR($B218=0,$C218=0,$D218=0,$DC$2&gt;$OE$1),0,IF(OR(KA218=0,KC218=0,KD218=0),0,MIN((VLOOKUP($D218,SALERYCODE,3,0))*(IF($D218=6,KD218,KC218))*((MIN((VLOOKUP($D218,SALERYCODE,5,0)),(IF($D218=6,KC218,KD218))))),MIN((VLOOKUP($D218,SALERYCODE,3,0)),(KA218+KB218))*(IF($D218=6,KD218,((MIN((VLOOKUP($D218,SALERYCODE,5,0)),KD218)))))))))/IF(AND($D218=2,'ראשי-פרטים כלליים וריכוז הוצאות'!$D$68&lt;&gt;4),1.2,1)</f>
        <v>0</v>
      </c>
      <c r="KG218" s="263"/>
      <c r="KH218" s="264"/>
      <c r="KI218" s="265"/>
      <c r="KJ218" s="266"/>
      <c r="KK218" s="267">
        <f t="shared" si="319"/>
        <v>0</v>
      </c>
      <c r="KL218" s="260">
        <f>+(IF(OR($B218=0,$C218=0,$D218=0,$DC$2&gt;$OE$1),0,IF(OR(KG218=0,KI218=0,KJ218=0),0,MIN((VLOOKUP($D218,SALERYCODE,3,0))*(IF($D218=6,KJ218,KI218))*((MIN((VLOOKUP($D218,SALERYCODE,5,0)),(IF($D218=6,KI218,KJ218))))),MIN((VLOOKUP($D218,SALERYCODE,3,0)),(KG218+KH218))*(IF($D218=6,KJ218,((MIN((VLOOKUP($D218,SALERYCODE,5,0)),KJ218)))))))))/IF(AND($D218=2,'ראשי-פרטים כלליים וריכוז הוצאות'!$D$68&lt;&gt;4),1.2,1)</f>
        <v>0</v>
      </c>
      <c r="KM218" s="263"/>
      <c r="KN218" s="264"/>
      <c r="KO218" s="265"/>
      <c r="KP218" s="266"/>
      <c r="KQ218" s="267">
        <f t="shared" si="320"/>
        <v>0</v>
      </c>
      <c r="KR218" s="260">
        <f>+(IF(OR($B218=0,$C218=0,$D218=0,$DC$2&gt;$OE$1),0,IF(OR(KM218=0,KO218=0,KP218=0),0,MIN((VLOOKUP($D218,SALERYCODE,3,0))*(IF($D218=6,KP218,KO218))*((MIN((VLOOKUP($D218,SALERYCODE,5,0)),(IF($D218=6,KO218,KP218))))),MIN((VLOOKUP($D218,SALERYCODE,3,0)),(KM218+KN218))*(IF($D218=6,KP218,((MIN((VLOOKUP($D218,SALERYCODE,5,0)),KP218)))))))))/IF(AND($D218=2,'ראשי-פרטים כלליים וריכוז הוצאות'!$D$68&lt;&gt;4),1.2,1)</f>
        <v>0</v>
      </c>
      <c r="KS218" s="263"/>
      <c r="KT218" s="264"/>
      <c r="KU218" s="265"/>
      <c r="KV218" s="266"/>
      <c r="KW218" s="267">
        <f t="shared" si="321"/>
        <v>0</v>
      </c>
      <c r="KX218" s="260">
        <f>+(IF(OR($B218=0,$C218=0,$D218=0,$DC$2&gt;$OE$1),0,IF(OR(KS218=0,KU218=0,KV218=0),0,MIN((VLOOKUP($D218,SALERYCODE,3,0))*(IF($D218=6,KV218,KU218))*((MIN((VLOOKUP($D218,SALERYCODE,5,0)),(IF($D218=6,KU218,KV218))))),MIN((VLOOKUP($D218,SALERYCODE,3,0)),(KS218+KT218))*(IF($D218=6,KV218,((MIN((VLOOKUP($D218,SALERYCODE,5,0)),KV218)))))))))/IF(AND($D218=2,'ראשי-פרטים כלליים וריכוז הוצאות'!$D$68&lt;&gt;4),1.2,1)</f>
        <v>0</v>
      </c>
      <c r="KY218" s="263"/>
      <c r="KZ218" s="264"/>
      <c r="LA218" s="265"/>
      <c r="LB218" s="266"/>
      <c r="LC218" s="267">
        <f t="shared" si="322"/>
        <v>0</v>
      </c>
      <c r="LD218" s="260">
        <f>+(IF(OR($B218=0,$C218=0,$D218=0,$DC$2&gt;$OE$1),0,IF(OR(KY218=0,LA218=0,LB218=0),0,MIN((VLOOKUP($D218,SALERYCODE,3,0))*(IF($D218=6,LB218,LA218))*((MIN((VLOOKUP($D218,SALERYCODE,5,0)),(IF($D218=6,LA218,LB218))))),MIN((VLOOKUP($D218,SALERYCODE,3,0)),(KY218+KZ218))*(IF($D218=6,LB218,((MIN((VLOOKUP($D218,SALERYCODE,5,0)),LB218)))))))))/IF(AND($D218=2,'ראשי-פרטים כלליים וריכוז הוצאות'!$D$68&lt;&gt;4),1.2,1)</f>
        <v>0</v>
      </c>
      <c r="LE218" s="263"/>
      <c r="LF218" s="264"/>
      <c r="LG218" s="265"/>
      <c r="LH218" s="266"/>
      <c r="LI218" s="267">
        <f t="shared" si="323"/>
        <v>0</v>
      </c>
      <c r="LJ218" s="260">
        <f>+(IF(OR($B218=0,$C218=0,$D218=0,$DC$2&gt;$OE$1),0,IF(OR(LE218=0,LG218=0,LH218=0),0,MIN((VLOOKUP($D218,SALERYCODE,3,0))*(IF($D218=6,LH218,LG218))*((MIN((VLOOKUP($D218,SALERYCODE,5,0)),(IF($D218=6,LG218,LH218))))),MIN((VLOOKUP($D218,SALERYCODE,3,0)),(LE218+LF218))*(IF($D218=6,LH218,((MIN((VLOOKUP($D218,SALERYCODE,5,0)),LH218)))))))))/IF(AND($D218=2,'ראשי-פרטים כלליים וריכוז הוצאות'!$D$68&lt;&gt;4),1.2,1)</f>
        <v>0</v>
      </c>
      <c r="LK218" s="263"/>
      <c r="LL218" s="264"/>
      <c r="LM218" s="265"/>
      <c r="LN218" s="266"/>
      <c r="LO218" s="267">
        <f t="shared" si="324"/>
        <v>0</v>
      </c>
      <c r="LP218" s="260">
        <f>+(IF(OR($B218=0,$C218=0,$D218=0,$DC$2&gt;$OE$1),0,IF(OR(LK218=0,LM218=0,LN218=0),0,MIN((VLOOKUP($D218,SALERYCODE,3,0))*(IF($D218=6,LN218,LM218))*((MIN((VLOOKUP($D218,SALERYCODE,5,0)),(IF($D218=6,LM218,LN218))))),MIN((VLOOKUP($D218,SALERYCODE,3,0)),(LK218+LL218))*(IF($D218=6,LN218,((MIN((VLOOKUP($D218,SALERYCODE,5,0)),LN218)))))))))/IF(AND($D218=2,'ראשי-פרטים כלליים וריכוז הוצאות'!$D$68&lt;&gt;4),1.2,1)</f>
        <v>0</v>
      </c>
      <c r="LQ218" s="263"/>
      <c r="LR218" s="264"/>
      <c r="LS218" s="265"/>
      <c r="LT218" s="266"/>
      <c r="LU218" s="267">
        <f t="shared" si="325"/>
        <v>0</v>
      </c>
      <c r="LV218" s="260">
        <f>+(IF(OR($B218=0,$C218=0,$D218=0,$DC$2&gt;$OE$1),0,IF(OR(LQ218=0,LS218=0,LT218=0),0,MIN((VLOOKUP($D218,SALERYCODE,3,0))*(IF($D218=6,LT218,LS218))*((MIN((VLOOKUP($D218,SALERYCODE,5,0)),(IF($D218=6,LS218,LT218))))),MIN((VLOOKUP($D218,SALERYCODE,3,0)),(LQ218+LR218))*(IF($D218=6,LT218,((MIN((VLOOKUP($D218,SALERYCODE,5,0)),LT218)))))))))/IF(AND($D218=2,'ראשי-פרטים כלליים וריכוז הוצאות'!$D$68&lt;&gt;4),1.2,1)</f>
        <v>0</v>
      </c>
      <c r="LW218" s="263"/>
      <c r="LX218" s="264"/>
      <c r="LY218" s="265"/>
      <c r="LZ218" s="266"/>
      <c r="MA218" s="267">
        <f t="shared" si="326"/>
        <v>0</v>
      </c>
      <c r="MB218" s="260">
        <f>+(IF(OR($B218=0,$C218=0,$D218=0,$DC$2&gt;$OE$1),0,IF(OR(LW218=0,LY218=0,LZ218=0),0,MIN((VLOOKUP($D218,SALERYCODE,3,0))*(IF($D218=6,LZ218,LY218))*((MIN((VLOOKUP($D218,SALERYCODE,5,0)),(IF($D218=6,LY218,LZ218))))),MIN((VLOOKUP($D218,SALERYCODE,3,0)),(LW218+LX218))*(IF($D218=6,LZ218,((MIN((VLOOKUP($D218,SALERYCODE,5,0)),LZ218)))))))))/IF(AND($D218=2,'ראשי-פרטים כלליים וריכוז הוצאות'!$D$68&lt;&gt;4),1.2,1)</f>
        <v>0</v>
      </c>
      <c r="MC218" s="263"/>
      <c r="MD218" s="264"/>
      <c r="ME218" s="265"/>
      <c r="MF218" s="266"/>
      <c r="MG218" s="267">
        <f t="shared" si="327"/>
        <v>0</v>
      </c>
      <c r="MH218" s="260">
        <f>+(IF(OR($B218=0,$C218=0,$D218=0,$DC$2&gt;$OE$1),0,IF(OR(MC218=0,ME218=0,MF218=0),0,MIN((VLOOKUP($D218,SALERYCODE,3,0))*(IF($D218=6,MF218,ME218))*((MIN((VLOOKUP($D218,SALERYCODE,5,0)),(IF($D218=6,ME218,MF218))))),MIN((VLOOKUP($D218,SALERYCODE,3,0)),(MC218+MD218))*(IF($D218=6,MF218,((MIN((VLOOKUP($D218,SALERYCODE,5,0)),MF218)))))))))/IF(AND($D218=2,'ראשי-פרטים כלליים וריכוז הוצאות'!$D$68&lt;&gt;4),1.2,1)</f>
        <v>0</v>
      </c>
      <c r="MI218" s="263"/>
      <c r="MJ218" s="264"/>
      <c r="MK218" s="265"/>
      <c r="ML218" s="266"/>
      <c r="MM218" s="267">
        <f t="shared" si="328"/>
        <v>0</v>
      </c>
      <c r="MN218" s="260">
        <f>+(IF(OR($B218=0,$C218=0,$D218=0,$DC$2&gt;$OE$1),0,IF(OR(MI218=0,MK218=0,ML218=0),0,MIN((VLOOKUP($D218,SALERYCODE,3,0))*(IF($D218=6,ML218,MK218))*((MIN((VLOOKUP($D218,SALERYCODE,5,0)),(IF($D218=6,MK218,ML218))))),MIN((VLOOKUP($D218,SALERYCODE,3,0)),(MI218+MJ218))*(IF($D218=6,ML218,((MIN((VLOOKUP($D218,SALERYCODE,5,0)),ML218)))))))))/IF(AND($D218=2,'ראשי-פרטים כלליים וריכוז הוצאות'!$D$68&lt;&gt;4),1.2,1)</f>
        <v>0</v>
      </c>
      <c r="MO218" s="263"/>
      <c r="MP218" s="264"/>
      <c r="MQ218" s="265"/>
      <c r="MR218" s="266"/>
      <c r="MS218" s="267">
        <f t="shared" si="329"/>
        <v>0</v>
      </c>
      <c r="MT218" s="260">
        <f>+(IF(OR($B218=0,$C218=0,$D218=0,$DC$2&gt;$OE$1),0,IF(OR(MO218=0,MQ218=0,MR218=0),0,MIN((VLOOKUP($D218,SALERYCODE,3,0))*(IF($D218=6,MR218,MQ218))*((MIN((VLOOKUP($D218,SALERYCODE,5,0)),(IF($D218=6,MQ218,MR218))))),MIN((VLOOKUP($D218,SALERYCODE,3,0)),(MO218+MP218))*(IF($D218=6,MR218,((MIN((VLOOKUP($D218,SALERYCODE,5,0)),MR218)))))))))/IF(AND($D218=2,'ראשי-פרטים כלליים וריכוז הוצאות'!$D$68&lt;&gt;4),1.2,1)</f>
        <v>0</v>
      </c>
      <c r="MU218" s="263"/>
      <c r="MV218" s="264"/>
      <c r="MW218" s="265"/>
      <c r="MX218" s="266"/>
      <c r="MY218" s="267">
        <f t="shared" si="330"/>
        <v>0</v>
      </c>
      <c r="MZ218" s="260">
        <f>+(IF(OR($B218=0,$C218=0,$D218=0,$DC$2&gt;$OE$1),0,IF(OR(MU218=0,MW218=0,MX218=0),0,MIN((VLOOKUP($D218,SALERYCODE,3,0))*(IF($D218=6,MX218,MW218))*((MIN((VLOOKUP($D218,SALERYCODE,5,0)),(IF($D218=6,MW218,MX218))))),MIN((VLOOKUP($D218,SALERYCODE,3,0)),(MU218+MV218))*(IF($D218=6,MX218,((MIN((VLOOKUP($D218,SALERYCODE,5,0)),MX218)))))))))/IF(AND($D218=2,'ראשי-פרטים כלליים וריכוז הוצאות'!$D$68&lt;&gt;4),1.2,1)</f>
        <v>0</v>
      </c>
      <c r="NA218" s="263"/>
      <c r="NB218" s="264"/>
      <c r="NC218" s="265"/>
      <c r="ND218" s="266"/>
      <c r="NE218" s="267">
        <f t="shared" si="331"/>
        <v>0</v>
      </c>
      <c r="NF218" s="260">
        <f>+(IF(OR($B218=0,$C218=0,$D218=0,$DC$2&gt;$OE$1),0,IF(OR(NA218=0,NC218=0,ND218=0),0,MIN((VLOOKUP($D218,SALERYCODE,3,0))*(IF($D218=6,ND218,NC218))*((MIN((VLOOKUP($D218,SALERYCODE,5,0)),(IF($D218=6,NC218,ND218))))),MIN((VLOOKUP($D218,SALERYCODE,3,0)),(NA218+NB218))*(IF($D218=6,ND218,((MIN((VLOOKUP($D218,SALERYCODE,5,0)),ND218)))))))))/IF(AND($D218=2,'ראשי-פרטים כלליים וריכוז הוצאות'!$D$68&lt;&gt;4),1.2,1)</f>
        <v>0</v>
      </c>
      <c r="NG218" s="263"/>
      <c r="NH218" s="264"/>
      <c r="NI218" s="265"/>
      <c r="NJ218" s="266"/>
      <c r="NK218" s="267">
        <f t="shared" si="332"/>
        <v>0</v>
      </c>
      <c r="NL218" s="260">
        <f>+(IF(OR($B218=0,$C218=0,$D218=0,$DC$2&gt;$OE$1),0,IF(OR(NG218=0,NI218=0,NJ218=0),0,MIN((VLOOKUP($D218,SALERYCODE,3,0))*(IF($D218=6,NJ218,NI218))*((MIN((VLOOKUP($D218,SALERYCODE,5,0)),(IF($D218=6,NI218,NJ218))))),MIN((VLOOKUP($D218,SALERYCODE,3,0)),(NG218+NH218))*(IF($D218=6,NJ218,((MIN((VLOOKUP($D218,SALERYCODE,5,0)),NJ218)))))))))/IF(AND($D218=2,'ראשי-פרטים כלליים וריכוז הוצאות'!$D$68&lt;&gt;4),1.2,1)</f>
        <v>0</v>
      </c>
      <c r="NM218" s="263"/>
      <c r="NN218" s="264"/>
      <c r="NO218" s="265"/>
      <c r="NP218" s="266"/>
      <c r="NQ218" s="267">
        <f t="shared" si="333"/>
        <v>0</v>
      </c>
      <c r="NR218" s="260">
        <f>+(IF(OR($B218=0,$C218=0,$D218=0,$DC$2&gt;$OE$1),0,IF(OR(NM218=0,NO218=0,NP218=0),0,MIN((VLOOKUP($D218,SALERYCODE,3,0))*(IF($D218=6,NP218,NO218))*((MIN((VLOOKUP($D218,SALERYCODE,5,0)),(IF($D218=6,NO218,NP218))))),MIN((VLOOKUP($D218,SALERYCODE,3,0)),(NM218+NN218))*(IF($D218=6,NP218,((MIN((VLOOKUP($D218,SALERYCODE,5,0)),NP218)))))))))/IF(AND($D218=2,'ראשי-פרטים כלליים וריכוז הוצאות'!$D$68&lt;&gt;4),1.2,1)</f>
        <v>0</v>
      </c>
      <c r="NS218" s="263"/>
      <c r="NT218" s="264"/>
      <c r="NU218" s="265"/>
      <c r="NV218" s="266"/>
      <c r="NW218" s="267">
        <f t="shared" si="334"/>
        <v>0</v>
      </c>
      <c r="NX218" s="260">
        <f>+(IF(OR($B218=0,$C218=0,$D218=0,$DC$2&gt;$OE$1),0,IF(OR(NS218=0,NU218=0,NV218=0),0,MIN((VLOOKUP($D218,SALERYCODE,3,0))*(IF($D218=6,NV218,NU218))*((MIN((VLOOKUP($D218,SALERYCODE,5,0)),(IF($D218=6,NU218,NV218))))),MIN((VLOOKUP($D218,SALERYCODE,3,0)),(NS218+NT218))*(IF($D218=6,NV218,((MIN((VLOOKUP($D218,SALERYCODE,5,0)),NV218)))))))))/IF(AND($D218=2,'ראשי-פרטים כלליים וריכוז הוצאות'!$D$68&lt;&gt;4),1.2,1)</f>
        <v>0</v>
      </c>
      <c r="NY218" s="263"/>
      <c r="NZ218" s="264"/>
      <c r="OA218" s="265"/>
      <c r="OB218" s="266"/>
      <c r="OC218" s="267">
        <f t="shared" si="335"/>
        <v>0</v>
      </c>
      <c r="OD218" s="260">
        <f>+(IF(OR($B218=0,$C218=0,$D218=0,$DC$2&gt;$OE$1),0,IF(OR(NY218=0,OA218=0,OB218=0),0,MIN((VLOOKUP($D218,SALERYCODE,3,0))*(IF($D218=6,OB218,OA218))*((MIN((VLOOKUP($D218,SALERYCODE,5,0)),(IF($D218=6,OA218,OB218))))),MIN((VLOOKUP($D218,SALERYCODE,3,0)),(NY218+NZ218))*(IF($D218=6,OB218,((MIN((VLOOKUP($D218,SALERYCODE,5,0)),OB218)))))))))/IF(AND($D218=2,'ראשי-פרטים כלליים וריכוז הוצאות'!$D$68&lt;&gt;4),1.2,1)</f>
        <v>0</v>
      </c>
      <c r="OE218" s="275">
        <f t="shared" si="341"/>
        <v>0</v>
      </c>
      <c r="OF218" s="283">
        <f t="shared" si="342"/>
        <v>9.9999999999999995E-7</v>
      </c>
      <c r="OG218" s="276">
        <f t="shared" si="343"/>
        <v>0</v>
      </c>
      <c r="OH218" s="275">
        <f t="shared" si="344"/>
        <v>0</v>
      </c>
      <c r="OI218" s="275">
        <v>0</v>
      </c>
      <c r="OJ218" s="258">
        <f t="shared" si="345"/>
        <v>0</v>
      </c>
      <c r="OK218" s="284"/>
      <c r="OL218" s="116">
        <f>MIN(OJ218+OK218*OF218*OE218/$OL$1/IF(AND($D218=2,'ראשי-פרטים כלליים וריכוז הוצאות'!$D$68&lt;&gt;4),1.2,1),IF($D218&gt;0,VLOOKUP($D218,SALERYCODE,3,0)*12*OG218,0))</f>
        <v>0</v>
      </c>
      <c r="OM218" s="95">
        <f t="shared" si="336"/>
        <v>0</v>
      </c>
      <c r="ON218" s="11">
        <f t="shared" si="337"/>
        <v>0</v>
      </c>
      <c r="OO218" s="11">
        <f t="shared" si="338"/>
        <v>0</v>
      </c>
      <c r="OP218" s="22">
        <f t="shared" si="339"/>
        <v>0</v>
      </c>
      <c r="OQ218" s="11">
        <f t="shared" si="340"/>
        <v>0</v>
      </c>
      <c r="OR218" s="11" t="e">
        <f>#REF!</f>
        <v>#REF!</v>
      </c>
      <c r="OS218" s="35" t="e">
        <f>#REF!-OP218</f>
        <v>#REF!</v>
      </c>
      <c r="OT218" s="35" t="e">
        <f>OS218-#REF!</f>
        <v>#REF!</v>
      </c>
      <c r="OU218" s="43" t="e">
        <f>IF(AND(OP218&gt;0,(OS218=#REF!-OP218)),"מועסק פחות מ-10% מזמנו במופ","")</f>
        <v>#REF!</v>
      </c>
    </row>
    <row r="219" spans="1:500" ht="24" hidden="1" customHeight="1" outlineLevel="1" x14ac:dyDescent="0.2">
      <c r="A219" s="282">
        <v>216</v>
      </c>
      <c r="B219" s="269"/>
      <c r="C219" s="270"/>
      <c r="D219" s="271"/>
      <c r="E219" s="263"/>
      <c r="F219" s="264"/>
      <c r="G219" s="265"/>
      <c r="H219" s="266"/>
      <c r="I219" s="267">
        <f t="shared" si="271"/>
        <v>0</v>
      </c>
      <c r="J219" s="260">
        <f>(IF(OR($B219=0,$C219=0,$D219=0,$E$2&gt;$OE$1),0,IF(OR($E219=0,$G219=0,$H219=0),0,MIN((VLOOKUP($D219,SALERYCODE,3,0))*(IF($D219=6,$H219,$G219))*((MIN((VLOOKUP($D219,SALERYCODE,5,0)),(IF($D219=6,$G219,$H219))))),MIN((VLOOKUP($D219,SALERYCODE,3,0)),($E219+$F219))*(IF($D219=6,$H219,((MIN((VLOOKUP($D219,SALERYCODE,5,0)),$H219)))))))))/IF(AND($D219=2,'ראשי-פרטים כלליים וריכוז הוצאות'!$D$68&lt;&gt;4),1.2,1)</f>
        <v>0</v>
      </c>
      <c r="K219" s="263"/>
      <c r="L219" s="264"/>
      <c r="M219" s="265"/>
      <c r="N219" s="266"/>
      <c r="O219" s="267">
        <f t="shared" si="272"/>
        <v>0</v>
      </c>
      <c r="P219" s="260">
        <f>+(IF(OR($B219=0,$C219=0,$D219=0,$K$2&gt;$OE$1),0,IF(OR($K219=0,$M219=0,$N219=0),0,MIN((VLOOKUP($D219,SALERYCODE,3,0))*(IF($D219=6,$N219,$M219))*((MIN((VLOOKUP($D219,SALERYCODE,5,0)),(IF($D219=6,$M219,$N219))))),MIN((VLOOKUP($D219,SALERYCODE,3,0)),($K219+$L219))*(IF($D219=6,$N219,((MIN((VLOOKUP($D219,SALERYCODE,5,0)),$N219)))))))))/IF(AND($D219=2,'ראשי-פרטים כלליים וריכוז הוצאות'!$D$68&lt;&gt;4),1.2,1)</f>
        <v>0</v>
      </c>
      <c r="Q219" s="263"/>
      <c r="R219" s="264"/>
      <c r="S219" s="265"/>
      <c r="T219" s="266"/>
      <c r="U219" s="267">
        <f t="shared" si="273"/>
        <v>0</v>
      </c>
      <c r="V219" s="260">
        <f>+(IF(OR($B219=0,$C219=0,$D219=0,$Q$2&gt;$OE$1),0,IF(OR(Q219=0,S219=0,T219=0),0,MIN((VLOOKUP($D219,SALERYCODE,3,0))*(IF($D219=6,T219,S219))*((MIN((VLOOKUP($D219,SALERYCODE,5,0)),(IF($D219=6,S219,T219))))),MIN((VLOOKUP($D219,SALERYCODE,3,0)),(Q219+R219))*(IF($D219=6,T219,((MIN((VLOOKUP($D219,SALERYCODE,5,0)),T219)))))))))/IF(AND($D219=2,'ראשי-פרטים כלליים וריכוז הוצאות'!$D$68&lt;&gt;4),1.2,1)</f>
        <v>0</v>
      </c>
      <c r="W219" s="263"/>
      <c r="X219" s="264"/>
      <c r="Y219" s="265"/>
      <c r="Z219" s="266"/>
      <c r="AA219" s="267">
        <f t="shared" si="274"/>
        <v>0</v>
      </c>
      <c r="AB219" s="260">
        <f>+(IF(OR($B219=0,$C219=0,$D219=0,$W$2&gt;$OE$1),0,IF(OR(W219=0,Y219=0,Z219=0),0,MIN((VLOOKUP($D219,SALERYCODE,3,0))*(IF($D219=6,Z219,Y219))*((MIN((VLOOKUP($D219,SALERYCODE,5,0)),(IF($D219=6,Y219,Z219))))),MIN((VLOOKUP($D219,SALERYCODE,3,0)),(W219+X219))*(IF($D219=6,Z219,((MIN((VLOOKUP($D219,SALERYCODE,5,0)),Z219)))))))))/IF(AND($D219=2,'ראשי-פרטים כלליים וריכוז הוצאות'!$D$68&lt;&gt;4),1.2,1)</f>
        <v>0</v>
      </c>
      <c r="AC219" s="263"/>
      <c r="AD219" s="264"/>
      <c r="AE219" s="265"/>
      <c r="AF219" s="266"/>
      <c r="AG219" s="267">
        <f t="shared" si="275"/>
        <v>0</v>
      </c>
      <c r="AH219" s="260">
        <f>+(IF(OR($B219=0,$C219=0,$D219=0,$AC$2&gt;$OE$1),0,IF(OR(AC219=0,AE219=0,AF219=0),0,MIN((VLOOKUP($D219,SALERYCODE,3,0))*(IF($D219=6,AF219,AE219))*((MIN((VLOOKUP($D219,SALERYCODE,5,0)),(IF($D219=6,AE219,AF219))))),MIN((VLOOKUP($D219,SALERYCODE,3,0)),(AC219+AD219))*(IF($D219=6,AF219,((MIN((VLOOKUP($D219,SALERYCODE,5,0)),AF219)))))))))/IF(AND($D219=2,'ראשי-פרטים כלליים וריכוז הוצאות'!$D$68&lt;&gt;4),1.2,1)</f>
        <v>0</v>
      </c>
      <c r="AI219" s="263"/>
      <c r="AJ219" s="264"/>
      <c r="AK219" s="265"/>
      <c r="AL219" s="266"/>
      <c r="AM219" s="267">
        <f t="shared" si="276"/>
        <v>0</v>
      </c>
      <c r="AN219" s="260">
        <f>+(IF(OR($B219=0,$C219=0,$D219=0,$AI$2&gt;$OE$1),0,IF(OR(AI219=0,AK219=0,AL219=0),0,MIN((VLOOKUP($D219,SALERYCODE,3,0))*(IF($D219=6,AL219,AK219))*((MIN((VLOOKUP($D219,SALERYCODE,5,0)),(IF($D219=6,AK219,AL219))))),MIN((VLOOKUP($D219,SALERYCODE,3,0)),(AI219+AJ219))*(IF($D219=6,AL219,((MIN((VLOOKUP($D219,SALERYCODE,5,0)),AL219)))))))))/IF(AND($D219=2,'ראשי-פרטים כלליים וריכוז הוצאות'!$D$68&lt;&gt;4),1.2,1)</f>
        <v>0</v>
      </c>
      <c r="AO219" s="263"/>
      <c r="AP219" s="264"/>
      <c r="AQ219" s="265"/>
      <c r="AR219" s="266"/>
      <c r="AS219" s="267">
        <f t="shared" si="277"/>
        <v>0</v>
      </c>
      <c r="AT219" s="260">
        <f>+(IF(OR($B219=0,$C219=0,$D219=0,$AO$2&gt;$OE$1),0,IF(OR(AO219=0,AQ219=0,AR219=0),0,MIN((VLOOKUP($D219,SALERYCODE,3,0))*(IF($D219=6,AR219,AQ219))*((MIN((VLOOKUP($D219,SALERYCODE,5,0)),(IF($D219=6,AQ219,AR219))))),MIN((VLOOKUP($D219,SALERYCODE,3,0)),(AO219+AP219))*(IF($D219=6,AR219,((MIN((VLOOKUP($D219,SALERYCODE,5,0)),AR219)))))))))/IF(AND($D219=2,'ראשי-פרטים כלליים וריכוז הוצאות'!$D$68&lt;&gt;4),1.2,1)</f>
        <v>0</v>
      </c>
      <c r="AU219" s="263"/>
      <c r="AV219" s="264"/>
      <c r="AW219" s="265"/>
      <c r="AX219" s="266"/>
      <c r="AY219" s="267">
        <f t="shared" si="278"/>
        <v>0</v>
      </c>
      <c r="AZ219" s="260">
        <f>+(IF(OR($B219=0,$C219=0,$D219=0,$AU$2&gt;$OE$1),0,IF(OR(AU219=0,AW219=0,AX219=0),0,MIN((VLOOKUP($D219,SALERYCODE,3,0))*(IF($D219=6,AX219,AW219))*((MIN((VLOOKUP($D219,SALERYCODE,5,0)),(IF($D219=6,AW219,AX219))))),MIN((VLOOKUP($D219,SALERYCODE,3,0)),(AU219+AV219))*(IF($D219=6,AX219,((MIN((VLOOKUP($D219,SALERYCODE,5,0)),AX219)))))))))/IF(AND($D219=2,'ראשי-פרטים כלליים וריכוז הוצאות'!$D$68&lt;&gt;4),1.2,1)</f>
        <v>0</v>
      </c>
      <c r="BA219" s="263"/>
      <c r="BB219" s="264"/>
      <c r="BC219" s="265"/>
      <c r="BD219" s="266"/>
      <c r="BE219" s="267">
        <f t="shared" si="279"/>
        <v>0</v>
      </c>
      <c r="BF219" s="260">
        <f>+(IF(OR($B219=0,$C219=0,$D219=0,$BA$2&gt;$OE$1),0,IF(OR(BA219=0,BC219=0,BD219=0),0,MIN((VLOOKUP($D219,SALERYCODE,3,0))*(IF($D219=6,BD219,BC219))*((MIN((VLOOKUP($D219,SALERYCODE,5,0)),(IF($D219=6,BC219,BD219))))),MIN((VLOOKUP($D219,SALERYCODE,3,0)),(BA219+BB219))*(IF($D219=6,BD219,((MIN((VLOOKUP($D219,SALERYCODE,5,0)),BD219)))))))))/IF(AND($D219=2,'ראשי-פרטים כלליים וריכוז הוצאות'!$D$68&lt;&gt;4),1.2,1)</f>
        <v>0</v>
      </c>
      <c r="BG219" s="263"/>
      <c r="BH219" s="264"/>
      <c r="BI219" s="265"/>
      <c r="BJ219" s="266"/>
      <c r="BK219" s="267">
        <f t="shared" si="280"/>
        <v>0</v>
      </c>
      <c r="BL219" s="260">
        <f>+(IF(OR($B219=0,$C219=0,$D219=0,$BG$2&gt;$OE$1),0,IF(OR(BG219=0,BI219=0,BJ219=0),0,MIN((VLOOKUP($D219,SALERYCODE,3,0))*(IF($D219=6,BJ219,BI219))*((MIN((VLOOKUP($D219,SALERYCODE,5,0)),(IF($D219=6,BI219,BJ219))))),MIN((VLOOKUP($D219,SALERYCODE,3,0)),(BG219+BH219))*(IF($D219=6,BJ219,((MIN((VLOOKUP($D219,SALERYCODE,5,0)),BJ219)))))))))/IF(AND($D219=2,'ראשי-פרטים כלליים וריכוז הוצאות'!$D$68&lt;&gt;4),1.2,1)</f>
        <v>0</v>
      </c>
      <c r="BM219" s="263"/>
      <c r="BN219" s="264"/>
      <c r="BO219" s="265"/>
      <c r="BP219" s="266"/>
      <c r="BQ219" s="267">
        <f t="shared" si="281"/>
        <v>0</v>
      </c>
      <c r="BR219" s="260">
        <f>+(IF(OR($B219=0,$C219=0,$D219=0,$BM$2&gt;$OE$1),0,IF(OR(BM219=0,BO219=0,BP219=0),0,MIN((VLOOKUP($D219,SALERYCODE,3,0))*(IF($D219=6,BP219,BO219))*((MIN((VLOOKUP($D219,SALERYCODE,5,0)),(IF($D219=6,BO219,BP219))))),MIN((VLOOKUP($D219,SALERYCODE,3,0)),(BM219+BN219))*(IF($D219=6,BP219,((MIN((VLOOKUP($D219,SALERYCODE,5,0)),BP219)))))))))/IF(AND($D219=2,'ראשי-פרטים כלליים וריכוז הוצאות'!$D$68&lt;&gt;4),1.2,1)</f>
        <v>0</v>
      </c>
      <c r="BS219" s="263"/>
      <c r="BT219" s="264"/>
      <c r="BU219" s="265"/>
      <c r="BV219" s="266"/>
      <c r="BW219" s="267">
        <f t="shared" si="282"/>
        <v>0</v>
      </c>
      <c r="BX219" s="260">
        <f>+(IF(OR($B219=0,$C219=0,$D219=0,$BS$2&gt;$OE$1),0,IF(OR(BS219=0,BU219=0,BV219=0),0,MIN((VLOOKUP($D219,SALERYCODE,3,0))*(IF($D219=6,BV219,BU219))*((MIN((VLOOKUP($D219,SALERYCODE,5,0)),(IF($D219=6,BU219,BV219))))),MIN((VLOOKUP($D219,SALERYCODE,3,0)),(BS219+BT219))*(IF($D219=6,BV219,((MIN((VLOOKUP($D219,SALERYCODE,5,0)),BV219)))))))))/IF(AND($D219=2,'ראשי-פרטים כלליים וריכוז הוצאות'!$D$68&lt;&gt;4),1.2,1)</f>
        <v>0</v>
      </c>
      <c r="BY219" s="263"/>
      <c r="BZ219" s="264"/>
      <c r="CA219" s="265"/>
      <c r="CB219" s="266"/>
      <c r="CC219" s="267">
        <f t="shared" si="283"/>
        <v>0</v>
      </c>
      <c r="CD219" s="260">
        <f>+(IF(OR($B219=0,$C219=0,$D219=0,$BY$2&gt;$OE$1),0,IF(OR(BY219=0,CA219=0,CB219=0),0,MIN((VLOOKUP($D219,SALERYCODE,3,0))*(IF($D219=6,CB219,CA219))*((MIN((VLOOKUP($D219,SALERYCODE,5,0)),(IF($D219=6,CA219,CB219))))),MIN((VLOOKUP($D219,SALERYCODE,3,0)),(BY219+BZ219))*(IF($D219=6,CB219,((MIN((VLOOKUP($D219,SALERYCODE,5,0)),CB219)))))))))/IF(AND($D219=2,'ראשי-פרטים כלליים וריכוז הוצאות'!$D$68&lt;&gt;4),1.2,1)</f>
        <v>0</v>
      </c>
      <c r="CE219" s="263"/>
      <c r="CF219" s="264"/>
      <c r="CG219" s="265"/>
      <c r="CH219" s="266"/>
      <c r="CI219" s="267">
        <f t="shared" si="284"/>
        <v>0</v>
      </c>
      <c r="CJ219" s="260">
        <f>+(IF(OR($B219=0,$C219=0,$D219=0,$CE$2&gt;$OE$1),0,IF(OR(CE219=0,CG219=0,CH219=0),0,MIN((VLOOKUP($D219,SALERYCODE,3,0))*(IF($D219=6,CH219,CG219))*((MIN((VLOOKUP($D219,SALERYCODE,5,0)),(IF($D219=6,CG219,CH219))))),MIN((VLOOKUP($D219,SALERYCODE,3,0)),(CE219+CF219))*(IF($D219=6,CH219,((MIN((VLOOKUP($D219,SALERYCODE,5,0)),CH219)))))))))/IF(AND($D219=2,'ראשי-פרטים כלליים וריכוז הוצאות'!$D$68&lt;&gt;4),1.2,1)</f>
        <v>0</v>
      </c>
      <c r="CK219" s="263"/>
      <c r="CL219" s="264"/>
      <c r="CM219" s="265"/>
      <c r="CN219" s="266"/>
      <c r="CO219" s="267">
        <f t="shared" si="285"/>
        <v>0</v>
      </c>
      <c r="CP219" s="260">
        <f>+(IF(OR($B219=0,$C219=0,$D219=0,$CK$2&gt;$OE$1),0,IF(OR(CK219=0,CM219=0,CN219=0),0,MIN((VLOOKUP($D219,SALERYCODE,3,0))*(IF($D219=6,CN219,CM219))*((MIN((VLOOKUP($D219,SALERYCODE,5,0)),(IF($D219=6,CM219,CN219))))),MIN((VLOOKUP($D219,SALERYCODE,3,0)),(CK219+CL219))*(IF($D219=6,CN219,((MIN((VLOOKUP($D219,SALERYCODE,5,0)),CN219)))))))))/IF(AND($D219=2,'ראשי-פרטים כלליים וריכוז הוצאות'!$D$68&lt;&gt;4),1.2,1)</f>
        <v>0</v>
      </c>
      <c r="CQ219" s="263"/>
      <c r="CR219" s="264"/>
      <c r="CS219" s="265"/>
      <c r="CT219" s="266"/>
      <c r="CU219" s="267">
        <f t="shared" si="286"/>
        <v>0</v>
      </c>
      <c r="CV219" s="260">
        <f>+(IF(OR($B219=0,$C219=0,$D219=0,$CQ$2&gt;$OE$1),0,IF(OR(CQ219=0,CS219=0,CT219=0),0,MIN((VLOOKUP($D219,SALERYCODE,3,0))*(IF($D219=6,CT219,CS219))*((MIN((VLOOKUP($D219,SALERYCODE,5,0)),(IF($D219=6,CS219,CT219))))),MIN((VLOOKUP($D219,SALERYCODE,3,0)),(CQ219+CR219))*(IF($D219=6,CT219,((MIN((VLOOKUP($D219,SALERYCODE,5,0)),CT219)))))))))/IF(AND($D219=2,'ראשי-פרטים כלליים וריכוז הוצאות'!$D$68&lt;&gt;4),1.2,1)</f>
        <v>0</v>
      </c>
      <c r="CW219" s="263"/>
      <c r="CX219" s="264"/>
      <c r="CY219" s="265"/>
      <c r="CZ219" s="266"/>
      <c r="DA219" s="267">
        <f t="shared" si="287"/>
        <v>0</v>
      </c>
      <c r="DB219" s="260">
        <f>+(IF(OR($B219=0,$C219=0,$D219=0,$CW$2&gt;$OE$1),0,IF(OR(CW219=0,CY219=0,CZ219=0),0,MIN((VLOOKUP($D219,SALERYCODE,3,0))*(IF($D219=6,CZ219,CY219))*((MIN((VLOOKUP($D219,SALERYCODE,5,0)),(IF($D219=6,CY219,CZ219))))),MIN((VLOOKUP($D219,SALERYCODE,3,0)),(CW219+CX219))*(IF($D219=6,CZ219,((MIN((VLOOKUP($D219,SALERYCODE,5,0)),CZ219)))))))))/IF(AND($D219=2,'ראשי-פרטים כלליים וריכוז הוצאות'!$D$68&lt;&gt;4),1.2,1)</f>
        <v>0</v>
      </c>
      <c r="DC219" s="263"/>
      <c r="DD219" s="264"/>
      <c r="DE219" s="265"/>
      <c r="DF219" s="266"/>
      <c r="DG219" s="267">
        <f t="shared" si="288"/>
        <v>0</v>
      </c>
      <c r="DH219" s="260">
        <f>+(IF(OR($B219=0,$C219=0,$D219=0,$DC$2&gt;$OE$1),0,IF(OR(DC219=0,DE219=0,DF219=0),0,MIN((VLOOKUP($D219,SALERYCODE,3,0))*(IF($D219=6,DF219,DE219))*((MIN((VLOOKUP($D219,SALERYCODE,5,0)),(IF($D219=6,DE219,DF219))))),MIN((VLOOKUP($D219,SALERYCODE,3,0)),(DC219+DD219))*(IF($D219=6,DF219,((MIN((VLOOKUP($D219,SALERYCODE,5,0)),DF219)))))))))/IF(AND($D219=2,'ראשי-פרטים כלליים וריכוז הוצאות'!$D$68&lt;&gt;4),1.2,1)</f>
        <v>0</v>
      </c>
      <c r="DI219" s="263"/>
      <c r="DJ219" s="264"/>
      <c r="DK219" s="265"/>
      <c r="DL219" s="266"/>
      <c r="DM219" s="267">
        <f t="shared" si="289"/>
        <v>0</v>
      </c>
      <c r="DN219" s="260">
        <f>+(IF(OR($B219=0,$C219=0,$D219=0,$DC$2&gt;$OE$1),0,IF(OR(DI219=0,DK219=0,DL219=0),0,MIN((VLOOKUP($D219,SALERYCODE,3,0))*(IF($D219=6,DL219,DK219))*((MIN((VLOOKUP($D219,SALERYCODE,5,0)),(IF($D219=6,DK219,DL219))))),MIN((VLOOKUP($D219,SALERYCODE,3,0)),(DI219+DJ219))*(IF($D219=6,DL219,((MIN((VLOOKUP($D219,SALERYCODE,5,0)),DL219)))))))))/IF(AND($D219=2,'ראשי-פרטים כלליים וריכוז הוצאות'!$D$68&lt;&gt;4),1.2,1)</f>
        <v>0</v>
      </c>
      <c r="DO219" s="263"/>
      <c r="DP219" s="264"/>
      <c r="DQ219" s="265"/>
      <c r="DR219" s="266"/>
      <c r="DS219" s="267">
        <f t="shared" si="290"/>
        <v>0</v>
      </c>
      <c r="DT219" s="260">
        <f>+(IF(OR($B219=0,$C219=0,$D219=0,$DC$2&gt;$OE$1),0,IF(OR(DO219=0,DQ219=0,DR219=0),0,MIN((VLOOKUP($D219,SALERYCODE,3,0))*(IF($D219=6,DR219,DQ219))*((MIN((VLOOKUP($D219,SALERYCODE,5,0)),(IF($D219=6,DQ219,DR219))))),MIN((VLOOKUP($D219,SALERYCODE,3,0)),(DO219+DP219))*(IF($D219=6,DR219,((MIN((VLOOKUP($D219,SALERYCODE,5,0)),DR219)))))))))/IF(AND($D219=2,'ראשי-פרטים כלליים וריכוז הוצאות'!$D$68&lt;&gt;4),1.2,1)</f>
        <v>0</v>
      </c>
      <c r="DU219" s="263"/>
      <c r="DV219" s="264"/>
      <c r="DW219" s="265"/>
      <c r="DX219" s="266"/>
      <c r="DY219" s="267">
        <f t="shared" si="291"/>
        <v>0</v>
      </c>
      <c r="DZ219" s="260">
        <f>+(IF(OR($B219=0,$C219=0,$D219=0,$DC$2&gt;$OE$1),0,IF(OR(DU219=0,DW219=0,DX219=0),0,MIN((VLOOKUP($D219,SALERYCODE,3,0))*(IF($D219=6,DX219,DW219))*((MIN((VLOOKUP($D219,SALERYCODE,5,0)),(IF($D219=6,DW219,DX219))))),MIN((VLOOKUP($D219,SALERYCODE,3,0)),(DU219+DV219))*(IF($D219=6,DX219,((MIN((VLOOKUP($D219,SALERYCODE,5,0)),DX219)))))))))/IF(AND($D219=2,'ראשי-פרטים כלליים וריכוז הוצאות'!$D$68&lt;&gt;4),1.2,1)</f>
        <v>0</v>
      </c>
      <c r="EA219" s="263"/>
      <c r="EB219" s="264"/>
      <c r="EC219" s="265"/>
      <c r="ED219" s="266"/>
      <c r="EE219" s="267">
        <f t="shared" si="292"/>
        <v>0</v>
      </c>
      <c r="EF219" s="260">
        <f>+(IF(OR($B219=0,$C219=0,$D219=0,$DC$2&gt;$OE$1),0,IF(OR(EA219=0,EC219=0,ED219=0),0,MIN((VLOOKUP($D219,SALERYCODE,3,0))*(IF($D219=6,ED219,EC219))*((MIN((VLOOKUP($D219,SALERYCODE,5,0)),(IF($D219=6,EC219,ED219))))),MIN((VLOOKUP($D219,SALERYCODE,3,0)),(EA219+EB219))*(IF($D219=6,ED219,((MIN((VLOOKUP($D219,SALERYCODE,5,0)),ED219)))))))))/IF(AND($D219=2,'ראשי-פרטים כלליים וריכוז הוצאות'!$D$68&lt;&gt;4),1.2,1)</f>
        <v>0</v>
      </c>
      <c r="EG219" s="263"/>
      <c r="EH219" s="264"/>
      <c r="EI219" s="265"/>
      <c r="EJ219" s="266"/>
      <c r="EK219" s="267">
        <f t="shared" si="293"/>
        <v>0</v>
      </c>
      <c r="EL219" s="260">
        <f>+(IF(OR($B219=0,$C219=0,$D219=0,$DC$2&gt;$OE$1),0,IF(OR(EG219=0,EI219=0,EJ219=0),0,MIN((VLOOKUP($D219,SALERYCODE,3,0))*(IF($D219=6,EJ219,EI219))*((MIN((VLOOKUP($D219,SALERYCODE,5,0)),(IF($D219=6,EI219,EJ219))))),MIN((VLOOKUP($D219,SALERYCODE,3,0)),(EG219+EH219))*(IF($D219=6,EJ219,((MIN((VLOOKUP($D219,SALERYCODE,5,0)),EJ219)))))))))/IF(AND($D219=2,'ראשי-פרטים כלליים וריכוז הוצאות'!$D$68&lt;&gt;4),1.2,1)</f>
        <v>0</v>
      </c>
      <c r="EM219" s="263"/>
      <c r="EN219" s="264"/>
      <c r="EO219" s="265"/>
      <c r="EP219" s="266"/>
      <c r="EQ219" s="267">
        <f t="shared" si="294"/>
        <v>0</v>
      </c>
      <c r="ER219" s="260">
        <f>+(IF(OR($B219=0,$C219=0,$D219=0,$DC$2&gt;$OE$1),0,IF(OR(EM219=0,EO219=0,EP219=0),0,MIN((VLOOKUP($D219,SALERYCODE,3,0))*(IF($D219=6,EP219,EO219))*((MIN((VLOOKUP($D219,SALERYCODE,5,0)),(IF($D219=6,EO219,EP219))))),MIN((VLOOKUP($D219,SALERYCODE,3,0)),(EM219+EN219))*(IF($D219=6,EP219,((MIN((VLOOKUP($D219,SALERYCODE,5,0)),EP219)))))))))/IF(AND($D219=2,'ראשי-פרטים כלליים וריכוז הוצאות'!$D$68&lt;&gt;4),1.2,1)</f>
        <v>0</v>
      </c>
      <c r="ES219" s="263"/>
      <c r="ET219" s="264"/>
      <c r="EU219" s="265"/>
      <c r="EV219" s="266"/>
      <c r="EW219" s="267">
        <f t="shared" si="295"/>
        <v>0</v>
      </c>
      <c r="EX219" s="260">
        <f>+(IF(OR($B219=0,$C219=0,$D219=0,$DC$2&gt;$OE$1),0,IF(OR(ES219=0,EU219=0,EV219=0),0,MIN((VLOOKUP($D219,SALERYCODE,3,0))*(IF($D219=6,EV219,EU219))*((MIN((VLOOKUP($D219,SALERYCODE,5,0)),(IF($D219=6,EU219,EV219))))),MIN((VLOOKUP($D219,SALERYCODE,3,0)),(ES219+ET219))*(IF($D219=6,EV219,((MIN((VLOOKUP($D219,SALERYCODE,5,0)),EV219)))))))))/IF(AND($D219=2,'ראשי-פרטים כלליים וריכוז הוצאות'!$D$68&lt;&gt;4),1.2,1)</f>
        <v>0</v>
      </c>
      <c r="EY219" s="263"/>
      <c r="EZ219" s="264"/>
      <c r="FA219" s="265"/>
      <c r="FB219" s="266"/>
      <c r="FC219" s="267">
        <f t="shared" si="296"/>
        <v>0</v>
      </c>
      <c r="FD219" s="260">
        <f>+(IF(OR($B219=0,$C219=0,$D219=0,$DC$2&gt;$OE$1),0,IF(OR(EY219=0,FA219=0,FB219=0),0,MIN((VLOOKUP($D219,SALERYCODE,3,0))*(IF($D219=6,FB219,FA219))*((MIN((VLOOKUP($D219,SALERYCODE,5,0)),(IF($D219=6,FA219,FB219))))),MIN((VLOOKUP($D219,SALERYCODE,3,0)),(EY219+EZ219))*(IF($D219=6,FB219,((MIN((VLOOKUP($D219,SALERYCODE,5,0)),FB219)))))))))/IF(AND($D219=2,'ראשי-פרטים כלליים וריכוז הוצאות'!$D$68&lt;&gt;4),1.2,1)</f>
        <v>0</v>
      </c>
      <c r="FE219" s="263"/>
      <c r="FF219" s="264"/>
      <c r="FG219" s="265"/>
      <c r="FH219" s="266"/>
      <c r="FI219" s="267">
        <f t="shared" si="297"/>
        <v>0</v>
      </c>
      <c r="FJ219" s="260">
        <f>+(IF(OR($B219=0,$C219=0,$D219=0,$DC$2&gt;$OE$1),0,IF(OR(FE219=0,FG219=0,FH219=0),0,MIN((VLOOKUP($D219,SALERYCODE,3,0))*(IF($D219=6,FH219,FG219))*((MIN((VLOOKUP($D219,SALERYCODE,5,0)),(IF($D219=6,FG219,FH219))))),MIN((VLOOKUP($D219,SALERYCODE,3,0)),(FE219+FF219))*(IF($D219=6,FH219,((MIN((VLOOKUP($D219,SALERYCODE,5,0)),FH219)))))))))/IF(AND($D219=2,'ראשי-פרטים כלליים וריכוז הוצאות'!$D$68&lt;&gt;4),1.2,1)</f>
        <v>0</v>
      </c>
      <c r="FK219" s="263"/>
      <c r="FL219" s="264"/>
      <c r="FM219" s="265"/>
      <c r="FN219" s="266"/>
      <c r="FO219" s="267">
        <f t="shared" si="298"/>
        <v>0</v>
      </c>
      <c r="FP219" s="260">
        <f>+(IF(OR($B219=0,$C219=0,$D219=0,$DC$2&gt;$OE$1),0,IF(OR(FK219=0,FM219=0,FN219=0),0,MIN((VLOOKUP($D219,SALERYCODE,3,0))*(IF($D219=6,FN219,FM219))*((MIN((VLOOKUP($D219,SALERYCODE,5,0)),(IF($D219=6,FM219,FN219))))),MIN((VLOOKUP($D219,SALERYCODE,3,0)),(FK219+FL219))*(IF($D219=6,FN219,((MIN((VLOOKUP($D219,SALERYCODE,5,0)),FN219)))))))))/IF(AND($D219=2,'ראשי-פרטים כלליים וריכוז הוצאות'!$D$68&lt;&gt;4),1.2,1)</f>
        <v>0</v>
      </c>
      <c r="FQ219" s="263"/>
      <c r="FR219" s="264"/>
      <c r="FS219" s="265"/>
      <c r="FT219" s="266"/>
      <c r="FU219" s="267">
        <f t="shared" si="299"/>
        <v>0</v>
      </c>
      <c r="FV219" s="260">
        <f>+(IF(OR($B219=0,$C219=0,$D219=0,$DC$2&gt;$OE$1),0,IF(OR(FQ219=0,FS219=0,FT219=0),0,MIN((VLOOKUP($D219,SALERYCODE,3,0))*(IF($D219=6,FT219,FS219))*((MIN((VLOOKUP($D219,SALERYCODE,5,0)),(IF($D219=6,FS219,FT219))))),MIN((VLOOKUP($D219,SALERYCODE,3,0)),(FQ219+FR219))*(IF($D219=6,FT219,((MIN((VLOOKUP($D219,SALERYCODE,5,0)),FT219)))))))))/IF(AND($D219=2,'ראשי-פרטים כלליים וריכוז הוצאות'!$D$68&lt;&gt;4),1.2,1)</f>
        <v>0</v>
      </c>
      <c r="FW219" s="263"/>
      <c r="FX219" s="264"/>
      <c r="FY219" s="265"/>
      <c r="FZ219" s="266"/>
      <c r="GA219" s="267">
        <f t="shared" si="300"/>
        <v>0</v>
      </c>
      <c r="GB219" s="260">
        <f>+(IF(OR($B219=0,$C219=0,$D219=0,$DC$2&gt;$OE$1),0,IF(OR(FW219=0,FY219=0,FZ219=0),0,MIN((VLOOKUP($D219,SALERYCODE,3,0))*(IF($D219=6,FZ219,FY219))*((MIN((VLOOKUP($D219,SALERYCODE,5,0)),(IF($D219=6,FY219,FZ219))))),MIN((VLOOKUP($D219,SALERYCODE,3,0)),(FW219+FX219))*(IF($D219=6,FZ219,((MIN((VLOOKUP($D219,SALERYCODE,5,0)),FZ219)))))))))/IF(AND($D219=2,'ראשי-פרטים כלליים וריכוז הוצאות'!$D$68&lt;&gt;4),1.2,1)</f>
        <v>0</v>
      </c>
      <c r="GC219" s="263"/>
      <c r="GD219" s="264"/>
      <c r="GE219" s="265"/>
      <c r="GF219" s="266"/>
      <c r="GG219" s="267">
        <f t="shared" si="301"/>
        <v>0</v>
      </c>
      <c r="GH219" s="260">
        <f>+(IF(OR($B219=0,$C219=0,$D219=0,$DC$2&gt;$OE$1),0,IF(OR(GC219=0,GE219=0,GF219=0),0,MIN((VLOOKUP($D219,SALERYCODE,3,0))*(IF($D219=6,GF219,GE219))*((MIN((VLOOKUP($D219,SALERYCODE,5,0)),(IF($D219=6,GE219,GF219))))),MIN((VLOOKUP($D219,SALERYCODE,3,0)),(GC219+GD219))*(IF($D219=6,GF219,((MIN((VLOOKUP($D219,SALERYCODE,5,0)),GF219)))))))))/IF(AND($D219=2,'ראשי-פרטים כלליים וריכוז הוצאות'!$D$68&lt;&gt;4),1.2,1)</f>
        <v>0</v>
      </c>
      <c r="GI219" s="263"/>
      <c r="GJ219" s="264"/>
      <c r="GK219" s="265"/>
      <c r="GL219" s="266"/>
      <c r="GM219" s="267">
        <f t="shared" si="302"/>
        <v>0</v>
      </c>
      <c r="GN219" s="260">
        <f>+(IF(OR($B219=0,$C219=0,$D219=0,$DC$2&gt;$OE$1),0,IF(OR(GI219=0,GK219=0,GL219=0),0,MIN((VLOOKUP($D219,SALERYCODE,3,0))*(IF($D219=6,GL219,GK219))*((MIN((VLOOKUP($D219,SALERYCODE,5,0)),(IF($D219=6,GK219,GL219))))),MIN((VLOOKUP($D219,SALERYCODE,3,0)),(GI219+GJ219))*(IF($D219=6,GL219,((MIN((VLOOKUP($D219,SALERYCODE,5,0)),GL219)))))))))/IF(AND($D219=2,'ראשי-פרטים כלליים וריכוז הוצאות'!$D$68&lt;&gt;4),1.2,1)</f>
        <v>0</v>
      </c>
      <c r="GO219" s="263"/>
      <c r="GP219" s="264"/>
      <c r="GQ219" s="265"/>
      <c r="GR219" s="266"/>
      <c r="GS219" s="267">
        <f t="shared" si="303"/>
        <v>0</v>
      </c>
      <c r="GT219" s="260">
        <f>+(IF(OR($B219=0,$C219=0,$D219=0,$DC$2&gt;$OE$1),0,IF(OR(GO219=0,GQ219=0,GR219=0),0,MIN((VLOOKUP($D219,SALERYCODE,3,0))*(IF($D219=6,GR219,GQ219))*((MIN((VLOOKUP($D219,SALERYCODE,5,0)),(IF($D219=6,GQ219,GR219))))),MIN((VLOOKUP($D219,SALERYCODE,3,0)),(GO219+GP219))*(IF($D219=6,GR219,((MIN((VLOOKUP($D219,SALERYCODE,5,0)),GR219)))))))))/IF(AND($D219=2,'ראשי-פרטים כלליים וריכוז הוצאות'!$D$68&lt;&gt;4),1.2,1)</f>
        <v>0</v>
      </c>
      <c r="GU219" s="263"/>
      <c r="GV219" s="264"/>
      <c r="GW219" s="265"/>
      <c r="GX219" s="266"/>
      <c r="GY219" s="267">
        <f t="shared" si="304"/>
        <v>0</v>
      </c>
      <c r="GZ219" s="260">
        <f>+(IF(OR($B219=0,$C219=0,$D219=0,$DC$2&gt;$OE$1),0,IF(OR(GU219=0,GW219=0,GX219=0),0,MIN((VLOOKUP($D219,SALERYCODE,3,0))*(IF($D219=6,GX219,GW219))*((MIN((VLOOKUP($D219,SALERYCODE,5,0)),(IF($D219=6,GW219,GX219))))),MIN((VLOOKUP($D219,SALERYCODE,3,0)),(GU219+GV219))*(IF($D219=6,GX219,((MIN((VLOOKUP($D219,SALERYCODE,5,0)),GX219)))))))))/IF(AND($D219=2,'ראשי-פרטים כלליים וריכוז הוצאות'!$D$68&lt;&gt;4),1.2,1)</f>
        <v>0</v>
      </c>
      <c r="HA219" s="263"/>
      <c r="HB219" s="264"/>
      <c r="HC219" s="265"/>
      <c r="HD219" s="266"/>
      <c r="HE219" s="267">
        <f t="shared" si="305"/>
        <v>0</v>
      </c>
      <c r="HF219" s="260">
        <f>+(IF(OR($B219=0,$C219=0,$D219=0,$DC$2&gt;$OE$1),0,IF(OR(HA219=0,HC219=0,HD219=0),0,MIN((VLOOKUP($D219,SALERYCODE,3,0))*(IF($D219=6,HD219,HC219))*((MIN((VLOOKUP($D219,SALERYCODE,5,0)),(IF($D219=6,HC219,HD219))))),MIN((VLOOKUP($D219,SALERYCODE,3,0)),(HA219+HB219))*(IF($D219=6,HD219,((MIN((VLOOKUP($D219,SALERYCODE,5,0)),HD219)))))))))/IF(AND($D219=2,'ראשי-פרטים כלליים וריכוז הוצאות'!$D$68&lt;&gt;4),1.2,1)</f>
        <v>0</v>
      </c>
      <c r="HG219" s="263"/>
      <c r="HH219" s="264"/>
      <c r="HI219" s="265"/>
      <c r="HJ219" s="266"/>
      <c r="HK219" s="267">
        <f t="shared" si="306"/>
        <v>0</v>
      </c>
      <c r="HL219" s="260">
        <f>+(IF(OR($B219=0,$C219=0,$D219=0,$DC$2&gt;$OE$1),0,IF(OR(HG219=0,HI219=0,HJ219=0),0,MIN((VLOOKUP($D219,SALERYCODE,3,0))*(IF($D219=6,HJ219,HI219))*((MIN((VLOOKUP($D219,SALERYCODE,5,0)),(IF($D219=6,HI219,HJ219))))),MIN((VLOOKUP($D219,SALERYCODE,3,0)),(HG219+HH219))*(IF($D219=6,HJ219,((MIN((VLOOKUP($D219,SALERYCODE,5,0)),HJ219)))))))))/IF(AND($D219=2,'ראשי-פרטים כלליים וריכוז הוצאות'!$D$68&lt;&gt;4),1.2,1)</f>
        <v>0</v>
      </c>
      <c r="HM219" s="263"/>
      <c r="HN219" s="264"/>
      <c r="HO219" s="265"/>
      <c r="HP219" s="266"/>
      <c r="HQ219" s="267">
        <f t="shared" si="307"/>
        <v>0</v>
      </c>
      <c r="HR219" s="260">
        <f>+(IF(OR($B219=0,$C219=0,$D219=0,$DC$2&gt;$OE$1),0,IF(OR(HM219=0,HO219=0,HP219=0),0,MIN((VLOOKUP($D219,SALERYCODE,3,0))*(IF($D219=6,HP219,HO219))*((MIN((VLOOKUP($D219,SALERYCODE,5,0)),(IF($D219=6,HO219,HP219))))),MIN((VLOOKUP($D219,SALERYCODE,3,0)),(HM219+HN219))*(IF($D219=6,HP219,((MIN((VLOOKUP($D219,SALERYCODE,5,0)),HP219)))))))))/IF(AND($D219=2,'ראשי-פרטים כלליים וריכוז הוצאות'!$D$68&lt;&gt;4),1.2,1)</f>
        <v>0</v>
      </c>
      <c r="HS219" s="263"/>
      <c r="HT219" s="264"/>
      <c r="HU219" s="265"/>
      <c r="HV219" s="266"/>
      <c r="HW219" s="267">
        <f t="shared" si="308"/>
        <v>0</v>
      </c>
      <c r="HX219" s="260">
        <f>+(IF(OR($B219=0,$C219=0,$D219=0,$DC$2&gt;$OE$1),0,IF(OR(HS219=0,HU219=0,HV219=0),0,MIN((VLOOKUP($D219,SALERYCODE,3,0))*(IF($D219=6,HV219,HU219))*((MIN((VLOOKUP($D219,SALERYCODE,5,0)),(IF($D219=6,HU219,HV219))))),MIN((VLOOKUP($D219,SALERYCODE,3,0)),(HS219+HT219))*(IF($D219=6,HV219,((MIN((VLOOKUP($D219,SALERYCODE,5,0)),HV219)))))))))/IF(AND($D219=2,'ראשי-פרטים כלליים וריכוז הוצאות'!$D$68&lt;&gt;4),1.2,1)</f>
        <v>0</v>
      </c>
      <c r="HY219" s="263"/>
      <c r="HZ219" s="264"/>
      <c r="IA219" s="265"/>
      <c r="IB219" s="266"/>
      <c r="IC219" s="267">
        <f t="shared" si="309"/>
        <v>0</v>
      </c>
      <c r="ID219" s="260">
        <f>+(IF(OR($B219=0,$C219=0,$D219=0,$DC$2&gt;$OE$1),0,IF(OR(HY219=0,IA219=0,IB219=0),0,MIN((VLOOKUP($D219,SALERYCODE,3,0))*(IF($D219=6,IB219,IA219))*((MIN((VLOOKUP($D219,SALERYCODE,5,0)),(IF($D219=6,IA219,IB219))))),MIN((VLOOKUP($D219,SALERYCODE,3,0)),(HY219+HZ219))*(IF($D219=6,IB219,((MIN((VLOOKUP($D219,SALERYCODE,5,0)),IB219)))))))))/IF(AND($D219=2,'ראשי-פרטים כלליים וריכוז הוצאות'!$D$68&lt;&gt;4),1.2,1)</f>
        <v>0</v>
      </c>
      <c r="IE219" s="263"/>
      <c r="IF219" s="264"/>
      <c r="IG219" s="265"/>
      <c r="IH219" s="266"/>
      <c r="II219" s="267">
        <f t="shared" si="310"/>
        <v>0</v>
      </c>
      <c r="IJ219" s="260">
        <f>+(IF(OR($B219=0,$C219=0,$D219=0,$DC$2&gt;$OE$1),0,IF(OR(IE219=0,IG219=0,IH219=0),0,MIN((VLOOKUP($D219,SALERYCODE,3,0))*(IF($D219=6,IH219,IG219))*((MIN((VLOOKUP($D219,SALERYCODE,5,0)),(IF($D219=6,IG219,IH219))))),MIN((VLOOKUP($D219,SALERYCODE,3,0)),(IE219+IF219))*(IF($D219=6,IH219,((MIN((VLOOKUP($D219,SALERYCODE,5,0)),IH219)))))))))/IF(AND($D219=2,'ראשי-פרטים כלליים וריכוז הוצאות'!$D$68&lt;&gt;4),1.2,1)</f>
        <v>0</v>
      </c>
      <c r="IK219" s="263"/>
      <c r="IL219" s="264"/>
      <c r="IM219" s="265"/>
      <c r="IN219" s="266"/>
      <c r="IO219" s="267">
        <f t="shared" si="311"/>
        <v>0</v>
      </c>
      <c r="IP219" s="260">
        <f>+(IF(OR($B219=0,$C219=0,$D219=0,$DC$2&gt;$OE$1),0,IF(OR(IK219=0,IM219=0,IN219=0),0,MIN((VLOOKUP($D219,SALERYCODE,3,0))*(IF($D219=6,IN219,IM219))*((MIN((VLOOKUP($D219,SALERYCODE,5,0)),(IF($D219=6,IM219,IN219))))),MIN((VLOOKUP($D219,SALERYCODE,3,0)),(IK219+IL219))*(IF($D219=6,IN219,((MIN((VLOOKUP($D219,SALERYCODE,5,0)),IN219)))))))))/IF(AND($D219=2,'ראשי-פרטים כלליים וריכוז הוצאות'!$D$68&lt;&gt;4),1.2,1)</f>
        <v>0</v>
      </c>
      <c r="IQ219" s="263"/>
      <c r="IR219" s="264"/>
      <c r="IS219" s="265"/>
      <c r="IT219" s="266"/>
      <c r="IU219" s="267">
        <f t="shared" si="312"/>
        <v>0</v>
      </c>
      <c r="IV219" s="260">
        <f>+(IF(OR($B219=0,$C219=0,$D219=0,$DC$2&gt;$OE$1),0,IF(OR(IQ219=0,IS219=0,IT219=0),0,MIN((VLOOKUP($D219,SALERYCODE,3,0))*(IF($D219=6,IT219,IS219))*((MIN((VLOOKUP($D219,SALERYCODE,5,0)),(IF($D219=6,IS219,IT219))))),MIN((VLOOKUP($D219,SALERYCODE,3,0)),(IQ219+IR219))*(IF($D219=6,IT219,((MIN((VLOOKUP($D219,SALERYCODE,5,0)),IT219)))))))))/IF(AND($D219=2,'ראשי-פרטים כלליים וריכוז הוצאות'!$D$68&lt;&gt;4),1.2,1)</f>
        <v>0</v>
      </c>
      <c r="IW219" s="263"/>
      <c r="IX219" s="264"/>
      <c r="IY219" s="265"/>
      <c r="IZ219" s="266"/>
      <c r="JA219" s="267">
        <f t="shared" si="313"/>
        <v>0</v>
      </c>
      <c r="JB219" s="260">
        <f>+(IF(OR($B219=0,$C219=0,$D219=0,$DC$2&gt;$OE$1),0,IF(OR(IW219=0,IY219=0,IZ219=0),0,MIN((VLOOKUP($D219,SALERYCODE,3,0))*(IF($D219=6,IZ219,IY219))*((MIN((VLOOKUP($D219,SALERYCODE,5,0)),(IF($D219=6,IY219,IZ219))))),MIN((VLOOKUP($D219,SALERYCODE,3,0)),(IW219+IX219))*(IF($D219=6,IZ219,((MIN((VLOOKUP($D219,SALERYCODE,5,0)),IZ219)))))))))/IF(AND($D219=2,'ראשי-פרטים כלליים וריכוז הוצאות'!$D$68&lt;&gt;4),1.2,1)</f>
        <v>0</v>
      </c>
      <c r="JC219" s="263"/>
      <c r="JD219" s="264"/>
      <c r="JE219" s="265"/>
      <c r="JF219" s="266"/>
      <c r="JG219" s="267">
        <f t="shared" si="314"/>
        <v>0</v>
      </c>
      <c r="JH219" s="260">
        <f>+(IF(OR($B219=0,$C219=0,$D219=0,$DC$2&gt;$OE$1),0,IF(OR(JC219=0,JE219=0,JF219=0),0,MIN((VLOOKUP($D219,SALERYCODE,3,0))*(IF($D219=6,JF219,JE219))*((MIN((VLOOKUP($D219,SALERYCODE,5,0)),(IF($D219=6,JE219,JF219))))),MIN((VLOOKUP($D219,SALERYCODE,3,0)),(JC219+JD219))*(IF($D219=6,JF219,((MIN((VLOOKUP($D219,SALERYCODE,5,0)),JF219)))))))))/IF(AND($D219=2,'ראשי-פרטים כלליים וריכוז הוצאות'!$D$68&lt;&gt;4),1.2,1)</f>
        <v>0</v>
      </c>
      <c r="JI219" s="263"/>
      <c r="JJ219" s="264"/>
      <c r="JK219" s="265"/>
      <c r="JL219" s="266"/>
      <c r="JM219" s="267">
        <f t="shared" si="315"/>
        <v>0</v>
      </c>
      <c r="JN219" s="260">
        <f>+(IF(OR($B219=0,$C219=0,$D219=0,$DC$2&gt;$OE$1),0,IF(OR(JI219=0,JK219=0,JL219=0),0,MIN((VLOOKUP($D219,SALERYCODE,3,0))*(IF($D219=6,JL219,JK219))*((MIN((VLOOKUP($D219,SALERYCODE,5,0)),(IF($D219=6,JK219,JL219))))),MIN((VLOOKUP($D219,SALERYCODE,3,0)),(JI219+JJ219))*(IF($D219=6,JL219,((MIN((VLOOKUP($D219,SALERYCODE,5,0)),JL219)))))))))/IF(AND($D219=2,'ראשי-פרטים כלליים וריכוז הוצאות'!$D$68&lt;&gt;4),1.2,1)</f>
        <v>0</v>
      </c>
      <c r="JO219" s="263"/>
      <c r="JP219" s="264"/>
      <c r="JQ219" s="265"/>
      <c r="JR219" s="266"/>
      <c r="JS219" s="267">
        <f t="shared" si="316"/>
        <v>0</v>
      </c>
      <c r="JT219" s="260">
        <f>+(IF(OR($B219=0,$C219=0,$D219=0,$DC$2&gt;$OE$1),0,IF(OR(JO219=0,JQ219=0,JR219=0),0,MIN((VLOOKUP($D219,SALERYCODE,3,0))*(IF($D219=6,JR219,JQ219))*((MIN((VLOOKUP($D219,SALERYCODE,5,0)),(IF($D219=6,JQ219,JR219))))),MIN((VLOOKUP($D219,SALERYCODE,3,0)),(JO219+JP219))*(IF($D219=6,JR219,((MIN((VLOOKUP($D219,SALERYCODE,5,0)),JR219)))))))))/IF(AND($D219=2,'ראשי-פרטים כלליים וריכוז הוצאות'!$D$68&lt;&gt;4),1.2,1)</f>
        <v>0</v>
      </c>
      <c r="JU219" s="263"/>
      <c r="JV219" s="264"/>
      <c r="JW219" s="265"/>
      <c r="JX219" s="266"/>
      <c r="JY219" s="267">
        <f t="shared" si="317"/>
        <v>0</v>
      </c>
      <c r="JZ219" s="260">
        <f>+(IF(OR($B219=0,$C219=0,$D219=0,$DC$2&gt;$OE$1),0,IF(OR(JU219=0,JW219=0,JX219=0),0,MIN((VLOOKUP($D219,SALERYCODE,3,0))*(IF($D219=6,JX219,JW219))*((MIN((VLOOKUP($D219,SALERYCODE,5,0)),(IF($D219=6,JW219,JX219))))),MIN((VLOOKUP($D219,SALERYCODE,3,0)),(JU219+JV219))*(IF($D219=6,JX219,((MIN((VLOOKUP($D219,SALERYCODE,5,0)),JX219)))))))))/IF(AND($D219=2,'ראשי-פרטים כלליים וריכוז הוצאות'!$D$68&lt;&gt;4),1.2,1)</f>
        <v>0</v>
      </c>
      <c r="KA219" s="263"/>
      <c r="KB219" s="264"/>
      <c r="KC219" s="265"/>
      <c r="KD219" s="266"/>
      <c r="KE219" s="267">
        <f t="shared" si="318"/>
        <v>0</v>
      </c>
      <c r="KF219" s="260">
        <f>+(IF(OR($B219=0,$C219=0,$D219=0,$DC$2&gt;$OE$1),0,IF(OR(KA219=0,KC219=0,KD219=0),0,MIN((VLOOKUP($D219,SALERYCODE,3,0))*(IF($D219=6,KD219,KC219))*((MIN((VLOOKUP($D219,SALERYCODE,5,0)),(IF($D219=6,KC219,KD219))))),MIN((VLOOKUP($D219,SALERYCODE,3,0)),(KA219+KB219))*(IF($D219=6,KD219,((MIN((VLOOKUP($D219,SALERYCODE,5,0)),KD219)))))))))/IF(AND($D219=2,'ראשי-פרטים כלליים וריכוז הוצאות'!$D$68&lt;&gt;4),1.2,1)</f>
        <v>0</v>
      </c>
      <c r="KG219" s="263"/>
      <c r="KH219" s="264"/>
      <c r="KI219" s="265"/>
      <c r="KJ219" s="266"/>
      <c r="KK219" s="267">
        <f t="shared" si="319"/>
        <v>0</v>
      </c>
      <c r="KL219" s="260">
        <f>+(IF(OR($B219=0,$C219=0,$D219=0,$DC$2&gt;$OE$1),0,IF(OR(KG219=0,KI219=0,KJ219=0),0,MIN((VLOOKUP($D219,SALERYCODE,3,0))*(IF($D219=6,KJ219,KI219))*((MIN((VLOOKUP($D219,SALERYCODE,5,0)),(IF($D219=6,KI219,KJ219))))),MIN((VLOOKUP($D219,SALERYCODE,3,0)),(KG219+KH219))*(IF($D219=6,KJ219,((MIN((VLOOKUP($D219,SALERYCODE,5,0)),KJ219)))))))))/IF(AND($D219=2,'ראשי-פרטים כלליים וריכוז הוצאות'!$D$68&lt;&gt;4),1.2,1)</f>
        <v>0</v>
      </c>
      <c r="KM219" s="263"/>
      <c r="KN219" s="264"/>
      <c r="KO219" s="265"/>
      <c r="KP219" s="266"/>
      <c r="KQ219" s="267">
        <f t="shared" si="320"/>
        <v>0</v>
      </c>
      <c r="KR219" s="260">
        <f>+(IF(OR($B219=0,$C219=0,$D219=0,$DC$2&gt;$OE$1),0,IF(OR(KM219=0,KO219=0,KP219=0),0,MIN((VLOOKUP($D219,SALERYCODE,3,0))*(IF($D219=6,KP219,KO219))*((MIN((VLOOKUP($D219,SALERYCODE,5,0)),(IF($D219=6,KO219,KP219))))),MIN((VLOOKUP($D219,SALERYCODE,3,0)),(KM219+KN219))*(IF($D219=6,KP219,((MIN((VLOOKUP($D219,SALERYCODE,5,0)),KP219)))))))))/IF(AND($D219=2,'ראשי-פרטים כלליים וריכוז הוצאות'!$D$68&lt;&gt;4),1.2,1)</f>
        <v>0</v>
      </c>
      <c r="KS219" s="263"/>
      <c r="KT219" s="264"/>
      <c r="KU219" s="265"/>
      <c r="KV219" s="266"/>
      <c r="KW219" s="267">
        <f t="shared" si="321"/>
        <v>0</v>
      </c>
      <c r="KX219" s="260">
        <f>+(IF(OR($B219=0,$C219=0,$D219=0,$DC$2&gt;$OE$1),0,IF(OR(KS219=0,KU219=0,KV219=0),0,MIN((VLOOKUP($D219,SALERYCODE,3,0))*(IF($D219=6,KV219,KU219))*((MIN((VLOOKUP($D219,SALERYCODE,5,0)),(IF($D219=6,KU219,KV219))))),MIN((VLOOKUP($D219,SALERYCODE,3,0)),(KS219+KT219))*(IF($D219=6,KV219,((MIN((VLOOKUP($D219,SALERYCODE,5,0)),KV219)))))))))/IF(AND($D219=2,'ראשי-פרטים כלליים וריכוז הוצאות'!$D$68&lt;&gt;4),1.2,1)</f>
        <v>0</v>
      </c>
      <c r="KY219" s="263"/>
      <c r="KZ219" s="264"/>
      <c r="LA219" s="265"/>
      <c r="LB219" s="266"/>
      <c r="LC219" s="267">
        <f t="shared" si="322"/>
        <v>0</v>
      </c>
      <c r="LD219" s="260">
        <f>+(IF(OR($B219=0,$C219=0,$D219=0,$DC$2&gt;$OE$1),0,IF(OR(KY219=0,LA219=0,LB219=0),0,MIN((VLOOKUP($D219,SALERYCODE,3,0))*(IF($D219=6,LB219,LA219))*((MIN((VLOOKUP($D219,SALERYCODE,5,0)),(IF($D219=6,LA219,LB219))))),MIN((VLOOKUP($D219,SALERYCODE,3,0)),(KY219+KZ219))*(IF($D219=6,LB219,((MIN((VLOOKUP($D219,SALERYCODE,5,0)),LB219)))))))))/IF(AND($D219=2,'ראשי-פרטים כלליים וריכוז הוצאות'!$D$68&lt;&gt;4),1.2,1)</f>
        <v>0</v>
      </c>
      <c r="LE219" s="263"/>
      <c r="LF219" s="264"/>
      <c r="LG219" s="265"/>
      <c r="LH219" s="266"/>
      <c r="LI219" s="267">
        <f t="shared" si="323"/>
        <v>0</v>
      </c>
      <c r="LJ219" s="260">
        <f>+(IF(OR($B219=0,$C219=0,$D219=0,$DC$2&gt;$OE$1),0,IF(OR(LE219=0,LG219=0,LH219=0),0,MIN((VLOOKUP($D219,SALERYCODE,3,0))*(IF($D219=6,LH219,LG219))*((MIN((VLOOKUP($D219,SALERYCODE,5,0)),(IF($D219=6,LG219,LH219))))),MIN((VLOOKUP($D219,SALERYCODE,3,0)),(LE219+LF219))*(IF($D219=6,LH219,((MIN((VLOOKUP($D219,SALERYCODE,5,0)),LH219)))))))))/IF(AND($D219=2,'ראשי-פרטים כלליים וריכוז הוצאות'!$D$68&lt;&gt;4),1.2,1)</f>
        <v>0</v>
      </c>
      <c r="LK219" s="263"/>
      <c r="LL219" s="264"/>
      <c r="LM219" s="265"/>
      <c r="LN219" s="266"/>
      <c r="LO219" s="267">
        <f t="shared" si="324"/>
        <v>0</v>
      </c>
      <c r="LP219" s="260">
        <f>+(IF(OR($B219=0,$C219=0,$D219=0,$DC$2&gt;$OE$1),0,IF(OR(LK219=0,LM219=0,LN219=0),0,MIN((VLOOKUP($D219,SALERYCODE,3,0))*(IF($D219=6,LN219,LM219))*((MIN((VLOOKUP($D219,SALERYCODE,5,0)),(IF($D219=6,LM219,LN219))))),MIN((VLOOKUP($D219,SALERYCODE,3,0)),(LK219+LL219))*(IF($D219=6,LN219,((MIN((VLOOKUP($D219,SALERYCODE,5,0)),LN219)))))))))/IF(AND($D219=2,'ראשי-פרטים כלליים וריכוז הוצאות'!$D$68&lt;&gt;4),1.2,1)</f>
        <v>0</v>
      </c>
      <c r="LQ219" s="263"/>
      <c r="LR219" s="264"/>
      <c r="LS219" s="265"/>
      <c r="LT219" s="266"/>
      <c r="LU219" s="267">
        <f t="shared" si="325"/>
        <v>0</v>
      </c>
      <c r="LV219" s="260">
        <f>+(IF(OR($B219=0,$C219=0,$D219=0,$DC$2&gt;$OE$1),0,IF(OR(LQ219=0,LS219=0,LT219=0),0,MIN((VLOOKUP($D219,SALERYCODE,3,0))*(IF($D219=6,LT219,LS219))*((MIN((VLOOKUP($D219,SALERYCODE,5,0)),(IF($D219=6,LS219,LT219))))),MIN((VLOOKUP($D219,SALERYCODE,3,0)),(LQ219+LR219))*(IF($D219=6,LT219,((MIN((VLOOKUP($D219,SALERYCODE,5,0)),LT219)))))))))/IF(AND($D219=2,'ראשי-פרטים כלליים וריכוז הוצאות'!$D$68&lt;&gt;4),1.2,1)</f>
        <v>0</v>
      </c>
      <c r="LW219" s="263"/>
      <c r="LX219" s="264"/>
      <c r="LY219" s="265"/>
      <c r="LZ219" s="266"/>
      <c r="MA219" s="267">
        <f t="shared" si="326"/>
        <v>0</v>
      </c>
      <c r="MB219" s="260">
        <f>+(IF(OR($B219=0,$C219=0,$D219=0,$DC$2&gt;$OE$1),0,IF(OR(LW219=0,LY219=0,LZ219=0),0,MIN((VLOOKUP($D219,SALERYCODE,3,0))*(IF($D219=6,LZ219,LY219))*((MIN((VLOOKUP($D219,SALERYCODE,5,0)),(IF($D219=6,LY219,LZ219))))),MIN((VLOOKUP($D219,SALERYCODE,3,0)),(LW219+LX219))*(IF($D219=6,LZ219,((MIN((VLOOKUP($D219,SALERYCODE,5,0)),LZ219)))))))))/IF(AND($D219=2,'ראשי-פרטים כלליים וריכוז הוצאות'!$D$68&lt;&gt;4),1.2,1)</f>
        <v>0</v>
      </c>
      <c r="MC219" s="263"/>
      <c r="MD219" s="264"/>
      <c r="ME219" s="265"/>
      <c r="MF219" s="266"/>
      <c r="MG219" s="267">
        <f t="shared" si="327"/>
        <v>0</v>
      </c>
      <c r="MH219" s="260">
        <f>+(IF(OR($B219=0,$C219=0,$D219=0,$DC$2&gt;$OE$1),0,IF(OR(MC219=0,ME219=0,MF219=0),0,MIN((VLOOKUP($D219,SALERYCODE,3,0))*(IF($D219=6,MF219,ME219))*((MIN((VLOOKUP($D219,SALERYCODE,5,0)),(IF($D219=6,ME219,MF219))))),MIN((VLOOKUP($D219,SALERYCODE,3,0)),(MC219+MD219))*(IF($D219=6,MF219,((MIN((VLOOKUP($D219,SALERYCODE,5,0)),MF219)))))))))/IF(AND($D219=2,'ראשי-פרטים כלליים וריכוז הוצאות'!$D$68&lt;&gt;4),1.2,1)</f>
        <v>0</v>
      </c>
      <c r="MI219" s="263"/>
      <c r="MJ219" s="264"/>
      <c r="MK219" s="265"/>
      <c r="ML219" s="266"/>
      <c r="MM219" s="267">
        <f t="shared" si="328"/>
        <v>0</v>
      </c>
      <c r="MN219" s="260">
        <f>+(IF(OR($B219=0,$C219=0,$D219=0,$DC$2&gt;$OE$1),0,IF(OR(MI219=0,MK219=0,ML219=0),0,MIN((VLOOKUP($D219,SALERYCODE,3,0))*(IF($D219=6,ML219,MK219))*((MIN((VLOOKUP($D219,SALERYCODE,5,0)),(IF($D219=6,MK219,ML219))))),MIN((VLOOKUP($D219,SALERYCODE,3,0)),(MI219+MJ219))*(IF($D219=6,ML219,((MIN((VLOOKUP($D219,SALERYCODE,5,0)),ML219)))))))))/IF(AND($D219=2,'ראשי-פרטים כלליים וריכוז הוצאות'!$D$68&lt;&gt;4),1.2,1)</f>
        <v>0</v>
      </c>
      <c r="MO219" s="263"/>
      <c r="MP219" s="264"/>
      <c r="MQ219" s="265"/>
      <c r="MR219" s="266"/>
      <c r="MS219" s="267">
        <f t="shared" si="329"/>
        <v>0</v>
      </c>
      <c r="MT219" s="260">
        <f>+(IF(OR($B219=0,$C219=0,$D219=0,$DC$2&gt;$OE$1),0,IF(OR(MO219=0,MQ219=0,MR219=0),0,MIN((VLOOKUP($D219,SALERYCODE,3,0))*(IF($D219=6,MR219,MQ219))*((MIN((VLOOKUP($D219,SALERYCODE,5,0)),(IF($D219=6,MQ219,MR219))))),MIN((VLOOKUP($D219,SALERYCODE,3,0)),(MO219+MP219))*(IF($D219=6,MR219,((MIN((VLOOKUP($D219,SALERYCODE,5,0)),MR219)))))))))/IF(AND($D219=2,'ראשי-פרטים כלליים וריכוז הוצאות'!$D$68&lt;&gt;4),1.2,1)</f>
        <v>0</v>
      </c>
      <c r="MU219" s="263"/>
      <c r="MV219" s="264"/>
      <c r="MW219" s="265"/>
      <c r="MX219" s="266"/>
      <c r="MY219" s="267">
        <f t="shared" si="330"/>
        <v>0</v>
      </c>
      <c r="MZ219" s="260">
        <f>+(IF(OR($B219=0,$C219=0,$D219=0,$DC$2&gt;$OE$1),0,IF(OR(MU219=0,MW219=0,MX219=0),0,MIN((VLOOKUP($D219,SALERYCODE,3,0))*(IF($D219=6,MX219,MW219))*((MIN((VLOOKUP($D219,SALERYCODE,5,0)),(IF($D219=6,MW219,MX219))))),MIN((VLOOKUP($D219,SALERYCODE,3,0)),(MU219+MV219))*(IF($D219=6,MX219,((MIN((VLOOKUP($D219,SALERYCODE,5,0)),MX219)))))))))/IF(AND($D219=2,'ראשי-פרטים כלליים וריכוז הוצאות'!$D$68&lt;&gt;4),1.2,1)</f>
        <v>0</v>
      </c>
      <c r="NA219" s="263"/>
      <c r="NB219" s="264"/>
      <c r="NC219" s="265"/>
      <c r="ND219" s="266"/>
      <c r="NE219" s="267">
        <f t="shared" si="331"/>
        <v>0</v>
      </c>
      <c r="NF219" s="260">
        <f>+(IF(OR($B219=0,$C219=0,$D219=0,$DC$2&gt;$OE$1),0,IF(OR(NA219=0,NC219=0,ND219=0),0,MIN((VLOOKUP($D219,SALERYCODE,3,0))*(IF($D219=6,ND219,NC219))*((MIN((VLOOKUP($D219,SALERYCODE,5,0)),(IF($D219=6,NC219,ND219))))),MIN((VLOOKUP($D219,SALERYCODE,3,0)),(NA219+NB219))*(IF($D219=6,ND219,((MIN((VLOOKUP($D219,SALERYCODE,5,0)),ND219)))))))))/IF(AND($D219=2,'ראשי-פרטים כלליים וריכוז הוצאות'!$D$68&lt;&gt;4),1.2,1)</f>
        <v>0</v>
      </c>
      <c r="NG219" s="263"/>
      <c r="NH219" s="264"/>
      <c r="NI219" s="265"/>
      <c r="NJ219" s="266"/>
      <c r="NK219" s="267">
        <f t="shared" si="332"/>
        <v>0</v>
      </c>
      <c r="NL219" s="260">
        <f>+(IF(OR($B219=0,$C219=0,$D219=0,$DC$2&gt;$OE$1),0,IF(OR(NG219=0,NI219=0,NJ219=0),0,MIN((VLOOKUP($D219,SALERYCODE,3,0))*(IF($D219=6,NJ219,NI219))*((MIN((VLOOKUP($D219,SALERYCODE,5,0)),(IF($D219=6,NI219,NJ219))))),MIN((VLOOKUP($D219,SALERYCODE,3,0)),(NG219+NH219))*(IF($D219=6,NJ219,((MIN((VLOOKUP($D219,SALERYCODE,5,0)),NJ219)))))))))/IF(AND($D219=2,'ראשי-פרטים כלליים וריכוז הוצאות'!$D$68&lt;&gt;4),1.2,1)</f>
        <v>0</v>
      </c>
      <c r="NM219" s="263"/>
      <c r="NN219" s="264"/>
      <c r="NO219" s="265"/>
      <c r="NP219" s="266"/>
      <c r="NQ219" s="267">
        <f t="shared" si="333"/>
        <v>0</v>
      </c>
      <c r="NR219" s="260">
        <f>+(IF(OR($B219=0,$C219=0,$D219=0,$DC$2&gt;$OE$1),0,IF(OR(NM219=0,NO219=0,NP219=0),0,MIN((VLOOKUP($D219,SALERYCODE,3,0))*(IF($D219=6,NP219,NO219))*((MIN((VLOOKUP($D219,SALERYCODE,5,0)),(IF($D219=6,NO219,NP219))))),MIN((VLOOKUP($D219,SALERYCODE,3,0)),(NM219+NN219))*(IF($D219=6,NP219,((MIN((VLOOKUP($D219,SALERYCODE,5,0)),NP219)))))))))/IF(AND($D219=2,'ראשי-פרטים כלליים וריכוז הוצאות'!$D$68&lt;&gt;4),1.2,1)</f>
        <v>0</v>
      </c>
      <c r="NS219" s="263"/>
      <c r="NT219" s="264"/>
      <c r="NU219" s="265"/>
      <c r="NV219" s="266"/>
      <c r="NW219" s="267">
        <f t="shared" si="334"/>
        <v>0</v>
      </c>
      <c r="NX219" s="260">
        <f>+(IF(OR($B219=0,$C219=0,$D219=0,$DC$2&gt;$OE$1),0,IF(OR(NS219=0,NU219=0,NV219=0),0,MIN((VLOOKUP($D219,SALERYCODE,3,0))*(IF($D219=6,NV219,NU219))*((MIN((VLOOKUP($D219,SALERYCODE,5,0)),(IF($D219=6,NU219,NV219))))),MIN((VLOOKUP($D219,SALERYCODE,3,0)),(NS219+NT219))*(IF($D219=6,NV219,((MIN((VLOOKUP($D219,SALERYCODE,5,0)),NV219)))))))))/IF(AND($D219=2,'ראשי-פרטים כלליים וריכוז הוצאות'!$D$68&lt;&gt;4),1.2,1)</f>
        <v>0</v>
      </c>
      <c r="NY219" s="263"/>
      <c r="NZ219" s="264"/>
      <c r="OA219" s="265"/>
      <c r="OB219" s="266"/>
      <c r="OC219" s="267">
        <f t="shared" si="335"/>
        <v>0</v>
      </c>
      <c r="OD219" s="260">
        <f>+(IF(OR($B219=0,$C219=0,$D219=0,$DC$2&gt;$OE$1),0,IF(OR(NY219=0,OA219=0,OB219=0),0,MIN((VLOOKUP($D219,SALERYCODE,3,0))*(IF($D219=6,OB219,OA219))*((MIN((VLOOKUP($D219,SALERYCODE,5,0)),(IF($D219=6,OA219,OB219))))),MIN((VLOOKUP($D219,SALERYCODE,3,0)),(NY219+NZ219))*(IF($D219=6,OB219,((MIN((VLOOKUP($D219,SALERYCODE,5,0)),OB219)))))))))/IF(AND($D219=2,'ראשי-פרטים כלליים וריכוז הוצאות'!$D$68&lt;&gt;4),1.2,1)</f>
        <v>0</v>
      </c>
      <c r="OE219" s="275">
        <f t="shared" si="341"/>
        <v>0</v>
      </c>
      <c r="OF219" s="283">
        <f t="shared" si="342"/>
        <v>9.9999999999999995E-7</v>
      </c>
      <c r="OG219" s="276">
        <f t="shared" si="343"/>
        <v>0</v>
      </c>
      <c r="OH219" s="275">
        <f t="shared" si="344"/>
        <v>0</v>
      </c>
      <c r="OI219" s="275">
        <v>0</v>
      </c>
      <c r="OJ219" s="258">
        <f t="shared" si="345"/>
        <v>0</v>
      </c>
      <c r="OK219" s="284"/>
      <c r="OL219" s="116">
        <f>MIN(OJ219+OK219*OF219*OE219/$OL$1/IF(AND($D219=2,'ראשי-פרטים כלליים וריכוז הוצאות'!$D$68&lt;&gt;4),1.2,1),IF($D219&gt;0,VLOOKUP($D219,SALERYCODE,3,0)*12*OG219,0))</f>
        <v>0</v>
      </c>
      <c r="OM219" s="95">
        <f t="shared" si="336"/>
        <v>0</v>
      </c>
      <c r="ON219" s="11">
        <f t="shared" si="337"/>
        <v>0</v>
      </c>
      <c r="OO219" s="11">
        <f t="shared" si="338"/>
        <v>0</v>
      </c>
      <c r="OP219" s="22">
        <f t="shared" si="339"/>
        <v>0</v>
      </c>
      <c r="OQ219" s="11">
        <f t="shared" si="340"/>
        <v>0</v>
      </c>
      <c r="OR219" s="11" t="e">
        <f>#REF!</f>
        <v>#REF!</v>
      </c>
      <c r="OS219" s="35" t="e">
        <f>#REF!-OP219</f>
        <v>#REF!</v>
      </c>
      <c r="OT219" s="35" t="e">
        <f>OS219-#REF!</f>
        <v>#REF!</v>
      </c>
      <c r="OU219" s="43" t="e">
        <f>IF(AND(OP219&gt;0,(OS219=#REF!-OP219)),"מועסק פחות מ-10% מזמנו במופ","")</f>
        <v>#REF!</v>
      </c>
    </row>
    <row r="220" spans="1:500" ht="24" hidden="1" customHeight="1" outlineLevel="1" x14ac:dyDescent="0.2">
      <c r="A220" s="282">
        <v>217</v>
      </c>
      <c r="B220" s="269"/>
      <c r="C220" s="270"/>
      <c r="D220" s="271"/>
      <c r="E220" s="263"/>
      <c r="F220" s="264"/>
      <c r="G220" s="265"/>
      <c r="H220" s="266"/>
      <c r="I220" s="267">
        <f t="shared" si="271"/>
        <v>0</v>
      </c>
      <c r="J220" s="260">
        <f>(IF(OR($B220=0,$C220=0,$D220=0,$E$2&gt;$OE$1),0,IF(OR($E220=0,$G220=0,$H220=0),0,MIN((VLOOKUP($D220,SALERYCODE,3,0))*(IF($D220=6,$H220,$G220))*((MIN((VLOOKUP($D220,SALERYCODE,5,0)),(IF($D220=6,$G220,$H220))))),MIN((VLOOKUP($D220,SALERYCODE,3,0)),($E220+$F220))*(IF($D220=6,$H220,((MIN((VLOOKUP($D220,SALERYCODE,5,0)),$H220)))))))))/IF(AND($D220=2,'ראשי-פרטים כלליים וריכוז הוצאות'!$D$68&lt;&gt;4),1.2,1)</f>
        <v>0</v>
      </c>
      <c r="K220" s="263"/>
      <c r="L220" s="264"/>
      <c r="M220" s="265"/>
      <c r="N220" s="266"/>
      <c r="O220" s="267">
        <f t="shared" si="272"/>
        <v>0</v>
      </c>
      <c r="P220" s="260">
        <f>+(IF(OR($B220=0,$C220=0,$D220=0,$K$2&gt;$OE$1),0,IF(OR($K220=0,$M220=0,$N220=0),0,MIN((VLOOKUP($D220,SALERYCODE,3,0))*(IF($D220=6,$N220,$M220))*((MIN((VLOOKUP($D220,SALERYCODE,5,0)),(IF($D220=6,$M220,$N220))))),MIN((VLOOKUP($D220,SALERYCODE,3,0)),($K220+$L220))*(IF($D220=6,$N220,((MIN((VLOOKUP($D220,SALERYCODE,5,0)),$N220)))))))))/IF(AND($D220=2,'ראשי-פרטים כלליים וריכוז הוצאות'!$D$68&lt;&gt;4),1.2,1)</f>
        <v>0</v>
      </c>
      <c r="Q220" s="263"/>
      <c r="R220" s="264"/>
      <c r="S220" s="265"/>
      <c r="T220" s="266"/>
      <c r="U220" s="267">
        <f t="shared" si="273"/>
        <v>0</v>
      </c>
      <c r="V220" s="260">
        <f>+(IF(OR($B220=0,$C220=0,$D220=0,$Q$2&gt;$OE$1),0,IF(OR(Q220=0,S220=0,T220=0),0,MIN((VLOOKUP($D220,SALERYCODE,3,0))*(IF($D220=6,T220,S220))*((MIN((VLOOKUP($D220,SALERYCODE,5,0)),(IF($D220=6,S220,T220))))),MIN((VLOOKUP($D220,SALERYCODE,3,0)),(Q220+R220))*(IF($D220=6,T220,((MIN((VLOOKUP($D220,SALERYCODE,5,0)),T220)))))))))/IF(AND($D220=2,'ראשי-פרטים כלליים וריכוז הוצאות'!$D$68&lt;&gt;4),1.2,1)</f>
        <v>0</v>
      </c>
      <c r="W220" s="263"/>
      <c r="X220" s="264"/>
      <c r="Y220" s="265"/>
      <c r="Z220" s="266"/>
      <c r="AA220" s="267">
        <f t="shared" si="274"/>
        <v>0</v>
      </c>
      <c r="AB220" s="260">
        <f>+(IF(OR($B220=0,$C220=0,$D220=0,$W$2&gt;$OE$1),0,IF(OR(W220=0,Y220=0,Z220=0),0,MIN((VLOOKUP($D220,SALERYCODE,3,0))*(IF($D220=6,Z220,Y220))*((MIN((VLOOKUP($D220,SALERYCODE,5,0)),(IF($D220=6,Y220,Z220))))),MIN((VLOOKUP($D220,SALERYCODE,3,0)),(W220+X220))*(IF($D220=6,Z220,((MIN((VLOOKUP($D220,SALERYCODE,5,0)),Z220)))))))))/IF(AND($D220=2,'ראשי-פרטים כלליים וריכוז הוצאות'!$D$68&lt;&gt;4),1.2,1)</f>
        <v>0</v>
      </c>
      <c r="AC220" s="263"/>
      <c r="AD220" s="264"/>
      <c r="AE220" s="265"/>
      <c r="AF220" s="266"/>
      <c r="AG220" s="267">
        <f t="shared" si="275"/>
        <v>0</v>
      </c>
      <c r="AH220" s="260">
        <f>+(IF(OR($B220=0,$C220=0,$D220=0,$AC$2&gt;$OE$1),0,IF(OR(AC220=0,AE220=0,AF220=0),0,MIN((VLOOKUP($D220,SALERYCODE,3,0))*(IF($D220=6,AF220,AE220))*((MIN((VLOOKUP($D220,SALERYCODE,5,0)),(IF($D220=6,AE220,AF220))))),MIN((VLOOKUP($D220,SALERYCODE,3,0)),(AC220+AD220))*(IF($D220=6,AF220,((MIN((VLOOKUP($D220,SALERYCODE,5,0)),AF220)))))))))/IF(AND($D220=2,'ראשי-פרטים כלליים וריכוז הוצאות'!$D$68&lt;&gt;4),1.2,1)</f>
        <v>0</v>
      </c>
      <c r="AI220" s="263"/>
      <c r="AJ220" s="264"/>
      <c r="AK220" s="265"/>
      <c r="AL220" s="266"/>
      <c r="AM220" s="267">
        <f t="shared" si="276"/>
        <v>0</v>
      </c>
      <c r="AN220" s="260">
        <f>+(IF(OR($B220=0,$C220=0,$D220=0,$AI$2&gt;$OE$1),0,IF(OR(AI220=0,AK220=0,AL220=0),0,MIN((VLOOKUP($D220,SALERYCODE,3,0))*(IF($D220=6,AL220,AK220))*((MIN((VLOOKUP($D220,SALERYCODE,5,0)),(IF($D220=6,AK220,AL220))))),MIN((VLOOKUP($D220,SALERYCODE,3,0)),(AI220+AJ220))*(IF($D220=6,AL220,((MIN((VLOOKUP($D220,SALERYCODE,5,0)),AL220)))))))))/IF(AND($D220=2,'ראשי-פרטים כלליים וריכוז הוצאות'!$D$68&lt;&gt;4),1.2,1)</f>
        <v>0</v>
      </c>
      <c r="AO220" s="263"/>
      <c r="AP220" s="264"/>
      <c r="AQ220" s="265"/>
      <c r="AR220" s="266"/>
      <c r="AS220" s="267">
        <f t="shared" si="277"/>
        <v>0</v>
      </c>
      <c r="AT220" s="260">
        <f>+(IF(OR($B220=0,$C220=0,$D220=0,$AO$2&gt;$OE$1),0,IF(OR(AO220=0,AQ220=0,AR220=0),0,MIN((VLOOKUP($D220,SALERYCODE,3,0))*(IF($D220=6,AR220,AQ220))*((MIN((VLOOKUP($D220,SALERYCODE,5,0)),(IF($D220=6,AQ220,AR220))))),MIN((VLOOKUP($D220,SALERYCODE,3,0)),(AO220+AP220))*(IF($D220=6,AR220,((MIN((VLOOKUP($D220,SALERYCODE,5,0)),AR220)))))))))/IF(AND($D220=2,'ראשי-פרטים כלליים וריכוז הוצאות'!$D$68&lt;&gt;4),1.2,1)</f>
        <v>0</v>
      </c>
      <c r="AU220" s="263"/>
      <c r="AV220" s="264"/>
      <c r="AW220" s="265"/>
      <c r="AX220" s="266"/>
      <c r="AY220" s="267">
        <f t="shared" si="278"/>
        <v>0</v>
      </c>
      <c r="AZ220" s="260">
        <f>+(IF(OR($B220=0,$C220=0,$D220=0,$AU$2&gt;$OE$1),0,IF(OR(AU220=0,AW220=0,AX220=0),0,MIN((VLOOKUP($D220,SALERYCODE,3,0))*(IF($D220=6,AX220,AW220))*((MIN((VLOOKUP($D220,SALERYCODE,5,0)),(IF($D220=6,AW220,AX220))))),MIN((VLOOKUP($D220,SALERYCODE,3,0)),(AU220+AV220))*(IF($D220=6,AX220,((MIN((VLOOKUP($D220,SALERYCODE,5,0)),AX220)))))))))/IF(AND($D220=2,'ראשי-פרטים כלליים וריכוז הוצאות'!$D$68&lt;&gt;4),1.2,1)</f>
        <v>0</v>
      </c>
      <c r="BA220" s="263"/>
      <c r="BB220" s="264"/>
      <c r="BC220" s="265"/>
      <c r="BD220" s="266"/>
      <c r="BE220" s="267">
        <f t="shared" si="279"/>
        <v>0</v>
      </c>
      <c r="BF220" s="260">
        <f>+(IF(OR($B220=0,$C220=0,$D220=0,$BA$2&gt;$OE$1),0,IF(OR(BA220=0,BC220=0,BD220=0),0,MIN((VLOOKUP($D220,SALERYCODE,3,0))*(IF($D220=6,BD220,BC220))*((MIN((VLOOKUP($D220,SALERYCODE,5,0)),(IF($D220=6,BC220,BD220))))),MIN((VLOOKUP($D220,SALERYCODE,3,0)),(BA220+BB220))*(IF($D220=6,BD220,((MIN((VLOOKUP($D220,SALERYCODE,5,0)),BD220)))))))))/IF(AND($D220=2,'ראשי-פרטים כלליים וריכוז הוצאות'!$D$68&lt;&gt;4),1.2,1)</f>
        <v>0</v>
      </c>
      <c r="BG220" s="263"/>
      <c r="BH220" s="264"/>
      <c r="BI220" s="265"/>
      <c r="BJ220" s="266"/>
      <c r="BK220" s="267">
        <f t="shared" si="280"/>
        <v>0</v>
      </c>
      <c r="BL220" s="260">
        <f>+(IF(OR($B220=0,$C220=0,$D220=0,$BG$2&gt;$OE$1),0,IF(OR(BG220=0,BI220=0,BJ220=0),0,MIN((VLOOKUP($D220,SALERYCODE,3,0))*(IF($D220=6,BJ220,BI220))*((MIN((VLOOKUP($D220,SALERYCODE,5,0)),(IF($D220=6,BI220,BJ220))))),MIN((VLOOKUP($D220,SALERYCODE,3,0)),(BG220+BH220))*(IF($D220=6,BJ220,((MIN((VLOOKUP($D220,SALERYCODE,5,0)),BJ220)))))))))/IF(AND($D220=2,'ראשי-פרטים כלליים וריכוז הוצאות'!$D$68&lt;&gt;4),1.2,1)</f>
        <v>0</v>
      </c>
      <c r="BM220" s="263"/>
      <c r="BN220" s="264"/>
      <c r="BO220" s="265"/>
      <c r="BP220" s="266"/>
      <c r="BQ220" s="267">
        <f t="shared" si="281"/>
        <v>0</v>
      </c>
      <c r="BR220" s="260">
        <f>+(IF(OR($B220=0,$C220=0,$D220=0,$BM$2&gt;$OE$1),0,IF(OR(BM220=0,BO220=0,BP220=0),0,MIN((VLOOKUP($D220,SALERYCODE,3,0))*(IF($D220=6,BP220,BO220))*((MIN((VLOOKUP($D220,SALERYCODE,5,0)),(IF($D220=6,BO220,BP220))))),MIN((VLOOKUP($D220,SALERYCODE,3,0)),(BM220+BN220))*(IF($D220=6,BP220,((MIN((VLOOKUP($D220,SALERYCODE,5,0)),BP220)))))))))/IF(AND($D220=2,'ראשי-פרטים כלליים וריכוז הוצאות'!$D$68&lt;&gt;4),1.2,1)</f>
        <v>0</v>
      </c>
      <c r="BS220" s="263"/>
      <c r="BT220" s="264"/>
      <c r="BU220" s="265"/>
      <c r="BV220" s="266"/>
      <c r="BW220" s="267">
        <f t="shared" si="282"/>
        <v>0</v>
      </c>
      <c r="BX220" s="260">
        <f>+(IF(OR($B220=0,$C220=0,$D220=0,$BS$2&gt;$OE$1),0,IF(OR(BS220=0,BU220=0,BV220=0),0,MIN((VLOOKUP($D220,SALERYCODE,3,0))*(IF($D220=6,BV220,BU220))*((MIN((VLOOKUP($D220,SALERYCODE,5,0)),(IF($D220=6,BU220,BV220))))),MIN((VLOOKUP($D220,SALERYCODE,3,0)),(BS220+BT220))*(IF($D220=6,BV220,((MIN((VLOOKUP($D220,SALERYCODE,5,0)),BV220)))))))))/IF(AND($D220=2,'ראשי-פרטים כלליים וריכוז הוצאות'!$D$68&lt;&gt;4),1.2,1)</f>
        <v>0</v>
      </c>
      <c r="BY220" s="263"/>
      <c r="BZ220" s="264"/>
      <c r="CA220" s="265"/>
      <c r="CB220" s="266"/>
      <c r="CC220" s="267">
        <f t="shared" si="283"/>
        <v>0</v>
      </c>
      <c r="CD220" s="260">
        <f>+(IF(OR($B220=0,$C220=0,$D220=0,$BY$2&gt;$OE$1),0,IF(OR(BY220=0,CA220=0,CB220=0),0,MIN((VLOOKUP($D220,SALERYCODE,3,0))*(IF($D220=6,CB220,CA220))*((MIN((VLOOKUP($D220,SALERYCODE,5,0)),(IF($D220=6,CA220,CB220))))),MIN((VLOOKUP($D220,SALERYCODE,3,0)),(BY220+BZ220))*(IF($D220=6,CB220,((MIN((VLOOKUP($D220,SALERYCODE,5,0)),CB220)))))))))/IF(AND($D220=2,'ראשי-פרטים כלליים וריכוז הוצאות'!$D$68&lt;&gt;4),1.2,1)</f>
        <v>0</v>
      </c>
      <c r="CE220" s="263"/>
      <c r="CF220" s="264"/>
      <c r="CG220" s="265"/>
      <c r="CH220" s="266"/>
      <c r="CI220" s="267">
        <f t="shared" si="284"/>
        <v>0</v>
      </c>
      <c r="CJ220" s="260">
        <f>+(IF(OR($B220=0,$C220=0,$D220=0,$CE$2&gt;$OE$1),0,IF(OR(CE220=0,CG220=0,CH220=0),0,MIN((VLOOKUP($D220,SALERYCODE,3,0))*(IF($D220=6,CH220,CG220))*((MIN((VLOOKUP($D220,SALERYCODE,5,0)),(IF($D220=6,CG220,CH220))))),MIN((VLOOKUP($D220,SALERYCODE,3,0)),(CE220+CF220))*(IF($D220=6,CH220,((MIN((VLOOKUP($D220,SALERYCODE,5,0)),CH220)))))))))/IF(AND($D220=2,'ראשי-פרטים כלליים וריכוז הוצאות'!$D$68&lt;&gt;4),1.2,1)</f>
        <v>0</v>
      </c>
      <c r="CK220" s="263"/>
      <c r="CL220" s="264"/>
      <c r="CM220" s="265"/>
      <c r="CN220" s="266"/>
      <c r="CO220" s="267">
        <f t="shared" si="285"/>
        <v>0</v>
      </c>
      <c r="CP220" s="260">
        <f>+(IF(OR($B220=0,$C220=0,$D220=0,$CK$2&gt;$OE$1),0,IF(OR(CK220=0,CM220=0,CN220=0),0,MIN((VLOOKUP($D220,SALERYCODE,3,0))*(IF($D220=6,CN220,CM220))*((MIN((VLOOKUP($D220,SALERYCODE,5,0)),(IF($D220=6,CM220,CN220))))),MIN((VLOOKUP($D220,SALERYCODE,3,0)),(CK220+CL220))*(IF($D220=6,CN220,((MIN((VLOOKUP($D220,SALERYCODE,5,0)),CN220)))))))))/IF(AND($D220=2,'ראשי-פרטים כלליים וריכוז הוצאות'!$D$68&lt;&gt;4),1.2,1)</f>
        <v>0</v>
      </c>
      <c r="CQ220" s="263"/>
      <c r="CR220" s="264"/>
      <c r="CS220" s="265"/>
      <c r="CT220" s="266"/>
      <c r="CU220" s="267">
        <f t="shared" si="286"/>
        <v>0</v>
      </c>
      <c r="CV220" s="260">
        <f>+(IF(OR($B220=0,$C220=0,$D220=0,$CQ$2&gt;$OE$1),0,IF(OR(CQ220=0,CS220=0,CT220=0),0,MIN((VLOOKUP($D220,SALERYCODE,3,0))*(IF($D220=6,CT220,CS220))*((MIN((VLOOKUP($D220,SALERYCODE,5,0)),(IF($D220=6,CS220,CT220))))),MIN((VLOOKUP($D220,SALERYCODE,3,0)),(CQ220+CR220))*(IF($D220=6,CT220,((MIN((VLOOKUP($D220,SALERYCODE,5,0)),CT220)))))))))/IF(AND($D220=2,'ראשי-פרטים כלליים וריכוז הוצאות'!$D$68&lt;&gt;4),1.2,1)</f>
        <v>0</v>
      </c>
      <c r="CW220" s="263"/>
      <c r="CX220" s="264"/>
      <c r="CY220" s="265"/>
      <c r="CZ220" s="266"/>
      <c r="DA220" s="267">
        <f t="shared" si="287"/>
        <v>0</v>
      </c>
      <c r="DB220" s="260">
        <f>+(IF(OR($B220=0,$C220=0,$D220=0,$CW$2&gt;$OE$1),0,IF(OR(CW220=0,CY220=0,CZ220=0),0,MIN((VLOOKUP($D220,SALERYCODE,3,0))*(IF($D220=6,CZ220,CY220))*((MIN((VLOOKUP($D220,SALERYCODE,5,0)),(IF($D220=6,CY220,CZ220))))),MIN((VLOOKUP($D220,SALERYCODE,3,0)),(CW220+CX220))*(IF($D220=6,CZ220,((MIN((VLOOKUP($D220,SALERYCODE,5,0)),CZ220)))))))))/IF(AND($D220=2,'ראשי-פרטים כלליים וריכוז הוצאות'!$D$68&lt;&gt;4),1.2,1)</f>
        <v>0</v>
      </c>
      <c r="DC220" s="263"/>
      <c r="DD220" s="264"/>
      <c r="DE220" s="265"/>
      <c r="DF220" s="266"/>
      <c r="DG220" s="267">
        <f t="shared" si="288"/>
        <v>0</v>
      </c>
      <c r="DH220" s="260">
        <f>+(IF(OR($B220=0,$C220=0,$D220=0,$DC$2&gt;$OE$1),0,IF(OR(DC220=0,DE220=0,DF220=0),0,MIN((VLOOKUP($D220,SALERYCODE,3,0))*(IF($D220=6,DF220,DE220))*((MIN((VLOOKUP($D220,SALERYCODE,5,0)),(IF($D220=6,DE220,DF220))))),MIN((VLOOKUP($D220,SALERYCODE,3,0)),(DC220+DD220))*(IF($D220=6,DF220,((MIN((VLOOKUP($D220,SALERYCODE,5,0)),DF220)))))))))/IF(AND($D220=2,'ראשי-פרטים כלליים וריכוז הוצאות'!$D$68&lt;&gt;4),1.2,1)</f>
        <v>0</v>
      </c>
      <c r="DI220" s="263"/>
      <c r="DJ220" s="264"/>
      <c r="DK220" s="265"/>
      <c r="DL220" s="266"/>
      <c r="DM220" s="267">
        <f t="shared" si="289"/>
        <v>0</v>
      </c>
      <c r="DN220" s="260">
        <f>+(IF(OR($B220=0,$C220=0,$D220=0,$DC$2&gt;$OE$1),0,IF(OR(DI220=0,DK220=0,DL220=0),0,MIN((VLOOKUP($D220,SALERYCODE,3,0))*(IF($D220=6,DL220,DK220))*((MIN((VLOOKUP($D220,SALERYCODE,5,0)),(IF($D220=6,DK220,DL220))))),MIN((VLOOKUP($D220,SALERYCODE,3,0)),(DI220+DJ220))*(IF($D220=6,DL220,((MIN((VLOOKUP($D220,SALERYCODE,5,0)),DL220)))))))))/IF(AND($D220=2,'ראשי-פרטים כלליים וריכוז הוצאות'!$D$68&lt;&gt;4),1.2,1)</f>
        <v>0</v>
      </c>
      <c r="DO220" s="263"/>
      <c r="DP220" s="264"/>
      <c r="DQ220" s="265"/>
      <c r="DR220" s="266"/>
      <c r="DS220" s="267">
        <f t="shared" si="290"/>
        <v>0</v>
      </c>
      <c r="DT220" s="260">
        <f>+(IF(OR($B220=0,$C220=0,$D220=0,$DC$2&gt;$OE$1),0,IF(OR(DO220=0,DQ220=0,DR220=0),0,MIN((VLOOKUP($D220,SALERYCODE,3,0))*(IF($D220=6,DR220,DQ220))*((MIN((VLOOKUP($D220,SALERYCODE,5,0)),(IF($D220=6,DQ220,DR220))))),MIN((VLOOKUP($D220,SALERYCODE,3,0)),(DO220+DP220))*(IF($D220=6,DR220,((MIN((VLOOKUP($D220,SALERYCODE,5,0)),DR220)))))))))/IF(AND($D220=2,'ראשי-פרטים כלליים וריכוז הוצאות'!$D$68&lt;&gt;4),1.2,1)</f>
        <v>0</v>
      </c>
      <c r="DU220" s="263"/>
      <c r="DV220" s="264"/>
      <c r="DW220" s="265"/>
      <c r="DX220" s="266"/>
      <c r="DY220" s="267">
        <f t="shared" si="291"/>
        <v>0</v>
      </c>
      <c r="DZ220" s="260">
        <f>+(IF(OR($B220=0,$C220=0,$D220=0,$DC$2&gt;$OE$1),0,IF(OR(DU220=0,DW220=0,DX220=0),0,MIN((VLOOKUP($D220,SALERYCODE,3,0))*(IF($D220=6,DX220,DW220))*((MIN((VLOOKUP($D220,SALERYCODE,5,0)),(IF($D220=6,DW220,DX220))))),MIN((VLOOKUP($D220,SALERYCODE,3,0)),(DU220+DV220))*(IF($D220=6,DX220,((MIN((VLOOKUP($D220,SALERYCODE,5,0)),DX220)))))))))/IF(AND($D220=2,'ראשי-פרטים כלליים וריכוז הוצאות'!$D$68&lt;&gt;4),1.2,1)</f>
        <v>0</v>
      </c>
      <c r="EA220" s="263"/>
      <c r="EB220" s="264"/>
      <c r="EC220" s="265"/>
      <c r="ED220" s="266"/>
      <c r="EE220" s="267">
        <f t="shared" si="292"/>
        <v>0</v>
      </c>
      <c r="EF220" s="260">
        <f>+(IF(OR($B220=0,$C220=0,$D220=0,$DC$2&gt;$OE$1),0,IF(OR(EA220=0,EC220=0,ED220=0),0,MIN((VLOOKUP($D220,SALERYCODE,3,0))*(IF($D220=6,ED220,EC220))*((MIN((VLOOKUP($D220,SALERYCODE,5,0)),(IF($D220=6,EC220,ED220))))),MIN((VLOOKUP($D220,SALERYCODE,3,0)),(EA220+EB220))*(IF($D220=6,ED220,((MIN((VLOOKUP($D220,SALERYCODE,5,0)),ED220)))))))))/IF(AND($D220=2,'ראשי-פרטים כלליים וריכוז הוצאות'!$D$68&lt;&gt;4),1.2,1)</f>
        <v>0</v>
      </c>
      <c r="EG220" s="263"/>
      <c r="EH220" s="264"/>
      <c r="EI220" s="265"/>
      <c r="EJ220" s="266"/>
      <c r="EK220" s="267">
        <f t="shared" si="293"/>
        <v>0</v>
      </c>
      <c r="EL220" s="260">
        <f>+(IF(OR($B220=0,$C220=0,$D220=0,$DC$2&gt;$OE$1),0,IF(OR(EG220=0,EI220=0,EJ220=0),0,MIN((VLOOKUP($D220,SALERYCODE,3,0))*(IF($D220=6,EJ220,EI220))*((MIN((VLOOKUP($D220,SALERYCODE,5,0)),(IF($D220=6,EI220,EJ220))))),MIN((VLOOKUP($D220,SALERYCODE,3,0)),(EG220+EH220))*(IF($D220=6,EJ220,((MIN((VLOOKUP($D220,SALERYCODE,5,0)),EJ220)))))))))/IF(AND($D220=2,'ראשי-פרטים כלליים וריכוז הוצאות'!$D$68&lt;&gt;4),1.2,1)</f>
        <v>0</v>
      </c>
      <c r="EM220" s="263"/>
      <c r="EN220" s="264"/>
      <c r="EO220" s="265"/>
      <c r="EP220" s="266"/>
      <c r="EQ220" s="267">
        <f t="shared" si="294"/>
        <v>0</v>
      </c>
      <c r="ER220" s="260">
        <f>+(IF(OR($B220=0,$C220=0,$D220=0,$DC$2&gt;$OE$1),0,IF(OR(EM220=0,EO220=0,EP220=0),0,MIN((VLOOKUP($D220,SALERYCODE,3,0))*(IF($D220=6,EP220,EO220))*((MIN((VLOOKUP($D220,SALERYCODE,5,0)),(IF($D220=6,EO220,EP220))))),MIN((VLOOKUP($D220,SALERYCODE,3,0)),(EM220+EN220))*(IF($D220=6,EP220,((MIN((VLOOKUP($D220,SALERYCODE,5,0)),EP220)))))))))/IF(AND($D220=2,'ראשי-פרטים כלליים וריכוז הוצאות'!$D$68&lt;&gt;4),1.2,1)</f>
        <v>0</v>
      </c>
      <c r="ES220" s="263"/>
      <c r="ET220" s="264"/>
      <c r="EU220" s="265"/>
      <c r="EV220" s="266"/>
      <c r="EW220" s="267">
        <f t="shared" si="295"/>
        <v>0</v>
      </c>
      <c r="EX220" s="260">
        <f>+(IF(OR($B220=0,$C220=0,$D220=0,$DC$2&gt;$OE$1),0,IF(OR(ES220=0,EU220=0,EV220=0),0,MIN((VLOOKUP($D220,SALERYCODE,3,0))*(IF($D220=6,EV220,EU220))*((MIN((VLOOKUP($D220,SALERYCODE,5,0)),(IF($D220=6,EU220,EV220))))),MIN((VLOOKUP($D220,SALERYCODE,3,0)),(ES220+ET220))*(IF($D220=6,EV220,((MIN((VLOOKUP($D220,SALERYCODE,5,0)),EV220)))))))))/IF(AND($D220=2,'ראשי-פרטים כלליים וריכוז הוצאות'!$D$68&lt;&gt;4),1.2,1)</f>
        <v>0</v>
      </c>
      <c r="EY220" s="263"/>
      <c r="EZ220" s="264"/>
      <c r="FA220" s="265"/>
      <c r="FB220" s="266"/>
      <c r="FC220" s="267">
        <f t="shared" si="296"/>
        <v>0</v>
      </c>
      <c r="FD220" s="260">
        <f>+(IF(OR($B220=0,$C220=0,$D220=0,$DC$2&gt;$OE$1),0,IF(OR(EY220=0,FA220=0,FB220=0),0,MIN((VLOOKUP($D220,SALERYCODE,3,0))*(IF($D220=6,FB220,FA220))*((MIN((VLOOKUP($D220,SALERYCODE,5,0)),(IF($D220=6,FA220,FB220))))),MIN((VLOOKUP($D220,SALERYCODE,3,0)),(EY220+EZ220))*(IF($D220=6,FB220,((MIN((VLOOKUP($D220,SALERYCODE,5,0)),FB220)))))))))/IF(AND($D220=2,'ראשי-פרטים כלליים וריכוז הוצאות'!$D$68&lt;&gt;4),1.2,1)</f>
        <v>0</v>
      </c>
      <c r="FE220" s="263"/>
      <c r="FF220" s="264"/>
      <c r="FG220" s="265"/>
      <c r="FH220" s="266"/>
      <c r="FI220" s="267">
        <f t="shared" si="297"/>
        <v>0</v>
      </c>
      <c r="FJ220" s="260">
        <f>+(IF(OR($B220=0,$C220=0,$D220=0,$DC$2&gt;$OE$1),0,IF(OR(FE220=0,FG220=0,FH220=0),0,MIN((VLOOKUP($D220,SALERYCODE,3,0))*(IF($D220=6,FH220,FG220))*((MIN((VLOOKUP($D220,SALERYCODE,5,0)),(IF($D220=6,FG220,FH220))))),MIN((VLOOKUP($D220,SALERYCODE,3,0)),(FE220+FF220))*(IF($D220=6,FH220,((MIN((VLOOKUP($D220,SALERYCODE,5,0)),FH220)))))))))/IF(AND($D220=2,'ראשי-פרטים כלליים וריכוז הוצאות'!$D$68&lt;&gt;4),1.2,1)</f>
        <v>0</v>
      </c>
      <c r="FK220" s="263"/>
      <c r="FL220" s="264"/>
      <c r="FM220" s="265"/>
      <c r="FN220" s="266"/>
      <c r="FO220" s="267">
        <f t="shared" si="298"/>
        <v>0</v>
      </c>
      <c r="FP220" s="260">
        <f>+(IF(OR($B220=0,$C220=0,$D220=0,$DC$2&gt;$OE$1),0,IF(OR(FK220=0,FM220=0,FN220=0),0,MIN((VLOOKUP($D220,SALERYCODE,3,0))*(IF($D220=6,FN220,FM220))*((MIN((VLOOKUP($D220,SALERYCODE,5,0)),(IF($D220=6,FM220,FN220))))),MIN((VLOOKUP($D220,SALERYCODE,3,0)),(FK220+FL220))*(IF($D220=6,FN220,((MIN((VLOOKUP($D220,SALERYCODE,5,0)),FN220)))))))))/IF(AND($D220=2,'ראשי-פרטים כלליים וריכוז הוצאות'!$D$68&lt;&gt;4),1.2,1)</f>
        <v>0</v>
      </c>
      <c r="FQ220" s="263"/>
      <c r="FR220" s="264"/>
      <c r="FS220" s="265"/>
      <c r="FT220" s="266"/>
      <c r="FU220" s="267">
        <f t="shared" si="299"/>
        <v>0</v>
      </c>
      <c r="FV220" s="260">
        <f>+(IF(OR($B220=0,$C220=0,$D220=0,$DC$2&gt;$OE$1),0,IF(OR(FQ220=0,FS220=0,FT220=0),0,MIN((VLOOKUP($D220,SALERYCODE,3,0))*(IF($D220=6,FT220,FS220))*((MIN((VLOOKUP($D220,SALERYCODE,5,0)),(IF($D220=6,FS220,FT220))))),MIN((VLOOKUP($D220,SALERYCODE,3,0)),(FQ220+FR220))*(IF($D220=6,FT220,((MIN((VLOOKUP($D220,SALERYCODE,5,0)),FT220)))))))))/IF(AND($D220=2,'ראשי-פרטים כלליים וריכוז הוצאות'!$D$68&lt;&gt;4),1.2,1)</f>
        <v>0</v>
      </c>
      <c r="FW220" s="263"/>
      <c r="FX220" s="264"/>
      <c r="FY220" s="265"/>
      <c r="FZ220" s="266"/>
      <c r="GA220" s="267">
        <f t="shared" si="300"/>
        <v>0</v>
      </c>
      <c r="GB220" s="260">
        <f>+(IF(OR($B220=0,$C220=0,$D220=0,$DC$2&gt;$OE$1),0,IF(OR(FW220=0,FY220=0,FZ220=0),0,MIN((VLOOKUP($D220,SALERYCODE,3,0))*(IF($D220=6,FZ220,FY220))*((MIN((VLOOKUP($D220,SALERYCODE,5,0)),(IF($D220=6,FY220,FZ220))))),MIN((VLOOKUP($D220,SALERYCODE,3,0)),(FW220+FX220))*(IF($D220=6,FZ220,((MIN((VLOOKUP($D220,SALERYCODE,5,0)),FZ220)))))))))/IF(AND($D220=2,'ראשי-פרטים כלליים וריכוז הוצאות'!$D$68&lt;&gt;4),1.2,1)</f>
        <v>0</v>
      </c>
      <c r="GC220" s="263"/>
      <c r="GD220" s="264"/>
      <c r="GE220" s="265"/>
      <c r="GF220" s="266"/>
      <c r="GG220" s="267">
        <f t="shared" si="301"/>
        <v>0</v>
      </c>
      <c r="GH220" s="260">
        <f>+(IF(OR($B220=0,$C220=0,$D220=0,$DC$2&gt;$OE$1),0,IF(OR(GC220=0,GE220=0,GF220=0),0,MIN((VLOOKUP($D220,SALERYCODE,3,0))*(IF($D220=6,GF220,GE220))*((MIN((VLOOKUP($D220,SALERYCODE,5,0)),(IF($D220=6,GE220,GF220))))),MIN((VLOOKUP($D220,SALERYCODE,3,0)),(GC220+GD220))*(IF($D220=6,GF220,((MIN((VLOOKUP($D220,SALERYCODE,5,0)),GF220)))))))))/IF(AND($D220=2,'ראשי-פרטים כלליים וריכוז הוצאות'!$D$68&lt;&gt;4),1.2,1)</f>
        <v>0</v>
      </c>
      <c r="GI220" s="263"/>
      <c r="GJ220" s="264"/>
      <c r="GK220" s="265"/>
      <c r="GL220" s="266"/>
      <c r="GM220" s="267">
        <f t="shared" si="302"/>
        <v>0</v>
      </c>
      <c r="GN220" s="260">
        <f>+(IF(OR($B220=0,$C220=0,$D220=0,$DC$2&gt;$OE$1),0,IF(OR(GI220=0,GK220=0,GL220=0),0,MIN((VLOOKUP($D220,SALERYCODE,3,0))*(IF($D220=6,GL220,GK220))*((MIN((VLOOKUP($D220,SALERYCODE,5,0)),(IF($D220=6,GK220,GL220))))),MIN((VLOOKUP($D220,SALERYCODE,3,0)),(GI220+GJ220))*(IF($D220=6,GL220,((MIN((VLOOKUP($D220,SALERYCODE,5,0)),GL220)))))))))/IF(AND($D220=2,'ראשי-פרטים כלליים וריכוז הוצאות'!$D$68&lt;&gt;4),1.2,1)</f>
        <v>0</v>
      </c>
      <c r="GO220" s="263"/>
      <c r="GP220" s="264"/>
      <c r="GQ220" s="265"/>
      <c r="GR220" s="266"/>
      <c r="GS220" s="267">
        <f t="shared" si="303"/>
        <v>0</v>
      </c>
      <c r="GT220" s="260">
        <f>+(IF(OR($B220=0,$C220=0,$D220=0,$DC$2&gt;$OE$1),0,IF(OR(GO220=0,GQ220=0,GR220=0),0,MIN((VLOOKUP($D220,SALERYCODE,3,0))*(IF($D220=6,GR220,GQ220))*((MIN((VLOOKUP($D220,SALERYCODE,5,0)),(IF($D220=6,GQ220,GR220))))),MIN((VLOOKUP($D220,SALERYCODE,3,0)),(GO220+GP220))*(IF($D220=6,GR220,((MIN((VLOOKUP($D220,SALERYCODE,5,0)),GR220)))))))))/IF(AND($D220=2,'ראשי-פרטים כלליים וריכוז הוצאות'!$D$68&lt;&gt;4),1.2,1)</f>
        <v>0</v>
      </c>
      <c r="GU220" s="263"/>
      <c r="GV220" s="264"/>
      <c r="GW220" s="265"/>
      <c r="GX220" s="266"/>
      <c r="GY220" s="267">
        <f t="shared" si="304"/>
        <v>0</v>
      </c>
      <c r="GZ220" s="260">
        <f>+(IF(OR($B220=0,$C220=0,$D220=0,$DC$2&gt;$OE$1),0,IF(OR(GU220=0,GW220=0,GX220=0),0,MIN((VLOOKUP($D220,SALERYCODE,3,0))*(IF($D220=6,GX220,GW220))*((MIN((VLOOKUP($D220,SALERYCODE,5,0)),(IF($D220=6,GW220,GX220))))),MIN((VLOOKUP($D220,SALERYCODE,3,0)),(GU220+GV220))*(IF($D220=6,GX220,((MIN((VLOOKUP($D220,SALERYCODE,5,0)),GX220)))))))))/IF(AND($D220=2,'ראשי-פרטים כלליים וריכוז הוצאות'!$D$68&lt;&gt;4),1.2,1)</f>
        <v>0</v>
      </c>
      <c r="HA220" s="263"/>
      <c r="HB220" s="264"/>
      <c r="HC220" s="265"/>
      <c r="HD220" s="266"/>
      <c r="HE220" s="267">
        <f t="shared" si="305"/>
        <v>0</v>
      </c>
      <c r="HF220" s="260">
        <f>+(IF(OR($B220=0,$C220=0,$D220=0,$DC$2&gt;$OE$1),0,IF(OR(HA220=0,HC220=0,HD220=0),0,MIN((VLOOKUP($D220,SALERYCODE,3,0))*(IF($D220=6,HD220,HC220))*((MIN((VLOOKUP($D220,SALERYCODE,5,0)),(IF($D220=6,HC220,HD220))))),MIN((VLOOKUP($D220,SALERYCODE,3,0)),(HA220+HB220))*(IF($D220=6,HD220,((MIN((VLOOKUP($D220,SALERYCODE,5,0)),HD220)))))))))/IF(AND($D220=2,'ראשי-פרטים כלליים וריכוז הוצאות'!$D$68&lt;&gt;4),1.2,1)</f>
        <v>0</v>
      </c>
      <c r="HG220" s="263"/>
      <c r="HH220" s="264"/>
      <c r="HI220" s="265"/>
      <c r="HJ220" s="266"/>
      <c r="HK220" s="267">
        <f t="shared" si="306"/>
        <v>0</v>
      </c>
      <c r="HL220" s="260">
        <f>+(IF(OR($B220=0,$C220=0,$D220=0,$DC$2&gt;$OE$1),0,IF(OR(HG220=0,HI220=0,HJ220=0),0,MIN((VLOOKUP($D220,SALERYCODE,3,0))*(IF($D220=6,HJ220,HI220))*((MIN((VLOOKUP($D220,SALERYCODE,5,0)),(IF($D220=6,HI220,HJ220))))),MIN((VLOOKUP($D220,SALERYCODE,3,0)),(HG220+HH220))*(IF($D220=6,HJ220,((MIN((VLOOKUP($D220,SALERYCODE,5,0)),HJ220)))))))))/IF(AND($D220=2,'ראשי-פרטים כלליים וריכוז הוצאות'!$D$68&lt;&gt;4),1.2,1)</f>
        <v>0</v>
      </c>
      <c r="HM220" s="263"/>
      <c r="HN220" s="264"/>
      <c r="HO220" s="265"/>
      <c r="HP220" s="266"/>
      <c r="HQ220" s="267">
        <f t="shared" si="307"/>
        <v>0</v>
      </c>
      <c r="HR220" s="260">
        <f>+(IF(OR($B220=0,$C220=0,$D220=0,$DC$2&gt;$OE$1),0,IF(OR(HM220=0,HO220=0,HP220=0),0,MIN((VLOOKUP($D220,SALERYCODE,3,0))*(IF($D220=6,HP220,HO220))*((MIN((VLOOKUP($D220,SALERYCODE,5,0)),(IF($D220=6,HO220,HP220))))),MIN((VLOOKUP($D220,SALERYCODE,3,0)),(HM220+HN220))*(IF($D220=6,HP220,((MIN((VLOOKUP($D220,SALERYCODE,5,0)),HP220)))))))))/IF(AND($D220=2,'ראשי-פרטים כלליים וריכוז הוצאות'!$D$68&lt;&gt;4),1.2,1)</f>
        <v>0</v>
      </c>
      <c r="HS220" s="263"/>
      <c r="HT220" s="264"/>
      <c r="HU220" s="265"/>
      <c r="HV220" s="266"/>
      <c r="HW220" s="267">
        <f t="shared" si="308"/>
        <v>0</v>
      </c>
      <c r="HX220" s="260">
        <f>+(IF(OR($B220=0,$C220=0,$D220=0,$DC$2&gt;$OE$1),0,IF(OR(HS220=0,HU220=0,HV220=0),0,MIN((VLOOKUP($D220,SALERYCODE,3,0))*(IF($D220=6,HV220,HU220))*((MIN((VLOOKUP($D220,SALERYCODE,5,0)),(IF($D220=6,HU220,HV220))))),MIN((VLOOKUP($D220,SALERYCODE,3,0)),(HS220+HT220))*(IF($D220=6,HV220,((MIN((VLOOKUP($D220,SALERYCODE,5,0)),HV220)))))))))/IF(AND($D220=2,'ראשי-פרטים כלליים וריכוז הוצאות'!$D$68&lt;&gt;4),1.2,1)</f>
        <v>0</v>
      </c>
      <c r="HY220" s="263"/>
      <c r="HZ220" s="264"/>
      <c r="IA220" s="265"/>
      <c r="IB220" s="266"/>
      <c r="IC220" s="267">
        <f t="shared" si="309"/>
        <v>0</v>
      </c>
      <c r="ID220" s="260">
        <f>+(IF(OR($B220=0,$C220=0,$D220=0,$DC$2&gt;$OE$1),0,IF(OR(HY220=0,IA220=0,IB220=0),0,MIN((VLOOKUP($D220,SALERYCODE,3,0))*(IF($D220=6,IB220,IA220))*((MIN((VLOOKUP($D220,SALERYCODE,5,0)),(IF($D220=6,IA220,IB220))))),MIN((VLOOKUP($D220,SALERYCODE,3,0)),(HY220+HZ220))*(IF($D220=6,IB220,((MIN((VLOOKUP($D220,SALERYCODE,5,0)),IB220)))))))))/IF(AND($D220=2,'ראשי-פרטים כלליים וריכוז הוצאות'!$D$68&lt;&gt;4),1.2,1)</f>
        <v>0</v>
      </c>
      <c r="IE220" s="263"/>
      <c r="IF220" s="264"/>
      <c r="IG220" s="265"/>
      <c r="IH220" s="266"/>
      <c r="II220" s="267">
        <f t="shared" si="310"/>
        <v>0</v>
      </c>
      <c r="IJ220" s="260">
        <f>+(IF(OR($B220=0,$C220=0,$D220=0,$DC$2&gt;$OE$1),0,IF(OR(IE220=0,IG220=0,IH220=0),0,MIN((VLOOKUP($D220,SALERYCODE,3,0))*(IF($D220=6,IH220,IG220))*((MIN((VLOOKUP($D220,SALERYCODE,5,0)),(IF($D220=6,IG220,IH220))))),MIN((VLOOKUP($D220,SALERYCODE,3,0)),(IE220+IF220))*(IF($D220=6,IH220,((MIN((VLOOKUP($D220,SALERYCODE,5,0)),IH220)))))))))/IF(AND($D220=2,'ראשי-פרטים כלליים וריכוז הוצאות'!$D$68&lt;&gt;4),1.2,1)</f>
        <v>0</v>
      </c>
      <c r="IK220" s="263"/>
      <c r="IL220" s="264"/>
      <c r="IM220" s="265"/>
      <c r="IN220" s="266"/>
      <c r="IO220" s="267">
        <f t="shared" si="311"/>
        <v>0</v>
      </c>
      <c r="IP220" s="260">
        <f>+(IF(OR($B220=0,$C220=0,$D220=0,$DC$2&gt;$OE$1),0,IF(OR(IK220=0,IM220=0,IN220=0),0,MIN((VLOOKUP($D220,SALERYCODE,3,0))*(IF($D220=6,IN220,IM220))*((MIN((VLOOKUP($D220,SALERYCODE,5,0)),(IF($D220=6,IM220,IN220))))),MIN((VLOOKUP($D220,SALERYCODE,3,0)),(IK220+IL220))*(IF($D220=6,IN220,((MIN((VLOOKUP($D220,SALERYCODE,5,0)),IN220)))))))))/IF(AND($D220=2,'ראשי-פרטים כלליים וריכוז הוצאות'!$D$68&lt;&gt;4),1.2,1)</f>
        <v>0</v>
      </c>
      <c r="IQ220" s="263"/>
      <c r="IR220" s="264"/>
      <c r="IS220" s="265"/>
      <c r="IT220" s="266"/>
      <c r="IU220" s="267">
        <f t="shared" si="312"/>
        <v>0</v>
      </c>
      <c r="IV220" s="260">
        <f>+(IF(OR($B220=0,$C220=0,$D220=0,$DC$2&gt;$OE$1),0,IF(OR(IQ220=0,IS220=0,IT220=0),0,MIN((VLOOKUP($D220,SALERYCODE,3,0))*(IF($D220=6,IT220,IS220))*((MIN((VLOOKUP($D220,SALERYCODE,5,0)),(IF($D220=6,IS220,IT220))))),MIN((VLOOKUP($D220,SALERYCODE,3,0)),(IQ220+IR220))*(IF($D220=6,IT220,((MIN((VLOOKUP($D220,SALERYCODE,5,0)),IT220)))))))))/IF(AND($D220=2,'ראשי-פרטים כלליים וריכוז הוצאות'!$D$68&lt;&gt;4),1.2,1)</f>
        <v>0</v>
      </c>
      <c r="IW220" s="263"/>
      <c r="IX220" s="264"/>
      <c r="IY220" s="265"/>
      <c r="IZ220" s="266"/>
      <c r="JA220" s="267">
        <f t="shared" si="313"/>
        <v>0</v>
      </c>
      <c r="JB220" s="260">
        <f>+(IF(OR($B220=0,$C220=0,$D220=0,$DC$2&gt;$OE$1),0,IF(OR(IW220=0,IY220=0,IZ220=0),0,MIN((VLOOKUP($D220,SALERYCODE,3,0))*(IF($D220=6,IZ220,IY220))*((MIN((VLOOKUP($D220,SALERYCODE,5,0)),(IF($D220=6,IY220,IZ220))))),MIN((VLOOKUP($D220,SALERYCODE,3,0)),(IW220+IX220))*(IF($D220=6,IZ220,((MIN((VLOOKUP($D220,SALERYCODE,5,0)),IZ220)))))))))/IF(AND($D220=2,'ראשי-פרטים כלליים וריכוז הוצאות'!$D$68&lt;&gt;4),1.2,1)</f>
        <v>0</v>
      </c>
      <c r="JC220" s="263"/>
      <c r="JD220" s="264"/>
      <c r="JE220" s="265"/>
      <c r="JF220" s="266"/>
      <c r="JG220" s="267">
        <f t="shared" si="314"/>
        <v>0</v>
      </c>
      <c r="JH220" s="260">
        <f>+(IF(OR($B220=0,$C220=0,$D220=0,$DC$2&gt;$OE$1),0,IF(OR(JC220=0,JE220=0,JF220=0),0,MIN((VLOOKUP($D220,SALERYCODE,3,0))*(IF($D220=6,JF220,JE220))*((MIN((VLOOKUP($D220,SALERYCODE,5,0)),(IF($D220=6,JE220,JF220))))),MIN((VLOOKUP($D220,SALERYCODE,3,0)),(JC220+JD220))*(IF($D220=6,JF220,((MIN((VLOOKUP($D220,SALERYCODE,5,0)),JF220)))))))))/IF(AND($D220=2,'ראשי-פרטים כלליים וריכוז הוצאות'!$D$68&lt;&gt;4),1.2,1)</f>
        <v>0</v>
      </c>
      <c r="JI220" s="263"/>
      <c r="JJ220" s="264"/>
      <c r="JK220" s="265"/>
      <c r="JL220" s="266"/>
      <c r="JM220" s="267">
        <f t="shared" si="315"/>
        <v>0</v>
      </c>
      <c r="JN220" s="260">
        <f>+(IF(OR($B220=0,$C220=0,$D220=0,$DC$2&gt;$OE$1),0,IF(OR(JI220=0,JK220=0,JL220=0),0,MIN((VLOOKUP($D220,SALERYCODE,3,0))*(IF($D220=6,JL220,JK220))*((MIN((VLOOKUP($D220,SALERYCODE,5,0)),(IF($D220=6,JK220,JL220))))),MIN((VLOOKUP($D220,SALERYCODE,3,0)),(JI220+JJ220))*(IF($D220=6,JL220,((MIN((VLOOKUP($D220,SALERYCODE,5,0)),JL220)))))))))/IF(AND($D220=2,'ראשי-פרטים כלליים וריכוז הוצאות'!$D$68&lt;&gt;4),1.2,1)</f>
        <v>0</v>
      </c>
      <c r="JO220" s="263"/>
      <c r="JP220" s="264"/>
      <c r="JQ220" s="265"/>
      <c r="JR220" s="266"/>
      <c r="JS220" s="267">
        <f t="shared" si="316"/>
        <v>0</v>
      </c>
      <c r="JT220" s="260">
        <f>+(IF(OR($B220=0,$C220=0,$D220=0,$DC$2&gt;$OE$1),0,IF(OR(JO220=0,JQ220=0,JR220=0),0,MIN((VLOOKUP($D220,SALERYCODE,3,0))*(IF($D220=6,JR220,JQ220))*((MIN((VLOOKUP($D220,SALERYCODE,5,0)),(IF($D220=6,JQ220,JR220))))),MIN((VLOOKUP($D220,SALERYCODE,3,0)),(JO220+JP220))*(IF($D220=6,JR220,((MIN((VLOOKUP($D220,SALERYCODE,5,0)),JR220)))))))))/IF(AND($D220=2,'ראשי-פרטים כלליים וריכוז הוצאות'!$D$68&lt;&gt;4),1.2,1)</f>
        <v>0</v>
      </c>
      <c r="JU220" s="263"/>
      <c r="JV220" s="264"/>
      <c r="JW220" s="265"/>
      <c r="JX220" s="266"/>
      <c r="JY220" s="267">
        <f t="shared" si="317"/>
        <v>0</v>
      </c>
      <c r="JZ220" s="260">
        <f>+(IF(OR($B220=0,$C220=0,$D220=0,$DC$2&gt;$OE$1),0,IF(OR(JU220=0,JW220=0,JX220=0),0,MIN((VLOOKUP($D220,SALERYCODE,3,0))*(IF($D220=6,JX220,JW220))*((MIN((VLOOKUP($D220,SALERYCODE,5,0)),(IF($D220=6,JW220,JX220))))),MIN((VLOOKUP($D220,SALERYCODE,3,0)),(JU220+JV220))*(IF($D220=6,JX220,((MIN((VLOOKUP($D220,SALERYCODE,5,0)),JX220)))))))))/IF(AND($D220=2,'ראשי-פרטים כלליים וריכוז הוצאות'!$D$68&lt;&gt;4),1.2,1)</f>
        <v>0</v>
      </c>
      <c r="KA220" s="263"/>
      <c r="KB220" s="264"/>
      <c r="KC220" s="265"/>
      <c r="KD220" s="266"/>
      <c r="KE220" s="267">
        <f t="shared" si="318"/>
        <v>0</v>
      </c>
      <c r="KF220" s="260">
        <f>+(IF(OR($B220=0,$C220=0,$D220=0,$DC$2&gt;$OE$1),0,IF(OR(KA220=0,KC220=0,KD220=0),0,MIN((VLOOKUP($D220,SALERYCODE,3,0))*(IF($D220=6,KD220,KC220))*((MIN((VLOOKUP($D220,SALERYCODE,5,0)),(IF($D220=6,KC220,KD220))))),MIN((VLOOKUP($D220,SALERYCODE,3,0)),(KA220+KB220))*(IF($D220=6,KD220,((MIN((VLOOKUP($D220,SALERYCODE,5,0)),KD220)))))))))/IF(AND($D220=2,'ראשי-פרטים כלליים וריכוז הוצאות'!$D$68&lt;&gt;4),1.2,1)</f>
        <v>0</v>
      </c>
      <c r="KG220" s="263"/>
      <c r="KH220" s="264"/>
      <c r="KI220" s="265"/>
      <c r="KJ220" s="266"/>
      <c r="KK220" s="267">
        <f t="shared" si="319"/>
        <v>0</v>
      </c>
      <c r="KL220" s="260">
        <f>+(IF(OR($B220=0,$C220=0,$D220=0,$DC$2&gt;$OE$1),0,IF(OR(KG220=0,KI220=0,KJ220=0),0,MIN((VLOOKUP($D220,SALERYCODE,3,0))*(IF($D220=6,KJ220,KI220))*((MIN((VLOOKUP($D220,SALERYCODE,5,0)),(IF($D220=6,KI220,KJ220))))),MIN((VLOOKUP($D220,SALERYCODE,3,0)),(KG220+KH220))*(IF($D220=6,KJ220,((MIN((VLOOKUP($D220,SALERYCODE,5,0)),KJ220)))))))))/IF(AND($D220=2,'ראשי-פרטים כלליים וריכוז הוצאות'!$D$68&lt;&gt;4),1.2,1)</f>
        <v>0</v>
      </c>
      <c r="KM220" s="263"/>
      <c r="KN220" s="264"/>
      <c r="KO220" s="265"/>
      <c r="KP220" s="266"/>
      <c r="KQ220" s="267">
        <f t="shared" si="320"/>
        <v>0</v>
      </c>
      <c r="KR220" s="260">
        <f>+(IF(OR($B220=0,$C220=0,$D220=0,$DC$2&gt;$OE$1),0,IF(OR(KM220=0,KO220=0,KP220=0),0,MIN((VLOOKUP($D220,SALERYCODE,3,0))*(IF($D220=6,KP220,KO220))*((MIN((VLOOKUP($D220,SALERYCODE,5,0)),(IF($D220=6,KO220,KP220))))),MIN((VLOOKUP($D220,SALERYCODE,3,0)),(KM220+KN220))*(IF($D220=6,KP220,((MIN((VLOOKUP($D220,SALERYCODE,5,0)),KP220)))))))))/IF(AND($D220=2,'ראשי-פרטים כלליים וריכוז הוצאות'!$D$68&lt;&gt;4),1.2,1)</f>
        <v>0</v>
      </c>
      <c r="KS220" s="263"/>
      <c r="KT220" s="264"/>
      <c r="KU220" s="265"/>
      <c r="KV220" s="266"/>
      <c r="KW220" s="267">
        <f t="shared" si="321"/>
        <v>0</v>
      </c>
      <c r="KX220" s="260">
        <f>+(IF(OR($B220=0,$C220=0,$D220=0,$DC$2&gt;$OE$1),0,IF(OR(KS220=0,KU220=0,KV220=0),0,MIN((VLOOKUP($D220,SALERYCODE,3,0))*(IF($D220=6,KV220,KU220))*((MIN((VLOOKUP($D220,SALERYCODE,5,0)),(IF($D220=6,KU220,KV220))))),MIN((VLOOKUP($D220,SALERYCODE,3,0)),(KS220+KT220))*(IF($D220=6,KV220,((MIN((VLOOKUP($D220,SALERYCODE,5,0)),KV220)))))))))/IF(AND($D220=2,'ראשי-פרטים כלליים וריכוז הוצאות'!$D$68&lt;&gt;4),1.2,1)</f>
        <v>0</v>
      </c>
      <c r="KY220" s="263"/>
      <c r="KZ220" s="264"/>
      <c r="LA220" s="265"/>
      <c r="LB220" s="266"/>
      <c r="LC220" s="267">
        <f t="shared" si="322"/>
        <v>0</v>
      </c>
      <c r="LD220" s="260">
        <f>+(IF(OR($B220=0,$C220=0,$D220=0,$DC$2&gt;$OE$1),0,IF(OR(KY220=0,LA220=0,LB220=0),0,MIN((VLOOKUP($D220,SALERYCODE,3,0))*(IF($D220=6,LB220,LA220))*((MIN((VLOOKUP($D220,SALERYCODE,5,0)),(IF($D220=6,LA220,LB220))))),MIN((VLOOKUP($D220,SALERYCODE,3,0)),(KY220+KZ220))*(IF($D220=6,LB220,((MIN((VLOOKUP($D220,SALERYCODE,5,0)),LB220)))))))))/IF(AND($D220=2,'ראשי-פרטים כלליים וריכוז הוצאות'!$D$68&lt;&gt;4),1.2,1)</f>
        <v>0</v>
      </c>
      <c r="LE220" s="263"/>
      <c r="LF220" s="264"/>
      <c r="LG220" s="265"/>
      <c r="LH220" s="266"/>
      <c r="LI220" s="267">
        <f t="shared" si="323"/>
        <v>0</v>
      </c>
      <c r="LJ220" s="260">
        <f>+(IF(OR($B220=0,$C220=0,$D220=0,$DC$2&gt;$OE$1),0,IF(OR(LE220=0,LG220=0,LH220=0),0,MIN((VLOOKUP($D220,SALERYCODE,3,0))*(IF($D220=6,LH220,LG220))*((MIN((VLOOKUP($D220,SALERYCODE,5,0)),(IF($D220=6,LG220,LH220))))),MIN((VLOOKUP($D220,SALERYCODE,3,0)),(LE220+LF220))*(IF($D220=6,LH220,((MIN((VLOOKUP($D220,SALERYCODE,5,0)),LH220)))))))))/IF(AND($D220=2,'ראשי-פרטים כלליים וריכוז הוצאות'!$D$68&lt;&gt;4),1.2,1)</f>
        <v>0</v>
      </c>
      <c r="LK220" s="263"/>
      <c r="LL220" s="264"/>
      <c r="LM220" s="265"/>
      <c r="LN220" s="266"/>
      <c r="LO220" s="267">
        <f t="shared" si="324"/>
        <v>0</v>
      </c>
      <c r="LP220" s="260">
        <f>+(IF(OR($B220=0,$C220=0,$D220=0,$DC$2&gt;$OE$1),0,IF(OR(LK220=0,LM220=0,LN220=0),0,MIN((VLOOKUP($D220,SALERYCODE,3,0))*(IF($D220=6,LN220,LM220))*((MIN((VLOOKUP($D220,SALERYCODE,5,0)),(IF($D220=6,LM220,LN220))))),MIN((VLOOKUP($D220,SALERYCODE,3,0)),(LK220+LL220))*(IF($D220=6,LN220,((MIN((VLOOKUP($D220,SALERYCODE,5,0)),LN220)))))))))/IF(AND($D220=2,'ראשי-פרטים כלליים וריכוז הוצאות'!$D$68&lt;&gt;4),1.2,1)</f>
        <v>0</v>
      </c>
      <c r="LQ220" s="263"/>
      <c r="LR220" s="264"/>
      <c r="LS220" s="265"/>
      <c r="LT220" s="266"/>
      <c r="LU220" s="267">
        <f t="shared" si="325"/>
        <v>0</v>
      </c>
      <c r="LV220" s="260">
        <f>+(IF(OR($B220=0,$C220=0,$D220=0,$DC$2&gt;$OE$1),0,IF(OR(LQ220=0,LS220=0,LT220=0),0,MIN((VLOOKUP($D220,SALERYCODE,3,0))*(IF($D220=6,LT220,LS220))*((MIN((VLOOKUP($D220,SALERYCODE,5,0)),(IF($D220=6,LS220,LT220))))),MIN((VLOOKUP($D220,SALERYCODE,3,0)),(LQ220+LR220))*(IF($D220=6,LT220,((MIN((VLOOKUP($D220,SALERYCODE,5,0)),LT220)))))))))/IF(AND($D220=2,'ראשי-פרטים כלליים וריכוז הוצאות'!$D$68&lt;&gt;4),1.2,1)</f>
        <v>0</v>
      </c>
      <c r="LW220" s="263"/>
      <c r="LX220" s="264"/>
      <c r="LY220" s="265"/>
      <c r="LZ220" s="266"/>
      <c r="MA220" s="267">
        <f t="shared" si="326"/>
        <v>0</v>
      </c>
      <c r="MB220" s="260">
        <f>+(IF(OR($B220=0,$C220=0,$D220=0,$DC$2&gt;$OE$1),0,IF(OR(LW220=0,LY220=0,LZ220=0),0,MIN((VLOOKUP($D220,SALERYCODE,3,0))*(IF($D220=6,LZ220,LY220))*((MIN((VLOOKUP($D220,SALERYCODE,5,0)),(IF($D220=6,LY220,LZ220))))),MIN((VLOOKUP($D220,SALERYCODE,3,0)),(LW220+LX220))*(IF($D220=6,LZ220,((MIN((VLOOKUP($D220,SALERYCODE,5,0)),LZ220)))))))))/IF(AND($D220=2,'ראשי-פרטים כלליים וריכוז הוצאות'!$D$68&lt;&gt;4),1.2,1)</f>
        <v>0</v>
      </c>
      <c r="MC220" s="263"/>
      <c r="MD220" s="264"/>
      <c r="ME220" s="265"/>
      <c r="MF220" s="266"/>
      <c r="MG220" s="267">
        <f t="shared" si="327"/>
        <v>0</v>
      </c>
      <c r="MH220" s="260">
        <f>+(IF(OR($B220=0,$C220=0,$D220=0,$DC$2&gt;$OE$1),0,IF(OR(MC220=0,ME220=0,MF220=0),0,MIN((VLOOKUP($D220,SALERYCODE,3,0))*(IF($D220=6,MF220,ME220))*((MIN((VLOOKUP($D220,SALERYCODE,5,0)),(IF($D220=6,ME220,MF220))))),MIN((VLOOKUP($D220,SALERYCODE,3,0)),(MC220+MD220))*(IF($D220=6,MF220,((MIN((VLOOKUP($D220,SALERYCODE,5,0)),MF220)))))))))/IF(AND($D220=2,'ראשי-פרטים כלליים וריכוז הוצאות'!$D$68&lt;&gt;4),1.2,1)</f>
        <v>0</v>
      </c>
      <c r="MI220" s="263"/>
      <c r="MJ220" s="264"/>
      <c r="MK220" s="265"/>
      <c r="ML220" s="266"/>
      <c r="MM220" s="267">
        <f t="shared" si="328"/>
        <v>0</v>
      </c>
      <c r="MN220" s="260">
        <f>+(IF(OR($B220=0,$C220=0,$D220=0,$DC$2&gt;$OE$1),0,IF(OR(MI220=0,MK220=0,ML220=0),0,MIN((VLOOKUP($D220,SALERYCODE,3,0))*(IF($D220=6,ML220,MK220))*((MIN((VLOOKUP($D220,SALERYCODE,5,0)),(IF($D220=6,MK220,ML220))))),MIN((VLOOKUP($D220,SALERYCODE,3,0)),(MI220+MJ220))*(IF($D220=6,ML220,((MIN((VLOOKUP($D220,SALERYCODE,5,0)),ML220)))))))))/IF(AND($D220=2,'ראשי-פרטים כלליים וריכוז הוצאות'!$D$68&lt;&gt;4),1.2,1)</f>
        <v>0</v>
      </c>
      <c r="MO220" s="263"/>
      <c r="MP220" s="264"/>
      <c r="MQ220" s="265"/>
      <c r="MR220" s="266"/>
      <c r="MS220" s="267">
        <f t="shared" si="329"/>
        <v>0</v>
      </c>
      <c r="MT220" s="260">
        <f>+(IF(OR($B220=0,$C220=0,$D220=0,$DC$2&gt;$OE$1),0,IF(OR(MO220=0,MQ220=0,MR220=0),0,MIN((VLOOKUP($D220,SALERYCODE,3,0))*(IF($D220=6,MR220,MQ220))*((MIN((VLOOKUP($D220,SALERYCODE,5,0)),(IF($D220=6,MQ220,MR220))))),MIN((VLOOKUP($D220,SALERYCODE,3,0)),(MO220+MP220))*(IF($D220=6,MR220,((MIN((VLOOKUP($D220,SALERYCODE,5,0)),MR220)))))))))/IF(AND($D220=2,'ראשי-פרטים כלליים וריכוז הוצאות'!$D$68&lt;&gt;4),1.2,1)</f>
        <v>0</v>
      </c>
      <c r="MU220" s="263"/>
      <c r="MV220" s="264"/>
      <c r="MW220" s="265"/>
      <c r="MX220" s="266"/>
      <c r="MY220" s="267">
        <f t="shared" si="330"/>
        <v>0</v>
      </c>
      <c r="MZ220" s="260">
        <f>+(IF(OR($B220=0,$C220=0,$D220=0,$DC$2&gt;$OE$1),0,IF(OR(MU220=0,MW220=0,MX220=0),0,MIN((VLOOKUP($D220,SALERYCODE,3,0))*(IF($D220=6,MX220,MW220))*((MIN((VLOOKUP($D220,SALERYCODE,5,0)),(IF($D220=6,MW220,MX220))))),MIN((VLOOKUP($D220,SALERYCODE,3,0)),(MU220+MV220))*(IF($D220=6,MX220,((MIN((VLOOKUP($D220,SALERYCODE,5,0)),MX220)))))))))/IF(AND($D220=2,'ראשי-פרטים כלליים וריכוז הוצאות'!$D$68&lt;&gt;4),1.2,1)</f>
        <v>0</v>
      </c>
      <c r="NA220" s="263"/>
      <c r="NB220" s="264"/>
      <c r="NC220" s="265"/>
      <c r="ND220" s="266"/>
      <c r="NE220" s="267">
        <f t="shared" si="331"/>
        <v>0</v>
      </c>
      <c r="NF220" s="260">
        <f>+(IF(OR($B220=0,$C220=0,$D220=0,$DC$2&gt;$OE$1),0,IF(OR(NA220=0,NC220=0,ND220=0),0,MIN((VLOOKUP($D220,SALERYCODE,3,0))*(IF($D220=6,ND220,NC220))*((MIN((VLOOKUP($D220,SALERYCODE,5,0)),(IF($D220=6,NC220,ND220))))),MIN((VLOOKUP($D220,SALERYCODE,3,0)),(NA220+NB220))*(IF($D220=6,ND220,((MIN((VLOOKUP($D220,SALERYCODE,5,0)),ND220)))))))))/IF(AND($D220=2,'ראשי-פרטים כלליים וריכוז הוצאות'!$D$68&lt;&gt;4),1.2,1)</f>
        <v>0</v>
      </c>
      <c r="NG220" s="263"/>
      <c r="NH220" s="264"/>
      <c r="NI220" s="265"/>
      <c r="NJ220" s="266"/>
      <c r="NK220" s="267">
        <f t="shared" si="332"/>
        <v>0</v>
      </c>
      <c r="NL220" s="260">
        <f>+(IF(OR($B220=0,$C220=0,$D220=0,$DC$2&gt;$OE$1),0,IF(OR(NG220=0,NI220=0,NJ220=0),0,MIN((VLOOKUP($D220,SALERYCODE,3,0))*(IF($D220=6,NJ220,NI220))*((MIN((VLOOKUP($D220,SALERYCODE,5,0)),(IF($D220=6,NI220,NJ220))))),MIN((VLOOKUP($D220,SALERYCODE,3,0)),(NG220+NH220))*(IF($D220=6,NJ220,((MIN((VLOOKUP($D220,SALERYCODE,5,0)),NJ220)))))))))/IF(AND($D220=2,'ראשי-פרטים כלליים וריכוז הוצאות'!$D$68&lt;&gt;4),1.2,1)</f>
        <v>0</v>
      </c>
      <c r="NM220" s="263"/>
      <c r="NN220" s="264"/>
      <c r="NO220" s="265"/>
      <c r="NP220" s="266"/>
      <c r="NQ220" s="267">
        <f t="shared" si="333"/>
        <v>0</v>
      </c>
      <c r="NR220" s="260">
        <f>+(IF(OR($B220=0,$C220=0,$D220=0,$DC$2&gt;$OE$1),0,IF(OR(NM220=0,NO220=0,NP220=0),0,MIN((VLOOKUP($D220,SALERYCODE,3,0))*(IF($D220=6,NP220,NO220))*((MIN((VLOOKUP($D220,SALERYCODE,5,0)),(IF($D220=6,NO220,NP220))))),MIN((VLOOKUP($D220,SALERYCODE,3,0)),(NM220+NN220))*(IF($D220=6,NP220,((MIN((VLOOKUP($D220,SALERYCODE,5,0)),NP220)))))))))/IF(AND($D220=2,'ראשי-פרטים כלליים וריכוז הוצאות'!$D$68&lt;&gt;4),1.2,1)</f>
        <v>0</v>
      </c>
      <c r="NS220" s="263"/>
      <c r="NT220" s="264"/>
      <c r="NU220" s="265"/>
      <c r="NV220" s="266"/>
      <c r="NW220" s="267">
        <f t="shared" si="334"/>
        <v>0</v>
      </c>
      <c r="NX220" s="260">
        <f>+(IF(OR($B220=0,$C220=0,$D220=0,$DC$2&gt;$OE$1),0,IF(OR(NS220=0,NU220=0,NV220=0),0,MIN((VLOOKUP($D220,SALERYCODE,3,0))*(IF($D220=6,NV220,NU220))*((MIN((VLOOKUP($D220,SALERYCODE,5,0)),(IF($D220=6,NU220,NV220))))),MIN((VLOOKUP($D220,SALERYCODE,3,0)),(NS220+NT220))*(IF($D220=6,NV220,((MIN((VLOOKUP($D220,SALERYCODE,5,0)),NV220)))))))))/IF(AND($D220=2,'ראשי-פרטים כלליים וריכוז הוצאות'!$D$68&lt;&gt;4),1.2,1)</f>
        <v>0</v>
      </c>
      <c r="NY220" s="263"/>
      <c r="NZ220" s="264"/>
      <c r="OA220" s="265"/>
      <c r="OB220" s="266"/>
      <c r="OC220" s="267">
        <f t="shared" si="335"/>
        <v>0</v>
      </c>
      <c r="OD220" s="260">
        <f>+(IF(OR($B220=0,$C220=0,$D220=0,$DC$2&gt;$OE$1),0,IF(OR(NY220=0,OA220=0,OB220=0),0,MIN((VLOOKUP($D220,SALERYCODE,3,0))*(IF($D220=6,OB220,OA220))*((MIN((VLOOKUP($D220,SALERYCODE,5,0)),(IF($D220=6,OA220,OB220))))),MIN((VLOOKUP($D220,SALERYCODE,3,0)),(NY220+NZ220))*(IF($D220=6,OB220,((MIN((VLOOKUP($D220,SALERYCODE,5,0)),OB220)))))))))/IF(AND($D220=2,'ראשי-פרטים כלליים וריכוז הוצאות'!$D$68&lt;&gt;4),1.2,1)</f>
        <v>0</v>
      </c>
      <c r="OE220" s="275">
        <f t="shared" si="341"/>
        <v>0</v>
      </c>
      <c r="OF220" s="283">
        <f t="shared" si="342"/>
        <v>9.9999999999999995E-7</v>
      </c>
      <c r="OG220" s="276">
        <f t="shared" si="343"/>
        <v>0</v>
      </c>
      <c r="OH220" s="275">
        <f t="shared" si="344"/>
        <v>0</v>
      </c>
      <c r="OI220" s="275">
        <v>0</v>
      </c>
      <c r="OJ220" s="258">
        <f t="shared" si="345"/>
        <v>0</v>
      </c>
      <c r="OK220" s="284"/>
      <c r="OL220" s="116">
        <f>MIN(OJ220+OK220*OF220*OE220/$OL$1/IF(AND($D220=2,'ראשי-פרטים כלליים וריכוז הוצאות'!$D$68&lt;&gt;4),1.2,1),IF($D220&gt;0,VLOOKUP($D220,SALERYCODE,3,0)*12*OG220,0))</f>
        <v>0</v>
      </c>
      <c r="OM220" s="95">
        <f t="shared" si="336"/>
        <v>0</v>
      </c>
      <c r="ON220" s="11">
        <f t="shared" si="337"/>
        <v>0</v>
      </c>
      <c r="OO220" s="11">
        <f t="shared" si="338"/>
        <v>0</v>
      </c>
      <c r="OP220" s="22">
        <f t="shared" si="339"/>
        <v>0</v>
      </c>
      <c r="OQ220" s="11">
        <f t="shared" si="340"/>
        <v>0</v>
      </c>
      <c r="OR220" s="11" t="e">
        <f>#REF!</f>
        <v>#REF!</v>
      </c>
      <c r="OS220" s="35" t="e">
        <f>#REF!-OP220</f>
        <v>#REF!</v>
      </c>
      <c r="OT220" s="35" t="e">
        <f>OS220-#REF!</f>
        <v>#REF!</v>
      </c>
      <c r="OU220" s="43" t="e">
        <f>IF(AND(OP220&gt;0,(OS220=#REF!-OP220)),"מועסק פחות מ-10% מזמנו במופ","")</f>
        <v>#REF!</v>
      </c>
    </row>
    <row r="221" spans="1:500" ht="24" hidden="1" customHeight="1" outlineLevel="1" x14ac:dyDescent="0.2">
      <c r="A221" s="282">
        <v>218</v>
      </c>
      <c r="B221" s="269"/>
      <c r="C221" s="270"/>
      <c r="D221" s="271"/>
      <c r="E221" s="263"/>
      <c r="F221" s="264"/>
      <c r="G221" s="265"/>
      <c r="H221" s="266"/>
      <c r="I221" s="267">
        <f t="shared" si="271"/>
        <v>0</v>
      </c>
      <c r="J221" s="260">
        <f>(IF(OR($B221=0,$C221=0,$D221=0,$E$2&gt;$OE$1),0,IF(OR($E221=0,$G221=0,$H221=0),0,MIN((VLOOKUP($D221,SALERYCODE,3,0))*(IF($D221=6,$H221,$G221))*((MIN((VLOOKUP($D221,SALERYCODE,5,0)),(IF($D221=6,$G221,$H221))))),MIN((VLOOKUP($D221,SALERYCODE,3,0)),($E221+$F221))*(IF($D221=6,$H221,((MIN((VLOOKUP($D221,SALERYCODE,5,0)),$H221)))))))))/IF(AND($D221=2,'ראשי-פרטים כלליים וריכוז הוצאות'!$D$68&lt;&gt;4),1.2,1)</f>
        <v>0</v>
      </c>
      <c r="K221" s="263"/>
      <c r="L221" s="264"/>
      <c r="M221" s="265"/>
      <c r="N221" s="266"/>
      <c r="O221" s="267">
        <f t="shared" si="272"/>
        <v>0</v>
      </c>
      <c r="P221" s="260">
        <f>+(IF(OR($B221=0,$C221=0,$D221=0,$K$2&gt;$OE$1),0,IF(OR($K221=0,$M221=0,$N221=0),0,MIN((VLOOKUP($D221,SALERYCODE,3,0))*(IF($D221=6,$N221,$M221))*((MIN((VLOOKUP($D221,SALERYCODE,5,0)),(IF($D221=6,$M221,$N221))))),MIN((VLOOKUP($D221,SALERYCODE,3,0)),($K221+$L221))*(IF($D221=6,$N221,((MIN((VLOOKUP($D221,SALERYCODE,5,0)),$N221)))))))))/IF(AND($D221=2,'ראשי-פרטים כלליים וריכוז הוצאות'!$D$68&lt;&gt;4),1.2,1)</f>
        <v>0</v>
      </c>
      <c r="Q221" s="263"/>
      <c r="R221" s="264"/>
      <c r="S221" s="265"/>
      <c r="T221" s="266"/>
      <c r="U221" s="267">
        <f t="shared" si="273"/>
        <v>0</v>
      </c>
      <c r="V221" s="260">
        <f>+(IF(OR($B221=0,$C221=0,$D221=0,$Q$2&gt;$OE$1),0,IF(OR(Q221=0,S221=0,T221=0),0,MIN((VLOOKUP($D221,SALERYCODE,3,0))*(IF($D221=6,T221,S221))*((MIN((VLOOKUP($D221,SALERYCODE,5,0)),(IF($D221=6,S221,T221))))),MIN((VLOOKUP($D221,SALERYCODE,3,0)),(Q221+R221))*(IF($D221=6,T221,((MIN((VLOOKUP($D221,SALERYCODE,5,0)),T221)))))))))/IF(AND($D221=2,'ראשי-פרטים כלליים וריכוז הוצאות'!$D$68&lt;&gt;4),1.2,1)</f>
        <v>0</v>
      </c>
      <c r="W221" s="263"/>
      <c r="X221" s="264"/>
      <c r="Y221" s="265"/>
      <c r="Z221" s="266"/>
      <c r="AA221" s="267">
        <f t="shared" si="274"/>
        <v>0</v>
      </c>
      <c r="AB221" s="260">
        <f>+(IF(OR($B221=0,$C221=0,$D221=0,$W$2&gt;$OE$1),0,IF(OR(W221=0,Y221=0,Z221=0),0,MIN((VLOOKUP($D221,SALERYCODE,3,0))*(IF($D221=6,Z221,Y221))*((MIN((VLOOKUP($D221,SALERYCODE,5,0)),(IF($D221=6,Y221,Z221))))),MIN((VLOOKUP($D221,SALERYCODE,3,0)),(W221+X221))*(IF($D221=6,Z221,((MIN((VLOOKUP($D221,SALERYCODE,5,0)),Z221)))))))))/IF(AND($D221=2,'ראשי-פרטים כלליים וריכוז הוצאות'!$D$68&lt;&gt;4),1.2,1)</f>
        <v>0</v>
      </c>
      <c r="AC221" s="263"/>
      <c r="AD221" s="264"/>
      <c r="AE221" s="265"/>
      <c r="AF221" s="266"/>
      <c r="AG221" s="267">
        <f t="shared" si="275"/>
        <v>0</v>
      </c>
      <c r="AH221" s="260">
        <f>+(IF(OR($B221=0,$C221=0,$D221=0,$AC$2&gt;$OE$1),0,IF(OR(AC221=0,AE221=0,AF221=0),0,MIN((VLOOKUP($D221,SALERYCODE,3,0))*(IF($D221=6,AF221,AE221))*((MIN((VLOOKUP($D221,SALERYCODE,5,0)),(IF($D221=6,AE221,AF221))))),MIN((VLOOKUP($D221,SALERYCODE,3,0)),(AC221+AD221))*(IF($D221=6,AF221,((MIN((VLOOKUP($D221,SALERYCODE,5,0)),AF221)))))))))/IF(AND($D221=2,'ראשי-פרטים כלליים וריכוז הוצאות'!$D$68&lt;&gt;4),1.2,1)</f>
        <v>0</v>
      </c>
      <c r="AI221" s="263"/>
      <c r="AJ221" s="264"/>
      <c r="AK221" s="265"/>
      <c r="AL221" s="266"/>
      <c r="AM221" s="267">
        <f t="shared" si="276"/>
        <v>0</v>
      </c>
      <c r="AN221" s="260">
        <f>+(IF(OR($B221=0,$C221=0,$D221=0,$AI$2&gt;$OE$1),0,IF(OR(AI221=0,AK221=0,AL221=0),0,MIN((VLOOKUP($D221,SALERYCODE,3,0))*(IF($D221=6,AL221,AK221))*((MIN((VLOOKUP($D221,SALERYCODE,5,0)),(IF($D221=6,AK221,AL221))))),MIN((VLOOKUP($D221,SALERYCODE,3,0)),(AI221+AJ221))*(IF($D221=6,AL221,((MIN((VLOOKUP($D221,SALERYCODE,5,0)),AL221)))))))))/IF(AND($D221=2,'ראשי-פרטים כלליים וריכוז הוצאות'!$D$68&lt;&gt;4),1.2,1)</f>
        <v>0</v>
      </c>
      <c r="AO221" s="263"/>
      <c r="AP221" s="264"/>
      <c r="AQ221" s="265"/>
      <c r="AR221" s="266"/>
      <c r="AS221" s="267">
        <f t="shared" si="277"/>
        <v>0</v>
      </c>
      <c r="AT221" s="260">
        <f>+(IF(OR($B221=0,$C221=0,$D221=0,$AO$2&gt;$OE$1),0,IF(OR(AO221=0,AQ221=0,AR221=0),0,MIN((VLOOKUP($D221,SALERYCODE,3,0))*(IF($D221=6,AR221,AQ221))*((MIN((VLOOKUP($D221,SALERYCODE,5,0)),(IF($D221=6,AQ221,AR221))))),MIN((VLOOKUP($D221,SALERYCODE,3,0)),(AO221+AP221))*(IF($D221=6,AR221,((MIN((VLOOKUP($D221,SALERYCODE,5,0)),AR221)))))))))/IF(AND($D221=2,'ראשי-פרטים כלליים וריכוז הוצאות'!$D$68&lt;&gt;4),1.2,1)</f>
        <v>0</v>
      </c>
      <c r="AU221" s="263"/>
      <c r="AV221" s="264"/>
      <c r="AW221" s="265"/>
      <c r="AX221" s="266"/>
      <c r="AY221" s="267">
        <f t="shared" si="278"/>
        <v>0</v>
      </c>
      <c r="AZ221" s="260">
        <f>+(IF(OR($B221=0,$C221=0,$D221=0,$AU$2&gt;$OE$1),0,IF(OR(AU221=0,AW221=0,AX221=0),0,MIN((VLOOKUP($D221,SALERYCODE,3,0))*(IF($D221=6,AX221,AW221))*((MIN((VLOOKUP($D221,SALERYCODE,5,0)),(IF($D221=6,AW221,AX221))))),MIN((VLOOKUP($D221,SALERYCODE,3,0)),(AU221+AV221))*(IF($D221=6,AX221,((MIN((VLOOKUP($D221,SALERYCODE,5,0)),AX221)))))))))/IF(AND($D221=2,'ראשי-פרטים כלליים וריכוז הוצאות'!$D$68&lt;&gt;4),1.2,1)</f>
        <v>0</v>
      </c>
      <c r="BA221" s="263"/>
      <c r="BB221" s="264"/>
      <c r="BC221" s="265"/>
      <c r="BD221" s="266"/>
      <c r="BE221" s="267">
        <f t="shared" si="279"/>
        <v>0</v>
      </c>
      <c r="BF221" s="260">
        <f>+(IF(OR($B221=0,$C221=0,$D221=0,$BA$2&gt;$OE$1),0,IF(OR(BA221=0,BC221=0,BD221=0),0,MIN((VLOOKUP($D221,SALERYCODE,3,0))*(IF($D221=6,BD221,BC221))*((MIN((VLOOKUP($D221,SALERYCODE,5,0)),(IF($D221=6,BC221,BD221))))),MIN((VLOOKUP($D221,SALERYCODE,3,0)),(BA221+BB221))*(IF($D221=6,BD221,((MIN((VLOOKUP($D221,SALERYCODE,5,0)),BD221)))))))))/IF(AND($D221=2,'ראשי-פרטים כלליים וריכוז הוצאות'!$D$68&lt;&gt;4),1.2,1)</f>
        <v>0</v>
      </c>
      <c r="BG221" s="263"/>
      <c r="BH221" s="264"/>
      <c r="BI221" s="265"/>
      <c r="BJ221" s="266"/>
      <c r="BK221" s="267">
        <f t="shared" si="280"/>
        <v>0</v>
      </c>
      <c r="BL221" s="260">
        <f>+(IF(OR($B221=0,$C221=0,$D221=0,$BG$2&gt;$OE$1),0,IF(OR(BG221=0,BI221=0,BJ221=0),0,MIN((VLOOKUP($D221,SALERYCODE,3,0))*(IF($D221=6,BJ221,BI221))*((MIN((VLOOKUP($D221,SALERYCODE,5,0)),(IF($D221=6,BI221,BJ221))))),MIN((VLOOKUP($D221,SALERYCODE,3,0)),(BG221+BH221))*(IF($D221=6,BJ221,((MIN((VLOOKUP($D221,SALERYCODE,5,0)),BJ221)))))))))/IF(AND($D221=2,'ראשי-פרטים כלליים וריכוז הוצאות'!$D$68&lt;&gt;4),1.2,1)</f>
        <v>0</v>
      </c>
      <c r="BM221" s="263"/>
      <c r="BN221" s="264"/>
      <c r="BO221" s="265"/>
      <c r="BP221" s="266"/>
      <c r="BQ221" s="267">
        <f t="shared" si="281"/>
        <v>0</v>
      </c>
      <c r="BR221" s="260">
        <f>+(IF(OR($B221=0,$C221=0,$D221=0,$BM$2&gt;$OE$1),0,IF(OR(BM221=0,BO221=0,BP221=0),0,MIN((VLOOKUP($D221,SALERYCODE,3,0))*(IF($D221=6,BP221,BO221))*((MIN((VLOOKUP($D221,SALERYCODE,5,0)),(IF($D221=6,BO221,BP221))))),MIN((VLOOKUP($D221,SALERYCODE,3,0)),(BM221+BN221))*(IF($D221=6,BP221,((MIN((VLOOKUP($D221,SALERYCODE,5,0)),BP221)))))))))/IF(AND($D221=2,'ראשי-פרטים כלליים וריכוז הוצאות'!$D$68&lt;&gt;4),1.2,1)</f>
        <v>0</v>
      </c>
      <c r="BS221" s="263"/>
      <c r="BT221" s="264"/>
      <c r="BU221" s="265"/>
      <c r="BV221" s="266"/>
      <c r="BW221" s="267">
        <f t="shared" si="282"/>
        <v>0</v>
      </c>
      <c r="BX221" s="260">
        <f>+(IF(OR($B221=0,$C221=0,$D221=0,$BS$2&gt;$OE$1),0,IF(OR(BS221=0,BU221=0,BV221=0),0,MIN((VLOOKUP($D221,SALERYCODE,3,0))*(IF($D221=6,BV221,BU221))*((MIN((VLOOKUP($D221,SALERYCODE,5,0)),(IF($D221=6,BU221,BV221))))),MIN((VLOOKUP($D221,SALERYCODE,3,0)),(BS221+BT221))*(IF($D221=6,BV221,((MIN((VLOOKUP($D221,SALERYCODE,5,0)),BV221)))))))))/IF(AND($D221=2,'ראשי-פרטים כלליים וריכוז הוצאות'!$D$68&lt;&gt;4),1.2,1)</f>
        <v>0</v>
      </c>
      <c r="BY221" s="263"/>
      <c r="BZ221" s="264"/>
      <c r="CA221" s="265"/>
      <c r="CB221" s="266"/>
      <c r="CC221" s="267">
        <f t="shared" si="283"/>
        <v>0</v>
      </c>
      <c r="CD221" s="260">
        <f>+(IF(OR($B221=0,$C221=0,$D221=0,$BY$2&gt;$OE$1),0,IF(OR(BY221=0,CA221=0,CB221=0),0,MIN((VLOOKUP($D221,SALERYCODE,3,0))*(IF($D221=6,CB221,CA221))*((MIN((VLOOKUP($D221,SALERYCODE,5,0)),(IF($D221=6,CA221,CB221))))),MIN((VLOOKUP($D221,SALERYCODE,3,0)),(BY221+BZ221))*(IF($D221=6,CB221,((MIN((VLOOKUP($D221,SALERYCODE,5,0)),CB221)))))))))/IF(AND($D221=2,'ראשי-פרטים כלליים וריכוז הוצאות'!$D$68&lt;&gt;4),1.2,1)</f>
        <v>0</v>
      </c>
      <c r="CE221" s="263"/>
      <c r="CF221" s="264"/>
      <c r="CG221" s="265"/>
      <c r="CH221" s="266"/>
      <c r="CI221" s="267">
        <f t="shared" si="284"/>
        <v>0</v>
      </c>
      <c r="CJ221" s="260">
        <f>+(IF(OR($B221=0,$C221=0,$D221=0,$CE$2&gt;$OE$1),0,IF(OR(CE221=0,CG221=0,CH221=0),0,MIN((VLOOKUP($D221,SALERYCODE,3,0))*(IF($D221=6,CH221,CG221))*((MIN((VLOOKUP($D221,SALERYCODE,5,0)),(IF($D221=6,CG221,CH221))))),MIN((VLOOKUP($D221,SALERYCODE,3,0)),(CE221+CF221))*(IF($D221=6,CH221,((MIN((VLOOKUP($D221,SALERYCODE,5,0)),CH221)))))))))/IF(AND($D221=2,'ראשי-פרטים כלליים וריכוז הוצאות'!$D$68&lt;&gt;4),1.2,1)</f>
        <v>0</v>
      </c>
      <c r="CK221" s="263"/>
      <c r="CL221" s="264"/>
      <c r="CM221" s="265"/>
      <c r="CN221" s="266"/>
      <c r="CO221" s="267">
        <f t="shared" si="285"/>
        <v>0</v>
      </c>
      <c r="CP221" s="260">
        <f>+(IF(OR($B221=0,$C221=0,$D221=0,$CK$2&gt;$OE$1),0,IF(OR(CK221=0,CM221=0,CN221=0),0,MIN((VLOOKUP($D221,SALERYCODE,3,0))*(IF($D221=6,CN221,CM221))*((MIN((VLOOKUP($D221,SALERYCODE,5,0)),(IF($D221=6,CM221,CN221))))),MIN((VLOOKUP($D221,SALERYCODE,3,0)),(CK221+CL221))*(IF($D221=6,CN221,((MIN((VLOOKUP($D221,SALERYCODE,5,0)),CN221)))))))))/IF(AND($D221=2,'ראשי-פרטים כלליים וריכוז הוצאות'!$D$68&lt;&gt;4),1.2,1)</f>
        <v>0</v>
      </c>
      <c r="CQ221" s="263"/>
      <c r="CR221" s="264"/>
      <c r="CS221" s="265"/>
      <c r="CT221" s="266"/>
      <c r="CU221" s="267">
        <f t="shared" si="286"/>
        <v>0</v>
      </c>
      <c r="CV221" s="260">
        <f>+(IF(OR($B221=0,$C221=0,$D221=0,$CQ$2&gt;$OE$1),0,IF(OR(CQ221=0,CS221=0,CT221=0),0,MIN((VLOOKUP($D221,SALERYCODE,3,0))*(IF($D221=6,CT221,CS221))*((MIN((VLOOKUP($D221,SALERYCODE,5,0)),(IF($D221=6,CS221,CT221))))),MIN((VLOOKUP($D221,SALERYCODE,3,0)),(CQ221+CR221))*(IF($D221=6,CT221,((MIN((VLOOKUP($D221,SALERYCODE,5,0)),CT221)))))))))/IF(AND($D221=2,'ראשי-פרטים כלליים וריכוז הוצאות'!$D$68&lt;&gt;4),1.2,1)</f>
        <v>0</v>
      </c>
      <c r="CW221" s="263"/>
      <c r="CX221" s="264"/>
      <c r="CY221" s="265"/>
      <c r="CZ221" s="266"/>
      <c r="DA221" s="267">
        <f t="shared" si="287"/>
        <v>0</v>
      </c>
      <c r="DB221" s="260">
        <f>+(IF(OR($B221=0,$C221=0,$D221=0,$CW$2&gt;$OE$1),0,IF(OR(CW221=0,CY221=0,CZ221=0),0,MIN((VLOOKUP($D221,SALERYCODE,3,0))*(IF($D221=6,CZ221,CY221))*((MIN((VLOOKUP($D221,SALERYCODE,5,0)),(IF($D221=6,CY221,CZ221))))),MIN((VLOOKUP($D221,SALERYCODE,3,0)),(CW221+CX221))*(IF($D221=6,CZ221,((MIN((VLOOKUP($D221,SALERYCODE,5,0)),CZ221)))))))))/IF(AND($D221=2,'ראשי-פרטים כלליים וריכוז הוצאות'!$D$68&lt;&gt;4),1.2,1)</f>
        <v>0</v>
      </c>
      <c r="DC221" s="263"/>
      <c r="DD221" s="264"/>
      <c r="DE221" s="265"/>
      <c r="DF221" s="266"/>
      <c r="DG221" s="267">
        <f t="shared" si="288"/>
        <v>0</v>
      </c>
      <c r="DH221" s="260">
        <f>+(IF(OR($B221=0,$C221=0,$D221=0,$DC$2&gt;$OE$1),0,IF(OR(DC221=0,DE221=0,DF221=0),0,MIN((VLOOKUP($D221,SALERYCODE,3,0))*(IF($D221=6,DF221,DE221))*((MIN((VLOOKUP($D221,SALERYCODE,5,0)),(IF($D221=6,DE221,DF221))))),MIN((VLOOKUP($D221,SALERYCODE,3,0)),(DC221+DD221))*(IF($D221=6,DF221,((MIN((VLOOKUP($D221,SALERYCODE,5,0)),DF221)))))))))/IF(AND($D221=2,'ראשי-פרטים כלליים וריכוז הוצאות'!$D$68&lt;&gt;4),1.2,1)</f>
        <v>0</v>
      </c>
      <c r="DI221" s="263"/>
      <c r="DJ221" s="264"/>
      <c r="DK221" s="265"/>
      <c r="DL221" s="266"/>
      <c r="DM221" s="267">
        <f t="shared" si="289"/>
        <v>0</v>
      </c>
      <c r="DN221" s="260">
        <f>+(IF(OR($B221=0,$C221=0,$D221=0,$DC$2&gt;$OE$1),0,IF(OR(DI221=0,DK221=0,DL221=0),0,MIN((VLOOKUP($D221,SALERYCODE,3,0))*(IF($D221=6,DL221,DK221))*((MIN((VLOOKUP($D221,SALERYCODE,5,0)),(IF($D221=6,DK221,DL221))))),MIN((VLOOKUP($D221,SALERYCODE,3,0)),(DI221+DJ221))*(IF($D221=6,DL221,((MIN((VLOOKUP($D221,SALERYCODE,5,0)),DL221)))))))))/IF(AND($D221=2,'ראשי-פרטים כלליים וריכוז הוצאות'!$D$68&lt;&gt;4),1.2,1)</f>
        <v>0</v>
      </c>
      <c r="DO221" s="263"/>
      <c r="DP221" s="264"/>
      <c r="DQ221" s="265"/>
      <c r="DR221" s="266"/>
      <c r="DS221" s="267">
        <f t="shared" si="290"/>
        <v>0</v>
      </c>
      <c r="DT221" s="260">
        <f>+(IF(OR($B221=0,$C221=0,$D221=0,$DC$2&gt;$OE$1),0,IF(OR(DO221=0,DQ221=0,DR221=0),0,MIN((VLOOKUP($D221,SALERYCODE,3,0))*(IF($D221=6,DR221,DQ221))*((MIN((VLOOKUP($D221,SALERYCODE,5,0)),(IF($D221=6,DQ221,DR221))))),MIN((VLOOKUP($D221,SALERYCODE,3,0)),(DO221+DP221))*(IF($D221=6,DR221,((MIN((VLOOKUP($D221,SALERYCODE,5,0)),DR221)))))))))/IF(AND($D221=2,'ראשי-פרטים כלליים וריכוז הוצאות'!$D$68&lt;&gt;4),1.2,1)</f>
        <v>0</v>
      </c>
      <c r="DU221" s="263"/>
      <c r="DV221" s="264"/>
      <c r="DW221" s="265"/>
      <c r="DX221" s="266"/>
      <c r="DY221" s="267">
        <f t="shared" si="291"/>
        <v>0</v>
      </c>
      <c r="DZ221" s="260">
        <f>+(IF(OR($B221=0,$C221=0,$D221=0,$DC$2&gt;$OE$1),0,IF(OR(DU221=0,DW221=0,DX221=0),0,MIN((VLOOKUP($D221,SALERYCODE,3,0))*(IF($D221=6,DX221,DW221))*((MIN((VLOOKUP($D221,SALERYCODE,5,0)),(IF($D221=6,DW221,DX221))))),MIN((VLOOKUP($D221,SALERYCODE,3,0)),(DU221+DV221))*(IF($D221=6,DX221,((MIN((VLOOKUP($D221,SALERYCODE,5,0)),DX221)))))))))/IF(AND($D221=2,'ראשי-פרטים כלליים וריכוז הוצאות'!$D$68&lt;&gt;4),1.2,1)</f>
        <v>0</v>
      </c>
      <c r="EA221" s="263"/>
      <c r="EB221" s="264"/>
      <c r="EC221" s="265"/>
      <c r="ED221" s="266"/>
      <c r="EE221" s="267">
        <f t="shared" si="292"/>
        <v>0</v>
      </c>
      <c r="EF221" s="260">
        <f>+(IF(OR($B221=0,$C221=0,$D221=0,$DC$2&gt;$OE$1),0,IF(OR(EA221=0,EC221=0,ED221=0),0,MIN((VLOOKUP($D221,SALERYCODE,3,0))*(IF($D221=6,ED221,EC221))*((MIN((VLOOKUP($D221,SALERYCODE,5,0)),(IF($D221=6,EC221,ED221))))),MIN((VLOOKUP($D221,SALERYCODE,3,0)),(EA221+EB221))*(IF($D221=6,ED221,((MIN((VLOOKUP($D221,SALERYCODE,5,0)),ED221)))))))))/IF(AND($D221=2,'ראשי-פרטים כלליים וריכוז הוצאות'!$D$68&lt;&gt;4),1.2,1)</f>
        <v>0</v>
      </c>
      <c r="EG221" s="263"/>
      <c r="EH221" s="264"/>
      <c r="EI221" s="265"/>
      <c r="EJ221" s="266"/>
      <c r="EK221" s="267">
        <f t="shared" si="293"/>
        <v>0</v>
      </c>
      <c r="EL221" s="260">
        <f>+(IF(OR($B221=0,$C221=0,$D221=0,$DC$2&gt;$OE$1),0,IF(OR(EG221=0,EI221=0,EJ221=0),0,MIN((VLOOKUP($D221,SALERYCODE,3,0))*(IF($D221=6,EJ221,EI221))*((MIN((VLOOKUP($D221,SALERYCODE,5,0)),(IF($D221=6,EI221,EJ221))))),MIN((VLOOKUP($D221,SALERYCODE,3,0)),(EG221+EH221))*(IF($D221=6,EJ221,((MIN((VLOOKUP($D221,SALERYCODE,5,0)),EJ221)))))))))/IF(AND($D221=2,'ראשי-פרטים כלליים וריכוז הוצאות'!$D$68&lt;&gt;4),1.2,1)</f>
        <v>0</v>
      </c>
      <c r="EM221" s="263"/>
      <c r="EN221" s="264"/>
      <c r="EO221" s="265"/>
      <c r="EP221" s="266"/>
      <c r="EQ221" s="267">
        <f t="shared" si="294"/>
        <v>0</v>
      </c>
      <c r="ER221" s="260">
        <f>+(IF(OR($B221=0,$C221=0,$D221=0,$DC$2&gt;$OE$1),0,IF(OR(EM221=0,EO221=0,EP221=0),0,MIN((VLOOKUP($D221,SALERYCODE,3,0))*(IF($D221=6,EP221,EO221))*((MIN((VLOOKUP($D221,SALERYCODE,5,0)),(IF($D221=6,EO221,EP221))))),MIN((VLOOKUP($D221,SALERYCODE,3,0)),(EM221+EN221))*(IF($D221=6,EP221,((MIN((VLOOKUP($D221,SALERYCODE,5,0)),EP221)))))))))/IF(AND($D221=2,'ראשי-פרטים כלליים וריכוז הוצאות'!$D$68&lt;&gt;4),1.2,1)</f>
        <v>0</v>
      </c>
      <c r="ES221" s="263"/>
      <c r="ET221" s="264"/>
      <c r="EU221" s="265"/>
      <c r="EV221" s="266"/>
      <c r="EW221" s="267">
        <f t="shared" si="295"/>
        <v>0</v>
      </c>
      <c r="EX221" s="260">
        <f>+(IF(OR($B221=0,$C221=0,$D221=0,$DC$2&gt;$OE$1),0,IF(OR(ES221=0,EU221=0,EV221=0),0,MIN((VLOOKUP($D221,SALERYCODE,3,0))*(IF($D221=6,EV221,EU221))*((MIN((VLOOKUP($D221,SALERYCODE,5,0)),(IF($D221=6,EU221,EV221))))),MIN((VLOOKUP($D221,SALERYCODE,3,0)),(ES221+ET221))*(IF($D221=6,EV221,((MIN((VLOOKUP($D221,SALERYCODE,5,0)),EV221)))))))))/IF(AND($D221=2,'ראשי-פרטים כלליים וריכוז הוצאות'!$D$68&lt;&gt;4),1.2,1)</f>
        <v>0</v>
      </c>
      <c r="EY221" s="263"/>
      <c r="EZ221" s="264"/>
      <c r="FA221" s="265"/>
      <c r="FB221" s="266"/>
      <c r="FC221" s="267">
        <f t="shared" si="296"/>
        <v>0</v>
      </c>
      <c r="FD221" s="260">
        <f>+(IF(OR($B221=0,$C221=0,$D221=0,$DC$2&gt;$OE$1),0,IF(OR(EY221=0,FA221=0,FB221=0),0,MIN((VLOOKUP($D221,SALERYCODE,3,0))*(IF($D221=6,FB221,FA221))*((MIN((VLOOKUP($D221,SALERYCODE,5,0)),(IF($D221=6,FA221,FB221))))),MIN((VLOOKUP($D221,SALERYCODE,3,0)),(EY221+EZ221))*(IF($D221=6,FB221,((MIN((VLOOKUP($D221,SALERYCODE,5,0)),FB221)))))))))/IF(AND($D221=2,'ראשי-פרטים כלליים וריכוז הוצאות'!$D$68&lt;&gt;4),1.2,1)</f>
        <v>0</v>
      </c>
      <c r="FE221" s="263"/>
      <c r="FF221" s="264"/>
      <c r="FG221" s="265"/>
      <c r="FH221" s="266"/>
      <c r="FI221" s="267">
        <f t="shared" si="297"/>
        <v>0</v>
      </c>
      <c r="FJ221" s="260">
        <f>+(IF(OR($B221=0,$C221=0,$D221=0,$DC$2&gt;$OE$1),0,IF(OR(FE221=0,FG221=0,FH221=0),0,MIN((VLOOKUP($D221,SALERYCODE,3,0))*(IF($D221=6,FH221,FG221))*((MIN((VLOOKUP($D221,SALERYCODE,5,0)),(IF($D221=6,FG221,FH221))))),MIN((VLOOKUP($D221,SALERYCODE,3,0)),(FE221+FF221))*(IF($D221=6,FH221,((MIN((VLOOKUP($D221,SALERYCODE,5,0)),FH221)))))))))/IF(AND($D221=2,'ראשי-פרטים כלליים וריכוז הוצאות'!$D$68&lt;&gt;4),1.2,1)</f>
        <v>0</v>
      </c>
      <c r="FK221" s="263"/>
      <c r="FL221" s="264"/>
      <c r="FM221" s="265"/>
      <c r="FN221" s="266"/>
      <c r="FO221" s="267">
        <f t="shared" si="298"/>
        <v>0</v>
      </c>
      <c r="FP221" s="260">
        <f>+(IF(OR($B221=0,$C221=0,$D221=0,$DC$2&gt;$OE$1),0,IF(OR(FK221=0,FM221=0,FN221=0),0,MIN((VLOOKUP($D221,SALERYCODE,3,0))*(IF($D221=6,FN221,FM221))*((MIN((VLOOKUP($D221,SALERYCODE,5,0)),(IF($D221=6,FM221,FN221))))),MIN((VLOOKUP($D221,SALERYCODE,3,0)),(FK221+FL221))*(IF($D221=6,FN221,((MIN((VLOOKUP($D221,SALERYCODE,5,0)),FN221)))))))))/IF(AND($D221=2,'ראשי-פרטים כלליים וריכוז הוצאות'!$D$68&lt;&gt;4),1.2,1)</f>
        <v>0</v>
      </c>
      <c r="FQ221" s="263"/>
      <c r="FR221" s="264"/>
      <c r="FS221" s="265"/>
      <c r="FT221" s="266"/>
      <c r="FU221" s="267">
        <f t="shared" si="299"/>
        <v>0</v>
      </c>
      <c r="FV221" s="260">
        <f>+(IF(OR($B221=0,$C221=0,$D221=0,$DC$2&gt;$OE$1),0,IF(OR(FQ221=0,FS221=0,FT221=0),0,MIN((VLOOKUP($D221,SALERYCODE,3,0))*(IF($D221=6,FT221,FS221))*((MIN((VLOOKUP($D221,SALERYCODE,5,0)),(IF($D221=6,FS221,FT221))))),MIN((VLOOKUP($D221,SALERYCODE,3,0)),(FQ221+FR221))*(IF($D221=6,FT221,((MIN((VLOOKUP($D221,SALERYCODE,5,0)),FT221)))))))))/IF(AND($D221=2,'ראשי-פרטים כלליים וריכוז הוצאות'!$D$68&lt;&gt;4),1.2,1)</f>
        <v>0</v>
      </c>
      <c r="FW221" s="263"/>
      <c r="FX221" s="264"/>
      <c r="FY221" s="265"/>
      <c r="FZ221" s="266"/>
      <c r="GA221" s="267">
        <f t="shared" si="300"/>
        <v>0</v>
      </c>
      <c r="GB221" s="260">
        <f>+(IF(OR($B221=0,$C221=0,$D221=0,$DC$2&gt;$OE$1),0,IF(OR(FW221=0,FY221=0,FZ221=0),0,MIN((VLOOKUP($D221,SALERYCODE,3,0))*(IF($D221=6,FZ221,FY221))*((MIN((VLOOKUP($D221,SALERYCODE,5,0)),(IF($D221=6,FY221,FZ221))))),MIN((VLOOKUP($D221,SALERYCODE,3,0)),(FW221+FX221))*(IF($D221=6,FZ221,((MIN((VLOOKUP($D221,SALERYCODE,5,0)),FZ221)))))))))/IF(AND($D221=2,'ראשי-פרטים כלליים וריכוז הוצאות'!$D$68&lt;&gt;4),1.2,1)</f>
        <v>0</v>
      </c>
      <c r="GC221" s="263"/>
      <c r="GD221" s="264"/>
      <c r="GE221" s="265"/>
      <c r="GF221" s="266"/>
      <c r="GG221" s="267">
        <f t="shared" si="301"/>
        <v>0</v>
      </c>
      <c r="GH221" s="260">
        <f>+(IF(OR($B221=0,$C221=0,$D221=0,$DC$2&gt;$OE$1),0,IF(OR(GC221=0,GE221=0,GF221=0),0,MIN((VLOOKUP($D221,SALERYCODE,3,0))*(IF($D221=6,GF221,GE221))*((MIN((VLOOKUP($D221,SALERYCODE,5,0)),(IF($D221=6,GE221,GF221))))),MIN((VLOOKUP($D221,SALERYCODE,3,0)),(GC221+GD221))*(IF($D221=6,GF221,((MIN((VLOOKUP($D221,SALERYCODE,5,0)),GF221)))))))))/IF(AND($D221=2,'ראשי-פרטים כלליים וריכוז הוצאות'!$D$68&lt;&gt;4),1.2,1)</f>
        <v>0</v>
      </c>
      <c r="GI221" s="263"/>
      <c r="GJ221" s="264"/>
      <c r="GK221" s="265"/>
      <c r="GL221" s="266"/>
      <c r="GM221" s="267">
        <f t="shared" si="302"/>
        <v>0</v>
      </c>
      <c r="GN221" s="260">
        <f>+(IF(OR($B221=0,$C221=0,$D221=0,$DC$2&gt;$OE$1),0,IF(OR(GI221=0,GK221=0,GL221=0),0,MIN((VLOOKUP($D221,SALERYCODE,3,0))*(IF($D221=6,GL221,GK221))*((MIN((VLOOKUP($D221,SALERYCODE,5,0)),(IF($D221=6,GK221,GL221))))),MIN((VLOOKUP($D221,SALERYCODE,3,0)),(GI221+GJ221))*(IF($D221=6,GL221,((MIN((VLOOKUP($D221,SALERYCODE,5,0)),GL221)))))))))/IF(AND($D221=2,'ראשי-פרטים כלליים וריכוז הוצאות'!$D$68&lt;&gt;4),1.2,1)</f>
        <v>0</v>
      </c>
      <c r="GO221" s="263"/>
      <c r="GP221" s="264"/>
      <c r="GQ221" s="265"/>
      <c r="GR221" s="266"/>
      <c r="GS221" s="267">
        <f t="shared" si="303"/>
        <v>0</v>
      </c>
      <c r="GT221" s="260">
        <f>+(IF(OR($B221=0,$C221=0,$D221=0,$DC$2&gt;$OE$1),0,IF(OR(GO221=0,GQ221=0,GR221=0),0,MIN((VLOOKUP($D221,SALERYCODE,3,0))*(IF($D221=6,GR221,GQ221))*((MIN((VLOOKUP($D221,SALERYCODE,5,0)),(IF($D221=6,GQ221,GR221))))),MIN((VLOOKUP($D221,SALERYCODE,3,0)),(GO221+GP221))*(IF($D221=6,GR221,((MIN((VLOOKUP($D221,SALERYCODE,5,0)),GR221)))))))))/IF(AND($D221=2,'ראשי-פרטים כלליים וריכוז הוצאות'!$D$68&lt;&gt;4),1.2,1)</f>
        <v>0</v>
      </c>
      <c r="GU221" s="263"/>
      <c r="GV221" s="264"/>
      <c r="GW221" s="265"/>
      <c r="GX221" s="266"/>
      <c r="GY221" s="267">
        <f t="shared" si="304"/>
        <v>0</v>
      </c>
      <c r="GZ221" s="260">
        <f>+(IF(OR($B221=0,$C221=0,$D221=0,$DC$2&gt;$OE$1),0,IF(OR(GU221=0,GW221=0,GX221=0),0,MIN((VLOOKUP($D221,SALERYCODE,3,0))*(IF($D221=6,GX221,GW221))*((MIN((VLOOKUP($D221,SALERYCODE,5,0)),(IF($D221=6,GW221,GX221))))),MIN((VLOOKUP($D221,SALERYCODE,3,0)),(GU221+GV221))*(IF($D221=6,GX221,((MIN((VLOOKUP($D221,SALERYCODE,5,0)),GX221)))))))))/IF(AND($D221=2,'ראשי-פרטים כלליים וריכוז הוצאות'!$D$68&lt;&gt;4),1.2,1)</f>
        <v>0</v>
      </c>
      <c r="HA221" s="263"/>
      <c r="HB221" s="264"/>
      <c r="HC221" s="265"/>
      <c r="HD221" s="266"/>
      <c r="HE221" s="267">
        <f t="shared" si="305"/>
        <v>0</v>
      </c>
      <c r="HF221" s="260">
        <f>+(IF(OR($B221=0,$C221=0,$D221=0,$DC$2&gt;$OE$1),0,IF(OR(HA221=0,HC221=0,HD221=0),0,MIN((VLOOKUP($D221,SALERYCODE,3,0))*(IF($D221=6,HD221,HC221))*((MIN((VLOOKUP($D221,SALERYCODE,5,0)),(IF($D221=6,HC221,HD221))))),MIN((VLOOKUP($D221,SALERYCODE,3,0)),(HA221+HB221))*(IF($D221=6,HD221,((MIN((VLOOKUP($D221,SALERYCODE,5,0)),HD221)))))))))/IF(AND($D221=2,'ראשי-פרטים כלליים וריכוז הוצאות'!$D$68&lt;&gt;4),1.2,1)</f>
        <v>0</v>
      </c>
      <c r="HG221" s="263"/>
      <c r="HH221" s="264"/>
      <c r="HI221" s="265"/>
      <c r="HJ221" s="266"/>
      <c r="HK221" s="267">
        <f t="shared" si="306"/>
        <v>0</v>
      </c>
      <c r="HL221" s="260">
        <f>+(IF(OR($B221=0,$C221=0,$D221=0,$DC$2&gt;$OE$1),0,IF(OR(HG221=0,HI221=0,HJ221=0),0,MIN((VLOOKUP($D221,SALERYCODE,3,0))*(IF($D221=6,HJ221,HI221))*((MIN((VLOOKUP($D221,SALERYCODE,5,0)),(IF($D221=6,HI221,HJ221))))),MIN((VLOOKUP($D221,SALERYCODE,3,0)),(HG221+HH221))*(IF($D221=6,HJ221,((MIN((VLOOKUP($D221,SALERYCODE,5,0)),HJ221)))))))))/IF(AND($D221=2,'ראשי-פרטים כלליים וריכוז הוצאות'!$D$68&lt;&gt;4),1.2,1)</f>
        <v>0</v>
      </c>
      <c r="HM221" s="263"/>
      <c r="HN221" s="264"/>
      <c r="HO221" s="265"/>
      <c r="HP221" s="266"/>
      <c r="HQ221" s="267">
        <f t="shared" si="307"/>
        <v>0</v>
      </c>
      <c r="HR221" s="260">
        <f>+(IF(OR($B221=0,$C221=0,$D221=0,$DC$2&gt;$OE$1),0,IF(OR(HM221=0,HO221=0,HP221=0),0,MIN((VLOOKUP($D221,SALERYCODE,3,0))*(IF($D221=6,HP221,HO221))*((MIN((VLOOKUP($D221,SALERYCODE,5,0)),(IF($D221=6,HO221,HP221))))),MIN((VLOOKUP($D221,SALERYCODE,3,0)),(HM221+HN221))*(IF($D221=6,HP221,((MIN((VLOOKUP($D221,SALERYCODE,5,0)),HP221)))))))))/IF(AND($D221=2,'ראשי-פרטים כלליים וריכוז הוצאות'!$D$68&lt;&gt;4),1.2,1)</f>
        <v>0</v>
      </c>
      <c r="HS221" s="263"/>
      <c r="HT221" s="264"/>
      <c r="HU221" s="265"/>
      <c r="HV221" s="266"/>
      <c r="HW221" s="267">
        <f t="shared" si="308"/>
        <v>0</v>
      </c>
      <c r="HX221" s="260">
        <f>+(IF(OR($B221=0,$C221=0,$D221=0,$DC$2&gt;$OE$1),0,IF(OR(HS221=0,HU221=0,HV221=0),0,MIN((VLOOKUP($D221,SALERYCODE,3,0))*(IF($D221=6,HV221,HU221))*((MIN((VLOOKUP($D221,SALERYCODE,5,0)),(IF($D221=6,HU221,HV221))))),MIN((VLOOKUP($D221,SALERYCODE,3,0)),(HS221+HT221))*(IF($D221=6,HV221,((MIN((VLOOKUP($D221,SALERYCODE,5,0)),HV221)))))))))/IF(AND($D221=2,'ראשי-פרטים כלליים וריכוז הוצאות'!$D$68&lt;&gt;4),1.2,1)</f>
        <v>0</v>
      </c>
      <c r="HY221" s="263"/>
      <c r="HZ221" s="264"/>
      <c r="IA221" s="265"/>
      <c r="IB221" s="266"/>
      <c r="IC221" s="267">
        <f t="shared" si="309"/>
        <v>0</v>
      </c>
      <c r="ID221" s="260">
        <f>+(IF(OR($B221=0,$C221=0,$D221=0,$DC$2&gt;$OE$1),0,IF(OR(HY221=0,IA221=0,IB221=0),0,MIN((VLOOKUP($D221,SALERYCODE,3,0))*(IF($D221=6,IB221,IA221))*((MIN((VLOOKUP($D221,SALERYCODE,5,0)),(IF($D221=6,IA221,IB221))))),MIN((VLOOKUP($D221,SALERYCODE,3,0)),(HY221+HZ221))*(IF($D221=6,IB221,((MIN((VLOOKUP($D221,SALERYCODE,5,0)),IB221)))))))))/IF(AND($D221=2,'ראשי-פרטים כלליים וריכוז הוצאות'!$D$68&lt;&gt;4),1.2,1)</f>
        <v>0</v>
      </c>
      <c r="IE221" s="263"/>
      <c r="IF221" s="264"/>
      <c r="IG221" s="265"/>
      <c r="IH221" s="266"/>
      <c r="II221" s="267">
        <f t="shared" si="310"/>
        <v>0</v>
      </c>
      <c r="IJ221" s="260">
        <f>+(IF(OR($B221=0,$C221=0,$D221=0,$DC$2&gt;$OE$1),0,IF(OR(IE221=0,IG221=0,IH221=0),0,MIN((VLOOKUP($D221,SALERYCODE,3,0))*(IF($D221=6,IH221,IG221))*((MIN((VLOOKUP($D221,SALERYCODE,5,0)),(IF($D221=6,IG221,IH221))))),MIN((VLOOKUP($D221,SALERYCODE,3,0)),(IE221+IF221))*(IF($D221=6,IH221,((MIN((VLOOKUP($D221,SALERYCODE,5,0)),IH221)))))))))/IF(AND($D221=2,'ראשי-פרטים כלליים וריכוז הוצאות'!$D$68&lt;&gt;4),1.2,1)</f>
        <v>0</v>
      </c>
      <c r="IK221" s="263"/>
      <c r="IL221" s="264"/>
      <c r="IM221" s="265"/>
      <c r="IN221" s="266"/>
      <c r="IO221" s="267">
        <f t="shared" si="311"/>
        <v>0</v>
      </c>
      <c r="IP221" s="260">
        <f>+(IF(OR($B221=0,$C221=0,$D221=0,$DC$2&gt;$OE$1),0,IF(OR(IK221=0,IM221=0,IN221=0),0,MIN((VLOOKUP($D221,SALERYCODE,3,0))*(IF($D221=6,IN221,IM221))*((MIN((VLOOKUP($D221,SALERYCODE,5,0)),(IF($D221=6,IM221,IN221))))),MIN((VLOOKUP($D221,SALERYCODE,3,0)),(IK221+IL221))*(IF($D221=6,IN221,((MIN((VLOOKUP($D221,SALERYCODE,5,0)),IN221)))))))))/IF(AND($D221=2,'ראשי-פרטים כלליים וריכוז הוצאות'!$D$68&lt;&gt;4),1.2,1)</f>
        <v>0</v>
      </c>
      <c r="IQ221" s="263"/>
      <c r="IR221" s="264"/>
      <c r="IS221" s="265"/>
      <c r="IT221" s="266"/>
      <c r="IU221" s="267">
        <f t="shared" si="312"/>
        <v>0</v>
      </c>
      <c r="IV221" s="260">
        <f>+(IF(OR($B221=0,$C221=0,$D221=0,$DC$2&gt;$OE$1),0,IF(OR(IQ221=0,IS221=0,IT221=0),0,MIN((VLOOKUP($D221,SALERYCODE,3,0))*(IF($D221=6,IT221,IS221))*((MIN((VLOOKUP($D221,SALERYCODE,5,0)),(IF($D221=6,IS221,IT221))))),MIN((VLOOKUP($D221,SALERYCODE,3,0)),(IQ221+IR221))*(IF($D221=6,IT221,((MIN((VLOOKUP($D221,SALERYCODE,5,0)),IT221)))))))))/IF(AND($D221=2,'ראשי-פרטים כלליים וריכוז הוצאות'!$D$68&lt;&gt;4),1.2,1)</f>
        <v>0</v>
      </c>
      <c r="IW221" s="263"/>
      <c r="IX221" s="264"/>
      <c r="IY221" s="265"/>
      <c r="IZ221" s="266"/>
      <c r="JA221" s="267">
        <f t="shared" si="313"/>
        <v>0</v>
      </c>
      <c r="JB221" s="260">
        <f>+(IF(OR($B221=0,$C221=0,$D221=0,$DC$2&gt;$OE$1),0,IF(OR(IW221=0,IY221=0,IZ221=0),0,MIN((VLOOKUP($D221,SALERYCODE,3,0))*(IF($D221=6,IZ221,IY221))*((MIN((VLOOKUP($D221,SALERYCODE,5,0)),(IF($D221=6,IY221,IZ221))))),MIN((VLOOKUP($D221,SALERYCODE,3,0)),(IW221+IX221))*(IF($D221=6,IZ221,((MIN((VLOOKUP($D221,SALERYCODE,5,0)),IZ221)))))))))/IF(AND($D221=2,'ראשי-פרטים כלליים וריכוז הוצאות'!$D$68&lt;&gt;4),1.2,1)</f>
        <v>0</v>
      </c>
      <c r="JC221" s="263"/>
      <c r="JD221" s="264"/>
      <c r="JE221" s="265"/>
      <c r="JF221" s="266"/>
      <c r="JG221" s="267">
        <f t="shared" si="314"/>
        <v>0</v>
      </c>
      <c r="JH221" s="260">
        <f>+(IF(OR($B221=0,$C221=0,$D221=0,$DC$2&gt;$OE$1),0,IF(OR(JC221=0,JE221=0,JF221=0),0,MIN((VLOOKUP($D221,SALERYCODE,3,0))*(IF($D221=6,JF221,JE221))*((MIN((VLOOKUP($D221,SALERYCODE,5,0)),(IF($D221=6,JE221,JF221))))),MIN((VLOOKUP($D221,SALERYCODE,3,0)),(JC221+JD221))*(IF($D221=6,JF221,((MIN((VLOOKUP($D221,SALERYCODE,5,0)),JF221)))))))))/IF(AND($D221=2,'ראשי-פרטים כלליים וריכוז הוצאות'!$D$68&lt;&gt;4),1.2,1)</f>
        <v>0</v>
      </c>
      <c r="JI221" s="263"/>
      <c r="JJ221" s="264"/>
      <c r="JK221" s="265"/>
      <c r="JL221" s="266"/>
      <c r="JM221" s="267">
        <f t="shared" si="315"/>
        <v>0</v>
      </c>
      <c r="JN221" s="260">
        <f>+(IF(OR($B221=0,$C221=0,$D221=0,$DC$2&gt;$OE$1),0,IF(OR(JI221=0,JK221=0,JL221=0),0,MIN((VLOOKUP($D221,SALERYCODE,3,0))*(IF($D221=6,JL221,JK221))*((MIN((VLOOKUP($D221,SALERYCODE,5,0)),(IF($D221=6,JK221,JL221))))),MIN((VLOOKUP($D221,SALERYCODE,3,0)),(JI221+JJ221))*(IF($D221=6,JL221,((MIN((VLOOKUP($D221,SALERYCODE,5,0)),JL221)))))))))/IF(AND($D221=2,'ראשי-פרטים כלליים וריכוז הוצאות'!$D$68&lt;&gt;4),1.2,1)</f>
        <v>0</v>
      </c>
      <c r="JO221" s="263"/>
      <c r="JP221" s="264"/>
      <c r="JQ221" s="265"/>
      <c r="JR221" s="266"/>
      <c r="JS221" s="267">
        <f t="shared" si="316"/>
        <v>0</v>
      </c>
      <c r="JT221" s="260">
        <f>+(IF(OR($B221=0,$C221=0,$D221=0,$DC$2&gt;$OE$1),0,IF(OR(JO221=0,JQ221=0,JR221=0),0,MIN((VLOOKUP($D221,SALERYCODE,3,0))*(IF($D221=6,JR221,JQ221))*((MIN((VLOOKUP($D221,SALERYCODE,5,0)),(IF($D221=6,JQ221,JR221))))),MIN((VLOOKUP($D221,SALERYCODE,3,0)),(JO221+JP221))*(IF($D221=6,JR221,((MIN((VLOOKUP($D221,SALERYCODE,5,0)),JR221)))))))))/IF(AND($D221=2,'ראשי-פרטים כלליים וריכוז הוצאות'!$D$68&lt;&gt;4),1.2,1)</f>
        <v>0</v>
      </c>
      <c r="JU221" s="263"/>
      <c r="JV221" s="264"/>
      <c r="JW221" s="265"/>
      <c r="JX221" s="266"/>
      <c r="JY221" s="267">
        <f t="shared" si="317"/>
        <v>0</v>
      </c>
      <c r="JZ221" s="260">
        <f>+(IF(OR($B221=0,$C221=0,$D221=0,$DC$2&gt;$OE$1),0,IF(OR(JU221=0,JW221=0,JX221=0),0,MIN((VLOOKUP($D221,SALERYCODE,3,0))*(IF($D221=6,JX221,JW221))*((MIN((VLOOKUP($D221,SALERYCODE,5,0)),(IF($D221=6,JW221,JX221))))),MIN((VLOOKUP($D221,SALERYCODE,3,0)),(JU221+JV221))*(IF($D221=6,JX221,((MIN((VLOOKUP($D221,SALERYCODE,5,0)),JX221)))))))))/IF(AND($D221=2,'ראשי-פרטים כלליים וריכוז הוצאות'!$D$68&lt;&gt;4),1.2,1)</f>
        <v>0</v>
      </c>
      <c r="KA221" s="263"/>
      <c r="KB221" s="264"/>
      <c r="KC221" s="265"/>
      <c r="KD221" s="266"/>
      <c r="KE221" s="267">
        <f t="shared" si="318"/>
        <v>0</v>
      </c>
      <c r="KF221" s="260">
        <f>+(IF(OR($B221=0,$C221=0,$D221=0,$DC$2&gt;$OE$1),0,IF(OR(KA221=0,KC221=0,KD221=0),0,MIN((VLOOKUP($D221,SALERYCODE,3,0))*(IF($D221=6,KD221,KC221))*((MIN((VLOOKUP($D221,SALERYCODE,5,0)),(IF($D221=6,KC221,KD221))))),MIN((VLOOKUP($D221,SALERYCODE,3,0)),(KA221+KB221))*(IF($D221=6,KD221,((MIN((VLOOKUP($D221,SALERYCODE,5,0)),KD221)))))))))/IF(AND($D221=2,'ראשי-פרטים כלליים וריכוז הוצאות'!$D$68&lt;&gt;4),1.2,1)</f>
        <v>0</v>
      </c>
      <c r="KG221" s="263"/>
      <c r="KH221" s="264"/>
      <c r="KI221" s="265"/>
      <c r="KJ221" s="266"/>
      <c r="KK221" s="267">
        <f t="shared" si="319"/>
        <v>0</v>
      </c>
      <c r="KL221" s="260">
        <f>+(IF(OR($B221=0,$C221=0,$D221=0,$DC$2&gt;$OE$1),0,IF(OR(KG221=0,KI221=0,KJ221=0),0,MIN((VLOOKUP($D221,SALERYCODE,3,0))*(IF($D221=6,KJ221,KI221))*((MIN((VLOOKUP($D221,SALERYCODE,5,0)),(IF($D221=6,KI221,KJ221))))),MIN((VLOOKUP($D221,SALERYCODE,3,0)),(KG221+KH221))*(IF($D221=6,KJ221,((MIN((VLOOKUP($D221,SALERYCODE,5,0)),KJ221)))))))))/IF(AND($D221=2,'ראשי-פרטים כלליים וריכוז הוצאות'!$D$68&lt;&gt;4),1.2,1)</f>
        <v>0</v>
      </c>
      <c r="KM221" s="263"/>
      <c r="KN221" s="264"/>
      <c r="KO221" s="265"/>
      <c r="KP221" s="266"/>
      <c r="KQ221" s="267">
        <f t="shared" si="320"/>
        <v>0</v>
      </c>
      <c r="KR221" s="260">
        <f>+(IF(OR($B221=0,$C221=0,$D221=0,$DC$2&gt;$OE$1),0,IF(OR(KM221=0,KO221=0,KP221=0),0,MIN((VLOOKUP($D221,SALERYCODE,3,0))*(IF($D221=6,KP221,KO221))*((MIN((VLOOKUP($D221,SALERYCODE,5,0)),(IF($D221=6,KO221,KP221))))),MIN((VLOOKUP($D221,SALERYCODE,3,0)),(KM221+KN221))*(IF($D221=6,KP221,((MIN((VLOOKUP($D221,SALERYCODE,5,0)),KP221)))))))))/IF(AND($D221=2,'ראשי-פרטים כלליים וריכוז הוצאות'!$D$68&lt;&gt;4),1.2,1)</f>
        <v>0</v>
      </c>
      <c r="KS221" s="263"/>
      <c r="KT221" s="264"/>
      <c r="KU221" s="265"/>
      <c r="KV221" s="266"/>
      <c r="KW221" s="267">
        <f t="shared" si="321"/>
        <v>0</v>
      </c>
      <c r="KX221" s="260">
        <f>+(IF(OR($B221=0,$C221=0,$D221=0,$DC$2&gt;$OE$1),0,IF(OR(KS221=0,KU221=0,KV221=0),0,MIN((VLOOKUP($D221,SALERYCODE,3,0))*(IF($D221=6,KV221,KU221))*((MIN((VLOOKUP($D221,SALERYCODE,5,0)),(IF($D221=6,KU221,KV221))))),MIN((VLOOKUP($D221,SALERYCODE,3,0)),(KS221+KT221))*(IF($D221=6,KV221,((MIN((VLOOKUP($D221,SALERYCODE,5,0)),KV221)))))))))/IF(AND($D221=2,'ראשי-פרטים כלליים וריכוז הוצאות'!$D$68&lt;&gt;4),1.2,1)</f>
        <v>0</v>
      </c>
      <c r="KY221" s="263"/>
      <c r="KZ221" s="264"/>
      <c r="LA221" s="265"/>
      <c r="LB221" s="266"/>
      <c r="LC221" s="267">
        <f t="shared" si="322"/>
        <v>0</v>
      </c>
      <c r="LD221" s="260">
        <f>+(IF(OR($B221=0,$C221=0,$D221=0,$DC$2&gt;$OE$1),0,IF(OR(KY221=0,LA221=0,LB221=0),0,MIN((VLOOKUP($D221,SALERYCODE,3,0))*(IF($D221=6,LB221,LA221))*((MIN((VLOOKUP($D221,SALERYCODE,5,0)),(IF($D221=6,LA221,LB221))))),MIN((VLOOKUP($D221,SALERYCODE,3,0)),(KY221+KZ221))*(IF($D221=6,LB221,((MIN((VLOOKUP($D221,SALERYCODE,5,0)),LB221)))))))))/IF(AND($D221=2,'ראשי-פרטים כלליים וריכוז הוצאות'!$D$68&lt;&gt;4),1.2,1)</f>
        <v>0</v>
      </c>
      <c r="LE221" s="263"/>
      <c r="LF221" s="264"/>
      <c r="LG221" s="265"/>
      <c r="LH221" s="266"/>
      <c r="LI221" s="267">
        <f t="shared" si="323"/>
        <v>0</v>
      </c>
      <c r="LJ221" s="260">
        <f>+(IF(OR($B221=0,$C221=0,$D221=0,$DC$2&gt;$OE$1),0,IF(OR(LE221=0,LG221=0,LH221=0),0,MIN((VLOOKUP($D221,SALERYCODE,3,0))*(IF($D221=6,LH221,LG221))*((MIN((VLOOKUP($D221,SALERYCODE,5,0)),(IF($D221=6,LG221,LH221))))),MIN((VLOOKUP($D221,SALERYCODE,3,0)),(LE221+LF221))*(IF($D221=6,LH221,((MIN((VLOOKUP($D221,SALERYCODE,5,0)),LH221)))))))))/IF(AND($D221=2,'ראשי-פרטים כלליים וריכוז הוצאות'!$D$68&lt;&gt;4),1.2,1)</f>
        <v>0</v>
      </c>
      <c r="LK221" s="263"/>
      <c r="LL221" s="264"/>
      <c r="LM221" s="265"/>
      <c r="LN221" s="266"/>
      <c r="LO221" s="267">
        <f t="shared" si="324"/>
        <v>0</v>
      </c>
      <c r="LP221" s="260">
        <f>+(IF(OR($B221=0,$C221=0,$D221=0,$DC$2&gt;$OE$1),0,IF(OR(LK221=0,LM221=0,LN221=0),0,MIN((VLOOKUP($D221,SALERYCODE,3,0))*(IF($D221=6,LN221,LM221))*((MIN((VLOOKUP($D221,SALERYCODE,5,0)),(IF($D221=6,LM221,LN221))))),MIN((VLOOKUP($D221,SALERYCODE,3,0)),(LK221+LL221))*(IF($D221=6,LN221,((MIN((VLOOKUP($D221,SALERYCODE,5,0)),LN221)))))))))/IF(AND($D221=2,'ראשי-פרטים כלליים וריכוז הוצאות'!$D$68&lt;&gt;4),1.2,1)</f>
        <v>0</v>
      </c>
      <c r="LQ221" s="263"/>
      <c r="LR221" s="264"/>
      <c r="LS221" s="265"/>
      <c r="LT221" s="266"/>
      <c r="LU221" s="267">
        <f t="shared" si="325"/>
        <v>0</v>
      </c>
      <c r="LV221" s="260">
        <f>+(IF(OR($B221=0,$C221=0,$D221=0,$DC$2&gt;$OE$1),0,IF(OR(LQ221=0,LS221=0,LT221=0),0,MIN((VLOOKUP($D221,SALERYCODE,3,0))*(IF($D221=6,LT221,LS221))*((MIN((VLOOKUP($D221,SALERYCODE,5,0)),(IF($D221=6,LS221,LT221))))),MIN((VLOOKUP($D221,SALERYCODE,3,0)),(LQ221+LR221))*(IF($D221=6,LT221,((MIN((VLOOKUP($D221,SALERYCODE,5,0)),LT221)))))))))/IF(AND($D221=2,'ראשי-פרטים כלליים וריכוז הוצאות'!$D$68&lt;&gt;4),1.2,1)</f>
        <v>0</v>
      </c>
      <c r="LW221" s="263"/>
      <c r="LX221" s="264"/>
      <c r="LY221" s="265"/>
      <c r="LZ221" s="266"/>
      <c r="MA221" s="267">
        <f t="shared" si="326"/>
        <v>0</v>
      </c>
      <c r="MB221" s="260">
        <f>+(IF(OR($B221=0,$C221=0,$D221=0,$DC$2&gt;$OE$1),0,IF(OR(LW221=0,LY221=0,LZ221=0),0,MIN((VLOOKUP($D221,SALERYCODE,3,0))*(IF($D221=6,LZ221,LY221))*((MIN((VLOOKUP($D221,SALERYCODE,5,0)),(IF($D221=6,LY221,LZ221))))),MIN((VLOOKUP($D221,SALERYCODE,3,0)),(LW221+LX221))*(IF($D221=6,LZ221,((MIN((VLOOKUP($D221,SALERYCODE,5,0)),LZ221)))))))))/IF(AND($D221=2,'ראשי-פרטים כלליים וריכוז הוצאות'!$D$68&lt;&gt;4),1.2,1)</f>
        <v>0</v>
      </c>
      <c r="MC221" s="263"/>
      <c r="MD221" s="264"/>
      <c r="ME221" s="265"/>
      <c r="MF221" s="266"/>
      <c r="MG221" s="267">
        <f t="shared" si="327"/>
        <v>0</v>
      </c>
      <c r="MH221" s="260">
        <f>+(IF(OR($B221=0,$C221=0,$D221=0,$DC$2&gt;$OE$1),0,IF(OR(MC221=0,ME221=0,MF221=0),0,MIN((VLOOKUP($D221,SALERYCODE,3,0))*(IF($D221=6,MF221,ME221))*((MIN((VLOOKUP($D221,SALERYCODE,5,0)),(IF($D221=6,ME221,MF221))))),MIN((VLOOKUP($D221,SALERYCODE,3,0)),(MC221+MD221))*(IF($D221=6,MF221,((MIN((VLOOKUP($D221,SALERYCODE,5,0)),MF221)))))))))/IF(AND($D221=2,'ראשי-פרטים כלליים וריכוז הוצאות'!$D$68&lt;&gt;4),1.2,1)</f>
        <v>0</v>
      </c>
      <c r="MI221" s="263"/>
      <c r="MJ221" s="264"/>
      <c r="MK221" s="265"/>
      <c r="ML221" s="266"/>
      <c r="MM221" s="267">
        <f t="shared" si="328"/>
        <v>0</v>
      </c>
      <c r="MN221" s="260">
        <f>+(IF(OR($B221=0,$C221=0,$D221=0,$DC$2&gt;$OE$1),0,IF(OR(MI221=0,MK221=0,ML221=0),0,MIN((VLOOKUP($D221,SALERYCODE,3,0))*(IF($D221=6,ML221,MK221))*((MIN((VLOOKUP($D221,SALERYCODE,5,0)),(IF($D221=6,MK221,ML221))))),MIN((VLOOKUP($D221,SALERYCODE,3,0)),(MI221+MJ221))*(IF($D221=6,ML221,((MIN((VLOOKUP($D221,SALERYCODE,5,0)),ML221)))))))))/IF(AND($D221=2,'ראשי-פרטים כלליים וריכוז הוצאות'!$D$68&lt;&gt;4),1.2,1)</f>
        <v>0</v>
      </c>
      <c r="MO221" s="263"/>
      <c r="MP221" s="264"/>
      <c r="MQ221" s="265"/>
      <c r="MR221" s="266"/>
      <c r="MS221" s="267">
        <f t="shared" si="329"/>
        <v>0</v>
      </c>
      <c r="MT221" s="260">
        <f>+(IF(OR($B221=0,$C221=0,$D221=0,$DC$2&gt;$OE$1),0,IF(OR(MO221=0,MQ221=0,MR221=0),0,MIN((VLOOKUP($D221,SALERYCODE,3,0))*(IF($D221=6,MR221,MQ221))*((MIN((VLOOKUP($D221,SALERYCODE,5,0)),(IF($D221=6,MQ221,MR221))))),MIN((VLOOKUP($D221,SALERYCODE,3,0)),(MO221+MP221))*(IF($D221=6,MR221,((MIN((VLOOKUP($D221,SALERYCODE,5,0)),MR221)))))))))/IF(AND($D221=2,'ראשי-פרטים כלליים וריכוז הוצאות'!$D$68&lt;&gt;4),1.2,1)</f>
        <v>0</v>
      </c>
      <c r="MU221" s="263"/>
      <c r="MV221" s="264"/>
      <c r="MW221" s="265"/>
      <c r="MX221" s="266"/>
      <c r="MY221" s="267">
        <f t="shared" si="330"/>
        <v>0</v>
      </c>
      <c r="MZ221" s="260">
        <f>+(IF(OR($B221=0,$C221=0,$D221=0,$DC$2&gt;$OE$1),0,IF(OR(MU221=0,MW221=0,MX221=0),0,MIN((VLOOKUP($D221,SALERYCODE,3,0))*(IF($D221=6,MX221,MW221))*((MIN((VLOOKUP($D221,SALERYCODE,5,0)),(IF($D221=6,MW221,MX221))))),MIN((VLOOKUP($D221,SALERYCODE,3,0)),(MU221+MV221))*(IF($D221=6,MX221,((MIN((VLOOKUP($D221,SALERYCODE,5,0)),MX221)))))))))/IF(AND($D221=2,'ראשי-פרטים כלליים וריכוז הוצאות'!$D$68&lt;&gt;4),1.2,1)</f>
        <v>0</v>
      </c>
      <c r="NA221" s="263"/>
      <c r="NB221" s="264"/>
      <c r="NC221" s="265"/>
      <c r="ND221" s="266"/>
      <c r="NE221" s="267">
        <f t="shared" si="331"/>
        <v>0</v>
      </c>
      <c r="NF221" s="260">
        <f>+(IF(OR($B221=0,$C221=0,$D221=0,$DC$2&gt;$OE$1),0,IF(OR(NA221=0,NC221=0,ND221=0),0,MIN((VLOOKUP($D221,SALERYCODE,3,0))*(IF($D221=6,ND221,NC221))*((MIN((VLOOKUP($D221,SALERYCODE,5,0)),(IF($D221=6,NC221,ND221))))),MIN((VLOOKUP($D221,SALERYCODE,3,0)),(NA221+NB221))*(IF($D221=6,ND221,((MIN((VLOOKUP($D221,SALERYCODE,5,0)),ND221)))))))))/IF(AND($D221=2,'ראשי-פרטים כלליים וריכוז הוצאות'!$D$68&lt;&gt;4),1.2,1)</f>
        <v>0</v>
      </c>
      <c r="NG221" s="263"/>
      <c r="NH221" s="264"/>
      <c r="NI221" s="265"/>
      <c r="NJ221" s="266"/>
      <c r="NK221" s="267">
        <f t="shared" si="332"/>
        <v>0</v>
      </c>
      <c r="NL221" s="260">
        <f>+(IF(OR($B221=0,$C221=0,$D221=0,$DC$2&gt;$OE$1),0,IF(OR(NG221=0,NI221=0,NJ221=0),0,MIN((VLOOKUP($D221,SALERYCODE,3,0))*(IF($D221=6,NJ221,NI221))*((MIN((VLOOKUP($D221,SALERYCODE,5,0)),(IF($D221=6,NI221,NJ221))))),MIN((VLOOKUP($D221,SALERYCODE,3,0)),(NG221+NH221))*(IF($D221=6,NJ221,((MIN((VLOOKUP($D221,SALERYCODE,5,0)),NJ221)))))))))/IF(AND($D221=2,'ראשי-פרטים כלליים וריכוז הוצאות'!$D$68&lt;&gt;4),1.2,1)</f>
        <v>0</v>
      </c>
      <c r="NM221" s="263"/>
      <c r="NN221" s="264"/>
      <c r="NO221" s="265"/>
      <c r="NP221" s="266"/>
      <c r="NQ221" s="267">
        <f t="shared" si="333"/>
        <v>0</v>
      </c>
      <c r="NR221" s="260">
        <f>+(IF(OR($B221=0,$C221=0,$D221=0,$DC$2&gt;$OE$1),0,IF(OR(NM221=0,NO221=0,NP221=0),0,MIN((VLOOKUP($D221,SALERYCODE,3,0))*(IF($D221=6,NP221,NO221))*((MIN((VLOOKUP($D221,SALERYCODE,5,0)),(IF($D221=6,NO221,NP221))))),MIN((VLOOKUP($D221,SALERYCODE,3,0)),(NM221+NN221))*(IF($D221=6,NP221,((MIN((VLOOKUP($D221,SALERYCODE,5,0)),NP221)))))))))/IF(AND($D221=2,'ראשי-פרטים כלליים וריכוז הוצאות'!$D$68&lt;&gt;4),1.2,1)</f>
        <v>0</v>
      </c>
      <c r="NS221" s="263"/>
      <c r="NT221" s="264"/>
      <c r="NU221" s="265"/>
      <c r="NV221" s="266"/>
      <c r="NW221" s="267">
        <f t="shared" si="334"/>
        <v>0</v>
      </c>
      <c r="NX221" s="260">
        <f>+(IF(OR($B221=0,$C221=0,$D221=0,$DC$2&gt;$OE$1),0,IF(OR(NS221=0,NU221=0,NV221=0),0,MIN((VLOOKUP($D221,SALERYCODE,3,0))*(IF($D221=6,NV221,NU221))*((MIN((VLOOKUP($D221,SALERYCODE,5,0)),(IF($D221=6,NU221,NV221))))),MIN((VLOOKUP($D221,SALERYCODE,3,0)),(NS221+NT221))*(IF($D221=6,NV221,((MIN((VLOOKUP($D221,SALERYCODE,5,0)),NV221)))))))))/IF(AND($D221=2,'ראשי-פרטים כלליים וריכוז הוצאות'!$D$68&lt;&gt;4),1.2,1)</f>
        <v>0</v>
      </c>
      <c r="NY221" s="263"/>
      <c r="NZ221" s="264"/>
      <c r="OA221" s="265"/>
      <c r="OB221" s="266"/>
      <c r="OC221" s="267">
        <f t="shared" si="335"/>
        <v>0</v>
      </c>
      <c r="OD221" s="260">
        <f>+(IF(OR($B221=0,$C221=0,$D221=0,$DC$2&gt;$OE$1),0,IF(OR(NY221=0,OA221=0,OB221=0),0,MIN((VLOOKUP($D221,SALERYCODE,3,0))*(IF($D221=6,OB221,OA221))*((MIN((VLOOKUP($D221,SALERYCODE,5,0)),(IF($D221=6,OA221,OB221))))),MIN((VLOOKUP($D221,SALERYCODE,3,0)),(NY221+NZ221))*(IF($D221=6,OB221,((MIN((VLOOKUP($D221,SALERYCODE,5,0)),OB221)))))))))/IF(AND($D221=2,'ראשי-פרטים כלליים וריכוז הוצאות'!$D$68&lt;&gt;4),1.2,1)</f>
        <v>0</v>
      </c>
      <c r="OE221" s="275">
        <f t="shared" si="341"/>
        <v>0</v>
      </c>
      <c r="OF221" s="283">
        <f t="shared" si="342"/>
        <v>9.9999999999999995E-7</v>
      </c>
      <c r="OG221" s="276">
        <f t="shared" si="343"/>
        <v>0</v>
      </c>
      <c r="OH221" s="275">
        <f t="shared" si="344"/>
        <v>0</v>
      </c>
      <c r="OI221" s="275">
        <v>0</v>
      </c>
      <c r="OJ221" s="258">
        <f t="shared" si="345"/>
        <v>0</v>
      </c>
      <c r="OK221" s="284"/>
      <c r="OL221" s="116">
        <f>MIN(OJ221+OK221*OF221*OE221/$OL$1/IF(AND($D221=2,'ראשי-פרטים כלליים וריכוז הוצאות'!$D$68&lt;&gt;4),1.2,1),IF($D221&gt;0,VLOOKUP($D221,SALERYCODE,3,0)*12*OG221,0))</f>
        <v>0</v>
      </c>
      <c r="OM221" s="95">
        <f t="shared" si="336"/>
        <v>0</v>
      </c>
      <c r="ON221" s="11">
        <f t="shared" si="337"/>
        <v>0</v>
      </c>
      <c r="OO221" s="11">
        <f t="shared" si="338"/>
        <v>0</v>
      </c>
      <c r="OP221" s="22">
        <f t="shared" si="339"/>
        <v>0</v>
      </c>
      <c r="OQ221" s="11">
        <f t="shared" si="340"/>
        <v>0</v>
      </c>
      <c r="OR221" s="11" t="e">
        <f>#REF!</f>
        <v>#REF!</v>
      </c>
      <c r="OS221" s="35" t="e">
        <f>#REF!-OP221</f>
        <v>#REF!</v>
      </c>
      <c r="OT221" s="35" t="e">
        <f>OS221-#REF!</f>
        <v>#REF!</v>
      </c>
      <c r="OU221" s="43" t="e">
        <f>IF(AND(OP221&gt;0,(OS221=#REF!-OP221)),"מועסק פחות מ-10% מזמנו במופ","")</f>
        <v>#REF!</v>
      </c>
    </row>
    <row r="222" spans="1:500" ht="24" hidden="1" customHeight="1" outlineLevel="1" x14ac:dyDescent="0.2">
      <c r="A222" s="282">
        <v>219</v>
      </c>
      <c r="B222" s="269"/>
      <c r="C222" s="270"/>
      <c r="D222" s="271"/>
      <c r="E222" s="263"/>
      <c r="F222" s="264"/>
      <c r="G222" s="265"/>
      <c r="H222" s="266"/>
      <c r="I222" s="267">
        <f t="shared" si="271"/>
        <v>0</v>
      </c>
      <c r="J222" s="260">
        <f>(IF(OR($B222=0,$C222=0,$D222=0,$E$2&gt;$OE$1),0,IF(OR($E222=0,$G222=0,$H222=0),0,MIN((VLOOKUP($D222,SALERYCODE,3,0))*(IF($D222=6,$H222,$G222))*((MIN((VLOOKUP($D222,SALERYCODE,5,0)),(IF($D222=6,$G222,$H222))))),MIN((VLOOKUP($D222,SALERYCODE,3,0)),($E222+$F222))*(IF($D222=6,$H222,((MIN((VLOOKUP($D222,SALERYCODE,5,0)),$H222)))))))))/IF(AND($D222=2,'ראשי-פרטים כלליים וריכוז הוצאות'!$D$68&lt;&gt;4),1.2,1)</f>
        <v>0</v>
      </c>
      <c r="K222" s="263"/>
      <c r="L222" s="264"/>
      <c r="M222" s="265"/>
      <c r="N222" s="266"/>
      <c r="O222" s="267">
        <f t="shared" si="272"/>
        <v>0</v>
      </c>
      <c r="P222" s="260">
        <f>+(IF(OR($B222=0,$C222=0,$D222=0,$K$2&gt;$OE$1),0,IF(OR($K222=0,$M222=0,$N222=0),0,MIN((VLOOKUP($D222,SALERYCODE,3,0))*(IF($D222=6,$N222,$M222))*((MIN((VLOOKUP($D222,SALERYCODE,5,0)),(IF($D222=6,$M222,$N222))))),MIN((VLOOKUP($D222,SALERYCODE,3,0)),($K222+$L222))*(IF($D222=6,$N222,((MIN((VLOOKUP($D222,SALERYCODE,5,0)),$N222)))))))))/IF(AND($D222=2,'ראשי-פרטים כלליים וריכוז הוצאות'!$D$68&lt;&gt;4),1.2,1)</f>
        <v>0</v>
      </c>
      <c r="Q222" s="263"/>
      <c r="R222" s="264"/>
      <c r="S222" s="265"/>
      <c r="T222" s="266"/>
      <c r="U222" s="267">
        <f t="shared" si="273"/>
        <v>0</v>
      </c>
      <c r="V222" s="260">
        <f>+(IF(OR($B222=0,$C222=0,$D222=0,$Q$2&gt;$OE$1),0,IF(OR(Q222=0,S222=0,T222=0),0,MIN((VLOOKUP($D222,SALERYCODE,3,0))*(IF($D222=6,T222,S222))*((MIN((VLOOKUP($D222,SALERYCODE,5,0)),(IF($D222=6,S222,T222))))),MIN((VLOOKUP($D222,SALERYCODE,3,0)),(Q222+R222))*(IF($D222=6,T222,((MIN((VLOOKUP($D222,SALERYCODE,5,0)),T222)))))))))/IF(AND($D222=2,'ראשי-פרטים כלליים וריכוז הוצאות'!$D$68&lt;&gt;4),1.2,1)</f>
        <v>0</v>
      </c>
      <c r="W222" s="263"/>
      <c r="X222" s="264"/>
      <c r="Y222" s="265"/>
      <c r="Z222" s="266"/>
      <c r="AA222" s="267">
        <f t="shared" si="274"/>
        <v>0</v>
      </c>
      <c r="AB222" s="260">
        <f>+(IF(OR($B222=0,$C222=0,$D222=0,$W$2&gt;$OE$1),0,IF(OR(W222=0,Y222=0,Z222=0),0,MIN((VLOOKUP($D222,SALERYCODE,3,0))*(IF($D222=6,Z222,Y222))*((MIN((VLOOKUP($D222,SALERYCODE,5,0)),(IF($D222=6,Y222,Z222))))),MIN((VLOOKUP($D222,SALERYCODE,3,0)),(W222+X222))*(IF($D222=6,Z222,((MIN((VLOOKUP($D222,SALERYCODE,5,0)),Z222)))))))))/IF(AND($D222=2,'ראשי-פרטים כלליים וריכוז הוצאות'!$D$68&lt;&gt;4),1.2,1)</f>
        <v>0</v>
      </c>
      <c r="AC222" s="263"/>
      <c r="AD222" s="264"/>
      <c r="AE222" s="265"/>
      <c r="AF222" s="266"/>
      <c r="AG222" s="267">
        <f t="shared" si="275"/>
        <v>0</v>
      </c>
      <c r="AH222" s="260">
        <f>+(IF(OR($B222=0,$C222=0,$D222=0,$AC$2&gt;$OE$1),0,IF(OR(AC222=0,AE222=0,AF222=0),0,MIN((VLOOKUP($D222,SALERYCODE,3,0))*(IF($D222=6,AF222,AE222))*((MIN((VLOOKUP($D222,SALERYCODE,5,0)),(IF($D222=6,AE222,AF222))))),MIN((VLOOKUP($D222,SALERYCODE,3,0)),(AC222+AD222))*(IF($D222=6,AF222,((MIN((VLOOKUP($D222,SALERYCODE,5,0)),AF222)))))))))/IF(AND($D222=2,'ראשי-פרטים כלליים וריכוז הוצאות'!$D$68&lt;&gt;4),1.2,1)</f>
        <v>0</v>
      </c>
      <c r="AI222" s="263"/>
      <c r="AJ222" s="264"/>
      <c r="AK222" s="265"/>
      <c r="AL222" s="266"/>
      <c r="AM222" s="267">
        <f t="shared" si="276"/>
        <v>0</v>
      </c>
      <c r="AN222" s="260">
        <f>+(IF(OR($B222=0,$C222=0,$D222=0,$AI$2&gt;$OE$1),0,IF(OR(AI222=0,AK222=0,AL222=0),0,MIN((VLOOKUP($D222,SALERYCODE,3,0))*(IF($D222=6,AL222,AK222))*((MIN((VLOOKUP($D222,SALERYCODE,5,0)),(IF($D222=6,AK222,AL222))))),MIN((VLOOKUP($D222,SALERYCODE,3,0)),(AI222+AJ222))*(IF($D222=6,AL222,((MIN((VLOOKUP($D222,SALERYCODE,5,0)),AL222)))))))))/IF(AND($D222=2,'ראשי-פרטים כלליים וריכוז הוצאות'!$D$68&lt;&gt;4),1.2,1)</f>
        <v>0</v>
      </c>
      <c r="AO222" s="263"/>
      <c r="AP222" s="264"/>
      <c r="AQ222" s="265"/>
      <c r="AR222" s="266"/>
      <c r="AS222" s="267">
        <f t="shared" si="277"/>
        <v>0</v>
      </c>
      <c r="AT222" s="260">
        <f>+(IF(OR($B222=0,$C222=0,$D222=0,$AO$2&gt;$OE$1),0,IF(OR(AO222=0,AQ222=0,AR222=0),0,MIN((VLOOKUP($D222,SALERYCODE,3,0))*(IF($D222=6,AR222,AQ222))*((MIN((VLOOKUP($D222,SALERYCODE,5,0)),(IF($D222=6,AQ222,AR222))))),MIN((VLOOKUP($D222,SALERYCODE,3,0)),(AO222+AP222))*(IF($D222=6,AR222,((MIN((VLOOKUP($D222,SALERYCODE,5,0)),AR222)))))))))/IF(AND($D222=2,'ראשי-פרטים כלליים וריכוז הוצאות'!$D$68&lt;&gt;4),1.2,1)</f>
        <v>0</v>
      </c>
      <c r="AU222" s="263"/>
      <c r="AV222" s="264"/>
      <c r="AW222" s="265"/>
      <c r="AX222" s="266"/>
      <c r="AY222" s="267">
        <f t="shared" si="278"/>
        <v>0</v>
      </c>
      <c r="AZ222" s="260">
        <f>+(IF(OR($B222=0,$C222=0,$D222=0,$AU$2&gt;$OE$1),0,IF(OR(AU222=0,AW222=0,AX222=0),0,MIN((VLOOKUP($D222,SALERYCODE,3,0))*(IF($D222=6,AX222,AW222))*((MIN((VLOOKUP($D222,SALERYCODE,5,0)),(IF($D222=6,AW222,AX222))))),MIN((VLOOKUP($D222,SALERYCODE,3,0)),(AU222+AV222))*(IF($D222=6,AX222,((MIN((VLOOKUP($D222,SALERYCODE,5,0)),AX222)))))))))/IF(AND($D222=2,'ראשי-פרטים כלליים וריכוז הוצאות'!$D$68&lt;&gt;4),1.2,1)</f>
        <v>0</v>
      </c>
      <c r="BA222" s="263"/>
      <c r="BB222" s="264"/>
      <c r="BC222" s="265"/>
      <c r="BD222" s="266"/>
      <c r="BE222" s="267">
        <f t="shared" si="279"/>
        <v>0</v>
      </c>
      <c r="BF222" s="260">
        <f>+(IF(OR($B222=0,$C222=0,$D222=0,$BA$2&gt;$OE$1),0,IF(OR(BA222=0,BC222=0,BD222=0),0,MIN((VLOOKUP($D222,SALERYCODE,3,0))*(IF($D222=6,BD222,BC222))*((MIN((VLOOKUP($D222,SALERYCODE,5,0)),(IF($D222=6,BC222,BD222))))),MIN((VLOOKUP($D222,SALERYCODE,3,0)),(BA222+BB222))*(IF($D222=6,BD222,((MIN((VLOOKUP($D222,SALERYCODE,5,0)),BD222)))))))))/IF(AND($D222=2,'ראשי-פרטים כלליים וריכוז הוצאות'!$D$68&lt;&gt;4),1.2,1)</f>
        <v>0</v>
      </c>
      <c r="BG222" s="263"/>
      <c r="BH222" s="264"/>
      <c r="BI222" s="265"/>
      <c r="BJ222" s="266"/>
      <c r="BK222" s="267">
        <f t="shared" si="280"/>
        <v>0</v>
      </c>
      <c r="BL222" s="260">
        <f>+(IF(OR($B222=0,$C222=0,$D222=0,$BG$2&gt;$OE$1),0,IF(OR(BG222=0,BI222=0,BJ222=0),0,MIN((VLOOKUP($D222,SALERYCODE,3,0))*(IF($D222=6,BJ222,BI222))*((MIN((VLOOKUP($D222,SALERYCODE,5,0)),(IF($D222=6,BI222,BJ222))))),MIN((VLOOKUP($D222,SALERYCODE,3,0)),(BG222+BH222))*(IF($D222=6,BJ222,((MIN((VLOOKUP($D222,SALERYCODE,5,0)),BJ222)))))))))/IF(AND($D222=2,'ראשי-פרטים כלליים וריכוז הוצאות'!$D$68&lt;&gt;4),1.2,1)</f>
        <v>0</v>
      </c>
      <c r="BM222" s="263"/>
      <c r="BN222" s="264"/>
      <c r="BO222" s="265"/>
      <c r="BP222" s="266"/>
      <c r="BQ222" s="267">
        <f t="shared" si="281"/>
        <v>0</v>
      </c>
      <c r="BR222" s="260">
        <f>+(IF(OR($B222=0,$C222=0,$D222=0,$BM$2&gt;$OE$1),0,IF(OR(BM222=0,BO222=0,BP222=0),0,MIN((VLOOKUP($D222,SALERYCODE,3,0))*(IF($D222=6,BP222,BO222))*((MIN((VLOOKUP($D222,SALERYCODE,5,0)),(IF($D222=6,BO222,BP222))))),MIN((VLOOKUP($D222,SALERYCODE,3,0)),(BM222+BN222))*(IF($D222=6,BP222,((MIN((VLOOKUP($D222,SALERYCODE,5,0)),BP222)))))))))/IF(AND($D222=2,'ראשי-פרטים כלליים וריכוז הוצאות'!$D$68&lt;&gt;4),1.2,1)</f>
        <v>0</v>
      </c>
      <c r="BS222" s="263"/>
      <c r="BT222" s="264"/>
      <c r="BU222" s="265"/>
      <c r="BV222" s="266"/>
      <c r="BW222" s="267">
        <f t="shared" si="282"/>
        <v>0</v>
      </c>
      <c r="BX222" s="260">
        <f>+(IF(OR($B222=0,$C222=0,$D222=0,$BS$2&gt;$OE$1),0,IF(OR(BS222=0,BU222=0,BV222=0),0,MIN((VLOOKUP($D222,SALERYCODE,3,0))*(IF($D222=6,BV222,BU222))*((MIN((VLOOKUP($D222,SALERYCODE,5,0)),(IF($D222=6,BU222,BV222))))),MIN((VLOOKUP($D222,SALERYCODE,3,0)),(BS222+BT222))*(IF($D222=6,BV222,((MIN((VLOOKUP($D222,SALERYCODE,5,0)),BV222)))))))))/IF(AND($D222=2,'ראשי-פרטים כלליים וריכוז הוצאות'!$D$68&lt;&gt;4),1.2,1)</f>
        <v>0</v>
      </c>
      <c r="BY222" s="263"/>
      <c r="BZ222" s="264"/>
      <c r="CA222" s="265"/>
      <c r="CB222" s="266"/>
      <c r="CC222" s="267">
        <f t="shared" si="283"/>
        <v>0</v>
      </c>
      <c r="CD222" s="260">
        <f>+(IF(OR($B222=0,$C222=0,$D222=0,$BY$2&gt;$OE$1),0,IF(OR(BY222=0,CA222=0,CB222=0),0,MIN((VLOOKUP($D222,SALERYCODE,3,0))*(IF($D222=6,CB222,CA222))*((MIN((VLOOKUP($D222,SALERYCODE,5,0)),(IF($D222=6,CA222,CB222))))),MIN((VLOOKUP($D222,SALERYCODE,3,0)),(BY222+BZ222))*(IF($D222=6,CB222,((MIN((VLOOKUP($D222,SALERYCODE,5,0)),CB222)))))))))/IF(AND($D222=2,'ראשי-פרטים כלליים וריכוז הוצאות'!$D$68&lt;&gt;4),1.2,1)</f>
        <v>0</v>
      </c>
      <c r="CE222" s="263"/>
      <c r="CF222" s="264"/>
      <c r="CG222" s="265"/>
      <c r="CH222" s="266"/>
      <c r="CI222" s="267">
        <f t="shared" si="284"/>
        <v>0</v>
      </c>
      <c r="CJ222" s="260">
        <f>+(IF(OR($B222=0,$C222=0,$D222=0,$CE$2&gt;$OE$1),0,IF(OR(CE222=0,CG222=0,CH222=0),0,MIN((VLOOKUP($D222,SALERYCODE,3,0))*(IF($D222=6,CH222,CG222))*((MIN((VLOOKUP($D222,SALERYCODE,5,0)),(IF($D222=6,CG222,CH222))))),MIN((VLOOKUP($D222,SALERYCODE,3,0)),(CE222+CF222))*(IF($D222=6,CH222,((MIN((VLOOKUP($D222,SALERYCODE,5,0)),CH222)))))))))/IF(AND($D222=2,'ראשי-פרטים כלליים וריכוז הוצאות'!$D$68&lt;&gt;4),1.2,1)</f>
        <v>0</v>
      </c>
      <c r="CK222" s="263"/>
      <c r="CL222" s="264"/>
      <c r="CM222" s="265"/>
      <c r="CN222" s="266"/>
      <c r="CO222" s="267">
        <f t="shared" si="285"/>
        <v>0</v>
      </c>
      <c r="CP222" s="260">
        <f>+(IF(OR($B222=0,$C222=0,$D222=0,$CK$2&gt;$OE$1),0,IF(OR(CK222=0,CM222=0,CN222=0),0,MIN((VLOOKUP($D222,SALERYCODE,3,0))*(IF($D222=6,CN222,CM222))*((MIN((VLOOKUP($D222,SALERYCODE,5,0)),(IF($D222=6,CM222,CN222))))),MIN((VLOOKUP($D222,SALERYCODE,3,0)),(CK222+CL222))*(IF($D222=6,CN222,((MIN((VLOOKUP($D222,SALERYCODE,5,0)),CN222)))))))))/IF(AND($D222=2,'ראשי-פרטים כלליים וריכוז הוצאות'!$D$68&lt;&gt;4),1.2,1)</f>
        <v>0</v>
      </c>
      <c r="CQ222" s="263"/>
      <c r="CR222" s="264"/>
      <c r="CS222" s="265"/>
      <c r="CT222" s="266"/>
      <c r="CU222" s="267">
        <f t="shared" si="286"/>
        <v>0</v>
      </c>
      <c r="CV222" s="260">
        <f>+(IF(OR($B222=0,$C222=0,$D222=0,$CQ$2&gt;$OE$1),0,IF(OR(CQ222=0,CS222=0,CT222=0),0,MIN((VLOOKUP($D222,SALERYCODE,3,0))*(IF($D222=6,CT222,CS222))*((MIN((VLOOKUP($D222,SALERYCODE,5,0)),(IF($D222=6,CS222,CT222))))),MIN((VLOOKUP($D222,SALERYCODE,3,0)),(CQ222+CR222))*(IF($D222=6,CT222,((MIN((VLOOKUP($D222,SALERYCODE,5,0)),CT222)))))))))/IF(AND($D222=2,'ראשי-פרטים כלליים וריכוז הוצאות'!$D$68&lt;&gt;4),1.2,1)</f>
        <v>0</v>
      </c>
      <c r="CW222" s="263"/>
      <c r="CX222" s="264"/>
      <c r="CY222" s="265"/>
      <c r="CZ222" s="266"/>
      <c r="DA222" s="267">
        <f t="shared" si="287"/>
        <v>0</v>
      </c>
      <c r="DB222" s="260">
        <f>+(IF(OR($B222=0,$C222=0,$D222=0,$CW$2&gt;$OE$1),0,IF(OR(CW222=0,CY222=0,CZ222=0),0,MIN((VLOOKUP($D222,SALERYCODE,3,0))*(IF($D222=6,CZ222,CY222))*((MIN((VLOOKUP($D222,SALERYCODE,5,0)),(IF($D222=6,CY222,CZ222))))),MIN((VLOOKUP($D222,SALERYCODE,3,0)),(CW222+CX222))*(IF($D222=6,CZ222,((MIN((VLOOKUP($D222,SALERYCODE,5,0)),CZ222)))))))))/IF(AND($D222=2,'ראשי-פרטים כלליים וריכוז הוצאות'!$D$68&lt;&gt;4),1.2,1)</f>
        <v>0</v>
      </c>
      <c r="DC222" s="263"/>
      <c r="DD222" s="264"/>
      <c r="DE222" s="265"/>
      <c r="DF222" s="266"/>
      <c r="DG222" s="267">
        <f t="shared" si="288"/>
        <v>0</v>
      </c>
      <c r="DH222" s="260">
        <f>+(IF(OR($B222=0,$C222=0,$D222=0,$DC$2&gt;$OE$1),0,IF(OR(DC222=0,DE222=0,DF222=0),0,MIN((VLOOKUP($D222,SALERYCODE,3,0))*(IF($D222=6,DF222,DE222))*((MIN((VLOOKUP($D222,SALERYCODE,5,0)),(IF($D222=6,DE222,DF222))))),MIN((VLOOKUP($D222,SALERYCODE,3,0)),(DC222+DD222))*(IF($D222=6,DF222,((MIN((VLOOKUP($D222,SALERYCODE,5,0)),DF222)))))))))/IF(AND($D222=2,'ראשי-פרטים כלליים וריכוז הוצאות'!$D$68&lt;&gt;4),1.2,1)</f>
        <v>0</v>
      </c>
      <c r="DI222" s="263"/>
      <c r="DJ222" s="264"/>
      <c r="DK222" s="265"/>
      <c r="DL222" s="266"/>
      <c r="DM222" s="267">
        <f t="shared" si="289"/>
        <v>0</v>
      </c>
      <c r="DN222" s="260">
        <f>+(IF(OR($B222=0,$C222=0,$D222=0,$DC$2&gt;$OE$1),0,IF(OR(DI222=0,DK222=0,DL222=0),0,MIN((VLOOKUP($D222,SALERYCODE,3,0))*(IF($D222=6,DL222,DK222))*((MIN((VLOOKUP($D222,SALERYCODE,5,0)),(IF($D222=6,DK222,DL222))))),MIN((VLOOKUP($D222,SALERYCODE,3,0)),(DI222+DJ222))*(IF($D222=6,DL222,((MIN((VLOOKUP($D222,SALERYCODE,5,0)),DL222)))))))))/IF(AND($D222=2,'ראשי-פרטים כלליים וריכוז הוצאות'!$D$68&lt;&gt;4),1.2,1)</f>
        <v>0</v>
      </c>
      <c r="DO222" s="263"/>
      <c r="DP222" s="264"/>
      <c r="DQ222" s="265"/>
      <c r="DR222" s="266"/>
      <c r="DS222" s="267">
        <f t="shared" si="290"/>
        <v>0</v>
      </c>
      <c r="DT222" s="260">
        <f>+(IF(OR($B222=0,$C222=0,$D222=0,$DC$2&gt;$OE$1),0,IF(OR(DO222=0,DQ222=0,DR222=0),0,MIN((VLOOKUP($D222,SALERYCODE,3,0))*(IF($D222=6,DR222,DQ222))*((MIN((VLOOKUP($D222,SALERYCODE,5,0)),(IF($D222=6,DQ222,DR222))))),MIN((VLOOKUP($D222,SALERYCODE,3,0)),(DO222+DP222))*(IF($D222=6,DR222,((MIN((VLOOKUP($D222,SALERYCODE,5,0)),DR222)))))))))/IF(AND($D222=2,'ראשי-פרטים כלליים וריכוז הוצאות'!$D$68&lt;&gt;4),1.2,1)</f>
        <v>0</v>
      </c>
      <c r="DU222" s="263"/>
      <c r="DV222" s="264"/>
      <c r="DW222" s="265"/>
      <c r="DX222" s="266"/>
      <c r="DY222" s="267">
        <f t="shared" si="291"/>
        <v>0</v>
      </c>
      <c r="DZ222" s="260">
        <f>+(IF(OR($B222=0,$C222=0,$D222=0,$DC$2&gt;$OE$1),0,IF(OR(DU222=0,DW222=0,DX222=0),0,MIN((VLOOKUP($D222,SALERYCODE,3,0))*(IF($D222=6,DX222,DW222))*((MIN((VLOOKUP($D222,SALERYCODE,5,0)),(IF($D222=6,DW222,DX222))))),MIN((VLOOKUP($D222,SALERYCODE,3,0)),(DU222+DV222))*(IF($D222=6,DX222,((MIN((VLOOKUP($D222,SALERYCODE,5,0)),DX222)))))))))/IF(AND($D222=2,'ראשי-פרטים כלליים וריכוז הוצאות'!$D$68&lt;&gt;4),1.2,1)</f>
        <v>0</v>
      </c>
      <c r="EA222" s="263"/>
      <c r="EB222" s="264"/>
      <c r="EC222" s="265"/>
      <c r="ED222" s="266"/>
      <c r="EE222" s="267">
        <f t="shared" si="292"/>
        <v>0</v>
      </c>
      <c r="EF222" s="260">
        <f>+(IF(OR($B222=0,$C222=0,$D222=0,$DC$2&gt;$OE$1),0,IF(OR(EA222=0,EC222=0,ED222=0),0,MIN((VLOOKUP($D222,SALERYCODE,3,0))*(IF($D222=6,ED222,EC222))*((MIN((VLOOKUP($D222,SALERYCODE,5,0)),(IF($D222=6,EC222,ED222))))),MIN((VLOOKUP($D222,SALERYCODE,3,0)),(EA222+EB222))*(IF($D222=6,ED222,((MIN((VLOOKUP($D222,SALERYCODE,5,0)),ED222)))))))))/IF(AND($D222=2,'ראשי-פרטים כלליים וריכוז הוצאות'!$D$68&lt;&gt;4),1.2,1)</f>
        <v>0</v>
      </c>
      <c r="EG222" s="263"/>
      <c r="EH222" s="264"/>
      <c r="EI222" s="265"/>
      <c r="EJ222" s="266"/>
      <c r="EK222" s="267">
        <f t="shared" si="293"/>
        <v>0</v>
      </c>
      <c r="EL222" s="260">
        <f>+(IF(OR($B222=0,$C222=0,$D222=0,$DC$2&gt;$OE$1),0,IF(OR(EG222=0,EI222=0,EJ222=0),0,MIN((VLOOKUP($D222,SALERYCODE,3,0))*(IF($D222=6,EJ222,EI222))*((MIN((VLOOKUP($D222,SALERYCODE,5,0)),(IF($D222=6,EI222,EJ222))))),MIN((VLOOKUP($D222,SALERYCODE,3,0)),(EG222+EH222))*(IF($D222=6,EJ222,((MIN((VLOOKUP($D222,SALERYCODE,5,0)),EJ222)))))))))/IF(AND($D222=2,'ראשי-פרטים כלליים וריכוז הוצאות'!$D$68&lt;&gt;4),1.2,1)</f>
        <v>0</v>
      </c>
      <c r="EM222" s="263"/>
      <c r="EN222" s="264"/>
      <c r="EO222" s="265"/>
      <c r="EP222" s="266"/>
      <c r="EQ222" s="267">
        <f t="shared" si="294"/>
        <v>0</v>
      </c>
      <c r="ER222" s="260">
        <f>+(IF(OR($B222=0,$C222=0,$D222=0,$DC$2&gt;$OE$1),0,IF(OR(EM222=0,EO222=0,EP222=0),0,MIN((VLOOKUP($D222,SALERYCODE,3,0))*(IF($D222=6,EP222,EO222))*((MIN((VLOOKUP($D222,SALERYCODE,5,0)),(IF($D222=6,EO222,EP222))))),MIN((VLOOKUP($D222,SALERYCODE,3,0)),(EM222+EN222))*(IF($D222=6,EP222,((MIN((VLOOKUP($D222,SALERYCODE,5,0)),EP222)))))))))/IF(AND($D222=2,'ראשי-פרטים כלליים וריכוז הוצאות'!$D$68&lt;&gt;4),1.2,1)</f>
        <v>0</v>
      </c>
      <c r="ES222" s="263"/>
      <c r="ET222" s="264"/>
      <c r="EU222" s="265"/>
      <c r="EV222" s="266"/>
      <c r="EW222" s="267">
        <f t="shared" si="295"/>
        <v>0</v>
      </c>
      <c r="EX222" s="260">
        <f>+(IF(OR($B222=0,$C222=0,$D222=0,$DC$2&gt;$OE$1),0,IF(OR(ES222=0,EU222=0,EV222=0),0,MIN((VLOOKUP($D222,SALERYCODE,3,0))*(IF($D222=6,EV222,EU222))*((MIN((VLOOKUP($D222,SALERYCODE,5,0)),(IF($D222=6,EU222,EV222))))),MIN((VLOOKUP($D222,SALERYCODE,3,0)),(ES222+ET222))*(IF($D222=6,EV222,((MIN((VLOOKUP($D222,SALERYCODE,5,0)),EV222)))))))))/IF(AND($D222=2,'ראשי-פרטים כלליים וריכוז הוצאות'!$D$68&lt;&gt;4),1.2,1)</f>
        <v>0</v>
      </c>
      <c r="EY222" s="263"/>
      <c r="EZ222" s="264"/>
      <c r="FA222" s="265"/>
      <c r="FB222" s="266"/>
      <c r="FC222" s="267">
        <f t="shared" si="296"/>
        <v>0</v>
      </c>
      <c r="FD222" s="260">
        <f>+(IF(OR($B222=0,$C222=0,$D222=0,$DC$2&gt;$OE$1),0,IF(OR(EY222=0,FA222=0,FB222=0),0,MIN((VLOOKUP($D222,SALERYCODE,3,0))*(IF($D222=6,FB222,FA222))*((MIN((VLOOKUP($D222,SALERYCODE,5,0)),(IF($D222=6,FA222,FB222))))),MIN((VLOOKUP($D222,SALERYCODE,3,0)),(EY222+EZ222))*(IF($D222=6,FB222,((MIN((VLOOKUP($D222,SALERYCODE,5,0)),FB222)))))))))/IF(AND($D222=2,'ראשי-פרטים כלליים וריכוז הוצאות'!$D$68&lt;&gt;4),1.2,1)</f>
        <v>0</v>
      </c>
      <c r="FE222" s="263"/>
      <c r="FF222" s="264"/>
      <c r="FG222" s="265"/>
      <c r="FH222" s="266"/>
      <c r="FI222" s="267">
        <f t="shared" si="297"/>
        <v>0</v>
      </c>
      <c r="FJ222" s="260">
        <f>+(IF(OR($B222=0,$C222=0,$D222=0,$DC$2&gt;$OE$1),0,IF(OR(FE222=0,FG222=0,FH222=0),0,MIN((VLOOKUP($D222,SALERYCODE,3,0))*(IF($D222=6,FH222,FG222))*((MIN((VLOOKUP($D222,SALERYCODE,5,0)),(IF($D222=6,FG222,FH222))))),MIN((VLOOKUP($D222,SALERYCODE,3,0)),(FE222+FF222))*(IF($D222=6,FH222,((MIN((VLOOKUP($D222,SALERYCODE,5,0)),FH222)))))))))/IF(AND($D222=2,'ראשי-פרטים כלליים וריכוז הוצאות'!$D$68&lt;&gt;4),1.2,1)</f>
        <v>0</v>
      </c>
      <c r="FK222" s="263"/>
      <c r="FL222" s="264"/>
      <c r="FM222" s="265"/>
      <c r="FN222" s="266"/>
      <c r="FO222" s="267">
        <f t="shared" si="298"/>
        <v>0</v>
      </c>
      <c r="FP222" s="260">
        <f>+(IF(OR($B222=0,$C222=0,$D222=0,$DC$2&gt;$OE$1),0,IF(OR(FK222=0,FM222=0,FN222=0),0,MIN((VLOOKUP($D222,SALERYCODE,3,0))*(IF($D222=6,FN222,FM222))*((MIN((VLOOKUP($D222,SALERYCODE,5,0)),(IF($D222=6,FM222,FN222))))),MIN((VLOOKUP($D222,SALERYCODE,3,0)),(FK222+FL222))*(IF($D222=6,FN222,((MIN((VLOOKUP($D222,SALERYCODE,5,0)),FN222)))))))))/IF(AND($D222=2,'ראשי-פרטים כלליים וריכוז הוצאות'!$D$68&lt;&gt;4),1.2,1)</f>
        <v>0</v>
      </c>
      <c r="FQ222" s="263"/>
      <c r="FR222" s="264"/>
      <c r="FS222" s="265"/>
      <c r="FT222" s="266"/>
      <c r="FU222" s="267">
        <f t="shared" si="299"/>
        <v>0</v>
      </c>
      <c r="FV222" s="260">
        <f>+(IF(OR($B222=0,$C222=0,$D222=0,$DC$2&gt;$OE$1),0,IF(OR(FQ222=0,FS222=0,FT222=0),0,MIN((VLOOKUP($D222,SALERYCODE,3,0))*(IF($D222=6,FT222,FS222))*((MIN((VLOOKUP($D222,SALERYCODE,5,0)),(IF($D222=6,FS222,FT222))))),MIN((VLOOKUP($D222,SALERYCODE,3,0)),(FQ222+FR222))*(IF($D222=6,FT222,((MIN((VLOOKUP($D222,SALERYCODE,5,0)),FT222)))))))))/IF(AND($D222=2,'ראשי-פרטים כלליים וריכוז הוצאות'!$D$68&lt;&gt;4),1.2,1)</f>
        <v>0</v>
      </c>
      <c r="FW222" s="263"/>
      <c r="FX222" s="264"/>
      <c r="FY222" s="265"/>
      <c r="FZ222" s="266"/>
      <c r="GA222" s="267">
        <f t="shared" si="300"/>
        <v>0</v>
      </c>
      <c r="GB222" s="260">
        <f>+(IF(OR($B222=0,$C222=0,$D222=0,$DC$2&gt;$OE$1),0,IF(OR(FW222=0,FY222=0,FZ222=0),0,MIN((VLOOKUP($D222,SALERYCODE,3,0))*(IF($D222=6,FZ222,FY222))*((MIN((VLOOKUP($D222,SALERYCODE,5,0)),(IF($D222=6,FY222,FZ222))))),MIN((VLOOKUP($D222,SALERYCODE,3,0)),(FW222+FX222))*(IF($D222=6,FZ222,((MIN((VLOOKUP($D222,SALERYCODE,5,0)),FZ222)))))))))/IF(AND($D222=2,'ראשי-פרטים כלליים וריכוז הוצאות'!$D$68&lt;&gt;4),1.2,1)</f>
        <v>0</v>
      </c>
      <c r="GC222" s="263"/>
      <c r="GD222" s="264"/>
      <c r="GE222" s="265"/>
      <c r="GF222" s="266"/>
      <c r="GG222" s="267">
        <f t="shared" si="301"/>
        <v>0</v>
      </c>
      <c r="GH222" s="260">
        <f>+(IF(OR($B222=0,$C222=0,$D222=0,$DC$2&gt;$OE$1),0,IF(OR(GC222=0,GE222=0,GF222=0),0,MIN((VLOOKUP($D222,SALERYCODE,3,0))*(IF($D222=6,GF222,GE222))*((MIN((VLOOKUP($D222,SALERYCODE,5,0)),(IF($D222=6,GE222,GF222))))),MIN((VLOOKUP($D222,SALERYCODE,3,0)),(GC222+GD222))*(IF($D222=6,GF222,((MIN((VLOOKUP($D222,SALERYCODE,5,0)),GF222)))))))))/IF(AND($D222=2,'ראשי-פרטים כלליים וריכוז הוצאות'!$D$68&lt;&gt;4),1.2,1)</f>
        <v>0</v>
      </c>
      <c r="GI222" s="263"/>
      <c r="GJ222" s="264"/>
      <c r="GK222" s="265"/>
      <c r="GL222" s="266"/>
      <c r="GM222" s="267">
        <f t="shared" si="302"/>
        <v>0</v>
      </c>
      <c r="GN222" s="260">
        <f>+(IF(OR($B222=0,$C222=0,$D222=0,$DC$2&gt;$OE$1),0,IF(OR(GI222=0,GK222=0,GL222=0),0,MIN((VLOOKUP($D222,SALERYCODE,3,0))*(IF($D222=6,GL222,GK222))*((MIN((VLOOKUP($D222,SALERYCODE,5,0)),(IF($D222=6,GK222,GL222))))),MIN((VLOOKUP($D222,SALERYCODE,3,0)),(GI222+GJ222))*(IF($D222=6,GL222,((MIN((VLOOKUP($D222,SALERYCODE,5,0)),GL222)))))))))/IF(AND($D222=2,'ראשי-פרטים כלליים וריכוז הוצאות'!$D$68&lt;&gt;4),1.2,1)</f>
        <v>0</v>
      </c>
      <c r="GO222" s="263"/>
      <c r="GP222" s="264"/>
      <c r="GQ222" s="265"/>
      <c r="GR222" s="266"/>
      <c r="GS222" s="267">
        <f t="shared" si="303"/>
        <v>0</v>
      </c>
      <c r="GT222" s="260">
        <f>+(IF(OR($B222=0,$C222=0,$D222=0,$DC$2&gt;$OE$1),0,IF(OR(GO222=0,GQ222=0,GR222=0),0,MIN((VLOOKUP($D222,SALERYCODE,3,0))*(IF($D222=6,GR222,GQ222))*((MIN((VLOOKUP($D222,SALERYCODE,5,0)),(IF($D222=6,GQ222,GR222))))),MIN((VLOOKUP($D222,SALERYCODE,3,0)),(GO222+GP222))*(IF($D222=6,GR222,((MIN((VLOOKUP($D222,SALERYCODE,5,0)),GR222)))))))))/IF(AND($D222=2,'ראשי-פרטים כלליים וריכוז הוצאות'!$D$68&lt;&gt;4),1.2,1)</f>
        <v>0</v>
      </c>
      <c r="GU222" s="263"/>
      <c r="GV222" s="264"/>
      <c r="GW222" s="265"/>
      <c r="GX222" s="266"/>
      <c r="GY222" s="267">
        <f t="shared" si="304"/>
        <v>0</v>
      </c>
      <c r="GZ222" s="260">
        <f>+(IF(OR($B222=0,$C222=0,$D222=0,$DC$2&gt;$OE$1),0,IF(OR(GU222=0,GW222=0,GX222=0),0,MIN((VLOOKUP($D222,SALERYCODE,3,0))*(IF($D222=6,GX222,GW222))*((MIN((VLOOKUP($D222,SALERYCODE,5,0)),(IF($D222=6,GW222,GX222))))),MIN((VLOOKUP($D222,SALERYCODE,3,0)),(GU222+GV222))*(IF($D222=6,GX222,((MIN((VLOOKUP($D222,SALERYCODE,5,0)),GX222)))))))))/IF(AND($D222=2,'ראשי-פרטים כלליים וריכוז הוצאות'!$D$68&lt;&gt;4),1.2,1)</f>
        <v>0</v>
      </c>
      <c r="HA222" s="263"/>
      <c r="HB222" s="264"/>
      <c r="HC222" s="265"/>
      <c r="HD222" s="266"/>
      <c r="HE222" s="267">
        <f t="shared" si="305"/>
        <v>0</v>
      </c>
      <c r="HF222" s="260">
        <f>+(IF(OR($B222=0,$C222=0,$D222=0,$DC$2&gt;$OE$1),0,IF(OR(HA222=0,HC222=0,HD222=0),0,MIN((VLOOKUP($D222,SALERYCODE,3,0))*(IF($D222=6,HD222,HC222))*((MIN((VLOOKUP($D222,SALERYCODE,5,0)),(IF($D222=6,HC222,HD222))))),MIN((VLOOKUP($D222,SALERYCODE,3,0)),(HA222+HB222))*(IF($D222=6,HD222,((MIN((VLOOKUP($D222,SALERYCODE,5,0)),HD222)))))))))/IF(AND($D222=2,'ראשי-פרטים כלליים וריכוז הוצאות'!$D$68&lt;&gt;4),1.2,1)</f>
        <v>0</v>
      </c>
      <c r="HG222" s="263"/>
      <c r="HH222" s="264"/>
      <c r="HI222" s="265"/>
      <c r="HJ222" s="266"/>
      <c r="HK222" s="267">
        <f t="shared" si="306"/>
        <v>0</v>
      </c>
      <c r="HL222" s="260">
        <f>+(IF(OR($B222=0,$C222=0,$D222=0,$DC$2&gt;$OE$1),0,IF(OR(HG222=0,HI222=0,HJ222=0),0,MIN((VLOOKUP($D222,SALERYCODE,3,0))*(IF($D222=6,HJ222,HI222))*((MIN((VLOOKUP($D222,SALERYCODE,5,0)),(IF($D222=6,HI222,HJ222))))),MIN((VLOOKUP($D222,SALERYCODE,3,0)),(HG222+HH222))*(IF($D222=6,HJ222,((MIN((VLOOKUP($D222,SALERYCODE,5,0)),HJ222)))))))))/IF(AND($D222=2,'ראשי-פרטים כלליים וריכוז הוצאות'!$D$68&lt;&gt;4),1.2,1)</f>
        <v>0</v>
      </c>
      <c r="HM222" s="263"/>
      <c r="HN222" s="264"/>
      <c r="HO222" s="265"/>
      <c r="HP222" s="266"/>
      <c r="HQ222" s="267">
        <f t="shared" si="307"/>
        <v>0</v>
      </c>
      <c r="HR222" s="260">
        <f>+(IF(OR($B222=0,$C222=0,$D222=0,$DC$2&gt;$OE$1),0,IF(OR(HM222=0,HO222=0,HP222=0),0,MIN((VLOOKUP($D222,SALERYCODE,3,0))*(IF($D222=6,HP222,HO222))*((MIN((VLOOKUP($D222,SALERYCODE,5,0)),(IF($D222=6,HO222,HP222))))),MIN((VLOOKUP($D222,SALERYCODE,3,0)),(HM222+HN222))*(IF($D222=6,HP222,((MIN((VLOOKUP($D222,SALERYCODE,5,0)),HP222)))))))))/IF(AND($D222=2,'ראשי-פרטים כלליים וריכוז הוצאות'!$D$68&lt;&gt;4),1.2,1)</f>
        <v>0</v>
      </c>
      <c r="HS222" s="263"/>
      <c r="HT222" s="264"/>
      <c r="HU222" s="265"/>
      <c r="HV222" s="266"/>
      <c r="HW222" s="267">
        <f t="shared" si="308"/>
        <v>0</v>
      </c>
      <c r="HX222" s="260">
        <f>+(IF(OR($B222=0,$C222=0,$D222=0,$DC$2&gt;$OE$1),0,IF(OR(HS222=0,HU222=0,HV222=0),0,MIN((VLOOKUP($D222,SALERYCODE,3,0))*(IF($D222=6,HV222,HU222))*((MIN((VLOOKUP($D222,SALERYCODE,5,0)),(IF($D222=6,HU222,HV222))))),MIN((VLOOKUP($D222,SALERYCODE,3,0)),(HS222+HT222))*(IF($D222=6,HV222,((MIN((VLOOKUP($D222,SALERYCODE,5,0)),HV222)))))))))/IF(AND($D222=2,'ראשי-פרטים כלליים וריכוז הוצאות'!$D$68&lt;&gt;4),1.2,1)</f>
        <v>0</v>
      </c>
      <c r="HY222" s="263"/>
      <c r="HZ222" s="264"/>
      <c r="IA222" s="265"/>
      <c r="IB222" s="266"/>
      <c r="IC222" s="267">
        <f t="shared" si="309"/>
        <v>0</v>
      </c>
      <c r="ID222" s="260">
        <f>+(IF(OR($B222=0,$C222=0,$D222=0,$DC$2&gt;$OE$1),0,IF(OR(HY222=0,IA222=0,IB222=0),0,MIN((VLOOKUP($D222,SALERYCODE,3,0))*(IF($D222=6,IB222,IA222))*((MIN((VLOOKUP($D222,SALERYCODE,5,0)),(IF($D222=6,IA222,IB222))))),MIN((VLOOKUP($D222,SALERYCODE,3,0)),(HY222+HZ222))*(IF($D222=6,IB222,((MIN((VLOOKUP($D222,SALERYCODE,5,0)),IB222)))))))))/IF(AND($D222=2,'ראשי-פרטים כלליים וריכוז הוצאות'!$D$68&lt;&gt;4),1.2,1)</f>
        <v>0</v>
      </c>
      <c r="IE222" s="263"/>
      <c r="IF222" s="264"/>
      <c r="IG222" s="265"/>
      <c r="IH222" s="266"/>
      <c r="II222" s="267">
        <f t="shared" si="310"/>
        <v>0</v>
      </c>
      <c r="IJ222" s="260">
        <f>+(IF(OR($B222=0,$C222=0,$D222=0,$DC$2&gt;$OE$1),0,IF(OR(IE222=0,IG222=0,IH222=0),0,MIN((VLOOKUP($D222,SALERYCODE,3,0))*(IF($D222=6,IH222,IG222))*((MIN((VLOOKUP($D222,SALERYCODE,5,0)),(IF($D222=6,IG222,IH222))))),MIN((VLOOKUP($D222,SALERYCODE,3,0)),(IE222+IF222))*(IF($D222=6,IH222,((MIN((VLOOKUP($D222,SALERYCODE,5,0)),IH222)))))))))/IF(AND($D222=2,'ראשי-פרטים כלליים וריכוז הוצאות'!$D$68&lt;&gt;4),1.2,1)</f>
        <v>0</v>
      </c>
      <c r="IK222" s="263"/>
      <c r="IL222" s="264"/>
      <c r="IM222" s="265"/>
      <c r="IN222" s="266"/>
      <c r="IO222" s="267">
        <f t="shared" si="311"/>
        <v>0</v>
      </c>
      <c r="IP222" s="260">
        <f>+(IF(OR($B222=0,$C222=0,$D222=0,$DC$2&gt;$OE$1),0,IF(OR(IK222=0,IM222=0,IN222=0),0,MIN((VLOOKUP($D222,SALERYCODE,3,0))*(IF($D222=6,IN222,IM222))*((MIN((VLOOKUP($D222,SALERYCODE,5,0)),(IF($D222=6,IM222,IN222))))),MIN((VLOOKUP($D222,SALERYCODE,3,0)),(IK222+IL222))*(IF($D222=6,IN222,((MIN((VLOOKUP($D222,SALERYCODE,5,0)),IN222)))))))))/IF(AND($D222=2,'ראשי-פרטים כלליים וריכוז הוצאות'!$D$68&lt;&gt;4),1.2,1)</f>
        <v>0</v>
      </c>
      <c r="IQ222" s="263"/>
      <c r="IR222" s="264"/>
      <c r="IS222" s="265"/>
      <c r="IT222" s="266"/>
      <c r="IU222" s="267">
        <f t="shared" si="312"/>
        <v>0</v>
      </c>
      <c r="IV222" s="260">
        <f>+(IF(OR($B222=0,$C222=0,$D222=0,$DC$2&gt;$OE$1),0,IF(OR(IQ222=0,IS222=0,IT222=0),0,MIN((VLOOKUP($D222,SALERYCODE,3,0))*(IF($D222=6,IT222,IS222))*((MIN((VLOOKUP($D222,SALERYCODE,5,0)),(IF($D222=6,IS222,IT222))))),MIN((VLOOKUP($D222,SALERYCODE,3,0)),(IQ222+IR222))*(IF($D222=6,IT222,((MIN((VLOOKUP($D222,SALERYCODE,5,0)),IT222)))))))))/IF(AND($D222=2,'ראשי-פרטים כלליים וריכוז הוצאות'!$D$68&lt;&gt;4),1.2,1)</f>
        <v>0</v>
      </c>
      <c r="IW222" s="263"/>
      <c r="IX222" s="264"/>
      <c r="IY222" s="265"/>
      <c r="IZ222" s="266"/>
      <c r="JA222" s="267">
        <f t="shared" si="313"/>
        <v>0</v>
      </c>
      <c r="JB222" s="260">
        <f>+(IF(OR($B222=0,$C222=0,$D222=0,$DC$2&gt;$OE$1),0,IF(OR(IW222=0,IY222=0,IZ222=0),0,MIN((VLOOKUP($D222,SALERYCODE,3,0))*(IF($D222=6,IZ222,IY222))*((MIN((VLOOKUP($D222,SALERYCODE,5,0)),(IF($D222=6,IY222,IZ222))))),MIN((VLOOKUP($D222,SALERYCODE,3,0)),(IW222+IX222))*(IF($D222=6,IZ222,((MIN((VLOOKUP($D222,SALERYCODE,5,0)),IZ222)))))))))/IF(AND($D222=2,'ראשי-פרטים כלליים וריכוז הוצאות'!$D$68&lt;&gt;4),1.2,1)</f>
        <v>0</v>
      </c>
      <c r="JC222" s="263"/>
      <c r="JD222" s="264"/>
      <c r="JE222" s="265"/>
      <c r="JF222" s="266"/>
      <c r="JG222" s="267">
        <f t="shared" si="314"/>
        <v>0</v>
      </c>
      <c r="JH222" s="260">
        <f>+(IF(OR($B222=0,$C222=0,$D222=0,$DC$2&gt;$OE$1),0,IF(OR(JC222=0,JE222=0,JF222=0),0,MIN((VLOOKUP($D222,SALERYCODE,3,0))*(IF($D222=6,JF222,JE222))*((MIN((VLOOKUP($D222,SALERYCODE,5,0)),(IF($D222=6,JE222,JF222))))),MIN((VLOOKUP($D222,SALERYCODE,3,0)),(JC222+JD222))*(IF($D222=6,JF222,((MIN((VLOOKUP($D222,SALERYCODE,5,0)),JF222)))))))))/IF(AND($D222=2,'ראשי-פרטים כלליים וריכוז הוצאות'!$D$68&lt;&gt;4),1.2,1)</f>
        <v>0</v>
      </c>
      <c r="JI222" s="263"/>
      <c r="JJ222" s="264"/>
      <c r="JK222" s="265"/>
      <c r="JL222" s="266"/>
      <c r="JM222" s="267">
        <f t="shared" si="315"/>
        <v>0</v>
      </c>
      <c r="JN222" s="260">
        <f>+(IF(OR($B222=0,$C222=0,$D222=0,$DC$2&gt;$OE$1),0,IF(OR(JI222=0,JK222=0,JL222=0),0,MIN((VLOOKUP($D222,SALERYCODE,3,0))*(IF($D222=6,JL222,JK222))*((MIN((VLOOKUP($D222,SALERYCODE,5,0)),(IF($D222=6,JK222,JL222))))),MIN((VLOOKUP($D222,SALERYCODE,3,0)),(JI222+JJ222))*(IF($D222=6,JL222,((MIN((VLOOKUP($D222,SALERYCODE,5,0)),JL222)))))))))/IF(AND($D222=2,'ראשי-פרטים כלליים וריכוז הוצאות'!$D$68&lt;&gt;4),1.2,1)</f>
        <v>0</v>
      </c>
      <c r="JO222" s="263"/>
      <c r="JP222" s="264"/>
      <c r="JQ222" s="265"/>
      <c r="JR222" s="266"/>
      <c r="JS222" s="267">
        <f t="shared" si="316"/>
        <v>0</v>
      </c>
      <c r="JT222" s="260">
        <f>+(IF(OR($B222=0,$C222=0,$D222=0,$DC$2&gt;$OE$1),0,IF(OR(JO222=0,JQ222=0,JR222=0),0,MIN((VLOOKUP($D222,SALERYCODE,3,0))*(IF($D222=6,JR222,JQ222))*((MIN((VLOOKUP($D222,SALERYCODE,5,0)),(IF($D222=6,JQ222,JR222))))),MIN((VLOOKUP($D222,SALERYCODE,3,0)),(JO222+JP222))*(IF($D222=6,JR222,((MIN((VLOOKUP($D222,SALERYCODE,5,0)),JR222)))))))))/IF(AND($D222=2,'ראשי-פרטים כלליים וריכוז הוצאות'!$D$68&lt;&gt;4),1.2,1)</f>
        <v>0</v>
      </c>
      <c r="JU222" s="263"/>
      <c r="JV222" s="264"/>
      <c r="JW222" s="265"/>
      <c r="JX222" s="266"/>
      <c r="JY222" s="267">
        <f t="shared" si="317"/>
        <v>0</v>
      </c>
      <c r="JZ222" s="260">
        <f>+(IF(OR($B222=0,$C222=0,$D222=0,$DC$2&gt;$OE$1),0,IF(OR(JU222=0,JW222=0,JX222=0),0,MIN((VLOOKUP($D222,SALERYCODE,3,0))*(IF($D222=6,JX222,JW222))*((MIN((VLOOKUP($D222,SALERYCODE,5,0)),(IF($D222=6,JW222,JX222))))),MIN((VLOOKUP($D222,SALERYCODE,3,0)),(JU222+JV222))*(IF($D222=6,JX222,((MIN((VLOOKUP($D222,SALERYCODE,5,0)),JX222)))))))))/IF(AND($D222=2,'ראשי-פרטים כלליים וריכוז הוצאות'!$D$68&lt;&gt;4),1.2,1)</f>
        <v>0</v>
      </c>
      <c r="KA222" s="263"/>
      <c r="KB222" s="264"/>
      <c r="KC222" s="265"/>
      <c r="KD222" s="266"/>
      <c r="KE222" s="267">
        <f t="shared" si="318"/>
        <v>0</v>
      </c>
      <c r="KF222" s="260">
        <f>+(IF(OR($B222=0,$C222=0,$D222=0,$DC$2&gt;$OE$1),0,IF(OR(KA222=0,KC222=0,KD222=0),0,MIN((VLOOKUP($D222,SALERYCODE,3,0))*(IF($D222=6,KD222,KC222))*((MIN((VLOOKUP($D222,SALERYCODE,5,0)),(IF($D222=6,KC222,KD222))))),MIN((VLOOKUP($D222,SALERYCODE,3,0)),(KA222+KB222))*(IF($D222=6,KD222,((MIN((VLOOKUP($D222,SALERYCODE,5,0)),KD222)))))))))/IF(AND($D222=2,'ראשי-פרטים כלליים וריכוז הוצאות'!$D$68&lt;&gt;4),1.2,1)</f>
        <v>0</v>
      </c>
      <c r="KG222" s="263"/>
      <c r="KH222" s="264"/>
      <c r="KI222" s="265"/>
      <c r="KJ222" s="266"/>
      <c r="KK222" s="267">
        <f t="shared" si="319"/>
        <v>0</v>
      </c>
      <c r="KL222" s="260">
        <f>+(IF(OR($B222=0,$C222=0,$D222=0,$DC$2&gt;$OE$1),0,IF(OR(KG222=0,KI222=0,KJ222=0),0,MIN((VLOOKUP($D222,SALERYCODE,3,0))*(IF($D222=6,KJ222,KI222))*((MIN((VLOOKUP($D222,SALERYCODE,5,0)),(IF($D222=6,KI222,KJ222))))),MIN((VLOOKUP($D222,SALERYCODE,3,0)),(KG222+KH222))*(IF($D222=6,KJ222,((MIN((VLOOKUP($D222,SALERYCODE,5,0)),KJ222)))))))))/IF(AND($D222=2,'ראשי-פרטים כלליים וריכוז הוצאות'!$D$68&lt;&gt;4),1.2,1)</f>
        <v>0</v>
      </c>
      <c r="KM222" s="263"/>
      <c r="KN222" s="264"/>
      <c r="KO222" s="265"/>
      <c r="KP222" s="266"/>
      <c r="KQ222" s="267">
        <f t="shared" si="320"/>
        <v>0</v>
      </c>
      <c r="KR222" s="260">
        <f>+(IF(OR($B222=0,$C222=0,$D222=0,$DC$2&gt;$OE$1),0,IF(OR(KM222=0,KO222=0,KP222=0),0,MIN((VLOOKUP($D222,SALERYCODE,3,0))*(IF($D222=6,KP222,KO222))*((MIN((VLOOKUP($D222,SALERYCODE,5,0)),(IF($D222=6,KO222,KP222))))),MIN((VLOOKUP($D222,SALERYCODE,3,0)),(KM222+KN222))*(IF($D222=6,KP222,((MIN((VLOOKUP($D222,SALERYCODE,5,0)),KP222)))))))))/IF(AND($D222=2,'ראשי-פרטים כלליים וריכוז הוצאות'!$D$68&lt;&gt;4),1.2,1)</f>
        <v>0</v>
      </c>
      <c r="KS222" s="263"/>
      <c r="KT222" s="264"/>
      <c r="KU222" s="265"/>
      <c r="KV222" s="266"/>
      <c r="KW222" s="267">
        <f t="shared" si="321"/>
        <v>0</v>
      </c>
      <c r="KX222" s="260">
        <f>+(IF(OR($B222=0,$C222=0,$D222=0,$DC$2&gt;$OE$1),0,IF(OR(KS222=0,KU222=0,KV222=0),0,MIN((VLOOKUP($D222,SALERYCODE,3,0))*(IF($D222=6,KV222,KU222))*((MIN((VLOOKUP($D222,SALERYCODE,5,0)),(IF($D222=6,KU222,KV222))))),MIN((VLOOKUP($D222,SALERYCODE,3,0)),(KS222+KT222))*(IF($D222=6,KV222,((MIN((VLOOKUP($D222,SALERYCODE,5,0)),KV222)))))))))/IF(AND($D222=2,'ראשי-פרטים כלליים וריכוז הוצאות'!$D$68&lt;&gt;4),1.2,1)</f>
        <v>0</v>
      </c>
      <c r="KY222" s="263"/>
      <c r="KZ222" s="264"/>
      <c r="LA222" s="265"/>
      <c r="LB222" s="266"/>
      <c r="LC222" s="267">
        <f t="shared" si="322"/>
        <v>0</v>
      </c>
      <c r="LD222" s="260">
        <f>+(IF(OR($B222=0,$C222=0,$D222=0,$DC$2&gt;$OE$1),0,IF(OR(KY222=0,LA222=0,LB222=0),0,MIN((VLOOKUP($D222,SALERYCODE,3,0))*(IF($D222=6,LB222,LA222))*((MIN((VLOOKUP($D222,SALERYCODE,5,0)),(IF($D222=6,LA222,LB222))))),MIN((VLOOKUP($D222,SALERYCODE,3,0)),(KY222+KZ222))*(IF($D222=6,LB222,((MIN((VLOOKUP($D222,SALERYCODE,5,0)),LB222)))))))))/IF(AND($D222=2,'ראשי-פרטים כלליים וריכוז הוצאות'!$D$68&lt;&gt;4),1.2,1)</f>
        <v>0</v>
      </c>
      <c r="LE222" s="263"/>
      <c r="LF222" s="264"/>
      <c r="LG222" s="265"/>
      <c r="LH222" s="266"/>
      <c r="LI222" s="267">
        <f t="shared" si="323"/>
        <v>0</v>
      </c>
      <c r="LJ222" s="260">
        <f>+(IF(OR($B222=0,$C222=0,$D222=0,$DC$2&gt;$OE$1),0,IF(OR(LE222=0,LG222=0,LH222=0),0,MIN((VLOOKUP($D222,SALERYCODE,3,0))*(IF($D222=6,LH222,LG222))*((MIN((VLOOKUP($D222,SALERYCODE,5,0)),(IF($D222=6,LG222,LH222))))),MIN((VLOOKUP($D222,SALERYCODE,3,0)),(LE222+LF222))*(IF($D222=6,LH222,((MIN((VLOOKUP($D222,SALERYCODE,5,0)),LH222)))))))))/IF(AND($D222=2,'ראשי-פרטים כלליים וריכוז הוצאות'!$D$68&lt;&gt;4),1.2,1)</f>
        <v>0</v>
      </c>
      <c r="LK222" s="263"/>
      <c r="LL222" s="264"/>
      <c r="LM222" s="265"/>
      <c r="LN222" s="266"/>
      <c r="LO222" s="267">
        <f t="shared" si="324"/>
        <v>0</v>
      </c>
      <c r="LP222" s="260">
        <f>+(IF(OR($B222=0,$C222=0,$D222=0,$DC$2&gt;$OE$1),0,IF(OR(LK222=0,LM222=0,LN222=0),0,MIN((VLOOKUP($D222,SALERYCODE,3,0))*(IF($D222=6,LN222,LM222))*((MIN((VLOOKUP($D222,SALERYCODE,5,0)),(IF($D222=6,LM222,LN222))))),MIN((VLOOKUP($D222,SALERYCODE,3,0)),(LK222+LL222))*(IF($D222=6,LN222,((MIN((VLOOKUP($D222,SALERYCODE,5,0)),LN222)))))))))/IF(AND($D222=2,'ראשי-פרטים כלליים וריכוז הוצאות'!$D$68&lt;&gt;4),1.2,1)</f>
        <v>0</v>
      </c>
      <c r="LQ222" s="263"/>
      <c r="LR222" s="264"/>
      <c r="LS222" s="265"/>
      <c r="LT222" s="266"/>
      <c r="LU222" s="267">
        <f t="shared" si="325"/>
        <v>0</v>
      </c>
      <c r="LV222" s="260">
        <f>+(IF(OR($B222=0,$C222=0,$D222=0,$DC$2&gt;$OE$1),0,IF(OR(LQ222=0,LS222=0,LT222=0),0,MIN((VLOOKUP($D222,SALERYCODE,3,0))*(IF($D222=6,LT222,LS222))*((MIN((VLOOKUP($D222,SALERYCODE,5,0)),(IF($D222=6,LS222,LT222))))),MIN((VLOOKUP($D222,SALERYCODE,3,0)),(LQ222+LR222))*(IF($D222=6,LT222,((MIN((VLOOKUP($D222,SALERYCODE,5,0)),LT222)))))))))/IF(AND($D222=2,'ראשי-פרטים כלליים וריכוז הוצאות'!$D$68&lt;&gt;4),1.2,1)</f>
        <v>0</v>
      </c>
      <c r="LW222" s="263"/>
      <c r="LX222" s="264"/>
      <c r="LY222" s="265"/>
      <c r="LZ222" s="266"/>
      <c r="MA222" s="267">
        <f t="shared" si="326"/>
        <v>0</v>
      </c>
      <c r="MB222" s="260">
        <f>+(IF(OR($B222=0,$C222=0,$D222=0,$DC$2&gt;$OE$1),0,IF(OR(LW222=0,LY222=0,LZ222=0),0,MIN((VLOOKUP($D222,SALERYCODE,3,0))*(IF($D222=6,LZ222,LY222))*((MIN((VLOOKUP($D222,SALERYCODE,5,0)),(IF($D222=6,LY222,LZ222))))),MIN((VLOOKUP($D222,SALERYCODE,3,0)),(LW222+LX222))*(IF($D222=6,LZ222,((MIN((VLOOKUP($D222,SALERYCODE,5,0)),LZ222)))))))))/IF(AND($D222=2,'ראשי-פרטים כלליים וריכוז הוצאות'!$D$68&lt;&gt;4),1.2,1)</f>
        <v>0</v>
      </c>
      <c r="MC222" s="263"/>
      <c r="MD222" s="264"/>
      <c r="ME222" s="265"/>
      <c r="MF222" s="266"/>
      <c r="MG222" s="267">
        <f t="shared" si="327"/>
        <v>0</v>
      </c>
      <c r="MH222" s="260">
        <f>+(IF(OR($B222=0,$C222=0,$D222=0,$DC$2&gt;$OE$1),0,IF(OR(MC222=0,ME222=0,MF222=0),0,MIN((VLOOKUP($D222,SALERYCODE,3,0))*(IF($D222=6,MF222,ME222))*((MIN((VLOOKUP($D222,SALERYCODE,5,0)),(IF($D222=6,ME222,MF222))))),MIN((VLOOKUP($D222,SALERYCODE,3,0)),(MC222+MD222))*(IF($D222=6,MF222,((MIN((VLOOKUP($D222,SALERYCODE,5,0)),MF222)))))))))/IF(AND($D222=2,'ראשי-פרטים כלליים וריכוז הוצאות'!$D$68&lt;&gt;4),1.2,1)</f>
        <v>0</v>
      </c>
      <c r="MI222" s="263"/>
      <c r="MJ222" s="264"/>
      <c r="MK222" s="265"/>
      <c r="ML222" s="266"/>
      <c r="MM222" s="267">
        <f t="shared" si="328"/>
        <v>0</v>
      </c>
      <c r="MN222" s="260">
        <f>+(IF(OR($B222=0,$C222=0,$D222=0,$DC$2&gt;$OE$1),0,IF(OR(MI222=0,MK222=0,ML222=0),0,MIN((VLOOKUP($D222,SALERYCODE,3,0))*(IF($D222=6,ML222,MK222))*((MIN((VLOOKUP($D222,SALERYCODE,5,0)),(IF($D222=6,MK222,ML222))))),MIN((VLOOKUP($D222,SALERYCODE,3,0)),(MI222+MJ222))*(IF($D222=6,ML222,((MIN((VLOOKUP($D222,SALERYCODE,5,0)),ML222)))))))))/IF(AND($D222=2,'ראשי-פרטים כלליים וריכוז הוצאות'!$D$68&lt;&gt;4),1.2,1)</f>
        <v>0</v>
      </c>
      <c r="MO222" s="263"/>
      <c r="MP222" s="264"/>
      <c r="MQ222" s="265"/>
      <c r="MR222" s="266"/>
      <c r="MS222" s="267">
        <f t="shared" si="329"/>
        <v>0</v>
      </c>
      <c r="MT222" s="260">
        <f>+(IF(OR($B222=0,$C222=0,$D222=0,$DC$2&gt;$OE$1),0,IF(OR(MO222=0,MQ222=0,MR222=0),0,MIN((VLOOKUP($D222,SALERYCODE,3,0))*(IF($D222=6,MR222,MQ222))*((MIN((VLOOKUP($D222,SALERYCODE,5,0)),(IF($D222=6,MQ222,MR222))))),MIN((VLOOKUP($D222,SALERYCODE,3,0)),(MO222+MP222))*(IF($D222=6,MR222,((MIN((VLOOKUP($D222,SALERYCODE,5,0)),MR222)))))))))/IF(AND($D222=2,'ראשי-פרטים כלליים וריכוז הוצאות'!$D$68&lt;&gt;4),1.2,1)</f>
        <v>0</v>
      </c>
      <c r="MU222" s="263"/>
      <c r="MV222" s="264"/>
      <c r="MW222" s="265"/>
      <c r="MX222" s="266"/>
      <c r="MY222" s="267">
        <f t="shared" si="330"/>
        <v>0</v>
      </c>
      <c r="MZ222" s="260">
        <f>+(IF(OR($B222=0,$C222=0,$D222=0,$DC$2&gt;$OE$1),0,IF(OR(MU222=0,MW222=0,MX222=0),0,MIN((VLOOKUP($D222,SALERYCODE,3,0))*(IF($D222=6,MX222,MW222))*((MIN((VLOOKUP($D222,SALERYCODE,5,0)),(IF($D222=6,MW222,MX222))))),MIN((VLOOKUP($D222,SALERYCODE,3,0)),(MU222+MV222))*(IF($D222=6,MX222,((MIN((VLOOKUP($D222,SALERYCODE,5,0)),MX222)))))))))/IF(AND($D222=2,'ראשי-פרטים כלליים וריכוז הוצאות'!$D$68&lt;&gt;4),1.2,1)</f>
        <v>0</v>
      </c>
      <c r="NA222" s="263"/>
      <c r="NB222" s="264"/>
      <c r="NC222" s="265"/>
      <c r="ND222" s="266"/>
      <c r="NE222" s="267">
        <f t="shared" si="331"/>
        <v>0</v>
      </c>
      <c r="NF222" s="260">
        <f>+(IF(OR($B222=0,$C222=0,$D222=0,$DC$2&gt;$OE$1),0,IF(OR(NA222=0,NC222=0,ND222=0),0,MIN((VLOOKUP($D222,SALERYCODE,3,0))*(IF($D222=6,ND222,NC222))*((MIN((VLOOKUP($D222,SALERYCODE,5,0)),(IF($D222=6,NC222,ND222))))),MIN((VLOOKUP($D222,SALERYCODE,3,0)),(NA222+NB222))*(IF($D222=6,ND222,((MIN((VLOOKUP($D222,SALERYCODE,5,0)),ND222)))))))))/IF(AND($D222=2,'ראשי-פרטים כלליים וריכוז הוצאות'!$D$68&lt;&gt;4),1.2,1)</f>
        <v>0</v>
      </c>
      <c r="NG222" s="263"/>
      <c r="NH222" s="264"/>
      <c r="NI222" s="265"/>
      <c r="NJ222" s="266"/>
      <c r="NK222" s="267">
        <f t="shared" si="332"/>
        <v>0</v>
      </c>
      <c r="NL222" s="260">
        <f>+(IF(OR($B222=0,$C222=0,$D222=0,$DC$2&gt;$OE$1),0,IF(OR(NG222=0,NI222=0,NJ222=0),0,MIN((VLOOKUP($D222,SALERYCODE,3,0))*(IF($D222=6,NJ222,NI222))*((MIN((VLOOKUP($D222,SALERYCODE,5,0)),(IF($D222=6,NI222,NJ222))))),MIN((VLOOKUP($D222,SALERYCODE,3,0)),(NG222+NH222))*(IF($D222=6,NJ222,((MIN((VLOOKUP($D222,SALERYCODE,5,0)),NJ222)))))))))/IF(AND($D222=2,'ראשי-פרטים כלליים וריכוז הוצאות'!$D$68&lt;&gt;4),1.2,1)</f>
        <v>0</v>
      </c>
      <c r="NM222" s="263"/>
      <c r="NN222" s="264"/>
      <c r="NO222" s="265"/>
      <c r="NP222" s="266"/>
      <c r="NQ222" s="267">
        <f t="shared" si="333"/>
        <v>0</v>
      </c>
      <c r="NR222" s="260">
        <f>+(IF(OR($B222=0,$C222=0,$D222=0,$DC$2&gt;$OE$1),0,IF(OR(NM222=0,NO222=0,NP222=0),0,MIN((VLOOKUP($D222,SALERYCODE,3,0))*(IF($D222=6,NP222,NO222))*((MIN((VLOOKUP($D222,SALERYCODE,5,0)),(IF($D222=6,NO222,NP222))))),MIN((VLOOKUP($D222,SALERYCODE,3,0)),(NM222+NN222))*(IF($D222=6,NP222,((MIN((VLOOKUP($D222,SALERYCODE,5,0)),NP222)))))))))/IF(AND($D222=2,'ראשי-פרטים כלליים וריכוז הוצאות'!$D$68&lt;&gt;4),1.2,1)</f>
        <v>0</v>
      </c>
      <c r="NS222" s="263"/>
      <c r="NT222" s="264"/>
      <c r="NU222" s="265"/>
      <c r="NV222" s="266"/>
      <c r="NW222" s="267">
        <f t="shared" si="334"/>
        <v>0</v>
      </c>
      <c r="NX222" s="260">
        <f>+(IF(OR($B222=0,$C222=0,$D222=0,$DC$2&gt;$OE$1),0,IF(OR(NS222=0,NU222=0,NV222=0),0,MIN((VLOOKUP($D222,SALERYCODE,3,0))*(IF($D222=6,NV222,NU222))*((MIN((VLOOKUP($D222,SALERYCODE,5,0)),(IF($D222=6,NU222,NV222))))),MIN((VLOOKUP($D222,SALERYCODE,3,0)),(NS222+NT222))*(IF($D222=6,NV222,((MIN((VLOOKUP($D222,SALERYCODE,5,0)),NV222)))))))))/IF(AND($D222=2,'ראשי-פרטים כלליים וריכוז הוצאות'!$D$68&lt;&gt;4),1.2,1)</f>
        <v>0</v>
      </c>
      <c r="NY222" s="263"/>
      <c r="NZ222" s="264"/>
      <c r="OA222" s="265"/>
      <c r="OB222" s="266"/>
      <c r="OC222" s="267">
        <f t="shared" si="335"/>
        <v>0</v>
      </c>
      <c r="OD222" s="260">
        <f>+(IF(OR($B222=0,$C222=0,$D222=0,$DC$2&gt;$OE$1),0,IF(OR(NY222=0,OA222=0,OB222=0),0,MIN((VLOOKUP($D222,SALERYCODE,3,0))*(IF($D222=6,OB222,OA222))*((MIN((VLOOKUP($D222,SALERYCODE,5,0)),(IF($D222=6,OA222,OB222))))),MIN((VLOOKUP($D222,SALERYCODE,3,0)),(NY222+NZ222))*(IF($D222=6,OB222,((MIN((VLOOKUP($D222,SALERYCODE,5,0)),OB222)))))))))/IF(AND($D222=2,'ראשי-פרטים כלליים וריכוז הוצאות'!$D$68&lt;&gt;4),1.2,1)</f>
        <v>0</v>
      </c>
      <c r="OE222" s="275">
        <f t="shared" si="341"/>
        <v>0</v>
      </c>
      <c r="OF222" s="283">
        <f t="shared" si="342"/>
        <v>9.9999999999999995E-7</v>
      </c>
      <c r="OG222" s="276">
        <f t="shared" si="343"/>
        <v>0</v>
      </c>
      <c r="OH222" s="275">
        <f t="shared" si="344"/>
        <v>0</v>
      </c>
      <c r="OI222" s="275">
        <v>0</v>
      </c>
      <c r="OJ222" s="258">
        <f t="shared" si="345"/>
        <v>0</v>
      </c>
      <c r="OK222" s="284"/>
      <c r="OL222" s="116">
        <f>MIN(OJ222+OK222*OF222*OE222/$OL$1/IF(AND($D222=2,'ראשי-פרטים כלליים וריכוז הוצאות'!$D$68&lt;&gt;4),1.2,1),IF($D222&gt;0,VLOOKUP($D222,SALERYCODE,3,0)*12*OG222,0))</f>
        <v>0</v>
      </c>
      <c r="OM222" s="95">
        <f t="shared" si="336"/>
        <v>0</v>
      </c>
      <c r="ON222" s="11">
        <f t="shared" si="337"/>
        <v>0</v>
      </c>
      <c r="OO222" s="11">
        <f t="shared" si="338"/>
        <v>0</v>
      </c>
      <c r="OP222" s="22">
        <f t="shared" si="339"/>
        <v>0</v>
      </c>
      <c r="OQ222" s="11">
        <f t="shared" si="340"/>
        <v>0</v>
      </c>
      <c r="OR222" s="11" t="e">
        <f>#REF!</f>
        <v>#REF!</v>
      </c>
      <c r="OS222" s="35" t="e">
        <f>#REF!-OP222</f>
        <v>#REF!</v>
      </c>
      <c r="OT222" s="35" t="e">
        <f>OS222-#REF!</f>
        <v>#REF!</v>
      </c>
      <c r="OU222" s="43" t="e">
        <f>IF(AND(OP222&gt;0,(OS222=#REF!-OP222)),"מועסק פחות מ-10% מזמנו במופ","")</f>
        <v>#REF!</v>
      </c>
    </row>
    <row r="223" spans="1:500" ht="24" hidden="1" customHeight="1" outlineLevel="1" x14ac:dyDescent="0.2">
      <c r="A223" s="282">
        <v>220</v>
      </c>
      <c r="B223" s="269"/>
      <c r="C223" s="270"/>
      <c r="D223" s="271"/>
      <c r="E223" s="263"/>
      <c r="F223" s="264"/>
      <c r="G223" s="265"/>
      <c r="H223" s="266"/>
      <c r="I223" s="267">
        <f t="shared" si="271"/>
        <v>0</v>
      </c>
      <c r="J223" s="260">
        <f>(IF(OR($B223=0,$C223=0,$D223=0,$E$2&gt;$OE$1),0,IF(OR($E223=0,$G223=0,$H223=0),0,MIN((VLOOKUP($D223,SALERYCODE,3,0))*(IF($D223=6,$H223,$G223))*((MIN((VLOOKUP($D223,SALERYCODE,5,0)),(IF($D223=6,$G223,$H223))))),MIN((VLOOKUP($D223,SALERYCODE,3,0)),($E223+$F223))*(IF($D223=6,$H223,((MIN((VLOOKUP($D223,SALERYCODE,5,0)),$H223)))))))))/IF(AND($D223=2,'ראשי-פרטים כלליים וריכוז הוצאות'!$D$68&lt;&gt;4),1.2,1)</f>
        <v>0</v>
      </c>
      <c r="K223" s="263"/>
      <c r="L223" s="264"/>
      <c r="M223" s="265"/>
      <c r="N223" s="266"/>
      <c r="O223" s="267">
        <f t="shared" si="272"/>
        <v>0</v>
      </c>
      <c r="P223" s="260">
        <f>+(IF(OR($B223=0,$C223=0,$D223=0,$K$2&gt;$OE$1),0,IF(OR($K223=0,$M223=0,$N223=0),0,MIN((VLOOKUP($D223,SALERYCODE,3,0))*(IF($D223=6,$N223,$M223))*((MIN((VLOOKUP($D223,SALERYCODE,5,0)),(IF($D223=6,$M223,$N223))))),MIN((VLOOKUP($D223,SALERYCODE,3,0)),($K223+$L223))*(IF($D223=6,$N223,((MIN((VLOOKUP($D223,SALERYCODE,5,0)),$N223)))))))))/IF(AND($D223=2,'ראשי-פרטים כלליים וריכוז הוצאות'!$D$68&lt;&gt;4),1.2,1)</f>
        <v>0</v>
      </c>
      <c r="Q223" s="263"/>
      <c r="R223" s="264"/>
      <c r="S223" s="265"/>
      <c r="T223" s="266"/>
      <c r="U223" s="267">
        <f t="shared" si="273"/>
        <v>0</v>
      </c>
      <c r="V223" s="260">
        <f>+(IF(OR($B223=0,$C223=0,$D223=0,$Q$2&gt;$OE$1),0,IF(OR(Q223=0,S223=0,T223=0),0,MIN((VLOOKUP($D223,SALERYCODE,3,0))*(IF($D223=6,T223,S223))*((MIN((VLOOKUP($D223,SALERYCODE,5,0)),(IF($D223=6,S223,T223))))),MIN((VLOOKUP($D223,SALERYCODE,3,0)),(Q223+R223))*(IF($D223=6,T223,((MIN((VLOOKUP($D223,SALERYCODE,5,0)),T223)))))))))/IF(AND($D223=2,'ראשי-פרטים כלליים וריכוז הוצאות'!$D$68&lt;&gt;4),1.2,1)</f>
        <v>0</v>
      </c>
      <c r="W223" s="263"/>
      <c r="X223" s="264"/>
      <c r="Y223" s="265"/>
      <c r="Z223" s="266"/>
      <c r="AA223" s="267">
        <f t="shared" si="274"/>
        <v>0</v>
      </c>
      <c r="AB223" s="260">
        <f>+(IF(OR($B223=0,$C223=0,$D223=0,$W$2&gt;$OE$1),0,IF(OR(W223=0,Y223=0,Z223=0),0,MIN((VLOOKUP($D223,SALERYCODE,3,0))*(IF($D223=6,Z223,Y223))*((MIN((VLOOKUP($D223,SALERYCODE,5,0)),(IF($D223=6,Y223,Z223))))),MIN((VLOOKUP($D223,SALERYCODE,3,0)),(W223+X223))*(IF($D223=6,Z223,((MIN((VLOOKUP($D223,SALERYCODE,5,0)),Z223)))))))))/IF(AND($D223=2,'ראשי-פרטים כלליים וריכוז הוצאות'!$D$68&lt;&gt;4),1.2,1)</f>
        <v>0</v>
      </c>
      <c r="AC223" s="263"/>
      <c r="AD223" s="264"/>
      <c r="AE223" s="265"/>
      <c r="AF223" s="266"/>
      <c r="AG223" s="267">
        <f t="shared" si="275"/>
        <v>0</v>
      </c>
      <c r="AH223" s="260">
        <f>+(IF(OR($B223=0,$C223=0,$D223=0,$AC$2&gt;$OE$1),0,IF(OR(AC223=0,AE223=0,AF223=0),0,MIN((VLOOKUP($D223,SALERYCODE,3,0))*(IF($D223=6,AF223,AE223))*((MIN((VLOOKUP($D223,SALERYCODE,5,0)),(IF($D223=6,AE223,AF223))))),MIN((VLOOKUP($D223,SALERYCODE,3,0)),(AC223+AD223))*(IF($D223=6,AF223,((MIN((VLOOKUP($D223,SALERYCODE,5,0)),AF223)))))))))/IF(AND($D223=2,'ראשי-פרטים כלליים וריכוז הוצאות'!$D$68&lt;&gt;4),1.2,1)</f>
        <v>0</v>
      </c>
      <c r="AI223" s="263"/>
      <c r="AJ223" s="264"/>
      <c r="AK223" s="265"/>
      <c r="AL223" s="266"/>
      <c r="AM223" s="267">
        <f t="shared" si="276"/>
        <v>0</v>
      </c>
      <c r="AN223" s="260">
        <f>+(IF(OR($B223=0,$C223=0,$D223=0,$AI$2&gt;$OE$1),0,IF(OR(AI223=0,AK223=0,AL223=0),0,MIN((VLOOKUP($D223,SALERYCODE,3,0))*(IF($D223=6,AL223,AK223))*((MIN((VLOOKUP($D223,SALERYCODE,5,0)),(IF($D223=6,AK223,AL223))))),MIN((VLOOKUP($D223,SALERYCODE,3,0)),(AI223+AJ223))*(IF($D223=6,AL223,((MIN((VLOOKUP($D223,SALERYCODE,5,0)),AL223)))))))))/IF(AND($D223=2,'ראשי-פרטים כלליים וריכוז הוצאות'!$D$68&lt;&gt;4),1.2,1)</f>
        <v>0</v>
      </c>
      <c r="AO223" s="263"/>
      <c r="AP223" s="264"/>
      <c r="AQ223" s="265"/>
      <c r="AR223" s="266"/>
      <c r="AS223" s="267">
        <f t="shared" si="277"/>
        <v>0</v>
      </c>
      <c r="AT223" s="260">
        <f>+(IF(OR($B223=0,$C223=0,$D223=0,$AO$2&gt;$OE$1),0,IF(OR(AO223=0,AQ223=0,AR223=0),0,MIN((VLOOKUP($D223,SALERYCODE,3,0))*(IF($D223=6,AR223,AQ223))*((MIN((VLOOKUP($D223,SALERYCODE,5,0)),(IF($D223=6,AQ223,AR223))))),MIN((VLOOKUP($D223,SALERYCODE,3,0)),(AO223+AP223))*(IF($D223=6,AR223,((MIN((VLOOKUP($D223,SALERYCODE,5,0)),AR223)))))))))/IF(AND($D223=2,'ראשי-פרטים כלליים וריכוז הוצאות'!$D$68&lt;&gt;4),1.2,1)</f>
        <v>0</v>
      </c>
      <c r="AU223" s="263"/>
      <c r="AV223" s="264"/>
      <c r="AW223" s="265"/>
      <c r="AX223" s="266"/>
      <c r="AY223" s="267">
        <f t="shared" si="278"/>
        <v>0</v>
      </c>
      <c r="AZ223" s="260">
        <f>+(IF(OR($B223=0,$C223=0,$D223=0,$AU$2&gt;$OE$1),0,IF(OR(AU223=0,AW223=0,AX223=0),0,MIN((VLOOKUP($D223,SALERYCODE,3,0))*(IF($D223=6,AX223,AW223))*((MIN((VLOOKUP($D223,SALERYCODE,5,0)),(IF($D223=6,AW223,AX223))))),MIN((VLOOKUP($D223,SALERYCODE,3,0)),(AU223+AV223))*(IF($D223=6,AX223,((MIN((VLOOKUP($D223,SALERYCODE,5,0)),AX223)))))))))/IF(AND($D223=2,'ראשי-פרטים כלליים וריכוז הוצאות'!$D$68&lt;&gt;4),1.2,1)</f>
        <v>0</v>
      </c>
      <c r="BA223" s="263"/>
      <c r="BB223" s="264"/>
      <c r="BC223" s="265"/>
      <c r="BD223" s="266"/>
      <c r="BE223" s="267">
        <f t="shared" si="279"/>
        <v>0</v>
      </c>
      <c r="BF223" s="260">
        <f>+(IF(OR($B223=0,$C223=0,$D223=0,$BA$2&gt;$OE$1),0,IF(OR(BA223=0,BC223=0,BD223=0),0,MIN((VLOOKUP($D223,SALERYCODE,3,0))*(IF($D223=6,BD223,BC223))*((MIN((VLOOKUP($D223,SALERYCODE,5,0)),(IF($D223=6,BC223,BD223))))),MIN((VLOOKUP($D223,SALERYCODE,3,0)),(BA223+BB223))*(IF($D223=6,BD223,((MIN((VLOOKUP($D223,SALERYCODE,5,0)),BD223)))))))))/IF(AND($D223=2,'ראשי-פרטים כלליים וריכוז הוצאות'!$D$68&lt;&gt;4),1.2,1)</f>
        <v>0</v>
      </c>
      <c r="BG223" s="263"/>
      <c r="BH223" s="264"/>
      <c r="BI223" s="265"/>
      <c r="BJ223" s="266"/>
      <c r="BK223" s="267">
        <f t="shared" si="280"/>
        <v>0</v>
      </c>
      <c r="BL223" s="260">
        <f>+(IF(OR($B223=0,$C223=0,$D223=0,$BG$2&gt;$OE$1),0,IF(OR(BG223=0,BI223=0,BJ223=0),0,MIN((VLOOKUP($D223,SALERYCODE,3,0))*(IF($D223=6,BJ223,BI223))*((MIN((VLOOKUP($D223,SALERYCODE,5,0)),(IF($D223=6,BI223,BJ223))))),MIN((VLOOKUP($D223,SALERYCODE,3,0)),(BG223+BH223))*(IF($D223=6,BJ223,((MIN((VLOOKUP($D223,SALERYCODE,5,0)),BJ223)))))))))/IF(AND($D223=2,'ראשי-פרטים כלליים וריכוז הוצאות'!$D$68&lt;&gt;4),1.2,1)</f>
        <v>0</v>
      </c>
      <c r="BM223" s="263"/>
      <c r="BN223" s="264"/>
      <c r="BO223" s="265"/>
      <c r="BP223" s="266"/>
      <c r="BQ223" s="267">
        <f t="shared" si="281"/>
        <v>0</v>
      </c>
      <c r="BR223" s="260">
        <f>+(IF(OR($B223=0,$C223=0,$D223=0,$BM$2&gt;$OE$1),0,IF(OR(BM223=0,BO223=0,BP223=0),0,MIN((VLOOKUP($D223,SALERYCODE,3,0))*(IF($D223=6,BP223,BO223))*((MIN((VLOOKUP($D223,SALERYCODE,5,0)),(IF($D223=6,BO223,BP223))))),MIN((VLOOKUP($D223,SALERYCODE,3,0)),(BM223+BN223))*(IF($D223=6,BP223,((MIN((VLOOKUP($D223,SALERYCODE,5,0)),BP223)))))))))/IF(AND($D223=2,'ראשי-פרטים כלליים וריכוז הוצאות'!$D$68&lt;&gt;4),1.2,1)</f>
        <v>0</v>
      </c>
      <c r="BS223" s="263"/>
      <c r="BT223" s="264"/>
      <c r="BU223" s="265"/>
      <c r="BV223" s="266"/>
      <c r="BW223" s="267">
        <f t="shared" si="282"/>
        <v>0</v>
      </c>
      <c r="BX223" s="260">
        <f>+(IF(OR($B223=0,$C223=0,$D223=0,$BS$2&gt;$OE$1),0,IF(OR(BS223=0,BU223=0,BV223=0),0,MIN((VLOOKUP($D223,SALERYCODE,3,0))*(IF($D223=6,BV223,BU223))*((MIN((VLOOKUP($D223,SALERYCODE,5,0)),(IF($D223=6,BU223,BV223))))),MIN((VLOOKUP($D223,SALERYCODE,3,0)),(BS223+BT223))*(IF($D223=6,BV223,((MIN((VLOOKUP($D223,SALERYCODE,5,0)),BV223)))))))))/IF(AND($D223=2,'ראשי-פרטים כלליים וריכוז הוצאות'!$D$68&lt;&gt;4),1.2,1)</f>
        <v>0</v>
      </c>
      <c r="BY223" s="263"/>
      <c r="BZ223" s="264"/>
      <c r="CA223" s="265"/>
      <c r="CB223" s="266"/>
      <c r="CC223" s="267">
        <f t="shared" si="283"/>
        <v>0</v>
      </c>
      <c r="CD223" s="260">
        <f>+(IF(OR($B223=0,$C223=0,$D223=0,$BY$2&gt;$OE$1),0,IF(OR(BY223=0,CA223=0,CB223=0),0,MIN((VLOOKUP($D223,SALERYCODE,3,0))*(IF($D223=6,CB223,CA223))*((MIN((VLOOKUP($D223,SALERYCODE,5,0)),(IF($D223=6,CA223,CB223))))),MIN((VLOOKUP($D223,SALERYCODE,3,0)),(BY223+BZ223))*(IF($D223=6,CB223,((MIN((VLOOKUP($D223,SALERYCODE,5,0)),CB223)))))))))/IF(AND($D223=2,'ראשי-פרטים כלליים וריכוז הוצאות'!$D$68&lt;&gt;4),1.2,1)</f>
        <v>0</v>
      </c>
      <c r="CE223" s="263"/>
      <c r="CF223" s="264"/>
      <c r="CG223" s="265"/>
      <c r="CH223" s="266"/>
      <c r="CI223" s="267">
        <f t="shared" si="284"/>
        <v>0</v>
      </c>
      <c r="CJ223" s="260">
        <f>+(IF(OR($B223=0,$C223=0,$D223=0,$CE$2&gt;$OE$1),0,IF(OR(CE223=0,CG223=0,CH223=0),0,MIN((VLOOKUP($D223,SALERYCODE,3,0))*(IF($D223=6,CH223,CG223))*((MIN((VLOOKUP($D223,SALERYCODE,5,0)),(IF($D223=6,CG223,CH223))))),MIN((VLOOKUP($D223,SALERYCODE,3,0)),(CE223+CF223))*(IF($D223=6,CH223,((MIN((VLOOKUP($D223,SALERYCODE,5,0)),CH223)))))))))/IF(AND($D223=2,'ראשי-פרטים כלליים וריכוז הוצאות'!$D$68&lt;&gt;4),1.2,1)</f>
        <v>0</v>
      </c>
      <c r="CK223" s="263"/>
      <c r="CL223" s="264"/>
      <c r="CM223" s="265"/>
      <c r="CN223" s="266"/>
      <c r="CO223" s="267">
        <f t="shared" si="285"/>
        <v>0</v>
      </c>
      <c r="CP223" s="260">
        <f>+(IF(OR($B223=0,$C223=0,$D223=0,$CK$2&gt;$OE$1),0,IF(OR(CK223=0,CM223=0,CN223=0),0,MIN((VLOOKUP($D223,SALERYCODE,3,0))*(IF($D223=6,CN223,CM223))*((MIN((VLOOKUP($D223,SALERYCODE,5,0)),(IF($D223=6,CM223,CN223))))),MIN((VLOOKUP($D223,SALERYCODE,3,0)),(CK223+CL223))*(IF($D223=6,CN223,((MIN((VLOOKUP($D223,SALERYCODE,5,0)),CN223)))))))))/IF(AND($D223=2,'ראשי-פרטים כלליים וריכוז הוצאות'!$D$68&lt;&gt;4),1.2,1)</f>
        <v>0</v>
      </c>
      <c r="CQ223" s="263"/>
      <c r="CR223" s="264"/>
      <c r="CS223" s="265"/>
      <c r="CT223" s="266"/>
      <c r="CU223" s="267">
        <f t="shared" si="286"/>
        <v>0</v>
      </c>
      <c r="CV223" s="260">
        <f>+(IF(OR($B223=0,$C223=0,$D223=0,$CQ$2&gt;$OE$1),0,IF(OR(CQ223=0,CS223=0,CT223=0),0,MIN((VLOOKUP($D223,SALERYCODE,3,0))*(IF($D223=6,CT223,CS223))*((MIN((VLOOKUP($D223,SALERYCODE,5,0)),(IF($D223=6,CS223,CT223))))),MIN((VLOOKUP($D223,SALERYCODE,3,0)),(CQ223+CR223))*(IF($D223=6,CT223,((MIN((VLOOKUP($D223,SALERYCODE,5,0)),CT223)))))))))/IF(AND($D223=2,'ראשי-פרטים כלליים וריכוז הוצאות'!$D$68&lt;&gt;4),1.2,1)</f>
        <v>0</v>
      </c>
      <c r="CW223" s="263"/>
      <c r="CX223" s="264"/>
      <c r="CY223" s="265"/>
      <c r="CZ223" s="266"/>
      <c r="DA223" s="267">
        <f t="shared" si="287"/>
        <v>0</v>
      </c>
      <c r="DB223" s="260">
        <f>+(IF(OR($B223=0,$C223=0,$D223=0,$CW$2&gt;$OE$1),0,IF(OR(CW223=0,CY223=0,CZ223=0),0,MIN((VLOOKUP($D223,SALERYCODE,3,0))*(IF($D223=6,CZ223,CY223))*((MIN((VLOOKUP($D223,SALERYCODE,5,0)),(IF($D223=6,CY223,CZ223))))),MIN((VLOOKUP($D223,SALERYCODE,3,0)),(CW223+CX223))*(IF($D223=6,CZ223,((MIN((VLOOKUP($D223,SALERYCODE,5,0)),CZ223)))))))))/IF(AND($D223=2,'ראשי-פרטים כלליים וריכוז הוצאות'!$D$68&lt;&gt;4),1.2,1)</f>
        <v>0</v>
      </c>
      <c r="DC223" s="263"/>
      <c r="DD223" s="264"/>
      <c r="DE223" s="265"/>
      <c r="DF223" s="266"/>
      <c r="DG223" s="267">
        <f t="shared" si="288"/>
        <v>0</v>
      </c>
      <c r="DH223" s="260">
        <f>+(IF(OR($B223=0,$C223=0,$D223=0,$DC$2&gt;$OE$1),0,IF(OR(DC223=0,DE223=0,DF223=0),0,MIN((VLOOKUP($D223,SALERYCODE,3,0))*(IF($D223=6,DF223,DE223))*((MIN((VLOOKUP($D223,SALERYCODE,5,0)),(IF($D223=6,DE223,DF223))))),MIN((VLOOKUP($D223,SALERYCODE,3,0)),(DC223+DD223))*(IF($D223=6,DF223,((MIN((VLOOKUP($D223,SALERYCODE,5,0)),DF223)))))))))/IF(AND($D223=2,'ראשי-פרטים כלליים וריכוז הוצאות'!$D$68&lt;&gt;4),1.2,1)</f>
        <v>0</v>
      </c>
      <c r="DI223" s="263"/>
      <c r="DJ223" s="264"/>
      <c r="DK223" s="265"/>
      <c r="DL223" s="266"/>
      <c r="DM223" s="267">
        <f t="shared" si="289"/>
        <v>0</v>
      </c>
      <c r="DN223" s="260">
        <f>+(IF(OR($B223=0,$C223=0,$D223=0,$DC$2&gt;$OE$1),0,IF(OR(DI223=0,DK223=0,DL223=0),0,MIN((VLOOKUP($D223,SALERYCODE,3,0))*(IF($D223=6,DL223,DK223))*((MIN((VLOOKUP($D223,SALERYCODE,5,0)),(IF($D223=6,DK223,DL223))))),MIN((VLOOKUP($D223,SALERYCODE,3,0)),(DI223+DJ223))*(IF($D223=6,DL223,((MIN((VLOOKUP($D223,SALERYCODE,5,0)),DL223)))))))))/IF(AND($D223=2,'ראשי-פרטים כלליים וריכוז הוצאות'!$D$68&lt;&gt;4),1.2,1)</f>
        <v>0</v>
      </c>
      <c r="DO223" s="263"/>
      <c r="DP223" s="264"/>
      <c r="DQ223" s="265"/>
      <c r="DR223" s="266"/>
      <c r="DS223" s="267">
        <f t="shared" si="290"/>
        <v>0</v>
      </c>
      <c r="DT223" s="260">
        <f>+(IF(OR($B223=0,$C223=0,$D223=0,$DC$2&gt;$OE$1),0,IF(OR(DO223=0,DQ223=0,DR223=0),0,MIN((VLOOKUP($D223,SALERYCODE,3,0))*(IF($D223=6,DR223,DQ223))*((MIN((VLOOKUP($D223,SALERYCODE,5,0)),(IF($D223=6,DQ223,DR223))))),MIN((VLOOKUP($D223,SALERYCODE,3,0)),(DO223+DP223))*(IF($D223=6,DR223,((MIN((VLOOKUP($D223,SALERYCODE,5,0)),DR223)))))))))/IF(AND($D223=2,'ראשי-פרטים כלליים וריכוז הוצאות'!$D$68&lt;&gt;4),1.2,1)</f>
        <v>0</v>
      </c>
      <c r="DU223" s="263"/>
      <c r="DV223" s="264"/>
      <c r="DW223" s="265"/>
      <c r="DX223" s="266"/>
      <c r="DY223" s="267">
        <f t="shared" si="291"/>
        <v>0</v>
      </c>
      <c r="DZ223" s="260">
        <f>+(IF(OR($B223=0,$C223=0,$D223=0,$DC$2&gt;$OE$1),0,IF(OR(DU223=0,DW223=0,DX223=0),0,MIN((VLOOKUP($D223,SALERYCODE,3,0))*(IF($D223=6,DX223,DW223))*((MIN((VLOOKUP($D223,SALERYCODE,5,0)),(IF($D223=6,DW223,DX223))))),MIN((VLOOKUP($D223,SALERYCODE,3,0)),(DU223+DV223))*(IF($D223=6,DX223,((MIN((VLOOKUP($D223,SALERYCODE,5,0)),DX223)))))))))/IF(AND($D223=2,'ראשי-פרטים כלליים וריכוז הוצאות'!$D$68&lt;&gt;4),1.2,1)</f>
        <v>0</v>
      </c>
      <c r="EA223" s="263"/>
      <c r="EB223" s="264"/>
      <c r="EC223" s="265"/>
      <c r="ED223" s="266"/>
      <c r="EE223" s="267">
        <f t="shared" si="292"/>
        <v>0</v>
      </c>
      <c r="EF223" s="260">
        <f>+(IF(OR($B223=0,$C223=0,$D223=0,$DC$2&gt;$OE$1),0,IF(OR(EA223=0,EC223=0,ED223=0),0,MIN((VLOOKUP($D223,SALERYCODE,3,0))*(IF($D223=6,ED223,EC223))*((MIN((VLOOKUP($D223,SALERYCODE,5,0)),(IF($D223=6,EC223,ED223))))),MIN((VLOOKUP($D223,SALERYCODE,3,0)),(EA223+EB223))*(IF($D223=6,ED223,((MIN((VLOOKUP($D223,SALERYCODE,5,0)),ED223)))))))))/IF(AND($D223=2,'ראשי-פרטים כלליים וריכוז הוצאות'!$D$68&lt;&gt;4),1.2,1)</f>
        <v>0</v>
      </c>
      <c r="EG223" s="263"/>
      <c r="EH223" s="264"/>
      <c r="EI223" s="265"/>
      <c r="EJ223" s="266"/>
      <c r="EK223" s="267">
        <f t="shared" si="293"/>
        <v>0</v>
      </c>
      <c r="EL223" s="260">
        <f>+(IF(OR($B223=0,$C223=0,$D223=0,$DC$2&gt;$OE$1),0,IF(OR(EG223=0,EI223=0,EJ223=0),0,MIN((VLOOKUP($D223,SALERYCODE,3,0))*(IF($D223=6,EJ223,EI223))*((MIN((VLOOKUP($D223,SALERYCODE,5,0)),(IF($D223=6,EI223,EJ223))))),MIN((VLOOKUP($D223,SALERYCODE,3,0)),(EG223+EH223))*(IF($D223=6,EJ223,((MIN((VLOOKUP($D223,SALERYCODE,5,0)),EJ223)))))))))/IF(AND($D223=2,'ראשי-פרטים כלליים וריכוז הוצאות'!$D$68&lt;&gt;4),1.2,1)</f>
        <v>0</v>
      </c>
      <c r="EM223" s="263"/>
      <c r="EN223" s="264"/>
      <c r="EO223" s="265"/>
      <c r="EP223" s="266"/>
      <c r="EQ223" s="267">
        <f t="shared" si="294"/>
        <v>0</v>
      </c>
      <c r="ER223" s="260">
        <f>+(IF(OR($B223=0,$C223=0,$D223=0,$DC$2&gt;$OE$1),0,IF(OR(EM223=0,EO223=0,EP223=0),0,MIN((VLOOKUP($D223,SALERYCODE,3,0))*(IF($D223=6,EP223,EO223))*((MIN((VLOOKUP($D223,SALERYCODE,5,0)),(IF($D223=6,EO223,EP223))))),MIN((VLOOKUP($D223,SALERYCODE,3,0)),(EM223+EN223))*(IF($D223=6,EP223,((MIN((VLOOKUP($D223,SALERYCODE,5,0)),EP223)))))))))/IF(AND($D223=2,'ראשי-פרטים כלליים וריכוז הוצאות'!$D$68&lt;&gt;4),1.2,1)</f>
        <v>0</v>
      </c>
      <c r="ES223" s="263"/>
      <c r="ET223" s="264"/>
      <c r="EU223" s="265"/>
      <c r="EV223" s="266"/>
      <c r="EW223" s="267">
        <f t="shared" si="295"/>
        <v>0</v>
      </c>
      <c r="EX223" s="260">
        <f>+(IF(OR($B223=0,$C223=0,$D223=0,$DC$2&gt;$OE$1),0,IF(OR(ES223=0,EU223=0,EV223=0),0,MIN((VLOOKUP($D223,SALERYCODE,3,0))*(IF($D223=6,EV223,EU223))*((MIN((VLOOKUP($D223,SALERYCODE,5,0)),(IF($D223=6,EU223,EV223))))),MIN((VLOOKUP($D223,SALERYCODE,3,0)),(ES223+ET223))*(IF($D223=6,EV223,((MIN((VLOOKUP($D223,SALERYCODE,5,0)),EV223)))))))))/IF(AND($D223=2,'ראשי-פרטים כלליים וריכוז הוצאות'!$D$68&lt;&gt;4),1.2,1)</f>
        <v>0</v>
      </c>
      <c r="EY223" s="263"/>
      <c r="EZ223" s="264"/>
      <c r="FA223" s="265"/>
      <c r="FB223" s="266"/>
      <c r="FC223" s="267">
        <f t="shared" si="296"/>
        <v>0</v>
      </c>
      <c r="FD223" s="260">
        <f>+(IF(OR($B223=0,$C223=0,$D223=0,$DC$2&gt;$OE$1),0,IF(OR(EY223=0,FA223=0,FB223=0),0,MIN((VLOOKUP($D223,SALERYCODE,3,0))*(IF($D223=6,FB223,FA223))*((MIN((VLOOKUP($D223,SALERYCODE,5,0)),(IF($D223=6,FA223,FB223))))),MIN((VLOOKUP($D223,SALERYCODE,3,0)),(EY223+EZ223))*(IF($D223=6,FB223,((MIN((VLOOKUP($D223,SALERYCODE,5,0)),FB223)))))))))/IF(AND($D223=2,'ראשי-פרטים כלליים וריכוז הוצאות'!$D$68&lt;&gt;4),1.2,1)</f>
        <v>0</v>
      </c>
      <c r="FE223" s="263"/>
      <c r="FF223" s="264"/>
      <c r="FG223" s="265"/>
      <c r="FH223" s="266"/>
      <c r="FI223" s="267">
        <f t="shared" si="297"/>
        <v>0</v>
      </c>
      <c r="FJ223" s="260">
        <f>+(IF(OR($B223=0,$C223=0,$D223=0,$DC$2&gt;$OE$1),0,IF(OR(FE223=0,FG223=0,FH223=0),0,MIN((VLOOKUP($D223,SALERYCODE,3,0))*(IF($D223=6,FH223,FG223))*((MIN((VLOOKUP($D223,SALERYCODE,5,0)),(IF($D223=6,FG223,FH223))))),MIN((VLOOKUP($D223,SALERYCODE,3,0)),(FE223+FF223))*(IF($D223=6,FH223,((MIN((VLOOKUP($D223,SALERYCODE,5,0)),FH223)))))))))/IF(AND($D223=2,'ראשי-פרטים כלליים וריכוז הוצאות'!$D$68&lt;&gt;4),1.2,1)</f>
        <v>0</v>
      </c>
      <c r="FK223" s="263"/>
      <c r="FL223" s="264"/>
      <c r="FM223" s="265"/>
      <c r="FN223" s="266"/>
      <c r="FO223" s="267">
        <f t="shared" si="298"/>
        <v>0</v>
      </c>
      <c r="FP223" s="260">
        <f>+(IF(OR($B223=0,$C223=0,$D223=0,$DC$2&gt;$OE$1),0,IF(OR(FK223=0,FM223=0,FN223=0),0,MIN((VLOOKUP($D223,SALERYCODE,3,0))*(IF($D223=6,FN223,FM223))*((MIN((VLOOKUP($D223,SALERYCODE,5,0)),(IF($D223=6,FM223,FN223))))),MIN((VLOOKUP($D223,SALERYCODE,3,0)),(FK223+FL223))*(IF($D223=6,FN223,((MIN((VLOOKUP($D223,SALERYCODE,5,0)),FN223)))))))))/IF(AND($D223=2,'ראשי-פרטים כלליים וריכוז הוצאות'!$D$68&lt;&gt;4),1.2,1)</f>
        <v>0</v>
      </c>
      <c r="FQ223" s="263"/>
      <c r="FR223" s="264"/>
      <c r="FS223" s="265"/>
      <c r="FT223" s="266"/>
      <c r="FU223" s="267">
        <f t="shared" si="299"/>
        <v>0</v>
      </c>
      <c r="FV223" s="260">
        <f>+(IF(OR($B223=0,$C223=0,$D223=0,$DC$2&gt;$OE$1),0,IF(OR(FQ223=0,FS223=0,FT223=0),0,MIN((VLOOKUP($D223,SALERYCODE,3,0))*(IF($D223=6,FT223,FS223))*((MIN((VLOOKUP($D223,SALERYCODE,5,0)),(IF($D223=6,FS223,FT223))))),MIN((VLOOKUP($D223,SALERYCODE,3,0)),(FQ223+FR223))*(IF($D223=6,FT223,((MIN((VLOOKUP($D223,SALERYCODE,5,0)),FT223)))))))))/IF(AND($D223=2,'ראשי-פרטים כלליים וריכוז הוצאות'!$D$68&lt;&gt;4),1.2,1)</f>
        <v>0</v>
      </c>
      <c r="FW223" s="263"/>
      <c r="FX223" s="264"/>
      <c r="FY223" s="265"/>
      <c r="FZ223" s="266"/>
      <c r="GA223" s="267">
        <f t="shared" si="300"/>
        <v>0</v>
      </c>
      <c r="GB223" s="260">
        <f>+(IF(OR($B223=0,$C223=0,$D223=0,$DC$2&gt;$OE$1),0,IF(OR(FW223=0,FY223=0,FZ223=0),0,MIN((VLOOKUP($D223,SALERYCODE,3,0))*(IF($D223=6,FZ223,FY223))*((MIN((VLOOKUP($D223,SALERYCODE,5,0)),(IF($D223=6,FY223,FZ223))))),MIN((VLOOKUP($D223,SALERYCODE,3,0)),(FW223+FX223))*(IF($D223=6,FZ223,((MIN((VLOOKUP($D223,SALERYCODE,5,0)),FZ223)))))))))/IF(AND($D223=2,'ראשי-פרטים כלליים וריכוז הוצאות'!$D$68&lt;&gt;4),1.2,1)</f>
        <v>0</v>
      </c>
      <c r="GC223" s="263"/>
      <c r="GD223" s="264"/>
      <c r="GE223" s="265"/>
      <c r="GF223" s="266"/>
      <c r="GG223" s="267">
        <f t="shared" si="301"/>
        <v>0</v>
      </c>
      <c r="GH223" s="260">
        <f>+(IF(OR($B223=0,$C223=0,$D223=0,$DC$2&gt;$OE$1),0,IF(OR(GC223=0,GE223=0,GF223=0),0,MIN((VLOOKUP($D223,SALERYCODE,3,0))*(IF($D223=6,GF223,GE223))*((MIN((VLOOKUP($D223,SALERYCODE,5,0)),(IF($D223=6,GE223,GF223))))),MIN((VLOOKUP($D223,SALERYCODE,3,0)),(GC223+GD223))*(IF($D223=6,GF223,((MIN((VLOOKUP($D223,SALERYCODE,5,0)),GF223)))))))))/IF(AND($D223=2,'ראשי-פרטים כלליים וריכוז הוצאות'!$D$68&lt;&gt;4),1.2,1)</f>
        <v>0</v>
      </c>
      <c r="GI223" s="263"/>
      <c r="GJ223" s="264"/>
      <c r="GK223" s="265"/>
      <c r="GL223" s="266"/>
      <c r="GM223" s="267">
        <f t="shared" si="302"/>
        <v>0</v>
      </c>
      <c r="GN223" s="260">
        <f>+(IF(OR($B223=0,$C223=0,$D223=0,$DC$2&gt;$OE$1),0,IF(OR(GI223=0,GK223=0,GL223=0),0,MIN((VLOOKUP($D223,SALERYCODE,3,0))*(IF($D223=6,GL223,GK223))*((MIN((VLOOKUP($D223,SALERYCODE,5,0)),(IF($D223=6,GK223,GL223))))),MIN((VLOOKUP($D223,SALERYCODE,3,0)),(GI223+GJ223))*(IF($D223=6,GL223,((MIN((VLOOKUP($D223,SALERYCODE,5,0)),GL223)))))))))/IF(AND($D223=2,'ראשי-פרטים כלליים וריכוז הוצאות'!$D$68&lt;&gt;4),1.2,1)</f>
        <v>0</v>
      </c>
      <c r="GO223" s="263"/>
      <c r="GP223" s="264"/>
      <c r="GQ223" s="265"/>
      <c r="GR223" s="266"/>
      <c r="GS223" s="267">
        <f t="shared" si="303"/>
        <v>0</v>
      </c>
      <c r="GT223" s="260">
        <f>+(IF(OR($B223=0,$C223=0,$D223=0,$DC$2&gt;$OE$1),0,IF(OR(GO223=0,GQ223=0,GR223=0),0,MIN((VLOOKUP($D223,SALERYCODE,3,0))*(IF($D223=6,GR223,GQ223))*((MIN((VLOOKUP($D223,SALERYCODE,5,0)),(IF($D223=6,GQ223,GR223))))),MIN((VLOOKUP($D223,SALERYCODE,3,0)),(GO223+GP223))*(IF($D223=6,GR223,((MIN((VLOOKUP($D223,SALERYCODE,5,0)),GR223)))))))))/IF(AND($D223=2,'ראשי-פרטים כלליים וריכוז הוצאות'!$D$68&lt;&gt;4),1.2,1)</f>
        <v>0</v>
      </c>
      <c r="GU223" s="263"/>
      <c r="GV223" s="264"/>
      <c r="GW223" s="265"/>
      <c r="GX223" s="266"/>
      <c r="GY223" s="267">
        <f t="shared" si="304"/>
        <v>0</v>
      </c>
      <c r="GZ223" s="260">
        <f>+(IF(OR($B223=0,$C223=0,$D223=0,$DC$2&gt;$OE$1),0,IF(OR(GU223=0,GW223=0,GX223=0),0,MIN((VLOOKUP($D223,SALERYCODE,3,0))*(IF($D223=6,GX223,GW223))*((MIN((VLOOKUP($D223,SALERYCODE,5,0)),(IF($D223=6,GW223,GX223))))),MIN((VLOOKUP($D223,SALERYCODE,3,0)),(GU223+GV223))*(IF($D223=6,GX223,((MIN((VLOOKUP($D223,SALERYCODE,5,0)),GX223)))))))))/IF(AND($D223=2,'ראשי-פרטים כלליים וריכוז הוצאות'!$D$68&lt;&gt;4),1.2,1)</f>
        <v>0</v>
      </c>
      <c r="HA223" s="263"/>
      <c r="HB223" s="264"/>
      <c r="HC223" s="265"/>
      <c r="HD223" s="266"/>
      <c r="HE223" s="267">
        <f t="shared" si="305"/>
        <v>0</v>
      </c>
      <c r="HF223" s="260">
        <f>+(IF(OR($B223=0,$C223=0,$D223=0,$DC$2&gt;$OE$1),0,IF(OR(HA223=0,HC223=0,HD223=0),0,MIN((VLOOKUP($D223,SALERYCODE,3,0))*(IF($D223=6,HD223,HC223))*((MIN((VLOOKUP($D223,SALERYCODE,5,0)),(IF($D223=6,HC223,HD223))))),MIN((VLOOKUP($D223,SALERYCODE,3,0)),(HA223+HB223))*(IF($D223=6,HD223,((MIN((VLOOKUP($D223,SALERYCODE,5,0)),HD223)))))))))/IF(AND($D223=2,'ראשי-פרטים כלליים וריכוז הוצאות'!$D$68&lt;&gt;4),1.2,1)</f>
        <v>0</v>
      </c>
      <c r="HG223" s="263"/>
      <c r="HH223" s="264"/>
      <c r="HI223" s="265"/>
      <c r="HJ223" s="266"/>
      <c r="HK223" s="267">
        <f t="shared" si="306"/>
        <v>0</v>
      </c>
      <c r="HL223" s="260">
        <f>+(IF(OR($B223=0,$C223=0,$D223=0,$DC$2&gt;$OE$1),0,IF(OR(HG223=0,HI223=0,HJ223=0),0,MIN((VLOOKUP($D223,SALERYCODE,3,0))*(IF($D223=6,HJ223,HI223))*((MIN((VLOOKUP($D223,SALERYCODE,5,0)),(IF($D223=6,HI223,HJ223))))),MIN((VLOOKUP($D223,SALERYCODE,3,0)),(HG223+HH223))*(IF($D223=6,HJ223,((MIN((VLOOKUP($D223,SALERYCODE,5,0)),HJ223)))))))))/IF(AND($D223=2,'ראשי-פרטים כלליים וריכוז הוצאות'!$D$68&lt;&gt;4),1.2,1)</f>
        <v>0</v>
      </c>
      <c r="HM223" s="263"/>
      <c r="HN223" s="264"/>
      <c r="HO223" s="265"/>
      <c r="HP223" s="266"/>
      <c r="HQ223" s="267">
        <f t="shared" si="307"/>
        <v>0</v>
      </c>
      <c r="HR223" s="260">
        <f>+(IF(OR($B223=0,$C223=0,$D223=0,$DC$2&gt;$OE$1),0,IF(OR(HM223=0,HO223=0,HP223=0),0,MIN((VLOOKUP($D223,SALERYCODE,3,0))*(IF($D223=6,HP223,HO223))*((MIN((VLOOKUP($D223,SALERYCODE,5,0)),(IF($D223=6,HO223,HP223))))),MIN((VLOOKUP($D223,SALERYCODE,3,0)),(HM223+HN223))*(IF($D223=6,HP223,((MIN((VLOOKUP($D223,SALERYCODE,5,0)),HP223)))))))))/IF(AND($D223=2,'ראשי-פרטים כלליים וריכוז הוצאות'!$D$68&lt;&gt;4),1.2,1)</f>
        <v>0</v>
      </c>
      <c r="HS223" s="263"/>
      <c r="HT223" s="264"/>
      <c r="HU223" s="265"/>
      <c r="HV223" s="266"/>
      <c r="HW223" s="267">
        <f t="shared" si="308"/>
        <v>0</v>
      </c>
      <c r="HX223" s="260">
        <f>+(IF(OR($B223=0,$C223=0,$D223=0,$DC$2&gt;$OE$1),0,IF(OR(HS223=0,HU223=0,HV223=0),0,MIN((VLOOKUP($D223,SALERYCODE,3,0))*(IF($D223=6,HV223,HU223))*((MIN((VLOOKUP($D223,SALERYCODE,5,0)),(IF($D223=6,HU223,HV223))))),MIN((VLOOKUP($D223,SALERYCODE,3,0)),(HS223+HT223))*(IF($D223=6,HV223,((MIN((VLOOKUP($D223,SALERYCODE,5,0)),HV223)))))))))/IF(AND($D223=2,'ראשי-פרטים כלליים וריכוז הוצאות'!$D$68&lt;&gt;4),1.2,1)</f>
        <v>0</v>
      </c>
      <c r="HY223" s="263"/>
      <c r="HZ223" s="264"/>
      <c r="IA223" s="265"/>
      <c r="IB223" s="266"/>
      <c r="IC223" s="267">
        <f t="shared" si="309"/>
        <v>0</v>
      </c>
      <c r="ID223" s="260">
        <f>+(IF(OR($B223=0,$C223=0,$D223=0,$DC$2&gt;$OE$1),0,IF(OR(HY223=0,IA223=0,IB223=0),0,MIN((VLOOKUP($D223,SALERYCODE,3,0))*(IF($D223=6,IB223,IA223))*((MIN((VLOOKUP($D223,SALERYCODE,5,0)),(IF($D223=6,IA223,IB223))))),MIN((VLOOKUP($D223,SALERYCODE,3,0)),(HY223+HZ223))*(IF($D223=6,IB223,((MIN((VLOOKUP($D223,SALERYCODE,5,0)),IB223)))))))))/IF(AND($D223=2,'ראשי-פרטים כלליים וריכוז הוצאות'!$D$68&lt;&gt;4),1.2,1)</f>
        <v>0</v>
      </c>
      <c r="IE223" s="263"/>
      <c r="IF223" s="264"/>
      <c r="IG223" s="265"/>
      <c r="IH223" s="266"/>
      <c r="II223" s="267">
        <f t="shared" si="310"/>
        <v>0</v>
      </c>
      <c r="IJ223" s="260">
        <f>+(IF(OR($B223=0,$C223=0,$D223=0,$DC$2&gt;$OE$1),0,IF(OR(IE223=0,IG223=0,IH223=0),0,MIN((VLOOKUP($D223,SALERYCODE,3,0))*(IF($D223=6,IH223,IG223))*((MIN((VLOOKUP($D223,SALERYCODE,5,0)),(IF($D223=6,IG223,IH223))))),MIN((VLOOKUP($D223,SALERYCODE,3,0)),(IE223+IF223))*(IF($D223=6,IH223,((MIN((VLOOKUP($D223,SALERYCODE,5,0)),IH223)))))))))/IF(AND($D223=2,'ראשי-פרטים כלליים וריכוז הוצאות'!$D$68&lt;&gt;4),1.2,1)</f>
        <v>0</v>
      </c>
      <c r="IK223" s="263"/>
      <c r="IL223" s="264"/>
      <c r="IM223" s="265"/>
      <c r="IN223" s="266"/>
      <c r="IO223" s="267">
        <f t="shared" si="311"/>
        <v>0</v>
      </c>
      <c r="IP223" s="260">
        <f>+(IF(OR($B223=0,$C223=0,$D223=0,$DC$2&gt;$OE$1),0,IF(OR(IK223=0,IM223=0,IN223=0),0,MIN((VLOOKUP($D223,SALERYCODE,3,0))*(IF($D223=6,IN223,IM223))*((MIN((VLOOKUP($D223,SALERYCODE,5,0)),(IF($D223=6,IM223,IN223))))),MIN((VLOOKUP($D223,SALERYCODE,3,0)),(IK223+IL223))*(IF($D223=6,IN223,((MIN((VLOOKUP($D223,SALERYCODE,5,0)),IN223)))))))))/IF(AND($D223=2,'ראשי-פרטים כלליים וריכוז הוצאות'!$D$68&lt;&gt;4),1.2,1)</f>
        <v>0</v>
      </c>
      <c r="IQ223" s="263"/>
      <c r="IR223" s="264"/>
      <c r="IS223" s="265"/>
      <c r="IT223" s="266"/>
      <c r="IU223" s="267">
        <f t="shared" si="312"/>
        <v>0</v>
      </c>
      <c r="IV223" s="260">
        <f>+(IF(OR($B223=0,$C223=0,$D223=0,$DC$2&gt;$OE$1),0,IF(OR(IQ223=0,IS223=0,IT223=0),0,MIN((VLOOKUP($D223,SALERYCODE,3,0))*(IF($D223=6,IT223,IS223))*((MIN((VLOOKUP($D223,SALERYCODE,5,0)),(IF($D223=6,IS223,IT223))))),MIN((VLOOKUP($D223,SALERYCODE,3,0)),(IQ223+IR223))*(IF($D223=6,IT223,((MIN((VLOOKUP($D223,SALERYCODE,5,0)),IT223)))))))))/IF(AND($D223=2,'ראשי-פרטים כלליים וריכוז הוצאות'!$D$68&lt;&gt;4),1.2,1)</f>
        <v>0</v>
      </c>
      <c r="IW223" s="263"/>
      <c r="IX223" s="264"/>
      <c r="IY223" s="265"/>
      <c r="IZ223" s="266"/>
      <c r="JA223" s="267">
        <f t="shared" si="313"/>
        <v>0</v>
      </c>
      <c r="JB223" s="260">
        <f>+(IF(OR($B223=0,$C223=0,$D223=0,$DC$2&gt;$OE$1),0,IF(OR(IW223=0,IY223=0,IZ223=0),0,MIN((VLOOKUP($D223,SALERYCODE,3,0))*(IF($D223=6,IZ223,IY223))*((MIN((VLOOKUP($D223,SALERYCODE,5,0)),(IF($D223=6,IY223,IZ223))))),MIN((VLOOKUP($D223,SALERYCODE,3,0)),(IW223+IX223))*(IF($D223=6,IZ223,((MIN((VLOOKUP($D223,SALERYCODE,5,0)),IZ223)))))))))/IF(AND($D223=2,'ראשי-פרטים כלליים וריכוז הוצאות'!$D$68&lt;&gt;4),1.2,1)</f>
        <v>0</v>
      </c>
      <c r="JC223" s="263"/>
      <c r="JD223" s="264"/>
      <c r="JE223" s="265"/>
      <c r="JF223" s="266"/>
      <c r="JG223" s="267">
        <f t="shared" si="314"/>
        <v>0</v>
      </c>
      <c r="JH223" s="260">
        <f>+(IF(OR($B223=0,$C223=0,$D223=0,$DC$2&gt;$OE$1),0,IF(OR(JC223=0,JE223=0,JF223=0),0,MIN((VLOOKUP($D223,SALERYCODE,3,0))*(IF($D223=6,JF223,JE223))*((MIN((VLOOKUP($D223,SALERYCODE,5,0)),(IF($D223=6,JE223,JF223))))),MIN((VLOOKUP($D223,SALERYCODE,3,0)),(JC223+JD223))*(IF($D223=6,JF223,((MIN((VLOOKUP($D223,SALERYCODE,5,0)),JF223)))))))))/IF(AND($D223=2,'ראשי-פרטים כלליים וריכוז הוצאות'!$D$68&lt;&gt;4),1.2,1)</f>
        <v>0</v>
      </c>
      <c r="JI223" s="263"/>
      <c r="JJ223" s="264"/>
      <c r="JK223" s="265"/>
      <c r="JL223" s="266"/>
      <c r="JM223" s="267">
        <f t="shared" si="315"/>
        <v>0</v>
      </c>
      <c r="JN223" s="260">
        <f>+(IF(OR($B223=0,$C223=0,$D223=0,$DC$2&gt;$OE$1),0,IF(OR(JI223=0,JK223=0,JL223=0),0,MIN((VLOOKUP($D223,SALERYCODE,3,0))*(IF($D223=6,JL223,JK223))*((MIN((VLOOKUP($D223,SALERYCODE,5,0)),(IF($D223=6,JK223,JL223))))),MIN((VLOOKUP($D223,SALERYCODE,3,0)),(JI223+JJ223))*(IF($D223=6,JL223,((MIN((VLOOKUP($D223,SALERYCODE,5,0)),JL223)))))))))/IF(AND($D223=2,'ראשי-פרטים כלליים וריכוז הוצאות'!$D$68&lt;&gt;4),1.2,1)</f>
        <v>0</v>
      </c>
      <c r="JO223" s="263"/>
      <c r="JP223" s="264"/>
      <c r="JQ223" s="265"/>
      <c r="JR223" s="266"/>
      <c r="JS223" s="267">
        <f t="shared" si="316"/>
        <v>0</v>
      </c>
      <c r="JT223" s="260">
        <f>+(IF(OR($B223=0,$C223=0,$D223=0,$DC$2&gt;$OE$1),0,IF(OR(JO223=0,JQ223=0,JR223=0),0,MIN((VLOOKUP($D223,SALERYCODE,3,0))*(IF($D223=6,JR223,JQ223))*((MIN((VLOOKUP($D223,SALERYCODE,5,0)),(IF($D223=6,JQ223,JR223))))),MIN((VLOOKUP($D223,SALERYCODE,3,0)),(JO223+JP223))*(IF($D223=6,JR223,((MIN((VLOOKUP($D223,SALERYCODE,5,0)),JR223)))))))))/IF(AND($D223=2,'ראשי-פרטים כלליים וריכוז הוצאות'!$D$68&lt;&gt;4),1.2,1)</f>
        <v>0</v>
      </c>
      <c r="JU223" s="263"/>
      <c r="JV223" s="264"/>
      <c r="JW223" s="265"/>
      <c r="JX223" s="266"/>
      <c r="JY223" s="267">
        <f t="shared" si="317"/>
        <v>0</v>
      </c>
      <c r="JZ223" s="260">
        <f>+(IF(OR($B223=0,$C223=0,$D223=0,$DC$2&gt;$OE$1),0,IF(OR(JU223=0,JW223=0,JX223=0),0,MIN((VLOOKUP($D223,SALERYCODE,3,0))*(IF($D223=6,JX223,JW223))*((MIN((VLOOKUP($D223,SALERYCODE,5,0)),(IF($D223=6,JW223,JX223))))),MIN((VLOOKUP($D223,SALERYCODE,3,0)),(JU223+JV223))*(IF($D223=6,JX223,((MIN((VLOOKUP($D223,SALERYCODE,5,0)),JX223)))))))))/IF(AND($D223=2,'ראשי-פרטים כלליים וריכוז הוצאות'!$D$68&lt;&gt;4),1.2,1)</f>
        <v>0</v>
      </c>
      <c r="KA223" s="263"/>
      <c r="KB223" s="264"/>
      <c r="KC223" s="265"/>
      <c r="KD223" s="266"/>
      <c r="KE223" s="267">
        <f t="shared" si="318"/>
        <v>0</v>
      </c>
      <c r="KF223" s="260">
        <f>+(IF(OR($B223=0,$C223=0,$D223=0,$DC$2&gt;$OE$1),0,IF(OR(KA223=0,KC223=0,KD223=0),0,MIN((VLOOKUP($D223,SALERYCODE,3,0))*(IF($D223=6,KD223,KC223))*((MIN((VLOOKUP($D223,SALERYCODE,5,0)),(IF($D223=6,KC223,KD223))))),MIN((VLOOKUP($D223,SALERYCODE,3,0)),(KA223+KB223))*(IF($D223=6,KD223,((MIN((VLOOKUP($D223,SALERYCODE,5,0)),KD223)))))))))/IF(AND($D223=2,'ראשי-פרטים כלליים וריכוז הוצאות'!$D$68&lt;&gt;4),1.2,1)</f>
        <v>0</v>
      </c>
      <c r="KG223" s="263"/>
      <c r="KH223" s="264"/>
      <c r="KI223" s="265"/>
      <c r="KJ223" s="266"/>
      <c r="KK223" s="267">
        <f t="shared" si="319"/>
        <v>0</v>
      </c>
      <c r="KL223" s="260">
        <f>+(IF(OR($B223=0,$C223=0,$D223=0,$DC$2&gt;$OE$1),0,IF(OR(KG223=0,KI223=0,KJ223=0),0,MIN((VLOOKUP($D223,SALERYCODE,3,0))*(IF($D223=6,KJ223,KI223))*((MIN((VLOOKUP($D223,SALERYCODE,5,0)),(IF($D223=6,KI223,KJ223))))),MIN((VLOOKUP($D223,SALERYCODE,3,0)),(KG223+KH223))*(IF($D223=6,KJ223,((MIN((VLOOKUP($D223,SALERYCODE,5,0)),KJ223)))))))))/IF(AND($D223=2,'ראשי-פרטים כלליים וריכוז הוצאות'!$D$68&lt;&gt;4),1.2,1)</f>
        <v>0</v>
      </c>
      <c r="KM223" s="263"/>
      <c r="KN223" s="264"/>
      <c r="KO223" s="265"/>
      <c r="KP223" s="266"/>
      <c r="KQ223" s="267">
        <f t="shared" si="320"/>
        <v>0</v>
      </c>
      <c r="KR223" s="260">
        <f>+(IF(OR($B223=0,$C223=0,$D223=0,$DC$2&gt;$OE$1),0,IF(OR(KM223=0,KO223=0,KP223=0),0,MIN((VLOOKUP($D223,SALERYCODE,3,0))*(IF($D223=6,KP223,KO223))*((MIN((VLOOKUP($D223,SALERYCODE,5,0)),(IF($D223=6,KO223,KP223))))),MIN((VLOOKUP($D223,SALERYCODE,3,0)),(KM223+KN223))*(IF($D223=6,KP223,((MIN((VLOOKUP($D223,SALERYCODE,5,0)),KP223)))))))))/IF(AND($D223=2,'ראשי-פרטים כלליים וריכוז הוצאות'!$D$68&lt;&gt;4),1.2,1)</f>
        <v>0</v>
      </c>
      <c r="KS223" s="263"/>
      <c r="KT223" s="264"/>
      <c r="KU223" s="265"/>
      <c r="KV223" s="266"/>
      <c r="KW223" s="267">
        <f t="shared" si="321"/>
        <v>0</v>
      </c>
      <c r="KX223" s="260">
        <f>+(IF(OR($B223=0,$C223=0,$D223=0,$DC$2&gt;$OE$1),0,IF(OR(KS223=0,KU223=0,KV223=0),0,MIN((VLOOKUP($D223,SALERYCODE,3,0))*(IF($D223=6,KV223,KU223))*((MIN((VLOOKUP($D223,SALERYCODE,5,0)),(IF($D223=6,KU223,KV223))))),MIN((VLOOKUP($D223,SALERYCODE,3,0)),(KS223+KT223))*(IF($D223=6,KV223,((MIN((VLOOKUP($D223,SALERYCODE,5,0)),KV223)))))))))/IF(AND($D223=2,'ראשי-פרטים כלליים וריכוז הוצאות'!$D$68&lt;&gt;4),1.2,1)</f>
        <v>0</v>
      </c>
      <c r="KY223" s="263"/>
      <c r="KZ223" s="264"/>
      <c r="LA223" s="265"/>
      <c r="LB223" s="266"/>
      <c r="LC223" s="267">
        <f t="shared" si="322"/>
        <v>0</v>
      </c>
      <c r="LD223" s="260">
        <f>+(IF(OR($B223=0,$C223=0,$D223=0,$DC$2&gt;$OE$1),0,IF(OR(KY223=0,LA223=0,LB223=0),0,MIN((VLOOKUP($D223,SALERYCODE,3,0))*(IF($D223=6,LB223,LA223))*((MIN((VLOOKUP($D223,SALERYCODE,5,0)),(IF($D223=6,LA223,LB223))))),MIN((VLOOKUP($D223,SALERYCODE,3,0)),(KY223+KZ223))*(IF($D223=6,LB223,((MIN((VLOOKUP($D223,SALERYCODE,5,0)),LB223)))))))))/IF(AND($D223=2,'ראשי-פרטים כלליים וריכוז הוצאות'!$D$68&lt;&gt;4),1.2,1)</f>
        <v>0</v>
      </c>
      <c r="LE223" s="263"/>
      <c r="LF223" s="264"/>
      <c r="LG223" s="265"/>
      <c r="LH223" s="266"/>
      <c r="LI223" s="267">
        <f t="shared" si="323"/>
        <v>0</v>
      </c>
      <c r="LJ223" s="260">
        <f>+(IF(OR($B223=0,$C223=0,$D223=0,$DC$2&gt;$OE$1),0,IF(OR(LE223=0,LG223=0,LH223=0),0,MIN((VLOOKUP($D223,SALERYCODE,3,0))*(IF($D223=6,LH223,LG223))*((MIN((VLOOKUP($D223,SALERYCODE,5,0)),(IF($D223=6,LG223,LH223))))),MIN((VLOOKUP($D223,SALERYCODE,3,0)),(LE223+LF223))*(IF($D223=6,LH223,((MIN((VLOOKUP($D223,SALERYCODE,5,0)),LH223)))))))))/IF(AND($D223=2,'ראשי-פרטים כלליים וריכוז הוצאות'!$D$68&lt;&gt;4),1.2,1)</f>
        <v>0</v>
      </c>
      <c r="LK223" s="263"/>
      <c r="LL223" s="264"/>
      <c r="LM223" s="265"/>
      <c r="LN223" s="266"/>
      <c r="LO223" s="267">
        <f t="shared" si="324"/>
        <v>0</v>
      </c>
      <c r="LP223" s="260">
        <f>+(IF(OR($B223=0,$C223=0,$D223=0,$DC$2&gt;$OE$1),0,IF(OR(LK223=0,LM223=0,LN223=0),0,MIN((VLOOKUP($D223,SALERYCODE,3,0))*(IF($D223=6,LN223,LM223))*((MIN((VLOOKUP($D223,SALERYCODE,5,0)),(IF($D223=6,LM223,LN223))))),MIN((VLOOKUP($D223,SALERYCODE,3,0)),(LK223+LL223))*(IF($D223=6,LN223,((MIN((VLOOKUP($D223,SALERYCODE,5,0)),LN223)))))))))/IF(AND($D223=2,'ראשי-פרטים כלליים וריכוז הוצאות'!$D$68&lt;&gt;4),1.2,1)</f>
        <v>0</v>
      </c>
      <c r="LQ223" s="263"/>
      <c r="LR223" s="264"/>
      <c r="LS223" s="265"/>
      <c r="LT223" s="266"/>
      <c r="LU223" s="267">
        <f t="shared" si="325"/>
        <v>0</v>
      </c>
      <c r="LV223" s="260">
        <f>+(IF(OR($B223=0,$C223=0,$D223=0,$DC$2&gt;$OE$1),0,IF(OR(LQ223=0,LS223=0,LT223=0),0,MIN((VLOOKUP($D223,SALERYCODE,3,0))*(IF($D223=6,LT223,LS223))*((MIN((VLOOKUP($D223,SALERYCODE,5,0)),(IF($D223=6,LS223,LT223))))),MIN((VLOOKUP($D223,SALERYCODE,3,0)),(LQ223+LR223))*(IF($D223=6,LT223,((MIN((VLOOKUP($D223,SALERYCODE,5,0)),LT223)))))))))/IF(AND($D223=2,'ראשי-פרטים כלליים וריכוז הוצאות'!$D$68&lt;&gt;4),1.2,1)</f>
        <v>0</v>
      </c>
      <c r="LW223" s="263"/>
      <c r="LX223" s="264"/>
      <c r="LY223" s="265"/>
      <c r="LZ223" s="266"/>
      <c r="MA223" s="267">
        <f t="shared" si="326"/>
        <v>0</v>
      </c>
      <c r="MB223" s="260">
        <f>+(IF(OR($B223=0,$C223=0,$D223=0,$DC$2&gt;$OE$1),0,IF(OR(LW223=0,LY223=0,LZ223=0),0,MIN((VLOOKUP($D223,SALERYCODE,3,0))*(IF($D223=6,LZ223,LY223))*((MIN((VLOOKUP($D223,SALERYCODE,5,0)),(IF($D223=6,LY223,LZ223))))),MIN((VLOOKUP($D223,SALERYCODE,3,0)),(LW223+LX223))*(IF($D223=6,LZ223,((MIN((VLOOKUP($D223,SALERYCODE,5,0)),LZ223)))))))))/IF(AND($D223=2,'ראשי-פרטים כלליים וריכוז הוצאות'!$D$68&lt;&gt;4),1.2,1)</f>
        <v>0</v>
      </c>
      <c r="MC223" s="263"/>
      <c r="MD223" s="264"/>
      <c r="ME223" s="265"/>
      <c r="MF223" s="266"/>
      <c r="MG223" s="267">
        <f t="shared" si="327"/>
        <v>0</v>
      </c>
      <c r="MH223" s="260">
        <f>+(IF(OR($B223=0,$C223=0,$D223=0,$DC$2&gt;$OE$1),0,IF(OR(MC223=0,ME223=0,MF223=0),0,MIN((VLOOKUP($D223,SALERYCODE,3,0))*(IF($D223=6,MF223,ME223))*((MIN((VLOOKUP($D223,SALERYCODE,5,0)),(IF($D223=6,ME223,MF223))))),MIN((VLOOKUP($D223,SALERYCODE,3,0)),(MC223+MD223))*(IF($D223=6,MF223,((MIN((VLOOKUP($D223,SALERYCODE,5,0)),MF223)))))))))/IF(AND($D223=2,'ראשי-פרטים כלליים וריכוז הוצאות'!$D$68&lt;&gt;4),1.2,1)</f>
        <v>0</v>
      </c>
      <c r="MI223" s="263"/>
      <c r="MJ223" s="264"/>
      <c r="MK223" s="265"/>
      <c r="ML223" s="266"/>
      <c r="MM223" s="267">
        <f t="shared" si="328"/>
        <v>0</v>
      </c>
      <c r="MN223" s="260">
        <f>+(IF(OR($B223=0,$C223=0,$D223=0,$DC$2&gt;$OE$1),0,IF(OR(MI223=0,MK223=0,ML223=0),0,MIN((VLOOKUP($D223,SALERYCODE,3,0))*(IF($D223=6,ML223,MK223))*((MIN((VLOOKUP($D223,SALERYCODE,5,0)),(IF($D223=6,MK223,ML223))))),MIN((VLOOKUP($D223,SALERYCODE,3,0)),(MI223+MJ223))*(IF($D223=6,ML223,((MIN((VLOOKUP($D223,SALERYCODE,5,0)),ML223)))))))))/IF(AND($D223=2,'ראשי-פרטים כלליים וריכוז הוצאות'!$D$68&lt;&gt;4),1.2,1)</f>
        <v>0</v>
      </c>
      <c r="MO223" s="263"/>
      <c r="MP223" s="264"/>
      <c r="MQ223" s="265"/>
      <c r="MR223" s="266"/>
      <c r="MS223" s="267">
        <f t="shared" si="329"/>
        <v>0</v>
      </c>
      <c r="MT223" s="260">
        <f>+(IF(OR($B223=0,$C223=0,$D223=0,$DC$2&gt;$OE$1),0,IF(OR(MO223=0,MQ223=0,MR223=0),0,MIN((VLOOKUP($D223,SALERYCODE,3,0))*(IF($D223=6,MR223,MQ223))*((MIN((VLOOKUP($D223,SALERYCODE,5,0)),(IF($D223=6,MQ223,MR223))))),MIN((VLOOKUP($D223,SALERYCODE,3,0)),(MO223+MP223))*(IF($D223=6,MR223,((MIN((VLOOKUP($D223,SALERYCODE,5,0)),MR223)))))))))/IF(AND($D223=2,'ראשי-פרטים כלליים וריכוז הוצאות'!$D$68&lt;&gt;4),1.2,1)</f>
        <v>0</v>
      </c>
      <c r="MU223" s="263"/>
      <c r="MV223" s="264"/>
      <c r="MW223" s="265"/>
      <c r="MX223" s="266"/>
      <c r="MY223" s="267">
        <f t="shared" si="330"/>
        <v>0</v>
      </c>
      <c r="MZ223" s="260">
        <f>+(IF(OR($B223=0,$C223=0,$D223=0,$DC$2&gt;$OE$1),0,IF(OR(MU223=0,MW223=0,MX223=0),0,MIN((VLOOKUP($D223,SALERYCODE,3,0))*(IF($D223=6,MX223,MW223))*((MIN((VLOOKUP($D223,SALERYCODE,5,0)),(IF($D223=6,MW223,MX223))))),MIN((VLOOKUP($D223,SALERYCODE,3,0)),(MU223+MV223))*(IF($D223=6,MX223,((MIN((VLOOKUP($D223,SALERYCODE,5,0)),MX223)))))))))/IF(AND($D223=2,'ראשי-פרטים כלליים וריכוז הוצאות'!$D$68&lt;&gt;4),1.2,1)</f>
        <v>0</v>
      </c>
      <c r="NA223" s="263"/>
      <c r="NB223" s="264"/>
      <c r="NC223" s="265"/>
      <c r="ND223" s="266"/>
      <c r="NE223" s="267">
        <f t="shared" si="331"/>
        <v>0</v>
      </c>
      <c r="NF223" s="260">
        <f>+(IF(OR($B223=0,$C223=0,$D223=0,$DC$2&gt;$OE$1),0,IF(OR(NA223=0,NC223=0,ND223=0),0,MIN((VLOOKUP($D223,SALERYCODE,3,0))*(IF($D223=6,ND223,NC223))*((MIN((VLOOKUP($D223,SALERYCODE,5,0)),(IF($D223=6,NC223,ND223))))),MIN((VLOOKUP($D223,SALERYCODE,3,0)),(NA223+NB223))*(IF($D223=6,ND223,((MIN((VLOOKUP($D223,SALERYCODE,5,0)),ND223)))))))))/IF(AND($D223=2,'ראשי-פרטים כלליים וריכוז הוצאות'!$D$68&lt;&gt;4),1.2,1)</f>
        <v>0</v>
      </c>
      <c r="NG223" s="263"/>
      <c r="NH223" s="264"/>
      <c r="NI223" s="265"/>
      <c r="NJ223" s="266"/>
      <c r="NK223" s="267">
        <f t="shared" si="332"/>
        <v>0</v>
      </c>
      <c r="NL223" s="260">
        <f>+(IF(OR($B223=0,$C223=0,$D223=0,$DC$2&gt;$OE$1),0,IF(OR(NG223=0,NI223=0,NJ223=0),0,MIN((VLOOKUP($D223,SALERYCODE,3,0))*(IF($D223=6,NJ223,NI223))*((MIN((VLOOKUP($D223,SALERYCODE,5,0)),(IF($D223=6,NI223,NJ223))))),MIN((VLOOKUP($D223,SALERYCODE,3,0)),(NG223+NH223))*(IF($D223=6,NJ223,((MIN((VLOOKUP($D223,SALERYCODE,5,0)),NJ223)))))))))/IF(AND($D223=2,'ראשי-פרטים כלליים וריכוז הוצאות'!$D$68&lt;&gt;4),1.2,1)</f>
        <v>0</v>
      </c>
      <c r="NM223" s="263"/>
      <c r="NN223" s="264"/>
      <c r="NO223" s="265"/>
      <c r="NP223" s="266"/>
      <c r="NQ223" s="267">
        <f t="shared" si="333"/>
        <v>0</v>
      </c>
      <c r="NR223" s="260">
        <f>+(IF(OR($B223=0,$C223=0,$D223=0,$DC$2&gt;$OE$1),0,IF(OR(NM223=0,NO223=0,NP223=0),0,MIN((VLOOKUP($D223,SALERYCODE,3,0))*(IF($D223=6,NP223,NO223))*((MIN((VLOOKUP($D223,SALERYCODE,5,0)),(IF($D223=6,NO223,NP223))))),MIN((VLOOKUP($D223,SALERYCODE,3,0)),(NM223+NN223))*(IF($D223=6,NP223,((MIN((VLOOKUP($D223,SALERYCODE,5,0)),NP223)))))))))/IF(AND($D223=2,'ראשי-פרטים כלליים וריכוז הוצאות'!$D$68&lt;&gt;4),1.2,1)</f>
        <v>0</v>
      </c>
      <c r="NS223" s="263"/>
      <c r="NT223" s="264"/>
      <c r="NU223" s="265"/>
      <c r="NV223" s="266"/>
      <c r="NW223" s="267">
        <f t="shared" si="334"/>
        <v>0</v>
      </c>
      <c r="NX223" s="260">
        <f>+(IF(OR($B223=0,$C223=0,$D223=0,$DC$2&gt;$OE$1),0,IF(OR(NS223=0,NU223=0,NV223=0),0,MIN((VLOOKUP($D223,SALERYCODE,3,0))*(IF($D223=6,NV223,NU223))*((MIN((VLOOKUP($D223,SALERYCODE,5,0)),(IF($D223=6,NU223,NV223))))),MIN((VLOOKUP($D223,SALERYCODE,3,0)),(NS223+NT223))*(IF($D223=6,NV223,((MIN((VLOOKUP($D223,SALERYCODE,5,0)),NV223)))))))))/IF(AND($D223=2,'ראשי-פרטים כלליים וריכוז הוצאות'!$D$68&lt;&gt;4),1.2,1)</f>
        <v>0</v>
      </c>
      <c r="NY223" s="263"/>
      <c r="NZ223" s="264"/>
      <c r="OA223" s="265"/>
      <c r="OB223" s="266"/>
      <c r="OC223" s="267">
        <f t="shared" si="335"/>
        <v>0</v>
      </c>
      <c r="OD223" s="260">
        <f>+(IF(OR($B223=0,$C223=0,$D223=0,$DC$2&gt;$OE$1),0,IF(OR(NY223=0,OA223=0,OB223=0),0,MIN((VLOOKUP($D223,SALERYCODE,3,0))*(IF($D223=6,OB223,OA223))*((MIN((VLOOKUP($D223,SALERYCODE,5,0)),(IF($D223=6,OA223,OB223))))),MIN((VLOOKUP($D223,SALERYCODE,3,0)),(NY223+NZ223))*(IF($D223=6,OB223,((MIN((VLOOKUP($D223,SALERYCODE,5,0)),OB223)))))))))/IF(AND($D223=2,'ראשי-פרטים כלליים וריכוז הוצאות'!$D$68&lt;&gt;4),1.2,1)</f>
        <v>0</v>
      </c>
      <c r="OE223" s="275">
        <f t="shared" si="341"/>
        <v>0</v>
      </c>
      <c r="OF223" s="283">
        <f t="shared" si="342"/>
        <v>9.9999999999999995E-7</v>
      </c>
      <c r="OG223" s="276">
        <f t="shared" si="343"/>
        <v>0</v>
      </c>
      <c r="OH223" s="275">
        <f t="shared" si="344"/>
        <v>0</v>
      </c>
      <c r="OI223" s="275">
        <v>0</v>
      </c>
      <c r="OJ223" s="258">
        <f t="shared" si="345"/>
        <v>0</v>
      </c>
      <c r="OK223" s="284"/>
      <c r="OL223" s="116">
        <f>MIN(OJ223+OK223*OF223*OE223/$OL$1/IF(AND($D223=2,'ראשי-פרטים כלליים וריכוז הוצאות'!$D$68&lt;&gt;4),1.2,1),IF($D223&gt;0,VLOOKUP($D223,SALERYCODE,3,0)*12*OG223,0))</f>
        <v>0</v>
      </c>
      <c r="OM223" s="95">
        <f t="shared" si="336"/>
        <v>0</v>
      </c>
      <c r="ON223" s="11">
        <f t="shared" si="337"/>
        <v>0</v>
      </c>
      <c r="OO223" s="11">
        <f t="shared" si="338"/>
        <v>0</v>
      </c>
      <c r="OP223" s="22">
        <f t="shared" si="339"/>
        <v>0</v>
      </c>
      <c r="OQ223" s="11">
        <f t="shared" si="340"/>
        <v>0</v>
      </c>
      <c r="OR223" s="11" t="e">
        <f>#REF!</f>
        <v>#REF!</v>
      </c>
      <c r="OS223" s="35" t="e">
        <f>#REF!-OP223</f>
        <v>#REF!</v>
      </c>
      <c r="OT223" s="35" t="e">
        <f>OS223-#REF!</f>
        <v>#REF!</v>
      </c>
      <c r="OU223" s="43" t="e">
        <f>IF(AND(OP223&gt;0,(OS223=#REF!-OP223)),"מועסק פחות מ-10% מזמנו במופ","")</f>
        <v>#REF!</v>
      </c>
    </row>
    <row r="224" spans="1:500" s="10" customFormat="1" ht="18.75" customHeight="1" collapsed="1" x14ac:dyDescent="0.2">
      <c r="A224" s="107"/>
      <c r="B224" s="710" t="s">
        <v>57</v>
      </c>
      <c r="C224" s="711"/>
      <c r="D224" s="712"/>
      <c r="E224" s="112">
        <f>SUM(E4:E223)</f>
        <v>0</v>
      </c>
      <c r="F224" s="102">
        <f>SUM(F4:F223)</f>
        <v>0</v>
      </c>
      <c r="G224" s="102"/>
      <c r="H224" s="102"/>
      <c r="I224" s="102">
        <f>SUM(I4:I223)</f>
        <v>0</v>
      </c>
      <c r="J224" s="113">
        <f>SUM(J4:J223)</f>
        <v>0</v>
      </c>
      <c r="K224" s="112">
        <f>SUM(K4:K223)</f>
        <v>0</v>
      </c>
      <c r="L224" s="102">
        <f>SUM(L4:L223)</f>
        <v>0</v>
      </c>
      <c r="M224" s="102"/>
      <c r="N224" s="102"/>
      <c r="O224" s="102">
        <f>SUM(O4:O223)</f>
        <v>0</v>
      </c>
      <c r="P224" s="113">
        <f>SUM(P4:P223)</f>
        <v>0</v>
      </c>
      <c r="Q224" s="112">
        <f>SUM(Q4:Q223)</f>
        <v>0</v>
      </c>
      <c r="R224" s="102">
        <f>SUM(R4:R223)</f>
        <v>0</v>
      </c>
      <c r="S224" s="102"/>
      <c r="T224" s="102"/>
      <c r="U224" s="102">
        <f>SUM(U4:U223)</f>
        <v>0</v>
      </c>
      <c r="V224" s="113">
        <f>SUM(V4:V223)</f>
        <v>0</v>
      </c>
      <c r="W224" s="112">
        <f>SUM(W4:W223)</f>
        <v>0</v>
      </c>
      <c r="X224" s="102">
        <f>SUM(X4:X223)</f>
        <v>0</v>
      </c>
      <c r="Y224" s="102"/>
      <c r="Z224" s="102"/>
      <c r="AA224" s="102">
        <f>SUM(AA4:AA223)</f>
        <v>0</v>
      </c>
      <c r="AB224" s="113">
        <f>SUM(AB4:AB223)</f>
        <v>0</v>
      </c>
      <c r="AC224" s="112">
        <f>SUM(AC4:AC223)</f>
        <v>0</v>
      </c>
      <c r="AD224" s="102">
        <f>SUM(AD4:AD223)</f>
        <v>0</v>
      </c>
      <c r="AE224" s="102"/>
      <c r="AF224" s="102"/>
      <c r="AG224" s="102">
        <f>SUM(AG4:AG223)</f>
        <v>0</v>
      </c>
      <c r="AH224" s="113">
        <f>SUM(AH4:AH223)</f>
        <v>0</v>
      </c>
      <c r="AI224" s="112">
        <f>SUM(AI4:AI223)</f>
        <v>0</v>
      </c>
      <c r="AJ224" s="102">
        <f>SUM(AJ4:AJ223)</f>
        <v>0</v>
      </c>
      <c r="AK224" s="102"/>
      <c r="AL224" s="102"/>
      <c r="AM224" s="102">
        <f>SUM(AM4:AM223)</f>
        <v>0</v>
      </c>
      <c r="AN224" s="113">
        <f>SUM(AN4:AN223)</f>
        <v>0</v>
      </c>
      <c r="AO224" s="112">
        <f>SUM(AO4:AO223)</f>
        <v>0</v>
      </c>
      <c r="AP224" s="102">
        <f>SUM(AP4:AP223)</f>
        <v>0</v>
      </c>
      <c r="AQ224" s="102"/>
      <c r="AR224" s="102"/>
      <c r="AS224" s="102">
        <f>SUM(AS4:AS223)</f>
        <v>0</v>
      </c>
      <c r="AT224" s="113">
        <f>SUM(AT4:AT223)</f>
        <v>0</v>
      </c>
      <c r="AU224" s="112">
        <f>SUM(AU4:AU223)</f>
        <v>0</v>
      </c>
      <c r="AV224" s="102">
        <f>SUM(AV4:AV223)</f>
        <v>0</v>
      </c>
      <c r="AW224" s="102"/>
      <c r="AX224" s="102"/>
      <c r="AY224" s="102">
        <f>SUM(AY4:AY223)</f>
        <v>0</v>
      </c>
      <c r="AZ224" s="113">
        <f>SUM(AZ4:AZ223)</f>
        <v>0</v>
      </c>
      <c r="BA224" s="112">
        <f>SUM(BA4:BA223)</f>
        <v>0</v>
      </c>
      <c r="BB224" s="102">
        <f>SUM(BB4:BB223)</f>
        <v>0</v>
      </c>
      <c r="BC224" s="102"/>
      <c r="BD224" s="102"/>
      <c r="BE224" s="102">
        <f>SUM(BE4:BE223)</f>
        <v>0</v>
      </c>
      <c r="BF224" s="113">
        <f>SUM(BF4:BF223)</f>
        <v>0</v>
      </c>
      <c r="BG224" s="112">
        <f>SUM(BG4:BG223)</f>
        <v>0</v>
      </c>
      <c r="BH224" s="102">
        <f>SUM(BH4:BH223)</f>
        <v>0</v>
      </c>
      <c r="BI224" s="102"/>
      <c r="BJ224" s="102"/>
      <c r="BK224" s="102">
        <f>SUM(BK4:BK223)</f>
        <v>0</v>
      </c>
      <c r="BL224" s="113">
        <f>SUM(BL4:BL223)</f>
        <v>0</v>
      </c>
      <c r="BM224" s="112">
        <f>SUM(BM4:BM223)</f>
        <v>0</v>
      </c>
      <c r="BN224" s="102">
        <f>SUM(BN4:BN223)</f>
        <v>0</v>
      </c>
      <c r="BO224" s="102"/>
      <c r="BP224" s="102"/>
      <c r="BQ224" s="102">
        <f>SUM(BQ4:BQ223)</f>
        <v>0</v>
      </c>
      <c r="BR224" s="113">
        <f>SUM(BR4:BR223)</f>
        <v>0</v>
      </c>
      <c r="BS224" s="112">
        <f>SUM(BS4:BS223)</f>
        <v>0</v>
      </c>
      <c r="BT224" s="102">
        <f>SUM(BT4:BT223)</f>
        <v>0</v>
      </c>
      <c r="BU224" s="102"/>
      <c r="BV224" s="102"/>
      <c r="BW224" s="102">
        <f>SUM(BW4:BW223)</f>
        <v>0</v>
      </c>
      <c r="BX224" s="113">
        <f>SUM(BX4:BX223)</f>
        <v>0</v>
      </c>
      <c r="BY224" s="112">
        <f>SUM(BY4:BY223)</f>
        <v>0</v>
      </c>
      <c r="BZ224" s="102">
        <f>SUM(BZ4:BZ223)</f>
        <v>0</v>
      </c>
      <c r="CA224" s="102"/>
      <c r="CB224" s="102"/>
      <c r="CC224" s="102">
        <f>SUM(CC4:CC223)</f>
        <v>0</v>
      </c>
      <c r="CD224" s="113">
        <f>SUM(CD4:CD223)</f>
        <v>0</v>
      </c>
      <c r="CE224" s="112">
        <f>SUM(CE4:CE223)</f>
        <v>0</v>
      </c>
      <c r="CF224" s="102">
        <f>SUM(CF4:CF223)</f>
        <v>0</v>
      </c>
      <c r="CG224" s="102"/>
      <c r="CH224" s="102"/>
      <c r="CI224" s="102">
        <f>SUM(CI4:CI223)</f>
        <v>0</v>
      </c>
      <c r="CJ224" s="113">
        <f>SUM(CJ4:CJ223)</f>
        <v>0</v>
      </c>
      <c r="CK224" s="112">
        <f>SUM(CK4:CK223)</f>
        <v>0</v>
      </c>
      <c r="CL224" s="102">
        <f>SUM(CL4:CL223)</f>
        <v>0</v>
      </c>
      <c r="CM224" s="102"/>
      <c r="CN224" s="102"/>
      <c r="CO224" s="102">
        <f>SUM(CO4:CO223)</f>
        <v>0</v>
      </c>
      <c r="CP224" s="113">
        <f>SUM(CP4:CP223)</f>
        <v>0</v>
      </c>
      <c r="CQ224" s="112">
        <f>SUM(CQ4:CQ223)</f>
        <v>0</v>
      </c>
      <c r="CR224" s="102">
        <f>SUM(CR4:CR223)</f>
        <v>0</v>
      </c>
      <c r="CS224" s="102"/>
      <c r="CT224" s="102"/>
      <c r="CU224" s="102">
        <f>SUM(CU4:CU223)</f>
        <v>0</v>
      </c>
      <c r="CV224" s="113">
        <f>SUM(CV4:CV223)</f>
        <v>0</v>
      </c>
      <c r="CW224" s="112">
        <f>SUM(CW4:CW223)</f>
        <v>0</v>
      </c>
      <c r="CX224" s="102">
        <f>SUM(CX4:CX223)</f>
        <v>0</v>
      </c>
      <c r="CY224" s="102"/>
      <c r="CZ224" s="102"/>
      <c r="DA224" s="102">
        <f>SUM(DA4:DA223)</f>
        <v>0</v>
      </c>
      <c r="DB224" s="113">
        <f>SUM(DB4:DB223)</f>
        <v>0</v>
      </c>
      <c r="DC224" s="112">
        <f>SUM(DC4:DC223)</f>
        <v>0</v>
      </c>
      <c r="DD224" s="102">
        <f>SUM(DD4:DD223)</f>
        <v>0</v>
      </c>
      <c r="DE224" s="102"/>
      <c r="DF224" s="102"/>
      <c r="DG224" s="102">
        <f>SUM(DG4:DG223)</f>
        <v>0</v>
      </c>
      <c r="DH224" s="113">
        <f>SUM(DH4:DH223)</f>
        <v>0</v>
      </c>
      <c r="DI224" s="112">
        <f>SUM(DI4:DI223)</f>
        <v>0</v>
      </c>
      <c r="DJ224" s="102">
        <f>SUM(DJ4:DJ223)</f>
        <v>0</v>
      </c>
      <c r="DK224" s="102"/>
      <c r="DL224" s="102"/>
      <c r="DM224" s="102">
        <f>SUM(DM4:DM223)</f>
        <v>0</v>
      </c>
      <c r="DN224" s="113">
        <f>SUM(DN4:DN223)</f>
        <v>0</v>
      </c>
      <c r="DO224" s="112">
        <f>SUM(DO4:DO223)</f>
        <v>0</v>
      </c>
      <c r="DP224" s="102">
        <f>SUM(DP4:DP223)</f>
        <v>0</v>
      </c>
      <c r="DQ224" s="102"/>
      <c r="DR224" s="102"/>
      <c r="DS224" s="102">
        <f>SUM(DS4:DS223)</f>
        <v>0</v>
      </c>
      <c r="DT224" s="113">
        <f>SUM(DT4:DT223)</f>
        <v>0</v>
      </c>
      <c r="DU224" s="112">
        <f>SUM(DU4:DU223)</f>
        <v>0</v>
      </c>
      <c r="DV224" s="102">
        <f>SUM(DV4:DV223)</f>
        <v>0</v>
      </c>
      <c r="DW224" s="102"/>
      <c r="DX224" s="102"/>
      <c r="DY224" s="102">
        <f>SUM(DY4:DY223)</f>
        <v>0</v>
      </c>
      <c r="DZ224" s="113">
        <f>SUM(DZ4:DZ223)</f>
        <v>0</v>
      </c>
      <c r="EA224" s="112">
        <f>SUM(EA4:EA223)</f>
        <v>0</v>
      </c>
      <c r="EB224" s="102">
        <f>SUM(EB4:EB223)</f>
        <v>0</v>
      </c>
      <c r="EC224" s="102"/>
      <c r="ED224" s="102"/>
      <c r="EE224" s="102">
        <f>SUM(EE4:EE223)</f>
        <v>0</v>
      </c>
      <c r="EF224" s="113">
        <f>SUM(EF4:EF223)</f>
        <v>0</v>
      </c>
      <c r="EG224" s="112">
        <f>SUM(EG4:EG223)</f>
        <v>0</v>
      </c>
      <c r="EH224" s="102">
        <f>SUM(EH4:EH223)</f>
        <v>0</v>
      </c>
      <c r="EI224" s="102"/>
      <c r="EJ224" s="102"/>
      <c r="EK224" s="102">
        <f>SUM(EK4:EK223)</f>
        <v>0</v>
      </c>
      <c r="EL224" s="113">
        <f>SUM(EL4:EL223)</f>
        <v>0</v>
      </c>
      <c r="EM224" s="112">
        <f>SUM(EM4:EM223)</f>
        <v>0</v>
      </c>
      <c r="EN224" s="102">
        <f>SUM(EN4:EN223)</f>
        <v>0</v>
      </c>
      <c r="EO224" s="102"/>
      <c r="EP224" s="102"/>
      <c r="EQ224" s="102">
        <f>SUM(EQ4:EQ223)</f>
        <v>0</v>
      </c>
      <c r="ER224" s="113">
        <f>SUM(ER4:ER223)</f>
        <v>0</v>
      </c>
      <c r="ES224" s="112">
        <f t="shared" ref="ES224:ET224" si="346">SUM(ES4:ES223)</f>
        <v>0</v>
      </c>
      <c r="ET224" s="102">
        <f t="shared" si="346"/>
        <v>0</v>
      </c>
      <c r="EU224" s="102"/>
      <c r="EV224" s="102"/>
      <c r="EW224" s="102">
        <f t="shared" ref="EW224:EZ224" si="347">SUM(EW4:EW223)</f>
        <v>0</v>
      </c>
      <c r="EX224" s="113">
        <f t="shared" si="347"/>
        <v>0</v>
      </c>
      <c r="EY224" s="112">
        <f t="shared" si="347"/>
        <v>0</v>
      </c>
      <c r="EZ224" s="102">
        <f t="shared" si="347"/>
        <v>0</v>
      </c>
      <c r="FA224" s="102"/>
      <c r="FB224" s="102"/>
      <c r="FC224" s="102">
        <f t="shared" ref="FC224:FF224" si="348">SUM(FC4:FC223)</f>
        <v>0</v>
      </c>
      <c r="FD224" s="113">
        <f t="shared" si="348"/>
        <v>0</v>
      </c>
      <c r="FE224" s="112">
        <f t="shared" si="348"/>
        <v>0</v>
      </c>
      <c r="FF224" s="102">
        <f t="shared" si="348"/>
        <v>0</v>
      </c>
      <c r="FG224" s="102"/>
      <c r="FH224" s="102"/>
      <c r="FI224" s="102">
        <f t="shared" ref="FI224:FL224" si="349">SUM(FI4:FI223)</f>
        <v>0</v>
      </c>
      <c r="FJ224" s="113">
        <f t="shared" si="349"/>
        <v>0</v>
      </c>
      <c r="FK224" s="112">
        <f t="shared" si="349"/>
        <v>0</v>
      </c>
      <c r="FL224" s="102">
        <f t="shared" si="349"/>
        <v>0</v>
      </c>
      <c r="FM224" s="102"/>
      <c r="FN224" s="102"/>
      <c r="FO224" s="102">
        <f t="shared" ref="FO224:FR224" si="350">SUM(FO4:FO223)</f>
        <v>0</v>
      </c>
      <c r="FP224" s="113">
        <f t="shared" si="350"/>
        <v>0</v>
      </c>
      <c r="FQ224" s="112">
        <f t="shared" si="350"/>
        <v>0</v>
      </c>
      <c r="FR224" s="102">
        <f t="shared" si="350"/>
        <v>0</v>
      </c>
      <c r="FS224" s="102"/>
      <c r="FT224" s="102"/>
      <c r="FU224" s="102">
        <f t="shared" ref="FU224:FX224" si="351">SUM(FU4:FU223)</f>
        <v>0</v>
      </c>
      <c r="FV224" s="113">
        <f t="shared" si="351"/>
        <v>0</v>
      </c>
      <c r="FW224" s="112">
        <f t="shared" si="351"/>
        <v>0</v>
      </c>
      <c r="FX224" s="102">
        <f t="shared" si="351"/>
        <v>0</v>
      </c>
      <c r="FY224" s="102"/>
      <c r="FZ224" s="102"/>
      <c r="GA224" s="102">
        <f t="shared" ref="GA224:GD224" si="352">SUM(GA4:GA223)</f>
        <v>0</v>
      </c>
      <c r="GB224" s="113">
        <f t="shared" si="352"/>
        <v>0</v>
      </c>
      <c r="GC224" s="112">
        <f t="shared" si="352"/>
        <v>0</v>
      </c>
      <c r="GD224" s="102">
        <f t="shared" si="352"/>
        <v>0</v>
      </c>
      <c r="GE224" s="102"/>
      <c r="GF224" s="102"/>
      <c r="GG224" s="102">
        <f t="shared" ref="GG224:GJ224" si="353">SUM(GG4:GG223)</f>
        <v>0</v>
      </c>
      <c r="GH224" s="113">
        <f t="shared" si="353"/>
        <v>0</v>
      </c>
      <c r="GI224" s="112">
        <f t="shared" si="353"/>
        <v>0</v>
      </c>
      <c r="GJ224" s="102">
        <f t="shared" si="353"/>
        <v>0</v>
      </c>
      <c r="GK224" s="102"/>
      <c r="GL224" s="102"/>
      <c r="GM224" s="102">
        <f t="shared" ref="GM224:GP224" si="354">SUM(GM4:GM223)</f>
        <v>0</v>
      </c>
      <c r="GN224" s="113">
        <f t="shared" si="354"/>
        <v>0</v>
      </c>
      <c r="GO224" s="112">
        <f t="shared" si="354"/>
        <v>0</v>
      </c>
      <c r="GP224" s="102">
        <f t="shared" si="354"/>
        <v>0</v>
      </c>
      <c r="GQ224" s="102"/>
      <c r="GR224" s="102"/>
      <c r="GS224" s="102">
        <f t="shared" ref="GS224:GV224" si="355">SUM(GS4:GS223)</f>
        <v>0</v>
      </c>
      <c r="GT224" s="113">
        <f t="shared" si="355"/>
        <v>0</v>
      </c>
      <c r="GU224" s="112">
        <f t="shared" si="355"/>
        <v>0</v>
      </c>
      <c r="GV224" s="102">
        <f t="shared" si="355"/>
        <v>0</v>
      </c>
      <c r="GW224" s="102"/>
      <c r="GX224" s="102"/>
      <c r="GY224" s="102">
        <f t="shared" ref="GY224:HB224" si="356">SUM(GY4:GY223)</f>
        <v>0</v>
      </c>
      <c r="GZ224" s="113">
        <f t="shared" si="356"/>
        <v>0</v>
      </c>
      <c r="HA224" s="112">
        <f t="shared" si="356"/>
        <v>0</v>
      </c>
      <c r="HB224" s="102">
        <f t="shared" si="356"/>
        <v>0</v>
      </c>
      <c r="HC224" s="102"/>
      <c r="HD224" s="102"/>
      <c r="HE224" s="102">
        <f t="shared" ref="HE224:HH224" si="357">SUM(HE4:HE223)</f>
        <v>0</v>
      </c>
      <c r="HF224" s="113">
        <f t="shared" si="357"/>
        <v>0</v>
      </c>
      <c r="HG224" s="112">
        <f t="shared" si="357"/>
        <v>0</v>
      </c>
      <c r="HH224" s="102">
        <f t="shared" si="357"/>
        <v>0</v>
      </c>
      <c r="HI224" s="102"/>
      <c r="HJ224" s="102"/>
      <c r="HK224" s="102">
        <f t="shared" ref="HK224:HN224" si="358">SUM(HK4:HK223)</f>
        <v>0</v>
      </c>
      <c r="HL224" s="113">
        <f t="shared" si="358"/>
        <v>0</v>
      </c>
      <c r="HM224" s="112">
        <f t="shared" si="358"/>
        <v>0</v>
      </c>
      <c r="HN224" s="102">
        <f t="shared" si="358"/>
        <v>0</v>
      </c>
      <c r="HO224" s="102"/>
      <c r="HP224" s="102"/>
      <c r="HQ224" s="102">
        <f t="shared" ref="HQ224:HT224" si="359">SUM(HQ4:HQ223)</f>
        <v>0</v>
      </c>
      <c r="HR224" s="113">
        <f t="shared" si="359"/>
        <v>0</v>
      </c>
      <c r="HS224" s="112">
        <f t="shared" si="359"/>
        <v>0</v>
      </c>
      <c r="HT224" s="102">
        <f t="shared" si="359"/>
        <v>0</v>
      </c>
      <c r="HU224" s="102"/>
      <c r="HV224" s="102"/>
      <c r="HW224" s="102">
        <f t="shared" ref="HW224:HZ224" si="360">SUM(HW4:HW223)</f>
        <v>0</v>
      </c>
      <c r="HX224" s="113">
        <f t="shared" si="360"/>
        <v>0</v>
      </c>
      <c r="HY224" s="112">
        <f t="shared" si="360"/>
        <v>0</v>
      </c>
      <c r="HZ224" s="102">
        <f t="shared" si="360"/>
        <v>0</v>
      </c>
      <c r="IA224" s="102"/>
      <c r="IB224" s="102"/>
      <c r="IC224" s="102">
        <f t="shared" ref="IC224:IF224" si="361">SUM(IC4:IC223)</f>
        <v>0</v>
      </c>
      <c r="ID224" s="113">
        <f t="shared" si="361"/>
        <v>0</v>
      </c>
      <c r="IE224" s="112">
        <f t="shared" si="361"/>
        <v>0</v>
      </c>
      <c r="IF224" s="102">
        <f t="shared" si="361"/>
        <v>0</v>
      </c>
      <c r="IG224" s="102"/>
      <c r="IH224" s="102"/>
      <c r="II224" s="102">
        <f t="shared" ref="II224:IL224" si="362">SUM(II4:II223)</f>
        <v>0</v>
      </c>
      <c r="IJ224" s="113">
        <f t="shared" si="362"/>
        <v>0</v>
      </c>
      <c r="IK224" s="112">
        <f t="shared" si="362"/>
        <v>0</v>
      </c>
      <c r="IL224" s="102">
        <f t="shared" si="362"/>
        <v>0</v>
      </c>
      <c r="IM224" s="102"/>
      <c r="IN224" s="102"/>
      <c r="IO224" s="102">
        <f t="shared" ref="IO224:IR224" si="363">SUM(IO4:IO223)</f>
        <v>0</v>
      </c>
      <c r="IP224" s="113">
        <f t="shared" si="363"/>
        <v>0</v>
      </c>
      <c r="IQ224" s="112">
        <f t="shared" si="363"/>
        <v>0</v>
      </c>
      <c r="IR224" s="102">
        <f t="shared" si="363"/>
        <v>0</v>
      </c>
      <c r="IS224" s="102"/>
      <c r="IT224" s="102"/>
      <c r="IU224" s="102">
        <f t="shared" ref="IU224:IX224" si="364">SUM(IU4:IU223)</f>
        <v>0</v>
      </c>
      <c r="IV224" s="113">
        <f t="shared" si="364"/>
        <v>0</v>
      </c>
      <c r="IW224" s="112">
        <f t="shared" si="364"/>
        <v>0</v>
      </c>
      <c r="IX224" s="102">
        <f t="shared" si="364"/>
        <v>0</v>
      </c>
      <c r="IY224" s="102"/>
      <c r="IZ224" s="102"/>
      <c r="JA224" s="102">
        <f t="shared" ref="JA224:JD224" si="365">SUM(JA4:JA223)</f>
        <v>0</v>
      </c>
      <c r="JB224" s="113">
        <f t="shared" si="365"/>
        <v>0</v>
      </c>
      <c r="JC224" s="112">
        <f t="shared" si="365"/>
        <v>0</v>
      </c>
      <c r="JD224" s="102">
        <f t="shared" si="365"/>
        <v>0</v>
      </c>
      <c r="JE224" s="102"/>
      <c r="JF224" s="102"/>
      <c r="JG224" s="102">
        <f t="shared" ref="JG224:JJ224" si="366">SUM(JG4:JG223)</f>
        <v>0</v>
      </c>
      <c r="JH224" s="113">
        <f t="shared" si="366"/>
        <v>0</v>
      </c>
      <c r="JI224" s="112">
        <f t="shared" si="366"/>
        <v>0</v>
      </c>
      <c r="JJ224" s="102">
        <f t="shared" si="366"/>
        <v>0</v>
      </c>
      <c r="JK224" s="102"/>
      <c r="JL224" s="102"/>
      <c r="JM224" s="102">
        <f t="shared" ref="JM224:JP224" si="367">SUM(JM4:JM223)</f>
        <v>0</v>
      </c>
      <c r="JN224" s="113">
        <f t="shared" si="367"/>
        <v>0</v>
      </c>
      <c r="JO224" s="112">
        <f t="shared" si="367"/>
        <v>0</v>
      </c>
      <c r="JP224" s="102">
        <f t="shared" si="367"/>
        <v>0</v>
      </c>
      <c r="JQ224" s="102"/>
      <c r="JR224" s="102"/>
      <c r="JS224" s="102">
        <f t="shared" ref="JS224:JV224" si="368">SUM(JS4:JS223)</f>
        <v>0</v>
      </c>
      <c r="JT224" s="113">
        <f t="shared" si="368"/>
        <v>0</v>
      </c>
      <c r="JU224" s="112">
        <f t="shared" si="368"/>
        <v>0</v>
      </c>
      <c r="JV224" s="102">
        <f t="shared" si="368"/>
        <v>0</v>
      </c>
      <c r="JW224" s="102"/>
      <c r="JX224" s="102"/>
      <c r="JY224" s="102">
        <f t="shared" ref="JY224:KB224" si="369">SUM(JY4:JY223)</f>
        <v>0</v>
      </c>
      <c r="JZ224" s="113">
        <f t="shared" si="369"/>
        <v>0</v>
      </c>
      <c r="KA224" s="112">
        <f t="shared" si="369"/>
        <v>0</v>
      </c>
      <c r="KB224" s="102">
        <f t="shared" si="369"/>
        <v>0</v>
      </c>
      <c r="KC224" s="102"/>
      <c r="KD224" s="102"/>
      <c r="KE224" s="102">
        <f t="shared" ref="KE224:KH224" si="370">SUM(KE4:KE223)</f>
        <v>0</v>
      </c>
      <c r="KF224" s="113">
        <f t="shared" si="370"/>
        <v>0</v>
      </c>
      <c r="KG224" s="112">
        <f t="shared" si="370"/>
        <v>0</v>
      </c>
      <c r="KH224" s="102">
        <f t="shared" si="370"/>
        <v>0</v>
      </c>
      <c r="KI224" s="102"/>
      <c r="KJ224" s="102"/>
      <c r="KK224" s="102">
        <f t="shared" ref="KK224:KN224" si="371">SUM(KK4:KK223)</f>
        <v>0</v>
      </c>
      <c r="KL224" s="113">
        <f t="shared" si="371"/>
        <v>0</v>
      </c>
      <c r="KM224" s="112">
        <f t="shared" si="371"/>
        <v>0</v>
      </c>
      <c r="KN224" s="102">
        <f t="shared" si="371"/>
        <v>0</v>
      </c>
      <c r="KO224" s="102"/>
      <c r="KP224" s="102"/>
      <c r="KQ224" s="102">
        <f t="shared" ref="KQ224:KT224" si="372">SUM(KQ4:KQ223)</f>
        <v>0</v>
      </c>
      <c r="KR224" s="113">
        <f t="shared" si="372"/>
        <v>0</v>
      </c>
      <c r="KS224" s="112">
        <f t="shared" si="372"/>
        <v>0</v>
      </c>
      <c r="KT224" s="102">
        <f t="shared" si="372"/>
        <v>0</v>
      </c>
      <c r="KU224" s="102"/>
      <c r="KV224" s="102"/>
      <c r="KW224" s="102">
        <f t="shared" ref="KW224:KZ224" si="373">SUM(KW4:KW223)</f>
        <v>0</v>
      </c>
      <c r="KX224" s="113">
        <f t="shared" si="373"/>
        <v>0</v>
      </c>
      <c r="KY224" s="112">
        <f t="shared" si="373"/>
        <v>0</v>
      </c>
      <c r="KZ224" s="102">
        <f t="shared" si="373"/>
        <v>0</v>
      </c>
      <c r="LA224" s="102"/>
      <c r="LB224" s="102"/>
      <c r="LC224" s="102">
        <f t="shared" ref="LC224:LF224" si="374">SUM(LC4:LC223)</f>
        <v>0</v>
      </c>
      <c r="LD224" s="113">
        <f t="shared" si="374"/>
        <v>0</v>
      </c>
      <c r="LE224" s="112">
        <f t="shared" si="374"/>
        <v>0</v>
      </c>
      <c r="LF224" s="102">
        <f t="shared" si="374"/>
        <v>0</v>
      </c>
      <c r="LG224" s="102"/>
      <c r="LH224" s="102"/>
      <c r="LI224" s="102">
        <f t="shared" ref="LI224:LL224" si="375">SUM(LI4:LI223)</f>
        <v>0</v>
      </c>
      <c r="LJ224" s="113">
        <f t="shared" si="375"/>
        <v>0</v>
      </c>
      <c r="LK224" s="112">
        <f t="shared" si="375"/>
        <v>0</v>
      </c>
      <c r="LL224" s="102">
        <f t="shared" si="375"/>
        <v>0</v>
      </c>
      <c r="LM224" s="102"/>
      <c r="LN224" s="102"/>
      <c r="LO224" s="102">
        <f t="shared" ref="LO224:LR224" si="376">SUM(LO4:LO223)</f>
        <v>0</v>
      </c>
      <c r="LP224" s="113">
        <f t="shared" si="376"/>
        <v>0</v>
      </c>
      <c r="LQ224" s="112">
        <f t="shared" si="376"/>
        <v>0</v>
      </c>
      <c r="LR224" s="102">
        <f t="shared" si="376"/>
        <v>0</v>
      </c>
      <c r="LS224" s="102"/>
      <c r="LT224" s="102"/>
      <c r="LU224" s="102">
        <f t="shared" ref="LU224:LX224" si="377">SUM(LU4:LU223)</f>
        <v>0</v>
      </c>
      <c r="LV224" s="113">
        <f t="shared" si="377"/>
        <v>0</v>
      </c>
      <c r="LW224" s="112">
        <f t="shared" si="377"/>
        <v>0</v>
      </c>
      <c r="LX224" s="102">
        <f t="shared" si="377"/>
        <v>0</v>
      </c>
      <c r="LY224" s="102"/>
      <c r="LZ224" s="102"/>
      <c r="MA224" s="102">
        <f t="shared" ref="MA224:MD224" si="378">SUM(MA4:MA223)</f>
        <v>0</v>
      </c>
      <c r="MB224" s="113">
        <f t="shared" si="378"/>
        <v>0</v>
      </c>
      <c r="MC224" s="112">
        <f t="shared" si="378"/>
        <v>0</v>
      </c>
      <c r="MD224" s="102">
        <f t="shared" si="378"/>
        <v>0</v>
      </c>
      <c r="ME224" s="102"/>
      <c r="MF224" s="102"/>
      <c r="MG224" s="102">
        <f t="shared" ref="MG224:MJ224" si="379">SUM(MG4:MG223)</f>
        <v>0</v>
      </c>
      <c r="MH224" s="113">
        <f t="shared" si="379"/>
        <v>0</v>
      </c>
      <c r="MI224" s="112">
        <f t="shared" si="379"/>
        <v>0</v>
      </c>
      <c r="MJ224" s="102">
        <f t="shared" si="379"/>
        <v>0</v>
      </c>
      <c r="MK224" s="102"/>
      <c r="ML224" s="102"/>
      <c r="MM224" s="102">
        <f t="shared" ref="MM224:MP224" si="380">SUM(MM4:MM223)</f>
        <v>0</v>
      </c>
      <c r="MN224" s="113">
        <f t="shared" si="380"/>
        <v>0</v>
      </c>
      <c r="MO224" s="112">
        <f t="shared" si="380"/>
        <v>0</v>
      </c>
      <c r="MP224" s="102">
        <f t="shared" si="380"/>
        <v>0</v>
      </c>
      <c r="MQ224" s="102"/>
      <c r="MR224" s="102"/>
      <c r="MS224" s="102">
        <f t="shared" ref="MS224:MV224" si="381">SUM(MS4:MS223)</f>
        <v>0</v>
      </c>
      <c r="MT224" s="113">
        <f t="shared" si="381"/>
        <v>0</v>
      </c>
      <c r="MU224" s="112">
        <f t="shared" si="381"/>
        <v>0</v>
      </c>
      <c r="MV224" s="102">
        <f t="shared" si="381"/>
        <v>0</v>
      </c>
      <c r="MW224" s="102"/>
      <c r="MX224" s="102"/>
      <c r="MY224" s="102">
        <f t="shared" ref="MY224:NB224" si="382">SUM(MY4:MY223)</f>
        <v>0</v>
      </c>
      <c r="MZ224" s="113">
        <f t="shared" si="382"/>
        <v>0</v>
      </c>
      <c r="NA224" s="112">
        <f t="shared" si="382"/>
        <v>0</v>
      </c>
      <c r="NB224" s="102">
        <f t="shared" si="382"/>
        <v>0</v>
      </c>
      <c r="NC224" s="102"/>
      <c r="ND224" s="102"/>
      <c r="NE224" s="102">
        <f t="shared" ref="NE224:NH224" si="383">SUM(NE4:NE223)</f>
        <v>0</v>
      </c>
      <c r="NF224" s="113">
        <f t="shared" si="383"/>
        <v>0</v>
      </c>
      <c r="NG224" s="112">
        <f t="shared" si="383"/>
        <v>0</v>
      </c>
      <c r="NH224" s="102">
        <f t="shared" si="383"/>
        <v>0</v>
      </c>
      <c r="NI224" s="102"/>
      <c r="NJ224" s="102"/>
      <c r="NK224" s="102">
        <f t="shared" ref="NK224:NN224" si="384">SUM(NK4:NK223)</f>
        <v>0</v>
      </c>
      <c r="NL224" s="113">
        <f t="shared" si="384"/>
        <v>0</v>
      </c>
      <c r="NM224" s="112">
        <f t="shared" si="384"/>
        <v>0</v>
      </c>
      <c r="NN224" s="102">
        <f t="shared" si="384"/>
        <v>0</v>
      </c>
      <c r="NO224" s="102"/>
      <c r="NP224" s="102"/>
      <c r="NQ224" s="102">
        <f t="shared" ref="NQ224:NT224" si="385">SUM(NQ4:NQ223)</f>
        <v>0</v>
      </c>
      <c r="NR224" s="113">
        <f t="shared" si="385"/>
        <v>0</v>
      </c>
      <c r="NS224" s="112">
        <f t="shared" si="385"/>
        <v>0</v>
      </c>
      <c r="NT224" s="102">
        <f t="shared" si="385"/>
        <v>0</v>
      </c>
      <c r="NU224" s="102"/>
      <c r="NV224" s="102"/>
      <c r="NW224" s="102">
        <f t="shared" ref="NW224:NX224" si="386">SUM(NW4:NW223)</f>
        <v>0</v>
      </c>
      <c r="NX224" s="113">
        <f t="shared" si="386"/>
        <v>0</v>
      </c>
      <c r="NY224" s="112">
        <f t="shared" ref="NY224" si="387">SUM(NY4:NY223)</f>
        <v>0</v>
      </c>
      <c r="NZ224" s="102">
        <f t="shared" ref="NZ224" si="388">SUM(NZ4:NZ223)</f>
        <v>0</v>
      </c>
      <c r="OA224" s="102"/>
      <c r="OB224" s="102"/>
      <c r="OC224" s="102">
        <f t="shared" ref="OC224" si="389">SUM(OC4:OC223)</f>
        <v>0</v>
      </c>
      <c r="OD224" s="113">
        <f t="shared" ref="OD224" si="390">SUM(OD4:OD223)</f>
        <v>0</v>
      </c>
      <c r="OE224" s="273">
        <f>SUM(OE4:OE223)</f>
        <v>0</v>
      </c>
      <c r="OF224" s="101"/>
      <c r="OG224" s="274">
        <f t="shared" ref="OG224:OL224" si="391">SUM(OG4:OG223)</f>
        <v>0</v>
      </c>
      <c r="OH224" s="102">
        <f t="shared" si="391"/>
        <v>0</v>
      </c>
      <c r="OI224" s="102">
        <f t="shared" si="391"/>
        <v>0</v>
      </c>
      <c r="OJ224" s="102">
        <f t="shared" si="391"/>
        <v>0</v>
      </c>
      <c r="OK224" s="102">
        <f t="shared" si="391"/>
        <v>0</v>
      </c>
      <c r="OL224" s="104">
        <f t="shared" si="391"/>
        <v>0</v>
      </c>
      <c r="OM224" s="15"/>
      <c r="ON224" s="12"/>
      <c r="OO224" s="12"/>
      <c r="OP224" s="244">
        <f t="shared" ref="OP224:OQ224" si="392">SUM(OP4:OP223)</f>
        <v>0</v>
      </c>
      <c r="OQ224" s="12">
        <f t="shared" si="392"/>
        <v>0</v>
      </c>
      <c r="OR224" s="12" t="e">
        <f t="shared" ref="OR224" si="393">SUM(OR4:OR223)</f>
        <v>#REF!</v>
      </c>
      <c r="OS224" s="37" t="e">
        <f>SUM(OS4:OS223)</f>
        <v>#REF!</v>
      </c>
      <c r="OT224" s="37" t="e">
        <f>SUM(OT4:OT223)</f>
        <v>#REF!</v>
      </c>
      <c r="OU224" s="44" t="e">
        <f>SUM(OU4:OU223)</f>
        <v>#REF!</v>
      </c>
      <c r="OY224" s="3"/>
      <c r="OZ224" s="3"/>
      <c r="PA224" s="3"/>
      <c r="PB224" s="3"/>
      <c r="PC224" s="3"/>
      <c r="PD224" s="3"/>
      <c r="PE224" s="3"/>
      <c r="PF224" s="3"/>
      <c r="PG224" s="3"/>
      <c r="PH224" s="3"/>
      <c r="PI224" s="3"/>
      <c r="PJ224" s="3"/>
      <c r="PK224" s="3"/>
      <c r="PL224" s="3"/>
      <c r="PM224" s="3"/>
      <c r="PN224" s="3"/>
      <c r="PO224" s="3"/>
      <c r="PP224" s="3"/>
      <c r="PQ224" s="3"/>
      <c r="PR224" s="3"/>
      <c r="PS224" s="3"/>
      <c r="PT224" s="3"/>
      <c r="PU224" s="3"/>
      <c r="PV224" s="3"/>
      <c r="PW224" s="3"/>
      <c r="PX224" s="3"/>
      <c r="PY224" s="3"/>
      <c r="PZ224" s="3"/>
      <c r="QA224" s="3"/>
      <c r="QB224" s="3"/>
      <c r="QC224" s="3"/>
      <c r="QD224" s="3"/>
      <c r="QE224" s="3"/>
      <c r="QF224" s="3"/>
      <c r="QG224" s="3"/>
      <c r="QH224" s="3"/>
      <c r="QI224" s="3"/>
      <c r="QJ224" s="3"/>
      <c r="QK224" s="3"/>
      <c r="QL224" s="3"/>
      <c r="QM224" s="3"/>
      <c r="QN224" s="3"/>
      <c r="QO224" s="3"/>
      <c r="QP224" s="3"/>
      <c r="QQ224" s="3"/>
      <c r="QR224" s="3"/>
      <c r="QS224" s="3"/>
      <c r="QT224" s="3"/>
      <c r="QU224" s="3"/>
      <c r="QV224" s="3"/>
      <c r="QW224" s="3"/>
      <c r="QX224" s="3"/>
      <c r="QY224" s="3"/>
      <c r="QZ224" s="3"/>
      <c r="RA224" s="3"/>
      <c r="RB224" s="3"/>
      <c r="RC224" s="3"/>
      <c r="RD224" s="3"/>
      <c r="RE224" s="3"/>
      <c r="RF224" s="3"/>
      <c r="RG224" s="3"/>
      <c r="RH224" s="3"/>
      <c r="RI224" s="3"/>
      <c r="RJ224" s="3"/>
      <c r="RK224" s="3"/>
      <c r="RL224" s="3"/>
      <c r="RM224" s="3"/>
      <c r="RN224" s="3"/>
      <c r="RO224" s="3"/>
      <c r="RP224" s="3"/>
      <c r="RQ224" s="3"/>
      <c r="RR224" s="3"/>
      <c r="RS224" s="3"/>
      <c r="RT224" s="3"/>
      <c r="RU224" s="3"/>
      <c r="RV224" s="3"/>
      <c r="RW224" s="3"/>
      <c r="RX224" s="3"/>
      <c r="RY224" s="3"/>
      <c r="RZ224" s="3"/>
      <c r="SA224" s="3"/>
      <c r="SB224" s="3"/>
      <c r="SC224" s="3"/>
      <c r="SD224" s="3"/>
      <c r="SE224" s="3"/>
      <c r="SF224" s="3"/>
    </row>
    <row r="225" spans="1:500" s="10" customFormat="1" ht="18.75" customHeight="1" x14ac:dyDescent="0.2">
      <c r="A225" s="285"/>
      <c r="B225" s="713" t="s">
        <v>58</v>
      </c>
      <c r="C225" s="714"/>
      <c r="D225" s="272">
        <f>INDEX('ראשי-פרטים כלליים וריכוז הוצאות'!$M$106:$M$155,A260)</f>
        <v>0</v>
      </c>
      <c r="E225" s="261">
        <f>E224*$D$225</f>
        <v>0</v>
      </c>
      <c r="F225" s="243">
        <f>F224*$D$225</f>
        <v>0</v>
      </c>
      <c r="G225" s="243"/>
      <c r="H225" s="243"/>
      <c r="I225" s="243"/>
      <c r="J225" s="268">
        <f>J224*$D$225</f>
        <v>0</v>
      </c>
      <c r="K225" s="261">
        <f>K224*$D$225</f>
        <v>0</v>
      </c>
      <c r="L225" s="243">
        <f>L224*$D$225</f>
        <v>0</v>
      </c>
      <c r="M225" s="243"/>
      <c r="N225" s="243"/>
      <c r="O225" s="243"/>
      <c r="P225" s="268">
        <f>P224*$D$225</f>
        <v>0</v>
      </c>
      <c r="Q225" s="261">
        <f>Q224*$D$225</f>
        <v>0</v>
      </c>
      <c r="R225" s="243">
        <f>R224*$D$225</f>
        <v>0</v>
      </c>
      <c r="S225" s="243"/>
      <c r="T225" s="243"/>
      <c r="U225" s="243"/>
      <c r="V225" s="268">
        <f>V224*$D$225</f>
        <v>0</v>
      </c>
      <c r="W225" s="261">
        <f>W224*$D$225</f>
        <v>0</v>
      </c>
      <c r="X225" s="243">
        <f>X224*$D$225</f>
        <v>0</v>
      </c>
      <c r="Y225" s="243"/>
      <c r="Z225" s="243"/>
      <c r="AA225" s="243"/>
      <c r="AB225" s="268">
        <f>AB224*$D$225</f>
        <v>0</v>
      </c>
      <c r="AC225" s="261">
        <f>AC224*$D$225</f>
        <v>0</v>
      </c>
      <c r="AD225" s="243">
        <f>AD224*$D$225</f>
        <v>0</v>
      </c>
      <c r="AE225" s="243"/>
      <c r="AF225" s="243"/>
      <c r="AG225" s="243"/>
      <c r="AH225" s="268">
        <f>AH224*$D$225</f>
        <v>0</v>
      </c>
      <c r="AI225" s="261">
        <f>AI224*$D$225</f>
        <v>0</v>
      </c>
      <c r="AJ225" s="243">
        <f>AJ224*$D$225</f>
        <v>0</v>
      </c>
      <c r="AK225" s="243"/>
      <c r="AL225" s="243"/>
      <c r="AM225" s="243"/>
      <c r="AN225" s="268">
        <f>AN224*$D$225</f>
        <v>0</v>
      </c>
      <c r="AO225" s="261">
        <f>AO224*$D$225</f>
        <v>0</v>
      </c>
      <c r="AP225" s="243">
        <f>AP224*$D$225</f>
        <v>0</v>
      </c>
      <c r="AQ225" s="243"/>
      <c r="AR225" s="243"/>
      <c r="AS225" s="243"/>
      <c r="AT225" s="268">
        <f>AT224*$D$225</f>
        <v>0</v>
      </c>
      <c r="AU225" s="261">
        <f>AU224*$D$225</f>
        <v>0</v>
      </c>
      <c r="AV225" s="243">
        <f>AV224*$D$225</f>
        <v>0</v>
      </c>
      <c r="AW225" s="243"/>
      <c r="AX225" s="243"/>
      <c r="AY225" s="243"/>
      <c r="AZ225" s="268">
        <f>AZ224*$D$225</f>
        <v>0</v>
      </c>
      <c r="BA225" s="261">
        <f>BA224*$D$225</f>
        <v>0</v>
      </c>
      <c r="BB225" s="243">
        <f>BB224*$D$225</f>
        <v>0</v>
      </c>
      <c r="BC225" s="243"/>
      <c r="BD225" s="243"/>
      <c r="BE225" s="243"/>
      <c r="BF225" s="268">
        <f>BF224*$D$225</f>
        <v>0</v>
      </c>
      <c r="BG225" s="261">
        <f>BG224*$D$225</f>
        <v>0</v>
      </c>
      <c r="BH225" s="243">
        <f>BH224*$D$225</f>
        <v>0</v>
      </c>
      <c r="BI225" s="243"/>
      <c r="BJ225" s="243"/>
      <c r="BK225" s="243"/>
      <c r="BL225" s="268">
        <f>BL224*$D$225</f>
        <v>0</v>
      </c>
      <c r="BM225" s="261">
        <f>BM224*$D$225</f>
        <v>0</v>
      </c>
      <c r="BN225" s="243">
        <f>BN224*$D$225</f>
        <v>0</v>
      </c>
      <c r="BO225" s="243"/>
      <c r="BP225" s="243"/>
      <c r="BQ225" s="243"/>
      <c r="BR225" s="268">
        <f>BR224*$D$225</f>
        <v>0</v>
      </c>
      <c r="BS225" s="261">
        <f>BS224*$D$225</f>
        <v>0</v>
      </c>
      <c r="BT225" s="243">
        <f>BT224*$D$225</f>
        <v>0</v>
      </c>
      <c r="BU225" s="243"/>
      <c r="BV225" s="243"/>
      <c r="BW225" s="243"/>
      <c r="BX225" s="268">
        <f>BX224*$D$225</f>
        <v>0</v>
      </c>
      <c r="BY225" s="261">
        <f>BY224*$D$225</f>
        <v>0</v>
      </c>
      <c r="BZ225" s="243">
        <f>BZ224*$D$225</f>
        <v>0</v>
      </c>
      <c r="CA225" s="243"/>
      <c r="CB225" s="243"/>
      <c r="CC225" s="243"/>
      <c r="CD225" s="268">
        <f>CD224*$D$225</f>
        <v>0</v>
      </c>
      <c r="CE225" s="261">
        <f>CE224*$D$225</f>
        <v>0</v>
      </c>
      <c r="CF225" s="243">
        <f>CF224*$D$225</f>
        <v>0</v>
      </c>
      <c r="CG225" s="243"/>
      <c r="CH225" s="243"/>
      <c r="CI225" s="243"/>
      <c r="CJ225" s="268">
        <f>CJ224*$D$225</f>
        <v>0</v>
      </c>
      <c r="CK225" s="261">
        <f>CK224*$D$225</f>
        <v>0</v>
      </c>
      <c r="CL225" s="243">
        <f>CL224*$D$225</f>
        <v>0</v>
      </c>
      <c r="CM225" s="243"/>
      <c r="CN225" s="243"/>
      <c r="CO225" s="243"/>
      <c r="CP225" s="268">
        <f>CP224*$D$225</f>
        <v>0</v>
      </c>
      <c r="CQ225" s="261">
        <f>CQ224*$D$225</f>
        <v>0</v>
      </c>
      <c r="CR225" s="243">
        <f>CR224*$D$225</f>
        <v>0</v>
      </c>
      <c r="CS225" s="243"/>
      <c r="CT225" s="243"/>
      <c r="CU225" s="243"/>
      <c r="CV225" s="268">
        <f>CV224*$D$225</f>
        <v>0</v>
      </c>
      <c r="CW225" s="261">
        <f>CW224*$D$225</f>
        <v>0</v>
      </c>
      <c r="CX225" s="243">
        <f>CX224*$D$225</f>
        <v>0</v>
      </c>
      <c r="CY225" s="243"/>
      <c r="CZ225" s="243"/>
      <c r="DA225" s="243"/>
      <c r="DB225" s="268">
        <f>DB224*$D$225</f>
        <v>0</v>
      </c>
      <c r="DC225" s="261">
        <f>DC224*$D$225</f>
        <v>0</v>
      </c>
      <c r="DD225" s="243">
        <f>DD224*$D$225</f>
        <v>0</v>
      </c>
      <c r="DE225" s="243"/>
      <c r="DF225" s="243"/>
      <c r="DG225" s="243"/>
      <c r="DH225" s="268">
        <f>DH224*$D$225</f>
        <v>0</v>
      </c>
      <c r="DI225" s="261">
        <f>DI224*$D$225</f>
        <v>0</v>
      </c>
      <c r="DJ225" s="243">
        <f>DJ224*$D$225</f>
        <v>0</v>
      </c>
      <c r="DK225" s="243"/>
      <c r="DL225" s="243"/>
      <c r="DM225" s="243"/>
      <c r="DN225" s="268">
        <f>DN224*$D$225</f>
        <v>0</v>
      </c>
      <c r="DO225" s="261">
        <f>DO224*$D$225</f>
        <v>0</v>
      </c>
      <c r="DP225" s="243">
        <f>DP224*$D$225</f>
        <v>0</v>
      </c>
      <c r="DQ225" s="243"/>
      <c r="DR225" s="243"/>
      <c r="DS225" s="243"/>
      <c r="DT225" s="268">
        <f>DT224*$D$225</f>
        <v>0</v>
      </c>
      <c r="DU225" s="261">
        <f>DU224*$D$225</f>
        <v>0</v>
      </c>
      <c r="DV225" s="243">
        <f>DV224*$D$225</f>
        <v>0</v>
      </c>
      <c r="DW225" s="243"/>
      <c r="DX225" s="243"/>
      <c r="DY225" s="243"/>
      <c r="DZ225" s="268">
        <f>DZ224*$D$225</f>
        <v>0</v>
      </c>
      <c r="EA225" s="261">
        <f>EA224*$D$225</f>
        <v>0</v>
      </c>
      <c r="EB225" s="243">
        <f>EB224*$D$225</f>
        <v>0</v>
      </c>
      <c r="EC225" s="243"/>
      <c r="ED225" s="243"/>
      <c r="EE225" s="243"/>
      <c r="EF225" s="268">
        <f>EF224*$D$225</f>
        <v>0</v>
      </c>
      <c r="EG225" s="261">
        <f>EG224*$D$225</f>
        <v>0</v>
      </c>
      <c r="EH225" s="243">
        <f>EH224*$D$225</f>
        <v>0</v>
      </c>
      <c r="EI225" s="243"/>
      <c r="EJ225" s="243"/>
      <c r="EK225" s="243"/>
      <c r="EL225" s="268">
        <f>EL224*$D$225</f>
        <v>0</v>
      </c>
      <c r="EM225" s="261">
        <f>EM224*$D$225</f>
        <v>0</v>
      </c>
      <c r="EN225" s="243">
        <f>EN224*$D$225</f>
        <v>0</v>
      </c>
      <c r="EO225" s="243"/>
      <c r="EP225" s="243"/>
      <c r="EQ225" s="243"/>
      <c r="ER225" s="268">
        <f>ER224*$D$225</f>
        <v>0</v>
      </c>
      <c r="ES225" s="261">
        <f t="shared" ref="ES225:ET225" si="394">ES224*$D$225</f>
        <v>0</v>
      </c>
      <c r="ET225" s="243">
        <f t="shared" si="394"/>
        <v>0</v>
      </c>
      <c r="EU225" s="243"/>
      <c r="EV225" s="243"/>
      <c r="EW225" s="243"/>
      <c r="EX225" s="268">
        <f t="shared" ref="EX225:EZ225" si="395">EX224*$D$225</f>
        <v>0</v>
      </c>
      <c r="EY225" s="261">
        <f t="shared" si="395"/>
        <v>0</v>
      </c>
      <c r="EZ225" s="243">
        <f t="shared" si="395"/>
        <v>0</v>
      </c>
      <c r="FA225" s="243"/>
      <c r="FB225" s="243"/>
      <c r="FC225" s="243"/>
      <c r="FD225" s="268">
        <f t="shared" ref="FD225:FF225" si="396">FD224*$D$225</f>
        <v>0</v>
      </c>
      <c r="FE225" s="261">
        <f t="shared" si="396"/>
        <v>0</v>
      </c>
      <c r="FF225" s="243">
        <f t="shared" si="396"/>
        <v>0</v>
      </c>
      <c r="FG225" s="243"/>
      <c r="FH225" s="243"/>
      <c r="FI225" s="243"/>
      <c r="FJ225" s="268">
        <f t="shared" ref="FJ225:FL225" si="397">FJ224*$D$225</f>
        <v>0</v>
      </c>
      <c r="FK225" s="261">
        <f t="shared" si="397"/>
        <v>0</v>
      </c>
      <c r="FL225" s="243">
        <f t="shared" si="397"/>
        <v>0</v>
      </c>
      <c r="FM225" s="243"/>
      <c r="FN225" s="243"/>
      <c r="FO225" s="243"/>
      <c r="FP225" s="268">
        <f t="shared" ref="FP225:FR225" si="398">FP224*$D$225</f>
        <v>0</v>
      </c>
      <c r="FQ225" s="261">
        <f t="shared" si="398"/>
        <v>0</v>
      </c>
      <c r="FR225" s="243">
        <f t="shared" si="398"/>
        <v>0</v>
      </c>
      <c r="FS225" s="243"/>
      <c r="FT225" s="243"/>
      <c r="FU225" s="243"/>
      <c r="FV225" s="268">
        <f t="shared" ref="FV225:FX225" si="399">FV224*$D$225</f>
        <v>0</v>
      </c>
      <c r="FW225" s="261">
        <f t="shared" si="399"/>
        <v>0</v>
      </c>
      <c r="FX225" s="243">
        <f t="shared" si="399"/>
        <v>0</v>
      </c>
      <c r="FY225" s="243"/>
      <c r="FZ225" s="243"/>
      <c r="GA225" s="243"/>
      <c r="GB225" s="268">
        <f t="shared" ref="GB225:GD225" si="400">GB224*$D$225</f>
        <v>0</v>
      </c>
      <c r="GC225" s="261">
        <f t="shared" si="400"/>
        <v>0</v>
      </c>
      <c r="GD225" s="243">
        <f t="shared" si="400"/>
        <v>0</v>
      </c>
      <c r="GE225" s="243"/>
      <c r="GF225" s="243"/>
      <c r="GG225" s="243"/>
      <c r="GH225" s="268">
        <f t="shared" ref="GH225:GJ225" si="401">GH224*$D$225</f>
        <v>0</v>
      </c>
      <c r="GI225" s="261">
        <f t="shared" si="401"/>
        <v>0</v>
      </c>
      <c r="GJ225" s="243">
        <f t="shared" si="401"/>
        <v>0</v>
      </c>
      <c r="GK225" s="243"/>
      <c r="GL225" s="243"/>
      <c r="GM225" s="243"/>
      <c r="GN225" s="268">
        <f t="shared" ref="GN225:GP225" si="402">GN224*$D$225</f>
        <v>0</v>
      </c>
      <c r="GO225" s="261">
        <f t="shared" si="402"/>
        <v>0</v>
      </c>
      <c r="GP225" s="243">
        <f t="shared" si="402"/>
        <v>0</v>
      </c>
      <c r="GQ225" s="243"/>
      <c r="GR225" s="243"/>
      <c r="GS225" s="243"/>
      <c r="GT225" s="268">
        <f t="shared" ref="GT225:GV225" si="403">GT224*$D$225</f>
        <v>0</v>
      </c>
      <c r="GU225" s="261">
        <f t="shared" si="403"/>
        <v>0</v>
      </c>
      <c r="GV225" s="243">
        <f t="shared" si="403"/>
        <v>0</v>
      </c>
      <c r="GW225" s="243"/>
      <c r="GX225" s="243"/>
      <c r="GY225" s="243"/>
      <c r="GZ225" s="268">
        <f t="shared" ref="GZ225:HB225" si="404">GZ224*$D$225</f>
        <v>0</v>
      </c>
      <c r="HA225" s="261">
        <f t="shared" si="404"/>
        <v>0</v>
      </c>
      <c r="HB225" s="243">
        <f t="shared" si="404"/>
        <v>0</v>
      </c>
      <c r="HC225" s="243"/>
      <c r="HD225" s="243"/>
      <c r="HE225" s="243"/>
      <c r="HF225" s="268">
        <f t="shared" ref="HF225:HH225" si="405">HF224*$D$225</f>
        <v>0</v>
      </c>
      <c r="HG225" s="261">
        <f t="shared" si="405"/>
        <v>0</v>
      </c>
      <c r="HH225" s="243">
        <f t="shared" si="405"/>
        <v>0</v>
      </c>
      <c r="HI225" s="243"/>
      <c r="HJ225" s="243"/>
      <c r="HK225" s="243"/>
      <c r="HL225" s="268">
        <f t="shared" ref="HL225:HN225" si="406">HL224*$D$225</f>
        <v>0</v>
      </c>
      <c r="HM225" s="261">
        <f t="shared" si="406"/>
        <v>0</v>
      </c>
      <c r="HN225" s="243">
        <f t="shared" si="406"/>
        <v>0</v>
      </c>
      <c r="HO225" s="243"/>
      <c r="HP225" s="243"/>
      <c r="HQ225" s="243"/>
      <c r="HR225" s="268">
        <f t="shared" ref="HR225:HT225" si="407">HR224*$D$225</f>
        <v>0</v>
      </c>
      <c r="HS225" s="261">
        <f t="shared" si="407"/>
        <v>0</v>
      </c>
      <c r="HT225" s="243">
        <f t="shared" si="407"/>
        <v>0</v>
      </c>
      <c r="HU225" s="243"/>
      <c r="HV225" s="243"/>
      <c r="HW225" s="243"/>
      <c r="HX225" s="268">
        <f t="shared" ref="HX225:HZ225" si="408">HX224*$D$225</f>
        <v>0</v>
      </c>
      <c r="HY225" s="261">
        <f t="shared" si="408"/>
        <v>0</v>
      </c>
      <c r="HZ225" s="243">
        <f t="shared" si="408"/>
        <v>0</v>
      </c>
      <c r="IA225" s="243"/>
      <c r="IB225" s="243"/>
      <c r="IC225" s="243"/>
      <c r="ID225" s="268">
        <f t="shared" ref="ID225:IF225" si="409">ID224*$D$225</f>
        <v>0</v>
      </c>
      <c r="IE225" s="261">
        <f t="shared" si="409"/>
        <v>0</v>
      </c>
      <c r="IF225" s="243">
        <f t="shared" si="409"/>
        <v>0</v>
      </c>
      <c r="IG225" s="243"/>
      <c r="IH225" s="243"/>
      <c r="II225" s="243"/>
      <c r="IJ225" s="268">
        <f t="shared" ref="IJ225:IL225" si="410">IJ224*$D$225</f>
        <v>0</v>
      </c>
      <c r="IK225" s="261">
        <f t="shared" si="410"/>
        <v>0</v>
      </c>
      <c r="IL225" s="243">
        <f t="shared" si="410"/>
        <v>0</v>
      </c>
      <c r="IM225" s="243"/>
      <c r="IN225" s="243"/>
      <c r="IO225" s="243"/>
      <c r="IP225" s="268">
        <f t="shared" ref="IP225:IR225" si="411">IP224*$D$225</f>
        <v>0</v>
      </c>
      <c r="IQ225" s="261">
        <f t="shared" si="411"/>
        <v>0</v>
      </c>
      <c r="IR225" s="243">
        <f t="shared" si="411"/>
        <v>0</v>
      </c>
      <c r="IS225" s="243"/>
      <c r="IT225" s="243"/>
      <c r="IU225" s="243"/>
      <c r="IV225" s="268">
        <f t="shared" ref="IV225:IX225" si="412">IV224*$D$225</f>
        <v>0</v>
      </c>
      <c r="IW225" s="261">
        <f t="shared" si="412"/>
        <v>0</v>
      </c>
      <c r="IX225" s="243">
        <f t="shared" si="412"/>
        <v>0</v>
      </c>
      <c r="IY225" s="243"/>
      <c r="IZ225" s="243"/>
      <c r="JA225" s="243"/>
      <c r="JB225" s="268">
        <f t="shared" ref="JB225:JD225" si="413">JB224*$D$225</f>
        <v>0</v>
      </c>
      <c r="JC225" s="261">
        <f t="shared" si="413"/>
        <v>0</v>
      </c>
      <c r="JD225" s="243">
        <f t="shared" si="413"/>
        <v>0</v>
      </c>
      <c r="JE225" s="243"/>
      <c r="JF225" s="243"/>
      <c r="JG225" s="243"/>
      <c r="JH225" s="268">
        <f t="shared" ref="JH225:JJ225" si="414">JH224*$D$225</f>
        <v>0</v>
      </c>
      <c r="JI225" s="261">
        <f t="shared" si="414"/>
        <v>0</v>
      </c>
      <c r="JJ225" s="243">
        <f t="shared" si="414"/>
        <v>0</v>
      </c>
      <c r="JK225" s="243"/>
      <c r="JL225" s="243"/>
      <c r="JM225" s="243"/>
      <c r="JN225" s="268">
        <f t="shared" ref="JN225:JP225" si="415">JN224*$D$225</f>
        <v>0</v>
      </c>
      <c r="JO225" s="261">
        <f t="shared" si="415"/>
        <v>0</v>
      </c>
      <c r="JP225" s="243">
        <f t="shared" si="415"/>
        <v>0</v>
      </c>
      <c r="JQ225" s="243"/>
      <c r="JR225" s="243"/>
      <c r="JS225" s="243"/>
      <c r="JT225" s="268">
        <f t="shared" ref="JT225:JV225" si="416">JT224*$D$225</f>
        <v>0</v>
      </c>
      <c r="JU225" s="261">
        <f t="shared" si="416"/>
        <v>0</v>
      </c>
      <c r="JV225" s="243">
        <f t="shared" si="416"/>
        <v>0</v>
      </c>
      <c r="JW225" s="243"/>
      <c r="JX225" s="243"/>
      <c r="JY225" s="243"/>
      <c r="JZ225" s="268">
        <f t="shared" ref="JZ225:KB225" si="417">JZ224*$D$225</f>
        <v>0</v>
      </c>
      <c r="KA225" s="261">
        <f t="shared" si="417"/>
        <v>0</v>
      </c>
      <c r="KB225" s="243">
        <f t="shared" si="417"/>
        <v>0</v>
      </c>
      <c r="KC225" s="243"/>
      <c r="KD225" s="243"/>
      <c r="KE225" s="243"/>
      <c r="KF225" s="268">
        <f t="shared" ref="KF225:KH225" si="418">KF224*$D$225</f>
        <v>0</v>
      </c>
      <c r="KG225" s="261">
        <f t="shared" si="418"/>
        <v>0</v>
      </c>
      <c r="KH225" s="243">
        <f t="shared" si="418"/>
        <v>0</v>
      </c>
      <c r="KI225" s="243"/>
      <c r="KJ225" s="243"/>
      <c r="KK225" s="243"/>
      <c r="KL225" s="268">
        <f t="shared" ref="KL225:KN225" si="419">KL224*$D$225</f>
        <v>0</v>
      </c>
      <c r="KM225" s="261">
        <f t="shared" si="419"/>
        <v>0</v>
      </c>
      <c r="KN225" s="243">
        <f t="shared" si="419"/>
        <v>0</v>
      </c>
      <c r="KO225" s="243"/>
      <c r="KP225" s="243"/>
      <c r="KQ225" s="243"/>
      <c r="KR225" s="268">
        <f t="shared" ref="KR225:KT225" si="420">KR224*$D$225</f>
        <v>0</v>
      </c>
      <c r="KS225" s="261">
        <f t="shared" si="420"/>
        <v>0</v>
      </c>
      <c r="KT225" s="243">
        <f t="shared" si="420"/>
        <v>0</v>
      </c>
      <c r="KU225" s="243"/>
      <c r="KV225" s="243"/>
      <c r="KW225" s="243"/>
      <c r="KX225" s="268">
        <f t="shared" ref="KX225:KZ225" si="421">KX224*$D$225</f>
        <v>0</v>
      </c>
      <c r="KY225" s="261">
        <f t="shared" si="421"/>
        <v>0</v>
      </c>
      <c r="KZ225" s="243">
        <f t="shared" si="421"/>
        <v>0</v>
      </c>
      <c r="LA225" s="243"/>
      <c r="LB225" s="243"/>
      <c r="LC225" s="243"/>
      <c r="LD225" s="268">
        <f t="shared" ref="LD225:LF225" si="422">LD224*$D$225</f>
        <v>0</v>
      </c>
      <c r="LE225" s="261">
        <f t="shared" si="422"/>
        <v>0</v>
      </c>
      <c r="LF225" s="243">
        <f t="shared" si="422"/>
        <v>0</v>
      </c>
      <c r="LG225" s="243"/>
      <c r="LH225" s="243"/>
      <c r="LI225" s="243"/>
      <c r="LJ225" s="268">
        <f t="shared" ref="LJ225:LL225" si="423">LJ224*$D$225</f>
        <v>0</v>
      </c>
      <c r="LK225" s="261">
        <f t="shared" si="423"/>
        <v>0</v>
      </c>
      <c r="LL225" s="243">
        <f t="shared" si="423"/>
        <v>0</v>
      </c>
      <c r="LM225" s="243"/>
      <c r="LN225" s="243"/>
      <c r="LO225" s="243"/>
      <c r="LP225" s="268">
        <f t="shared" ref="LP225:LR225" si="424">LP224*$D$225</f>
        <v>0</v>
      </c>
      <c r="LQ225" s="261">
        <f t="shared" si="424"/>
        <v>0</v>
      </c>
      <c r="LR225" s="243">
        <f t="shared" si="424"/>
        <v>0</v>
      </c>
      <c r="LS225" s="243"/>
      <c r="LT225" s="243"/>
      <c r="LU225" s="243"/>
      <c r="LV225" s="268">
        <f t="shared" ref="LV225:LX225" si="425">LV224*$D$225</f>
        <v>0</v>
      </c>
      <c r="LW225" s="261">
        <f t="shared" si="425"/>
        <v>0</v>
      </c>
      <c r="LX225" s="243">
        <f t="shared" si="425"/>
        <v>0</v>
      </c>
      <c r="LY225" s="243"/>
      <c r="LZ225" s="243"/>
      <c r="MA225" s="243"/>
      <c r="MB225" s="268">
        <f t="shared" ref="MB225:MD225" si="426">MB224*$D$225</f>
        <v>0</v>
      </c>
      <c r="MC225" s="261">
        <f t="shared" si="426"/>
        <v>0</v>
      </c>
      <c r="MD225" s="243">
        <f t="shared" si="426"/>
        <v>0</v>
      </c>
      <c r="ME225" s="243"/>
      <c r="MF225" s="243"/>
      <c r="MG225" s="243"/>
      <c r="MH225" s="268">
        <f t="shared" ref="MH225:MJ225" si="427">MH224*$D$225</f>
        <v>0</v>
      </c>
      <c r="MI225" s="261">
        <f t="shared" si="427"/>
        <v>0</v>
      </c>
      <c r="MJ225" s="243">
        <f t="shared" si="427"/>
        <v>0</v>
      </c>
      <c r="MK225" s="243"/>
      <c r="ML225" s="243"/>
      <c r="MM225" s="243"/>
      <c r="MN225" s="268">
        <f t="shared" ref="MN225:MP225" si="428">MN224*$D$225</f>
        <v>0</v>
      </c>
      <c r="MO225" s="261">
        <f t="shared" si="428"/>
        <v>0</v>
      </c>
      <c r="MP225" s="243">
        <f t="shared" si="428"/>
        <v>0</v>
      </c>
      <c r="MQ225" s="243"/>
      <c r="MR225" s="243"/>
      <c r="MS225" s="243"/>
      <c r="MT225" s="268">
        <f t="shared" ref="MT225:MV225" si="429">MT224*$D$225</f>
        <v>0</v>
      </c>
      <c r="MU225" s="261">
        <f t="shared" si="429"/>
        <v>0</v>
      </c>
      <c r="MV225" s="243">
        <f t="shared" si="429"/>
        <v>0</v>
      </c>
      <c r="MW225" s="243"/>
      <c r="MX225" s="243"/>
      <c r="MY225" s="243"/>
      <c r="MZ225" s="268">
        <f t="shared" ref="MZ225:NB225" si="430">MZ224*$D$225</f>
        <v>0</v>
      </c>
      <c r="NA225" s="261">
        <f t="shared" si="430"/>
        <v>0</v>
      </c>
      <c r="NB225" s="243">
        <f t="shared" si="430"/>
        <v>0</v>
      </c>
      <c r="NC225" s="243"/>
      <c r="ND225" s="243"/>
      <c r="NE225" s="243"/>
      <c r="NF225" s="268">
        <f t="shared" ref="NF225:NH225" si="431">NF224*$D$225</f>
        <v>0</v>
      </c>
      <c r="NG225" s="261">
        <f t="shared" si="431"/>
        <v>0</v>
      </c>
      <c r="NH225" s="243">
        <f t="shared" si="431"/>
        <v>0</v>
      </c>
      <c r="NI225" s="243"/>
      <c r="NJ225" s="243"/>
      <c r="NK225" s="243"/>
      <c r="NL225" s="268">
        <f t="shared" ref="NL225:NN225" si="432">NL224*$D$225</f>
        <v>0</v>
      </c>
      <c r="NM225" s="261">
        <f t="shared" si="432"/>
        <v>0</v>
      </c>
      <c r="NN225" s="243">
        <f t="shared" si="432"/>
        <v>0</v>
      </c>
      <c r="NO225" s="243"/>
      <c r="NP225" s="243"/>
      <c r="NQ225" s="243"/>
      <c r="NR225" s="268">
        <f t="shared" ref="NR225:NT225" si="433">NR224*$D$225</f>
        <v>0</v>
      </c>
      <c r="NS225" s="261">
        <f t="shared" si="433"/>
        <v>0</v>
      </c>
      <c r="NT225" s="243">
        <f t="shared" si="433"/>
        <v>0</v>
      </c>
      <c r="NU225" s="243"/>
      <c r="NV225" s="243"/>
      <c r="NW225" s="243"/>
      <c r="NX225" s="268">
        <f t="shared" ref="NX225" si="434">NX224*$D$225</f>
        <v>0</v>
      </c>
      <c r="NY225" s="261">
        <f t="shared" ref="NY225" si="435">NY224*$D$225</f>
        <v>0</v>
      </c>
      <c r="NZ225" s="243">
        <f t="shared" ref="NZ225" si="436">NZ224*$D$225</f>
        <v>0</v>
      </c>
      <c r="OA225" s="243"/>
      <c r="OB225" s="243"/>
      <c r="OC225" s="243"/>
      <c r="OD225" s="268">
        <f t="shared" ref="OD225" si="437">OD224*$D$225</f>
        <v>0</v>
      </c>
      <c r="OE225" s="275"/>
      <c r="OF225" s="111"/>
      <c r="OG225" s="276"/>
      <c r="OH225" s="120">
        <f>OH224*$D$225</f>
        <v>0</v>
      </c>
      <c r="OI225" s="120">
        <f>SUMIF(D4:D223,"&lt;&gt;2",OI4:OI223)*D225</f>
        <v>0</v>
      </c>
      <c r="OJ225" s="120">
        <f>OJ224*$D$225</f>
        <v>0</v>
      </c>
      <c r="OK225" s="120">
        <f>OK224*$D$225</f>
        <v>0</v>
      </c>
      <c r="OL225" s="111">
        <f>OL224*$D$225</f>
        <v>0</v>
      </c>
      <c r="OM225" s="117"/>
      <c r="ON225" s="13"/>
      <c r="OO225" s="13"/>
      <c r="OP225" s="22"/>
      <c r="OQ225" s="16">
        <f>OQ224*$D$225</f>
        <v>0</v>
      </c>
      <c r="OR225" s="246" t="e">
        <f>OR224*$D$225</f>
        <v>#REF!</v>
      </c>
      <c r="OS225" s="245" t="e">
        <f>SUMIF($D$4:$D$223,"&lt;&gt;2",OS4:OS223)*$D$225</f>
        <v>#REF!</v>
      </c>
      <c r="OT225" s="38" t="e">
        <f>SUMIF($D$4:$D$223,"&lt;&gt;2",OT4:OT223)*$D$225</f>
        <v>#REF!</v>
      </c>
      <c r="OU225" s="46" t="e">
        <f>SUMIF($D$4:$D$223,"&lt;&gt;2",OU4:OU223)*$D$225</f>
        <v>#REF!</v>
      </c>
      <c r="OY225" s="3"/>
      <c r="OZ225" s="3"/>
      <c r="PA225" s="3"/>
      <c r="PB225" s="3"/>
      <c r="PC225" s="3"/>
      <c r="PD225" s="3"/>
      <c r="PE225" s="3"/>
      <c r="PF225" s="3"/>
      <c r="PG225" s="3"/>
      <c r="PH225" s="3"/>
      <c r="PI225" s="3"/>
      <c r="PJ225" s="3"/>
      <c r="PK225" s="3"/>
      <c r="PL225" s="3"/>
      <c r="PM225" s="3"/>
      <c r="PN225" s="3"/>
      <c r="PO225" s="3"/>
      <c r="PP225" s="3"/>
      <c r="PQ225" s="3"/>
      <c r="PR225" s="3"/>
      <c r="PS225" s="3"/>
      <c r="PT225" s="3"/>
      <c r="PU225" s="3"/>
      <c r="PV225" s="3"/>
      <c r="PW225" s="3"/>
      <c r="PX225" s="3"/>
      <c r="PY225" s="3"/>
      <c r="PZ225" s="3"/>
      <c r="QA225" s="3"/>
      <c r="QB225" s="3"/>
      <c r="QC225" s="3"/>
      <c r="QD225" s="3"/>
      <c r="QE225" s="3"/>
      <c r="QF225" s="3"/>
      <c r="QG225" s="3"/>
      <c r="QH225" s="3"/>
      <c r="QI225" s="3"/>
      <c r="QJ225" s="3"/>
      <c r="QK225" s="3"/>
      <c r="QL225" s="3"/>
      <c r="QM225" s="3"/>
      <c r="QN225" s="3"/>
      <c r="QO225" s="3"/>
      <c r="QP225" s="3"/>
      <c r="QQ225" s="3"/>
      <c r="QR225" s="3"/>
      <c r="QS225" s="3"/>
      <c r="QT225" s="3"/>
      <c r="QU225" s="3"/>
      <c r="QV225" s="3"/>
      <c r="QW225" s="3"/>
      <c r="QX225" s="3"/>
      <c r="QY225" s="3"/>
      <c r="QZ225" s="3"/>
      <c r="RA225" s="3"/>
      <c r="RB225" s="3"/>
      <c r="RC225" s="3"/>
      <c r="RD225" s="3"/>
      <c r="RE225" s="3"/>
      <c r="RF225" s="3"/>
      <c r="RG225" s="3"/>
      <c r="RH225" s="3"/>
      <c r="RI225" s="3"/>
      <c r="RJ225" s="3"/>
      <c r="RK225" s="3"/>
      <c r="RL225" s="3"/>
      <c r="RM225" s="3"/>
      <c r="RN225" s="3"/>
      <c r="RO225" s="3"/>
      <c r="RP225" s="3"/>
      <c r="RQ225" s="3"/>
      <c r="RR225" s="3"/>
      <c r="RS225" s="3"/>
      <c r="RT225" s="3"/>
      <c r="RU225" s="3"/>
      <c r="RV225" s="3"/>
      <c r="RW225" s="3"/>
      <c r="RX225" s="3"/>
      <c r="RY225" s="3"/>
      <c r="RZ225" s="3"/>
      <c r="SA225" s="3"/>
      <c r="SB225" s="3"/>
      <c r="SC225" s="3"/>
      <c r="SD225" s="3"/>
      <c r="SE225" s="3"/>
      <c r="SF225" s="3"/>
    </row>
    <row r="226" spans="1:500" ht="18.75" customHeight="1" thickBot="1" x14ac:dyDescent="0.25">
      <c r="A226" s="108"/>
      <c r="B226" s="725" t="s">
        <v>56</v>
      </c>
      <c r="C226" s="726"/>
      <c r="D226" s="727"/>
      <c r="E226" s="114">
        <f>E224+E225</f>
        <v>0</v>
      </c>
      <c r="F226" s="259">
        <f>F224+F225</f>
        <v>0</v>
      </c>
      <c r="G226" s="259"/>
      <c r="H226" s="259"/>
      <c r="I226" s="259"/>
      <c r="J226" s="262">
        <f>J224+J225</f>
        <v>0</v>
      </c>
      <c r="K226" s="114">
        <f>K224+K225</f>
        <v>0</v>
      </c>
      <c r="L226" s="259">
        <f>L224+L225</f>
        <v>0</v>
      </c>
      <c r="M226" s="259"/>
      <c r="N226" s="259"/>
      <c r="O226" s="259"/>
      <c r="P226" s="262">
        <f>P224+P225</f>
        <v>0</v>
      </c>
      <c r="Q226" s="114">
        <f>Q224+Q225</f>
        <v>0</v>
      </c>
      <c r="R226" s="259">
        <f>R224+R225</f>
        <v>0</v>
      </c>
      <c r="S226" s="259"/>
      <c r="T226" s="259"/>
      <c r="U226" s="259"/>
      <c r="V226" s="262">
        <f>V224+V225</f>
        <v>0</v>
      </c>
      <c r="W226" s="114">
        <f>W224+W225</f>
        <v>0</v>
      </c>
      <c r="X226" s="259">
        <f>X224+X225</f>
        <v>0</v>
      </c>
      <c r="Y226" s="259"/>
      <c r="Z226" s="259"/>
      <c r="AA226" s="259"/>
      <c r="AB226" s="262">
        <f>AB224+AB225</f>
        <v>0</v>
      </c>
      <c r="AC226" s="114">
        <f>AC224+AC225</f>
        <v>0</v>
      </c>
      <c r="AD226" s="259">
        <f>AD224+AD225</f>
        <v>0</v>
      </c>
      <c r="AE226" s="259"/>
      <c r="AF226" s="259"/>
      <c r="AG226" s="259"/>
      <c r="AH226" s="262">
        <f>AH224+AH225</f>
        <v>0</v>
      </c>
      <c r="AI226" s="114">
        <f>AI224+AI225</f>
        <v>0</v>
      </c>
      <c r="AJ226" s="259">
        <f>AJ224+AJ225</f>
        <v>0</v>
      </c>
      <c r="AK226" s="259"/>
      <c r="AL226" s="259"/>
      <c r="AM226" s="259"/>
      <c r="AN226" s="262">
        <f>AN224+AN225</f>
        <v>0</v>
      </c>
      <c r="AO226" s="114">
        <f>AO224+AO225</f>
        <v>0</v>
      </c>
      <c r="AP226" s="259">
        <f>AP224+AP225</f>
        <v>0</v>
      </c>
      <c r="AQ226" s="259"/>
      <c r="AR226" s="259"/>
      <c r="AS226" s="259"/>
      <c r="AT226" s="262">
        <f>AT224+AT225</f>
        <v>0</v>
      </c>
      <c r="AU226" s="114">
        <f>AU224+AU225</f>
        <v>0</v>
      </c>
      <c r="AV226" s="259">
        <f>AV224+AV225</f>
        <v>0</v>
      </c>
      <c r="AW226" s="259"/>
      <c r="AX226" s="259"/>
      <c r="AY226" s="259"/>
      <c r="AZ226" s="262">
        <f>AZ224+AZ225</f>
        <v>0</v>
      </c>
      <c r="BA226" s="114">
        <f>BA224+BA225</f>
        <v>0</v>
      </c>
      <c r="BB226" s="259">
        <f>BB224+BB225</f>
        <v>0</v>
      </c>
      <c r="BC226" s="259"/>
      <c r="BD226" s="259"/>
      <c r="BE226" s="259"/>
      <c r="BF226" s="262">
        <f>BF224+BF225</f>
        <v>0</v>
      </c>
      <c r="BG226" s="114">
        <f>BG224+BG225</f>
        <v>0</v>
      </c>
      <c r="BH226" s="259">
        <f>BH224+BH225</f>
        <v>0</v>
      </c>
      <c r="BI226" s="259"/>
      <c r="BJ226" s="259"/>
      <c r="BK226" s="259"/>
      <c r="BL226" s="262">
        <f>BL224+BL225</f>
        <v>0</v>
      </c>
      <c r="BM226" s="114">
        <f>BM224+BM225</f>
        <v>0</v>
      </c>
      <c r="BN226" s="259">
        <f>BN224+BN225</f>
        <v>0</v>
      </c>
      <c r="BO226" s="259"/>
      <c r="BP226" s="259"/>
      <c r="BQ226" s="259"/>
      <c r="BR226" s="262">
        <f>BR224+BR225</f>
        <v>0</v>
      </c>
      <c r="BS226" s="114">
        <f>BS224+BS225</f>
        <v>0</v>
      </c>
      <c r="BT226" s="259">
        <f>BT224+BT225</f>
        <v>0</v>
      </c>
      <c r="BU226" s="259"/>
      <c r="BV226" s="259"/>
      <c r="BW226" s="259"/>
      <c r="BX226" s="262">
        <f>BX224+BX225</f>
        <v>0</v>
      </c>
      <c r="BY226" s="114">
        <f>BY224+BY225</f>
        <v>0</v>
      </c>
      <c r="BZ226" s="259">
        <f>BZ224+BZ225</f>
        <v>0</v>
      </c>
      <c r="CA226" s="259"/>
      <c r="CB226" s="259"/>
      <c r="CC226" s="259"/>
      <c r="CD226" s="262">
        <f>CD224+CD225</f>
        <v>0</v>
      </c>
      <c r="CE226" s="114">
        <f>CE224+CE225</f>
        <v>0</v>
      </c>
      <c r="CF226" s="259">
        <f>CF224+CF225</f>
        <v>0</v>
      </c>
      <c r="CG226" s="259"/>
      <c r="CH226" s="259"/>
      <c r="CI226" s="259"/>
      <c r="CJ226" s="262">
        <f>CJ224+CJ225</f>
        <v>0</v>
      </c>
      <c r="CK226" s="114">
        <f>CK224+CK225</f>
        <v>0</v>
      </c>
      <c r="CL226" s="259">
        <f>CL224+CL225</f>
        <v>0</v>
      </c>
      <c r="CM226" s="259"/>
      <c r="CN226" s="259"/>
      <c r="CO226" s="259"/>
      <c r="CP226" s="262">
        <f>CP224+CP225</f>
        <v>0</v>
      </c>
      <c r="CQ226" s="114">
        <f>CQ224+CQ225</f>
        <v>0</v>
      </c>
      <c r="CR226" s="259">
        <f>CR224+CR225</f>
        <v>0</v>
      </c>
      <c r="CS226" s="259"/>
      <c r="CT226" s="259"/>
      <c r="CU226" s="259"/>
      <c r="CV226" s="262">
        <f>CV224+CV225</f>
        <v>0</v>
      </c>
      <c r="CW226" s="114">
        <f>CW224+CW225</f>
        <v>0</v>
      </c>
      <c r="CX226" s="259">
        <f>CX224+CX225</f>
        <v>0</v>
      </c>
      <c r="CY226" s="259"/>
      <c r="CZ226" s="259"/>
      <c r="DA226" s="259"/>
      <c r="DB226" s="262">
        <f>DB224+DB225</f>
        <v>0</v>
      </c>
      <c r="DC226" s="114">
        <f>DC224+DC225</f>
        <v>0</v>
      </c>
      <c r="DD226" s="259">
        <f>DD224+DD225</f>
        <v>0</v>
      </c>
      <c r="DE226" s="259"/>
      <c r="DF226" s="259"/>
      <c r="DG226" s="259"/>
      <c r="DH226" s="262">
        <f>DH224+DH225</f>
        <v>0</v>
      </c>
      <c r="DI226" s="114">
        <f>DI224+DI225</f>
        <v>0</v>
      </c>
      <c r="DJ226" s="259">
        <f>DJ224+DJ225</f>
        <v>0</v>
      </c>
      <c r="DK226" s="259"/>
      <c r="DL226" s="259"/>
      <c r="DM226" s="259"/>
      <c r="DN226" s="262">
        <f>DN224+DN225</f>
        <v>0</v>
      </c>
      <c r="DO226" s="114">
        <f>DO224+DO225</f>
        <v>0</v>
      </c>
      <c r="DP226" s="259">
        <f>DP224+DP225</f>
        <v>0</v>
      </c>
      <c r="DQ226" s="259"/>
      <c r="DR226" s="259"/>
      <c r="DS226" s="259"/>
      <c r="DT226" s="262">
        <f>DT224+DT225</f>
        <v>0</v>
      </c>
      <c r="DU226" s="114">
        <f>DU224+DU225</f>
        <v>0</v>
      </c>
      <c r="DV226" s="259">
        <f>DV224+DV225</f>
        <v>0</v>
      </c>
      <c r="DW226" s="259"/>
      <c r="DX226" s="259"/>
      <c r="DY226" s="259"/>
      <c r="DZ226" s="262">
        <f>DZ224+DZ225</f>
        <v>0</v>
      </c>
      <c r="EA226" s="114">
        <f>EA224+EA225</f>
        <v>0</v>
      </c>
      <c r="EB226" s="259">
        <f>EB224+EB225</f>
        <v>0</v>
      </c>
      <c r="EC226" s="259"/>
      <c r="ED226" s="259"/>
      <c r="EE226" s="259"/>
      <c r="EF226" s="262">
        <f>EF224+EF225</f>
        <v>0</v>
      </c>
      <c r="EG226" s="114">
        <f>EG224+EG225</f>
        <v>0</v>
      </c>
      <c r="EH226" s="259">
        <f>EH224+EH225</f>
        <v>0</v>
      </c>
      <c r="EI226" s="259"/>
      <c r="EJ226" s="259"/>
      <c r="EK226" s="259"/>
      <c r="EL226" s="262">
        <f>EL224+EL225</f>
        <v>0</v>
      </c>
      <c r="EM226" s="114">
        <f>EM224+EM225</f>
        <v>0</v>
      </c>
      <c r="EN226" s="259">
        <f>EN224+EN225</f>
        <v>0</v>
      </c>
      <c r="EO226" s="259"/>
      <c r="EP226" s="259"/>
      <c r="EQ226" s="259"/>
      <c r="ER226" s="262">
        <f>ER224+ER225</f>
        <v>0</v>
      </c>
      <c r="ES226" s="114">
        <f t="shared" ref="ES226:ET226" si="438">ES224+ES225</f>
        <v>0</v>
      </c>
      <c r="ET226" s="259">
        <f t="shared" si="438"/>
        <v>0</v>
      </c>
      <c r="EU226" s="259"/>
      <c r="EV226" s="259"/>
      <c r="EW226" s="259"/>
      <c r="EX226" s="262">
        <f t="shared" ref="EX226:EZ226" si="439">EX224+EX225</f>
        <v>0</v>
      </c>
      <c r="EY226" s="114">
        <f t="shared" si="439"/>
        <v>0</v>
      </c>
      <c r="EZ226" s="259">
        <f t="shared" si="439"/>
        <v>0</v>
      </c>
      <c r="FA226" s="259"/>
      <c r="FB226" s="259"/>
      <c r="FC226" s="259"/>
      <c r="FD226" s="262">
        <f t="shared" ref="FD226:FF226" si="440">FD224+FD225</f>
        <v>0</v>
      </c>
      <c r="FE226" s="114">
        <f t="shared" si="440"/>
        <v>0</v>
      </c>
      <c r="FF226" s="259">
        <f t="shared" si="440"/>
        <v>0</v>
      </c>
      <c r="FG226" s="259"/>
      <c r="FH226" s="259"/>
      <c r="FI226" s="259"/>
      <c r="FJ226" s="262">
        <f t="shared" ref="FJ226:FL226" si="441">FJ224+FJ225</f>
        <v>0</v>
      </c>
      <c r="FK226" s="114">
        <f t="shared" si="441"/>
        <v>0</v>
      </c>
      <c r="FL226" s="259">
        <f t="shared" si="441"/>
        <v>0</v>
      </c>
      <c r="FM226" s="259"/>
      <c r="FN226" s="259"/>
      <c r="FO226" s="259"/>
      <c r="FP226" s="262">
        <f t="shared" ref="FP226:FR226" si="442">FP224+FP225</f>
        <v>0</v>
      </c>
      <c r="FQ226" s="114">
        <f t="shared" si="442"/>
        <v>0</v>
      </c>
      <c r="FR226" s="259">
        <f t="shared" si="442"/>
        <v>0</v>
      </c>
      <c r="FS226" s="259"/>
      <c r="FT226" s="259"/>
      <c r="FU226" s="259"/>
      <c r="FV226" s="262">
        <f t="shared" ref="FV226:FX226" si="443">FV224+FV225</f>
        <v>0</v>
      </c>
      <c r="FW226" s="114">
        <f t="shared" si="443"/>
        <v>0</v>
      </c>
      <c r="FX226" s="259">
        <f t="shared" si="443"/>
        <v>0</v>
      </c>
      <c r="FY226" s="259"/>
      <c r="FZ226" s="259"/>
      <c r="GA226" s="259"/>
      <c r="GB226" s="262">
        <f t="shared" ref="GB226:GD226" si="444">GB224+GB225</f>
        <v>0</v>
      </c>
      <c r="GC226" s="114">
        <f t="shared" si="444"/>
        <v>0</v>
      </c>
      <c r="GD226" s="259">
        <f t="shared" si="444"/>
        <v>0</v>
      </c>
      <c r="GE226" s="259"/>
      <c r="GF226" s="259"/>
      <c r="GG226" s="259"/>
      <c r="GH226" s="262">
        <f t="shared" ref="GH226:GJ226" si="445">GH224+GH225</f>
        <v>0</v>
      </c>
      <c r="GI226" s="114">
        <f t="shared" si="445"/>
        <v>0</v>
      </c>
      <c r="GJ226" s="259">
        <f t="shared" si="445"/>
        <v>0</v>
      </c>
      <c r="GK226" s="259"/>
      <c r="GL226" s="259"/>
      <c r="GM226" s="259"/>
      <c r="GN226" s="262">
        <f t="shared" ref="GN226:GP226" si="446">GN224+GN225</f>
        <v>0</v>
      </c>
      <c r="GO226" s="114">
        <f t="shared" si="446"/>
        <v>0</v>
      </c>
      <c r="GP226" s="259">
        <f t="shared" si="446"/>
        <v>0</v>
      </c>
      <c r="GQ226" s="259"/>
      <c r="GR226" s="259"/>
      <c r="GS226" s="259"/>
      <c r="GT226" s="262">
        <f t="shared" ref="GT226:GV226" si="447">GT224+GT225</f>
        <v>0</v>
      </c>
      <c r="GU226" s="114">
        <f t="shared" si="447"/>
        <v>0</v>
      </c>
      <c r="GV226" s="259">
        <f t="shared" si="447"/>
        <v>0</v>
      </c>
      <c r="GW226" s="259"/>
      <c r="GX226" s="259"/>
      <c r="GY226" s="259"/>
      <c r="GZ226" s="262">
        <f t="shared" ref="GZ226:HB226" si="448">GZ224+GZ225</f>
        <v>0</v>
      </c>
      <c r="HA226" s="114">
        <f t="shared" si="448"/>
        <v>0</v>
      </c>
      <c r="HB226" s="259">
        <f t="shared" si="448"/>
        <v>0</v>
      </c>
      <c r="HC226" s="259"/>
      <c r="HD226" s="259"/>
      <c r="HE226" s="259"/>
      <c r="HF226" s="262">
        <f t="shared" ref="HF226:HH226" si="449">HF224+HF225</f>
        <v>0</v>
      </c>
      <c r="HG226" s="114">
        <f t="shared" si="449"/>
        <v>0</v>
      </c>
      <c r="HH226" s="259">
        <f t="shared" si="449"/>
        <v>0</v>
      </c>
      <c r="HI226" s="259"/>
      <c r="HJ226" s="259"/>
      <c r="HK226" s="259"/>
      <c r="HL226" s="262">
        <f t="shared" ref="HL226:HN226" si="450">HL224+HL225</f>
        <v>0</v>
      </c>
      <c r="HM226" s="114">
        <f t="shared" si="450"/>
        <v>0</v>
      </c>
      <c r="HN226" s="259">
        <f t="shared" si="450"/>
        <v>0</v>
      </c>
      <c r="HO226" s="259"/>
      <c r="HP226" s="259"/>
      <c r="HQ226" s="259"/>
      <c r="HR226" s="262">
        <f t="shared" ref="HR226:HT226" si="451">HR224+HR225</f>
        <v>0</v>
      </c>
      <c r="HS226" s="114">
        <f t="shared" si="451"/>
        <v>0</v>
      </c>
      <c r="HT226" s="259">
        <f t="shared" si="451"/>
        <v>0</v>
      </c>
      <c r="HU226" s="259"/>
      <c r="HV226" s="259"/>
      <c r="HW226" s="259"/>
      <c r="HX226" s="262">
        <f t="shared" ref="HX226:HZ226" si="452">HX224+HX225</f>
        <v>0</v>
      </c>
      <c r="HY226" s="114">
        <f t="shared" si="452"/>
        <v>0</v>
      </c>
      <c r="HZ226" s="259">
        <f t="shared" si="452"/>
        <v>0</v>
      </c>
      <c r="IA226" s="259"/>
      <c r="IB226" s="259"/>
      <c r="IC226" s="259"/>
      <c r="ID226" s="262">
        <f t="shared" ref="ID226:IF226" si="453">ID224+ID225</f>
        <v>0</v>
      </c>
      <c r="IE226" s="114">
        <f t="shared" si="453"/>
        <v>0</v>
      </c>
      <c r="IF226" s="259">
        <f t="shared" si="453"/>
        <v>0</v>
      </c>
      <c r="IG226" s="259"/>
      <c r="IH226" s="259"/>
      <c r="II226" s="259"/>
      <c r="IJ226" s="262">
        <f t="shared" ref="IJ226:IL226" si="454">IJ224+IJ225</f>
        <v>0</v>
      </c>
      <c r="IK226" s="114">
        <f t="shared" si="454"/>
        <v>0</v>
      </c>
      <c r="IL226" s="259">
        <f t="shared" si="454"/>
        <v>0</v>
      </c>
      <c r="IM226" s="259"/>
      <c r="IN226" s="259"/>
      <c r="IO226" s="259"/>
      <c r="IP226" s="262">
        <f t="shared" ref="IP226:IR226" si="455">IP224+IP225</f>
        <v>0</v>
      </c>
      <c r="IQ226" s="114">
        <f t="shared" si="455"/>
        <v>0</v>
      </c>
      <c r="IR226" s="259">
        <f t="shared" si="455"/>
        <v>0</v>
      </c>
      <c r="IS226" s="259"/>
      <c r="IT226" s="259"/>
      <c r="IU226" s="259"/>
      <c r="IV226" s="262">
        <f t="shared" ref="IV226:IX226" si="456">IV224+IV225</f>
        <v>0</v>
      </c>
      <c r="IW226" s="114">
        <f t="shared" si="456"/>
        <v>0</v>
      </c>
      <c r="IX226" s="259">
        <f t="shared" si="456"/>
        <v>0</v>
      </c>
      <c r="IY226" s="259"/>
      <c r="IZ226" s="259"/>
      <c r="JA226" s="259"/>
      <c r="JB226" s="262">
        <f t="shared" ref="JB226:JD226" si="457">JB224+JB225</f>
        <v>0</v>
      </c>
      <c r="JC226" s="114">
        <f t="shared" si="457"/>
        <v>0</v>
      </c>
      <c r="JD226" s="259">
        <f t="shared" si="457"/>
        <v>0</v>
      </c>
      <c r="JE226" s="259"/>
      <c r="JF226" s="259"/>
      <c r="JG226" s="259"/>
      <c r="JH226" s="262">
        <f t="shared" ref="JH226:JJ226" si="458">JH224+JH225</f>
        <v>0</v>
      </c>
      <c r="JI226" s="114">
        <f t="shared" si="458"/>
        <v>0</v>
      </c>
      <c r="JJ226" s="259">
        <f t="shared" si="458"/>
        <v>0</v>
      </c>
      <c r="JK226" s="259"/>
      <c r="JL226" s="259"/>
      <c r="JM226" s="259"/>
      <c r="JN226" s="262">
        <f t="shared" ref="JN226:JP226" si="459">JN224+JN225</f>
        <v>0</v>
      </c>
      <c r="JO226" s="114">
        <f t="shared" si="459"/>
        <v>0</v>
      </c>
      <c r="JP226" s="259">
        <f t="shared" si="459"/>
        <v>0</v>
      </c>
      <c r="JQ226" s="259"/>
      <c r="JR226" s="259"/>
      <c r="JS226" s="259"/>
      <c r="JT226" s="262">
        <f t="shared" ref="JT226:JV226" si="460">JT224+JT225</f>
        <v>0</v>
      </c>
      <c r="JU226" s="114">
        <f t="shared" si="460"/>
        <v>0</v>
      </c>
      <c r="JV226" s="259">
        <f t="shared" si="460"/>
        <v>0</v>
      </c>
      <c r="JW226" s="259"/>
      <c r="JX226" s="259"/>
      <c r="JY226" s="259"/>
      <c r="JZ226" s="262">
        <f t="shared" ref="JZ226:KB226" si="461">JZ224+JZ225</f>
        <v>0</v>
      </c>
      <c r="KA226" s="114">
        <f t="shared" si="461"/>
        <v>0</v>
      </c>
      <c r="KB226" s="259">
        <f t="shared" si="461"/>
        <v>0</v>
      </c>
      <c r="KC226" s="259"/>
      <c r="KD226" s="259"/>
      <c r="KE226" s="259"/>
      <c r="KF226" s="262">
        <f t="shared" ref="KF226:KH226" si="462">KF224+KF225</f>
        <v>0</v>
      </c>
      <c r="KG226" s="114">
        <f t="shared" si="462"/>
        <v>0</v>
      </c>
      <c r="KH226" s="259">
        <f t="shared" si="462"/>
        <v>0</v>
      </c>
      <c r="KI226" s="259"/>
      <c r="KJ226" s="259"/>
      <c r="KK226" s="259"/>
      <c r="KL226" s="262">
        <f t="shared" ref="KL226:KN226" si="463">KL224+KL225</f>
        <v>0</v>
      </c>
      <c r="KM226" s="114">
        <f t="shared" si="463"/>
        <v>0</v>
      </c>
      <c r="KN226" s="259">
        <f t="shared" si="463"/>
        <v>0</v>
      </c>
      <c r="KO226" s="259"/>
      <c r="KP226" s="259"/>
      <c r="KQ226" s="259"/>
      <c r="KR226" s="262">
        <f t="shared" ref="KR226:KT226" si="464">KR224+KR225</f>
        <v>0</v>
      </c>
      <c r="KS226" s="114">
        <f t="shared" si="464"/>
        <v>0</v>
      </c>
      <c r="KT226" s="259">
        <f t="shared" si="464"/>
        <v>0</v>
      </c>
      <c r="KU226" s="259"/>
      <c r="KV226" s="259"/>
      <c r="KW226" s="259"/>
      <c r="KX226" s="262">
        <f t="shared" ref="KX226:KZ226" si="465">KX224+KX225</f>
        <v>0</v>
      </c>
      <c r="KY226" s="114">
        <f t="shared" si="465"/>
        <v>0</v>
      </c>
      <c r="KZ226" s="259">
        <f t="shared" si="465"/>
        <v>0</v>
      </c>
      <c r="LA226" s="259"/>
      <c r="LB226" s="259"/>
      <c r="LC226" s="259"/>
      <c r="LD226" s="262">
        <f t="shared" ref="LD226:LF226" si="466">LD224+LD225</f>
        <v>0</v>
      </c>
      <c r="LE226" s="114">
        <f t="shared" si="466"/>
        <v>0</v>
      </c>
      <c r="LF226" s="259">
        <f t="shared" si="466"/>
        <v>0</v>
      </c>
      <c r="LG226" s="259"/>
      <c r="LH226" s="259"/>
      <c r="LI226" s="259"/>
      <c r="LJ226" s="262">
        <f t="shared" ref="LJ226:LL226" si="467">LJ224+LJ225</f>
        <v>0</v>
      </c>
      <c r="LK226" s="114">
        <f t="shared" si="467"/>
        <v>0</v>
      </c>
      <c r="LL226" s="259">
        <f t="shared" si="467"/>
        <v>0</v>
      </c>
      <c r="LM226" s="259"/>
      <c r="LN226" s="259"/>
      <c r="LO226" s="259"/>
      <c r="LP226" s="262">
        <f t="shared" ref="LP226:LR226" si="468">LP224+LP225</f>
        <v>0</v>
      </c>
      <c r="LQ226" s="114">
        <f t="shared" si="468"/>
        <v>0</v>
      </c>
      <c r="LR226" s="259">
        <f t="shared" si="468"/>
        <v>0</v>
      </c>
      <c r="LS226" s="259"/>
      <c r="LT226" s="259"/>
      <c r="LU226" s="259"/>
      <c r="LV226" s="262">
        <f t="shared" ref="LV226:LX226" si="469">LV224+LV225</f>
        <v>0</v>
      </c>
      <c r="LW226" s="114">
        <f t="shared" si="469"/>
        <v>0</v>
      </c>
      <c r="LX226" s="259">
        <f t="shared" si="469"/>
        <v>0</v>
      </c>
      <c r="LY226" s="259"/>
      <c r="LZ226" s="259"/>
      <c r="MA226" s="259"/>
      <c r="MB226" s="262">
        <f t="shared" ref="MB226:MD226" si="470">MB224+MB225</f>
        <v>0</v>
      </c>
      <c r="MC226" s="114">
        <f t="shared" si="470"/>
        <v>0</v>
      </c>
      <c r="MD226" s="259">
        <f t="shared" si="470"/>
        <v>0</v>
      </c>
      <c r="ME226" s="259"/>
      <c r="MF226" s="259"/>
      <c r="MG226" s="259"/>
      <c r="MH226" s="262">
        <f t="shared" ref="MH226:MJ226" si="471">MH224+MH225</f>
        <v>0</v>
      </c>
      <c r="MI226" s="114">
        <f t="shared" si="471"/>
        <v>0</v>
      </c>
      <c r="MJ226" s="259">
        <f t="shared" si="471"/>
        <v>0</v>
      </c>
      <c r="MK226" s="259"/>
      <c r="ML226" s="259"/>
      <c r="MM226" s="259"/>
      <c r="MN226" s="262">
        <f t="shared" ref="MN226:MP226" si="472">MN224+MN225</f>
        <v>0</v>
      </c>
      <c r="MO226" s="114">
        <f t="shared" si="472"/>
        <v>0</v>
      </c>
      <c r="MP226" s="259">
        <f t="shared" si="472"/>
        <v>0</v>
      </c>
      <c r="MQ226" s="259"/>
      <c r="MR226" s="259"/>
      <c r="MS226" s="259"/>
      <c r="MT226" s="262">
        <f t="shared" ref="MT226:MV226" si="473">MT224+MT225</f>
        <v>0</v>
      </c>
      <c r="MU226" s="114">
        <f t="shared" si="473"/>
        <v>0</v>
      </c>
      <c r="MV226" s="259">
        <f t="shared" si="473"/>
        <v>0</v>
      </c>
      <c r="MW226" s="259"/>
      <c r="MX226" s="259"/>
      <c r="MY226" s="259"/>
      <c r="MZ226" s="262">
        <f t="shared" ref="MZ226:NB226" si="474">MZ224+MZ225</f>
        <v>0</v>
      </c>
      <c r="NA226" s="114">
        <f t="shared" si="474"/>
        <v>0</v>
      </c>
      <c r="NB226" s="259">
        <f t="shared" si="474"/>
        <v>0</v>
      </c>
      <c r="NC226" s="259"/>
      <c r="ND226" s="259"/>
      <c r="NE226" s="259"/>
      <c r="NF226" s="262">
        <f t="shared" ref="NF226:NH226" si="475">NF224+NF225</f>
        <v>0</v>
      </c>
      <c r="NG226" s="114">
        <f t="shared" si="475"/>
        <v>0</v>
      </c>
      <c r="NH226" s="259">
        <f t="shared" si="475"/>
        <v>0</v>
      </c>
      <c r="NI226" s="259"/>
      <c r="NJ226" s="259"/>
      <c r="NK226" s="259"/>
      <c r="NL226" s="262">
        <f t="shared" ref="NL226:NN226" si="476">NL224+NL225</f>
        <v>0</v>
      </c>
      <c r="NM226" s="114">
        <f t="shared" si="476"/>
        <v>0</v>
      </c>
      <c r="NN226" s="259">
        <f t="shared" si="476"/>
        <v>0</v>
      </c>
      <c r="NO226" s="259"/>
      <c r="NP226" s="259"/>
      <c r="NQ226" s="259"/>
      <c r="NR226" s="262">
        <f t="shared" ref="NR226:NT226" si="477">NR224+NR225</f>
        <v>0</v>
      </c>
      <c r="NS226" s="114">
        <f t="shared" si="477"/>
        <v>0</v>
      </c>
      <c r="NT226" s="259">
        <f t="shared" si="477"/>
        <v>0</v>
      </c>
      <c r="NU226" s="259"/>
      <c r="NV226" s="259"/>
      <c r="NW226" s="259"/>
      <c r="NX226" s="262">
        <f t="shared" ref="NX226" si="478">NX224+NX225</f>
        <v>0</v>
      </c>
      <c r="NY226" s="114">
        <f t="shared" ref="NY226" si="479">NY224+NY225</f>
        <v>0</v>
      </c>
      <c r="NZ226" s="259">
        <f t="shared" ref="NZ226" si="480">NZ224+NZ225</f>
        <v>0</v>
      </c>
      <c r="OA226" s="259"/>
      <c r="OB226" s="259"/>
      <c r="OC226" s="259"/>
      <c r="OD226" s="262">
        <f t="shared" ref="OD226" si="481">OD224+OD225</f>
        <v>0</v>
      </c>
      <c r="OE226" s="278">
        <f>OE224+OE225</f>
        <v>0</v>
      </c>
      <c r="OF226" s="277"/>
      <c r="OG226" s="279">
        <f t="shared" ref="OG226:OL226" si="482">OG224+OG225</f>
        <v>0</v>
      </c>
      <c r="OH226" s="259">
        <f t="shared" si="482"/>
        <v>0</v>
      </c>
      <c r="OI226" s="259">
        <f t="shared" si="482"/>
        <v>0</v>
      </c>
      <c r="OJ226" s="259">
        <f t="shared" si="482"/>
        <v>0</v>
      </c>
      <c r="OK226" s="259">
        <f t="shared" si="482"/>
        <v>0</v>
      </c>
      <c r="OL226" s="280">
        <f t="shared" si="482"/>
        <v>0</v>
      </c>
      <c r="OM226" s="281"/>
      <c r="ON226" s="14"/>
      <c r="OO226" s="14"/>
      <c r="OP226" s="26">
        <f t="shared" ref="OP226:OQ226" si="483">OP224+OP225</f>
        <v>0</v>
      </c>
      <c r="OQ226" s="14">
        <f t="shared" si="483"/>
        <v>0</v>
      </c>
      <c r="OR226" s="14" t="e">
        <f t="shared" ref="OR226" si="484">OR224+OR225</f>
        <v>#REF!</v>
      </c>
      <c r="OS226" s="39" t="e">
        <f>OS224+OS225</f>
        <v>#REF!</v>
      </c>
      <c r="OT226" s="39" t="e">
        <f>OT224+OT225</f>
        <v>#REF!</v>
      </c>
      <c r="OU226" s="47" t="e">
        <f>OU224+OU225</f>
        <v>#REF!</v>
      </c>
    </row>
    <row r="227" spans="1:500" ht="13.5" thickBot="1" x14ac:dyDescent="0.25">
      <c r="C227" s="455"/>
      <c r="D227" s="455"/>
      <c r="E227" s="455"/>
      <c r="F227" s="455"/>
      <c r="G227" s="455"/>
      <c r="H227" s="455"/>
      <c r="I227" s="455"/>
      <c r="J227" s="455"/>
      <c r="K227" s="455"/>
      <c r="L227" s="455"/>
      <c r="M227" s="455"/>
      <c r="N227" s="455"/>
      <c r="O227" s="455"/>
      <c r="P227" s="455"/>
      <c r="Q227" s="455"/>
      <c r="R227" s="455"/>
      <c r="S227" s="455"/>
      <c r="T227" s="455"/>
      <c r="U227" s="455"/>
      <c r="V227" s="455"/>
      <c r="W227" s="455"/>
      <c r="X227" s="455"/>
      <c r="Y227" s="455"/>
      <c r="Z227" s="455"/>
      <c r="AA227" s="455"/>
      <c r="AB227" s="455"/>
      <c r="AC227" s="455"/>
      <c r="AD227" s="455"/>
      <c r="AE227" s="455"/>
      <c r="AF227" s="455"/>
      <c r="AG227" s="455"/>
      <c r="AH227" s="455"/>
      <c r="AI227" s="455"/>
      <c r="AJ227" s="455"/>
      <c r="AK227" s="455"/>
      <c r="AL227" s="455"/>
      <c r="AM227" s="455"/>
      <c r="AN227" s="455"/>
      <c r="AO227" s="455"/>
      <c r="AP227" s="455"/>
      <c r="AQ227" s="455"/>
      <c r="AR227" s="455"/>
      <c r="AS227" s="455"/>
      <c r="AT227" s="455"/>
      <c r="AU227" s="455"/>
      <c r="AV227" s="455"/>
      <c r="AW227" s="455"/>
      <c r="AX227" s="455"/>
      <c r="AY227" s="455"/>
      <c r="AZ227" s="455"/>
      <c r="BA227" s="455"/>
      <c r="BB227" s="455"/>
      <c r="BC227" s="455"/>
      <c r="BD227" s="455"/>
      <c r="BE227" s="455"/>
      <c r="BF227" s="455"/>
      <c r="BG227" s="455"/>
      <c r="BH227" s="455"/>
      <c r="BI227" s="455"/>
      <c r="BJ227" s="455"/>
      <c r="BK227" s="455"/>
      <c r="BL227" s="455"/>
      <c r="BM227" s="455"/>
      <c r="BN227" s="455"/>
      <c r="BO227" s="455"/>
      <c r="BP227" s="455"/>
      <c r="BQ227" s="455"/>
      <c r="BR227" s="455"/>
      <c r="BS227" s="455"/>
      <c r="BT227" s="455"/>
      <c r="BU227" s="455"/>
      <c r="BV227" s="455"/>
      <c r="BW227" s="455"/>
      <c r="BX227" s="455"/>
      <c r="BY227" s="455"/>
      <c r="BZ227" s="455"/>
      <c r="CA227" s="455"/>
      <c r="CB227" s="455"/>
      <c r="CC227" s="455"/>
      <c r="CD227" s="455"/>
      <c r="CE227" s="455"/>
      <c r="CF227" s="455"/>
      <c r="CG227" s="455"/>
      <c r="CH227" s="455"/>
      <c r="CI227" s="455"/>
      <c r="CJ227" s="455"/>
      <c r="CK227" s="455"/>
      <c r="CL227" s="455"/>
      <c r="CM227" s="455"/>
      <c r="CN227" s="455"/>
      <c r="CO227" s="455"/>
      <c r="CP227" s="455"/>
      <c r="CQ227" s="455"/>
      <c r="CR227" s="455"/>
      <c r="CS227" s="455"/>
      <c r="CT227" s="455"/>
      <c r="CU227" s="455"/>
      <c r="CV227" s="455"/>
      <c r="CW227" s="455"/>
      <c r="CX227" s="455"/>
      <c r="CY227" s="455"/>
      <c r="CZ227" s="455"/>
      <c r="DA227" s="455"/>
      <c r="DB227" s="455"/>
      <c r="DC227" s="455"/>
      <c r="DD227" s="455"/>
      <c r="DE227" s="455"/>
      <c r="DF227" s="455"/>
      <c r="DG227" s="455"/>
      <c r="DH227" s="455"/>
      <c r="DI227" s="455"/>
      <c r="DJ227" s="455"/>
      <c r="DK227" s="455"/>
      <c r="DL227" s="455"/>
      <c r="DM227" s="455"/>
      <c r="DN227" s="455"/>
      <c r="DO227" s="455"/>
      <c r="DP227" s="455"/>
      <c r="DQ227" s="455"/>
      <c r="DR227" s="455"/>
      <c r="DS227" s="455"/>
      <c r="DT227" s="455"/>
      <c r="DU227" s="455"/>
      <c r="DV227" s="455"/>
      <c r="DW227" s="455"/>
      <c r="DX227" s="455"/>
      <c r="DY227" s="455"/>
      <c r="DZ227" s="455"/>
      <c r="EA227" s="455"/>
      <c r="EB227" s="455"/>
      <c r="EC227" s="455"/>
      <c r="ED227" s="455"/>
      <c r="EE227" s="455"/>
      <c r="EF227" s="455"/>
      <c r="EG227" s="455"/>
      <c r="EH227" s="455"/>
      <c r="EI227" s="455"/>
      <c r="EJ227" s="455"/>
      <c r="EK227" s="455"/>
      <c r="EL227" s="455"/>
      <c r="EM227" s="455"/>
      <c r="EN227" s="455"/>
      <c r="EO227" s="455"/>
      <c r="EP227" s="455"/>
      <c r="EQ227" s="455"/>
      <c r="ER227" s="455"/>
      <c r="ES227" s="455"/>
      <c r="ET227" s="455"/>
      <c r="EU227" s="455"/>
      <c r="EV227" s="455"/>
      <c r="EW227" s="455"/>
      <c r="EX227" s="455"/>
      <c r="EY227" s="455"/>
      <c r="EZ227" s="455"/>
      <c r="FA227" s="455"/>
      <c r="FB227" s="455"/>
      <c r="FC227" s="455"/>
      <c r="FD227" s="455"/>
      <c r="FE227" s="455"/>
      <c r="FF227" s="455"/>
      <c r="FG227" s="455"/>
      <c r="FH227" s="455"/>
      <c r="FI227" s="455"/>
      <c r="FJ227" s="455"/>
      <c r="FK227" s="455"/>
      <c r="FL227" s="455"/>
      <c r="FM227" s="455"/>
      <c r="FN227" s="455"/>
      <c r="FO227" s="455"/>
      <c r="FP227" s="455"/>
      <c r="FQ227" s="455"/>
      <c r="FR227" s="455"/>
      <c r="FS227" s="455"/>
      <c r="FT227" s="455"/>
      <c r="FU227" s="455"/>
      <c r="FV227" s="455"/>
      <c r="FW227" s="455"/>
      <c r="FX227" s="455"/>
      <c r="FY227" s="455"/>
      <c r="FZ227" s="455"/>
      <c r="GA227" s="455"/>
      <c r="GB227" s="455"/>
      <c r="GC227" s="455"/>
      <c r="GD227" s="455"/>
      <c r="GE227" s="455"/>
      <c r="GF227" s="455"/>
      <c r="GG227" s="455"/>
      <c r="GH227" s="455"/>
      <c r="GI227" s="455"/>
      <c r="GJ227" s="455"/>
      <c r="GK227" s="455"/>
      <c r="GL227" s="455"/>
      <c r="GM227" s="455"/>
      <c r="GN227" s="455"/>
      <c r="GO227" s="455"/>
      <c r="GP227" s="455"/>
      <c r="GQ227" s="455"/>
      <c r="GR227" s="455"/>
      <c r="GS227" s="455"/>
      <c r="GT227" s="455"/>
      <c r="GU227" s="455"/>
      <c r="GV227" s="455"/>
      <c r="GW227" s="455"/>
      <c r="GX227" s="455"/>
      <c r="GY227" s="455"/>
      <c r="GZ227" s="455"/>
      <c r="HA227" s="455"/>
      <c r="HB227" s="455"/>
      <c r="HC227" s="455"/>
      <c r="HD227" s="455"/>
      <c r="HE227" s="455"/>
      <c r="HF227" s="455"/>
      <c r="HG227" s="455"/>
      <c r="HH227" s="455"/>
      <c r="HI227" s="455"/>
      <c r="HJ227" s="455"/>
      <c r="HK227" s="455"/>
      <c r="HL227" s="455"/>
      <c r="HM227" s="455"/>
      <c r="HN227" s="455"/>
      <c r="HO227" s="455"/>
      <c r="HP227" s="455"/>
      <c r="HQ227" s="455"/>
      <c r="HR227" s="455"/>
      <c r="HS227" s="455"/>
      <c r="HT227" s="455"/>
      <c r="HU227" s="455"/>
      <c r="HV227" s="455"/>
      <c r="HW227" s="455"/>
      <c r="HX227" s="455"/>
      <c r="HY227" s="455"/>
      <c r="HZ227" s="455"/>
      <c r="IA227" s="455"/>
      <c r="IB227" s="455"/>
      <c r="IC227" s="455"/>
      <c r="ID227" s="455"/>
      <c r="IE227" s="455"/>
      <c r="IF227" s="455"/>
      <c r="IG227" s="455"/>
      <c r="IH227" s="455"/>
      <c r="II227" s="455"/>
      <c r="IJ227" s="455"/>
      <c r="IK227" s="455"/>
      <c r="IL227" s="455"/>
      <c r="IM227" s="455"/>
      <c r="IN227" s="455"/>
      <c r="IO227" s="455"/>
      <c r="IP227" s="455"/>
      <c r="IQ227" s="455"/>
      <c r="IR227" s="455"/>
      <c r="IS227" s="455"/>
      <c r="IT227" s="455"/>
      <c r="IU227" s="455"/>
      <c r="IV227" s="455"/>
      <c r="IW227" s="455"/>
      <c r="IX227" s="455"/>
      <c r="IY227" s="455"/>
      <c r="IZ227" s="455"/>
      <c r="JA227" s="455"/>
      <c r="JB227" s="455"/>
      <c r="JC227" s="455"/>
      <c r="JD227" s="455"/>
      <c r="JE227" s="455"/>
      <c r="JF227" s="455"/>
      <c r="JG227" s="455"/>
      <c r="JH227" s="455"/>
      <c r="JI227" s="455"/>
      <c r="JJ227" s="455"/>
      <c r="JK227" s="455"/>
      <c r="JL227" s="455"/>
      <c r="JM227" s="455"/>
      <c r="JN227" s="455"/>
      <c r="JO227" s="455"/>
      <c r="JP227" s="455"/>
      <c r="JQ227" s="455"/>
      <c r="JR227" s="455"/>
      <c r="JS227" s="455"/>
      <c r="JT227" s="455"/>
      <c r="JU227" s="455"/>
      <c r="JV227" s="455"/>
      <c r="JW227" s="455"/>
      <c r="JX227" s="455"/>
      <c r="JY227" s="455"/>
      <c r="JZ227" s="455"/>
      <c r="KA227" s="455"/>
      <c r="KB227" s="455"/>
      <c r="KC227" s="455"/>
      <c r="KD227" s="455"/>
      <c r="KE227" s="455"/>
      <c r="KF227" s="455"/>
      <c r="KG227" s="455"/>
      <c r="KH227" s="455"/>
      <c r="KI227" s="455"/>
      <c r="KJ227" s="455"/>
      <c r="KK227" s="455"/>
      <c r="KL227" s="455"/>
      <c r="KM227" s="455"/>
      <c r="KN227" s="455"/>
      <c r="KO227" s="455"/>
      <c r="KP227" s="455"/>
      <c r="KQ227" s="455"/>
      <c r="KR227" s="455"/>
      <c r="KS227" s="455"/>
      <c r="KT227" s="455"/>
      <c r="KU227" s="455"/>
      <c r="KV227" s="455"/>
      <c r="KW227" s="455"/>
      <c r="KX227" s="455"/>
      <c r="KY227" s="455"/>
      <c r="KZ227" s="455"/>
      <c r="LA227" s="455"/>
      <c r="LB227" s="455"/>
      <c r="LC227" s="455"/>
      <c r="LD227" s="455"/>
      <c r="LE227" s="455"/>
      <c r="LF227" s="455"/>
      <c r="LG227" s="455"/>
      <c r="LH227" s="455"/>
      <c r="LI227" s="455"/>
      <c r="LJ227" s="455"/>
      <c r="LK227" s="455"/>
      <c r="LL227" s="455"/>
      <c r="LM227" s="455"/>
      <c r="LN227" s="455"/>
      <c r="LO227" s="455"/>
      <c r="LP227" s="455"/>
      <c r="LQ227" s="455"/>
      <c r="LR227" s="455"/>
      <c r="LS227" s="455"/>
      <c r="LT227" s="455"/>
      <c r="LU227" s="455"/>
      <c r="LV227" s="455"/>
      <c r="LW227" s="455"/>
      <c r="LX227" s="455"/>
      <c r="LY227" s="455"/>
      <c r="LZ227" s="455"/>
      <c r="MA227" s="455"/>
      <c r="MB227" s="455"/>
      <c r="MC227" s="455"/>
      <c r="MD227" s="455"/>
      <c r="ME227" s="455"/>
      <c r="MF227" s="455"/>
      <c r="MG227" s="455"/>
      <c r="MH227" s="455"/>
      <c r="MI227" s="455"/>
      <c r="MJ227" s="455"/>
      <c r="MK227" s="455"/>
      <c r="ML227" s="455"/>
      <c r="MM227" s="455"/>
      <c r="MN227" s="455"/>
      <c r="MO227" s="455"/>
      <c r="MP227" s="455"/>
      <c r="MQ227" s="455"/>
      <c r="MR227" s="455"/>
      <c r="MS227" s="455"/>
      <c r="MT227" s="455"/>
      <c r="MU227" s="455"/>
      <c r="MV227" s="455"/>
      <c r="MW227" s="455"/>
      <c r="MX227" s="455"/>
      <c r="MY227" s="455"/>
      <c r="MZ227" s="455"/>
      <c r="NA227" s="455"/>
      <c r="NB227" s="455"/>
      <c r="NC227" s="455"/>
      <c r="ND227" s="455"/>
      <c r="NE227" s="455"/>
      <c r="NF227" s="455"/>
      <c r="NG227" s="455"/>
      <c r="NH227" s="455"/>
      <c r="NI227" s="455"/>
      <c r="NJ227" s="455"/>
      <c r="NK227" s="455"/>
      <c r="NL227" s="455"/>
      <c r="NM227" s="455"/>
      <c r="NN227" s="455"/>
      <c r="NO227" s="455"/>
      <c r="NP227" s="455"/>
      <c r="NQ227" s="455"/>
      <c r="NR227" s="455"/>
      <c r="NS227" s="455"/>
      <c r="NT227" s="455"/>
      <c r="NU227" s="455"/>
      <c r="NV227" s="455"/>
      <c r="NW227" s="455"/>
      <c r="NX227" s="455"/>
      <c r="NY227" s="455"/>
      <c r="NZ227" s="455"/>
      <c r="OA227" s="455"/>
      <c r="OB227" s="455"/>
      <c r="OC227" s="455"/>
      <c r="OD227" s="455"/>
    </row>
    <row r="228" spans="1:500" ht="17.25" thickTop="1" thickBot="1" x14ac:dyDescent="0.25">
      <c r="B228" s="625" t="s">
        <v>148</v>
      </c>
      <c r="C228" s="626"/>
      <c r="D228" s="455"/>
      <c r="E228" s="455"/>
      <c r="F228" s="455"/>
      <c r="G228" s="455"/>
      <c r="H228" s="455"/>
      <c r="I228" s="455"/>
      <c r="J228" s="455"/>
      <c r="K228" s="455"/>
      <c r="L228" s="455"/>
      <c r="M228" s="455"/>
      <c r="N228" s="455"/>
      <c r="O228" s="455"/>
      <c r="P228" s="455"/>
      <c r="Q228" s="455"/>
      <c r="R228" s="455"/>
      <c r="S228" s="455"/>
      <c r="T228" s="455"/>
      <c r="U228" s="455"/>
      <c r="V228" s="455"/>
      <c r="W228" s="455"/>
      <c r="X228" s="455"/>
      <c r="Y228" s="455"/>
      <c r="Z228" s="455"/>
      <c r="AA228" s="455"/>
      <c r="AB228" s="455"/>
      <c r="AC228" s="455"/>
      <c r="AD228" s="455"/>
      <c r="AE228" s="455"/>
      <c r="AF228" s="455"/>
      <c r="AG228" s="455"/>
      <c r="AH228" s="455"/>
      <c r="AI228" s="455"/>
      <c r="AJ228" s="455"/>
      <c r="AK228" s="455"/>
      <c r="AL228" s="455"/>
      <c r="AM228" s="455"/>
      <c r="AN228" s="455"/>
      <c r="AO228" s="455"/>
      <c r="AP228" s="455"/>
      <c r="AQ228" s="455"/>
      <c r="AR228" s="455"/>
      <c r="AS228" s="455"/>
      <c r="AT228" s="455"/>
      <c r="AU228" s="455"/>
      <c r="AV228" s="455"/>
      <c r="AW228" s="455"/>
      <c r="AX228" s="455"/>
      <c r="AY228" s="455"/>
      <c r="AZ228" s="455"/>
      <c r="BA228" s="455"/>
      <c r="BB228" s="455"/>
      <c r="BC228" s="455"/>
      <c r="BD228" s="455"/>
      <c r="BE228" s="455"/>
      <c r="BF228" s="455"/>
      <c r="BG228" s="455"/>
      <c r="BH228" s="455"/>
      <c r="BI228" s="455"/>
      <c r="BJ228" s="455"/>
      <c r="BK228" s="455"/>
      <c r="BL228" s="455"/>
      <c r="BM228" s="455"/>
      <c r="BN228" s="455"/>
      <c r="BO228" s="455"/>
      <c r="BP228" s="455"/>
      <c r="BQ228" s="455"/>
      <c r="BR228" s="455"/>
      <c r="BS228" s="455"/>
      <c r="BT228" s="455"/>
      <c r="BU228" s="455"/>
      <c r="BV228" s="455"/>
      <c r="BW228" s="455"/>
      <c r="BX228" s="455"/>
      <c r="BY228" s="455"/>
      <c r="BZ228" s="455"/>
      <c r="CA228" s="455"/>
      <c r="CB228" s="455"/>
      <c r="CC228" s="455"/>
      <c r="CD228" s="455"/>
      <c r="CE228" s="455"/>
      <c r="CF228" s="455"/>
      <c r="CG228" s="455"/>
      <c r="CH228" s="455"/>
      <c r="CI228" s="455"/>
      <c r="CJ228" s="455"/>
      <c r="CK228" s="455"/>
      <c r="CL228" s="455"/>
      <c r="CM228" s="455"/>
      <c r="CN228" s="455"/>
      <c r="CO228" s="455"/>
      <c r="CP228" s="455"/>
      <c r="CQ228" s="455"/>
      <c r="CR228" s="455"/>
      <c r="CS228" s="455"/>
      <c r="CT228" s="455"/>
      <c r="CU228" s="455"/>
      <c r="CV228" s="455"/>
      <c r="CW228" s="455"/>
      <c r="CX228" s="455"/>
      <c r="CY228" s="455"/>
      <c r="CZ228" s="455"/>
      <c r="DA228" s="455"/>
      <c r="DB228" s="455"/>
      <c r="DC228" s="455"/>
      <c r="DD228" s="455"/>
      <c r="DE228" s="455"/>
      <c r="DF228" s="455"/>
      <c r="DG228" s="455"/>
      <c r="DH228" s="455"/>
      <c r="DI228" s="455"/>
      <c r="DJ228" s="455"/>
      <c r="DK228" s="455"/>
      <c r="DL228" s="455"/>
      <c r="DM228" s="455"/>
      <c r="DN228" s="455"/>
      <c r="DO228" s="455"/>
      <c r="DP228" s="455"/>
      <c r="DQ228" s="455"/>
      <c r="DR228" s="455"/>
      <c r="DS228" s="455"/>
      <c r="DT228" s="455"/>
      <c r="DU228" s="455"/>
      <c r="DV228" s="455"/>
      <c r="DW228" s="455"/>
      <c r="DX228" s="455"/>
      <c r="DY228" s="455"/>
      <c r="DZ228" s="455"/>
      <c r="EA228" s="455"/>
      <c r="EB228" s="455"/>
      <c r="EC228" s="455"/>
      <c r="ED228" s="455"/>
      <c r="EE228" s="455"/>
      <c r="EF228" s="455"/>
      <c r="EG228" s="455"/>
      <c r="EH228" s="455"/>
      <c r="EI228" s="455"/>
      <c r="EJ228" s="455"/>
      <c r="EK228" s="455"/>
      <c r="EL228" s="455"/>
      <c r="EM228" s="455"/>
      <c r="EN228" s="455"/>
      <c r="EO228" s="455"/>
      <c r="EP228" s="455"/>
      <c r="EQ228" s="455"/>
      <c r="ER228" s="455"/>
      <c r="ES228" s="455"/>
      <c r="ET228" s="455"/>
      <c r="EU228" s="455"/>
      <c r="EV228" s="455"/>
      <c r="EW228" s="455"/>
      <c r="EX228" s="455"/>
      <c r="EY228" s="455"/>
      <c r="EZ228" s="455"/>
      <c r="FA228" s="455"/>
      <c r="FB228" s="455"/>
      <c r="FC228" s="455"/>
      <c r="FD228" s="455"/>
      <c r="FE228" s="455"/>
      <c r="FF228" s="455"/>
      <c r="FG228" s="455"/>
      <c r="FH228" s="455"/>
      <c r="FI228" s="455"/>
      <c r="FJ228" s="455"/>
      <c r="FK228" s="455"/>
      <c r="FL228" s="455"/>
      <c r="FM228" s="455"/>
      <c r="FN228" s="455"/>
      <c r="FO228" s="455"/>
      <c r="FP228" s="455"/>
      <c r="FQ228" s="455"/>
      <c r="FR228" s="455"/>
      <c r="FS228" s="455"/>
      <c r="FT228" s="455"/>
      <c r="FU228" s="455"/>
      <c r="FV228" s="455"/>
      <c r="FW228" s="455"/>
      <c r="FX228" s="455"/>
      <c r="FY228" s="455"/>
      <c r="FZ228" s="455"/>
      <c r="GA228" s="455"/>
      <c r="GB228" s="455"/>
      <c r="GC228" s="455"/>
      <c r="GD228" s="455"/>
      <c r="GE228" s="455"/>
      <c r="GF228" s="455"/>
      <c r="GG228" s="455"/>
      <c r="GH228" s="455"/>
      <c r="GI228" s="455"/>
      <c r="GJ228" s="455"/>
      <c r="GK228" s="455"/>
      <c r="GL228" s="455"/>
      <c r="GM228" s="455"/>
      <c r="GN228" s="455"/>
      <c r="GO228" s="455"/>
      <c r="GP228" s="455"/>
      <c r="GQ228" s="455"/>
      <c r="GR228" s="455"/>
      <c r="GS228" s="455"/>
      <c r="GT228" s="455"/>
      <c r="GU228" s="455"/>
      <c r="GV228" s="455"/>
      <c r="GW228" s="455"/>
      <c r="GX228" s="455"/>
      <c r="GY228" s="455"/>
      <c r="GZ228" s="455"/>
      <c r="HA228" s="455"/>
      <c r="HB228" s="455"/>
      <c r="HC228" s="455"/>
      <c r="HD228" s="455"/>
      <c r="HE228" s="455"/>
      <c r="HF228" s="455"/>
      <c r="HG228" s="455"/>
      <c r="HH228" s="455"/>
      <c r="HI228" s="455"/>
      <c r="HJ228" s="455"/>
      <c r="HK228" s="455"/>
      <c r="HL228" s="455"/>
      <c r="HM228" s="455"/>
      <c r="HN228" s="455"/>
      <c r="HO228" s="455"/>
      <c r="HP228" s="455"/>
      <c r="HQ228" s="455"/>
      <c r="HR228" s="455"/>
      <c r="HS228" s="455"/>
      <c r="HT228" s="455"/>
      <c r="HU228" s="455"/>
      <c r="HV228" s="455"/>
      <c r="HW228" s="455"/>
      <c r="HX228" s="455"/>
      <c r="HY228" s="455"/>
      <c r="HZ228" s="455"/>
      <c r="IA228" s="455"/>
      <c r="IB228" s="455"/>
      <c r="IC228" s="455"/>
      <c r="ID228" s="455"/>
      <c r="IE228" s="455"/>
      <c r="IF228" s="455"/>
      <c r="IG228" s="455"/>
      <c r="IH228" s="455"/>
      <c r="II228" s="455"/>
      <c r="IJ228" s="455"/>
      <c r="IK228" s="455"/>
      <c r="IL228" s="455"/>
      <c r="IM228" s="455"/>
      <c r="IN228" s="455"/>
      <c r="IO228" s="455"/>
      <c r="IP228" s="455"/>
      <c r="IQ228" s="455"/>
      <c r="IR228" s="455"/>
      <c r="IS228" s="455"/>
      <c r="IT228" s="455"/>
      <c r="IU228" s="455"/>
      <c r="IV228" s="455"/>
      <c r="IW228" s="455"/>
      <c r="IX228" s="455"/>
      <c r="IY228" s="455"/>
      <c r="IZ228" s="455"/>
      <c r="JA228" s="455"/>
      <c r="JB228" s="455"/>
      <c r="JC228" s="455"/>
      <c r="JD228" s="455"/>
      <c r="JE228" s="455"/>
      <c r="JF228" s="455"/>
      <c r="JG228" s="455"/>
      <c r="JH228" s="455"/>
      <c r="JI228" s="455"/>
      <c r="JJ228" s="455"/>
      <c r="JK228" s="455"/>
      <c r="JL228" s="455"/>
      <c r="JM228" s="455"/>
      <c r="JN228" s="455"/>
      <c r="JO228" s="455"/>
      <c r="JP228" s="455"/>
      <c r="JQ228" s="455"/>
      <c r="JR228" s="455"/>
      <c r="JS228" s="455"/>
      <c r="JT228" s="455"/>
      <c r="JU228" s="455"/>
      <c r="JV228" s="455"/>
      <c r="JW228" s="455"/>
      <c r="JX228" s="455"/>
      <c r="JY228" s="455"/>
      <c r="JZ228" s="455"/>
      <c r="KA228" s="455"/>
      <c r="KB228" s="455"/>
      <c r="KC228" s="455"/>
      <c r="KD228" s="455"/>
      <c r="KE228" s="455"/>
      <c r="KF228" s="455"/>
      <c r="KG228" s="455"/>
      <c r="KH228" s="455"/>
      <c r="KI228" s="455"/>
      <c r="KJ228" s="455"/>
      <c r="KK228" s="455"/>
      <c r="KL228" s="455"/>
      <c r="KM228" s="455"/>
      <c r="KN228" s="455"/>
      <c r="KO228" s="455"/>
      <c r="KP228" s="455"/>
      <c r="KQ228" s="455"/>
      <c r="KR228" s="455"/>
      <c r="KS228" s="455"/>
      <c r="KT228" s="455"/>
      <c r="KU228" s="455"/>
      <c r="KV228" s="455"/>
      <c r="KW228" s="455"/>
      <c r="KX228" s="455"/>
      <c r="KY228" s="455"/>
      <c r="KZ228" s="455"/>
      <c r="LA228" s="455"/>
      <c r="LB228" s="455"/>
      <c r="LC228" s="455"/>
      <c r="LD228" s="455"/>
      <c r="LE228" s="455"/>
      <c r="LF228" s="455"/>
      <c r="LG228" s="455"/>
      <c r="LH228" s="455"/>
      <c r="LI228" s="455"/>
      <c r="LJ228" s="455"/>
      <c r="LK228" s="455"/>
      <c r="LL228" s="455"/>
      <c r="LM228" s="455"/>
      <c r="LN228" s="455"/>
      <c r="LO228" s="455"/>
      <c r="LP228" s="455"/>
      <c r="LQ228" s="455"/>
      <c r="LR228" s="455"/>
      <c r="LS228" s="455"/>
      <c r="LT228" s="455"/>
      <c r="LU228" s="455"/>
      <c r="LV228" s="455"/>
      <c r="LW228" s="455"/>
      <c r="LX228" s="455"/>
      <c r="LY228" s="455"/>
      <c r="LZ228" s="455"/>
      <c r="MA228" s="455"/>
      <c r="MB228" s="455"/>
      <c r="MC228" s="455"/>
      <c r="MD228" s="455"/>
      <c r="ME228" s="455"/>
      <c r="MF228" s="455"/>
      <c r="MG228" s="455"/>
      <c r="MH228" s="455"/>
      <c r="MI228" s="455"/>
      <c r="MJ228" s="455"/>
      <c r="MK228" s="455"/>
      <c r="ML228" s="455"/>
      <c r="MM228" s="455"/>
      <c r="MN228" s="455"/>
      <c r="MO228" s="455"/>
      <c r="MP228" s="455"/>
      <c r="MQ228" s="455"/>
      <c r="MR228" s="455"/>
      <c r="MS228" s="455"/>
      <c r="MT228" s="455"/>
      <c r="MU228" s="455"/>
      <c r="MV228" s="455"/>
      <c r="MW228" s="455"/>
      <c r="MX228" s="455"/>
      <c r="MY228" s="455"/>
      <c r="MZ228" s="455"/>
      <c r="NA228" s="455"/>
      <c r="NB228" s="455"/>
      <c r="NC228" s="455"/>
      <c r="ND228" s="455"/>
      <c r="NE228" s="455"/>
      <c r="NF228" s="455"/>
      <c r="NG228" s="455"/>
      <c r="NH228" s="455"/>
      <c r="NI228" s="455"/>
      <c r="NJ228" s="455"/>
      <c r="NK228" s="455"/>
      <c r="NL228" s="455"/>
      <c r="NM228" s="455"/>
      <c r="NN228" s="455"/>
      <c r="NO228" s="455"/>
      <c r="NP228" s="455"/>
      <c r="NQ228" s="455"/>
      <c r="NR228" s="455"/>
      <c r="NS228" s="455"/>
      <c r="NT228" s="455"/>
      <c r="NU228" s="455"/>
      <c r="NV228" s="455"/>
      <c r="NW228" s="455"/>
      <c r="NX228" s="455"/>
      <c r="NY228" s="455"/>
      <c r="NZ228" s="455"/>
      <c r="OA228" s="455"/>
      <c r="OB228" s="455"/>
      <c r="OC228" s="455"/>
      <c r="OD228" s="455"/>
    </row>
    <row r="229" spans="1:500" ht="14.25" customHeight="1" thickTop="1" thickBot="1" x14ac:dyDescent="0.25">
      <c r="B229" s="627"/>
      <c r="C229" s="628"/>
      <c r="D229" s="455"/>
      <c r="E229" s="455"/>
      <c r="F229" s="455"/>
      <c r="G229" s="455"/>
      <c r="H229" s="455"/>
      <c r="I229" s="455"/>
      <c r="J229" s="455"/>
      <c r="K229" s="455"/>
      <c r="L229" s="455"/>
      <c r="M229" s="455"/>
      <c r="N229" s="455"/>
      <c r="O229" s="455"/>
      <c r="P229" s="455"/>
      <c r="Q229" s="455"/>
      <c r="R229" s="455"/>
      <c r="S229" s="455"/>
      <c r="T229" s="455"/>
      <c r="U229" s="455"/>
      <c r="V229" s="455"/>
      <c r="W229" s="455"/>
      <c r="X229" s="455"/>
      <c r="Y229" s="455"/>
      <c r="Z229" s="455"/>
      <c r="AA229" s="455"/>
      <c r="AB229" s="455"/>
      <c r="AC229" s="455"/>
      <c r="AD229" s="455"/>
      <c r="AE229" s="455"/>
      <c r="AF229" s="455"/>
      <c r="AG229" s="455"/>
      <c r="AH229" s="455"/>
      <c r="AI229" s="455"/>
      <c r="AJ229" s="455"/>
      <c r="AK229" s="455"/>
      <c r="AL229" s="455"/>
      <c r="AM229" s="455"/>
      <c r="AN229" s="455"/>
      <c r="AO229" s="455"/>
      <c r="AP229" s="455"/>
      <c r="AQ229" s="455"/>
      <c r="AR229" s="455"/>
      <c r="AS229" s="455"/>
      <c r="AT229" s="455"/>
      <c r="AU229" s="455"/>
      <c r="AV229" s="455"/>
      <c r="AW229" s="455"/>
      <c r="AX229" s="455"/>
      <c r="AY229" s="455"/>
      <c r="AZ229" s="455"/>
      <c r="BA229" s="455"/>
      <c r="BB229" s="455"/>
      <c r="BC229" s="455"/>
      <c r="BD229" s="455"/>
      <c r="BE229" s="455"/>
      <c r="BF229" s="455"/>
      <c r="BG229" s="455"/>
      <c r="BH229" s="455"/>
      <c r="BI229" s="455"/>
      <c r="BJ229" s="455"/>
      <c r="BK229" s="455"/>
      <c r="BL229" s="455"/>
      <c r="BM229" s="455"/>
      <c r="BN229" s="455"/>
      <c r="BO229" s="455"/>
      <c r="BP229" s="455"/>
      <c r="BQ229" s="455"/>
      <c r="BR229" s="455"/>
      <c r="BS229" s="455"/>
      <c r="BT229" s="455"/>
      <c r="BU229" s="455"/>
      <c r="BV229" s="455"/>
      <c r="BW229" s="455"/>
      <c r="BX229" s="455"/>
      <c r="BY229" s="455"/>
      <c r="BZ229" s="455"/>
      <c r="CA229" s="455"/>
      <c r="CB229" s="455"/>
      <c r="CC229" s="455"/>
      <c r="CD229" s="455"/>
      <c r="CE229" s="455"/>
      <c r="CF229" s="455"/>
      <c r="CG229" s="455"/>
      <c r="CH229" s="455"/>
      <c r="CI229" s="455"/>
      <c r="CJ229" s="455"/>
      <c r="CK229" s="455"/>
      <c r="CL229" s="455"/>
      <c r="CM229" s="455"/>
      <c r="CN229" s="455"/>
      <c r="CO229" s="455"/>
      <c r="CP229" s="455"/>
      <c r="CQ229" s="455"/>
      <c r="CR229" s="455"/>
      <c r="CS229" s="455"/>
      <c r="CT229" s="455"/>
      <c r="CU229" s="455"/>
      <c r="CV229" s="455"/>
      <c r="CW229" s="455"/>
      <c r="CX229" s="455"/>
      <c r="CY229" s="455"/>
      <c r="CZ229" s="455"/>
      <c r="DA229" s="455"/>
      <c r="DB229" s="455"/>
      <c r="DC229" s="455"/>
      <c r="DD229" s="455"/>
      <c r="DE229" s="455"/>
      <c r="DF229" s="455"/>
      <c r="DG229" s="455"/>
      <c r="DH229" s="455"/>
      <c r="DI229" s="455"/>
      <c r="DJ229" s="455"/>
      <c r="DK229" s="455"/>
      <c r="DL229" s="455"/>
      <c r="DM229" s="455"/>
      <c r="DN229" s="455"/>
      <c r="DO229" s="455"/>
      <c r="DP229" s="455"/>
      <c r="DQ229" s="455"/>
      <c r="DR229" s="455"/>
      <c r="DS229" s="455"/>
      <c r="DT229" s="455"/>
      <c r="DU229" s="455"/>
      <c r="DV229" s="455"/>
      <c r="DW229" s="455"/>
      <c r="DX229" s="455"/>
      <c r="DY229" s="455"/>
      <c r="DZ229" s="455"/>
      <c r="EA229" s="455"/>
      <c r="EB229" s="455"/>
      <c r="EC229" s="455"/>
      <c r="ED229" s="455"/>
      <c r="EE229" s="455"/>
      <c r="EF229" s="455"/>
      <c r="EG229" s="455"/>
      <c r="EH229" s="455"/>
      <c r="EI229" s="455"/>
      <c r="EJ229" s="455"/>
      <c r="EK229" s="455"/>
      <c r="EL229" s="455"/>
      <c r="EM229" s="455"/>
      <c r="EN229" s="455"/>
      <c r="EO229" s="455"/>
      <c r="EP229" s="455"/>
      <c r="EQ229" s="455"/>
      <c r="ER229" s="455"/>
      <c r="ES229" s="455"/>
      <c r="ET229" s="455"/>
      <c r="EU229" s="455"/>
      <c r="EV229" s="455"/>
      <c r="EW229" s="455"/>
      <c r="EX229" s="455"/>
      <c r="EY229" s="455"/>
      <c r="EZ229" s="455"/>
      <c r="FA229" s="455"/>
      <c r="FB229" s="455"/>
      <c r="FC229" s="455"/>
      <c r="FD229" s="455"/>
      <c r="FE229" s="455"/>
      <c r="FF229" s="455"/>
      <c r="FG229" s="455"/>
      <c r="FH229" s="455"/>
      <c r="FI229" s="455"/>
      <c r="FJ229" s="455"/>
      <c r="FK229" s="455"/>
      <c r="FL229" s="455"/>
      <c r="FM229" s="455"/>
      <c r="FN229" s="455"/>
      <c r="FO229" s="455"/>
      <c r="FP229" s="455"/>
      <c r="FQ229" s="455"/>
      <c r="FR229" s="455"/>
      <c r="FS229" s="455"/>
      <c r="FT229" s="455"/>
      <c r="FU229" s="455"/>
      <c r="FV229" s="455"/>
      <c r="FW229" s="455"/>
      <c r="FX229" s="455"/>
      <c r="FY229" s="455"/>
      <c r="FZ229" s="455"/>
      <c r="GA229" s="455"/>
      <c r="GB229" s="455"/>
      <c r="GC229" s="455"/>
      <c r="GD229" s="455"/>
      <c r="GE229" s="455"/>
      <c r="GF229" s="455"/>
      <c r="GG229" s="455"/>
      <c r="GH229" s="455"/>
      <c r="GI229" s="455"/>
      <c r="GJ229" s="455"/>
      <c r="GK229" s="455"/>
      <c r="GL229" s="455"/>
      <c r="GM229" s="455"/>
      <c r="GN229" s="455"/>
      <c r="GO229" s="455"/>
      <c r="GP229" s="455"/>
      <c r="GQ229" s="455"/>
      <c r="GR229" s="455"/>
      <c r="GS229" s="455"/>
      <c r="GT229" s="455"/>
      <c r="GU229" s="455"/>
      <c r="GV229" s="455"/>
      <c r="GW229" s="455"/>
      <c r="GX229" s="455"/>
      <c r="GY229" s="455"/>
      <c r="GZ229" s="455"/>
      <c r="HA229" s="455"/>
      <c r="HB229" s="455"/>
      <c r="HC229" s="455"/>
      <c r="HD229" s="455"/>
      <c r="HE229" s="455"/>
      <c r="HF229" s="455"/>
      <c r="HG229" s="455"/>
      <c r="HH229" s="455"/>
      <c r="HI229" s="455"/>
      <c r="HJ229" s="455"/>
      <c r="HK229" s="455"/>
      <c r="HL229" s="455"/>
      <c r="HM229" s="455"/>
      <c r="HN229" s="455"/>
      <c r="HO229" s="455"/>
      <c r="HP229" s="455"/>
      <c r="HQ229" s="455"/>
      <c r="HR229" s="455"/>
      <c r="HS229" s="455"/>
      <c r="HT229" s="455"/>
      <c r="HU229" s="455"/>
      <c r="HV229" s="455"/>
      <c r="HW229" s="455"/>
      <c r="HX229" s="455"/>
      <c r="HY229" s="455"/>
      <c r="HZ229" s="455"/>
      <c r="IA229" s="455"/>
      <c r="IB229" s="455"/>
      <c r="IC229" s="455"/>
      <c r="ID229" s="455"/>
      <c r="IE229" s="455"/>
      <c r="IF229" s="455"/>
      <c r="IG229" s="455"/>
      <c r="IH229" s="455"/>
      <c r="II229" s="455"/>
      <c r="IJ229" s="455"/>
      <c r="IK229" s="455"/>
      <c r="IL229" s="455"/>
      <c r="IM229" s="455"/>
      <c r="IN229" s="455"/>
      <c r="IO229" s="455"/>
      <c r="IP229" s="455"/>
      <c r="IQ229" s="455"/>
      <c r="IR229" s="455"/>
      <c r="IS229" s="455"/>
      <c r="IT229" s="455"/>
      <c r="IU229" s="455"/>
      <c r="IV229" s="455"/>
      <c r="IW229" s="455"/>
      <c r="IX229" s="455"/>
      <c r="IY229" s="455"/>
      <c r="IZ229" s="455"/>
      <c r="JA229" s="455"/>
      <c r="JB229" s="455"/>
      <c r="JC229" s="455"/>
      <c r="JD229" s="455"/>
      <c r="JE229" s="455"/>
      <c r="JF229" s="455"/>
      <c r="JG229" s="455"/>
      <c r="JH229" s="455"/>
      <c r="JI229" s="455"/>
      <c r="JJ229" s="455"/>
      <c r="JK229" s="455"/>
      <c r="JL229" s="455"/>
      <c r="JM229" s="455"/>
      <c r="JN229" s="455"/>
      <c r="JO229" s="455"/>
      <c r="JP229" s="455"/>
      <c r="JQ229" s="455"/>
      <c r="JR229" s="455"/>
      <c r="JS229" s="455"/>
      <c r="JT229" s="455"/>
      <c r="JU229" s="455"/>
      <c r="JV229" s="455"/>
      <c r="JW229" s="455"/>
      <c r="JX229" s="455"/>
      <c r="JY229" s="455"/>
      <c r="JZ229" s="455"/>
      <c r="KA229" s="455"/>
      <c r="KB229" s="455"/>
      <c r="KC229" s="455"/>
      <c r="KD229" s="455"/>
      <c r="KE229" s="455"/>
      <c r="KF229" s="455"/>
      <c r="KG229" s="455"/>
      <c r="KH229" s="455"/>
      <c r="KI229" s="455"/>
      <c r="KJ229" s="455"/>
      <c r="KK229" s="455"/>
      <c r="KL229" s="455"/>
      <c r="KM229" s="455"/>
      <c r="KN229" s="455"/>
      <c r="KO229" s="455"/>
      <c r="KP229" s="455"/>
      <c r="KQ229" s="455"/>
      <c r="KR229" s="455"/>
      <c r="KS229" s="455"/>
      <c r="KT229" s="455"/>
      <c r="KU229" s="455"/>
      <c r="KV229" s="455"/>
      <c r="KW229" s="455"/>
      <c r="KX229" s="455"/>
      <c r="KY229" s="455"/>
      <c r="KZ229" s="455"/>
      <c r="LA229" s="455"/>
      <c r="LB229" s="455"/>
      <c r="LC229" s="455"/>
      <c r="LD229" s="455"/>
      <c r="LE229" s="455"/>
      <c r="LF229" s="455"/>
      <c r="LG229" s="455"/>
      <c r="LH229" s="455"/>
      <c r="LI229" s="455"/>
      <c r="LJ229" s="455"/>
      <c r="LK229" s="455"/>
      <c r="LL229" s="455"/>
      <c r="LM229" s="455"/>
      <c r="LN229" s="455"/>
      <c r="LO229" s="455"/>
      <c r="LP229" s="455"/>
      <c r="LQ229" s="455"/>
      <c r="LR229" s="455"/>
      <c r="LS229" s="455"/>
      <c r="LT229" s="455"/>
      <c r="LU229" s="455"/>
      <c r="LV229" s="455"/>
      <c r="LW229" s="455"/>
      <c r="LX229" s="455"/>
      <c r="LY229" s="455"/>
      <c r="LZ229" s="455"/>
      <c r="MA229" s="455"/>
      <c r="MB229" s="455"/>
      <c r="MC229" s="455"/>
      <c r="MD229" s="455"/>
      <c r="ME229" s="455"/>
      <c r="MF229" s="455"/>
      <c r="MG229" s="455"/>
      <c r="MH229" s="455"/>
      <c r="MI229" s="455"/>
      <c r="MJ229" s="455"/>
      <c r="MK229" s="455"/>
      <c r="ML229" s="455"/>
      <c r="MM229" s="455"/>
      <c r="MN229" s="455"/>
      <c r="MO229" s="455"/>
      <c r="MP229" s="455"/>
      <c r="MQ229" s="455"/>
      <c r="MR229" s="455"/>
      <c r="MS229" s="455"/>
      <c r="MT229" s="455"/>
      <c r="MU229" s="455"/>
      <c r="MV229" s="455"/>
      <c r="MW229" s="455"/>
      <c r="MX229" s="455"/>
      <c r="MY229" s="455"/>
      <c r="MZ229" s="455"/>
      <c r="NA229" s="455"/>
      <c r="NB229" s="455"/>
      <c r="NC229" s="455"/>
      <c r="ND229" s="455"/>
      <c r="NE229" s="455"/>
      <c r="NF229" s="455"/>
      <c r="NG229" s="455"/>
      <c r="NH229" s="455"/>
      <c r="NI229" s="455"/>
      <c r="NJ229" s="455"/>
      <c r="NK229" s="455"/>
      <c r="NL229" s="455"/>
      <c r="NM229" s="455"/>
      <c r="NN229" s="455"/>
      <c r="NO229" s="455"/>
      <c r="NP229" s="455"/>
      <c r="NQ229" s="455"/>
      <c r="NR229" s="455"/>
      <c r="NS229" s="455"/>
      <c r="NT229" s="455"/>
      <c r="NU229" s="455"/>
      <c r="NV229" s="455"/>
      <c r="NW229" s="455"/>
      <c r="NX229" s="455"/>
      <c r="NY229" s="455"/>
      <c r="NZ229" s="455"/>
      <c r="OA229" s="455"/>
      <c r="OB229" s="455"/>
      <c r="OC229" s="455"/>
      <c r="OD229" s="455"/>
    </row>
    <row r="230" spans="1:500" ht="14.25" customHeight="1" thickTop="1" thickBot="1" x14ac:dyDescent="0.25">
      <c r="B230" s="627"/>
      <c r="C230" s="628"/>
      <c r="D230" s="455"/>
      <c r="E230" s="455"/>
      <c r="F230" s="455"/>
      <c r="G230" s="455"/>
      <c r="H230" s="455"/>
      <c r="I230" s="455"/>
      <c r="J230" s="455"/>
      <c r="K230" s="455"/>
      <c r="L230" s="455"/>
      <c r="M230" s="455"/>
      <c r="N230" s="455"/>
      <c r="O230" s="455"/>
      <c r="P230" s="455"/>
      <c r="Q230" s="455"/>
      <c r="R230" s="455"/>
      <c r="S230" s="455"/>
      <c r="T230" s="455"/>
      <c r="U230" s="455"/>
      <c r="V230" s="455"/>
      <c r="W230" s="455"/>
      <c r="X230" s="455"/>
      <c r="Y230" s="455"/>
      <c r="Z230" s="455"/>
      <c r="AA230" s="455"/>
      <c r="AB230" s="455"/>
      <c r="AC230" s="455"/>
      <c r="AD230" s="455"/>
      <c r="AE230" s="455"/>
      <c r="AF230" s="455"/>
      <c r="AG230" s="455"/>
      <c r="AH230" s="455"/>
      <c r="AI230" s="455"/>
      <c r="AJ230" s="455"/>
      <c r="AK230" s="455"/>
      <c r="AL230" s="455"/>
      <c r="AM230" s="455"/>
      <c r="AN230" s="455"/>
      <c r="AO230" s="455"/>
      <c r="AP230" s="455"/>
      <c r="AQ230" s="455"/>
      <c r="AR230" s="455"/>
      <c r="AS230" s="455"/>
      <c r="AT230" s="455"/>
      <c r="AU230" s="455"/>
      <c r="AV230" s="455"/>
      <c r="AW230" s="455"/>
      <c r="AX230" s="455"/>
      <c r="AY230" s="455"/>
      <c r="AZ230" s="455"/>
      <c r="BA230" s="455"/>
      <c r="BB230" s="455"/>
      <c r="BC230" s="455"/>
      <c r="BD230" s="455"/>
      <c r="BE230" s="455"/>
      <c r="BF230" s="455"/>
      <c r="BG230" s="455"/>
      <c r="BH230" s="455"/>
      <c r="BI230" s="455"/>
      <c r="BJ230" s="455"/>
      <c r="BK230" s="455"/>
      <c r="BL230" s="455"/>
      <c r="BM230" s="455"/>
      <c r="BN230" s="455"/>
      <c r="BO230" s="455"/>
      <c r="BP230" s="455"/>
      <c r="BQ230" s="455"/>
      <c r="BR230" s="455"/>
      <c r="BS230" s="455"/>
      <c r="BT230" s="455"/>
      <c r="BU230" s="455"/>
      <c r="BV230" s="455"/>
      <c r="BW230" s="455"/>
      <c r="BX230" s="455"/>
      <c r="BY230" s="455"/>
      <c r="BZ230" s="455"/>
      <c r="CA230" s="455"/>
      <c r="CB230" s="455"/>
      <c r="CC230" s="455"/>
      <c r="CD230" s="455"/>
      <c r="CE230" s="455"/>
      <c r="CF230" s="455"/>
      <c r="CG230" s="455"/>
      <c r="CH230" s="455"/>
      <c r="CI230" s="455"/>
      <c r="CJ230" s="455"/>
      <c r="CK230" s="455"/>
      <c r="CL230" s="455"/>
      <c r="CM230" s="455"/>
      <c r="CN230" s="455"/>
      <c r="CO230" s="455"/>
      <c r="CP230" s="455"/>
      <c r="CQ230" s="455"/>
      <c r="CR230" s="455"/>
      <c r="CS230" s="455"/>
      <c r="CT230" s="455"/>
      <c r="CU230" s="455"/>
      <c r="CV230" s="455"/>
      <c r="CW230" s="455"/>
      <c r="CX230" s="455"/>
      <c r="CY230" s="455"/>
      <c r="CZ230" s="455"/>
      <c r="DA230" s="455"/>
      <c r="DB230" s="455"/>
      <c r="DC230" s="455"/>
      <c r="DD230" s="455"/>
      <c r="DE230" s="455"/>
      <c r="DF230" s="455"/>
      <c r="DG230" s="455"/>
      <c r="DH230" s="455"/>
      <c r="DI230" s="455"/>
      <c r="DJ230" s="455"/>
      <c r="DK230" s="455"/>
      <c r="DL230" s="455"/>
      <c r="DM230" s="455"/>
      <c r="DN230" s="455"/>
      <c r="DO230" s="455"/>
      <c r="DP230" s="455"/>
      <c r="DQ230" s="455"/>
      <c r="DR230" s="455"/>
      <c r="DS230" s="455"/>
      <c r="DT230" s="455"/>
      <c r="DU230" s="455"/>
      <c r="DV230" s="455"/>
      <c r="DW230" s="455"/>
      <c r="DX230" s="455"/>
      <c r="DY230" s="455"/>
      <c r="DZ230" s="455"/>
      <c r="EA230" s="455"/>
      <c r="EB230" s="455"/>
      <c r="EC230" s="455"/>
      <c r="ED230" s="455"/>
      <c r="EE230" s="455"/>
      <c r="EF230" s="455"/>
      <c r="EG230" s="455"/>
      <c r="EH230" s="455"/>
      <c r="EI230" s="455"/>
      <c r="EJ230" s="455"/>
      <c r="EK230" s="455"/>
      <c r="EL230" s="455"/>
      <c r="EM230" s="455"/>
      <c r="EN230" s="455"/>
      <c r="EO230" s="455"/>
      <c r="EP230" s="455"/>
      <c r="EQ230" s="455"/>
      <c r="ER230" s="455"/>
      <c r="ES230" s="455"/>
      <c r="ET230" s="455"/>
      <c r="EU230" s="455"/>
      <c r="EV230" s="455"/>
      <c r="EW230" s="455"/>
      <c r="EX230" s="455"/>
      <c r="EY230" s="455"/>
      <c r="EZ230" s="455"/>
      <c r="FA230" s="455"/>
      <c r="FB230" s="455"/>
      <c r="FC230" s="455"/>
      <c r="FD230" s="455"/>
      <c r="FE230" s="455"/>
      <c r="FF230" s="455"/>
      <c r="FG230" s="455"/>
      <c r="FH230" s="455"/>
      <c r="FI230" s="455"/>
      <c r="FJ230" s="455"/>
      <c r="FK230" s="455"/>
      <c r="FL230" s="455"/>
      <c r="FM230" s="455"/>
      <c r="FN230" s="455"/>
      <c r="FO230" s="455"/>
      <c r="FP230" s="455"/>
      <c r="FQ230" s="455"/>
      <c r="FR230" s="455"/>
      <c r="FS230" s="455"/>
      <c r="FT230" s="455"/>
      <c r="FU230" s="455"/>
      <c r="FV230" s="455"/>
      <c r="FW230" s="455"/>
      <c r="FX230" s="455"/>
      <c r="FY230" s="455"/>
      <c r="FZ230" s="455"/>
      <c r="GA230" s="455"/>
      <c r="GB230" s="455"/>
      <c r="GC230" s="455"/>
      <c r="GD230" s="455"/>
      <c r="GE230" s="455"/>
      <c r="GF230" s="455"/>
      <c r="GG230" s="455"/>
      <c r="GH230" s="455"/>
      <c r="GI230" s="455"/>
      <c r="GJ230" s="455"/>
      <c r="GK230" s="455"/>
      <c r="GL230" s="455"/>
      <c r="GM230" s="455"/>
      <c r="GN230" s="455"/>
      <c r="GO230" s="455"/>
      <c r="GP230" s="455"/>
      <c r="GQ230" s="455"/>
      <c r="GR230" s="455"/>
      <c r="GS230" s="455"/>
      <c r="GT230" s="455"/>
      <c r="GU230" s="455"/>
      <c r="GV230" s="455"/>
      <c r="GW230" s="455"/>
      <c r="GX230" s="455"/>
      <c r="GY230" s="455"/>
      <c r="GZ230" s="455"/>
      <c r="HA230" s="455"/>
      <c r="HB230" s="455"/>
      <c r="HC230" s="455"/>
      <c r="HD230" s="455"/>
      <c r="HE230" s="455"/>
      <c r="HF230" s="455"/>
      <c r="HG230" s="455"/>
      <c r="HH230" s="455"/>
      <c r="HI230" s="455"/>
      <c r="HJ230" s="455"/>
      <c r="HK230" s="455"/>
      <c r="HL230" s="455"/>
      <c r="HM230" s="455"/>
      <c r="HN230" s="455"/>
      <c r="HO230" s="455"/>
      <c r="HP230" s="455"/>
      <c r="HQ230" s="455"/>
      <c r="HR230" s="455"/>
      <c r="HS230" s="455"/>
      <c r="HT230" s="455"/>
      <c r="HU230" s="455"/>
      <c r="HV230" s="455"/>
      <c r="HW230" s="455"/>
      <c r="HX230" s="455"/>
      <c r="HY230" s="455"/>
      <c r="HZ230" s="455"/>
      <c r="IA230" s="455"/>
      <c r="IB230" s="455"/>
      <c r="IC230" s="455"/>
      <c r="ID230" s="455"/>
      <c r="IE230" s="455"/>
      <c r="IF230" s="455"/>
      <c r="IG230" s="455"/>
      <c r="IH230" s="455"/>
      <c r="II230" s="455"/>
      <c r="IJ230" s="455"/>
      <c r="IK230" s="455"/>
      <c r="IL230" s="455"/>
      <c r="IM230" s="455"/>
      <c r="IN230" s="455"/>
      <c r="IO230" s="455"/>
      <c r="IP230" s="455"/>
      <c r="IQ230" s="455"/>
      <c r="IR230" s="455"/>
      <c r="IS230" s="455"/>
      <c r="IT230" s="455"/>
      <c r="IU230" s="455"/>
      <c r="IV230" s="455"/>
      <c r="IW230" s="455"/>
      <c r="IX230" s="455"/>
      <c r="IY230" s="455"/>
      <c r="IZ230" s="455"/>
      <c r="JA230" s="455"/>
      <c r="JB230" s="455"/>
      <c r="JC230" s="455"/>
      <c r="JD230" s="455"/>
      <c r="JE230" s="455"/>
      <c r="JF230" s="455"/>
      <c r="JG230" s="455"/>
      <c r="JH230" s="455"/>
      <c r="JI230" s="455"/>
      <c r="JJ230" s="455"/>
      <c r="JK230" s="455"/>
      <c r="JL230" s="455"/>
      <c r="JM230" s="455"/>
      <c r="JN230" s="455"/>
      <c r="JO230" s="455"/>
      <c r="JP230" s="455"/>
      <c r="JQ230" s="455"/>
      <c r="JR230" s="455"/>
      <c r="JS230" s="455"/>
      <c r="JT230" s="455"/>
      <c r="JU230" s="455"/>
      <c r="JV230" s="455"/>
      <c r="JW230" s="455"/>
      <c r="JX230" s="455"/>
      <c r="JY230" s="455"/>
      <c r="JZ230" s="455"/>
      <c r="KA230" s="455"/>
      <c r="KB230" s="455"/>
      <c r="KC230" s="455"/>
      <c r="KD230" s="455"/>
      <c r="KE230" s="455"/>
      <c r="KF230" s="455"/>
      <c r="KG230" s="455"/>
      <c r="KH230" s="455"/>
      <c r="KI230" s="455"/>
      <c r="KJ230" s="455"/>
      <c r="KK230" s="455"/>
      <c r="KL230" s="455"/>
      <c r="KM230" s="455"/>
      <c r="KN230" s="455"/>
      <c r="KO230" s="455"/>
      <c r="KP230" s="455"/>
      <c r="KQ230" s="455"/>
      <c r="KR230" s="455"/>
      <c r="KS230" s="455"/>
      <c r="KT230" s="455"/>
      <c r="KU230" s="455"/>
      <c r="KV230" s="455"/>
      <c r="KW230" s="455"/>
      <c r="KX230" s="455"/>
      <c r="KY230" s="455"/>
      <c r="KZ230" s="455"/>
      <c r="LA230" s="455"/>
      <c r="LB230" s="455"/>
      <c r="LC230" s="455"/>
      <c r="LD230" s="455"/>
      <c r="LE230" s="455"/>
      <c r="LF230" s="455"/>
      <c r="LG230" s="455"/>
      <c r="LH230" s="455"/>
      <c r="LI230" s="455"/>
      <c r="LJ230" s="455"/>
      <c r="LK230" s="455"/>
      <c r="LL230" s="455"/>
      <c r="LM230" s="455"/>
      <c r="LN230" s="455"/>
      <c r="LO230" s="455"/>
      <c r="LP230" s="455"/>
      <c r="LQ230" s="455"/>
      <c r="LR230" s="455"/>
      <c r="LS230" s="455"/>
      <c r="LT230" s="455"/>
      <c r="LU230" s="455"/>
      <c r="LV230" s="455"/>
      <c r="LW230" s="455"/>
      <c r="LX230" s="455"/>
      <c r="LY230" s="455"/>
      <c r="LZ230" s="455"/>
      <c r="MA230" s="455"/>
      <c r="MB230" s="455"/>
      <c r="MC230" s="455"/>
      <c r="MD230" s="455"/>
      <c r="ME230" s="455"/>
      <c r="MF230" s="455"/>
      <c r="MG230" s="455"/>
      <c r="MH230" s="455"/>
      <c r="MI230" s="455"/>
      <c r="MJ230" s="455"/>
      <c r="MK230" s="455"/>
      <c r="ML230" s="455"/>
      <c r="MM230" s="455"/>
      <c r="MN230" s="455"/>
      <c r="MO230" s="455"/>
      <c r="MP230" s="455"/>
      <c r="MQ230" s="455"/>
      <c r="MR230" s="455"/>
      <c r="MS230" s="455"/>
      <c r="MT230" s="455"/>
      <c r="MU230" s="455"/>
      <c r="MV230" s="455"/>
      <c r="MW230" s="455"/>
      <c r="MX230" s="455"/>
      <c r="MY230" s="455"/>
      <c r="MZ230" s="455"/>
      <c r="NA230" s="455"/>
      <c r="NB230" s="455"/>
      <c r="NC230" s="455"/>
      <c r="ND230" s="455"/>
      <c r="NE230" s="455"/>
      <c r="NF230" s="455"/>
      <c r="NG230" s="455"/>
      <c r="NH230" s="455"/>
      <c r="NI230" s="455"/>
      <c r="NJ230" s="455"/>
      <c r="NK230" s="455"/>
      <c r="NL230" s="455"/>
      <c r="NM230" s="455"/>
      <c r="NN230" s="455"/>
      <c r="NO230" s="455"/>
      <c r="NP230" s="455"/>
      <c r="NQ230" s="455"/>
      <c r="NR230" s="455"/>
      <c r="NS230" s="455"/>
      <c r="NT230" s="455"/>
      <c r="NU230" s="455"/>
      <c r="NV230" s="455"/>
      <c r="NW230" s="455"/>
      <c r="NX230" s="455"/>
      <c r="NY230" s="455"/>
      <c r="NZ230" s="455"/>
      <c r="OA230" s="455"/>
      <c r="OB230" s="455"/>
      <c r="OC230" s="455"/>
      <c r="OD230" s="455"/>
    </row>
    <row r="231" spans="1:500" ht="14.25" customHeight="1" thickTop="1" thickBot="1" x14ac:dyDescent="0.25">
      <c r="B231" s="627"/>
      <c r="C231" s="628"/>
      <c r="D231" s="455"/>
      <c r="E231" s="455"/>
      <c r="F231" s="455"/>
      <c r="G231" s="455"/>
      <c r="H231" s="455"/>
      <c r="I231" s="455"/>
      <c r="J231" s="455"/>
      <c r="K231" s="455"/>
      <c r="L231" s="455"/>
      <c r="M231" s="455"/>
      <c r="N231" s="455"/>
      <c r="O231" s="455"/>
      <c r="P231" s="455"/>
      <c r="Q231" s="455"/>
      <c r="R231" s="455"/>
      <c r="S231" s="455"/>
      <c r="T231" s="455"/>
      <c r="U231" s="455"/>
      <c r="V231" s="455"/>
      <c r="W231" s="455"/>
      <c r="X231" s="455"/>
      <c r="Y231" s="455"/>
      <c r="Z231" s="455"/>
      <c r="AA231" s="455"/>
      <c r="AB231" s="455"/>
      <c r="AC231" s="455"/>
      <c r="AD231" s="455"/>
      <c r="AE231" s="455"/>
      <c r="AF231" s="455"/>
      <c r="AG231" s="455"/>
      <c r="AH231" s="455"/>
      <c r="AI231" s="455"/>
      <c r="AJ231" s="455"/>
      <c r="AK231" s="455"/>
      <c r="AL231" s="455"/>
      <c r="AM231" s="455"/>
      <c r="AN231" s="455"/>
      <c r="AO231" s="455"/>
      <c r="AP231" s="455"/>
      <c r="AQ231" s="455"/>
      <c r="AR231" s="455"/>
      <c r="AS231" s="455"/>
      <c r="AT231" s="455"/>
      <c r="AU231" s="455"/>
      <c r="AV231" s="455"/>
      <c r="AW231" s="455"/>
      <c r="AX231" s="455"/>
      <c r="AY231" s="455"/>
      <c r="AZ231" s="455"/>
      <c r="BA231" s="455"/>
      <c r="BB231" s="455"/>
      <c r="BC231" s="455"/>
      <c r="BD231" s="455"/>
      <c r="BE231" s="455"/>
      <c r="BF231" s="455"/>
      <c r="BG231" s="455"/>
      <c r="BH231" s="455"/>
      <c r="BI231" s="455"/>
      <c r="BJ231" s="455"/>
      <c r="BK231" s="455"/>
      <c r="BL231" s="455"/>
      <c r="BM231" s="455"/>
      <c r="BN231" s="455"/>
      <c r="BO231" s="455"/>
      <c r="BP231" s="455"/>
      <c r="BQ231" s="455"/>
      <c r="BR231" s="455"/>
      <c r="BS231" s="455"/>
      <c r="BT231" s="455"/>
      <c r="BU231" s="455"/>
      <c r="BV231" s="455"/>
      <c r="BW231" s="455"/>
      <c r="BX231" s="455"/>
      <c r="BY231" s="455"/>
      <c r="BZ231" s="455"/>
      <c r="CA231" s="455"/>
      <c r="CB231" s="455"/>
      <c r="CC231" s="455"/>
      <c r="CD231" s="455"/>
      <c r="CE231" s="455"/>
      <c r="CF231" s="455"/>
      <c r="CG231" s="455"/>
      <c r="CH231" s="455"/>
      <c r="CI231" s="455"/>
      <c r="CJ231" s="455"/>
      <c r="CK231" s="455"/>
      <c r="CL231" s="455"/>
      <c r="CM231" s="455"/>
      <c r="CN231" s="455"/>
      <c r="CO231" s="455"/>
      <c r="CP231" s="455"/>
      <c r="CQ231" s="455"/>
      <c r="CR231" s="455"/>
      <c r="CS231" s="455"/>
      <c r="CT231" s="455"/>
      <c r="CU231" s="455"/>
      <c r="CV231" s="455"/>
      <c r="CW231" s="455"/>
      <c r="CX231" s="455"/>
      <c r="CY231" s="455"/>
      <c r="CZ231" s="455"/>
      <c r="DA231" s="455"/>
      <c r="DB231" s="455"/>
      <c r="DC231" s="455"/>
      <c r="DD231" s="455"/>
      <c r="DE231" s="455"/>
      <c r="DF231" s="455"/>
      <c r="DG231" s="455"/>
      <c r="DH231" s="455"/>
      <c r="DI231" s="455"/>
      <c r="DJ231" s="455"/>
      <c r="DK231" s="455"/>
      <c r="DL231" s="455"/>
      <c r="DM231" s="455"/>
      <c r="DN231" s="455"/>
      <c r="DO231" s="455"/>
      <c r="DP231" s="455"/>
      <c r="DQ231" s="455"/>
      <c r="DR231" s="455"/>
      <c r="DS231" s="455"/>
      <c r="DT231" s="455"/>
      <c r="DU231" s="455"/>
      <c r="DV231" s="455"/>
      <c r="DW231" s="455"/>
      <c r="DX231" s="455"/>
      <c r="DY231" s="455"/>
      <c r="DZ231" s="455"/>
      <c r="EA231" s="455"/>
      <c r="EB231" s="455"/>
      <c r="EC231" s="455"/>
      <c r="ED231" s="455"/>
      <c r="EE231" s="455"/>
      <c r="EF231" s="455"/>
      <c r="EG231" s="455"/>
      <c r="EH231" s="455"/>
      <c r="EI231" s="455"/>
      <c r="EJ231" s="455"/>
      <c r="EK231" s="455"/>
      <c r="EL231" s="455"/>
      <c r="EM231" s="455"/>
      <c r="EN231" s="455"/>
      <c r="EO231" s="455"/>
      <c r="EP231" s="455"/>
      <c r="EQ231" s="455"/>
      <c r="ER231" s="455"/>
      <c r="ES231" s="455"/>
      <c r="ET231" s="455"/>
      <c r="EU231" s="455"/>
      <c r="EV231" s="455"/>
      <c r="EW231" s="455"/>
      <c r="EX231" s="455"/>
      <c r="EY231" s="455"/>
      <c r="EZ231" s="455"/>
      <c r="FA231" s="455"/>
      <c r="FB231" s="455"/>
      <c r="FC231" s="455"/>
      <c r="FD231" s="455"/>
      <c r="FE231" s="455"/>
      <c r="FF231" s="455"/>
      <c r="FG231" s="455"/>
      <c r="FH231" s="455"/>
      <c r="FI231" s="455"/>
      <c r="FJ231" s="455"/>
      <c r="FK231" s="455"/>
      <c r="FL231" s="455"/>
      <c r="FM231" s="455"/>
      <c r="FN231" s="455"/>
      <c r="FO231" s="455"/>
      <c r="FP231" s="455"/>
      <c r="FQ231" s="455"/>
      <c r="FR231" s="455"/>
      <c r="FS231" s="455"/>
      <c r="FT231" s="455"/>
      <c r="FU231" s="455"/>
      <c r="FV231" s="455"/>
      <c r="FW231" s="455"/>
      <c r="FX231" s="455"/>
      <c r="FY231" s="455"/>
      <c r="FZ231" s="455"/>
      <c r="GA231" s="455"/>
      <c r="GB231" s="455"/>
      <c r="GC231" s="455"/>
      <c r="GD231" s="455"/>
      <c r="GE231" s="455"/>
      <c r="GF231" s="455"/>
      <c r="GG231" s="455"/>
      <c r="GH231" s="455"/>
      <c r="GI231" s="455"/>
      <c r="GJ231" s="455"/>
      <c r="GK231" s="455"/>
      <c r="GL231" s="455"/>
      <c r="GM231" s="455"/>
      <c r="GN231" s="455"/>
      <c r="GO231" s="455"/>
      <c r="GP231" s="455"/>
      <c r="GQ231" s="455"/>
      <c r="GR231" s="455"/>
      <c r="GS231" s="455"/>
      <c r="GT231" s="455"/>
      <c r="GU231" s="455"/>
      <c r="GV231" s="455"/>
      <c r="GW231" s="455"/>
      <c r="GX231" s="455"/>
      <c r="GY231" s="455"/>
      <c r="GZ231" s="455"/>
      <c r="HA231" s="455"/>
      <c r="HB231" s="455"/>
      <c r="HC231" s="455"/>
      <c r="HD231" s="455"/>
      <c r="HE231" s="455"/>
      <c r="HF231" s="455"/>
      <c r="HG231" s="455"/>
      <c r="HH231" s="455"/>
      <c r="HI231" s="455"/>
      <c r="HJ231" s="455"/>
      <c r="HK231" s="455"/>
      <c r="HL231" s="455"/>
      <c r="HM231" s="455"/>
      <c r="HN231" s="455"/>
      <c r="HO231" s="455"/>
      <c r="HP231" s="455"/>
      <c r="HQ231" s="455"/>
      <c r="HR231" s="455"/>
      <c r="HS231" s="455"/>
      <c r="HT231" s="455"/>
      <c r="HU231" s="455"/>
      <c r="HV231" s="455"/>
      <c r="HW231" s="455"/>
      <c r="HX231" s="455"/>
      <c r="HY231" s="455"/>
      <c r="HZ231" s="455"/>
      <c r="IA231" s="455"/>
      <c r="IB231" s="455"/>
      <c r="IC231" s="455"/>
      <c r="ID231" s="455"/>
      <c r="IE231" s="455"/>
      <c r="IF231" s="455"/>
      <c r="IG231" s="455"/>
      <c r="IH231" s="455"/>
      <c r="II231" s="455"/>
      <c r="IJ231" s="455"/>
      <c r="IK231" s="455"/>
      <c r="IL231" s="455"/>
      <c r="IM231" s="455"/>
      <c r="IN231" s="455"/>
      <c r="IO231" s="455"/>
      <c r="IP231" s="455"/>
      <c r="IQ231" s="455"/>
      <c r="IR231" s="455"/>
      <c r="IS231" s="455"/>
      <c r="IT231" s="455"/>
      <c r="IU231" s="455"/>
      <c r="IV231" s="455"/>
      <c r="IW231" s="455"/>
      <c r="IX231" s="455"/>
      <c r="IY231" s="455"/>
      <c r="IZ231" s="455"/>
      <c r="JA231" s="455"/>
      <c r="JB231" s="455"/>
      <c r="JC231" s="455"/>
      <c r="JD231" s="455"/>
      <c r="JE231" s="455"/>
      <c r="JF231" s="455"/>
      <c r="JG231" s="455"/>
      <c r="JH231" s="455"/>
      <c r="JI231" s="455"/>
      <c r="JJ231" s="455"/>
      <c r="JK231" s="455"/>
      <c r="JL231" s="455"/>
      <c r="JM231" s="455"/>
      <c r="JN231" s="455"/>
      <c r="JO231" s="455"/>
      <c r="JP231" s="455"/>
      <c r="JQ231" s="455"/>
      <c r="JR231" s="455"/>
      <c r="JS231" s="455"/>
      <c r="JT231" s="455"/>
      <c r="JU231" s="455"/>
      <c r="JV231" s="455"/>
      <c r="JW231" s="455"/>
      <c r="JX231" s="455"/>
      <c r="JY231" s="455"/>
      <c r="JZ231" s="455"/>
      <c r="KA231" s="455"/>
      <c r="KB231" s="455"/>
      <c r="KC231" s="455"/>
      <c r="KD231" s="455"/>
      <c r="KE231" s="455"/>
      <c r="KF231" s="455"/>
      <c r="KG231" s="455"/>
      <c r="KH231" s="455"/>
      <c r="KI231" s="455"/>
      <c r="KJ231" s="455"/>
      <c r="KK231" s="455"/>
      <c r="KL231" s="455"/>
      <c r="KM231" s="455"/>
      <c r="KN231" s="455"/>
      <c r="KO231" s="455"/>
      <c r="KP231" s="455"/>
      <c r="KQ231" s="455"/>
      <c r="KR231" s="455"/>
      <c r="KS231" s="455"/>
      <c r="KT231" s="455"/>
      <c r="KU231" s="455"/>
      <c r="KV231" s="455"/>
      <c r="KW231" s="455"/>
      <c r="KX231" s="455"/>
      <c r="KY231" s="455"/>
      <c r="KZ231" s="455"/>
      <c r="LA231" s="455"/>
      <c r="LB231" s="455"/>
      <c r="LC231" s="455"/>
      <c r="LD231" s="455"/>
      <c r="LE231" s="455"/>
      <c r="LF231" s="455"/>
      <c r="LG231" s="455"/>
      <c r="LH231" s="455"/>
      <c r="LI231" s="455"/>
      <c r="LJ231" s="455"/>
      <c r="LK231" s="455"/>
      <c r="LL231" s="455"/>
      <c r="LM231" s="455"/>
      <c r="LN231" s="455"/>
      <c r="LO231" s="455"/>
      <c r="LP231" s="455"/>
      <c r="LQ231" s="455"/>
      <c r="LR231" s="455"/>
      <c r="LS231" s="455"/>
      <c r="LT231" s="455"/>
      <c r="LU231" s="455"/>
      <c r="LV231" s="455"/>
      <c r="LW231" s="455"/>
      <c r="LX231" s="455"/>
      <c r="LY231" s="455"/>
      <c r="LZ231" s="455"/>
      <c r="MA231" s="455"/>
      <c r="MB231" s="455"/>
      <c r="MC231" s="455"/>
      <c r="MD231" s="455"/>
      <c r="ME231" s="455"/>
      <c r="MF231" s="455"/>
      <c r="MG231" s="455"/>
      <c r="MH231" s="455"/>
      <c r="MI231" s="455"/>
      <c r="MJ231" s="455"/>
      <c r="MK231" s="455"/>
      <c r="ML231" s="455"/>
      <c r="MM231" s="455"/>
      <c r="MN231" s="455"/>
      <c r="MO231" s="455"/>
      <c r="MP231" s="455"/>
      <c r="MQ231" s="455"/>
      <c r="MR231" s="455"/>
      <c r="MS231" s="455"/>
      <c r="MT231" s="455"/>
      <c r="MU231" s="455"/>
      <c r="MV231" s="455"/>
      <c r="MW231" s="455"/>
      <c r="MX231" s="455"/>
      <c r="MY231" s="455"/>
      <c r="MZ231" s="455"/>
      <c r="NA231" s="455"/>
      <c r="NB231" s="455"/>
      <c r="NC231" s="455"/>
      <c r="ND231" s="455"/>
      <c r="NE231" s="455"/>
      <c r="NF231" s="455"/>
      <c r="NG231" s="455"/>
      <c r="NH231" s="455"/>
      <c r="NI231" s="455"/>
      <c r="NJ231" s="455"/>
      <c r="NK231" s="455"/>
      <c r="NL231" s="455"/>
      <c r="NM231" s="455"/>
      <c r="NN231" s="455"/>
      <c r="NO231" s="455"/>
      <c r="NP231" s="455"/>
      <c r="NQ231" s="455"/>
      <c r="NR231" s="455"/>
      <c r="NS231" s="455"/>
      <c r="NT231" s="455"/>
      <c r="NU231" s="455"/>
      <c r="NV231" s="455"/>
      <c r="NW231" s="455"/>
      <c r="NX231" s="455"/>
      <c r="NY231" s="455"/>
      <c r="NZ231" s="455"/>
      <c r="OA231" s="455"/>
      <c r="OB231" s="455"/>
      <c r="OC231" s="455"/>
      <c r="OD231" s="455"/>
    </row>
    <row r="232" spans="1:500" ht="37.5" customHeight="1" thickTop="1" x14ac:dyDescent="0.2">
      <c r="A232" s="751" t="s">
        <v>70</v>
      </c>
      <c r="B232" s="752"/>
      <c r="C232" s="753"/>
    </row>
    <row r="233" spans="1:500" ht="38.25" customHeight="1" x14ac:dyDescent="0.2">
      <c r="A233" s="18" t="s">
        <v>15</v>
      </c>
      <c r="B233" s="18" t="s">
        <v>16</v>
      </c>
      <c r="C233" s="747" t="s">
        <v>89</v>
      </c>
      <c r="D233" s="748"/>
      <c r="E233" s="749" t="s">
        <v>90</v>
      </c>
      <c r="F233" s="749"/>
      <c r="G233" s="749"/>
    </row>
    <row r="234" spans="1:500" ht="25.5" customHeight="1" x14ac:dyDescent="0.2">
      <c r="A234" s="248">
        <v>1</v>
      </c>
      <c r="B234" s="18" t="s">
        <v>17</v>
      </c>
      <c r="C234" s="707">
        <v>30000</v>
      </c>
      <c r="D234" s="708"/>
      <c r="E234" s="709">
        <v>1</v>
      </c>
      <c r="F234" s="709"/>
      <c r="G234" s="709"/>
    </row>
    <row r="235" spans="1:500" ht="25.5" customHeight="1" x14ac:dyDescent="0.2">
      <c r="A235" s="248">
        <v>2</v>
      </c>
      <c r="B235" s="18" t="s">
        <v>91</v>
      </c>
      <c r="C235" s="707">
        <v>30000</v>
      </c>
      <c r="D235" s="708"/>
      <c r="E235" s="709">
        <v>1</v>
      </c>
      <c r="F235" s="709"/>
      <c r="G235" s="709"/>
    </row>
    <row r="236" spans="1:500" ht="25.5" customHeight="1" x14ac:dyDescent="0.2">
      <c r="A236" s="248">
        <v>4</v>
      </c>
      <c r="B236" s="18" t="s">
        <v>206</v>
      </c>
      <c r="C236" s="707">
        <v>35000</v>
      </c>
      <c r="D236" s="708"/>
      <c r="E236" s="750">
        <v>0.75</v>
      </c>
      <c r="F236" s="750"/>
      <c r="G236" s="750"/>
    </row>
    <row r="237" spans="1:500" ht="25.5" customHeight="1" x14ac:dyDescent="0.2">
      <c r="A237" s="248">
        <v>5</v>
      </c>
      <c r="B237" s="18" t="s">
        <v>92</v>
      </c>
      <c r="C237" s="707">
        <v>30000</v>
      </c>
      <c r="D237" s="708"/>
      <c r="E237" s="750">
        <v>1</v>
      </c>
      <c r="F237" s="750"/>
      <c r="G237" s="750"/>
    </row>
    <row r="238" spans="1:500" ht="25.5" customHeight="1" x14ac:dyDescent="0.2">
      <c r="A238" s="248">
        <v>6</v>
      </c>
      <c r="B238" s="18" t="s">
        <v>38</v>
      </c>
      <c r="C238" s="707">
        <v>30000</v>
      </c>
      <c r="D238" s="708"/>
      <c r="E238" s="709">
        <v>0.3</v>
      </c>
      <c r="F238" s="709"/>
      <c r="G238" s="709"/>
      <c r="H238" s="723" t="s">
        <v>122</v>
      </c>
      <c r="I238" s="724"/>
      <c r="J238" s="724"/>
      <c r="K238" s="724"/>
      <c r="L238" s="724"/>
      <c r="M238" s="724"/>
      <c r="N238" s="724"/>
    </row>
    <row r="239" spans="1:500" ht="25.5" customHeight="1" x14ac:dyDescent="0.2">
      <c r="A239" s="248">
        <v>8</v>
      </c>
      <c r="B239" s="18" t="s">
        <v>163</v>
      </c>
      <c r="C239" s="718">
        <v>42000</v>
      </c>
      <c r="D239" s="719"/>
      <c r="E239" s="720">
        <v>1</v>
      </c>
      <c r="F239" s="721"/>
      <c r="G239" s="722"/>
      <c r="H239" s="723"/>
      <c r="I239" s="724"/>
      <c r="J239" s="724"/>
      <c r="K239" s="724"/>
      <c r="L239" s="724"/>
      <c r="M239" s="724"/>
      <c r="N239" s="724"/>
    </row>
    <row r="240" spans="1:500" ht="27" customHeight="1" x14ac:dyDescent="0.2">
      <c r="A240" s="248">
        <v>9</v>
      </c>
      <c r="B240" s="18" t="s">
        <v>194</v>
      </c>
      <c r="C240" s="718">
        <v>35000</v>
      </c>
      <c r="D240" s="719"/>
      <c r="E240" s="720">
        <v>1</v>
      </c>
      <c r="F240" s="721"/>
      <c r="G240" s="722"/>
      <c r="O240" s="21"/>
      <c r="P240" s="21"/>
      <c r="U240" s="21"/>
      <c r="V240" s="21"/>
      <c r="AA240" s="21"/>
      <c r="AB240" s="21"/>
      <c r="AG240" s="21"/>
      <c r="AH240" s="21"/>
      <c r="AM240" s="21"/>
      <c r="AN240" s="21"/>
      <c r="AS240" s="21"/>
      <c r="AT240" s="21"/>
      <c r="AY240" s="21"/>
      <c r="AZ240" s="21"/>
      <c r="BE240" s="21"/>
      <c r="BF240" s="21"/>
      <c r="BK240" s="21"/>
      <c r="BL240" s="21"/>
      <c r="BQ240" s="21"/>
      <c r="BR240" s="21"/>
      <c r="BW240" s="21"/>
      <c r="BX240" s="21"/>
      <c r="CC240" s="21"/>
      <c r="CD240" s="21"/>
      <c r="CI240" s="21"/>
      <c r="CJ240" s="21"/>
      <c r="CO240" s="21"/>
      <c r="CP240" s="21"/>
      <c r="CU240" s="21"/>
      <c r="CV240" s="21"/>
      <c r="DA240" s="21"/>
      <c r="DB240" s="21"/>
      <c r="DG240" s="21"/>
      <c r="DH240" s="21"/>
      <c r="DM240" s="21"/>
      <c r="DN240" s="21"/>
      <c r="DS240" s="21"/>
      <c r="DT240" s="21"/>
      <c r="DY240" s="21"/>
      <c r="DZ240" s="21"/>
      <c r="EE240" s="21"/>
      <c r="EF240" s="21"/>
      <c r="EK240" s="21"/>
      <c r="EL240" s="21"/>
      <c r="EQ240" s="21"/>
      <c r="ER240" s="21"/>
      <c r="EW240" s="21"/>
      <c r="EX240" s="21"/>
      <c r="FC240" s="21"/>
      <c r="FD240" s="21"/>
      <c r="FI240" s="21"/>
      <c r="FJ240" s="21"/>
      <c r="FO240" s="21"/>
      <c r="FP240" s="21"/>
      <c r="FU240" s="21"/>
      <c r="FV240" s="21"/>
      <c r="GA240" s="21"/>
      <c r="GB240" s="21"/>
      <c r="GG240" s="21"/>
      <c r="GH240" s="21"/>
      <c r="GM240" s="21"/>
      <c r="GN240" s="21"/>
      <c r="GS240" s="21"/>
      <c r="GT240" s="21"/>
      <c r="GY240" s="21"/>
      <c r="GZ240" s="21"/>
      <c r="HE240" s="21"/>
      <c r="HF240" s="21"/>
      <c r="HK240" s="21"/>
      <c r="HL240" s="21"/>
      <c r="HQ240" s="21"/>
      <c r="HR240" s="21"/>
      <c r="HW240" s="21"/>
      <c r="HX240" s="21"/>
      <c r="IC240" s="21"/>
      <c r="ID240" s="21"/>
      <c r="II240" s="21"/>
      <c r="IJ240" s="21"/>
      <c r="IO240" s="21"/>
      <c r="IP240" s="21"/>
      <c r="IU240" s="21"/>
      <c r="IV240" s="21"/>
      <c r="JA240" s="21"/>
      <c r="JB240" s="21"/>
      <c r="JG240" s="21"/>
      <c r="JH240" s="21"/>
      <c r="JM240" s="21"/>
      <c r="JN240" s="21"/>
      <c r="JS240" s="21"/>
      <c r="JT240" s="21"/>
      <c r="JY240" s="21"/>
      <c r="JZ240" s="21"/>
      <c r="KE240" s="21"/>
      <c r="KF240" s="21"/>
      <c r="KK240" s="21"/>
      <c r="KL240" s="21"/>
      <c r="KQ240" s="21"/>
      <c r="KR240" s="21"/>
      <c r="KW240" s="21"/>
      <c r="KX240" s="21"/>
      <c r="LC240" s="21"/>
      <c r="LD240" s="21"/>
      <c r="LI240" s="21"/>
      <c r="LJ240" s="21"/>
      <c r="LO240" s="21"/>
      <c r="LP240" s="21"/>
      <c r="LU240" s="21"/>
      <c r="LV240" s="21"/>
      <c r="MA240" s="21"/>
      <c r="MB240" s="21"/>
      <c r="MG240" s="21"/>
      <c r="MH240" s="21"/>
      <c r="MM240" s="21"/>
      <c r="MN240" s="21"/>
      <c r="MS240" s="21"/>
      <c r="MT240" s="21"/>
      <c r="MY240" s="21"/>
      <c r="MZ240" s="21"/>
      <c r="NE240" s="21"/>
      <c r="NF240" s="21"/>
      <c r="NK240" s="21"/>
      <c r="NL240" s="21"/>
      <c r="NQ240" s="21"/>
      <c r="NR240" s="21"/>
      <c r="NW240" s="21"/>
      <c r="NX240" s="21"/>
      <c r="OC240" s="21"/>
      <c r="OD240" s="21"/>
    </row>
    <row r="241" spans="1:394" ht="27" customHeight="1" x14ac:dyDescent="0.2">
      <c r="A241" s="248">
        <v>11</v>
      </c>
      <c r="B241" s="456" t="s">
        <v>195</v>
      </c>
      <c r="C241" s="718">
        <v>12000</v>
      </c>
      <c r="D241" s="719"/>
      <c r="E241" s="720">
        <v>1</v>
      </c>
      <c r="F241" s="721"/>
      <c r="G241" s="722"/>
      <c r="O241" s="21"/>
      <c r="P241" s="21"/>
      <c r="U241" s="21"/>
      <c r="V241" s="21"/>
      <c r="AA241" s="21"/>
      <c r="AB241" s="21"/>
      <c r="AG241" s="21"/>
      <c r="AH241" s="21"/>
      <c r="AM241" s="21"/>
      <c r="AN241" s="21"/>
      <c r="AS241" s="21"/>
      <c r="AT241" s="21"/>
      <c r="AY241" s="21"/>
      <c r="AZ241" s="21"/>
      <c r="BE241" s="21"/>
      <c r="BF241" s="21"/>
      <c r="BK241" s="21"/>
      <c r="BL241" s="21"/>
      <c r="BQ241" s="21"/>
      <c r="BR241" s="21"/>
      <c r="BW241" s="21"/>
      <c r="BX241" s="21"/>
      <c r="CC241" s="21"/>
      <c r="CD241" s="21"/>
      <c r="CI241" s="21"/>
      <c r="CJ241" s="21"/>
      <c r="CO241" s="21"/>
      <c r="CP241" s="21"/>
      <c r="CU241" s="21"/>
      <c r="CV241" s="21"/>
      <c r="DA241" s="21"/>
      <c r="DB241" s="21"/>
      <c r="DG241" s="21"/>
      <c r="DH241" s="21"/>
      <c r="DM241" s="21"/>
      <c r="DN241" s="21"/>
      <c r="DS241" s="21"/>
      <c r="DT241" s="21"/>
      <c r="DY241" s="21"/>
      <c r="DZ241" s="21"/>
      <c r="EE241" s="21"/>
      <c r="EF241" s="21"/>
      <c r="EK241" s="21"/>
      <c r="EL241" s="21"/>
      <c r="EQ241" s="21"/>
      <c r="ER241" s="21"/>
      <c r="EW241" s="21"/>
      <c r="EX241" s="21"/>
      <c r="FC241" s="21"/>
      <c r="FD241" s="21"/>
      <c r="FI241" s="21"/>
      <c r="FJ241" s="21"/>
      <c r="FO241" s="21"/>
      <c r="FP241" s="21"/>
      <c r="FU241" s="21"/>
      <c r="FV241" s="21"/>
      <c r="GA241" s="21"/>
      <c r="GB241" s="21"/>
      <c r="GG241" s="21"/>
      <c r="GH241" s="21"/>
      <c r="GM241" s="21"/>
      <c r="GN241" s="21"/>
      <c r="GS241" s="21"/>
      <c r="GT241" s="21"/>
      <c r="GY241" s="21"/>
      <c r="GZ241" s="21"/>
      <c r="HE241" s="21"/>
      <c r="HF241" s="21"/>
      <c r="HK241" s="21"/>
      <c r="HL241" s="21"/>
      <c r="HQ241" s="21"/>
      <c r="HR241" s="21"/>
      <c r="HW241" s="21"/>
      <c r="HX241" s="21"/>
      <c r="IC241" s="21"/>
      <c r="ID241" s="21"/>
      <c r="II241" s="21"/>
      <c r="IJ241" s="21"/>
      <c r="IO241" s="21"/>
      <c r="IP241" s="21"/>
      <c r="IU241" s="21"/>
      <c r="IV241" s="21"/>
      <c r="JA241" s="21"/>
      <c r="JB241" s="21"/>
      <c r="JG241" s="21"/>
      <c r="JH241" s="21"/>
      <c r="JM241" s="21"/>
      <c r="JN241" s="21"/>
      <c r="JS241" s="21"/>
      <c r="JT241" s="21"/>
      <c r="JY241" s="21"/>
      <c r="JZ241" s="21"/>
      <c r="KE241" s="21"/>
      <c r="KF241" s="21"/>
      <c r="KK241" s="21"/>
      <c r="KL241" s="21"/>
      <c r="KQ241" s="21"/>
      <c r="KR241" s="21"/>
      <c r="KW241" s="21"/>
      <c r="KX241" s="21"/>
      <c r="LC241" s="21"/>
      <c r="LD241" s="21"/>
      <c r="LI241" s="21"/>
      <c r="LJ241" s="21"/>
      <c r="LO241" s="21"/>
      <c r="LP241" s="21"/>
      <c r="LU241" s="21"/>
      <c r="LV241" s="21"/>
      <c r="MA241" s="21"/>
      <c r="MB241" s="21"/>
      <c r="MG241" s="21"/>
      <c r="MH241" s="21"/>
      <c r="MM241" s="21"/>
      <c r="MN241" s="21"/>
      <c r="MS241" s="21"/>
      <c r="MT241" s="21"/>
      <c r="MY241" s="21"/>
      <c r="MZ241" s="21"/>
      <c r="NE241" s="21"/>
      <c r="NF241" s="21"/>
      <c r="NK241" s="21"/>
      <c r="NL241" s="21"/>
      <c r="NQ241" s="21"/>
      <c r="NR241" s="21"/>
      <c r="NW241" s="21"/>
      <c r="NX241" s="21"/>
      <c r="OC241" s="21"/>
      <c r="OD241" s="21"/>
    </row>
    <row r="242" spans="1:394" ht="25.5" customHeight="1" x14ac:dyDescent="0.2">
      <c r="A242" s="248">
        <v>13</v>
      </c>
      <c r="B242" s="18" t="s">
        <v>196</v>
      </c>
      <c r="C242" s="718">
        <v>35000</v>
      </c>
      <c r="D242" s="719"/>
      <c r="E242" s="720">
        <v>1</v>
      </c>
      <c r="F242" s="721"/>
      <c r="G242" s="722"/>
    </row>
    <row r="243" spans="1:394" ht="51" x14ac:dyDescent="0.2">
      <c r="A243" s="457">
        <v>15</v>
      </c>
      <c r="B243" s="18" t="s">
        <v>241</v>
      </c>
      <c r="C243" s="718">
        <v>20000</v>
      </c>
      <c r="D243" s="719"/>
      <c r="E243" s="720">
        <v>1</v>
      </c>
      <c r="F243" s="721"/>
      <c r="G243" s="722"/>
    </row>
    <row r="244" spans="1:394" ht="15.75" x14ac:dyDescent="0.2">
      <c r="A244" s="457">
        <v>19</v>
      </c>
      <c r="B244" s="18" t="e">
        <f>+#REF!</f>
        <v>#REF!</v>
      </c>
      <c r="C244" s="718">
        <v>16000</v>
      </c>
      <c r="D244" s="719"/>
      <c r="E244" s="720">
        <v>1</v>
      </c>
      <c r="F244" s="721"/>
      <c r="G244" s="722"/>
    </row>
    <row r="245" spans="1:394" ht="51" x14ac:dyDescent="0.2">
      <c r="A245" s="457">
        <v>20</v>
      </c>
      <c r="B245" s="456" t="s">
        <v>242</v>
      </c>
      <c r="C245" s="717">
        <v>10000000</v>
      </c>
      <c r="D245" s="717"/>
      <c r="E245" s="715">
        <v>1</v>
      </c>
      <c r="F245" s="715"/>
      <c r="G245" s="716"/>
    </row>
    <row r="246" spans="1:394" ht="15.75" x14ac:dyDescent="0.2">
      <c r="A246" s="458"/>
      <c r="B246" s="456"/>
      <c r="C246" s="703"/>
      <c r="D246" s="703"/>
      <c r="E246" s="715"/>
      <c r="F246" s="715"/>
      <c r="G246" s="716"/>
    </row>
    <row r="248" spans="1:394" x14ac:dyDescent="0.2">
      <c r="A248" s="459"/>
      <c r="B248" s="459"/>
      <c r="C248" s="459"/>
      <c r="D248" s="459"/>
      <c r="E248" s="459"/>
      <c r="F248" s="459"/>
      <c r="G248" s="459"/>
      <c r="H248" s="459"/>
    </row>
    <row r="249" spans="1:394" x14ac:dyDescent="0.2">
      <c r="A249" s="459"/>
      <c r="B249" s="459"/>
      <c r="C249" s="459"/>
      <c r="D249" s="459"/>
      <c r="E249" s="459"/>
      <c r="F249" s="459"/>
      <c r="G249" s="459"/>
      <c r="H249" s="459"/>
    </row>
    <row r="250" spans="1:394" x14ac:dyDescent="0.2">
      <c r="A250" s="459"/>
      <c r="B250" s="459"/>
      <c r="C250" s="459"/>
      <c r="D250" s="459"/>
      <c r="E250" s="459"/>
      <c r="F250" s="459"/>
      <c r="G250" s="459"/>
      <c r="H250" s="459"/>
    </row>
    <row r="251" spans="1:394" x14ac:dyDescent="0.2">
      <c r="A251" s="459"/>
      <c r="B251" s="459"/>
      <c r="C251" s="459"/>
      <c r="D251" s="459"/>
      <c r="E251" s="459"/>
      <c r="F251" s="459"/>
      <c r="G251" s="459"/>
      <c r="H251" s="459"/>
    </row>
    <row r="252" spans="1:394" x14ac:dyDescent="0.2">
      <c r="A252" s="460" t="s">
        <v>142</v>
      </c>
      <c r="B252" s="459"/>
      <c r="C252" s="459"/>
      <c r="D252" s="459"/>
      <c r="E252" s="459"/>
      <c r="F252" s="459"/>
      <c r="G252" s="459"/>
      <c r="H252" s="459"/>
    </row>
    <row r="253" spans="1:394" x14ac:dyDescent="0.2">
      <c r="A253" s="460" t="s">
        <v>143</v>
      </c>
      <c r="B253" s="459"/>
      <c r="C253" s="459"/>
      <c r="D253" s="459"/>
      <c r="E253" s="459"/>
      <c r="F253" s="459"/>
      <c r="G253" s="459"/>
      <c r="H253" s="459"/>
    </row>
    <row r="254" spans="1:394" x14ac:dyDescent="0.2">
      <c r="A254" s="459"/>
      <c r="B254" s="459"/>
      <c r="C254" s="459"/>
      <c r="D254" s="459"/>
      <c r="E254" s="459"/>
      <c r="F254" s="459"/>
      <c r="G254" s="459"/>
      <c r="H254" s="459"/>
    </row>
    <row r="255" spans="1:394" x14ac:dyDescent="0.2">
      <c r="A255" s="459"/>
      <c r="B255" s="459"/>
      <c r="C255" s="459"/>
      <c r="D255" s="459"/>
      <c r="E255" s="459"/>
      <c r="F255" s="459"/>
      <c r="G255" s="459"/>
      <c r="H255" s="459"/>
    </row>
    <row r="256" spans="1:394" x14ac:dyDescent="0.2">
      <c r="A256" s="459"/>
      <c r="B256" s="459"/>
      <c r="C256" s="459"/>
      <c r="D256" s="459"/>
      <c r="E256" s="459"/>
      <c r="F256" s="459"/>
      <c r="G256" s="459"/>
      <c r="H256" s="459"/>
    </row>
    <row r="257" spans="1:8" x14ac:dyDescent="0.2">
      <c r="A257" s="459"/>
      <c r="B257" s="459"/>
      <c r="C257" s="459"/>
      <c r="D257" s="459"/>
      <c r="E257" s="459"/>
      <c r="F257" s="459"/>
      <c r="G257" s="459"/>
      <c r="H257" s="459"/>
    </row>
    <row r="258" spans="1:8" x14ac:dyDescent="0.2">
      <c r="A258" s="459"/>
      <c r="B258" s="459"/>
      <c r="C258" s="459"/>
      <c r="D258" s="459"/>
      <c r="E258" s="459"/>
      <c r="F258" s="459"/>
      <c r="G258" s="459"/>
      <c r="H258" s="459"/>
    </row>
    <row r="259" spans="1:8" x14ac:dyDescent="0.2">
      <c r="A259" s="459"/>
      <c r="B259" s="459"/>
      <c r="C259" s="459"/>
      <c r="D259" s="459"/>
      <c r="E259" s="459"/>
      <c r="F259" s="459"/>
      <c r="G259" s="459"/>
      <c r="H259" s="459"/>
    </row>
    <row r="260" spans="1:8" x14ac:dyDescent="0.2">
      <c r="A260" s="616">
        <f>'ראשי-פרטים כלליים וריכוז הוצאות'!F103</f>
        <v>1</v>
      </c>
      <c r="B260" s="459"/>
      <c r="C260" s="459"/>
      <c r="D260" s="459"/>
      <c r="E260" s="459"/>
      <c r="F260" s="459"/>
      <c r="G260" s="459"/>
      <c r="H260" s="459"/>
    </row>
    <row r="261" spans="1:8" x14ac:dyDescent="0.2">
      <c r="A261" s="94">
        <f>INDEX('ראשי-פרטים כלליים וריכוז הוצאות'!$G$106:$G$155,A260)</f>
        <v>0</v>
      </c>
    </row>
  </sheetData>
  <sheetProtection algorithmName="SHA-512" hashValue="vBnTZRRAqzlmxHgEK5tefpnqFZ61b6HBa2v5iVHpgT9Y79oD7ogVWOCgf4wuDw9qrFCPrqjkpC+r75SYebDw4g==" saltValue="GbuKCKn0d9lTqFTuwCbJrQ==" spinCount="100000" sheet="1" objects="1" scenarios="1"/>
  <protectedRanges>
    <protectedRange sqref="A232:D232 B2:D2" name="שכר"/>
  </protectedRanges>
  <dataConsolidate/>
  <customSheetViews>
    <customSheetView guid="{0C0A7354-1E68-4AF0-8238-6CB67405E9AA}" showPageBreaks="1" hiddenColumns="1" showRuler="0">
      <selection activeCell="B10" sqref="B10"/>
      <pageMargins left="0.75" right="0.75" top="1" bottom="1" header="0.5" footer="0.5"/>
      <pageSetup paperSize="9" orientation="landscape" r:id="rId1"/>
      <headerFooter alignWithMargins="0"/>
    </customSheetView>
    <customSheetView guid="{18145DD3-A370-4987-B463-78475180EB1E}" showGridLines="0" hiddenRows="1" hiddenColumns="1" showRuler="0">
      <pane xSplit="4" ySplit="3" topLeftCell="E50" activePane="bottomRight" state="frozen"/>
      <selection pane="bottomRight" activeCell="A227" sqref="A227:C230"/>
      <pageMargins left="0.15748031496062992" right="0.35433070866141736" top="0.39370078740157483" bottom="0.43307086614173229" header="0.31496062992125984" footer="0.19685039370078741"/>
      <printOptions horizontalCentered="1"/>
      <pageSetup paperSize="9" scale="65" fitToHeight="9" orientation="landscape" r:id="rId2"/>
      <headerFooter alignWithMargins="0">
        <oddFooter>עמוד &amp;P מתוך &amp;N</oddFooter>
      </headerFooter>
    </customSheetView>
  </customSheetViews>
  <mergeCells count="117">
    <mergeCell ref="OR2:OR3"/>
    <mergeCell ref="KY2:LD2"/>
    <mergeCell ref="LE2:LJ2"/>
    <mergeCell ref="LK2:LP2"/>
    <mergeCell ref="JI2:JN2"/>
    <mergeCell ref="JO2:JT2"/>
    <mergeCell ref="JU2:JZ2"/>
    <mergeCell ref="IQ2:IV2"/>
    <mergeCell ref="IW2:JB2"/>
    <mergeCell ref="FK2:FP2"/>
    <mergeCell ref="FQ2:FV2"/>
    <mergeCell ref="KG2:KL2"/>
    <mergeCell ref="IE2:IJ2"/>
    <mergeCell ref="IK2:IP2"/>
    <mergeCell ref="JC2:JH2"/>
    <mergeCell ref="HA2:HF2"/>
    <mergeCell ref="HM2:HR2"/>
    <mergeCell ref="HS2:HX2"/>
    <mergeCell ref="EA2:EF2"/>
    <mergeCell ref="EG2:EL2"/>
    <mergeCell ref="H238:N238"/>
    <mergeCell ref="CK2:CP2"/>
    <mergeCell ref="DC2:DH2"/>
    <mergeCell ref="A232:C232"/>
    <mergeCell ref="ES2:EX2"/>
    <mergeCell ref="EY2:FD2"/>
    <mergeCell ref="FE2:FJ2"/>
    <mergeCell ref="E244:G244"/>
    <mergeCell ref="C244:D244"/>
    <mergeCell ref="C241:D241"/>
    <mergeCell ref="E241:G241"/>
    <mergeCell ref="C240:D240"/>
    <mergeCell ref="E240:G240"/>
    <mergeCell ref="C233:D233"/>
    <mergeCell ref="E233:G233"/>
    <mergeCell ref="C238:D238"/>
    <mergeCell ref="E235:G235"/>
    <mergeCell ref="C237:D237"/>
    <mergeCell ref="E237:G237"/>
    <mergeCell ref="C235:D235"/>
    <mergeCell ref="C239:D239"/>
    <mergeCell ref="E239:G239"/>
    <mergeCell ref="E236:G236"/>
    <mergeCell ref="C236:D236"/>
    <mergeCell ref="E238:G238"/>
    <mergeCell ref="OT2:OT3"/>
    <mergeCell ref="OU2:OU3"/>
    <mergeCell ref="ON2:ON3"/>
    <mergeCell ref="OM2:OM3"/>
    <mergeCell ref="OS2:OS3"/>
    <mergeCell ref="FW2:GB2"/>
    <mergeCell ref="GC2:GH2"/>
    <mergeCell ref="GI2:GN2"/>
    <mergeCell ref="GO2:GT2"/>
    <mergeCell ref="GU2:GZ2"/>
    <mergeCell ref="HY2:ID2"/>
    <mergeCell ref="NY2:OD2"/>
    <mergeCell ref="NS2:NX2"/>
    <mergeCell ref="MU2:MZ2"/>
    <mergeCell ref="NA2:NF2"/>
    <mergeCell ref="NG2:NL2"/>
    <mergeCell ref="NM2:NR2"/>
    <mergeCell ref="LQ2:LV2"/>
    <mergeCell ref="LW2:MB2"/>
    <mergeCell ref="MC2:MH2"/>
    <mergeCell ref="MI2:MN2"/>
    <mergeCell ref="MO2:MT2"/>
    <mergeCell ref="KM2:KR2"/>
    <mergeCell ref="KA2:KF2"/>
    <mergeCell ref="A1:C1"/>
    <mergeCell ref="B2:D2"/>
    <mergeCell ref="E1:F1"/>
    <mergeCell ref="G1:H1"/>
    <mergeCell ref="OQ2:OQ3"/>
    <mergeCell ref="OP2:OP3"/>
    <mergeCell ref="OO2:OO3"/>
    <mergeCell ref="OG2:OL2"/>
    <mergeCell ref="DO2:DT2"/>
    <mergeCell ref="OE2:OF2"/>
    <mergeCell ref="EM2:ER2"/>
    <mergeCell ref="AO2:AT2"/>
    <mergeCell ref="AU2:AZ2"/>
    <mergeCell ref="W2:AB2"/>
    <mergeCell ref="DU2:DZ2"/>
    <mergeCell ref="I1:L1"/>
    <mergeCell ref="Q2:V2"/>
    <mergeCell ref="E2:J2"/>
    <mergeCell ref="CE2:CJ2"/>
    <mergeCell ref="BY2:CD2"/>
    <mergeCell ref="CW2:DB2"/>
    <mergeCell ref="CQ2:CV2"/>
    <mergeCell ref="HG2:HL2"/>
    <mergeCell ref="KS2:KX2"/>
    <mergeCell ref="C246:D246"/>
    <mergeCell ref="AC2:AH2"/>
    <mergeCell ref="DI2:DN2"/>
    <mergeCell ref="BM2:BR2"/>
    <mergeCell ref="BG2:BL2"/>
    <mergeCell ref="C234:D234"/>
    <mergeCell ref="E234:G234"/>
    <mergeCell ref="B229:C231"/>
    <mergeCell ref="B228:C228"/>
    <mergeCell ref="B224:D224"/>
    <mergeCell ref="B225:C225"/>
    <mergeCell ref="E246:G246"/>
    <mergeCell ref="E245:G245"/>
    <mergeCell ref="C245:D245"/>
    <mergeCell ref="C243:D243"/>
    <mergeCell ref="E243:G243"/>
    <mergeCell ref="BS2:BX2"/>
    <mergeCell ref="BA2:BF2"/>
    <mergeCell ref="H239:N239"/>
    <mergeCell ref="K2:P2"/>
    <mergeCell ref="AI2:AN2"/>
    <mergeCell ref="C242:D242"/>
    <mergeCell ref="E242:G242"/>
    <mergeCell ref="B226:D226"/>
  </mergeCells>
  <phoneticPr fontId="6" type="noConversion"/>
  <conditionalFormatting sqref="A234:A245">
    <cfRule type="expression" dxfId="240" priority="1" stopIfTrue="1">
      <formula>$A$28=0</formula>
    </cfRule>
  </conditionalFormatting>
  <conditionalFormatting sqref="A261">
    <cfRule type="expression" dxfId="239" priority="47">
      <formula>$A$43=0</formula>
    </cfRule>
  </conditionalFormatting>
  <conditionalFormatting sqref="A1:OL233 OM1:RX235 B234:OL235 H236:RX239 O240:P241 U240:V241 AA240:AB241 AG240:AH241 AM240:AN241 AS240:AT241 AY240:AZ241 BE240:BF241 BK240:BL241 BQ240:BR241 BW240:BX241 CC240:CD241 CI240:CJ241 CO240:CP241 CU240:CV241 DA240:DB241 DG240:DH241 DM240:DN241 DS240:DT241 DY240:DZ241 EE240:EF241 EK240:EL241 EQ240:ER241 EW240:EX241 FC240:FD241 FI240:FJ241 FO240:FP241 FU240:FV241 GA240:GB241 GG240:GH241 GM240:GN241 GS240:GT241 GY240:GZ241 HE240:HF241 HK240:HL241 HQ240:HR241 HW240:HX241 IC240:ID241 II240:IJ241 IO240:IP241 IU240:IV241 JA240:JB241 JG240:JH241 JM240:JN241 JS240:JT241 JY240:JZ241 KE240:KF241 KK240:KL241 KQ240:KR241 KW240:KX241 LC240:LD241 LI240:LJ241 LO240:LP241 LU240:LV241 MA240:MB241 MG240:MH241 MM240:MN241 MS240:MT241 MY240:MZ241 NE240:NF241 NK240:NL241 NQ240:NR241 NW240:NX241 OC240:RX241 H242:RX242 B243:RX243 H244:RX244 B245:RX245 A246:RX251 B252:OD253 OE252:RX301 A254:OD301">
    <cfRule type="expression" dxfId="238" priority="46" stopIfTrue="1">
      <formula>$A$261=0</formula>
    </cfRule>
  </conditionalFormatting>
  <conditionalFormatting sqref="B17:B223">
    <cfRule type="expression" dxfId="237" priority="104" stopIfTrue="1">
      <formula>AND($D17&gt;0,( COUNTA($B17,$C17)&lt;2))</formula>
    </cfRule>
  </conditionalFormatting>
  <conditionalFormatting sqref="B4:C16">
    <cfRule type="expression" dxfId="236" priority="102" stopIfTrue="1">
      <formula>AND($D4&gt;0,( COUNTA($B4,$C4)&lt;2))</formula>
    </cfRule>
  </conditionalFormatting>
  <conditionalFormatting sqref="B236:G244">
    <cfRule type="expression" dxfId="235" priority="2" stopIfTrue="1">
      <formula>$A$261=0</formula>
    </cfRule>
  </conditionalFormatting>
  <conditionalFormatting sqref="D4:D223">
    <cfRule type="expression" dxfId="234" priority="103" stopIfTrue="1">
      <formula>AND($D4=0,( COUNTA($B4,$C4)&gt;0))</formula>
    </cfRule>
  </conditionalFormatting>
  <conditionalFormatting sqref="E2:OD2">
    <cfRule type="cellIs" dxfId="233" priority="116" stopIfTrue="1" operator="greaterThan">
      <formula>$OE$1</formula>
    </cfRule>
  </conditionalFormatting>
  <conditionalFormatting sqref="G4:G223 M4:M223 S4:S223 Y4:Y223 AE4:AE223 AK4:AK223 AQ4:AQ223 AW4:AW223 BC4:BC223 BI4:BI223 BO4:BO223 BU4:BU223 CA4:CA223 CG4:CG223 CM4:CM223 CS4:CS223 CY4:CY223 DE4:DE223 DK4:DK223 DQ4:DQ223 DW4:DW223 EC4:EC223 EI4:EI223 EO4:EO223 EU4:EU223 FA4:FA223 FG4:FG223 FM4:FM223 FS4:FS223 FY4:FY223 GE4:GE223 GK4:GK223 GQ4:GQ223 GW4:GW223 HC4:HC223 HI4:HI223 HO4:HO223 HU4:HU223 IA4:IA223 IG4:IG223 IM4:IM223 IS4:IS223 IY4:IY223 JE4:JE223 JK4:JK223 JQ4:JQ223 JW4:JW223 KC4:KC223 KI4:KI223 KO4:KO223 KU4:KU223 LA4:LA223 LG4:LG223 LM4:LM223 LS4:LS223 LY4:LY223 ME4:ME223 MK4:MK223 MQ4:MQ223 MW4:MW223 NC4:NC223 NI4:NI223 NO4:NO223 NU4:NU223 OA4:OA223">
    <cfRule type="expression" dxfId="232" priority="112" stopIfTrue="1">
      <formula>AND(G4&gt;0,H4&gt;0,(G4*H4&lt;0.1))</formula>
    </cfRule>
    <cfRule type="expression" dxfId="231" priority="113" stopIfTrue="1">
      <formula>AND($D4=6,G4&gt;0.33333)</formula>
    </cfRule>
  </conditionalFormatting>
  <conditionalFormatting sqref="H4:H223">
    <cfRule type="expression" dxfId="230" priority="106" stopIfTrue="1">
      <formula>AND(G4&gt;0,H4&gt;0,(G4*H4&lt;0.1))</formula>
    </cfRule>
    <cfRule type="expression" dxfId="229" priority="107" stopIfTrue="1">
      <formula>OR(AND($D4=3,$H4&gt;0.5),AND($D4=4,$H4&gt;0.75))</formula>
    </cfRule>
  </conditionalFormatting>
  <conditionalFormatting sqref="N4:N223">
    <cfRule type="expression" dxfId="228" priority="9" stopIfTrue="1">
      <formula>AND(M4&gt;0,N4&gt;0,(M4*N4&lt;0.1))</formula>
    </cfRule>
    <cfRule type="expression" dxfId="227" priority="10" stopIfTrue="1">
      <formula>OR(AND($D4=3,$H4&gt;0.5),AND($D4=4,$H4&gt;0.75))</formula>
    </cfRule>
    <cfRule type="expression" dxfId="226" priority="108" stopIfTrue="1">
      <formula>AND(M4&gt;0,N4&gt;0,(M4*N4&lt;0.1))</formula>
    </cfRule>
    <cfRule type="expression" dxfId="225" priority="109" stopIfTrue="1">
      <formula>OR(AND($D4=3,$N4&gt;0.5),AND($D4=4,$N4&gt;0.75))</formula>
    </cfRule>
  </conditionalFormatting>
  <conditionalFormatting sqref="T4:T223 Z4:Z223 AF4:AF223 AL4:AL223 AR4:AR223 AX4:AX223 BD4:BD223 BJ4:BJ223 BP4:BP223 BV4:BV223 CB4:CB223 CH4:CH223 CN4:CN223 CT4:CT223 CZ4:CZ223 DF4:DF223 DL4:DL223 DR4:DR223 DX4:DX223 ED4:ED223 EJ4:EJ223 EP4:EP223 EV4:EV223 FB4:FB223 FH4:FH223 FN4:FN223 FT4:FT223 FZ4:FZ223 GF4:GF223 GL4:GL223 GR4:GR223 GX4:GX223 HD4:HD223 HJ4:HJ223 HP4:HP223 HV4:HV223 IB4:IB223 IH4:IH223 IN4:IN223 IT4:IT223 IZ4:IZ223 JF4:JF223 JL4:JL223 JR4:JR223 JX4:JX223 KD4:KD223 KJ4:KJ223 KP4:KP223 KV4:KV223 LB4:LB223 LH4:LH223 LN4:LN223 LT4:LT223 LZ4:LZ223 MF4:MF223 ML4:ML223 MR4:MR223 MX4:MX223 ND4:ND223 NJ4:NJ223 NP4:NP223 NV4:NV223 OB4:OB223">
    <cfRule type="expression" dxfId="224" priority="5" stopIfTrue="1">
      <formula>AND(S4&gt;0,T4&gt;0,(S4*T4&lt;0.1))</formula>
    </cfRule>
    <cfRule type="expression" dxfId="223" priority="6" stopIfTrue="1">
      <formula>OR(AND($D4=3,$H4&gt;0.5),AND($D4=4,$H4&gt;0.75))</formula>
    </cfRule>
    <cfRule type="expression" dxfId="222" priority="7" stopIfTrue="1">
      <formula>AND(S4&gt;0,T4&gt;0,(S4*T4&lt;0.1))</formula>
    </cfRule>
    <cfRule type="expression" dxfId="221" priority="8" stopIfTrue="1">
      <formula>OR(AND($D4=3,$N4&gt;0.5),AND($D4=4,$N4&gt;0.75))</formula>
    </cfRule>
  </conditionalFormatting>
  <conditionalFormatting sqref="OK4:OK223 C17:C223">
    <cfRule type="expression" dxfId="220" priority="105" stopIfTrue="1">
      <formula>AND($D4&gt;0,( COUNTA($B4,$C4)&lt;2))</formula>
    </cfRule>
  </conditionalFormatting>
  <conditionalFormatting sqref="OM2:OU2">
    <cfRule type="expression" dxfId="218" priority="93" stopIfTrue="1">
      <formula>($A$45=0)</formula>
    </cfRule>
  </conditionalFormatting>
  <dataValidations count="4">
    <dataValidation type="decimal" allowBlank="1" showInputMessage="1" showErrorMessage="1" sqref="CK4:CL223 BS4:BT223 CQ4:CR223 CW4:CX223 BY4:BZ223 CE4:CF223 BM4:BN223 BA4:BB223 BG4:BH223 DC4:DD223 AU4:AV223 AI4:AJ223 AO4:AP223 AC4:AD223 Q4:R223 W4:X223 K4:L223 E4:F223 EM4:EN223 DI4:DJ223 DO4:DP223 DU4:DV223 EA4:EB223 EG4:EH223 OI4:OI223 ES4:ET223 EY4:EZ223 FE4:FF223 FK4:FL223 FQ4:FR223 FW4:FX223 GC4:GD223 GI4:GJ223 GO4:GP223 GU4:GV223 HA4:HB223 HG4:HH223 HM4:HN223 HS4:HT223 HY4:HZ223 IE4:IF223 IK4:IL223 IQ4:IR223 IW4:IX223 JC4:JD223 JI4:JJ223 JO4:JP223 JU4:JV223 KA4:KB223 KG4:KH223 KM4:KN223 KS4:KT223 KY4:KZ223 LE4:LF223 LK4:LL223 LQ4:LR223 LW4:LX223 MC4:MD223 MI4:MJ223 MO4:MP223 MU4:MV223 NA4:NB223 NG4:NH223 NM4:NN223 NS4:NT223 NY4:NZ223" xr:uid="{00000000-0002-0000-0100-000000000000}">
      <formula1>0</formula1>
      <formula2>999999999</formula2>
    </dataValidation>
    <dataValidation type="decimal" operator="lessThan" allowBlank="1" showInputMessage="1" showErrorMessage="1" error="חלקיות המשרה ואחוז התעסוקה במו&quot;פ  מוגבלים ל-100% בלבד! _x000a_(הערה טכנית: בהקלדה חוזרת יש להוסיף את סימן ה-% בנוסף למספר)" sqref="CS4:CT223 AQ4:AR223 AE4:AF223 Y4:Z223 BC4:BD223 AW4:AX223 BI4:BJ223 CA4:CB223 BU4:BV223 S4:T223 CM4:CN223 CG4:CH223 BO4:BP223 CY4:CZ223 M4:N223 AK4:AL223 EI4:EJ223 G4:H223 DE4:DF223 DK4:DL223 DQ4:DR223 DW4:DX223 EC4:ED223 EO4:EP223 EU4:EV223 FA4:FB223 FG4:FH223 FM4:FN223 FS4:FT223 FY4:FZ223 GE4:GF223 GK4:GL223 GQ4:GR223 GW4:GX223 HC4:HD223 HI4:HJ223 HO4:HP223 HU4:HV223 IA4:IB223 IG4:IH223 IM4:IN223 IS4:IT223 IY4:IZ223 JE4:JF223 JK4:JL223 JQ4:JR223 JW4:JX223 KC4:KD223 KI4:KJ223 KO4:KP223 KU4:KV223 LA4:LB223 LG4:LH223 LM4:LN223 LS4:LT223 LY4:LZ223 ME4:MF223 MK4:ML223 MQ4:MR223 MW4:MX223 NC4:ND223 NI4:NJ223 NO4:NP223 NU4:NV223 OA4:OB223" xr:uid="{00000000-0002-0000-0100-000001000000}">
      <formula1>1.00001</formula1>
    </dataValidation>
    <dataValidation type="list" allowBlank="1" showInputMessage="1" showErrorMessage="1" error="נא לבחור קוד שכר מתאים כמפורט בטבלה שבתחתית גליון זה" sqref="D74:D223" xr:uid="{00000000-0002-0000-0100-000002000000}">
      <formula1>$A$234:$A$243</formula1>
    </dataValidation>
    <dataValidation type="list" allowBlank="1" showInputMessage="1" showErrorMessage="1" error="נא לבחור קוד שכר מתאים כמפורט בטבלה שבתחתית גליון זה" sqref="D4:D73" xr:uid="{00000000-0002-0000-0100-000004000000}">
      <formula1>$A$234:$A$246</formula1>
    </dataValidation>
  </dataValidations>
  <hyperlinks>
    <hyperlink ref="B2:D2" location="'כח אדם - שכר'!A230:F238" tooltip="הקשה על תא זה תפנה אותך לצפיה בטבלת קודי השכר שבתחתית העמוד" display="פרטי העובד (הקשה על התא תפנה אותך לצפיה בטבלת קודי שכר)" xr:uid="{00000000-0004-0000-0100-000000000000}"/>
    <hyperlink ref="A232:C232" location="'כח אדם - שכר'!A4" display="טבלת קודי שכר (הקשה על תא זה תחזיר אותך לראשית הטבלה)" xr:uid="{00000000-0004-0000-0100-000001000000}"/>
  </hyperlinks>
  <printOptions horizontalCentered="1"/>
  <pageMargins left="0.15748031496062992" right="0.35433070866141736" top="0.39370078740157483" bottom="0.43307086614173229" header="0.31496062992125984" footer="0.19685039370078741"/>
  <pageSetup paperSize="9" scale="65" fitToHeight="9" orientation="landscape" r:id="rId3"/>
  <headerFooter alignWithMargins="0">
    <oddFooter>עמוד &amp;P מתוך &amp;N</oddFooter>
  </headerFooter>
  <cellWatches>
    <cellWatch r="J4"/>
  </cellWatches>
  <legacyDrawing r:id="rId4"/>
  <extLst>
    <ext xmlns:x14="http://schemas.microsoft.com/office/spreadsheetml/2009/9/main" uri="{78C0D931-6437-407d-A8EE-F0AAD7539E65}">
      <x14:conditionalFormattings>
        <x14:conditionalFormatting xmlns:xm="http://schemas.microsoft.com/office/excel/2006/main">
          <x14:cfRule type="expression" priority="92" id="{4C945085-4203-4D62-80C9-C459D2B4594C}">
            <xm:f>COUNTA('ראשי-פרטים כלליים וריכוז הוצאות'!$G$20,'ראשי-פרטים כלליים וריכוז הוצאות'!$G$18)&lt;&gt;2</xm:f>
            <x14:dxf>
              <font>
                <color theme="0"/>
              </font>
              <fill>
                <patternFill>
                  <bgColor theme="0"/>
                </patternFill>
              </fill>
              <border>
                <left/>
                <right/>
                <top/>
                <bottom/>
                <vertical/>
                <horizontal/>
              </border>
            </x14:dxf>
          </x14:cfRule>
          <xm:sqref>OM1:OU226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676A3"/>
    <pageSetUpPr fitToPage="1"/>
  </sheetPr>
  <dimension ref="A1:CP1273"/>
  <sheetViews>
    <sheetView showGridLines="0" rightToLeft="1" zoomScaleNormal="100" workbookViewId="0">
      <pane xSplit="1" ySplit="2" topLeftCell="B3" activePane="bottomRight" state="frozen"/>
      <selection activeCell="E7" sqref="E7"/>
      <selection pane="topRight" activeCell="E7" sqref="E7"/>
      <selection pane="bottomLeft" activeCell="E7" sqref="E7"/>
      <selection pane="bottomRight" activeCell="B3" sqref="B3"/>
    </sheetView>
  </sheetViews>
  <sheetFormatPr defaultColWidth="9.140625" defaultRowHeight="12.75" outlineLevelCol="1" x14ac:dyDescent="0.2"/>
  <cols>
    <col min="1" max="1" width="5.85546875" style="3" bestFit="1" customWidth="1"/>
    <col min="2" max="2" width="28.42578125" style="3" customWidth="1"/>
    <col min="3" max="4" width="16.140625" style="3" customWidth="1"/>
    <col min="5" max="5" width="14.7109375" style="332" customWidth="1"/>
    <col min="6" max="6" width="15.28515625" style="459" customWidth="1"/>
    <col min="7" max="7" width="15.85546875" style="3" customWidth="1"/>
    <col min="8" max="8" width="18.28515625" style="3" hidden="1" customWidth="1" outlineLevel="1"/>
    <col min="9" max="9" width="18.5703125" style="3" hidden="1" customWidth="1" outlineLevel="1"/>
    <col min="10" max="11" width="14.5703125" style="3" hidden="1" customWidth="1" outlineLevel="1"/>
    <col min="12" max="12" width="14.7109375" style="332" hidden="1" customWidth="1" outlineLevel="1"/>
    <col min="13" max="13" width="14.7109375" style="459" hidden="1" customWidth="1" outlineLevel="1"/>
    <col min="14" max="14" width="14.7109375" style="3" hidden="1" customWidth="1" outlineLevel="1"/>
    <col min="15" max="15" width="9.140625" style="3" hidden="1" customWidth="1" outlineLevel="1"/>
    <col min="16" max="16" width="7.7109375" style="3" customWidth="1" collapsed="1"/>
    <col min="17" max="18" width="15.28515625" style="3" customWidth="1"/>
    <col min="19" max="19" width="14" style="3" customWidth="1"/>
    <col min="20" max="20" width="14" style="459" customWidth="1"/>
    <col min="21" max="22" width="9.140625" style="3" customWidth="1"/>
    <col min="23" max="23" width="9.28515625" style="3" customWidth="1"/>
    <col min="24" max="24" width="6.7109375" style="3" customWidth="1"/>
    <col min="25" max="25" width="6.85546875" style="3" customWidth="1"/>
    <col min="26" max="27" width="13.5703125" style="3" customWidth="1"/>
    <col min="28" max="28" width="9.140625" style="3"/>
    <col min="29" max="31" width="9.140625" style="3" customWidth="1"/>
    <col min="32" max="32" width="4.7109375" style="3" customWidth="1"/>
    <col min="33" max="33" width="6.140625" style="3" customWidth="1"/>
    <col min="34" max="34" width="5.140625" style="3" customWidth="1"/>
    <col min="35" max="36" width="9.140625" style="3"/>
    <col min="37" max="38" width="9.140625" style="3" customWidth="1"/>
    <col min="39" max="16384" width="9.140625" style="3"/>
  </cols>
  <sheetData>
    <row r="1" spans="1:94" s="463" customFormat="1" ht="20.25" customHeight="1" x14ac:dyDescent="0.2">
      <c r="A1" s="759" t="s">
        <v>52</v>
      </c>
      <c r="B1" s="760"/>
      <c r="C1" s="461" t="s">
        <v>47</v>
      </c>
      <c r="D1" s="462">
        <f>'ראשי-פרטים כלליים וריכוז הוצאות'!C10</f>
        <v>0</v>
      </c>
      <c r="E1" s="17"/>
      <c r="G1" s="17"/>
      <c r="H1" s="464"/>
      <c r="I1" s="465"/>
      <c r="J1" s="466" t="s">
        <v>166</v>
      </c>
      <c r="K1" s="465"/>
      <c r="L1" s="465"/>
      <c r="M1" s="465"/>
      <c r="N1" s="467"/>
      <c r="O1" s="468"/>
      <c r="P1" s="468"/>
      <c r="Q1" s="468"/>
      <c r="R1" s="468"/>
      <c r="S1" s="468"/>
      <c r="T1" s="468"/>
      <c r="U1" s="459"/>
      <c r="V1" s="468"/>
      <c r="W1" s="468"/>
      <c r="X1" s="468"/>
      <c r="Y1" s="468"/>
      <c r="Z1" s="468"/>
      <c r="AA1" s="468"/>
      <c r="AB1" s="468"/>
      <c r="AC1" s="468"/>
      <c r="AD1" s="468"/>
      <c r="AE1" s="468"/>
      <c r="AF1" s="468"/>
      <c r="AJ1" s="468"/>
      <c r="AK1" s="468"/>
      <c r="AL1" s="468"/>
      <c r="AM1" s="468"/>
      <c r="AN1" s="468"/>
      <c r="AO1" s="468"/>
      <c r="AP1" s="468"/>
      <c r="AQ1" s="468"/>
      <c r="AR1" s="468"/>
      <c r="AS1" s="468"/>
      <c r="AT1" s="468"/>
      <c r="AU1" s="468"/>
      <c r="AV1" s="468"/>
      <c r="AW1" s="468"/>
      <c r="AX1" s="468"/>
      <c r="AY1" s="468"/>
      <c r="AZ1" s="468"/>
      <c r="BA1" s="468"/>
      <c r="BB1" s="468"/>
      <c r="BC1" s="468"/>
      <c r="BD1" s="468"/>
      <c r="BE1" s="468"/>
      <c r="BF1" s="468"/>
      <c r="BG1" s="468"/>
      <c r="BH1" s="468"/>
      <c r="BI1" s="468"/>
      <c r="BJ1" s="468"/>
      <c r="BK1" s="468"/>
      <c r="BL1" s="468"/>
      <c r="BM1" s="468"/>
      <c r="BN1" s="468"/>
      <c r="BO1" s="468"/>
      <c r="BP1" s="468"/>
      <c r="BQ1" s="468"/>
      <c r="BR1" s="468"/>
      <c r="BS1" s="468"/>
      <c r="BT1" s="468"/>
      <c r="BU1" s="468"/>
      <c r="BV1" s="468"/>
      <c r="BW1" s="468"/>
      <c r="BX1" s="468"/>
      <c r="BY1" s="468"/>
      <c r="BZ1" s="468"/>
      <c r="CA1" s="468"/>
      <c r="CB1" s="468"/>
      <c r="CC1" s="468"/>
      <c r="CD1" s="468"/>
      <c r="CE1" s="468"/>
      <c r="CF1" s="468"/>
      <c r="CG1" s="468"/>
      <c r="CH1" s="468"/>
      <c r="CI1" s="468"/>
      <c r="CJ1" s="468"/>
      <c r="CK1" s="468"/>
      <c r="CL1" s="468"/>
      <c r="CM1" s="468"/>
      <c r="CN1" s="468"/>
      <c r="CO1" s="468"/>
      <c r="CP1" s="468"/>
    </row>
    <row r="2" spans="1:94" ht="36" customHeight="1" x14ac:dyDescent="0.2">
      <c r="A2" s="130" t="s">
        <v>60</v>
      </c>
      <c r="B2" s="131" t="s">
        <v>5</v>
      </c>
      <c r="C2" s="131" t="s">
        <v>63</v>
      </c>
      <c r="D2" s="132" t="s">
        <v>6</v>
      </c>
      <c r="E2" s="459"/>
      <c r="F2" s="17"/>
      <c r="G2" s="17"/>
      <c r="H2" s="208" t="s">
        <v>5</v>
      </c>
      <c r="I2" s="208" t="s">
        <v>175</v>
      </c>
      <c r="J2" s="209" t="s">
        <v>63</v>
      </c>
      <c r="K2" s="209" t="s">
        <v>6</v>
      </c>
      <c r="L2" s="209" t="s">
        <v>171</v>
      </c>
      <c r="M2" s="209" t="s">
        <v>172</v>
      </c>
      <c r="N2" s="210" t="s">
        <v>170</v>
      </c>
      <c r="O2" s="17"/>
      <c r="P2" s="17"/>
      <c r="Q2" s="17"/>
      <c r="R2" s="17"/>
      <c r="S2" s="17"/>
      <c r="U2" s="17"/>
      <c r="V2" s="17"/>
      <c r="W2" s="17"/>
      <c r="X2" s="17"/>
      <c r="Y2" s="17"/>
      <c r="Z2" s="17"/>
      <c r="AA2" s="17"/>
      <c r="AB2" s="17"/>
      <c r="AC2" s="17"/>
      <c r="AD2" s="17"/>
      <c r="AE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row>
    <row r="3" spans="1:94" ht="26.45" customHeight="1" x14ac:dyDescent="0.2">
      <c r="A3" s="133">
        <v>1</v>
      </c>
      <c r="B3" s="109"/>
      <c r="C3" s="110">
        <f>+$AN76</f>
        <v>0</v>
      </c>
      <c r="D3" s="136">
        <v>0</v>
      </c>
      <c r="E3" s="459"/>
      <c r="F3" s="17"/>
      <c r="G3" s="17"/>
      <c r="H3" s="211">
        <f t="shared" ref="H3:H42" si="0">+B3</f>
        <v>0</v>
      </c>
      <c r="I3" s="212"/>
      <c r="J3" s="213">
        <f t="shared" ref="J3:J42" si="1">+C3</f>
        <v>0</v>
      </c>
      <c r="K3" s="213">
        <f t="shared" ref="K3:K42" si="2">+D3</f>
        <v>0</v>
      </c>
      <c r="L3" s="214"/>
      <c r="M3" s="215"/>
      <c r="N3" s="216"/>
      <c r="O3" s="17"/>
      <c r="P3" s="17"/>
      <c r="Q3" s="17"/>
      <c r="R3" s="17"/>
      <c r="S3" s="17"/>
      <c r="U3" s="17"/>
      <c r="V3" s="17"/>
      <c r="W3" s="17"/>
      <c r="X3" s="17"/>
      <c r="Y3" s="17"/>
      <c r="Z3" s="17"/>
      <c r="AA3" s="17"/>
      <c r="AB3" s="17"/>
      <c r="AC3" s="17"/>
      <c r="AD3" s="17"/>
      <c r="AE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row>
    <row r="4" spans="1:94" ht="26.45" customHeight="1" x14ac:dyDescent="0.2">
      <c r="A4" s="133">
        <v>2</v>
      </c>
      <c r="B4" s="109"/>
      <c r="C4" s="110">
        <f>+$AN96</f>
        <v>0</v>
      </c>
      <c r="D4" s="136">
        <v>0</v>
      </c>
      <c r="E4" s="459"/>
      <c r="F4" s="17"/>
      <c r="G4" s="17"/>
      <c r="H4" s="211">
        <f t="shared" si="0"/>
        <v>0</v>
      </c>
      <c r="I4" s="212"/>
      <c r="J4" s="213">
        <f t="shared" si="1"/>
        <v>0</v>
      </c>
      <c r="K4" s="213">
        <f t="shared" si="2"/>
        <v>0</v>
      </c>
      <c r="L4" s="214"/>
      <c r="M4" s="215"/>
      <c r="N4" s="216"/>
      <c r="O4" s="17"/>
      <c r="P4" s="17"/>
      <c r="Q4" s="17"/>
      <c r="R4" s="17"/>
      <c r="S4" s="17"/>
      <c r="U4" s="17"/>
      <c r="V4" s="17"/>
      <c r="W4" s="17"/>
      <c r="X4" s="17"/>
      <c r="Y4" s="17"/>
      <c r="Z4" s="17"/>
      <c r="AA4" s="17"/>
      <c r="AB4" s="17"/>
      <c r="AC4" s="17"/>
      <c r="AD4" s="17"/>
      <c r="AE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row>
    <row r="5" spans="1:94" ht="26.45" customHeight="1" x14ac:dyDescent="0.2">
      <c r="A5" s="133">
        <v>3</v>
      </c>
      <c r="B5" s="109"/>
      <c r="C5" s="110">
        <f>+$AN116</f>
        <v>0</v>
      </c>
      <c r="D5" s="136">
        <v>0</v>
      </c>
      <c r="E5" s="459"/>
      <c r="F5" s="17"/>
      <c r="G5" s="17"/>
      <c r="H5" s="211">
        <f t="shared" si="0"/>
        <v>0</v>
      </c>
      <c r="I5" s="212"/>
      <c r="J5" s="213">
        <f t="shared" si="1"/>
        <v>0</v>
      </c>
      <c r="K5" s="213">
        <f t="shared" si="2"/>
        <v>0</v>
      </c>
      <c r="L5" s="214"/>
      <c r="M5" s="215"/>
      <c r="N5" s="216"/>
      <c r="O5" s="17"/>
      <c r="P5" s="17"/>
      <c r="Q5" s="17"/>
      <c r="R5" s="17"/>
      <c r="S5" s="17"/>
      <c r="U5" s="17"/>
      <c r="V5" s="17"/>
      <c r="W5" s="17"/>
      <c r="X5" s="17"/>
      <c r="Y5" s="17"/>
      <c r="Z5" s="17"/>
      <c r="AA5" s="17"/>
      <c r="AB5" s="17"/>
      <c r="AC5" s="17"/>
      <c r="AD5" s="17"/>
      <c r="AE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row>
    <row r="6" spans="1:94" ht="26.45" customHeight="1" x14ac:dyDescent="0.2">
      <c r="A6" s="133">
        <v>4</v>
      </c>
      <c r="B6" s="109"/>
      <c r="C6" s="110">
        <f>+$AN136</f>
        <v>0</v>
      </c>
      <c r="D6" s="136">
        <v>0</v>
      </c>
      <c r="E6" s="459"/>
      <c r="F6" s="17"/>
      <c r="G6" s="17"/>
      <c r="H6" s="211">
        <f t="shared" si="0"/>
        <v>0</v>
      </c>
      <c r="I6" s="212"/>
      <c r="J6" s="213">
        <f t="shared" si="1"/>
        <v>0</v>
      </c>
      <c r="K6" s="213">
        <f t="shared" si="2"/>
        <v>0</v>
      </c>
      <c r="L6" s="214"/>
      <c r="M6" s="215"/>
      <c r="N6" s="216"/>
      <c r="O6" s="17"/>
      <c r="P6" s="17"/>
      <c r="Q6" s="17"/>
      <c r="R6" s="17"/>
      <c r="S6" s="17"/>
      <c r="U6" s="17"/>
      <c r="V6" s="17"/>
      <c r="W6" s="17"/>
      <c r="X6" s="17"/>
      <c r="Y6" s="17"/>
      <c r="Z6" s="17"/>
      <c r="AA6" s="17"/>
      <c r="AB6" s="17"/>
      <c r="AC6" s="17"/>
      <c r="AD6" s="17"/>
      <c r="AE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row>
    <row r="7" spans="1:94" ht="26.45" customHeight="1" x14ac:dyDescent="0.2">
      <c r="A7" s="133">
        <v>5</v>
      </c>
      <c r="B7" s="109"/>
      <c r="C7" s="110">
        <f>+$AN156</f>
        <v>0</v>
      </c>
      <c r="D7" s="136">
        <v>0</v>
      </c>
      <c r="E7" s="459"/>
      <c r="F7" s="17"/>
      <c r="G7" s="17"/>
      <c r="H7" s="211">
        <f t="shared" si="0"/>
        <v>0</v>
      </c>
      <c r="I7" s="212"/>
      <c r="J7" s="213">
        <f t="shared" si="1"/>
        <v>0</v>
      </c>
      <c r="K7" s="213">
        <f t="shared" si="2"/>
        <v>0</v>
      </c>
      <c r="L7" s="214"/>
      <c r="M7" s="215"/>
      <c r="N7" s="216"/>
      <c r="O7" s="17"/>
      <c r="P7" s="17"/>
      <c r="Q7" s="17"/>
      <c r="R7" s="17"/>
      <c r="S7" s="17"/>
      <c r="U7" s="17"/>
      <c r="V7" s="17"/>
      <c r="W7" s="17"/>
      <c r="X7" s="17"/>
      <c r="Y7" s="17"/>
      <c r="Z7" s="17"/>
      <c r="AA7" s="17"/>
      <c r="AB7" s="17"/>
      <c r="AC7" s="17"/>
      <c r="AD7" s="17"/>
      <c r="AE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row>
    <row r="8" spans="1:94" ht="26.45" customHeight="1" x14ac:dyDescent="0.2">
      <c r="A8" s="133">
        <v>6</v>
      </c>
      <c r="B8" s="109"/>
      <c r="C8" s="110">
        <f>+$AN176</f>
        <v>0</v>
      </c>
      <c r="D8" s="136">
        <v>0</v>
      </c>
      <c r="E8" s="459"/>
      <c r="F8" s="17"/>
      <c r="G8" s="17"/>
      <c r="H8" s="211">
        <f t="shared" si="0"/>
        <v>0</v>
      </c>
      <c r="I8" s="212"/>
      <c r="J8" s="213">
        <f t="shared" si="1"/>
        <v>0</v>
      </c>
      <c r="K8" s="213">
        <f t="shared" si="2"/>
        <v>0</v>
      </c>
      <c r="L8" s="214"/>
      <c r="M8" s="215"/>
      <c r="N8" s="216"/>
      <c r="O8" s="17"/>
      <c r="P8" s="17"/>
      <c r="Q8" s="17"/>
      <c r="R8" s="17"/>
      <c r="S8" s="17"/>
      <c r="U8" s="17"/>
      <c r="V8" s="17"/>
      <c r="W8" s="17"/>
      <c r="X8" s="17"/>
      <c r="Y8" s="17"/>
      <c r="Z8" s="17"/>
      <c r="AA8" s="17"/>
      <c r="AB8" s="17"/>
      <c r="AC8" s="17"/>
      <c r="AD8" s="17"/>
      <c r="AE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row>
    <row r="9" spans="1:94" ht="26.45" customHeight="1" x14ac:dyDescent="0.2">
      <c r="A9" s="133">
        <v>7</v>
      </c>
      <c r="B9" s="109"/>
      <c r="C9" s="110">
        <f>+$AN196</f>
        <v>0</v>
      </c>
      <c r="D9" s="136">
        <v>0</v>
      </c>
      <c r="E9" s="459"/>
      <c r="F9" s="17"/>
      <c r="G9" s="17"/>
      <c r="H9" s="211">
        <f t="shared" si="0"/>
        <v>0</v>
      </c>
      <c r="I9" s="212"/>
      <c r="J9" s="213">
        <f t="shared" si="1"/>
        <v>0</v>
      </c>
      <c r="K9" s="213">
        <f t="shared" si="2"/>
        <v>0</v>
      </c>
      <c r="L9" s="214"/>
      <c r="M9" s="215"/>
      <c r="N9" s="216"/>
      <c r="O9" s="17"/>
      <c r="P9" s="17"/>
      <c r="Q9" s="17"/>
      <c r="R9" s="17"/>
      <c r="S9" s="17"/>
      <c r="U9" s="17"/>
      <c r="V9" s="17"/>
      <c r="W9" s="17"/>
      <c r="X9" s="17"/>
      <c r="Y9" s="17"/>
      <c r="Z9" s="17"/>
      <c r="AA9" s="17"/>
      <c r="AB9" s="17"/>
      <c r="AC9" s="17"/>
      <c r="AD9" s="17"/>
      <c r="AE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row>
    <row r="10" spans="1:94" ht="26.45" customHeight="1" x14ac:dyDescent="0.2">
      <c r="A10" s="133">
        <v>8</v>
      </c>
      <c r="B10" s="109"/>
      <c r="C10" s="110">
        <f>+$AN216</f>
        <v>0</v>
      </c>
      <c r="D10" s="136">
        <v>0</v>
      </c>
      <c r="E10" s="459"/>
      <c r="F10" s="17"/>
      <c r="G10" s="17"/>
      <c r="H10" s="211">
        <f t="shared" si="0"/>
        <v>0</v>
      </c>
      <c r="I10" s="212"/>
      <c r="J10" s="213">
        <f t="shared" si="1"/>
        <v>0</v>
      </c>
      <c r="K10" s="213">
        <f t="shared" si="2"/>
        <v>0</v>
      </c>
      <c r="L10" s="214"/>
      <c r="M10" s="215"/>
      <c r="N10" s="216"/>
      <c r="O10" s="17"/>
      <c r="P10" s="17"/>
      <c r="Q10" s="17"/>
      <c r="R10" s="17"/>
      <c r="S10" s="17"/>
      <c r="U10" s="17"/>
      <c r="V10" s="17"/>
      <c r="W10" s="17"/>
      <c r="X10" s="17"/>
      <c r="Y10" s="17"/>
      <c r="Z10" s="17"/>
      <c r="AA10" s="17"/>
      <c r="AB10" s="17"/>
      <c r="AC10" s="17"/>
      <c r="AD10" s="17"/>
      <c r="AE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row>
    <row r="11" spans="1:94" ht="26.45" customHeight="1" x14ac:dyDescent="0.2">
      <c r="A11" s="133">
        <v>9</v>
      </c>
      <c r="B11" s="109"/>
      <c r="C11" s="110">
        <f>+$AN236</f>
        <v>0</v>
      </c>
      <c r="D11" s="136">
        <v>0</v>
      </c>
      <c r="E11" s="459"/>
      <c r="F11" s="17"/>
      <c r="G11" s="17"/>
      <c r="H11" s="211">
        <f t="shared" si="0"/>
        <v>0</v>
      </c>
      <c r="I11" s="212"/>
      <c r="J11" s="213">
        <f t="shared" si="1"/>
        <v>0</v>
      </c>
      <c r="K11" s="213">
        <f t="shared" si="2"/>
        <v>0</v>
      </c>
      <c r="L11" s="214"/>
      <c r="M11" s="215"/>
      <c r="N11" s="216"/>
      <c r="O11" s="17"/>
      <c r="P11" s="17"/>
      <c r="Q11" s="17"/>
      <c r="R11" s="17"/>
      <c r="S11" s="17"/>
      <c r="U11" s="17"/>
      <c r="V11" s="17"/>
      <c r="W11" s="17"/>
      <c r="X11" s="17"/>
      <c r="Y11" s="17"/>
      <c r="Z11" s="17"/>
      <c r="AA11" s="17"/>
      <c r="AB11" s="17"/>
      <c r="AC11" s="17"/>
      <c r="AD11" s="17"/>
      <c r="AE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row>
    <row r="12" spans="1:94" ht="26.45" customHeight="1" x14ac:dyDescent="0.2">
      <c r="A12" s="133">
        <v>10</v>
      </c>
      <c r="B12" s="109"/>
      <c r="C12" s="110">
        <f>+$AN256</f>
        <v>0</v>
      </c>
      <c r="D12" s="136">
        <v>0</v>
      </c>
      <c r="E12" s="459"/>
      <c r="F12" s="17"/>
      <c r="G12" s="17"/>
      <c r="H12" s="211">
        <f t="shared" si="0"/>
        <v>0</v>
      </c>
      <c r="I12" s="212"/>
      <c r="J12" s="213">
        <f t="shared" si="1"/>
        <v>0</v>
      </c>
      <c r="K12" s="213">
        <f t="shared" si="2"/>
        <v>0</v>
      </c>
      <c r="L12" s="214"/>
      <c r="M12" s="215"/>
      <c r="N12" s="216"/>
      <c r="O12" s="17"/>
      <c r="P12" s="17"/>
      <c r="Q12" s="17"/>
      <c r="R12" s="17"/>
      <c r="S12" s="17"/>
      <c r="U12" s="17"/>
      <c r="V12" s="17"/>
      <c r="W12" s="17"/>
      <c r="X12" s="17"/>
      <c r="Y12" s="17"/>
      <c r="Z12" s="17"/>
      <c r="AA12" s="17"/>
      <c r="AB12" s="17"/>
      <c r="AC12" s="17"/>
      <c r="AD12" s="17"/>
      <c r="AE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row>
    <row r="13" spans="1:94" ht="26.45" customHeight="1" x14ac:dyDescent="0.2">
      <c r="A13" s="133">
        <v>11</v>
      </c>
      <c r="B13" s="109"/>
      <c r="C13" s="110">
        <f>+$AN276</f>
        <v>0</v>
      </c>
      <c r="D13" s="136">
        <v>0</v>
      </c>
      <c r="E13" s="459"/>
      <c r="F13" s="17"/>
      <c r="G13" s="17"/>
      <c r="H13" s="211">
        <f t="shared" si="0"/>
        <v>0</v>
      </c>
      <c r="I13" s="212"/>
      <c r="J13" s="213">
        <f t="shared" si="1"/>
        <v>0</v>
      </c>
      <c r="K13" s="213">
        <f t="shared" si="2"/>
        <v>0</v>
      </c>
      <c r="L13" s="214"/>
      <c r="M13" s="215"/>
      <c r="N13" s="216"/>
      <c r="O13" s="17"/>
      <c r="P13" s="17"/>
      <c r="Q13" s="17"/>
      <c r="R13" s="17"/>
      <c r="S13" s="17"/>
      <c r="U13" s="17"/>
      <c r="V13" s="17"/>
      <c r="W13" s="17"/>
      <c r="X13" s="17"/>
      <c r="Y13" s="17"/>
      <c r="Z13" s="17"/>
      <c r="AA13" s="17"/>
      <c r="AB13" s="17"/>
      <c r="AC13" s="17"/>
      <c r="AD13" s="17"/>
      <c r="AE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row>
    <row r="14" spans="1:94" ht="26.45" customHeight="1" x14ac:dyDescent="0.2">
      <c r="A14" s="133">
        <v>12</v>
      </c>
      <c r="B14" s="109"/>
      <c r="C14" s="110">
        <f>+$AN296</f>
        <v>0</v>
      </c>
      <c r="D14" s="136">
        <v>0</v>
      </c>
      <c r="E14" s="459"/>
      <c r="F14" s="17"/>
      <c r="G14" s="17"/>
      <c r="H14" s="211">
        <f t="shared" si="0"/>
        <v>0</v>
      </c>
      <c r="I14" s="212"/>
      <c r="J14" s="213">
        <f t="shared" si="1"/>
        <v>0</v>
      </c>
      <c r="K14" s="213">
        <f t="shared" si="2"/>
        <v>0</v>
      </c>
      <c r="L14" s="214"/>
      <c r="M14" s="215"/>
      <c r="N14" s="216"/>
      <c r="O14" s="17"/>
      <c r="P14" s="17"/>
      <c r="Q14" s="17"/>
      <c r="R14" s="17"/>
      <c r="S14" s="17"/>
      <c r="U14" s="17"/>
      <c r="V14" s="17"/>
      <c r="W14" s="17"/>
      <c r="X14" s="17"/>
      <c r="Y14" s="17"/>
      <c r="Z14" s="17"/>
      <c r="AA14" s="17"/>
      <c r="AB14" s="17"/>
      <c r="AC14" s="17"/>
      <c r="AD14" s="17"/>
      <c r="AE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row>
    <row r="15" spans="1:94" ht="26.45" customHeight="1" x14ac:dyDescent="0.2">
      <c r="A15" s="133">
        <v>13</v>
      </c>
      <c r="B15" s="109"/>
      <c r="C15" s="110">
        <f>+$AN316</f>
        <v>0</v>
      </c>
      <c r="D15" s="136">
        <v>0</v>
      </c>
      <c r="E15" s="459"/>
      <c r="F15" s="17"/>
      <c r="G15" s="17"/>
      <c r="H15" s="211">
        <f t="shared" si="0"/>
        <v>0</v>
      </c>
      <c r="I15" s="212"/>
      <c r="J15" s="213">
        <f t="shared" si="1"/>
        <v>0</v>
      </c>
      <c r="K15" s="213">
        <f t="shared" si="2"/>
        <v>0</v>
      </c>
      <c r="L15" s="214"/>
      <c r="M15" s="215"/>
      <c r="N15" s="216"/>
      <c r="O15" s="17"/>
      <c r="P15" s="17"/>
      <c r="Q15" s="17"/>
      <c r="R15" s="17"/>
      <c r="S15" s="17"/>
      <c r="U15" s="17"/>
      <c r="V15" s="17"/>
      <c r="W15" s="17"/>
      <c r="X15" s="17"/>
      <c r="Y15" s="17"/>
      <c r="Z15" s="17"/>
      <c r="AA15" s="17"/>
      <c r="AB15" s="17"/>
      <c r="AC15" s="17"/>
      <c r="AD15" s="17"/>
      <c r="AE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row>
    <row r="16" spans="1:94" ht="26.45" customHeight="1" x14ac:dyDescent="0.2">
      <c r="A16" s="133">
        <v>14</v>
      </c>
      <c r="B16" s="109"/>
      <c r="C16" s="110">
        <f>+$AN336</f>
        <v>0</v>
      </c>
      <c r="D16" s="136">
        <v>0</v>
      </c>
      <c r="E16" s="459"/>
      <c r="F16" s="17"/>
      <c r="G16" s="17"/>
      <c r="H16" s="211">
        <f t="shared" si="0"/>
        <v>0</v>
      </c>
      <c r="I16" s="212"/>
      <c r="J16" s="213">
        <f t="shared" si="1"/>
        <v>0</v>
      </c>
      <c r="K16" s="213">
        <f t="shared" si="2"/>
        <v>0</v>
      </c>
      <c r="L16" s="214"/>
      <c r="M16" s="215"/>
      <c r="N16" s="216"/>
      <c r="O16" s="17"/>
      <c r="P16" s="17"/>
      <c r="Q16" s="17"/>
      <c r="R16" s="17"/>
      <c r="S16" s="17"/>
      <c r="U16" s="17"/>
      <c r="V16" s="17"/>
      <c r="W16" s="17"/>
      <c r="X16" s="17"/>
      <c r="Y16" s="17"/>
      <c r="Z16" s="17"/>
      <c r="AA16" s="17"/>
      <c r="AB16" s="17"/>
      <c r="AC16" s="17"/>
      <c r="AD16" s="17"/>
      <c r="AE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row>
    <row r="17" spans="1:93" ht="26.45" customHeight="1" x14ac:dyDescent="0.2">
      <c r="A17" s="133">
        <v>15</v>
      </c>
      <c r="B17" s="109"/>
      <c r="C17" s="110">
        <f>+$AN356</f>
        <v>0</v>
      </c>
      <c r="D17" s="136">
        <v>0</v>
      </c>
      <c r="E17" s="459"/>
      <c r="F17" s="17"/>
      <c r="G17" s="17"/>
      <c r="H17" s="211">
        <f t="shared" si="0"/>
        <v>0</v>
      </c>
      <c r="I17" s="212"/>
      <c r="J17" s="213">
        <f t="shared" si="1"/>
        <v>0</v>
      </c>
      <c r="K17" s="213">
        <f t="shared" si="2"/>
        <v>0</v>
      </c>
      <c r="L17" s="214"/>
      <c r="M17" s="215"/>
      <c r="N17" s="216"/>
      <c r="O17" s="17"/>
      <c r="P17" s="17"/>
      <c r="Q17" s="17"/>
      <c r="R17" s="17"/>
      <c r="S17" s="17"/>
      <c r="U17" s="17"/>
      <c r="V17" s="17"/>
      <c r="W17" s="17"/>
      <c r="X17" s="17"/>
      <c r="Y17" s="17"/>
      <c r="Z17" s="17"/>
      <c r="AA17" s="17"/>
      <c r="AB17" s="17"/>
      <c r="AC17" s="17"/>
      <c r="AD17" s="17"/>
      <c r="AE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row>
    <row r="18" spans="1:93" ht="26.45" customHeight="1" x14ac:dyDescent="0.2">
      <c r="A18" s="133">
        <v>16</v>
      </c>
      <c r="B18" s="109"/>
      <c r="C18" s="110">
        <f>+$AN376</f>
        <v>0</v>
      </c>
      <c r="D18" s="136">
        <v>0</v>
      </c>
      <c r="E18" s="459"/>
      <c r="F18" s="17"/>
      <c r="G18" s="17"/>
      <c r="H18" s="211">
        <f t="shared" si="0"/>
        <v>0</v>
      </c>
      <c r="I18" s="212"/>
      <c r="J18" s="213">
        <f t="shared" si="1"/>
        <v>0</v>
      </c>
      <c r="K18" s="213">
        <f t="shared" si="2"/>
        <v>0</v>
      </c>
      <c r="L18" s="214"/>
      <c r="M18" s="215"/>
      <c r="N18" s="216"/>
      <c r="O18" s="17"/>
      <c r="P18" s="17"/>
      <c r="Q18" s="17"/>
      <c r="R18" s="17"/>
      <c r="S18" s="17"/>
      <c r="U18" s="17"/>
      <c r="V18" s="17"/>
      <c r="W18" s="17"/>
      <c r="X18" s="17"/>
      <c r="Y18" s="17"/>
      <c r="Z18" s="17"/>
      <c r="AA18" s="17"/>
      <c r="AB18" s="17"/>
      <c r="AC18" s="17"/>
      <c r="AD18" s="17"/>
      <c r="AE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row>
    <row r="19" spans="1:93" ht="26.45" customHeight="1" x14ac:dyDescent="0.2">
      <c r="A19" s="133">
        <v>17</v>
      </c>
      <c r="B19" s="109"/>
      <c r="C19" s="110">
        <f>+$AN396</f>
        <v>0</v>
      </c>
      <c r="D19" s="136">
        <v>0</v>
      </c>
      <c r="E19" s="459"/>
      <c r="F19" s="17"/>
      <c r="G19" s="17"/>
      <c r="H19" s="211">
        <f t="shared" si="0"/>
        <v>0</v>
      </c>
      <c r="I19" s="212"/>
      <c r="J19" s="213">
        <f t="shared" si="1"/>
        <v>0</v>
      </c>
      <c r="K19" s="213">
        <f t="shared" si="2"/>
        <v>0</v>
      </c>
      <c r="L19" s="214"/>
      <c r="M19" s="215"/>
      <c r="N19" s="216"/>
      <c r="O19" s="17"/>
      <c r="P19" s="17"/>
      <c r="Q19" s="17"/>
      <c r="R19" s="17"/>
      <c r="S19" s="17"/>
      <c r="U19" s="17"/>
      <c r="V19" s="17"/>
      <c r="W19" s="17"/>
      <c r="X19" s="17"/>
      <c r="Y19" s="17"/>
      <c r="Z19" s="17"/>
      <c r="AA19" s="17"/>
      <c r="AB19" s="17"/>
      <c r="AC19" s="17"/>
      <c r="AD19" s="17"/>
      <c r="AE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row>
    <row r="20" spans="1:93" ht="26.45" customHeight="1" x14ac:dyDescent="0.2">
      <c r="A20" s="133">
        <v>18</v>
      </c>
      <c r="B20" s="109"/>
      <c r="C20" s="110">
        <f>+$AN416</f>
        <v>0</v>
      </c>
      <c r="D20" s="136">
        <v>0</v>
      </c>
      <c r="E20" s="459"/>
      <c r="F20" s="17"/>
      <c r="G20" s="17"/>
      <c r="H20" s="211">
        <f t="shared" si="0"/>
        <v>0</v>
      </c>
      <c r="I20" s="212"/>
      <c r="J20" s="213">
        <f t="shared" si="1"/>
        <v>0</v>
      </c>
      <c r="K20" s="213">
        <f t="shared" si="2"/>
        <v>0</v>
      </c>
      <c r="L20" s="214"/>
      <c r="M20" s="215"/>
      <c r="N20" s="216"/>
      <c r="O20" s="17"/>
      <c r="P20" s="17"/>
      <c r="Q20" s="17"/>
      <c r="R20" s="17"/>
      <c r="S20" s="17"/>
      <c r="U20" s="17"/>
      <c r="V20" s="17"/>
      <c r="W20" s="17"/>
      <c r="X20" s="17"/>
      <c r="Y20" s="17"/>
      <c r="Z20" s="17"/>
      <c r="AA20" s="17"/>
      <c r="AB20" s="17"/>
      <c r="AC20" s="17"/>
      <c r="AD20" s="17"/>
      <c r="AE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row>
    <row r="21" spans="1:93" ht="26.45" customHeight="1" x14ac:dyDescent="0.2">
      <c r="A21" s="133">
        <v>19</v>
      </c>
      <c r="B21" s="109"/>
      <c r="C21" s="110">
        <f>+$AN436</f>
        <v>0</v>
      </c>
      <c r="D21" s="136">
        <v>0</v>
      </c>
      <c r="E21" s="459"/>
      <c r="F21" s="17"/>
      <c r="G21" s="17"/>
      <c r="H21" s="211">
        <f t="shared" si="0"/>
        <v>0</v>
      </c>
      <c r="I21" s="212"/>
      <c r="J21" s="213">
        <f t="shared" si="1"/>
        <v>0</v>
      </c>
      <c r="K21" s="213">
        <f t="shared" si="2"/>
        <v>0</v>
      </c>
      <c r="L21" s="214"/>
      <c r="M21" s="215"/>
      <c r="N21" s="216"/>
      <c r="O21" s="17"/>
      <c r="P21" s="17"/>
      <c r="Q21" s="17"/>
      <c r="R21" s="17"/>
      <c r="S21" s="17"/>
      <c r="U21" s="17"/>
      <c r="V21" s="17"/>
      <c r="W21" s="17"/>
      <c r="X21" s="17"/>
      <c r="Y21" s="17"/>
      <c r="Z21" s="17"/>
      <c r="AA21" s="17"/>
      <c r="AB21" s="17"/>
      <c r="AC21" s="17"/>
      <c r="AD21" s="17"/>
      <c r="AE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row>
    <row r="22" spans="1:93" ht="26.45" customHeight="1" x14ac:dyDescent="0.2">
      <c r="A22" s="133">
        <v>20</v>
      </c>
      <c r="B22" s="109"/>
      <c r="C22" s="110">
        <f>+$AN456</f>
        <v>0</v>
      </c>
      <c r="D22" s="136">
        <v>0</v>
      </c>
      <c r="E22" s="459"/>
      <c r="F22" s="17"/>
      <c r="G22" s="17"/>
      <c r="H22" s="211">
        <f t="shared" si="0"/>
        <v>0</v>
      </c>
      <c r="I22" s="212"/>
      <c r="J22" s="213">
        <f t="shared" si="1"/>
        <v>0</v>
      </c>
      <c r="K22" s="213">
        <f t="shared" si="2"/>
        <v>0</v>
      </c>
      <c r="L22" s="214"/>
      <c r="M22" s="215"/>
      <c r="N22" s="216"/>
      <c r="O22" s="17"/>
      <c r="P22" s="17"/>
      <c r="Q22" s="17"/>
      <c r="R22" s="17"/>
      <c r="S22" s="17"/>
      <c r="U22" s="17"/>
      <c r="V22" s="17"/>
      <c r="W22" s="17"/>
      <c r="X22" s="17"/>
      <c r="Y22" s="17"/>
      <c r="Z22" s="17"/>
      <c r="AA22" s="17"/>
      <c r="AB22" s="17"/>
      <c r="AC22" s="17"/>
      <c r="AD22" s="17"/>
      <c r="AE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row>
    <row r="23" spans="1:93" ht="26.45" customHeight="1" x14ac:dyDescent="0.2">
      <c r="A23" s="133">
        <v>21</v>
      </c>
      <c r="B23" s="109"/>
      <c r="C23" s="110">
        <f>+$AN476</f>
        <v>0</v>
      </c>
      <c r="D23" s="136">
        <v>0</v>
      </c>
      <c r="E23" s="459"/>
      <c r="F23" s="17"/>
      <c r="G23" s="17"/>
      <c r="H23" s="211">
        <f t="shared" si="0"/>
        <v>0</v>
      </c>
      <c r="I23" s="212"/>
      <c r="J23" s="213">
        <f t="shared" si="1"/>
        <v>0</v>
      </c>
      <c r="K23" s="213">
        <f t="shared" si="2"/>
        <v>0</v>
      </c>
      <c r="L23" s="214"/>
      <c r="M23" s="215"/>
      <c r="N23" s="216"/>
      <c r="O23" s="17"/>
      <c r="P23" s="17"/>
      <c r="Q23" s="17"/>
      <c r="R23" s="17"/>
      <c r="S23" s="17"/>
      <c r="U23" s="17"/>
      <c r="V23" s="17"/>
      <c r="W23" s="17"/>
      <c r="X23" s="17"/>
      <c r="Y23" s="17"/>
      <c r="Z23" s="17"/>
      <c r="AA23" s="17"/>
      <c r="AB23" s="17"/>
      <c r="AC23" s="17"/>
      <c r="AD23" s="17"/>
      <c r="AE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row>
    <row r="24" spans="1:93" ht="26.45" customHeight="1" x14ac:dyDescent="0.2">
      <c r="A24" s="133">
        <v>22</v>
      </c>
      <c r="B24" s="109"/>
      <c r="C24" s="110">
        <f>+$AN496</f>
        <v>0</v>
      </c>
      <c r="D24" s="136">
        <v>0</v>
      </c>
      <c r="E24" s="459"/>
      <c r="F24" s="17"/>
      <c r="G24" s="17"/>
      <c r="H24" s="211">
        <f t="shared" si="0"/>
        <v>0</v>
      </c>
      <c r="I24" s="212"/>
      <c r="J24" s="213">
        <f t="shared" si="1"/>
        <v>0</v>
      </c>
      <c r="K24" s="213">
        <f t="shared" si="2"/>
        <v>0</v>
      </c>
      <c r="L24" s="214"/>
      <c r="M24" s="215"/>
      <c r="N24" s="216"/>
      <c r="O24" s="17"/>
      <c r="P24" s="17"/>
      <c r="Q24" s="17"/>
      <c r="R24" s="17"/>
      <c r="S24" s="17"/>
      <c r="U24" s="17"/>
      <c r="V24" s="17"/>
      <c r="W24" s="17"/>
      <c r="X24" s="17"/>
      <c r="Y24" s="17"/>
      <c r="Z24" s="17"/>
      <c r="AA24" s="17"/>
      <c r="AB24" s="17"/>
      <c r="AC24" s="17"/>
      <c r="AD24" s="17"/>
      <c r="AE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row>
    <row r="25" spans="1:93" ht="26.45" customHeight="1" x14ac:dyDescent="0.2">
      <c r="A25" s="133">
        <v>23</v>
      </c>
      <c r="B25" s="109"/>
      <c r="C25" s="110">
        <f>+$AN516</f>
        <v>0</v>
      </c>
      <c r="D25" s="136">
        <v>0</v>
      </c>
      <c r="E25" s="459"/>
      <c r="F25" s="17"/>
      <c r="G25" s="17"/>
      <c r="H25" s="211">
        <f t="shared" si="0"/>
        <v>0</v>
      </c>
      <c r="I25" s="212"/>
      <c r="J25" s="213">
        <f t="shared" si="1"/>
        <v>0</v>
      </c>
      <c r="K25" s="213">
        <f t="shared" si="2"/>
        <v>0</v>
      </c>
      <c r="L25" s="214"/>
      <c r="M25" s="215"/>
      <c r="N25" s="216"/>
      <c r="O25" s="17"/>
      <c r="P25" s="17"/>
      <c r="Q25" s="17"/>
      <c r="R25" s="17"/>
      <c r="S25" s="17"/>
      <c r="U25" s="17"/>
      <c r="V25" s="17"/>
      <c r="W25" s="17"/>
      <c r="X25" s="17"/>
      <c r="Y25" s="17"/>
      <c r="Z25" s="17"/>
      <c r="AA25" s="17"/>
      <c r="AB25" s="17"/>
      <c r="AC25" s="17"/>
      <c r="AD25" s="17"/>
      <c r="AE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row>
    <row r="26" spans="1:93" ht="26.45" customHeight="1" x14ac:dyDescent="0.2">
      <c r="A26" s="133">
        <v>24</v>
      </c>
      <c r="B26" s="109"/>
      <c r="C26" s="110">
        <f>+$AN536</f>
        <v>0</v>
      </c>
      <c r="D26" s="136">
        <v>0</v>
      </c>
      <c r="E26" s="459"/>
      <c r="F26" s="17"/>
      <c r="G26" s="17"/>
      <c r="H26" s="211">
        <f t="shared" si="0"/>
        <v>0</v>
      </c>
      <c r="I26" s="212"/>
      <c r="J26" s="213">
        <f t="shared" si="1"/>
        <v>0</v>
      </c>
      <c r="K26" s="213">
        <f t="shared" si="2"/>
        <v>0</v>
      </c>
      <c r="L26" s="214"/>
      <c r="M26" s="215"/>
      <c r="N26" s="216"/>
      <c r="O26" s="17"/>
      <c r="P26" s="17"/>
      <c r="Q26" s="17"/>
      <c r="R26" s="17"/>
      <c r="S26" s="17"/>
      <c r="U26" s="17"/>
      <c r="V26" s="17"/>
      <c r="W26" s="17"/>
      <c r="X26" s="17"/>
      <c r="Y26" s="17"/>
      <c r="Z26" s="17"/>
      <c r="AA26" s="17"/>
      <c r="AB26" s="17"/>
      <c r="AC26" s="17"/>
      <c r="AD26" s="17"/>
      <c r="AE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row>
    <row r="27" spans="1:93" ht="26.45" customHeight="1" x14ac:dyDescent="0.2">
      <c r="A27" s="133">
        <v>25</v>
      </c>
      <c r="B27" s="109"/>
      <c r="C27" s="110">
        <f>+$AN556</f>
        <v>0</v>
      </c>
      <c r="D27" s="136">
        <v>0</v>
      </c>
      <c r="E27" s="459"/>
      <c r="F27" s="17"/>
      <c r="G27" s="17"/>
      <c r="H27" s="211">
        <f t="shared" si="0"/>
        <v>0</v>
      </c>
      <c r="I27" s="212"/>
      <c r="J27" s="213">
        <f t="shared" si="1"/>
        <v>0</v>
      </c>
      <c r="K27" s="213">
        <f t="shared" si="2"/>
        <v>0</v>
      </c>
      <c r="L27" s="214"/>
      <c r="M27" s="215"/>
      <c r="N27" s="216"/>
      <c r="O27" s="17"/>
      <c r="P27" s="17"/>
      <c r="Q27" s="17"/>
      <c r="R27" s="17"/>
      <c r="S27" s="17"/>
      <c r="U27" s="17"/>
      <c r="V27" s="17"/>
      <c r="W27" s="17"/>
      <c r="X27" s="17"/>
      <c r="Y27" s="17"/>
      <c r="Z27" s="17"/>
      <c r="AA27" s="17"/>
      <c r="AB27" s="17"/>
      <c r="AC27" s="17"/>
      <c r="AD27" s="17"/>
      <c r="AE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row>
    <row r="28" spans="1:93" ht="26.45" customHeight="1" x14ac:dyDescent="0.2">
      <c r="A28" s="133">
        <v>26</v>
      </c>
      <c r="B28" s="109"/>
      <c r="C28" s="110">
        <f>+$AN576</f>
        <v>0</v>
      </c>
      <c r="D28" s="136">
        <v>0</v>
      </c>
      <c r="E28" s="459"/>
      <c r="F28" s="17"/>
      <c r="G28" s="17"/>
      <c r="H28" s="211">
        <f t="shared" si="0"/>
        <v>0</v>
      </c>
      <c r="I28" s="212"/>
      <c r="J28" s="213">
        <f t="shared" si="1"/>
        <v>0</v>
      </c>
      <c r="K28" s="213">
        <f t="shared" si="2"/>
        <v>0</v>
      </c>
      <c r="L28" s="214"/>
      <c r="M28" s="215"/>
      <c r="N28" s="216"/>
      <c r="O28" s="17"/>
      <c r="P28" s="17"/>
      <c r="Q28" s="17"/>
      <c r="R28" s="17"/>
      <c r="S28" s="17"/>
      <c r="U28" s="17"/>
      <c r="V28" s="17"/>
      <c r="W28" s="17"/>
      <c r="X28" s="17"/>
      <c r="Y28" s="17"/>
      <c r="Z28" s="17"/>
      <c r="AA28" s="17"/>
      <c r="AB28" s="17"/>
      <c r="AC28" s="17"/>
      <c r="AD28" s="17"/>
      <c r="AE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row>
    <row r="29" spans="1:93" ht="26.45" customHeight="1" x14ac:dyDescent="0.2">
      <c r="A29" s="133">
        <v>27</v>
      </c>
      <c r="B29" s="109"/>
      <c r="C29" s="110">
        <f>+$AN596</f>
        <v>0</v>
      </c>
      <c r="D29" s="136">
        <v>0</v>
      </c>
      <c r="E29" s="459"/>
      <c r="F29" s="17"/>
      <c r="G29" s="17"/>
      <c r="H29" s="211">
        <f t="shared" si="0"/>
        <v>0</v>
      </c>
      <c r="I29" s="212"/>
      <c r="J29" s="213">
        <f t="shared" si="1"/>
        <v>0</v>
      </c>
      <c r="K29" s="213">
        <f t="shared" si="2"/>
        <v>0</v>
      </c>
      <c r="L29" s="214"/>
      <c r="M29" s="215"/>
      <c r="N29" s="216"/>
      <c r="O29" s="17"/>
      <c r="P29" s="17"/>
      <c r="Q29" s="17"/>
      <c r="R29" s="17"/>
      <c r="S29" s="17"/>
      <c r="U29" s="17"/>
      <c r="V29" s="17"/>
      <c r="W29" s="17"/>
      <c r="X29" s="17"/>
      <c r="Y29" s="17"/>
      <c r="Z29" s="17"/>
      <c r="AA29" s="17"/>
      <c r="AB29" s="17"/>
      <c r="AC29" s="17"/>
      <c r="AD29" s="17"/>
      <c r="AE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row>
    <row r="30" spans="1:93" ht="26.45" customHeight="1" x14ac:dyDescent="0.2">
      <c r="A30" s="133">
        <v>28</v>
      </c>
      <c r="B30" s="109"/>
      <c r="C30" s="110">
        <f>+$AN616</f>
        <v>0</v>
      </c>
      <c r="D30" s="136">
        <v>0</v>
      </c>
      <c r="E30" s="459"/>
      <c r="F30" s="17"/>
      <c r="G30" s="17"/>
      <c r="H30" s="211">
        <f t="shared" si="0"/>
        <v>0</v>
      </c>
      <c r="I30" s="212"/>
      <c r="J30" s="213">
        <f t="shared" si="1"/>
        <v>0</v>
      </c>
      <c r="K30" s="213">
        <f t="shared" si="2"/>
        <v>0</v>
      </c>
      <c r="L30" s="214"/>
      <c r="M30" s="215"/>
      <c r="N30" s="216"/>
      <c r="O30" s="17"/>
      <c r="P30" s="17"/>
      <c r="Q30" s="17"/>
      <c r="R30" s="17"/>
      <c r="S30" s="17"/>
      <c r="U30" s="17"/>
      <c r="V30" s="17"/>
      <c r="W30" s="17"/>
      <c r="X30" s="17"/>
      <c r="Y30" s="17"/>
      <c r="Z30" s="17"/>
      <c r="AA30" s="17"/>
      <c r="AB30" s="17"/>
      <c r="AC30" s="17"/>
      <c r="AD30" s="17"/>
      <c r="AE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row>
    <row r="31" spans="1:93" ht="26.45" customHeight="1" x14ac:dyDescent="0.2">
      <c r="A31" s="133">
        <v>29</v>
      </c>
      <c r="B31" s="109"/>
      <c r="C31" s="110">
        <f>+$AN636</f>
        <v>0</v>
      </c>
      <c r="D31" s="136">
        <v>0</v>
      </c>
      <c r="E31" s="459"/>
      <c r="F31" s="17"/>
      <c r="G31" s="17"/>
      <c r="H31" s="211">
        <f t="shared" si="0"/>
        <v>0</v>
      </c>
      <c r="I31" s="212"/>
      <c r="J31" s="213">
        <f t="shared" si="1"/>
        <v>0</v>
      </c>
      <c r="K31" s="213">
        <f t="shared" si="2"/>
        <v>0</v>
      </c>
      <c r="L31" s="214"/>
      <c r="M31" s="215"/>
      <c r="N31" s="216"/>
      <c r="O31" s="17"/>
      <c r="P31" s="17"/>
      <c r="Q31" s="17"/>
      <c r="R31" s="17"/>
      <c r="S31" s="17"/>
      <c r="U31" s="17"/>
      <c r="V31" s="17"/>
      <c r="W31" s="17"/>
      <c r="X31" s="17"/>
      <c r="Y31" s="17"/>
      <c r="Z31" s="17"/>
      <c r="AA31" s="17"/>
      <c r="AB31" s="17"/>
      <c r="AC31" s="17"/>
      <c r="AD31" s="17"/>
      <c r="AE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row>
    <row r="32" spans="1:93" ht="26.45" customHeight="1" x14ac:dyDescent="0.2">
      <c r="A32" s="133">
        <v>30</v>
      </c>
      <c r="B32" s="109"/>
      <c r="C32" s="110">
        <f>+$AN656</f>
        <v>0</v>
      </c>
      <c r="D32" s="136">
        <v>0</v>
      </c>
      <c r="E32" s="459"/>
      <c r="F32" s="17"/>
      <c r="G32" s="17"/>
      <c r="H32" s="211">
        <f t="shared" si="0"/>
        <v>0</v>
      </c>
      <c r="I32" s="212"/>
      <c r="J32" s="213">
        <f t="shared" si="1"/>
        <v>0</v>
      </c>
      <c r="K32" s="213">
        <f t="shared" si="2"/>
        <v>0</v>
      </c>
      <c r="L32" s="214"/>
      <c r="M32" s="215"/>
      <c r="N32" s="216"/>
      <c r="O32" s="17"/>
      <c r="P32" s="17"/>
      <c r="Q32" s="17"/>
      <c r="R32" s="17"/>
      <c r="S32" s="17"/>
      <c r="U32" s="17"/>
      <c r="V32" s="17"/>
      <c r="W32" s="17"/>
      <c r="X32" s="17"/>
      <c r="Y32" s="17"/>
      <c r="Z32" s="17"/>
      <c r="AA32" s="17"/>
      <c r="AB32" s="17"/>
      <c r="AC32" s="17"/>
      <c r="AD32" s="17"/>
      <c r="AE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row>
    <row r="33" spans="1:93" ht="26.45" customHeight="1" x14ac:dyDescent="0.2">
      <c r="A33" s="133">
        <v>31</v>
      </c>
      <c r="B33" s="109"/>
      <c r="C33" s="110">
        <f>+$AN676</f>
        <v>0</v>
      </c>
      <c r="D33" s="136">
        <v>0</v>
      </c>
      <c r="E33" s="459"/>
      <c r="F33" s="17"/>
      <c r="G33" s="17"/>
      <c r="H33" s="211">
        <f t="shared" si="0"/>
        <v>0</v>
      </c>
      <c r="I33" s="212"/>
      <c r="J33" s="213">
        <f t="shared" si="1"/>
        <v>0</v>
      </c>
      <c r="K33" s="213">
        <f t="shared" si="2"/>
        <v>0</v>
      </c>
      <c r="L33" s="214"/>
      <c r="M33" s="215"/>
      <c r="N33" s="216"/>
      <c r="O33" s="17"/>
      <c r="P33" s="17"/>
      <c r="Q33" s="17"/>
      <c r="R33" s="17"/>
      <c r="S33" s="17"/>
      <c r="U33" s="17"/>
      <c r="V33" s="17"/>
      <c r="W33" s="17"/>
      <c r="X33" s="17"/>
      <c r="Y33" s="17"/>
      <c r="Z33" s="17"/>
      <c r="AA33" s="17"/>
      <c r="AB33" s="17"/>
      <c r="AC33" s="17"/>
      <c r="AD33" s="17"/>
      <c r="AE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row>
    <row r="34" spans="1:93" ht="26.45" customHeight="1" x14ac:dyDescent="0.2">
      <c r="A34" s="133">
        <v>32</v>
      </c>
      <c r="B34" s="109"/>
      <c r="C34" s="110">
        <f>+$AN696</f>
        <v>0</v>
      </c>
      <c r="D34" s="136">
        <v>0</v>
      </c>
      <c r="E34" s="459"/>
      <c r="F34" s="17"/>
      <c r="G34" s="17"/>
      <c r="H34" s="211">
        <f t="shared" si="0"/>
        <v>0</v>
      </c>
      <c r="I34" s="212"/>
      <c r="J34" s="213">
        <f t="shared" si="1"/>
        <v>0</v>
      </c>
      <c r="K34" s="213">
        <f t="shared" si="2"/>
        <v>0</v>
      </c>
      <c r="L34" s="214"/>
      <c r="M34" s="215"/>
      <c r="N34" s="216"/>
      <c r="O34" s="17"/>
      <c r="P34" s="17"/>
      <c r="Q34" s="17"/>
      <c r="R34" s="17"/>
      <c r="S34" s="17"/>
      <c r="U34" s="17"/>
      <c r="V34" s="17"/>
      <c r="W34" s="17"/>
      <c r="X34" s="17"/>
      <c r="Y34" s="17"/>
      <c r="Z34" s="17"/>
      <c r="AA34" s="17"/>
      <c r="AB34" s="17"/>
      <c r="AC34" s="17"/>
      <c r="AD34" s="17"/>
      <c r="AE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row>
    <row r="35" spans="1:93" ht="26.45" customHeight="1" x14ac:dyDescent="0.2">
      <c r="A35" s="133">
        <v>33</v>
      </c>
      <c r="B35" s="109"/>
      <c r="C35" s="110">
        <f>+$AN716</f>
        <v>0</v>
      </c>
      <c r="D35" s="136">
        <v>0</v>
      </c>
      <c r="E35" s="459"/>
      <c r="F35" s="17"/>
      <c r="G35" s="17"/>
      <c r="H35" s="211">
        <f t="shared" si="0"/>
        <v>0</v>
      </c>
      <c r="I35" s="212"/>
      <c r="J35" s="213">
        <f t="shared" si="1"/>
        <v>0</v>
      </c>
      <c r="K35" s="213">
        <f t="shared" si="2"/>
        <v>0</v>
      </c>
      <c r="L35" s="214"/>
      <c r="M35" s="215"/>
      <c r="N35" s="216"/>
      <c r="O35" s="17"/>
      <c r="P35" s="17"/>
      <c r="Q35" s="17"/>
      <c r="R35" s="17"/>
      <c r="S35" s="17"/>
      <c r="U35" s="17"/>
      <c r="V35" s="17"/>
      <c r="W35" s="17"/>
      <c r="X35" s="17"/>
      <c r="Y35" s="17"/>
      <c r="Z35" s="17"/>
      <c r="AA35" s="17"/>
      <c r="AB35" s="17"/>
      <c r="AC35" s="17"/>
      <c r="AD35" s="17"/>
      <c r="AE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row>
    <row r="36" spans="1:93" ht="26.45" customHeight="1" x14ac:dyDescent="0.2">
      <c r="A36" s="133">
        <v>34</v>
      </c>
      <c r="B36" s="109"/>
      <c r="C36" s="110">
        <f>+$AN736</f>
        <v>0</v>
      </c>
      <c r="D36" s="136">
        <v>0</v>
      </c>
      <c r="E36" s="459"/>
      <c r="F36" s="17"/>
      <c r="G36" s="17"/>
      <c r="H36" s="211">
        <f t="shared" si="0"/>
        <v>0</v>
      </c>
      <c r="I36" s="212"/>
      <c r="J36" s="213">
        <f t="shared" si="1"/>
        <v>0</v>
      </c>
      <c r="K36" s="213">
        <f t="shared" si="2"/>
        <v>0</v>
      </c>
      <c r="L36" s="214"/>
      <c r="M36" s="215"/>
      <c r="N36" s="216"/>
      <c r="O36" s="17"/>
      <c r="P36" s="17"/>
      <c r="Q36" s="17"/>
      <c r="R36" s="17"/>
      <c r="S36" s="17"/>
      <c r="U36" s="17"/>
      <c r="V36" s="17"/>
      <c r="W36" s="17"/>
      <c r="X36" s="17"/>
      <c r="Y36" s="17"/>
      <c r="Z36" s="17"/>
      <c r="AA36" s="17"/>
      <c r="AB36" s="17"/>
      <c r="AC36" s="17"/>
      <c r="AD36" s="17"/>
      <c r="AE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row>
    <row r="37" spans="1:93" ht="26.45" customHeight="1" x14ac:dyDescent="0.2">
      <c r="A37" s="133">
        <v>35</v>
      </c>
      <c r="B37" s="109"/>
      <c r="C37" s="110">
        <f>+$AN756</f>
        <v>0</v>
      </c>
      <c r="D37" s="136">
        <v>0</v>
      </c>
      <c r="E37" s="459"/>
      <c r="F37" s="17"/>
      <c r="G37" s="17"/>
      <c r="H37" s="211">
        <f t="shared" si="0"/>
        <v>0</v>
      </c>
      <c r="I37" s="212"/>
      <c r="J37" s="213">
        <f t="shared" si="1"/>
        <v>0</v>
      </c>
      <c r="K37" s="213">
        <f t="shared" si="2"/>
        <v>0</v>
      </c>
      <c r="L37" s="214"/>
      <c r="M37" s="215"/>
      <c r="N37" s="216"/>
      <c r="O37" s="17"/>
      <c r="P37" s="17"/>
      <c r="Q37" s="17"/>
      <c r="R37" s="17"/>
      <c r="S37" s="17"/>
      <c r="U37" s="17"/>
      <c r="V37" s="17"/>
      <c r="W37" s="17"/>
      <c r="X37" s="17"/>
      <c r="Y37" s="17"/>
      <c r="Z37" s="17"/>
      <c r="AA37" s="17"/>
      <c r="AB37" s="17"/>
      <c r="AC37" s="17"/>
      <c r="AD37" s="17"/>
      <c r="AE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row>
    <row r="38" spans="1:93" ht="26.45" customHeight="1" x14ac:dyDescent="0.2">
      <c r="A38" s="133">
        <v>36</v>
      </c>
      <c r="B38" s="109"/>
      <c r="C38" s="110">
        <f>+$AN776</f>
        <v>0</v>
      </c>
      <c r="D38" s="136">
        <v>0</v>
      </c>
      <c r="E38" s="459"/>
      <c r="F38" s="17"/>
      <c r="G38" s="17"/>
      <c r="H38" s="211">
        <f t="shared" si="0"/>
        <v>0</v>
      </c>
      <c r="I38" s="212"/>
      <c r="J38" s="213">
        <f t="shared" si="1"/>
        <v>0</v>
      </c>
      <c r="K38" s="213">
        <f t="shared" si="2"/>
        <v>0</v>
      </c>
      <c r="L38" s="214"/>
      <c r="M38" s="215"/>
      <c r="N38" s="216"/>
      <c r="O38" s="17"/>
      <c r="P38" s="17"/>
      <c r="Q38" s="17"/>
      <c r="R38" s="17"/>
      <c r="S38" s="17"/>
      <c r="U38" s="17"/>
      <c r="V38" s="17"/>
      <c r="W38" s="17"/>
      <c r="X38" s="17"/>
      <c r="Y38" s="17"/>
      <c r="Z38" s="17"/>
      <c r="AA38" s="17"/>
      <c r="AB38" s="17"/>
      <c r="AC38" s="17"/>
      <c r="AD38" s="17"/>
      <c r="AE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row>
    <row r="39" spans="1:93" ht="26.45" customHeight="1" x14ac:dyDescent="0.2">
      <c r="A39" s="133">
        <v>37</v>
      </c>
      <c r="B39" s="109"/>
      <c r="C39" s="110">
        <f>+$AN796</f>
        <v>0</v>
      </c>
      <c r="D39" s="136">
        <v>0</v>
      </c>
      <c r="E39" s="459"/>
      <c r="F39" s="17"/>
      <c r="G39" s="17"/>
      <c r="H39" s="211">
        <f t="shared" si="0"/>
        <v>0</v>
      </c>
      <c r="I39" s="212"/>
      <c r="J39" s="213">
        <f t="shared" si="1"/>
        <v>0</v>
      </c>
      <c r="K39" s="213">
        <f t="shared" si="2"/>
        <v>0</v>
      </c>
      <c r="L39" s="214"/>
      <c r="M39" s="215"/>
      <c r="N39" s="216"/>
      <c r="O39" s="17"/>
      <c r="P39" s="17"/>
      <c r="Q39" s="17"/>
      <c r="R39" s="17"/>
      <c r="S39" s="17"/>
      <c r="U39" s="17"/>
      <c r="V39" s="17"/>
      <c r="W39" s="17"/>
      <c r="X39" s="17"/>
      <c r="Y39" s="17"/>
      <c r="Z39" s="17"/>
      <c r="AA39" s="17"/>
      <c r="AB39" s="17"/>
      <c r="AC39" s="17"/>
      <c r="AD39" s="17"/>
      <c r="AE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row>
    <row r="40" spans="1:93" ht="26.45" customHeight="1" x14ac:dyDescent="0.2">
      <c r="A40" s="133">
        <v>38</v>
      </c>
      <c r="B40" s="109"/>
      <c r="C40" s="110">
        <f>+$AN816</f>
        <v>0</v>
      </c>
      <c r="D40" s="136">
        <v>0</v>
      </c>
      <c r="E40" s="459"/>
      <c r="F40" s="17"/>
      <c r="G40" s="17"/>
      <c r="H40" s="211">
        <f t="shared" si="0"/>
        <v>0</v>
      </c>
      <c r="I40" s="212"/>
      <c r="J40" s="213">
        <f t="shared" si="1"/>
        <v>0</v>
      </c>
      <c r="K40" s="213">
        <f t="shared" si="2"/>
        <v>0</v>
      </c>
      <c r="L40" s="214"/>
      <c r="M40" s="215"/>
      <c r="N40" s="216"/>
      <c r="O40" s="17"/>
      <c r="P40" s="17"/>
      <c r="Q40" s="17"/>
      <c r="R40" s="17"/>
      <c r="S40" s="17"/>
      <c r="U40" s="17"/>
      <c r="V40" s="17"/>
      <c r="W40" s="17"/>
      <c r="X40" s="17"/>
      <c r="Y40" s="17"/>
      <c r="Z40" s="17"/>
      <c r="AA40" s="17"/>
      <c r="AB40" s="17"/>
      <c r="AC40" s="17"/>
      <c r="AD40" s="17"/>
      <c r="AE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row>
    <row r="41" spans="1:93" ht="26.45" customHeight="1" x14ac:dyDescent="0.2">
      <c r="A41" s="133">
        <v>39</v>
      </c>
      <c r="B41" s="109"/>
      <c r="C41" s="110">
        <f>+$AN836</f>
        <v>0</v>
      </c>
      <c r="D41" s="136">
        <v>0</v>
      </c>
      <c r="E41" s="459"/>
      <c r="F41" s="17"/>
      <c r="G41" s="17"/>
      <c r="H41" s="211">
        <f t="shared" si="0"/>
        <v>0</v>
      </c>
      <c r="I41" s="212"/>
      <c r="J41" s="213">
        <f t="shared" si="1"/>
        <v>0</v>
      </c>
      <c r="K41" s="213">
        <f t="shared" si="2"/>
        <v>0</v>
      </c>
      <c r="L41" s="214"/>
      <c r="M41" s="215"/>
      <c r="N41" s="216"/>
      <c r="O41" s="17"/>
      <c r="P41" s="17"/>
      <c r="Q41" s="17"/>
      <c r="R41" s="17"/>
      <c r="S41" s="17"/>
      <c r="U41" s="17"/>
      <c r="V41" s="17"/>
      <c r="W41" s="17"/>
      <c r="X41" s="17"/>
      <c r="Y41" s="17"/>
      <c r="Z41" s="17"/>
      <c r="AA41" s="17"/>
      <c r="AB41" s="17"/>
      <c r="AC41" s="17"/>
      <c r="AD41" s="17"/>
      <c r="AE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row>
    <row r="42" spans="1:93" ht="26.45" customHeight="1" thickBot="1" x14ac:dyDescent="0.25">
      <c r="A42" s="133">
        <v>40</v>
      </c>
      <c r="B42" s="109"/>
      <c r="C42" s="110">
        <f>+$AN856</f>
        <v>0</v>
      </c>
      <c r="D42" s="136">
        <v>0</v>
      </c>
      <c r="E42" s="459"/>
      <c r="F42" s="17"/>
      <c r="G42" s="17"/>
      <c r="H42" s="217">
        <f t="shared" si="0"/>
        <v>0</v>
      </c>
      <c r="I42" s="212"/>
      <c r="J42" s="218">
        <f t="shared" si="1"/>
        <v>0</v>
      </c>
      <c r="K42" s="218">
        <f t="shared" si="2"/>
        <v>0</v>
      </c>
      <c r="L42" s="219"/>
      <c r="M42" s="220"/>
      <c r="N42" s="221"/>
      <c r="O42" s="17"/>
      <c r="P42" s="17"/>
      <c r="Q42" s="17"/>
      <c r="R42" s="17"/>
      <c r="S42" s="17"/>
      <c r="U42" s="17"/>
      <c r="V42" s="17"/>
      <c r="W42" s="17"/>
      <c r="X42" s="17"/>
      <c r="Y42" s="17"/>
      <c r="Z42" s="17"/>
      <c r="AA42" s="17"/>
      <c r="AB42" s="17"/>
      <c r="AC42" s="17"/>
      <c r="AD42" s="17"/>
      <c r="AE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row>
    <row r="43" spans="1:93" ht="25.5" customHeight="1" thickBot="1" x14ac:dyDescent="0.25">
      <c r="A43" s="134"/>
      <c r="B43" s="135" t="s">
        <v>3</v>
      </c>
      <c r="C43" s="103">
        <f t="shared" ref="C43:D43" si="3">SUM(C3:C42)</f>
        <v>0</v>
      </c>
      <c r="D43" s="115">
        <f t="shared" si="3"/>
        <v>0</v>
      </c>
      <c r="E43" s="459"/>
      <c r="F43" s="17"/>
      <c r="G43" s="17"/>
      <c r="H43" s="222" t="s">
        <v>3</v>
      </c>
      <c r="I43" s="78"/>
      <c r="J43" s="12">
        <f t="shared" ref="J43" si="4">SUM(J3:J42)</f>
        <v>0</v>
      </c>
      <c r="K43" s="12">
        <f t="shared" ref="K43" si="5">SUM(K3:K42)</f>
        <v>0</v>
      </c>
      <c r="L43" s="56">
        <f>SUM(L3:L42)</f>
        <v>0</v>
      </c>
      <c r="M43" s="56">
        <f>SUM(M3:M42)</f>
        <v>0</v>
      </c>
      <c r="N43" s="223">
        <f>SUM(N3:N42)</f>
        <v>0</v>
      </c>
      <c r="O43" s="17"/>
      <c r="P43" s="17"/>
      <c r="Q43" s="17"/>
      <c r="R43" s="17"/>
      <c r="S43" s="17"/>
      <c r="U43" s="17"/>
      <c r="V43" s="17"/>
      <c r="W43" s="17"/>
      <c r="X43" s="17"/>
      <c r="Y43" s="17"/>
      <c r="Z43" s="17"/>
      <c r="AA43" s="17"/>
      <c r="AB43" s="17"/>
      <c r="AC43" s="17"/>
      <c r="AD43" s="17"/>
      <c r="AE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row>
    <row r="44" spans="1:93" ht="25.5" customHeight="1" x14ac:dyDescent="0.2">
      <c r="A44" s="97">
        <f>INDEX('ראשי-פרטים כלליים וריכוז הוצאות'!$O$106:$O$155,A58)</f>
        <v>0</v>
      </c>
      <c r="B44" s="96" t="s">
        <v>96</v>
      </c>
      <c r="C44" s="98">
        <f t="shared" ref="C44:D44" si="6">C43*$A$44</f>
        <v>0</v>
      </c>
      <c r="D44" s="99">
        <f t="shared" si="6"/>
        <v>0</v>
      </c>
      <c r="E44" s="459"/>
      <c r="F44" s="17"/>
      <c r="G44" s="17"/>
      <c r="H44" s="224" t="s">
        <v>96</v>
      </c>
      <c r="I44" s="225"/>
      <c r="J44" s="226">
        <f t="shared" ref="J44" si="7">J43*$A$44</f>
        <v>0</v>
      </c>
      <c r="K44" s="226">
        <f t="shared" ref="K44" si="8">K43*$A$44</f>
        <v>0</v>
      </c>
      <c r="L44" s="227">
        <f>L43*$A$44</f>
        <v>0</v>
      </c>
      <c r="M44" s="227">
        <f>M43*$A$44</f>
        <v>0</v>
      </c>
      <c r="N44" s="228">
        <f>N43*$A$44</f>
        <v>0</v>
      </c>
      <c r="O44" s="17"/>
      <c r="P44" s="17"/>
      <c r="Q44" s="17"/>
      <c r="R44" s="17"/>
      <c r="S44" s="17"/>
      <c r="U44" s="17"/>
      <c r="V44" s="17"/>
      <c r="W44" s="17"/>
      <c r="X44" s="17"/>
      <c r="Y44" s="17"/>
      <c r="Z44" s="17"/>
      <c r="AA44" s="17"/>
      <c r="AB44" s="17"/>
      <c r="AC44" s="17"/>
      <c r="AD44" s="17"/>
      <c r="AE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row>
    <row r="45" spans="1:93" ht="25.5" customHeight="1" thickBot="1" x14ac:dyDescent="0.25">
      <c r="A45" s="134"/>
      <c r="B45" s="135" t="s">
        <v>3</v>
      </c>
      <c r="C45" s="103">
        <f t="shared" ref="C45:D45" si="9">C43+C44</f>
        <v>0</v>
      </c>
      <c r="D45" s="115">
        <f t="shared" si="9"/>
        <v>0</v>
      </c>
      <c r="E45" s="459"/>
      <c r="F45" s="17"/>
      <c r="G45" s="17"/>
      <c r="H45" s="229" t="s">
        <v>3</v>
      </c>
      <c r="I45" s="230"/>
      <c r="J45" s="231">
        <f t="shared" ref="J45" si="10">J43+J44</f>
        <v>0</v>
      </c>
      <c r="K45" s="231">
        <f t="shared" ref="K45" si="11">K43+K44</f>
        <v>0</v>
      </c>
      <c r="L45" s="232">
        <f>L43+L44</f>
        <v>0</v>
      </c>
      <c r="M45" s="233">
        <f>M43+M44</f>
        <v>0</v>
      </c>
      <c r="N45" s="234">
        <f>N43+N44</f>
        <v>0</v>
      </c>
      <c r="O45" s="17"/>
      <c r="P45" s="17"/>
      <c r="Q45" s="17"/>
      <c r="R45" s="17"/>
      <c r="S45" s="17"/>
      <c r="U45" s="17"/>
      <c r="V45" s="17"/>
      <c r="W45" s="17"/>
      <c r="X45" s="17"/>
      <c r="Y45" s="17"/>
      <c r="Z45" s="17"/>
      <c r="AA45" s="17"/>
      <c r="AB45" s="17"/>
      <c r="AC45" s="17"/>
      <c r="AD45" s="17"/>
      <c r="AE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row>
    <row r="46" spans="1:93" s="17" customFormat="1" ht="13.5" thickBot="1" x14ac:dyDescent="0.25">
      <c r="E46" s="297"/>
      <c r="F46" s="459"/>
      <c r="L46" s="297"/>
      <c r="M46" s="459"/>
      <c r="O46" s="3"/>
      <c r="T46" s="459"/>
    </row>
    <row r="47" spans="1:93" s="17" customFormat="1" ht="17.25" thickTop="1" thickBot="1" x14ac:dyDescent="0.25">
      <c r="A47" s="625" t="s">
        <v>148</v>
      </c>
      <c r="B47" s="626"/>
      <c r="E47" s="297"/>
      <c r="F47" s="459"/>
      <c r="L47" s="297"/>
      <c r="M47" s="459"/>
      <c r="T47" s="459"/>
    </row>
    <row r="48" spans="1:93" s="17" customFormat="1" ht="14.25" customHeight="1" thickTop="1" thickBot="1" x14ac:dyDescent="0.25">
      <c r="A48" s="627"/>
      <c r="B48" s="628"/>
      <c r="E48" s="297"/>
      <c r="F48" s="459"/>
      <c r="L48" s="297"/>
      <c r="M48" s="459"/>
      <c r="T48" s="459"/>
    </row>
    <row r="49" spans="1:40" s="17" customFormat="1" ht="14.25" customHeight="1" thickTop="1" thickBot="1" x14ac:dyDescent="0.25">
      <c r="A49" s="627"/>
      <c r="B49" s="628"/>
      <c r="E49" s="297"/>
      <c r="F49" s="459"/>
      <c r="L49" s="297"/>
      <c r="M49" s="459"/>
      <c r="T49" s="459"/>
    </row>
    <row r="50" spans="1:40" s="17" customFormat="1" ht="14.25" customHeight="1" thickTop="1" thickBot="1" x14ac:dyDescent="0.25">
      <c r="A50" s="627"/>
      <c r="B50" s="628"/>
      <c r="E50" s="297"/>
      <c r="F50" s="459"/>
      <c r="L50" s="297"/>
      <c r="M50" s="459"/>
      <c r="T50" s="459"/>
    </row>
    <row r="51" spans="1:40" s="17" customFormat="1" ht="13.5" thickTop="1" x14ac:dyDescent="0.2">
      <c r="E51" s="297"/>
      <c r="F51" s="459"/>
      <c r="L51" s="297"/>
      <c r="M51" s="459"/>
      <c r="T51" s="459"/>
    </row>
    <row r="52" spans="1:40" s="17" customFormat="1" x14ac:dyDescent="0.2">
      <c r="E52" s="297"/>
      <c r="F52" s="459"/>
      <c r="L52" s="297"/>
      <c r="M52" s="459"/>
      <c r="T52" s="459"/>
    </row>
    <row r="53" spans="1:40" s="17" customFormat="1" x14ac:dyDescent="0.2">
      <c r="E53" s="297"/>
      <c r="F53" s="459"/>
      <c r="L53" s="297"/>
      <c r="M53" s="459"/>
      <c r="T53" s="459"/>
    </row>
    <row r="54" spans="1:40" s="17" customFormat="1" x14ac:dyDescent="0.2">
      <c r="E54" s="297"/>
      <c r="F54" s="459"/>
      <c r="L54" s="297"/>
      <c r="M54" s="459"/>
      <c r="T54" s="459"/>
    </row>
    <row r="55" spans="1:40" s="17" customFormat="1" x14ac:dyDescent="0.2">
      <c r="E55" s="297"/>
      <c r="F55" s="459"/>
      <c r="L55" s="297"/>
      <c r="M55" s="459"/>
      <c r="T55" s="459"/>
    </row>
    <row r="56" spans="1:40" s="17" customFormat="1" x14ac:dyDescent="0.2">
      <c r="E56" s="297"/>
      <c r="F56" s="459"/>
      <c r="L56" s="297"/>
      <c r="M56" s="459"/>
      <c r="T56" s="459"/>
    </row>
    <row r="57" spans="1:40" s="17" customFormat="1" x14ac:dyDescent="0.2">
      <c r="E57" s="297"/>
      <c r="F57" s="459"/>
      <c r="L57" s="297"/>
      <c r="M57" s="459"/>
      <c r="T57" s="459"/>
    </row>
    <row r="58" spans="1:40" s="17" customFormat="1" x14ac:dyDescent="0.2">
      <c r="A58" s="312">
        <f>'ראשי-פרטים כלליים וריכוז הוצאות'!$F$103</f>
        <v>1</v>
      </c>
      <c r="E58" s="297"/>
      <c r="F58" s="459"/>
      <c r="L58" s="297"/>
      <c r="M58" s="459"/>
      <c r="T58" s="459"/>
    </row>
    <row r="59" spans="1:40" s="17" customFormat="1" x14ac:dyDescent="0.2">
      <c r="A59" s="312">
        <f>INDEX('ראשי-פרטים כלליים וריכוז הוצאות'!$H$106:$H$155,A58)</f>
        <v>0</v>
      </c>
      <c r="E59" s="297"/>
      <c r="F59" s="459"/>
      <c r="P59" s="297"/>
      <c r="Q59" s="459"/>
      <c r="X59" s="459"/>
    </row>
    <row r="60" spans="1:40" s="17" customFormat="1" x14ac:dyDescent="0.2">
      <c r="E60" s="297"/>
      <c r="F60" s="459"/>
      <c r="P60" s="297"/>
      <c r="Q60" s="459"/>
      <c r="X60" s="459"/>
    </row>
    <row r="61" spans="1:40" s="17" customFormat="1" x14ac:dyDescent="0.2">
      <c r="E61" s="297"/>
      <c r="F61" s="459"/>
      <c r="P61" s="297"/>
      <c r="Q61" s="459"/>
      <c r="X61" s="459"/>
    </row>
    <row r="62" spans="1:40" s="17" customFormat="1" ht="18.75" x14ac:dyDescent="0.2">
      <c r="B62" s="469" t="s">
        <v>40</v>
      </c>
      <c r="C62" s="470">
        <f>'ראשי-פרטים כלליים וריכוז הוצאות'!C21:D21</f>
        <v>44652</v>
      </c>
      <c r="D62" s="471" t="s">
        <v>41</v>
      </c>
      <c r="E62" s="470">
        <f>'ראשי-פרטים כלליים וריכוז הוצאות'!E21:F21</f>
        <v>44652</v>
      </c>
      <c r="F62" s="459"/>
      <c r="P62" s="297"/>
      <c r="Q62" s="459"/>
      <c r="X62" s="459"/>
    </row>
    <row r="63" spans="1:40" s="17" customFormat="1" ht="13.5" thickBot="1" x14ac:dyDescent="0.25">
      <c r="E63" s="297"/>
      <c r="F63" s="459"/>
      <c r="P63" s="297"/>
      <c r="Q63" s="459"/>
      <c r="X63" s="459"/>
    </row>
    <row r="64" spans="1:40" s="17" customFormat="1" ht="13.5" customHeight="1" thickBot="1" x14ac:dyDescent="0.25">
      <c r="A64" s="472">
        <v>1</v>
      </c>
      <c r="B64" s="473"/>
      <c r="C64" s="473"/>
      <c r="D64" s="755" t="s">
        <v>159</v>
      </c>
      <c r="E64" s="757" t="s">
        <v>34</v>
      </c>
      <c r="F64" s="317">
        <f>+$AN76</f>
        <v>0</v>
      </c>
      <c r="Q64" s="472"/>
      <c r="R64" s="473"/>
      <c r="S64" s="473"/>
      <c r="T64" s="755" t="s">
        <v>159</v>
      </c>
      <c r="U64" s="757" t="s">
        <v>34</v>
      </c>
      <c r="V64" s="317">
        <f>+$AN76</f>
        <v>0</v>
      </c>
      <c r="Z64" s="615">
        <v>1</v>
      </c>
      <c r="AA64" s="614"/>
      <c r="AB64" s="614"/>
      <c r="AC64" s="763" t="s">
        <v>159</v>
      </c>
      <c r="AD64" s="761" t="s">
        <v>34</v>
      </c>
      <c r="AE64" s="612">
        <f>+$AN76</f>
        <v>0</v>
      </c>
      <c r="AI64" s="473"/>
      <c r="AJ64" s="473"/>
      <c r="AK64" s="473"/>
      <c r="AL64" s="765" t="s">
        <v>159</v>
      </c>
      <c r="AM64" s="757" t="s">
        <v>34</v>
      </c>
      <c r="AN64" s="767" t="s">
        <v>18</v>
      </c>
    </row>
    <row r="65" spans="1:42" s="17" customFormat="1" ht="51" x14ac:dyDescent="0.2">
      <c r="A65" s="475" t="s">
        <v>7</v>
      </c>
      <c r="B65" s="476" t="str">
        <f>+" אסמכתא " &amp; B3 &amp;"         חזרה לטבלה "</f>
        <v xml:space="preserve"> אסמכתא          חזרה לטבלה </v>
      </c>
      <c r="C65" s="477" t="s">
        <v>203</v>
      </c>
      <c r="D65" s="756"/>
      <c r="E65" s="758"/>
      <c r="F65" s="317" t="s">
        <v>18</v>
      </c>
      <c r="G65" s="312"/>
      <c r="Q65" s="475" t="s">
        <v>23</v>
      </c>
      <c r="R65" s="476" t="str">
        <f>+" אסמכתא " &amp; $B3 &amp;"         חזרה לטבלה "</f>
        <v xml:space="preserve"> אסמכתא          חזרה לטבלה </v>
      </c>
      <c r="S65" s="477" t="s">
        <v>203</v>
      </c>
      <c r="T65" s="756"/>
      <c r="U65" s="758"/>
      <c r="V65" s="317" t="s">
        <v>18</v>
      </c>
      <c r="W65" s="312"/>
      <c r="Z65" s="611" t="s">
        <v>7</v>
      </c>
      <c r="AA65" s="610" t="str">
        <f>+" אסמכתא " &amp; B3 &amp;"         חזרה לטבלה "</f>
        <v xml:space="preserve"> אסמכתא          חזרה לטבלה </v>
      </c>
      <c r="AB65" s="609" t="s">
        <v>203</v>
      </c>
      <c r="AC65" s="764"/>
      <c r="AD65" s="762"/>
      <c r="AE65" s="612" t="s">
        <v>18</v>
      </c>
      <c r="AF65" s="312"/>
      <c r="AI65" s="477" t="s">
        <v>23</v>
      </c>
      <c r="AJ65" s="476" t="str">
        <f>+" אסמכתא " &amp; B3 &amp;"         חזרה לטבלה "</f>
        <v xml:space="preserve"> אסמכתא          חזרה לטבלה </v>
      </c>
      <c r="AK65" s="477" t="s">
        <v>203</v>
      </c>
      <c r="AL65" s="766"/>
      <c r="AM65" s="758"/>
      <c r="AN65" s="768"/>
      <c r="AO65" s="312"/>
    </row>
    <row r="66" spans="1:42" s="17" customFormat="1" x14ac:dyDescent="0.2">
      <c r="A66" s="478">
        <v>1</v>
      </c>
      <c r="B66" s="479"/>
      <c r="C66" s="479"/>
      <c r="D66" s="480"/>
      <c r="E66" s="480"/>
      <c r="F66" s="481"/>
      <c r="G66" s="312">
        <f t="shared" ref="G66:G76" si="12">IF(AND((COUNTA($C$3)=1),(COUNTA(F66)=1),($C$3&lt;&gt;0),(OR((E66&lt;$C$62),(E66&gt;($E$62+61))))),1,0)</f>
        <v>0</v>
      </c>
      <c r="H66" s="312">
        <f t="shared" ref="H66:H76" si="13">IF(AND((COUNTA($C$3)=1),(COUNTA(F66)=1),($C$3&lt;&gt;0),(OR((D66&lt;$C$62),(D66&gt;($E$62))))),1,0)</f>
        <v>0</v>
      </c>
      <c r="I66" s="312">
        <f t="shared" ref="I66:I76" si="14">IF(AND((COUNTA($C$3)=1),(COUNTA(H66)=1),($C$3&lt;&gt;0),(OR((G66&lt;$C$62),(G66&gt;($E$62+61))))),1,0)</f>
        <v>0</v>
      </c>
      <c r="J66" s="312"/>
      <c r="K66" s="312"/>
      <c r="L66" s="312"/>
      <c r="M66" s="312"/>
      <c r="N66" s="312"/>
      <c r="O66" s="312"/>
      <c r="P66" s="312"/>
      <c r="Q66" s="478">
        <v>12</v>
      </c>
      <c r="R66" s="479"/>
      <c r="S66" s="479"/>
      <c r="T66" s="480"/>
      <c r="U66" s="480"/>
      <c r="V66" s="481"/>
      <c r="W66" s="312">
        <f t="shared" ref="W66:W76" si="15">IF(AND((COUNTA($C$3)=1),(COUNTA(V66)=1),($C$3&lt;&gt;0),(OR((U66&lt;$C$62),(U66&gt;($E$62+61))))),1,0)</f>
        <v>0</v>
      </c>
      <c r="X66" s="312">
        <f t="shared" ref="X66:X76" si="16">IF(AND((COUNTA($C$3)=1),(COUNTA(V66)=1),($C$3&lt;&gt;0),(OR((T66&lt;$C$62),(T66&gt;($E$62))))),1,0)</f>
        <v>0</v>
      </c>
      <c r="Y66" s="312"/>
      <c r="Z66" s="608">
        <v>23</v>
      </c>
      <c r="AA66" s="607"/>
      <c r="AB66" s="607"/>
      <c r="AC66" s="606"/>
      <c r="AD66" s="606"/>
      <c r="AE66" s="605"/>
      <c r="AF66" s="312">
        <f t="shared" ref="AF66:AF76" si="17">IF(AND((COUNTA($C$3)=1),(COUNTA(AE66)=1),($C$3&lt;&gt;0),(OR((AD66&lt;$C$62),(AD66&gt;($E$62+61))))),1,0)</f>
        <v>0</v>
      </c>
      <c r="AG66" s="312">
        <f t="shared" ref="AG66:AG76" si="18">IF(AND((COUNTA($C$3)=1),(COUNTA(AE66)=1),($C$3&lt;&gt;0),(OR((AC66&lt;$C$62),(AC66&gt;($E$62))))),1,0)</f>
        <v>0</v>
      </c>
      <c r="AH66" s="312"/>
      <c r="AI66" s="482">
        <v>34</v>
      </c>
      <c r="AJ66" s="479"/>
      <c r="AK66" s="479"/>
      <c r="AL66" s="480"/>
      <c r="AM66" s="480"/>
      <c r="AN66" s="481"/>
      <c r="AO66" s="312">
        <f t="shared" ref="AO66:AO76" si="19">IF(AND((COUNTA($C$3)=1),(COUNTA(AN66)=1),($C$3&lt;&gt;0),(OR((AM66&lt;$C$62),(AM66&gt;($E$62+61))))),1,0)</f>
        <v>0</v>
      </c>
      <c r="AP66" s="312">
        <f t="shared" ref="AP66:AP76" si="20">IF(AND((COUNTA($C$3)=1),(COUNTA(AN66)=1),($C$3&lt;&gt;0),(OR((AL66&lt;$C$62),(AL66&gt;($E$62))))),1,0)</f>
        <v>0</v>
      </c>
    </row>
    <row r="67" spans="1:42" s="17" customFormat="1" x14ac:dyDescent="0.2">
      <c r="A67" s="478">
        <v>2</v>
      </c>
      <c r="B67" s="479"/>
      <c r="C67" s="479"/>
      <c r="D67" s="480"/>
      <c r="E67" s="480"/>
      <c r="F67" s="481"/>
      <c r="G67" s="312">
        <f t="shared" si="12"/>
        <v>0</v>
      </c>
      <c r="H67" s="312">
        <f t="shared" si="13"/>
        <v>0</v>
      </c>
      <c r="I67" s="312">
        <f t="shared" si="14"/>
        <v>0</v>
      </c>
      <c r="J67" s="312"/>
      <c r="K67" s="312"/>
      <c r="L67" s="312"/>
      <c r="M67" s="312"/>
      <c r="N67" s="312"/>
      <c r="O67" s="312"/>
      <c r="P67" s="312"/>
      <c r="Q67" s="478">
        <v>13</v>
      </c>
      <c r="R67" s="479"/>
      <c r="S67" s="479"/>
      <c r="T67" s="480"/>
      <c r="U67" s="480"/>
      <c r="V67" s="481"/>
      <c r="W67" s="312">
        <f t="shared" si="15"/>
        <v>0</v>
      </c>
      <c r="X67" s="312">
        <f t="shared" si="16"/>
        <v>0</v>
      </c>
      <c r="Y67" s="312"/>
      <c r="Z67" s="608">
        <v>24</v>
      </c>
      <c r="AA67" s="607"/>
      <c r="AB67" s="607"/>
      <c r="AC67" s="606"/>
      <c r="AD67" s="606"/>
      <c r="AE67" s="605"/>
      <c r="AF67" s="312">
        <f t="shared" si="17"/>
        <v>0</v>
      </c>
      <c r="AG67" s="312">
        <f t="shared" si="18"/>
        <v>0</v>
      </c>
      <c r="AH67" s="312"/>
      <c r="AI67" s="482">
        <v>35</v>
      </c>
      <c r="AJ67" s="479"/>
      <c r="AK67" s="479"/>
      <c r="AL67" s="480"/>
      <c r="AM67" s="480"/>
      <c r="AN67" s="481"/>
      <c r="AO67" s="312">
        <f t="shared" si="19"/>
        <v>0</v>
      </c>
      <c r="AP67" s="312">
        <f t="shared" si="20"/>
        <v>0</v>
      </c>
    </row>
    <row r="68" spans="1:42" s="17" customFormat="1" x14ac:dyDescent="0.2">
      <c r="A68" s="478">
        <v>3</v>
      </c>
      <c r="B68" s="479"/>
      <c r="C68" s="479"/>
      <c r="D68" s="480"/>
      <c r="E68" s="480"/>
      <c r="F68" s="481"/>
      <c r="G68" s="312">
        <f t="shared" si="12"/>
        <v>0</v>
      </c>
      <c r="H68" s="312">
        <f t="shared" si="13"/>
        <v>0</v>
      </c>
      <c r="I68" s="312">
        <f t="shared" si="14"/>
        <v>0</v>
      </c>
      <c r="J68" s="312"/>
      <c r="K68" s="312"/>
      <c r="L68" s="312"/>
      <c r="M68" s="312"/>
      <c r="N68" s="312"/>
      <c r="O68" s="312"/>
      <c r="P68" s="312"/>
      <c r="Q68" s="478">
        <v>14</v>
      </c>
      <c r="R68" s="479"/>
      <c r="S68" s="479"/>
      <c r="T68" s="480"/>
      <c r="U68" s="480"/>
      <c r="V68" s="481"/>
      <c r="W68" s="312">
        <f t="shared" si="15"/>
        <v>0</v>
      </c>
      <c r="X68" s="312">
        <f t="shared" si="16"/>
        <v>0</v>
      </c>
      <c r="Y68" s="312"/>
      <c r="Z68" s="608">
        <v>25</v>
      </c>
      <c r="AA68" s="607"/>
      <c r="AB68" s="607"/>
      <c r="AC68" s="606"/>
      <c r="AD68" s="606"/>
      <c r="AE68" s="605"/>
      <c r="AF68" s="312">
        <f t="shared" si="17"/>
        <v>0</v>
      </c>
      <c r="AG68" s="312">
        <f t="shared" si="18"/>
        <v>0</v>
      </c>
      <c r="AH68" s="312"/>
      <c r="AI68" s="482">
        <v>36</v>
      </c>
      <c r="AJ68" s="479"/>
      <c r="AK68" s="479"/>
      <c r="AL68" s="480"/>
      <c r="AM68" s="480"/>
      <c r="AN68" s="481"/>
      <c r="AO68" s="312">
        <f t="shared" si="19"/>
        <v>0</v>
      </c>
      <c r="AP68" s="312">
        <f t="shared" si="20"/>
        <v>0</v>
      </c>
    </row>
    <row r="69" spans="1:42" s="17" customFormat="1" x14ac:dyDescent="0.2">
      <c r="A69" s="478">
        <v>4</v>
      </c>
      <c r="B69" s="479"/>
      <c r="C69" s="479"/>
      <c r="D69" s="480"/>
      <c r="E69" s="480"/>
      <c r="F69" s="481"/>
      <c r="G69" s="312">
        <f t="shared" si="12"/>
        <v>0</v>
      </c>
      <c r="H69" s="312">
        <f t="shared" si="13"/>
        <v>0</v>
      </c>
      <c r="I69" s="312">
        <f t="shared" si="14"/>
        <v>0</v>
      </c>
      <c r="J69" s="312"/>
      <c r="K69" s="312"/>
      <c r="L69" s="312"/>
      <c r="M69" s="312"/>
      <c r="N69" s="312"/>
      <c r="O69" s="312"/>
      <c r="P69" s="312"/>
      <c r="Q69" s="478">
        <v>15</v>
      </c>
      <c r="R69" s="479"/>
      <c r="S69" s="479"/>
      <c r="T69" s="480"/>
      <c r="U69" s="480"/>
      <c r="V69" s="481"/>
      <c r="W69" s="312">
        <f t="shared" si="15"/>
        <v>0</v>
      </c>
      <c r="X69" s="312">
        <f t="shared" si="16"/>
        <v>0</v>
      </c>
      <c r="Y69" s="312"/>
      <c r="Z69" s="608">
        <v>26</v>
      </c>
      <c r="AA69" s="607"/>
      <c r="AB69" s="607"/>
      <c r="AC69" s="606"/>
      <c r="AD69" s="606"/>
      <c r="AE69" s="605"/>
      <c r="AF69" s="312">
        <f t="shared" si="17"/>
        <v>0</v>
      </c>
      <c r="AG69" s="312">
        <f t="shared" si="18"/>
        <v>0</v>
      </c>
      <c r="AH69" s="312"/>
      <c r="AI69" s="482">
        <v>37</v>
      </c>
      <c r="AJ69" s="479"/>
      <c r="AK69" s="479"/>
      <c r="AL69" s="480"/>
      <c r="AM69" s="480"/>
      <c r="AN69" s="481"/>
      <c r="AO69" s="312">
        <f t="shared" si="19"/>
        <v>0</v>
      </c>
      <c r="AP69" s="312">
        <f t="shared" si="20"/>
        <v>0</v>
      </c>
    </row>
    <row r="70" spans="1:42" s="17" customFormat="1" x14ac:dyDescent="0.2">
      <c r="A70" s="478">
        <v>5</v>
      </c>
      <c r="B70" s="479"/>
      <c r="C70" s="479"/>
      <c r="D70" s="480"/>
      <c r="E70" s="480"/>
      <c r="F70" s="481"/>
      <c r="G70" s="312">
        <f t="shared" si="12"/>
        <v>0</v>
      </c>
      <c r="H70" s="312">
        <f t="shared" si="13"/>
        <v>0</v>
      </c>
      <c r="I70" s="312">
        <f t="shared" si="14"/>
        <v>0</v>
      </c>
      <c r="J70" s="312"/>
      <c r="K70" s="312"/>
      <c r="L70" s="312"/>
      <c r="M70" s="312"/>
      <c r="N70" s="312"/>
      <c r="O70" s="312"/>
      <c r="P70" s="312"/>
      <c r="Q70" s="478">
        <v>16</v>
      </c>
      <c r="R70" s="479"/>
      <c r="S70" s="479"/>
      <c r="T70" s="480"/>
      <c r="U70" s="480"/>
      <c r="V70" s="481"/>
      <c r="W70" s="312">
        <f t="shared" si="15"/>
        <v>0</v>
      </c>
      <c r="X70" s="312">
        <f t="shared" si="16"/>
        <v>0</v>
      </c>
      <c r="Y70" s="312"/>
      <c r="Z70" s="608">
        <v>27</v>
      </c>
      <c r="AA70" s="607"/>
      <c r="AB70" s="607"/>
      <c r="AC70" s="606"/>
      <c r="AD70" s="606"/>
      <c r="AE70" s="605"/>
      <c r="AF70" s="312">
        <f t="shared" si="17"/>
        <v>0</v>
      </c>
      <c r="AG70" s="312">
        <f t="shared" si="18"/>
        <v>0</v>
      </c>
      <c r="AH70" s="312"/>
      <c r="AI70" s="482">
        <v>38</v>
      </c>
      <c r="AJ70" s="479"/>
      <c r="AK70" s="479"/>
      <c r="AL70" s="480"/>
      <c r="AM70" s="480"/>
      <c r="AN70" s="481"/>
      <c r="AO70" s="312">
        <f t="shared" si="19"/>
        <v>0</v>
      </c>
      <c r="AP70" s="312">
        <f t="shared" si="20"/>
        <v>0</v>
      </c>
    </row>
    <row r="71" spans="1:42" s="17" customFormat="1" x14ac:dyDescent="0.2">
      <c r="A71" s="478">
        <v>6</v>
      </c>
      <c r="B71" s="479"/>
      <c r="C71" s="479"/>
      <c r="D71" s="480"/>
      <c r="E71" s="480"/>
      <c r="F71" s="481"/>
      <c r="G71" s="312">
        <f t="shared" si="12"/>
        <v>0</v>
      </c>
      <c r="H71" s="312">
        <f t="shared" si="13"/>
        <v>0</v>
      </c>
      <c r="I71" s="312">
        <f t="shared" si="14"/>
        <v>0</v>
      </c>
      <c r="J71" s="312"/>
      <c r="K71" s="312"/>
      <c r="L71" s="312"/>
      <c r="M71" s="312"/>
      <c r="N71" s="312"/>
      <c r="O71" s="312"/>
      <c r="P71" s="312"/>
      <c r="Q71" s="478">
        <v>17</v>
      </c>
      <c r="R71" s="479"/>
      <c r="S71" s="479"/>
      <c r="T71" s="480"/>
      <c r="U71" s="480"/>
      <c r="V71" s="481"/>
      <c r="W71" s="312">
        <f t="shared" si="15"/>
        <v>0</v>
      </c>
      <c r="X71" s="312">
        <f t="shared" si="16"/>
        <v>0</v>
      </c>
      <c r="Y71" s="312"/>
      <c r="Z71" s="608">
        <v>28</v>
      </c>
      <c r="AA71" s="607"/>
      <c r="AB71" s="607"/>
      <c r="AC71" s="606"/>
      <c r="AD71" s="606"/>
      <c r="AE71" s="605"/>
      <c r="AF71" s="312">
        <f t="shared" si="17"/>
        <v>0</v>
      </c>
      <c r="AG71" s="312">
        <f t="shared" si="18"/>
        <v>0</v>
      </c>
      <c r="AH71" s="312"/>
      <c r="AI71" s="482">
        <v>39</v>
      </c>
      <c r="AJ71" s="479"/>
      <c r="AK71" s="479"/>
      <c r="AL71" s="480"/>
      <c r="AM71" s="480"/>
      <c r="AN71" s="481"/>
      <c r="AO71" s="312">
        <f t="shared" si="19"/>
        <v>0</v>
      </c>
      <c r="AP71" s="312">
        <f t="shared" si="20"/>
        <v>0</v>
      </c>
    </row>
    <row r="72" spans="1:42" s="17" customFormat="1" x14ac:dyDescent="0.2">
      <c r="A72" s="478">
        <v>7</v>
      </c>
      <c r="B72" s="479"/>
      <c r="C72" s="479"/>
      <c r="D72" s="480"/>
      <c r="E72" s="480"/>
      <c r="F72" s="481"/>
      <c r="G72" s="312">
        <f t="shared" si="12"/>
        <v>0</v>
      </c>
      <c r="H72" s="312">
        <f t="shared" si="13"/>
        <v>0</v>
      </c>
      <c r="I72" s="312">
        <f t="shared" si="14"/>
        <v>0</v>
      </c>
      <c r="J72" s="312"/>
      <c r="K72" s="312"/>
      <c r="L72" s="312"/>
      <c r="M72" s="312"/>
      <c r="N72" s="312"/>
      <c r="O72" s="312"/>
      <c r="P72" s="312"/>
      <c r="Q72" s="478">
        <v>18</v>
      </c>
      <c r="R72" s="479"/>
      <c r="S72" s="479"/>
      <c r="T72" s="480"/>
      <c r="U72" s="480"/>
      <c r="V72" s="481"/>
      <c r="W72" s="312">
        <f t="shared" si="15"/>
        <v>0</v>
      </c>
      <c r="X72" s="312">
        <f t="shared" si="16"/>
        <v>0</v>
      </c>
      <c r="Y72" s="312"/>
      <c r="Z72" s="608">
        <v>29</v>
      </c>
      <c r="AA72" s="607"/>
      <c r="AB72" s="607"/>
      <c r="AC72" s="606"/>
      <c r="AD72" s="606"/>
      <c r="AE72" s="605"/>
      <c r="AF72" s="312">
        <f t="shared" si="17"/>
        <v>0</v>
      </c>
      <c r="AG72" s="312">
        <f t="shared" si="18"/>
        <v>0</v>
      </c>
      <c r="AH72" s="312"/>
      <c r="AI72" s="482">
        <v>40</v>
      </c>
      <c r="AJ72" s="479"/>
      <c r="AK72" s="479"/>
      <c r="AL72" s="480"/>
      <c r="AM72" s="480"/>
      <c r="AN72" s="481"/>
      <c r="AO72" s="312">
        <f t="shared" si="19"/>
        <v>0</v>
      </c>
      <c r="AP72" s="312">
        <f t="shared" si="20"/>
        <v>0</v>
      </c>
    </row>
    <row r="73" spans="1:42" s="17" customFormat="1" x14ac:dyDescent="0.2">
      <c r="A73" s="478">
        <v>8</v>
      </c>
      <c r="B73" s="479"/>
      <c r="C73" s="479"/>
      <c r="D73" s="480"/>
      <c r="E73" s="480"/>
      <c r="F73" s="481"/>
      <c r="G73" s="312">
        <f t="shared" si="12"/>
        <v>0</v>
      </c>
      <c r="H73" s="312">
        <f t="shared" si="13"/>
        <v>0</v>
      </c>
      <c r="I73" s="312">
        <f t="shared" si="14"/>
        <v>0</v>
      </c>
      <c r="J73" s="312"/>
      <c r="K73" s="312"/>
      <c r="L73" s="312"/>
      <c r="M73" s="312"/>
      <c r="N73" s="312"/>
      <c r="O73" s="312"/>
      <c r="P73" s="312"/>
      <c r="Q73" s="478">
        <v>19</v>
      </c>
      <c r="R73" s="479"/>
      <c r="S73" s="479"/>
      <c r="T73" s="480"/>
      <c r="U73" s="480"/>
      <c r="V73" s="481"/>
      <c r="W73" s="312">
        <f t="shared" si="15"/>
        <v>0</v>
      </c>
      <c r="X73" s="312">
        <f t="shared" si="16"/>
        <v>0</v>
      </c>
      <c r="Y73" s="312"/>
      <c r="Z73" s="608">
        <v>30</v>
      </c>
      <c r="AA73" s="607"/>
      <c r="AB73" s="607"/>
      <c r="AC73" s="606"/>
      <c r="AD73" s="606"/>
      <c r="AE73" s="605"/>
      <c r="AF73" s="312">
        <f t="shared" si="17"/>
        <v>0</v>
      </c>
      <c r="AG73" s="312">
        <f t="shared" si="18"/>
        <v>0</v>
      </c>
      <c r="AH73" s="312"/>
      <c r="AI73" s="482">
        <v>41</v>
      </c>
      <c r="AJ73" s="479"/>
      <c r="AK73" s="479"/>
      <c r="AL73" s="480"/>
      <c r="AM73" s="480"/>
      <c r="AN73" s="481"/>
      <c r="AO73" s="312">
        <f t="shared" si="19"/>
        <v>0</v>
      </c>
      <c r="AP73" s="312">
        <f t="shared" si="20"/>
        <v>0</v>
      </c>
    </row>
    <row r="74" spans="1:42" s="17" customFormat="1" x14ac:dyDescent="0.2">
      <c r="A74" s="478">
        <v>9</v>
      </c>
      <c r="B74" s="479"/>
      <c r="C74" s="479"/>
      <c r="D74" s="480"/>
      <c r="E74" s="480"/>
      <c r="F74" s="481"/>
      <c r="G74" s="312">
        <f t="shared" si="12"/>
        <v>0</v>
      </c>
      <c r="H74" s="312">
        <f t="shared" si="13"/>
        <v>0</v>
      </c>
      <c r="I74" s="312">
        <f t="shared" si="14"/>
        <v>0</v>
      </c>
      <c r="J74" s="312"/>
      <c r="K74" s="312"/>
      <c r="L74" s="312"/>
      <c r="M74" s="312"/>
      <c r="N74" s="312"/>
      <c r="O74" s="312"/>
      <c r="P74" s="312"/>
      <c r="Q74" s="478">
        <v>20</v>
      </c>
      <c r="R74" s="479"/>
      <c r="S74" s="479"/>
      <c r="T74" s="480"/>
      <c r="U74" s="480"/>
      <c r="V74" s="481"/>
      <c r="W74" s="312">
        <f t="shared" si="15"/>
        <v>0</v>
      </c>
      <c r="X74" s="312">
        <f t="shared" si="16"/>
        <v>0</v>
      </c>
      <c r="Y74" s="312"/>
      <c r="Z74" s="608">
        <v>31</v>
      </c>
      <c r="AA74" s="607"/>
      <c r="AB74" s="607"/>
      <c r="AC74" s="606"/>
      <c r="AD74" s="606"/>
      <c r="AE74" s="605"/>
      <c r="AF74" s="312">
        <f t="shared" si="17"/>
        <v>0</v>
      </c>
      <c r="AG74" s="312">
        <f t="shared" si="18"/>
        <v>0</v>
      </c>
      <c r="AH74" s="312"/>
      <c r="AI74" s="482">
        <v>42</v>
      </c>
      <c r="AJ74" s="479"/>
      <c r="AK74" s="479"/>
      <c r="AL74" s="480"/>
      <c r="AM74" s="480"/>
      <c r="AN74" s="481"/>
      <c r="AO74" s="312">
        <f t="shared" si="19"/>
        <v>0</v>
      </c>
      <c r="AP74" s="312">
        <f t="shared" si="20"/>
        <v>0</v>
      </c>
    </row>
    <row r="75" spans="1:42" s="17" customFormat="1" x14ac:dyDescent="0.2">
      <c r="A75" s="478">
        <v>10</v>
      </c>
      <c r="B75" s="479"/>
      <c r="C75" s="479"/>
      <c r="D75" s="480"/>
      <c r="E75" s="480"/>
      <c r="F75" s="481"/>
      <c r="G75" s="312">
        <f t="shared" si="12"/>
        <v>0</v>
      </c>
      <c r="H75" s="312">
        <f t="shared" si="13"/>
        <v>0</v>
      </c>
      <c r="I75" s="312">
        <f t="shared" si="14"/>
        <v>0</v>
      </c>
      <c r="J75" s="312"/>
      <c r="K75" s="312"/>
      <c r="L75" s="312"/>
      <c r="M75" s="312"/>
      <c r="N75" s="312"/>
      <c r="O75" s="312"/>
      <c r="P75" s="312"/>
      <c r="Q75" s="478">
        <v>21</v>
      </c>
      <c r="R75" s="479"/>
      <c r="S75" s="479"/>
      <c r="T75" s="480"/>
      <c r="U75" s="480"/>
      <c r="V75" s="481"/>
      <c r="W75" s="312">
        <f t="shared" si="15"/>
        <v>0</v>
      </c>
      <c r="X75" s="312">
        <f t="shared" si="16"/>
        <v>0</v>
      </c>
      <c r="Y75" s="312"/>
      <c r="Z75" s="608">
        <v>32</v>
      </c>
      <c r="AA75" s="607"/>
      <c r="AB75" s="607"/>
      <c r="AC75" s="606"/>
      <c r="AD75" s="606"/>
      <c r="AE75" s="605"/>
      <c r="AF75" s="312">
        <f t="shared" si="17"/>
        <v>0</v>
      </c>
      <c r="AG75" s="312">
        <f t="shared" si="18"/>
        <v>0</v>
      </c>
      <c r="AH75" s="312"/>
      <c r="AI75" s="482">
        <v>43</v>
      </c>
      <c r="AJ75" s="479"/>
      <c r="AK75" s="479"/>
      <c r="AL75" s="480"/>
      <c r="AM75" s="480"/>
      <c r="AN75" s="481"/>
      <c r="AO75" s="312">
        <f t="shared" si="19"/>
        <v>0</v>
      </c>
      <c r="AP75" s="312">
        <f t="shared" si="20"/>
        <v>0</v>
      </c>
    </row>
    <row r="76" spans="1:42" s="17" customFormat="1" ht="13.5" thickBot="1" x14ac:dyDescent="0.25">
      <c r="A76" s="483">
        <v>11</v>
      </c>
      <c r="B76" s="484"/>
      <c r="C76" s="484"/>
      <c r="D76" s="485"/>
      <c r="E76" s="485"/>
      <c r="F76" s="486"/>
      <c r="G76" s="312">
        <f t="shared" si="12"/>
        <v>0</v>
      </c>
      <c r="H76" s="312">
        <f t="shared" si="13"/>
        <v>0</v>
      </c>
      <c r="I76" s="312">
        <f t="shared" si="14"/>
        <v>0</v>
      </c>
      <c r="J76" s="312"/>
      <c r="K76" s="312"/>
      <c r="L76" s="312"/>
      <c r="M76" s="312"/>
      <c r="N76" s="312"/>
      <c r="O76" s="312"/>
      <c r="P76" s="312"/>
      <c r="Q76" s="483">
        <v>22</v>
      </c>
      <c r="R76" s="484"/>
      <c r="S76" s="484"/>
      <c r="T76" s="485"/>
      <c r="U76" s="485"/>
      <c r="V76" s="486"/>
      <c r="W76" s="312">
        <f t="shared" si="15"/>
        <v>0</v>
      </c>
      <c r="X76" s="312">
        <f t="shared" si="16"/>
        <v>0</v>
      </c>
      <c r="Y76" s="312"/>
      <c r="Z76" s="604">
        <v>33</v>
      </c>
      <c r="AA76" s="603"/>
      <c r="AB76" s="603"/>
      <c r="AC76" s="602"/>
      <c r="AD76" s="602"/>
      <c r="AE76" s="601"/>
      <c r="AF76" s="312">
        <f t="shared" si="17"/>
        <v>0</v>
      </c>
      <c r="AG76" s="312">
        <f t="shared" si="18"/>
        <v>0</v>
      </c>
      <c r="AH76" s="312"/>
      <c r="AI76" s="487"/>
      <c r="AJ76" s="488" t="s">
        <v>3</v>
      </c>
      <c r="AK76" s="487"/>
      <c r="AL76" s="487"/>
      <c r="AM76" s="487"/>
      <c r="AN76" s="489">
        <f>SUM(F66:F76)+SUM(V66:V76)+SUM(AN66:AN75)+SUM(AE66:AE76)</f>
        <v>0</v>
      </c>
      <c r="AO76" s="312">
        <f t="shared" si="19"/>
        <v>0</v>
      </c>
      <c r="AP76" s="312">
        <f t="shared" si="20"/>
        <v>0</v>
      </c>
    </row>
    <row r="77" spans="1:42" s="17" customFormat="1" x14ac:dyDescent="0.2">
      <c r="B77" s="328"/>
      <c r="C77" s="328"/>
      <c r="D77" s="329"/>
      <c r="E77" s="329"/>
      <c r="F77" s="297"/>
      <c r="G77" s="312"/>
      <c r="H77" s="312"/>
      <c r="I77" s="312"/>
      <c r="J77" s="312"/>
      <c r="K77" s="312"/>
      <c r="L77" s="312"/>
      <c r="M77" s="312"/>
      <c r="N77" s="312"/>
      <c r="O77" s="312"/>
      <c r="P77" s="312"/>
      <c r="R77" s="328"/>
      <c r="S77" s="328"/>
      <c r="T77" s="329"/>
      <c r="U77" s="329"/>
      <c r="V77" s="297"/>
      <c r="W77" s="312"/>
      <c r="X77" s="312"/>
      <c r="Y77" s="312"/>
      <c r="Z77" s="597"/>
      <c r="AA77" s="600"/>
      <c r="AB77" s="600"/>
      <c r="AC77" s="599"/>
      <c r="AD77" s="599"/>
      <c r="AE77" s="598"/>
      <c r="AF77" s="312"/>
      <c r="AG77" s="312"/>
      <c r="AH77" s="312"/>
      <c r="AJ77" s="328"/>
      <c r="AK77" s="328"/>
      <c r="AL77" s="329"/>
      <c r="AM77" s="329"/>
      <c r="AN77" s="297"/>
      <c r="AO77" s="312"/>
      <c r="AP77" s="312"/>
    </row>
    <row r="78" spans="1:42" s="17" customFormat="1" x14ac:dyDescent="0.2">
      <c r="B78" s="328"/>
      <c r="C78" s="328"/>
      <c r="D78" s="329"/>
      <c r="E78" s="329"/>
      <c r="F78" s="297"/>
      <c r="G78" s="312"/>
      <c r="H78" s="312"/>
      <c r="I78" s="312"/>
      <c r="J78" s="312"/>
      <c r="K78" s="312"/>
      <c r="L78" s="312"/>
      <c r="M78" s="312"/>
      <c r="N78" s="312"/>
      <c r="O78" s="312"/>
      <c r="P78" s="312"/>
      <c r="R78" s="328"/>
      <c r="S78" s="328"/>
      <c r="T78" s="329"/>
      <c r="U78" s="329"/>
      <c r="V78" s="297"/>
      <c r="W78" s="312"/>
      <c r="X78" s="312"/>
      <c r="Y78" s="312"/>
      <c r="Z78" s="597"/>
      <c r="AA78" s="600"/>
      <c r="AB78" s="600"/>
      <c r="AC78" s="599"/>
      <c r="AD78" s="599"/>
      <c r="AE78" s="598"/>
      <c r="AF78" s="312"/>
      <c r="AG78" s="312"/>
      <c r="AH78" s="312"/>
      <c r="AJ78" s="328"/>
      <c r="AK78" s="328"/>
      <c r="AL78" s="329"/>
      <c r="AM78" s="329"/>
      <c r="AN78" s="297"/>
      <c r="AO78" s="312"/>
      <c r="AP78" s="312"/>
    </row>
    <row r="79" spans="1:42" s="17" customFormat="1" x14ac:dyDescent="0.2">
      <c r="B79" s="328"/>
      <c r="C79" s="328"/>
      <c r="D79" s="329"/>
      <c r="E79" s="329"/>
      <c r="F79" s="297"/>
      <c r="G79" s="312"/>
      <c r="H79" s="312"/>
      <c r="I79" s="312"/>
      <c r="J79" s="312"/>
      <c r="K79" s="312"/>
      <c r="L79" s="312"/>
      <c r="M79" s="312"/>
      <c r="N79" s="312"/>
      <c r="O79" s="312"/>
      <c r="P79" s="312"/>
      <c r="R79" s="328"/>
      <c r="S79" s="328"/>
      <c r="T79" s="329"/>
      <c r="U79" s="329"/>
      <c r="V79" s="297"/>
      <c r="W79" s="312"/>
      <c r="X79" s="312"/>
      <c r="Y79" s="312"/>
      <c r="Z79" s="597"/>
      <c r="AA79" s="600"/>
      <c r="AB79" s="600"/>
      <c r="AC79" s="599"/>
      <c r="AD79" s="599"/>
      <c r="AE79" s="598"/>
      <c r="AF79" s="312"/>
      <c r="AG79" s="312"/>
      <c r="AH79" s="312"/>
      <c r="AJ79" s="328"/>
      <c r="AK79" s="328"/>
      <c r="AL79" s="329"/>
      <c r="AM79" s="329"/>
      <c r="AN79" s="297"/>
      <c r="AO79" s="312"/>
      <c r="AP79" s="312"/>
    </row>
    <row r="80" spans="1:42" s="17" customFormat="1" x14ac:dyDescent="0.2">
      <c r="B80" s="328"/>
      <c r="C80" s="328"/>
      <c r="D80" s="329"/>
      <c r="E80" s="329"/>
      <c r="F80" s="297"/>
      <c r="G80" s="312"/>
      <c r="H80" s="312"/>
      <c r="I80" s="312"/>
      <c r="J80" s="312"/>
      <c r="K80" s="312"/>
      <c r="L80" s="312"/>
      <c r="M80" s="312"/>
      <c r="N80" s="312"/>
      <c r="O80" s="312"/>
      <c r="P80" s="312"/>
      <c r="R80" s="328"/>
      <c r="S80" s="328"/>
      <c r="T80" s="329"/>
      <c r="U80" s="329"/>
      <c r="V80" s="297"/>
      <c r="W80" s="312"/>
      <c r="X80" s="312"/>
      <c r="Y80" s="312"/>
      <c r="Z80" s="597"/>
      <c r="AA80" s="600"/>
      <c r="AB80" s="600"/>
      <c r="AC80" s="599"/>
      <c r="AD80" s="599"/>
      <c r="AE80" s="598"/>
      <c r="AF80" s="312"/>
      <c r="AG80" s="312"/>
      <c r="AH80" s="312"/>
      <c r="AJ80" s="328"/>
      <c r="AK80" s="328"/>
      <c r="AL80" s="329"/>
      <c r="AM80" s="329"/>
      <c r="AN80" s="297"/>
      <c r="AO80" s="312"/>
      <c r="AP80" s="312"/>
    </row>
    <row r="81" spans="1:42" s="17" customFormat="1" x14ac:dyDescent="0.2">
      <c r="B81" s="328"/>
      <c r="C81" s="328"/>
      <c r="D81" s="329"/>
      <c r="E81" s="329"/>
      <c r="F81" s="297"/>
      <c r="G81" s="312"/>
      <c r="H81" s="312"/>
      <c r="I81" s="312"/>
      <c r="J81" s="312"/>
      <c r="K81" s="312"/>
      <c r="L81" s="312"/>
      <c r="M81" s="312"/>
      <c r="N81" s="312"/>
      <c r="O81" s="312"/>
      <c r="P81" s="312"/>
      <c r="R81" s="328"/>
      <c r="S81" s="328"/>
      <c r="T81" s="329"/>
      <c r="U81" s="329"/>
      <c r="V81" s="297"/>
      <c r="W81" s="312"/>
      <c r="X81" s="312"/>
      <c r="Y81" s="312"/>
      <c r="Z81" s="597"/>
      <c r="AA81" s="600"/>
      <c r="AB81" s="600"/>
      <c r="AC81" s="599"/>
      <c r="AD81" s="599"/>
      <c r="AE81" s="598"/>
      <c r="AF81" s="312"/>
      <c r="AG81" s="312"/>
      <c r="AH81" s="312"/>
      <c r="AJ81" s="328"/>
      <c r="AK81" s="328"/>
      <c r="AL81" s="329"/>
      <c r="AM81" s="329"/>
      <c r="AN81" s="297"/>
      <c r="AO81" s="312"/>
      <c r="AP81" s="312"/>
    </row>
    <row r="82" spans="1:42" s="17" customFormat="1" x14ac:dyDescent="0.2">
      <c r="B82" s="328"/>
      <c r="C82" s="328"/>
      <c r="D82" s="329"/>
      <c r="E82" s="329"/>
      <c r="F82" s="297"/>
      <c r="G82" s="312"/>
      <c r="H82" s="312"/>
      <c r="I82" s="312"/>
      <c r="J82" s="312"/>
      <c r="K82" s="312"/>
      <c r="L82" s="312"/>
      <c r="M82" s="312"/>
      <c r="N82" s="312"/>
      <c r="O82" s="312"/>
      <c r="P82" s="312"/>
      <c r="R82" s="328"/>
      <c r="S82" s="328"/>
      <c r="T82" s="329"/>
      <c r="U82" s="329"/>
      <c r="V82" s="297"/>
      <c r="W82" s="312"/>
      <c r="X82" s="312"/>
      <c r="Y82" s="312"/>
      <c r="Z82" s="597"/>
      <c r="AA82" s="600"/>
      <c r="AB82" s="600"/>
      <c r="AC82" s="599"/>
      <c r="AD82" s="599"/>
      <c r="AE82" s="598"/>
      <c r="AF82" s="312"/>
      <c r="AG82" s="312"/>
      <c r="AH82" s="312"/>
      <c r="AJ82" s="328"/>
      <c r="AK82" s="328"/>
      <c r="AL82" s="329"/>
      <c r="AM82" s="329"/>
      <c r="AN82" s="297"/>
      <c r="AO82" s="312"/>
      <c r="AP82" s="312"/>
    </row>
    <row r="83" spans="1:42" s="17" customFormat="1" ht="13.5" thickBot="1" x14ac:dyDescent="0.25">
      <c r="B83" s="328"/>
      <c r="C83" s="328"/>
      <c r="D83" s="329"/>
      <c r="E83" s="329"/>
      <c r="F83" s="297"/>
      <c r="G83" s="312"/>
      <c r="H83" s="312"/>
      <c r="I83" s="312"/>
      <c r="J83" s="312"/>
      <c r="K83" s="312"/>
      <c r="L83" s="312"/>
      <c r="M83" s="312"/>
      <c r="N83" s="312"/>
      <c r="O83" s="312"/>
      <c r="P83" s="312"/>
      <c r="R83" s="328"/>
      <c r="S83" s="328"/>
      <c r="T83" s="329"/>
      <c r="U83" s="329"/>
      <c r="V83" s="297"/>
      <c r="W83" s="312"/>
      <c r="X83" s="312"/>
      <c r="Y83" s="312"/>
      <c r="Z83" s="597"/>
      <c r="AA83" s="600"/>
      <c r="AB83" s="600"/>
      <c r="AC83" s="599"/>
      <c r="AD83" s="599"/>
      <c r="AE83" s="598"/>
      <c r="AF83" s="312"/>
      <c r="AG83" s="312"/>
      <c r="AH83" s="312"/>
      <c r="AJ83" s="328"/>
      <c r="AK83" s="328"/>
      <c r="AL83" s="329"/>
      <c r="AM83" s="329"/>
      <c r="AN83" s="297"/>
      <c r="AO83" s="312"/>
      <c r="AP83" s="312"/>
    </row>
    <row r="84" spans="1:42" s="17" customFormat="1" ht="13.5" customHeight="1" thickBot="1" x14ac:dyDescent="0.25">
      <c r="A84" s="472">
        <v>2</v>
      </c>
      <c r="B84" s="473"/>
      <c r="C84" s="473"/>
      <c r="D84" s="755" t="s">
        <v>159</v>
      </c>
      <c r="E84" s="757" t="s">
        <v>34</v>
      </c>
      <c r="F84" s="317">
        <f>+$AN96</f>
        <v>0</v>
      </c>
      <c r="Q84" s="472"/>
      <c r="R84" s="473"/>
      <c r="S84" s="473"/>
      <c r="T84" s="755" t="s">
        <v>159</v>
      </c>
      <c r="U84" s="757" t="s">
        <v>34</v>
      </c>
      <c r="V84" s="317">
        <f>+$AN96</f>
        <v>0</v>
      </c>
      <c r="Z84" s="615">
        <v>2</v>
      </c>
      <c r="AA84" s="614"/>
      <c r="AB84" s="614"/>
      <c r="AC84" s="763" t="s">
        <v>159</v>
      </c>
      <c r="AD84" s="761" t="s">
        <v>34</v>
      </c>
      <c r="AE84" s="612">
        <f>+$AN96</f>
        <v>0</v>
      </c>
      <c r="AI84" s="473"/>
      <c r="AJ84" s="473"/>
      <c r="AK84" s="473"/>
      <c r="AL84" s="765" t="s">
        <v>159</v>
      </c>
      <c r="AM84" s="757" t="s">
        <v>34</v>
      </c>
      <c r="AN84" s="767" t="s">
        <v>18</v>
      </c>
    </row>
    <row r="85" spans="1:42" s="17" customFormat="1" ht="51" x14ac:dyDescent="0.2">
      <c r="A85" s="475" t="s">
        <v>7</v>
      </c>
      <c r="B85" s="476" t="str">
        <f>+" אסמכתא " &amp; B4 &amp;"         חזרה לטבלה "</f>
        <v xml:space="preserve"> אסמכתא          חזרה לטבלה </v>
      </c>
      <c r="C85" s="477" t="s">
        <v>203</v>
      </c>
      <c r="D85" s="756"/>
      <c r="E85" s="758"/>
      <c r="F85" s="317" t="s">
        <v>18</v>
      </c>
      <c r="G85" s="312"/>
      <c r="Q85" s="475" t="s">
        <v>23</v>
      </c>
      <c r="R85" s="476" t="str">
        <f>+" אסמכתא " &amp; $B4 &amp;"         חזרה לטבלה "</f>
        <v xml:space="preserve"> אסמכתא          חזרה לטבלה </v>
      </c>
      <c r="S85" s="477" t="s">
        <v>203</v>
      </c>
      <c r="T85" s="756"/>
      <c r="U85" s="758"/>
      <c r="V85" s="317" t="s">
        <v>18</v>
      </c>
      <c r="W85" s="312"/>
      <c r="Z85" s="611" t="s">
        <v>7</v>
      </c>
      <c r="AA85" s="610" t="str">
        <f>+" אסמכתא " &amp; B4 &amp;"         חזרה לטבלה "</f>
        <v xml:space="preserve"> אסמכתא          חזרה לטבלה </v>
      </c>
      <c r="AB85" s="609" t="s">
        <v>203</v>
      </c>
      <c r="AC85" s="764"/>
      <c r="AD85" s="762"/>
      <c r="AE85" s="612" t="s">
        <v>18</v>
      </c>
      <c r="AF85" s="312"/>
      <c r="AI85" s="477" t="s">
        <v>23</v>
      </c>
      <c r="AJ85" s="476" t="str">
        <f>+" אסמכתא " &amp; B4 &amp;"         חזרה לטבלה "</f>
        <v xml:space="preserve"> אסמכתא          חזרה לטבלה </v>
      </c>
      <c r="AK85" s="477" t="s">
        <v>203</v>
      </c>
      <c r="AL85" s="766"/>
      <c r="AM85" s="758"/>
      <c r="AN85" s="768"/>
      <c r="AO85" s="312"/>
    </row>
    <row r="86" spans="1:42" s="17" customFormat="1" x14ac:dyDescent="0.2">
      <c r="A86" s="478">
        <v>1</v>
      </c>
      <c r="B86" s="479"/>
      <c r="C86" s="479"/>
      <c r="D86" s="480"/>
      <c r="E86" s="480"/>
      <c r="F86" s="481"/>
      <c r="G86" s="312">
        <f t="shared" ref="G86:G96" si="21">IF(AND((COUNTA($C$3)=1),(COUNTA(F86)=1),($C$3&lt;&gt;0),(OR((E86&lt;$C$62),(E86&gt;($E$62+61))))),1,0)</f>
        <v>0</v>
      </c>
      <c r="H86" s="312">
        <f t="shared" ref="H86:H96" si="22">IF(AND((COUNTA($C$3)=1),(COUNTA(F86)=1),($C$3&lt;&gt;0),(OR((D86&lt;$C$62),(D86&gt;($E$62))))),1,0)</f>
        <v>0</v>
      </c>
      <c r="I86" s="312"/>
      <c r="J86" s="312"/>
      <c r="K86" s="312"/>
      <c r="L86" s="312"/>
      <c r="M86" s="312"/>
      <c r="N86" s="312"/>
      <c r="O86" s="312"/>
      <c r="P86" s="312"/>
      <c r="Q86" s="478">
        <v>12</v>
      </c>
      <c r="R86" s="479"/>
      <c r="S86" s="479"/>
      <c r="T86" s="480"/>
      <c r="U86" s="480"/>
      <c r="V86" s="481"/>
      <c r="W86" s="312">
        <f t="shared" ref="W86:W96" si="23">IF(AND((COUNTA($C$3)=1),(COUNTA(V86)=1),($C$3&lt;&gt;0),(OR((U86&lt;$C$62),(U86&gt;($E$62+61))))),1,0)</f>
        <v>0</v>
      </c>
      <c r="X86" s="312">
        <f t="shared" ref="X86:X96" si="24">IF(AND((COUNTA($C$3)=1),(COUNTA(V86)=1),($C$3&lt;&gt;0),(OR((T86&lt;$C$62),(T86&gt;($E$62))))),1,0)</f>
        <v>0</v>
      </c>
      <c r="Y86" s="312"/>
      <c r="Z86" s="608">
        <v>23</v>
      </c>
      <c r="AA86" s="607"/>
      <c r="AB86" s="607"/>
      <c r="AC86" s="606"/>
      <c r="AD86" s="606"/>
      <c r="AE86" s="605"/>
      <c r="AF86" s="312">
        <f t="shared" ref="AF86:AF96" si="25">IF(AND((COUNTA($C$3)=1),(COUNTA(AE86)=1),($C$3&lt;&gt;0),(OR((AD86&lt;$C$62),(AD86&gt;($E$62+61))))),1,0)</f>
        <v>0</v>
      </c>
      <c r="AG86" s="312">
        <f t="shared" ref="AG86:AG96" si="26">IF(AND((COUNTA($C$3)=1),(COUNTA(AE86)=1),($C$3&lt;&gt;0),(OR((AC86&lt;$C$62),(AC86&gt;($E$62))))),1,0)</f>
        <v>0</v>
      </c>
      <c r="AH86" s="312"/>
      <c r="AI86" s="482">
        <v>34</v>
      </c>
      <c r="AJ86" s="479"/>
      <c r="AK86" s="479"/>
      <c r="AL86" s="480"/>
      <c r="AM86" s="480"/>
      <c r="AN86" s="481"/>
      <c r="AO86" s="312">
        <f t="shared" ref="AO86:AO96" si="27">IF(AND((COUNTA($C$3)=1),(COUNTA(AN86)=1),($C$3&lt;&gt;0),(OR((AM86&lt;$C$62),(AM86&gt;($E$62+61))))),1,0)</f>
        <v>0</v>
      </c>
      <c r="AP86" s="312">
        <f t="shared" ref="AP86:AP96" si="28">IF(AND((COUNTA($C$3)=1),(COUNTA(AN86)=1),($C$3&lt;&gt;0),(OR((AL86&lt;$C$62),(AL86&gt;($E$62))))),1,0)</f>
        <v>0</v>
      </c>
    </row>
    <row r="87" spans="1:42" s="17" customFormat="1" x14ac:dyDescent="0.2">
      <c r="A87" s="478">
        <v>2</v>
      </c>
      <c r="B87" s="479"/>
      <c r="C87" s="479"/>
      <c r="D87" s="480"/>
      <c r="E87" s="480"/>
      <c r="F87" s="481"/>
      <c r="G87" s="312">
        <f t="shared" si="21"/>
        <v>0</v>
      </c>
      <c r="H87" s="312">
        <f t="shared" si="22"/>
        <v>0</v>
      </c>
      <c r="I87" s="312"/>
      <c r="J87" s="312"/>
      <c r="K87" s="312"/>
      <c r="L87" s="312"/>
      <c r="M87" s="312"/>
      <c r="N87" s="312"/>
      <c r="O87" s="312"/>
      <c r="P87" s="312"/>
      <c r="Q87" s="478">
        <v>13</v>
      </c>
      <c r="R87" s="479"/>
      <c r="S87" s="479"/>
      <c r="T87" s="480"/>
      <c r="U87" s="480"/>
      <c r="V87" s="481"/>
      <c r="W87" s="312">
        <f t="shared" si="23"/>
        <v>0</v>
      </c>
      <c r="X87" s="312">
        <f t="shared" si="24"/>
        <v>0</v>
      </c>
      <c r="Y87" s="312"/>
      <c r="Z87" s="608">
        <v>24</v>
      </c>
      <c r="AA87" s="607"/>
      <c r="AB87" s="607"/>
      <c r="AC87" s="606"/>
      <c r="AD87" s="606"/>
      <c r="AE87" s="605"/>
      <c r="AF87" s="312">
        <f t="shared" si="25"/>
        <v>0</v>
      </c>
      <c r="AG87" s="312">
        <f t="shared" si="26"/>
        <v>0</v>
      </c>
      <c r="AH87" s="312"/>
      <c r="AI87" s="482">
        <v>35</v>
      </c>
      <c r="AJ87" s="479"/>
      <c r="AK87" s="479"/>
      <c r="AL87" s="480"/>
      <c r="AM87" s="480"/>
      <c r="AN87" s="481"/>
      <c r="AO87" s="312">
        <f t="shared" si="27"/>
        <v>0</v>
      </c>
      <c r="AP87" s="312">
        <f t="shared" si="28"/>
        <v>0</v>
      </c>
    </row>
    <row r="88" spans="1:42" s="17" customFormat="1" x14ac:dyDescent="0.2">
      <c r="A88" s="478">
        <v>3</v>
      </c>
      <c r="B88" s="479"/>
      <c r="C88" s="479"/>
      <c r="D88" s="480"/>
      <c r="E88" s="480"/>
      <c r="F88" s="481"/>
      <c r="G88" s="312">
        <f t="shared" si="21"/>
        <v>0</v>
      </c>
      <c r="H88" s="312">
        <f t="shared" si="22"/>
        <v>0</v>
      </c>
      <c r="I88" s="312"/>
      <c r="J88" s="312"/>
      <c r="K88" s="312"/>
      <c r="L88" s="312"/>
      <c r="M88" s="312"/>
      <c r="N88" s="312"/>
      <c r="O88" s="312"/>
      <c r="P88" s="312"/>
      <c r="Q88" s="478">
        <v>14</v>
      </c>
      <c r="R88" s="479"/>
      <c r="S88" s="479"/>
      <c r="T88" s="480"/>
      <c r="U88" s="480"/>
      <c r="V88" s="481"/>
      <c r="W88" s="312">
        <f t="shared" si="23"/>
        <v>0</v>
      </c>
      <c r="X88" s="312">
        <f t="shared" si="24"/>
        <v>0</v>
      </c>
      <c r="Y88" s="312"/>
      <c r="Z88" s="608">
        <v>25</v>
      </c>
      <c r="AA88" s="607"/>
      <c r="AB88" s="607"/>
      <c r="AC88" s="606"/>
      <c r="AD88" s="606"/>
      <c r="AE88" s="605"/>
      <c r="AF88" s="312">
        <f t="shared" si="25"/>
        <v>0</v>
      </c>
      <c r="AG88" s="312">
        <f t="shared" si="26"/>
        <v>0</v>
      </c>
      <c r="AH88" s="312"/>
      <c r="AI88" s="482">
        <v>36</v>
      </c>
      <c r="AJ88" s="479"/>
      <c r="AK88" s="479"/>
      <c r="AL88" s="480"/>
      <c r="AM88" s="480"/>
      <c r="AN88" s="481"/>
      <c r="AO88" s="312">
        <f t="shared" si="27"/>
        <v>0</v>
      </c>
      <c r="AP88" s="312">
        <f t="shared" si="28"/>
        <v>0</v>
      </c>
    </row>
    <row r="89" spans="1:42" s="17" customFormat="1" x14ac:dyDescent="0.2">
      <c r="A89" s="478">
        <v>4</v>
      </c>
      <c r="B89" s="479"/>
      <c r="C89" s="479"/>
      <c r="D89" s="480"/>
      <c r="E89" s="480"/>
      <c r="F89" s="481"/>
      <c r="G89" s="312">
        <f t="shared" si="21"/>
        <v>0</v>
      </c>
      <c r="H89" s="312">
        <f t="shared" si="22"/>
        <v>0</v>
      </c>
      <c r="I89" s="312"/>
      <c r="J89" s="312"/>
      <c r="K89" s="312"/>
      <c r="L89" s="312"/>
      <c r="M89" s="312"/>
      <c r="N89" s="312"/>
      <c r="O89" s="312"/>
      <c r="P89" s="312"/>
      <c r="Q89" s="478">
        <v>15</v>
      </c>
      <c r="R89" s="479"/>
      <c r="S89" s="479"/>
      <c r="T89" s="480"/>
      <c r="U89" s="480"/>
      <c r="V89" s="481"/>
      <c r="W89" s="312">
        <f t="shared" si="23"/>
        <v>0</v>
      </c>
      <c r="X89" s="312">
        <f t="shared" si="24"/>
        <v>0</v>
      </c>
      <c r="Y89" s="312"/>
      <c r="Z89" s="608">
        <v>26</v>
      </c>
      <c r="AA89" s="607"/>
      <c r="AB89" s="607"/>
      <c r="AC89" s="606"/>
      <c r="AD89" s="606"/>
      <c r="AE89" s="605"/>
      <c r="AF89" s="312">
        <f t="shared" si="25"/>
        <v>0</v>
      </c>
      <c r="AG89" s="312">
        <f t="shared" si="26"/>
        <v>0</v>
      </c>
      <c r="AH89" s="312"/>
      <c r="AI89" s="482">
        <v>37</v>
      </c>
      <c r="AJ89" s="479"/>
      <c r="AK89" s="479"/>
      <c r="AL89" s="480"/>
      <c r="AM89" s="480"/>
      <c r="AN89" s="481"/>
      <c r="AO89" s="312">
        <f t="shared" si="27"/>
        <v>0</v>
      </c>
      <c r="AP89" s="312">
        <f t="shared" si="28"/>
        <v>0</v>
      </c>
    </row>
    <row r="90" spans="1:42" s="17" customFormat="1" x14ac:dyDescent="0.2">
      <c r="A90" s="478">
        <v>5</v>
      </c>
      <c r="B90" s="479"/>
      <c r="C90" s="479"/>
      <c r="D90" s="480"/>
      <c r="E90" s="480"/>
      <c r="F90" s="481"/>
      <c r="G90" s="312">
        <f t="shared" si="21"/>
        <v>0</v>
      </c>
      <c r="H90" s="312">
        <f t="shared" si="22"/>
        <v>0</v>
      </c>
      <c r="I90" s="312"/>
      <c r="J90" s="312"/>
      <c r="K90" s="312"/>
      <c r="L90" s="312"/>
      <c r="M90" s="312"/>
      <c r="N90" s="312"/>
      <c r="O90" s="312"/>
      <c r="P90" s="312"/>
      <c r="Q90" s="478">
        <v>16</v>
      </c>
      <c r="R90" s="479"/>
      <c r="S90" s="479"/>
      <c r="T90" s="480"/>
      <c r="U90" s="480"/>
      <c r="V90" s="481"/>
      <c r="W90" s="312">
        <f t="shared" si="23"/>
        <v>0</v>
      </c>
      <c r="X90" s="312">
        <f t="shared" si="24"/>
        <v>0</v>
      </c>
      <c r="Y90" s="312"/>
      <c r="Z90" s="608">
        <v>27</v>
      </c>
      <c r="AA90" s="607"/>
      <c r="AB90" s="607"/>
      <c r="AC90" s="606"/>
      <c r="AD90" s="606"/>
      <c r="AE90" s="605"/>
      <c r="AF90" s="312">
        <f t="shared" si="25"/>
        <v>0</v>
      </c>
      <c r="AG90" s="312">
        <f t="shared" si="26"/>
        <v>0</v>
      </c>
      <c r="AH90" s="312"/>
      <c r="AI90" s="482">
        <v>38</v>
      </c>
      <c r="AJ90" s="479"/>
      <c r="AK90" s="479"/>
      <c r="AL90" s="480"/>
      <c r="AM90" s="480"/>
      <c r="AN90" s="481"/>
      <c r="AO90" s="312">
        <f t="shared" si="27"/>
        <v>0</v>
      </c>
      <c r="AP90" s="312">
        <f t="shared" si="28"/>
        <v>0</v>
      </c>
    </row>
    <row r="91" spans="1:42" s="17" customFormat="1" x14ac:dyDescent="0.2">
      <c r="A91" s="478">
        <v>6</v>
      </c>
      <c r="B91" s="479"/>
      <c r="C91" s="479"/>
      <c r="D91" s="480"/>
      <c r="E91" s="480"/>
      <c r="F91" s="481"/>
      <c r="G91" s="312">
        <f t="shared" si="21"/>
        <v>0</v>
      </c>
      <c r="H91" s="312">
        <f t="shared" si="22"/>
        <v>0</v>
      </c>
      <c r="I91" s="312"/>
      <c r="J91" s="312"/>
      <c r="K91" s="312"/>
      <c r="L91" s="312"/>
      <c r="M91" s="312"/>
      <c r="N91" s="312"/>
      <c r="O91" s="312"/>
      <c r="P91" s="312"/>
      <c r="Q91" s="478">
        <v>17</v>
      </c>
      <c r="R91" s="479"/>
      <c r="S91" s="479"/>
      <c r="T91" s="480"/>
      <c r="U91" s="480"/>
      <c r="V91" s="481"/>
      <c r="W91" s="312">
        <f t="shared" si="23"/>
        <v>0</v>
      </c>
      <c r="X91" s="312">
        <f t="shared" si="24"/>
        <v>0</v>
      </c>
      <c r="Y91" s="312"/>
      <c r="Z91" s="608">
        <v>28</v>
      </c>
      <c r="AA91" s="607"/>
      <c r="AB91" s="607"/>
      <c r="AC91" s="606"/>
      <c r="AD91" s="606"/>
      <c r="AE91" s="605"/>
      <c r="AF91" s="312">
        <f t="shared" si="25"/>
        <v>0</v>
      </c>
      <c r="AG91" s="312">
        <f t="shared" si="26"/>
        <v>0</v>
      </c>
      <c r="AH91" s="312"/>
      <c r="AI91" s="482">
        <v>39</v>
      </c>
      <c r="AJ91" s="479"/>
      <c r="AK91" s="479"/>
      <c r="AL91" s="480"/>
      <c r="AM91" s="480"/>
      <c r="AN91" s="481"/>
      <c r="AO91" s="312">
        <f t="shared" si="27"/>
        <v>0</v>
      </c>
      <c r="AP91" s="312">
        <f t="shared" si="28"/>
        <v>0</v>
      </c>
    </row>
    <row r="92" spans="1:42" s="17" customFormat="1" x14ac:dyDescent="0.2">
      <c r="A92" s="478">
        <v>7</v>
      </c>
      <c r="B92" s="479"/>
      <c r="C92" s="479"/>
      <c r="D92" s="480"/>
      <c r="E92" s="480"/>
      <c r="F92" s="481"/>
      <c r="G92" s="312">
        <f t="shared" si="21"/>
        <v>0</v>
      </c>
      <c r="H92" s="312">
        <f t="shared" si="22"/>
        <v>0</v>
      </c>
      <c r="I92" s="312"/>
      <c r="J92" s="312"/>
      <c r="K92" s="312"/>
      <c r="L92" s="312"/>
      <c r="M92" s="312"/>
      <c r="N92" s="312"/>
      <c r="O92" s="312"/>
      <c r="P92" s="312"/>
      <c r="Q92" s="478">
        <v>18</v>
      </c>
      <c r="R92" s="479"/>
      <c r="S92" s="479"/>
      <c r="T92" s="480"/>
      <c r="U92" s="480"/>
      <c r="V92" s="481"/>
      <c r="W92" s="312">
        <f t="shared" si="23"/>
        <v>0</v>
      </c>
      <c r="X92" s="312">
        <f t="shared" si="24"/>
        <v>0</v>
      </c>
      <c r="Y92" s="312"/>
      <c r="Z92" s="608">
        <v>29</v>
      </c>
      <c r="AA92" s="607"/>
      <c r="AB92" s="607"/>
      <c r="AC92" s="606"/>
      <c r="AD92" s="606"/>
      <c r="AE92" s="605"/>
      <c r="AF92" s="312">
        <f t="shared" si="25"/>
        <v>0</v>
      </c>
      <c r="AG92" s="312">
        <f t="shared" si="26"/>
        <v>0</v>
      </c>
      <c r="AH92" s="312"/>
      <c r="AI92" s="482">
        <v>40</v>
      </c>
      <c r="AJ92" s="479"/>
      <c r="AK92" s="479"/>
      <c r="AL92" s="480"/>
      <c r="AM92" s="480"/>
      <c r="AN92" s="481"/>
      <c r="AO92" s="312">
        <f t="shared" si="27"/>
        <v>0</v>
      </c>
      <c r="AP92" s="312">
        <f t="shared" si="28"/>
        <v>0</v>
      </c>
    </row>
    <row r="93" spans="1:42" s="17" customFormat="1" x14ac:dyDescent="0.2">
      <c r="A93" s="478">
        <v>8</v>
      </c>
      <c r="B93" s="479"/>
      <c r="C93" s="479"/>
      <c r="D93" s="480"/>
      <c r="E93" s="480"/>
      <c r="F93" s="481"/>
      <c r="G93" s="312">
        <f t="shared" si="21"/>
        <v>0</v>
      </c>
      <c r="H93" s="312">
        <f t="shared" si="22"/>
        <v>0</v>
      </c>
      <c r="I93" s="312"/>
      <c r="J93" s="312"/>
      <c r="K93" s="312"/>
      <c r="L93" s="312"/>
      <c r="M93" s="312"/>
      <c r="N93" s="312"/>
      <c r="O93" s="312"/>
      <c r="P93" s="312"/>
      <c r="Q93" s="478">
        <v>19</v>
      </c>
      <c r="R93" s="479"/>
      <c r="S93" s="479"/>
      <c r="T93" s="480"/>
      <c r="U93" s="480"/>
      <c r="V93" s="481"/>
      <c r="W93" s="312">
        <f t="shared" si="23"/>
        <v>0</v>
      </c>
      <c r="X93" s="312">
        <f t="shared" si="24"/>
        <v>0</v>
      </c>
      <c r="Y93" s="312"/>
      <c r="Z93" s="608">
        <v>30</v>
      </c>
      <c r="AA93" s="607"/>
      <c r="AB93" s="607"/>
      <c r="AC93" s="606"/>
      <c r="AD93" s="606"/>
      <c r="AE93" s="605"/>
      <c r="AF93" s="312">
        <f t="shared" si="25"/>
        <v>0</v>
      </c>
      <c r="AG93" s="312">
        <f t="shared" si="26"/>
        <v>0</v>
      </c>
      <c r="AH93" s="312"/>
      <c r="AI93" s="482">
        <v>41</v>
      </c>
      <c r="AJ93" s="479"/>
      <c r="AK93" s="479"/>
      <c r="AL93" s="480"/>
      <c r="AM93" s="480"/>
      <c r="AN93" s="481"/>
      <c r="AO93" s="312">
        <f t="shared" si="27"/>
        <v>0</v>
      </c>
      <c r="AP93" s="312">
        <f t="shared" si="28"/>
        <v>0</v>
      </c>
    </row>
    <row r="94" spans="1:42" s="17" customFormat="1" x14ac:dyDescent="0.2">
      <c r="A94" s="478">
        <v>9</v>
      </c>
      <c r="B94" s="479"/>
      <c r="C94" s="479"/>
      <c r="D94" s="480"/>
      <c r="E94" s="480"/>
      <c r="F94" s="481"/>
      <c r="G94" s="312">
        <f t="shared" si="21"/>
        <v>0</v>
      </c>
      <c r="H94" s="312">
        <f t="shared" si="22"/>
        <v>0</v>
      </c>
      <c r="I94" s="312"/>
      <c r="J94" s="312"/>
      <c r="K94" s="312"/>
      <c r="L94" s="312"/>
      <c r="M94" s="312"/>
      <c r="N94" s="312"/>
      <c r="O94" s="312"/>
      <c r="P94" s="312"/>
      <c r="Q94" s="478">
        <v>20</v>
      </c>
      <c r="R94" s="479"/>
      <c r="S94" s="479"/>
      <c r="T94" s="480"/>
      <c r="U94" s="480"/>
      <c r="V94" s="481"/>
      <c r="W94" s="312">
        <f t="shared" si="23"/>
        <v>0</v>
      </c>
      <c r="X94" s="312">
        <f t="shared" si="24"/>
        <v>0</v>
      </c>
      <c r="Y94" s="312"/>
      <c r="Z94" s="608">
        <v>31</v>
      </c>
      <c r="AA94" s="607"/>
      <c r="AB94" s="607"/>
      <c r="AC94" s="606"/>
      <c r="AD94" s="606"/>
      <c r="AE94" s="605"/>
      <c r="AF94" s="312">
        <f t="shared" si="25"/>
        <v>0</v>
      </c>
      <c r="AG94" s="312">
        <f t="shared" si="26"/>
        <v>0</v>
      </c>
      <c r="AH94" s="312"/>
      <c r="AI94" s="482">
        <v>42</v>
      </c>
      <c r="AJ94" s="479"/>
      <c r="AK94" s="479"/>
      <c r="AL94" s="480"/>
      <c r="AM94" s="480"/>
      <c r="AN94" s="481"/>
      <c r="AO94" s="312">
        <f t="shared" si="27"/>
        <v>0</v>
      </c>
      <c r="AP94" s="312">
        <f t="shared" si="28"/>
        <v>0</v>
      </c>
    </row>
    <row r="95" spans="1:42" s="17" customFormat="1" x14ac:dyDescent="0.2">
      <c r="A95" s="478">
        <v>10</v>
      </c>
      <c r="B95" s="479"/>
      <c r="C95" s="479"/>
      <c r="D95" s="480"/>
      <c r="E95" s="480"/>
      <c r="F95" s="481"/>
      <c r="G95" s="312">
        <f t="shared" si="21"/>
        <v>0</v>
      </c>
      <c r="H95" s="312">
        <f t="shared" si="22"/>
        <v>0</v>
      </c>
      <c r="I95" s="312"/>
      <c r="J95" s="312"/>
      <c r="K95" s="312"/>
      <c r="L95" s="312"/>
      <c r="M95" s="312"/>
      <c r="N95" s="312"/>
      <c r="O95" s="312"/>
      <c r="P95" s="312"/>
      <c r="Q95" s="478">
        <v>21</v>
      </c>
      <c r="R95" s="479"/>
      <c r="S95" s="479"/>
      <c r="T95" s="480"/>
      <c r="U95" s="480"/>
      <c r="V95" s="481"/>
      <c r="W95" s="312">
        <f t="shared" si="23"/>
        <v>0</v>
      </c>
      <c r="X95" s="312">
        <f t="shared" si="24"/>
        <v>0</v>
      </c>
      <c r="Y95" s="312"/>
      <c r="Z95" s="608">
        <v>32</v>
      </c>
      <c r="AA95" s="607"/>
      <c r="AB95" s="607"/>
      <c r="AC95" s="606"/>
      <c r="AD95" s="606"/>
      <c r="AE95" s="605"/>
      <c r="AF95" s="312">
        <f t="shared" si="25"/>
        <v>0</v>
      </c>
      <c r="AG95" s="312">
        <f t="shared" si="26"/>
        <v>0</v>
      </c>
      <c r="AH95" s="312"/>
      <c r="AI95" s="482">
        <v>43</v>
      </c>
      <c r="AJ95" s="479"/>
      <c r="AK95" s="479"/>
      <c r="AL95" s="480"/>
      <c r="AM95" s="480"/>
      <c r="AN95" s="481"/>
      <c r="AO95" s="312">
        <f t="shared" si="27"/>
        <v>0</v>
      </c>
      <c r="AP95" s="312">
        <f t="shared" si="28"/>
        <v>0</v>
      </c>
    </row>
    <row r="96" spans="1:42" s="17" customFormat="1" ht="13.5" thickBot="1" x14ac:dyDescent="0.25">
      <c r="A96" s="483">
        <v>11</v>
      </c>
      <c r="B96" s="484"/>
      <c r="C96" s="484"/>
      <c r="D96" s="485"/>
      <c r="E96" s="485"/>
      <c r="F96" s="486"/>
      <c r="G96" s="312">
        <f t="shared" si="21"/>
        <v>0</v>
      </c>
      <c r="H96" s="312">
        <f t="shared" si="22"/>
        <v>0</v>
      </c>
      <c r="I96" s="312"/>
      <c r="J96" s="312"/>
      <c r="K96" s="312"/>
      <c r="L96" s="312"/>
      <c r="M96" s="312"/>
      <c r="N96" s="312"/>
      <c r="O96" s="312"/>
      <c r="P96" s="312"/>
      <c r="Q96" s="483">
        <v>22</v>
      </c>
      <c r="R96" s="484"/>
      <c r="S96" s="484"/>
      <c r="T96" s="485"/>
      <c r="U96" s="485"/>
      <c r="V96" s="486"/>
      <c r="W96" s="312">
        <f t="shared" si="23"/>
        <v>0</v>
      </c>
      <c r="X96" s="312">
        <f t="shared" si="24"/>
        <v>0</v>
      </c>
      <c r="Y96" s="312"/>
      <c r="Z96" s="604">
        <v>33</v>
      </c>
      <c r="AA96" s="603"/>
      <c r="AB96" s="603"/>
      <c r="AC96" s="602"/>
      <c r="AD96" s="602"/>
      <c r="AE96" s="601"/>
      <c r="AF96" s="312">
        <f t="shared" si="25"/>
        <v>0</v>
      </c>
      <c r="AG96" s="312">
        <f t="shared" si="26"/>
        <v>0</v>
      </c>
      <c r="AH96" s="312"/>
      <c r="AI96" s="487"/>
      <c r="AJ96" s="488" t="s">
        <v>3</v>
      </c>
      <c r="AK96" s="487"/>
      <c r="AL96" s="487"/>
      <c r="AM96" s="487"/>
      <c r="AN96" s="489">
        <f>SUM(F86:F96)+SUM(V86:V96)+SUM(AN86:AN95)+SUM(AE86:AE96)</f>
        <v>0</v>
      </c>
      <c r="AO96" s="312">
        <f t="shared" si="27"/>
        <v>0</v>
      </c>
      <c r="AP96" s="312">
        <f t="shared" si="28"/>
        <v>0</v>
      </c>
    </row>
    <row r="97" spans="1:42" s="17" customFormat="1" x14ac:dyDescent="0.2">
      <c r="B97" s="328"/>
      <c r="C97" s="328"/>
      <c r="D97" s="329"/>
      <c r="E97" s="329"/>
      <c r="F97" s="297"/>
      <c r="G97" s="312"/>
      <c r="H97" s="312"/>
      <c r="I97" s="312"/>
      <c r="J97" s="312"/>
      <c r="K97" s="312"/>
      <c r="L97" s="312"/>
      <c r="M97" s="312"/>
      <c r="N97" s="312"/>
      <c r="O97" s="312"/>
      <c r="P97" s="312"/>
      <c r="R97" s="328"/>
      <c r="S97" s="328"/>
      <c r="T97" s="329"/>
      <c r="U97" s="329"/>
      <c r="V97" s="297"/>
      <c r="W97" s="312"/>
      <c r="X97" s="312"/>
      <c r="Y97" s="312"/>
      <c r="Z97" s="597"/>
      <c r="AA97" s="600"/>
      <c r="AB97" s="600"/>
      <c r="AC97" s="599"/>
      <c r="AD97" s="599"/>
      <c r="AE97" s="598"/>
      <c r="AF97" s="312"/>
      <c r="AG97" s="312"/>
      <c r="AH97" s="312"/>
      <c r="AJ97" s="328"/>
      <c r="AK97" s="328"/>
      <c r="AL97" s="329"/>
      <c r="AM97" s="329"/>
      <c r="AN97" s="297"/>
      <c r="AO97" s="312"/>
      <c r="AP97" s="312"/>
    </row>
    <row r="98" spans="1:42" s="17" customFormat="1" x14ac:dyDescent="0.2">
      <c r="B98" s="328"/>
      <c r="C98" s="328"/>
      <c r="D98" s="329"/>
      <c r="E98" s="329"/>
      <c r="F98" s="297"/>
      <c r="G98" s="312"/>
      <c r="H98" s="312"/>
      <c r="I98" s="312"/>
      <c r="J98" s="312"/>
      <c r="K98" s="312"/>
      <c r="L98" s="312"/>
      <c r="M98" s="312"/>
      <c r="N98" s="312"/>
      <c r="O98" s="312"/>
      <c r="P98" s="312"/>
      <c r="R98" s="328"/>
      <c r="S98" s="328"/>
      <c r="T98" s="329"/>
      <c r="U98" s="329"/>
      <c r="V98" s="297"/>
      <c r="W98" s="312"/>
      <c r="X98" s="312"/>
      <c r="Y98" s="312"/>
      <c r="Z98" s="597"/>
      <c r="AA98" s="600"/>
      <c r="AB98" s="600"/>
      <c r="AC98" s="599"/>
      <c r="AD98" s="599"/>
      <c r="AE98" s="598"/>
      <c r="AF98" s="312"/>
      <c r="AG98" s="312"/>
      <c r="AH98" s="312"/>
      <c r="AJ98" s="328"/>
      <c r="AK98" s="328"/>
      <c r="AL98" s="329"/>
      <c r="AM98" s="329"/>
      <c r="AN98" s="297"/>
      <c r="AO98" s="312"/>
      <c r="AP98" s="312"/>
    </row>
    <row r="99" spans="1:42" s="17" customFormat="1" x14ac:dyDescent="0.2">
      <c r="B99" s="328"/>
      <c r="C99" s="328"/>
      <c r="D99" s="329"/>
      <c r="E99" s="329"/>
      <c r="F99" s="297"/>
      <c r="G99" s="312"/>
      <c r="H99" s="312"/>
      <c r="I99" s="312"/>
      <c r="J99" s="312"/>
      <c r="K99" s="312"/>
      <c r="L99" s="312"/>
      <c r="M99" s="312"/>
      <c r="N99" s="312"/>
      <c r="O99" s="312"/>
      <c r="P99" s="312"/>
      <c r="R99" s="328"/>
      <c r="S99" s="328"/>
      <c r="T99" s="329"/>
      <c r="U99" s="329"/>
      <c r="V99" s="297"/>
      <c r="W99" s="312"/>
      <c r="X99" s="312"/>
      <c r="Y99" s="312"/>
      <c r="Z99" s="597"/>
      <c r="AA99" s="600"/>
      <c r="AB99" s="600"/>
      <c r="AC99" s="599"/>
      <c r="AD99" s="599"/>
      <c r="AE99" s="598"/>
      <c r="AF99" s="312"/>
      <c r="AG99" s="312"/>
      <c r="AH99" s="312"/>
      <c r="AJ99" s="328"/>
      <c r="AK99" s="328"/>
      <c r="AL99" s="329"/>
      <c r="AM99" s="329"/>
      <c r="AN99" s="297"/>
      <c r="AO99" s="312"/>
      <c r="AP99" s="312"/>
    </row>
    <row r="100" spans="1:42" s="17" customFormat="1" x14ac:dyDescent="0.2">
      <c r="B100" s="328"/>
      <c r="C100" s="328"/>
      <c r="D100" s="329"/>
      <c r="E100" s="329"/>
      <c r="F100" s="297"/>
      <c r="G100" s="312"/>
      <c r="H100" s="312"/>
      <c r="I100" s="312"/>
      <c r="J100" s="312"/>
      <c r="K100" s="312"/>
      <c r="L100" s="312"/>
      <c r="M100" s="312"/>
      <c r="N100" s="312"/>
      <c r="O100" s="312"/>
      <c r="P100" s="312"/>
      <c r="R100" s="328"/>
      <c r="S100" s="328"/>
      <c r="T100" s="329"/>
      <c r="U100" s="329"/>
      <c r="V100" s="297"/>
      <c r="W100" s="312"/>
      <c r="X100" s="312"/>
      <c r="Y100" s="312"/>
      <c r="Z100" s="597"/>
      <c r="AA100" s="600"/>
      <c r="AB100" s="600"/>
      <c r="AC100" s="599"/>
      <c r="AD100" s="599"/>
      <c r="AE100" s="598"/>
      <c r="AF100" s="312"/>
      <c r="AG100" s="312"/>
      <c r="AH100" s="312"/>
      <c r="AJ100" s="328"/>
      <c r="AK100" s="328"/>
      <c r="AL100" s="329"/>
      <c r="AM100" s="329"/>
      <c r="AN100" s="297"/>
      <c r="AO100" s="312"/>
      <c r="AP100" s="312"/>
    </row>
    <row r="101" spans="1:42" s="17" customFormat="1" x14ac:dyDescent="0.2">
      <c r="B101" s="328"/>
      <c r="C101" s="328"/>
      <c r="D101" s="329"/>
      <c r="E101" s="329"/>
      <c r="F101" s="297"/>
      <c r="G101" s="312"/>
      <c r="H101" s="312"/>
      <c r="I101" s="312"/>
      <c r="J101" s="312"/>
      <c r="K101" s="312"/>
      <c r="L101" s="312"/>
      <c r="M101" s="312"/>
      <c r="N101" s="312"/>
      <c r="O101" s="312"/>
      <c r="P101" s="312"/>
      <c r="R101" s="328"/>
      <c r="S101" s="328"/>
      <c r="T101" s="329"/>
      <c r="U101" s="329"/>
      <c r="V101" s="297"/>
      <c r="W101" s="312"/>
      <c r="X101" s="312"/>
      <c r="Y101" s="312"/>
      <c r="Z101" s="597"/>
      <c r="AA101" s="600"/>
      <c r="AB101" s="600"/>
      <c r="AC101" s="599"/>
      <c r="AD101" s="599"/>
      <c r="AE101" s="598"/>
      <c r="AF101" s="312"/>
      <c r="AG101" s="312"/>
      <c r="AH101" s="312"/>
      <c r="AJ101" s="328"/>
      <c r="AK101" s="328"/>
      <c r="AL101" s="329"/>
      <c r="AM101" s="329"/>
      <c r="AN101" s="297"/>
      <c r="AO101" s="312"/>
      <c r="AP101" s="312"/>
    </row>
    <row r="102" spans="1:42" s="17" customFormat="1" x14ac:dyDescent="0.2">
      <c r="B102" s="328"/>
      <c r="C102" s="328"/>
      <c r="D102" s="329"/>
      <c r="E102" s="329"/>
      <c r="F102" s="297"/>
      <c r="G102" s="312"/>
      <c r="H102" s="312"/>
      <c r="I102" s="312"/>
      <c r="J102" s="312"/>
      <c r="K102" s="312"/>
      <c r="L102" s="312"/>
      <c r="M102" s="312"/>
      <c r="N102" s="312"/>
      <c r="O102" s="312"/>
      <c r="P102" s="312"/>
      <c r="R102" s="328"/>
      <c r="S102" s="328"/>
      <c r="T102" s="329"/>
      <c r="U102" s="329"/>
      <c r="V102" s="297"/>
      <c r="W102" s="312"/>
      <c r="X102" s="312"/>
      <c r="Y102" s="312"/>
      <c r="Z102" s="597"/>
      <c r="AA102" s="600"/>
      <c r="AB102" s="600"/>
      <c r="AC102" s="599"/>
      <c r="AD102" s="599"/>
      <c r="AE102" s="598"/>
      <c r="AF102" s="312"/>
      <c r="AG102" s="312"/>
      <c r="AH102" s="312"/>
      <c r="AJ102" s="328"/>
      <c r="AK102" s="328"/>
      <c r="AL102" s="329"/>
      <c r="AM102" s="329"/>
      <c r="AN102" s="297"/>
      <c r="AO102" s="312"/>
      <c r="AP102" s="312"/>
    </row>
    <row r="103" spans="1:42" s="17" customFormat="1" ht="13.5" thickBot="1" x14ac:dyDescent="0.25">
      <c r="B103" s="328"/>
      <c r="C103" s="328"/>
      <c r="D103" s="329"/>
      <c r="E103" s="329"/>
      <c r="F103" s="297"/>
      <c r="G103" s="312"/>
      <c r="H103" s="312"/>
      <c r="I103" s="312"/>
      <c r="J103" s="312"/>
      <c r="K103" s="312"/>
      <c r="L103" s="312"/>
      <c r="M103" s="312"/>
      <c r="N103" s="312"/>
      <c r="O103" s="312"/>
      <c r="P103" s="312"/>
      <c r="R103" s="328"/>
      <c r="S103" s="328"/>
      <c r="T103" s="329"/>
      <c r="U103" s="329"/>
      <c r="V103" s="297"/>
      <c r="W103" s="312"/>
      <c r="X103" s="312"/>
      <c r="Y103" s="312"/>
      <c r="Z103" s="597"/>
      <c r="AA103" s="600"/>
      <c r="AB103" s="600"/>
      <c r="AC103" s="599"/>
      <c r="AD103" s="599"/>
      <c r="AE103" s="598"/>
      <c r="AF103" s="312"/>
      <c r="AG103" s="312"/>
      <c r="AH103" s="312"/>
      <c r="AJ103" s="328"/>
      <c r="AK103" s="328"/>
      <c r="AL103" s="329"/>
      <c r="AM103" s="329"/>
      <c r="AN103" s="297"/>
      <c r="AO103" s="312"/>
      <c r="AP103" s="312"/>
    </row>
    <row r="104" spans="1:42" s="17" customFormat="1" ht="13.5" customHeight="1" thickBot="1" x14ac:dyDescent="0.25">
      <c r="A104" s="472">
        <v>3</v>
      </c>
      <c r="B104" s="473"/>
      <c r="C104" s="473"/>
      <c r="D104" s="755" t="s">
        <v>159</v>
      </c>
      <c r="E104" s="757" t="s">
        <v>34</v>
      </c>
      <c r="F104" s="317">
        <f>+$AN116</f>
        <v>0</v>
      </c>
      <c r="Q104" s="472"/>
      <c r="R104" s="473"/>
      <c r="S104" s="473"/>
      <c r="T104" s="755" t="s">
        <v>159</v>
      </c>
      <c r="U104" s="757" t="s">
        <v>34</v>
      </c>
      <c r="V104" s="317">
        <f>+$AN116</f>
        <v>0</v>
      </c>
      <c r="Z104" s="615">
        <v>3</v>
      </c>
      <c r="AA104" s="614"/>
      <c r="AB104" s="614"/>
      <c r="AC104" s="763" t="s">
        <v>159</v>
      </c>
      <c r="AD104" s="761" t="s">
        <v>34</v>
      </c>
      <c r="AE104" s="612">
        <f>+$AN116</f>
        <v>0</v>
      </c>
      <c r="AI104" s="473"/>
      <c r="AJ104" s="473"/>
      <c r="AK104" s="473"/>
      <c r="AL104" s="765" t="s">
        <v>159</v>
      </c>
      <c r="AM104" s="757" t="s">
        <v>34</v>
      </c>
      <c r="AN104" s="767" t="s">
        <v>18</v>
      </c>
    </row>
    <row r="105" spans="1:42" s="17" customFormat="1" ht="51" x14ac:dyDescent="0.2">
      <c r="A105" s="475" t="s">
        <v>7</v>
      </c>
      <c r="B105" s="476" t="str">
        <f>+" אסמכתא " &amp; B5 &amp;"         חזרה לטבלה "</f>
        <v xml:space="preserve"> אסמכתא          חזרה לטבלה </v>
      </c>
      <c r="C105" s="477" t="s">
        <v>203</v>
      </c>
      <c r="D105" s="756"/>
      <c r="E105" s="758"/>
      <c r="F105" s="317" t="s">
        <v>18</v>
      </c>
      <c r="G105" s="312"/>
      <c r="Q105" s="475" t="s">
        <v>23</v>
      </c>
      <c r="R105" s="476" t="str">
        <f>+" אסמכתא " &amp; B5 &amp;"         חזרה לטבלה "</f>
        <v xml:space="preserve"> אסמכתא          חזרה לטבלה </v>
      </c>
      <c r="S105" s="477" t="s">
        <v>203</v>
      </c>
      <c r="T105" s="756"/>
      <c r="U105" s="758"/>
      <c r="V105" s="317" t="s">
        <v>18</v>
      </c>
      <c r="W105" s="312"/>
      <c r="Z105" s="611" t="s">
        <v>7</v>
      </c>
      <c r="AA105" s="610" t="str">
        <f>+" אסמכתא " &amp; B5 &amp;"         חזרה לטבלה "</f>
        <v xml:space="preserve"> אסמכתא          חזרה לטבלה </v>
      </c>
      <c r="AB105" s="609" t="s">
        <v>203</v>
      </c>
      <c r="AC105" s="764"/>
      <c r="AD105" s="762"/>
      <c r="AE105" s="612" t="s">
        <v>18</v>
      </c>
      <c r="AF105" s="312"/>
      <c r="AI105" s="477" t="s">
        <v>23</v>
      </c>
      <c r="AJ105" s="476" t="str">
        <f>+" אסמכתא " &amp; B5 &amp;"         חזרה לטבלה "</f>
        <v xml:space="preserve"> אסמכתא          חזרה לטבלה </v>
      </c>
      <c r="AK105" s="477" t="s">
        <v>203</v>
      </c>
      <c r="AL105" s="766"/>
      <c r="AM105" s="758"/>
      <c r="AN105" s="768"/>
      <c r="AO105" s="312"/>
    </row>
    <row r="106" spans="1:42" s="17" customFormat="1" x14ac:dyDescent="0.2">
      <c r="A106" s="478">
        <v>1</v>
      </c>
      <c r="B106" s="479"/>
      <c r="C106" s="479"/>
      <c r="D106" s="480"/>
      <c r="E106" s="480"/>
      <c r="F106" s="481"/>
      <c r="G106" s="312">
        <f t="shared" ref="G106:G116" si="29">IF(AND((COUNTA($C$3)=1),(COUNTA(F106)=1),($C$3&lt;&gt;0),(OR((E106&lt;$C$62),(E106&gt;($E$62+61))))),1,0)</f>
        <v>0</v>
      </c>
      <c r="H106" s="312">
        <f t="shared" ref="H106:H116" si="30">IF(AND((COUNTA($C$3)=1),(COUNTA(F106)=1),($C$3&lt;&gt;0),(OR((D106&lt;$C$62),(D106&gt;($E$62))))),1,0)</f>
        <v>0</v>
      </c>
      <c r="I106" s="312"/>
      <c r="J106" s="312"/>
      <c r="K106" s="312"/>
      <c r="L106" s="312"/>
      <c r="M106" s="312"/>
      <c r="N106" s="312"/>
      <c r="O106" s="312"/>
      <c r="P106" s="312"/>
      <c r="Q106" s="478">
        <v>12</v>
      </c>
      <c r="R106" s="479"/>
      <c r="S106" s="479"/>
      <c r="T106" s="480"/>
      <c r="U106" s="480"/>
      <c r="V106" s="481"/>
      <c r="W106" s="312">
        <f t="shared" ref="W106:W116" si="31">IF(AND((COUNTA($C$3)=1),(COUNTA(V106)=1),($C$3&lt;&gt;0),(OR((U106&lt;$C$62),(U106&gt;($E$62+61))))),1,0)</f>
        <v>0</v>
      </c>
      <c r="X106" s="312">
        <f t="shared" ref="X106:X116" si="32">IF(AND((COUNTA($C$3)=1),(COUNTA(V106)=1),($C$3&lt;&gt;0),(OR((T106&lt;$C$62),(T106&gt;($E$62))))),1,0)</f>
        <v>0</v>
      </c>
      <c r="Y106" s="312"/>
      <c r="Z106" s="608">
        <v>23</v>
      </c>
      <c r="AA106" s="607"/>
      <c r="AB106" s="607"/>
      <c r="AC106" s="606"/>
      <c r="AD106" s="606"/>
      <c r="AE106" s="605"/>
      <c r="AF106" s="312">
        <f t="shared" ref="AF106:AF116" si="33">IF(AND((COUNTA($C$3)=1),(COUNTA(AE106)=1),($C$3&lt;&gt;0),(OR((AD106&lt;$C$62),(AD106&gt;($E$62+61))))),1,0)</f>
        <v>0</v>
      </c>
      <c r="AG106" s="312">
        <f t="shared" ref="AG106:AG116" si="34">IF(AND((COUNTA($C$3)=1),(COUNTA(AE106)=1),($C$3&lt;&gt;0),(OR((AC106&lt;$C$62),(AC106&gt;($E$62))))),1,0)</f>
        <v>0</v>
      </c>
      <c r="AH106" s="312"/>
      <c r="AI106" s="482">
        <v>34</v>
      </c>
      <c r="AJ106" s="479"/>
      <c r="AK106" s="479"/>
      <c r="AL106" s="480"/>
      <c r="AM106" s="480"/>
      <c r="AN106" s="481"/>
      <c r="AO106" s="312">
        <f t="shared" ref="AO106:AO116" si="35">IF(AND((COUNTA($C$3)=1),(COUNTA(AN106)=1),($C$3&lt;&gt;0),(OR((AM106&lt;$C$62),(AM106&gt;($E$62+61))))),1,0)</f>
        <v>0</v>
      </c>
      <c r="AP106" s="312">
        <f t="shared" ref="AP106:AP116" si="36">IF(AND((COUNTA($C$3)=1),(COUNTA(AN106)=1),($C$3&lt;&gt;0),(OR((AL106&lt;$C$62),(AL106&gt;($E$62))))),1,0)</f>
        <v>0</v>
      </c>
    </row>
    <row r="107" spans="1:42" s="17" customFormat="1" x14ac:dyDescent="0.2">
      <c r="A107" s="478">
        <v>2</v>
      </c>
      <c r="B107" s="479"/>
      <c r="C107" s="479"/>
      <c r="D107" s="480"/>
      <c r="E107" s="480"/>
      <c r="F107" s="481"/>
      <c r="G107" s="312">
        <f t="shared" si="29"/>
        <v>0</v>
      </c>
      <c r="H107" s="312">
        <f t="shared" si="30"/>
        <v>0</v>
      </c>
      <c r="I107" s="312"/>
      <c r="J107" s="312"/>
      <c r="K107" s="312"/>
      <c r="L107" s="312"/>
      <c r="M107" s="312"/>
      <c r="N107" s="312"/>
      <c r="O107" s="312"/>
      <c r="P107" s="312"/>
      <c r="Q107" s="478">
        <v>13</v>
      </c>
      <c r="R107" s="479"/>
      <c r="S107" s="479"/>
      <c r="T107" s="480"/>
      <c r="U107" s="480"/>
      <c r="V107" s="481"/>
      <c r="W107" s="312">
        <f t="shared" si="31"/>
        <v>0</v>
      </c>
      <c r="X107" s="312">
        <f t="shared" si="32"/>
        <v>0</v>
      </c>
      <c r="Y107" s="312"/>
      <c r="Z107" s="608">
        <v>24</v>
      </c>
      <c r="AA107" s="607"/>
      <c r="AB107" s="607"/>
      <c r="AC107" s="606"/>
      <c r="AD107" s="606"/>
      <c r="AE107" s="605"/>
      <c r="AF107" s="312">
        <f t="shared" si="33"/>
        <v>0</v>
      </c>
      <c r="AG107" s="312">
        <f t="shared" si="34"/>
        <v>0</v>
      </c>
      <c r="AH107" s="312"/>
      <c r="AI107" s="482">
        <v>35</v>
      </c>
      <c r="AJ107" s="479"/>
      <c r="AK107" s="479"/>
      <c r="AL107" s="480"/>
      <c r="AM107" s="480"/>
      <c r="AN107" s="481"/>
      <c r="AO107" s="312">
        <f t="shared" si="35"/>
        <v>0</v>
      </c>
      <c r="AP107" s="312">
        <f t="shared" si="36"/>
        <v>0</v>
      </c>
    </row>
    <row r="108" spans="1:42" s="17" customFormat="1" x14ac:dyDescent="0.2">
      <c r="A108" s="478">
        <v>3</v>
      </c>
      <c r="B108" s="479"/>
      <c r="C108" s="479"/>
      <c r="D108" s="480"/>
      <c r="E108" s="480"/>
      <c r="F108" s="481"/>
      <c r="G108" s="312">
        <f t="shared" si="29"/>
        <v>0</v>
      </c>
      <c r="H108" s="312">
        <f t="shared" si="30"/>
        <v>0</v>
      </c>
      <c r="I108" s="312"/>
      <c r="J108" s="312"/>
      <c r="K108" s="312"/>
      <c r="L108" s="312"/>
      <c r="M108" s="312"/>
      <c r="N108" s="312"/>
      <c r="O108" s="312"/>
      <c r="P108" s="312"/>
      <c r="Q108" s="478">
        <v>14</v>
      </c>
      <c r="R108" s="479"/>
      <c r="S108" s="479"/>
      <c r="T108" s="480"/>
      <c r="U108" s="480"/>
      <c r="V108" s="481"/>
      <c r="W108" s="312">
        <f t="shared" si="31"/>
        <v>0</v>
      </c>
      <c r="X108" s="312">
        <f t="shared" si="32"/>
        <v>0</v>
      </c>
      <c r="Y108" s="312"/>
      <c r="Z108" s="608">
        <v>25</v>
      </c>
      <c r="AA108" s="607"/>
      <c r="AB108" s="607"/>
      <c r="AC108" s="606"/>
      <c r="AD108" s="606"/>
      <c r="AE108" s="605"/>
      <c r="AF108" s="312">
        <f t="shared" si="33"/>
        <v>0</v>
      </c>
      <c r="AG108" s="312">
        <f t="shared" si="34"/>
        <v>0</v>
      </c>
      <c r="AH108" s="312"/>
      <c r="AI108" s="482">
        <v>36</v>
      </c>
      <c r="AJ108" s="479"/>
      <c r="AK108" s="479"/>
      <c r="AL108" s="480"/>
      <c r="AM108" s="480"/>
      <c r="AN108" s="481"/>
      <c r="AO108" s="312">
        <f t="shared" si="35"/>
        <v>0</v>
      </c>
      <c r="AP108" s="312">
        <f t="shared" si="36"/>
        <v>0</v>
      </c>
    </row>
    <row r="109" spans="1:42" s="17" customFormat="1" x14ac:dyDescent="0.2">
      <c r="A109" s="478">
        <v>4</v>
      </c>
      <c r="B109" s="479"/>
      <c r="C109" s="479"/>
      <c r="D109" s="480"/>
      <c r="E109" s="480"/>
      <c r="F109" s="481"/>
      <c r="G109" s="312">
        <f t="shared" si="29"/>
        <v>0</v>
      </c>
      <c r="H109" s="312">
        <f t="shared" si="30"/>
        <v>0</v>
      </c>
      <c r="I109" s="312"/>
      <c r="J109" s="312"/>
      <c r="K109" s="312"/>
      <c r="L109" s="312"/>
      <c r="M109" s="312"/>
      <c r="N109" s="312"/>
      <c r="O109" s="312"/>
      <c r="P109" s="312"/>
      <c r="Q109" s="478">
        <v>15</v>
      </c>
      <c r="R109" s="479"/>
      <c r="S109" s="479"/>
      <c r="T109" s="480"/>
      <c r="U109" s="480"/>
      <c r="V109" s="481"/>
      <c r="W109" s="312">
        <f t="shared" si="31"/>
        <v>0</v>
      </c>
      <c r="X109" s="312">
        <f t="shared" si="32"/>
        <v>0</v>
      </c>
      <c r="Y109" s="312"/>
      <c r="Z109" s="608">
        <v>26</v>
      </c>
      <c r="AA109" s="607"/>
      <c r="AB109" s="607"/>
      <c r="AC109" s="606"/>
      <c r="AD109" s="606"/>
      <c r="AE109" s="605"/>
      <c r="AF109" s="312">
        <f t="shared" si="33"/>
        <v>0</v>
      </c>
      <c r="AG109" s="312">
        <f t="shared" si="34"/>
        <v>0</v>
      </c>
      <c r="AH109" s="312"/>
      <c r="AI109" s="482">
        <v>37</v>
      </c>
      <c r="AJ109" s="479"/>
      <c r="AK109" s="479"/>
      <c r="AL109" s="480"/>
      <c r="AM109" s="480"/>
      <c r="AN109" s="481"/>
      <c r="AO109" s="312">
        <f t="shared" si="35"/>
        <v>0</v>
      </c>
      <c r="AP109" s="312">
        <f t="shared" si="36"/>
        <v>0</v>
      </c>
    </row>
    <row r="110" spans="1:42" s="17" customFormat="1" x14ac:dyDescent="0.2">
      <c r="A110" s="478">
        <v>5</v>
      </c>
      <c r="B110" s="479"/>
      <c r="C110" s="479"/>
      <c r="D110" s="480"/>
      <c r="E110" s="480"/>
      <c r="F110" s="481"/>
      <c r="G110" s="312">
        <f t="shared" si="29"/>
        <v>0</v>
      </c>
      <c r="H110" s="312">
        <f t="shared" si="30"/>
        <v>0</v>
      </c>
      <c r="I110" s="312"/>
      <c r="J110" s="312"/>
      <c r="K110" s="312"/>
      <c r="L110" s="312"/>
      <c r="M110" s="312"/>
      <c r="N110" s="312"/>
      <c r="O110" s="312"/>
      <c r="P110" s="312"/>
      <c r="Q110" s="478">
        <v>16</v>
      </c>
      <c r="R110" s="479"/>
      <c r="S110" s="479"/>
      <c r="T110" s="480"/>
      <c r="U110" s="480"/>
      <c r="V110" s="481"/>
      <c r="W110" s="312">
        <f t="shared" si="31"/>
        <v>0</v>
      </c>
      <c r="X110" s="312">
        <f t="shared" si="32"/>
        <v>0</v>
      </c>
      <c r="Y110" s="312"/>
      <c r="Z110" s="608">
        <v>27</v>
      </c>
      <c r="AA110" s="607"/>
      <c r="AB110" s="607"/>
      <c r="AC110" s="606"/>
      <c r="AD110" s="606"/>
      <c r="AE110" s="605"/>
      <c r="AF110" s="312">
        <f t="shared" si="33"/>
        <v>0</v>
      </c>
      <c r="AG110" s="312">
        <f t="shared" si="34"/>
        <v>0</v>
      </c>
      <c r="AH110" s="312"/>
      <c r="AI110" s="482">
        <v>38</v>
      </c>
      <c r="AJ110" s="479"/>
      <c r="AK110" s="479"/>
      <c r="AL110" s="480"/>
      <c r="AM110" s="480"/>
      <c r="AN110" s="481"/>
      <c r="AO110" s="312">
        <f t="shared" si="35"/>
        <v>0</v>
      </c>
      <c r="AP110" s="312">
        <f t="shared" si="36"/>
        <v>0</v>
      </c>
    </row>
    <row r="111" spans="1:42" s="17" customFormat="1" x14ac:dyDescent="0.2">
      <c r="A111" s="478">
        <v>6</v>
      </c>
      <c r="B111" s="479"/>
      <c r="C111" s="479"/>
      <c r="D111" s="480"/>
      <c r="E111" s="480"/>
      <c r="F111" s="481"/>
      <c r="G111" s="312">
        <f t="shared" si="29"/>
        <v>0</v>
      </c>
      <c r="H111" s="312">
        <f t="shared" si="30"/>
        <v>0</v>
      </c>
      <c r="I111" s="312"/>
      <c r="J111" s="312"/>
      <c r="K111" s="312"/>
      <c r="L111" s="312"/>
      <c r="M111" s="312"/>
      <c r="N111" s="312"/>
      <c r="O111" s="312"/>
      <c r="P111" s="312"/>
      <c r="Q111" s="478">
        <v>17</v>
      </c>
      <c r="R111" s="479"/>
      <c r="S111" s="479"/>
      <c r="T111" s="480"/>
      <c r="U111" s="480"/>
      <c r="V111" s="481"/>
      <c r="W111" s="312">
        <f t="shared" si="31"/>
        <v>0</v>
      </c>
      <c r="X111" s="312">
        <f t="shared" si="32"/>
        <v>0</v>
      </c>
      <c r="Y111" s="312"/>
      <c r="Z111" s="608">
        <v>28</v>
      </c>
      <c r="AA111" s="607"/>
      <c r="AB111" s="607"/>
      <c r="AC111" s="606"/>
      <c r="AD111" s="606"/>
      <c r="AE111" s="605"/>
      <c r="AF111" s="312">
        <f t="shared" si="33"/>
        <v>0</v>
      </c>
      <c r="AG111" s="312">
        <f t="shared" si="34"/>
        <v>0</v>
      </c>
      <c r="AH111" s="312"/>
      <c r="AI111" s="482">
        <v>39</v>
      </c>
      <c r="AJ111" s="479"/>
      <c r="AK111" s="479"/>
      <c r="AL111" s="480"/>
      <c r="AM111" s="480"/>
      <c r="AN111" s="481"/>
      <c r="AO111" s="312">
        <f t="shared" si="35"/>
        <v>0</v>
      </c>
      <c r="AP111" s="312">
        <f t="shared" si="36"/>
        <v>0</v>
      </c>
    </row>
    <row r="112" spans="1:42" s="17" customFormat="1" x14ac:dyDescent="0.2">
      <c r="A112" s="478">
        <v>7</v>
      </c>
      <c r="B112" s="479"/>
      <c r="C112" s="479"/>
      <c r="D112" s="480"/>
      <c r="E112" s="480"/>
      <c r="F112" s="481"/>
      <c r="G112" s="312">
        <f t="shared" si="29"/>
        <v>0</v>
      </c>
      <c r="H112" s="312">
        <f t="shared" si="30"/>
        <v>0</v>
      </c>
      <c r="I112" s="312"/>
      <c r="J112" s="312"/>
      <c r="K112" s="312"/>
      <c r="L112" s="312"/>
      <c r="M112" s="312"/>
      <c r="N112" s="312"/>
      <c r="O112" s="312"/>
      <c r="P112" s="312"/>
      <c r="Q112" s="478">
        <v>18</v>
      </c>
      <c r="R112" s="479"/>
      <c r="S112" s="479"/>
      <c r="T112" s="480"/>
      <c r="U112" s="480"/>
      <c r="V112" s="481"/>
      <c r="W112" s="312">
        <f t="shared" si="31"/>
        <v>0</v>
      </c>
      <c r="X112" s="312">
        <f t="shared" si="32"/>
        <v>0</v>
      </c>
      <c r="Y112" s="312"/>
      <c r="Z112" s="608">
        <v>29</v>
      </c>
      <c r="AA112" s="607"/>
      <c r="AB112" s="607"/>
      <c r="AC112" s="606"/>
      <c r="AD112" s="606"/>
      <c r="AE112" s="605"/>
      <c r="AF112" s="312">
        <f t="shared" si="33"/>
        <v>0</v>
      </c>
      <c r="AG112" s="312">
        <f t="shared" si="34"/>
        <v>0</v>
      </c>
      <c r="AH112" s="312"/>
      <c r="AI112" s="482">
        <v>40</v>
      </c>
      <c r="AJ112" s="479"/>
      <c r="AK112" s="479"/>
      <c r="AL112" s="480"/>
      <c r="AM112" s="480"/>
      <c r="AN112" s="481"/>
      <c r="AO112" s="312">
        <f t="shared" si="35"/>
        <v>0</v>
      </c>
      <c r="AP112" s="312">
        <f t="shared" si="36"/>
        <v>0</v>
      </c>
    </row>
    <row r="113" spans="1:42" s="17" customFormat="1" x14ac:dyDescent="0.2">
      <c r="A113" s="478">
        <v>8</v>
      </c>
      <c r="B113" s="479"/>
      <c r="C113" s="479"/>
      <c r="D113" s="480"/>
      <c r="E113" s="480"/>
      <c r="F113" s="481"/>
      <c r="G113" s="312">
        <f t="shared" si="29"/>
        <v>0</v>
      </c>
      <c r="H113" s="312">
        <f t="shared" si="30"/>
        <v>0</v>
      </c>
      <c r="I113" s="312"/>
      <c r="J113" s="312"/>
      <c r="K113" s="312"/>
      <c r="L113" s="312"/>
      <c r="M113" s="312"/>
      <c r="N113" s="312"/>
      <c r="O113" s="312"/>
      <c r="P113" s="312"/>
      <c r="Q113" s="478">
        <v>19</v>
      </c>
      <c r="R113" s="479"/>
      <c r="S113" s="479"/>
      <c r="T113" s="480"/>
      <c r="U113" s="480"/>
      <c r="V113" s="481"/>
      <c r="W113" s="312">
        <f t="shared" si="31"/>
        <v>0</v>
      </c>
      <c r="X113" s="312">
        <f t="shared" si="32"/>
        <v>0</v>
      </c>
      <c r="Y113" s="312"/>
      <c r="Z113" s="608">
        <v>30</v>
      </c>
      <c r="AA113" s="607"/>
      <c r="AB113" s="607"/>
      <c r="AC113" s="606"/>
      <c r="AD113" s="606"/>
      <c r="AE113" s="605"/>
      <c r="AF113" s="312">
        <f t="shared" si="33"/>
        <v>0</v>
      </c>
      <c r="AG113" s="312">
        <f t="shared" si="34"/>
        <v>0</v>
      </c>
      <c r="AH113" s="312"/>
      <c r="AI113" s="482">
        <v>41</v>
      </c>
      <c r="AJ113" s="479"/>
      <c r="AK113" s="479"/>
      <c r="AL113" s="480"/>
      <c r="AM113" s="480"/>
      <c r="AN113" s="481"/>
      <c r="AO113" s="312">
        <f t="shared" si="35"/>
        <v>0</v>
      </c>
      <c r="AP113" s="312">
        <f t="shared" si="36"/>
        <v>0</v>
      </c>
    </row>
    <row r="114" spans="1:42" s="17" customFormat="1" x14ac:dyDescent="0.2">
      <c r="A114" s="478">
        <v>9</v>
      </c>
      <c r="B114" s="479"/>
      <c r="C114" s="479"/>
      <c r="D114" s="480"/>
      <c r="E114" s="480"/>
      <c r="F114" s="481"/>
      <c r="G114" s="312">
        <f t="shared" si="29"/>
        <v>0</v>
      </c>
      <c r="H114" s="312">
        <f t="shared" si="30"/>
        <v>0</v>
      </c>
      <c r="I114" s="312"/>
      <c r="J114" s="312"/>
      <c r="K114" s="312"/>
      <c r="L114" s="312"/>
      <c r="M114" s="312"/>
      <c r="N114" s="312"/>
      <c r="O114" s="312"/>
      <c r="P114" s="312"/>
      <c r="Q114" s="478">
        <v>20</v>
      </c>
      <c r="R114" s="479"/>
      <c r="S114" s="479"/>
      <c r="T114" s="480"/>
      <c r="U114" s="480"/>
      <c r="V114" s="481"/>
      <c r="W114" s="312">
        <f t="shared" si="31"/>
        <v>0</v>
      </c>
      <c r="X114" s="312">
        <f t="shared" si="32"/>
        <v>0</v>
      </c>
      <c r="Y114" s="312"/>
      <c r="Z114" s="608">
        <v>31</v>
      </c>
      <c r="AA114" s="607"/>
      <c r="AB114" s="607"/>
      <c r="AC114" s="606"/>
      <c r="AD114" s="606"/>
      <c r="AE114" s="605"/>
      <c r="AF114" s="312">
        <f t="shared" si="33"/>
        <v>0</v>
      </c>
      <c r="AG114" s="312">
        <f t="shared" si="34"/>
        <v>0</v>
      </c>
      <c r="AH114" s="312"/>
      <c r="AI114" s="482">
        <v>42</v>
      </c>
      <c r="AJ114" s="479"/>
      <c r="AK114" s="479"/>
      <c r="AL114" s="480"/>
      <c r="AM114" s="480"/>
      <c r="AN114" s="481"/>
      <c r="AO114" s="312">
        <f t="shared" si="35"/>
        <v>0</v>
      </c>
      <c r="AP114" s="312">
        <f t="shared" si="36"/>
        <v>0</v>
      </c>
    </row>
    <row r="115" spans="1:42" s="17" customFormat="1" x14ac:dyDescent="0.2">
      <c r="A115" s="478">
        <v>10</v>
      </c>
      <c r="B115" s="479"/>
      <c r="C115" s="479"/>
      <c r="D115" s="480"/>
      <c r="E115" s="480"/>
      <c r="F115" s="481"/>
      <c r="G115" s="312">
        <f t="shared" si="29"/>
        <v>0</v>
      </c>
      <c r="H115" s="312">
        <f t="shared" si="30"/>
        <v>0</v>
      </c>
      <c r="I115" s="312"/>
      <c r="J115" s="312"/>
      <c r="K115" s="312"/>
      <c r="L115" s="312"/>
      <c r="M115" s="312"/>
      <c r="N115" s="312"/>
      <c r="O115" s="312"/>
      <c r="P115" s="312"/>
      <c r="Q115" s="478">
        <v>21</v>
      </c>
      <c r="R115" s="479"/>
      <c r="S115" s="479"/>
      <c r="T115" s="480"/>
      <c r="U115" s="480"/>
      <c r="V115" s="481"/>
      <c r="W115" s="312">
        <f t="shared" si="31"/>
        <v>0</v>
      </c>
      <c r="X115" s="312">
        <f t="shared" si="32"/>
        <v>0</v>
      </c>
      <c r="Y115" s="312"/>
      <c r="Z115" s="608">
        <v>32</v>
      </c>
      <c r="AA115" s="607"/>
      <c r="AB115" s="607"/>
      <c r="AC115" s="606"/>
      <c r="AD115" s="606"/>
      <c r="AE115" s="605"/>
      <c r="AF115" s="312">
        <f t="shared" si="33"/>
        <v>0</v>
      </c>
      <c r="AG115" s="312">
        <f t="shared" si="34"/>
        <v>0</v>
      </c>
      <c r="AH115" s="312"/>
      <c r="AI115" s="482">
        <v>43</v>
      </c>
      <c r="AJ115" s="479"/>
      <c r="AK115" s="479"/>
      <c r="AL115" s="480"/>
      <c r="AM115" s="480"/>
      <c r="AN115" s="481"/>
      <c r="AO115" s="312">
        <f t="shared" si="35"/>
        <v>0</v>
      </c>
      <c r="AP115" s="312">
        <f t="shared" si="36"/>
        <v>0</v>
      </c>
    </row>
    <row r="116" spans="1:42" s="17" customFormat="1" ht="13.5" thickBot="1" x14ac:dyDescent="0.25">
      <c r="A116" s="483">
        <v>11</v>
      </c>
      <c r="B116" s="484"/>
      <c r="C116" s="484"/>
      <c r="D116" s="485"/>
      <c r="E116" s="485"/>
      <c r="F116" s="486"/>
      <c r="G116" s="312">
        <f t="shared" si="29"/>
        <v>0</v>
      </c>
      <c r="H116" s="312">
        <f t="shared" si="30"/>
        <v>0</v>
      </c>
      <c r="I116" s="312"/>
      <c r="J116" s="312"/>
      <c r="K116" s="312"/>
      <c r="L116" s="312"/>
      <c r="M116" s="312"/>
      <c r="N116" s="312"/>
      <c r="O116" s="312"/>
      <c r="P116" s="312"/>
      <c r="Q116" s="483">
        <v>22</v>
      </c>
      <c r="R116" s="484"/>
      <c r="S116" s="484"/>
      <c r="T116" s="485"/>
      <c r="U116" s="485"/>
      <c r="V116" s="486"/>
      <c r="W116" s="312">
        <f t="shared" si="31"/>
        <v>0</v>
      </c>
      <c r="X116" s="312">
        <f t="shared" si="32"/>
        <v>0</v>
      </c>
      <c r="Y116" s="312"/>
      <c r="Z116" s="604">
        <v>33</v>
      </c>
      <c r="AA116" s="603"/>
      <c r="AB116" s="603"/>
      <c r="AC116" s="602"/>
      <c r="AD116" s="602"/>
      <c r="AE116" s="601"/>
      <c r="AF116" s="312">
        <f t="shared" si="33"/>
        <v>0</v>
      </c>
      <c r="AG116" s="312">
        <f t="shared" si="34"/>
        <v>0</v>
      </c>
      <c r="AH116" s="312"/>
      <c r="AI116" s="487"/>
      <c r="AJ116" s="488" t="s">
        <v>3</v>
      </c>
      <c r="AK116" s="487"/>
      <c r="AL116" s="487"/>
      <c r="AM116" s="487"/>
      <c r="AN116" s="489">
        <f>SUM(F106:F116)+SUM(V106:V116)+SUM(AN106:AN115)+SUM(AE106:AE116)</f>
        <v>0</v>
      </c>
      <c r="AO116" s="312">
        <f t="shared" si="35"/>
        <v>0</v>
      </c>
      <c r="AP116" s="312">
        <f t="shared" si="36"/>
        <v>0</v>
      </c>
    </row>
    <row r="117" spans="1:42" s="17" customFormat="1" x14ac:dyDescent="0.2">
      <c r="B117" s="328"/>
      <c r="C117" s="328"/>
      <c r="D117" s="329"/>
      <c r="E117" s="329"/>
      <c r="F117" s="297"/>
      <c r="G117" s="312"/>
      <c r="R117" s="328"/>
      <c r="S117" s="328"/>
      <c r="T117" s="329"/>
      <c r="U117" s="329"/>
      <c r="V117" s="297"/>
      <c r="W117" s="312"/>
      <c r="AA117" s="600"/>
      <c r="AB117" s="600"/>
      <c r="AC117" s="599"/>
      <c r="AD117" s="599"/>
      <c r="AE117" s="598"/>
      <c r="AF117" s="312"/>
      <c r="AJ117" s="328"/>
      <c r="AK117" s="328"/>
      <c r="AL117" s="329"/>
      <c r="AM117" s="329"/>
      <c r="AN117" s="297"/>
      <c r="AO117" s="312"/>
    </row>
    <row r="118" spans="1:42" s="17" customFormat="1" x14ac:dyDescent="0.2">
      <c r="B118" s="328"/>
      <c r="C118" s="328"/>
      <c r="D118" s="329"/>
      <c r="E118" s="329"/>
      <c r="F118" s="297"/>
      <c r="G118" s="312"/>
      <c r="R118" s="328"/>
      <c r="S118" s="328"/>
      <c r="T118" s="329"/>
      <c r="U118" s="329"/>
      <c r="V118" s="297"/>
      <c r="W118" s="312"/>
      <c r="AA118" s="600"/>
      <c r="AB118" s="600"/>
      <c r="AC118" s="599"/>
      <c r="AD118" s="599"/>
      <c r="AE118" s="598"/>
      <c r="AF118" s="312"/>
      <c r="AJ118" s="328"/>
      <c r="AK118" s="328"/>
      <c r="AL118" s="329"/>
      <c r="AM118" s="329"/>
      <c r="AN118" s="297"/>
      <c r="AO118" s="312"/>
    </row>
    <row r="119" spans="1:42" s="17" customFormat="1" x14ac:dyDescent="0.2">
      <c r="B119" s="328"/>
      <c r="C119" s="328"/>
      <c r="D119" s="329"/>
      <c r="E119" s="329"/>
      <c r="F119" s="297"/>
      <c r="G119" s="312"/>
      <c r="H119" s="312"/>
      <c r="I119" s="312"/>
      <c r="J119" s="312"/>
      <c r="K119" s="312"/>
      <c r="L119" s="312"/>
      <c r="M119" s="312"/>
      <c r="N119" s="312"/>
      <c r="O119" s="312"/>
      <c r="P119" s="312"/>
      <c r="R119" s="328"/>
      <c r="S119" s="328"/>
      <c r="T119" s="329"/>
      <c r="U119" s="329"/>
      <c r="V119" s="297"/>
      <c r="W119" s="312"/>
      <c r="X119" s="312"/>
      <c r="Y119" s="312"/>
      <c r="Z119" s="597"/>
      <c r="AA119" s="600"/>
      <c r="AB119" s="600"/>
      <c r="AC119" s="599"/>
      <c r="AD119" s="599"/>
      <c r="AE119" s="598"/>
      <c r="AF119" s="312"/>
      <c r="AG119" s="312"/>
      <c r="AH119" s="312"/>
      <c r="AJ119" s="328"/>
      <c r="AK119" s="328"/>
      <c r="AL119" s="329"/>
      <c r="AM119" s="329"/>
      <c r="AN119" s="297"/>
      <c r="AO119" s="312"/>
      <c r="AP119" s="312"/>
    </row>
    <row r="120" spans="1:42" s="17" customFormat="1" x14ac:dyDescent="0.2">
      <c r="B120" s="328"/>
      <c r="C120" s="328"/>
      <c r="D120" s="329"/>
      <c r="E120" s="329"/>
      <c r="F120" s="297"/>
      <c r="G120" s="312"/>
      <c r="H120" s="312"/>
      <c r="I120" s="312"/>
      <c r="J120" s="312"/>
      <c r="K120" s="312"/>
      <c r="L120" s="312"/>
      <c r="M120" s="312"/>
      <c r="N120" s="312"/>
      <c r="O120" s="312"/>
      <c r="P120" s="312"/>
      <c r="R120" s="328"/>
      <c r="S120" s="328"/>
      <c r="T120" s="329"/>
      <c r="U120" s="329"/>
      <c r="V120" s="297"/>
      <c r="W120" s="312"/>
      <c r="X120" s="312"/>
      <c r="Y120" s="312"/>
      <c r="Z120" s="597"/>
      <c r="AA120" s="600"/>
      <c r="AB120" s="600"/>
      <c r="AC120" s="599"/>
      <c r="AD120" s="599"/>
      <c r="AE120" s="598"/>
      <c r="AF120" s="312"/>
      <c r="AG120" s="312"/>
      <c r="AH120" s="312"/>
      <c r="AJ120" s="328"/>
      <c r="AK120" s="328"/>
      <c r="AL120" s="329"/>
      <c r="AM120" s="329"/>
      <c r="AN120" s="297"/>
      <c r="AO120" s="312"/>
      <c r="AP120" s="312"/>
    </row>
    <row r="121" spans="1:42" s="17" customFormat="1" x14ac:dyDescent="0.2">
      <c r="B121" s="328"/>
      <c r="C121" s="328"/>
      <c r="D121" s="329"/>
      <c r="E121" s="329"/>
      <c r="F121" s="297"/>
      <c r="G121" s="312"/>
      <c r="H121" s="312"/>
      <c r="I121" s="312"/>
      <c r="J121" s="312"/>
      <c r="K121" s="312"/>
      <c r="L121" s="312"/>
      <c r="M121" s="312"/>
      <c r="N121" s="312"/>
      <c r="O121" s="312"/>
      <c r="P121" s="312"/>
      <c r="R121" s="328"/>
      <c r="S121" s="328"/>
      <c r="T121" s="329"/>
      <c r="U121" s="329"/>
      <c r="V121" s="297"/>
      <c r="W121" s="312"/>
      <c r="X121" s="312"/>
      <c r="Y121" s="312"/>
      <c r="Z121" s="597"/>
      <c r="AA121" s="600"/>
      <c r="AB121" s="600"/>
      <c r="AC121" s="599"/>
      <c r="AD121" s="599"/>
      <c r="AE121" s="598"/>
      <c r="AF121" s="312"/>
      <c r="AG121" s="312"/>
      <c r="AH121" s="312"/>
      <c r="AJ121" s="328"/>
      <c r="AK121" s="328"/>
      <c r="AL121" s="329"/>
      <c r="AM121" s="329"/>
      <c r="AN121" s="297"/>
      <c r="AO121" s="312"/>
      <c r="AP121" s="312"/>
    </row>
    <row r="122" spans="1:42" s="17" customFormat="1" x14ac:dyDescent="0.2">
      <c r="B122" s="328"/>
      <c r="C122" s="328"/>
      <c r="D122" s="329"/>
      <c r="E122" s="329"/>
      <c r="F122" s="297"/>
      <c r="G122" s="312"/>
      <c r="H122" s="312"/>
      <c r="I122" s="312"/>
      <c r="J122" s="312"/>
      <c r="K122" s="312"/>
      <c r="L122" s="312"/>
      <c r="M122" s="312"/>
      <c r="N122" s="312"/>
      <c r="O122" s="312"/>
      <c r="P122" s="312"/>
      <c r="R122" s="328"/>
      <c r="S122" s="328"/>
      <c r="T122" s="329"/>
      <c r="U122" s="329"/>
      <c r="V122" s="297"/>
      <c r="W122" s="312"/>
      <c r="X122" s="312"/>
      <c r="Y122" s="312"/>
      <c r="Z122" s="597"/>
      <c r="AA122" s="600"/>
      <c r="AB122" s="600"/>
      <c r="AC122" s="599"/>
      <c r="AD122" s="599"/>
      <c r="AE122" s="598"/>
      <c r="AF122" s="312"/>
      <c r="AG122" s="312"/>
      <c r="AH122" s="312"/>
      <c r="AJ122" s="328"/>
      <c r="AK122" s="328"/>
      <c r="AL122" s="329"/>
      <c r="AM122" s="329"/>
      <c r="AN122" s="297"/>
      <c r="AO122" s="312"/>
      <c r="AP122" s="312"/>
    </row>
    <row r="123" spans="1:42" s="17" customFormat="1" ht="13.5" thickBot="1" x14ac:dyDescent="0.25">
      <c r="B123" s="328"/>
      <c r="C123" s="328"/>
      <c r="D123" s="329"/>
      <c r="E123" s="329"/>
      <c r="F123" s="297"/>
      <c r="G123" s="312"/>
      <c r="H123" s="312"/>
      <c r="I123" s="312"/>
      <c r="J123" s="312"/>
      <c r="K123" s="312"/>
      <c r="L123" s="312"/>
      <c r="M123" s="312"/>
      <c r="N123" s="312"/>
      <c r="O123" s="312"/>
      <c r="P123" s="312"/>
      <c r="R123" s="328"/>
      <c r="S123" s="328"/>
      <c r="T123" s="329"/>
      <c r="U123" s="329"/>
      <c r="V123" s="297"/>
      <c r="W123" s="312"/>
      <c r="X123" s="312"/>
      <c r="Y123" s="312"/>
      <c r="Z123" s="597"/>
      <c r="AA123" s="600"/>
      <c r="AB123" s="600"/>
      <c r="AC123" s="599"/>
      <c r="AD123" s="599"/>
      <c r="AE123" s="598"/>
      <c r="AF123" s="312"/>
      <c r="AG123" s="312"/>
      <c r="AH123" s="312"/>
      <c r="AJ123" s="328"/>
      <c r="AK123" s="328"/>
      <c r="AL123" s="329"/>
      <c r="AM123" s="329"/>
      <c r="AN123" s="297"/>
      <c r="AO123" s="312"/>
      <c r="AP123" s="312"/>
    </row>
    <row r="124" spans="1:42" s="17" customFormat="1" ht="13.5" customHeight="1" thickBot="1" x14ac:dyDescent="0.25">
      <c r="A124" s="472">
        <v>4</v>
      </c>
      <c r="B124" s="473"/>
      <c r="C124" s="473"/>
      <c r="D124" s="755" t="s">
        <v>159</v>
      </c>
      <c r="E124" s="757" t="s">
        <v>34</v>
      </c>
      <c r="F124" s="317">
        <f>+$AN136</f>
        <v>0</v>
      </c>
      <c r="Q124" s="472"/>
      <c r="R124" s="473"/>
      <c r="S124" s="473"/>
      <c r="T124" s="755" t="s">
        <v>159</v>
      </c>
      <c r="U124" s="757" t="s">
        <v>34</v>
      </c>
      <c r="V124" s="317">
        <f>+$AN136</f>
        <v>0</v>
      </c>
      <c r="Z124" s="615">
        <v>4</v>
      </c>
      <c r="AA124" s="614"/>
      <c r="AB124" s="614"/>
      <c r="AC124" s="763" t="s">
        <v>159</v>
      </c>
      <c r="AD124" s="761" t="s">
        <v>34</v>
      </c>
      <c r="AE124" s="612">
        <f>+$AN136</f>
        <v>0</v>
      </c>
      <c r="AI124" s="473"/>
      <c r="AJ124" s="473"/>
      <c r="AK124" s="473"/>
      <c r="AL124" s="765" t="s">
        <v>159</v>
      </c>
      <c r="AM124" s="757" t="s">
        <v>34</v>
      </c>
      <c r="AN124" s="767" t="s">
        <v>18</v>
      </c>
    </row>
    <row r="125" spans="1:42" s="17" customFormat="1" ht="51" x14ac:dyDescent="0.2">
      <c r="A125" s="475" t="s">
        <v>7</v>
      </c>
      <c r="B125" s="476" t="str">
        <f>+" אסמכתא " &amp; B6 &amp;"         חזרה לטבלה "</f>
        <v xml:space="preserve"> אסמכתא          חזרה לטבלה </v>
      </c>
      <c r="C125" s="477" t="s">
        <v>203</v>
      </c>
      <c r="D125" s="756"/>
      <c r="E125" s="758"/>
      <c r="F125" s="317" t="s">
        <v>18</v>
      </c>
      <c r="G125" s="312"/>
      <c r="Q125" s="475" t="s">
        <v>23</v>
      </c>
      <c r="R125" s="476" t="str">
        <f>+" אסמכתא " &amp; B6 &amp;"         חזרה לטבלה "</f>
        <v xml:space="preserve"> אסמכתא          חזרה לטבלה </v>
      </c>
      <c r="S125" s="477" t="s">
        <v>203</v>
      </c>
      <c r="T125" s="756"/>
      <c r="U125" s="758"/>
      <c r="V125" s="317" t="s">
        <v>18</v>
      </c>
      <c r="W125" s="312"/>
      <c r="Z125" s="611" t="s">
        <v>7</v>
      </c>
      <c r="AA125" s="610" t="str">
        <f>+" אסמכתא " &amp; B6 &amp;"         חזרה לטבלה "</f>
        <v xml:space="preserve"> אסמכתא          חזרה לטבלה </v>
      </c>
      <c r="AB125" s="609" t="s">
        <v>203</v>
      </c>
      <c r="AC125" s="764"/>
      <c r="AD125" s="762"/>
      <c r="AE125" s="612" t="s">
        <v>18</v>
      </c>
      <c r="AF125" s="312"/>
      <c r="AI125" s="477" t="s">
        <v>23</v>
      </c>
      <c r="AJ125" s="476" t="str">
        <f>+" אסמכתא " &amp; B6 &amp;"         חזרה לטבלה "</f>
        <v xml:space="preserve"> אסמכתא          חזרה לטבלה </v>
      </c>
      <c r="AK125" s="477" t="s">
        <v>203</v>
      </c>
      <c r="AL125" s="766"/>
      <c r="AM125" s="758"/>
      <c r="AN125" s="768"/>
      <c r="AO125" s="312"/>
    </row>
    <row r="126" spans="1:42" s="17" customFormat="1" x14ac:dyDescent="0.2">
      <c r="A126" s="478">
        <v>1</v>
      </c>
      <c r="B126" s="479"/>
      <c r="C126" s="479"/>
      <c r="D126" s="480"/>
      <c r="E126" s="480"/>
      <c r="F126" s="481"/>
      <c r="G126" s="312">
        <f t="shared" ref="G126:G136" si="37">IF(AND((COUNTA($C$3)=1),(COUNTA(F126)=1),($C$3&lt;&gt;0),(OR((E126&lt;$C$62),(E126&gt;($E$62+61))))),1,0)</f>
        <v>0</v>
      </c>
      <c r="H126" s="312">
        <f t="shared" ref="H126:H136" si="38">IF(AND((COUNTA($C$3)=1),(COUNTA(F126)=1),($C$3&lt;&gt;0),(OR((D126&lt;$C$62),(D126&gt;($E$62))))),1,0)</f>
        <v>0</v>
      </c>
      <c r="I126" s="312"/>
      <c r="J126" s="312"/>
      <c r="K126" s="312"/>
      <c r="L126" s="312"/>
      <c r="M126" s="312"/>
      <c r="N126" s="312"/>
      <c r="O126" s="312"/>
      <c r="P126" s="312"/>
      <c r="Q126" s="478">
        <v>12</v>
      </c>
      <c r="R126" s="479"/>
      <c r="S126" s="479"/>
      <c r="T126" s="480"/>
      <c r="U126" s="480"/>
      <c r="V126" s="481"/>
      <c r="W126" s="312">
        <f t="shared" ref="W126:W136" si="39">IF(AND((COUNTA($C$3)=1),(COUNTA(V126)=1),($C$3&lt;&gt;0),(OR((U126&lt;$C$62),(U126&gt;($E$62+61))))),1,0)</f>
        <v>0</v>
      </c>
      <c r="X126" s="312">
        <f t="shared" ref="X126:X136" si="40">IF(AND((COUNTA($C$3)=1),(COUNTA(V126)=1),($C$3&lt;&gt;0),(OR((T126&lt;$C$62),(T126&gt;($E$62))))),1,0)</f>
        <v>0</v>
      </c>
      <c r="Y126" s="312"/>
      <c r="Z126" s="608">
        <v>23</v>
      </c>
      <c r="AA126" s="607"/>
      <c r="AB126" s="607"/>
      <c r="AC126" s="606"/>
      <c r="AD126" s="606"/>
      <c r="AE126" s="605"/>
      <c r="AF126" s="312">
        <f t="shared" ref="AF126:AF136" si="41">IF(AND((COUNTA($C$3)=1),(COUNTA(AE126)=1),($C$3&lt;&gt;0),(OR((AD126&lt;$C$62),(AD126&gt;($E$62+61))))),1,0)</f>
        <v>0</v>
      </c>
      <c r="AG126" s="312">
        <f t="shared" ref="AG126:AG136" si="42">IF(AND((COUNTA($C$3)=1),(COUNTA(AE126)=1),($C$3&lt;&gt;0),(OR((AC126&lt;$C$62),(AC126&gt;($E$62))))),1,0)</f>
        <v>0</v>
      </c>
      <c r="AH126" s="312"/>
      <c r="AI126" s="482">
        <v>34</v>
      </c>
      <c r="AJ126" s="479"/>
      <c r="AK126" s="479"/>
      <c r="AL126" s="480"/>
      <c r="AM126" s="480"/>
      <c r="AN126" s="481"/>
      <c r="AO126" s="312">
        <f t="shared" ref="AO126:AO136" si="43">IF(AND((COUNTA($C$3)=1),(COUNTA(AN126)=1),($C$3&lt;&gt;0),(OR((AM126&lt;$C$62),(AM126&gt;($E$62+61))))),1,0)</f>
        <v>0</v>
      </c>
      <c r="AP126" s="312">
        <f t="shared" ref="AP126:AP136" si="44">IF(AND((COUNTA($C$3)=1),(COUNTA(AN126)=1),($C$3&lt;&gt;0),(OR((AL126&lt;$C$62),(AL126&gt;($E$62))))),1,0)</f>
        <v>0</v>
      </c>
    </row>
    <row r="127" spans="1:42" s="17" customFormat="1" x14ac:dyDescent="0.2">
      <c r="A127" s="478">
        <v>2</v>
      </c>
      <c r="B127" s="479"/>
      <c r="C127" s="479"/>
      <c r="D127" s="480"/>
      <c r="E127" s="480"/>
      <c r="F127" s="481"/>
      <c r="G127" s="312">
        <f t="shared" si="37"/>
        <v>0</v>
      </c>
      <c r="H127" s="312">
        <f t="shared" si="38"/>
        <v>0</v>
      </c>
      <c r="I127" s="312"/>
      <c r="J127" s="312"/>
      <c r="K127" s="312"/>
      <c r="L127" s="312"/>
      <c r="M127" s="312"/>
      <c r="N127" s="312"/>
      <c r="O127" s="312"/>
      <c r="P127" s="312"/>
      <c r="Q127" s="478">
        <v>13</v>
      </c>
      <c r="R127" s="479"/>
      <c r="S127" s="479"/>
      <c r="T127" s="480"/>
      <c r="U127" s="480"/>
      <c r="V127" s="481"/>
      <c r="W127" s="312">
        <f t="shared" si="39"/>
        <v>0</v>
      </c>
      <c r="X127" s="312">
        <f t="shared" si="40"/>
        <v>0</v>
      </c>
      <c r="Y127" s="312"/>
      <c r="Z127" s="608">
        <v>24</v>
      </c>
      <c r="AA127" s="607"/>
      <c r="AB127" s="607"/>
      <c r="AC127" s="606"/>
      <c r="AD127" s="606"/>
      <c r="AE127" s="605"/>
      <c r="AF127" s="312">
        <f t="shared" si="41"/>
        <v>0</v>
      </c>
      <c r="AG127" s="312">
        <f t="shared" si="42"/>
        <v>0</v>
      </c>
      <c r="AH127" s="312"/>
      <c r="AI127" s="482">
        <v>35</v>
      </c>
      <c r="AJ127" s="479"/>
      <c r="AK127" s="479"/>
      <c r="AL127" s="480"/>
      <c r="AM127" s="480"/>
      <c r="AN127" s="481"/>
      <c r="AO127" s="312">
        <f t="shared" si="43"/>
        <v>0</v>
      </c>
      <c r="AP127" s="312">
        <f t="shared" si="44"/>
        <v>0</v>
      </c>
    </row>
    <row r="128" spans="1:42" s="17" customFormat="1" x14ac:dyDescent="0.2">
      <c r="A128" s="478">
        <v>3</v>
      </c>
      <c r="B128" s="479"/>
      <c r="C128" s="479"/>
      <c r="D128" s="480"/>
      <c r="E128" s="480"/>
      <c r="F128" s="481"/>
      <c r="G128" s="312">
        <f t="shared" si="37"/>
        <v>0</v>
      </c>
      <c r="H128" s="312">
        <f t="shared" si="38"/>
        <v>0</v>
      </c>
      <c r="I128" s="312"/>
      <c r="J128" s="312"/>
      <c r="K128" s="312"/>
      <c r="L128" s="312"/>
      <c r="M128" s="312"/>
      <c r="N128" s="312"/>
      <c r="O128" s="312"/>
      <c r="P128" s="312"/>
      <c r="Q128" s="478">
        <v>14</v>
      </c>
      <c r="R128" s="479"/>
      <c r="S128" s="479"/>
      <c r="T128" s="480"/>
      <c r="U128" s="480"/>
      <c r="V128" s="481"/>
      <c r="W128" s="312">
        <f t="shared" si="39"/>
        <v>0</v>
      </c>
      <c r="X128" s="312">
        <f t="shared" si="40"/>
        <v>0</v>
      </c>
      <c r="Y128" s="312"/>
      <c r="Z128" s="608">
        <v>25</v>
      </c>
      <c r="AA128" s="607"/>
      <c r="AB128" s="607"/>
      <c r="AC128" s="606"/>
      <c r="AD128" s="606"/>
      <c r="AE128" s="605"/>
      <c r="AF128" s="312">
        <f t="shared" si="41"/>
        <v>0</v>
      </c>
      <c r="AG128" s="312">
        <f t="shared" si="42"/>
        <v>0</v>
      </c>
      <c r="AH128" s="312"/>
      <c r="AI128" s="482">
        <v>36</v>
      </c>
      <c r="AJ128" s="479"/>
      <c r="AK128" s="479"/>
      <c r="AL128" s="480"/>
      <c r="AM128" s="480"/>
      <c r="AN128" s="481"/>
      <c r="AO128" s="312">
        <f t="shared" si="43"/>
        <v>0</v>
      </c>
      <c r="AP128" s="312">
        <f t="shared" si="44"/>
        <v>0</v>
      </c>
    </row>
    <row r="129" spans="1:42" s="17" customFormat="1" x14ac:dyDescent="0.2">
      <c r="A129" s="478">
        <v>4</v>
      </c>
      <c r="B129" s="479"/>
      <c r="C129" s="479"/>
      <c r="D129" s="480"/>
      <c r="E129" s="480"/>
      <c r="F129" s="481"/>
      <c r="G129" s="312">
        <f t="shared" si="37"/>
        <v>0</v>
      </c>
      <c r="H129" s="312">
        <f t="shared" si="38"/>
        <v>0</v>
      </c>
      <c r="I129" s="312"/>
      <c r="J129" s="312"/>
      <c r="K129" s="312"/>
      <c r="L129" s="312"/>
      <c r="M129" s="312"/>
      <c r="N129" s="312"/>
      <c r="O129" s="312"/>
      <c r="P129" s="312"/>
      <c r="Q129" s="478">
        <v>15</v>
      </c>
      <c r="R129" s="479"/>
      <c r="S129" s="479"/>
      <c r="T129" s="480"/>
      <c r="U129" s="480"/>
      <c r="V129" s="481"/>
      <c r="W129" s="312">
        <f t="shared" si="39"/>
        <v>0</v>
      </c>
      <c r="X129" s="312">
        <f t="shared" si="40"/>
        <v>0</v>
      </c>
      <c r="Y129" s="312"/>
      <c r="Z129" s="608">
        <v>26</v>
      </c>
      <c r="AA129" s="607"/>
      <c r="AB129" s="607"/>
      <c r="AC129" s="606"/>
      <c r="AD129" s="606"/>
      <c r="AE129" s="605"/>
      <c r="AF129" s="312">
        <f t="shared" si="41"/>
        <v>0</v>
      </c>
      <c r="AG129" s="312">
        <f t="shared" si="42"/>
        <v>0</v>
      </c>
      <c r="AH129" s="312"/>
      <c r="AI129" s="482">
        <v>37</v>
      </c>
      <c r="AJ129" s="479"/>
      <c r="AK129" s="479"/>
      <c r="AL129" s="480"/>
      <c r="AM129" s="480"/>
      <c r="AN129" s="481"/>
      <c r="AO129" s="312">
        <f t="shared" si="43"/>
        <v>0</v>
      </c>
      <c r="AP129" s="312">
        <f t="shared" si="44"/>
        <v>0</v>
      </c>
    </row>
    <row r="130" spans="1:42" s="17" customFormat="1" x14ac:dyDescent="0.2">
      <c r="A130" s="478">
        <v>5</v>
      </c>
      <c r="B130" s="479"/>
      <c r="C130" s="479"/>
      <c r="D130" s="480"/>
      <c r="E130" s="480"/>
      <c r="F130" s="481"/>
      <c r="G130" s="312">
        <f t="shared" si="37"/>
        <v>0</v>
      </c>
      <c r="H130" s="312">
        <f t="shared" si="38"/>
        <v>0</v>
      </c>
      <c r="I130" s="312"/>
      <c r="J130" s="312"/>
      <c r="K130" s="312"/>
      <c r="L130" s="312"/>
      <c r="M130" s="312"/>
      <c r="N130" s="312"/>
      <c r="O130" s="312"/>
      <c r="P130" s="312"/>
      <c r="Q130" s="478">
        <v>16</v>
      </c>
      <c r="R130" s="479"/>
      <c r="S130" s="479"/>
      <c r="T130" s="480"/>
      <c r="U130" s="480"/>
      <c r="V130" s="481"/>
      <c r="W130" s="312">
        <f t="shared" si="39"/>
        <v>0</v>
      </c>
      <c r="X130" s="312">
        <f t="shared" si="40"/>
        <v>0</v>
      </c>
      <c r="Y130" s="312"/>
      <c r="Z130" s="608">
        <v>27</v>
      </c>
      <c r="AA130" s="607"/>
      <c r="AB130" s="607"/>
      <c r="AC130" s="606"/>
      <c r="AD130" s="606"/>
      <c r="AE130" s="605"/>
      <c r="AF130" s="312">
        <f t="shared" si="41"/>
        <v>0</v>
      </c>
      <c r="AG130" s="312">
        <f t="shared" si="42"/>
        <v>0</v>
      </c>
      <c r="AH130" s="312"/>
      <c r="AI130" s="482">
        <v>38</v>
      </c>
      <c r="AJ130" s="479"/>
      <c r="AK130" s="479"/>
      <c r="AL130" s="480"/>
      <c r="AM130" s="480"/>
      <c r="AN130" s="481"/>
      <c r="AO130" s="312">
        <f t="shared" si="43"/>
        <v>0</v>
      </c>
      <c r="AP130" s="312">
        <f t="shared" si="44"/>
        <v>0</v>
      </c>
    </row>
    <row r="131" spans="1:42" s="17" customFormat="1" x14ac:dyDescent="0.2">
      <c r="A131" s="478">
        <v>6</v>
      </c>
      <c r="B131" s="479"/>
      <c r="C131" s="479"/>
      <c r="D131" s="480"/>
      <c r="E131" s="480"/>
      <c r="F131" s="481"/>
      <c r="G131" s="312">
        <f t="shared" si="37"/>
        <v>0</v>
      </c>
      <c r="H131" s="312">
        <f t="shared" si="38"/>
        <v>0</v>
      </c>
      <c r="I131" s="312"/>
      <c r="J131" s="312"/>
      <c r="K131" s="312"/>
      <c r="L131" s="312"/>
      <c r="M131" s="312"/>
      <c r="N131" s="312"/>
      <c r="O131" s="312"/>
      <c r="P131" s="312"/>
      <c r="Q131" s="478">
        <v>17</v>
      </c>
      <c r="R131" s="479"/>
      <c r="S131" s="479"/>
      <c r="T131" s="480"/>
      <c r="U131" s="480"/>
      <c r="V131" s="481"/>
      <c r="W131" s="312">
        <f t="shared" si="39"/>
        <v>0</v>
      </c>
      <c r="X131" s="312">
        <f t="shared" si="40"/>
        <v>0</v>
      </c>
      <c r="Y131" s="312"/>
      <c r="Z131" s="608">
        <v>28</v>
      </c>
      <c r="AA131" s="607"/>
      <c r="AB131" s="607"/>
      <c r="AC131" s="606"/>
      <c r="AD131" s="606"/>
      <c r="AE131" s="605"/>
      <c r="AF131" s="312">
        <f t="shared" si="41"/>
        <v>0</v>
      </c>
      <c r="AG131" s="312">
        <f t="shared" si="42"/>
        <v>0</v>
      </c>
      <c r="AH131" s="312"/>
      <c r="AI131" s="482">
        <v>39</v>
      </c>
      <c r="AJ131" s="479"/>
      <c r="AK131" s="479"/>
      <c r="AL131" s="480"/>
      <c r="AM131" s="480"/>
      <c r="AN131" s="481"/>
      <c r="AO131" s="312">
        <f t="shared" si="43"/>
        <v>0</v>
      </c>
      <c r="AP131" s="312">
        <f t="shared" si="44"/>
        <v>0</v>
      </c>
    </row>
    <row r="132" spans="1:42" s="17" customFormat="1" x14ac:dyDescent="0.2">
      <c r="A132" s="478">
        <v>7</v>
      </c>
      <c r="B132" s="479"/>
      <c r="C132" s="479"/>
      <c r="D132" s="480"/>
      <c r="E132" s="480"/>
      <c r="F132" s="481"/>
      <c r="G132" s="312">
        <f t="shared" si="37"/>
        <v>0</v>
      </c>
      <c r="H132" s="312">
        <f t="shared" si="38"/>
        <v>0</v>
      </c>
      <c r="I132" s="312"/>
      <c r="J132" s="312"/>
      <c r="K132" s="312"/>
      <c r="L132" s="312"/>
      <c r="M132" s="312"/>
      <c r="N132" s="312"/>
      <c r="O132" s="312"/>
      <c r="P132" s="312"/>
      <c r="Q132" s="478">
        <v>18</v>
      </c>
      <c r="R132" s="479"/>
      <c r="S132" s="479"/>
      <c r="T132" s="480"/>
      <c r="U132" s="480"/>
      <c r="V132" s="481"/>
      <c r="W132" s="312">
        <f t="shared" si="39"/>
        <v>0</v>
      </c>
      <c r="X132" s="312">
        <f t="shared" si="40"/>
        <v>0</v>
      </c>
      <c r="Y132" s="312"/>
      <c r="Z132" s="608">
        <v>29</v>
      </c>
      <c r="AA132" s="607"/>
      <c r="AB132" s="607"/>
      <c r="AC132" s="606"/>
      <c r="AD132" s="606"/>
      <c r="AE132" s="605"/>
      <c r="AF132" s="312">
        <f t="shared" si="41"/>
        <v>0</v>
      </c>
      <c r="AG132" s="312">
        <f t="shared" si="42"/>
        <v>0</v>
      </c>
      <c r="AH132" s="312"/>
      <c r="AI132" s="482">
        <v>40</v>
      </c>
      <c r="AJ132" s="479"/>
      <c r="AK132" s="479"/>
      <c r="AL132" s="480"/>
      <c r="AM132" s="480"/>
      <c r="AN132" s="481"/>
      <c r="AO132" s="312">
        <f t="shared" si="43"/>
        <v>0</v>
      </c>
      <c r="AP132" s="312">
        <f t="shared" si="44"/>
        <v>0</v>
      </c>
    </row>
    <row r="133" spans="1:42" s="17" customFormat="1" x14ac:dyDescent="0.2">
      <c r="A133" s="478">
        <v>8</v>
      </c>
      <c r="B133" s="479"/>
      <c r="C133" s="479"/>
      <c r="D133" s="480"/>
      <c r="E133" s="480"/>
      <c r="F133" s="481"/>
      <c r="G133" s="312">
        <f t="shared" si="37"/>
        <v>0</v>
      </c>
      <c r="H133" s="312">
        <f t="shared" si="38"/>
        <v>0</v>
      </c>
      <c r="I133" s="312"/>
      <c r="J133" s="312"/>
      <c r="K133" s="312"/>
      <c r="L133" s="312"/>
      <c r="M133" s="312"/>
      <c r="N133" s="312"/>
      <c r="O133" s="312"/>
      <c r="P133" s="312"/>
      <c r="Q133" s="478">
        <v>19</v>
      </c>
      <c r="R133" s="479"/>
      <c r="S133" s="479"/>
      <c r="T133" s="480"/>
      <c r="U133" s="480"/>
      <c r="V133" s="481"/>
      <c r="W133" s="312">
        <f t="shared" si="39"/>
        <v>0</v>
      </c>
      <c r="X133" s="312">
        <f t="shared" si="40"/>
        <v>0</v>
      </c>
      <c r="Y133" s="312"/>
      <c r="Z133" s="608">
        <v>30</v>
      </c>
      <c r="AA133" s="607"/>
      <c r="AB133" s="607"/>
      <c r="AC133" s="606"/>
      <c r="AD133" s="606"/>
      <c r="AE133" s="605"/>
      <c r="AF133" s="312">
        <f t="shared" si="41"/>
        <v>0</v>
      </c>
      <c r="AG133" s="312">
        <f t="shared" si="42"/>
        <v>0</v>
      </c>
      <c r="AH133" s="312"/>
      <c r="AI133" s="482">
        <v>41</v>
      </c>
      <c r="AJ133" s="479"/>
      <c r="AK133" s="479"/>
      <c r="AL133" s="480"/>
      <c r="AM133" s="480"/>
      <c r="AN133" s="481"/>
      <c r="AO133" s="312">
        <f t="shared" si="43"/>
        <v>0</v>
      </c>
      <c r="AP133" s="312">
        <f t="shared" si="44"/>
        <v>0</v>
      </c>
    </row>
    <row r="134" spans="1:42" s="17" customFormat="1" x14ac:dyDescent="0.2">
      <c r="A134" s="478">
        <v>9</v>
      </c>
      <c r="B134" s="479"/>
      <c r="C134" s="479"/>
      <c r="D134" s="480"/>
      <c r="E134" s="480"/>
      <c r="F134" s="481"/>
      <c r="G134" s="312">
        <f t="shared" si="37"/>
        <v>0</v>
      </c>
      <c r="H134" s="312">
        <f t="shared" si="38"/>
        <v>0</v>
      </c>
      <c r="I134" s="312"/>
      <c r="J134" s="312"/>
      <c r="K134" s="312"/>
      <c r="L134" s="312"/>
      <c r="M134" s="312"/>
      <c r="N134" s="312"/>
      <c r="O134" s="312"/>
      <c r="P134" s="312"/>
      <c r="Q134" s="478">
        <v>20</v>
      </c>
      <c r="R134" s="479"/>
      <c r="S134" s="479"/>
      <c r="T134" s="480"/>
      <c r="U134" s="480"/>
      <c r="V134" s="481"/>
      <c r="W134" s="312">
        <f t="shared" si="39"/>
        <v>0</v>
      </c>
      <c r="X134" s="312">
        <f t="shared" si="40"/>
        <v>0</v>
      </c>
      <c r="Y134" s="312"/>
      <c r="Z134" s="608">
        <v>31</v>
      </c>
      <c r="AA134" s="607"/>
      <c r="AB134" s="607"/>
      <c r="AC134" s="606"/>
      <c r="AD134" s="606"/>
      <c r="AE134" s="605"/>
      <c r="AF134" s="312">
        <f t="shared" si="41"/>
        <v>0</v>
      </c>
      <c r="AG134" s="312">
        <f t="shared" si="42"/>
        <v>0</v>
      </c>
      <c r="AH134" s="312"/>
      <c r="AI134" s="482">
        <v>42</v>
      </c>
      <c r="AJ134" s="479"/>
      <c r="AK134" s="479"/>
      <c r="AL134" s="480"/>
      <c r="AM134" s="480"/>
      <c r="AN134" s="481"/>
      <c r="AO134" s="312">
        <f t="shared" si="43"/>
        <v>0</v>
      </c>
      <c r="AP134" s="312">
        <f t="shared" si="44"/>
        <v>0</v>
      </c>
    </row>
    <row r="135" spans="1:42" s="17" customFormat="1" x14ac:dyDescent="0.2">
      <c r="A135" s="478">
        <v>10</v>
      </c>
      <c r="B135" s="479"/>
      <c r="C135" s="479"/>
      <c r="D135" s="480"/>
      <c r="E135" s="480"/>
      <c r="F135" s="481"/>
      <c r="G135" s="312">
        <f t="shared" si="37"/>
        <v>0</v>
      </c>
      <c r="H135" s="312">
        <f t="shared" si="38"/>
        <v>0</v>
      </c>
      <c r="I135" s="312"/>
      <c r="J135" s="312"/>
      <c r="K135" s="312"/>
      <c r="L135" s="312"/>
      <c r="M135" s="312"/>
      <c r="N135" s="312"/>
      <c r="O135" s="312"/>
      <c r="P135" s="312"/>
      <c r="Q135" s="478">
        <v>21</v>
      </c>
      <c r="R135" s="479"/>
      <c r="S135" s="479"/>
      <c r="T135" s="480"/>
      <c r="U135" s="480"/>
      <c r="V135" s="481"/>
      <c r="W135" s="312">
        <f t="shared" si="39"/>
        <v>0</v>
      </c>
      <c r="X135" s="312">
        <f t="shared" si="40"/>
        <v>0</v>
      </c>
      <c r="Y135" s="312"/>
      <c r="Z135" s="608">
        <v>32</v>
      </c>
      <c r="AA135" s="607"/>
      <c r="AB135" s="607"/>
      <c r="AC135" s="606"/>
      <c r="AD135" s="606"/>
      <c r="AE135" s="605"/>
      <c r="AF135" s="312">
        <f t="shared" si="41"/>
        <v>0</v>
      </c>
      <c r="AG135" s="312">
        <f t="shared" si="42"/>
        <v>0</v>
      </c>
      <c r="AH135" s="312"/>
      <c r="AI135" s="482">
        <v>43</v>
      </c>
      <c r="AJ135" s="479"/>
      <c r="AK135" s="479"/>
      <c r="AL135" s="480"/>
      <c r="AM135" s="480"/>
      <c r="AN135" s="481"/>
      <c r="AO135" s="312">
        <f t="shared" si="43"/>
        <v>0</v>
      </c>
      <c r="AP135" s="312">
        <f t="shared" si="44"/>
        <v>0</v>
      </c>
    </row>
    <row r="136" spans="1:42" s="17" customFormat="1" ht="13.5" thickBot="1" x14ac:dyDescent="0.25">
      <c r="A136" s="483">
        <v>11</v>
      </c>
      <c r="B136" s="484"/>
      <c r="C136" s="484"/>
      <c r="D136" s="485"/>
      <c r="E136" s="485"/>
      <c r="F136" s="486"/>
      <c r="G136" s="312">
        <f t="shared" si="37"/>
        <v>0</v>
      </c>
      <c r="H136" s="312">
        <f t="shared" si="38"/>
        <v>0</v>
      </c>
      <c r="I136" s="312"/>
      <c r="J136" s="312"/>
      <c r="K136" s="312"/>
      <c r="L136" s="312"/>
      <c r="M136" s="312"/>
      <c r="N136" s="312"/>
      <c r="O136" s="312"/>
      <c r="P136" s="312"/>
      <c r="Q136" s="483">
        <v>22</v>
      </c>
      <c r="R136" s="484"/>
      <c r="S136" s="484"/>
      <c r="T136" s="485"/>
      <c r="U136" s="485"/>
      <c r="V136" s="486"/>
      <c r="W136" s="312">
        <f t="shared" si="39"/>
        <v>0</v>
      </c>
      <c r="X136" s="312">
        <f t="shared" si="40"/>
        <v>0</v>
      </c>
      <c r="Y136" s="312"/>
      <c r="Z136" s="604">
        <v>33</v>
      </c>
      <c r="AA136" s="603"/>
      <c r="AB136" s="603"/>
      <c r="AC136" s="602"/>
      <c r="AD136" s="602"/>
      <c r="AE136" s="601"/>
      <c r="AF136" s="312">
        <f t="shared" si="41"/>
        <v>0</v>
      </c>
      <c r="AG136" s="312">
        <f t="shared" si="42"/>
        <v>0</v>
      </c>
      <c r="AH136" s="312"/>
      <c r="AI136" s="487"/>
      <c r="AJ136" s="488" t="s">
        <v>3</v>
      </c>
      <c r="AK136" s="487"/>
      <c r="AL136" s="487"/>
      <c r="AM136" s="487"/>
      <c r="AN136" s="489">
        <f>SUM(F126:F136)+SUM(V126:V136)+SUM(AN126:AN135)+SUM(AE126:AE136)</f>
        <v>0</v>
      </c>
      <c r="AO136" s="312">
        <f t="shared" si="43"/>
        <v>0</v>
      </c>
      <c r="AP136" s="312">
        <f t="shared" si="44"/>
        <v>0</v>
      </c>
    </row>
    <row r="137" spans="1:42" s="17" customFormat="1" x14ac:dyDescent="0.2">
      <c r="B137" s="328"/>
      <c r="C137" s="328"/>
      <c r="D137" s="329"/>
      <c r="E137" s="329"/>
      <c r="F137" s="297"/>
      <c r="G137" s="312"/>
      <c r="H137" s="312"/>
      <c r="I137" s="312"/>
      <c r="J137" s="312"/>
      <c r="K137" s="312"/>
      <c r="L137" s="312"/>
      <c r="M137" s="312"/>
      <c r="N137" s="312"/>
      <c r="O137" s="312"/>
      <c r="P137" s="312"/>
      <c r="R137" s="328"/>
      <c r="S137" s="328"/>
      <c r="T137" s="329"/>
      <c r="U137" s="329"/>
      <c r="V137" s="297"/>
      <c r="W137" s="312"/>
      <c r="X137" s="312"/>
      <c r="Y137" s="312"/>
      <c r="Z137" s="597"/>
      <c r="AA137" s="600"/>
      <c r="AB137" s="600"/>
      <c r="AC137" s="599"/>
      <c r="AD137" s="599"/>
      <c r="AE137" s="598"/>
      <c r="AF137" s="312"/>
      <c r="AG137" s="312"/>
      <c r="AH137" s="312"/>
      <c r="AJ137" s="328"/>
      <c r="AK137" s="328"/>
      <c r="AL137" s="329"/>
      <c r="AM137" s="329"/>
      <c r="AN137" s="297"/>
      <c r="AO137" s="312"/>
      <c r="AP137" s="312"/>
    </row>
    <row r="138" spans="1:42" s="17" customFormat="1" x14ac:dyDescent="0.2">
      <c r="B138" s="328"/>
      <c r="C138" s="328"/>
      <c r="D138" s="329"/>
      <c r="E138" s="329"/>
      <c r="F138" s="297"/>
      <c r="G138" s="312"/>
      <c r="H138" s="312"/>
      <c r="I138" s="312"/>
      <c r="J138" s="312"/>
      <c r="K138" s="312"/>
      <c r="L138" s="312"/>
      <c r="M138" s="312"/>
      <c r="N138" s="312"/>
      <c r="O138" s="312"/>
      <c r="P138" s="312"/>
      <c r="R138" s="328"/>
      <c r="S138" s="328"/>
      <c r="T138" s="329"/>
      <c r="U138" s="329"/>
      <c r="V138" s="297"/>
      <c r="W138" s="312"/>
      <c r="X138" s="312"/>
      <c r="Y138" s="312"/>
      <c r="Z138" s="597"/>
      <c r="AA138" s="600"/>
      <c r="AB138" s="600"/>
      <c r="AC138" s="599"/>
      <c r="AD138" s="599"/>
      <c r="AE138" s="598"/>
      <c r="AF138" s="312"/>
      <c r="AG138" s="312"/>
      <c r="AH138" s="312"/>
      <c r="AJ138" s="328"/>
      <c r="AK138" s="328"/>
      <c r="AL138" s="329"/>
      <c r="AM138" s="329"/>
      <c r="AN138" s="297"/>
      <c r="AO138" s="312"/>
      <c r="AP138" s="312"/>
    </row>
    <row r="139" spans="1:42" s="17" customFormat="1" x14ac:dyDescent="0.2">
      <c r="B139" s="328"/>
      <c r="C139" s="328"/>
      <c r="D139" s="329"/>
      <c r="E139" s="329"/>
      <c r="F139" s="297"/>
      <c r="G139" s="312"/>
      <c r="H139" s="312"/>
      <c r="I139" s="312"/>
      <c r="J139" s="312"/>
      <c r="K139" s="312"/>
      <c r="L139" s="312"/>
      <c r="M139" s="312"/>
      <c r="N139" s="312"/>
      <c r="O139" s="312"/>
      <c r="P139" s="312"/>
      <c r="R139" s="328"/>
      <c r="S139" s="328"/>
      <c r="T139" s="329"/>
      <c r="U139" s="329"/>
      <c r="V139" s="297"/>
      <c r="W139" s="312"/>
      <c r="X139" s="312"/>
      <c r="Y139" s="312"/>
      <c r="Z139" s="597"/>
      <c r="AA139" s="600"/>
      <c r="AB139" s="600"/>
      <c r="AC139" s="599"/>
      <c r="AD139" s="599"/>
      <c r="AE139" s="598"/>
      <c r="AF139" s="312"/>
      <c r="AG139" s="312"/>
      <c r="AH139" s="312"/>
      <c r="AJ139" s="328"/>
      <c r="AK139" s="328"/>
      <c r="AL139" s="329"/>
      <c r="AM139" s="329"/>
      <c r="AN139" s="297"/>
      <c r="AO139" s="312"/>
      <c r="AP139" s="312"/>
    </row>
    <row r="140" spans="1:42" s="17" customFormat="1" x14ac:dyDescent="0.2">
      <c r="B140" s="328"/>
      <c r="C140" s="328"/>
      <c r="D140" s="329"/>
      <c r="E140" s="329"/>
      <c r="F140" s="297"/>
      <c r="G140" s="312"/>
      <c r="H140" s="312"/>
      <c r="I140" s="312"/>
      <c r="J140" s="312"/>
      <c r="K140" s="312"/>
      <c r="L140" s="312"/>
      <c r="M140" s="312"/>
      <c r="N140" s="312"/>
      <c r="O140" s="312"/>
      <c r="P140" s="312"/>
      <c r="R140" s="328"/>
      <c r="S140" s="328"/>
      <c r="T140" s="329"/>
      <c r="U140" s="329"/>
      <c r="V140" s="297"/>
      <c r="W140" s="312"/>
      <c r="X140" s="312"/>
      <c r="Y140" s="312"/>
      <c r="Z140" s="597"/>
      <c r="AA140" s="600"/>
      <c r="AB140" s="600"/>
      <c r="AC140" s="599"/>
      <c r="AD140" s="599"/>
      <c r="AE140" s="598"/>
      <c r="AF140" s="312"/>
      <c r="AG140" s="312"/>
      <c r="AH140" s="312"/>
      <c r="AJ140" s="328"/>
      <c r="AK140" s="328"/>
      <c r="AL140" s="329"/>
      <c r="AM140" s="329"/>
      <c r="AN140" s="297"/>
      <c r="AO140" s="312"/>
      <c r="AP140" s="312"/>
    </row>
    <row r="141" spans="1:42" s="17" customFormat="1" x14ac:dyDescent="0.2">
      <c r="B141" s="328"/>
      <c r="C141" s="328"/>
      <c r="D141" s="329"/>
      <c r="E141" s="329"/>
      <c r="F141" s="297"/>
      <c r="G141" s="312"/>
      <c r="H141" s="312"/>
      <c r="I141" s="312"/>
      <c r="J141" s="312"/>
      <c r="K141" s="312"/>
      <c r="L141" s="312"/>
      <c r="M141" s="312"/>
      <c r="N141" s="312"/>
      <c r="O141" s="312"/>
      <c r="P141" s="312"/>
      <c r="R141" s="328"/>
      <c r="S141" s="328"/>
      <c r="T141" s="329"/>
      <c r="U141" s="329"/>
      <c r="V141" s="297"/>
      <c r="W141" s="312"/>
      <c r="X141" s="312"/>
      <c r="Y141" s="312"/>
      <c r="Z141" s="597"/>
      <c r="AA141" s="600"/>
      <c r="AB141" s="600"/>
      <c r="AC141" s="599"/>
      <c r="AD141" s="599"/>
      <c r="AE141" s="598"/>
      <c r="AF141" s="312"/>
      <c r="AG141" s="312"/>
      <c r="AH141" s="312"/>
      <c r="AJ141" s="328"/>
      <c r="AK141" s="328"/>
      <c r="AL141" s="329"/>
      <c r="AM141" s="329"/>
      <c r="AN141" s="297"/>
      <c r="AO141" s="312"/>
      <c r="AP141" s="312"/>
    </row>
    <row r="142" spans="1:42" s="17" customFormat="1" x14ac:dyDescent="0.2">
      <c r="B142" s="328"/>
      <c r="C142" s="328"/>
      <c r="D142" s="329"/>
      <c r="E142" s="329"/>
      <c r="F142" s="297"/>
      <c r="G142" s="312"/>
      <c r="H142" s="312"/>
      <c r="I142" s="312"/>
      <c r="J142" s="312"/>
      <c r="K142" s="312"/>
      <c r="L142" s="312"/>
      <c r="M142" s="312"/>
      <c r="N142" s="312"/>
      <c r="O142" s="312"/>
      <c r="P142" s="312"/>
      <c r="R142" s="328"/>
      <c r="S142" s="328"/>
      <c r="T142" s="329"/>
      <c r="U142" s="329"/>
      <c r="V142" s="297"/>
      <c r="W142" s="312"/>
      <c r="X142" s="312"/>
      <c r="Y142" s="312"/>
      <c r="Z142" s="597"/>
      <c r="AA142" s="600"/>
      <c r="AB142" s="600"/>
      <c r="AC142" s="599"/>
      <c r="AD142" s="599"/>
      <c r="AE142" s="598"/>
      <c r="AF142" s="312"/>
      <c r="AG142" s="312"/>
      <c r="AH142" s="312"/>
      <c r="AJ142" s="328"/>
      <c r="AK142" s="328"/>
      <c r="AL142" s="329"/>
      <c r="AM142" s="329"/>
      <c r="AN142" s="297"/>
      <c r="AO142" s="312"/>
      <c r="AP142" s="312"/>
    </row>
    <row r="143" spans="1:42" s="17" customFormat="1" ht="13.5" thickBot="1" x14ac:dyDescent="0.25">
      <c r="B143" s="328"/>
      <c r="C143" s="328"/>
      <c r="D143" s="329"/>
      <c r="E143" s="329"/>
      <c r="F143" s="297"/>
      <c r="G143" s="312"/>
      <c r="H143" s="312"/>
      <c r="I143" s="312"/>
      <c r="J143" s="312"/>
      <c r="K143" s="312"/>
      <c r="L143" s="312"/>
      <c r="M143" s="312"/>
      <c r="N143" s="312"/>
      <c r="O143" s="312"/>
      <c r="P143" s="312"/>
      <c r="R143" s="328"/>
      <c r="S143" s="328"/>
      <c r="T143" s="329"/>
      <c r="U143" s="329"/>
      <c r="V143" s="297"/>
      <c r="W143" s="312"/>
      <c r="X143" s="312"/>
      <c r="Y143" s="312"/>
      <c r="Z143" s="597"/>
      <c r="AA143" s="600"/>
      <c r="AB143" s="600"/>
      <c r="AC143" s="599"/>
      <c r="AD143" s="599"/>
      <c r="AE143" s="598"/>
      <c r="AF143" s="312"/>
      <c r="AG143" s="312"/>
      <c r="AH143" s="312"/>
      <c r="AJ143" s="328"/>
      <c r="AK143" s="328"/>
      <c r="AL143" s="329"/>
      <c r="AM143" s="329"/>
      <c r="AN143" s="297"/>
      <c r="AO143" s="312"/>
      <c r="AP143" s="312"/>
    </row>
    <row r="144" spans="1:42" s="17" customFormat="1" ht="13.5" customHeight="1" thickBot="1" x14ac:dyDescent="0.25">
      <c r="A144" s="472">
        <v>5</v>
      </c>
      <c r="B144" s="473"/>
      <c r="C144" s="473"/>
      <c r="D144" s="755" t="s">
        <v>159</v>
      </c>
      <c r="E144" s="757" t="s">
        <v>34</v>
      </c>
      <c r="F144" s="317">
        <f>+$AN156</f>
        <v>0</v>
      </c>
      <c r="Q144" s="472"/>
      <c r="R144" s="473"/>
      <c r="S144" s="473"/>
      <c r="T144" s="755" t="s">
        <v>159</v>
      </c>
      <c r="U144" s="757" t="s">
        <v>34</v>
      </c>
      <c r="V144" s="317">
        <f>+$AN156</f>
        <v>0</v>
      </c>
      <c r="Z144" s="615">
        <v>5</v>
      </c>
      <c r="AA144" s="614"/>
      <c r="AB144" s="614"/>
      <c r="AC144" s="763" t="s">
        <v>159</v>
      </c>
      <c r="AD144" s="761" t="s">
        <v>34</v>
      </c>
      <c r="AE144" s="612">
        <f>+$AN156</f>
        <v>0</v>
      </c>
      <c r="AI144" s="473"/>
      <c r="AJ144" s="473"/>
      <c r="AK144" s="473"/>
      <c r="AL144" s="765" t="s">
        <v>159</v>
      </c>
      <c r="AM144" s="757" t="s">
        <v>34</v>
      </c>
      <c r="AN144" s="767" t="s">
        <v>18</v>
      </c>
    </row>
    <row r="145" spans="1:42" s="17" customFormat="1" ht="51" x14ac:dyDescent="0.2">
      <c r="A145" s="475" t="s">
        <v>7</v>
      </c>
      <c r="B145" s="476" t="str">
        <f>+" אסמכתא " &amp; B7 &amp;"         חזרה לטבלה "</f>
        <v xml:space="preserve"> אסמכתא          חזרה לטבלה </v>
      </c>
      <c r="C145" s="477" t="s">
        <v>203</v>
      </c>
      <c r="D145" s="756"/>
      <c r="E145" s="758"/>
      <c r="F145" s="317" t="s">
        <v>18</v>
      </c>
      <c r="G145" s="312"/>
      <c r="Q145" s="475" t="s">
        <v>23</v>
      </c>
      <c r="R145" s="476" t="str">
        <f>+" אסמכתא " &amp; B7 &amp;"         חזרה לטבלה "</f>
        <v xml:space="preserve"> אסמכתא          חזרה לטבלה </v>
      </c>
      <c r="S145" s="477" t="s">
        <v>203</v>
      </c>
      <c r="T145" s="756"/>
      <c r="U145" s="758"/>
      <c r="V145" s="317" t="s">
        <v>18</v>
      </c>
      <c r="W145" s="312"/>
      <c r="Z145" s="611" t="s">
        <v>7</v>
      </c>
      <c r="AA145" s="610" t="str">
        <f>+" אסמכתא " &amp; B7 &amp;"         חזרה לטבלה "</f>
        <v xml:space="preserve"> אסמכתא          חזרה לטבלה </v>
      </c>
      <c r="AB145" s="609" t="s">
        <v>203</v>
      </c>
      <c r="AC145" s="764"/>
      <c r="AD145" s="762"/>
      <c r="AE145" s="612" t="s">
        <v>18</v>
      </c>
      <c r="AF145" s="312"/>
      <c r="AI145" s="477" t="s">
        <v>23</v>
      </c>
      <c r="AJ145" s="476" t="str">
        <f>+" אסמכתא " &amp; B7 &amp;"         חזרה לטבלה "</f>
        <v xml:space="preserve"> אסמכתא          חזרה לטבלה </v>
      </c>
      <c r="AK145" s="477" t="s">
        <v>203</v>
      </c>
      <c r="AL145" s="766"/>
      <c r="AM145" s="758"/>
      <c r="AN145" s="768"/>
      <c r="AO145" s="312"/>
    </row>
    <row r="146" spans="1:42" s="17" customFormat="1" x14ac:dyDescent="0.2">
      <c r="A146" s="478">
        <v>1</v>
      </c>
      <c r="B146" s="479"/>
      <c r="C146" s="479"/>
      <c r="D146" s="480"/>
      <c r="E146" s="480"/>
      <c r="F146" s="481"/>
      <c r="G146" s="312">
        <f t="shared" ref="G146:G156" si="45">IF(AND((COUNTA($C$3)=1),(COUNTA(F146)=1),($C$3&lt;&gt;0),(OR((E146&lt;$C$62),(E146&gt;($E$62+61))))),1,0)</f>
        <v>0</v>
      </c>
      <c r="H146" s="312">
        <f t="shared" ref="H146:H156" si="46">IF(AND((COUNTA($C$3)=1),(COUNTA(F146)=1),($C$3&lt;&gt;0),(OR((D146&lt;$C$62),(D146&gt;($E$62))))),1,0)</f>
        <v>0</v>
      </c>
      <c r="I146" s="312"/>
      <c r="J146" s="312"/>
      <c r="K146" s="312"/>
      <c r="L146" s="312"/>
      <c r="M146" s="312"/>
      <c r="N146" s="312"/>
      <c r="O146" s="312"/>
      <c r="P146" s="312"/>
      <c r="Q146" s="478">
        <v>12</v>
      </c>
      <c r="R146" s="479"/>
      <c r="S146" s="479"/>
      <c r="T146" s="480"/>
      <c r="U146" s="480"/>
      <c r="V146" s="481"/>
      <c r="W146" s="312">
        <f t="shared" ref="W146:W156" si="47">IF(AND((COUNTA($C$3)=1),(COUNTA(V146)=1),($C$3&lt;&gt;0),(OR((U146&lt;$C$62),(U146&gt;($E$62+61))))),1,0)</f>
        <v>0</v>
      </c>
      <c r="X146" s="312">
        <f t="shared" ref="X146:X156" si="48">IF(AND((COUNTA($C$3)=1),(COUNTA(V146)=1),($C$3&lt;&gt;0),(OR((T146&lt;$C$62),(T146&gt;($E$62))))),1,0)</f>
        <v>0</v>
      </c>
      <c r="Y146" s="312"/>
      <c r="Z146" s="608">
        <v>23</v>
      </c>
      <c r="AA146" s="607"/>
      <c r="AB146" s="607"/>
      <c r="AC146" s="606"/>
      <c r="AD146" s="606"/>
      <c r="AE146" s="605"/>
      <c r="AF146" s="312">
        <f t="shared" ref="AF146:AF156" si="49">IF(AND((COUNTA($C$3)=1),(COUNTA(AE146)=1),($C$3&lt;&gt;0),(OR((AD146&lt;$C$62),(AD146&gt;($E$62+61))))),1,0)</f>
        <v>0</v>
      </c>
      <c r="AG146" s="312">
        <f t="shared" ref="AG146:AG156" si="50">IF(AND((COUNTA($C$3)=1),(COUNTA(AE146)=1),($C$3&lt;&gt;0),(OR((AC146&lt;$C$62),(AC146&gt;($E$62))))),1,0)</f>
        <v>0</v>
      </c>
      <c r="AH146" s="312"/>
      <c r="AI146" s="482">
        <v>34</v>
      </c>
      <c r="AJ146" s="479"/>
      <c r="AK146" s="479"/>
      <c r="AL146" s="480"/>
      <c r="AM146" s="480"/>
      <c r="AN146" s="481"/>
      <c r="AO146" s="312">
        <f t="shared" ref="AO146:AO156" si="51">IF(AND((COUNTA($C$3)=1),(COUNTA(AN146)=1),($C$3&lt;&gt;0),(OR((AM146&lt;$C$62),(AM146&gt;($E$62+61))))),1,0)</f>
        <v>0</v>
      </c>
      <c r="AP146" s="312">
        <f t="shared" ref="AP146:AP156" si="52">IF(AND((COUNTA($C$3)=1),(COUNTA(AN146)=1),($C$3&lt;&gt;0),(OR((AL146&lt;$C$62),(AL146&gt;($E$62))))),1,0)</f>
        <v>0</v>
      </c>
    </row>
    <row r="147" spans="1:42" s="17" customFormat="1" x14ac:dyDescent="0.2">
      <c r="A147" s="478">
        <v>2</v>
      </c>
      <c r="B147" s="479"/>
      <c r="C147" s="479"/>
      <c r="D147" s="480"/>
      <c r="E147" s="480"/>
      <c r="F147" s="481"/>
      <c r="G147" s="312">
        <f t="shared" si="45"/>
        <v>0</v>
      </c>
      <c r="H147" s="312">
        <f t="shared" si="46"/>
        <v>0</v>
      </c>
      <c r="I147" s="312"/>
      <c r="J147" s="312"/>
      <c r="K147" s="312"/>
      <c r="L147" s="312"/>
      <c r="M147" s="312"/>
      <c r="N147" s="312"/>
      <c r="O147" s="312"/>
      <c r="P147" s="312"/>
      <c r="Q147" s="478">
        <v>13</v>
      </c>
      <c r="R147" s="479"/>
      <c r="S147" s="479"/>
      <c r="T147" s="480"/>
      <c r="U147" s="480"/>
      <c r="V147" s="481"/>
      <c r="W147" s="312">
        <f t="shared" si="47"/>
        <v>0</v>
      </c>
      <c r="X147" s="312">
        <f t="shared" si="48"/>
        <v>0</v>
      </c>
      <c r="Y147" s="312"/>
      <c r="Z147" s="608">
        <v>24</v>
      </c>
      <c r="AA147" s="607"/>
      <c r="AB147" s="607"/>
      <c r="AC147" s="606"/>
      <c r="AD147" s="606"/>
      <c r="AE147" s="605"/>
      <c r="AF147" s="312">
        <f t="shared" si="49"/>
        <v>0</v>
      </c>
      <c r="AG147" s="312">
        <f t="shared" si="50"/>
        <v>0</v>
      </c>
      <c r="AH147" s="312"/>
      <c r="AI147" s="482">
        <v>35</v>
      </c>
      <c r="AJ147" s="479"/>
      <c r="AK147" s="479"/>
      <c r="AL147" s="480"/>
      <c r="AM147" s="480"/>
      <c r="AN147" s="481"/>
      <c r="AO147" s="312">
        <f t="shared" si="51"/>
        <v>0</v>
      </c>
      <c r="AP147" s="312">
        <f t="shared" si="52"/>
        <v>0</v>
      </c>
    </row>
    <row r="148" spans="1:42" s="17" customFormat="1" x14ac:dyDescent="0.2">
      <c r="A148" s="478">
        <v>3</v>
      </c>
      <c r="B148" s="479"/>
      <c r="C148" s="479"/>
      <c r="D148" s="480"/>
      <c r="E148" s="480"/>
      <c r="F148" s="481"/>
      <c r="G148" s="312">
        <f t="shared" si="45"/>
        <v>0</v>
      </c>
      <c r="H148" s="312">
        <f t="shared" si="46"/>
        <v>0</v>
      </c>
      <c r="I148" s="312"/>
      <c r="J148" s="312"/>
      <c r="K148" s="312"/>
      <c r="L148" s="312"/>
      <c r="M148" s="312"/>
      <c r="N148" s="312"/>
      <c r="O148" s="312"/>
      <c r="P148" s="312"/>
      <c r="Q148" s="478">
        <v>14</v>
      </c>
      <c r="R148" s="479"/>
      <c r="S148" s="479"/>
      <c r="T148" s="480"/>
      <c r="U148" s="480"/>
      <c r="V148" s="481"/>
      <c r="W148" s="312">
        <f t="shared" si="47"/>
        <v>0</v>
      </c>
      <c r="X148" s="312">
        <f t="shared" si="48"/>
        <v>0</v>
      </c>
      <c r="Y148" s="312"/>
      <c r="Z148" s="608">
        <v>25</v>
      </c>
      <c r="AA148" s="607"/>
      <c r="AB148" s="607"/>
      <c r="AC148" s="606"/>
      <c r="AD148" s="606"/>
      <c r="AE148" s="605"/>
      <c r="AF148" s="312">
        <f t="shared" si="49"/>
        <v>0</v>
      </c>
      <c r="AG148" s="312">
        <f t="shared" si="50"/>
        <v>0</v>
      </c>
      <c r="AH148" s="312"/>
      <c r="AI148" s="482">
        <v>36</v>
      </c>
      <c r="AJ148" s="479"/>
      <c r="AK148" s="479"/>
      <c r="AL148" s="480"/>
      <c r="AM148" s="480"/>
      <c r="AN148" s="481"/>
      <c r="AO148" s="312">
        <f t="shared" si="51"/>
        <v>0</v>
      </c>
      <c r="AP148" s="312">
        <f t="shared" si="52"/>
        <v>0</v>
      </c>
    </row>
    <row r="149" spans="1:42" s="17" customFormat="1" x14ac:dyDescent="0.2">
      <c r="A149" s="478">
        <v>4</v>
      </c>
      <c r="B149" s="479"/>
      <c r="C149" s="479"/>
      <c r="D149" s="480"/>
      <c r="E149" s="480"/>
      <c r="F149" s="481"/>
      <c r="G149" s="312">
        <f t="shared" si="45"/>
        <v>0</v>
      </c>
      <c r="H149" s="312">
        <f t="shared" si="46"/>
        <v>0</v>
      </c>
      <c r="I149" s="312"/>
      <c r="J149" s="312"/>
      <c r="K149" s="312"/>
      <c r="L149" s="312"/>
      <c r="M149" s="312"/>
      <c r="N149" s="312"/>
      <c r="O149" s="312"/>
      <c r="P149" s="312"/>
      <c r="Q149" s="478">
        <v>15</v>
      </c>
      <c r="R149" s="479"/>
      <c r="S149" s="479"/>
      <c r="T149" s="480"/>
      <c r="U149" s="480"/>
      <c r="V149" s="481"/>
      <c r="W149" s="312">
        <f t="shared" si="47"/>
        <v>0</v>
      </c>
      <c r="X149" s="312">
        <f t="shared" si="48"/>
        <v>0</v>
      </c>
      <c r="Y149" s="312"/>
      <c r="Z149" s="608">
        <v>26</v>
      </c>
      <c r="AA149" s="607"/>
      <c r="AB149" s="607"/>
      <c r="AC149" s="606"/>
      <c r="AD149" s="606"/>
      <c r="AE149" s="605"/>
      <c r="AF149" s="312">
        <f t="shared" si="49"/>
        <v>0</v>
      </c>
      <c r="AG149" s="312">
        <f t="shared" si="50"/>
        <v>0</v>
      </c>
      <c r="AH149" s="312"/>
      <c r="AI149" s="482">
        <v>37</v>
      </c>
      <c r="AJ149" s="479"/>
      <c r="AK149" s="479"/>
      <c r="AL149" s="480"/>
      <c r="AM149" s="480"/>
      <c r="AN149" s="481"/>
      <c r="AO149" s="312">
        <f t="shared" si="51"/>
        <v>0</v>
      </c>
      <c r="AP149" s="312">
        <f t="shared" si="52"/>
        <v>0</v>
      </c>
    </row>
    <row r="150" spans="1:42" s="17" customFormat="1" x14ac:dyDescent="0.2">
      <c r="A150" s="478">
        <v>5</v>
      </c>
      <c r="B150" s="479"/>
      <c r="C150" s="479"/>
      <c r="D150" s="480"/>
      <c r="E150" s="480"/>
      <c r="F150" s="481"/>
      <c r="G150" s="312">
        <f t="shared" si="45"/>
        <v>0</v>
      </c>
      <c r="H150" s="312">
        <f t="shared" si="46"/>
        <v>0</v>
      </c>
      <c r="I150" s="312"/>
      <c r="J150" s="312"/>
      <c r="K150" s="312"/>
      <c r="L150" s="312"/>
      <c r="M150" s="312"/>
      <c r="N150" s="312"/>
      <c r="O150" s="312"/>
      <c r="P150" s="312"/>
      <c r="Q150" s="478">
        <v>16</v>
      </c>
      <c r="R150" s="479"/>
      <c r="S150" s="479"/>
      <c r="T150" s="480"/>
      <c r="U150" s="480"/>
      <c r="V150" s="481"/>
      <c r="W150" s="312">
        <f t="shared" si="47"/>
        <v>0</v>
      </c>
      <c r="X150" s="312">
        <f t="shared" si="48"/>
        <v>0</v>
      </c>
      <c r="Y150" s="312"/>
      <c r="Z150" s="608">
        <v>27</v>
      </c>
      <c r="AA150" s="607"/>
      <c r="AB150" s="607"/>
      <c r="AC150" s="606"/>
      <c r="AD150" s="606"/>
      <c r="AE150" s="605"/>
      <c r="AF150" s="312">
        <f t="shared" si="49"/>
        <v>0</v>
      </c>
      <c r="AG150" s="312">
        <f t="shared" si="50"/>
        <v>0</v>
      </c>
      <c r="AH150" s="312"/>
      <c r="AI150" s="482">
        <v>38</v>
      </c>
      <c r="AJ150" s="479"/>
      <c r="AK150" s="479"/>
      <c r="AL150" s="480"/>
      <c r="AM150" s="480"/>
      <c r="AN150" s="481"/>
      <c r="AO150" s="312">
        <f t="shared" si="51"/>
        <v>0</v>
      </c>
      <c r="AP150" s="312">
        <f t="shared" si="52"/>
        <v>0</v>
      </c>
    </row>
    <row r="151" spans="1:42" s="17" customFormat="1" x14ac:dyDescent="0.2">
      <c r="A151" s="478">
        <v>6</v>
      </c>
      <c r="B151" s="479"/>
      <c r="C151" s="479"/>
      <c r="D151" s="480"/>
      <c r="E151" s="480"/>
      <c r="F151" s="481"/>
      <c r="G151" s="312">
        <f t="shared" si="45"/>
        <v>0</v>
      </c>
      <c r="H151" s="312">
        <f t="shared" si="46"/>
        <v>0</v>
      </c>
      <c r="I151" s="312"/>
      <c r="J151" s="312"/>
      <c r="K151" s="312"/>
      <c r="L151" s="312"/>
      <c r="M151" s="312"/>
      <c r="N151" s="312"/>
      <c r="O151" s="312"/>
      <c r="P151" s="312"/>
      <c r="Q151" s="478">
        <v>17</v>
      </c>
      <c r="R151" s="479"/>
      <c r="S151" s="479"/>
      <c r="T151" s="480"/>
      <c r="U151" s="480"/>
      <c r="V151" s="481"/>
      <c r="W151" s="312">
        <f t="shared" si="47"/>
        <v>0</v>
      </c>
      <c r="X151" s="312">
        <f t="shared" si="48"/>
        <v>0</v>
      </c>
      <c r="Y151" s="312"/>
      <c r="Z151" s="608">
        <v>28</v>
      </c>
      <c r="AA151" s="607"/>
      <c r="AB151" s="607"/>
      <c r="AC151" s="606"/>
      <c r="AD151" s="606"/>
      <c r="AE151" s="605"/>
      <c r="AF151" s="312">
        <f t="shared" si="49"/>
        <v>0</v>
      </c>
      <c r="AG151" s="312">
        <f t="shared" si="50"/>
        <v>0</v>
      </c>
      <c r="AH151" s="312"/>
      <c r="AI151" s="482">
        <v>39</v>
      </c>
      <c r="AJ151" s="479"/>
      <c r="AK151" s="479"/>
      <c r="AL151" s="480"/>
      <c r="AM151" s="480"/>
      <c r="AN151" s="481"/>
      <c r="AO151" s="312">
        <f t="shared" si="51"/>
        <v>0</v>
      </c>
      <c r="AP151" s="312">
        <f t="shared" si="52"/>
        <v>0</v>
      </c>
    </row>
    <row r="152" spans="1:42" s="17" customFormat="1" x14ac:dyDescent="0.2">
      <c r="A152" s="478">
        <v>7</v>
      </c>
      <c r="B152" s="479"/>
      <c r="C152" s="479"/>
      <c r="D152" s="480"/>
      <c r="E152" s="480"/>
      <c r="F152" s="481"/>
      <c r="G152" s="312">
        <f t="shared" si="45"/>
        <v>0</v>
      </c>
      <c r="H152" s="312">
        <f t="shared" si="46"/>
        <v>0</v>
      </c>
      <c r="I152" s="312"/>
      <c r="J152" s="312"/>
      <c r="K152" s="312"/>
      <c r="L152" s="312"/>
      <c r="M152" s="312"/>
      <c r="N152" s="312"/>
      <c r="O152" s="312"/>
      <c r="P152" s="312"/>
      <c r="Q152" s="478">
        <v>18</v>
      </c>
      <c r="R152" s="479"/>
      <c r="S152" s="479"/>
      <c r="T152" s="480"/>
      <c r="U152" s="480"/>
      <c r="V152" s="481"/>
      <c r="W152" s="312">
        <f t="shared" si="47"/>
        <v>0</v>
      </c>
      <c r="X152" s="312">
        <f t="shared" si="48"/>
        <v>0</v>
      </c>
      <c r="Y152" s="312"/>
      <c r="Z152" s="608">
        <v>29</v>
      </c>
      <c r="AA152" s="607"/>
      <c r="AB152" s="607"/>
      <c r="AC152" s="606"/>
      <c r="AD152" s="606"/>
      <c r="AE152" s="605"/>
      <c r="AF152" s="312">
        <f t="shared" si="49"/>
        <v>0</v>
      </c>
      <c r="AG152" s="312">
        <f t="shared" si="50"/>
        <v>0</v>
      </c>
      <c r="AH152" s="312"/>
      <c r="AI152" s="482">
        <v>40</v>
      </c>
      <c r="AJ152" s="479"/>
      <c r="AK152" s="479"/>
      <c r="AL152" s="480"/>
      <c r="AM152" s="480"/>
      <c r="AN152" s="481"/>
      <c r="AO152" s="312">
        <f t="shared" si="51"/>
        <v>0</v>
      </c>
      <c r="AP152" s="312">
        <f t="shared" si="52"/>
        <v>0</v>
      </c>
    </row>
    <row r="153" spans="1:42" s="17" customFormat="1" x14ac:dyDescent="0.2">
      <c r="A153" s="478">
        <v>8</v>
      </c>
      <c r="B153" s="479"/>
      <c r="C153" s="479"/>
      <c r="D153" s="480"/>
      <c r="E153" s="480"/>
      <c r="F153" s="481"/>
      <c r="G153" s="312">
        <f t="shared" si="45"/>
        <v>0</v>
      </c>
      <c r="H153" s="312">
        <f t="shared" si="46"/>
        <v>0</v>
      </c>
      <c r="I153" s="312"/>
      <c r="J153" s="312"/>
      <c r="K153" s="312"/>
      <c r="L153" s="312"/>
      <c r="M153" s="312"/>
      <c r="N153" s="312"/>
      <c r="O153" s="312"/>
      <c r="P153" s="312"/>
      <c r="Q153" s="478">
        <v>19</v>
      </c>
      <c r="R153" s="479"/>
      <c r="S153" s="479"/>
      <c r="T153" s="480"/>
      <c r="U153" s="480"/>
      <c r="V153" s="481"/>
      <c r="W153" s="312">
        <f t="shared" si="47"/>
        <v>0</v>
      </c>
      <c r="X153" s="312">
        <f t="shared" si="48"/>
        <v>0</v>
      </c>
      <c r="Y153" s="312"/>
      <c r="Z153" s="608">
        <v>30</v>
      </c>
      <c r="AA153" s="607"/>
      <c r="AB153" s="607"/>
      <c r="AC153" s="606"/>
      <c r="AD153" s="606"/>
      <c r="AE153" s="605"/>
      <c r="AF153" s="312">
        <f t="shared" si="49"/>
        <v>0</v>
      </c>
      <c r="AG153" s="312">
        <f t="shared" si="50"/>
        <v>0</v>
      </c>
      <c r="AH153" s="312"/>
      <c r="AI153" s="482">
        <v>41</v>
      </c>
      <c r="AJ153" s="479"/>
      <c r="AK153" s="479"/>
      <c r="AL153" s="480"/>
      <c r="AM153" s="480"/>
      <c r="AN153" s="481"/>
      <c r="AO153" s="312">
        <f t="shared" si="51"/>
        <v>0</v>
      </c>
      <c r="AP153" s="312">
        <f t="shared" si="52"/>
        <v>0</v>
      </c>
    </row>
    <row r="154" spans="1:42" s="17" customFormat="1" x14ac:dyDescent="0.2">
      <c r="A154" s="478">
        <v>9</v>
      </c>
      <c r="B154" s="479"/>
      <c r="C154" s="479"/>
      <c r="D154" s="480"/>
      <c r="E154" s="480"/>
      <c r="F154" s="481"/>
      <c r="G154" s="312">
        <f t="shared" si="45"/>
        <v>0</v>
      </c>
      <c r="H154" s="312">
        <f t="shared" si="46"/>
        <v>0</v>
      </c>
      <c r="I154" s="312"/>
      <c r="J154" s="312"/>
      <c r="K154" s="312"/>
      <c r="L154" s="312"/>
      <c r="M154" s="312"/>
      <c r="N154" s="312"/>
      <c r="O154" s="312"/>
      <c r="P154" s="312"/>
      <c r="Q154" s="478">
        <v>20</v>
      </c>
      <c r="R154" s="479"/>
      <c r="S154" s="479"/>
      <c r="T154" s="480"/>
      <c r="U154" s="480"/>
      <c r="V154" s="481"/>
      <c r="W154" s="312">
        <f t="shared" si="47"/>
        <v>0</v>
      </c>
      <c r="X154" s="312">
        <f t="shared" si="48"/>
        <v>0</v>
      </c>
      <c r="Y154" s="312"/>
      <c r="Z154" s="608">
        <v>31</v>
      </c>
      <c r="AA154" s="607"/>
      <c r="AB154" s="607"/>
      <c r="AC154" s="606"/>
      <c r="AD154" s="606"/>
      <c r="AE154" s="605"/>
      <c r="AF154" s="312">
        <f t="shared" si="49"/>
        <v>0</v>
      </c>
      <c r="AG154" s="312">
        <f t="shared" si="50"/>
        <v>0</v>
      </c>
      <c r="AH154" s="312"/>
      <c r="AI154" s="482">
        <v>42</v>
      </c>
      <c r="AJ154" s="479"/>
      <c r="AK154" s="479"/>
      <c r="AL154" s="480"/>
      <c r="AM154" s="480"/>
      <c r="AN154" s="481"/>
      <c r="AO154" s="312">
        <f t="shared" si="51"/>
        <v>0</v>
      </c>
      <c r="AP154" s="312">
        <f t="shared" si="52"/>
        <v>0</v>
      </c>
    </row>
    <row r="155" spans="1:42" s="17" customFormat="1" x14ac:dyDescent="0.2">
      <c r="A155" s="478">
        <v>10</v>
      </c>
      <c r="B155" s="479"/>
      <c r="C155" s="479"/>
      <c r="D155" s="480"/>
      <c r="E155" s="480"/>
      <c r="F155" s="481"/>
      <c r="G155" s="312">
        <f t="shared" si="45"/>
        <v>0</v>
      </c>
      <c r="H155" s="312">
        <f t="shared" si="46"/>
        <v>0</v>
      </c>
      <c r="I155" s="312"/>
      <c r="J155" s="312"/>
      <c r="K155" s="312"/>
      <c r="L155" s="312"/>
      <c r="M155" s="312"/>
      <c r="N155" s="312"/>
      <c r="O155" s="312"/>
      <c r="P155" s="312"/>
      <c r="Q155" s="478">
        <v>21</v>
      </c>
      <c r="R155" s="479"/>
      <c r="S155" s="479"/>
      <c r="T155" s="480"/>
      <c r="U155" s="480"/>
      <c r="V155" s="481"/>
      <c r="W155" s="312">
        <f t="shared" si="47"/>
        <v>0</v>
      </c>
      <c r="X155" s="312">
        <f t="shared" si="48"/>
        <v>0</v>
      </c>
      <c r="Y155" s="312"/>
      <c r="Z155" s="608">
        <v>32</v>
      </c>
      <c r="AA155" s="607"/>
      <c r="AB155" s="607"/>
      <c r="AC155" s="606"/>
      <c r="AD155" s="606"/>
      <c r="AE155" s="605"/>
      <c r="AF155" s="312">
        <f t="shared" si="49"/>
        <v>0</v>
      </c>
      <c r="AG155" s="312">
        <f t="shared" si="50"/>
        <v>0</v>
      </c>
      <c r="AH155" s="312"/>
      <c r="AI155" s="482">
        <v>43</v>
      </c>
      <c r="AJ155" s="479"/>
      <c r="AK155" s="479"/>
      <c r="AL155" s="480"/>
      <c r="AM155" s="480"/>
      <c r="AN155" s="481"/>
      <c r="AO155" s="312">
        <f t="shared" si="51"/>
        <v>0</v>
      </c>
      <c r="AP155" s="312">
        <f t="shared" si="52"/>
        <v>0</v>
      </c>
    </row>
    <row r="156" spans="1:42" s="17" customFormat="1" ht="13.5" thickBot="1" x14ac:dyDescent="0.25">
      <c r="A156" s="483">
        <v>11</v>
      </c>
      <c r="B156" s="484"/>
      <c r="C156" s="484"/>
      <c r="D156" s="485"/>
      <c r="E156" s="485"/>
      <c r="F156" s="486"/>
      <c r="G156" s="312">
        <f t="shared" si="45"/>
        <v>0</v>
      </c>
      <c r="H156" s="312">
        <f t="shared" si="46"/>
        <v>0</v>
      </c>
      <c r="I156" s="312"/>
      <c r="J156" s="312"/>
      <c r="K156" s="312"/>
      <c r="L156" s="312"/>
      <c r="M156" s="312"/>
      <c r="N156" s="312"/>
      <c r="O156" s="312"/>
      <c r="P156" s="312"/>
      <c r="Q156" s="483">
        <v>22</v>
      </c>
      <c r="R156" s="484"/>
      <c r="S156" s="484"/>
      <c r="T156" s="485"/>
      <c r="U156" s="485"/>
      <c r="V156" s="486"/>
      <c r="W156" s="312">
        <f t="shared" si="47"/>
        <v>0</v>
      </c>
      <c r="X156" s="312">
        <f t="shared" si="48"/>
        <v>0</v>
      </c>
      <c r="Y156" s="312"/>
      <c r="Z156" s="604">
        <v>33</v>
      </c>
      <c r="AA156" s="603"/>
      <c r="AB156" s="603"/>
      <c r="AC156" s="602"/>
      <c r="AD156" s="602"/>
      <c r="AE156" s="601"/>
      <c r="AF156" s="312">
        <f t="shared" si="49"/>
        <v>0</v>
      </c>
      <c r="AG156" s="312">
        <f t="shared" si="50"/>
        <v>0</v>
      </c>
      <c r="AH156" s="312"/>
      <c r="AI156" s="487"/>
      <c r="AJ156" s="488" t="s">
        <v>3</v>
      </c>
      <c r="AK156" s="487"/>
      <c r="AL156" s="487"/>
      <c r="AM156" s="487"/>
      <c r="AN156" s="489">
        <f>SUM(F146:F156)+SUM(V146:V156)+SUM(AN146:AN155)+SUM(AE146:AE156)</f>
        <v>0</v>
      </c>
      <c r="AO156" s="312">
        <f t="shared" si="51"/>
        <v>0</v>
      </c>
      <c r="AP156" s="312">
        <f t="shared" si="52"/>
        <v>0</v>
      </c>
    </row>
    <row r="157" spans="1:42" s="17" customFormat="1" ht="13.5" customHeight="1" x14ac:dyDescent="0.2">
      <c r="A157" s="472"/>
      <c r="B157" s="473"/>
      <c r="C157" s="473"/>
      <c r="D157" s="474"/>
      <c r="E157" s="473"/>
      <c r="F157" s="317"/>
      <c r="Q157" s="472"/>
      <c r="R157" s="473"/>
      <c r="S157" s="473"/>
      <c r="T157" s="474"/>
      <c r="U157" s="473"/>
      <c r="V157" s="317"/>
      <c r="Z157" s="615"/>
      <c r="AA157" s="614"/>
      <c r="AB157" s="614"/>
      <c r="AC157" s="613"/>
      <c r="AD157" s="614"/>
      <c r="AE157" s="612"/>
      <c r="AI157" s="473"/>
      <c r="AJ157" s="473"/>
      <c r="AK157" s="473"/>
      <c r="AL157" s="316"/>
      <c r="AM157" s="473"/>
      <c r="AN157" s="317"/>
    </row>
    <row r="158" spans="1:42" s="17" customFormat="1" x14ac:dyDescent="0.2">
      <c r="B158" s="328"/>
      <c r="C158" s="328"/>
      <c r="D158" s="329"/>
      <c r="E158" s="329"/>
      <c r="F158" s="297"/>
      <c r="G158" s="312"/>
      <c r="H158" s="312"/>
      <c r="I158" s="312"/>
      <c r="J158" s="312"/>
      <c r="K158" s="312"/>
      <c r="L158" s="312"/>
      <c r="M158" s="312"/>
      <c r="N158" s="312"/>
      <c r="O158" s="312"/>
      <c r="P158" s="312"/>
      <c r="R158" s="328"/>
      <c r="S158" s="328"/>
      <c r="T158" s="329"/>
      <c r="U158" s="329"/>
      <c r="V158" s="297"/>
      <c r="W158" s="312"/>
      <c r="X158" s="312"/>
      <c r="Y158" s="312"/>
      <c r="Z158" s="597"/>
      <c r="AA158" s="600"/>
      <c r="AB158" s="600"/>
      <c r="AC158" s="599"/>
      <c r="AD158" s="599"/>
      <c r="AE158" s="598"/>
      <c r="AF158" s="312"/>
      <c r="AG158" s="312"/>
      <c r="AH158" s="312"/>
      <c r="AJ158" s="328"/>
      <c r="AK158" s="328"/>
      <c r="AL158" s="329"/>
      <c r="AM158" s="329"/>
      <c r="AN158" s="297"/>
      <c r="AO158" s="312"/>
      <c r="AP158" s="312"/>
    </row>
    <row r="159" spans="1:42" s="17" customFormat="1" x14ac:dyDescent="0.2">
      <c r="B159" s="328"/>
      <c r="C159" s="328"/>
      <c r="D159" s="329"/>
      <c r="E159" s="329"/>
      <c r="F159" s="297"/>
      <c r="G159" s="312"/>
      <c r="H159" s="312"/>
      <c r="I159" s="312"/>
      <c r="J159" s="312"/>
      <c r="K159" s="312"/>
      <c r="L159" s="312"/>
      <c r="M159" s="312"/>
      <c r="N159" s="312"/>
      <c r="O159" s="312"/>
      <c r="P159" s="312"/>
      <c r="R159" s="328"/>
      <c r="S159" s="328"/>
      <c r="T159" s="329"/>
      <c r="U159" s="329"/>
      <c r="V159" s="297"/>
      <c r="W159" s="312"/>
      <c r="X159" s="312"/>
      <c r="Y159" s="312"/>
      <c r="Z159" s="597"/>
      <c r="AA159" s="600"/>
      <c r="AB159" s="600"/>
      <c r="AC159" s="599"/>
      <c r="AD159" s="599"/>
      <c r="AE159" s="598"/>
      <c r="AF159" s="312"/>
      <c r="AG159" s="312"/>
      <c r="AH159" s="312"/>
      <c r="AJ159" s="328"/>
      <c r="AK159" s="328"/>
      <c r="AL159" s="329"/>
      <c r="AM159" s="329"/>
      <c r="AN159" s="297"/>
      <c r="AO159" s="312"/>
      <c r="AP159" s="312"/>
    </row>
    <row r="160" spans="1:42" s="17" customFormat="1" x14ac:dyDescent="0.2">
      <c r="B160" s="328"/>
      <c r="C160" s="328"/>
      <c r="D160" s="329"/>
      <c r="E160" s="329"/>
      <c r="F160" s="297"/>
      <c r="G160" s="312"/>
      <c r="H160" s="312"/>
      <c r="I160" s="312"/>
      <c r="J160" s="312"/>
      <c r="K160" s="312"/>
      <c r="L160" s="312"/>
      <c r="M160" s="312"/>
      <c r="N160" s="312"/>
      <c r="O160" s="312"/>
      <c r="P160" s="312"/>
      <c r="R160" s="328"/>
      <c r="S160" s="328"/>
      <c r="T160" s="329"/>
      <c r="U160" s="329"/>
      <c r="V160" s="297"/>
      <c r="W160" s="312"/>
      <c r="X160" s="312"/>
      <c r="Y160" s="312"/>
      <c r="Z160" s="597"/>
      <c r="AA160" s="600"/>
      <c r="AB160" s="600"/>
      <c r="AC160" s="599"/>
      <c r="AD160" s="599"/>
      <c r="AE160" s="598"/>
      <c r="AF160" s="312"/>
      <c r="AG160" s="312"/>
      <c r="AH160" s="312"/>
      <c r="AJ160" s="328"/>
      <c r="AK160" s="328"/>
      <c r="AL160" s="329"/>
      <c r="AM160" s="329"/>
      <c r="AN160" s="297"/>
      <c r="AO160" s="312"/>
      <c r="AP160" s="312"/>
    </row>
    <row r="161" spans="1:42" s="17" customFormat="1" x14ac:dyDescent="0.2">
      <c r="B161" s="328"/>
      <c r="C161" s="328"/>
      <c r="D161" s="329"/>
      <c r="E161" s="329"/>
      <c r="F161" s="297"/>
      <c r="G161" s="312"/>
      <c r="H161" s="312"/>
      <c r="I161" s="312"/>
      <c r="J161" s="312"/>
      <c r="K161" s="312"/>
      <c r="L161" s="312"/>
      <c r="M161" s="312"/>
      <c r="N161" s="312"/>
      <c r="O161" s="312"/>
      <c r="P161" s="312"/>
      <c r="R161" s="328"/>
      <c r="S161" s="328"/>
      <c r="T161" s="329"/>
      <c r="U161" s="329"/>
      <c r="V161" s="297"/>
      <c r="W161" s="312"/>
      <c r="X161" s="312"/>
      <c r="Y161" s="312"/>
      <c r="Z161" s="597"/>
      <c r="AA161" s="600"/>
      <c r="AB161" s="600"/>
      <c r="AC161" s="599"/>
      <c r="AD161" s="599"/>
      <c r="AE161" s="598"/>
      <c r="AF161" s="312"/>
      <c r="AG161" s="312"/>
      <c r="AH161" s="312"/>
      <c r="AJ161" s="328"/>
      <c r="AK161" s="328"/>
      <c r="AL161" s="329"/>
      <c r="AM161" s="329"/>
      <c r="AN161" s="297"/>
      <c r="AO161" s="312"/>
      <c r="AP161" s="312"/>
    </row>
    <row r="162" spans="1:42" s="17" customFormat="1" x14ac:dyDescent="0.2">
      <c r="B162" s="328"/>
      <c r="C162" s="328"/>
      <c r="D162" s="329"/>
      <c r="E162" s="329"/>
      <c r="F162" s="297"/>
      <c r="G162" s="312"/>
      <c r="H162" s="312"/>
      <c r="I162" s="312"/>
      <c r="J162" s="312"/>
      <c r="K162" s="312"/>
      <c r="L162" s="312"/>
      <c r="M162" s="312"/>
      <c r="N162" s="312"/>
      <c r="O162" s="312"/>
      <c r="P162" s="312"/>
      <c r="R162" s="328"/>
      <c r="S162" s="328"/>
      <c r="T162" s="329"/>
      <c r="U162" s="329"/>
      <c r="V162" s="297"/>
      <c r="W162" s="312"/>
      <c r="X162" s="312"/>
      <c r="Y162" s="312"/>
      <c r="Z162" s="597"/>
      <c r="AA162" s="600"/>
      <c r="AB162" s="600"/>
      <c r="AC162" s="599"/>
      <c r="AD162" s="599"/>
      <c r="AE162" s="598"/>
      <c r="AF162" s="312"/>
      <c r="AG162" s="312"/>
      <c r="AH162" s="312"/>
      <c r="AJ162" s="328"/>
      <c r="AK162" s="328"/>
      <c r="AL162" s="329"/>
      <c r="AM162" s="329"/>
      <c r="AN162" s="297"/>
      <c r="AO162" s="312"/>
      <c r="AP162" s="312"/>
    </row>
    <row r="163" spans="1:42" s="17" customFormat="1" ht="13.5" thickBot="1" x14ac:dyDescent="0.25">
      <c r="B163" s="328"/>
      <c r="C163" s="328"/>
      <c r="D163" s="329"/>
      <c r="E163" s="329"/>
      <c r="F163" s="297"/>
      <c r="G163" s="312"/>
      <c r="H163" s="312"/>
      <c r="I163" s="312"/>
      <c r="J163" s="312"/>
      <c r="K163" s="312"/>
      <c r="L163" s="312"/>
      <c r="M163" s="312"/>
      <c r="N163" s="312"/>
      <c r="O163" s="312"/>
      <c r="P163" s="312"/>
      <c r="R163" s="328"/>
      <c r="S163" s="328"/>
      <c r="T163" s="329"/>
      <c r="U163" s="329"/>
      <c r="V163" s="297"/>
      <c r="W163" s="312"/>
      <c r="X163" s="312"/>
      <c r="Y163" s="312"/>
      <c r="Z163" s="597"/>
      <c r="AA163" s="600"/>
      <c r="AB163" s="600"/>
      <c r="AC163" s="599"/>
      <c r="AD163" s="599"/>
      <c r="AE163" s="598"/>
      <c r="AF163" s="312"/>
      <c r="AG163" s="312"/>
      <c r="AH163" s="312"/>
      <c r="AJ163" s="328"/>
      <c r="AK163" s="328"/>
      <c r="AL163" s="329"/>
      <c r="AM163" s="329"/>
      <c r="AN163" s="297"/>
      <c r="AO163" s="312"/>
      <c r="AP163" s="312"/>
    </row>
    <row r="164" spans="1:42" s="17" customFormat="1" ht="13.5" customHeight="1" thickBot="1" x14ac:dyDescent="0.25">
      <c r="A164" s="472">
        <v>6</v>
      </c>
      <c r="B164" s="473"/>
      <c r="C164" s="473"/>
      <c r="D164" s="755" t="s">
        <v>159</v>
      </c>
      <c r="E164" s="757" t="s">
        <v>34</v>
      </c>
      <c r="F164" s="317">
        <f>+$AN176</f>
        <v>0</v>
      </c>
      <c r="Q164" s="472"/>
      <c r="R164" s="473"/>
      <c r="S164" s="473"/>
      <c r="T164" s="755" t="s">
        <v>159</v>
      </c>
      <c r="U164" s="757" t="s">
        <v>34</v>
      </c>
      <c r="V164" s="317">
        <f>+$AN176</f>
        <v>0</v>
      </c>
      <c r="Z164" s="615">
        <v>6</v>
      </c>
      <c r="AA164" s="614"/>
      <c r="AB164" s="614"/>
      <c r="AC164" s="763" t="s">
        <v>159</v>
      </c>
      <c r="AD164" s="761" t="s">
        <v>34</v>
      </c>
      <c r="AE164" s="612">
        <f>+$AN176</f>
        <v>0</v>
      </c>
      <c r="AI164" s="473"/>
      <c r="AJ164" s="473"/>
      <c r="AK164" s="473"/>
      <c r="AL164" s="765" t="s">
        <v>159</v>
      </c>
      <c r="AM164" s="757" t="s">
        <v>34</v>
      </c>
      <c r="AN164" s="767" t="s">
        <v>18</v>
      </c>
    </row>
    <row r="165" spans="1:42" s="17" customFormat="1" ht="51" x14ac:dyDescent="0.2">
      <c r="A165" s="475" t="s">
        <v>7</v>
      </c>
      <c r="B165" s="476" t="str">
        <f>+" אסמכתא " &amp; B8 &amp;"         חזרה לטבלה "</f>
        <v xml:space="preserve"> אסמכתא          חזרה לטבלה </v>
      </c>
      <c r="C165" s="477" t="s">
        <v>203</v>
      </c>
      <c r="D165" s="756"/>
      <c r="E165" s="758"/>
      <c r="F165" s="317" t="s">
        <v>18</v>
      </c>
      <c r="G165" s="312"/>
      <c r="Q165" s="475" t="s">
        <v>23</v>
      </c>
      <c r="R165" s="476" t="str">
        <f>+" אסמכתא " &amp; B8 &amp;"         חזרה לטבלה "</f>
        <v xml:space="preserve"> אסמכתא          חזרה לטבלה </v>
      </c>
      <c r="S165" s="477" t="s">
        <v>203</v>
      </c>
      <c r="T165" s="756"/>
      <c r="U165" s="758"/>
      <c r="V165" s="317" t="s">
        <v>18</v>
      </c>
      <c r="W165" s="312"/>
      <c r="Z165" s="611" t="s">
        <v>7</v>
      </c>
      <c r="AA165" s="610" t="str">
        <f>+" אסמכתא " &amp; B8 &amp;"         חזרה לטבלה "</f>
        <v xml:space="preserve"> אסמכתא          חזרה לטבלה </v>
      </c>
      <c r="AB165" s="609" t="s">
        <v>203</v>
      </c>
      <c r="AC165" s="764"/>
      <c r="AD165" s="762"/>
      <c r="AE165" s="612" t="s">
        <v>18</v>
      </c>
      <c r="AF165" s="312"/>
      <c r="AI165" s="477" t="s">
        <v>23</v>
      </c>
      <c r="AJ165" s="476" t="str">
        <f>+" אסמכתא " &amp; B8 &amp;"         חזרה לטבלה "</f>
        <v xml:space="preserve"> אסמכתא          חזרה לטבלה </v>
      </c>
      <c r="AK165" s="477" t="s">
        <v>203</v>
      </c>
      <c r="AL165" s="766"/>
      <c r="AM165" s="758"/>
      <c r="AN165" s="768"/>
      <c r="AO165" s="312"/>
    </row>
    <row r="166" spans="1:42" s="17" customFormat="1" x14ac:dyDescent="0.2">
      <c r="A166" s="478">
        <v>1</v>
      </c>
      <c r="B166" s="479"/>
      <c r="C166" s="479"/>
      <c r="D166" s="480"/>
      <c r="E166" s="480"/>
      <c r="F166" s="481"/>
      <c r="G166" s="312">
        <f t="shared" ref="G166:G176" si="53">IF(AND((COUNTA($C$3)=1),(COUNTA(F166)=1),($C$3&lt;&gt;0),(OR((E166&lt;$C$62),(E166&gt;($E$62+61))))),1,0)</f>
        <v>0</v>
      </c>
      <c r="H166" s="312">
        <f t="shared" ref="H166:H176" si="54">IF(AND((COUNTA($C$3)=1),(COUNTA(F166)=1),($C$3&lt;&gt;0),(OR((D166&lt;$C$62),(D166&gt;($E$62))))),1,0)</f>
        <v>0</v>
      </c>
      <c r="I166" s="312"/>
      <c r="J166" s="312"/>
      <c r="K166" s="312"/>
      <c r="L166" s="312"/>
      <c r="M166" s="312"/>
      <c r="N166" s="312"/>
      <c r="O166" s="312"/>
      <c r="P166" s="312"/>
      <c r="Q166" s="478">
        <v>12</v>
      </c>
      <c r="R166" s="479"/>
      <c r="S166" s="479"/>
      <c r="T166" s="480"/>
      <c r="U166" s="480"/>
      <c r="V166" s="481"/>
      <c r="W166" s="312">
        <f t="shared" ref="W166:W176" si="55">IF(AND((COUNTA($C$3)=1),(COUNTA(V166)=1),($C$3&lt;&gt;0),(OR((U166&lt;$C$62),(U166&gt;($E$62+61))))),1,0)</f>
        <v>0</v>
      </c>
      <c r="X166" s="312">
        <f t="shared" ref="X166:X176" si="56">IF(AND((COUNTA($C$3)=1),(COUNTA(V166)=1),($C$3&lt;&gt;0),(OR((T166&lt;$C$62),(T166&gt;($E$62))))),1,0)</f>
        <v>0</v>
      </c>
      <c r="Y166" s="312"/>
      <c r="Z166" s="608">
        <v>23</v>
      </c>
      <c r="AA166" s="607"/>
      <c r="AB166" s="607"/>
      <c r="AC166" s="606"/>
      <c r="AD166" s="606"/>
      <c r="AE166" s="605"/>
      <c r="AF166" s="312">
        <f t="shared" ref="AF166:AF176" si="57">IF(AND((COUNTA($C$3)=1),(COUNTA(AE166)=1),($C$3&lt;&gt;0),(OR((AD166&lt;$C$62),(AD166&gt;($E$62+61))))),1,0)</f>
        <v>0</v>
      </c>
      <c r="AG166" s="312">
        <f t="shared" ref="AG166:AG176" si="58">IF(AND((COUNTA($C$3)=1),(COUNTA(AE166)=1),($C$3&lt;&gt;0),(OR((AC166&lt;$C$62),(AC166&gt;($E$62))))),1,0)</f>
        <v>0</v>
      </c>
      <c r="AH166" s="312"/>
      <c r="AI166" s="482">
        <v>34</v>
      </c>
      <c r="AJ166" s="479"/>
      <c r="AK166" s="479"/>
      <c r="AL166" s="480"/>
      <c r="AM166" s="480"/>
      <c r="AN166" s="481"/>
      <c r="AO166" s="312">
        <f t="shared" ref="AO166:AO176" si="59">IF(AND((COUNTA($C$3)=1),(COUNTA(AN166)=1),($C$3&lt;&gt;0),(OR((AM166&lt;$C$62),(AM166&gt;($E$62+61))))),1,0)</f>
        <v>0</v>
      </c>
      <c r="AP166" s="312">
        <f t="shared" ref="AP166:AP176" si="60">IF(AND((COUNTA($C$3)=1),(COUNTA(AN166)=1),($C$3&lt;&gt;0),(OR((AL166&lt;$C$62),(AL166&gt;($E$62))))),1,0)</f>
        <v>0</v>
      </c>
    </row>
    <row r="167" spans="1:42" s="17" customFormat="1" x14ac:dyDescent="0.2">
      <c r="A167" s="478">
        <v>2</v>
      </c>
      <c r="B167" s="479"/>
      <c r="C167" s="479"/>
      <c r="D167" s="480"/>
      <c r="E167" s="480"/>
      <c r="F167" s="481"/>
      <c r="G167" s="312">
        <f t="shared" si="53"/>
        <v>0</v>
      </c>
      <c r="H167" s="312">
        <f t="shared" si="54"/>
        <v>0</v>
      </c>
      <c r="I167" s="312"/>
      <c r="J167" s="312"/>
      <c r="K167" s="312"/>
      <c r="L167" s="312"/>
      <c r="M167" s="312"/>
      <c r="N167" s="312"/>
      <c r="O167" s="312"/>
      <c r="P167" s="312"/>
      <c r="Q167" s="478">
        <v>13</v>
      </c>
      <c r="R167" s="479"/>
      <c r="S167" s="479"/>
      <c r="T167" s="480"/>
      <c r="U167" s="480"/>
      <c r="V167" s="481"/>
      <c r="W167" s="312">
        <f t="shared" si="55"/>
        <v>0</v>
      </c>
      <c r="X167" s="312">
        <f t="shared" si="56"/>
        <v>0</v>
      </c>
      <c r="Y167" s="312"/>
      <c r="Z167" s="608">
        <v>24</v>
      </c>
      <c r="AA167" s="607"/>
      <c r="AB167" s="607"/>
      <c r="AC167" s="606"/>
      <c r="AD167" s="606"/>
      <c r="AE167" s="605"/>
      <c r="AF167" s="312">
        <f t="shared" si="57"/>
        <v>0</v>
      </c>
      <c r="AG167" s="312">
        <f t="shared" si="58"/>
        <v>0</v>
      </c>
      <c r="AH167" s="312"/>
      <c r="AI167" s="482">
        <v>35</v>
      </c>
      <c r="AJ167" s="479"/>
      <c r="AK167" s="479"/>
      <c r="AL167" s="480"/>
      <c r="AM167" s="480"/>
      <c r="AN167" s="481"/>
      <c r="AO167" s="312">
        <f t="shared" si="59"/>
        <v>0</v>
      </c>
      <c r="AP167" s="312">
        <f t="shared" si="60"/>
        <v>0</v>
      </c>
    </row>
    <row r="168" spans="1:42" s="17" customFormat="1" x14ac:dyDescent="0.2">
      <c r="A168" s="478">
        <v>3</v>
      </c>
      <c r="B168" s="479"/>
      <c r="C168" s="479"/>
      <c r="D168" s="480"/>
      <c r="E168" s="480"/>
      <c r="F168" s="481"/>
      <c r="G168" s="312">
        <f t="shared" si="53"/>
        <v>0</v>
      </c>
      <c r="H168" s="312">
        <f t="shared" si="54"/>
        <v>0</v>
      </c>
      <c r="I168" s="312"/>
      <c r="J168" s="312"/>
      <c r="K168" s="312"/>
      <c r="L168" s="312"/>
      <c r="M168" s="312"/>
      <c r="N168" s="312"/>
      <c r="O168" s="312"/>
      <c r="P168" s="312"/>
      <c r="Q168" s="478">
        <v>14</v>
      </c>
      <c r="R168" s="479"/>
      <c r="S168" s="479"/>
      <c r="T168" s="480"/>
      <c r="U168" s="480"/>
      <c r="V168" s="481"/>
      <c r="W168" s="312">
        <f t="shared" si="55"/>
        <v>0</v>
      </c>
      <c r="X168" s="312">
        <f t="shared" si="56"/>
        <v>0</v>
      </c>
      <c r="Y168" s="312"/>
      <c r="Z168" s="608">
        <v>25</v>
      </c>
      <c r="AA168" s="607"/>
      <c r="AB168" s="607"/>
      <c r="AC168" s="606"/>
      <c r="AD168" s="606"/>
      <c r="AE168" s="605"/>
      <c r="AF168" s="312">
        <f t="shared" si="57"/>
        <v>0</v>
      </c>
      <c r="AG168" s="312">
        <f t="shared" si="58"/>
        <v>0</v>
      </c>
      <c r="AH168" s="312"/>
      <c r="AI168" s="482">
        <v>36</v>
      </c>
      <c r="AJ168" s="479"/>
      <c r="AK168" s="479"/>
      <c r="AL168" s="480"/>
      <c r="AM168" s="480"/>
      <c r="AN168" s="481"/>
      <c r="AO168" s="312">
        <f t="shared" si="59"/>
        <v>0</v>
      </c>
      <c r="AP168" s="312">
        <f t="shared" si="60"/>
        <v>0</v>
      </c>
    </row>
    <row r="169" spans="1:42" s="17" customFormat="1" x14ac:dyDescent="0.2">
      <c r="A169" s="478">
        <v>4</v>
      </c>
      <c r="B169" s="479"/>
      <c r="C169" s="479"/>
      <c r="D169" s="480"/>
      <c r="E169" s="480"/>
      <c r="F169" s="481"/>
      <c r="G169" s="312">
        <f t="shared" si="53"/>
        <v>0</v>
      </c>
      <c r="H169" s="312">
        <f t="shared" si="54"/>
        <v>0</v>
      </c>
      <c r="I169" s="312"/>
      <c r="J169" s="312"/>
      <c r="K169" s="312"/>
      <c r="L169" s="312"/>
      <c r="M169" s="312"/>
      <c r="N169" s="312"/>
      <c r="O169" s="312"/>
      <c r="P169" s="312"/>
      <c r="Q169" s="478">
        <v>15</v>
      </c>
      <c r="R169" s="479"/>
      <c r="S169" s="479"/>
      <c r="T169" s="480"/>
      <c r="U169" s="480"/>
      <c r="V169" s="481"/>
      <c r="W169" s="312">
        <f t="shared" si="55"/>
        <v>0</v>
      </c>
      <c r="X169" s="312">
        <f t="shared" si="56"/>
        <v>0</v>
      </c>
      <c r="Y169" s="312"/>
      <c r="Z169" s="608">
        <v>26</v>
      </c>
      <c r="AA169" s="607"/>
      <c r="AB169" s="607"/>
      <c r="AC169" s="606"/>
      <c r="AD169" s="606"/>
      <c r="AE169" s="605"/>
      <c r="AF169" s="312">
        <f t="shared" si="57"/>
        <v>0</v>
      </c>
      <c r="AG169" s="312">
        <f t="shared" si="58"/>
        <v>0</v>
      </c>
      <c r="AH169" s="312"/>
      <c r="AI169" s="482">
        <v>37</v>
      </c>
      <c r="AJ169" s="479"/>
      <c r="AK169" s="479"/>
      <c r="AL169" s="480"/>
      <c r="AM169" s="480"/>
      <c r="AN169" s="481"/>
      <c r="AO169" s="312">
        <f t="shared" si="59"/>
        <v>0</v>
      </c>
      <c r="AP169" s="312">
        <f t="shared" si="60"/>
        <v>0</v>
      </c>
    </row>
    <row r="170" spans="1:42" s="17" customFormat="1" x14ac:dyDescent="0.2">
      <c r="A170" s="478">
        <v>5</v>
      </c>
      <c r="B170" s="479"/>
      <c r="C170" s="479"/>
      <c r="D170" s="480"/>
      <c r="E170" s="480"/>
      <c r="F170" s="481"/>
      <c r="G170" s="312">
        <f t="shared" si="53"/>
        <v>0</v>
      </c>
      <c r="H170" s="312">
        <f t="shared" si="54"/>
        <v>0</v>
      </c>
      <c r="I170" s="312"/>
      <c r="J170" s="312"/>
      <c r="K170" s="312"/>
      <c r="L170" s="312"/>
      <c r="M170" s="312"/>
      <c r="N170" s="312"/>
      <c r="O170" s="312"/>
      <c r="P170" s="312"/>
      <c r="Q170" s="478">
        <v>16</v>
      </c>
      <c r="R170" s="479"/>
      <c r="S170" s="479"/>
      <c r="T170" s="480"/>
      <c r="U170" s="480"/>
      <c r="V170" s="481"/>
      <c r="W170" s="312">
        <f t="shared" si="55"/>
        <v>0</v>
      </c>
      <c r="X170" s="312">
        <f t="shared" si="56"/>
        <v>0</v>
      </c>
      <c r="Y170" s="312"/>
      <c r="Z170" s="608">
        <v>27</v>
      </c>
      <c r="AA170" s="607"/>
      <c r="AB170" s="607"/>
      <c r="AC170" s="606"/>
      <c r="AD170" s="606"/>
      <c r="AE170" s="605"/>
      <c r="AF170" s="312">
        <f t="shared" si="57"/>
        <v>0</v>
      </c>
      <c r="AG170" s="312">
        <f t="shared" si="58"/>
        <v>0</v>
      </c>
      <c r="AH170" s="312"/>
      <c r="AI170" s="482">
        <v>38</v>
      </c>
      <c r="AJ170" s="479"/>
      <c r="AK170" s="479"/>
      <c r="AL170" s="480"/>
      <c r="AM170" s="480"/>
      <c r="AN170" s="481"/>
      <c r="AO170" s="312">
        <f t="shared" si="59"/>
        <v>0</v>
      </c>
      <c r="AP170" s="312">
        <f t="shared" si="60"/>
        <v>0</v>
      </c>
    </row>
    <row r="171" spans="1:42" s="17" customFormat="1" x14ac:dyDescent="0.2">
      <c r="A171" s="478">
        <v>6</v>
      </c>
      <c r="B171" s="479"/>
      <c r="C171" s="479"/>
      <c r="D171" s="480"/>
      <c r="E171" s="480"/>
      <c r="F171" s="481"/>
      <c r="G171" s="312">
        <f t="shared" si="53"/>
        <v>0</v>
      </c>
      <c r="H171" s="312">
        <f t="shared" si="54"/>
        <v>0</v>
      </c>
      <c r="I171" s="312"/>
      <c r="J171" s="312"/>
      <c r="K171" s="312"/>
      <c r="L171" s="312"/>
      <c r="M171" s="312"/>
      <c r="N171" s="312"/>
      <c r="O171" s="312"/>
      <c r="P171" s="312"/>
      <c r="Q171" s="478">
        <v>17</v>
      </c>
      <c r="R171" s="479"/>
      <c r="S171" s="479"/>
      <c r="T171" s="480"/>
      <c r="U171" s="480"/>
      <c r="V171" s="481"/>
      <c r="W171" s="312">
        <f t="shared" si="55"/>
        <v>0</v>
      </c>
      <c r="X171" s="312">
        <f t="shared" si="56"/>
        <v>0</v>
      </c>
      <c r="Y171" s="312"/>
      <c r="Z171" s="608">
        <v>28</v>
      </c>
      <c r="AA171" s="607"/>
      <c r="AB171" s="607"/>
      <c r="AC171" s="606"/>
      <c r="AD171" s="606"/>
      <c r="AE171" s="605"/>
      <c r="AF171" s="312">
        <f t="shared" si="57"/>
        <v>0</v>
      </c>
      <c r="AG171" s="312">
        <f t="shared" si="58"/>
        <v>0</v>
      </c>
      <c r="AH171" s="312"/>
      <c r="AI171" s="482">
        <v>39</v>
      </c>
      <c r="AJ171" s="479"/>
      <c r="AK171" s="479"/>
      <c r="AL171" s="480"/>
      <c r="AM171" s="480"/>
      <c r="AN171" s="481"/>
      <c r="AO171" s="312">
        <f t="shared" si="59"/>
        <v>0</v>
      </c>
      <c r="AP171" s="312">
        <f t="shared" si="60"/>
        <v>0</v>
      </c>
    </row>
    <row r="172" spans="1:42" s="17" customFormat="1" x14ac:dyDescent="0.2">
      <c r="A172" s="478">
        <v>7</v>
      </c>
      <c r="B172" s="479"/>
      <c r="C172" s="479"/>
      <c r="D172" s="480"/>
      <c r="E172" s="480"/>
      <c r="F172" s="481"/>
      <c r="G172" s="312">
        <f t="shared" si="53"/>
        <v>0</v>
      </c>
      <c r="H172" s="312">
        <f t="shared" si="54"/>
        <v>0</v>
      </c>
      <c r="I172" s="312"/>
      <c r="J172" s="312"/>
      <c r="K172" s="312"/>
      <c r="L172" s="312"/>
      <c r="M172" s="312"/>
      <c r="N172" s="312"/>
      <c r="O172" s="312"/>
      <c r="P172" s="312"/>
      <c r="Q172" s="478">
        <v>18</v>
      </c>
      <c r="R172" s="479"/>
      <c r="S172" s="479"/>
      <c r="T172" s="480"/>
      <c r="U172" s="480"/>
      <c r="V172" s="481"/>
      <c r="W172" s="312">
        <f t="shared" si="55"/>
        <v>0</v>
      </c>
      <c r="X172" s="312">
        <f t="shared" si="56"/>
        <v>0</v>
      </c>
      <c r="Y172" s="312"/>
      <c r="Z172" s="608">
        <v>29</v>
      </c>
      <c r="AA172" s="607"/>
      <c r="AB172" s="607"/>
      <c r="AC172" s="606"/>
      <c r="AD172" s="606"/>
      <c r="AE172" s="605"/>
      <c r="AF172" s="312">
        <f t="shared" si="57"/>
        <v>0</v>
      </c>
      <c r="AG172" s="312">
        <f t="shared" si="58"/>
        <v>0</v>
      </c>
      <c r="AH172" s="312"/>
      <c r="AI172" s="482">
        <v>40</v>
      </c>
      <c r="AJ172" s="479"/>
      <c r="AK172" s="479"/>
      <c r="AL172" s="480"/>
      <c r="AM172" s="480"/>
      <c r="AN172" s="481"/>
      <c r="AO172" s="312">
        <f t="shared" si="59"/>
        <v>0</v>
      </c>
      <c r="AP172" s="312">
        <f t="shared" si="60"/>
        <v>0</v>
      </c>
    </row>
    <row r="173" spans="1:42" s="17" customFormat="1" x14ac:dyDescent="0.2">
      <c r="A173" s="478">
        <v>8</v>
      </c>
      <c r="B173" s="479"/>
      <c r="C173" s="479"/>
      <c r="D173" s="480"/>
      <c r="E173" s="480"/>
      <c r="F173" s="481"/>
      <c r="G173" s="312">
        <f t="shared" si="53"/>
        <v>0</v>
      </c>
      <c r="H173" s="312">
        <f t="shared" si="54"/>
        <v>0</v>
      </c>
      <c r="I173" s="312"/>
      <c r="J173" s="312"/>
      <c r="K173" s="312"/>
      <c r="L173" s="312"/>
      <c r="M173" s="312"/>
      <c r="N173" s="312"/>
      <c r="O173" s="312"/>
      <c r="P173" s="312"/>
      <c r="Q173" s="478">
        <v>19</v>
      </c>
      <c r="R173" s="479"/>
      <c r="S173" s="479"/>
      <c r="T173" s="480"/>
      <c r="U173" s="480"/>
      <c r="V173" s="481"/>
      <c r="W173" s="312">
        <f t="shared" si="55"/>
        <v>0</v>
      </c>
      <c r="X173" s="312">
        <f t="shared" si="56"/>
        <v>0</v>
      </c>
      <c r="Y173" s="312"/>
      <c r="Z173" s="608">
        <v>30</v>
      </c>
      <c r="AA173" s="607"/>
      <c r="AB173" s="607"/>
      <c r="AC173" s="606"/>
      <c r="AD173" s="606"/>
      <c r="AE173" s="605"/>
      <c r="AF173" s="312">
        <f t="shared" si="57"/>
        <v>0</v>
      </c>
      <c r="AG173" s="312">
        <f t="shared" si="58"/>
        <v>0</v>
      </c>
      <c r="AH173" s="312"/>
      <c r="AI173" s="482">
        <v>41</v>
      </c>
      <c r="AJ173" s="479"/>
      <c r="AK173" s="479"/>
      <c r="AL173" s="480"/>
      <c r="AM173" s="480"/>
      <c r="AN173" s="481"/>
      <c r="AO173" s="312">
        <f t="shared" si="59"/>
        <v>0</v>
      </c>
      <c r="AP173" s="312">
        <f t="shared" si="60"/>
        <v>0</v>
      </c>
    </row>
    <row r="174" spans="1:42" s="17" customFormat="1" x14ac:dyDescent="0.2">
      <c r="A174" s="478">
        <v>9</v>
      </c>
      <c r="B174" s="479"/>
      <c r="C174" s="479"/>
      <c r="D174" s="480"/>
      <c r="E174" s="480"/>
      <c r="F174" s="481"/>
      <c r="G174" s="312">
        <f t="shared" si="53"/>
        <v>0</v>
      </c>
      <c r="H174" s="312">
        <f t="shared" si="54"/>
        <v>0</v>
      </c>
      <c r="I174" s="312"/>
      <c r="J174" s="312"/>
      <c r="K174" s="312"/>
      <c r="L174" s="312"/>
      <c r="M174" s="312"/>
      <c r="N174" s="312"/>
      <c r="O174" s="312"/>
      <c r="P174" s="312"/>
      <c r="Q174" s="478">
        <v>20</v>
      </c>
      <c r="R174" s="479"/>
      <c r="S174" s="479"/>
      <c r="T174" s="480"/>
      <c r="U174" s="480"/>
      <c r="V174" s="481"/>
      <c r="W174" s="312">
        <f t="shared" si="55"/>
        <v>0</v>
      </c>
      <c r="X174" s="312">
        <f t="shared" si="56"/>
        <v>0</v>
      </c>
      <c r="Y174" s="312"/>
      <c r="Z174" s="608">
        <v>31</v>
      </c>
      <c r="AA174" s="607"/>
      <c r="AB174" s="607"/>
      <c r="AC174" s="606"/>
      <c r="AD174" s="606"/>
      <c r="AE174" s="605"/>
      <c r="AF174" s="312">
        <f t="shared" si="57"/>
        <v>0</v>
      </c>
      <c r="AG174" s="312">
        <f t="shared" si="58"/>
        <v>0</v>
      </c>
      <c r="AH174" s="312"/>
      <c r="AI174" s="482">
        <v>42</v>
      </c>
      <c r="AJ174" s="479"/>
      <c r="AK174" s="479"/>
      <c r="AL174" s="480"/>
      <c r="AM174" s="480"/>
      <c r="AN174" s="481"/>
      <c r="AO174" s="312">
        <f t="shared" si="59"/>
        <v>0</v>
      </c>
      <c r="AP174" s="312">
        <f t="shared" si="60"/>
        <v>0</v>
      </c>
    </row>
    <row r="175" spans="1:42" s="17" customFormat="1" x14ac:dyDescent="0.2">
      <c r="A175" s="478">
        <v>10</v>
      </c>
      <c r="B175" s="479"/>
      <c r="C175" s="479"/>
      <c r="D175" s="480"/>
      <c r="E175" s="480"/>
      <c r="F175" s="481"/>
      <c r="G175" s="312">
        <f t="shared" si="53"/>
        <v>0</v>
      </c>
      <c r="H175" s="312">
        <f t="shared" si="54"/>
        <v>0</v>
      </c>
      <c r="I175" s="312"/>
      <c r="J175" s="312"/>
      <c r="K175" s="312"/>
      <c r="L175" s="312"/>
      <c r="M175" s="312"/>
      <c r="N175" s="312"/>
      <c r="O175" s="312"/>
      <c r="P175" s="312"/>
      <c r="Q175" s="478">
        <v>21</v>
      </c>
      <c r="R175" s="479"/>
      <c r="S175" s="479"/>
      <c r="T175" s="480"/>
      <c r="U175" s="480"/>
      <c r="V175" s="481"/>
      <c r="W175" s="312">
        <f t="shared" si="55"/>
        <v>0</v>
      </c>
      <c r="X175" s="312">
        <f t="shared" si="56"/>
        <v>0</v>
      </c>
      <c r="Y175" s="312"/>
      <c r="Z175" s="608">
        <v>32</v>
      </c>
      <c r="AA175" s="607"/>
      <c r="AB175" s="607"/>
      <c r="AC175" s="606"/>
      <c r="AD175" s="606"/>
      <c r="AE175" s="605"/>
      <c r="AF175" s="312">
        <f t="shared" si="57"/>
        <v>0</v>
      </c>
      <c r="AG175" s="312">
        <f t="shared" si="58"/>
        <v>0</v>
      </c>
      <c r="AH175" s="312"/>
      <c r="AI175" s="482">
        <v>43</v>
      </c>
      <c r="AJ175" s="479"/>
      <c r="AK175" s="479"/>
      <c r="AL175" s="480"/>
      <c r="AM175" s="480"/>
      <c r="AN175" s="481"/>
      <c r="AO175" s="312">
        <f t="shared" si="59"/>
        <v>0</v>
      </c>
      <c r="AP175" s="312">
        <f t="shared" si="60"/>
        <v>0</v>
      </c>
    </row>
    <row r="176" spans="1:42" s="17" customFormat="1" ht="13.5" thickBot="1" x14ac:dyDescent="0.25">
      <c r="A176" s="483">
        <v>11</v>
      </c>
      <c r="B176" s="484"/>
      <c r="C176" s="484"/>
      <c r="D176" s="485"/>
      <c r="E176" s="485"/>
      <c r="F176" s="486"/>
      <c r="G176" s="312">
        <f t="shared" si="53"/>
        <v>0</v>
      </c>
      <c r="H176" s="312">
        <f t="shared" si="54"/>
        <v>0</v>
      </c>
      <c r="I176" s="312"/>
      <c r="J176" s="312"/>
      <c r="K176" s="312"/>
      <c r="L176" s="312"/>
      <c r="M176" s="312"/>
      <c r="N176" s="312"/>
      <c r="O176" s="312"/>
      <c r="P176" s="312"/>
      <c r="Q176" s="483">
        <v>22</v>
      </c>
      <c r="R176" s="484"/>
      <c r="S176" s="484"/>
      <c r="T176" s="485"/>
      <c r="U176" s="485"/>
      <c r="V176" s="486"/>
      <c r="W176" s="312">
        <f t="shared" si="55"/>
        <v>0</v>
      </c>
      <c r="X176" s="312">
        <f t="shared" si="56"/>
        <v>0</v>
      </c>
      <c r="Y176" s="312"/>
      <c r="Z176" s="604">
        <v>33</v>
      </c>
      <c r="AA176" s="603"/>
      <c r="AB176" s="603"/>
      <c r="AC176" s="602"/>
      <c r="AD176" s="602"/>
      <c r="AE176" s="601"/>
      <c r="AF176" s="312">
        <f t="shared" si="57"/>
        <v>0</v>
      </c>
      <c r="AG176" s="312">
        <f t="shared" si="58"/>
        <v>0</v>
      </c>
      <c r="AH176" s="312"/>
      <c r="AI176" s="487"/>
      <c r="AJ176" s="488" t="s">
        <v>3</v>
      </c>
      <c r="AK176" s="487"/>
      <c r="AL176" s="487"/>
      <c r="AM176" s="487"/>
      <c r="AN176" s="489">
        <f>SUM(F166:F176)+SUM(V166:V176)+SUM(AN166:AN175)+SUM(AE166:AE176)</f>
        <v>0</v>
      </c>
      <c r="AO176" s="312">
        <f t="shared" si="59"/>
        <v>0</v>
      </c>
      <c r="AP176" s="312">
        <f t="shared" si="60"/>
        <v>0</v>
      </c>
    </row>
    <row r="177" spans="1:42" s="17" customFormat="1" x14ac:dyDescent="0.2">
      <c r="B177" s="328"/>
      <c r="C177" s="328"/>
      <c r="D177" s="329"/>
      <c r="E177" s="329"/>
      <c r="F177" s="297"/>
      <c r="G177" s="312"/>
      <c r="H177" s="312"/>
      <c r="I177" s="312"/>
      <c r="J177" s="312"/>
      <c r="K177" s="312"/>
      <c r="L177" s="312"/>
      <c r="M177" s="312"/>
      <c r="N177" s="312"/>
      <c r="O177" s="312"/>
      <c r="P177" s="312"/>
      <c r="R177" s="328"/>
      <c r="S177" s="328"/>
      <c r="T177" s="329"/>
      <c r="U177" s="329"/>
      <c r="V177" s="297"/>
      <c r="W177" s="312"/>
      <c r="X177" s="312"/>
      <c r="Y177" s="312"/>
      <c r="Z177" s="597"/>
      <c r="AA177" s="600"/>
      <c r="AB177" s="600"/>
      <c r="AC177" s="599"/>
      <c r="AD177" s="599"/>
      <c r="AE177" s="598"/>
      <c r="AF177" s="312"/>
      <c r="AG177" s="312"/>
      <c r="AH177" s="312"/>
      <c r="AJ177" s="328"/>
      <c r="AK177" s="328"/>
      <c r="AL177" s="329"/>
      <c r="AM177" s="329"/>
      <c r="AN177" s="297"/>
      <c r="AO177" s="312"/>
      <c r="AP177" s="312"/>
    </row>
    <row r="178" spans="1:42" s="17" customFormat="1" x14ac:dyDescent="0.2">
      <c r="B178" s="328"/>
      <c r="C178" s="328"/>
      <c r="D178" s="329"/>
      <c r="E178" s="329"/>
      <c r="F178" s="297"/>
      <c r="G178" s="312"/>
      <c r="H178" s="312"/>
      <c r="I178" s="312"/>
      <c r="J178" s="312"/>
      <c r="K178" s="312"/>
      <c r="L178" s="312"/>
      <c r="M178" s="312"/>
      <c r="N178" s="312"/>
      <c r="O178" s="312"/>
      <c r="P178" s="312"/>
      <c r="R178" s="328"/>
      <c r="S178" s="328"/>
      <c r="T178" s="329"/>
      <c r="U178" s="329"/>
      <c r="V178" s="297"/>
      <c r="W178" s="312"/>
      <c r="X178" s="312"/>
      <c r="Y178" s="312"/>
      <c r="Z178" s="597"/>
      <c r="AA178" s="600"/>
      <c r="AB178" s="600"/>
      <c r="AC178" s="599"/>
      <c r="AD178" s="599"/>
      <c r="AE178" s="598"/>
      <c r="AF178" s="312"/>
      <c r="AG178" s="312"/>
      <c r="AH178" s="312"/>
      <c r="AJ178" s="328"/>
      <c r="AK178" s="328"/>
      <c r="AL178" s="329"/>
      <c r="AM178" s="329"/>
      <c r="AN178" s="297"/>
      <c r="AO178" s="312"/>
      <c r="AP178" s="312"/>
    </row>
    <row r="179" spans="1:42" s="17" customFormat="1" x14ac:dyDescent="0.2">
      <c r="B179" s="328"/>
      <c r="C179" s="328"/>
      <c r="D179" s="329"/>
      <c r="E179" s="329"/>
      <c r="F179" s="297"/>
      <c r="G179" s="312"/>
      <c r="H179" s="312"/>
      <c r="I179" s="312"/>
      <c r="J179" s="312"/>
      <c r="K179" s="312"/>
      <c r="L179" s="312"/>
      <c r="M179" s="312"/>
      <c r="N179" s="312"/>
      <c r="O179" s="312"/>
      <c r="P179" s="312"/>
      <c r="R179" s="328"/>
      <c r="S179" s="328"/>
      <c r="T179" s="329"/>
      <c r="U179" s="329"/>
      <c r="V179" s="297"/>
      <c r="W179" s="312"/>
      <c r="X179" s="312"/>
      <c r="Y179" s="312"/>
      <c r="Z179" s="597"/>
      <c r="AA179" s="600"/>
      <c r="AB179" s="600"/>
      <c r="AC179" s="599"/>
      <c r="AD179" s="599"/>
      <c r="AE179" s="598"/>
      <c r="AF179" s="312"/>
      <c r="AG179" s="312"/>
      <c r="AH179" s="312"/>
      <c r="AJ179" s="328"/>
      <c r="AK179" s="328"/>
      <c r="AL179" s="329"/>
      <c r="AM179" s="329"/>
      <c r="AN179" s="297"/>
      <c r="AO179" s="312"/>
      <c r="AP179" s="312"/>
    </row>
    <row r="180" spans="1:42" s="17" customFormat="1" x14ac:dyDescent="0.2">
      <c r="B180" s="328"/>
      <c r="C180" s="328"/>
      <c r="D180" s="329"/>
      <c r="E180" s="329"/>
      <c r="F180" s="297"/>
      <c r="G180" s="312"/>
      <c r="H180" s="312"/>
      <c r="I180" s="312"/>
      <c r="J180" s="312"/>
      <c r="K180" s="312"/>
      <c r="L180" s="312"/>
      <c r="M180" s="312"/>
      <c r="N180" s="312"/>
      <c r="O180" s="312"/>
      <c r="P180" s="312"/>
      <c r="R180" s="328"/>
      <c r="S180" s="328"/>
      <c r="T180" s="329"/>
      <c r="U180" s="329"/>
      <c r="V180" s="297"/>
      <c r="W180" s="312"/>
      <c r="X180" s="312"/>
      <c r="Y180" s="312"/>
      <c r="Z180" s="597"/>
      <c r="AA180" s="600"/>
      <c r="AB180" s="600"/>
      <c r="AC180" s="599"/>
      <c r="AD180" s="599"/>
      <c r="AE180" s="598"/>
      <c r="AF180" s="312"/>
      <c r="AG180" s="312"/>
      <c r="AH180" s="312"/>
      <c r="AJ180" s="328"/>
      <c r="AK180" s="328"/>
      <c r="AL180" s="329"/>
      <c r="AM180" s="329"/>
      <c r="AN180" s="297"/>
      <c r="AO180" s="312"/>
      <c r="AP180" s="312"/>
    </row>
    <row r="181" spans="1:42" s="17" customFormat="1" x14ac:dyDescent="0.2">
      <c r="B181" s="328"/>
      <c r="C181" s="328"/>
      <c r="D181" s="329"/>
      <c r="E181" s="329"/>
      <c r="F181" s="297"/>
      <c r="G181" s="312"/>
      <c r="H181" s="312"/>
      <c r="I181" s="312"/>
      <c r="J181" s="312"/>
      <c r="K181" s="312"/>
      <c r="L181" s="312"/>
      <c r="M181" s="312"/>
      <c r="N181" s="312"/>
      <c r="O181" s="312"/>
      <c r="P181" s="312"/>
      <c r="R181" s="328"/>
      <c r="S181" s="328"/>
      <c r="T181" s="329"/>
      <c r="U181" s="329"/>
      <c r="V181" s="297"/>
      <c r="W181" s="312"/>
      <c r="X181" s="312"/>
      <c r="Y181" s="312"/>
      <c r="Z181" s="597"/>
      <c r="AA181" s="600"/>
      <c r="AB181" s="600"/>
      <c r="AC181" s="599"/>
      <c r="AD181" s="599"/>
      <c r="AE181" s="598"/>
      <c r="AF181" s="312"/>
      <c r="AG181" s="312"/>
      <c r="AH181" s="312"/>
      <c r="AJ181" s="328"/>
      <c r="AK181" s="328"/>
      <c r="AL181" s="329"/>
      <c r="AM181" s="329"/>
      <c r="AN181" s="297"/>
      <c r="AO181" s="312"/>
      <c r="AP181" s="312"/>
    </row>
    <row r="182" spans="1:42" s="17" customFormat="1" x14ac:dyDescent="0.2">
      <c r="B182" s="328"/>
      <c r="C182" s="328"/>
      <c r="D182" s="329"/>
      <c r="E182" s="329"/>
      <c r="F182" s="297"/>
      <c r="G182" s="312"/>
      <c r="H182" s="312"/>
      <c r="I182" s="312"/>
      <c r="J182" s="312"/>
      <c r="K182" s="312"/>
      <c r="L182" s="312"/>
      <c r="M182" s="312"/>
      <c r="N182" s="312"/>
      <c r="O182" s="312"/>
      <c r="P182" s="312"/>
      <c r="R182" s="328"/>
      <c r="S182" s="328"/>
      <c r="T182" s="329"/>
      <c r="U182" s="329"/>
      <c r="V182" s="297"/>
      <c r="W182" s="312"/>
      <c r="X182" s="312"/>
      <c r="Y182" s="312"/>
      <c r="Z182" s="597"/>
      <c r="AA182" s="600"/>
      <c r="AB182" s="600"/>
      <c r="AC182" s="599"/>
      <c r="AD182" s="599"/>
      <c r="AE182" s="598"/>
      <c r="AF182" s="312"/>
      <c r="AG182" s="312"/>
      <c r="AH182" s="312"/>
      <c r="AJ182" s="328"/>
      <c r="AK182" s="328"/>
      <c r="AL182" s="329"/>
      <c r="AM182" s="329"/>
      <c r="AN182" s="297"/>
      <c r="AO182" s="312"/>
      <c r="AP182" s="312"/>
    </row>
    <row r="183" spans="1:42" s="17" customFormat="1" ht="13.5" thickBot="1" x14ac:dyDescent="0.25">
      <c r="B183" s="328"/>
      <c r="C183" s="328"/>
      <c r="D183" s="329"/>
      <c r="E183" s="329"/>
      <c r="F183" s="297"/>
      <c r="G183" s="312"/>
      <c r="H183" s="312"/>
      <c r="I183" s="312"/>
      <c r="J183" s="312"/>
      <c r="K183" s="312"/>
      <c r="L183" s="312"/>
      <c r="M183" s="312"/>
      <c r="N183" s="312"/>
      <c r="O183" s="312"/>
      <c r="P183" s="312"/>
      <c r="R183" s="328"/>
      <c r="S183" s="328"/>
      <c r="T183" s="329"/>
      <c r="U183" s="329"/>
      <c r="V183" s="297"/>
      <c r="W183" s="312"/>
      <c r="X183" s="312"/>
      <c r="Y183" s="312"/>
      <c r="Z183" s="597"/>
      <c r="AA183" s="600"/>
      <c r="AB183" s="600"/>
      <c r="AC183" s="599"/>
      <c r="AD183" s="599"/>
      <c r="AE183" s="598"/>
      <c r="AF183" s="312"/>
      <c r="AG183" s="312"/>
      <c r="AH183" s="312"/>
      <c r="AJ183" s="328"/>
      <c r="AK183" s="328"/>
      <c r="AL183" s="329"/>
      <c r="AM183" s="329"/>
      <c r="AN183" s="297"/>
      <c r="AO183" s="312"/>
      <c r="AP183" s="312"/>
    </row>
    <row r="184" spans="1:42" s="17" customFormat="1" ht="13.5" customHeight="1" thickBot="1" x14ac:dyDescent="0.25">
      <c r="A184" s="472">
        <v>7</v>
      </c>
      <c r="B184" s="473"/>
      <c r="C184" s="473"/>
      <c r="D184" s="755" t="s">
        <v>159</v>
      </c>
      <c r="E184" s="757" t="s">
        <v>34</v>
      </c>
      <c r="F184" s="317">
        <f>+$AN196</f>
        <v>0</v>
      </c>
      <c r="Q184" s="472"/>
      <c r="R184" s="473"/>
      <c r="S184" s="473"/>
      <c r="T184" s="755" t="s">
        <v>159</v>
      </c>
      <c r="U184" s="757" t="s">
        <v>34</v>
      </c>
      <c r="V184" s="317">
        <f>+$AN196</f>
        <v>0</v>
      </c>
      <c r="Z184" s="615">
        <v>7</v>
      </c>
      <c r="AA184" s="614"/>
      <c r="AB184" s="614"/>
      <c r="AC184" s="763" t="s">
        <v>159</v>
      </c>
      <c r="AD184" s="761" t="s">
        <v>34</v>
      </c>
      <c r="AE184" s="612">
        <f>+$AN196</f>
        <v>0</v>
      </c>
      <c r="AI184" s="473"/>
      <c r="AJ184" s="473"/>
      <c r="AK184" s="473"/>
      <c r="AL184" s="765" t="s">
        <v>159</v>
      </c>
      <c r="AM184" s="757" t="s">
        <v>34</v>
      </c>
      <c r="AN184" s="767" t="s">
        <v>18</v>
      </c>
    </row>
    <row r="185" spans="1:42" s="17" customFormat="1" ht="51" x14ac:dyDescent="0.2">
      <c r="A185" s="475" t="s">
        <v>7</v>
      </c>
      <c r="B185" s="476" t="str">
        <f>+" אסמכתא " &amp; B9 &amp;"         חזרה לטבלה "</f>
        <v xml:space="preserve"> אסמכתא          חזרה לטבלה </v>
      </c>
      <c r="C185" s="477" t="s">
        <v>203</v>
      </c>
      <c r="D185" s="756"/>
      <c r="E185" s="758"/>
      <c r="F185" s="317" t="s">
        <v>18</v>
      </c>
      <c r="G185" s="312"/>
      <c r="Q185" s="475" t="s">
        <v>23</v>
      </c>
      <c r="R185" s="476" t="str">
        <f>+" אסמכתא " &amp; B9 &amp;"         חזרה לטבלה "</f>
        <v xml:space="preserve"> אסמכתא          חזרה לטבלה </v>
      </c>
      <c r="S185" s="477" t="s">
        <v>203</v>
      </c>
      <c r="T185" s="756"/>
      <c r="U185" s="758"/>
      <c r="V185" s="317" t="s">
        <v>18</v>
      </c>
      <c r="W185" s="312"/>
      <c r="Z185" s="611" t="s">
        <v>7</v>
      </c>
      <c r="AA185" s="610" t="str">
        <f>+" אסמכתא " &amp; B9 &amp;"         חזרה לטבלה "</f>
        <v xml:space="preserve"> אסמכתא          חזרה לטבלה </v>
      </c>
      <c r="AB185" s="609" t="s">
        <v>203</v>
      </c>
      <c r="AC185" s="764"/>
      <c r="AD185" s="762"/>
      <c r="AE185" s="612" t="s">
        <v>18</v>
      </c>
      <c r="AF185" s="312"/>
      <c r="AI185" s="477" t="s">
        <v>23</v>
      </c>
      <c r="AJ185" s="476" t="str">
        <f>+" אסמכתא " &amp; B9 &amp;"         חזרה לטבלה "</f>
        <v xml:space="preserve"> אסמכתא          חזרה לטבלה </v>
      </c>
      <c r="AK185" s="477" t="s">
        <v>203</v>
      </c>
      <c r="AL185" s="766"/>
      <c r="AM185" s="758"/>
      <c r="AN185" s="768"/>
      <c r="AO185" s="312"/>
    </row>
    <row r="186" spans="1:42" s="17" customFormat="1" x14ac:dyDescent="0.2">
      <c r="A186" s="478">
        <v>1</v>
      </c>
      <c r="B186" s="479"/>
      <c r="C186" s="479"/>
      <c r="D186" s="480"/>
      <c r="E186" s="480"/>
      <c r="F186" s="481"/>
      <c r="G186" s="312">
        <f t="shared" ref="G186:G196" si="61">IF(AND((COUNTA($C$3)=1),(COUNTA(F186)=1),($C$3&lt;&gt;0),(OR((E186&lt;$C$62),(E186&gt;($E$62+61))))),1,0)</f>
        <v>0</v>
      </c>
      <c r="H186" s="312">
        <f t="shared" ref="H186:H196" si="62">IF(AND((COUNTA($C$3)=1),(COUNTA(F186)=1),($C$3&lt;&gt;0),(OR((D186&lt;$C$62),(D186&gt;($E$62))))),1,0)</f>
        <v>0</v>
      </c>
      <c r="I186" s="312"/>
      <c r="J186" s="312"/>
      <c r="K186" s="312"/>
      <c r="L186" s="312"/>
      <c r="M186" s="312"/>
      <c r="N186" s="312"/>
      <c r="O186" s="312"/>
      <c r="P186" s="312"/>
      <c r="Q186" s="478">
        <v>12</v>
      </c>
      <c r="R186" s="479"/>
      <c r="S186" s="479"/>
      <c r="T186" s="480"/>
      <c r="U186" s="480"/>
      <c r="V186" s="481"/>
      <c r="W186" s="312">
        <f t="shared" ref="W186:W196" si="63">IF(AND((COUNTA($C$3)=1),(COUNTA(V186)=1),($C$3&lt;&gt;0),(OR((U186&lt;$C$62),(U186&gt;($E$62+61))))),1,0)</f>
        <v>0</v>
      </c>
      <c r="X186" s="312">
        <f t="shared" ref="X186:X196" si="64">IF(AND((COUNTA($C$3)=1),(COUNTA(V186)=1),($C$3&lt;&gt;0),(OR((T186&lt;$C$62),(T186&gt;($E$62))))),1,0)</f>
        <v>0</v>
      </c>
      <c r="Y186" s="312"/>
      <c r="Z186" s="608">
        <v>23</v>
      </c>
      <c r="AA186" s="607"/>
      <c r="AB186" s="607"/>
      <c r="AC186" s="606"/>
      <c r="AD186" s="606"/>
      <c r="AE186" s="605"/>
      <c r="AF186" s="312">
        <f t="shared" ref="AF186:AF196" si="65">IF(AND((COUNTA($C$3)=1),(COUNTA(AE186)=1),($C$3&lt;&gt;0),(OR((AD186&lt;$C$62),(AD186&gt;($E$62+61))))),1,0)</f>
        <v>0</v>
      </c>
      <c r="AG186" s="312">
        <f t="shared" ref="AG186:AG196" si="66">IF(AND((COUNTA($C$3)=1),(COUNTA(AE186)=1),($C$3&lt;&gt;0),(OR((AC186&lt;$C$62),(AC186&gt;($E$62))))),1,0)</f>
        <v>0</v>
      </c>
      <c r="AH186" s="312"/>
      <c r="AI186" s="482">
        <v>34</v>
      </c>
      <c r="AJ186" s="479"/>
      <c r="AK186" s="479"/>
      <c r="AL186" s="480"/>
      <c r="AM186" s="480"/>
      <c r="AN186" s="481"/>
      <c r="AO186" s="312">
        <f t="shared" ref="AO186:AO196" si="67">IF(AND((COUNTA($C$3)=1),(COUNTA(AN186)=1),($C$3&lt;&gt;0),(OR((AM186&lt;$C$62),(AM186&gt;($E$62+61))))),1,0)</f>
        <v>0</v>
      </c>
      <c r="AP186" s="312">
        <f t="shared" ref="AP186:AP196" si="68">IF(AND((COUNTA($C$3)=1),(COUNTA(AN186)=1),($C$3&lt;&gt;0),(OR((AL186&lt;$C$62),(AL186&gt;($E$62))))),1,0)</f>
        <v>0</v>
      </c>
    </row>
    <row r="187" spans="1:42" s="17" customFormat="1" x14ac:dyDescent="0.2">
      <c r="A187" s="478">
        <v>2</v>
      </c>
      <c r="B187" s="479"/>
      <c r="C187" s="479"/>
      <c r="D187" s="480"/>
      <c r="E187" s="480"/>
      <c r="F187" s="481"/>
      <c r="G187" s="312">
        <f t="shared" si="61"/>
        <v>0</v>
      </c>
      <c r="H187" s="312">
        <f t="shared" si="62"/>
        <v>0</v>
      </c>
      <c r="I187" s="312"/>
      <c r="J187" s="312"/>
      <c r="K187" s="312"/>
      <c r="L187" s="312"/>
      <c r="M187" s="312"/>
      <c r="N187" s="312"/>
      <c r="O187" s="312"/>
      <c r="P187" s="312"/>
      <c r="Q187" s="478">
        <v>13</v>
      </c>
      <c r="R187" s="479"/>
      <c r="S187" s="479"/>
      <c r="T187" s="480"/>
      <c r="U187" s="480"/>
      <c r="V187" s="481"/>
      <c r="W187" s="312">
        <f t="shared" si="63"/>
        <v>0</v>
      </c>
      <c r="X187" s="312">
        <f t="shared" si="64"/>
        <v>0</v>
      </c>
      <c r="Y187" s="312"/>
      <c r="Z187" s="608">
        <v>24</v>
      </c>
      <c r="AA187" s="607"/>
      <c r="AB187" s="607"/>
      <c r="AC187" s="606"/>
      <c r="AD187" s="606"/>
      <c r="AE187" s="605"/>
      <c r="AF187" s="312">
        <f t="shared" si="65"/>
        <v>0</v>
      </c>
      <c r="AG187" s="312">
        <f t="shared" si="66"/>
        <v>0</v>
      </c>
      <c r="AH187" s="312"/>
      <c r="AI187" s="482">
        <v>35</v>
      </c>
      <c r="AJ187" s="479"/>
      <c r="AK187" s="479"/>
      <c r="AL187" s="480"/>
      <c r="AM187" s="480"/>
      <c r="AN187" s="481"/>
      <c r="AO187" s="312">
        <f t="shared" si="67"/>
        <v>0</v>
      </c>
      <c r="AP187" s="312">
        <f t="shared" si="68"/>
        <v>0</v>
      </c>
    </row>
    <row r="188" spans="1:42" s="17" customFormat="1" x14ac:dyDescent="0.2">
      <c r="A188" s="478">
        <v>3</v>
      </c>
      <c r="B188" s="479"/>
      <c r="C188" s="479"/>
      <c r="D188" s="480"/>
      <c r="E188" s="480"/>
      <c r="F188" s="481"/>
      <c r="G188" s="312">
        <f t="shared" si="61"/>
        <v>0</v>
      </c>
      <c r="H188" s="312">
        <f t="shared" si="62"/>
        <v>0</v>
      </c>
      <c r="I188" s="312"/>
      <c r="J188" s="312"/>
      <c r="K188" s="312"/>
      <c r="L188" s="312"/>
      <c r="M188" s="312"/>
      <c r="N188" s="312"/>
      <c r="O188" s="312"/>
      <c r="P188" s="312"/>
      <c r="Q188" s="478">
        <v>14</v>
      </c>
      <c r="R188" s="479"/>
      <c r="S188" s="479"/>
      <c r="T188" s="480"/>
      <c r="U188" s="480"/>
      <c r="V188" s="481"/>
      <c r="W188" s="312">
        <f t="shared" si="63"/>
        <v>0</v>
      </c>
      <c r="X188" s="312">
        <f t="shared" si="64"/>
        <v>0</v>
      </c>
      <c r="Y188" s="312"/>
      <c r="Z188" s="608">
        <v>25</v>
      </c>
      <c r="AA188" s="607"/>
      <c r="AB188" s="607"/>
      <c r="AC188" s="606"/>
      <c r="AD188" s="606"/>
      <c r="AE188" s="605"/>
      <c r="AF188" s="312">
        <f t="shared" si="65"/>
        <v>0</v>
      </c>
      <c r="AG188" s="312">
        <f t="shared" si="66"/>
        <v>0</v>
      </c>
      <c r="AH188" s="312"/>
      <c r="AI188" s="482">
        <v>36</v>
      </c>
      <c r="AJ188" s="479"/>
      <c r="AK188" s="479"/>
      <c r="AL188" s="480"/>
      <c r="AM188" s="480"/>
      <c r="AN188" s="481"/>
      <c r="AO188" s="312">
        <f t="shared" si="67"/>
        <v>0</v>
      </c>
      <c r="AP188" s="312">
        <f t="shared" si="68"/>
        <v>0</v>
      </c>
    </row>
    <row r="189" spans="1:42" s="17" customFormat="1" x14ac:dyDescent="0.2">
      <c r="A189" s="478">
        <v>4</v>
      </c>
      <c r="B189" s="479"/>
      <c r="C189" s="479"/>
      <c r="D189" s="480"/>
      <c r="E189" s="480"/>
      <c r="F189" s="481"/>
      <c r="G189" s="312">
        <f t="shared" si="61"/>
        <v>0</v>
      </c>
      <c r="H189" s="312">
        <f t="shared" si="62"/>
        <v>0</v>
      </c>
      <c r="I189" s="312"/>
      <c r="J189" s="312"/>
      <c r="K189" s="312"/>
      <c r="L189" s="312"/>
      <c r="M189" s="312"/>
      <c r="N189" s="312"/>
      <c r="O189" s="312"/>
      <c r="P189" s="312"/>
      <c r="Q189" s="478">
        <v>15</v>
      </c>
      <c r="R189" s="479"/>
      <c r="S189" s="479"/>
      <c r="T189" s="480"/>
      <c r="U189" s="480"/>
      <c r="V189" s="481"/>
      <c r="W189" s="312">
        <f t="shared" si="63"/>
        <v>0</v>
      </c>
      <c r="X189" s="312">
        <f t="shared" si="64"/>
        <v>0</v>
      </c>
      <c r="Y189" s="312"/>
      <c r="Z189" s="608">
        <v>26</v>
      </c>
      <c r="AA189" s="607"/>
      <c r="AB189" s="607"/>
      <c r="AC189" s="606"/>
      <c r="AD189" s="606"/>
      <c r="AE189" s="605"/>
      <c r="AF189" s="312">
        <f t="shared" si="65"/>
        <v>0</v>
      </c>
      <c r="AG189" s="312">
        <f t="shared" si="66"/>
        <v>0</v>
      </c>
      <c r="AH189" s="312"/>
      <c r="AI189" s="482">
        <v>37</v>
      </c>
      <c r="AJ189" s="479"/>
      <c r="AK189" s="479"/>
      <c r="AL189" s="480"/>
      <c r="AM189" s="480"/>
      <c r="AN189" s="481"/>
      <c r="AO189" s="312">
        <f t="shared" si="67"/>
        <v>0</v>
      </c>
      <c r="AP189" s="312">
        <f t="shared" si="68"/>
        <v>0</v>
      </c>
    </row>
    <row r="190" spans="1:42" s="17" customFormat="1" x14ac:dyDescent="0.2">
      <c r="A190" s="478">
        <v>5</v>
      </c>
      <c r="B190" s="479"/>
      <c r="C190" s="479"/>
      <c r="D190" s="480"/>
      <c r="E190" s="480"/>
      <c r="F190" s="481"/>
      <c r="G190" s="312">
        <f t="shared" si="61"/>
        <v>0</v>
      </c>
      <c r="H190" s="312">
        <f t="shared" si="62"/>
        <v>0</v>
      </c>
      <c r="I190" s="312"/>
      <c r="J190" s="312"/>
      <c r="K190" s="312"/>
      <c r="L190" s="312"/>
      <c r="M190" s="312"/>
      <c r="N190" s="312"/>
      <c r="O190" s="312"/>
      <c r="P190" s="312"/>
      <c r="Q190" s="478">
        <v>16</v>
      </c>
      <c r="R190" s="479"/>
      <c r="S190" s="479"/>
      <c r="T190" s="480"/>
      <c r="U190" s="480"/>
      <c r="V190" s="481"/>
      <c r="W190" s="312">
        <f t="shared" si="63"/>
        <v>0</v>
      </c>
      <c r="X190" s="312">
        <f t="shared" si="64"/>
        <v>0</v>
      </c>
      <c r="Y190" s="312"/>
      <c r="Z190" s="608">
        <v>27</v>
      </c>
      <c r="AA190" s="607"/>
      <c r="AB190" s="607"/>
      <c r="AC190" s="606"/>
      <c r="AD190" s="606"/>
      <c r="AE190" s="605"/>
      <c r="AF190" s="312">
        <f t="shared" si="65"/>
        <v>0</v>
      </c>
      <c r="AG190" s="312">
        <f t="shared" si="66"/>
        <v>0</v>
      </c>
      <c r="AH190" s="312"/>
      <c r="AI190" s="482">
        <v>38</v>
      </c>
      <c r="AJ190" s="479"/>
      <c r="AK190" s="479"/>
      <c r="AL190" s="480"/>
      <c r="AM190" s="480"/>
      <c r="AN190" s="481"/>
      <c r="AO190" s="312">
        <f t="shared" si="67"/>
        <v>0</v>
      </c>
      <c r="AP190" s="312">
        <f t="shared" si="68"/>
        <v>0</v>
      </c>
    </row>
    <row r="191" spans="1:42" s="17" customFormat="1" x14ac:dyDescent="0.2">
      <c r="A191" s="478">
        <v>6</v>
      </c>
      <c r="B191" s="479"/>
      <c r="C191" s="479"/>
      <c r="D191" s="480"/>
      <c r="E191" s="480"/>
      <c r="F191" s="481"/>
      <c r="G191" s="312">
        <f t="shared" si="61"/>
        <v>0</v>
      </c>
      <c r="H191" s="312">
        <f t="shared" si="62"/>
        <v>0</v>
      </c>
      <c r="I191" s="312"/>
      <c r="J191" s="312"/>
      <c r="K191" s="312"/>
      <c r="L191" s="312"/>
      <c r="M191" s="312"/>
      <c r="N191" s="312"/>
      <c r="O191" s="312"/>
      <c r="P191" s="312"/>
      <c r="Q191" s="478">
        <v>17</v>
      </c>
      <c r="R191" s="479"/>
      <c r="S191" s="479"/>
      <c r="T191" s="480"/>
      <c r="U191" s="480"/>
      <c r="V191" s="481"/>
      <c r="W191" s="312">
        <f t="shared" si="63"/>
        <v>0</v>
      </c>
      <c r="X191" s="312">
        <f t="shared" si="64"/>
        <v>0</v>
      </c>
      <c r="Y191" s="312"/>
      <c r="Z191" s="608">
        <v>28</v>
      </c>
      <c r="AA191" s="607"/>
      <c r="AB191" s="607"/>
      <c r="AC191" s="606"/>
      <c r="AD191" s="606"/>
      <c r="AE191" s="605"/>
      <c r="AF191" s="312">
        <f t="shared" si="65"/>
        <v>0</v>
      </c>
      <c r="AG191" s="312">
        <f t="shared" si="66"/>
        <v>0</v>
      </c>
      <c r="AH191" s="312"/>
      <c r="AI191" s="482">
        <v>39</v>
      </c>
      <c r="AJ191" s="479"/>
      <c r="AK191" s="479"/>
      <c r="AL191" s="480"/>
      <c r="AM191" s="480"/>
      <c r="AN191" s="481"/>
      <c r="AO191" s="312">
        <f t="shared" si="67"/>
        <v>0</v>
      </c>
      <c r="AP191" s="312">
        <f t="shared" si="68"/>
        <v>0</v>
      </c>
    </row>
    <row r="192" spans="1:42" s="17" customFormat="1" x14ac:dyDescent="0.2">
      <c r="A192" s="478">
        <v>7</v>
      </c>
      <c r="B192" s="479"/>
      <c r="C192" s="479"/>
      <c r="D192" s="480"/>
      <c r="E192" s="480"/>
      <c r="F192" s="481"/>
      <c r="G192" s="312">
        <f t="shared" si="61"/>
        <v>0</v>
      </c>
      <c r="H192" s="312">
        <f t="shared" si="62"/>
        <v>0</v>
      </c>
      <c r="I192" s="312"/>
      <c r="J192" s="312"/>
      <c r="K192" s="312"/>
      <c r="L192" s="312"/>
      <c r="M192" s="312"/>
      <c r="N192" s="312"/>
      <c r="O192" s="312"/>
      <c r="P192" s="312"/>
      <c r="Q192" s="478">
        <v>18</v>
      </c>
      <c r="R192" s="479"/>
      <c r="S192" s="479"/>
      <c r="T192" s="480"/>
      <c r="U192" s="480"/>
      <c r="V192" s="481"/>
      <c r="W192" s="312">
        <f t="shared" si="63"/>
        <v>0</v>
      </c>
      <c r="X192" s="312">
        <f t="shared" si="64"/>
        <v>0</v>
      </c>
      <c r="Y192" s="312"/>
      <c r="Z192" s="608">
        <v>29</v>
      </c>
      <c r="AA192" s="607"/>
      <c r="AB192" s="607"/>
      <c r="AC192" s="606"/>
      <c r="AD192" s="606"/>
      <c r="AE192" s="605"/>
      <c r="AF192" s="312">
        <f t="shared" si="65"/>
        <v>0</v>
      </c>
      <c r="AG192" s="312">
        <f t="shared" si="66"/>
        <v>0</v>
      </c>
      <c r="AH192" s="312"/>
      <c r="AI192" s="482">
        <v>40</v>
      </c>
      <c r="AJ192" s="479"/>
      <c r="AK192" s="479"/>
      <c r="AL192" s="480"/>
      <c r="AM192" s="480"/>
      <c r="AN192" s="481"/>
      <c r="AO192" s="312">
        <f t="shared" si="67"/>
        <v>0</v>
      </c>
      <c r="AP192" s="312">
        <f t="shared" si="68"/>
        <v>0</v>
      </c>
    </row>
    <row r="193" spans="1:42" s="17" customFormat="1" x14ac:dyDescent="0.2">
      <c r="A193" s="478">
        <v>8</v>
      </c>
      <c r="B193" s="479"/>
      <c r="C193" s="479"/>
      <c r="D193" s="480"/>
      <c r="E193" s="480"/>
      <c r="F193" s="481"/>
      <c r="G193" s="312">
        <f t="shared" si="61"/>
        <v>0</v>
      </c>
      <c r="H193" s="312">
        <f t="shared" si="62"/>
        <v>0</v>
      </c>
      <c r="I193" s="312"/>
      <c r="J193" s="312"/>
      <c r="K193" s="312"/>
      <c r="L193" s="312"/>
      <c r="M193" s="312"/>
      <c r="N193" s="312"/>
      <c r="O193" s="312"/>
      <c r="P193" s="312"/>
      <c r="Q193" s="478">
        <v>19</v>
      </c>
      <c r="R193" s="479"/>
      <c r="S193" s="479"/>
      <c r="T193" s="480"/>
      <c r="U193" s="480"/>
      <c r="V193" s="481"/>
      <c r="W193" s="312">
        <f t="shared" si="63"/>
        <v>0</v>
      </c>
      <c r="X193" s="312">
        <f t="shared" si="64"/>
        <v>0</v>
      </c>
      <c r="Y193" s="312"/>
      <c r="Z193" s="608">
        <v>30</v>
      </c>
      <c r="AA193" s="607"/>
      <c r="AB193" s="607"/>
      <c r="AC193" s="606"/>
      <c r="AD193" s="606"/>
      <c r="AE193" s="605"/>
      <c r="AF193" s="312">
        <f t="shared" si="65"/>
        <v>0</v>
      </c>
      <c r="AG193" s="312">
        <f t="shared" si="66"/>
        <v>0</v>
      </c>
      <c r="AH193" s="312"/>
      <c r="AI193" s="482">
        <v>41</v>
      </c>
      <c r="AJ193" s="479"/>
      <c r="AK193" s="479"/>
      <c r="AL193" s="480"/>
      <c r="AM193" s="480"/>
      <c r="AN193" s="481"/>
      <c r="AO193" s="312">
        <f t="shared" si="67"/>
        <v>0</v>
      </c>
      <c r="AP193" s="312">
        <f t="shared" si="68"/>
        <v>0</v>
      </c>
    </row>
    <row r="194" spans="1:42" s="17" customFormat="1" x14ac:dyDescent="0.2">
      <c r="A194" s="478">
        <v>9</v>
      </c>
      <c r="B194" s="479"/>
      <c r="C194" s="479"/>
      <c r="D194" s="480"/>
      <c r="E194" s="480"/>
      <c r="F194" s="481"/>
      <c r="G194" s="312">
        <f t="shared" si="61"/>
        <v>0</v>
      </c>
      <c r="H194" s="312">
        <f t="shared" si="62"/>
        <v>0</v>
      </c>
      <c r="I194" s="312"/>
      <c r="J194" s="312"/>
      <c r="K194" s="312"/>
      <c r="L194" s="312"/>
      <c r="M194" s="312"/>
      <c r="N194" s="312"/>
      <c r="O194" s="312"/>
      <c r="P194" s="312"/>
      <c r="Q194" s="478">
        <v>20</v>
      </c>
      <c r="R194" s="479"/>
      <c r="S194" s="479"/>
      <c r="T194" s="480"/>
      <c r="U194" s="480"/>
      <c r="V194" s="481"/>
      <c r="W194" s="312">
        <f t="shared" si="63"/>
        <v>0</v>
      </c>
      <c r="X194" s="312">
        <f t="shared" si="64"/>
        <v>0</v>
      </c>
      <c r="Y194" s="312"/>
      <c r="Z194" s="608">
        <v>31</v>
      </c>
      <c r="AA194" s="607"/>
      <c r="AB194" s="607"/>
      <c r="AC194" s="606"/>
      <c r="AD194" s="606"/>
      <c r="AE194" s="605"/>
      <c r="AF194" s="312">
        <f t="shared" si="65"/>
        <v>0</v>
      </c>
      <c r="AG194" s="312">
        <f t="shared" si="66"/>
        <v>0</v>
      </c>
      <c r="AH194" s="312"/>
      <c r="AI194" s="482">
        <v>42</v>
      </c>
      <c r="AJ194" s="479"/>
      <c r="AK194" s="479"/>
      <c r="AL194" s="480"/>
      <c r="AM194" s="480"/>
      <c r="AN194" s="481"/>
      <c r="AO194" s="312">
        <f t="shared" si="67"/>
        <v>0</v>
      </c>
      <c r="AP194" s="312">
        <f t="shared" si="68"/>
        <v>0</v>
      </c>
    </row>
    <row r="195" spans="1:42" s="17" customFormat="1" x14ac:dyDescent="0.2">
      <c r="A195" s="478">
        <v>10</v>
      </c>
      <c r="B195" s="479"/>
      <c r="C195" s="479"/>
      <c r="D195" s="480"/>
      <c r="E195" s="480"/>
      <c r="F195" s="481"/>
      <c r="G195" s="312">
        <f t="shared" si="61"/>
        <v>0</v>
      </c>
      <c r="H195" s="312">
        <f t="shared" si="62"/>
        <v>0</v>
      </c>
      <c r="I195" s="312"/>
      <c r="J195" s="312"/>
      <c r="K195" s="312"/>
      <c r="L195" s="312"/>
      <c r="M195" s="312"/>
      <c r="N195" s="312"/>
      <c r="O195" s="312"/>
      <c r="P195" s="312"/>
      <c r="Q195" s="478">
        <v>21</v>
      </c>
      <c r="R195" s="479"/>
      <c r="S195" s="479"/>
      <c r="T195" s="480"/>
      <c r="U195" s="480"/>
      <c r="V195" s="481"/>
      <c r="W195" s="312">
        <f t="shared" si="63"/>
        <v>0</v>
      </c>
      <c r="X195" s="312">
        <f t="shared" si="64"/>
        <v>0</v>
      </c>
      <c r="Y195" s="312"/>
      <c r="Z195" s="608">
        <v>32</v>
      </c>
      <c r="AA195" s="607"/>
      <c r="AB195" s="607"/>
      <c r="AC195" s="606"/>
      <c r="AD195" s="606"/>
      <c r="AE195" s="605"/>
      <c r="AF195" s="312">
        <f t="shared" si="65"/>
        <v>0</v>
      </c>
      <c r="AG195" s="312">
        <f t="shared" si="66"/>
        <v>0</v>
      </c>
      <c r="AH195" s="312"/>
      <c r="AI195" s="482">
        <v>43</v>
      </c>
      <c r="AJ195" s="479"/>
      <c r="AK195" s="479"/>
      <c r="AL195" s="480"/>
      <c r="AM195" s="480"/>
      <c r="AN195" s="481"/>
      <c r="AO195" s="312">
        <f t="shared" si="67"/>
        <v>0</v>
      </c>
      <c r="AP195" s="312">
        <f t="shared" si="68"/>
        <v>0</v>
      </c>
    </row>
    <row r="196" spans="1:42" s="17" customFormat="1" ht="13.5" thickBot="1" x14ac:dyDescent="0.25">
      <c r="A196" s="483">
        <v>11</v>
      </c>
      <c r="B196" s="484"/>
      <c r="C196" s="484"/>
      <c r="D196" s="485"/>
      <c r="E196" s="485"/>
      <c r="F196" s="486"/>
      <c r="G196" s="312">
        <f t="shared" si="61"/>
        <v>0</v>
      </c>
      <c r="H196" s="312">
        <f t="shared" si="62"/>
        <v>0</v>
      </c>
      <c r="I196" s="312"/>
      <c r="J196" s="312"/>
      <c r="K196" s="312"/>
      <c r="L196" s="312"/>
      <c r="M196" s="312"/>
      <c r="N196" s="312"/>
      <c r="O196" s="312"/>
      <c r="P196" s="312"/>
      <c r="Q196" s="483">
        <v>22</v>
      </c>
      <c r="R196" s="484"/>
      <c r="S196" s="484"/>
      <c r="T196" s="485"/>
      <c r="U196" s="485"/>
      <c r="V196" s="486"/>
      <c r="W196" s="312">
        <f t="shared" si="63"/>
        <v>0</v>
      </c>
      <c r="X196" s="312">
        <f t="shared" si="64"/>
        <v>0</v>
      </c>
      <c r="Y196" s="312"/>
      <c r="Z196" s="604">
        <v>33</v>
      </c>
      <c r="AA196" s="603"/>
      <c r="AB196" s="603"/>
      <c r="AC196" s="602"/>
      <c r="AD196" s="602"/>
      <c r="AE196" s="601"/>
      <c r="AF196" s="312">
        <f t="shared" si="65"/>
        <v>0</v>
      </c>
      <c r="AG196" s="312">
        <f t="shared" si="66"/>
        <v>0</v>
      </c>
      <c r="AH196" s="312"/>
      <c r="AI196" s="487"/>
      <c r="AJ196" s="488" t="s">
        <v>3</v>
      </c>
      <c r="AK196" s="487"/>
      <c r="AL196" s="487"/>
      <c r="AM196" s="487"/>
      <c r="AN196" s="489">
        <f>SUM(F186:F196)+SUM(V186:V196)+SUM(AN186:AN195)+SUM(AE186:AE196)</f>
        <v>0</v>
      </c>
      <c r="AO196" s="312">
        <f t="shared" si="67"/>
        <v>0</v>
      </c>
      <c r="AP196" s="312">
        <f t="shared" si="68"/>
        <v>0</v>
      </c>
    </row>
    <row r="197" spans="1:42" s="17" customFormat="1" x14ac:dyDescent="0.2">
      <c r="B197" s="328"/>
      <c r="C197" s="328"/>
      <c r="D197" s="329"/>
      <c r="E197" s="329"/>
      <c r="F197" s="297"/>
      <c r="G197" s="312"/>
      <c r="H197" s="312"/>
      <c r="I197" s="312"/>
      <c r="J197" s="312"/>
      <c r="K197" s="312"/>
      <c r="L197" s="312"/>
      <c r="M197" s="312"/>
      <c r="N197" s="312"/>
      <c r="O197" s="312"/>
      <c r="P197" s="312"/>
      <c r="R197" s="328"/>
      <c r="S197" s="328"/>
      <c r="T197" s="329"/>
      <c r="U197" s="329"/>
      <c r="V197" s="297"/>
      <c r="W197" s="312"/>
      <c r="X197" s="312"/>
      <c r="Y197" s="312"/>
      <c r="Z197" s="597"/>
      <c r="AA197" s="600"/>
      <c r="AB197" s="600"/>
      <c r="AC197" s="599"/>
      <c r="AD197" s="599"/>
      <c r="AE197" s="598"/>
      <c r="AF197" s="312"/>
      <c r="AG197" s="312"/>
      <c r="AH197" s="312"/>
      <c r="AJ197" s="328"/>
      <c r="AK197" s="328"/>
      <c r="AL197" s="329"/>
      <c r="AM197" s="329"/>
      <c r="AN197" s="297"/>
      <c r="AO197" s="312"/>
      <c r="AP197" s="312"/>
    </row>
    <row r="198" spans="1:42" s="17" customFormat="1" x14ac:dyDescent="0.2">
      <c r="B198" s="328"/>
      <c r="C198" s="328"/>
      <c r="D198" s="329"/>
      <c r="E198" s="329"/>
      <c r="F198" s="297"/>
      <c r="G198" s="312"/>
      <c r="H198" s="312"/>
      <c r="I198" s="312"/>
      <c r="J198" s="312"/>
      <c r="K198" s="312"/>
      <c r="L198" s="312"/>
      <c r="M198" s="312"/>
      <c r="N198" s="312"/>
      <c r="O198" s="312"/>
      <c r="P198" s="312"/>
      <c r="R198" s="328"/>
      <c r="S198" s="328"/>
      <c r="T198" s="329"/>
      <c r="U198" s="329"/>
      <c r="V198" s="297"/>
      <c r="W198" s="312"/>
      <c r="X198" s="312"/>
      <c r="Y198" s="312"/>
      <c r="Z198" s="597"/>
      <c r="AA198" s="600"/>
      <c r="AB198" s="600"/>
      <c r="AC198" s="599"/>
      <c r="AD198" s="599"/>
      <c r="AE198" s="598"/>
      <c r="AF198" s="312"/>
      <c r="AG198" s="312"/>
      <c r="AH198" s="312"/>
      <c r="AJ198" s="328"/>
      <c r="AK198" s="328"/>
      <c r="AL198" s="329"/>
      <c r="AM198" s="329"/>
      <c r="AN198" s="297"/>
      <c r="AO198" s="312"/>
      <c r="AP198" s="312"/>
    </row>
    <row r="199" spans="1:42" s="17" customFormat="1" x14ac:dyDescent="0.2">
      <c r="B199" s="328"/>
      <c r="C199" s="328"/>
      <c r="D199" s="329"/>
      <c r="E199" s="329"/>
      <c r="F199" s="297"/>
      <c r="G199" s="312"/>
      <c r="H199" s="312"/>
      <c r="I199" s="312"/>
      <c r="J199" s="312"/>
      <c r="K199" s="312"/>
      <c r="L199" s="312"/>
      <c r="M199" s="312"/>
      <c r="N199" s="312"/>
      <c r="O199" s="312"/>
      <c r="P199" s="312"/>
      <c r="R199" s="328"/>
      <c r="S199" s="328"/>
      <c r="T199" s="329"/>
      <c r="U199" s="329"/>
      <c r="V199" s="297"/>
      <c r="W199" s="312"/>
      <c r="X199" s="312"/>
      <c r="Y199" s="312"/>
      <c r="Z199" s="597"/>
      <c r="AA199" s="600"/>
      <c r="AB199" s="600"/>
      <c r="AC199" s="599"/>
      <c r="AD199" s="599"/>
      <c r="AE199" s="598"/>
      <c r="AF199" s="312"/>
      <c r="AG199" s="312"/>
      <c r="AH199" s="312"/>
      <c r="AJ199" s="328"/>
      <c r="AK199" s="328"/>
      <c r="AL199" s="329"/>
      <c r="AM199" s="329"/>
      <c r="AN199" s="297"/>
      <c r="AO199" s="312"/>
      <c r="AP199" s="312"/>
    </row>
    <row r="200" spans="1:42" s="17" customFormat="1" x14ac:dyDescent="0.2">
      <c r="B200" s="328"/>
      <c r="C200" s="328"/>
      <c r="D200" s="329"/>
      <c r="E200" s="329"/>
      <c r="F200" s="297"/>
      <c r="G200" s="312"/>
      <c r="H200" s="312"/>
      <c r="I200" s="312"/>
      <c r="J200" s="312"/>
      <c r="K200" s="312"/>
      <c r="L200" s="312"/>
      <c r="M200" s="312"/>
      <c r="N200" s="312"/>
      <c r="O200" s="312"/>
      <c r="P200" s="312"/>
      <c r="R200" s="328"/>
      <c r="S200" s="328"/>
      <c r="T200" s="329"/>
      <c r="U200" s="329"/>
      <c r="V200" s="297"/>
      <c r="W200" s="312"/>
      <c r="X200" s="312"/>
      <c r="Y200" s="312"/>
      <c r="Z200" s="597"/>
      <c r="AA200" s="600"/>
      <c r="AB200" s="600"/>
      <c r="AC200" s="599"/>
      <c r="AD200" s="599"/>
      <c r="AE200" s="598"/>
      <c r="AF200" s="312"/>
      <c r="AG200" s="312"/>
      <c r="AH200" s="312"/>
      <c r="AJ200" s="328"/>
      <c r="AK200" s="328"/>
      <c r="AL200" s="329"/>
      <c r="AM200" s="329"/>
      <c r="AN200" s="297"/>
      <c r="AO200" s="312"/>
      <c r="AP200" s="312"/>
    </row>
    <row r="201" spans="1:42" s="17" customFormat="1" x14ac:dyDescent="0.2">
      <c r="B201" s="328"/>
      <c r="C201" s="328"/>
      <c r="D201" s="329"/>
      <c r="E201" s="329"/>
      <c r="F201" s="297"/>
      <c r="G201" s="312"/>
      <c r="H201" s="312"/>
      <c r="I201" s="312"/>
      <c r="J201" s="312"/>
      <c r="K201" s="312"/>
      <c r="L201" s="312"/>
      <c r="M201" s="312"/>
      <c r="N201" s="312"/>
      <c r="O201" s="312"/>
      <c r="P201" s="312"/>
      <c r="R201" s="328"/>
      <c r="S201" s="328"/>
      <c r="T201" s="329"/>
      <c r="U201" s="329"/>
      <c r="V201" s="297"/>
      <c r="W201" s="312"/>
      <c r="X201" s="312"/>
      <c r="Y201" s="312"/>
      <c r="Z201" s="597"/>
      <c r="AA201" s="600"/>
      <c r="AB201" s="600"/>
      <c r="AC201" s="599"/>
      <c r="AD201" s="599"/>
      <c r="AE201" s="598"/>
      <c r="AF201" s="312"/>
      <c r="AG201" s="312"/>
      <c r="AH201" s="312"/>
      <c r="AJ201" s="328"/>
      <c r="AK201" s="328"/>
      <c r="AL201" s="329"/>
      <c r="AM201" s="329"/>
      <c r="AN201" s="297"/>
      <c r="AO201" s="312"/>
      <c r="AP201" s="312"/>
    </row>
    <row r="202" spans="1:42" s="17" customFormat="1" x14ac:dyDescent="0.2">
      <c r="B202" s="328"/>
      <c r="C202" s="328"/>
      <c r="D202" s="329"/>
      <c r="E202" s="329"/>
      <c r="F202" s="297"/>
      <c r="G202" s="312"/>
      <c r="H202" s="312"/>
      <c r="I202" s="312"/>
      <c r="J202" s="312"/>
      <c r="K202" s="312"/>
      <c r="L202" s="312"/>
      <c r="M202" s="312"/>
      <c r="N202" s="312"/>
      <c r="O202" s="312"/>
      <c r="P202" s="312"/>
      <c r="R202" s="328"/>
      <c r="S202" s="328"/>
      <c r="T202" s="329"/>
      <c r="U202" s="329"/>
      <c r="V202" s="297"/>
      <c r="W202" s="312"/>
      <c r="X202" s="312"/>
      <c r="Y202" s="312"/>
      <c r="Z202" s="597"/>
      <c r="AA202" s="600"/>
      <c r="AB202" s="600"/>
      <c r="AC202" s="599"/>
      <c r="AD202" s="599"/>
      <c r="AE202" s="598"/>
      <c r="AF202" s="312"/>
      <c r="AG202" s="312"/>
      <c r="AH202" s="312"/>
      <c r="AJ202" s="328"/>
      <c r="AK202" s="328"/>
      <c r="AL202" s="329"/>
      <c r="AM202" s="329"/>
      <c r="AN202" s="297"/>
      <c r="AO202" s="312"/>
      <c r="AP202" s="312"/>
    </row>
    <row r="203" spans="1:42" s="17" customFormat="1" ht="13.5" thickBot="1" x14ac:dyDescent="0.25">
      <c r="B203" s="328"/>
      <c r="C203" s="328"/>
      <c r="D203" s="329"/>
      <c r="E203" s="329"/>
      <c r="F203" s="297"/>
      <c r="G203" s="312"/>
      <c r="H203" s="312"/>
      <c r="I203" s="312"/>
      <c r="J203" s="312"/>
      <c r="K203" s="312"/>
      <c r="L203" s="312"/>
      <c r="M203" s="312"/>
      <c r="N203" s="312"/>
      <c r="O203" s="312"/>
      <c r="P203" s="312"/>
      <c r="R203" s="328"/>
      <c r="S203" s="328"/>
      <c r="T203" s="329"/>
      <c r="U203" s="329"/>
      <c r="V203" s="297"/>
      <c r="W203" s="312"/>
      <c r="X203" s="312"/>
      <c r="Y203" s="312"/>
      <c r="Z203" s="597"/>
      <c r="AA203" s="600"/>
      <c r="AB203" s="600"/>
      <c r="AC203" s="599"/>
      <c r="AD203" s="599"/>
      <c r="AE203" s="598"/>
      <c r="AF203" s="312"/>
      <c r="AG203" s="312"/>
      <c r="AH203" s="312"/>
      <c r="AJ203" s="328"/>
      <c r="AK203" s="328"/>
      <c r="AL203" s="329"/>
      <c r="AM203" s="329"/>
      <c r="AN203" s="297"/>
      <c r="AO203" s="312"/>
      <c r="AP203" s="312"/>
    </row>
    <row r="204" spans="1:42" s="17" customFormat="1" ht="13.5" customHeight="1" thickBot="1" x14ac:dyDescent="0.25">
      <c r="A204" s="472">
        <v>8</v>
      </c>
      <c r="B204" s="473"/>
      <c r="C204" s="473"/>
      <c r="D204" s="755" t="s">
        <v>159</v>
      </c>
      <c r="E204" s="757" t="s">
        <v>34</v>
      </c>
      <c r="F204" s="317">
        <f>+$AN216</f>
        <v>0</v>
      </c>
      <c r="Q204" s="472"/>
      <c r="R204" s="473"/>
      <c r="S204" s="473"/>
      <c r="T204" s="755" t="s">
        <v>159</v>
      </c>
      <c r="U204" s="757" t="s">
        <v>34</v>
      </c>
      <c r="V204" s="317">
        <f>+$AN216</f>
        <v>0</v>
      </c>
      <c r="Z204" s="615">
        <v>8</v>
      </c>
      <c r="AA204" s="614"/>
      <c r="AB204" s="614"/>
      <c r="AC204" s="763" t="s">
        <v>159</v>
      </c>
      <c r="AD204" s="761" t="s">
        <v>34</v>
      </c>
      <c r="AE204" s="612">
        <f>+$AN216</f>
        <v>0</v>
      </c>
      <c r="AI204" s="473"/>
      <c r="AJ204" s="473"/>
      <c r="AK204" s="473"/>
      <c r="AL204" s="765" t="s">
        <v>159</v>
      </c>
      <c r="AM204" s="757" t="s">
        <v>34</v>
      </c>
      <c r="AN204" s="767" t="s">
        <v>18</v>
      </c>
    </row>
    <row r="205" spans="1:42" s="17" customFormat="1" ht="51" x14ac:dyDescent="0.2">
      <c r="A205" s="475" t="s">
        <v>7</v>
      </c>
      <c r="B205" s="476" t="str">
        <f>+" אסמכתא " &amp; B10 &amp;"         חזרה לטבלה "</f>
        <v xml:space="preserve"> אסמכתא          חזרה לטבלה </v>
      </c>
      <c r="C205" s="477" t="s">
        <v>203</v>
      </c>
      <c r="D205" s="756"/>
      <c r="E205" s="758"/>
      <c r="F205" s="317" t="s">
        <v>18</v>
      </c>
      <c r="G205" s="312"/>
      <c r="Q205" s="475" t="s">
        <v>23</v>
      </c>
      <c r="R205" s="476" t="str">
        <f>+" אסמכתא " &amp; B10 &amp;"         חזרה לטבלה "</f>
        <v xml:space="preserve"> אסמכתא          חזרה לטבלה </v>
      </c>
      <c r="S205" s="477" t="s">
        <v>203</v>
      </c>
      <c r="T205" s="756"/>
      <c r="U205" s="758"/>
      <c r="V205" s="317" t="s">
        <v>18</v>
      </c>
      <c r="W205" s="312"/>
      <c r="Z205" s="611" t="s">
        <v>7</v>
      </c>
      <c r="AA205" s="610" t="str">
        <f>+" אסמכתא " &amp; B10 &amp;"         חזרה לטבלה "</f>
        <v xml:space="preserve"> אסמכתא          חזרה לטבלה </v>
      </c>
      <c r="AB205" s="609" t="s">
        <v>203</v>
      </c>
      <c r="AC205" s="764"/>
      <c r="AD205" s="762"/>
      <c r="AE205" s="612" t="s">
        <v>18</v>
      </c>
      <c r="AF205" s="312"/>
      <c r="AI205" s="477" t="s">
        <v>23</v>
      </c>
      <c r="AJ205" s="476" t="str">
        <f>+" אסמכתא " &amp; B10 &amp;"         חזרה לטבלה "</f>
        <v xml:space="preserve"> אסמכתא          חזרה לטבלה </v>
      </c>
      <c r="AK205" s="477" t="s">
        <v>203</v>
      </c>
      <c r="AL205" s="766"/>
      <c r="AM205" s="758"/>
      <c r="AN205" s="768"/>
      <c r="AO205" s="312"/>
    </row>
    <row r="206" spans="1:42" s="17" customFormat="1" x14ac:dyDescent="0.2">
      <c r="A206" s="478">
        <v>1</v>
      </c>
      <c r="B206" s="479"/>
      <c r="C206" s="479"/>
      <c r="D206" s="480"/>
      <c r="E206" s="480"/>
      <c r="F206" s="481"/>
      <c r="G206" s="312">
        <f t="shared" ref="G206:G216" si="69">IF(AND((COUNTA($C$3)=1),(COUNTA(F206)=1),($C$3&lt;&gt;0),(OR((E206&lt;$C$62),(E206&gt;($E$62+61))))),1,0)</f>
        <v>0</v>
      </c>
      <c r="H206" s="312">
        <f t="shared" ref="H206:H216" si="70">IF(AND((COUNTA($C$3)=1),(COUNTA(F206)=1),($C$3&lt;&gt;0),(OR((D206&lt;$C$62),(D206&gt;($E$62))))),1,0)</f>
        <v>0</v>
      </c>
      <c r="I206" s="312"/>
      <c r="J206" s="312"/>
      <c r="K206" s="312"/>
      <c r="L206" s="312"/>
      <c r="M206" s="312"/>
      <c r="N206" s="312"/>
      <c r="O206" s="312"/>
      <c r="P206" s="312"/>
      <c r="Q206" s="478">
        <v>12</v>
      </c>
      <c r="R206" s="479"/>
      <c r="S206" s="479"/>
      <c r="T206" s="480"/>
      <c r="U206" s="480"/>
      <c r="V206" s="481"/>
      <c r="W206" s="312">
        <f t="shared" ref="W206:W216" si="71">IF(AND((COUNTA($C$3)=1),(COUNTA(V206)=1),($C$3&lt;&gt;0),(OR((U206&lt;$C$62),(U206&gt;($E$62+61))))),1,0)</f>
        <v>0</v>
      </c>
      <c r="X206" s="312">
        <f t="shared" ref="X206:X216" si="72">IF(AND((COUNTA($C$3)=1),(COUNTA(V206)=1),($C$3&lt;&gt;0),(OR((T206&lt;$C$62),(T206&gt;($E$62))))),1,0)</f>
        <v>0</v>
      </c>
      <c r="Y206" s="312"/>
      <c r="Z206" s="608">
        <v>23</v>
      </c>
      <c r="AA206" s="607"/>
      <c r="AB206" s="607"/>
      <c r="AC206" s="606"/>
      <c r="AD206" s="606"/>
      <c r="AE206" s="605"/>
      <c r="AF206" s="312">
        <f t="shared" ref="AF206:AF216" si="73">IF(AND((COUNTA($C$3)=1),(COUNTA(AE206)=1),($C$3&lt;&gt;0),(OR((AD206&lt;$C$62),(AD206&gt;($E$62+61))))),1,0)</f>
        <v>0</v>
      </c>
      <c r="AG206" s="312">
        <f t="shared" ref="AG206:AG216" si="74">IF(AND((COUNTA($C$3)=1),(COUNTA(AE206)=1),($C$3&lt;&gt;0),(OR((AC206&lt;$C$62),(AC206&gt;($E$62))))),1,0)</f>
        <v>0</v>
      </c>
      <c r="AH206" s="312"/>
      <c r="AI206" s="482">
        <v>34</v>
      </c>
      <c r="AJ206" s="479"/>
      <c r="AK206" s="479"/>
      <c r="AL206" s="480"/>
      <c r="AM206" s="480"/>
      <c r="AN206" s="481"/>
      <c r="AO206" s="312">
        <f t="shared" ref="AO206:AO216" si="75">IF(AND((COUNTA($C$3)=1),(COUNTA(AN206)=1),($C$3&lt;&gt;0),(OR((AM206&lt;$C$62),(AM206&gt;($E$62+61))))),1,0)</f>
        <v>0</v>
      </c>
      <c r="AP206" s="312">
        <f t="shared" ref="AP206:AP216" si="76">IF(AND((COUNTA($C$3)=1),(COUNTA(AN206)=1),($C$3&lt;&gt;0),(OR((AL206&lt;$C$62),(AL206&gt;($E$62))))),1,0)</f>
        <v>0</v>
      </c>
    </row>
    <row r="207" spans="1:42" s="17" customFormat="1" x14ac:dyDescent="0.2">
      <c r="A207" s="478">
        <v>2</v>
      </c>
      <c r="B207" s="479"/>
      <c r="C207" s="479"/>
      <c r="D207" s="480"/>
      <c r="E207" s="480"/>
      <c r="F207" s="481"/>
      <c r="G207" s="312">
        <f t="shared" si="69"/>
        <v>0</v>
      </c>
      <c r="H207" s="312">
        <f t="shared" si="70"/>
        <v>0</v>
      </c>
      <c r="I207" s="312"/>
      <c r="J207" s="312"/>
      <c r="K207" s="312"/>
      <c r="L207" s="312"/>
      <c r="M207" s="312"/>
      <c r="N207" s="312"/>
      <c r="O207" s="312"/>
      <c r="P207" s="312"/>
      <c r="Q207" s="478">
        <v>13</v>
      </c>
      <c r="R207" s="479"/>
      <c r="S207" s="479"/>
      <c r="T207" s="480"/>
      <c r="U207" s="480"/>
      <c r="V207" s="481"/>
      <c r="W207" s="312">
        <f t="shared" si="71"/>
        <v>0</v>
      </c>
      <c r="X207" s="312">
        <f t="shared" si="72"/>
        <v>0</v>
      </c>
      <c r="Y207" s="312"/>
      <c r="Z207" s="608">
        <v>24</v>
      </c>
      <c r="AA207" s="607"/>
      <c r="AB207" s="607"/>
      <c r="AC207" s="606"/>
      <c r="AD207" s="606"/>
      <c r="AE207" s="605"/>
      <c r="AF207" s="312">
        <f t="shared" si="73"/>
        <v>0</v>
      </c>
      <c r="AG207" s="312">
        <f t="shared" si="74"/>
        <v>0</v>
      </c>
      <c r="AH207" s="312"/>
      <c r="AI207" s="482">
        <v>35</v>
      </c>
      <c r="AJ207" s="479"/>
      <c r="AK207" s="479"/>
      <c r="AL207" s="480"/>
      <c r="AM207" s="480"/>
      <c r="AN207" s="481"/>
      <c r="AO207" s="312">
        <f t="shared" si="75"/>
        <v>0</v>
      </c>
      <c r="AP207" s="312">
        <f t="shared" si="76"/>
        <v>0</v>
      </c>
    </row>
    <row r="208" spans="1:42" s="17" customFormat="1" x14ac:dyDescent="0.2">
      <c r="A208" s="478">
        <v>3</v>
      </c>
      <c r="B208" s="479"/>
      <c r="C208" s="479"/>
      <c r="D208" s="480"/>
      <c r="E208" s="480"/>
      <c r="F208" s="481"/>
      <c r="G208" s="312">
        <f t="shared" si="69"/>
        <v>0</v>
      </c>
      <c r="H208" s="312">
        <f t="shared" si="70"/>
        <v>0</v>
      </c>
      <c r="I208" s="312"/>
      <c r="J208" s="312"/>
      <c r="K208" s="312"/>
      <c r="L208" s="312"/>
      <c r="M208" s="312"/>
      <c r="N208" s="312"/>
      <c r="O208" s="312"/>
      <c r="P208" s="312"/>
      <c r="Q208" s="478">
        <v>14</v>
      </c>
      <c r="R208" s="479"/>
      <c r="S208" s="479"/>
      <c r="T208" s="480"/>
      <c r="U208" s="480"/>
      <c r="V208" s="481"/>
      <c r="W208" s="312">
        <f t="shared" si="71"/>
        <v>0</v>
      </c>
      <c r="X208" s="312">
        <f t="shared" si="72"/>
        <v>0</v>
      </c>
      <c r="Y208" s="312"/>
      <c r="Z208" s="608">
        <v>25</v>
      </c>
      <c r="AA208" s="607"/>
      <c r="AB208" s="607"/>
      <c r="AC208" s="606"/>
      <c r="AD208" s="606"/>
      <c r="AE208" s="605"/>
      <c r="AF208" s="312">
        <f t="shared" si="73"/>
        <v>0</v>
      </c>
      <c r="AG208" s="312">
        <f t="shared" si="74"/>
        <v>0</v>
      </c>
      <c r="AH208" s="312"/>
      <c r="AI208" s="482">
        <v>36</v>
      </c>
      <c r="AJ208" s="479"/>
      <c r="AK208" s="479"/>
      <c r="AL208" s="480"/>
      <c r="AM208" s="480"/>
      <c r="AN208" s="481"/>
      <c r="AO208" s="312">
        <f t="shared" si="75"/>
        <v>0</v>
      </c>
      <c r="AP208" s="312">
        <f t="shared" si="76"/>
        <v>0</v>
      </c>
    </row>
    <row r="209" spans="1:42" s="17" customFormat="1" x14ac:dyDescent="0.2">
      <c r="A209" s="478">
        <v>4</v>
      </c>
      <c r="B209" s="479"/>
      <c r="C209" s="479"/>
      <c r="D209" s="480"/>
      <c r="E209" s="480"/>
      <c r="F209" s="481"/>
      <c r="G209" s="312">
        <f t="shared" si="69"/>
        <v>0</v>
      </c>
      <c r="H209" s="312">
        <f t="shared" si="70"/>
        <v>0</v>
      </c>
      <c r="I209" s="312"/>
      <c r="J209" s="312"/>
      <c r="K209" s="312"/>
      <c r="L209" s="312"/>
      <c r="M209" s="312"/>
      <c r="N209" s="312"/>
      <c r="O209" s="312"/>
      <c r="P209" s="312"/>
      <c r="Q209" s="478">
        <v>15</v>
      </c>
      <c r="R209" s="479"/>
      <c r="S209" s="479"/>
      <c r="T209" s="480"/>
      <c r="U209" s="480"/>
      <c r="V209" s="481"/>
      <c r="W209" s="312">
        <f t="shared" si="71"/>
        <v>0</v>
      </c>
      <c r="X209" s="312">
        <f t="shared" si="72"/>
        <v>0</v>
      </c>
      <c r="Y209" s="312"/>
      <c r="Z209" s="608">
        <v>26</v>
      </c>
      <c r="AA209" s="607"/>
      <c r="AB209" s="607"/>
      <c r="AC209" s="606"/>
      <c r="AD209" s="606"/>
      <c r="AE209" s="605"/>
      <c r="AF209" s="312">
        <f t="shared" si="73"/>
        <v>0</v>
      </c>
      <c r="AG209" s="312">
        <f t="shared" si="74"/>
        <v>0</v>
      </c>
      <c r="AH209" s="312"/>
      <c r="AI209" s="482">
        <v>37</v>
      </c>
      <c r="AJ209" s="479"/>
      <c r="AK209" s="479"/>
      <c r="AL209" s="480"/>
      <c r="AM209" s="480"/>
      <c r="AN209" s="481"/>
      <c r="AO209" s="312">
        <f t="shared" si="75"/>
        <v>0</v>
      </c>
      <c r="AP209" s="312">
        <f t="shared" si="76"/>
        <v>0</v>
      </c>
    </row>
    <row r="210" spans="1:42" s="17" customFormat="1" x14ac:dyDescent="0.2">
      <c r="A210" s="478">
        <v>5</v>
      </c>
      <c r="B210" s="479"/>
      <c r="C210" s="479"/>
      <c r="D210" s="480"/>
      <c r="E210" s="480"/>
      <c r="F210" s="481"/>
      <c r="G210" s="312">
        <f t="shared" si="69"/>
        <v>0</v>
      </c>
      <c r="H210" s="312">
        <f t="shared" si="70"/>
        <v>0</v>
      </c>
      <c r="I210" s="312"/>
      <c r="J210" s="312"/>
      <c r="K210" s="312"/>
      <c r="L210" s="312"/>
      <c r="M210" s="312"/>
      <c r="N210" s="312"/>
      <c r="O210" s="312"/>
      <c r="P210" s="312"/>
      <c r="Q210" s="478">
        <v>16</v>
      </c>
      <c r="R210" s="479"/>
      <c r="S210" s="479"/>
      <c r="T210" s="480"/>
      <c r="U210" s="480"/>
      <c r="V210" s="481"/>
      <c r="W210" s="312">
        <f t="shared" si="71"/>
        <v>0</v>
      </c>
      <c r="X210" s="312">
        <f t="shared" si="72"/>
        <v>0</v>
      </c>
      <c r="Y210" s="312"/>
      <c r="Z210" s="608">
        <v>27</v>
      </c>
      <c r="AA210" s="607"/>
      <c r="AB210" s="607"/>
      <c r="AC210" s="606"/>
      <c r="AD210" s="606"/>
      <c r="AE210" s="605"/>
      <c r="AF210" s="312">
        <f t="shared" si="73"/>
        <v>0</v>
      </c>
      <c r="AG210" s="312">
        <f t="shared" si="74"/>
        <v>0</v>
      </c>
      <c r="AH210" s="312"/>
      <c r="AI210" s="482">
        <v>38</v>
      </c>
      <c r="AJ210" s="479"/>
      <c r="AK210" s="479"/>
      <c r="AL210" s="480"/>
      <c r="AM210" s="480"/>
      <c r="AN210" s="481"/>
      <c r="AO210" s="312">
        <f t="shared" si="75"/>
        <v>0</v>
      </c>
      <c r="AP210" s="312">
        <f t="shared" si="76"/>
        <v>0</v>
      </c>
    </row>
    <row r="211" spans="1:42" s="17" customFormat="1" x14ac:dyDescent="0.2">
      <c r="A211" s="478">
        <v>6</v>
      </c>
      <c r="B211" s="479"/>
      <c r="C211" s="479"/>
      <c r="D211" s="480"/>
      <c r="E211" s="480"/>
      <c r="F211" s="481"/>
      <c r="G211" s="312">
        <f t="shared" si="69"/>
        <v>0</v>
      </c>
      <c r="H211" s="312">
        <f t="shared" si="70"/>
        <v>0</v>
      </c>
      <c r="I211" s="312"/>
      <c r="J211" s="312"/>
      <c r="K211" s="312"/>
      <c r="L211" s="312"/>
      <c r="M211" s="312"/>
      <c r="N211" s="312"/>
      <c r="O211" s="312"/>
      <c r="P211" s="312"/>
      <c r="Q211" s="478">
        <v>17</v>
      </c>
      <c r="R211" s="479"/>
      <c r="S211" s="479"/>
      <c r="T211" s="480"/>
      <c r="U211" s="480"/>
      <c r="V211" s="481"/>
      <c r="W211" s="312">
        <f t="shared" si="71"/>
        <v>0</v>
      </c>
      <c r="X211" s="312">
        <f t="shared" si="72"/>
        <v>0</v>
      </c>
      <c r="Y211" s="312"/>
      <c r="Z211" s="608">
        <v>28</v>
      </c>
      <c r="AA211" s="607"/>
      <c r="AB211" s="607"/>
      <c r="AC211" s="606"/>
      <c r="AD211" s="606"/>
      <c r="AE211" s="605"/>
      <c r="AF211" s="312">
        <f t="shared" si="73"/>
        <v>0</v>
      </c>
      <c r="AG211" s="312">
        <f t="shared" si="74"/>
        <v>0</v>
      </c>
      <c r="AH211" s="312"/>
      <c r="AI211" s="482">
        <v>39</v>
      </c>
      <c r="AJ211" s="479"/>
      <c r="AK211" s="479"/>
      <c r="AL211" s="480"/>
      <c r="AM211" s="480"/>
      <c r="AN211" s="481"/>
      <c r="AO211" s="312">
        <f t="shared" si="75"/>
        <v>0</v>
      </c>
      <c r="AP211" s="312">
        <f t="shared" si="76"/>
        <v>0</v>
      </c>
    </row>
    <row r="212" spans="1:42" s="17" customFormat="1" x14ac:dyDescent="0.2">
      <c r="A212" s="478">
        <v>7</v>
      </c>
      <c r="B212" s="479"/>
      <c r="C212" s="479"/>
      <c r="D212" s="480"/>
      <c r="E212" s="480"/>
      <c r="F212" s="481"/>
      <c r="G212" s="312">
        <f t="shared" si="69"/>
        <v>0</v>
      </c>
      <c r="H212" s="312">
        <f t="shared" si="70"/>
        <v>0</v>
      </c>
      <c r="I212" s="312"/>
      <c r="J212" s="312"/>
      <c r="K212" s="312"/>
      <c r="L212" s="312"/>
      <c r="M212" s="312"/>
      <c r="N212" s="312"/>
      <c r="O212" s="312"/>
      <c r="P212" s="312"/>
      <c r="Q212" s="478">
        <v>18</v>
      </c>
      <c r="R212" s="479"/>
      <c r="S212" s="479"/>
      <c r="T212" s="480"/>
      <c r="U212" s="480"/>
      <c r="V212" s="481"/>
      <c r="W212" s="312">
        <f t="shared" si="71"/>
        <v>0</v>
      </c>
      <c r="X212" s="312">
        <f t="shared" si="72"/>
        <v>0</v>
      </c>
      <c r="Y212" s="312"/>
      <c r="Z212" s="608">
        <v>29</v>
      </c>
      <c r="AA212" s="607"/>
      <c r="AB212" s="607"/>
      <c r="AC212" s="606"/>
      <c r="AD212" s="606"/>
      <c r="AE212" s="605"/>
      <c r="AF212" s="312">
        <f t="shared" si="73"/>
        <v>0</v>
      </c>
      <c r="AG212" s="312">
        <f t="shared" si="74"/>
        <v>0</v>
      </c>
      <c r="AH212" s="312"/>
      <c r="AI212" s="482">
        <v>40</v>
      </c>
      <c r="AJ212" s="479"/>
      <c r="AK212" s="479"/>
      <c r="AL212" s="480"/>
      <c r="AM212" s="480"/>
      <c r="AN212" s="481"/>
      <c r="AO212" s="312">
        <f t="shared" si="75"/>
        <v>0</v>
      </c>
      <c r="AP212" s="312">
        <f t="shared" si="76"/>
        <v>0</v>
      </c>
    </row>
    <row r="213" spans="1:42" s="17" customFormat="1" x14ac:dyDescent="0.2">
      <c r="A213" s="478">
        <v>8</v>
      </c>
      <c r="B213" s="479"/>
      <c r="C213" s="479"/>
      <c r="D213" s="480"/>
      <c r="E213" s="480"/>
      <c r="F213" s="481"/>
      <c r="G213" s="312">
        <f t="shared" si="69"/>
        <v>0</v>
      </c>
      <c r="H213" s="312">
        <f t="shared" si="70"/>
        <v>0</v>
      </c>
      <c r="I213" s="312"/>
      <c r="J213" s="312"/>
      <c r="K213" s="312"/>
      <c r="L213" s="312"/>
      <c r="M213" s="312"/>
      <c r="N213" s="312"/>
      <c r="O213" s="312"/>
      <c r="P213" s="312"/>
      <c r="Q213" s="478">
        <v>19</v>
      </c>
      <c r="R213" s="479"/>
      <c r="S213" s="479"/>
      <c r="T213" s="480"/>
      <c r="U213" s="480"/>
      <c r="V213" s="481"/>
      <c r="W213" s="312">
        <f t="shared" si="71"/>
        <v>0</v>
      </c>
      <c r="X213" s="312">
        <f t="shared" si="72"/>
        <v>0</v>
      </c>
      <c r="Y213" s="312"/>
      <c r="Z213" s="608">
        <v>30</v>
      </c>
      <c r="AA213" s="607"/>
      <c r="AB213" s="607"/>
      <c r="AC213" s="606"/>
      <c r="AD213" s="606"/>
      <c r="AE213" s="605"/>
      <c r="AF213" s="312">
        <f t="shared" si="73"/>
        <v>0</v>
      </c>
      <c r="AG213" s="312">
        <f t="shared" si="74"/>
        <v>0</v>
      </c>
      <c r="AH213" s="312"/>
      <c r="AI213" s="482">
        <v>41</v>
      </c>
      <c r="AJ213" s="479"/>
      <c r="AK213" s="479"/>
      <c r="AL213" s="480"/>
      <c r="AM213" s="480"/>
      <c r="AN213" s="481"/>
      <c r="AO213" s="312">
        <f t="shared" si="75"/>
        <v>0</v>
      </c>
      <c r="AP213" s="312">
        <f t="shared" si="76"/>
        <v>0</v>
      </c>
    </row>
    <row r="214" spans="1:42" s="17" customFormat="1" x14ac:dyDescent="0.2">
      <c r="A214" s="478">
        <v>9</v>
      </c>
      <c r="B214" s="479"/>
      <c r="C214" s="479"/>
      <c r="D214" s="480"/>
      <c r="E214" s="480"/>
      <c r="F214" s="481"/>
      <c r="G214" s="312">
        <f t="shared" si="69"/>
        <v>0</v>
      </c>
      <c r="H214" s="312">
        <f t="shared" si="70"/>
        <v>0</v>
      </c>
      <c r="I214" s="312"/>
      <c r="J214" s="312"/>
      <c r="K214" s="312"/>
      <c r="L214" s="312"/>
      <c r="M214" s="312"/>
      <c r="N214" s="312"/>
      <c r="O214" s="312"/>
      <c r="P214" s="312"/>
      <c r="Q214" s="478">
        <v>20</v>
      </c>
      <c r="R214" s="479"/>
      <c r="S214" s="479"/>
      <c r="T214" s="480"/>
      <c r="U214" s="480"/>
      <c r="V214" s="481"/>
      <c r="W214" s="312">
        <f t="shared" si="71"/>
        <v>0</v>
      </c>
      <c r="X214" s="312">
        <f t="shared" si="72"/>
        <v>0</v>
      </c>
      <c r="Y214" s="312"/>
      <c r="Z214" s="608">
        <v>31</v>
      </c>
      <c r="AA214" s="607"/>
      <c r="AB214" s="607"/>
      <c r="AC214" s="606"/>
      <c r="AD214" s="606"/>
      <c r="AE214" s="605"/>
      <c r="AF214" s="312">
        <f t="shared" si="73"/>
        <v>0</v>
      </c>
      <c r="AG214" s="312">
        <f t="shared" si="74"/>
        <v>0</v>
      </c>
      <c r="AH214" s="312"/>
      <c r="AI214" s="482">
        <v>42</v>
      </c>
      <c r="AJ214" s="479"/>
      <c r="AK214" s="479"/>
      <c r="AL214" s="480"/>
      <c r="AM214" s="480"/>
      <c r="AN214" s="481"/>
      <c r="AO214" s="312">
        <f t="shared" si="75"/>
        <v>0</v>
      </c>
      <c r="AP214" s="312">
        <f t="shared" si="76"/>
        <v>0</v>
      </c>
    </row>
    <row r="215" spans="1:42" s="17" customFormat="1" x14ac:dyDescent="0.2">
      <c r="A215" s="478">
        <v>10</v>
      </c>
      <c r="B215" s="479"/>
      <c r="C215" s="479"/>
      <c r="D215" s="480"/>
      <c r="E215" s="480"/>
      <c r="F215" s="481"/>
      <c r="G215" s="312">
        <f t="shared" si="69"/>
        <v>0</v>
      </c>
      <c r="H215" s="312">
        <f t="shared" si="70"/>
        <v>0</v>
      </c>
      <c r="I215" s="312"/>
      <c r="J215" s="312"/>
      <c r="K215" s="312"/>
      <c r="L215" s="312"/>
      <c r="M215" s="312"/>
      <c r="N215" s="312"/>
      <c r="O215" s="312"/>
      <c r="P215" s="312"/>
      <c r="Q215" s="478">
        <v>21</v>
      </c>
      <c r="R215" s="479"/>
      <c r="S215" s="479"/>
      <c r="T215" s="480"/>
      <c r="U215" s="480"/>
      <c r="V215" s="481"/>
      <c r="W215" s="312">
        <f t="shared" si="71"/>
        <v>0</v>
      </c>
      <c r="X215" s="312">
        <f t="shared" si="72"/>
        <v>0</v>
      </c>
      <c r="Y215" s="312"/>
      <c r="Z215" s="608">
        <v>32</v>
      </c>
      <c r="AA215" s="607"/>
      <c r="AB215" s="607"/>
      <c r="AC215" s="606"/>
      <c r="AD215" s="606"/>
      <c r="AE215" s="605"/>
      <c r="AF215" s="312">
        <f t="shared" si="73"/>
        <v>0</v>
      </c>
      <c r="AG215" s="312">
        <f t="shared" si="74"/>
        <v>0</v>
      </c>
      <c r="AH215" s="312"/>
      <c r="AI215" s="482">
        <v>43</v>
      </c>
      <c r="AJ215" s="479"/>
      <c r="AK215" s="479"/>
      <c r="AL215" s="480"/>
      <c r="AM215" s="480"/>
      <c r="AN215" s="481"/>
      <c r="AO215" s="312">
        <f t="shared" si="75"/>
        <v>0</v>
      </c>
      <c r="AP215" s="312">
        <f t="shared" si="76"/>
        <v>0</v>
      </c>
    </row>
    <row r="216" spans="1:42" s="17" customFormat="1" ht="13.5" thickBot="1" x14ac:dyDescent="0.25">
      <c r="A216" s="483">
        <v>11</v>
      </c>
      <c r="B216" s="484"/>
      <c r="C216" s="484"/>
      <c r="D216" s="485"/>
      <c r="E216" s="485"/>
      <c r="F216" s="486"/>
      <c r="G216" s="312">
        <f t="shared" si="69"/>
        <v>0</v>
      </c>
      <c r="H216" s="312">
        <f t="shared" si="70"/>
        <v>0</v>
      </c>
      <c r="I216" s="312"/>
      <c r="J216" s="312"/>
      <c r="K216" s="312"/>
      <c r="L216" s="312"/>
      <c r="M216" s="312"/>
      <c r="N216" s="312"/>
      <c r="O216" s="312"/>
      <c r="P216" s="312"/>
      <c r="Q216" s="483">
        <v>22</v>
      </c>
      <c r="R216" s="484"/>
      <c r="S216" s="484"/>
      <c r="T216" s="485"/>
      <c r="U216" s="485"/>
      <c r="V216" s="486"/>
      <c r="W216" s="312">
        <f t="shared" si="71"/>
        <v>0</v>
      </c>
      <c r="X216" s="312">
        <f t="shared" si="72"/>
        <v>0</v>
      </c>
      <c r="Y216" s="312"/>
      <c r="Z216" s="604">
        <v>33</v>
      </c>
      <c r="AA216" s="603"/>
      <c r="AB216" s="603"/>
      <c r="AC216" s="602"/>
      <c r="AD216" s="602"/>
      <c r="AE216" s="601"/>
      <c r="AF216" s="312">
        <f t="shared" si="73"/>
        <v>0</v>
      </c>
      <c r="AG216" s="312">
        <f t="shared" si="74"/>
        <v>0</v>
      </c>
      <c r="AH216" s="312"/>
      <c r="AI216" s="487"/>
      <c r="AJ216" s="488" t="s">
        <v>3</v>
      </c>
      <c r="AK216" s="487"/>
      <c r="AL216" s="487"/>
      <c r="AM216" s="487"/>
      <c r="AN216" s="489">
        <f>SUM(F206:F216)+SUM(V206:V216)+SUM(AN206:AN215)+SUM(AE206:AE216)</f>
        <v>0</v>
      </c>
      <c r="AO216" s="312">
        <f t="shared" si="75"/>
        <v>0</v>
      </c>
      <c r="AP216" s="312">
        <f t="shared" si="76"/>
        <v>0</v>
      </c>
    </row>
    <row r="217" spans="1:42" s="17" customFormat="1" x14ac:dyDescent="0.2">
      <c r="B217" s="328"/>
      <c r="C217" s="328"/>
      <c r="D217" s="329"/>
      <c r="E217" s="329"/>
      <c r="F217" s="297"/>
      <c r="G217" s="312"/>
      <c r="H217" s="312"/>
      <c r="I217" s="312"/>
      <c r="J217" s="312"/>
      <c r="K217" s="312"/>
      <c r="L217" s="312"/>
      <c r="M217" s="312"/>
      <c r="N217" s="312"/>
      <c r="O217" s="312"/>
      <c r="P217" s="312"/>
      <c r="R217" s="328"/>
      <c r="S217" s="328"/>
      <c r="T217" s="329"/>
      <c r="U217" s="329"/>
      <c r="V217" s="297"/>
      <c r="W217" s="312"/>
      <c r="X217" s="312"/>
      <c r="Y217" s="312"/>
      <c r="Z217" s="597"/>
      <c r="AA217" s="600"/>
      <c r="AB217" s="600"/>
      <c r="AC217" s="599"/>
      <c r="AD217" s="599"/>
      <c r="AE217" s="598"/>
      <c r="AF217" s="312"/>
      <c r="AG217" s="312"/>
      <c r="AH217" s="312"/>
      <c r="AJ217" s="328"/>
      <c r="AK217" s="328"/>
      <c r="AL217" s="329"/>
      <c r="AM217" s="329"/>
      <c r="AN217" s="297"/>
      <c r="AO217" s="312"/>
      <c r="AP217" s="312"/>
    </row>
    <row r="218" spans="1:42" s="17" customFormat="1" x14ac:dyDescent="0.2">
      <c r="B218" s="328"/>
      <c r="C218" s="328"/>
      <c r="D218" s="329"/>
      <c r="E218" s="329"/>
      <c r="F218" s="297"/>
      <c r="G218" s="312"/>
      <c r="H218" s="312"/>
      <c r="I218" s="312"/>
      <c r="J218" s="312"/>
      <c r="K218" s="312"/>
      <c r="L218" s="312"/>
      <c r="M218" s="312"/>
      <c r="N218" s="312"/>
      <c r="O218" s="312"/>
      <c r="P218" s="312"/>
      <c r="R218" s="328"/>
      <c r="S218" s="328"/>
      <c r="T218" s="329"/>
      <c r="U218" s="329"/>
      <c r="V218" s="297"/>
      <c r="W218" s="312"/>
      <c r="X218" s="312"/>
      <c r="Y218" s="312"/>
      <c r="Z218" s="597"/>
      <c r="AA218" s="600"/>
      <c r="AB218" s="600"/>
      <c r="AC218" s="599"/>
      <c r="AD218" s="599"/>
      <c r="AE218" s="598"/>
      <c r="AF218" s="312"/>
      <c r="AG218" s="312"/>
      <c r="AH218" s="312"/>
      <c r="AJ218" s="328"/>
      <c r="AK218" s="328"/>
      <c r="AL218" s="329"/>
      <c r="AM218" s="329"/>
      <c r="AN218" s="297"/>
      <c r="AO218" s="312"/>
      <c r="AP218" s="312"/>
    </row>
    <row r="219" spans="1:42" s="17" customFormat="1" x14ac:dyDescent="0.2">
      <c r="B219" s="328"/>
      <c r="C219" s="328"/>
      <c r="D219" s="329"/>
      <c r="E219" s="329"/>
      <c r="F219" s="297"/>
      <c r="G219" s="312"/>
      <c r="H219" s="312"/>
      <c r="I219" s="312"/>
      <c r="J219" s="312"/>
      <c r="K219" s="312"/>
      <c r="L219" s="312"/>
      <c r="M219" s="312"/>
      <c r="N219" s="312"/>
      <c r="O219" s="312"/>
      <c r="P219" s="312"/>
      <c r="R219" s="328"/>
      <c r="S219" s="328"/>
      <c r="T219" s="329"/>
      <c r="U219" s="329"/>
      <c r="V219" s="297"/>
      <c r="W219" s="312"/>
      <c r="X219" s="312"/>
      <c r="Y219" s="312"/>
      <c r="Z219" s="597"/>
      <c r="AA219" s="600"/>
      <c r="AB219" s="600"/>
      <c r="AC219" s="599"/>
      <c r="AD219" s="599"/>
      <c r="AE219" s="598"/>
      <c r="AF219" s="312"/>
      <c r="AG219" s="312"/>
      <c r="AH219" s="312"/>
      <c r="AJ219" s="328"/>
      <c r="AK219" s="328"/>
      <c r="AL219" s="329"/>
      <c r="AM219" s="329"/>
      <c r="AN219" s="297"/>
      <c r="AO219" s="312"/>
      <c r="AP219" s="312"/>
    </row>
    <row r="220" spans="1:42" s="17" customFormat="1" x14ac:dyDescent="0.2">
      <c r="B220" s="328"/>
      <c r="C220" s="328"/>
      <c r="D220" s="329"/>
      <c r="E220" s="329"/>
      <c r="F220" s="297"/>
      <c r="G220" s="312"/>
      <c r="H220" s="312"/>
      <c r="I220" s="312"/>
      <c r="J220" s="312"/>
      <c r="K220" s="312"/>
      <c r="L220" s="312"/>
      <c r="M220" s="312"/>
      <c r="N220" s="312"/>
      <c r="O220" s="312"/>
      <c r="P220" s="312"/>
      <c r="R220" s="328"/>
      <c r="S220" s="328"/>
      <c r="T220" s="329"/>
      <c r="U220" s="329"/>
      <c r="V220" s="297"/>
      <c r="W220" s="312"/>
      <c r="X220" s="312"/>
      <c r="Y220" s="312"/>
      <c r="Z220" s="597"/>
      <c r="AA220" s="600"/>
      <c r="AB220" s="600"/>
      <c r="AC220" s="599"/>
      <c r="AD220" s="599"/>
      <c r="AE220" s="598"/>
      <c r="AF220" s="312"/>
      <c r="AG220" s="312"/>
      <c r="AH220" s="312"/>
      <c r="AJ220" s="328"/>
      <c r="AK220" s="328"/>
      <c r="AL220" s="329"/>
      <c r="AM220" s="329"/>
      <c r="AN220" s="297"/>
      <c r="AO220" s="312"/>
      <c r="AP220" s="312"/>
    </row>
    <row r="221" spans="1:42" s="17" customFormat="1" x14ac:dyDescent="0.2">
      <c r="B221" s="328"/>
      <c r="C221" s="328"/>
      <c r="D221" s="329"/>
      <c r="E221" s="329"/>
      <c r="F221" s="297"/>
      <c r="G221" s="312"/>
      <c r="H221" s="312"/>
      <c r="I221" s="312"/>
      <c r="J221" s="312"/>
      <c r="K221" s="312"/>
      <c r="L221" s="312"/>
      <c r="M221" s="312"/>
      <c r="N221" s="312"/>
      <c r="O221" s="312"/>
      <c r="P221" s="312"/>
      <c r="R221" s="328"/>
      <c r="S221" s="328"/>
      <c r="T221" s="329"/>
      <c r="U221" s="329"/>
      <c r="V221" s="297"/>
      <c r="W221" s="312"/>
      <c r="X221" s="312"/>
      <c r="Y221" s="312"/>
      <c r="Z221" s="597"/>
      <c r="AA221" s="600"/>
      <c r="AB221" s="600"/>
      <c r="AC221" s="599"/>
      <c r="AD221" s="599"/>
      <c r="AE221" s="598"/>
      <c r="AF221" s="312"/>
      <c r="AG221" s="312"/>
      <c r="AH221" s="312"/>
      <c r="AJ221" s="328"/>
      <c r="AK221" s="328"/>
      <c r="AL221" s="329"/>
      <c r="AM221" s="329"/>
      <c r="AN221" s="297"/>
      <c r="AO221" s="312"/>
      <c r="AP221" s="312"/>
    </row>
    <row r="222" spans="1:42" s="17" customFormat="1" x14ac:dyDescent="0.2">
      <c r="B222" s="328"/>
      <c r="C222" s="328"/>
      <c r="D222" s="329"/>
      <c r="E222" s="329"/>
      <c r="F222" s="297"/>
      <c r="G222" s="312"/>
      <c r="H222" s="312"/>
      <c r="I222" s="312"/>
      <c r="J222" s="312"/>
      <c r="K222" s="312"/>
      <c r="L222" s="312"/>
      <c r="M222" s="312"/>
      <c r="N222" s="312"/>
      <c r="O222" s="312"/>
      <c r="P222" s="312"/>
      <c r="R222" s="328"/>
      <c r="S222" s="328"/>
      <c r="T222" s="329"/>
      <c r="U222" s="329"/>
      <c r="V222" s="297"/>
      <c r="W222" s="312"/>
      <c r="X222" s="312"/>
      <c r="Y222" s="312"/>
      <c r="Z222" s="597"/>
      <c r="AA222" s="600"/>
      <c r="AB222" s="600"/>
      <c r="AC222" s="599"/>
      <c r="AD222" s="599"/>
      <c r="AE222" s="598"/>
      <c r="AF222" s="312"/>
      <c r="AG222" s="312"/>
      <c r="AH222" s="312"/>
      <c r="AJ222" s="328"/>
      <c r="AK222" s="328"/>
      <c r="AL222" s="329"/>
      <c r="AM222" s="329"/>
      <c r="AN222" s="297"/>
      <c r="AO222" s="312"/>
      <c r="AP222" s="312"/>
    </row>
    <row r="223" spans="1:42" s="17" customFormat="1" ht="13.5" thickBot="1" x14ac:dyDescent="0.25">
      <c r="B223" s="328"/>
      <c r="C223" s="328"/>
      <c r="D223" s="329"/>
      <c r="E223" s="329"/>
      <c r="F223" s="297"/>
      <c r="G223" s="312"/>
      <c r="R223" s="328"/>
      <c r="S223" s="328"/>
      <c r="T223" s="329"/>
      <c r="U223" s="329"/>
      <c r="V223" s="297"/>
      <c r="W223" s="312"/>
      <c r="AA223" s="600"/>
      <c r="AB223" s="600"/>
      <c r="AC223" s="599"/>
      <c r="AD223" s="599"/>
      <c r="AE223" s="598"/>
      <c r="AF223" s="312"/>
      <c r="AJ223" s="328"/>
      <c r="AK223" s="328"/>
      <c r="AL223" s="329"/>
      <c r="AM223" s="329"/>
      <c r="AN223" s="297"/>
      <c r="AO223" s="312"/>
    </row>
    <row r="224" spans="1:42" s="17" customFormat="1" ht="13.5" customHeight="1" thickBot="1" x14ac:dyDescent="0.25">
      <c r="A224" s="472">
        <v>9</v>
      </c>
      <c r="B224" s="473"/>
      <c r="C224" s="473"/>
      <c r="D224" s="755" t="s">
        <v>159</v>
      </c>
      <c r="E224" s="757" t="s">
        <v>34</v>
      </c>
      <c r="F224" s="317">
        <f>+$AN236</f>
        <v>0</v>
      </c>
      <c r="Q224" s="472"/>
      <c r="R224" s="473"/>
      <c r="S224" s="473"/>
      <c r="T224" s="755" t="s">
        <v>159</v>
      </c>
      <c r="U224" s="757" t="s">
        <v>34</v>
      </c>
      <c r="V224" s="317">
        <f>+$AN236</f>
        <v>0</v>
      </c>
      <c r="Z224" s="615">
        <v>9</v>
      </c>
      <c r="AA224" s="614"/>
      <c r="AB224" s="614"/>
      <c r="AC224" s="763" t="s">
        <v>159</v>
      </c>
      <c r="AD224" s="761" t="s">
        <v>34</v>
      </c>
      <c r="AE224" s="612">
        <f>+$AN236</f>
        <v>0</v>
      </c>
      <c r="AI224" s="473"/>
      <c r="AJ224" s="473"/>
      <c r="AK224" s="473"/>
      <c r="AL224" s="765" t="s">
        <v>159</v>
      </c>
      <c r="AM224" s="757" t="s">
        <v>34</v>
      </c>
      <c r="AN224" s="767" t="s">
        <v>18</v>
      </c>
    </row>
    <row r="225" spans="1:42" s="17" customFormat="1" ht="51" x14ac:dyDescent="0.2">
      <c r="A225" s="475" t="s">
        <v>7</v>
      </c>
      <c r="B225" s="476" t="str">
        <f>+" אסמכתא " &amp; B11 &amp;"         חזרה לטבלה "</f>
        <v xml:space="preserve"> אסמכתא          חזרה לטבלה </v>
      </c>
      <c r="C225" s="477" t="s">
        <v>203</v>
      </c>
      <c r="D225" s="756"/>
      <c r="E225" s="758"/>
      <c r="F225" s="317" t="s">
        <v>18</v>
      </c>
      <c r="G225" s="312"/>
      <c r="Q225" s="475" t="s">
        <v>23</v>
      </c>
      <c r="R225" s="476" t="str">
        <f>+" אסמכתא " &amp; B11 &amp;"         חזרה לטבלה "</f>
        <v xml:space="preserve"> אסמכתא          חזרה לטבלה </v>
      </c>
      <c r="S225" s="477" t="s">
        <v>203</v>
      </c>
      <c r="T225" s="756"/>
      <c r="U225" s="758"/>
      <c r="V225" s="317" t="s">
        <v>18</v>
      </c>
      <c r="W225" s="312"/>
      <c r="Z225" s="611" t="s">
        <v>7</v>
      </c>
      <c r="AA225" s="610" t="str">
        <f>+" אסמכתא " &amp; B11 &amp;"         חזרה לטבלה "</f>
        <v xml:space="preserve"> אסמכתא          חזרה לטבלה </v>
      </c>
      <c r="AB225" s="609" t="s">
        <v>203</v>
      </c>
      <c r="AC225" s="764"/>
      <c r="AD225" s="762"/>
      <c r="AE225" s="612" t="s">
        <v>18</v>
      </c>
      <c r="AF225" s="312"/>
      <c r="AI225" s="477" t="s">
        <v>23</v>
      </c>
      <c r="AJ225" s="476" t="str">
        <f>+" אסמכתא " &amp; B11 &amp;"         חזרה לטבלה "</f>
        <v xml:space="preserve"> אסמכתא          חזרה לטבלה </v>
      </c>
      <c r="AK225" s="477" t="s">
        <v>203</v>
      </c>
      <c r="AL225" s="766"/>
      <c r="AM225" s="758"/>
      <c r="AN225" s="768"/>
      <c r="AO225" s="312"/>
    </row>
    <row r="226" spans="1:42" s="17" customFormat="1" x14ac:dyDescent="0.2">
      <c r="A226" s="478">
        <v>1</v>
      </c>
      <c r="B226" s="479"/>
      <c r="C226" s="479"/>
      <c r="D226" s="480"/>
      <c r="E226" s="480"/>
      <c r="F226" s="481"/>
      <c r="G226" s="312">
        <f t="shared" ref="G226:G236" si="77">IF(AND((COUNTA($C$3)=1),(COUNTA(F226)=1),($C$3&lt;&gt;0),(OR((E226&lt;$C$62),(E226&gt;($E$62+61))))),1,0)</f>
        <v>0</v>
      </c>
      <c r="H226" s="312">
        <f t="shared" ref="H226:H236" si="78">IF(AND((COUNTA($C$3)=1),(COUNTA(F226)=1),($C$3&lt;&gt;0),(OR((D226&lt;$C$62),(D226&gt;($E$62))))),1,0)</f>
        <v>0</v>
      </c>
      <c r="I226" s="312"/>
      <c r="J226" s="312"/>
      <c r="K226" s="312"/>
      <c r="L226" s="312"/>
      <c r="M226" s="312"/>
      <c r="N226" s="312"/>
      <c r="O226" s="312"/>
      <c r="P226" s="312"/>
      <c r="Q226" s="478">
        <v>12</v>
      </c>
      <c r="R226" s="479"/>
      <c r="S226" s="479"/>
      <c r="T226" s="480"/>
      <c r="U226" s="480"/>
      <c r="V226" s="481"/>
      <c r="W226" s="312">
        <f t="shared" ref="W226:W236" si="79">IF(AND((COUNTA($C$3)=1),(COUNTA(V226)=1),($C$3&lt;&gt;0),(OR((U226&lt;$C$62),(U226&gt;($E$62+61))))),1,0)</f>
        <v>0</v>
      </c>
      <c r="X226" s="312">
        <f t="shared" ref="X226:X236" si="80">IF(AND((COUNTA($C$3)=1),(COUNTA(V226)=1),($C$3&lt;&gt;0),(OR((T226&lt;$C$62),(T226&gt;($E$62))))),1,0)</f>
        <v>0</v>
      </c>
      <c r="Y226" s="312"/>
      <c r="Z226" s="608">
        <v>23</v>
      </c>
      <c r="AA226" s="607"/>
      <c r="AB226" s="607"/>
      <c r="AC226" s="606"/>
      <c r="AD226" s="606"/>
      <c r="AE226" s="605"/>
      <c r="AF226" s="312">
        <f t="shared" ref="AF226:AF236" si="81">IF(AND((COUNTA($C$3)=1),(COUNTA(AE226)=1),($C$3&lt;&gt;0),(OR((AD226&lt;$C$62),(AD226&gt;($E$62+61))))),1,0)</f>
        <v>0</v>
      </c>
      <c r="AG226" s="312">
        <f t="shared" ref="AG226:AG236" si="82">IF(AND((COUNTA($C$3)=1),(COUNTA(AE226)=1),($C$3&lt;&gt;0),(OR((AC226&lt;$C$62),(AC226&gt;($E$62))))),1,0)</f>
        <v>0</v>
      </c>
      <c r="AH226" s="312"/>
      <c r="AI226" s="482">
        <v>34</v>
      </c>
      <c r="AJ226" s="479"/>
      <c r="AK226" s="479"/>
      <c r="AL226" s="480"/>
      <c r="AM226" s="480"/>
      <c r="AN226" s="481"/>
      <c r="AO226" s="312">
        <f t="shared" ref="AO226:AO236" si="83">IF(AND((COUNTA($C$3)=1),(COUNTA(AN226)=1),($C$3&lt;&gt;0),(OR((AM226&lt;$C$62),(AM226&gt;($E$62+61))))),1,0)</f>
        <v>0</v>
      </c>
      <c r="AP226" s="312">
        <f t="shared" ref="AP226:AP236" si="84">IF(AND((COUNTA($C$3)=1),(COUNTA(AN226)=1),($C$3&lt;&gt;0),(OR((AL226&lt;$C$62),(AL226&gt;($E$62))))),1,0)</f>
        <v>0</v>
      </c>
    </row>
    <row r="227" spans="1:42" s="17" customFormat="1" x14ac:dyDescent="0.2">
      <c r="A227" s="478">
        <v>2</v>
      </c>
      <c r="B227" s="479"/>
      <c r="C227" s="479"/>
      <c r="D227" s="480"/>
      <c r="E227" s="480"/>
      <c r="F227" s="481"/>
      <c r="G227" s="312">
        <f t="shared" si="77"/>
        <v>0</v>
      </c>
      <c r="H227" s="312">
        <f t="shared" si="78"/>
        <v>0</v>
      </c>
      <c r="I227" s="312"/>
      <c r="J227" s="312"/>
      <c r="K227" s="312"/>
      <c r="L227" s="312"/>
      <c r="M227" s="312"/>
      <c r="N227" s="312"/>
      <c r="O227" s="312"/>
      <c r="P227" s="312"/>
      <c r="Q227" s="478">
        <v>13</v>
      </c>
      <c r="R227" s="479"/>
      <c r="S227" s="479"/>
      <c r="T227" s="480"/>
      <c r="U227" s="480"/>
      <c r="V227" s="481"/>
      <c r="W227" s="312">
        <f t="shared" si="79"/>
        <v>0</v>
      </c>
      <c r="X227" s="312">
        <f t="shared" si="80"/>
        <v>0</v>
      </c>
      <c r="Y227" s="312"/>
      <c r="Z227" s="608">
        <v>24</v>
      </c>
      <c r="AA227" s="607"/>
      <c r="AB227" s="607"/>
      <c r="AC227" s="606"/>
      <c r="AD227" s="606"/>
      <c r="AE227" s="605"/>
      <c r="AF227" s="312">
        <f t="shared" si="81"/>
        <v>0</v>
      </c>
      <c r="AG227" s="312">
        <f t="shared" si="82"/>
        <v>0</v>
      </c>
      <c r="AH227" s="312"/>
      <c r="AI227" s="482">
        <v>35</v>
      </c>
      <c r="AJ227" s="479"/>
      <c r="AK227" s="479"/>
      <c r="AL227" s="480"/>
      <c r="AM227" s="480"/>
      <c r="AN227" s="481"/>
      <c r="AO227" s="312">
        <f t="shared" si="83"/>
        <v>0</v>
      </c>
      <c r="AP227" s="312">
        <f t="shared" si="84"/>
        <v>0</v>
      </c>
    </row>
    <row r="228" spans="1:42" s="17" customFormat="1" x14ac:dyDescent="0.2">
      <c r="A228" s="478">
        <v>3</v>
      </c>
      <c r="B228" s="479"/>
      <c r="C228" s="479"/>
      <c r="D228" s="480"/>
      <c r="E228" s="480"/>
      <c r="F228" s="481"/>
      <c r="G228" s="312">
        <f t="shared" si="77"/>
        <v>0</v>
      </c>
      <c r="H228" s="312">
        <f t="shared" si="78"/>
        <v>0</v>
      </c>
      <c r="I228" s="312"/>
      <c r="J228" s="312"/>
      <c r="K228" s="312"/>
      <c r="L228" s="312"/>
      <c r="M228" s="312"/>
      <c r="N228" s="312"/>
      <c r="O228" s="312"/>
      <c r="P228" s="312"/>
      <c r="Q228" s="478">
        <v>14</v>
      </c>
      <c r="R228" s="479"/>
      <c r="S228" s="479"/>
      <c r="T228" s="480"/>
      <c r="U228" s="480"/>
      <c r="V228" s="481"/>
      <c r="W228" s="312">
        <f t="shared" si="79"/>
        <v>0</v>
      </c>
      <c r="X228" s="312">
        <f t="shared" si="80"/>
        <v>0</v>
      </c>
      <c r="Y228" s="312"/>
      <c r="Z228" s="608">
        <v>25</v>
      </c>
      <c r="AA228" s="607"/>
      <c r="AB228" s="607"/>
      <c r="AC228" s="606"/>
      <c r="AD228" s="606"/>
      <c r="AE228" s="605"/>
      <c r="AF228" s="312">
        <f t="shared" si="81"/>
        <v>0</v>
      </c>
      <c r="AG228" s="312">
        <f t="shared" si="82"/>
        <v>0</v>
      </c>
      <c r="AH228" s="312"/>
      <c r="AI228" s="482">
        <v>36</v>
      </c>
      <c r="AJ228" s="479"/>
      <c r="AK228" s="479"/>
      <c r="AL228" s="480"/>
      <c r="AM228" s="480"/>
      <c r="AN228" s="481"/>
      <c r="AO228" s="312">
        <f t="shared" si="83"/>
        <v>0</v>
      </c>
      <c r="AP228" s="312">
        <f t="shared" si="84"/>
        <v>0</v>
      </c>
    </row>
    <row r="229" spans="1:42" s="17" customFormat="1" x14ac:dyDescent="0.2">
      <c r="A229" s="478">
        <v>4</v>
      </c>
      <c r="B229" s="479"/>
      <c r="C229" s="479"/>
      <c r="D229" s="480"/>
      <c r="E229" s="480"/>
      <c r="F229" s="481"/>
      <c r="G229" s="312">
        <f t="shared" si="77"/>
        <v>0</v>
      </c>
      <c r="H229" s="312">
        <f t="shared" si="78"/>
        <v>0</v>
      </c>
      <c r="I229" s="312"/>
      <c r="J229" s="312"/>
      <c r="K229" s="312"/>
      <c r="L229" s="312"/>
      <c r="M229" s="312"/>
      <c r="N229" s="312"/>
      <c r="O229" s="312"/>
      <c r="P229" s="312"/>
      <c r="Q229" s="478">
        <v>15</v>
      </c>
      <c r="R229" s="479"/>
      <c r="S229" s="479"/>
      <c r="T229" s="480"/>
      <c r="U229" s="480"/>
      <c r="V229" s="481"/>
      <c r="W229" s="312">
        <f t="shared" si="79"/>
        <v>0</v>
      </c>
      <c r="X229" s="312">
        <f t="shared" si="80"/>
        <v>0</v>
      </c>
      <c r="Y229" s="312"/>
      <c r="Z229" s="608">
        <v>26</v>
      </c>
      <c r="AA229" s="607"/>
      <c r="AB229" s="607"/>
      <c r="AC229" s="606"/>
      <c r="AD229" s="606"/>
      <c r="AE229" s="605"/>
      <c r="AF229" s="312">
        <f t="shared" si="81"/>
        <v>0</v>
      </c>
      <c r="AG229" s="312">
        <f t="shared" si="82"/>
        <v>0</v>
      </c>
      <c r="AH229" s="312"/>
      <c r="AI229" s="482">
        <v>37</v>
      </c>
      <c r="AJ229" s="479"/>
      <c r="AK229" s="479"/>
      <c r="AL229" s="480"/>
      <c r="AM229" s="480"/>
      <c r="AN229" s="481"/>
      <c r="AO229" s="312">
        <f t="shared" si="83"/>
        <v>0</v>
      </c>
      <c r="AP229" s="312">
        <f t="shared" si="84"/>
        <v>0</v>
      </c>
    </row>
    <row r="230" spans="1:42" s="17" customFormat="1" x14ac:dyDescent="0.2">
      <c r="A230" s="478">
        <v>5</v>
      </c>
      <c r="B230" s="479"/>
      <c r="C230" s="479"/>
      <c r="D230" s="480"/>
      <c r="E230" s="480"/>
      <c r="F230" s="481"/>
      <c r="G230" s="312">
        <f t="shared" si="77"/>
        <v>0</v>
      </c>
      <c r="H230" s="312">
        <f t="shared" si="78"/>
        <v>0</v>
      </c>
      <c r="I230" s="312"/>
      <c r="J230" s="312"/>
      <c r="K230" s="312"/>
      <c r="L230" s="312"/>
      <c r="M230" s="312"/>
      <c r="N230" s="312"/>
      <c r="O230" s="312"/>
      <c r="P230" s="312"/>
      <c r="Q230" s="478">
        <v>16</v>
      </c>
      <c r="R230" s="479"/>
      <c r="S230" s="479"/>
      <c r="T230" s="480"/>
      <c r="U230" s="480"/>
      <c r="V230" s="481"/>
      <c r="W230" s="312">
        <f t="shared" si="79"/>
        <v>0</v>
      </c>
      <c r="X230" s="312">
        <f t="shared" si="80"/>
        <v>0</v>
      </c>
      <c r="Y230" s="312"/>
      <c r="Z230" s="608">
        <v>27</v>
      </c>
      <c r="AA230" s="607"/>
      <c r="AB230" s="607"/>
      <c r="AC230" s="606"/>
      <c r="AD230" s="606"/>
      <c r="AE230" s="605"/>
      <c r="AF230" s="312">
        <f t="shared" si="81"/>
        <v>0</v>
      </c>
      <c r="AG230" s="312">
        <f t="shared" si="82"/>
        <v>0</v>
      </c>
      <c r="AH230" s="312"/>
      <c r="AI230" s="482">
        <v>38</v>
      </c>
      <c r="AJ230" s="479"/>
      <c r="AK230" s="479"/>
      <c r="AL230" s="480"/>
      <c r="AM230" s="480"/>
      <c r="AN230" s="481"/>
      <c r="AO230" s="312">
        <f t="shared" si="83"/>
        <v>0</v>
      </c>
      <c r="AP230" s="312">
        <f t="shared" si="84"/>
        <v>0</v>
      </c>
    </row>
    <row r="231" spans="1:42" s="17" customFormat="1" x14ac:dyDescent="0.2">
      <c r="A231" s="478">
        <v>6</v>
      </c>
      <c r="B231" s="479"/>
      <c r="C231" s="479"/>
      <c r="D231" s="480"/>
      <c r="E231" s="480"/>
      <c r="F231" s="481"/>
      <c r="G231" s="312">
        <f t="shared" si="77"/>
        <v>0</v>
      </c>
      <c r="H231" s="312">
        <f t="shared" si="78"/>
        <v>0</v>
      </c>
      <c r="I231" s="312"/>
      <c r="J231" s="312"/>
      <c r="K231" s="312"/>
      <c r="L231" s="312"/>
      <c r="M231" s="312"/>
      <c r="N231" s="312"/>
      <c r="O231" s="312"/>
      <c r="P231" s="312"/>
      <c r="Q231" s="478">
        <v>17</v>
      </c>
      <c r="R231" s="479"/>
      <c r="S231" s="479"/>
      <c r="T231" s="480"/>
      <c r="U231" s="480"/>
      <c r="V231" s="481"/>
      <c r="W231" s="312">
        <f t="shared" si="79"/>
        <v>0</v>
      </c>
      <c r="X231" s="312">
        <f t="shared" si="80"/>
        <v>0</v>
      </c>
      <c r="Y231" s="312"/>
      <c r="Z231" s="608">
        <v>28</v>
      </c>
      <c r="AA231" s="607"/>
      <c r="AB231" s="607"/>
      <c r="AC231" s="606"/>
      <c r="AD231" s="606"/>
      <c r="AE231" s="605"/>
      <c r="AF231" s="312">
        <f t="shared" si="81"/>
        <v>0</v>
      </c>
      <c r="AG231" s="312">
        <f t="shared" si="82"/>
        <v>0</v>
      </c>
      <c r="AH231" s="312"/>
      <c r="AI231" s="482">
        <v>39</v>
      </c>
      <c r="AJ231" s="479"/>
      <c r="AK231" s="479"/>
      <c r="AL231" s="480"/>
      <c r="AM231" s="480"/>
      <c r="AN231" s="481"/>
      <c r="AO231" s="312">
        <f t="shared" si="83"/>
        <v>0</v>
      </c>
      <c r="AP231" s="312">
        <f t="shared" si="84"/>
        <v>0</v>
      </c>
    </row>
    <row r="232" spans="1:42" s="17" customFormat="1" x14ac:dyDescent="0.2">
      <c r="A232" s="478">
        <v>7</v>
      </c>
      <c r="B232" s="479"/>
      <c r="C232" s="479"/>
      <c r="D232" s="480"/>
      <c r="E232" s="480"/>
      <c r="F232" s="481"/>
      <c r="G232" s="312">
        <f t="shared" si="77"/>
        <v>0</v>
      </c>
      <c r="H232" s="312">
        <f t="shared" si="78"/>
        <v>0</v>
      </c>
      <c r="I232" s="312"/>
      <c r="J232" s="312"/>
      <c r="K232" s="312"/>
      <c r="L232" s="312"/>
      <c r="M232" s="312"/>
      <c r="N232" s="312"/>
      <c r="O232" s="312"/>
      <c r="P232" s="312"/>
      <c r="Q232" s="478">
        <v>18</v>
      </c>
      <c r="R232" s="479"/>
      <c r="S232" s="479"/>
      <c r="T232" s="480"/>
      <c r="U232" s="480"/>
      <c r="V232" s="481"/>
      <c r="W232" s="312">
        <f t="shared" si="79"/>
        <v>0</v>
      </c>
      <c r="X232" s="312">
        <f t="shared" si="80"/>
        <v>0</v>
      </c>
      <c r="Y232" s="312"/>
      <c r="Z232" s="608">
        <v>29</v>
      </c>
      <c r="AA232" s="607"/>
      <c r="AB232" s="607"/>
      <c r="AC232" s="606"/>
      <c r="AD232" s="606"/>
      <c r="AE232" s="605"/>
      <c r="AF232" s="312">
        <f t="shared" si="81"/>
        <v>0</v>
      </c>
      <c r="AG232" s="312">
        <f t="shared" si="82"/>
        <v>0</v>
      </c>
      <c r="AH232" s="312"/>
      <c r="AI232" s="482">
        <v>40</v>
      </c>
      <c r="AJ232" s="479"/>
      <c r="AK232" s="479"/>
      <c r="AL232" s="480"/>
      <c r="AM232" s="480"/>
      <c r="AN232" s="481"/>
      <c r="AO232" s="312">
        <f t="shared" si="83"/>
        <v>0</v>
      </c>
      <c r="AP232" s="312">
        <f t="shared" si="84"/>
        <v>0</v>
      </c>
    </row>
    <row r="233" spans="1:42" s="17" customFormat="1" x14ac:dyDescent="0.2">
      <c r="A233" s="478">
        <v>8</v>
      </c>
      <c r="B233" s="479"/>
      <c r="C233" s="479"/>
      <c r="D233" s="480"/>
      <c r="E233" s="480"/>
      <c r="F233" s="481"/>
      <c r="G233" s="312">
        <f t="shared" si="77"/>
        <v>0</v>
      </c>
      <c r="H233" s="312">
        <f t="shared" si="78"/>
        <v>0</v>
      </c>
      <c r="I233" s="312"/>
      <c r="J233" s="312"/>
      <c r="K233" s="312"/>
      <c r="L233" s="312"/>
      <c r="M233" s="312"/>
      <c r="N233" s="312"/>
      <c r="O233" s="312"/>
      <c r="P233" s="312"/>
      <c r="Q233" s="478">
        <v>19</v>
      </c>
      <c r="R233" s="479"/>
      <c r="S233" s="479"/>
      <c r="T233" s="480"/>
      <c r="U233" s="480"/>
      <c r="V233" s="481"/>
      <c r="W233" s="312">
        <f t="shared" si="79"/>
        <v>0</v>
      </c>
      <c r="X233" s="312">
        <f t="shared" si="80"/>
        <v>0</v>
      </c>
      <c r="Y233" s="312"/>
      <c r="Z233" s="608">
        <v>30</v>
      </c>
      <c r="AA233" s="607"/>
      <c r="AB233" s="607"/>
      <c r="AC233" s="606"/>
      <c r="AD233" s="606"/>
      <c r="AE233" s="605"/>
      <c r="AF233" s="312">
        <f t="shared" si="81"/>
        <v>0</v>
      </c>
      <c r="AG233" s="312">
        <f t="shared" si="82"/>
        <v>0</v>
      </c>
      <c r="AH233" s="312"/>
      <c r="AI233" s="482">
        <v>41</v>
      </c>
      <c r="AJ233" s="479"/>
      <c r="AK233" s="479"/>
      <c r="AL233" s="480"/>
      <c r="AM233" s="480"/>
      <c r="AN233" s="481"/>
      <c r="AO233" s="312">
        <f t="shared" si="83"/>
        <v>0</v>
      </c>
      <c r="AP233" s="312">
        <f t="shared" si="84"/>
        <v>0</v>
      </c>
    </row>
    <row r="234" spans="1:42" s="17" customFormat="1" x14ac:dyDescent="0.2">
      <c r="A234" s="478">
        <v>9</v>
      </c>
      <c r="B234" s="479"/>
      <c r="C234" s="479"/>
      <c r="D234" s="480"/>
      <c r="E234" s="480"/>
      <c r="F234" s="481"/>
      <c r="G234" s="312">
        <f t="shared" si="77"/>
        <v>0</v>
      </c>
      <c r="H234" s="312">
        <f t="shared" si="78"/>
        <v>0</v>
      </c>
      <c r="I234" s="312"/>
      <c r="J234" s="312"/>
      <c r="K234" s="312"/>
      <c r="L234" s="312"/>
      <c r="M234" s="312"/>
      <c r="N234" s="312"/>
      <c r="O234" s="312"/>
      <c r="P234" s="312"/>
      <c r="Q234" s="478">
        <v>20</v>
      </c>
      <c r="R234" s="479"/>
      <c r="S234" s="479"/>
      <c r="T234" s="480"/>
      <c r="U234" s="480"/>
      <c r="V234" s="481"/>
      <c r="W234" s="312">
        <f t="shared" si="79"/>
        <v>0</v>
      </c>
      <c r="X234" s="312">
        <f t="shared" si="80"/>
        <v>0</v>
      </c>
      <c r="Y234" s="312"/>
      <c r="Z234" s="608">
        <v>31</v>
      </c>
      <c r="AA234" s="607"/>
      <c r="AB234" s="607"/>
      <c r="AC234" s="606"/>
      <c r="AD234" s="606"/>
      <c r="AE234" s="605"/>
      <c r="AF234" s="312">
        <f t="shared" si="81"/>
        <v>0</v>
      </c>
      <c r="AG234" s="312">
        <f t="shared" si="82"/>
        <v>0</v>
      </c>
      <c r="AH234" s="312"/>
      <c r="AI234" s="482">
        <v>42</v>
      </c>
      <c r="AJ234" s="479"/>
      <c r="AK234" s="479"/>
      <c r="AL234" s="480"/>
      <c r="AM234" s="480"/>
      <c r="AN234" s="481"/>
      <c r="AO234" s="312">
        <f t="shared" si="83"/>
        <v>0</v>
      </c>
      <c r="AP234" s="312">
        <f t="shared" si="84"/>
        <v>0</v>
      </c>
    </row>
    <row r="235" spans="1:42" s="17" customFormat="1" x14ac:dyDescent="0.2">
      <c r="A235" s="478">
        <v>10</v>
      </c>
      <c r="B235" s="479"/>
      <c r="C235" s="479"/>
      <c r="D235" s="480"/>
      <c r="E235" s="480"/>
      <c r="F235" s="481"/>
      <c r="G235" s="312">
        <f t="shared" si="77"/>
        <v>0</v>
      </c>
      <c r="H235" s="312">
        <f t="shared" si="78"/>
        <v>0</v>
      </c>
      <c r="I235" s="312"/>
      <c r="J235" s="312"/>
      <c r="K235" s="312"/>
      <c r="L235" s="312"/>
      <c r="M235" s="312"/>
      <c r="N235" s="312"/>
      <c r="O235" s="312"/>
      <c r="P235" s="312"/>
      <c r="Q235" s="478">
        <v>21</v>
      </c>
      <c r="R235" s="479"/>
      <c r="S235" s="479"/>
      <c r="T235" s="480"/>
      <c r="U235" s="480"/>
      <c r="V235" s="481"/>
      <c r="W235" s="312">
        <f t="shared" si="79"/>
        <v>0</v>
      </c>
      <c r="X235" s="312">
        <f t="shared" si="80"/>
        <v>0</v>
      </c>
      <c r="Y235" s="312"/>
      <c r="Z235" s="608">
        <v>32</v>
      </c>
      <c r="AA235" s="607"/>
      <c r="AB235" s="607"/>
      <c r="AC235" s="606"/>
      <c r="AD235" s="606"/>
      <c r="AE235" s="605"/>
      <c r="AF235" s="312">
        <f t="shared" si="81"/>
        <v>0</v>
      </c>
      <c r="AG235" s="312">
        <f t="shared" si="82"/>
        <v>0</v>
      </c>
      <c r="AH235" s="312"/>
      <c r="AI235" s="482">
        <v>43</v>
      </c>
      <c r="AJ235" s="479"/>
      <c r="AK235" s="479"/>
      <c r="AL235" s="480"/>
      <c r="AM235" s="480"/>
      <c r="AN235" s="481"/>
      <c r="AO235" s="312">
        <f t="shared" si="83"/>
        <v>0</v>
      </c>
      <c r="AP235" s="312">
        <f t="shared" si="84"/>
        <v>0</v>
      </c>
    </row>
    <row r="236" spans="1:42" s="17" customFormat="1" ht="13.5" thickBot="1" x14ac:dyDescent="0.25">
      <c r="A236" s="483">
        <v>11</v>
      </c>
      <c r="B236" s="484"/>
      <c r="C236" s="484"/>
      <c r="D236" s="485"/>
      <c r="E236" s="485"/>
      <c r="F236" s="486"/>
      <c r="G236" s="312">
        <f t="shared" si="77"/>
        <v>0</v>
      </c>
      <c r="H236" s="312">
        <f t="shared" si="78"/>
        <v>0</v>
      </c>
      <c r="I236" s="312"/>
      <c r="J236" s="312"/>
      <c r="K236" s="312"/>
      <c r="L236" s="312"/>
      <c r="M236" s="312"/>
      <c r="N236" s="312"/>
      <c r="O236" s="312"/>
      <c r="P236" s="312"/>
      <c r="Q236" s="483">
        <v>22</v>
      </c>
      <c r="R236" s="484"/>
      <c r="S236" s="484"/>
      <c r="T236" s="485"/>
      <c r="U236" s="485"/>
      <c r="V236" s="486"/>
      <c r="W236" s="312">
        <f t="shared" si="79"/>
        <v>0</v>
      </c>
      <c r="X236" s="312">
        <f t="shared" si="80"/>
        <v>0</v>
      </c>
      <c r="Y236" s="312"/>
      <c r="Z236" s="604">
        <v>33</v>
      </c>
      <c r="AA236" s="603"/>
      <c r="AB236" s="603"/>
      <c r="AC236" s="602"/>
      <c r="AD236" s="602"/>
      <c r="AE236" s="601"/>
      <c r="AF236" s="312">
        <f t="shared" si="81"/>
        <v>0</v>
      </c>
      <c r="AG236" s="312">
        <f t="shared" si="82"/>
        <v>0</v>
      </c>
      <c r="AH236" s="312"/>
      <c r="AI236" s="487"/>
      <c r="AJ236" s="488" t="s">
        <v>3</v>
      </c>
      <c r="AK236" s="487"/>
      <c r="AL236" s="487"/>
      <c r="AM236" s="487"/>
      <c r="AN236" s="489">
        <f>SUM(F226:F236)+SUM(V226:V236)+SUM(AN226:AN235)+SUM(AE226:AE236)</f>
        <v>0</v>
      </c>
      <c r="AO236" s="312">
        <f t="shared" si="83"/>
        <v>0</v>
      </c>
      <c r="AP236" s="312">
        <f t="shared" si="84"/>
        <v>0</v>
      </c>
    </row>
    <row r="237" spans="1:42" s="17" customFormat="1" x14ac:dyDescent="0.2">
      <c r="B237" s="328"/>
      <c r="C237" s="328"/>
      <c r="D237" s="329"/>
      <c r="E237" s="329"/>
      <c r="F237" s="297"/>
      <c r="G237" s="312"/>
      <c r="H237" s="312"/>
      <c r="I237" s="312"/>
      <c r="J237" s="312"/>
      <c r="K237" s="312"/>
      <c r="L237" s="312"/>
      <c r="M237" s="312"/>
      <c r="N237" s="312"/>
      <c r="O237" s="312"/>
      <c r="P237" s="312"/>
      <c r="R237" s="328"/>
      <c r="S237" s="328"/>
      <c r="T237" s="329"/>
      <c r="U237" s="329"/>
      <c r="V237" s="297"/>
      <c r="W237" s="312"/>
      <c r="X237" s="312"/>
      <c r="Y237" s="312"/>
      <c r="Z237" s="597"/>
      <c r="AA237" s="600"/>
      <c r="AB237" s="600"/>
      <c r="AC237" s="599"/>
      <c r="AD237" s="599"/>
      <c r="AE237" s="598"/>
      <c r="AF237" s="312"/>
      <c r="AG237" s="312"/>
      <c r="AH237" s="312"/>
      <c r="AJ237" s="328"/>
      <c r="AK237" s="328"/>
      <c r="AL237" s="329"/>
      <c r="AM237" s="329"/>
      <c r="AN237" s="297"/>
      <c r="AO237" s="312"/>
      <c r="AP237" s="312"/>
    </row>
    <row r="238" spans="1:42" s="17" customFormat="1" x14ac:dyDescent="0.2">
      <c r="B238" s="328"/>
      <c r="C238" s="328"/>
      <c r="D238" s="329"/>
      <c r="E238" s="329"/>
      <c r="F238" s="297"/>
      <c r="G238" s="312"/>
      <c r="H238" s="312"/>
      <c r="I238" s="312"/>
      <c r="J238" s="312"/>
      <c r="K238" s="312"/>
      <c r="L238" s="312"/>
      <c r="M238" s="312"/>
      <c r="N238" s="312"/>
      <c r="O238" s="312"/>
      <c r="P238" s="312"/>
      <c r="R238" s="328"/>
      <c r="S238" s="328"/>
      <c r="T238" s="329"/>
      <c r="U238" s="329"/>
      <c r="V238" s="297"/>
      <c r="W238" s="312"/>
      <c r="X238" s="312"/>
      <c r="Y238" s="312"/>
      <c r="Z238" s="597"/>
      <c r="AA238" s="600"/>
      <c r="AB238" s="600"/>
      <c r="AC238" s="599"/>
      <c r="AD238" s="599"/>
      <c r="AE238" s="598"/>
      <c r="AF238" s="312"/>
      <c r="AG238" s="312"/>
      <c r="AH238" s="312"/>
      <c r="AJ238" s="328"/>
      <c r="AK238" s="328"/>
      <c r="AL238" s="329"/>
      <c r="AM238" s="329"/>
      <c r="AN238" s="297"/>
      <c r="AO238" s="312"/>
      <c r="AP238" s="312"/>
    </row>
    <row r="239" spans="1:42" s="17" customFormat="1" x14ac:dyDescent="0.2">
      <c r="B239" s="328"/>
      <c r="C239" s="328"/>
      <c r="D239" s="329"/>
      <c r="E239" s="329"/>
      <c r="F239" s="297"/>
      <c r="G239" s="312"/>
      <c r="H239" s="312"/>
      <c r="I239" s="312"/>
      <c r="J239" s="312"/>
      <c r="K239" s="312"/>
      <c r="L239" s="312"/>
      <c r="M239" s="312"/>
      <c r="N239" s="312"/>
      <c r="O239" s="312"/>
      <c r="P239" s="312"/>
      <c r="R239" s="328"/>
      <c r="S239" s="328"/>
      <c r="T239" s="329"/>
      <c r="U239" s="329"/>
      <c r="V239" s="297"/>
      <c r="W239" s="312"/>
      <c r="X239" s="312"/>
      <c r="Y239" s="312"/>
      <c r="Z239" s="597"/>
      <c r="AA239" s="600"/>
      <c r="AB239" s="600"/>
      <c r="AC239" s="599"/>
      <c r="AD239" s="599"/>
      <c r="AE239" s="598"/>
      <c r="AF239" s="312"/>
      <c r="AG239" s="312"/>
      <c r="AH239" s="312"/>
      <c r="AJ239" s="328"/>
      <c r="AK239" s="328"/>
      <c r="AL239" s="329"/>
      <c r="AM239" s="329"/>
      <c r="AN239" s="297"/>
      <c r="AO239" s="312"/>
      <c r="AP239" s="312"/>
    </row>
    <row r="240" spans="1:42" s="17" customFormat="1" x14ac:dyDescent="0.2">
      <c r="B240" s="328"/>
      <c r="C240" s="328"/>
      <c r="D240" s="329"/>
      <c r="E240" s="329"/>
      <c r="F240" s="297"/>
      <c r="G240" s="312"/>
      <c r="H240" s="312"/>
      <c r="I240" s="312"/>
      <c r="J240" s="312"/>
      <c r="K240" s="312"/>
      <c r="L240" s="312"/>
      <c r="M240" s="312"/>
      <c r="N240" s="312"/>
      <c r="O240" s="312"/>
      <c r="P240" s="312"/>
      <c r="R240" s="328"/>
      <c r="S240" s="328"/>
      <c r="T240" s="329"/>
      <c r="U240" s="329"/>
      <c r="V240" s="297"/>
      <c r="W240" s="312"/>
      <c r="X240" s="312"/>
      <c r="Y240" s="312"/>
      <c r="Z240" s="597"/>
      <c r="AA240" s="600"/>
      <c r="AB240" s="600"/>
      <c r="AC240" s="599"/>
      <c r="AD240" s="599"/>
      <c r="AE240" s="598"/>
      <c r="AF240" s="312"/>
      <c r="AG240" s="312"/>
      <c r="AH240" s="312"/>
      <c r="AJ240" s="328"/>
      <c r="AK240" s="328"/>
      <c r="AL240" s="329"/>
      <c r="AM240" s="329"/>
      <c r="AN240" s="297"/>
      <c r="AO240" s="312"/>
      <c r="AP240" s="312"/>
    </row>
    <row r="241" spans="1:42" s="17" customFormat="1" x14ac:dyDescent="0.2">
      <c r="B241" s="328"/>
      <c r="C241" s="328"/>
      <c r="D241" s="329"/>
      <c r="E241" s="329"/>
      <c r="F241" s="297"/>
      <c r="G241" s="312"/>
      <c r="H241" s="312"/>
      <c r="I241" s="312"/>
      <c r="J241" s="312"/>
      <c r="K241" s="312"/>
      <c r="L241" s="312"/>
      <c r="M241" s="312"/>
      <c r="N241" s="312"/>
      <c r="O241" s="312"/>
      <c r="P241" s="312"/>
      <c r="R241" s="328"/>
      <c r="S241" s="328"/>
      <c r="T241" s="329"/>
      <c r="U241" s="329"/>
      <c r="V241" s="297"/>
      <c r="W241" s="312"/>
      <c r="X241" s="312"/>
      <c r="Y241" s="312"/>
      <c r="Z241" s="597"/>
      <c r="AA241" s="600"/>
      <c r="AB241" s="600"/>
      <c r="AC241" s="599"/>
      <c r="AD241" s="599"/>
      <c r="AE241" s="598"/>
      <c r="AF241" s="312"/>
      <c r="AG241" s="312"/>
      <c r="AH241" s="312"/>
      <c r="AJ241" s="328"/>
      <c r="AK241" s="328"/>
      <c r="AL241" s="329"/>
      <c r="AM241" s="329"/>
      <c r="AN241" s="297"/>
      <c r="AO241" s="312"/>
      <c r="AP241" s="312"/>
    </row>
    <row r="242" spans="1:42" s="17" customFormat="1" x14ac:dyDescent="0.2">
      <c r="B242" s="328"/>
      <c r="C242" s="328"/>
      <c r="D242" s="329"/>
      <c r="E242" s="329"/>
      <c r="F242" s="297"/>
      <c r="G242" s="312"/>
      <c r="H242" s="312"/>
      <c r="I242" s="312"/>
      <c r="J242" s="312"/>
      <c r="K242" s="312"/>
      <c r="L242" s="312"/>
      <c r="M242" s="312"/>
      <c r="N242" s="312"/>
      <c r="O242" s="312"/>
      <c r="P242" s="312"/>
      <c r="R242" s="328"/>
      <c r="S242" s="328"/>
      <c r="T242" s="329"/>
      <c r="U242" s="329"/>
      <c r="V242" s="297"/>
      <c r="W242" s="312"/>
      <c r="X242" s="312"/>
      <c r="Y242" s="312"/>
      <c r="Z242" s="597"/>
      <c r="AA242" s="600"/>
      <c r="AB242" s="600"/>
      <c r="AC242" s="599"/>
      <c r="AD242" s="599"/>
      <c r="AE242" s="598"/>
      <c r="AF242" s="312"/>
      <c r="AG242" s="312"/>
      <c r="AH242" s="312"/>
      <c r="AJ242" s="328"/>
      <c r="AK242" s="328"/>
      <c r="AL242" s="329"/>
      <c r="AM242" s="329"/>
      <c r="AN242" s="297"/>
      <c r="AO242" s="312"/>
      <c r="AP242" s="312"/>
    </row>
    <row r="243" spans="1:42" s="17" customFormat="1" ht="13.5" thickBot="1" x14ac:dyDescent="0.25">
      <c r="B243" s="328"/>
      <c r="C243" s="328"/>
      <c r="D243" s="329"/>
      <c r="E243" s="329"/>
      <c r="F243" s="297"/>
      <c r="G243" s="312"/>
      <c r="H243" s="312"/>
      <c r="I243" s="312"/>
      <c r="J243" s="312"/>
      <c r="K243" s="312"/>
      <c r="L243" s="312"/>
      <c r="M243" s="312"/>
      <c r="N243" s="312"/>
      <c r="O243" s="312"/>
      <c r="P243" s="312"/>
      <c r="R243" s="328"/>
      <c r="S243" s="328"/>
      <c r="T243" s="329"/>
      <c r="U243" s="329"/>
      <c r="V243" s="297"/>
      <c r="W243" s="312"/>
      <c r="X243" s="312"/>
      <c r="Y243" s="312"/>
      <c r="Z243" s="597"/>
      <c r="AA243" s="600"/>
      <c r="AB243" s="600"/>
      <c r="AC243" s="599"/>
      <c r="AD243" s="599"/>
      <c r="AE243" s="598"/>
      <c r="AF243" s="312"/>
      <c r="AG243" s="312"/>
      <c r="AH243" s="312"/>
      <c r="AJ243" s="328"/>
      <c r="AK243" s="328"/>
      <c r="AL243" s="329"/>
      <c r="AM243" s="329"/>
      <c r="AN243" s="297"/>
      <c r="AO243" s="312"/>
      <c r="AP243" s="312"/>
    </row>
    <row r="244" spans="1:42" s="17" customFormat="1" ht="13.5" customHeight="1" thickBot="1" x14ac:dyDescent="0.25">
      <c r="A244" s="472">
        <v>10</v>
      </c>
      <c r="B244" s="473"/>
      <c r="C244" s="473"/>
      <c r="D244" s="755" t="s">
        <v>159</v>
      </c>
      <c r="E244" s="757" t="s">
        <v>34</v>
      </c>
      <c r="F244" s="317">
        <f>+$AN256</f>
        <v>0</v>
      </c>
      <c r="Q244" s="472"/>
      <c r="R244" s="473"/>
      <c r="S244" s="473"/>
      <c r="T244" s="755" t="s">
        <v>159</v>
      </c>
      <c r="U244" s="757" t="s">
        <v>34</v>
      </c>
      <c r="V244" s="317">
        <f>+$AN256</f>
        <v>0</v>
      </c>
      <c r="Z244" s="615">
        <v>10</v>
      </c>
      <c r="AA244" s="614"/>
      <c r="AB244" s="614"/>
      <c r="AC244" s="763" t="s">
        <v>159</v>
      </c>
      <c r="AD244" s="761" t="s">
        <v>34</v>
      </c>
      <c r="AE244" s="612">
        <f>+$AN256</f>
        <v>0</v>
      </c>
      <c r="AI244" s="473"/>
      <c r="AJ244" s="473"/>
      <c r="AK244" s="473"/>
      <c r="AL244" s="765" t="s">
        <v>159</v>
      </c>
      <c r="AM244" s="757" t="s">
        <v>34</v>
      </c>
      <c r="AN244" s="767" t="s">
        <v>18</v>
      </c>
    </row>
    <row r="245" spans="1:42" s="17" customFormat="1" ht="51" x14ac:dyDescent="0.2">
      <c r="A245" s="475" t="s">
        <v>7</v>
      </c>
      <c r="B245" s="476" t="str">
        <f>+" אסמכתא " &amp; B12 &amp;"         חזרה לטבלה "</f>
        <v xml:space="preserve"> אסמכתא          חזרה לטבלה </v>
      </c>
      <c r="C245" s="477" t="s">
        <v>203</v>
      </c>
      <c r="D245" s="756"/>
      <c r="E245" s="758"/>
      <c r="F245" s="317" t="s">
        <v>18</v>
      </c>
      <c r="G245" s="312"/>
      <c r="Q245" s="475" t="s">
        <v>23</v>
      </c>
      <c r="R245" s="476" t="str">
        <f>+" אסמכתא " &amp; B12 &amp;"         חזרה לטבלה "</f>
        <v xml:space="preserve"> אסמכתא          חזרה לטבלה </v>
      </c>
      <c r="S245" s="477" t="s">
        <v>203</v>
      </c>
      <c r="T245" s="756"/>
      <c r="U245" s="758"/>
      <c r="V245" s="317" t="s">
        <v>18</v>
      </c>
      <c r="W245" s="312"/>
      <c r="Z245" s="611" t="s">
        <v>7</v>
      </c>
      <c r="AA245" s="610" t="str">
        <f>+" אסמכתא " &amp; B12 &amp;"         חזרה לטבלה "</f>
        <v xml:space="preserve"> אסמכתא          חזרה לטבלה </v>
      </c>
      <c r="AB245" s="609" t="s">
        <v>203</v>
      </c>
      <c r="AC245" s="764"/>
      <c r="AD245" s="762"/>
      <c r="AE245" s="612" t="s">
        <v>18</v>
      </c>
      <c r="AF245" s="312"/>
      <c r="AI245" s="477" t="s">
        <v>23</v>
      </c>
      <c r="AJ245" s="476" t="str">
        <f>+" אסמכתא " &amp; B12 &amp;"         חזרה לטבלה "</f>
        <v xml:space="preserve"> אסמכתא          חזרה לטבלה </v>
      </c>
      <c r="AK245" s="477" t="s">
        <v>203</v>
      </c>
      <c r="AL245" s="766"/>
      <c r="AM245" s="758"/>
      <c r="AN245" s="768"/>
      <c r="AO245" s="312"/>
    </row>
    <row r="246" spans="1:42" s="17" customFormat="1" x14ac:dyDescent="0.2">
      <c r="A246" s="478">
        <v>1</v>
      </c>
      <c r="B246" s="479"/>
      <c r="C246" s="479"/>
      <c r="D246" s="480"/>
      <c r="E246" s="480"/>
      <c r="F246" s="481"/>
      <c r="G246" s="312">
        <f t="shared" ref="G246:G256" si="85">IF(AND((COUNTA($C$3)=1),(COUNTA(F246)=1),($C$3&lt;&gt;0),(OR((E246&lt;$C$62),(E246&gt;($E$62+61))))),1,0)</f>
        <v>0</v>
      </c>
      <c r="H246" s="312">
        <f t="shared" ref="H246:H256" si="86">IF(AND((COUNTA($C$3)=1),(COUNTA(F246)=1),($C$3&lt;&gt;0),(OR((D246&lt;$C$62),(D246&gt;($E$62))))),1,0)</f>
        <v>0</v>
      </c>
      <c r="I246" s="312"/>
      <c r="J246" s="312"/>
      <c r="K246" s="312"/>
      <c r="L246" s="312"/>
      <c r="M246" s="312"/>
      <c r="N246" s="312"/>
      <c r="O246" s="312"/>
      <c r="P246" s="312"/>
      <c r="Q246" s="478">
        <v>12</v>
      </c>
      <c r="R246" s="479"/>
      <c r="S246" s="479"/>
      <c r="T246" s="480"/>
      <c r="U246" s="480"/>
      <c r="V246" s="481"/>
      <c r="W246" s="312">
        <f t="shared" ref="W246:W256" si="87">IF(AND((COUNTA($C$3)=1),(COUNTA(V246)=1),($C$3&lt;&gt;0),(OR((U246&lt;$C$62),(U246&gt;($E$62+61))))),1,0)</f>
        <v>0</v>
      </c>
      <c r="X246" s="312">
        <f t="shared" ref="X246:X256" si="88">IF(AND((COUNTA($C$3)=1),(COUNTA(V246)=1),($C$3&lt;&gt;0),(OR((T246&lt;$C$62),(T246&gt;($E$62))))),1,0)</f>
        <v>0</v>
      </c>
      <c r="Y246" s="312"/>
      <c r="Z246" s="608">
        <v>23</v>
      </c>
      <c r="AA246" s="607"/>
      <c r="AB246" s="607"/>
      <c r="AC246" s="606"/>
      <c r="AD246" s="606"/>
      <c r="AE246" s="605"/>
      <c r="AF246" s="312">
        <f t="shared" ref="AF246:AF256" si="89">IF(AND((COUNTA($C$3)=1),(COUNTA(AE246)=1),($C$3&lt;&gt;0),(OR((AD246&lt;$C$62),(AD246&gt;($E$62+61))))),1,0)</f>
        <v>0</v>
      </c>
      <c r="AG246" s="312">
        <f t="shared" ref="AG246:AG256" si="90">IF(AND((COUNTA($C$3)=1),(COUNTA(AE246)=1),($C$3&lt;&gt;0),(OR((AC246&lt;$C$62),(AC246&gt;($E$62))))),1,0)</f>
        <v>0</v>
      </c>
      <c r="AH246" s="312"/>
      <c r="AI246" s="482">
        <v>34</v>
      </c>
      <c r="AJ246" s="479"/>
      <c r="AK246" s="479"/>
      <c r="AL246" s="480"/>
      <c r="AM246" s="480"/>
      <c r="AN246" s="481"/>
      <c r="AO246" s="312">
        <f t="shared" ref="AO246:AO256" si="91">IF(AND((COUNTA($C$3)=1),(COUNTA(AN246)=1),($C$3&lt;&gt;0),(OR((AM246&lt;$C$62),(AM246&gt;($E$62+61))))),1,0)</f>
        <v>0</v>
      </c>
      <c r="AP246" s="312">
        <f t="shared" ref="AP246:AP256" si="92">IF(AND((COUNTA($C$3)=1),(COUNTA(AN246)=1),($C$3&lt;&gt;0),(OR((AL246&lt;$C$62),(AL246&gt;($E$62))))),1,0)</f>
        <v>0</v>
      </c>
    </row>
    <row r="247" spans="1:42" s="17" customFormat="1" x14ac:dyDescent="0.2">
      <c r="A247" s="478">
        <v>2</v>
      </c>
      <c r="B247" s="479"/>
      <c r="C247" s="479"/>
      <c r="D247" s="480"/>
      <c r="E247" s="480"/>
      <c r="F247" s="481"/>
      <c r="G247" s="312">
        <f t="shared" si="85"/>
        <v>0</v>
      </c>
      <c r="H247" s="312">
        <f t="shared" si="86"/>
        <v>0</v>
      </c>
      <c r="I247" s="312"/>
      <c r="J247" s="312"/>
      <c r="K247" s="312"/>
      <c r="L247" s="312"/>
      <c r="M247" s="312"/>
      <c r="N247" s="312"/>
      <c r="O247" s="312"/>
      <c r="P247" s="312"/>
      <c r="Q247" s="478">
        <v>13</v>
      </c>
      <c r="R247" s="479"/>
      <c r="S247" s="479"/>
      <c r="T247" s="480"/>
      <c r="U247" s="480"/>
      <c r="V247" s="481"/>
      <c r="W247" s="312">
        <f t="shared" si="87"/>
        <v>0</v>
      </c>
      <c r="X247" s="312">
        <f t="shared" si="88"/>
        <v>0</v>
      </c>
      <c r="Y247" s="312"/>
      <c r="Z247" s="608">
        <v>24</v>
      </c>
      <c r="AA247" s="607"/>
      <c r="AB247" s="607"/>
      <c r="AC247" s="606"/>
      <c r="AD247" s="606"/>
      <c r="AE247" s="605"/>
      <c r="AF247" s="312">
        <f t="shared" si="89"/>
        <v>0</v>
      </c>
      <c r="AG247" s="312">
        <f t="shared" si="90"/>
        <v>0</v>
      </c>
      <c r="AH247" s="312"/>
      <c r="AI247" s="482">
        <v>35</v>
      </c>
      <c r="AJ247" s="479"/>
      <c r="AK247" s="479"/>
      <c r="AL247" s="480"/>
      <c r="AM247" s="480"/>
      <c r="AN247" s="481"/>
      <c r="AO247" s="312">
        <f t="shared" si="91"/>
        <v>0</v>
      </c>
      <c r="AP247" s="312">
        <f t="shared" si="92"/>
        <v>0</v>
      </c>
    </row>
    <row r="248" spans="1:42" s="17" customFormat="1" x14ac:dyDescent="0.2">
      <c r="A248" s="478">
        <v>3</v>
      </c>
      <c r="B248" s="479"/>
      <c r="C248" s="479"/>
      <c r="D248" s="480"/>
      <c r="E248" s="480"/>
      <c r="F248" s="481"/>
      <c r="G248" s="312">
        <f t="shared" si="85"/>
        <v>0</v>
      </c>
      <c r="H248" s="312">
        <f t="shared" si="86"/>
        <v>0</v>
      </c>
      <c r="I248" s="312"/>
      <c r="J248" s="312"/>
      <c r="K248" s="312"/>
      <c r="L248" s="312"/>
      <c r="M248" s="312"/>
      <c r="N248" s="312"/>
      <c r="O248" s="312"/>
      <c r="P248" s="312"/>
      <c r="Q248" s="478">
        <v>14</v>
      </c>
      <c r="R248" s="479"/>
      <c r="S248" s="479"/>
      <c r="T248" s="480"/>
      <c r="U248" s="480"/>
      <c r="V248" s="481"/>
      <c r="W248" s="312">
        <f t="shared" si="87"/>
        <v>0</v>
      </c>
      <c r="X248" s="312">
        <f t="shared" si="88"/>
        <v>0</v>
      </c>
      <c r="Y248" s="312"/>
      <c r="Z248" s="608">
        <v>25</v>
      </c>
      <c r="AA248" s="607"/>
      <c r="AB248" s="607"/>
      <c r="AC248" s="606"/>
      <c r="AD248" s="606"/>
      <c r="AE248" s="605"/>
      <c r="AF248" s="312">
        <f t="shared" si="89"/>
        <v>0</v>
      </c>
      <c r="AG248" s="312">
        <f t="shared" si="90"/>
        <v>0</v>
      </c>
      <c r="AH248" s="312"/>
      <c r="AI248" s="482">
        <v>36</v>
      </c>
      <c r="AJ248" s="479"/>
      <c r="AK248" s="479"/>
      <c r="AL248" s="480"/>
      <c r="AM248" s="480"/>
      <c r="AN248" s="481"/>
      <c r="AO248" s="312">
        <f t="shared" si="91"/>
        <v>0</v>
      </c>
      <c r="AP248" s="312">
        <f t="shared" si="92"/>
        <v>0</v>
      </c>
    </row>
    <row r="249" spans="1:42" s="17" customFormat="1" x14ac:dyDescent="0.2">
      <c r="A249" s="478">
        <v>4</v>
      </c>
      <c r="B249" s="479"/>
      <c r="C249" s="479"/>
      <c r="D249" s="480"/>
      <c r="E249" s="480"/>
      <c r="F249" s="481"/>
      <c r="G249" s="312">
        <f t="shared" si="85"/>
        <v>0</v>
      </c>
      <c r="H249" s="312">
        <f t="shared" si="86"/>
        <v>0</v>
      </c>
      <c r="I249" s="312"/>
      <c r="J249" s="312"/>
      <c r="K249" s="312"/>
      <c r="L249" s="312"/>
      <c r="M249" s="312"/>
      <c r="N249" s="312"/>
      <c r="O249" s="312"/>
      <c r="P249" s="312"/>
      <c r="Q249" s="478">
        <v>15</v>
      </c>
      <c r="R249" s="479"/>
      <c r="S249" s="479"/>
      <c r="T249" s="480"/>
      <c r="U249" s="480"/>
      <c r="V249" s="481"/>
      <c r="W249" s="312">
        <f t="shared" si="87"/>
        <v>0</v>
      </c>
      <c r="X249" s="312">
        <f t="shared" si="88"/>
        <v>0</v>
      </c>
      <c r="Y249" s="312"/>
      <c r="Z249" s="608">
        <v>26</v>
      </c>
      <c r="AA249" s="607"/>
      <c r="AB249" s="607"/>
      <c r="AC249" s="606"/>
      <c r="AD249" s="606"/>
      <c r="AE249" s="605"/>
      <c r="AF249" s="312">
        <f t="shared" si="89"/>
        <v>0</v>
      </c>
      <c r="AG249" s="312">
        <f t="shared" si="90"/>
        <v>0</v>
      </c>
      <c r="AH249" s="312"/>
      <c r="AI249" s="482">
        <v>37</v>
      </c>
      <c r="AJ249" s="479"/>
      <c r="AK249" s="479"/>
      <c r="AL249" s="480"/>
      <c r="AM249" s="480"/>
      <c r="AN249" s="481"/>
      <c r="AO249" s="312">
        <f t="shared" si="91"/>
        <v>0</v>
      </c>
      <c r="AP249" s="312">
        <f t="shared" si="92"/>
        <v>0</v>
      </c>
    </row>
    <row r="250" spans="1:42" s="17" customFormat="1" x14ac:dyDescent="0.2">
      <c r="A250" s="478">
        <v>5</v>
      </c>
      <c r="B250" s="479"/>
      <c r="C250" s="479"/>
      <c r="D250" s="480"/>
      <c r="E250" s="480"/>
      <c r="F250" s="481"/>
      <c r="G250" s="312">
        <f t="shared" si="85"/>
        <v>0</v>
      </c>
      <c r="H250" s="312">
        <f t="shared" si="86"/>
        <v>0</v>
      </c>
      <c r="I250" s="312"/>
      <c r="J250" s="312"/>
      <c r="K250" s="312"/>
      <c r="L250" s="312"/>
      <c r="M250" s="312"/>
      <c r="N250" s="312"/>
      <c r="O250" s="312"/>
      <c r="P250" s="312"/>
      <c r="Q250" s="478">
        <v>16</v>
      </c>
      <c r="R250" s="479"/>
      <c r="S250" s="479"/>
      <c r="T250" s="480"/>
      <c r="U250" s="480"/>
      <c r="V250" s="481"/>
      <c r="W250" s="312">
        <f t="shared" si="87"/>
        <v>0</v>
      </c>
      <c r="X250" s="312">
        <f t="shared" si="88"/>
        <v>0</v>
      </c>
      <c r="Y250" s="312"/>
      <c r="Z250" s="608">
        <v>27</v>
      </c>
      <c r="AA250" s="607"/>
      <c r="AB250" s="607"/>
      <c r="AC250" s="606"/>
      <c r="AD250" s="606"/>
      <c r="AE250" s="605"/>
      <c r="AF250" s="312">
        <f t="shared" si="89"/>
        <v>0</v>
      </c>
      <c r="AG250" s="312">
        <f t="shared" si="90"/>
        <v>0</v>
      </c>
      <c r="AH250" s="312"/>
      <c r="AI250" s="482">
        <v>38</v>
      </c>
      <c r="AJ250" s="479"/>
      <c r="AK250" s="479"/>
      <c r="AL250" s="480"/>
      <c r="AM250" s="480"/>
      <c r="AN250" s="481"/>
      <c r="AO250" s="312">
        <f t="shared" si="91"/>
        <v>0</v>
      </c>
      <c r="AP250" s="312">
        <f t="shared" si="92"/>
        <v>0</v>
      </c>
    </row>
    <row r="251" spans="1:42" s="17" customFormat="1" x14ac:dyDescent="0.2">
      <c r="A251" s="478">
        <v>6</v>
      </c>
      <c r="B251" s="479"/>
      <c r="C251" s="479"/>
      <c r="D251" s="480"/>
      <c r="E251" s="480"/>
      <c r="F251" s="481"/>
      <c r="G251" s="312">
        <f t="shared" si="85"/>
        <v>0</v>
      </c>
      <c r="H251" s="312">
        <f t="shared" si="86"/>
        <v>0</v>
      </c>
      <c r="I251" s="312"/>
      <c r="J251" s="312"/>
      <c r="K251" s="312"/>
      <c r="L251" s="312"/>
      <c r="M251" s="312"/>
      <c r="N251" s="312"/>
      <c r="O251" s="312"/>
      <c r="P251" s="312"/>
      <c r="Q251" s="478">
        <v>17</v>
      </c>
      <c r="R251" s="479"/>
      <c r="S251" s="479"/>
      <c r="T251" s="480"/>
      <c r="U251" s="480"/>
      <c r="V251" s="481"/>
      <c r="W251" s="312">
        <f t="shared" si="87"/>
        <v>0</v>
      </c>
      <c r="X251" s="312">
        <f t="shared" si="88"/>
        <v>0</v>
      </c>
      <c r="Y251" s="312"/>
      <c r="Z251" s="608">
        <v>28</v>
      </c>
      <c r="AA251" s="607"/>
      <c r="AB251" s="607"/>
      <c r="AC251" s="606"/>
      <c r="AD251" s="606"/>
      <c r="AE251" s="605"/>
      <c r="AF251" s="312">
        <f t="shared" si="89"/>
        <v>0</v>
      </c>
      <c r="AG251" s="312">
        <f t="shared" si="90"/>
        <v>0</v>
      </c>
      <c r="AH251" s="312"/>
      <c r="AI251" s="482">
        <v>39</v>
      </c>
      <c r="AJ251" s="479"/>
      <c r="AK251" s="479"/>
      <c r="AL251" s="480"/>
      <c r="AM251" s="480"/>
      <c r="AN251" s="481"/>
      <c r="AO251" s="312">
        <f t="shared" si="91"/>
        <v>0</v>
      </c>
      <c r="AP251" s="312">
        <f t="shared" si="92"/>
        <v>0</v>
      </c>
    </row>
    <row r="252" spans="1:42" s="17" customFormat="1" x14ac:dyDescent="0.2">
      <c r="A252" s="478">
        <v>7</v>
      </c>
      <c r="B252" s="479"/>
      <c r="C252" s="479"/>
      <c r="D252" s="480"/>
      <c r="E252" s="480"/>
      <c r="F252" s="481"/>
      <c r="G252" s="312">
        <f t="shared" si="85"/>
        <v>0</v>
      </c>
      <c r="H252" s="312">
        <f t="shared" si="86"/>
        <v>0</v>
      </c>
      <c r="I252" s="312"/>
      <c r="J252" s="312"/>
      <c r="K252" s="312"/>
      <c r="L252" s="312"/>
      <c r="M252" s="312"/>
      <c r="N252" s="312"/>
      <c r="O252" s="312"/>
      <c r="P252" s="312"/>
      <c r="Q252" s="478">
        <v>18</v>
      </c>
      <c r="R252" s="479"/>
      <c r="S252" s="479"/>
      <c r="T252" s="480"/>
      <c r="U252" s="480"/>
      <c r="V252" s="481"/>
      <c r="W252" s="312">
        <f t="shared" si="87"/>
        <v>0</v>
      </c>
      <c r="X252" s="312">
        <f t="shared" si="88"/>
        <v>0</v>
      </c>
      <c r="Y252" s="312"/>
      <c r="Z252" s="608">
        <v>29</v>
      </c>
      <c r="AA252" s="607"/>
      <c r="AB252" s="607"/>
      <c r="AC252" s="606"/>
      <c r="AD252" s="606"/>
      <c r="AE252" s="605"/>
      <c r="AF252" s="312">
        <f t="shared" si="89"/>
        <v>0</v>
      </c>
      <c r="AG252" s="312">
        <f t="shared" si="90"/>
        <v>0</v>
      </c>
      <c r="AH252" s="312"/>
      <c r="AI252" s="482">
        <v>40</v>
      </c>
      <c r="AJ252" s="479"/>
      <c r="AK252" s="479"/>
      <c r="AL252" s="480"/>
      <c r="AM252" s="480"/>
      <c r="AN252" s="481"/>
      <c r="AO252" s="312">
        <f t="shared" si="91"/>
        <v>0</v>
      </c>
      <c r="AP252" s="312">
        <f t="shared" si="92"/>
        <v>0</v>
      </c>
    </row>
    <row r="253" spans="1:42" s="17" customFormat="1" x14ac:dyDescent="0.2">
      <c r="A253" s="478">
        <v>8</v>
      </c>
      <c r="B253" s="479"/>
      <c r="C253" s="479"/>
      <c r="D253" s="480"/>
      <c r="E253" s="480"/>
      <c r="F253" s="481"/>
      <c r="G253" s="312">
        <f t="shared" si="85"/>
        <v>0</v>
      </c>
      <c r="H253" s="312">
        <f t="shared" si="86"/>
        <v>0</v>
      </c>
      <c r="I253" s="312"/>
      <c r="J253" s="312"/>
      <c r="K253" s="312"/>
      <c r="L253" s="312"/>
      <c r="M253" s="312"/>
      <c r="N253" s="312"/>
      <c r="O253" s="312"/>
      <c r="P253" s="312"/>
      <c r="Q253" s="478">
        <v>19</v>
      </c>
      <c r="R253" s="479"/>
      <c r="S253" s="479"/>
      <c r="T253" s="480"/>
      <c r="U253" s="480"/>
      <c r="V253" s="481"/>
      <c r="W253" s="312">
        <f t="shared" si="87"/>
        <v>0</v>
      </c>
      <c r="X253" s="312">
        <f t="shared" si="88"/>
        <v>0</v>
      </c>
      <c r="Y253" s="312"/>
      <c r="Z253" s="608">
        <v>30</v>
      </c>
      <c r="AA253" s="607"/>
      <c r="AB253" s="607"/>
      <c r="AC253" s="606"/>
      <c r="AD253" s="606"/>
      <c r="AE253" s="605"/>
      <c r="AF253" s="312">
        <f t="shared" si="89"/>
        <v>0</v>
      </c>
      <c r="AG253" s="312">
        <f t="shared" si="90"/>
        <v>0</v>
      </c>
      <c r="AH253" s="312"/>
      <c r="AI253" s="482">
        <v>41</v>
      </c>
      <c r="AJ253" s="479"/>
      <c r="AK253" s="479"/>
      <c r="AL253" s="480"/>
      <c r="AM253" s="480"/>
      <c r="AN253" s="481"/>
      <c r="AO253" s="312">
        <f t="shared" si="91"/>
        <v>0</v>
      </c>
      <c r="AP253" s="312">
        <f t="shared" si="92"/>
        <v>0</v>
      </c>
    </row>
    <row r="254" spans="1:42" s="17" customFormat="1" x14ac:dyDescent="0.2">
      <c r="A254" s="478">
        <v>9</v>
      </c>
      <c r="B254" s="479"/>
      <c r="C254" s="479"/>
      <c r="D254" s="480"/>
      <c r="E254" s="480"/>
      <c r="F254" s="481"/>
      <c r="G254" s="312">
        <f t="shared" si="85"/>
        <v>0</v>
      </c>
      <c r="H254" s="312">
        <f t="shared" si="86"/>
        <v>0</v>
      </c>
      <c r="I254" s="312"/>
      <c r="J254" s="312"/>
      <c r="K254" s="312"/>
      <c r="L254" s="312"/>
      <c r="M254" s="312"/>
      <c r="N254" s="312"/>
      <c r="O254" s="312"/>
      <c r="P254" s="312"/>
      <c r="Q254" s="478">
        <v>20</v>
      </c>
      <c r="R254" s="479"/>
      <c r="S254" s="479"/>
      <c r="T254" s="480"/>
      <c r="U254" s="480"/>
      <c r="V254" s="481"/>
      <c r="W254" s="312">
        <f t="shared" si="87"/>
        <v>0</v>
      </c>
      <c r="X254" s="312">
        <f t="shared" si="88"/>
        <v>0</v>
      </c>
      <c r="Y254" s="312"/>
      <c r="Z254" s="608">
        <v>31</v>
      </c>
      <c r="AA254" s="607"/>
      <c r="AB254" s="607"/>
      <c r="AC254" s="606"/>
      <c r="AD254" s="606"/>
      <c r="AE254" s="605"/>
      <c r="AF254" s="312">
        <f t="shared" si="89"/>
        <v>0</v>
      </c>
      <c r="AG254" s="312">
        <f t="shared" si="90"/>
        <v>0</v>
      </c>
      <c r="AH254" s="312"/>
      <c r="AI254" s="482">
        <v>42</v>
      </c>
      <c r="AJ254" s="479"/>
      <c r="AK254" s="479"/>
      <c r="AL254" s="480"/>
      <c r="AM254" s="480"/>
      <c r="AN254" s="481"/>
      <c r="AO254" s="312">
        <f t="shared" si="91"/>
        <v>0</v>
      </c>
      <c r="AP254" s="312">
        <f t="shared" si="92"/>
        <v>0</v>
      </c>
    </row>
    <row r="255" spans="1:42" s="17" customFormat="1" x14ac:dyDescent="0.2">
      <c r="A255" s="478">
        <v>10</v>
      </c>
      <c r="B255" s="479"/>
      <c r="C255" s="479"/>
      <c r="D255" s="480"/>
      <c r="E255" s="480"/>
      <c r="F255" s="481"/>
      <c r="G255" s="312">
        <f t="shared" si="85"/>
        <v>0</v>
      </c>
      <c r="H255" s="312">
        <f t="shared" si="86"/>
        <v>0</v>
      </c>
      <c r="I255" s="312"/>
      <c r="J255" s="312"/>
      <c r="K255" s="312"/>
      <c r="L255" s="312"/>
      <c r="M255" s="312"/>
      <c r="N255" s="312"/>
      <c r="O255" s="312"/>
      <c r="P255" s="312"/>
      <c r="Q255" s="478">
        <v>21</v>
      </c>
      <c r="R255" s="479"/>
      <c r="S255" s="479"/>
      <c r="T255" s="480"/>
      <c r="U255" s="480"/>
      <c r="V255" s="481"/>
      <c r="W255" s="312">
        <f t="shared" si="87"/>
        <v>0</v>
      </c>
      <c r="X255" s="312">
        <f t="shared" si="88"/>
        <v>0</v>
      </c>
      <c r="Y255" s="312"/>
      <c r="Z255" s="608">
        <v>32</v>
      </c>
      <c r="AA255" s="607"/>
      <c r="AB255" s="607"/>
      <c r="AC255" s="606"/>
      <c r="AD255" s="606"/>
      <c r="AE255" s="605"/>
      <c r="AF255" s="312">
        <f t="shared" si="89"/>
        <v>0</v>
      </c>
      <c r="AG255" s="312">
        <f t="shared" si="90"/>
        <v>0</v>
      </c>
      <c r="AH255" s="312"/>
      <c r="AI255" s="482">
        <v>43</v>
      </c>
      <c r="AJ255" s="479"/>
      <c r="AK255" s="479"/>
      <c r="AL255" s="480"/>
      <c r="AM255" s="480"/>
      <c r="AN255" s="481"/>
      <c r="AO255" s="312">
        <f t="shared" si="91"/>
        <v>0</v>
      </c>
      <c r="AP255" s="312">
        <f t="shared" si="92"/>
        <v>0</v>
      </c>
    </row>
    <row r="256" spans="1:42" s="17" customFormat="1" ht="13.5" thickBot="1" x14ac:dyDescent="0.25">
      <c r="A256" s="483">
        <v>11</v>
      </c>
      <c r="B256" s="484"/>
      <c r="C256" s="484"/>
      <c r="D256" s="485"/>
      <c r="E256" s="485"/>
      <c r="F256" s="486"/>
      <c r="G256" s="312">
        <f t="shared" si="85"/>
        <v>0</v>
      </c>
      <c r="H256" s="312">
        <f t="shared" si="86"/>
        <v>0</v>
      </c>
      <c r="I256" s="312"/>
      <c r="J256" s="312"/>
      <c r="K256" s="312"/>
      <c r="L256" s="312"/>
      <c r="M256" s="312"/>
      <c r="N256" s="312"/>
      <c r="O256" s="312"/>
      <c r="P256" s="312"/>
      <c r="Q256" s="483">
        <v>22</v>
      </c>
      <c r="R256" s="484"/>
      <c r="S256" s="484"/>
      <c r="T256" s="485"/>
      <c r="U256" s="485"/>
      <c r="V256" s="486"/>
      <c r="W256" s="312">
        <f t="shared" si="87"/>
        <v>0</v>
      </c>
      <c r="X256" s="312">
        <f t="shared" si="88"/>
        <v>0</v>
      </c>
      <c r="Y256" s="312"/>
      <c r="Z256" s="604">
        <v>33</v>
      </c>
      <c r="AA256" s="603"/>
      <c r="AB256" s="603"/>
      <c r="AC256" s="602"/>
      <c r="AD256" s="602"/>
      <c r="AE256" s="601"/>
      <c r="AF256" s="312">
        <f t="shared" si="89"/>
        <v>0</v>
      </c>
      <c r="AG256" s="312">
        <f t="shared" si="90"/>
        <v>0</v>
      </c>
      <c r="AH256" s="312"/>
      <c r="AI256" s="487"/>
      <c r="AJ256" s="488" t="s">
        <v>3</v>
      </c>
      <c r="AK256" s="487"/>
      <c r="AL256" s="487"/>
      <c r="AM256" s="487"/>
      <c r="AN256" s="489">
        <f>SUM(F246:F256)+SUM(V246:V256)+SUM(AN246:AN255)+SUM(AE246:AE256)</f>
        <v>0</v>
      </c>
      <c r="AO256" s="312">
        <f t="shared" si="91"/>
        <v>0</v>
      </c>
      <c r="AP256" s="312">
        <f t="shared" si="92"/>
        <v>0</v>
      </c>
    </row>
    <row r="257" spans="1:42" s="17" customFormat="1" x14ac:dyDescent="0.2">
      <c r="B257" s="328"/>
      <c r="C257" s="328"/>
      <c r="D257" s="329"/>
      <c r="E257" s="329"/>
      <c r="F257" s="297"/>
      <c r="G257" s="312"/>
      <c r="H257" s="312"/>
      <c r="I257" s="312"/>
      <c r="J257" s="312"/>
      <c r="K257" s="312"/>
      <c r="L257" s="312"/>
      <c r="M257" s="312"/>
      <c r="N257" s="312"/>
      <c r="O257" s="312"/>
      <c r="P257" s="312"/>
      <c r="R257" s="328"/>
      <c r="S257" s="328"/>
      <c r="T257" s="329"/>
      <c r="U257" s="329"/>
      <c r="V257" s="297"/>
      <c r="W257" s="312"/>
      <c r="X257" s="312"/>
      <c r="Y257" s="312"/>
      <c r="Z257" s="597"/>
      <c r="AA257" s="600"/>
      <c r="AB257" s="600"/>
      <c r="AC257" s="599"/>
      <c r="AD257" s="599"/>
      <c r="AE257" s="598"/>
      <c r="AF257" s="312"/>
      <c r="AG257" s="312"/>
      <c r="AH257" s="312"/>
      <c r="AJ257" s="328"/>
      <c r="AK257" s="328"/>
      <c r="AL257" s="329"/>
      <c r="AM257" s="329"/>
      <c r="AN257" s="297"/>
      <c r="AO257" s="312"/>
      <c r="AP257" s="312"/>
    </row>
    <row r="258" spans="1:42" s="17" customFormat="1" x14ac:dyDescent="0.2">
      <c r="B258" s="328"/>
      <c r="C258" s="328"/>
      <c r="D258" s="329"/>
      <c r="E258" s="329"/>
      <c r="F258" s="297"/>
      <c r="G258" s="312"/>
      <c r="H258" s="312"/>
      <c r="I258" s="312"/>
      <c r="J258" s="312"/>
      <c r="K258" s="312"/>
      <c r="L258" s="312"/>
      <c r="M258" s="312"/>
      <c r="N258" s="312"/>
      <c r="O258" s="312"/>
      <c r="P258" s="312"/>
      <c r="R258" s="328"/>
      <c r="S258" s="328"/>
      <c r="T258" s="329"/>
      <c r="U258" s="329"/>
      <c r="V258" s="297"/>
      <c r="W258" s="312"/>
      <c r="X258" s="312"/>
      <c r="Y258" s="312"/>
      <c r="Z258" s="597"/>
      <c r="AA258" s="600"/>
      <c r="AB258" s="600"/>
      <c r="AC258" s="599"/>
      <c r="AD258" s="599"/>
      <c r="AE258" s="598"/>
      <c r="AF258" s="312"/>
      <c r="AG258" s="312"/>
      <c r="AH258" s="312"/>
      <c r="AJ258" s="328"/>
      <c r="AK258" s="328"/>
      <c r="AL258" s="329"/>
      <c r="AM258" s="329"/>
      <c r="AN258" s="297"/>
      <c r="AO258" s="312"/>
      <c r="AP258" s="312"/>
    </row>
    <row r="259" spans="1:42" s="17" customFormat="1" x14ac:dyDescent="0.2">
      <c r="B259" s="328"/>
      <c r="C259" s="328"/>
      <c r="D259" s="329"/>
      <c r="E259" s="329"/>
      <c r="F259" s="297"/>
      <c r="G259" s="312"/>
      <c r="H259" s="312"/>
      <c r="I259" s="312"/>
      <c r="J259" s="312"/>
      <c r="K259" s="312"/>
      <c r="L259" s="312"/>
      <c r="M259" s="312"/>
      <c r="N259" s="312"/>
      <c r="O259" s="312"/>
      <c r="P259" s="312"/>
      <c r="R259" s="328"/>
      <c r="S259" s="328"/>
      <c r="T259" s="329"/>
      <c r="U259" s="329"/>
      <c r="V259" s="297"/>
      <c r="W259" s="312"/>
      <c r="X259" s="312"/>
      <c r="Y259" s="312"/>
      <c r="Z259" s="597"/>
      <c r="AA259" s="600"/>
      <c r="AB259" s="600"/>
      <c r="AC259" s="599"/>
      <c r="AD259" s="599"/>
      <c r="AE259" s="598"/>
      <c r="AF259" s="312"/>
      <c r="AG259" s="312"/>
      <c r="AH259" s="312"/>
      <c r="AJ259" s="328"/>
      <c r="AK259" s="328"/>
      <c r="AL259" s="329"/>
      <c r="AM259" s="329"/>
      <c r="AN259" s="297"/>
      <c r="AO259" s="312"/>
      <c r="AP259" s="312"/>
    </row>
    <row r="260" spans="1:42" s="17" customFormat="1" x14ac:dyDescent="0.2">
      <c r="B260" s="328"/>
      <c r="C260" s="328"/>
      <c r="D260" s="329"/>
      <c r="E260" s="329"/>
      <c r="F260" s="297"/>
      <c r="G260" s="312"/>
      <c r="H260" s="312"/>
      <c r="I260" s="312"/>
      <c r="J260" s="312"/>
      <c r="K260" s="312"/>
      <c r="L260" s="312"/>
      <c r="M260" s="312"/>
      <c r="N260" s="312"/>
      <c r="O260" s="312"/>
      <c r="P260" s="312"/>
      <c r="R260" s="328"/>
      <c r="S260" s="328"/>
      <c r="T260" s="329"/>
      <c r="U260" s="329"/>
      <c r="V260" s="297"/>
      <c r="W260" s="312"/>
      <c r="X260" s="312"/>
      <c r="Y260" s="312"/>
      <c r="Z260" s="597"/>
      <c r="AA260" s="600"/>
      <c r="AB260" s="600"/>
      <c r="AC260" s="599"/>
      <c r="AD260" s="599"/>
      <c r="AE260" s="598"/>
      <c r="AF260" s="312"/>
      <c r="AG260" s="312"/>
      <c r="AH260" s="312"/>
      <c r="AJ260" s="328"/>
      <c r="AK260" s="328"/>
      <c r="AL260" s="329"/>
      <c r="AM260" s="329"/>
      <c r="AN260" s="297"/>
      <c r="AO260" s="312"/>
      <c r="AP260" s="312"/>
    </row>
    <row r="261" spans="1:42" s="17" customFormat="1" x14ac:dyDescent="0.2">
      <c r="B261" s="328"/>
      <c r="C261" s="328"/>
      <c r="D261" s="329"/>
      <c r="E261" s="329"/>
      <c r="F261" s="297"/>
      <c r="G261" s="312"/>
      <c r="H261" s="312"/>
      <c r="I261" s="312"/>
      <c r="J261" s="312"/>
      <c r="K261" s="312"/>
      <c r="L261" s="312"/>
      <c r="M261" s="312"/>
      <c r="N261" s="312"/>
      <c r="O261" s="312"/>
      <c r="P261" s="312"/>
      <c r="R261" s="328"/>
      <c r="S261" s="328"/>
      <c r="T261" s="329"/>
      <c r="U261" s="329"/>
      <c r="V261" s="297"/>
      <c r="W261" s="312"/>
      <c r="X261" s="312"/>
      <c r="Y261" s="312"/>
      <c r="Z261" s="597"/>
      <c r="AA261" s="600"/>
      <c r="AB261" s="600"/>
      <c r="AC261" s="599"/>
      <c r="AD261" s="599"/>
      <c r="AE261" s="598"/>
      <c r="AF261" s="312"/>
      <c r="AG261" s="312"/>
      <c r="AH261" s="312"/>
      <c r="AJ261" s="328"/>
      <c r="AK261" s="328"/>
      <c r="AL261" s="329"/>
      <c r="AM261" s="329"/>
      <c r="AN261" s="297"/>
      <c r="AO261" s="312"/>
      <c r="AP261" s="312"/>
    </row>
    <row r="262" spans="1:42" s="17" customFormat="1" x14ac:dyDescent="0.2">
      <c r="B262" s="328"/>
      <c r="C262" s="328"/>
      <c r="D262" s="329"/>
      <c r="E262" s="329"/>
      <c r="F262" s="297"/>
      <c r="G262" s="312"/>
      <c r="H262" s="312"/>
      <c r="I262" s="312"/>
      <c r="J262" s="312"/>
      <c r="K262" s="312"/>
      <c r="L262" s="312"/>
      <c r="M262" s="312"/>
      <c r="N262" s="312"/>
      <c r="O262" s="312"/>
      <c r="P262" s="312"/>
      <c r="R262" s="328"/>
      <c r="S262" s="328"/>
      <c r="T262" s="329"/>
      <c r="U262" s="329"/>
      <c r="V262" s="297"/>
      <c r="W262" s="312"/>
      <c r="X262" s="312"/>
      <c r="Y262" s="312"/>
      <c r="Z262" s="597"/>
      <c r="AA262" s="600"/>
      <c r="AB262" s="600"/>
      <c r="AC262" s="599"/>
      <c r="AD262" s="599"/>
      <c r="AE262" s="598"/>
      <c r="AF262" s="312"/>
      <c r="AG262" s="312"/>
      <c r="AH262" s="312"/>
      <c r="AJ262" s="328"/>
      <c r="AK262" s="328"/>
      <c r="AL262" s="329"/>
      <c r="AM262" s="329"/>
      <c r="AN262" s="297"/>
      <c r="AO262" s="312"/>
      <c r="AP262" s="312"/>
    </row>
    <row r="263" spans="1:42" s="17" customFormat="1" ht="13.5" thickBot="1" x14ac:dyDescent="0.25">
      <c r="B263" s="328"/>
      <c r="C263" s="328"/>
      <c r="D263" s="329"/>
      <c r="E263" s="329"/>
      <c r="F263" s="297"/>
      <c r="G263" s="312"/>
      <c r="H263" s="312"/>
      <c r="I263" s="312"/>
      <c r="J263" s="312"/>
      <c r="K263" s="312"/>
      <c r="L263" s="312"/>
      <c r="M263" s="312"/>
      <c r="N263" s="312"/>
      <c r="O263" s="312"/>
      <c r="P263" s="312"/>
      <c r="R263" s="328"/>
      <c r="S263" s="328"/>
      <c r="T263" s="329"/>
      <c r="U263" s="329"/>
      <c r="V263" s="297"/>
      <c r="W263" s="312"/>
      <c r="X263" s="312"/>
      <c r="Y263" s="312"/>
      <c r="Z263" s="597"/>
      <c r="AA263" s="600"/>
      <c r="AB263" s="600"/>
      <c r="AC263" s="599"/>
      <c r="AD263" s="599"/>
      <c r="AE263" s="598"/>
      <c r="AF263" s="312"/>
      <c r="AG263" s="312"/>
      <c r="AH263" s="312"/>
      <c r="AJ263" s="328"/>
      <c r="AK263" s="328"/>
      <c r="AL263" s="329"/>
      <c r="AM263" s="329"/>
      <c r="AN263" s="297"/>
      <c r="AO263" s="312"/>
      <c r="AP263" s="312"/>
    </row>
    <row r="264" spans="1:42" s="17" customFormat="1" ht="13.5" customHeight="1" thickBot="1" x14ac:dyDescent="0.25">
      <c r="A264" s="472">
        <v>11</v>
      </c>
      <c r="B264" s="473"/>
      <c r="C264" s="473"/>
      <c r="D264" s="755" t="s">
        <v>159</v>
      </c>
      <c r="E264" s="757" t="s">
        <v>34</v>
      </c>
      <c r="F264" s="317">
        <f>+$AN276</f>
        <v>0</v>
      </c>
      <c r="Q264" s="472"/>
      <c r="R264" s="473"/>
      <c r="S264" s="473"/>
      <c r="T264" s="755" t="s">
        <v>159</v>
      </c>
      <c r="U264" s="757" t="s">
        <v>34</v>
      </c>
      <c r="V264" s="317">
        <f>+$AN276</f>
        <v>0</v>
      </c>
      <c r="Z264" s="615">
        <v>11</v>
      </c>
      <c r="AA264" s="614"/>
      <c r="AB264" s="614"/>
      <c r="AC264" s="763" t="s">
        <v>159</v>
      </c>
      <c r="AD264" s="761" t="s">
        <v>34</v>
      </c>
      <c r="AE264" s="612">
        <f>+$AN276</f>
        <v>0</v>
      </c>
      <c r="AI264" s="473"/>
      <c r="AJ264" s="473"/>
      <c r="AK264" s="473"/>
      <c r="AL264" s="765" t="s">
        <v>159</v>
      </c>
      <c r="AM264" s="757" t="s">
        <v>34</v>
      </c>
      <c r="AN264" s="767" t="s">
        <v>18</v>
      </c>
    </row>
    <row r="265" spans="1:42" s="17" customFormat="1" ht="51" x14ac:dyDescent="0.2">
      <c r="A265" s="475" t="s">
        <v>7</v>
      </c>
      <c r="B265" s="476" t="str">
        <f>+" אסמכתא " &amp; B13 &amp;"         חזרה לטבלה "</f>
        <v xml:space="preserve"> אסמכתא          חזרה לטבלה </v>
      </c>
      <c r="C265" s="477" t="s">
        <v>203</v>
      </c>
      <c r="D265" s="756"/>
      <c r="E265" s="758"/>
      <c r="F265" s="317" t="s">
        <v>18</v>
      </c>
      <c r="G265" s="312"/>
      <c r="Q265" s="475" t="s">
        <v>23</v>
      </c>
      <c r="R265" s="476" t="str">
        <f>+" אסמכתא " &amp; B13 &amp;"         חזרה לטבלה "</f>
        <v xml:space="preserve"> אסמכתא          חזרה לטבלה </v>
      </c>
      <c r="S265" s="477" t="s">
        <v>203</v>
      </c>
      <c r="T265" s="756"/>
      <c r="U265" s="758"/>
      <c r="V265" s="317" t="s">
        <v>18</v>
      </c>
      <c r="W265" s="312"/>
      <c r="Z265" s="611" t="s">
        <v>7</v>
      </c>
      <c r="AA265" s="610" t="str">
        <f>+" אסמכתא " &amp; B13 &amp;"         חזרה לטבלה "</f>
        <v xml:space="preserve"> אסמכתא          חזרה לטבלה </v>
      </c>
      <c r="AB265" s="609" t="s">
        <v>203</v>
      </c>
      <c r="AC265" s="764"/>
      <c r="AD265" s="762"/>
      <c r="AE265" s="612" t="s">
        <v>18</v>
      </c>
      <c r="AF265" s="312"/>
      <c r="AI265" s="477" t="s">
        <v>23</v>
      </c>
      <c r="AJ265" s="476" t="str">
        <f>+" אסמכתא " &amp; B13 &amp;"         חזרה לטבלה "</f>
        <v xml:space="preserve"> אסמכתא          חזרה לטבלה </v>
      </c>
      <c r="AK265" s="477" t="s">
        <v>203</v>
      </c>
      <c r="AL265" s="766"/>
      <c r="AM265" s="758"/>
      <c r="AN265" s="768"/>
      <c r="AO265" s="312"/>
    </row>
    <row r="266" spans="1:42" s="17" customFormat="1" x14ac:dyDescent="0.2">
      <c r="A266" s="478">
        <v>1</v>
      </c>
      <c r="B266" s="479"/>
      <c r="C266" s="479"/>
      <c r="D266" s="480"/>
      <c r="E266" s="480"/>
      <c r="F266" s="481"/>
      <c r="G266" s="312">
        <f t="shared" ref="G266:G276" si="93">IF(AND((COUNTA($C$3)=1),(COUNTA(F266)=1),($C$3&lt;&gt;0),(OR((E266&lt;$C$62),(E266&gt;($E$62+61))))),1,0)</f>
        <v>0</v>
      </c>
      <c r="H266" s="312">
        <f t="shared" ref="H266:H276" si="94">IF(AND((COUNTA($C$3)=1),(COUNTA(F266)=1),($C$3&lt;&gt;0),(OR((D266&lt;$C$62),(D266&gt;($E$62))))),1,0)</f>
        <v>0</v>
      </c>
      <c r="I266" s="312"/>
      <c r="J266" s="312"/>
      <c r="K266" s="312"/>
      <c r="L266" s="312"/>
      <c r="M266" s="312"/>
      <c r="N266" s="312"/>
      <c r="O266" s="312"/>
      <c r="P266" s="312"/>
      <c r="Q266" s="478">
        <v>12</v>
      </c>
      <c r="R266" s="479"/>
      <c r="S266" s="479"/>
      <c r="T266" s="480"/>
      <c r="U266" s="480"/>
      <c r="V266" s="481"/>
      <c r="W266" s="312">
        <f t="shared" ref="W266:W276" si="95">IF(AND((COUNTA($C$3)=1),(COUNTA(V266)=1),($C$3&lt;&gt;0),(OR((U266&lt;$C$62),(U266&gt;($E$62+61))))),1,0)</f>
        <v>0</v>
      </c>
      <c r="X266" s="312">
        <f t="shared" ref="X266:X276" si="96">IF(AND((COUNTA($C$3)=1),(COUNTA(V266)=1),($C$3&lt;&gt;0),(OR((T266&lt;$C$62),(T266&gt;($E$62))))),1,0)</f>
        <v>0</v>
      </c>
      <c r="Y266" s="312"/>
      <c r="Z266" s="608">
        <v>23</v>
      </c>
      <c r="AA266" s="607"/>
      <c r="AB266" s="607"/>
      <c r="AC266" s="606"/>
      <c r="AD266" s="606"/>
      <c r="AE266" s="605"/>
      <c r="AF266" s="312">
        <f t="shared" ref="AF266:AF276" si="97">IF(AND((COUNTA($C$3)=1),(COUNTA(AE266)=1),($C$3&lt;&gt;0),(OR((AD266&lt;$C$62),(AD266&gt;($E$62+61))))),1,0)</f>
        <v>0</v>
      </c>
      <c r="AG266" s="312">
        <f t="shared" ref="AG266:AG276" si="98">IF(AND((COUNTA($C$3)=1),(COUNTA(AE266)=1),($C$3&lt;&gt;0),(OR((AC266&lt;$C$62),(AC266&gt;($E$62))))),1,0)</f>
        <v>0</v>
      </c>
      <c r="AH266" s="312"/>
      <c r="AI266" s="482">
        <v>34</v>
      </c>
      <c r="AJ266" s="479"/>
      <c r="AK266" s="479"/>
      <c r="AL266" s="480"/>
      <c r="AM266" s="480"/>
      <c r="AN266" s="481"/>
      <c r="AO266" s="312">
        <f t="shared" ref="AO266:AO276" si="99">IF(AND((COUNTA($C$3)=1),(COUNTA(AN266)=1),($C$3&lt;&gt;0),(OR((AM266&lt;$C$62),(AM266&gt;($E$62+61))))),1,0)</f>
        <v>0</v>
      </c>
      <c r="AP266" s="312">
        <f t="shared" ref="AP266:AP276" si="100">IF(AND((COUNTA($C$3)=1),(COUNTA(AN266)=1),($C$3&lt;&gt;0),(OR((AL266&lt;$C$62),(AL266&gt;($E$62))))),1,0)</f>
        <v>0</v>
      </c>
    </row>
    <row r="267" spans="1:42" s="17" customFormat="1" x14ac:dyDescent="0.2">
      <c r="A267" s="478">
        <v>2</v>
      </c>
      <c r="B267" s="479"/>
      <c r="C267" s="479"/>
      <c r="D267" s="480"/>
      <c r="E267" s="480"/>
      <c r="F267" s="481"/>
      <c r="G267" s="312">
        <f t="shared" si="93"/>
        <v>0</v>
      </c>
      <c r="H267" s="312">
        <f t="shared" si="94"/>
        <v>0</v>
      </c>
      <c r="I267" s="312"/>
      <c r="J267" s="312"/>
      <c r="K267" s="312"/>
      <c r="L267" s="312"/>
      <c r="M267" s="312"/>
      <c r="N267" s="312"/>
      <c r="O267" s="312"/>
      <c r="P267" s="312"/>
      <c r="Q267" s="478">
        <v>13</v>
      </c>
      <c r="R267" s="479"/>
      <c r="S267" s="479"/>
      <c r="T267" s="480"/>
      <c r="U267" s="480"/>
      <c r="V267" s="481"/>
      <c r="W267" s="312">
        <f t="shared" si="95"/>
        <v>0</v>
      </c>
      <c r="X267" s="312">
        <f t="shared" si="96"/>
        <v>0</v>
      </c>
      <c r="Y267" s="312"/>
      <c r="Z267" s="608">
        <v>24</v>
      </c>
      <c r="AA267" s="607"/>
      <c r="AB267" s="607"/>
      <c r="AC267" s="606"/>
      <c r="AD267" s="606"/>
      <c r="AE267" s="605"/>
      <c r="AF267" s="312">
        <f t="shared" si="97"/>
        <v>0</v>
      </c>
      <c r="AG267" s="312">
        <f t="shared" si="98"/>
        <v>0</v>
      </c>
      <c r="AH267" s="312"/>
      <c r="AI267" s="482">
        <v>35</v>
      </c>
      <c r="AJ267" s="479"/>
      <c r="AK267" s="479"/>
      <c r="AL267" s="480"/>
      <c r="AM267" s="480"/>
      <c r="AN267" s="481"/>
      <c r="AO267" s="312">
        <f t="shared" si="99"/>
        <v>0</v>
      </c>
      <c r="AP267" s="312">
        <f t="shared" si="100"/>
        <v>0</v>
      </c>
    </row>
    <row r="268" spans="1:42" s="17" customFormat="1" x14ac:dyDescent="0.2">
      <c r="A268" s="478">
        <v>3</v>
      </c>
      <c r="B268" s="479"/>
      <c r="C268" s="479"/>
      <c r="D268" s="480"/>
      <c r="E268" s="480"/>
      <c r="F268" s="481"/>
      <c r="G268" s="312">
        <f t="shared" si="93"/>
        <v>0</v>
      </c>
      <c r="H268" s="312">
        <f t="shared" si="94"/>
        <v>0</v>
      </c>
      <c r="I268" s="312"/>
      <c r="J268" s="312"/>
      <c r="K268" s="312"/>
      <c r="L268" s="312"/>
      <c r="M268" s="312"/>
      <c r="N268" s="312"/>
      <c r="O268" s="312"/>
      <c r="P268" s="312"/>
      <c r="Q268" s="478">
        <v>14</v>
      </c>
      <c r="R268" s="479"/>
      <c r="S268" s="479"/>
      <c r="T268" s="480"/>
      <c r="U268" s="480"/>
      <c r="V268" s="481"/>
      <c r="W268" s="312">
        <f t="shared" si="95"/>
        <v>0</v>
      </c>
      <c r="X268" s="312">
        <f t="shared" si="96"/>
        <v>0</v>
      </c>
      <c r="Y268" s="312"/>
      <c r="Z268" s="608">
        <v>25</v>
      </c>
      <c r="AA268" s="607"/>
      <c r="AB268" s="607"/>
      <c r="AC268" s="606"/>
      <c r="AD268" s="606"/>
      <c r="AE268" s="605"/>
      <c r="AF268" s="312">
        <f t="shared" si="97"/>
        <v>0</v>
      </c>
      <c r="AG268" s="312">
        <f t="shared" si="98"/>
        <v>0</v>
      </c>
      <c r="AH268" s="312"/>
      <c r="AI268" s="482">
        <v>36</v>
      </c>
      <c r="AJ268" s="479"/>
      <c r="AK268" s="479"/>
      <c r="AL268" s="480"/>
      <c r="AM268" s="480"/>
      <c r="AN268" s="481"/>
      <c r="AO268" s="312">
        <f t="shared" si="99"/>
        <v>0</v>
      </c>
      <c r="AP268" s="312">
        <f t="shared" si="100"/>
        <v>0</v>
      </c>
    </row>
    <row r="269" spans="1:42" s="17" customFormat="1" x14ac:dyDescent="0.2">
      <c r="A269" s="478">
        <v>4</v>
      </c>
      <c r="B269" s="479"/>
      <c r="C269" s="479"/>
      <c r="D269" s="480"/>
      <c r="E269" s="480"/>
      <c r="F269" s="481"/>
      <c r="G269" s="312">
        <f t="shared" si="93"/>
        <v>0</v>
      </c>
      <c r="H269" s="312">
        <f t="shared" si="94"/>
        <v>0</v>
      </c>
      <c r="I269" s="312"/>
      <c r="J269" s="312"/>
      <c r="K269" s="312"/>
      <c r="L269" s="312"/>
      <c r="M269" s="312"/>
      <c r="N269" s="312"/>
      <c r="O269" s="312"/>
      <c r="P269" s="312"/>
      <c r="Q269" s="478">
        <v>15</v>
      </c>
      <c r="R269" s="479"/>
      <c r="S269" s="479"/>
      <c r="T269" s="480"/>
      <c r="U269" s="480"/>
      <c r="V269" s="481"/>
      <c r="W269" s="312">
        <f t="shared" si="95"/>
        <v>0</v>
      </c>
      <c r="X269" s="312">
        <f t="shared" si="96"/>
        <v>0</v>
      </c>
      <c r="Y269" s="312"/>
      <c r="Z269" s="608">
        <v>26</v>
      </c>
      <c r="AA269" s="607"/>
      <c r="AB269" s="607"/>
      <c r="AC269" s="606"/>
      <c r="AD269" s="606"/>
      <c r="AE269" s="605"/>
      <c r="AF269" s="312">
        <f t="shared" si="97"/>
        <v>0</v>
      </c>
      <c r="AG269" s="312">
        <f t="shared" si="98"/>
        <v>0</v>
      </c>
      <c r="AH269" s="312"/>
      <c r="AI269" s="482">
        <v>37</v>
      </c>
      <c r="AJ269" s="479"/>
      <c r="AK269" s="479"/>
      <c r="AL269" s="480"/>
      <c r="AM269" s="480"/>
      <c r="AN269" s="481"/>
      <c r="AO269" s="312">
        <f t="shared" si="99"/>
        <v>0</v>
      </c>
      <c r="AP269" s="312">
        <f t="shared" si="100"/>
        <v>0</v>
      </c>
    </row>
    <row r="270" spans="1:42" s="17" customFormat="1" x14ac:dyDescent="0.2">
      <c r="A270" s="478">
        <v>5</v>
      </c>
      <c r="B270" s="479"/>
      <c r="C270" s="479"/>
      <c r="D270" s="480"/>
      <c r="E270" s="480"/>
      <c r="F270" s="481"/>
      <c r="G270" s="312">
        <f t="shared" si="93"/>
        <v>0</v>
      </c>
      <c r="H270" s="312">
        <f t="shared" si="94"/>
        <v>0</v>
      </c>
      <c r="I270" s="312"/>
      <c r="J270" s="312"/>
      <c r="K270" s="312"/>
      <c r="L270" s="312"/>
      <c r="M270" s="312"/>
      <c r="N270" s="312"/>
      <c r="O270" s="312"/>
      <c r="P270" s="312"/>
      <c r="Q270" s="478">
        <v>16</v>
      </c>
      <c r="R270" s="479"/>
      <c r="S270" s="479"/>
      <c r="T270" s="480"/>
      <c r="U270" s="480"/>
      <c r="V270" s="481"/>
      <c r="W270" s="312">
        <f t="shared" si="95"/>
        <v>0</v>
      </c>
      <c r="X270" s="312">
        <f t="shared" si="96"/>
        <v>0</v>
      </c>
      <c r="Y270" s="312"/>
      <c r="Z270" s="608">
        <v>27</v>
      </c>
      <c r="AA270" s="607"/>
      <c r="AB270" s="607"/>
      <c r="AC270" s="606"/>
      <c r="AD270" s="606"/>
      <c r="AE270" s="605"/>
      <c r="AF270" s="312">
        <f t="shared" si="97"/>
        <v>0</v>
      </c>
      <c r="AG270" s="312">
        <f t="shared" si="98"/>
        <v>0</v>
      </c>
      <c r="AH270" s="312"/>
      <c r="AI270" s="482">
        <v>38</v>
      </c>
      <c r="AJ270" s="479"/>
      <c r="AK270" s="479"/>
      <c r="AL270" s="480"/>
      <c r="AM270" s="480"/>
      <c r="AN270" s="481"/>
      <c r="AO270" s="312">
        <f t="shared" si="99"/>
        <v>0</v>
      </c>
      <c r="AP270" s="312">
        <f t="shared" si="100"/>
        <v>0</v>
      </c>
    </row>
    <row r="271" spans="1:42" s="17" customFormat="1" x14ac:dyDescent="0.2">
      <c r="A271" s="478">
        <v>6</v>
      </c>
      <c r="B271" s="479"/>
      <c r="C271" s="479"/>
      <c r="D271" s="480"/>
      <c r="E271" s="480"/>
      <c r="F271" s="481"/>
      <c r="G271" s="312">
        <f t="shared" si="93"/>
        <v>0</v>
      </c>
      <c r="H271" s="312">
        <f t="shared" si="94"/>
        <v>0</v>
      </c>
      <c r="I271" s="312"/>
      <c r="J271" s="312"/>
      <c r="K271" s="312"/>
      <c r="L271" s="312"/>
      <c r="M271" s="312"/>
      <c r="N271" s="312"/>
      <c r="O271" s="312"/>
      <c r="P271" s="312"/>
      <c r="Q271" s="478">
        <v>17</v>
      </c>
      <c r="R271" s="479"/>
      <c r="S271" s="479"/>
      <c r="T271" s="480"/>
      <c r="U271" s="480"/>
      <c r="V271" s="481"/>
      <c r="W271" s="312">
        <f t="shared" si="95"/>
        <v>0</v>
      </c>
      <c r="X271" s="312">
        <f t="shared" si="96"/>
        <v>0</v>
      </c>
      <c r="Y271" s="312"/>
      <c r="Z271" s="608">
        <v>28</v>
      </c>
      <c r="AA271" s="607"/>
      <c r="AB271" s="607"/>
      <c r="AC271" s="606"/>
      <c r="AD271" s="606"/>
      <c r="AE271" s="605"/>
      <c r="AF271" s="312">
        <f t="shared" si="97"/>
        <v>0</v>
      </c>
      <c r="AG271" s="312">
        <f t="shared" si="98"/>
        <v>0</v>
      </c>
      <c r="AH271" s="312"/>
      <c r="AI271" s="482">
        <v>39</v>
      </c>
      <c r="AJ271" s="479"/>
      <c r="AK271" s="479"/>
      <c r="AL271" s="480"/>
      <c r="AM271" s="480"/>
      <c r="AN271" s="481"/>
      <c r="AO271" s="312">
        <f t="shared" si="99"/>
        <v>0</v>
      </c>
      <c r="AP271" s="312">
        <f t="shared" si="100"/>
        <v>0</v>
      </c>
    </row>
    <row r="272" spans="1:42" s="17" customFormat="1" x14ac:dyDescent="0.2">
      <c r="A272" s="478">
        <v>7</v>
      </c>
      <c r="B272" s="479"/>
      <c r="C272" s="479"/>
      <c r="D272" s="480"/>
      <c r="E272" s="480"/>
      <c r="F272" s="481"/>
      <c r="G272" s="312">
        <f t="shared" si="93"/>
        <v>0</v>
      </c>
      <c r="H272" s="312">
        <f t="shared" si="94"/>
        <v>0</v>
      </c>
      <c r="I272" s="312"/>
      <c r="J272" s="312"/>
      <c r="K272" s="312"/>
      <c r="L272" s="312"/>
      <c r="M272" s="312"/>
      <c r="N272" s="312"/>
      <c r="O272" s="312"/>
      <c r="P272" s="312"/>
      <c r="Q272" s="478">
        <v>18</v>
      </c>
      <c r="R272" s="479"/>
      <c r="S272" s="479"/>
      <c r="T272" s="480"/>
      <c r="U272" s="480"/>
      <c r="V272" s="481"/>
      <c r="W272" s="312">
        <f t="shared" si="95"/>
        <v>0</v>
      </c>
      <c r="X272" s="312">
        <f t="shared" si="96"/>
        <v>0</v>
      </c>
      <c r="Y272" s="312"/>
      <c r="Z272" s="608">
        <v>29</v>
      </c>
      <c r="AA272" s="607"/>
      <c r="AB272" s="607"/>
      <c r="AC272" s="606"/>
      <c r="AD272" s="606"/>
      <c r="AE272" s="605"/>
      <c r="AF272" s="312">
        <f t="shared" si="97"/>
        <v>0</v>
      </c>
      <c r="AG272" s="312">
        <f t="shared" si="98"/>
        <v>0</v>
      </c>
      <c r="AH272" s="312"/>
      <c r="AI272" s="482">
        <v>40</v>
      </c>
      <c r="AJ272" s="479"/>
      <c r="AK272" s="479"/>
      <c r="AL272" s="480"/>
      <c r="AM272" s="480"/>
      <c r="AN272" s="481"/>
      <c r="AO272" s="312">
        <f t="shared" si="99"/>
        <v>0</v>
      </c>
      <c r="AP272" s="312">
        <f t="shared" si="100"/>
        <v>0</v>
      </c>
    </row>
    <row r="273" spans="1:42" s="17" customFormat="1" x14ac:dyDescent="0.2">
      <c r="A273" s="478">
        <v>8</v>
      </c>
      <c r="B273" s="479"/>
      <c r="C273" s="479"/>
      <c r="D273" s="480"/>
      <c r="E273" s="480"/>
      <c r="F273" s="481"/>
      <c r="G273" s="312">
        <f t="shared" si="93"/>
        <v>0</v>
      </c>
      <c r="H273" s="312">
        <f t="shared" si="94"/>
        <v>0</v>
      </c>
      <c r="I273" s="312"/>
      <c r="J273" s="312"/>
      <c r="K273" s="312"/>
      <c r="L273" s="312"/>
      <c r="M273" s="312"/>
      <c r="N273" s="312"/>
      <c r="O273" s="312"/>
      <c r="P273" s="312"/>
      <c r="Q273" s="478">
        <v>19</v>
      </c>
      <c r="R273" s="479"/>
      <c r="S273" s="479"/>
      <c r="T273" s="480"/>
      <c r="U273" s="480"/>
      <c r="V273" s="481"/>
      <c r="W273" s="312">
        <f t="shared" si="95"/>
        <v>0</v>
      </c>
      <c r="X273" s="312">
        <f t="shared" si="96"/>
        <v>0</v>
      </c>
      <c r="Y273" s="312"/>
      <c r="Z273" s="608">
        <v>30</v>
      </c>
      <c r="AA273" s="607"/>
      <c r="AB273" s="607"/>
      <c r="AC273" s="606"/>
      <c r="AD273" s="606"/>
      <c r="AE273" s="605"/>
      <c r="AF273" s="312">
        <f t="shared" si="97"/>
        <v>0</v>
      </c>
      <c r="AG273" s="312">
        <f t="shared" si="98"/>
        <v>0</v>
      </c>
      <c r="AH273" s="312"/>
      <c r="AI273" s="482">
        <v>41</v>
      </c>
      <c r="AJ273" s="479"/>
      <c r="AK273" s="479"/>
      <c r="AL273" s="480"/>
      <c r="AM273" s="480"/>
      <c r="AN273" s="481"/>
      <c r="AO273" s="312">
        <f t="shared" si="99"/>
        <v>0</v>
      </c>
      <c r="AP273" s="312">
        <f t="shared" si="100"/>
        <v>0</v>
      </c>
    </row>
    <row r="274" spans="1:42" s="17" customFormat="1" x14ac:dyDescent="0.2">
      <c r="A274" s="478">
        <v>9</v>
      </c>
      <c r="B274" s="479"/>
      <c r="C274" s="479"/>
      <c r="D274" s="480"/>
      <c r="E274" s="480"/>
      <c r="F274" s="481"/>
      <c r="G274" s="312">
        <f t="shared" si="93"/>
        <v>0</v>
      </c>
      <c r="H274" s="312">
        <f t="shared" si="94"/>
        <v>0</v>
      </c>
      <c r="I274" s="312"/>
      <c r="J274" s="312"/>
      <c r="K274" s="312"/>
      <c r="L274" s="312"/>
      <c r="M274" s="312"/>
      <c r="N274" s="312"/>
      <c r="O274" s="312"/>
      <c r="P274" s="312"/>
      <c r="Q274" s="478">
        <v>20</v>
      </c>
      <c r="R274" s="479"/>
      <c r="S274" s="479"/>
      <c r="T274" s="480"/>
      <c r="U274" s="480"/>
      <c r="V274" s="481"/>
      <c r="W274" s="312">
        <f t="shared" si="95"/>
        <v>0</v>
      </c>
      <c r="X274" s="312">
        <f t="shared" si="96"/>
        <v>0</v>
      </c>
      <c r="Y274" s="312"/>
      <c r="Z274" s="608">
        <v>31</v>
      </c>
      <c r="AA274" s="607"/>
      <c r="AB274" s="607"/>
      <c r="AC274" s="606"/>
      <c r="AD274" s="606"/>
      <c r="AE274" s="605"/>
      <c r="AF274" s="312">
        <f t="shared" si="97"/>
        <v>0</v>
      </c>
      <c r="AG274" s="312">
        <f t="shared" si="98"/>
        <v>0</v>
      </c>
      <c r="AH274" s="312"/>
      <c r="AI274" s="482">
        <v>42</v>
      </c>
      <c r="AJ274" s="479"/>
      <c r="AK274" s="479"/>
      <c r="AL274" s="480"/>
      <c r="AM274" s="480"/>
      <c r="AN274" s="481"/>
      <c r="AO274" s="312">
        <f t="shared" si="99"/>
        <v>0</v>
      </c>
      <c r="AP274" s="312">
        <f t="shared" si="100"/>
        <v>0</v>
      </c>
    </row>
    <row r="275" spans="1:42" s="17" customFormat="1" x14ac:dyDescent="0.2">
      <c r="A275" s="478">
        <v>10</v>
      </c>
      <c r="B275" s="479"/>
      <c r="C275" s="479"/>
      <c r="D275" s="480"/>
      <c r="E275" s="480"/>
      <c r="F275" s="481"/>
      <c r="G275" s="312">
        <f t="shared" si="93"/>
        <v>0</v>
      </c>
      <c r="H275" s="312">
        <f t="shared" si="94"/>
        <v>0</v>
      </c>
      <c r="I275" s="312"/>
      <c r="J275" s="312"/>
      <c r="K275" s="312"/>
      <c r="L275" s="312"/>
      <c r="M275" s="312"/>
      <c r="N275" s="312"/>
      <c r="O275" s="312"/>
      <c r="P275" s="312"/>
      <c r="Q275" s="478">
        <v>21</v>
      </c>
      <c r="R275" s="479"/>
      <c r="S275" s="479"/>
      <c r="T275" s="480"/>
      <c r="U275" s="480"/>
      <c r="V275" s="481"/>
      <c r="W275" s="312">
        <f t="shared" si="95"/>
        <v>0</v>
      </c>
      <c r="X275" s="312">
        <f t="shared" si="96"/>
        <v>0</v>
      </c>
      <c r="Y275" s="312"/>
      <c r="Z275" s="608">
        <v>32</v>
      </c>
      <c r="AA275" s="607"/>
      <c r="AB275" s="607"/>
      <c r="AC275" s="606"/>
      <c r="AD275" s="606"/>
      <c r="AE275" s="605"/>
      <c r="AF275" s="312">
        <f t="shared" si="97"/>
        <v>0</v>
      </c>
      <c r="AG275" s="312">
        <f t="shared" si="98"/>
        <v>0</v>
      </c>
      <c r="AH275" s="312"/>
      <c r="AI275" s="482">
        <v>43</v>
      </c>
      <c r="AJ275" s="479"/>
      <c r="AK275" s="479"/>
      <c r="AL275" s="480"/>
      <c r="AM275" s="480"/>
      <c r="AN275" s="481"/>
      <c r="AO275" s="312">
        <f t="shared" si="99"/>
        <v>0</v>
      </c>
      <c r="AP275" s="312">
        <f t="shared" si="100"/>
        <v>0</v>
      </c>
    </row>
    <row r="276" spans="1:42" s="17" customFormat="1" ht="13.5" thickBot="1" x14ac:dyDescent="0.25">
      <c r="A276" s="483">
        <v>11</v>
      </c>
      <c r="B276" s="484"/>
      <c r="C276" s="484"/>
      <c r="D276" s="485"/>
      <c r="E276" s="485"/>
      <c r="F276" s="486"/>
      <c r="G276" s="312">
        <f t="shared" si="93"/>
        <v>0</v>
      </c>
      <c r="H276" s="312">
        <f t="shared" si="94"/>
        <v>0</v>
      </c>
      <c r="I276" s="312"/>
      <c r="J276" s="312"/>
      <c r="K276" s="312"/>
      <c r="L276" s="312"/>
      <c r="M276" s="312"/>
      <c r="N276" s="312"/>
      <c r="O276" s="312"/>
      <c r="P276" s="312"/>
      <c r="Q276" s="483">
        <v>22</v>
      </c>
      <c r="R276" s="484"/>
      <c r="S276" s="484"/>
      <c r="T276" s="485"/>
      <c r="U276" s="485"/>
      <c r="V276" s="486"/>
      <c r="W276" s="312">
        <f t="shared" si="95"/>
        <v>0</v>
      </c>
      <c r="X276" s="312">
        <f t="shared" si="96"/>
        <v>0</v>
      </c>
      <c r="Y276" s="312"/>
      <c r="Z276" s="604">
        <v>33</v>
      </c>
      <c r="AA276" s="603"/>
      <c r="AB276" s="603"/>
      <c r="AC276" s="602"/>
      <c r="AD276" s="602"/>
      <c r="AE276" s="601"/>
      <c r="AF276" s="312">
        <f t="shared" si="97"/>
        <v>0</v>
      </c>
      <c r="AG276" s="312">
        <f t="shared" si="98"/>
        <v>0</v>
      </c>
      <c r="AH276" s="312"/>
      <c r="AI276" s="487"/>
      <c r="AJ276" s="488" t="s">
        <v>3</v>
      </c>
      <c r="AK276" s="487"/>
      <c r="AL276" s="487"/>
      <c r="AM276" s="487"/>
      <c r="AN276" s="489">
        <f>SUM(F266:F276)+SUM(V266:V276)+SUM(AN266:AN275)+SUM(AE266:AE276)</f>
        <v>0</v>
      </c>
      <c r="AO276" s="312">
        <f t="shared" si="99"/>
        <v>0</v>
      </c>
      <c r="AP276" s="312">
        <f t="shared" si="100"/>
        <v>0</v>
      </c>
    </row>
    <row r="277" spans="1:42" s="17" customFormat="1" x14ac:dyDescent="0.2">
      <c r="B277" s="328"/>
      <c r="C277" s="328"/>
      <c r="D277" s="329"/>
      <c r="E277" s="329"/>
      <c r="F277" s="297"/>
      <c r="G277" s="312"/>
      <c r="R277" s="328"/>
      <c r="S277" s="328"/>
      <c r="T277" s="329"/>
      <c r="U277" s="329"/>
      <c r="V277" s="297"/>
      <c r="W277" s="312"/>
      <c r="AA277" s="600"/>
      <c r="AB277" s="600"/>
      <c r="AC277" s="599"/>
      <c r="AD277" s="599"/>
      <c r="AE277" s="598"/>
      <c r="AF277" s="312"/>
      <c r="AJ277" s="328"/>
      <c r="AK277" s="328"/>
      <c r="AL277" s="329"/>
      <c r="AM277" s="329"/>
      <c r="AN277" s="297"/>
      <c r="AO277" s="312"/>
    </row>
    <row r="278" spans="1:42" s="17" customFormat="1" x14ac:dyDescent="0.2">
      <c r="B278" s="328"/>
      <c r="C278" s="328"/>
      <c r="D278" s="329"/>
      <c r="E278" s="329"/>
      <c r="F278" s="297"/>
      <c r="G278" s="312"/>
      <c r="H278" s="312"/>
      <c r="I278" s="312"/>
      <c r="J278" s="312"/>
      <c r="K278" s="312"/>
      <c r="L278" s="312"/>
      <c r="M278" s="312"/>
      <c r="N278" s="312"/>
      <c r="O278" s="312"/>
      <c r="P278" s="312"/>
      <c r="R278" s="328"/>
      <c r="S278" s="328"/>
      <c r="T278" s="329"/>
      <c r="U278" s="329"/>
      <c r="V278" s="297"/>
      <c r="W278" s="312"/>
      <c r="X278" s="312"/>
      <c r="Y278" s="312"/>
      <c r="Z278" s="597"/>
      <c r="AA278" s="600"/>
      <c r="AB278" s="600"/>
      <c r="AC278" s="599"/>
      <c r="AD278" s="599"/>
      <c r="AE278" s="598"/>
      <c r="AF278" s="312"/>
      <c r="AG278" s="312"/>
      <c r="AH278" s="312"/>
      <c r="AJ278" s="328"/>
      <c r="AK278" s="328"/>
      <c r="AL278" s="329"/>
      <c r="AM278" s="329"/>
      <c r="AN278" s="297"/>
      <c r="AO278" s="312"/>
      <c r="AP278" s="312"/>
    </row>
    <row r="279" spans="1:42" s="17" customFormat="1" x14ac:dyDescent="0.2">
      <c r="B279" s="328"/>
      <c r="C279" s="328"/>
      <c r="D279" s="329"/>
      <c r="E279" s="329"/>
      <c r="F279" s="297"/>
      <c r="G279" s="312"/>
      <c r="H279" s="312"/>
      <c r="I279" s="312"/>
      <c r="J279" s="312"/>
      <c r="K279" s="312"/>
      <c r="L279" s="312"/>
      <c r="M279" s="312"/>
      <c r="N279" s="312"/>
      <c r="O279" s="312"/>
      <c r="P279" s="312"/>
      <c r="R279" s="328"/>
      <c r="S279" s="328"/>
      <c r="T279" s="329"/>
      <c r="U279" s="329"/>
      <c r="V279" s="297"/>
      <c r="W279" s="312"/>
      <c r="X279" s="312"/>
      <c r="Y279" s="312"/>
      <c r="Z279" s="597"/>
      <c r="AA279" s="600"/>
      <c r="AB279" s="600"/>
      <c r="AC279" s="599"/>
      <c r="AD279" s="599"/>
      <c r="AE279" s="598"/>
      <c r="AF279" s="312"/>
      <c r="AG279" s="312"/>
      <c r="AH279" s="312"/>
      <c r="AJ279" s="328"/>
      <c r="AK279" s="328"/>
      <c r="AL279" s="329"/>
      <c r="AM279" s="329"/>
      <c r="AN279" s="297"/>
      <c r="AO279" s="312"/>
      <c r="AP279" s="312"/>
    </row>
    <row r="280" spans="1:42" s="17" customFormat="1" x14ac:dyDescent="0.2">
      <c r="B280" s="328"/>
      <c r="C280" s="328"/>
      <c r="D280" s="329"/>
      <c r="E280" s="329"/>
      <c r="F280" s="297"/>
      <c r="G280" s="312"/>
      <c r="H280" s="312"/>
      <c r="I280" s="312"/>
      <c r="J280" s="312"/>
      <c r="K280" s="312"/>
      <c r="L280" s="312"/>
      <c r="M280" s="312"/>
      <c r="N280" s="312"/>
      <c r="O280" s="312"/>
      <c r="P280" s="312"/>
      <c r="R280" s="328"/>
      <c r="S280" s="328"/>
      <c r="T280" s="329"/>
      <c r="U280" s="329"/>
      <c r="V280" s="297"/>
      <c r="W280" s="312"/>
      <c r="X280" s="312"/>
      <c r="Y280" s="312"/>
      <c r="Z280" s="597"/>
      <c r="AA280" s="600"/>
      <c r="AB280" s="600"/>
      <c r="AC280" s="599"/>
      <c r="AD280" s="599"/>
      <c r="AE280" s="598"/>
      <c r="AF280" s="312"/>
      <c r="AG280" s="312"/>
      <c r="AH280" s="312"/>
      <c r="AJ280" s="328"/>
      <c r="AK280" s="328"/>
      <c r="AL280" s="329"/>
      <c r="AM280" s="329"/>
      <c r="AN280" s="297"/>
      <c r="AO280" s="312"/>
      <c r="AP280" s="312"/>
    </row>
    <row r="281" spans="1:42" s="17" customFormat="1" x14ac:dyDescent="0.2">
      <c r="B281" s="328"/>
      <c r="C281" s="328"/>
      <c r="D281" s="329"/>
      <c r="E281" s="329"/>
      <c r="F281" s="297"/>
      <c r="G281" s="312"/>
      <c r="H281" s="312"/>
      <c r="I281" s="312"/>
      <c r="J281" s="312"/>
      <c r="K281" s="312"/>
      <c r="L281" s="312"/>
      <c r="M281" s="312"/>
      <c r="N281" s="312"/>
      <c r="O281" s="312"/>
      <c r="P281" s="312"/>
      <c r="R281" s="328"/>
      <c r="S281" s="328"/>
      <c r="T281" s="329"/>
      <c r="U281" s="329"/>
      <c r="V281" s="297"/>
      <c r="W281" s="312"/>
      <c r="X281" s="312"/>
      <c r="Y281" s="312"/>
      <c r="Z281" s="597"/>
      <c r="AA281" s="600"/>
      <c r="AB281" s="600"/>
      <c r="AC281" s="599"/>
      <c r="AD281" s="599"/>
      <c r="AE281" s="598"/>
      <c r="AF281" s="312"/>
      <c r="AG281" s="312"/>
      <c r="AH281" s="312"/>
      <c r="AJ281" s="328"/>
      <c r="AK281" s="328"/>
      <c r="AL281" s="329"/>
      <c r="AM281" s="329"/>
      <c r="AN281" s="297"/>
      <c r="AO281" s="312"/>
      <c r="AP281" s="312"/>
    </row>
    <row r="282" spans="1:42" s="17" customFormat="1" x14ac:dyDescent="0.2">
      <c r="B282" s="328"/>
      <c r="C282" s="328"/>
      <c r="D282" s="329"/>
      <c r="E282" s="329"/>
      <c r="F282" s="297"/>
      <c r="G282" s="312"/>
      <c r="H282" s="312"/>
      <c r="I282" s="312"/>
      <c r="J282" s="312"/>
      <c r="K282" s="312"/>
      <c r="L282" s="312"/>
      <c r="M282" s="312"/>
      <c r="N282" s="312"/>
      <c r="O282" s="312"/>
      <c r="P282" s="312"/>
      <c r="R282" s="328"/>
      <c r="S282" s="328"/>
      <c r="T282" s="329"/>
      <c r="U282" s="329"/>
      <c r="V282" s="297"/>
      <c r="W282" s="312"/>
      <c r="X282" s="312"/>
      <c r="Y282" s="312"/>
      <c r="Z282" s="597"/>
      <c r="AA282" s="600"/>
      <c r="AB282" s="600"/>
      <c r="AC282" s="599"/>
      <c r="AD282" s="599"/>
      <c r="AE282" s="598"/>
      <c r="AF282" s="312"/>
      <c r="AG282" s="312"/>
      <c r="AH282" s="312"/>
      <c r="AJ282" s="328"/>
      <c r="AK282" s="328"/>
      <c r="AL282" s="329"/>
      <c r="AM282" s="329"/>
      <c r="AN282" s="297"/>
      <c r="AO282" s="312"/>
      <c r="AP282" s="312"/>
    </row>
    <row r="283" spans="1:42" s="17" customFormat="1" ht="13.5" thickBot="1" x14ac:dyDescent="0.25">
      <c r="B283" s="328"/>
      <c r="C283" s="328"/>
      <c r="D283" s="329"/>
      <c r="E283" s="329"/>
      <c r="F283" s="297"/>
      <c r="G283" s="312"/>
      <c r="H283" s="312"/>
      <c r="I283" s="312"/>
      <c r="J283" s="312"/>
      <c r="K283" s="312"/>
      <c r="L283" s="312"/>
      <c r="M283" s="312"/>
      <c r="N283" s="312"/>
      <c r="O283" s="312"/>
      <c r="P283" s="312"/>
      <c r="R283" s="328"/>
      <c r="S283" s="328"/>
      <c r="T283" s="329"/>
      <c r="U283" s="329"/>
      <c r="V283" s="297"/>
      <c r="W283" s="312"/>
      <c r="X283" s="312"/>
      <c r="Y283" s="312"/>
      <c r="Z283" s="597"/>
      <c r="AA283" s="600"/>
      <c r="AB283" s="600"/>
      <c r="AC283" s="599"/>
      <c r="AD283" s="599"/>
      <c r="AE283" s="598"/>
      <c r="AF283" s="312"/>
      <c r="AG283" s="312"/>
      <c r="AH283" s="312"/>
      <c r="AJ283" s="328"/>
      <c r="AK283" s="328"/>
      <c r="AL283" s="329"/>
      <c r="AM283" s="329"/>
      <c r="AN283" s="297"/>
      <c r="AO283" s="312"/>
      <c r="AP283" s="312"/>
    </row>
    <row r="284" spans="1:42" s="17" customFormat="1" ht="13.5" customHeight="1" thickBot="1" x14ac:dyDescent="0.25">
      <c r="A284" s="472">
        <v>12</v>
      </c>
      <c r="B284" s="473"/>
      <c r="C284" s="473"/>
      <c r="D284" s="755" t="s">
        <v>159</v>
      </c>
      <c r="E284" s="757" t="s">
        <v>34</v>
      </c>
      <c r="F284" s="317">
        <f>+$AN296</f>
        <v>0</v>
      </c>
      <c r="Q284" s="472"/>
      <c r="R284" s="473"/>
      <c r="S284" s="473"/>
      <c r="T284" s="755" t="s">
        <v>159</v>
      </c>
      <c r="U284" s="757" t="s">
        <v>34</v>
      </c>
      <c r="V284" s="317">
        <f>+$AN296</f>
        <v>0</v>
      </c>
      <c r="Z284" s="615">
        <v>12</v>
      </c>
      <c r="AA284" s="614"/>
      <c r="AB284" s="614"/>
      <c r="AC284" s="763" t="s">
        <v>159</v>
      </c>
      <c r="AD284" s="761" t="s">
        <v>34</v>
      </c>
      <c r="AE284" s="612">
        <f>+$AN296</f>
        <v>0</v>
      </c>
      <c r="AI284" s="473"/>
      <c r="AJ284" s="473"/>
      <c r="AK284" s="473"/>
      <c r="AL284" s="765" t="s">
        <v>159</v>
      </c>
      <c r="AM284" s="757" t="s">
        <v>34</v>
      </c>
      <c r="AN284" s="767" t="s">
        <v>18</v>
      </c>
    </row>
    <row r="285" spans="1:42" s="17" customFormat="1" ht="51" x14ac:dyDescent="0.2">
      <c r="A285" s="475" t="s">
        <v>7</v>
      </c>
      <c r="B285" s="476" t="str">
        <f>+" אסמכתא " &amp; B14 &amp;"         חזרה לטבלה "</f>
        <v xml:space="preserve"> אסמכתא          חזרה לטבלה </v>
      </c>
      <c r="C285" s="477" t="s">
        <v>203</v>
      </c>
      <c r="D285" s="756"/>
      <c r="E285" s="758"/>
      <c r="F285" s="317" t="s">
        <v>18</v>
      </c>
      <c r="G285" s="312"/>
      <c r="Q285" s="475" t="s">
        <v>23</v>
      </c>
      <c r="R285" s="476" t="str">
        <f>+" אסמכתא " &amp; B14 &amp;"         חזרה לטבלה "</f>
        <v xml:space="preserve"> אסמכתא          חזרה לטבלה </v>
      </c>
      <c r="S285" s="477" t="s">
        <v>203</v>
      </c>
      <c r="T285" s="756"/>
      <c r="U285" s="758"/>
      <c r="V285" s="317" t="s">
        <v>18</v>
      </c>
      <c r="W285" s="312"/>
      <c r="Z285" s="611" t="s">
        <v>7</v>
      </c>
      <c r="AA285" s="610" t="str">
        <f>+" אסמכתא " &amp; B14 &amp;"         חזרה לטבלה "</f>
        <v xml:space="preserve"> אסמכתא          חזרה לטבלה </v>
      </c>
      <c r="AB285" s="609" t="s">
        <v>203</v>
      </c>
      <c r="AC285" s="764"/>
      <c r="AD285" s="762"/>
      <c r="AE285" s="612" t="s">
        <v>18</v>
      </c>
      <c r="AF285" s="312"/>
      <c r="AI285" s="477" t="s">
        <v>23</v>
      </c>
      <c r="AJ285" s="476" t="str">
        <f>+" אסמכתא " &amp; B14 &amp;"         חזרה לטבלה "</f>
        <v xml:space="preserve"> אסמכתא          חזרה לטבלה </v>
      </c>
      <c r="AK285" s="477" t="s">
        <v>203</v>
      </c>
      <c r="AL285" s="766"/>
      <c r="AM285" s="758"/>
      <c r="AN285" s="768"/>
      <c r="AO285" s="312"/>
    </row>
    <row r="286" spans="1:42" s="17" customFormat="1" x14ac:dyDescent="0.2">
      <c r="A286" s="478">
        <v>1</v>
      </c>
      <c r="B286" s="479"/>
      <c r="C286" s="479"/>
      <c r="D286" s="480"/>
      <c r="E286" s="480"/>
      <c r="F286" s="481"/>
      <c r="G286" s="312">
        <f t="shared" ref="G286:G296" si="101">IF(AND((COUNTA($C$3)=1),(COUNTA(F286)=1),($C$3&lt;&gt;0),(OR((E286&lt;$C$62),(E286&gt;($E$62+61))))),1,0)</f>
        <v>0</v>
      </c>
      <c r="H286" s="312">
        <f t="shared" ref="H286:H296" si="102">IF(AND((COUNTA($C$3)=1),(COUNTA(F286)=1),($C$3&lt;&gt;0),(OR((D286&lt;$C$62),(D286&gt;($E$62))))),1,0)</f>
        <v>0</v>
      </c>
      <c r="I286" s="312"/>
      <c r="J286" s="312"/>
      <c r="K286" s="312"/>
      <c r="L286" s="312"/>
      <c r="M286" s="312"/>
      <c r="N286" s="312"/>
      <c r="O286" s="312"/>
      <c r="P286" s="312"/>
      <c r="Q286" s="478">
        <v>12</v>
      </c>
      <c r="R286" s="479"/>
      <c r="S286" s="479"/>
      <c r="T286" s="480"/>
      <c r="U286" s="480"/>
      <c r="V286" s="481"/>
      <c r="W286" s="312">
        <f t="shared" ref="W286:W296" si="103">IF(AND((COUNTA($C$3)=1),(COUNTA(V286)=1),($C$3&lt;&gt;0),(OR((U286&lt;$C$62),(U286&gt;($E$62+61))))),1,0)</f>
        <v>0</v>
      </c>
      <c r="X286" s="312">
        <f t="shared" ref="X286:X296" si="104">IF(AND((COUNTA($C$3)=1),(COUNTA(V286)=1),($C$3&lt;&gt;0),(OR((T286&lt;$C$62),(T286&gt;($E$62))))),1,0)</f>
        <v>0</v>
      </c>
      <c r="Y286" s="312"/>
      <c r="Z286" s="608">
        <v>23</v>
      </c>
      <c r="AA286" s="607"/>
      <c r="AB286" s="607"/>
      <c r="AC286" s="606"/>
      <c r="AD286" s="606"/>
      <c r="AE286" s="605"/>
      <c r="AF286" s="312">
        <f t="shared" ref="AF286:AF296" si="105">IF(AND((COUNTA($C$3)=1),(COUNTA(AE286)=1),($C$3&lt;&gt;0),(OR((AD286&lt;$C$62),(AD286&gt;($E$62+61))))),1,0)</f>
        <v>0</v>
      </c>
      <c r="AG286" s="312">
        <f t="shared" ref="AG286:AG296" si="106">IF(AND((COUNTA($C$3)=1),(COUNTA(AE286)=1),($C$3&lt;&gt;0),(OR((AC286&lt;$C$62),(AC286&gt;($E$62))))),1,0)</f>
        <v>0</v>
      </c>
      <c r="AH286" s="312"/>
      <c r="AI286" s="482">
        <v>34</v>
      </c>
      <c r="AJ286" s="479"/>
      <c r="AK286" s="479"/>
      <c r="AL286" s="480"/>
      <c r="AM286" s="480"/>
      <c r="AN286" s="481"/>
      <c r="AO286" s="312">
        <f t="shared" ref="AO286:AO296" si="107">IF(AND((COUNTA($C$3)=1),(COUNTA(AN286)=1),($C$3&lt;&gt;0),(OR((AM286&lt;$C$62),(AM286&gt;($E$62+61))))),1,0)</f>
        <v>0</v>
      </c>
      <c r="AP286" s="312">
        <f t="shared" ref="AP286:AP296" si="108">IF(AND((COUNTA($C$3)=1),(COUNTA(AN286)=1),($C$3&lt;&gt;0),(OR((AL286&lt;$C$62),(AL286&gt;($E$62))))),1,0)</f>
        <v>0</v>
      </c>
    </row>
    <row r="287" spans="1:42" s="17" customFormat="1" x14ac:dyDescent="0.2">
      <c r="A287" s="478">
        <v>2</v>
      </c>
      <c r="B287" s="479"/>
      <c r="C287" s="479"/>
      <c r="D287" s="480"/>
      <c r="E287" s="480"/>
      <c r="F287" s="481"/>
      <c r="G287" s="312">
        <f t="shared" si="101"/>
        <v>0</v>
      </c>
      <c r="H287" s="312">
        <f t="shared" si="102"/>
        <v>0</v>
      </c>
      <c r="I287" s="312"/>
      <c r="J287" s="312"/>
      <c r="K287" s="312"/>
      <c r="L287" s="312"/>
      <c r="M287" s="312"/>
      <c r="N287" s="312"/>
      <c r="O287" s="312"/>
      <c r="P287" s="312"/>
      <c r="Q287" s="478">
        <v>13</v>
      </c>
      <c r="R287" s="479"/>
      <c r="S287" s="479"/>
      <c r="T287" s="480"/>
      <c r="U287" s="480"/>
      <c r="V287" s="481"/>
      <c r="W287" s="312">
        <f t="shared" si="103"/>
        <v>0</v>
      </c>
      <c r="X287" s="312">
        <f t="shared" si="104"/>
        <v>0</v>
      </c>
      <c r="Y287" s="312"/>
      <c r="Z287" s="608">
        <v>24</v>
      </c>
      <c r="AA287" s="607"/>
      <c r="AB287" s="607"/>
      <c r="AC287" s="606"/>
      <c r="AD287" s="606"/>
      <c r="AE287" s="605"/>
      <c r="AF287" s="312">
        <f t="shared" si="105"/>
        <v>0</v>
      </c>
      <c r="AG287" s="312">
        <f t="shared" si="106"/>
        <v>0</v>
      </c>
      <c r="AH287" s="312"/>
      <c r="AI287" s="482">
        <v>35</v>
      </c>
      <c r="AJ287" s="479"/>
      <c r="AK287" s="479"/>
      <c r="AL287" s="480"/>
      <c r="AM287" s="480"/>
      <c r="AN287" s="481"/>
      <c r="AO287" s="312">
        <f t="shared" si="107"/>
        <v>0</v>
      </c>
      <c r="AP287" s="312">
        <f t="shared" si="108"/>
        <v>0</v>
      </c>
    </row>
    <row r="288" spans="1:42" s="17" customFormat="1" x14ac:dyDescent="0.2">
      <c r="A288" s="478">
        <v>3</v>
      </c>
      <c r="B288" s="479"/>
      <c r="C288" s="479"/>
      <c r="D288" s="480"/>
      <c r="E288" s="480"/>
      <c r="F288" s="481"/>
      <c r="G288" s="312">
        <f t="shared" si="101"/>
        <v>0</v>
      </c>
      <c r="H288" s="312">
        <f t="shared" si="102"/>
        <v>0</v>
      </c>
      <c r="I288" s="312"/>
      <c r="J288" s="312"/>
      <c r="K288" s="312"/>
      <c r="L288" s="312"/>
      <c r="M288" s="312"/>
      <c r="N288" s="312"/>
      <c r="O288" s="312"/>
      <c r="P288" s="312"/>
      <c r="Q288" s="478">
        <v>14</v>
      </c>
      <c r="R288" s="479"/>
      <c r="S288" s="479"/>
      <c r="T288" s="480"/>
      <c r="U288" s="480"/>
      <c r="V288" s="481"/>
      <c r="W288" s="312">
        <f t="shared" si="103"/>
        <v>0</v>
      </c>
      <c r="X288" s="312">
        <f t="shared" si="104"/>
        <v>0</v>
      </c>
      <c r="Y288" s="312"/>
      <c r="Z288" s="608">
        <v>25</v>
      </c>
      <c r="AA288" s="607"/>
      <c r="AB288" s="607"/>
      <c r="AC288" s="606"/>
      <c r="AD288" s="606"/>
      <c r="AE288" s="605"/>
      <c r="AF288" s="312">
        <f t="shared" si="105"/>
        <v>0</v>
      </c>
      <c r="AG288" s="312">
        <f t="shared" si="106"/>
        <v>0</v>
      </c>
      <c r="AH288" s="312"/>
      <c r="AI288" s="482">
        <v>36</v>
      </c>
      <c r="AJ288" s="479"/>
      <c r="AK288" s="479"/>
      <c r="AL288" s="480"/>
      <c r="AM288" s="480"/>
      <c r="AN288" s="481"/>
      <c r="AO288" s="312">
        <f t="shared" si="107"/>
        <v>0</v>
      </c>
      <c r="AP288" s="312">
        <f t="shared" si="108"/>
        <v>0</v>
      </c>
    </row>
    <row r="289" spans="1:42" s="17" customFormat="1" x14ac:dyDescent="0.2">
      <c r="A289" s="478">
        <v>4</v>
      </c>
      <c r="B289" s="479"/>
      <c r="C289" s="479"/>
      <c r="D289" s="480"/>
      <c r="E289" s="480"/>
      <c r="F289" s="481"/>
      <c r="G289" s="312">
        <f t="shared" si="101"/>
        <v>0</v>
      </c>
      <c r="H289" s="312">
        <f t="shared" si="102"/>
        <v>0</v>
      </c>
      <c r="I289" s="312"/>
      <c r="J289" s="312"/>
      <c r="K289" s="312"/>
      <c r="L289" s="312"/>
      <c r="M289" s="312"/>
      <c r="N289" s="312"/>
      <c r="O289" s="312"/>
      <c r="P289" s="312"/>
      <c r="Q289" s="478">
        <v>15</v>
      </c>
      <c r="R289" s="479"/>
      <c r="S289" s="479"/>
      <c r="T289" s="480"/>
      <c r="U289" s="480"/>
      <c r="V289" s="481"/>
      <c r="W289" s="312">
        <f t="shared" si="103"/>
        <v>0</v>
      </c>
      <c r="X289" s="312">
        <f t="shared" si="104"/>
        <v>0</v>
      </c>
      <c r="Y289" s="312"/>
      <c r="Z289" s="608">
        <v>26</v>
      </c>
      <c r="AA289" s="607"/>
      <c r="AB289" s="607"/>
      <c r="AC289" s="606"/>
      <c r="AD289" s="606"/>
      <c r="AE289" s="605"/>
      <c r="AF289" s="312">
        <f t="shared" si="105"/>
        <v>0</v>
      </c>
      <c r="AG289" s="312">
        <f t="shared" si="106"/>
        <v>0</v>
      </c>
      <c r="AH289" s="312"/>
      <c r="AI289" s="482">
        <v>37</v>
      </c>
      <c r="AJ289" s="479"/>
      <c r="AK289" s="479"/>
      <c r="AL289" s="480"/>
      <c r="AM289" s="480"/>
      <c r="AN289" s="481"/>
      <c r="AO289" s="312">
        <f t="shared" si="107"/>
        <v>0</v>
      </c>
      <c r="AP289" s="312">
        <f t="shared" si="108"/>
        <v>0</v>
      </c>
    </row>
    <row r="290" spans="1:42" s="17" customFormat="1" x14ac:dyDescent="0.2">
      <c r="A290" s="478">
        <v>5</v>
      </c>
      <c r="B290" s="479"/>
      <c r="C290" s="479"/>
      <c r="D290" s="480"/>
      <c r="E290" s="480"/>
      <c r="F290" s="481"/>
      <c r="G290" s="312">
        <f t="shared" si="101"/>
        <v>0</v>
      </c>
      <c r="H290" s="312">
        <f t="shared" si="102"/>
        <v>0</v>
      </c>
      <c r="I290" s="312"/>
      <c r="J290" s="312"/>
      <c r="K290" s="312"/>
      <c r="L290" s="312"/>
      <c r="M290" s="312"/>
      <c r="N290" s="312"/>
      <c r="O290" s="312"/>
      <c r="P290" s="312"/>
      <c r="Q290" s="478">
        <v>16</v>
      </c>
      <c r="R290" s="479"/>
      <c r="S290" s="479"/>
      <c r="T290" s="480"/>
      <c r="U290" s="480"/>
      <c r="V290" s="481"/>
      <c r="W290" s="312">
        <f t="shared" si="103"/>
        <v>0</v>
      </c>
      <c r="X290" s="312">
        <f t="shared" si="104"/>
        <v>0</v>
      </c>
      <c r="Y290" s="312"/>
      <c r="Z290" s="608">
        <v>27</v>
      </c>
      <c r="AA290" s="607"/>
      <c r="AB290" s="607"/>
      <c r="AC290" s="606"/>
      <c r="AD290" s="606"/>
      <c r="AE290" s="605"/>
      <c r="AF290" s="312">
        <f t="shared" si="105"/>
        <v>0</v>
      </c>
      <c r="AG290" s="312">
        <f t="shared" si="106"/>
        <v>0</v>
      </c>
      <c r="AH290" s="312"/>
      <c r="AI290" s="482">
        <v>38</v>
      </c>
      <c r="AJ290" s="479"/>
      <c r="AK290" s="479"/>
      <c r="AL290" s="480"/>
      <c r="AM290" s="480"/>
      <c r="AN290" s="481"/>
      <c r="AO290" s="312">
        <f t="shared" si="107"/>
        <v>0</v>
      </c>
      <c r="AP290" s="312">
        <f t="shared" si="108"/>
        <v>0</v>
      </c>
    </row>
    <row r="291" spans="1:42" s="17" customFormat="1" x14ac:dyDescent="0.2">
      <c r="A291" s="478">
        <v>6</v>
      </c>
      <c r="B291" s="479"/>
      <c r="C291" s="479"/>
      <c r="D291" s="480"/>
      <c r="E291" s="480"/>
      <c r="F291" s="481"/>
      <c r="G291" s="312">
        <f t="shared" si="101"/>
        <v>0</v>
      </c>
      <c r="H291" s="312">
        <f t="shared" si="102"/>
        <v>0</v>
      </c>
      <c r="I291" s="312"/>
      <c r="J291" s="312"/>
      <c r="K291" s="312"/>
      <c r="L291" s="312"/>
      <c r="M291" s="312"/>
      <c r="N291" s="312"/>
      <c r="O291" s="312"/>
      <c r="P291" s="312"/>
      <c r="Q291" s="478">
        <v>17</v>
      </c>
      <c r="R291" s="479"/>
      <c r="S291" s="479"/>
      <c r="T291" s="480"/>
      <c r="U291" s="480"/>
      <c r="V291" s="481"/>
      <c r="W291" s="312">
        <f t="shared" si="103"/>
        <v>0</v>
      </c>
      <c r="X291" s="312">
        <f t="shared" si="104"/>
        <v>0</v>
      </c>
      <c r="Y291" s="312"/>
      <c r="Z291" s="608">
        <v>28</v>
      </c>
      <c r="AA291" s="607"/>
      <c r="AB291" s="607"/>
      <c r="AC291" s="606"/>
      <c r="AD291" s="606"/>
      <c r="AE291" s="605"/>
      <c r="AF291" s="312">
        <f t="shared" si="105"/>
        <v>0</v>
      </c>
      <c r="AG291" s="312">
        <f t="shared" si="106"/>
        <v>0</v>
      </c>
      <c r="AH291" s="312"/>
      <c r="AI291" s="482">
        <v>39</v>
      </c>
      <c r="AJ291" s="479"/>
      <c r="AK291" s="479"/>
      <c r="AL291" s="480"/>
      <c r="AM291" s="480"/>
      <c r="AN291" s="481"/>
      <c r="AO291" s="312">
        <f t="shared" si="107"/>
        <v>0</v>
      </c>
      <c r="AP291" s="312">
        <f t="shared" si="108"/>
        <v>0</v>
      </c>
    </row>
    <row r="292" spans="1:42" s="17" customFormat="1" x14ac:dyDescent="0.2">
      <c r="A292" s="478">
        <v>7</v>
      </c>
      <c r="B292" s="479"/>
      <c r="C292" s="479"/>
      <c r="D292" s="480"/>
      <c r="E292" s="480"/>
      <c r="F292" s="481"/>
      <c r="G292" s="312">
        <f t="shared" si="101"/>
        <v>0</v>
      </c>
      <c r="H292" s="312">
        <f t="shared" si="102"/>
        <v>0</v>
      </c>
      <c r="I292" s="312"/>
      <c r="J292" s="312"/>
      <c r="K292" s="312"/>
      <c r="L292" s="312"/>
      <c r="M292" s="312"/>
      <c r="N292" s="312"/>
      <c r="O292" s="312"/>
      <c r="P292" s="312"/>
      <c r="Q292" s="478">
        <v>18</v>
      </c>
      <c r="R292" s="479"/>
      <c r="S292" s="479"/>
      <c r="T292" s="480"/>
      <c r="U292" s="480"/>
      <c r="V292" s="481"/>
      <c r="W292" s="312">
        <f t="shared" si="103"/>
        <v>0</v>
      </c>
      <c r="X292" s="312">
        <f t="shared" si="104"/>
        <v>0</v>
      </c>
      <c r="Y292" s="312"/>
      <c r="Z292" s="608">
        <v>29</v>
      </c>
      <c r="AA292" s="607"/>
      <c r="AB292" s="607"/>
      <c r="AC292" s="606"/>
      <c r="AD292" s="606"/>
      <c r="AE292" s="605"/>
      <c r="AF292" s="312">
        <f t="shared" si="105"/>
        <v>0</v>
      </c>
      <c r="AG292" s="312">
        <f t="shared" si="106"/>
        <v>0</v>
      </c>
      <c r="AH292" s="312"/>
      <c r="AI292" s="482">
        <v>40</v>
      </c>
      <c r="AJ292" s="479"/>
      <c r="AK292" s="479"/>
      <c r="AL292" s="480"/>
      <c r="AM292" s="480"/>
      <c r="AN292" s="481"/>
      <c r="AO292" s="312">
        <f t="shared" si="107"/>
        <v>0</v>
      </c>
      <c r="AP292" s="312">
        <f t="shared" si="108"/>
        <v>0</v>
      </c>
    </row>
    <row r="293" spans="1:42" s="17" customFormat="1" x14ac:dyDescent="0.2">
      <c r="A293" s="478">
        <v>8</v>
      </c>
      <c r="B293" s="479"/>
      <c r="C293" s="479"/>
      <c r="D293" s="480"/>
      <c r="E293" s="480"/>
      <c r="F293" s="481"/>
      <c r="G293" s="312">
        <f t="shared" si="101"/>
        <v>0</v>
      </c>
      <c r="H293" s="312">
        <f t="shared" si="102"/>
        <v>0</v>
      </c>
      <c r="I293" s="312"/>
      <c r="J293" s="312"/>
      <c r="K293" s="312"/>
      <c r="L293" s="312"/>
      <c r="M293" s="312"/>
      <c r="N293" s="312"/>
      <c r="O293" s="312"/>
      <c r="P293" s="312"/>
      <c r="Q293" s="478">
        <v>19</v>
      </c>
      <c r="R293" s="479"/>
      <c r="S293" s="479"/>
      <c r="T293" s="480"/>
      <c r="U293" s="480"/>
      <c r="V293" s="481"/>
      <c r="W293" s="312">
        <f t="shared" si="103"/>
        <v>0</v>
      </c>
      <c r="X293" s="312">
        <f t="shared" si="104"/>
        <v>0</v>
      </c>
      <c r="Y293" s="312"/>
      <c r="Z293" s="608">
        <v>30</v>
      </c>
      <c r="AA293" s="607"/>
      <c r="AB293" s="607"/>
      <c r="AC293" s="606"/>
      <c r="AD293" s="606"/>
      <c r="AE293" s="605"/>
      <c r="AF293" s="312">
        <f t="shared" si="105"/>
        <v>0</v>
      </c>
      <c r="AG293" s="312">
        <f t="shared" si="106"/>
        <v>0</v>
      </c>
      <c r="AH293" s="312"/>
      <c r="AI293" s="482">
        <v>41</v>
      </c>
      <c r="AJ293" s="479"/>
      <c r="AK293" s="479"/>
      <c r="AL293" s="480"/>
      <c r="AM293" s="480"/>
      <c r="AN293" s="481"/>
      <c r="AO293" s="312">
        <f t="shared" si="107"/>
        <v>0</v>
      </c>
      <c r="AP293" s="312">
        <f t="shared" si="108"/>
        <v>0</v>
      </c>
    </row>
    <row r="294" spans="1:42" s="17" customFormat="1" x14ac:dyDescent="0.2">
      <c r="A294" s="478">
        <v>9</v>
      </c>
      <c r="B294" s="479"/>
      <c r="C294" s="479"/>
      <c r="D294" s="480"/>
      <c r="E294" s="480"/>
      <c r="F294" s="481"/>
      <c r="G294" s="312">
        <f t="shared" si="101"/>
        <v>0</v>
      </c>
      <c r="H294" s="312">
        <f t="shared" si="102"/>
        <v>0</v>
      </c>
      <c r="I294" s="312"/>
      <c r="J294" s="312"/>
      <c r="K294" s="312"/>
      <c r="L294" s="312"/>
      <c r="M294" s="312"/>
      <c r="N294" s="312"/>
      <c r="O294" s="312"/>
      <c r="P294" s="312"/>
      <c r="Q294" s="478">
        <v>20</v>
      </c>
      <c r="R294" s="479"/>
      <c r="S294" s="479"/>
      <c r="T294" s="480"/>
      <c r="U294" s="480"/>
      <c r="V294" s="481"/>
      <c r="W294" s="312">
        <f t="shared" si="103"/>
        <v>0</v>
      </c>
      <c r="X294" s="312">
        <f t="shared" si="104"/>
        <v>0</v>
      </c>
      <c r="Y294" s="312"/>
      <c r="Z294" s="608">
        <v>31</v>
      </c>
      <c r="AA294" s="607"/>
      <c r="AB294" s="607"/>
      <c r="AC294" s="606"/>
      <c r="AD294" s="606"/>
      <c r="AE294" s="605"/>
      <c r="AF294" s="312">
        <f t="shared" si="105"/>
        <v>0</v>
      </c>
      <c r="AG294" s="312">
        <f t="shared" si="106"/>
        <v>0</v>
      </c>
      <c r="AH294" s="312"/>
      <c r="AI294" s="482">
        <v>42</v>
      </c>
      <c r="AJ294" s="479"/>
      <c r="AK294" s="479"/>
      <c r="AL294" s="480"/>
      <c r="AM294" s="480"/>
      <c r="AN294" s="481"/>
      <c r="AO294" s="312">
        <f t="shared" si="107"/>
        <v>0</v>
      </c>
      <c r="AP294" s="312">
        <f t="shared" si="108"/>
        <v>0</v>
      </c>
    </row>
    <row r="295" spans="1:42" s="17" customFormat="1" x14ac:dyDescent="0.2">
      <c r="A295" s="478">
        <v>10</v>
      </c>
      <c r="B295" s="479"/>
      <c r="C295" s="479"/>
      <c r="D295" s="480"/>
      <c r="E295" s="480"/>
      <c r="F295" s="481"/>
      <c r="G295" s="312">
        <f t="shared" si="101"/>
        <v>0</v>
      </c>
      <c r="H295" s="312">
        <f t="shared" si="102"/>
        <v>0</v>
      </c>
      <c r="I295" s="312"/>
      <c r="J295" s="312"/>
      <c r="K295" s="312"/>
      <c r="L295" s="312"/>
      <c r="M295" s="312"/>
      <c r="N295" s="312"/>
      <c r="O295" s="312"/>
      <c r="P295" s="312"/>
      <c r="Q295" s="478">
        <v>21</v>
      </c>
      <c r="R295" s="479"/>
      <c r="S295" s="479"/>
      <c r="T295" s="480"/>
      <c r="U295" s="480"/>
      <c r="V295" s="481"/>
      <c r="W295" s="312">
        <f t="shared" si="103"/>
        <v>0</v>
      </c>
      <c r="X295" s="312">
        <f t="shared" si="104"/>
        <v>0</v>
      </c>
      <c r="Y295" s="312"/>
      <c r="Z295" s="608">
        <v>32</v>
      </c>
      <c r="AA295" s="607"/>
      <c r="AB295" s="607"/>
      <c r="AC295" s="606"/>
      <c r="AD295" s="606"/>
      <c r="AE295" s="605"/>
      <c r="AF295" s="312">
        <f t="shared" si="105"/>
        <v>0</v>
      </c>
      <c r="AG295" s="312">
        <f t="shared" si="106"/>
        <v>0</v>
      </c>
      <c r="AH295" s="312"/>
      <c r="AI295" s="482">
        <v>43</v>
      </c>
      <c r="AJ295" s="479"/>
      <c r="AK295" s="479"/>
      <c r="AL295" s="480"/>
      <c r="AM295" s="480"/>
      <c r="AN295" s="481"/>
      <c r="AO295" s="312">
        <f t="shared" si="107"/>
        <v>0</v>
      </c>
      <c r="AP295" s="312">
        <f t="shared" si="108"/>
        <v>0</v>
      </c>
    </row>
    <row r="296" spans="1:42" s="17" customFormat="1" ht="13.5" thickBot="1" x14ac:dyDescent="0.25">
      <c r="A296" s="483">
        <v>11</v>
      </c>
      <c r="B296" s="484"/>
      <c r="C296" s="484"/>
      <c r="D296" s="485"/>
      <c r="E296" s="485"/>
      <c r="F296" s="486"/>
      <c r="G296" s="312">
        <f t="shared" si="101"/>
        <v>0</v>
      </c>
      <c r="H296" s="312">
        <f t="shared" si="102"/>
        <v>0</v>
      </c>
      <c r="I296" s="312"/>
      <c r="J296" s="312"/>
      <c r="K296" s="312"/>
      <c r="L296" s="312"/>
      <c r="M296" s="312"/>
      <c r="N296" s="312"/>
      <c r="O296" s="312"/>
      <c r="P296" s="312"/>
      <c r="Q296" s="483">
        <v>22</v>
      </c>
      <c r="R296" s="484"/>
      <c r="S296" s="484"/>
      <c r="T296" s="485"/>
      <c r="U296" s="485"/>
      <c r="V296" s="486"/>
      <c r="W296" s="312">
        <f t="shared" si="103"/>
        <v>0</v>
      </c>
      <c r="X296" s="312">
        <f t="shared" si="104"/>
        <v>0</v>
      </c>
      <c r="Y296" s="312"/>
      <c r="Z296" s="604">
        <v>33</v>
      </c>
      <c r="AA296" s="603"/>
      <c r="AB296" s="603"/>
      <c r="AC296" s="602"/>
      <c r="AD296" s="602"/>
      <c r="AE296" s="601"/>
      <c r="AF296" s="312">
        <f t="shared" si="105"/>
        <v>0</v>
      </c>
      <c r="AG296" s="312">
        <f t="shared" si="106"/>
        <v>0</v>
      </c>
      <c r="AH296" s="312"/>
      <c r="AI296" s="487"/>
      <c r="AJ296" s="488" t="s">
        <v>3</v>
      </c>
      <c r="AK296" s="487"/>
      <c r="AL296" s="487"/>
      <c r="AM296" s="487"/>
      <c r="AN296" s="489">
        <f>SUM(F286:F296)+SUM(V286:V296)+SUM(AN286:AN295)+SUM(AE286:AE296)</f>
        <v>0</v>
      </c>
      <c r="AO296" s="312">
        <f t="shared" si="107"/>
        <v>0</v>
      </c>
      <c r="AP296" s="312">
        <f t="shared" si="108"/>
        <v>0</v>
      </c>
    </row>
    <row r="297" spans="1:42" s="17" customFormat="1" x14ac:dyDescent="0.2">
      <c r="B297" s="328"/>
      <c r="C297" s="328"/>
      <c r="D297" s="329"/>
      <c r="E297" s="329"/>
      <c r="F297" s="297"/>
      <c r="G297" s="312"/>
      <c r="H297" s="312"/>
      <c r="I297" s="312"/>
      <c r="J297" s="312"/>
      <c r="K297" s="312"/>
      <c r="L297" s="312"/>
      <c r="M297" s="312"/>
      <c r="N297" s="312"/>
      <c r="O297" s="312"/>
      <c r="P297" s="312"/>
      <c r="R297" s="328"/>
      <c r="S297" s="328"/>
      <c r="T297" s="329"/>
      <c r="U297" s="329"/>
      <c r="V297" s="297"/>
      <c r="W297" s="312"/>
      <c r="X297" s="312"/>
      <c r="Y297" s="312"/>
      <c r="Z297" s="597"/>
      <c r="AA297" s="600"/>
      <c r="AB297" s="600"/>
      <c r="AC297" s="599"/>
      <c r="AD297" s="599"/>
      <c r="AE297" s="598"/>
      <c r="AF297" s="312"/>
      <c r="AG297" s="312"/>
      <c r="AH297" s="312"/>
      <c r="AJ297" s="328"/>
      <c r="AK297" s="328"/>
      <c r="AL297" s="329"/>
      <c r="AM297" s="329"/>
      <c r="AN297" s="297"/>
      <c r="AO297" s="312"/>
      <c r="AP297" s="312"/>
    </row>
    <row r="298" spans="1:42" s="17" customFormat="1" x14ac:dyDescent="0.2">
      <c r="B298" s="328"/>
      <c r="C298" s="328"/>
      <c r="D298" s="329"/>
      <c r="E298" s="329"/>
      <c r="F298" s="297"/>
      <c r="G298" s="312"/>
      <c r="H298" s="312"/>
      <c r="I298" s="312"/>
      <c r="J298" s="312"/>
      <c r="K298" s="312"/>
      <c r="L298" s="312"/>
      <c r="M298" s="312"/>
      <c r="N298" s="312"/>
      <c r="O298" s="312"/>
      <c r="P298" s="312"/>
      <c r="R298" s="328"/>
      <c r="S298" s="328"/>
      <c r="T298" s="329"/>
      <c r="U298" s="329"/>
      <c r="V298" s="297"/>
      <c r="W298" s="312"/>
      <c r="X298" s="312"/>
      <c r="Y298" s="312"/>
      <c r="Z298" s="597"/>
      <c r="AA298" s="600"/>
      <c r="AB298" s="600"/>
      <c r="AC298" s="599"/>
      <c r="AD298" s="599"/>
      <c r="AE298" s="598"/>
      <c r="AF298" s="312"/>
      <c r="AG298" s="312"/>
      <c r="AH298" s="312"/>
      <c r="AJ298" s="328"/>
      <c r="AK298" s="328"/>
      <c r="AL298" s="329"/>
      <c r="AM298" s="329"/>
      <c r="AN298" s="297"/>
      <c r="AO298" s="312"/>
      <c r="AP298" s="312"/>
    </row>
    <row r="299" spans="1:42" s="17" customFormat="1" x14ac:dyDescent="0.2">
      <c r="B299" s="328"/>
      <c r="C299" s="328"/>
      <c r="D299" s="329"/>
      <c r="E299" s="329"/>
      <c r="F299" s="297"/>
      <c r="G299" s="312"/>
      <c r="H299" s="312"/>
      <c r="I299" s="312"/>
      <c r="J299" s="312"/>
      <c r="K299" s="312"/>
      <c r="L299" s="312"/>
      <c r="M299" s="312"/>
      <c r="N299" s="312"/>
      <c r="O299" s="312"/>
      <c r="P299" s="312"/>
      <c r="R299" s="328"/>
      <c r="S299" s="328"/>
      <c r="T299" s="329"/>
      <c r="U299" s="329"/>
      <c r="V299" s="297"/>
      <c r="W299" s="312"/>
      <c r="X299" s="312"/>
      <c r="Y299" s="312"/>
      <c r="Z299" s="597"/>
      <c r="AA299" s="600"/>
      <c r="AB299" s="600"/>
      <c r="AC299" s="599"/>
      <c r="AD299" s="599"/>
      <c r="AE299" s="598"/>
      <c r="AF299" s="312"/>
      <c r="AG299" s="312"/>
      <c r="AH299" s="312"/>
      <c r="AJ299" s="328"/>
      <c r="AK299" s="328"/>
      <c r="AL299" s="329"/>
      <c r="AM299" s="329"/>
      <c r="AN299" s="297"/>
      <c r="AO299" s="312"/>
      <c r="AP299" s="312"/>
    </row>
    <row r="300" spans="1:42" s="17" customFormat="1" x14ac:dyDescent="0.2">
      <c r="B300" s="328"/>
      <c r="C300" s="328"/>
      <c r="D300" s="329"/>
      <c r="E300" s="329"/>
      <c r="F300" s="297"/>
      <c r="G300" s="312"/>
      <c r="H300" s="312"/>
      <c r="I300" s="312"/>
      <c r="J300" s="312"/>
      <c r="K300" s="312"/>
      <c r="L300" s="312"/>
      <c r="M300" s="312"/>
      <c r="N300" s="312"/>
      <c r="O300" s="312"/>
      <c r="P300" s="312"/>
      <c r="R300" s="328"/>
      <c r="S300" s="328"/>
      <c r="T300" s="329"/>
      <c r="U300" s="329"/>
      <c r="V300" s="297"/>
      <c r="W300" s="312"/>
      <c r="X300" s="312"/>
      <c r="Y300" s="312"/>
      <c r="Z300" s="597"/>
      <c r="AA300" s="600"/>
      <c r="AB300" s="600"/>
      <c r="AC300" s="599"/>
      <c r="AD300" s="599"/>
      <c r="AE300" s="598"/>
      <c r="AF300" s="312"/>
      <c r="AG300" s="312"/>
      <c r="AH300" s="312"/>
      <c r="AJ300" s="328"/>
      <c r="AK300" s="328"/>
      <c r="AL300" s="329"/>
      <c r="AM300" s="329"/>
      <c r="AN300" s="297"/>
      <c r="AO300" s="312"/>
      <c r="AP300" s="312"/>
    </row>
    <row r="301" spans="1:42" s="17" customFormat="1" x14ac:dyDescent="0.2">
      <c r="B301" s="328"/>
      <c r="C301" s="328"/>
      <c r="D301" s="329"/>
      <c r="E301" s="329"/>
      <c r="F301" s="297"/>
      <c r="G301" s="312"/>
      <c r="H301" s="312"/>
      <c r="I301" s="312"/>
      <c r="J301" s="312"/>
      <c r="K301" s="312"/>
      <c r="L301" s="312"/>
      <c r="M301" s="312"/>
      <c r="N301" s="312"/>
      <c r="O301" s="312"/>
      <c r="P301" s="312"/>
      <c r="R301" s="328"/>
      <c r="S301" s="328"/>
      <c r="T301" s="329"/>
      <c r="U301" s="329"/>
      <c r="V301" s="297"/>
      <c r="W301" s="312"/>
      <c r="X301" s="312"/>
      <c r="Y301" s="312"/>
      <c r="Z301" s="597"/>
      <c r="AA301" s="600"/>
      <c r="AB301" s="600"/>
      <c r="AC301" s="599"/>
      <c r="AD301" s="599"/>
      <c r="AE301" s="598"/>
      <c r="AF301" s="312"/>
      <c r="AG301" s="312"/>
      <c r="AH301" s="312"/>
      <c r="AJ301" s="328"/>
      <c r="AK301" s="328"/>
      <c r="AL301" s="329"/>
      <c r="AM301" s="329"/>
      <c r="AN301" s="297"/>
      <c r="AO301" s="312"/>
      <c r="AP301" s="312"/>
    </row>
    <row r="302" spans="1:42" s="17" customFormat="1" x14ac:dyDescent="0.2">
      <c r="B302" s="328"/>
      <c r="C302" s="328"/>
      <c r="D302" s="329"/>
      <c r="E302" s="329"/>
      <c r="F302" s="297"/>
      <c r="G302" s="312"/>
      <c r="H302" s="312"/>
      <c r="I302" s="312"/>
      <c r="J302" s="312"/>
      <c r="K302" s="312"/>
      <c r="L302" s="312"/>
      <c r="M302" s="312"/>
      <c r="N302" s="312"/>
      <c r="O302" s="312"/>
      <c r="P302" s="312"/>
      <c r="R302" s="328"/>
      <c r="S302" s="328"/>
      <c r="T302" s="329"/>
      <c r="U302" s="329"/>
      <c r="V302" s="297"/>
      <c r="W302" s="312"/>
      <c r="X302" s="312"/>
      <c r="Y302" s="312"/>
      <c r="Z302" s="597"/>
      <c r="AA302" s="600"/>
      <c r="AB302" s="600"/>
      <c r="AC302" s="599"/>
      <c r="AD302" s="599"/>
      <c r="AE302" s="598"/>
      <c r="AF302" s="312"/>
      <c r="AG302" s="312"/>
      <c r="AH302" s="312"/>
      <c r="AJ302" s="328"/>
      <c r="AK302" s="328"/>
      <c r="AL302" s="329"/>
      <c r="AM302" s="329"/>
      <c r="AN302" s="297"/>
      <c r="AO302" s="312"/>
      <c r="AP302" s="312"/>
    </row>
    <row r="303" spans="1:42" s="17" customFormat="1" ht="13.5" thickBot="1" x14ac:dyDescent="0.25">
      <c r="B303" s="328"/>
      <c r="C303" s="328"/>
      <c r="D303" s="329"/>
      <c r="E303" s="329"/>
      <c r="F303" s="297"/>
      <c r="G303" s="312"/>
      <c r="H303" s="312"/>
      <c r="I303" s="312"/>
      <c r="J303" s="312"/>
      <c r="K303" s="312"/>
      <c r="L303" s="312"/>
      <c r="M303" s="312"/>
      <c r="N303" s="312"/>
      <c r="O303" s="312"/>
      <c r="P303" s="312"/>
      <c r="R303" s="328"/>
      <c r="S303" s="328"/>
      <c r="T303" s="329"/>
      <c r="U303" s="329"/>
      <c r="V303" s="297"/>
      <c r="W303" s="312"/>
      <c r="X303" s="312"/>
      <c r="Y303" s="312"/>
      <c r="Z303" s="597"/>
      <c r="AA303" s="600"/>
      <c r="AB303" s="600"/>
      <c r="AC303" s="599"/>
      <c r="AD303" s="599"/>
      <c r="AE303" s="598"/>
      <c r="AF303" s="312"/>
      <c r="AG303" s="312"/>
      <c r="AH303" s="312"/>
      <c r="AJ303" s="328"/>
      <c r="AK303" s="328"/>
      <c r="AL303" s="329"/>
      <c r="AM303" s="329"/>
      <c r="AN303" s="297"/>
      <c r="AO303" s="312"/>
      <c r="AP303" s="312"/>
    </row>
    <row r="304" spans="1:42" s="17" customFormat="1" ht="13.5" customHeight="1" thickBot="1" x14ac:dyDescent="0.25">
      <c r="A304" s="472">
        <v>13</v>
      </c>
      <c r="B304" s="473"/>
      <c r="C304" s="473"/>
      <c r="D304" s="755" t="s">
        <v>159</v>
      </c>
      <c r="E304" s="757" t="s">
        <v>34</v>
      </c>
      <c r="F304" s="317">
        <f>+$AN316</f>
        <v>0</v>
      </c>
      <c r="Q304" s="472"/>
      <c r="R304" s="473"/>
      <c r="S304" s="473"/>
      <c r="T304" s="755" t="s">
        <v>159</v>
      </c>
      <c r="U304" s="757" t="s">
        <v>34</v>
      </c>
      <c r="V304" s="317">
        <f>+$AN316</f>
        <v>0</v>
      </c>
      <c r="Z304" s="615">
        <v>13</v>
      </c>
      <c r="AA304" s="614"/>
      <c r="AB304" s="614"/>
      <c r="AC304" s="763" t="s">
        <v>159</v>
      </c>
      <c r="AD304" s="761" t="s">
        <v>34</v>
      </c>
      <c r="AE304" s="612">
        <f>+$AN316</f>
        <v>0</v>
      </c>
      <c r="AI304" s="473"/>
      <c r="AJ304" s="473"/>
      <c r="AK304" s="473"/>
      <c r="AL304" s="765" t="s">
        <v>159</v>
      </c>
      <c r="AM304" s="757" t="s">
        <v>34</v>
      </c>
      <c r="AN304" s="767" t="s">
        <v>18</v>
      </c>
    </row>
    <row r="305" spans="1:42" s="17" customFormat="1" ht="51" x14ac:dyDescent="0.2">
      <c r="A305" s="475" t="s">
        <v>7</v>
      </c>
      <c r="B305" s="476" t="str">
        <f>+" אסמכתא " &amp; B15 &amp;"         חזרה לטבלה "</f>
        <v xml:space="preserve"> אסמכתא          חזרה לטבלה </v>
      </c>
      <c r="C305" s="477" t="s">
        <v>203</v>
      </c>
      <c r="D305" s="756"/>
      <c r="E305" s="758"/>
      <c r="F305" s="317" t="s">
        <v>18</v>
      </c>
      <c r="G305" s="312"/>
      <c r="Q305" s="475" t="s">
        <v>23</v>
      </c>
      <c r="R305" s="476" t="str">
        <f>+" אסמכתא " &amp;B15 &amp;"         חזרה לטבלה "</f>
        <v xml:space="preserve"> אסמכתא          חזרה לטבלה </v>
      </c>
      <c r="S305" s="477" t="s">
        <v>203</v>
      </c>
      <c r="T305" s="756"/>
      <c r="U305" s="758"/>
      <c r="V305" s="317" t="s">
        <v>18</v>
      </c>
      <c r="W305" s="312"/>
      <c r="Z305" s="611" t="s">
        <v>7</v>
      </c>
      <c r="AA305" s="610" t="str">
        <f>+" אסמכתא " &amp; B15 &amp;"         חזרה לטבלה "</f>
        <v xml:space="preserve"> אסמכתא          חזרה לטבלה </v>
      </c>
      <c r="AB305" s="609" t="s">
        <v>203</v>
      </c>
      <c r="AC305" s="764"/>
      <c r="AD305" s="762"/>
      <c r="AE305" s="612" t="s">
        <v>18</v>
      </c>
      <c r="AF305" s="312"/>
      <c r="AI305" s="477" t="s">
        <v>23</v>
      </c>
      <c r="AJ305" s="476" t="str">
        <f>+" אסמכתא " &amp; B15 &amp;"         חזרה לטבלה "</f>
        <v xml:space="preserve"> אסמכתא          חזרה לטבלה </v>
      </c>
      <c r="AK305" s="477" t="s">
        <v>203</v>
      </c>
      <c r="AL305" s="766"/>
      <c r="AM305" s="758"/>
      <c r="AN305" s="768"/>
      <c r="AO305" s="312"/>
    </row>
    <row r="306" spans="1:42" s="17" customFormat="1" x14ac:dyDescent="0.2">
      <c r="A306" s="478">
        <v>1</v>
      </c>
      <c r="B306" s="479"/>
      <c r="C306" s="479"/>
      <c r="D306" s="480"/>
      <c r="E306" s="480"/>
      <c r="F306" s="481"/>
      <c r="G306" s="312">
        <f t="shared" ref="G306:G316" si="109">IF(AND((COUNTA($C$3)=1),(COUNTA(F306)=1),($C$3&lt;&gt;0),(OR((E306&lt;$C$62),(E306&gt;($E$62+61))))),1,0)</f>
        <v>0</v>
      </c>
      <c r="H306" s="312">
        <f t="shared" ref="H306:H316" si="110">IF(AND((COUNTA($C$3)=1),(COUNTA(F306)=1),($C$3&lt;&gt;0),(OR((D306&lt;$C$62),(D306&gt;($E$62))))),1,0)</f>
        <v>0</v>
      </c>
      <c r="I306" s="312"/>
      <c r="J306" s="312"/>
      <c r="K306" s="312"/>
      <c r="L306" s="312"/>
      <c r="M306" s="312"/>
      <c r="N306" s="312"/>
      <c r="O306" s="312"/>
      <c r="P306" s="312"/>
      <c r="Q306" s="478">
        <v>12</v>
      </c>
      <c r="R306" s="479"/>
      <c r="S306" s="479"/>
      <c r="T306" s="480"/>
      <c r="U306" s="480"/>
      <c r="V306" s="481"/>
      <c r="W306" s="312">
        <f t="shared" ref="W306:W316" si="111">IF(AND((COUNTA($C$3)=1),(COUNTA(V306)=1),($C$3&lt;&gt;0),(OR((U306&lt;$C$62),(U306&gt;($E$62+61))))),1,0)</f>
        <v>0</v>
      </c>
      <c r="X306" s="312">
        <f t="shared" ref="X306:X316" si="112">IF(AND((COUNTA($C$3)=1),(COUNTA(V306)=1),($C$3&lt;&gt;0),(OR((T306&lt;$C$62),(T306&gt;($E$62))))),1,0)</f>
        <v>0</v>
      </c>
      <c r="Y306" s="312"/>
      <c r="Z306" s="608">
        <v>23</v>
      </c>
      <c r="AA306" s="607"/>
      <c r="AB306" s="607"/>
      <c r="AC306" s="606"/>
      <c r="AD306" s="606"/>
      <c r="AE306" s="605"/>
      <c r="AF306" s="312">
        <f t="shared" ref="AF306:AF316" si="113">IF(AND((COUNTA($C$3)=1),(COUNTA(AE306)=1),($C$3&lt;&gt;0),(OR((AD306&lt;$C$62),(AD306&gt;($E$62+61))))),1,0)</f>
        <v>0</v>
      </c>
      <c r="AG306" s="312">
        <f t="shared" ref="AG306:AG316" si="114">IF(AND((COUNTA($C$3)=1),(COUNTA(AE306)=1),($C$3&lt;&gt;0),(OR((AC306&lt;$C$62),(AC306&gt;($E$62))))),1,0)</f>
        <v>0</v>
      </c>
      <c r="AH306" s="312"/>
      <c r="AI306" s="482">
        <v>34</v>
      </c>
      <c r="AJ306" s="479"/>
      <c r="AK306" s="479"/>
      <c r="AL306" s="480"/>
      <c r="AM306" s="480"/>
      <c r="AN306" s="481"/>
      <c r="AO306" s="312">
        <f t="shared" ref="AO306:AO316" si="115">IF(AND((COUNTA($C$3)=1),(COUNTA(AN306)=1),($C$3&lt;&gt;0),(OR((AM306&lt;$C$62),(AM306&gt;($E$62+61))))),1,0)</f>
        <v>0</v>
      </c>
      <c r="AP306" s="312">
        <f t="shared" ref="AP306:AP316" si="116">IF(AND((COUNTA($C$3)=1),(COUNTA(AN306)=1),($C$3&lt;&gt;0),(OR((AL306&lt;$C$62),(AL306&gt;($E$62))))),1,0)</f>
        <v>0</v>
      </c>
    </row>
    <row r="307" spans="1:42" s="17" customFormat="1" x14ac:dyDescent="0.2">
      <c r="A307" s="478">
        <v>2</v>
      </c>
      <c r="B307" s="479"/>
      <c r="C307" s="479"/>
      <c r="D307" s="480"/>
      <c r="E307" s="480"/>
      <c r="F307" s="481"/>
      <c r="G307" s="312">
        <f t="shared" si="109"/>
        <v>0</v>
      </c>
      <c r="H307" s="312">
        <f t="shared" si="110"/>
        <v>0</v>
      </c>
      <c r="I307" s="312"/>
      <c r="J307" s="312"/>
      <c r="K307" s="312"/>
      <c r="L307" s="312"/>
      <c r="M307" s="312"/>
      <c r="N307" s="312"/>
      <c r="O307" s="312"/>
      <c r="P307" s="312"/>
      <c r="Q307" s="478">
        <v>13</v>
      </c>
      <c r="R307" s="479"/>
      <c r="S307" s="479"/>
      <c r="T307" s="480"/>
      <c r="U307" s="480"/>
      <c r="V307" s="481"/>
      <c r="W307" s="312">
        <f t="shared" si="111"/>
        <v>0</v>
      </c>
      <c r="X307" s="312">
        <f t="shared" si="112"/>
        <v>0</v>
      </c>
      <c r="Y307" s="312"/>
      <c r="Z307" s="608">
        <v>24</v>
      </c>
      <c r="AA307" s="607"/>
      <c r="AB307" s="607"/>
      <c r="AC307" s="606"/>
      <c r="AD307" s="606"/>
      <c r="AE307" s="605"/>
      <c r="AF307" s="312">
        <f t="shared" si="113"/>
        <v>0</v>
      </c>
      <c r="AG307" s="312">
        <f t="shared" si="114"/>
        <v>0</v>
      </c>
      <c r="AH307" s="312"/>
      <c r="AI307" s="482">
        <v>35</v>
      </c>
      <c r="AJ307" s="479"/>
      <c r="AK307" s="479"/>
      <c r="AL307" s="480"/>
      <c r="AM307" s="480"/>
      <c r="AN307" s="481"/>
      <c r="AO307" s="312">
        <f t="shared" si="115"/>
        <v>0</v>
      </c>
      <c r="AP307" s="312">
        <f t="shared" si="116"/>
        <v>0</v>
      </c>
    </row>
    <row r="308" spans="1:42" s="17" customFormat="1" x14ac:dyDescent="0.2">
      <c r="A308" s="478">
        <v>3</v>
      </c>
      <c r="B308" s="479"/>
      <c r="C308" s="479"/>
      <c r="D308" s="480"/>
      <c r="E308" s="480"/>
      <c r="F308" s="481"/>
      <c r="G308" s="312">
        <f t="shared" si="109"/>
        <v>0</v>
      </c>
      <c r="H308" s="312">
        <f t="shared" si="110"/>
        <v>0</v>
      </c>
      <c r="I308" s="312"/>
      <c r="J308" s="312"/>
      <c r="K308" s="312"/>
      <c r="L308" s="312"/>
      <c r="M308" s="312"/>
      <c r="N308" s="312"/>
      <c r="O308" s="312"/>
      <c r="P308" s="312"/>
      <c r="Q308" s="478">
        <v>14</v>
      </c>
      <c r="R308" s="479"/>
      <c r="S308" s="479"/>
      <c r="T308" s="480"/>
      <c r="U308" s="480"/>
      <c r="V308" s="481"/>
      <c r="W308" s="312">
        <f t="shared" si="111"/>
        <v>0</v>
      </c>
      <c r="X308" s="312">
        <f t="shared" si="112"/>
        <v>0</v>
      </c>
      <c r="Y308" s="312"/>
      <c r="Z308" s="608">
        <v>25</v>
      </c>
      <c r="AA308" s="607"/>
      <c r="AB308" s="607"/>
      <c r="AC308" s="606"/>
      <c r="AD308" s="606"/>
      <c r="AE308" s="605"/>
      <c r="AF308" s="312">
        <f t="shared" si="113"/>
        <v>0</v>
      </c>
      <c r="AG308" s="312">
        <f t="shared" si="114"/>
        <v>0</v>
      </c>
      <c r="AH308" s="312"/>
      <c r="AI308" s="482">
        <v>36</v>
      </c>
      <c r="AJ308" s="479"/>
      <c r="AK308" s="479"/>
      <c r="AL308" s="480"/>
      <c r="AM308" s="480"/>
      <c r="AN308" s="481"/>
      <c r="AO308" s="312">
        <f t="shared" si="115"/>
        <v>0</v>
      </c>
      <c r="AP308" s="312">
        <f t="shared" si="116"/>
        <v>0</v>
      </c>
    </row>
    <row r="309" spans="1:42" s="17" customFormat="1" x14ac:dyDescent="0.2">
      <c r="A309" s="478">
        <v>4</v>
      </c>
      <c r="B309" s="479"/>
      <c r="C309" s="479"/>
      <c r="D309" s="480"/>
      <c r="E309" s="480"/>
      <c r="F309" s="481"/>
      <c r="G309" s="312">
        <f t="shared" si="109"/>
        <v>0</v>
      </c>
      <c r="H309" s="312">
        <f t="shared" si="110"/>
        <v>0</v>
      </c>
      <c r="I309" s="312"/>
      <c r="J309" s="312"/>
      <c r="K309" s="312"/>
      <c r="L309" s="312"/>
      <c r="M309" s="312"/>
      <c r="N309" s="312"/>
      <c r="O309" s="312"/>
      <c r="P309" s="312"/>
      <c r="Q309" s="478">
        <v>15</v>
      </c>
      <c r="R309" s="479"/>
      <c r="S309" s="479"/>
      <c r="T309" s="480"/>
      <c r="U309" s="480"/>
      <c r="V309" s="481"/>
      <c r="W309" s="312">
        <f t="shared" si="111"/>
        <v>0</v>
      </c>
      <c r="X309" s="312">
        <f t="shared" si="112"/>
        <v>0</v>
      </c>
      <c r="Y309" s="312"/>
      <c r="Z309" s="608">
        <v>26</v>
      </c>
      <c r="AA309" s="607"/>
      <c r="AB309" s="607"/>
      <c r="AC309" s="606"/>
      <c r="AD309" s="606"/>
      <c r="AE309" s="605"/>
      <c r="AF309" s="312">
        <f t="shared" si="113"/>
        <v>0</v>
      </c>
      <c r="AG309" s="312">
        <f t="shared" si="114"/>
        <v>0</v>
      </c>
      <c r="AH309" s="312"/>
      <c r="AI309" s="482">
        <v>37</v>
      </c>
      <c r="AJ309" s="479"/>
      <c r="AK309" s="479"/>
      <c r="AL309" s="480"/>
      <c r="AM309" s="480"/>
      <c r="AN309" s="481"/>
      <c r="AO309" s="312">
        <f t="shared" si="115"/>
        <v>0</v>
      </c>
      <c r="AP309" s="312">
        <f t="shared" si="116"/>
        <v>0</v>
      </c>
    </row>
    <row r="310" spans="1:42" s="17" customFormat="1" x14ac:dyDescent="0.2">
      <c r="A310" s="478">
        <v>5</v>
      </c>
      <c r="B310" s="479"/>
      <c r="C310" s="479"/>
      <c r="D310" s="480"/>
      <c r="E310" s="480"/>
      <c r="F310" s="481"/>
      <c r="G310" s="312">
        <f t="shared" si="109"/>
        <v>0</v>
      </c>
      <c r="H310" s="312">
        <f t="shared" si="110"/>
        <v>0</v>
      </c>
      <c r="I310" s="312"/>
      <c r="J310" s="312"/>
      <c r="K310" s="312"/>
      <c r="L310" s="312"/>
      <c r="M310" s="312"/>
      <c r="N310" s="312"/>
      <c r="O310" s="312"/>
      <c r="P310" s="312"/>
      <c r="Q310" s="478">
        <v>16</v>
      </c>
      <c r="R310" s="479"/>
      <c r="S310" s="479"/>
      <c r="T310" s="480"/>
      <c r="U310" s="480"/>
      <c r="V310" s="481"/>
      <c r="W310" s="312">
        <f t="shared" si="111"/>
        <v>0</v>
      </c>
      <c r="X310" s="312">
        <f t="shared" si="112"/>
        <v>0</v>
      </c>
      <c r="Y310" s="312"/>
      <c r="Z310" s="608">
        <v>27</v>
      </c>
      <c r="AA310" s="607"/>
      <c r="AB310" s="607"/>
      <c r="AC310" s="606"/>
      <c r="AD310" s="606"/>
      <c r="AE310" s="605"/>
      <c r="AF310" s="312">
        <f t="shared" si="113"/>
        <v>0</v>
      </c>
      <c r="AG310" s="312">
        <f t="shared" si="114"/>
        <v>0</v>
      </c>
      <c r="AH310" s="312"/>
      <c r="AI310" s="482">
        <v>38</v>
      </c>
      <c r="AJ310" s="479"/>
      <c r="AK310" s="479"/>
      <c r="AL310" s="480"/>
      <c r="AM310" s="480"/>
      <c r="AN310" s="481"/>
      <c r="AO310" s="312">
        <f t="shared" si="115"/>
        <v>0</v>
      </c>
      <c r="AP310" s="312">
        <f t="shared" si="116"/>
        <v>0</v>
      </c>
    </row>
    <row r="311" spans="1:42" s="17" customFormat="1" x14ac:dyDescent="0.2">
      <c r="A311" s="478">
        <v>6</v>
      </c>
      <c r="B311" s="479"/>
      <c r="C311" s="479"/>
      <c r="D311" s="480"/>
      <c r="E311" s="480"/>
      <c r="F311" s="481"/>
      <c r="G311" s="312">
        <f t="shared" si="109"/>
        <v>0</v>
      </c>
      <c r="H311" s="312">
        <f t="shared" si="110"/>
        <v>0</v>
      </c>
      <c r="I311" s="312"/>
      <c r="J311" s="312"/>
      <c r="K311" s="312"/>
      <c r="L311" s="312"/>
      <c r="M311" s="312"/>
      <c r="N311" s="312"/>
      <c r="O311" s="312"/>
      <c r="P311" s="312"/>
      <c r="Q311" s="478">
        <v>17</v>
      </c>
      <c r="R311" s="479"/>
      <c r="S311" s="479"/>
      <c r="T311" s="480"/>
      <c r="U311" s="480"/>
      <c r="V311" s="481"/>
      <c r="W311" s="312">
        <f t="shared" si="111"/>
        <v>0</v>
      </c>
      <c r="X311" s="312">
        <f t="shared" si="112"/>
        <v>0</v>
      </c>
      <c r="Y311" s="312"/>
      <c r="Z311" s="608">
        <v>28</v>
      </c>
      <c r="AA311" s="607"/>
      <c r="AB311" s="607"/>
      <c r="AC311" s="606"/>
      <c r="AD311" s="606"/>
      <c r="AE311" s="605"/>
      <c r="AF311" s="312">
        <f t="shared" si="113"/>
        <v>0</v>
      </c>
      <c r="AG311" s="312">
        <f t="shared" si="114"/>
        <v>0</v>
      </c>
      <c r="AH311" s="312"/>
      <c r="AI311" s="482">
        <v>39</v>
      </c>
      <c r="AJ311" s="479"/>
      <c r="AK311" s="479"/>
      <c r="AL311" s="480"/>
      <c r="AM311" s="480"/>
      <c r="AN311" s="481"/>
      <c r="AO311" s="312">
        <f t="shared" si="115"/>
        <v>0</v>
      </c>
      <c r="AP311" s="312">
        <f t="shared" si="116"/>
        <v>0</v>
      </c>
    </row>
    <row r="312" spans="1:42" s="17" customFormat="1" x14ac:dyDescent="0.2">
      <c r="A312" s="478">
        <v>7</v>
      </c>
      <c r="B312" s="479"/>
      <c r="C312" s="479"/>
      <c r="D312" s="480"/>
      <c r="E312" s="480"/>
      <c r="F312" s="481"/>
      <c r="G312" s="312">
        <f t="shared" si="109"/>
        <v>0</v>
      </c>
      <c r="H312" s="312">
        <f t="shared" si="110"/>
        <v>0</v>
      </c>
      <c r="I312" s="312"/>
      <c r="J312" s="312"/>
      <c r="K312" s="312"/>
      <c r="L312" s="312"/>
      <c r="M312" s="312"/>
      <c r="N312" s="312"/>
      <c r="O312" s="312"/>
      <c r="P312" s="312"/>
      <c r="Q312" s="478">
        <v>18</v>
      </c>
      <c r="R312" s="479"/>
      <c r="S312" s="479"/>
      <c r="T312" s="480"/>
      <c r="U312" s="480"/>
      <c r="V312" s="481"/>
      <c r="W312" s="312">
        <f t="shared" si="111"/>
        <v>0</v>
      </c>
      <c r="X312" s="312">
        <f t="shared" si="112"/>
        <v>0</v>
      </c>
      <c r="Y312" s="312"/>
      <c r="Z312" s="608">
        <v>29</v>
      </c>
      <c r="AA312" s="607"/>
      <c r="AB312" s="607"/>
      <c r="AC312" s="606"/>
      <c r="AD312" s="606"/>
      <c r="AE312" s="605"/>
      <c r="AF312" s="312">
        <f t="shared" si="113"/>
        <v>0</v>
      </c>
      <c r="AG312" s="312">
        <f t="shared" si="114"/>
        <v>0</v>
      </c>
      <c r="AH312" s="312"/>
      <c r="AI312" s="482">
        <v>40</v>
      </c>
      <c r="AJ312" s="479"/>
      <c r="AK312" s="479"/>
      <c r="AL312" s="480"/>
      <c r="AM312" s="480"/>
      <c r="AN312" s="481"/>
      <c r="AO312" s="312">
        <f t="shared" si="115"/>
        <v>0</v>
      </c>
      <c r="AP312" s="312">
        <f t="shared" si="116"/>
        <v>0</v>
      </c>
    </row>
    <row r="313" spans="1:42" s="17" customFormat="1" x14ac:dyDescent="0.2">
      <c r="A313" s="478">
        <v>8</v>
      </c>
      <c r="B313" s="479"/>
      <c r="C313" s="479"/>
      <c r="D313" s="480"/>
      <c r="E313" s="480"/>
      <c r="F313" s="481"/>
      <c r="G313" s="312">
        <f t="shared" si="109"/>
        <v>0</v>
      </c>
      <c r="H313" s="312">
        <f t="shared" si="110"/>
        <v>0</v>
      </c>
      <c r="I313" s="312"/>
      <c r="J313" s="312"/>
      <c r="K313" s="312"/>
      <c r="L313" s="312"/>
      <c r="M313" s="312"/>
      <c r="N313" s="312"/>
      <c r="O313" s="312"/>
      <c r="P313" s="312"/>
      <c r="Q313" s="478">
        <v>19</v>
      </c>
      <c r="R313" s="479"/>
      <c r="S313" s="479"/>
      <c r="T313" s="480"/>
      <c r="U313" s="480"/>
      <c r="V313" s="481"/>
      <c r="W313" s="312">
        <f t="shared" si="111"/>
        <v>0</v>
      </c>
      <c r="X313" s="312">
        <f t="shared" si="112"/>
        <v>0</v>
      </c>
      <c r="Y313" s="312"/>
      <c r="Z313" s="608">
        <v>30</v>
      </c>
      <c r="AA313" s="607"/>
      <c r="AB313" s="607"/>
      <c r="AC313" s="606"/>
      <c r="AD313" s="606"/>
      <c r="AE313" s="605"/>
      <c r="AF313" s="312">
        <f t="shared" si="113"/>
        <v>0</v>
      </c>
      <c r="AG313" s="312">
        <f t="shared" si="114"/>
        <v>0</v>
      </c>
      <c r="AH313" s="312"/>
      <c r="AI313" s="482">
        <v>41</v>
      </c>
      <c r="AJ313" s="479"/>
      <c r="AK313" s="479"/>
      <c r="AL313" s="480"/>
      <c r="AM313" s="480"/>
      <c r="AN313" s="481"/>
      <c r="AO313" s="312">
        <f t="shared" si="115"/>
        <v>0</v>
      </c>
      <c r="AP313" s="312">
        <f t="shared" si="116"/>
        <v>0</v>
      </c>
    </row>
    <row r="314" spans="1:42" s="17" customFormat="1" x14ac:dyDescent="0.2">
      <c r="A314" s="478">
        <v>9</v>
      </c>
      <c r="B314" s="479"/>
      <c r="C314" s="479"/>
      <c r="D314" s="480"/>
      <c r="E314" s="480"/>
      <c r="F314" s="481"/>
      <c r="G314" s="312">
        <f t="shared" si="109"/>
        <v>0</v>
      </c>
      <c r="H314" s="312">
        <f t="shared" si="110"/>
        <v>0</v>
      </c>
      <c r="I314" s="312"/>
      <c r="J314" s="312"/>
      <c r="K314" s="312"/>
      <c r="L314" s="312"/>
      <c r="M314" s="312"/>
      <c r="N314" s="312"/>
      <c r="O314" s="312"/>
      <c r="P314" s="312"/>
      <c r="Q314" s="478">
        <v>20</v>
      </c>
      <c r="R314" s="479"/>
      <c r="S314" s="479"/>
      <c r="T314" s="480"/>
      <c r="U314" s="480"/>
      <c r="V314" s="481"/>
      <c r="W314" s="312">
        <f t="shared" si="111"/>
        <v>0</v>
      </c>
      <c r="X314" s="312">
        <f t="shared" si="112"/>
        <v>0</v>
      </c>
      <c r="Y314" s="312"/>
      <c r="Z314" s="608">
        <v>31</v>
      </c>
      <c r="AA314" s="607"/>
      <c r="AB314" s="607"/>
      <c r="AC314" s="606"/>
      <c r="AD314" s="606"/>
      <c r="AE314" s="605"/>
      <c r="AF314" s="312">
        <f t="shared" si="113"/>
        <v>0</v>
      </c>
      <c r="AG314" s="312">
        <f t="shared" si="114"/>
        <v>0</v>
      </c>
      <c r="AH314" s="312"/>
      <c r="AI314" s="482">
        <v>42</v>
      </c>
      <c r="AJ314" s="479"/>
      <c r="AK314" s="479"/>
      <c r="AL314" s="480"/>
      <c r="AM314" s="480"/>
      <c r="AN314" s="481"/>
      <c r="AO314" s="312">
        <f t="shared" si="115"/>
        <v>0</v>
      </c>
      <c r="AP314" s="312">
        <f t="shared" si="116"/>
        <v>0</v>
      </c>
    </row>
    <row r="315" spans="1:42" s="17" customFormat="1" x14ac:dyDescent="0.2">
      <c r="A315" s="478">
        <v>10</v>
      </c>
      <c r="B315" s="479"/>
      <c r="C315" s="479"/>
      <c r="D315" s="480"/>
      <c r="E315" s="480"/>
      <c r="F315" s="481"/>
      <c r="G315" s="312">
        <f t="shared" si="109"/>
        <v>0</v>
      </c>
      <c r="H315" s="312">
        <f t="shared" si="110"/>
        <v>0</v>
      </c>
      <c r="I315" s="312"/>
      <c r="J315" s="312"/>
      <c r="K315" s="312"/>
      <c r="L315" s="312"/>
      <c r="M315" s="312"/>
      <c r="N315" s="312"/>
      <c r="O315" s="312"/>
      <c r="P315" s="312"/>
      <c r="Q315" s="478">
        <v>21</v>
      </c>
      <c r="R315" s="479"/>
      <c r="S315" s="479"/>
      <c r="T315" s="480"/>
      <c r="U315" s="480"/>
      <c r="V315" s="481"/>
      <c r="W315" s="312">
        <f t="shared" si="111"/>
        <v>0</v>
      </c>
      <c r="X315" s="312">
        <f t="shared" si="112"/>
        <v>0</v>
      </c>
      <c r="Y315" s="312"/>
      <c r="Z315" s="608">
        <v>32</v>
      </c>
      <c r="AA315" s="607"/>
      <c r="AB315" s="607"/>
      <c r="AC315" s="606"/>
      <c r="AD315" s="606"/>
      <c r="AE315" s="605"/>
      <c r="AF315" s="312">
        <f t="shared" si="113"/>
        <v>0</v>
      </c>
      <c r="AG315" s="312">
        <f t="shared" si="114"/>
        <v>0</v>
      </c>
      <c r="AH315" s="312"/>
      <c r="AI315" s="482">
        <v>43</v>
      </c>
      <c r="AJ315" s="479"/>
      <c r="AK315" s="479"/>
      <c r="AL315" s="480"/>
      <c r="AM315" s="480"/>
      <c r="AN315" s="481"/>
      <c r="AO315" s="312">
        <f t="shared" si="115"/>
        <v>0</v>
      </c>
      <c r="AP315" s="312">
        <f t="shared" si="116"/>
        <v>0</v>
      </c>
    </row>
    <row r="316" spans="1:42" s="17" customFormat="1" ht="13.5" thickBot="1" x14ac:dyDescent="0.25">
      <c r="A316" s="483">
        <v>11</v>
      </c>
      <c r="B316" s="484"/>
      <c r="C316" s="484"/>
      <c r="D316" s="485"/>
      <c r="E316" s="485"/>
      <c r="F316" s="486"/>
      <c r="G316" s="312">
        <f t="shared" si="109"/>
        <v>0</v>
      </c>
      <c r="H316" s="312">
        <f t="shared" si="110"/>
        <v>0</v>
      </c>
      <c r="I316" s="312"/>
      <c r="J316" s="312"/>
      <c r="K316" s="312"/>
      <c r="L316" s="312"/>
      <c r="M316" s="312"/>
      <c r="N316" s="312"/>
      <c r="O316" s="312"/>
      <c r="P316" s="312"/>
      <c r="Q316" s="483">
        <v>22</v>
      </c>
      <c r="R316" s="484"/>
      <c r="S316" s="484"/>
      <c r="T316" s="485"/>
      <c r="U316" s="485"/>
      <c r="V316" s="486"/>
      <c r="W316" s="312">
        <f t="shared" si="111"/>
        <v>0</v>
      </c>
      <c r="X316" s="312">
        <f t="shared" si="112"/>
        <v>0</v>
      </c>
      <c r="Y316" s="312"/>
      <c r="Z316" s="604">
        <v>33</v>
      </c>
      <c r="AA316" s="603"/>
      <c r="AB316" s="603"/>
      <c r="AC316" s="602"/>
      <c r="AD316" s="602"/>
      <c r="AE316" s="601"/>
      <c r="AF316" s="312">
        <f t="shared" si="113"/>
        <v>0</v>
      </c>
      <c r="AG316" s="312">
        <f t="shared" si="114"/>
        <v>0</v>
      </c>
      <c r="AH316" s="312"/>
      <c r="AI316" s="487"/>
      <c r="AJ316" s="488" t="s">
        <v>3</v>
      </c>
      <c r="AK316" s="487"/>
      <c r="AL316" s="487"/>
      <c r="AM316" s="487"/>
      <c r="AN316" s="489">
        <f>SUM(F306:F316)+SUM(V306:V316)+SUM(AN306:AN315)+SUM(AE306:AE316)</f>
        <v>0</v>
      </c>
      <c r="AO316" s="312">
        <f t="shared" si="115"/>
        <v>0</v>
      </c>
      <c r="AP316" s="312">
        <f t="shared" si="116"/>
        <v>0</v>
      </c>
    </row>
    <row r="317" spans="1:42" s="17" customFormat="1" x14ac:dyDescent="0.2">
      <c r="B317" s="328"/>
      <c r="C317" s="328"/>
      <c r="D317" s="329"/>
      <c r="E317" s="329"/>
      <c r="F317" s="297"/>
      <c r="G317" s="312"/>
      <c r="H317" s="312"/>
      <c r="I317" s="312"/>
      <c r="J317" s="312"/>
      <c r="K317" s="312"/>
      <c r="L317" s="312"/>
      <c r="M317" s="312"/>
      <c r="N317" s="312"/>
      <c r="O317" s="312"/>
      <c r="P317" s="312"/>
      <c r="R317" s="328"/>
      <c r="S317" s="328"/>
      <c r="T317" s="329"/>
      <c r="U317" s="329"/>
      <c r="V317" s="297"/>
      <c r="W317" s="312"/>
      <c r="X317" s="312"/>
      <c r="Y317" s="312"/>
      <c r="Z317" s="597"/>
      <c r="AA317" s="600"/>
      <c r="AB317" s="600"/>
      <c r="AC317" s="599"/>
      <c r="AD317" s="599"/>
      <c r="AE317" s="598"/>
      <c r="AF317" s="312"/>
      <c r="AG317" s="312"/>
      <c r="AH317" s="312"/>
      <c r="AJ317" s="328"/>
      <c r="AK317" s="328"/>
      <c r="AL317" s="329"/>
      <c r="AM317" s="329"/>
      <c r="AN317" s="297"/>
      <c r="AO317" s="312"/>
      <c r="AP317" s="312"/>
    </row>
    <row r="318" spans="1:42" s="17" customFormat="1" x14ac:dyDescent="0.2">
      <c r="B318" s="328"/>
      <c r="C318" s="328"/>
      <c r="D318" s="329"/>
      <c r="E318" s="329"/>
      <c r="F318" s="297"/>
      <c r="G318" s="312"/>
      <c r="H318" s="312"/>
      <c r="I318" s="312"/>
      <c r="J318" s="312"/>
      <c r="K318" s="312"/>
      <c r="L318" s="312"/>
      <c r="M318" s="312"/>
      <c r="N318" s="312"/>
      <c r="O318" s="312"/>
      <c r="P318" s="312"/>
      <c r="R318" s="328"/>
      <c r="S318" s="328"/>
      <c r="T318" s="329"/>
      <c r="U318" s="329"/>
      <c r="V318" s="297"/>
      <c r="W318" s="312"/>
      <c r="X318" s="312"/>
      <c r="Y318" s="312"/>
      <c r="Z318" s="597"/>
      <c r="AA318" s="600"/>
      <c r="AB318" s="600"/>
      <c r="AC318" s="599"/>
      <c r="AD318" s="599"/>
      <c r="AE318" s="598"/>
      <c r="AF318" s="312"/>
      <c r="AG318" s="312"/>
      <c r="AH318" s="312"/>
      <c r="AJ318" s="328"/>
      <c r="AK318" s="328"/>
      <c r="AL318" s="329"/>
      <c r="AM318" s="329"/>
      <c r="AN318" s="297"/>
      <c r="AO318" s="312"/>
      <c r="AP318" s="312"/>
    </row>
    <row r="319" spans="1:42" s="17" customFormat="1" x14ac:dyDescent="0.2">
      <c r="B319" s="328"/>
      <c r="C319" s="328"/>
      <c r="D319" s="329"/>
      <c r="E319" s="329"/>
      <c r="F319" s="297"/>
      <c r="G319" s="312"/>
      <c r="H319" s="312"/>
      <c r="I319" s="312"/>
      <c r="J319" s="312"/>
      <c r="K319" s="312"/>
      <c r="L319" s="312"/>
      <c r="M319" s="312"/>
      <c r="N319" s="312"/>
      <c r="O319" s="312"/>
      <c r="P319" s="312"/>
      <c r="R319" s="328"/>
      <c r="S319" s="328"/>
      <c r="T319" s="329"/>
      <c r="U319" s="329"/>
      <c r="V319" s="297"/>
      <c r="W319" s="312"/>
      <c r="X319" s="312"/>
      <c r="Y319" s="312"/>
      <c r="Z319" s="597"/>
      <c r="AA319" s="600"/>
      <c r="AB319" s="600"/>
      <c r="AC319" s="599"/>
      <c r="AD319" s="599"/>
      <c r="AE319" s="598"/>
      <c r="AF319" s="312"/>
      <c r="AG319" s="312"/>
      <c r="AH319" s="312"/>
      <c r="AJ319" s="328"/>
      <c r="AK319" s="328"/>
      <c r="AL319" s="329"/>
      <c r="AM319" s="329"/>
      <c r="AN319" s="297"/>
      <c r="AO319" s="312"/>
      <c r="AP319" s="312"/>
    </row>
    <row r="320" spans="1:42" s="17" customFormat="1" x14ac:dyDescent="0.2">
      <c r="B320" s="328"/>
      <c r="C320" s="328"/>
      <c r="D320" s="329"/>
      <c r="E320" s="329"/>
      <c r="F320" s="297"/>
      <c r="G320" s="312"/>
      <c r="H320" s="312"/>
      <c r="I320" s="312"/>
      <c r="J320" s="312"/>
      <c r="K320" s="312"/>
      <c r="L320" s="312"/>
      <c r="M320" s="312"/>
      <c r="N320" s="312"/>
      <c r="O320" s="312"/>
      <c r="P320" s="312"/>
      <c r="R320" s="328"/>
      <c r="S320" s="328"/>
      <c r="T320" s="329"/>
      <c r="U320" s="329"/>
      <c r="V320" s="297"/>
      <c r="W320" s="312"/>
      <c r="X320" s="312"/>
      <c r="Y320" s="312"/>
      <c r="Z320" s="597"/>
      <c r="AA320" s="600"/>
      <c r="AB320" s="600"/>
      <c r="AC320" s="599"/>
      <c r="AD320" s="599"/>
      <c r="AE320" s="598"/>
      <c r="AF320" s="312"/>
      <c r="AG320" s="312"/>
      <c r="AH320" s="312"/>
      <c r="AJ320" s="328"/>
      <c r="AK320" s="328"/>
      <c r="AL320" s="329"/>
      <c r="AM320" s="329"/>
      <c r="AN320" s="297"/>
      <c r="AO320" s="312"/>
      <c r="AP320" s="312"/>
    </row>
    <row r="321" spans="1:42" s="17" customFormat="1" x14ac:dyDescent="0.2">
      <c r="B321" s="328"/>
      <c r="C321" s="328"/>
      <c r="D321" s="329"/>
      <c r="E321" s="329"/>
      <c r="F321" s="297"/>
      <c r="G321" s="312"/>
      <c r="H321" s="312"/>
      <c r="I321" s="312"/>
      <c r="J321" s="312"/>
      <c r="K321" s="312"/>
      <c r="L321" s="312"/>
      <c r="M321" s="312"/>
      <c r="N321" s="312"/>
      <c r="O321" s="312"/>
      <c r="P321" s="312"/>
      <c r="R321" s="328"/>
      <c r="S321" s="328"/>
      <c r="T321" s="329"/>
      <c r="U321" s="329"/>
      <c r="V321" s="297"/>
      <c r="W321" s="312"/>
      <c r="X321" s="312"/>
      <c r="Y321" s="312"/>
      <c r="Z321" s="597"/>
      <c r="AA321" s="600"/>
      <c r="AB321" s="600"/>
      <c r="AC321" s="599"/>
      <c r="AD321" s="599"/>
      <c r="AE321" s="598"/>
      <c r="AF321" s="312"/>
      <c r="AG321" s="312"/>
      <c r="AH321" s="312"/>
      <c r="AJ321" s="328"/>
      <c r="AK321" s="328"/>
      <c r="AL321" s="329"/>
      <c r="AM321" s="329"/>
      <c r="AN321" s="297"/>
      <c r="AO321" s="312"/>
      <c r="AP321" s="312"/>
    </row>
    <row r="322" spans="1:42" s="17" customFormat="1" x14ac:dyDescent="0.2">
      <c r="B322" s="328"/>
      <c r="C322" s="328"/>
      <c r="D322" s="329"/>
      <c r="E322" s="329"/>
      <c r="F322" s="297"/>
      <c r="G322" s="312"/>
      <c r="H322" s="312"/>
      <c r="I322" s="312"/>
      <c r="J322" s="312"/>
      <c r="K322" s="312"/>
      <c r="L322" s="312"/>
      <c r="M322" s="312"/>
      <c r="N322" s="312"/>
      <c r="O322" s="312"/>
      <c r="P322" s="312"/>
      <c r="R322" s="328"/>
      <c r="S322" s="328"/>
      <c r="T322" s="329"/>
      <c r="U322" s="329"/>
      <c r="V322" s="297"/>
      <c r="W322" s="312"/>
      <c r="X322" s="312"/>
      <c r="Y322" s="312"/>
      <c r="Z322" s="597"/>
      <c r="AA322" s="600"/>
      <c r="AB322" s="600"/>
      <c r="AC322" s="599"/>
      <c r="AD322" s="599"/>
      <c r="AE322" s="598"/>
      <c r="AF322" s="312"/>
      <c r="AG322" s="312"/>
      <c r="AH322" s="312"/>
      <c r="AJ322" s="328"/>
      <c r="AK322" s="328"/>
      <c r="AL322" s="329"/>
      <c r="AM322" s="329"/>
      <c r="AN322" s="297"/>
      <c r="AO322" s="312"/>
      <c r="AP322" s="312"/>
    </row>
    <row r="323" spans="1:42" s="17" customFormat="1" ht="13.5" thickBot="1" x14ac:dyDescent="0.25">
      <c r="B323" s="328"/>
      <c r="C323" s="328"/>
      <c r="D323" s="329"/>
      <c r="E323" s="329"/>
      <c r="F323" s="297"/>
      <c r="G323" s="312"/>
      <c r="H323" s="312"/>
      <c r="I323" s="312"/>
      <c r="J323" s="312"/>
      <c r="K323" s="312"/>
      <c r="L323" s="312"/>
      <c r="M323" s="312"/>
      <c r="N323" s="312"/>
      <c r="O323" s="312"/>
      <c r="P323" s="312"/>
      <c r="R323" s="328"/>
      <c r="S323" s="328"/>
      <c r="T323" s="329"/>
      <c r="U323" s="329"/>
      <c r="V323" s="297"/>
      <c r="W323" s="312"/>
      <c r="X323" s="312"/>
      <c r="Y323" s="312"/>
      <c r="Z323" s="597"/>
      <c r="AA323" s="600"/>
      <c r="AB323" s="600"/>
      <c r="AC323" s="599"/>
      <c r="AD323" s="599"/>
      <c r="AE323" s="598"/>
      <c r="AF323" s="312"/>
      <c r="AG323" s="312"/>
      <c r="AH323" s="312"/>
      <c r="AJ323" s="328"/>
      <c r="AK323" s="328"/>
      <c r="AL323" s="329"/>
      <c r="AM323" s="329"/>
      <c r="AN323" s="297"/>
      <c r="AO323" s="312"/>
      <c r="AP323" s="312"/>
    </row>
    <row r="324" spans="1:42" s="17" customFormat="1" ht="13.5" customHeight="1" thickBot="1" x14ac:dyDescent="0.25">
      <c r="A324" s="472">
        <v>14</v>
      </c>
      <c r="B324" s="473"/>
      <c r="C324" s="473"/>
      <c r="D324" s="755" t="s">
        <v>159</v>
      </c>
      <c r="E324" s="757" t="s">
        <v>34</v>
      </c>
      <c r="F324" s="317">
        <f>+$AN336</f>
        <v>0</v>
      </c>
      <c r="Q324" s="472"/>
      <c r="R324" s="473"/>
      <c r="S324" s="473"/>
      <c r="T324" s="755" t="s">
        <v>159</v>
      </c>
      <c r="U324" s="757" t="s">
        <v>34</v>
      </c>
      <c r="V324" s="317">
        <f>+$AN336</f>
        <v>0</v>
      </c>
      <c r="Z324" s="615">
        <v>14</v>
      </c>
      <c r="AA324" s="614"/>
      <c r="AB324" s="614"/>
      <c r="AC324" s="763" t="s">
        <v>159</v>
      </c>
      <c r="AD324" s="761" t="s">
        <v>34</v>
      </c>
      <c r="AE324" s="612">
        <f>+$AN336</f>
        <v>0</v>
      </c>
      <c r="AI324" s="473"/>
      <c r="AJ324" s="473"/>
      <c r="AK324" s="473"/>
      <c r="AL324" s="765" t="s">
        <v>159</v>
      </c>
      <c r="AM324" s="757" t="s">
        <v>34</v>
      </c>
      <c r="AN324" s="767" t="s">
        <v>18</v>
      </c>
    </row>
    <row r="325" spans="1:42" s="17" customFormat="1" ht="51" x14ac:dyDescent="0.2">
      <c r="A325" s="475" t="s">
        <v>7</v>
      </c>
      <c r="B325" s="476" t="str">
        <f>+" אסמכתא " &amp; B16 &amp;"         חזרה לטבלה "</f>
        <v xml:space="preserve"> אסמכתא          חזרה לטבלה </v>
      </c>
      <c r="C325" s="477" t="s">
        <v>203</v>
      </c>
      <c r="D325" s="756"/>
      <c r="E325" s="758"/>
      <c r="F325" s="317" t="s">
        <v>18</v>
      </c>
      <c r="G325" s="312"/>
      <c r="Q325" s="475" t="s">
        <v>23</v>
      </c>
      <c r="R325" s="476" t="str">
        <f>+" אסמכתא " &amp;B16 &amp;"         חזרה לטבלה "</f>
        <v xml:space="preserve"> אסמכתא          חזרה לטבלה </v>
      </c>
      <c r="S325" s="477" t="s">
        <v>203</v>
      </c>
      <c r="T325" s="756"/>
      <c r="U325" s="758"/>
      <c r="V325" s="317" t="s">
        <v>18</v>
      </c>
      <c r="W325" s="312"/>
      <c r="Z325" s="611" t="s">
        <v>7</v>
      </c>
      <c r="AA325" s="610" t="str">
        <f>+" אסמכתא " &amp; B16 &amp;"         חזרה לטבלה "</f>
        <v xml:space="preserve"> אסמכתא          חזרה לטבלה </v>
      </c>
      <c r="AB325" s="609" t="s">
        <v>203</v>
      </c>
      <c r="AC325" s="764"/>
      <c r="AD325" s="762"/>
      <c r="AE325" s="612" t="s">
        <v>18</v>
      </c>
      <c r="AF325" s="312"/>
      <c r="AI325" s="477" t="s">
        <v>23</v>
      </c>
      <c r="AJ325" s="476" t="str">
        <f>+" אסמכתא " &amp; B16 &amp;"         חזרה לטבלה "</f>
        <v xml:space="preserve"> אסמכתא          חזרה לטבלה </v>
      </c>
      <c r="AK325" s="477" t="s">
        <v>203</v>
      </c>
      <c r="AL325" s="766"/>
      <c r="AM325" s="758"/>
      <c r="AN325" s="768"/>
      <c r="AO325" s="312"/>
    </row>
    <row r="326" spans="1:42" s="17" customFormat="1" x14ac:dyDescent="0.2">
      <c r="A326" s="478">
        <v>1</v>
      </c>
      <c r="B326" s="479"/>
      <c r="C326" s="479"/>
      <c r="D326" s="480"/>
      <c r="E326" s="480"/>
      <c r="F326" s="481"/>
      <c r="G326" s="312">
        <f t="shared" ref="G326:G336" si="117">IF(AND((COUNTA($C$3)=1),(COUNTA(F326)=1),($C$3&lt;&gt;0),(OR((E326&lt;$C$62),(E326&gt;($E$62+61))))),1,0)</f>
        <v>0</v>
      </c>
      <c r="H326" s="312">
        <f t="shared" ref="H326:H336" si="118">IF(AND((COUNTA($C$3)=1),(COUNTA(F326)=1),($C$3&lt;&gt;0),(OR((D326&lt;$C$62),(D326&gt;($E$62))))),1,0)</f>
        <v>0</v>
      </c>
      <c r="I326" s="312"/>
      <c r="J326" s="312"/>
      <c r="K326" s="312"/>
      <c r="L326" s="312"/>
      <c r="M326" s="312"/>
      <c r="N326" s="312"/>
      <c r="O326" s="312"/>
      <c r="P326" s="312"/>
      <c r="Q326" s="478">
        <v>12</v>
      </c>
      <c r="R326" s="479"/>
      <c r="S326" s="479"/>
      <c r="T326" s="480"/>
      <c r="U326" s="480"/>
      <c r="V326" s="481"/>
      <c r="W326" s="312">
        <f t="shared" ref="W326:W336" si="119">IF(AND((COUNTA($C$3)=1),(COUNTA(V326)=1),($C$3&lt;&gt;0),(OR((U326&lt;$C$62),(U326&gt;($E$62+61))))),1,0)</f>
        <v>0</v>
      </c>
      <c r="X326" s="312">
        <f t="shared" ref="X326:X336" si="120">IF(AND((COUNTA($C$3)=1),(COUNTA(V326)=1),($C$3&lt;&gt;0),(OR((T326&lt;$C$62),(T326&gt;($E$62))))),1,0)</f>
        <v>0</v>
      </c>
      <c r="Y326" s="312"/>
      <c r="Z326" s="608">
        <v>23</v>
      </c>
      <c r="AA326" s="607"/>
      <c r="AB326" s="607"/>
      <c r="AC326" s="606"/>
      <c r="AD326" s="606"/>
      <c r="AE326" s="605"/>
      <c r="AF326" s="312">
        <f t="shared" ref="AF326:AF336" si="121">IF(AND((COUNTA($C$3)=1),(COUNTA(AE326)=1),($C$3&lt;&gt;0),(OR((AD326&lt;$C$62),(AD326&gt;($E$62+61))))),1,0)</f>
        <v>0</v>
      </c>
      <c r="AG326" s="312">
        <f t="shared" ref="AG326:AG336" si="122">IF(AND((COUNTA($C$3)=1),(COUNTA(AE326)=1),($C$3&lt;&gt;0),(OR((AC326&lt;$C$62),(AC326&gt;($E$62))))),1,0)</f>
        <v>0</v>
      </c>
      <c r="AH326" s="312"/>
      <c r="AI326" s="482">
        <v>34</v>
      </c>
      <c r="AJ326" s="479"/>
      <c r="AK326" s="479"/>
      <c r="AL326" s="480"/>
      <c r="AM326" s="480"/>
      <c r="AN326" s="481"/>
      <c r="AO326" s="312">
        <f t="shared" ref="AO326:AO336" si="123">IF(AND((COUNTA($C$3)=1),(COUNTA(AN326)=1),($C$3&lt;&gt;0),(OR((AM326&lt;$C$62),(AM326&gt;($E$62+61))))),1,0)</f>
        <v>0</v>
      </c>
      <c r="AP326" s="312">
        <f t="shared" ref="AP326:AP336" si="124">IF(AND((COUNTA($C$3)=1),(COUNTA(AN326)=1),($C$3&lt;&gt;0),(OR((AL326&lt;$C$62),(AL326&gt;($E$62))))),1,0)</f>
        <v>0</v>
      </c>
    </row>
    <row r="327" spans="1:42" s="17" customFormat="1" x14ac:dyDescent="0.2">
      <c r="A327" s="478">
        <v>2</v>
      </c>
      <c r="B327" s="479"/>
      <c r="C327" s="479"/>
      <c r="D327" s="480"/>
      <c r="E327" s="480"/>
      <c r="F327" s="481"/>
      <c r="G327" s="312">
        <f t="shared" si="117"/>
        <v>0</v>
      </c>
      <c r="H327" s="312">
        <f t="shared" si="118"/>
        <v>0</v>
      </c>
      <c r="I327" s="312"/>
      <c r="J327" s="312"/>
      <c r="K327" s="312"/>
      <c r="L327" s="312"/>
      <c r="M327" s="312"/>
      <c r="N327" s="312"/>
      <c r="O327" s="312"/>
      <c r="P327" s="312"/>
      <c r="Q327" s="478">
        <v>13</v>
      </c>
      <c r="R327" s="479"/>
      <c r="S327" s="479"/>
      <c r="T327" s="480"/>
      <c r="U327" s="480"/>
      <c r="V327" s="481"/>
      <c r="W327" s="312">
        <f t="shared" si="119"/>
        <v>0</v>
      </c>
      <c r="X327" s="312">
        <f t="shared" si="120"/>
        <v>0</v>
      </c>
      <c r="Y327" s="312"/>
      <c r="Z327" s="608">
        <v>24</v>
      </c>
      <c r="AA327" s="607"/>
      <c r="AB327" s="607"/>
      <c r="AC327" s="606"/>
      <c r="AD327" s="606"/>
      <c r="AE327" s="605"/>
      <c r="AF327" s="312">
        <f t="shared" si="121"/>
        <v>0</v>
      </c>
      <c r="AG327" s="312">
        <f t="shared" si="122"/>
        <v>0</v>
      </c>
      <c r="AH327" s="312"/>
      <c r="AI327" s="482">
        <v>35</v>
      </c>
      <c r="AJ327" s="479"/>
      <c r="AK327" s="479"/>
      <c r="AL327" s="480"/>
      <c r="AM327" s="480"/>
      <c r="AN327" s="481"/>
      <c r="AO327" s="312">
        <f t="shared" si="123"/>
        <v>0</v>
      </c>
      <c r="AP327" s="312">
        <f t="shared" si="124"/>
        <v>0</v>
      </c>
    </row>
    <row r="328" spans="1:42" s="17" customFormat="1" x14ac:dyDescent="0.2">
      <c r="A328" s="478">
        <v>3</v>
      </c>
      <c r="B328" s="479"/>
      <c r="C328" s="479"/>
      <c r="D328" s="480"/>
      <c r="E328" s="480"/>
      <c r="F328" s="481"/>
      <c r="G328" s="312">
        <f t="shared" si="117"/>
        <v>0</v>
      </c>
      <c r="H328" s="312">
        <f t="shared" si="118"/>
        <v>0</v>
      </c>
      <c r="I328" s="312"/>
      <c r="J328" s="312"/>
      <c r="K328" s="312"/>
      <c r="L328" s="312"/>
      <c r="M328" s="312"/>
      <c r="N328" s="312"/>
      <c r="O328" s="312"/>
      <c r="P328" s="312"/>
      <c r="Q328" s="478">
        <v>14</v>
      </c>
      <c r="R328" s="479"/>
      <c r="S328" s="479"/>
      <c r="T328" s="480"/>
      <c r="U328" s="480"/>
      <c r="V328" s="481"/>
      <c r="W328" s="312">
        <f t="shared" si="119"/>
        <v>0</v>
      </c>
      <c r="X328" s="312">
        <f t="shared" si="120"/>
        <v>0</v>
      </c>
      <c r="Y328" s="312"/>
      <c r="Z328" s="608">
        <v>25</v>
      </c>
      <c r="AA328" s="607"/>
      <c r="AB328" s="607"/>
      <c r="AC328" s="606"/>
      <c r="AD328" s="606"/>
      <c r="AE328" s="605"/>
      <c r="AF328" s="312">
        <f t="shared" si="121"/>
        <v>0</v>
      </c>
      <c r="AG328" s="312">
        <f t="shared" si="122"/>
        <v>0</v>
      </c>
      <c r="AH328" s="312"/>
      <c r="AI328" s="482">
        <v>36</v>
      </c>
      <c r="AJ328" s="479"/>
      <c r="AK328" s="479"/>
      <c r="AL328" s="480"/>
      <c r="AM328" s="480"/>
      <c r="AN328" s="481"/>
      <c r="AO328" s="312">
        <f t="shared" si="123"/>
        <v>0</v>
      </c>
      <c r="AP328" s="312">
        <f t="shared" si="124"/>
        <v>0</v>
      </c>
    </row>
    <row r="329" spans="1:42" s="17" customFormat="1" x14ac:dyDescent="0.2">
      <c r="A329" s="478">
        <v>4</v>
      </c>
      <c r="B329" s="479"/>
      <c r="C329" s="479"/>
      <c r="D329" s="480"/>
      <c r="E329" s="480"/>
      <c r="F329" s="481"/>
      <c r="G329" s="312">
        <f t="shared" si="117"/>
        <v>0</v>
      </c>
      <c r="H329" s="312">
        <f t="shared" si="118"/>
        <v>0</v>
      </c>
      <c r="I329" s="312"/>
      <c r="J329" s="312"/>
      <c r="K329" s="312"/>
      <c r="L329" s="312"/>
      <c r="M329" s="312"/>
      <c r="N329" s="312"/>
      <c r="O329" s="312"/>
      <c r="P329" s="312"/>
      <c r="Q329" s="478">
        <v>15</v>
      </c>
      <c r="R329" s="479"/>
      <c r="S329" s="479"/>
      <c r="T329" s="480"/>
      <c r="U329" s="480"/>
      <c r="V329" s="481"/>
      <c r="W329" s="312">
        <f t="shared" si="119"/>
        <v>0</v>
      </c>
      <c r="X329" s="312">
        <f t="shared" si="120"/>
        <v>0</v>
      </c>
      <c r="Y329" s="312"/>
      <c r="Z329" s="608">
        <v>26</v>
      </c>
      <c r="AA329" s="607"/>
      <c r="AB329" s="607"/>
      <c r="AC329" s="606"/>
      <c r="AD329" s="606"/>
      <c r="AE329" s="605"/>
      <c r="AF329" s="312">
        <f t="shared" si="121"/>
        <v>0</v>
      </c>
      <c r="AG329" s="312">
        <f t="shared" si="122"/>
        <v>0</v>
      </c>
      <c r="AH329" s="312"/>
      <c r="AI329" s="482">
        <v>37</v>
      </c>
      <c r="AJ329" s="479"/>
      <c r="AK329" s="479"/>
      <c r="AL329" s="480"/>
      <c r="AM329" s="480"/>
      <c r="AN329" s="481"/>
      <c r="AO329" s="312">
        <f t="shared" si="123"/>
        <v>0</v>
      </c>
      <c r="AP329" s="312">
        <f t="shared" si="124"/>
        <v>0</v>
      </c>
    </row>
    <row r="330" spans="1:42" s="17" customFormat="1" x14ac:dyDescent="0.2">
      <c r="A330" s="478">
        <v>5</v>
      </c>
      <c r="B330" s="479"/>
      <c r="C330" s="479"/>
      <c r="D330" s="480"/>
      <c r="E330" s="480"/>
      <c r="F330" s="481"/>
      <c r="G330" s="312">
        <f t="shared" si="117"/>
        <v>0</v>
      </c>
      <c r="H330" s="312">
        <f t="shared" si="118"/>
        <v>0</v>
      </c>
      <c r="I330" s="312"/>
      <c r="J330" s="312"/>
      <c r="K330" s="312"/>
      <c r="L330" s="312"/>
      <c r="M330" s="312"/>
      <c r="N330" s="312"/>
      <c r="O330" s="312"/>
      <c r="P330" s="312"/>
      <c r="Q330" s="478">
        <v>16</v>
      </c>
      <c r="R330" s="479"/>
      <c r="S330" s="479"/>
      <c r="T330" s="480"/>
      <c r="U330" s="480"/>
      <c r="V330" s="481"/>
      <c r="W330" s="312">
        <f t="shared" si="119"/>
        <v>0</v>
      </c>
      <c r="X330" s="312">
        <f t="shared" si="120"/>
        <v>0</v>
      </c>
      <c r="Y330" s="312"/>
      <c r="Z330" s="608">
        <v>27</v>
      </c>
      <c r="AA330" s="607"/>
      <c r="AB330" s="607"/>
      <c r="AC330" s="606"/>
      <c r="AD330" s="606"/>
      <c r="AE330" s="605"/>
      <c r="AF330" s="312">
        <f t="shared" si="121"/>
        <v>0</v>
      </c>
      <c r="AG330" s="312">
        <f t="shared" si="122"/>
        <v>0</v>
      </c>
      <c r="AH330" s="312"/>
      <c r="AI330" s="482">
        <v>38</v>
      </c>
      <c r="AJ330" s="479"/>
      <c r="AK330" s="479"/>
      <c r="AL330" s="480"/>
      <c r="AM330" s="480"/>
      <c r="AN330" s="481"/>
      <c r="AO330" s="312">
        <f t="shared" si="123"/>
        <v>0</v>
      </c>
      <c r="AP330" s="312">
        <f t="shared" si="124"/>
        <v>0</v>
      </c>
    </row>
    <row r="331" spans="1:42" s="17" customFormat="1" x14ac:dyDescent="0.2">
      <c r="A331" s="478">
        <v>6</v>
      </c>
      <c r="B331" s="479"/>
      <c r="C331" s="479"/>
      <c r="D331" s="480"/>
      <c r="E331" s="480"/>
      <c r="F331" s="481"/>
      <c r="G331" s="312">
        <f t="shared" si="117"/>
        <v>0</v>
      </c>
      <c r="H331" s="312">
        <f t="shared" si="118"/>
        <v>0</v>
      </c>
      <c r="I331" s="312"/>
      <c r="J331" s="312"/>
      <c r="K331" s="312"/>
      <c r="L331" s="312"/>
      <c r="M331" s="312"/>
      <c r="N331" s="312"/>
      <c r="O331" s="312"/>
      <c r="P331" s="312"/>
      <c r="Q331" s="478">
        <v>17</v>
      </c>
      <c r="R331" s="479"/>
      <c r="S331" s="479"/>
      <c r="T331" s="480"/>
      <c r="U331" s="480"/>
      <c r="V331" s="481"/>
      <c r="W331" s="312">
        <f t="shared" si="119"/>
        <v>0</v>
      </c>
      <c r="X331" s="312">
        <f t="shared" si="120"/>
        <v>0</v>
      </c>
      <c r="Y331" s="312"/>
      <c r="Z331" s="608">
        <v>28</v>
      </c>
      <c r="AA331" s="607"/>
      <c r="AB331" s="607"/>
      <c r="AC331" s="606"/>
      <c r="AD331" s="606"/>
      <c r="AE331" s="605"/>
      <c r="AF331" s="312">
        <f t="shared" si="121"/>
        <v>0</v>
      </c>
      <c r="AG331" s="312">
        <f t="shared" si="122"/>
        <v>0</v>
      </c>
      <c r="AH331" s="312"/>
      <c r="AI331" s="482">
        <v>39</v>
      </c>
      <c r="AJ331" s="479"/>
      <c r="AK331" s="479"/>
      <c r="AL331" s="480"/>
      <c r="AM331" s="480"/>
      <c r="AN331" s="481"/>
      <c r="AO331" s="312">
        <f t="shared" si="123"/>
        <v>0</v>
      </c>
      <c r="AP331" s="312">
        <f t="shared" si="124"/>
        <v>0</v>
      </c>
    </row>
    <row r="332" spans="1:42" s="17" customFormat="1" x14ac:dyDescent="0.2">
      <c r="A332" s="478">
        <v>7</v>
      </c>
      <c r="B332" s="479"/>
      <c r="C332" s="479"/>
      <c r="D332" s="480"/>
      <c r="E332" s="480"/>
      <c r="F332" s="481"/>
      <c r="G332" s="312">
        <f t="shared" si="117"/>
        <v>0</v>
      </c>
      <c r="H332" s="312">
        <f t="shared" si="118"/>
        <v>0</v>
      </c>
      <c r="I332" s="312"/>
      <c r="J332" s="312"/>
      <c r="K332" s="312"/>
      <c r="L332" s="312"/>
      <c r="M332" s="312"/>
      <c r="N332" s="312"/>
      <c r="O332" s="312"/>
      <c r="P332" s="312"/>
      <c r="Q332" s="478">
        <v>18</v>
      </c>
      <c r="R332" s="479"/>
      <c r="S332" s="479"/>
      <c r="T332" s="480"/>
      <c r="U332" s="480"/>
      <c r="V332" s="481"/>
      <c r="W332" s="312">
        <f t="shared" si="119"/>
        <v>0</v>
      </c>
      <c r="X332" s="312">
        <f t="shared" si="120"/>
        <v>0</v>
      </c>
      <c r="Y332" s="312"/>
      <c r="Z332" s="608">
        <v>29</v>
      </c>
      <c r="AA332" s="607"/>
      <c r="AB332" s="607"/>
      <c r="AC332" s="606"/>
      <c r="AD332" s="606"/>
      <c r="AE332" s="605"/>
      <c r="AF332" s="312">
        <f t="shared" si="121"/>
        <v>0</v>
      </c>
      <c r="AG332" s="312">
        <f t="shared" si="122"/>
        <v>0</v>
      </c>
      <c r="AH332" s="312"/>
      <c r="AI332" s="482">
        <v>40</v>
      </c>
      <c r="AJ332" s="479"/>
      <c r="AK332" s="479"/>
      <c r="AL332" s="480"/>
      <c r="AM332" s="480"/>
      <c r="AN332" s="481"/>
      <c r="AO332" s="312">
        <f t="shared" si="123"/>
        <v>0</v>
      </c>
      <c r="AP332" s="312">
        <f t="shared" si="124"/>
        <v>0</v>
      </c>
    </row>
    <row r="333" spans="1:42" s="17" customFormat="1" x14ac:dyDescent="0.2">
      <c r="A333" s="478">
        <v>8</v>
      </c>
      <c r="B333" s="479"/>
      <c r="C333" s="479"/>
      <c r="D333" s="480"/>
      <c r="E333" s="480"/>
      <c r="F333" s="481"/>
      <c r="G333" s="312">
        <f t="shared" si="117"/>
        <v>0</v>
      </c>
      <c r="H333" s="312">
        <f t="shared" si="118"/>
        <v>0</v>
      </c>
      <c r="I333" s="312"/>
      <c r="J333" s="312"/>
      <c r="K333" s="312"/>
      <c r="L333" s="312"/>
      <c r="M333" s="312"/>
      <c r="N333" s="312"/>
      <c r="O333" s="312"/>
      <c r="P333" s="312"/>
      <c r="Q333" s="478">
        <v>19</v>
      </c>
      <c r="R333" s="479"/>
      <c r="S333" s="479"/>
      <c r="T333" s="480"/>
      <c r="U333" s="480"/>
      <c r="V333" s="481"/>
      <c r="W333" s="312">
        <f t="shared" si="119"/>
        <v>0</v>
      </c>
      <c r="X333" s="312">
        <f t="shared" si="120"/>
        <v>0</v>
      </c>
      <c r="Y333" s="312"/>
      <c r="Z333" s="608">
        <v>30</v>
      </c>
      <c r="AA333" s="607"/>
      <c r="AB333" s="607"/>
      <c r="AC333" s="606"/>
      <c r="AD333" s="606"/>
      <c r="AE333" s="605"/>
      <c r="AF333" s="312">
        <f t="shared" si="121"/>
        <v>0</v>
      </c>
      <c r="AG333" s="312">
        <f t="shared" si="122"/>
        <v>0</v>
      </c>
      <c r="AH333" s="312"/>
      <c r="AI333" s="482">
        <v>41</v>
      </c>
      <c r="AJ333" s="479"/>
      <c r="AK333" s="479"/>
      <c r="AL333" s="480"/>
      <c r="AM333" s="480"/>
      <c r="AN333" s="481"/>
      <c r="AO333" s="312">
        <f t="shared" si="123"/>
        <v>0</v>
      </c>
      <c r="AP333" s="312">
        <f t="shared" si="124"/>
        <v>0</v>
      </c>
    </row>
    <row r="334" spans="1:42" s="17" customFormat="1" x14ac:dyDescent="0.2">
      <c r="A334" s="478">
        <v>9</v>
      </c>
      <c r="B334" s="479"/>
      <c r="C334" s="479"/>
      <c r="D334" s="480"/>
      <c r="E334" s="480"/>
      <c r="F334" s="481"/>
      <c r="G334" s="312">
        <f t="shared" si="117"/>
        <v>0</v>
      </c>
      <c r="H334" s="312">
        <f t="shared" si="118"/>
        <v>0</v>
      </c>
      <c r="I334" s="312"/>
      <c r="J334" s="312"/>
      <c r="K334" s="312"/>
      <c r="L334" s="312"/>
      <c r="M334" s="312"/>
      <c r="N334" s="312"/>
      <c r="O334" s="312"/>
      <c r="P334" s="312"/>
      <c r="Q334" s="478">
        <v>20</v>
      </c>
      <c r="R334" s="479"/>
      <c r="S334" s="479"/>
      <c r="T334" s="480"/>
      <c r="U334" s="480"/>
      <c r="V334" s="481"/>
      <c r="W334" s="312">
        <f t="shared" si="119"/>
        <v>0</v>
      </c>
      <c r="X334" s="312">
        <f t="shared" si="120"/>
        <v>0</v>
      </c>
      <c r="Y334" s="312"/>
      <c r="Z334" s="608">
        <v>31</v>
      </c>
      <c r="AA334" s="607"/>
      <c r="AB334" s="607"/>
      <c r="AC334" s="606"/>
      <c r="AD334" s="606"/>
      <c r="AE334" s="605"/>
      <c r="AF334" s="312">
        <f t="shared" si="121"/>
        <v>0</v>
      </c>
      <c r="AG334" s="312">
        <f t="shared" si="122"/>
        <v>0</v>
      </c>
      <c r="AH334" s="312"/>
      <c r="AI334" s="482">
        <v>42</v>
      </c>
      <c r="AJ334" s="479"/>
      <c r="AK334" s="479"/>
      <c r="AL334" s="480"/>
      <c r="AM334" s="480"/>
      <c r="AN334" s="481"/>
      <c r="AO334" s="312">
        <f t="shared" si="123"/>
        <v>0</v>
      </c>
      <c r="AP334" s="312">
        <f t="shared" si="124"/>
        <v>0</v>
      </c>
    </row>
    <row r="335" spans="1:42" s="17" customFormat="1" x14ac:dyDescent="0.2">
      <c r="A335" s="478">
        <v>10</v>
      </c>
      <c r="B335" s="479"/>
      <c r="C335" s="479"/>
      <c r="D335" s="480"/>
      <c r="E335" s="480"/>
      <c r="F335" s="481"/>
      <c r="G335" s="312">
        <f t="shared" si="117"/>
        <v>0</v>
      </c>
      <c r="H335" s="312">
        <f t="shared" si="118"/>
        <v>0</v>
      </c>
      <c r="I335" s="312"/>
      <c r="J335" s="312"/>
      <c r="K335" s="312"/>
      <c r="L335" s="312"/>
      <c r="M335" s="312"/>
      <c r="N335" s="312"/>
      <c r="O335" s="312"/>
      <c r="P335" s="312"/>
      <c r="Q335" s="478">
        <v>21</v>
      </c>
      <c r="R335" s="479"/>
      <c r="S335" s="479"/>
      <c r="T335" s="480"/>
      <c r="U335" s="480"/>
      <c r="V335" s="481"/>
      <c r="W335" s="312">
        <f t="shared" si="119"/>
        <v>0</v>
      </c>
      <c r="X335" s="312">
        <f t="shared" si="120"/>
        <v>0</v>
      </c>
      <c r="Y335" s="312"/>
      <c r="Z335" s="608">
        <v>32</v>
      </c>
      <c r="AA335" s="607"/>
      <c r="AB335" s="607"/>
      <c r="AC335" s="606"/>
      <c r="AD335" s="606"/>
      <c r="AE335" s="605"/>
      <c r="AF335" s="312">
        <f t="shared" si="121"/>
        <v>0</v>
      </c>
      <c r="AG335" s="312">
        <f t="shared" si="122"/>
        <v>0</v>
      </c>
      <c r="AH335" s="312"/>
      <c r="AI335" s="482">
        <v>43</v>
      </c>
      <c r="AJ335" s="479"/>
      <c r="AK335" s="479"/>
      <c r="AL335" s="480"/>
      <c r="AM335" s="480"/>
      <c r="AN335" s="481"/>
      <c r="AO335" s="312">
        <f t="shared" si="123"/>
        <v>0</v>
      </c>
      <c r="AP335" s="312">
        <f t="shared" si="124"/>
        <v>0</v>
      </c>
    </row>
    <row r="336" spans="1:42" s="17" customFormat="1" ht="13.5" thickBot="1" x14ac:dyDescent="0.25">
      <c r="A336" s="483">
        <v>11</v>
      </c>
      <c r="B336" s="484"/>
      <c r="C336" s="484"/>
      <c r="D336" s="485"/>
      <c r="E336" s="485"/>
      <c r="F336" s="486"/>
      <c r="G336" s="312">
        <f t="shared" si="117"/>
        <v>0</v>
      </c>
      <c r="H336" s="312">
        <f t="shared" si="118"/>
        <v>0</v>
      </c>
      <c r="I336" s="312"/>
      <c r="J336" s="312"/>
      <c r="K336" s="312"/>
      <c r="L336" s="312"/>
      <c r="M336" s="312"/>
      <c r="N336" s="312"/>
      <c r="O336" s="312"/>
      <c r="P336" s="312"/>
      <c r="Q336" s="483">
        <v>22</v>
      </c>
      <c r="R336" s="484"/>
      <c r="S336" s="484"/>
      <c r="T336" s="485"/>
      <c r="U336" s="485"/>
      <c r="V336" s="486"/>
      <c r="W336" s="312">
        <f t="shared" si="119"/>
        <v>0</v>
      </c>
      <c r="X336" s="312">
        <f t="shared" si="120"/>
        <v>0</v>
      </c>
      <c r="Y336" s="312"/>
      <c r="Z336" s="604">
        <v>33</v>
      </c>
      <c r="AA336" s="603"/>
      <c r="AB336" s="603"/>
      <c r="AC336" s="602"/>
      <c r="AD336" s="602"/>
      <c r="AE336" s="601"/>
      <c r="AF336" s="312">
        <f t="shared" si="121"/>
        <v>0</v>
      </c>
      <c r="AG336" s="312">
        <f t="shared" si="122"/>
        <v>0</v>
      </c>
      <c r="AH336" s="312"/>
      <c r="AI336" s="487"/>
      <c r="AJ336" s="488" t="s">
        <v>3</v>
      </c>
      <c r="AK336" s="487"/>
      <c r="AL336" s="487"/>
      <c r="AM336" s="487"/>
      <c r="AN336" s="489">
        <f>SUM(F326:F336)+SUM(V326:V336)+SUM(AN326:AN335)+SUM(AE326:AE336)</f>
        <v>0</v>
      </c>
      <c r="AO336" s="312">
        <f t="shared" si="123"/>
        <v>0</v>
      </c>
      <c r="AP336" s="312">
        <f t="shared" si="124"/>
        <v>0</v>
      </c>
    </row>
    <row r="337" spans="1:42" s="17" customFormat="1" x14ac:dyDescent="0.2">
      <c r="B337" s="328"/>
      <c r="C337" s="328"/>
      <c r="D337" s="329"/>
      <c r="E337" s="329"/>
      <c r="F337" s="297"/>
      <c r="G337" s="312"/>
      <c r="H337" s="312"/>
      <c r="I337" s="312"/>
      <c r="J337" s="312"/>
      <c r="K337" s="312"/>
      <c r="L337" s="312"/>
      <c r="M337" s="312"/>
      <c r="N337" s="312"/>
      <c r="O337" s="312"/>
      <c r="P337" s="312"/>
      <c r="R337" s="328"/>
      <c r="S337" s="328"/>
      <c r="T337" s="329"/>
      <c r="U337" s="329"/>
      <c r="V337" s="297"/>
      <c r="W337" s="312"/>
      <c r="X337" s="312"/>
      <c r="Y337" s="312"/>
      <c r="Z337" s="597"/>
      <c r="AA337" s="600"/>
      <c r="AB337" s="600"/>
      <c r="AC337" s="599"/>
      <c r="AD337" s="599"/>
      <c r="AE337" s="598"/>
      <c r="AF337" s="312"/>
      <c r="AG337" s="312"/>
      <c r="AH337" s="312"/>
      <c r="AJ337" s="328"/>
      <c r="AK337" s="328"/>
      <c r="AL337" s="329"/>
      <c r="AM337" s="329"/>
      <c r="AN337" s="297"/>
      <c r="AO337" s="312"/>
      <c r="AP337" s="312"/>
    </row>
    <row r="338" spans="1:42" s="17" customFormat="1" x14ac:dyDescent="0.2">
      <c r="B338" s="328"/>
      <c r="C338" s="328"/>
      <c r="D338" s="329"/>
      <c r="E338" s="329"/>
      <c r="F338" s="297"/>
      <c r="G338" s="312"/>
      <c r="H338" s="312"/>
      <c r="I338" s="312"/>
      <c r="J338" s="312"/>
      <c r="K338" s="312"/>
      <c r="L338" s="312"/>
      <c r="M338" s="312"/>
      <c r="N338" s="312"/>
      <c r="O338" s="312"/>
      <c r="P338" s="312"/>
      <c r="R338" s="328"/>
      <c r="S338" s="328"/>
      <c r="T338" s="329"/>
      <c r="U338" s="329"/>
      <c r="V338" s="297"/>
      <c r="W338" s="312"/>
      <c r="X338" s="312"/>
      <c r="Y338" s="312"/>
      <c r="Z338" s="597"/>
      <c r="AA338" s="600"/>
      <c r="AB338" s="600"/>
      <c r="AC338" s="599"/>
      <c r="AD338" s="599"/>
      <c r="AE338" s="598"/>
      <c r="AF338" s="312"/>
      <c r="AG338" s="312"/>
      <c r="AH338" s="312"/>
      <c r="AJ338" s="328"/>
      <c r="AK338" s="328"/>
      <c r="AL338" s="329"/>
      <c r="AM338" s="329"/>
      <c r="AN338" s="297"/>
      <c r="AO338" s="312"/>
      <c r="AP338" s="312"/>
    </row>
    <row r="339" spans="1:42" s="17" customFormat="1" x14ac:dyDescent="0.2">
      <c r="B339" s="328"/>
      <c r="C339" s="328"/>
      <c r="D339" s="329"/>
      <c r="E339" s="329"/>
      <c r="F339" s="297"/>
      <c r="G339" s="312"/>
      <c r="H339" s="312"/>
      <c r="I339" s="312"/>
      <c r="J339" s="312"/>
      <c r="K339" s="312"/>
      <c r="L339" s="312"/>
      <c r="M339" s="312"/>
      <c r="N339" s="312"/>
      <c r="O339" s="312"/>
      <c r="P339" s="312"/>
      <c r="R339" s="328"/>
      <c r="S339" s="328"/>
      <c r="T339" s="329"/>
      <c r="U339" s="329"/>
      <c r="V339" s="297"/>
      <c r="W339" s="312"/>
      <c r="X339" s="312"/>
      <c r="Y339" s="312"/>
      <c r="Z339" s="597"/>
      <c r="AA339" s="600"/>
      <c r="AB339" s="600"/>
      <c r="AC339" s="599"/>
      <c r="AD339" s="599"/>
      <c r="AE339" s="598"/>
      <c r="AF339" s="312"/>
      <c r="AG339" s="312"/>
      <c r="AH339" s="312"/>
      <c r="AJ339" s="328"/>
      <c r="AK339" s="328"/>
      <c r="AL339" s="329"/>
      <c r="AM339" s="329"/>
      <c r="AN339" s="297"/>
      <c r="AO339" s="312"/>
      <c r="AP339" s="312"/>
    </row>
    <row r="340" spans="1:42" s="17" customFormat="1" x14ac:dyDescent="0.2">
      <c r="B340" s="328"/>
      <c r="C340" s="328"/>
      <c r="D340" s="329"/>
      <c r="E340" s="329"/>
      <c r="F340" s="297"/>
      <c r="G340" s="312"/>
      <c r="H340" s="312"/>
      <c r="I340" s="312"/>
      <c r="J340" s="312"/>
      <c r="K340" s="312"/>
      <c r="L340" s="312"/>
      <c r="M340" s="312"/>
      <c r="N340" s="312"/>
      <c r="O340" s="312"/>
      <c r="P340" s="312"/>
      <c r="R340" s="328"/>
      <c r="S340" s="328"/>
      <c r="T340" s="329"/>
      <c r="U340" s="329"/>
      <c r="V340" s="297"/>
      <c r="W340" s="312"/>
      <c r="X340" s="312"/>
      <c r="Y340" s="312"/>
      <c r="Z340" s="597"/>
      <c r="AA340" s="600"/>
      <c r="AB340" s="600"/>
      <c r="AC340" s="599"/>
      <c r="AD340" s="599"/>
      <c r="AE340" s="598"/>
      <c r="AF340" s="312"/>
      <c r="AG340" s="312"/>
      <c r="AH340" s="312"/>
      <c r="AJ340" s="328"/>
      <c r="AK340" s="328"/>
      <c r="AL340" s="329"/>
      <c r="AM340" s="329"/>
      <c r="AN340" s="297"/>
      <c r="AO340" s="312"/>
      <c r="AP340" s="312"/>
    </row>
    <row r="341" spans="1:42" s="17" customFormat="1" x14ac:dyDescent="0.2">
      <c r="B341" s="328"/>
      <c r="C341" s="328"/>
      <c r="D341" s="329"/>
      <c r="E341" s="329"/>
      <c r="F341" s="297"/>
      <c r="G341" s="312"/>
      <c r="H341" s="312"/>
      <c r="I341" s="312"/>
      <c r="J341" s="312"/>
      <c r="K341" s="312"/>
      <c r="L341" s="312"/>
      <c r="M341" s="312"/>
      <c r="N341" s="312"/>
      <c r="O341" s="312"/>
      <c r="P341" s="312"/>
      <c r="R341" s="328"/>
      <c r="S341" s="328"/>
      <c r="T341" s="329"/>
      <c r="U341" s="329"/>
      <c r="V341" s="297"/>
      <c r="W341" s="312"/>
      <c r="X341" s="312"/>
      <c r="Y341" s="312"/>
      <c r="Z341" s="597"/>
      <c r="AA341" s="600"/>
      <c r="AB341" s="600"/>
      <c r="AC341" s="599"/>
      <c r="AD341" s="599"/>
      <c r="AE341" s="598"/>
      <c r="AF341" s="312"/>
      <c r="AG341" s="312"/>
      <c r="AH341" s="312"/>
      <c r="AJ341" s="328"/>
      <c r="AK341" s="328"/>
      <c r="AL341" s="329"/>
      <c r="AM341" s="329"/>
      <c r="AN341" s="297"/>
      <c r="AO341" s="312"/>
      <c r="AP341" s="312"/>
    </row>
    <row r="342" spans="1:42" s="17" customFormat="1" x14ac:dyDescent="0.2">
      <c r="B342" s="328"/>
      <c r="C342" s="328"/>
      <c r="D342" s="329"/>
      <c r="E342" s="329"/>
      <c r="F342" s="297"/>
      <c r="G342" s="312"/>
      <c r="H342" s="312"/>
      <c r="I342" s="312"/>
      <c r="J342" s="312"/>
      <c r="K342" s="312"/>
      <c r="L342" s="312"/>
      <c r="M342" s="312"/>
      <c r="N342" s="312"/>
      <c r="O342" s="312"/>
      <c r="P342" s="312"/>
      <c r="R342" s="328"/>
      <c r="S342" s="328"/>
      <c r="T342" s="329"/>
      <c r="U342" s="329"/>
      <c r="V342" s="297"/>
      <c r="W342" s="312"/>
      <c r="X342" s="312"/>
      <c r="Y342" s="312"/>
      <c r="Z342" s="597"/>
      <c r="AA342" s="600"/>
      <c r="AB342" s="600"/>
      <c r="AC342" s="599"/>
      <c r="AD342" s="599"/>
      <c r="AE342" s="598"/>
      <c r="AF342" s="312"/>
      <c r="AG342" s="312"/>
      <c r="AH342" s="312"/>
      <c r="AJ342" s="328"/>
      <c r="AK342" s="328"/>
      <c r="AL342" s="329"/>
      <c r="AM342" s="329"/>
      <c r="AN342" s="297"/>
      <c r="AO342" s="312"/>
      <c r="AP342" s="312"/>
    </row>
    <row r="343" spans="1:42" s="17" customFormat="1" ht="13.5" thickBot="1" x14ac:dyDescent="0.25">
      <c r="B343" s="328"/>
      <c r="C343" s="328"/>
      <c r="D343" s="329"/>
      <c r="E343" s="329"/>
      <c r="F343" s="297"/>
      <c r="G343" s="312"/>
      <c r="H343" s="312"/>
      <c r="I343" s="312"/>
      <c r="J343" s="312"/>
      <c r="K343" s="312"/>
      <c r="L343" s="312"/>
      <c r="M343" s="312"/>
      <c r="N343" s="312"/>
      <c r="O343" s="312"/>
      <c r="P343" s="312"/>
      <c r="R343" s="328"/>
      <c r="S343" s="328"/>
      <c r="T343" s="329"/>
      <c r="U343" s="329"/>
      <c r="V343" s="297"/>
      <c r="W343" s="312"/>
      <c r="X343" s="312"/>
      <c r="Y343" s="312"/>
      <c r="Z343" s="597"/>
      <c r="AA343" s="600"/>
      <c r="AB343" s="600"/>
      <c r="AC343" s="599"/>
      <c r="AD343" s="599"/>
      <c r="AE343" s="598"/>
      <c r="AF343" s="312"/>
      <c r="AG343" s="312"/>
      <c r="AH343" s="312"/>
      <c r="AJ343" s="328"/>
      <c r="AK343" s="328"/>
      <c r="AL343" s="329"/>
      <c r="AM343" s="329"/>
      <c r="AN343" s="297"/>
      <c r="AO343" s="312"/>
      <c r="AP343" s="312"/>
    </row>
    <row r="344" spans="1:42" s="17" customFormat="1" ht="13.5" customHeight="1" thickBot="1" x14ac:dyDescent="0.25">
      <c r="A344" s="472">
        <v>15</v>
      </c>
      <c r="B344" s="473"/>
      <c r="C344" s="473"/>
      <c r="D344" s="755" t="s">
        <v>159</v>
      </c>
      <c r="E344" s="757" t="s">
        <v>34</v>
      </c>
      <c r="F344" s="317">
        <f>+$AN356</f>
        <v>0</v>
      </c>
      <c r="Q344" s="472"/>
      <c r="R344" s="473"/>
      <c r="S344" s="473"/>
      <c r="T344" s="755" t="s">
        <v>159</v>
      </c>
      <c r="U344" s="757" t="s">
        <v>34</v>
      </c>
      <c r="V344" s="317">
        <f>+$AN356</f>
        <v>0</v>
      </c>
      <c r="Z344" s="615">
        <v>15</v>
      </c>
      <c r="AA344" s="614"/>
      <c r="AB344" s="614"/>
      <c r="AC344" s="763" t="s">
        <v>159</v>
      </c>
      <c r="AD344" s="761" t="s">
        <v>34</v>
      </c>
      <c r="AE344" s="612">
        <f>+$AN356</f>
        <v>0</v>
      </c>
      <c r="AI344" s="473"/>
      <c r="AJ344" s="473"/>
      <c r="AK344" s="473"/>
      <c r="AL344" s="765" t="s">
        <v>159</v>
      </c>
      <c r="AM344" s="757" t="s">
        <v>34</v>
      </c>
      <c r="AN344" s="767" t="s">
        <v>18</v>
      </c>
    </row>
    <row r="345" spans="1:42" s="17" customFormat="1" ht="51" x14ac:dyDescent="0.2">
      <c r="A345" s="475" t="s">
        <v>7</v>
      </c>
      <c r="B345" s="476" t="str">
        <f>+" אסמכתא " &amp; B17 &amp;"         חזרה לטבלה "</f>
        <v xml:space="preserve"> אסמכתא          חזרה לטבלה </v>
      </c>
      <c r="C345" s="477" t="s">
        <v>203</v>
      </c>
      <c r="D345" s="756"/>
      <c r="E345" s="758"/>
      <c r="F345" s="317" t="s">
        <v>18</v>
      </c>
      <c r="G345" s="312"/>
      <c r="Q345" s="475" t="s">
        <v>23</v>
      </c>
      <c r="R345" s="476" t="str">
        <f>+" אסמכתא " &amp; B17 &amp;"         חזרה לטבלה "</f>
        <v xml:space="preserve"> אסמכתא          חזרה לטבלה </v>
      </c>
      <c r="S345" s="477" t="s">
        <v>203</v>
      </c>
      <c r="T345" s="756"/>
      <c r="U345" s="758"/>
      <c r="V345" s="317" t="s">
        <v>18</v>
      </c>
      <c r="W345" s="312"/>
      <c r="Z345" s="611" t="s">
        <v>7</v>
      </c>
      <c r="AA345" s="610" t="str">
        <f>+" אסמכתא " &amp; B17 &amp;"         חזרה לטבלה "</f>
        <v xml:space="preserve"> אסמכתא          חזרה לטבלה </v>
      </c>
      <c r="AB345" s="609" t="s">
        <v>203</v>
      </c>
      <c r="AC345" s="764"/>
      <c r="AD345" s="762"/>
      <c r="AE345" s="612" t="s">
        <v>18</v>
      </c>
      <c r="AF345" s="312"/>
      <c r="AI345" s="477" t="s">
        <v>23</v>
      </c>
      <c r="AJ345" s="476" t="str">
        <f>+" אסמכתא " &amp; B17 &amp;"         חזרה לטבלה "</f>
        <v xml:space="preserve"> אסמכתא          חזרה לטבלה </v>
      </c>
      <c r="AK345" s="477" t="s">
        <v>203</v>
      </c>
      <c r="AL345" s="766"/>
      <c r="AM345" s="758"/>
      <c r="AN345" s="768"/>
      <c r="AO345" s="312"/>
    </row>
    <row r="346" spans="1:42" s="17" customFormat="1" x14ac:dyDescent="0.2">
      <c r="A346" s="478">
        <v>1</v>
      </c>
      <c r="B346" s="479"/>
      <c r="C346" s="479"/>
      <c r="D346" s="480"/>
      <c r="E346" s="480"/>
      <c r="F346" s="481"/>
      <c r="G346" s="312">
        <f t="shared" ref="G346:G356" si="125">IF(AND((COUNTA($C$3)=1),(COUNTA(F346)=1),($C$3&lt;&gt;0),(OR((E346&lt;$C$62),(E346&gt;($E$62+61))))),1,0)</f>
        <v>0</v>
      </c>
      <c r="H346" s="312">
        <f t="shared" ref="H346:H356" si="126">IF(AND((COUNTA($C$3)=1),(COUNTA(F346)=1),($C$3&lt;&gt;0),(OR((D346&lt;$C$62),(D346&gt;($E$62))))),1,0)</f>
        <v>0</v>
      </c>
      <c r="I346" s="312"/>
      <c r="J346" s="312"/>
      <c r="K346" s="312"/>
      <c r="L346" s="312"/>
      <c r="M346" s="312"/>
      <c r="N346" s="312"/>
      <c r="O346" s="312"/>
      <c r="P346" s="312"/>
      <c r="Q346" s="478">
        <v>12</v>
      </c>
      <c r="R346" s="479"/>
      <c r="S346" s="479"/>
      <c r="T346" s="480"/>
      <c r="U346" s="480"/>
      <c r="V346" s="481"/>
      <c r="W346" s="312">
        <f t="shared" ref="W346:W356" si="127">IF(AND((COUNTA($C$3)=1),(COUNTA(V346)=1),($C$3&lt;&gt;0),(OR((U346&lt;$C$62),(U346&gt;($E$62+61))))),1,0)</f>
        <v>0</v>
      </c>
      <c r="X346" s="312">
        <f t="shared" ref="X346:X356" si="128">IF(AND((COUNTA($C$3)=1),(COUNTA(V346)=1),($C$3&lt;&gt;0),(OR((T346&lt;$C$62),(T346&gt;($E$62))))),1,0)</f>
        <v>0</v>
      </c>
      <c r="Y346" s="312"/>
      <c r="Z346" s="608">
        <v>23</v>
      </c>
      <c r="AA346" s="607"/>
      <c r="AB346" s="607"/>
      <c r="AC346" s="606"/>
      <c r="AD346" s="606"/>
      <c r="AE346" s="605"/>
      <c r="AF346" s="312">
        <f t="shared" ref="AF346:AF356" si="129">IF(AND((COUNTA($C$3)=1),(COUNTA(AE346)=1),($C$3&lt;&gt;0),(OR((AD346&lt;$C$62),(AD346&gt;($E$62+61))))),1,0)</f>
        <v>0</v>
      </c>
      <c r="AG346" s="312">
        <f t="shared" ref="AG346:AG356" si="130">IF(AND((COUNTA($C$3)=1),(COUNTA(AE346)=1),($C$3&lt;&gt;0),(OR((AC346&lt;$C$62),(AC346&gt;($E$62))))),1,0)</f>
        <v>0</v>
      </c>
      <c r="AH346" s="312"/>
      <c r="AI346" s="482">
        <v>34</v>
      </c>
      <c r="AJ346" s="479"/>
      <c r="AK346" s="479"/>
      <c r="AL346" s="480"/>
      <c r="AM346" s="480"/>
      <c r="AN346" s="481"/>
      <c r="AO346" s="312">
        <f t="shared" ref="AO346:AO356" si="131">IF(AND((COUNTA($C$3)=1),(COUNTA(AN346)=1),($C$3&lt;&gt;0),(OR((AM346&lt;$C$62),(AM346&gt;($E$62+61))))),1,0)</f>
        <v>0</v>
      </c>
      <c r="AP346" s="312">
        <f t="shared" ref="AP346:AP356" si="132">IF(AND((COUNTA($C$3)=1),(COUNTA(AN346)=1),($C$3&lt;&gt;0),(OR((AL346&lt;$C$62),(AL346&gt;($E$62))))),1,0)</f>
        <v>0</v>
      </c>
    </row>
    <row r="347" spans="1:42" s="17" customFormat="1" x14ac:dyDescent="0.2">
      <c r="A347" s="478">
        <v>2</v>
      </c>
      <c r="B347" s="479"/>
      <c r="C347" s="479"/>
      <c r="D347" s="480"/>
      <c r="E347" s="480"/>
      <c r="F347" s="481"/>
      <c r="G347" s="312">
        <f t="shared" si="125"/>
        <v>0</v>
      </c>
      <c r="H347" s="312">
        <f t="shared" si="126"/>
        <v>0</v>
      </c>
      <c r="I347" s="312"/>
      <c r="J347" s="312"/>
      <c r="K347" s="312"/>
      <c r="L347" s="312"/>
      <c r="M347" s="312"/>
      <c r="N347" s="312"/>
      <c r="O347" s="312"/>
      <c r="P347" s="312"/>
      <c r="Q347" s="478">
        <v>13</v>
      </c>
      <c r="R347" s="479"/>
      <c r="S347" s="479"/>
      <c r="T347" s="480"/>
      <c r="U347" s="480"/>
      <c r="V347" s="481"/>
      <c r="W347" s="312">
        <f t="shared" si="127"/>
        <v>0</v>
      </c>
      <c r="X347" s="312">
        <f t="shared" si="128"/>
        <v>0</v>
      </c>
      <c r="Y347" s="312"/>
      <c r="Z347" s="608">
        <v>24</v>
      </c>
      <c r="AA347" s="607"/>
      <c r="AB347" s="607"/>
      <c r="AC347" s="606"/>
      <c r="AD347" s="606"/>
      <c r="AE347" s="605"/>
      <c r="AF347" s="312">
        <f t="shared" si="129"/>
        <v>0</v>
      </c>
      <c r="AG347" s="312">
        <f t="shared" si="130"/>
        <v>0</v>
      </c>
      <c r="AH347" s="312"/>
      <c r="AI347" s="482">
        <v>35</v>
      </c>
      <c r="AJ347" s="479"/>
      <c r="AK347" s="479"/>
      <c r="AL347" s="480"/>
      <c r="AM347" s="480"/>
      <c r="AN347" s="481"/>
      <c r="AO347" s="312">
        <f t="shared" si="131"/>
        <v>0</v>
      </c>
      <c r="AP347" s="312">
        <f t="shared" si="132"/>
        <v>0</v>
      </c>
    </row>
    <row r="348" spans="1:42" s="17" customFormat="1" x14ac:dyDescent="0.2">
      <c r="A348" s="478">
        <v>3</v>
      </c>
      <c r="B348" s="479"/>
      <c r="C348" s="479"/>
      <c r="D348" s="480"/>
      <c r="E348" s="480"/>
      <c r="F348" s="481"/>
      <c r="G348" s="312">
        <f t="shared" si="125"/>
        <v>0</v>
      </c>
      <c r="H348" s="312">
        <f t="shared" si="126"/>
        <v>0</v>
      </c>
      <c r="I348" s="312"/>
      <c r="J348" s="312"/>
      <c r="K348" s="312"/>
      <c r="L348" s="312"/>
      <c r="M348" s="312"/>
      <c r="N348" s="312"/>
      <c r="O348" s="312"/>
      <c r="P348" s="312"/>
      <c r="Q348" s="478">
        <v>14</v>
      </c>
      <c r="R348" s="479"/>
      <c r="S348" s="479"/>
      <c r="T348" s="480"/>
      <c r="U348" s="480"/>
      <c r="V348" s="481"/>
      <c r="W348" s="312">
        <f t="shared" si="127"/>
        <v>0</v>
      </c>
      <c r="X348" s="312">
        <f t="shared" si="128"/>
        <v>0</v>
      </c>
      <c r="Y348" s="312"/>
      <c r="Z348" s="608">
        <v>25</v>
      </c>
      <c r="AA348" s="607"/>
      <c r="AB348" s="607"/>
      <c r="AC348" s="606"/>
      <c r="AD348" s="606"/>
      <c r="AE348" s="605"/>
      <c r="AF348" s="312">
        <f t="shared" si="129"/>
        <v>0</v>
      </c>
      <c r="AG348" s="312">
        <f t="shared" si="130"/>
        <v>0</v>
      </c>
      <c r="AH348" s="312"/>
      <c r="AI348" s="482">
        <v>36</v>
      </c>
      <c r="AJ348" s="479"/>
      <c r="AK348" s="479"/>
      <c r="AL348" s="480"/>
      <c r="AM348" s="480"/>
      <c r="AN348" s="481"/>
      <c r="AO348" s="312">
        <f t="shared" si="131"/>
        <v>0</v>
      </c>
      <c r="AP348" s="312">
        <f t="shared" si="132"/>
        <v>0</v>
      </c>
    </row>
    <row r="349" spans="1:42" s="17" customFormat="1" x14ac:dyDescent="0.2">
      <c r="A349" s="478">
        <v>4</v>
      </c>
      <c r="B349" s="479"/>
      <c r="C349" s="479"/>
      <c r="D349" s="480"/>
      <c r="E349" s="480"/>
      <c r="F349" s="481"/>
      <c r="G349" s="312">
        <f t="shared" si="125"/>
        <v>0</v>
      </c>
      <c r="H349" s="312">
        <f t="shared" si="126"/>
        <v>0</v>
      </c>
      <c r="I349" s="312"/>
      <c r="J349" s="312"/>
      <c r="K349" s="312"/>
      <c r="L349" s="312"/>
      <c r="M349" s="312"/>
      <c r="N349" s="312"/>
      <c r="O349" s="312"/>
      <c r="P349" s="312"/>
      <c r="Q349" s="478">
        <v>15</v>
      </c>
      <c r="R349" s="479"/>
      <c r="S349" s="479"/>
      <c r="T349" s="480"/>
      <c r="U349" s="480"/>
      <c r="V349" s="481"/>
      <c r="W349" s="312">
        <f t="shared" si="127"/>
        <v>0</v>
      </c>
      <c r="X349" s="312">
        <f t="shared" si="128"/>
        <v>0</v>
      </c>
      <c r="Y349" s="312"/>
      <c r="Z349" s="608">
        <v>26</v>
      </c>
      <c r="AA349" s="607"/>
      <c r="AB349" s="607"/>
      <c r="AC349" s="606"/>
      <c r="AD349" s="606"/>
      <c r="AE349" s="605"/>
      <c r="AF349" s="312">
        <f t="shared" si="129"/>
        <v>0</v>
      </c>
      <c r="AG349" s="312">
        <f t="shared" si="130"/>
        <v>0</v>
      </c>
      <c r="AH349" s="312"/>
      <c r="AI349" s="482">
        <v>37</v>
      </c>
      <c r="AJ349" s="479"/>
      <c r="AK349" s="479"/>
      <c r="AL349" s="480"/>
      <c r="AM349" s="480"/>
      <c r="AN349" s="481"/>
      <c r="AO349" s="312">
        <f t="shared" si="131"/>
        <v>0</v>
      </c>
      <c r="AP349" s="312">
        <f t="shared" si="132"/>
        <v>0</v>
      </c>
    </row>
    <row r="350" spans="1:42" s="17" customFormat="1" x14ac:dyDescent="0.2">
      <c r="A350" s="478">
        <v>5</v>
      </c>
      <c r="B350" s="479"/>
      <c r="C350" s="479"/>
      <c r="D350" s="480"/>
      <c r="E350" s="480"/>
      <c r="F350" s="481"/>
      <c r="G350" s="312">
        <f t="shared" si="125"/>
        <v>0</v>
      </c>
      <c r="H350" s="312">
        <f t="shared" si="126"/>
        <v>0</v>
      </c>
      <c r="I350" s="312"/>
      <c r="J350" s="312"/>
      <c r="K350" s="312"/>
      <c r="L350" s="312"/>
      <c r="M350" s="312"/>
      <c r="N350" s="312"/>
      <c r="O350" s="312"/>
      <c r="P350" s="312"/>
      <c r="Q350" s="478">
        <v>16</v>
      </c>
      <c r="R350" s="479"/>
      <c r="S350" s="479"/>
      <c r="T350" s="480"/>
      <c r="U350" s="480"/>
      <c r="V350" s="481"/>
      <c r="W350" s="312">
        <f t="shared" si="127"/>
        <v>0</v>
      </c>
      <c r="X350" s="312">
        <f t="shared" si="128"/>
        <v>0</v>
      </c>
      <c r="Y350" s="312"/>
      <c r="Z350" s="608">
        <v>27</v>
      </c>
      <c r="AA350" s="607"/>
      <c r="AB350" s="607"/>
      <c r="AC350" s="606"/>
      <c r="AD350" s="606"/>
      <c r="AE350" s="605"/>
      <c r="AF350" s="312">
        <f t="shared" si="129"/>
        <v>0</v>
      </c>
      <c r="AG350" s="312">
        <f t="shared" si="130"/>
        <v>0</v>
      </c>
      <c r="AH350" s="312"/>
      <c r="AI350" s="482">
        <v>38</v>
      </c>
      <c r="AJ350" s="479"/>
      <c r="AK350" s="479"/>
      <c r="AL350" s="480"/>
      <c r="AM350" s="480"/>
      <c r="AN350" s="481"/>
      <c r="AO350" s="312">
        <f t="shared" si="131"/>
        <v>0</v>
      </c>
      <c r="AP350" s="312">
        <f t="shared" si="132"/>
        <v>0</v>
      </c>
    </row>
    <row r="351" spans="1:42" s="17" customFormat="1" x14ac:dyDescent="0.2">
      <c r="A351" s="478">
        <v>6</v>
      </c>
      <c r="B351" s="479"/>
      <c r="C351" s="479"/>
      <c r="D351" s="480"/>
      <c r="E351" s="480"/>
      <c r="F351" s="481"/>
      <c r="G351" s="312">
        <f t="shared" si="125"/>
        <v>0</v>
      </c>
      <c r="H351" s="312">
        <f t="shared" si="126"/>
        <v>0</v>
      </c>
      <c r="I351" s="312"/>
      <c r="J351" s="312"/>
      <c r="K351" s="312"/>
      <c r="L351" s="312"/>
      <c r="M351" s="312"/>
      <c r="N351" s="312"/>
      <c r="O351" s="312"/>
      <c r="P351" s="312"/>
      <c r="Q351" s="478">
        <v>17</v>
      </c>
      <c r="R351" s="479"/>
      <c r="S351" s="479"/>
      <c r="T351" s="480"/>
      <c r="U351" s="480"/>
      <c r="V351" s="481"/>
      <c r="W351" s="312">
        <f t="shared" si="127"/>
        <v>0</v>
      </c>
      <c r="X351" s="312">
        <f t="shared" si="128"/>
        <v>0</v>
      </c>
      <c r="Y351" s="312"/>
      <c r="Z351" s="608">
        <v>28</v>
      </c>
      <c r="AA351" s="607"/>
      <c r="AB351" s="607"/>
      <c r="AC351" s="606"/>
      <c r="AD351" s="606"/>
      <c r="AE351" s="605"/>
      <c r="AF351" s="312">
        <f t="shared" si="129"/>
        <v>0</v>
      </c>
      <c r="AG351" s="312">
        <f t="shared" si="130"/>
        <v>0</v>
      </c>
      <c r="AH351" s="312"/>
      <c r="AI351" s="482">
        <v>39</v>
      </c>
      <c r="AJ351" s="479"/>
      <c r="AK351" s="479"/>
      <c r="AL351" s="480"/>
      <c r="AM351" s="480"/>
      <c r="AN351" s="481"/>
      <c r="AO351" s="312">
        <f t="shared" si="131"/>
        <v>0</v>
      </c>
      <c r="AP351" s="312">
        <f t="shared" si="132"/>
        <v>0</v>
      </c>
    </row>
    <row r="352" spans="1:42" s="17" customFormat="1" x14ac:dyDescent="0.2">
      <c r="A352" s="478">
        <v>7</v>
      </c>
      <c r="B352" s="479"/>
      <c r="C352" s="479"/>
      <c r="D352" s="480"/>
      <c r="E352" s="480"/>
      <c r="F352" s="481"/>
      <c r="G352" s="312">
        <f t="shared" si="125"/>
        <v>0</v>
      </c>
      <c r="H352" s="312">
        <f t="shared" si="126"/>
        <v>0</v>
      </c>
      <c r="I352" s="312"/>
      <c r="J352" s="312"/>
      <c r="K352" s="312"/>
      <c r="L352" s="312"/>
      <c r="M352" s="312"/>
      <c r="N352" s="312"/>
      <c r="O352" s="312"/>
      <c r="P352" s="312"/>
      <c r="Q352" s="478">
        <v>18</v>
      </c>
      <c r="R352" s="479"/>
      <c r="S352" s="479"/>
      <c r="T352" s="480"/>
      <c r="U352" s="480"/>
      <c r="V352" s="481"/>
      <c r="W352" s="312">
        <f t="shared" si="127"/>
        <v>0</v>
      </c>
      <c r="X352" s="312">
        <f t="shared" si="128"/>
        <v>0</v>
      </c>
      <c r="Y352" s="312"/>
      <c r="Z352" s="608">
        <v>29</v>
      </c>
      <c r="AA352" s="607"/>
      <c r="AB352" s="607"/>
      <c r="AC352" s="606"/>
      <c r="AD352" s="606"/>
      <c r="AE352" s="605"/>
      <c r="AF352" s="312">
        <f t="shared" si="129"/>
        <v>0</v>
      </c>
      <c r="AG352" s="312">
        <f t="shared" si="130"/>
        <v>0</v>
      </c>
      <c r="AH352" s="312"/>
      <c r="AI352" s="482">
        <v>40</v>
      </c>
      <c r="AJ352" s="479"/>
      <c r="AK352" s="479"/>
      <c r="AL352" s="480"/>
      <c r="AM352" s="480"/>
      <c r="AN352" s="481"/>
      <c r="AO352" s="312">
        <f t="shared" si="131"/>
        <v>0</v>
      </c>
      <c r="AP352" s="312">
        <f t="shared" si="132"/>
        <v>0</v>
      </c>
    </row>
    <row r="353" spans="1:42" s="17" customFormat="1" x14ac:dyDescent="0.2">
      <c r="A353" s="478">
        <v>8</v>
      </c>
      <c r="B353" s="479"/>
      <c r="C353" s="479"/>
      <c r="D353" s="480"/>
      <c r="E353" s="480"/>
      <c r="F353" s="481"/>
      <c r="G353" s="312">
        <f t="shared" si="125"/>
        <v>0</v>
      </c>
      <c r="H353" s="312">
        <f t="shared" si="126"/>
        <v>0</v>
      </c>
      <c r="I353" s="312"/>
      <c r="J353" s="312"/>
      <c r="K353" s="312"/>
      <c r="L353" s="312"/>
      <c r="M353" s="312"/>
      <c r="N353" s="312"/>
      <c r="O353" s="312"/>
      <c r="P353" s="312"/>
      <c r="Q353" s="478">
        <v>19</v>
      </c>
      <c r="R353" s="479"/>
      <c r="S353" s="479"/>
      <c r="T353" s="480"/>
      <c r="U353" s="480"/>
      <c r="V353" s="481"/>
      <c r="W353" s="312">
        <f t="shared" si="127"/>
        <v>0</v>
      </c>
      <c r="X353" s="312">
        <f t="shared" si="128"/>
        <v>0</v>
      </c>
      <c r="Y353" s="312"/>
      <c r="Z353" s="608">
        <v>30</v>
      </c>
      <c r="AA353" s="607"/>
      <c r="AB353" s="607"/>
      <c r="AC353" s="606"/>
      <c r="AD353" s="606"/>
      <c r="AE353" s="605"/>
      <c r="AF353" s="312">
        <f t="shared" si="129"/>
        <v>0</v>
      </c>
      <c r="AG353" s="312">
        <f t="shared" si="130"/>
        <v>0</v>
      </c>
      <c r="AH353" s="312"/>
      <c r="AI353" s="482">
        <v>41</v>
      </c>
      <c r="AJ353" s="479"/>
      <c r="AK353" s="479"/>
      <c r="AL353" s="480"/>
      <c r="AM353" s="480"/>
      <c r="AN353" s="481"/>
      <c r="AO353" s="312">
        <f t="shared" si="131"/>
        <v>0</v>
      </c>
      <c r="AP353" s="312">
        <f t="shared" si="132"/>
        <v>0</v>
      </c>
    </row>
    <row r="354" spans="1:42" s="17" customFormat="1" x14ac:dyDescent="0.2">
      <c r="A354" s="478">
        <v>9</v>
      </c>
      <c r="B354" s="479"/>
      <c r="C354" s="479"/>
      <c r="D354" s="480"/>
      <c r="E354" s="480"/>
      <c r="F354" s="481"/>
      <c r="G354" s="312">
        <f t="shared" si="125"/>
        <v>0</v>
      </c>
      <c r="H354" s="312">
        <f t="shared" si="126"/>
        <v>0</v>
      </c>
      <c r="I354" s="312"/>
      <c r="J354" s="312"/>
      <c r="K354" s="312"/>
      <c r="L354" s="312"/>
      <c r="M354" s="312"/>
      <c r="N354" s="312"/>
      <c r="O354" s="312"/>
      <c r="P354" s="312"/>
      <c r="Q354" s="478">
        <v>20</v>
      </c>
      <c r="R354" s="479"/>
      <c r="S354" s="479"/>
      <c r="T354" s="480"/>
      <c r="U354" s="480"/>
      <c r="V354" s="481"/>
      <c r="W354" s="312">
        <f t="shared" si="127"/>
        <v>0</v>
      </c>
      <c r="X354" s="312">
        <f t="shared" si="128"/>
        <v>0</v>
      </c>
      <c r="Y354" s="312"/>
      <c r="Z354" s="608">
        <v>31</v>
      </c>
      <c r="AA354" s="607"/>
      <c r="AB354" s="607"/>
      <c r="AC354" s="606"/>
      <c r="AD354" s="606"/>
      <c r="AE354" s="605"/>
      <c r="AF354" s="312">
        <f t="shared" si="129"/>
        <v>0</v>
      </c>
      <c r="AG354" s="312">
        <f t="shared" si="130"/>
        <v>0</v>
      </c>
      <c r="AH354" s="312"/>
      <c r="AI354" s="482">
        <v>42</v>
      </c>
      <c r="AJ354" s="479"/>
      <c r="AK354" s="479"/>
      <c r="AL354" s="480"/>
      <c r="AM354" s="480"/>
      <c r="AN354" s="481"/>
      <c r="AO354" s="312">
        <f t="shared" si="131"/>
        <v>0</v>
      </c>
      <c r="AP354" s="312">
        <f t="shared" si="132"/>
        <v>0</v>
      </c>
    </row>
    <row r="355" spans="1:42" s="17" customFormat="1" x14ac:dyDescent="0.2">
      <c r="A355" s="478">
        <v>10</v>
      </c>
      <c r="B355" s="479"/>
      <c r="C355" s="479"/>
      <c r="D355" s="480"/>
      <c r="E355" s="480"/>
      <c r="F355" s="481"/>
      <c r="G355" s="312">
        <f t="shared" si="125"/>
        <v>0</v>
      </c>
      <c r="H355" s="312">
        <f t="shared" si="126"/>
        <v>0</v>
      </c>
      <c r="I355" s="312"/>
      <c r="J355" s="312"/>
      <c r="K355" s="312"/>
      <c r="L355" s="312"/>
      <c r="M355" s="312"/>
      <c r="N355" s="312"/>
      <c r="O355" s="312"/>
      <c r="P355" s="312"/>
      <c r="Q355" s="478">
        <v>21</v>
      </c>
      <c r="R355" s="479"/>
      <c r="S355" s="479"/>
      <c r="T355" s="480"/>
      <c r="U355" s="480"/>
      <c r="V355" s="481"/>
      <c r="W355" s="312">
        <f t="shared" si="127"/>
        <v>0</v>
      </c>
      <c r="X355" s="312">
        <f t="shared" si="128"/>
        <v>0</v>
      </c>
      <c r="Y355" s="312"/>
      <c r="Z355" s="608">
        <v>32</v>
      </c>
      <c r="AA355" s="607"/>
      <c r="AB355" s="607"/>
      <c r="AC355" s="606"/>
      <c r="AD355" s="606"/>
      <c r="AE355" s="605"/>
      <c r="AF355" s="312">
        <f t="shared" si="129"/>
        <v>0</v>
      </c>
      <c r="AG355" s="312">
        <f t="shared" si="130"/>
        <v>0</v>
      </c>
      <c r="AH355" s="312"/>
      <c r="AI355" s="482">
        <v>43</v>
      </c>
      <c r="AJ355" s="479"/>
      <c r="AK355" s="479"/>
      <c r="AL355" s="480"/>
      <c r="AM355" s="480"/>
      <c r="AN355" s="481"/>
      <c r="AO355" s="312">
        <f t="shared" si="131"/>
        <v>0</v>
      </c>
      <c r="AP355" s="312">
        <f t="shared" si="132"/>
        <v>0</v>
      </c>
    </row>
    <row r="356" spans="1:42" s="17" customFormat="1" ht="13.5" thickBot="1" x14ac:dyDescent="0.25">
      <c r="A356" s="483">
        <v>11</v>
      </c>
      <c r="B356" s="484"/>
      <c r="C356" s="484"/>
      <c r="D356" s="485"/>
      <c r="E356" s="485"/>
      <c r="F356" s="486"/>
      <c r="G356" s="312">
        <f t="shared" si="125"/>
        <v>0</v>
      </c>
      <c r="H356" s="312">
        <f t="shared" si="126"/>
        <v>0</v>
      </c>
      <c r="I356" s="312"/>
      <c r="J356" s="312"/>
      <c r="K356" s="312"/>
      <c r="L356" s="312"/>
      <c r="M356" s="312"/>
      <c r="N356" s="312"/>
      <c r="O356" s="312"/>
      <c r="P356" s="312"/>
      <c r="Q356" s="483">
        <v>22</v>
      </c>
      <c r="R356" s="484"/>
      <c r="S356" s="484"/>
      <c r="T356" s="485"/>
      <c r="U356" s="485"/>
      <c r="V356" s="486"/>
      <c r="W356" s="312">
        <f t="shared" si="127"/>
        <v>0</v>
      </c>
      <c r="X356" s="312">
        <f t="shared" si="128"/>
        <v>0</v>
      </c>
      <c r="Y356" s="312"/>
      <c r="Z356" s="604">
        <v>33</v>
      </c>
      <c r="AA356" s="603"/>
      <c r="AB356" s="603"/>
      <c r="AC356" s="602"/>
      <c r="AD356" s="602"/>
      <c r="AE356" s="601"/>
      <c r="AF356" s="312">
        <f t="shared" si="129"/>
        <v>0</v>
      </c>
      <c r="AG356" s="312">
        <f t="shared" si="130"/>
        <v>0</v>
      </c>
      <c r="AH356" s="312"/>
      <c r="AI356" s="487"/>
      <c r="AJ356" s="488" t="s">
        <v>3</v>
      </c>
      <c r="AK356" s="487"/>
      <c r="AL356" s="487"/>
      <c r="AM356" s="487"/>
      <c r="AN356" s="489">
        <f>SUM(F346:F356)+SUM(V346:V356)+SUM(AN346:AN355)+SUM(AE346:AE356)</f>
        <v>0</v>
      </c>
      <c r="AO356" s="312">
        <f t="shared" si="131"/>
        <v>0</v>
      </c>
      <c r="AP356" s="312">
        <f t="shared" si="132"/>
        <v>0</v>
      </c>
    </row>
    <row r="357" spans="1:42" s="17" customFormat="1" x14ac:dyDescent="0.2">
      <c r="B357" s="328"/>
      <c r="C357" s="328"/>
      <c r="D357" s="329"/>
      <c r="E357" s="329"/>
      <c r="F357" s="297"/>
      <c r="G357" s="312"/>
      <c r="H357" s="312"/>
      <c r="I357" s="312"/>
      <c r="J357" s="312"/>
      <c r="K357" s="312"/>
      <c r="L357" s="312"/>
      <c r="M357" s="312"/>
      <c r="N357" s="312"/>
      <c r="O357" s="312"/>
      <c r="P357" s="312"/>
      <c r="R357" s="328"/>
      <c r="S357" s="328"/>
      <c r="T357" s="329"/>
      <c r="U357" s="329"/>
      <c r="V357" s="297"/>
      <c r="W357" s="312"/>
      <c r="X357" s="312"/>
      <c r="Y357" s="312"/>
      <c r="Z357" s="597"/>
      <c r="AA357" s="600"/>
      <c r="AB357" s="600"/>
      <c r="AC357" s="599"/>
      <c r="AD357" s="599"/>
      <c r="AE357" s="598"/>
      <c r="AF357" s="312"/>
      <c r="AG357" s="312"/>
      <c r="AH357" s="312"/>
      <c r="AJ357" s="328"/>
      <c r="AK357" s="328"/>
      <c r="AL357" s="329"/>
      <c r="AM357" s="329"/>
      <c r="AN357" s="297"/>
      <c r="AO357" s="312"/>
      <c r="AP357" s="312"/>
    </row>
    <row r="358" spans="1:42" s="17" customFormat="1" x14ac:dyDescent="0.2">
      <c r="B358" s="328"/>
      <c r="C358" s="328"/>
      <c r="D358" s="329"/>
      <c r="E358" s="329"/>
      <c r="F358" s="297"/>
      <c r="G358" s="312"/>
      <c r="H358" s="312"/>
      <c r="I358" s="312"/>
      <c r="J358" s="312"/>
      <c r="K358" s="312"/>
      <c r="L358" s="312"/>
      <c r="M358" s="312"/>
      <c r="N358" s="312"/>
      <c r="O358" s="312"/>
      <c r="P358" s="312"/>
      <c r="R358" s="328"/>
      <c r="S358" s="328"/>
      <c r="T358" s="329"/>
      <c r="U358" s="329"/>
      <c r="V358" s="297"/>
      <c r="W358" s="312"/>
      <c r="X358" s="312"/>
      <c r="Y358" s="312"/>
      <c r="Z358" s="597"/>
      <c r="AA358" s="600"/>
      <c r="AB358" s="600"/>
      <c r="AC358" s="599"/>
      <c r="AD358" s="599"/>
      <c r="AE358" s="598"/>
      <c r="AF358" s="312"/>
      <c r="AG358" s="312"/>
      <c r="AH358" s="312"/>
      <c r="AJ358" s="328"/>
      <c r="AK358" s="328"/>
      <c r="AL358" s="329"/>
      <c r="AM358" s="329"/>
      <c r="AN358" s="297"/>
      <c r="AO358" s="312"/>
      <c r="AP358" s="312"/>
    </row>
    <row r="359" spans="1:42" s="17" customFormat="1" x14ac:dyDescent="0.2">
      <c r="B359" s="328"/>
      <c r="C359" s="328"/>
      <c r="D359" s="329"/>
      <c r="E359" s="329"/>
      <c r="F359" s="297"/>
      <c r="G359" s="312"/>
      <c r="H359" s="312"/>
      <c r="I359" s="312"/>
      <c r="J359" s="312"/>
      <c r="K359" s="312"/>
      <c r="L359" s="312"/>
      <c r="M359" s="312"/>
      <c r="N359" s="312"/>
      <c r="O359" s="312"/>
      <c r="P359" s="312"/>
      <c r="R359" s="328"/>
      <c r="S359" s="328"/>
      <c r="T359" s="329"/>
      <c r="U359" s="329"/>
      <c r="V359" s="297"/>
      <c r="W359" s="312"/>
      <c r="X359" s="312"/>
      <c r="Y359" s="312"/>
      <c r="Z359" s="597"/>
      <c r="AA359" s="600"/>
      <c r="AB359" s="600"/>
      <c r="AC359" s="599"/>
      <c r="AD359" s="599"/>
      <c r="AE359" s="598"/>
      <c r="AF359" s="312"/>
      <c r="AG359" s="312"/>
      <c r="AH359" s="312"/>
      <c r="AJ359" s="328"/>
      <c r="AK359" s="328"/>
      <c r="AL359" s="329"/>
      <c r="AM359" s="329"/>
      <c r="AN359" s="297"/>
      <c r="AO359" s="312"/>
      <c r="AP359" s="312"/>
    </row>
    <row r="360" spans="1:42" s="17" customFormat="1" x14ac:dyDescent="0.2">
      <c r="B360" s="328"/>
      <c r="C360" s="328"/>
      <c r="D360" s="329"/>
      <c r="E360" s="329"/>
      <c r="F360" s="297"/>
      <c r="G360" s="312"/>
      <c r="H360" s="312"/>
      <c r="I360" s="312"/>
      <c r="J360" s="312"/>
      <c r="K360" s="312"/>
      <c r="L360" s="312"/>
      <c r="M360" s="312"/>
      <c r="N360" s="312"/>
      <c r="O360" s="312"/>
      <c r="P360" s="312"/>
      <c r="R360" s="328"/>
      <c r="S360" s="328"/>
      <c r="T360" s="329"/>
      <c r="U360" s="329"/>
      <c r="V360" s="297"/>
      <c r="W360" s="312"/>
      <c r="X360" s="312"/>
      <c r="Y360" s="312"/>
      <c r="Z360" s="597"/>
      <c r="AA360" s="600"/>
      <c r="AB360" s="600"/>
      <c r="AC360" s="599"/>
      <c r="AD360" s="599"/>
      <c r="AE360" s="598"/>
      <c r="AF360" s="312"/>
      <c r="AG360" s="312"/>
      <c r="AH360" s="312"/>
      <c r="AJ360" s="328"/>
      <c r="AK360" s="328"/>
      <c r="AL360" s="329"/>
      <c r="AM360" s="329"/>
      <c r="AN360" s="297"/>
      <c r="AO360" s="312"/>
      <c r="AP360" s="312"/>
    </row>
    <row r="361" spans="1:42" s="17" customFormat="1" x14ac:dyDescent="0.2">
      <c r="B361" s="328"/>
      <c r="C361" s="328"/>
      <c r="D361" s="329"/>
      <c r="E361" s="329"/>
      <c r="F361" s="297"/>
      <c r="G361" s="312"/>
      <c r="H361" s="312"/>
      <c r="I361" s="312"/>
      <c r="J361" s="312"/>
      <c r="K361" s="312"/>
      <c r="L361" s="312"/>
      <c r="M361" s="312"/>
      <c r="N361" s="312"/>
      <c r="O361" s="312"/>
      <c r="P361" s="312"/>
      <c r="R361" s="328"/>
      <c r="S361" s="328"/>
      <c r="T361" s="329"/>
      <c r="U361" s="329"/>
      <c r="V361" s="297"/>
      <c r="W361" s="312"/>
      <c r="X361" s="312"/>
      <c r="Y361" s="312"/>
      <c r="Z361" s="597"/>
      <c r="AA361" s="600"/>
      <c r="AB361" s="600"/>
      <c r="AC361" s="599"/>
      <c r="AD361" s="599"/>
      <c r="AE361" s="598"/>
      <c r="AF361" s="312"/>
      <c r="AG361" s="312"/>
      <c r="AH361" s="312"/>
      <c r="AJ361" s="328"/>
      <c r="AK361" s="328"/>
      <c r="AL361" s="329"/>
      <c r="AM361" s="329"/>
      <c r="AN361" s="297"/>
      <c r="AO361" s="312"/>
      <c r="AP361" s="312"/>
    </row>
    <row r="362" spans="1:42" s="17" customFormat="1" x14ac:dyDescent="0.2">
      <c r="B362" s="328"/>
      <c r="C362" s="328"/>
      <c r="D362" s="329"/>
      <c r="E362" s="329"/>
      <c r="F362" s="297"/>
      <c r="G362" s="312"/>
      <c r="H362" s="312"/>
      <c r="I362" s="312"/>
      <c r="J362" s="312"/>
      <c r="K362" s="312"/>
      <c r="L362" s="312"/>
      <c r="M362" s="312"/>
      <c r="N362" s="312"/>
      <c r="O362" s="312"/>
      <c r="P362" s="312"/>
      <c r="R362" s="328"/>
      <c r="S362" s="328"/>
      <c r="T362" s="329"/>
      <c r="U362" s="329"/>
      <c r="V362" s="297"/>
      <c r="W362" s="312"/>
      <c r="X362" s="312"/>
      <c r="Y362" s="312"/>
      <c r="Z362" s="597"/>
      <c r="AA362" s="600"/>
      <c r="AB362" s="600"/>
      <c r="AC362" s="599"/>
      <c r="AD362" s="599"/>
      <c r="AE362" s="598"/>
      <c r="AF362" s="312"/>
      <c r="AG362" s="312"/>
      <c r="AH362" s="312"/>
      <c r="AJ362" s="328"/>
      <c r="AK362" s="328"/>
      <c r="AL362" s="329"/>
      <c r="AM362" s="329"/>
      <c r="AN362" s="297"/>
      <c r="AO362" s="312"/>
      <c r="AP362" s="312"/>
    </row>
    <row r="363" spans="1:42" s="17" customFormat="1" ht="13.5" thickBot="1" x14ac:dyDescent="0.25">
      <c r="B363" s="328"/>
      <c r="C363" s="328"/>
      <c r="D363" s="329"/>
      <c r="E363" s="329"/>
      <c r="F363" s="297"/>
      <c r="G363" s="312"/>
      <c r="H363" s="312"/>
      <c r="I363" s="312"/>
      <c r="J363" s="312"/>
      <c r="K363" s="312"/>
      <c r="L363" s="312"/>
      <c r="M363" s="312"/>
      <c r="N363" s="312"/>
      <c r="O363" s="312"/>
      <c r="P363" s="312"/>
      <c r="R363" s="328"/>
      <c r="S363" s="328"/>
      <c r="T363" s="329"/>
      <c r="U363" s="329"/>
      <c r="V363" s="297"/>
      <c r="W363" s="312"/>
      <c r="X363" s="312"/>
      <c r="Y363" s="312"/>
      <c r="Z363" s="597"/>
      <c r="AA363" s="600"/>
      <c r="AB363" s="600"/>
      <c r="AC363" s="599"/>
      <c r="AD363" s="599"/>
      <c r="AE363" s="598"/>
      <c r="AF363" s="312"/>
      <c r="AG363" s="312"/>
      <c r="AH363" s="312"/>
      <c r="AJ363" s="328"/>
      <c r="AK363" s="328"/>
      <c r="AL363" s="329"/>
      <c r="AM363" s="329"/>
      <c r="AN363" s="297"/>
      <c r="AO363" s="312"/>
      <c r="AP363" s="312"/>
    </row>
    <row r="364" spans="1:42" s="17" customFormat="1" ht="13.5" customHeight="1" thickBot="1" x14ac:dyDescent="0.25">
      <c r="A364" s="472">
        <v>16</v>
      </c>
      <c r="B364" s="473"/>
      <c r="C364" s="473"/>
      <c r="D364" s="755" t="s">
        <v>159</v>
      </c>
      <c r="E364" s="757" t="s">
        <v>34</v>
      </c>
      <c r="F364" s="317">
        <f>+$AN376</f>
        <v>0</v>
      </c>
      <c r="Q364" s="472"/>
      <c r="R364" s="473"/>
      <c r="S364" s="473"/>
      <c r="T364" s="755" t="s">
        <v>159</v>
      </c>
      <c r="U364" s="757" t="s">
        <v>34</v>
      </c>
      <c r="V364" s="317">
        <f>+$AN376</f>
        <v>0</v>
      </c>
      <c r="Z364" s="615">
        <v>16</v>
      </c>
      <c r="AA364" s="614"/>
      <c r="AB364" s="614"/>
      <c r="AC364" s="763" t="s">
        <v>159</v>
      </c>
      <c r="AD364" s="761" t="s">
        <v>34</v>
      </c>
      <c r="AE364" s="612">
        <f>+$AN376</f>
        <v>0</v>
      </c>
      <c r="AI364" s="473"/>
      <c r="AJ364" s="473"/>
      <c r="AK364" s="473"/>
      <c r="AL364" s="765" t="s">
        <v>159</v>
      </c>
      <c r="AM364" s="757" t="s">
        <v>34</v>
      </c>
      <c r="AN364" s="767" t="s">
        <v>18</v>
      </c>
    </row>
    <row r="365" spans="1:42" s="17" customFormat="1" ht="51" x14ac:dyDescent="0.2">
      <c r="A365" s="475" t="s">
        <v>7</v>
      </c>
      <c r="B365" s="476" t="str">
        <f>+" אסמכתא " &amp; B18 &amp;"         חזרה לטבלה "</f>
        <v xml:space="preserve"> אסמכתא          חזרה לטבלה </v>
      </c>
      <c r="C365" s="477" t="s">
        <v>203</v>
      </c>
      <c r="D365" s="756"/>
      <c r="E365" s="758"/>
      <c r="F365" s="317" t="s">
        <v>18</v>
      </c>
      <c r="G365" s="312"/>
      <c r="Q365" s="475" t="s">
        <v>23</v>
      </c>
      <c r="R365" s="476" t="str">
        <f>+" אסמכתא " &amp; B18 &amp;"         חזרה לטבלה "</f>
        <v xml:space="preserve"> אסמכתא          חזרה לטבלה </v>
      </c>
      <c r="S365" s="477" t="s">
        <v>203</v>
      </c>
      <c r="T365" s="756"/>
      <c r="U365" s="758"/>
      <c r="V365" s="317" t="s">
        <v>18</v>
      </c>
      <c r="W365" s="312"/>
      <c r="Z365" s="611" t="s">
        <v>7</v>
      </c>
      <c r="AA365" s="610" t="str">
        <f>+" אסמכתא " &amp; B18 &amp;"         חזרה לטבלה "</f>
        <v xml:space="preserve"> אסמכתא          חזרה לטבלה </v>
      </c>
      <c r="AB365" s="609" t="s">
        <v>203</v>
      </c>
      <c r="AC365" s="764"/>
      <c r="AD365" s="762"/>
      <c r="AE365" s="612" t="s">
        <v>18</v>
      </c>
      <c r="AF365" s="312"/>
      <c r="AI365" s="477" t="s">
        <v>23</v>
      </c>
      <c r="AJ365" s="476" t="str">
        <f>+" אסמכתא " &amp; B18 &amp;"         חזרה לטבלה "</f>
        <v xml:space="preserve"> אסמכתא          חזרה לטבלה </v>
      </c>
      <c r="AK365" s="477" t="s">
        <v>203</v>
      </c>
      <c r="AL365" s="766"/>
      <c r="AM365" s="758"/>
      <c r="AN365" s="768"/>
      <c r="AO365" s="312"/>
    </row>
    <row r="366" spans="1:42" s="17" customFormat="1" x14ac:dyDescent="0.2">
      <c r="A366" s="478">
        <v>1</v>
      </c>
      <c r="B366" s="479"/>
      <c r="C366" s="479"/>
      <c r="D366" s="480"/>
      <c r="E366" s="480"/>
      <c r="F366" s="481"/>
      <c r="G366" s="312">
        <f t="shared" ref="G366:G376" si="133">IF(AND((COUNTA($C$3)=1),(COUNTA(F366)=1),($C$3&lt;&gt;0),(OR((E366&lt;$C$62),(E366&gt;($E$62+61))))),1,0)</f>
        <v>0</v>
      </c>
      <c r="H366" s="312">
        <f t="shared" ref="H366:H376" si="134">IF(AND((COUNTA($C$3)=1),(COUNTA(F366)=1),($C$3&lt;&gt;0),(OR((D366&lt;$C$62),(D366&gt;($E$62))))),1,0)</f>
        <v>0</v>
      </c>
      <c r="I366" s="312"/>
      <c r="J366" s="312"/>
      <c r="K366" s="312"/>
      <c r="L366" s="312"/>
      <c r="M366" s="312"/>
      <c r="N366" s="312"/>
      <c r="O366" s="312"/>
      <c r="P366" s="312"/>
      <c r="Q366" s="478">
        <v>12</v>
      </c>
      <c r="R366" s="479"/>
      <c r="S366" s="479"/>
      <c r="T366" s="480"/>
      <c r="U366" s="480"/>
      <c r="V366" s="481"/>
      <c r="W366" s="312">
        <f t="shared" ref="W366:W376" si="135">IF(AND((COUNTA($C$3)=1),(COUNTA(V366)=1),($C$3&lt;&gt;0),(OR((U366&lt;$C$62),(U366&gt;($E$62+61))))),1,0)</f>
        <v>0</v>
      </c>
      <c r="X366" s="312">
        <f t="shared" ref="X366:X376" si="136">IF(AND((COUNTA($C$3)=1),(COUNTA(V366)=1),($C$3&lt;&gt;0),(OR((T366&lt;$C$62),(T366&gt;($E$62))))),1,0)</f>
        <v>0</v>
      </c>
      <c r="Y366" s="312"/>
      <c r="Z366" s="608">
        <v>23</v>
      </c>
      <c r="AA366" s="607"/>
      <c r="AB366" s="607"/>
      <c r="AC366" s="606"/>
      <c r="AD366" s="606"/>
      <c r="AE366" s="605"/>
      <c r="AF366" s="312">
        <f t="shared" ref="AF366:AF376" si="137">IF(AND((COUNTA($C$3)=1),(COUNTA(AE366)=1),($C$3&lt;&gt;0),(OR((AD366&lt;$C$62),(AD366&gt;($E$62+61))))),1,0)</f>
        <v>0</v>
      </c>
      <c r="AG366" s="312">
        <f t="shared" ref="AG366:AG376" si="138">IF(AND((COUNTA($C$3)=1),(COUNTA(AE366)=1),($C$3&lt;&gt;0),(OR((AC366&lt;$C$62),(AC366&gt;($E$62))))),1,0)</f>
        <v>0</v>
      </c>
      <c r="AH366" s="312"/>
      <c r="AI366" s="482">
        <v>34</v>
      </c>
      <c r="AJ366" s="479"/>
      <c r="AK366" s="479"/>
      <c r="AL366" s="480"/>
      <c r="AM366" s="480"/>
      <c r="AN366" s="481"/>
      <c r="AO366" s="312">
        <f t="shared" ref="AO366:AO376" si="139">IF(AND((COUNTA($C$3)=1),(COUNTA(AN366)=1),($C$3&lt;&gt;0),(OR((AM366&lt;$C$62),(AM366&gt;($E$62+61))))),1,0)</f>
        <v>0</v>
      </c>
      <c r="AP366" s="312">
        <f t="shared" ref="AP366:AP376" si="140">IF(AND((COUNTA($C$3)=1),(COUNTA(AN366)=1),($C$3&lt;&gt;0),(OR((AL366&lt;$C$62),(AL366&gt;($E$62))))),1,0)</f>
        <v>0</v>
      </c>
    </row>
    <row r="367" spans="1:42" s="17" customFormat="1" x14ac:dyDescent="0.2">
      <c r="A367" s="478">
        <v>2</v>
      </c>
      <c r="B367" s="479"/>
      <c r="C367" s="479"/>
      <c r="D367" s="480"/>
      <c r="E367" s="480"/>
      <c r="F367" s="481"/>
      <c r="G367" s="312">
        <f t="shared" si="133"/>
        <v>0</v>
      </c>
      <c r="H367" s="312">
        <f t="shared" si="134"/>
        <v>0</v>
      </c>
      <c r="I367" s="312"/>
      <c r="J367" s="312"/>
      <c r="K367" s="312"/>
      <c r="L367" s="312"/>
      <c r="M367" s="312"/>
      <c r="N367" s="312"/>
      <c r="O367" s="312"/>
      <c r="P367" s="312"/>
      <c r="Q367" s="478">
        <v>13</v>
      </c>
      <c r="R367" s="479"/>
      <c r="S367" s="479"/>
      <c r="T367" s="480"/>
      <c r="U367" s="480"/>
      <c r="V367" s="481"/>
      <c r="W367" s="312">
        <f t="shared" si="135"/>
        <v>0</v>
      </c>
      <c r="X367" s="312">
        <f t="shared" si="136"/>
        <v>0</v>
      </c>
      <c r="Y367" s="312"/>
      <c r="Z367" s="608">
        <v>24</v>
      </c>
      <c r="AA367" s="607"/>
      <c r="AB367" s="607"/>
      <c r="AC367" s="606"/>
      <c r="AD367" s="606"/>
      <c r="AE367" s="605"/>
      <c r="AF367" s="312">
        <f t="shared" si="137"/>
        <v>0</v>
      </c>
      <c r="AG367" s="312">
        <f t="shared" si="138"/>
        <v>0</v>
      </c>
      <c r="AH367" s="312"/>
      <c r="AI367" s="482">
        <v>35</v>
      </c>
      <c r="AJ367" s="479"/>
      <c r="AK367" s="479"/>
      <c r="AL367" s="480"/>
      <c r="AM367" s="480"/>
      <c r="AN367" s="481"/>
      <c r="AO367" s="312">
        <f t="shared" si="139"/>
        <v>0</v>
      </c>
      <c r="AP367" s="312">
        <f t="shared" si="140"/>
        <v>0</v>
      </c>
    </row>
    <row r="368" spans="1:42" s="17" customFormat="1" x14ac:dyDescent="0.2">
      <c r="A368" s="478">
        <v>3</v>
      </c>
      <c r="B368" s="479"/>
      <c r="C368" s="479"/>
      <c r="D368" s="480"/>
      <c r="E368" s="480"/>
      <c r="F368" s="481"/>
      <c r="G368" s="312">
        <f t="shared" si="133"/>
        <v>0</v>
      </c>
      <c r="H368" s="312">
        <f t="shared" si="134"/>
        <v>0</v>
      </c>
      <c r="I368" s="312"/>
      <c r="J368" s="312"/>
      <c r="K368" s="312"/>
      <c r="L368" s="312"/>
      <c r="M368" s="312"/>
      <c r="N368" s="312"/>
      <c r="O368" s="312"/>
      <c r="P368" s="312"/>
      <c r="Q368" s="478">
        <v>14</v>
      </c>
      <c r="R368" s="479"/>
      <c r="S368" s="479"/>
      <c r="T368" s="480"/>
      <c r="U368" s="480"/>
      <c r="V368" s="481"/>
      <c r="W368" s="312">
        <f t="shared" si="135"/>
        <v>0</v>
      </c>
      <c r="X368" s="312">
        <f t="shared" si="136"/>
        <v>0</v>
      </c>
      <c r="Y368" s="312"/>
      <c r="Z368" s="608">
        <v>25</v>
      </c>
      <c r="AA368" s="607"/>
      <c r="AB368" s="607"/>
      <c r="AC368" s="606"/>
      <c r="AD368" s="606"/>
      <c r="AE368" s="605"/>
      <c r="AF368" s="312">
        <f t="shared" si="137"/>
        <v>0</v>
      </c>
      <c r="AG368" s="312">
        <f t="shared" si="138"/>
        <v>0</v>
      </c>
      <c r="AH368" s="312"/>
      <c r="AI368" s="482">
        <v>36</v>
      </c>
      <c r="AJ368" s="479"/>
      <c r="AK368" s="479"/>
      <c r="AL368" s="480"/>
      <c r="AM368" s="480"/>
      <c r="AN368" s="481"/>
      <c r="AO368" s="312">
        <f t="shared" si="139"/>
        <v>0</v>
      </c>
      <c r="AP368" s="312">
        <f t="shared" si="140"/>
        <v>0</v>
      </c>
    </row>
    <row r="369" spans="1:42" s="17" customFormat="1" x14ac:dyDescent="0.2">
      <c r="A369" s="478">
        <v>4</v>
      </c>
      <c r="B369" s="479"/>
      <c r="C369" s="479"/>
      <c r="D369" s="480"/>
      <c r="E369" s="480"/>
      <c r="F369" s="481"/>
      <c r="G369" s="312">
        <f t="shared" si="133"/>
        <v>0</v>
      </c>
      <c r="H369" s="312">
        <f t="shared" si="134"/>
        <v>0</v>
      </c>
      <c r="I369" s="312"/>
      <c r="J369" s="312"/>
      <c r="K369" s="312"/>
      <c r="L369" s="312"/>
      <c r="M369" s="312"/>
      <c r="N369" s="312"/>
      <c r="O369" s="312"/>
      <c r="P369" s="312"/>
      <c r="Q369" s="478">
        <v>15</v>
      </c>
      <c r="R369" s="479"/>
      <c r="S369" s="479"/>
      <c r="T369" s="480"/>
      <c r="U369" s="480"/>
      <c r="V369" s="481"/>
      <c r="W369" s="312">
        <f t="shared" si="135"/>
        <v>0</v>
      </c>
      <c r="X369" s="312">
        <f t="shared" si="136"/>
        <v>0</v>
      </c>
      <c r="Y369" s="312"/>
      <c r="Z369" s="608">
        <v>26</v>
      </c>
      <c r="AA369" s="607"/>
      <c r="AB369" s="607"/>
      <c r="AC369" s="606"/>
      <c r="AD369" s="606"/>
      <c r="AE369" s="605"/>
      <c r="AF369" s="312">
        <f t="shared" si="137"/>
        <v>0</v>
      </c>
      <c r="AG369" s="312">
        <f t="shared" si="138"/>
        <v>0</v>
      </c>
      <c r="AH369" s="312"/>
      <c r="AI369" s="482">
        <v>37</v>
      </c>
      <c r="AJ369" s="479"/>
      <c r="AK369" s="479"/>
      <c r="AL369" s="480"/>
      <c r="AM369" s="480"/>
      <c r="AN369" s="481"/>
      <c r="AO369" s="312">
        <f t="shared" si="139"/>
        <v>0</v>
      </c>
      <c r="AP369" s="312">
        <f t="shared" si="140"/>
        <v>0</v>
      </c>
    </row>
    <row r="370" spans="1:42" s="17" customFormat="1" x14ac:dyDescent="0.2">
      <c r="A370" s="478">
        <v>5</v>
      </c>
      <c r="B370" s="479"/>
      <c r="C370" s="479"/>
      <c r="D370" s="480"/>
      <c r="E370" s="480"/>
      <c r="F370" s="481"/>
      <c r="G370" s="312">
        <f t="shared" si="133"/>
        <v>0</v>
      </c>
      <c r="H370" s="312">
        <f t="shared" si="134"/>
        <v>0</v>
      </c>
      <c r="I370" s="312"/>
      <c r="J370" s="312"/>
      <c r="K370" s="312"/>
      <c r="L370" s="312"/>
      <c r="M370" s="312"/>
      <c r="N370" s="312"/>
      <c r="O370" s="312"/>
      <c r="P370" s="312"/>
      <c r="Q370" s="478">
        <v>16</v>
      </c>
      <c r="R370" s="479"/>
      <c r="S370" s="479"/>
      <c r="T370" s="480"/>
      <c r="U370" s="480"/>
      <c r="V370" s="481"/>
      <c r="W370" s="312">
        <f t="shared" si="135"/>
        <v>0</v>
      </c>
      <c r="X370" s="312">
        <f t="shared" si="136"/>
        <v>0</v>
      </c>
      <c r="Y370" s="312"/>
      <c r="Z370" s="608">
        <v>27</v>
      </c>
      <c r="AA370" s="607"/>
      <c r="AB370" s="607"/>
      <c r="AC370" s="606"/>
      <c r="AD370" s="606"/>
      <c r="AE370" s="605"/>
      <c r="AF370" s="312">
        <f t="shared" si="137"/>
        <v>0</v>
      </c>
      <c r="AG370" s="312">
        <f t="shared" si="138"/>
        <v>0</v>
      </c>
      <c r="AH370" s="312"/>
      <c r="AI370" s="482">
        <v>38</v>
      </c>
      <c r="AJ370" s="479"/>
      <c r="AK370" s="479"/>
      <c r="AL370" s="480"/>
      <c r="AM370" s="480"/>
      <c r="AN370" s="481"/>
      <c r="AO370" s="312">
        <f t="shared" si="139"/>
        <v>0</v>
      </c>
      <c r="AP370" s="312">
        <f t="shared" si="140"/>
        <v>0</v>
      </c>
    </row>
    <row r="371" spans="1:42" s="17" customFormat="1" x14ac:dyDescent="0.2">
      <c r="A371" s="478">
        <v>6</v>
      </c>
      <c r="B371" s="479"/>
      <c r="C371" s="479"/>
      <c r="D371" s="480"/>
      <c r="E371" s="480"/>
      <c r="F371" s="481"/>
      <c r="G371" s="312">
        <f t="shared" si="133"/>
        <v>0</v>
      </c>
      <c r="H371" s="312">
        <f t="shared" si="134"/>
        <v>0</v>
      </c>
      <c r="I371" s="312"/>
      <c r="J371" s="312"/>
      <c r="K371" s="312"/>
      <c r="L371" s="312"/>
      <c r="M371" s="312"/>
      <c r="N371" s="312"/>
      <c r="O371" s="312"/>
      <c r="P371" s="312"/>
      <c r="Q371" s="478">
        <v>17</v>
      </c>
      <c r="R371" s="479"/>
      <c r="S371" s="479"/>
      <c r="T371" s="480"/>
      <c r="U371" s="480"/>
      <c r="V371" s="481"/>
      <c r="W371" s="312">
        <f t="shared" si="135"/>
        <v>0</v>
      </c>
      <c r="X371" s="312">
        <f t="shared" si="136"/>
        <v>0</v>
      </c>
      <c r="Y371" s="312"/>
      <c r="Z371" s="608">
        <v>28</v>
      </c>
      <c r="AA371" s="607"/>
      <c r="AB371" s="607"/>
      <c r="AC371" s="606"/>
      <c r="AD371" s="606"/>
      <c r="AE371" s="605"/>
      <c r="AF371" s="312">
        <f t="shared" si="137"/>
        <v>0</v>
      </c>
      <c r="AG371" s="312">
        <f t="shared" si="138"/>
        <v>0</v>
      </c>
      <c r="AH371" s="312"/>
      <c r="AI371" s="482">
        <v>39</v>
      </c>
      <c r="AJ371" s="479"/>
      <c r="AK371" s="479"/>
      <c r="AL371" s="480"/>
      <c r="AM371" s="480"/>
      <c r="AN371" s="481"/>
      <c r="AO371" s="312">
        <f t="shared" si="139"/>
        <v>0</v>
      </c>
      <c r="AP371" s="312">
        <f t="shared" si="140"/>
        <v>0</v>
      </c>
    </row>
    <row r="372" spans="1:42" s="17" customFormat="1" x14ac:dyDescent="0.2">
      <c r="A372" s="478">
        <v>7</v>
      </c>
      <c r="B372" s="479"/>
      <c r="C372" s="479"/>
      <c r="D372" s="480"/>
      <c r="E372" s="480"/>
      <c r="F372" s="481"/>
      <c r="G372" s="312">
        <f t="shared" si="133"/>
        <v>0</v>
      </c>
      <c r="H372" s="312">
        <f t="shared" si="134"/>
        <v>0</v>
      </c>
      <c r="I372" s="312"/>
      <c r="J372" s="312"/>
      <c r="K372" s="312"/>
      <c r="L372" s="312"/>
      <c r="M372" s="312"/>
      <c r="N372" s="312"/>
      <c r="O372" s="312"/>
      <c r="P372" s="312"/>
      <c r="Q372" s="478">
        <v>18</v>
      </c>
      <c r="R372" s="479"/>
      <c r="S372" s="479"/>
      <c r="T372" s="480"/>
      <c r="U372" s="480"/>
      <c r="V372" s="481"/>
      <c r="W372" s="312">
        <f t="shared" si="135"/>
        <v>0</v>
      </c>
      <c r="X372" s="312">
        <f t="shared" si="136"/>
        <v>0</v>
      </c>
      <c r="Y372" s="312"/>
      <c r="Z372" s="608">
        <v>29</v>
      </c>
      <c r="AA372" s="607"/>
      <c r="AB372" s="607"/>
      <c r="AC372" s="606"/>
      <c r="AD372" s="606"/>
      <c r="AE372" s="605"/>
      <c r="AF372" s="312">
        <f t="shared" si="137"/>
        <v>0</v>
      </c>
      <c r="AG372" s="312">
        <f t="shared" si="138"/>
        <v>0</v>
      </c>
      <c r="AH372" s="312"/>
      <c r="AI372" s="482">
        <v>40</v>
      </c>
      <c r="AJ372" s="479"/>
      <c r="AK372" s="479"/>
      <c r="AL372" s="480"/>
      <c r="AM372" s="480"/>
      <c r="AN372" s="481"/>
      <c r="AO372" s="312">
        <f t="shared" si="139"/>
        <v>0</v>
      </c>
      <c r="AP372" s="312">
        <f t="shared" si="140"/>
        <v>0</v>
      </c>
    </row>
    <row r="373" spans="1:42" s="17" customFormat="1" x14ac:dyDescent="0.2">
      <c r="A373" s="478">
        <v>8</v>
      </c>
      <c r="B373" s="479"/>
      <c r="C373" s="479"/>
      <c r="D373" s="480"/>
      <c r="E373" s="480"/>
      <c r="F373" s="481"/>
      <c r="G373" s="312">
        <f t="shared" si="133"/>
        <v>0</v>
      </c>
      <c r="H373" s="312">
        <f t="shared" si="134"/>
        <v>0</v>
      </c>
      <c r="I373" s="312"/>
      <c r="J373" s="312"/>
      <c r="K373" s="312"/>
      <c r="L373" s="312"/>
      <c r="M373" s="312"/>
      <c r="N373" s="312"/>
      <c r="O373" s="312"/>
      <c r="P373" s="312"/>
      <c r="Q373" s="478">
        <v>19</v>
      </c>
      <c r="R373" s="479"/>
      <c r="S373" s="479"/>
      <c r="T373" s="480"/>
      <c r="U373" s="480"/>
      <c r="V373" s="481"/>
      <c r="W373" s="312">
        <f t="shared" si="135"/>
        <v>0</v>
      </c>
      <c r="X373" s="312">
        <f t="shared" si="136"/>
        <v>0</v>
      </c>
      <c r="Y373" s="312"/>
      <c r="Z373" s="608">
        <v>30</v>
      </c>
      <c r="AA373" s="607"/>
      <c r="AB373" s="607"/>
      <c r="AC373" s="606"/>
      <c r="AD373" s="606"/>
      <c r="AE373" s="605"/>
      <c r="AF373" s="312">
        <f t="shared" si="137"/>
        <v>0</v>
      </c>
      <c r="AG373" s="312">
        <f t="shared" si="138"/>
        <v>0</v>
      </c>
      <c r="AH373" s="312"/>
      <c r="AI373" s="482">
        <v>41</v>
      </c>
      <c r="AJ373" s="479"/>
      <c r="AK373" s="479"/>
      <c r="AL373" s="480"/>
      <c r="AM373" s="480"/>
      <c r="AN373" s="481"/>
      <c r="AO373" s="312">
        <f t="shared" si="139"/>
        <v>0</v>
      </c>
      <c r="AP373" s="312">
        <f t="shared" si="140"/>
        <v>0</v>
      </c>
    </row>
    <row r="374" spans="1:42" s="17" customFormat="1" x14ac:dyDescent="0.2">
      <c r="A374" s="478">
        <v>9</v>
      </c>
      <c r="B374" s="479"/>
      <c r="C374" s="479"/>
      <c r="D374" s="480"/>
      <c r="E374" s="480"/>
      <c r="F374" s="481"/>
      <c r="G374" s="312">
        <f t="shared" si="133"/>
        <v>0</v>
      </c>
      <c r="H374" s="312">
        <f t="shared" si="134"/>
        <v>0</v>
      </c>
      <c r="I374" s="312"/>
      <c r="J374" s="312"/>
      <c r="K374" s="312"/>
      <c r="L374" s="312"/>
      <c r="M374" s="312"/>
      <c r="N374" s="312"/>
      <c r="O374" s="312"/>
      <c r="P374" s="312"/>
      <c r="Q374" s="478">
        <v>20</v>
      </c>
      <c r="R374" s="479"/>
      <c r="S374" s="479"/>
      <c r="T374" s="480"/>
      <c r="U374" s="480"/>
      <c r="V374" s="481"/>
      <c r="W374" s="312">
        <f t="shared" si="135"/>
        <v>0</v>
      </c>
      <c r="X374" s="312">
        <f t="shared" si="136"/>
        <v>0</v>
      </c>
      <c r="Y374" s="312"/>
      <c r="Z374" s="608">
        <v>31</v>
      </c>
      <c r="AA374" s="607"/>
      <c r="AB374" s="607"/>
      <c r="AC374" s="606"/>
      <c r="AD374" s="606"/>
      <c r="AE374" s="605"/>
      <c r="AF374" s="312">
        <f t="shared" si="137"/>
        <v>0</v>
      </c>
      <c r="AG374" s="312">
        <f t="shared" si="138"/>
        <v>0</v>
      </c>
      <c r="AH374" s="312"/>
      <c r="AI374" s="482">
        <v>42</v>
      </c>
      <c r="AJ374" s="479"/>
      <c r="AK374" s="479"/>
      <c r="AL374" s="480"/>
      <c r="AM374" s="480"/>
      <c r="AN374" s="481"/>
      <c r="AO374" s="312">
        <f t="shared" si="139"/>
        <v>0</v>
      </c>
      <c r="AP374" s="312">
        <f t="shared" si="140"/>
        <v>0</v>
      </c>
    </row>
    <row r="375" spans="1:42" s="17" customFormat="1" x14ac:dyDescent="0.2">
      <c r="A375" s="478">
        <v>10</v>
      </c>
      <c r="B375" s="479"/>
      <c r="C375" s="479"/>
      <c r="D375" s="480"/>
      <c r="E375" s="480"/>
      <c r="F375" s="481"/>
      <c r="G375" s="312">
        <f t="shared" si="133"/>
        <v>0</v>
      </c>
      <c r="H375" s="312">
        <f t="shared" si="134"/>
        <v>0</v>
      </c>
      <c r="I375" s="312"/>
      <c r="J375" s="312"/>
      <c r="K375" s="312"/>
      <c r="L375" s="312"/>
      <c r="M375" s="312"/>
      <c r="N375" s="312"/>
      <c r="O375" s="312"/>
      <c r="P375" s="312"/>
      <c r="Q375" s="478">
        <v>21</v>
      </c>
      <c r="R375" s="479"/>
      <c r="S375" s="479"/>
      <c r="T375" s="480"/>
      <c r="U375" s="480"/>
      <c r="V375" s="481"/>
      <c r="W375" s="312">
        <f t="shared" si="135"/>
        <v>0</v>
      </c>
      <c r="X375" s="312">
        <f t="shared" si="136"/>
        <v>0</v>
      </c>
      <c r="Y375" s="312"/>
      <c r="Z375" s="608">
        <v>32</v>
      </c>
      <c r="AA375" s="607"/>
      <c r="AB375" s="607"/>
      <c r="AC375" s="606"/>
      <c r="AD375" s="606"/>
      <c r="AE375" s="605"/>
      <c r="AF375" s="312">
        <f t="shared" si="137"/>
        <v>0</v>
      </c>
      <c r="AG375" s="312">
        <f t="shared" si="138"/>
        <v>0</v>
      </c>
      <c r="AH375" s="312"/>
      <c r="AI375" s="482">
        <v>43</v>
      </c>
      <c r="AJ375" s="479"/>
      <c r="AK375" s="479"/>
      <c r="AL375" s="480"/>
      <c r="AM375" s="480"/>
      <c r="AN375" s="481"/>
      <c r="AO375" s="312">
        <f t="shared" si="139"/>
        <v>0</v>
      </c>
      <c r="AP375" s="312">
        <f t="shared" si="140"/>
        <v>0</v>
      </c>
    </row>
    <row r="376" spans="1:42" s="17" customFormat="1" ht="13.5" thickBot="1" x14ac:dyDescent="0.25">
      <c r="A376" s="483">
        <v>11</v>
      </c>
      <c r="B376" s="484"/>
      <c r="C376" s="484"/>
      <c r="D376" s="485"/>
      <c r="E376" s="485"/>
      <c r="F376" s="486"/>
      <c r="G376" s="312">
        <f t="shared" si="133"/>
        <v>0</v>
      </c>
      <c r="H376" s="312">
        <f t="shared" si="134"/>
        <v>0</v>
      </c>
      <c r="I376" s="312"/>
      <c r="J376" s="312"/>
      <c r="K376" s="312"/>
      <c r="L376" s="312"/>
      <c r="M376" s="312"/>
      <c r="N376" s="312"/>
      <c r="O376" s="312"/>
      <c r="P376" s="312"/>
      <c r="Q376" s="483">
        <v>22</v>
      </c>
      <c r="R376" s="484"/>
      <c r="S376" s="484"/>
      <c r="T376" s="485"/>
      <c r="U376" s="485"/>
      <c r="V376" s="486"/>
      <c r="W376" s="312">
        <f t="shared" si="135"/>
        <v>0</v>
      </c>
      <c r="X376" s="312">
        <f t="shared" si="136"/>
        <v>0</v>
      </c>
      <c r="Y376" s="312"/>
      <c r="Z376" s="604">
        <v>33</v>
      </c>
      <c r="AA376" s="603"/>
      <c r="AB376" s="603"/>
      <c r="AC376" s="602"/>
      <c r="AD376" s="602"/>
      <c r="AE376" s="601"/>
      <c r="AF376" s="312">
        <f t="shared" si="137"/>
        <v>0</v>
      </c>
      <c r="AG376" s="312">
        <f t="shared" si="138"/>
        <v>0</v>
      </c>
      <c r="AH376" s="312"/>
      <c r="AI376" s="487"/>
      <c r="AJ376" s="488" t="s">
        <v>3</v>
      </c>
      <c r="AK376" s="487"/>
      <c r="AL376" s="487"/>
      <c r="AM376" s="487"/>
      <c r="AN376" s="489">
        <f>SUM(F366:F376)+SUM(V366:V376)+SUM(AN366:AN375)+SUM(AE366:AE376)</f>
        <v>0</v>
      </c>
      <c r="AO376" s="312">
        <f t="shared" si="139"/>
        <v>0</v>
      </c>
      <c r="AP376" s="312">
        <f t="shared" si="140"/>
        <v>0</v>
      </c>
    </row>
    <row r="377" spans="1:42" s="17" customFormat="1" x14ac:dyDescent="0.2">
      <c r="B377" s="328"/>
      <c r="C377" s="328"/>
      <c r="D377" s="329"/>
      <c r="E377" s="329"/>
      <c r="F377" s="297"/>
      <c r="G377" s="312"/>
      <c r="H377" s="312"/>
      <c r="I377" s="312"/>
      <c r="J377" s="312"/>
      <c r="K377" s="312"/>
      <c r="L377" s="312"/>
      <c r="M377" s="312"/>
      <c r="N377" s="312"/>
      <c r="O377" s="312"/>
      <c r="P377" s="312"/>
      <c r="R377" s="328"/>
      <c r="S377" s="328"/>
      <c r="T377" s="329"/>
      <c r="U377" s="329"/>
      <c r="V377" s="297"/>
      <c r="W377" s="312"/>
      <c r="X377" s="312"/>
      <c r="Y377" s="312"/>
      <c r="Z377" s="597"/>
      <c r="AA377" s="600"/>
      <c r="AB377" s="600"/>
      <c r="AC377" s="599"/>
      <c r="AD377" s="599"/>
      <c r="AE377" s="598"/>
      <c r="AF377" s="312"/>
      <c r="AG377" s="312"/>
      <c r="AH377" s="312"/>
      <c r="AJ377" s="328"/>
      <c r="AK377" s="328"/>
      <c r="AL377" s="329"/>
      <c r="AM377" s="329"/>
      <c r="AN377" s="297"/>
      <c r="AO377" s="312"/>
      <c r="AP377" s="312"/>
    </row>
    <row r="378" spans="1:42" s="17" customFormat="1" x14ac:dyDescent="0.2">
      <c r="B378" s="328"/>
      <c r="C378" s="328"/>
      <c r="D378" s="329"/>
      <c r="E378" s="329"/>
      <c r="F378" s="297"/>
      <c r="G378" s="312"/>
      <c r="H378" s="312"/>
      <c r="I378" s="312"/>
      <c r="J378" s="312"/>
      <c r="K378" s="312"/>
      <c r="L378" s="312"/>
      <c r="M378" s="312"/>
      <c r="N378" s="312"/>
      <c r="O378" s="312"/>
      <c r="P378" s="312"/>
      <c r="R378" s="328"/>
      <c r="S378" s="328"/>
      <c r="T378" s="329"/>
      <c r="U378" s="329"/>
      <c r="V378" s="297"/>
      <c r="W378" s="312"/>
      <c r="X378" s="312"/>
      <c r="Y378" s="312"/>
      <c r="Z378" s="597"/>
      <c r="AA378" s="600"/>
      <c r="AB378" s="600"/>
      <c r="AC378" s="599"/>
      <c r="AD378" s="599"/>
      <c r="AE378" s="598"/>
      <c r="AF378" s="312"/>
      <c r="AG378" s="312"/>
      <c r="AH378" s="312"/>
      <c r="AJ378" s="328"/>
      <c r="AK378" s="328"/>
      <c r="AL378" s="329"/>
      <c r="AM378" s="329"/>
      <c r="AN378" s="297"/>
      <c r="AO378" s="312"/>
      <c r="AP378" s="312"/>
    </row>
    <row r="379" spans="1:42" s="17" customFormat="1" x14ac:dyDescent="0.2">
      <c r="B379" s="328"/>
      <c r="C379" s="328"/>
      <c r="D379" s="329"/>
      <c r="E379" s="329"/>
      <c r="F379" s="297"/>
      <c r="G379" s="312"/>
      <c r="H379" s="312"/>
      <c r="I379" s="312"/>
      <c r="J379" s="312"/>
      <c r="K379" s="312"/>
      <c r="L379" s="312"/>
      <c r="M379" s="312"/>
      <c r="N379" s="312"/>
      <c r="O379" s="312"/>
      <c r="P379" s="312"/>
      <c r="R379" s="328"/>
      <c r="S379" s="328"/>
      <c r="T379" s="329"/>
      <c r="U379" s="329"/>
      <c r="V379" s="297"/>
      <c r="W379" s="312"/>
      <c r="X379" s="312"/>
      <c r="Y379" s="312"/>
      <c r="Z379" s="597"/>
      <c r="AA379" s="600"/>
      <c r="AB379" s="600"/>
      <c r="AC379" s="599"/>
      <c r="AD379" s="599"/>
      <c r="AE379" s="598"/>
      <c r="AF379" s="312"/>
      <c r="AG379" s="312"/>
      <c r="AH379" s="312"/>
      <c r="AJ379" s="328"/>
      <c r="AK379" s="328"/>
      <c r="AL379" s="329"/>
      <c r="AM379" s="329"/>
      <c r="AN379" s="297"/>
      <c r="AO379" s="312"/>
      <c r="AP379" s="312"/>
    </row>
    <row r="380" spans="1:42" s="17" customFormat="1" x14ac:dyDescent="0.2">
      <c r="B380" s="328"/>
      <c r="C380" s="328"/>
      <c r="D380" s="329"/>
      <c r="E380" s="329"/>
      <c r="F380" s="297"/>
      <c r="G380" s="312"/>
      <c r="H380" s="312"/>
      <c r="I380" s="312"/>
      <c r="J380" s="312"/>
      <c r="K380" s="312"/>
      <c r="L380" s="312"/>
      <c r="M380" s="312"/>
      <c r="N380" s="312"/>
      <c r="O380" s="312"/>
      <c r="P380" s="312"/>
      <c r="R380" s="328"/>
      <c r="S380" s="328"/>
      <c r="T380" s="329"/>
      <c r="U380" s="329"/>
      <c r="V380" s="297"/>
      <c r="W380" s="312"/>
      <c r="X380" s="312"/>
      <c r="Y380" s="312"/>
      <c r="Z380" s="597"/>
      <c r="AA380" s="600"/>
      <c r="AB380" s="600"/>
      <c r="AC380" s="599"/>
      <c r="AD380" s="599"/>
      <c r="AE380" s="598"/>
      <c r="AF380" s="312"/>
      <c r="AG380" s="312"/>
      <c r="AH380" s="312"/>
      <c r="AJ380" s="328"/>
      <c r="AK380" s="328"/>
      <c r="AL380" s="329"/>
      <c r="AM380" s="329"/>
      <c r="AN380" s="297"/>
      <c r="AO380" s="312"/>
      <c r="AP380" s="312"/>
    </row>
    <row r="381" spans="1:42" s="17" customFormat="1" x14ac:dyDescent="0.2">
      <c r="B381" s="328"/>
      <c r="C381" s="328"/>
      <c r="D381" s="329"/>
      <c r="E381" s="329"/>
      <c r="F381" s="297"/>
      <c r="G381" s="312"/>
      <c r="H381" s="312"/>
      <c r="I381" s="312"/>
      <c r="J381" s="312"/>
      <c r="K381" s="312"/>
      <c r="L381" s="312"/>
      <c r="M381" s="312"/>
      <c r="N381" s="312"/>
      <c r="O381" s="312"/>
      <c r="P381" s="312"/>
      <c r="R381" s="328"/>
      <c r="S381" s="328"/>
      <c r="T381" s="329"/>
      <c r="U381" s="329"/>
      <c r="V381" s="297"/>
      <c r="W381" s="312"/>
      <c r="X381" s="312"/>
      <c r="Y381" s="312"/>
      <c r="Z381" s="597"/>
      <c r="AA381" s="600"/>
      <c r="AB381" s="600"/>
      <c r="AC381" s="599"/>
      <c r="AD381" s="599"/>
      <c r="AE381" s="598"/>
      <c r="AF381" s="312"/>
      <c r="AG381" s="312"/>
      <c r="AH381" s="312"/>
      <c r="AJ381" s="328"/>
      <c r="AK381" s="328"/>
      <c r="AL381" s="329"/>
      <c r="AM381" s="329"/>
      <c r="AN381" s="297"/>
      <c r="AO381" s="312"/>
      <c r="AP381" s="312"/>
    </row>
    <row r="382" spans="1:42" s="17" customFormat="1" x14ac:dyDescent="0.2">
      <c r="B382" s="328"/>
      <c r="C382" s="328"/>
      <c r="D382" s="329"/>
      <c r="E382" s="329"/>
      <c r="F382" s="297"/>
      <c r="G382" s="312"/>
      <c r="H382" s="596"/>
      <c r="I382" s="596"/>
      <c r="J382" s="596"/>
      <c r="K382" s="596"/>
      <c r="L382" s="596"/>
      <c r="M382" s="596"/>
      <c r="N382" s="596"/>
      <c r="O382" s="596"/>
      <c r="P382" s="596"/>
      <c r="R382" s="328"/>
      <c r="S382" s="328"/>
      <c r="T382" s="329"/>
      <c r="U382" s="329"/>
      <c r="V382" s="297"/>
      <c r="W382" s="312"/>
      <c r="X382" s="596"/>
      <c r="Y382" s="597"/>
      <c r="Z382" s="597"/>
      <c r="AA382" s="600"/>
      <c r="AB382" s="600"/>
      <c r="AC382" s="599"/>
      <c r="AD382" s="599"/>
      <c r="AE382" s="598"/>
      <c r="AF382" s="312"/>
      <c r="AG382" s="596"/>
      <c r="AJ382" s="328"/>
      <c r="AK382" s="328"/>
      <c r="AL382" s="329"/>
      <c r="AM382" s="329"/>
      <c r="AN382" s="297"/>
      <c r="AO382" s="312"/>
      <c r="AP382" s="596"/>
    </row>
    <row r="383" spans="1:42" s="17" customFormat="1" ht="13.5" thickBot="1" x14ac:dyDescent="0.25">
      <c r="B383" s="328"/>
      <c r="C383" s="328"/>
      <c r="D383" s="329"/>
      <c r="E383" s="329"/>
      <c r="F383" s="297"/>
      <c r="G383" s="312"/>
      <c r="H383" s="596"/>
      <c r="I383" s="596"/>
      <c r="J383" s="596"/>
      <c r="K383" s="596"/>
      <c r="L383" s="596"/>
      <c r="M383" s="596"/>
      <c r="N383" s="596"/>
      <c r="O383" s="596"/>
      <c r="P383" s="596"/>
      <c r="R383" s="328"/>
      <c r="S383" s="328"/>
      <c r="T383" s="329"/>
      <c r="U383" s="329"/>
      <c r="V383" s="297"/>
      <c r="W383" s="312"/>
      <c r="X383" s="596"/>
      <c r="Y383" s="597"/>
      <c r="Z383" s="597"/>
      <c r="AA383" s="600"/>
      <c r="AB383" s="600"/>
      <c r="AC383" s="599"/>
      <c r="AD383" s="599"/>
      <c r="AE383" s="598"/>
      <c r="AF383" s="312"/>
      <c r="AG383" s="596"/>
      <c r="AJ383" s="328"/>
      <c r="AK383" s="328"/>
      <c r="AL383" s="329"/>
      <c r="AM383" s="329"/>
      <c r="AN383" s="297"/>
      <c r="AO383" s="312"/>
      <c r="AP383" s="596"/>
    </row>
    <row r="384" spans="1:42" s="17" customFormat="1" ht="13.5" customHeight="1" thickBot="1" x14ac:dyDescent="0.25">
      <c r="A384" s="472">
        <v>17</v>
      </c>
      <c r="B384" s="473"/>
      <c r="C384" s="473"/>
      <c r="D384" s="755" t="s">
        <v>159</v>
      </c>
      <c r="E384" s="757" t="s">
        <v>34</v>
      </c>
      <c r="F384" s="317">
        <f>+$AN396</f>
        <v>0</v>
      </c>
      <c r="Q384" s="472"/>
      <c r="R384" s="473"/>
      <c r="S384" s="473"/>
      <c r="T384" s="755" t="s">
        <v>159</v>
      </c>
      <c r="U384" s="757" t="s">
        <v>34</v>
      </c>
      <c r="V384" s="317">
        <f>+$AN396</f>
        <v>0</v>
      </c>
      <c r="Z384" s="615">
        <v>17</v>
      </c>
      <c r="AA384" s="614"/>
      <c r="AB384" s="614"/>
      <c r="AC384" s="763" t="s">
        <v>159</v>
      </c>
      <c r="AD384" s="761" t="s">
        <v>34</v>
      </c>
      <c r="AE384" s="612">
        <f>+$AN396</f>
        <v>0</v>
      </c>
      <c r="AI384" s="473"/>
      <c r="AJ384" s="473"/>
      <c r="AK384" s="473"/>
      <c r="AL384" s="765" t="s">
        <v>159</v>
      </c>
      <c r="AM384" s="757" t="s">
        <v>34</v>
      </c>
      <c r="AN384" s="767" t="s">
        <v>18</v>
      </c>
    </row>
    <row r="385" spans="1:42" s="17" customFormat="1" ht="51" x14ac:dyDescent="0.2">
      <c r="A385" s="475" t="s">
        <v>7</v>
      </c>
      <c r="B385" s="476" t="str">
        <f>+" אסמכתא " &amp; B19 &amp;"         חזרה לטבלה "</f>
        <v xml:space="preserve"> אסמכתא          חזרה לטבלה </v>
      </c>
      <c r="C385" s="477" t="s">
        <v>203</v>
      </c>
      <c r="D385" s="756"/>
      <c r="E385" s="758"/>
      <c r="F385" s="317" t="s">
        <v>18</v>
      </c>
      <c r="G385" s="312"/>
      <c r="Q385" s="475" t="s">
        <v>23</v>
      </c>
      <c r="R385" s="476" t="str">
        <f>+" אסמכתא " &amp; B19 &amp;"         חזרה לטבלה "</f>
        <v xml:space="preserve"> אסמכתא          חזרה לטבלה </v>
      </c>
      <c r="S385" s="477" t="s">
        <v>203</v>
      </c>
      <c r="T385" s="756"/>
      <c r="U385" s="758"/>
      <c r="V385" s="317" t="s">
        <v>18</v>
      </c>
      <c r="W385" s="312"/>
      <c r="Z385" s="611" t="s">
        <v>7</v>
      </c>
      <c r="AA385" s="610" t="str">
        <f>+" אסמכתא " &amp; B19 &amp;"         חזרה לטבלה "</f>
        <v xml:space="preserve"> אסמכתא          חזרה לטבלה </v>
      </c>
      <c r="AB385" s="609" t="s">
        <v>203</v>
      </c>
      <c r="AC385" s="764"/>
      <c r="AD385" s="762"/>
      <c r="AE385" s="612" t="s">
        <v>18</v>
      </c>
      <c r="AF385" s="312"/>
      <c r="AI385" s="477" t="s">
        <v>23</v>
      </c>
      <c r="AJ385" s="476" t="str">
        <f>+" אסמכתא " &amp; B19 &amp;"         חזרה לטבלה "</f>
        <v xml:space="preserve"> אסמכתא          חזרה לטבלה </v>
      </c>
      <c r="AK385" s="477" t="s">
        <v>203</v>
      </c>
      <c r="AL385" s="766"/>
      <c r="AM385" s="758"/>
      <c r="AN385" s="768"/>
      <c r="AO385" s="312"/>
    </row>
    <row r="386" spans="1:42" s="17" customFormat="1" x14ac:dyDescent="0.2">
      <c r="A386" s="478">
        <v>1</v>
      </c>
      <c r="B386" s="479"/>
      <c r="C386" s="479"/>
      <c r="D386" s="480"/>
      <c r="E386" s="480"/>
      <c r="F386" s="481"/>
      <c r="G386" s="312">
        <f t="shared" ref="G386:G396" si="141">IF(AND((COUNTA($C$3)=1),(COUNTA(F386)=1),($C$3&lt;&gt;0),(OR((E386&lt;$C$62),(E386&gt;($E$62+61))))),1,0)</f>
        <v>0</v>
      </c>
      <c r="H386" s="312">
        <f t="shared" ref="H386:H396" si="142">IF(AND((COUNTA($C$3)=1),(COUNTA(F386)=1),($C$3&lt;&gt;0),(OR((D386&lt;$C$62),(D386&gt;($E$62))))),1,0)</f>
        <v>0</v>
      </c>
      <c r="I386" s="312"/>
      <c r="J386" s="312"/>
      <c r="K386" s="312"/>
      <c r="L386" s="312"/>
      <c r="M386" s="312"/>
      <c r="N386" s="312"/>
      <c r="O386" s="312"/>
      <c r="P386" s="312"/>
      <c r="Q386" s="478">
        <v>12</v>
      </c>
      <c r="R386" s="479"/>
      <c r="S386" s="479"/>
      <c r="T386" s="480"/>
      <c r="U386" s="480"/>
      <c r="V386" s="481"/>
      <c r="W386" s="312">
        <f t="shared" ref="W386:W396" si="143">IF(AND((COUNTA($C$3)=1),(COUNTA(V386)=1),($C$3&lt;&gt;0),(OR((U386&lt;$C$62),(U386&gt;($E$62+61))))),1,0)</f>
        <v>0</v>
      </c>
      <c r="X386" s="312">
        <f t="shared" ref="X386:X396" si="144">IF(AND((COUNTA($C$3)=1),(COUNTA(V386)=1),($C$3&lt;&gt;0),(OR((T386&lt;$C$62),(T386&gt;($E$62))))),1,0)</f>
        <v>0</v>
      </c>
      <c r="Y386" s="312"/>
      <c r="Z386" s="608">
        <v>23</v>
      </c>
      <c r="AA386" s="607"/>
      <c r="AB386" s="607"/>
      <c r="AC386" s="606"/>
      <c r="AD386" s="606"/>
      <c r="AE386" s="605"/>
      <c r="AF386" s="312">
        <f t="shared" ref="AF386:AF396" si="145">IF(AND((COUNTA($C$3)=1),(COUNTA(AE386)=1),($C$3&lt;&gt;0),(OR((AD386&lt;$C$62),(AD386&gt;($E$62+61))))),1,0)</f>
        <v>0</v>
      </c>
      <c r="AG386" s="312">
        <f t="shared" ref="AG386:AG396" si="146">IF(AND((COUNTA($C$3)=1),(COUNTA(AE386)=1),($C$3&lt;&gt;0),(OR((AC386&lt;$C$62),(AC386&gt;($E$62))))),1,0)</f>
        <v>0</v>
      </c>
      <c r="AH386" s="312"/>
      <c r="AI386" s="482">
        <v>34</v>
      </c>
      <c r="AJ386" s="479"/>
      <c r="AK386" s="479"/>
      <c r="AL386" s="480"/>
      <c r="AM386" s="480"/>
      <c r="AN386" s="481"/>
      <c r="AO386" s="312">
        <f t="shared" ref="AO386:AO396" si="147">IF(AND((COUNTA($C$3)=1),(COUNTA(AN386)=1),($C$3&lt;&gt;0),(OR((AM386&lt;$C$62),(AM386&gt;($E$62+61))))),1,0)</f>
        <v>0</v>
      </c>
      <c r="AP386" s="312">
        <f t="shared" ref="AP386:AP396" si="148">IF(AND((COUNTA($C$3)=1),(COUNTA(AN386)=1),($C$3&lt;&gt;0),(OR((AL386&lt;$C$62),(AL386&gt;($E$62))))),1,0)</f>
        <v>0</v>
      </c>
    </row>
    <row r="387" spans="1:42" s="17" customFormat="1" x14ac:dyDescent="0.2">
      <c r="A387" s="478">
        <v>2</v>
      </c>
      <c r="B387" s="479"/>
      <c r="C387" s="479"/>
      <c r="D387" s="480"/>
      <c r="E387" s="480"/>
      <c r="F387" s="481"/>
      <c r="G387" s="312">
        <f t="shared" si="141"/>
        <v>0</v>
      </c>
      <c r="H387" s="312">
        <f t="shared" si="142"/>
        <v>0</v>
      </c>
      <c r="I387" s="312"/>
      <c r="J387" s="312"/>
      <c r="K387" s="312"/>
      <c r="L387" s="312"/>
      <c r="M387" s="312"/>
      <c r="N387" s="312"/>
      <c r="O387" s="312"/>
      <c r="P387" s="312"/>
      <c r="Q387" s="478">
        <v>13</v>
      </c>
      <c r="R387" s="479"/>
      <c r="S387" s="479"/>
      <c r="T387" s="480"/>
      <c r="U387" s="480"/>
      <c r="V387" s="481"/>
      <c r="W387" s="312">
        <f t="shared" si="143"/>
        <v>0</v>
      </c>
      <c r="X387" s="312">
        <f t="shared" si="144"/>
        <v>0</v>
      </c>
      <c r="Y387" s="312"/>
      <c r="Z387" s="608">
        <v>24</v>
      </c>
      <c r="AA387" s="607"/>
      <c r="AB387" s="607"/>
      <c r="AC387" s="606"/>
      <c r="AD387" s="606"/>
      <c r="AE387" s="605"/>
      <c r="AF387" s="312">
        <f t="shared" si="145"/>
        <v>0</v>
      </c>
      <c r="AG387" s="312">
        <f t="shared" si="146"/>
        <v>0</v>
      </c>
      <c r="AH387" s="312"/>
      <c r="AI387" s="482">
        <v>35</v>
      </c>
      <c r="AJ387" s="479"/>
      <c r="AK387" s="479"/>
      <c r="AL387" s="480"/>
      <c r="AM387" s="480"/>
      <c r="AN387" s="481"/>
      <c r="AO387" s="312">
        <f t="shared" si="147"/>
        <v>0</v>
      </c>
      <c r="AP387" s="312">
        <f t="shared" si="148"/>
        <v>0</v>
      </c>
    </row>
    <row r="388" spans="1:42" s="17" customFormat="1" x14ac:dyDescent="0.2">
      <c r="A388" s="478">
        <v>3</v>
      </c>
      <c r="B388" s="479"/>
      <c r="C388" s="479"/>
      <c r="D388" s="480"/>
      <c r="E388" s="480"/>
      <c r="F388" s="481"/>
      <c r="G388" s="312">
        <f t="shared" si="141"/>
        <v>0</v>
      </c>
      <c r="H388" s="312">
        <f t="shared" si="142"/>
        <v>0</v>
      </c>
      <c r="I388" s="312"/>
      <c r="J388" s="312"/>
      <c r="K388" s="312"/>
      <c r="L388" s="312"/>
      <c r="M388" s="312"/>
      <c r="N388" s="312"/>
      <c r="O388" s="312"/>
      <c r="P388" s="312"/>
      <c r="Q388" s="478">
        <v>14</v>
      </c>
      <c r="R388" s="479"/>
      <c r="S388" s="479"/>
      <c r="T388" s="480"/>
      <c r="U388" s="480"/>
      <c r="V388" s="481"/>
      <c r="W388" s="312">
        <f t="shared" si="143"/>
        <v>0</v>
      </c>
      <c r="X388" s="312">
        <f t="shared" si="144"/>
        <v>0</v>
      </c>
      <c r="Y388" s="312"/>
      <c r="Z388" s="608">
        <v>25</v>
      </c>
      <c r="AA388" s="607"/>
      <c r="AB388" s="607"/>
      <c r="AC388" s="606"/>
      <c r="AD388" s="606"/>
      <c r="AE388" s="605"/>
      <c r="AF388" s="312">
        <f t="shared" si="145"/>
        <v>0</v>
      </c>
      <c r="AG388" s="312">
        <f t="shared" si="146"/>
        <v>0</v>
      </c>
      <c r="AH388" s="312"/>
      <c r="AI388" s="482">
        <v>36</v>
      </c>
      <c r="AJ388" s="479"/>
      <c r="AK388" s="479"/>
      <c r="AL388" s="480"/>
      <c r="AM388" s="480"/>
      <c r="AN388" s="481"/>
      <c r="AO388" s="312">
        <f t="shared" si="147"/>
        <v>0</v>
      </c>
      <c r="AP388" s="312">
        <f t="shared" si="148"/>
        <v>0</v>
      </c>
    </row>
    <row r="389" spans="1:42" s="17" customFormat="1" x14ac:dyDescent="0.2">
      <c r="A389" s="478">
        <v>4</v>
      </c>
      <c r="B389" s="479"/>
      <c r="C389" s="479"/>
      <c r="D389" s="480"/>
      <c r="E389" s="480"/>
      <c r="F389" s="481"/>
      <c r="G389" s="312">
        <f t="shared" si="141"/>
        <v>0</v>
      </c>
      <c r="H389" s="312">
        <f t="shared" si="142"/>
        <v>0</v>
      </c>
      <c r="I389" s="312"/>
      <c r="J389" s="312"/>
      <c r="K389" s="312"/>
      <c r="L389" s="312"/>
      <c r="M389" s="312"/>
      <c r="N389" s="312"/>
      <c r="O389" s="312"/>
      <c r="P389" s="312"/>
      <c r="Q389" s="478">
        <v>15</v>
      </c>
      <c r="R389" s="479"/>
      <c r="S389" s="479"/>
      <c r="T389" s="480"/>
      <c r="U389" s="480"/>
      <c r="V389" s="481"/>
      <c r="W389" s="312">
        <f t="shared" si="143"/>
        <v>0</v>
      </c>
      <c r="X389" s="312">
        <f t="shared" si="144"/>
        <v>0</v>
      </c>
      <c r="Y389" s="312"/>
      <c r="Z389" s="608">
        <v>26</v>
      </c>
      <c r="AA389" s="607"/>
      <c r="AB389" s="607"/>
      <c r="AC389" s="606"/>
      <c r="AD389" s="606"/>
      <c r="AE389" s="605"/>
      <c r="AF389" s="312">
        <f t="shared" si="145"/>
        <v>0</v>
      </c>
      <c r="AG389" s="312">
        <f t="shared" si="146"/>
        <v>0</v>
      </c>
      <c r="AH389" s="312"/>
      <c r="AI389" s="482">
        <v>37</v>
      </c>
      <c r="AJ389" s="479"/>
      <c r="AK389" s="479"/>
      <c r="AL389" s="480"/>
      <c r="AM389" s="480"/>
      <c r="AN389" s="481"/>
      <c r="AO389" s="312">
        <f t="shared" si="147"/>
        <v>0</v>
      </c>
      <c r="AP389" s="312">
        <f t="shared" si="148"/>
        <v>0</v>
      </c>
    </row>
    <row r="390" spans="1:42" s="17" customFormat="1" x14ac:dyDescent="0.2">
      <c r="A390" s="478">
        <v>5</v>
      </c>
      <c r="B390" s="479"/>
      <c r="C390" s="479"/>
      <c r="D390" s="480"/>
      <c r="E390" s="480"/>
      <c r="F390" s="481"/>
      <c r="G390" s="312">
        <f t="shared" si="141"/>
        <v>0</v>
      </c>
      <c r="H390" s="312">
        <f t="shared" si="142"/>
        <v>0</v>
      </c>
      <c r="I390" s="312"/>
      <c r="J390" s="312"/>
      <c r="K390" s="312"/>
      <c r="L390" s="312"/>
      <c r="M390" s="312"/>
      <c r="N390" s="312"/>
      <c r="O390" s="312"/>
      <c r="P390" s="312"/>
      <c r="Q390" s="478">
        <v>16</v>
      </c>
      <c r="R390" s="479"/>
      <c r="S390" s="479"/>
      <c r="T390" s="480"/>
      <c r="U390" s="480"/>
      <c r="V390" s="481"/>
      <c r="W390" s="312">
        <f t="shared" si="143"/>
        <v>0</v>
      </c>
      <c r="X390" s="312">
        <f t="shared" si="144"/>
        <v>0</v>
      </c>
      <c r="Y390" s="312"/>
      <c r="Z390" s="608">
        <v>27</v>
      </c>
      <c r="AA390" s="607"/>
      <c r="AB390" s="607"/>
      <c r="AC390" s="606"/>
      <c r="AD390" s="606"/>
      <c r="AE390" s="605"/>
      <c r="AF390" s="312">
        <f t="shared" si="145"/>
        <v>0</v>
      </c>
      <c r="AG390" s="312">
        <f t="shared" si="146"/>
        <v>0</v>
      </c>
      <c r="AH390" s="312"/>
      <c r="AI390" s="482">
        <v>38</v>
      </c>
      <c r="AJ390" s="479"/>
      <c r="AK390" s="479"/>
      <c r="AL390" s="480"/>
      <c r="AM390" s="480"/>
      <c r="AN390" s="481"/>
      <c r="AO390" s="312">
        <f t="shared" si="147"/>
        <v>0</v>
      </c>
      <c r="AP390" s="312">
        <f t="shared" si="148"/>
        <v>0</v>
      </c>
    </row>
    <row r="391" spans="1:42" s="17" customFormat="1" x14ac:dyDescent="0.2">
      <c r="A391" s="478">
        <v>6</v>
      </c>
      <c r="B391" s="479"/>
      <c r="C391" s="479"/>
      <c r="D391" s="480"/>
      <c r="E391" s="480"/>
      <c r="F391" s="481"/>
      <c r="G391" s="312">
        <f t="shared" si="141"/>
        <v>0</v>
      </c>
      <c r="H391" s="312">
        <f t="shared" si="142"/>
        <v>0</v>
      </c>
      <c r="I391" s="312"/>
      <c r="J391" s="312"/>
      <c r="K391" s="312"/>
      <c r="L391" s="312"/>
      <c r="M391" s="312"/>
      <c r="N391" s="312"/>
      <c r="O391" s="312"/>
      <c r="P391" s="312"/>
      <c r="Q391" s="478">
        <v>17</v>
      </c>
      <c r="R391" s="479"/>
      <c r="S391" s="479"/>
      <c r="T391" s="480"/>
      <c r="U391" s="480"/>
      <c r="V391" s="481"/>
      <c r="W391" s="312">
        <f t="shared" si="143"/>
        <v>0</v>
      </c>
      <c r="X391" s="312">
        <f t="shared" si="144"/>
        <v>0</v>
      </c>
      <c r="Y391" s="312"/>
      <c r="Z391" s="608">
        <v>28</v>
      </c>
      <c r="AA391" s="607"/>
      <c r="AB391" s="607"/>
      <c r="AC391" s="606"/>
      <c r="AD391" s="606"/>
      <c r="AE391" s="605"/>
      <c r="AF391" s="312">
        <f t="shared" si="145"/>
        <v>0</v>
      </c>
      <c r="AG391" s="312">
        <f t="shared" si="146"/>
        <v>0</v>
      </c>
      <c r="AH391" s="312"/>
      <c r="AI391" s="482">
        <v>39</v>
      </c>
      <c r="AJ391" s="479"/>
      <c r="AK391" s="479"/>
      <c r="AL391" s="480"/>
      <c r="AM391" s="480"/>
      <c r="AN391" s="481"/>
      <c r="AO391" s="312">
        <f t="shared" si="147"/>
        <v>0</v>
      </c>
      <c r="AP391" s="312">
        <f t="shared" si="148"/>
        <v>0</v>
      </c>
    </row>
    <row r="392" spans="1:42" s="17" customFormat="1" x14ac:dyDescent="0.2">
      <c r="A392" s="478">
        <v>7</v>
      </c>
      <c r="B392" s="479"/>
      <c r="C392" s="479"/>
      <c r="D392" s="480"/>
      <c r="E392" s="480"/>
      <c r="F392" s="481"/>
      <c r="G392" s="312">
        <f t="shared" si="141"/>
        <v>0</v>
      </c>
      <c r="H392" s="312">
        <f t="shared" si="142"/>
        <v>0</v>
      </c>
      <c r="I392" s="312"/>
      <c r="J392" s="312"/>
      <c r="K392" s="312"/>
      <c r="L392" s="312"/>
      <c r="M392" s="312"/>
      <c r="N392" s="312"/>
      <c r="O392" s="312"/>
      <c r="P392" s="312"/>
      <c r="Q392" s="478">
        <v>18</v>
      </c>
      <c r="R392" s="479"/>
      <c r="S392" s="479"/>
      <c r="T392" s="480"/>
      <c r="U392" s="480"/>
      <c r="V392" s="481"/>
      <c r="W392" s="312">
        <f t="shared" si="143"/>
        <v>0</v>
      </c>
      <c r="X392" s="312">
        <f t="shared" si="144"/>
        <v>0</v>
      </c>
      <c r="Y392" s="312"/>
      <c r="Z392" s="608">
        <v>29</v>
      </c>
      <c r="AA392" s="607"/>
      <c r="AB392" s="607"/>
      <c r="AC392" s="606"/>
      <c r="AD392" s="606"/>
      <c r="AE392" s="605"/>
      <c r="AF392" s="312">
        <f t="shared" si="145"/>
        <v>0</v>
      </c>
      <c r="AG392" s="312">
        <f t="shared" si="146"/>
        <v>0</v>
      </c>
      <c r="AH392" s="312"/>
      <c r="AI392" s="482">
        <v>40</v>
      </c>
      <c r="AJ392" s="479"/>
      <c r="AK392" s="479"/>
      <c r="AL392" s="480"/>
      <c r="AM392" s="480"/>
      <c r="AN392" s="481"/>
      <c r="AO392" s="312">
        <f t="shared" si="147"/>
        <v>0</v>
      </c>
      <c r="AP392" s="312">
        <f t="shared" si="148"/>
        <v>0</v>
      </c>
    </row>
    <row r="393" spans="1:42" s="17" customFormat="1" x14ac:dyDescent="0.2">
      <c r="A393" s="478">
        <v>8</v>
      </c>
      <c r="B393" s="479"/>
      <c r="C393" s="479"/>
      <c r="D393" s="480"/>
      <c r="E393" s="480"/>
      <c r="F393" s="481"/>
      <c r="G393" s="312">
        <f t="shared" si="141"/>
        <v>0</v>
      </c>
      <c r="H393" s="312">
        <f t="shared" si="142"/>
        <v>0</v>
      </c>
      <c r="I393" s="312"/>
      <c r="J393" s="312"/>
      <c r="K393" s="312"/>
      <c r="L393" s="312"/>
      <c r="M393" s="312"/>
      <c r="N393" s="312"/>
      <c r="O393" s="312"/>
      <c r="P393" s="312"/>
      <c r="Q393" s="478">
        <v>19</v>
      </c>
      <c r="R393" s="479"/>
      <c r="S393" s="479"/>
      <c r="T393" s="480"/>
      <c r="U393" s="480"/>
      <c r="V393" s="481"/>
      <c r="W393" s="312">
        <f t="shared" si="143"/>
        <v>0</v>
      </c>
      <c r="X393" s="312">
        <f t="shared" si="144"/>
        <v>0</v>
      </c>
      <c r="Y393" s="312"/>
      <c r="Z393" s="608">
        <v>30</v>
      </c>
      <c r="AA393" s="607"/>
      <c r="AB393" s="607"/>
      <c r="AC393" s="606"/>
      <c r="AD393" s="606"/>
      <c r="AE393" s="605"/>
      <c r="AF393" s="312">
        <f t="shared" si="145"/>
        <v>0</v>
      </c>
      <c r="AG393" s="312">
        <f t="shared" si="146"/>
        <v>0</v>
      </c>
      <c r="AH393" s="312"/>
      <c r="AI393" s="482">
        <v>41</v>
      </c>
      <c r="AJ393" s="479"/>
      <c r="AK393" s="479"/>
      <c r="AL393" s="480"/>
      <c r="AM393" s="480"/>
      <c r="AN393" s="481"/>
      <c r="AO393" s="312">
        <f t="shared" si="147"/>
        <v>0</v>
      </c>
      <c r="AP393" s="312">
        <f t="shared" si="148"/>
        <v>0</v>
      </c>
    </row>
    <row r="394" spans="1:42" s="17" customFormat="1" x14ac:dyDescent="0.2">
      <c r="A394" s="478">
        <v>9</v>
      </c>
      <c r="B394" s="479"/>
      <c r="C394" s="479"/>
      <c r="D394" s="480"/>
      <c r="E394" s="480"/>
      <c r="F394" s="481"/>
      <c r="G394" s="312">
        <f t="shared" si="141"/>
        <v>0</v>
      </c>
      <c r="H394" s="312">
        <f t="shared" si="142"/>
        <v>0</v>
      </c>
      <c r="I394" s="312"/>
      <c r="J394" s="312"/>
      <c r="K394" s="312"/>
      <c r="L394" s="312"/>
      <c r="M394" s="312"/>
      <c r="N394" s="312"/>
      <c r="O394" s="312"/>
      <c r="P394" s="312"/>
      <c r="Q394" s="478">
        <v>20</v>
      </c>
      <c r="R394" s="479"/>
      <c r="S394" s="479"/>
      <c r="T394" s="480"/>
      <c r="U394" s="480"/>
      <c r="V394" s="481"/>
      <c r="W394" s="312">
        <f t="shared" si="143"/>
        <v>0</v>
      </c>
      <c r="X394" s="312">
        <f t="shared" si="144"/>
        <v>0</v>
      </c>
      <c r="Y394" s="312"/>
      <c r="Z394" s="608">
        <v>31</v>
      </c>
      <c r="AA394" s="607"/>
      <c r="AB394" s="607"/>
      <c r="AC394" s="606"/>
      <c r="AD394" s="606"/>
      <c r="AE394" s="605"/>
      <c r="AF394" s="312">
        <f t="shared" si="145"/>
        <v>0</v>
      </c>
      <c r="AG394" s="312">
        <f t="shared" si="146"/>
        <v>0</v>
      </c>
      <c r="AH394" s="312"/>
      <c r="AI394" s="482">
        <v>42</v>
      </c>
      <c r="AJ394" s="479"/>
      <c r="AK394" s="479"/>
      <c r="AL394" s="480"/>
      <c r="AM394" s="480"/>
      <c r="AN394" s="481"/>
      <c r="AO394" s="312">
        <f t="shared" si="147"/>
        <v>0</v>
      </c>
      <c r="AP394" s="312">
        <f t="shared" si="148"/>
        <v>0</v>
      </c>
    </row>
    <row r="395" spans="1:42" s="17" customFormat="1" x14ac:dyDescent="0.2">
      <c r="A395" s="478">
        <v>10</v>
      </c>
      <c r="B395" s="479"/>
      <c r="C395" s="479"/>
      <c r="D395" s="480"/>
      <c r="E395" s="480"/>
      <c r="F395" s="481"/>
      <c r="G395" s="312">
        <f t="shared" si="141"/>
        <v>0</v>
      </c>
      <c r="H395" s="312">
        <f t="shared" si="142"/>
        <v>0</v>
      </c>
      <c r="I395" s="312"/>
      <c r="J395" s="312"/>
      <c r="K395" s="312"/>
      <c r="L395" s="312"/>
      <c r="M395" s="312"/>
      <c r="N395" s="312"/>
      <c r="O395" s="312"/>
      <c r="P395" s="312"/>
      <c r="Q395" s="478">
        <v>21</v>
      </c>
      <c r="R395" s="479"/>
      <c r="S395" s="479"/>
      <c r="T395" s="480"/>
      <c r="U395" s="480"/>
      <c r="V395" s="481"/>
      <c r="W395" s="312">
        <f t="shared" si="143"/>
        <v>0</v>
      </c>
      <c r="X395" s="312">
        <f t="shared" si="144"/>
        <v>0</v>
      </c>
      <c r="Y395" s="312"/>
      <c r="Z395" s="608">
        <v>32</v>
      </c>
      <c r="AA395" s="607"/>
      <c r="AB395" s="607"/>
      <c r="AC395" s="606"/>
      <c r="AD395" s="606"/>
      <c r="AE395" s="605"/>
      <c r="AF395" s="312">
        <f t="shared" si="145"/>
        <v>0</v>
      </c>
      <c r="AG395" s="312">
        <f t="shared" si="146"/>
        <v>0</v>
      </c>
      <c r="AH395" s="312"/>
      <c r="AI395" s="482">
        <v>43</v>
      </c>
      <c r="AJ395" s="479"/>
      <c r="AK395" s="479"/>
      <c r="AL395" s="480"/>
      <c r="AM395" s="480"/>
      <c r="AN395" s="481"/>
      <c r="AO395" s="312">
        <f t="shared" si="147"/>
        <v>0</v>
      </c>
      <c r="AP395" s="312">
        <f t="shared" si="148"/>
        <v>0</v>
      </c>
    </row>
    <row r="396" spans="1:42" s="17" customFormat="1" ht="13.5" thickBot="1" x14ac:dyDescent="0.25">
      <c r="A396" s="483">
        <v>11</v>
      </c>
      <c r="B396" s="484"/>
      <c r="C396" s="484"/>
      <c r="D396" s="485"/>
      <c r="E396" s="485"/>
      <c r="F396" s="486"/>
      <c r="G396" s="312">
        <f t="shared" si="141"/>
        <v>0</v>
      </c>
      <c r="H396" s="312">
        <f t="shared" si="142"/>
        <v>0</v>
      </c>
      <c r="I396" s="312"/>
      <c r="J396" s="312"/>
      <c r="K396" s="312"/>
      <c r="L396" s="312"/>
      <c r="M396" s="312"/>
      <c r="N396" s="312"/>
      <c r="O396" s="312"/>
      <c r="P396" s="312"/>
      <c r="Q396" s="483">
        <v>22</v>
      </c>
      <c r="R396" s="484"/>
      <c r="S396" s="484"/>
      <c r="T396" s="485"/>
      <c r="U396" s="485"/>
      <c r="V396" s="486"/>
      <c r="W396" s="312">
        <f t="shared" si="143"/>
        <v>0</v>
      </c>
      <c r="X396" s="312">
        <f t="shared" si="144"/>
        <v>0</v>
      </c>
      <c r="Y396" s="312"/>
      <c r="Z396" s="604">
        <v>33</v>
      </c>
      <c r="AA396" s="603"/>
      <c r="AB396" s="603"/>
      <c r="AC396" s="602"/>
      <c r="AD396" s="602"/>
      <c r="AE396" s="601"/>
      <c r="AF396" s="312">
        <f t="shared" si="145"/>
        <v>0</v>
      </c>
      <c r="AG396" s="312">
        <f t="shared" si="146"/>
        <v>0</v>
      </c>
      <c r="AH396" s="312"/>
      <c r="AI396" s="487"/>
      <c r="AJ396" s="488" t="s">
        <v>3</v>
      </c>
      <c r="AK396" s="487"/>
      <c r="AL396" s="487"/>
      <c r="AM396" s="487"/>
      <c r="AN396" s="489">
        <f>SUM(F386:F396)+SUM(V386:V396)+SUM(AN386:AN395)+SUM(AE386:AE396)</f>
        <v>0</v>
      </c>
      <c r="AO396" s="312">
        <f t="shared" si="147"/>
        <v>0</v>
      </c>
      <c r="AP396" s="312">
        <f t="shared" si="148"/>
        <v>0</v>
      </c>
    </row>
    <row r="397" spans="1:42" s="17" customFormat="1" x14ac:dyDescent="0.2">
      <c r="B397" s="328"/>
      <c r="C397" s="328"/>
      <c r="D397" s="329"/>
      <c r="E397" s="329"/>
      <c r="F397" s="297"/>
      <c r="G397" s="312"/>
      <c r="H397" s="312"/>
      <c r="I397" s="312"/>
      <c r="J397" s="312"/>
      <c r="K397" s="312"/>
      <c r="L397" s="312"/>
      <c r="M397" s="312"/>
      <c r="N397" s="312"/>
      <c r="O397" s="312"/>
      <c r="P397" s="312"/>
      <c r="R397" s="328"/>
      <c r="S397" s="328"/>
      <c r="T397" s="329"/>
      <c r="U397" s="329"/>
      <c r="V397" s="297"/>
      <c r="W397" s="312"/>
      <c r="X397" s="312"/>
      <c r="Y397" s="312"/>
      <c r="Z397" s="597"/>
      <c r="AA397" s="600"/>
      <c r="AB397" s="600"/>
      <c r="AC397" s="599"/>
      <c r="AD397" s="599"/>
      <c r="AE397" s="598"/>
      <c r="AF397" s="312"/>
      <c r="AG397" s="312"/>
      <c r="AH397" s="312"/>
      <c r="AJ397" s="328"/>
      <c r="AK397" s="328"/>
      <c r="AL397" s="329"/>
      <c r="AM397" s="329"/>
      <c r="AN397" s="297"/>
      <c r="AO397" s="312"/>
      <c r="AP397" s="312"/>
    </row>
    <row r="398" spans="1:42" s="17" customFormat="1" x14ac:dyDescent="0.2">
      <c r="B398" s="328"/>
      <c r="C398" s="328"/>
      <c r="D398" s="329"/>
      <c r="E398" s="329"/>
      <c r="F398" s="297"/>
      <c r="G398" s="312"/>
      <c r="H398" s="312"/>
      <c r="I398" s="312"/>
      <c r="J398" s="312"/>
      <c r="K398" s="312"/>
      <c r="L398" s="312"/>
      <c r="M398" s="312"/>
      <c r="N398" s="312"/>
      <c r="O398" s="312"/>
      <c r="P398" s="312"/>
      <c r="R398" s="328"/>
      <c r="S398" s="328"/>
      <c r="T398" s="329"/>
      <c r="U398" s="329"/>
      <c r="V398" s="297"/>
      <c r="W398" s="312"/>
      <c r="X398" s="312"/>
      <c r="Y398" s="312"/>
      <c r="Z398" s="597"/>
      <c r="AA398" s="600"/>
      <c r="AB398" s="600"/>
      <c r="AC398" s="599"/>
      <c r="AD398" s="599"/>
      <c r="AE398" s="598"/>
      <c r="AF398" s="312"/>
      <c r="AG398" s="312"/>
      <c r="AH398" s="312"/>
      <c r="AJ398" s="328"/>
      <c r="AK398" s="328"/>
      <c r="AL398" s="329"/>
      <c r="AM398" s="329"/>
      <c r="AN398" s="297"/>
      <c r="AO398" s="312"/>
      <c r="AP398" s="312"/>
    </row>
    <row r="399" spans="1:42" s="17" customFormat="1" x14ac:dyDescent="0.2">
      <c r="B399" s="328"/>
      <c r="C399" s="328"/>
      <c r="D399" s="329"/>
      <c r="E399" s="329"/>
      <c r="F399" s="297"/>
      <c r="G399" s="312"/>
      <c r="H399" s="312"/>
      <c r="I399" s="312"/>
      <c r="J399" s="312"/>
      <c r="K399" s="312"/>
      <c r="L399" s="312"/>
      <c r="M399" s="312"/>
      <c r="N399" s="312"/>
      <c r="O399" s="312"/>
      <c r="P399" s="312"/>
      <c r="R399" s="328"/>
      <c r="S399" s="328"/>
      <c r="T399" s="329"/>
      <c r="U399" s="329"/>
      <c r="V399" s="297"/>
      <c r="W399" s="312"/>
      <c r="X399" s="312"/>
      <c r="Y399" s="312"/>
      <c r="Z399" s="597"/>
      <c r="AA399" s="600"/>
      <c r="AB399" s="600"/>
      <c r="AC399" s="599"/>
      <c r="AD399" s="599"/>
      <c r="AE399" s="598"/>
      <c r="AF399" s="312"/>
      <c r="AG399" s="312"/>
      <c r="AH399" s="312"/>
      <c r="AJ399" s="328"/>
      <c r="AK399" s="328"/>
      <c r="AL399" s="329"/>
      <c r="AM399" s="329"/>
      <c r="AN399" s="297"/>
      <c r="AO399" s="312"/>
      <c r="AP399" s="312"/>
    </row>
    <row r="400" spans="1:42" s="17" customFormat="1" x14ac:dyDescent="0.2">
      <c r="B400" s="328"/>
      <c r="C400" s="328"/>
      <c r="D400" s="329"/>
      <c r="E400" s="329"/>
      <c r="F400" s="297"/>
      <c r="G400" s="312"/>
      <c r="H400" s="312"/>
      <c r="I400" s="312"/>
      <c r="J400" s="312"/>
      <c r="K400" s="312"/>
      <c r="L400" s="312"/>
      <c r="M400" s="312"/>
      <c r="N400" s="312"/>
      <c r="O400" s="312"/>
      <c r="P400" s="312"/>
      <c r="R400" s="328"/>
      <c r="S400" s="328"/>
      <c r="T400" s="329"/>
      <c r="U400" s="329"/>
      <c r="V400" s="297"/>
      <c r="W400" s="312"/>
      <c r="X400" s="312"/>
      <c r="Y400" s="312"/>
      <c r="Z400" s="597"/>
      <c r="AA400" s="600"/>
      <c r="AB400" s="600"/>
      <c r="AC400" s="599"/>
      <c r="AD400" s="599"/>
      <c r="AE400" s="598"/>
      <c r="AF400" s="312"/>
      <c r="AG400" s="312"/>
      <c r="AH400" s="312"/>
      <c r="AJ400" s="328"/>
      <c r="AK400" s="328"/>
      <c r="AL400" s="329"/>
      <c r="AM400" s="329"/>
      <c r="AN400" s="297"/>
      <c r="AO400" s="312"/>
      <c r="AP400" s="312"/>
    </row>
    <row r="401" spans="1:42" s="17" customFormat="1" x14ac:dyDescent="0.2">
      <c r="B401" s="328"/>
      <c r="C401" s="328"/>
      <c r="D401" s="329"/>
      <c r="E401" s="329"/>
      <c r="F401" s="297"/>
      <c r="G401" s="312"/>
      <c r="H401" s="312"/>
      <c r="I401" s="312"/>
      <c r="J401" s="312"/>
      <c r="K401" s="312"/>
      <c r="L401" s="312"/>
      <c r="M401" s="312"/>
      <c r="N401" s="312"/>
      <c r="O401" s="312"/>
      <c r="P401" s="312"/>
      <c r="R401" s="328"/>
      <c r="S401" s="328"/>
      <c r="T401" s="329"/>
      <c r="U401" s="329"/>
      <c r="V401" s="297"/>
      <c r="W401" s="312"/>
      <c r="X401" s="312"/>
      <c r="Y401" s="312"/>
      <c r="Z401" s="597"/>
      <c r="AA401" s="600"/>
      <c r="AB401" s="600"/>
      <c r="AC401" s="599"/>
      <c r="AD401" s="599"/>
      <c r="AE401" s="598"/>
      <c r="AF401" s="312"/>
      <c r="AG401" s="312"/>
      <c r="AH401" s="312"/>
      <c r="AJ401" s="328"/>
      <c r="AK401" s="328"/>
      <c r="AL401" s="329"/>
      <c r="AM401" s="329"/>
      <c r="AN401" s="297"/>
      <c r="AO401" s="312"/>
      <c r="AP401" s="312"/>
    </row>
    <row r="402" spans="1:42" s="17" customFormat="1" x14ac:dyDescent="0.2">
      <c r="B402" s="328"/>
      <c r="C402" s="328"/>
      <c r="D402" s="329"/>
      <c r="E402" s="329"/>
      <c r="F402" s="297"/>
      <c r="G402" s="312"/>
      <c r="H402" s="312"/>
      <c r="I402" s="312"/>
      <c r="J402" s="312"/>
      <c r="K402" s="312"/>
      <c r="L402" s="312"/>
      <c r="M402" s="312"/>
      <c r="N402" s="312"/>
      <c r="O402" s="312"/>
      <c r="P402" s="312"/>
      <c r="R402" s="328"/>
      <c r="S402" s="328"/>
      <c r="T402" s="329"/>
      <c r="U402" s="329"/>
      <c r="V402" s="297"/>
      <c r="W402" s="312"/>
      <c r="X402" s="312"/>
      <c r="Y402" s="312"/>
      <c r="Z402" s="597"/>
      <c r="AA402" s="600"/>
      <c r="AB402" s="600"/>
      <c r="AC402" s="599"/>
      <c r="AD402" s="599"/>
      <c r="AE402" s="598"/>
      <c r="AF402" s="312"/>
      <c r="AG402" s="312"/>
      <c r="AH402" s="312"/>
      <c r="AJ402" s="328"/>
      <c r="AK402" s="328"/>
      <c r="AL402" s="329"/>
      <c r="AM402" s="329"/>
      <c r="AN402" s="297"/>
      <c r="AO402" s="312"/>
      <c r="AP402" s="312"/>
    </row>
    <row r="403" spans="1:42" s="17" customFormat="1" ht="13.5" thickBot="1" x14ac:dyDescent="0.25">
      <c r="B403" s="328"/>
      <c r="C403" s="328"/>
      <c r="D403" s="329"/>
      <c r="E403" s="329"/>
      <c r="F403" s="297"/>
      <c r="G403" s="312"/>
      <c r="H403" s="312"/>
      <c r="I403" s="312"/>
      <c r="J403" s="312"/>
      <c r="K403" s="312"/>
      <c r="L403" s="312"/>
      <c r="M403" s="312"/>
      <c r="N403" s="312"/>
      <c r="O403" s="312"/>
      <c r="P403" s="312"/>
      <c r="R403" s="328"/>
      <c r="S403" s="328"/>
      <c r="T403" s="329"/>
      <c r="U403" s="329"/>
      <c r="V403" s="297"/>
      <c r="W403" s="312"/>
      <c r="X403" s="312"/>
      <c r="Y403" s="312"/>
      <c r="Z403" s="597"/>
      <c r="AA403" s="600"/>
      <c r="AB403" s="600"/>
      <c r="AC403" s="599"/>
      <c r="AD403" s="599"/>
      <c r="AE403" s="598"/>
      <c r="AF403" s="312"/>
      <c r="AG403" s="312"/>
      <c r="AH403" s="312"/>
      <c r="AJ403" s="328"/>
      <c r="AK403" s="328"/>
      <c r="AL403" s="329"/>
      <c r="AM403" s="329"/>
      <c r="AN403" s="297"/>
      <c r="AO403" s="312"/>
      <c r="AP403" s="312"/>
    </row>
    <row r="404" spans="1:42" s="17" customFormat="1" ht="13.5" customHeight="1" thickBot="1" x14ac:dyDescent="0.25">
      <c r="A404" s="472">
        <v>18</v>
      </c>
      <c r="B404" s="473"/>
      <c r="C404" s="473"/>
      <c r="D404" s="755" t="s">
        <v>159</v>
      </c>
      <c r="E404" s="757" t="s">
        <v>34</v>
      </c>
      <c r="F404" s="317">
        <f>+$AN416</f>
        <v>0</v>
      </c>
      <c r="Q404" s="472"/>
      <c r="R404" s="473"/>
      <c r="S404" s="473"/>
      <c r="T404" s="755" t="s">
        <v>159</v>
      </c>
      <c r="U404" s="757" t="s">
        <v>34</v>
      </c>
      <c r="V404" s="317">
        <f>+$AN416</f>
        <v>0</v>
      </c>
      <c r="Z404" s="615">
        <v>18</v>
      </c>
      <c r="AA404" s="614"/>
      <c r="AB404" s="614"/>
      <c r="AC404" s="763" t="s">
        <v>159</v>
      </c>
      <c r="AD404" s="761" t="s">
        <v>34</v>
      </c>
      <c r="AE404" s="612">
        <f>+$AN416</f>
        <v>0</v>
      </c>
      <c r="AI404" s="473"/>
      <c r="AJ404" s="473"/>
      <c r="AK404" s="473"/>
      <c r="AL404" s="765" t="s">
        <v>159</v>
      </c>
      <c r="AM404" s="757" t="s">
        <v>34</v>
      </c>
      <c r="AN404" s="767" t="s">
        <v>18</v>
      </c>
    </row>
    <row r="405" spans="1:42" s="17" customFormat="1" ht="51" x14ac:dyDescent="0.2">
      <c r="A405" s="475" t="s">
        <v>7</v>
      </c>
      <c r="B405" s="476" t="str">
        <f>+" אסמכתא " &amp; B20 &amp;"         חזרה לטבלה "</f>
        <v xml:space="preserve"> אסמכתא          חזרה לטבלה </v>
      </c>
      <c r="C405" s="477" t="s">
        <v>203</v>
      </c>
      <c r="D405" s="756"/>
      <c r="E405" s="758"/>
      <c r="F405" s="317" t="s">
        <v>18</v>
      </c>
      <c r="G405" s="312"/>
      <c r="Q405" s="475" t="s">
        <v>23</v>
      </c>
      <c r="R405" s="476" t="str">
        <f>+" אסמכתא " &amp; B20 &amp;"         חזרה לטבלה "</f>
        <v xml:space="preserve"> אסמכתא          חזרה לטבלה </v>
      </c>
      <c r="S405" s="477" t="s">
        <v>203</v>
      </c>
      <c r="T405" s="756"/>
      <c r="U405" s="758"/>
      <c r="V405" s="317" t="s">
        <v>18</v>
      </c>
      <c r="W405" s="312"/>
      <c r="Z405" s="611" t="s">
        <v>7</v>
      </c>
      <c r="AA405" s="610" t="str">
        <f>+" אסמכתא " &amp; B20 &amp;"         חזרה לטבלה "</f>
        <v xml:space="preserve"> אסמכתא          חזרה לטבלה </v>
      </c>
      <c r="AB405" s="609" t="s">
        <v>203</v>
      </c>
      <c r="AC405" s="764"/>
      <c r="AD405" s="762"/>
      <c r="AE405" s="612" t="s">
        <v>18</v>
      </c>
      <c r="AF405" s="312"/>
      <c r="AI405" s="477" t="s">
        <v>23</v>
      </c>
      <c r="AJ405" s="476" t="str">
        <f>+" אסמכתא " &amp; B20 &amp;"         חזרה לטבלה "</f>
        <v xml:space="preserve"> אסמכתא          חזרה לטבלה </v>
      </c>
      <c r="AK405" s="477" t="s">
        <v>203</v>
      </c>
      <c r="AL405" s="766"/>
      <c r="AM405" s="758"/>
      <c r="AN405" s="768"/>
      <c r="AO405" s="312"/>
    </row>
    <row r="406" spans="1:42" s="17" customFormat="1" x14ac:dyDescent="0.2">
      <c r="A406" s="478">
        <v>1</v>
      </c>
      <c r="B406" s="479"/>
      <c r="C406" s="479"/>
      <c r="D406" s="480"/>
      <c r="E406" s="480"/>
      <c r="F406" s="481"/>
      <c r="G406" s="312">
        <f t="shared" ref="G406:G416" si="149">IF(AND((COUNTA($C$3)=1),(COUNTA(F406)=1),($C$3&lt;&gt;0),(OR((E406&lt;$C$62),(E406&gt;($E$62+61))))),1,0)</f>
        <v>0</v>
      </c>
      <c r="H406" s="312">
        <f t="shared" ref="H406:H416" si="150">IF(AND((COUNTA($C$3)=1),(COUNTA(F406)=1),($C$3&lt;&gt;0),(OR((D406&lt;$C$62),(D406&gt;($E$62))))),1,0)</f>
        <v>0</v>
      </c>
      <c r="I406" s="312"/>
      <c r="J406" s="312"/>
      <c r="K406" s="312"/>
      <c r="L406" s="312"/>
      <c r="M406" s="312"/>
      <c r="N406" s="312"/>
      <c r="O406" s="312"/>
      <c r="P406" s="312"/>
      <c r="Q406" s="478">
        <v>12</v>
      </c>
      <c r="R406" s="479"/>
      <c r="S406" s="479"/>
      <c r="T406" s="480"/>
      <c r="U406" s="480"/>
      <c r="V406" s="481"/>
      <c r="W406" s="312">
        <f t="shared" ref="W406:W416" si="151">IF(AND((COUNTA($C$3)=1),(COUNTA(V406)=1),($C$3&lt;&gt;0),(OR((U406&lt;$C$62),(U406&gt;($E$62+61))))),1,0)</f>
        <v>0</v>
      </c>
      <c r="X406" s="312">
        <f t="shared" ref="X406:X416" si="152">IF(AND((COUNTA($C$3)=1),(COUNTA(V406)=1),($C$3&lt;&gt;0),(OR((T406&lt;$C$62),(T406&gt;($E$62))))),1,0)</f>
        <v>0</v>
      </c>
      <c r="Y406" s="312"/>
      <c r="Z406" s="608">
        <v>23</v>
      </c>
      <c r="AA406" s="607"/>
      <c r="AB406" s="607"/>
      <c r="AC406" s="606"/>
      <c r="AD406" s="606"/>
      <c r="AE406" s="605"/>
      <c r="AF406" s="312">
        <f t="shared" ref="AF406:AF416" si="153">IF(AND((COUNTA($C$3)=1),(COUNTA(AE406)=1),($C$3&lt;&gt;0),(OR((AD406&lt;$C$62),(AD406&gt;($E$62+61))))),1,0)</f>
        <v>0</v>
      </c>
      <c r="AG406" s="312">
        <f t="shared" ref="AG406:AG416" si="154">IF(AND((COUNTA($C$3)=1),(COUNTA(AE406)=1),($C$3&lt;&gt;0),(OR((AC406&lt;$C$62),(AC406&gt;($E$62))))),1,0)</f>
        <v>0</v>
      </c>
      <c r="AH406" s="312"/>
      <c r="AI406" s="482">
        <v>34</v>
      </c>
      <c r="AJ406" s="479"/>
      <c r="AK406" s="479"/>
      <c r="AL406" s="480"/>
      <c r="AM406" s="480"/>
      <c r="AN406" s="481"/>
      <c r="AO406" s="312">
        <f t="shared" ref="AO406:AO416" si="155">IF(AND((COUNTA($C$3)=1),(COUNTA(AN406)=1),($C$3&lt;&gt;0),(OR((AM406&lt;$C$62),(AM406&gt;($E$62+61))))),1,0)</f>
        <v>0</v>
      </c>
      <c r="AP406" s="312">
        <f t="shared" ref="AP406:AP416" si="156">IF(AND((COUNTA($C$3)=1),(COUNTA(AN406)=1),($C$3&lt;&gt;0),(OR((AL406&lt;$C$62),(AL406&gt;($E$62))))),1,0)</f>
        <v>0</v>
      </c>
    </row>
    <row r="407" spans="1:42" s="17" customFormat="1" x14ac:dyDescent="0.2">
      <c r="A407" s="478">
        <v>2</v>
      </c>
      <c r="B407" s="479"/>
      <c r="C407" s="479"/>
      <c r="D407" s="480"/>
      <c r="E407" s="480"/>
      <c r="F407" s="481"/>
      <c r="G407" s="312">
        <f t="shared" si="149"/>
        <v>0</v>
      </c>
      <c r="H407" s="312">
        <f t="shared" si="150"/>
        <v>0</v>
      </c>
      <c r="I407" s="312"/>
      <c r="J407" s="312"/>
      <c r="K407" s="312"/>
      <c r="L407" s="312"/>
      <c r="M407" s="312"/>
      <c r="N407" s="312"/>
      <c r="O407" s="312"/>
      <c r="P407" s="312"/>
      <c r="Q407" s="478">
        <v>13</v>
      </c>
      <c r="R407" s="479"/>
      <c r="S407" s="479"/>
      <c r="T407" s="480"/>
      <c r="U407" s="480"/>
      <c r="V407" s="481"/>
      <c r="W407" s="312">
        <f t="shared" si="151"/>
        <v>0</v>
      </c>
      <c r="X407" s="312">
        <f t="shared" si="152"/>
        <v>0</v>
      </c>
      <c r="Y407" s="312"/>
      <c r="Z407" s="608">
        <v>24</v>
      </c>
      <c r="AA407" s="607"/>
      <c r="AB407" s="607"/>
      <c r="AC407" s="606"/>
      <c r="AD407" s="606"/>
      <c r="AE407" s="605"/>
      <c r="AF407" s="312">
        <f t="shared" si="153"/>
        <v>0</v>
      </c>
      <c r="AG407" s="312">
        <f t="shared" si="154"/>
        <v>0</v>
      </c>
      <c r="AH407" s="312"/>
      <c r="AI407" s="482">
        <v>35</v>
      </c>
      <c r="AJ407" s="479"/>
      <c r="AK407" s="479"/>
      <c r="AL407" s="480"/>
      <c r="AM407" s="480"/>
      <c r="AN407" s="481"/>
      <c r="AO407" s="312">
        <f t="shared" si="155"/>
        <v>0</v>
      </c>
      <c r="AP407" s="312">
        <f t="shared" si="156"/>
        <v>0</v>
      </c>
    </row>
    <row r="408" spans="1:42" s="17" customFormat="1" x14ac:dyDescent="0.2">
      <c r="A408" s="478">
        <v>3</v>
      </c>
      <c r="B408" s="479"/>
      <c r="C408" s="479"/>
      <c r="D408" s="480"/>
      <c r="E408" s="480"/>
      <c r="F408" s="481"/>
      <c r="G408" s="312">
        <f t="shared" si="149"/>
        <v>0</v>
      </c>
      <c r="H408" s="312">
        <f t="shared" si="150"/>
        <v>0</v>
      </c>
      <c r="I408" s="312"/>
      <c r="J408" s="312"/>
      <c r="K408" s="312"/>
      <c r="L408" s="312"/>
      <c r="M408" s="312"/>
      <c r="N408" s="312"/>
      <c r="O408" s="312"/>
      <c r="P408" s="312"/>
      <c r="Q408" s="478">
        <v>14</v>
      </c>
      <c r="R408" s="479"/>
      <c r="S408" s="479"/>
      <c r="T408" s="480"/>
      <c r="U408" s="480"/>
      <c r="V408" s="481"/>
      <c r="W408" s="312">
        <f t="shared" si="151"/>
        <v>0</v>
      </c>
      <c r="X408" s="312">
        <f t="shared" si="152"/>
        <v>0</v>
      </c>
      <c r="Y408" s="312"/>
      <c r="Z408" s="608">
        <v>25</v>
      </c>
      <c r="AA408" s="607"/>
      <c r="AB408" s="607"/>
      <c r="AC408" s="606"/>
      <c r="AD408" s="606"/>
      <c r="AE408" s="605"/>
      <c r="AF408" s="312">
        <f t="shared" si="153"/>
        <v>0</v>
      </c>
      <c r="AG408" s="312">
        <f t="shared" si="154"/>
        <v>0</v>
      </c>
      <c r="AH408" s="312"/>
      <c r="AI408" s="482">
        <v>36</v>
      </c>
      <c r="AJ408" s="479"/>
      <c r="AK408" s="479"/>
      <c r="AL408" s="480"/>
      <c r="AM408" s="480"/>
      <c r="AN408" s="481"/>
      <c r="AO408" s="312">
        <f t="shared" si="155"/>
        <v>0</v>
      </c>
      <c r="AP408" s="312">
        <f t="shared" si="156"/>
        <v>0</v>
      </c>
    </row>
    <row r="409" spans="1:42" s="17" customFormat="1" x14ac:dyDescent="0.2">
      <c r="A409" s="478">
        <v>4</v>
      </c>
      <c r="B409" s="479"/>
      <c r="C409" s="479"/>
      <c r="D409" s="480"/>
      <c r="E409" s="480"/>
      <c r="F409" s="481"/>
      <c r="G409" s="312">
        <f t="shared" si="149"/>
        <v>0</v>
      </c>
      <c r="H409" s="312">
        <f t="shared" si="150"/>
        <v>0</v>
      </c>
      <c r="I409" s="312"/>
      <c r="J409" s="312"/>
      <c r="K409" s="312"/>
      <c r="L409" s="312"/>
      <c r="M409" s="312"/>
      <c r="N409" s="312"/>
      <c r="O409" s="312"/>
      <c r="P409" s="312"/>
      <c r="Q409" s="478">
        <v>15</v>
      </c>
      <c r="R409" s="479"/>
      <c r="S409" s="479"/>
      <c r="T409" s="480"/>
      <c r="U409" s="480"/>
      <c r="V409" s="481"/>
      <c r="W409" s="312">
        <f t="shared" si="151"/>
        <v>0</v>
      </c>
      <c r="X409" s="312">
        <f t="shared" si="152"/>
        <v>0</v>
      </c>
      <c r="Y409" s="312"/>
      <c r="Z409" s="608">
        <v>26</v>
      </c>
      <c r="AA409" s="607"/>
      <c r="AB409" s="607"/>
      <c r="AC409" s="606"/>
      <c r="AD409" s="606"/>
      <c r="AE409" s="605"/>
      <c r="AF409" s="312">
        <f t="shared" si="153"/>
        <v>0</v>
      </c>
      <c r="AG409" s="312">
        <f t="shared" si="154"/>
        <v>0</v>
      </c>
      <c r="AH409" s="312"/>
      <c r="AI409" s="482">
        <v>37</v>
      </c>
      <c r="AJ409" s="479"/>
      <c r="AK409" s="479"/>
      <c r="AL409" s="480"/>
      <c r="AM409" s="480"/>
      <c r="AN409" s="481"/>
      <c r="AO409" s="312">
        <f t="shared" si="155"/>
        <v>0</v>
      </c>
      <c r="AP409" s="312">
        <f t="shared" si="156"/>
        <v>0</v>
      </c>
    </row>
    <row r="410" spans="1:42" s="17" customFormat="1" x14ac:dyDescent="0.2">
      <c r="A410" s="478">
        <v>5</v>
      </c>
      <c r="B410" s="479"/>
      <c r="C410" s="479"/>
      <c r="D410" s="480"/>
      <c r="E410" s="480"/>
      <c r="F410" s="481"/>
      <c r="G410" s="312">
        <f t="shared" si="149"/>
        <v>0</v>
      </c>
      <c r="H410" s="312">
        <f t="shared" si="150"/>
        <v>0</v>
      </c>
      <c r="I410" s="312"/>
      <c r="J410" s="312"/>
      <c r="K410" s="312"/>
      <c r="L410" s="312"/>
      <c r="M410" s="312"/>
      <c r="N410" s="312"/>
      <c r="O410" s="312"/>
      <c r="P410" s="312"/>
      <c r="Q410" s="478">
        <v>16</v>
      </c>
      <c r="R410" s="479"/>
      <c r="S410" s="479"/>
      <c r="T410" s="480"/>
      <c r="U410" s="480"/>
      <c r="V410" s="481"/>
      <c r="W410" s="312">
        <f t="shared" si="151"/>
        <v>0</v>
      </c>
      <c r="X410" s="312">
        <f t="shared" si="152"/>
        <v>0</v>
      </c>
      <c r="Y410" s="312"/>
      <c r="Z410" s="608">
        <v>27</v>
      </c>
      <c r="AA410" s="607"/>
      <c r="AB410" s="607"/>
      <c r="AC410" s="606"/>
      <c r="AD410" s="606"/>
      <c r="AE410" s="605"/>
      <c r="AF410" s="312">
        <f t="shared" si="153"/>
        <v>0</v>
      </c>
      <c r="AG410" s="312">
        <f t="shared" si="154"/>
        <v>0</v>
      </c>
      <c r="AH410" s="312"/>
      <c r="AI410" s="482">
        <v>38</v>
      </c>
      <c r="AJ410" s="479"/>
      <c r="AK410" s="479"/>
      <c r="AL410" s="480"/>
      <c r="AM410" s="480"/>
      <c r="AN410" s="481"/>
      <c r="AO410" s="312">
        <f t="shared" si="155"/>
        <v>0</v>
      </c>
      <c r="AP410" s="312">
        <f t="shared" si="156"/>
        <v>0</v>
      </c>
    </row>
    <row r="411" spans="1:42" s="17" customFormat="1" x14ac:dyDescent="0.2">
      <c r="A411" s="478">
        <v>6</v>
      </c>
      <c r="B411" s="479"/>
      <c r="C411" s="479"/>
      <c r="D411" s="480"/>
      <c r="E411" s="480"/>
      <c r="F411" s="481"/>
      <c r="G411" s="312">
        <f t="shared" si="149"/>
        <v>0</v>
      </c>
      <c r="H411" s="312">
        <f t="shared" si="150"/>
        <v>0</v>
      </c>
      <c r="I411" s="312"/>
      <c r="J411" s="312"/>
      <c r="K411" s="312"/>
      <c r="L411" s="312"/>
      <c r="M411" s="312"/>
      <c r="N411" s="312"/>
      <c r="O411" s="312"/>
      <c r="P411" s="312"/>
      <c r="Q411" s="478">
        <v>17</v>
      </c>
      <c r="R411" s="479"/>
      <c r="S411" s="479"/>
      <c r="T411" s="480"/>
      <c r="U411" s="480"/>
      <c r="V411" s="481"/>
      <c r="W411" s="312">
        <f t="shared" si="151"/>
        <v>0</v>
      </c>
      <c r="X411" s="312">
        <f t="shared" si="152"/>
        <v>0</v>
      </c>
      <c r="Y411" s="312"/>
      <c r="Z411" s="608">
        <v>28</v>
      </c>
      <c r="AA411" s="607"/>
      <c r="AB411" s="607"/>
      <c r="AC411" s="606"/>
      <c r="AD411" s="606"/>
      <c r="AE411" s="605"/>
      <c r="AF411" s="312">
        <f t="shared" si="153"/>
        <v>0</v>
      </c>
      <c r="AG411" s="312">
        <f t="shared" si="154"/>
        <v>0</v>
      </c>
      <c r="AH411" s="312"/>
      <c r="AI411" s="482">
        <v>39</v>
      </c>
      <c r="AJ411" s="479"/>
      <c r="AK411" s="479"/>
      <c r="AL411" s="480"/>
      <c r="AM411" s="480"/>
      <c r="AN411" s="481"/>
      <c r="AO411" s="312">
        <f t="shared" si="155"/>
        <v>0</v>
      </c>
      <c r="AP411" s="312">
        <f t="shared" si="156"/>
        <v>0</v>
      </c>
    </row>
    <row r="412" spans="1:42" s="17" customFormat="1" x14ac:dyDescent="0.2">
      <c r="A412" s="478">
        <v>7</v>
      </c>
      <c r="B412" s="479"/>
      <c r="C412" s="479"/>
      <c r="D412" s="480"/>
      <c r="E412" s="480"/>
      <c r="F412" s="481"/>
      <c r="G412" s="312">
        <f t="shared" si="149"/>
        <v>0</v>
      </c>
      <c r="H412" s="312">
        <f t="shared" si="150"/>
        <v>0</v>
      </c>
      <c r="I412" s="312"/>
      <c r="J412" s="312"/>
      <c r="K412" s="312"/>
      <c r="L412" s="312"/>
      <c r="M412" s="312"/>
      <c r="N412" s="312"/>
      <c r="O412" s="312"/>
      <c r="P412" s="312"/>
      <c r="Q412" s="478">
        <v>18</v>
      </c>
      <c r="R412" s="479"/>
      <c r="S412" s="479"/>
      <c r="T412" s="480"/>
      <c r="U412" s="480"/>
      <c r="V412" s="481"/>
      <c r="W412" s="312">
        <f t="shared" si="151"/>
        <v>0</v>
      </c>
      <c r="X412" s="312">
        <f t="shared" si="152"/>
        <v>0</v>
      </c>
      <c r="Y412" s="312"/>
      <c r="Z412" s="608">
        <v>29</v>
      </c>
      <c r="AA412" s="607"/>
      <c r="AB412" s="607"/>
      <c r="AC412" s="606"/>
      <c r="AD412" s="606"/>
      <c r="AE412" s="605"/>
      <c r="AF412" s="312">
        <f t="shared" si="153"/>
        <v>0</v>
      </c>
      <c r="AG412" s="312">
        <f t="shared" si="154"/>
        <v>0</v>
      </c>
      <c r="AH412" s="312"/>
      <c r="AI412" s="482">
        <v>40</v>
      </c>
      <c r="AJ412" s="479"/>
      <c r="AK412" s="479"/>
      <c r="AL412" s="480"/>
      <c r="AM412" s="480"/>
      <c r="AN412" s="481"/>
      <c r="AO412" s="312">
        <f t="shared" si="155"/>
        <v>0</v>
      </c>
      <c r="AP412" s="312">
        <f t="shared" si="156"/>
        <v>0</v>
      </c>
    </row>
    <row r="413" spans="1:42" s="17" customFormat="1" x14ac:dyDescent="0.2">
      <c r="A413" s="478">
        <v>8</v>
      </c>
      <c r="B413" s="479"/>
      <c r="C413" s="479"/>
      <c r="D413" s="480"/>
      <c r="E413" s="480"/>
      <c r="F413" s="481"/>
      <c r="G413" s="312">
        <f t="shared" si="149"/>
        <v>0</v>
      </c>
      <c r="H413" s="312">
        <f t="shared" si="150"/>
        <v>0</v>
      </c>
      <c r="I413" s="312"/>
      <c r="J413" s="312"/>
      <c r="K413" s="312"/>
      <c r="L413" s="312"/>
      <c r="M413" s="312"/>
      <c r="N413" s="312"/>
      <c r="O413" s="312"/>
      <c r="P413" s="312"/>
      <c r="Q413" s="478">
        <v>19</v>
      </c>
      <c r="R413" s="479"/>
      <c r="S413" s="479"/>
      <c r="T413" s="480"/>
      <c r="U413" s="480"/>
      <c r="V413" s="481"/>
      <c r="W413" s="312">
        <f t="shared" si="151"/>
        <v>0</v>
      </c>
      <c r="X413" s="312">
        <f t="shared" si="152"/>
        <v>0</v>
      </c>
      <c r="Y413" s="312"/>
      <c r="Z413" s="608">
        <v>30</v>
      </c>
      <c r="AA413" s="607"/>
      <c r="AB413" s="607"/>
      <c r="AC413" s="606"/>
      <c r="AD413" s="606"/>
      <c r="AE413" s="605"/>
      <c r="AF413" s="312">
        <f t="shared" si="153"/>
        <v>0</v>
      </c>
      <c r="AG413" s="312">
        <f t="shared" si="154"/>
        <v>0</v>
      </c>
      <c r="AH413" s="312"/>
      <c r="AI413" s="482">
        <v>41</v>
      </c>
      <c r="AJ413" s="479"/>
      <c r="AK413" s="479"/>
      <c r="AL413" s="480"/>
      <c r="AM413" s="480"/>
      <c r="AN413" s="481"/>
      <c r="AO413" s="312">
        <f t="shared" si="155"/>
        <v>0</v>
      </c>
      <c r="AP413" s="312">
        <f t="shared" si="156"/>
        <v>0</v>
      </c>
    </row>
    <row r="414" spans="1:42" s="17" customFormat="1" x14ac:dyDescent="0.2">
      <c r="A414" s="478">
        <v>9</v>
      </c>
      <c r="B414" s="479"/>
      <c r="C414" s="479"/>
      <c r="D414" s="480"/>
      <c r="E414" s="480"/>
      <c r="F414" s="481"/>
      <c r="G414" s="312">
        <f t="shared" si="149"/>
        <v>0</v>
      </c>
      <c r="H414" s="312">
        <f t="shared" si="150"/>
        <v>0</v>
      </c>
      <c r="I414" s="312"/>
      <c r="J414" s="312"/>
      <c r="K414" s="312"/>
      <c r="L414" s="312"/>
      <c r="M414" s="312"/>
      <c r="N414" s="312"/>
      <c r="O414" s="312"/>
      <c r="P414" s="312"/>
      <c r="Q414" s="478">
        <v>20</v>
      </c>
      <c r="R414" s="479"/>
      <c r="S414" s="479"/>
      <c r="T414" s="480"/>
      <c r="U414" s="480"/>
      <c r="V414" s="481"/>
      <c r="W414" s="312">
        <f t="shared" si="151"/>
        <v>0</v>
      </c>
      <c r="X414" s="312">
        <f t="shared" si="152"/>
        <v>0</v>
      </c>
      <c r="Y414" s="312"/>
      <c r="Z414" s="608">
        <v>31</v>
      </c>
      <c r="AA414" s="607"/>
      <c r="AB414" s="607"/>
      <c r="AC414" s="606"/>
      <c r="AD414" s="606"/>
      <c r="AE414" s="605"/>
      <c r="AF414" s="312">
        <f t="shared" si="153"/>
        <v>0</v>
      </c>
      <c r="AG414" s="312">
        <f t="shared" si="154"/>
        <v>0</v>
      </c>
      <c r="AH414" s="312"/>
      <c r="AI414" s="482">
        <v>42</v>
      </c>
      <c r="AJ414" s="479"/>
      <c r="AK414" s="479"/>
      <c r="AL414" s="480"/>
      <c r="AM414" s="480"/>
      <c r="AN414" s="481"/>
      <c r="AO414" s="312">
        <f t="shared" si="155"/>
        <v>0</v>
      </c>
      <c r="AP414" s="312">
        <f t="shared" si="156"/>
        <v>0</v>
      </c>
    </row>
    <row r="415" spans="1:42" s="17" customFormat="1" x14ac:dyDescent="0.2">
      <c r="A415" s="478">
        <v>10</v>
      </c>
      <c r="B415" s="479"/>
      <c r="C415" s="479"/>
      <c r="D415" s="480"/>
      <c r="E415" s="480"/>
      <c r="F415" s="481"/>
      <c r="G415" s="312">
        <f t="shared" si="149"/>
        <v>0</v>
      </c>
      <c r="H415" s="312">
        <f t="shared" si="150"/>
        <v>0</v>
      </c>
      <c r="I415" s="312"/>
      <c r="J415" s="312"/>
      <c r="K415" s="312"/>
      <c r="L415" s="312"/>
      <c r="M415" s="312"/>
      <c r="N415" s="312"/>
      <c r="O415" s="312"/>
      <c r="P415" s="312"/>
      <c r="Q415" s="478">
        <v>21</v>
      </c>
      <c r="R415" s="479"/>
      <c r="S415" s="479"/>
      <c r="T415" s="480"/>
      <c r="U415" s="480"/>
      <c r="V415" s="481"/>
      <c r="W415" s="312">
        <f t="shared" si="151"/>
        <v>0</v>
      </c>
      <c r="X415" s="312">
        <f t="shared" si="152"/>
        <v>0</v>
      </c>
      <c r="Y415" s="312"/>
      <c r="Z415" s="608">
        <v>32</v>
      </c>
      <c r="AA415" s="607"/>
      <c r="AB415" s="607"/>
      <c r="AC415" s="606"/>
      <c r="AD415" s="606"/>
      <c r="AE415" s="605"/>
      <c r="AF415" s="312">
        <f t="shared" si="153"/>
        <v>0</v>
      </c>
      <c r="AG415" s="312">
        <f t="shared" si="154"/>
        <v>0</v>
      </c>
      <c r="AH415" s="312"/>
      <c r="AI415" s="482">
        <v>43</v>
      </c>
      <c r="AJ415" s="479"/>
      <c r="AK415" s="479"/>
      <c r="AL415" s="480"/>
      <c r="AM415" s="480"/>
      <c r="AN415" s="481"/>
      <c r="AO415" s="312">
        <f t="shared" si="155"/>
        <v>0</v>
      </c>
      <c r="AP415" s="312">
        <f t="shared" si="156"/>
        <v>0</v>
      </c>
    </row>
    <row r="416" spans="1:42" s="17" customFormat="1" ht="13.5" thickBot="1" x14ac:dyDescent="0.25">
      <c r="A416" s="483">
        <v>11</v>
      </c>
      <c r="B416" s="484"/>
      <c r="C416" s="484"/>
      <c r="D416" s="485"/>
      <c r="E416" s="485"/>
      <c r="F416" s="486"/>
      <c r="G416" s="312">
        <f t="shared" si="149"/>
        <v>0</v>
      </c>
      <c r="H416" s="312">
        <f t="shared" si="150"/>
        <v>0</v>
      </c>
      <c r="I416" s="312"/>
      <c r="J416" s="312"/>
      <c r="K416" s="312"/>
      <c r="L416" s="312"/>
      <c r="M416" s="312"/>
      <c r="N416" s="312"/>
      <c r="O416" s="312"/>
      <c r="P416" s="312"/>
      <c r="Q416" s="483">
        <v>22</v>
      </c>
      <c r="R416" s="484"/>
      <c r="S416" s="484"/>
      <c r="T416" s="485"/>
      <c r="U416" s="485"/>
      <c r="V416" s="486"/>
      <c r="W416" s="312">
        <f t="shared" si="151"/>
        <v>0</v>
      </c>
      <c r="X416" s="312">
        <f t="shared" si="152"/>
        <v>0</v>
      </c>
      <c r="Y416" s="312"/>
      <c r="Z416" s="604">
        <v>33</v>
      </c>
      <c r="AA416" s="603"/>
      <c r="AB416" s="603"/>
      <c r="AC416" s="602"/>
      <c r="AD416" s="602"/>
      <c r="AE416" s="601"/>
      <c r="AF416" s="312">
        <f t="shared" si="153"/>
        <v>0</v>
      </c>
      <c r="AG416" s="312">
        <f t="shared" si="154"/>
        <v>0</v>
      </c>
      <c r="AH416" s="312"/>
      <c r="AI416" s="487"/>
      <c r="AJ416" s="488" t="s">
        <v>3</v>
      </c>
      <c r="AK416" s="487"/>
      <c r="AL416" s="487"/>
      <c r="AM416" s="487"/>
      <c r="AN416" s="489">
        <f>SUM(F406:F416)+SUM(V406:V416)+SUM(AN406:AN415)+SUM(AE406:AE416)</f>
        <v>0</v>
      </c>
      <c r="AO416" s="312">
        <f t="shared" si="155"/>
        <v>0</v>
      </c>
      <c r="AP416" s="312">
        <f t="shared" si="156"/>
        <v>0</v>
      </c>
    </row>
    <row r="417" spans="1:42" s="17" customFormat="1" x14ac:dyDescent="0.2">
      <c r="B417" s="328"/>
      <c r="C417" s="328"/>
      <c r="D417" s="329"/>
      <c r="E417" s="329"/>
      <c r="F417" s="297"/>
      <c r="G417" s="312"/>
      <c r="H417" s="312"/>
      <c r="I417" s="312"/>
      <c r="J417" s="312"/>
      <c r="K417" s="312"/>
      <c r="L417" s="312"/>
      <c r="M417" s="312"/>
      <c r="N417" s="312"/>
      <c r="O417" s="312"/>
      <c r="P417" s="312"/>
      <c r="R417" s="328"/>
      <c r="S417" s="328"/>
      <c r="T417" s="329"/>
      <c r="U417" s="329"/>
      <c r="V417" s="297"/>
      <c r="W417" s="312"/>
      <c r="X417" s="312"/>
      <c r="Y417" s="312"/>
      <c r="Z417" s="597"/>
      <c r="AA417" s="600"/>
      <c r="AB417" s="600"/>
      <c r="AC417" s="599"/>
      <c r="AD417" s="599"/>
      <c r="AE417" s="598"/>
      <c r="AF417" s="312"/>
      <c r="AG417" s="312"/>
      <c r="AH417" s="312"/>
      <c r="AJ417" s="328"/>
      <c r="AK417" s="328"/>
      <c r="AL417" s="329"/>
      <c r="AM417" s="329"/>
      <c r="AN417" s="297"/>
      <c r="AO417" s="312"/>
      <c r="AP417" s="312"/>
    </row>
    <row r="418" spans="1:42" s="17" customFormat="1" x14ac:dyDescent="0.2">
      <c r="B418" s="328"/>
      <c r="C418" s="328"/>
      <c r="D418" s="329"/>
      <c r="E418" s="329"/>
      <c r="F418" s="297"/>
      <c r="G418" s="312"/>
      <c r="H418" s="312"/>
      <c r="I418" s="312"/>
      <c r="J418" s="312"/>
      <c r="K418" s="312"/>
      <c r="L418" s="312"/>
      <c r="M418" s="312"/>
      <c r="N418" s="312"/>
      <c r="O418" s="312"/>
      <c r="P418" s="312"/>
      <c r="R418" s="328"/>
      <c r="S418" s="328"/>
      <c r="T418" s="329"/>
      <c r="U418" s="329"/>
      <c r="V418" s="297"/>
      <c r="W418" s="312"/>
      <c r="X418" s="312"/>
      <c r="Y418" s="312"/>
      <c r="Z418" s="597"/>
      <c r="AA418" s="600"/>
      <c r="AB418" s="600"/>
      <c r="AC418" s="599"/>
      <c r="AD418" s="599"/>
      <c r="AE418" s="598"/>
      <c r="AF418" s="312"/>
      <c r="AG418" s="312"/>
      <c r="AH418" s="312"/>
      <c r="AJ418" s="328"/>
      <c r="AK418" s="328"/>
      <c r="AL418" s="329"/>
      <c r="AM418" s="329"/>
      <c r="AN418" s="297"/>
      <c r="AO418" s="312"/>
      <c r="AP418" s="312"/>
    </row>
    <row r="419" spans="1:42" s="17" customFormat="1" x14ac:dyDescent="0.2">
      <c r="B419" s="328"/>
      <c r="C419" s="328"/>
      <c r="D419" s="329"/>
      <c r="E419" s="329"/>
      <c r="F419" s="297"/>
      <c r="G419" s="312"/>
      <c r="H419" s="312"/>
      <c r="I419" s="312"/>
      <c r="J419" s="312"/>
      <c r="K419" s="312"/>
      <c r="L419" s="312"/>
      <c r="M419" s="312"/>
      <c r="N419" s="312"/>
      <c r="O419" s="312"/>
      <c r="P419" s="312"/>
      <c r="R419" s="328"/>
      <c r="S419" s="328"/>
      <c r="T419" s="329"/>
      <c r="U419" s="329"/>
      <c r="V419" s="297"/>
      <c r="W419" s="312"/>
      <c r="X419" s="312"/>
      <c r="Y419" s="312"/>
      <c r="Z419" s="597"/>
      <c r="AA419" s="600"/>
      <c r="AB419" s="600"/>
      <c r="AC419" s="599"/>
      <c r="AD419" s="599"/>
      <c r="AE419" s="598"/>
      <c r="AF419" s="312"/>
      <c r="AG419" s="312"/>
      <c r="AH419" s="312"/>
      <c r="AJ419" s="328"/>
      <c r="AK419" s="328"/>
      <c r="AL419" s="329"/>
      <c r="AM419" s="329"/>
      <c r="AN419" s="297"/>
      <c r="AO419" s="312"/>
      <c r="AP419" s="312"/>
    </row>
    <row r="420" spans="1:42" s="17" customFormat="1" x14ac:dyDescent="0.2">
      <c r="B420" s="328"/>
      <c r="C420" s="328"/>
      <c r="D420" s="329"/>
      <c r="E420" s="329"/>
      <c r="F420" s="297"/>
      <c r="G420" s="312"/>
      <c r="H420" s="312"/>
      <c r="I420" s="312"/>
      <c r="J420" s="312"/>
      <c r="K420" s="312"/>
      <c r="L420" s="312"/>
      <c r="M420" s="312"/>
      <c r="N420" s="312"/>
      <c r="O420" s="312"/>
      <c r="P420" s="312"/>
      <c r="R420" s="328"/>
      <c r="S420" s="328"/>
      <c r="T420" s="329"/>
      <c r="U420" s="329"/>
      <c r="V420" s="297"/>
      <c r="W420" s="312"/>
      <c r="X420" s="312"/>
      <c r="Y420" s="312"/>
      <c r="Z420" s="597"/>
      <c r="AA420" s="600"/>
      <c r="AB420" s="600"/>
      <c r="AC420" s="599"/>
      <c r="AD420" s="599"/>
      <c r="AE420" s="598"/>
      <c r="AF420" s="312"/>
      <c r="AG420" s="312"/>
      <c r="AH420" s="312"/>
      <c r="AJ420" s="328"/>
      <c r="AK420" s="328"/>
      <c r="AL420" s="329"/>
      <c r="AM420" s="329"/>
      <c r="AN420" s="297"/>
      <c r="AO420" s="312"/>
      <c r="AP420" s="312"/>
    </row>
    <row r="421" spans="1:42" s="17" customFormat="1" x14ac:dyDescent="0.2">
      <c r="B421" s="328"/>
      <c r="C421" s="328"/>
      <c r="D421" s="329"/>
      <c r="E421" s="329"/>
      <c r="F421" s="297"/>
      <c r="G421" s="312"/>
      <c r="H421" s="312"/>
      <c r="I421" s="312"/>
      <c r="J421" s="312"/>
      <c r="K421" s="312"/>
      <c r="L421" s="312"/>
      <c r="M421" s="312"/>
      <c r="N421" s="312"/>
      <c r="O421" s="312"/>
      <c r="P421" s="312"/>
      <c r="R421" s="328"/>
      <c r="S421" s="328"/>
      <c r="T421" s="329"/>
      <c r="U421" s="329"/>
      <c r="V421" s="297"/>
      <c r="W421" s="312"/>
      <c r="X421" s="312"/>
      <c r="Y421" s="312"/>
      <c r="Z421" s="597"/>
      <c r="AA421" s="600"/>
      <c r="AB421" s="600"/>
      <c r="AC421" s="599"/>
      <c r="AD421" s="599"/>
      <c r="AE421" s="598"/>
      <c r="AF421" s="312"/>
      <c r="AG421" s="312"/>
      <c r="AH421" s="312"/>
      <c r="AJ421" s="328"/>
      <c r="AK421" s="328"/>
      <c r="AL421" s="329"/>
      <c r="AM421" s="329"/>
      <c r="AN421" s="297"/>
      <c r="AO421" s="312"/>
      <c r="AP421" s="312"/>
    </row>
    <row r="422" spans="1:42" s="17" customFormat="1" x14ac:dyDescent="0.2">
      <c r="B422" s="328"/>
      <c r="C422" s="328"/>
      <c r="D422" s="329"/>
      <c r="E422" s="329"/>
      <c r="F422" s="297"/>
      <c r="G422" s="312"/>
      <c r="H422" s="312"/>
      <c r="I422" s="312"/>
      <c r="J422" s="312"/>
      <c r="K422" s="312"/>
      <c r="L422" s="312"/>
      <c r="M422" s="312"/>
      <c r="N422" s="312"/>
      <c r="O422" s="312"/>
      <c r="P422" s="312"/>
      <c r="R422" s="328"/>
      <c r="S422" s="328"/>
      <c r="T422" s="329"/>
      <c r="U422" s="329"/>
      <c r="V422" s="297"/>
      <c r="W422" s="312"/>
      <c r="X422" s="312"/>
      <c r="Y422" s="312"/>
      <c r="Z422" s="597"/>
      <c r="AA422" s="600"/>
      <c r="AB422" s="600"/>
      <c r="AC422" s="599"/>
      <c r="AD422" s="599"/>
      <c r="AE422" s="598"/>
      <c r="AF422" s="312"/>
      <c r="AG422" s="312"/>
      <c r="AH422" s="312"/>
      <c r="AJ422" s="328"/>
      <c r="AK422" s="328"/>
      <c r="AL422" s="329"/>
      <c r="AM422" s="329"/>
      <c r="AN422" s="297"/>
      <c r="AO422" s="312"/>
      <c r="AP422" s="312"/>
    </row>
    <row r="423" spans="1:42" s="17" customFormat="1" ht="13.5" thickBot="1" x14ac:dyDescent="0.25">
      <c r="B423" s="328"/>
      <c r="C423" s="328"/>
      <c r="D423" s="329"/>
      <c r="E423" s="329"/>
      <c r="F423" s="297"/>
      <c r="G423" s="312"/>
      <c r="H423" s="312"/>
      <c r="I423" s="312"/>
      <c r="J423" s="312"/>
      <c r="K423" s="312"/>
      <c r="L423" s="312"/>
      <c r="M423" s="312"/>
      <c r="N423" s="312"/>
      <c r="O423" s="312"/>
      <c r="P423" s="312"/>
      <c r="R423" s="328"/>
      <c r="S423" s="328"/>
      <c r="T423" s="329"/>
      <c r="U423" s="329"/>
      <c r="V423" s="297"/>
      <c r="W423" s="312"/>
      <c r="X423" s="312"/>
      <c r="Y423" s="312"/>
      <c r="Z423" s="597"/>
      <c r="AA423" s="600"/>
      <c r="AB423" s="600"/>
      <c r="AC423" s="599"/>
      <c r="AD423" s="599"/>
      <c r="AE423" s="598"/>
      <c r="AF423" s="312"/>
      <c r="AG423" s="312"/>
      <c r="AH423" s="312"/>
      <c r="AJ423" s="328"/>
      <c r="AK423" s="328"/>
      <c r="AL423" s="329"/>
      <c r="AM423" s="329"/>
      <c r="AN423" s="297"/>
      <c r="AO423" s="312"/>
      <c r="AP423" s="312"/>
    </row>
    <row r="424" spans="1:42" s="17" customFormat="1" ht="13.5" customHeight="1" thickBot="1" x14ac:dyDescent="0.25">
      <c r="A424" s="472">
        <v>19</v>
      </c>
      <c r="B424" s="473"/>
      <c r="C424" s="473"/>
      <c r="D424" s="755" t="s">
        <v>159</v>
      </c>
      <c r="E424" s="757" t="s">
        <v>34</v>
      </c>
      <c r="F424" s="317">
        <f>+$AN436</f>
        <v>0</v>
      </c>
      <c r="Q424" s="472"/>
      <c r="R424" s="473"/>
      <c r="S424" s="473"/>
      <c r="T424" s="755" t="s">
        <v>159</v>
      </c>
      <c r="U424" s="757" t="s">
        <v>34</v>
      </c>
      <c r="V424" s="317">
        <f>+$AN436</f>
        <v>0</v>
      </c>
      <c r="Z424" s="615">
        <v>19</v>
      </c>
      <c r="AA424" s="614"/>
      <c r="AB424" s="614"/>
      <c r="AC424" s="763" t="s">
        <v>159</v>
      </c>
      <c r="AD424" s="761" t="s">
        <v>34</v>
      </c>
      <c r="AE424" s="612">
        <f>+$AN436</f>
        <v>0</v>
      </c>
      <c r="AI424" s="473"/>
      <c r="AJ424" s="473"/>
      <c r="AK424" s="473"/>
      <c r="AL424" s="765" t="s">
        <v>159</v>
      </c>
      <c r="AM424" s="757" t="s">
        <v>34</v>
      </c>
      <c r="AN424" s="767" t="s">
        <v>18</v>
      </c>
    </row>
    <row r="425" spans="1:42" s="17" customFormat="1" ht="51" x14ac:dyDescent="0.2">
      <c r="A425" s="475" t="s">
        <v>7</v>
      </c>
      <c r="B425" s="476" t="str">
        <f>+" אסמכתא " &amp; B21 &amp;"         חזרה לטבלה "</f>
        <v xml:space="preserve"> אסמכתא          חזרה לטבלה </v>
      </c>
      <c r="C425" s="477" t="s">
        <v>203</v>
      </c>
      <c r="D425" s="756"/>
      <c r="E425" s="758"/>
      <c r="F425" s="317" t="s">
        <v>18</v>
      </c>
      <c r="G425" s="312"/>
      <c r="Q425" s="475" t="s">
        <v>23</v>
      </c>
      <c r="R425" s="476" t="str">
        <f>+" אסמכתא " &amp; B21 &amp;"         חזרה לטבלה "</f>
        <v xml:space="preserve"> אסמכתא          חזרה לטבלה </v>
      </c>
      <c r="S425" s="477" t="s">
        <v>203</v>
      </c>
      <c r="T425" s="756"/>
      <c r="U425" s="758"/>
      <c r="V425" s="317" t="s">
        <v>18</v>
      </c>
      <c r="W425" s="312"/>
      <c r="Z425" s="611" t="s">
        <v>7</v>
      </c>
      <c r="AA425" s="610" t="str">
        <f>+" אסמכתא " &amp; B21 &amp;"         חזרה לטבלה "</f>
        <v xml:space="preserve"> אסמכתא          חזרה לטבלה </v>
      </c>
      <c r="AB425" s="609" t="s">
        <v>203</v>
      </c>
      <c r="AC425" s="764"/>
      <c r="AD425" s="762"/>
      <c r="AE425" s="612" t="s">
        <v>18</v>
      </c>
      <c r="AF425" s="312"/>
      <c r="AI425" s="477" t="s">
        <v>23</v>
      </c>
      <c r="AJ425" s="476" t="str">
        <f>+" אסמכתא " &amp; B21 &amp;"         חזרה לטבלה "</f>
        <v xml:space="preserve"> אסמכתא          חזרה לטבלה </v>
      </c>
      <c r="AK425" s="477" t="s">
        <v>203</v>
      </c>
      <c r="AL425" s="766"/>
      <c r="AM425" s="758"/>
      <c r="AN425" s="768"/>
      <c r="AO425" s="312"/>
    </row>
    <row r="426" spans="1:42" s="17" customFormat="1" x14ac:dyDescent="0.2">
      <c r="A426" s="478">
        <v>1</v>
      </c>
      <c r="B426" s="479"/>
      <c r="C426" s="479"/>
      <c r="D426" s="480"/>
      <c r="E426" s="480"/>
      <c r="F426" s="481"/>
      <c r="G426" s="312">
        <f t="shared" ref="G426:G436" si="157">IF(AND((COUNTA($C$3)=1),(COUNTA(F426)=1),($C$3&lt;&gt;0),(OR((E426&lt;$C$62),(E426&gt;($E$62+61))))),1,0)</f>
        <v>0</v>
      </c>
      <c r="H426" s="312">
        <f t="shared" ref="H426:H436" si="158">IF(AND((COUNTA($C$3)=1),(COUNTA(F426)=1),($C$3&lt;&gt;0),(OR((D426&lt;$C$62),(D426&gt;($E$62))))),1,0)</f>
        <v>0</v>
      </c>
      <c r="I426" s="312"/>
      <c r="J426" s="312"/>
      <c r="K426" s="312"/>
      <c r="L426" s="312"/>
      <c r="M426" s="312"/>
      <c r="N426" s="312"/>
      <c r="O426" s="312"/>
      <c r="P426" s="312"/>
      <c r="Q426" s="478">
        <v>12</v>
      </c>
      <c r="R426" s="479"/>
      <c r="S426" s="479"/>
      <c r="T426" s="480"/>
      <c r="U426" s="480"/>
      <c r="V426" s="481"/>
      <c r="W426" s="312">
        <f t="shared" ref="W426:W436" si="159">IF(AND((COUNTA($C$3)=1),(COUNTA(V426)=1),($C$3&lt;&gt;0),(OR((U426&lt;$C$62),(U426&gt;($E$62+61))))),1,0)</f>
        <v>0</v>
      </c>
      <c r="X426" s="312">
        <f t="shared" ref="X426:X436" si="160">IF(AND((COUNTA($C$3)=1),(COUNTA(V426)=1),($C$3&lt;&gt;0),(OR((T426&lt;$C$62),(T426&gt;($E$62))))),1,0)</f>
        <v>0</v>
      </c>
      <c r="Y426" s="312"/>
      <c r="Z426" s="608">
        <v>23</v>
      </c>
      <c r="AA426" s="607"/>
      <c r="AB426" s="607"/>
      <c r="AC426" s="606"/>
      <c r="AD426" s="606"/>
      <c r="AE426" s="605"/>
      <c r="AF426" s="312">
        <f t="shared" ref="AF426:AF436" si="161">IF(AND((COUNTA($C$3)=1),(COUNTA(AE426)=1),($C$3&lt;&gt;0),(OR((AD426&lt;$C$62),(AD426&gt;($E$62+61))))),1,0)</f>
        <v>0</v>
      </c>
      <c r="AG426" s="312">
        <f t="shared" ref="AG426:AG436" si="162">IF(AND((COUNTA($C$3)=1),(COUNTA(AE426)=1),($C$3&lt;&gt;0),(OR((AC426&lt;$C$62),(AC426&gt;($E$62))))),1,0)</f>
        <v>0</v>
      </c>
      <c r="AH426" s="312"/>
      <c r="AI426" s="482">
        <v>34</v>
      </c>
      <c r="AJ426" s="479"/>
      <c r="AK426" s="479"/>
      <c r="AL426" s="480"/>
      <c r="AM426" s="480"/>
      <c r="AN426" s="481"/>
      <c r="AO426" s="312">
        <f t="shared" ref="AO426:AO436" si="163">IF(AND((COUNTA($C$3)=1),(COUNTA(AN426)=1),($C$3&lt;&gt;0),(OR((AM426&lt;$C$62),(AM426&gt;($E$62+61))))),1,0)</f>
        <v>0</v>
      </c>
      <c r="AP426" s="312">
        <f t="shared" ref="AP426:AP436" si="164">IF(AND((COUNTA($C$3)=1),(COUNTA(AN426)=1),($C$3&lt;&gt;0),(OR((AL426&lt;$C$62),(AL426&gt;($E$62))))),1,0)</f>
        <v>0</v>
      </c>
    </row>
    <row r="427" spans="1:42" s="17" customFormat="1" x14ac:dyDescent="0.2">
      <c r="A427" s="478">
        <v>2</v>
      </c>
      <c r="B427" s="479"/>
      <c r="C427" s="479"/>
      <c r="D427" s="480"/>
      <c r="E427" s="480"/>
      <c r="F427" s="481"/>
      <c r="G427" s="312">
        <f t="shared" si="157"/>
        <v>0</v>
      </c>
      <c r="H427" s="312">
        <f t="shared" si="158"/>
        <v>0</v>
      </c>
      <c r="I427" s="312"/>
      <c r="J427" s="312"/>
      <c r="K427" s="312"/>
      <c r="L427" s="312"/>
      <c r="M427" s="312"/>
      <c r="N427" s="312"/>
      <c r="O427" s="312"/>
      <c r="P427" s="312"/>
      <c r="Q427" s="478">
        <v>13</v>
      </c>
      <c r="R427" s="479"/>
      <c r="S427" s="479"/>
      <c r="T427" s="480"/>
      <c r="U427" s="480"/>
      <c r="V427" s="481"/>
      <c r="W427" s="312">
        <f t="shared" si="159"/>
        <v>0</v>
      </c>
      <c r="X427" s="312">
        <f t="shared" si="160"/>
        <v>0</v>
      </c>
      <c r="Y427" s="312"/>
      <c r="Z427" s="608">
        <v>24</v>
      </c>
      <c r="AA427" s="607"/>
      <c r="AB427" s="607"/>
      <c r="AC427" s="606"/>
      <c r="AD427" s="606"/>
      <c r="AE427" s="605"/>
      <c r="AF427" s="312">
        <f t="shared" si="161"/>
        <v>0</v>
      </c>
      <c r="AG427" s="312">
        <f t="shared" si="162"/>
        <v>0</v>
      </c>
      <c r="AH427" s="312"/>
      <c r="AI427" s="482">
        <v>35</v>
      </c>
      <c r="AJ427" s="479"/>
      <c r="AK427" s="479"/>
      <c r="AL427" s="480"/>
      <c r="AM427" s="480"/>
      <c r="AN427" s="481"/>
      <c r="AO427" s="312">
        <f t="shared" si="163"/>
        <v>0</v>
      </c>
      <c r="AP427" s="312">
        <f t="shared" si="164"/>
        <v>0</v>
      </c>
    </row>
    <row r="428" spans="1:42" s="17" customFormat="1" x14ac:dyDescent="0.2">
      <c r="A428" s="478">
        <v>3</v>
      </c>
      <c r="B428" s="479"/>
      <c r="C428" s="479"/>
      <c r="D428" s="480"/>
      <c r="E428" s="480"/>
      <c r="F428" s="481"/>
      <c r="G428" s="312">
        <f t="shared" si="157"/>
        <v>0</v>
      </c>
      <c r="H428" s="312">
        <f t="shared" si="158"/>
        <v>0</v>
      </c>
      <c r="I428" s="312"/>
      <c r="J428" s="312"/>
      <c r="K428" s="312"/>
      <c r="L428" s="312"/>
      <c r="M428" s="312"/>
      <c r="N428" s="312"/>
      <c r="O428" s="312"/>
      <c r="P428" s="312"/>
      <c r="Q428" s="478">
        <v>14</v>
      </c>
      <c r="R428" s="479"/>
      <c r="S428" s="479"/>
      <c r="T428" s="480"/>
      <c r="U428" s="480"/>
      <c r="V428" s="481"/>
      <c r="W428" s="312">
        <f t="shared" si="159"/>
        <v>0</v>
      </c>
      <c r="X428" s="312">
        <f t="shared" si="160"/>
        <v>0</v>
      </c>
      <c r="Y428" s="312"/>
      <c r="Z428" s="608">
        <v>25</v>
      </c>
      <c r="AA428" s="607"/>
      <c r="AB428" s="607"/>
      <c r="AC428" s="606"/>
      <c r="AD428" s="606"/>
      <c r="AE428" s="605"/>
      <c r="AF428" s="312">
        <f t="shared" si="161"/>
        <v>0</v>
      </c>
      <c r="AG428" s="312">
        <f t="shared" si="162"/>
        <v>0</v>
      </c>
      <c r="AH428" s="312"/>
      <c r="AI428" s="482">
        <v>36</v>
      </c>
      <c r="AJ428" s="479"/>
      <c r="AK428" s="479"/>
      <c r="AL428" s="480"/>
      <c r="AM428" s="480"/>
      <c r="AN428" s="481"/>
      <c r="AO428" s="312">
        <f t="shared" si="163"/>
        <v>0</v>
      </c>
      <c r="AP428" s="312">
        <f t="shared" si="164"/>
        <v>0</v>
      </c>
    </row>
    <row r="429" spans="1:42" s="17" customFormat="1" x14ac:dyDescent="0.2">
      <c r="A429" s="478">
        <v>4</v>
      </c>
      <c r="B429" s="479"/>
      <c r="C429" s="479"/>
      <c r="D429" s="480"/>
      <c r="E429" s="480"/>
      <c r="F429" s="481"/>
      <c r="G429" s="312">
        <f t="shared" si="157"/>
        <v>0</v>
      </c>
      <c r="H429" s="312">
        <f t="shared" si="158"/>
        <v>0</v>
      </c>
      <c r="I429" s="312"/>
      <c r="J429" s="312"/>
      <c r="K429" s="312"/>
      <c r="L429" s="312"/>
      <c r="M429" s="312"/>
      <c r="N429" s="312"/>
      <c r="O429" s="312"/>
      <c r="P429" s="312"/>
      <c r="Q429" s="478">
        <v>15</v>
      </c>
      <c r="R429" s="479"/>
      <c r="S429" s="479"/>
      <c r="T429" s="480"/>
      <c r="U429" s="480"/>
      <c r="V429" s="481"/>
      <c r="W429" s="312">
        <f t="shared" si="159"/>
        <v>0</v>
      </c>
      <c r="X429" s="312">
        <f t="shared" si="160"/>
        <v>0</v>
      </c>
      <c r="Y429" s="312"/>
      <c r="Z429" s="608">
        <v>26</v>
      </c>
      <c r="AA429" s="607"/>
      <c r="AB429" s="607"/>
      <c r="AC429" s="606"/>
      <c r="AD429" s="606"/>
      <c r="AE429" s="605"/>
      <c r="AF429" s="312">
        <f t="shared" si="161"/>
        <v>0</v>
      </c>
      <c r="AG429" s="312">
        <f t="shared" si="162"/>
        <v>0</v>
      </c>
      <c r="AH429" s="312"/>
      <c r="AI429" s="482">
        <v>37</v>
      </c>
      <c r="AJ429" s="479"/>
      <c r="AK429" s="479"/>
      <c r="AL429" s="480"/>
      <c r="AM429" s="480"/>
      <c r="AN429" s="481"/>
      <c r="AO429" s="312">
        <f t="shared" si="163"/>
        <v>0</v>
      </c>
      <c r="AP429" s="312">
        <f t="shared" si="164"/>
        <v>0</v>
      </c>
    </row>
    <row r="430" spans="1:42" s="17" customFormat="1" x14ac:dyDescent="0.2">
      <c r="A430" s="478">
        <v>5</v>
      </c>
      <c r="B430" s="479"/>
      <c r="C430" s="479"/>
      <c r="D430" s="480"/>
      <c r="E430" s="480"/>
      <c r="F430" s="481"/>
      <c r="G430" s="312">
        <f t="shared" si="157"/>
        <v>0</v>
      </c>
      <c r="H430" s="312">
        <f t="shared" si="158"/>
        <v>0</v>
      </c>
      <c r="I430" s="312"/>
      <c r="J430" s="312"/>
      <c r="K430" s="312"/>
      <c r="L430" s="312"/>
      <c r="M430" s="312"/>
      <c r="N430" s="312"/>
      <c r="O430" s="312"/>
      <c r="P430" s="312"/>
      <c r="Q430" s="478">
        <v>16</v>
      </c>
      <c r="R430" s="479"/>
      <c r="S430" s="479"/>
      <c r="T430" s="480"/>
      <c r="U430" s="480"/>
      <c r="V430" s="481"/>
      <c r="W430" s="312">
        <f t="shared" si="159"/>
        <v>0</v>
      </c>
      <c r="X430" s="312">
        <f t="shared" si="160"/>
        <v>0</v>
      </c>
      <c r="Y430" s="312"/>
      <c r="Z430" s="608">
        <v>27</v>
      </c>
      <c r="AA430" s="607"/>
      <c r="AB430" s="607"/>
      <c r="AC430" s="606"/>
      <c r="AD430" s="606"/>
      <c r="AE430" s="605"/>
      <c r="AF430" s="312">
        <f t="shared" si="161"/>
        <v>0</v>
      </c>
      <c r="AG430" s="312">
        <f t="shared" si="162"/>
        <v>0</v>
      </c>
      <c r="AH430" s="312"/>
      <c r="AI430" s="482">
        <v>38</v>
      </c>
      <c r="AJ430" s="479"/>
      <c r="AK430" s="479"/>
      <c r="AL430" s="480"/>
      <c r="AM430" s="480"/>
      <c r="AN430" s="481"/>
      <c r="AO430" s="312">
        <f t="shared" si="163"/>
        <v>0</v>
      </c>
      <c r="AP430" s="312">
        <f t="shared" si="164"/>
        <v>0</v>
      </c>
    </row>
    <row r="431" spans="1:42" s="17" customFormat="1" x14ac:dyDescent="0.2">
      <c r="A431" s="478">
        <v>6</v>
      </c>
      <c r="B431" s="479"/>
      <c r="C431" s="479"/>
      <c r="D431" s="480"/>
      <c r="E431" s="480"/>
      <c r="F431" s="481"/>
      <c r="G431" s="312">
        <f t="shared" si="157"/>
        <v>0</v>
      </c>
      <c r="H431" s="312">
        <f t="shared" si="158"/>
        <v>0</v>
      </c>
      <c r="I431" s="312"/>
      <c r="J431" s="312"/>
      <c r="K431" s="312"/>
      <c r="L431" s="312"/>
      <c r="M431" s="312"/>
      <c r="N431" s="312"/>
      <c r="O431" s="312"/>
      <c r="P431" s="312"/>
      <c r="Q431" s="478">
        <v>17</v>
      </c>
      <c r="R431" s="479"/>
      <c r="S431" s="479"/>
      <c r="T431" s="480"/>
      <c r="U431" s="480"/>
      <c r="V431" s="481"/>
      <c r="W431" s="312">
        <f t="shared" si="159"/>
        <v>0</v>
      </c>
      <c r="X431" s="312">
        <f t="shared" si="160"/>
        <v>0</v>
      </c>
      <c r="Y431" s="312"/>
      <c r="Z431" s="608">
        <v>28</v>
      </c>
      <c r="AA431" s="607"/>
      <c r="AB431" s="607"/>
      <c r="AC431" s="606"/>
      <c r="AD431" s="606"/>
      <c r="AE431" s="605"/>
      <c r="AF431" s="312">
        <f t="shared" si="161"/>
        <v>0</v>
      </c>
      <c r="AG431" s="312">
        <f t="shared" si="162"/>
        <v>0</v>
      </c>
      <c r="AH431" s="312"/>
      <c r="AI431" s="482">
        <v>39</v>
      </c>
      <c r="AJ431" s="479"/>
      <c r="AK431" s="479"/>
      <c r="AL431" s="480"/>
      <c r="AM431" s="480"/>
      <c r="AN431" s="481"/>
      <c r="AO431" s="312">
        <f t="shared" si="163"/>
        <v>0</v>
      </c>
      <c r="AP431" s="312">
        <f t="shared" si="164"/>
        <v>0</v>
      </c>
    </row>
    <row r="432" spans="1:42" s="17" customFormat="1" x14ac:dyDescent="0.2">
      <c r="A432" s="478">
        <v>7</v>
      </c>
      <c r="B432" s="479"/>
      <c r="C432" s="479"/>
      <c r="D432" s="480"/>
      <c r="E432" s="480"/>
      <c r="F432" s="481"/>
      <c r="G432" s="312">
        <f t="shared" si="157"/>
        <v>0</v>
      </c>
      <c r="H432" s="312">
        <f t="shared" si="158"/>
        <v>0</v>
      </c>
      <c r="I432" s="312"/>
      <c r="J432" s="312"/>
      <c r="K432" s="312"/>
      <c r="L432" s="312"/>
      <c r="M432" s="312"/>
      <c r="N432" s="312"/>
      <c r="O432" s="312"/>
      <c r="P432" s="312"/>
      <c r="Q432" s="478">
        <v>18</v>
      </c>
      <c r="R432" s="479"/>
      <c r="S432" s="479"/>
      <c r="T432" s="480"/>
      <c r="U432" s="480"/>
      <c r="V432" s="481"/>
      <c r="W432" s="312">
        <f t="shared" si="159"/>
        <v>0</v>
      </c>
      <c r="X432" s="312">
        <f t="shared" si="160"/>
        <v>0</v>
      </c>
      <c r="Y432" s="312"/>
      <c r="Z432" s="608">
        <v>29</v>
      </c>
      <c r="AA432" s="607"/>
      <c r="AB432" s="607"/>
      <c r="AC432" s="606"/>
      <c r="AD432" s="606"/>
      <c r="AE432" s="605"/>
      <c r="AF432" s="312">
        <f t="shared" si="161"/>
        <v>0</v>
      </c>
      <c r="AG432" s="312">
        <f t="shared" si="162"/>
        <v>0</v>
      </c>
      <c r="AH432" s="312"/>
      <c r="AI432" s="482">
        <v>40</v>
      </c>
      <c r="AJ432" s="479"/>
      <c r="AK432" s="479"/>
      <c r="AL432" s="480"/>
      <c r="AM432" s="480"/>
      <c r="AN432" s="481"/>
      <c r="AO432" s="312">
        <f t="shared" si="163"/>
        <v>0</v>
      </c>
      <c r="AP432" s="312">
        <f t="shared" si="164"/>
        <v>0</v>
      </c>
    </row>
    <row r="433" spans="1:42" s="17" customFormat="1" x14ac:dyDescent="0.2">
      <c r="A433" s="478">
        <v>8</v>
      </c>
      <c r="B433" s="479"/>
      <c r="C433" s="479"/>
      <c r="D433" s="480"/>
      <c r="E433" s="480"/>
      <c r="F433" s="481"/>
      <c r="G433" s="312">
        <f t="shared" si="157"/>
        <v>0</v>
      </c>
      <c r="H433" s="312">
        <f t="shared" si="158"/>
        <v>0</v>
      </c>
      <c r="I433" s="312"/>
      <c r="J433" s="312"/>
      <c r="K433" s="312"/>
      <c r="L433" s="312"/>
      <c r="M433" s="312"/>
      <c r="N433" s="312"/>
      <c r="O433" s="312"/>
      <c r="P433" s="312"/>
      <c r="Q433" s="478">
        <v>19</v>
      </c>
      <c r="R433" s="479"/>
      <c r="S433" s="479"/>
      <c r="T433" s="480"/>
      <c r="U433" s="480"/>
      <c r="V433" s="481"/>
      <c r="W433" s="312">
        <f t="shared" si="159"/>
        <v>0</v>
      </c>
      <c r="X433" s="312">
        <f t="shared" si="160"/>
        <v>0</v>
      </c>
      <c r="Y433" s="312"/>
      <c r="Z433" s="608">
        <v>30</v>
      </c>
      <c r="AA433" s="607"/>
      <c r="AB433" s="607"/>
      <c r="AC433" s="606"/>
      <c r="AD433" s="606"/>
      <c r="AE433" s="605"/>
      <c r="AF433" s="312">
        <f t="shared" si="161"/>
        <v>0</v>
      </c>
      <c r="AG433" s="312">
        <f t="shared" si="162"/>
        <v>0</v>
      </c>
      <c r="AH433" s="312"/>
      <c r="AI433" s="482">
        <v>41</v>
      </c>
      <c r="AJ433" s="479"/>
      <c r="AK433" s="479"/>
      <c r="AL433" s="480"/>
      <c r="AM433" s="480"/>
      <c r="AN433" s="481"/>
      <c r="AO433" s="312">
        <f t="shared" si="163"/>
        <v>0</v>
      </c>
      <c r="AP433" s="312">
        <f t="shared" si="164"/>
        <v>0</v>
      </c>
    </row>
    <row r="434" spans="1:42" s="17" customFormat="1" x14ac:dyDescent="0.2">
      <c r="A434" s="478">
        <v>9</v>
      </c>
      <c r="B434" s="479"/>
      <c r="C434" s="479"/>
      <c r="D434" s="480"/>
      <c r="E434" s="480"/>
      <c r="F434" s="481"/>
      <c r="G434" s="312">
        <f t="shared" si="157"/>
        <v>0</v>
      </c>
      <c r="H434" s="312">
        <f t="shared" si="158"/>
        <v>0</v>
      </c>
      <c r="I434" s="312"/>
      <c r="J434" s="312"/>
      <c r="K434" s="312"/>
      <c r="L434" s="312"/>
      <c r="M434" s="312"/>
      <c r="N434" s="312"/>
      <c r="O434" s="312"/>
      <c r="P434" s="312"/>
      <c r="Q434" s="478">
        <v>20</v>
      </c>
      <c r="R434" s="479"/>
      <c r="S434" s="479"/>
      <c r="T434" s="480"/>
      <c r="U434" s="480"/>
      <c r="V434" s="481"/>
      <c r="W434" s="312">
        <f t="shared" si="159"/>
        <v>0</v>
      </c>
      <c r="X434" s="312">
        <f t="shared" si="160"/>
        <v>0</v>
      </c>
      <c r="Y434" s="312"/>
      <c r="Z434" s="608">
        <v>31</v>
      </c>
      <c r="AA434" s="607"/>
      <c r="AB434" s="607"/>
      <c r="AC434" s="606"/>
      <c r="AD434" s="606"/>
      <c r="AE434" s="605"/>
      <c r="AF434" s="312">
        <f t="shared" si="161"/>
        <v>0</v>
      </c>
      <c r="AG434" s="312">
        <f t="shared" si="162"/>
        <v>0</v>
      </c>
      <c r="AH434" s="312"/>
      <c r="AI434" s="482">
        <v>42</v>
      </c>
      <c r="AJ434" s="479"/>
      <c r="AK434" s="479"/>
      <c r="AL434" s="480"/>
      <c r="AM434" s="480"/>
      <c r="AN434" s="481"/>
      <c r="AO434" s="312">
        <f t="shared" si="163"/>
        <v>0</v>
      </c>
      <c r="AP434" s="312">
        <f t="shared" si="164"/>
        <v>0</v>
      </c>
    </row>
    <row r="435" spans="1:42" s="17" customFormat="1" x14ac:dyDescent="0.2">
      <c r="A435" s="478">
        <v>10</v>
      </c>
      <c r="B435" s="479"/>
      <c r="C435" s="479"/>
      <c r="D435" s="480"/>
      <c r="E435" s="480"/>
      <c r="F435" s="481"/>
      <c r="G435" s="312">
        <f t="shared" si="157"/>
        <v>0</v>
      </c>
      <c r="H435" s="312">
        <f t="shared" si="158"/>
        <v>0</v>
      </c>
      <c r="I435" s="312"/>
      <c r="J435" s="312"/>
      <c r="K435" s="312"/>
      <c r="L435" s="312"/>
      <c r="M435" s="312"/>
      <c r="N435" s="312"/>
      <c r="O435" s="312"/>
      <c r="P435" s="312"/>
      <c r="Q435" s="478">
        <v>21</v>
      </c>
      <c r="R435" s="479"/>
      <c r="S435" s="479"/>
      <c r="T435" s="480"/>
      <c r="U435" s="480"/>
      <c r="V435" s="481"/>
      <c r="W435" s="312">
        <f t="shared" si="159"/>
        <v>0</v>
      </c>
      <c r="X435" s="312">
        <f t="shared" si="160"/>
        <v>0</v>
      </c>
      <c r="Y435" s="312"/>
      <c r="Z435" s="608">
        <v>32</v>
      </c>
      <c r="AA435" s="607"/>
      <c r="AB435" s="607"/>
      <c r="AC435" s="606"/>
      <c r="AD435" s="606"/>
      <c r="AE435" s="605"/>
      <c r="AF435" s="312">
        <f t="shared" si="161"/>
        <v>0</v>
      </c>
      <c r="AG435" s="312">
        <f t="shared" si="162"/>
        <v>0</v>
      </c>
      <c r="AH435" s="312"/>
      <c r="AI435" s="482">
        <v>43</v>
      </c>
      <c r="AJ435" s="479"/>
      <c r="AK435" s="479"/>
      <c r="AL435" s="480"/>
      <c r="AM435" s="480"/>
      <c r="AN435" s="481"/>
      <c r="AO435" s="312">
        <f t="shared" si="163"/>
        <v>0</v>
      </c>
      <c r="AP435" s="312">
        <f t="shared" si="164"/>
        <v>0</v>
      </c>
    </row>
    <row r="436" spans="1:42" s="17" customFormat="1" ht="13.5" thickBot="1" x14ac:dyDescent="0.25">
      <c r="A436" s="483">
        <v>11</v>
      </c>
      <c r="B436" s="484"/>
      <c r="C436" s="484"/>
      <c r="D436" s="485"/>
      <c r="E436" s="485"/>
      <c r="F436" s="486"/>
      <c r="G436" s="312">
        <f t="shared" si="157"/>
        <v>0</v>
      </c>
      <c r="H436" s="312">
        <f t="shared" si="158"/>
        <v>0</v>
      </c>
      <c r="I436" s="312"/>
      <c r="J436" s="312"/>
      <c r="K436" s="312"/>
      <c r="L436" s="312"/>
      <c r="M436" s="312"/>
      <c r="N436" s="312"/>
      <c r="O436" s="312"/>
      <c r="P436" s="312"/>
      <c r="Q436" s="483">
        <v>22</v>
      </c>
      <c r="R436" s="484"/>
      <c r="S436" s="484"/>
      <c r="T436" s="485"/>
      <c r="U436" s="485"/>
      <c r="V436" s="486"/>
      <c r="W436" s="312">
        <f t="shared" si="159"/>
        <v>0</v>
      </c>
      <c r="X436" s="312">
        <f t="shared" si="160"/>
        <v>0</v>
      </c>
      <c r="Y436" s="312"/>
      <c r="Z436" s="604">
        <v>33</v>
      </c>
      <c r="AA436" s="603"/>
      <c r="AB436" s="603"/>
      <c r="AC436" s="602"/>
      <c r="AD436" s="602"/>
      <c r="AE436" s="601"/>
      <c r="AF436" s="312">
        <f t="shared" si="161"/>
        <v>0</v>
      </c>
      <c r="AG436" s="312">
        <f t="shared" si="162"/>
        <v>0</v>
      </c>
      <c r="AH436" s="312"/>
      <c r="AI436" s="487"/>
      <c r="AJ436" s="488" t="s">
        <v>3</v>
      </c>
      <c r="AK436" s="487"/>
      <c r="AL436" s="487"/>
      <c r="AM436" s="487"/>
      <c r="AN436" s="489">
        <f>SUM(F426:F436)+SUM(V426:V436)+SUM(AN426:AN435)+SUM(AE426:AE436)</f>
        <v>0</v>
      </c>
      <c r="AO436" s="312">
        <f t="shared" si="163"/>
        <v>0</v>
      </c>
      <c r="AP436" s="312">
        <f t="shared" si="164"/>
        <v>0</v>
      </c>
    </row>
    <row r="437" spans="1:42" s="17" customFormat="1" x14ac:dyDescent="0.2">
      <c r="B437" s="328"/>
      <c r="C437" s="328"/>
      <c r="D437" s="329"/>
      <c r="E437" s="329"/>
      <c r="F437" s="297"/>
      <c r="G437" s="312"/>
      <c r="H437" s="312"/>
      <c r="I437" s="312"/>
      <c r="J437" s="312"/>
      <c r="K437" s="312"/>
      <c r="L437" s="312"/>
      <c r="M437" s="312"/>
      <c r="N437" s="312"/>
      <c r="O437" s="312"/>
      <c r="P437" s="312"/>
      <c r="R437" s="328"/>
      <c r="S437" s="328"/>
      <c r="T437" s="329"/>
      <c r="U437" s="329"/>
      <c r="V437" s="297"/>
      <c r="W437" s="312"/>
      <c r="X437" s="312"/>
      <c r="Y437" s="312"/>
      <c r="Z437" s="597"/>
      <c r="AA437" s="600"/>
      <c r="AB437" s="600"/>
      <c r="AC437" s="599"/>
      <c r="AD437" s="599"/>
      <c r="AE437" s="598"/>
      <c r="AF437" s="312"/>
      <c r="AG437" s="312"/>
      <c r="AH437" s="312"/>
      <c r="AJ437" s="328"/>
      <c r="AK437" s="328"/>
      <c r="AL437" s="329"/>
      <c r="AM437" s="329"/>
      <c r="AN437" s="297"/>
      <c r="AO437" s="312"/>
      <c r="AP437" s="312"/>
    </row>
    <row r="438" spans="1:42" s="17" customFormat="1" x14ac:dyDescent="0.2">
      <c r="B438" s="328"/>
      <c r="C438" s="328"/>
      <c r="D438" s="329"/>
      <c r="E438" s="329"/>
      <c r="F438" s="297"/>
      <c r="G438" s="312"/>
      <c r="H438" s="312"/>
      <c r="I438" s="312"/>
      <c r="J438" s="312"/>
      <c r="K438" s="312"/>
      <c r="L438" s="312"/>
      <c r="M438" s="312"/>
      <c r="N438" s="312"/>
      <c r="O438" s="312"/>
      <c r="P438" s="312"/>
      <c r="R438" s="328"/>
      <c r="S438" s="328"/>
      <c r="T438" s="329"/>
      <c r="U438" s="329"/>
      <c r="V438" s="297"/>
      <c r="W438" s="312"/>
      <c r="X438" s="312"/>
      <c r="Y438" s="312"/>
      <c r="Z438" s="597"/>
      <c r="AA438" s="600"/>
      <c r="AB438" s="600"/>
      <c r="AC438" s="599"/>
      <c r="AD438" s="599"/>
      <c r="AE438" s="598"/>
      <c r="AF438" s="312"/>
      <c r="AG438" s="312"/>
      <c r="AH438" s="312"/>
      <c r="AJ438" s="328"/>
      <c r="AK438" s="328"/>
      <c r="AL438" s="329"/>
      <c r="AM438" s="329"/>
      <c r="AN438" s="297"/>
      <c r="AO438" s="312"/>
      <c r="AP438" s="312"/>
    </row>
    <row r="439" spans="1:42" s="17" customFormat="1" x14ac:dyDescent="0.2">
      <c r="B439" s="328"/>
      <c r="C439" s="328"/>
      <c r="D439" s="329"/>
      <c r="E439" s="329"/>
      <c r="F439" s="297"/>
      <c r="G439" s="312"/>
      <c r="H439" s="312"/>
      <c r="I439" s="312"/>
      <c r="J439" s="312"/>
      <c r="K439" s="312"/>
      <c r="L439" s="312"/>
      <c r="M439" s="312"/>
      <c r="N439" s="312"/>
      <c r="O439" s="312"/>
      <c r="P439" s="312"/>
      <c r="R439" s="328"/>
      <c r="S439" s="328"/>
      <c r="T439" s="329"/>
      <c r="U439" s="329"/>
      <c r="V439" s="297"/>
      <c r="W439" s="312"/>
      <c r="X439" s="312"/>
      <c r="Y439" s="312"/>
      <c r="Z439" s="597"/>
      <c r="AA439" s="600"/>
      <c r="AB439" s="600"/>
      <c r="AC439" s="599"/>
      <c r="AD439" s="599"/>
      <c r="AE439" s="598"/>
      <c r="AF439" s="312"/>
      <c r="AG439" s="312"/>
      <c r="AH439" s="312"/>
      <c r="AJ439" s="328"/>
      <c r="AK439" s="328"/>
      <c r="AL439" s="329"/>
      <c r="AM439" s="329"/>
      <c r="AN439" s="297"/>
      <c r="AO439" s="312"/>
      <c r="AP439" s="312"/>
    </row>
    <row r="440" spans="1:42" s="17" customFormat="1" x14ac:dyDescent="0.2">
      <c r="B440" s="328"/>
      <c r="C440" s="328"/>
      <c r="D440" s="329"/>
      <c r="E440" s="329"/>
      <c r="F440" s="297"/>
      <c r="G440" s="312"/>
      <c r="H440" s="312"/>
      <c r="I440" s="312"/>
      <c r="J440" s="312"/>
      <c r="K440" s="312"/>
      <c r="L440" s="312"/>
      <c r="M440" s="312"/>
      <c r="N440" s="312"/>
      <c r="O440" s="312"/>
      <c r="P440" s="312"/>
      <c r="R440" s="328"/>
      <c r="S440" s="328"/>
      <c r="T440" s="329"/>
      <c r="U440" s="329"/>
      <c r="V440" s="297"/>
      <c r="W440" s="312"/>
      <c r="X440" s="312"/>
      <c r="Y440" s="312"/>
      <c r="Z440" s="597"/>
      <c r="AA440" s="600"/>
      <c r="AB440" s="600"/>
      <c r="AC440" s="599"/>
      <c r="AD440" s="599"/>
      <c r="AE440" s="598"/>
      <c r="AF440" s="312"/>
      <c r="AG440" s="312"/>
      <c r="AH440" s="312"/>
      <c r="AJ440" s="328"/>
      <c r="AK440" s="328"/>
      <c r="AL440" s="329"/>
      <c r="AM440" s="329"/>
      <c r="AN440" s="297"/>
      <c r="AO440" s="312"/>
      <c r="AP440" s="312"/>
    </row>
    <row r="441" spans="1:42" s="17" customFormat="1" x14ac:dyDescent="0.2">
      <c r="B441" s="328"/>
      <c r="C441" s="328"/>
      <c r="D441" s="329"/>
      <c r="E441" s="329"/>
      <c r="F441" s="297"/>
      <c r="G441" s="312"/>
      <c r="H441" s="312"/>
      <c r="I441" s="312"/>
      <c r="J441" s="312"/>
      <c r="K441" s="312"/>
      <c r="L441" s="312"/>
      <c r="M441" s="312"/>
      <c r="N441" s="312"/>
      <c r="O441" s="312"/>
      <c r="P441" s="312"/>
      <c r="R441" s="328"/>
      <c r="S441" s="328"/>
      <c r="T441" s="329"/>
      <c r="U441" s="329"/>
      <c r="V441" s="297"/>
      <c r="W441" s="312"/>
      <c r="X441" s="312"/>
      <c r="Y441" s="312"/>
      <c r="Z441" s="597"/>
      <c r="AA441" s="600"/>
      <c r="AB441" s="600"/>
      <c r="AC441" s="599"/>
      <c r="AD441" s="599"/>
      <c r="AE441" s="598"/>
      <c r="AF441" s="312"/>
      <c r="AG441" s="312"/>
      <c r="AH441" s="312"/>
      <c r="AJ441" s="328"/>
      <c r="AK441" s="328"/>
      <c r="AL441" s="329"/>
      <c r="AM441" s="329"/>
      <c r="AN441" s="297"/>
      <c r="AO441" s="312"/>
      <c r="AP441" s="312"/>
    </row>
    <row r="442" spans="1:42" s="17" customFormat="1" x14ac:dyDescent="0.2">
      <c r="B442" s="328"/>
      <c r="C442" s="328"/>
      <c r="D442" s="329"/>
      <c r="E442" s="329"/>
      <c r="F442" s="297"/>
      <c r="G442" s="312"/>
      <c r="H442" s="312"/>
      <c r="I442" s="312"/>
      <c r="J442" s="312"/>
      <c r="K442" s="312"/>
      <c r="L442" s="312"/>
      <c r="M442" s="312"/>
      <c r="N442" s="312"/>
      <c r="O442" s="312"/>
      <c r="P442" s="312"/>
      <c r="R442" s="328"/>
      <c r="S442" s="328"/>
      <c r="T442" s="329"/>
      <c r="U442" s="329"/>
      <c r="V442" s="297"/>
      <c r="W442" s="312"/>
      <c r="X442" s="312"/>
      <c r="Y442" s="312"/>
      <c r="Z442" s="597"/>
      <c r="AA442" s="600"/>
      <c r="AB442" s="600"/>
      <c r="AC442" s="599"/>
      <c r="AD442" s="599"/>
      <c r="AE442" s="598"/>
      <c r="AF442" s="312"/>
      <c r="AG442" s="312"/>
      <c r="AH442" s="312"/>
      <c r="AJ442" s="328"/>
      <c r="AK442" s="328"/>
      <c r="AL442" s="329"/>
      <c r="AM442" s="329"/>
      <c r="AN442" s="297"/>
      <c r="AO442" s="312"/>
      <c r="AP442" s="312"/>
    </row>
    <row r="443" spans="1:42" s="17" customFormat="1" ht="13.5" thickBot="1" x14ac:dyDescent="0.25">
      <c r="B443" s="328"/>
      <c r="C443" s="328"/>
      <c r="D443" s="329"/>
      <c r="E443" s="329"/>
      <c r="F443" s="297"/>
      <c r="G443" s="312"/>
      <c r="H443" s="312"/>
      <c r="I443" s="312"/>
      <c r="J443" s="312"/>
      <c r="K443" s="312"/>
      <c r="L443" s="312"/>
      <c r="M443" s="312"/>
      <c r="N443" s="312"/>
      <c r="O443" s="312"/>
      <c r="P443" s="312"/>
      <c r="R443" s="328"/>
      <c r="S443" s="328"/>
      <c r="T443" s="329"/>
      <c r="U443" s="329"/>
      <c r="V443" s="297"/>
      <c r="W443" s="312"/>
      <c r="X443" s="312"/>
      <c r="Y443" s="312"/>
      <c r="Z443" s="597"/>
      <c r="AA443" s="600"/>
      <c r="AB443" s="600"/>
      <c r="AC443" s="599"/>
      <c r="AD443" s="599"/>
      <c r="AE443" s="598"/>
      <c r="AF443" s="312"/>
      <c r="AG443" s="312"/>
      <c r="AH443" s="312"/>
      <c r="AJ443" s="328"/>
      <c r="AK443" s="328"/>
      <c r="AL443" s="329"/>
      <c r="AM443" s="329"/>
      <c r="AN443" s="297"/>
      <c r="AO443" s="312"/>
      <c r="AP443" s="312"/>
    </row>
    <row r="444" spans="1:42" s="17" customFormat="1" ht="13.5" customHeight="1" thickBot="1" x14ac:dyDescent="0.25">
      <c r="A444" s="472">
        <v>20</v>
      </c>
      <c r="B444" s="473"/>
      <c r="C444" s="473"/>
      <c r="D444" s="755" t="s">
        <v>159</v>
      </c>
      <c r="E444" s="757" t="s">
        <v>34</v>
      </c>
      <c r="F444" s="317">
        <f>+$AN456</f>
        <v>0</v>
      </c>
      <c r="Q444" s="472"/>
      <c r="R444" s="473"/>
      <c r="S444" s="473"/>
      <c r="T444" s="755" t="s">
        <v>159</v>
      </c>
      <c r="U444" s="757" t="s">
        <v>34</v>
      </c>
      <c r="V444" s="317">
        <f>+$AN456</f>
        <v>0</v>
      </c>
      <c r="Z444" s="615">
        <v>20</v>
      </c>
      <c r="AA444" s="614"/>
      <c r="AB444" s="614"/>
      <c r="AC444" s="763" t="s">
        <v>159</v>
      </c>
      <c r="AD444" s="761" t="s">
        <v>34</v>
      </c>
      <c r="AE444" s="612">
        <f>+$AN456</f>
        <v>0</v>
      </c>
      <c r="AI444" s="473"/>
      <c r="AJ444" s="473"/>
      <c r="AK444" s="473"/>
      <c r="AL444" s="765" t="s">
        <v>159</v>
      </c>
      <c r="AM444" s="757" t="s">
        <v>34</v>
      </c>
      <c r="AN444" s="767" t="s">
        <v>18</v>
      </c>
    </row>
    <row r="445" spans="1:42" s="17" customFormat="1" ht="51" x14ac:dyDescent="0.2">
      <c r="A445" s="475" t="s">
        <v>7</v>
      </c>
      <c r="B445" s="476" t="str">
        <f>+" אסמכתא " &amp; B22 &amp;"         חזרה לטבלה "</f>
        <v xml:space="preserve"> אסמכתא          חזרה לטבלה </v>
      </c>
      <c r="C445" s="477" t="s">
        <v>203</v>
      </c>
      <c r="D445" s="756"/>
      <c r="E445" s="758"/>
      <c r="F445" s="317" t="s">
        <v>18</v>
      </c>
      <c r="G445" s="312"/>
      <c r="Q445" s="475" t="s">
        <v>23</v>
      </c>
      <c r="R445" s="476" t="str">
        <f>+" אסמכתא " &amp; B22 &amp;"         חזרה לטבלה "</f>
        <v xml:space="preserve"> אסמכתא          חזרה לטבלה </v>
      </c>
      <c r="S445" s="477" t="s">
        <v>203</v>
      </c>
      <c r="T445" s="756"/>
      <c r="U445" s="758"/>
      <c r="V445" s="317" t="s">
        <v>18</v>
      </c>
      <c r="W445" s="312"/>
      <c r="Z445" s="611" t="s">
        <v>7</v>
      </c>
      <c r="AA445" s="610" t="str">
        <f>+" אסמכתא " &amp; B22 &amp;"         חזרה לטבלה "</f>
        <v xml:space="preserve"> אסמכתא          חזרה לטבלה </v>
      </c>
      <c r="AB445" s="609" t="s">
        <v>203</v>
      </c>
      <c r="AC445" s="764"/>
      <c r="AD445" s="762"/>
      <c r="AE445" s="612" t="s">
        <v>18</v>
      </c>
      <c r="AF445" s="312"/>
      <c r="AI445" s="477" t="s">
        <v>23</v>
      </c>
      <c r="AJ445" s="476" t="str">
        <f>+" אסמכתא " &amp; B22 &amp;"         חזרה לטבלה "</f>
        <v xml:space="preserve"> אסמכתא          חזרה לטבלה </v>
      </c>
      <c r="AK445" s="477" t="s">
        <v>203</v>
      </c>
      <c r="AL445" s="766"/>
      <c r="AM445" s="758"/>
      <c r="AN445" s="768"/>
      <c r="AO445" s="312"/>
    </row>
    <row r="446" spans="1:42" s="17" customFormat="1" x14ac:dyDescent="0.2">
      <c r="A446" s="478">
        <v>1</v>
      </c>
      <c r="B446" s="479"/>
      <c r="C446" s="479"/>
      <c r="D446" s="480"/>
      <c r="E446" s="480"/>
      <c r="F446" s="481"/>
      <c r="G446" s="312">
        <f t="shared" ref="G446:G456" si="165">IF(AND((COUNTA($C$3)=1),(COUNTA(F446)=1),($C$3&lt;&gt;0),(OR((E446&lt;$C$62),(E446&gt;($E$62+61))))),1,0)</f>
        <v>0</v>
      </c>
      <c r="H446" s="312">
        <f t="shared" ref="H446:H456" si="166">IF(AND((COUNTA($C$3)=1),(COUNTA(F446)=1),($C$3&lt;&gt;0),(OR((D446&lt;$C$62),(D446&gt;($E$62))))),1,0)</f>
        <v>0</v>
      </c>
      <c r="I446" s="312"/>
      <c r="J446" s="312"/>
      <c r="K446" s="312"/>
      <c r="L446" s="312"/>
      <c r="M446" s="312"/>
      <c r="N446" s="312"/>
      <c r="O446" s="312"/>
      <c r="P446" s="312"/>
      <c r="Q446" s="478">
        <v>12</v>
      </c>
      <c r="R446" s="479"/>
      <c r="S446" s="479"/>
      <c r="T446" s="480"/>
      <c r="U446" s="480"/>
      <c r="V446" s="481"/>
      <c r="W446" s="312">
        <f t="shared" ref="W446:W456" si="167">IF(AND((COUNTA($C$3)=1),(COUNTA(V446)=1),($C$3&lt;&gt;0),(OR((U446&lt;$C$62),(U446&gt;($E$62+61))))),1,0)</f>
        <v>0</v>
      </c>
      <c r="X446" s="312">
        <f t="shared" ref="X446:X456" si="168">IF(AND((COUNTA($C$3)=1),(COUNTA(V446)=1),($C$3&lt;&gt;0),(OR((T446&lt;$C$62),(T446&gt;($E$62))))),1,0)</f>
        <v>0</v>
      </c>
      <c r="Y446" s="312"/>
      <c r="Z446" s="608">
        <v>23</v>
      </c>
      <c r="AA446" s="607"/>
      <c r="AB446" s="607"/>
      <c r="AC446" s="606"/>
      <c r="AD446" s="606"/>
      <c r="AE446" s="605"/>
      <c r="AF446" s="312">
        <f t="shared" ref="AF446:AF456" si="169">IF(AND((COUNTA($C$3)=1),(COUNTA(AE446)=1),($C$3&lt;&gt;0),(OR((AD446&lt;$C$62),(AD446&gt;($E$62+61))))),1,0)</f>
        <v>0</v>
      </c>
      <c r="AG446" s="312">
        <f t="shared" ref="AG446:AG456" si="170">IF(AND((COUNTA($C$3)=1),(COUNTA(AE446)=1),($C$3&lt;&gt;0),(OR((AC446&lt;$C$62),(AC446&gt;($E$62))))),1,0)</f>
        <v>0</v>
      </c>
      <c r="AH446" s="312"/>
      <c r="AI446" s="482">
        <v>34</v>
      </c>
      <c r="AJ446" s="479"/>
      <c r="AK446" s="479"/>
      <c r="AL446" s="480"/>
      <c r="AM446" s="480"/>
      <c r="AN446" s="481"/>
      <c r="AO446" s="312">
        <f t="shared" ref="AO446:AO456" si="171">IF(AND((COUNTA($C$3)=1),(COUNTA(AN446)=1),($C$3&lt;&gt;0),(OR((AM446&lt;$C$62),(AM446&gt;($E$62+61))))),1,0)</f>
        <v>0</v>
      </c>
      <c r="AP446" s="312">
        <f t="shared" ref="AP446:AP456" si="172">IF(AND((COUNTA($C$3)=1),(COUNTA(AN446)=1),($C$3&lt;&gt;0),(OR((AL446&lt;$C$62),(AL446&gt;($E$62))))),1,0)</f>
        <v>0</v>
      </c>
    </row>
    <row r="447" spans="1:42" s="17" customFormat="1" x14ac:dyDescent="0.2">
      <c r="A447" s="478">
        <v>2</v>
      </c>
      <c r="B447" s="479"/>
      <c r="C447" s="479"/>
      <c r="D447" s="480"/>
      <c r="E447" s="480"/>
      <c r="F447" s="481"/>
      <c r="G447" s="312">
        <f t="shared" si="165"/>
        <v>0</v>
      </c>
      <c r="H447" s="312">
        <f t="shared" si="166"/>
        <v>0</v>
      </c>
      <c r="I447" s="312"/>
      <c r="J447" s="312"/>
      <c r="K447" s="312"/>
      <c r="L447" s="312"/>
      <c r="M447" s="312"/>
      <c r="N447" s="312"/>
      <c r="O447" s="312"/>
      <c r="P447" s="312"/>
      <c r="Q447" s="478">
        <v>13</v>
      </c>
      <c r="R447" s="479"/>
      <c r="S447" s="479"/>
      <c r="T447" s="480"/>
      <c r="U447" s="480"/>
      <c r="V447" s="481"/>
      <c r="W447" s="312">
        <f t="shared" si="167"/>
        <v>0</v>
      </c>
      <c r="X447" s="312">
        <f t="shared" si="168"/>
        <v>0</v>
      </c>
      <c r="Y447" s="312"/>
      <c r="Z447" s="608">
        <v>24</v>
      </c>
      <c r="AA447" s="607"/>
      <c r="AB447" s="607"/>
      <c r="AC447" s="606"/>
      <c r="AD447" s="606"/>
      <c r="AE447" s="605"/>
      <c r="AF447" s="312">
        <f t="shared" si="169"/>
        <v>0</v>
      </c>
      <c r="AG447" s="312">
        <f t="shared" si="170"/>
        <v>0</v>
      </c>
      <c r="AH447" s="312"/>
      <c r="AI447" s="482">
        <v>35</v>
      </c>
      <c r="AJ447" s="479"/>
      <c r="AK447" s="479"/>
      <c r="AL447" s="480"/>
      <c r="AM447" s="480"/>
      <c r="AN447" s="481"/>
      <c r="AO447" s="312">
        <f t="shared" si="171"/>
        <v>0</v>
      </c>
      <c r="AP447" s="312">
        <f t="shared" si="172"/>
        <v>0</v>
      </c>
    </row>
    <row r="448" spans="1:42" s="17" customFormat="1" x14ac:dyDescent="0.2">
      <c r="A448" s="478">
        <v>3</v>
      </c>
      <c r="B448" s="479"/>
      <c r="C448" s="479"/>
      <c r="D448" s="480"/>
      <c r="E448" s="480"/>
      <c r="F448" s="481"/>
      <c r="G448" s="312">
        <f t="shared" si="165"/>
        <v>0</v>
      </c>
      <c r="H448" s="312">
        <f t="shared" si="166"/>
        <v>0</v>
      </c>
      <c r="I448" s="312"/>
      <c r="J448" s="312"/>
      <c r="K448" s="312"/>
      <c r="L448" s="312"/>
      <c r="M448" s="312"/>
      <c r="N448" s="312"/>
      <c r="O448" s="312"/>
      <c r="P448" s="312"/>
      <c r="Q448" s="478">
        <v>14</v>
      </c>
      <c r="R448" s="479"/>
      <c r="S448" s="479"/>
      <c r="T448" s="480"/>
      <c r="U448" s="480"/>
      <c r="V448" s="481"/>
      <c r="W448" s="312">
        <f t="shared" si="167"/>
        <v>0</v>
      </c>
      <c r="X448" s="312">
        <f t="shared" si="168"/>
        <v>0</v>
      </c>
      <c r="Y448" s="312"/>
      <c r="Z448" s="608">
        <v>25</v>
      </c>
      <c r="AA448" s="607"/>
      <c r="AB448" s="607"/>
      <c r="AC448" s="606"/>
      <c r="AD448" s="606"/>
      <c r="AE448" s="605"/>
      <c r="AF448" s="312">
        <f t="shared" si="169"/>
        <v>0</v>
      </c>
      <c r="AG448" s="312">
        <f t="shared" si="170"/>
        <v>0</v>
      </c>
      <c r="AH448" s="312"/>
      <c r="AI448" s="482">
        <v>36</v>
      </c>
      <c r="AJ448" s="479"/>
      <c r="AK448" s="479"/>
      <c r="AL448" s="480"/>
      <c r="AM448" s="480"/>
      <c r="AN448" s="481"/>
      <c r="AO448" s="312">
        <f t="shared" si="171"/>
        <v>0</v>
      </c>
      <c r="AP448" s="312">
        <f t="shared" si="172"/>
        <v>0</v>
      </c>
    </row>
    <row r="449" spans="1:42" s="17" customFormat="1" x14ac:dyDescent="0.2">
      <c r="A449" s="478">
        <v>4</v>
      </c>
      <c r="B449" s="479"/>
      <c r="C449" s="479"/>
      <c r="D449" s="480"/>
      <c r="E449" s="480"/>
      <c r="F449" s="481"/>
      <c r="G449" s="312">
        <f t="shared" si="165"/>
        <v>0</v>
      </c>
      <c r="H449" s="312">
        <f t="shared" si="166"/>
        <v>0</v>
      </c>
      <c r="I449" s="312"/>
      <c r="J449" s="312"/>
      <c r="K449" s="312"/>
      <c r="L449" s="312"/>
      <c r="M449" s="312"/>
      <c r="N449" s="312"/>
      <c r="O449" s="312"/>
      <c r="P449" s="312"/>
      <c r="Q449" s="478">
        <v>15</v>
      </c>
      <c r="R449" s="479"/>
      <c r="S449" s="479"/>
      <c r="T449" s="480"/>
      <c r="U449" s="480"/>
      <c r="V449" s="481"/>
      <c r="W449" s="312">
        <f t="shared" si="167"/>
        <v>0</v>
      </c>
      <c r="X449" s="312">
        <f t="shared" si="168"/>
        <v>0</v>
      </c>
      <c r="Y449" s="312"/>
      <c r="Z449" s="608">
        <v>26</v>
      </c>
      <c r="AA449" s="607"/>
      <c r="AB449" s="607"/>
      <c r="AC449" s="606"/>
      <c r="AD449" s="606"/>
      <c r="AE449" s="605"/>
      <c r="AF449" s="312">
        <f t="shared" si="169"/>
        <v>0</v>
      </c>
      <c r="AG449" s="312">
        <f t="shared" si="170"/>
        <v>0</v>
      </c>
      <c r="AH449" s="312"/>
      <c r="AI449" s="482">
        <v>37</v>
      </c>
      <c r="AJ449" s="479"/>
      <c r="AK449" s="479"/>
      <c r="AL449" s="480"/>
      <c r="AM449" s="480"/>
      <c r="AN449" s="481"/>
      <c r="AO449" s="312">
        <f t="shared" si="171"/>
        <v>0</v>
      </c>
      <c r="AP449" s="312">
        <f t="shared" si="172"/>
        <v>0</v>
      </c>
    </row>
    <row r="450" spans="1:42" s="17" customFormat="1" x14ac:dyDescent="0.2">
      <c r="A450" s="478">
        <v>5</v>
      </c>
      <c r="B450" s="479"/>
      <c r="C450" s="479"/>
      <c r="D450" s="480"/>
      <c r="E450" s="480"/>
      <c r="F450" s="481"/>
      <c r="G450" s="312">
        <f t="shared" si="165"/>
        <v>0</v>
      </c>
      <c r="H450" s="312">
        <f t="shared" si="166"/>
        <v>0</v>
      </c>
      <c r="I450" s="312"/>
      <c r="J450" s="312"/>
      <c r="K450" s="312"/>
      <c r="L450" s="312"/>
      <c r="M450" s="312"/>
      <c r="N450" s="312"/>
      <c r="O450" s="312"/>
      <c r="P450" s="312"/>
      <c r="Q450" s="478">
        <v>16</v>
      </c>
      <c r="R450" s="479"/>
      <c r="S450" s="479"/>
      <c r="T450" s="480"/>
      <c r="U450" s="480"/>
      <c r="V450" s="481"/>
      <c r="W450" s="312">
        <f t="shared" si="167"/>
        <v>0</v>
      </c>
      <c r="X450" s="312">
        <f t="shared" si="168"/>
        <v>0</v>
      </c>
      <c r="Y450" s="312"/>
      <c r="Z450" s="608">
        <v>27</v>
      </c>
      <c r="AA450" s="607"/>
      <c r="AB450" s="607"/>
      <c r="AC450" s="606"/>
      <c r="AD450" s="606"/>
      <c r="AE450" s="605"/>
      <c r="AF450" s="312">
        <f t="shared" si="169"/>
        <v>0</v>
      </c>
      <c r="AG450" s="312">
        <f t="shared" si="170"/>
        <v>0</v>
      </c>
      <c r="AH450" s="312"/>
      <c r="AI450" s="482">
        <v>38</v>
      </c>
      <c r="AJ450" s="479"/>
      <c r="AK450" s="479"/>
      <c r="AL450" s="480"/>
      <c r="AM450" s="480"/>
      <c r="AN450" s="481"/>
      <c r="AO450" s="312">
        <f t="shared" si="171"/>
        <v>0</v>
      </c>
      <c r="AP450" s="312">
        <f t="shared" si="172"/>
        <v>0</v>
      </c>
    </row>
    <row r="451" spans="1:42" s="17" customFormat="1" x14ac:dyDescent="0.2">
      <c r="A451" s="478">
        <v>6</v>
      </c>
      <c r="B451" s="479"/>
      <c r="C451" s="479"/>
      <c r="D451" s="480"/>
      <c r="E451" s="480"/>
      <c r="F451" s="481"/>
      <c r="G451" s="312">
        <f t="shared" si="165"/>
        <v>0</v>
      </c>
      <c r="H451" s="312">
        <f t="shared" si="166"/>
        <v>0</v>
      </c>
      <c r="I451" s="312"/>
      <c r="J451" s="312"/>
      <c r="K451" s="312"/>
      <c r="L451" s="312"/>
      <c r="M451" s="312"/>
      <c r="N451" s="312"/>
      <c r="O451" s="312"/>
      <c r="P451" s="312"/>
      <c r="Q451" s="478">
        <v>17</v>
      </c>
      <c r="R451" s="479"/>
      <c r="S451" s="479"/>
      <c r="T451" s="480"/>
      <c r="U451" s="480"/>
      <c r="V451" s="481"/>
      <c r="W451" s="312">
        <f t="shared" si="167"/>
        <v>0</v>
      </c>
      <c r="X451" s="312">
        <f t="shared" si="168"/>
        <v>0</v>
      </c>
      <c r="Y451" s="312"/>
      <c r="Z451" s="608">
        <v>28</v>
      </c>
      <c r="AA451" s="607"/>
      <c r="AB451" s="607"/>
      <c r="AC451" s="606"/>
      <c r="AD451" s="606"/>
      <c r="AE451" s="605"/>
      <c r="AF451" s="312">
        <f t="shared" si="169"/>
        <v>0</v>
      </c>
      <c r="AG451" s="312">
        <f t="shared" si="170"/>
        <v>0</v>
      </c>
      <c r="AH451" s="312"/>
      <c r="AI451" s="482">
        <v>39</v>
      </c>
      <c r="AJ451" s="479"/>
      <c r="AK451" s="479"/>
      <c r="AL451" s="480"/>
      <c r="AM451" s="480"/>
      <c r="AN451" s="481"/>
      <c r="AO451" s="312">
        <f t="shared" si="171"/>
        <v>0</v>
      </c>
      <c r="AP451" s="312">
        <f t="shared" si="172"/>
        <v>0</v>
      </c>
    </row>
    <row r="452" spans="1:42" s="17" customFormat="1" x14ac:dyDescent="0.2">
      <c r="A452" s="478">
        <v>7</v>
      </c>
      <c r="B452" s="479"/>
      <c r="C452" s="479"/>
      <c r="D452" s="480"/>
      <c r="E452" s="480"/>
      <c r="F452" s="481"/>
      <c r="G452" s="312">
        <f t="shared" si="165"/>
        <v>0</v>
      </c>
      <c r="H452" s="312">
        <f t="shared" si="166"/>
        <v>0</v>
      </c>
      <c r="I452" s="312"/>
      <c r="J452" s="312"/>
      <c r="K452" s="312"/>
      <c r="L452" s="312"/>
      <c r="M452" s="312"/>
      <c r="N452" s="312"/>
      <c r="O452" s="312"/>
      <c r="P452" s="312"/>
      <c r="Q452" s="478">
        <v>18</v>
      </c>
      <c r="R452" s="479"/>
      <c r="S452" s="479"/>
      <c r="T452" s="480"/>
      <c r="U452" s="480"/>
      <c r="V452" s="481"/>
      <c r="W452" s="312">
        <f t="shared" si="167"/>
        <v>0</v>
      </c>
      <c r="X452" s="312">
        <f t="shared" si="168"/>
        <v>0</v>
      </c>
      <c r="Y452" s="312"/>
      <c r="Z452" s="608">
        <v>29</v>
      </c>
      <c r="AA452" s="607"/>
      <c r="AB452" s="607"/>
      <c r="AC452" s="606"/>
      <c r="AD452" s="606"/>
      <c r="AE452" s="605"/>
      <c r="AF452" s="312">
        <f t="shared" si="169"/>
        <v>0</v>
      </c>
      <c r="AG452" s="312">
        <f t="shared" si="170"/>
        <v>0</v>
      </c>
      <c r="AH452" s="312"/>
      <c r="AI452" s="482">
        <v>40</v>
      </c>
      <c r="AJ452" s="479"/>
      <c r="AK452" s="479"/>
      <c r="AL452" s="480"/>
      <c r="AM452" s="480"/>
      <c r="AN452" s="481"/>
      <c r="AO452" s="312">
        <f t="shared" si="171"/>
        <v>0</v>
      </c>
      <c r="AP452" s="312">
        <f t="shared" si="172"/>
        <v>0</v>
      </c>
    </row>
    <row r="453" spans="1:42" s="17" customFormat="1" x14ac:dyDescent="0.2">
      <c r="A453" s="478">
        <v>8</v>
      </c>
      <c r="B453" s="479"/>
      <c r="C453" s="479"/>
      <c r="D453" s="480"/>
      <c r="E453" s="480"/>
      <c r="F453" s="481"/>
      <c r="G453" s="312">
        <f t="shared" si="165"/>
        <v>0</v>
      </c>
      <c r="H453" s="312">
        <f t="shared" si="166"/>
        <v>0</v>
      </c>
      <c r="I453" s="312"/>
      <c r="J453" s="312"/>
      <c r="K453" s="312"/>
      <c r="L453" s="312"/>
      <c r="M453" s="312"/>
      <c r="N453" s="312"/>
      <c r="O453" s="312"/>
      <c r="P453" s="312"/>
      <c r="Q453" s="478">
        <v>19</v>
      </c>
      <c r="R453" s="479"/>
      <c r="S453" s="479"/>
      <c r="T453" s="480"/>
      <c r="U453" s="480"/>
      <c r="V453" s="481"/>
      <c r="W453" s="312">
        <f t="shared" si="167"/>
        <v>0</v>
      </c>
      <c r="X453" s="312">
        <f t="shared" si="168"/>
        <v>0</v>
      </c>
      <c r="Y453" s="312"/>
      <c r="Z453" s="608">
        <v>30</v>
      </c>
      <c r="AA453" s="607"/>
      <c r="AB453" s="607"/>
      <c r="AC453" s="606"/>
      <c r="AD453" s="606"/>
      <c r="AE453" s="605"/>
      <c r="AF453" s="312">
        <f t="shared" si="169"/>
        <v>0</v>
      </c>
      <c r="AG453" s="312">
        <f t="shared" si="170"/>
        <v>0</v>
      </c>
      <c r="AH453" s="312"/>
      <c r="AI453" s="482">
        <v>41</v>
      </c>
      <c r="AJ453" s="479"/>
      <c r="AK453" s="479"/>
      <c r="AL453" s="480"/>
      <c r="AM453" s="480"/>
      <c r="AN453" s="481"/>
      <c r="AO453" s="312">
        <f t="shared" si="171"/>
        <v>0</v>
      </c>
      <c r="AP453" s="312">
        <f t="shared" si="172"/>
        <v>0</v>
      </c>
    </row>
    <row r="454" spans="1:42" s="17" customFormat="1" x14ac:dyDescent="0.2">
      <c r="A454" s="478">
        <v>9</v>
      </c>
      <c r="B454" s="479"/>
      <c r="C454" s="479"/>
      <c r="D454" s="480"/>
      <c r="E454" s="480"/>
      <c r="F454" s="481"/>
      <c r="G454" s="312">
        <f t="shared" si="165"/>
        <v>0</v>
      </c>
      <c r="H454" s="312">
        <f t="shared" si="166"/>
        <v>0</v>
      </c>
      <c r="I454" s="312"/>
      <c r="J454" s="312"/>
      <c r="K454" s="312"/>
      <c r="L454" s="312"/>
      <c r="M454" s="312"/>
      <c r="N454" s="312"/>
      <c r="O454" s="312"/>
      <c r="P454" s="312"/>
      <c r="Q454" s="478">
        <v>20</v>
      </c>
      <c r="R454" s="479"/>
      <c r="S454" s="479"/>
      <c r="T454" s="480"/>
      <c r="U454" s="480"/>
      <c r="V454" s="481"/>
      <c r="W454" s="312">
        <f t="shared" si="167"/>
        <v>0</v>
      </c>
      <c r="X454" s="312">
        <f t="shared" si="168"/>
        <v>0</v>
      </c>
      <c r="Y454" s="312"/>
      <c r="Z454" s="608">
        <v>31</v>
      </c>
      <c r="AA454" s="607"/>
      <c r="AB454" s="607"/>
      <c r="AC454" s="606"/>
      <c r="AD454" s="606"/>
      <c r="AE454" s="605"/>
      <c r="AF454" s="312">
        <f t="shared" si="169"/>
        <v>0</v>
      </c>
      <c r="AG454" s="312">
        <f t="shared" si="170"/>
        <v>0</v>
      </c>
      <c r="AH454" s="312"/>
      <c r="AI454" s="482">
        <v>42</v>
      </c>
      <c r="AJ454" s="479"/>
      <c r="AK454" s="479"/>
      <c r="AL454" s="480"/>
      <c r="AM454" s="480"/>
      <c r="AN454" s="481"/>
      <c r="AO454" s="312">
        <f t="shared" si="171"/>
        <v>0</v>
      </c>
      <c r="AP454" s="312">
        <f t="shared" si="172"/>
        <v>0</v>
      </c>
    </row>
    <row r="455" spans="1:42" s="17" customFormat="1" x14ac:dyDescent="0.2">
      <c r="A455" s="478">
        <v>10</v>
      </c>
      <c r="B455" s="479"/>
      <c r="C455" s="479"/>
      <c r="D455" s="480"/>
      <c r="E455" s="480"/>
      <c r="F455" s="481"/>
      <c r="G455" s="312">
        <f t="shared" si="165"/>
        <v>0</v>
      </c>
      <c r="H455" s="312">
        <f t="shared" si="166"/>
        <v>0</v>
      </c>
      <c r="I455" s="312"/>
      <c r="J455" s="312"/>
      <c r="K455" s="312"/>
      <c r="L455" s="312"/>
      <c r="M455" s="312"/>
      <c r="N455" s="312"/>
      <c r="O455" s="312"/>
      <c r="P455" s="312"/>
      <c r="Q455" s="478">
        <v>21</v>
      </c>
      <c r="R455" s="479"/>
      <c r="S455" s="479"/>
      <c r="T455" s="480"/>
      <c r="U455" s="480"/>
      <c r="V455" s="481"/>
      <c r="W455" s="312">
        <f t="shared" si="167"/>
        <v>0</v>
      </c>
      <c r="X455" s="312">
        <f t="shared" si="168"/>
        <v>0</v>
      </c>
      <c r="Y455" s="312"/>
      <c r="Z455" s="608">
        <v>32</v>
      </c>
      <c r="AA455" s="607"/>
      <c r="AB455" s="607"/>
      <c r="AC455" s="606"/>
      <c r="AD455" s="606"/>
      <c r="AE455" s="605"/>
      <c r="AF455" s="312">
        <f t="shared" si="169"/>
        <v>0</v>
      </c>
      <c r="AG455" s="312">
        <f t="shared" si="170"/>
        <v>0</v>
      </c>
      <c r="AH455" s="312"/>
      <c r="AI455" s="482">
        <v>43</v>
      </c>
      <c r="AJ455" s="479"/>
      <c r="AK455" s="479"/>
      <c r="AL455" s="480"/>
      <c r="AM455" s="480"/>
      <c r="AN455" s="481"/>
      <c r="AO455" s="312">
        <f t="shared" si="171"/>
        <v>0</v>
      </c>
      <c r="AP455" s="312">
        <f t="shared" si="172"/>
        <v>0</v>
      </c>
    </row>
    <row r="456" spans="1:42" s="17" customFormat="1" ht="13.5" thickBot="1" x14ac:dyDescent="0.25">
      <c r="A456" s="483">
        <v>11</v>
      </c>
      <c r="B456" s="484"/>
      <c r="C456" s="484"/>
      <c r="D456" s="485"/>
      <c r="E456" s="485"/>
      <c r="F456" s="486"/>
      <c r="G456" s="312">
        <f t="shared" si="165"/>
        <v>0</v>
      </c>
      <c r="H456" s="312">
        <f t="shared" si="166"/>
        <v>0</v>
      </c>
      <c r="I456" s="312"/>
      <c r="J456" s="312"/>
      <c r="K456" s="312"/>
      <c r="L456" s="312"/>
      <c r="M456" s="312"/>
      <c r="N456" s="312"/>
      <c r="O456" s="312"/>
      <c r="P456" s="312"/>
      <c r="Q456" s="483">
        <v>22</v>
      </c>
      <c r="R456" s="484"/>
      <c r="S456" s="484"/>
      <c r="T456" s="485"/>
      <c r="U456" s="485"/>
      <c r="V456" s="486"/>
      <c r="W456" s="312">
        <f t="shared" si="167"/>
        <v>0</v>
      </c>
      <c r="X456" s="312">
        <f t="shared" si="168"/>
        <v>0</v>
      </c>
      <c r="Y456" s="312"/>
      <c r="Z456" s="604">
        <v>33</v>
      </c>
      <c r="AA456" s="603"/>
      <c r="AB456" s="603"/>
      <c r="AC456" s="602"/>
      <c r="AD456" s="602"/>
      <c r="AE456" s="601"/>
      <c r="AF456" s="312">
        <f t="shared" si="169"/>
        <v>0</v>
      </c>
      <c r="AG456" s="312">
        <f t="shared" si="170"/>
        <v>0</v>
      </c>
      <c r="AH456" s="312"/>
      <c r="AI456" s="487"/>
      <c r="AJ456" s="488" t="s">
        <v>3</v>
      </c>
      <c r="AK456" s="487"/>
      <c r="AL456" s="487"/>
      <c r="AM456" s="487"/>
      <c r="AN456" s="489">
        <f>SUM(F446:F456)+SUM(V446:V456)+SUM(AN446:AN455)+SUM(AE446:AE456)</f>
        <v>0</v>
      </c>
      <c r="AO456" s="312">
        <f t="shared" si="171"/>
        <v>0</v>
      </c>
      <c r="AP456" s="312">
        <f t="shared" si="172"/>
        <v>0</v>
      </c>
    </row>
    <row r="457" spans="1:42" s="17" customFormat="1" x14ac:dyDescent="0.2">
      <c r="B457" s="328"/>
      <c r="C457" s="328"/>
      <c r="D457" s="329"/>
      <c r="E457" s="329"/>
      <c r="F457" s="297"/>
      <c r="G457" s="312"/>
      <c r="H457" s="312"/>
      <c r="I457" s="312"/>
      <c r="J457" s="312"/>
      <c r="K457" s="312"/>
      <c r="L457" s="312"/>
      <c r="M457" s="312"/>
      <c r="N457" s="312"/>
      <c r="O457" s="312"/>
      <c r="P457" s="312"/>
      <c r="R457" s="328"/>
      <c r="S457" s="328"/>
      <c r="T457" s="329"/>
      <c r="U457" s="329"/>
      <c r="V457" s="297"/>
      <c r="W457" s="312"/>
      <c r="X457" s="312"/>
      <c r="Y457" s="312"/>
      <c r="Z457" s="597"/>
      <c r="AA457" s="600"/>
      <c r="AB457" s="600"/>
      <c r="AC457" s="599"/>
      <c r="AD457" s="599"/>
      <c r="AE457" s="598"/>
      <c r="AF457" s="312"/>
      <c r="AG457" s="312"/>
      <c r="AH457" s="312"/>
      <c r="AJ457" s="328"/>
      <c r="AK457" s="328"/>
      <c r="AL457" s="329"/>
      <c r="AM457" s="329"/>
      <c r="AN457" s="297"/>
      <c r="AO457" s="312"/>
      <c r="AP457" s="312"/>
    </row>
    <row r="458" spans="1:42" s="17" customFormat="1" x14ac:dyDescent="0.2">
      <c r="B458" s="328"/>
      <c r="C458" s="328"/>
      <c r="D458" s="329"/>
      <c r="E458" s="329"/>
      <c r="F458" s="297"/>
      <c r="G458" s="312"/>
      <c r="H458" s="312"/>
      <c r="I458" s="312"/>
      <c r="J458" s="312"/>
      <c r="K458" s="312"/>
      <c r="L458" s="312"/>
      <c r="M458" s="312"/>
      <c r="N458" s="312"/>
      <c r="O458" s="312"/>
      <c r="P458" s="312"/>
      <c r="R458" s="328"/>
      <c r="S458" s="328"/>
      <c r="T458" s="329"/>
      <c r="U458" s="329"/>
      <c r="V458" s="297"/>
      <c r="W458" s="312"/>
      <c r="X458" s="312"/>
      <c r="Y458" s="312"/>
      <c r="Z458" s="597"/>
      <c r="AA458" s="600"/>
      <c r="AB458" s="600"/>
      <c r="AC458" s="599"/>
      <c r="AD458" s="599"/>
      <c r="AE458" s="598"/>
      <c r="AF458" s="312"/>
      <c r="AG458" s="312"/>
      <c r="AH458" s="312"/>
      <c r="AJ458" s="328"/>
      <c r="AK458" s="328"/>
      <c r="AL458" s="329"/>
      <c r="AM458" s="329"/>
      <c r="AN458" s="297"/>
      <c r="AO458" s="312"/>
      <c r="AP458" s="312"/>
    </row>
    <row r="459" spans="1:42" s="17" customFormat="1" x14ac:dyDescent="0.2">
      <c r="B459" s="328"/>
      <c r="C459" s="328"/>
      <c r="D459" s="329"/>
      <c r="E459" s="329"/>
      <c r="F459" s="297"/>
      <c r="G459" s="312"/>
      <c r="H459" s="312"/>
      <c r="I459" s="312"/>
      <c r="J459" s="312"/>
      <c r="K459" s="312"/>
      <c r="L459" s="312"/>
      <c r="M459" s="312"/>
      <c r="N459" s="312"/>
      <c r="O459" s="312"/>
      <c r="P459" s="312"/>
      <c r="R459" s="328"/>
      <c r="S459" s="328"/>
      <c r="T459" s="329"/>
      <c r="U459" s="329"/>
      <c r="V459" s="297"/>
      <c r="W459" s="312"/>
      <c r="X459" s="312"/>
      <c r="Y459" s="312"/>
      <c r="Z459" s="597"/>
      <c r="AA459" s="600"/>
      <c r="AB459" s="600"/>
      <c r="AC459" s="599"/>
      <c r="AD459" s="599"/>
      <c r="AE459" s="598"/>
      <c r="AF459" s="312"/>
      <c r="AG459" s="312"/>
      <c r="AH459" s="312"/>
      <c r="AJ459" s="328"/>
      <c r="AK459" s="328"/>
      <c r="AL459" s="329"/>
      <c r="AM459" s="329"/>
      <c r="AN459" s="297"/>
      <c r="AO459" s="312"/>
      <c r="AP459" s="312"/>
    </row>
    <row r="460" spans="1:42" s="17" customFormat="1" x14ac:dyDescent="0.2">
      <c r="B460" s="328"/>
      <c r="C460" s="328"/>
      <c r="D460" s="329"/>
      <c r="E460" s="329"/>
      <c r="F460" s="297"/>
      <c r="G460" s="312"/>
      <c r="H460" s="312"/>
      <c r="I460" s="312"/>
      <c r="J460" s="312"/>
      <c r="K460" s="312"/>
      <c r="L460" s="312"/>
      <c r="M460" s="312"/>
      <c r="N460" s="312"/>
      <c r="O460" s="312"/>
      <c r="P460" s="312"/>
      <c r="R460" s="328"/>
      <c r="S460" s="328"/>
      <c r="T460" s="329"/>
      <c r="U460" s="329"/>
      <c r="V460" s="297"/>
      <c r="W460" s="312"/>
      <c r="X460" s="312"/>
      <c r="Y460" s="312"/>
      <c r="Z460" s="597"/>
      <c r="AA460" s="600"/>
      <c r="AB460" s="600"/>
      <c r="AC460" s="599"/>
      <c r="AD460" s="599"/>
      <c r="AE460" s="598"/>
      <c r="AF460" s="312"/>
      <c r="AG460" s="312"/>
      <c r="AH460" s="312"/>
      <c r="AJ460" s="328"/>
      <c r="AK460" s="328"/>
      <c r="AL460" s="329"/>
      <c r="AM460" s="329"/>
      <c r="AN460" s="297"/>
      <c r="AO460" s="312"/>
      <c r="AP460" s="312"/>
    </row>
    <row r="461" spans="1:42" s="17" customFormat="1" x14ac:dyDescent="0.2">
      <c r="B461" s="328"/>
      <c r="C461" s="328"/>
      <c r="D461" s="329"/>
      <c r="E461" s="329"/>
      <c r="F461" s="297"/>
      <c r="G461" s="312"/>
      <c r="H461" s="312"/>
      <c r="I461" s="312"/>
      <c r="J461" s="312"/>
      <c r="K461" s="312"/>
      <c r="L461" s="312"/>
      <c r="M461" s="312"/>
      <c r="N461" s="312"/>
      <c r="O461" s="312"/>
      <c r="P461" s="312"/>
      <c r="R461" s="328"/>
      <c r="S461" s="328"/>
      <c r="T461" s="329"/>
      <c r="U461" s="329"/>
      <c r="V461" s="297"/>
      <c r="W461" s="312"/>
      <c r="X461" s="312"/>
      <c r="Y461" s="312"/>
      <c r="Z461" s="597"/>
      <c r="AA461" s="600"/>
      <c r="AB461" s="600"/>
      <c r="AC461" s="599"/>
      <c r="AD461" s="599"/>
      <c r="AE461" s="598"/>
      <c r="AF461" s="312"/>
      <c r="AG461" s="312"/>
      <c r="AH461" s="312"/>
      <c r="AJ461" s="328"/>
      <c r="AK461" s="328"/>
      <c r="AL461" s="329"/>
      <c r="AM461" s="329"/>
      <c r="AN461" s="297"/>
      <c r="AO461" s="312"/>
      <c r="AP461" s="312"/>
    </row>
    <row r="462" spans="1:42" s="17" customFormat="1" x14ac:dyDescent="0.2">
      <c r="B462" s="328"/>
      <c r="C462" s="328"/>
      <c r="D462" s="329"/>
      <c r="E462" s="329"/>
      <c r="F462" s="297"/>
      <c r="G462" s="312"/>
      <c r="H462" s="312"/>
      <c r="I462" s="312"/>
      <c r="J462" s="312"/>
      <c r="K462" s="312"/>
      <c r="L462" s="312"/>
      <c r="M462" s="312"/>
      <c r="N462" s="312"/>
      <c r="O462" s="312"/>
      <c r="P462" s="312"/>
      <c r="R462" s="328"/>
      <c r="S462" s="328"/>
      <c r="T462" s="329"/>
      <c r="U462" s="329"/>
      <c r="V462" s="297"/>
      <c r="W462" s="312"/>
      <c r="X462" s="312"/>
      <c r="Y462" s="312"/>
      <c r="Z462" s="597"/>
      <c r="AA462" s="600"/>
      <c r="AB462" s="600"/>
      <c r="AC462" s="599"/>
      <c r="AD462" s="599"/>
      <c r="AE462" s="598"/>
      <c r="AF462" s="312"/>
      <c r="AG462" s="312"/>
      <c r="AH462" s="312"/>
      <c r="AJ462" s="328"/>
      <c r="AK462" s="328"/>
      <c r="AL462" s="329"/>
      <c r="AM462" s="329"/>
      <c r="AN462" s="297"/>
      <c r="AO462" s="312"/>
      <c r="AP462" s="312"/>
    </row>
    <row r="463" spans="1:42" s="17" customFormat="1" ht="13.5" thickBot="1" x14ac:dyDescent="0.25">
      <c r="B463" s="328"/>
      <c r="C463" s="328"/>
      <c r="D463" s="329"/>
      <c r="E463" s="329"/>
      <c r="F463" s="297"/>
      <c r="G463" s="312"/>
      <c r="H463" s="312"/>
      <c r="I463" s="312"/>
      <c r="J463" s="312"/>
      <c r="K463" s="312"/>
      <c r="L463" s="312"/>
      <c r="M463" s="312"/>
      <c r="N463" s="312"/>
      <c r="O463" s="312"/>
      <c r="P463" s="312"/>
      <c r="R463" s="328"/>
      <c r="S463" s="328"/>
      <c r="T463" s="329"/>
      <c r="U463" s="329"/>
      <c r="V463" s="297"/>
      <c r="W463" s="312"/>
      <c r="X463" s="312"/>
      <c r="Y463" s="312"/>
      <c r="Z463" s="597"/>
      <c r="AA463" s="600"/>
      <c r="AB463" s="600"/>
      <c r="AC463" s="599"/>
      <c r="AD463" s="599"/>
      <c r="AE463" s="598"/>
      <c r="AF463" s="312"/>
      <c r="AG463" s="312"/>
      <c r="AH463" s="312"/>
      <c r="AJ463" s="328"/>
      <c r="AK463" s="328"/>
      <c r="AL463" s="329"/>
      <c r="AM463" s="329"/>
      <c r="AN463" s="297"/>
      <c r="AO463" s="312"/>
      <c r="AP463" s="312"/>
    </row>
    <row r="464" spans="1:42" s="17" customFormat="1" ht="13.5" customHeight="1" thickBot="1" x14ac:dyDescent="0.25">
      <c r="A464" s="472">
        <v>21</v>
      </c>
      <c r="B464" s="473"/>
      <c r="C464" s="473"/>
      <c r="D464" s="755" t="s">
        <v>159</v>
      </c>
      <c r="E464" s="757" t="s">
        <v>34</v>
      </c>
      <c r="F464" s="317">
        <f>+$AN476</f>
        <v>0</v>
      </c>
      <c r="Q464" s="472"/>
      <c r="R464" s="473"/>
      <c r="S464" s="473"/>
      <c r="T464" s="755" t="s">
        <v>159</v>
      </c>
      <c r="U464" s="757" t="s">
        <v>34</v>
      </c>
      <c r="V464" s="317">
        <f>+$AN476</f>
        <v>0</v>
      </c>
      <c r="Z464" s="615">
        <v>21</v>
      </c>
      <c r="AA464" s="614"/>
      <c r="AB464" s="614"/>
      <c r="AC464" s="763" t="s">
        <v>159</v>
      </c>
      <c r="AD464" s="761" t="s">
        <v>34</v>
      </c>
      <c r="AE464" s="612">
        <f>+$AN476</f>
        <v>0</v>
      </c>
      <c r="AI464" s="473"/>
      <c r="AJ464" s="473"/>
      <c r="AK464" s="473"/>
      <c r="AL464" s="765" t="s">
        <v>159</v>
      </c>
      <c r="AM464" s="757" t="s">
        <v>34</v>
      </c>
      <c r="AN464" s="767" t="s">
        <v>18</v>
      </c>
    </row>
    <row r="465" spans="1:42" s="17" customFormat="1" ht="51" x14ac:dyDescent="0.2">
      <c r="A465" s="475" t="s">
        <v>7</v>
      </c>
      <c r="B465" s="476" t="str">
        <f>+" אסמכתא " &amp; B23 &amp;"         חזרה לטבלה "</f>
        <v xml:space="preserve"> אסמכתא          חזרה לטבלה </v>
      </c>
      <c r="C465" s="477" t="s">
        <v>203</v>
      </c>
      <c r="D465" s="756"/>
      <c r="E465" s="758"/>
      <c r="F465" s="317" t="s">
        <v>18</v>
      </c>
      <c r="G465" s="312"/>
      <c r="Q465" s="475" t="s">
        <v>23</v>
      </c>
      <c r="R465" s="476" t="str">
        <f>+" אסמכתא " &amp; B23 &amp;"         חזרה לטבלה "</f>
        <v xml:space="preserve"> אסמכתא          חזרה לטבלה </v>
      </c>
      <c r="S465" s="477" t="s">
        <v>203</v>
      </c>
      <c r="T465" s="756"/>
      <c r="U465" s="758"/>
      <c r="V465" s="317" t="s">
        <v>18</v>
      </c>
      <c r="W465" s="312"/>
      <c r="Z465" s="611" t="s">
        <v>7</v>
      </c>
      <c r="AA465" s="610" t="str">
        <f>+" אסמכתא " &amp; B23 &amp;"         חזרה לטבלה "</f>
        <v xml:space="preserve"> אסמכתא          חזרה לטבלה </v>
      </c>
      <c r="AB465" s="609" t="s">
        <v>203</v>
      </c>
      <c r="AC465" s="764"/>
      <c r="AD465" s="762"/>
      <c r="AE465" s="612" t="s">
        <v>18</v>
      </c>
      <c r="AF465" s="312"/>
      <c r="AI465" s="477" t="s">
        <v>23</v>
      </c>
      <c r="AJ465" s="476" t="str">
        <f>+" אסמכתא " &amp; B23 &amp;"         חזרה לטבלה "</f>
        <v xml:space="preserve"> אסמכתא          חזרה לטבלה </v>
      </c>
      <c r="AK465" s="477" t="s">
        <v>203</v>
      </c>
      <c r="AL465" s="766"/>
      <c r="AM465" s="758"/>
      <c r="AN465" s="768"/>
      <c r="AO465" s="312"/>
    </row>
    <row r="466" spans="1:42" s="17" customFormat="1" x14ac:dyDescent="0.2">
      <c r="A466" s="478">
        <v>1</v>
      </c>
      <c r="B466" s="479"/>
      <c r="C466" s="479"/>
      <c r="D466" s="480"/>
      <c r="E466" s="480"/>
      <c r="F466" s="481"/>
      <c r="G466" s="312">
        <f t="shared" ref="G466:G476" si="173">IF(AND((COUNTA($C$3)=1),(COUNTA(F466)=1),($C$3&lt;&gt;0),(OR((E466&lt;$C$62),(E466&gt;($E$62+61))))),1,0)</f>
        <v>0</v>
      </c>
      <c r="H466" s="312">
        <f t="shared" ref="H466:H476" si="174">IF(AND((COUNTA($C$3)=1),(COUNTA(F466)=1),($C$3&lt;&gt;0),(OR((D466&lt;$C$62),(D466&gt;($E$62))))),1,0)</f>
        <v>0</v>
      </c>
      <c r="I466" s="312"/>
      <c r="J466" s="312"/>
      <c r="K466" s="312"/>
      <c r="L466" s="312"/>
      <c r="M466" s="312"/>
      <c r="N466" s="312"/>
      <c r="O466" s="312"/>
      <c r="P466" s="312"/>
      <c r="Q466" s="478">
        <v>12</v>
      </c>
      <c r="R466" s="479"/>
      <c r="S466" s="479"/>
      <c r="T466" s="480"/>
      <c r="U466" s="480"/>
      <c r="V466" s="481"/>
      <c r="W466" s="312">
        <f t="shared" ref="W466:W476" si="175">IF(AND((COUNTA($C$3)=1),(COUNTA(V466)=1),($C$3&lt;&gt;0),(OR((U466&lt;$C$62),(U466&gt;($E$62+61))))),1,0)</f>
        <v>0</v>
      </c>
      <c r="X466" s="312">
        <f t="shared" ref="X466:X476" si="176">IF(AND((COUNTA($C$3)=1),(COUNTA(V466)=1),($C$3&lt;&gt;0),(OR((T466&lt;$C$62),(T466&gt;($E$62))))),1,0)</f>
        <v>0</v>
      </c>
      <c r="Y466" s="312"/>
      <c r="Z466" s="608">
        <v>23</v>
      </c>
      <c r="AA466" s="607"/>
      <c r="AB466" s="607"/>
      <c r="AC466" s="606"/>
      <c r="AD466" s="606"/>
      <c r="AE466" s="605"/>
      <c r="AF466" s="312">
        <f t="shared" ref="AF466:AF476" si="177">IF(AND((COUNTA($C$3)=1),(COUNTA(AE466)=1),($C$3&lt;&gt;0),(OR((AD466&lt;$C$62),(AD466&gt;($E$62+61))))),1,0)</f>
        <v>0</v>
      </c>
      <c r="AG466" s="312">
        <f t="shared" ref="AG466:AG476" si="178">IF(AND((COUNTA($C$3)=1),(COUNTA(AE466)=1),($C$3&lt;&gt;0),(OR((AC466&lt;$C$62),(AC466&gt;($E$62))))),1,0)</f>
        <v>0</v>
      </c>
      <c r="AH466" s="312"/>
      <c r="AI466" s="482">
        <v>34</v>
      </c>
      <c r="AJ466" s="479"/>
      <c r="AK466" s="479"/>
      <c r="AL466" s="480"/>
      <c r="AM466" s="480"/>
      <c r="AN466" s="481"/>
      <c r="AO466" s="312">
        <f t="shared" ref="AO466:AO476" si="179">IF(AND((COUNTA($C$3)=1),(COUNTA(AN466)=1),($C$3&lt;&gt;0),(OR((AM466&lt;$C$62),(AM466&gt;($E$62+61))))),1,0)</f>
        <v>0</v>
      </c>
      <c r="AP466" s="312">
        <f t="shared" ref="AP466:AP476" si="180">IF(AND((COUNTA($C$3)=1),(COUNTA(AN466)=1),($C$3&lt;&gt;0),(OR((AL466&lt;$C$62),(AL466&gt;($E$62))))),1,0)</f>
        <v>0</v>
      </c>
    </row>
    <row r="467" spans="1:42" s="17" customFormat="1" x14ac:dyDescent="0.2">
      <c r="A467" s="478">
        <v>2</v>
      </c>
      <c r="B467" s="479"/>
      <c r="C467" s="479"/>
      <c r="D467" s="480"/>
      <c r="E467" s="480"/>
      <c r="F467" s="481"/>
      <c r="G467" s="312">
        <f t="shared" si="173"/>
        <v>0</v>
      </c>
      <c r="H467" s="312">
        <f t="shared" si="174"/>
        <v>0</v>
      </c>
      <c r="I467" s="312"/>
      <c r="J467" s="312"/>
      <c r="K467" s="312"/>
      <c r="L467" s="312"/>
      <c r="M467" s="312"/>
      <c r="N467" s="312"/>
      <c r="O467" s="312"/>
      <c r="P467" s="312"/>
      <c r="Q467" s="478">
        <v>13</v>
      </c>
      <c r="R467" s="479"/>
      <c r="S467" s="479"/>
      <c r="T467" s="480"/>
      <c r="U467" s="480"/>
      <c r="V467" s="481"/>
      <c r="W467" s="312">
        <f t="shared" si="175"/>
        <v>0</v>
      </c>
      <c r="X467" s="312">
        <f t="shared" si="176"/>
        <v>0</v>
      </c>
      <c r="Y467" s="312"/>
      <c r="Z467" s="608">
        <v>24</v>
      </c>
      <c r="AA467" s="607"/>
      <c r="AB467" s="607"/>
      <c r="AC467" s="606"/>
      <c r="AD467" s="606"/>
      <c r="AE467" s="605"/>
      <c r="AF467" s="312">
        <f t="shared" si="177"/>
        <v>0</v>
      </c>
      <c r="AG467" s="312">
        <f t="shared" si="178"/>
        <v>0</v>
      </c>
      <c r="AH467" s="312"/>
      <c r="AI467" s="482">
        <v>35</v>
      </c>
      <c r="AJ467" s="479"/>
      <c r="AK467" s="479"/>
      <c r="AL467" s="480"/>
      <c r="AM467" s="480"/>
      <c r="AN467" s="481"/>
      <c r="AO467" s="312">
        <f t="shared" si="179"/>
        <v>0</v>
      </c>
      <c r="AP467" s="312">
        <f t="shared" si="180"/>
        <v>0</v>
      </c>
    </row>
    <row r="468" spans="1:42" s="17" customFormat="1" x14ac:dyDescent="0.2">
      <c r="A468" s="478">
        <v>3</v>
      </c>
      <c r="B468" s="479"/>
      <c r="C468" s="479"/>
      <c r="D468" s="480"/>
      <c r="E468" s="480"/>
      <c r="F468" s="481"/>
      <c r="G468" s="312">
        <f t="shared" si="173"/>
        <v>0</v>
      </c>
      <c r="H468" s="312">
        <f t="shared" si="174"/>
        <v>0</v>
      </c>
      <c r="I468" s="312"/>
      <c r="J468" s="312"/>
      <c r="K468" s="312"/>
      <c r="L468" s="312"/>
      <c r="M468" s="312"/>
      <c r="N468" s="312"/>
      <c r="O468" s="312"/>
      <c r="P468" s="312"/>
      <c r="Q468" s="478">
        <v>14</v>
      </c>
      <c r="R468" s="479"/>
      <c r="S468" s="479"/>
      <c r="T468" s="480"/>
      <c r="U468" s="480"/>
      <c r="V468" s="481"/>
      <c r="W468" s="312">
        <f t="shared" si="175"/>
        <v>0</v>
      </c>
      <c r="X468" s="312">
        <f t="shared" si="176"/>
        <v>0</v>
      </c>
      <c r="Y468" s="312"/>
      <c r="Z468" s="608">
        <v>25</v>
      </c>
      <c r="AA468" s="607"/>
      <c r="AB468" s="607"/>
      <c r="AC468" s="606"/>
      <c r="AD468" s="606"/>
      <c r="AE468" s="605"/>
      <c r="AF468" s="312">
        <f t="shared" si="177"/>
        <v>0</v>
      </c>
      <c r="AG468" s="312">
        <f t="shared" si="178"/>
        <v>0</v>
      </c>
      <c r="AH468" s="312"/>
      <c r="AI468" s="482">
        <v>36</v>
      </c>
      <c r="AJ468" s="479"/>
      <c r="AK468" s="479"/>
      <c r="AL468" s="480"/>
      <c r="AM468" s="480"/>
      <c r="AN468" s="481"/>
      <c r="AO468" s="312">
        <f t="shared" si="179"/>
        <v>0</v>
      </c>
      <c r="AP468" s="312">
        <f t="shared" si="180"/>
        <v>0</v>
      </c>
    </row>
    <row r="469" spans="1:42" s="17" customFormat="1" x14ac:dyDescent="0.2">
      <c r="A469" s="478">
        <v>4</v>
      </c>
      <c r="B469" s="479"/>
      <c r="C469" s="479"/>
      <c r="D469" s="480"/>
      <c r="E469" s="480"/>
      <c r="F469" s="481"/>
      <c r="G469" s="312">
        <f t="shared" si="173"/>
        <v>0</v>
      </c>
      <c r="H469" s="312">
        <f t="shared" si="174"/>
        <v>0</v>
      </c>
      <c r="I469" s="312"/>
      <c r="J469" s="312"/>
      <c r="K469" s="312"/>
      <c r="L469" s="312"/>
      <c r="M469" s="312"/>
      <c r="N469" s="312"/>
      <c r="O469" s="312"/>
      <c r="P469" s="312"/>
      <c r="Q469" s="478">
        <v>15</v>
      </c>
      <c r="R469" s="479"/>
      <c r="S469" s="479"/>
      <c r="T469" s="480"/>
      <c r="U469" s="480"/>
      <c r="V469" s="481"/>
      <c r="W469" s="312">
        <f t="shared" si="175"/>
        <v>0</v>
      </c>
      <c r="X469" s="312">
        <f t="shared" si="176"/>
        <v>0</v>
      </c>
      <c r="Y469" s="312"/>
      <c r="Z469" s="608">
        <v>26</v>
      </c>
      <c r="AA469" s="607"/>
      <c r="AB469" s="607"/>
      <c r="AC469" s="606"/>
      <c r="AD469" s="606"/>
      <c r="AE469" s="605"/>
      <c r="AF469" s="312">
        <f t="shared" si="177"/>
        <v>0</v>
      </c>
      <c r="AG469" s="312">
        <f t="shared" si="178"/>
        <v>0</v>
      </c>
      <c r="AH469" s="312"/>
      <c r="AI469" s="482">
        <v>37</v>
      </c>
      <c r="AJ469" s="479"/>
      <c r="AK469" s="479"/>
      <c r="AL469" s="480"/>
      <c r="AM469" s="480"/>
      <c r="AN469" s="481"/>
      <c r="AO469" s="312">
        <f t="shared" si="179"/>
        <v>0</v>
      </c>
      <c r="AP469" s="312">
        <f t="shared" si="180"/>
        <v>0</v>
      </c>
    </row>
    <row r="470" spans="1:42" s="17" customFormat="1" x14ac:dyDescent="0.2">
      <c r="A470" s="478">
        <v>5</v>
      </c>
      <c r="B470" s="479"/>
      <c r="C470" s="479"/>
      <c r="D470" s="480"/>
      <c r="E470" s="480"/>
      <c r="F470" s="481"/>
      <c r="G470" s="312">
        <f t="shared" si="173"/>
        <v>0</v>
      </c>
      <c r="H470" s="312">
        <f t="shared" si="174"/>
        <v>0</v>
      </c>
      <c r="I470" s="312"/>
      <c r="J470" s="312"/>
      <c r="K470" s="312"/>
      <c r="L470" s="312"/>
      <c r="M470" s="312"/>
      <c r="N470" s="312"/>
      <c r="O470" s="312"/>
      <c r="P470" s="312"/>
      <c r="Q470" s="478">
        <v>16</v>
      </c>
      <c r="R470" s="479"/>
      <c r="S470" s="479"/>
      <c r="T470" s="480"/>
      <c r="U470" s="480"/>
      <c r="V470" s="481"/>
      <c r="W470" s="312">
        <f t="shared" si="175"/>
        <v>0</v>
      </c>
      <c r="X470" s="312">
        <f t="shared" si="176"/>
        <v>0</v>
      </c>
      <c r="Y470" s="312"/>
      <c r="Z470" s="608">
        <v>27</v>
      </c>
      <c r="AA470" s="607"/>
      <c r="AB470" s="607"/>
      <c r="AC470" s="606"/>
      <c r="AD470" s="606"/>
      <c r="AE470" s="605"/>
      <c r="AF470" s="312">
        <f t="shared" si="177"/>
        <v>0</v>
      </c>
      <c r="AG470" s="312">
        <f t="shared" si="178"/>
        <v>0</v>
      </c>
      <c r="AH470" s="312"/>
      <c r="AI470" s="482">
        <v>38</v>
      </c>
      <c r="AJ470" s="479"/>
      <c r="AK470" s="479"/>
      <c r="AL470" s="480"/>
      <c r="AM470" s="480"/>
      <c r="AN470" s="481"/>
      <c r="AO470" s="312">
        <f t="shared" si="179"/>
        <v>0</v>
      </c>
      <c r="AP470" s="312">
        <f t="shared" si="180"/>
        <v>0</v>
      </c>
    </row>
    <row r="471" spans="1:42" s="17" customFormat="1" x14ac:dyDescent="0.2">
      <c r="A471" s="478">
        <v>6</v>
      </c>
      <c r="B471" s="479"/>
      <c r="C471" s="479"/>
      <c r="D471" s="480"/>
      <c r="E471" s="480"/>
      <c r="F471" s="481"/>
      <c r="G471" s="312">
        <f t="shared" si="173"/>
        <v>0</v>
      </c>
      <c r="H471" s="312">
        <f t="shared" si="174"/>
        <v>0</v>
      </c>
      <c r="I471" s="312"/>
      <c r="J471" s="312"/>
      <c r="K471" s="312"/>
      <c r="L471" s="312"/>
      <c r="M471" s="312"/>
      <c r="N471" s="312"/>
      <c r="O471" s="312"/>
      <c r="P471" s="312"/>
      <c r="Q471" s="478">
        <v>17</v>
      </c>
      <c r="R471" s="479"/>
      <c r="S471" s="479"/>
      <c r="T471" s="480"/>
      <c r="U471" s="480"/>
      <c r="V471" s="481"/>
      <c r="W471" s="312">
        <f t="shared" si="175"/>
        <v>0</v>
      </c>
      <c r="X471" s="312">
        <f t="shared" si="176"/>
        <v>0</v>
      </c>
      <c r="Y471" s="312"/>
      <c r="Z471" s="608">
        <v>28</v>
      </c>
      <c r="AA471" s="607"/>
      <c r="AB471" s="607"/>
      <c r="AC471" s="606"/>
      <c r="AD471" s="606"/>
      <c r="AE471" s="605"/>
      <c r="AF471" s="312">
        <f t="shared" si="177"/>
        <v>0</v>
      </c>
      <c r="AG471" s="312">
        <f t="shared" si="178"/>
        <v>0</v>
      </c>
      <c r="AH471" s="312"/>
      <c r="AI471" s="482">
        <v>39</v>
      </c>
      <c r="AJ471" s="479"/>
      <c r="AK471" s="479"/>
      <c r="AL471" s="480"/>
      <c r="AM471" s="480"/>
      <c r="AN471" s="481"/>
      <c r="AO471" s="312">
        <f t="shared" si="179"/>
        <v>0</v>
      </c>
      <c r="AP471" s="312">
        <f t="shared" si="180"/>
        <v>0</v>
      </c>
    </row>
    <row r="472" spans="1:42" s="17" customFormat="1" x14ac:dyDescent="0.2">
      <c r="A472" s="478">
        <v>7</v>
      </c>
      <c r="B472" s="479"/>
      <c r="C472" s="479"/>
      <c r="D472" s="480"/>
      <c r="E472" s="480"/>
      <c r="F472" s="481"/>
      <c r="G472" s="312">
        <f t="shared" si="173"/>
        <v>0</v>
      </c>
      <c r="H472" s="312">
        <f t="shared" si="174"/>
        <v>0</v>
      </c>
      <c r="I472" s="312"/>
      <c r="J472" s="312"/>
      <c r="K472" s="312"/>
      <c r="L472" s="312"/>
      <c r="M472" s="312"/>
      <c r="N472" s="312"/>
      <c r="O472" s="312"/>
      <c r="P472" s="312"/>
      <c r="Q472" s="478">
        <v>18</v>
      </c>
      <c r="R472" s="479"/>
      <c r="S472" s="479"/>
      <c r="T472" s="480"/>
      <c r="U472" s="480"/>
      <c r="V472" s="481"/>
      <c r="W472" s="312">
        <f t="shared" si="175"/>
        <v>0</v>
      </c>
      <c r="X472" s="312">
        <f t="shared" si="176"/>
        <v>0</v>
      </c>
      <c r="Y472" s="312"/>
      <c r="Z472" s="608">
        <v>29</v>
      </c>
      <c r="AA472" s="607"/>
      <c r="AB472" s="607"/>
      <c r="AC472" s="606"/>
      <c r="AD472" s="606"/>
      <c r="AE472" s="605"/>
      <c r="AF472" s="312">
        <f t="shared" si="177"/>
        <v>0</v>
      </c>
      <c r="AG472" s="312">
        <f t="shared" si="178"/>
        <v>0</v>
      </c>
      <c r="AH472" s="312"/>
      <c r="AI472" s="482">
        <v>40</v>
      </c>
      <c r="AJ472" s="479"/>
      <c r="AK472" s="479"/>
      <c r="AL472" s="480"/>
      <c r="AM472" s="480"/>
      <c r="AN472" s="481"/>
      <c r="AO472" s="312">
        <f t="shared" si="179"/>
        <v>0</v>
      </c>
      <c r="AP472" s="312">
        <f t="shared" si="180"/>
        <v>0</v>
      </c>
    </row>
    <row r="473" spans="1:42" s="17" customFormat="1" x14ac:dyDescent="0.2">
      <c r="A473" s="478">
        <v>8</v>
      </c>
      <c r="B473" s="479"/>
      <c r="C473" s="479"/>
      <c r="D473" s="480"/>
      <c r="E473" s="480"/>
      <c r="F473" s="481"/>
      <c r="G473" s="312">
        <f t="shared" si="173"/>
        <v>0</v>
      </c>
      <c r="H473" s="312">
        <f t="shared" si="174"/>
        <v>0</v>
      </c>
      <c r="I473" s="312"/>
      <c r="J473" s="312"/>
      <c r="K473" s="312"/>
      <c r="L473" s="312"/>
      <c r="M473" s="312"/>
      <c r="N473" s="312"/>
      <c r="O473" s="312"/>
      <c r="P473" s="312"/>
      <c r="Q473" s="478">
        <v>19</v>
      </c>
      <c r="R473" s="479"/>
      <c r="S473" s="479"/>
      <c r="T473" s="480"/>
      <c r="U473" s="480"/>
      <c r="V473" s="481"/>
      <c r="W473" s="312">
        <f t="shared" si="175"/>
        <v>0</v>
      </c>
      <c r="X473" s="312">
        <f t="shared" si="176"/>
        <v>0</v>
      </c>
      <c r="Y473" s="312"/>
      <c r="Z473" s="608">
        <v>30</v>
      </c>
      <c r="AA473" s="607"/>
      <c r="AB473" s="607"/>
      <c r="AC473" s="606"/>
      <c r="AD473" s="606"/>
      <c r="AE473" s="605"/>
      <c r="AF473" s="312">
        <f t="shared" si="177"/>
        <v>0</v>
      </c>
      <c r="AG473" s="312">
        <f t="shared" si="178"/>
        <v>0</v>
      </c>
      <c r="AH473" s="312"/>
      <c r="AI473" s="482">
        <v>41</v>
      </c>
      <c r="AJ473" s="479"/>
      <c r="AK473" s="479"/>
      <c r="AL473" s="480"/>
      <c r="AM473" s="480"/>
      <c r="AN473" s="481"/>
      <c r="AO473" s="312">
        <f t="shared" si="179"/>
        <v>0</v>
      </c>
      <c r="AP473" s="312">
        <f t="shared" si="180"/>
        <v>0</v>
      </c>
    </row>
    <row r="474" spans="1:42" s="17" customFormat="1" x14ac:dyDescent="0.2">
      <c r="A474" s="478">
        <v>9</v>
      </c>
      <c r="B474" s="479"/>
      <c r="C474" s="479"/>
      <c r="D474" s="480"/>
      <c r="E474" s="480"/>
      <c r="F474" s="481"/>
      <c r="G474" s="312">
        <f t="shared" si="173"/>
        <v>0</v>
      </c>
      <c r="H474" s="312">
        <f t="shared" si="174"/>
        <v>0</v>
      </c>
      <c r="I474" s="312"/>
      <c r="J474" s="312"/>
      <c r="K474" s="312"/>
      <c r="L474" s="312"/>
      <c r="M474" s="312"/>
      <c r="N474" s="312"/>
      <c r="O474" s="312"/>
      <c r="P474" s="312"/>
      <c r="Q474" s="478">
        <v>20</v>
      </c>
      <c r="R474" s="479"/>
      <c r="S474" s="479"/>
      <c r="T474" s="480"/>
      <c r="U474" s="480"/>
      <c r="V474" s="481"/>
      <c r="W474" s="312">
        <f t="shared" si="175"/>
        <v>0</v>
      </c>
      <c r="X474" s="312">
        <f t="shared" si="176"/>
        <v>0</v>
      </c>
      <c r="Y474" s="312"/>
      <c r="Z474" s="608">
        <v>31</v>
      </c>
      <c r="AA474" s="607"/>
      <c r="AB474" s="607"/>
      <c r="AC474" s="606"/>
      <c r="AD474" s="606"/>
      <c r="AE474" s="605"/>
      <c r="AF474" s="312">
        <f t="shared" si="177"/>
        <v>0</v>
      </c>
      <c r="AG474" s="312">
        <f t="shared" si="178"/>
        <v>0</v>
      </c>
      <c r="AH474" s="312"/>
      <c r="AI474" s="482">
        <v>42</v>
      </c>
      <c r="AJ474" s="479"/>
      <c r="AK474" s="479"/>
      <c r="AL474" s="480"/>
      <c r="AM474" s="480"/>
      <c r="AN474" s="481"/>
      <c r="AO474" s="312">
        <f t="shared" si="179"/>
        <v>0</v>
      </c>
      <c r="AP474" s="312">
        <f t="shared" si="180"/>
        <v>0</v>
      </c>
    </row>
    <row r="475" spans="1:42" s="17" customFormat="1" x14ac:dyDescent="0.2">
      <c r="A475" s="478">
        <v>10</v>
      </c>
      <c r="B475" s="479"/>
      <c r="C475" s="479"/>
      <c r="D475" s="480"/>
      <c r="E475" s="480"/>
      <c r="F475" s="481"/>
      <c r="G475" s="312">
        <f t="shared" si="173"/>
        <v>0</v>
      </c>
      <c r="H475" s="312">
        <f t="shared" si="174"/>
        <v>0</v>
      </c>
      <c r="I475" s="312"/>
      <c r="J475" s="312"/>
      <c r="K475" s="312"/>
      <c r="L475" s="312"/>
      <c r="M475" s="312"/>
      <c r="N475" s="312"/>
      <c r="O475" s="312"/>
      <c r="P475" s="312"/>
      <c r="Q475" s="478">
        <v>21</v>
      </c>
      <c r="R475" s="479"/>
      <c r="S475" s="479"/>
      <c r="T475" s="480"/>
      <c r="U475" s="480"/>
      <c r="V475" s="481"/>
      <c r="W475" s="312">
        <f t="shared" si="175"/>
        <v>0</v>
      </c>
      <c r="X475" s="312">
        <f t="shared" si="176"/>
        <v>0</v>
      </c>
      <c r="Y475" s="312"/>
      <c r="Z475" s="608">
        <v>32</v>
      </c>
      <c r="AA475" s="607"/>
      <c r="AB475" s="607"/>
      <c r="AC475" s="606"/>
      <c r="AD475" s="606"/>
      <c r="AE475" s="605"/>
      <c r="AF475" s="312">
        <f t="shared" si="177"/>
        <v>0</v>
      </c>
      <c r="AG475" s="312">
        <f t="shared" si="178"/>
        <v>0</v>
      </c>
      <c r="AH475" s="312"/>
      <c r="AI475" s="482">
        <v>43</v>
      </c>
      <c r="AJ475" s="479"/>
      <c r="AK475" s="479"/>
      <c r="AL475" s="480"/>
      <c r="AM475" s="480"/>
      <c r="AN475" s="481"/>
      <c r="AO475" s="312">
        <f t="shared" si="179"/>
        <v>0</v>
      </c>
      <c r="AP475" s="312">
        <f t="shared" si="180"/>
        <v>0</v>
      </c>
    </row>
    <row r="476" spans="1:42" s="17" customFormat="1" ht="13.5" thickBot="1" x14ac:dyDescent="0.25">
      <c r="A476" s="483">
        <v>11</v>
      </c>
      <c r="B476" s="484"/>
      <c r="C476" s="484"/>
      <c r="D476" s="485"/>
      <c r="E476" s="485"/>
      <c r="F476" s="486"/>
      <c r="G476" s="312">
        <f t="shared" si="173"/>
        <v>0</v>
      </c>
      <c r="H476" s="312">
        <f t="shared" si="174"/>
        <v>0</v>
      </c>
      <c r="I476" s="312"/>
      <c r="J476" s="312"/>
      <c r="K476" s="312"/>
      <c r="L476" s="312"/>
      <c r="M476" s="312"/>
      <c r="N476" s="312"/>
      <c r="O476" s="312"/>
      <c r="P476" s="312"/>
      <c r="Q476" s="483">
        <v>22</v>
      </c>
      <c r="R476" s="484"/>
      <c r="S476" s="484"/>
      <c r="T476" s="485"/>
      <c r="U476" s="485"/>
      <c r="V476" s="486"/>
      <c r="W476" s="312">
        <f t="shared" si="175"/>
        <v>0</v>
      </c>
      <c r="X476" s="312">
        <f t="shared" si="176"/>
        <v>0</v>
      </c>
      <c r="Y476" s="312"/>
      <c r="Z476" s="604">
        <v>33</v>
      </c>
      <c r="AA476" s="603"/>
      <c r="AB476" s="603"/>
      <c r="AC476" s="602"/>
      <c r="AD476" s="602"/>
      <c r="AE476" s="601"/>
      <c r="AF476" s="312">
        <f t="shared" si="177"/>
        <v>0</v>
      </c>
      <c r="AG476" s="312">
        <f t="shared" si="178"/>
        <v>0</v>
      </c>
      <c r="AH476" s="312"/>
      <c r="AI476" s="487"/>
      <c r="AJ476" s="488" t="s">
        <v>3</v>
      </c>
      <c r="AK476" s="487"/>
      <c r="AL476" s="487"/>
      <c r="AM476" s="487"/>
      <c r="AN476" s="489">
        <f>SUM(F466:F476)+SUM(V466:V476)+SUM(AN466:AN475)+SUM(AE466:AE476)</f>
        <v>0</v>
      </c>
      <c r="AO476" s="312">
        <f t="shared" si="179"/>
        <v>0</v>
      </c>
      <c r="AP476" s="312">
        <f t="shared" si="180"/>
        <v>0</v>
      </c>
    </row>
    <row r="477" spans="1:42" s="17" customFormat="1" x14ac:dyDescent="0.2">
      <c r="B477" s="328"/>
      <c r="C477" s="328"/>
      <c r="D477" s="329"/>
      <c r="E477" s="329"/>
      <c r="F477" s="297"/>
      <c r="G477" s="312"/>
      <c r="H477" s="312"/>
      <c r="I477" s="312"/>
      <c r="J477" s="312"/>
      <c r="K477" s="312"/>
      <c r="L477" s="312"/>
      <c r="M477" s="312"/>
      <c r="N477" s="312"/>
      <c r="O477" s="312"/>
      <c r="P477" s="312"/>
      <c r="R477" s="328"/>
      <c r="S477" s="328"/>
      <c r="T477" s="329"/>
      <c r="U477" s="329"/>
      <c r="V477" s="297"/>
      <c r="W477" s="312"/>
      <c r="X477" s="312"/>
      <c r="Y477" s="312"/>
      <c r="Z477" s="597"/>
      <c r="AA477" s="600"/>
      <c r="AB477" s="600"/>
      <c r="AC477" s="599"/>
      <c r="AD477" s="599"/>
      <c r="AE477" s="598"/>
      <c r="AF477" s="312"/>
      <c r="AG477" s="312"/>
      <c r="AH477" s="312"/>
      <c r="AJ477" s="328"/>
      <c r="AK477" s="328"/>
      <c r="AL477" s="329"/>
      <c r="AM477" s="329"/>
      <c r="AN477" s="297"/>
      <c r="AO477" s="312"/>
      <c r="AP477" s="312"/>
    </row>
    <row r="478" spans="1:42" s="17" customFormat="1" x14ac:dyDescent="0.2">
      <c r="B478" s="328"/>
      <c r="C478" s="328"/>
      <c r="D478" s="329"/>
      <c r="E478" s="329"/>
      <c r="F478" s="297"/>
      <c r="G478" s="312"/>
      <c r="H478" s="312"/>
      <c r="I478" s="312"/>
      <c r="J478" s="312"/>
      <c r="K478" s="312"/>
      <c r="L478" s="312"/>
      <c r="M478" s="312"/>
      <c r="N478" s="312"/>
      <c r="O478" s="312"/>
      <c r="P478" s="312"/>
      <c r="R478" s="328"/>
      <c r="S478" s="328"/>
      <c r="T478" s="329"/>
      <c r="U478" s="329"/>
      <c r="V478" s="297"/>
      <c r="W478" s="312"/>
      <c r="X478" s="312"/>
      <c r="Y478" s="312"/>
      <c r="Z478" s="597"/>
      <c r="AA478" s="600"/>
      <c r="AB478" s="600"/>
      <c r="AC478" s="599"/>
      <c r="AD478" s="599"/>
      <c r="AE478" s="598"/>
      <c r="AF478" s="312"/>
      <c r="AG478" s="312"/>
      <c r="AH478" s="312"/>
      <c r="AJ478" s="328"/>
      <c r="AK478" s="328"/>
      <c r="AL478" s="329"/>
      <c r="AM478" s="329"/>
      <c r="AN478" s="297"/>
      <c r="AO478" s="312"/>
      <c r="AP478" s="312"/>
    </row>
    <row r="479" spans="1:42" s="17" customFormat="1" x14ac:dyDescent="0.2">
      <c r="B479" s="328"/>
      <c r="C479" s="328"/>
      <c r="D479" s="329"/>
      <c r="E479" s="329"/>
      <c r="F479" s="297"/>
      <c r="G479" s="312"/>
      <c r="H479" s="312"/>
      <c r="I479" s="312"/>
      <c r="J479" s="312"/>
      <c r="K479" s="312"/>
      <c r="L479" s="312"/>
      <c r="M479" s="312"/>
      <c r="N479" s="312"/>
      <c r="O479" s="312"/>
      <c r="P479" s="312"/>
      <c r="R479" s="328"/>
      <c r="S479" s="328"/>
      <c r="T479" s="329"/>
      <c r="U479" s="329"/>
      <c r="V479" s="297"/>
      <c r="W479" s="312"/>
      <c r="X479" s="312"/>
      <c r="Y479" s="312"/>
      <c r="Z479" s="597"/>
      <c r="AA479" s="600"/>
      <c r="AB479" s="600"/>
      <c r="AC479" s="599"/>
      <c r="AD479" s="599"/>
      <c r="AE479" s="598"/>
      <c r="AF479" s="312"/>
      <c r="AG479" s="312"/>
      <c r="AH479" s="312"/>
      <c r="AJ479" s="328"/>
      <c r="AK479" s="328"/>
      <c r="AL479" s="329"/>
      <c r="AM479" s="329"/>
      <c r="AN479" s="297"/>
      <c r="AO479" s="312"/>
      <c r="AP479" s="312"/>
    </row>
    <row r="480" spans="1:42" s="17" customFormat="1" x14ac:dyDescent="0.2">
      <c r="B480" s="328"/>
      <c r="C480" s="328"/>
      <c r="D480" s="329"/>
      <c r="E480" s="329"/>
      <c r="F480" s="297"/>
      <c r="G480" s="312"/>
      <c r="H480" s="312"/>
      <c r="I480" s="312"/>
      <c r="J480" s="312"/>
      <c r="K480" s="312"/>
      <c r="L480" s="312"/>
      <c r="M480" s="312"/>
      <c r="N480" s="312"/>
      <c r="O480" s="312"/>
      <c r="P480" s="312"/>
      <c r="R480" s="328"/>
      <c r="S480" s="328"/>
      <c r="T480" s="329"/>
      <c r="U480" s="329"/>
      <c r="V480" s="297"/>
      <c r="W480" s="312"/>
      <c r="X480" s="312"/>
      <c r="Y480" s="312"/>
      <c r="Z480" s="597"/>
      <c r="AA480" s="600"/>
      <c r="AB480" s="600"/>
      <c r="AC480" s="599"/>
      <c r="AD480" s="599"/>
      <c r="AE480" s="598"/>
      <c r="AF480" s="312"/>
      <c r="AG480" s="312"/>
      <c r="AH480" s="312"/>
      <c r="AJ480" s="328"/>
      <c r="AK480" s="328"/>
      <c r="AL480" s="329"/>
      <c r="AM480" s="329"/>
      <c r="AN480" s="297"/>
      <c r="AO480" s="312"/>
      <c r="AP480" s="312"/>
    </row>
    <row r="481" spans="1:42" s="17" customFormat="1" x14ac:dyDescent="0.2">
      <c r="B481" s="328"/>
      <c r="C481" s="328"/>
      <c r="D481" s="329"/>
      <c r="E481" s="329"/>
      <c r="F481" s="297"/>
      <c r="G481" s="312"/>
      <c r="H481" s="312"/>
      <c r="I481" s="312"/>
      <c r="J481" s="312"/>
      <c r="K481" s="312"/>
      <c r="L481" s="312"/>
      <c r="M481" s="312"/>
      <c r="N481" s="312"/>
      <c r="O481" s="312"/>
      <c r="P481" s="312"/>
      <c r="R481" s="328"/>
      <c r="S481" s="328"/>
      <c r="T481" s="329"/>
      <c r="U481" s="329"/>
      <c r="V481" s="297"/>
      <c r="W481" s="312"/>
      <c r="X481" s="312"/>
      <c r="Y481" s="312"/>
      <c r="Z481" s="597"/>
      <c r="AA481" s="600"/>
      <c r="AB481" s="600"/>
      <c r="AC481" s="599"/>
      <c r="AD481" s="599"/>
      <c r="AE481" s="598"/>
      <c r="AF481" s="312"/>
      <c r="AG481" s="312"/>
      <c r="AH481" s="312"/>
      <c r="AJ481" s="328"/>
      <c r="AK481" s="328"/>
      <c r="AL481" s="329"/>
      <c r="AM481" s="329"/>
      <c r="AN481" s="297"/>
      <c r="AO481" s="312"/>
      <c r="AP481" s="312"/>
    </row>
    <row r="482" spans="1:42" s="17" customFormat="1" x14ac:dyDescent="0.2">
      <c r="B482" s="328"/>
      <c r="C482" s="328"/>
      <c r="D482" s="329"/>
      <c r="E482" s="329"/>
      <c r="F482" s="297"/>
      <c r="G482" s="312"/>
      <c r="H482" s="312"/>
      <c r="I482" s="312"/>
      <c r="J482" s="312"/>
      <c r="K482" s="312"/>
      <c r="L482" s="312"/>
      <c r="M482" s="312"/>
      <c r="N482" s="312"/>
      <c r="O482" s="312"/>
      <c r="P482" s="312"/>
      <c r="R482" s="328"/>
      <c r="S482" s="328"/>
      <c r="T482" s="329"/>
      <c r="U482" s="329"/>
      <c r="V482" s="297"/>
      <c r="W482" s="312"/>
      <c r="X482" s="312"/>
      <c r="Y482" s="312"/>
      <c r="Z482" s="597"/>
      <c r="AA482" s="600"/>
      <c r="AB482" s="600"/>
      <c r="AC482" s="599"/>
      <c r="AD482" s="599"/>
      <c r="AE482" s="598"/>
      <c r="AF482" s="312"/>
      <c r="AG482" s="312"/>
      <c r="AH482" s="312"/>
      <c r="AJ482" s="328"/>
      <c r="AK482" s="328"/>
      <c r="AL482" s="329"/>
      <c r="AM482" s="329"/>
      <c r="AN482" s="297"/>
      <c r="AO482" s="312"/>
      <c r="AP482" s="312"/>
    </row>
    <row r="483" spans="1:42" s="17" customFormat="1" ht="13.5" thickBot="1" x14ac:dyDescent="0.25">
      <c r="B483" s="328"/>
      <c r="C483" s="328"/>
      <c r="D483" s="329"/>
      <c r="E483" s="329"/>
      <c r="F483" s="297"/>
      <c r="G483" s="312"/>
      <c r="H483" s="312"/>
      <c r="I483" s="312"/>
      <c r="J483" s="312"/>
      <c r="K483" s="312"/>
      <c r="L483" s="312"/>
      <c r="M483" s="312"/>
      <c r="N483" s="312"/>
      <c r="O483" s="312"/>
      <c r="P483" s="312"/>
      <c r="R483" s="328"/>
      <c r="S483" s="328"/>
      <c r="T483" s="329"/>
      <c r="U483" s="329"/>
      <c r="V483" s="297"/>
      <c r="W483" s="312"/>
      <c r="X483" s="312"/>
      <c r="Y483" s="312"/>
      <c r="Z483" s="597"/>
      <c r="AA483" s="600"/>
      <c r="AB483" s="600"/>
      <c r="AC483" s="599"/>
      <c r="AD483" s="599"/>
      <c r="AE483" s="598"/>
      <c r="AF483" s="312"/>
      <c r="AG483" s="312"/>
      <c r="AH483" s="312"/>
      <c r="AJ483" s="328"/>
      <c r="AK483" s="328"/>
      <c r="AL483" s="329"/>
      <c r="AM483" s="329"/>
      <c r="AN483" s="297"/>
      <c r="AO483" s="312"/>
      <c r="AP483" s="312"/>
    </row>
    <row r="484" spans="1:42" s="17" customFormat="1" ht="13.5" customHeight="1" thickBot="1" x14ac:dyDescent="0.25">
      <c r="A484" s="472">
        <v>22</v>
      </c>
      <c r="B484" s="473"/>
      <c r="C484" s="473"/>
      <c r="D484" s="755" t="s">
        <v>159</v>
      </c>
      <c r="E484" s="757" t="s">
        <v>34</v>
      </c>
      <c r="F484" s="317">
        <f>+$AN496</f>
        <v>0</v>
      </c>
      <c r="Q484" s="472"/>
      <c r="R484" s="473"/>
      <c r="S484" s="473"/>
      <c r="T484" s="755" t="s">
        <v>159</v>
      </c>
      <c r="U484" s="757" t="s">
        <v>34</v>
      </c>
      <c r="V484" s="317">
        <f>+$AN496</f>
        <v>0</v>
      </c>
      <c r="Z484" s="615">
        <v>22</v>
      </c>
      <c r="AA484" s="614"/>
      <c r="AB484" s="614"/>
      <c r="AC484" s="763" t="s">
        <v>159</v>
      </c>
      <c r="AD484" s="761" t="s">
        <v>34</v>
      </c>
      <c r="AE484" s="612">
        <f>+$AN496</f>
        <v>0</v>
      </c>
      <c r="AI484" s="473"/>
      <c r="AJ484" s="473"/>
      <c r="AK484" s="473"/>
      <c r="AL484" s="765" t="s">
        <v>159</v>
      </c>
      <c r="AM484" s="757" t="s">
        <v>34</v>
      </c>
      <c r="AN484" s="767" t="s">
        <v>18</v>
      </c>
    </row>
    <row r="485" spans="1:42" s="17" customFormat="1" ht="51" x14ac:dyDescent="0.2">
      <c r="A485" s="475" t="s">
        <v>7</v>
      </c>
      <c r="B485" s="476" t="str">
        <f>+" אסמכתא " &amp; B24 &amp;"         חזרה לטבלה "</f>
        <v xml:space="preserve"> אסמכתא          חזרה לטבלה </v>
      </c>
      <c r="C485" s="477" t="s">
        <v>203</v>
      </c>
      <c r="D485" s="756"/>
      <c r="E485" s="758"/>
      <c r="F485" s="317" t="s">
        <v>18</v>
      </c>
      <c r="G485" s="312"/>
      <c r="Q485" s="475" t="s">
        <v>23</v>
      </c>
      <c r="R485" s="476" t="str">
        <f>+" אסמכתא " &amp; B24 &amp;"         חזרה לטבלה "</f>
        <v xml:space="preserve"> אסמכתא          חזרה לטבלה </v>
      </c>
      <c r="S485" s="477" t="s">
        <v>203</v>
      </c>
      <c r="T485" s="756"/>
      <c r="U485" s="758"/>
      <c r="V485" s="317" t="s">
        <v>18</v>
      </c>
      <c r="W485" s="312"/>
      <c r="Z485" s="611" t="s">
        <v>7</v>
      </c>
      <c r="AA485" s="610" t="str">
        <f>+" אסמכתא " &amp; B24 &amp;"         חזרה לטבלה "</f>
        <v xml:space="preserve"> אסמכתא          חזרה לטבלה </v>
      </c>
      <c r="AB485" s="609" t="s">
        <v>203</v>
      </c>
      <c r="AC485" s="764"/>
      <c r="AD485" s="762"/>
      <c r="AE485" s="612" t="s">
        <v>18</v>
      </c>
      <c r="AF485" s="312"/>
      <c r="AI485" s="477" t="s">
        <v>23</v>
      </c>
      <c r="AJ485" s="476" t="str">
        <f>+" אסמכתא " &amp; B24 &amp;"         חזרה לטבלה "</f>
        <v xml:space="preserve"> אסמכתא          חזרה לטבלה </v>
      </c>
      <c r="AK485" s="477" t="s">
        <v>203</v>
      </c>
      <c r="AL485" s="766"/>
      <c r="AM485" s="758"/>
      <c r="AN485" s="768"/>
      <c r="AO485" s="312"/>
    </row>
    <row r="486" spans="1:42" s="17" customFormat="1" x14ac:dyDescent="0.2">
      <c r="A486" s="478">
        <v>1</v>
      </c>
      <c r="B486" s="479"/>
      <c r="C486" s="479"/>
      <c r="D486" s="480"/>
      <c r="E486" s="480"/>
      <c r="F486" s="481"/>
      <c r="G486" s="312">
        <f t="shared" ref="G486:G496" si="181">IF(AND((COUNTA($C$3)=1),(COUNTA(F486)=1),($C$3&lt;&gt;0),(OR((E486&lt;$C$62),(E486&gt;($E$62+61))))),1,0)</f>
        <v>0</v>
      </c>
      <c r="H486" s="312">
        <f t="shared" ref="H486:H496" si="182">IF(AND((COUNTA($C$3)=1),(COUNTA(F486)=1),($C$3&lt;&gt;0),(OR((D486&lt;$C$62),(D486&gt;($E$62))))),1,0)</f>
        <v>0</v>
      </c>
      <c r="I486" s="312"/>
      <c r="J486" s="312"/>
      <c r="K486" s="312"/>
      <c r="L486" s="312"/>
      <c r="M486" s="312"/>
      <c r="N486" s="312"/>
      <c r="O486" s="312"/>
      <c r="P486" s="312"/>
      <c r="Q486" s="478">
        <v>12</v>
      </c>
      <c r="R486" s="479"/>
      <c r="S486" s="479"/>
      <c r="T486" s="480"/>
      <c r="U486" s="480"/>
      <c r="V486" s="481"/>
      <c r="W486" s="312">
        <f t="shared" ref="W486:W496" si="183">IF(AND((COUNTA($C$3)=1),(COUNTA(V486)=1),($C$3&lt;&gt;0),(OR((U486&lt;$C$62),(U486&gt;($E$62+61))))),1,0)</f>
        <v>0</v>
      </c>
      <c r="X486" s="312">
        <f t="shared" ref="X486:X496" si="184">IF(AND((COUNTA($C$3)=1),(COUNTA(V486)=1),($C$3&lt;&gt;0),(OR((T486&lt;$C$62),(T486&gt;($E$62))))),1,0)</f>
        <v>0</v>
      </c>
      <c r="Y486" s="312"/>
      <c r="Z486" s="608">
        <v>23</v>
      </c>
      <c r="AA486" s="607"/>
      <c r="AB486" s="607"/>
      <c r="AC486" s="606"/>
      <c r="AD486" s="606"/>
      <c r="AE486" s="605"/>
      <c r="AF486" s="312">
        <f t="shared" ref="AF486:AF496" si="185">IF(AND((COUNTA($C$3)=1),(COUNTA(AE486)=1),($C$3&lt;&gt;0),(OR((AD486&lt;$C$62),(AD486&gt;($E$62+61))))),1,0)</f>
        <v>0</v>
      </c>
      <c r="AG486" s="312">
        <f t="shared" ref="AG486:AG496" si="186">IF(AND((COUNTA($C$3)=1),(COUNTA(AE486)=1),($C$3&lt;&gt;0),(OR((AC486&lt;$C$62),(AC486&gt;($E$62))))),1,0)</f>
        <v>0</v>
      </c>
      <c r="AH486" s="312"/>
      <c r="AI486" s="482">
        <v>34</v>
      </c>
      <c r="AJ486" s="479"/>
      <c r="AK486" s="479"/>
      <c r="AL486" s="480"/>
      <c r="AM486" s="480"/>
      <c r="AN486" s="481"/>
      <c r="AO486" s="312">
        <f t="shared" ref="AO486:AO496" si="187">IF(AND((COUNTA($C$3)=1),(COUNTA(AN486)=1),($C$3&lt;&gt;0),(OR((AM486&lt;$C$62),(AM486&gt;($E$62+61))))),1,0)</f>
        <v>0</v>
      </c>
      <c r="AP486" s="312">
        <f t="shared" ref="AP486:AP496" si="188">IF(AND((COUNTA($C$3)=1),(COUNTA(AN486)=1),($C$3&lt;&gt;0),(OR((AL486&lt;$C$62),(AL486&gt;($E$62))))),1,0)</f>
        <v>0</v>
      </c>
    </row>
    <row r="487" spans="1:42" s="17" customFormat="1" x14ac:dyDescent="0.2">
      <c r="A487" s="478">
        <v>2</v>
      </c>
      <c r="B487" s="479"/>
      <c r="C487" s="479"/>
      <c r="D487" s="480"/>
      <c r="E487" s="480"/>
      <c r="F487" s="481"/>
      <c r="G487" s="312">
        <f t="shared" si="181"/>
        <v>0</v>
      </c>
      <c r="H487" s="312">
        <f t="shared" si="182"/>
        <v>0</v>
      </c>
      <c r="I487" s="312"/>
      <c r="J487" s="312"/>
      <c r="K487" s="312"/>
      <c r="L487" s="312"/>
      <c r="M487" s="312"/>
      <c r="N487" s="312"/>
      <c r="O487" s="312"/>
      <c r="P487" s="312"/>
      <c r="Q487" s="478">
        <v>13</v>
      </c>
      <c r="R487" s="479"/>
      <c r="S487" s="479"/>
      <c r="T487" s="480"/>
      <c r="U487" s="480"/>
      <c r="V487" s="481"/>
      <c r="W487" s="312">
        <f t="shared" si="183"/>
        <v>0</v>
      </c>
      <c r="X487" s="312">
        <f t="shared" si="184"/>
        <v>0</v>
      </c>
      <c r="Y487" s="312"/>
      <c r="Z487" s="608">
        <v>24</v>
      </c>
      <c r="AA487" s="607"/>
      <c r="AB487" s="607"/>
      <c r="AC487" s="606"/>
      <c r="AD487" s="606"/>
      <c r="AE487" s="605"/>
      <c r="AF487" s="312">
        <f t="shared" si="185"/>
        <v>0</v>
      </c>
      <c r="AG487" s="312">
        <f t="shared" si="186"/>
        <v>0</v>
      </c>
      <c r="AH487" s="312"/>
      <c r="AI487" s="482">
        <v>35</v>
      </c>
      <c r="AJ487" s="479"/>
      <c r="AK487" s="479"/>
      <c r="AL487" s="480"/>
      <c r="AM487" s="480"/>
      <c r="AN487" s="481"/>
      <c r="AO487" s="312">
        <f t="shared" si="187"/>
        <v>0</v>
      </c>
      <c r="AP487" s="312">
        <f t="shared" si="188"/>
        <v>0</v>
      </c>
    </row>
    <row r="488" spans="1:42" s="17" customFormat="1" x14ac:dyDescent="0.2">
      <c r="A488" s="478">
        <v>3</v>
      </c>
      <c r="B488" s="479"/>
      <c r="C488" s="479"/>
      <c r="D488" s="480"/>
      <c r="E488" s="480"/>
      <c r="F488" s="481"/>
      <c r="G488" s="312">
        <f t="shared" si="181"/>
        <v>0</v>
      </c>
      <c r="H488" s="312">
        <f t="shared" si="182"/>
        <v>0</v>
      </c>
      <c r="I488" s="312"/>
      <c r="J488" s="312"/>
      <c r="K488" s="312"/>
      <c r="L488" s="312"/>
      <c r="M488" s="312"/>
      <c r="N488" s="312"/>
      <c r="O488" s="312"/>
      <c r="P488" s="312"/>
      <c r="Q488" s="478">
        <v>14</v>
      </c>
      <c r="R488" s="479"/>
      <c r="S488" s="479"/>
      <c r="T488" s="480"/>
      <c r="U488" s="480"/>
      <c r="V488" s="481"/>
      <c r="W488" s="312">
        <f t="shared" si="183"/>
        <v>0</v>
      </c>
      <c r="X488" s="312">
        <f t="shared" si="184"/>
        <v>0</v>
      </c>
      <c r="Y488" s="312"/>
      <c r="Z488" s="608">
        <v>25</v>
      </c>
      <c r="AA488" s="607"/>
      <c r="AB488" s="607"/>
      <c r="AC488" s="606"/>
      <c r="AD488" s="606"/>
      <c r="AE488" s="605"/>
      <c r="AF488" s="312">
        <f t="shared" si="185"/>
        <v>0</v>
      </c>
      <c r="AG488" s="312">
        <f t="shared" si="186"/>
        <v>0</v>
      </c>
      <c r="AH488" s="312"/>
      <c r="AI488" s="482">
        <v>36</v>
      </c>
      <c r="AJ488" s="479"/>
      <c r="AK488" s="479"/>
      <c r="AL488" s="480"/>
      <c r="AM488" s="480"/>
      <c r="AN488" s="481"/>
      <c r="AO488" s="312">
        <f t="shared" si="187"/>
        <v>0</v>
      </c>
      <c r="AP488" s="312">
        <f t="shared" si="188"/>
        <v>0</v>
      </c>
    </row>
    <row r="489" spans="1:42" s="17" customFormat="1" x14ac:dyDescent="0.2">
      <c r="A489" s="478">
        <v>4</v>
      </c>
      <c r="B489" s="479"/>
      <c r="C489" s="479"/>
      <c r="D489" s="480"/>
      <c r="E489" s="480"/>
      <c r="F489" s="481"/>
      <c r="G489" s="312">
        <f t="shared" si="181"/>
        <v>0</v>
      </c>
      <c r="H489" s="312">
        <f t="shared" si="182"/>
        <v>0</v>
      </c>
      <c r="I489" s="312"/>
      <c r="J489" s="312"/>
      <c r="K489" s="312"/>
      <c r="L489" s="312"/>
      <c r="M489" s="312"/>
      <c r="N489" s="312"/>
      <c r="O489" s="312"/>
      <c r="P489" s="312"/>
      <c r="Q489" s="478">
        <v>15</v>
      </c>
      <c r="R489" s="479"/>
      <c r="S489" s="479"/>
      <c r="T489" s="480"/>
      <c r="U489" s="480"/>
      <c r="V489" s="481"/>
      <c r="W489" s="312">
        <f t="shared" si="183"/>
        <v>0</v>
      </c>
      <c r="X489" s="312">
        <f t="shared" si="184"/>
        <v>0</v>
      </c>
      <c r="Y489" s="312"/>
      <c r="Z489" s="608">
        <v>26</v>
      </c>
      <c r="AA489" s="607"/>
      <c r="AB489" s="607"/>
      <c r="AC489" s="606"/>
      <c r="AD489" s="606"/>
      <c r="AE489" s="605"/>
      <c r="AF489" s="312">
        <f t="shared" si="185"/>
        <v>0</v>
      </c>
      <c r="AG489" s="312">
        <f t="shared" si="186"/>
        <v>0</v>
      </c>
      <c r="AH489" s="312"/>
      <c r="AI489" s="482">
        <v>37</v>
      </c>
      <c r="AJ489" s="479"/>
      <c r="AK489" s="479"/>
      <c r="AL489" s="480"/>
      <c r="AM489" s="480"/>
      <c r="AN489" s="481"/>
      <c r="AO489" s="312">
        <f t="shared" si="187"/>
        <v>0</v>
      </c>
      <c r="AP489" s="312">
        <f t="shared" si="188"/>
        <v>0</v>
      </c>
    </row>
    <row r="490" spans="1:42" s="17" customFormat="1" x14ac:dyDescent="0.2">
      <c r="A490" s="478">
        <v>5</v>
      </c>
      <c r="B490" s="479"/>
      <c r="C490" s="479"/>
      <c r="D490" s="480"/>
      <c r="E490" s="480"/>
      <c r="F490" s="481"/>
      <c r="G490" s="312">
        <f t="shared" si="181"/>
        <v>0</v>
      </c>
      <c r="H490" s="312">
        <f t="shared" si="182"/>
        <v>0</v>
      </c>
      <c r="I490" s="312"/>
      <c r="J490" s="312"/>
      <c r="K490" s="312"/>
      <c r="L490" s="312"/>
      <c r="M490" s="312"/>
      <c r="N490" s="312"/>
      <c r="O490" s="312"/>
      <c r="P490" s="312"/>
      <c r="Q490" s="478">
        <v>16</v>
      </c>
      <c r="R490" s="479"/>
      <c r="S490" s="479"/>
      <c r="T490" s="480"/>
      <c r="U490" s="480"/>
      <c r="V490" s="481"/>
      <c r="W490" s="312">
        <f t="shared" si="183"/>
        <v>0</v>
      </c>
      <c r="X490" s="312">
        <f t="shared" si="184"/>
        <v>0</v>
      </c>
      <c r="Y490" s="312"/>
      <c r="Z490" s="608">
        <v>27</v>
      </c>
      <c r="AA490" s="607"/>
      <c r="AB490" s="607"/>
      <c r="AC490" s="606"/>
      <c r="AD490" s="606"/>
      <c r="AE490" s="605"/>
      <c r="AF490" s="312">
        <f t="shared" si="185"/>
        <v>0</v>
      </c>
      <c r="AG490" s="312">
        <f t="shared" si="186"/>
        <v>0</v>
      </c>
      <c r="AH490" s="312"/>
      <c r="AI490" s="482">
        <v>38</v>
      </c>
      <c r="AJ490" s="479"/>
      <c r="AK490" s="479"/>
      <c r="AL490" s="480"/>
      <c r="AM490" s="480"/>
      <c r="AN490" s="481"/>
      <c r="AO490" s="312">
        <f t="shared" si="187"/>
        <v>0</v>
      </c>
      <c r="AP490" s="312">
        <f t="shared" si="188"/>
        <v>0</v>
      </c>
    </row>
    <row r="491" spans="1:42" s="17" customFormat="1" x14ac:dyDescent="0.2">
      <c r="A491" s="478">
        <v>6</v>
      </c>
      <c r="B491" s="479"/>
      <c r="C491" s="479"/>
      <c r="D491" s="480"/>
      <c r="E491" s="480"/>
      <c r="F491" s="481"/>
      <c r="G491" s="312">
        <f t="shared" si="181"/>
        <v>0</v>
      </c>
      <c r="H491" s="312">
        <f t="shared" si="182"/>
        <v>0</v>
      </c>
      <c r="I491" s="312"/>
      <c r="J491" s="312"/>
      <c r="K491" s="312"/>
      <c r="L491" s="312"/>
      <c r="M491" s="312"/>
      <c r="N491" s="312"/>
      <c r="O491" s="312"/>
      <c r="P491" s="312"/>
      <c r="Q491" s="478">
        <v>17</v>
      </c>
      <c r="R491" s="479"/>
      <c r="S491" s="479"/>
      <c r="T491" s="480"/>
      <c r="U491" s="480"/>
      <c r="V491" s="481"/>
      <c r="W491" s="312">
        <f t="shared" si="183"/>
        <v>0</v>
      </c>
      <c r="X491" s="312">
        <f t="shared" si="184"/>
        <v>0</v>
      </c>
      <c r="Y491" s="312"/>
      <c r="Z491" s="608">
        <v>28</v>
      </c>
      <c r="AA491" s="607"/>
      <c r="AB491" s="607"/>
      <c r="AC491" s="606"/>
      <c r="AD491" s="606"/>
      <c r="AE491" s="605"/>
      <c r="AF491" s="312">
        <f t="shared" si="185"/>
        <v>0</v>
      </c>
      <c r="AG491" s="312">
        <f t="shared" si="186"/>
        <v>0</v>
      </c>
      <c r="AH491" s="312"/>
      <c r="AI491" s="482">
        <v>39</v>
      </c>
      <c r="AJ491" s="479"/>
      <c r="AK491" s="479"/>
      <c r="AL491" s="480"/>
      <c r="AM491" s="480"/>
      <c r="AN491" s="481"/>
      <c r="AO491" s="312">
        <f t="shared" si="187"/>
        <v>0</v>
      </c>
      <c r="AP491" s="312">
        <f t="shared" si="188"/>
        <v>0</v>
      </c>
    </row>
    <row r="492" spans="1:42" s="17" customFormat="1" x14ac:dyDescent="0.2">
      <c r="A492" s="478">
        <v>7</v>
      </c>
      <c r="B492" s="479"/>
      <c r="C492" s="479"/>
      <c r="D492" s="480"/>
      <c r="E492" s="480"/>
      <c r="F492" s="481"/>
      <c r="G492" s="312">
        <f t="shared" si="181"/>
        <v>0</v>
      </c>
      <c r="H492" s="312">
        <f t="shared" si="182"/>
        <v>0</v>
      </c>
      <c r="I492" s="312"/>
      <c r="J492" s="312"/>
      <c r="K492" s="312"/>
      <c r="L492" s="312"/>
      <c r="M492" s="312"/>
      <c r="N492" s="312"/>
      <c r="O492" s="312"/>
      <c r="P492" s="312"/>
      <c r="Q492" s="478">
        <v>18</v>
      </c>
      <c r="R492" s="479"/>
      <c r="S492" s="479"/>
      <c r="T492" s="480"/>
      <c r="U492" s="480"/>
      <c r="V492" s="481"/>
      <c r="W492" s="312">
        <f t="shared" si="183"/>
        <v>0</v>
      </c>
      <c r="X492" s="312">
        <f t="shared" si="184"/>
        <v>0</v>
      </c>
      <c r="Y492" s="312"/>
      <c r="Z492" s="608">
        <v>29</v>
      </c>
      <c r="AA492" s="607"/>
      <c r="AB492" s="607"/>
      <c r="AC492" s="606"/>
      <c r="AD492" s="606"/>
      <c r="AE492" s="605"/>
      <c r="AF492" s="312">
        <f t="shared" si="185"/>
        <v>0</v>
      </c>
      <c r="AG492" s="312">
        <f t="shared" si="186"/>
        <v>0</v>
      </c>
      <c r="AH492" s="312"/>
      <c r="AI492" s="482">
        <v>40</v>
      </c>
      <c r="AJ492" s="479"/>
      <c r="AK492" s="479"/>
      <c r="AL492" s="480"/>
      <c r="AM492" s="480"/>
      <c r="AN492" s="481"/>
      <c r="AO492" s="312">
        <f t="shared" si="187"/>
        <v>0</v>
      </c>
      <c r="AP492" s="312">
        <f t="shared" si="188"/>
        <v>0</v>
      </c>
    </row>
    <row r="493" spans="1:42" s="17" customFormat="1" x14ac:dyDescent="0.2">
      <c r="A493" s="478">
        <v>8</v>
      </c>
      <c r="B493" s="479"/>
      <c r="C493" s="479"/>
      <c r="D493" s="480"/>
      <c r="E493" s="480"/>
      <c r="F493" s="481"/>
      <c r="G493" s="312">
        <f t="shared" si="181"/>
        <v>0</v>
      </c>
      <c r="H493" s="312">
        <f t="shared" si="182"/>
        <v>0</v>
      </c>
      <c r="I493" s="312"/>
      <c r="J493" s="312"/>
      <c r="K493" s="312"/>
      <c r="L493" s="312"/>
      <c r="M493" s="312"/>
      <c r="N493" s="312"/>
      <c r="O493" s="312"/>
      <c r="P493" s="312"/>
      <c r="Q493" s="478">
        <v>19</v>
      </c>
      <c r="R493" s="479"/>
      <c r="S493" s="479"/>
      <c r="T493" s="480"/>
      <c r="U493" s="480"/>
      <c r="V493" s="481"/>
      <c r="W493" s="312">
        <f t="shared" si="183"/>
        <v>0</v>
      </c>
      <c r="X493" s="312">
        <f t="shared" si="184"/>
        <v>0</v>
      </c>
      <c r="Y493" s="312"/>
      <c r="Z493" s="608">
        <v>30</v>
      </c>
      <c r="AA493" s="607"/>
      <c r="AB493" s="607"/>
      <c r="AC493" s="606"/>
      <c r="AD493" s="606"/>
      <c r="AE493" s="605"/>
      <c r="AF493" s="312">
        <f t="shared" si="185"/>
        <v>0</v>
      </c>
      <c r="AG493" s="312">
        <f t="shared" si="186"/>
        <v>0</v>
      </c>
      <c r="AH493" s="312"/>
      <c r="AI493" s="482">
        <v>41</v>
      </c>
      <c r="AJ493" s="479"/>
      <c r="AK493" s="479"/>
      <c r="AL493" s="480"/>
      <c r="AM493" s="480"/>
      <c r="AN493" s="481"/>
      <c r="AO493" s="312">
        <f t="shared" si="187"/>
        <v>0</v>
      </c>
      <c r="AP493" s="312">
        <f t="shared" si="188"/>
        <v>0</v>
      </c>
    </row>
    <row r="494" spans="1:42" s="17" customFormat="1" x14ac:dyDescent="0.2">
      <c r="A494" s="478">
        <v>9</v>
      </c>
      <c r="B494" s="479"/>
      <c r="C494" s="479"/>
      <c r="D494" s="480"/>
      <c r="E494" s="480"/>
      <c r="F494" s="481"/>
      <c r="G494" s="312">
        <f t="shared" si="181"/>
        <v>0</v>
      </c>
      <c r="H494" s="312">
        <f t="shared" si="182"/>
        <v>0</v>
      </c>
      <c r="I494" s="312"/>
      <c r="J494" s="312"/>
      <c r="K494" s="312"/>
      <c r="L494" s="312"/>
      <c r="M494" s="312"/>
      <c r="N494" s="312"/>
      <c r="O494" s="312"/>
      <c r="P494" s="312"/>
      <c r="Q494" s="478">
        <v>20</v>
      </c>
      <c r="R494" s="479"/>
      <c r="S494" s="479"/>
      <c r="T494" s="480"/>
      <c r="U494" s="480"/>
      <c r="V494" s="481"/>
      <c r="W494" s="312">
        <f t="shared" si="183"/>
        <v>0</v>
      </c>
      <c r="X494" s="312">
        <f t="shared" si="184"/>
        <v>0</v>
      </c>
      <c r="Y494" s="312"/>
      <c r="Z494" s="608">
        <v>31</v>
      </c>
      <c r="AA494" s="607"/>
      <c r="AB494" s="607"/>
      <c r="AC494" s="606"/>
      <c r="AD494" s="606"/>
      <c r="AE494" s="605"/>
      <c r="AF494" s="312">
        <f t="shared" si="185"/>
        <v>0</v>
      </c>
      <c r="AG494" s="312">
        <f t="shared" si="186"/>
        <v>0</v>
      </c>
      <c r="AH494" s="312"/>
      <c r="AI494" s="482">
        <v>42</v>
      </c>
      <c r="AJ494" s="479"/>
      <c r="AK494" s="479"/>
      <c r="AL494" s="480"/>
      <c r="AM494" s="480"/>
      <c r="AN494" s="481"/>
      <c r="AO494" s="312">
        <f t="shared" si="187"/>
        <v>0</v>
      </c>
      <c r="AP494" s="312">
        <f t="shared" si="188"/>
        <v>0</v>
      </c>
    </row>
    <row r="495" spans="1:42" s="17" customFormat="1" x14ac:dyDescent="0.2">
      <c r="A495" s="478">
        <v>10</v>
      </c>
      <c r="B495" s="479"/>
      <c r="C495" s="479"/>
      <c r="D495" s="480"/>
      <c r="E495" s="480"/>
      <c r="F495" s="481"/>
      <c r="G495" s="312">
        <f t="shared" si="181"/>
        <v>0</v>
      </c>
      <c r="H495" s="312">
        <f t="shared" si="182"/>
        <v>0</v>
      </c>
      <c r="I495" s="312"/>
      <c r="J495" s="312"/>
      <c r="K495" s="312"/>
      <c r="L495" s="312"/>
      <c r="M495" s="312"/>
      <c r="N495" s="312"/>
      <c r="O495" s="312"/>
      <c r="P495" s="312"/>
      <c r="Q495" s="478">
        <v>21</v>
      </c>
      <c r="R495" s="479"/>
      <c r="S495" s="479"/>
      <c r="T495" s="480"/>
      <c r="U495" s="480"/>
      <c r="V495" s="481"/>
      <c r="W495" s="312">
        <f t="shared" si="183"/>
        <v>0</v>
      </c>
      <c r="X495" s="312">
        <f t="shared" si="184"/>
        <v>0</v>
      </c>
      <c r="Y495" s="312"/>
      <c r="Z495" s="608">
        <v>32</v>
      </c>
      <c r="AA495" s="607"/>
      <c r="AB495" s="607"/>
      <c r="AC495" s="606"/>
      <c r="AD495" s="606"/>
      <c r="AE495" s="605"/>
      <c r="AF495" s="312">
        <f t="shared" si="185"/>
        <v>0</v>
      </c>
      <c r="AG495" s="312">
        <f t="shared" si="186"/>
        <v>0</v>
      </c>
      <c r="AH495" s="312"/>
      <c r="AI495" s="482">
        <v>43</v>
      </c>
      <c r="AJ495" s="479"/>
      <c r="AK495" s="479"/>
      <c r="AL495" s="480"/>
      <c r="AM495" s="480"/>
      <c r="AN495" s="481"/>
      <c r="AO495" s="312">
        <f t="shared" si="187"/>
        <v>0</v>
      </c>
      <c r="AP495" s="312">
        <f t="shared" si="188"/>
        <v>0</v>
      </c>
    </row>
    <row r="496" spans="1:42" s="17" customFormat="1" ht="13.5" thickBot="1" x14ac:dyDescent="0.25">
      <c r="A496" s="483">
        <v>11</v>
      </c>
      <c r="B496" s="484"/>
      <c r="C496" s="484"/>
      <c r="D496" s="485"/>
      <c r="E496" s="485"/>
      <c r="F496" s="486"/>
      <c r="G496" s="312">
        <f t="shared" si="181"/>
        <v>0</v>
      </c>
      <c r="H496" s="312">
        <f t="shared" si="182"/>
        <v>0</v>
      </c>
      <c r="I496" s="312"/>
      <c r="J496" s="312"/>
      <c r="K496" s="312"/>
      <c r="L496" s="312"/>
      <c r="M496" s="312"/>
      <c r="N496" s="312"/>
      <c r="O496" s="312"/>
      <c r="P496" s="312"/>
      <c r="Q496" s="483">
        <v>22</v>
      </c>
      <c r="R496" s="484"/>
      <c r="S496" s="484"/>
      <c r="T496" s="485"/>
      <c r="U496" s="485"/>
      <c r="V496" s="486"/>
      <c r="W496" s="312">
        <f t="shared" si="183"/>
        <v>0</v>
      </c>
      <c r="X496" s="312">
        <f t="shared" si="184"/>
        <v>0</v>
      </c>
      <c r="Y496" s="312"/>
      <c r="Z496" s="604">
        <v>33</v>
      </c>
      <c r="AA496" s="603"/>
      <c r="AB496" s="603"/>
      <c r="AC496" s="602"/>
      <c r="AD496" s="602"/>
      <c r="AE496" s="601"/>
      <c r="AF496" s="312">
        <f t="shared" si="185"/>
        <v>0</v>
      </c>
      <c r="AG496" s="312">
        <f t="shared" si="186"/>
        <v>0</v>
      </c>
      <c r="AH496" s="312"/>
      <c r="AI496" s="487"/>
      <c r="AJ496" s="488" t="s">
        <v>3</v>
      </c>
      <c r="AK496" s="487"/>
      <c r="AL496" s="487"/>
      <c r="AM496" s="487"/>
      <c r="AN496" s="489">
        <f>SUM(F486:F496)+SUM(V486:V496)+SUM(AN486:AN495)+SUM(AE486:AE496)</f>
        <v>0</v>
      </c>
      <c r="AO496" s="312">
        <f t="shared" si="187"/>
        <v>0</v>
      </c>
      <c r="AP496" s="312">
        <f t="shared" si="188"/>
        <v>0</v>
      </c>
    </row>
    <row r="497" spans="1:42" s="17" customFormat="1" x14ac:dyDescent="0.2">
      <c r="B497" s="328"/>
      <c r="C497" s="328"/>
      <c r="D497" s="329"/>
      <c r="E497" s="329"/>
      <c r="F497" s="297"/>
      <c r="G497" s="312"/>
      <c r="H497" s="312"/>
      <c r="I497" s="312"/>
      <c r="J497" s="312"/>
      <c r="K497" s="312"/>
      <c r="L497" s="312"/>
      <c r="M497" s="312"/>
      <c r="N497" s="312"/>
      <c r="O497" s="312"/>
      <c r="P497" s="312"/>
      <c r="R497" s="328"/>
      <c r="S497" s="328"/>
      <c r="T497" s="329"/>
      <c r="U497" s="329"/>
      <c r="V497" s="297"/>
      <c r="W497" s="312"/>
      <c r="X497" s="312"/>
      <c r="Y497" s="312"/>
      <c r="Z497" s="597"/>
      <c r="AA497" s="600"/>
      <c r="AB497" s="600"/>
      <c r="AC497" s="599"/>
      <c r="AD497" s="599"/>
      <c r="AE497" s="598"/>
      <c r="AF497" s="312"/>
      <c r="AG497" s="312"/>
      <c r="AH497" s="312"/>
      <c r="AJ497" s="328"/>
      <c r="AK497" s="328"/>
      <c r="AL497" s="329"/>
      <c r="AM497" s="329"/>
      <c r="AN497" s="297"/>
      <c r="AO497" s="312"/>
      <c r="AP497" s="312"/>
    </row>
    <row r="498" spans="1:42" s="17" customFormat="1" x14ac:dyDescent="0.2">
      <c r="B498" s="328"/>
      <c r="C498" s="328"/>
      <c r="D498" s="329"/>
      <c r="E498" s="329"/>
      <c r="F498" s="297"/>
      <c r="G498" s="312"/>
      <c r="H498" s="312"/>
      <c r="I498" s="312"/>
      <c r="J498" s="312"/>
      <c r="K498" s="312"/>
      <c r="L498" s="312"/>
      <c r="M498" s="312"/>
      <c r="N498" s="312"/>
      <c r="O498" s="312"/>
      <c r="P498" s="312"/>
      <c r="R498" s="328"/>
      <c r="S498" s="328"/>
      <c r="T498" s="329"/>
      <c r="U498" s="329"/>
      <c r="V498" s="297"/>
      <c r="W498" s="312"/>
      <c r="X498" s="312"/>
      <c r="Y498" s="312"/>
      <c r="Z498" s="597"/>
      <c r="AA498" s="600"/>
      <c r="AB498" s="600"/>
      <c r="AC498" s="599"/>
      <c r="AD498" s="599"/>
      <c r="AE498" s="598"/>
      <c r="AF498" s="312"/>
      <c r="AG498" s="312"/>
      <c r="AH498" s="312"/>
      <c r="AJ498" s="328"/>
      <c r="AK498" s="328"/>
      <c r="AL498" s="329"/>
      <c r="AM498" s="329"/>
      <c r="AN498" s="297"/>
      <c r="AO498" s="312"/>
      <c r="AP498" s="312"/>
    </row>
    <row r="499" spans="1:42" s="17" customFormat="1" x14ac:dyDescent="0.2">
      <c r="B499" s="328"/>
      <c r="C499" s="328"/>
      <c r="D499" s="329"/>
      <c r="E499" s="329"/>
      <c r="F499" s="297"/>
      <c r="G499" s="312"/>
      <c r="H499" s="312"/>
      <c r="I499" s="312"/>
      <c r="J499" s="312"/>
      <c r="K499" s="312"/>
      <c r="L499" s="312"/>
      <c r="M499" s="312"/>
      <c r="N499" s="312"/>
      <c r="O499" s="312"/>
      <c r="P499" s="312"/>
      <c r="R499" s="328"/>
      <c r="S499" s="328"/>
      <c r="T499" s="329"/>
      <c r="U499" s="329"/>
      <c r="V499" s="297"/>
      <c r="W499" s="312"/>
      <c r="X499" s="312"/>
      <c r="Y499" s="312"/>
      <c r="Z499" s="597"/>
      <c r="AA499" s="600"/>
      <c r="AB499" s="600"/>
      <c r="AC499" s="599"/>
      <c r="AD499" s="599"/>
      <c r="AE499" s="598"/>
      <c r="AF499" s="312"/>
      <c r="AG499" s="312"/>
      <c r="AH499" s="312"/>
      <c r="AJ499" s="328"/>
      <c r="AK499" s="328"/>
      <c r="AL499" s="329"/>
      <c r="AM499" s="329"/>
      <c r="AN499" s="297"/>
      <c r="AO499" s="312"/>
      <c r="AP499" s="312"/>
    </row>
    <row r="500" spans="1:42" s="17" customFormat="1" x14ac:dyDescent="0.2">
      <c r="B500" s="328"/>
      <c r="C500" s="328"/>
      <c r="D500" s="329"/>
      <c r="E500" s="329"/>
      <c r="F500" s="297"/>
      <c r="G500" s="312"/>
      <c r="H500" s="312"/>
      <c r="I500" s="312"/>
      <c r="J500" s="312"/>
      <c r="K500" s="312"/>
      <c r="L500" s="312"/>
      <c r="M500" s="312"/>
      <c r="N500" s="312"/>
      <c r="O500" s="312"/>
      <c r="P500" s="312"/>
      <c r="R500" s="328"/>
      <c r="S500" s="328"/>
      <c r="T500" s="329"/>
      <c r="U500" s="329"/>
      <c r="V500" s="297"/>
      <c r="W500" s="312"/>
      <c r="X500" s="312"/>
      <c r="Y500" s="312"/>
      <c r="Z500" s="597"/>
      <c r="AA500" s="600"/>
      <c r="AB500" s="600"/>
      <c r="AC500" s="599"/>
      <c r="AD500" s="599"/>
      <c r="AE500" s="598"/>
      <c r="AF500" s="312"/>
      <c r="AG500" s="312"/>
      <c r="AH500" s="312"/>
      <c r="AJ500" s="328"/>
      <c r="AK500" s="328"/>
      <c r="AL500" s="329"/>
      <c r="AM500" s="329"/>
      <c r="AN500" s="297"/>
      <c r="AO500" s="312"/>
      <c r="AP500" s="312"/>
    </row>
    <row r="501" spans="1:42" s="17" customFormat="1" x14ac:dyDescent="0.2">
      <c r="B501" s="328"/>
      <c r="C501" s="328"/>
      <c r="D501" s="329"/>
      <c r="E501" s="329"/>
      <c r="F501" s="297"/>
      <c r="G501" s="312"/>
      <c r="H501" s="312"/>
      <c r="I501" s="312"/>
      <c r="J501" s="312"/>
      <c r="K501" s="312"/>
      <c r="L501" s="312"/>
      <c r="M501" s="312"/>
      <c r="N501" s="312"/>
      <c r="O501" s="312"/>
      <c r="P501" s="312"/>
      <c r="R501" s="328"/>
      <c r="S501" s="328"/>
      <c r="T501" s="329"/>
      <c r="U501" s="329"/>
      <c r="V501" s="297"/>
      <c r="W501" s="312"/>
      <c r="X501" s="312"/>
      <c r="Y501" s="312"/>
      <c r="Z501" s="597"/>
      <c r="AA501" s="600"/>
      <c r="AB501" s="600"/>
      <c r="AC501" s="599"/>
      <c r="AD501" s="599"/>
      <c r="AE501" s="598"/>
      <c r="AF501" s="312"/>
      <c r="AG501" s="312"/>
      <c r="AH501" s="312"/>
      <c r="AJ501" s="328"/>
      <c r="AK501" s="328"/>
      <c r="AL501" s="329"/>
      <c r="AM501" s="329"/>
      <c r="AN501" s="297"/>
      <c r="AO501" s="312"/>
      <c r="AP501" s="312"/>
    </row>
    <row r="502" spans="1:42" s="17" customFormat="1" x14ac:dyDescent="0.2">
      <c r="B502" s="328"/>
      <c r="C502" s="328"/>
      <c r="D502" s="329"/>
      <c r="E502" s="329"/>
      <c r="F502" s="297"/>
      <c r="G502" s="312"/>
      <c r="H502" s="312"/>
      <c r="I502" s="312"/>
      <c r="J502" s="312"/>
      <c r="K502" s="312"/>
      <c r="L502" s="312"/>
      <c r="M502" s="312"/>
      <c r="N502" s="312"/>
      <c r="O502" s="312"/>
      <c r="P502" s="312"/>
      <c r="R502" s="328"/>
      <c r="S502" s="328"/>
      <c r="T502" s="329"/>
      <c r="U502" s="329"/>
      <c r="V502" s="297"/>
      <c r="W502" s="312"/>
      <c r="X502" s="312"/>
      <c r="Y502" s="312"/>
      <c r="Z502" s="597"/>
      <c r="AA502" s="600"/>
      <c r="AB502" s="600"/>
      <c r="AC502" s="599"/>
      <c r="AD502" s="599"/>
      <c r="AE502" s="598"/>
      <c r="AF502" s="312"/>
      <c r="AG502" s="312"/>
      <c r="AH502" s="312"/>
      <c r="AJ502" s="328"/>
      <c r="AK502" s="328"/>
      <c r="AL502" s="329"/>
      <c r="AM502" s="329"/>
      <c r="AN502" s="297"/>
      <c r="AO502" s="312"/>
      <c r="AP502" s="312"/>
    </row>
    <row r="503" spans="1:42" s="17" customFormat="1" ht="13.5" thickBot="1" x14ac:dyDescent="0.25">
      <c r="B503" s="328"/>
      <c r="C503" s="328"/>
      <c r="D503" s="329"/>
      <c r="E503" s="329"/>
      <c r="F503" s="297"/>
      <c r="G503" s="312"/>
      <c r="H503" s="312"/>
      <c r="I503" s="312"/>
      <c r="J503" s="312"/>
      <c r="K503" s="312"/>
      <c r="L503" s="312"/>
      <c r="M503" s="312"/>
      <c r="N503" s="312"/>
      <c r="O503" s="312"/>
      <c r="P503" s="312"/>
      <c r="R503" s="328"/>
      <c r="S503" s="328"/>
      <c r="T503" s="329"/>
      <c r="U503" s="329"/>
      <c r="V503" s="297"/>
      <c r="W503" s="312"/>
      <c r="X503" s="312"/>
      <c r="Y503" s="312"/>
      <c r="Z503" s="597"/>
      <c r="AA503" s="600"/>
      <c r="AB503" s="600"/>
      <c r="AC503" s="599"/>
      <c r="AD503" s="599"/>
      <c r="AE503" s="598"/>
      <c r="AF503" s="312"/>
      <c r="AG503" s="312"/>
      <c r="AH503" s="312"/>
      <c r="AJ503" s="328"/>
      <c r="AK503" s="328"/>
      <c r="AL503" s="329"/>
      <c r="AM503" s="329"/>
      <c r="AN503" s="297"/>
      <c r="AO503" s="312"/>
      <c r="AP503" s="312"/>
    </row>
    <row r="504" spans="1:42" s="17" customFormat="1" ht="13.5" customHeight="1" thickBot="1" x14ac:dyDescent="0.25">
      <c r="A504" s="472">
        <v>23</v>
      </c>
      <c r="B504" s="473"/>
      <c r="C504" s="473"/>
      <c r="D504" s="755" t="s">
        <v>159</v>
      </c>
      <c r="E504" s="757" t="s">
        <v>34</v>
      </c>
      <c r="F504" s="317">
        <f>+$AN516</f>
        <v>0</v>
      </c>
      <c r="Q504" s="472"/>
      <c r="R504" s="473"/>
      <c r="S504" s="473"/>
      <c r="T504" s="755" t="s">
        <v>159</v>
      </c>
      <c r="U504" s="757" t="s">
        <v>34</v>
      </c>
      <c r="V504" s="317">
        <f>+$AN516</f>
        <v>0</v>
      </c>
      <c r="Z504" s="615">
        <v>23</v>
      </c>
      <c r="AA504" s="614"/>
      <c r="AB504" s="614"/>
      <c r="AC504" s="763" t="s">
        <v>159</v>
      </c>
      <c r="AD504" s="761" t="s">
        <v>34</v>
      </c>
      <c r="AE504" s="612">
        <f>+$AN516</f>
        <v>0</v>
      </c>
      <c r="AI504" s="473"/>
      <c r="AJ504" s="473"/>
      <c r="AK504" s="473"/>
      <c r="AL504" s="765" t="s">
        <v>159</v>
      </c>
      <c r="AM504" s="757" t="s">
        <v>34</v>
      </c>
      <c r="AN504" s="767" t="s">
        <v>18</v>
      </c>
    </row>
    <row r="505" spans="1:42" s="17" customFormat="1" ht="51" x14ac:dyDescent="0.2">
      <c r="A505" s="475" t="s">
        <v>7</v>
      </c>
      <c r="B505" s="476" t="str">
        <f>+" אסמכתא " &amp; B25 &amp;"         חזרה לטבלה "</f>
        <v xml:space="preserve"> אסמכתא          חזרה לטבלה </v>
      </c>
      <c r="C505" s="477" t="s">
        <v>203</v>
      </c>
      <c r="D505" s="756"/>
      <c r="E505" s="758"/>
      <c r="F505" s="317" t="s">
        <v>18</v>
      </c>
      <c r="G505" s="312"/>
      <c r="Q505" s="475" t="s">
        <v>23</v>
      </c>
      <c r="R505" s="476" t="str">
        <f>+" אסמכתא " &amp; B25 &amp;"         חזרה לטבלה "</f>
        <v xml:space="preserve"> אסמכתא          חזרה לטבלה </v>
      </c>
      <c r="S505" s="477" t="s">
        <v>203</v>
      </c>
      <c r="T505" s="756"/>
      <c r="U505" s="758"/>
      <c r="V505" s="317" t="s">
        <v>18</v>
      </c>
      <c r="W505" s="312"/>
      <c r="Z505" s="611" t="s">
        <v>7</v>
      </c>
      <c r="AA505" s="610" t="str">
        <f>+" אסמכתא " &amp; B25 &amp;"         חזרה לטבלה "</f>
        <v xml:space="preserve"> אסמכתא          חזרה לטבלה </v>
      </c>
      <c r="AB505" s="609" t="s">
        <v>203</v>
      </c>
      <c r="AC505" s="764"/>
      <c r="AD505" s="762"/>
      <c r="AE505" s="612" t="s">
        <v>18</v>
      </c>
      <c r="AF505" s="312"/>
      <c r="AI505" s="477" t="s">
        <v>23</v>
      </c>
      <c r="AJ505" s="476" t="str">
        <f>+" אסמכתא " &amp; B25 &amp;"         חזרה לטבלה "</f>
        <v xml:space="preserve"> אסמכתא          חזרה לטבלה </v>
      </c>
      <c r="AK505" s="477" t="s">
        <v>203</v>
      </c>
      <c r="AL505" s="766"/>
      <c r="AM505" s="758"/>
      <c r="AN505" s="768"/>
      <c r="AO505" s="312"/>
    </row>
    <row r="506" spans="1:42" s="17" customFormat="1" x14ac:dyDescent="0.2">
      <c r="A506" s="478">
        <v>1</v>
      </c>
      <c r="B506" s="479"/>
      <c r="C506" s="479"/>
      <c r="D506" s="480"/>
      <c r="E506" s="480"/>
      <c r="F506" s="481"/>
      <c r="G506" s="312">
        <f t="shared" ref="G506:G516" si="189">IF(AND((COUNTA($C$3)=1),(COUNTA(F506)=1),($C$3&lt;&gt;0),(OR((E506&lt;$C$62),(E506&gt;($E$62+61))))),1,0)</f>
        <v>0</v>
      </c>
      <c r="H506" s="312">
        <f t="shared" ref="H506:H516" si="190">IF(AND((COUNTA($C$3)=1),(COUNTA(F506)=1),($C$3&lt;&gt;0),(OR((D506&lt;$C$62),(D506&gt;($E$62))))),1,0)</f>
        <v>0</v>
      </c>
      <c r="I506" s="312"/>
      <c r="J506" s="312"/>
      <c r="K506" s="312"/>
      <c r="L506" s="312"/>
      <c r="M506" s="312"/>
      <c r="N506" s="312"/>
      <c r="O506" s="312"/>
      <c r="P506" s="312"/>
      <c r="Q506" s="478">
        <v>12</v>
      </c>
      <c r="R506" s="479"/>
      <c r="S506" s="479"/>
      <c r="T506" s="480"/>
      <c r="U506" s="480"/>
      <c r="V506" s="481"/>
      <c r="W506" s="312">
        <f t="shared" ref="W506:W516" si="191">IF(AND((COUNTA($C$3)=1),(COUNTA(V506)=1),($C$3&lt;&gt;0),(OR((U506&lt;$C$62),(U506&gt;($E$62+61))))),1,0)</f>
        <v>0</v>
      </c>
      <c r="X506" s="312">
        <f t="shared" ref="X506:X516" si="192">IF(AND((COUNTA($C$3)=1),(COUNTA(V506)=1),($C$3&lt;&gt;0),(OR((T506&lt;$C$62),(T506&gt;($E$62))))),1,0)</f>
        <v>0</v>
      </c>
      <c r="Y506" s="312"/>
      <c r="Z506" s="608">
        <v>23</v>
      </c>
      <c r="AA506" s="607"/>
      <c r="AB506" s="607"/>
      <c r="AC506" s="606"/>
      <c r="AD506" s="606"/>
      <c r="AE506" s="605"/>
      <c r="AF506" s="312">
        <f t="shared" ref="AF506:AF516" si="193">IF(AND((COUNTA($C$3)=1),(COUNTA(AE506)=1),($C$3&lt;&gt;0),(OR((AD506&lt;$C$62),(AD506&gt;($E$62+61))))),1,0)</f>
        <v>0</v>
      </c>
      <c r="AG506" s="312">
        <f t="shared" ref="AG506:AG516" si="194">IF(AND((COUNTA($C$3)=1),(COUNTA(AE506)=1),($C$3&lt;&gt;0),(OR((AC506&lt;$C$62),(AC506&gt;($E$62))))),1,0)</f>
        <v>0</v>
      </c>
      <c r="AH506" s="312"/>
      <c r="AI506" s="482">
        <v>34</v>
      </c>
      <c r="AJ506" s="479"/>
      <c r="AK506" s="479"/>
      <c r="AL506" s="480"/>
      <c r="AM506" s="480"/>
      <c r="AN506" s="481"/>
      <c r="AO506" s="312">
        <f t="shared" ref="AO506:AO516" si="195">IF(AND((COUNTA($C$3)=1),(COUNTA(AN506)=1),($C$3&lt;&gt;0),(OR((AM506&lt;$C$62),(AM506&gt;($E$62+61))))),1,0)</f>
        <v>0</v>
      </c>
      <c r="AP506" s="312">
        <f t="shared" ref="AP506:AP516" si="196">IF(AND((COUNTA($C$3)=1),(COUNTA(AN506)=1),($C$3&lt;&gt;0),(OR((AL506&lt;$C$62),(AL506&gt;($E$62))))),1,0)</f>
        <v>0</v>
      </c>
    </row>
    <row r="507" spans="1:42" s="17" customFormat="1" x14ac:dyDescent="0.2">
      <c r="A507" s="478">
        <v>2</v>
      </c>
      <c r="B507" s="479"/>
      <c r="C507" s="479"/>
      <c r="D507" s="480"/>
      <c r="E507" s="480"/>
      <c r="F507" s="481"/>
      <c r="G507" s="312">
        <f t="shared" si="189"/>
        <v>0</v>
      </c>
      <c r="H507" s="312">
        <f t="shared" si="190"/>
        <v>0</v>
      </c>
      <c r="I507" s="312"/>
      <c r="J507" s="312"/>
      <c r="K507" s="312"/>
      <c r="L507" s="312"/>
      <c r="M507" s="312"/>
      <c r="N507" s="312"/>
      <c r="O507" s="312"/>
      <c r="P507" s="312"/>
      <c r="Q507" s="478">
        <v>13</v>
      </c>
      <c r="R507" s="479"/>
      <c r="S507" s="479"/>
      <c r="T507" s="480"/>
      <c r="U507" s="480"/>
      <c r="V507" s="481"/>
      <c r="W507" s="312">
        <f t="shared" si="191"/>
        <v>0</v>
      </c>
      <c r="X507" s="312">
        <f t="shared" si="192"/>
        <v>0</v>
      </c>
      <c r="Y507" s="312"/>
      <c r="Z507" s="608">
        <v>24</v>
      </c>
      <c r="AA507" s="607"/>
      <c r="AB507" s="607"/>
      <c r="AC507" s="606"/>
      <c r="AD507" s="606"/>
      <c r="AE507" s="605"/>
      <c r="AF507" s="312">
        <f t="shared" si="193"/>
        <v>0</v>
      </c>
      <c r="AG507" s="312">
        <f t="shared" si="194"/>
        <v>0</v>
      </c>
      <c r="AH507" s="312"/>
      <c r="AI507" s="482">
        <v>35</v>
      </c>
      <c r="AJ507" s="479"/>
      <c r="AK507" s="479"/>
      <c r="AL507" s="480"/>
      <c r="AM507" s="480"/>
      <c r="AN507" s="481"/>
      <c r="AO507" s="312">
        <f t="shared" si="195"/>
        <v>0</v>
      </c>
      <c r="AP507" s="312">
        <f t="shared" si="196"/>
        <v>0</v>
      </c>
    </row>
    <row r="508" spans="1:42" s="17" customFormat="1" x14ac:dyDescent="0.2">
      <c r="A508" s="478">
        <v>3</v>
      </c>
      <c r="B508" s="479"/>
      <c r="C508" s="479"/>
      <c r="D508" s="480"/>
      <c r="E508" s="480"/>
      <c r="F508" s="481"/>
      <c r="G508" s="312">
        <f t="shared" si="189"/>
        <v>0</v>
      </c>
      <c r="H508" s="312">
        <f t="shared" si="190"/>
        <v>0</v>
      </c>
      <c r="I508" s="312"/>
      <c r="J508" s="312"/>
      <c r="K508" s="312"/>
      <c r="L508" s="312"/>
      <c r="M508" s="312"/>
      <c r="N508" s="312"/>
      <c r="O508" s="312"/>
      <c r="P508" s="312"/>
      <c r="Q508" s="478">
        <v>14</v>
      </c>
      <c r="R508" s="479"/>
      <c r="S508" s="479"/>
      <c r="T508" s="480"/>
      <c r="U508" s="480"/>
      <c r="V508" s="481"/>
      <c r="W508" s="312">
        <f t="shared" si="191"/>
        <v>0</v>
      </c>
      <c r="X508" s="312">
        <f t="shared" si="192"/>
        <v>0</v>
      </c>
      <c r="Y508" s="312"/>
      <c r="Z508" s="608">
        <v>25</v>
      </c>
      <c r="AA508" s="607"/>
      <c r="AB508" s="607"/>
      <c r="AC508" s="606"/>
      <c r="AD508" s="606"/>
      <c r="AE508" s="605"/>
      <c r="AF508" s="312">
        <f t="shared" si="193"/>
        <v>0</v>
      </c>
      <c r="AG508" s="312">
        <f t="shared" si="194"/>
        <v>0</v>
      </c>
      <c r="AH508" s="312"/>
      <c r="AI508" s="482">
        <v>36</v>
      </c>
      <c r="AJ508" s="479"/>
      <c r="AK508" s="479"/>
      <c r="AL508" s="480"/>
      <c r="AM508" s="480"/>
      <c r="AN508" s="481"/>
      <c r="AO508" s="312">
        <f t="shared" si="195"/>
        <v>0</v>
      </c>
      <c r="AP508" s="312">
        <f t="shared" si="196"/>
        <v>0</v>
      </c>
    </row>
    <row r="509" spans="1:42" s="17" customFormat="1" x14ac:dyDescent="0.2">
      <c r="A509" s="478">
        <v>4</v>
      </c>
      <c r="B509" s="479"/>
      <c r="C509" s="479"/>
      <c r="D509" s="480"/>
      <c r="E509" s="480"/>
      <c r="F509" s="481"/>
      <c r="G509" s="312">
        <f t="shared" si="189"/>
        <v>0</v>
      </c>
      <c r="H509" s="312">
        <f t="shared" si="190"/>
        <v>0</v>
      </c>
      <c r="I509" s="312"/>
      <c r="J509" s="312"/>
      <c r="K509" s="312"/>
      <c r="L509" s="312"/>
      <c r="M509" s="312"/>
      <c r="N509" s="312"/>
      <c r="O509" s="312"/>
      <c r="P509" s="312"/>
      <c r="Q509" s="478">
        <v>15</v>
      </c>
      <c r="R509" s="479"/>
      <c r="S509" s="479"/>
      <c r="T509" s="480"/>
      <c r="U509" s="480"/>
      <c r="V509" s="481"/>
      <c r="W509" s="312">
        <f t="shared" si="191"/>
        <v>0</v>
      </c>
      <c r="X509" s="312">
        <f t="shared" si="192"/>
        <v>0</v>
      </c>
      <c r="Y509" s="312"/>
      <c r="Z509" s="608">
        <v>26</v>
      </c>
      <c r="AA509" s="607"/>
      <c r="AB509" s="607"/>
      <c r="AC509" s="606"/>
      <c r="AD509" s="606"/>
      <c r="AE509" s="605"/>
      <c r="AF509" s="312">
        <f t="shared" si="193"/>
        <v>0</v>
      </c>
      <c r="AG509" s="312">
        <f t="shared" si="194"/>
        <v>0</v>
      </c>
      <c r="AH509" s="312"/>
      <c r="AI509" s="482">
        <v>37</v>
      </c>
      <c r="AJ509" s="479"/>
      <c r="AK509" s="479"/>
      <c r="AL509" s="480"/>
      <c r="AM509" s="480"/>
      <c r="AN509" s="481"/>
      <c r="AO509" s="312">
        <f t="shared" si="195"/>
        <v>0</v>
      </c>
      <c r="AP509" s="312">
        <f t="shared" si="196"/>
        <v>0</v>
      </c>
    </row>
    <row r="510" spans="1:42" s="17" customFormat="1" x14ac:dyDescent="0.2">
      <c r="A510" s="478">
        <v>5</v>
      </c>
      <c r="B510" s="479"/>
      <c r="C510" s="479"/>
      <c r="D510" s="480"/>
      <c r="E510" s="480"/>
      <c r="F510" s="481"/>
      <c r="G510" s="312">
        <f t="shared" si="189"/>
        <v>0</v>
      </c>
      <c r="H510" s="312">
        <f t="shared" si="190"/>
        <v>0</v>
      </c>
      <c r="I510" s="312"/>
      <c r="J510" s="312"/>
      <c r="K510" s="312"/>
      <c r="L510" s="312"/>
      <c r="M510" s="312"/>
      <c r="N510" s="312"/>
      <c r="O510" s="312"/>
      <c r="P510" s="312"/>
      <c r="Q510" s="478">
        <v>16</v>
      </c>
      <c r="R510" s="479"/>
      <c r="S510" s="479"/>
      <c r="T510" s="480"/>
      <c r="U510" s="480"/>
      <c r="V510" s="481"/>
      <c r="W510" s="312">
        <f t="shared" si="191"/>
        <v>0</v>
      </c>
      <c r="X510" s="312">
        <f t="shared" si="192"/>
        <v>0</v>
      </c>
      <c r="Y510" s="312"/>
      <c r="Z510" s="608">
        <v>27</v>
      </c>
      <c r="AA510" s="607"/>
      <c r="AB510" s="607"/>
      <c r="AC510" s="606"/>
      <c r="AD510" s="606"/>
      <c r="AE510" s="605"/>
      <c r="AF510" s="312">
        <f t="shared" si="193"/>
        <v>0</v>
      </c>
      <c r="AG510" s="312">
        <f t="shared" si="194"/>
        <v>0</v>
      </c>
      <c r="AH510" s="312"/>
      <c r="AI510" s="482">
        <v>38</v>
      </c>
      <c r="AJ510" s="479"/>
      <c r="AK510" s="479"/>
      <c r="AL510" s="480"/>
      <c r="AM510" s="480"/>
      <c r="AN510" s="481"/>
      <c r="AO510" s="312">
        <f t="shared" si="195"/>
        <v>0</v>
      </c>
      <c r="AP510" s="312">
        <f t="shared" si="196"/>
        <v>0</v>
      </c>
    </row>
    <row r="511" spans="1:42" s="17" customFormat="1" x14ac:dyDescent="0.2">
      <c r="A511" s="478">
        <v>6</v>
      </c>
      <c r="B511" s="479"/>
      <c r="C511" s="479"/>
      <c r="D511" s="480"/>
      <c r="E511" s="480"/>
      <c r="F511" s="481"/>
      <c r="G511" s="312">
        <f t="shared" si="189"/>
        <v>0</v>
      </c>
      <c r="H511" s="312">
        <f t="shared" si="190"/>
        <v>0</v>
      </c>
      <c r="I511" s="312"/>
      <c r="J511" s="312"/>
      <c r="K511" s="312"/>
      <c r="L511" s="312"/>
      <c r="M511" s="312"/>
      <c r="N511" s="312"/>
      <c r="O511" s="312"/>
      <c r="P511" s="312"/>
      <c r="Q511" s="478">
        <v>17</v>
      </c>
      <c r="R511" s="479"/>
      <c r="S511" s="479"/>
      <c r="T511" s="480"/>
      <c r="U511" s="480"/>
      <c r="V511" s="481"/>
      <c r="W511" s="312">
        <f t="shared" si="191"/>
        <v>0</v>
      </c>
      <c r="X511" s="312">
        <f t="shared" si="192"/>
        <v>0</v>
      </c>
      <c r="Y511" s="312"/>
      <c r="Z511" s="608">
        <v>28</v>
      </c>
      <c r="AA511" s="607"/>
      <c r="AB511" s="607"/>
      <c r="AC511" s="606"/>
      <c r="AD511" s="606"/>
      <c r="AE511" s="605"/>
      <c r="AF511" s="312">
        <f t="shared" si="193"/>
        <v>0</v>
      </c>
      <c r="AG511" s="312">
        <f t="shared" si="194"/>
        <v>0</v>
      </c>
      <c r="AH511" s="312"/>
      <c r="AI511" s="482">
        <v>39</v>
      </c>
      <c r="AJ511" s="479"/>
      <c r="AK511" s="479"/>
      <c r="AL511" s="480"/>
      <c r="AM511" s="480"/>
      <c r="AN511" s="481"/>
      <c r="AO511" s="312">
        <f t="shared" si="195"/>
        <v>0</v>
      </c>
      <c r="AP511" s="312">
        <f t="shared" si="196"/>
        <v>0</v>
      </c>
    </row>
    <row r="512" spans="1:42" s="17" customFormat="1" x14ac:dyDescent="0.2">
      <c r="A512" s="478">
        <v>7</v>
      </c>
      <c r="B512" s="479"/>
      <c r="C512" s="479"/>
      <c r="D512" s="480"/>
      <c r="E512" s="480"/>
      <c r="F512" s="481"/>
      <c r="G512" s="312">
        <f t="shared" si="189"/>
        <v>0</v>
      </c>
      <c r="H512" s="312">
        <f t="shared" si="190"/>
        <v>0</v>
      </c>
      <c r="I512" s="312"/>
      <c r="J512" s="312"/>
      <c r="K512" s="312"/>
      <c r="L512" s="312"/>
      <c r="M512" s="312"/>
      <c r="N512" s="312"/>
      <c r="O512" s="312"/>
      <c r="P512" s="312"/>
      <c r="Q512" s="478">
        <v>18</v>
      </c>
      <c r="R512" s="479"/>
      <c r="S512" s="479"/>
      <c r="T512" s="480"/>
      <c r="U512" s="480"/>
      <c r="V512" s="481"/>
      <c r="W512" s="312">
        <f t="shared" si="191"/>
        <v>0</v>
      </c>
      <c r="X512" s="312">
        <f t="shared" si="192"/>
        <v>0</v>
      </c>
      <c r="Y512" s="312"/>
      <c r="Z512" s="608">
        <v>29</v>
      </c>
      <c r="AA512" s="607"/>
      <c r="AB512" s="607"/>
      <c r="AC512" s="606"/>
      <c r="AD512" s="606"/>
      <c r="AE512" s="605"/>
      <c r="AF512" s="312">
        <f t="shared" si="193"/>
        <v>0</v>
      </c>
      <c r="AG512" s="312">
        <f t="shared" si="194"/>
        <v>0</v>
      </c>
      <c r="AH512" s="312"/>
      <c r="AI512" s="482">
        <v>40</v>
      </c>
      <c r="AJ512" s="479"/>
      <c r="AK512" s="479"/>
      <c r="AL512" s="480"/>
      <c r="AM512" s="480"/>
      <c r="AN512" s="481"/>
      <c r="AO512" s="312">
        <f t="shared" si="195"/>
        <v>0</v>
      </c>
      <c r="AP512" s="312">
        <f t="shared" si="196"/>
        <v>0</v>
      </c>
    </row>
    <row r="513" spans="1:42" s="17" customFormat="1" x14ac:dyDescent="0.2">
      <c r="A513" s="478">
        <v>8</v>
      </c>
      <c r="B513" s="479"/>
      <c r="C513" s="479"/>
      <c r="D513" s="480"/>
      <c r="E513" s="480"/>
      <c r="F513" s="481"/>
      <c r="G513" s="312">
        <f t="shared" si="189"/>
        <v>0</v>
      </c>
      <c r="H513" s="312">
        <f t="shared" si="190"/>
        <v>0</v>
      </c>
      <c r="I513" s="312"/>
      <c r="J513" s="312"/>
      <c r="K513" s="312"/>
      <c r="L513" s="312"/>
      <c r="M513" s="312"/>
      <c r="N513" s="312"/>
      <c r="O513" s="312"/>
      <c r="P513" s="312"/>
      <c r="Q513" s="478">
        <v>19</v>
      </c>
      <c r="R513" s="479"/>
      <c r="S513" s="479"/>
      <c r="T513" s="480"/>
      <c r="U513" s="480"/>
      <c r="V513" s="481"/>
      <c r="W513" s="312">
        <f t="shared" si="191"/>
        <v>0</v>
      </c>
      <c r="X513" s="312">
        <f t="shared" si="192"/>
        <v>0</v>
      </c>
      <c r="Y513" s="312"/>
      <c r="Z513" s="608">
        <v>30</v>
      </c>
      <c r="AA513" s="607"/>
      <c r="AB513" s="607"/>
      <c r="AC513" s="606"/>
      <c r="AD513" s="606"/>
      <c r="AE513" s="605"/>
      <c r="AF513" s="312">
        <f t="shared" si="193"/>
        <v>0</v>
      </c>
      <c r="AG513" s="312">
        <f t="shared" si="194"/>
        <v>0</v>
      </c>
      <c r="AH513" s="312"/>
      <c r="AI513" s="482">
        <v>41</v>
      </c>
      <c r="AJ513" s="479"/>
      <c r="AK513" s="479"/>
      <c r="AL513" s="480"/>
      <c r="AM513" s="480"/>
      <c r="AN513" s="481"/>
      <c r="AO513" s="312">
        <f t="shared" si="195"/>
        <v>0</v>
      </c>
      <c r="AP513" s="312">
        <f t="shared" si="196"/>
        <v>0</v>
      </c>
    </row>
    <row r="514" spans="1:42" s="17" customFormat="1" x14ac:dyDescent="0.2">
      <c r="A514" s="478">
        <v>9</v>
      </c>
      <c r="B514" s="479"/>
      <c r="C514" s="479"/>
      <c r="D514" s="480"/>
      <c r="E514" s="480"/>
      <c r="F514" s="481"/>
      <c r="G514" s="312">
        <f t="shared" si="189"/>
        <v>0</v>
      </c>
      <c r="H514" s="312">
        <f t="shared" si="190"/>
        <v>0</v>
      </c>
      <c r="I514" s="312"/>
      <c r="J514" s="312"/>
      <c r="K514" s="312"/>
      <c r="L514" s="312"/>
      <c r="M514" s="312"/>
      <c r="N514" s="312"/>
      <c r="O514" s="312"/>
      <c r="P514" s="312"/>
      <c r="Q514" s="478">
        <v>20</v>
      </c>
      <c r="R514" s="479"/>
      <c r="S514" s="479"/>
      <c r="T514" s="480"/>
      <c r="U514" s="480"/>
      <c r="V514" s="481"/>
      <c r="W514" s="312">
        <f t="shared" si="191"/>
        <v>0</v>
      </c>
      <c r="X514" s="312">
        <f t="shared" si="192"/>
        <v>0</v>
      </c>
      <c r="Y514" s="312"/>
      <c r="Z514" s="608">
        <v>31</v>
      </c>
      <c r="AA514" s="607"/>
      <c r="AB514" s="607"/>
      <c r="AC514" s="606"/>
      <c r="AD514" s="606"/>
      <c r="AE514" s="605"/>
      <c r="AF514" s="312">
        <f t="shared" si="193"/>
        <v>0</v>
      </c>
      <c r="AG514" s="312">
        <f t="shared" si="194"/>
        <v>0</v>
      </c>
      <c r="AH514" s="312"/>
      <c r="AI514" s="482">
        <v>42</v>
      </c>
      <c r="AJ514" s="479"/>
      <c r="AK514" s="479"/>
      <c r="AL514" s="480"/>
      <c r="AM514" s="480"/>
      <c r="AN514" s="481"/>
      <c r="AO514" s="312">
        <f t="shared" si="195"/>
        <v>0</v>
      </c>
      <c r="AP514" s="312">
        <f t="shared" si="196"/>
        <v>0</v>
      </c>
    </row>
    <row r="515" spans="1:42" s="17" customFormat="1" x14ac:dyDescent="0.2">
      <c r="A515" s="478">
        <v>10</v>
      </c>
      <c r="B515" s="479"/>
      <c r="C515" s="479"/>
      <c r="D515" s="480"/>
      <c r="E515" s="480"/>
      <c r="F515" s="481"/>
      <c r="G515" s="312">
        <f t="shared" si="189"/>
        <v>0</v>
      </c>
      <c r="H515" s="312">
        <f t="shared" si="190"/>
        <v>0</v>
      </c>
      <c r="I515" s="312"/>
      <c r="J515" s="312"/>
      <c r="K515" s="312"/>
      <c r="L515" s="312"/>
      <c r="M515" s="312"/>
      <c r="N515" s="312"/>
      <c r="O515" s="312"/>
      <c r="P515" s="312"/>
      <c r="Q515" s="478">
        <v>21</v>
      </c>
      <c r="R515" s="479"/>
      <c r="S515" s="479"/>
      <c r="T515" s="480"/>
      <c r="U515" s="480"/>
      <c r="V515" s="481"/>
      <c r="W515" s="312">
        <f t="shared" si="191"/>
        <v>0</v>
      </c>
      <c r="X515" s="312">
        <f t="shared" si="192"/>
        <v>0</v>
      </c>
      <c r="Y515" s="312"/>
      <c r="Z515" s="608">
        <v>32</v>
      </c>
      <c r="AA515" s="607"/>
      <c r="AB515" s="607"/>
      <c r="AC515" s="606"/>
      <c r="AD515" s="606"/>
      <c r="AE515" s="605"/>
      <c r="AF515" s="312">
        <f t="shared" si="193"/>
        <v>0</v>
      </c>
      <c r="AG515" s="312">
        <f t="shared" si="194"/>
        <v>0</v>
      </c>
      <c r="AH515" s="312"/>
      <c r="AI515" s="482">
        <v>43</v>
      </c>
      <c r="AJ515" s="479"/>
      <c r="AK515" s="479"/>
      <c r="AL515" s="480"/>
      <c r="AM515" s="480"/>
      <c r="AN515" s="481"/>
      <c r="AO515" s="312">
        <f t="shared" si="195"/>
        <v>0</v>
      </c>
      <c r="AP515" s="312">
        <f t="shared" si="196"/>
        <v>0</v>
      </c>
    </row>
    <row r="516" spans="1:42" s="17" customFormat="1" ht="13.5" thickBot="1" x14ac:dyDescent="0.25">
      <c r="A516" s="483">
        <v>11</v>
      </c>
      <c r="B516" s="484"/>
      <c r="C516" s="484"/>
      <c r="D516" s="485"/>
      <c r="E516" s="485"/>
      <c r="F516" s="486"/>
      <c r="G516" s="312">
        <f t="shared" si="189"/>
        <v>0</v>
      </c>
      <c r="H516" s="312">
        <f t="shared" si="190"/>
        <v>0</v>
      </c>
      <c r="I516" s="312"/>
      <c r="J516" s="312"/>
      <c r="K516" s="312"/>
      <c r="L516" s="312"/>
      <c r="M516" s="312"/>
      <c r="N516" s="312"/>
      <c r="O516" s="312"/>
      <c r="P516" s="312"/>
      <c r="Q516" s="483">
        <v>22</v>
      </c>
      <c r="R516" s="484"/>
      <c r="S516" s="484"/>
      <c r="T516" s="485"/>
      <c r="U516" s="485"/>
      <c r="V516" s="486"/>
      <c r="W516" s="312">
        <f t="shared" si="191"/>
        <v>0</v>
      </c>
      <c r="X516" s="312">
        <f t="shared" si="192"/>
        <v>0</v>
      </c>
      <c r="Y516" s="312"/>
      <c r="Z516" s="604">
        <v>33</v>
      </c>
      <c r="AA516" s="603"/>
      <c r="AB516" s="603"/>
      <c r="AC516" s="602"/>
      <c r="AD516" s="602"/>
      <c r="AE516" s="601"/>
      <c r="AF516" s="312">
        <f t="shared" si="193"/>
        <v>0</v>
      </c>
      <c r="AG516" s="312">
        <f t="shared" si="194"/>
        <v>0</v>
      </c>
      <c r="AH516" s="312"/>
      <c r="AI516" s="487"/>
      <c r="AJ516" s="488" t="s">
        <v>3</v>
      </c>
      <c r="AK516" s="487"/>
      <c r="AL516" s="487"/>
      <c r="AM516" s="487"/>
      <c r="AN516" s="489">
        <f>SUM(F506:F516)+SUM(V506:V516)+SUM(AN506:AN515)+SUM(AE506:AE516)</f>
        <v>0</v>
      </c>
      <c r="AO516" s="312">
        <f t="shared" si="195"/>
        <v>0</v>
      </c>
      <c r="AP516" s="312">
        <f t="shared" si="196"/>
        <v>0</v>
      </c>
    </row>
    <row r="517" spans="1:42" s="17" customFormat="1" x14ac:dyDescent="0.2">
      <c r="B517" s="328"/>
      <c r="C517" s="328"/>
      <c r="D517" s="329"/>
      <c r="E517" s="329"/>
      <c r="F517" s="297"/>
      <c r="G517" s="312"/>
      <c r="H517" s="312"/>
      <c r="I517" s="312"/>
      <c r="J517" s="312"/>
      <c r="K517" s="312"/>
      <c r="L517" s="312"/>
      <c r="M517" s="312"/>
      <c r="N517" s="312"/>
      <c r="O517" s="312"/>
      <c r="P517" s="312"/>
      <c r="R517" s="328"/>
      <c r="S517" s="328"/>
      <c r="T517" s="329"/>
      <c r="U517" s="329"/>
      <c r="V517" s="297"/>
      <c r="W517" s="312"/>
      <c r="X517" s="312"/>
      <c r="Y517" s="312"/>
      <c r="Z517" s="597"/>
      <c r="AA517" s="600"/>
      <c r="AB517" s="600"/>
      <c r="AC517" s="599"/>
      <c r="AD517" s="599"/>
      <c r="AE517" s="598"/>
      <c r="AF517" s="312"/>
      <c r="AG517" s="312"/>
      <c r="AH517" s="312"/>
      <c r="AJ517" s="328"/>
      <c r="AK517" s="328"/>
      <c r="AL517" s="329"/>
      <c r="AM517" s="329"/>
      <c r="AN517" s="297"/>
      <c r="AO517" s="312"/>
      <c r="AP517" s="312"/>
    </row>
    <row r="518" spans="1:42" s="17" customFormat="1" x14ac:dyDescent="0.2">
      <c r="B518" s="328"/>
      <c r="C518" s="328"/>
      <c r="D518" s="329"/>
      <c r="E518" s="329"/>
      <c r="F518" s="297"/>
      <c r="G518" s="312"/>
      <c r="H518" s="312"/>
      <c r="I518" s="312"/>
      <c r="J518" s="312"/>
      <c r="K518" s="312"/>
      <c r="L518" s="312"/>
      <c r="M518" s="312"/>
      <c r="N518" s="312"/>
      <c r="O518" s="312"/>
      <c r="P518" s="312"/>
      <c r="R518" s="328"/>
      <c r="S518" s="328"/>
      <c r="T518" s="329"/>
      <c r="U518" s="329"/>
      <c r="V518" s="297"/>
      <c r="W518" s="312"/>
      <c r="X518" s="312"/>
      <c r="Y518" s="312"/>
      <c r="Z518" s="597"/>
      <c r="AA518" s="600"/>
      <c r="AB518" s="600"/>
      <c r="AC518" s="599"/>
      <c r="AD518" s="599"/>
      <c r="AE518" s="598"/>
      <c r="AF518" s="312"/>
      <c r="AG518" s="312"/>
      <c r="AH518" s="312"/>
      <c r="AJ518" s="328"/>
      <c r="AK518" s="328"/>
      <c r="AL518" s="329"/>
      <c r="AM518" s="329"/>
      <c r="AN518" s="297"/>
      <c r="AO518" s="312"/>
      <c r="AP518" s="312"/>
    </row>
    <row r="519" spans="1:42" s="17" customFormat="1" x14ac:dyDescent="0.2">
      <c r="B519" s="328"/>
      <c r="C519" s="328"/>
      <c r="D519" s="329"/>
      <c r="E519" s="329"/>
      <c r="F519" s="297"/>
      <c r="G519" s="312"/>
      <c r="H519" s="312"/>
      <c r="I519" s="312"/>
      <c r="J519" s="312"/>
      <c r="K519" s="312"/>
      <c r="L519" s="312"/>
      <c r="M519" s="312"/>
      <c r="N519" s="312"/>
      <c r="O519" s="312"/>
      <c r="P519" s="312"/>
      <c r="R519" s="328"/>
      <c r="S519" s="328"/>
      <c r="T519" s="329"/>
      <c r="U519" s="329"/>
      <c r="V519" s="297"/>
      <c r="W519" s="312"/>
      <c r="X519" s="312"/>
      <c r="Y519" s="312"/>
      <c r="Z519" s="597"/>
      <c r="AA519" s="600"/>
      <c r="AB519" s="600"/>
      <c r="AC519" s="599"/>
      <c r="AD519" s="599"/>
      <c r="AE519" s="598"/>
      <c r="AF519" s="312"/>
      <c r="AG519" s="312"/>
      <c r="AH519" s="312"/>
      <c r="AJ519" s="328"/>
      <c r="AK519" s="328"/>
      <c r="AL519" s="329"/>
      <c r="AM519" s="329"/>
      <c r="AN519" s="297"/>
      <c r="AO519" s="312"/>
      <c r="AP519" s="312"/>
    </row>
    <row r="520" spans="1:42" s="17" customFormat="1" x14ac:dyDescent="0.2">
      <c r="B520" s="328"/>
      <c r="C520" s="328"/>
      <c r="D520" s="329"/>
      <c r="E520" s="329"/>
      <c r="F520" s="297"/>
      <c r="G520" s="312"/>
      <c r="H520" s="312"/>
      <c r="I520" s="312"/>
      <c r="J520" s="312"/>
      <c r="K520" s="312"/>
      <c r="L520" s="312"/>
      <c r="M520" s="312"/>
      <c r="N520" s="312"/>
      <c r="O520" s="312"/>
      <c r="P520" s="312"/>
      <c r="R520" s="328"/>
      <c r="S520" s="328"/>
      <c r="T520" s="329"/>
      <c r="U520" s="329"/>
      <c r="V520" s="297"/>
      <c r="W520" s="312"/>
      <c r="X520" s="312"/>
      <c r="Y520" s="312"/>
      <c r="Z520" s="597"/>
      <c r="AA520" s="600"/>
      <c r="AB520" s="600"/>
      <c r="AC520" s="599"/>
      <c r="AD520" s="599"/>
      <c r="AE520" s="598"/>
      <c r="AF520" s="312"/>
      <c r="AG520" s="312"/>
      <c r="AH520" s="312"/>
      <c r="AJ520" s="328"/>
      <c r="AK520" s="328"/>
      <c r="AL520" s="329"/>
      <c r="AM520" s="329"/>
      <c r="AN520" s="297"/>
      <c r="AO520" s="312"/>
      <c r="AP520" s="312"/>
    </row>
    <row r="521" spans="1:42" s="17" customFormat="1" x14ac:dyDescent="0.2">
      <c r="B521" s="328"/>
      <c r="C521" s="328"/>
      <c r="D521" s="329"/>
      <c r="E521" s="329"/>
      <c r="F521" s="297"/>
      <c r="G521" s="312"/>
      <c r="H521" s="312"/>
      <c r="I521" s="312"/>
      <c r="J521" s="312"/>
      <c r="K521" s="312"/>
      <c r="L521" s="312"/>
      <c r="M521" s="312"/>
      <c r="N521" s="312"/>
      <c r="O521" s="312"/>
      <c r="P521" s="312"/>
      <c r="R521" s="328"/>
      <c r="S521" s="328"/>
      <c r="T521" s="329"/>
      <c r="U521" s="329"/>
      <c r="V521" s="297"/>
      <c r="W521" s="312"/>
      <c r="X521" s="312"/>
      <c r="Y521" s="312"/>
      <c r="Z521" s="597"/>
      <c r="AA521" s="600"/>
      <c r="AB521" s="600"/>
      <c r="AC521" s="599"/>
      <c r="AD521" s="599"/>
      <c r="AE521" s="598"/>
      <c r="AF521" s="312"/>
      <c r="AG521" s="312"/>
      <c r="AH521" s="312"/>
      <c r="AJ521" s="328"/>
      <c r="AK521" s="328"/>
      <c r="AL521" s="329"/>
      <c r="AM521" s="329"/>
      <c r="AN521" s="297"/>
      <c r="AO521" s="312"/>
      <c r="AP521" s="312"/>
    </row>
    <row r="522" spans="1:42" s="17" customFormat="1" x14ac:dyDescent="0.2">
      <c r="B522" s="328"/>
      <c r="C522" s="328"/>
      <c r="D522" s="329"/>
      <c r="E522" s="329"/>
      <c r="F522" s="297"/>
      <c r="G522" s="312"/>
      <c r="H522" s="312"/>
      <c r="I522" s="312"/>
      <c r="J522" s="312"/>
      <c r="K522" s="312"/>
      <c r="L522" s="312"/>
      <c r="M522" s="312"/>
      <c r="N522" s="312"/>
      <c r="O522" s="312"/>
      <c r="P522" s="312"/>
      <c r="R522" s="328"/>
      <c r="S522" s="328"/>
      <c r="T522" s="329"/>
      <c r="U522" s="329"/>
      <c r="V522" s="297"/>
      <c r="W522" s="312"/>
      <c r="X522" s="312"/>
      <c r="Y522" s="312"/>
      <c r="Z522" s="597"/>
      <c r="AA522" s="600"/>
      <c r="AB522" s="600"/>
      <c r="AC522" s="599"/>
      <c r="AD522" s="599"/>
      <c r="AE522" s="598"/>
      <c r="AF522" s="312"/>
      <c r="AG522" s="312"/>
      <c r="AH522" s="312"/>
      <c r="AJ522" s="328"/>
      <c r="AK522" s="328"/>
      <c r="AL522" s="329"/>
      <c r="AM522" s="329"/>
      <c r="AN522" s="297"/>
      <c r="AO522" s="312"/>
      <c r="AP522" s="312"/>
    </row>
    <row r="523" spans="1:42" s="17" customFormat="1" ht="13.5" thickBot="1" x14ac:dyDescent="0.25">
      <c r="B523" s="328"/>
      <c r="C523" s="328"/>
      <c r="D523" s="329"/>
      <c r="E523" s="329"/>
      <c r="F523" s="297"/>
      <c r="G523" s="312"/>
      <c r="H523" s="312"/>
      <c r="I523" s="312"/>
      <c r="J523" s="312"/>
      <c r="K523" s="312"/>
      <c r="L523" s="312"/>
      <c r="M523" s="312"/>
      <c r="N523" s="312"/>
      <c r="O523" s="312"/>
      <c r="P523" s="312"/>
      <c r="R523" s="328"/>
      <c r="S523" s="328"/>
      <c r="T523" s="329"/>
      <c r="U523" s="329"/>
      <c r="V523" s="297"/>
      <c r="W523" s="312"/>
      <c r="X523" s="312"/>
      <c r="Y523" s="312"/>
      <c r="Z523" s="597"/>
      <c r="AA523" s="600"/>
      <c r="AB523" s="600"/>
      <c r="AC523" s="599"/>
      <c r="AD523" s="599"/>
      <c r="AE523" s="598"/>
      <c r="AF523" s="312"/>
      <c r="AG523" s="312"/>
      <c r="AH523" s="312"/>
      <c r="AJ523" s="328"/>
      <c r="AK523" s="328"/>
      <c r="AL523" s="329"/>
      <c r="AM523" s="329"/>
      <c r="AN523" s="297"/>
      <c r="AO523" s="312"/>
      <c r="AP523" s="312"/>
    </row>
    <row r="524" spans="1:42" s="17" customFormat="1" ht="13.5" customHeight="1" thickBot="1" x14ac:dyDescent="0.25">
      <c r="A524" s="472">
        <v>24</v>
      </c>
      <c r="B524" s="473"/>
      <c r="C524" s="473"/>
      <c r="D524" s="755" t="s">
        <v>159</v>
      </c>
      <c r="E524" s="757" t="s">
        <v>34</v>
      </c>
      <c r="F524" s="317">
        <f>+$AN536</f>
        <v>0</v>
      </c>
      <c r="Q524" s="472"/>
      <c r="R524" s="473"/>
      <c r="S524" s="473"/>
      <c r="T524" s="755" t="s">
        <v>159</v>
      </c>
      <c r="U524" s="757" t="s">
        <v>34</v>
      </c>
      <c r="V524" s="317">
        <f>+$AN536</f>
        <v>0</v>
      </c>
      <c r="Z524" s="615">
        <v>24</v>
      </c>
      <c r="AA524" s="614"/>
      <c r="AB524" s="614"/>
      <c r="AC524" s="763" t="s">
        <v>159</v>
      </c>
      <c r="AD524" s="761" t="s">
        <v>34</v>
      </c>
      <c r="AE524" s="612">
        <f>+$AN536</f>
        <v>0</v>
      </c>
      <c r="AI524" s="473"/>
      <c r="AJ524" s="473"/>
      <c r="AK524" s="473"/>
      <c r="AL524" s="765" t="s">
        <v>159</v>
      </c>
      <c r="AM524" s="757" t="s">
        <v>34</v>
      </c>
      <c r="AN524" s="767" t="s">
        <v>18</v>
      </c>
    </row>
    <row r="525" spans="1:42" s="17" customFormat="1" ht="51" x14ac:dyDescent="0.2">
      <c r="A525" s="475" t="s">
        <v>7</v>
      </c>
      <c r="B525" s="476" t="str">
        <f>+" אסמכתא " &amp; B26 &amp;"         חזרה לטבלה "</f>
        <v xml:space="preserve"> אסמכתא          חזרה לטבלה </v>
      </c>
      <c r="C525" s="477" t="s">
        <v>203</v>
      </c>
      <c r="D525" s="756"/>
      <c r="E525" s="758"/>
      <c r="F525" s="317" t="s">
        <v>18</v>
      </c>
      <c r="G525" s="312"/>
      <c r="Q525" s="475" t="s">
        <v>23</v>
      </c>
      <c r="R525" s="476" t="str">
        <f>+" אסמכתא " &amp; B26 &amp;"         חזרה לטבלה "</f>
        <v xml:space="preserve"> אסמכתא          חזרה לטבלה </v>
      </c>
      <c r="S525" s="477" t="s">
        <v>203</v>
      </c>
      <c r="T525" s="756"/>
      <c r="U525" s="758"/>
      <c r="V525" s="317" t="s">
        <v>18</v>
      </c>
      <c r="W525" s="312"/>
      <c r="Z525" s="611" t="s">
        <v>7</v>
      </c>
      <c r="AA525" s="610" t="str">
        <f>+" אסמכתא " &amp; B26 &amp;"         חזרה לטבלה "</f>
        <v xml:space="preserve"> אסמכתא          חזרה לטבלה </v>
      </c>
      <c r="AB525" s="609" t="s">
        <v>203</v>
      </c>
      <c r="AC525" s="764"/>
      <c r="AD525" s="762"/>
      <c r="AE525" s="612" t="s">
        <v>18</v>
      </c>
      <c r="AF525" s="312"/>
      <c r="AI525" s="477" t="s">
        <v>23</v>
      </c>
      <c r="AJ525" s="476" t="str">
        <f>+" אסמכתא " &amp; B26 &amp;"         חזרה לטבלה "</f>
        <v xml:space="preserve"> אסמכתא          חזרה לטבלה </v>
      </c>
      <c r="AK525" s="477" t="s">
        <v>203</v>
      </c>
      <c r="AL525" s="766"/>
      <c r="AM525" s="758"/>
      <c r="AN525" s="768"/>
      <c r="AO525" s="312"/>
    </row>
    <row r="526" spans="1:42" s="17" customFormat="1" x14ac:dyDescent="0.2">
      <c r="A526" s="478">
        <v>1</v>
      </c>
      <c r="B526" s="479"/>
      <c r="C526" s="479"/>
      <c r="D526" s="480"/>
      <c r="E526" s="480"/>
      <c r="F526" s="481"/>
      <c r="G526" s="312">
        <f t="shared" ref="G526:G536" si="197">IF(AND((COUNTA($C$3)=1),(COUNTA(F526)=1),($C$3&lt;&gt;0),(OR((E526&lt;$C$62),(E526&gt;($E$62+61))))),1,0)</f>
        <v>0</v>
      </c>
      <c r="H526" s="312">
        <f t="shared" ref="H526:H536" si="198">IF(AND((COUNTA($C$3)=1),(COUNTA(F526)=1),($C$3&lt;&gt;0),(OR((D526&lt;$C$62),(D526&gt;($E$62))))),1,0)</f>
        <v>0</v>
      </c>
      <c r="I526" s="312"/>
      <c r="J526" s="312"/>
      <c r="K526" s="312"/>
      <c r="L526" s="312"/>
      <c r="M526" s="312"/>
      <c r="N526" s="312"/>
      <c r="O526" s="312"/>
      <c r="P526" s="312"/>
      <c r="Q526" s="478">
        <v>12</v>
      </c>
      <c r="R526" s="479"/>
      <c r="S526" s="479"/>
      <c r="T526" s="480"/>
      <c r="U526" s="480"/>
      <c r="V526" s="481"/>
      <c r="W526" s="312">
        <f t="shared" ref="W526:W536" si="199">IF(AND((COUNTA($C$3)=1),(COUNTA(V526)=1),($C$3&lt;&gt;0),(OR((U526&lt;$C$62),(U526&gt;($E$62+61))))),1,0)</f>
        <v>0</v>
      </c>
      <c r="X526" s="312">
        <f t="shared" ref="X526:X536" si="200">IF(AND((COUNTA($C$3)=1),(COUNTA(V526)=1),($C$3&lt;&gt;0),(OR((T526&lt;$C$62),(T526&gt;($E$62))))),1,0)</f>
        <v>0</v>
      </c>
      <c r="Y526" s="312"/>
      <c r="Z526" s="608">
        <v>23</v>
      </c>
      <c r="AA526" s="607"/>
      <c r="AB526" s="607"/>
      <c r="AC526" s="606"/>
      <c r="AD526" s="606"/>
      <c r="AE526" s="605"/>
      <c r="AF526" s="312">
        <f t="shared" ref="AF526:AF536" si="201">IF(AND((COUNTA($C$3)=1),(COUNTA(AE526)=1),($C$3&lt;&gt;0),(OR((AD526&lt;$C$62),(AD526&gt;($E$62+61))))),1,0)</f>
        <v>0</v>
      </c>
      <c r="AG526" s="312">
        <f t="shared" ref="AG526:AG536" si="202">IF(AND((COUNTA($C$3)=1),(COUNTA(AE526)=1),($C$3&lt;&gt;0),(OR((AC526&lt;$C$62),(AC526&gt;($E$62))))),1,0)</f>
        <v>0</v>
      </c>
      <c r="AH526" s="312"/>
      <c r="AI526" s="482">
        <v>34</v>
      </c>
      <c r="AJ526" s="479"/>
      <c r="AK526" s="479"/>
      <c r="AL526" s="480"/>
      <c r="AM526" s="480"/>
      <c r="AN526" s="481"/>
      <c r="AO526" s="312">
        <f t="shared" ref="AO526:AO536" si="203">IF(AND((COUNTA($C$3)=1),(COUNTA(AN526)=1),($C$3&lt;&gt;0),(OR((AM526&lt;$C$62),(AM526&gt;($E$62+61))))),1,0)</f>
        <v>0</v>
      </c>
      <c r="AP526" s="312">
        <f t="shared" ref="AP526:AP536" si="204">IF(AND((COUNTA($C$3)=1),(COUNTA(AN526)=1),($C$3&lt;&gt;0),(OR((AL526&lt;$C$62),(AL526&gt;($E$62))))),1,0)</f>
        <v>0</v>
      </c>
    </row>
    <row r="527" spans="1:42" s="17" customFormat="1" x14ac:dyDescent="0.2">
      <c r="A527" s="478">
        <v>2</v>
      </c>
      <c r="B527" s="479"/>
      <c r="C527" s="479"/>
      <c r="D527" s="480"/>
      <c r="E527" s="480"/>
      <c r="F527" s="481"/>
      <c r="G527" s="312">
        <f t="shared" si="197"/>
        <v>0</v>
      </c>
      <c r="H527" s="312">
        <f t="shared" si="198"/>
        <v>0</v>
      </c>
      <c r="I527" s="312"/>
      <c r="J527" s="312"/>
      <c r="K527" s="312"/>
      <c r="L527" s="312"/>
      <c r="M527" s="312"/>
      <c r="N527" s="312"/>
      <c r="O527" s="312"/>
      <c r="P527" s="312"/>
      <c r="Q527" s="478">
        <v>13</v>
      </c>
      <c r="R527" s="479"/>
      <c r="S527" s="479"/>
      <c r="T527" s="480"/>
      <c r="U527" s="480"/>
      <c r="V527" s="481"/>
      <c r="W527" s="312">
        <f t="shared" si="199"/>
        <v>0</v>
      </c>
      <c r="X527" s="312">
        <f t="shared" si="200"/>
        <v>0</v>
      </c>
      <c r="Y527" s="312"/>
      <c r="Z527" s="608">
        <v>24</v>
      </c>
      <c r="AA527" s="607"/>
      <c r="AB527" s="607"/>
      <c r="AC527" s="606"/>
      <c r="AD527" s="606"/>
      <c r="AE527" s="605"/>
      <c r="AF527" s="312">
        <f t="shared" si="201"/>
        <v>0</v>
      </c>
      <c r="AG527" s="312">
        <f t="shared" si="202"/>
        <v>0</v>
      </c>
      <c r="AH527" s="312"/>
      <c r="AI527" s="482">
        <v>35</v>
      </c>
      <c r="AJ527" s="479"/>
      <c r="AK527" s="479"/>
      <c r="AL527" s="480"/>
      <c r="AM527" s="480"/>
      <c r="AN527" s="481"/>
      <c r="AO527" s="312">
        <f t="shared" si="203"/>
        <v>0</v>
      </c>
      <c r="AP527" s="312">
        <f t="shared" si="204"/>
        <v>0</v>
      </c>
    </row>
    <row r="528" spans="1:42" s="17" customFormat="1" x14ac:dyDescent="0.2">
      <c r="A528" s="478">
        <v>3</v>
      </c>
      <c r="B528" s="479"/>
      <c r="C528" s="479"/>
      <c r="D528" s="480"/>
      <c r="E528" s="480"/>
      <c r="F528" s="481"/>
      <c r="G528" s="312">
        <f t="shared" si="197"/>
        <v>0</v>
      </c>
      <c r="H528" s="312">
        <f t="shared" si="198"/>
        <v>0</v>
      </c>
      <c r="I528" s="312"/>
      <c r="J528" s="312"/>
      <c r="K528" s="312"/>
      <c r="L528" s="312"/>
      <c r="M528" s="312"/>
      <c r="N528" s="312"/>
      <c r="O528" s="312"/>
      <c r="P528" s="312"/>
      <c r="Q528" s="478">
        <v>14</v>
      </c>
      <c r="R528" s="479"/>
      <c r="S528" s="479"/>
      <c r="T528" s="480"/>
      <c r="U528" s="480"/>
      <c r="V528" s="481"/>
      <c r="W528" s="312">
        <f t="shared" si="199"/>
        <v>0</v>
      </c>
      <c r="X528" s="312">
        <f t="shared" si="200"/>
        <v>0</v>
      </c>
      <c r="Y528" s="312"/>
      <c r="Z528" s="608">
        <v>25</v>
      </c>
      <c r="AA528" s="607"/>
      <c r="AB528" s="607"/>
      <c r="AC528" s="606"/>
      <c r="AD528" s="606"/>
      <c r="AE528" s="605"/>
      <c r="AF528" s="312">
        <f t="shared" si="201"/>
        <v>0</v>
      </c>
      <c r="AG528" s="312">
        <f t="shared" si="202"/>
        <v>0</v>
      </c>
      <c r="AH528" s="312"/>
      <c r="AI528" s="482">
        <v>36</v>
      </c>
      <c r="AJ528" s="479"/>
      <c r="AK528" s="479"/>
      <c r="AL528" s="480"/>
      <c r="AM528" s="480"/>
      <c r="AN528" s="481"/>
      <c r="AO528" s="312">
        <f t="shared" si="203"/>
        <v>0</v>
      </c>
      <c r="AP528" s="312">
        <f t="shared" si="204"/>
        <v>0</v>
      </c>
    </row>
    <row r="529" spans="1:42" s="17" customFormat="1" x14ac:dyDescent="0.2">
      <c r="A529" s="478">
        <v>4</v>
      </c>
      <c r="B529" s="479"/>
      <c r="C529" s="479"/>
      <c r="D529" s="480"/>
      <c r="E529" s="480"/>
      <c r="F529" s="481"/>
      <c r="G529" s="312">
        <f t="shared" si="197"/>
        <v>0</v>
      </c>
      <c r="H529" s="312">
        <f t="shared" si="198"/>
        <v>0</v>
      </c>
      <c r="I529" s="312"/>
      <c r="J529" s="312"/>
      <c r="K529" s="312"/>
      <c r="L529" s="312"/>
      <c r="M529" s="312"/>
      <c r="N529" s="312"/>
      <c r="O529" s="312"/>
      <c r="P529" s="312"/>
      <c r="Q529" s="478">
        <v>15</v>
      </c>
      <c r="R529" s="479"/>
      <c r="S529" s="479"/>
      <c r="T529" s="480"/>
      <c r="U529" s="480"/>
      <c r="V529" s="481"/>
      <c r="W529" s="312">
        <f t="shared" si="199"/>
        <v>0</v>
      </c>
      <c r="X529" s="312">
        <f t="shared" si="200"/>
        <v>0</v>
      </c>
      <c r="Y529" s="312"/>
      <c r="Z529" s="608">
        <v>26</v>
      </c>
      <c r="AA529" s="607"/>
      <c r="AB529" s="607"/>
      <c r="AC529" s="606"/>
      <c r="AD529" s="606"/>
      <c r="AE529" s="605"/>
      <c r="AF529" s="312">
        <f t="shared" si="201"/>
        <v>0</v>
      </c>
      <c r="AG529" s="312">
        <f t="shared" si="202"/>
        <v>0</v>
      </c>
      <c r="AH529" s="312"/>
      <c r="AI529" s="482">
        <v>37</v>
      </c>
      <c r="AJ529" s="479"/>
      <c r="AK529" s="479"/>
      <c r="AL529" s="480"/>
      <c r="AM529" s="480"/>
      <c r="AN529" s="481"/>
      <c r="AO529" s="312">
        <f t="shared" si="203"/>
        <v>0</v>
      </c>
      <c r="AP529" s="312">
        <f t="shared" si="204"/>
        <v>0</v>
      </c>
    </row>
    <row r="530" spans="1:42" s="17" customFormat="1" x14ac:dyDescent="0.2">
      <c r="A530" s="478">
        <v>5</v>
      </c>
      <c r="B530" s="479"/>
      <c r="C530" s="479"/>
      <c r="D530" s="480"/>
      <c r="E530" s="480"/>
      <c r="F530" s="481"/>
      <c r="G530" s="312">
        <f t="shared" si="197"/>
        <v>0</v>
      </c>
      <c r="H530" s="312">
        <f t="shared" si="198"/>
        <v>0</v>
      </c>
      <c r="I530" s="312"/>
      <c r="J530" s="312"/>
      <c r="K530" s="312"/>
      <c r="L530" s="312"/>
      <c r="M530" s="312"/>
      <c r="N530" s="312"/>
      <c r="O530" s="312"/>
      <c r="P530" s="312"/>
      <c r="Q530" s="478">
        <v>16</v>
      </c>
      <c r="R530" s="479"/>
      <c r="S530" s="479"/>
      <c r="T530" s="480"/>
      <c r="U530" s="480"/>
      <c r="V530" s="481"/>
      <c r="W530" s="312">
        <f t="shared" si="199"/>
        <v>0</v>
      </c>
      <c r="X530" s="312">
        <f t="shared" si="200"/>
        <v>0</v>
      </c>
      <c r="Y530" s="312"/>
      <c r="Z530" s="608">
        <v>27</v>
      </c>
      <c r="AA530" s="607"/>
      <c r="AB530" s="607"/>
      <c r="AC530" s="606"/>
      <c r="AD530" s="606"/>
      <c r="AE530" s="605"/>
      <c r="AF530" s="312">
        <f t="shared" si="201"/>
        <v>0</v>
      </c>
      <c r="AG530" s="312">
        <f t="shared" si="202"/>
        <v>0</v>
      </c>
      <c r="AH530" s="312"/>
      <c r="AI530" s="482">
        <v>38</v>
      </c>
      <c r="AJ530" s="479"/>
      <c r="AK530" s="479"/>
      <c r="AL530" s="480"/>
      <c r="AM530" s="480"/>
      <c r="AN530" s="481"/>
      <c r="AO530" s="312">
        <f t="shared" si="203"/>
        <v>0</v>
      </c>
      <c r="AP530" s="312">
        <f t="shared" si="204"/>
        <v>0</v>
      </c>
    </row>
    <row r="531" spans="1:42" s="17" customFormat="1" x14ac:dyDescent="0.2">
      <c r="A531" s="478">
        <v>6</v>
      </c>
      <c r="B531" s="479"/>
      <c r="C531" s="479"/>
      <c r="D531" s="480"/>
      <c r="E531" s="480"/>
      <c r="F531" s="481"/>
      <c r="G531" s="312">
        <f t="shared" si="197"/>
        <v>0</v>
      </c>
      <c r="H531" s="312">
        <f t="shared" si="198"/>
        <v>0</v>
      </c>
      <c r="I531" s="312"/>
      <c r="J531" s="312"/>
      <c r="K531" s="312"/>
      <c r="L531" s="312"/>
      <c r="M531" s="312"/>
      <c r="N531" s="312"/>
      <c r="O531" s="312"/>
      <c r="P531" s="312"/>
      <c r="Q531" s="478">
        <v>17</v>
      </c>
      <c r="R531" s="479"/>
      <c r="S531" s="479"/>
      <c r="T531" s="480"/>
      <c r="U531" s="480"/>
      <c r="V531" s="481"/>
      <c r="W531" s="312">
        <f t="shared" si="199"/>
        <v>0</v>
      </c>
      <c r="X531" s="312">
        <f t="shared" si="200"/>
        <v>0</v>
      </c>
      <c r="Y531" s="312"/>
      <c r="Z531" s="608">
        <v>28</v>
      </c>
      <c r="AA531" s="607"/>
      <c r="AB531" s="607"/>
      <c r="AC531" s="606"/>
      <c r="AD531" s="606"/>
      <c r="AE531" s="605"/>
      <c r="AF531" s="312">
        <f t="shared" si="201"/>
        <v>0</v>
      </c>
      <c r="AG531" s="312">
        <f t="shared" si="202"/>
        <v>0</v>
      </c>
      <c r="AH531" s="312"/>
      <c r="AI531" s="482">
        <v>39</v>
      </c>
      <c r="AJ531" s="479"/>
      <c r="AK531" s="479"/>
      <c r="AL531" s="480"/>
      <c r="AM531" s="480"/>
      <c r="AN531" s="481"/>
      <c r="AO531" s="312">
        <f t="shared" si="203"/>
        <v>0</v>
      </c>
      <c r="AP531" s="312">
        <f t="shared" si="204"/>
        <v>0</v>
      </c>
    </row>
    <row r="532" spans="1:42" s="17" customFormat="1" x14ac:dyDescent="0.2">
      <c r="A532" s="478">
        <v>7</v>
      </c>
      <c r="B532" s="479"/>
      <c r="C532" s="479"/>
      <c r="D532" s="480"/>
      <c r="E532" s="480"/>
      <c r="F532" s="481"/>
      <c r="G532" s="312">
        <f t="shared" si="197"/>
        <v>0</v>
      </c>
      <c r="H532" s="312">
        <f t="shared" si="198"/>
        <v>0</v>
      </c>
      <c r="I532" s="312"/>
      <c r="J532" s="312"/>
      <c r="K532" s="312"/>
      <c r="L532" s="312"/>
      <c r="M532" s="312"/>
      <c r="N532" s="312"/>
      <c r="O532" s="312"/>
      <c r="P532" s="312"/>
      <c r="Q532" s="478">
        <v>18</v>
      </c>
      <c r="R532" s="479"/>
      <c r="S532" s="479"/>
      <c r="T532" s="480"/>
      <c r="U532" s="480"/>
      <c r="V532" s="481"/>
      <c r="W532" s="312">
        <f t="shared" si="199"/>
        <v>0</v>
      </c>
      <c r="X532" s="312">
        <f t="shared" si="200"/>
        <v>0</v>
      </c>
      <c r="Y532" s="312"/>
      <c r="Z532" s="608">
        <v>29</v>
      </c>
      <c r="AA532" s="607"/>
      <c r="AB532" s="607"/>
      <c r="AC532" s="606"/>
      <c r="AD532" s="606"/>
      <c r="AE532" s="605"/>
      <c r="AF532" s="312">
        <f t="shared" si="201"/>
        <v>0</v>
      </c>
      <c r="AG532" s="312">
        <f t="shared" si="202"/>
        <v>0</v>
      </c>
      <c r="AH532" s="312"/>
      <c r="AI532" s="482">
        <v>40</v>
      </c>
      <c r="AJ532" s="479"/>
      <c r="AK532" s="479"/>
      <c r="AL532" s="480"/>
      <c r="AM532" s="480"/>
      <c r="AN532" s="481"/>
      <c r="AO532" s="312">
        <f t="shared" si="203"/>
        <v>0</v>
      </c>
      <c r="AP532" s="312">
        <f t="shared" si="204"/>
        <v>0</v>
      </c>
    </row>
    <row r="533" spans="1:42" s="17" customFormat="1" x14ac:dyDescent="0.2">
      <c r="A533" s="478">
        <v>8</v>
      </c>
      <c r="B533" s="479"/>
      <c r="C533" s="479"/>
      <c r="D533" s="480"/>
      <c r="E533" s="480"/>
      <c r="F533" s="481"/>
      <c r="G533" s="312">
        <f t="shared" si="197"/>
        <v>0</v>
      </c>
      <c r="H533" s="312">
        <f t="shared" si="198"/>
        <v>0</v>
      </c>
      <c r="I533" s="312"/>
      <c r="J533" s="312"/>
      <c r="K533" s="312"/>
      <c r="L533" s="312"/>
      <c r="M533" s="312"/>
      <c r="N533" s="312"/>
      <c r="O533" s="312"/>
      <c r="P533" s="312"/>
      <c r="Q533" s="478">
        <v>19</v>
      </c>
      <c r="R533" s="479"/>
      <c r="S533" s="479"/>
      <c r="T533" s="480"/>
      <c r="U533" s="480"/>
      <c r="V533" s="481"/>
      <c r="W533" s="312">
        <f t="shared" si="199"/>
        <v>0</v>
      </c>
      <c r="X533" s="312">
        <f t="shared" si="200"/>
        <v>0</v>
      </c>
      <c r="Y533" s="312"/>
      <c r="Z533" s="608">
        <v>30</v>
      </c>
      <c r="AA533" s="607"/>
      <c r="AB533" s="607"/>
      <c r="AC533" s="606"/>
      <c r="AD533" s="606"/>
      <c r="AE533" s="605"/>
      <c r="AF533" s="312">
        <f t="shared" si="201"/>
        <v>0</v>
      </c>
      <c r="AG533" s="312">
        <f t="shared" si="202"/>
        <v>0</v>
      </c>
      <c r="AH533" s="312"/>
      <c r="AI533" s="482">
        <v>41</v>
      </c>
      <c r="AJ533" s="479"/>
      <c r="AK533" s="479"/>
      <c r="AL533" s="480"/>
      <c r="AM533" s="480"/>
      <c r="AN533" s="481"/>
      <c r="AO533" s="312">
        <f t="shared" si="203"/>
        <v>0</v>
      </c>
      <c r="AP533" s="312">
        <f t="shared" si="204"/>
        <v>0</v>
      </c>
    </row>
    <row r="534" spans="1:42" s="17" customFormat="1" x14ac:dyDescent="0.2">
      <c r="A534" s="478">
        <v>9</v>
      </c>
      <c r="B534" s="479"/>
      <c r="C534" s="479"/>
      <c r="D534" s="480"/>
      <c r="E534" s="480"/>
      <c r="F534" s="481"/>
      <c r="G534" s="312">
        <f t="shared" si="197"/>
        <v>0</v>
      </c>
      <c r="H534" s="312">
        <f t="shared" si="198"/>
        <v>0</v>
      </c>
      <c r="I534" s="312"/>
      <c r="J534" s="312"/>
      <c r="K534" s="312"/>
      <c r="L534" s="312"/>
      <c r="M534" s="312"/>
      <c r="N534" s="312"/>
      <c r="O534" s="312"/>
      <c r="P534" s="312"/>
      <c r="Q534" s="478">
        <v>20</v>
      </c>
      <c r="R534" s="479"/>
      <c r="S534" s="479"/>
      <c r="T534" s="480"/>
      <c r="U534" s="480"/>
      <c r="V534" s="481"/>
      <c r="W534" s="312">
        <f t="shared" si="199"/>
        <v>0</v>
      </c>
      <c r="X534" s="312">
        <f t="shared" si="200"/>
        <v>0</v>
      </c>
      <c r="Y534" s="312"/>
      <c r="Z534" s="608">
        <v>31</v>
      </c>
      <c r="AA534" s="607"/>
      <c r="AB534" s="607"/>
      <c r="AC534" s="606"/>
      <c r="AD534" s="606"/>
      <c r="AE534" s="605"/>
      <c r="AF534" s="312">
        <f t="shared" si="201"/>
        <v>0</v>
      </c>
      <c r="AG534" s="312">
        <f t="shared" si="202"/>
        <v>0</v>
      </c>
      <c r="AH534" s="312"/>
      <c r="AI534" s="482">
        <v>42</v>
      </c>
      <c r="AJ534" s="479"/>
      <c r="AK534" s="479"/>
      <c r="AL534" s="480"/>
      <c r="AM534" s="480"/>
      <c r="AN534" s="481"/>
      <c r="AO534" s="312">
        <f t="shared" si="203"/>
        <v>0</v>
      </c>
      <c r="AP534" s="312">
        <f t="shared" si="204"/>
        <v>0</v>
      </c>
    </row>
    <row r="535" spans="1:42" s="17" customFormat="1" x14ac:dyDescent="0.2">
      <c r="A535" s="478">
        <v>10</v>
      </c>
      <c r="B535" s="479"/>
      <c r="C535" s="479"/>
      <c r="D535" s="480"/>
      <c r="E535" s="480"/>
      <c r="F535" s="481"/>
      <c r="G535" s="312">
        <f t="shared" si="197"/>
        <v>0</v>
      </c>
      <c r="H535" s="312">
        <f t="shared" si="198"/>
        <v>0</v>
      </c>
      <c r="I535" s="312"/>
      <c r="J535" s="312"/>
      <c r="K535" s="312"/>
      <c r="L535" s="312"/>
      <c r="M535" s="312"/>
      <c r="N535" s="312"/>
      <c r="O535" s="312"/>
      <c r="P535" s="312"/>
      <c r="Q535" s="478">
        <v>21</v>
      </c>
      <c r="R535" s="479"/>
      <c r="S535" s="479"/>
      <c r="T535" s="480"/>
      <c r="U535" s="480"/>
      <c r="V535" s="481"/>
      <c r="W535" s="312">
        <f t="shared" si="199"/>
        <v>0</v>
      </c>
      <c r="X535" s="312">
        <f t="shared" si="200"/>
        <v>0</v>
      </c>
      <c r="Y535" s="312"/>
      <c r="Z535" s="608">
        <v>32</v>
      </c>
      <c r="AA535" s="607"/>
      <c r="AB535" s="607"/>
      <c r="AC535" s="606"/>
      <c r="AD535" s="606"/>
      <c r="AE535" s="605"/>
      <c r="AF535" s="312">
        <f t="shared" si="201"/>
        <v>0</v>
      </c>
      <c r="AG535" s="312">
        <f t="shared" si="202"/>
        <v>0</v>
      </c>
      <c r="AH535" s="312"/>
      <c r="AI535" s="482">
        <v>43</v>
      </c>
      <c r="AJ535" s="479"/>
      <c r="AK535" s="479"/>
      <c r="AL535" s="480"/>
      <c r="AM535" s="480"/>
      <c r="AN535" s="481"/>
      <c r="AO535" s="312">
        <f t="shared" si="203"/>
        <v>0</v>
      </c>
      <c r="AP535" s="312">
        <f t="shared" si="204"/>
        <v>0</v>
      </c>
    </row>
    <row r="536" spans="1:42" s="17" customFormat="1" ht="13.5" thickBot="1" x14ac:dyDescent="0.25">
      <c r="A536" s="483">
        <v>11</v>
      </c>
      <c r="B536" s="484"/>
      <c r="C536" s="484"/>
      <c r="D536" s="485"/>
      <c r="E536" s="485"/>
      <c r="F536" s="486"/>
      <c r="G536" s="312">
        <f t="shared" si="197"/>
        <v>0</v>
      </c>
      <c r="H536" s="312">
        <f t="shared" si="198"/>
        <v>0</v>
      </c>
      <c r="I536" s="312"/>
      <c r="J536" s="312"/>
      <c r="K536" s="312"/>
      <c r="L536" s="312"/>
      <c r="M536" s="312"/>
      <c r="N536" s="312"/>
      <c r="O536" s="312"/>
      <c r="P536" s="312"/>
      <c r="Q536" s="483">
        <v>22</v>
      </c>
      <c r="R536" s="484"/>
      <c r="S536" s="484"/>
      <c r="T536" s="485"/>
      <c r="U536" s="485"/>
      <c r="V536" s="486"/>
      <c r="W536" s="312">
        <f t="shared" si="199"/>
        <v>0</v>
      </c>
      <c r="X536" s="312">
        <f t="shared" si="200"/>
        <v>0</v>
      </c>
      <c r="Y536" s="312"/>
      <c r="Z536" s="604">
        <v>33</v>
      </c>
      <c r="AA536" s="603"/>
      <c r="AB536" s="603"/>
      <c r="AC536" s="602"/>
      <c r="AD536" s="602"/>
      <c r="AE536" s="601"/>
      <c r="AF536" s="312">
        <f t="shared" si="201"/>
        <v>0</v>
      </c>
      <c r="AG536" s="312">
        <f t="shared" si="202"/>
        <v>0</v>
      </c>
      <c r="AH536" s="312"/>
      <c r="AI536" s="487"/>
      <c r="AJ536" s="488" t="s">
        <v>3</v>
      </c>
      <c r="AK536" s="487"/>
      <c r="AL536" s="487"/>
      <c r="AM536" s="487"/>
      <c r="AN536" s="489">
        <f>SUM(F526:F536)+SUM(V526:V536)+SUM(AN526:AN535)+SUM(AE526:AE536)</f>
        <v>0</v>
      </c>
      <c r="AO536" s="312">
        <f t="shared" si="203"/>
        <v>0</v>
      </c>
      <c r="AP536" s="312">
        <f t="shared" si="204"/>
        <v>0</v>
      </c>
    </row>
    <row r="537" spans="1:42" s="17" customFormat="1" x14ac:dyDescent="0.2">
      <c r="B537" s="328"/>
      <c r="C537" s="328"/>
      <c r="D537" s="329"/>
      <c r="E537" s="329"/>
      <c r="F537" s="297"/>
      <c r="G537" s="312"/>
      <c r="H537" s="312"/>
      <c r="I537" s="312"/>
      <c r="J537" s="312"/>
      <c r="K537" s="312"/>
      <c r="L537" s="312"/>
      <c r="M537" s="312"/>
      <c r="N537" s="312"/>
      <c r="O537" s="312"/>
      <c r="P537" s="312"/>
      <c r="R537" s="328"/>
      <c r="S537" s="328"/>
      <c r="T537" s="329"/>
      <c r="U537" s="329"/>
      <c r="V537" s="297"/>
      <c r="W537" s="312"/>
      <c r="X537" s="312"/>
      <c r="Y537" s="312"/>
      <c r="Z537" s="597"/>
      <c r="AA537" s="600"/>
      <c r="AB537" s="600"/>
      <c r="AC537" s="599"/>
      <c r="AD537" s="599"/>
      <c r="AE537" s="598"/>
      <c r="AF537" s="312"/>
      <c r="AG537" s="312"/>
      <c r="AH537" s="312"/>
      <c r="AJ537" s="328"/>
      <c r="AK537" s="328"/>
      <c r="AL537" s="329"/>
      <c r="AM537" s="329"/>
      <c r="AN537" s="297"/>
      <c r="AO537" s="312"/>
      <c r="AP537" s="312"/>
    </row>
    <row r="538" spans="1:42" s="17" customFormat="1" x14ac:dyDescent="0.2">
      <c r="B538" s="328"/>
      <c r="C538" s="328"/>
      <c r="D538" s="329"/>
      <c r="E538" s="329"/>
      <c r="F538" s="297"/>
      <c r="G538" s="312"/>
      <c r="H538" s="312"/>
      <c r="I538" s="312"/>
      <c r="J538" s="312"/>
      <c r="K538" s="312"/>
      <c r="L538" s="312"/>
      <c r="M538" s="312"/>
      <c r="N538" s="312"/>
      <c r="O538" s="312"/>
      <c r="P538" s="312"/>
      <c r="R538" s="328"/>
      <c r="S538" s="328"/>
      <c r="T538" s="329"/>
      <c r="U538" s="329"/>
      <c r="V538" s="297"/>
      <c r="W538" s="312"/>
      <c r="X538" s="312"/>
      <c r="Y538" s="312"/>
      <c r="Z538" s="597"/>
      <c r="AA538" s="600"/>
      <c r="AB538" s="600"/>
      <c r="AC538" s="599"/>
      <c r="AD538" s="599"/>
      <c r="AE538" s="598"/>
      <c r="AF538" s="312"/>
      <c r="AG538" s="312"/>
      <c r="AH538" s="312"/>
      <c r="AJ538" s="328"/>
      <c r="AK538" s="328"/>
      <c r="AL538" s="329"/>
      <c r="AM538" s="329"/>
      <c r="AN538" s="297"/>
      <c r="AO538" s="312"/>
      <c r="AP538" s="312"/>
    </row>
    <row r="539" spans="1:42" s="17" customFormat="1" x14ac:dyDescent="0.2">
      <c r="B539" s="328"/>
      <c r="C539" s="328"/>
      <c r="D539" s="329"/>
      <c r="E539" s="329"/>
      <c r="F539" s="297"/>
      <c r="G539" s="312"/>
      <c r="H539" s="312"/>
      <c r="I539" s="312"/>
      <c r="J539" s="312"/>
      <c r="K539" s="312"/>
      <c r="L539" s="312"/>
      <c r="M539" s="312"/>
      <c r="N539" s="312"/>
      <c r="O539" s="312"/>
      <c r="P539" s="312"/>
      <c r="R539" s="328"/>
      <c r="S539" s="328"/>
      <c r="T539" s="329"/>
      <c r="U539" s="329"/>
      <c r="V539" s="297"/>
      <c r="W539" s="312"/>
      <c r="X539" s="312"/>
      <c r="Y539" s="312"/>
      <c r="Z539" s="597"/>
      <c r="AA539" s="600"/>
      <c r="AB539" s="600"/>
      <c r="AC539" s="599"/>
      <c r="AD539" s="599"/>
      <c r="AE539" s="598"/>
      <c r="AF539" s="312"/>
      <c r="AG539" s="312"/>
      <c r="AH539" s="312"/>
      <c r="AJ539" s="328"/>
      <c r="AK539" s="328"/>
      <c r="AL539" s="329"/>
      <c r="AM539" s="329"/>
      <c r="AN539" s="297"/>
      <c r="AO539" s="312"/>
      <c r="AP539" s="312"/>
    </row>
    <row r="540" spans="1:42" s="17" customFormat="1" x14ac:dyDescent="0.2">
      <c r="B540" s="328"/>
      <c r="C540" s="328"/>
      <c r="D540" s="329"/>
      <c r="E540" s="329"/>
      <c r="F540" s="297"/>
      <c r="G540" s="312"/>
      <c r="H540" s="312"/>
      <c r="I540" s="312"/>
      <c r="J540" s="312"/>
      <c r="K540" s="312"/>
      <c r="L540" s="312"/>
      <c r="M540" s="312"/>
      <c r="N540" s="312"/>
      <c r="O540" s="312"/>
      <c r="P540" s="312"/>
      <c r="R540" s="328"/>
      <c r="S540" s="328"/>
      <c r="T540" s="329"/>
      <c r="U540" s="329"/>
      <c r="V540" s="297"/>
      <c r="W540" s="312"/>
      <c r="X540" s="312"/>
      <c r="Y540" s="312"/>
      <c r="Z540" s="597"/>
      <c r="AA540" s="600"/>
      <c r="AB540" s="600"/>
      <c r="AC540" s="599"/>
      <c r="AD540" s="599"/>
      <c r="AE540" s="598"/>
      <c r="AF540" s="312"/>
      <c r="AG540" s="312"/>
      <c r="AH540" s="312"/>
      <c r="AJ540" s="328"/>
      <c r="AK540" s="328"/>
      <c r="AL540" s="329"/>
      <c r="AM540" s="329"/>
      <c r="AN540" s="297"/>
      <c r="AO540" s="312"/>
      <c r="AP540" s="312"/>
    </row>
    <row r="541" spans="1:42" s="17" customFormat="1" x14ac:dyDescent="0.2">
      <c r="B541" s="328"/>
      <c r="C541" s="328"/>
      <c r="D541" s="329"/>
      <c r="E541" s="329"/>
      <c r="F541" s="297"/>
      <c r="G541" s="312"/>
      <c r="H541" s="596"/>
      <c r="I541" s="596"/>
      <c r="J541" s="596"/>
      <c r="K541" s="596"/>
      <c r="L541" s="596"/>
      <c r="M541" s="596"/>
      <c r="N541" s="596"/>
      <c r="O541" s="596"/>
      <c r="P541" s="596"/>
      <c r="R541" s="328"/>
      <c r="S541" s="328"/>
      <c r="T541" s="329"/>
      <c r="U541" s="329"/>
      <c r="V541" s="297"/>
      <c r="W541" s="312"/>
      <c r="X541" s="596"/>
      <c r="Y541" s="597"/>
      <c r="Z541" s="597"/>
      <c r="AA541" s="600"/>
      <c r="AB541" s="600"/>
      <c r="AC541" s="599"/>
      <c r="AD541" s="599"/>
      <c r="AE541" s="598"/>
      <c r="AF541" s="312"/>
      <c r="AG541" s="596"/>
      <c r="AJ541" s="328"/>
      <c r="AK541" s="328"/>
      <c r="AL541" s="329"/>
      <c r="AM541" s="329"/>
      <c r="AN541" s="297"/>
      <c r="AO541" s="312"/>
      <c r="AP541" s="596"/>
    </row>
    <row r="542" spans="1:42" s="17" customFormat="1" x14ac:dyDescent="0.2">
      <c r="B542" s="328"/>
      <c r="C542" s="328"/>
      <c r="D542" s="329"/>
      <c r="E542" s="329"/>
      <c r="F542" s="297"/>
      <c r="G542" s="312"/>
      <c r="H542" s="596"/>
      <c r="I542" s="596"/>
      <c r="J542" s="596"/>
      <c r="K542" s="596"/>
      <c r="L542" s="596"/>
      <c r="M542" s="596"/>
      <c r="N542" s="596"/>
      <c r="O542" s="596"/>
      <c r="P542" s="596"/>
      <c r="R542" s="328"/>
      <c r="S542" s="328"/>
      <c r="T542" s="329"/>
      <c r="U542" s="329"/>
      <c r="V542" s="297"/>
      <c r="W542" s="312"/>
      <c r="X542" s="596"/>
      <c r="Y542" s="597"/>
      <c r="Z542" s="597"/>
      <c r="AA542" s="600"/>
      <c r="AB542" s="600"/>
      <c r="AC542" s="599"/>
      <c r="AD542" s="599"/>
      <c r="AE542" s="598"/>
      <c r="AF542" s="312"/>
      <c r="AG542" s="596"/>
      <c r="AJ542" s="328"/>
      <c r="AK542" s="328"/>
      <c r="AL542" s="329"/>
      <c r="AM542" s="329"/>
      <c r="AN542" s="297"/>
      <c r="AO542" s="312"/>
      <c r="AP542" s="596"/>
    </row>
    <row r="543" spans="1:42" s="17" customFormat="1" ht="13.5" thickBot="1" x14ac:dyDescent="0.25">
      <c r="B543" s="328"/>
      <c r="C543" s="328"/>
      <c r="D543" s="329"/>
      <c r="E543" s="329"/>
      <c r="F543" s="297"/>
      <c r="G543" s="312"/>
      <c r="H543" s="312"/>
      <c r="I543" s="312"/>
      <c r="J543" s="312"/>
      <c r="K543" s="312"/>
      <c r="L543" s="312"/>
      <c r="M543" s="312"/>
      <c r="N543" s="312"/>
      <c r="O543" s="312"/>
      <c r="P543" s="312"/>
      <c r="R543" s="328"/>
      <c r="S543" s="328"/>
      <c r="T543" s="329"/>
      <c r="U543" s="329"/>
      <c r="V543" s="297"/>
      <c r="W543" s="312"/>
      <c r="X543" s="312"/>
      <c r="Y543" s="312"/>
      <c r="Z543" s="597"/>
      <c r="AA543" s="600"/>
      <c r="AB543" s="600"/>
      <c r="AC543" s="599"/>
      <c r="AD543" s="599"/>
      <c r="AE543" s="598"/>
      <c r="AF543" s="312"/>
      <c r="AG543" s="312"/>
      <c r="AH543" s="312"/>
      <c r="AJ543" s="328"/>
      <c r="AK543" s="328"/>
      <c r="AL543" s="329"/>
      <c r="AM543" s="329"/>
      <c r="AN543" s="297"/>
      <c r="AO543" s="312"/>
      <c r="AP543" s="312"/>
    </row>
    <row r="544" spans="1:42" s="17" customFormat="1" ht="13.5" customHeight="1" thickBot="1" x14ac:dyDescent="0.25">
      <c r="A544" s="472">
        <v>25</v>
      </c>
      <c r="B544" s="473"/>
      <c r="C544" s="473"/>
      <c r="D544" s="755" t="s">
        <v>159</v>
      </c>
      <c r="E544" s="757" t="s">
        <v>34</v>
      </c>
      <c r="F544" s="317">
        <f>+$AN556</f>
        <v>0</v>
      </c>
      <c r="Q544" s="472"/>
      <c r="R544" s="473"/>
      <c r="S544" s="473"/>
      <c r="T544" s="755" t="s">
        <v>159</v>
      </c>
      <c r="U544" s="757" t="s">
        <v>34</v>
      </c>
      <c r="V544" s="317">
        <f>+$AN556</f>
        <v>0</v>
      </c>
      <c r="Z544" s="615">
        <v>25</v>
      </c>
      <c r="AA544" s="614"/>
      <c r="AB544" s="614"/>
      <c r="AC544" s="763" t="s">
        <v>159</v>
      </c>
      <c r="AD544" s="761" t="s">
        <v>34</v>
      </c>
      <c r="AE544" s="612">
        <f>+$AN556</f>
        <v>0</v>
      </c>
      <c r="AI544" s="473"/>
      <c r="AJ544" s="473"/>
      <c r="AK544" s="473"/>
      <c r="AL544" s="765" t="s">
        <v>159</v>
      </c>
      <c r="AM544" s="757" t="s">
        <v>34</v>
      </c>
      <c r="AN544" s="767" t="s">
        <v>18</v>
      </c>
    </row>
    <row r="545" spans="1:42" s="17" customFormat="1" ht="51" x14ac:dyDescent="0.2">
      <c r="A545" s="475" t="s">
        <v>7</v>
      </c>
      <c r="B545" s="476" t="str">
        <f>+" אסמכתא " &amp; B27 &amp;"         חזרה לטבלה "</f>
        <v xml:space="preserve"> אסמכתא          חזרה לטבלה </v>
      </c>
      <c r="C545" s="477" t="s">
        <v>203</v>
      </c>
      <c r="D545" s="756"/>
      <c r="E545" s="758"/>
      <c r="F545" s="317" t="s">
        <v>18</v>
      </c>
      <c r="G545" s="312"/>
      <c r="Q545" s="475" t="s">
        <v>23</v>
      </c>
      <c r="R545" s="476" t="str">
        <f>+" אסמכתא " &amp; B27 &amp;"         חזרה לטבלה "</f>
        <v xml:space="preserve"> אסמכתא          חזרה לטבלה </v>
      </c>
      <c r="S545" s="477" t="s">
        <v>203</v>
      </c>
      <c r="T545" s="756"/>
      <c r="U545" s="758"/>
      <c r="V545" s="317" t="s">
        <v>18</v>
      </c>
      <c r="W545" s="312"/>
      <c r="Z545" s="611" t="s">
        <v>7</v>
      </c>
      <c r="AA545" s="610" t="str">
        <f>+" אסמכתא " &amp; B27 &amp;"         חזרה לטבלה "</f>
        <v xml:space="preserve"> אסמכתא          חזרה לטבלה </v>
      </c>
      <c r="AB545" s="609" t="s">
        <v>203</v>
      </c>
      <c r="AC545" s="764"/>
      <c r="AD545" s="762"/>
      <c r="AE545" s="612" t="s">
        <v>18</v>
      </c>
      <c r="AF545" s="312"/>
      <c r="AI545" s="477" t="s">
        <v>23</v>
      </c>
      <c r="AJ545" s="476" t="str">
        <f>+" אסמכתא " &amp; B27 &amp;"         חזרה לטבלה "</f>
        <v xml:space="preserve"> אסמכתא          חזרה לטבלה </v>
      </c>
      <c r="AK545" s="477" t="s">
        <v>203</v>
      </c>
      <c r="AL545" s="766"/>
      <c r="AM545" s="758"/>
      <c r="AN545" s="768"/>
      <c r="AO545" s="312"/>
    </row>
    <row r="546" spans="1:42" s="17" customFormat="1" x14ac:dyDescent="0.2">
      <c r="A546" s="478">
        <v>1</v>
      </c>
      <c r="B546" s="479"/>
      <c r="C546" s="479"/>
      <c r="D546" s="480"/>
      <c r="E546" s="480"/>
      <c r="F546" s="481"/>
      <c r="G546" s="312">
        <f t="shared" ref="G546:G556" si="205">IF(AND((COUNTA($C$3)=1),(COUNTA(F546)=1),($C$3&lt;&gt;0),(OR((E546&lt;$C$62),(E546&gt;($E$62+61))))),1,0)</f>
        <v>0</v>
      </c>
      <c r="H546" s="312">
        <f t="shared" ref="H546:H556" si="206">IF(AND((COUNTA($C$3)=1),(COUNTA(F546)=1),($C$3&lt;&gt;0),(OR((D546&lt;$C$62),(D546&gt;($E$62))))),1,0)</f>
        <v>0</v>
      </c>
      <c r="I546" s="312"/>
      <c r="J546" s="312"/>
      <c r="K546" s="312"/>
      <c r="L546" s="312"/>
      <c r="M546" s="312"/>
      <c r="N546" s="312"/>
      <c r="O546" s="312"/>
      <c r="P546" s="312"/>
      <c r="Q546" s="478">
        <v>12</v>
      </c>
      <c r="R546" s="479"/>
      <c r="S546" s="479"/>
      <c r="T546" s="480"/>
      <c r="U546" s="480"/>
      <c r="V546" s="481"/>
      <c r="W546" s="312">
        <f t="shared" ref="W546:W556" si="207">IF(AND((COUNTA($C$3)=1),(COUNTA(V546)=1),($C$3&lt;&gt;0),(OR((U546&lt;$C$62),(U546&gt;($E$62+61))))),1,0)</f>
        <v>0</v>
      </c>
      <c r="X546" s="312">
        <f t="shared" ref="X546:X556" si="208">IF(AND((COUNTA($C$3)=1),(COUNTA(V546)=1),($C$3&lt;&gt;0),(OR((T546&lt;$C$62),(T546&gt;($E$62))))),1,0)</f>
        <v>0</v>
      </c>
      <c r="Y546" s="312"/>
      <c r="Z546" s="608">
        <v>23</v>
      </c>
      <c r="AA546" s="607"/>
      <c r="AB546" s="607"/>
      <c r="AC546" s="606"/>
      <c r="AD546" s="606"/>
      <c r="AE546" s="605"/>
      <c r="AF546" s="312">
        <f t="shared" ref="AF546:AF556" si="209">IF(AND((COUNTA($C$3)=1),(COUNTA(AE546)=1),($C$3&lt;&gt;0),(OR((AD546&lt;$C$62),(AD546&gt;($E$62+61))))),1,0)</f>
        <v>0</v>
      </c>
      <c r="AG546" s="312">
        <f t="shared" ref="AG546:AG556" si="210">IF(AND((COUNTA($C$3)=1),(COUNTA(AE546)=1),($C$3&lt;&gt;0),(OR((AC546&lt;$C$62),(AC546&gt;($E$62))))),1,0)</f>
        <v>0</v>
      </c>
      <c r="AH546" s="312"/>
      <c r="AI546" s="482">
        <v>34</v>
      </c>
      <c r="AJ546" s="479"/>
      <c r="AK546" s="479"/>
      <c r="AL546" s="480"/>
      <c r="AM546" s="480"/>
      <c r="AN546" s="481"/>
      <c r="AO546" s="312">
        <f t="shared" ref="AO546:AO556" si="211">IF(AND((COUNTA($C$3)=1),(COUNTA(AN546)=1),($C$3&lt;&gt;0),(OR((AM546&lt;$C$62),(AM546&gt;($E$62+61))))),1,0)</f>
        <v>0</v>
      </c>
      <c r="AP546" s="312">
        <f t="shared" ref="AP546:AP556" si="212">IF(AND((COUNTA($C$3)=1),(COUNTA(AN546)=1),($C$3&lt;&gt;0),(OR((AL546&lt;$C$62),(AL546&gt;($E$62))))),1,0)</f>
        <v>0</v>
      </c>
    </row>
    <row r="547" spans="1:42" s="17" customFormat="1" x14ac:dyDescent="0.2">
      <c r="A547" s="478">
        <v>2</v>
      </c>
      <c r="B547" s="479"/>
      <c r="C547" s="479"/>
      <c r="D547" s="480"/>
      <c r="E547" s="480"/>
      <c r="F547" s="481"/>
      <c r="G547" s="312">
        <f t="shared" si="205"/>
        <v>0</v>
      </c>
      <c r="H547" s="312">
        <f t="shared" si="206"/>
        <v>0</v>
      </c>
      <c r="I547" s="312"/>
      <c r="J547" s="312"/>
      <c r="K547" s="312"/>
      <c r="L547" s="312"/>
      <c r="M547" s="312"/>
      <c r="N547" s="312"/>
      <c r="O547" s="312"/>
      <c r="P547" s="312"/>
      <c r="Q547" s="478">
        <v>13</v>
      </c>
      <c r="R547" s="479"/>
      <c r="S547" s="479"/>
      <c r="T547" s="480"/>
      <c r="U547" s="480"/>
      <c r="V547" s="481"/>
      <c r="W547" s="312">
        <f t="shared" si="207"/>
        <v>0</v>
      </c>
      <c r="X547" s="312">
        <f t="shared" si="208"/>
        <v>0</v>
      </c>
      <c r="Y547" s="312"/>
      <c r="Z547" s="608">
        <v>24</v>
      </c>
      <c r="AA547" s="607"/>
      <c r="AB547" s="607"/>
      <c r="AC547" s="606"/>
      <c r="AD547" s="606"/>
      <c r="AE547" s="605"/>
      <c r="AF547" s="312">
        <f t="shared" si="209"/>
        <v>0</v>
      </c>
      <c r="AG547" s="312">
        <f t="shared" si="210"/>
        <v>0</v>
      </c>
      <c r="AH547" s="312"/>
      <c r="AI547" s="482">
        <v>35</v>
      </c>
      <c r="AJ547" s="479"/>
      <c r="AK547" s="479"/>
      <c r="AL547" s="480"/>
      <c r="AM547" s="480"/>
      <c r="AN547" s="481"/>
      <c r="AO547" s="312">
        <f t="shared" si="211"/>
        <v>0</v>
      </c>
      <c r="AP547" s="312">
        <f t="shared" si="212"/>
        <v>0</v>
      </c>
    </row>
    <row r="548" spans="1:42" s="17" customFormat="1" x14ac:dyDescent="0.2">
      <c r="A548" s="478">
        <v>3</v>
      </c>
      <c r="B548" s="479"/>
      <c r="C548" s="479"/>
      <c r="D548" s="480"/>
      <c r="E548" s="480"/>
      <c r="F548" s="481"/>
      <c r="G548" s="312">
        <f t="shared" si="205"/>
        <v>0</v>
      </c>
      <c r="H548" s="312">
        <f t="shared" si="206"/>
        <v>0</v>
      </c>
      <c r="I548" s="312"/>
      <c r="J548" s="312"/>
      <c r="K548" s="312"/>
      <c r="L548" s="312"/>
      <c r="M548" s="312"/>
      <c r="N548" s="312"/>
      <c r="O548" s="312"/>
      <c r="P548" s="312"/>
      <c r="Q548" s="478">
        <v>14</v>
      </c>
      <c r="R548" s="479"/>
      <c r="S548" s="479"/>
      <c r="T548" s="480"/>
      <c r="U548" s="480"/>
      <c r="V548" s="481"/>
      <c r="W548" s="312">
        <f t="shared" si="207"/>
        <v>0</v>
      </c>
      <c r="X548" s="312">
        <f t="shared" si="208"/>
        <v>0</v>
      </c>
      <c r="Y548" s="312"/>
      <c r="Z548" s="608">
        <v>25</v>
      </c>
      <c r="AA548" s="607"/>
      <c r="AB548" s="607"/>
      <c r="AC548" s="606"/>
      <c r="AD548" s="606"/>
      <c r="AE548" s="605"/>
      <c r="AF548" s="312">
        <f t="shared" si="209"/>
        <v>0</v>
      </c>
      <c r="AG548" s="312">
        <f t="shared" si="210"/>
        <v>0</v>
      </c>
      <c r="AH548" s="312"/>
      <c r="AI548" s="482">
        <v>36</v>
      </c>
      <c r="AJ548" s="479"/>
      <c r="AK548" s="479"/>
      <c r="AL548" s="480"/>
      <c r="AM548" s="480"/>
      <c r="AN548" s="481"/>
      <c r="AO548" s="312">
        <f t="shared" si="211"/>
        <v>0</v>
      </c>
      <c r="AP548" s="312">
        <f t="shared" si="212"/>
        <v>0</v>
      </c>
    </row>
    <row r="549" spans="1:42" s="17" customFormat="1" x14ac:dyDescent="0.2">
      <c r="A549" s="478">
        <v>4</v>
      </c>
      <c r="B549" s="479"/>
      <c r="C549" s="479"/>
      <c r="D549" s="480"/>
      <c r="E549" s="480"/>
      <c r="F549" s="481"/>
      <c r="G549" s="312">
        <f t="shared" si="205"/>
        <v>0</v>
      </c>
      <c r="H549" s="312">
        <f t="shared" si="206"/>
        <v>0</v>
      </c>
      <c r="I549" s="312"/>
      <c r="J549" s="312"/>
      <c r="K549" s="312"/>
      <c r="L549" s="312"/>
      <c r="M549" s="312"/>
      <c r="N549" s="312"/>
      <c r="O549" s="312"/>
      <c r="P549" s="312"/>
      <c r="Q549" s="478">
        <v>15</v>
      </c>
      <c r="R549" s="479"/>
      <c r="S549" s="479"/>
      <c r="T549" s="480"/>
      <c r="U549" s="480"/>
      <c r="V549" s="481"/>
      <c r="W549" s="312">
        <f t="shared" si="207"/>
        <v>0</v>
      </c>
      <c r="X549" s="312">
        <f t="shared" si="208"/>
        <v>0</v>
      </c>
      <c r="Y549" s="312"/>
      <c r="Z549" s="608">
        <v>26</v>
      </c>
      <c r="AA549" s="607"/>
      <c r="AB549" s="607"/>
      <c r="AC549" s="606"/>
      <c r="AD549" s="606"/>
      <c r="AE549" s="605"/>
      <c r="AF549" s="312">
        <f t="shared" si="209"/>
        <v>0</v>
      </c>
      <c r="AG549" s="312">
        <f t="shared" si="210"/>
        <v>0</v>
      </c>
      <c r="AH549" s="312"/>
      <c r="AI549" s="482">
        <v>37</v>
      </c>
      <c r="AJ549" s="479"/>
      <c r="AK549" s="479"/>
      <c r="AL549" s="480"/>
      <c r="AM549" s="480"/>
      <c r="AN549" s="481"/>
      <c r="AO549" s="312">
        <f t="shared" si="211"/>
        <v>0</v>
      </c>
      <c r="AP549" s="312">
        <f t="shared" si="212"/>
        <v>0</v>
      </c>
    </row>
    <row r="550" spans="1:42" s="17" customFormat="1" x14ac:dyDescent="0.2">
      <c r="A550" s="478">
        <v>5</v>
      </c>
      <c r="B550" s="479"/>
      <c r="C550" s="479"/>
      <c r="D550" s="480"/>
      <c r="E550" s="480"/>
      <c r="F550" s="481"/>
      <c r="G550" s="312">
        <f t="shared" si="205"/>
        <v>0</v>
      </c>
      <c r="H550" s="312">
        <f t="shared" si="206"/>
        <v>0</v>
      </c>
      <c r="I550" s="312"/>
      <c r="J550" s="312"/>
      <c r="K550" s="312"/>
      <c r="L550" s="312"/>
      <c r="M550" s="312"/>
      <c r="N550" s="312"/>
      <c r="O550" s="312"/>
      <c r="P550" s="312"/>
      <c r="Q550" s="478">
        <v>16</v>
      </c>
      <c r="R550" s="479"/>
      <c r="S550" s="479"/>
      <c r="T550" s="480"/>
      <c r="U550" s="480"/>
      <c r="V550" s="481"/>
      <c r="W550" s="312">
        <f t="shared" si="207"/>
        <v>0</v>
      </c>
      <c r="X550" s="312">
        <f t="shared" si="208"/>
        <v>0</v>
      </c>
      <c r="Y550" s="312"/>
      <c r="Z550" s="608">
        <v>27</v>
      </c>
      <c r="AA550" s="607"/>
      <c r="AB550" s="607"/>
      <c r="AC550" s="606"/>
      <c r="AD550" s="606"/>
      <c r="AE550" s="605"/>
      <c r="AF550" s="312">
        <f t="shared" si="209"/>
        <v>0</v>
      </c>
      <c r="AG550" s="312">
        <f t="shared" si="210"/>
        <v>0</v>
      </c>
      <c r="AH550" s="312"/>
      <c r="AI550" s="482">
        <v>38</v>
      </c>
      <c r="AJ550" s="479"/>
      <c r="AK550" s="479"/>
      <c r="AL550" s="480"/>
      <c r="AM550" s="480"/>
      <c r="AN550" s="481"/>
      <c r="AO550" s="312">
        <f t="shared" si="211"/>
        <v>0</v>
      </c>
      <c r="AP550" s="312">
        <f t="shared" si="212"/>
        <v>0</v>
      </c>
    </row>
    <row r="551" spans="1:42" s="17" customFormat="1" x14ac:dyDescent="0.2">
      <c r="A551" s="478">
        <v>6</v>
      </c>
      <c r="B551" s="479"/>
      <c r="C551" s="479"/>
      <c r="D551" s="480"/>
      <c r="E551" s="480"/>
      <c r="F551" s="481"/>
      <c r="G551" s="312">
        <f t="shared" si="205"/>
        <v>0</v>
      </c>
      <c r="H551" s="312">
        <f t="shared" si="206"/>
        <v>0</v>
      </c>
      <c r="I551" s="312"/>
      <c r="J551" s="312"/>
      <c r="K551" s="312"/>
      <c r="L551" s="312"/>
      <c r="M551" s="312"/>
      <c r="N551" s="312"/>
      <c r="O551" s="312"/>
      <c r="P551" s="312"/>
      <c r="Q551" s="478">
        <v>17</v>
      </c>
      <c r="R551" s="479"/>
      <c r="S551" s="479"/>
      <c r="T551" s="480"/>
      <c r="U551" s="480"/>
      <c r="V551" s="481"/>
      <c r="W551" s="312">
        <f t="shared" si="207"/>
        <v>0</v>
      </c>
      <c r="X551" s="312">
        <f t="shared" si="208"/>
        <v>0</v>
      </c>
      <c r="Y551" s="312"/>
      <c r="Z551" s="608">
        <v>28</v>
      </c>
      <c r="AA551" s="607"/>
      <c r="AB551" s="607"/>
      <c r="AC551" s="606"/>
      <c r="AD551" s="606"/>
      <c r="AE551" s="605"/>
      <c r="AF551" s="312">
        <f t="shared" si="209"/>
        <v>0</v>
      </c>
      <c r="AG551" s="312">
        <f t="shared" si="210"/>
        <v>0</v>
      </c>
      <c r="AH551" s="312"/>
      <c r="AI551" s="482">
        <v>39</v>
      </c>
      <c r="AJ551" s="479"/>
      <c r="AK551" s="479"/>
      <c r="AL551" s="480"/>
      <c r="AM551" s="480"/>
      <c r="AN551" s="481"/>
      <c r="AO551" s="312">
        <f t="shared" si="211"/>
        <v>0</v>
      </c>
      <c r="AP551" s="312">
        <f t="shared" si="212"/>
        <v>0</v>
      </c>
    </row>
    <row r="552" spans="1:42" s="17" customFormat="1" x14ac:dyDescent="0.2">
      <c r="A552" s="478">
        <v>7</v>
      </c>
      <c r="B552" s="479"/>
      <c r="C552" s="479"/>
      <c r="D552" s="480"/>
      <c r="E552" s="480"/>
      <c r="F552" s="481"/>
      <c r="G552" s="312">
        <f t="shared" si="205"/>
        <v>0</v>
      </c>
      <c r="H552" s="312">
        <f t="shared" si="206"/>
        <v>0</v>
      </c>
      <c r="I552" s="312"/>
      <c r="J552" s="312"/>
      <c r="K552" s="312"/>
      <c r="L552" s="312"/>
      <c r="M552" s="312"/>
      <c r="N552" s="312"/>
      <c r="O552" s="312"/>
      <c r="P552" s="312"/>
      <c r="Q552" s="478">
        <v>18</v>
      </c>
      <c r="R552" s="479"/>
      <c r="S552" s="479"/>
      <c r="T552" s="480"/>
      <c r="U552" s="480"/>
      <c r="V552" s="481"/>
      <c r="W552" s="312">
        <f t="shared" si="207"/>
        <v>0</v>
      </c>
      <c r="X552" s="312">
        <f t="shared" si="208"/>
        <v>0</v>
      </c>
      <c r="Y552" s="312"/>
      <c r="Z552" s="608">
        <v>29</v>
      </c>
      <c r="AA552" s="607"/>
      <c r="AB552" s="607"/>
      <c r="AC552" s="606"/>
      <c r="AD552" s="606"/>
      <c r="AE552" s="605"/>
      <c r="AF552" s="312">
        <f t="shared" si="209"/>
        <v>0</v>
      </c>
      <c r="AG552" s="312">
        <f t="shared" si="210"/>
        <v>0</v>
      </c>
      <c r="AH552" s="312"/>
      <c r="AI552" s="482">
        <v>40</v>
      </c>
      <c r="AJ552" s="479"/>
      <c r="AK552" s="479"/>
      <c r="AL552" s="480"/>
      <c r="AM552" s="480"/>
      <c r="AN552" s="481"/>
      <c r="AO552" s="312">
        <f t="shared" si="211"/>
        <v>0</v>
      </c>
      <c r="AP552" s="312">
        <f t="shared" si="212"/>
        <v>0</v>
      </c>
    </row>
    <row r="553" spans="1:42" s="17" customFormat="1" x14ac:dyDescent="0.2">
      <c r="A553" s="478">
        <v>8</v>
      </c>
      <c r="B553" s="479"/>
      <c r="C553" s="479"/>
      <c r="D553" s="480"/>
      <c r="E553" s="480"/>
      <c r="F553" s="481"/>
      <c r="G553" s="312">
        <f t="shared" si="205"/>
        <v>0</v>
      </c>
      <c r="H553" s="312">
        <f t="shared" si="206"/>
        <v>0</v>
      </c>
      <c r="I553" s="312"/>
      <c r="J553" s="312"/>
      <c r="K553" s="312"/>
      <c r="L553" s="312"/>
      <c r="M553" s="312"/>
      <c r="N553" s="312"/>
      <c r="O553" s="312"/>
      <c r="P553" s="312"/>
      <c r="Q553" s="478">
        <v>19</v>
      </c>
      <c r="R553" s="479"/>
      <c r="S553" s="479"/>
      <c r="T553" s="480"/>
      <c r="U553" s="480"/>
      <c r="V553" s="481"/>
      <c r="W553" s="312">
        <f t="shared" si="207"/>
        <v>0</v>
      </c>
      <c r="X553" s="312">
        <f t="shared" si="208"/>
        <v>0</v>
      </c>
      <c r="Y553" s="312"/>
      <c r="Z553" s="608">
        <v>30</v>
      </c>
      <c r="AA553" s="607"/>
      <c r="AB553" s="607"/>
      <c r="AC553" s="606"/>
      <c r="AD553" s="606"/>
      <c r="AE553" s="605"/>
      <c r="AF553" s="312">
        <f t="shared" si="209"/>
        <v>0</v>
      </c>
      <c r="AG553" s="312">
        <f t="shared" si="210"/>
        <v>0</v>
      </c>
      <c r="AH553" s="312"/>
      <c r="AI553" s="482">
        <v>41</v>
      </c>
      <c r="AJ553" s="479"/>
      <c r="AK553" s="479"/>
      <c r="AL553" s="480"/>
      <c r="AM553" s="480"/>
      <c r="AN553" s="481"/>
      <c r="AO553" s="312">
        <f t="shared" si="211"/>
        <v>0</v>
      </c>
      <c r="AP553" s="312">
        <f t="shared" si="212"/>
        <v>0</v>
      </c>
    </row>
    <row r="554" spans="1:42" s="17" customFormat="1" x14ac:dyDescent="0.2">
      <c r="A554" s="478">
        <v>9</v>
      </c>
      <c r="B554" s="479"/>
      <c r="C554" s="479"/>
      <c r="D554" s="480"/>
      <c r="E554" s="480"/>
      <c r="F554" s="481"/>
      <c r="G554" s="312">
        <f t="shared" si="205"/>
        <v>0</v>
      </c>
      <c r="H554" s="312">
        <f t="shared" si="206"/>
        <v>0</v>
      </c>
      <c r="I554" s="312"/>
      <c r="J554" s="312"/>
      <c r="K554" s="312"/>
      <c r="L554" s="312"/>
      <c r="M554" s="312"/>
      <c r="N554" s="312"/>
      <c r="O554" s="312"/>
      <c r="P554" s="312"/>
      <c r="Q554" s="478">
        <v>20</v>
      </c>
      <c r="R554" s="479"/>
      <c r="S554" s="479"/>
      <c r="T554" s="480"/>
      <c r="U554" s="480"/>
      <c r="V554" s="481"/>
      <c r="W554" s="312">
        <f t="shared" si="207"/>
        <v>0</v>
      </c>
      <c r="X554" s="312">
        <f t="shared" si="208"/>
        <v>0</v>
      </c>
      <c r="Y554" s="312"/>
      <c r="Z554" s="608">
        <v>31</v>
      </c>
      <c r="AA554" s="607"/>
      <c r="AB554" s="607"/>
      <c r="AC554" s="606"/>
      <c r="AD554" s="606"/>
      <c r="AE554" s="605"/>
      <c r="AF554" s="312">
        <f t="shared" si="209"/>
        <v>0</v>
      </c>
      <c r="AG554" s="312">
        <f t="shared" si="210"/>
        <v>0</v>
      </c>
      <c r="AH554" s="312"/>
      <c r="AI554" s="482">
        <v>42</v>
      </c>
      <c r="AJ554" s="479"/>
      <c r="AK554" s="479"/>
      <c r="AL554" s="480"/>
      <c r="AM554" s="480"/>
      <c r="AN554" s="481"/>
      <c r="AO554" s="312">
        <f t="shared" si="211"/>
        <v>0</v>
      </c>
      <c r="AP554" s="312">
        <f t="shared" si="212"/>
        <v>0</v>
      </c>
    </row>
    <row r="555" spans="1:42" s="17" customFormat="1" x14ac:dyDescent="0.2">
      <c r="A555" s="478">
        <v>10</v>
      </c>
      <c r="B555" s="479"/>
      <c r="C555" s="479"/>
      <c r="D555" s="480"/>
      <c r="E555" s="480"/>
      <c r="F555" s="481"/>
      <c r="G555" s="312">
        <f t="shared" si="205"/>
        <v>0</v>
      </c>
      <c r="H555" s="312">
        <f t="shared" si="206"/>
        <v>0</v>
      </c>
      <c r="I555" s="312"/>
      <c r="J555" s="312"/>
      <c r="K555" s="312"/>
      <c r="L555" s="312"/>
      <c r="M555" s="312"/>
      <c r="N555" s="312"/>
      <c r="O555" s="312"/>
      <c r="P555" s="312"/>
      <c r="Q555" s="478">
        <v>21</v>
      </c>
      <c r="R555" s="479"/>
      <c r="S555" s="479"/>
      <c r="T555" s="480"/>
      <c r="U555" s="480"/>
      <c r="V555" s="481"/>
      <c r="W555" s="312">
        <f t="shared" si="207"/>
        <v>0</v>
      </c>
      <c r="X555" s="312">
        <f t="shared" si="208"/>
        <v>0</v>
      </c>
      <c r="Y555" s="312"/>
      <c r="Z555" s="608">
        <v>32</v>
      </c>
      <c r="AA555" s="607"/>
      <c r="AB555" s="607"/>
      <c r="AC555" s="606"/>
      <c r="AD555" s="606"/>
      <c r="AE555" s="605"/>
      <c r="AF555" s="312">
        <f t="shared" si="209"/>
        <v>0</v>
      </c>
      <c r="AG555" s="312">
        <f t="shared" si="210"/>
        <v>0</v>
      </c>
      <c r="AH555" s="312"/>
      <c r="AI555" s="482">
        <v>43</v>
      </c>
      <c r="AJ555" s="479"/>
      <c r="AK555" s="479"/>
      <c r="AL555" s="480"/>
      <c r="AM555" s="480"/>
      <c r="AN555" s="481"/>
      <c r="AO555" s="312">
        <f t="shared" si="211"/>
        <v>0</v>
      </c>
      <c r="AP555" s="312">
        <f t="shared" si="212"/>
        <v>0</v>
      </c>
    </row>
    <row r="556" spans="1:42" s="17" customFormat="1" ht="13.5" thickBot="1" x14ac:dyDescent="0.25">
      <c r="A556" s="483">
        <v>11</v>
      </c>
      <c r="B556" s="484"/>
      <c r="C556" s="484"/>
      <c r="D556" s="485"/>
      <c r="E556" s="485"/>
      <c r="F556" s="486"/>
      <c r="G556" s="312">
        <f t="shared" si="205"/>
        <v>0</v>
      </c>
      <c r="H556" s="312">
        <f t="shared" si="206"/>
        <v>0</v>
      </c>
      <c r="I556" s="312"/>
      <c r="J556" s="312"/>
      <c r="K556" s="312"/>
      <c r="L556" s="312"/>
      <c r="M556" s="312"/>
      <c r="N556" s="312"/>
      <c r="O556" s="312"/>
      <c r="P556" s="312"/>
      <c r="Q556" s="483">
        <v>22</v>
      </c>
      <c r="R556" s="484"/>
      <c r="S556" s="484"/>
      <c r="T556" s="485"/>
      <c r="U556" s="485"/>
      <c r="V556" s="486"/>
      <c r="W556" s="312">
        <f t="shared" si="207"/>
        <v>0</v>
      </c>
      <c r="X556" s="312">
        <f t="shared" si="208"/>
        <v>0</v>
      </c>
      <c r="Y556" s="312"/>
      <c r="Z556" s="604">
        <v>33</v>
      </c>
      <c r="AA556" s="603"/>
      <c r="AB556" s="603"/>
      <c r="AC556" s="602"/>
      <c r="AD556" s="602"/>
      <c r="AE556" s="601"/>
      <c r="AF556" s="312">
        <f t="shared" si="209"/>
        <v>0</v>
      </c>
      <c r="AG556" s="312">
        <f t="shared" si="210"/>
        <v>0</v>
      </c>
      <c r="AH556" s="312"/>
      <c r="AI556" s="487"/>
      <c r="AJ556" s="488" t="s">
        <v>3</v>
      </c>
      <c r="AK556" s="487"/>
      <c r="AL556" s="487"/>
      <c r="AM556" s="487"/>
      <c r="AN556" s="489">
        <f>SUM(F546:F556)+SUM(V546:V556)+SUM(AN546:AN555)+SUM(AE546:AE556)</f>
        <v>0</v>
      </c>
      <c r="AO556" s="312">
        <f t="shared" si="211"/>
        <v>0</v>
      </c>
      <c r="AP556" s="312">
        <f t="shared" si="212"/>
        <v>0</v>
      </c>
    </row>
    <row r="557" spans="1:42" s="17" customFormat="1" x14ac:dyDescent="0.2">
      <c r="B557" s="328"/>
      <c r="C557" s="328"/>
      <c r="D557" s="329"/>
      <c r="E557" s="329"/>
      <c r="F557" s="297"/>
      <c r="G557" s="312"/>
      <c r="H557" s="312"/>
      <c r="I557" s="312"/>
      <c r="J557" s="312"/>
      <c r="K557" s="312"/>
      <c r="L557" s="312"/>
      <c r="M557" s="312"/>
      <c r="N557" s="312"/>
      <c r="O557" s="312"/>
      <c r="P557" s="312"/>
      <c r="R557" s="328"/>
      <c r="S557" s="328"/>
      <c r="T557" s="329"/>
      <c r="U557" s="329"/>
      <c r="V557" s="297"/>
      <c r="W557" s="312"/>
      <c r="X557" s="312"/>
      <c r="Y557" s="312"/>
      <c r="Z557" s="597"/>
      <c r="AA557" s="600"/>
      <c r="AB557" s="600"/>
      <c r="AC557" s="599"/>
      <c r="AD557" s="599"/>
      <c r="AE557" s="598"/>
      <c r="AF557" s="312"/>
      <c r="AG557" s="312"/>
      <c r="AH557" s="312"/>
      <c r="AJ557" s="328"/>
      <c r="AK557" s="328"/>
      <c r="AL557" s="329"/>
      <c r="AM557" s="329"/>
      <c r="AN557" s="297"/>
      <c r="AO557" s="312"/>
      <c r="AP557" s="312"/>
    </row>
    <row r="558" spans="1:42" s="17" customFormat="1" x14ac:dyDescent="0.2">
      <c r="B558" s="328"/>
      <c r="C558" s="328"/>
      <c r="D558" s="329"/>
      <c r="E558" s="329"/>
      <c r="F558" s="297"/>
      <c r="G558" s="312"/>
      <c r="H558" s="312"/>
      <c r="I558" s="312"/>
      <c r="J558" s="312"/>
      <c r="K558" s="312"/>
      <c r="L558" s="312"/>
      <c r="M558" s="312"/>
      <c r="N558" s="312"/>
      <c r="O558" s="312"/>
      <c r="P558" s="312"/>
      <c r="R558" s="328"/>
      <c r="S558" s="328"/>
      <c r="T558" s="329"/>
      <c r="U558" s="329"/>
      <c r="V558" s="297"/>
      <c r="W558" s="312"/>
      <c r="X558" s="312"/>
      <c r="Y558" s="312"/>
      <c r="Z558" s="597"/>
      <c r="AA558" s="600"/>
      <c r="AB558" s="600"/>
      <c r="AC558" s="599"/>
      <c r="AD558" s="599"/>
      <c r="AE558" s="598"/>
      <c r="AF558" s="312"/>
      <c r="AG558" s="312"/>
      <c r="AH558" s="312"/>
      <c r="AJ558" s="328"/>
      <c r="AK558" s="328"/>
      <c r="AL558" s="329"/>
      <c r="AM558" s="329"/>
      <c r="AN558" s="297"/>
      <c r="AO558" s="312"/>
      <c r="AP558" s="312"/>
    </row>
    <row r="559" spans="1:42" s="17" customFormat="1" x14ac:dyDescent="0.2">
      <c r="B559" s="328"/>
      <c r="C559" s="328"/>
      <c r="D559" s="329"/>
      <c r="E559" s="329"/>
      <c r="F559" s="297"/>
      <c r="G559" s="312"/>
      <c r="H559" s="312"/>
      <c r="I559" s="312"/>
      <c r="J559" s="312"/>
      <c r="K559" s="312"/>
      <c r="L559" s="312"/>
      <c r="M559" s="312"/>
      <c r="N559" s="312"/>
      <c r="O559" s="312"/>
      <c r="P559" s="312"/>
      <c r="R559" s="328"/>
      <c r="S559" s="328"/>
      <c r="T559" s="329"/>
      <c r="U559" s="329"/>
      <c r="V559" s="297"/>
      <c r="W559" s="312"/>
      <c r="X559" s="312"/>
      <c r="Y559" s="312"/>
      <c r="Z559" s="597"/>
      <c r="AA559" s="600"/>
      <c r="AB559" s="600"/>
      <c r="AC559" s="599"/>
      <c r="AD559" s="599"/>
      <c r="AE559" s="598"/>
      <c r="AF559" s="312"/>
      <c r="AG559" s="312"/>
      <c r="AH559" s="312"/>
      <c r="AJ559" s="328"/>
      <c r="AK559" s="328"/>
      <c r="AL559" s="329"/>
      <c r="AM559" s="329"/>
      <c r="AN559" s="297"/>
      <c r="AO559" s="312"/>
      <c r="AP559" s="312"/>
    </row>
    <row r="560" spans="1:42" s="17" customFormat="1" x14ac:dyDescent="0.2">
      <c r="B560" s="328"/>
      <c r="C560" s="328"/>
      <c r="D560" s="329"/>
      <c r="E560" s="329"/>
      <c r="F560" s="297"/>
      <c r="G560" s="312"/>
      <c r="H560" s="312"/>
      <c r="I560" s="312"/>
      <c r="J560" s="312"/>
      <c r="K560" s="312"/>
      <c r="L560" s="312"/>
      <c r="M560" s="312"/>
      <c r="N560" s="312"/>
      <c r="O560" s="312"/>
      <c r="P560" s="312"/>
      <c r="R560" s="328"/>
      <c r="S560" s="328"/>
      <c r="T560" s="329"/>
      <c r="U560" s="329"/>
      <c r="V560" s="297"/>
      <c r="W560" s="312"/>
      <c r="X560" s="312"/>
      <c r="Y560" s="312"/>
      <c r="Z560" s="597"/>
      <c r="AA560" s="600"/>
      <c r="AB560" s="600"/>
      <c r="AC560" s="599"/>
      <c r="AD560" s="599"/>
      <c r="AE560" s="598"/>
      <c r="AF560" s="312"/>
      <c r="AG560" s="312"/>
      <c r="AH560" s="312"/>
      <c r="AJ560" s="328"/>
      <c r="AK560" s="328"/>
      <c r="AL560" s="329"/>
      <c r="AM560" s="329"/>
      <c r="AN560" s="297"/>
      <c r="AO560" s="312"/>
      <c r="AP560" s="312"/>
    </row>
    <row r="561" spans="1:42" s="17" customFormat="1" x14ac:dyDescent="0.2">
      <c r="B561" s="328"/>
      <c r="C561" s="328"/>
      <c r="D561" s="329"/>
      <c r="E561" s="329"/>
      <c r="F561" s="297"/>
      <c r="G561" s="312"/>
      <c r="H561" s="312"/>
      <c r="I561" s="312"/>
      <c r="J561" s="312"/>
      <c r="K561" s="312"/>
      <c r="L561" s="312"/>
      <c r="M561" s="312"/>
      <c r="N561" s="312"/>
      <c r="O561" s="312"/>
      <c r="P561" s="312"/>
      <c r="R561" s="328"/>
      <c r="S561" s="328"/>
      <c r="T561" s="329"/>
      <c r="U561" s="329"/>
      <c r="V561" s="297"/>
      <c r="W561" s="312"/>
      <c r="X561" s="312"/>
      <c r="Y561" s="312"/>
      <c r="Z561" s="597"/>
      <c r="AA561" s="600"/>
      <c r="AB561" s="600"/>
      <c r="AC561" s="599"/>
      <c r="AD561" s="599"/>
      <c r="AE561" s="598"/>
      <c r="AF561" s="312"/>
      <c r="AG561" s="312"/>
      <c r="AH561" s="312"/>
      <c r="AJ561" s="328"/>
      <c r="AK561" s="328"/>
      <c r="AL561" s="329"/>
      <c r="AM561" s="329"/>
      <c r="AN561" s="297"/>
      <c r="AO561" s="312"/>
      <c r="AP561" s="312"/>
    </row>
    <row r="562" spans="1:42" s="17" customFormat="1" x14ac:dyDescent="0.2">
      <c r="B562" s="328"/>
      <c r="C562" s="328"/>
      <c r="D562" s="329"/>
      <c r="E562" s="329"/>
      <c r="F562" s="297"/>
      <c r="G562" s="312"/>
      <c r="H562" s="312"/>
      <c r="I562" s="312"/>
      <c r="J562" s="312"/>
      <c r="K562" s="312"/>
      <c r="L562" s="312"/>
      <c r="M562" s="312"/>
      <c r="N562" s="312"/>
      <c r="O562" s="312"/>
      <c r="P562" s="312"/>
      <c r="R562" s="328"/>
      <c r="S562" s="328"/>
      <c r="T562" s="329"/>
      <c r="U562" s="329"/>
      <c r="V562" s="297"/>
      <c r="W562" s="312"/>
      <c r="X562" s="312"/>
      <c r="Y562" s="312"/>
      <c r="Z562" s="597"/>
      <c r="AA562" s="600"/>
      <c r="AB562" s="600"/>
      <c r="AC562" s="599"/>
      <c r="AD562" s="599"/>
      <c r="AE562" s="598"/>
      <c r="AF562" s="312"/>
      <c r="AG562" s="312"/>
      <c r="AH562" s="312"/>
      <c r="AJ562" s="328"/>
      <c r="AK562" s="328"/>
      <c r="AL562" s="329"/>
      <c r="AM562" s="329"/>
      <c r="AN562" s="297"/>
      <c r="AO562" s="312"/>
      <c r="AP562" s="312"/>
    </row>
    <row r="563" spans="1:42" s="17" customFormat="1" ht="13.5" thickBot="1" x14ac:dyDescent="0.25">
      <c r="B563" s="328"/>
      <c r="C563" s="328"/>
      <c r="D563" s="329"/>
      <c r="E563" s="329"/>
      <c r="F563" s="297"/>
      <c r="G563" s="312"/>
      <c r="H563" s="312"/>
      <c r="I563" s="312"/>
      <c r="J563" s="312"/>
      <c r="K563" s="312"/>
      <c r="L563" s="312"/>
      <c r="M563" s="312"/>
      <c r="N563" s="312"/>
      <c r="O563" s="312"/>
      <c r="P563" s="312"/>
      <c r="R563" s="328"/>
      <c r="S563" s="328"/>
      <c r="T563" s="329"/>
      <c r="U563" s="329"/>
      <c r="V563" s="297"/>
      <c r="W563" s="312"/>
      <c r="X563" s="312"/>
      <c r="Y563" s="312"/>
      <c r="Z563" s="597"/>
      <c r="AA563" s="600"/>
      <c r="AB563" s="600"/>
      <c r="AC563" s="599"/>
      <c r="AD563" s="599"/>
      <c r="AE563" s="598"/>
      <c r="AF563" s="312"/>
      <c r="AG563" s="312"/>
      <c r="AH563" s="312"/>
      <c r="AJ563" s="328"/>
      <c r="AK563" s="328"/>
      <c r="AL563" s="329"/>
      <c r="AM563" s="329"/>
      <c r="AN563" s="297"/>
      <c r="AO563" s="312"/>
      <c r="AP563" s="312"/>
    </row>
    <row r="564" spans="1:42" s="17" customFormat="1" ht="13.5" customHeight="1" thickBot="1" x14ac:dyDescent="0.25">
      <c r="A564" s="472">
        <v>26</v>
      </c>
      <c r="B564" s="473"/>
      <c r="C564" s="473"/>
      <c r="D564" s="755" t="s">
        <v>159</v>
      </c>
      <c r="E564" s="757" t="s">
        <v>34</v>
      </c>
      <c r="F564" s="317">
        <f>+$AN576</f>
        <v>0</v>
      </c>
      <c r="Q564" s="472"/>
      <c r="R564" s="473"/>
      <c r="S564" s="473"/>
      <c r="T564" s="755" t="s">
        <v>159</v>
      </c>
      <c r="U564" s="757" t="s">
        <v>34</v>
      </c>
      <c r="V564" s="317">
        <f>+$AN576</f>
        <v>0</v>
      </c>
      <c r="Z564" s="615">
        <v>26</v>
      </c>
      <c r="AA564" s="614"/>
      <c r="AB564" s="614"/>
      <c r="AC564" s="763" t="s">
        <v>159</v>
      </c>
      <c r="AD564" s="761" t="s">
        <v>34</v>
      </c>
      <c r="AE564" s="612">
        <f>+$AN576</f>
        <v>0</v>
      </c>
      <c r="AI564" s="473"/>
      <c r="AJ564" s="473"/>
      <c r="AK564" s="473"/>
      <c r="AL564" s="765" t="s">
        <v>159</v>
      </c>
      <c r="AM564" s="757" t="s">
        <v>34</v>
      </c>
      <c r="AN564" s="767" t="s">
        <v>18</v>
      </c>
    </row>
    <row r="565" spans="1:42" s="17" customFormat="1" ht="51" x14ac:dyDescent="0.2">
      <c r="A565" s="475" t="s">
        <v>7</v>
      </c>
      <c r="B565" s="476" t="str">
        <f>+" אסמכתא " &amp; B28 &amp;"         חזרה לטבלה "</f>
        <v xml:space="preserve"> אסמכתא          חזרה לטבלה </v>
      </c>
      <c r="C565" s="477" t="s">
        <v>203</v>
      </c>
      <c r="D565" s="756"/>
      <c r="E565" s="758"/>
      <c r="F565" s="317" t="s">
        <v>18</v>
      </c>
      <c r="G565" s="312"/>
      <c r="Q565" s="475" t="s">
        <v>23</v>
      </c>
      <c r="R565" s="476" t="str">
        <f>+" אסמכתא " &amp; B28 &amp;"         חזרה לטבלה "</f>
        <v xml:space="preserve"> אסמכתא          חזרה לטבלה </v>
      </c>
      <c r="S565" s="477" t="s">
        <v>203</v>
      </c>
      <c r="T565" s="756"/>
      <c r="U565" s="758"/>
      <c r="V565" s="317" t="s">
        <v>18</v>
      </c>
      <c r="W565" s="312"/>
      <c r="Z565" s="611" t="s">
        <v>7</v>
      </c>
      <c r="AA565" s="610" t="str">
        <f>+" אסמכתא " &amp; B28 &amp;"         חזרה לטבלה "</f>
        <v xml:space="preserve"> אסמכתא          חזרה לטבלה </v>
      </c>
      <c r="AB565" s="609" t="s">
        <v>203</v>
      </c>
      <c r="AC565" s="764"/>
      <c r="AD565" s="762"/>
      <c r="AE565" s="612" t="s">
        <v>18</v>
      </c>
      <c r="AF565" s="312"/>
      <c r="AI565" s="477" t="s">
        <v>23</v>
      </c>
      <c r="AJ565" s="476" t="str">
        <f>+" אסמכתא " &amp; B28 &amp;"         חזרה לטבלה "</f>
        <v xml:space="preserve"> אסמכתא          חזרה לטבלה </v>
      </c>
      <c r="AK565" s="477" t="s">
        <v>203</v>
      </c>
      <c r="AL565" s="766"/>
      <c r="AM565" s="758"/>
      <c r="AN565" s="768"/>
      <c r="AO565" s="312"/>
    </row>
    <row r="566" spans="1:42" s="17" customFormat="1" x14ac:dyDescent="0.2">
      <c r="A566" s="478">
        <v>1</v>
      </c>
      <c r="B566" s="479"/>
      <c r="C566" s="479"/>
      <c r="D566" s="480"/>
      <c r="E566" s="480"/>
      <c r="F566" s="481"/>
      <c r="G566" s="312">
        <f t="shared" ref="G566:G576" si="213">IF(AND((COUNTA($C$3)=1),(COUNTA(F566)=1),($C$3&lt;&gt;0),(OR((E566&lt;$C$62),(E566&gt;($E$62+61))))),1,0)</f>
        <v>0</v>
      </c>
      <c r="H566" s="312">
        <f t="shared" ref="H566:H576" si="214">IF(AND((COUNTA($C$3)=1),(COUNTA(F566)=1),($C$3&lt;&gt;0),(OR((D566&lt;$C$62),(D566&gt;($E$62))))),1,0)</f>
        <v>0</v>
      </c>
      <c r="I566" s="312"/>
      <c r="J566" s="312"/>
      <c r="K566" s="312"/>
      <c r="L566" s="312"/>
      <c r="M566" s="312"/>
      <c r="N566" s="312"/>
      <c r="O566" s="312"/>
      <c r="P566" s="312"/>
      <c r="Q566" s="478">
        <v>12</v>
      </c>
      <c r="R566" s="479"/>
      <c r="S566" s="479"/>
      <c r="T566" s="480"/>
      <c r="U566" s="480"/>
      <c r="V566" s="481"/>
      <c r="W566" s="312">
        <f t="shared" ref="W566:W576" si="215">IF(AND((COUNTA($C$3)=1),(COUNTA(V566)=1),($C$3&lt;&gt;0),(OR((U566&lt;$C$62),(U566&gt;($E$62+61))))),1,0)</f>
        <v>0</v>
      </c>
      <c r="X566" s="312">
        <f t="shared" ref="X566:X576" si="216">IF(AND((COUNTA($C$3)=1),(COUNTA(V566)=1),($C$3&lt;&gt;0),(OR((T566&lt;$C$62),(T566&gt;($E$62))))),1,0)</f>
        <v>0</v>
      </c>
      <c r="Y566" s="312"/>
      <c r="Z566" s="608">
        <v>23</v>
      </c>
      <c r="AA566" s="607"/>
      <c r="AB566" s="607"/>
      <c r="AC566" s="606"/>
      <c r="AD566" s="606"/>
      <c r="AE566" s="605"/>
      <c r="AF566" s="312">
        <f t="shared" ref="AF566:AF576" si="217">IF(AND((COUNTA($C$3)=1),(COUNTA(AE566)=1),($C$3&lt;&gt;0),(OR((AD566&lt;$C$62),(AD566&gt;($E$62+61))))),1,0)</f>
        <v>0</v>
      </c>
      <c r="AG566" s="312">
        <f t="shared" ref="AG566:AG576" si="218">IF(AND((COUNTA($C$3)=1),(COUNTA(AE566)=1),($C$3&lt;&gt;0),(OR((AC566&lt;$C$62),(AC566&gt;($E$62))))),1,0)</f>
        <v>0</v>
      </c>
      <c r="AH566" s="312"/>
      <c r="AI566" s="482">
        <v>34</v>
      </c>
      <c r="AJ566" s="479"/>
      <c r="AK566" s="479"/>
      <c r="AL566" s="480"/>
      <c r="AM566" s="480"/>
      <c r="AN566" s="481"/>
      <c r="AO566" s="312">
        <f t="shared" ref="AO566:AO576" si="219">IF(AND((COUNTA($C$3)=1),(COUNTA(AN566)=1),($C$3&lt;&gt;0),(OR((AM566&lt;$C$62),(AM566&gt;($E$62+61))))),1,0)</f>
        <v>0</v>
      </c>
      <c r="AP566" s="312">
        <f t="shared" ref="AP566:AP576" si="220">IF(AND((COUNTA($C$3)=1),(COUNTA(AN566)=1),($C$3&lt;&gt;0),(OR((AL566&lt;$C$62),(AL566&gt;($E$62))))),1,0)</f>
        <v>0</v>
      </c>
    </row>
    <row r="567" spans="1:42" s="17" customFormat="1" x14ac:dyDescent="0.2">
      <c r="A567" s="478">
        <v>2</v>
      </c>
      <c r="B567" s="479"/>
      <c r="C567" s="479"/>
      <c r="D567" s="480"/>
      <c r="E567" s="480"/>
      <c r="F567" s="481"/>
      <c r="G567" s="312">
        <f t="shared" si="213"/>
        <v>0</v>
      </c>
      <c r="H567" s="312">
        <f t="shared" si="214"/>
        <v>0</v>
      </c>
      <c r="I567" s="312"/>
      <c r="J567" s="312"/>
      <c r="K567" s="312"/>
      <c r="L567" s="312"/>
      <c r="M567" s="312"/>
      <c r="N567" s="312"/>
      <c r="O567" s="312"/>
      <c r="P567" s="312"/>
      <c r="Q567" s="478">
        <v>13</v>
      </c>
      <c r="R567" s="479"/>
      <c r="S567" s="479"/>
      <c r="T567" s="480"/>
      <c r="U567" s="480"/>
      <c r="V567" s="481"/>
      <c r="W567" s="312">
        <f t="shared" si="215"/>
        <v>0</v>
      </c>
      <c r="X567" s="312">
        <f t="shared" si="216"/>
        <v>0</v>
      </c>
      <c r="Y567" s="312"/>
      <c r="Z567" s="608">
        <v>24</v>
      </c>
      <c r="AA567" s="607"/>
      <c r="AB567" s="607"/>
      <c r="AC567" s="606"/>
      <c r="AD567" s="606"/>
      <c r="AE567" s="605"/>
      <c r="AF567" s="312">
        <f t="shared" si="217"/>
        <v>0</v>
      </c>
      <c r="AG567" s="312">
        <f t="shared" si="218"/>
        <v>0</v>
      </c>
      <c r="AH567" s="312"/>
      <c r="AI567" s="482">
        <v>35</v>
      </c>
      <c r="AJ567" s="479"/>
      <c r="AK567" s="479"/>
      <c r="AL567" s="480"/>
      <c r="AM567" s="480"/>
      <c r="AN567" s="481"/>
      <c r="AO567" s="312">
        <f t="shared" si="219"/>
        <v>0</v>
      </c>
      <c r="AP567" s="312">
        <f t="shared" si="220"/>
        <v>0</v>
      </c>
    </row>
    <row r="568" spans="1:42" s="17" customFormat="1" x14ac:dyDescent="0.2">
      <c r="A568" s="478">
        <v>3</v>
      </c>
      <c r="B568" s="479"/>
      <c r="C568" s="479"/>
      <c r="D568" s="480"/>
      <c r="E568" s="480"/>
      <c r="F568" s="481"/>
      <c r="G568" s="312">
        <f t="shared" si="213"/>
        <v>0</v>
      </c>
      <c r="H568" s="312">
        <f t="shared" si="214"/>
        <v>0</v>
      </c>
      <c r="I568" s="312"/>
      <c r="J568" s="312"/>
      <c r="K568" s="312"/>
      <c r="L568" s="312"/>
      <c r="M568" s="312"/>
      <c r="N568" s="312"/>
      <c r="O568" s="312"/>
      <c r="P568" s="312"/>
      <c r="Q568" s="478">
        <v>14</v>
      </c>
      <c r="R568" s="479"/>
      <c r="S568" s="479"/>
      <c r="T568" s="480"/>
      <c r="U568" s="480"/>
      <c r="V568" s="481"/>
      <c r="W568" s="312">
        <f t="shared" si="215"/>
        <v>0</v>
      </c>
      <c r="X568" s="312">
        <f t="shared" si="216"/>
        <v>0</v>
      </c>
      <c r="Y568" s="312"/>
      <c r="Z568" s="608">
        <v>25</v>
      </c>
      <c r="AA568" s="607"/>
      <c r="AB568" s="607"/>
      <c r="AC568" s="606"/>
      <c r="AD568" s="606"/>
      <c r="AE568" s="605"/>
      <c r="AF568" s="312">
        <f t="shared" si="217"/>
        <v>0</v>
      </c>
      <c r="AG568" s="312">
        <f t="shared" si="218"/>
        <v>0</v>
      </c>
      <c r="AH568" s="312"/>
      <c r="AI568" s="482">
        <v>36</v>
      </c>
      <c r="AJ568" s="479"/>
      <c r="AK568" s="479"/>
      <c r="AL568" s="480"/>
      <c r="AM568" s="480"/>
      <c r="AN568" s="481"/>
      <c r="AO568" s="312">
        <f t="shared" si="219"/>
        <v>0</v>
      </c>
      <c r="AP568" s="312">
        <f t="shared" si="220"/>
        <v>0</v>
      </c>
    </row>
    <row r="569" spans="1:42" s="17" customFormat="1" x14ac:dyDescent="0.2">
      <c r="A569" s="478">
        <v>4</v>
      </c>
      <c r="B569" s="479"/>
      <c r="C569" s="479"/>
      <c r="D569" s="480"/>
      <c r="E569" s="480"/>
      <c r="F569" s="481"/>
      <c r="G569" s="312">
        <f t="shared" si="213"/>
        <v>0</v>
      </c>
      <c r="H569" s="312">
        <f t="shared" si="214"/>
        <v>0</v>
      </c>
      <c r="I569" s="312"/>
      <c r="J569" s="312"/>
      <c r="K569" s="312"/>
      <c r="L569" s="312"/>
      <c r="M569" s="312"/>
      <c r="N569" s="312"/>
      <c r="O569" s="312"/>
      <c r="P569" s="312"/>
      <c r="Q569" s="478">
        <v>15</v>
      </c>
      <c r="R569" s="479"/>
      <c r="S569" s="479"/>
      <c r="T569" s="480"/>
      <c r="U569" s="480"/>
      <c r="V569" s="481"/>
      <c r="W569" s="312">
        <f t="shared" si="215"/>
        <v>0</v>
      </c>
      <c r="X569" s="312">
        <f t="shared" si="216"/>
        <v>0</v>
      </c>
      <c r="Y569" s="312"/>
      <c r="Z569" s="608">
        <v>26</v>
      </c>
      <c r="AA569" s="607"/>
      <c r="AB569" s="607"/>
      <c r="AC569" s="606"/>
      <c r="AD569" s="606"/>
      <c r="AE569" s="605"/>
      <c r="AF569" s="312">
        <f t="shared" si="217"/>
        <v>0</v>
      </c>
      <c r="AG569" s="312">
        <f t="shared" si="218"/>
        <v>0</v>
      </c>
      <c r="AH569" s="312"/>
      <c r="AI569" s="482">
        <v>37</v>
      </c>
      <c r="AJ569" s="479"/>
      <c r="AK569" s="479"/>
      <c r="AL569" s="480"/>
      <c r="AM569" s="480"/>
      <c r="AN569" s="481"/>
      <c r="AO569" s="312">
        <f t="shared" si="219"/>
        <v>0</v>
      </c>
      <c r="AP569" s="312">
        <f t="shared" si="220"/>
        <v>0</v>
      </c>
    </row>
    <row r="570" spans="1:42" s="17" customFormat="1" x14ac:dyDescent="0.2">
      <c r="A570" s="478">
        <v>5</v>
      </c>
      <c r="B570" s="479"/>
      <c r="C570" s="479"/>
      <c r="D570" s="480"/>
      <c r="E570" s="480"/>
      <c r="F570" s="481"/>
      <c r="G570" s="312">
        <f t="shared" si="213"/>
        <v>0</v>
      </c>
      <c r="H570" s="312">
        <f t="shared" si="214"/>
        <v>0</v>
      </c>
      <c r="I570" s="312"/>
      <c r="J570" s="312"/>
      <c r="K570" s="312"/>
      <c r="L570" s="312"/>
      <c r="M570" s="312"/>
      <c r="N570" s="312"/>
      <c r="O570" s="312"/>
      <c r="P570" s="312"/>
      <c r="Q570" s="478">
        <v>16</v>
      </c>
      <c r="R570" s="479"/>
      <c r="S570" s="479"/>
      <c r="T570" s="480"/>
      <c r="U570" s="480"/>
      <c r="V570" s="481"/>
      <c r="W570" s="312">
        <f t="shared" si="215"/>
        <v>0</v>
      </c>
      <c r="X570" s="312">
        <f t="shared" si="216"/>
        <v>0</v>
      </c>
      <c r="Y570" s="312"/>
      <c r="Z570" s="608">
        <v>27</v>
      </c>
      <c r="AA570" s="607"/>
      <c r="AB570" s="607"/>
      <c r="AC570" s="606"/>
      <c r="AD570" s="606"/>
      <c r="AE570" s="605"/>
      <c r="AF570" s="312">
        <f t="shared" si="217"/>
        <v>0</v>
      </c>
      <c r="AG570" s="312">
        <f t="shared" si="218"/>
        <v>0</v>
      </c>
      <c r="AH570" s="312"/>
      <c r="AI570" s="482">
        <v>38</v>
      </c>
      <c r="AJ570" s="479"/>
      <c r="AK570" s="479"/>
      <c r="AL570" s="480"/>
      <c r="AM570" s="480"/>
      <c r="AN570" s="481"/>
      <c r="AO570" s="312">
        <f t="shared" si="219"/>
        <v>0</v>
      </c>
      <c r="AP570" s="312">
        <f t="shared" si="220"/>
        <v>0</v>
      </c>
    </row>
    <row r="571" spans="1:42" s="17" customFormat="1" x14ac:dyDescent="0.2">
      <c r="A571" s="478">
        <v>6</v>
      </c>
      <c r="B571" s="479"/>
      <c r="C571" s="479"/>
      <c r="D571" s="480"/>
      <c r="E571" s="480"/>
      <c r="F571" s="481"/>
      <c r="G571" s="312">
        <f t="shared" si="213"/>
        <v>0</v>
      </c>
      <c r="H571" s="312">
        <f t="shared" si="214"/>
        <v>0</v>
      </c>
      <c r="I571" s="312"/>
      <c r="J571" s="312"/>
      <c r="K571" s="312"/>
      <c r="L571" s="312"/>
      <c r="M571" s="312"/>
      <c r="N571" s="312"/>
      <c r="O571" s="312"/>
      <c r="P571" s="312"/>
      <c r="Q571" s="478">
        <v>17</v>
      </c>
      <c r="R571" s="479"/>
      <c r="S571" s="479"/>
      <c r="T571" s="480"/>
      <c r="U571" s="480"/>
      <c r="V571" s="481"/>
      <c r="W571" s="312">
        <f t="shared" si="215"/>
        <v>0</v>
      </c>
      <c r="X571" s="312">
        <f t="shared" si="216"/>
        <v>0</v>
      </c>
      <c r="Y571" s="312"/>
      <c r="Z571" s="608">
        <v>28</v>
      </c>
      <c r="AA571" s="607"/>
      <c r="AB571" s="607"/>
      <c r="AC571" s="606"/>
      <c r="AD571" s="606"/>
      <c r="AE571" s="605"/>
      <c r="AF571" s="312">
        <f t="shared" si="217"/>
        <v>0</v>
      </c>
      <c r="AG571" s="312">
        <f t="shared" si="218"/>
        <v>0</v>
      </c>
      <c r="AH571" s="312"/>
      <c r="AI571" s="482">
        <v>39</v>
      </c>
      <c r="AJ571" s="479"/>
      <c r="AK571" s="479"/>
      <c r="AL571" s="480"/>
      <c r="AM571" s="480"/>
      <c r="AN571" s="481"/>
      <c r="AO571" s="312">
        <f t="shared" si="219"/>
        <v>0</v>
      </c>
      <c r="AP571" s="312">
        <f t="shared" si="220"/>
        <v>0</v>
      </c>
    </row>
    <row r="572" spans="1:42" s="17" customFormat="1" x14ac:dyDescent="0.2">
      <c r="A572" s="478">
        <v>7</v>
      </c>
      <c r="B572" s="479"/>
      <c r="C572" s="479"/>
      <c r="D572" s="480"/>
      <c r="E572" s="480"/>
      <c r="F572" s="481"/>
      <c r="G572" s="312">
        <f t="shared" si="213"/>
        <v>0</v>
      </c>
      <c r="H572" s="312">
        <f t="shared" si="214"/>
        <v>0</v>
      </c>
      <c r="I572" s="312"/>
      <c r="J572" s="312"/>
      <c r="K572" s="312"/>
      <c r="L572" s="312"/>
      <c r="M572" s="312"/>
      <c r="N572" s="312"/>
      <c r="O572" s="312"/>
      <c r="P572" s="312"/>
      <c r="Q572" s="478">
        <v>18</v>
      </c>
      <c r="R572" s="479"/>
      <c r="S572" s="479"/>
      <c r="T572" s="480"/>
      <c r="U572" s="480"/>
      <c r="V572" s="481"/>
      <c r="W572" s="312">
        <f t="shared" si="215"/>
        <v>0</v>
      </c>
      <c r="X572" s="312">
        <f t="shared" si="216"/>
        <v>0</v>
      </c>
      <c r="Y572" s="312"/>
      <c r="Z572" s="608">
        <v>29</v>
      </c>
      <c r="AA572" s="607"/>
      <c r="AB572" s="607"/>
      <c r="AC572" s="606"/>
      <c r="AD572" s="606"/>
      <c r="AE572" s="605"/>
      <c r="AF572" s="312">
        <f t="shared" si="217"/>
        <v>0</v>
      </c>
      <c r="AG572" s="312">
        <f t="shared" si="218"/>
        <v>0</v>
      </c>
      <c r="AH572" s="312"/>
      <c r="AI572" s="482">
        <v>40</v>
      </c>
      <c r="AJ572" s="479"/>
      <c r="AK572" s="479"/>
      <c r="AL572" s="480"/>
      <c r="AM572" s="480"/>
      <c r="AN572" s="481"/>
      <c r="AO572" s="312">
        <f t="shared" si="219"/>
        <v>0</v>
      </c>
      <c r="AP572" s="312">
        <f t="shared" si="220"/>
        <v>0</v>
      </c>
    </row>
    <row r="573" spans="1:42" s="17" customFormat="1" x14ac:dyDescent="0.2">
      <c r="A573" s="478">
        <v>8</v>
      </c>
      <c r="B573" s="479"/>
      <c r="C573" s="479"/>
      <c r="D573" s="480"/>
      <c r="E573" s="480"/>
      <c r="F573" s="481"/>
      <c r="G573" s="312">
        <f t="shared" si="213"/>
        <v>0</v>
      </c>
      <c r="H573" s="312">
        <f t="shared" si="214"/>
        <v>0</v>
      </c>
      <c r="I573" s="312"/>
      <c r="J573" s="312"/>
      <c r="K573" s="312"/>
      <c r="L573" s="312"/>
      <c r="M573" s="312"/>
      <c r="N573" s="312"/>
      <c r="O573" s="312"/>
      <c r="P573" s="312"/>
      <c r="Q573" s="478">
        <v>19</v>
      </c>
      <c r="R573" s="479"/>
      <c r="S573" s="479"/>
      <c r="T573" s="480"/>
      <c r="U573" s="480"/>
      <c r="V573" s="481"/>
      <c r="W573" s="312">
        <f t="shared" si="215"/>
        <v>0</v>
      </c>
      <c r="X573" s="312">
        <f t="shared" si="216"/>
        <v>0</v>
      </c>
      <c r="Y573" s="312"/>
      <c r="Z573" s="608">
        <v>30</v>
      </c>
      <c r="AA573" s="607"/>
      <c r="AB573" s="607"/>
      <c r="AC573" s="606"/>
      <c r="AD573" s="606"/>
      <c r="AE573" s="605"/>
      <c r="AF573" s="312">
        <f t="shared" si="217"/>
        <v>0</v>
      </c>
      <c r="AG573" s="312">
        <f t="shared" si="218"/>
        <v>0</v>
      </c>
      <c r="AH573" s="312"/>
      <c r="AI573" s="482">
        <v>41</v>
      </c>
      <c r="AJ573" s="479"/>
      <c r="AK573" s="479"/>
      <c r="AL573" s="480"/>
      <c r="AM573" s="480"/>
      <c r="AN573" s="481"/>
      <c r="AO573" s="312">
        <f t="shared" si="219"/>
        <v>0</v>
      </c>
      <c r="AP573" s="312">
        <f t="shared" si="220"/>
        <v>0</v>
      </c>
    </row>
    <row r="574" spans="1:42" s="17" customFormat="1" x14ac:dyDescent="0.2">
      <c r="A574" s="478">
        <v>9</v>
      </c>
      <c r="B574" s="479"/>
      <c r="C574" s="479"/>
      <c r="D574" s="480"/>
      <c r="E574" s="480"/>
      <c r="F574" s="481"/>
      <c r="G574" s="312">
        <f t="shared" si="213"/>
        <v>0</v>
      </c>
      <c r="H574" s="312">
        <f t="shared" si="214"/>
        <v>0</v>
      </c>
      <c r="I574" s="312"/>
      <c r="J574" s="312"/>
      <c r="K574" s="312"/>
      <c r="L574" s="312"/>
      <c r="M574" s="312"/>
      <c r="N574" s="312"/>
      <c r="O574" s="312"/>
      <c r="P574" s="312"/>
      <c r="Q574" s="478">
        <v>20</v>
      </c>
      <c r="R574" s="479"/>
      <c r="S574" s="479"/>
      <c r="T574" s="480"/>
      <c r="U574" s="480"/>
      <c r="V574" s="481"/>
      <c r="W574" s="312">
        <f t="shared" si="215"/>
        <v>0</v>
      </c>
      <c r="X574" s="312">
        <f t="shared" si="216"/>
        <v>0</v>
      </c>
      <c r="Y574" s="312"/>
      <c r="Z574" s="608">
        <v>31</v>
      </c>
      <c r="AA574" s="607"/>
      <c r="AB574" s="607"/>
      <c r="AC574" s="606"/>
      <c r="AD574" s="606"/>
      <c r="AE574" s="605"/>
      <c r="AF574" s="312">
        <f t="shared" si="217"/>
        <v>0</v>
      </c>
      <c r="AG574" s="312">
        <f t="shared" si="218"/>
        <v>0</v>
      </c>
      <c r="AH574" s="312"/>
      <c r="AI574" s="482">
        <v>42</v>
      </c>
      <c r="AJ574" s="479"/>
      <c r="AK574" s="479"/>
      <c r="AL574" s="480"/>
      <c r="AM574" s="480"/>
      <c r="AN574" s="481"/>
      <c r="AO574" s="312">
        <f t="shared" si="219"/>
        <v>0</v>
      </c>
      <c r="AP574" s="312">
        <f t="shared" si="220"/>
        <v>0</v>
      </c>
    </row>
    <row r="575" spans="1:42" s="17" customFormat="1" x14ac:dyDescent="0.2">
      <c r="A575" s="478">
        <v>10</v>
      </c>
      <c r="B575" s="479"/>
      <c r="C575" s="479"/>
      <c r="D575" s="480"/>
      <c r="E575" s="480"/>
      <c r="F575" s="481"/>
      <c r="G575" s="312">
        <f t="shared" si="213"/>
        <v>0</v>
      </c>
      <c r="H575" s="312">
        <f t="shared" si="214"/>
        <v>0</v>
      </c>
      <c r="I575" s="312"/>
      <c r="J575" s="312"/>
      <c r="K575" s="312"/>
      <c r="L575" s="312"/>
      <c r="M575" s="312"/>
      <c r="N575" s="312"/>
      <c r="O575" s="312"/>
      <c r="P575" s="312"/>
      <c r="Q575" s="478">
        <v>21</v>
      </c>
      <c r="R575" s="479"/>
      <c r="S575" s="479"/>
      <c r="T575" s="480"/>
      <c r="U575" s="480"/>
      <c r="V575" s="481"/>
      <c r="W575" s="312">
        <f t="shared" si="215"/>
        <v>0</v>
      </c>
      <c r="X575" s="312">
        <f t="shared" si="216"/>
        <v>0</v>
      </c>
      <c r="Y575" s="312"/>
      <c r="Z575" s="608">
        <v>32</v>
      </c>
      <c r="AA575" s="607"/>
      <c r="AB575" s="607"/>
      <c r="AC575" s="606"/>
      <c r="AD575" s="606"/>
      <c r="AE575" s="605"/>
      <c r="AF575" s="312">
        <f t="shared" si="217"/>
        <v>0</v>
      </c>
      <c r="AG575" s="312">
        <f t="shared" si="218"/>
        <v>0</v>
      </c>
      <c r="AH575" s="312"/>
      <c r="AI575" s="482">
        <v>43</v>
      </c>
      <c r="AJ575" s="479"/>
      <c r="AK575" s="479"/>
      <c r="AL575" s="480"/>
      <c r="AM575" s="480"/>
      <c r="AN575" s="481"/>
      <c r="AO575" s="312">
        <f t="shared" si="219"/>
        <v>0</v>
      </c>
      <c r="AP575" s="312">
        <f t="shared" si="220"/>
        <v>0</v>
      </c>
    </row>
    <row r="576" spans="1:42" s="17" customFormat="1" ht="13.5" thickBot="1" x14ac:dyDescent="0.25">
      <c r="A576" s="483">
        <v>11</v>
      </c>
      <c r="B576" s="484"/>
      <c r="C576" s="484"/>
      <c r="D576" s="485"/>
      <c r="E576" s="485"/>
      <c r="F576" s="486"/>
      <c r="G576" s="312">
        <f t="shared" si="213"/>
        <v>0</v>
      </c>
      <c r="H576" s="312">
        <f t="shared" si="214"/>
        <v>0</v>
      </c>
      <c r="I576" s="312"/>
      <c r="J576" s="312"/>
      <c r="K576" s="312"/>
      <c r="L576" s="312"/>
      <c r="M576" s="312"/>
      <c r="N576" s="312"/>
      <c r="O576" s="312"/>
      <c r="P576" s="312"/>
      <c r="Q576" s="483">
        <v>22</v>
      </c>
      <c r="R576" s="484"/>
      <c r="S576" s="484"/>
      <c r="T576" s="485"/>
      <c r="U576" s="485"/>
      <c r="V576" s="486"/>
      <c r="W576" s="312">
        <f t="shared" si="215"/>
        <v>0</v>
      </c>
      <c r="X576" s="312">
        <f t="shared" si="216"/>
        <v>0</v>
      </c>
      <c r="Y576" s="312"/>
      <c r="Z576" s="604">
        <v>33</v>
      </c>
      <c r="AA576" s="603"/>
      <c r="AB576" s="603"/>
      <c r="AC576" s="602"/>
      <c r="AD576" s="602"/>
      <c r="AE576" s="601"/>
      <c r="AF576" s="312">
        <f t="shared" si="217"/>
        <v>0</v>
      </c>
      <c r="AG576" s="312">
        <f t="shared" si="218"/>
        <v>0</v>
      </c>
      <c r="AH576" s="312"/>
      <c r="AI576" s="487"/>
      <c r="AJ576" s="488" t="s">
        <v>3</v>
      </c>
      <c r="AK576" s="487"/>
      <c r="AL576" s="487"/>
      <c r="AM576" s="487"/>
      <c r="AN576" s="489">
        <f>SUM(F566:F576)+SUM(V566:V576)+SUM(AN566:AN575)+SUM(AE566:AE576)</f>
        <v>0</v>
      </c>
      <c r="AO576" s="312">
        <f t="shared" si="219"/>
        <v>0</v>
      </c>
      <c r="AP576" s="312">
        <f t="shared" si="220"/>
        <v>0</v>
      </c>
    </row>
    <row r="577" spans="1:42" s="17" customFormat="1" x14ac:dyDescent="0.2">
      <c r="B577" s="328"/>
      <c r="C577" s="328"/>
      <c r="D577" s="329"/>
      <c r="E577" s="329"/>
      <c r="F577" s="297"/>
      <c r="G577" s="312"/>
      <c r="H577" s="312"/>
      <c r="I577" s="312"/>
      <c r="J577" s="312"/>
      <c r="K577" s="312"/>
      <c r="L577" s="312"/>
      <c r="M577" s="312"/>
      <c r="N577" s="312"/>
      <c r="O577" s="312"/>
      <c r="P577" s="312"/>
      <c r="R577" s="328"/>
      <c r="S577" s="328"/>
      <c r="T577" s="329"/>
      <c r="U577" s="329"/>
      <c r="V577" s="297"/>
      <c r="W577" s="312"/>
      <c r="X577" s="312"/>
      <c r="Y577" s="312"/>
      <c r="Z577" s="597"/>
      <c r="AA577" s="600"/>
      <c r="AB577" s="600"/>
      <c r="AC577" s="599"/>
      <c r="AD577" s="599"/>
      <c r="AE577" s="598"/>
      <c r="AF577" s="312"/>
      <c r="AG577" s="312"/>
      <c r="AH577" s="312"/>
      <c r="AJ577" s="328"/>
      <c r="AK577" s="328"/>
      <c r="AL577" s="329"/>
      <c r="AM577" s="329"/>
      <c r="AN577" s="297"/>
      <c r="AO577" s="312"/>
      <c r="AP577" s="312"/>
    </row>
    <row r="578" spans="1:42" s="17" customFormat="1" x14ac:dyDescent="0.2">
      <c r="B578" s="328"/>
      <c r="C578" s="328"/>
      <c r="D578" s="329"/>
      <c r="E578" s="329"/>
      <c r="F578" s="297"/>
      <c r="G578" s="312"/>
      <c r="H578" s="312"/>
      <c r="I578" s="312"/>
      <c r="J578" s="312"/>
      <c r="K578" s="312"/>
      <c r="L578" s="312"/>
      <c r="M578" s="312"/>
      <c r="N578" s="312"/>
      <c r="O578" s="312"/>
      <c r="P578" s="312"/>
      <c r="R578" s="328"/>
      <c r="S578" s="328"/>
      <c r="T578" s="329"/>
      <c r="U578" s="329"/>
      <c r="V578" s="297"/>
      <c r="W578" s="312"/>
      <c r="X578" s="312"/>
      <c r="Y578" s="312"/>
      <c r="Z578" s="597"/>
      <c r="AA578" s="600"/>
      <c r="AB578" s="600"/>
      <c r="AC578" s="599"/>
      <c r="AD578" s="599"/>
      <c r="AE578" s="598"/>
      <c r="AF578" s="312"/>
      <c r="AG578" s="312"/>
      <c r="AH578" s="312"/>
      <c r="AJ578" s="328"/>
      <c r="AK578" s="328"/>
      <c r="AL578" s="329"/>
      <c r="AM578" s="329"/>
      <c r="AN578" s="297"/>
      <c r="AO578" s="312"/>
      <c r="AP578" s="312"/>
    </row>
    <row r="579" spans="1:42" s="17" customFormat="1" x14ac:dyDescent="0.2">
      <c r="B579" s="328"/>
      <c r="C579" s="328"/>
      <c r="D579" s="329"/>
      <c r="E579" s="329"/>
      <c r="F579" s="297"/>
      <c r="G579" s="312"/>
      <c r="H579" s="312"/>
      <c r="I579" s="312"/>
      <c r="J579" s="312"/>
      <c r="K579" s="312"/>
      <c r="L579" s="312"/>
      <c r="M579" s="312"/>
      <c r="N579" s="312"/>
      <c r="O579" s="312"/>
      <c r="P579" s="312"/>
      <c r="R579" s="328"/>
      <c r="S579" s="328"/>
      <c r="T579" s="329"/>
      <c r="U579" s="329"/>
      <c r="V579" s="297"/>
      <c r="W579" s="312"/>
      <c r="X579" s="312"/>
      <c r="Y579" s="312"/>
      <c r="Z579" s="597"/>
      <c r="AA579" s="600"/>
      <c r="AB579" s="600"/>
      <c r="AC579" s="599"/>
      <c r="AD579" s="599"/>
      <c r="AE579" s="598"/>
      <c r="AF579" s="312"/>
      <c r="AG579" s="312"/>
      <c r="AH579" s="312"/>
      <c r="AJ579" s="328"/>
      <c r="AK579" s="328"/>
      <c r="AL579" s="329"/>
      <c r="AM579" s="329"/>
      <c r="AN579" s="297"/>
      <c r="AO579" s="312"/>
      <c r="AP579" s="312"/>
    </row>
    <row r="580" spans="1:42" s="17" customFormat="1" x14ac:dyDescent="0.2">
      <c r="B580" s="328"/>
      <c r="C580" s="328"/>
      <c r="D580" s="329"/>
      <c r="E580" s="329"/>
      <c r="F580" s="297"/>
      <c r="G580" s="312"/>
      <c r="H580" s="312"/>
      <c r="I580" s="312"/>
      <c r="J580" s="312"/>
      <c r="K580" s="312"/>
      <c r="L580" s="312"/>
      <c r="M580" s="312"/>
      <c r="N580" s="312"/>
      <c r="O580" s="312"/>
      <c r="P580" s="312"/>
      <c r="R580" s="328"/>
      <c r="S580" s="328"/>
      <c r="T580" s="329"/>
      <c r="U580" s="329"/>
      <c r="V580" s="297"/>
      <c r="W580" s="312"/>
      <c r="X580" s="312"/>
      <c r="Y580" s="312"/>
      <c r="Z580" s="597"/>
      <c r="AA580" s="600"/>
      <c r="AB580" s="600"/>
      <c r="AC580" s="599"/>
      <c r="AD580" s="599"/>
      <c r="AE580" s="598"/>
      <c r="AF580" s="312"/>
      <c r="AG580" s="312"/>
      <c r="AH580" s="312"/>
      <c r="AJ580" s="328"/>
      <c r="AK580" s="328"/>
      <c r="AL580" s="329"/>
      <c r="AM580" s="329"/>
      <c r="AN580" s="297"/>
      <c r="AO580" s="312"/>
      <c r="AP580" s="312"/>
    </row>
    <row r="581" spans="1:42" s="17" customFormat="1" x14ac:dyDescent="0.2">
      <c r="B581" s="328"/>
      <c r="C581" s="328"/>
      <c r="D581" s="329"/>
      <c r="E581" s="329"/>
      <c r="F581" s="297"/>
      <c r="G581" s="312"/>
      <c r="H581" s="312"/>
      <c r="I581" s="312"/>
      <c r="J581" s="312"/>
      <c r="K581" s="312"/>
      <c r="L581" s="312"/>
      <c r="M581" s="312"/>
      <c r="N581" s="312"/>
      <c r="O581" s="312"/>
      <c r="P581" s="312"/>
      <c r="R581" s="328"/>
      <c r="S581" s="328"/>
      <c r="T581" s="329"/>
      <c r="U581" s="329"/>
      <c r="V581" s="297"/>
      <c r="W581" s="312"/>
      <c r="X581" s="312"/>
      <c r="Y581" s="312"/>
      <c r="Z581" s="597"/>
      <c r="AA581" s="600"/>
      <c r="AB581" s="600"/>
      <c r="AC581" s="599"/>
      <c r="AD581" s="599"/>
      <c r="AE581" s="598"/>
      <c r="AF581" s="312"/>
      <c r="AG581" s="312"/>
      <c r="AH581" s="312"/>
      <c r="AJ581" s="328"/>
      <c r="AK581" s="328"/>
      <c r="AL581" s="329"/>
      <c r="AM581" s="329"/>
      <c r="AN581" s="297"/>
      <c r="AO581" s="312"/>
      <c r="AP581" s="312"/>
    </row>
    <row r="582" spans="1:42" s="17" customFormat="1" x14ac:dyDescent="0.2">
      <c r="B582" s="328"/>
      <c r="C582" s="328"/>
      <c r="D582" s="329"/>
      <c r="E582" s="329"/>
      <c r="F582" s="297"/>
      <c r="G582" s="312"/>
      <c r="H582" s="312"/>
      <c r="I582" s="312"/>
      <c r="J582" s="312"/>
      <c r="K582" s="312"/>
      <c r="L582" s="312"/>
      <c r="M582" s="312"/>
      <c r="N582" s="312"/>
      <c r="O582" s="312"/>
      <c r="P582" s="312"/>
      <c r="R582" s="328"/>
      <c r="S582" s="328"/>
      <c r="T582" s="329"/>
      <c r="U582" s="329"/>
      <c r="V582" s="297"/>
      <c r="W582" s="312"/>
      <c r="X582" s="312"/>
      <c r="Y582" s="312"/>
      <c r="Z582" s="597"/>
      <c r="AA582" s="600"/>
      <c r="AB582" s="600"/>
      <c r="AC582" s="599"/>
      <c r="AD582" s="599"/>
      <c r="AE582" s="598"/>
      <c r="AF582" s="312"/>
      <c r="AG582" s="312"/>
      <c r="AH582" s="312"/>
      <c r="AJ582" s="328"/>
      <c r="AK582" s="328"/>
      <c r="AL582" s="329"/>
      <c r="AM582" s="329"/>
      <c r="AN582" s="297"/>
      <c r="AO582" s="312"/>
      <c r="AP582" s="312"/>
    </row>
    <row r="583" spans="1:42" s="17" customFormat="1" ht="13.5" thickBot="1" x14ac:dyDescent="0.25">
      <c r="B583" s="328"/>
      <c r="C583" s="328"/>
      <c r="D583" s="329"/>
      <c r="E583" s="329"/>
      <c r="F583" s="297"/>
      <c r="G583" s="312"/>
      <c r="H583" s="312"/>
      <c r="I583" s="312"/>
      <c r="J583" s="312"/>
      <c r="K583" s="312"/>
      <c r="L583" s="312"/>
      <c r="M583" s="312"/>
      <c r="N583" s="312"/>
      <c r="O583" s="312"/>
      <c r="P583" s="312"/>
      <c r="R583" s="328"/>
      <c r="S583" s="328"/>
      <c r="T583" s="329"/>
      <c r="U583" s="329"/>
      <c r="V583" s="297"/>
      <c r="W583" s="312"/>
      <c r="X583" s="312"/>
      <c r="Y583" s="312"/>
      <c r="Z583" s="597"/>
      <c r="AA583" s="600"/>
      <c r="AB583" s="600"/>
      <c r="AC583" s="599"/>
      <c r="AD583" s="599"/>
      <c r="AE583" s="598"/>
      <c r="AF583" s="312"/>
      <c r="AG583" s="312"/>
      <c r="AH583" s="312"/>
      <c r="AJ583" s="328"/>
      <c r="AK583" s="328"/>
      <c r="AL583" s="329"/>
      <c r="AM583" s="329"/>
      <c r="AN583" s="297"/>
      <c r="AO583" s="312"/>
      <c r="AP583" s="312"/>
    </row>
    <row r="584" spans="1:42" s="17" customFormat="1" ht="13.5" customHeight="1" thickBot="1" x14ac:dyDescent="0.25">
      <c r="A584" s="472">
        <v>27</v>
      </c>
      <c r="B584" s="473"/>
      <c r="C584" s="473"/>
      <c r="D584" s="755" t="s">
        <v>159</v>
      </c>
      <c r="E584" s="757" t="s">
        <v>34</v>
      </c>
      <c r="F584" s="317">
        <f>+$AN596</f>
        <v>0</v>
      </c>
      <c r="Q584" s="472"/>
      <c r="R584" s="473"/>
      <c r="S584" s="473"/>
      <c r="T584" s="755" t="s">
        <v>159</v>
      </c>
      <c r="U584" s="757" t="s">
        <v>34</v>
      </c>
      <c r="V584" s="317">
        <f>+$AN596</f>
        <v>0</v>
      </c>
      <c r="Z584" s="615">
        <v>27</v>
      </c>
      <c r="AA584" s="614"/>
      <c r="AB584" s="614"/>
      <c r="AC584" s="763" t="s">
        <v>159</v>
      </c>
      <c r="AD584" s="761" t="s">
        <v>34</v>
      </c>
      <c r="AE584" s="612">
        <f>+$AN596</f>
        <v>0</v>
      </c>
      <c r="AI584" s="473"/>
      <c r="AJ584" s="473"/>
      <c r="AK584" s="473"/>
      <c r="AL584" s="765" t="s">
        <v>159</v>
      </c>
      <c r="AM584" s="757" t="s">
        <v>34</v>
      </c>
      <c r="AN584" s="767" t="s">
        <v>18</v>
      </c>
    </row>
    <row r="585" spans="1:42" s="17" customFormat="1" ht="51" x14ac:dyDescent="0.2">
      <c r="A585" s="475" t="s">
        <v>7</v>
      </c>
      <c r="B585" s="476" t="str">
        <f>+" אסמכתא " &amp; B29 &amp;"         חזרה לטבלה "</f>
        <v xml:space="preserve"> אסמכתא          חזרה לטבלה </v>
      </c>
      <c r="C585" s="477" t="s">
        <v>203</v>
      </c>
      <c r="D585" s="756"/>
      <c r="E585" s="758"/>
      <c r="F585" s="317" t="s">
        <v>18</v>
      </c>
      <c r="G585" s="312"/>
      <c r="Q585" s="475" t="s">
        <v>23</v>
      </c>
      <c r="R585" s="476" t="str">
        <f>+" אסמכתא " &amp; B29 &amp;"         חזרה לטבלה "</f>
        <v xml:space="preserve"> אסמכתא          חזרה לטבלה </v>
      </c>
      <c r="S585" s="477" t="s">
        <v>203</v>
      </c>
      <c r="T585" s="756"/>
      <c r="U585" s="758"/>
      <c r="V585" s="317" t="s">
        <v>18</v>
      </c>
      <c r="W585" s="312"/>
      <c r="Z585" s="611" t="s">
        <v>7</v>
      </c>
      <c r="AA585" s="610" t="str">
        <f>+" אסמכתא " &amp; B29 &amp;"         חזרה לטבלה "</f>
        <v xml:space="preserve"> אסמכתא          חזרה לטבלה </v>
      </c>
      <c r="AB585" s="609" t="s">
        <v>203</v>
      </c>
      <c r="AC585" s="764"/>
      <c r="AD585" s="762"/>
      <c r="AE585" s="612" t="s">
        <v>18</v>
      </c>
      <c r="AF585" s="312"/>
      <c r="AI585" s="477" t="s">
        <v>23</v>
      </c>
      <c r="AJ585" s="476" t="str">
        <f>+" אסמכתא " &amp; B29 &amp;"         חזרה לטבלה "</f>
        <v xml:space="preserve"> אסמכתא          חזרה לטבלה </v>
      </c>
      <c r="AK585" s="477" t="s">
        <v>203</v>
      </c>
      <c r="AL585" s="766"/>
      <c r="AM585" s="758"/>
      <c r="AN585" s="768"/>
      <c r="AO585" s="312"/>
    </row>
    <row r="586" spans="1:42" s="17" customFormat="1" x14ac:dyDescent="0.2">
      <c r="A586" s="478">
        <v>1</v>
      </c>
      <c r="B586" s="479"/>
      <c r="C586" s="479"/>
      <c r="D586" s="480"/>
      <c r="E586" s="480"/>
      <c r="F586" s="481"/>
      <c r="G586" s="312">
        <f t="shared" ref="G586:G596" si="221">IF(AND((COUNTA($C$3)=1),(COUNTA(F586)=1),($C$3&lt;&gt;0),(OR((E586&lt;$C$62),(E586&gt;($E$62+61))))),1,0)</f>
        <v>0</v>
      </c>
      <c r="H586" s="312">
        <f t="shared" ref="H586:H596" si="222">IF(AND((COUNTA($C$3)=1),(COUNTA(F586)=1),($C$3&lt;&gt;0),(OR((D586&lt;$C$62),(D586&gt;($E$62))))),1,0)</f>
        <v>0</v>
      </c>
      <c r="I586" s="312"/>
      <c r="J586" s="312"/>
      <c r="K586" s="312"/>
      <c r="L586" s="312"/>
      <c r="M586" s="312"/>
      <c r="N586" s="312"/>
      <c r="O586" s="312"/>
      <c r="P586" s="312"/>
      <c r="Q586" s="478">
        <v>12</v>
      </c>
      <c r="R586" s="479"/>
      <c r="S586" s="479"/>
      <c r="T586" s="480"/>
      <c r="U586" s="480"/>
      <c r="V586" s="481"/>
      <c r="W586" s="312">
        <f t="shared" ref="W586:W596" si="223">IF(AND((COUNTA($C$3)=1),(COUNTA(V586)=1),($C$3&lt;&gt;0),(OR((U586&lt;$C$62),(U586&gt;($E$62+61))))),1,0)</f>
        <v>0</v>
      </c>
      <c r="X586" s="312">
        <f t="shared" ref="X586:X596" si="224">IF(AND((COUNTA($C$3)=1),(COUNTA(V586)=1),($C$3&lt;&gt;0),(OR((T586&lt;$C$62),(T586&gt;($E$62))))),1,0)</f>
        <v>0</v>
      </c>
      <c r="Y586" s="312"/>
      <c r="Z586" s="608">
        <v>23</v>
      </c>
      <c r="AA586" s="607"/>
      <c r="AB586" s="607"/>
      <c r="AC586" s="606"/>
      <c r="AD586" s="606"/>
      <c r="AE586" s="605"/>
      <c r="AF586" s="312">
        <f t="shared" ref="AF586:AF596" si="225">IF(AND((COUNTA($C$3)=1),(COUNTA(AE586)=1),($C$3&lt;&gt;0),(OR((AD586&lt;$C$62),(AD586&gt;($E$62+61))))),1,0)</f>
        <v>0</v>
      </c>
      <c r="AG586" s="312">
        <f t="shared" ref="AG586:AG596" si="226">IF(AND((COUNTA($C$3)=1),(COUNTA(AE586)=1),($C$3&lt;&gt;0),(OR((AC586&lt;$C$62),(AC586&gt;($E$62))))),1,0)</f>
        <v>0</v>
      </c>
      <c r="AH586" s="312"/>
      <c r="AI586" s="482">
        <v>34</v>
      </c>
      <c r="AJ586" s="479"/>
      <c r="AK586" s="479"/>
      <c r="AL586" s="480"/>
      <c r="AM586" s="480"/>
      <c r="AN586" s="481"/>
      <c r="AO586" s="312">
        <f t="shared" ref="AO586:AO596" si="227">IF(AND((COUNTA($C$3)=1),(COUNTA(AN586)=1),($C$3&lt;&gt;0),(OR((AM586&lt;$C$62),(AM586&gt;($E$62+61))))),1,0)</f>
        <v>0</v>
      </c>
      <c r="AP586" s="312">
        <f t="shared" ref="AP586:AP596" si="228">IF(AND((COUNTA($C$3)=1),(COUNTA(AN586)=1),($C$3&lt;&gt;0),(OR((AL586&lt;$C$62),(AL586&gt;($E$62))))),1,0)</f>
        <v>0</v>
      </c>
    </row>
    <row r="587" spans="1:42" s="17" customFormat="1" x14ac:dyDescent="0.2">
      <c r="A587" s="478">
        <v>2</v>
      </c>
      <c r="B587" s="479"/>
      <c r="C587" s="479"/>
      <c r="D587" s="480"/>
      <c r="E587" s="480"/>
      <c r="F587" s="481"/>
      <c r="G587" s="312">
        <f t="shared" si="221"/>
        <v>0</v>
      </c>
      <c r="H587" s="312">
        <f t="shared" si="222"/>
        <v>0</v>
      </c>
      <c r="I587" s="312"/>
      <c r="J587" s="312"/>
      <c r="K587" s="312"/>
      <c r="L587" s="312"/>
      <c r="M587" s="312"/>
      <c r="N587" s="312"/>
      <c r="O587" s="312"/>
      <c r="P587" s="312"/>
      <c r="Q587" s="478">
        <v>13</v>
      </c>
      <c r="R587" s="479"/>
      <c r="S587" s="479"/>
      <c r="T587" s="480"/>
      <c r="U587" s="480"/>
      <c r="V587" s="481"/>
      <c r="W587" s="312">
        <f t="shared" si="223"/>
        <v>0</v>
      </c>
      <c r="X587" s="312">
        <f t="shared" si="224"/>
        <v>0</v>
      </c>
      <c r="Y587" s="312"/>
      <c r="Z587" s="608">
        <v>24</v>
      </c>
      <c r="AA587" s="607"/>
      <c r="AB587" s="607"/>
      <c r="AC587" s="606"/>
      <c r="AD587" s="606"/>
      <c r="AE587" s="605"/>
      <c r="AF587" s="312">
        <f t="shared" si="225"/>
        <v>0</v>
      </c>
      <c r="AG587" s="312">
        <f t="shared" si="226"/>
        <v>0</v>
      </c>
      <c r="AH587" s="312"/>
      <c r="AI587" s="482">
        <v>35</v>
      </c>
      <c r="AJ587" s="479"/>
      <c r="AK587" s="479"/>
      <c r="AL587" s="480"/>
      <c r="AM587" s="480"/>
      <c r="AN587" s="481"/>
      <c r="AO587" s="312">
        <f t="shared" si="227"/>
        <v>0</v>
      </c>
      <c r="AP587" s="312">
        <f t="shared" si="228"/>
        <v>0</v>
      </c>
    </row>
    <row r="588" spans="1:42" s="17" customFormat="1" x14ac:dyDescent="0.2">
      <c r="A588" s="478">
        <v>3</v>
      </c>
      <c r="B588" s="479"/>
      <c r="C588" s="479"/>
      <c r="D588" s="480"/>
      <c r="E588" s="480"/>
      <c r="F588" s="481"/>
      <c r="G588" s="312">
        <f t="shared" si="221"/>
        <v>0</v>
      </c>
      <c r="H588" s="312">
        <f t="shared" si="222"/>
        <v>0</v>
      </c>
      <c r="I588" s="312"/>
      <c r="J588" s="312"/>
      <c r="K588" s="312"/>
      <c r="L588" s="312"/>
      <c r="M588" s="312"/>
      <c r="N588" s="312"/>
      <c r="O588" s="312"/>
      <c r="P588" s="312"/>
      <c r="Q588" s="478">
        <v>14</v>
      </c>
      <c r="R588" s="479"/>
      <c r="S588" s="479"/>
      <c r="T588" s="480"/>
      <c r="U588" s="480"/>
      <c r="V588" s="481"/>
      <c r="W588" s="312">
        <f t="shared" si="223"/>
        <v>0</v>
      </c>
      <c r="X588" s="312">
        <f t="shared" si="224"/>
        <v>0</v>
      </c>
      <c r="Y588" s="312"/>
      <c r="Z588" s="608">
        <v>25</v>
      </c>
      <c r="AA588" s="607"/>
      <c r="AB588" s="607"/>
      <c r="AC588" s="606"/>
      <c r="AD588" s="606"/>
      <c r="AE588" s="605"/>
      <c r="AF588" s="312">
        <f t="shared" si="225"/>
        <v>0</v>
      </c>
      <c r="AG588" s="312">
        <f t="shared" si="226"/>
        <v>0</v>
      </c>
      <c r="AH588" s="312"/>
      <c r="AI588" s="482">
        <v>36</v>
      </c>
      <c r="AJ588" s="479"/>
      <c r="AK588" s="479"/>
      <c r="AL588" s="480"/>
      <c r="AM588" s="480"/>
      <c r="AN588" s="481"/>
      <c r="AO588" s="312">
        <f t="shared" si="227"/>
        <v>0</v>
      </c>
      <c r="AP588" s="312">
        <f t="shared" si="228"/>
        <v>0</v>
      </c>
    </row>
    <row r="589" spans="1:42" s="17" customFormat="1" x14ac:dyDescent="0.2">
      <c r="A589" s="478">
        <v>4</v>
      </c>
      <c r="B589" s="479"/>
      <c r="C589" s="479"/>
      <c r="D589" s="480"/>
      <c r="E589" s="480"/>
      <c r="F589" s="481"/>
      <c r="G589" s="312">
        <f t="shared" si="221"/>
        <v>0</v>
      </c>
      <c r="H589" s="312">
        <f t="shared" si="222"/>
        <v>0</v>
      </c>
      <c r="I589" s="312"/>
      <c r="J589" s="312"/>
      <c r="K589" s="312"/>
      <c r="L589" s="312"/>
      <c r="M589" s="312"/>
      <c r="N589" s="312"/>
      <c r="O589" s="312"/>
      <c r="P589" s="312"/>
      <c r="Q589" s="478">
        <v>15</v>
      </c>
      <c r="R589" s="479"/>
      <c r="S589" s="479"/>
      <c r="T589" s="480"/>
      <c r="U589" s="480"/>
      <c r="V589" s="481"/>
      <c r="W589" s="312">
        <f t="shared" si="223"/>
        <v>0</v>
      </c>
      <c r="X589" s="312">
        <f t="shared" si="224"/>
        <v>0</v>
      </c>
      <c r="Y589" s="312"/>
      <c r="Z589" s="608">
        <v>26</v>
      </c>
      <c r="AA589" s="607"/>
      <c r="AB589" s="607"/>
      <c r="AC589" s="606"/>
      <c r="AD589" s="606"/>
      <c r="AE589" s="605"/>
      <c r="AF589" s="312">
        <f t="shared" si="225"/>
        <v>0</v>
      </c>
      <c r="AG589" s="312">
        <f t="shared" si="226"/>
        <v>0</v>
      </c>
      <c r="AH589" s="312"/>
      <c r="AI589" s="482">
        <v>37</v>
      </c>
      <c r="AJ589" s="479"/>
      <c r="AK589" s="479"/>
      <c r="AL589" s="480"/>
      <c r="AM589" s="480"/>
      <c r="AN589" s="481"/>
      <c r="AO589" s="312">
        <f t="shared" si="227"/>
        <v>0</v>
      </c>
      <c r="AP589" s="312">
        <f t="shared" si="228"/>
        <v>0</v>
      </c>
    </row>
    <row r="590" spans="1:42" s="17" customFormat="1" x14ac:dyDescent="0.2">
      <c r="A590" s="478">
        <v>5</v>
      </c>
      <c r="B590" s="479"/>
      <c r="C590" s="479"/>
      <c r="D590" s="480"/>
      <c r="E590" s="480"/>
      <c r="F590" s="481"/>
      <c r="G590" s="312">
        <f t="shared" si="221"/>
        <v>0</v>
      </c>
      <c r="H590" s="312">
        <f t="shared" si="222"/>
        <v>0</v>
      </c>
      <c r="I590" s="312"/>
      <c r="J590" s="312"/>
      <c r="K590" s="312"/>
      <c r="L590" s="312"/>
      <c r="M590" s="312"/>
      <c r="N590" s="312"/>
      <c r="O590" s="312"/>
      <c r="P590" s="312"/>
      <c r="Q590" s="478">
        <v>16</v>
      </c>
      <c r="R590" s="479"/>
      <c r="S590" s="479"/>
      <c r="T590" s="480"/>
      <c r="U590" s="480"/>
      <c r="V590" s="481"/>
      <c r="W590" s="312">
        <f t="shared" si="223"/>
        <v>0</v>
      </c>
      <c r="X590" s="312">
        <f t="shared" si="224"/>
        <v>0</v>
      </c>
      <c r="Y590" s="312"/>
      <c r="Z590" s="608">
        <v>27</v>
      </c>
      <c r="AA590" s="607"/>
      <c r="AB590" s="607"/>
      <c r="AC590" s="606"/>
      <c r="AD590" s="606"/>
      <c r="AE590" s="605"/>
      <c r="AF590" s="312">
        <f t="shared" si="225"/>
        <v>0</v>
      </c>
      <c r="AG590" s="312">
        <f t="shared" si="226"/>
        <v>0</v>
      </c>
      <c r="AH590" s="312"/>
      <c r="AI590" s="482">
        <v>38</v>
      </c>
      <c r="AJ590" s="479"/>
      <c r="AK590" s="479"/>
      <c r="AL590" s="480"/>
      <c r="AM590" s="480"/>
      <c r="AN590" s="481"/>
      <c r="AO590" s="312">
        <f t="shared" si="227"/>
        <v>0</v>
      </c>
      <c r="AP590" s="312">
        <f t="shared" si="228"/>
        <v>0</v>
      </c>
    </row>
    <row r="591" spans="1:42" s="17" customFormat="1" x14ac:dyDescent="0.2">
      <c r="A591" s="478">
        <v>6</v>
      </c>
      <c r="B591" s="479"/>
      <c r="C591" s="479"/>
      <c r="D591" s="480"/>
      <c r="E591" s="480"/>
      <c r="F591" s="481"/>
      <c r="G591" s="312">
        <f t="shared" si="221"/>
        <v>0</v>
      </c>
      <c r="H591" s="312">
        <f t="shared" si="222"/>
        <v>0</v>
      </c>
      <c r="I591" s="312"/>
      <c r="J591" s="312"/>
      <c r="K591" s="312"/>
      <c r="L591" s="312"/>
      <c r="M591" s="312"/>
      <c r="N591" s="312"/>
      <c r="O591" s="312"/>
      <c r="P591" s="312"/>
      <c r="Q591" s="478">
        <v>17</v>
      </c>
      <c r="R591" s="479"/>
      <c r="S591" s="479"/>
      <c r="T591" s="480"/>
      <c r="U591" s="480"/>
      <c r="V591" s="481"/>
      <c r="W591" s="312">
        <f t="shared" si="223"/>
        <v>0</v>
      </c>
      <c r="X591" s="312">
        <f t="shared" si="224"/>
        <v>0</v>
      </c>
      <c r="Y591" s="312"/>
      <c r="Z591" s="608">
        <v>28</v>
      </c>
      <c r="AA591" s="607"/>
      <c r="AB591" s="607"/>
      <c r="AC591" s="606"/>
      <c r="AD591" s="606"/>
      <c r="AE591" s="605"/>
      <c r="AF591" s="312">
        <f t="shared" si="225"/>
        <v>0</v>
      </c>
      <c r="AG591" s="312">
        <f t="shared" si="226"/>
        <v>0</v>
      </c>
      <c r="AH591" s="312"/>
      <c r="AI591" s="482">
        <v>39</v>
      </c>
      <c r="AJ591" s="479"/>
      <c r="AK591" s="479"/>
      <c r="AL591" s="480"/>
      <c r="AM591" s="480"/>
      <c r="AN591" s="481"/>
      <c r="AO591" s="312">
        <f t="shared" si="227"/>
        <v>0</v>
      </c>
      <c r="AP591" s="312">
        <f t="shared" si="228"/>
        <v>0</v>
      </c>
    </row>
    <row r="592" spans="1:42" s="17" customFormat="1" x14ac:dyDescent="0.2">
      <c r="A592" s="478">
        <v>7</v>
      </c>
      <c r="B592" s="479"/>
      <c r="C592" s="479"/>
      <c r="D592" s="480"/>
      <c r="E592" s="480"/>
      <c r="F592" s="481"/>
      <c r="G592" s="312">
        <f t="shared" si="221"/>
        <v>0</v>
      </c>
      <c r="H592" s="312">
        <f t="shared" si="222"/>
        <v>0</v>
      </c>
      <c r="I592" s="312"/>
      <c r="J592" s="312"/>
      <c r="K592" s="312"/>
      <c r="L592" s="312"/>
      <c r="M592" s="312"/>
      <c r="N592" s="312"/>
      <c r="O592" s="312"/>
      <c r="P592" s="312"/>
      <c r="Q592" s="478">
        <v>18</v>
      </c>
      <c r="R592" s="479"/>
      <c r="S592" s="479"/>
      <c r="T592" s="480"/>
      <c r="U592" s="480"/>
      <c r="V592" s="481"/>
      <c r="W592" s="312">
        <f t="shared" si="223"/>
        <v>0</v>
      </c>
      <c r="X592" s="312">
        <f t="shared" si="224"/>
        <v>0</v>
      </c>
      <c r="Y592" s="312"/>
      <c r="Z592" s="608">
        <v>29</v>
      </c>
      <c r="AA592" s="607"/>
      <c r="AB592" s="607"/>
      <c r="AC592" s="606"/>
      <c r="AD592" s="606"/>
      <c r="AE592" s="605"/>
      <c r="AF592" s="312">
        <f t="shared" si="225"/>
        <v>0</v>
      </c>
      <c r="AG592" s="312">
        <f t="shared" si="226"/>
        <v>0</v>
      </c>
      <c r="AH592" s="312"/>
      <c r="AI592" s="482">
        <v>40</v>
      </c>
      <c r="AJ592" s="479"/>
      <c r="AK592" s="479"/>
      <c r="AL592" s="480"/>
      <c r="AM592" s="480"/>
      <c r="AN592" s="481"/>
      <c r="AO592" s="312">
        <f t="shared" si="227"/>
        <v>0</v>
      </c>
      <c r="AP592" s="312">
        <f t="shared" si="228"/>
        <v>0</v>
      </c>
    </row>
    <row r="593" spans="1:42" s="17" customFormat="1" x14ac:dyDescent="0.2">
      <c r="A593" s="478">
        <v>8</v>
      </c>
      <c r="B593" s="479"/>
      <c r="C593" s="479"/>
      <c r="D593" s="480"/>
      <c r="E593" s="480"/>
      <c r="F593" s="481"/>
      <c r="G593" s="312">
        <f t="shared" si="221"/>
        <v>0</v>
      </c>
      <c r="H593" s="312">
        <f t="shared" si="222"/>
        <v>0</v>
      </c>
      <c r="I593" s="312"/>
      <c r="J593" s="312"/>
      <c r="K593" s="312"/>
      <c r="L593" s="312"/>
      <c r="M593" s="312"/>
      <c r="N593" s="312"/>
      <c r="O593" s="312"/>
      <c r="P593" s="312"/>
      <c r="Q593" s="478">
        <v>19</v>
      </c>
      <c r="R593" s="479"/>
      <c r="S593" s="479"/>
      <c r="T593" s="480"/>
      <c r="U593" s="480"/>
      <c r="V593" s="481"/>
      <c r="W593" s="312">
        <f t="shared" si="223"/>
        <v>0</v>
      </c>
      <c r="X593" s="312">
        <f t="shared" si="224"/>
        <v>0</v>
      </c>
      <c r="Y593" s="312"/>
      <c r="Z593" s="608">
        <v>30</v>
      </c>
      <c r="AA593" s="607"/>
      <c r="AB593" s="607"/>
      <c r="AC593" s="606"/>
      <c r="AD593" s="606"/>
      <c r="AE593" s="605"/>
      <c r="AF593" s="312">
        <f t="shared" si="225"/>
        <v>0</v>
      </c>
      <c r="AG593" s="312">
        <f t="shared" si="226"/>
        <v>0</v>
      </c>
      <c r="AH593" s="312"/>
      <c r="AI593" s="482">
        <v>41</v>
      </c>
      <c r="AJ593" s="479"/>
      <c r="AK593" s="479"/>
      <c r="AL593" s="480"/>
      <c r="AM593" s="480"/>
      <c r="AN593" s="481"/>
      <c r="AO593" s="312">
        <f t="shared" si="227"/>
        <v>0</v>
      </c>
      <c r="AP593" s="312">
        <f t="shared" si="228"/>
        <v>0</v>
      </c>
    </row>
    <row r="594" spans="1:42" s="17" customFormat="1" x14ac:dyDescent="0.2">
      <c r="A594" s="478">
        <v>9</v>
      </c>
      <c r="B594" s="479"/>
      <c r="C594" s="479"/>
      <c r="D594" s="480"/>
      <c r="E594" s="480"/>
      <c r="F594" s="481"/>
      <c r="G594" s="312">
        <f t="shared" si="221"/>
        <v>0</v>
      </c>
      <c r="H594" s="312">
        <f t="shared" si="222"/>
        <v>0</v>
      </c>
      <c r="I594" s="312"/>
      <c r="J594" s="312"/>
      <c r="K594" s="312"/>
      <c r="L594" s="312"/>
      <c r="M594" s="312"/>
      <c r="N594" s="312"/>
      <c r="O594" s="312"/>
      <c r="P594" s="312"/>
      <c r="Q594" s="478">
        <v>20</v>
      </c>
      <c r="R594" s="479"/>
      <c r="S594" s="479"/>
      <c r="T594" s="480"/>
      <c r="U594" s="480"/>
      <c r="V594" s="481"/>
      <c r="W594" s="312">
        <f t="shared" si="223"/>
        <v>0</v>
      </c>
      <c r="X594" s="312">
        <f t="shared" si="224"/>
        <v>0</v>
      </c>
      <c r="Y594" s="312"/>
      <c r="Z594" s="608">
        <v>31</v>
      </c>
      <c r="AA594" s="607"/>
      <c r="AB594" s="607"/>
      <c r="AC594" s="606"/>
      <c r="AD594" s="606"/>
      <c r="AE594" s="605"/>
      <c r="AF594" s="312">
        <f t="shared" si="225"/>
        <v>0</v>
      </c>
      <c r="AG594" s="312">
        <f t="shared" si="226"/>
        <v>0</v>
      </c>
      <c r="AH594" s="312"/>
      <c r="AI594" s="482">
        <v>42</v>
      </c>
      <c r="AJ594" s="479"/>
      <c r="AK594" s="479"/>
      <c r="AL594" s="480"/>
      <c r="AM594" s="480"/>
      <c r="AN594" s="481"/>
      <c r="AO594" s="312">
        <f t="shared" si="227"/>
        <v>0</v>
      </c>
      <c r="AP594" s="312">
        <f t="shared" si="228"/>
        <v>0</v>
      </c>
    </row>
    <row r="595" spans="1:42" s="17" customFormat="1" x14ac:dyDescent="0.2">
      <c r="A595" s="478">
        <v>10</v>
      </c>
      <c r="B595" s="479"/>
      <c r="C595" s="479"/>
      <c r="D595" s="480"/>
      <c r="E595" s="480"/>
      <c r="F595" s="481"/>
      <c r="G595" s="312">
        <f t="shared" si="221"/>
        <v>0</v>
      </c>
      <c r="H595" s="312">
        <f t="shared" si="222"/>
        <v>0</v>
      </c>
      <c r="I595" s="312"/>
      <c r="J595" s="312"/>
      <c r="K595" s="312"/>
      <c r="L595" s="312"/>
      <c r="M595" s="312"/>
      <c r="N595" s="312"/>
      <c r="O595" s="312"/>
      <c r="P595" s="312"/>
      <c r="Q595" s="478">
        <v>21</v>
      </c>
      <c r="R595" s="479"/>
      <c r="S595" s="479"/>
      <c r="T595" s="480"/>
      <c r="U595" s="480"/>
      <c r="V595" s="481"/>
      <c r="W595" s="312">
        <f t="shared" si="223"/>
        <v>0</v>
      </c>
      <c r="X595" s="312">
        <f t="shared" si="224"/>
        <v>0</v>
      </c>
      <c r="Y595" s="312"/>
      <c r="Z595" s="608">
        <v>32</v>
      </c>
      <c r="AA595" s="607"/>
      <c r="AB595" s="607"/>
      <c r="AC595" s="606"/>
      <c r="AD595" s="606"/>
      <c r="AE595" s="605"/>
      <c r="AF595" s="312">
        <f t="shared" si="225"/>
        <v>0</v>
      </c>
      <c r="AG595" s="312">
        <f t="shared" si="226"/>
        <v>0</v>
      </c>
      <c r="AH595" s="312"/>
      <c r="AI595" s="482">
        <v>43</v>
      </c>
      <c r="AJ595" s="479"/>
      <c r="AK595" s="479"/>
      <c r="AL595" s="480"/>
      <c r="AM595" s="480"/>
      <c r="AN595" s="481"/>
      <c r="AO595" s="312">
        <f t="shared" si="227"/>
        <v>0</v>
      </c>
      <c r="AP595" s="312">
        <f t="shared" si="228"/>
        <v>0</v>
      </c>
    </row>
    <row r="596" spans="1:42" s="17" customFormat="1" ht="13.5" thickBot="1" x14ac:dyDescent="0.25">
      <c r="A596" s="483">
        <v>11</v>
      </c>
      <c r="B596" s="484"/>
      <c r="C596" s="484"/>
      <c r="D596" s="485"/>
      <c r="E596" s="485"/>
      <c r="F596" s="486"/>
      <c r="G596" s="312">
        <f t="shared" si="221"/>
        <v>0</v>
      </c>
      <c r="H596" s="312">
        <f t="shared" si="222"/>
        <v>0</v>
      </c>
      <c r="I596" s="312"/>
      <c r="J596" s="312"/>
      <c r="K596" s="312"/>
      <c r="L596" s="312"/>
      <c r="M596" s="312"/>
      <c r="N596" s="312"/>
      <c r="O596" s="312"/>
      <c r="P596" s="312"/>
      <c r="Q596" s="483">
        <v>22</v>
      </c>
      <c r="R596" s="484"/>
      <c r="S596" s="484"/>
      <c r="T596" s="485"/>
      <c r="U596" s="485"/>
      <c r="V596" s="486"/>
      <c r="W596" s="312">
        <f t="shared" si="223"/>
        <v>0</v>
      </c>
      <c r="X596" s="312">
        <f t="shared" si="224"/>
        <v>0</v>
      </c>
      <c r="Y596" s="312"/>
      <c r="Z596" s="604">
        <v>33</v>
      </c>
      <c r="AA596" s="603"/>
      <c r="AB596" s="603"/>
      <c r="AC596" s="602"/>
      <c r="AD596" s="602"/>
      <c r="AE596" s="601"/>
      <c r="AF596" s="312">
        <f t="shared" si="225"/>
        <v>0</v>
      </c>
      <c r="AG596" s="312">
        <f t="shared" si="226"/>
        <v>0</v>
      </c>
      <c r="AH596" s="312"/>
      <c r="AI596" s="487"/>
      <c r="AJ596" s="488" t="s">
        <v>3</v>
      </c>
      <c r="AK596" s="487"/>
      <c r="AL596" s="487"/>
      <c r="AM596" s="487"/>
      <c r="AN596" s="489">
        <f>SUM(F586:F596)+SUM(V586:V596)+SUM(AN586:AN595)+SUM(AE586:AE596)</f>
        <v>0</v>
      </c>
      <c r="AO596" s="312">
        <f t="shared" si="227"/>
        <v>0</v>
      </c>
      <c r="AP596" s="312">
        <f t="shared" si="228"/>
        <v>0</v>
      </c>
    </row>
    <row r="597" spans="1:42" s="17" customFormat="1" x14ac:dyDescent="0.2">
      <c r="B597" s="328"/>
      <c r="C597" s="328"/>
      <c r="D597" s="329"/>
      <c r="E597" s="329"/>
      <c r="F597" s="297"/>
      <c r="G597" s="312"/>
      <c r="H597" s="312"/>
      <c r="I597" s="312"/>
      <c r="J597" s="312"/>
      <c r="K597" s="312"/>
      <c r="L597" s="312"/>
      <c r="M597" s="312"/>
      <c r="N597" s="312"/>
      <c r="O597" s="312"/>
      <c r="P597" s="312"/>
      <c r="R597" s="328"/>
      <c r="S597" s="328"/>
      <c r="T597" s="329"/>
      <c r="U597" s="329"/>
      <c r="V597" s="297"/>
      <c r="W597" s="312"/>
      <c r="X597" s="312"/>
      <c r="Y597" s="312"/>
      <c r="Z597" s="597"/>
      <c r="AA597" s="600"/>
      <c r="AB597" s="600"/>
      <c r="AC597" s="599"/>
      <c r="AD597" s="599"/>
      <c r="AE597" s="598"/>
      <c r="AF597" s="312"/>
      <c r="AG597" s="312"/>
      <c r="AH597" s="312"/>
      <c r="AJ597" s="328"/>
      <c r="AK597" s="328"/>
      <c r="AL597" s="329"/>
      <c r="AM597" s="329"/>
      <c r="AN597" s="297"/>
      <c r="AO597" s="312"/>
      <c r="AP597" s="312"/>
    </row>
    <row r="598" spans="1:42" s="17" customFormat="1" x14ac:dyDescent="0.2">
      <c r="B598" s="328"/>
      <c r="C598" s="328"/>
      <c r="D598" s="329"/>
      <c r="E598" s="329"/>
      <c r="F598" s="297"/>
      <c r="G598" s="312"/>
      <c r="H598" s="312"/>
      <c r="I598" s="312"/>
      <c r="J598" s="312"/>
      <c r="K598" s="312"/>
      <c r="L598" s="312"/>
      <c r="M598" s="312"/>
      <c r="N598" s="312"/>
      <c r="O598" s="312"/>
      <c r="P598" s="312"/>
      <c r="R598" s="328"/>
      <c r="S598" s="328"/>
      <c r="T598" s="329"/>
      <c r="U598" s="329"/>
      <c r="V598" s="297"/>
      <c r="W598" s="312"/>
      <c r="X598" s="312"/>
      <c r="Y598" s="312"/>
      <c r="Z598" s="597"/>
      <c r="AA598" s="600"/>
      <c r="AB598" s="600"/>
      <c r="AC598" s="599"/>
      <c r="AD598" s="599"/>
      <c r="AE598" s="598"/>
      <c r="AF598" s="312"/>
      <c r="AG598" s="312"/>
      <c r="AH598" s="312"/>
      <c r="AJ598" s="328"/>
      <c r="AK598" s="328"/>
      <c r="AL598" s="329"/>
      <c r="AM598" s="329"/>
      <c r="AN598" s="297"/>
      <c r="AO598" s="312"/>
      <c r="AP598" s="312"/>
    </row>
    <row r="599" spans="1:42" s="17" customFormat="1" x14ac:dyDescent="0.2">
      <c r="B599" s="328"/>
      <c r="C599" s="328"/>
      <c r="D599" s="329"/>
      <c r="E599" s="329"/>
      <c r="F599" s="297"/>
      <c r="G599" s="312"/>
      <c r="H599" s="312"/>
      <c r="I599" s="312"/>
      <c r="J599" s="312"/>
      <c r="K599" s="312"/>
      <c r="L599" s="312"/>
      <c r="M599" s="312"/>
      <c r="N599" s="312"/>
      <c r="O599" s="312"/>
      <c r="P599" s="312"/>
      <c r="R599" s="328"/>
      <c r="S599" s="328"/>
      <c r="T599" s="329"/>
      <c r="U599" s="329"/>
      <c r="V599" s="297"/>
      <c r="W599" s="312"/>
      <c r="X599" s="312"/>
      <c r="Y599" s="312"/>
      <c r="Z599" s="597"/>
      <c r="AA599" s="600"/>
      <c r="AB599" s="600"/>
      <c r="AC599" s="599"/>
      <c r="AD599" s="599"/>
      <c r="AE599" s="598"/>
      <c r="AF599" s="312"/>
      <c r="AG599" s="312"/>
      <c r="AH599" s="312"/>
      <c r="AJ599" s="328"/>
      <c r="AK599" s="328"/>
      <c r="AL599" s="329"/>
      <c r="AM599" s="329"/>
      <c r="AN599" s="297"/>
      <c r="AO599" s="312"/>
      <c r="AP599" s="312"/>
    </row>
    <row r="600" spans="1:42" s="17" customFormat="1" x14ac:dyDescent="0.2">
      <c r="B600" s="328"/>
      <c r="C600" s="328"/>
      <c r="D600" s="329"/>
      <c r="E600" s="329"/>
      <c r="F600" s="297"/>
      <c r="G600" s="312"/>
      <c r="H600" s="312"/>
      <c r="I600" s="312"/>
      <c r="J600" s="312"/>
      <c r="K600" s="312"/>
      <c r="L600" s="312"/>
      <c r="M600" s="312"/>
      <c r="N600" s="312"/>
      <c r="O600" s="312"/>
      <c r="P600" s="312"/>
      <c r="R600" s="328"/>
      <c r="S600" s="328"/>
      <c r="T600" s="329"/>
      <c r="U600" s="329"/>
      <c r="V600" s="297"/>
      <c r="W600" s="312"/>
      <c r="X600" s="312"/>
      <c r="Y600" s="312"/>
      <c r="Z600" s="597"/>
      <c r="AA600" s="600"/>
      <c r="AB600" s="600"/>
      <c r="AC600" s="599"/>
      <c r="AD600" s="599"/>
      <c r="AE600" s="598"/>
      <c r="AF600" s="312"/>
      <c r="AG600" s="312"/>
      <c r="AH600" s="312"/>
      <c r="AJ600" s="328"/>
      <c r="AK600" s="328"/>
      <c r="AL600" s="329"/>
      <c r="AM600" s="329"/>
      <c r="AN600" s="297"/>
      <c r="AO600" s="312"/>
      <c r="AP600" s="312"/>
    </row>
    <row r="601" spans="1:42" s="17" customFormat="1" x14ac:dyDescent="0.2">
      <c r="B601" s="328"/>
      <c r="C601" s="328"/>
      <c r="D601" s="329"/>
      <c r="E601" s="329"/>
      <c r="F601" s="297"/>
      <c r="G601" s="312"/>
      <c r="H601" s="312"/>
      <c r="I601" s="312"/>
      <c r="J601" s="312"/>
      <c r="K601" s="312"/>
      <c r="L601" s="312"/>
      <c r="M601" s="312"/>
      <c r="N601" s="312"/>
      <c r="O601" s="312"/>
      <c r="P601" s="312"/>
      <c r="R601" s="328"/>
      <c r="S601" s="328"/>
      <c r="T601" s="329"/>
      <c r="U601" s="329"/>
      <c r="V601" s="297"/>
      <c r="W601" s="312"/>
      <c r="X601" s="312"/>
      <c r="Y601" s="312"/>
      <c r="Z601" s="597"/>
      <c r="AA601" s="600"/>
      <c r="AB601" s="600"/>
      <c r="AC601" s="599"/>
      <c r="AD601" s="599"/>
      <c r="AE601" s="598"/>
      <c r="AF601" s="312"/>
      <c r="AG601" s="312"/>
      <c r="AH601" s="312"/>
      <c r="AJ601" s="328"/>
      <c r="AK601" s="328"/>
      <c r="AL601" s="329"/>
      <c r="AM601" s="329"/>
      <c r="AN601" s="297"/>
      <c r="AO601" s="312"/>
      <c r="AP601" s="312"/>
    </row>
    <row r="602" spans="1:42" s="17" customFormat="1" x14ac:dyDescent="0.2">
      <c r="B602" s="328"/>
      <c r="C602" s="328"/>
      <c r="D602" s="329"/>
      <c r="E602" s="329"/>
      <c r="F602" s="297"/>
      <c r="G602" s="312"/>
      <c r="H602" s="312"/>
      <c r="I602" s="312"/>
      <c r="J602" s="312"/>
      <c r="K602" s="312"/>
      <c r="L602" s="312"/>
      <c r="M602" s="312"/>
      <c r="N602" s="312"/>
      <c r="O602" s="312"/>
      <c r="P602" s="312"/>
      <c r="R602" s="328"/>
      <c r="S602" s="328"/>
      <c r="T602" s="329"/>
      <c r="U602" s="329"/>
      <c r="V602" s="297"/>
      <c r="W602" s="312"/>
      <c r="X602" s="312"/>
      <c r="Y602" s="312"/>
      <c r="Z602" s="597"/>
      <c r="AA602" s="600"/>
      <c r="AB602" s="600"/>
      <c r="AC602" s="599"/>
      <c r="AD602" s="599"/>
      <c r="AE602" s="598"/>
      <c r="AF602" s="312"/>
      <c r="AG602" s="312"/>
      <c r="AH602" s="312"/>
      <c r="AJ602" s="328"/>
      <c r="AK602" s="328"/>
      <c r="AL602" s="329"/>
      <c r="AM602" s="329"/>
      <c r="AN602" s="297"/>
      <c r="AO602" s="312"/>
      <c r="AP602" s="312"/>
    </row>
    <row r="603" spans="1:42" s="17" customFormat="1" ht="13.5" thickBot="1" x14ac:dyDescent="0.25">
      <c r="B603" s="328"/>
      <c r="C603" s="328"/>
      <c r="D603" s="329"/>
      <c r="E603" s="329"/>
      <c r="F603" s="297"/>
      <c r="G603" s="312"/>
      <c r="H603" s="312"/>
      <c r="I603" s="312"/>
      <c r="J603" s="312"/>
      <c r="K603" s="312"/>
      <c r="L603" s="312"/>
      <c r="M603" s="312"/>
      <c r="N603" s="312"/>
      <c r="O603" s="312"/>
      <c r="P603" s="312"/>
      <c r="R603" s="328"/>
      <c r="S603" s="328"/>
      <c r="T603" s="329"/>
      <c r="U603" s="329"/>
      <c r="V603" s="297"/>
      <c r="W603" s="312"/>
      <c r="X603" s="312"/>
      <c r="Y603" s="312"/>
      <c r="Z603" s="597"/>
      <c r="AA603" s="600"/>
      <c r="AB603" s="600"/>
      <c r="AC603" s="599"/>
      <c r="AD603" s="599"/>
      <c r="AE603" s="598"/>
      <c r="AF603" s="312"/>
      <c r="AG603" s="312"/>
      <c r="AH603" s="312"/>
      <c r="AJ603" s="328"/>
      <c r="AK603" s="328"/>
      <c r="AL603" s="329"/>
      <c r="AM603" s="329"/>
      <c r="AN603" s="297"/>
      <c r="AO603" s="312"/>
      <c r="AP603" s="312"/>
    </row>
    <row r="604" spans="1:42" s="17" customFormat="1" ht="13.5" customHeight="1" thickBot="1" x14ac:dyDescent="0.25">
      <c r="A604" s="472">
        <v>28</v>
      </c>
      <c r="B604" s="473"/>
      <c r="C604" s="473"/>
      <c r="D604" s="755" t="s">
        <v>159</v>
      </c>
      <c r="E604" s="757" t="s">
        <v>34</v>
      </c>
      <c r="F604" s="317">
        <f>+$AN616</f>
        <v>0</v>
      </c>
      <c r="Q604" s="472"/>
      <c r="R604" s="473"/>
      <c r="S604" s="473"/>
      <c r="T604" s="755" t="s">
        <v>159</v>
      </c>
      <c r="U604" s="757" t="s">
        <v>34</v>
      </c>
      <c r="V604" s="317">
        <f>+$AN616</f>
        <v>0</v>
      </c>
      <c r="Z604" s="615">
        <v>28</v>
      </c>
      <c r="AA604" s="614"/>
      <c r="AB604" s="614"/>
      <c r="AC604" s="763" t="s">
        <v>159</v>
      </c>
      <c r="AD604" s="761" t="s">
        <v>34</v>
      </c>
      <c r="AE604" s="612">
        <f>+$AN616</f>
        <v>0</v>
      </c>
      <c r="AI604" s="473"/>
      <c r="AJ604" s="473"/>
      <c r="AK604" s="473"/>
      <c r="AL604" s="765" t="s">
        <v>159</v>
      </c>
      <c r="AM604" s="757" t="s">
        <v>34</v>
      </c>
      <c r="AN604" s="767" t="s">
        <v>18</v>
      </c>
    </row>
    <row r="605" spans="1:42" s="17" customFormat="1" ht="51" x14ac:dyDescent="0.2">
      <c r="A605" s="475" t="s">
        <v>7</v>
      </c>
      <c r="B605" s="476" t="str">
        <f>+" אסמכתא " &amp; B30 &amp;"         חזרה לטבלה "</f>
        <v xml:space="preserve"> אסמכתא          חזרה לטבלה </v>
      </c>
      <c r="C605" s="477" t="s">
        <v>203</v>
      </c>
      <c r="D605" s="756"/>
      <c r="E605" s="758"/>
      <c r="F605" s="317" t="s">
        <v>18</v>
      </c>
      <c r="G605" s="312"/>
      <c r="Q605" s="475" t="s">
        <v>23</v>
      </c>
      <c r="R605" s="476" t="str">
        <f>+" אסמכתא " &amp; B30 &amp;"         חזרה לטבלה "</f>
        <v xml:space="preserve"> אסמכתא          חזרה לטבלה </v>
      </c>
      <c r="S605" s="477" t="s">
        <v>203</v>
      </c>
      <c r="T605" s="756"/>
      <c r="U605" s="758"/>
      <c r="V605" s="317" t="s">
        <v>18</v>
      </c>
      <c r="W605" s="312"/>
      <c r="Z605" s="611" t="s">
        <v>7</v>
      </c>
      <c r="AA605" s="610" t="str">
        <f>+" אסמכתא " &amp; B30 &amp;"         חזרה לטבלה "</f>
        <v xml:space="preserve"> אסמכתא          חזרה לטבלה </v>
      </c>
      <c r="AB605" s="609" t="s">
        <v>203</v>
      </c>
      <c r="AC605" s="764"/>
      <c r="AD605" s="762"/>
      <c r="AE605" s="612" t="s">
        <v>18</v>
      </c>
      <c r="AF605" s="312"/>
      <c r="AI605" s="477" t="s">
        <v>23</v>
      </c>
      <c r="AJ605" s="476" t="str">
        <f>+" אסמכתא " &amp; B30 &amp;"         חזרה לטבלה "</f>
        <v xml:space="preserve"> אסמכתא          חזרה לטבלה </v>
      </c>
      <c r="AK605" s="477" t="s">
        <v>203</v>
      </c>
      <c r="AL605" s="766"/>
      <c r="AM605" s="758"/>
      <c r="AN605" s="768"/>
      <c r="AO605" s="312"/>
    </row>
    <row r="606" spans="1:42" s="17" customFormat="1" x14ac:dyDescent="0.2">
      <c r="A606" s="478">
        <v>1</v>
      </c>
      <c r="B606" s="479"/>
      <c r="C606" s="479"/>
      <c r="D606" s="480"/>
      <c r="E606" s="480"/>
      <c r="F606" s="481"/>
      <c r="G606" s="312">
        <f t="shared" ref="G606:G616" si="229">IF(AND((COUNTA($C$3)=1),(COUNTA(F606)=1),($C$3&lt;&gt;0),(OR((E606&lt;$C$62),(E606&gt;($E$62+61))))),1,0)</f>
        <v>0</v>
      </c>
      <c r="H606" s="312">
        <f t="shared" ref="H606:H616" si="230">IF(AND((COUNTA($C$3)=1),(COUNTA(F606)=1),($C$3&lt;&gt;0),(OR((D606&lt;$C$62),(D606&gt;($E$62))))),1,0)</f>
        <v>0</v>
      </c>
      <c r="I606" s="312"/>
      <c r="J606" s="312"/>
      <c r="K606" s="312"/>
      <c r="L606" s="312"/>
      <c r="M606" s="312"/>
      <c r="N606" s="312"/>
      <c r="O606" s="312"/>
      <c r="P606" s="312"/>
      <c r="Q606" s="478">
        <v>12</v>
      </c>
      <c r="R606" s="479"/>
      <c r="S606" s="479"/>
      <c r="T606" s="480"/>
      <c r="U606" s="480"/>
      <c r="V606" s="481"/>
      <c r="W606" s="312">
        <f t="shared" ref="W606:W616" si="231">IF(AND((COUNTA($C$3)=1),(COUNTA(V606)=1),($C$3&lt;&gt;0),(OR((U606&lt;$C$62),(U606&gt;($E$62+61))))),1,0)</f>
        <v>0</v>
      </c>
      <c r="X606" s="312">
        <f t="shared" ref="X606:X616" si="232">IF(AND((COUNTA($C$3)=1),(COUNTA(V606)=1),($C$3&lt;&gt;0),(OR((T606&lt;$C$62),(T606&gt;($E$62))))),1,0)</f>
        <v>0</v>
      </c>
      <c r="Y606" s="312"/>
      <c r="Z606" s="608">
        <v>23</v>
      </c>
      <c r="AA606" s="607"/>
      <c r="AB606" s="607"/>
      <c r="AC606" s="606"/>
      <c r="AD606" s="606"/>
      <c r="AE606" s="605"/>
      <c r="AF606" s="312">
        <f t="shared" ref="AF606:AF616" si="233">IF(AND((COUNTA($C$3)=1),(COUNTA(AE606)=1),($C$3&lt;&gt;0),(OR((AD606&lt;$C$62),(AD606&gt;($E$62+61))))),1,0)</f>
        <v>0</v>
      </c>
      <c r="AG606" s="312">
        <f t="shared" ref="AG606:AG616" si="234">IF(AND((COUNTA($C$3)=1),(COUNTA(AE606)=1),($C$3&lt;&gt;0),(OR((AC606&lt;$C$62),(AC606&gt;($E$62))))),1,0)</f>
        <v>0</v>
      </c>
      <c r="AH606" s="312"/>
      <c r="AI606" s="482">
        <v>34</v>
      </c>
      <c r="AJ606" s="479"/>
      <c r="AK606" s="479"/>
      <c r="AL606" s="480"/>
      <c r="AM606" s="480"/>
      <c r="AN606" s="481"/>
      <c r="AO606" s="312">
        <f t="shared" ref="AO606:AO616" si="235">IF(AND((COUNTA($C$3)=1),(COUNTA(AN606)=1),($C$3&lt;&gt;0),(OR((AM606&lt;$C$62),(AM606&gt;($E$62+61))))),1,0)</f>
        <v>0</v>
      </c>
      <c r="AP606" s="312">
        <f t="shared" ref="AP606:AP616" si="236">IF(AND((COUNTA($C$3)=1),(COUNTA(AN606)=1),($C$3&lt;&gt;0),(OR((AL606&lt;$C$62),(AL606&gt;($E$62))))),1,0)</f>
        <v>0</v>
      </c>
    </row>
    <row r="607" spans="1:42" s="17" customFormat="1" x14ac:dyDescent="0.2">
      <c r="A607" s="478">
        <v>2</v>
      </c>
      <c r="B607" s="479"/>
      <c r="C607" s="479"/>
      <c r="D607" s="480"/>
      <c r="E607" s="480"/>
      <c r="F607" s="481"/>
      <c r="G607" s="312">
        <f t="shared" si="229"/>
        <v>0</v>
      </c>
      <c r="H607" s="312">
        <f t="shared" si="230"/>
        <v>0</v>
      </c>
      <c r="I607" s="312"/>
      <c r="J607" s="312"/>
      <c r="K607" s="312"/>
      <c r="L607" s="312"/>
      <c r="M607" s="312"/>
      <c r="N607" s="312"/>
      <c r="O607" s="312"/>
      <c r="P607" s="312"/>
      <c r="Q607" s="478">
        <v>13</v>
      </c>
      <c r="R607" s="479"/>
      <c r="S607" s="479"/>
      <c r="T607" s="480"/>
      <c r="U607" s="480"/>
      <c r="V607" s="481"/>
      <c r="W607" s="312">
        <f t="shared" si="231"/>
        <v>0</v>
      </c>
      <c r="X607" s="312">
        <f t="shared" si="232"/>
        <v>0</v>
      </c>
      <c r="Y607" s="312"/>
      <c r="Z607" s="608">
        <v>24</v>
      </c>
      <c r="AA607" s="607"/>
      <c r="AB607" s="607"/>
      <c r="AC607" s="606"/>
      <c r="AD607" s="606"/>
      <c r="AE607" s="605"/>
      <c r="AF607" s="312">
        <f t="shared" si="233"/>
        <v>0</v>
      </c>
      <c r="AG607" s="312">
        <f t="shared" si="234"/>
        <v>0</v>
      </c>
      <c r="AH607" s="312"/>
      <c r="AI607" s="482">
        <v>35</v>
      </c>
      <c r="AJ607" s="479"/>
      <c r="AK607" s="479"/>
      <c r="AL607" s="480"/>
      <c r="AM607" s="480"/>
      <c r="AN607" s="481"/>
      <c r="AO607" s="312">
        <f t="shared" si="235"/>
        <v>0</v>
      </c>
      <c r="AP607" s="312">
        <f t="shared" si="236"/>
        <v>0</v>
      </c>
    </row>
    <row r="608" spans="1:42" s="17" customFormat="1" x14ac:dyDescent="0.2">
      <c r="A608" s="478">
        <v>3</v>
      </c>
      <c r="B608" s="479"/>
      <c r="C608" s="479"/>
      <c r="D608" s="480"/>
      <c r="E608" s="480"/>
      <c r="F608" s="481"/>
      <c r="G608" s="312">
        <f t="shared" si="229"/>
        <v>0</v>
      </c>
      <c r="H608" s="312">
        <f t="shared" si="230"/>
        <v>0</v>
      </c>
      <c r="I608" s="312"/>
      <c r="J608" s="312"/>
      <c r="K608" s="312"/>
      <c r="L608" s="312"/>
      <c r="M608" s="312"/>
      <c r="N608" s="312"/>
      <c r="O608" s="312"/>
      <c r="P608" s="312"/>
      <c r="Q608" s="478">
        <v>14</v>
      </c>
      <c r="R608" s="479"/>
      <c r="S608" s="479"/>
      <c r="T608" s="480"/>
      <c r="U608" s="480"/>
      <c r="V608" s="481"/>
      <c r="W608" s="312">
        <f t="shared" si="231"/>
        <v>0</v>
      </c>
      <c r="X608" s="312">
        <f t="shared" si="232"/>
        <v>0</v>
      </c>
      <c r="Y608" s="312"/>
      <c r="Z608" s="608">
        <v>25</v>
      </c>
      <c r="AA608" s="607"/>
      <c r="AB608" s="607"/>
      <c r="AC608" s="606"/>
      <c r="AD608" s="606"/>
      <c r="AE608" s="605"/>
      <c r="AF608" s="312">
        <f t="shared" si="233"/>
        <v>0</v>
      </c>
      <c r="AG608" s="312">
        <f t="shared" si="234"/>
        <v>0</v>
      </c>
      <c r="AH608" s="312"/>
      <c r="AI608" s="482">
        <v>36</v>
      </c>
      <c r="AJ608" s="479"/>
      <c r="AK608" s="479"/>
      <c r="AL608" s="480"/>
      <c r="AM608" s="480"/>
      <c r="AN608" s="481"/>
      <c r="AO608" s="312">
        <f t="shared" si="235"/>
        <v>0</v>
      </c>
      <c r="AP608" s="312">
        <f t="shared" si="236"/>
        <v>0</v>
      </c>
    </row>
    <row r="609" spans="1:42" s="17" customFormat="1" x14ac:dyDescent="0.2">
      <c r="A609" s="478">
        <v>4</v>
      </c>
      <c r="B609" s="479"/>
      <c r="C609" s="479"/>
      <c r="D609" s="480"/>
      <c r="E609" s="480"/>
      <c r="F609" s="481"/>
      <c r="G609" s="312">
        <f t="shared" si="229"/>
        <v>0</v>
      </c>
      <c r="H609" s="312">
        <f t="shared" si="230"/>
        <v>0</v>
      </c>
      <c r="I609" s="312"/>
      <c r="J609" s="312"/>
      <c r="K609" s="312"/>
      <c r="L609" s="312"/>
      <c r="M609" s="312"/>
      <c r="N609" s="312"/>
      <c r="O609" s="312"/>
      <c r="P609" s="312"/>
      <c r="Q609" s="478">
        <v>15</v>
      </c>
      <c r="R609" s="479"/>
      <c r="S609" s="479"/>
      <c r="T609" s="480"/>
      <c r="U609" s="480"/>
      <c r="V609" s="481"/>
      <c r="W609" s="312">
        <f t="shared" si="231"/>
        <v>0</v>
      </c>
      <c r="X609" s="312">
        <f t="shared" si="232"/>
        <v>0</v>
      </c>
      <c r="Y609" s="312"/>
      <c r="Z609" s="608">
        <v>26</v>
      </c>
      <c r="AA609" s="607"/>
      <c r="AB609" s="607"/>
      <c r="AC609" s="606"/>
      <c r="AD609" s="606"/>
      <c r="AE609" s="605"/>
      <c r="AF609" s="312">
        <f t="shared" si="233"/>
        <v>0</v>
      </c>
      <c r="AG609" s="312">
        <f t="shared" si="234"/>
        <v>0</v>
      </c>
      <c r="AH609" s="312"/>
      <c r="AI609" s="482">
        <v>37</v>
      </c>
      <c r="AJ609" s="479"/>
      <c r="AK609" s="479"/>
      <c r="AL609" s="480"/>
      <c r="AM609" s="480"/>
      <c r="AN609" s="481"/>
      <c r="AO609" s="312">
        <f t="shared" si="235"/>
        <v>0</v>
      </c>
      <c r="AP609" s="312">
        <f t="shared" si="236"/>
        <v>0</v>
      </c>
    </row>
    <row r="610" spans="1:42" s="17" customFormat="1" x14ac:dyDescent="0.2">
      <c r="A610" s="478">
        <v>5</v>
      </c>
      <c r="B610" s="479"/>
      <c r="C610" s="479"/>
      <c r="D610" s="480"/>
      <c r="E610" s="480"/>
      <c r="F610" s="481"/>
      <c r="G610" s="312">
        <f t="shared" si="229"/>
        <v>0</v>
      </c>
      <c r="H610" s="312">
        <f t="shared" si="230"/>
        <v>0</v>
      </c>
      <c r="I610" s="312"/>
      <c r="J610" s="312"/>
      <c r="K610" s="312"/>
      <c r="L610" s="312"/>
      <c r="M610" s="312"/>
      <c r="N610" s="312"/>
      <c r="O610" s="312"/>
      <c r="P610" s="312"/>
      <c r="Q610" s="478">
        <v>16</v>
      </c>
      <c r="R610" s="479"/>
      <c r="S610" s="479"/>
      <c r="T610" s="480"/>
      <c r="U610" s="480"/>
      <c r="V610" s="481"/>
      <c r="W610" s="312">
        <f t="shared" si="231"/>
        <v>0</v>
      </c>
      <c r="X610" s="312">
        <f t="shared" si="232"/>
        <v>0</v>
      </c>
      <c r="Y610" s="312"/>
      <c r="Z610" s="608">
        <v>27</v>
      </c>
      <c r="AA610" s="607"/>
      <c r="AB610" s="607"/>
      <c r="AC610" s="606"/>
      <c r="AD610" s="606"/>
      <c r="AE610" s="605"/>
      <c r="AF610" s="312">
        <f t="shared" si="233"/>
        <v>0</v>
      </c>
      <c r="AG610" s="312">
        <f t="shared" si="234"/>
        <v>0</v>
      </c>
      <c r="AH610" s="312"/>
      <c r="AI610" s="482">
        <v>38</v>
      </c>
      <c r="AJ610" s="479"/>
      <c r="AK610" s="479"/>
      <c r="AL610" s="480"/>
      <c r="AM610" s="480"/>
      <c r="AN610" s="481"/>
      <c r="AO610" s="312">
        <f t="shared" si="235"/>
        <v>0</v>
      </c>
      <c r="AP610" s="312">
        <f t="shared" si="236"/>
        <v>0</v>
      </c>
    </row>
    <row r="611" spans="1:42" s="17" customFormat="1" x14ac:dyDescent="0.2">
      <c r="A611" s="478">
        <v>6</v>
      </c>
      <c r="B611" s="479"/>
      <c r="C611" s="479"/>
      <c r="D611" s="480"/>
      <c r="E611" s="480"/>
      <c r="F611" s="481"/>
      <c r="G611" s="312">
        <f t="shared" si="229"/>
        <v>0</v>
      </c>
      <c r="H611" s="312">
        <f t="shared" si="230"/>
        <v>0</v>
      </c>
      <c r="I611" s="312"/>
      <c r="J611" s="312"/>
      <c r="K611" s="312"/>
      <c r="L611" s="312"/>
      <c r="M611" s="312"/>
      <c r="N611" s="312"/>
      <c r="O611" s="312"/>
      <c r="P611" s="312"/>
      <c r="Q611" s="478">
        <v>17</v>
      </c>
      <c r="R611" s="479"/>
      <c r="S611" s="479"/>
      <c r="T611" s="480"/>
      <c r="U611" s="480"/>
      <c r="V611" s="481"/>
      <c r="W611" s="312">
        <f t="shared" si="231"/>
        <v>0</v>
      </c>
      <c r="X611" s="312">
        <f t="shared" si="232"/>
        <v>0</v>
      </c>
      <c r="Y611" s="312"/>
      <c r="Z611" s="608">
        <v>28</v>
      </c>
      <c r="AA611" s="607"/>
      <c r="AB611" s="607"/>
      <c r="AC611" s="606"/>
      <c r="AD611" s="606"/>
      <c r="AE611" s="605"/>
      <c r="AF611" s="312">
        <f t="shared" si="233"/>
        <v>0</v>
      </c>
      <c r="AG611" s="312">
        <f t="shared" si="234"/>
        <v>0</v>
      </c>
      <c r="AH611" s="312"/>
      <c r="AI611" s="482">
        <v>39</v>
      </c>
      <c r="AJ611" s="479"/>
      <c r="AK611" s="479"/>
      <c r="AL611" s="480"/>
      <c r="AM611" s="480"/>
      <c r="AN611" s="481"/>
      <c r="AO611" s="312">
        <f t="shared" si="235"/>
        <v>0</v>
      </c>
      <c r="AP611" s="312">
        <f t="shared" si="236"/>
        <v>0</v>
      </c>
    </row>
    <row r="612" spans="1:42" s="17" customFormat="1" x14ac:dyDescent="0.2">
      <c r="A612" s="478">
        <v>7</v>
      </c>
      <c r="B612" s="479"/>
      <c r="C612" s="479"/>
      <c r="D612" s="480"/>
      <c r="E612" s="480"/>
      <c r="F612" s="481"/>
      <c r="G612" s="312">
        <f t="shared" si="229"/>
        <v>0</v>
      </c>
      <c r="H612" s="312">
        <f t="shared" si="230"/>
        <v>0</v>
      </c>
      <c r="I612" s="312"/>
      <c r="J612" s="312"/>
      <c r="K612" s="312"/>
      <c r="L612" s="312"/>
      <c r="M612" s="312"/>
      <c r="N612" s="312"/>
      <c r="O612" s="312"/>
      <c r="P612" s="312"/>
      <c r="Q612" s="478">
        <v>18</v>
      </c>
      <c r="R612" s="479"/>
      <c r="S612" s="479"/>
      <c r="T612" s="480"/>
      <c r="U612" s="480"/>
      <c r="V612" s="481"/>
      <c r="W612" s="312">
        <f t="shared" si="231"/>
        <v>0</v>
      </c>
      <c r="X612" s="312">
        <f t="shared" si="232"/>
        <v>0</v>
      </c>
      <c r="Y612" s="312"/>
      <c r="Z612" s="608">
        <v>29</v>
      </c>
      <c r="AA612" s="607"/>
      <c r="AB612" s="607"/>
      <c r="AC612" s="606"/>
      <c r="AD612" s="606"/>
      <c r="AE612" s="605"/>
      <c r="AF612" s="312">
        <f t="shared" si="233"/>
        <v>0</v>
      </c>
      <c r="AG612" s="312">
        <f t="shared" si="234"/>
        <v>0</v>
      </c>
      <c r="AH612" s="312"/>
      <c r="AI612" s="482">
        <v>40</v>
      </c>
      <c r="AJ612" s="479"/>
      <c r="AK612" s="479"/>
      <c r="AL612" s="480"/>
      <c r="AM612" s="480"/>
      <c r="AN612" s="481"/>
      <c r="AO612" s="312">
        <f t="shared" si="235"/>
        <v>0</v>
      </c>
      <c r="AP612" s="312">
        <f t="shared" si="236"/>
        <v>0</v>
      </c>
    </row>
    <row r="613" spans="1:42" s="17" customFormat="1" x14ac:dyDescent="0.2">
      <c r="A613" s="478">
        <v>8</v>
      </c>
      <c r="B613" s="479"/>
      <c r="C613" s="479"/>
      <c r="D613" s="480"/>
      <c r="E613" s="480"/>
      <c r="F613" s="481"/>
      <c r="G613" s="312">
        <f t="shared" si="229"/>
        <v>0</v>
      </c>
      <c r="H613" s="312">
        <f t="shared" si="230"/>
        <v>0</v>
      </c>
      <c r="I613" s="312"/>
      <c r="J613" s="312"/>
      <c r="K613" s="312"/>
      <c r="L613" s="312"/>
      <c r="M613" s="312"/>
      <c r="N613" s="312"/>
      <c r="O613" s="312"/>
      <c r="P613" s="312"/>
      <c r="Q613" s="478">
        <v>19</v>
      </c>
      <c r="R613" s="479"/>
      <c r="S613" s="479"/>
      <c r="T613" s="480"/>
      <c r="U613" s="480"/>
      <c r="V613" s="481"/>
      <c r="W613" s="312">
        <f t="shared" si="231"/>
        <v>0</v>
      </c>
      <c r="X613" s="312">
        <f t="shared" si="232"/>
        <v>0</v>
      </c>
      <c r="Y613" s="312"/>
      <c r="Z613" s="608">
        <v>30</v>
      </c>
      <c r="AA613" s="607"/>
      <c r="AB613" s="607"/>
      <c r="AC613" s="606"/>
      <c r="AD613" s="606"/>
      <c r="AE613" s="605"/>
      <c r="AF613" s="312">
        <f t="shared" si="233"/>
        <v>0</v>
      </c>
      <c r="AG613" s="312">
        <f t="shared" si="234"/>
        <v>0</v>
      </c>
      <c r="AH613" s="312"/>
      <c r="AI613" s="482">
        <v>41</v>
      </c>
      <c r="AJ613" s="479"/>
      <c r="AK613" s="479"/>
      <c r="AL613" s="480"/>
      <c r="AM613" s="480"/>
      <c r="AN613" s="481"/>
      <c r="AO613" s="312">
        <f t="shared" si="235"/>
        <v>0</v>
      </c>
      <c r="AP613" s="312">
        <f t="shared" si="236"/>
        <v>0</v>
      </c>
    </row>
    <row r="614" spans="1:42" s="17" customFormat="1" x14ac:dyDescent="0.2">
      <c r="A614" s="478">
        <v>9</v>
      </c>
      <c r="B614" s="479"/>
      <c r="C614" s="479"/>
      <c r="D614" s="480"/>
      <c r="E614" s="480"/>
      <c r="F614" s="481"/>
      <c r="G614" s="312">
        <f t="shared" si="229"/>
        <v>0</v>
      </c>
      <c r="H614" s="312">
        <f t="shared" si="230"/>
        <v>0</v>
      </c>
      <c r="I614" s="312"/>
      <c r="J614" s="312"/>
      <c r="K614" s="312"/>
      <c r="L614" s="312"/>
      <c r="M614" s="312"/>
      <c r="N614" s="312"/>
      <c r="O614" s="312"/>
      <c r="P614" s="312"/>
      <c r="Q614" s="478">
        <v>20</v>
      </c>
      <c r="R614" s="479"/>
      <c r="S614" s="479"/>
      <c r="T614" s="480"/>
      <c r="U614" s="480"/>
      <c r="V614" s="481"/>
      <c r="W614" s="312">
        <f t="shared" si="231"/>
        <v>0</v>
      </c>
      <c r="X614" s="312">
        <f t="shared" si="232"/>
        <v>0</v>
      </c>
      <c r="Y614" s="312"/>
      <c r="Z614" s="608">
        <v>31</v>
      </c>
      <c r="AA614" s="607"/>
      <c r="AB614" s="607"/>
      <c r="AC614" s="606"/>
      <c r="AD614" s="606"/>
      <c r="AE614" s="605"/>
      <c r="AF614" s="312">
        <f t="shared" si="233"/>
        <v>0</v>
      </c>
      <c r="AG614" s="312">
        <f t="shared" si="234"/>
        <v>0</v>
      </c>
      <c r="AH614" s="312"/>
      <c r="AI614" s="482">
        <v>42</v>
      </c>
      <c r="AJ614" s="479"/>
      <c r="AK614" s="479"/>
      <c r="AL614" s="480"/>
      <c r="AM614" s="480"/>
      <c r="AN614" s="481"/>
      <c r="AO614" s="312">
        <f t="shared" si="235"/>
        <v>0</v>
      </c>
      <c r="AP614" s="312">
        <f t="shared" si="236"/>
        <v>0</v>
      </c>
    </row>
    <row r="615" spans="1:42" s="17" customFormat="1" x14ac:dyDescent="0.2">
      <c r="A615" s="478">
        <v>10</v>
      </c>
      <c r="B615" s="479"/>
      <c r="C615" s="479"/>
      <c r="D615" s="480"/>
      <c r="E615" s="480"/>
      <c r="F615" s="481"/>
      <c r="G615" s="312">
        <f t="shared" si="229"/>
        <v>0</v>
      </c>
      <c r="H615" s="312">
        <f t="shared" si="230"/>
        <v>0</v>
      </c>
      <c r="I615" s="312"/>
      <c r="J615" s="312"/>
      <c r="K615" s="312"/>
      <c r="L615" s="312"/>
      <c r="M615" s="312"/>
      <c r="N615" s="312"/>
      <c r="O615" s="312"/>
      <c r="P615" s="312"/>
      <c r="Q615" s="478">
        <v>21</v>
      </c>
      <c r="R615" s="479"/>
      <c r="S615" s="479"/>
      <c r="T615" s="480"/>
      <c r="U615" s="480"/>
      <c r="V615" s="481"/>
      <c r="W615" s="312">
        <f t="shared" si="231"/>
        <v>0</v>
      </c>
      <c r="X615" s="312">
        <f t="shared" si="232"/>
        <v>0</v>
      </c>
      <c r="Y615" s="312"/>
      <c r="Z615" s="608">
        <v>32</v>
      </c>
      <c r="AA615" s="607"/>
      <c r="AB615" s="607"/>
      <c r="AC615" s="606"/>
      <c r="AD615" s="606"/>
      <c r="AE615" s="605"/>
      <c r="AF615" s="312">
        <f t="shared" si="233"/>
        <v>0</v>
      </c>
      <c r="AG615" s="312">
        <f t="shared" si="234"/>
        <v>0</v>
      </c>
      <c r="AH615" s="312"/>
      <c r="AI615" s="482">
        <v>43</v>
      </c>
      <c r="AJ615" s="479"/>
      <c r="AK615" s="479"/>
      <c r="AL615" s="480"/>
      <c r="AM615" s="480"/>
      <c r="AN615" s="481"/>
      <c r="AO615" s="312">
        <f t="shared" si="235"/>
        <v>0</v>
      </c>
      <c r="AP615" s="312">
        <f t="shared" si="236"/>
        <v>0</v>
      </c>
    </row>
    <row r="616" spans="1:42" s="17" customFormat="1" ht="13.5" thickBot="1" x14ac:dyDescent="0.25">
      <c r="A616" s="483">
        <v>11</v>
      </c>
      <c r="B616" s="484"/>
      <c r="C616" s="484"/>
      <c r="D616" s="485"/>
      <c r="E616" s="485"/>
      <c r="F616" s="486"/>
      <c r="G616" s="312">
        <f t="shared" si="229"/>
        <v>0</v>
      </c>
      <c r="H616" s="312">
        <f t="shared" si="230"/>
        <v>0</v>
      </c>
      <c r="I616" s="312"/>
      <c r="J616" s="312"/>
      <c r="K616" s="312"/>
      <c r="L616" s="312"/>
      <c r="M616" s="312"/>
      <c r="N616" s="312"/>
      <c r="O616" s="312"/>
      <c r="P616" s="312"/>
      <c r="Q616" s="483">
        <v>22</v>
      </c>
      <c r="R616" s="484"/>
      <c r="S616" s="484"/>
      <c r="T616" s="485"/>
      <c r="U616" s="485"/>
      <c r="V616" s="486"/>
      <c r="W616" s="312">
        <f t="shared" si="231"/>
        <v>0</v>
      </c>
      <c r="X616" s="312">
        <f t="shared" si="232"/>
        <v>0</v>
      </c>
      <c r="Y616" s="312"/>
      <c r="Z616" s="604">
        <v>33</v>
      </c>
      <c r="AA616" s="603"/>
      <c r="AB616" s="603"/>
      <c r="AC616" s="602"/>
      <c r="AD616" s="602"/>
      <c r="AE616" s="601"/>
      <c r="AF616" s="312">
        <f t="shared" si="233"/>
        <v>0</v>
      </c>
      <c r="AG616" s="312">
        <f t="shared" si="234"/>
        <v>0</v>
      </c>
      <c r="AH616" s="312"/>
      <c r="AI616" s="487"/>
      <c r="AJ616" s="488" t="s">
        <v>3</v>
      </c>
      <c r="AK616" s="487"/>
      <c r="AL616" s="487"/>
      <c r="AM616" s="487"/>
      <c r="AN616" s="489">
        <f>SUM(F606:F616)+SUM(V606:V616)+SUM(AN606:AN615)+SUM(AE606:AE616)</f>
        <v>0</v>
      </c>
      <c r="AO616" s="312">
        <f t="shared" si="235"/>
        <v>0</v>
      </c>
      <c r="AP616" s="312">
        <f t="shared" si="236"/>
        <v>0</v>
      </c>
    </row>
    <row r="617" spans="1:42" s="17" customFormat="1" x14ac:dyDescent="0.2">
      <c r="B617" s="328"/>
      <c r="C617" s="328"/>
      <c r="D617" s="329"/>
      <c r="E617" s="329"/>
      <c r="F617" s="297"/>
      <c r="G617" s="312"/>
      <c r="H617" s="312"/>
      <c r="I617" s="312"/>
      <c r="J617" s="312"/>
      <c r="K617" s="312"/>
      <c r="L617" s="312"/>
      <c r="M617" s="312"/>
      <c r="N617" s="312"/>
      <c r="O617" s="312"/>
      <c r="P617" s="312"/>
      <c r="R617" s="328"/>
      <c r="S617" s="328"/>
      <c r="T617" s="329"/>
      <c r="U617" s="329"/>
      <c r="V617" s="297"/>
      <c r="W617" s="312"/>
      <c r="X617" s="312"/>
      <c r="Y617" s="312"/>
      <c r="Z617" s="597"/>
      <c r="AA617" s="600"/>
      <c r="AB617" s="600"/>
      <c r="AC617" s="599"/>
      <c r="AD617" s="599"/>
      <c r="AE617" s="598"/>
      <c r="AF617" s="312"/>
      <c r="AG617" s="312"/>
      <c r="AH617" s="312"/>
      <c r="AJ617" s="328"/>
      <c r="AK617" s="328"/>
      <c r="AL617" s="329"/>
      <c r="AM617" s="329"/>
      <c r="AN617" s="297"/>
      <c r="AO617" s="312"/>
      <c r="AP617" s="312"/>
    </row>
    <row r="618" spans="1:42" s="17" customFormat="1" x14ac:dyDescent="0.2">
      <c r="B618" s="328"/>
      <c r="C618" s="328"/>
      <c r="D618" s="329"/>
      <c r="E618" s="329"/>
      <c r="F618" s="297"/>
      <c r="G618" s="312"/>
      <c r="H618" s="312"/>
      <c r="I618" s="312"/>
      <c r="J618" s="312"/>
      <c r="K618" s="312"/>
      <c r="L618" s="312"/>
      <c r="M618" s="312"/>
      <c r="N618" s="312"/>
      <c r="O618" s="312"/>
      <c r="P618" s="312"/>
      <c r="R618" s="328"/>
      <c r="S618" s="328"/>
      <c r="T618" s="329"/>
      <c r="U618" s="329"/>
      <c r="V618" s="297"/>
      <c r="W618" s="312"/>
      <c r="X618" s="312"/>
      <c r="Y618" s="312"/>
      <c r="Z618" s="597"/>
      <c r="AA618" s="600"/>
      <c r="AB618" s="600"/>
      <c r="AC618" s="599"/>
      <c r="AD618" s="599"/>
      <c r="AE618" s="598"/>
      <c r="AF618" s="312"/>
      <c r="AG618" s="312"/>
      <c r="AH618" s="312"/>
      <c r="AJ618" s="328"/>
      <c r="AK618" s="328"/>
      <c r="AL618" s="329"/>
      <c r="AM618" s="329"/>
      <c r="AN618" s="297"/>
      <c r="AO618" s="312"/>
      <c r="AP618" s="312"/>
    </row>
    <row r="619" spans="1:42" s="17" customFormat="1" x14ac:dyDescent="0.2">
      <c r="B619" s="328"/>
      <c r="C619" s="328"/>
      <c r="D619" s="329"/>
      <c r="E619" s="329"/>
      <c r="F619" s="297"/>
      <c r="G619" s="312"/>
      <c r="H619" s="312"/>
      <c r="I619" s="312"/>
      <c r="J619" s="312"/>
      <c r="K619" s="312"/>
      <c r="L619" s="312"/>
      <c r="M619" s="312"/>
      <c r="N619" s="312"/>
      <c r="O619" s="312"/>
      <c r="P619" s="312"/>
      <c r="R619" s="328"/>
      <c r="S619" s="328"/>
      <c r="T619" s="329"/>
      <c r="U619" s="329"/>
      <c r="V619" s="297"/>
      <c r="W619" s="312"/>
      <c r="X619" s="312"/>
      <c r="Y619" s="312"/>
      <c r="Z619" s="597"/>
      <c r="AA619" s="600"/>
      <c r="AB619" s="600"/>
      <c r="AC619" s="599"/>
      <c r="AD619" s="599"/>
      <c r="AE619" s="598"/>
      <c r="AF619" s="312"/>
      <c r="AG619" s="312"/>
      <c r="AH619" s="312"/>
      <c r="AJ619" s="328"/>
      <c r="AK619" s="328"/>
      <c r="AL619" s="329"/>
      <c r="AM619" s="329"/>
      <c r="AN619" s="297"/>
      <c r="AO619" s="312"/>
      <c r="AP619" s="312"/>
    </row>
    <row r="620" spans="1:42" s="17" customFormat="1" x14ac:dyDescent="0.2">
      <c r="B620" s="328"/>
      <c r="C620" s="328"/>
      <c r="D620" s="329"/>
      <c r="E620" s="329"/>
      <c r="F620" s="297"/>
      <c r="G620" s="312"/>
      <c r="H620" s="312"/>
      <c r="I620" s="312"/>
      <c r="J620" s="312"/>
      <c r="K620" s="312"/>
      <c r="L620" s="312"/>
      <c r="M620" s="312"/>
      <c r="N620" s="312"/>
      <c r="O620" s="312"/>
      <c r="P620" s="312"/>
      <c r="R620" s="328"/>
      <c r="S620" s="328"/>
      <c r="T620" s="329"/>
      <c r="U620" s="329"/>
      <c r="V620" s="297"/>
      <c r="W620" s="312"/>
      <c r="X620" s="312"/>
      <c r="Y620" s="312"/>
      <c r="Z620" s="597"/>
      <c r="AA620" s="600"/>
      <c r="AB620" s="600"/>
      <c r="AC620" s="599"/>
      <c r="AD620" s="599"/>
      <c r="AE620" s="598"/>
      <c r="AF620" s="312"/>
      <c r="AG620" s="312"/>
      <c r="AH620" s="312"/>
      <c r="AJ620" s="328"/>
      <c r="AK620" s="328"/>
      <c r="AL620" s="329"/>
      <c r="AM620" s="329"/>
      <c r="AN620" s="297"/>
      <c r="AO620" s="312"/>
      <c r="AP620" s="312"/>
    </row>
    <row r="621" spans="1:42" s="17" customFormat="1" x14ac:dyDescent="0.2">
      <c r="B621" s="328"/>
      <c r="C621" s="328"/>
      <c r="D621" s="329"/>
      <c r="E621" s="329"/>
      <c r="F621" s="297"/>
      <c r="G621" s="312"/>
      <c r="H621" s="312"/>
      <c r="I621" s="312"/>
      <c r="J621" s="312"/>
      <c r="K621" s="312"/>
      <c r="L621" s="312"/>
      <c r="M621" s="312"/>
      <c r="N621" s="312"/>
      <c r="O621" s="312"/>
      <c r="P621" s="312"/>
      <c r="R621" s="328"/>
      <c r="S621" s="328"/>
      <c r="T621" s="329"/>
      <c r="U621" s="329"/>
      <c r="V621" s="297"/>
      <c r="W621" s="312"/>
      <c r="X621" s="312"/>
      <c r="Y621" s="312"/>
      <c r="Z621" s="597"/>
      <c r="AA621" s="600"/>
      <c r="AB621" s="600"/>
      <c r="AC621" s="599"/>
      <c r="AD621" s="599"/>
      <c r="AE621" s="598"/>
      <c r="AF621" s="312"/>
      <c r="AG621" s="312"/>
      <c r="AH621" s="312"/>
      <c r="AJ621" s="328"/>
      <c r="AK621" s="328"/>
      <c r="AL621" s="329"/>
      <c r="AM621" s="329"/>
      <c r="AN621" s="297"/>
      <c r="AO621" s="312"/>
      <c r="AP621" s="312"/>
    </row>
    <row r="622" spans="1:42" s="17" customFormat="1" x14ac:dyDescent="0.2">
      <c r="B622" s="328"/>
      <c r="C622" s="328"/>
      <c r="D622" s="329"/>
      <c r="E622" s="329"/>
      <c r="F622" s="297"/>
      <c r="G622" s="312"/>
      <c r="H622" s="312"/>
      <c r="I622" s="312"/>
      <c r="J622" s="312"/>
      <c r="K622" s="312"/>
      <c r="L622" s="312"/>
      <c r="M622" s="312"/>
      <c r="N622" s="312"/>
      <c r="O622" s="312"/>
      <c r="P622" s="312"/>
      <c r="R622" s="328"/>
      <c r="S622" s="328"/>
      <c r="T622" s="329"/>
      <c r="U622" s="329"/>
      <c r="V622" s="297"/>
      <c r="W622" s="312"/>
      <c r="X622" s="312"/>
      <c r="Y622" s="312"/>
      <c r="Z622" s="597"/>
      <c r="AA622" s="600"/>
      <c r="AB622" s="600"/>
      <c r="AC622" s="599"/>
      <c r="AD622" s="599"/>
      <c r="AE622" s="598"/>
      <c r="AF622" s="312"/>
      <c r="AG622" s="312"/>
      <c r="AH622" s="312"/>
      <c r="AJ622" s="328"/>
      <c r="AK622" s="328"/>
      <c r="AL622" s="329"/>
      <c r="AM622" s="329"/>
      <c r="AN622" s="297"/>
      <c r="AO622" s="312"/>
      <c r="AP622" s="312"/>
    </row>
    <row r="623" spans="1:42" s="17" customFormat="1" ht="13.5" thickBot="1" x14ac:dyDescent="0.25">
      <c r="B623" s="328"/>
      <c r="C623" s="328"/>
      <c r="D623" s="329"/>
      <c r="E623" s="329"/>
      <c r="F623" s="297"/>
      <c r="G623" s="312"/>
      <c r="H623" s="312"/>
      <c r="I623" s="312"/>
      <c r="J623" s="312"/>
      <c r="K623" s="312"/>
      <c r="L623" s="312"/>
      <c r="M623" s="312"/>
      <c r="N623" s="312"/>
      <c r="O623" s="312"/>
      <c r="P623" s="312"/>
      <c r="R623" s="328"/>
      <c r="S623" s="328"/>
      <c r="T623" s="329"/>
      <c r="U623" s="329"/>
      <c r="V623" s="297"/>
      <c r="W623" s="312"/>
      <c r="X623" s="312"/>
      <c r="Y623" s="312"/>
      <c r="Z623" s="597"/>
      <c r="AA623" s="600"/>
      <c r="AB623" s="600"/>
      <c r="AC623" s="599"/>
      <c r="AD623" s="599"/>
      <c r="AE623" s="598"/>
      <c r="AF623" s="312"/>
      <c r="AG623" s="312"/>
      <c r="AH623" s="312"/>
      <c r="AJ623" s="328"/>
      <c r="AK623" s="328"/>
      <c r="AL623" s="329"/>
      <c r="AM623" s="329"/>
      <c r="AN623" s="297"/>
      <c r="AO623" s="312"/>
      <c r="AP623" s="312"/>
    </row>
    <row r="624" spans="1:42" s="17" customFormat="1" ht="13.5" customHeight="1" thickBot="1" x14ac:dyDescent="0.25">
      <c r="A624" s="472">
        <v>29</v>
      </c>
      <c r="B624" s="473"/>
      <c r="C624" s="473"/>
      <c r="D624" s="755" t="s">
        <v>159</v>
      </c>
      <c r="E624" s="757" t="s">
        <v>34</v>
      </c>
      <c r="F624" s="317">
        <f>+$AN636</f>
        <v>0</v>
      </c>
      <c r="Q624" s="472"/>
      <c r="R624" s="473"/>
      <c r="S624" s="473"/>
      <c r="T624" s="755" t="s">
        <v>159</v>
      </c>
      <c r="U624" s="757" t="s">
        <v>34</v>
      </c>
      <c r="V624" s="317">
        <f>+$AN636</f>
        <v>0</v>
      </c>
      <c r="Z624" s="615">
        <v>29</v>
      </c>
      <c r="AA624" s="614"/>
      <c r="AB624" s="614"/>
      <c r="AC624" s="763" t="s">
        <v>159</v>
      </c>
      <c r="AD624" s="761" t="s">
        <v>34</v>
      </c>
      <c r="AE624" s="612">
        <f>+$AN636</f>
        <v>0</v>
      </c>
      <c r="AI624" s="473"/>
      <c r="AJ624" s="473"/>
      <c r="AK624" s="473"/>
      <c r="AL624" s="765" t="s">
        <v>159</v>
      </c>
      <c r="AM624" s="757" t="s">
        <v>34</v>
      </c>
      <c r="AN624" s="767" t="s">
        <v>18</v>
      </c>
    </row>
    <row r="625" spans="1:42" s="17" customFormat="1" ht="51" x14ac:dyDescent="0.2">
      <c r="A625" s="475" t="s">
        <v>7</v>
      </c>
      <c r="B625" s="476" t="str">
        <f>+" אסמכתא " &amp; B31 &amp;"         חזרה לטבלה "</f>
        <v xml:space="preserve"> אסמכתא          חזרה לטבלה </v>
      </c>
      <c r="C625" s="477" t="s">
        <v>203</v>
      </c>
      <c r="D625" s="756"/>
      <c r="E625" s="758"/>
      <c r="F625" s="317" t="s">
        <v>18</v>
      </c>
      <c r="G625" s="312"/>
      <c r="Q625" s="475" t="s">
        <v>23</v>
      </c>
      <c r="R625" s="476" t="str">
        <f>+" אסמכתא " &amp; B31 &amp;"         חזרה לטבלה "</f>
        <v xml:space="preserve"> אסמכתא          חזרה לטבלה </v>
      </c>
      <c r="S625" s="477" t="s">
        <v>203</v>
      </c>
      <c r="T625" s="756"/>
      <c r="U625" s="758"/>
      <c r="V625" s="317" t="s">
        <v>18</v>
      </c>
      <c r="W625" s="312"/>
      <c r="Z625" s="611" t="s">
        <v>7</v>
      </c>
      <c r="AA625" s="610" t="str">
        <f>+" אסמכתא " &amp; B31 &amp;"         חזרה לטבלה "</f>
        <v xml:space="preserve"> אסמכתא          חזרה לטבלה </v>
      </c>
      <c r="AB625" s="609" t="s">
        <v>203</v>
      </c>
      <c r="AC625" s="764"/>
      <c r="AD625" s="762"/>
      <c r="AE625" s="612" t="s">
        <v>18</v>
      </c>
      <c r="AF625" s="312"/>
      <c r="AI625" s="477" t="s">
        <v>23</v>
      </c>
      <c r="AJ625" s="476" t="str">
        <f>+" אסמכתא " &amp; B31 &amp;"         חזרה לטבלה "</f>
        <v xml:space="preserve"> אסמכתא          חזרה לטבלה </v>
      </c>
      <c r="AK625" s="477" t="s">
        <v>203</v>
      </c>
      <c r="AL625" s="766"/>
      <c r="AM625" s="758"/>
      <c r="AN625" s="768"/>
      <c r="AO625" s="312"/>
    </row>
    <row r="626" spans="1:42" s="17" customFormat="1" x14ac:dyDescent="0.2">
      <c r="A626" s="478">
        <v>1</v>
      </c>
      <c r="B626" s="479"/>
      <c r="C626" s="479"/>
      <c r="D626" s="480"/>
      <c r="E626" s="480"/>
      <c r="F626" s="481"/>
      <c r="G626" s="312">
        <f t="shared" ref="G626:G636" si="237">IF(AND((COUNTA($C$3)=1),(COUNTA(F626)=1),($C$3&lt;&gt;0),(OR((E626&lt;$C$62),(E626&gt;($E$62+61))))),1,0)</f>
        <v>0</v>
      </c>
      <c r="H626" s="312">
        <f t="shared" ref="H626:H636" si="238">IF(AND((COUNTA($C$3)=1),(COUNTA(F626)=1),($C$3&lt;&gt;0),(OR((D626&lt;$C$62),(D626&gt;($E$62))))),1,0)</f>
        <v>0</v>
      </c>
      <c r="I626" s="312"/>
      <c r="J626" s="312"/>
      <c r="K626" s="312"/>
      <c r="L626" s="312"/>
      <c r="M626" s="312"/>
      <c r="N626" s="312"/>
      <c r="O626" s="312"/>
      <c r="P626" s="312"/>
      <c r="Q626" s="478">
        <v>12</v>
      </c>
      <c r="R626" s="479"/>
      <c r="S626" s="479"/>
      <c r="T626" s="480"/>
      <c r="U626" s="480"/>
      <c r="V626" s="481"/>
      <c r="W626" s="312">
        <f t="shared" ref="W626:W636" si="239">IF(AND((COUNTA($C$3)=1),(COUNTA(V626)=1),($C$3&lt;&gt;0),(OR((U626&lt;$C$62),(U626&gt;($E$62+61))))),1,0)</f>
        <v>0</v>
      </c>
      <c r="X626" s="312">
        <f t="shared" ref="X626:X636" si="240">IF(AND((COUNTA($C$3)=1),(COUNTA(V626)=1),($C$3&lt;&gt;0),(OR((T626&lt;$C$62),(T626&gt;($E$62))))),1,0)</f>
        <v>0</v>
      </c>
      <c r="Y626" s="312"/>
      <c r="Z626" s="608">
        <v>23</v>
      </c>
      <c r="AA626" s="607"/>
      <c r="AB626" s="607"/>
      <c r="AC626" s="606"/>
      <c r="AD626" s="606"/>
      <c r="AE626" s="605"/>
      <c r="AF626" s="312">
        <f t="shared" ref="AF626:AF636" si="241">IF(AND((COUNTA($C$3)=1),(COUNTA(AE626)=1),($C$3&lt;&gt;0),(OR((AD626&lt;$C$62),(AD626&gt;($E$62+61))))),1,0)</f>
        <v>0</v>
      </c>
      <c r="AG626" s="312">
        <f t="shared" ref="AG626:AG636" si="242">IF(AND((COUNTA($C$3)=1),(COUNTA(AE626)=1),($C$3&lt;&gt;0),(OR((AC626&lt;$C$62),(AC626&gt;($E$62))))),1,0)</f>
        <v>0</v>
      </c>
      <c r="AH626" s="312"/>
      <c r="AI626" s="482">
        <v>34</v>
      </c>
      <c r="AJ626" s="479"/>
      <c r="AK626" s="479"/>
      <c r="AL626" s="480"/>
      <c r="AM626" s="480"/>
      <c r="AN626" s="481"/>
      <c r="AO626" s="312">
        <f t="shared" ref="AO626:AO636" si="243">IF(AND((COUNTA($C$3)=1),(COUNTA(AN626)=1),($C$3&lt;&gt;0),(OR((AM626&lt;$C$62),(AM626&gt;($E$62+61))))),1,0)</f>
        <v>0</v>
      </c>
      <c r="AP626" s="312">
        <f t="shared" ref="AP626:AP636" si="244">IF(AND((COUNTA($C$3)=1),(COUNTA(AN626)=1),($C$3&lt;&gt;0),(OR((AL626&lt;$C$62),(AL626&gt;($E$62))))),1,0)</f>
        <v>0</v>
      </c>
    </row>
    <row r="627" spans="1:42" s="17" customFormat="1" x14ac:dyDescent="0.2">
      <c r="A627" s="478">
        <v>2</v>
      </c>
      <c r="B627" s="479"/>
      <c r="C627" s="479"/>
      <c r="D627" s="480"/>
      <c r="E627" s="480"/>
      <c r="F627" s="481"/>
      <c r="G627" s="312">
        <f t="shared" si="237"/>
        <v>0</v>
      </c>
      <c r="H627" s="312">
        <f t="shared" si="238"/>
        <v>0</v>
      </c>
      <c r="I627" s="312"/>
      <c r="J627" s="312"/>
      <c r="K627" s="312"/>
      <c r="L627" s="312"/>
      <c r="M627" s="312"/>
      <c r="N627" s="312"/>
      <c r="O627" s="312"/>
      <c r="P627" s="312"/>
      <c r="Q627" s="478">
        <v>13</v>
      </c>
      <c r="R627" s="479"/>
      <c r="S627" s="479"/>
      <c r="T627" s="480"/>
      <c r="U627" s="480"/>
      <c r="V627" s="481"/>
      <c r="W627" s="312">
        <f t="shared" si="239"/>
        <v>0</v>
      </c>
      <c r="X627" s="312">
        <f t="shared" si="240"/>
        <v>0</v>
      </c>
      <c r="Y627" s="312"/>
      <c r="Z627" s="608">
        <v>24</v>
      </c>
      <c r="AA627" s="607"/>
      <c r="AB627" s="607"/>
      <c r="AC627" s="606"/>
      <c r="AD627" s="606"/>
      <c r="AE627" s="605"/>
      <c r="AF627" s="312">
        <f t="shared" si="241"/>
        <v>0</v>
      </c>
      <c r="AG627" s="312">
        <f t="shared" si="242"/>
        <v>0</v>
      </c>
      <c r="AH627" s="312"/>
      <c r="AI627" s="482">
        <v>35</v>
      </c>
      <c r="AJ627" s="479"/>
      <c r="AK627" s="479"/>
      <c r="AL627" s="480"/>
      <c r="AM627" s="480"/>
      <c r="AN627" s="481"/>
      <c r="AO627" s="312">
        <f t="shared" si="243"/>
        <v>0</v>
      </c>
      <c r="AP627" s="312">
        <f t="shared" si="244"/>
        <v>0</v>
      </c>
    </row>
    <row r="628" spans="1:42" s="17" customFormat="1" x14ac:dyDescent="0.2">
      <c r="A628" s="478">
        <v>3</v>
      </c>
      <c r="B628" s="479"/>
      <c r="C628" s="479"/>
      <c r="D628" s="480"/>
      <c r="E628" s="480"/>
      <c r="F628" s="481"/>
      <c r="G628" s="312">
        <f t="shared" si="237"/>
        <v>0</v>
      </c>
      <c r="H628" s="312">
        <f t="shared" si="238"/>
        <v>0</v>
      </c>
      <c r="I628" s="312"/>
      <c r="J628" s="312"/>
      <c r="K628" s="312"/>
      <c r="L628" s="312"/>
      <c r="M628" s="312"/>
      <c r="N628" s="312"/>
      <c r="O628" s="312"/>
      <c r="P628" s="312"/>
      <c r="Q628" s="478">
        <v>14</v>
      </c>
      <c r="R628" s="479"/>
      <c r="S628" s="479"/>
      <c r="T628" s="480"/>
      <c r="U628" s="480"/>
      <c r="V628" s="481"/>
      <c r="W628" s="312">
        <f t="shared" si="239"/>
        <v>0</v>
      </c>
      <c r="X628" s="312">
        <f t="shared" si="240"/>
        <v>0</v>
      </c>
      <c r="Y628" s="312"/>
      <c r="Z628" s="608">
        <v>25</v>
      </c>
      <c r="AA628" s="607"/>
      <c r="AB628" s="607"/>
      <c r="AC628" s="606"/>
      <c r="AD628" s="606"/>
      <c r="AE628" s="605"/>
      <c r="AF628" s="312">
        <f t="shared" si="241"/>
        <v>0</v>
      </c>
      <c r="AG628" s="312">
        <f t="shared" si="242"/>
        <v>0</v>
      </c>
      <c r="AH628" s="312"/>
      <c r="AI628" s="482">
        <v>36</v>
      </c>
      <c r="AJ628" s="479"/>
      <c r="AK628" s="479"/>
      <c r="AL628" s="480"/>
      <c r="AM628" s="480"/>
      <c r="AN628" s="481"/>
      <c r="AO628" s="312">
        <f t="shared" si="243"/>
        <v>0</v>
      </c>
      <c r="AP628" s="312">
        <f t="shared" si="244"/>
        <v>0</v>
      </c>
    </row>
    <row r="629" spans="1:42" s="17" customFormat="1" x14ac:dyDescent="0.2">
      <c r="A629" s="478">
        <v>4</v>
      </c>
      <c r="B629" s="479"/>
      <c r="C629" s="479"/>
      <c r="D629" s="480"/>
      <c r="E629" s="480"/>
      <c r="F629" s="481"/>
      <c r="G629" s="312">
        <f t="shared" si="237"/>
        <v>0</v>
      </c>
      <c r="H629" s="312">
        <f t="shared" si="238"/>
        <v>0</v>
      </c>
      <c r="I629" s="312"/>
      <c r="J629" s="312"/>
      <c r="K629" s="312"/>
      <c r="L629" s="312"/>
      <c r="M629" s="312"/>
      <c r="N629" s="312"/>
      <c r="O629" s="312"/>
      <c r="P629" s="312"/>
      <c r="Q629" s="478">
        <v>15</v>
      </c>
      <c r="R629" s="479"/>
      <c r="S629" s="479"/>
      <c r="T629" s="480"/>
      <c r="U629" s="480"/>
      <c r="V629" s="481"/>
      <c r="W629" s="312">
        <f t="shared" si="239"/>
        <v>0</v>
      </c>
      <c r="X629" s="312">
        <f t="shared" si="240"/>
        <v>0</v>
      </c>
      <c r="Y629" s="312"/>
      <c r="Z629" s="608">
        <v>26</v>
      </c>
      <c r="AA629" s="607"/>
      <c r="AB629" s="607"/>
      <c r="AC629" s="606"/>
      <c r="AD629" s="606"/>
      <c r="AE629" s="605"/>
      <c r="AF629" s="312">
        <f t="shared" si="241"/>
        <v>0</v>
      </c>
      <c r="AG629" s="312">
        <f t="shared" si="242"/>
        <v>0</v>
      </c>
      <c r="AH629" s="312"/>
      <c r="AI629" s="482">
        <v>37</v>
      </c>
      <c r="AJ629" s="479"/>
      <c r="AK629" s="479"/>
      <c r="AL629" s="480"/>
      <c r="AM629" s="480"/>
      <c r="AN629" s="481"/>
      <c r="AO629" s="312">
        <f t="shared" si="243"/>
        <v>0</v>
      </c>
      <c r="AP629" s="312">
        <f t="shared" si="244"/>
        <v>0</v>
      </c>
    </row>
    <row r="630" spans="1:42" s="17" customFormat="1" x14ac:dyDescent="0.2">
      <c r="A630" s="478">
        <v>5</v>
      </c>
      <c r="B630" s="479"/>
      <c r="C630" s="479"/>
      <c r="D630" s="480"/>
      <c r="E630" s="480"/>
      <c r="F630" s="481"/>
      <c r="G630" s="312">
        <f t="shared" si="237"/>
        <v>0</v>
      </c>
      <c r="H630" s="312">
        <f t="shared" si="238"/>
        <v>0</v>
      </c>
      <c r="I630" s="312"/>
      <c r="J630" s="312"/>
      <c r="K630" s="312"/>
      <c r="L630" s="312"/>
      <c r="M630" s="312"/>
      <c r="N630" s="312"/>
      <c r="O630" s="312"/>
      <c r="P630" s="312"/>
      <c r="Q630" s="478">
        <v>16</v>
      </c>
      <c r="R630" s="479"/>
      <c r="S630" s="479"/>
      <c r="T630" s="480"/>
      <c r="U630" s="480"/>
      <c r="V630" s="481"/>
      <c r="W630" s="312">
        <f t="shared" si="239"/>
        <v>0</v>
      </c>
      <c r="X630" s="312">
        <f t="shared" si="240"/>
        <v>0</v>
      </c>
      <c r="Y630" s="312"/>
      <c r="Z630" s="608">
        <v>27</v>
      </c>
      <c r="AA630" s="607"/>
      <c r="AB630" s="607"/>
      <c r="AC630" s="606"/>
      <c r="AD630" s="606"/>
      <c r="AE630" s="605"/>
      <c r="AF630" s="312">
        <f t="shared" si="241"/>
        <v>0</v>
      </c>
      <c r="AG630" s="312">
        <f t="shared" si="242"/>
        <v>0</v>
      </c>
      <c r="AH630" s="312"/>
      <c r="AI630" s="482">
        <v>38</v>
      </c>
      <c r="AJ630" s="479"/>
      <c r="AK630" s="479"/>
      <c r="AL630" s="480"/>
      <c r="AM630" s="480"/>
      <c r="AN630" s="481"/>
      <c r="AO630" s="312">
        <f t="shared" si="243"/>
        <v>0</v>
      </c>
      <c r="AP630" s="312">
        <f t="shared" si="244"/>
        <v>0</v>
      </c>
    </row>
    <row r="631" spans="1:42" s="17" customFormat="1" x14ac:dyDescent="0.2">
      <c r="A631" s="478">
        <v>6</v>
      </c>
      <c r="B631" s="479"/>
      <c r="C631" s="479"/>
      <c r="D631" s="480"/>
      <c r="E631" s="480"/>
      <c r="F631" s="481"/>
      <c r="G631" s="312">
        <f t="shared" si="237"/>
        <v>0</v>
      </c>
      <c r="H631" s="312">
        <f t="shared" si="238"/>
        <v>0</v>
      </c>
      <c r="I631" s="312"/>
      <c r="J631" s="312"/>
      <c r="K631" s="312"/>
      <c r="L631" s="312"/>
      <c r="M631" s="312"/>
      <c r="N631" s="312"/>
      <c r="O631" s="312"/>
      <c r="P631" s="312"/>
      <c r="Q631" s="478">
        <v>17</v>
      </c>
      <c r="R631" s="479"/>
      <c r="S631" s="479"/>
      <c r="T631" s="480"/>
      <c r="U631" s="480"/>
      <c r="V631" s="481"/>
      <c r="W631" s="312">
        <f t="shared" si="239"/>
        <v>0</v>
      </c>
      <c r="X631" s="312">
        <f t="shared" si="240"/>
        <v>0</v>
      </c>
      <c r="Y631" s="312"/>
      <c r="Z631" s="608">
        <v>28</v>
      </c>
      <c r="AA631" s="607"/>
      <c r="AB631" s="607"/>
      <c r="AC631" s="606"/>
      <c r="AD631" s="606"/>
      <c r="AE631" s="605"/>
      <c r="AF631" s="312">
        <f t="shared" si="241"/>
        <v>0</v>
      </c>
      <c r="AG631" s="312">
        <f t="shared" si="242"/>
        <v>0</v>
      </c>
      <c r="AH631" s="312"/>
      <c r="AI631" s="482">
        <v>39</v>
      </c>
      <c r="AJ631" s="479"/>
      <c r="AK631" s="479"/>
      <c r="AL631" s="480"/>
      <c r="AM631" s="480"/>
      <c r="AN631" s="481"/>
      <c r="AO631" s="312">
        <f t="shared" si="243"/>
        <v>0</v>
      </c>
      <c r="AP631" s="312">
        <f t="shared" si="244"/>
        <v>0</v>
      </c>
    </row>
    <row r="632" spans="1:42" s="17" customFormat="1" x14ac:dyDescent="0.2">
      <c r="A632" s="478">
        <v>7</v>
      </c>
      <c r="B632" s="479"/>
      <c r="C632" s="479"/>
      <c r="D632" s="480"/>
      <c r="E632" s="480"/>
      <c r="F632" s="481"/>
      <c r="G632" s="312">
        <f t="shared" si="237"/>
        <v>0</v>
      </c>
      <c r="H632" s="312">
        <f t="shared" si="238"/>
        <v>0</v>
      </c>
      <c r="I632" s="312"/>
      <c r="J632" s="312"/>
      <c r="K632" s="312"/>
      <c r="L632" s="312"/>
      <c r="M632" s="312"/>
      <c r="N632" s="312"/>
      <c r="O632" s="312"/>
      <c r="P632" s="312"/>
      <c r="Q632" s="478">
        <v>18</v>
      </c>
      <c r="R632" s="479"/>
      <c r="S632" s="479"/>
      <c r="T632" s="480"/>
      <c r="U632" s="480"/>
      <c r="V632" s="481"/>
      <c r="W632" s="312">
        <f t="shared" si="239"/>
        <v>0</v>
      </c>
      <c r="X632" s="312">
        <f t="shared" si="240"/>
        <v>0</v>
      </c>
      <c r="Y632" s="312"/>
      <c r="Z632" s="608">
        <v>29</v>
      </c>
      <c r="AA632" s="607"/>
      <c r="AB632" s="607"/>
      <c r="AC632" s="606"/>
      <c r="AD632" s="606"/>
      <c r="AE632" s="605"/>
      <c r="AF632" s="312">
        <f t="shared" si="241"/>
        <v>0</v>
      </c>
      <c r="AG632" s="312">
        <f t="shared" si="242"/>
        <v>0</v>
      </c>
      <c r="AH632" s="312"/>
      <c r="AI632" s="482">
        <v>40</v>
      </c>
      <c r="AJ632" s="479"/>
      <c r="AK632" s="479"/>
      <c r="AL632" s="480"/>
      <c r="AM632" s="480"/>
      <c r="AN632" s="481"/>
      <c r="AO632" s="312">
        <f t="shared" si="243"/>
        <v>0</v>
      </c>
      <c r="AP632" s="312">
        <f t="shared" si="244"/>
        <v>0</v>
      </c>
    </row>
    <row r="633" spans="1:42" s="17" customFormat="1" x14ac:dyDescent="0.2">
      <c r="A633" s="478">
        <v>8</v>
      </c>
      <c r="B633" s="479"/>
      <c r="C633" s="479"/>
      <c r="D633" s="480"/>
      <c r="E633" s="480"/>
      <c r="F633" s="481"/>
      <c r="G633" s="312">
        <f t="shared" si="237"/>
        <v>0</v>
      </c>
      <c r="H633" s="312">
        <f t="shared" si="238"/>
        <v>0</v>
      </c>
      <c r="I633" s="312"/>
      <c r="J633" s="312"/>
      <c r="K633" s="312"/>
      <c r="L633" s="312"/>
      <c r="M633" s="312"/>
      <c r="N633" s="312"/>
      <c r="O633" s="312"/>
      <c r="P633" s="312"/>
      <c r="Q633" s="478">
        <v>19</v>
      </c>
      <c r="R633" s="479"/>
      <c r="S633" s="479"/>
      <c r="T633" s="480"/>
      <c r="U633" s="480"/>
      <c r="V633" s="481"/>
      <c r="W633" s="312">
        <f t="shared" si="239"/>
        <v>0</v>
      </c>
      <c r="X633" s="312">
        <f t="shared" si="240"/>
        <v>0</v>
      </c>
      <c r="Y633" s="312"/>
      <c r="Z633" s="608">
        <v>30</v>
      </c>
      <c r="AA633" s="607"/>
      <c r="AB633" s="607"/>
      <c r="AC633" s="606"/>
      <c r="AD633" s="606"/>
      <c r="AE633" s="605"/>
      <c r="AF633" s="312">
        <f t="shared" si="241"/>
        <v>0</v>
      </c>
      <c r="AG633" s="312">
        <f t="shared" si="242"/>
        <v>0</v>
      </c>
      <c r="AH633" s="312"/>
      <c r="AI633" s="482">
        <v>41</v>
      </c>
      <c r="AJ633" s="479"/>
      <c r="AK633" s="479"/>
      <c r="AL633" s="480"/>
      <c r="AM633" s="480"/>
      <c r="AN633" s="481"/>
      <c r="AO633" s="312">
        <f t="shared" si="243"/>
        <v>0</v>
      </c>
      <c r="AP633" s="312">
        <f t="shared" si="244"/>
        <v>0</v>
      </c>
    </row>
    <row r="634" spans="1:42" s="17" customFormat="1" x14ac:dyDescent="0.2">
      <c r="A634" s="478">
        <v>9</v>
      </c>
      <c r="B634" s="479"/>
      <c r="C634" s="479"/>
      <c r="D634" s="480"/>
      <c r="E634" s="480"/>
      <c r="F634" s="481"/>
      <c r="G634" s="312">
        <f t="shared" si="237"/>
        <v>0</v>
      </c>
      <c r="H634" s="312">
        <f t="shared" si="238"/>
        <v>0</v>
      </c>
      <c r="I634" s="312"/>
      <c r="J634" s="312"/>
      <c r="K634" s="312"/>
      <c r="L634" s="312"/>
      <c r="M634" s="312"/>
      <c r="N634" s="312"/>
      <c r="O634" s="312"/>
      <c r="P634" s="312"/>
      <c r="Q634" s="478">
        <v>20</v>
      </c>
      <c r="R634" s="479"/>
      <c r="S634" s="479"/>
      <c r="T634" s="480"/>
      <c r="U634" s="480"/>
      <c r="V634" s="481"/>
      <c r="W634" s="312">
        <f t="shared" si="239"/>
        <v>0</v>
      </c>
      <c r="X634" s="312">
        <f t="shared" si="240"/>
        <v>0</v>
      </c>
      <c r="Y634" s="312"/>
      <c r="Z634" s="608">
        <v>31</v>
      </c>
      <c r="AA634" s="607"/>
      <c r="AB634" s="607"/>
      <c r="AC634" s="606"/>
      <c r="AD634" s="606"/>
      <c r="AE634" s="605"/>
      <c r="AF634" s="312">
        <f t="shared" si="241"/>
        <v>0</v>
      </c>
      <c r="AG634" s="312">
        <f t="shared" si="242"/>
        <v>0</v>
      </c>
      <c r="AH634" s="312"/>
      <c r="AI634" s="482">
        <v>42</v>
      </c>
      <c r="AJ634" s="479"/>
      <c r="AK634" s="479"/>
      <c r="AL634" s="480"/>
      <c r="AM634" s="480"/>
      <c r="AN634" s="481"/>
      <c r="AO634" s="312">
        <f t="shared" si="243"/>
        <v>0</v>
      </c>
      <c r="AP634" s="312">
        <f t="shared" si="244"/>
        <v>0</v>
      </c>
    </row>
    <row r="635" spans="1:42" s="17" customFormat="1" x14ac:dyDescent="0.2">
      <c r="A635" s="478">
        <v>10</v>
      </c>
      <c r="B635" s="479"/>
      <c r="C635" s="479"/>
      <c r="D635" s="480"/>
      <c r="E635" s="480"/>
      <c r="F635" s="481"/>
      <c r="G635" s="312">
        <f t="shared" si="237"/>
        <v>0</v>
      </c>
      <c r="H635" s="312">
        <f t="shared" si="238"/>
        <v>0</v>
      </c>
      <c r="I635" s="312"/>
      <c r="J635" s="312"/>
      <c r="K635" s="312"/>
      <c r="L635" s="312"/>
      <c r="M635" s="312"/>
      <c r="N635" s="312"/>
      <c r="O635" s="312"/>
      <c r="P635" s="312"/>
      <c r="Q635" s="478">
        <v>21</v>
      </c>
      <c r="R635" s="479"/>
      <c r="S635" s="479"/>
      <c r="T635" s="480"/>
      <c r="U635" s="480"/>
      <c r="V635" s="481"/>
      <c r="W635" s="312">
        <f t="shared" si="239"/>
        <v>0</v>
      </c>
      <c r="X635" s="312">
        <f t="shared" si="240"/>
        <v>0</v>
      </c>
      <c r="Y635" s="312"/>
      <c r="Z635" s="608">
        <v>32</v>
      </c>
      <c r="AA635" s="607"/>
      <c r="AB635" s="607"/>
      <c r="AC635" s="606"/>
      <c r="AD635" s="606"/>
      <c r="AE635" s="605"/>
      <c r="AF635" s="312">
        <f t="shared" si="241"/>
        <v>0</v>
      </c>
      <c r="AG635" s="312">
        <f t="shared" si="242"/>
        <v>0</v>
      </c>
      <c r="AH635" s="312"/>
      <c r="AI635" s="482">
        <v>43</v>
      </c>
      <c r="AJ635" s="479"/>
      <c r="AK635" s="479"/>
      <c r="AL635" s="480"/>
      <c r="AM635" s="480"/>
      <c r="AN635" s="481"/>
      <c r="AO635" s="312">
        <f t="shared" si="243"/>
        <v>0</v>
      </c>
      <c r="AP635" s="312">
        <f t="shared" si="244"/>
        <v>0</v>
      </c>
    </row>
    <row r="636" spans="1:42" s="17" customFormat="1" ht="13.5" thickBot="1" x14ac:dyDescent="0.25">
      <c r="A636" s="483">
        <v>11</v>
      </c>
      <c r="B636" s="484"/>
      <c r="C636" s="484"/>
      <c r="D636" s="485"/>
      <c r="E636" s="485"/>
      <c r="F636" s="486"/>
      <c r="G636" s="312">
        <f t="shared" si="237"/>
        <v>0</v>
      </c>
      <c r="H636" s="312">
        <f t="shared" si="238"/>
        <v>0</v>
      </c>
      <c r="I636" s="312"/>
      <c r="J636" s="312"/>
      <c r="K636" s="312"/>
      <c r="L636" s="312"/>
      <c r="M636" s="312"/>
      <c r="N636" s="312"/>
      <c r="O636" s="312"/>
      <c r="P636" s="312"/>
      <c r="Q636" s="483">
        <v>22</v>
      </c>
      <c r="R636" s="484"/>
      <c r="S636" s="484"/>
      <c r="T636" s="485"/>
      <c r="U636" s="485"/>
      <c r="V636" s="486"/>
      <c r="W636" s="312">
        <f t="shared" si="239"/>
        <v>0</v>
      </c>
      <c r="X636" s="312">
        <f t="shared" si="240"/>
        <v>0</v>
      </c>
      <c r="Y636" s="312"/>
      <c r="Z636" s="604">
        <v>33</v>
      </c>
      <c r="AA636" s="603"/>
      <c r="AB636" s="603"/>
      <c r="AC636" s="602"/>
      <c r="AD636" s="602"/>
      <c r="AE636" s="601"/>
      <c r="AF636" s="312">
        <f t="shared" si="241"/>
        <v>0</v>
      </c>
      <c r="AG636" s="312">
        <f t="shared" si="242"/>
        <v>0</v>
      </c>
      <c r="AH636" s="312"/>
      <c r="AI636" s="487"/>
      <c r="AJ636" s="488" t="s">
        <v>3</v>
      </c>
      <c r="AK636" s="487"/>
      <c r="AL636" s="487"/>
      <c r="AM636" s="487"/>
      <c r="AN636" s="489">
        <f>SUM(F626:F636)+SUM(V626:V636)+SUM(AN626:AN635)+SUM(AE626:AE636)</f>
        <v>0</v>
      </c>
      <c r="AO636" s="312">
        <f t="shared" si="243"/>
        <v>0</v>
      </c>
      <c r="AP636" s="312">
        <f t="shared" si="244"/>
        <v>0</v>
      </c>
    </row>
    <row r="637" spans="1:42" s="17" customFormat="1" x14ac:dyDescent="0.2">
      <c r="B637" s="328"/>
      <c r="C637" s="328"/>
      <c r="D637" s="329"/>
      <c r="E637" s="329"/>
      <c r="F637" s="297"/>
      <c r="G637" s="312"/>
      <c r="H637" s="312"/>
      <c r="I637" s="312"/>
      <c r="J637" s="312"/>
      <c r="K637" s="312"/>
      <c r="L637" s="312"/>
      <c r="M637" s="312"/>
      <c r="N637" s="312"/>
      <c r="O637" s="312"/>
      <c r="P637" s="312"/>
      <c r="R637" s="328"/>
      <c r="S637" s="328"/>
      <c r="T637" s="329"/>
      <c r="U637" s="329"/>
      <c r="V637" s="297"/>
      <c r="W637" s="312"/>
      <c r="X637" s="312"/>
      <c r="Y637" s="312"/>
      <c r="Z637" s="597"/>
      <c r="AA637" s="600"/>
      <c r="AB637" s="600"/>
      <c r="AC637" s="599"/>
      <c r="AD637" s="599"/>
      <c r="AE637" s="598"/>
      <c r="AF637" s="312"/>
      <c r="AG637" s="312"/>
      <c r="AH637" s="312"/>
      <c r="AJ637" s="328"/>
      <c r="AK637" s="328"/>
      <c r="AL637" s="329"/>
      <c r="AM637" s="329"/>
      <c r="AN637" s="297"/>
      <c r="AO637" s="312"/>
      <c r="AP637" s="312"/>
    </row>
    <row r="638" spans="1:42" s="17" customFormat="1" x14ac:dyDescent="0.2">
      <c r="B638" s="328"/>
      <c r="C638" s="328"/>
      <c r="D638" s="329"/>
      <c r="E638" s="329"/>
      <c r="F638" s="297"/>
      <c r="G638" s="312"/>
      <c r="H638" s="312"/>
      <c r="I638" s="312"/>
      <c r="J638" s="312"/>
      <c r="K638" s="312"/>
      <c r="L638" s="312"/>
      <c r="M638" s="312"/>
      <c r="N638" s="312"/>
      <c r="O638" s="312"/>
      <c r="P638" s="312"/>
      <c r="R638" s="328"/>
      <c r="S638" s="328"/>
      <c r="T638" s="329"/>
      <c r="U638" s="329"/>
      <c r="V638" s="297"/>
      <c r="W638" s="312"/>
      <c r="X638" s="312"/>
      <c r="Y638" s="312"/>
      <c r="Z638" s="597"/>
      <c r="AA638" s="600"/>
      <c r="AB638" s="600"/>
      <c r="AC638" s="599"/>
      <c r="AD638" s="599"/>
      <c r="AE638" s="598"/>
      <c r="AF638" s="312"/>
      <c r="AG638" s="312"/>
      <c r="AH638" s="312"/>
      <c r="AJ638" s="328"/>
      <c r="AK638" s="328"/>
      <c r="AL638" s="329"/>
      <c r="AM638" s="329"/>
      <c r="AN638" s="297"/>
      <c r="AO638" s="312"/>
      <c r="AP638" s="312"/>
    </row>
    <row r="639" spans="1:42" s="17" customFormat="1" x14ac:dyDescent="0.2">
      <c r="B639" s="328"/>
      <c r="C639" s="328"/>
      <c r="D639" s="329"/>
      <c r="E639" s="329"/>
      <c r="F639" s="297"/>
      <c r="G639" s="312"/>
      <c r="H639" s="312"/>
      <c r="I639" s="312"/>
      <c r="J639" s="312"/>
      <c r="K639" s="312"/>
      <c r="L639" s="312"/>
      <c r="M639" s="312"/>
      <c r="N639" s="312"/>
      <c r="O639" s="312"/>
      <c r="P639" s="312"/>
      <c r="R639" s="328"/>
      <c r="S639" s="328"/>
      <c r="T639" s="329"/>
      <c r="U639" s="329"/>
      <c r="V639" s="297"/>
      <c r="W639" s="312"/>
      <c r="X639" s="312"/>
      <c r="Y639" s="312"/>
      <c r="Z639" s="597"/>
      <c r="AA639" s="600"/>
      <c r="AB639" s="600"/>
      <c r="AC639" s="599"/>
      <c r="AD639" s="599"/>
      <c r="AE639" s="598"/>
      <c r="AF639" s="312"/>
      <c r="AG639" s="312"/>
      <c r="AH639" s="312"/>
      <c r="AJ639" s="328"/>
      <c r="AK639" s="328"/>
      <c r="AL639" s="329"/>
      <c r="AM639" s="329"/>
      <c r="AN639" s="297"/>
      <c r="AO639" s="312"/>
      <c r="AP639" s="312"/>
    </row>
    <row r="640" spans="1:42" s="17" customFormat="1" x14ac:dyDescent="0.2">
      <c r="B640" s="328"/>
      <c r="C640" s="328"/>
      <c r="D640" s="329"/>
      <c r="E640" s="329"/>
      <c r="F640" s="297"/>
      <c r="G640" s="312"/>
      <c r="H640" s="312"/>
      <c r="I640" s="312"/>
      <c r="J640" s="312"/>
      <c r="K640" s="312"/>
      <c r="L640" s="312"/>
      <c r="M640" s="312"/>
      <c r="N640" s="312"/>
      <c r="O640" s="312"/>
      <c r="P640" s="312"/>
      <c r="R640" s="328"/>
      <c r="S640" s="328"/>
      <c r="T640" s="329"/>
      <c r="U640" s="329"/>
      <c r="V640" s="297"/>
      <c r="W640" s="312"/>
      <c r="X640" s="312"/>
      <c r="Y640" s="312"/>
      <c r="Z640" s="597"/>
      <c r="AA640" s="600"/>
      <c r="AB640" s="600"/>
      <c r="AC640" s="599"/>
      <c r="AD640" s="599"/>
      <c r="AE640" s="598"/>
      <c r="AF640" s="312"/>
      <c r="AG640" s="312"/>
      <c r="AH640" s="312"/>
      <c r="AJ640" s="328"/>
      <c r="AK640" s="328"/>
      <c r="AL640" s="329"/>
      <c r="AM640" s="329"/>
      <c r="AN640" s="297"/>
      <c r="AO640" s="312"/>
      <c r="AP640" s="312"/>
    </row>
    <row r="641" spans="1:42" s="17" customFormat="1" x14ac:dyDescent="0.2">
      <c r="B641" s="328"/>
      <c r="C641" s="328"/>
      <c r="D641" s="329"/>
      <c r="E641" s="329"/>
      <c r="F641" s="297"/>
      <c r="G641" s="312"/>
      <c r="H641" s="312"/>
      <c r="I641" s="312"/>
      <c r="J641" s="312"/>
      <c r="K641" s="312"/>
      <c r="L641" s="312"/>
      <c r="M641" s="312"/>
      <c r="N641" s="312"/>
      <c r="O641" s="312"/>
      <c r="P641" s="312"/>
      <c r="R641" s="328"/>
      <c r="S641" s="328"/>
      <c r="T641" s="329"/>
      <c r="U641" s="329"/>
      <c r="V641" s="297"/>
      <c r="W641" s="312"/>
      <c r="X641" s="312"/>
      <c r="Y641" s="312"/>
      <c r="Z641" s="597"/>
      <c r="AA641" s="600"/>
      <c r="AB641" s="600"/>
      <c r="AC641" s="599"/>
      <c r="AD641" s="599"/>
      <c r="AE641" s="598"/>
      <c r="AF641" s="312"/>
      <c r="AG641" s="312"/>
      <c r="AH641" s="312"/>
      <c r="AJ641" s="328"/>
      <c r="AK641" s="328"/>
      <c r="AL641" s="329"/>
      <c r="AM641" s="329"/>
      <c r="AN641" s="297"/>
      <c r="AO641" s="312"/>
      <c r="AP641" s="312"/>
    </row>
    <row r="642" spans="1:42" s="17" customFormat="1" x14ac:dyDescent="0.2">
      <c r="B642" s="328"/>
      <c r="C642" s="328"/>
      <c r="D642" s="329"/>
      <c r="E642" s="329"/>
      <c r="F642" s="297"/>
      <c r="G642" s="312"/>
      <c r="H642" s="312"/>
      <c r="I642" s="312"/>
      <c r="J642" s="312"/>
      <c r="K642" s="312"/>
      <c r="L642" s="312"/>
      <c r="M642" s="312"/>
      <c r="N642" s="312"/>
      <c r="O642" s="312"/>
      <c r="P642" s="312"/>
      <c r="R642" s="328"/>
      <c r="S642" s="328"/>
      <c r="T642" s="329"/>
      <c r="U642" s="329"/>
      <c r="V642" s="297"/>
      <c r="W642" s="312"/>
      <c r="X642" s="312"/>
      <c r="Y642" s="312"/>
      <c r="Z642" s="597"/>
      <c r="AA642" s="600"/>
      <c r="AB642" s="600"/>
      <c r="AC642" s="599"/>
      <c r="AD642" s="599"/>
      <c r="AE642" s="598"/>
      <c r="AF642" s="312"/>
      <c r="AG642" s="312"/>
      <c r="AH642" s="312"/>
      <c r="AJ642" s="328"/>
      <c r="AK642" s="328"/>
      <c r="AL642" s="329"/>
      <c r="AM642" s="329"/>
      <c r="AN642" s="297"/>
      <c r="AO642" s="312"/>
      <c r="AP642" s="312"/>
    </row>
    <row r="643" spans="1:42" s="17" customFormat="1" ht="13.5" thickBot="1" x14ac:dyDescent="0.25">
      <c r="B643" s="328"/>
      <c r="C643" s="328"/>
      <c r="D643" s="329"/>
      <c r="E643" s="329"/>
      <c r="F643" s="297"/>
      <c r="G643" s="312"/>
      <c r="H643" s="312"/>
      <c r="I643" s="312"/>
      <c r="J643" s="312"/>
      <c r="K643" s="312"/>
      <c r="L643" s="312"/>
      <c r="M643" s="312"/>
      <c r="N643" s="312"/>
      <c r="O643" s="312"/>
      <c r="P643" s="312"/>
      <c r="R643" s="328"/>
      <c r="S643" s="328"/>
      <c r="T643" s="329"/>
      <c r="U643" s="329"/>
      <c r="V643" s="297"/>
      <c r="W643" s="312"/>
      <c r="X643" s="312"/>
      <c r="Y643" s="312"/>
      <c r="Z643" s="597"/>
      <c r="AA643" s="600"/>
      <c r="AB643" s="600"/>
      <c r="AC643" s="599"/>
      <c r="AD643" s="599"/>
      <c r="AE643" s="598"/>
      <c r="AF643" s="312"/>
      <c r="AG643" s="312"/>
      <c r="AH643" s="312"/>
      <c r="AJ643" s="328"/>
      <c r="AK643" s="328"/>
      <c r="AL643" s="329"/>
      <c r="AM643" s="329"/>
      <c r="AN643" s="297"/>
      <c r="AO643" s="312"/>
      <c r="AP643" s="312"/>
    </row>
    <row r="644" spans="1:42" s="17" customFormat="1" ht="13.5" customHeight="1" thickBot="1" x14ac:dyDescent="0.25">
      <c r="A644" s="472">
        <v>30</v>
      </c>
      <c r="B644" s="473"/>
      <c r="C644" s="473"/>
      <c r="D644" s="755" t="s">
        <v>159</v>
      </c>
      <c r="E644" s="757" t="s">
        <v>34</v>
      </c>
      <c r="F644" s="317">
        <f>+$AN656</f>
        <v>0</v>
      </c>
      <c r="Q644" s="472"/>
      <c r="R644" s="473"/>
      <c r="S644" s="473"/>
      <c r="T644" s="755" t="s">
        <v>159</v>
      </c>
      <c r="U644" s="757" t="s">
        <v>34</v>
      </c>
      <c r="V644" s="317">
        <f>+$AN656</f>
        <v>0</v>
      </c>
      <c r="Z644" s="615">
        <v>30</v>
      </c>
      <c r="AA644" s="614"/>
      <c r="AB644" s="614"/>
      <c r="AC644" s="763" t="s">
        <v>159</v>
      </c>
      <c r="AD644" s="761" t="s">
        <v>34</v>
      </c>
      <c r="AE644" s="612">
        <f>+$AN656</f>
        <v>0</v>
      </c>
      <c r="AI644" s="473"/>
      <c r="AJ644" s="473"/>
      <c r="AK644" s="473"/>
      <c r="AL644" s="765" t="s">
        <v>159</v>
      </c>
      <c r="AM644" s="757" t="s">
        <v>34</v>
      </c>
      <c r="AN644" s="767" t="s">
        <v>18</v>
      </c>
    </row>
    <row r="645" spans="1:42" s="17" customFormat="1" ht="51" x14ac:dyDescent="0.2">
      <c r="A645" s="475" t="s">
        <v>7</v>
      </c>
      <c r="B645" s="476" t="str">
        <f>+" אסמכתא " &amp; B32 &amp;"         חזרה לטבלה "</f>
        <v xml:space="preserve"> אסמכתא          חזרה לטבלה </v>
      </c>
      <c r="C645" s="477" t="s">
        <v>203</v>
      </c>
      <c r="D645" s="756"/>
      <c r="E645" s="758"/>
      <c r="F645" s="317" t="s">
        <v>18</v>
      </c>
      <c r="G645" s="312"/>
      <c r="Q645" s="475" t="s">
        <v>23</v>
      </c>
      <c r="R645" s="476" t="str">
        <f>+" אסמכתא " &amp; B32 &amp;"         חזרה לטבלה "</f>
        <v xml:space="preserve"> אסמכתא          חזרה לטבלה </v>
      </c>
      <c r="S645" s="477" t="s">
        <v>203</v>
      </c>
      <c r="T645" s="756"/>
      <c r="U645" s="758"/>
      <c r="V645" s="317" t="s">
        <v>18</v>
      </c>
      <c r="W645" s="312"/>
      <c r="Z645" s="611" t="s">
        <v>7</v>
      </c>
      <c r="AA645" s="610" t="str">
        <f>+" אסמכתא " &amp; B32 &amp;"         חזרה לטבלה "</f>
        <v xml:space="preserve"> אסמכתא          חזרה לטבלה </v>
      </c>
      <c r="AB645" s="609" t="s">
        <v>203</v>
      </c>
      <c r="AC645" s="764"/>
      <c r="AD645" s="762"/>
      <c r="AE645" s="612" t="s">
        <v>18</v>
      </c>
      <c r="AF645" s="312"/>
      <c r="AI645" s="477" t="s">
        <v>23</v>
      </c>
      <c r="AJ645" s="476" t="str">
        <f>+" אסמכתא " &amp; B32 &amp;"         חזרה לטבלה "</f>
        <v xml:space="preserve"> אסמכתא          חזרה לטבלה </v>
      </c>
      <c r="AK645" s="477" t="s">
        <v>203</v>
      </c>
      <c r="AL645" s="766"/>
      <c r="AM645" s="758"/>
      <c r="AN645" s="768"/>
      <c r="AO645" s="312"/>
    </row>
    <row r="646" spans="1:42" s="17" customFormat="1" x14ac:dyDescent="0.2">
      <c r="A646" s="478">
        <v>1</v>
      </c>
      <c r="B646" s="479"/>
      <c r="C646" s="479"/>
      <c r="D646" s="480"/>
      <c r="E646" s="480"/>
      <c r="F646" s="481"/>
      <c r="G646" s="312">
        <f t="shared" ref="G646:G656" si="245">IF(AND((COUNTA($C$3)=1),(COUNTA(F646)=1),($C$3&lt;&gt;0),(OR((E646&lt;$C$62),(E646&gt;($E$62+61))))),1,0)</f>
        <v>0</v>
      </c>
      <c r="H646" s="312">
        <f t="shared" ref="H646:H656" si="246">IF(AND((COUNTA($C$3)=1),(COUNTA(F646)=1),($C$3&lt;&gt;0),(OR((D646&lt;$C$62),(D646&gt;($E$62))))),1,0)</f>
        <v>0</v>
      </c>
      <c r="I646" s="312"/>
      <c r="J646" s="312"/>
      <c r="K646" s="312"/>
      <c r="L646" s="312"/>
      <c r="M646" s="312"/>
      <c r="N646" s="312"/>
      <c r="O646" s="312"/>
      <c r="P646" s="312"/>
      <c r="Q646" s="478">
        <v>12</v>
      </c>
      <c r="R646" s="479"/>
      <c r="S646" s="479"/>
      <c r="T646" s="480"/>
      <c r="U646" s="480"/>
      <c r="V646" s="481"/>
      <c r="W646" s="312">
        <f t="shared" ref="W646:W656" si="247">IF(AND((COUNTA($C$3)=1),(COUNTA(V646)=1),($C$3&lt;&gt;0),(OR((U646&lt;$C$62),(U646&gt;($E$62+61))))),1,0)</f>
        <v>0</v>
      </c>
      <c r="X646" s="312">
        <f t="shared" ref="X646:X656" si="248">IF(AND((COUNTA($C$3)=1),(COUNTA(V646)=1),($C$3&lt;&gt;0),(OR((T646&lt;$C$62),(T646&gt;($E$62))))),1,0)</f>
        <v>0</v>
      </c>
      <c r="Y646" s="312"/>
      <c r="Z646" s="608">
        <v>23</v>
      </c>
      <c r="AA646" s="607"/>
      <c r="AB646" s="607"/>
      <c r="AC646" s="606"/>
      <c r="AD646" s="606"/>
      <c r="AE646" s="605"/>
      <c r="AF646" s="312">
        <f t="shared" ref="AF646:AF656" si="249">IF(AND((COUNTA($C$3)=1),(COUNTA(AE646)=1),($C$3&lt;&gt;0),(OR((AD646&lt;$C$62),(AD646&gt;($E$62+61))))),1,0)</f>
        <v>0</v>
      </c>
      <c r="AG646" s="312">
        <f t="shared" ref="AG646:AG656" si="250">IF(AND((COUNTA($C$3)=1),(COUNTA(AE646)=1),($C$3&lt;&gt;0),(OR((AC646&lt;$C$62),(AC646&gt;($E$62))))),1,0)</f>
        <v>0</v>
      </c>
      <c r="AH646" s="312"/>
      <c r="AI646" s="482">
        <v>34</v>
      </c>
      <c r="AJ646" s="479"/>
      <c r="AK646" s="479"/>
      <c r="AL646" s="480"/>
      <c r="AM646" s="480"/>
      <c r="AN646" s="481"/>
      <c r="AO646" s="312">
        <f t="shared" ref="AO646:AO656" si="251">IF(AND((COUNTA($C$3)=1),(COUNTA(AN646)=1),($C$3&lt;&gt;0),(OR((AM646&lt;$C$62),(AM646&gt;($E$62+61))))),1,0)</f>
        <v>0</v>
      </c>
      <c r="AP646" s="312">
        <f t="shared" ref="AP646:AP656" si="252">IF(AND((COUNTA($C$3)=1),(COUNTA(AN646)=1),($C$3&lt;&gt;0),(OR((AL646&lt;$C$62),(AL646&gt;($E$62))))),1,0)</f>
        <v>0</v>
      </c>
    </row>
    <row r="647" spans="1:42" s="17" customFormat="1" x14ac:dyDescent="0.2">
      <c r="A647" s="478">
        <v>2</v>
      </c>
      <c r="B647" s="479"/>
      <c r="C647" s="479"/>
      <c r="D647" s="480"/>
      <c r="E647" s="480"/>
      <c r="F647" s="481"/>
      <c r="G647" s="312">
        <f t="shared" si="245"/>
        <v>0</v>
      </c>
      <c r="H647" s="312">
        <f t="shared" si="246"/>
        <v>0</v>
      </c>
      <c r="I647" s="312"/>
      <c r="J647" s="312"/>
      <c r="K647" s="312"/>
      <c r="L647" s="312"/>
      <c r="M647" s="312"/>
      <c r="N647" s="312"/>
      <c r="O647" s="312"/>
      <c r="P647" s="312"/>
      <c r="Q647" s="478">
        <v>13</v>
      </c>
      <c r="R647" s="479"/>
      <c r="S647" s="479"/>
      <c r="T647" s="480"/>
      <c r="U647" s="480"/>
      <c r="V647" s="481"/>
      <c r="W647" s="312">
        <f t="shared" si="247"/>
        <v>0</v>
      </c>
      <c r="X647" s="312">
        <f t="shared" si="248"/>
        <v>0</v>
      </c>
      <c r="Y647" s="312"/>
      <c r="Z647" s="608">
        <v>24</v>
      </c>
      <c r="AA647" s="607"/>
      <c r="AB647" s="607"/>
      <c r="AC647" s="606"/>
      <c r="AD647" s="606"/>
      <c r="AE647" s="605"/>
      <c r="AF647" s="312">
        <f t="shared" si="249"/>
        <v>0</v>
      </c>
      <c r="AG647" s="312">
        <f t="shared" si="250"/>
        <v>0</v>
      </c>
      <c r="AH647" s="312"/>
      <c r="AI647" s="482">
        <v>35</v>
      </c>
      <c r="AJ647" s="479"/>
      <c r="AK647" s="479"/>
      <c r="AL647" s="480"/>
      <c r="AM647" s="480"/>
      <c r="AN647" s="481"/>
      <c r="AO647" s="312">
        <f t="shared" si="251"/>
        <v>0</v>
      </c>
      <c r="AP647" s="312">
        <f t="shared" si="252"/>
        <v>0</v>
      </c>
    </row>
    <row r="648" spans="1:42" s="17" customFormat="1" x14ac:dyDescent="0.2">
      <c r="A648" s="478">
        <v>3</v>
      </c>
      <c r="B648" s="479"/>
      <c r="C648" s="479"/>
      <c r="D648" s="480"/>
      <c r="E648" s="480"/>
      <c r="F648" s="481"/>
      <c r="G648" s="312">
        <f t="shared" si="245"/>
        <v>0</v>
      </c>
      <c r="H648" s="312">
        <f t="shared" si="246"/>
        <v>0</v>
      </c>
      <c r="I648" s="312"/>
      <c r="J648" s="312"/>
      <c r="K648" s="312"/>
      <c r="L648" s="312"/>
      <c r="M648" s="312"/>
      <c r="N648" s="312"/>
      <c r="O648" s="312"/>
      <c r="P648" s="312"/>
      <c r="Q648" s="478">
        <v>14</v>
      </c>
      <c r="R648" s="479"/>
      <c r="S648" s="479"/>
      <c r="T648" s="480"/>
      <c r="U648" s="480"/>
      <c r="V648" s="481"/>
      <c r="W648" s="312">
        <f t="shared" si="247"/>
        <v>0</v>
      </c>
      <c r="X648" s="312">
        <f t="shared" si="248"/>
        <v>0</v>
      </c>
      <c r="Y648" s="312"/>
      <c r="Z648" s="608">
        <v>25</v>
      </c>
      <c r="AA648" s="607"/>
      <c r="AB648" s="607"/>
      <c r="AC648" s="606"/>
      <c r="AD648" s="606"/>
      <c r="AE648" s="605"/>
      <c r="AF648" s="312">
        <f t="shared" si="249"/>
        <v>0</v>
      </c>
      <c r="AG648" s="312">
        <f t="shared" si="250"/>
        <v>0</v>
      </c>
      <c r="AH648" s="312"/>
      <c r="AI648" s="482">
        <v>36</v>
      </c>
      <c r="AJ648" s="479"/>
      <c r="AK648" s="479"/>
      <c r="AL648" s="480"/>
      <c r="AM648" s="480"/>
      <c r="AN648" s="481"/>
      <c r="AO648" s="312">
        <f t="shared" si="251"/>
        <v>0</v>
      </c>
      <c r="AP648" s="312">
        <f t="shared" si="252"/>
        <v>0</v>
      </c>
    </row>
    <row r="649" spans="1:42" s="17" customFormat="1" x14ac:dyDescent="0.2">
      <c r="A649" s="478">
        <v>4</v>
      </c>
      <c r="B649" s="479"/>
      <c r="C649" s="479"/>
      <c r="D649" s="480"/>
      <c r="E649" s="480"/>
      <c r="F649" s="481"/>
      <c r="G649" s="312">
        <f t="shared" si="245"/>
        <v>0</v>
      </c>
      <c r="H649" s="312">
        <f t="shared" si="246"/>
        <v>0</v>
      </c>
      <c r="I649" s="312"/>
      <c r="J649" s="312"/>
      <c r="K649" s="312"/>
      <c r="L649" s="312"/>
      <c r="M649" s="312"/>
      <c r="N649" s="312"/>
      <c r="O649" s="312"/>
      <c r="P649" s="312"/>
      <c r="Q649" s="478">
        <v>15</v>
      </c>
      <c r="R649" s="479"/>
      <c r="S649" s="479"/>
      <c r="T649" s="480"/>
      <c r="U649" s="480"/>
      <c r="V649" s="481"/>
      <c r="W649" s="312">
        <f t="shared" si="247"/>
        <v>0</v>
      </c>
      <c r="X649" s="312">
        <f t="shared" si="248"/>
        <v>0</v>
      </c>
      <c r="Y649" s="312"/>
      <c r="Z649" s="608">
        <v>26</v>
      </c>
      <c r="AA649" s="607"/>
      <c r="AB649" s="607"/>
      <c r="AC649" s="606"/>
      <c r="AD649" s="606"/>
      <c r="AE649" s="605"/>
      <c r="AF649" s="312">
        <f t="shared" si="249"/>
        <v>0</v>
      </c>
      <c r="AG649" s="312">
        <f t="shared" si="250"/>
        <v>0</v>
      </c>
      <c r="AH649" s="312"/>
      <c r="AI649" s="482">
        <v>37</v>
      </c>
      <c r="AJ649" s="479"/>
      <c r="AK649" s="479"/>
      <c r="AL649" s="480"/>
      <c r="AM649" s="480"/>
      <c r="AN649" s="481"/>
      <c r="AO649" s="312">
        <f t="shared" si="251"/>
        <v>0</v>
      </c>
      <c r="AP649" s="312">
        <f t="shared" si="252"/>
        <v>0</v>
      </c>
    </row>
    <row r="650" spans="1:42" s="17" customFormat="1" x14ac:dyDescent="0.2">
      <c r="A650" s="478">
        <v>5</v>
      </c>
      <c r="B650" s="479"/>
      <c r="C650" s="479"/>
      <c r="D650" s="480"/>
      <c r="E650" s="480"/>
      <c r="F650" s="481"/>
      <c r="G650" s="312">
        <f t="shared" si="245"/>
        <v>0</v>
      </c>
      <c r="H650" s="312">
        <f t="shared" si="246"/>
        <v>0</v>
      </c>
      <c r="I650" s="312"/>
      <c r="J650" s="312"/>
      <c r="K650" s="312"/>
      <c r="L650" s="312"/>
      <c r="M650" s="312"/>
      <c r="N650" s="312"/>
      <c r="O650" s="312"/>
      <c r="P650" s="312"/>
      <c r="Q650" s="478">
        <v>16</v>
      </c>
      <c r="R650" s="479"/>
      <c r="S650" s="479"/>
      <c r="T650" s="480"/>
      <c r="U650" s="480"/>
      <c r="V650" s="481"/>
      <c r="W650" s="312">
        <f t="shared" si="247"/>
        <v>0</v>
      </c>
      <c r="X650" s="312">
        <f t="shared" si="248"/>
        <v>0</v>
      </c>
      <c r="Y650" s="312"/>
      <c r="Z650" s="608">
        <v>27</v>
      </c>
      <c r="AA650" s="607"/>
      <c r="AB650" s="607"/>
      <c r="AC650" s="606"/>
      <c r="AD650" s="606"/>
      <c r="AE650" s="605"/>
      <c r="AF650" s="312">
        <f t="shared" si="249"/>
        <v>0</v>
      </c>
      <c r="AG650" s="312">
        <f t="shared" si="250"/>
        <v>0</v>
      </c>
      <c r="AH650" s="312"/>
      <c r="AI650" s="482">
        <v>38</v>
      </c>
      <c r="AJ650" s="479"/>
      <c r="AK650" s="479"/>
      <c r="AL650" s="480"/>
      <c r="AM650" s="480"/>
      <c r="AN650" s="481"/>
      <c r="AO650" s="312">
        <f t="shared" si="251"/>
        <v>0</v>
      </c>
      <c r="AP650" s="312">
        <f t="shared" si="252"/>
        <v>0</v>
      </c>
    </row>
    <row r="651" spans="1:42" s="17" customFormat="1" x14ac:dyDescent="0.2">
      <c r="A651" s="478">
        <v>6</v>
      </c>
      <c r="B651" s="479"/>
      <c r="C651" s="479"/>
      <c r="D651" s="480"/>
      <c r="E651" s="480"/>
      <c r="F651" s="481"/>
      <c r="G651" s="312">
        <f t="shared" si="245"/>
        <v>0</v>
      </c>
      <c r="H651" s="312">
        <f t="shared" si="246"/>
        <v>0</v>
      </c>
      <c r="I651" s="312"/>
      <c r="J651" s="312"/>
      <c r="K651" s="312"/>
      <c r="L651" s="312"/>
      <c r="M651" s="312"/>
      <c r="N651" s="312"/>
      <c r="O651" s="312"/>
      <c r="P651" s="312"/>
      <c r="Q651" s="478">
        <v>17</v>
      </c>
      <c r="R651" s="479"/>
      <c r="S651" s="479"/>
      <c r="T651" s="480"/>
      <c r="U651" s="480"/>
      <c r="V651" s="481"/>
      <c r="W651" s="312">
        <f t="shared" si="247"/>
        <v>0</v>
      </c>
      <c r="X651" s="312">
        <f t="shared" si="248"/>
        <v>0</v>
      </c>
      <c r="Y651" s="312"/>
      <c r="Z651" s="608">
        <v>28</v>
      </c>
      <c r="AA651" s="607"/>
      <c r="AB651" s="607"/>
      <c r="AC651" s="606"/>
      <c r="AD651" s="606"/>
      <c r="AE651" s="605"/>
      <c r="AF651" s="312">
        <f t="shared" si="249"/>
        <v>0</v>
      </c>
      <c r="AG651" s="312">
        <f t="shared" si="250"/>
        <v>0</v>
      </c>
      <c r="AH651" s="312"/>
      <c r="AI651" s="482">
        <v>39</v>
      </c>
      <c r="AJ651" s="479"/>
      <c r="AK651" s="479"/>
      <c r="AL651" s="480"/>
      <c r="AM651" s="480"/>
      <c r="AN651" s="481"/>
      <c r="AO651" s="312">
        <f t="shared" si="251"/>
        <v>0</v>
      </c>
      <c r="AP651" s="312">
        <f t="shared" si="252"/>
        <v>0</v>
      </c>
    </row>
    <row r="652" spans="1:42" s="17" customFormat="1" x14ac:dyDescent="0.2">
      <c r="A652" s="478">
        <v>7</v>
      </c>
      <c r="B652" s="479"/>
      <c r="C652" s="479"/>
      <c r="D652" s="480"/>
      <c r="E652" s="480"/>
      <c r="F652" s="481"/>
      <c r="G652" s="312">
        <f t="shared" si="245"/>
        <v>0</v>
      </c>
      <c r="H652" s="312">
        <f t="shared" si="246"/>
        <v>0</v>
      </c>
      <c r="I652" s="312"/>
      <c r="J652" s="312"/>
      <c r="K652" s="312"/>
      <c r="L652" s="312"/>
      <c r="M652" s="312"/>
      <c r="N652" s="312"/>
      <c r="O652" s="312"/>
      <c r="P652" s="312"/>
      <c r="Q652" s="478">
        <v>18</v>
      </c>
      <c r="R652" s="479"/>
      <c r="S652" s="479"/>
      <c r="T652" s="480"/>
      <c r="U652" s="480"/>
      <c r="V652" s="481"/>
      <c r="W652" s="312">
        <f t="shared" si="247"/>
        <v>0</v>
      </c>
      <c r="X652" s="312">
        <f t="shared" si="248"/>
        <v>0</v>
      </c>
      <c r="Y652" s="312"/>
      <c r="Z652" s="608">
        <v>29</v>
      </c>
      <c r="AA652" s="607"/>
      <c r="AB652" s="607"/>
      <c r="AC652" s="606"/>
      <c r="AD652" s="606"/>
      <c r="AE652" s="605"/>
      <c r="AF652" s="312">
        <f t="shared" si="249"/>
        <v>0</v>
      </c>
      <c r="AG652" s="312">
        <f t="shared" si="250"/>
        <v>0</v>
      </c>
      <c r="AH652" s="312"/>
      <c r="AI652" s="482">
        <v>40</v>
      </c>
      <c r="AJ652" s="479"/>
      <c r="AK652" s="479"/>
      <c r="AL652" s="480"/>
      <c r="AM652" s="480"/>
      <c r="AN652" s="481"/>
      <c r="AO652" s="312">
        <f t="shared" si="251"/>
        <v>0</v>
      </c>
      <c r="AP652" s="312">
        <f t="shared" si="252"/>
        <v>0</v>
      </c>
    </row>
    <row r="653" spans="1:42" s="17" customFormat="1" x14ac:dyDescent="0.2">
      <c r="A653" s="478">
        <v>8</v>
      </c>
      <c r="B653" s="479"/>
      <c r="C653" s="479"/>
      <c r="D653" s="480"/>
      <c r="E653" s="480"/>
      <c r="F653" s="481"/>
      <c r="G653" s="312">
        <f t="shared" si="245"/>
        <v>0</v>
      </c>
      <c r="H653" s="312">
        <f t="shared" si="246"/>
        <v>0</v>
      </c>
      <c r="I653" s="312"/>
      <c r="J653" s="312"/>
      <c r="K653" s="312"/>
      <c r="L653" s="312"/>
      <c r="M653" s="312"/>
      <c r="N653" s="312"/>
      <c r="O653" s="312"/>
      <c r="P653" s="312"/>
      <c r="Q653" s="478">
        <v>19</v>
      </c>
      <c r="R653" s="479"/>
      <c r="S653" s="479"/>
      <c r="T653" s="480"/>
      <c r="U653" s="480"/>
      <c r="V653" s="481"/>
      <c r="W653" s="312">
        <f t="shared" si="247"/>
        <v>0</v>
      </c>
      <c r="X653" s="312">
        <f t="shared" si="248"/>
        <v>0</v>
      </c>
      <c r="Y653" s="312"/>
      <c r="Z653" s="608">
        <v>30</v>
      </c>
      <c r="AA653" s="607"/>
      <c r="AB653" s="607"/>
      <c r="AC653" s="606"/>
      <c r="AD653" s="606"/>
      <c r="AE653" s="605"/>
      <c r="AF653" s="312">
        <f t="shared" si="249"/>
        <v>0</v>
      </c>
      <c r="AG653" s="312">
        <f t="shared" si="250"/>
        <v>0</v>
      </c>
      <c r="AH653" s="312"/>
      <c r="AI653" s="482">
        <v>41</v>
      </c>
      <c r="AJ653" s="479"/>
      <c r="AK653" s="479"/>
      <c r="AL653" s="480"/>
      <c r="AM653" s="480"/>
      <c r="AN653" s="481"/>
      <c r="AO653" s="312">
        <f t="shared" si="251"/>
        <v>0</v>
      </c>
      <c r="AP653" s="312">
        <f t="shared" si="252"/>
        <v>0</v>
      </c>
    </row>
    <row r="654" spans="1:42" s="17" customFormat="1" x14ac:dyDescent="0.2">
      <c r="A654" s="478">
        <v>9</v>
      </c>
      <c r="B654" s="479"/>
      <c r="C654" s="479"/>
      <c r="D654" s="480"/>
      <c r="E654" s="480"/>
      <c r="F654" s="481"/>
      <c r="G654" s="312">
        <f t="shared" si="245"/>
        <v>0</v>
      </c>
      <c r="H654" s="312">
        <f t="shared" si="246"/>
        <v>0</v>
      </c>
      <c r="I654" s="312"/>
      <c r="J654" s="312"/>
      <c r="K654" s="312"/>
      <c r="L654" s="312"/>
      <c r="M654" s="312"/>
      <c r="N654" s="312"/>
      <c r="O654" s="312"/>
      <c r="P654" s="312"/>
      <c r="Q654" s="478">
        <v>20</v>
      </c>
      <c r="R654" s="479"/>
      <c r="S654" s="479"/>
      <c r="T654" s="480"/>
      <c r="U654" s="480"/>
      <c r="V654" s="481"/>
      <c r="W654" s="312">
        <f t="shared" si="247"/>
        <v>0</v>
      </c>
      <c r="X654" s="312">
        <f t="shared" si="248"/>
        <v>0</v>
      </c>
      <c r="Y654" s="312"/>
      <c r="Z654" s="608">
        <v>31</v>
      </c>
      <c r="AA654" s="607"/>
      <c r="AB654" s="607"/>
      <c r="AC654" s="606"/>
      <c r="AD654" s="606"/>
      <c r="AE654" s="605"/>
      <c r="AF654" s="312">
        <f t="shared" si="249"/>
        <v>0</v>
      </c>
      <c r="AG654" s="312">
        <f t="shared" si="250"/>
        <v>0</v>
      </c>
      <c r="AH654" s="312"/>
      <c r="AI654" s="482">
        <v>42</v>
      </c>
      <c r="AJ654" s="479"/>
      <c r="AK654" s="479"/>
      <c r="AL654" s="480"/>
      <c r="AM654" s="480"/>
      <c r="AN654" s="481"/>
      <c r="AO654" s="312">
        <f t="shared" si="251"/>
        <v>0</v>
      </c>
      <c r="AP654" s="312">
        <f t="shared" si="252"/>
        <v>0</v>
      </c>
    </row>
    <row r="655" spans="1:42" s="17" customFormat="1" x14ac:dyDescent="0.2">
      <c r="A655" s="478">
        <v>10</v>
      </c>
      <c r="B655" s="479"/>
      <c r="C655" s="479"/>
      <c r="D655" s="480"/>
      <c r="E655" s="480"/>
      <c r="F655" s="481"/>
      <c r="G655" s="312">
        <f t="shared" si="245"/>
        <v>0</v>
      </c>
      <c r="H655" s="312">
        <f t="shared" si="246"/>
        <v>0</v>
      </c>
      <c r="I655" s="312"/>
      <c r="J655" s="312"/>
      <c r="K655" s="312"/>
      <c r="L655" s="312"/>
      <c r="M655" s="312"/>
      <c r="N655" s="312"/>
      <c r="O655" s="312"/>
      <c r="P655" s="312"/>
      <c r="Q655" s="478">
        <v>21</v>
      </c>
      <c r="R655" s="479"/>
      <c r="S655" s="479"/>
      <c r="T655" s="480"/>
      <c r="U655" s="480"/>
      <c r="V655" s="481"/>
      <c r="W655" s="312">
        <f t="shared" si="247"/>
        <v>0</v>
      </c>
      <c r="X655" s="312">
        <f t="shared" si="248"/>
        <v>0</v>
      </c>
      <c r="Y655" s="312"/>
      <c r="Z655" s="608">
        <v>32</v>
      </c>
      <c r="AA655" s="607"/>
      <c r="AB655" s="607"/>
      <c r="AC655" s="606"/>
      <c r="AD655" s="606"/>
      <c r="AE655" s="605"/>
      <c r="AF655" s="312">
        <f t="shared" si="249"/>
        <v>0</v>
      </c>
      <c r="AG655" s="312">
        <f t="shared" si="250"/>
        <v>0</v>
      </c>
      <c r="AH655" s="312"/>
      <c r="AI655" s="482">
        <v>43</v>
      </c>
      <c r="AJ655" s="479"/>
      <c r="AK655" s="479"/>
      <c r="AL655" s="480"/>
      <c r="AM655" s="480"/>
      <c r="AN655" s="481"/>
      <c r="AO655" s="312">
        <f t="shared" si="251"/>
        <v>0</v>
      </c>
      <c r="AP655" s="312">
        <f t="shared" si="252"/>
        <v>0</v>
      </c>
    </row>
    <row r="656" spans="1:42" s="17" customFormat="1" ht="13.5" thickBot="1" x14ac:dyDescent="0.25">
      <c r="A656" s="483">
        <v>11</v>
      </c>
      <c r="B656" s="484"/>
      <c r="C656" s="484"/>
      <c r="D656" s="485"/>
      <c r="E656" s="485"/>
      <c r="F656" s="486"/>
      <c r="G656" s="312">
        <f t="shared" si="245"/>
        <v>0</v>
      </c>
      <c r="H656" s="312">
        <f t="shared" si="246"/>
        <v>0</v>
      </c>
      <c r="I656" s="312"/>
      <c r="J656" s="312"/>
      <c r="K656" s="312"/>
      <c r="L656" s="312"/>
      <c r="M656" s="312"/>
      <c r="N656" s="312"/>
      <c r="O656" s="312"/>
      <c r="P656" s="312"/>
      <c r="Q656" s="483">
        <v>22</v>
      </c>
      <c r="R656" s="484"/>
      <c r="S656" s="484"/>
      <c r="T656" s="485"/>
      <c r="U656" s="485"/>
      <c r="V656" s="486"/>
      <c r="W656" s="312">
        <f t="shared" si="247"/>
        <v>0</v>
      </c>
      <c r="X656" s="312">
        <f t="shared" si="248"/>
        <v>0</v>
      </c>
      <c r="Y656" s="312"/>
      <c r="Z656" s="604">
        <v>33</v>
      </c>
      <c r="AA656" s="603"/>
      <c r="AB656" s="603"/>
      <c r="AC656" s="602"/>
      <c r="AD656" s="602"/>
      <c r="AE656" s="601"/>
      <c r="AF656" s="312">
        <f t="shared" si="249"/>
        <v>0</v>
      </c>
      <c r="AG656" s="312">
        <f t="shared" si="250"/>
        <v>0</v>
      </c>
      <c r="AH656" s="312"/>
      <c r="AI656" s="487"/>
      <c r="AJ656" s="488" t="s">
        <v>3</v>
      </c>
      <c r="AK656" s="487"/>
      <c r="AL656" s="487"/>
      <c r="AM656" s="487"/>
      <c r="AN656" s="489">
        <f>SUM(F646:F656)+SUM(V646:V656)+SUM(AN646:AN655)+SUM(AE646:AE656)</f>
        <v>0</v>
      </c>
      <c r="AO656" s="312">
        <f t="shared" si="251"/>
        <v>0</v>
      </c>
      <c r="AP656" s="312">
        <f t="shared" si="252"/>
        <v>0</v>
      </c>
    </row>
    <row r="657" spans="1:42" s="17" customFormat="1" x14ac:dyDescent="0.2">
      <c r="B657" s="328"/>
      <c r="C657" s="328"/>
      <c r="D657" s="329"/>
      <c r="E657" s="329"/>
      <c r="F657" s="297"/>
      <c r="G657" s="312"/>
      <c r="H657" s="312"/>
      <c r="I657" s="312"/>
      <c r="J657" s="312"/>
      <c r="K657" s="312"/>
      <c r="L657" s="312"/>
      <c r="M657" s="312"/>
      <c r="N657" s="312"/>
      <c r="O657" s="312"/>
      <c r="P657" s="312"/>
      <c r="R657" s="328"/>
      <c r="S657" s="328"/>
      <c r="T657" s="329"/>
      <c r="U657" s="329"/>
      <c r="V657" s="297"/>
      <c r="W657" s="312"/>
      <c r="X657" s="312"/>
      <c r="Y657" s="312"/>
      <c r="Z657" s="597"/>
      <c r="AA657" s="600"/>
      <c r="AB657" s="600"/>
      <c r="AC657" s="599"/>
      <c r="AD657" s="599"/>
      <c r="AE657" s="598"/>
      <c r="AF657" s="312"/>
      <c r="AG657" s="312"/>
      <c r="AH657" s="312"/>
      <c r="AJ657" s="328"/>
      <c r="AK657" s="328"/>
      <c r="AL657" s="329"/>
      <c r="AM657" s="329"/>
      <c r="AN657" s="297"/>
      <c r="AO657" s="312"/>
      <c r="AP657" s="312"/>
    </row>
    <row r="658" spans="1:42" s="17" customFormat="1" x14ac:dyDescent="0.2">
      <c r="B658" s="328"/>
      <c r="C658" s="328"/>
      <c r="D658" s="329"/>
      <c r="E658" s="329"/>
      <c r="F658" s="297"/>
      <c r="G658" s="312"/>
      <c r="H658" s="312"/>
      <c r="I658" s="312"/>
      <c r="J658" s="312"/>
      <c r="K658" s="312"/>
      <c r="L658" s="312"/>
      <c r="M658" s="312"/>
      <c r="N658" s="312"/>
      <c r="O658" s="312"/>
      <c r="P658" s="312"/>
      <c r="R658" s="328"/>
      <c r="S658" s="328"/>
      <c r="T658" s="329"/>
      <c r="U658" s="329"/>
      <c r="V658" s="297"/>
      <c r="W658" s="312"/>
      <c r="X658" s="312"/>
      <c r="Y658" s="312"/>
      <c r="Z658" s="597"/>
      <c r="AA658" s="600"/>
      <c r="AB658" s="600"/>
      <c r="AC658" s="599"/>
      <c r="AD658" s="599"/>
      <c r="AE658" s="598"/>
      <c r="AF658" s="312"/>
      <c r="AG658" s="312"/>
      <c r="AH658" s="312"/>
      <c r="AJ658" s="328"/>
      <c r="AK658" s="328"/>
      <c r="AL658" s="329"/>
      <c r="AM658" s="329"/>
      <c r="AN658" s="297"/>
      <c r="AO658" s="312"/>
      <c r="AP658" s="312"/>
    </row>
    <row r="659" spans="1:42" s="17" customFormat="1" x14ac:dyDescent="0.2">
      <c r="B659" s="328"/>
      <c r="C659" s="328"/>
      <c r="D659" s="329"/>
      <c r="E659" s="329"/>
      <c r="F659" s="297"/>
      <c r="G659" s="312"/>
      <c r="H659" s="312"/>
      <c r="I659" s="312"/>
      <c r="J659" s="312"/>
      <c r="K659" s="312"/>
      <c r="L659" s="312"/>
      <c r="M659" s="312"/>
      <c r="N659" s="312"/>
      <c r="O659" s="312"/>
      <c r="P659" s="312"/>
      <c r="R659" s="328"/>
      <c r="S659" s="328"/>
      <c r="T659" s="329"/>
      <c r="U659" s="329"/>
      <c r="V659" s="297"/>
      <c r="W659" s="312"/>
      <c r="X659" s="312"/>
      <c r="Y659" s="312"/>
      <c r="Z659" s="597"/>
      <c r="AA659" s="600"/>
      <c r="AB659" s="600"/>
      <c r="AC659" s="599"/>
      <c r="AD659" s="599"/>
      <c r="AE659" s="598"/>
      <c r="AF659" s="312"/>
      <c r="AG659" s="312"/>
      <c r="AH659" s="312"/>
      <c r="AJ659" s="328"/>
      <c r="AK659" s="328"/>
      <c r="AL659" s="329"/>
      <c r="AM659" s="329"/>
      <c r="AN659" s="297"/>
      <c r="AO659" s="312"/>
      <c r="AP659" s="312"/>
    </row>
    <row r="660" spans="1:42" s="17" customFormat="1" x14ac:dyDescent="0.2">
      <c r="B660" s="328"/>
      <c r="C660" s="328"/>
      <c r="D660" s="329"/>
      <c r="E660" s="329"/>
      <c r="F660" s="297"/>
      <c r="G660" s="312"/>
      <c r="H660" s="312"/>
      <c r="I660" s="312"/>
      <c r="J660" s="312"/>
      <c r="K660" s="312"/>
      <c r="L660" s="312"/>
      <c r="M660" s="312"/>
      <c r="N660" s="312"/>
      <c r="O660" s="312"/>
      <c r="P660" s="312"/>
      <c r="R660" s="328"/>
      <c r="S660" s="328"/>
      <c r="T660" s="329"/>
      <c r="U660" s="329"/>
      <c r="V660" s="297"/>
      <c r="W660" s="312"/>
      <c r="X660" s="312"/>
      <c r="Y660" s="312"/>
      <c r="Z660" s="597"/>
      <c r="AA660" s="600"/>
      <c r="AB660" s="600"/>
      <c r="AC660" s="599"/>
      <c r="AD660" s="599"/>
      <c r="AE660" s="598"/>
      <c r="AF660" s="312"/>
      <c r="AG660" s="312"/>
      <c r="AH660" s="312"/>
      <c r="AJ660" s="328"/>
      <c r="AK660" s="328"/>
      <c r="AL660" s="329"/>
      <c r="AM660" s="329"/>
      <c r="AN660" s="297"/>
      <c r="AO660" s="312"/>
      <c r="AP660" s="312"/>
    </row>
    <row r="661" spans="1:42" s="17" customFormat="1" x14ac:dyDescent="0.2">
      <c r="B661" s="328"/>
      <c r="C661" s="328"/>
      <c r="D661" s="329"/>
      <c r="E661" s="329"/>
      <c r="F661" s="297"/>
      <c r="G661" s="312"/>
      <c r="H661" s="312"/>
      <c r="I661" s="312"/>
      <c r="J661" s="312"/>
      <c r="K661" s="312"/>
      <c r="L661" s="312"/>
      <c r="M661" s="312"/>
      <c r="N661" s="312"/>
      <c r="O661" s="312"/>
      <c r="P661" s="312"/>
      <c r="R661" s="328"/>
      <c r="S661" s="328"/>
      <c r="T661" s="329"/>
      <c r="U661" s="329"/>
      <c r="V661" s="297"/>
      <c r="W661" s="312"/>
      <c r="X661" s="312"/>
      <c r="Y661" s="312"/>
      <c r="Z661" s="597"/>
      <c r="AA661" s="600"/>
      <c r="AB661" s="600"/>
      <c r="AC661" s="599"/>
      <c r="AD661" s="599"/>
      <c r="AE661" s="598"/>
      <c r="AF661" s="312"/>
      <c r="AG661" s="312"/>
      <c r="AH661" s="312"/>
      <c r="AJ661" s="328"/>
      <c r="AK661" s="328"/>
      <c r="AL661" s="329"/>
      <c r="AM661" s="329"/>
      <c r="AN661" s="297"/>
      <c r="AO661" s="312"/>
      <c r="AP661" s="312"/>
    </row>
    <row r="662" spans="1:42" s="17" customFormat="1" x14ac:dyDescent="0.2">
      <c r="B662" s="328"/>
      <c r="C662" s="328"/>
      <c r="D662" s="329"/>
      <c r="E662" s="329"/>
      <c r="F662" s="297"/>
      <c r="G662" s="312"/>
      <c r="H662" s="312"/>
      <c r="I662" s="312"/>
      <c r="J662" s="312"/>
      <c r="K662" s="312"/>
      <c r="L662" s="312"/>
      <c r="M662" s="312"/>
      <c r="N662" s="312"/>
      <c r="O662" s="312"/>
      <c r="P662" s="312"/>
      <c r="R662" s="328"/>
      <c r="S662" s="328"/>
      <c r="T662" s="329"/>
      <c r="U662" s="329"/>
      <c r="V662" s="297"/>
      <c r="W662" s="312"/>
      <c r="X662" s="312"/>
      <c r="Y662" s="312"/>
      <c r="Z662" s="597"/>
      <c r="AA662" s="600"/>
      <c r="AB662" s="600"/>
      <c r="AC662" s="599"/>
      <c r="AD662" s="599"/>
      <c r="AE662" s="598"/>
      <c r="AF662" s="312"/>
      <c r="AG662" s="312"/>
      <c r="AH662" s="312"/>
      <c r="AJ662" s="328"/>
      <c r="AK662" s="328"/>
      <c r="AL662" s="329"/>
      <c r="AM662" s="329"/>
      <c r="AN662" s="297"/>
      <c r="AO662" s="312"/>
      <c r="AP662" s="312"/>
    </row>
    <row r="663" spans="1:42" s="17" customFormat="1" ht="13.5" thickBot="1" x14ac:dyDescent="0.25">
      <c r="B663" s="328"/>
      <c r="C663" s="328"/>
      <c r="D663" s="329"/>
      <c r="E663" s="329"/>
      <c r="F663" s="297"/>
      <c r="G663" s="312"/>
      <c r="H663" s="312"/>
      <c r="I663" s="312"/>
      <c r="J663" s="312"/>
      <c r="K663" s="312"/>
      <c r="L663" s="312"/>
      <c r="M663" s="312"/>
      <c r="N663" s="312"/>
      <c r="O663" s="312"/>
      <c r="P663" s="312"/>
      <c r="R663" s="328"/>
      <c r="S663" s="328"/>
      <c r="T663" s="329"/>
      <c r="U663" s="329"/>
      <c r="V663" s="297"/>
      <c r="W663" s="312"/>
      <c r="X663" s="312"/>
      <c r="Y663" s="312"/>
      <c r="Z663" s="597"/>
      <c r="AA663" s="600"/>
      <c r="AB663" s="600"/>
      <c r="AC663" s="599"/>
      <c r="AD663" s="599"/>
      <c r="AE663" s="598"/>
      <c r="AF663" s="312"/>
      <c r="AG663" s="312"/>
      <c r="AH663" s="312"/>
      <c r="AJ663" s="328"/>
      <c r="AK663" s="328"/>
      <c r="AL663" s="329"/>
      <c r="AM663" s="329"/>
      <c r="AN663" s="297"/>
      <c r="AO663" s="312"/>
      <c r="AP663" s="312"/>
    </row>
    <row r="664" spans="1:42" s="17" customFormat="1" ht="13.5" customHeight="1" thickBot="1" x14ac:dyDescent="0.25">
      <c r="A664" s="472">
        <v>31</v>
      </c>
      <c r="B664" s="473"/>
      <c r="C664" s="473"/>
      <c r="D664" s="755" t="s">
        <v>159</v>
      </c>
      <c r="E664" s="757" t="s">
        <v>34</v>
      </c>
      <c r="F664" s="317">
        <f>+$AN676</f>
        <v>0</v>
      </c>
      <c r="Q664" s="472"/>
      <c r="R664" s="473"/>
      <c r="S664" s="473"/>
      <c r="T664" s="755" t="s">
        <v>159</v>
      </c>
      <c r="U664" s="757" t="s">
        <v>34</v>
      </c>
      <c r="V664" s="317">
        <f>+$AN676</f>
        <v>0</v>
      </c>
      <c r="Z664" s="615">
        <v>31</v>
      </c>
      <c r="AA664" s="614"/>
      <c r="AB664" s="614"/>
      <c r="AC664" s="763" t="s">
        <v>159</v>
      </c>
      <c r="AD664" s="761" t="s">
        <v>34</v>
      </c>
      <c r="AE664" s="612">
        <f>+$AN676</f>
        <v>0</v>
      </c>
      <c r="AI664" s="473"/>
      <c r="AJ664" s="473"/>
      <c r="AK664" s="473"/>
      <c r="AL664" s="765" t="s">
        <v>159</v>
      </c>
      <c r="AM664" s="757" t="s">
        <v>34</v>
      </c>
      <c r="AN664" s="767" t="s">
        <v>18</v>
      </c>
    </row>
    <row r="665" spans="1:42" s="17" customFormat="1" ht="51" x14ac:dyDescent="0.2">
      <c r="A665" s="475" t="s">
        <v>7</v>
      </c>
      <c r="B665" s="476" t="str">
        <f>+" אסמכתא " &amp; B33 &amp;"         חזרה לטבלה "</f>
        <v xml:space="preserve"> אסמכתא          חזרה לטבלה </v>
      </c>
      <c r="C665" s="477" t="s">
        <v>203</v>
      </c>
      <c r="D665" s="756"/>
      <c r="E665" s="758"/>
      <c r="F665" s="317" t="s">
        <v>18</v>
      </c>
      <c r="G665" s="312"/>
      <c r="Q665" s="475" t="s">
        <v>23</v>
      </c>
      <c r="R665" s="476" t="str">
        <f>+" אסמכתא " &amp; B33 &amp;"         חזרה לטבלה "</f>
        <v xml:space="preserve"> אסמכתא          חזרה לטבלה </v>
      </c>
      <c r="S665" s="477" t="s">
        <v>203</v>
      </c>
      <c r="T665" s="756"/>
      <c r="U665" s="758"/>
      <c r="V665" s="317" t="s">
        <v>18</v>
      </c>
      <c r="W665" s="312"/>
      <c r="Z665" s="611" t="s">
        <v>7</v>
      </c>
      <c r="AA665" s="610" t="str">
        <f>+" אסמכתא " &amp; B33 &amp;"         חזרה לטבלה "</f>
        <v xml:space="preserve"> אסמכתא          חזרה לטבלה </v>
      </c>
      <c r="AB665" s="609" t="s">
        <v>203</v>
      </c>
      <c r="AC665" s="764"/>
      <c r="AD665" s="762"/>
      <c r="AE665" s="612" t="s">
        <v>18</v>
      </c>
      <c r="AF665" s="312"/>
      <c r="AI665" s="477" t="s">
        <v>23</v>
      </c>
      <c r="AJ665" s="476" t="str">
        <f>+" אסמכתא " &amp; B33 &amp;"         חזרה לטבלה "</f>
        <v xml:space="preserve"> אסמכתא          חזרה לטבלה </v>
      </c>
      <c r="AK665" s="477" t="s">
        <v>203</v>
      </c>
      <c r="AL665" s="766"/>
      <c r="AM665" s="758"/>
      <c r="AN665" s="768"/>
      <c r="AO665" s="312"/>
    </row>
    <row r="666" spans="1:42" s="17" customFormat="1" x14ac:dyDescent="0.2">
      <c r="A666" s="478">
        <v>1</v>
      </c>
      <c r="B666" s="479"/>
      <c r="C666" s="479"/>
      <c r="D666" s="480"/>
      <c r="E666" s="480"/>
      <c r="F666" s="481"/>
      <c r="G666" s="312">
        <f t="shared" ref="G666:G676" si="253">IF(AND((COUNTA($C$3)=1),(COUNTA(F666)=1),($C$3&lt;&gt;0),(OR((E666&lt;$C$62),(E666&gt;($E$62+61))))),1,0)</f>
        <v>0</v>
      </c>
      <c r="H666" s="312">
        <f t="shared" ref="H666:H676" si="254">IF(AND((COUNTA($C$3)=1),(COUNTA(F666)=1),($C$3&lt;&gt;0),(OR((D666&lt;$C$62),(D666&gt;($E$62))))),1,0)</f>
        <v>0</v>
      </c>
      <c r="I666" s="312"/>
      <c r="J666" s="312"/>
      <c r="K666" s="312"/>
      <c r="L666" s="312"/>
      <c r="M666" s="312"/>
      <c r="N666" s="312"/>
      <c r="O666" s="312"/>
      <c r="P666" s="312"/>
      <c r="Q666" s="478">
        <v>12</v>
      </c>
      <c r="R666" s="479"/>
      <c r="S666" s="479"/>
      <c r="T666" s="480"/>
      <c r="U666" s="480"/>
      <c r="V666" s="481"/>
      <c r="W666" s="312">
        <f t="shared" ref="W666:W676" si="255">IF(AND((COUNTA($C$3)=1),(COUNTA(V666)=1),($C$3&lt;&gt;0),(OR((U666&lt;$C$62),(U666&gt;($E$62+61))))),1,0)</f>
        <v>0</v>
      </c>
      <c r="X666" s="312">
        <f t="shared" ref="X666:X676" si="256">IF(AND((COUNTA($C$3)=1),(COUNTA(V666)=1),($C$3&lt;&gt;0),(OR((T666&lt;$C$62),(T666&gt;($E$62))))),1,0)</f>
        <v>0</v>
      </c>
      <c r="Y666" s="312"/>
      <c r="Z666" s="608">
        <v>23</v>
      </c>
      <c r="AA666" s="607"/>
      <c r="AB666" s="607"/>
      <c r="AC666" s="606"/>
      <c r="AD666" s="606"/>
      <c r="AE666" s="605"/>
      <c r="AF666" s="312">
        <f t="shared" ref="AF666:AF676" si="257">IF(AND((COUNTA($C$3)=1),(COUNTA(AE666)=1),($C$3&lt;&gt;0),(OR((AD666&lt;$C$62),(AD666&gt;($E$62+61))))),1,0)</f>
        <v>0</v>
      </c>
      <c r="AG666" s="312">
        <f t="shared" ref="AG666:AG676" si="258">IF(AND((COUNTA($C$3)=1),(COUNTA(AE666)=1),($C$3&lt;&gt;0),(OR((AC666&lt;$C$62),(AC666&gt;($E$62))))),1,0)</f>
        <v>0</v>
      </c>
      <c r="AH666" s="312"/>
      <c r="AI666" s="482">
        <v>34</v>
      </c>
      <c r="AJ666" s="479"/>
      <c r="AK666" s="479"/>
      <c r="AL666" s="480"/>
      <c r="AM666" s="480"/>
      <c r="AN666" s="481"/>
      <c r="AO666" s="312">
        <f t="shared" ref="AO666:AO676" si="259">IF(AND((COUNTA($C$3)=1),(COUNTA(AN666)=1),($C$3&lt;&gt;0),(OR((AM666&lt;$C$62),(AM666&gt;($E$62+61))))),1,0)</f>
        <v>0</v>
      </c>
      <c r="AP666" s="312">
        <f t="shared" ref="AP666:AP676" si="260">IF(AND((COUNTA($C$3)=1),(COUNTA(AN666)=1),($C$3&lt;&gt;0),(OR((AL666&lt;$C$62),(AL666&gt;($E$62))))),1,0)</f>
        <v>0</v>
      </c>
    </row>
    <row r="667" spans="1:42" s="17" customFormat="1" x14ac:dyDescent="0.2">
      <c r="A667" s="478">
        <v>2</v>
      </c>
      <c r="B667" s="479"/>
      <c r="C667" s="479"/>
      <c r="D667" s="480"/>
      <c r="E667" s="480"/>
      <c r="F667" s="481"/>
      <c r="G667" s="312">
        <f t="shared" si="253"/>
        <v>0</v>
      </c>
      <c r="H667" s="312">
        <f t="shared" si="254"/>
        <v>0</v>
      </c>
      <c r="I667" s="312"/>
      <c r="J667" s="312"/>
      <c r="K667" s="312"/>
      <c r="L667" s="312"/>
      <c r="M667" s="312"/>
      <c r="N667" s="312"/>
      <c r="O667" s="312"/>
      <c r="P667" s="312"/>
      <c r="Q667" s="478">
        <v>13</v>
      </c>
      <c r="R667" s="479"/>
      <c r="S667" s="479"/>
      <c r="T667" s="480"/>
      <c r="U667" s="480"/>
      <c r="V667" s="481"/>
      <c r="W667" s="312">
        <f t="shared" si="255"/>
        <v>0</v>
      </c>
      <c r="X667" s="312">
        <f t="shared" si="256"/>
        <v>0</v>
      </c>
      <c r="Y667" s="312"/>
      <c r="Z667" s="608">
        <v>24</v>
      </c>
      <c r="AA667" s="607"/>
      <c r="AB667" s="607"/>
      <c r="AC667" s="606"/>
      <c r="AD667" s="606"/>
      <c r="AE667" s="605"/>
      <c r="AF667" s="312">
        <f t="shared" si="257"/>
        <v>0</v>
      </c>
      <c r="AG667" s="312">
        <f t="shared" si="258"/>
        <v>0</v>
      </c>
      <c r="AH667" s="312"/>
      <c r="AI667" s="482">
        <v>35</v>
      </c>
      <c r="AJ667" s="479"/>
      <c r="AK667" s="479"/>
      <c r="AL667" s="480"/>
      <c r="AM667" s="480"/>
      <c r="AN667" s="481"/>
      <c r="AO667" s="312">
        <f t="shared" si="259"/>
        <v>0</v>
      </c>
      <c r="AP667" s="312">
        <f t="shared" si="260"/>
        <v>0</v>
      </c>
    </row>
    <row r="668" spans="1:42" s="17" customFormat="1" x14ac:dyDescent="0.2">
      <c r="A668" s="478">
        <v>3</v>
      </c>
      <c r="B668" s="479"/>
      <c r="C668" s="479"/>
      <c r="D668" s="480"/>
      <c r="E668" s="480"/>
      <c r="F668" s="481"/>
      <c r="G668" s="312">
        <f t="shared" si="253"/>
        <v>0</v>
      </c>
      <c r="H668" s="312">
        <f t="shared" si="254"/>
        <v>0</v>
      </c>
      <c r="I668" s="312"/>
      <c r="J668" s="312"/>
      <c r="K668" s="312"/>
      <c r="L668" s="312"/>
      <c r="M668" s="312"/>
      <c r="N668" s="312"/>
      <c r="O668" s="312"/>
      <c r="P668" s="312"/>
      <c r="Q668" s="478">
        <v>14</v>
      </c>
      <c r="R668" s="479"/>
      <c r="S668" s="479"/>
      <c r="T668" s="480"/>
      <c r="U668" s="480"/>
      <c r="V668" s="481"/>
      <c r="W668" s="312">
        <f t="shared" si="255"/>
        <v>0</v>
      </c>
      <c r="X668" s="312">
        <f t="shared" si="256"/>
        <v>0</v>
      </c>
      <c r="Y668" s="312"/>
      <c r="Z668" s="608">
        <v>25</v>
      </c>
      <c r="AA668" s="607"/>
      <c r="AB668" s="607"/>
      <c r="AC668" s="606"/>
      <c r="AD668" s="606"/>
      <c r="AE668" s="605"/>
      <c r="AF668" s="312">
        <f t="shared" si="257"/>
        <v>0</v>
      </c>
      <c r="AG668" s="312">
        <f t="shared" si="258"/>
        <v>0</v>
      </c>
      <c r="AH668" s="312"/>
      <c r="AI668" s="482">
        <v>36</v>
      </c>
      <c r="AJ668" s="479"/>
      <c r="AK668" s="479"/>
      <c r="AL668" s="480"/>
      <c r="AM668" s="480"/>
      <c r="AN668" s="481"/>
      <c r="AO668" s="312">
        <f t="shared" si="259"/>
        <v>0</v>
      </c>
      <c r="AP668" s="312">
        <f t="shared" si="260"/>
        <v>0</v>
      </c>
    </row>
    <row r="669" spans="1:42" s="17" customFormat="1" x14ac:dyDescent="0.2">
      <c r="A669" s="478">
        <v>4</v>
      </c>
      <c r="B669" s="479"/>
      <c r="C669" s="479"/>
      <c r="D669" s="480"/>
      <c r="E669" s="480"/>
      <c r="F669" s="481"/>
      <c r="G669" s="312">
        <f t="shared" si="253"/>
        <v>0</v>
      </c>
      <c r="H669" s="312">
        <f t="shared" si="254"/>
        <v>0</v>
      </c>
      <c r="I669" s="312"/>
      <c r="J669" s="312"/>
      <c r="K669" s="312"/>
      <c r="L669" s="312"/>
      <c r="M669" s="312"/>
      <c r="N669" s="312"/>
      <c r="O669" s="312"/>
      <c r="P669" s="312"/>
      <c r="Q669" s="478">
        <v>15</v>
      </c>
      <c r="R669" s="479"/>
      <c r="S669" s="479"/>
      <c r="T669" s="480"/>
      <c r="U669" s="480"/>
      <c r="V669" s="481"/>
      <c r="W669" s="312">
        <f t="shared" si="255"/>
        <v>0</v>
      </c>
      <c r="X669" s="312">
        <f t="shared" si="256"/>
        <v>0</v>
      </c>
      <c r="Y669" s="312"/>
      <c r="Z669" s="608">
        <v>26</v>
      </c>
      <c r="AA669" s="607"/>
      <c r="AB669" s="607"/>
      <c r="AC669" s="606"/>
      <c r="AD669" s="606"/>
      <c r="AE669" s="605"/>
      <c r="AF669" s="312">
        <f t="shared" si="257"/>
        <v>0</v>
      </c>
      <c r="AG669" s="312">
        <f t="shared" si="258"/>
        <v>0</v>
      </c>
      <c r="AH669" s="312"/>
      <c r="AI669" s="482">
        <v>37</v>
      </c>
      <c r="AJ669" s="479"/>
      <c r="AK669" s="479"/>
      <c r="AL669" s="480"/>
      <c r="AM669" s="480"/>
      <c r="AN669" s="481"/>
      <c r="AO669" s="312">
        <f t="shared" si="259"/>
        <v>0</v>
      </c>
      <c r="AP669" s="312">
        <f t="shared" si="260"/>
        <v>0</v>
      </c>
    </row>
    <row r="670" spans="1:42" s="17" customFormat="1" x14ac:dyDescent="0.2">
      <c r="A670" s="478">
        <v>5</v>
      </c>
      <c r="B670" s="479"/>
      <c r="C670" s="479"/>
      <c r="D670" s="480"/>
      <c r="E670" s="480"/>
      <c r="F670" s="481"/>
      <c r="G670" s="312">
        <f t="shared" si="253"/>
        <v>0</v>
      </c>
      <c r="H670" s="312">
        <f t="shared" si="254"/>
        <v>0</v>
      </c>
      <c r="I670" s="312"/>
      <c r="J670" s="312"/>
      <c r="K670" s="312"/>
      <c r="L670" s="312"/>
      <c r="M670" s="312"/>
      <c r="N670" s="312"/>
      <c r="O670" s="312"/>
      <c r="P670" s="312"/>
      <c r="Q670" s="478">
        <v>16</v>
      </c>
      <c r="R670" s="479"/>
      <c r="S670" s="479"/>
      <c r="T670" s="480"/>
      <c r="U670" s="480"/>
      <c r="V670" s="481"/>
      <c r="W670" s="312">
        <f t="shared" si="255"/>
        <v>0</v>
      </c>
      <c r="X670" s="312">
        <f t="shared" si="256"/>
        <v>0</v>
      </c>
      <c r="Y670" s="312"/>
      <c r="Z670" s="608">
        <v>27</v>
      </c>
      <c r="AA670" s="607"/>
      <c r="AB670" s="607"/>
      <c r="AC670" s="606"/>
      <c r="AD670" s="606"/>
      <c r="AE670" s="605"/>
      <c r="AF670" s="312">
        <f t="shared" si="257"/>
        <v>0</v>
      </c>
      <c r="AG670" s="312">
        <f t="shared" si="258"/>
        <v>0</v>
      </c>
      <c r="AH670" s="312"/>
      <c r="AI670" s="482">
        <v>38</v>
      </c>
      <c r="AJ670" s="479"/>
      <c r="AK670" s="479"/>
      <c r="AL670" s="480"/>
      <c r="AM670" s="480"/>
      <c r="AN670" s="481"/>
      <c r="AO670" s="312">
        <f t="shared" si="259"/>
        <v>0</v>
      </c>
      <c r="AP670" s="312">
        <f t="shared" si="260"/>
        <v>0</v>
      </c>
    </row>
    <row r="671" spans="1:42" s="17" customFormat="1" x14ac:dyDescent="0.2">
      <c r="A671" s="478">
        <v>6</v>
      </c>
      <c r="B671" s="479"/>
      <c r="C671" s="479"/>
      <c r="D671" s="480"/>
      <c r="E671" s="480"/>
      <c r="F671" s="481"/>
      <c r="G671" s="312">
        <f t="shared" si="253"/>
        <v>0</v>
      </c>
      <c r="H671" s="312">
        <f t="shared" si="254"/>
        <v>0</v>
      </c>
      <c r="I671" s="312"/>
      <c r="J671" s="312"/>
      <c r="K671" s="312"/>
      <c r="L671" s="312"/>
      <c r="M671" s="312"/>
      <c r="N671" s="312"/>
      <c r="O671" s="312"/>
      <c r="P671" s="312"/>
      <c r="Q671" s="478">
        <v>17</v>
      </c>
      <c r="R671" s="479"/>
      <c r="S671" s="479"/>
      <c r="T671" s="480"/>
      <c r="U671" s="480"/>
      <c r="V671" s="481"/>
      <c r="W671" s="312">
        <f t="shared" si="255"/>
        <v>0</v>
      </c>
      <c r="X671" s="312">
        <f t="shared" si="256"/>
        <v>0</v>
      </c>
      <c r="Y671" s="312"/>
      <c r="Z671" s="608">
        <v>28</v>
      </c>
      <c r="AA671" s="607"/>
      <c r="AB671" s="607"/>
      <c r="AC671" s="606"/>
      <c r="AD671" s="606"/>
      <c r="AE671" s="605"/>
      <c r="AF671" s="312">
        <f t="shared" si="257"/>
        <v>0</v>
      </c>
      <c r="AG671" s="312">
        <f t="shared" si="258"/>
        <v>0</v>
      </c>
      <c r="AH671" s="312"/>
      <c r="AI671" s="482">
        <v>39</v>
      </c>
      <c r="AJ671" s="479"/>
      <c r="AK671" s="479"/>
      <c r="AL671" s="480"/>
      <c r="AM671" s="480"/>
      <c r="AN671" s="481"/>
      <c r="AO671" s="312">
        <f t="shared" si="259"/>
        <v>0</v>
      </c>
      <c r="AP671" s="312">
        <f t="shared" si="260"/>
        <v>0</v>
      </c>
    </row>
    <row r="672" spans="1:42" s="17" customFormat="1" x14ac:dyDescent="0.2">
      <c r="A672" s="478">
        <v>7</v>
      </c>
      <c r="B672" s="479"/>
      <c r="C672" s="479"/>
      <c r="D672" s="480"/>
      <c r="E672" s="480"/>
      <c r="F672" s="481"/>
      <c r="G672" s="312">
        <f t="shared" si="253"/>
        <v>0</v>
      </c>
      <c r="H672" s="312">
        <f t="shared" si="254"/>
        <v>0</v>
      </c>
      <c r="I672" s="312"/>
      <c r="J672" s="312"/>
      <c r="K672" s="312"/>
      <c r="L672" s="312"/>
      <c r="M672" s="312"/>
      <c r="N672" s="312"/>
      <c r="O672" s="312"/>
      <c r="P672" s="312"/>
      <c r="Q672" s="478">
        <v>18</v>
      </c>
      <c r="R672" s="479"/>
      <c r="S672" s="479"/>
      <c r="T672" s="480"/>
      <c r="U672" s="480"/>
      <c r="V672" s="481"/>
      <c r="W672" s="312">
        <f t="shared" si="255"/>
        <v>0</v>
      </c>
      <c r="X672" s="312">
        <f t="shared" si="256"/>
        <v>0</v>
      </c>
      <c r="Y672" s="312"/>
      <c r="Z672" s="608">
        <v>29</v>
      </c>
      <c r="AA672" s="607"/>
      <c r="AB672" s="607"/>
      <c r="AC672" s="606"/>
      <c r="AD672" s="606"/>
      <c r="AE672" s="605"/>
      <c r="AF672" s="312">
        <f t="shared" si="257"/>
        <v>0</v>
      </c>
      <c r="AG672" s="312">
        <f t="shared" si="258"/>
        <v>0</v>
      </c>
      <c r="AH672" s="312"/>
      <c r="AI672" s="482">
        <v>40</v>
      </c>
      <c r="AJ672" s="479"/>
      <c r="AK672" s="479"/>
      <c r="AL672" s="480"/>
      <c r="AM672" s="480"/>
      <c r="AN672" s="481"/>
      <c r="AO672" s="312">
        <f t="shared" si="259"/>
        <v>0</v>
      </c>
      <c r="AP672" s="312">
        <f t="shared" si="260"/>
        <v>0</v>
      </c>
    </row>
    <row r="673" spans="1:42" s="17" customFormat="1" x14ac:dyDescent="0.2">
      <c r="A673" s="478">
        <v>8</v>
      </c>
      <c r="B673" s="479"/>
      <c r="C673" s="479"/>
      <c r="D673" s="480"/>
      <c r="E673" s="480"/>
      <c r="F673" s="481"/>
      <c r="G673" s="312">
        <f t="shared" si="253"/>
        <v>0</v>
      </c>
      <c r="H673" s="312">
        <f t="shared" si="254"/>
        <v>0</v>
      </c>
      <c r="I673" s="312"/>
      <c r="J673" s="312"/>
      <c r="K673" s="312"/>
      <c r="L673" s="312"/>
      <c r="M673" s="312"/>
      <c r="N673" s="312"/>
      <c r="O673" s="312"/>
      <c r="P673" s="312"/>
      <c r="Q673" s="478">
        <v>19</v>
      </c>
      <c r="R673" s="479"/>
      <c r="S673" s="479"/>
      <c r="T673" s="480"/>
      <c r="U673" s="480"/>
      <c r="V673" s="481"/>
      <c r="W673" s="312">
        <f t="shared" si="255"/>
        <v>0</v>
      </c>
      <c r="X673" s="312">
        <f t="shared" si="256"/>
        <v>0</v>
      </c>
      <c r="Y673" s="312"/>
      <c r="Z673" s="608">
        <v>30</v>
      </c>
      <c r="AA673" s="607"/>
      <c r="AB673" s="607"/>
      <c r="AC673" s="606"/>
      <c r="AD673" s="606"/>
      <c r="AE673" s="605"/>
      <c r="AF673" s="312">
        <f t="shared" si="257"/>
        <v>0</v>
      </c>
      <c r="AG673" s="312">
        <f t="shared" si="258"/>
        <v>0</v>
      </c>
      <c r="AH673" s="312"/>
      <c r="AI673" s="482">
        <v>41</v>
      </c>
      <c r="AJ673" s="479"/>
      <c r="AK673" s="479"/>
      <c r="AL673" s="480"/>
      <c r="AM673" s="480"/>
      <c r="AN673" s="481"/>
      <c r="AO673" s="312">
        <f t="shared" si="259"/>
        <v>0</v>
      </c>
      <c r="AP673" s="312">
        <f t="shared" si="260"/>
        <v>0</v>
      </c>
    </row>
    <row r="674" spans="1:42" s="17" customFormat="1" x14ac:dyDescent="0.2">
      <c r="A674" s="478">
        <v>9</v>
      </c>
      <c r="B674" s="479"/>
      <c r="C674" s="479"/>
      <c r="D674" s="480"/>
      <c r="E674" s="480"/>
      <c r="F674" s="481"/>
      <c r="G674" s="312">
        <f t="shared" si="253"/>
        <v>0</v>
      </c>
      <c r="H674" s="312">
        <f t="shared" si="254"/>
        <v>0</v>
      </c>
      <c r="I674" s="312"/>
      <c r="J674" s="312"/>
      <c r="K674" s="312"/>
      <c r="L674" s="312"/>
      <c r="M674" s="312"/>
      <c r="N674" s="312"/>
      <c r="O674" s="312"/>
      <c r="P674" s="312"/>
      <c r="Q674" s="478">
        <v>20</v>
      </c>
      <c r="R674" s="479"/>
      <c r="S674" s="479"/>
      <c r="T674" s="480"/>
      <c r="U674" s="480"/>
      <c r="V674" s="481"/>
      <c r="W674" s="312">
        <f t="shared" si="255"/>
        <v>0</v>
      </c>
      <c r="X674" s="312">
        <f t="shared" si="256"/>
        <v>0</v>
      </c>
      <c r="Y674" s="312"/>
      <c r="Z674" s="608">
        <v>31</v>
      </c>
      <c r="AA674" s="607"/>
      <c r="AB674" s="607"/>
      <c r="AC674" s="606"/>
      <c r="AD674" s="606"/>
      <c r="AE674" s="605"/>
      <c r="AF674" s="312">
        <f t="shared" si="257"/>
        <v>0</v>
      </c>
      <c r="AG674" s="312">
        <f t="shared" si="258"/>
        <v>0</v>
      </c>
      <c r="AH674" s="312"/>
      <c r="AI674" s="482">
        <v>42</v>
      </c>
      <c r="AJ674" s="479"/>
      <c r="AK674" s="479"/>
      <c r="AL674" s="480"/>
      <c r="AM674" s="480"/>
      <c r="AN674" s="481"/>
      <c r="AO674" s="312">
        <f t="shared" si="259"/>
        <v>0</v>
      </c>
      <c r="AP674" s="312">
        <f t="shared" si="260"/>
        <v>0</v>
      </c>
    </row>
    <row r="675" spans="1:42" s="17" customFormat="1" x14ac:dyDescent="0.2">
      <c r="A675" s="478">
        <v>10</v>
      </c>
      <c r="B675" s="479"/>
      <c r="C675" s="479"/>
      <c r="D675" s="480"/>
      <c r="E675" s="480"/>
      <c r="F675" s="481"/>
      <c r="G675" s="312">
        <f t="shared" si="253"/>
        <v>0</v>
      </c>
      <c r="H675" s="312">
        <f t="shared" si="254"/>
        <v>0</v>
      </c>
      <c r="I675" s="312"/>
      <c r="J675" s="312"/>
      <c r="K675" s="312"/>
      <c r="L675" s="312"/>
      <c r="M675" s="312"/>
      <c r="N675" s="312"/>
      <c r="O675" s="312"/>
      <c r="P675" s="312"/>
      <c r="Q675" s="478">
        <v>21</v>
      </c>
      <c r="R675" s="479"/>
      <c r="S675" s="479"/>
      <c r="T675" s="480"/>
      <c r="U675" s="480"/>
      <c r="V675" s="481"/>
      <c r="W675" s="312">
        <f t="shared" si="255"/>
        <v>0</v>
      </c>
      <c r="X675" s="312">
        <f t="shared" si="256"/>
        <v>0</v>
      </c>
      <c r="Y675" s="312"/>
      <c r="Z675" s="608">
        <v>32</v>
      </c>
      <c r="AA675" s="607"/>
      <c r="AB675" s="607"/>
      <c r="AC675" s="606"/>
      <c r="AD675" s="606"/>
      <c r="AE675" s="605"/>
      <c r="AF675" s="312">
        <f t="shared" si="257"/>
        <v>0</v>
      </c>
      <c r="AG675" s="312">
        <f t="shared" si="258"/>
        <v>0</v>
      </c>
      <c r="AH675" s="312"/>
      <c r="AI675" s="482">
        <v>43</v>
      </c>
      <c r="AJ675" s="479"/>
      <c r="AK675" s="479"/>
      <c r="AL675" s="480"/>
      <c r="AM675" s="480"/>
      <c r="AN675" s="481"/>
      <c r="AO675" s="312">
        <f t="shared" si="259"/>
        <v>0</v>
      </c>
      <c r="AP675" s="312">
        <f t="shared" si="260"/>
        <v>0</v>
      </c>
    </row>
    <row r="676" spans="1:42" s="17" customFormat="1" ht="13.5" thickBot="1" x14ac:dyDescent="0.25">
      <c r="A676" s="483">
        <v>11</v>
      </c>
      <c r="B676" s="484"/>
      <c r="C676" s="484"/>
      <c r="D676" s="485"/>
      <c r="E676" s="485"/>
      <c r="F676" s="486"/>
      <c r="G676" s="312">
        <f t="shared" si="253"/>
        <v>0</v>
      </c>
      <c r="H676" s="312">
        <f t="shared" si="254"/>
        <v>0</v>
      </c>
      <c r="I676" s="312"/>
      <c r="J676" s="312"/>
      <c r="K676" s="312"/>
      <c r="L676" s="312"/>
      <c r="M676" s="312"/>
      <c r="N676" s="312"/>
      <c r="O676" s="312"/>
      <c r="P676" s="312"/>
      <c r="Q676" s="483">
        <v>22</v>
      </c>
      <c r="R676" s="484"/>
      <c r="S676" s="484"/>
      <c r="T676" s="485"/>
      <c r="U676" s="485"/>
      <c r="V676" s="486"/>
      <c r="W676" s="312">
        <f t="shared" si="255"/>
        <v>0</v>
      </c>
      <c r="X676" s="312">
        <f t="shared" si="256"/>
        <v>0</v>
      </c>
      <c r="Y676" s="312"/>
      <c r="Z676" s="604">
        <v>33</v>
      </c>
      <c r="AA676" s="603"/>
      <c r="AB676" s="603"/>
      <c r="AC676" s="602"/>
      <c r="AD676" s="602"/>
      <c r="AE676" s="601"/>
      <c r="AF676" s="312">
        <f t="shared" si="257"/>
        <v>0</v>
      </c>
      <c r="AG676" s="312">
        <f t="shared" si="258"/>
        <v>0</v>
      </c>
      <c r="AH676" s="312"/>
      <c r="AI676" s="487"/>
      <c r="AJ676" s="488" t="s">
        <v>3</v>
      </c>
      <c r="AK676" s="487"/>
      <c r="AL676" s="487"/>
      <c r="AM676" s="487"/>
      <c r="AN676" s="489">
        <f>SUM(F666:F676)+SUM(V666:V676)+SUM(AN666:AN675)+SUM(AE666:AE676)</f>
        <v>0</v>
      </c>
      <c r="AO676" s="312">
        <f t="shared" si="259"/>
        <v>0</v>
      </c>
      <c r="AP676" s="312">
        <f t="shared" si="260"/>
        <v>0</v>
      </c>
    </row>
    <row r="677" spans="1:42" s="17" customFormat="1" x14ac:dyDescent="0.2">
      <c r="B677" s="328"/>
      <c r="C677" s="328"/>
      <c r="D677" s="329"/>
      <c r="E677" s="329"/>
      <c r="F677" s="297"/>
      <c r="G677" s="312"/>
      <c r="H677" s="312"/>
      <c r="I677" s="312"/>
      <c r="J677" s="312"/>
      <c r="K677" s="312"/>
      <c r="L677" s="312"/>
      <c r="M677" s="312"/>
      <c r="N677" s="312"/>
      <c r="O677" s="312"/>
      <c r="P677" s="312"/>
      <c r="R677" s="328"/>
      <c r="S677" s="328"/>
      <c r="T677" s="329"/>
      <c r="U677" s="329"/>
      <c r="V677" s="297"/>
      <c r="W677" s="312"/>
      <c r="X677" s="312"/>
      <c r="Y677" s="312"/>
      <c r="Z677" s="597"/>
      <c r="AA677" s="600"/>
      <c r="AB677" s="600"/>
      <c r="AC677" s="599"/>
      <c r="AD677" s="599"/>
      <c r="AE677" s="598"/>
      <c r="AF677" s="312"/>
      <c r="AG677" s="312"/>
      <c r="AH677" s="312"/>
      <c r="AJ677" s="328"/>
      <c r="AK677" s="328"/>
      <c r="AL677" s="329"/>
      <c r="AM677" s="329"/>
      <c r="AN677" s="297"/>
      <c r="AO677" s="312"/>
      <c r="AP677" s="312"/>
    </row>
    <row r="678" spans="1:42" s="17" customFormat="1" x14ac:dyDescent="0.2">
      <c r="B678" s="328"/>
      <c r="C678" s="328"/>
      <c r="D678" s="329"/>
      <c r="E678" s="329"/>
      <c r="F678" s="297"/>
      <c r="G678" s="312"/>
      <c r="H678" s="312"/>
      <c r="I678" s="312"/>
      <c r="J678" s="312"/>
      <c r="K678" s="312"/>
      <c r="L678" s="312"/>
      <c r="M678" s="312"/>
      <c r="N678" s="312"/>
      <c r="O678" s="312"/>
      <c r="P678" s="312"/>
      <c r="R678" s="328"/>
      <c r="S678" s="328"/>
      <c r="T678" s="329"/>
      <c r="U678" s="329"/>
      <c r="V678" s="297"/>
      <c r="W678" s="312"/>
      <c r="X678" s="312"/>
      <c r="Y678" s="312"/>
      <c r="Z678" s="597"/>
      <c r="AA678" s="600"/>
      <c r="AB678" s="600"/>
      <c r="AC678" s="599"/>
      <c r="AD678" s="599"/>
      <c r="AE678" s="598"/>
      <c r="AF678" s="312"/>
      <c r="AG678" s="312"/>
      <c r="AH678" s="312"/>
      <c r="AJ678" s="328"/>
      <c r="AK678" s="328"/>
      <c r="AL678" s="329"/>
      <c r="AM678" s="329"/>
      <c r="AN678" s="297"/>
      <c r="AO678" s="312"/>
      <c r="AP678" s="312"/>
    </row>
    <row r="679" spans="1:42" s="17" customFormat="1" x14ac:dyDescent="0.2">
      <c r="B679" s="328"/>
      <c r="C679" s="328"/>
      <c r="D679" s="329"/>
      <c r="E679" s="329"/>
      <c r="F679" s="297"/>
      <c r="G679" s="312"/>
      <c r="H679" s="312"/>
      <c r="I679" s="312"/>
      <c r="J679" s="312"/>
      <c r="K679" s="312"/>
      <c r="L679" s="312"/>
      <c r="M679" s="312"/>
      <c r="N679" s="312"/>
      <c r="O679" s="312"/>
      <c r="P679" s="312"/>
      <c r="R679" s="328"/>
      <c r="S679" s="328"/>
      <c r="T679" s="329"/>
      <c r="U679" s="329"/>
      <c r="V679" s="297"/>
      <c r="W679" s="312"/>
      <c r="X679" s="312"/>
      <c r="Y679" s="312"/>
      <c r="Z679" s="597"/>
      <c r="AA679" s="600"/>
      <c r="AB679" s="600"/>
      <c r="AC679" s="599"/>
      <c r="AD679" s="599"/>
      <c r="AE679" s="598"/>
      <c r="AF679" s="312"/>
      <c r="AG679" s="312"/>
      <c r="AH679" s="312"/>
      <c r="AJ679" s="328"/>
      <c r="AK679" s="328"/>
      <c r="AL679" s="329"/>
      <c r="AM679" s="329"/>
      <c r="AN679" s="297"/>
      <c r="AO679" s="312"/>
      <c r="AP679" s="312"/>
    </row>
    <row r="680" spans="1:42" s="17" customFormat="1" x14ac:dyDescent="0.2">
      <c r="B680" s="328"/>
      <c r="C680" s="328"/>
      <c r="D680" s="329"/>
      <c r="E680" s="329"/>
      <c r="F680" s="297"/>
      <c r="G680" s="312"/>
      <c r="H680" s="312"/>
      <c r="I680" s="312"/>
      <c r="J680" s="312"/>
      <c r="K680" s="312"/>
      <c r="L680" s="312"/>
      <c r="M680" s="312"/>
      <c r="N680" s="312"/>
      <c r="O680" s="312"/>
      <c r="P680" s="312"/>
      <c r="R680" s="328"/>
      <c r="S680" s="328"/>
      <c r="T680" s="329"/>
      <c r="U680" s="329"/>
      <c r="V680" s="297"/>
      <c r="W680" s="312"/>
      <c r="X680" s="312"/>
      <c r="Y680" s="312"/>
      <c r="Z680" s="597"/>
      <c r="AA680" s="600"/>
      <c r="AB680" s="600"/>
      <c r="AC680" s="599"/>
      <c r="AD680" s="599"/>
      <c r="AE680" s="598"/>
      <c r="AF680" s="312"/>
      <c r="AG680" s="312"/>
      <c r="AH680" s="312"/>
      <c r="AJ680" s="328"/>
      <c r="AK680" s="328"/>
      <c r="AL680" s="329"/>
      <c r="AM680" s="329"/>
      <c r="AN680" s="297"/>
      <c r="AO680" s="312"/>
      <c r="AP680" s="312"/>
    </row>
    <row r="681" spans="1:42" s="17" customFormat="1" x14ac:dyDescent="0.2">
      <c r="B681" s="328"/>
      <c r="C681" s="328"/>
      <c r="D681" s="329"/>
      <c r="E681" s="329"/>
      <c r="F681" s="297"/>
      <c r="G681" s="312"/>
      <c r="H681" s="312"/>
      <c r="I681" s="312"/>
      <c r="J681" s="312"/>
      <c r="K681" s="312"/>
      <c r="L681" s="312"/>
      <c r="M681" s="312"/>
      <c r="N681" s="312"/>
      <c r="O681" s="312"/>
      <c r="P681" s="312"/>
      <c r="R681" s="328"/>
      <c r="S681" s="328"/>
      <c r="T681" s="329"/>
      <c r="U681" s="329"/>
      <c r="V681" s="297"/>
      <c r="W681" s="312"/>
      <c r="X681" s="312"/>
      <c r="Y681" s="312"/>
      <c r="Z681" s="597"/>
      <c r="AA681" s="600"/>
      <c r="AB681" s="600"/>
      <c r="AC681" s="599"/>
      <c r="AD681" s="599"/>
      <c r="AE681" s="598"/>
      <c r="AF681" s="312"/>
      <c r="AG681" s="312"/>
      <c r="AH681" s="312"/>
      <c r="AJ681" s="328"/>
      <c r="AK681" s="328"/>
      <c r="AL681" s="329"/>
      <c r="AM681" s="329"/>
      <c r="AN681" s="297"/>
      <c r="AO681" s="312"/>
      <c r="AP681" s="312"/>
    </row>
    <row r="682" spans="1:42" s="17" customFormat="1" x14ac:dyDescent="0.2">
      <c r="B682" s="328"/>
      <c r="C682" s="328"/>
      <c r="D682" s="329"/>
      <c r="E682" s="329"/>
      <c r="F682" s="297"/>
      <c r="G682" s="312"/>
      <c r="H682" s="312"/>
      <c r="I682" s="312"/>
      <c r="J682" s="312"/>
      <c r="K682" s="312"/>
      <c r="L682" s="312"/>
      <c r="M682" s="312"/>
      <c r="N682" s="312"/>
      <c r="O682" s="312"/>
      <c r="P682" s="312"/>
      <c r="R682" s="328"/>
      <c r="S682" s="328"/>
      <c r="T682" s="329"/>
      <c r="U682" s="329"/>
      <c r="V682" s="297"/>
      <c r="W682" s="312"/>
      <c r="X682" s="312"/>
      <c r="Y682" s="312"/>
      <c r="Z682" s="597"/>
      <c r="AA682" s="600"/>
      <c r="AB682" s="600"/>
      <c r="AC682" s="599"/>
      <c r="AD682" s="599"/>
      <c r="AE682" s="598"/>
      <c r="AF682" s="312"/>
      <c r="AG682" s="312"/>
      <c r="AH682" s="312"/>
      <c r="AJ682" s="328"/>
      <c r="AK682" s="328"/>
      <c r="AL682" s="329"/>
      <c r="AM682" s="329"/>
      <c r="AN682" s="297"/>
      <c r="AO682" s="312"/>
      <c r="AP682" s="312"/>
    </row>
    <row r="683" spans="1:42" s="17" customFormat="1" ht="13.5" thickBot="1" x14ac:dyDescent="0.25">
      <c r="B683" s="328"/>
      <c r="C683" s="328"/>
      <c r="D683" s="329"/>
      <c r="E683" s="329"/>
      <c r="F683" s="297"/>
      <c r="G683" s="312"/>
      <c r="H683" s="312"/>
      <c r="I683" s="312"/>
      <c r="J683" s="312"/>
      <c r="K683" s="312"/>
      <c r="L683" s="312"/>
      <c r="M683" s="312"/>
      <c r="N683" s="312"/>
      <c r="O683" s="312"/>
      <c r="P683" s="312"/>
      <c r="R683" s="328"/>
      <c r="S683" s="328"/>
      <c r="T683" s="329"/>
      <c r="U683" s="329"/>
      <c r="V683" s="297"/>
      <c r="W683" s="312"/>
      <c r="X683" s="312"/>
      <c r="Y683" s="312"/>
      <c r="Z683" s="597"/>
      <c r="AA683" s="600"/>
      <c r="AB683" s="600"/>
      <c r="AC683" s="599"/>
      <c r="AD683" s="599"/>
      <c r="AE683" s="598"/>
      <c r="AF683" s="312"/>
      <c r="AG683" s="312"/>
      <c r="AH683" s="312"/>
      <c r="AJ683" s="328"/>
      <c r="AK683" s="328"/>
      <c r="AL683" s="329"/>
      <c r="AM683" s="329"/>
      <c r="AN683" s="297"/>
      <c r="AO683" s="312"/>
      <c r="AP683" s="312"/>
    </row>
    <row r="684" spans="1:42" s="17" customFormat="1" ht="13.5" customHeight="1" thickBot="1" x14ac:dyDescent="0.25">
      <c r="A684" s="472">
        <v>32</v>
      </c>
      <c r="B684" s="473"/>
      <c r="C684" s="473"/>
      <c r="D684" s="755" t="s">
        <v>159</v>
      </c>
      <c r="E684" s="757" t="s">
        <v>34</v>
      </c>
      <c r="F684" s="317">
        <f>+$AN696</f>
        <v>0</v>
      </c>
      <c r="Q684" s="472"/>
      <c r="R684" s="473"/>
      <c r="S684" s="473"/>
      <c r="T684" s="755" t="s">
        <v>159</v>
      </c>
      <c r="U684" s="757" t="s">
        <v>34</v>
      </c>
      <c r="V684" s="317">
        <f>+$AN696</f>
        <v>0</v>
      </c>
      <c r="Z684" s="615">
        <v>32</v>
      </c>
      <c r="AA684" s="614"/>
      <c r="AB684" s="614"/>
      <c r="AC684" s="763" t="s">
        <v>159</v>
      </c>
      <c r="AD684" s="761" t="s">
        <v>34</v>
      </c>
      <c r="AE684" s="612">
        <f>+$AN696</f>
        <v>0</v>
      </c>
      <c r="AI684" s="473"/>
      <c r="AJ684" s="473"/>
      <c r="AK684" s="473"/>
      <c r="AL684" s="765" t="s">
        <v>159</v>
      </c>
      <c r="AM684" s="757" t="s">
        <v>34</v>
      </c>
      <c r="AN684" s="767" t="s">
        <v>18</v>
      </c>
    </row>
    <row r="685" spans="1:42" s="17" customFormat="1" ht="51" x14ac:dyDescent="0.2">
      <c r="A685" s="475" t="s">
        <v>7</v>
      </c>
      <c r="B685" s="476" t="str">
        <f>+" אסמכתא " &amp; B34 &amp;"         חזרה לטבלה "</f>
        <v xml:space="preserve"> אסמכתא          חזרה לטבלה </v>
      </c>
      <c r="C685" s="477" t="s">
        <v>203</v>
      </c>
      <c r="D685" s="756"/>
      <c r="E685" s="758"/>
      <c r="F685" s="317" t="s">
        <v>18</v>
      </c>
      <c r="G685" s="312"/>
      <c r="Q685" s="475" t="s">
        <v>23</v>
      </c>
      <c r="R685" s="476" t="str">
        <f>+" אסמכתא " &amp; B34 &amp;"         חזרה לטבלה "</f>
        <v xml:space="preserve"> אסמכתא          חזרה לטבלה </v>
      </c>
      <c r="S685" s="477" t="s">
        <v>203</v>
      </c>
      <c r="T685" s="756"/>
      <c r="U685" s="758"/>
      <c r="V685" s="317" t="s">
        <v>18</v>
      </c>
      <c r="W685" s="312"/>
      <c r="Z685" s="611" t="s">
        <v>7</v>
      </c>
      <c r="AA685" s="610" t="str">
        <f>+" אסמכתא " &amp; B34 &amp;"         חזרה לטבלה "</f>
        <v xml:space="preserve"> אסמכתא          חזרה לטבלה </v>
      </c>
      <c r="AB685" s="609" t="s">
        <v>203</v>
      </c>
      <c r="AC685" s="764"/>
      <c r="AD685" s="762"/>
      <c r="AE685" s="612" t="s">
        <v>18</v>
      </c>
      <c r="AF685" s="312"/>
      <c r="AI685" s="477" t="s">
        <v>23</v>
      </c>
      <c r="AJ685" s="476" t="str">
        <f>+" אסמכתא " &amp; B34 &amp;"         חזרה לטבלה "</f>
        <v xml:space="preserve"> אסמכתא          חזרה לטבלה </v>
      </c>
      <c r="AK685" s="477" t="s">
        <v>203</v>
      </c>
      <c r="AL685" s="766"/>
      <c r="AM685" s="758"/>
      <c r="AN685" s="768"/>
      <c r="AO685" s="312"/>
    </row>
    <row r="686" spans="1:42" s="17" customFormat="1" x14ac:dyDescent="0.2">
      <c r="A686" s="478">
        <v>1</v>
      </c>
      <c r="B686" s="479"/>
      <c r="C686" s="479"/>
      <c r="D686" s="480"/>
      <c r="E686" s="480"/>
      <c r="F686" s="481"/>
      <c r="G686" s="312">
        <f t="shared" ref="G686:G696" si="261">IF(AND((COUNTA($C$3)=1),(COUNTA(F686)=1),($C$3&lt;&gt;0),(OR((E686&lt;$C$62),(E686&gt;($E$62+61))))),1,0)</f>
        <v>0</v>
      </c>
      <c r="H686" s="312">
        <f t="shared" ref="H686:H696" si="262">IF(AND((COUNTA($C$3)=1),(COUNTA(F686)=1),($C$3&lt;&gt;0),(OR((D686&lt;$C$62),(D686&gt;($E$62))))),1,0)</f>
        <v>0</v>
      </c>
      <c r="I686" s="312"/>
      <c r="J686" s="312"/>
      <c r="K686" s="312"/>
      <c r="L686" s="312"/>
      <c r="M686" s="312"/>
      <c r="N686" s="312"/>
      <c r="O686" s="312"/>
      <c r="P686" s="312"/>
      <c r="Q686" s="478">
        <v>12</v>
      </c>
      <c r="R686" s="479"/>
      <c r="S686" s="479"/>
      <c r="T686" s="480"/>
      <c r="U686" s="480"/>
      <c r="V686" s="481"/>
      <c r="W686" s="312">
        <f t="shared" ref="W686:W696" si="263">IF(AND((COUNTA($C$3)=1),(COUNTA(V686)=1),($C$3&lt;&gt;0),(OR((U686&lt;$C$62),(U686&gt;($E$62+61))))),1,0)</f>
        <v>0</v>
      </c>
      <c r="X686" s="312">
        <f t="shared" ref="X686:X696" si="264">IF(AND((COUNTA($C$3)=1),(COUNTA(V686)=1),($C$3&lt;&gt;0),(OR((T686&lt;$C$62),(T686&gt;($E$62))))),1,0)</f>
        <v>0</v>
      </c>
      <c r="Y686" s="312"/>
      <c r="Z686" s="608">
        <v>23</v>
      </c>
      <c r="AA686" s="607"/>
      <c r="AB686" s="607"/>
      <c r="AC686" s="606"/>
      <c r="AD686" s="606"/>
      <c r="AE686" s="605"/>
      <c r="AF686" s="312">
        <f t="shared" ref="AF686:AF696" si="265">IF(AND((COUNTA($C$3)=1),(COUNTA(AE686)=1),($C$3&lt;&gt;0),(OR((AD686&lt;$C$62),(AD686&gt;($E$62+61))))),1,0)</f>
        <v>0</v>
      </c>
      <c r="AG686" s="312">
        <f t="shared" ref="AG686:AG696" si="266">IF(AND((COUNTA($C$3)=1),(COUNTA(AE686)=1),($C$3&lt;&gt;0),(OR((AC686&lt;$C$62),(AC686&gt;($E$62))))),1,0)</f>
        <v>0</v>
      </c>
      <c r="AH686" s="312"/>
      <c r="AI686" s="482">
        <v>34</v>
      </c>
      <c r="AJ686" s="479"/>
      <c r="AK686" s="479"/>
      <c r="AL686" s="480"/>
      <c r="AM686" s="480"/>
      <c r="AN686" s="481"/>
      <c r="AO686" s="312">
        <f t="shared" ref="AO686:AO696" si="267">IF(AND((COUNTA($C$3)=1),(COUNTA(AN686)=1),($C$3&lt;&gt;0),(OR((AM686&lt;$C$62),(AM686&gt;($E$62+61))))),1,0)</f>
        <v>0</v>
      </c>
      <c r="AP686" s="312">
        <f t="shared" ref="AP686:AP696" si="268">IF(AND((COUNTA($C$3)=1),(COUNTA(AN686)=1),($C$3&lt;&gt;0),(OR((AL686&lt;$C$62),(AL686&gt;($E$62))))),1,0)</f>
        <v>0</v>
      </c>
    </row>
    <row r="687" spans="1:42" s="17" customFormat="1" x14ac:dyDescent="0.2">
      <c r="A687" s="478">
        <v>2</v>
      </c>
      <c r="B687" s="479"/>
      <c r="C687" s="479"/>
      <c r="D687" s="480"/>
      <c r="E687" s="480"/>
      <c r="F687" s="481"/>
      <c r="G687" s="312">
        <f t="shared" si="261"/>
        <v>0</v>
      </c>
      <c r="H687" s="312">
        <f t="shared" si="262"/>
        <v>0</v>
      </c>
      <c r="I687" s="312"/>
      <c r="J687" s="312"/>
      <c r="K687" s="312"/>
      <c r="L687" s="312"/>
      <c r="M687" s="312"/>
      <c r="N687" s="312"/>
      <c r="O687" s="312"/>
      <c r="P687" s="312"/>
      <c r="Q687" s="478">
        <v>13</v>
      </c>
      <c r="R687" s="479"/>
      <c r="S687" s="479"/>
      <c r="T687" s="480"/>
      <c r="U687" s="480"/>
      <c r="V687" s="481"/>
      <c r="W687" s="312">
        <f t="shared" si="263"/>
        <v>0</v>
      </c>
      <c r="X687" s="312">
        <f t="shared" si="264"/>
        <v>0</v>
      </c>
      <c r="Y687" s="312"/>
      <c r="Z687" s="608">
        <v>24</v>
      </c>
      <c r="AA687" s="607"/>
      <c r="AB687" s="607"/>
      <c r="AC687" s="606"/>
      <c r="AD687" s="606"/>
      <c r="AE687" s="605"/>
      <c r="AF687" s="312">
        <f t="shared" si="265"/>
        <v>0</v>
      </c>
      <c r="AG687" s="312">
        <f t="shared" si="266"/>
        <v>0</v>
      </c>
      <c r="AH687" s="312"/>
      <c r="AI687" s="482">
        <v>35</v>
      </c>
      <c r="AJ687" s="479"/>
      <c r="AK687" s="479"/>
      <c r="AL687" s="480"/>
      <c r="AM687" s="480"/>
      <c r="AN687" s="481"/>
      <c r="AO687" s="312">
        <f t="shared" si="267"/>
        <v>0</v>
      </c>
      <c r="AP687" s="312">
        <f t="shared" si="268"/>
        <v>0</v>
      </c>
    </row>
    <row r="688" spans="1:42" s="17" customFormat="1" x14ac:dyDescent="0.2">
      <c r="A688" s="478">
        <v>3</v>
      </c>
      <c r="B688" s="479"/>
      <c r="C688" s="479"/>
      <c r="D688" s="480"/>
      <c r="E688" s="480"/>
      <c r="F688" s="481"/>
      <c r="G688" s="312">
        <f t="shared" si="261"/>
        <v>0</v>
      </c>
      <c r="H688" s="312">
        <f t="shared" si="262"/>
        <v>0</v>
      </c>
      <c r="I688" s="312"/>
      <c r="J688" s="312"/>
      <c r="K688" s="312"/>
      <c r="L688" s="312"/>
      <c r="M688" s="312"/>
      <c r="N688" s="312"/>
      <c r="O688" s="312"/>
      <c r="P688" s="312"/>
      <c r="Q688" s="478">
        <v>14</v>
      </c>
      <c r="R688" s="479"/>
      <c r="S688" s="479"/>
      <c r="T688" s="480"/>
      <c r="U688" s="480"/>
      <c r="V688" s="481"/>
      <c r="W688" s="312">
        <f t="shared" si="263"/>
        <v>0</v>
      </c>
      <c r="X688" s="312">
        <f t="shared" si="264"/>
        <v>0</v>
      </c>
      <c r="Y688" s="312"/>
      <c r="Z688" s="608">
        <v>25</v>
      </c>
      <c r="AA688" s="607"/>
      <c r="AB688" s="607"/>
      <c r="AC688" s="606"/>
      <c r="AD688" s="606"/>
      <c r="AE688" s="605"/>
      <c r="AF688" s="312">
        <f t="shared" si="265"/>
        <v>0</v>
      </c>
      <c r="AG688" s="312">
        <f t="shared" si="266"/>
        <v>0</v>
      </c>
      <c r="AH688" s="312"/>
      <c r="AI688" s="482">
        <v>36</v>
      </c>
      <c r="AJ688" s="479"/>
      <c r="AK688" s="479"/>
      <c r="AL688" s="480"/>
      <c r="AM688" s="480"/>
      <c r="AN688" s="481"/>
      <c r="AO688" s="312">
        <f t="shared" si="267"/>
        <v>0</v>
      </c>
      <c r="AP688" s="312">
        <f t="shared" si="268"/>
        <v>0</v>
      </c>
    </row>
    <row r="689" spans="1:42" s="17" customFormat="1" x14ac:dyDescent="0.2">
      <c r="A689" s="478">
        <v>4</v>
      </c>
      <c r="B689" s="479"/>
      <c r="C689" s="479"/>
      <c r="D689" s="480"/>
      <c r="E689" s="480"/>
      <c r="F689" s="481"/>
      <c r="G689" s="312">
        <f t="shared" si="261"/>
        <v>0</v>
      </c>
      <c r="H689" s="312">
        <f t="shared" si="262"/>
        <v>0</v>
      </c>
      <c r="I689" s="312"/>
      <c r="J689" s="312"/>
      <c r="K689" s="312"/>
      <c r="L689" s="312"/>
      <c r="M689" s="312"/>
      <c r="N689" s="312"/>
      <c r="O689" s="312"/>
      <c r="P689" s="312"/>
      <c r="Q689" s="478">
        <v>15</v>
      </c>
      <c r="R689" s="479"/>
      <c r="S689" s="479"/>
      <c r="T689" s="480"/>
      <c r="U689" s="480"/>
      <c r="V689" s="481"/>
      <c r="W689" s="312">
        <f t="shared" si="263"/>
        <v>0</v>
      </c>
      <c r="X689" s="312">
        <f t="shared" si="264"/>
        <v>0</v>
      </c>
      <c r="Y689" s="312"/>
      <c r="Z689" s="608">
        <v>26</v>
      </c>
      <c r="AA689" s="607"/>
      <c r="AB689" s="607"/>
      <c r="AC689" s="606"/>
      <c r="AD689" s="606"/>
      <c r="AE689" s="605"/>
      <c r="AF689" s="312">
        <f t="shared" si="265"/>
        <v>0</v>
      </c>
      <c r="AG689" s="312">
        <f t="shared" si="266"/>
        <v>0</v>
      </c>
      <c r="AH689" s="312"/>
      <c r="AI689" s="482">
        <v>37</v>
      </c>
      <c r="AJ689" s="479"/>
      <c r="AK689" s="479"/>
      <c r="AL689" s="480"/>
      <c r="AM689" s="480"/>
      <c r="AN689" s="481"/>
      <c r="AO689" s="312">
        <f t="shared" si="267"/>
        <v>0</v>
      </c>
      <c r="AP689" s="312">
        <f t="shared" si="268"/>
        <v>0</v>
      </c>
    </row>
    <row r="690" spans="1:42" s="17" customFormat="1" x14ac:dyDescent="0.2">
      <c r="A690" s="478">
        <v>5</v>
      </c>
      <c r="B690" s="479"/>
      <c r="C690" s="479"/>
      <c r="D690" s="480"/>
      <c r="E690" s="480"/>
      <c r="F690" s="481"/>
      <c r="G690" s="312">
        <f t="shared" si="261"/>
        <v>0</v>
      </c>
      <c r="H690" s="312">
        <f t="shared" si="262"/>
        <v>0</v>
      </c>
      <c r="I690" s="312"/>
      <c r="J690" s="312"/>
      <c r="K690" s="312"/>
      <c r="L690" s="312"/>
      <c r="M690" s="312"/>
      <c r="N690" s="312"/>
      <c r="O690" s="312"/>
      <c r="P690" s="312"/>
      <c r="Q690" s="478">
        <v>16</v>
      </c>
      <c r="R690" s="479"/>
      <c r="S690" s="479"/>
      <c r="T690" s="480"/>
      <c r="U690" s="480"/>
      <c r="V690" s="481"/>
      <c r="W690" s="312">
        <f t="shared" si="263"/>
        <v>0</v>
      </c>
      <c r="X690" s="312">
        <f t="shared" si="264"/>
        <v>0</v>
      </c>
      <c r="Y690" s="312"/>
      <c r="Z690" s="608">
        <v>27</v>
      </c>
      <c r="AA690" s="607"/>
      <c r="AB690" s="607"/>
      <c r="AC690" s="606"/>
      <c r="AD690" s="606"/>
      <c r="AE690" s="605"/>
      <c r="AF690" s="312">
        <f t="shared" si="265"/>
        <v>0</v>
      </c>
      <c r="AG690" s="312">
        <f t="shared" si="266"/>
        <v>0</v>
      </c>
      <c r="AH690" s="312"/>
      <c r="AI690" s="482">
        <v>38</v>
      </c>
      <c r="AJ690" s="479"/>
      <c r="AK690" s="479"/>
      <c r="AL690" s="480"/>
      <c r="AM690" s="480"/>
      <c r="AN690" s="481"/>
      <c r="AO690" s="312">
        <f t="shared" si="267"/>
        <v>0</v>
      </c>
      <c r="AP690" s="312">
        <f t="shared" si="268"/>
        <v>0</v>
      </c>
    </row>
    <row r="691" spans="1:42" s="17" customFormat="1" x14ac:dyDescent="0.2">
      <c r="A691" s="478">
        <v>6</v>
      </c>
      <c r="B691" s="479"/>
      <c r="C691" s="479"/>
      <c r="D691" s="480"/>
      <c r="E691" s="480"/>
      <c r="F691" s="481"/>
      <c r="G691" s="312">
        <f t="shared" si="261"/>
        <v>0</v>
      </c>
      <c r="H691" s="312">
        <f t="shared" si="262"/>
        <v>0</v>
      </c>
      <c r="I691" s="312"/>
      <c r="J691" s="312"/>
      <c r="K691" s="312"/>
      <c r="L691" s="312"/>
      <c r="M691" s="312"/>
      <c r="N691" s="312"/>
      <c r="O691" s="312"/>
      <c r="P691" s="312"/>
      <c r="Q691" s="478">
        <v>17</v>
      </c>
      <c r="R691" s="479"/>
      <c r="S691" s="479"/>
      <c r="T691" s="480"/>
      <c r="U691" s="480"/>
      <c r="V691" s="481"/>
      <c r="W691" s="312">
        <f t="shared" si="263"/>
        <v>0</v>
      </c>
      <c r="X691" s="312">
        <f t="shared" si="264"/>
        <v>0</v>
      </c>
      <c r="Y691" s="312"/>
      <c r="Z691" s="608">
        <v>28</v>
      </c>
      <c r="AA691" s="607"/>
      <c r="AB691" s="607"/>
      <c r="AC691" s="606"/>
      <c r="AD691" s="606"/>
      <c r="AE691" s="605"/>
      <c r="AF691" s="312">
        <f t="shared" si="265"/>
        <v>0</v>
      </c>
      <c r="AG691" s="312">
        <f t="shared" si="266"/>
        <v>0</v>
      </c>
      <c r="AH691" s="312"/>
      <c r="AI691" s="482">
        <v>39</v>
      </c>
      <c r="AJ691" s="479"/>
      <c r="AK691" s="479"/>
      <c r="AL691" s="480"/>
      <c r="AM691" s="480"/>
      <c r="AN691" s="481"/>
      <c r="AO691" s="312">
        <f t="shared" si="267"/>
        <v>0</v>
      </c>
      <c r="AP691" s="312">
        <f t="shared" si="268"/>
        <v>0</v>
      </c>
    </row>
    <row r="692" spans="1:42" s="17" customFormat="1" x14ac:dyDescent="0.2">
      <c r="A692" s="478">
        <v>7</v>
      </c>
      <c r="B692" s="479"/>
      <c r="C692" s="479"/>
      <c r="D692" s="480"/>
      <c r="E692" s="480"/>
      <c r="F692" s="481"/>
      <c r="G692" s="312">
        <f t="shared" si="261"/>
        <v>0</v>
      </c>
      <c r="H692" s="312">
        <f t="shared" si="262"/>
        <v>0</v>
      </c>
      <c r="I692" s="312"/>
      <c r="J692" s="312"/>
      <c r="K692" s="312"/>
      <c r="L692" s="312"/>
      <c r="M692" s="312"/>
      <c r="N692" s="312"/>
      <c r="O692" s="312"/>
      <c r="P692" s="312"/>
      <c r="Q692" s="478">
        <v>18</v>
      </c>
      <c r="R692" s="479"/>
      <c r="S692" s="479"/>
      <c r="T692" s="480"/>
      <c r="U692" s="480"/>
      <c r="V692" s="481"/>
      <c r="W692" s="312">
        <f t="shared" si="263"/>
        <v>0</v>
      </c>
      <c r="X692" s="312">
        <f t="shared" si="264"/>
        <v>0</v>
      </c>
      <c r="Y692" s="312"/>
      <c r="Z692" s="608">
        <v>29</v>
      </c>
      <c r="AA692" s="607"/>
      <c r="AB692" s="607"/>
      <c r="AC692" s="606"/>
      <c r="AD692" s="606"/>
      <c r="AE692" s="605"/>
      <c r="AF692" s="312">
        <f t="shared" si="265"/>
        <v>0</v>
      </c>
      <c r="AG692" s="312">
        <f t="shared" si="266"/>
        <v>0</v>
      </c>
      <c r="AH692" s="312"/>
      <c r="AI692" s="482">
        <v>40</v>
      </c>
      <c r="AJ692" s="479"/>
      <c r="AK692" s="479"/>
      <c r="AL692" s="480"/>
      <c r="AM692" s="480"/>
      <c r="AN692" s="481"/>
      <c r="AO692" s="312">
        <f t="shared" si="267"/>
        <v>0</v>
      </c>
      <c r="AP692" s="312">
        <f t="shared" si="268"/>
        <v>0</v>
      </c>
    </row>
    <row r="693" spans="1:42" s="17" customFormat="1" x14ac:dyDescent="0.2">
      <c r="A693" s="478">
        <v>8</v>
      </c>
      <c r="B693" s="479"/>
      <c r="C693" s="479"/>
      <c r="D693" s="480"/>
      <c r="E693" s="480"/>
      <c r="F693" s="481"/>
      <c r="G693" s="312">
        <f t="shared" si="261"/>
        <v>0</v>
      </c>
      <c r="H693" s="312">
        <f t="shared" si="262"/>
        <v>0</v>
      </c>
      <c r="I693" s="312"/>
      <c r="J693" s="312"/>
      <c r="K693" s="312"/>
      <c r="L693" s="312"/>
      <c r="M693" s="312"/>
      <c r="N693" s="312"/>
      <c r="O693" s="312"/>
      <c r="P693" s="312"/>
      <c r="Q693" s="478">
        <v>19</v>
      </c>
      <c r="R693" s="479"/>
      <c r="S693" s="479"/>
      <c r="T693" s="480"/>
      <c r="U693" s="480"/>
      <c r="V693" s="481"/>
      <c r="W693" s="312">
        <f t="shared" si="263"/>
        <v>0</v>
      </c>
      <c r="X693" s="312">
        <f t="shared" si="264"/>
        <v>0</v>
      </c>
      <c r="Y693" s="312"/>
      <c r="Z693" s="608">
        <v>30</v>
      </c>
      <c r="AA693" s="607"/>
      <c r="AB693" s="607"/>
      <c r="AC693" s="606"/>
      <c r="AD693" s="606"/>
      <c r="AE693" s="605"/>
      <c r="AF693" s="312">
        <f t="shared" si="265"/>
        <v>0</v>
      </c>
      <c r="AG693" s="312">
        <f t="shared" si="266"/>
        <v>0</v>
      </c>
      <c r="AH693" s="312"/>
      <c r="AI693" s="482">
        <v>41</v>
      </c>
      <c r="AJ693" s="479"/>
      <c r="AK693" s="479"/>
      <c r="AL693" s="480"/>
      <c r="AM693" s="480"/>
      <c r="AN693" s="481"/>
      <c r="AO693" s="312">
        <f t="shared" si="267"/>
        <v>0</v>
      </c>
      <c r="AP693" s="312">
        <f t="shared" si="268"/>
        <v>0</v>
      </c>
    </row>
    <row r="694" spans="1:42" s="17" customFormat="1" x14ac:dyDescent="0.2">
      <c r="A694" s="478">
        <v>9</v>
      </c>
      <c r="B694" s="479"/>
      <c r="C694" s="479"/>
      <c r="D694" s="480"/>
      <c r="E694" s="480"/>
      <c r="F694" s="481"/>
      <c r="G694" s="312">
        <f t="shared" si="261"/>
        <v>0</v>
      </c>
      <c r="H694" s="312">
        <f t="shared" si="262"/>
        <v>0</v>
      </c>
      <c r="I694" s="312"/>
      <c r="J694" s="312"/>
      <c r="K694" s="312"/>
      <c r="L694" s="312"/>
      <c r="M694" s="312"/>
      <c r="N694" s="312"/>
      <c r="O694" s="312"/>
      <c r="P694" s="312"/>
      <c r="Q694" s="478">
        <v>20</v>
      </c>
      <c r="R694" s="479"/>
      <c r="S694" s="479"/>
      <c r="T694" s="480"/>
      <c r="U694" s="480"/>
      <c r="V694" s="481"/>
      <c r="W694" s="312">
        <f t="shared" si="263"/>
        <v>0</v>
      </c>
      <c r="X694" s="312">
        <f t="shared" si="264"/>
        <v>0</v>
      </c>
      <c r="Y694" s="312"/>
      <c r="Z694" s="608">
        <v>31</v>
      </c>
      <c r="AA694" s="607"/>
      <c r="AB694" s="607"/>
      <c r="AC694" s="606"/>
      <c r="AD694" s="606"/>
      <c r="AE694" s="605"/>
      <c r="AF694" s="312">
        <f t="shared" si="265"/>
        <v>0</v>
      </c>
      <c r="AG694" s="312">
        <f t="shared" si="266"/>
        <v>0</v>
      </c>
      <c r="AH694" s="312"/>
      <c r="AI694" s="482">
        <v>42</v>
      </c>
      <c r="AJ694" s="479"/>
      <c r="AK694" s="479"/>
      <c r="AL694" s="480"/>
      <c r="AM694" s="480"/>
      <c r="AN694" s="481"/>
      <c r="AO694" s="312">
        <f t="shared" si="267"/>
        <v>0</v>
      </c>
      <c r="AP694" s="312">
        <f t="shared" si="268"/>
        <v>0</v>
      </c>
    </row>
    <row r="695" spans="1:42" s="17" customFormat="1" x14ac:dyDescent="0.2">
      <c r="A695" s="478">
        <v>10</v>
      </c>
      <c r="B695" s="479"/>
      <c r="C695" s="479"/>
      <c r="D695" s="480"/>
      <c r="E695" s="480"/>
      <c r="F695" s="481"/>
      <c r="G695" s="312">
        <f t="shared" si="261"/>
        <v>0</v>
      </c>
      <c r="H695" s="312">
        <f t="shared" si="262"/>
        <v>0</v>
      </c>
      <c r="I695" s="312"/>
      <c r="J695" s="312"/>
      <c r="K695" s="312"/>
      <c r="L695" s="312"/>
      <c r="M695" s="312"/>
      <c r="N695" s="312"/>
      <c r="O695" s="312"/>
      <c r="P695" s="312"/>
      <c r="Q695" s="478">
        <v>21</v>
      </c>
      <c r="R695" s="479"/>
      <c r="S695" s="479"/>
      <c r="T695" s="480"/>
      <c r="U695" s="480"/>
      <c r="V695" s="481"/>
      <c r="W695" s="312">
        <f t="shared" si="263"/>
        <v>0</v>
      </c>
      <c r="X695" s="312">
        <f t="shared" si="264"/>
        <v>0</v>
      </c>
      <c r="Y695" s="312"/>
      <c r="Z695" s="608">
        <v>32</v>
      </c>
      <c r="AA695" s="607"/>
      <c r="AB695" s="607"/>
      <c r="AC695" s="606"/>
      <c r="AD695" s="606"/>
      <c r="AE695" s="605"/>
      <c r="AF695" s="312">
        <f t="shared" si="265"/>
        <v>0</v>
      </c>
      <c r="AG695" s="312">
        <f t="shared" si="266"/>
        <v>0</v>
      </c>
      <c r="AH695" s="312"/>
      <c r="AI695" s="482">
        <v>43</v>
      </c>
      <c r="AJ695" s="479"/>
      <c r="AK695" s="479"/>
      <c r="AL695" s="480"/>
      <c r="AM695" s="480"/>
      <c r="AN695" s="481"/>
      <c r="AO695" s="312">
        <f t="shared" si="267"/>
        <v>0</v>
      </c>
      <c r="AP695" s="312">
        <f t="shared" si="268"/>
        <v>0</v>
      </c>
    </row>
    <row r="696" spans="1:42" s="17" customFormat="1" ht="13.5" thickBot="1" x14ac:dyDescent="0.25">
      <c r="A696" s="483">
        <v>11</v>
      </c>
      <c r="B696" s="484"/>
      <c r="C696" s="484"/>
      <c r="D696" s="485"/>
      <c r="E696" s="485"/>
      <c r="F696" s="486"/>
      <c r="G696" s="312">
        <f t="shared" si="261"/>
        <v>0</v>
      </c>
      <c r="H696" s="312">
        <f t="shared" si="262"/>
        <v>0</v>
      </c>
      <c r="I696" s="312"/>
      <c r="J696" s="312"/>
      <c r="K696" s="312"/>
      <c r="L696" s="312"/>
      <c r="M696" s="312"/>
      <c r="N696" s="312"/>
      <c r="O696" s="312"/>
      <c r="P696" s="312"/>
      <c r="Q696" s="483">
        <v>22</v>
      </c>
      <c r="R696" s="484"/>
      <c r="S696" s="484"/>
      <c r="T696" s="485"/>
      <c r="U696" s="485"/>
      <c r="V696" s="486"/>
      <c r="W696" s="312">
        <f t="shared" si="263"/>
        <v>0</v>
      </c>
      <c r="X696" s="312">
        <f t="shared" si="264"/>
        <v>0</v>
      </c>
      <c r="Y696" s="312"/>
      <c r="Z696" s="604">
        <v>33</v>
      </c>
      <c r="AA696" s="603"/>
      <c r="AB696" s="603"/>
      <c r="AC696" s="602"/>
      <c r="AD696" s="602"/>
      <c r="AE696" s="601"/>
      <c r="AF696" s="312">
        <f t="shared" si="265"/>
        <v>0</v>
      </c>
      <c r="AG696" s="312">
        <f t="shared" si="266"/>
        <v>0</v>
      </c>
      <c r="AH696" s="312"/>
      <c r="AI696" s="487"/>
      <c r="AJ696" s="488" t="s">
        <v>3</v>
      </c>
      <c r="AK696" s="487"/>
      <c r="AL696" s="487"/>
      <c r="AM696" s="487"/>
      <c r="AN696" s="489">
        <f>SUM(F686:F696)+SUM(V686:V696)+SUM(AN686:AN695)+SUM(AE686:AE696)</f>
        <v>0</v>
      </c>
      <c r="AO696" s="312">
        <f t="shared" si="267"/>
        <v>0</v>
      </c>
      <c r="AP696" s="312">
        <f t="shared" si="268"/>
        <v>0</v>
      </c>
    </row>
    <row r="697" spans="1:42" s="17" customFormat="1" x14ac:dyDescent="0.2">
      <c r="B697" s="328"/>
      <c r="C697" s="328"/>
      <c r="D697" s="329"/>
      <c r="E697" s="329"/>
      <c r="F697" s="297"/>
      <c r="G697" s="312"/>
      <c r="H697" s="312"/>
      <c r="I697" s="312"/>
      <c r="J697" s="312"/>
      <c r="K697" s="312"/>
      <c r="L697" s="312"/>
      <c r="M697" s="312"/>
      <c r="N697" s="312"/>
      <c r="O697" s="312"/>
      <c r="P697" s="312"/>
      <c r="R697" s="328"/>
      <c r="S697" s="328"/>
      <c r="T697" s="329"/>
      <c r="U697" s="329"/>
      <c r="V697" s="297"/>
      <c r="W697" s="312"/>
      <c r="X697" s="312"/>
      <c r="Y697" s="312"/>
      <c r="Z697" s="597"/>
      <c r="AA697" s="600"/>
      <c r="AB697" s="600"/>
      <c r="AC697" s="599"/>
      <c r="AD697" s="599"/>
      <c r="AE697" s="598"/>
      <c r="AF697" s="312"/>
      <c r="AG697" s="312"/>
      <c r="AH697" s="312"/>
      <c r="AJ697" s="328"/>
      <c r="AK697" s="328"/>
      <c r="AL697" s="329"/>
      <c r="AM697" s="329"/>
      <c r="AN697" s="297"/>
      <c r="AO697" s="312"/>
      <c r="AP697" s="312"/>
    </row>
    <row r="698" spans="1:42" s="17" customFormat="1" x14ac:dyDescent="0.2">
      <c r="B698" s="328"/>
      <c r="C698" s="328"/>
      <c r="D698" s="329"/>
      <c r="E698" s="329"/>
      <c r="F698" s="297"/>
      <c r="G698" s="312"/>
      <c r="H698" s="312"/>
      <c r="I698" s="312"/>
      <c r="J698" s="312"/>
      <c r="K698" s="312"/>
      <c r="L698" s="312"/>
      <c r="M698" s="312"/>
      <c r="N698" s="312"/>
      <c r="O698" s="312"/>
      <c r="P698" s="312"/>
      <c r="R698" s="328"/>
      <c r="S698" s="328"/>
      <c r="T698" s="329"/>
      <c r="U698" s="329"/>
      <c r="V698" s="297"/>
      <c r="W698" s="312"/>
      <c r="X698" s="312"/>
      <c r="Y698" s="312"/>
      <c r="Z698" s="597"/>
      <c r="AA698" s="600"/>
      <c r="AB698" s="600"/>
      <c r="AC698" s="599"/>
      <c r="AD698" s="599"/>
      <c r="AE698" s="598"/>
      <c r="AF698" s="312"/>
      <c r="AG698" s="312"/>
      <c r="AH698" s="312"/>
      <c r="AJ698" s="328"/>
      <c r="AK698" s="328"/>
      <c r="AL698" s="329"/>
      <c r="AM698" s="329"/>
      <c r="AN698" s="297"/>
      <c r="AO698" s="312"/>
      <c r="AP698" s="312"/>
    </row>
    <row r="699" spans="1:42" s="17" customFormat="1" x14ac:dyDescent="0.2">
      <c r="B699" s="328"/>
      <c r="C699" s="328"/>
      <c r="D699" s="329"/>
      <c r="E699" s="329"/>
      <c r="F699" s="297"/>
      <c r="G699" s="312"/>
      <c r="H699" s="312"/>
      <c r="I699" s="312"/>
      <c r="J699" s="312"/>
      <c r="K699" s="312"/>
      <c r="L699" s="312"/>
      <c r="M699" s="312"/>
      <c r="N699" s="312"/>
      <c r="O699" s="312"/>
      <c r="P699" s="312"/>
      <c r="R699" s="328"/>
      <c r="S699" s="328"/>
      <c r="T699" s="329"/>
      <c r="U699" s="329"/>
      <c r="V699" s="297"/>
      <c r="W699" s="312"/>
      <c r="X699" s="312"/>
      <c r="Y699" s="312"/>
      <c r="Z699" s="597"/>
      <c r="AA699" s="600"/>
      <c r="AB699" s="600"/>
      <c r="AC699" s="599"/>
      <c r="AD699" s="599"/>
      <c r="AE699" s="598"/>
      <c r="AF699" s="312"/>
      <c r="AG699" s="312"/>
      <c r="AH699" s="312"/>
      <c r="AJ699" s="328"/>
      <c r="AK699" s="328"/>
      <c r="AL699" s="329"/>
      <c r="AM699" s="329"/>
      <c r="AN699" s="297"/>
      <c r="AO699" s="312"/>
      <c r="AP699" s="312"/>
    </row>
    <row r="700" spans="1:42" s="17" customFormat="1" x14ac:dyDescent="0.2">
      <c r="B700" s="328"/>
      <c r="C700" s="328"/>
      <c r="D700" s="329"/>
      <c r="E700" s="329"/>
      <c r="F700" s="297"/>
      <c r="G700" s="312"/>
      <c r="H700" s="596"/>
      <c r="I700" s="596"/>
      <c r="J700" s="596"/>
      <c r="K700" s="596"/>
      <c r="L700" s="596"/>
      <c r="M700" s="596"/>
      <c r="N700" s="596"/>
      <c r="O700" s="596"/>
      <c r="P700" s="596"/>
      <c r="R700" s="328"/>
      <c r="S700" s="328"/>
      <c r="T700" s="329"/>
      <c r="U700" s="329"/>
      <c r="V700" s="297"/>
      <c r="W700" s="312"/>
      <c r="X700" s="596"/>
      <c r="Y700" s="597"/>
      <c r="Z700" s="597"/>
      <c r="AA700" s="600"/>
      <c r="AB700" s="600"/>
      <c r="AC700" s="599"/>
      <c r="AD700" s="599"/>
      <c r="AE700" s="598"/>
      <c r="AF700" s="312"/>
      <c r="AG700" s="596"/>
      <c r="AJ700" s="328"/>
      <c r="AK700" s="328"/>
      <c r="AL700" s="329"/>
      <c r="AM700" s="329"/>
      <c r="AN700" s="297"/>
      <c r="AO700" s="312"/>
      <c r="AP700" s="596"/>
    </row>
    <row r="701" spans="1:42" s="17" customFormat="1" x14ac:dyDescent="0.2">
      <c r="B701" s="328"/>
      <c r="C701" s="328"/>
      <c r="D701" s="329"/>
      <c r="E701" s="329"/>
      <c r="F701" s="297"/>
      <c r="G701" s="312"/>
      <c r="H701" s="596"/>
      <c r="I701" s="596"/>
      <c r="J701" s="596"/>
      <c r="K701" s="596"/>
      <c r="L701" s="596"/>
      <c r="M701" s="596"/>
      <c r="N701" s="596"/>
      <c r="O701" s="596"/>
      <c r="P701" s="596"/>
      <c r="R701" s="328"/>
      <c r="S701" s="328"/>
      <c r="T701" s="329"/>
      <c r="U701" s="329"/>
      <c r="V701" s="297"/>
      <c r="W701" s="312"/>
      <c r="X701" s="596"/>
      <c r="Y701" s="597"/>
      <c r="Z701" s="597"/>
      <c r="AA701" s="600"/>
      <c r="AB701" s="600"/>
      <c r="AC701" s="599"/>
      <c r="AD701" s="599"/>
      <c r="AE701" s="598"/>
      <c r="AF701" s="312"/>
      <c r="AG701" s="596"/>
      <c r="AJ701" s="328"/>
      <c r="AK701" s="328"/>
      <c r="AL701" s="329"/>
      <c r="AM701" s="329"/>
      <c r="AN701" s="297"/>
      <c r="AO701" s="312"/>
      <c r="AP701" s="596"/>
    </row>
    <row r="702" spans="1:42" s="17" customFormat="1" x14ac:dyDescent="0.2">
      <c r="B702" s="328"/>
      <c r="C702" s="328"/>
      <c r="D702" s="329"/>
      <c r="E702" s="329"/>
      <c r="F702" s="297"/>
      <c r="G702" s="312"/>
      <c r="H702" s="312"/>
      <c r="I702" s="312"/>
      <c r="J702" s="312"/>
      <c r="K702" s="312"/>
      <c r="L702" s="312"/>
      <c r="M702" s="312"/>
      <c r="N702" s="312"/>
      <c r="O702" s="312"/>
      <c r="P702" s="312"/>
      <c r="R702" s="328"/>
      <c r="S702" s="328"/>
      <c r="T702" s="329"/>
      <c r="U702" s="329"/>
      <c r="V702" s="297"/>
      <c r="W702" s="312"/>
      <c r="X702" s="312"/>
      <c r="Y702" s="312"/>
      <c r="Z702" s="597"/>
      <c r="AA702" s="600"/>
      <c r="AB702" s="600"/>
      <c r="AC702" s="599"/>
      <c r="AD702" s="599"/>
      <c r="AE702" s="598"/>
      <c r="AF702" s="312"/>
      <c r="AG702" s="312"/>
      <c r="AH702" s="312"/>
      <c r="AJ702" s="328"/>
      <c r="AK702" s="328"/>
      <c r="AL702" s="329"/>
      <c r="AM702" s="329"/>
      <c r="AN702" s="297"/>
      <c r="AO702" s="312"/>
      <c r="AP702" s="312"/>
    </row>
    <row r="703" spans="1:42" s="17" customFormat="1" ht="13.5" thickBot="1" x14ac:dyDescent="0.25">
      <c r="B703" s="328"/>
      <c r="C703" s="328"/>
      <c r="D703" s="329"/>
      <c r="E703" s="329"/>
      <c r="F703" s="297"/>
      <c r="G703" s="312"/>
      <c r="H703" s="312"/>
      <c r="I703" s="312"/>
      <c r="J703" s="312"/>
      <c r="K703" s="312"/>
      <c r="L703" s="312"/>
      <c r="M703" s="312"/>
      <c r="N703" s="312"/>
      <c r="O703" s="312"/>
      <c r="P703" s="312"/>
      <c r="R703" s="328"/>
      <c r="S703" s="328"/>
      <c r="T703" s="329"/>
      <c r="U703" s="329"/>
      <c r="V703" s="297"/>
      <c r="W703" s="312"/>
      <c r="X703" s="312"/>
      <c r="Y703" s="312"/>
      <c r="Z703" s="597"/>
      <c r="AA703" s="600"/>
      <c r="AB703" s="600"/>
      <c r="AC703" s="599"/>
      <c r="AD703" s="599"/>
      <c r="AE703" s="598"/>
      <c r="AF703" s="312"/>
      <c r="AG703" s="312"/>
      <c r="AH703" s="312"/>
      <c r="AJ703" s="328"/>
      <c r="AK703" s="328"/>
      <c r="AL703" s="329"/>
      <c r="AM703" s="329"/>
      <c r="AN703" s="297"/>
      <c r="AO703" s="312"/>
      <c r="AP703" s="312"/>
    </row>
    <row r="704" spans="1:42" s="17" customFormat="1" ht="13.5" customHeight="1" thickBot="1" x14ac:dyDescent="0.25">
      <c r="A704" s="472">
        <v>33</v>
      </c>
      <c r="B704" s="473"/>
      <c r="C704" s="473"/>
      <c r="D704" s="755" t="s">
        <v>159</v>
      </c>
      <c r="E704" s="757" t="s">
        <v>34</v>
      </c>
      <c r="F704" s="317">
        <f>+$AN716</f>
        <v>0</v>
      </c>
      <c r="Q704" s="472"/>
      <c r="R704" s="473"/>
      <c r="S704" s="473"/>
      <c r="T704" s="755" t="s">
        <v>159</v>
      </c>
      <c r="U704" s="757" t="s">
        <v>34</v>
      </c>
      <c r="V704" s="317">
        <f>+$AN716</f>
        <v>0</v>
      </c>
      <c r="Z704" s="615">
        <v>33</v>
      </c>
      <c r="AA704" s="614"/>
      <c r="AB704" s="614"/>
      <c r="AC704" s="763" t="s">
        <v>159</v>
      </c>
      <c r="AD704" s="761" t="s">
        <v>34</v>
      </c>
      <c r="AE704" s="612">
        <f>+$AN716</f>
        <v>0</v>
      </c>
      <c r="AI704" s="473"/>
      <c r="AJ704" s="473"/>
      <c r="AK704" s="473"/>
      <c r="AL704" s="765" t="s">
        <v>159</v>
      </c>
      <c r="AM704" s="757" t="s">
        <v>34</v>
      </c>
      <c r="AN704" s="767" t="s">
        <v>18</v>
      </c>
    </row>
    <row r="705" spans="1:42" s="17" customFormat="1" ht="51" x14ac:dyDescent="0.2">
      <c r="A705" s="475" t="s">
        <v>7</v>
      </c>
      <c r="B705" s="476" t="str">
        <f>+" אסמכתא " &amp; B35 &amp;"         חזרה לטבלה "</f>
        <v xml:space="preserve"> אסמכתא          חזרה לטבלה </v>
      </c>
      <c r="C705" s="477" t="s">
        <v>203</v>
      </c>
      <c r="D705" s="756"/>
      <c r="E705" s="758"/>
      <c r="F705" s="317" t="s">
        <v>18</v>
      </c>
      <c r="G705" s="312"/>
      <c r="Q705" s="475" t="s">
        <v>23</v>
      </c>
      <c r="R705" s="476" t="str">
        <f>+" אסמכתא " &amp; B35 &amp;"         חזרה לטבלה "</f>
        <v xml:space="preserve"> אסמכתא          חזרה לטבלה </v>
      </c>
      <c r="S705" s="477" t="s">
        <v>203</v>
      </c>
      <c r="T705" s="756"/>
      <c r="U705" s="758"/>
      <c r="V705" s="317" t="s">
        <v>18</v>
      </c>
      <c r="W705" s="312"/>
      <c r="Z705" s="611" t="s">
        <v>7</v>
      </c>
      <c r="AA705" s="610" t="str">
        <f>+" אסמכתא " &amp; B35 &amp;"         חזרה לטבלה "</f>
        <v xml:space="preserve"> אסמכתא          חזרה לטבלה </v>
      </c>
      <c r="AB705" s="609" t="s">
        <v>203</v>
      </c>
      <c r="AC705" s="764"/>
      <c r="AD705" s="762"/>
      <c r="AE705" s="612" t="s">
        <v>18</v>
      </c>
      <c r="AF705" s="312"/>
      <c r="AI705" s="477" t="s">
        <v>23</v>
      </c>
      <c r="AJ705" s="476" t="str">
        <f>+" אסמכתא " &amp; B35 &amp;"         חזרה לטבלה "</f>
        <v xml:space="preserve"> אסמכתא          חזרה לטבלה </v>
      </c>
      <c r="AK705" s="477" t="s">
        <v>203</v>
      </c>
      <c r="AL705" s="766"/>
      <c r="AM705" s="758"/>
      <c r="AN705" s="768"/>
      <c r="AO705" s="312"/>
    </row>
    <row r="706" spans="1:42" s="17" customFormat="1" x14ac:dyDescent="0.2">
      <c r="A706" s="478">
        <v>1</v>
      </c>
      <c r="B706" s="479"/>
      <c r="C706" s="479"/>
      <c r="D706" s="480"/>
      <c r="E706" s="480"/>
      <c r="F706" s="481"/>
      <c r="G706" s="312">
        <f t="shared" ref="G706:G716" si="269">IF(AND((COUNTA($C$3)=1),(COUNTA(F706)=1),($C$3&lt;&gt;0),(OR((E706&lt;$C$62),(E706&gt;($E$62+61))))),1,0)</f>
        <v>0</v>
      </c>
      <c r="H706" s="312">
        <f t="shared" ref="H706:H716" si="270">IF(AND((COUNTA($C$3)=1),(COUNTA(F706)=1),($C$3&lt;&gt;0),(OR((D706&lt;$C$62),(D706&gt;($E$62))))),1,0)</f>
        <v>0</v>
      </c>
      <c r="I706" s="312"/>
      <c r="J706" s="312"/>
      <c r="K706" s="312"/>
      <c r="L706" s="312"/>
      <c r="M706" s="312"/>
      <c r="N706" s="312"/>
      <c r="O706" s="312"/>
      <c r="P706" s="312"/>
      <c r="Q706" s="478">
        <v>12</v>
      </c>
      <c r="R706" s="479"/>
      <c r="S706" s="479"/>
      <c r="T706" s="480"/>
      <c r="U706" s="480"/>
      <c r="V706" s="481"/>
      <c r="W706" s="312">
        <f t="shared" ref="W706:W716" si="271">IF(AND((COUNTA($C$3)=1),(COUNTA(V706)=1),($C$3&lt;&gt;0),(OR((U706&lt;$C$62),(U706&gt;($E$62+61))))),1,0)</f>
        <v>0</v>
      </c>
      <c r="X706" s="312">
        <f t="shared" ref="X706:X716" si="272">IF(AND((COUNTA($C$3)=1),(COUNTA(V706)=1),($C$3&lt;&gt;0),(OR((T706&lt;$C$62),(T706&gt;($E$62))))),1,0)</f>
        <v>0</v>
      </c>
      <c r="Y706" s="312"/>
      <c r="Z706" s="608">
        <v>23</v>
      </c>
      <c r="AA706" s="607"/>
      <c r="AB706" s="607"/>
      <c r="AC706" s="606"/>
      <c r="AD706" s="606"/>
      <c r="AE706" s="605"/>
      <c r="AF706" s="312">
        <f t="shared" ref="AF706:AF716" si="273">IF(AND((COUNTA($C$3)=1),(COUNTA(AE706)=1),($C$3&lt;&gt;0),(OR((AD706&lt;$C$62),(AD706&gt;($E$62+61))))),1,0)</f>
        <v>0</v>
      </c>
      <c r="AG706" s="312">
        <f t="shared" ref="AG706:AG716" si="274">IF(AND((COUNTA($C$3)=1),(COUNTA(AE706)=1),($C$3&lt;&gt;0),(OR((AC706&lt;$C$62),(AC706&gt;($E$62))))),1,0)</f>
        <v>0</v>
      </c>
      <c r="AH706" s="312"/>
      <c r="AI706" s="482">
        <v>34</v>
      </c>
      <c r="AJ706" s="479"/>
      <c r="AK706" s="479"/>
      <c r="AL706" s="480"/>
      <c r="AM706" s="480"/>
      <c r="AN706" s="481"/>
      <c r="AO706" s="312">
        <f t="shared" ref="AO706:AO716" si="275">IF(AND((COUNTA($C$3)=1),(COUNTA(AN706)=1),($C$3&lt;&gt;0),(OR((AM706&lt;$C$62),(AM706&gt;($E$62+61))))),1,0)</f>
        <v>0</v>
      </c>
      <c r="AP706" s="312">
        <f t="shared" ref="AP706:AP716" si="276">IF(AND((COUNTA($C$3)=1),(COUNTA(AN706)=1),($C$3&lt;&gt;0),(OR((AL706&lt;$C$62),(AL706&gt;($E$62))))),1,0)</f>
        <v>0</v>
      </c>
    </row>
    <row r="707" spans="1:42" s="17" customFormat="1" x14ac:dyDescent="0.2">
      <c r="A707" s="478">
        <v>2</v>
      </c>
      <c r="B707" s="479"/>
      <c r="C707" s="479"/>
      <c r="D707" s="480"/>
      <c r="E707" s="480"/>
      <c r="F707" s="481"/>
      <c r="G707" s="312">
        <f t="shared" si="269"/>
        <v>0</v>
      </c>
      <c r="H707" s="312">
        <f t="shared" si="270"/>
        <v>0</v>
      </c>
      <c r="I707" s="312"/>
      <c r="J707" s="312"/>
      <c r="K707" s="312"/>
      <c r="L707" s="312"/>
      <c r="M707" s="312"/>
      <c r="N707" s="312"/>
      <c r="O707" s="312"/>
      <c r="P707" s="312"/>
      <c r="Q707" s="478">
        <v>13</v>
      </c>
      <c r="R707" s="479"/>
      <c r="S707" s="479"/>
      <c r="T707" s="480"/>
      <c r="U707" s="480"/>
      <c r="V707" s="481"/>
      <c r="W707" s="312">
        <f t="shared" si="271"/>
        <v>0</v>
      </c>
      <c r="X707" s="312">
        <f t="shared" si="272"/>
        <v>0</v>
      </c>
      <c r="Y707" s="312"/>
      <c r="Z707" s="608">
        <v>24</v>
      </c>
      <c r="AA707" s="607"/>
      <c r="AB707" s="607"/>
      <c r="AC707" s="606"/>
      <c r="AD707" s="606"/>
      <c r="AE707" s="605"/>
      <c r="AF707" s="312">
        <f t="shared" si="273"/>
        <v>0</v>
      </c>
      <c r="AG707" s="312">
        <f t="shared" si="274"/>
        <v>0</v>
      </c>
      <c r="AH707" s="312"/>
      <c r="AI707" s="482">
        <v>35</v>
      </c>
      <c r="AJ707" s="479"/>
      <c r="AK707" s="479"/>
      <c r="AL707" s="480"/>
      <c r="AM707" s="480"/>
      <c r="AN707" s="481"/>
      <c r="AO707" s="312">
        <f t="shared" si="275"/>
        <v>0</v>
      </c>
      <c r="AP707" s="312">
        <f t="shared" si="276"/>
        <v>0</v>
      </c>
    </row>
    <row r="708" spans="1:42" s="17" customFormat="1" x14ac:dyDescent="0.2">
      <c r="A708" s="478">
        <v>3</v>
      </c>
      <c r="B708" s="479"/>
      <c r="C708" s="479"/>
      <c r="D708" s="480"/>
      <c r="E708" s="480"/>
      <c r="F708" s="481"/>
      <c r="G708" s="312">
        <f t="shared" si="269"/>
        <v>0</v>
      </c>
      <c r="H708" s="312">
        <f t="shared" si="270"/>
        <v>0</v>
      </c>
      <c r="I708" s="312"/>
      <c r="J708" s="312"/>
      <c r="K708" s="312"/>
      <c r="L708" s="312"/>
      <c r="M708" s="312"/>
      <c r="N708" s="312"/>
      <c r="O708" s="312"/>
      <c r="P708" s="312"/>
      <c r="Q708" s="478">
        <v>14</v>
      </c>
      <c r="R708" s="479"/>
      <c r="S708" s="479"/>
      <c r="T708" s="480"/>
      <c r="U708" s="480"/>
      <c r="V708" s="481"/>
      <c r="W708" s="312">
        <f t="shared" si="271"/>
        <v>0</v>
      </c>
      <c r="X708" s="312">
        <f t="shared" si="272"/>
        <v>0</v>
      </c>
      <c r="Y708" s="312"/>
      <c r="Z708" s="608">
        <v>25</v>
      </c>
      <c r="AA708" s="607"/>
      <c r="AB708" s="607"/>
      <c r="AC708" s="606"/>
      <c r="AD708" s="606"/>
      <c r="AE708" s="605"/>
      <c r="AF708" s="312">
        <f t="shared" si="273"/>
        <v>0</v>
      </c>
      <c r="AG708" s="312">
        <f t="shared" si="274"/>
        <v>0</v>
      </c>
      <c r="AH708" s="312"/>
      <c r="AI708" s="482">
        <v>36</v>
      </c>
      <c r="AJ708" s="479"/>
      <c r="AK708" s="479"/>
      <c r="AL708" s="480"/>
      <c r="AM708" s="480"/>
      <c r="AN708" s="481"/>
      <c r="AO708" s="312">
        <f t="shared" si="275"/>
        <v>0</v>
      </c>
      <c r="AP708" s="312">
        <f t="shared" si="276"/>
        <v>0</v>
      </c>
    </row>
    <row r="709" spans="1:42" s="17" customFormat="1" x14ac:dyDescent="0.2">
      <c r="A709" s="478">
        <v>4</v>
      </c>
      <c r="B709" s="479"/>
      <c r="C709" s="479"/>
      <c r="D709" s="480"/>
      <c r="E709" s="480"/>
      <c r="F709" s="481"/>
      <c r="G709" s="312">
        <f t="shared" si="269"/>
        <v>0</v>
      </c>
      <c r="H709" s="312">
        <f t="shared" si="270"/>
        <v>0</v>
      </c>
      <c r="I709" s="312"/>
      <c r="J709" s="312"/>
      <c r="K709" s="312"/>
      <c r="L709" s="312"/>
      <c r="M709" s="312"/>
      <c r="N709" s="312"/>
      <c r="O709" s="312"/>
      <c r="P709" s="312"/>
      <c r="Q709" s="478">
        <v>15</v>
      </c>
      <c r="R709" s="479"/>
      <c r="S709" s="479"/>
      <c r="T709" s="480"/>
      <c r="U709" s="480"/>
      <c r="V709" s="481"/>
      <c r="W709" s="312">
        <f t="shared" si="271"/>
        <v>0</v>
      </c>
      <c r="X709" s="312">
        <f t="shared" si="272"/>
        <v>0</v>
      </c>
      <c r="Y709" s="312"/>
      <c r="Z709" s="608">
        <v>26</v>
      </c>
      <c r="AA709" s="607"/>
      <c r="AB709" s="607"/>
      <c r="AC709" s="606"/>
      <c r="AD709" s="606"/>
      <c r="AE709" s="605"/>
      <c r="AF709" s="312">
        <f t="shared" si="273"/>
        <v>0</v>
      </c>
      <c r="AG709" s="312">
        <f t="shared" si="274"/>
        <v>0</v>
      </c>
      <c r="AH709" s="312"/>
      <c r="AI709" s="482">
        <v>37</v>
      </c>
      <c r="AJ709" s="479"/>
      <c r="AK709" s="479"/>
      <c r="AL709" s="480"/>
      <c r="AM709" s="480"/>
      <c r="AN709" s="481"/>
      <c r="AO709" s="312">
        <f t="shared" si="275"/>
        <v>0</v>
      </c>
      <c r="AP709" s="312">
        <f t="shared" si="276"/>
        <v>0</v>
      </c>
    </row>
    <row r="710" spans="1:42" s="17" customFormat="1" x14ac:dyDescent="0.2">
      <c r="A710" s="478">
        <v>5</v>
      </c>
      <c r="B710" s="479"/>
      <c r="C710" s="479"/>
      <c r="D710" s="480"/>
      <c r="E710" s="480"/>
      <c r="F710" s="481"/>
      <c r="G710" s="312">
        <f t="shared" si="269"/>
        <v>0</v>
      </c>
      <c r="H710" s="312">
        <f t="shared" si="270"/>
        <v>0</v>
      </c>
      <c r="I710" s="312"/>
      <c r="J710" s="312"/>
      <c r="K710" s="312"/>
      <c r="L710" s="312"/>
      <c r="M710" s="312"/>
      <c r="N710" s="312"/>
      <c r="O710" s="312"/>
      <c r="P710" s="312"/>
      <c r="Q710" s="478">
        <v>16</v>
      </c>
      <c r="R710" s="479"/>
      <c r="S710" s="479"/>
      <c r="T710" s="480"/>
      <c r="U710" s="480"/>
      <c r="V710" s="481"/>
      <c r="W710" s="312">
        <f t="shared" si="271"/>
        <v>0</v>
      </c>
      <c r="X710" s="312">
        <f t="shared" si="272"/>
        <v>0</v>
      </c>
      <c r="Y710" s="312"/>
      <c r="Z710" s="608">
        <v>27</v>
      </c>
      <c r="AA710" s="607"/>
      <c r="AB710" s="607"/>
      <c r="AC710" s="606"/>
      <c r="AD710" s="606"/>
      <c r="AE710" s="605"/>
      <c r="AF710" s="312">
        <f t="shared" si="273"/>
        <v>0</v>
      </c>
      <c r="AG710" s="312">
        <f t="shared" si="274"/>
        <v>0</v>
      </c>
      <c r="AH710" s="312"/>
      <c r="AI710" s="482">
        <v>38</v>
      </c>
      <c r="AJ710" s="479"/>
      <c r="AK710" s="479"/>
      <c r="AL710" s="480"/>
      <c r="AM710" s="480"/>
      <c r="AN710" s="481"/>
      <c r="AO710" s="312">
        <f t="shared" si="275"/>
        <v>0</v>
      </c>
      <c r="AP710" s="312">
        <f t="shared" si="276"/>
        <v>0</v>
      </c>
    </row>
    <row r="711" spans="1:42" s="17" customFormat="1" x14ac:dyDescent="0.2">
      <c r="A711" s="478">
        <v>6</v>
      </c>
      <c r="B711" s="479"/>
      <c r="C711" s="479"/>
      <c r="D711" s="480"/>
      <c r="E711" s="480"/>
      <c r="F711" s="481"/>
      <c r="G711" s="312">
        <f t="shared" si="269"/>
        <v>0</v>
      </c>
      <c r="H711" s="312">
        <f t="shared" si="270"/>
        <v>0</v>
      </c>
      <c r="I711" s="312"/>
      <c r="J711" s="312"/>
      <c r="K711" s="312"/>
      <c r="L711" s="312"/>
      <c r="M711" s="312"/>
      <c r="N711" s="312"/>
      <c r="O711" s="312"/>
      <c r="P711" s="312"/>
      <c r="Q711" s="478">
        <v>17</v>
      </c>
      <c r="R711" s="479"/>
      <c r="S711" s="479"/>
      <c r="T711" s="480"/>
      <c r="U711" s="480"/>
      <c r="V711" s="481"/>
      <c r="W711" s="312">
        <f t="shared" si="271"/>
        <v>0</v>
      </c>
      <c r="X711" s="312">
        <f t="shared" si="272"/>
        <v>0</v>
      </c>
      <c r="Y711" s="312"/>
      <c r="Z711" s="608">
        <v>28</v>
      </c>
      <c r="AA711" s="607"/>
      <c r="AB711" s="607"/>
      <c r="AC711" s="606"/>
      <c r="AD711" s="606"/>
      <c r="AE711" s="605"/>
      <c r="AF711" s="312">
        <f t="shared" si="273"/>
        <v>0</v>
      </c>
      <c r="AG711" s="312">
        <f t="shared" si="274"/>
        <v>0</v>
      </c>
      <c r="AH711" s="312"/>
      <c r="AI711" s="482">
        <v>39</v>
      </c>
      <c r="AJ711" s="479"/>
      <c r="AK711" s="479"/>
      <c r="AL711" s="480"/>
      <c r="AM711" s="480"/>
      <c r="AN711" s="481"/>
      <c r="AO711" s="312">
        <f t="shared" si="275"/>
        <v>0</v>
      </c>
      <c r="AP711" s="312">
        <f t="shared" si="276"/>
        <v>0</v>
      </c>
    </row>
    <row r="712" spans="1:42" s="17" customFormat="1" x14ac:dyDescent="0.2">
      <c r="A712" s="478">
        <v>7</v>
      </c>
      <c r="B712" s="479"/>
      <c r="C712" s="479"/>
      <c r="D712" s="480"/>
      <c r="E712" s="480"/>
      <c r="F712" s="481"/>
      <c r="G712" s="312">
        <f t="shared" si="269"/>
        <v>0</v>
      </c>
      <c r="H712" s="312">
        <f t="shared" si="270"/>
        <v>0</v>
      </c>
      <c r="I712" s="312"/>
      <c r="J712" s="312"/>
      <c r="K712" s="312"/>
      <c r="L712" s="312"/>
      <c r="M712" s="312"/>
      <c r="N712" s="312"/>
      <c r="O712" s="312"/>
      <c r="P712" s="312"/>
      <c r="Q712" s="478">
        <v>18</v>
      </c>
      <c r="R712" s="479"/>
      <c r="S712" s="479"/>
      <c r="T712" s="480"/>
      <c r="U712" s="480"/>
      <c r="V712" s="481"/>
      <c r="W712" s="312">
        <f t="shared" si="271"/>
        <v>0</v>
      </c>
      <c r="X712" s="312">
        <f t="shared" si="272"/>
        <v>0</v>
      </c>
      <c r="Y712" s="312"/>
      <c r="Z712" s="608">
        <v>29</v>
      </c>
      <c r="AA712" s="607"/>
      <c r="AB712" s="607"/>
      <c r="AC712" s="606"/>
      <c r="AD712" s="606"/>
      <c r="AE712" s="605"/>
      <c r="AF712" s="312">
        <f t="shared" si="273"/>
        <v>0</v>
      </c>
      <c r="AG712" s="312">
        <f t="shared" si="274"/>
        <v>0</v>
      </c>
      <c r="AH712" s="312"/>
      <c r="AI712" s="482">
        <v>40</v>
      </c>
      <c r="AJ712" s="479"/>
      <c r="AK712" s="479"/>
      <c r="AL712" s="480"/>
      <c r="AM712" s="480"/>
      <c r="AN712" s="481"/>
      <c r="AO712" s="312">
        <f t="shared" si="275"/>
        <v>0</v>
      </c>
      <c r="AP712" s="312">
        <f t="shared" si="276"/>
        <v>0</v>
      </c>
    </row>
    <row r="713" spans="1:42" s="17" customFormat="1" x14ac:dyDescent="0.2">
      <c r="A713" s="478">
        <v>8</v>
      </c>
      <c r="B713" s="479"/>
      <c r="C713" s="479"/>
      <c r="D713" s="480"/>
      <c r="E713" s="480"/>
      <c r="F713" s="481"/>
      <c r="G713" s="312">
        <f t="shared" si="269"/>
        <v>0</v>
      </c>
      <c r="H713" s="312">
        <f t="shared" si="270"/>
        <v>0</v>
      </c>
      <c r="I713" s="312"/>
      <c r="J713" s="312"/>
      <c r="K713" s="312"/>
      <c r="L713" s="312"/>
      <c r="M713" s="312"/>
      <c r="N713" s="312"/>
      <c r="O713" s="312"/>
      <c r="P713" s="312"/>
      <c r="Q713" s="478">
        <v>19</v>
      </c>
      <c r="R713" s="479"/>
      <c r="S713" s="479"/>
      <c r="T713" s="480"/>
      <c r="U713" s="480"/>
      <c r="V713" s="481"/>
      <c r="W713" s="312">
        <f t="shared" si="271"/>
        <v>0</v>
      </c>
      <c r="X713" s="312">
        <f t="shared" si="272"/>
        <v>0</v>
      </c>
      <c r="Y713" s="312"/>
      <c r="Z713" s="608">
        <v>30</v>
      </c>
      <c r="AA713" s="607"/>
      <c r="AB713" s="607"/>
      <c r="AC713" s="606"/>
      <c r="AD713" s="606"/>
      <c r="AE713" s="605"/>
      <c r="AF713" s="312">
        <f t="shared" si="273"/>
        <v>0</v>
      </c>
      <c r="AG713" s="312">
        <f t="shared" si="274"/>
        <v>0</v>
      </c>
      <c r="AH713" s="312"/>
      <c r="AI713" s="482">
        <v>41</v>
      </c>
      <c r="AJ713" s="479"/>
      <c r="AK713" s="479"/>
      <c r="AL713" s="480"/>
      <c r="AM713" s="480"/>
      <c r="AN713" s="481"/>
      <c r="AO713" s="312">
        <f t="shared" si="275"/>
        <v>0</v>
      </c>
      <c r="AP713" s="312">
        <f t="shared" si="276"/>
        <v>0</v>
      </c>
    </row>
    <row r="714" spans="1:42" s="17" customFormat="1" x14ac:dyDescent="0.2">
      <c r="A714" s="478">
        <v>9</v>
      </c>
      <c r="B714" s="479"/>
      <c r="C714" s="479"/>
      <c r="D714" s="480"/>
      <c r="E714" s="480"/>
      <c r="F714" s="481"/>
      <c r="G714" s="312">
        <f t="shared" si="269"/>
        <v>0</v>
      </c>
      <c r="H714" s="312">
        <f t="shared" si="270"/>
        <v>0</v>
      </c>
      <c r="I714" s="312"/>
      <c r="J714" s="312"/>
      <c r="K714" s="312"/>
      <c r="L714" s="312"/>
      <c r="M714" s="312"/>
      <c r="N714" s="312"/>
      <c r="O714" s="312"/>
      <c r="P714" s="312"/>
      <c r="Q714" s="478">
        <v>20</v>
      </c>
      <c r="R714" s="479"/>
      <c r="S714" s="479"/>
      <c r="T714" s="480"/>
      <c r="U714" s="480"/>
      <c r="V714" s="481"/>
      <c r="W714" s="312">
        <f t="shared" si="271"/>
        <v>0</v>
      </c>
      <c r="X714" s="312">
        <f t="shared" si="272"/>
        <v>0</v>
      </c>
      <c r="Y714" s="312"/>
      <c r="Z714" s="608">
        <v>31</v>
      </c>
      <c r="AA714" s="607"/>
      <c r="AB714" s="607"/>
      <c r="AC714" s="606"/>
      <c r="AD714" s="606"/>
      <c r="AE714" s="605"/>
      <c r="AF714" s="312">
        <f t="shared" si="273"/>
        <v>0</v>
      </c>
      <c r="AG714" s="312">
        <f t="shared" si="274"/>
        <v>0</v>
      </c>
      <c r="AH714" s="312"/>
      <c r="AI714" s="482">
        <v>42</v>
      </c>
      <c r="AJ714" s="479"/>
      <c r="AK714" s="479"/>
      <c r="AL714" s="480"/>
      <c r="AM714" s="480"/>
      <c r="AN714" s="481"/>
      <c r="AO714" s="312">
        <f t="shared" si="275"/>
        <v>0</v>
      </c>
      <c r="AP714" s="312">
        <f t="shared" si="276"/>
        <v>0</v>
      </c>
    </row>
    <row r="715" spans="1:42" s="17" customFormat="1" x14ac:dyDescent="0.2">
      <c r="A715" s="478">
        <v>10</v>
      </c>
      <c r="B715" s="479"/>
      <c r="C715" s="479"/>
      <c r="D715" s="480"/>
      <c r="E715" s="480"/>
      <c r="F715" s="481"/>
      <c r="G715" s="312">
        <f t="shared" si="269"/>
        <v>0</v>
      </c>
      <c r="H715" s="312">
        <f t="shared" si="270"/>
        <v>0</v>
      </c>
      <c r="I715" s="312"/>
      <c r="J715" s="312"/>
      <c r="K715" s="312"/>
      <c r="L715" s="312"/>
      <c r="M715" s="312"/>
      <c r="N715" s="312"/>
      <c r="O715" s="312"/>
      <c r="P715" s="312"/>
      <c r="Q715" s="478">
        <v>21</v>
      </c>
      <c r="R715" s="479"/>
      <c r="S715" s="479"/>
      <c r="T715" s="480"/>
      <c r="U715" s="480"/>
      <c r="V715" s="481"/>
      <c r="W715" s="312">
        <f t="shared" si="271"/>
        <v>0</v>
      </c>
      <c r="X715" s="312">
        <f t="shared" si="272"/>
        <v>0</v>
      </c>
      <c r="Y715" s="312"/>
      <c r="Z715" s="608">
        <v>32</v>
      </c>
      <c r="AA715" s="607"/>
      <c r="AB715" s="607"/>
      <c r="AC715" s="606"/>
      <c r="AD715" s="606"/>
      <c r="AE715" s="605"/>
      <c r="AF715" s="312">
        <f t="shared" si="273"/>
        <v>0</v>
      </c>
      <c r="AG715" s="312">
        <f t="shared" si="274"/>
        <v>0</v>
      </c>
      <c r="AH715" s="312"/>
      <c r="AI715" s="482">
        <v>43</v>
      </c>
      <c r="AJ715" s="479"/>
      <c r="AK715" s="479"/>
      <c r="AL715" s="480"/>
      <c r="AM715" s="480"/>
      <c r="AN715" s="481"/>
      <c r="AO715" s="312">
        <f t="shared" si="275"/>
        <v>0</v>
      </c>
      <c r="AP715" s="312">
        <f t="shared" si="276"/>
        <v>0</v>
      </c>
    </row>
    <row r="716" spans="1:42" s="17" customFormat="1" ht="13.5" thickBot="1" x14ac:dyDescent="0.25">
      <c r="A716" s="483">
        <v>11</v>
      </c>
      <c r="B716" s="484"/>
      <c r="C716" s="484"/>
      <c r="D716" s="485"/>
      <c r="E716" s="485"/>
      <c r="F716" s="486"/>
      <c r="G716" s="312">
        <f t="shared" si="269"/>
        <v>0</v>
      </c>
      <c r="H716" s="312">
        <f t="shared" si="270"/>
        <v>0</v>
      </c>
      <c r="I716" s="312"/>
      <c r="J716" s="312"/>
      <c r="K716" s="312"/>
      <c r="L716" s="312"/>
      <c r="M716" s="312"/>
      <c r="N716" s="312"/>
      <c r="O716" s="312"/>
      <c r="P716" s="312"/>
      <c r="Q716" s="483">
        <v>22</v>
      </c>
      <c r="R716" s="484"/>
      <c r="S716" s="484"/>
      <c r="T716" s="485"/>
      <c r="U716" s="485"/>
      <c r="V716" s="486"/>
      <c r="W716" s="312">
        <f t="shared" si="271"/>
        <v>0</v>
      </c>
      <c r="X716" s="312">
        <f t="shared" si="272"/>
        <v>0</v>
      </c>
      <c r="Y716" s="312"/>
      <c r="Z716" s="604">
        <v>33</v>
      </c>
      <c r="AA716" s="603"/>
      <c r="AB716" s="603"/>
      <c r="AC716" s="602"/>
      <c r="AD716" s="602"/>
      <c r="AE716" s="601"/>
      <c r="AF716" s="312">
        <f t="shared" si="273"/>
        <v>0</v>
      </c>
      <c r="AG716" s="312">
        <f t="shared" si="274"/>
        <v>0</v>
      </c>
      <c r="AH716" s="312"/>
      <c r="AI716" s="487"/>
      <c r="AJ716" s="488" t="s">
        <v>3</v>
      </c>
      <c r="AK716" s="487"/>
      <c r="AL716" s="487"/>
      <c r="AM716" s="487"/>
      <c r="AN716" s="489">
        <f>SUM(F706:F716)+SUM(V706:V716)+SUM(AN706:AN715)+SUM(AE706:AE716)</f>
        <v>0</v>
      </c>
      <c r="AO716" s="312">
        <f t="shared" si="275"/>
        <v>0</v>
      </c>
      <c r="AP716" s="312">
        <f t="shared" si="276"/>
        <v>0</v>
      </c>
    </row>
    <row r="717" spans="1:42" s="17" customFormat="1" x14ac:dyDescent="0.2">
      <c r="B717" s="328"/>
      <c r="C717" s="328"/>
      <c r="D717" s="329"/>
      <c r="E717" s="329"/>
      <c r="F717" s="297"/>
      <c r="G717" s="312"/>
      <c r="H717" s="312"/>
      <c r="I717" s="312"/>
      <c r="J717" s="312"/>
      <c r="K717" s="312"/>
      <c r="L717" s="312"/>
      <c r="M717" s="312"/>
      <c r="N717" s="312"/>
      <c r="O717" s="312"/>
      <c r="P717" s="312"/>
      <c r="R717" s="328"/>
      <c r="S717" s="328"/>
      <c r="T717" s="329"/>
      <c r="U717" s="329"/>
      <c r="V717" s="297"/>
      <c r="W717" s="312"/>
      <c r="X717" s="312"/>
      <c r="Y717" s="312"/>
      <c r="Z717" s="597"/>
      <c r="AA717" s="600"/>
      <c r="AB717" s="600"/>
      <c r="AC717" s="599"/>
      <c r="AD717" s="599"/>
      <c r="AE717" s="598"/>
      <c r="AF717" s="312"/>
      <c r="AG717" s="312"/>
      <c r="AH717" s="312"/>
      <c r="AJ717" s="328"/>
      <c r="AK717" s="328"/>
      <c r="AL717" s="329"/>
      <c r="AM717" s="329"/>
      <c r="AN717" s="297"/>
      <c r="AO717" s="312"/>
      <c r="AP717" s="312"/>
    </row>
    <row r="718" spans="1:42" s="17" customFormat="1" x14ac:dyDescent="0.2">
      <c r="B718" s="328"/>
      <c r="C718" s="328"/>
      <c r="D718" s="329"/>
      <c r="E718" s="329"/>
      <c r="F718" s="297"/>
      <c r="G718" s="312"/>
      <c r="H718" s="312"/>
      <c r="I718" s="312"/>
      <c r="J718" s="312"/>
      <c r="K718" s="312"/>
      <c r="L718" s="312"/>
      <c r="M718" s="312"/>
      <c r="N718" s="312"/>
      <c r="O718" s="312"/>
      <c r="P718" s="312"/>
      <c r="R718" s="328"/>
      <c r="S718" s="328"/>
      <c r="T718" s="329"/>
      <c r="U718" s="329"/>
      <c r="V718" s="297"/>
      <c r="W718" s="312"/>
      <c r="X718" s="312"/>
      <c r="Y718" s="312"/>
      <c r="Z718" s="597"/>
      <c r="AA718" s="600"/>
      <c r="AB718" s="600"/>
      <c r="AC718" s="599"/>
      <c r="AD718" s="599"/>
      <c r="AE718" s="598"/>
      <c r="AF718" s="312"/>
      <c r="AG718" s="312"/>
      <c r="AH718" s="312"/>
      <c r="AJ718" s="328"/>
      <c r="AK718" s="328"/>
      <c r="AL718" s="329"/>
      <c r="AM718" s="329"/>
      <c r="AN718" s="297"/>
      <c r="AO718" s="312"/>
      <c r="AP718" s="312"/>
    </row>
    <row r="719" spans="1:42" s="17" customFormat="1" x14ac:dyDescent="0.2">
      <c r="B719" s="328"/>
      <c r="C719" s="328"/>
      <c r="D719" s="329"/>
      <c r="E719" s="329"/>
      <c r="F719" s="297"/>
      <c r="G719" s="312"/>
      <c r="H719" s="312"/>
      <c r="I719" s="312"/>
      <c r="J719" s="312"/>
      <c r="K719" s="312"/>
      <c r="L719" s="312"/>
      <c r="M719" s="312"/>
      <c r="N719" s="312"/>
      <c r="O719" s="312"/>
      <c r="P719" s="312"/>
      <c r="R719" s="328"/>
      <c r="S719" s="328"/>
      <c r="T719" s="329"/>
      <c r="U719" s="329"/>
      <c r="V719" s="297"/>
      <c r="W719" s="312"/>
      <c r="X719" s="312"/>
      <c r="Y719" s="312"/>
      <c r="Z719" s="597"/>
      <c r="AA719" s="600"/>
      <c r="AB719" s="600"/>
      <c r="AC719" s="599"/>
      <c r="AD719" s="599"/>
      <c r="AE719" s="598"/>
      <c r="AF719" s="312"/>
      <c r="AG719" s="312"/>
      <c r="AH719" s="312"/>
      <c r="AJ719" s="328"/>
      <c r="AK719" s="328"/>
      <c r="AL719" s="329"/>
      <c r="AM719" s="329"/>
      <c r="AN719" s="297"/>
      <c r="AO719" s="312"/>
      <c r="AP719" s="312"/>
    </row>
    <row r="720" spans="1:42" s="17" customFormat="1" x14ac:dyDescent="0.2">
      <c r="B720" s="328"/>
      <c r="C720" s="328"/>
      <c r="D720" s="329"/>
      <c r="E720" s="329"/>
      <c r="F720" s="297"/>
      <c r="G720" s="312"/>
      <c r="H720" s="312"/>
      <c r="I720" s="312"/>
      <c r="J720" s="312"/>
      <c r="K720" s="312"/>
      <c r="L720" s="312"/>
      <c r="M720" s="312"/>
      <c r="N720" s="312"/>
      <c r="O720" s="312"/>
      <c r="P720" s="312"/>
      <c r="R720" s="328"/>
      <c r="S720" s="328"/>
      <c r="T720" s="329"/>
      <c r="U720" s="329"/>
      <c r="V720" s="297"/>
      <c r="W720" s="312"/>
      <c r="X720" s="312"/>
      <c r="Y720" s="312"/>
      <c r="Z720" s="597"/>
      <c r="AA720" s="600"/>
      <c r="AB720" s="600"/>
      <c r="AC720" s="599"/>
      <c r="AD720" s="599"/>
      <c r="AE720" s="598"/>
      <c r="AF720" s="312"/>
      <c r="AG720" s="312"/>
      <c r="AH720" s="312"/>
      <c r="AJ720" s="328"/>
      <c r="AK720" s="328"/>
      <c r="AL720" s="329"/>
      <c r="AM720" s="329"/>
      <c r="AN720" s="297"/>
      <c r="AO720" s="312"/>
      <c r="AP720" s="312"/>
    </row>
    <row r="721" spans="1:42" s="17" customFormat="1" x14ac:dyDescent="0.2">
      <c r="B721" s="328"/>
      <c r="C721" s="328"/>
      <c r="D721" s="329"/>
      <c r="E721" s="329"/>
      <c r="F721" s="297"/>
      <c r="G721" s="312"/>
      <c r="H721" s="312"/>
      <c r="I721" s="312"/>
      <c r="J721" s="312"/>
      <c r="K721" s="312"/>
      <c r="L721" s="312"/>
      <c r="M721" s="312"/>
      <c r="N721" s="312"/>
      <c r="O721" s="312"/>
      <c r="P721" s="312"/>
      <c r="R721" s="328"/>
      <c r="S721" s="328"/>
      <c r="T721" s="329"/>
      <c r="U721" s="329"/>
      <c r="V721" s="297"/>
      <c r="W721" s="312"/>
      <c r="X721" s="312"/>
      <c r="Y721" s="312"/>
      <c r="Z721" s="597"/>
      <c r="AA721" s="600"/>
      <c r="AB721" s="600"/>
      <c r="AC721" s="599"/>
      <c r="AD721" s="599"/>
      <c r="AE721" s="598"/>
      <c r="AF721" s="312"/>
      <c r="AG721" s="312"/>
      <c r="AH721" s="312"/>
      <c r="AJ721" s="328"/>
      <c r="AK721" s="328"/>
      <c r="AL721" s="329"/>
      <c r="AM721" s="329"/>
      <c r="AN721" s="297"/>
      <c r="AO721" s="312"/>
      <c r="AP721" s="312"/>
    </row>
    <row r="722" spans="1:42" s="17" customFormat="1" x14ac:dyDescent="0.2">
      <c r="B722" s="328"/>
      <c r="C722" s="328"/>
      <c r="D722" s="329"/>
      <c r="E722" s="329"/>
      <c r="F722" s="297"/>
      <c r="G722" s="312"/>
      <c r="H722" s="312"/>
      <c r="I722" s="312"/>
      <c r="J722" s="312"/>
      <c r="K722" s="312"/>
      <c r="L722" s="312"/>
      <c r="M722" s="312"/>
      <c r="N722" s="312"/>
      <c r="O722" s="312"/>
      <c r="P722" s="312"/>
      <c r="R722" s="328"/>
      <c r="S722" s="328"/>
      <c r="T722" s="329"/>
      <c r="U722" s="329"/>
      <c r="V722" s="297"/>
      <c r="W722" s="312"/>
      <c r="X722" s="312"/>
      <c r="Y722" s="312"/>
      <c r="Z722" s="597"/>
      <c r="AA722" s="600"/>
      <c r="AB722" s="600"/>
      <c r="AC722" s="599"/>
      <c r="AD722" s="599"/>
      <c r="AE722" s="598"/>
      <c r="AF722" s="312"/>
      <c r="AG722" s="312"/>
      <c r="AH722" s="312"/>
      <c r="AJ722" s="328"/>
      <c r="AK722" s="328"/>
      <c r="AL722" s="329"/>
      <c r="AM722" s="329"/>
      <c r="AN722" s="297"/>
      <c r="AO722" s="312"/>
      <c r="AP722" s="312"/>
    </row>
    <row r="723" spans="1:42" s="17" customFormat="1" ht="13.5" thickBot="1" x14ac:dyDescent="0.25">
      <c r="B723" s="328"/>
      <c r="C723" s="328"/>
      <c r="D723" s="329"/>
      <c r="E723" s="329"/>
      <c r="F723" s="297"/>
      <c r="G723" s="312"/>
      <c r="H723" s="312"/>
      <c r="I723" s="312"/>
      <c r="J723" s="312"/>
      <c r="K723" s="312"/>
      <c r="L723" s="312"/>
      <c r="M723" s="312"/>
      <c r="N723" s="312"/>
      <c r="O723" s="312"/>
      <c r="P723" s="312"/>
      <c r="R723" s="328"/>
      <c r="S723" s="328"/>
      <c r="T723" s="329"/>
      <c r="U723" s="329"/>
      <c r="V723" s="297"/>
      <c r="W723" s="312"/>
      <c r="X723" s="312"/>
      <c r="Y723" s="312"/>
      <c r="Z723" s="597"/>
      <c r="AA723" s="600"/>
      <c r="AB723" s="600"/>
      <c r="AC723" s="599"/>
      <c r="AD723" s="599"/>
      <c r="AE723" s="598"/>
      <c r="AF723" s="312"/>
      <c r="AG723" s="312"/>
      <c r="AH723" s="312"/>
      <c r="AJ723" s="328"/>
      <c r="AK723" s="328"/>
      <c r="AL723" s="329"/>
      <c r="AM723" s="329"/>
      <c r="AN723" s="297"/>
      <c r="AO723" s="312"/>
      <c r="AP723" s="312"/>
    </row>
    <row r="724" spans="1:42" s="17" customFormat="1" ht="13.5" customHeight="1" thickBot="1" x14ac:dyDescent="0.25">
      <c r="A724" s="472">
        <v>34</v>
      </c>
      <c r="B724" s="473"/>
      <c r="C724" s="473"/>
      <c r="D724" s="755" t="s">
        <v>159</v>
      </c>
      <c r="E724" s="757" t="s">
        <v>34</v>
      </c>
      <c r="F724" s="317">
        <f>+$AN736</f>
        <v>0</v>
      </c>
      <c r="Q724" s="472"/>
      <c r="R724" s="473"/>
      <c r="S724" s="473"/>
      <c r="T724" s="755" t="s">
        <v>159</v>
      </c>
      <c r="U724" s="757" t="s">
        <v>34</v>
      </c>
      <c r="V724" s="317">
        <f>+$AN736</f>
        <v>0</v>
      </c>
      <c r="Z724" s="615">
        <v>34</v>
      </c>
      <c r="AA724" s="614"/>
      <c r="AB724" s="614"/>
      <c r="AC724" s="763" t="s">
        <v>159</v>
      </c>
      <c r="AD724" s="761" t="s">
        <v>34</v>
      </c>
      <c r="AE724" s="612">
        <f>+$AN736</f>
        <v>0</v>
      </c>
      <c r="AI724" s="473"/>
      <c r="AJ724" s="473"/>
      <c r="AK724" s="473"/>
      <c r="AL724" s="765" t="s">
        <v>159</v>
      </c>
      <c r="AM724" s="757" t="s">
        <v>34</v>
      </c>
      <c r="AN724" s="767" t="s">
        <v>18</v>
      </c>
    </row>
    <row r="725" spans="1:42" s="17" customFormat="1" ht="51" x14ac:dyDescent="0.2">
      <c r="A725" s="475" t="s">
        <v>7</v>
      </c>
      <c r="B725" s="476" t="str">
        <f>+" אסמכתא " &amp; B36 &amp;"         חזרה לטבלה "</f>
        <v xml:space="preserve"> אסמכתא          חזרה לטבלה </v>
      </c>
      <c r="C725" s="477" t="s">
        <v>203</v>
      </c>
      <c r="D725" s="756"/>
      <c r="E725" s="758"/>
      <c r="F725" s="317" t="s">
        <v>18</v>
      </c>
      <c r="G725" s="312"/>
      <c r="Q725" s="475" t="s">
        <v>23</v>
      </c>
      <c r="R725" s="476" t="str">
        <f>+" אסמכתא " &amp; B36 &amp;"         חזרה לטבלה "</f>
        <v xml:space="preserve"> אסמכתא          חזרה לטבלה </v>
      </c>
      <c r="S725" s="477" t="s">
        <v>203</v>
      </c>
      <c r="T725" s="756"/>
      <c r="U725" s="758"/>
      <c r="V725" s="317" t="s">
        <v>18</v>
      </c>
      <c r="W725" s="312"/>
      <c r="Z725" s="611" t="s">
        <v>7</v>
      </c>
      <c r="AA725" s="610" t="str">
        <f>+" אסמכתא " &amp; B36 &amp;"         חזרה לטבלה "</f>
        <v xml:space="preserve"> אסמכתא          חזרה לטבלה </v>
      </c>
      <c r="AB725" s="609" t="s">
        <v>203</v>
      </c>
      <c r="AC725" s="764"/>
      <c r="AD725" s="762"/>
      <c r="AE725" s="612" t="s">
        <v>18</v>
      </c>
      <c r="AF725" s="312"/>
      <c r="AI725" s="477" t="s">
        <v>23</v>
      </c>
      <c r="AJ725" s="476" t="str">
        <f>+" אסמכתא " &amp; B36 &amp;"         חזרה לטבלה "</f>
        <v xml:space="preserve"> אסמכתא          חזרה לטבלה </v>
      </c>
      <c r="AK725" s="477" t="s">
        <v>203</v>
      </c>
      <c r="AL725" s="766"/>
      <c r="AM725" s="758"/>
      <c r="AN725" s="768"/>
      <c r="AO725" s="312"/>
    </row>
    <row r="726" spans="1:42" s="17" customFormat="1" x14ac:dyDescent="0.2">
      <c r="A726" s="478">
        <v>1</v>
      </c>
      <c r="B726" s="479"/>
      <c r="C726" s="479"/>
      <c r="D726" s="480"/>
      <c r="E726" s="480"/>
      <c r="F726" s="481"/>
      <c r="G726" s="312">
        <f t="shared" ref="G726:G736" si="277">IF(AND((COUNTA($C$3)=1),(COUNTA(F726)=1),($C$3&lt;&gt;0),(OR((E726&lt;$C$62),(E726&gt;($E$62+61))))),1,0)</f>
        <v>0</v>
      </c>
      <c r="H726" s="312">
        <f t="shared" ref="H726:H736" si="278">IF(AND((COUNTA($C$3)=1),(COUNTA(F726)=1),($C$3&lt;&gt;0),(OR((D726&lt;$C$62),(D726&gt;($E$62))))),1,0)</f>
        <v>0</v>
      </c>
      <c r="I726" s="312"/>
      <c r="J726" s="312"/>
      <c r="K726" s="312"/>
      <c r="L726" s="312"/>
      <c r="M726" s="312"/>
      <c r="N726" s="312"/>
      <c r="O726" s="312"/>
      <c r="P726" s="312"/>
      <c r="Q726" s="478">
        <v>12</v>
      </c>
      <c r="R726" s="479"/>
      <c r="S726" s="479"/>
      <c r="T726" s="480"/>
      <c r="U726" s="480"/>
      <c r="V726" s="481"/>
      <c r="W726" s="312">
        <f t="shared" ref="W726:W736" si="279">IF(AND((COUNTA($C$3)=1),(COUNTA(V726)=1),($C$3&lt;&gt;0),(OR((U726&lt;$C$62),(U726&gt;($E$62+61))))),1,0)</f>
        <v>0</v>
      </c>
      <c r="X726" s="312">
        <f t="shared" ref="X726:X736" si="280">IF(AND((COUNTA($C$3)=1),(COUNTA(V726)=1),($C$3&lt;&gt;0),(OR((T726&lt;$C$62),(T726&gt;($E$62))))),1,0)</f>
        <v>0</v>
      </c>
      <c r="Y726" s="312"/>
      <c r="Z726" s="608">
        <v>23</v>
      </c>
      <c r="AA726" s="607"/>
      <c r="AB726" s="607"/>
      <c r="AC726" s="606"/>
      <c r="AD726" s="606"/>
      <c r="AE726" s="605"/>
      <c r="AF726" s="312">
        <f t="shared" ref="AF726:AF736" si="281">IF(AND((COUNTA($C$3)=1),(COUNTA(AE726)=1),($C$3&lt;&gt;0),(OR((AD726&lt;$C$62),(AD726&gt;($E$62+61))))),1,0)</f>
        <v>0</v>
      </c>
      <c r="AG726" s="312">
        <f t="shared" ref="AG726:AG736" si="282">IF(AND((COUNTA($C$3)=1),(COUNTA(AE726)=1),($C$3&lt;&gt;0),(OR((AC726&lt;$C$62),(AC726&gt;($E$62))))),1,0)</f>
        <v>0</v>
      </c>
      <c r="AH726" s="312"/>
      <c r="AI726" s="482">
        <v>34</v>
      </c>
      <c r="AJ726" s="479"/>
      <c r="AK726" s="479"/>
      <c r="AL726" s="480"/>
      <c r="AM726" s="480"/>
      <c r="AN726" s="481"/>
      <c r="AO726" s="312">
        <f t="shared" ref="AO726:AO736" si="283">IF(AND((COUNTA($C$3)=1),(COUNTA(AN726)=1),($C$3&lt;&gt;0),(OR((AM726&lt;$C$62),(AM726&gt;($E$62+61))))),1,0)</f>
        <v>0</v>
      </c>
      <c r="AP726" s="312">
        <f t="shared" ref="AP726:AP736" si="284">IF(AND((COUNTA($C$3)=1),(COUNTA(AN726)=1),($C$3&lt;&gt;0),(OR((AL726&lt;$C$62),(AL726&gt;($E$62))))),1,0)</f>
        <v>0</v>
      </c>
    </row>
    <row r="727" spans="1:42" s="17" customFormat="1" x14ac:dyDescent="0.2">
      <c r="A727" s="478">
        <v>2</v>
      </c>
      <c r="B727" s="479"/>
      <c r="C727" s="479"/>
      <c r="D727" s="480"/>
      <c r="E727" s="480"/>
      <c r="F727" s="481"/>
      <c r="G727" s="312">
        <f t="shared" si="277"/>
        <v>0</v>
      </c>
      <c r="H727" s="312">
        <f t="shared" si="278"/>
        <v>0</v>
      </c>
      <c r="I727" s="312"/>
      <c r="J727" s="312"/>
      <c r="K727" s="312"/>
      <c r="L727" s="312"/>
      <c r="M727" s="312"/>
      <c r="N727" s="312"/>
      <c r="O727" s="312"/>
      <c r="P727" s="312"/>
      <c r="Q727" s="478">
        <v>13</v>
      </c>
      <c r="R727" s="479"/>
      <c r="S727" s="479"/>
      <c r="T727" s="480"/>
      <c r="U727" s="480"/>
      <c r="V727" s="481"/>
      <c r="W727" s="312">
        <f t="shared" si="279"/>
        <v>0</v>
      </c>
      <c r="X727" s="312">
        <f t="shared" si="280"/>
        <v>0</v>
      </c>
      <c r="Y727" s="312"/>
      <c r="Z727" s="608">
        <v>24</v>
      </c>
      <c r="AA727" s="607"/>
      <c r="AB727" s="607"/>
      <c r="AC727" s="606"/>
      <c r="AD727" s="606"/>
      <c r="AE727" s="605"/>
      <c r="AF727" s="312">
        <f t="shared" si="281"/>
        <v>0</v>
      </c>
      <c r="AG727" s="312">
        <f t="shared" si="282"/>
        <v>0</v>
      </c>
      <c r="AH727" s="312"/>
      <c r="AI727" s="482">
        <v>35</v>
      </c>
      <c r="AJ727" s="479"/>
      <c r="AK727" s="479"/>
      <c r="AL727" s="480"/>
      <c r="AM727" s="480"/>
      <c r="AN727" s="481"/>
      <c r="AO727" s="312">
        <f t="shared" si="283"/>
        <v>0</v>
      </c>
      <c r="AP727" s="312">
        <f t="shared" si="284"/>
        <v>0</v>
      </c>
    </row>
    <row r="728" spans="1:42" s="17" customFormat="1" x14ac:dyDescent="0.2">
      <c r="A728" s="478">
        <v>3</v>
      </c>
      <c r="B728" s="479"/>
      <c r="C728" s="479"/>
      <c r="D728" s="480"/>
      <c r="E728" s="480"/>
      <c r="F728" s="481"/>
      <c r="G728" s="312">
        <f t="shared" si="277"/>
        <v>0</v>
      </c>
      <c r="H728" s="312">
        <f t="shared" si="278"/>
        <v>0</v>
      </c>
      <c r="I728" s="312"/>
      <c r="J728" s="312"/>
      <c r="K728" s="312"/>
      <c r="L728" s="312"/>
      <c r="M728" s="312"/>
      <c r="N728" s="312"/>
      <c r="O728" s="312"/>
      <c r="P728" s="312"/>
      <c r="Q728" s="478">
        <v>14</v>
      </c>
      <c r="R728" s="479"/>
      <c r="S728" s="479"/>
      <c r="T728" s="480"/>
      <c r="U728" s="480"/>
      <c r="V728" s="481"/>
      <c r="W728" s="312">
        <f t="shared" si="279"/>
        <v>0</v>
      </c>
      <c r="X728" s="312">
        <f t="shared" si="280"/>
        <v>0</v>
      </c>
      <c r="Y728" s="312"/>
      <c r="Z728" s="608">
        <v>25</v>
      </c>
      <c r="AA728" s="607"/>
      <c r="AB728" s="607"/>
      <c r="AC728" s="606"/>
      <c r="AD728" s="606"/>
      <c r="AE728" s="605"/>
      <c r="AF728" s="312">
        <f t="shared" si="281"/>
        <v>0</v>
      </c>
      <c r="AG728" s="312">
        <f t="shared" si="282"/>
        <v>0</v>
      </c>
      <c r="AH728" s="312"/>
      <c r="AI728" s="482">
        <v>36</v>
      </c>
      <c r="AJ728" s="479"/>
      <c r="AK728" s="479"/>
      <c r="AL728" s="480"/>
      <c r="AM728" s="480"/>
      <c r="AN728" s="481"/>
      <c r="AO728" s="312">
        <f t="shared" si="283"/>
        <v>0</v>
      </c>
      <c r="AP728" s="312">
        <f t="shared" si="284"/>
        <v>0</v>
      </c>
    </row>
    <row r="729" spans="1:42" s="17" customFormat="1" x14ac:dyDescent="0.2">
      <c r="A729" s="478">
        <v>4</v>
      </c>
      <c r="B729" s="479"/>
      <c r="C729" s="479"/>
      <c r="D729" s="480"/>
      <c r="E729" s="480"/>
      <c r="F729" s="481"/>
      <c r="G729" s="312">
        <f t="shared" si="277"/>
        <v>0</v>
      </c>
      <c r="H729" s="312">
        <f t="shared" si="278"/>
        <v>0</v>
      </c>
      <c r="I729" s="312"/>
      <c r="J729" s="312"/>
      <c r="K729" s="312"/>
      <c r="L729" s="312"/>
      <c r="M729" s="312"/>
      <c r="N729" s="312"/>
      <c r="O729" s="312"/>
      <c r="P729" s="312"/>
      <c r="Q729" s="478">
        <v>15</v>
      </c>
      <c r="R729" s="479"/>
      <c r="S729" s="479"/>
      <c r="T729" s="480"/>
      <c r="U729" s="480"/>
      <c r="V729" s="481"/>
      <c r="W729" s="312">
        <f t="shared" si="279"/>
        <v>0</v>
      </c>
      <c r="X729" s="312">
        <f t="shared" si="280"/>
        <v>0</v>
      </c>
      <c r="Y729" s="312"/>
      <c r="Z729" s="608">
        <v>26</v>
      </c>
      <c r="AA729" s="607"/>
      <c r="AB729" s="607"/>
      <c r="AC729" s="606"/>
      <c r="AD729" s="606"/>
      <c r="AE729" s="605"/>
      <c r="AF729" s="312">
        <f t="shared" si="281"/>
        <v>0</v>
      </c>
      <c r="AG729" s="312">
        <f t="shared" si="282"/>
        <v>0</v>
      </c>
      <c r="AH729" s="312"/>
      <c r="AI729" s="482">
        <v>37</v>
      </c>
      <c r="AJ729" s="479"/>
      <c r="AK729" s="479"/>
      <c r="AL729" s="480"/>
      <c r="AM729" s="480"/>
      <c r="AN729" s="481"/>
      <c r="AO729" s="312">
        <f t="shared" si="283"/>
        <v>0</v>
      </c>
      <c r="AP729" s="312">
        <f t="shared" si="284"/>
        <v>0</v>
      </c>
    </row>
    <row r="730" spans="1:42" s="17" customFormat="1" x14ac:dyDescent="0.2">
      <c r="A730" s="478">
        <v>5</v>
      </c>
      <c r="B730" s="479"/>
      <c r="C730" s="479"/>
      <c r="D730" s="480"/>
      <c r="E730" s="480"/>
      <c r="F730" s="481"/>
      <c r="G730" s="312">
        <f t="shared" si="277"/>
        <v>0</v>
      </c>
      <c r="H730" s="312">
        <f t="shared" si="278"/>
        <v>0</v>
      </c>
      <c r="I730" s="312"/>
      <c r="J730" s="312"/>
      <c r="K730" s="312"/>
      <c r="L730" s="312"/>
      <c r="M730" s="312"/>
      <c r="N730" s="312"/>
      <c r="O730" s="312"/>
      <c r="P730" s="312"/>
      <c r="Q730" s="478">
        <v>16</v>
      </c>
      <c r="R730" s="479"/>
      <c r="S730" s="479"/>
      <c r="T730" s="480"/>
      <c r="U730" s="480"/>
      <c r="V730" s="481"/>
      <c r="W730" s="312">
        <f t="shared" si="279"/>
        <v>0</v>
      </c>
      <c r="X730" s="312">
        <f t="shared" si="280"/>
        <v>0</v>
      </c>
      <c r="Y730" s="312"/>
      <c r="Z730" s="608">
        <v>27</v>
      </c>
      <c r="AA730" s="607"/>
      <c r="AB730" s="607"/>
      <c r="AC730" s="606"/>
      <c r="AD730" s="606"/>
      <c r="AE730" s="605"/>
      <c r="AF730" s="312">
        <f t="shared" si="281"/>
        <v>0</v>
      </c>
      <c r="AG730" s="312">
        <f t="shared" si="282"/>
        <v>0</v>
      </c>
      <c r="AH730" s="312"/>
      <c r="AI730" s="482">
        <v>38</v>
      </c>
      <c r="AJ730" s="479"/>
      <c r="AK730" s="479"/>
      <c r="AL730" s="480"/>
      <c r="AM730" s="480"/>
      <c r="AN730" s="481"/>
      <c r="AO730" s="312">
        <f t="shared" si="283"/>
        <v>0</v>
      </c>
      <c r="AP730" s="312">
        <f t="shared" si="284"/>
        <v>0</v>
      </c>
    </row>
    <row r="731" spans="1:42" s="17" customFormat="1" x14ac:dyDescent="0.2">
      <c r="A731" s="478">
        <v>6</v>
      </c>
      <c r="B731" s="479"/>
      <c r="C731" s="479"/>
      <c r="D731" s="480"/>
      <c r="E731" s="480"/>
      <c r="F731" s="481"/>
      <c r="G731" s="312">
        <f t="shared" si="277"/>
        <v>0</v>
      </c>
      <c r="H731" s="312">
        <f t="shared" si="278"/>
        <v>0</v>
      </c>
      <c r="I731" s="312"/>
      <c r="J731" s="312"/>
      <c r="K731" s="312"/>
      <c r="L731" s="312"/>
      <c r="M731" s="312"/>
      <c r="N731" s="312"/>
      <c r="O731" s="312"/>
      <c r="P731" s="312"/>
      <c r="Q731" s="478">
        <v>17</v>
      </c>
      <c r="R731" s="479"/>
      <c r="S731" s="479"/>
      <c r="T731" s="480"/>
      <c r="U731" s="480"/>
      <c r="V731" s="481"/>
      <c r="W731" s="312">
        <f t="shared" si="279"/>
        <v>0</v>
      </c>
      <c r="X731" s="312">
        <f t="shared" si="280"/>
        <v>0</v>
      </c>
      <c r="Y731" s="312"/>
      <c r="Z731" s="608">
        <v>28</v>
      </c>
      <c r="AA731" s="607"/>
      <c r="AB731" s="607"/>
      <c r="AC731" s="606"/>
      <c r="AD731" s="606"/>
      <c r="AE731" s="605"/>
      <c r="AF731" s="312">
        <f t="shared" si="281"/>
        <v>0</v>
      </c>
      <c r="AG731" s="312">
        <f t="shared" si="282"/>
        <v>0</v>
      </c>
      <c r="AH731" s="312"/>
      <c r="AI731" s="482">
        <v>39</v>
      </c>
      <c r="AJ731" s="479"/>
      <c r="AK731" s="479"/>
      <c r="AL731" s="480"/>
      <c r="AM731" s="480"/>
      <c r="AN731" s="481"/>
      <c r="AO731" s="312">
        <f t="shared" si="283"/>
        <v>0</v>
      </c>
      <c r="AP731" s="312">
        <f t="shared" si="284"/>
        <v>0</v>
      </c>
    </row>
    <row r="732" spans="1:42" s="17" customFormat="1" x14ac:dyDescent="0.2">
      <c r="A732" s="478">
        <v>7</v>
      </c>
      <c r="B732" s="479"/>
      <c r="C732" s="479"/>
      <c r="D732" s="480"/>
      <c r="E732" s="480"/>
      <c r="F732" s="481"/>
      <c r="G732" s="312">
        <f t="shared" si="277"/>
        <v>0</v>
      </c>
      <c r="H732" s="312">
        <f t="shared" si="278"/>
        <v>0</v>
      </c>
      <c r="I732" s="312"/>
      <c r="J732" s="312"/>
      <c r="K732" s="312"/>
      <c r="L732" s="312"/>
      <c r="M732" s="312"/>
      <c r="N732" s="312"/>
      <c r="O732" s="312"/>
      <c r="P732" s="312"/>
      <c r="Q732" s="478">
        <v>18</v>
      </c>
      <c r="R732" s="479"/>
      <c r="S732" s="479"/>
      <c r="T732" s="480"/>
      <c r="U732" s="480"/>
      <c r="V732" s="481"/>
      <c r="W732" s="312">
        <f t="shared" si="279"/>
        <v>0</v>
      </c>
      <c r="X732" s="312">
        <f t="shared" si="280"/>
        <v>0</v>
      </c>
      <c r="Y732" s="312"/>
      <c r="Z732" s="608">
        <v>29</v>
      </c>
      <c r="AA732" s="607"/>
      <c r="AB732" s="607"/>
      <c r="AC732" s="606"/>
      <c r="AD732" s="606"/>
      <c r="AE732" s="605"/>
      <c r="AF732" s="312">
        <f t="shared" si="281"/>
        <v>0</v>
      </c>
      <c r="AG732" s="312">
        <f t="shared" si="282"/>
        <v>0</v>
      </c>
      <c r="AH732" s="312"/>
      <c r="AI732" s="482">
        <v>40</v>
      </c>
      <c r="AJ732" s="479"/>
      <c r="AK732" s="479"/>
      <c r="AL732" s="480"/>
      <c r="AM732" s="480"/>
      <c r="AN732" s="481"/>
      <c r="AO732" s="312">
        <f t="shared" si="283"/>
        <v>0</v>
      </c>
      <c r="AP732" s="312">
        <f t="shared" si="284"/>
        <v>0</v>
      </c>
    </row>
    <row r="733" spans="1:42" s="17" customFormat="1" x14ac:dyDescent="0.2">
      <c r="A733" s="478">
        <v>8</v>
      </c>
      <c r="B733" s="479"/>
      <c r="C733" s="479"/>
      <c r="D733" s="480"/>
      <c r="E733" s="480"/>
      <c r="F733" s="481"/>
      <c r="G733" s="312">
        <f t="shared" si="277"/>
        <v>0</v>
      </c>
      <c r="H733" s="312">
        <f t="shared" si="278"/>
        <v>0</v>
      </c>
      <c r="I733" s="312"/>
      <c r="J733" s="312"/>
      <c r="K733" s="312"/>
      <c r="L733" s="312"/>
      <c r="M733" s="312"/>
      <c r="N733" s="312"/>
      <c r="O733" s="312"/>
      <c r="P733" s="312"/>
      <c r="Q733" s="478">
        <v>19</v>
      </c>
      <c r="R733" s="479"/>
      <c r="S733" s="479"/>
      <c r="T733" s="480"/>
      <c r="U733" s="480"/>
      <c r="V733" s="481"/>
      <c r="W733" s="312">
        <f t="shared" si="279"/>
        <v>0</v>
      </c>
      <c r="X733" s="312">
        <f t="shared" si="280"/>
        <v>0</v>
      </c>
      <c r="Y733" s="312"/>
      <c r="Z733" s="608">
        <v>30</v>
      </c>
      <c r="AA733" s="607"/>
      <c r="AB733" s="607"/>
      <c r="AC733" s="606"/>
      <c r="AD733" s="606"/>
      <c r="AE733" s="605"/>
      <c r="AF733" s="312">
        <f t="shared" si="281"/>
        <v>0</v>
      </c>
      <c r="AG733" s="312">
        <f t="shared" si="282"/>
        <v>0</v>
      </c>
      <c r="AH733" s="312"/>
      <c r="AI733" s="482">
        <v>41</v>
      </c>
      <c r="AJ733" s="479"/>
      <c r="AK733" s="479"/>
      <c r="AL733" s="480"/>
      <c r="AM733" s="480"/>
      <c r="AN733" s="481"/>
      <c r="AO733" s="312">
        <f t="shared" si="283"/>
        <v>0</v>
      </c>
      <c r="AP733" s="312">
        <f t="shared" si="284"/>
        <v>0</v>
      </c>
    </row>
    <row r="734" spans="1:42" s="17" customFormat="1" x14ac:dyDescent="0.2">
      <c r="A734" s="478">
        <v>9</v>
      </c>
      <c r="B734" s="479"/>
      <c r="C734" s="479"/>
      <c r="D734" s="480"/>
      <c r="E734" s="480"/>
      <c r="F734" s="481"/>
      <c r="G734" s="312">
        <f t="shared" si="277"/>
        <v>0</v>
      </c>
      <c r="H734" s="312">
        <f t="shared" si="278"/>
        <v>0</v>
      </c>
      <c r="I734" s="312"/>
      <c r="J734" s="312"/>
      <c r="K734" s="312"/>
      <c r="L734" s="312"/>
      <c r="M734" s="312"/>
      <c r="N734" s="312"/>
      <c r="O734" s="312"/>
      <c r="P734" s="312"/>
      <c r="Q734" s="478">
        <v>20</v>
      </c>
      <c r="R734" s="479"/>
      <c r="S734" s="479"/>
      <c r="T734" s="480"/>
      <c r="U734" s="480"/>
      <c r="V734" s="481"/>
      <c r="W734" s="312">
        <f t="shared" si="279"/>
        <v>0</v>
      </c>
      <c r="X734" s="312">
        <f t="shared" si="280"/>
        <v>0</v>
      </c>
      <c r="Y734" s="312"/>
      <c r="Z734" s="608">
        <v>31</v>
      </c>
      <c r="AA734" s="607"/>
      <c r="AB734" s="607"/>
      <c r="AC734" s="606"/>
      <c r="AD734" s="606"/>
      <c r="AE734" s="605"/>
      <c r="AF734" s="312">
        <f t="shared" si="281"/>
        <v>0</v>
      </c>
      <c r="AG734" s="312">
        <f t="shared" si="282"/>
        <v>0</v>
      </c>
      <c r="AH734" s="312"/>
      <c r="AI734" s="482">
        <v>42</v>
      </c>
      <c r="AJ734" s="479"/>
      <c r="AK734" s="479"/>
      <c r="AL734" s="480"/>
      <c r="AM734" s="480"/>
      <c r="AN734" s="481"/>
      <c r="AO734" s="312">
        <f t="shared" si="283"/>
        <v>0</v>
      </c>
      <c r="AP734" s="312">
        <f t="shared" si="284"/>
        <v>0</v>
      </c>
    </row>
    <row r="735" spans="1:42" s="17" customFormat="1" x14ac:dyDescent="0.2">
      <c r="A735" s="478">
        <v>10</v>
      </c>
      <c r="B735" s="479"/>
      <c r="C735" s="479"/>
      <c r="D735" s="480"/>
      <c r="E735" s="480"/>
      <c r="F735" s="481"/>
      <c r="G735" s="312">
        <f t="shared" si="277"/>
        <v>0</v>
      </c>
      <c r="H735" s="312">
        <f t="shared" si="278"/>
        <v>0</v>
      </c>
      <c r="I735" s="312"/>
      <c r="J735" s="312"/>
      <c r="K735" s="312"/>
      <c r="L735" s="312"/>
      <c r="M735" s="312"/>
      <c r="N735" s="312"/>
      <c r="O735" s="312"/>
      <c r="P735" s="312"/>
      <c r="Q735" s="478">
        <v>21</v>
      </c>
      <c r="R735" s="479"/>
      <c r="S735" s="479"/>
      <c r="T735" s="480"/>
      <c r="U735" s="480"/>
      <c r="V735" s="481"/>
      <c r="W735" s="312">
        <f t="shared" si="279"/>
        <v>0</v>
      </c>
      <c r="X735" s="312">
        <f t="shared" si="280"/>
        <v>0</v>
      </c>
      <c r="Y735" s="312"/>
      <c r="Z735" s="608">
        <v>32</v>
      </c>
      <c r="AA735" s="607"/>
      <c r="AB735" s="607"/>
      <c r="AC735" s="606"/>
      <c r="AD735" s="606"/>
      <c r="AE735" s="605"/>
      <c r="AF735" s="312">
        <f t="shared" si="281"/>
        <v>0</v>
      </c>
      <c r="AG735" s="312">
        <f t="shared" si="282"/>
        <v>0</v>
      </c>
      <c r="AH735" s="312"/>
      <c r="AI735" s="482">
        <v>43</v>
      </c>
      <c r="AJ735" s="479"/>
      <c r="AK735" s="479"/>
      <c r="AL735" s="480"/>
      <c r="AM735" s="480"/>
      <c r="AN735" s="481"/>
      <c r="AO735" s="312">
        <f t="shared" si="283"/>
        <v>0</v>
      </c>
      <c r="AP735" s="312">
        <f t="shared" si="284"/>
        <v>0</v>
      </c>
    </row>
    <row r="736" spans="1:42" s="17" customFormat="1" ht="13.5" thickBot="1" x14ac:dyDescent="0.25">
      <c r="A736" s="483">
        <v>11</v>
      </c>
      <c r="B736" s="484"/>
      <c r="C736" s="484"/>
      <c r="D736" s="485"/>
      <c r="E736" s="485"/>
      <c r="F736" s="486"/>
      <c r="G736" s="312">
        <f t="shared" si="277"/>
        <v>0</v>
      </c>
      <c r="H736" s="312">
        <f t="shared" si="278"/>
        <v>0</v>
      </c>
      <c r="I736" s="312"/>
      <c r="J736" s="312"/>
      <c r="K736" s="312"/>
      <c r="L736" s="312"/>
      <c r="M736" s="312"/>
      <c r="N736" s="312"/>
      <c r="O736" s="312"/>
      <c r="P736" s="312"/>
      <c r="Q736" s="483">
        <v>22</v>
      </c>
      <c r="R736" s="484"/>
      <c r="S736" s="484"/>
      <c r="T736" s="485"/>
      <c r="U736" s="485"/>
      <c r="V736" s="486"/>
      <c r="W736" s="312">
        <f t="shared" si="279"/>
        <v>0</v>
      </c>
      <c r="X736" s="312">
        <f t="shared" si="280"/>
        <v>0</v>
      </c>
      <c r="Y736" s="312"/>
      <c r="Z736" s="604">
        <v>33</v>
      </c>
      <c r="AA736" s="603"/>
      <c r="AB736" s="603"/>
      <c r="AC736" s="602"/>
      <c r="AD736" s="602"/>
      <c r="AE736" s="601"/>
      <c r="AF736" s="312">
        <f t="shared" si="281"/>
        <v>0</v>
      </c>
      <c r="AG736" s="312">
        <f t="shared" si="282"/>
        <v>0</v>
      </c>
      <c r="AH736" s="312"/>
      <c r="AI736" s="487"/>
      <c r="AJ736" s="488" t="s">
        <v>3</v>
      </c>
      <c r="AK736" s="487"/>
      <c r="AL736" s="487"/>
      <c r="AM736" s="487"/>
      <c r="AN736" s="489">
        <f>SUM(F726:F736)+SUM(V726:V736)+SUM(AN726:AN735)+SUM(AE726:AE736)</f>
        <v>0</v>
      </c>
      <c r="AO736" s="312">
        <f t="shared" si="283"/>
        <v>0</v>
      </c>
      <c r="AP736" s="312">
        <f t="shared" si="284"/>
        <v>0</v>
      </c>
    </row>
    <row r="737" spans="1:42" s="17" customFormat="1" x14ac:dyDescent="0.2">
      <c r="B737" s="328"/>
      <c r="C737" s="328"/>
      <c r="D737" s="329"/>
      <c r="E737" s="329"/>
      <c r="F737" s="297"/>
      <c r="G737" s="312"/>
      <c r="H737" s="312"/>
      <c r="I737" s="312"/>
      <c r="J737" s="312"/>
      <c r="K737" s="312"/>
      <c r="L737" s="312"/>
      <c r="M737" s="312"/>
      <c r="N737" s="312"/>
      <c r="O737" s="312"/>
      <c r="P737" s="312"/>
      <c r="R737" s="328"/>
      <c r="S737" s="328"/>
      <c r="T737" s="329"/>
      <c r="U737" s="329"/>
      <c r="V737" s="297"/>
      <c r="W737" s="312"/>
      <c r="X737" s="312"/>
      <c r="Y737" s="312"/>
      <c r="Z737" s="597"/>
      <c r="AA737" s="600"/>
      <c r="AB737" s="600"/>
      <c r="AC737" s="599"/>
      <c r="AD737" s="599"/>
      <c r="AE737" s="598"/>
      <c r="AF737" s="312"/>
      <c r="AG737" s="312"/>
      <c r="AH737" s="312"/>
      <c r="AJ737" s="328"/>
      <c r="AK737" s="328"/>
      <c r="AL737" s="329"/>
      <c r="AM737" s="329"/>
      <c r="AN737" s="297"/>
      <c r="AO737" s="312"/>
      <c r="AP737" s="312"/>
    </row>
    <row r="738" spans="1:42" s="17" customFormat="1" x14ac:dyDescent="0.2">
      <c r="B738" s="328"/>
      <c r="C738" s="328"/>
      <c r="D738" s="329"/>
      <c r="E738" s="329"/>
      <c r="F738" s="297"/>
      <c r="G738" s="312"/>
      <c r="H738" s="312"/>
      <c r="I738" s="312"/>
      <c r="J738" s="312"/>
      <c r="K738" s="312"/>
      <c r="L738" s="312"/>
      <c r="M738" s="312"/>
      <c r="N738" s="312"/>
      <c r="O738" s="312"/>
      <c r="P738" s="312"/>
      <c r="R738" s="328"/>
      <c r="S738" s="328"/>
      <c r="T738" s="329"/>
      <c r="U738" s="329"/>
      <c r="V738" s="297"/>
      <c r="W738" s="312"/>
      <c r="X738" s="312"/>
      <c r="Y738" s="312"/>
      <c r="Z738" s="597"/>
      <c r="AA738" s="600"/>
      <c r="AB738" s="600"/>
      <c r="AC738" s="599"/>
      <c r="AD738" s="599"/>
      <c r="AE738" s="598"/>
      <c r="AF738" s="312"/>
      <c r="AG738" s="312"/>
      <c r="AH738" s="312"/>
      <c r="AJ738" s="328"/>
      <c r="AK738" s="328"/>
      <c r="AL738" s="329"/>
      <c r="AM738" s="329"/>
      <c r="AN738" s="297"/>
      <c r="AO738" s="312"/>
      <c r="AP738" s="312"/>
    </row>
    <row r="739" spans="1:42" s="17" customFormat="1" x14ac:dyDescent="0.2">
      <c r="B739" s="328"/>
      <c r="C739" s="328"/>
      <c r="D739" s="329"/>
      <c r="E739" s="329"/>
      <c r="F739" s="297"/>
      <c r="G739" s="312"/>
      <c r="H739" s="312"/>
      <c r="I739" s="312"/>
      <c r="J739" s="312"/>
      <c r="K739" s="312"/>
      <c r="L739" s="312"/>
      <c r="M739" s="312"/>
      <c r="N739" s="312"/>
      <c r="O739" s="312"/>
      <c r="P739" s="312"/>
      <c r="R739" s="328"/>
      <c r="S739" s="328"/>
      <c r="T739" s="329"/>
      <c r="U739" s="329"/>
      <c r="V739" s="297"/>
      <c r="W739" s="312"/>
      <c r="X739" s="312"/>
      <c r="Y739" s="312"/>
      <c r="Z739" s="597"/>
      <c r="AA739" s="600"/>
      <c r="AB739" s="600"/>
      <c r="AC739" s="599"/>
      <c r="AD739" s="599"/>
      <c r="AE739" s="598"/>
      <c r="AF739" s="312"/>
      <c r="AG739" s="312"/>
      <c r="AH739" s="312"/>
      <c r="AJ739" s="328"/>
      <c r="AK739" s="328"/>
      <c r="AL739" s="329"/>
      <c r="AM739" s="329"/>
      <c r="AN739" s="297"/>
      <c r="AO739" s="312"/>
      <c r="AP739" s="312"/>
    </row>
    <row r="740" spans="1:42" s="17" customFormat="1" x14ac:dyDescent="0.2">
      <c r="B740" s="328"/>
      <c r="C740" s="328"/>
      <c r="D740" s="329"/>
      <c r="E740" s="329"/>
      <c r="F740" s="297"/>
      <c r="G740" s="312"/>
      <c r="H740" s="312"/>
      <c r="I740" s="312"/>
      <c r="J740" s="312"/>
      <c r="K740" s="312"/>
      <c r="L740" s="312"/>
      <c r="M740" s="312"/>
      <c r="N740" s="312"/>
      <c r="O740" s="312"/>
      <c r="P740" s="312"/>
      <c r="R740" s="328"/>
      <c r="S740" s="328"/>
      <c r="T740" s="329"/>
      <c r="U740" s="329"/>
      <c r="V740" s="297"/>
      <c r="W740" s="312"/>
      <c r="X740" s="312"/>
      <c r="Y740" s="312"/>
      <c r="Z740" s="597"/>
      <c r="AA740" s="600"/>
      <c r="AB740" s="600"/>
      <c r="AC740" s="599"/>
      <c r="AD740" s="599"/>
      <c r="AE740" s="598"/>
      <c r="AF740" s="312"/>
      <c r="AG740" s="312"/>
      <c r="AH740" s="312"/>
      <c r="AJ740" s="328"/>
      <c r="AK740" s="328"/>
      <c r="AL740" s="329"/>
      <c r="AM740" s="329"/>
      <c r="AN740" s="297"/>
      <c r="AO740" s="312"/>
      <c r="AP740" s="312"/>
    </row>
    <row r="741" spans="1:42" s="17" customFormat="1" x14ac:dyDescent="0.2">
      <c r="B741" s="328"/>
      <c r="C741" s="328"/>
      <c r="D741" s="329"/>
      <c r="E741" s="329"/>
      <c r="F741" s="297"/>
      <c r="G741" s="312"/>
      <c r="H741" s="312"/>
      <c r="I741" s="312"/>
      <c r="J741" s="312"/>
      <c r="K741" s="312"/>
      <c r="L741" s="312"/>
      <c r="M741" s="312"/>
      <c r="N741" s="312"/>
      <c r="O741" s="312"/>
      <c r="P741" s="312"/>
      <c r="R741" s="328"/>
      <c r="S741" s="328"/>
      <c r="T741" s="329"/>
      <c r="U741" s="329"/>
      <c r="V741" s="297"/>
      <c r="W741" s="312"/>
      <c r="X741" s="312"/>
      <c r="Y741" s="312"/>
      <c r="Z741" s="597"/>
      <c r="AA741" s="600"/>
      <c r="AB741" s="600"/>
      <c r="AC741" s="599"/>
      <c r="AD741" s="599"/>
      <c r="AE741" s="598"/>
      <c r="AF741" s="312"/>
      <c r="AG741" s="312"/>
      <c r="AH741" s="312"/>
      <c r="AJ741" s="328"/>
      <c r="AK741" s="328"/>
      <c r="AL741" s="329"/>
      <c r="AM741" s="329"/>
      <c r="AN741" s="297"/>
      <c r="AO741" s="312"/>
      <c r="AP741" s="312"/>
    </row>
    <row r="742" spans="1:42" s="17" customFormat="1" x14ac:dyDescent="0.2">
      <c r="B742" s="328"/>
      <c r="C742" s="328"/>
      <c r="D742" s="329"/>
      <c r="E742" s="329"/>
      <c r="F742" s="297"/>
      <c r="G742" s="312"/>
      <c r="H742" s="312"/>
      <c r="I742" s="312"/>
      <c r="J742" s="312"/>
      <c r="K742" s="312"/>
      <c r="L742" s="312"/>
      <c r="M742" s="312"/>
      <c r="N742" s="312"/>
      <c r="O742" s="312"/>
      <c r="P742" s="312"/>
      <c r="R742" s="328"/>
      <c r="S742" s="328"/>
      <c r="T742" s="329"/>
      <c r="U742" s="329"/>
      <c r="V742" s="297"/>
      <c r="W742" s="312"/>
      <c r="X742" s="312"/>
      <c r="Y742" s="312"/>
      <c r="Z742" s="597"/>
      <c r="AA742" s="600"/>
      <c r="AB742" s="600"/>
      <c r="AC742" s="599"/>
      <c r="AD742" s="599"/>
      <c r="AE742" s="598"/>
      <c r="AF742" s="312"/>
      <c r="AG742" s="312"/>
      <c r="AH742" s="312"/>
      <c r="AJ742" s="328"/>
      <c r="AK742" s="328"/>
      <c r="AL742" s="329"/>
      <c r="AM742" s="329"/>
      <c r="AN742" s="297"/>
      <c r="AO742" s="312"/>
      <c r="AP742" s="312"/>
    </row>
    <row r="743" spans="1:42" s="17" customFormat="1" ht="13.5" thickBot="1" x14ac:dyDescent="0.25">
      <c r="B743" s="328"/>
      <c r="C743" s="328"/>
      <c r="D743" s="329"/>
      <c r="E743" s="329"/>
      <c r="F743" s="297"/>
      <c r="G743" s="312"/>
      <c r="H743" s="312"/>
      <c r="I743" s="312"/>
      <c r="J743" s="312"/>
      <c r="K743" s="312"/>
      <c r="L743" s="312"/>
      <c r="M743" s="312"/>
      <c r="N743" s="312"/>
      <c r="O743" s="312"/>
      <c r="P743" s="312"/>
      <c r="R743" s="328"/>
      <c r="S743" s="328"/>
      <c r="T743" s="329"/>
      <c r="U743" s="329"/>
      <c r="V743" s="297"/>
      <c r="W743" s="312"/>
      <c r="X743" s="312"/>
      <c r="Y743" s="312"/>
      <c r="Z743" s="597"/>
      <c r="AA743" s="600"/>
      <c r="AB743" s="600"/>
      <c r="AC743" s="599"/>
      <c r="AD743" s="599"/>
      <c r="AE743" s="598"/>
      <c r="AF743" s="312"/>
      <c r="AG743" s="312"/>
      <c r="AH743" s="312"/>
      <c r="AJ743" s="328"/>
      <c r="AK743" s="328"/>
      <c r="AL743" s="329"/>
      <c r="AM743" s="329"/>
      <c r="AN743" s="297"/>
      <c r="AO743" s="312"/>
      <c r="AP743" s="312"/>
    </row>
    <row r="744" spans="1:42" s="17" customFormat="1" ht="13.5" customHeight="1" thickBot="1" x14ac:dyDescent="0.25">
      <c r="A744" s="472">
        <v>35</v>
      </c>
      <c r="B744" s="473"/>
      <c r="C744" s="473"/>
      <c r="D744" s="755" t="s">
        <v>159</v>
      </c>
      <c r="E744" s="757" t="s">
        <v>34</v>
      </c>
      <c r="F744" s="317">
        <f>+$AN756</f>
        <v>0</v>
      </c>
      <c r="Q744" s="472"/>
      <c r="R744" s="473"/>
      <c r="S744" s="473"/>
      <c r="T744" s="755" t="s">
        <v>159</v>
      </c>
      <c r="U744" s="757" t="s">
        <v>34</v>
      </c>
      <c r="V744" s="317">
        <f>+$AN756</f>
        <v>0</v>
      </c>
      <c r="Z744" s="615">
        <v>35</v>
      </c>
      <c r="AA744" s="614"/>
      <c r="AB744" s="614"/>
      <c r="AC744" s="763" t="s">
        <v>159</v>
      </c>
      <c r="AD744" s="761" t="s">
        <v>34</v>
      </c>
      <c r="AE744" s="612">
        <f>+$AN756</f>
        <v>0</v>
      </c>
      <c r="AI744" s="473"/>
      <c r="AJ744" s="473"/>
      <c r="AK744" s="473"/>
      <c r="AL744" s="765" t="s">
        <v>159</v>
      </c>
      <c r="AM744" s="757" t="s">
        <v>34</v>
      </c>
      <c r="AN744" s="767" t="s">
        <v>18</v>
      </c>
    </row>
    <row r="745" spans="1:42" s="17" customFormat="1" ht="51" x14ac:dyDescent="0.2">
      <c r="A745" s="475" t="s">
        <v>7</v>
      </c>
      <c r="B745" s="476" t="str">
        <f>+" אסמכתא " &amp; B37 &amp;"         חזרה לטבלה "</f>
        <v xml:space="preserve"> אסמכתא          חזרה לטבלה </v>
      </c>
      <c r="C745" s="477" t="s">
        <v>203</v>
      </c>
      <c r="D745" s="756"/>
      <c r="E745" s="758"/>
      <c r="F745" s="317" t="s">
        <v>18</v>
      </c>
      <c r="G745" s="312"/>
      <c r="Q745" s="475" t="s">
        <v>23</v>
      </c>
      <c r="R745" s="476" t="str">
        <f>+" אסמכתא " &amp; B37 &amp;"         חזרה לטבלה "</f>
        <v xml:space="preserve"> אסמכתא          חזרה לטבלה </v>
      </c>
      <c r="S745" s="477" t="s">
        <v>203</v>
      </c>
      <c r="T745" s="756"/>
      <c r="U745" s="758"/>
      <c r="V745" s="317" t="s">
        <v>18</v>
      </c>
      <c r="W745" s="312"/>
      <c r="Z745" s="611" t="s">
        <v>7</v>
      </c>
      <c r="AA745" s="610" t="str">
        <f>+" אסמכתא " &amp; B37 &amp;"         חזרה לטבלה "</f>
        <v xml:space="preserve"> אסמכתא          חזרה לטבלה </v>
      </c>
      <c r="AB745" s="609" t="s">
        <v>203</v>
      </c>
      <c r="AC745" s="764"/>
      <c r="AD745" s="762"/>
      <c r="AE745" s="612" t="s">
        <v>18</v>
      </c>
      <c r="AF745" s="312"/>
      <c r="AI745" s="477" t="s">
        <v>23</v>
      </c>
      <c r="AJ745" s="476" t="str">
        <f>+" אסמכתא " &amp; B37 &amp;"         חזרה לטבלה "</f>
        <v xml:space="preserve"> אסמכתא          חזרה לטבלה </v>
      </c>
      <c r="AK745" s="477" t="s">
        <v>203</v>
      </c>
      <c r="AL745" s="766"/>
      <c r="AM745" s="758"/>
      <c r="AN745" s="768"/>
      <c r="AO745" s="312"/>
    </row>
    <row r="746" spans="1:42" s="17" customFormat="1" x14ac:dyDescent="0.2">
      <c r="A746" s="478">
        <v>1</v>
      </c>
      <c r="B746" s="479"/>
      <c r="C746" s="479"/>
      <c r="D746" s="480"/>
      <c r="E746" s="480"/>
      <c r="F746" s="481"/>
      <c r="G746" s="312">
        <f t="shared" ref="G746:G756" si="285">IF(AND((COUNTA($C$3)=1),(COUNTA(F746)=1),($C$3&lt;&gt;0),(OR((E746&lt;$C$62),(E746&gt;($E$62+61))))),1,0)</f>
        <v>0</v>
      </c>
      <c r="H746" s="312">
        <f t="shared" ref="H746:H756" si="286">IF(AND((COUNTA($C$3)=1),(COUNTA(F746)=1),($C$3&lt;&gt;0),(OR((D746&lt;$C$62),(D746&gt;($E$62))))),1,0)</f>
        <v>0</v>
      </c>
      <c r="I746" s="312"/>
      <c r="J746" s="312"/>
      <c r="K746" s="312"/>
      <c r="L746" s="312"/>
      <c r="M746" s="312"/>
      <c r="N746" s="312"/>
      <c r="O746" s="312"/>
      <c r="P746" s="312"/>
      <c r="Q746" s="478">
        <v>12</v>
      </c>
      <c r="R746" s="479"/>
      <c r="S746" s="479"/>
      <c r="T746" s="480"/>
      <c r="U746" s="480"/>
      <c r="V746" s="481"/>
      <c r="W746" s="312">
        <f t="shared" ref="W746:W756" si="287">IF(AND((COUNTA($C$3)=1),(COUNTA(V746)=1),($C$3&lt;&gt;0),(OR((U746&lt;$C$62),(U746&gt;($E$62+61))))),1,0)</f>
        <v>0</v>
      </c>
      <c r="X746" s="312">
        <f t="shared" ref="X746:X756" si="288">IF(AND((COUNTA($C$3)=1),(COUNTA(V746)=1),($C$3&lt;&gt;0),(OR((T746&lt;$C$62),(T746&gt;($E$62))))),1,0)</f>
        <v>0</v>
      </c>
      <c r="Y746" s="312"/>
      <c r="Z746" s="608">
        <v>23</v>
      </c>
      <c r="AA746" s="607"/>
      <c r="AB746" s="607"/>
      <c r="AC746" s="606"/>
      <c r="AD746" s="606"/>
      <c r="AE746" s="605"/>
      <c r="AF746" s="312">
        <f t="shared" ref="AF746:AF756" si="289">IF(AND((COUNTA($C$3)=1),(COUNTA(AE746)=1),($C$3&lt;&gt;0),(OR((AD746&lt;$C$62),(AD746&gt;($E$62+61))))),1,0)</f>
        <v>0</v>
      </c>
      <c r="AG746" s="312">
        <f t="shared" ref="AG746:AG756" si="290">IF(AND((COUNTA($C$3)=1),(COUNTA(AE746)=1),($C$3&lt;&gt;0),(OR((AC746&lt;$C$62),(AC746&gt;($E$62))))),1,0)</f>
        <v>0</v>
      </c>
      <c r="AH746" s="312"/>
      <c r="AI746" s="482">
        <v>34</v>
      </c>
      <c r="AJ746" s="479"/>
      <c r="AK746" s="479"/>
      <c r="AL746" s="480"/>
      <c r="AM746" s="480"/>
      <c r="AN746" s="481"/>
      <c r="AO746" s="312">
        <f t="shared" ref="AO746:AO756" si="291">IF(AND((COUNTA($C$3)=1),(COUNTA(AN746)=1),($C$3&lt;&gt;0),(OR((AM746&lt;$C$62),(AM746&gt;($E$62+61))))),1,0)</f>
        <v>0</v>
      </c>
      <c r="AP746" s="312">
        <f t="shared" ref="AP746:AP756" si="292">IF(AND((COUNTA($C$3)=1),(COUNTA(AN746)=1),($C$3&lt;&gt;0),(OR((AL746&lt;$C$62),(AL746&gt;($E$62))))),1,0)</f>
        <v>0</v>
      </c>
    </row>
    <row r="747" spans="1:42" s="17" customFormat="1" x14ac:dyDescent="0.2">
      <c r="A747" s="478">
        <v>2</v>
      </c>
      <c r="B747" s="479"/>
      <c r="C747" s="479"/>
      <c r="D747" s="480"/>
      <c r="E747" s="480"/>
      <c r="F747" s="481"/>
      <c r="G747" s="312">
        <f t="shared" si="285"/>
        <v>0</v>
      </c>
      <c r="H747" s="312">
        <f t="shared" si="286"/>
        <v>0</v>
      </c>
      <c r="I747" s="312"/>
      <c r="J747" s="312"/>
      <c r="K747" s="312"/>
      <c r="L747" s="312"/>
      <c r="M747" s="312"/>
      <c r="N747" s="312"/>
      <c r="O747" s="312"/>
      <c r="P747" s="312"/>
      <c r="Q747" s="478">
        <v>13</v>
      </c>
      <c r="R747" s="479"/>
      <c r="S747" s="479"/>
      <c r="T747" s="480"/>
      <c r="U747" s="480"/>
      <c r="V747" s="481"/>
      <c r="W747" s="312">
        <f t="shared" si="287"/>
        <v>0</v>
      </c>
      <c r="X747" s="312">
        <f t="shared" si="288"/>
        <v>0</v>
      </c>
      <c r="Y747" s="312"/>
      <c r="Z747" s="608">
        <v>24</v>
      </c>
      <c r="AA747" s="607"/>
      <c r="AB747" s="607"/>
      <c r="AC747" s="606"/>
      <c r="AD747" s="606"/>
      <c r="AE747" s="605"/>
      <c r="AF747" s="312">
        <f t="shared" si="289"/>
        <v>0</v>
      </c>
      <c r="AG747" s="312">
        <f t="shared" si="290"/>
        <v>0</v>
      </c>
      <c r="AH747" s="312"/>
      <c r="AI747" s="482">
        <v>35</v>
      </c>
      <c r="AJ747" s="479"/>
      <c r="AK747" s="479"/>
      <c r="AL747" s="480"/>
      <c r="AM747" s="480"/>
      <c r="AN747" s="481"/>
      <c r="AO747" s="312">
        <f t="shared" si="291"/>
        <v>0</v>
      </c>
      <c r="AP747" s="312">
        <f t="shared" si="292"/>
        <v>0</v>
      </c>
    </row>
    <row r="748" spans="1:42" s="17" customFormat="1" x14ac:dyDescent="0.2">
      <c r="A748" s="478">
        <v>3</v>
      </c>
      <c r="B748" s="479"/>
      <c r="C748" s="479"/>
      <c r="D748" s="480"/>
      <c r="E748" s="480"/>
      <c r="F748" s="481"/>
      <c r="G748" s="312">
        <f t="shared" si="285"/>
        <v>0</v>
      </c>
      <c r="H748" s="312">
        <f t="shared" si="286"/>
        <v>0</v>
      </c>
      <c r="I748" s="312"/>
      <c r="J748" s="312"/>
      <c r="K748" s="312"/>
      <c r="L748" s="312"/>
      <c r="M748" s="312"/>
      <c r="N748" s="312"/>
      <c r="O748" s="312"/>
      <c r="P748" s="312"/>
      <c r="Q748" s="478">
        <v>14</v>
      </c>
      <c r="R748" s="479"/>
      <c r="S748" s="479"/>
      <c r="T748" s="480"/>
      <c r="U748" s="480"/>
      <c r="V748" s="481"/>
      <c r="W748" s="312">
        <f t="shared" si="287"/>
        <v>0</v>
      </c>
      <c r="X748" s="312">
        <f t="shared" si="288"/>
        <v>0</v>
      </c>
      <c r="Y748" s="312"/>
      <c r="Z748" s="608">
        <v>25</v>
      </c>
      <c r="AA748" s="607"/>
      <c r="AB748" s="607"/>
      <c r="AC748" s="606"/>
      <c r="AD748" s="606"/>
      <c r="AE748" s="605"/>
      <c r="AF748" s="312">
        <f t="shared" si="289"/>
        <v>0</v>
      </c>
      <c r="AG748" s="312">
        <f t="shared" si="290"/>
        <v>0</v>
      </c>
      <c r="AH748" s="312"/>
      <c r="AI748" s="482">
        <v>36</v>
      </c>
      <c r="AJ748" s="479"/>
      <c r="AK748" s="479"/>
      <c r="AL748" s="480"/>
      <c r="AM748" s="480"/>
      <c r="AN748" s="481"/>
      <c r="AO748" s="312">
        <f t="shared" si="291"/>
        <v>0</v>
      </c>
      <c r="AP748" s="312">
        <f t="shared" si="292"/>
        <v>0</v>
      </c>
    </row>
    <row r="749" spans="1:42" s="17" customFormat="1" x14ac:dyDescent="0.2">
      <c r="A749" s="478">
        <v>4</v>
      </c>
      <c r="B749" s="479"/>
      <c r="C749" s="479"/>
      <c r="D749" s="480"/>
      <c r="E749" s="480"/>
      <c r="F749" s="481"/>
      <c r="G749" s="312">
        <f t="shared" si="285"/>
        <v>0</v>
      </c>
      <c r="H749" s="312">
        <f t="shared" si="286"/>
        <v>0</v>
      </c>
      <c r="I749" s="312"/>
      <c r="J749" s="312"/>
      <c r="K749" s="312"/>
      <c r="L749" s="312"/>
      <c r="M749" s="312"/>
      <c r="N749" s="312"/>
      <c r="O749" s="312"/>
      <c r="P749" s="312"/>
      <c r="Q749" s="478">
        <v>15</v>
      </c>
      <c r="R749" s="479"/>
      <c r="S749" s="479"/>
      <c r="T749" s="480"/>
      <c r="U749" s="480"/>
      <c r="V749" s="481"/>
      <c r="W749" s="312">
        <f t="shared" si="287"/>
        <v>0</v>
      </c>
      <c r="X749" s="312">
        <f t="shared" si="288"/>
        <v>0</v>
      </c>
      <c r="Y749" s="312"/>
      <c r="Z749" s="608">
        <v>26</v>
      </c>
      <c r="AA749" s="607"/>
      <c r="AB749" s="607"/>
      <c r="AC749" s="606"/>
      <c r="AD749" s="606"/>
      <c r="AE749" s="605"/>
      <c r="AF749" s="312">
        <f t="shared" si="289"/>
        <v>0</v>
      </c>
      <c r="AG749" s="312">
        <f t="shared" si="290"/>
        <v>0</v>
      </c>
      <c r="AH749" s="312"/>
      <c r="AI749" s="482">
        <v>37</v>
      </c>
      <c r="AJ749" s="479"/>
      <c r="AK749" s="479"/>
      <c r="AL749" s="480"/>
      <c r="AM749" s="480"/>
      <c r="AN749" s="481"/>
      <c r="AO749" s="312">
        <f t="shared" si="291"/>
        <v>0</v>
      </c>
      <c r="AP749" s="312">
        <f t="shared" si="292"/>
        <v>0</v>
      </c>
    </row>
    <row r="750" spans="1:42" s="17" customFormat="1" x14ac:dyDescent="0.2">
      <c r="A750" s="478">
        <v>5</v>
      </c>
      <c r="B750" s="479"/>
      <c r="C750" s="479"/>
      <c r="D750" s="480"/>
      <c r="E750" s="480"/>
      <c r="F750" s="481"/>
      <c r="G750" s="312">
        <f t="shared" si="285"/>
        <v>0</v>
      </c>
      <c r="H750" s="312">
        <f t="shared" si="286"/>
        <v>0</v>
      </c>
      <c r="I750" s="312"/>
      <c r="J750" s="312"/>
      <c r="K750" s="312"/>
      <c r="L750" s="312"/>
      <c r="M750" s="312"/>
      <c r="N750" s="312"/>
      <c r="O750" s="312"/>
      <c r="P750" s="312"/>
      <c r="Q750" s="478">
        <v>16</v>
      </c>
      <c r="R750" s="479"/>
      <c r="S750" s="479"/>
      <c r="T750" s="480"/>
      <c r="U750" s="480"/>
      <c r="V750" s="481"/>
      <c r="W750" s="312">
        <f t="shared" si="287"/>
        <v>0</v>
      </c>
      <c r="X750" s="312">
        <f t="shared" si="288"/>
        <v>0</v>
      </c>
      <c r="Y750" s="312"/>
      <c r="Z750" s="608">
        <v>27</v>
      </c>
      <c r="AA750" s="607"/>
      <c r="AB750" s="607"/>
      <c r="AC750" s="606"/>
      <c r="AD750" s="606"/>
      <c r="AE750" s="605"/>
      <c r="AF750" s="312">
        <f t="shared" si="289"/>
        <v>0</v>
      </c>
      <c r="AG750" s="312">
        <f t="shared" si="290"/>
        <v>0</v>
      </c>
      <c r="AH750" s="312"/>
      <c r="AI750" s="482">
        <v>38</v>
      </c>
      <c r="AJ750" s="479"/>
      <c r="AK750" s="479"/>
      <c r="AL750" s="480"/>
      <c r="AM750" s="480"/>
      <c r="AN750" s="481"/>
      <c r="AO750" s="312">
        <f t="shared" si="291"/>
        <v>0</v>
      </c>
      <c r="AP750" s="312">
        <f t="shared" si="292"/>
        <v>0</v>
      </c>
    </row>
    <row r="751" spans="1:42" s="17" customFormat="1" x14ac:dyDescent="0.2">
      <c r="A751" s="478">
        <v>6</v>
      </c>
      <c r="B751" s="479"/>
      <c r="C751" s="479"/>
      <c r="D751" s="480"/>
      <c r="E751" s="480"/>
      <c r="F751" s="481"/>
      <c r="G751" s="312">
        <f t="shared" si="285"/>
        <v>0</v>
      </c>
      <c r="H751" s="312">
        <f t="shared" si="286"/>
        <v>0</v>
      </c>
      <c r="I751" s="312"/>
      <c r="J751" s="312"/>
      <c r="K751" s="312"/>
      <c r="L751" s="312"/>
      <c r="M751" s="312"/>
      <c r="N751" s="312"/>
      <c r="O751" s="312"/>
      <c r="P751" s="312"/>
      <c r="Q751" s="478">
        <v>17</v>
      </c>
      <c r="R751" s="479"/>
      <c r="S751" s="479"/>
      <c r="T751" s="480"/>
      <c r="U751" s="480"/>
      <c r="V751" s="481"/>
      <c r="W751" s="312">
        <f t="shared" si="287"/>
        <v>0</v>
      </c>
      <c r="X751" s="312">
        <f t="shared" si="288"/>
        <v>0</v>
      </c>
      <c r="Y751" s="312"/>
      <c r="Z751" s="608">
        <v>28</v>
      </c>
      <c r="AA751" s="607"/>
      <c r="AB751" s="607"/>
      <c r="AC751" s="606"/>
      <c r="AD751" s="606"/>
      <c r="AE751" s="605"/>
      <c r="AF751" s="312">
        <f t="shared" si="289"/>
        <v>0</v>
      </c>
      <c r="AG751" s="312">
        <f t="shared" si="290"/>
        <v>0</v>
      </c>
      <c r="AH751" s="312"/>
      <c r="AI751" s="482">
        <v>39</v>
      </c>
      <c r="AJ751" s="479"/>
      <c r="AK751" s="479"/>
      <c r="AL751" s="480"/>
      <c r="AM751" s="480"/>
      <c r="AN751" s="481"/>
      <c r="AO751" s="312">
        <f t="shared" si="291"/>
        <v>0</v>
      </c>
      <c r="AP751" s="312">
        <f t="shared" si="292"/>
        <v>0</v>
      </c>
    </row>
    <row r="752" spans="1:42" s="17" customFormat="1" x14ac:dyDescent="0.2">
      <c r="A752" s="478">
        <v>7</v>
      </c>
      <c r="B752" s="479"/>
      <c r="C752" s="479"/>
      <c r="D752" s="480"/>
      <c r="E752" s="480"/>
      <c r="F752" s="481"/>
      <c r="G752" s="312">
        <f t="shared" si="285"/>
        <v>0</v>
      </c>
      <c r="H752" s="312">
        <f t="shared" si="286"/>
        <v>0</v>
      </c>
      <c r="I752" s="312"/>
      <c r="J752" s="312"/>
      <c r="K752" s="312"/>
      <c r="L752" s="312"/>
      <c r="M752" s="312"/>
      <c r="N752" s="312"/>
      <c r="O752" s="312"/>
      <c r="P752" s="312"/>
      <c r="Q752" s="478">
        <v>18</v>
      </c>
      <c r="R752" s="479"/>
      <c r="S752" s="479"/>
      <c r="T752" s="480"/>
      <c r="U752" s="480"/>
      <c r="V752" s="481"/>
      <c r="W752" s="312">
        <f t="shared" si="287"/>
        <v>0</v>
      </c>
      <c r="X752" s="312">
        <f t="shared" si="288"/>
        <v>0</v>
      </c>
      <c r="Y752" s="312"/>
      <c r="Z752" s="608">
        <v>29</v>
      </c>
      <c r="AA752" s="607"/>
      <c r="AB752" s="607"/>
      <c r="AC752" s="606"/>
      <c r="AD752" s="606"/>
      <c r="AE752" s="605"/>
      <c r="AF752" s="312">
        <f t="shared" si="289"/>
        <v>0</v>
      </c>
      <c r="AG752" s="312">
        <f t="shared" si="290"/>
        <v>0</v>
      </c>
      <c r="AH752" s="312"/>
      <c r="AI752" s="482">
        <v>40</v>
      </c>
      <c r="AJ752" s="479"/>
      <c r="AK752" s="479"/>
      <c r="AL752" s="480"/>
      <c r="AM752" s="480"/>
      <c r="AN752" s="481"/>
      <c r="AO752" s="312">
        <f t="shared" si="291"/>
        <v>0</v>
      </c>
      <c r="AP752" s="312">
        <f t="shared" si="292"/>
        <v>0</v>
      </c>
    </row>
    <row r="753" spans="1:42" s="17" customFormat="1" x14ac:dyDescent="0.2">
      <c r="A753" s="478">
        <v>8</v>
      </c>
      <c r="B753" s="479"/>
      <c r="C753" s="479"/>
      <c r="D753" s="480"/>
      <c r="E753" s="480"/>
      <c r="F753" s="481"/>
      <c r="G753" s="312">
        <f t="shared" si="285"/>
        <v>0</v>
      </c>
      <c r="H753" s="312">
        <f t="shared" si="286"/>
        <v>0</v>
      </c>
      <c r="I753" s="312"/>
      <c r="J753" s="312"/>
      <c r="K753" s="312"/>
      <c r="L753" s="312"/>
      <c r="M753" s="312"/>
      <c r="N753" s="312"/>
      <c r="O753" s="312"/>
      <c r="P753" s="312"/>
      <c r="Q753" s="478">
        <v>19</v>
      </c>
      <c r="R753" s="479"/>
      <c r="S753" s="479"/>
      <c r="T753" s="480"/>
      <c r="U753" s="480"/>
      <c r="V753" s="481"/>
      <c r="W753" s="312">
        <f t="shared" si="287"/>
        <v>0</v>
      </c>
      <c r="X753" s="312">
        <f t="shared" si="288"/>
        <v>0</v>
      </c>
      <c r="Y753" s="312"/>
      <c r="Z753" s="608">
        <v>30</v>
      </c>
      <c r="AA753" s="607"/>
      <c r="AB753" s="607"/>
      <c r="AC753" s="606"/>
      <c r="AD753" s="606"/>
      <c r="AE753" s="605"/>
      <c r="AF753" s="312">
        <f t="shared" si="289"/>
        <v>0</v>
      </c>
      <c r="AG753" s="312">
        <f t="shared" si="290"/>
        <v>0</v>
      </c>
      <c r="AH753" s="312"/>
      <c r="AI753" s="482">
        <v>41</v>
      </c>
      <c r="AJ753" s="479"/>
      <c r="AK753" s="479"/>
      <c r="AL753" s="480"/>
      <c r="AM753" s="480"/>
      <c r="AN753" s="481"/>
      <c r="AO753" s="312">
        <f t="shared" si="291"/>
        <v>0</v>
      </c>
      <c r="AP753" s="312">
        <f t="shared" si="292"/>
        <v>0</v>
      </c>
    </row>
    <row r="754" spans="1:42" s="17" customFormat="1" x14ac:dyDescent="0.2">
      <c r="A754" s="478">
        <v>9</v>
      </c>
      <c r="B754" s="479"/>
      <c r="C754" s="479"/>
      <c r="D754" s="480"/>
      <c r="E754" s="480"/>
      <c r="F754" s="481"/>
      <c r="G754" s="312">
        <f t="shared" si="285"/>
        <v>0</v>
      </c>
      <c r="H754" s="312">
        <f t="shared" si="286"/>
        <v>0</v>
      </c>
      <c r="I754" s="312"/>
      <c r="J754" s="312"/>
      <c r="K754" s="312"/>
      <c r="L754" s="312"/>
      <c r="M754" s="312"/>
      <c r="N754" s="312"/>
      <c r="O754" s="312"/>
      <c r="P754" s="312"/>
      <c r="Q754" s="478">
        <v>20</v>
      </c>
      <c r="R754" s="479"/>
      <c r="S754" s="479"/>
      <c r="T754" s="480"/>
      <c r="U754" s="480"/>
      <c r="V754" s="481"/>
      <c r="W754" s="312">
        <f t="shared" si="287"/>
        <v>0</v>
      </c>
      <c r="X754" s="312">
        <f t="shared" si="288"/>
        <v>0</v>
      </c>
      <c r="Y754" s="312"/>
      <c r="Z754" s="608">
        <v>31</v>
      </c>
      <c r="AA754" s="607"/>
      <c r="AB754" s="607"/>
      <c r="AC754" s="606"/>
      <c r="AD754" s="606"/>
      <c r="AE754" s="605"/>
      <c r="AF754" s="312">
        <f t="shared" si="289"/>
        <v>0</v>
      </c>
      <c r="AG754" s="312">
        <f t="shared" si="290"/>
        <v>0</v>
      </c>
      <c r="AH754" s="312"/>
      <c r="AI754" s="482">
        <v>42</v>
      </c>
      <c r="AJ754" s="479"/>
      <c r="AK754" s="479"/>
      <c r="AL754" s="480"/>
      <c r="AM754" s="480"/>
      <c r="AN754" s="481"/>
      <c r="AO754" s="312">
        <f t="shared" si="291"/>
        <v>0</v>
      </c>
      <c r="AP754" s="312">
        <f t="shared" si="292"/>
        <v>0</v>
      </c>
    </row>
    <row r="755" spans="1:42" s="17" customFormat="1" x14ac:dyDescent="0.2">
      <c r="A755" s="478">
        <v>10</v>
      </c>
      <c r="B755" s="479"/>
      <c r="C755" s="479"/>
      <c r="D755" s="480"/>
      <c r="E755" s="480"/>
      <c r="F755" s="481"/>
      <c r="G755" s="312">
        <f t="shared" si="285"/>
        <v>0</v>
      </c>
      <c r="H755" s="312">
        <f t="shared" si="286"/>
        <v>0</v>
      </c>
      <c r="I755" s="312"/>
      <c r="J755" s="312"/>
      <c r="K755" s="312"/>
      <c r="L755" s="312"/>
      <c r="M755" s="312"/>
      <c r="N755" s="312"/>
      <c r="O755" s="312"/>
      <c r="P755" s="312"/>
      <c r="Q755" s="478">
        <v>21</v>
      </c>
      <c r="R755" s="479"/>
      <c r="S755" s="479"/>
      <c r="T755" s="480"/>
      <c r="U755" s="480"/>
      <c r="V755" s="481"/>
      <c r="W755" s="312">
        <f t="shared" si="287"/>
        <v>0</v>
      </c>
      <c r="X755" s="312">
        <f t="shared" si="288"/>
        <v>0</v>
      </c>
      <c r="Y755" s="312"/>
      <c r="Z755" s="608">
        <v>32</v>
      </c>
      <c r="AA755" s="607"/>
      <c r="AB755" s="607"/>
      <c r="AC755" s="606"/>
      <c r="AD755" s="606"/>
      <c r="AE755" s="605"/>
      <c r="AF755" s="312">
        <f t="shared" si="289"/>
        <v>0</v>
      </c>
      <c r="AG755" s="312">
        <f t="shared" si="290"/>
        <v>0</v>
      </c>
      <c r="AH755" s="312"/>
      <c r="AI755" s="482">
        <v>43</v>
      </c>
      <c r="AJ755" s="479"/>
      <c r="AK755" s="479"/>
      <c r="AL755" s="480"/>
      <c r="AM755" s="480"/>
      <c r="AN755" s="481"/>
      <c r="AO755" s="312">
        <f t="shared" si="291"/>
        <v>0</v>
      </c>
      <c r="AP755" s="312">
        <f t="shared" si="292"/>
        <v>0</v>
      </c>
    </row>
    <row r="756" spans="1:42" s="17" customFormat="1" ht="13.5" thickBot="1" x14ac:dyDescent="0.25">
      <c r="A756" s="483">
        <v>11</v>
      </c>
      <c r="B756" s="484"/>
      <c r="C756" s="484"/>
      <c r="D756" s="485"/>
      <c r="E756" s="485"/>
      <c r="F756" s="486"/>
      <c r="G756" s="312">
        <f t="shared" si="285"/>
        <v>0</v>
      </c>
      <c r="H756" s="312">
        <f t="shared" si="286"/>
        <v>0</v>
      </c>
      <c r="I756" s="312"/>
      <c r="J756" s="312"/>
      <c r="K756" s="312"/>
      <c r="L756" s="312"/>
      <c r="M756" s="312"/>
      <c r="N756" s="312"/>
      <c r="O756" s="312"/>
      <c r="P756" s="312"/>
      <c r="Q756" s="483">
        <v>22</v>
      </c>
      <c r="R756" s="484"/>
      <c r="S756" s="484"/>
      <c r="T756" s="485"/>
      <c r="U756" s="485"/>
      <c r="V756" s="486"/>
      <c r="W756" s="312">
        <f t="shared" si="287"/>
        <v>0</v>
      </c>
      <c r="X756" s="312">
        <f t="shared" si="288"/>
        <v>0</v>
      </c>
      <c r="Y756" s="312"/>
      <c r="Z756" s="604">
        <v>33</v>
      </c>
      <c r="AA756" s="603"/>
      <c r="AB756" s="603"/>
      <c r="AC756" s="602"/>
      <c r="AD756" s="602"/>
      <c r="AE756" s="601"/>
      <c r="AF756" s="312">
        <f t="shared" si="289"/>
        <v>0</v>
      </c>
      <c r="AG756" s="312">
        <f t="shared" si="290"/>
        <v>0</v>
      </c>
      <c r="AH756" s="312"/>
      <c r="AI756" s="487"/>
      <c r="AJ756" s="488" t="s">
        <v>3</v>
      </c>
      <c r="AK756" s="487"/>
      <c r="AL756" s="487"/>
      <c r="AM756" s="487"/>
      <c r="AN756" s="489">
        <f>SUM(F746:F756)+SUM(V746:V756)+SUM(AN746:AN755)+SUM(AE746:AE756)</f>
        <v>0</v>
      </c>
      <c r="AO756" s="312">
        <f t="shared" si="291"/>
        <v>0</v>
      </c>
      <c r="AP756" s="312">
        <f t="shared" si="292"/>
        <v>0</v>
      </c>
    </row>
    <row r="757" spans="1:42" s="17" customFormat="1" x14ac:dyDescent="0.2">
      <c r="B757" s="328"/>
      <c r="C757" s="328"/>
      <c r="D757" s="329"/>
      <c r="E757" s="329"/>
      <c r="F757" s="297"/>
      <c r="G757" s="312"/>
      <c r="H757" s="312"/>
      <c r="I757" s="312"/>
      <c r="J757" s="312"/>
      <c r="K757" s="312"/>
      <c r="L757" s="312"/>
      <c r="M757" s="312"/>
      <c r="N757" s="312"/>
      <c r="O757" s="312"/>
      <c r="P757" s="312"/>
      <c r="R757" s="328"/>
      <c r="S757" s="328"/>
      <c r="T757" s="329"/>
      <c r="U757" s="329"/>
      <c r="V757" s="297"/>
      <c r="W757" s="312"/>
      <c r="X757" s="312"/>
      <c r="Y757" s="312"/>
      <c r="Z757" s="597"/>
      <c r="AA757" s="600"/>
      <c r="AB757" s="600"/>
      <c r="AC757" s="599"/>
      <c r="AD757" s="599"/>
      <c r="AE757" s="598"/>
      <c r="AF757" s="312"/>
      <c r="AG757" s="312"/>
      <c r="AH757" s="312"/>
      <c r="AJ757" s="328"/>
      <c r="AK757" s="328"/>
      <c r="AL757" s="329"/>
      <c r="AM757" s="329"/>
      <c r="AN757" s="297"/>
      <c r="AO757" s="312"/>
      <c r="AP757" s="312"/>
    </row>
    <row r="758" spans="1:42" s="17" customFormat="1" x14ac:dyDescent="0.2">
      <c r="B758" s="328"/>
      <c r="C758" s="328"/>
      <c r="D758" s="329"/>
      <c r="E758" s="329"/>
      <c r="F758" s="297"/>
      <c r="G758" s="312"/>
      <c r="H758" s="312"/>
      <c r="I758" s="312"/>
      <c r="J758" s="312"/>
      <c r="K758" s="312"/>
      <c r="L758" s="312"/>
      <c r="M758" s="312"/>
      <c r="N758" s="312"/>
      <c r="O758" s="312"/>
      <c r="P758" s="312"/>
      <c r="R758" s="328"/>
      <c r="S758" s="328"/>
      <c r="T758" s="329"/>
      <c r="U758" s="329"/>
      <c r="V758" s="297"/>
      <c r="W758" s="312"/>
      <c r="X758" s="312"/>
      <c r="Y758" s="312"/>
      <c r="Z758" s="597"/>
      <c r="AA758" s="600"/>
      <c r="AB758" s="600"/>
      <c r="AC758" s="599"/>
      <c r="AD758" s="599"/>
      <c r="AE758" s="598"/>
      <c r="AF758" s="312"/>
      <c r="AG758" s="312"/>
      <c r="AH758" s="312"/>
      <c r="AJ758" s="328"/>
      <c r="AK758" s="328"/>
      <c r="AL758" s="329"/>
      <c r="AM758" s="329"/>
      <c r="AN758" s="297"/>
      <c r="AO758" s="312"/>
      <c r="AP758" s="312"/>
    </row>
    <row r="759" spans="1:42" s="17" customFormat="1" x14ac:dyDescent="0.2">
      <c r="B759" s="328"/>
      <c r="C759" s="328"/>
      <c r="D759" s="329"/>
      <c r="E759" s="329"/>
      <c r="F759" s="297"/>
      <c r="G759" s="312"/>
      <c r="H759" s="312"/>
      <c r="I759" s="312"/>
      <c r="J759" s="312"/>
      <c r="K759" s="312"/>
      <c r="L759" s="312"/>
      <c r="M759" s="312"/>
      <c r="N759" s="312"/>
      <c r="O759" s="312"/>
      <c r="P759" s="312"/>
      <c r="R759" s="328"/>
      <c r="S759" s="328"/>
      <c r="T759" s="329"/>
      <c r="U759" s="329"/>
      <c r="V759" s="297"/>
      <c r="W759" s="312"/>
      <c r="X759" s="312"/>
      <c r="Y759" s="312"/>
      <c r="Z759" s="597"/>
      <c r="AA759" s="600"/>
      <c r="AB759" s="600"/>
      <c r="AC759" s="599"/>
      <c r="AD759" s="599"/>
      <c r="AE759" s="598"/>
      <c r="AF759" s="312"/>
      <c r="AG759" s="312"/>
      <c r="AH759" s="312"/>
      <c r="AJ759" s="328"/>
      <c r="AK759" s="328"/>
      <c r="AL759" s="329"/>
      <c r="AM759" s="329"/>
      <c r="AN759" s="297"/>
      <c r="AO759" s="312"/>
      <c r="AP759" s="312"/>
    </row>
    <row r="760" spans="1:42" s="17" customFormat="1" x14ac:dyDescent="0.2">
      <c r="B760" s="328"/>
      <c r="C760" s="328"/>
      <c r="D760" s="329"/>
      <c r="E760" s="329"/>
      <c r="F760" s="297"/>
      <c r="G760" s="312"/>
      <c r="H760" s="312"/>
      <c r="I760" s="312"/>
      <c r="J760" s="312"/>
      <c r="K760" s="312"/>
      <c r="L760" s="312"/>
      <c r="M760" s="312"/>
      <c r="N760" s="312"/>
      <c r="O760" s="312"/>
      <c r="P760" s="312"/>
      <c r="R760" s="328"/>
      <c r="S760" s="328"/>
      <c r="T760" s="329"/>
      <c r="U760" s="329"/>
      <c r="V760" s="297"/>
      <c r="W760" s="312"/>
      <c r="X760" s="312"/>
      <c r="Y760" s="312"/>
      <c r="Z760" s="597"/>
      <c r="AA760" s="600"/>
      <c r="AB760" s="600"/>
      <c r="AC760" s="599"/>
      <c r="AD760" s="599"/>
      <c r="AE760" s="598"/>
      <c r="AF760" s="312"/>
      <c r="AG760" s="312"/>
      <c r="AH760" s="312"/>
      <c r="AJ760" s="328"/>
      <c r="AK760" s="328"/>
      <c r="AL760" s="329"/>
      <c r="AM760" s="329"/>
      <c r="AN760" s="297"/>
      <c r="AO760" s="312"/>
      <c r="AP760" s="312"/>
    </row>
    <row r="761" spans="1:42" s="17" customFormat="1" x14ac:dyDescent="0.2">
      <c r="B761" s="328"/>
      <c r="C761" s="328"/>
      <c r="D761" s="329"/>
      <c r="E761" s="329"/>
      <c r="F761" s="297"/>
      <c r="G761" s="312"/>
      <c r="H761" s="312"/>
      <c r="I761" s="312"/>
      <c r="J761" s="312"/>
      <c r="K761" s="312"/>
      <c r="L761" s="312"/>
      <c r="M761" s="312"/>
      <c r="N761" s="312"/>
      <c r="O761" s="312"/>
      <c r="P761" s="312"/>
      <c r="R761" s="328"/>
      <c r="S761" s="328"/>
      <c r="T761" s="329"/>
      <c r="U761" s="329"/>
      <c r="V761" s="297"/>
      <c r="W761" s="312"/>
      <c r="X761" s="312"/>
      <c r="Y761" s="312"/>
      <c r="Z761" s="597"/>
      <c r="AA761" s="600"/>
      <c r="AB761" s="600"/>
      <c r="AC761" s="599"/>
      <c r="AD761" s="599"/>
      <c r="AE761" s="598"/>
      <c r="AF761" s="312"/>
      <c r="AG761" s="312"/>
      <c r="AH761" s="312"/>
      <c r="AJ761" s="328"/>
      <c r="AK761" s="328"/>
      <c r="AL761" s="329"/>
      <c r="AM761" s="329"/>
      <c r="AN761" s="297"/>
      <c r="AO761" s="312"/>
      <c r="AP761" s="312"/>
    </row>
    <row r="762" spans="1:42" s="17" customFormat="1" x14ac:dyDescent="0.2">
      <c r="B762" s="328"/>
      <c r="C762" s="328"/>
      <c r="D762" s="329"/>
      <c r="E762" s="329"/>
      <c r="F762" s="297"/>
      <c r="G762" s="312"/>
      <c r="H762" s="312"/>
      <c r="I762" s="312"/>
      <c r="J762" s="312"/>
      <c r="K762" s="312"/>
      <c r="L762" s="312"/>
      <c r="M762" s="312"/>
      <c r="N762" s="312"/>
      <c r="O762" s="312"/>
      <c r="P762" s="312"/>
      <c r="R762" s="328"/>
      <c r="S762" s="328"/>
      <c r="T762" s="329"/>
      <c r="U762" s="329"/>
      <c r="V762" s="297"/>
      <c r="W762" s="312"/>
      <c r="X762" s="312"/>
      <c r="Y762" s="312"/>
      <c r="Z762" s="597"/>
      <c r="AA762" s="600"/>
      <c r="AB762" s="600"/>
      <c r="AC762" s="599"/>
      <c r="AD762" s="599"/>
      <c r="AE762" s="598"/>
      <c r="AF762" s="312"/>
      <c r="AG762" s="312"/>
      <c r="AH762" s="312"/>
      <c r="AJ762" s="328"/>
      <c r="AK762" s="328"/>
      <c r="AL762" s="329"/>
      <c r="AM762" s="329"/>
      <c r="AN762" s="297"/>
      <c r="AO762" s="312"/>
      <c r="AP762" s="312"/>
    </row>
    <row r="763" spans="1:42" s="17" customFormat="1" ht="13.5" thickBot="1" x14ac:dyDescent="0.25">
      <c r="B763" s="328"/>
      <c r="C763" s="328"/>
      <c r="D763" s="329"/>
      <c r="E763" s="329"/>
      <c r="F763" s="297"/>
      <c r="G763" s="312"/>
      <c r="H763" s="312"/>
      <c r="I763" s="312"/>
      <c r="J763" s="312"/>
      <c r="K763" s="312"/>
      <c r="L763" s="312"/>
      <c r="M763" s="312"/>
      <c r="N763" s="312"/>
      <c r="O763" s="312"/>
      <c r="P763" s="312"/>
      <c r="R763" s="328"/>
      <c r="S763" s="328"/>
      <c r="T763" s="329"/>
      <c r="U763" s="329"/>
      <c r="V763" s="297"/>
      <c r="W763" s="312"/>
      <c r="X763" s="312"/>
      <c r="Y763" s="312"/>
      <c r="Z763" s="597"/>
      <c r="AA763" s="600"/>
      <c r="AB763" s="600"/>
      <c r="AC763" s="599"/>
      <c r="AD763" s="599"/>
      <c r="AE763" s="598"/>
      <c r="AF763" s="312"/>
      <c r="AG763" s="312"/>
      <c r="AH763" s="312"/>
      <c r="AJ763" s="328"/>
      <c r="AK763" s="328"/>
      <c r="AL763" s="329"/>
      <c r="AM763" s="329"/>
      <c r="AN763" s="297"/>
      <c r="AO763" s="312"/>
      <c r="AP763" s="312"/>
    </row>
    <row r="764" spans="1:42" s="17" customFormat="1" ht="13.5" customHeight="1" thickBot="1" x14ac:dyDescent="0.25">
      <c r="A764" s="472">
        <v>36</v>
      </c>
      <c r="B764" s="473"/>
      <c r="C764" s="473"/>
      <c r="D764" s="755" t="s">
        <v>159</v>
      </c>
      <c r="E764" s="757" t="s">
        <v>34</v>
      </c>
      <c r="F764" s="317">
        <f>+$AN776</f>
        <v>0</v>
      </c>
      <c r="Q764" s="472"/>
      <c r="R764" s="473"/>
      <c r="S764" s="473"/>
      <c r="T764" s="755" t="s">
        <v>159</v>
      </c>
      <c r="U764" s="757" t="s">
        <v>34</v>
      </c>
      <c r="V764" s="317">
        <f>+$AN776</f>
        <v>0</v>
      </c>
      <c r="Z764" s="615">
        <v>36</v>
      </c>
      <c r="AA764" s="614"/>
      <c r="AB764" s="614"/>
      <c r="AC764" s="763" t="s">
        <v>159</v>
      </c>
      <c r="AD764" s="761" t="s">
        <v>34</v>
      </c>
      <c r="AE764" s="612">
        <f>+$AN776</f>
        <v>0</v>
      </c>
      <c r="AI764" s="473"/>
      <c r="AJ764" s="473"/>
      <c r="AK764" s="473"/>
      <c r="AL764" s="765" t="s">
        <v>159</v>
      </c>
      <c r="AM764" s="757" t="s">
        <v>34</v>
      </c>
      <c r="AN764" s="767" t="s">
        <v>18</v>
      </c>
    </row>
    <row r="765" spans="1:42" s="17" customFormat="1" ht="51" x14ac:dyDescent="0.2">
      <c r="A765" s="475" t="s">
        <v>7</v>
      </c>
      <c r="B765" s="476" t="str">
        <f>+" אסמכתא " &amp; B38 &amp;"         חזרה לטבלה "</f>
        <v xml:space="preserve"> אסמכתא          חזרה לטבלה </v>
      </c>
      <c r="C765" s="477" t="s">
        <v>203</v>
      </c>
      <c r="D765" s="756"/>
      <c r="E765" s="758"/>
      <c r="F765" s="317" t="s">
        <v>18</v>
      </c>
      <c r="G765" s="312"/>
      <c r="Q765" s="475" t="s">
        <v>23</v>
      </c>
      <c r="R765" s="476" t="str">
        <f>+" אסמכתא " &amp; B38 &amp;"         חזרה לטבלה "</f>
        <v xml:space="preserve"> אסמכתא          חזרה לטבלה </v>
      </c>
      <c r="S765" s="477" t="s">
        <v>203</v>
      </c>
      <c r="T765" s="756"/>
      <c r="U765" s="758"/>
      <c r="V765" s="317" t="s">
        <v>18</v>
      </c>
      <c r="W765" s="312"/>
      <c r="Z765" s="611" t="s">
        <v>7</v>
      </c>
      <c r="AA765" s="610" t="str">
        <f>+" אסמכתא " &amp; B38 &amp;"         חזרה לטבלה "</f>
        <v xml:space="preserve"> אסמכתא          חזרה לטבלה </v>
      </c>
      <c r="AB765" s="609" t="s">
        <v>203</v>
      </c>
      <c r="AC765" s="764"/>
      <c r="AD765" s="762"/>
      <c r="AE765" s="612" t="s">
        <v>18</v>
      </c>
      <c r="AF765" s="312"/>
      <c r="AI765" s="477" t="s">
        <v>23</v>
      </c>
      <c r="AJ765" s="476" t="str">
        <f>+" אסמכתא " &amp; B38 &amp;"         חזרה לטבלה "</f>
        <v xml:space="preserve"> אסמכתא          חזרה לטבלה </v>
      </c>
      <c r="AK765" s="477" t="s">
        <v>203</v>
      </c>
      <c r="AL765" s="766"/>
      <c r="AM765" s="758"/>
      <c r="AN765" s="768"/>
      <c r="AO765" s="312"/>
    </row>
    <row r="766" spans="1:42" s="17" customFormat="1" x14ac:dyDescent="0.2">
      <c r="A766" s="478">
        <v>1</v>
      </c>
      <c r="B766" s="479"/>
      <c r="C766" s="479"/>
      <c r="D766" s="480"/>
      <c r="E766" s="480"/>
      <c r="F766" s="481"/>
      <c r="G766" s="312">
        <f t="shared" ref="G766:G776" si="293">IF(AND((COUNTA($C$3)=1),(COUNTA(F766)=1),($C$3&lt;&gt;0),(OR((E766&lt;$C$62),(E766&gt;($E$62+61))))),1,0)</f>
        <v>0</v>
      </c>
      <c r="H766" s="312">
        <f t="shared" ref="H766:H776" si="294">IF(AND((COUNTA($C$3)=1),(COUNTA(F766)=1),($C$3&lt;&gt;0),(OR((D766&lt;$C$62),(D766&gt;($E$62))))),1,0)</f>
        <v>0</v>
      </c>
      <c r="I766" s="312"/>
      <c r="J766" s="312"/>
      <c r="K766" s="312"/>
      <c r="L766" s="312"/>
      <c r="M766" s="312"/>
      <c r="N766" s="312"/>
      <c r="O766" s="312"/>
      <c r="P766" s="312"/>
      <c r="Q766" s="478">
        <v>12</v>
      </c>
      <c r="R766" s="479"/>
      <c r="S766" s="479"/>
      <c r="T766" s="480"/>
      <c r="U766" s="480"/>
      <c r="V766" s="481"/>
      <c r="W766" s="312">
        <f t="shared" ref="W766:W776" si="295">IF(AND((COUNTA($C$3)=1),(COUNTA(V766)=1),($C$3&lt;&gt;0),(OR((U766&lt;$C$62),(U766&gt;($E$62+61))))),1,0)</f>
        <v>0</v>
      </c>
      <c r="X766" s="312">
        <f t="shared" ref="X766:X776" si="296">IF(AND((COUNTA($C$3)=1),(COUNTA(V766)=1),($C$3&lt;&gt;0),(OR((T766&lt;$C$62),(T766&gt;($E$62))))),1,0)</f>
        <v>0</v>
      </c>
      <c r="Y766" s="312"/>
      <c r="Z766" s="608">
        <v>23</v>
      </c>
      <c r="AA766" s="607"/>
      <c r="AB766" s="607"/>
      <c r="AC766" s="606"/>
      <c r="AD766" s="606"/>
      <c r="AE766" s="605"/>
      <c r="AF766" s="312">
        <f t="shared" ref="AF766:AF776" si="297">IF(AND((COUNTA($C$3)=1),(COUNTA(AE766)=1),($C$3&lt;&gt;0),(OR((AD766&lt;$C$62),(AD766&gt;($E$62+61))))),1,0)</f>
        <v>0</v>
      </c>
      <c r="AG766" s="312">
        <f t="shared" ref="AG766:AG776" si="298">IF(AND((COUNTA($C$3)=1),(COUNTA(AE766)=1),($C$3&lt;&gt;0),(OR((AC766&lt;$C$62),(AC766&gt;($E$62))))),1,0)</f>
        <v>0</v>
      </c>
      <c r="AH766" s="312"/>
      <c r="AI766" s="482">
        <v>34</v>
      </c>
      <c r="AJ766" s="479"/>
      <c r="AK766" s="479"/>
      <c r="AL766" s="480"/>
      <c r="AM766" s="480"/>
      <c r="AN766" s="481"/>
      <c r="AO766" s="312">
        <f t="shared" ref="AO766:AO776" si="299">IF(AND((COUNTA($C$3)=1),(COUNTA(AN766)=1),($C$3&lt;&gt;0),(OR((AM766&lt;$C$62),(AM766&gt;($E$62+61))))),1,0)</f>
        <v>0</v>
      </c>
      <c r="AP766" s="312">
        <f t="shared" ref="AP766:AP776" si="300">IF(AND((COUNTA($C$3)=1),(COUNTA(AN766)=1),($C$3&lt;&gt;0),(OR((AL766&lt;$C$62),(AL766&gt;($E$62))))),1,0)</f>
        <v>0</v>
      </c>
    </row>
    <row r="767" spans="1:42" s="17" customFormat="1" x14ac:dyDescent="0.2">
      <c r="A767" s="478">
        <v>2</v>
      </c>
      <c r="B767" s="479"/>
      <c r="C767" s="479"/>
      <c r="D767" s="480"/>
      <c r="E767" s="480"/>
      <c r="F767" s="481"/>
      <c r="G767" s="312">
        <f t="shared" si="293"/>
        <v>0</v>
      </c>
      <c r="H767" s="312">
        <f t="shared" si="294"/>
        <v>0</v>
      </c>
      <c r="I767" s="312"/>
      <c r="J767" s="312"/>
      <c r="K767" s="312"/>
      <c r="L767" s="312"/>
      <c r="M767" s="312"/>
      <c r="N767" s="312"/>
      <c r="O767" s="312"/>
      <c r="P767" s="312"/>
      <c r="Q767" s="478">
        <v>13</v>
      </c>
      <c r="R767" s="479"/>
      <c r="S767" s="479"/>
      <c r="T767" s="480"/>
      <c r="U767" s="480"/>
      <c r="V767" s="481"/>
      <c r="W767" s="312">
        <f t="shared" si="295"/>
        <v>0</v>
      </c>
      <c r="X767" s="312">
        <f t="shared" si="296"/>
        <v>0</v>
      </c>
      <c r="Y767" s="312"/>
      <c r="Z767" s="608">
        <v>24</v>
      </c>
      <c r="AA767" s="607"/>
      <c r="AB767" s="607"/>
      <c r="AC767" s="606"/>
      <c r="AD767" s="606"/>
      <c r="AE767" s="605"/>
      <c r="AF767" s="312">
        <f t="shared" si="297"/>
        <v>0</v>
      </c>
      <c r="AG767" s="312">
        <f t="shared" si="298"/>
        <v>0</v>
      </c>
      <c r="AH767" s="312"/>
      <c r="AI767" s="482">
        <v>35</v>
      </c>
      <c r="AJ767" s="479"/>
      <c r="AK767" s="479"/>
      <c r="AL767" s="480"/>
      <c r="AM767" s="480"/>
      <c r="AN767" s="481"/>
      <c r="AO767" s="312">
        <f t="shared" si="299"/>
        <v>0</v>
      </c>
      <c r="AP767" s="312">
        <f t="shared" si="300"/>
        <v>0</v>
      </c>
    </row>
    <row r="768" spans="1:42" s="17" customFormat="1" x14ac:dyDescent="0.2">
      <c r="A768" s="478">
        <v>3</v>
      </c>
      <c r="B768" s="479"/>
      <c r="C768" s="479"/>
      <c r="D768" s="480"/>
      <c r="E768" s="480"/>
      <c r="F768" s="481"/>
      <c r="G768" s="312">
        <f t="shared" si="293"/>
        <v>0</v>
      </c>
      <c r="H768" s="312">
        <f t="shared" si="294"/>
        <v>0</v>
      </c>
      <c r="I768" s="312"/>
      <c r="J768" s="312"/>
      <c r="K768" s="312"/>
      <c r="L768" s="312"/>
      <c r="M768" s="312"/>
      <c r="N768" s="312"/>
      <c r="O768" s="312"/>
      <c r="P768" s="312"/>
      <c r="Q768" s="478">
        <v>14</v>
      </c>
      <c r="R768" s="479"/>
      <c r="S768" s="479"/>
      <c r="T768" s="480"/>
      <c r="U768" s="480"/>
      <c r="V768" s="481"/>
      <c r="W768" s="312">
        <f t="shared" si="295"/>
        <v>0</v>
      </c>
      <c r="X768" s="312">
        <f t="shared" si="296"/>
        <v>0</v>
      </c>
      <c r="Y768" s="312"/>
      <c r="Z768" s="608">
        <v>25</v>
      </c>
      <c r="AA768" s="607"/>
      <c r="AB768" s="607"/>
      <c r="AC768" s="606"/>
      <c r="AD768" s="606"/>
      <c r="AE768" s="605"/>
      <c r="AF768" s="312">
        <f t="shared" si="297"/>
        <v>0</v>
      </c>
      <c r="AG768" s="312">
        <f t="shared" si="298"/>
        <v>0</v>
      </c>
      <c r="AH768" s="312"/>
      <c r="AI768" s="482">
        <v>36</v>
      </c>
      <c r="AJ768" s="479"/>
      <c r="AK768" s="479"/>
      <c r="AL768" s="480"/>
      <c r="AM768" s="480"/>
      <c r="AN768" s="481"/>
      <c r="AO768" s="312">
        <f t="shared" si="299"/>
        <v>0</v>
      </c>
      <c r="AP768" s="312">
        <f t="shared" si="300"/>
        <v>0</v>
      </c>
    </row>
    <row r="769" spans="1:42" s="17" customFormat="1" x14ac:dyDescent="0.2">
      <c r="A769" s="478">
        <v>4</v>
      </c>
      <c r="B769" s="479"/>
      <c r="C769" s="479"/>
      <c r="D769" s="480"/>
      <c r="E769" s="480"/>
      <c r="F769" s="481"/>
      <c r="G769" s="312">
        <f t="shared" si="293"/>
        <v>0</v>
      </c>
      <c r="H769" s="312">
        <f t="shared" si="294"/>
        <v>0</v>
      </c>
      <c r="I769" s="312"/>
      <c r="J769" s="312"/>
      <c r="K769" s="312"/>
      <c r="L769" s="312"/>
      <c r="M769" s="312"/>
      <c r="N769" s="312"/>
      <c r="O769" s="312"/>
      <c r="P769" s="312"/>
      <c r="Q769" s="478">
        <v>15</v>
      </c>
      <c r="R769" s="479"/>
      <c r="S769" s="479"/>
      <c r="T769" s="480"/>
      <c r="U769" s="480"/>
      <c r="V769" s="481"/>
      <c r="W769" s="312">
        <f t="shared" si="295"/>
        <v>0</v>
      </c>
      <c r="X769" s="312">
        <f t="shared" si="296"/>
        <v>0</v>
      </c>
      <c r="Y769" s="312"/>
      <c r="Z769" s="608">
        <v>26</v>
      </c>
      <c r="AA769" s="607"/>
      <c r="AB769" s="607"/>
      <c r="AC769" s="606"/>
      <c r="AD769" s="606"/>
      <c r="AE769" s="605"/>
      <c r="AF769" s="312">
        <f t="shared" si="297"/>
        <v>0</v>
      </c>
      <c r="AG769" s="312">
        <f t="shared" si="298"/>
        <v>0</v>
      </c>
      <c r="AH769" s="312"/>
      <c r="AI769" s="482">
        <v>37</v>
      </c>
      <c r="AJ769" s="479"/>
      <c r="AK769" s="479"/>
      <c r="AL769" s="480"/>
      <c r="AM769" s="480"/>
      <c r="AN769" s="481"/>
      <c r="AO769" s="312">
        <f t="shared" si="299"/>
        <v>0</v>
      </c>
      <c r="AP769" s="312">
        <f t="shared" si="300"/>
        <v>0</v>
      </c>
    </row>
    <row r="770" spans="1:42" s="17" customFormat="1" x14ac:dyDescent="0.2">
      <c r="A770" s="478">
        <v>5</v>
      </c>
      <c r="B770" s="479"/>
      <c r="C770" s="479"/>
      <c r="D770" s="480"/>
      <c r="E770" s="480"/>
      <c r="F770" s="481"/>
      <c r="G770" s="312">
        <f t="shared" si="293"/>
        <v>0</v>
      </c>
      <c r="H770" s="312">
        <f t="shared" si="294"/>
        <v>0</v>
      </c>
      <c r="I770" s="312"/>
      <c r="J770" s="312"/>
      <c r="K770" s="312"/>
      <c r="L770" s="312"/>
      <c r="M770" s="312"/>
      <c r="N770" s="312"/>
      <c r="O770" s="312"/>
      <c r="P770" s="312"/>
      <c r="Q770" s="478">
        <v>16</v>
      </c>
      <c r="R770" s="479"/>
      <c r="S770" s="479"/>
      <c r="T770" s="480"/>
      <c r="U770" s="480"/>
      <c r="V770" s="481"/>
      <c r="W770" s="312">
        <f t="shared" si="295"/>
        <v>0</v>
      </c>
      <c r="X770" s="312">
        <f t="shared" si="296"/>
        <v>0</v>
      </c>
      <c r="Y770" s="312"/>
      <c r="Z770" s="608">
        <v>27</v>
      </c>
      <c r="AA770" s="607"/>
      <c r="AB770" s="607"/>
      <c r="AC770" s="606"/>
      <c r="AD770" s="606"/>
      <c r="AE770" s="605"/>
      <c r="AF770" s="312">
        <f t="shared" si="297"/>
        <v>0</v>
      </c>
      <c r="AG770" s="312">
        <f t="shared" si="298"/>
        <v>0</v>
      </c>
      <c r="AH770" s="312"/>
      <c r="AI770" s="482">
        <v>38</v>
      </c>
      <c r="AJ770" s="479"/>
      <c r="AK770" s="479"/>
      <c r="AL770" s="480"/>
      <c r="AM770" s="480"/>
      <c r="AN770" s="481"/>
      <c r="AO770" s="312">
        <f t="shared" si="299"/>
        <v>0</v>
      </c>
      <c r="AP770" s="312">
        <f t="shared" si="300"/>
        <v>0</v>
      </c>
    </row>
    <row r="771" spans="1:42" s="17" customFormat="1" x14ac:dyDescent="0.2">
      <c r="A771" s="478">
        <v>6</v>
      </c>
      <c r="B771" s="479"/>
      <c r="C771" s="479"/>
      <c r="D771" s="480"/>
      <c r="E771" s="480"/>
      <c r="F771" s="481"/>
      <c r="G771" s="312">
        <f t="shared" si="293"/>
        <v>0</v>
      </c>
      <c r="H771" s="312">
        <f t="shared" si="294"/>
        <v>0</v>
      </c>
      <c r="I771" s="312"/>
      <c r="J771" s="312"/>
      <c r="K771" s="312"/>
      <c r="L771" s="312"/>
      <c r="M771" s="312"/>
      <c r="N771" s="312"/>
      <c r="O771" s="312"/>
      <c r="P771" s="312"/>
      <c r="Q771" s="478">
        <v>17</v>
      </c>
      <c r="R771" s="479"/>
      <c r="S771" s="479"/>
      <c r="T771" s="480"/>
      <c r="U771" s="480"/>
      <c r="V771" s="481"/>
      <c r="W771" s="312">
        <f t="shared" si="295"/>
        <v>0</v>
      </c>
      <c r="X771" s="312">
        <f t="shared" si="296"/>
        <v>0</v>
      </c>
      <c r="Y771" s="312"/>
      <c r="Z771" s="608">
        <v>28</v>
      </c>
      <c r="AA771" s="607"/>
      <c r="AB771" s="607"/>
      <c r="AC771" s="606"/>
      <c r="AD771" s="606"/>
      <c r="AE771" s="605"/>
      <c r="AF771" s="312">
        <f t="shared" si="297"/>
        <v>0</v>
      </c>
      <c r="AG771" s="312">
        <f t="shared" si="298"/>
        <v>0</v>
      </c>
      <c r="AH771" s="312"/>
      <c r="AI771" s="482">
        <v>39</v>
      </c>
      <c r="AJ771" s="479"/>
      <c r="AK771" s="479"/>
      <c r="AL771" s="480"/>
      <c r="AM771" s="480"/>
      <c r="AN771" s="481"/>
      <c r="AO771" s="312">
        <f t="shared" si="299"/>
        <v>0</v>
      </c>
      <c r="AP771" s="312">
        <f t="shared" si="300"/>
        <v>0</v>
      </c>
    </row>
    <row r="772" spans="1:42" s="17" customFormat="1" x14ac:dyDescent="0.2">
      <c r="A772" s="478">
        <v>7</v>
      </c>
      <c r="B772" s="479"/>
      <c r="C772" s="479"/>
      <c r="D772" s="480"/>
      <c r="E772" s="480"/>
      <c r="F772" s="481"/>
      <c r="G772" s="312">
        <f t="shared" si="293"/>
        <v>0</v>
      </c>
      <c r="H772" s="312">
        <f t="shared" si="294"/>
        <v>0</v>
      </c>
      <c r="I772" s="312"/>
      <c r="J772" s="312"/>
      <c r="K772" s="312"/>
      <c r="L772" s="312"/>
      <c r="M772" s="312"/>
      <c r="N772" s="312"/>
      <c r="O772" s="312"/>
      <c r="P772" s="312"/>
      <c r="Q772" s="478">
        <v>18</v>
      </c>
      <c r="R772" s="479"/>
      <c r="S772" s="479"/>
      <c r="T772" s="480"/>
      <c r="U772" s="480"/>
      <c r="V772" s="481"/>
      <c r="W772" s="312">
        <f t="shared" si="295"/>
        <v>0</v>
      </c>
      <c r="X772" s="312">
        <f t="shared" si="296"/>
        <v>0</v>
      </c>
      <c r="Y772" s="312"/>
      <c r="Z772" s="608">
        <v>29</v>
      </c>
      <c r="AA772" s="607"/>
      <c r="AB772" s="607"/>
      <c r="AC772" s="606"/>
      <c r="AD772" s="606"/>
      <c r="AE772" s="605"/>
      <c r="AF772" s="312">
        <f t="shared" si="297"/>
        <v>0</v>
      </c>
      <c r="AG772" s="312">
        <f t="shared" si="298"/>
        <v>0</v>
      </c>
      <c r="AH772" s="312"/>
      <c r="AI772" s="482">
        <v>40</v>
      </c>
      <c r="AJ772" s="479"/>
      <c r="AK772" s="479"/>
      <c r="AL772" s="480"/>
      <c r="AM772" s="480"/>
      <c r="AN772" s="481"/>
      <c r="AO772" s="312">
        <f t="shared" si="299"/>
        <v>0</v>
      </c>
      <c r="AP772" s="312">
        <f t="shared" si="300"/>
        <v>0</v>
      </c>
    </row>
    <row r="773" spans="1:42" s="17" customFormat="1" x14ac:dyDescent="0.2">
      <c r="A773" s="478">
        <v>8</v>
      </c>
      <c r="B773" s="479"/>
      <c r="C773" s="479"/>
      <c r="D773" s="480"/>
      <c r="E773" s="480"/>
      <c r="F773" s="481"/>
      <c r="G773" s="312">
        <f t="shared" si="293"/>
        <v>0</v>
      </c>
      <c r="H773" s="312">
        <f t="shared" si="294"/>
        <v>0</v>
      </c>
      <c r="I773" s="312"/>
      <c r="J773" s="312"/>
      <c r="K773" s="312"/>
      <c r="L773" s="312"/>
      <c r="M773" s="312"/>
      <c r="N773" s="312"/>
      <c r="O773" s="312"/>
      <c r="P773" s="312"/>
      <c r="Q773" s="478">
        <v>19</v>
      </c>
      <c r="R773" s="479"/>
      <c r="S773" s="479"/>
      <c r="T773" s="480"/>
      <c r="U773" s="480"/>
      <c r="V773" s="481"/>
      <c r="W773" s="312">
        <f t="shared" si="295"/>
        <v>0</v>
      </c>
      <c r="X773" s="312">
        <f t="shared" si="296"/>
        <v>0</v>
      </c>
      <c r="Y773" s="312"/>
      <c r="Z773" s="608">
        <v>30</v>
      </c>
      <c r="AA773" s="607"/>
      <c r="AB773" s="607"/>
      <c r="AC773" s="606"/>
      <c r="AD773" s="606"/>
      <c r="AE773" s="605"/>
      <c r="AF773" s="312">
        <f t="shared" si="297"/>
        <v>0</v>
      </c>
      <c r="AG773" s="312">
        <f t="shared" si="298"/>
        <v>0</v>
      </c>
      <c r="AH773" s="312"/>
      <c r="AI773" s="482">
        <v>41</v>
      </c>
      <c r="AJ773" s="479"/>
      <c r="AK773" s="479"/>
      <c r="AL773" s="480"/>
      <c r="AM773" s="480"/>
      <c r="AN773" s="481"/>
      <c r="AO773" s="312">
        <f t="shared" si="299"/>
        <v>0</v>
      </c>
      <c r="AP773" s="312">
        <f t="shared" si="300"/>
        <v>0</v>
      </c>
    </row>
    <row r="774" spans="1:42" s="17" customFormat="1" x14ac:dyDescent="0.2">
      <c r="A774" s="478">
        <v>9</v>
      </c>
      <c r="B774" s="479"/>
      <c r="C774" s="479"/>
      <c r="D774" s="480"/>
      <c r="E774" s="480"/>
      <c r="F774" s="481"/>
      <c r="G774" s="312">
        <f t="shared" si="293"/>
        <v>0</v>
      </c>
      <c r="H774" s="312">
        <f t="shared" si="294"/>
        <v>0</v>
      </c>
      <c r="I774" s="312"/>
      <c r="J774" s="312"/>
      <c r="K774" s="312"/>
      <c r="L774" s="312"/>
      <c r="M774" s="312"/>
      <c r="N774" s="312"/>
      <c r="O774" s="312"/>
      <c r="P774" s="312"/>
      <c r="Q774" s="478">
        <v>20</v>
      </c>
      <c r="R774" s="479"/>
      <c r="S774" s="479"/>
      <c r="T774" s="480"/>
      <c r="U774" s="480"/>
      <c r="V774" s="481"/>
      <c r="W774" s="312">
        <f t="shared" si="295"/>
        <v>0</v>
      </c>
      <c r="X774" s="312">
        <f t="shared" si="296"/>
        <v>0</v>
      </c>
      <c r="Y774" s="312"/>
      <c r="Z774" s="608">
        <v>31</v>
      </c>
      <c r="AA774" s="607"/>
      <c r="AB774" s="607"/>
      <c r="AC774" s="606"/>
      <c r="AD774" s="606"/>
      <c r="AE774" s="605"/>
      <c r="AF774" s="312">
        <f t="shared" si="297"/>
        <v>0</v>
      </c>
      <c r="AG774" s="312">
        <f t="shared" si="298"/>
        <v>0</v>
      </c>
      <c r="AH774" s="312"/>
      <c r="AI774" s="482">
        <v>42</v>
      </c>
      <c r="AJ774" s="479"/>
      <c r="AK774" s="479"/>
      <c r="AL774" s="480"/>
      <c r="AM774" s="480"/>
      <c r="AN774" s="481"/>
      <c r="AO774" s="312">
        <f t="shared" si="299"/>
        <v>0</v>
      </c>
      <c r="AP774" s="312">
        <f t="shared" si="300"/>
        <v>0</v>
      </c>
    </row>
    <row r="775" spans="1:42" s="17" customFormat="1" x14ac:dyDescent="0.2">
      <c r="A775" s="478">
        <v>10</v>
      </c>
      <c r="B775" s="479"/>
      <c r="C775" s="479"/>
      <c r="D775" s="480"/>
      <c r="E775" s="480"/>
      <c r="F775" s="481"/>
      <c r="G775" s="312">
        <f t="shared" si="293"/>
        <v>0</v>
      </c>
      <c r="H775" s="312">
        <f t="shared" si="294"/>
        <v>0</v>
      </c>
      <c r="I775" s="312"/>
      <c r="J775" s="312"/>
      <c r="K775" s="312"/>
      <c r="L775" s="312"/>
      <c r="M775" s="312"/>
      <c r="N775" s="312"/>
      <c r="O775" s="312"/>
      <c r="P775" s="312"/>
      <c r="Q775" s="478">
        <v>21</v>
      </c>
      <c r="R775" s="479"/>
      <c r="S775" s="479"/>
      <c r="T775" s="480"/>
      <c r="U775" s="480"/>
      <c r="V775" s="481"/>
      <c r="W775" s="312">
        <f t="shared" si="295"/>
        <v>0</v>
      </c>
      <c r="X775" s="312">
        <f t="shared" si="296"/>
        <v>0</v>
      </c>
      <c r="Y775" s="312"/>
      <c r="Z775" s="608">
        <v>32</v>
      </c>
      <c r="AA775" s="607"/>
      <c r="AB775" s="607"/>
      <c r="AC775" s="606"/>
      <c r="AD775" s="606"/>
      <c r="AE775" s="605"/>
      <c r="AF775" s="312">
        <f t="shared" si="297"/>
        <v>0</v>
      </c>
      <c r="AG775" s="312">
        <f t="shared" si="298"/>
        <v>0</v>
      </c>
      <c r="AH775" s="312"/>
      <c r="AI775" s="482">
        <v>43</v>
      </c>
      <c r="AJ775" s="479"/>
      <c r="AK775" s="479"/>
      <c r="AL775" s="480"/>
      <c r="AM775" s="480"/>
      <c r="AN775" s="481"/>
      <c r="AO775" s="312">
        <f t="shared" si="299"/>
        <v>0</v>
      </c>
      <c r="AP775" s="312">
        <f t="shared" si="300"/>
        <v>0</v>
      </c>
    </row>
    <row r="776" spans="1:42" s="17" customFormat="1" ht="13.5" thickBot="1" x14ac:dyDescent="0.25">
      <c r="A776" s="483">
        <v>11</v>
      </c>
      <c r="B776" s="484"/>
      <c r="C776" s="484"/>
      <c r="D776" s="485"/>
      <c r="E776" s="485"/>
      <c r="F776" s="486"/>
      <c r="G776" s="312">
        <f t="shared" si="293"/>
        <v>0</v>
      </c>
      <c r="H776" s="312">
        <f t="shared" si="294"/>
        <v>0</v>
      </c>
      <c r="I776" s="312"/>
      <c r="J776" s="312"/>
      <c r="K776" s="312"/>
      <c r="L776" s="312"/>
      <c r="M776" s="312"/>
      <c r="N776" s="312"/>
      <c r="O776" s="312"/>
      <c r="P776" s="312"/>
      <c r="Q776" s="483">
        <v>22</v>
      </c>
      <c r="R776" s="484"/>
      <c r="S776" s="484"/>
      <c r="T776" s="485"/>
      <c r="U776" s="485"/>
      <c r="V776" s="486"/>
      <c r="W776" s="312">
        <f t="shared" si="295"/>
        <v>0</v>
      </c>
      <c r="X776" s="312">
        <f t="shared" si="296"/>
        <v>0</v>
      </c>
      <c r="Y776" s="312"/>
      <c r="Z776" s="604">
        <v>33</v>
      </c>
      <c r="AA776" s="603"/>
      <c r="AB776" s="603"/>
      <c r="AC776" s="602"/>
      <c r="AD776" s="602"/>
      <c r="AE776" s="601"/>
      <c r="AF776" s="312">
        <f t="shared" si="297"/>
        <v>0</v>
      </c>
      <c r="AG776" s="312">
        <f t="shared" si="298"/>
        <v>0</v>
      </c>
      <c r="AH776" s="312"/>
      <c r="AI776" s="487"/>
      <c r="AJ776" s="488" t="s">
        <v>3</v>
      </c>
      <c r="AK776" s="487"/>
      <c r="AL776" s="487"/>
      <c r="AM776" s="487"/>
      <c r="AN776" s="489">
        <f>SUM(F766:F776)+SUM(V766:V776)+SUM(AN766:AN775)+SUM(AE766:AE776)</f>
        <v>0</v>
      </c>
      <c r="AO776" s="312">
        <f t="shared" si="299"/>
        <v>0</v>
      </c>
      <c r="AP776" s="312">
        <f t="shared" si="300"/>
        <v>0</v>
      </c>
    </row>
    <row r="777" spans="1:42" s="17" customFormat="1" x14ac:dyDescent="0.2">
      <c r="B777" s="328"/>
      <c r="C777" s="328"/>
      <c r="D777" s="329"/>
      <c r="E777" s="329"/>
      <c r="F777" s="297"/>
      <c r="G777" s="312"/>
      <c r="H777" s="312"/>
      <c r="I777" s="312"/>
      <c r="J777" s="312"/>
      <c r="K777" s="312"/>
      <c r="L777" s="312"/>
      <c r="M777" s="312"/>
      <c r="N777" s="312"/>
      <c r="O777" s="312"/>
      <c r="P777" s="312"/>
      <c r="R777" s="328"/>
      <c r="S777" s="328"/>
      <c r="T777" s="329"/>
      <c r="U777" s="329"/>
      <c r="V777" s="297"/>
      <c r="W777" s="312"/>
      <c r="X777" s="312"/>
      <c r="Y777" s="312"/>
      <c r="Z777" s="597"/>
      <c r="AA777" s="600"/>
      <c r="AB777" s="600"/>
      <c r="AC777" s="599"/>
      <c r="AD777" s="599"/>
      <c r="AE777" s="598"/>
      <c r="AF777" s="312"/>
      <c r="AG777" s="312"/>
      <c r="AH777" s="312"/>
      <c r="AJ777" s="328"/>
      <c r="AK777" s="328"/>
      <c r="AL777" s="329"/>
      <c r="AM777" s="329"/>
      <c r="AN777" s="297"/>
      <c r="AO777" s="312"/>
      <c r="AP777" s="312"/>
    </row>
    <row r="778" spans="1:42" s="17" customFormat="1" x14ac:dyDescent="0.2">
      <c r="B778" s="328"/>
      <c r="C778" s="328"/>
      <c r="D778" s="329"/>
      <c r="E778" s="329"/>
      <c r="F778" s="297"/>
      <c r="G778" s="312"/>
      <c r="H778" s="312"/>
      <c r="I778" s="312"/>
      <c r="J778" s="312"/>
      <c r="K778" s="312"/>
      <c r="L778" s="312"/>
      <c r="M778" s="312"/>
      <c r="N778" s="312"/>
      <c r="O778" s="312"/>
      <c r="P778" s="312"/>
      <c r="R778" s="328"/>
      <c r="S778" s="328"/>
      <c r="T778" s="329"/>
      <c r="U778" s="329"/>
      <c r="V778" s="297"/>
      <c r="W778" s="312"/>
      <c r="X778" s="312"/>
      <c r="Y778" s="312"/>
      <c r="Z778" s="597"/>
      <c r="AA778" s="600"/>
      <c r="AB778" s="600"/>
      <c r="AC778" s="599"/>
      <c r="AD778" s="599"/>
      <c r="AE778" s="598"/>
      <c r="AF778" s="312"/>
      <c r="AG778" s="312"/>
      <c r="AH778" s="312"/>
      <c r="AJ778" s="328"/>
      <c r="AK778" s="328"/>
      <c r="AL778" s="329"/>
      <c r="AM778" s="329"/>
      <c r="AN778" s="297"/>
      <c r="AO778" s="312"/>
      <c r="AP778" s="312"/>
    </row>
    <row r="779" spans="1:42" s="17" customFormat="1" x14ac:dyDescent="0.2">
      <c r="B779" s="328"/>
      <c r="C779" s="328"/>
      <c r="D779" s="329"/>
      <c r="E779" s="329"/>
      <c r="F779" s="297"/>
      <c r="G779" s="312"/>
      <c r="H779" s="312"/>
      <c r="I779" s="312"/>
      <c r="J779" s="312"/>
      <c r="K779" s="312"/>
      <c r="L779" s="312"/>
      <c r="M779" s="312"/>
      <c r="N779" s="312"/>
      <c r="O779" s="312"/>
      <c r="P779" s="312"/>
      <c r="R779" s="328"/>
      <c r="S779" s="328"/>
      <c r="T779" s="329"/>
      <c r="U779" s="329"/>
      <c r="V779" s="297"/>
      <c r="W779" s="312"/>
      <c r="X779" s="312"/>
      <c r="Y779" s="312"/>
      <c r="Z779" s="597"/>
      <c r="AA779" s="600"/>
      <c r="AB779" s="600"/>
      <c r="AC779" s="599"/>
      <c r="AD779" s="599"/>
      <c r="AE779" s="598"/>
      <c r="AF779" s="312"/>
      <c r="AG779" s="312"/>
      <c r="AH779" s="312"/>
      <c r="AJ779" s="328"/>
      <c r="AK779" s="328"/>
      <c r="AL779" s="329"/>
      <c r="AM779" s="329"/>
      <c r="AN779" s="297"/>
      <c r="AO779" s="312"/>
      <c r="AP779" s="312"/>
    </row>
    <row r="780" spans="1:42" s="17" customFormat="1" x14ac:dyDescent="0.2">
      <c r="B780" s="328"/>
      <c r="C780" s="328"/>
      <c r="D780" s="329"/>
      <c r="E780" s="329"/>
      <c r="F780" s="297"/>
      <c r="G780" s="312"/>
      <c r="H780" s="312"/>
      <c r="I780" s="312"/>
      <c r="J780" s="312"/>
      <c r="K780" s="312"/>
      <c r="L780" s="312"/>
      <c r="M780" s="312"/>
      <c r="N780" s="312"/>
      <c r="O780" s="312"/>
      <c r="P780" s="312"/>
      <c r="R780" s="328"/>
      <c r="S780" s="328"/>
      <c r="T780" s="329"/>
      <c r="U780" s="329"/>
      <c r="V780" s="297"/>
      <c r="W780" s="312"/>
      <c r="X780" s="312"/>
      <c r="Y780" s="312"/>
      <c r="Z780" s="597"/>
      <c r="AA780" s="600"/>
      <c r="AB780" s="600"/>
      <c r="AC780" s="599"/>
      <c r="AD780" s="599"/>
      <c r="AE780" s="598"/>
      <c r="AF780" s="312"/>
      <c r="AG780" s="312"/>
      <c r="AH780" s="312"/>
      <c r="AJ780" s="328"/>
      <c r="AK780" s="328"/>
      <c r="AL780" s="329"/>
      <c r="AM780" s="329"/>
      <c r="AN780" s="297"/>
      <c r="AO780" s="312"/>
      <c r="AP780" s="312"/>
    </row>
    <row r="781" spans="1:42" s="17" customFormat="1" x14ac:dyDescent="0.2">
      <c r="B781" s="328"/>
      <c r="C781" s="328"/>
      <c r="D781" s="329"/>
      <c r="E781" s="329"/>
      <c r="F781" s="297"/>
      <c r="G781" s="312"/>
      <c r="H781" s="312"/>
      <c r="I781" s="312"/>
      <c r="J781" s="312"/>
      <c r="K781" s="312"/>
      <c r="L781" s="312"/>
      <c r="M781" s="312"/>
      <c r="N781" s="312"/>
      <c r="O781" s="312"/>
      <c r="P781" s="312"/>
      <c r="R781" s="328"/>
      <c r="S781" s="328"/>
      <c r="T781" s="329"/>
      <c r="U781" s="329"/>
      <c r="V781" s="297"/>
      <c r="W781" s="312"/>
      <c r="X781" s="312"/>
      <c r="Y781" s="312"/>
      <c r="Z781" s="597"/>
      <c r="AA781" s="600"/>
      <c r="AB781" s="600"/>
      <c r="AC781" s="599"/>
      <c r="AD781" s="599"/>
      <c r="AE781" s="598"/>
      <c r="AF781" s="312"/>
      <c r="AG781" s="312"/>
      <c r="AH781" s="312"/>
      <c r="AJ781" s="328"/>
      <c r="AK781" s="328"/>
      <c r="AL781" s="329"/>
      <c r="AM781" s="329"/>
      <c r="AN781" s="297"/>
      <c r="AO781" s="312"/>
      <c r="AP781" s="312"/>
    </row>
    <row r="782" spans="1:42" s="17" customFormat="1" x14ac:dyDescent="0.2">
      <c r="B782" s="328"/>
      <c r="C782" s="328"/>
      <c r="D782" s="329"/>
      <c r="E782" s="329"/>
      <c r="F782" s="297"/>
      <c r="G782" s="312"/>
      <c r="H782" s="312"/>
      <c r="I782" s="312"/>
      <c r="J782" s="312"/>
      <c r="K782" s="312"/>
      <c r="L782" s="312"/>
      <c r="M782" s="312"/>
      <c r="N782" s="312"/>
      <c r="O782" s="312"/>
      <c r="P782" s="312"/>
      <c r="R782" s="328"/>
      <c r="S782" s="328"/>
      <c r="T782" s="329"/>
      <c r="U782" s="329"/>
      <c r="V782" s="297"/>
      <c r="W782" s="312"/>
      <c r="X782" s="312"/>
      <c r="Y782" s="312"/>
      <c r="Z782" s="597"/>
      <c r="AA782" s="600"/>
      <c r="AB782" s="600"/>
      <c r="AC782" s="599"/>
      <c r="AD782" s="599"/>
      <c r="AE782" s="598"/>
      <c r="AF782" s="312"/>
      <c r="AG782" s="312"/>
      <c r="AH782" s="312"/>
      <c r="AJ782" s="328"/>
      <c r="AK782" s="328"/>
      <c r="AL782" s="329"/>
      <c r="AM782" s="329"/>
      <c r="AN782" s="297"/>
      <c r="AO782" s="312"/>
      <c r="AP782" s="312"/>
    </row>
    <row r="783" spans="1:42" s="17" customFormat="1" ht="13.5" thickBot="1" x14ac:dyDescent="0.25">
      <c r="B783" s="328"/>
      <c r="C783" s="328"/>
      <c r="D783" s="329"/>
      <c r="E783" s="329"/>
      <c r="F783" s="297"/>
      <c r="G783" s="312"/>
      <c r="H783" s="312"/>
      <c r="I783" s="312"/>
      <c r="J783" s="312"/>
      <c r="K783" s="312"/>
      <c r="L783" s="312"/>
      <c r="M783" s="312"/>
      <c r="N783" s="312"/>
      <c r="O783" s="312"/>
      <c r="P783" s="312"/>
      <c r="R783" s="328"/>
      <c r="S783" s="328"/>
      <c r="T783" s="329"/>
      <c r="U783" s="329"/>
      <c r="V783" s="297"/>
      <c r="W783" s="312"/>
      <c r="X783" s="312"/>
      <c r="Y783" s="312"/>
      <c r="Z783" s="597"/>
      <c r="AA783" s="600"/>
      <c r="AB783" s="600"/>
      <c r="AC783" s="599"/>
      <c r="AD783" s="599"/>
      <c r="AE783" s="598"/>
      <c r="AF783" s="312"/>
      <c r="AG783" s="312"/>
      <c r="AH783" s="312"/>
      <c r="AJ783" s="328"/>
      <c r="AK783" s="328"/>
      <c r="AL783" s="329"/>
      <c r="AM783" s="329"/>
      <c r="AN783" s="297"/>
      <c r="AO783" s="312"/>
      <c r="AP783" s="312"/>
    </row>
    <row r="784" spans="1:42" s="17" customFormat="1" ht="13.5" customHeight="1" thickBot="1" x14ac:dyDescent="0.25">
      <c r="A784" s="472">
        <v>37</v>
      </c>
      <c r="B784" s="473"/>
      <c r="C784" s="473"/>
      <c r="D784" s="755" t="s">
        <v>159</v>
      </c>
      <c r="E784" s="757" t="s">
        <v>34</v>
      </c>
      <c r="F784" s="317">
        <f>+$AN796</f>
        <v>0</v>
      </c>
      <c r="Q784" s="472"/>
      <c r="R784" s="473"/>
      <c r="S784" s="473"/>
      <c r="T784" s="755" t="s">
        <v>159</v>
      </c>
      <c r="U784" s="757" t="s">
        <v>34</v>
      </c>
      <c r="V784" s="317">
        <f>+$AN796</f>
        <v>0</v>
      </c>
      <c r="Z784" s="615">
        <v>37</v>
      </c>
      <c r="AA784" s="614"/>
      <c r="AB784" s="614"/>
      <c r="AC784" s="763" t="s">
        <v>159</v>
      </c>
      <c r="AD784" s="761" t="s">
        <v>34</v>
      </c>
      <c r="AE784" s="612">
        <f>+$AN796</f>
        <v>0</v>
      </c>
      <c r="AI784" s="473"/>
      <c r="AJ784" s="473"/>
      <c r="AK784" s="473"/>
      <c r="AL784" s="765" t="s">
        <v>159</v>
      </c>
      <c r="AM784" s="757" t="s">
        <v>34</v>
      </c>
      <c r="AN784" s="767" t="s">
        <v>18</v>
      </c>
    </row>
    <row r="785" spans="1:42" s="17" customFormat="1" ht="51" x14ac:dyDescent="0.2">
      <c r="A785" s="475" t="s">
        <v>7</v>
      </c>
      <c r="B785" s="476" t="str">
        <f>+" אסמכתא " &amp; B39 &amp;"         חזרה לטבלה "</f>
        <v xml:space="preserve"> אסמכתא          חזרה לטבלה </v>
      </c>
      <c r="C785" s="477" t="s">
        <v>203</v>
      </c>
      <c r="D785" s="756"/>
      <c r="E785" s="758"/>
      <c r="F785" s="317" t="s">
        <v>18</v>
      </c>
      <c r="G785" s="312"/>
      <c r="Q785" s="475" t="s">
        <v>23</v>
      </c>
      <c r="R785" s="476" t="str">
        <f>+" אסמכתא " &amp; B39 &amp;"         חזרה לטבלה "</f>
        <v xml:space="preserve"> אסמכתא          חזרה לטבלה </v>
      </c>
      <c r="S785" s="477" t="s">
        <v>203</v>
      </c>
      <c r="T785" s="756"/>
      <c r="U785" s="758"/>
      <c r="V785" s="317" t="s">
        <v>18</v>
      </c>
      <c r="W785" s="312"/>
      <c r="Z785" s="611" t="s">
        <v>7</v>
      </c>
      <c r="AA785" s="610" t="str">
        <f>+" אסמכתא " &amp; B39 &amp;"         חזרה לטבלה "</f>
        <v xml:space="preserve"> אסמכתא          חזרה לטבלה </v>
      </c>
      <c r="AB785" s="609" t="s">
        <v>203</v>
      </c>
      <c r="AC785" s="764"/>
      <c r="AD785" s="762"/>
      <c r="AE785" s="612" t="s">
        <v>18</v>
      </c>
      <c r="AF785" s="312"/>
      <c r="AI785" s="477" t="s">
        <v>23</v>
      </c>
      <c r="AJ785" s="476" t="str">
        <f>+" אסמכתא " &amp; B39 &amp;"         חזרה לטבלה "</f>
        <v xml:space="preserve"> אסמכתא          חזרה לטבלה </v>
      </c>
      <c r="AK785" s="477" t="s">
        <v>203</v>
      </c>
      <c r="AL785" s="766"/>
      <c r="AM785" s="758"/>
      <c r="AN785" s="768"/>
      <c r="AO785" s="312"/>
    </row>
    <row r="786" spans="1:42" s="17" customFormat="1" x14ac:dyDescent="0.2">
      <c r="A786" s="478">
        <v>1</v>
      </c>
      <c r="B786" s="479"/>
      <c r="C786" s="479"/>
      <c r="D786" s="480"/>
      <c r="E786" s="480"/>
      <c r="F786" s="481"/>
      <c r="G786" s="312">
        <f t="shared" ref="G786:G796" si="301">IF(AND((COUNTA($C$3)=1),(COUNTA(F786)=1),($C$3&lt;&gt;0),(OR((E786&lt;$C$62),(E786&gt;($E$62+61))))),1,0)</f>
        <v>0</v>
      </c>
      <c r="H786" s="312">
        <f t="shared" ref="H786:H796" si="302">IF(AND((COUNTA($C$3)=1),(COUNTA(F786)=1),($C$3&lt;&gt;0),(OR((D786&lt;$C$62),(D786&gt;($E$62))))),1,0)</f>
        <v>0</v>
      </c>
      <c r="I786" s="312"/>
      <c r="J786" s="312"/>
      <c r="K786" s="312"/>
      <c r="L786" s="312"/>
      <c r="M786" s="312"/>
      <c r="N786" s="312"/>
      <c r="O786" s="312"/>
      <c r="P786" s="312"/>
      <c r="Q786" s="478">
        <v>12</v>
      </c>
      <c r="R786" s="479"/>
      <c r="S786" s="479"/>
      <c r="T786" s="480"/>
      <c r="U786" s="480"/>
      <c r="V786" s="481"/>
      <c r="W786" s="312">
        <f t="shared" ref="W786:W796" si="303">IF(AND((COUNTA($C$3)=1),(COUNTA(V786)=1),($C$3&lt;&gt;0),(OR((U786&lt;$C$62),(U786&gt;($E$62+61))))),1,0)</f>
        <v>0</v>
      </c>
      <c r="X786" s="312">
        <f t="shared" ref="X786:X796" si="304">IF(AND((COUNTA($C$3)=1),(COUNTA(V786)=1),($C$3&lt;&gt;0),(OR((T786&lt;$C$62),(T786&gt;($E$62))))),1,0)</f>
        <v>0</v>
      </c>
      <c r="Y786" s="312"/>
      <c r="Z786" s="608">
        <v>23</v>
      </c>
      <c r="AA786" s="607"/>
      <c r="AB786" s="607"/>
      <c r="AC786" s="606"/>
      <c r="AD786" s="606"/>
      <c r="AE786" s="605"/>
      <c r="AF786" s="312">
        <f t="shared" ref="AF786:AF796" si="305">IF(AND((COUNTA($C$3)=1),(COUNTA(AE786)=1),($C$3&lt;&gt;0),(OR((AD786&lt;$C$62),(AD786&gt;($E$62+61))))),1,0)</f>
        <v>0</v>
      </c>
      <c r="AG786" s="312">
        <f t="shared" ref="AG786:AG796" si="306">IF(AND((COUNTA($C$3)=1),(COUNTA(AE786)=1),($C$3&lt;&gt;0),(OR((AC786&lt;$C$62),(AC786&gt;($E$62))))),1,0)</f>
        <v>0</v>
      </c>
      <c r="AH786" s="312"/>
      <c r="AI786" s="482">
        <v>34</v>
      </c>
      <c r="AJ786" s="479"/>
      <c r="AK786" s="479"/>
      <c r="AL786" s="480"/>
      <c r="AM786" s="480"/>
      <c r="AN786" s="481"/>
      <c r="AO786" s="312">
        <f t="shared" ref="AO786:AO796" si="307">IF(AND((COUNTA($C$3)=1),(COUNTA(AN786)=1),($C$3&lt;&gt;0),(OR((AM786&lt;$C$62),(AM786&gt;($E$62+61))))),1,0)</f>
        <v>0</v>
      </c>
      <c r="AP786" s="312">
        <f t="shared" ref="AP786:AP796" si="308">IF(AND((COUNTA($C$3)=1),(COUNTA(AN786)=1),($C$3&lt;&gt;0),(OR((AL786&lt;$C$62),(AL786&gt;($E$62))))),1,0)</f>
        <v>0</v>
      </c>
    </row>
    <row r="787" spans="1:42" s="17" customFormat="1" x14ac:dyDescent="0.2">
      <c r="A787" s="478">
        <v>2</v>
      </c>
      <c r="B787" s="479"/>
      <c r="C787" s="479"/>
      <c r="D787" s="480"/>
      <c r="E787" s="480"/>
      <c r="F787" s="481"/>
      <c r="G787" s="312">
        <f t="shared" si="301"/>
        <v>0</v>
      </c>
      <c r="H787" s="312">
        <f t="shared" si="302"/>
        <v>0</v>
      </c>
      <c r="I787" s="312"/>
      <c r="J787" s="312"/>
      <c r="K787" s="312"/>
      <c r="L787" s="312"/>
      <c r="M787" s="312"/>
      <c r="N787" s="312"/>
      <c r="O787" s="312"/>
      <c r="P787" s="312"/>
      <c r="Q787" s="478">
        <v>13</v>
      </c>
      <c r="R787" s="479"/>
      <c r="S787" s="479"/>
      <c r="T787" s="480"/>
      <c r="U787" s="480"/>
      <c r="V787" s="481"/>
      <c r="W787" s="312">
        <f t="shared" si="303"/>
        <v>0</v>
      </c>
      <c r="X787" s="312">
        <f t="shared" si="304"/>
        <v>0</v>
      </c>
      <c r="Y787" s="312"/>
      <c r="Z787" s="608">
        <v>24</v>
      </c>
      <c r="AA787" s="607"/>
      <c r="AB787" s="607"/>
      <c r="AC787" s="606"/>
      <c r="AD787" s="606"/>
      <c r="AE787" s="605"/>
      <c r="AF787" s="312">
        <f t="shared" si="305"/>
        <v>0</v>
      </c>
      <c r="AG787" s="312">
        <f t="shared" si="306"/>
        <v>0</v>
      </c>
      <c r="AH787" s="312"/>
      <c r="AI787" s="482">
        <v>35</v>
      </c>
      <c r="AJ787" s="479"/>
      <c r="AK787" s="479"/>
      <c r="AL787" s="480"/>
      <c r="AM787" s="480"/>
      <c r="AN787" s="481"/>
      <c r="AO787" s="312">
        <f t="shared" si="307"/>
        <v>0</v>
      </c>
      <c r="AP787" s="312">
        <f t="shared" si="308"/>
        <v>0</v>
      </c>
    </row>
    <row r="788" spans="1:42" s="17" customFormat="1" x14ac:dyDescent="0.2">
      <c r="A788" s="478">
        <v>3</v>
      </c>
      <c r="B788" s="479"/>
      <c r="C788" s="479"/>
      <c r="D788" s="480"/>
      <c r="E788" s="480"/>
      <c r="F788" s="481"/>
      <c r="G788" s="312">
        <f t="shared" si="301"/>
        <v>0</v>
      </c>
      <c r="H788" s="312">
        <f t="shared" si="302"/>
        <v>0</v>
      </c>
      <c r="I788" s="312"/>
      <c r="J788" s="312"/>
      <c r="K788" s="312"/>
      <c r="L788" s="312"/>
      <c r="M788" s="312"/>
      <c r="N788" s="312"/>
      <c r="O788" s="312"/>
      <c r="P788" s="312"/>
      <c r="Q788" s="478">
        <v>14</v>
      </c>
      <c r="R788" s="479"/>
      <c r="S788" s="479"/>
      <c r="T788" s="480"/>
      <c r="U788" s="480"/>
      <c r="V788" s="481"/>
      <c r="W788" s="312">
        <f t="shared" si="303"/>
        <v>0</v>
      </c>
      <c r="X788" s="312">
        <f t="shared" si="304"/>
        <v>0</v>
      </c>
      <c r="Y788" s="312"/>
      <c r="Z788" s="608">
        <v>25</v>
      </c>
      <c r="AA788" s="607"/>
      <c r="AB788" s="607"/>
      <c r="AC788" s="606"/>
      <c r="AD788" s="606"/>
      <c r="AE788" s="605"/>
      <c r="AF788" s="312">
        <f t="shared" si="305"/>
        <v>0</v>
      </c>
      <c r="AG788" s="312">
        <f t="shared" si="306"/>
        <v>0</v>
      </c>
      <c r="AH788" s="312"/>
      <c r="AI788" s="482">
        <v>36</v>
      </c>
      <c r="AJ788" s="479"/>
      <c r="AK788" s="479"/>
      <c r="AL788" s="480"/>
      <c r="AM788" s="480"/>
      <c r="AN788" s="481"/>
      <c r="AO788" s="312">
        <f t="shared" si="307"/>
        <v>0</v>
      </c>
      <c r="AP788" s="312">
        <f t="shared" si="308"/>
        <v>0</v>
      </c>
    </row>
    <row r="789" spans="1:42" s="17" customFormat="1" x14ac:dyDescent="0.2">
      <c r="A789" s="478">
        <v>4</v>
      </c>
      <c r="B789" s="479"/>
      <c r="C789" s="479"/>
      <c r="D789" s="480"/>
      <c r="E789" s="480"/>
      <c r="F789" s="481"/>
      <c r="G789" s="312">
        <f t="shared" si="301"/>
        <v>0</v>
      </c>
      <c r="H789" s="312">
        <f t="shared" si="302"/>
        <v>0</v>
      </c>
      <c r="I789" s="312"/>
      <c r="J789" s="312"/>
      <c r="K789" s="312"/>
      <c r="L789" s="312"/>
      <c r="M789" s="312"/>
      <c r="N789" s="312"/>
      <c r="O789" s="312"/>
      <c r="P789" s="312"/>
      <c r="Q789" s="478">
        <v>15</v>
      </c>
      <c r="R789" s="479"/>
      <c r="S789" s="479"/>
      <c r="T789" s="480"/>
      <c r="U789" s="480"/>
      <c r="V789" s="481"/>
      <c r="W789" s="312">
        <f t="shared" si="303"/>
        <v>0</v>
      </c>
      <c r="X789" s="312">
        <f t="shared" si="304"/>
        <v>0</v>
      </c>
      <c r="Y789" s="312"/>
      <c r="Z789" s="608">
        <v>26</v>
      </c>
      <c r="AA789" s="607"/>
      <c r="AB789" s="607"/>
      <c r="AC789" s="606"/>
      <c r="AD789" s="606"/>
      <c r="AE789" s="605"/>
      <c r="AF789" s="312">
        <f t="shared" si="305"/>
        <v>0</v>
      </c>
      <c r="AG789" s="312">
        <f t="shared" si="306"/>
        <v>0</v>
      </c>
      <c r="AH789" s="312"/>
      <c r="AI789" s="482">
        <v>37</v>
      </c>
      <c r="AJ789" s="479"/>
      <c r="AK789" s="479"/>
      <c r="AL789" s="480"/>
      <c r="AM789" s="480"/>
      <c r="AN789" s="481"/>
      <c r="AO789" s="312">
        <f t="shared" si="307"/>
        <v>0</v>
      </c>
      <c r="AP789" s="312">
        <f t="shared" si="308"/>
        <v>0</v>
      </c>
    </row>
    <row r="790" spans="1:42" s="17" customFormat="1" x14ac:dyDescent="0.2">
      <c r="A790" s="478">
        <v>5</v>
      </c>
      <c r="B790" s="479"/>
      <c r="C790" s="479"/>
      <c r="D790" s="480"/>
      <c r="E790" s="480"/>
      <c r="F790" s="481"/>
      <c r="G790" s="312">
        <f t="shared" si="301"/>
        <v>0</v>
      </c>
      <c r="H790" s="312">
        <f t="shared" si="302"/>
        <v>0</v>
      </c>
      <c r="I790" s="312"/>
      <c r="J790" s="312"/>
      <c r="K790" s="312"/>
      <c r="L790" s="312"/>
      <c r="M790" s="312"/>
      <c r="N790" s="312"/>
      <c r="O790" s="312"/>
      <c r="P790" s="312"/>
      <c r="Q790" s="478">
        <v>16</v>
      </c>
      <c r="R790" s="479"/>
      <c r="S790" s="479"/>
      <c r="T790" s="480"/>
      <c r="U790" s="480"/>
      <c r="V790" s="481"/>
      <c r="W790" s="312">
        <f t="shared" si="303"/>
        <v>0</v>
      </c>
      <c r="X790" s="312">
        <f t="shared" si="304"/>
        <v>0</v>
      </c>
      <c r="Y790" s="312"/>
      <c r="Z790" s="608">
        <v>27</v>
      </c>
      <c r="AA790" s="607"/>
      <c r="AB790" s="607"/>
      <c r="AC790" s="606"/>
      <c r="AD790" s="606"/>
      <c r="AE790" s="605"/>
      <c r="AF790" s="312">
        <f t="shared" si="305"/>
        <v>0</v>
      </c>
      <c r="AG790" s="312">
        <f t="shared" si="306"/>
        <v>0</v>
      </c>
      <c r="AH790" s="312"/>
      <c r="AI790" s="482">
        <v>38</v>
      </c>
      <c r="AJ790" s="479"/>
      <c r="AK790" s="479"/>
      <c r="AL790" s="480"/>
      <c r="AM790" s="480"/>
      <c r="AN790" s="481"/>
      <c r="AO790" s="312">
        <f t="shared" si="307"/>
        <v>0</v>
      </c>
      <c r="AP790" s="312">
        <f t="shared" si="308"/>
        <v>0</v>
      </c>
    </row>
    <row r="791" spans="1:42" s="17" customFormat="1" x14ac:dyDescent="0.2">
      <c r="A791" s="478">
        <v>6</v>
      </c>
      <c r="B791" s="479"/>
      <c r="C791" s="479"/>
      <c r="D791" s="480"/>
      <c r="E791" s="480"/>
      <c r="F791" s="481"/>
      <c r="G791" s="312">
        <f t="shared" si="301"/>
        <v>0</v>
      </c>
      <c r="H791" s="312">
        <f t="shared" si="302"/>
        <v>0</v>
      </c>
      <c r="I791" s="312"/>
      <c r="J791" s="312"/>
      <c r="K791" s="312"/>
      <c r="L791" s="312"/>
      <c r="M791" s="312"/>
      <c r="N791" s="312"/>
      <c r="O791" s="312"/>
      <c r="P791" s="312"/>
      <c r="Q791" s="478">
        <v>17</v>
      </c>
      <c r="R791" s="479"/>
      <c r="S791" s="479"/>
      <c r="T791" s="480"/>
      <c r="U791" s="480"/>
      <c r="V791" s="481"/>
      <c r="W791" s="312">
        <f t="shared" si="303"/>
        <v>0</v>
      </c>
      <c r="X791" s="312">
        <f t="shared" si="304"/>
        <v>0</v>
      </c>
      <c r="Y791" s="312"/>
      <c r="Z791" s="608">
        <v>28</v>
      </c>
      <c r="AA791" s="607"/>
      <c r="AB791" s="607"/>
      <c r="AC791" s="606"/>
      <c r="AD791" s="606"/>
      <c r="AE791" s="605"/>
      <c r="AF791" s="312">
        <f t="shared" si="305"/>
        <v>0</v>
      </c>
      <c r="AG791" s="312">
        <f t="shared" si="306"/>
        <v>0</v>
      </c>
      <c r="AH791" s="312"/>
      <c r="AI791" s="482">
        <v>39</v>
      </c>
      <c r="AJ791" s="479"/>
      <c r="AK791" s="479"/>
      <c r="AL791" s="480"/>
      <c r="AM791" s="480"/>
      <c r="AN791" s="481"/>
      <c r="AO791" s="312">
        <f t="shared" si="307"/>
        <v>0</v>
      </c>
      <c r="AP791" s="312">
        <f t="shared" si="308"/>
        <v>0</v>
      </c>
    </row>
    <row r="792" spans="1:42" s="17" customFormat="1" x14ac:dyDescent="0.2">
      <c r="A792" s="478">
        <v>7</v>
      </c>
      <c r="B792" s="479"/>
      <c r="C792" s="479"/>
      <c r="D792" s="480"/>
      <c r="E792" s="480"/>
      <c r="F792" s="481"/>
      <c r="G792" s="312">
        <f t="shared" si="301"/>
        <v>0</v>
      </c>
      <c r="H792" s="312">
        <f t="shared" si="302"/>
        <v>0</v>
      </c>
      <c r="I792" s="312"/>
      <c r="J792" s="312"/>
      <c r="K792" s="312"/>
      <c r="L792" s="312"/>
      <c r="M792" s="312"/>
      <c r="N792" s="312"/>
      <c r="O792" s="312"/>
      <c r="P792" s="312"/>
      <c r="Q792" s="478">
        <v>18</v>
      </c>
      <c r="R792" s="479"/>
      <c r="S792" s="479"/>
      <c r="T792" s="480"/>
      <c r="U792" s="480"/>
      <c r="V792" s="481"/>
      <c r="W792" s="312">
        <f t="shared" si="303"/>
        <v>0</v>
      </c>
      <c r="X792" s="312">
        <f t="shared" si="304"/>
        <v>0</v>
      </c>
      <c r="Y792" s="312"/>
      <c r="Z792" s="608">
        <v>29</v>
      </c>
      <c r="AA792" s="607"/>
      <c r="AB792" s="607"/>
      <c r="AC792" s="606"/>
      <c r="AD792" s="606"/>
      <c r="AE792" s="605"/>
      <c r="AF792" s="312">
        <f t="shared" si="305"/>
        <v>0</v>
      </c>
      <c r="AG792" s="312">
        <f t="shared" si="306"/>
        <v>0</v>
      </c>
      <c r="AH792" s="312"/>
      <c r="AI792" s="482">
        <v>40</v>
      </c>
      <c r="AJ792" s="479"/>
      <c r="AK792" s="479"/>
      <c r="AL792" s="480"/>
      <c r="AM792" s="480"/>
      <c r="AN792" s="481"/>
      <c r="AO792" s="312">
        <f t="shared" si="307"/>
        <v>0</v>
      </c>
      <c r="AP792" s="312">
        <f t="shared" si="308"/>
        <v>0</v>
      </c>
    </row>
    <row r="793" spans="1:42" s="17" customFormat="1" x14ac:dyDescent="0.2">
      <c r="A793" s="478">
        <v>8</v>
      </c>
      <c r="B793" s="479"/>
      <c r="C793" s="479"/>
      <c r="D793" s="480"/>
      <c r="E793" s="480"/>
      <c r="F793" s="481"/>
      <c r="G793" s="312">
        <f t="shared" si="301"/>
        <v>0</v>
      </c>
      <c r="H793" s="312">
        <f t="shared" si="302"/>
        <v>0</v>
      </c>
      <c r="I793" s="312"/>
      <c r="J793" s="312"/>
      <c r="K793" s="312"/>
      <c r="L793" s="312"/>
      <c r="M793" s="312"/>
      <c r="N793" s="312"/>
      <c r="O793" s="312"/>
      <c r="P793" s="312"/>
      <c r="Q793" s="478">
        <v>19</v>
      </c>
      <c r="R793" s="479"/>
      <c r="S793" s="479"/>
      <c r="T793" s="480"/>
      <c r="U793" s="480"/>
      <c r="V793" s="481"/>
      <c r="W793" s="312">
        <f t="shared" si="303"/>
        <v>0</v>
      </c>
      <c r="X793" s="312">
        <f t="shared" si="304"/>
        <v>0</v>
      </c>
      <c r="Y793" s="312"/>
      <c r="Z793" s="608">
        <v>30</v>
      </c>
      <c r="AA793" s="607"/>
      <c r="AB793" s="607"/>
      <c r="AC793" s="606"/>
      <c r="AD793" s="606"/>
      <c r="AE793" s="605"/>
      <c r="AF793" s="312">
        <f t="shared" si="305"/>
        <v>0</v>
      </c>
      <c r="AG793" s="312">
        <f t="shared" si="306"/>
        <v>0</v>
      </c>
      <c r="AH793" s="312"/>
      <c r="AI793" s="482">
        <v>41</v>
      </c>
      <c r="AJ793" s="479"/>
      <c r="AK793" s="479"/>
      <c r="AL793" s="480"/>
      <c r="AM793" s="480"/>
      <c r="AN793" s="481"/>
      <c r="AO793" s="312">
        <f t="shared" si="307"/>
        <v>0</v>
      </c>
      <c r="AP793" s="312">
        <f t="shared" si="308"/>
        <v>0</v>
      </c>
    </row>
    <row r="794" spans="1:42" s="17" customFormat="1" x14ac:dyDescent="0.2">
      <c r="A794" s="478">
        <v>9</v>
      </c>
      <c r="B794" s="479"/>
      <c r="C794" s="479"/>
      <c r="D794" s="480"/>
      <c r="E794" s="480"/>
      <c r="F794" s="481"/>
      <c r="G794" s="312">
        <f t="shared" si="301"/>
        <v>0</v>
      </c>
      <c r="H794" s="312">
        <f t="shared" si="302"/>
        <v>0</v>
      </c>
      <c r="I794" s="312"/>
      <c r="J794" s="312"/>
      <c r="K794" s="312"/>
      <c r="L794" s="312"/>
      <c r="M794" s="312"/>
      <c r="N794" s="312"/>
      <c r="O794" s="312"/>
      <c r="P794" s="312"/>
      <c r="Q794" s="478">
        <v>20</v>
      </c>
      <c r="R794" s="479"/>
      <c r="S794" s="479"/>
      <c r="T794" s="480"/>
      <c r="U794" s="480"/>
      <c r="V794" s="481"/>
      <c r="W794" s="312">
        <f t="shared" si="303"/>
        <v>0</v>
      </c>
      <c r="X794" s="312">
        <f t="shared" si="304"/>
        <v>0</v>
      </c>
      <c r="Y794" s="312"/>
      <c r="Z794" s="608">
        <v>31</v>
      </c>
      <c r="AA794" s="607"/>
      <c r="AB794" s="607"/>
      <c r="AC794" s="606"/>
      <c r="AD794" s="606"/>
      <c r="AE794" s="605"/>
      <c r="AF794" s="312">
        <f t="shared" si="305"/>
        <v>0</v>
      </c>
      <c r="AG794" s="312">
        <f t="shared" si="306"/>
        <v>0</v>
      </c>
      <c r="AH794" s="312"/>
      <c r="AI794" s="482">
        <v>42</v>
      </c>
      <c r="AJ794" s="479"/>
      <c r="AK794" s="479"/>
      <c r="AL794" s="480"/>
      <c r="AM794" s="480"/>
      <c r="AN794" s="481"/>
      <c r="AO794" s="312">
        <f t="shared" si="307"/>
        <v>0</v>
      </c>
      <c r="AP794" s="312">
        <f t="shared" si="308"/>
        <v>0</v>
      </c>
    </row>
    <row r="795" spans="1:42" s="17" customFormat="1" x14ac:dyDescent="0.2">
      <c r="A795" s="478">
        <v>10</v>
      </c>
      <c r="B795" s="479"/>
      <c r="C795" s="479"/>
      <c r="D795" s="480"/>
      <c r="E795" s="480"/>
      <c r="F795" s="481"/>
      <c r="G795" s="312">
        <f t="shared" si="301"/>
        <v>0</v>
      </c>
      <c r="H795" s="312">
        <f t="shared" si="302"/>
        <v>0</v>
      </c>
      <c r="I795" s="312"/>
      <c r="J795" s="312"/>
      <c r="K795" s="312"/>
      <c r="L795" s="312"/>
      <c r="M795" s="312"/>
      <c r="N795" s="312"/>
      <c r="O795" s="312"/>
      <c r="P795" s="312"/>
      <c r="Q795" s="478">
        <v>21</v>
      </c>
      <c r="R795" s="479"/>
      <c r="S795" s="479"/>
      <c r="T795" s="480"/>
      <c r="U795" s="480"/>
      <c r="V795" s="481"/>
      <c r="W795" s="312">
        <f t="shared" si="303"/>
        <v>0</v>
      </c>
      <c r="X795" s="312">
        <f t="shared" si="304"/>
        <v>0</v>
      </c>
      <c r="Y795" s="312"/>
      <c r="Z795" s="608">
        <v>32</v>
      </c>
      <c r="AA795" s="607"/>
      <c r="AB795" s="607"/>
      <c r="AC795" s="606"/>
      <c r="AD795" s="606"/>
      <c r="AE795" s="605"/>
      <c r="AF795" s="312">
        <f t="shared" si="305"/>
        <v>0</v>
      </c>
      <c r="AG795" s="312">
        <f t="shared" si="306"/>
        <v>0</v>
      </c>
      <c r="AH795" s="312"/>
      <c r="AI795" s="482">
        <v>43</v>
      </c>
      <c r="AJ795" s="479"/>
      <c r="AK795" s="479"/>
      <c r="AL795" s="480"/>
      <c r="AM795" s="480"/>
      <c r="AN795" s="481"/>
      <c r="AO795" s="312">
        <f t="shared" si="307"/>
        <v>0</v>
      </c>
      <c r="AP795" s="312">
        <f t="shared" si="308"/>
        <v>0</v>
      </c>
    </row>
    <row r="796" spans="1:42" s="17" customFormat="1" ht="13.5" thickBot="1" x14ac:dyDescent="0.25">
      <c r="A796" s="483">
        <v>11</v>
      </c>
      <c r="B796" s="484"/>
      <c r="C796" s="484"/>
      <c r="D796" s="485"/>
      <c r="E796" s="485"/>
      <c r="F796" s="486"/>
      <c r="G796" s="312">
        <f t="shared" si="301"/>
        <v>0</v>
      </c>
      <c r="H796" s="312">
        <f t="shared" si="302"/>
        <v>0</v>
      </c>
      <c r="I796" s="312"/>
      <c r="J796" s="312"/>
      <c r="K796" s="312"/>
      <c r="L796" s="312"/>
      <c r="M796" s="312"/>
      <c r="N796" s="312"/>
      <c r="O796" s="312"/>
      <c r="P796" s="312"/>
      <c r="Q796" s="483">
        <v>22</v>
      </c>
      <c r="R796" s="484"/>
      <c r="S796" s="484"/>
      <c r="T796" s="485"/>
      <c r="U796" s="485"/>
      <c r="V796" s="486"/>
      <c r="W796" s="312">
        <f t="shared" si="303"/>
        <v>0</v>
      </c>
      <c r="X796" s="312">
        <f t="shared" si="304"/>
        <v>0</v>
      </c>
      <c r="Y796" s="312"/>
      <c r="Z796" s="604">
        <v>33</v>
      </c>
      <c r="AA796" s="603"/>
      <c r="AB796" s="603"/>
      <c r="AC796" s="602"/>
      <c r="AD796" s="602"/>
      <c r="AE796" s="601"/>
      <c r="AF796" s="312">
        <f t="shared" si="305"/>
        <v>0</v>
      </c>
      <c r="AG796" s="312">
        <f t="shared" si="306"/>
        <v>0</v>
      </c>
      <c r="AH796" s="312"/>
      <c r="AI796" s="487"/>
      <c r="AJ796" s="488" t="s">
        <v>3</v>
      </c>
      <c r="AK796" s="487"/>
      <c r="AL796" s="487"/>
      <c r="AM796" s="487"/>
      <c r="AN796" s="489">
        <f>SUM(F786:F796)+SUM(V786:V796)+SUM(AN786:AN795)+SUM(AE786:AE796)</f>
        <v>0</v>
      </c>
      <c r="AO796" s="312">
        <f t="shared" si="307"/>
        <v>0</v>
      </c>
      <c r="AP796" s="312">
        <f t="shared" si="308"/>
        <v>0</v>
      </c>
    </row>
    <row r="797" spans="1:42" s="17" customFormat="1" x14ac:dyDescent="0.2">
      <c r="B797" s="328"/>
      <c r="C797" s="328"/>
      <c r="D797" s="329"/>
      <c r="E797" s="329"/>
      <c r="F797" s="297"/>
      <c r="G797" s="312"/>
      <c r="H797" s="312"/>
      <c r="I797" s="312"/>
      <c r="J797" s="312"/>
      <c r="K797" s="312"/>
      <c r="L797" s="312"/>
      <c r="M797" s="312"/>
      <c r="N797" s="312"/>
      <c r="O797" s="312"/>
      <c r="P797" s="312"/>
      <c r="R797" s="328"/>
      <c r="S797" s="328"/>
      <c r="T797" s="329"/>
      <c r="U797" s="329"/>
      <c r="V797" s="297"/>
      <c r="W797" s="312"/>
      <c r="X797" s="312"/>
      <c r="Y797" s="312"/>
      <c r="Z797" s="597"/>
      <c r="AA797" s="600"/>
      <c r="AB797" s="600"/>
      <c r="AC797" s="599"/>
      <c r="AD797" s="599"/>
      <c r="AE797" s="598"/>
      <c r="AF797" s="312"/>
      <c r="AG797" s="312"/>
      <c r="AH797" s="312"/>
      <c r="AJ797" s="328"/>
      <c r="AK797" s="328"/>
      <c r="AL797" s="329"/>
      <c r="AM797" s="329"/>
      <c r="AN797" s="297"/>
      <c r="AO797" s="312"/>
      <c r="AP797" s="312"/>
    </row>
    <row r="798" spans="1:42" s="17" customFormat="1" x14ac:dyDescent="0.2">
      <c r="B798" s="328"/>
      <c r="C798" s="328"/>
      <c r="D798" s="329"/>
      <c r="E798" s="329"/>
      <c r="F798" s="297"/>
      <c r="G798" s="312"/>
      <c r="H798" s="312"/>
      <c r="I798" s="312"/>
      <c r="J798" s="312"/>
      <c r="K798" s="312"/>
      <c r="L798" s="312"/>
      <c r="M798" s="312"/>
      <c r="N798" s="312"/>
      <c r="O798" s="312"/>
      <c r="P798" s="312"/>
      <c r="R798" s="328"/>
      <c r="S798" s="328"/>
      <c r="T798" s="329"/>
      <c r="U798" s="329"/>
      <c r="V798" s="297"/>
      <c r="W798" s="312"/>
      <c r="X798" s="312"/>
      <c r="Y798" s="312"/>
      <c r="Z798" s="597"/>
      <c r="AA798" s="600"/>
      <c r="AB798" s="600"/>
      <c r="AC798" s="599"/>
      <c r="AD798" s="599"/>
      <c r="AE798" s="598"/>
      <c r="AF798" s="312"/>
      <c r="AG798" s="312"/>
      <c r="AH798" s="312"/>
      <c r="AJ798" s="328"/>
      <c r="AK798" s="328"/>
      <c r="AL798" s="329"/>
      <c r="AM798" s="329"/>
      <c r="AN798" s="297"/>
      <c r="AO798" s="312"/>
      <c r="AP798" s="312"/>
    </row>
    <row r="799" spans="1:42" s="17" customFormat="1" x14ac:dyDescent="0.2">
      <c r="B799" s="328"/>
      <c r="C799" s="328"/>
      <c r="D799" s="329"/>
      <c r="E799" s="329"/>
      <c r="F799" s="297"/>
      <c r="G799" s="312"/>
      <c r="H799" s="312"/>
      <c r="I799" s="312"/>
      <c r="J799" s="312"/>
      <c r="K799" s="312"/>
      <c r="L799" s="312"/>
      <c r="M799" s="312"/>
      <c r="N799" s="312"/>
      <c r="O799" s="312"/>
      <c r="P799" s="312"/>
      <c r="R799" s="328"/>
      <c r="S799" s="328"/>
      <c r="T799" s="329"/>
      <c r="U799" s="329"/>
      <c r="V799" s="297"/>
      <c r="W799" s="312"/>
      <c r="X799" s="312"/>
      <c r="Y799" s="312"/>
      <c r="Z799" s="597"/>
      <c r="AA799" s="600"/>
      <c r="AB799" s="600"/>
      <c r="AC799" s="599"/>
      <c r="AD799" s="599"/>
      <c r="AE799" s="598"/>
      <c r="AF799" s="312"/>
      <c r="AG799" s="312"/>
      <c r="AH799" s="312"/>
      <c r="AJ799" s="328"/>
      <c r="AK799" s="328"/>
      <c r="AL799" s="329"/>
      <c r="AM799" s="329"/>
      <c r="AN799" s="297"/>
      <c r="AO799" s="312"/>
      <c r="AP799" s="312"/>
    </row>
    <row r="800" spans="1:42" s="17" customFormat="1" x14ac:dyDescent="0.2">
      <c r="B800" s="328"/>
      <c r="C800" s="328"/>
      <c r="D800" s="329"/>
      <c r="E800" s="329"/>
      <c r="F800" s="297"/>
      <c r="G800" s="312"/>
      <c r="H800" s="312"/>
      <c r="I800" s="312"/>
      <c r="J800" s="312"/>
      <c r="K800" s="312"/>
      <c r="L800" s="312"/>
      <c r="M800" s="312"/>
      <c r="N800" s="312"/>
      <c r="O800" s="312"/>
      <c r="P800" s="312"/>
      <c r="R800" s="328"/>
      <c r="S800" s="328"/>
      <c r="T800" s="329"/>
      <c r="U800" s="329"/>
      <c r="V800" s="297"/>
      <c r="W800" s="312"/>
      <c r="X800" s="312"/>
      <c r="Y800" s="312"/>
      <c r="Z800" s="597"/>
      <c r="AA800" s="600"/>
      <c r="AB800" s="600"/>
      <c r="AC800" s="599"/>
      <c r="AD800" s="599"/>
      <c r="AE800" s="598"/>
      <c r="AF800" s="312"/>
      <c r="AG800" s="312"/>
      <c r="AH800" s="312"/>
      <c r="AJ800" s="328"/>
      <c r="AK800" s="328"/>
      <c r="AL800" s="329"/>
      <c r="AM800" s="329"/>
      <c r="AN800" s="297"/>
      <c r="AO800" s="312"/>
      <c r="AP800" s="312"/>
    </row>
    <row r="801" spans="1:42" s="17" customFormat="1" x14ac:dyDescent="0.2">
      <c r="B801" s="328"/>
      <c r="C801" s="328"/>
      <c r="D801" s="329"/>
      <c r="E801" s="329"/>
      <c r="F801" s="297"/>
      <c r="G801" s="312"/>
      <c r="H801" s="312"/>
      <c r="I801" s="312"/>
      <c r="J801" s="312"/>
      <c r="K801" s="312"/>
      <c r="L801" s="312"/>
      <c r="M801" s="312"/>
      <c r="N801" s="312"/>
      <c r="O801" s="312"/>
      <c r="P801" s="312"/>
      <c r="R801" s="328"/>
      <c r="S801" s="328"/>
      <c r="T801" s="329"/>
      <c r="U801" s="329"/>
      <c r="V801" s="297"/>
      <c r="W801" s="312"/>
      <c r="X801" s="312"/>
      <c r="Y801" s="312"/>
      <c r="Z801" s="597"/>
      <c r="AA801" s="600"/>
      <c r="AB801" s="600"/>
      <c r="AC801" s="599"/>
      <c r="AD801" s="599"/>
      <c r="AE801" s="598"/>
      <c r="AF801" s="312"/>
      <c r="AG801" s="312"/>
      <c r="AH801" s="312"/>
      <c r="AJ801" s="328"/>
      <c r="AK801" s="328"/>
      <c r="AL801" s="329"/>
      <c r="AM801" s="329"/>
      <c r="AN801" s="297"/>
      <c r="AO801" s="312"/>
      <c r="AP801" s="312"/>
    </row>
    <row r="802" spans="1:42" s="17" customFormat="1" x14ac:dyDescent="0.2">
      <c r="B802" s="328"/>
      <c r="C802" s="328"/>
      <c r="D802" s="329"/>
      <c r="E802" s="329"/>
      <c r="F802" s="297"/>
      <c r="G802" s="312"/>
      <c r="H802" s="312"/>
      <c r="I802" s="312"/>
      <c r="J802" s="312"/>
      <c r="K802" s="312"/>
      <c r="L802" s="312"/>
      <c r="M802" s="312"/>
      <c r="N802" s="312"/>
      <c r="O802" s="312"/>
      <c r="P802" s="312"/>
      <c r="R802" s="328"/>
      <c r="S802" s="328"/>
      <c r="T802" s="329"/>
      <c r="U802" s="329"/>
      <c r="V802" s="297"/>
      <c r="W802" s="312"/>
      <c r="X802" s="312"/>
      <c r="Y802" s="312"/>
      <c r="Z802" s="597"/>
      <c r="AA802" s="600"/>
      <c r="AB802" s="600"/>
      <c r="AC802" s="599"/>
      <c r="AD802" s="599"/>
      <c r="AE802" s="598"/>
      <c r="AF802" s="312"/>
      <c r="AG802" s="312"/>
      <c r="AH802" s="312"/>
      <c r="AJ802" s="328"/>
      <c r="AK802" s="328"/>
      <c r="AL802" s="329"/>
      <c r="AM802" s="329"/>
      <c r="AN802" s="297"/>
      <c r="AO802" s="312"/>
      <c r="AP802" s="312"/>
    </row>
    <row r="803" spans="1:42" s="17" customFormat="1" ht="13.5" thickBot="1" x14ac:dyDescent="0.25">
      <c r="B803" s="328"/>
      <c r="C803" s="328"/>
      <c r="D803" s="329"/>
      <c r="E803" s="329"/>
      <c r="F803" s="297"/>
      <c r="G803" s="312"/>
      <c r="H803" s="312"/>
      <c r="I803" s="312"/>
      <c r="J803" s="312"/>
      <c r="K803" s="312"/>
      <c r="L803" s="312"/>
      <c r="M803" s="312"/>
      <c r="N803" s="312"/>
      <c r="O803" s="312"/>
      <c r="P803" s="312"/>
      <c r="R803" s="328"/>
      <c r="S803" s="328"/>
      <c r="T803" s="329"/>
      <c r="U803" s="329"/>
      <c r="V803" s="297"/>
      <c r="W803" s="312"/>
      <c r="X803" s="312"/>
      <c r="Y803" s="312"/>
      <c r="Z803" s="597"/>
      <c r="AA803" s="600"/>
      <c r="AB803" s="600"/>
      <c r="AC803" s="599"/>
      <c r="AD803" s="599"/>
      <c r="AE803" s="598"/>
      <c r="AF803" s="312"/>
      <c r="AG803" s="312"/>
      <c r="AH803" s="312"/>
      <c r="AJ803" s="328"/>
      <c r="AK803" s="328"/>
      <c r="AL803" s="329"/>
      <c r="AM803" s="329"/>
      <c r="AN803" s="297"/>
      <c r="AO803" s="312"/>
      <c r="AP803" s="312"/>
    </row>
    <row r="804" spans="1:42" s="17" customFormat="1" ht="13.5" customHeight="1" thickBot="1" x14ac:dyDescent="0.25">
      <c r="A804" s="472">
        <v>38</v>
      </c>
      <c r="B804" s="473"/>
      <c r="C804" s="473"/>
      <c r="D804" s="755" t="s">
        <v>159</v>
      </c>
      <c r="E804" s="757" t="s">
        <v>34</v>
      </c>
      <c r="F804" s="317">
        <f>+$AN816</f>
        <v>0</v>
      </c>
      <c r="Q804" s="472"/>
      <c r="R804" s="473"/>
      <c r="S804" s="473"/>
      <c r="T804" s="755" t="s">
        <v>159</v>
      </c>
      <c r="U804" s="757" t="s">
        <v>34</v>
      </c>
      <c r="V804" s="317">
        <f>+$AN816</f>
        <v>0</v>
      </c>
      <c r="Z804" s="615">
        <v>38</v>
      </c>
      <c r="AA804" s="614"/>
      <c r="AB804" s="614"/>
      <c r="AC804" s="763" t="s">
        <v>159</v>
      </c>
      <c r="AD804" s="761" t="s">
        <v>34</v>
      </c>
      <c r="AE804" s="612">
        <f>+$AN816</f>
        <v>0</v>
      </c>
      <c r="AI804" s="473"/>
      <c r="AJ804" s="473"/>
      <c r="AK804" s="473"/>
      <c r="AL804" s="765" t="s">
        <v>159</v>
      </c>
      <c r="AM804" s="757" t="s">
        <v>34</v>
      </c>
      <c r="AN804" s="767" t="s">
        <v>18</v>
      </c>
    </row>
    <row r="805" spans="1:42" s="17" customFormat="1" ht="51" x14ac:dyDescent="0.2">
      <c r="A805" s="475" t="s">
        <v>7</v>
      </c>
      <c r="B805" s="476" t="str">
        <f>+" אסמכתא " &amp; B40 &amp;"         חזרה לטבלה "</f>
        <v xml:space="preserve"> אסמכתא          חזרה לטבלה </v>
      </c>
      <c r="C805" s="477" t="s">
        <v>203</v>
      </c>
      <c r="D805" s="756"/>
      <c r="E805" s="758"/>
      <c r="F805" s="317" t="s">
        <v>18</v>
      </c>
      <c r="G805" s="312"/>
      <c r="Q805" s="475" t="s">
        <v>23</v>
      </c>
      <c r="R805" s="476" t="str">
        <f>+" אסמכתא " &amp; B40 &amp;"         חזרה לטבלה "</f>
        <v xml:space="preserve"> אסמכתא          חזרה לטבלה </v>
      </c>
      <c r="S805" s="477" t="s">
        <v>203</v>
      </c>
      <c r="T805" s="756"/>
      <c r="U805" s="758"/>
      <c r="V805" s="317" t="s">
        <v>18</v>
      </c>
      <c r="W805" s="312"/>
      <c r="Z805" s="611" t="s">
        <v>7</v>
      </c>
      <c r="AA805" s="610" t="str">
        <f>+" אסמכתא " &amp; B40 &amp;"         חזרה לטבלה "</f>
        <v xml:space="preserve"> אסמכתא          חזרה לטבלה </v>
      </c>
      <c r="AB805" s="609" t="s">
        <v>203</v>
      </c>
      <c r="AC805" s="764"/>
      <c r="AD805" s="762"/>
      <c r="AE805" s="612" t="s">
        <v>18</v>
      </c>
      <c r="AF805" s="312"/>
      <c r="AI805" s="477" t="s">
        <v>23</v>
      </c>
      <c r="AJ805" s="476" t="str">
        <f>+" אסמכתא " &amp; B40 &amp;"         חזרה לטבלה "</f>
        <v xml:space="preserve"> אסמכתא          חזרה לטבלה </v>
      </c>
      <c r="AK805" s="477" t="s">
        <v>203</v>
      </c>
      <c r="AL805" s="766"/>
      <c r="AM805" s="758"/>
      <c r="AN805" s="768"/>
      <c r="AO805" s="312"/>
    </row>
    <row r="806" spans="1:42" s="17" customFormat="1" x14ac:dyDescent="0.2">
      <c r="A806" s="478">
        <v>1</v>
      </c>
      <c r="B806" s="479"/>
      <c r="C806" s="479"/>
      <c r="D806" s="480"/>
      <c r="E806" s="480"/>
      <c r="F806" s="481"/>
      <c r="G806" s="312">
        <f t="shared" ref="G806:G816" si="309">IF(AND((COUNTA($C$3)=1),(COUNTA(F806)=1),($C$3&lt;&gt;0),(OR((E806&lt;$C$62),(E806&gt;($E$62+61))))),1,0)</f>
        <v>0</v>
      </c>
      <c r="H806" s="312">
        <f t="shared" ref="H806:H816" si="310">IF(AND((COUNTA($C$3)=1),(COUNTA(F806)=1),($C$3&lt;&gt;0),(OR((D806&lt;$C$62),(D806&gt;($E$62))))),1,0)</f>
        <v>0</v>
      </c>
      <c r="I806" s="312"/>
      <c r="J806" s="312"/>
      <c r="K806" s="312"/>
      <c r="L806" s="312"/>
      <c r="M806" s="312"/>
      <c r="N806" s="312"/>
      <c r="O806" s="312"/>
      <c r="P806" s="312"/>
      <c r="Q806" s="478">
        <v>12</v>
      </c>
      <c r="R806" s="479"/>
      <c r="S806" s="479"/>
      <c r="T806" s="480"/>
      <c r="U806" s="480"/>
      <c r="V806" s="481"/>
      <c r="W806" s="312">
        <f t="shared" ref="W806:W816" si="311">IF(AND((COUNTA($C$3)=1),(COUNTA(V806)=1),($C$3&lt;&gt;0),(OR((U806&lt;$C$62),(U806&gt;($E$62+61))))),1,0)</f>
        <v>0</v>
      </c>
      <c r="X806" s="312">
        <f t="shared" ref="X806:X816" si="312">IF(AND((COUNTA($C$3)=1),(COUNTA(V806)=1),($C$3&lt;&gt;0),(OR((T806&lt;$C$62),(T806&gt;($E$62))))),1,0)</f>
        <v>0</v>
      </c>
      <c r="Y806" s="312"/>
      <c r="Z806" s="608">
        <v>23</v>
      </c>
      <c r="AA806" s="607"/>
      <c r="AB806" s="607"/>
      <c r="AC806" s="606"/>
      <c r="AD806" s="606"/>
      <c r="AE806" s="605"/>
      <c r="AF806" s="312">
        <f t="shared" ref="AF806:AF816" si="313">IF(AND((COUNTA($C$3)=1),(COUNTA(AE806)=1),($C$3&lt;&gt;0),(OR((AD806&lt;$C$62),(AD806&gt;($E$62+61))))),1,0)</f>
        <v>0</v>
      </c>
      <c r="AG806" s="312">
        <f t="shared" ref="AG806:AG816" si="314">IF(AND((COUNTA($C$3)=1),(COUNTA(AE806)=1),($C$3&lt;&gt;0),(OR((AC806&lt;$C$62),(AC806&gt;($E$62))))),1,0)</f>
        <v>0</v>
      </c>
      <c r="AH806" s="312"/>
      <c r="AI806" s="482">
        <v>34</v>
      </c>
      <c r="AJ806" s="479"/>
      <c r="AK806" s="479"/>
      <c r="AL806" s="480"/>
      <c r="AM806" s="480"/>
      <c r="AN806" s="481"/>
      <c r="AO806" s="312">
        <f t="shared" ref="AO806:AO816" si="315">IF(AND((COUNTA($C$3)=1),(COUNTA(AN806)=1),($C$3&lt;&gt;0),(OR((AM806&lt;$C$62),(AM806&gt;($E$62+61))))),1,0)</f>
        <v>0</v>
      </c>
      <c r="AP806" s="312">
        <f t="shared" ref="AP806:AP816" si="316">IF(AND((COUNTA($C$3)=1),(COUNTA(AN806)=1),($C$3&lt;&gt;0),(OR((AL806&lt;$C$62),(AL806&gt;($E$62))))),1,0)</f>
        <v>0</v>
      </c>
    </row>
    <row r="807" spans="1:42" s="17" customFormat="1" x14ac:dyDescent="0.2">
      <c r="A807" s="478">
        <v>2</v>
      </c>
      <c r="B807" s="479"/>
      <c r="C807" s="479"/>
      <c r="D807" s="480"/>
      <c r="E807" s="480"/>
      <c r="F807" s="481"/>
      <c r="G807" s="312">
        <f t="shared" si="309"/>
        <v>0</v>
      </c>
      <c r="H807" s="312">
        <f t="shared" si="310"/>
        <v>0</v>
      </c>
      <c r="I807" s="312"/>
      <c r="J807" s="312"/>
      <c r="K807" s="312"/>
      <c r="L807" s="312"/>
      <c r="M807" s="312"/>
      <c r="N807" s="312"/>
      <c r="O807" s="312"/>
      <c r="P807" s="312"/>
      <c r="Q807" s="478">
        <v>13</v>
      </c>
      <c r="R807" s="479"/>
      <c r="S807" s="479"/>
      <c r="T807" s="480"/>
      <c r="U807" s="480"/>
      <c r="V807" s="481"/>
      <c r="W807" s="312">
        <f t="shared" si="311"/>
        <v>0</v>
      </c>
      <c r="X807" s="312">
        <f t="shared" si="312"/>
        <v>0</v>
      </c>
      <c r="Y807" s="312"/>
      <c r="Z807" s="608">
        <v>24</v>
      </c>
      <c r="AA807" s="607"/>
      <c r="AB807" s="607"/>
      <c r="AC807" s="606"/>
      <c r="AD807" s="606"/>
      <c r="AE807" s="605"/>
      <c r="AF807" s="312">
        <f t="shared" si="313"/>
        <v>0</v>
      </c>
      <c r="AG807" s="312">
        <f t="shared" si="314"/>
        <v>0</v>
      </c>
      <c r="AH807" s="312"/>
      <c r="AI807" s="482">
        <v>35</v>
      </c>
      <c r="AJ807" s="479"/>
      <c r="AK807" s="479"/>
      <c r="AL807" s="480"/>
      <c r="AM807" s="480"/>
      <c r="AN807" s="481"/>
      <c r="AO807" s="312">
        <f t="shared" si="315"/>
        <v>0</v>
      </c>
      <c r="AP807" s="312">
        <f t="shared" si="316"/>
        <v>0</v>
      </c>
    </row>
    <row r="808" spans="1:42" s="17" customFormat="1" x14ac:dyDescent="0.2">
      <c r="A808" s="478">
        <v>3</v>
      </c>
      <c r="B808" s="479"/>
      <c r="C808" s="479"/>
      <c r="D808" s="480"/>
      <c r="E808" s="480"/>
      <c r="F808" s="481"/>
      <c r="G808" s="312">
        <f t="shared" si="309"/>
        <v>0</v>
      </c>
      <c r="H808" s="312">
        <f t="shared" si="310"/>
        <v>0</v>
      </c>
      <c r="I808" s="312"/>
      <c r="J808" s="312"/>
      <c r="K808" s="312"/>
      <c r="L808" s="312"/>
      <c r="M808" s="312"/>
      <c r="N808" s="312"/>
      <c r="O808" s="312"/>
      <c r="P808" s="312"/>
      <c r="Q808" s="478">
        <v>14</v>
      </c>
      <c r="R808" s="479"/>
      <c r="S808" s="479"/>
      <c r="T808" s="480"/>
      <c r="U808" s="480"/>
      <c r="V808" s="481"/>
      <c r="W808" s="312">
        <f t="shared" si="311"/>
        <v>0</v>
      </c>
      <c r="X808" s="312">
        <f t="shared" si="312"/>
        <v>0</v>
      </c>
      <c r="Y808" s="312"/>
      <c r="Z808" s="608">
        <v>25</v>
      </c>
      <c r="AA808" s="607"/>
      <c r="AB808" s="607"/>
      <c r="AC808" s="606"/>
      <c r="AD808" s="606"/>
      <c r="AE808" s="605"/>
      <c r="AF808" s="312">
        <f t="shared" si="313"/>
        <v>0</v>
      </c>
      <c r="AG808" s="312">
        <f t="shared" si="314"/>
        <v>0</v>
      </c>
      <c r="AH808" s="312"/>
      <c r="AI808" s="482">
        <v>36</v>
      </c>
      <c r="AJ808" s="479"/>
      <c r="AK808" s="479"/>
      <c r="AL808" s="480"/>
      <c r="AM808" s="480"/>
      <c r="AN808" s="481"/>
      <c r="AO808" s="312">
        <f t="shared" si="315"/>
        <v>0</v>
      </c>
      <c r="AP808" s="312">
        <f t="shared" si="316"/>
        <v>0</v>
      </c>
    </row>
    <row r="809" spans="1:42" s="17" customFormat="1" x14ac:dyDescent="0.2">
      <c r="A809" s="478">
        <v>4</v>
      </c>
      <c r="B809" s="479"/>
      <c r="C809" s="479"/>
      <c r="D809" s="480"/>
      <c r="E809" s="480"/>
      <c r="F809" s="481"/>
      <c r="G809" s="312">
        <f t="shared" si="309"/>
        <v>0</v>
      </c>
      <c r="H809" s="312">
        <f t="shared" si="310"/>
        <v>0</v>
      </c>
      <c r="I809" s="312"/>
      <c r="J809" s="312"/>
      <c r="K809" s="312"/>
      <c r="L809" s="312"/>
      <c r="M809" s="312"/>
      <c r="N809" s="312"/>
      <c r="O809" s="312"/>
      <c r="P809" s="312"/>
      <c r="Q809" s="478">
        <v>15</v>
      </c>
      <c r="R809" s="479"/>
      <c r="S809" s="479"/>
      <c r="T809" s="480"/>
      <c r="U809" s="480"/>
      <c r="V809" s="481"/>
      <c r="W809" s="312">
        <f t="shared" si="311"/>
        <v>0</v>
      </c>
      <c r="X809" s="312">
        <f t="shared" si="312"/>
        <v>0</v>
      </c>
      <c r="Y809" s="312"/>
      <c r="Z809" s="608">
        <v>26</v>
      </c>
      <c r="AA809" s="607"/>
      <c r="AB809" s="607"/>
      <c r="AC809" s="606"/>
      <c r="AD809" s="606"/>
      <c r="AE809" s="605"/>
      <c r="AF809" s="312">
        <f t="shared" si="313"/>
        <v>0</v>
      </c>
      <c r="AG809" s="312">
        <f t="shared" si="314"/>
        <v>0</v>
      </c>
      <c r="AH809" s="312"/>
      <c r="AI809" s="482">
        <v>37</v>
      </c>
      <c r="AJ809" s="479"/>
      <c r="AK809" s="479"/>
      <c r="AL809" s="480"/>
      <c r="AM809" s="480"/>
      <c r="AN809" s="481"/>
      <c r="AO809" s="312">
        <f t="shared" si="315"/>
        <v>0</v>
      </c>
      <c r="AP809" s="312">
        <f t="shared" si="316"/>
        <v>0</v>
      </c>
    </row>
    <row r="810" spans="1:42" s="17" customFormat="1" x14ac:dyDescent="0.2">
      <c r="A810" s="478">
        <v>5</v>
      </c>
      <c r="B810" s="479"/>
      <c r="C810" s="479"/>
      <c r="D810" s="480"/>
      <c r="E810" s="480"/>
      <c r="F810" s="481"/>
      <c r="G810" s="312">
        <f t="shared" si="309"/>
        <v>0</v>
      </c>
      <c r="H810" s="312">
        <f t="shared" si="310"/>
        <v>0</v>
      </c>
      <c r="I810" s="312"/>
      <c r="J810" s="312"/>
      <c r="K810" s="312"/>
      <c r="L810" s="312"/>
      <c r="M810" s="312"/>
      <c r="N810" s="312"/>
      <c r="O810" s="312"/>
      <c r="P810" s="312"/>
      <c r="Q810" s="478">
        <v>16</v>
      </c>
      <c r="R810" s="479"/>
      <c r="S810" s="479"/>
      <c r="T810" s="480"/>
      <c r="U810" s="480"/>
      <c r="V810" s="481"/>
      <c r="W810" s="312">
        <f t="shared" si="311"/>
        <v>0</v>
      </c>
      <c r="X810" s="312">
        <f t="shared" si="312"/>
        <v>0</v>
      </c>
      <c r="Y810" s="312"/>
      <c r="Z810" s="608">
        <v>27</v>
      </c>
      <c r="AA810" s="607"/>
      <c r="AB810" s="607"/>
      <c r="AC810" s="606"/>
      <c r="AD810" s="606"/>
      <c r="AE810" s="605"/>
      <c r="AF810" s="312">
        <f t="shared" si="313"/>
        <v>0</v>
      </c>
      <c r="AG810" s="312">
        <f t="shared" si="314"/>
        <v>0</v>
      </c>
      <c r="AH810" s="312"/>
      <c r="AI810" s="482">
        <v>38</v>
      </c>
      <c r="AJ810" s="479"/>
      <c r="AK810" s="479"/>
      <c r="AL810" s="480"/>
      <c r="AM810" s="480"/>
      <c r="AN810" s="481"/>
      <c r="AO810" s="312">
        <f t="shared" si="315"/>
        <v>0</v>
      </c>
      <c r="AP810" s="312">
        <f t="shared" si="316"/>
        <v>0</v>
      </c>
    </row>
    <row r="811" spans="1:42" s="17" customFormat="1" x14ac:dyDescent="0.2">
      <c r="A811" s="478">
        <v>6</v>
      </c>
      <c r="B811" s="479"/>
      <c r="C811" s="479"/>
      <c r="D811" s="480"/>
      <c r="E811" s="480"/>
      <c r="F811" s="481"/>
      <c r="G811" s="312">
        <f t="shared" si="309"/>
        <v>0</v>
      </c>
      <c r="H811" s="312">
        <f t="shared" si="310"/>
        <v>0</v>
      </c>
      <c r="I811" s="312"/>
      <c r="J811" s="312"/>
      <c r="K811" s="312"/>
      <c r="L811" s="312"/>
      <c r="M811" s="312"/>
      <c r="N811" s="312"/>
      <c r="O811" s="312"/>
      <c r="P811" s="312"/>
      <c r="Q811" s="478">
        <v>17</v>
      </c>
      <c r="R811" s="479"/>
      <c r="S811" s="479"/>
      <c r="T811" s="480"/>
      <c r="U811" s="480"/>
      <c r="V811" s="481"/>
      <c r="W811" s="312">
        <f t="shared" si="311"/>
        <v>0</v>
      </c>
      <c r="X811" s="312">
        <f t="shared" si="312"/>
        <v>0</v>
      </c>
      <c r="Y811" s="312"/>
      <c r="Z811" s="608">
        <v>28</v>
      </c>
      <c r="AA811" s="607"/>
      <c r="AB811" s="607"/>
      <c r="AC811" s="606"/>
      <c r="AD811" s="606"/>
      <c r="AE811" s="605"/>
      <c r="AF811" s="312">
        <f t="shared" si="313"/>
        <v>0</v>
      </c>
      <c r="AG811" s="312">
        <f t="shared" si="314"/>
        <v>0</v>
      </c>
      <c r="AH811" s="312"/>
      <c r="AI811" s="482">
        <v>39</v>
      </c>
      <c r="AJ811" s="479"/>
      <c r="AK811" s="479"/>
      <c r="AL811" s="480"/>
      <c r="AM811" s="480"/>
      <c r="AN811" s="481"/>
      <c r="AO811" s="312">
        <f t="shared" si="315"/>
        <v>0</v>
      </c>
      <c r="AP811" s="312">
        <f t="shared" si="316"/>
        <v>0</v>
      </c>
    </row>
    <row r="812" spans="1:42" s="17" customFormat="1" x14ac:dyDescent="0.2">
      <c r="A812" s="478">
        <v>7</v>
      </c>
      <c r="B812" s="479"/>
      <c r="C812" s="479"/>
      <c r="D812" s="480"/>
      <c r="E812" s="480"/>
      <c r="F812" s="481"/>
      <c r="G812" s="312">
        <f t="shared" si="309"/>
        <v>0</v>
      </c>
      <c r="H812" s="312">
        <f t="shared" si="310"/>
        <v>0</v>
      </c>
      <c r="I812" s="312"/>
      <c r="J812" s="312"/>
      <c r="K812" s="312"/>
      <c r="L812" s="312"/>
      <c r="M812" s="312"/>
      <c r="N812" s="312"/>
      <c r="O812" s="312"/>
      <c r="P812" s="312"/>
      <c r="Q812" s="478">
        <v>18</v>
      </c>
      <c r="R812" s="479"/>
      <c r="S812" s="479"/>
      <c r="T812" s="480"/>
      <c r="U812" s="480"/>
      <c r="V812" s="481"/>
      <c r="W812" s="312">
        <f t="shared" si="311"/>
        <v>0</v>
      </c>
      <c r="X812" s="312">
        <f t="shared" si="312"/>
        <v>0</v>
      </c>
      <c r="Y812" s="312"/>
      <c r="Z812" s="608">
        <v>29</v>
      </c>
      <c r="AA812" s="607"/>
      <c r="AB812" s="607"/>
      <c r="AC812" s="606"/>
      <c r="AD812" s="606"/>
      <c r="AE812" s="605"/>
      <c r="AF812" s="312">
        <f t="shared" si="313"/>
        <v>0</v>
      </c>
      <c r="AG812" s="312">
        <f t="shared" si="314"/>
        <v>0</v>
      </c>
      <c r="AH812" s="312"/>
      <c r="AI812" s="482">
        <v>40</v>
      </c>
      <c r="AJ812" s="479"/>
      <c r="AK812" s="479"/>
      <c r="AL812" s="480"/>
      <c r="AM812" s="480"/>
      <c r="AN812" s="481"/>
      <c r="AO812" s="312">
        <f t="shared" si="315"/>
        <v>0</v>
      </c>
      <c r="AP812" s="312">
        <f t="shared" si="316"/>
        <v>0</v>
      </c>
    </row>
    <row r="813" spans="1:42" s="17" customFormat="1" x14ac:dyDescent="0.2">
      <c r="A813" s="478">
        <v>8</v>
      </c>
      <c r="B813" s="479"/>
      <c r="C813" s="479"/>
      <c r="D813" s="480"/>
      <c r="E813" s="480"/>
      <c r="F813" s="481"/>
      <c r="G813" s="312">
        <f t="shared" si="309"/>
        <v>0</v>
      </c>
      <c r="H813" s="312">
        <f t="shared" si="310"/>
        <v>0</v>
      </c>
      <c r="I813" s="312"/>
      <c r="J813" s="312"/>
      <c r="K813" s="312"/>
      <c r="L813" s="312"/>
      <c r="M813" s="312"/>
      <c r="N813" s="312"/>
      <c r="O813" s="312"/>
      <c r="P813" s="312"/>
      <c r="Q813" s="478">
        <v>19</v>
      </c>
      <c r="R813" s="479"/>
      <c r="S813" s="479"/>
      <c r="T813" s="480"/>
      <c r="U813" s="480"/>
      <c r="V813" s="481"/>
      <c r="W813" s="312">
        <f t="shared" si="311"/>
        <v>0</v>
      </c>
      <c r="X813" s="312">
        <f t="shared" si="312"/>
        <v>0</v>
      </c>
      <c r="Y813" s="312"/>
      <c r="Z813" s="608">
        <v>30</v>
      </c>
      <c r="AA813" s="607"/>
      <c r="AB813" s="607"/>
      <c r="AC813" s="606"/>
      <c r="AD813" s="606"/>
      <c r="AE813" s="605"/>
      <c r="AF813" s="312">
        <f t="shared" si="313"/>
        <v>0</v>
      </c>
      <c r="AG813" s="312">
        <f t="shared" si="314"/>
        <v>0</v>
      </c>
      <c r="AH813" s="312"/>
      <c r="AI813" s="482">
        <v>41</v>
      </c>
      <c r="AJ813" s="479"/>
      <c r="AK813" s="479"/>
      <c r="AL813" s="480"/>
      <c r="AM813" s="480"/>
      <c r="AN813" s="481"/>
      <c r="AO813" s="312">
        <f t="shared" si="315"/>
        <v>0</v>
      </c>
      <c r="AP813" s="312">
        <f t="shared" si="316"/>
        <v>0</v>
      </c>
    </row>
    <row r="814" spans="1:42" s="17" customFormat="1" x14ac:dyDescent="0.2">
      <c r="A814" s="478">
        <v>9</v>
      </c>
      <c r="B814" s="479"/>
      <c r="C814" s="479"/>
      <c r="D814" s="480"/>
      <c r="E814" s="480"/>
      <c r="F814" s="481"/>
      <c r="G814" s="312">
        <f t="shared" si="309"/>
        <v>0</v>
      </c>
      <c r="H814" s="312">
        <f t="shared" si="310"/>
        <v>0</v>
      </c>
      <c r="I814" s="312"/>
      <c r="J814" s="312"/>
      <c r="K814" s="312"/>
      <c r="L814" s="312"/>
      <c r="M814" s="312"/>
      <c r="N814" s="312"/>
      <c r="O814" s="312"/>
      <c r="P814" s="312"/>
      <c r="Q814" s="478">
        <v>20</v>
      </c>
      <c r="R814" s="479"/>
      <c r="S814" s="479"/>
      <c r="T814" s="480"/>
      <c r="U814" s="480"/>
      <c r="V814" s="481"/>
      <c r="W814" s="312">
        <f t="shared" si="311"/>
        <v>0</v>
      </c>
      <c r="X814" s="312">
        <f t="shared" si="312"/>
        <v>0</v>
      </c>
      <c r="Y814" s="312"/>
      <c r="Z814" s="608">
        <v>31</v>
      </c>
      <c r="AA814" s="607"/>
      <c r="AB814" s="607"/>
      <c r="AC814" s="606"/>
      <c r="AD814" s="606"/>
      <c r="AE814" s="605"/>
      <c r="AF814" s="312">
        <f t="shared" si="313"/>
        <v>0</v>
      </c>
      <c r="AG814" s="312">
        <f t="shared" si="314"/>
        <v>0</v>
      </c>
      <c r="AH814" s="312"/>
      <c r="AI814" s="482">
        <v>42</v>
      </c>
      <c r="AJ814" s="479"/>
      <c r="AK814" s="479"/>
      <c r="AL814" s="480"/>
      <c r="AM814" s="480"/>
      <c r="AN814" s="481"/>
      <c r="AO814" s="312">
        <f t="shared" si="315"/>
        <v>0</v>
      </c>
      <c r="AP814" s="312">
        <f t="shared" si="316"/>
        <v>0</v>
      </c>
    </row>
    <row r="815" spans="1:42" s="17" customFormat="1" x14ac:dyDescent="0.2">
      <c r="A815" s="478">
        <v>10</v>
      </c>
      <c r="B815" s="479"/>
      <c r="C815" s="479"/>
      <c r="D815" s="480"/>
      <c r="E815" s="480"/>
      <c r="F815" s="481"/>
      <c r="G815" s="312">
        <f t="shared" si="309"/>
        <v>0</v>
      </c>
      <c r="H815" s="312">
        <f t="shared" si="310"/>
        <v>0</v>
      </c>
      <c r="I815" s="312"/>
      <c r="J815" s="312"/>
      <c r="K815" s="312"/>
      <c r="L815" s="312"/>
      <c r="M815" s="312"/>
      <c r="N815" s="312"/>
      <c r="O815" s="312"/>
      <c r="P815" s="312"/>
      <c r="Q815" s="478">
        <v>21</v>
      </c>
      <c r="R815" s="479"/>
      <c r="S815" s="479"/>
      <c r="T815" s="480"/>
      <c r="U815" s="480"/>
      <c r="V815" s="481"/>
      <c r="W815" s="312">
        <f t="shared" si="311"/>
        <v>0</v>
      </c>
      <c r="X815" s="312">
        <f t="shared" si="312"/>
        <v>0</v>
      </c>
      <c r="Y815" s="312"/>
      <c r="Z815" s="608">
        <v>32</v>
      </c>
      <c r="AA815" s="607"/>
      <c r="AB815" s="607"/>
      <c r="AC815" s="606"/>
      <c r="AD815" s="606"/>
      <c r="AE815" s="605"/>
      <c r="AF815" s="312">
        <f t="shared" si="313"/>
        <v>0</v>
      </c>
      <c r="AG815" s="312">
        <f t="shared" si="314"/>
        <v>0</v>
      </c>
      <c r="AH815" s="312"/>
      <c r="AI815" s="482">
        <v>43</v>
      </c>
      <c r="AJ815" s="479"/>
      <c r="AK815" s="479"/>
      <c r="AL815" s="480"/>
      <c r="AM815" s="480"/>
      <c r="AN815" s="481"/>
      <c r="AO815" s="312">
        <f t="shared" si="315"/>
        <v>0</v>
      </c>
      <c r="AP815" s="312">
        <f t="shared" si="316"/>
        <v>0</v>
      </c>
    </row>
    <row r="816" spans="1:42" s="17" customFormat="1" ht="13.5" thickBot="1" x14ac:dyDescent="0.25">
      <c r="A816" s="483">
        <v>11</v>
      </c>
      <c r="B816" s="484"/>
      <c r="C816" s="484"/>
      <c r="D816" s="485"/>
      <c r="E816" s="485"/>
      <c r="F816" s="486"/>
      <c r="G816" s="312">
        <f t="shared" si="309"/>
        <v>0</v>
      </c>
      <c r="H816" s="312">
        <f t="shared" si="310"/>
        <v>0</v>
      </c>
      <c r="I816" s="312"/>
      <c r="J816" s="312"/>
      <c r="K816" s="312"/>
      <c r="L816" s="312"/>
      <c r="M816" s="312"/>
      <c r="N816" s="312"/>
      <c r="O816" s="312"/>
      <c r="P816" s="312"/>
      <c r="Q816" s="483">
        <v>22</v>
      </c>
      <c r="R816" s="484"/>
      <c r="S816" s="484"/>
      <c r="T816" s="485"/>
      <c r="U816" s="485"/>
      <c r="V816" s="486"/>
      <c r="W816" s="312">
        <f t="shared" si="311"/>
        <v>0</v>
      </c>
      <c r="X816" s="312">
        <f t="shared" si="312"/>
        <v>0</v>
      </c>
      <c r="Y816" s="312"/>
      <c r="Z816" s="604">
        <v>33</v>
      </c>
      <c r="AA816" s="603"/>
      <c r="AB816" s="603"/>
      <c r="AC816" s="602"/>
      <c r="AD816" s="602"/>
      <c r="AE816" s="601"/>
      <c r="AF816" s="312">
        <f t="shared" si="313"/>
        <v>0</v>
      </c>
      <c r="AG816" s="312">
        <f t="shared" si="314"/>
        <v>0</v>
      </c>
      <c r="AH816" s="312"/>
      <c r="AI816" s="487"/>
      <c r="AJ816" s="488" t="s">
        <v>3</v>
      </c>
      <c r="AK816" s="487"/>
      <c r="AL816" s="487"/>
      <c r="AM816" s="487"/>
      <c r="AN816" s="489">
        <f>SUM(F806:F816)+SUM(V806:V816)+SUM(AN806:AN815)+SUM(AE806:AE816)</f>
        <v>0</v>
      </c>
      <c r="AO816" s="312">
        <f t="shared" si="315"/>
        <v>0</v>
      </c>
      <c r="AP816" s="312">
        <f t="shared" si="316"/>
        <v>0</v>
      </c>
    </row>
    <row r="817" spans="1:42" s="17" customFormat="1" x14ac:dyDescent="0.2">
      <c r="B817" s="328"/>
      <c r="C817" s="328"/>
      <c r="D817" s="329"/>
      <c r="E817" s="329"/>
      <c r="F817" s="297"/>
      <c r="G817" s="312"/>
      <c r="H817" s="312"/>
      <c r="I817" s="312"/>
      <c r="J817" s="312"/>
      <c r="K817" s="312"/>
      <c r="L817" s="312"/>
      <c r="M817" s="312"/>
      <c r="N817" s="312"/>
      <c r="O817" s="312"/>
      <c r="P817" s="312"/>
      <c r="R817" s="328"/>
      <c r="S817" s="328"/>
      <c r="T817" s="329"/>
      <c r="U817" s="329"/>
      <c r="V817" s="297"/>
      <c r="W817" s="312"/>
      <c r="X817" s="312"/>
      <c r="Y817" s="312"/>
      <c r="Z817" s="597"/>
      <c r="AA817" s="600"/>
      <c r="AB817" s="600"/>
      <c r="AC817" s="599"/>
      <c r="AD817" s="599"/>
      <c r="AE817" s="598"/>
      <c r="AF817" s="312"/>
      <c r="AG817" s="312"/>
      <c r="AH817" s="312"/>
      <c r="AJ817" s="328"/>
      <c r="AK817" s="328"/>
      <c r="AL817" s="329"/>
      <c r="AM817" s="329"/>
      <c r="AN817" s="297"/>
      <c r="AO817" s="312"/>
      <c r="AP817" s="312"/>
    </row>
    <row r="818" spans="1:42" s="17" customFormat="1" x14ac:dyDescent="0.2">
      <c r="B818" s="328"/>
      <c r="C818" s="328"/>
      <c r="D818" s="329"/>
      <c r="E818" s="329"/>
      <c r="F818" s="297"/>
      <c r="G818" s="312"/>
      <c r="H818" s="312"/>
      <c r="I818" s="312"/>
      <c r="J818" s="312"/>
      <c r="K818" s="312"/>
      <c r="L818" s="312"/>
      <c r="M818" s="312"/>
      <c r="N818" s="312"/>
      <c r="O818" s="312"/>
      <c r="P818" s="312"/>
      <c r="R818" s="328"/>
      <c r="S818" s="328"/>
      <c r="T818" s="329"/>
      <c r="U818" s="329"/>
      <c r="V818" s="297"/>
      <c r="W818" s="312"/>
      <c r="X818" s="312"/>
      <c r="Y818" s="312"/>
      <c r="Z818" s="597"/>
      <c r="AA818" s="600"/>
      <c r="AB818" s="600"/>
      <c r="AC818" s="599"/>
      <c r="AD818" s="599"/>
      <c r="AE818" s="598"/>
      <c r="AF818" s="312"/>
      <c r="AG818" s="312"/>
      <c r="AH818" s="312"/>
      <c r="AJ818" s="328"/>
      <c r="AK818" s="328"/>
      <c r="AL818" s="329"/>
      <c r="AM818" s="329"/>
      <c r="AN818" s="297"/>
      <c r="AO818" s="312"/>
      <c r="AP818" s="312"/>
    </row>
    <row r="819" spans="1:42" s="17" customFormat="1" x14ac:dyDescent="0.2">
      <c r="B819" s="328"/>
      <c r="C819" s="328"/>
      <c r="D819" s="329"/>
      <c r="E819" s="329"/>
      <c r="F819" s="297"/>
      <c r="G819" s="312"/>
      <c r="H819" s="312"/>
      <c r="I819" s="312"/>
      <c r="J819" s="312"/>
      <c r="K819" s="312"/>
      <c r="L819" s="312"/>
      <c r="M819" s="312"/>
      <c r="N819" s="312"/>
      <c r="O819" s="312"/>
      <c r="P819" s="312"/>
      <c r="R819" s="328"/>
      <c r="S819" s="328"/>
      <c r="T819" s="329"/>
      <c r="U819" s="329"/>
      <c r="V819" s="297"/>
      <c r="W819" s="312"/>
      <c r="X819" s="312"/>
      <c r="Y819" s="312"/>
      <c r="Z819" s="597"/>
      <c r="AA819" s="600"/>
      <c r="AB819" s="600"/>
      <c r="AC819" s="599"/>
      <c r="AD819" s="599"/>
      <c r="AE819" s="598"/>
      <c r="AF819" s="312"/>
      <c r="AG819" s="312"/>
      <c r="AH819" s="312"/>
      <c r="AJ819" s="328"/>
      <c r="AK819" s="328"/>
      <c r="AL819" s="329"/>
      <c r="AM819" s="329"/>
      <c r="AN819" s="297"/>
      <c r="AO819" s="312"/>
      <c r="AP819" s="312"/>
    </row>
    <row r="820" spans="1:42" s="17" customFormat="1" x14ac:dyDescent="0.2">
      <c r="B820" s="328"/>
      <c r="C820" s="328"/>
      <c r="D820" s="329"/>
      <c r="E820" s="329"/>
      <c r="F820" s="297"/>
      <c r="G820" s="312"/>
      <c r="H820" s="312"/>
      <c r="I820" s="312"/>
      <c r="J820" s="312"/>
      <c r="K820" s="312"/>
      <c r="L820" s="312"/>
      <c r="M820" s="312"/>
      <c r="N820" s="312"/>
      <c r="O820" s="312"/>
      <c r="P820" s="312"/>
      <c r="R820" s="328"/>
      <c r="S820" s="328"/>
      <c r="T820" s="329"/>
      <c r="U820" s="329"/>
      <c r="V820" s="297"/>
      <c r="W820" s="312"/>
      <c r="X820" s="312"/>
      <c r="Y820" s="312"/>
      <c r="Z820" s="597"/>
      <c r="AA820" s="600"/>
      <c r="AB820" s="600"/>
      <c r="AC820" s="599"/>
      <c r="AD820" s="599"/>
      <c r="AE820" s="598"/>
      <c r="AF820" s="312"/>
      <c r="AG820" s="312"/>
      <c r="AH820" s="312"/>
      <c r="AJ820" s="328"/>
      <c r="AK820" s="328"/>
      <c r="AL820" s="329"/>
      <c r="AM820" s="329"/>
      <c r="AN820" s="297"/>
      <c r="AO820" s="312"/>
      <c r="AP820" s="312"/>
    </row>
    <row r="821" spans="1:42" s="17" customFormat="1" x14ac:dyDescent="0.2">
      <c r="B821" s="328"/>
      <c r="C821" s="328"/>
      <c r="D821" s="329"/>
      <c r="E821" s="329"/>
      <c r="F821" s="297"/>
      <c r="G821" s="312"/>
      <c r="H821" s="312"/>
      <c r="I821" s="312"/>
      <c r="J821" s="312"/>
      <c r="K821" s="312"/>
      <c r="L821" s="312"/>
      <c r="M821" s="312"/>
      <c r="N821" s="312"/>
      <c r="O821" s="312"/>
      <c r="P821" s="312"/>
      <c r="R821" s="328"/>
      <c r="S821" s="328"/>
      <c r="T821" s="329"/>
      <c r="U821" s="329"/>
      <c r="V821" s="297"/>
      <c r="W821" s="312"/>
      <c r="X821" s="312"/>
      <c r="Y821" s="312"/>
      <c r="Z821" s="597"/>
      <c r="AA821" s="600"/>
      <c r="AB821" s="600"/>
      <c r="AC821" s="599"/>
      <c r="AD821" s="599"/>
      <c r="AE821" s="598"/>
      <c r="AF821" s="312"/>
      <c r="AG821" s="312"/>
      <c r="AH821" s="312"/>
      <c r="AJ821" s="328"/>
      <c r="AK821" s="328"/>
      <c r="AL821" s="329"/>
      <c r="AM821" s="329"/>
      <c r="AN821" s="297"/>
      <c r="AO821" s="312"/>
      <c r="AP821" s="312"/>
    </row>
    <row r="822" spans="1:42" s="17" customFormat="1" x14ac:dyDescent="0.2">
      <c r="B822" s="328"/>
      <c r="C822" s="328"/>
      <c r="D822" s="329"/>
      <c r="E822" s="329"/>
      <c r="F822" s="297"/>
      <c r="G822" s="312"/>
      <c r="H822" s="312"/>
      <c r="I822" s="312"/>
      <c r="J822" s="312"/>
      <c r="K822" s="312"/>
      <c r="L822" s="312"/>
      <c r="M822" s="312"/>
      <c r="N822" s="312"/>
      <c r="O822" s="312"/>
      <c r="P822" s="312"/>
      <c r="R822" s="328"/>
      <c r="S822" s="328"/>
      <c r="T822" s="329"/>
      <c r="U822" s="329"/>
      <c r="V822" s="297"/>
      <c r="W822" s="312"/>
      <c r="X822" s="312"/>
      <c r="Y822" s="312"/>
      <c r="Z822" s="597"/>
      <c r="AA822" s="600"/>
      <c r="AB822" s="600"/>
      <c r="AC822" s="599"/>
      <c r="AD822" s="599"/>
      <c r="AE822" s="598"/>
      <c r="AF822" s="312"/>
      <c r="AG822" s="312"/>
      <c r="AH822" s="312"/>
      <c r="AJ822" s="328"/>
      <c r="AK822" s="328"/>
      <c r="AL822" s="329"/>
      <c r="AM822" s="329"/>
      <c r="AN822" s="297"/>
      <c r="AO822" s="312"/>
      <c r="AP822" s="312"/>
    </row>
    <row r="823" spans="1:42" s="17" customFormat="1" ht="13.5" thickBot="1" x14ac:dyDescent="0.25">
      <c r="B823" s="328"/>
      <c r="C823" s="328"/>
      <c r="D823" s="329"/>
      <c r="E823" s="329"/>
      <c r="F823" s="297"/>
      <c r="G823" s="312"/>
      <c r="H823" s="312"/>
      <c r="I823" s="312"/>
      <c r="J823" s="312"/>
      <c r="K823" s="312"/>
      <c r="L823" s="312"/>
      <c r="M823" s="312"/>
      <c r="N823" s="312"/>
      <c r="O823" s="312"/>
      <c r="P823" s="312"/>
      <c r="R823" s="328"/>
      <c r="S823" s="328"/>
      <c r="T823" s="329"/>
      <c r="U823" s="329"/>
      <c r="V823" s="297"/>
      <c r="W823" s="312"/>
      <c r="X823" s="312"/>
      <c r="Y823" s="312"/>
      <c r="Z823" s="597"/>
      <c r="AA823" s="600"/>
      <c r="AB823" s="600"/>
      <c r="AC823" s="599"/>
      <c r="AD823" s="599"/>
      <c r="AE823" s="598"/>
      <c r="AF823" s="312"/>
      <c r="AG823" s="312"/>
      <c r="AH823" s="312"/>
      <c r="AJ823" s="328"/>
      <c r="AK823" s="328"/>
      <c r="AL823" s="329"/>
      <c r="AM823" s="329"/>
      <c r="AN823" s="297"/>
      <c r="AO823" s="312"/>
      <c r="AP823" s="312"/>
    </row>
    <row r="824" spans="1:42" s="17" customFormat="1" ht="13.5" customHeight="1" thickBot="1" x14ac:dyDescent="0.25">
      <c r="A824" s="472">
        <v>39</v>
      </c>
      <c r="B824" s="473"/>
      <c r="C824" s="473"/>
      <c r="D824" s="755" t="s">
        <v>159</v>
      </c>
      <c r="E824" s="757" t="s">
        <v>34</v>
      </c>
      <c r="F824" s="317">
        <f>+$AN836</f>
        <v>0</v>
      </c>
      <c r="Q824" s="472"/>
      <c r="R824" s="473"/>
      <c r="S824" s="473"/>
      <c r="T824" s="755" t="s">
        <v>159</v>
      </c>
      <c r="U824" s="757" t="s">
        <v>34</v>
      </c>
      <c r="V824" s="317">
        <f>+$AN836</f>
        <v>0</v>
      </c>
      <c r="Z824" s="615">
        <v>39</v>
      </c>
      <c r="AA824" s="614"/>
      <c r="AB824" s="614"/>
      <c r="AC824" s="763" t="s">
        <v>159</v>
      </c>
      <c r="AD824" s="761" t="s">
        <v>34</v>
      </c>
      <c r="AE824" s="612">
        <f>+$AN836</f>
        <v>0</v>
      </c>
      <c r="AI824" s="473"/>
      <c r="AJ824" s="473"/>
      <c r="AK824" s="473"/>
      <c r="AL824" s="765" t="s">
        <v>159</v>
      </c>
      <c r="AM824" s="757" t="s">
        <v>34</v>
      </c>
      <c r="AN824" s="767" t="s">
        <v>18</v>
      </c>
    </row>
    <row r="825" spans="1:42" s="17" customFormat="1" ht="51" x14ac:dyDescent="0.2">
      <c r="A825" s="475" t="s">
        <v>7</v>
      </c>
      <c r="B825" s="476" t="str">
        <f>+" אסמכתא " &amp; B41 &amp;"         חזרה לטבלה "</f>
        <v xml:space="preserve"> אסמכתא          חזרה לטבלה </v>
      </c>
      <c r="C825" s="477" t="s">
        <v>203</v>
      </c>
      <c r="D825" s="756"/>
      <c r="E825" s="758"/>
      <c r="F825" s="317" t="s">
        <v>18</v>
      </c>
      <c r="G825" s="312"/>
      <c r="Q825" s="475" t="s">
        <v>23</v>
      </c>
      <c r="R825" s="476" t="str">
        <f>+" אסמכתא " &amp; B41 &amp;"         חזרה לטבלה "</f>
        <v xml:space="preserve"> אסמכתא          חזרה לטבלה </v>
      </c>
      <c r="S825" s="477" t="s">
        <v>203</v>
      </c>
      <c r="T825" s="756"/>
      <c r="U825" s="758"/>
      <c r="V825" s="317" t="s">
        <v>18</v>
      </c>
      <c r="W825" s="312"/>
      <c r="Z825" s="611" t="s">
        <v>7</v>
      </c>
      <c r="AA825" s="610" t="str">
        <f>+" אסמכתא " &amp; B41 &amp;"         חזרה לטבלה "</f>
        <v xml:space="preserve"> אסמכתא          חזרה לטבלה </v>
      </c>
      <c r="AB825" s="609" t="s">
        <v>203</v>
      </c>
      <c r="AC825" s="764"/>
      <c r="AD825" s="762"/>
      <c r="AE825" s="612" t="s">
        <v>18</v>
      </c>
      <c r="AF825" s="312"/>
      <c r="AI825" s="477" t="s">
        <v>23</v>
      </c>
      <c r="AJ825" s="476" t="str">
        <f>+" אסמכתא " &amp; B41 &amp;"         חזרה לטבלה "</f>
        <v xml:space="preserve"> אסמכתא          חזרה לטבלה </v>
      </c>
      <c r="AK825" s="477" t="s">
        <v>203</v>
      </c>
      <c r="AL825" s="766"/>
      <c r="AM825" s="758"/>
      <c r="AN825" s="768"/>
      <c r="AO825" s="312"/>
    </row>
    <row r="826" spans="1:42" s="17" customFormat="1" x14ac:dyDescent="0.2">
      <c r="A826" s="478">
        <v>1</v>
      </c>
      <c r="B826" s="479"/>
      <c r="C826" s="479"/>
      <c r="D826" s="480"/>
      <c r="E826" s="480"/>
      <c r="F826" s="481"/>
      <c r="G826" s="312">
        <f t="shared" ref="G826:G836" si="317">IF(AND((COUNTA($C$3)=1),(COUNTA(F826)=1),($C$3&lt;&gt;0),(OR((E826&lt;$C$62),(E826&gt;($E$62+61))))),1,0)</f>
        <v>0</v>
      </c>
      <c r="H826" s="312">
        <f t="shared" ref="H826:H836" si="318">IF(AND((COUNTA($C$3)=1),(COUNTA(F826)=1),($C$3&lt;&gt;0),(OR((D826&lt;$C$62),(D826&gt;($E$62))))),1,0)</f>
        <v>0</v>
      </c>
      <c r="I826" s="312"/>
      <c r="J826" s="312"/>
      <c r="K826" s="312"/>
      <c r="L826" s="312"/>
      <c r="M826" s="312"/>
      <c r="N826" s="312"/>
      <c r="O826" s="312"/>
      <c r="P826" s="312"/>
      <c r="Q826" s="478">
        <v>12</v>
      </c>
      <c r="R826" s="479"/>
      <c r="S826" s="479"/>
      <c r="T826" s="480"/>
      <c r="U826" s="480"/>
      <c r="V826" s="481"/>
      <c r="W826" s="312">
        <f t="shared" ref="W826:W836" si="319">IF(AND((COUNTA($C$3)=1),(COUNTA(V826)=1),($C$3&lt;&gt;0),(OR((U826&lt;$C$62),(U826&gt;($E$62+61))))),1,0)</f>
        <v>0</v>
      </c>
      <c r="X826" s="312">
        <f t="shared" ref="X826:X836" si="320">IF(AND((COUNTA($C$3)=1),(COUNTA(V826)=1),($C$3&lt;&gt;0),(OR((T826&lt;$C$62),(T826&gt;($E$62))))),1,0)</f>
        <v>0</v>
      </c>
      <c r="Y826" s="312"/>
      <c r="Z826" s="608">
        <v>23</v>
      </c>
      <c r="AA826" s="607"/>
      <c r="AB826" s="607"/>
      <c r="AC826" s="606"/>
      <c r="AD826" s="606"/>
      <c r="AE826" s="605"/>
      <c r="AF826" s="312">
        <f t="shared" ref="AF826:AF836" si="321">IF(AND((COUNTA($C$3)=1),(COUNTA(AE826)=1),($C$3&lt;&gt;0),(OR((AD826&lt;$C$62),(AD826&gt;($E$62+61))))),1,0)</f>
        <v>0</v>
      </c>
      <c r="AG826" s="312">
        <f t="shared" ref="AG826:AG836" si="322">IF(AND((COUNTA($C$3)=1),(COUNTA(AE826)=1),($C$3&lt;&gt;0),(OR((AC826&lt;$C$62),(AC826&gt;($E$62))))),1,0)</f>
        <v>0</v>
      </c>
      <c r="AH826" s="312"/>
      <c r="AI826" s="482">
        <v>34</v>
      </c>
      <c r="AJ826" s="479"/>
      <c r="AK826" s="479"/>
      <c r="AL826" s="480"/>
      <c r="AM826" s="480"/>
      <c r="AN826" s="481"/>
      <c r="AO826" s="312">
        <f t="shared" ref="AO826:AO836" si="323">IF(AND((COUNTA($C$3)=1),(COUNTA(AN826)=1),($C$3&lt;&gt;0),(OR((AM826&lt;$C$62),(AM826&gt;($E$62+61))))),1,0)</f>
        <v>0</v>
      </c>
      <c r="AP826" s="312">
        <f t="shared" ref="AP826:AP836" si="324">IF(AND((COUNTA($C$3)=1),(COUNTA(AN826)=1),($C$3&lt;&gt;0),(OR((AL826&lt;$C$62),(AL826&gt;($E$62))))),1,0)</f>
        <v>0</v>
      </c>
    </row>
    <row r="827" spans="1:42" s="17" customFormat="1" x14ac:dyDescent="0.2">
      <c r="A827" s="478">
        <v>2</v>
      </c>
      <c r="B827" s="479"/>
      <c r="C827" s="479"/>
      <c r="D827" s="480"/>
      <c r="E827" s="480"/>
      <c r="F827" s="481"/>
      <c r="G827" s="312">
        <f t="shared" si="317"/>
        <v>0</v>
      </c>
      <c r="H827" s="312">
        <f t="shared" si="318"/>
        <v>0</v>
      </c>
      <c r="I827" s="312"/>
      <c r="J827" s="312"/>
      <c r="K827" s="312"/>
      <c r="L827" s="312"/>
      <c r="M827" s="312"/>
      <c r="N827" s="312"/>
      <c r="O827" s="312"/>
      <c r="P827" s="312"/>
      <c r="Q827" s="478">
        <v>13</v>
      </c>
      <c r="R827" s="479"/>
      <c r="S827" s="479"/>
      <c r="T827" s="480"/>
      <c r="U827" s="480"/>
      <c r="V827" s="481"/>
      <c r="W827" s="312">
        <f t="shared" si="319"/>
        <v>0</v>
      </c>
      <c r="X827" s="312">
        <f t="shared" si="320"/>
        <v>0</v>
      </c>
      <c r="Y827" s="312"/>
      <c r="Z827" s="608">
        <v>24</v>
      </c>
      <c r="AA827" s="607"/>
      <c r="AB827" s="607"/>
      <c r="AC827" s="606"/>
      <c r="AD827" s="606"/>
      <c r="AE827" s="605"/>
      <c r="AF827" s="312">
        <f t="shared" si="321"/>
        <v>0</v>
      </c>
      <c r="AG827" s="312">
        <f t="shared" si="322"/>
        <v>0</v>
      </c>
      <c r="AH827" s="312"/>
      <c r="AI827" s="482">
        <v>35</v>
      </c>
      <c r="AJ827" s="479"/>
      <c r="AK827" s="479"/>
      <c r="AL827" s="480"/>
      <c r="AM827" s="480"/>
      <c r="AN827" s="481"/>
      <c r="AO827" s="312">
        <f t="shared" si="323"/>
        <v>0</v>
      </c>
      <c r="AP827" s="312">
        <f t="shared" si="324"/>
        <v>0</v>
      </c>
    </row>
    <row r="828" spans="1:42" s="17" customFormat="1" x14ac:dyDescent="0.2">
      <c r="A828" s="478">
        <v>3</v>
      </c>
      <c r="B828" s="479"/>
      <c r="C828" s="479"/>
      <c r="D828" s="480"/>
      <c r="E828" s="480"/>
      <c r="F828" s="481"/>
      <c r="G828" s="312">
        <f t="shared" si="317"/>
        <v>0</v>
      </c>
      <c r="H828" s="312">
        <f t="shared" si="318"/>
        <v>0</v>
      </c>
      <c r="I828" s="312"/>
      <c r="J828" s="312"/>
      <c r="K828" s="312"/>
      <c r="L828" s="312"/>
      <c r="M828" s="312"/>
      <c r="N828" s="312"/>
      <c r="O828" s="312"/>
      <c r="P828" s="312"/>
      <c r="Q828" s="478">
        <v>14</v>
      </c>
      <c r="R828" s="479"/>
      <c r="S828" s="479"/>
      <c r="T828" s="480"/>
      <c r="U828" s="480"/>
      <c r="V828" s="481"/>
      <c r="W828" s="312">
        <f t="shared" si="319"/>
        <v>0</v>
      </c>
      <c r="X828" s="312">
        <f t="shared" si="320"/>
        <v>0</v>
      </c>
      <c r="Y828" s="312"/>
      <c r="Z828" s="608">
        <v>25</v>
      </c>
      <c r="AA828" s="607"/>
      <c r="AB828" s="607"/>
      <c r="AC828" s="606"/>
      <c r="AD828" s="606"/>
      <c r="AE828" s="605"/>
      <c r="AF828" s="312">
        <f t="shared" si="321"/>
        <v>0</v>
      </c>
      <c r="AG828" s="312">
        <f t="shared" si="322"/>
        <v>0</v>
      </c>
      <c r="AH828" s="312"/>
      <c r="AI828" s="482">
        <v>36</v>
      </c>
      <c r="AJ828" s="479"/>
      <c r="AK828" s="479"/>
      <c r="AL828" s="480"/>
      <c r="AM828" s="480"/>
      <c r="AN828" s="481"/>
      <c r="AO828" s="312">
        <f t="shared" si="323"/>
        <v>0</v>
      </c>
      <c r="AP828" s="312">
        <f t="shared" si="324"/>
        <v>0</v>
      </c>
    </row>
    <row r="829" spans="1:42" s="17" customFormat="1" x14ac:dyDescent="0.2">
      <c r="A829" s="478">
        <v>4</v>
      </c>
      <c r="B829" s="479"/>
      <c r="C829" s="479"/>
      <c r="D829" s="480"/>
      <c r="E829" s="480"/>
      <c r="F829" s="481"/>
      <c r="G829" s="312">
        <f t="shared" si="317"/>
        <v>0</v>
      </c>
      <c r="H829" s="312">
        <f t="shared" si="318"/>
        <v>0</v>
      </c>
      <c r="I829" s="312"/>
      <c r="J829" s="312"/>
      <c r="K829" s="312"/>
      <c r="L829" s="312"/>
      <c r="M829" s="312"/>
      <c r="N829" s="312"/>
      <c r="O829" s="312"/>
      <c r="P829" s="312"/>
      <c r="Q829" s="478">
        <v>15</v>
      </c>
      <c r="R829" s="479"/>
      <c r="S829" s="479"/>
      <c r="T829" s="480"/>
      <c r="U829" s="480"/>
      <c r="V829" s="481"/>
      <c r="W829" s="312">
        <f t="shared" si="319"/>
        <v>0</v>
      </c>
      <c r="X829" s="312">
        <f t="shared" si="320"/>
        <v>0</v>
      </c>
      <c r="Y829" s="312"/>
      <c r="Z829" s="608">
        <v>26</v>
      </c>
      <c r="AA829" s="607"/>
      <c r="AB829" s="607"/>
      <c r="AC829" s="606"/>
      <c r="AD829" s="606"/>
      <c r="AE829" s="605"/>
      <c r="AF829" s="312">
        <f t="shared" si="321"/>
        <v>0</v>
      </c>
      <c r="AG829" s="312">
        <f t="shared" si="322"/>
        <v>0</v>
      </c>
      <c r="AH829" s="312"/>
      <c r="AI829" s="482">
        <v>37</v>
      </c>
      <c r="AJ829" s="479"/>
      <c r="AK829" s="479"/>
      <c r="AL829" s="480"/>
      <c r="AM829" s="480"/>
      <c r="AN829" s="481"/>
      <c r="AO829" s="312">
        <f t="shared" si="323"/>
        <v>0</v>
      </c>
      <c r="AP829" s="312">
        <f t="shared" si="324"/>
        <v>0</v>
      </c>
    </row>
    <row r="830" spans="1:42" s="17" customFormat="1" x14ac:dyDescent="0.2">
      <c r="A830" s="478">
        <v>5</v>
      </c>
      <c r="B830" s="479"/>
      <c r="C830" s="479"/>
      <c r="D830" s="480"/>
      <c r="E830" s="480"/>
      <c r="F830" s="481"/>
      <c r="G830" s="312">
        <f t="shared" si="317"/>
        <v>0</v>
      </c>
      <c r="H830" s="312">
        <f t="shared" si="318"/>
        <v>0</v>
      </c>
      <c r="I830" s="312"/>
      <c r="J830" s="312"/>
      <c r="K830" s="312"/>
      <c r="L830" s="312"/>
      <c r="M830" s="312"/>
      <c r="N830" s="312"/>
      <c r="O830" s="312"/>
      <c r="P830" s="312"/>
      <c r="Q830" s="478">
        <v>16</v>
      </c>
      <c r="R830" s="479"/>
      <c r="S830" s="479"/>
      <c r="T830" s="480"/>
      <c r="U830" s="480"/>
      <c r="V830" s="481"/>
      <c r="W830" s="312">
        <f t="shared" si="319"/>
        <v>0</v>
      </c>
      <c r="X830" s="312">
        <f t="shared" si="320"/>
        <v>0</v>
      </c>
      <c r="Y830" s="312"/>
      <c r="Z830" s="608">
        <v>27</v>
      </c>
      <c r="AA830" s="607"/>
      <c r="AB830" s="607"/>
      <c r="AC830" s="606"/>
      <c r="AD830" s="606"/>
      <c r="AE830" s="605"/>
      <c r="AF830" s="312">
        <f t="shared" si="321"/>
        <v>0</v>
      </c>
      <c r="AG830" s="312">
        <f t="shared" si="322"/>
        <v>0</v>
      </c>
      <c r="AH830" s="312"/>
      <c r="AI830" s="482">
        <v>38</v>
      </c>
      <c r="AJ830" s="479"/>
      <c r="AK830" s="479"/>
      <c r="AL830" s="480"/>
      <c r="AM830" s="480"/>
      <c r="AN830" s="481"/>
      <c r="AO830" s="312">
        <f t="shared" si="323"/>
        <v>0</v>
      </c>
      <c r="AP830" s="312">
        <f t="shared" si="324"/>
        <v>0</v>
      </c>
    </row>
    <row r="831" spans="1:42" s="17" customFormat="1" x14ac:dyDescent="0.2">
      <c r="A831" s="478">
        <v>6</v>
      </c>
      <c r="B831" s="479"/>
      <c r="C831" s="479"/>
      <c r="D831" s="480"/>
      <c r="E831" s="480"/>
      <c r="F831" s="481"/>
      <c r="G831" s="312">
        <f t="shared" si="317"/>
        <v>0</v>
      </c>
      <c r="H831" s="312">
        <f t="shared" si="318"/>
        <v>0</v>
      </c>
      <c r="I831" s="312"/>
      <c r="J831" s="312"/>
      <c r="K831" s="312"/>
      <c r="L831" s="312"/>
      <c r="M831" s="312"/>
      <c r="N831" s="312"/>
      <c r="O831" s="312"/>
      <c r="P831" s="312"/>
      <c r="Q831" s="478">
        <v>17</v>
      </c>
      <c r="R831" s="479"/>
      <c r="S831" s="479"/>
      <c r="T831" s="480"/>
      <c r="U831" s="480"/>
      <c r="V831" s="481"/>
      <c r="W831" s="312">
        <f t="shared" si="319"/>
        <v>0</v>
      </c>
      <c r="X831" s="312">
        <f t="shared" si="320"/>
        <v>0</v>
      </c>
      <c r="Y831" s="312"/>
      <c r="Z831" s="608">
        <v>28</v>
      </c>
      <c r="AA831" s="607"/>
      <c r="AB831" s="607"/>
      <c r="AC831" s="606"/>
      <c r="AD831" s="606"/>
      <c r="AE831" s="605"/>
      <c r="AF831" s="312">
        <f t="shared" si="321"/>
        <v>0</v>
      </c>
      <c r="AG831" s="312">
        <f t="shared" si="322"/>
        <v>0</v>
      </c>
      <c r="AH831" s="312"/>
      <c r="AI831" s="482">
        <v>39</v>
      </c>
      <c r="AJ831" s="479"/>
      <c r="AK831" s="479"/>
      <c r="AL831" s="480"/>
      <c r="AM831" s="480"/>
      <c r="AN831" s="481"/>
      <c r="AO831" s="312">
        <f t="shared" si="323"/>
        <v>0</v>
      </c>
      <c r="AP831" s="312">
        <f t="shared" si="324"/>
        <v>0</v>
      </c>
    </row>
    <row r="832" spans="1:42" s="17" customFormat="1" x14ac:dyDescent="0.2">
      <c r="A832" s="478">
        <v>7</v>
      </c>
      <c r="B832" s="479"/>
      <c r="C832" s="479"/>
      <c r="D832" s="480"/>
      <c r="E832" s="480"/>
      <c r="F832" s="481"/>
      <c r="G832" s="312">
        <f t="shared" si="317"/>
        <v>0</v>
      </c>
      <c r="H832" s="312">
        <f t="shared" si="318"/>
        <v>0</v>
      </c>
      <c r="I832" s="312"/>
      <c r="J832" s="312"/>
      <c r="K832" s="312"/>
      <c r="L832" s="312"/>
      <c r="M832" s="312"/>
      <c r="N832" s="312"/>
      <c r="O832" s="312"/>
      <c r="P832" s="312"/>
      <c r="Q832" s="478">
        <v>18</v>
      </c>
      <c r="R832" s="479"/>
      <c r="S832" s="479"/>
      <c r="T832" s="480"/>
      <c r="U832" s="480"/>
      <c r="V832" s="481"/>
      <c r="W832" s="312">
        <f t="shared" si="319"/>
        <v>0</v>
      </c>
      <c r="X832" s="312">
        <f t="shared" si="320"/>
        <v>0</v>
      </c>
      <c r="Y832" s="312"/>
      <c r="Z832" s="608">
        <v>29</v>
      </c>
      <c r="AA832" s="607"/>
      <c r="AB832" s="607"/>
      <c r="AC832" s="606"/>
      <c r="AD832" s="606"/>
      <c r="AE832" s="605"/>
      <c r="AF832" s="312">
        <f t="shared" si="321"/>
        <v>0</v>
      </c>
      <c r="AG832" s="312">
        <f t="shared" si="322"/>
        <v>0</v>
      </c>
      <c r="AH832" s="312"/>
      <c r="AI832" s="482">
        <v>40</v>
      </c>
      <c r="AJ832" s="479"/>
      <c r="AK832" s="479"/>
      <c r="AL832" s="480"/>
      <c r="AM832" s="480"/>
      <c r="AN832" s="481"/>
      <c r="AO832" s="312">
        <f t="shared" si="323"/>
        <v>0</v>
      </c>
      <c r="AP832" s="312">
        <f t="shared" si="324"/>
        <v>0</v>
      </c>
    </row>
    <row r="833" spans="1:42" s="17" customFormat="1" x14ac:dyDescent="0.2">
      <c r="A833" s="478">
        <v>8</v>
      </c>
      <c r="B833" s="479"/>
      <c r="C833" s="479"/>
      <c r="D833" s="480"/>
      <c r="E833" s="480"/>
      <c r="F833" s="481"/>
      <c r="G833" s="312">
        <f t="shared" si="317"/>
        <v>0</v>
      </c>
      <c r="H833" s="312">
        <f t="shared" si="318"/>
        <v>0</v>
      </c>
      <c r="I833" s="312"/>
      <c r="J833" s="312"/>
      <c r="K833" s="312"/>
      <c r="L833" s="312"/>
      <c r="M833" s="312"/>
      <c r="N833" s="312"/>
      <c r="O833" s="312"/>
      <c r="P833" s="312"/>
      <c r="Q833" s="478">
        <v>19</v>
      </c>
      <c r="R833" s="479"/>
      <c r="S833" s="479"/>
      <c r="T833" s="480"/>
      <c r="U833" s="480"/>
      <c r="V833" s="481"/>
      <c r="W833" s="312">
        <f t="shared" si="319"/>
        <v>0</v>
      </c>
      <c r="X833" s="312">
        <f t="shared" si="320"/>
        <v>0</v>
      </c>
      <c r="Y833" s="312"/>
      <c r="Z833" s="608">
        <v>30</v>
      </c>
      <c r="AA833" s="607"/>
      <c r="AB833" s="607"/>
      <c r="AC833" s="606"/>
      <c r="AD833" s="606"/>
      <c r="AE833" s="605"/>
      <c r="AF833" s="312">
        <f t="shared" si="321"/>
        <v>0</v>
      </c>
      <c r="AG833" s="312">
        <f t="shared" si="322"/>
        <v>0</v>
      </c>
      <c r="AH833" s="312"/>
      <c r="AI833" s="482">
        <v>41</v>
      </c>
      <c r="AJ833" s="479"/>
      <c r="AK833" s="479"/>
      <c r="AL833" s="480"/>
      <c r="AM833" s="480"/>
      <c r="AN833" s="481"/>
      <c r="AO833" s="312">
        <f t="shared" si="323"/>
        <v>0</v>
      </c>
      <c r="AP833" s="312">
        <f t="shared" si="324"/>
        <v>0</v>
      </c>
    </row>
    <row r="834" spans="1:42" s="17" customFormat="1" x14ac:dyDescent="0.2">
      <c r="A834" s="478">
        <v>9</v>
      </c>
      <c r="B834" s="479"/>
      <c r="C834" s="479"/>
      <c r="D834" s="480"/>
      <c r="E834" s="480"/>
      <c r="F834" s="481"/>
      <c r="G834" s="312">
        <f t="shared" si="317"/>
        <v>0</v>
      </c>
      <c r="H834" s="312">
        <f t="shared" si="318"/>
        <v>0</v>
      </c>
      <c r="I834" s="312"/>
      <c r="J834" s="312"/>
      <c r="K834" s="312"/>
      <c r="L834" s="312"/>
      <c r="M834" s="312"/>
      <c r="N834" s="312"/>
      <c r="O834" s="312"/>
      <c r="P834" s="312"/>
      <c r="Q834" s="478">
        <v>20</v>
      </c>
      <c r="R834" s="479"/>
      <c r="S834" s="479"/>
      <c r="T834" s="480"/>
      <c r="U834" s="480"/>
      <c r="V834" s="481"/>
      <c r="W834" s="312">
        <f t="shared" si="319"/>
        <v>0</v>
      </c>
      <c r="X834" s="312">
        <f t="shared" si="320"/>
        <v>0</v>
      </c>
      <c r="Y834" s="312"/>
      <c r="Z834" s="608">
        <v>31</v>
      </c>
      <c r="AA834" s="607"/>
      <c r="AB834" s="607"/>
      <c r="AC834" s="606"/>
      <c r="AD834" s="606"/>
      <c r="AE834" s="605"/>
      <c r="AF834" s="312">
        <f t="shared" si="321"/>
        <v>0</v>
      </c>
      <c r="AG834" s="312">
        <f t="shared" si="322"/>
        <v>0</v>
      </c>
      <c r="AH834" s="312"/>
      <c r="AI834" s="482">
        <v>42</v>
      </c>
      <c r="AJ834" s="479"/>
      <c r="AK834" s="479"/>
      <c r="AL834" s="480"/>
      <c r="AM834" s="480"/>
      <c r="AN834" s="481"/>
      <c r="AO834" s="312">
        <f t="shared" si="323"/>
        <v>0</v>
      </c>
      <c r="AP834" s="312">
        <f t="shared" si="324"/>
        <v>0</v>
      </c>
    </row>
    <row r="835" spans="1:42" s="17" customFormat="1" x14ac:dyDescent="0.2">
      <c r="A835" s="478">
        <v>10</v>
      </c>
      <c r="B835" s="479"/>
      <c r="C835" s="479"/>
      <c r="D835" s="480"/>
      <c r="E835" s="480"/>
      <c r="F835" s="481"/>
      <c r="G835" s="312">
        <f t="shared" si="317"/>
        <v>0</v>
      </c>
      <c r="H835" s="312">
        <f t="shared" si="318"/>
        <v>0</v>
      </c>
      <c r="I835" s="312"/>
      <c r="J835" s="312"/>
      <c r="K835" s="312"/>
      <c r="L835" s="312"/>
      <c r="M835" s="312"/>
      <c r="N835" s="312"/>
      <c r="O835" s="312"/>
      <c r="P835" s="312"/>
      <c r="Q835" s="478">
        <v>21</v>
      </c>
      <c r="R835" s="479"/>
      <c r="S835" s="479"/>
      <c r="T835" s="480"/>
      <c r="U835" s="480"/>
      <c r="V835" s="481"/>
      <c r="W835" s="312">
        <f t="shared" si="319"/>
        <v>0</v>
      </c>
      <c r="X835" s="312">
        <f t="shared" si="320"/>
        <v>0</v>
      </c>
      <c r="Y835" s="312"/>
      <c r="Z835" s="608">
        <v>32</v>
      </c>
      <c r="AA835" s="607"/>
      <c r="AB835" s="607"/>
      <c r="AC835" s="606"/>
      <c r="AD835" s="606"/>
      <c r="AE835" s="605"/>
      <c r="AF835" s="312">
        <f t="shared" si="321"/>
        <v>0</v>
      </c>
      <c r="AG835" s="312">
        <f t="shared" si="322"/>
        <v>0</v>
      </c>
      <c r="AH835" s="312"/>
      <c r="AI835" s="482">
        <v>43</v>
      </c>
      <c r="AJ835" s="479"/>
      <c r="AK835" s="479"/>
      <c r="AL835" s="480"/>
      <c r="AM835" s="480"/>
      <c r="AN835" s="481"/>
      <c r="AO835" s="312">
        <f t="shared" si="323"/>
        <v>0</v>
      </c>
      <c r="AP835" s="312">
        <f t="shared" si="324"/>
        <v>0</v>
      </c>
    </row>
    <row r="836" spans="1:42" s="17" customFormat="1" ht="13.5" thickBot="1" x14ac:dyDescent="0.25">
      <c r="A836" s="483">
        <v>11</v>
      </c>
      <c r="B836" s="484"/>
      <c r="C836" s="484"/>
      <c r="D836" s="485"/>
      <c r="E836" s="485"/>
      <c r="F836" s="486"/>
      <c r="G836" s="312">
        <f t="shared" si="317"/>
        <v>0</v>
      </c>
      <c r="H836" s="312">
        <f t="shared" si="318"/>
        <v>0</v>
      </c>
      <c r="I836" s="312"/>
      <c r="J836" s="312"/>
      <c r="K836" s="312"/>
      <c r="L836" s="312"/>
      <c r="M836" s="312"/>
      <c r="N836" s="312"/>
      <c r="O836" s="312"/>
      <c r="P836" s="312"/>
      <c r="Q836" s="483">
        <v>22</v>
      </c>
      <c r="R836" s="484"/>
      <c r="S836" s="484"/>
      <c r="T836" s="485"/>
      <c r="U836" s="485"/>
      <c r="V836" s="486"/>
      <c r="W836" s="312">
        <f t="shared" si="319"/>
        <v>0</v>
      </c>
      <c r="X836" s="312">
        <f t="shared" si="320"/>
        <v>0</v>
      </c>
      <c r="Y836" s="312"/>
      <c r="Z836" s="604">
        <v>33</v>
      </c>
      <c r="AA836" s="603"/>
      <c r="AB836" s="603"/>
      <c r="AC836" s="602"/>
      <c r="AD836" s="602"/>
      <c r="AE836" s="601"/>
      <c r="AF836" s="312">
        <f t="shared" si="321"/>
        <v>0</v>
      </c>
      <c r="AG836" s="312">
        <f t="shared" si="322"/>
        <v>0</v>
      </c>
      <c r="AH836" s="312"/>
      <c r="AI836" s="487"/>
      <c r="AJ836" s="488" t="s">
        <v>3</v>
      </c>
      <c r="AK836" s="487"/>
      <c r="AL836" s="487"/>
      <c r="AM836" s="487"/>
      <c r="AN836" s="489">
        <f>SUM(F826:F836)+SUM(V826:V836)+SUM(AN826:AN835)+SUM(AE826:AE836)</f>
        <v>0</v>
      </c>
      <c r="AO836" s="312">
        <f t="shared" si="323"/>
        <v>0</v>
      </c>
      <c r="AP836" s="312">
        <f t="shared" si="324"/>
        <v>0</v>
      </c>
    </row>
    <row r="837" spans="1:42" s="17" customFormat="1" x14ac:dyDescent="0.2">
      <c r="B837" s="328"/>
      <c r="C837" s="328"/>
      <c r="D837" s="329"/>
      <c r="E837" s="329"/>
      <c r="F837" s="297"/>
      <c r="G837" s="312"/>
      <c r="H837" s="312"/>
      <c r="I837" s="312"/>
      <c r="J837" s="312"/>
      <c r="K837" s="312"/>
      <c r="L837" s="312"/>
      <c r="M837" s="312"/>
      <c r="N837" s="312"/>
      <c r="O837" s="312"/>
      <c r="P837" s="312"/>
      <c r="R837" s="328"/>
      <c r="S837" s="328"/>
      <c r="T837" s="329"/>
      <c r="U837" s="329"/>
      <c r="V837" s="297"/>
      <c r="W837" s="312"/>
      <c r="X837" s="312"/>
      <c r="Y837" s="312"/>
      <c r="AA837" s="328"/>
      <c r="AB837" s="328"/>
      <c r="AC837" s="329"/>
      <c r="AD837" s="329"/>
      <c r="AE837" s="297"/>
      <c r="AF837" s="312"/>
      <c r="AG837" s="312"/>
      <c r="AH837" s="312"/>
      <c r="AJ837" s="328"/>
      <c r="AK837" s="328"/>
      <c r="AL837" s="329"/>
      <c r="AM837" s="329"/>
      <c r="AN837" s="297"/>
      <c r="AO837" s="312"/>
      <c r="AP837" s="312"/>
    </row>
    <row r="838" spans="1:42" s="17" customFormat="1" x14ac:dyDescent="0.2">
      <c r="B838" s="328"/>
      <c r="C838" s="328"/>
      <c r="D838" s="329"/>
      <c r="E838" s="329"/>
      <c r="F838" s="297"/>
      <c r="G838" s="312"/>
      <c r="H838" s="312"/>
      <c r="I838" s="312"/>
      <c r="J838" s="312"/>
      <c r="K838" s="312"/>
      <c r="L838" s="312"/>
      <c r="M838" s="312"/>
      <c r="N838" s="312"/>
      <c r="O838" s="312"/>
      <c r="P838" s="312"/>
      <c r="R838" s="328"/>
      <c r="S838" s="328"/>
      <c r="T838" s="329"/>
      <c r="U838" s="329"/>
      <c r="V838" s="297"/>
      <c r="W838" s="312"/>
      <c r="X838" s="312"/>
      <c r="Y838" s="312"/>
      <c r="AA838" s="328"/>
      <c r="AB838" s="328"/>
      <c r="AC838" s="329"/>
      <c r="AD838" s="329"/>
      <c r="AE838" s="297"/>
      <c r="AF838" s="312"/>
      <c r="AG838" s="312"/>
      <c r="AH838" s="312"/>
      <c r="AJ838" s="328"/>
      <c r="AK838" s="328"/>
      <c r="AL838" s="329"/>
      <c r="AM838" s="329"/>
      <c r="AN838" s="297"/>
      <c r="AO838" s="312"/>
      <c r="AP838" s="312"/>
    </row>
    <row r="839" spans="1:42" s="17" customFormat="1" x14ac:dyDescent="0.2">
      <c r="B839" s="328"/>
      <c r="C839" s="328"/>
      <c r="D839" s="329"/>
      <c r="E839" s="329"/>
      <c r="F839" s="297"/>
      <c r="G839" s="312"/>
      <c r="H839" s="312"/>
      <c r="I839" s="312"/>
      <c r="J839" s="312"/>
      <c r="K839" s="312"/>
      <c r="L839" s="312"/>
      <c r="M839" s="312"/>
      <c r="N839" s="312"/>
      <c r="O839" s="312"/>
      <c r="P839" s="312"/>
      <c r="R839" s="328"/>
      <c r="S839" s="328"/>
      <c r="T839" s="329"/>
      <c r="U839" s="329"/>
      <c r="V839" s="297"/>
      <c r="W839" s="312"/>
      <c r="X839" s="312"/>
      <c r="Y839" s="312"/>
      <c r="AA839" s="328"/>
      <c r="AB839" s="328"/>
      <c r="AC839" s="329"/>
      <c r="AD839" s="329"/>
      <c r="AE839" s="297"/>
      <c r="AF839" s="312"/>
      <c r="AG839" s="312"/>
      <c r="AH839" s="312"/>
      <c r="AJ839" s="328"/>
      <c r="AK839" s="328"/>
      <c r="AL839" s="329"/>
      <c r="AM839" s="329"/>
      <c r="AN839" s="297"/>
      <c r="AO839" s="312"/>
      <c r="AP839" s="312"/>
    </row>
    <row r="840" spans="1:42" s="17" customFormat="1" x14ac:dyDescent="0.2">
      <c r="B840" s="328"/>
      <c r="C840" s="328"/>
      <c r="D840" s="329"/>
      <c r="E840" s="329"/>
      <c r="F840" s="297"/>
      <c r="G840" s="312"/>
      <c r="H840" s="312"/>
      <c r="I840" s="312"/>
      <c r="J840" s="312"/>
      <c r="K840" s="312"/>
      <c r="L840" s="312"/>
      <c r="M840" s="312"/>
      <c r="N840" s="312"/>
      <c r="O840" s="312"/>
      <c r="P840" s="312"/>
      <c r="R840" s="328"/>
      <c r="S840" s="328"/>
      <c r="T840" s="329"/>
      <c r="U840" s="329"/>
      <c r="V840" s="297"/>
      <c r="W840" s="312"/>
      <c r="X840" s="312"/>
      <c r="Y840" s="312"/>
      <c r="AA840" s="328"/>
      <c r="AB840" s="328"/>
      <c r="AC840" s="329"/>
      <c r="AD840" s="329"/>
      <c r="AE840" s="297"/>
      <c r="AF840" s="312"/>
      <c r="AG840" s="312"/>
      <c r="AH840" s="312"/>
      <c r="AJ840" s="328"/>
      <c r="AK840" s="328"/>
      <c r="AL840" s="329"/>
      <c r="AM840" s="329"/>
      <c r="AN840" s="297"/>
      <c r="AO840" s="312"/>
      <c r="AP840" s="312"/>
    </row>
    <row r="841" spans="1:42" s="17" customFormat="1" x14ac:dyDescent="0.2">
      <c r="B841" s="328"/>
      <c r="C841" s="328"/>
      <c r="D841" s="329"/>
      <c r="E841" s="329"/>
      <c r="F841" s="297"/>
      <c r="G841" s="312"/>
      <c r="H841" s="312"/>
      <c r="I841" s="312"/>
      <c r="J841" s="312"/>
      <c r="K841" s="312"/>
      <c r="L841" s="312"/>
      <c r="M841" s="312"/>
      <c r="N841" s="312"/>
      <c r="O841" s="312"/>
      <c r="P841" s="312"/>
      <c r="R841" s="328"/>
      <c r="S841" s="328"/>
      <c r="T841" s="329"/>
      <c r="U841" s="329"/>
      <c r="V841" s="297"/>
      <c r="W841" s="312"/>
      <c r="X841" s="312"/>
      <c r="Y841" s="312"/>
      <c r="AA841" s="328"/>
      <c r="AB841" s="328"/>
      <c r="AC841" s="329"/>
      <c r="AD841" s="329"/>
      <c r="AE841" s="297"/>
      <c r="AF841" s="312"/>
      <c r="AG841" s="312"/>
      <c r="AH841" s="312"/>
      <c r="AJ841" s="328"/>
      <c r="AK841" s="328"/>
      <c r="AL841" s="329"/>
      <c r="AM841" s="329"/>
      <c r="AN841" s="297"/>
      <c r="AO841" s="312"/>
      <c r="AP841" s="312"/>
    </row>
    <row r="842" spans="1:42" s="17" customFormat="1" x14ac:dyDescent="0.2">
      <c r="B842" s="328"/>
      <c r="C842" s="328"/>
      <c r="D842" s="329"/>
      <c r="E842" s="329"/>
      <c r="F842" s="297"/>
      <c r="G842" s="312"/>
      <c r="H842" s="312"/>
      <c r="I842" s="312"/>
      <c r="J842" s="312"/>
      <c r="K842" s="312"/>
      <c r="L842" s="312"/>
      <c r="M842" s="312"/>
      <c r="N842" s="312"/>
      <c r="O842" s="312"/>
      <c r="P842" s="312"/>
      <c r="R842" s="328"/>
      <c r="S842" s="328"/>
      <c r="T842" s="329"/>
      <c r="U842" s="329"/>
      <c r="V842" s="297"/>
      <c r="W842" s="312"/>
      <c r="X842" s="312"/>
      <c r="Y842" s="312"/>
      <c r="AA842" s="328"/>
      <c r="AB842" s="328"/>
      <c r="AC842" s="329"/>
      <c r="AD842" s="329"/>
      <c r="AE842" s="297"/>
      <c r="AF842" s="312"/>
      <c r="AG842" s="312"/>
      <c r="AH842" s="312"/>
      <c r="AJ842" s="328"/>
      <c r="AK842" s="328"/>
      <c r="AL842" s="329"/>
      <c r="AM842" s="329"/>
      <c r="AN842" s="297"/>
      <c r="AO842" s="312"/>
      <c r="AP842" s="312"/>
    </row>
    <row r="843" spans="1:42" s="17" customFormat="1" ht="13.5" thickBot="1" x14ac:dyDescent="0.25">
      <c r="B843" s="328"/>
      <c r="C843" s="328"/>
      <c r="D843" s="329"/>
      <c r="E843" s="329"/>
      <c r="F843" s="297"/>
      <c r="G843" s="312"/>
      <c r="H843" s="312"/>
      <c r="I843" s="312"/>
      <c r="J843" s="312"/>
      <c r="K843" s="312"/>
      <c r="L843" s="312"/>
      <c r="M843" s="312"/>
      <c r="N843" s="312"/>
      <c r="O843" s="312"/>
      <c r="P843" s="312"/>
      <c r="R843" s="328"/>
      <c r="S843" s="328"/>
      <c r="T843" s="329"/>
      <c r="U843" s="329"/>
      <c r="V843" s="297"/>
      <c r="W843" s="312"/>
      <c r="X843" s="312"/>
      <c r="Y843" s="312"/>
      <c r="AA843" s="328"/>
      <c r="AB843" s="328"/>
      <c r="AC843" s="329"/>
      <c r="AD843" s="329"/>
      <c r="AE843" s="297"/>
      <c r="AF843" s="312"/>
      <c r="AG843" s="312"/>
      <c r="AH843" s="312"/>
      <c r="AJ843" s="328"/>
      <c r="AK843" s="328"/>
      <c r="AL843" s="329"/>
      <c r="AM843" s="329"/>
      <c r="AN843" s="297"/>
      <c r="AO843" s="312"/>
      <c r="AP843" s="312"/>
    </row>
    <row r="844" spans="1:42" s="17" customFormat="1" ht="13.5" customHeight="1" thickBot="1" x14ac:dyDescent="0.25">
      <c r="A844" s="472">
        <v>40</v>
      </c>
      <c r="B844" s="473"/>
      <c r="C844" s="473"/>
      <c r="D844" s="755" t="s">
        <v>159</v>
      </c>
      <c r="E844" s="757" t="s">
        <v>34</v>
      </c>
      <c r="F844" s="317">
        <f>+$AN856</f>
        <v>0</v>
      </c>
      <c r="Q844" s="472"/>
      <c r="R844" s="473"/>
      <c r="S844" s="473"/>
      <c r="T844" s="755" t="s">
        <v>159</v>
      </c>
      <c r="U844" s="757" t="s">
        <v>34</v>
      </c>
      <c r="V844" s="317">
        <f>+$AN856</f>
        <v>0</v>
      </c>
      <c r="Z844" s="472">
        <v>40</v>
      </c>
      <c r="AA844" s="473"/>
      <c r="AB844" s="473"/>
      <c r="AC844" s="755" t="s">
        <v>159</v>
      </c>
      <c r="AD844" s="757" t="s">
        <v>34</v>
      </c>
      <c r="AE844" s="317">
        <f>+$AN856</f>
        <v>0</v>
      </c>
      <c r="AI844" s="473"/>
      <c r="AJ844" s="473"/>
      <c r="AK844" s="473"/>
      <c r="AL844" s="765" t="s">
        <v>159</v>
      </c>
      <c r="AM844" s="757" t="s">
        <v>34</v>
      </c>
      <c r="AN844" s="767" t="s">
        <v>18</v>
      </c>
    </row>
    <row r="845" spans="1:42" s="17" customFormat="1" ht="51" x14ac:dyDescent="0.2">
      <c r="A845" s="475" t="s">
        <v>7</v>
      </c>
      <c r="B845" s="476" t="str">
        <f>+" אסמכתא " &amp; B42 &amp;"         חזרה לטבלה "</f>
        <v xml:space="preserve"> אסמכתא          חזרה לטבלה </v>
      </c>
      <c r="C845" s="477" t="s">
        <v>203</v>
      </c>
      <c r="D845" s="756"/>
      <c r="E845" s="758"/>
      <c r="F845" s="317" t="s">
        <v>18</v>
      </c>
      <c r="G845" s="312"/>
      <c r="Q845" s="475" t="s">
        <v>23</v>
      </c>
      <c r="R845" s="476" t="str">
        <f>+" אסמכתא " &amp; B42 &amp;"         חזרה לטבלה "</f>
        <v xml:space="preserve"> אסמכתא          חזרה לטבלה </v>
      </c>
      <c r="S845" s="477" t="s">
        <v>203</v>
      </c>
      <c r="T845" s="756"/>
      <c r="U845" s="758"/>
      <c r="V845" s="317" t="s">
        <v>18</v>
      </c>
      <c r="W845" s="312"/>
      <c r="Z845" s="475" t="s">
        <v>7</v>
      </c>
      <c r="AA845" s="476" t="str">
        <f>+" אסמכתא " &amp; B42 &amp;"         חזרה לטבלה "</f>
        <v xml:space="preserve"> אסמכתא          חזרה לטבלה </v>
      </c>
      <c r="AB845" s="477" t="s">
        <v>203</v>
      </c>
      <c r="AC845" s="756"/>
      <c r="AD845" s="758"/>
      <c r="AE845" s="317" t="s">
        <v>18</v>
      </c>
      <c r="AF845" s="312"/>
      <c r="AI845" s="477" t="s">
        <v>23</v>
      </c>
      <c r="AJ845" s="476" t="str">
        <f>+" אסמכתא " &amp; B42 &amp;"         חזרה לטבלה "</f>
        <v xml:space="preserve"> אסמכתא          חזרה לטבלה </v>
      </c>
      <c r="AK845" s="477" t="s">
        <v>203</v>
      </c>
      <c r="AL845" s="766"/>
      <c r="AM845" s="758"/>
      <c r="AN845" s="768"/>
      <c r="AO845" s="312"/>
    </row>
    <row r="846" spans="1:42" s="17" customFormat="1" x14ac:dyDescent="0.2">
      <c r="A846" s="478">
        <v>1</v>
      </c>
      <c r="B846" s="479"/>
      <c r="C846" s="479"/>
      <c r="D846" s="480"/>
      <c r="E846" s="480"/>
      <c r="F846" s="481"/>
      <c r="G846" s="312">
        <f>IF(AND((COUNTA($C$42)=1),(COUNTA(F846)=1),($C$42&lt;&gt;0),(OR((E846&lt;$C$62),(E846&gt;($E$62+61))))),1,0)</f>
        <v>0</v>
      </c>
      <c r="H846" s="312">
        <f t="shared" ref="H846:H856" si="325">IF(AND((COUNTA($C$42)=1),(COUNTA(F846)=1),($C$42&lt;&gt;0),(OR((D846&lt;$C$62),(D846&gt;($E$62))))),1,0)</f>
        <v>0</v>
      </c>
      <c r="I846" s="312"/>
      <c r="J846" s="312"/>
      <c r="K846" s="312"/>
      <c r="L846" s="312"/>
      <c r="M846" s="312"/>
      <c r="N846" s="312"/>
      <c r="O846" s="312"/>
      <c r="P846" s="312"/>
      <c r="Q846" s="478">
        <v>12</v>
      </c>
      <c r="R846" s="479"/>
      <c r="S846" s="479"/>
      <c r="T846" s="480"/>
      <c r="U846" s="480"/>
      <c r="V846" s="481"/>
      <c r="W846" s="312">
        <f>IF(AND((COUNTA($C$42)=1),(COUNTA(V846)=1),($C$42&lt;&gt;0),(OR((U846&lt;$C$62),(U846&gt;($E$62+61))))),1,0)</f>
        <v>0</v>
      </c>
      <c r="X846" s="312">
        <f t="shared" ref="X846:X856" si="326">IF(AND((COUNTA($C$42)=1),(COUNTA(V846)=1),($C$42&lt;&gt;0),(OR((T846&lt;$C$62),(T846&gt;($E$62))))),1,0)</f>
        <v>0</v>
      </c>
      <c r="Y846" s="312"/>
      <c r="Z846" s="478">
        <v>23</v>
      </c>
      <c r="AA846" s="479"/>
      <c r="AB846" s="479"/>
      <c r="AC846" s="480"/>
      <c r="AD846" s="480"/>
      <c r="AE846" s="481"/>
      <c r="AF846" s="312">
        <f>IF(AND((COUNTA($C$42)=1),(COUNTA(AE846)=1),($C$42&lt;&gt;0),(OR((AD846&lt;$C$62),(AD846&gt;($E$62+61))))),1,0)</f>
        <v>0</v>
      </c>
      <c r="AG846" s="312">
        <f t="shared" ref="AG846:AG856" si="327">IF(AND((COUNTA($C$42)=1),(COUNTA(AE846)=1),($C$42&lt;&gt;0),(OR((AC846&lt;$C$62),(AC846&gt;($E$62))))),1,0)</f>
        <v>0</v>
      </c>
      <c r="AH846" s="312"/>
      <c r="AI846" s="482">
        <v>34</v>
      </c>
      <c r="AJ846" s="479"/>
      <c r="AK846" s="479"/>
      <c r="AL846" s="480"/>
      <c r="AM846" s="480"/>
      <c r="AN846" s="481"/>
      <c r="AO846" s="312">
        <f>IF(AND((COUNTA($C$42)=1),(COUNTA(AN846)=1),($C$42&lt;&gt;0),(OR((AM846&lt;$C$62),(AM846&gt;($E$62+61))))),1,0)</f>
        <v>0</v>
      </c>
      <c r="AP846" s="312">
        <f t="shared" ref="AP846:AP856" si="328">IF(AND((COUNTA($C$42)=1),(COUNTA(AN846)=1),($C$42&lt;&gt;0),(OR((AL846&lt;$C$62),(AL846&gt;($E$62))))),1,0)</f>
        <v>0</v>
      </c>
    </row>
    <row r="847" spans="1:42" s="17" customFormat="1" x14ac:dyDescent="0.2">
      <c r="A847" s="478">
        <v>2</v>
      </c>
      <c r="B847" s="479"/>
      <c r="C847" s="479"/>
      <c r="D847" s="480"/>
      <c r="E847" s="480"/>
      <c r="F847" s="481"/>
      <c r="G847" s="312">
        <f t="shared" ref="G847:G856" si="329">IF(AND((COUNTA($C$42)=1),(COUNTA(F847)=1),($C$42&lt;&gt;0),(OR((E847&lt;$C$62),(E847&gt;($E$62+61))))),1,0)</f>
        <v>0</v>
      </c>
      <c r="H847" s="312">
        <f t="shared" si="325"/>
        <v>0</v>
      </c>
      <c r="I847" s="312"/>
      <c r="J847" s="312"/>
      <c r="K847" s="312"/>
      <c r="L847" s="312"/>
      <c r="M847" s="312"/>
      <c r="N847" s="312"/>
      <c r="O847" s="312"/>
      <c r="P847" s="312"/>
      <c r="Q847" s="478">
        <v>13</v>
      </c>
      <c r="R847" s="479"/>
      <c r="S847" s="479"/>
      <c r="T847" s="480"/>
      <c r="U847" s="480"/>
      <c r="V847" s="481"/>
      <c r="W847" s="312">
        <f t="shared" ref="W847:W856" si="330">IF(AND((COUNTA($C$42)=1),(COUNTA(V847)=1),($C$42&lt;&gt;0),(OR((U847&lt;$C$62),(U847&gt;($E$62+61))))),1,0)</f>
        <v>0</v>
      </c>
      <c r="X847" s="312">
        <f t="shared" si="326"/>
        <v>0</v>
      </c>
      <c r="Y847" s="312"/>
      <c r="Z847" s="478">
        <v>24</v>
      </c>
      <c r="AA847" s="479"/>
      <c r="AB847" s="479"/>
      <c r="AC847" s="480"/>
      <c r="AD847" s="480"/>
      <c r="AE847" s="481"/>
      <c r="AF847" s="312">
        <f t="shared" ref="AF847:AF856" si="331">IF(AND((COUNTA($C$42)=1),(COUNTA(AE847)=1),($C$42&lt;&gt;0),(OR((AD847&lt;$C$62),(AD847&gt;($E$62+61))))),1,0)</f>
        <v>0</v>
      </c>
      <c r="AG847" s="312">
        <f t="shared" si="327"/>
        <v>0</v>
      </c>
      <c r="AH847" s="312"/>
      <c r="AI847" s="482">
        <v>35</v>
      </c>
      <c r="AJ847" s="479"/>
      <c r="AK847" s="479"/>
      <c r="AL847" s="480"/>
      <c r="AM847" s="480"/>
      <c r="AN847" s="481"/>
      <c r="AO847" s="312">
        <f t="shared" ref="AO847:AO856" si="332">IF(AND((COUNTA($C$42)=1),(COUNTA(AN847)=1),($C$42&lt;&gt;0),(OR((AM847&lt;$C$62),(AM847&gt;($E$62+61))))),1,0)</f>
        <v>0</v>
      </c>
      <c r="AP847" s="312">
        <f t="shared" si="328"/>
        <v>0</v>
      </c>
    </row>
    <row r="848" spans="1:42" s="17" customFormat="1" x14ac:dyDescent="0.2">
      <c r="A848" s="478">
        <v>3</v>
      </c>
      <c r="B848" s="479"/>
      <c r="C848" s="479"/>
      <c r="D848" s="480"/>
      <c r="E848" s="480"/>
      <c r="F848" s="481"/>
      <c r="G848" s="312">
        <f t="shared" si="329"/>
        <v>0</v>
      </c>
      <c r="H848" s="312">
        <f t="shared" si="325"/>
        <v>0</v>
      </c>
      <c r="I848" s="312"/>
      <c r="J848" s="312"/>
      <c r="K848" s="312"/>
      <c r="L848" s="312"/>
      <c r="M848" s="312"/>
      <c r="N848" s="312"/>
      <c r="O848" s="312"/>
      <c r="P848" s="312"/>
      <c r="Q848" s="478">
        <v>14</v>
      </c>
      <c r="R848" s="479"/>
      <c r="S848" s="479"/>
      <c r="T848" s="480"/>
      <c r="U848" s="480"/>
      <c r="V848" s="481"/>
      <c r="W848" s="312">
        <f t="shared" si="330"/>
        <v>0</v>
      </c>
      <c r="X848" s="312">
        <f t="shared" si="326"/>
        <v>0</v>
      </c>
      <c r="Y848" s="312"/>
      <c r="Z848" s="478">
        <v>25</v>
      </c>
      <c r="AA848" s="479"/>
      <c r="AB848" s="479"/>
      <c r="AC848" s="480"/>
      <c r="AD848" s="480"/>
      <c r="AE848" s="481"/>
      <c r="AF848" s="312">
        <f t="shared" si="331"/>
        <v>0</v>
      </c>
      <c r="AG848" s="312">
        <f t="shared" si="327"/>
        <v>0</v>
      </c>
      <c r="AH848" s="312"/>
      <c r="AI848" s="482">
        <v>36</v>
      </c>
      <c r="AJ848" s="479"/>
      <c r="AK848" s="479"/>
      <c r="AL848" s="480"/>
      <c r="AM848" s="480"/>
      <c r="AN848" s="481"/>
      <c r="AO848" s="312">
        <f t="shared" si="332"/>
        <v>0</v>
      </c>
      <c r="AP848" s="312">
        <f t="shared" si="328"/>
        <v>0</v>
      </c>
    </row>
    <row r="849" spans="1:42" s="17" customFormat="1" x14ac:dyDescent="0.2">
      <c r="A849" s="478">
        <v>4</v>
      </c>
      <c r="B849" s="479"/>
      <c r="C849" s="479"/>
      <c r="D849" s="480"/>
      <c r="E849" s="480"/>
      <c r="F849" s="481"/>
      <c r="G849" s="312">
        <f t="shared" si="329"/>
        <v>0</v>
      </c>
      <c r="H849" s="312">
        <f t="shared" si="325"/>
        <v>0</v>
      </c>
      <c r="I849" s="312"/>
      <c r="J849" s="312"/>
      <c r="K849" s="312"/>
      <c r="L849" s="312"/>
      <c r="M849" s="312"/>
      <c r="N849" s="312"/>
      <c r="O849" s="312"/>
      <c r="P849" s="312"/>
      <c r="Q849" s="478">
        <v>15</v>
      </c>
      <c r="R849" s="479"/>
      <c r="S849" s="479"/>
      <c r="T849" s="480"/>
      <c r="U849" s="480"/>
      <c r="V849" s="481"/>
      <c r="W849" s="312">
        <f t="shared" si="330"/>
        <v>0</v>
      </c>
      <c r="X849" s="312">
        <f t="shared" si="326"/>
        <v>0</v>
      </c>
      <c r="Y849" s="312"/>
      <c r="Z849" s="478">
        <v>26</v>
      </c>
      <c r="AA849" s="479"/>
      <c r="AB849" s="479"/>
      <c r="AC849" s="480"/>
      <c r="AD849" s="480"/>
      <c r="AE849" s="481"/>
      <c r="AF849" s="312">
        <f t="shared" si="331"/>
        <v>0</v>
      </c>
      <c r="AG849" s="312">
        <f t="shared" si="327"/>
        <v>0</v>
      </c>
      <c r="AH849" s="312"/>
      <c r="AI849" s="482">
        <v>37</v>
      </c>
      <c r="AJ849" s="479"/>
      <c r="AK849" s="479"/>
      <c r="AL849" s="480"/>
      <c r="AM849" s="480"/>
      <c r="AN849" s="481"/>
      <c r="AO849" s="312">
        <f t="shared" si="332"/>
        <v>0</v>
      </c>
      <c r="AP849" s="312">
        <f t="shared" si="328"/>
        <v>0</v>
      </c>
    </row>
    <row r="850" spans="1:42" s="17" customFormat="1" x14ac:dyDescent="0.2">
      <c r="A850" s="478">
        <v>5</v>
      </c>
      <c r="B850" s="479"/>
      <c r="C850" s="479"/>
      <c r="D850" s="480"/>
      <c r="E850" s="480"/>
      <c r="F850" s="481"/>
      <c r="G850" s="312">
        <f t="shared" si="329"/>
        <v>0</v>
      </c>
      <c r="H850" s="312">
        <f t="shared" si="325"/>
        <v>0</v>
      </c>
      <c r="I850" s="312"/>
      <c r="J850" s="312"/>
      <c r="K850" s="312"/>
      <c r="L850" s="312"/>
      <c r="M850" s="312"/>
      <c r="N850" s="312"/>
      <c r="O850" s="312"/>
      <c r="P850" s="312"/>
      <c r="Q850" s="478">
        <v>16</v>
      </c>
      <c r="R850" s="479"/>
      <c r="S850" s="479"/>
      <c r="T850" s="480"/>
      <c r="U850" s="480"/>
      <c r="V850" s="481"/>
      <c r="W850" s="312">
        <f t="shared" si="330"/>
        <v>0</v>
      </c>
      <c r="X850" s="312">
        <f t="shared" si="326"/>
        <v>0</v>
      </c>
      <c r="Y850" s="312"/>
      <c r="Z850" s="478">
        <v>27</v>
      </c>
      <c r="AA850" s="479"/>
      <c r="AB850" s="479"/>
      <c r="AC850" s="480"/>
      <c r="AD850" s="480"/>
      <c r="AE850" s="481"/>
      <c r="AF850" s="312">
        <f t="shared" si="331"/>
        <v>0</v>
      </c>
      <c r="AG850" s="312">
        <f t="shared" si="327"/>
        <v>0</v>
      </c>
      <c r="AH850" s="312"/>
      <c r="AI850" s="482">
        <v>38</v>
      </c>
      <c r="AJ850" s="479"/>
      <c r="AK850" s="479"/>
      <c r="AL850" s="480"/>
      <c r="AM850" s="480"/>
      <c r="AN850" s="481"/>
      <c r="AO850" s="312">
        <f t="shared" si="332"/>
        <v>0</v>
      </c>
      <c r="AP850" s="312">
        <f t="shared" si="328"/>
        <v>0</v>
      </c>
    </row>
    <row r="851" spans="1:42" s="17" customFormat="1" x14ac:dyDescent="0.2">
      <c r="A851" s="478">
        <v>6</v>
      </c>
      <c r="B851" s="479"/>
      <c r="C851" s="479"/>
      <c r="D851" s="480"/>
      <c r="E851" s="480"/>
      <c r="F851" s="481"/>
      <c r="G851" s="312">
        <f t="shared" si="329"/>
        <v>0</v>
      </c>
      <c r="H851" s="312">
        <f t="shared" si="325"/>
        <v>0</v>
      </c>
      <c r="I851" s="312"/>
      <c r="J851" s="312"/>
      <c r="K851" s="312"/>
      <c r="L851" s="312"/>
      <c r="M851" s="312"/>
      <c r="N851" s="312"/>
      <c r="O851" s="312"/>
      <c r="P851" s="312"/>
      <c r="Q851" s="478">
        <v>17</v>
      </c>
      <c r="R851" s="479"/>
      <c r="S851" s="479"/>
      <c r="T851" s="480"/>
      <c r="U851" s="480"/>
      <c r="V851" s="481"/>
      <c r="W851" s="312">
        <f t="shared" si="330"/>
        <v>0</v>
      </c>
      <c r="X851" s="312">
        <f t="shared" si="326"/>
        <v>0</v>
      </c>
      <c r="Y851" s="312"/>
      <c r="Z851" s="478">
        <v>28</v>
      </c>
      <c r="AA851" s="479"/>
      <c r="AB851" s="479"/>
      <c r="AC851" s="480"/>
      <c r="AD851" s="480"/>
      <c r="AE851" s="481"/>
      <c r="AF851" s="312">
        <f t="shared" si="331"/>
        <v>0</v>
      </c>
      <c r="AG851" s="312">
        <f t="shared" si="327"/>
        <v>0</v>
      </c>
      <c r="AH851" s="312"/>
      <c r="AI851" s="482">
        <v>39</v>
      </c>
      <c r="AJ851" s="479"/>
      <c r="AK851" s="479"/>
      <c r="AL851" s="480"/>
      <c r="AM851" s="480"/>
      <c r="AN851" s="481"/>
      <c r="AO851" s="312">
        <f t="shared" si="332"/>
        <v>0</v>
      </c>
      <c r="AP851" s="312">
        <f t="shared" si="328"/>
        <v>0</v>
      </c>
    </row>
    <row r="852" spans="1:42" s="17" customFormat="1" x14ac:dyDescent="0.2">
      <c r="A852" s="478">
        <v>7</v>
      </c>
      <c r="B852" s="479"/>
      <c r="C852" s="479"/>
      <c r="D852" s="480"/>
      <c r="E852" s="480"/>
      <c r="F852" s="481"/>
      <c r="G852" s="312">
        <f t="shared" si="329"/>
        <v>0</v>
      </c>
      <c r="H852" s="312">
        <f t="shared" si="325"/>
        <v>0</v>
      </c>
      <c r="I852" s="312"/>
      <c r="J852" s="312"/>
      <c r="K852" s="312"/>
      <c r="L852" s="312"/>
      <c r="M852" s="312"/>
      <c r="N852" s="312"/>
      <c r="O852" s="312"/>
      <c r="P852" s="312"/>
      <c r="Q852" s="478">
        <v>18</v>
      </c>
      <c r="R852" s="479"/>
      <c r="S852" s="479"/>
      <c r="T852" s="480"/>
      <c r="U852" s="480"/>
      <c r="V852" s="481"/>
      <c r="W852" s="312">
        <f t="shared" si="330"/>
        <v>0</v>
      </c>
      <c r="X852" s="312">
        <f t="shared" si="326"/>
        <v>0</v>
      </c>
      <c r="Y852" s="312"/>
      <c r="Z852" s="478">
        <v>29</v>
      </c>
      <c r="AA852" s="479"/>
      <c r="AB852" s="479"/>
      <c r="AC852" s="480"/>
      <c r="AD852" s="480"/>
      <c r="AE852" s="481"/>
      <c r="AF852" s="312">
        <f t="shared" si="331"/>
        <v>0</v>
      </c>
      <c r="AG852" s="312">
        <f t="shared" si="327"/>
        <v>0</v>
      </c>
      <c r="AH852" s="312"/>
      <c r="AI852" s="482">
        <v>40</v>
      </c>
      <c r="AJ852" s="479"/>
      <c r="AK852" s="479"/>
      <c r="AL852" s="480"/>
      <c r="AM852" s="480"/>
      <c r="AN852" s="481"/>
      <c r="AO852" s="312">
        <f t="shared" si="332"/>
        <v>0</v>
      </c>
      <c r="AP852" s="312">
        <f t="shared" si="328"/>
        <v>0</v>
      </c>
    </row>
    <row r="853" spans="1:42" s="17" customFormat="1" x14ac:dyDescent="0.2">
      <c r="A853" s="478">
        <v>8</v>
      </c>
      <c r="B853" s="479"/>
      <c r="C853" s="479"/>
      <c r="D853" s="480"/>
      <c r="E853" s="480"/>
      <c r="F853" s="481"/>
      <c r="G853" s="312">
        <f t="shared" si="329"/>
        <v>0</v>
      </c>
      <c r="H853" s="312">
        <f t="shared" si="325"/>
        <v>0</v>
      </c>
      <c r="I853" s="312"/>
      <c r="J853" s="312"/>
      <c r="K853" s="312"/>
      <c r="L853" s="312"/>
      <c r="M853" s="312"/>
      <c r="N853" s="312"/>
      <c r="O853" s="312"/>
      <c r="P853" s="312"/>
      <c r="Q853" s="478">
        <v>19</v>
      </c>
      <c r="R853" s="479"/>
      <c r="S853" s="479"/>
      <c r="T853" s="480"/>
      <c r="U853" s="480"/>
      <c r="V853" s="481"/>
      <c r="W853" s="312">
        <f t="shared" si="330"/>
        <v>0</v>
      </c>
      <c r="X853" s="312">
        <f t="shared" si="326"/>
        <v>0</v>
      </c>
      <c r="Y853" s="312"/>
      <c r="Z853" s="478">
        <v>30</v>
      </c>
      <c r="AA853" s="479"/>
      <c r="AB853" s="479"/>
      <c r="AC853" s="480"/>
      <c r="AD853" s="480"/>
      <c r="AE853" s="481"/>
      <c r="AF853" s="312">
        <f t="shared" si="331"/>
        <v>0</v>
      </c>
      <c r="AG853" s="312">
        <f t="shared" si="327"/>
        <v>0</v>
      </c>
      <c r="AH853" s="312"/>
      <c r="AI853" s="482">
        <v>41</v>
      </c>
      <c r="AJ853" s="479"/>
      <c r="AK853" s="479"/>
      <c r="AL853" s="480"/>
      <c r="AM853" s="480"/>
      <c r="AN853" s="481"/>
      <c r="AO853" s="312">
        <f t="shared" si="332"/>
        <v>0</v>
      </c>
      <c r="AP853" s="312">
        <f t="shared" si="328"/>
        <v>0</v>
      </c>
    </row>
    <row r="854" spans="1:42" s="17" customFormat="1" x14ac:dyDescent="0.2">
      <c r="A854" s="478">
        <v>9</v>
      </c>
      <c r="B854" s="479"/>
      <c r="C854" s="479"/>
      <c r="D854" s="480"/>
      <c r="E854" s="480"/>
      <c r="F854" s="481"/>
      <c r="G854" s="312">
        <f t="shared" si="329"/>
        <v>0</v>
      </c>
      <c r="H854" s="312">
        <f t="shared" si="325"/>
        <v>0</v>
      </c>
      <c r="I854" s="312"/>
      <c r="J854" s="312"/>
      <c r="K854" s="312"/>
      <c r="L854" s="312"/>
      <c r="M854" s="312"/>
      <c r="N854" s="312"/>
      <c r="O854" s="312"/>
      <c r="P854" s="312"/>
      <c r="Q854" s="478">
        <v>20</v>
      </c>
      <c r="R854" s="479"/>
      <c r="S854" s="479"/>
      <c r="T854" s="480"/>
      <c r="U854" s="480"/>
      <c r="V854" s="481"/>
      <c r="W854" s="312">
        <f t="shared" si="330"/>
        <v>0</v>
      </c>
      <c r="X854" s="312">
        <f t="shared" si="326"/>
        <v>0</v>
      </c>
      <c r="Y854" s="312"/>
      <c r="Z854" s="478">
        <v>31</v>
      </c>
      <c r="AA854" s="479"/>
      <c r="AB854" s="479"/>
      <c r="AC854" s="480"/>
      <c r="AD854" s="480"/>
      <c r="AE854" s="481"/>
      <c r="AF854" s="312">
        <f t="shared" si="331"/>
        <v>0</v>
      </c>
      <c r="AG854" s="312">
        <f t="shared" si="327"/>
        <v>0</v>
      </c>
      <c r="AH854" s="312"/>
      <c r="AI854" s="482">
        <v>42</v>
      </c>
      <c r="AJ854" s="479"/>
      <c r="AK854" s="479"/>
      <c r="AL854" s="480"/>
      <c r="AM854" s="480"/>
      <c r="AN854" s="481"/>
      <c r="AO854" s="312">
        <f t="shared" si="332"/>
        <v>0</v>
      </c>
      <c r="AP854" s="312">
        <f t="shared" si="328"/>
        <v>0</v>
      </c>
    </row>
    <row r="855" spans="1:42" s="17" customFormat="1" x14ac:dyDescent="0.2">
      <c r="A855" s="478">
        <v>10</v>
      </c>
      <c r="B855" s="479"/>
      <c r="C855" s="479"/>
      <c r="D855" s="480"/>
      <c r="E855" s="480"/>
      <c r="F855" s="481"/>
      <c r="G855" s="312">
        <f t="shared" si="329"/>
        <v>0</v>
      </c>
      <c r="H855" s="312">
        <f t="shared" si="325"/>
        <v>0</v>
      </c>
      <c r="I855" s="312"/>
      <c r="J855" s="312"/>
      <c r="K855" s="312"/>
      <c r="L855" s="312"/>
      <c r="M855" s="312"/>
      <c r="N855" s="312"/>
      <c r="O855" s="312"/>
      <c r="P855" s="312"/>
      <c r="Q855" s="478">
        <v>21</v>
      </c>
      <c r="R855" s="479"/>
      <c r="S855" s="479"/>
      <c r="T855" s="480"/>
      <c r="U855" s="480"/>
      <c r="V855" s="481"/>
      <c r="W855" s="312">
        <f t="shared" si="330"/>
        <v>0</v>
      </c>
      <c r="X855" s="312">
        <f t="shared" si="326"/>
        <v>0</v>
      </c>
      <c r="Y855" s="312"/>
      <c r="Z855" s="478">
        <v>32</v>
      </c>
      <c r="AA855" s="479"/>
      <c r="AB855" s="479"/>
      <c r="AC855" s="480"/>
      <c r="AD855" s="480"/>
      <c r="AE855" s="481"/>
      <c r="AF855" s="312">
        <f t="shared" si="331"/>
        <v>0</v>
      </c>
      <c r="AG855" s="312">
        <f t="shared" si="327"/>
        <v>0</v>
      </c>
      <c r="AH855" s="312"/>
      <c r="AI855" s="482">
        <v>43</v>
      </c>
      <c r="AJ855" s="479"/>
      <c r="AK855" s="479"/>
      <c r="AL855" s="480"/>
      <c r="AM855" s="480"/>
      <c r="AN855" s="481"/>
      <c r="AO855" s="312">
        <f t="shared" si="332"/>
        <v>0</v>
      </c>
      <c r="AP855" s="312">
        <f t="shared" si="328"/>
        <v>0</v>
      </c>
    </row>
    <row r="856" spans="1:42" s="17" customFormat="1" ht="13.5" thickBot="1" x14ac:dyDescent="0.25">
      <c r="A856" s="483">
        <v>11</v>
      </c>
      <c r="B856" s="484"/>
      <c r="C856" s="484"/>
      <c r="D856" s="485"/>
      <c r="E856" s="485"/>
      <c r="F856" s="486"/>
      <c r="G856" s="312">
        <f t="shared" si="329"/>
        <v>0</v>
      </c>
      <c r="H856" s="312">
        <f t="shared" si="325"/>
        <v>0</v>
      </c>
      <c r="I856" s="312"/>
      <c r="J856" s="312"/>
      <c r="K856" s="312"/>
      <c r="L856" s="312"/>
      <c r="M856" s="312"/>
      <c r="N856" s="312"/>
      <c r="O856" s="312"/>
      <c r="P856" s="312"/>
      <c r="Q856" s="483">
        <v>22</v>
      </c>
      <c r="R856" s="484"/>
      <c r="S856" s="484"/>
      <c r="T856" s="485"/>
      <c r="U856" s="485"/>
      <c r="V856" s="486"/>
      <c r="W856" s="312">
        <f t="shared" si="330"/>
        <v>0</v>
      </c>
      <c r="X856" s="312">
        <f t="shared" si="326"/>
        <v>0</v>
      </c>
      <c r="Y856" s="312"/>
      <c r="Z856" s="483">
        <v>33</v>
      </c>
      <c r="AA856" s="484"/>
      <c r="AB856" s="484"/>
      <c r="AC856" s="485"/>
      <c r="AD856" s="485"/>
      <c r="AE856" s="486"/>
      <c r="AF856" s="312">
        <f t="shared" si="331"/>
        <v>0</v>
      </c>
      <c r="AG856" s="312">
        <f t="shared" si="327"/>
        <v>0</v>
      </c>
      <c r="AH856" s="312"/>
      <c r="AI856" s="487"/>
      <c r="AJ856" s="488" t="s">
        <v>3</v>
      </c>
      <c r="AK856" s="487"/>
      <c r="AL856" s="487"/>
      <c r="AM856" s="487"/>
      <c r="AN856" s="489">
        <f>SUM(F846:F856)+SUM(V846:V856)+SUM(AN846:AN855)+SUM(AE846:AE856)</f>
        <v>0</v>
      </c>
      <c r="AO856" s="312">
        <f t="shared" si="332"/>
        <v>0</v>
      </c>
      <c r="AP856" s="312">
        <f t="shared" si="328"/>
        <v>0</v>
      </c>
    </row>
    <row r="857" spans="1:42" s="17" customFormat="1" x14ac:dyDescent="0.2">
      <c r="E857" s="297"/>
      <c r="F857" s="312"/>
      <c r="G857" s="312"/>
      <c r="L857" s="297"/>
      <c r="M857" s="459"/>
      <c r="T857" s="459"/>
    </row>
    <row r="858" spans="1:42" s="17" customFormat="1" x14ac:dyDescent="0.2">
      <c r="E858" s="459"/>
      <c r="F858" s="459"/>
      <c r="G858" s="459"/>
      <c r="H858" s="459"/>
      <c r="L858" s="297"/>
      <c r="M858" s="459"/>
      <c r="T858" s="459"/>
    </row>
    <row r="859" spans="1:42" s="17" customFormat="1" x14ac:dyDescent="0.2">
      <c r="E859" s="459"/>
      <c r="F859" s="459"/>
      <c r="G859" s="459"/>
      <c r="H859" s="459"/>
      <c r="L859" s="297"/>
      <c r="M859" s="459"/>
      <c r="T859" s="459"/>
    </row>
    <row r="860" spans="1:42" s="17" customFormat="1" x14ac:dyDescent="0.2">
      <c r="E860" s="459"/>
      <c r="F860" s="459"/>
      <c r="G860" s="459"/>
      <c r="H860" s="459"/>
      <c r="L860" s="297"/>
      <c r="M860" s="459"/>
      <c r="T860" s="459"/>
    </row>
    <row r="861" spans="1:42" s="17" customFormat="1" x14ac:dyDescent="0.2">
      <c r="E861" s="459"/>
      <c r="F861" s="459"/>
      <c r="G861" s="459"/>
      <c r="H861" s="459"/>
      <c r="L861" s="297"/>
      <c r="M861" s="459"/>
      <c r="T861" s="459"/>
    </row>
    <row r="862" spans="1:42" s="17" customFormat="1" x14ac:dyDescent="0.2">
      <c r="E862" s="459"/>
      <c r="F862" s="459"/>
      <c r="G862" s="459"/>
      <c r="H862" s="459"/>
      <c r="L862" s="297"/>
      <c r="M862" s="459"/>
      <c r="T862" s="459"/>
    </row>
    <row r="863" spans="1:42" s="17" customFormat="1" x14ac:dyDescent="0.2">
      <c r="E863" s="459"/>
      <c r="F863" s="459"/>
      <c r="G863" s="459"/>
      <c r="H863" s="459"/>
      <c r="L863" s="297"/>
      <c r="M863" s="459"/>
      <c r="T863" s="459"/>
    </row>
    <row r="864" spans="1:42" s="17" customFormat="1" x14ac:dyDescent="0.2">
      <c r="E864" s="459"/>
      <c r="F864" s="459"/>
      <c r="G864" s="459"/>
      <c r="H864" s="459"/>
      <c r="L864" s="297"/>
      <c r="M864" s="459"/>
      <c r="T864" s="459"/>
    </row>
    <row r="865" spans="5:20" s="17" customFormat="1" x14ac:dyDescent="0.2">
      <c r="E865" s="459"/>
      <c r="F865" s="459"/>
      <c r="G865" s="459"/>
      <c r="H865" s="459"/>
      <c r="L865" s="297"/>
      <c r="M865" s="459"/>
      <c r="T865" s="459"/>
    </row>
    <row r="866" spans="5:20" s="17" customFormat="1" x14ac:dyDescent="0.2">
      <c r="E866" s="459"/>
      <c r="F866" s="459"/>
      <c r="G866" s="459"/>
      <c r="H866" s="459"/>
      <c r="L866" s="297"/>
      <c r="M866" s="459"/>
      <c r="T866" s="459"/>
    </row>
    <row r="867" spans="5:20" s="17" customFormat="1" x14ac:dyDescent="0.2">
      <c r="E867" s="459"/>
      <c r="F867" s="459"/>
      <c r="G867" s="459"/>
      <c r="H867" s="459"/>
      <c r="L867" s="297"/>
      <c r="M867" s="459"/>
      <c r="T867" s="459"/>
    </row>
    <row r="868" spans="5:20" s="17" customFormat="1" x14ac:dyDescent="0.2">
      <c r="E868" s="459"/>
      <c r="F868" s="459"/>
      <c r="G868" s="459"/>
      <c r="H868" s="459"/>
      <c r="L868" s="297"/>
      <c r="M868" s="459"/>
      <c r="T868" s="459"/>
    </row>
    <row r="869" spans="5:20" s="17" customFormat="1" x14ac:dyDescent="0.2">
      <c r="E869" s="459"/>
      <c r="F869" s="459"/>
      <c r="G869" s="459"/>
      <c r="H869" s="459"/>
      <c r="L869" s="297"/>
      <c r="M869" s="459"/>
      <c r="T869" s="459"/>
    </row>
    <row r="870" spans="5:20" s="17" customFormat="1" x14ac:dyDescent="0.2">
      <c r="E870" s="459"/>
      <c r="F870" s="459"/>
      <c r="G870" s="459"/>
      <c r="H870" s="459"/>
      <c r="L870" s="297"/>
      <c r="M870" s="459"/>
      <c r="T870" s="459"/>
    </row>
    <row r="871" spans="5:20" s="17" customFormat="1" x14ac:dyDescent="0.2">
      <c r="E871" s="459"/>
      <c r="F871" s="459"/>
      <c r="G871" s="459"/>
      <c r="H871" s="459"/>
      <c r="L871" s="297"/>
      <c r="M871" s="459"/>
      <c r="T871" s="459"/>
    </row>
    <row r="872" spans="5:20" s="17" customFormat="1" x14ac:dyDescent="0.2">
      <c r="E872" s="459"/>
      <c r="F872" s="459"/>
      <c r="G872" s="459"/>
      <c r="H872" s="459"/>
      <c r="L872" s="297"/>
      <c r="M872" s="459"/>
      <c r="T872" s="459"/>
    </row>
    <row r="873" spans="5:20" s="17" customFormat="1" x14ac:dyDescent="0.2">
      <c r="E873" s="459"/>
      <c r="F873" s="459"/>
      <c r="G873" s="459"/>
      <c r="H873" s="459"/>
      <c r="L873" s="297"/>
      <c r="M873" s="459"/>
      <c r="T873" s="459"/>
    </row>
    <row r="874" spans="5:20" s="17" customFormat="1" x14ac:dyDescent="0.2">
      <c r="E874" s="459"/>
      <c r="F874" s="459"/>
      <c r="G874" s="459"/>
      <c r="H874" s="459"/>
      <c r="L874" s="297"/>
      <c r="M874" s="459"/>
      <c r="T874" s="459"/>
    </row>
    <row r="875" spans="5:20" s="17" customFormat="1" x14ac:dyDescent="0.2">
      <c r="E875" s="459"/>
      <c r="F875" s="459"/>
      <c r="G875" s="459"/>
      <c r="H875" s="459"/>
      <c r="L875" s="297"/>
      <c r="M875" s="459"/>
      <c r="T875" s="459"/>
    </row>
    <row r="876" spans="5:20" s="17" customFormat="1" x14ac:dyDescent="0.2">
      <c r="E876" s="459"/>
      <c r="F876" s="459"/>
      <c r="G876" s="459"/>
      <c r="H876" s="459"/>
      <c r="L876" s="297"/>
      <c r="M876" s="459"/>
      <c r="T876" s="459"/>
    </row>
    <row r="877" spans="5:20" s="17" customFormat="1" x14ac:dyDescent="0.2">
      <c r="E877" s="459"/>
      <c r="F877" s="459"/>
      <c r="G877" s="459"/>
      <c r="H877" s="459"/>
      <c r="L877" s="297"/>
      <c r="M877" s="459"/>
      <c r="T877" s="459"/>
    </row>
    <row r="878" spans="5:20" s="17" customFormat="1" x14ac:dyDescent="0.2">
      <c r="E878" s="459"/>
      <c r="F878" s="459"/>
      <c r="G878" s="459"/>
      <c r="H878" s="459"/>
      <c r="L878" s="297"/>
      <c r="M878" s="459"/>
      <c r="T878" s="459"/>
    </row>
    <row r="879" spans="5:20" s="17" customFormat="1" x14ac:dyDescent="0.2">
      <c r="E879" s="459"/>
      <c r="F879" s="459"/>
      <c r="G879" s="459"/>
      <c r="H879" s="459"/>
      <c r="L879" s="297"/>
      <c r="M879" s="459"/>
      <c r="T879" s="459"/>
    </row>
    <row r="880" spans="5:20" s="17" customFormat="1" x14ac:dyDescent="0.2">
      <c r="E880" s="459"/>
      <c r="F880" s="459"/>
      <c r="G880" s="459"/>
      <c r="H880" s="459"/>
      <c r="L880" s="297"/>
      <c r="M880" s="459"/>
      <c r="T880" s="459"/>
    </row>
    <row r="881" spans="5:20" s="17" customFormat="1" x14ac:dyDescent="0.2">
      <c r="E881" s="459"/>
      <c r="F881" s="459"/>
      <c r="G881" s="459"/>
      <c r="H881" s="459"/>
      <c r="L881" s="297"/>
      <c r="M881" s="459"/>
      <c r="T881" s="459"/>
    </row>
    <row r="882" spans="5:20" s="17" customFormat="1" x14ac:dyDescent="0.2">
      <c r="E882" s="459"/>
      <c r="F882" s="459"/>
      <c r="G882" s="459"/>
      <c r="H882" s="459"/>
      <c r="L882" s="297"/>
      <c r="M882" s="459"/>
      <c r="T882" s="459"/>
    </row>
    <row r="883" spans="5:20" s="17" customFormat="1" x14ac:dyDescent="0.2">
      <c r="E883" s="459"/>
      <c r="F883" s="459"/>
      <c r="G883" s="459"/>
      <c r="H883" s="459"/>
      <c r="L883" s="297"/>
      <c r="M883" s="459"/>
      <c r="T883" s="459"/>
    </row>
    <row r="884" spans="5:20" s="17" customFormat="1" x14ac:dyDescent="0.2">
      <c r="E884" s="459"/>
      <c r="F884" s="459"/>
      <c r="G884" s="459"/>
      <c r="H884" s="459"/>
      <c r="L884" s="297"/>
      <c r="M884" s="459"/>
      <c r="T884" s="459"/>
    </row>
    <row r="885" spans="5:20" s="17" customFormat="1" x14ac:dyDescent="0.2">
      <c r="E885" s="459"/>
      <c r="F885" s="459"/>
      <c r="G885" s="459"/>
      <c r="H885" s="459"/>
      <c r="L885" s="297"/>
      <c r="M885" s="459"/>
      <c r="T885" s="459"/>
    </row>
    <row r="886" spans="5:20" s="17" customFormat="1" x14ac:dyDescent="0.2">
      <c r="E886" s="459"/>
      <c r="F886" s="459"/>
      <c r="G886" s="459"/>
      <c r="H886" s="459"/>
      <c r="L886" s="297"/>
      <c r="M886" s="459"/>
      <c r="T886" s="459"/>
    </row>
    <row r="887" spans="5:20" s="17" customFormat="1" x14ac:dyDescent="0.2">
      <c r="E887" s="459"/>
      <c r="F887" s="459"/>
      <c r="G887" s="459"/>
      <c r="H887" s="459"/>
      <c r="L887" s="297"/>
      <c r="M887" s="459"/>
      <c r="T887" s="459"/>
    </row>
    <row r="888" spans="5:20" s="17" customFormat="1" x14ac:dyDescent="0.2">
      <c r="E888" s="459"/>
      <c r="F888" s="459"/>
      <c r="G888" s="459"/>
      <c r="H888" s="459"/>
      <c r="L888" s="297"/>
      <c r="M888" s="459"/>
      <c r="T888" s="459"/>
    </row>
    <row r="889" spans="5:20" s="17" customFormat="1" x14ac:dyDescent="0.2">
      <c r="E889" s="459"/>
      <c r="F889" s="459"/>
      <c r="G889" s="459"/>
      <c r="H889" s="459"/>
      <c r="L889" s="297"/>
      <c r="M889" s="459"/>
      <c r="T889" s="459"/>
    </row>
    <row r="890" spans="5:20" s="17" customFormat="1" x14ac:dyDescent="0.2">
      <c r="E890" s="459"/>
      <c r="F890" s="459"/>
      <c r="G890" s="459"/>
      <c r="H890" s="459"/>
      <c r="L890" s="297"/>
      <c r="M890" s="459"/>
      <c r="T890" s="459"/>
    </row>
    <row r="891" spans="5:20" s="17" customFormat="1" x14ac:dyDescent="0.2">
      <c r="E891" s="459"/>
      <c r="F891" s="459"/>
      <c r="G891" s="459"/>
      <c r="H891" s="459"/>
      <c r="L891" s="297"/>
      <c r="M891" s="459"/>
      <c r="T891" s="459"/>
    </row>
    <row r="892" spans="5:20" s="17" customFormat="1" x14ac:dyDescent="0.2">
      <c r="E892" s="459"/>
      <c r="F892" s="459"/>
      <c r="G892" s="459"/>
      <c r="H892" s="459"/>
      <c r="L892" s="297"/>
      <c r="M892" s="459"/>
      <c r="T892" s="459"/>
    </row>
    <row r="893" spans="5:20" s="17" customFormat="1" x14ac:dyDescent="0.2">
      <c r="E893" s="459"/>
      <c r="F893" s="459"/>
      <c r="G893" s="459"/>
      <c r="H893" s="459"/>
      <c r="L893" s="297"/>
      <c r="M893" s="459"/>
      <c r="T893" s="459"/>
    </row>
    <row r="894" spans="5:20" s="17" customFormat="1" x14ac:dyDescent="0.2">
      <c r="E894" s="459"/>
      <c r="F894" s="459"/>
      <c r="G894" s="459"/>
      <c r="H894" s="459"/>
      <c r="L894" s="297"/>
      <c r="M894" s="459"/>
      <c r="T894" s="459"/>
    </row>
    <row r="895" spans="5:20" s="17" customFormat="1" x14ac:dyDescent="0.2">
      <c r="E895" s="459"/>
      <c r="F895" s="459"/>
      <c r="G895" s="459"/>
      <c r="H895" s="459"/>
      <c r="L895" s="297"/>
      <c r="M895" s="459"/>
      <c r="T895" s="459"/>
    </row>
    <row r="896" spans="5:20" s="17" customFormat="1" x14ac:dyDescent="0.2">
      <c r="E896" s="459"/>
      <c r="F896" s="459"/>
      <c r="G896" s="459"/>
      <c r="H896" s="459"/>
      <c r="L896" s="297"/>
      <c r="M896" s="459"/>
      <c r="T896" s="459"/>
    </row>
    <row r="897" spans="5:20" s="17" customFormat="1" x14ac:dyDescent="0.2">
      <c r="E897" s="459"/>
      <c r="F897" s="459"/>
      <c r="G897" s="459"/>
      <c r="H897" s="459"/>
      <c r="L897" s="297"/>
      <c r="M897" s="459"/>
      <c r="T897" s="459"/>
    </row>
    <row r="898" spans="5:20" s="17" customFormat="1" x14ac:dyDescent="0.2">
      <c r="E898" s="459"/>
      <c r="F898" s="459"/>
      <c r="G898" s="459"/>
      <c r="H898" s="459"/>
      <c r="L898" s="297"/>
      <c r="M898" s="459"/>
      <c r="T898" s="459"/>
    </row>
    <row r="899" spans="5:20" s="17" customFormat="1" x14ac:dyDescent="0.2">
      <c r="E899" s="459"/>
      <c r="F899" s="459"/>
      <c r="G899" s="459"/>
      <c r="H899" s="459"/>
      <c r="L899" s="297"/>
      <c r="M899" s="459"/>
      <c r="T899" s="459"/>
    </row>
    <row r="900" spans="5:20" s="17" customFormat="1" x14ac:dyDescent="0.2">
      <c r="E900" s="459"/>
      <c r="F900" s="459"/>
      <c r="G900" s="459"/>
      <c r="H900" s="459"/>
      <c r="L900" s="297"/>
      <c r="M900" s="459"/>
      <c r="T900" s="459"/>
    </row>
    <row r="901" spans="5:20" s="17" customFormat="1" x14ac:dyDescent="0.2">
      <c r="E901" s="459"/>
      <c r="F901" s="459"/>
      <c r="G901" s="459"/>
      <c r="H901" s="459"/>
      <c r="L901" s="297"/>
      <c r="M901" s="459"/>
      <c r="T901" s="459"/>
    </row>
    <row r="902" spans="5:20" s="17" customFormat="1" x14ac:dyDescent="0.2">
      <c r="E902" s="459"/>
      <c r="F902" s="459"/>
      <c r="G902" s="459"/>
      <c r="H902" s="459"/>
      <c r="L902" s="297"/>
      <c r="M902" s="459"/>
      <c r="T902" s="459"/>
    </row>
    <row r="903" spans="5:20" s="17" customFormat="1" x14ac:dyDescent="0.2">
      <c r="E903" s="459"/>
      <c r="F903" s="459"/>
      <c r="G903" s="459"/>
      <c r="H903" s="459"/>
      <c r="L903" s="297"/>
      <c r="M903" s="459"/>
      <c r="T903" s="459"/>
    </row>
    <row r="904" spans="5:20" s="17" customFormat="1" x14ac:dyDescent="0.2">
      <c r="E904" s="459"/>
      <c r="F904" s="459"/>
      <c r="G904" s="459"/>
      <c r="H904" s="459"/>
      <c r="L904" s="297"/>
      <c r="M904" s="459"/>
      <c r="T904" s="459"/>
    </row>
    <row r="905" spans="5:20" s="17" customFormat="1" x14ac:dyDescent="0.2">
      <c r="E905" s="459"/>
      <c r="F905" s="459"/>
      <c r="G905" s="459"/>
      <c r="H905" s="459"/>
      <c r="L905" s="297"/>
      <c r="M905" s="459"/>
      <c r="T905" s="459"/>
    </row>
    <row r="906" spans="5:20" s="17" customFormat="1" x14ac:dyDescent="0.2">
      <c r="E906" s="459"/>
      <c r="F906" s="459"/>
      <c r="G906" s="459"/>
      <c r="H906" s="459"/>
      <c r="L906" s="297"/>
      <c r="M906" s="459"/>
      <c r="T906" s="459"/>
    </row>
    <row r="907" spans="5:20" s="17" customFormat="1" x14ac:dyDescent="0.2">
      <c r="E907" s="459"/>
      <c r="F907" s="459"/>
      <c r="G907" s="459"/>
      <c r="H907" s="459"/>
      <c r="L907" s="297"/>
      <c r="M907" s="459"/>
      <c r="T907" s="459"/>
    </row>
    <row r="908" spans="5:20" s="17" customFormat="1" x14ac:dyDescent="0.2">
      <c r="E908" s="459"/>
      <c r="F908" s="459"/>
      <c r="G908" s="459"/>
      <c r="H908" s="459"/>
      <c r="L908" s="297"/>
      <c r="M908" s="459"/>
      <c r="T908" s="459"/>
    </row>
    <row r="909" spans="5:20" s="17" customFormat="1" x14ac:dyDescent="0.2">
      <c r="E909" s="459"/>
      <c r="F909" s="459"/>
      <c r="G909" s="459"/>
      <c r="H909" s="459"/>
      <c r="L909" s="297"/>
      <c r="M909" s="459"/>
      <c r="T909" s="459"/>
    </row>
    <row r="910" spans="5:20" s="17" customFormat="1" x14ac:dyDescent="0.2">
      <c r="E910" s="459"/>
      <c r="F910" s="459"/>
      <c r="G910" s="459"/>
      <c r="H910" s="459"/>
      <c r="L910" s="297"/>
      <c r="M910" s="459"/>
      <c r="T910" s="459"/>
    </row>
    <row r="911" spans="5:20" s="17" customFormat="1" x14ac:dyDescent="0.2">
      <c r="E911" s="459"/>
      <c r="F911" s="459"/>
      <c r="G911" s="459"/>
      <c r="H911" s="459"/>
      <c r="L911" s="297"/>
      <c r="M911" s="459"/>
      <c r="T911" s="459"/>
    </row>
    <row r="912" spans="5:20" s="17" customFormat="1" x14ac:dyDescent="0.2">
      <c r="E912" s="459"/>
      <c r="F912" s="459"/>
      <c r="G912" s="459"/>
      <c r="H912" s="459"/>
      <c r="L912" s="297"/>
      <c r="M912" s="459"/>
      <c r="T912" s="459"/>
    </row>
    <row r="913" spans="5:20" s="17" customFormat="1" x14ac:dyDescent="0.2">
      <c r="E913" s="459"/>
      <c r="F913" s="459"/>
      <c r="G913" s="459"/>
      <c r="H913" s="459"/>
      <c r="L913" s="297"/>
      <c r="M913" s="459"/>
      <c r="T913" s="459"/>
    </row>
    <row r="914" spans="5:20" s="17" customFormat="1" x14ac:dyDescent="0.2">
      <c r="E914" s="459"/>
      <c r="F914" s="459"/>
      <c r="G914" s="459"/>
      <c r="H914" s="459"/>
      <c r="L914" s="297"/>
      <c r="M914" s="459"/>
      <c r="T914" s="459"/>
    </row>
    <row r="915" spans="5:20" s="17" customFormat="1" x14ac:dyDescent="0.2">
      <c r="E915" s="459"/>
      <c r="F915" s="459"/>
      <c r="G915" s="459"/>
      <c r="H915" s="459"/>
      <c r="L915" s="297"/>
      <c r="M915" s="459"/>
      <c r="T915" s="459"/>
    </row>
    <row r="916" spans="5:20" s="17" customFormat="1" x14ac:dyDescent="0.2">
      <c r="E916" s="459"/>
      <c r="F916" s="459"/>
      <c r="G916" s="459"/>
      <c r="H916" s="459"/>
      <c r="L916" s="297"/>
      <c r="M916" s="459"/>
      <c r="T916" s="459"/>
    </row>
    <row r="917" spans="5:20" s="17" customFormat="1" x14ac:dyDescent="0.2">
      <c r="E917" s="459"/>
      <c r="F917" s="459"/>
      <c r="G917" s="459"/>
      <c r="H917" s="459"/>
      <c r="L917" s="297"/>
      <c r="M917" s="459"/>
      <c r="T917" s="459"/>
    </row>
    <row r="918" spans="5:20" s="17" customFormat="1" x14ac:dyDescent="0.2">
      <c r="E918" s="459"/>
      <c r="F918" s="459"/>
      <c r="G918" s="459"/>
      <c r="H918" s="459"/>
      <c r="L918" s="297"/>
      <c r="M918" s="459"/>
      <c r="T918" s="459"/>
    </row>
    <row r="919" spans="5:20" s="17" customFormat="1" x14ac:dyDescent="0.2">
      <c r="E919" s="459"/>
      <c r="F919" s="459"/>
      <c r="G919" s="459"/>
      <c r="H919" s="459"/>
      <c r="L919" s="297"/>
      <c r="M919" s="459"/>
      <c r="T919" s="459"/>
    </row>
    <row r="920" spans="5:20" s="17" customFormat="1" x14ac:dyDescent="0.2">
      <c r="E920" s="459"/>
      <c r="F920" s="459"/>
      <c r="G920" s="459"/>
      <c r="H920" s="459"/>
      <c r="L920" s="297"/>
      <c r="M920" s="459"/>
      <c r="T920" s="459"/>
    </row>
    <row r="921" spans="5:20" s="17" customFormat="1" x14ac:dyDescent="0.2">
      <c r="E921" s="459"/>
      <c r="F921" s="459"/>
      <c r="G921" s="459"/>
      <c r="H921" s="459"/>
      <c r="L921" s="297"/>
      <c r="M921" s="459"/>
      <c r="T921" s="459"/>
    </row>
    <row r="922" spans="5:20" s="17" customFormat="1" x14ac:dyDescent="0.2">
      <c r="E922" s="459"/>
      <c r="F922" s="459"/>
      <c r="G922" s="459"/>
      <c r="H922" s="459"/>
      <c r="L922" s="297"/>
      <c r="M922" s="459"/>
      <c r="T922" s="459"/>
    </row>
    <row r="923" spans="5:20" s="17" customFormat="1" x14ac:dyDescent="0.2">
      <c r="E923" s="459"/>
      <c r="F923" s="459"/>
      <c r="G923" s="459"/>
      <c r="H923" s="459"/>
      <c r="L923" s="297"/>
      <c r="M923" s="459"/>
      <c r="T923" s="459"/>
    </row>
    <row r="924" spans="5:20" s="17" customFormat="1" x14ac:dyDescent="0.2">
      <c r="E924" s="459"/>
      <c r="F924" s="459"/>
      <c r="G924" s="459"/>
      <c r="H924" s="459"/>
      <c r="L924" s="297"/>
      <c r="M924" s="459"/>
      <c r="T924" s="459"/>
    </row>
    <row r="925" spans="5:20" s="17" customFormat="1" x14ac:dyDescent="0.2">
      <c r="E925" s="459"/>
      <c r="F925" s="459"/>
      <c r="G925" s="459"/>
      <c r="H925" s="459"/>
      <c r="L925" s="297"/>
      <c r="M925" s="459"/>
      <c r="T925" s="459"/>
    </row>
    <row r="926" spans="5:20" s="17" customFormat="1" x14ac:dyDescent="0.2">
      <c r="E926" s="459"/>
      <c r="F926" s="459"/>
      <c r="G926" s="459"/>
      <c r="H926" s="459"/>
      <c r="L926" s="297"/>
      <c r="M926" s="459"/>
      <c r="T926" s="459"/>
    </row>
    <row r="927" spans="5:20" s="17" customFormat="1" x14ac:dyDescent="0.2">
      <c r="E927" s="459"/>
      <c r="F927" s="459"/>
      <c r="G927" s="459"/>
      <c r="H927" s="459"/>
      <c r="L927" s="297"/>
      <c r="M927" s="459"/>
      <c r="T927" s="459"/>
    </row>
    <row r="928" spans="5:20" s="17" customFormat="1" x14ac:dyDescent="0.2">
      <c r="E928" s="459"/>
      <c r="F928" s="459"/>
      <c r="G928" s="459"/>
      <c r="H928" s="459"/>
      <c r="L928" s="297"/>
      <c r="M928" s="459"/>
      <c r="T928" s="459"/>
    </row>
    <row r="929" spans="5:20" s="17" customFormat="1" x14ac:dyDescent="0.2">
      <c r="E929" s="459"/>
      <c r="F929" s="459"/>
      <c r="G929" s="459"/>
      <c r="H929" s="459"/>
      <c r="L929" s="297"/>
      <c r="M929" s="459"/>
      <c r="T929" s="459"/>
    </row>
    <row r="930" spans="5:20" s="17" customFormat="1" x14ac:dyDescent="0.2">
      <c r="E930" s="459"/>
      <c r="F930" s="459"/>
      <c r="G930" s="459"/>
      <c r="H930" s="459"/>
      <c r="L930" s="297"/>
      <c r="M930" s="459"/>
      <c r="T930" s="459"/>
    </row>
    <row r="931" spans="5:20" s="17" customFormat="1" x14ac:dyDescent="0.2">
      <c r="E931" s="459"/>
      <c r="F931" s="459"/>
      <c r="G931" s="459"/>
      <c r="H931" s="459"/>
      <c r="L931" s="297"/>
      <c r="M931" s="459"/>
      <c r="T931" s="459"/>
    </row>
    <row r="932" spans="5:20" s="17" customFormat="1" x14ac:dyDescent="0.2">
      <c r="E932" s="459"/>
      <c r="F932" s="459"/>
      <c r="G932" s="459"/>
      <c r="H932" s="459"/>
      <c r="L932" s="297"/>
      <c r="M932" s="459"/>
      <c r="T932" s="459"/>
    </row>
    <row r="933" spans="5:20" s="17" customFormat="1" x14ac:dyDescent="0.2">
      <c r="E933" s="459"/>
      <c r="F933" s="459"/>
      <c r="G933" s="459"/>
      <c r="H933" s="459"/>
      <c r="L933" s="297"/>
      <c r="M933" s="459"/>
      <c r="T933" s="459"/>
    </row>
    <row r="934" spans="5:20" s="17" customFormat="1" x14ac:dyDescent="0.2">
      <c r="E934" s="459"/>
      <c r="F934" s="459"/>
      <c r="G934" s="459"/>
      <c r="H934" s="459"/>
      <c r="L934" s="297"/>
      <c r="M934" s="459"/>
      <c r="T934" s="459"/>
    </row>
    <row r="935" spans="5:20" s="17" customFormat="1" x14ac:dyDescent="0.2">
      <c r="E935" s="459"/>
      <c r="F935" s="459"/>
      <c r="G935" s="459"/>
      <c r="H935" s="459"/>
      <c r="L935" s="297"/>
      <c r="M935" s="459"/>
      <c r="T935" s="459"/>
    </row>
    <row r="936" spans="5:20" s="17" customFormat="1" x14ac:dyDescent="0.2">
      <c r="E936" s="459"/>
      <c r="F936" s="459"/>
      <c r="G936" s="459"/>
      <c r="H936" s="459"/>
      <c r="L936" s="297"/>
      <c r="M936" s="459"/>
      <c r="T936" s="459"/>
    </row>
    <row r="937" spans="5:20" s="17" customFormat="1" x14ac:dyDescent="0.2">
      <c r="E937" s="459"/>
      <c r="F937" s="459"/>
      <c r="G937" s="459"/>
      <c r="H937" s="459"/>
      <c r="L937" s="297"/>
      <c r="M937" s="459"/>
      <c r="T937" s="459"/>
    </row>
    <row r="938" spans="5:20" s="17" customFormat="1" x14ac:dyDescent="0.2">
      <c r="E938" s="459"/>
      <c r="F938" s="459"/>
      <c r="G938" s="459"/>
      <c r="H938" s="459"/>
      <c r="L938" s="297"/>
      <c r="M938" s="459"/>
      <c r="T938" s="459"/>
    </row>
    <row r="939" spans="5:20" s="17" customFormat="1" x14ac:dyDescent="0.2">
      <c r="E939" s="459"/>
      <c r="F939" s="459"/>
      <c r="G939" s="459"/>
      <c r="H939" s="459"/>
      <c r="L939" s="297"/>
      <c r="M939" s="459"/>
      <c r="T939" s="459"/>
    </row>
    <row r="940" spans="5:20" s="17" customFormat="1" x14ac:dyDescent="0.2">
      <c r="E940" s="459"/>
      <c r="F940" s="459"/>
      <c r="G940" s="459"/>
      <c r="H940" s="459"/>
      <c r="L940" s="297"/>
      <c r="M940" s="459"/>
      <c r="T940" s="459"/>
    </row>
    <row r="941" spans="5:20" s="17" customFormat="1" x14ac:dyDescent="0.2">
      <c r="E941" s="459"/>
      <c r="F941" s="459"/>
      <c r="G941" s="459"/>
      <c r="H941" s="459"/>
      <c r="L941" s="297"/>
      <c r="M941" s="459"/>
      <c r="T941" s="459"/>
    </row>
    <row r="942" spans="5:20" s="17" customFormat="1" x14ac:dyDescent="0.2">
      <c r="E942" s="459"/>
      <c r="F942" s="459"/>
      <c r="G942" s="459"/>
      <c r="H942" s="459"/>
      <c r="L942" s="297"/>
      <c r="M942" s="459"/>
      <c r="T942" s="459"/>
    </row>
    <row r="943" spans="5:20" s="17" customFormat="1" x14ac:dyDescent="0.2">
      <c r="E943" s="459"/>
      <c r="F943" s="459"/>
      <c r="G943" s="459"/>
      <c r="H943" s="459"/>
      <c r="L943" s="297"/>
      <c r="M943" s="459"/>
      <c r="T943" s="459"/>
    </row>
    <row r="944" spans="5:20" s="17" customFormat="1" x14ac:dyDescent="0.2">
      <c r="E944" s="459"/>
      <c r="F944" s="459"/>
      <c r="G944" s="459"/>
      <c r="H944" s="459"/>
      <c r="L944" s="297"/>
      <c r="M944" s="459"/>
      <c r="T944" s="459"/>
    </row>
    <row r="945" spans="5:20" s="17" customFormat="1" x14ac:dyDescent="0.2">
      <c r="E945" s="459"/>
      <c r="F945" s="459"/>
      <c r="G945" s="459"/>
      <c r="H945" s="459"/>
      <c r="L945" s="297"/>
      <c r="M945" s="459"/>
      <c r="T945" s="459"/>
    </row>
    <row r="946" spans="5:20" s="17" customFormat="1" x14ac:dyDescent="0.2">
      <c r="E946" s="459"/>
      <c r="F946" s="459"/>
      <c r="G946" s="459"/>
      <c r="H946" s="459"/>
      <c r="L946" s="297"/>
      <c r="M946" s="459"/>
      <c r="T946" s="459"/>
    </row>
    <row r="947" spans="5:20" s="17" customFormat="1" x14ac:dyDescent="0.2">
      <c r="E947" s="459"/>
      <c r="F947" s="459"/>
      <c r="G947" s="459"/>
      <c r="H947" s="459"/>
      <c r="L947" s="297"/>
      <c r="M947" s="459"/>
      <c r="T947" s="459"/>
    </row>
    <row r="948" spans="5:20" s="17" customFormat="1" x14ac:dyDescent="0.2">
      <c r="E948" s="459"/>
      <c r="F948" s="459"/>
      <c r="G948" s="459"/>
      <c r="H948" s="459"/>
      <c r="L948" s="297"/>
      <c r="M948" s="459"/>
      <c r="T948" s="459"/>
    </row>
    <row r="949" spans="5:20" s="17" customFormat="1" x14ac:dyDescent="0.2">
      <c r="E949" s="459"/>
      <c r="F949" s="459"/>
      <c r="G949" s="459"/>
      <c r="H949" s="459"/>
      <c r="L949" s="297"/>
      <c r="M949" s="459"/>
      <c r="T949" s="459"/>
    </row>
    <row r="950" spans="5:20" s="17" customFormat="1" x14ac:dyDescent="0.2">
      <c r="E950" s="459"/>
      <c r="F950" s="459"/>
      <c r="G950" s="459"/>
      <c r="H950" s="459"/>
      <c r="L950" s="297"/>
      <c r="M950" s="459"/>
      <c r="T950" s="459"/>
    </row>
    <row r="951" spans="5:20" s="17" customFormat="1" x14ac:dyDescent="0.2">
      <c r="E951" s="459"/>
      <c r="F951" s="459"/>
      <c r="G951" s="459"/>
      <c r="H951" s="459"/>
      <c r="L951" s="297"/>
      <c r="M951" s="459"/>
      <c r="T951" s="459"/>
    </row>
    <row r="952" spans="5:20" s="17" customFormat="1" x14ac:dyDescent="0.2">
      <c r="E952" s="459"/>
      <c r="F952" s="459"/>
      <c r="G952" s="459"/>
      <c r="H952" s="459"/>
      <c r="L952" s="297"/>
      <c r="M952" s="459"/>
      <c r="T952" s="459"/>
    </row>
    <row r="953" spans="5:20" s="17" customFormat="1" x14ac:dyDescent="0.2">
      <c r="E953" s="459"/>
      <c r="F953" s="459"/>
      <c r="G953" s="459"/>
      <c r="H953" s="459"/>
      <c r="L953" s="297"/>
      <c r="M953" s="459"/>
      <c r="T953" s="459"/>
    </row>
    <row r="954" spans="5:20" s="17" customFormat="1" x14ac:dyDescent="0.2">
      <c r="E954" s="459"/>
      <c r="F954" s="459"/>
      <c r="G954" s="459"/>
      <c r="H954" s="459"/>
      <c r="L954" s="297"/>
      <c r="M954" s="459"/>
      <c r="T954" s="459"/>
    </row>
    <row r="955" spans="5:20" s="17" customFormat="1" x14ac:dyDescent="0.2">
      <c r="E955" s="459"/>
      <c r="F955" s="459"/>
      <c r="G955" s="459"/>
      <c r="H955" s="459"/>
      <c r="L955" s="297"/>
      <c r="M955" s="459"/>
      <c r="T955" s="459"/>
    </row>
    <row r="956" spans="5:20" s="17" customFormat="1" x14ac:dyDescent="0.2">
      <c r="E956" s="459"/>
      <c r="F956" s="459"/>
      <c r="G956" s="459"/>
      <c r="H956" s="459"/>
      <c r="L956" s="297"/>
      <c r="M956" s="459"/>
      <c r="T956" s="459"/>
    </row>
    <row r="957" spans="5:20" s="17" customFormat="1" x14ac:dyDescent="0.2">
      <c r="E957" s="459"/>
      <c r="F957" s="459"/>
      <c r="G957" s="459"/>
      <c r="H957" s="459"/>
      <c r="L957" s="297"/>
      <c r="M957" s="459"/>
      <c r="T957" s="459"/>
    </row>
    <row r="958" spans="5:20" s="17" customFormat="1" x14ac:dyDescent="0.2">
      <c r="E958" s="459"/>
      <c r="F958" s="459"/>
      <c r="G958" s="459"/>
      <c r="H958" s="459"/>
      <c r="L958" s="297"/>
      <c r="M958" s="459"/>
      <c r="T958" s="459"/>
    </row>
    <row r="959" spans="5:20" s="17" customFormat="1" x14ac:dyDescent="0.2">
      <c r="E959" s="459"/>
      <c r="F959" s="459"/>
      <c r="G959" s="459"/>
      <c r="H959" s="459"/>
      <c r="L959" s="297"/>
      <c r="M959" s="459"/>
      <c r="T959" s="459"/>
    </row>
    <row r="960" spans="5:20" s="17" customFormat="1" x14ac:dyDescent="0.2">
      <c r="E960" s="459"/>
      <c r="F960" s="459"/>
      <c r="G960" s="459"/>
      <c r="H960" s="459"/>
      <c r="L960" s="297"/>
      <c r="M960" s="459"/>
      <c r="T960" s="459"/>
    </row>
    <row r="961" spans="5:20" s="17" customFormat="1" x14ac:dyDescent="0.2">
      <c r="E961" s="459"/>
      <c r="F961" s="459"/>
      <c r="G961" s="459"/>
      <c r="H961" s="459"/>
      <c r="L961" s="297"/>
      <c r="M961" s="459"/>
      <c r="T961" s="459"/>
    </row>
    <row r="962" spans="5:20" s="17" customFormat="1" x14ac:dyDescent="0.2">
      <c r="E962" s="459"/>
      <c r="F962" s="459"/>
      <c r="G962" s="459"/>
      <c r="H962" s="459"/>
      <c r="L962" s="297"/>
      <c r="M962" s="459"/>
      <c r="T962" s="459"/>
    </row>
    <row r="963" spans="5:20" s="17" customFormat="1" x14ac:dyDescent="0.2">
      <c r="E963" s="459"/>
      <c r="F963" s="459"/>
      <c r="G963" s="459"/>
      <c r="H963" s="459"/>
      <c r="L963" s="297"/>
      <c r="M963" s="459"/>
      <c r="T963" s="459"/>
    </row>
    <row r="964" spans="5:20" s="17" customFormat="1" x14ac:dyDescent="0.2">
      <c r="E964" s="459"/>
      <c r="F964" s="459"/>
      <c r="G964" s="459"/>
      <c r="H964" s="459"/>
      <c r="L964" s="297"/>
      <c r="M964" s="459"/>
      <c r="T964" s="459"/>
    </row>
    <row r="965" spans="5:20" s="17" customFormat="1" x14ac:dyDescent="0.2">
      <c r="E965" s="459"/>
      <c r="F965" s="459"/>
      <c r="G965" s="459"/>
      <c r="H965" s="459"/>
      <c r="L965" s="297"/>
      <c r="M965" s="459"/>
      <c r="T965" s="459"/>
    </row>
    <row r="966" spans="5:20" s="17" customFormat="1" x14ac:dyDescent="0.2">
      <c r="E966" s="459"/>
      <c r="F966" s="459"/>
      <c r="G966" s="459"/>
      <c r="H966" s="459"/>
      <c r="L966" s="297"/>
      <c r="M966" s="459"/>
      <c r="T966" s="459"/>
    </row>
    <row r="967" spans="5:20" s="17" customFormat="1" x14ac:dyDescent="0.2">
      <c r="E967" s="459"/>
      <c r="F967" s="459"/>
      <c r="G967" s="459"/>
      <c r="H967" s="459"/>
      <c r="L967" s="297"/>
      <c r="M967" s="459"/>
      <c r="T967" s="459"/>
    </row>
    <row r="968" spans="5:20" s="17" customFormat="1" x14ac:dyDescent="0.2">
      <c r="E968" s="459"/>
      <c r="F968" s="459"/>
      <c r="G968" s="459"/>
      <c r="H968" s="459"/>
      <c r="L968" s="297"/>
      <c r="M968" s="459"/>
      <c r="T968" s="459"/>
    </row>
    <row r="969" spans="5:20" s="17" customFormat="1" x14ac:dyDescent="0.2">
      <c r="E969" s="459"/>
      <c r="F969" s="459"/>
      <c r="G969" s="459"/>
      <c r="H969" s="459"/>
      <c r="L969" s="297"/>
      <c r="M969" s="459"/>
      <c r="T969" s="459"/>
    </row>
    <row r="970" spans="5:20" s="17" customFormat="1" x14ac:dyDescent="0.2">
      <c r="E970" s="459"/>
      <c r="F970" s="459"/>
      <c r="G970" s="459"/>
      <c r="H970" s="459"/>
      <c r="L970" s="297"/>
      <c r="M970" s="459"/>
      <c r="T970" s="459"/>
    </row>
    <row r="971" spans="5:20" s="17" customFormat="1" x14ac:dyDescent="0.2">
      <c r="E971" s="459"/>
      <c r="F971" s="459"/>
      <c r="G971" s="459"/>
      <c r="H971" s="459"/>
      <c r="L971" s="297"/>
      <c r="M971" s="459"/>
      <c r="T971" s="459"/>
    </row>
    <row r="972" spans="5:20" s="17" customFormat="1" x14ac:dyDescent="0.2">
      <c r="E972" s="459"/>
      <c r="F972" s="459"/>
      <c r="G972" s="459"/>
      <c r="H972" s="459"/>
      <c r="L972" s="297"/>
      <c r="M972" s="459"/>
      <c r="T972" s="459"/>
    </row>
    <row r="973" spans="5:20" s="17" customFormat="1" x14ac:dyDescent="0.2">
      <c r="E973" s="459"/>
      <c r="F973" s="459"/>
      <c r="G973" s="459"/>
      <c r="H973" s="459"/>
      <c r="L973" s="297"/>
      <c r="M973" s="459"/>
      <c r="T973" s="459"/>
    </row>
    <row r="974" spans="5:20" s="17" customFormat="1" x14ac:dyDescent="0.2">
      <c r="E974" s="459"/>
      <c r="F974" s="459"/>
      <c r="G974" s="459"/>
      <c r="H974" s="459"/>
      <c r="L974" s="297"/>
      <c r="M974" s="459"/>
      <c r="T974" s="459"/>
    </row>
    <row r="975" spans="5:20" s="17" customFormat="1" x14ac:dyDescent="0.2">
      <c r="E975" s="459"/>
      <c r="F975" s="459"/>
      <c r="G975" s="459"/>
      <c r="H975" s="459"/>
      <c r="L975" s="297"/>
      <c r="M975" s="459"/>
      <c r="T975" s="459"/>
    </row>
    <row r="976" spans="5:20" s="17" customFormat="1" x14ac:dyDescent="0.2">
      <c r="E976" s="459"/>
      <c r="F976" s="459"/>
      <c r="G976" s="459"/>
      <c r="H976" s="459"/>
      <c r="L976" s="297"/>
      <c r="M976" s="459"/>
      <c r="T976" s="459"/>
    </row>
    <row r="977" spans="5:20" s="17" customFormat="1" x14ac:dyDescent="0.2">
      <c r="E977" s="459"/>
      <c r="F977" s="459"/>
      <c r="G977" s="459"/>
      <c r="H977" s="459"/>
      <c r="L977" s="297"/>
      <c r="M977" s="459"/>
      <c r="T977" s="459"/>
    </row>
    <row r="978" spans="5:20" s="17" customFormat="1" x14ac:dyDescent="0.2">
      <c r="E978" s="459"/>
      <c r="F978" s="459"/>
      <c r="G978" s="459"/>
      <c r="H978" s="459"/>
      <c r="L978" s="297"/>
      <c r="M978" s="459"/>
      <c r="T978" s="459"/>
    </row>
    <row r="979" spans="5:20" s="17" customFormat="1" x14ac:dyDescent="0.2">
      <c r="E979" s="459"/>
      <c r="F979" s="459"/>
      <c r="G979" s="459"/>
      <c r="H979" s="459"/>
      <c r="L979" s="297"/>
      <c r="M979" s="459"/>
      <c r="T979" s="459"/>
    </row>
    <row r="980" spans="5:20" s="17" customFormat="1" x14ac:dyDescent="0.2">
      <c r="E980" s="459"/>
      <c r="F980" s="459"/>
      <c r="G980" s="459"/>
      <c r="H980" s="459"/>
      <c r="L980" s="297"/>
      <c r="M980" s="459"/>
      <c r="T980" s="459"/>
    </row>
    <row r="981" spans="5:20" s="17" customFormat="1" x14ac:dyDescent="0.2">
      <c r="E981" s="459"/>
      <c r="F981" s="459"/>
      <c r="G981" s="459"/>
      <c r="H981" s="459"/>
      <c r="L981" s="297"/>
      <c r="M981" s="459"/>
      <c r="T981" s="459"/>
    </row>
    <row r="982" spans="5:20" s="17" customFormat="1" x14ac:dyDescent="0.2">
      <c r="E982" s="459"/>
      <c r="F982" s="459"/>
      <c r="G982" s="459"/>
      <c r="H982" s="459"/>
      <c r="L982" s="297"/>
      <c r="M982" s="459"/>
      <c r="T982" s="459"/>
    </row>
    <row r="983" spans="5:20" s="17" customFormat="1" x14ac:dyDescent="0.2">
      <c r="E983" s="459"/>
      <c r="F983" s="459"/>
      <c r="G983" s="459"/>
      <c r="H983" s="459"/>
      <c r="L983" s="297"/>
      <c r="M983" s="459"/>
      <c r="T983" s="459"/>
    </row>
    <row r="984" spans="5:20" s="17" customFormat="1" x14ac:dyDescent="0.2">
      <c r="E984" s="459"/>
      <c r="F984" s="459"/>
      <c r="G984" s="459"/>
      <c r="H984" s="459"/>
      <c r="L984" s="297"/>
      <c r="M984" s="459"/>
      <c r="T984" s="459"/>
    </row>
    <row r="985" spans="5:20" s="17" customFormat="1" x14ac:dyDescent="0.2">
      <c r="E985" s="459"/>
      <c r="F985" s="459"/>
      <c r="G985" s="459"/>
      <c r="H985" s="459"/>
      <c r="L985" s="297"/>
      <c r="M985" s="459"/>
      <c r="T985" s="459"/>
    </row>
    <row r="986" spans="5:20" s="17" customFormat="1" x14ac:dyDescent="0.2">
      <c r="E986" s="459"/>
      <c r="F986" s="459"/>
      <c r="G986" s="459"/>
      <c r="H986" s="459"/>
      <c r="L986" s="297"/>
      <c r="M986" s="459"/>
      <c r="T986" s="459"/>
    </row>
    <row r="987" spans="5:20" s="17" customFormat="1" x14ac:dyDescent="0.2">
      <c r="E987" s="459"/>
      <c r="F987" s="459"/>
      <c r="G987" s="459"/>
      <c r="H987" s="459"/>
      <c r="L987" s="297"/>
      <c r="M987" s="459"/>
      <c r="T987" s="459"/>
    </row>
    <row r="988" spans="5:20" s="17" customFormat="1" x14ac:dyDescent="0.2">
      <c r="E988" s="459"/>
      <c r="F988" s="459"/>
      <c r="G988" s="459"/>
      <c r="H988" s="459"/>
      <c r="L988" s="297"/>
      <c r="M988" s="459"/>
      <c r="T988" s="459"/>
    </row>
    <row r="989" spans="5:20" s="17" customFormat="1" x14ac:dyDescent="0.2">
      <c r="E989" s="459"/>
      <c r="F989" s="459"/>
      <c r="G989" s="459"/>
      <c r="H989" s="459"/>
      <c r="L989" s="297"/>
      <c r="M989" s="459"/>
      <c r="T989" s="459"/>
    </row>
    <row r="990" spans="5:20" s="17" customFormat="1" x14ac:dyDescent="0.2">
      <c r="E990" s="459"/>
      <c r="F990" s="459"/>
      <c r="G990" s="459"/>
      <c r="H990" s="459"/>
      <c r="L990" s="297"/>
      <c r="M990" s="459"/>
      <c r="T990" s="459"/>
    </row>
    <row r="991" spans="5:20" s="17" customFormat="1" x14ac:dyDescent="0.2">
      <c r="E991" s="459"/>
      <c r="F991" s="459"/>
      <c r="G991" s="459"/>
      <c r="H991" s="459"/>
      <c r="L991" s="297"/>
      <c r="M991" s="459"/>
      <c r="T991" s="459"/>
    </row>
    <row r="992" spans="5:20" s="17" customFormat="1" x14ac:dyDescent="0.2">
      <c r="E992" s="459"/>
      <c r="F992" s="459"/>
      <c r="G992" s="459"/>
      <c r="H992" s="459"/>
      <c r="L992" s="297"/>
      <c r="M992" s="459"/>
      <c r="T992" s="459"/>
    </row>
    <row r="993" spans="5:20" s="17" customFormat="1" x14ac:dyDescent="0.2">
      <c r="E993" s="459"/>
      <c r="F993" s="459"/>
      <c r="G993" s="459"/>
      <c r="H993" s="459"/>
      <c r="L993" s="297"/>
      <c r="M993" s="459"/>
      <c r="T993" s="459"/>
    </row>
    <row r="994" spans="5:20" s="17" customFormat="1" x14ac:dyDescent="0.2">
      <c r="E994" s="459"/>
      <c r="F994" s="459"/>
      <c r="G994" s="459"/>
      <c r="H994" s="459"/>
      <c r="L994" s="297"/>
      <c r="M994" s="459"/>
      <c r="T994" s="459"/>
    </row>
    <row r="995" spans="5:20" s="17" customFormat="1" x14ac:dyDescent="0.2">
      <c r="E995" s="459"/>
      <c r="F995" s="459"/>
      <c r="G995" s="459"/>
      <c r="H995" s="459"/>
      <c r="L995" s="297"/>
      <c r="M995" s="459"/>
      <c r="T995" s="459"/>
    </row>
    <row r="996" spans="5:20" s="17" customFormat="1" x14ac:dyDescent="0.2">
      <c r="E996" s="459"/>
      <c r="F996" s="459"/>
      <c r="G996" s="459"/>
      <c r="H996" s="459"/>
      <c r="L996" s="297"/>
      <c r="M996" s="459"/>
      <c r="T996" s="459"/>
    </row>
    <row r="997" spans="5:20" s="17" customFormat="1" x14ac:dyDescent="0.2">
      <c r="E997" s="459"/>
      <c r="F997" s="459"/>
      <c r="G997" s="459"/>
      <c r="H997" s="459"/>
      <c r="L997" s="297"/>
      <c r="M997" s="459"/>
      <c r="T997" s="459"/>
    </row>
    <row r="998" spans="5:20" s="17" customFormat="1" x14ac:dyDescent="0.2">
      <c r="E998" s="459"/>
      <c r="F998" s="459"/>
      <c r="G998" s="459"/>
      <c r="H998" s="459"/>
      <c r="L998" s="297"/>
      <c r="M998" s="459"/>
      <c r="T998" s="459"/>
    </row>
    <row r="999" spans="5:20" s="17" customFormat="1" x14ac:dyDescent="0.2">
      <c r="E999" s="459"/>
      <c r="F999" s="459"/>
      <c r="G999" s="459"/>
      <c r="H999" s="459"/>
      <c r="L999" s="297"/>
      <c r="M999" s="459"/>
      <c r="T999" s="459"/>
    </row>
    <row r="1000" spans="5:20" s="17" customFormat="1" x14ac:dyDescent="0.2">
      <c r="E1000" s="459"/>
      <c r="F1000" s="459"/>
      <c r="G1000" s="459"/>
      <c r="H1000" s="459"/>
      <c r="L1000" s="297"/>
      <c r="M1000" s="459"/>
      <c r="T1000" s="459"/>
    </row>
    <row r="1001" spans="5:20" s="17" customFormat="1" x14ac:dyDescent="0.2">
      <c r="E1001" s="459"/>
      <c r="F1001" s="459"/>
      <c r="G1001" s="459"/>
      <c r="H1001" s="459"/>
      <c r="L1001" s="297"/>
      <c r="M1001" s="459"/>
      <c r="T1001" s="459"/>
    </row>
    <row r="1002" spans="5:20" s="17" customFormat="1" x14ac:dyDescent="0.2">
      <c r="E1002" s="459"/>
      <c r="F1002" s="459"/>
      <c r="G1002" s="459"/>
      <c r="H1002" s="459"/>
      <c r="L1002" s="297"/>
      <c r="M1002" s="459"/>
      <c r="T1002" s="459"/>
    </row>
    <row r="1003" spans="5:20" s="17" customFormat="1" x14ac:dyDescent="0.2">
      <c r="E1003" s="459"/>
      <c r="F1003" s="459"/>
      <c r="G1003" s="459"/>
      <c r="H1003" s="459"/>
      <c r="L1003" s="297"/>
      <c r="M1003" s="459"/>
      <c r="T1003" s="459"/>
    </row>
    <row r="1004" spans="5:20" s="17" customFormat="1" x14ac:dyDescent="0.2">
      <c r="E1004" s="459"/>
      <c r="F1004" s="459"/>
      <c r="G1004" s="459"/>
      <c r="H1004" s="459"/>
      <c r="L1004" s="297"/>
      <c r="M1004" s="459"/>
      <c r="T1004" s="459"/>
    </row>
    <row r="1005" spans="5:20" s="17" customFormat="1" x14ac:dyDescent="0.2">
      <c r="E1005" s="459"/>
      <c r="F1005" s="459"/>
      <c r="G1005" s="459"/>
      <c r="H1005" s="459"/>
      <c r="L1005" s="297"/>
      <c r="M1005" s="459"/>
      <c r="T1005" s="459"/>
    </row>
    <row r="1006" spans="5:20" s="17" customFormat="1" x14ac:dyDescent="0.2">
      <c r="E1006" s="459"/>
      <c r="F1006" s="459"/>
      <c r="G1006" s="459"/>
      <c r="H1006" s="459"/>
      <c r="L1006" s="297"/>
      <c r="M1006" s="459"/>
      <c r="T1006" s="459"/>
    </row>
    <row r="1007" spans="5:20" s="17" customFormat="1" x14ac:dyDescent="0.2">
      <c r="E1007" s="459"/>
      <c r="F1007" s="459"/>
      <c r="G1007" s="459"/>
      <c r="H1007" s="459"/>
      <c r="L1007" s="297"/>
      <c r="M1007" s="459"/>
      <c r="T1007" s="459"/>
    </row>
    <row r="1008" spans="5:20" s="17" customFormat="1" x14ac:dyDescent="0.2">
      <c r="E1008" s="459"/>
      <c r="F1008" s="459"/>
      <c r="G1008" s="459"/>
      <c r="H1008" s="459"/>
      <c r="L1008" s="297"/>
      <c r="M1008" s="459"/>
      <c r="T1008" s="459"/>
    </row>
    <row r="1009" spans="5:20" s="17" customFormat="1" x14ac:dyDescent="0.2">
      <c r="E1009" s="459"/>
      <c r="F1009" s="459"/>
      <c r="G1009" s="459"/>
      <c r="H1009" s="459"/>
      <c r="L1009" s="297"/>
      <c r="M1009" s="459"/>
      <c r="T1009" s="459"/>
    </row>
    <row r="1010" spans="5:20" s="17" customFormat="1" x14ac:dyDescent="0.2">
      <c r="E1010" s="459"/>
      <c r="F1010" s="459"/>
      <c r="G1010" s="459"/>
      <c r="H1010" s="459"/>
      <c r="L1010" s="297"/>
      <c r="M1010" s="459"/>
      <c r="T1010" s="459"/>
    </row>
    <row r="1011" spans="5:20" s="17" customFormat="1" x14ac:dyDescent="0.2">
      <c r="E1011" s="459"/>
      <c r="F1011" s="459"/>
      <c r="G1011" s="459"/>
      <c r="H1011" s="459"/>
      <c r="L1011" s="297"/>
      <c r="M1011" s="459"/>
      <c r="T1011" s="459"/>
    </row>
    <row r="1012" spans="5:20" s="17" customFormat="1" x14ac:dyDescent="0.2">
      <c r="E1012" s="459"/>
      <c r="F1012" s="459"/>
      <c r="G1012" s="459"/>
      <c r="H1012" s="459"/>
      <c r="L1012" s="297"/>
      <c r="M1012" s="459"/>
      <c r="T1012" s="459"/>
    </row>
    <row r="1013" spans="5:20" s="17" customFormat="1" x14ac:dyDescent="0.2">
      <c r="E1013" s="459"/>
      <c r="F1013" s="459"/>
      <c r="G1013" s="459"/>
      <c r="H1013" s="459"/>
      <c r="L1013" s="297"/>
      <c r="M1013" s="459"/>
      <c r="T1013" s="459"/>
    </row>
    <row r="1014" spans="5:20" s="17" customFormat="1" x14ac:dyDescent="0.2">
      <c r="E1014" s="459"/>
      <c r="F1014" s="459"/>
      <c r="G1014" s="459"/>
      <c r="H1014" s="459"/>
      <c r="L1014" s="297"/>
      <c r="M1014" s="459"/>
      <c r="T1014" s="459"/>
    </row>
    <row r="1015" spans="5:20" s="17" customFormat="1" x14ac:dyDescent="0.2">
      <c r="E1015" s="459"/>
      <c r="F1015" s="459"/>
      <c r="G1015" s="459"/>
      <c r="H1015" s="459"/>
      <c r="L1015" s="297"/>
      <c r="M1015" s="459"/>
      <c r="T1015" s="459"/>
    </row>
    <row r="1016" spans="5:20" s="17" customFormat="1" x14ac:dyDescent="0.2">
      <c r="E1016" s="459"/>
      <c r="F1016" s="459"/>
      <c r="G1016" s="459"/>
      <c r="H1016" s="459"/>
      <c r="L1016" s="297"/>
      <c r="M1016" s="459"/>
      <c r="T1016" s="459"/>
    </row>
    <row r="1017" spans="5:20" s="17" customFormat="1" x14ac:dyDescent="0.2">
      <c r="E1017" s="459"/>
      <c r="F1017" s="459"/>
      <c r="G1017" s="459"/>
      <c r="H1017" s="459"/>
      <c r="L1017" s="297"/>
      <c r="M1017" s="459"/>
      <c r="T1017" s="459"/>
    </row>
    <row r="1018" spans="5:20" s="17" customFormat="1" x14ac:dyDescent="0.2">
      <c r="E1018" s="459"/>
      <c r="F1018" s="459"/>
      <c r="G1018" s="459"/>
      <c r="H1018" s="459"/>
      <c r="L1018" s="297"/>
      <c r="M1018" s="459"/>
      <c r="T1018" s="459"/>
    </row>
    <row r="1019" spans="5:20" s="17" customFormat="1" x14ac:dyDescent="0.2">
      <c r="E1019" s="459"/>
      <c r="F1019" s="459"/>
      <c r="G1019" s="459"/>
      <c r="H1019" s="459"/>
      <c r="L1019" s="297"/>
      <c r="M1019" s="459"/>
      <c r="T1019" s="459"/>
    </row>
    <row r="1020" spans="5:20" s="17" customFormat="1" x14ac:dyDescent="0.2">
      <c r="E1020" s="459"/>
      <c r="F1020" s="459"/>
      <c r="G1020" s="459"/>
      <c r="H1020" s="459"/>
      <c r="L1020" s="297"/>
      <c r="M1020" s="459"/>
      <c r="T1020" s="459"/>
    </row>
    <row r="1021" spans="5:20" s="17" customFormat="1" x14ac:dyDescent="0.2">
      <c r="E1021" s="459"/>
      <c r="F1021" s="459"/>
      <c r="G1021" s="459"/>
      <c r="H1021" s="459"/>
      <c r="L1021" s="297"/>
      <c r="M1021" s="459"/>
      <c r="T1021" s="459"/>
    </row>
    <row r="1022" spans="5:20" s="17" customFormat="1" x14ac:dyDescent="0.2">
      <c r="E1022" s="459"/>
      <c r="F1022" s="459"/>
      <c r="G1022" s="459"/>
      <c r="H1022" s="459"/>
      <c r="L1022" s="297"/>
      <c r="M1022" s="459"/>
      <c r="T1022" s="459"/>
    </row>
    <row r="1023" spans="5:20" s="17" customFormat="1" x14ac:dyDescent="0.2">
      <c r="E1023" s="459"/>
      <c r="F1023" s="459"/>
      <c r="G1023" s="459"/>
      <c r="H1023" s="459"/>
      <c r="L1023" s="297"/>
      <c r="M1023" s="459"/>
      <c r="T1023" s="459"/>
    </row>
    <row r="1024" spans="5:20" s="17" customFormat="1" x14ac:dyDescent="0.2">
      <c r="E1024" s="459"/>
      <c r="F1024" s="459"/>
      <c r="G1024" s="459"/>
      <c r="H1024" s="459"/>
      <c r="L1024" s="297"/>
      <c r="M1024" s="459"/>
      <c r="T1024" s="459"/>
    </row>
    <row r="1025" spans="5:20" s="17" customFormat="1" x14ac:dyDescent="0.2">
      <c r="E1025" s="459"/>
      <c r="F1025" s="459"/>
      <c r="G1025" s="459"/>
      <c r="H1025" s="459"/>
      <c r="L1025" s="297"/>
      <c r="M1025" s="459"/>
      <c r="T1025" s="459"/>
    </row>
    <row r="1026" spans="5:20" s="17" customFormat="1" x14ac:dyDescent="0.2">
      <c r="E1026" s="459"/>
      <c r="F1026" s="459"/>
      <c r="G1026" s="459"/>
      <c r="H1026" s="459"/>
      <c r="L1026" s="297"/>
      <c r="M1026" s="459"/>
      <c r="T1026" s="459"/>
    </row>
    <row r="1027" spans="5:20" s="17" customFormat="1" x14ac:dyDescent="0.2">
      <c r="E1027" s="459"/>
      <c r="F1027" s="459"/>
      <c r="G1027" s="459"/>
      <c r="H1027" s="459"/>
      <c r="L1027" s="297"/>
      <c r="M1027" s="459"/>
      <c r="T1027" s="459"/>
    </row>
    <row r="1028" spans="5:20" s="17" customFormat="1" x14ac:dyDescent="0.2">
      <c r="E1028" s="459"/>
      <c r="F1028" s="459"/>
      <c r="G1028" s="459"/>
      <c r="H1028" s="459"/>
      <c r="L1028" s="297"/>
      <c r="M1028" s="459"/>
      <c r="T1028" s="459"/>
    </row>
    <row r="1029" spans="5:20" s="17" customFormat="1" x14ac:dyDescent="0.2">
      <c r="E1029" s="459"/>
      <c r="F1029" s="459"/>
      <c r="G1029" s="459"/>
      <c r="H1029" s="459"/>
      <c r="L1029" s="297"/>
      <c r="M1029" s="459"/>
      <c r="T1029" s="459"/>
    </row>
    <row r="1030" spans="5:20" s="17" customFormat="1" x14ac:dyDescent="0.2">
      <c r="E1030" s="459"/>
      <c r="F1030" s="459"/>
      <c r="G1030" s="459"/>
      <c r="H1030" s="459"/>
      <c r="L1030" s="297"/>
      <c r="M1030" s="459"/>
      <c r="T1030" s="459"/>
    </row>
    <row r="1031" spans="5:20" s="17" customFormat="1" x14ac:dyDescent="0.2">
      <c r="E1031" s="459"/>
      <c r="F1031" s="459"/>
      <c r="G1031" s="459"/>
      <c r="H1031" s="459"/>
      <c r="L1031" s="297"/>
      <c r="M1031" s="459"/>
      <c r="T1031" s="459"/>
    </row>
    <row r="1032" spans="5:20" s="17" customFormat="1" x14ac:dyDescent="0.2">
      <c r="E1032" s="459"/>
      <c r="F1032" s="459"/>
      <c r="G1032" s="459"/>
      <c r="H1032" s="459"/>
      <c r="L1032" s="297"/>
      <c r="M1032" s="459"/>
      <c r="T1032" s="459"/>
    </row>
    <row r="1033" spans="5:20" s="17" customFormat="1" x14ac:dyDescent="0.2">
      <c r="E1033" s="459"/>
      <c r="F1033" s="459"/>
      <c r="G1033" s="459"/>
      <c r="H1033" s="459"/>
      <c r="L1033" s="297"/>
      <c r="M1033" s="459"/>
      <c r="T1033" s="459"/>
    </row>
    <row r="1034" spans="5:20" s="17" customFormat="1" x14ac:dyDescent="0.2">
      <c r="E1034" s="459"/>
      <c r="F1034" s="459"/>
      <c r="G1034" s="459"/>
      <c r="H1034" s="459"/>
      <c r="L1034" s="297"/>
      <c r="M1034" s="459"/>
      <c r="T1034" s="459"/>
    </row>
    <row r="1035" spans="5:20" s="17" customFormat="1" x14ac:dyDescent="0.2">
      <c r="E1035" s="459"/>
      <c r="F1035" s="459"/>
      <c r="G1035" s="459"/>
      <c r="H1035" s="459"/>
      <c r="L1035" s="297"/>
      <c r="M1035" s="459"/>
      <c r="T1035" s="459"/>
    </row>
    <row r="1036" spans="5:20" s="17" customFormat="1" x14ac:dyDescent="0.2">
      <c r="E1036" s="459"/>
      <c r="F1036" s="459"/>
      <c r="G1036" s="459"/>
      <c r="H1036" s="459"/>
      <c r="L1036" s="297"/>
      <c r="M1036" s="459"/>
      <c r="T1036" s="459"/>
    </row>
    <row r="1037" spans="5:20" s="17" customFormat="1" x14ac:dyDescent="0.2">
      <c r="E1037" s="459"/>
      <c r="F1037" s="459"/>
      <c r="G1037" s="459"/>
      <c r="H1037" s="459"/>
      <c r="L1037" s="297"/>
      <c r="M1037" s="459"/>
      <c r="T1037" s="459"/>
    </row>
    <row r="1038" spans="5:20" s="17" customFormat="1" x14ac:dyDescent="0.2">
      <c r="E1038" s="459"/>
      <c r="F1038" s="459"/>
      <c r="G1038" s="459"/>
      <c r="H1038" s="459"/>
      <c r="L1038" s="297"/>
      <c r="M1038" s="459"/>
      <c r="T1038" s="459"/>
    </row>
    <row r="1039" spans="5:20" s="17" customFormat="1" x14ac:dyDescent="0.2">
      <c r="E1039" s="459"/>
      <c r="F1039" s="459"/>
      <c r="G1039" s="459"/>
      <c r="H1039" s="459"/>
      <c r="L1039" s="297"/>
      <c r="M1039" s="459"/>
      <c r="T1039" s="459"/>
    </row>
    <row r="1040" spans="5:20" s="17" customFormat="1" x14ac:dyDescent="0.2">
      <c r="E1040" s="459"/>
      <c r="F1040" s="459"/>
      <c r="G1040" s="459"/>
      <c r="H1040" s="459"/>
      <c r="L1040" s="297"/>
      <c r="M1040" s="459"/>
      <c r="T1040" s="459"/>
    </row>
    <row r="1041" spans="5:20" s="17" customFormat="1" x14ac:dyDescent="0.2">
      <c r="E1041" s="459"/>
      <c r="F1041" s="459"/>
      <c r="G1041" s="459"/>
      <c r="H1041" s="459"/>
      <c r="L1041" s="297"/>
      <c r="M1041" s="459"/>
      <c r="T1041" s="459"/>
    </row>
    <row r="1042" spans="5:20" s="17" customFormat="1" x14ac:dyDescent="0.2">
      <c r="E1042" s="459"/>
      <c r="F1042" s="459"/>
      <c r="G1042" s="459"/>
      <c r="H1042" s="459"/>
      <c r="L1042" s="297"/>
      <c r="M1042" s="459"/>
      <c r="T1042" s="459"/>
    </row>
    <row r="1043" spans="5:20" s="17" customFormat="1" x14ac:dyDescent="0.2">
      <c r="E1043" s="459"/>
      <c r="F1043" s="459"/>
      <c r="G1043" s="459"/>
      <c r="H1043" s="459"/>
      <c r="L1043" s="297"/>
      <c r="M1043" s="459"/>
      <c r="T1043" s="459"/>
    </row>
    <row r="1044" spans="5:20" s="17" customFormat="1" x14ac:dyDescent="0.2">
      <c r="E1044" s="459"/>
      <c r="F1044" s="459"/>
      <c r="G1044" s="459"/>
      <c r="H1044" s="459"/>
      <c r="L1044" s="297"/>
      <c r="M1044" s="459"/>
      <c r="T1044" s="459"/>
    </row>
    <row r="1045" spans="5:20" s="17" customFormat="1" x14ac:dyDescent="0.2">
      <c r="E1045" s="459"/>
      <c r="F1045" s="459"/>
      <c r="G1045" s="459"/>
      <c r="H1045" s="459"/>
      <c r="L1045" s="297"/>
      <c r="M1045" s="459"/>
      <c r="T1045" s="459"/>
    </row>
    <row r="1046" spans="5:20" s="17" customFormat="1" x14ac:dyDescent="0.2">
      <c r="E1046" s="459"/>
      <c r="F1046" s="459"/>
      <c r="G1046" s="459"/>
      <c r="H1046" s="459"/>
      <c r="L1046" s="297"/>
      <c r="M1046" s="459"/>
      <c r="T1046" s="459"/>
    </row>
    <row r="1047" spans="5:20" s="17" customFormat="1" x14ac:dyDescent="0.2">
      <c r="E1047" s="459"/>
      <c r="F1047" s="459"/>
      <c r="G1047" s="459"/>
      <c r="H1047" s="459"/>
      <c r="L1047" s="297"/>
      <c r="M1047" s="459"/>
      <c r="T1047" s="459"/>
    </row>
    <row r="1048" spans="5:20" s="17" customFormat="1" x14ac:dyDescent="0.2">
      <c r="E1048" s="459"/>
      <c r="F1048" s="459"/>
      <c r="G1048" s="459"/>
      <c r="H1048" s="459"/>
      <c r="L1048" s="297"/>
      <c r="M1048" s="459"/>
      <c r="T1048" s="459"/>
    </row>
    <row r="1049" spans="5:20" s="17" customFormat="1" x14ac:dyDescent="0.2">
      <c r="E1049" s="459"/>
      <c r="F1049" s="459"/>
      <c r="G1049" s="459"/>
      <c r="H1049" s="459"/>
      <c r="L1049" s="297"/>
      <c r="M1049" s="459"/>
      <c r="T1049" s="459"/>
    </row>
    <row r="1050" spans="5:20" s="17" customFormat="1" x14ac:dyDescent="0.2">
      <c r="E1050" s="459"/>
      <c r="F1050" s="459"/>
      <c r="G1050" s="459"/>
      <c r="H1050" s="459"/>
      <c r="L1050" s="297"/>
      <c r="M1050" s="459"/>
      <c r="T1050" s="459"/>
    </row>
    <row r="1051" spans="5:20" s="17" customFormat="1" x14ac:dyDescent="0.2">
      <c r="E1051" s="459"/>
      <c r="F1051" s="459"/>
      <c r="G1051" s="459"/>
      <c r="H1051" s="459"/>
      <c r="L1051" s="297"/>
      <c r="M1051" s="459"/>
      <c r="T1051" s="459"/>
    </row>
    <row r="1052" spans="5:20" s="17" customFormat="1" x14ac:dyDescent="0.2">
      <c r="E1052" s="459"/>
      <c r="F1052" s="459"/>
      <c r="G1052" s="459"/>
      <c r="H1052" s="459"/>
      <c r="L1052" s="297"/>
      <c r="M1052" s="459"/>
      <c r="T1052" s="459"/>
    </row>
    <row r="1053" spans="5:20" s="17" customFormat="1" x14ac:dyDescent="0.2">
      <c r="E1053" s="459"/>
      <c r="F1053" s="459"/>
      <c r="G1053" s="459"/>
      <c r="H1053" s="459"/>
      <c r="L1053" s="297"/>
      <c r="M1053" s="459"/>
      <c r="T1053" s="459"/>
    </row>
    <row r="1054" spans="5:20" s="17" customFormat="1" x14ac:dyDescent="0.2">
      <c r="E1054" s="459"/>
      <c r="F1054" s="459"/>
      <c r="G1054" s="459"/>
      <c r="H1054" s="459"/>
      <c r="L1054" s="297"/>
      <c r="M1054" s="459"/>
      <c r="T1054" s="459"/>
    </row>
    <row r="1055" spans="5:20" s="17" customFormat="1" x14ac:dyDescent="0.2">
      <c r="E1055" s="459"/>
      <c r="F1055" s="459"/>
      <c r="G1055" s="459"/>
      <c r="H1055" s="459"/>
      <c r="L1055" s="297"/>
      <c r="M1055" s="459"/>
      <c r="T1055" s="459"/>
    </row>
    <row r="1056" spans="5:20" s="17" customFormat="1" x14ac:dyDescent="0.2">
      <c r="E1056" s="459"/>
      <c r="F1056" s="459"/>
      <c r="G1056" s="459"/>
      <c r="H1056" s="459"/>
      <c r="L1056" s="297"/>
      <c r="M1056" s="459"/>
      <c r="T1056" s="459"/>
    </row>
    <row r="1057" spans="5:20" s="17" customFormat="1" x14ac:dyDescent="0.2">
      <c r="E1057" s="459"/>
      <c r="F1057" s="459"/>
      <c r="G1057" s="459"/>
      <c r="H1057" s="459"/>
      <c r="L1057" s="297"/>
      <c r="M1057" s="459"/>
      <c r="T1057" s="459"/>
    </row>
    <row r="1058" spans="5:20" s="17" customFormat="1" x14ac:dyDescent="0.2">
      <c r="E1058" s="459"/>
      <c r="F1058" s="459"/>
      <c r="G1058" s="459"/>
      <c r="H1058" s="459"/>
      <c r="L1058" s="297"/>
      <c r="M1058" s="459"/>
      <c r="T1058" s="459"/>
    </row>
    <row r="1059" spans="5:20" s="17" customFormat="1" x14ac:dyDescent="0.2">
      <c r="E1059" s="459"/>
      <c r="F1059" s="459"/>
      <c r="G1059" s="459"/>
      <c r="H1059" s="459"/>
      <c r="L1059" s="297"/>
      <c r="M1059" s="459"/>
      <c r="T1059" s="459"/>
    </row>
    <row r="1060" spans="5:20" s="17" customFormat="1" x14ac:dyDescent="0.2">
      <c r="E1060" s="459"/>
      <c r="F1060" s="459"/>
      <c r="G1060" s="459"/>
      <c r="H1060" s="459"/>
      <c r="L1060" s="297"/>
      <c r="M1060" s="459"/>
      <c r="T1060" s="459"/>
    </row>
    <row r="1061" spans="5:20" s="17" customFormat="1" x14ac:dyDescent="0.2">
      <c r="E1061" s="459"/>
      <c r="F1061" s="459"/>
      <c r="G1061" s="459"/>
      <c r="H1061" s="459"/>
      <c r="L1061" s="297"/>
      <c r="M1061" s="459"/>
      <c r="T1061" s="459"/>
    </row>
    <row r="1062" spans="5:20" s="17" customFormat="1" x14ac:dyDescent="0.2">
      <c r="E1062" s="459"/>
      <c r="F1062" s="459"/>
      <c r="G1062" s="459"/>
      <c r="H1062" s="459"/>
      <c r="L1062" s="297"/>
      <c r="M1062" s="459"/>
      <c r="T1062" s="459"/>
    </row>
    <row r="1063" spans="5:20" s="17" customFormat="1" x14ac:dyDescent="0.2">
      <c r="E1063" s="459"/>
      <c r="F1063" s="459"/>
      <c r="G1063" s="459"/>
      <c r="H1063" s="459"/>
      <c r="L1063" s="297"/>
      <c r="M1063" s="459"/>
      <c r="T1063" s="459"/>
    </row>
    <row r="1064" spans="5:20" s="17" customFormat="1" x14ac:dyDescent="0.2">
      <c r="E1064" s="459"/>
      <c r="F1064" s="459"/>
      <c r="G1064" s="459"/>
      <c r="H1064" s="459"/>
      <c r="L1064" s="297"/>
      <c r="M1064" s="459"/>
      <c r="T1064" s="459"/>
    </row>
    <row r="1065" spans="5:20" s="17" customFormat="1" x14ac:dyDescent="0.2">
      <c r="E1065" s="459"/>
      <c r="F1065" s="459"/>
      <c r="G1065" s="459"/>
      <c r="H1065" s="459"/>
      <c r="L1065" s="297"/>
      <c r="M1065" s="459"/>
      <c r="T1065" s="459"/>
    </row>
    <row r="1066" spans="5:20" s="17" customFormat="1" x14ac:dyDescent="0.2">
      <c r="E1066" s="459"/>
      <c r="F1066" s="459"/>
      <c r="G1066" s="459"/>
      <c r="H1066" s="459"/>
      <c r="L1066" s="297"/>
      <c r="M1066" s="459"/>
      <c r="T1066" s="459"/>
    </row>
    <row r="1067" spans="5:20" s="17" customFormat="1" x14ac:dyDescent="0.2">
      <c r="E1067" s="459"/>
      <c r="F1067" s="459"/>
      <c r="G1067" s="459"/>
      <c r="H1067" s="459"/>
      <c r="L1067" s="297"/>
      <c r="M1067" s="459"/>
      <c r="T1067" s="459"/>
    </row>
    <row r="1068" spans="5:20" s="17" customFormat="1" x14ac:dyDescent="0.2">
      <c r="E1068" s="459"/>
      <c r="F1068" s="459"/>
      <c r="G1068" s="459"/>
      <c r="H1068" s="459"/>
      <c r="L1068" s="297"/>
      <c r="M1068" s="459"/>
      <c r="T1068" s="459"/>
    </row>
    <row r="1069" spans="5:20" s="17" customFormat="1" x14ac:dyDescent="0.2">
      <c r="E1069" s="459"/>
      <c r="F1069" s="459"/>
      <c r="G1069" s="459"/>
      <c r="H1069" s="459"/>
      <c r="L1069" s="297"/>
      <c r="M1069" s="459"/>
      <c r="T1069" s="459"/>
    </row>
    <row r="1070" spans="5:20" s="17" customFormat="1" x14ac:dyDescent="0.2">
      <c r="E1070" s="459"/>
      <c r="F1070" s="459"/>
      <c r="G1070" s="459"/>
      <c r="H1070" s="459"/>
      <c r="L1070" s="297"/>
      <c r="M1070" s="459"/>
      <c r="T1070" s="459"/>
    </row>
    <row r="1071" spans="5:20" s="17" customFormat="1" x14ac:dyDescent="0.2">
      <c r="E1071" s="459"/>
      <c r="F1071" s="459"/>
      <c r="G1071" s="459"/>
      <c r="H1071" s="459"/>
      <c r="L1071" s="297"/>
      <c r="M1071" s="459"/>
      <c r="T1071" s="459"/>
    </row>
    <row r="1072" spans="5:20" s="17" customFormat="1" x14ac:dyDescent="0.2">
      <c r="E1072" s="459"/>
      <c r="F1072" s="459"/>
      <c r="G1072" s="459"/>
      <c r="H1072" s="459"/>
      <c r="L1072" s="297"/>
      <c r="M1072" s="459"/>
      <c r="T1072" s="459"/>
    </row>
    <row r="1073" spans="5:20" s="17" customFormat="1" x14ac:dyDescent="0.2">
      <c r="E1073" s="459"/>
      <c r="F1073" s="459"/>
      <c r="G1073" s="459"/>
      <c r="H1073" s="459"/>
      <c r="L1073" s="297"/>
      <c r="M1073" s="459"/>
      <c r="T1073" s="459"/>
    </row>
    <row r="1074" spans="5:20" s="17" customFormat="1" x14ac:dyDescent="0.2">
      <c r="E1074" s="459"/>
      <c r="F1074" s="459"/>
      <c r="G1074" s="459"/>
      <c r="H1074" s="459"/>
      <c r="L1074" s="297"/>
      <c r="M1074" s="459"/>
      <c r="T1074" s="459"/>
    </row>
    <row r="1075" spans="5:20" s="17" customFormat="1" x14ac:dyDescent="0.2">
      <c r="E1075" s="459"/>
      <c r="F1075" s="459"/>
      <c r="G1075" s="459"/>
      <c r="H1075" s="459"/>
      <c r="L1075" s="297"/>
      <c r="M1075" s="459"/>
      <c r="T1075" s="459"/>
    </row>
    <row r="1076" spans="5:20" s="17" customFormat="1" x14ac:dyDescent="0.2">
      <c r="E1076" s="459"/>
      <c r="F1076" s="459"/>
      <c r="G1076" s="459"/>
      <c r="H1076" s="459"/>
      <c r="L1076" s="297"/>
      <c r="M1076" s="459"/>
      <c r="T1076" s="459"/>
    </row>
    <row r="1077" spans="5:20" s="17" customFormat="1" x14ac:dyDescent="0.2">
      <c r="E1077" s="459"/>
      <c r="F1077" s="459"/>
      <c r="G1077" s="459"/>
      <c r="H1077" s="459"/>
      <c r="L1077" s="297"/>
      <c r="M1077" s="459"/>
      <c r="T1077" s="459"/>
    </row>
    <row r="1078" spans="5:20" s="17" customFormat="1" x14ac:dyDescent="0.2">
      <c r="E1078" s="459"/>
      <c r="F1078" s="459"/>
      <c r="G1078" s="459"/>
      <c r="H1078" s="459"/>
      <c r="L1078" s="297"/>
      <c r="M1078" s="459"/>
      <c r="T1078" s="459"/>
    </row>
    <row r="1079" spans="5:20" s="17" customFormat="1" x14ac:dyDescent="0.2">
      <c r="E1079" s="459"/>
      <c r="F1079" s="459"/>
      <c r="G1079" s="459"/>
      <c r="H1079" s="459"/>
      <c r="L1079" s="297"/>
      <c r="M1079" s="459"/>
      <c r="T1079" s="459"/>
    </row>
    <row r="1080" spans="5:20" s="17" customFormat="1" x14ac:dyDescent="0.2">
      <c r="E1080" s="459"/>
      <c r="F1080" s="459"/>
      <c r="G1080" s="459"/>
      <c r="H1080" s="459"/>
      <c r="L1080" s="297"/>
      <c r="M1080" s="459"/>
      <c r="T1080" s="459"/>
    </row>
    <row r="1081" spans="5:20" s="17" customFormat="1" x14ac:dyDescent="0.2">
      <c r="E1081" s="459"/>
      <c r="F1081" s="459"/>
      <c r="G1081" s="459"/>
      <c r="H1081" s="459"/>
      <c r="L1081" s="297"/>
      <c r="M1081" s="459"/>
      <c r="T1081" s="459"/>
    </row>
    <row r="1082" spans="5:20" s="17" customFormat="1" x14ac:dyDescent="0.2">
      <c r="E1082" s="459"/>
      <c r="F1082" s="459"/>
      <c r="G1082" s="459"/>
      <c r="H1082" s="459"/>
      <c r="L1082" s="297"/>
      <c r="M1082" s="459"/>
      <c r="T1082" s="459"/>
    </row>
    <row r="1083" spans="5:20" s="17" customFormat="1" x14ac:dyDescent="0.2">
      <c r="E1083" s="459"/>
      <c r="F1083" s="459"/>
      <c r="G1083" s="459"/>
      <c r="H1083" s="459"/>
      <c r="L1083" s="297"/>
      <c r="M1083" s="459"/>
      <c r="T1083" s="459"/>
    </row>
    <row r="1084" spans="5:20" s="17" customFormat="1" x14ac:dyDescent="0.2">
      <c r="E1084" s="459"/>
      <c r="F1084" s="459"/>
      <c r="G1084" s="459"/>
      <c r="H1084" s="459"/>
      <c r="L1084" s="297"/>
      <c r="M1084" s="459"/>
      <c r="T1084" s="459"/>
    </row>
    <row r="1085" spans="5:20" s="17" customFormat="1" x14ac:dyDescent="0.2">
      <c r="E1085" s="459"/>
      <c r="F1085" s="459"/>
      <c r="G1085" s="459"/>
      <c r="H1085" s="459"/>
      <c r="L1085" s="297"/>
      <c r="M1085" s="459"/>
      <c r="T1085" s="459"/>
    </row>
    <row r="1086" spans="5:20" s="17" customFormat="1" x14ac:dyDescent="0.2">
      <c r="E1086" s="459"/>
      <c r="F1086" s="459"/>
      <c r="G1086" s="459"/>
      <c r="H1086" s="459"/>
      <c r="L1086" s="297"/>
      <c r="M1086" s="459"/>
      <c r="T1086" s="459"/>
    </row>
    <row r="1087" spans="5:20" s="17" customFormat="1" x14ac:dyDescent="0.2">
      <c r="E1087" s="459"/>
      <c r="F1087" s="459"/>
      <c r="G1087" s="459"/>
      <c r="H1087" s="459"/>
      <c r="L1087" s="297"/>
      <c r="M1087" s="459"/>
      <c r="T1087" s="459"/>
    </row>
    <row r="1088" spans="5:20" s="17" customFormat="1" x14ac:dyDescent="0.2">
      <c r="E1088" s="459"/>
      <c r="F1088" s="459"/>
      <c r="G1088" s="459"/>
      <c r="H1088" s="459"/>
      <c r="L1088" s="297"/>
      <c r="M1088" s="459"/>
      <c r="T1088" s="459"/>
    </row>
    <row r="1089" spans="5:20" s="17" customFormat="1" x14ac:dyDescent="0.2">
      <c r="E1089" s="459"/>
      <c r="F1089" s="459"/>
      <c r="G1089" s="459"/>
      <c r="H1089" s="459"/>
      <c r="L1089" s="297"/>
      <c r="M1089" s="459"/>
      <c r="T1089" s="459"/>
    </row>
    <row r="1090" spans="5:20" s="17" customFormat="1" x14ac:dyDescent="0.2">
      <c r="E1090" s="459"/>
      <c r="F1090" s="459"/>
      <c r="G1090" s="459"/>
      <c r="H1090" s="459"/>
      <c r="L1090" s="297"/>
      <c r="M1090" s="459"/>
      <c r="T1090" s="459"/>
    </row>
    <row r="1091" spans="5:20" s="17" customFormat="1" x14ac:dyDescent="0.2">
      <c r="E1091" s="459"/>
      <c r="F1091" s="459"/>
      <c r="G1091" s="459"/>
      <c r="H1091" s="459"/>
      <c r="L1091" s="297"/>
      <c r="M1091" s="459"/>
      <c r="T1091" s="459"/>
    </row>
    <row r="1092" spans="5:20" s="17" customFormat="1" x14ac:dyDescent="0.2">
      <c r="E1092" s="459"/>
      <c r="F1092" s="459"/>
      <c r="G1092" s="459"/>
      <c r="H1092" s="459"/>
      <c r="L1092" s="297"/>
      <c r="M1092" s="459"/>
      <c r="T1092" s="459"/>
    </row>
    <row r="1093" spans="5:20" s="17" customFormat="1" x14ac:dyDescent="0.2">
      <c r="E1093" s="459"/>
      <c r="F1093" s="459"/>
      <c r="G1093" s="459"/>
      <c r="H1093" s="459"/>
      <c r="L1093" s="297"/>
      <c r="M1093" s="459"/>
      <c r="T1093" s="459"/>
    </row>
    <row r="1094" spans="5:20" s="17" customFormat="1" x14ac:dyDescent="0.2">
      <c r="E1094" s="459"/>
      <c r="F1094" s="459"/>
      <c r="G1094" s="459"/>
      <c r="H1094" s="459"/>
      <c r="L1094" s="297"/>
      <c r="M1094" s="459"/>
      <c r="T1094" s="459"/>
    </row>
    <row r="1095" spans="5:20" s="17" customFormat="1" x14ac:dyDescent="0.2">
      <c r="E1095" s="459"/>
      <c r="F1095" s="459"/>
      <c r="G1095" s="459"/>
      <c r="H1095" s="459"/>
      <c r="L1095" s="297"/>
      <c r="M1095" s="459"/>
      <c r="T1095" s="459"/>
    </row>
    <row r="1096" spans="5:20" s="17" customFormat="1" x14ac:dyDescent="0.2">
      <c r="E1096" s="459"/>
      <c r="F1096" s="459"/>
      <c r="G1096" s="459"/>
      <c r="H1096" s="459"/>
      <c r="L1096" s="297"/>
      <c r="M1096" s="459"/>
      <c r="T1096" s="459"/>
    </row>
    <row r="1097" spans="5:20" s="17" customFormat="1" x14ac:dyDescent="0.2">
      <c r="E1097" s="459"/>
      <c r="F1097" s="459"/>
      <c r="G1097" s="459"/>
      <c r="H1097" s="459"/>
      <c r="L1097" s="297"/>
      <c r="M1097" s="459"/>
      <c r="T1097" s="459"/>
    </row>
    <row r="1098" spans="5:20" s="17" customFormat="1" x14ac:dyDescent="0.2">
      <c r="E1098" s="459"/>
      <c r="F1098" s="459"/>
      <c r="G1098" s="459"/>
      <c r="H1098" s="459"/>
      <c r="L1098" s="297"/>
      <c r="M1098" s="459"/>
      <c r="T1098" s="459"/>
    </row>
    <row r="1099" spans="5:20" s="17" customFormat="1" x14ac:dyDescent="0.2">
      <c r="E1099" s="459"/>
      <c r="F1099" s="459"/>
      <c r="G1099" s="459"/>
      <c r="H1099" s="459"/>
      <c r="L1099" s="297"/>
      <c r="M1099" s="459"/>
      <c r="T1099" s="459"/>
    </row>
    <row r="1100" spans="5:20" s="17" customFormat="1" x14ac:dyDescent="0.2">
      <c r="E1100" s="459"/>
      <c r="F1100" s="459"/>
      <c r="G1100" s="459"/>
      <c r="H1100" s="459"/>
      <c r="L1100" s="297"/>
      <c r="M1100" s="459"/>
      <c r="T1100" s="459"/>
    </row>
    <row r="1101" spans="5:20" s="17" customFormat="1" x14ac:dyDescent="0.2">
      <c r="E1101" s="459"/>
      <c r="F1101" s="459"/>
      <c r="G1101" s="459"/>
      <c r="H1101" s="459"/>
      <c r="L1101" s="297"/>
      <c r="M1101" s="459"/>
      <c r="T1101" s="459"/>
    </row>
    <row r="1102" spans="5:20" s="17" customFormat="1" x14ac:dyDescent="0.2">
      <c r="E1102" s="459"/>
      <c r="F1102" s="459"/>
      <c r="G1102" s="459"/>
      <c r="H1102" s="459"/>
      <c r="L1102" s="297"/>
      <c r="M1102" s="459"/>
      <c r="T1102" s="459"/>
    </row>
    <row r="1103" spans="5:20" s="17" customFormat="1" x14ac:dyDescent="0.2">
      <c r="E1103" s="459"/>
      <c r="F1103" s="459"/>
      <c r="G1103" s="459"/>
      <c r="H1103" s="459"/>
      <c r="L1103" s="297"/>
      <c r="M1103" s="459"/>
      <c r="T1103" s="459"/>
    </row>
    <row r="1104" spans="5:20" s="17" customFormat="1" x14ac:dyDescent="0.2">
      <c r="E1104" s="459"/>
      <c r="F1104" s="459"/>
      <c r="G1104" s="459"/>
      <c r="H1104" s="459"/>
      <c r="L1104" s="297"/>
      <c r="M1104" s="459"/>
      <c r="T1104" s="459"/>
    </row>
    <row r="1105" spans="5:20" s="17" customFormat="1" x14ac:dyDescent="0.2">
      <c r="E1105" s="459"/>
      <c r="F1105" s="459"/>
      <c r="G1105" s="459"/>
      <c r="H1105" s="459"/>
      <c r="L1105" s="297"/>
      <c r="M1105" s="459"/>
      <c r="T1105" s="459"/>
    </row>
    <row r="1106" spans="5:20" s="17" customFormat="1" x14ac:dyDescent="0.2">
      <c r="E1106" s="459"/>
      <c r="F1106" s="459"/>
      <c r="G1106" s="459"/>
      <c r="H1106" s="459"/>
      <c r="L1106" s="297"/>
      <c r="M1106" s="459"/>
      <c r="T1106" s="459"/>
    </row>
    <row r="1107" spans="5:20" s="17" customFormat="1" x14ac:dyDescent="0.2">
      <c r="E1107" s="459"/>
      <c r="F1107" s="459"/>
      <c r="G1107" s="459"/>
      <c r="H1107" s="459"/>
      <c r="L1107" s="297"/>
      <c r="M1107" s="459"/>
      <c r="T1107" s="459"/>
    </row>
    <row r="1108" spans="5:20" s="17" customFormat="1" x14ac:dyDescent="0.2">
      <c r="E1108" s="459"/>
      <c r="F1108" s="459"/>
      <c r="G1108" s="459"/>
      <c r="H1108" s="459"/>
      <c r="L1108" s="297"/>
      <c r="M1108" s="459"/>
      <c r="T1108" s="459"/>
    </row>
    <row r="1109" spans="5:20" s="17" customFormat="1" x14ac:dyDescent="0.2">
      <c r="E1109" s="459"/>
      <c r="F1109" s="459"/>
      <c r="G1109" s="459"/>
      <c r="H1109" s="459"/>
      <c r="L1109" s="297"/>
      <c r="M1109" s="459"/>
      <c r="T1109" s="459"/>
    </row>
    <row r="1110" spans="5:20" s="17" customFormat="1" x14ac:dyDescent="0.2">
      <c r="E1110" s="459"/>
      <c r="F1110" s="459"/>
      <c r="G1110" s="459"/>
      <c r="H1110" s="459"/>
      <c r="L1110" s="297"/>
      <c r="M1110" s="459"/>
      <c r="T1110" s="459"/>
    </row>
    <row r="1111" spans="5:20" s="17" customFormat="1" x14ac:dyDescent="0.2">
      <c r="E1111" s="459"/>
      <c r="F1111" s="459"/>
      <c r="G1111" s="459"/>
      <c r="H1111" s="459"/>
      <c r="L1111" s="297"/>
      <c r="M1111" s="459"/>
      <c r="T1111" s="459"/>
    </row>
    <row r="1112" spans="5:20" s="17" customFormat="1" x14ac:dyDescent="0.2">
      <c r="E1112" s="459"/>
      <c r="F1112" s="459"/>
      <c r="G1112" s="459"/>
      <c r="H1112" s="459"/>
      <c r="L1112" s="297"/>
      <c r="M1112" s="459"/>
      <c r="T1112" s="459"/>
    </row>
    <row r="1113" spans="5:20" s="17" customFormat="1" x14ac:dyDescent="0.2">
      <c r="E1113" s="459"/>
      <c r="F1113" s="459"/>
      <c r="G1113" s="459"/>
      <c r="H1113" s="459"/>
      <c r="L1113" s="297"/>
      <c r="M1113" s="459"/>
      <c r="T1113" s="459"/>
    </row>
    <row r="1114" spans="5:20" s="17" customFormat="1" x14ac:dyDescent="0.2">
      <c r="E1114" s="459"/>
      <c r="F1114" s="459"/>
      <c r="G1114" s="459"/>
      <c r="H1114" s="459"/>
      <c r="L1114" s="297"/>
      <c r="M1114" s="459"/>
      <c r="T1114" s="459"/>
    </row>
    <row r="1115" spans="5:20" s="17" customFormat="1" x14ac:dyDescent="0.2">
      <c r="E1115" s="459"/>
      <c r="F1115" s="459"/>
      <c r="G1115" s="459"/>
      <c r="H1115" s="459"/>
      <c r="L1115" s="297"/>
      <c r="M1115" s="459"/>
      <c r="T1115" s="459"/>
    </row>
    <row r="1116" spans="5:20" s="17" customFormat="1" x14ac:dyDescent="0.2">
      <c r="E1116" s="459"/>
      <c r="F1116" s="459"/>
      <c r="G1116" s="459"/>
      <c r="H1116" s="459"/>
      <c r="L1116" s="297"/>
      <c r="M1116" s="459"/>
      <c r="T1116" s="459"/>
    </row>
    <row r="1117" spans="5:20" s="17" customFormat="1" x14ac:dyDescent="0.2">
      <c r="E1117" s="459"/>
      <c r="F1117" s="459"/>
      <c r="G1117" s="459"/>
      <c r="H1117" s="459"/>
      <c r="L1117" s="297"/>
      <c r="M1117" s="459"/>
      <c r="T1117" s="459"/>
    </row>
    <row r="1118" spans="5:20" s="17" customFormat="1" x14ac:dyDescent="0.2">
      <c r="E1118" s="459"/>
      <c r="F1118" s="459"/>
      <c r="G1118" s="459"/>
      <c r="H1118" s="459"/>
      <c r="L1118" s="297"/>
      <c r="M1118" s="459"/>
      <c r="T1118" s="459"/>
    </row>
    <row r="1119" spans="5:20" s="17" customFormat="1" x14ac:dyDescent="0.2">
      <c r="E1119" s="459"/>
      <c r="F1119" s="459"/>
      <c r="G1119" s="459"/>
      <c r="H1119" s="459"/>
      <c r="L1119" s="297"/>
      <c r="M1119" s="459"/>
      <c r="T1119" s="459"/>
    </row>
    <row r="1120" spans="5:20" s="17" customFormat="1" x14ac:dyDescent="0.2">
      <c r="E1120" s="459"/>
      <c r="F1120" s="459"/>
      <c r="G1120" s="459"/>
      <c r="H1120" s="459"/>
      <c r="L1120" s="297"/>
      <c r="M1120" s="459"/>
      <c r="T1120" s="459"/>
    </row>
    <row r="1121" spans="5:20" s="17" customFormat="1" x14ac:dyDescent="0.2">
      <c r="E1121" s="459"/>
      <c r="F1121" s="459"/>
      <c r="G1121" s="459"/>
      <c r="H1121" s="459"/>
      <c r="L1121" s="297"/>
      <c r="M1121" s="459"/>
      <c r="T1121" s="459"/>
    </row>
    <row r="1122" spans="5:20" s="17" customFormat="1" x14ac:dyDescent="0.2">
      <c r="E1122" s="459"/>
      <c r="F1122" s="459"/>
      <c r="G1122" s="459"/>
      <c r="H1122" s="459"/>
      <c r="L1122" s="297"/>
      <c r="M1122" s="459"/>
      <c r="T1122" s="459"/>
    </row>
    <row r="1123" spans="5:20" s="17" customFormat="1" x14ac:dyDescent="0.2">
      <c r="E1123" s="459"/>
      <c r="F1123" s="459"/>
      <c r="G1123" s="459"/>
      <c r="H1123" s="459"/>
      <c r="L1123" s="297"/>
      <c r="M1123" s="459"/>
      <c r="T1123" s="459"/>
    </row>
    <row r="1124" spans="5:20" s="17" customFormat="1" x14ac:dyDescent="0.2">
      <c r="E1124" s="459"/>
      <c r="F1124" s="459"/>
      <c r="G1124" s="459"/>
      <c r="H1124" s="459"/>
      <c r="L1124" s="297"/>
      <c r="M1124" s="459"/>
      <c r="T1124" s="459"/>
    </row>
    <row r="1125" spans="5:20" s="17" customFormat="1" x14ac:dyDescent="0.2">
      <c r="E1125" s="459"/>
      <c r="F1125" s="459"/>
      <c r="G1125" s="459"/>
      <c r="H1125" s="459"/>
      <c r="L1125" s="297"/>
      <c r="M1125" s="459"/>
      <c r="T1125" s="459"/>
    </row>
    <row r="1126" spans="5:20" s="17" customFormat="1" x14ac:dyDescent="0.2">
      <c r="E1126" s="459"/>
      <c r="F1126" s="459"/>
      <c r="G1126" s="459"/>
      <c r="H1126" s="459"/>
      <c r="L1126" s="297"/>
      <c r="M1126" s="459"/>
      <c r="T1126" s="459"/>
    </row>
    <row r="1127" spans="5:20" s="17" customFormat="1" x14ac:dyDescent="0.2">
      <c r="E1127" s="459"/>
      <c r="F1127" s="459"/>
      <c r="G1127" s="459"/>
      <c r="H1127" s="459"/>
      <c r="L1127" s="297"/>
      <c r="M1127" s="459"/>
      <c r="T1127" s="459"/>
    </row>
    <row r="1128" spans="5:20" s="17" customFormat="1" x14ac:dyDescent="0.2">
      <c r="E1128" s="459"/>
      <c r="F1128" s="459"/>
      <c r="G1128" s="459"/>
      <c r="H1128" s="459"/>
      <c r="L1128" s="297"/>
      <c r="M1128" s="459"/>
      <c r="T1128" s="459"/>
    </row>
    <row r="1129" spans="5:20" s="17" customFormat="1" x14ac:dyDescent="0.2">
      <c r="E1129" s="459"/>
      <c r="F1129" s="459"/>
      <c r="G1129" s="459"/>
      <c r="H1129" s="459"/>
      <c r="L1129" s="297"/>
      <c r="M1129" s="459"/>
      <c r="T1129" s="459"/>
    </row>
    <row r="1130" spans="5:20" s="17" customFormat="1" x14ac:dyDescent="0.2">
      <c r="E1130" s="459"/>
      <c r="F1130" s="459"/>
      <c r="G1130" s="459"/>
      <c r="H1130" s="459"/>
      <c r="L1130" s="297"/>
      <c r="M1130" s="459"/>
      <c r="T1130" s="459"/>
    </row>
    <row r="1131" spans="5:20" s="17" customFormat="1" x14ac:dyDescent="0.2">
      <c r="E1131" s="459"/>
      <c r="F1131" s="459"/>
      <c r="G1131" s="459"/>
      <c r="H1131" s="459"/>
      <c r="L1131" s="297"/>
      <c r="M1131" s="459"/>
      <c r="T1131" s="459"/>
    </row>
    <row r="1132" spans="5:20" s="17" customFormat="1" x14ac:dyDescent="0.2">
      <c r="E1132" s="459"/>
      <c r="F1132" s="459"/>
      <c r="G1132" s="459"/>
      <c r="H1132" s="459"/>
      <c r="L1132" s="297"/>
      <c r="M1132" s="459"/>
      <c r="T1132" s="459"/>
    </row>
    <row r="1133" spans="5:20" s="17" customFormat="1" x14ac:dyDescent="0.2">
      <c r="E1133" s="459"/>
      <c r="F1133" s="459"/>
      <c r="G1133" s="459"/>
      <c r="H1133" s="459"/>
      <c r="L1133" s="297"/>
      <c r="M1133" s="459"/>
      <c r="T1133" s="459"/>
    </row>
    <row r="1134" spans="5:20" s="17" customFormat="1" x14ac:dyDescent="0.2">
      <c r="E1134" s="459"/>
      <c r="F1134" s="459"/>
      <c r="G1134" s="459"/>
      <c r="H1134" s="459"/>
      <c r="L1134" s="297"/>
      <c r="M1134" s="459"/>
      <c r="T1134" s="459"/>
    </row>
    <row r="1135" spans="5:20" s="17" customFormat="1" x14ac:dyDescent="0.2">
      <c r="E1135" s="459"/>
      <c r="F1135" s="459"/>
      <c r="G1135" s="459"/>
      <c r="H1135" s="459"/>
      <c r="L1135" s="297"/>
      <c r="M1135" s="459"/>
      <c r="T1135" s="459"/>
    </row>
    <row r="1136" spans="5:20" s="17" customFormat="1" x14ac:dyDescent="0.2">
      <c r="E1136" s="459"/>
      <c r="F1136" s="459"/>
      <c r="G1136" s="459"/>
      <c r="H1136" s="459"/>
      <c r="L1136" s="297"/>
      <c r="M1136" s="459"/>
      <c r="T1136" s="459"/>
    </row>
    <row r="1137" spans="5:20" s="17" customFormat="1" x14ac:dyDescent="0.2">
      <c r="E1137" s="459"/>
      <c r="F1137" s="459"/>
      <c r="G1137" s="459"/>
      <c r="H1137" s="459"/>
      <c r="L1137" s="297"/>
      <c r="M1137" s="459"/>
      <c r="T1137" s="459"/>
    </row>
    <row r="1138" spans="5:20" s="17" customFormat="1" x14ac:dyDescent="0.2">
      <c r="E1138" s="459"/>
      <c r="F1138" s="459"/>
      <c r="G1138" s="459"/>
      <c r="H1138" s="459"/>
      <c r="L1138" s="297"/>
      <c r="M1138" s="459"/>
      <c r="T1138" s="459"/>
    </row>
    <row r="1139" spans="5:20" s="17" customFormat="1" x14ac:dyDescent="0.2">
      <c r="E1139" s="459"/>
      <c r="F1139" s="459"/>
      <c r="G1139" s="459"/>
      <c r="H1139" s="459"/>
      <c r="L1139" s="297"/>
      <c r="M1139" s="459"/>
      <c r="T1139" s="459"/>
    </row>
    <row r="1140" spans="5:20" s="17" customFormat="1" x14ac:dyDescent="0.2">
      <c r="E1140" s="459"/>
      <c r="F1140" s="459"/>
      <c r="G1140" s="459"/>
      <c r="H1140" s="459"/>
      <c r="L1140" s="297"/>
      <c r="M1140" s="459"/>
      <c r="T1140" s="459"/>
    </row>
    <row r="1141" spans="5:20" s="17" customFormat="1" x14ac:dyDescent="0.2">
      <c r="E1141" s="459"/>
      <c r="F1141" s="459"/>
      <c r="G1141" s="459"/>
      <c r="H1141" s="459"/>
      <c r="L1141" s="297"/>
      <c r="M1141" s="459"/>
      <c r="T1141" s="459"/>
    </row>
    <row r="1142" spans="5:20" s="17" customFormat="1" x14ac:dyDescent="0.2">
      <c r="E1142" s="459"/>
      <c r="F1142" s="459"/>
      <c r="G1142" s="459"/>
      <c r="H1142" s="459"/>
      <c r="L1142" s="297"/>
      <c r="M1142" s="459"/>
      <c r="T1142" s="459"/>
    </row>
    <row r="1143" spans="5:20" s="17" customFormat="1" x14ac:dyDescent="0.2">
      <c r="E1143" s="459"/>
      <c r="F1143" s="459"/>
      <c r="G1143" s="459"/>
      <c r="H1143" s="459"/>
      <c r="L1143" s="297"/>
      <c r="M1143" s="459"/>
      <c r="T1143" s="459"/>
    </row>
    <row r="1144" spans="5:20" s="17" customFormat="1" x14ac:dyDescent="0.2">
      <c r="E1144" s="459"/>
      <c r="F1144" s="459"/>
      <c r="G1144" s="459"/>
      <c r="H1144" s="459"/>
      <c r="L1144" s="297"/>
      <c r="M1144" s="459"/>
      <c r="T1144" s="459"/>
    </row>
    <row r="1145" spans="5:20" s="17" customFormat="1" x14ac:dyDescent="0.2">
      <c r="E1145" s="459"/>
      <c r="F1145" s="459"/>
      <c r="G1145" s="459"/>
      <c r="H1145" s="459"/>
      <c r="L1145" s="297"/>
      <c r="M1145" s="459"/>
      <c r="T1145" s="459"/>
    </row>
    <row r="1146" spans="5:20" s="17" customFormat="1" x14ac:dyDescent="0.2">
      <c r="E1146" s="459"/>
      <c r="F1146" s="459"/>
      <c r="G1146" s="459"/>
      <c r="H1146" s="459"/>
      <c r="L1146" s="297"/>
      <c r="M1146" s="459"/>
      <c r="T1146" s="459"/>
    </row>
    <row r="1147" spans="5:20" s="17" customFormat="1" x14ac:dyDescent="0.2">
      <c r="E1147" s="459"/>
      <c r="F1147" s="459"/>
      <c r="G1147" s="459"/>
      <c r="H1147" s="459"/>
      <c r="L1147" s="297"/>
      <c r="M1147" s="459"/>
      <c r="T1147" s="459"/>
    </row>
    <row r="1148" spans="5:20" s="17" customFormat="1" x14ac:dyDescent="0.2">
      <c r="E1148" s="459"/>
      <c r="F1148" s="459"/>
      <c r="G1148" s="459"/>
      <c r="H1148" s="459"/>
      <c r="L1148" s="297"/>
      <c r="M1148" s="459"/>
      <c r="T1148" s="459"/>
    </row>
    <row r="1149" spans="5:20" s="17" customFormat="1" x14ac:dyDescent="0.2">
      <c r="E1149" s="459"/>
      <c r="F1149" s="459"/>
      <c r="G1149" s="459"/>
      <c r="H1149" s="459"/>
      <c r="L1149" s="297"/>
      <c r="M1149" s="459"/>
      <c r="T1149" s="459"/>
    </row>
    <row r="1150" spans="5:20" s="17" customFormat="1" x14ac:dyDescent="0.2">
      <c r="E1150" s="459"/>
      <c r="F1150" s="459"/>
      <c r="G1150" s="459"/>
      <c r="H1150" s="459"/>
      <c r="L1150" s="297"/>
      <c r="M1150" s="459"/>
      <c r="T1150" s="459"/>
    </row>
    <row r="1151" spans="5:20" s="17" customFormat="1" x14ac:dyDescent="0.2">
      <c r="E1151" s="459"/>
      <c r="F1151" s="459"/>
      <c r="G1151" s="459"/>
      <c r="H1151" s="459"/>
      <c r="L1151" s="297"/>
      <c r="M1151" s="459"/>
      <c r="T1151" s="459"/>
    </row>
    <row r="1152" spans="5:20" s="17" customFormat="1" x14ac:dyDescent="0.2">
      <c r="E1152" s="459"/>
      <c r="F1152" s="459"/>
      <c r="G1152" s="459"/>
      <c r="H1152" s="459"/>
      <c r="L1152" s="297"/>
      <c r="M1152" s="459"/>
      <c r="T1152" s="459"/>
    </row>
    <row r="1153" spans="5:20" s="17" customFormat="1" x14ac:dyDescent="0.2">
      <c r="E1153" s="459"/>
      <c r="F1153" s="459"/>
      <c r="G1153" s="459"/>
      <c r="H1153" s="459"/>
      <c r="L1153" s="297"/>
      <c r="M1153" s="459"/>
      <c r="T1153" s="459"/>
    </row>
    <row r="1154" spans="5:20" s="17" customFormat="1" x14ac:dyDescent="0.2">
      <c r="E1154" s="459"/>
      <c r="F1154" s="459"/>
      <c r="G1154" s="459"/>
      <c r="H1154" s="459"/>
      <c r="L1154" s="297"/>
      <c r="M1154" s="459"/>
      <c r="T1154" s="459"/>
    </row>
    <row r="1155" spans="5:20" s="17" customFormat="1" x14ac:dyDescent="0.2">
      <c r="E1155" s="459"/>
      <c r="F1155" s="459"/>
      <c r="G1155" s="459"/>
      <c r="H1155" s="459"/>
      <c r="L1155" s="297"/>
      <c r="M1155" s="459"/>
      <c r="T1155" s="459"/>
    </row>
    <row r="1156" spans="5:20" s="17" customFormat="1" x14ac:dyDescent="0.2">
      <c r="E1156" s="459"/>
      <c r="F1156" s="459"/>
      <c r="G1156" s="459"/>
      <c r="H1156" s="459"/>
      <c r="L1156" s="297"/>
      <c r="M1156" s="459"/>
      <c r="T1156" s="459"/>
    </row>
    <row r="1157" spans="5:20" s="17" customFormat="1" x14ac:dyDescent="0.2">
      <c r="E1157" s="459"/>
      <c r="F1157" s="459"/>
      <c r="G1157" s="459"/>
      <c r="H1157" s="459"/>
      <c r="L1157" s="297"/>
      <c r="M1157" s="459"/>
      <c r="T1157" s="459"/>
    </row>
    <row r="1158" spans="5:20" s="17" customFormat="1" x14ac:dyDescent="0.2">
      <c r="E1158" s="459"/>
      <c r="F1158" s="459"/>
      <c r="G1158" s="459"/>
      <c r="H1158" s="459"/>
      <c r="L1158" s="297"/>
      <c r="M1158" s="459"/>
      <c r="T1158" s="459"/>
    </row>
    <row r="1159" spans="5:20" s="17" customFormat="1" x14ac:dyDescent="0.2">
      <c r="E1159" s="459"/>
      <c r="F1159" s="459"/>
      <c r="G1159" s="459"/>
      <c r="H1159" s="459"/>
      <c r="L1159" s="297"/>
      <c r="M1159" s="459"/>
      <c r="T1159" s="459"/>
    </row>
    <row r="1160" spans="5:20" s="17" customFormat="1" x14ac:dyDescent="0.2">
      <c r="E1160" s="459"/>
      <c r="F1160" s="459"/>
      <c r="G1160" s="459"/>
      <c r="H1160" s="459"/>
      <c r="L1160" s="297"/>
      <c r="M1160" s="459"/>
      <c r="T1160" s="459"/>
    </row>
    <row r="1161" spans="5:20" s="17" customFormat="1" x14ac:dyDescent="0.2">
      <c r="E1161" s="459"/>
      <c r="F1161" s="459"/>
      <c r="G1161" s="459"/>
      <c r="H1161" s="459"/>
      <c r="L1161" s="297"/>
      <c r="M1161" s="459"/>
      <c r="T1161" s="459"/>
    </row>
    <row r="1162" spans="5:20" s="17" customFormat="1" x14ac:dyDescent="0.2">
      <c r="E1162" s="459"/>
      <c r="F1162" s="459"/>
      <c r="G1162" s="459"/>
      <c r="H1162" s="459"/>
      <c r="L1162" s="297"/>
      <c r="M1162" s="459"/>
      <c r="T1162" s="459"/>
    </row>
    <row r="1163" spans="5:20" s="17" customFormat="1" x14ac:dyDescent="0.2">
      <c r="E1163" s="459"/>
      <c r="F1163" s="459"/>
      <c r="G1163" s="459"/>
      <c r="H1163" s="459"/>
      <c r="L1163" s="297"/>
      <c r="M1163" s="459"/>
      <c r="T1163" s="459"/>
    </row>
    <row r="1164" spans="5:20" s="17" customFormat="1" x14ac:dyDescent="0.2">
      <c r="E1164" s="459"/>
      <c r="F1164" s="459"/>
      <c r="G1164" s="459"/>
      <c r="H1164" s="459"/>
      <c r="L1164" s="297"/>
      <c r="M1164" s="459"/>
      <c r="T1164" s="459"/>
    </row>
    <row r="1165" spans="5:20" s="17" customFormat="1" x14ac:dyDescent="0.2">
      <c r="E1165" s="459"/>
      <c r="F1165" s="459"/>
      <c r="G1165" s="459"/>
      <c r="H1165" s="459"/>
      <c r="L1165" s="297"/>
      <c r="M1165" s="459"/>
      <c r="T1165" s="459"/>
    </row>
    <row r="1166" spans="5:20" s="17" customFormat="1" x14ac:dyDescent="0.2">
      <c r="E1166" s="459"/>
      <c r="F1166" s="459"/>
      <c r="G1166" s="459"/>
      <c r="H1166" s="459"/>
      <c r="L1166" s="297"/>
      <c r="M1166" s="459"/>
      <c r="T1166" s="459"/>
    </row>
    <row r="1167" spans="5:20" s="17" customFormat="1" x14ac:dyDescent="0.2">
      <c r="E1167" s="459"/>
      <c r="F1167" s="459"/>
      <c r="G1167" s="459"/>
      <c r="H1167" s="459"/>
      <c r="L1167" s="297"/>
      <c r="M1167" s="459"/>
      <c r="T1167" s="459"/>
    </row>
    <row r="1168" spans="5:20" s="17" customFormat="1" x14ac:dyDescent="0.2">
      <c r="E1168" s="459"/>
      <c r="F1168" s="459"/>
      <c r="G1168" s="459"/>
      <c r="H1168" s="459"/>
      <c r="L1168" s="297"/>
      <c r="M1168" s="459"/>
      <c r="T1168" s="459"/>
    </row>
    <row r="1169" spans="5:20" s="17" customFormat="1" x14ac:dyDescent="0.2">
      <c r="E1169" s="459"/>
      <c r="F1169" s="459"/>
      <c r="G1169" s="459"/>
      <c r="H1169" s="459"/>
      <c r="L1169" s="297"/>
      <c r="M1169" s="459"/>
      <c r="T1169" s="459"/>
    </row>
    <row r="1170" spans="5:20" s="17" customFormat="1" x14ac:dyDescent="0.2">
      <c r="E1170" s="459"/>
      <c r="F1170" s="459"/>
      <c r="G1170" s="459"/>
      <c r="H1170" s="459"/>
      <c r="L1170" s="297"/>
      <c r="M1170" s="459"/>
      <c r="T1170" s="459"/>
    </row>
    <row r="1171" spans="5:20" s="17" customFormat="1" x14ac:dyDescent="0.2">
      <c r="E1171" s="459"/>
      <c r="F1171" s="459"/>
      <c r="G1171" s="459"/>
      <c r="H1171" s="459"/>
      <c r="L1171" s="297"/>
      <c r="M1171" s="459"/>
      <c r="T1171" s="459"/>
    </row>
    <row r="1172" spans="5:20" s="17" customFormat="1" x14ac:dyDescent="0.2">
      <c r="E1172" s="459"/>
      <c r="F1172" s="459"/>
      <c r="G1172" s="459"/>
      <c r="H1172" s="459"/>
      <c r="L1172" s="297"/>
      <c r="M1172" s="459"/>
      <c r="T1172" s="459"/>
    </row>
    <row r="1173" spans="5:20" s="17" customFormat="1" x14ac:dyDescent="0.2">
      <c r="E1173" s="459"/>
      <c r="F1173" s="459"/>
      <c r="G1173" s="459"/>
      <c r="H1173" s="459"/>
      <c r="L1173" s="297"/>
      <c r="M1173" s="459"/>
      <c r="T1173" s="459"/>
    </row>
    <row r="1174" spans="5:20" s="17" customFormat="1" x14ac:dyDescent="0.2">
      <c r="E1174" s="459"/>
      <c r="F1174" s="459"/>
      <c r="G1174" s="459"/>
      <c r="H1174" s="459"/>
      <c r="L1174" s="297"/>
      <c r="M1174" s="459"/>
      <c r="T1174" s="459"/>
    </row>
    <row r="1175" spans="5:20" s="17" customFormat="1" x14ac:dyDescent="0.2">
      <c r="E1175" s="459"/>
      <c r="F1175" s="459"/>
      <c r="G1175" s="459"/>
      <c r="H1175" s="459"/>
      <c r="L1175" s="297"/>
      <c r="M1175" s="459"/>
      <c r="T1175" s="459"/>
    </row>
    <row r="1176" spans="5:20" s="17" customFormat="1" x14ac:dyDescent="0.2">
      <c r="E1176" s="459"/>
      <c r="F1176" s="459"/>
      <c r="G1176" s="459"/>
      <c r="H1176" s="459"/>
      <c r="L1176" s="297"/>
      <c r="M1176" s="459"/>
      <c r="T1176" s="459"/>
    </row>
    <row r="1177" spans="5:20" s="17" customFormat="1" x14ac:dyDescent="0.2">
      <c r="E1177" s="459"/>
      <c r="F1177" s="459"/>
      <c r="G1177" s="459"/>
      <c r="H1177" s="459"/>
      <c r="L1177" s="297"/>
      <c r="M1177" s="459"/>
      <c r="T1177" s="459"/>
    </row>
    <row r="1178" spans="5:20" s="17" customFormat="1" x14ac:dyDescent="0.2">
      <c r="E1178" s="459"/>
      <c r="F1178" s="459"/>
      <c r="G1178" s="459"/>
      <c r="H1178" s="459"/>
      <c r="L1178" s="297"/>
      <c r="M1178" s="459"/>
      <c r="T1178" s="459"/>
    </row>
    <row r="1179" spans="5:20" s="17" customFormat="1" x14ac:dyDescent="0.2">
      <c r="E1179" s="459"/>
      <c r="F1179" s="459"/>
      <c r="G1179" s="459"/>
      <c r="H1179" s="459"/>
      <c r="L1179" s="297"/>
      <c r="M1179" s="459"/>
      <c r="T1179" s="459"/>
    </row>
    <row r="1180" spans="5:20" s="17" customFormat="1" x14ac:dyDescent="0.2">
      <c r="E1180" s="459"/>
      <c r="F1180" s="459"/>
      <c r="G1180" s="459"/>
      <c r="H1180" s="459"/>
      <c r="L1180" s="297"/>
      <c r="M1180" s="459"/>
      <c r="T1180" s="459"/>
    </row>
    <row r="1181" spans="5:20" s="17" customFormat="1" x14ac:dyDescent="0.2">
      <c r="E1181" s="459"/>
      <c r="F1181" s="459"/>
      <c r="G1181" s="459"/>
      <c r="H1181" s="459"/>
      <c r="L1181" s="297"/>
      <c r="M1181" s="459"/>
      <c r="T1181" s="459"/>
    </row>
    <row r="1182" spans="5:20" s="17" customFormat="1" x14ac:dyDescent="0.2">
      <c r="E1182" s="459"/>
      <c r="F1182" s="459"/>
      <c r="G1182" s="459"/>
      <c r="H1182" s="459"/>
      <c r="L1182" s="297"/>
      <c r="M1182" s="459"/>
      <c r="T1182" s="459"/>
    </row>
    <row r="1183" spans="5:20" s="17" customFormat="1" x14ac:dyDescent="0.2">
      <c r="E1183" s="459"/>
      <c r="F1183" s="459"/>
      <c r="G1183" s="459"/>
      <c r="H1183" s="459"/>
      <c r="L1183" s="297"/>
      <c r="M1183" s="459"/>
      <c r="T1183" s="459"/>
    </row>
    <row r="1184" spans="5:20" s="17" customFormat="1" x14ac:dyDescent="0.2">
      <c r="E1184" s="459"/>
      <c r="F1184" s="459"/>
      <c r="G1184" s="459"/>
      <c r="H1184" s="459"/>
      <c r="L1184" s="297"/>
      <c r="M1184" s="459"/>
      <c r="T1184" s="459"/>
    </row>
    <row r="1185" spans="5:20" s="17" customFormat="1" x14ac:dyDescent="0.2">
      <c r="E1185" s="459"/>
      <c r="F1185" s="459"/>
      <c r="G1185" s="459"/>
      <c r="H1185" s="459"/>
      <c r="L1185" s="297"/>
      <c r="M1185" s="459"/>
      <c r="T1185" s="459"/>
    </row>
    <row r="1186" spans="5:20" s="17" customFormat="1" x14ac:dyDescent="0.2">
      <c r="E1186" s="459"/>
      <c r="F1186" s="459"/>
      <c r="G1186" s="459"/>
      <c r="H1186" s="459"/>
      <c r="L1186" s="297"/>
      <c r="M1186" s="459"/>
      <c r="T1186" s="459"/>
    </row>
    <row r="1187" spans="5:20" s="17" customFormat="1" x14ac:dyDescent="0.2">
      <c r="E1187" s="459"/>
      <c r="F1187" s="459"/>
      <c r="G1187" s="459"/>
      <c r="H1187" s="459"/>
      <c r="L1187" s="297"/>
      <c r="M1187" s="459"/>
      <c r="T1187" s="459"/>
    </row>
    <row r="1188" spans="5:20" s="17" customFormat="1" x14ac:dyDescent="0.2">
      <c r="E1188" s="459"/>
      <c r="F1188" s="459"/>
      <c r="G1188" s="459"/>
      <c r="H1188" s="459"/>
      <c r="L1188" s="297"/>
      <c r="M1188" s="459"/>
      <c r="T1188" s="459"/>
    </row>
    <row r="1189" spans="5:20" s="17" customFormat="1" x14ac:dyDescent="0.2">
      <c r="E1189" s="459"/>
      <c r="F1189" s="459"/>
      <c r="G1189" s="459"/>
      <c r="H1189" s="459"/>
      <c r="L1189" s="297"/>
      <c r="M1189" s="459"/>
      <c r="T1189" s="459"/>
    </row>
    <row r="1190" spans="5:20" s="17" customFormat="1" x14ac:dyDescent="0.2">
      <c r="E1190" s="459"/>
      <c r="F1190" s="459"/>
      <c r="G1190" s="459"/>
      <c r="H1190" s="459"/>
      <c r="L1190" s="297"/>
      <c r="M1190" s="459"/>
      <c r="T1190" s="459"/>
    </row>
    <row r="1191" spans="5:20" s="17" customFormat="1" x14ac:dyDescent="0.2">
      <c r="E1191" s="459"/>
      <c r="F1191" s="459"/>
      <c r="G1191" s="459"/>
      <c r="H1191" s="459"/>
      <c r="L1191" s="297"/>
      <c r="M1191" s="459"/>
      <c r="T1191" s="459"/>
    </row>
    <row r="1192" spans="5:20" s="17" customFormat="1" x14ac:dyDescent="0.2">
      <c r="E1192" s="459"/>
      <c r="F1192" s="459"/>
      <c r="G1192" s="459"/>
      <c r="H1192" s="459"/>
      <c r="L1192" s="297"/>
      <c r="M1192" s="459"/>
      <c r="T1192" s="459"/>
    </row>
    <row r="1193" spans="5:20" s="17" customFormat="1" x14ac:dyDescent="0.2">
      <c r="E1193" s="459"/>
      <c r="F1193" s="459"/>
      <c r="G1193" s="459"/>
      <c r="H1193" s="459"/>
      <c r="L1193" s="297"/>
      <c r="M1193" s="459"/>
      <c r="T1193" s="459"/>
    </row>
    <row r="1194" spans="5:20" s="17" customFormat="1" x14ac:dyDescent="0.2">
      <c r="E1194" s="459"/>
      <c r="F1194" s="459"/>
      <c r="G1194" s="459"/>
      <c r="H1194" s="459"/>
      <c r="L1194" s="297"/>
      <c r="M1194" s="459"/>
      <c r="T1194" s="459"/>
    </row>
    <row r="1195" spans="5:20" s="17" customFormat="1" x14ac:dyDescent="0.2">
      <c r="E1195" s="459"/>
      <c r="F1195" s="459"/>
      <c r="G1195" s="459"/>
      <c r="H1195" s="459"/>
      <c r="L1195" s="297"/>
      <c r="M1195" s="459"/>
      <c r="T1195" s="459"/>
    </row>
    <row r="1196" spans="5:20" s="17" customFormat="1" x14ac:dyDescent="0.2">
      <c r="E1196" s="459"/>
      <c r="F1196" s="459"/>
      <c r="G1196" s="459"/>
      <c r="H1196" s="459"/>
      <c r="L1196" s="297"/>
      <c r="M1196" s="459"/>
      <c r="T1196" s="459"/>
    </row>
    <row r="1197" spans="5:20" s="17" customFormat="1" x14ac:dyDescent="0.2">
      <c r="E1197" s="459"/>
      <c r="F1197" s="459"/>
      <c r="G1197" s="459"/>
      <c r="H1197" s="459"/>
      <c r="L1197" s="297"/>
      <c r="M1197" s="459"/>
      <c r="T1197" s="459"/>
    </row>
    <row r="1198" spans="5:20" s="17" customFormat="1" x14ac:dyDescent="0.2">
      <c r="E1198" s="459"/>
      <c r="F1198" s="459"/>
      <c r="G1198" s="459"/>
      <c r="H1198" s="459"/>
      <c r="L1198" s="297"/>
      <c r="M1198" s="459"/>
      <c r="T1198" s="459"/>
    </row>
    <row r="1199" spans="5:20" s="17" customFormat="1" x14ac:dyDescent="0.2">
      <c r="E1199" s="459"/>
      <c r="F1199" s="459"/>
      <c r="G1199" s="459"/>
      <c r="H1199" s="459"/>
      <c r="L1199" s="297"/>
      <c r="M1199" s="459"/>
      <c r="T1199" s="459"/>
    </row>
    <row r="1200" spans="5:20" s="17" customFormat="1" x14ac:dyDescent="0.2">
      <c r="E1200" s="459"/>
      <c r="F1200" s="459"/>
      <c r="G1200" s="459"/>
      <c r="H1200" s="459"/>
      <c r="L1200" s="297"/>
      <c r="M1200" s="459"/>
      <c r="T1200" s="459"/>
    </row>
    <row r="1201" spans="5:20" s="17" customFormat="1" x14ac:dyDescent="0.2">
      <c r="E1201" s="459"/>
      <c r="F1201" s="459"/>
      <c r="G1201" s="459"/>
      <c r="H1201" s="459"/>
      <c r="L1201" s="297"/>
      <c r="M1201" s="459"/>
      <c r="T1201" s="459"/>
    </row>
    <row r="1202" spans="5:20" s="17" customFormat="1" x14ac:dyDescent="0.2">
      <c r="E1202" s="459"/>
      <c r="F1202" s="459"/>
      <c r="G1202" s="459"/>
      <c r="H1202" s="459"/>
      <c r="L1202" s="297"/>
      <c r="M1202" s="459"/>
      <c r="T1202" s="459"/>
    </row>
    <row r="1203" spans="5:20" s="17" customFormat="1" x14ac:dyDescent="0.2">
      <c r="E1203" s="459"/>
      <c r="F1203" s="459"/>
      <c r="G1203" s="459"/>
      <c r="H1203" s="459"/>
      <c r="L1203" s="297"/>
      <c r="M1203" s="459"/>
      <c r="T1203" s="459"/>
    </row>
    <row r="1204" spans="5:20" s="17" customFormat="1" x14ac:dyDescent="0.2">
      <c r="E1204" s="459"/>
      <c r="F1204" s="459"/>
      <c r="G1204" s="459"/>
      <c r="H1204" s="459"/>
      <c r="L1204" s="297"/>
      <c r="M1204" s="459"/>
      <c r="T1204" s="459"/>
    </row>
    <row r="1205" spans="5:20" s="17" customFormat="1" x14ac:dyDescent="0.2">
      <c r="E1205" s="459"/>
      <c r="F1205" s="459"/>
      <c r="G1205" s="459"/>
      <c r="H1205" s="459"/>
      <c r="L1205" s="297"/>
      <c r="M1205" s="459"/>
      <c r="T1205" s="459"/>
    </row>
    <row r="1206" spans="5:20" s="17" customFormat="1" x14ac:dyDescent="0.2">
      <c r="E1206" s="459"/>
      <c r="F1206" s="459"/>
      <c r="G1206" s="459"/>
      <c r="H1206" s="459"/>
      <c r="L1206" s="297"/>
      <c r="M1206" s="459"/>
      <c r="T1206" s="459"/>
    </row>
    <row r="1207" spans="5:20" s="17" customFormat="1" x14ac:dyDescent="0.2">
      <c r="E1207" s="459"/>
      <c r="F1207" s="459"/>
      <c r="G1207" s="459"/>
      <c r="H1207" s="459"/>
      <c r="L1207" s="297"/>
      <c r="M1207" s="459"/>
      <c r="T1207" s="459"/>
    </row>
    <row r="1208" spans="5:20" s="17" customFormat="1" x14ac:dyDescent="0.2">
      <c r="E1208" s="459"/>
      <c r="F1208" s="459"/>
      <c r="G1208" s="459"/>
      <c r="H1208" s="459"/>
      <c r="L1208" s="297"/>
      <c r="M1208" s="459"/>
      <c r="T1208" s="459"/>
    </row>
    <row r="1209" spans="5:20" s="17" customFormat="1" x14ac:dyDescent="0.2">
      <c r="E1209" s="459"/>
      <c r="F1209" s="459"/>
      <c r="G1209" s="459"/>
      <c r="H1209" s="459"/>
      <c r="L1209" s="297"/>
      <c r="M1209" s="459"/>
      <c r="T1209" s="459"/>
    </row>
    <row r="1210" spans="5:20" s="17" customFormat="1" x14ac:dyDescent="0.2">
      <c r="E1210" s="459"/>
      <c r="F1210" s="459"/>
      <c r="G1210" s="459"/>
      <c r="H1210" s="459"/>
      <c r="L1210" s="297"/>
      <c r="M1210" s="459"/>
      <c r="T1210" s="459"/>
    </row>
    <row r="1211" spans="5:20" s="17" customFormat="1" x14ac:dyDescent="0.2">
      <c r="E1211" s="459"/>
      <c r="F1211" s="459"/>
      <c r="G1211" s="459"/>
      <c r="H1211" s="459"/>
      <c r="L1211" s="297"/>
      <c r="M1211" s="459"/>
      <c r="T1211" s="459"/>
    </row>
    <row r="1212" spans="5:20" s="17" customFormat="1" x14ac:dyDescent="0.2">
      <c r="E1212" s="459"/>
      <c r="F1212" s="459"/>
      <c r="G1212" s="459"/>
      <c r="H1212" s="459"/>
      <c r="L1212" s="297"/>
      <c r="M1212" s="459"/>
      <c r="T1212" s="459"/>
    </row>
    <row r="1213" spans="5:20" s="17" customFormat="1" x14ac:dyDescent="0.2">
      <c r="E1213" s="459"/>
      <c r="F1213" s="459"/>
      <c r="G1213" s="459"/>
      <c r="H1213" s="459"/>
      <c r="L1213" s="297"/>
      <c r="M1213" s="459"/>
      <c r="T1213" s="459"/>
    </row>
    <row r="1214" spans="5:20" s="17" customFormat="1" x14ac:dyDescent="0.2">
      <c r="E1214" s="459"/>
      <c r="F1214" s="459"/>
      <c r="G1214" s="459"/>
      <c r="H1214" s="459"/>
      <c r="L1214" s="297"/>
      <c r="M1214" s="459"/>
      <c r="T1214" s="459"/>
    </row>
    <row r="1215" spans="5:20" s="17" customFormat="1" x14ac:dyDescent="0.2">
      <c r="E1215" s="459"/>
      <c r="F1215" s="459"/>
      <c r="G1215" s="459"/>
      <c r="H1215" s="459"/>
      <c r="L1215" s="297"/>
      <c r="M1215" s="459"/>
      <c r="T1215" s="459"/>
    </row>
    <row r="1216" spans="5:20" s="17" customFormat="1" x14ac:dyDescent="0.2">
      <c r="E1216" s="459"/>
      <c r="F1216" s="459"/>
      <c r="G1216" s="459"/>
      <c r="H1216" s="459"/>
      <c r="L1216" s="297"/>
      <c r="M1216" s="459"/>
      <c r="T1216" s="459"/>
    </row>
    <row r="1217" spans="5:20" s="17" customFormat="1" x14ac:dyDescent="0.2">
      <c r="E1217" s="459"/>
      <c r="F1217" s="459"/>
      <c r="G1217" s="459"/>
      <c r="H1217" s="459"/>
      <c r="L1217" s="297"/>
      <c r="M1217" s="459"/>
      <c r="T1217" s="459"/>
    </row>
    <row r="1218" spans="5:20" s="17" customFormat="1" x14ac:dyDescent="0.2">
      <c r="E1218" s="459"/>
      <c r="F1218" s="459"/>
      <c r="G1218" s="459"/>
      <c r="H1218" s="459"/>
      <c r="L1218" s="297"/>
      <c r="M1218" s="459"/>
      <c r="T1218" s="459"/>
    </row>
    <row r="1219" spans="5:20" s="17" customFormat="1" x14ac:dyDescent="0.2">
      <c r="E1219" s="459"/>
      <c r="F1219" s="459"/>
      <c r="G1219" s="459"/>
      <c r="H1219" s="459"/>
      <c r="L1219" s="297"/>
      <c r="M1219" s="459"/>
      <c r="T1219" s="459"/>
    </row>
    <row r="1220" spans="5:20" s="17" customFormat="1" x14ac:dyDescent="0.2">
      <c r="E1220" s="459"/>
      <c r="F1220" s="459"/>
      <c r="G1220" s="459"/>
      <c r="H1220" s="459"/>
      <c r="L1220" s="297"/>
      <c r="M1220" s="459"/>
      <c r="T1220" s="459"/>
    </row>
    <row r="1221" spans="5:20" s="17" customFormat="1" x14ac:dyDescent="0.2">
      <c r="E1221" s="459"/>
      <c r="F1221" s="459"/>
      <c r="G1221" s="459"/>
      <c r="H1221" s="459"/>
      <c r="L1221" s="297"/>
      <c r="M1221" s="459"/>
      <c r="T1221" s="459"/>
    </row>
    <row r="1222" spans="5:20" s="17" customFormat="1" x14ac:dyDescent="0.2">
      <c r="E1222" s="459"/>
      <c r="F1222" s="459"/>
      <c r="G1222" s="459"/>
      <c r="H1222" s="459"/>
      <c r="L1222" s="297"/>
      <c r="M1222" s="459"/>
      <c r="T1222" s="459"/>
    </row>
    <row r="1223" spans="5:20" s="17" customFormat="1" x14ac:dyDescent="0.2">
      <c r="E1223" s="459"/>
      <c r="F1223" s="459"/>
      <c r="G1223" s="459"/>
      <c r="H1223" s="459"/>
      <c r="L1223" s="297"/>
      <c r="M1223" s="459"/>
      <c r="T1223" s="459"/>
    </row>
    <row r="1224" spans="5:20" s="17" customFormat="1" x14ac:dyDescent="0.2">
      <c r="E1224" s="459"/>
      <c r="F1224" s="459"/>
      <c r="G1224" s="459"/>
      <c r="H1224" s="459"/>
      <c r="L1224" s="297"/>
      <c r="M1224" s="459"/>
      <c r="T1224" s="459"/>
    </row>
    <row r="1225" spans="5:20" s="17" customFormat="1" x14ac:dyDescent="0.2">
      <c r="E1225" s="459"/>
      <c r="F1225" s="459"/>
      <c r="G1225" s="459"/>
      <c r="H1225" s="459"/>
      <c r="L1225" s="297"/>
      <c r="M1225" s="459"/>
      <c r="T1225" s="459"/>
    </row>
    <row r="1226" spans="5:20" s="17" customFormat="1" x14ac:dyDescent="0.2">
      <c r="E1226" s="459"/>
      <c r="F1226" s="459"/>
      <c r="G1226" s="459"/>
      <c r="H1226" s="459"/>
      <c r="L1226" s="297"/>
      <c r="M1226" s="459"/>
      <c r="T1226" s="459"/>
    </row>
    <row r="1227" spans="5:20" s="17" customFormat="1" x14ac:dyDescent="0.2">
      <c r="E1227" s="459"/>
      <c r="F1227" s="459"/>
      <c r="G1227" s="459"/>
      <c r="H1227" s="459"/>
      <c r="L1227" s="297"/>
      <c r="M1227" s="459"/>
      <c r="T1227" s="459"/>
    </row>
    <row r="1228" spans="5:20" s="17" customFormat="1" x14ac:dyDescent="0.2">
      <c r="E1228" s="459"/>
      <c r="F1228" s="459"/>
      <c r="G1228" s="459"/>
      <c r="H1228" s="459"/>
      <c r="L1228" s="297"/>
      <c r="M1228" s="459"/>
      <c r="T1228" s="459"/>
    </row>
    <row r="1229" spans="5:20" s="17" customFormat="1" x14ac:dyDescent="0.2">
      <c r="E1229" s="459"/>
      <c r="F1229" s="459"/>
      <c r="G1229" s="459"/>
      <c r="H1229" s="459"/>
      <c r="L1229" s="297"/>
      <c r="M1229" s="459"/>
      <c r="T1229" s="459"/>
    </row>
    <row r="1230" spans="5:20" s="17" customFormat="1" x14ac:dyDescent="0.2">
      <c r="E1230" s="459"/>
      <c r="F1230" s="459"/>
      <c r="G1230" s="459"/>
      <c r="H1230" s="459"/>
      <c r="L1230" s="297"/>
      <c r="M1230" s="459"/>
      <c r="T1230" s="459"/>
    </row>
    <row r="1231" spans="5:20" s="17" customFormat="1" x14ac:dyDescent="0.2">
      <c r="E1231" s="459"/>
      <c r="F1231" s="459"/>
      <c r="G1231" s="459"/>
      <c r="H1231" s="459"/>
      <c r="L1231" s="297"/>
      <c r="M1231" s="459"/>
      <c r="T1231" s="459"/>
    </row>
    <row r="1232" spans="5:20" s="17" customFormat="1" x14ac:dyDescent="0.2">
      <c r="E1232" s="459"/>
      <c r="F1232" s="459"/>
      <c r="G1232" s="459"/>
      <c r="H1232" s="459"/>
      <c r="L1232" s="297"/>
      <c r="M1232" s="459"/>
      <c r="T1232" s="459"/>
    </row>
    <row r="1233" spans="5:20" s="17" customFormat="1" x14ac:dyDescent="0.2">
      <c r="E1233" s="459"/>
      <c r="F1233" s="459"/>
      <c r="G1233" s="459"/>
      <c r="H1233" s="459"/>
      <c r="L1233" s="297"/>
      <c r="M1233" s="459"/>
      <c r="T1233" s="459"/>
    </row>
    <row r="1234" spans="5:20" s="17" customFormat="1" x14ac:dyDescent="0.2">
      <c r="E1234" s="459"/>
      <c r="F1234" s="459"/>
      <c r="G1234" s="459"/>
      <c r="H1234" s="459"/>
      <c r="L1234" s="297"/>
      <c r="M1234" s="459"/>
      <c r="T1234" s="459"/>
    </row>
    <row r="1235" spans="5:20" s="17" customFormat="1" x14ac:dyDescent="0.2">
      <c r="E1235" s="459"/>
      <c r="F1235" s="459"/>
      <c r="G1235" s="459"/>
      <c r="H1235" s="459"/>
      <c r="L1235" s="297"/>
      <c r="M1235" s="459"/>
      <c r="T1235" s="459"/>
    </row>
    <row r="1236" spans="5:20" s="17" customFormat="1" x14ac:dyDescent="0.2">
      <c r="E1236" s="459"/>
      <c r="F1236" s="459"/>
      <c r="G1236" s="459"/>
      <c r="H1236" s="459"/>
      <c r="L1236" s="297"/>
      <c r="M1236" s="459"/>
      <c r="T1236" s="459"/>
    </row>
    <row r="1237" spans="5:20" s="17" customFormat="1" x14ac:dyDescent="0.2">
      <c r="E1237" s="459"/>
      <c r="F1237" s="459"/>
      <c r="G1237" s="459"/>
      <c r="H1237" s="459"/>
      <c r="L1237" s="297"/>
      <c r="M1237" s="459"/>
      <c r="T1237" s="459"/>
    </row>
    <row r="1238" spans="5:20" s="17" customFormat="1" x14ac:dyDescent="0.2">
      <c r="E1238" s="459"/>
      <c r="F1238" s="459"/>
      <c r="G1238" s="459"/>
      <c r="H1238" s="459"/>
      <c r="L1238" s="297"/>
      <c r="M1238" s="459"/>
      <c r="T1238" s="459"/>
    </row>
    <row r="1239" spans="5:20" s="17" customFormat="1" x14ac:dyDescent="0.2">
      <c r="E1239" s="459"/>
      <c r="F1239" s="459"/>
      <c r="G1239" s="459"/>
      <c r="H1239" s="459"/>
      <c r="L1239" s="297"/>
      <c r="M1239" s="459"/>
      <c r="T1239" s="459"/>
    </row>
    <row r="1240" spans="5:20" s="17" customFormat="1" x14ac:dyDescent="0.2">
      <c r="E1240" s="459"/>
      <c r="F1240" s="459"/>
      <c r="G1240" s="459"/>
      <c r="H1240" s="459"/>
      <c r="L1240" s="297"/>
      <c r="M1240" s="459"/>
      <c r="T1240" s="459"/>
    </row>
    <row r="1241" spans="5:20" s="17" customFormat="1" x14ac:dyDescent="0.2">
      <c r="E1241" s="459"/>
      <c r="F1241" s="459"/>
      <c r="G1241" s="459"/>
      <c r="H1241" s="459"/>
      <c r="L1241" s="297"/>
      <c r="M1241" s="459"/>
      <c r="T1241" s="459"/>
    </row>
    <row r="1242" spans="5:20" s="17" customFormat="1" x14ac:dyDescent="0.2">
      <c r="E1242" s="459"/>
      <c r="F1242" s="459"/>
      <c r="G1242" s="459"/>
      <c r="H1242" s="459"/>
      <c r="L1242" s="297"/>
      <c r="M1242" s="459"/>
      <c r="T1242" s="459"/>
    </row>
    <row r="1243" spans="5:20" s="17" customFormat="1" x14ac:dyDescent="0.2">
      <c r="E1243" s="459"/>
      <c r="F1243" s="459"/>
      <c r="G1243" s="459"/>
      <c r="H1243" s="459"/>
      <c r="L1243" s="297"/>
      <c r="M1243" s="459"/>
      <c r="T1243" s="459"/>
    </row>
    <row r="1244" spans="5:20" s="17" customFormat="1" x14ac:dyDescent="0.2">
      <c r="E1244" s="459"/>
      <c r="F1244" s="459"/>
      <c r="G1244" s="459"/>
      <c r="H1244" s="459"/>
      <c r="L1244" s="297"/>
      <c r="M1244" s="459"/>
      <c r="T1244" s="459"/>
    </row>
    <row r="1245" spans="5:20" s="17" customFormat="1" x14ac:dyDescent="0.2">
      <c r="E1245" s="297"/>
      <c r="F1245" s="459"/>
      <c r="L1245" s="297"/>
      <c r="M1245" s="459"/>
      <c r="T1245" s="459"/>
    </row>
    <row r="1246" spans="5:20" s="17" customFormat="1" x14ac:dyDescent="0.2">
      <c r="E1246" s="297"/>
      <c r="F1246" s="459"/>
      <c r="L1246" s="297"/>
      <c r="M1246" s="459"/>
      <c r="T1246" s="459"/>
    </row>
    <row r="1247" spans="5:20" s="17" customFormat="1" x14ac:dyDescent="0.2">
      <c r="E1247" s="297"/>
      <c r="F1247" s="459"/>
      <c r="L1247" s="297"/>
      <c r="M1247" s="459"/>
      <c r="T1247" s="459"/>
    </row>
    <row r="1248" spans="5:20" s="17" customFormat="1" x14ac:dyDescent="0.2">
      <c r="E1248" s="297"/>
      <c r="F1248" s="459"/>
      <c r="L1248" s="297"/>
      <c r="M1248" s="459"/>
      <c r="T1248" s="459"/>
    </row>
    <row r="1249" spans="5:20" s="17" customFormat="1" x14ac:dyDescent="0.2">
      <c r="E1249" s="297"/>
      <c r="F1249" s="459"/>
      <c r="L1249" s="297"/>
      <c r="M1249" s="459"/>
      <c r="T1249" s="459"/>
    </row>
    <row r="1250" spans="5:20" s="17" customFormat="1" x14ac:dyDescent="0.2">
      <c r="E1250" s="297"/>
      <c r="F1250" s="459"/>
      <c r="L1250" s="297"/>
      <c r="M1250" s="459"/>
      <c r="T1250" s="459"/>
    </row>
    <row r="1251" spans="5:20" s="17" customFormat="1" x14ac:dyDescent="0.2">
      <c r="E1251" s="297"/>
      <c r="F1251" s="459"/>
      <c r="L1251" s="297"/>
      <c r="M1251" s="459"/>
      <c r="T1251" s="459"/>
    </row>
    <row r="1252" spans="5:20" s="17" customFormat="1" x14ac:dyDescent="0.2">
      <c r="E1252" s="297"/>
      <c r="F1252" s="459"/>
      <c r="L1252" s="297"/>
      <c r="M1252" s="459"/>
      <c r="T1252" s="459"/>
    </row>
    <row r="1253" spans="5:20" s="17" customFormat="1" x14ac:dyDescent="0.2">
      <c r="E1253" s="297"/>
      <c r="F1253" s="459"/>
      <c r="L1253" s="297"/>
      <c r="M1253" s="459"/>
      <c r="T1253" s="459"/>
    </row>
    <row r="1254" spans="5:20" s="17" customFormat="1" x14ac:dyDescent="0.2">
      <c r="E1254" s="297"/>
      <c r="F1254" s="459"/>
      <c r="L1254" s="297"/>
      <c r="M1254" s="459"/>
      <c r="T1254" s="459"/>
    </row>
    <row r="1255" spans="5:20" s="17" customFormat="1" x14ac:dyDescent="0.2">
      <c r="E1255" s="297"/>
      <c r="F1255" s="459"/>
      <c r="L1255" s="297"/>
      <c r="M1255" s="459"/>
      <c r="T1255" s="459"/>
    </row>
    <row r="1256" spans="5:20" s="17" customFormat="1" x14ac:dyDescent="0.2">
      <c r="E1256" s="297"/>
      <c r="F1256" s="459"/>
      <c r="L1256" s="297"/>
      <c r="M1256" s="459"/>
      <c r="T1256" s="459"/>
    </row>
    <row r="1257" spans="5:20" s="17" customFormat="1" x14ac:dyDescent="0.2">
      <c r="E1257" s="297"/>
      <c r="F1257" s="459"/>
      <c r="L1257" s="297"/>
      <c r="M1257" s="459"/>
      <c r="T1257" s="459"/>
    </row>
    <row r="1258" spans="5:20" s="17" customFormat="1" x14ac:dyDescent="0.2">
      <c r="E1258" s="297"/>
      <c r="F1258" s="459"/>
      <c r="L1258" s="297"/>
      <c r="M1258" s="459"/>
      <c r="T1258" s="459"/>
    </row>
    <row r="1259" spans="5:20" s="17" customFormat="1" x14ac:dyDescent="0.2">
      <c r="E1259" s="297"/>
      <c r="F1259" s="459"/>
      <c r="L1259" s="297"/>
      <c r="M1259" s="459"/>
      <c r="T1259" s="459"/>
    </row>
    <row r="1260" spans="5:20" s="17" customFormat="1" x14ac:dyDescent="0.2">
      <c r="E1260" s="297"/>
      <c r="F1260" s="459"/>
      <c r="L1260" s="297"/>
      <c r="M1260" s="459"/>
      <c r="T1260" s="459"/>
    </row>
    <row r="1261" spans="5:20" s="17" customFormat="1" x14ac:dyDescent="0.2">
      <c r="E1261" s="297"/>
      <c r="F1261" s="459"/>
      <c r="L1261" s="297"/>
      <c r="M1261" s="459"/>
      <c r="T1261" s="459"/>
    </row>
    <row r="1262" spans="5:20" s="17" customFormat="1" x14ac:dyDescent="0.2">
      <c r="E1262" s="297"/>
      <c r="F1262" s="459"/>
      <c r="L1262" s="297"/>
      <c r="M1262" s="459"/>
      <c r="T1262" s="459"/>
    </row>
    <row r="1263" spans="5:20" s="17" customFormat="1" x14ac:dyDescent="0.2">
      <c r="E1263" s="297"/>
      <c r="F1263" s="459"/>
      <c r="L1263" s="297"/>
      <c r="M1263" s="459"/>
      <c r="T1263" s="459"/>
    </row>
    <row r="1264" spans="5:20" s="17" customFormat="1" x14ac:dyDescent="0.2">
      <c r="E1264" s="297"/>
      <c r="F1264" s="459"/>
      <c r="L1264" s="297"/>
      <c r="M1264" s="459"/>
      <c r="T1264" s="459"/>
    </row>
    <row r="1265" spans="5:20" s="17" customFormat="1" x14ac:dyDescent="0.2">
      <c r="E1265" s="297"/>
      <c r="F1265" s="459"/>
      <c r="L1265" s="297"/>
      <c r="M1265" s="459"/>
      <c r="T1265" s="459"/>
    </row>
    <row r="1266" spans="5:20" s="17" customFormat="1" x14ac:dyDescent="0.2">
      <c r="E1266" s="297"/>
      <c r="F1266" s="459"/>
      <c r="L1266" s="297"/>
      <c r="M1266" s="459"/>
      <c r="T1266" s="459"/>
    </row>
    <row r="1267" spans="5:20" s="17" customFormat="1" x14ac:dyDescent="0.2">
      <c r="E1267" s="297"/>
      <c r="F1267" s="459"/>
      <c r="L1267" s="297"/>
      <c r="M1267" s="459"/>
      <c r="T1267" s="459"/>
    </row>
    <row r="1268" spans="5:20" s="17" customFormat="1" x14ac:dyDescent="0.2">
      <c r="E1268" s="297"/>
      <c r="F1268" s="459"/>
      <c r="L1268" s="297"/>
      <c r="M1268" s="459"/>
      <c r="T1268" s="459"/>
    </row>
    <row r="1269" spans="5:20" s="17" customFormat="1" x14ac:dyDescent="0.2">
      <c r="E1269" s="297"/>
      <c r="F1269" s="459"/>
      <c r="L1269" s="297"/>
      <c r="M1269" s="459"/>
      <c r="T1269" s="459"/>
    </row>
    <row r="1270" spans="5:20" s="17" customFormat="1" x14ac:dyDescent="0.2">
      <c r="E1270" s="297"/>
      <c r="F1270" s="459"/>
      <c r="L1270" s="297"/>
      <c r="M1270" s="459"/>
      <c r="T1270" s="459"/>
    </row>
    <row r="1271" spans="5:20" s="17" customFormat="1" x14ac:dyDescent="0.2">
      <c r="E1271" s="297"/>
      <c r="F1271" s="459"/>
      <c r="L1271" s="297"/>
      <c r="M1271" s="459"/>
      <c r="T1271" s="459"/>
    </row>
    <row r="1272" spans="5:20" s="17" customFormat="1" x14ac:dyDescent="0.2">
      <c r="E1272" s="297"/>
      <c r="F1272" s="459"/>
      <c r="L1272" s="297"/>
      <c r="M1272" s="459"/>
      <c r="T1272" s="459"/>
    </row>
    <row r="1273" spans="5:20" s="17" customFormat="1" x14ac:dyDescent="0.2">
      <c r="E1273" s="297"/>
      <c r="F1273" s="459"/>
      <c r="L1273" s="297"/>
      <c r="M1273" s="459"/>
      <c r="T1273" s="459"/>
    </row>
  </sheetData>
  <protectedRanges>
    <protectedRange sqref="B846:F856 AN846:AN855 AJ846:AJ855 R846:V856 AA846:AE856 AK846:AM856" name="חומרים40"/>
    <protectedRange sqref="B826:F836 AN826:AN835 AJ826:AJ835 R826:V836 AA826:AE836 AK826:AM836" name="חומרים39"/>
    <protectedRange sqref="B806:F816 AN806:AN815 AJ806:AJ815 R806:V816 AA806:AE816 AK806:AM816" name="חומרים38"/>
    <protectedRange sqref="B786:F796 AN786:AN795 AJ786:AJ795 R786:V796 AA786:AE796 AK786:AM796" name="חומרים37"/>
    <protectedRange sqref="B766:F776 AN766:AN775 AJ766:AJ775 R766:V776 AA766:AE776 AK766:AM776" name="חומרים36"/>
    <protectedRange sqref="B746:F756 AN746:AN755 AJ746:AJ755 R746:V756 AA746:AE756 AK746:AM756" name="חומרים35"/>
    <protectedRange sqref="B726:F736 AN726:AN735 AJ726:AJ735 R726:V736 AA726:AE736 AK726:AM736" name="חומרים34"/>
    <protectedRange sqref="B706:F716 AN706:AN715 AJ706:AJ715 R706:V716 AA706:AE716 AK706:AM716" name="חומרים33"/>
    <protectedRange sqref="B686:F696 AN686:AN695 AJ686:AJ695 R686:V696 AA686:AE696 AK686:AM696" name="חומרים32"/>
    <protectedRange sqref="B666:F676 AN666:AN675 AJ666:AJ675 R666:V676 AA666:AE676 AK666:AM676" name="חומרים31"/>
    <protectedRange sqref="B646:F656 AN646:AN655 AJ646:AJ655 R646:V656 AA646:AE656 AK646:AM656" name="חומרים30"/>
    <protectedRange sqref="B626:F636 AN626:AN635 AJ626:AJ635 R626:V636 AA626:AE636 AK626:AM636" name="חומרים29"/>
    <protectedRange sqref="B606:F616 AN606:AN615 AJ606:AJ615 R606:V616 AA606:AE616 AK606:AM616" name="חומרים28"/>
    <protectedRange sqref="B586:F596 AN586:AN595 AJ586:AJ595 R586:V596 AA586:AE596 AK586:AM596" name="חומרים27"/>
    <protectedRange sqref="B566:F576 AN566:AN575 AJ566:AJ575 R566:V576 AA566:AE576 AK566:AM576" name="חומרים26"/>
    <protectedRange sqref="B126:F136 AN126:AN135 AJ126:AJ135 R126:V136 AA126:AE136 AK126:AM136" name="חומרים4"/>
    <protectedRange sqref="B546:F556 AN546:AN555 AJ546:AJ555 R546:V556 AA546:AE556 AK546:AM556" name="חומרים25"/>
    <protectedRange sqref="B526:F536 AN526:AN535 AJ526:AJ535 R526:V536 AA526:AE536 AK526:AM536" name="חומרים24"/>
    <protectedRange sqref="B506:F516 AN506:AN515 AJ506:AJ515 R506:V516 AA506:AE516 AK506:AM516" name="חומרים23"/>
    <protectedRange sqref="B486:F496 AN486:AN495 AJ486:AJ495 R486:V496 AA486:AE496 AK486:AM496" name="חומרים22"/>
    <protectedRange sqref="B466:F476 AN466:AN475 AJ466:AJ475 R466:V476 AA466:AE476 AK466:AM476" name="חומרים21"/>
    <protectedRange sqref="B446:F456 AN446:AN455 AJ446:AJ455 R446:V456 AA446:AE456 AK446:AM456" name="חומרים20"/>
    <protectedRange sqref="B426:F436 AN426:AN435 AJ426:AJ435 R426:V436 AA426:AE436 AK426:AM436" name="חומרים19"/>
    <protectedRange sqref="B406:F416 AN406:AN415 AJ406:AJ415 R406:V416 AA406:AE416 AK406:AM416" name="חומרים18"/>
    <protectedRange sqref="B386:F396 AN386:AN395 AJ386:AJ395 R386:V396 AA386:AE396 AK386:AM396" name="חומרים17"/>
    <protectedRange sqref="B366:F376 AN366:AN375 AJ366:AJ375 R366:V376 AA366:AE376 AK366:AM376" name="חומרים16"/>
    <protectedRange sqref="B346:F356 AN346:AN355 AJ346:AJ355 R346:V356 AA346:AE356 AK346:AM356" name="חומרים15"/>
    <protectedRange sqref="B326:F336 AN326:AN335 AJ326:AJ335 R326:V336 AA326:AE336 AK326:AM336" name="חומרים14"/>
    <protectedRange sqref="B306:F316 AN306:AN315 AJ306:AJ315 R306:V316 AA306:AE316 AK306:AM316" name="חומרים13"/>
    <protectedRange sqref="B286:F296 AN286:AN295 AJ286:AJ295 R286:V296 AA286:AE296 AK286:AM296" name="חומרים12"/>
    <protectedRange sqref="B266:F276 AN266:AN275 AJ266:AJ275 R266:V276 AA266:AE276 AK266:AM276" name="חומרים11"/>
    <protectedRange sqref="B246:F256 AN246:AN255 AJ246:AJ255 R246:V256 AA246:AE256 AK246:AM256" name="חומרים10"/>
    <protectedRange sqref="B226:F236 AN226:AN235 AJ226:AJ235 R226:V236 AA226:AE236 AK226:AM236" name="חומרים9"/>
    <protectedRange sqref="B206:F216 AN206:AN215 AJ206:AJ215 R206:V216 AA206:AE216 AK206:AM216" name="חומרים8"/>
    <protectedRange sqref="C3:C42 J3:J42" name="חומרים0"/>
    <protectedRange sqref="B186:F196 AN186:AN195 AJ186:AJ195 R186:V196 AA186:AE196 AK186:AM196" name="חומרים7"/>
    <protectedRange sqref="B146:F156 AN146:AN155 AJ146:AJ155 R146:V156 AA146:AE156 AK146:AM156" name="חומרים5"/>
    <protectedRange sqref="B106:F116 AN106:AN115 AJ106:AJ115 R106:V116 AA106:AE116 AK106:AM116" name="חומרים3"/>
    <protectedRange sqref="B66:F76 AN66:AN75 AJ66:AJ75 R66:V76 AA66:AE76 AK66:AM76" name="חומרים1"/>
    <protectedRange sqref="B86:F96 AN86:AN95 R86:R97 AJ86:AJ95 S86:V96 AA86:AE96 AK86:AM96" name="חומרים2"/>
    <protectedRange sqref="B166:F176 AN166:AN175 AJ166:AJ175 R166:V176 AA166:AE176 AK166:AM176" name="חומרים6"/>
  </protectedRanges>
  <customSheetViews>
    <customSheetView guid="{18145DD3-A370-4987-B463-78475180EB1E}" fitToPage="1" showRuler="0">
      <pane xSplit="1" ySplit="2" topLeftCell="B3" activePane="bottomRight" state="frozen"/>
      <selection pane="bottomRight" activeCell="A47" sqref="A47:B50"/>
      <pageMargins left="0.74803149606299213" right="0.74803149606299213" top="0.38" bottom="0.43" header="0.27" footer="0.23"/>
      <printOptions horizontalCentered="1" verticalCentered="1"/>
      <pageSetup paperSize="9" scale="10" orientation="portrait" horizontalDpi="1200" verticalDpi="1200" r:id="rId1"/>
      <headerFooter alignWithMargins="0">
        <oddFooter>עמוד &amp;P מתוך &amp;N</oddFooter>
      </headerFooter>
    </customSheetView>
  </customSheetViews>
  <mergeCells count="363">
    <mergeCell ref="U124:U125"/>
    <mergeCell ref="T144:T145"/>
    <mergeCell ref="U144:U145"/>
    <mergeCell ref="T164:T165"/>
    <mergeCell ref="U164:U165"/>
    <mergeCell ref="T184:T185"/>
    <mergeCell ref="U184:U185"/>
    <mergeCell ref="T204:T205"/>
    <mergeCell ref="U204:U205"/>
    <mergeCell ref="AN844:AN845"/>
    <mergeCell ref="AD844:AD845"/>
    <mergeCell ref="AM844:AM845"/>
    <mergeCell ref="AN824:AN825"/>
    <mergeCell ref="E844:E845"/>
    <mergeCell ref="AC824:AC825"/>
    <mergeCell ref="AL804:AL805"/>
    <mergeCell ref="E824:E825"/>
    <mergeCell ref="AC844:AC845"/>
    <mergeCell ref="AL844:AL845"/>
    <mergeCell ref="AL824:AL825"/>
    <mergeCell ref="AD824:AD825"/>
    <mergeCell ref="AM824:AM825"/>
    <mergeCell ref="AN804:AN805"/>
    <mergeCell ref="AD804:AD805"/>
    <mergeCell ref="AM804:AM805"/>
    <mergeCell ref="T824:T825"/>
    <mergeCell ref="U824:U825"/>
    <mergeCell ref="T844:T845"/>
    <mergeCell ref="U844:U845"/>
    <mergeCell ref="AD784:AD785"/>
    <mergeCell ref="E804:E805"/>
    <mergeCell ref="AC804:AC805"/>
    <mergeCell ref="AN764:AN765"/>
    <mergeCell ref="AN784:AN785"/>
    <mergeCell ref="AL764:AL765"/>
    <mergeCell ref="AD764:AD765"/>
    <mergeCell ref="E764:E765"/>
    <mergeCell ref="AC764:AC765"/>
    <mergeCell ref="AM764:AM765"/>
    <mergeCell ref="AM784:AM785"/>
    <mergeCell ref="AL784:AL785"/>
    <mergeCell ref="E784:E785"/>
    <mergeCell ref="AC784:AC785"/>
    <mergeCell ref="T784:T785"/>
    <mergeCell ref="U784:U785"/>
    <mergeCell ref="T804:T805"/>
    <mergeCell ref="U804:U805"/>
    <mergeCell ref="AM744:AM745"/>
    <mergeCell ref="E744:E745"/>
    <mergeCell ref="AC684:AC685"/>
    <mergeCell ref="AL684:AL685"/>
    <mergeCell ref="AC744:AC745"/>
    <mergeCell ref="AL744:AL745"/>
    <mergeCell ref="AN724:AN725"/>
    <mergeCell ref="AD724:AD725"/>
    <mergeCell ref="AM724:AM725"/>
    <mergeCell ref="E724:E725"/>
    <mergeCell ref="AC724:AC725"/>
    <mergeCell ref="AL724:AL725"/>
    <mergeCell ref="AN704:AN705"/>
    <mergeCell ref="AD704:AD705"/>
    <mergeCell ref="AM704:AM705"/>
    <mergeCell ref="E704:E705"/>
    <mergeCell ref="AC704:AC705"/>
    <mergeCell ref="AL704:AL705"/>
    <mergeCell ref="AN744:AN745"/>
    <mergeCell ref="AD744:AD745"/>
    <mergeCell ref="AN684:AN685"/>
    <mergeCell ref="AD684:AD685"/>
    <mergeCell ref="AM684:AM685"/>
    <mergeCell ref="E684:E685"/>
    <mergeCell ref="AC664:AC665"/>
    <mergeCell ref="AL664:AL665"/>
    <mergeCell ref="AN664:AN665"/>
    <mergeCell ref="AD664:AD665"/>
    <mergeCell ref="AM664:AM665"/>
    <mergeCell ref="E664:E665"/>
    <mergeCell ref="AC624:AC625"/>
    <mergeCell ref="AL624:AL625"/>
    <mergeCell ref="AN624:AN625"/>
    <mergeCell ref="AD624:AD625"/>
    <mergeCell ref="AM624:AM625"/>
    <mergeCell ref="E624:E625"/>
    <mergeCell ref="AC644:AC645"/>
    <mergeCell ref="AL644:AL645"/>
    <mergeCell ref="AN644:AN645"/>
    <mergeCell ref="AD644:AD645"/>
    <mergeCell ref="AM644:AM645"/>
    <mergeCell ref="E644:E645"/>
    <mergeCell ref="T624:T625"/>
    <mergeCell ref="U624:U625"/>
    <mergeCell ref="T644:T645"/>
    <mergeCell ref="U644:U645"/>
    <mergeCell ref="T664:T665"/>
    <mergeCell ref="U664:U665"/>
    <mergeCell ref="AC584:AC585"/>
    <mergeCell ref="AL584:AL585"/>
    <mergeCell ref="AN584:AN585"/>
    <mergeCell ref="AD584:AD585"/>
    <mergeCell ref="AM584:AM585"/>
    <mergeCell ref="E584:E585"/>
    <mergeCell ref="AC604:AC605"/>
    <mergeCell ref="AL604:AL605"/>
    <mergeCell ref="AN604:AN605"/>
    <mergeCell ref="AD604:AD605"/>
    <mergeCell ref="AM604:AM605"/>
    <mergeCell ref="E604:E605"/>
    <mergeCell ref="T584:T585"/>
    <mergeCell ref="U584:U585"/>
    <mergeCell ref="T604:T605"/>
    <mergeCell ref="U604:U605"/>
    <mergeCell ref="AC544:AC545"/>
    <mergeCell ref="AL544:AL545"/>
    <mergeCell ref="AN544:AN545"/>
    <mergeCell ref="AD544:AD545"/>
    <mergeCell ref="AM544:AM545"/>
    <mergeCell ref="E544:E545"/>
    <mergeCell ref="AC564:AC565"/>
    <mergeCell ref="AL564:AL565"/>
    <mergeCell ref="AN564:AN565"/>
    <mergeCell ref="AD564:AD565"/>
    <mergeCell ref="AM564:AM565"/>
    <mergeCell ref="E564:E565"/>
    <mergeCell ref="T544:T545"/>
    <mergeCell ref="U544:U545"/>
    <mergeCell ref="T564:T565"/>
    <mergeCell ref="U564:U565"/>
    <mergeCell ref="AC504:AC505"/>
    <mergeCell ref="AL504:AL505"/>
    <mergeCell ref="AN504:AN505"/>
    <mergeCell ref="AD504:AD505"/>
    <mergeCell ref="AM504:AM505"/>
    <mergeCell ref="E504:E505"/>
    <mergeCell ref="AC524:AC525"/>
    <mergeCell ref="AL524:AL525"/>
    <mergeCell ref="AN524:AN525"/>
    <mergeCell ref="AD524:AD525"/>
    <mergeCell ref="AM524:AM525"/>
    <mergeCell ref="E524:E525"/>
    <mergeCell ref="T504:T505"/>
    <mergeCell ref="U504:U505"/>
    <mergeCell ref="T524:T525"/>
    <mergeCell ref="U524:U525"/>
    <mergeCell ref="AC464:AC465"/>
    <mergeCell ref="AL464:AL465"/>
    <mergeCell ref="AN464:AN465"/>
    <mergeCell ref="AD464:AD465"/>
    <mergeCell ref="AM464:AM465"/>
    <mergeCell ref="E464:E465"/>
    <mergeCell ref="AC484:AC485"/>
    <mergeCell ref="AL484:AL485"/>
    <mergeCell ref="AN484:AN485"/>
    <mergeCell ref="AD484:AD485"/>
    <mergeCell ref="AM484:AM485"/>
    <mergeCell ref="E484:E485"/>
    <mergeCell ref="T464:T465"/>
    <mergeCell ref="U464:U465"/>
    <mergeCell ref="T484:T485"/>
    <mergeCell ref="U484:U485"/>
    <mergeCell ref="AC424:AC425"/>
    <mergeCell ref="AL424:AL425"/>
    <mergeCell ref="AN424:AN425"/>
    <mergeCell ref="AD424:AD425"/>
    <mergeCell ref="AM424:AM425"/>
    <mergeCell ref="E424:E425"/>
    <mergeCell ref="AC444:AC445"/>
    <mergeCell ref="AL444:AL445"/>
    <mergeCell ref="AN444:AN445"/>
    <mergeCell ref="AD444:AD445"/>
    <mergeCell ref="AM444:AM445"/>
    <mergeCell ref="E444:E445"/>
    <mergeCell ref="T424:T425"/>
    <mergeCell ref="U424:U425"/>
    <mergeCell ref="T444:T445"/>
    <mergeCell ref="U444:U445"/>
    <mergeCell ref="AC384:AC385"/>
    <mergeCell ref="AL384:AL385"/>
    <mergeCell ref="AN384:AN385"/>
    <mergeCell ref="AD384:AD385"/>
    <mergeCell ref="AM384:AM385"/>
    <mergeCell ref="E384:E385"/>
    <mergeCell ref="AC404:AC405"/>
    <mergeCell ref="AL404:AL405"/>
    <mergeCell ref="AN404:AN405"/>
    <mergeCell ref="AD404:AD405"/>
    <mergeCell ref="AM404:AM405"/>
    <mergeCell ref="E404:E405"/>
    <mergeCell ref="T384:T385"/>
    <mergeCell ref="U384:U385"/>
    <mergeCell ref="T404:T405"/>
    <mergeCell ref="U404:U405"/>
    <mergeCell ref="AC344:AC345"/>
    <mergeCell ref="AL344:AL345"/>
    <mergeCell ref="AN344:AN345"/>
    <mergeCell ref="AD344:AD345"/>
    <mergeCell ref="AM344:AM345"/>
    <mergeCell ref="E344:E345"/>
    <mergeCell ref="AC364:AC365"/>
    <mergeCell ref="AL364:AL365"/>
    <mergeCell ref="AN364:AN365"/>
    <mergeCell ref="AD364:AD365"/>
    <mergeCell ref="AM364:AM365"/>
    <mergeCell ref="E364:E365"/>
    <mergeCell ref="T344:T345"/>
    <mergeCell ref="U344:U345"/>
    <mergeCell ref="T364:T365"/>
    <mergeCell ref="U364:U365"/>
    <mergeCell ref="AC304:AC305"/>
    <mergeCell ref="AL304:AL305"/>
    <mergeCell ref="AN304:AN305"/>
    <mergeCell ref="AD304:AD305"/>
    <mergeCell ref="AM304:AM305"/>
    <mergeCell ref="E304:E305"/>
    <mergeCell ref="AC324:AC325"/>
    <mergeCell ref="AL324:AL325"/>
    <mergeCell ref="AN324:AN325"/>
    <mergeCell ref="AD324:AD325"/>
    <mergeCell ref="AM324:AM325"/>
    <mergeCell ref="E324:E325"/>
    <mergeCell ref="T304:T305"/>
    <mergeCell ref="U304:U305"/>
    <mergeCell ref="T324:T325"/>
    <mergeCell ref="U324:U325"/>
    <mergeCell ref="AC264:AC265"/>
    <mergeCell ref="AL264:AL265"/>
    <mergeCell ref="AN264:AN265"/>
    <mergeCell ref="AD264:AD265"/>
    <mergeCell ref="AM264:AM265"/>
    <mergeCell ref="E264:E265"/>
    <mergeCell ref="AC284:AC285"/>
    <mergeCell ref="AL284:AL285"/>
    <mergeCell ref="AN284:AN285"/>
    <mergeCell ref="AD284:AD285"/>
    <mergeCell ref="AM284:AM285"/>
    <mergeCell ref="E284:E285"/>
    <mergeCell ref="T264:T265"/>
    <mergeCell ref="U264:U265"/>
    <mergeCell ref="T284:T285"/>
    <mergeCell ref="U284:U285"/>
    <mergeCell ref="AC224:AC225"/>
    <mergeCell ref="AL224:AL225"/>
    <mergeCell ref="AN224:AN225"/>
    <mergeCell ref="AD224:AD225"/>
    <mergeCell ref="AM224:AM225"/>
    <mergeCell ref="E224:E225"/>
    <mergeCell ref="AC244:AC245"/>
    <mergeCell ref="AL244:AL245"/>
    <mergeCell ref="AN244:AN245"/>
    <mergeCell ref="AD244:AD245"/>
    <mergeCell ref="AM244:AM245"/>
    <mergeCell ref="E244:E245"/>
    <mergeCell ref="T224:T225"/>
    <mergeCell ref="U224:U225"/>
    <mergeCell ref="T244:T245"/>
    <mergeCell ref="U244:U245"/>
    <mergeCell ref="AC184:AC185"/>
    <mergeCell ref="AL184:AL185"/>
    <mergeCell ref="AN184:AN185"/>
    <mergeCell ref="AD184:AD185"/>
    <mergeCell ref="AM184:AM185"/>
    <mergeCell ref="E184:E185"/>
    <mergeCell ref="AC204:AC205"/>
    <mergeCell ref="AL204:AL205"/>
    <mergeCell ref="AN204:AN205"/>
    <mergeCell ref="AD204:AD205"/>
    <mergeCell ref="AM204:AM205"/>
    <mergeCell ref="E204:E205"/>
    <mergeCell ref="AC144:AC145"/>
    <mergeCell ref="AL144:AL145"/>
    <mergeCell ref="AN144:AN145"/>
    <mergeCell ref="AM144:AM145"/>
    <mergeCell ref="E144:E145"/>
    <mergeCell ref="AD144:AD145"/>
    <mergeCell ref="AC164:AC165"/>
    <mergeCell ref="AL164:AL165"/>
    <mergeCell ref="AN164:AN165"/>
    <mergeCell ref="AD164:AD165"/>
    <mergeCell ref="AM164:AM165"/>
    <mergeCell ref="E164:E165"/>
    <mergeCell ref="AN64:AN65"/>
    <mergeCell ref="AC84:AC85"/>
    <mergeCell ref="AL84:AL85"/>
    <mergeCell ref="AN84:AN85"/>
    <mergeCell ref="AM64:AM65"/>
    <mergeCell ref="AM84:AM85"/>
    <mergeCell ref="E84:E85"/>
    <mergeCell ref="E124:E125"/>
    <mergeCell ref="AC124:AC125"/>
    <mergeCell ref="AL124:AL125"/>
    <mergeCell ref="AN124:AN125"/>
    <mergeCell ref="E104:E105"/>
    <mergeCell ref="AM104:AM105"/>
    <mergeCell ref="AM124:AM125"/>
    <mergeCell ref="AD104:AD105"/>
    <mergeCell ref="AD124:AD125"/>
    <mergeCell ref="AN104:AN105"/>
    <mergeCell ref="T64:T65"/>
    <mergeCell ref="U64:U65"/>
    <mergeCell ref="T84:T85"/>
    <mergeCell ref="U84:U85"/>
    <mergeCell ref="T104:T105"/>
    <mergeCell ref="U104:U105"/>
    <mergeCell ref="T124:T125"/>
    <mergeCell ref="A1:B1"/>
    <mergeCell ref="D64:D65"/>
    <mergeCell ref="A47:B47"/>
    <mergeCell ref="A48:B50"/>
    <mergeCell ref="AD64:AD65"/>
    <mergeCell ref="E64:E65"/>
    <mergeCell ref="AC64:AC65"/>
    <mergeCell ref="AL64:AL65"/>
    <mergeCell ref="D104:D105"/>
    <mergeCell ref="AC104:AC105"/>
    <mergeCell ref="AL104:AL105"/>
    <mergeCell ref="AD84:AD85"/>
    <mergeCell ref="D844:D845"/>
    <mergeCell ref="D824:D825"/>
    <mergeCell ref="D804:D805"/>
    <mergeCell ref="D784:D785"/>
    <mergeCell ref="D764:D765"/>
    <mergeCell ref="D744:D745"/>
    <mergeCell ref="D724:D725"/>
    <mergeCell ref="D704:D705"/>
    <mergeCell ref="D684:D685"/>
    <mergeCell ref="D664:D665"/>
    <mergeCell ref="D644:D645"/>
    <mergeCell ref="D624:D625"/>
    <mergeCell ref="D604:D605"/>
    <mergeCell ref="D584:D585"/>
    <mergeCell ref="D564:D565"/>
    <mergeCell ref="D544:D545"/>
    <mergeCell ref="D524:D525"/>
    <mergeCell ref="D504:D505"/>
    <mergeCell ref="D484:D485"/>
    <mergeCell ref="D464:D465"/>
    <mergeCell ref="D444:D445"/>
    <mergeCell ref="D424:D425"/>
    <mergeCell ref="D404:D405"/>
    <mergeCell ref="D384:D385"/>
    <mergeCell ref="D364:D365"/>
    <mergeCell ref="D344:D345"/>
    <mergeCell ref="D324:D325"/>
    <mergeCell ref="D124:D125"/>
    <mergeCell ref="D84:D85"/>
    <mergeCell ref="D304:D305"/>
    <mergeCell ref="D284:D285"/>
    <mergeCell ref="D264:D265"/>
    <mergeCell ref="D244:D245"/>
    <mergeCell ref="D224:D225"/>
    <mergeCell ref="D204:D205"/>
    <mergeCell ref="D184:D185"/>
    <mergeCell ref="D164:D165"/>
    <mergeCell ref="D144:D145"/>
    <mergeCell ref="T684:T685"/>
    <mergeCell ref="U684:U685"/>
    <mergeCell ref="T704:T705"/>
    <mergeCell ref="U704:U705"/>
    <mergeCell ref="T724:T725"/>
    <mergeCell ref="U724:U725"/>
    <mergeCell ref="T744:T745"/>
    <mergeCell ref="U744:U745"/>
    <mergeCell ref="T764:T765"/>
    <mergeCell ref="U764:U765"/>
  </mergeCells>
  <phoneticPr fontId="6" type="noConversion"/>
  <conditionalFormatting sqref="A44:D44">
    <cfRule type="expression" dxfId="217" priority="57" stopIfTrue="1">
      <formula>($A$44=0)</formula>
    </cfRule>
  </conditionalFormatting>
  <conditionalFormatting sqref="A2:AQ1000 A1:E1">
    <cfRule type="expression" dxfId="216" priority="47" stopIfTrue="1">
      <formula>$A$59=0</formula>
    </cfRule>
  </conditionalFormatting>
  <conditionalFormatting sqref="D64:D856 T64:T856 AC64:AC856 AL64:AL856">
    <cfRule type="expression" dxfId="215" priority="43">
      <formula>H64=1</formula>
    </cfRule>
  </conditionalFormatting>
  <conditionalFormatting sqref="E64:E856 U64:U856 AD64:AD856 AM64:AM856">
    <cfRule type="expression" dxfId="214" priority="42">
      <formula>G64=1</formula>
    </cfRule>
  </conditionalFormatting>
  <conditionalFormatting sqref="G1:AQ1">
    <cfRule type="expression" dxfId="213" priority="41" stopIfTrue="1">
      <formula>$A$59=0</formula>
    </cfRule>
  </conditionalFormatting>
  <conditionalFormatting sqref="H44:K44">
    <cfRule type="expression" dxfId="212" priority="59" stopIfTrue="1">
      <formula>($A$44=0)</formula>
    </cfRule>
  </conditionalFormatting>
  <dataValidations count="3">
    <dataValidation type="decimal" allowBlank="1" showInputMessage="1" showErrorMessage="1" sqref="K3:K42 D3:F42" xr:uid="{00000000-0002-0000-0200-000000000000}">
      <formula1>0</formula1>
      <formula2>999999999</formula2>
    </dataValidation>
    <dataValidation type="decimal" allowBlank="1" showInputMessage="1" showErrorMessage="1" error="נא להזין את הסכום ששולם בפועל בש&quot;ח." sqref="V846:V856 F66:F83 AN66:AN856 F86:F103 F106:F123 F126:F143 F146:F163 F166:F183 F186:F203 F206:F223 F226:F243 F246:F263 F266:F283 F286:F303 F306:F323 F326:F343 F346:F363 F366:F383 F386:F403 F406:F423 F426:F443 F446:F463 F466:F483 F486:F503 F506:F523 F526:F543 F546:F563 F566:F583 F586:F603 F606:F623 F626:F643 F646:F663 F666:F683 F686:F703 F706:F723 F726:F743 F746:F763 F766:F783 F786:F803 F806:F823 F826:F843 AE846:AE856 V66:V83 V86:V103 V106:V123 V126:V143 V146:V163 V166:V183 V186:V203 V206:V223 V226:V243 V246:V263 V266:V283 V286:V303 V306:V323 V326:V343 V346:V363 V366:V383 V386:V403 V406:V423 V426:V443 V446:V463 V466:V483 V486:V503 V506:V523 V526:V543 V546:V563 V566:V583 V586:V603 V606:V623 V626:V643 V646:V663 V666:V683 V686:V703 V706:V723 V726:V743 V746:V763 V766:V783 V786:V803 V806:V823 F846:F856 AE66:AE83 AE86:AE103 AE106:AE123 AE126:AE143 AE146:AE163 AE166:AE183 AE186:AE203 AE206:AE223 AE226:AE243 AE246:AE263 AE266:AE283 AE286:AE303 AE306:AE323 AE326:AE343 AE346:AE363 AE366:AE383 AE386:AE403 AE406:AE423 AE426:AE443 AE446:AE463 AE466:AE483 AE486:AE503 AE506:AE523 AE526:AE543 AE546:AE563 AE566:AE583 AE586:AE603 AE606:AE623 AE626:AE643 AE646:AE663 AE666:AE683 AE686:AE703 AE706:AE723 AE726:AE743 AE746:AE763 AE766:AE783 AE786:AE803 AE806:AE823 V826:V843 AE826:AE843" xr:uid="{00000000-0002-0000-0200-000001000000}">
      <formula1>-999999999</formula1>
      <formula2>999999999</formula2>
    </dataValidation>
    <dataValidation type="date" operator="greaterThan" allowBlank="1" showInputMessage="1" showErrorMessage="1" error="הזנת תאריך שגויה, נא להזין שנית:_x000a_DD/MM/YYYY" sqref="T826:U843 AL826:AM843 AL806:AM823 AL786:AM803 AL766:AM783 AL746:AM763 AL726:AM743 AL706:AM723 AL686:AM703 AL666:AM683 AL646:AM663 AL626:AM643 AL606:AM623 AL586:AM603 AL566:AM583 AL546:AM563 AL526:AM543 AL506:AM523 AL486:AM503 AL466:AM483 AL446:AM463 AL426:AM443 AL406:AM423 AL386:AM403 AL366:AM383 AL346:AM363 AL326:AM343 AL306:AM323 AL286:AM303 AL266:AM283 AL246:AM263 AL226:AM243 AL206:AM223 AL186:AM203 AL166:AM183 AL146:AM163 AL126:AM143 AL106:AM123 AL86:AM103 AL66:AM83 AL846:AM856 D806:E823 AC806:AD823 AC786:AD803 AC766:AD783 AC746:AD763 AC726:AD743 AC706:AD723 AC686:AD703 AC666:AD683 AC646:AD663 AC626:AD643 AC606:AD623 AC586:AD603 AC566:AD583 AC546:AD563 AC526:AD543 AC506:AD523 AC486:AD503 AC466:AD483 AC446:AD463 AC426:AD443 AC406:AD423 AC386:AD403 AC366:AD383 AC346:AD363 AC326:AD343 AC306:AD323 AC286:AD303 AC266:AD283 AC246:AD263 AC226:AD243 AC206:AD223 AC186:AD203 AC166:AD183 AC146:AD163 AC126:AD143 AC106:AD123 AC86:AD103 AC66:AD83 AC846:AD856 D826:E843 T806:U823 T786:U803 T766:U783 T746:U763 T726:U743 T706:U723 T686:U703 T666:U683 T646:U663 T626:U643 T606:U623 T586:U603 T566:U583 T546:U563 T526:U543 T506:U523 T486:U503 T466:U483 T446:U463 T426:U443 T406:U423 T386:U403 T366:U383 T346:U363 T326:U343 T306:U323 T286:U303 T266:U283 T246:U263 T226:U243 T206:U223 T186:U203 T166:U183 T146:U163 T126:U143 T106:U123 T86:U103 T66:U83 T846:U856 D846:E856 AC826:AD843 D66:E83 D86:E103 D106:E123 D126:E143 D146:E163 D166:E183 D186:E203 D206:E223 D226:E243 D246:E263 D266:E283 D286:E303 D306:E323 D326:E343 D346:E363 D366:E383 D386:E403 D406:E423 D426:E443 D446:E463 D466:E483 D486:E503 D506:E523 D526:E543 D546:E563 D566:E583 D586:E603 D606:E623 D626:E643 D646:E663 D666:E683 D686:E703 D706:E723 D726:E743 D746:E763 D766:E783 D786:E803" xr:uid="{00000000-0002-0000-0200-000002000000}">
      <formula1>36526</formula1>
    </dataValidation>
  </dataValidations>
  <hyperlinks>
    <hyperlink ref="B85" location="חומרים!C4" tooltip="הקשה על התא, תחזיר אותך לטבלת החומרים המרכזת" display="חומרים!C4" xr:uid="{00000000-0004-0000-0200-000000000000}"/>
    <hyperlink ref="B105" location="חומרים!C5" tooltip="הקשה על התא, תחזיר אותך לטבלת החומרים המרכזת" display="חומרים!C5" xr:uid="{00000000-0004-0000-0200-000001000000}"/>
    <hyperlink ref="B125" location="חומרים!C6" tooltip="הקשה על התא, תחזיר אותך לטבלת החומרים המרכזת" display="חומרים!C6" xr:uid="{00000000-0004-0000-0200-000002000000}"/>
    <hyperlink ref="B145" location="חומרים!C7" tooltip="הקשה על התא, תחזיר אותך לטבלת החומרים המרכזת" display="חומרים!C7" xr:uid="{00000000-0004-0000-0200-000003000000}"/>
    <hyperlink ref="B165" location="חומרים!C8" tooltip="הקשה על התא, תחזיר אותך לטבלת החומרים המרכזת" display="חומרים!C8" xr:uid="{00000000-0004-0000-0200-000004000000}"/>
    <hyperlink ref="B185" location="חומרים!C9" tooltip="הקשה על התא, תחזיר אותך לטבלת החומרים המרכזת" display="חומרים!C9" xr:uid="{00000000-0004-0000-0200-000005000000}"/>
    <hyperlink ref="B205" location="חומרים!C10" tooltip="הקשה על התא, תחזיר אותך לטבלת החומרים המרכזת" display="חומרים!C10" xr:uid="{00000000-0004-0000-0200-000006000000}"/>
    <hyperlink ref="B225" location="חומרים!C11" tooltip="הקשה על התא, תחזיר אותך לטבלת החומרים המרכזת" display="חומרים!C11" xr:uid="{00000000-0004-0000-0200-000007000000}"/>
    <hyperlink ref="B245" location="חומרים!C12" tooltip="הקשה על התא, תחזיר אותך לטבלת החומרים המרכזת" display="חומרים!C12" xr:uid="{00000000-0004-0000-0200-000008000000}"/>
    <hyperlink ref="B265" location="חומרים!C13" tooltip="הקשה על התא, תחזיר אותך לטבלת החומרים המרכזת" display="חומרים!C13" xr:uid="{00000000-0004-0000-0200-000009000000}"/>
    <hyperlink ref="B285" location="חומרים!C14" tooltip="הקשה על התא, תחזיר אותך לטבלת החומרים המרכזת" display="חומרים!C14" xr:uid="{00000000-0004-0000-0200-00000A000000}"/>
    <hyperlink ref="B305" location="חומרים!C15" tooltip="הקשה על התא, תחזיר אותך לטבלת החומרים המרכזת" display="חומרים!C15" xr:uid="{00000000-0004-0000-0200-00000B000000}"/>
    <hyperlink ref="B325" location="חומרים!C16" tooltip="הקשה על התא, תחזיר אותך לטבלת החומרים המרכזת" display="חומרים!C16" xr:uid="{00000000-0004-0000-0200-00000C000000}"/>
    <hyperlink ref="B345" location="חומרים!C17" tooltip="הקשה על התא, תחזיר אותך לטבלת החומרים המרכזת" display="חומרים!C17" xr:uid="{00000000-0004-0000-0200-00000D000000}"/>
    <hyperlink ref="B365" location="חומרים!C18" tooltip="הקשה על התא, תחזיר אותך לטבלת החומרים המרכזת" display="חומרים!C18" xr:uid="{00000000-0004-0000-0200-00000E000000}"/>
    <hyperlink ref="B385" location="חומרים!C19" tooltip="הקשה על התא, תחזיר אותך לטבלת החומרים המרכזת" display="חומרים!C19" xr:uid="{00000000-0004-0000-0200-00000F000000}"/>
    <hyperlink ref="B405" location="חומרים!C20" tooltip="הקשה על התא, תחזיר אותך לטבלת החומרים המרכזת" display="חומרים!C20" xr:uid="{00000000-0004-0000-0200-000010000000}"/>
    <hyperlink ref="B425" location="חומרים!C21" tooltip="הקשה על התא, תחזיר אותך לטבלת החומרים המרכזת" display="חומרים!C21" xr:uid="{00000000-0004-0000-0200-000011000000}"/>
    <hyperlink ref="B445" location="חומרים!C22" tooltip="הקשה על התא, תחזיר אותך לטבלת החומרים המרכזת" display="חומרים!C22" xr:uid="{00000000-0004-0000-0200-000012000000}"/>
    <hyperlink ref="B465" location="חומרים!C23" tooltip="הקשה על התא, תחזיר אותך לטבלת החומרים המרכזת" display="חומרים!C23" xr:uid="{00000000-0004-0000-0200-000013000000}"/>
    <hyperlink ref="B485" location="חומרים!C24" tooltip="הקשה על התא, תחזיר אותך לטבלת החומרים המרכזת" display="חומרים!C24" xr:uid="{00000000-0004-0000-0200-000014000000}"/>
    <hyperlink ref="B505" location="חומרים!C25" tooltip="הקשה על התא, תחזיר אותך לטבלת החומרים המרכזת" display="חומרים!C25" xr:uid="{00000000-0004-0000-0200-000015000000}"/>
    <hyperlink ref="B525" location="חומרים!C26" tooltip="הקשה על התא, תחזיר אותך לטבלת החומרים המרכזת" display="חומרים!C26" xr:uid="{00000000-0004-0000-0200-000016000000}"/>
    <hyperlink ref="B545" location="חומרים!C27" tooltip="הקשה על התא, תחזיר אותך לטבלת החומרים המרכזת" display="חומרים!C27" xr:uid="{00000000-0004-0000-0200-000017000000}"/>
    <hyperlink ref="B565" location="חומרים!C28" tooltip="הקשה על התא, תחזיר אותך לטבלת החומרים המרכזת" display="חומרים!C28" xr:uid="{00000000-0004-0000-0200-000018000000}"/>
    <hyperlink ref="B585" location="חומרים!C29" tooltip="הקשה על התא, תחזיר אותך לטבלת החומרים המרכזת" display="חומרים!C29" xr:uid="{00000000-0004-0000-0200-000019000000}"/>
    <hyperlink ref="B605" location="חומרים!C30" tooltip="הקשה על התא, תחזיר אותך לטבלת החומרים המרכזת" display="חומרים!C30" xr:uid="{00000000-0004-0000-0200-00001A000000}"/>
    <hyperlink ref="B625" location="חומרים!C31" tooltip="הקשה על התא, תחזיר אותך לטבלת החומרים המרכזת" display="חומרים!C31" xr:uid="{00000000-0004-0000-0200-00001B000000}"/>
    <hyperlink ref="B645" location="חומרים!C32" tooltip="הקשה על התא, תחזיר אותך לטבלת החומרים המרכזת" display="חומרים!C32" xr:uid="{00000000-0004-0000-0200-00001C000000}"/>
    <hyperlink ref="C5" location="חומרים!A104:A116" tooltip="הקשה על התא תעביר אותך לטבלה מקושרת בה יש לפרט את החשבוניות הרלבנטיות לסעיף" display="חומרים!A104:A116" xr:uid="{00000000-0004-0000-0200-00001D000000}"/>
    <hyperlink ref="C6" location="חומרים!A124:A136" tooltip="הקשה על התא תעביר אותך לטבלה מקושרת בה יש לפרט את החשבוניות הרלבנטיות לסעיף" display="חומרים!A124:A136" xr:uid="{00000000-0004-0000-0200-00001E000000}"/>
    <hyperlink ref="C7" location="חומרים!A144:A156" tooltip="הקשה על התא תעביר אותך לטבלה מקושרת בה יש לפרט את החשבוניות הרלבנטיות לסעיף" display="חומרים!A144:A156" xr:uid="{00000000-0004-0000-0200-00001F000000}"/>
    <hyperlink ref="C8" location="חומרים!A164:A176" tooltip="הקשה על התא תעביר אותך לטבלה מקושרת בה יש לפרט את החשבוניות הרלבנטיות לסעיף" display="חומרים!A164:A176" xr:uid="{00000000-0004-0000-0200-000020000000}"/>
    <hyperlink ref="C9" location="חומרים!A184:A196" tooltip="הקשה על התא תעביר אותך לטבלה מקושרת בה יש לפרט את החשבוניות הרלבנטיות לסעיף" display="חומרים!A184:A196" xr:uid="{00000000-0004-0000-0200-000021000000}"/>
    <hyperlink ref="C10" location="חומרים!A204:A216" tooltip="הקשה על התא תעביר אותך לטבלה מקושרת בה יש לפרט את החשבוניות הרלבנטיות לסעיף" display="חומרים!A204:A216" xr:uid="{00000000-0004-0000-0200-000022000000}"/>
    <hyperlink ref="C11" location="חומרים!A224:A236" tooltip="הקשה על התא תעביר אותך לטבלה מקושרת בה יש לפרט את החשבוניות הרלבנטיות לסעיף" display="חומרים!A224:A236" xr:uid="{00000000-0004-0000-0200-000023000000}"/>
    <hyperlink ref="C12" location="חומרים!A244:A256" tooltip="הקשה על התא תעביר אותך לטבלה מקושרת בה יש לפרט את החשבוניות הרלבנטיות לסעיף" display="חומרים!A244:A256" xr:uid="{00000000-0004-0000-0200-000024000000}"/>
    <hyperlink ref="C13" location="חומרים!A264:A276" tooltip="הקשה על התא תעביר אותך לטבלה מקושרת בה יש לפרט את החשבוניות הרלבנטיות לסעיף" display="חומרים!A264:A276" xr:uid="{00000000-0004-0000-0200-000025000000}"/>
    <hyperlink ref="C14" location="חומרים!A284:A296" tooltip="הקשה על התא תעביר אותך לטבלה מקושרת בה יש לפרט את החשבוניות הרלבנטיות לסעיף" display="חומרים!A284:A296" xr:uid="{00000000-0004-0000-0200-000026000000}"/>
    <hyperlink ref="C15" location="חומרים!A304:A316" tooltip="הקשה על התא תעביר אותך לטבלה מקושרת בה יש לפרט את החשבוניות הרלבנטיות לסעיף" display="חומרים!A304:A316" xr:uid="{00000000-0004-0000-0200-000027000000}"/>
    <hyperlink ref="C16" location="חומרים!A324:A336" tooltip="הקשה על התא תעביר אותך לטבלה מקושרת בה יש לפרט את החשבוניות הרלבנטיות לסעיף" display="חומרים!A324:A336" xr:uid="{00000000-0004-0000-0200-000028000000}"/>
    <hyperlink ref="C17" location="חומרים!A344:A356" tooltip="הקשה על התא תעביר אותך לטבלה מקושרת בה יש לפרט את החשבוניות הרלבנטיות לסעיף" display="חומרים!A344:A356" xr:uid="{00000000-0004-0000-0200-000029000000}"/>
    <hyperlink ref="C18" location="חומרים!A364:A376" tooltip="הקשה על התא תעביר אותך לטבלה מקושרת בה יש לפרט את החשבוניות הרלבנטיות לסעיף" display="חומרים!A364:A376" xr:uid="{00000000-0004-0000-0200-00002A000000}"/>
    <hyperlink ref="C19" location="חומרים!A384:A396" tooltip="הקשה על התא תעביר אותך לטבלה מקושרת בה יש לפרט את החשבוניות הרלבנטיות לסעיף" display="חומרים!A384:A396" xr:uid="{00000000-0004-0000-0200-00002B000000}"/>
    <hyperlink ref="C20" location="חומרים!A404:A416" tooltip="הקשה על התא תעביר אותך לטבלה מקושרת בה יש לפרט את החשבוניות הרלבנטיות לסעיף" display="חומרים!A404:A416" xr:uid="{00000000-0004-0000-0200-00002C000000}"/>
    <hyperlink ref="C21" location="חומרים!A424:A436" tooltip="הקשה על התא תעביר אותך לטבלה מקושרת בה יש לפרט את החשבוניות הרלבנטיות לסעיף" display="חומרים!A424:A436" xr:uid="{00000000-0004-0000-0200-00002D000000}"/>
    <hyperlink ref="C22" location="חומרים!A444:A456" tooltip="הקשה על התא תעביר אותך לטבלה מקושרת בה יש לפרט את החשבוניות הרלבנטיות לסעיף" display="חומרים!A444:A456" xr:uid="{00000000-0004-0000-0200-00002E000000}"/>
    <hyperlink ref="C23" location="חומרים!A464:A476" tooltip="הקשה על התא תעביר אותך לטבלה מקושרת בה יש לפרט את החשבוניות הרלבנטיות לסעיף" display="חומרים!A464:A476" xr:uid="{00000000-0004-0000-0200-00002F000000}"/>
    <hyperlink ref="C24" location="חומרים!A484:A496" tooltip="הקשה על התא תעביר אותך לטבלה מקושרת בה יש לפרט את החשבוניות הרלבנטיות לסעיף" display="חומרים!A484:A496" xr:uid="{00000000-0004-0000-0200-000030000000}"/>
    <hyperlink ref="C25" location="חומרים!A504:A516" tooltip="הקשה על התא תעביר אותך לטבלה מקושרת בה יש לפרט את החשבוניות הרלבנטיות לסעיף" display="חומרים!A504:A516" xr:uid="{00000000-0004-0000-0200-000031000000}"/>
    <hyperlink ref="C26" location="חומרים!A524:A536" tooltip="הקשה על התא תעביר אותך לטבלה מקושרת בה יש לפרט את החשבוניות הרלבנטיות לסעיף" display="חומרים!A524:A536" xr:uid="{00000000-0004-0000-0200-000032000000}"/>
    <hyperlink ref="C27" location="חומרים!A544:A556" tooltip="הקשה על התא תעביר אותך לטבלה מקושרת בה יש לפרט את החשבוניות הרלבנטיות לסעיף" display="חומרים!A544:A556" xr:uid="{00000000-0004-0000-0200-000033000000}"/>
    <hyperlink ref="C28" location="חומרים!A564:A576" tooltip="הקשה על התא תעביר אותך לטבלה מקושרת בה יש לפרט את החשבוניות הרלבנטיות לסעיף" display="חומרים!A564:A576" xr:uid="{00000000-0004-0000-0200-000034000000}"/>
    <hyperlink ref="C29" location="חומרים!A584:A596" tooltip="הקשה על התא תעביר אותך לטבלה מקושרת בה יש לפרט את החשבוניות הרלבנטיות לסעיף" display="חומרים!A584:A596" xr:uid="{00000000-0004-0000-0200-000035000000}"/>
    <hyperlink ref="C30" location="חומרים!A604:A616" tooltip="הקשה על התא תעביר אותך לטבלה מקושרת בה יש לפרט את החשבוניות הרלבנטיות לסעיף" display="חומרים!A604:A616" xr:uid="{00000000-0004-0000-0200-000036000000}"/>
    <hyperlink ref="C31" location="חומרים!A624:A636" tooltip="הקשה על התא תעביר אותך לטבלה מקושרת בה יש לפרט את החשבוניות הרלבנטיות לסעיף" display="חומרים!A624:A636" xr:uid="{00000000-0004-0000-0200-000037000000}"/>
    <hyperlink ref="C32" location="חומרים!A644:A656" tooltip="הקשה על התא תעביר אותך לטבלה מקושרת בה יש לפרט את החשבוניות הרלבנטיות לסעיף" display="חומרים!A644:A656" xr:uid="{00000000-0004-0000-0200-000038000000}"/>
    <hyperlink ref="C4" location="חומרים!A84:A96" tooltip="הקשה על התא תעביר אותך לטבלה מקושרת בה יש לפרט את החשבוניות הרלבנטיות לסעיף" display="חומרים!A84:A96" xr:uid="{00000000-0004-0000-0200-000039000000}"/>
    <hyperlink ref="R105" location="חומרים!C5" tooltip="הקשה על התא, תחזיר אותך לטבלת החומרים המרכזת" display="חומרים!C5" xr:uid="{00000000-0004-0000-0200-00003A000000}"/>
    <hyperlink ref="R125" location="חומרים!C6" tooltip="הקשה על התא, תחזיר אותך לטבלת החומרים המרכזת" display="חומרים!C6" xr:uid="{00000000-0004-0000-0200-00003B000000}"/>
    <hyperlink ref="R145" location="חומרים!C7" tooltip="הקשה על התא, תחזיר אותך לטבלת החומרים המרכזת" display="חומרים!C7" xr:uid="{00000000-0004-0000-0200-00003C000000}"/>
    <hyperlink ref="R165" location="חומרים!C8" tooltip="הקשה על התא, תחזיר אותך לטבלת החומרים המרכזת" display="חומרים!C8" xr:uid="{00000000-0004-0000-0200-00003D000000}"/>
    <hyperlink ref="R185" location="חומרים!C9" tooltip="הקשה על התא, תחזיר אותך לטבלת החומרים המרכזת" display="חומרים!C9" xr:uid="{00000000-0004-0000-0200-00003E000000}"/>
    <hyperlink ref="R205" location="חומרים!C10" tooltip="הקשה על התא, תחזיר אותך לטבלת החומרים המרכזת" display="חומרים!C10" xr:uid="{00000000-0004-0000-0200-00003F000000}"/>
    <hyperlink ref="R225" location="חומרים!C11" tooltip="הקשה על התא, תחזיר אותך לטבלת החומרים המרכזת" display="חומרים!C11" xr:uid="{00000000-0004-0000-0200-000040000000}"/>
    <hyperlink ref="R245" location="חומרים!C12" tooltip="הקשה על התא, תחזיר אותך לטבלת החומרים המרכזת" display="חומרים!C12" xr:uid="{00000000-0004-0000-0200-000041000000}"/>
    <hyperlink ref="R265" location="חומרים!C13" tooltip="הקשה על התא, תחזיר אותך לטבלת החומרים המרכזת" display="חומרים!C13" xr:uid="{00000000-0004-0000-0200-000042000000}"/>
    <hyperlink ref="R285" location="חומרים!C14" tooltip="הקשה על התא, תחזיר אותך לטבלת החומרים המרכזת" display="חומרים!C14" xr:uid="{00000000-0004-0000-0200-000043000000}"/>
    <hyperlink ref="R305" location="חומרים!C15" tooltip="הקשה על התא, תחזיר אותך לטבלת החומרים המרכזת" display="חומרים!C15" xr:uid="{00000000-0004-0000-0200-000044000000}"/>
    <hyperlink ref="R325" location="חומרים!C16" tooltip="הקשה על התא, תחזיר אותך לטבלת החומרים המרכזת" display="חומרים!C16" xr:uid="{00000000-0004-0000-0200-000045000000}"/>
    <hyperlink ref="R345" location="חומרים!C17" tooltip="הקשה על התא, תחזיר אותך לטבלת החומרים המרכזת" display="חומרים!C17" xr:uid="{00000000-0004-0000-0200-000046000000}"/>
    <hyperlink ref="R365" location="חומרים!C18" tooltip="הקשה על התא, תחזיר אותך לטבלת החומרים המרכזת" display="חומרים!C18" xr:uid="{00000000-0004-0000-0200-000047000000}"/>
    <hyperlink ref="R385" location="חומרים!C19" tooltip="הקשה על התא, תחזיר אותך לטבלת החומרים המרכזת" display="חומרים!C19" xr:uid="{00000000-0004-0000-0200-000048000000}"/>
    <hyperlink ref="R405" location="חומרים!C20" tooltip="הקשה על התא, תחזיר אותך לטבלת החומרים המרכזת" display="חומרים!C20" xr:uid="{00000000-0004-0000-0200-000049000000}"/>
    <hyperlink ref="R425" location="חומרים!C21" tooltip="הקשה על התא, תחזיר אותך לטבלת החומרים המרכזת" display="חומרים!C21" xr:uid="{00000000-0004-0000-0200-00004A000000}"/>
    <hyperlink ref="R445" location="חומרים!C22" tooltip="הקשה על התא, תחזיר אותך לטבלת החומרים המרכזת" display="חומרים!C22" xr:uid="{00000000-0004-0000-0200-00004B000000}"/>
    <hyperlink ref="R465" location="חומרים!C23" tooltip="הקשה על התא, תחזיר אותך לטבלת החומרים המרכזת" display="חומרים!C23" xr:uid="{00000000-0004-0000-0200-00004C000000}"/>
    <hyperlink ref="R485" location="חומרים!C24" tooltip="הקשה על התא, תחזיר אותך לטבלת החומרים המרכזת" display="חומרים!C24" xr:uid="{00000000-0004-0000-0200-00004D000000}"/>
    <hyperlink ref="R505" location="חומרים!C25" tooltip="הקשה על התא, תחזיר אותך לטבלת החומרים המרכזת" display="חומרים!C25" xr:uid="{00000000-0004-0000-0200-00004E000000}"/>
    <hyperlink ref="R525" location="חומרים!C26" tooltip="הקשה על התא, תחזיר אותך לטבלת החומרים המרכזת" display="חומרים!C26" xr:uid="{00000000-0004-0000-0200-00004F000000}"/>
    <hyperlink ref="R545" location="חומרים!C27" tooltip="הקשה על התא, תחזיר אותך לטבלת החומרים המרכזת" display="חומרים!C27" xr:uid="{00000000-0004-0000-0200-000050000000}"/>
    <hyperlink ref="R565" location="חומרים!C28" tooltip="הקשה על התא, תחזיר אותך לטבלת החומרים המרכזת" display="חומרים!C28" xr:uid="{00000000-0004-0000-0200-000051000000}"/>
    <hyperlink ref="R585" location="חומרים!C29" tooltip="הקשה על התא, תחזיר אותך לטבלת החומרים המרכזת" display="חומרים!C29" xr:uid="{00000000-0004-0000-0200-000052000000}"/>
    <hyperlink ref="R605" location="חומרים!C30" tooltip="הקשה על התא, תחזיר אותך לטבלת החומרים המרכזת" display="חומרים!C30" xr:uid="{00000000-0004-0000-0200-000053000000}"/>
    <hyperlink ref="R625" location="חומרים!C31" tooltip="הקשה על התא, תחזיר אותך לטבלת החומרים המרכזת" display="חומרים!C31" xr:uid="{00000000-0004-0000-0200-000054000000}"/>
    <hyperlink ref="R645" location="חומרים!C32" tooltip="הקשה על התא, תחזיר אותך לטבלת החומרים המרכזת" display="חומרים!C32" xr:uid="{00000000-0004-0000-0200-000055000000}"/>
    <hyperlink ref="R85" location="חומרים!C4" tooltip="הקשה על התא, תחזיר אותך לטבלת החומרים המרכזת" display="חומרים!C4" xr:uid="{00000000-0004-0000-0200-000056000000}"/>
    <hyperlink ref="C3" location="חומרים!A64:A76" tooltip="הקשה על התא תעביר אותך לטבלה מקושרת בה יש לפרט את החשבוניות הרלבנטיות לסעיף" display="חומרים!A64:A76" xr:uid="{00000000-0004-0000-0200-000057000000}"/>
    <hyperlink ref="B665" location="חומרים!C33" tooltip="הקשה על התא, תחזיר אותך לטבלת החומרים המרכזת" display="חומרים!C33" xr:uid="{00000000-0004-0000-0200-000058000000}"/>
    <hyperlink ref="B685" location="חומרים!C34" tooltip="הקשה על התא, תחזיר אותך לטבלת החומרים המרכזת" display="חומרים!C34" xr:uid="{00000000-0004-0000-0200-000059000000}"/>
    <hyperlink ref="B725" location="חומרים!C36" tooltip="הקשה על התא, תחזיר אותך לטבלת החומרים המרכזת" display="חומרים!C36" xr:uid="{00000000-0004-0000-0200-00005A000000}"/>
    <hyperlink ref="B745" location="חומרים!C37" tooltip="הקשה על התא, תחזיר אותך לטבלת החומרים המרכזת" display="חומרים!C37" xr:uid="{00000000-0004-0000-0200-00005B000000}"/>
    <hyperlink ref="B765" location="חומרים!C38" tooltip="הקשה על התא, תחזיר אותך לטבלת החומרים המרכזת" display="חומרים!C38" xr:uid="{00000000-0004-0000-0200-00005C000000}"/>
    <hyperlink ref="B785" location="חומרים!C39" tooltip="הקשה על התא, תחזיר אותך לטבלת החומרים המרכזת" display="חומרים!C39" xr:uid="{00000000-0004-0000-0200-00005D000000}"/>
    <hyperlink ref="B805" location="חומרים!C40" tooltip="הקשה על התא, תחזיר אותך לטבלת החומרים המרכזת" display="חומרים!C40" xr:uid="{00000000-0004-0000-0200-00005E000000}"/>
    <hyperlink ref="B825" location="חומרים!C41" tooltip="הקשה על התא, תחזיר אותך לטבלת החומרים המרכזת" display="חומרים!C41" xr:uid="{00000000-0004-0000-0200-00005F000000}"/>
    <hyperlink ref="B845" location="חומרים!C42" tooltip="הקשה על התא, תחזיר אותך לטבלת החומרים המרכזת" display="חומרים!C42" xr:uid="{00000000-0004-0000-0200-000060000000}"/>
    <hyperlink ref="R665" location="חומרים!C33" tooltip="הקשה על התא, תחזיר אותך לטבלת החומרים המרכזת" display="חומרים!C33" xr:uid="{00000000-0004-0000-0200-000061000000}"/>
    <hyperlink ref="R685" location="חומרים!C34" tooltip="הקשה על התא, תחזיר אותך לטבלת החומרים המרכזת" display="חומרים!C34" xr:uid="{00000000-0004-0000-0200-000062000000}"/>
    <hyperlink ref="R725" location="חומרים!C36" tooltip="הקשה על התא, תחזיר אותך לטבלת החומרים המרכזת" display="חומרים!C36" xr:uid="{00000000-0004-0000-0200-000063000000}"/>
    <hyperlink ref="R745" location="חומרים!C37" tooltip="הקשה על התא, תחזיר אותך לטבלת החומרים המרכזת" display="חומרים!C37" xr:uid="{00000000-0004-0000-0200-000064000000}"/>
    <hyperlink ref="R765" location="חומרים!C38" tooltip="הקשה על התא, תחזיר אותך לטבלת החומרים המרכזת" display="חומרים!C38" xr:uid="{00000000-0004-0000-0200-000065000000}"/>
    <hyperlink ref="R785" location="חומרים!C39" tooltip="הקשה על התא, תחזיר אותך לטבלת החומרים המרכזת" display="חומרים!C39" xr:uid="{00000000-0004-0000-0200-000066000000}"/>
    <hyperlink ref="R805" location="חומרים!C40" tooltip="הקשה על התא, תחזיר אותך לטבלת החומרים המרכזת" display="חומרים!C40" xr:uid="{00000000-0004-0000-0200-000067000000}"/>
    <hyperlink ref="R825" location="חומרים!C41" tooltip="הקשה על התא, תחזיר אותך לטבלת החומרים המרכזת" display="חומרים!C41" xr:uid="{00000000-0004-0000-0200-000068000000}"/>
    <hyperlink ref="R845" location="חומרים!C42" tooltip="הקשה על התא, תחזיר אותך לטבלת החומרים המרכזת" display="חומרים!C42" xr:uid="{00000000-0004-0000-0200-000069000000}"/>
    <hyperlink ref="C33" location="חומרים!A664:A676" tooltip="הקשה על התא תעביר אותך לטבלה מקושרת בה יש לפרט את החשבוניות הרלבנטיות לסעיף" display="חומרים!A664:A676" xr:uid="{00000000-0004-0000-0200-00006A000000}"/>
    <hyperlink ref="C34" location="חומרים!A684:A696" tooltip="הקשה על התא תעביר אותך לטבלה מקושרת בה יש לפרט את החשבוניות הרלבנטיות לסעיף" display="חומרים!A684:A696" xr:uid="{00000000-0004-0000-0200-00006B000000}"/>
    <hyperlink ref="C35" location="חומרים!A704:A716" tooltip="הקשה על התא תעביר אותך לטבלה מקושרת בה יש לפרט את החשבוניות הרלבנטיות לסעיף" display="חומרים!A704:A716" xr:uid="{00000000-0004-0000-0200-00006C000000}"/>
    <hyperlink ref="C36" location="חומרים!A724:A736" tooltip="הקשה על התא תעביר אותך לטבלה מקושרת בה יש לפרט את החשבוניות הרלבנטיות לסעיף" display="חומרים!A724:A736" xr:uid="{00000000-0004-0000-0200-00006D000000}"/>
    <hyperlink ref="C37" location="חומרים!A744:A756" tooltip="הקשה על התא תעביר אותך לטבלה מקושרת בה יש לפרט את החשבוניות הרלבנטיות לסעיף" display="חומרים!A744:A756" xr:uid="{00000000-0004-0000-0200-00006E000000}"/>
    <hyperlink ref="C38" location="חומרים!A764:A776" tooltip="הקשה על התא תעביר אותך לטבלה מקושרת בה יש לפרט את החשבוניות הרלבנטיות לסעיף" display="חומרים!A764:A776" xr:uid="{00000000-0004-0000-0200-00006F000000}"/>
    <hyperlink ref="C39" location="חומרים!A784:A796" tooltip="הקשה על התא תעביר אותך לטבלה מקושרת בה יש לפרט את החשבוניות הרלבנטיות לסעיף" display="חומרים!A784:A796" xr:uid="{00000000-0004-0000-0200-000070000000}"/>
    <hyperlink ref="C40" location="חומרים!A804:A816" tooltip="הקשה על התא תעביר אותך לטבלה מקושרת בה יש לפרט את החשבוניות הרלבנטיות לסעיף" display="חומרים!A804:A816" xr:uid="{00000000-0004-0000-0200-000071000000}"/>
    <hyperlink ref="C41" location="חומרים!A824:A836" tooltip="הקשה על התא תעביר אותך לטבלה מקושרת בה יש לפרט את החשבוניות הרלבנטיות לסעיף" display="חומרים!A824:A836" xr:uid="{00000000-0004-0000-0200-000072000000}"/>
    <hyperlink ref="C42" location="חומרים!A844:A856" tooltip="הקשה על התא תעביר אותך לטבלה מקושרת בה יש לפרט את החשבוניות הרלבנטיות לסעיף" display="חומרים!A844:A856" xr:uid="{00000000-0004-0000-0200-000073000000}"/>
    <hyperlink ref="B705" location="חומרים!C35" tooltip="הקשה על התא, תחזיר אותך לטבלת החומרים המרכזת" display="חומרים!C35" xr:uid="{00000000-0004-0000-0200-000074000000}"/>
    <hyperlink ref="R705" location="חומרים!C35" tooltip="הקשה על התא, תחזיר אותך לטבלת החומרים המרכזת" display="חומרים!C35" xr:uid="{00000000-0004-0000-0200-000075000000}"/>
    <hyperlink ref="AJ105" location="חומרים!C5" tooltip="הקשה על התא, תחזיר אותך לטבלת החומרים המרכזת" display="חומרים!C5" xr:uid="{00000000-0004-0000-0200-000094000000}"/>
    <hyperlink ref="AJ125" location="חומרים!C6" tooltip="הקשה על התא, תחזיר אותך לטבלת החומרים המרכזת" display="חומרים!C6" xr:uid="{00000000-0004-0000-0200-000095000000}"/>
    <hyperlink ref="AJ145" location="חומרים!C7" tooltip="הקשה על התא, תחזיר אותך לטבלת החומרים המרכזת" display="חומרים!C7" xr:uid="{00000000-0004-0000-0200-000096000000}"/>
    <hyperlink ref="AJ165" location="חומרים!C8" tooltip="הקשה על התא, תחזיר אותך לטבלת החומרים המרכזת" display="חומרים!C8" xr:uid="{00000000-0004-0000-0200-000097000000}"/>
    <hyperlink ref="AJ185" location="חומרים!C9" tooltip="הקשה על התא, תחזיר אותך לטבלת החומרים המרכזת" display="חומרים!C9" xr:uid="{00000000-0004-0000-0200-000098000000}"/>
    <hyperlink ref="AJ205" location="חומרים!C10" tooltip="הקשה על התא, תחזיר אותך לטבלת החומרים המרכזת" display="חומרים!C10" xr:uid="{00000000-0004-0000-0200-000099000000}"/>
    <hyperlink ref="AJ225" location="חומרים!C11" tooltip="הקשה על התא, תחזיר אותך לטבלת החומרים המרכזת" display="חומרים!C11" xr:uid="{00000000-0004-0000-0200-00009A000000}"/>
    <hyperlink ref="AJ245" location="חומרים!C12" tooltip="הקשה על התא, תחזיר אותך לטבלת החומרים המרכזת" display="חומרים!C12" xr:uid="{00000000-0004-0000-0200-00009B000000}"/>
    <hyperlink ref="AJ265" location="חומרים!C13" tooltip="הקשה על התא, תחזיר אותך לטבלת החומרים המרכזת" display="חומרים!C13" xr:uid="{00000000-0004-0000-0200-00009C000000}"/>
    <hyperlink ref="AJ285" location="חומרים!C14" tooltip="הקשה על התא, תחזיר אותך לטבלת החומרים המרכזת" display="חומרים!C14" xr:uid="{00000000-0004-0000-0200-00009D000000}"/>
    <hyperlink ref="AJ305" location="חומרים!C15" tooltip="הקשה על התא, תחזיר אותך לטבלת החומרים המרכזת" display="חומרים!C15" xr:uid="{00000000-0004-0000-0200-00009E000000}"/>
    <hyperlink ref="AJ325" location="חומרים!C16" tooltip="הקשה על התא, תחזיר אותך לטבלת החומרים המרכזת" display="חומרים!C16" xr:uid="{00000000-0004-0000-0200-00009F000000}"/>
    <hyperlink ref="AJ345" location="חומרים!C17" tooltip="הקשה על התא, תחזיר אותך לטבלת החומרים המרכזת" display="חומרים!C17" xr:uid="{00000000-0004-0000-0200-0000A0000000}"/>
    <hyperlink ref="AJ365" location="חומרים!C18" tooltip="הקשה על התא, תחזיר אותך לטבלת החומרים המרכזת" display="חומרים!C18" xr:uid="{00000000-0004-0000-0200-0000A1000000}"/>
    <hyperlink ref="AJ385" location="חומרים!C19" tooltip="הקשה על התא, תחזיר אותך לטבלת החומרים המרכזת" display="חומרים!C19" xr:uid="{00000000-0004-0000-0200-0000A2000000}"/>
    <hyperlink ref="AJ405" location="חומרים!C20" tooltip="הקשה על התא, תחזיר אותך לטבלת החומרים המרכזת" display="חומרים!C20" xr:uid="{00000000-0004-0000-0200-0000A3000000}"/>
    <hyperlink ref="AJ425" location="חומרים!C21" tooltip="הקשה על התא, תחזיר אותך לטבלת החומרים המרכזת" display="חומרים!C21" xr:uid="{00000000-0004-0000-0200-0000A4000000}"/>
    <hyperlink ref="AJ445" location="חומרים!C22" tooltip="הקשה על התא, תחזיר אותך לטבלת החומרים המרכזת" display="חומרים!C22" xr:uid="{00000000-0004-0000-0200-0000A5000000}"/>
    <hyperlink ref="AJ465" location="חומרים!C23" tooltip="הקשה על התא, תחזיר אותך לטבלת החומרים המרכזת" display="חומרים!C23" xr:uid="{00000000-0004-0000-0200-0000A6000000}"/>
    <hyperlink ref="AJ485" location="חומרים!C24" tooltip="הקשה על התא, תחזיר אותך לטבלת החומרים המרכזת" display="חומרים!C24" xr:uid="{00000000-0004-0000-0200-0000A7000000}"/>
    <hyperlink ref="AJ505" location="חומרים!C25" tooltip="הקשה על התא, תחזיר אותך לטבלת החומרים המרכזת" display="חומרים!C25" xr:uid="{00000000-0004-0000-0200-0000A8000000}"/>
    <hyperlink ref="AJ525" location="חומרים!C26" tooltip="הקשה על התא, תחזיר אותך לטבלת החומרים המרכזת" display="חומרים!C26" xr:uid="{00000000-0004-0000-0200-0000A9000000}"/>
    <hyperlink ref="AJ545" location="חומרים!C27" tooltip="הקשה על התא, תחזיר אותך לטבלת החומרים המרכזת" display="חומרים!C27" xr:uid="{00000000-0004-0000-0200-0000AA000000}"/>
    <hyperlink ref="AJ565" location="חומרים!C28" tooltip="הקשה על התא, תחזיר אותך לטבלת החומרים המרכזת" display="חומרים!C28" xr:uid="{00000000-0004-0000-0200-0000AB000000}"/>
    <hyperlink ref="AJ585" location="חומרים!C29" tooltip="הקשה על התא, תחזיר אותך לטבלת החומרים המרכזת" display="חומרים!C29" xr:uid="{00000000-0004-0000-0200-0000AC000000}"/>
    <hyperlink ref="AJ605" location="'חומרים '!C30" tooltip="הקשה על התא, תחזיר אותך לטבלת החומרים המרכזת" display="'חומרים '!C30" xr:uid="{00000000-0004-0000-0200-0000AD000000}"/>
    <hyperlink ref="AJ625" location="חומרים!C31" tooltip="הקשה על התא, תחזיר אותך לטבלת החומרים המרכזת" display="חומרים!C31" xr:uid="{00000000-0004-0000-0200-0000AE000000}"/>
    <hyperlink ref="AJ645" location="חומרים!C32" tooltip="הקשה על התא, תחזיר אותך לטבלת החומרים המרכזת" display="חומרים!C32" xr:uid="{00000000-0004-0000-0200-0000AF000000}"/>
    <hyperlink ref="AJ65" location="חומרים!C3" tooltip="הקשה על התא, תחזיר אותך לטבלת החומרים המרכזת" display="חומרים!C3" xr:uid="{00000000-0004-0000-0200-0000B0000000}"/>
    <hyperlink ref="AJ85" location="חומרים!C4" tooltip="הקשה על התא, תחזיר אותך לטבלת החומרים המרכזת" display="חומרים!C4" xr:uid="{00000000-0004-0000-0200-0000B1000000}"/>
    <hyperlink ref="AA845" location="חומרים!C42" tooltip="הקשה על התא, תחזיר אותך לטבלת החומרים המרכזת" display="חומרים!C42" xr:uid="{00000000-0004-0000-0200-0000BA000000}"/>
    <hyperlink ref="AJ665" location="חומרים!C33" tooltip="הקשה על התא, תחזיר אותך לטבלת החומרים המרכזת" display="חומרים!C33" xr:uid="{00000000-0004-0000-0200-0000BB000000}"/>
    <hyperlink ref="AJ685" location="חומרים!C34" tooltip="הקשה על התא, תחזיר אותך לטבלת החומרים המרכזת" display="חומרים!C34" xr:uid="{00000000-0004-0000-0200-0000BC000000}"/>
    <hyperlink ref="AJ725" location="חומרים!C36" tooltip="הקשה על התא, תחזיר אותך לטבלת החומרים המרכזת" display="חומרים!C36" xr:uid="{00000000-0004-0000-0200-0000BD000000}"/>
    <hyperlink ref="AJ745" location="חומרים!C37" tooltip="הקשה על התא, תחזיר אותך לטבלת החומרים המרכזת" display="חומרים!C37" xr:uid="{00000000-0004-0000-0200-0000BE000000}"/>
    <hyperlink ref="AJ765" location="חומרים!C38" tooltip="הקשה על התא, תחזיר אותך לטבלת החומרים המרכזת" display="חומרים!C38" xr:uid="{00000000-0004-0000-0200-0000BF000000}"/>
    <hyperlink ref="AJ785" location="חומרים!C39" tooltip="הקשה על התא, תחזיר אותך לטבלת החומרים המרכזת" display="חומרים!C39" xr:uid="{00000000-0004-0000-0200-0000C0000000}"/>
    <hyperlink ref="AJ805" location="חומרים!C40" tooltip="הקשה על התא, תחזיר אותך לטבלת החומרים המרכזת" display="חומרים!C40" xr:uid="{00000000-0004-0000-0200-0000C1000000}"/>
    <hyperlink ref="AJ825" location="חומרים!C41" tooltip="הקשה על התא, תחזיר אותך לטבלת החומרים המרכזת" display="חומרים!C41" xr:uid="{00000000-0004-0000-0200-0000C2000000}"/>
    <hyperlink ref="AJ845" location="חומרים!C42" tooltip="הקשה על התא, תחזיר אותך לטבלת החומרים המרכזת" display="חומרים!C42" xr:uid="{00000000-0004-0000-0200-0000C3000000}"/>
    <hyperlink ref="AJ705" location="חומרים!C35" tooltip="הקשה על התא, תחזיר אותך לטבלת החומרים המרכזת" display="חומרים!C35" xr:uid="{00000000-0004-0000-0200-0000C5000000}"/>
    <hyperlink ref="R65" location="חומרים!C3" tooltip="הקשה על התא, תחזיר אותך לטבלת החומרים המרכזת" display="חומרים!C3" xr:uid="{00000000-0004-0000-0200-0000C6000000}"/>
    <hyperlink ref="B65" location="חומרים!C3" tooltip="הקשה על התא, תחזיר אותך לטבלת החומרים המרכזת" display="חומרים!C3" xr:uid="{00000000-0004-0000-0200-0000C7000000}"/>
    <hyperlink ref="AA705" location="חומרים!C35" tooltip="הקשה על התא, תחזיר אותך לטבלת החומרים המרכזת" display="חומרים!C35" xr:uid="{00000000-0004-0000-0200-0000C4000000}"/>
    <hyperlink ref="AA825" location="חומרים!C41" tooltip="הקשה על התא, תחזיר אותך לטבלת החומרים המרכזת" display="חומרים!C41" xr:uid="{00000000-0004-0000-0200-0000B9000000}"/>
    <hyperlink ref="AA805" location="חומרים!C40" tooltip="הקשה על התא, תחזיר אותך לטבלת החומרים המרכזת" display="חומרים!C40" xr:uid="{00000000-0004-0000-0200-0000B8000000}"/>
    <hyperlink ref="AA785" location="חומרים!C39" tooltip="הקשה על התא, תחזיר אותך לטבלת החומרים המרכזת" display="חומרים!C39" xr:uid="{00000000-0004-0000-0200-0000B7000000}"/>
    <hyperlink ref="AA765" location="חומרים!C38" tooltip="הקשה על התא, תחזיר אותך לטבלת החומרים המרכזת" display="חומרים!C38" xr:uid="{00000000-0004-0000-0200-0000B6000000}"/>
    <hyperlink ref="AA745" location="חומרים!C37" tooltip="הקשה על התא, תחזיר אותך לטבלת החומרים המרכזת" display="חומרים!C37" xr:uid="{00000000-0004-0000-0200-0000B5000000}"/>
    <hyperlink ref="AA725" location="חומרים!C36" tooltip="הקשה על התא, תחזיר אותך לטבלת החומרים המרכזת" display="חומרים!C36" xr:uid="{00000000-0004-0000-0200-0000B4000000}"/>
    <hyperlink ref="AA685" location="חומרים!C34" tooltip="הקשה על התא, תחזיר אותך לטבלת החומרים המרכזת" display="חומרים!C34" xr:uid="{00000000-0004-0000-0200-0000B3000000}"/>
    <hyperlink ref="AA665" location="חומרים!C33" tooltip="הקשה על התא, תחזיר אותך לטבלת החומרים המרכזת" display="חומרים!C33" xr:uid="{00000000-0004-0000-0200-0000B2000000}"/>
    <hyperlink ref="AA645" location="חומרים!C32" tooltip="הקשה על התא, תחזיר אותך לטבלת החומרים המרכזת" display="חומרים!C32" xr:uid="{00000000-0004-0000-0200-000093000000}"/>
    <hyperlink ref="AA625" location="חומרים!C31" tooltip="הקשה על התא, תחזיר אותך לטבלת החומרים המרכזת" display="חומרים!C31" xr:uid="{00000000-0004-0000-0200-000092000000}"/>
    <hyperlink ref="AA605" location="חומרים!C30" tooltip="הקשה על התא, תחזיר אותך לטבלת החומרים המרכזת" display="חומרים!C30" xr:uid="{00000000-0004-0000-0200-000091000000}"/>
    <hyperlink ref="AA585" location="חומרים!C29" tooltip="הקשה על התא, תחזיר אותך לטבלת החומרים המרכזת" display="חומרים!C29" xr:uid="{00000000-0004-0000-0200-000090000000}"/>
    <hyperlink ref="AA565" location="חומרים!C28" tooltip="הקשה על התא, תחזיר אותך לטבלת החומרים המרכזת" display="חומרים!C28" xr:uid="{00000000-0004-0000-0200-00008F000000}"/>
    <hyperlink ref="AA545" location="חומרים!C27" tooltip="הקשה על התא, תחזיר אותך לטבלת החומרים המרכזת" display="חומרים!C27" xr:uid="{00000000-0004-0000-0200-00008E000000}"/>
    <hyperlink ref="AA525" location="חומרים!C26" tooltip="הקשה על התא, תחזיר אותך לטבלת החומרים המרכזת" display="חומרים!C26" xr:uid="{00000000-0004-0000-0200-00008D000000}"/>
    <hyperlink ref="AA505" location="חומרים!C25" tooltip="הקשה על התא, תחזיר אותך לטבלת החומרים המרכזת" display="חומרים!C25" xr:uid="{00000000-0004-0000-0200-00008C000000}"/>
    <hyperlink ref="AA485" location="חומרים!C24" tooltip="הקשה על התא, תחזיר אותך לטבלת החומרים המרכזת" display="חומרים!C24" xr:uid="{00000000-0004-0000-0200-00008B000000}"/>
    <hyperlink ref="AA465" location="חומרים!C23" tooltip="הקשה על התא, תחזיר אותך לטבלת החומרים המרכזת" display="חומרים!C23" xr:uid="{00000000-0004-0000-0200-00008A000000}"/>
    <hyperlink ref="AA445" location="חומרים!C22" tooltip="הקשה על התא, תחזיר אותך לטבלת החומרים המרכזת" display="חומרים!C22" xr:uid="{00000000-0004-0000-0200-000089000000}"/>
    <hyperlink ref="AA425" location="חומרים!C21" tooltip="הקשה על התא, תחזיר אותך לטבלת החומרים המרכזת" display="חומרים!C21" xr:uid="{00000000-0004-0000-0200-000088000000}"/>
    <hyperlink ref="AA405" location="חומרים!C20" tooltip="הקשה על התא, תחזיר אותך לטבלת החומרים המרכזת" display="חומרים!C20" xr:uid="{00000000-0004-0000-0200-000087000000}"/>
    <hyperlink ref="AA385" location="חומרים!C19" tooltip="הקשה על התא, תחזיר אותך לטבלת החומרים המרכזת" display="חומרים!C19" xr:uid="{00000000-0004-0000-0200-000086000000}"/>
    <hyperlink ref="AA365" location="חומרים!C18" tooltip="הקשה על התא, תחזיר אותך לטבלת החומרים המרכזת" display="חומרים!C18" xr:uid="{00000000-0004-0000-0200-000085000000}"/>
    <hyperlink ref="AA345" location="חומרים!C17" tooltip="הקשה על התא, תחזיר אותך לטבלת החומרים המרכזת" display="חומרים!C17" xr:uid="{00000000-0004-0000-0200-000084000000}"/>
    <hyperlink ref="AA325" location="חומרים!C16" tooltip="הקשה על התא, תחזיר אותך לטבלת החומרים המרכזת" display="חומרים!C16" xr:uid="{00000000-0004-0000-0200-000083000000}"/>
    <hyperlink ref="AA305" location="חומרים!C15" tooltip="הקשה על התא, תחזיר אותך לטבלת החומרים המרכזת" display="חומרים!C15" xr:uid="{00000000-0004-0000-0200-000082000000}"/>
    <hyperlink ref="AA285" location="חומרים!C14" tooltip="הקשה על התא, תחזיר אותך לטבלת החומרים המרכזת" display="חומרים!C14" xr:uid="{00000000-0004-0000-0200-000081000000}"/>
    <hyperlink ref="AA265" location="חומרים!C13" tooltip="הקשה על התא, תחזיר אותך לטבלת החומרים המרכזת" display="חומרים!C13" xr:uid="{00000000-0004-0000-0200-000080000000}"/>
    <hyperlink ref="AA245" location="חומרים!C12" tooltip="הקשה על התא, תחזיר אותך לטבלת החומרים המרכזת" display="חומרים!C12" xr:uid="{00000000-0004-0000-0200-00007F000000}"/>
    <hyperlink ref="AA225" location="חומרים!C11" tooltip="הקשה על התא, תחזיר אותך לטבלת החומרים המרכזת" display="חומרים!C11" xr:uid="{00000000-0004-0000-0200-00007E000000}"/>
    <hyperlink ref="AA205" location="חומרים!C10" tooltip="הקשה על התא, תחזיר אותך לטבלת החומרים המרכזת" display="חומרים!C10" xr:uid="{00000000-0004-0000-0200-00007D000000}"/>
    <hyperlink ref="AA185" location="חומרים!C9" tooltip="הקשה על התא, תחזיר אותך לטבלת החומרים המרכזת" display="חומרים!C9" xr:uid="{00000000-0004-0000-0200-00007C000000}"/>
    <hyperlink ref="AA165" location="חומרים!C8" tooltip="הקשה על התא, תחזיר אותך לטבלת החומרים המרכזת" display="חומרים!C8" xr:uid="{00000000-0004-0000-0200-00007B000000}"/>
    <hyperlink ref="AA145" location="חומרים!C7" tooltip="הקשה על התא, תחזיר אותך לטבלת החומרים המרכזת" display="חומרים!C7" xr:uid="{00000000-0004-0000-0200-00007A000000}"/>
    <hyperlink ref="AA125" location="חומרים!C6" tooltip="הקשה על התא, תחזיר אותך לטבלת החומרים המרכזת" display="חומרים!C6" xr:uid="{00000000-0004-0000-0200-000079000000}"/>
    <hyperlink ref="AA105" location="חומרים!C5" tooltip="הקשה על התא, תחזיר אותך לטבלת החומרים המרכזת" display="חומרים!C5" xr:uid="{00000000-0004-0000-0200-000078000000}"/>
    <hyperlink ref="AA85" location="חומרים!C4" tooltip="הקשה על התא, תחזיר אותך לטבלת החומרים המרכזת" display="חומרים!C4" xr:uid="{00000000-0004-0000-0200-000077000000}"/>
    <hyperlink ref="AA65" location="חומרים!C3" tooltip="הקשה על התא, תחזיר אותך לטבלת החומרים המרכזת" display="חומרים!C3" xr:uid="{00000000-0004-0000-0200-000076000000}"/>
  </hyperlinks>
  <printOptions horizontalCentered="1" verticalCentered="1"/>
  <pageMargins left="0.74803149606299213" right="0.74803149606299213" top="0.38" bottom="0.43" header="0.27" footer="0.23"/>
  <pageSetup paperSize="9" scale="10" orientation="portrait" horizontalDpi="1200" verticalDpi="1200" r:id="rId2"/>
  <headerFooter alignWithMargins="0">
    <oddFooter>עמוד &amp;P מתוך &amp;N</oddFooter>
  </headerFooter>
  <ignoredErrors>
    <ignoredError sqref="H66 H68 H69:H75" formula="1"/>
  </ignoredErrors>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4676A3"/>
    <pageSetUpPr fitToPage="1"/>
  </sheetPr>
  <dimension ref="A1:AL988"/>
  <sheetViews>
    <sheetView showGridLines="0" rightToLeft="1" zoomScaleNormal="100" workbookViewId="0">
      <pane ySplit="1" topLeftCell="A2" activePane="bottomLeft" state="frozen"/>
      <selection activeCell="E7" sqref="E7"/>
      <selection pane="bottomLeft" activeCell="A2" sqref="A2"/>
    </sheetView>
  </sheetViews>
  <sheetFormatPr defaultColWidth="9.140625" defaultRowHeight="12.75" outlineLevelCol="1" x14ac:dyDescent="0.2"/>
  <cols>
    <col min="1" max="1" width="6" style="494" customWidth="1"/>
    <col min="2" max="2" width="29" style="29" customWidth="1"/>
    <col min="3" max="3" width="14.85546875" style="29" customWidth="1"/>
    <col min="4" max="4" width="17.85546875" style="29" customWidth="1"/>
    <col min="5" max="5" width="15.42578125" style="29" customWidth="1"/>
    <col min="6" max="6" width="18.140625" style="29" customWidth="1"/>
    <col min="7" max="7" width="18.140625" style="459" hidden="1" customWidth="1" outlineLevel="1"/>
    <col min="8" max="8" width="20.140625" style="29" hidden="1" customWidth="1" outlineLevel="1"/>
    <col min="9" max="9" width="18.85546875" style="29" hidden="1" customWidth="1" outlineLevel="1"/>
    <col min="10" max="10" width="15.28515625" style="29" hidden="1" customWidth="1" outlineLevel="1"/>
    <col min="11" max="11" width="11" style="29" hidden="1" customWidth="1" outlineLevel="1"/>
    <col min="12" max="12" width="14.140625" style="29" hidden="1" customWidth="1" outlineLevel="1"/>
    <col min="13" max="13" width="12.28515625" style="29" hidden="1" customWidth="1" outlineLevel="1"/>
    <col min="14" max="14" width="12.28515625" style="29" customWidth="1" collapsed="1"/>
    <col min="15" max="15" width="12.28515625" style="29" customWidth="1"/>
    <col min="16" max="16" width="12.28515625" style="459" customWidth="1"/>
    <col min="17" max="17" width="12.28515625" style="29" customWidth="1"/>
    <col min="18" max="18" width="12.28515625" style="249" customWidth="1"/>
    <col min="19" max="27" width="12.28515625" style="29" customWidth="1"/>
    <col min="28" max="28" width="12.28515625" style="459" customWidth="1"/>
    <col min="29" max="33" width="12.28515625" style="29" customWidth="1"/>
    <col min="34" max="36" width="9.140625" style="29"/>
    <col min="37" max="38" width="9.140625" style="29" customWidth="1"/>
    <col min="39" max="16384" width="9.140625" style="29"/>
  </cols>
  <sheetData>
    <row r="1" spans="1:28" s="463" customFormat="1" ht="21.75" customHeight="1" x14ac:dyDescent="0.2">
      <c r="A1" s="759" t="s">
        <v>54</v>
      </c>
      <c r="B1" s="760"/>
      <c r="C1" s="461" t="s">
        <v>47</v>
      </c>
      <c r="D1" s="462">
        <f>'ראשי-פרטים כלליים וריכוז הוצאות'!C10:D10</f>
        <v>0</v>
      </c>
      <c r="E1" s="459"/>
      <c r="G1" s="490" t="s">
        <v>166</v>
      </c>
      <c r="H1" s="491"/>
      <c r="I1" s="491"/>
      <c r="J1" s="491"/>
      <c r="K1" s="491"/>
      <c r="L1" s="491"/>
      <c r="M1" s="492"/>
      <c r="N1" s="242"/>
      <c r="O1" s="459"/>
      <c r="R1" s="493"/>
      <c r="AA1" s="459"/>
    </row>
    <row r="2" spans="1:28" ht="39" thickBot="1" x14ac:dyDescent="0.25">
      <c r="A2" s="137" t="s">
        <v>4</v>
      </c>
      <c r="B2" s="124" t="s">
        <v>35</v>
      </c>
      <c r="C2" s="124" t="s">
        <v>36</v>
      </c>
      <c r="D2" s="125" t="s">
        <v>73</v>
      </c>
      <c r="E2" s="459"/>
      <c r="G2" s="85" t="s">
        <v>35</v>
      </c>
      <c r="H2" s="86" t="s">
        <v>173</v>
      </c>
      <c r="I2" s="87" t="s">
        <v>36</v>
      </c>
      <c r="J2" s="87" t="s">
        <v>73</v>
      </c>
      <c r="K2" s="87" t="s">
        <v>168</v>
      </c>
      <c r="L2" s="87" t="s">
        <v>169</v>
      </c>
      <c r="M2" s="88" t="s">
        <v>170</v>
      </c>
      <c r="N2" s="242"/>
      <c r="O2" s="459"/>
      <c r="P2" s="29"/>
      <c r="AA2" s="459"/>
      <c r="AB2" s="29"/>
    </row>
    <row r="3" spans="1:28" ht="27" customHeight="1" x14ac:dyDescent="0.2">
      <c r="A3" s="138">
        <v>1</v>
      </c>
      <c r="B3" s="241"/>
      <c r="C3" s="122">
        <f>+$AJ87</f>
        <v>0</v>
      </c>
      <c r="D3" s="139">
        <v>0</v>
      </c>
      <c r="E3" s="459"/>
      <c r="G3" s="79">
        <f t="shared" ref="G3:G48" si="0">B3</f>
        <v>0</v>
      </c>
      <c r="H3" s="80"/>
      <c r="I3" s="81">
        <f t="shared" ref="I3:I48" si="1">C3</f>
        <v>0</v>
      </c>
      <c r="J3" s="81">
        <f t="shared" ref="J3:J48" si="2">D3</f>
        <v>0</v>
      </c>
      <c r="K3" s="82"/>
      <c r="L3" s="83"/>
      <c r="M3" s="84"/>
      <c r="N3" s="242"/>
      <c r="O3" s="459"/>
      <c r="P3" s="29"/>
      <c r="AA3" s="459"/>
      <c r="AB3" s="29"/>
    </row>
    <row r="4" spans="1:28" ht="27" customHeight="1" x14ac:dyDescent="0.2">
      <c r="A4" s="138">
        <v>2</v>
      </c>
      <c r="B4" s="121"/>
      <c r="C4" s="123">
        <f>+$AJ107</f>
        <v>0</v>
      </c>
      <c r="D4" s="139">
        <v>0</v>
      </c>
      <c r="E4" s="459"/>
      <c r="G4" s="57">
        <f t="shared" si="0"/>
        <v>0</v>
      </c>
      <c r="H4" s="30"/>
      <c r="I4" s="28">
        <f t="shared" si="1"/>
        <v>0</v>
      </c>
      <c r="J4" s="28">
        <f t="shared" si="2"/>
        <v>0</v>
      </c>
      <c r="K4" s="36"/>
      <c r="L4" s="40"/>
      <c r="M4" s="50"/>
      <c r="N4" s="242"/>
      <c r="O4" s="459"/>
      <c r="P4" s="29"/>
      <c r="AA4" s="459"/>
      <c r="AB4" s="29"/>
    </row>
    <row r="5" spans="1:28" ht="27" customHeight="1" x14ac:dyDescent="0.2">
      <c r="A5" s="138">
        <v>3</v>
      </c>
      <c r="B5" s="121"/>
      <c r="C5" s="123">
        <f>+$AJ127</f>
        <v>0</v>
      </c>
      <c r="D5" s="139">
        <v>0</v>
      </c>
      <c r="E5" s="459"/>
      <c r="G5" s="57">
        <f t="shared" si="0"/>
        <v>0</v>
      </c>
      <c r="H5" s="30"/>
      <c r="I5" s="28">
        <f t="shared" si="1"/>
        <v>0</v>
      </c>
      <c r="J5" s="28">
        <f t="shared" si="2"/>
        <v>0</v>
      </c>
      <c r="K5" s="36"/>
      <c r="L5" s="40"/>
      <c r="M5" s="50"/>
      <c r="N5" s="242"/>
      <c r="O5" s="459"/>
      <c r="P5" s="29"/>
      <c r="AA5" s="459"/>
      <c r="AB5" s="29"/>
    </row>
    <row r="6" spans="1:28" ht="27" customHeight="1" x14ac:dyDescent="0.2">
      <c r="A6" s="138">
        <v>4</v>
      </c>
      <c r="B6" s="121"/>
      <c r="C6" s="123">
        <f>+$AJ147</f>
        <v>0</v>
      </c>
      <c r="D6" s="139">
        <v>0</v>
      </c>
      <c r="E6" s="459"/>
      <c r="G6" s="57">
        <f t="shared" si="0"/>
        <v>0</v>
      </c>
      <c r="H6" s="30"/>
      <c r="I6" s="28">
        <f t="shared" si="1"/>
        <v>0</v>
      </c>
      <c r="J6" s="28">
        <f t="shared" si="2"/>
        <v>0</v>
      </c>
      <c r="K6" s="36"/>
      <c r="L6" s="40"/>
      <c r="M6" s="50"/>
      <c r="N6" s="242"/>
      <c r="O6" s="459"/>
      <c r="P6" s="29"/>
      <c r="AA6" s="459"/>
      <c r="AB6" s="29"/>
    </row>
    <row r="7" spans="1:28" ht="27" customHeight="1" x14ac:dyDescent="0.2">
      <c r="A7" s="138">
        <v>5</v>
      </c>
      <c r="B7" s="121"/>
      <c r="C7" s="123">
        <f>+$AJ167</f>
        <v>0</v>
      </c>
      <c r="D7" s="139">
        <v>0</v>
      </c>
      <c r="E7" s="459"/>
      <c r="G7" s="57">
        <f t="shared" si="0"/>
        <v>0</v>
      </c>
      <c r="H7" s="30"/>
      <c r="I7" s="28">
        <f t="shared" si="1"/>
        <v>0</v>
      </c>
      <c r="J7" s="28">
        <f t="shared" si="2"/>
        <v>0</v>
      </c>
      <c r="K7" s="36"/>
      <c r="L7" s="40"/>
      <c r="M7" s="50"/>
      <c r="N7" s="242"/>
      <c r="O7" s="459"/>
      <c r="P7" s="29"/>
      <c r="AA7" s="459"/>
      <c r="AB7" s="29"/>
    </row>
    <row r="8" spans="1:28" ht="27" customHeight="1" x14ac:dyDescent="0.2">
      <c r="A8" s="138">
        <v>6</v>
      </c>
      <c r="B8" s="121"/>
      <c r="C8" s="123">
        <f>+$AJ187</f>
        <v>0</v>
      </c>
      <c r="D8" s="139">
        <v>0</v>
      </c>
      <c r="E8" s="459"/>
      <c r="G8" s="57">
        <f t="shared" si="0"/>
        <v>0</v>
      </c>
      <c r="H8" s="30"/>
      <c r="I8" s="28">
        <f t="shared" si="1"/>
        <v>0</v>
      </c>
      <c r="J8" s="28">
        <f t="shared" si="2"/>
        <v>0</v>
      </c>
      <c r="K8" s="36"/>
      <c r="L8" s="40"/>
      <c r="M8" s="50"/>
      <c r="N8" s="242"/>
      <c r="O8" s="459"/>
      <c r="P8" s="29"/>
      <c r="AA8" s="459"/>
      <c r="AB8" s="29"/>
    </row>
    <row r="9" spans="1:28" ht="27" customHeight="1" x14ac:dyDescent="0.2">
      <c r="A9" s="138">
        <v>7</v>
      </c>
      <c r="B9" s="121"/>
      <c r="C9" s="123">
        <f>+$AJ207</f>
        <v>0</v>
      </c>
      <c r="D9" s="139">
        <v>0</v>
      </c>
      <c r="E9" s="459"/>
      <c r="G9" s="57">
        <f t="shared" si="0"/>
        <v>0</v>
      </c>
      <c r="H9" s="30"/>
      <c r="I9" s="28">
        <f t="shared" si="1"/>
        <v>0</v>
      </c>
      <c r="J9" s="28">
        <f t="shared" si="2"/>
        <v>0</v>
      </c>
      <c r="K9" s="36"/>
      <c r="L9" s="40"/>
      <c r="M9" s="50"/>
      <c r="N9" s="242"/>
      <c r="O9" s="459"/>
      <c r="P9" s="29"/>
      <c r="AA9" s="459"/>
      <c r="AB9" s="29"/>
    </row>
    <row r="10" spans="1:28" ht="27" customHeight="1" x14ac:dyDescent="0.2">
      <c r="A10" s="138">
        <v>8</v>
      </c>
      <c r="B10" s="121"/>
      <c r="C10" s="123">
        <f>+$AJ227</f>
        <v>0</v>
      </c>
      <c r="D10" s="139">
        <v>0</v>
      </c>
      <c r="E10" s="459"/>
      <c r="G10" s="57">
        <f t="shared" si="0"/>
        <v>0</v>
      </c>
      <c r="H10" s="30"/>
      <c r="I10" s="28">
        <f t="shared" si="1"/>
        <v>0</v>
      </c>
      <c r="J10" s="28">
        <f t="shared" si="2"/>
        <v>0</v>
      </c>
      <c r="K10" s="36"/>
      <c r="L10" s="40"/>
      <c r="M10" s="50"/>
      <c r="N10" s="242"/>
      <c r="O10" s="459"/>
      <c r="P10" s="29"/>
      <c r="AA10" s="459"/>
      <c r="AB10" s="29"/>
    </row>
    <row r="11" spans="1:28" ht="27" customHeight="1" x14ac:dyDescent="0.2">
      <c r="A11" s="138">
        <v>9</v>
      </c>
      <c r="B11" s="121"/>
      <c r="C11" s="123">
        <f>+$AJ247</f>
        <v>0</v>
      </c>
      <c r="D11" s="139">
        <v>0</v>
      </c>
      <c r="E11" s="459"/>
      <c r="G11" s="57">
        <f t="shared" si="0"/>
        <v>0</v>
      </c>
      <c r="H11" s="30"/>
      <c r="I11" s="28">
        <f t="shared" si="1"/>
        <v>0</v>
      </c>
      <c r="J11" s="28">
        <f t="shared" si="2"/>
        <v>0</v>
      </c>
      <c r="K11" s="36"/>
      <c r="L11" s="40"/>
      <c r="M11" s="50"/>
      <c r="N11" s="242"/>
      <c r="O11" s="459"/>
      <c r="P11" s="29"/>
      <c r="AA11" s="459"/>
      <c r="AB11" s="29"/>
    </row>
    <row r="12" spans="1:28" ht="27" customHeight="1" x14ac:dyDescent="0.2">
      <c r="A12" s="138">
        <v>10</v>
      </c>
      <c r="B12" s="121"/>
      <c r="C12" s="123">
        <f>+$AJ267</f>
        <v>0</v>
      </c>
      <c r="D12" s="139">
        <v>0</v>
      </c>
      <c r="E12" s="459"/>
      <c r="G12" s="57">
        <f t="shared" si="0"/>
        <v>0</v>
      </c>
      <c r="H12" s="30"/>
      <c r="I12" s="28">
        <f t="shared" si="1"/>
        <v>0</v>
      </c>
      <c r="J12" s="28">
        <f t="shared" si="2"/>
        <v>0</v>
      </c>
      <c r="K12" s="36"/>
      <c r="L12" s="40"/>
      <c r="M12" s="50"/>
      <c r="N12" s="242"/>
      <c r="O12" s="459"/>
      <c r="P12" s="29"/>
      <c r="AA12" s="459"/>
      <c r="AB12" s="29"/>
    </row>
    <row r="13" spans="1:28" ht="27" customHeight="1" x14ac:dyDescent="0.2">
      <c r="A13" s="138">
        <v>11</v>
      </c>
      <c r="B13" s="121"/>
      <c r="C13" s="123">
        <f>+$AJ287</f>
        <v>0</v>
      </c>
      <c r="D13" s="139">
        <v>0</v>
      </c>
      <c r="E13" s="459"/>
      <c r="G13" s="57">
        <f t="shared" si="0"/>
        <v>0</v>
      </c>
      <c r="H13" s="30"/>
      <c r="I13" s="28">
        <f t="shared" si="1"/>
        <v>0</v>
      </c>
      <c r="J13" s="28">
        <f t="shared" si="2"/>
        <v>0</v>
      </c>
      <c r="K13" s="36"/>
      <c r="L13" s="40"/>
      <c r="M13" s="50"/>
      <c r="N13" s="242"/>
      <c r="O13" s="459"/>
      <c r="P13" s="29"/>
      <c r="AA13" s="459"/>
      <c r="AB13" s="29"/>
    </row>
    <row r="14" spans="1:28" ht="27" customHeight="1" x14ac:dyDescent="0.2">
      <c r="A14" s="138">
        <v>12</v>
      </c>
      <c r="B14" s="121"/>
      <c r="C14" s="123">
        <f>+$AJ307</f>
        <v>0</v>
      </c>
      <c r="D14" s="139">
        <v>0</v>
      </c>
      <c r="E14" s="459"/>
      <c r="G14" s="57">
        <f t="shared" si="0"/>
        <v>0</v>
      </c>
      <c r="H14" s="30"/>
      <c r="I14" s="28">
        <f t="shared" si="1"/>
        <v>0</v>
      </c>
      <c r="J14" s="28">
        <f t="shared" si="2"/>
        <v>0</v>
      </c>
      <c r="K14" s="36"/>
      <c r="L14" s="40"/>
      <c r="M14" s="50"/>
      <c r="N14" s="242"/>
      <c r="O14" s="459"/>
      <c r="P14" s="29"/>
      <c r="AA14" s="459"/>
      <c r="AB14" s="29"/>
    </row>
    <row r="15" spans="1:28" ht="27" customHeight="1" x14ac:dyDescent="0.2">
      <c r="A15" s="138">
        <v>13</v>
      </c>
      <c r="B15" s="121"/>
      <c r="C15" s="123">
        <f>+$AJ327</f>
        <v>0</v>
      </c>
      <c r="D15" s="139">
        <v>0</v>
      </c>
      <c r="E15" s="459"/>
      <c r="G15" s="57">
        <f t="shared" si="0"/>
        <v>0</v>
      </c>
      <c r="H15" s="30"/>
      <c r="I15" s="28">
        <f t="shared" si="1"/>
        <v>0</v>
      </c>
      <c r="J15" s="28">
        <f t="shared" si="2"/>
        <v>0</v>
      </c>
      <c r="K15" s="36"/>
      <c r="L15" s="40"/>
      <c r="M15" s="50"/>
      <c r="N15" s="242"/>
      <c r="O15" s="459"/>
      <c r="P15" s="29"/>
      <c r="AA15" s="459"/>
      <c r="AB15" s="29"/>
    </row>
    <row r="16" spans="1:28" ht="27" customHeight="1" x14ac:dyDescent="0.2">
      <c r="A16" s="138">
        <v>14</v>
      </c>
      <c r="B16" s="121"/>
      <c r="C16" s="123">
        <f>+$AJ347</f>
        <v>0</v>
      </c>
      <c r="D16" s="139">
        <v>0</v>
      </c>
      <c r="E16" s="459"/>
      <c r="G16" s="57">
        <f t="shared" si="0"/>
        <v>0</v>
      </c>
      <c r="H16" s="30"/>
      <c r="I16" s="28">
        <f t="shared" si="1"/>
        <v>0</v>
      </c>
      <c r="J16" s="28">
        <f t="shared" si="2"/>
        <v>0</v>
      </c>
      <c r="K16" s="36"/>
      <c r="L16" s="40"/>
      <c r="M16" s="50"/>
      <c r="N16" s="242"/>
      <c r="O16" s="459"/>
      <c r="P16" s="29"/>
      <c r="AA16" s="459"/>
      <c r="AB16" s="29"/>
    </row>
    <row r="17" spans="1:28" ht="27" customHeight="1" x14ac:dyDescent="0.2">
      <c r="A17" s="138">
        <v>15</v>
      </c>
      <c r="B17" s="121"/>
      <c r="C17" s="123">
        <f>+$AJ367</f>
        <v>0</v>
      </c>
      <c r="D17" s="139">
        <v>0</v>
      </c>
      <c r="E17" s="459"/>
      <c r="G17" s="57">
        <f t="shared" si="0"/>
        <v>0</v>
      </c>
      <c r="H17" s="30"/>
      <c r="I17" s="28">
        <f t="shared" si="1"/>
        <v>0</v>
      </c>
      <c r="J17" s="28">
        <f t="shared" si="2"/>
        <v>0</v>
      </c>
      <c r="K17" s="36"/>
      <c r="L17" s="40"/>
      <c r="M17" s="50"/>
      <c r="N17" s="242"/>
      <c r="O17" s="459"/>
      <c r="P17" s="29"/>
      <c r="AA17" s="459"/>
      <c r="AB17" s="29"/>
    </row>
    <row r="18" spans="1:28" ht="27" customHeight="1" x14ac:dyDescent="0.2">
      <c r="A18" s="138">
        <v>16</v>
      </c>
      <c r="B18" s="121"/>
      <c r="C18" s="123">
        <f>+$AJ387</f>
        <v>0</v>
      </c>
      <c r="D18" s="139">
        <v>0</v>
      </c>
      <c r="E18" s="459"/>
      <c r="G18" s="57">
        <f t="shared" si="0"/>
        <v>0</v>
      </c>
      <c r="H18" s="30"/>
      <c r="I18" s="28">
        <f t="shared" si="1"/>
        <v>0</v>
      </c>
      <c r="J18" s="28">
        <f t="shared" si="2"/>
        <v>0</v>
      </c>
      <c r="K18" s="36"/>
      <c r="L18" s="40"/>
      <c r="M18" s="50"/>
      <c r="N18" s="242"/>
      <c r="O18" s="459"/>
      <c r="P18" s="29"/>
      <c r="AA18" s="459"/>
      <c r="AB18" s="29"/>
    </row>
    <row r="19" spans="1:28" ht="27" customHeight="1" x14ac:dyDescent="0.2">
      <c r="A19" s="138">
        <v>17</v>
      </c>
      <c r="B19" s="121"/>
      <c r="C19" s="123">
        <f>+$AJ407</f>
        <v>0</v>
      </c>
      <c r="D19" s="139">
        <v>0</v>
      </c>
      <c r="E19" s="459"/>
      <c r="G19" s="57">
        <f t="shared" si="0"/>
        <v>0</v>
      </c>
      <c r="H19" s="30"/>
      <c r="I19" s="28">
        <f t="shared" si="1"/>
        <v>0</v>
      </c>
      <c r="J19" s="28">
        <f t="shared" si="2"/>
        <v>0</v>
      </c>
      <c r="K19" s="36"/>
      <c r="L19" s="40"/>
      <c r="M19" s="50"/>
      <c r="N19" s="242"/>
      <c r="O19" s="459"/>
      <c r="P19" s="29"/>
      <c r="AA19" s="459"/>
      <c r="AB19" s="29"/>
    </row>
    <row r="20" spans="1:28" ht="27" customHeight="1" x14ac:dyDescent="0.2">
      <c r="A20" s="138">
        <v>18</v>
      </c>
      <c r="B20" s="121"/>
      <c r="C20" s="123">
        <f>+$AJ427</f>
        <v>0</v>
      </c>
      <c r="D20" s="139">
        <v>0</v>
      </c>
      <c r="E20" s="459"/>
      <c r="G20" s="57">
        <f t="shared" si="0"/>
        <v>0</v>
      </c>
      <c r="H20" s="30"/>
      <c r="I20" s="28">
        <f t="shared" si="1"/>
        <v>0</v>
      </c>
      <c r="J20" s="28">
        <f t="shared" si="2"/>
        <v>0</v>
      </c>
      <c r="K20" s="36"/>
      <c r="L20" s="40"/>
      <c r="M20" s="50"/>
      <c r="N20" s="242"/>
      <c r="O20" s="459"/>
      <c r="P20" s="29"/>
      <c r="AA20" s="459"/>
      <c r="AB20" s="29"/>
    </row>
    <row r="21" spans="1:28" ht="27" customHeight="1" x14ac:dyDescent="0.2">
      <c r="A21" s="138">
        <v>19</v>
      </c>
      <c r="B21" s="121"/>
      <c r="C21" s="123">
        <f>+$AJ447</f>
        <v>0</v>
      </c>
      <c r="D21" s="139">
        <v>0</v>
      </c>
      <c r="E21" s="459"/>
      <c r="G21" s="57">
        <f t="shared" si="0"/>
        <v>0</v>
      </c>
      <c r="H21" s="30"/>
      <c r="I21" s="28">
        <f t="shared" si="1"/>
        <v>0</v>
      </c>
      <c r="J21" s="28">
        <f t="shared" si="2"/>
        <v>0</v>
      </c>
      <c r="K21" s="36"/>
      <c r="L21" s="40"/>
      <c r="M21" s="50"/>
      <c r="N21" s="242"/>
      <c r="O21" s="459"/>
      <c r="P21" s="29"/>
      <c r="AA21" s="459"/>
      <c r="AB21" s="29"/>
    </row>
    <row r="22" spans="1:28" ht="27" customHeight="1" x14ac:dyDescent="0.2">
      <c r="A22" s="138">
        <v>20</v>
      </c>
      <c r="B22" s="121"/>
      <c r="C22" s="123">
        <f>+$AJ467</f>
        <v>0</v>
      </c>
      <c r="D22" s="139">
        <v>0</v>
      </c>
      <c r="E22" s="459"/>
      <c r="G22" s="57">
        <f t="shared" si="0"/>
        <v>0</v>
      </c>
      <c r="H22" s="30"/>
      <c r="I22" s="28">
        <f t="shared" si="1"/>
        <v>0</v>
      </c>
      <c r="J22" s="28">
        <f t="shared" si="2"/>
        <v>0</v>
      </c>
      <c r="K22" s="36"/>
      <c r="L22" s="40"/>
      <c r="M22" s="50"/>
      <c r="N22" s="242"/>
      <c r="O22" s="459"/>
      <c r="P22" s="29"/>
      <c r="AA22" s="459"/>
      <c r="AB22" s="29"/>
    </row>
    <row r="23" spans="1:28" ht="27" customHeight="1" x14ac:dyDescent="0.2">
      <c r="A23" s="138">
        <v>21</v>
      </c>
      <c r="B23" s="121"/>
      <c r="C23" s="123">
        <f>+$AJ487</f>
        <v>0</v>
      </c>
      <c r="D23" s="139">
        <v>0</v>
      </c>
      <c r="E23" s="459"/>
      <c r="G23" s="57">
        <f t="shared" si="0"/>
        <v>0</v>
      </c>
      <c r="H23" s="30"/>
      <c r="I23" s="28">
        <f t="shared" si="1"/>
        <v>0</v>
      </c>
      <c r="J23" s="28">
        <f t="shared" si="2"/>
        <v>0</v>
      </c>
      <c r="K23" s="36"/>
      <c r="L23" s="40"/>
      <c r="M23" s="50"/>
      <c r="N23" s="242"/>
      <c r="O23" s="459"/>
      <c r="P23" s="29"/>
      <c r="AA23" s="459"/>
      <c r="AB23" s="29"/>
    </row>
    <row r="24" spans="1:28" ht="27" customHeight="1" x14ac:dyDescent="0.2">
      <c r="A24" s="138">
        <v>22</v>
      </c>
      <c r="B24" s="121"/>
      <c r="C24" s="123">
        <f>+$AJ507</f>
        <v>0</v>
      </c>
      <c r="D24" s="139">
        <v>0</v>
      </c>
      <c r="E24" s="459"/>
      <c r="G24" s="57">
        <f t="shared" si="0"/>
        <v>0</v>
      </c>
      <c r="H24" s="30"/>
      <c r="I24" s="28">
        <f t="shared" si="1"/>
        <v>0</v>
      </c>
      <c r="J24" s="28">
        <f t="shared" si="2"/>
        <v>0</v>
      </c>
      <c r="K24" s="36"/>
      <c r="L24" s="40"/>
      <c r="M24" s="50"/>
      <c r="N24" s="242"/>
      <c r="O24" s="459"/>
      <c r="P24" s="29"/>
      <c r="AA24" s="459"/>
      <c r="AB24" s="29"/>
    </row>
    <row r="25" spans="1:28" ht="27" customHeight="1" x14ac:dyDescent="0.2">
      <c r="A25" s="138">
        <v>23</v>
      </c>
      <c r="B25" s="121"/>
      <c r="C25" s="123">
        <f>+$AJ527</f>
        <v>0</v>
      </c>
      <c r="D25" s="139">
        <v>0</v>
      </c>
      <c r="E25" s="459"/>
      <c r="G25" s="57">
        <f t="shared" si="0"/>
        <v>0</v>
      </c>
      <c r="H25" s="30"/>
      <c r="I25" s="28">
        <f t="shared" si="1"/>
        <v>0</v>
      </c>
      <c r="J25" s="28">
        <f t="shared" si="2"/>
        <v>0</v>
      </c>
      <c r="K25" s="36"/>
      <c r="L25" s="40"/>
      <c r="M25" s="50"/>
      <c r="N25" s="242"/>
      <c r="O25" s="459"/>
      <c r="P25" s="29"/>
      <c r="AA25" s="459"/>
      <c r="AB25" s="29"/>
    </row>
    <row r="26" spans="1:28" ht="27" customHeight="1" x14ac:dyDescent="0.2">
      <c r="A26" s="138">
        <v>24</v>
      </c>
      <c r="B26" s="121"/>
      <c r="C26" s="123">
        <f>+$AJ547</f>
        <v>0</v>
      </c>
      <c r="D26" s="139">
        <v>0</v>
      </c>
      <c r="E26" s="459"/>
      <c r="G26" s="57">
        <f t="shared" si="0"/>
        <v>0</v>
      </c>
      <c r="H26" s="30"/>
      <c r="I26" s="28">
        <f t="shared" si="1"/>
        <v>0</v>
      </c>
      <c r="J26" s="28">
        <f t="shared" si="2"/>
        <v>0</v>
      </c>
      <c r="K26" s="36"/>
      <c r="L26" s="40"/>
      <c r="M26" s="50"/>
      <c r="N26" s="242"/>
      <c r="O26" s="459"/>
      <c r="P26" s="29"/>
      <c r="AA26" s="459"/>
      <c r="AB26" s="29"/>
    </row>
    <row r="27" spans="1:28" ht="27" customHeight="1" x14ac:dyDescent="0.2">
      <c r="A27" s="138">
        <v>25</v>
      </c>
      <c r="B27" s="121"/>
      <c r="C27" s="123">
        <f>+$AJ567</f>
        <v>0</v>
      </c>
      <c r="D27" s="139">
        <v>0</v>
      </c>
      <c r="E27" s="459"/>
      <c r="G27" s="57">
        <f t="shared" si="0"/>
        <v>0</v>
      </c>
      <c r="H27" s="30"/>
      <c r="I27" s="28">
        <f t="shared" si="1"/>
        <v>0</v>
      </c>
      <c r="J27" s="28">
        <f t="shared" si="2"/>
        <v>0</v>
      </c>
      <c r="K27" s="36"/>
      <c r="L27" s="40"/>
      <c r="M27" s="50"/>
      <c r="N27" s="242"/>
      <c r="O27" s="459"/>
      <c r="P27" s="29"/>
      <c r="AA27" s="459"/>
      <c r="AB27" s="29"/>
    </row>
    <row r="28" spans="1:28" ht="27" customHeight="1" x14ac:dyDescent="0.2">
      <c r="A28" s="138">
        <v>26</v>
      </c>
      <c r="B28" s="121"/>
      <c r="C28" s="123">
        <f>+$AJ587</f>
        <v>0</v>
      </c>
      <c r="D28" s="139">
        <v>0</v>
      </c>
      <c r="E28" s="459"/>
      <c r="G28" s="57">
        <f t="shared" si="0"/>
        <v>0</v>
      </c>
      <c r="H28" s="30"/>
      <c r="I28" s="28">
        <f t="shared" si="1"/>
        <v>0</v>
      </c>
      <c r="J28" s="28">
        <f t="shared" si="2"/>
        <v>0</v>
      </c>
      <c r="K28" s="36"/>
      <c r="L28" s="40"/>
      <c r="M28" s="50"/>
      <c r="N28" s="242"/>
      <c r="O28" s="459"/>
      <c r="P28" s="29"/>
      <c r="AA28" s="459"/>
      <c r="AB28" s="29"/>
    </row>
    <row r="29" spans="1:28" ht="27" customHeight="1" x14ac:dyDescent="0.2">
      <c r="A29" s="138">
        <v>27</v>
      </c>
      <c r="B29" s="121"/>
      <c r="C29" s="123">
        <f>+$AJ607</f>
        <v>0</v>
      </c>
      <c r="D29" s="139">
        <v>0</v>
      </c>
      <c r="E29" s="459"/>
      <c r="G29" s="57">
        <f t="shared" si="0"/>
        <v>0</v>
      </c>
      <c r="H29" s="30"/>
      <c r="I29" s="28">
        <f t="shared" si="1"/>
        <v>0</v>
      </c>
      <c r="J29" s="28">
        <f t="shared" si="2"/>
        <v>0</v>
      </c>
      <c r="K29" s="36"/>
      <c r="L29" s="40"/>
      <c r="M29" s="50"/>
      <c r="N29" s="242"/>
      <c r="O29" s="459"/>
      <c r="P29" s="29"/>
      <c r="AA29" s="459"/>
      <c r="AB29" s="29"/>
    </row>
    <row r="30" spans="1:28" ht="27" customHeight="1" x14ac:dyDescent="0.2">
      <c r="A30" s="138">
        <v>28</v>
      </c>
      <c r="B30" s="121"/>
      <c r="C30" s="123">
        <f>+$AJ627</f>
        <v>0</v>
      </c>
      <c r="D30" s="139">
        <v>0</v>
      </c>
      <c r="E30" s="459"/>
      <c r="G30" s="57">
        <f t="shared" si="0"/>
        <v>0</v>
      </c>
      <c r="H30" s="30"/>
      <c r="I30" s="28">
        <f t="shared" si="1"/>
        <v>0</v>
      </c>
      <c r="J30" s="28">
        <f t="shared" si="2"/>
        <v>0</v>
      </c>
      <c r="K30" s="36"/>
      <c r="L30" s="40"/>
      <c r="M30" s="50"/>
      <c r="N30" s="242"/>
      <c r="O30" s="459"/>
      <c r="P30" s="29"/>
      <c r="AA30" s="459"/>
      <c r="AB30" s="29"/>
    </row>
    <row r="31" spans="1:28" ht="27" customHeight="1" x14ac:dyDescent="0.2">
      <c r="A31" s="138">
        <v>29</v>
      </c>
      <c r="B31" s="121"/>
      <c r="C31" s="123">
        <f>+$AJ647</f>
        <v>0</v>
      </c>
      <c r="D31" s="139">
        <v>0</v>
      </c>
      <c r="E31" s="459"/>
      <c r="G31" s="57">
        <f t="shared" si="0"/>
        <v>0</v>
      </c>
      <c r="H31" s="30"/>
      <c r="I31" s="28">
        <f t="shared" si="1"/>
        <v>0</v>
      </c>
      <c r="J31" s="28">
        <f t="shared" si="2"/>
        <v>0</v>
      </c>
      <c r="K31" s="36"/>
      <c r="L31" s="40"/>
      <c r="M31" s="50"/>
      <c r="N31" s="242"/>
      <c r="O31" s="459"/>
      <c r="P31" s="29"/>
      <c r="AA31" s="459"/>
      <c r="AB31" s="29"/>
    </row>
    <row r="32" spans="1:28" ht="27" customHeight="1" x14ac:dyDescent="0.2">
      <c r="A32" s="138">
        <v>30</v>
      </c>
      <c r="B32" s="121"/>
      <c r="C32" s="122">
        <f>+$AJ667</f>
        <v>0</v>
      </c>
      <c r="D32" s="139">
        <v>0</v>
      </c>
      <c r="E32" s="459"/>
      <c r="G32" s="57">
        <f t="shared" si="0"/>
        <v>0</v>
      </c>
      <c r="H32" s="30"/>
      <c r="I32" s="28">
        <f t="shared" si="1"/>
        <v>0</v>
      </c>
      <c r="J32" s="28">
        <f t="shared" si="2"/>
        <v>0</v>
      </c>
      <c r="K32" s="36"/>
      <c r="L32" s="40"/>
      <c r="M32" s="50"/>
      <c r="N32" s="242"/>
      <c r="O32" s="459"/>
      <c r="P32" s="29"/>
      <c r="AA32" s="459"/>
      <c r="AB32" s="29"/>
    </row>
    <row r="33" spans="1:28" ht="27" customHeight="1" x14ac:dyDescent="0.2">
      <c r="A33" s="138">
        <v>31</v>
      </c>
      <c r="B33" s="121"/>
      <c r="C33" s="122">
        <f>+$AJ687</f>
        <v>0</v>
      </c>
      <c r="D33" s="139">
        <v>0</v>
      </c>
      <c r="E33" s="459"/>
      <c r="G33" s="57">
        <f t="shared" si="0"/>
        <v>0</v>
      </c>
      <c r="H33" s="30"/>
      <c r="I33" s="28">
        <f t="shared" si="1"/>
        <v>0</v>
      </c>
      <c r="J33" s="28">
        <f t="shared" si="2"/>
        <v>0</v>
      </c>
      <c r="K33" s="36"/>
      <c r="L33" s="40"/>
      <c r="M33" s="50"/>
      <c r="N33" s="242"/>
      <c r="O33" s="459"/>
      <c r="P33" s="29"/>
      <c r="AA33" s="459"/>
      <c r="AB33" s="29"/>
    </row>
    <row r="34" spans="1:28" ht="27" customHeight="1" x14ac:dyDescent="0.2">
      <c r="A34" s="138">
        <v>32</v>
      </c>
      <c r="B34" s="121"/>
      <c r="C34" s="122">
        <f>+$AJ707</f>
        <v>0</v>
      </c>
      <c r="D34" s="139">
        <v>0</v>
      </c>
      <c r="E34" s="459"/>
      <c r="G34" s="57">
        <f t="shared" si="0"/>
        <v>0</v>
      </c>
      <c r="H34" s="30"/>
      <c r="I34" s="28">
        <f t="shared" si="1"/>
        <v>0</v>
      </c>
      <c r="J34" s="28">
        <f t="shared" si="2"/>
        <v>0</v>
      </c>
      <c r="K34" s="36"/>
      <c r="L34" s="40"/>
      <c r="M34" s="50"/>
      <c r="N34" s="242"/>
      <c r="O34" s="459"/>
      <c r="P34" s="29"/>
      <c r="AA34" s="459"/>
      <c r="AB34" s="29"/>
    </row>
    <row r="35" spans="1:28" ht="27" customHeight="1" x14ac:dyDescent="0.2">
      <c r="A35" s="138">
        <v>33</v>
      </c>
      <c r="B35" s="121"/>
      <c r="C35" s="122">
        <f>+$AJ727</f>
        <v>0</v>
      </c>
      <c r="D35" s="139">
        <v>0</v>
      </c>
      <c r="E35" s="459"/>
      <c r="G35" s="57">
        <f t="shared" si="0"/>
        <v>0</v>
      </c>
      <c r="H35" s="30"/>
      <c r="I35" s="28">
        <f t="shared" si="1"/>
        <v>0</v>
      </c>
      <c r="J35" s="28">
        <f t="shared" si="2"/>
        <v>0</v>
      </c>
      <c r="K35" s="36"/>
      <c r="L35" s="40"/>
      <c r="M35" s="50"/>
      <c r="N35" s="242"/>
      <c r="O35" s="459"/>
      <c r="P35" s="29"/>
      <c r="AA35" s="459"/>
      <c r="AB35" s="29"/>
    </row>
    <row r="36" spans="1:28" ht="27" customHeight="1" x14ac:dyDescent="0.2">
      <c r="A36" s="138">
        <v>34</v>
      </c>
      <c r="B36" s="121"/>
      <c r="C36" s="122">
        <f>+$AJ747</f>
        <v>0</v>
      </c>
      <c r="D36" s="139">
        <v>0</v>
      </c>
      <c r="E36" s="459"/>
      <c r="G36" s="57">
        <f t="shared" si="0"/>
        <v>0</v>
      </c>
      <c r="H36" s="30"/>
      <c r="I36" s="28">
        <f t="shared" si="1"/>
        <v>0</v>
      </c>
      <c r="J36" s="28">
        <f t="shared" si="2"/>
        <v>0</v>
      </c>
      <c r="K36" s="36"/>
      <c r="L36" s="40"/>
      <c r="M36" s="50"/>
      <c r="N36" s="242"/>
      <c r="O36" s="459"/>
      <c r="P36" s="29"/>
      <c r="AA36" s="459"/>
      <c r="AB36" s="29"/>
    </row>
    <row r="37" spans="1:28" ht="27" customHeight="1" x14ac:dyDescent="0.2">
      <c r="A37" s="138">
        <v>35</v>
      </c>
      <c r="B37" s="121"/>
      <c r="C37" s="122">
        <f>+$AJ767</f>
        <v>0</v>
      </c>
      <c r="D37" s="139">
        <v>0</v>
      </c>
      <c r="E37" s="459"/>
      <c r="G37" s="57">
        <f t="shared" si="0"/>
        <v>0</v>
      </c>
      <c r="H37" s="30"/>
      <c r="I37" s="28">
        <f t="shared" si="1"/>
        <v>0</v>
      </c>
      <c r="J37" s="28">
        <f t="shared" si="2"/>
        <v>0</v>
      </c>
      <c r="K37" s="36"/>
      <c r="L37" s="40"/>
      <c r="M37" s="50"/>
      <c r="N37" s="242"/>
      <c r="O37" s="459"/>
      <c r="P37" s="29"/>
      <c r="AA37" s="459"/>
      <c r="AB37" s="29"/>
    </row>
    <row r="38" spans="1:28" ht="27" customHeight="1" x14ac:dyDescent="0.2">
      <c r="A38" s="138">
        <v>36</v>
      </c>
      <c r="B38" s="121"/>
      <c r="C38" s="122">
        <f>+$AJ787</f>
        <v>0</v>
      </c>
      <c r="D38" s="139">
        <v>0</v>
      </c>
      <c r="E38" s="459"/>
      <c r="G38" s="57">
        <f t="shared" si="0"/>
        <v>0</v>
      </c>
      <c r="H38" s="30"/>
      <c r="I38" s="28">
        <f t="shared" si="1"/>
        <v>0</v>
      </c>
      <c r="J38" s="28">
        <f t="shared" si="2"/>
        <v>0</v>
      </c>
      <c r="K38" s="36"/>
      <c r="L38" s="40"/>
      <c r="M38" s="50"/>
      <c r="N38" s="242"/>
      <c r="O38" s="459"/>
      <c r="P38" s="29"/>
      <c r="AA38" s="459"/>
      <c r="AB38" s="29"/>
    </row>
    <row r="39" spans="1:28" ht="27" customHeight="1" x14ac:dyDescent="0.2">
      <c r="A39" s="138">
        <v>37</v>
      </c>
      <c r="B39" s="121"/>
      <c r="C39" s="122">
        <f>+$AJ807</f>
        <v>0</v>
      </c>
      <c r="D39" s="139">
        <v>0</v>
      </c>
      <c r="E39" s="459"/>
      <c r="G39" s="57">
        <f t="shared" si="0"/>
        <v>0</v>
      </c>
      <c r="H39" s="30"/>
      <c r="I39" s="28">
        <f t="shared" si="1"/>
        <v>0</v>
      </c>
      <c r="J39" s="28">
        <f t="shared" si="2"/>
        <v>0</v>
      </c>
      <c r="K39" s="36"/>
      <c r="L39" s="40"/>
      <c r="M39" s="50"/>
      <c r="N39" s="242"/>
      <c r="O39" s="459"/>
      <c r="P39" s="29"/>
      <c r="AA39" s="459"/>
      <c r="AB39" s="29"/>
    </row>
    <row r="40" spans="1:28" ht="27" customHeight="1" x14ac:dyDescent="0.2">
      <c r="A40" s="138">
        <v>38</v>
      </c>
      <c r="B40" s="121"/>
      <c r="C40" s="122">
        <f>+$AJ827</f>
        <v>0</v>
      </c>
      <c r="D40" s="139">
        <v>0</v>
      </c>
      <c r="E40" s="459"/>
      <c r="G40" s="57">
        <f t="shared" si="0"/>
        <v>0</v>
      </c>
      <c r="H40" s="30"/>
      <c r="I40" s="28">
        <f t="shared" si="1"/>
        <v>0</v>
      </c>
      <c r="J40" s="28">
        <f t="shared" si="2"/>
        <v>0</v>
      </c>
      <c r="K40" s="36"/>
      <c r="L40" s="40"/>
      <c r="M40" s="50"/>
      <c r="N40" s="242"/>
      <c r="O40" s="459"/>
      <c r="P40" s="29"/>
      <c r="AA40" s="459"/>
      <c r="AB40" s="29"/>
    </row>
    <row r="41" spans="1:28" ht="27" customHeight="1" x14ac:dyDescent="0.2">
      <c r="A41" s="138">
        <v>39</v>
      </c>
      <c r="B41" s="121"/>
      <c r="C41" s="122">
        <f>+$AJ847</f>
        <v>0</v>
      </c>
      <c r="D41" s="139">
        <v>0</v>
      </c>
      <c r="E41" s="459"/>
      <c r="G41" s="57">
        <f t="shared" si="0"/>
        <v>0</v>
      </c>
      <c r="H41" s="30"/>
      <c r="I41" s="28">
        <f t="shared" si="1"/>
        <v>0</v>
      </c>
      <c r="J41" s="28">
        <f t="shared" si="2"/>
        <v>0</v>
      </c>
      <c r="K41" s="36"/>
      <c r="L41" s="40"/>
      <c r="M41" s="50"/>
      <c r="N41" s="242"/>
      <c r="O41" s="459"/>
      <c r="P41" s="29"/>
      <c r="AA41" s="459"/>
      <c r="AB41" s="29"/>
    </row>
    <row r="42" spans="1:28" ht="27" customHeight="1" x14ac:dyDescent="0.2">
      <c r="A42" s="138">
        <v>40</v>
      </c>
      <c r="B42" s="121"/>
      <c r="C42" s="122">
        <f>+$AJ867</f>
        <v>0</v>
      </c>
      <c r="D42" s="139">
        <v>0</v>
      </c>
      <c r="E42" s="459"/>
      <c r="G42" s="57">
        <f t="shared" si="0"/>
        <v>0</v>
      </c>
      <c r="H42" s="30"/>
      <c r="I42" s="28">
        <f t="shared" si="1"/>
        <v>0</v>
      </c>
      <c r="J42" s="28">
        <f t="shared" si="2"/>
        <v>0</v>
      </c>
      <c r="K42" s="36"/>
      <c r="L42" s="40"/>
      <c r="M42" s="50"/>
      <c r="N42" s="242"/>
      <c r="O42" s="459"/>
      <c r="P42" s="29"/>
      <c r="AA42" s="459"/>
      <c r="AB42" s="29"/>
    </row>
    <row r="43" spans="1:28" ht="27" customHeight="1" x14ac:dyDescent="0.2">
      <c r="A43" s="138">
        <v>41</v>
      </c>
      <c r="B43" s="121"/>
      <c r="C43" s="122">
        <f>+$AJ887</f>
        <v>0</v>
      </c>
      <c r="D43" s="139">
        <v>0</v>
      </c>
      <c r="E43" s="459"/>
      <c r="G43" s="57">
        <f t="shared" si="0"/>
        <v>0</v>
      </c>
      <c r="H43" s="30"/>
      <c r="I43" s="28">
        <f t="shared" si="1"/>
        <v>0</v>
      </c>
      <c r="J43" s="28">
        <f t="shared" si="2"/>
        <v>0</v>
      </c>
      <c r="K43" s="36"/>
      <c r="L43" s="40"/>
      <c r="M43" s="50"/>
      <c r="N43" s="242"/>
      <c r="O43" s="459"/>
      <c r="P43" s="29"/>
      <c r="AA43" s="459"/>
      <c r="AB43" s="29"/>
    </row>
    <row r="44" spans="1:28" ht="27" customHeight="1" x14ac:dyDescent="0.2">
      <c r="A44" s="138">
        <v>42</v>
      </c>
      <c r="B44" s="121"/>
      <c r="C44" s="122">
        <f>+$AJ907</f>
        <v>0</v>
      </c>
      <c r="D44" s="139">
        <v>0</v>
      </c>
      <c r="E44" s="459"/>
      <c r="G44" s="57">
        <f t="shared" si="0"/>
        <v>0</v>
      </c>
      <c r="H44" s="30"/>
      <c r="I44" s="28">
        <f t="shared" si="1"/>
        <v>0</v>
      </c>
      <c r="J44" s="28">
        <f t="shared" si="2"/>
        <v>0</v>
      </c>
      <c r="K44" s="36"/>
      <c r="L44" s="40"/>
      <c r="M44" s="50"/>
      <c r="N44" s="242"/>
      <c r="O44" s="459"/>
      <c r="P44" s="29"/>
      <c r="AA44" s="459"/>
      <c r="AB44" s="29"/>
    </row>
    <row r="45" spans="1:28" ht="27" customHeight="1" x14ac:dyDescent="0.2">
      <c r="A45" s="138">
        <v>43</v>
      </c>
      <c r="B45" s="121"/>
      <c r="C45" s="122">
        <f>+$AJ927</f>
        <v>0</v>
      </c>
      <c r="D45" s="139">
        <v>0</v>
      </c>
      <c r="E45" s="459"/>
      <c r="G45" s="57">
        <f t="shared" si="0"/>
        <v>0</v>
      </c>
      <c r="H45" s="30"/>
      <c r="I45" s="28">
        <f t="shared" si="1"/>
        <v>0</v>
      </c>
      <c r="J45" s="28">
        <f t="shared" si="2"/>
        <v>0</v>
      </c>
      <c r="K45" s="36"/>
      <c r="L45" s="40"/>
      <c r="M45" s="50"/>
      <c r="N45" s="242"/>
      <c r="O45" s="459"/>
      <c r="P45" s="29"/>
      <c r="AA45" s="459"/>
      <c r="AB45" s="29"/>
    </row>
    <row r="46" spans="1:28" ht="27" customHeight="1" x14ac:dyDescent="0.2">
      <c r="A46" s="138">
        <v>44</v>
      </c>
      <c r="B46" s="121"/>
      <c r="C46" s="122">
        <f>+$AJ947</f>
        <v>0</v>
      </c>
      <c r="D46" s="139">
        <v>0</v>
      </c>
      <c r="E46" s="459"/>
      <c r="G46" s="57">
        <f t="shared" si="0"/>
        <v>0</v>
      </c>
      <c r="H46" s="30"/>
      <c r="I46" s="28">
        <f t="shared" si="1"/>
        <v>0</v>
      </c>
      <c r="J46" s="28">
        <f t="shared" si="2"/>
        <v>0</v>
      </c>
      <c r="K46" s="36"/>
      <c r="L46" s="40"/>
      <c r="M46" s="50"/>
      <c r="N46" s="242"/>
      <c r="O46" s="459"/>
      <c r="P46" s="29"/>
      <c r="AA46" s="459"/>
      <c r="AB46" s="29"/>
    </row>
    <row r="47" spans="1:28" ht="27" customHeight="1" x14ac:dyDescent="0.2">
      <c r="A47" s="138">
        <v>45</v>
      </c>
      <c r="B47" s="121"/>
      <c r="C47" s="122">
        <f>+$AJ967</f>
        <v>0</v>
      </c>
      <c r="D47" s="139">
        <v>0</v>
      </c>
      <c r="E47" s="459"/>
      <c r="G47" s="57">
        <f t="shared" si="0"/>
        <v>0</v>
      </c>
      <c r="H47" s="30"/>
      <c r="I47" s="28">
        <f t="shared" si="1"/>
        <v>0</v>
      </c>
      <c r="J47" s="28">
        <f t="shared" si="2"/>
        <v>0</v>
      </c>
      <c r="K47" s="36"/>
      <c r="L47" s="40"/>
      <c r="M47" s="50"/>
      <c r="N47" s="242"/>
      <c r="O47" s="459"/>
      <c r="P47" s="29"/>
      <c r="AA47" s="459"/>
      <c r="AB47" s="29"/>
    </row>
    <row r="48" spans="1:28" ht="27" customHeight="1" thickBot="1" x14ac:dyDescent="0.25">
      <c r="A48" s="138">
        <v>46</v>
      </c>
      <c r="B48" s="121"/>
      <c r="C48" s="122">
        <f>+$AJ987</f>
        <v>0</v>
      </c>
      <c r="D48" s="139">
        <v>0</v>
      </c>
      <c r="E48" s="459"/>
      <c r="G48" s="58">
        <f t="shared" si="0"/>
        <v>0</v>
      </c>
      <c r="H48" s="30"/>
      <c r="I48" s="59">
        <f t="shared" si="1"/>
        <v>0</v>
      </c>
      <c r="J48" s="59">
        <f t="shared" si="2"/>
        <v>0</v>
      </c>
      <c r="K48" s="53"/>
      <c r="L48" s="54"/>
      <c r="M48" s="55"/>
      <c r="N48" s="242"/>
      <c r="O48" s="459"/>
      <c r="P48" s="29"/>
      <c r="AA48" s="459"/>
      <c r="AB48" s="29"/>
    </row>
    <row r="49" spans="1:28" ht="24.75" customHeight="1" thickBot="1" x14ac:dyDescent="0.25">
      <c r="A49" s="126"/>
      <c r="B49" s="127" t="s">
        <v>3</v>
      </c>
      <c r="C49" s="128">
        <f>SUM(C3:C48)</f>
        <v>0</v>
      </c>
      <c r="D49" s="129">
        <f>SUM(D3:D48)</f>
        <v>0</v>
      </c>
      <c r="E49" s="459"/>
      <c r="G49" s="60" t="s">
        <v>3</v>
      </c>
      <c r="H49" s="61"/>
      <c r="I49" s="61">
        <f>SUM(I3:I48)</f>
        <v>0</v>
      </c>
      <c r="J49" s="89">
        <f>SUM(J3:J48)</f>
        <v>0</v>
      </c>
      <c r="K49" s="90">
        <f t="shared" ref="K49:M49" si="3">SUM(K3:K48)</f>
        <v>0</v>
      </c>
      <c r="L49" s="91">
        <f t="shared" si="3"/>
        <v>0</v>
      </c>
      <c r="M49" s="92">
        <f t="shared" si="3"/>
        <v>0</v>
      </c>
      <c r="N49" s="242"/>
      <c r="O49" s="459"/>
      <c r="P49" s="29"/>
      <c r="AA49" s="459"/>
      <c r="AB49" s="29"/>
    </row>
    <row r="50" spans="1:28" ht="13.5" thickBot="1" x14ac:dyDescent="0.25">
      <c r="C50" s="495"/>
      <c r="D50" s="495"/>
    </row>
    <row r="51" spans="1:28" ht="17.25" thickTop="1" thickBot="1" x14ac:dyDescent="0.25">
      <c r="A51" s="774" t="s">
        <v>148</v>
      </c>
      <c r="B51" s="775"/>
      <c r="C51" s="495"/>
      <c r="D51" s="495"/>
    </row>
    <row r="52" spans="1:28" ht="14.25" thickTop="1" thickBot="1" x14ac:dyDescent="0.25">
      <c r="A52" s="776"/>
      <c r="B52" s="777"/>
      <c r="C52" s="495"/>
      <c r="D52" s="495"/>
    </row>
    <row r="53" spans="1:28" ht="14.25" customHeight="1" thickTop="1" thickBot="1" x14ac:dyDescent="0.25">
      <c r="A53" s="776"/>
      <c r="B53" s="777"/>
      <c r="C53" s="495"/>
      <c r="D53" s="495"/>
    </row>
    <row r="54" spans="1:28" ht="14.25" customHeight="1" thickTop="1" thickBot="1" x14ac:dyDescent="0.25">
      <c r="A54" s="776"/>
      <c r="B54" s="777"/>
      <c r="C54" s="495"/>
      <c r="D54" s="495"/>
    </row>
    <row r="55" spans="1:28" ht="14.25" customHeight="1" thickTop="1" x14ac:dyDescent="0.2">
      <c r="A55" s="29"/>
      <c r="C55" s="495"/>
      <c r="D55" s="495"/>
    </row>
    <row r="56" spans="1:28" x14ac:dyDescent="0.2">
      <c r="C56" s="495"/>
      <c r="D56" s="495"/>
    </row>
    <row r="57" spans="1:28" x14ac:dyDescent="0.2">
      <c r="C57" s="495"/>
      <c r="D57" s="495"/>
    </row>
    <row r="58" spans="1:28" x14ac:dyDescent="0.2">
      <c r="A58" s="496">
        <f>'ראשי-פרטים כלליים וריכוז הוצאות'!$F$103</f>
        <v>1</v>
      </c>
    </row>
    <row r="59" spans="1:28" x14ac:dyDescent="0.2">
      <c r="A59" s="496">
        <f>INDEX('ראשי-פרטים כלליים וריכוז הוצאות'!$I$106:$I$155,A58)</f>
        <v>0</v>
      </c>
    </row>
    <row r="62" spans="1:28" x14ac:dyDescent="0.2">
      <c r="B62" s="235"/>
      <c r="C62" s="497">
        <f>C73</f>
        <v>44652</v>
      </c>
      <c r="D62" s="235"/>
      <c r="E62" s="497">
        <f>E73</f>
        <v>44652</v>
      </c>
    </row>
    <row r="73" spans="1:38" ht="18.75" x14ac:dyDescent="0.2">
      <c r="B73" s="498" t="s">
        <v>40</v>
      </c>
      <c r="C73" s="499">
        <f>'ראשי-פרטים כלליים וריכוז הוצאות'!C21:D21</f>
        <v>44652</v>
      </c>
      <c r="D73" s="500" t="s">
        <v>41</v>
      </c>
      <c r="E73" s="499">
        <f>'ראשי-פרטים כלליים וריכוז הוצאות'!E21:F21</f>
        <v>44652</v>
      </c>
    </row>
    <row r="74" spans="1:38" ht="13.5" thickBot="1" x14ac:dyDescent="0.25"/>
    <row r="75" spans="1:38" ht="16.5" customHeight="1" thickBot="1" x14ac:dyDescent="0.25">
      <c r="A75" s="501">
        <v>1</v>
      </c>
      <c r="B75" s="502"/>
      <c r="C75" s="769" t="s">
        <v>33</v>
      </c>
      <c r="D75" s="769" t="s">
        <v>158</v>
      </c>
      <c r="E75" s="769" t="s">
        <v>34</v>
      </c>
      <c r="F75" s="504">
        <f>+$AJ87</f>
        <v>0</v>
      </c>
      <c r="G75" s="235"/>
      <c r="H75" s="235"/>
      <c r="I75" s="235"/>
      <c r="O75" s="501" t="s">
        <v>23</v>
      </c>
      <c r="P75" s="502"/>
      <c r="Q75" s="503" t="s">
        <v>33</v>
      </c>
      <c r="R75" s="769" t="s">
        <v>158</v>
      </c>
      <c r="S75" s="503" t="s">
        <v>34</v>
      </c>
      <c r="T75" s="504">
        <f>+$AJ87</f>
        <v>0</v>
      </c>
      <c r="U75" s="235"/>
      <c r="V75" s="235"/>
      <c r="W75" s="501">
        <v>1</v>
      </c>
      <c r="X75" s="502"/>
      <c r="Y75" s="769" t="s">
        <v>33</v>
      </c>
      <c r="Z75" s="769" t="s">
        <v>158</v>
      </c>
      <c r="AA75" s="769" t="s">
        <v>34</v>
      </c>
      <c r="AB75" s="504">
        <f>+$AJ87</f>
        <v>0</v>
      </c>
      <c r="AC75" s="235"/>
      <c r="AD75" s="235"/>
      <c r="AE75" s="772" t="s">
        <v>23</v>
      </c>
      <c r="AF75" s="502"/>
      <c r="AG75" s="769" t="s">
        <v>33</v>
      </c>
      <c r="AH75" s="769" t="s">
        <v>158</v>
      </c>
      <c r="AI75" s="769" t="s">
        <v>34</v>
      </c>
      <c r="AJ75" s="769" t="s">
        <v>18</v>
      </c>
      <c r="AK75" s="235"/>
      <c r="AL75" s="235"/>
    </row>
    <row r="76" spans="1:38" ht="25.5" x14ac:dyDescent="0.2">
      <c r="A76" s="505" t="s">
        <v>7</v>
      </c>
      <c r="B76" s="506" t="str">
        <f>+" אסמכתא " &amp; B3 &amp;"         חזרה לטבלה "</f>
        <v xml:space="preserve"> אסמכתא          חזרה לטבלה </v>
      </c>
      <c r="C76" s="771"/>
      <c r="D76" s="770"/>
      <c r="E76" s="771"/>
      <c r="F76" s="503" t="s">
        <v>18</v>
      </c>
      <c r="G76" s="235"/>
      <c r="H76" s="235"/>
      <c r="I76" s="235"/>
      <c r="O76" s="505"/>
      <c r="P76" s="506" t="str">
        <f>+" אסמכתא " &amp; B3 &amp;"         חזרה לטבלה "</f>
        <v xml:space="preserve"> אסמכתא          חזרה לטבלה </v>
      </c>
      <c r="Q76" s="507"/>
      <c r="R76" s="770"/>
      <c r="S76" s="507"/>
      <c r="T76" s="503" t="s">
        <v>18</v>
      </c>
      <c r="U76" s="235"/>
      <c r="V76" s="235"/>
      <c r="W76" s="505" t="s">
        <v>7</v>
      </c>
      <c r="X76" s="506" t="str">
        <f>+" אסמכתא " &amp; B3 &amp;"         חזרה לטבלה "</f>
        <v xml:space="preserve"> אסמכתא          חזרה לטבלה </v>
      </c>
      <c r="Y76" s="771"/>
      <c r="Z76" s="770"/>
      <c r="AA76" s="771"/>
      <c r="AB76" s="503" t="s">
        <v>18</v>
      </c>
      <c r="AC76" s="235"/>
      <c r="AD76" s="235"/>
      <c r="AE76" s="773"/>
      <c r="AF76" s="506" t="str">
        <f>+" אסמכתא " &amp; B3 &amp;"         חזרה לטבלה "</f>
        <v xml:space="preserve"> אסמכתא          חזרה לטבלה </v>
      </c>
      <c r="AG76" s="771"/>
      <c r="AH76" s="770"/>
      <c r="AI76" s="771"/>
      <c r="AJ76" s="771"/>
      <c r="AK76" s="235"/>
      <c r="AL76" s="235"/>
    </row>
    <row r="77" spans="1:38" x14ac:dyDescent="0.2">
      <c r="A77" s="509">
        <v>1</v>
      </c>
      <c r="B77" s="510"/>
      <c r="C77" s="511"/>
      <c r="D77" s="512"/>
      <c r="E77" s="512"/>
      <c r="F77" s="513"/>
      <c r="G77" s="235">
        <f t="shared" ref="G77:G87" si="4">IF(AND((COUNTA($C$3)=1),(COUNTA(F77)=1),($C$3&lt;&gt;0),(OR((E77&lt;$C$62),(E77&gt;($E$62+61))))),1,0)</f>
        <v>0</v>
      </c>
      <c r="H77" s="235">
        <f t="shared" ref="H77:H87" si="5">IF(AND((COUNTA($C$3)=1),(COUNTA(F77)=1),($C$3&lt;&gt;0),(OR((D77&lt;$C$62),(D77&gt;($E$62))))),1,0)</f>
        <v>0</v>
      </c>
      <c r="I77" s="235"/>
      <c r="O77" s="509">
        <v>12</v>
      </c>
      <c r="P77" s="514"/>
      <c r="Q77" s="511"/>
      <c r="R77" s="515"/>
      <c r="S77" s="512"/>
      <c r="T77" s="513"/>
      <c r="U77" s="235">
        <f t="shared" ref="U77:U87" si="6">IF(AND((COUNTA($C$3)=1),(COUNTA(T77)=1),($C$3&lt;&gt;0),(OR((S77&lt;$C$62),(S77&gt;($E$62+61))))),1,0)</f>
        <v>0</v>
      </c>
      <c r="V77" s="235">
        <f t="shared" ref="V77:V87" si="7">IF(AND((COUNTA($C$3)=1),(COUNTA(T77)=1),($C$3&lt;&gt;0),(OR((R77&lt;$C$62),(R77&gt;($E$62))))),1,0)</f>
        <v>0</v>
      </c>
      <c r="W77" s="509">
        <v>23</v>
      </c>
      <c r="X77" s="510"/>
      <c r="Y77" s="511"/>
      <c r="Z77" s="512"/>
      <c r="AA77" s="512"/>
      <c r="AB77" s="513"/>
      <c r="AC77" s="235">
        <f t="shared" ref="AC77:AC87" si="8">IF(AND((COUNTA($C$3)=1),(COUNTA(AB77)=1),($C$3&lt;&gt;0),(OR((AA77&lt;$C$62),(AA77&gt;($E$62+61))))),1,0)</f>
        <v>0</v>
      </c>
      <c r="AD77" s="235">
        <f t="shared" ref="AD77:AD87" si="9">IF(AND((COUNTA($C$3)=1),(COUNTA(AB77)=1),($C$3&lt;&gt;0),(OR((Z77&lt;$C$62),(Z77&gt;($E$62))))),1,0)</f>
        <v>0</v>
      </c>
      <c r="AE77" s="509">
        <v>34</v>
      </c>
      <c r="AF77" s="510"/>
      <c r="AG77" s="511"/>
      <c r="AH77" s="512"/>
      <c r="AI77" s="512"/>
      <c r="AJ77" s="513"/>
      <c r="AK77" s="235">
        <f t="shared" ref="AK77:AK86" si="10">IF(AND((COUNTA($C$3)=1),(COUNTA(AJ77)=1),($C$3&lt;&gt;0),(OR((AI77&lt;$C$62),(AI77&gt;($E$62+61))))),1,0)</f>
        <v>0</v>
      </c>
      <c r="AL77" s="235">
        <f t="shared" ref="AL77:AL86" si="11">IF(AND((COUNTA($C$3)=1),(COUNTA(AJ77)=1),($C$3&lt;&gt;0),(OR((AH77&lt;$C$62),(AH77&gt;($E$62))))),1,0)</f>
        <v>0</v>
      </c>
    </row>
    <row r="78" spans="1:38" x14ac:dyDescent="0.2">
      <c r="A78" s="509">
        <v>2</v>
      </c>
      <c r="B78" s="516"/>
      <c r="C78" s="517"/>
      <c r="D78" s="512"/>
      <c r="E78" s="512"/>
      <c r="F78" s="513"/>
      <c r="G78" s="235">
        <f t="shared" si="4"/>
        <v>0</v>
      </c>
      <c r="H78" s="235">
        <f t="shared" si="5"/>
        <v>0</v>
      </c>
      <c r="I78" s="235"/>
      <c r="O78" s="509">
        <v>13</v>
      </c>
      <c r="P78" s="518"/>
      <c r="Q78" s="517"/>
      <c r="R78" s="515"/>
      <c r="S78" s="512"/>
      <c r="T78" s="513"/>
      <c r="U78" s="235">
        <f t="shared" si="6"/>
        <v>0</v>
      </c>
      <c r="V78" s="235">
        <f t="shared" si="7"/>
        <v>0</v>
      </c>
      <c r="W78" s="509">
        <v>24</v>
      </c>
      <c r="X78" s="516"/>
      <c r="Y78" s="517"/>
      <c r="Z78" s="512"/>
      <c r="AA78" s="512"/>
      <c r="AB78" s="513"/>
      <c r="AC78" s="235">
        <f t="shared" si="8"/>
        <v>0</v>
      </c>
      <c r="AD78" s="235">
        <f t="shared" si="9"/>
        <v>0</v>
      </c>
      <c r="AE78" s="509">
        <v>35</v>
      </c>
      <c r="AF78" s="518"/>
      <c r="AG78" s="517"/>
      <c r="AH78" s="512"/>
      <c r="AI78" s="512"/>
      <c r="AJ78" s="513"/>
      <c r="AK78" s="235">
        <f t="shared" si="10"/>
        <v>0</v>
      </c>
      <c r="AL78" s="235">
        <f t="shared" si="11"/>
        <v>0</v>
      </c>
    </row>
    <row r="79" spans="1:38" x14ac:dyDescent="0.2">
      <c r="A79" s="509">
        <v>3</v>
      </c>
      <c r="B79" s="516"/>
      <c r="C79" s="517"/>
      <c r="D79" s="512"/>
      <c r="E79" s="512"/>
      <c r="F79" s="513"/>
      <c r="G79" s="235">
        <f t="shared" si="4"/>
        <v>0</v>
      </c>
      <c r="H79" s="235">
        <f t="shared" si="5"/>
        <v>0</v>
      </c>
      <c r="I79" s="235"/>
      <c r="O79" s="509">
        <v>14</v>
      </c>
      <c r="P79" s="518"/>
      <c r="Q79" s="517"/>
      <c r="R79" s="515"/>
      <c r="S79" s="512"/>
      <c r="T79" s="513"/>
      <c r="U79" s="235">
        <f t="shared" si="6"/>
        <v>0</v>
      </c>
      <c r="V79" s="235">
        <f t="shared" si="7"/>
        <v>0</v>
      </c>
      <c r="W79" s="509">
        <v>25</v>
      </c>
      <c r="X79" s="516"/>
      <c r="Y79" s="517"/>
      <c r="Z79" s="512"/>
      <c r="AA79" s="512"/>
      <c r="AB79" s="513"/>
      <c r="AC79" s="235">
        <f t="shared" si="8"/>
        <v>0</v>
      </c>
      <c r="AD79" s="235">
        <f t="shared" si="9"/>
        <v>0</v>
      </c>
      <c r="AE79" s="509">
        <v>36</v>
      </c>
      <c r="AF79" s="518"/>
      <c r="AG79" s="517"/>
      <c r="AH79" s="512"/>
      <c r="AI79" s="512"/>
      <c r="AJ79" s="513"/>
      <c r="AK79" s="235">
        <f t="shared" si="10"/>
        <v>0</v>
      </c>
      <c r="AL79" s="235">
        <f t="shared" si="11"/>
        <v>0</v>
      </c>
    </row>
    <row r="80" spans="1:38" x14ac:dyDescent="0.2">
      <c r="A80" s="509">
        <v>4</v>
      </c>
      <c r="B80" s="516"/>
      <c r="C80" s="517"/>
      <c r="D80" s="512"/>
      <c r="E80" s="512"/>
      <c r="F80" s="513"/>
      <c r="G80" s="235">
        <f t="shared" si="4"/>
        <v>0</v>
      </c>
      <c r="H80" s="235">
        <f t="shared" si="5"/>
        <v>0</v>
      </c>
      <c r="I80" s="235"/>
      <c r="O80" s="509">
        <v>15</v>
      </c>
      <c r="P80" s="518"/>
      <c r="Q80" s="517"/>
      <c r="R80" s="515"/>
      <c r="S80" s="512"/>
      <c r="T80" s="513"/>
      <c r="U80" s="235">
        <f t="shared" si="6"/>
        <v>0</v>
      </c>
      <c r="V80" s="235">
        <f t="shared" si="7"/>
        <v>0</v>
      </c>
      <c r="W80" s="509">
        <v>26</v>
      </c>
      <c r="X80" s="516"/>
      <c r="Y80" s="517"/>
      <c r="Z80" s="512"/>
      <c r="AA80" s="512"/>
      <c r="AB80" s="513"/>
      <c r="AC80" s="235">
        <f t="shared" si="8"/>
        <v>0</v>
      </c>
      <c r="AD80" s="235">
        <f t="shared" si="9"/>
        <v>0</v>
      </c>
      <c r="AE80" s="509">
        <v>37</v>
      </c>
      <c r="AF80" s="518"/>
      <c r="AG80" s="517"/>
      <c r="AH80" s="512"/>
      <c r="AI80" s="512"/>
      <c r="AJ80" s="513"/>
      <c r="AK80" s="235">
        <f t="shared" si="10"/>
        <v>0</v>
      </c>
      <c r="AL80" s="235">
        <f t="shared" si="11"/>
        <v>0</v>
      </c>
    </row>
    <row r="81" spans="1:38" x14ac:dyDescent="0.2">
      <c r="A81" s="509">
        <v>5</v>
      </c>
      <c r="B81" s="516"/>
      <c r="C81" s="517"/>
      <c r="D81" s="512"/>
      <c r="E81" s="512"/>
      <c r="F81" s="513"/>
      <c r="G81" s="235">
        <f t="shared" si="4"/>
        <v>0</v>
      </c>
      <c r="H81" s="235">
        <f t="shared" si="5"/>
        <v>0</v>
      </c>
      <c r="I81" s="235"/>
      <c r="O81" s="509">
        <v>16</v>
      </c>
      <c r="P81" s="518"/>
      <c r="Q81" s="517"/>
      <c r="R81" s="515"/>
      <c r="S81" s="512"/>
      <c r="T81" s="513"/>
      <c r="U81" s="235">
        <f t="shared" si="6"/>
        <v>0</v>
      </c>
      <c r="V81" s="235">
        <f t="shared" si="7"/>
        <v>0</v>
      </c>
      <c r="W81" s="509">
        <v>27</v>
      </c>
      <c r="X81" s="516"/>
      <c r="Y81" s="517"/>
      <c r="Z81" s="512"/>
      <c r="AA81" s="512"/>
      <c r="AB81" s="513"/>
      <c r="AC81" s="235">
        <f t="shared" si="8"/>
        <v>0</v>
      </c>
      <c r="AD81" s="235">
        <f t="shared" si="9"/>
        <v>0</v>
      </c>
      <c r="AE81" s="509">
        <v>38</v>
      </c>
      <c r="AF81" s="518"/>
      <c r="AG81" s="517"/>
      <c r="AH81" s="512"/>
      <c r="AI81" s="512"/>
      <c r="AJ81" s="513"/>
      <c r="AK81" s="235">
        <f t="shared" si="10"/>
        <v>0</v>
      </c>
      <c r="AL81" s="235">
        <f t="shared" si="11"/>
        <v>0</v>
      </c>
    </row>
    <row r="82" spans="1:38" x14ac:dyDescent="0.2">
      <c r="A82" s="509">
        <v>6</v>
      </c>
      <c r="B82" s="516"/>
      <c r="C82" s="517"/>
      <c r="D82" s="512"/>
      <c r="E82" s="512"/>
      <c r="F82" s="513"/>
      <c r="G82" s="235">
        <f t="shared" si="4"/>
        <v>0</v>
      </c>
      <c r="H82" s="235">
        <f t="shared" si="5"/>
        <v>0</v>
      </c>
      <c r="I82" s="235"/>
      <c r="O82" s="509">
        <v>17</v>
      </c>
      <c r="P82" s="518"/>
      <c r="Q82" s="517"/>
      <c r="R82" s="515"/>
      <c r="S82" s="512"/>
      <c r="T82" s="513"/>
      <c r="U82" s="235">
        <f t="shared" si="6"/>
        <v>0</v>
      </c>
      <c r="V82" s="235">
        <f t="shared" si="7"/>
        <v>0</v>
      </c>
      <c r="W82" s="509">
        <v>28</v>
      </c>
      <c r="X82" s="516"/>
      <c r="Y82" s="517"/>
      <c r="Z82" s="512"/>
      <c r="AA82" s="512"/>
      <c r="AB82" s="513"/>
      <c r="AC82" s="235">
        <f t="shared" si="8"/>
        <v>0</v>
      </c>
      <c r="AD82" s="235">
        <f t="shared" si="9"/>
        <v>0</v>
      </c>
      <c r="AE82" s="509">
        <v>39</v>
      </c>
      <c r="AF82" s="518"/>
      <c r="AG82" s="517"/>
      <c r="AH82" s="512"/>
      <c r="AI82" s="512"/>
      <c r="AJ82" s="513"/>
      <c r="AK82" s="235">
        <f t="shared" si="10"/>
        <v>0</v>
      </c>
      <c r="AL82" s="235">
        <f t="shared" si="11"/>
        <v>0</v>
      </c>
    </row>
    <row r="83" spans="1:38" x14ac:dyDescent="0.2">
      <c r="A83" s="509">
        <v>7</v>
      </c>
      <c r="B83" s="516"/>
      <c r="C83" s="517"/>
      <c r="D83" s="512"/>
      <c r="E83" s="512"/>
      <c r="F83" s="513"/>
      <c r="G83" s="235">
        <f t="shared" si="4"/>
        <v>0</v>
      </c>
      <c r="H83" s="235">
        <f t="shared" si="5"/>
        <v>0</v>
      </c>
      <c r="I83" s="235"/>
      <c r="O83" s="509">
        <v>18</v>
      </c>
      <c r="P83" s="518"/>
      <c r="Q83" s="517"/>
      <c r="R83" s="515"/>
      <c r="S83" s="512"/>
      <c r="T83" s="513"/>
      <c r="U83" s="235">
        <f t="shared" si="6"/>
        <v>0</v>
      </c>
      <c r="V83" s="235">
        <f t="shared" si="7"/>
        <v>0</v>
      </c>
      <c r="W83" s="509">
        <v>29</v>
      </c>
      <c r="X83" s="516"/>
      <c r="Y83" s="517"/>
      <c r="Z83" s="512"/>
      <c r="AA83" s="512"/>
      <c r="AB83" s="513"/>
      <c r="AC83" s="235">
        <f t="shared" si="8"/>
        <v>0</v>
      </c>
      <c r="AD83" s="235">
        <f t="shared" si="9"/>
        <v>0</v>
      </c>
      <c r="AE83" s="509">
        <v>40</v>
      </c>
      <c r="AF83" s="518"/>
      <c r="AG83" s="517"/>
      <c r="AH83" s="512"/>
      <c r="AI83" s="512"/>
      <c r="AJ83" s="513"/>
      <c r="AK83" s="235">
        <f t="shared" si="10"/>
        <v>0</v>
      </c>
      <c r="AL83" s="235">
        <f t="shared" si="11"/>
        <v>0</v>
      </c>
    </row>
    <row r="84" spans="1:38" x14ac:dyDescent="0.2">
      <c r="A84" s="509">
        <v>8</v>
      </c>
      <c r="B84" s="516"/>
      <c r="C84" s="517"/>
      <c r="D84" s="512"/>
      <c r="E84" s="512"/>
      <c r="F84" s="513"/>
      <c r="G84" s="235">
        <f t="shared" si="4"/>
        <v>0</v>
      </c>
      <c r="H84" s="235">
        <f t="shared" si="5"/>
        <v>0</v>
      </c>
      <c r="I84" s="235"/>
      <c r="O84" s="509">
        <v>19</v>
      </c>
      <c r="P84" s="518"/>
      <c r="Q84" s="517"/>
      <c r="R84" s="515"/>
      <c r="S84" s="512"/>
      <c r="T84" s="513"/>
      <c r="U84" s="235">
        <f t="shared" si="6"/>
        <v>0</v>
      </c>
      <c r="V84" s="235">
        <f t="shared" si="7"/>
        <v>0</v>
      </c>
      <c r="W84" s="509">
        <v>30</v>
      </c>
      <c r="X84" s="516"/>
      <c r="Y84" s="517"/>
      <c r="Z84" s="512"/>
      <c r="AA84" s="512"/>
      <c r="AB84" s="513"/>
      <c r="AC84" s="235">
        <f t="shared" si="8"/>
        <v>0</v>
      </c>
      <c r="AD84" s="235">
        <f t="shared" si="9"/>
        <v>0</v>
      </c>
      <c r="AE84" s="509">
        <v>41</v>
      </c>
      <c r="AF84" s="518"/>
      <c r="AG84" s="517"/>
      <c r="AH84" s="512"/>
      <c r="AI84" s="512"/>
      <c r="AJ84" s="513"/>
      <c r="AK84" s="235">
        <f t="shared" si="10"/>
        <v>0</v>
      </c>
      <c r="AL84" s="235">
        <f t="shared" si="11"/>
        <v>0</v>
      </c>
    </row>
    <row r="85" spans="1:38" x14ac:dyDescent="0.2">
      <c r="A85" s="509">
        <v>9</v>
      </c>
      <c r="B85" s="516"/>
      <c r="C85" s="517"/>
      <c r="D85" s="512"/>
      <c r="E85" s="512"/>
      <c r="F85" s="513"/>
      <c r="G85" s="235">
        <f t="shared" si="4"/>
        <v>0</v>
      </c>
      <c r="H85" s="235">
        <f t="shared" si="5"/>
        <v>0</v>
      </c>
      <c r="I85" s="235"/>
      <c r="O85" s="509">
        <v>20</v>
      </c>
      <c r="P85" s="518"/>
      <c r="Q85" s="517"/>
      <c r="R85" s="515"/>
      <c r="S85" s="512"/>
      <c r="T85" s="513"/>
      <c r="U85" s="235">
        <f t="shared" si="6"/>
        <v>0</v>
      </c>
      <c r="V85" s="235">
        <f t="shared" si="7"/>
        <v>0</v>
      </c>
      <c r="W85" s="509">
        <v>31</v>
      </c>
      <c r="X85" s="516"/>
      <c r="Y85" s="517"/>
      <c r="Z85" s="512"/>
      <c r="AA85" s="512"/>
      <c r="AB85" s="513"/>
      <c r="AC85" s="235">
        <f t="shared" si="8"/>
        <v>0</v>
      </c>
      <c r="AD85" s="235">
        <f t="shared" si="9"/>
        <v>0</v>
      </c>
      <c r="AE85" s="509">
        <v>42</v>
      </c>
      <c r="AF85" s="518"/>
      <c r="AG85" s="517"/>
      <c r="AH85" s="512"/>
      <c r="AI85" s="512"/>
      <c r="AJ85" s="513"/>
      <c r="AK85" s="235">
        <f t="shared" si="10"/>
        <v>0</v>
      </c>
      <c r="AL85" s="235">
        <f t="shared" si="11"/>
        <v>0</v>
      </c>
    </row>
    <row r="86" spans="1:38" x14ac:dyDescent="0.2">
      <c r="A86" s="509">
        <v>10</v>
      </c>
      <c r="B86" s="516"/>
      <c r="C86" s="517"/>
      <c r="D86" s="512"/>
      <c r="E86" s="512"/>
      <c r="F86" s="513"/>
      <c r="G86" s="235">
        <f t="shared" si="4"/>
        <v>0</v>
      </c>
      <c r="H86" s="235">
        <f t="shared" si="5"/>
        <v>0</v>
      </c>
      <c r="I86" s="235"/>
      <c r="O86" s="509">
        <v>21</v>
      </c>
      <c r="P86" s="518"/>
      <c r="Q86" s="517"/>
      <c r="R86" s="515"/>
      <c r="S86" s="512"/>
      <c r="T86" s="513"/>
      <c r="U86" s="235">
        <f t="shared" si="6"/>
        <v>0</v>
      </c>
      <c r="V86" s="235">
        <f t="shared" si="7"/>
        <v>0</v>
      </c>
      <c r="W86" s="509">
        <v>32</v>
      </c>
      <c r="X86" s="516"/>
      <c r="Y86" s="517"/>
      <c r="Z86" s="512"/>
      <c r="AA86" s="512"/>
      <c r="AB86" s="513"/>
      <c r="AC86" s="235">
        <f t="shared" si="8"/>
        <v>0</v>
      </c>
      <c r="AD86" s="235">
        <f t="shared" si="9"/>
        <v>0</v>
      </c>
      <c r="AE86" s="509">
        <v>43</v>
      </c>
      <c r="AF86" s="518"/>
      <c r="AG86" s="517"/>
      <c r="AH86" s="512"/>
      <c r="AI86" s="512"/>
      <c r="AJ86" s="513"/>
      <c r="AK86" s="235">
        <f t="shared" si="10"/>
        <v>0</v>
      </c>
      <c r="AL86" s="235">
        <f t="shared" si="11"/>
        <v>0</v>
      </c>
    </row>
    <row r="87" spans="1:38" ht="13.5" thickBot="1" x14ac:dyDescent="0.25">
      <c r="A87" s="509">
        <v>11</v>
      </c>
      <c r="B87" s="516"/>
      <c r="C87" s="517"/>
      <c r="D87" s="512"/>
      <c r="E87" s="512"/>
      <c r="F87" s="513"/>
      <c r="G87" s="235">
        <f t="shared" si="4"/>
        <v>0</v>
      </c>
      <c r="H87" s="235">
        <f t="shared" si="5"/>
        <v>0</v>
      </c>
      <c r="I87" s="235"/>
      <c r="O87" s="509">
        <v>22</v>
      </c>
      <c r="P87" s="518"/>
      <c r="Q87" s="517"/>
      <c r="R87" s="515"/>
      <c r="S87" s="512"/>
      <c r="T87" s="513"/>
      <c r="U87" s="235">
        <f t="shared" si="6"/>
        <v>0</v>
      </c>
      <c r="V87" s="235">
        <f t="shared" si="7"/>
        <v>0</v>
      </c>
      <c r="W87" s="509">
        <v>33</v>
      </c>
      <c r="X87" s="516"/>
      <c r="Y87" s="517"/>
      <c r="Z87" s="512"/>
      <c r="AA87" s="512"/>
      <c r="AB87" s="513"/>
      <c r="AC87" s="235">
        <f t="shared" si="8"/>
        <v>0</v>
      </c>
      <c r="AD87" s="235">
        <f t="shared" si="9"/>
        <v>0</v>
      </c>
      <c r="AE87" s="519"/>
      <c r="AF87" s="520"/>
      <c r="AG87" s="521"/>
      <c r="AH87" s="521"/>
      <c r="AI87" s="522" t="s">
        <v>3</v>
      </c>
      <c r="AJ87" s="523">
        <f>SUM(F77:F87)+SUM(T77:T87)+SUM(AJ77:AJ86)+SUM(AB77:AB87)</f>
        <v>0</v>
      </c>
      <c r="AK87" s="235"/>
      <c r="AL87" s="235"/>
    </row>
    <row r="88" spans="1:38" x14ac:dyDescent="0.2">
      <c r="E88" s="524"/>
      <c r="G88" s="235"/>
      <c r="H88" s="235"/>
      <c r="I88" s="235"/>
      <c r="P88" s="29"/>
      <c r="S88" s="524"/>
      <c r="U88" s="235"/>
      <c r="V88" s="235"/>
      <c r="W88" s="494"/>
      <c r="AA88" s="524"/>
      <c r="AB88" s="29"/>
      <c r="AC88" s="235"/>
      <c r="AD88" s="235"/>
      <c r="AI88" s="524"/>
      <c r="AK88" s="235"/>
      <c r="AL88" s="235"/>
    </row>
    <row r="89" spans="1:38" x14ac:dyDescent="0.2">
      <c r="E89" s="524"/>
      <c r="G89" s="235"/>
      <c r="H89" s="235"/>
      <c r="I89" s="235"/>
      <c r="P89" s="29"/>
      <c r="S89" s="524"/>
      <c r="U89" s="235"/>
      <c r="V89" s="235"/>
      <c r="W89" s="494"/>
      <c r="AA89" s="524"/>
      <c r="AB89" s="29"/>
      <c r="AC89" s="235"/>
      <c r="AD89" s="235"/>
      <c r="AI89" s="524"/>
      <c r="AK89" s="235"/>
      <c r="AL89" s="235"/>
    </row>
    <row r="90" spans="1:38" x14ac:dyDescent="0.2">
      <c r="E90" s="524"/>
      <c r="G90" s="235"/>
      <c r="H90" s="235"/>
      <c r="I90" s="235"/>
      <c r="P90" s="29"/>
      <c r="S90" s="524"/>
      <c r="U90" s="235"/>
      <c r="V90" s="235"/>
      <c r="W90" s="494"/>
      <c r="AA90" s="524"/>
      <c r="AB90" s="29"/>
      <c r="AC90" s="235"/>
      <c r="AD90" s="235"/>
      <c r="AI90" s="524"/>
      <c r="AK90" s="235"/>
      <c r="AL90" s="235"/>
    </row>
    <row r="91" spans="1:38" x14ac:dyDescent="0.2">
      <c r="E91" s="524"/>
      <c r="G91" s="235"/>
      <c r="H91" s="235"/>
      <c r="I91" s="235"/>
      <c r="P91" s="29"/>
      <c r="S91" s="524"/>
      <c r="U91" s="235"/>
      <c r="V91" s="235"/>
      <c r="W91" s="494"/>
      <c r="AA91" s="524"/>
      <c r="AB91" s="29"/>
      <c r="AC91" s="235"/>
      <c r="AD91" s="235"/>
      <c r="AI91" s="524"/>
      <c r="AK91" s="235"/>
      <c r="AL91" s="235"/>
    </row>
    <row r="92" spans="1:38" x14ac:dyDescent="0.2">
      <c r="E92" s="524"/>
      <c r="G92" s="235"/>
      <c r="H92" s="235"/>
      <c r="I92" s="235"/>
      <c r="P92" s="29"/>
      <c r="S92" s="524"/>
      <c r="U92" s="235"/>
      <c r="V92" s="235"/>
      <c r="W92" s="494"/>
      <c r="AA92" s="524"/>
      <c r="AB92" s="29"/>
      <c r="AC92" s="235"/>
      <c r="AD92" s="235"/>
      <c r="AI92" s="524"/>
      <c r="AK92" s="235"/>
      <c r="AL92" s="235"/>
    </row>
    <row r="93" spans="1:38" x14ac:dyDescent="0.2">
      <c r="E93" s="524"/>
      <c r="G93" s="235"/>
      <c r="H93" s="235"/>
      <c r="I93" s="235"/>
      <c r="P93" s="29"/>
      <c r="S93" s="524"/>
      <c r="U93" s="235"/>
      <c r="V93" s="235"/>
      <c r="W93" s="494"/>
      <c r="AA93" s="524"/>
      <c r="AB93" s="29"/>
      <c r="AC93" s="235"/>
      <c r="AD93" s="235"/>
      <c r="AI93" s="524"/>
      <c r="AK93" s="235"/>
      <c r="AL93" s="235"/>
    </row>
    <row r="94" spans="1:38" ht="13.5" thickBot="1" x14ac:dyDescent="0.25">
      <c r="E94" s="524"/>
      <c r="G94" s="235"/>
      <c r="H94" s="235"/>
      <c r="I94" s="235"/>
      <c r="P94" s="29"/>
      <c r="S94" s="524"/>
      <c r="U94" s="235"/>
      <c r="V94" s="235"/>
      <c r="W94" s="494"/>
      <c r="AA94" s="524"/>
      <c r="AB94" s="29"/>
      <c r="AC94" s="235"/>
      <c r="AD94" s="235"/>
      <c r="AI94" s="524"/>
      <c r="AK94" s="235"/>
      <c r="AL94" s="235"/>
    </row>
    <row r="95" spans="1:38" ht="16.5" customHeight="1" thickBot="1" x14ac:dyDescent="0.25">
      <c r="A95" s="501">
        <v>2</v>
      </c>
      <c r="B95" s="502"/>
      <c r="C95" s="769" t="s">
        <v>33</v>
      </c>
      <c r="D95" s="769" t="s">
        <v>158</v>
      </c>
      <c r="E95" s="769" t="s">
        <v>34</v>
      </c>
      <c r="F95" s="504">
        <f>+$AJ107</f>
        <v>0</v>
      </c>
      <c r="G95" s="235"/>
      <c r="H95" s="235"/>
      <c r="I95" s="235"/>
      <c r="O95" s="501" t="s">
        <v>23</v>
      </c>
      <c r="P95" s="502"/>
      <c r="Q95" s="503" t="s">
        <v>33</v>
      </c>
      <c r="R95" s="769" t="s">
        <v>158</v>
      </c>
      <c r="S95" s="503" t="s">
        <v>34</v>
      </c>
      <c r="T95" s="504">
        <f>+$AJ107</f>
        <v>0</v>
      </c>
      <c r="U95" s="235"/>
      <c r="V95" s="235"/>
      <c r="W95" s="501">
        <v>2</v>
      </c>
      <c r="X95" s="502"/>
      <c r="Y95" s="769" t="s">
        <v>33</v>
      </c>
      <c r="Z95" s="769" t="s">
        <v>158</v>
      </c>
      <c r="AA95" s="769" t="s">
        <v>34</v>
      </c>
      <c r="AB95" s="504">
        <f>+$AJ107</f>
        <v>0</v>
      </c>
      <c r="AC95" s="235"/>
      <c r="AD95" s="235"/>
      <c r="AE95" s="772" t="s">
        <v>23</v>
      </c>
      <c r="AF95" s="502"/>
      <c r="AG95" s="769" t="s">
        <v>33</v>
      </c>
      <c r="AH95" s="769" t="s">
        <v>158</v>
      </c>
      <c r="AI95" s="769" t="s">
        <v>34</v>
      </c>
      <c r="AJ95" s="769" t="s">
        <v>18</v>
      </c>
      <c r="AK95" s="235"/>
      <c r="AL95" s="235"/>
    </row>
    <row r="96" spans="1:38" ht="25.5" x14ac:dyDescent="0.2">
      <c r="A96" s="505" t="s">
        <v>7</v>
      </c>
      <c r="B96" s="506" t="str">
        <f>+" אסמכתא " &amp; B4 &amp;"         חזרה לטבלה "</f>
        <v xml:space="preserve"> אסמכתא          חזרה לטבלה </v>
      </c>
      <c r="C96" s="771"/>
      <c r="D96" s="770"/>
      <c r="E96" s="771"/>
      <c r="F96" s="503" t="s">
        <v>18</v>
      </c>
      <c r="G96" s="235"/>
      <c r="H96" s="235"/>
      <c r="I96" s="235"/>
      <c r="O96" s="505"/>
      <c r="P96" s="506" t="str">
        <f>+" אסמכתא " &amp; B4 &amp;"         חזרה לטבלה "</f>
        <v xml:space="preserve"> אסמכתא          חזרה לטבלה </v>
      </c>
      <c r="Q96" s="507"/>
      <c r="R96" s="770"/>
      <c r="S96" s="507"/>
      <c r="T96" s="503" t="s">
        <v>18</v>
      </c>
      <c r="U96" s="235"/>
      <c r="V96" s="235"/>
      <c r="W96" s="505" t="s">
        <v>7</v>
      </c>
      <c r="X96" s="506" t="str">
        <f>+" אסמכתא " &amp; B4 &amp;"         חזרה לטבלה "</f>
        <v xml:space="preserve"> אסמכתא          חזרה לטבלה </v>
      </c>
      <c r="Y96" s="771"/>
      <c r="Z96" s="770"/>
      <c r="AA96" s="771"/>
      <c r="AB96" s="503" t="s">
        <v>18</v>
      </c>
      <c r="AC96" s="235"/>
      <c r="AD96" s="235"/>
      <c r="AE96" s="773"/>
      <c r="AF96" s="506" t="str">
        <f>+" אסמכתא " &amp; B4 &amp;"         חזרה לטבלה "</f>
        <v xml:space="preserve"> אסמכתא          חזרה לטבלה </v>
      </c>
      <c r="AG96" s="771"/>
      <c r="AH96" s="770"/>
      <c r="AI96" s="771"/>
      <c r="AJ96" s="771"/>
      <c r="AK96" s="235"/>
      <c r="AL96" s="235"/>
    </row>
    <row r="97" spans="1:38" x14ac:dyDescent="0.2">
      <c r="A97" s="509">
        <v>1</v>
      </c>
      <c r="B97" s="516"/>
      <c r="C97" s="517"/>
      <c r="D97" s="512"/>
      <c r="E97" s="512"/>
      <c r="F97" s="513"/>
      <c r="G97" s="235">
        <f t="shared" ref="G97:G107" si="12">IF(AND((COUNTA($C$4)=1),(COUNTA(F97)=1),($C$4&lt;&gt;0),(OR((E97&lt;$C$62),(E97&gt;($E$62+61))))),1,0)</f>
        <v>0</v>
      </c>
      <c r="H97" s="235">
        <f t="shared" ref="H97:H107" si="13">IF(AND((COUNTA($C$4)=1),(COUNTA(F97)=1),($C$4&lt;&gt;0),(OR((D97&lt;$C$62),(D97&gt;($E$62))))),1,0)</f>
        <v>0</v>
      </c>
      <c r="I97" s="235"/>
      <c r="O97" s="509">
        <v>12</v>
      </c>
      <c r="P97" s="518"/>
      <c r="Q97" s="517"/>
      <c r="R97" s="515"/>
      <c r="S97" s="512"/>
      <c r="T97" s="513"/>
      <c r="U97" s="235">
        <f t="shared" ref="U97:U107" si="14">IF(AND((COUNTA($C$4)=1),(COUNTA(T97)=1),($C$4&lt;&gt;0),(OR((S97&lt;$C$62),(S97&gt;($E$62+61))))),1,0)</f>
        <v>0</v>
      </c>
      <c r="V97" s="235">
        <f t="shared" ref="V97:V107" si="15">IF(AND((COUNTA($C$4)=1),(COUNTA(T97)=1),($C$4&lt;&gt;0),(OR((R97&lt;$C$62),(R97&gt;($E$62))))),1,0)</f>
        <v>0</v>
      </c>
      <c r="W97" s="509">
        <v>23</v>
      </c>
      <c r="X97" s="516"/>
      <c r="Y97" s="517"/>
      <c r="Z97" s="512"/>
      <c r="AA97" s="512"/>
      <c r="AB97" s="513"/>
      <c r="AC97" s="235">
        <f t="shared" ref="AC97:AC107" si="16">IF(AND((COUNTA($C$4)=1),(COUNTA(AB97)=1),($C$4&lt;&gt;0),(OR((AA97&lt;$C$62),(AA97&gt;($E$62+61))))),1,0)</f>
        <v>0</v>
      </c>
      <c r="AD97" s="235">
        <f t="shared" ref="AD97:AD107" si="17">IF(AND((COUNTA($C$4)=1),(COUNTA(AB97)=1),($C$4&lt;&gt;0),(OR((Z97&lt;$C$62),(Z97&gt;($E$62))))),1,0)</f>
        <v>0</v>
      </c>
      <c r="AE97" s="509">
        <v>34</v>
      </c>
      <c r="AF97" s="518"/>
      <c r="AG97" s="517"/>
      <c r="AH97" s="512"/>
      <c r="AI97" s="512"/>
      <c r="AJ97" s="513"/>
      <c r="AK97" s="235">
        <f t="shared" ref="AK97:AK106" si="18">IF(AND((COUNTA($C$4)=1),(COUNTA(AJ97)=1),($C$4&lt;&gt;0),(OR((AI97&lt;$C$62),(AI97&gt;($E$62+61))))),1,0)</f>
        <v>0</v>
      </c>
      <c r="AL97" s="235">
        <f t="shared" ref="AL97:AL106" si="19">IF(AND((COUNTA($C$4)=1),(COUNTA(AJ97)=1),($C$4&lt;&gt;0),(OR((AH97&lt;$C$62),(AH97&gt;($E$62))))),1,0)</f>
        <v>0</v>
      </c>
    </row>
    <row r="98" spans="1:38" x14ac:dyDescent="0.2">
      <c r="A98" s="509">
        <v>2</v>
      </c>
      <c r="B98" s="516"/>
      <c r="C98" s="517"/>
      <c r="D98" s="512"/>
      <c r="E98" s="512"/>
      <c r="F98" s="513"/>
      <c r="G98" s="235">
        <f t="shared" si="12"/>
        <v>0</v>
      </c>
      <c r="H98" s="235">
        <f t="shared" si="13"/>
        <v>0</v>
      </c>
      <c r="I98" s="235"/>
      <c r="O98" s="509">
        <v>13</v>
      </c>
      <c r="P98" s="518"/>
      <c r="Q98" s="517"/>
      <c r="R98" s="515"/>
      <c r="S98" s="512"/>
      <c r="T98" s="513"/>
      <c r="U98" s="235">
        <f t="shared" si="14"/>
        <v>0</v>
      </c>
      <c r="V98" s="235">
        <f t="shared" si="15"/>
        <v>0</v>
      </c>
      <c r="W98" s="509">
        <v>24</v>
      </c>
      <c r="X98" s="516"/>
      <c r="Y98" s="517"/>
      <c r="Z98" s="512"/>
      <c r="AA98" s="512"/>
      <c r="AB98" s="513"/>
      <c r="AC98" s="235">
        <f t="shared" si="16"/>
        <v>0</v>
      </c>
      <c r="AD98" s="235">
        <f t="shared" si="17"/>
        <v>0</v>
      </c>
      <c r="AE98" s="509">
        <v>35</v>
      </c>
      <c r="AF98" s="518"/>
      <c r="AG98" s="517"/>
      <c r="AH98" s="512"/>
      <c r="AI98" s="512"/>
      <c r="AJ98" s="513"/>
      <c r="AK98" s="235">
        <f t="shared" si="18"/>
        <v>0</v>
      </c>
      <c r="AL98" s="235">
        <f t="shared" si="19"/>
        <v>0</v>
      </c>
    </row>
    <row r="99" spans="1:38" x14ac:dyDescent="0.2">
      <c r="A99" s="509">
        <v>3</v>
      </c>
      <c r="B99" s="516"/>
      <c r="C99" s="517"/>
      <c r="D99" s="512"/>
      <c r="E99" s="512"/>
      <c r="F99" s="513"/>
      <c r="G99" s="235">
        <f t="shared" si="12"/>
        <v>0</v>
      </c>
      <c r="H99" s="235">
        <f t="shared" si="13"/>
        <v>0</v>
      </c>
      <c r="I99" s="235"/>
      <c r="O99" s="509">
        <v>14</v>
      </c>
      <c r="P99" s="518"/>
      <c r="Q99" s="517"/>
      <c r="R99" s="515"/>
      <c r="S99" s="512"/>
      <c r="T99" s="513"/>
      <c r="U99" s="235">
        <f t="shared" si="14"/>
        <v>0</v>
      </c>
      <c r="V99" s="235">
        <f t="shared" si="15"/>
        <v>0</v>
      </c>
      <c r="W99" s="509">
        <v>25</v>
      </c>
      <c r="X99" s="516"/>
      <c r="Y99" s="517"/>
      <c r="Z99" s="512"/>
      <c r="AA99" s="512"/>
      <c r="AB99" s="513"/>
      <c r="AC99" s="235">
        <f t="shared" si="16"/>
        <v>0</v>
      </c>
      <c r="AD99" s="235">
        <f t="shared" si="17"/>
        <v>0</v>
      </c>
      <c r="AE99" s="509">
        <v>36</v>
      </c>
      <c r="AF99" s="518"/>
      <c r="AG99" s="517"/>
      <c r="AH99" s="512"/>
      <c r="AI99" s="512"/>
      <c r="AJ99" s="513"/>
      <c r="AK99" s="235">
        <f t="shared" si="18"/>
        <v>0</v>
      </c>
      <c r="AL99" s="235">
        <f t="shared" si="19"/>
        <v>0</v>
      </c>
    </row>
    <row r="100" spans="1:38" x14ac:dyDescent="0.2">
      <c r="A100" s="509">
        <v>4</v>
      </c>
      <c r="B100" s="516"/>
      <c r="C100" s="517"/>
      <c r="D100" s="512"/>
      <c r="E100" s="512"/>
      <c r="F100" s="513"/>
      <c r="G100" s="235">
        <f t="shared" si="12"/>
        <v>0</v>
      </c>
      <c r="H100" s="235">
        <f t="shared" si="13"/>
        <v>0</v>
      </c>
      <c r="I100" s="235"/>
      <c r="O100" s="509">
        <v>15</v>
      </c>
      <c r="P100" s="518"/>
      <c r="Q100" s="517"/>
      <c r="R100" s="515"/>
      <c r="S100" s="512"/>
      <c r="T100" s="513"/>
      <c r="U100" s="235">
        <f t="shared" si="14"/>
        <v>0</v>
      </c>
      <c r="V100" s="235">
        <f t="shared" si="15"/>
        <v>0</v>
      </c>
      <c r="W100" s="509">
        <v>26</v>
      </c>
      <c r="X100" s="516"/>
      <c r="Y100" s="517"/>
      <c r="Z100" s="512"/>
      <c r="AA100" s="512"/>
      <c r="AB100" s="513"/>
      <c r="AC100" s="235">
        <f t="shared" si="16"/>
        <v>0</v>
      </c>
      <c r="AD100" s="235">
        <f t="shared" si="17"/>
        <v>0</v>
      </c>
      <c r="AE100" s="509">
        <v>37</v>
      </c>
      <c r="AF100" s="518"/>
      <c r="AG100" s="517"/>
      <c r="AH100" s="512"/>
      <c r="AI100" s="512"/>
      <c r="AJ100" s="513"/>
      <c r="AK100" s="235">
        <f t="shared" si="18"/>
        <v>0</v>
      </c>
      <c r="AL100" s="235">
        <f t="shared" si="19"/>
        <v>0</v>
      </c>
    </row>
    <row r="101" spans="1:38" x14ac:dyDescent="0.2">
      <c r="A101" s="509">
        <v>5</v>
      </c>
      <c r="B101" s="516"/>
      <c r="C101" s="517"/>
      <c r="D101" s="512"/>
      <c r="E101" s="512"/>
      <c r="F101" s="513"/>
      <c r="G101" s="235">
        <f t="shared" si="12"/>
        <v>0</v>
      </c>
      <c r="H101" s="235">
        <f t="shared" si="13"/>
        <v>0</v>
      </c>
      <c r="I101" s="235"/>
      <c r="O101" s="509">
        <v>16</v>
      </c>
      <c r="P101" s="518"/>
      <c r="Q101" s="517"/>
      <c r="R101" s="515"/>
      <c r="S101" s="512"/>
      <c r="T101" s="513"/>
      <c r="U101" s="235">
        <f t="shared" si="14"/>
        <v>0</v>
      </c>
      <c r="V101" s="235">
        <f t="shared" si="15"/>
        <v>0</v>
      </c>
      <c r="W101" s="509">
        <v>27</v>
      </c>
      <c r="X101" s="516"/>
      <c r="Y101" s="517"/>
      <c r="Z101" s="512"/>
      <c r="AA101" s="512"/>
      <c r="AB101" s="513"/>
      <c r="AC101" s="235">
        <f t="shared" si="16"/>
        <v>0</v>
      </c>
      <c r="AD101" s="235">
        <f t="shared" si="17"/>
        <v>0</v>
      </c>
      <c r="AE101" s="509">
        <v>38</v>
      </c>
      <c r="AF101" s="518"/>
      <c r="AG101" s="517"/>
      <c r="AH101" s="512"/>
      <c r="AI101" s="512"/>
      <c r="AJ101" s="513"/>
      <c r="AK101" s="235">
        <f t="shared" si="18"/>
        <v>0</v>
      </c>
      <c r="AL101" s="235">
        <f t="shared" si="19"/>
        <v>0</v>
      </c>
    </row>
    <row r="102" spans="1:38" x14ac:dyDescent="0.2">
      <c r="A102" s="509">
        <v>6</v>
      </c>
      <c r="B102" s="516"/>
      <c r="C102" s="517"/>
      <c r="D102" s="512"/>
      <c r="E102" s="512"/>
      <c r="F102" s="513"/>
      <c r="G102" s="235">
        <f t="shared" si="12"/>
        <v>0</v>
      </c>
      <c r="H102" s="235">
        <f t="shared" si="13"/>
        <v>0</v>
      </c>
      <c r="I102" s="235"/>
      <c r="O102" s="509">
        <v>17</v>
      </c>
      <c r="P102" s="518"/>
      <c r="Q102" s="517"/>
      <c r="R102" s="515"/>
      <c r="S102" s="512"/>
      <c r="T102" s="513"/>
      <c r="U102" s="235">
        <f t="shared" si="14"/>
        <v>0</v>
      </c>
      <c r="V102" s="235">
        <f t="shared" si="15"/>
        <v>0</v>
      </c>
      <c r="W102" s="509">
        <v>28</v>
      </c>
      <c r="X102" s="516"/>
      <c r="Y102" s="517"/>
      <c r="Z102" s="512"/>
      <c r="AA102" s="512"/>
      <c r="AB102" s="513"/>
      <c r="AC102" s="235">
        <f t="shared" si="16"/>
        <v>0</v>
      </c>
      <c r="AD102" s="235">
        <f t="shared" si="17"/>
        <v>0</v>
      </c>
      <c r="AE102" s="509">
        <v>39</v>
      </c>
      <c r="AF102" s="518"/>
      <c r="AG102" s="517"/>
      <c r="AH102" s="512"/>
      <c r="AI102" s="512"/>
      <c r="AJ102" s="513"/>
      <c r="AK102" s="235">
        <f t="shared" si="18"/>
        <v>0</v>
      </c>
      <c r="AL102" s="235">
        <f t="shared" si="19"/>
        <v>0</v>
      </c>
    </row>
    <row r="103" spans="1:38" x14ac:dyDescent="0.2">
      <c r="A103" s="509">
        <v>7</v>
      </c>
      <c r="B103" s="516"/>
      <c r="C103" s="517"/>
      <c r="D103" s="512"/>
      <c r="E103" s="512"/>
      <c r="F103" s="513"/>
      <c r="G103" s="235">
        <f t="shared" si="12"/>
        <v>0</v>
      </c>
      <c r="H103" s="235">
        <f t="shared" si="13"/>
        <v>0</v>
      </c>
      <c r="I103" s="235"/>
      <c r="O103" s="509">
        <v>18</v>
      </c>
      <c r="P103" s="518"/>
      <c r="Q103" s="517"/>
      <c r="R103" s="515"/>
      <c r="S103" s="512"/>
      <c r="T103" s="513"/>
      <c r="U103" s="235">
        <f t="shared" si="14"/>
        <v>0</v>
      </c>
      <c r="V103" s="235">
        <f t="shared" si="15"/>
        <v>0</v>
      </c>
      <c r="W103" s="509">
        <v>29</v>
      </c>
      <c r="X103" s="516"/>
      <c r="Y103" s="517"/>
      <c r="Z103" s="512"/>
      <c r="AA103" s="512"/>
      <c r="AB103" s="513"/>
      <c r="AC103" s="235">
        <f t="shared" si="16"/>
        <v>0</v>
      </c>
      <c r="AD103" s="235">
        <f t="shared" si="17"/>
        <v>0</v>
      </c>
      <c r="AE103" s="509">
        <v>40</v>
      </c>
      <c r="AF103" s="518"/>
      <c r="AG103" s="517"/>
      <c r="AH103" s="512"/>
      <c r="AI103" s="512"/>
      <c r="AJ103" s="513"/>
      <c r="AK103" s="235">
        <f t="shared" si="18"/>
        <v>0</v>
      </c>
      <c r="AL103" s="235">
        <f t="shared" si="19"/>
        <v>0</v>
      </c>
    </row>
    <row r="104" spans="1:38" x14ac:dyDescent="0.2">
      <c r="A104" s="509">
        <v>8</v>
      </c>
      <c r="B104" s="516"/>
      <c r="C104" s="517"/>
      <c r="D104" s="512"/>
      <c r="E104" s="512"/>
      <c r="F104" s="513"/>
      <c r="G104" s="235">
        <f t="shared" si="12"/>
        <v>0</v>
      </c>
      <c r="H104" s="235">
        <f t="shared" si="13"/>
        <v>0</v>
      </c>
      <c r="I104" s="235"/>
      <c r="O104" s="509">
        <v>19</v>
      </c>
      <c r="P104" s="518"/>
      <c r="Q104" s="517"/>
      <c r="R104" s="515"/>
      <c r="S104" s="512"/>
      <c r="T104" s="513"/>
      <c r="U104" s="235">
        <f t="shared" si="14"/>
        <v>0</v>
      </c>
      <c r="V104" s="235">
        <f t="shared" si="15"/>
        <v>0</v>
      </c>
      <c r="W104" s="509">
        <v>30</v>
      </c>
      <c r="X104" s="516"/>
      <c r="Y104" s="517"/>
      <c r="Z104" s="512"/>
      <c r="AA104" s="512"/>
      <c r="AB104" s="513"/>
      <c r="AC104" s="235">
        <f t="shared" si="16"/>
        <v>0</v>
      </c>
      <c r="AD104" s="235">
        <f t="shared" si="17"/>
        <v>0</v>
      </c>
      <c r="AE104" s="509">
        <v>41</v>
      </c>
      <c r="AF104" s="518"/>
      <c r="AG104" s="517"/>
      <c r="AH104" s="512"/>
      <c r="AI104" s="512"/>
      <c r="AJ104" s="513"/>
      <c r="AK104" s="235">
        <f t="shared" si="18"/>
        <v>0</v>
      </c>
      <c r="AL104" s="235">
        <f t="shared" si="19"/>
        <v>0</v>
      </c>
    </row>
    <row r="105" spans="1:38" x14ac:dyDescent="0.2">
      <c r="A105" s="509">
        <v>9</v>
      </c>
      <c r="B105" s="516"/>
      <c r="C105" s="517"/>
      <c r="D105" s="512"/>
      <c r="E105" s="512"/>
      <c r="F105" s="513"/>
      <c r="G105" s="235">
        <f t="shared" si="12"/>
        <v>0</v>
      </c>
      <c r="H105" s="235">
        <f t="shared" si="13"/>
        <v>0</v>
      </c>
      <c r="I105" s="235"/>
      <c r="O105" s="509">
        <v>20</v>
      </c>
      <c r="P105" s="518"/>
      <c r="Q105" s="517"/>
      <c r="R105" s="515"/>
      <c r="S105" s="512"/>
      <c r="T105" s="513"/>
      <c r="U105" s="235">
        <f t="shared" si="14"/>
        <v>0</v>
      </c>
      <c r="V105" s="235">
        <f t="shared" si="15"/>
        <v>0</v>
      </c>
      <c r="W105" s="509">
        <v>31</v>
      </c>
      <c r="X105" s="516"/>
      <c r="Y105" s="517"/>
      <c r="Z105" s="512"/>
      <c r="AA105" s="512"/>
      <c r="AB105" s="513"/>
      <c r="AC105" s="235">
        <f t="shared" si="16"/>
        <v>0</v>
      </c>
      <c r="AD105" s="235">
        <f t="shared" si="17"/>
        <v>0</v>
      </c>
      <c r="AE105" s="509">
        <v>42</v>
      </c>
      <c r="AF105" s="518"/>
      <c r="AG105" s="517"/>
      <c r="AH105" s="512"/>
      <c r="AI105" s="512"/>
      <c r="AJ105" s="513"/>
      <c r="AK105" s="235">
        <f t="shared" si="18"/>
        <v>0</v>
      </c>
      <c r="AL105" s="235">
        <f t="shared" si="19"/>
        <v>0</v>
      </c>
    </row>
    <row r="106" spans="1:38" x14ac:dyDescent="0.2">
      <c r="A106" s="509">
        <v>10</v>
      </c>
      <c r="B106" s="516"/>
      <c r="C106" s="517"/>
      <c r="D106" s="512"/>
      <c r="E106" s="512"/>
      <c r="F106" s="513"/>
      <c r="G106" s="235">
        <f t="shared" si="12"/>
        <v>0</v>
      </c>
      <c r="H106" s="235">
        <f t="shared" si="13"/>
        <v>0</v>
      </c>
      <c r="I106" s="235"/>
      <c r="O106" s="509">
        <v>21</v>
      </c>
      <c r="P106" s="518"/>
      <c r="Q106" s="517"/>
      <c r="R106" s="515"/>
      <c r="S106" s="512"/>
      <c r="T106" s="513"/>
      <c r="U106" s="235">
        <f t="shared" si="14"/>
        <v>0</v>
      </c>
      <c r="V106" s="235">
        <f t="shared" si="15"/>
        <v>0</v>
      </c>
      <c r="W106" s="509">
        <v>32</v>
      </c>
      <c r="X106" s="516"/>
      <c r="Y106" s="517"/>
      <c r="Z106" s="512"/>
      <c r="AA106" s="512"/>
      <c r="AB106" s="513"/>
      <c r="AC106" s="235">
        <f t="shared" si="16"/>
        <v>0</v>
      </c>
      <c r="AD106" s="235">
        <f t="shared" si="17"/>
        <v>0</v>
      </c>
      <c r="AE106" s="509">
        <v>43</v>
      </c>
      <c r="AF106" s="518"/>
      <c r="AG106" s="517"/>
      <c r="AH106" s="512"/>
      <c r="AI106" s="512"/>
      <c r="AJ106" s="513"/>
      <c r="AK106" s="235">
        <f t="shared" si="18"/>
        <v>0</v>
      </c>
      <c r="AL106" s="235">
        <f t="shared" si="19"/>
        <v>0</v>
      </c>
    </row>
    <row r="107" spans="1:38" ht="13.5" thickBot="1" x14ac:dyDescent="0.25">
      <c r="A107" s="509">
        <v>11</v>
      </c>
      <c r="B107" s="516"/>
      <c r="C107" s="517"/>
      <c r="D107" s="512"/>
      <c r="E107" s="512"/>
      <c r="F107" s="513"/>
      <c r="G107" s="235">
        <f t="shared" si="12"/>
        <v>0</v>
      </c>
      <c r="H107" s="235">
        <f t="shared" si="13"/>
        <v>0</v>
      </c>
      <c r="I107" s="235"/>
      <c r="O107" s="509">
        <v>22</v>
      </c>
      <c r="P107" s="518"/>
      <c r="Q107" s="517"/>
      <c r="R107" s="515"/>
      <c r="S107" s="512"/>
      <c r="T107" s="513"/>
      <c r="U107" s="235">
        <f t="shared" si="14"/>
        <v>0</v>
      </c>
      <c r="V107" s="235">
        <f t="shared" si="15"/>
        <v>0</v>
      </c>
      <c r="W107" s="509">
        <v>33</v>
      </c>
      <c r="X107" s="516"/>
      <c r="Y107" s="517"/>
      <c r="Z107" s="512"/>
      <c r="AA107" s="512"/>
      <c r="AB107" s="513"/>
      <c r="AC107" s="235">
        <f t="shared" si="16"/>
        <v>0</v>
      </c>
      <c r="AD107" s="235">
        <f t="shared" si="17"/>
        <v>0</v>
      </c>
      <c r="AE107" s="519"/>
      <c r="AF107" s="520"/>
      <c r="AG107" s="521"/>
      <c r="AH107" s="521"/>
      <c r="AI107" s="522" t="s">
        <v>3</v>
      </c>
      <c r="AJ107" s="523">
        <f>SUM(F97:F107)+SUM(T97:T107)+SUM(AJ97:AJ106)+SUM(AB97:AB107)</f>
        <v>0</v>
      </c>
      <c r="AK107" s="235"/>
      <c r="AL107" s="235"/>
    </row>
    <row r="108" spans="1:38" x14ac:dyDescent="0.2">
      <c r="E108" s="524"/>
      <c r="G108" s="235"/>
      <c r="H108" s="235"/>
      <c r="I108" s="235"/>
      <c r="P108" s="29"/>
      <c r="S108" s="524"/>
      <c r="U108" s="235"/>
      <c r="V108" s="235"/>
      <c r="W108" s="494"/>
      <c r="AA108" s="524"/>
      <c r="AB108" s="29"/>
      <c r="AC108" s="235"/>
      <c r="AD108" s="235"/>
      <c r="AI108" s="524"/>
      <c r="AK108" s="235"/>
      <c r="AL108" s="235"/>
    </row>
    <row r="109" spans="1:38" x14ac:dyDescent="0.2">
      <c r="E109" s="524"/>
      <c r="G109" s="235"/>
      <c r="H109" s="235"/>
      <c r="I109" s="235"/>
      <c r="P109" s="29"/>
      <c r="S109" s="524"/>
      <c r="U109" s="235"/>
      <c r="V109" s="235"/>
      <c r="W109" s="494"/>
      <c r="AA109" s="524"/>
      <c r="AB109" s="29"/>
      <c r="AC109" s="235"/>
      <c r="AD109" s="235"/>
      <c r="AI109" s="524"/>
      <c r="AK109" s="235"/>
      <c r="AL109" s="235"/>
    </row>
    <row r="110" spans="1:38" x14ac:dyDescent="0.2">
      <c r="E110" s="524"/>
      <c r="G110" s="235"/>
      <c r="H110" s="235"/>
      <c r="I110" s="235"/>
      <c r="P110" s="29"/>
      <c r="S110" s="524"/>
      <c r="U110" s="235"/>
      <c r="V110" s="235"/>
      <c r="W110" s="494"/>
      <c r="AA110" s="524"/>
      <c r="AB110" s="29"/>
      <c r="AC110" s="235"/>
      <c r="AD110" s="235"/>
      <c r="AI110" s="524"/>
      <c r="AK110" s="235"/>
      <c r="AL110" s="235"/>
    </row>
    <row r="111" spans="1:38" x14ac:dyDescent="0.2">
      <c r="E111" s="524"/>
      <c r="G111" s="235"/>
      <c r="H111" s="235"/>
      <c r="I111" s="235"/>
      <c r="P111" s="29"/>
      <c r="S111" s="524"/>
      <c r="U111" s="235"/>
      <c r="V111" s="235"/>
      <c r="W111" s="494"/>
      <c r="AA111" s="524"/>
      <c r="AB111" s="29"/>
      <c r="AC111" s="235"/>
      <c r="AD111" s="235"/>
      <c r="AI111" s="524"/>
      <c r="AK111" s="235"/>
      <c r="AL111" s="235"/>
    </row>
    <row r="112" spans="1:38" x14ac:dyDescent="0.2">
      <c r="E112" s="524"/>
      <c r="G112" s="235"/>
      <c r="H112" s="235"/>
      <c r="I112" s="235"/>
      <c r="P112" s="29"/>
      <c r="S112" s="524"/>
      <c r="U112" s="235"/>
      <c r="V112" s="235"/>
      <c r="W112" s="494"/>
      <c r="AA112" s="524"/>
      <c r="AB112" s="29"/>
      <c r="AC112" s="235"/>
      <c r="AD112" s="235"/>
      <c r="AI112" s="524"/>
      <c r="AK112" s="235"/>
      <c r="AL112" s="235"/>
    </row>
    <row r="113" spans="1:38" x14ac:dyDescent="0.2">
      <c r="E113" s="524"/>
      <c r="G113" s="235"/>
      <c r="H113" s="235"/>
      <c r="I113" s="235"/>
      <c r="P113" s="29"/>
      <c r="S113" s="524"/>
      <c r="U113" s="235"/>
      <c r="V113" s="235"/>
      <c r="W113" s="494"/>
      <c r="AA113" s="524"/>
      <c r="AB113" s="29"/>
      <c r="AC113" s="235"/>
      <c r="AD113" s="235"/>
      <c r="AI113" s="524"/>
      <c r="AK113" s="235"/>
      <c r="AL113" s="235"/>
    </row>
    <row r="114" spans="1:38" ht="13.5" thickBot="1" x14ac:dyDescent="0.25">
      <c r="E114" s="524"/>
      <c r="G114" s="235"/>
      <c r="H114" s="235"/>
      <c r="I114" s="235"/>
      <c r="P114" s="29"/>
      <c r="S114" s="524"/>
      <c r="U114" s="235"/>
      <c r="V114" s="235"/>
      <c r="W114" s="494"/>
      <c r="AA114" s="524"/>
      <c r="AB114" s="29"/>
      <c r="AC114" s="235"/>
      <c r="AD114" s="235"/>
      <c r="AI114" s="524"/>
      <c r="AK114" s="235"/>
      <c r="AL114" s="235"/>
    </row>
    <row r="115" spans="1:38" ht="16.5" customHeight="1" thickBot="1" x14ac:dyDescent="0.25">
      <c r="A115" s="501">
        <v>3</v>
      </c>
      <c r="B115" s="502"/>
      <c r="C115" s="769" t="s">
        <v>33</v>
      </c>
      <c r="D115" s="769" t="s">
        <v>158</v>
      </c>
      <c r="E115" s="769" t="s">
        <v>34</v>
      </c>
      <c r="F115" s="504">
        <f>+$AJ127</f>
        <v>0</v>
      </c>
      <c r="G115" s="235"/>
      <c r="H115" s="235"/>
      <c r="I115" s="235"/>
      <c r="O115" s="501" t="s">
        <v>23</v>
      </c>
      <c r="P115" s="502"/>
      <c r="Q115" s="503" t="s">
        <v>33</v>
      </c>
      <c r="R115" s="769" t="s">
        <v>158</v>
      </c>
      <c r="S115" s="503" t="s">
        <v>34</v>
      </c>
      <c r="T115" s="504">
        <f>+$AJ127</f>
        <v>0</v>
      </c>
      <c r="U115" s="235"/>
      <c r="V115" s="235"/>
      <c r="W115" s="501">
        <v>3</v>
      </c>
      <c r="X115" s="502"/>
      <c r="Y115" s="769" t="s">
        <v>33</v>
      </c>
      <c r="Z115" s="769" t="s">
        <v>158</v>
      </c>
      <c r="AA115" s="769" t="s">
        <v>34</v>
      </c>
      <c r="AB115" s="504">
        <f>+$AJ127</f>
        <v>0</v>
      </c>
      <c r="AC115" s="235"/>
      <c r="AD115" s="235"/>
      <c r="AE115" s="772" t="s">
        <v>23</v>
      </c>
      <c r="AF115" s="502"/>
      <c r="AG115" s="769" t="s">
        <v>33</v>
      </c>
      <c r="AH115" s="769" t="s">
        <v>158</v>
      </c>
      <c r="AI115" s="769" t="s">
        <v>34</v>
      </c>
      <c r="AJ115" s="769" t="s">
        <v>18</v>
      </c>
      <c r="AK115" s="235"/>
      <c r="AL115" s="235"/>
    </row>
    <row r="116" spans="1:38" ht="25.5" x14ac:dyDescent="0.2">
      <c r="A116" s="505" t="s">
        <v>7</v>
      </c>
      <c r="B116" s="506" t="str">
        <f>+" אסמכתא " &amp; B5 &amp;"         חזרה לטבלה "</f>
        <v xml:space="preserve"> אסמכתא          חזרה לטבלה </v>
      </c>
      <c r="C116" s="771"/>
      <c r="D116" s="770"/>
      <c r="E116" s="771"/>
      <c r="F116" s="503" t="s">
        <v>18</v>
      </c>
      <c r="G116" s="235"/>
      <c r="H116" s="235"/>
      <c r="I116" s="235"/>
      <c r="O116" s="505"/>
      <c r="P116" s="506" t="str">
        <f>+" אסמכתא " &amp; B5 &amp;"         חזרה לטבלה "</f>
        <v xml:space="preserve"> אסמכתא          חזרה לטבלה </v>
      </c>
      <c r="Q116" s="507"/>
      <c r="R116" s="770"/>
      <c r="S116" s="507"/>
      <c r="T116" s="503" t="s">
        <v>18</v>
      </c>
      <c r="U116" s="235"/>
      <c r="V116" s="235"/>
      <c r="W116" s="505" t="s">
        <v>7</v>
      </c>
      <c r="X116" s="506" t="str">
        <f>+" אסמכתא " &amp; B5 &amp;"         חזרה לטבלה "</f>
        <v xml:space="preserve"> אסמכתא          חזרה לטבלה </v>
      </c>
      <c r="Y116" s="771"/>
      <c r="Z116" s="770"/>
      <c r="AA116" s="771"/>
      <c r="AB116" s="503" t="s">
        <v>18</v>
      </c>
      <c r="AC116" s="235"/>
      <c r="AD116" s="235"/>
      <c r="AE116" s="773"/>
      <c r="AF116" s="506" t="str">
        <f>+" אסמכתא " &amp; B5 &amp;"         חזרה לטבלה "</f>
        <v xml:space="preserve"> אסמכתא          חזרה לטבלה </v>
      </c>
      <c r="AG116" s="771"/>
      <c r="AH116" s="770"/>
      <c r="AI116" s="771"/>
      <c r="AJ116" s="771"/>
      <c r="AK116" s="235"/>
      <c r="AL116" s="235"/>
    </row>
    <row r="117" spans="1:38" x14ac:dyDescent="0.2">
      <c r="A117" s="509">
        <v>1</v>
      </c>
      <c r="B117" s="516"/>
      <c r="C117" s="517"/>
      <c r="D117" s="512"/>
      <c r="E117" s="512"/>
      <c r="F117" s="513"/>
      <c r="G117" s="235">
        <f t="shared" ref="G117:G127" si="20">IF(AND((COUNTA($C$5)=1),(COUNTA(F117)=1),($C$5&lt;&gt;0),(OR((E117&lt;$C$62),(E117&gt;($E$62+61))))),1,0)</f>
        <v>0</v>
      </c>
      <c r="H117" s="235">
        <f t="shared" ref="H117:H127" si="21">IF(AND((COUNTA($C$5)=1),(COUNTA(F117)=1),($C$5&lt;&gt;0),(OR((D117&lt;$C$62),(D117&gt;($E$62))))),1,0)</f>
        <v>0</v>
      </c>
      <c r="I117" s="235"/>
      <c r="O117" s="509">
        <v>12</v>
      </c>
      <c r="P117" s="518"/>
      <c r="Q117" s="517"/>
      <c r="R117" s="515"/>
      <c r="S117" s="512"/>
      <c r="T117" s="513"/>
      <c r="U117" s="235">
        <f t="shared" ref="U117:U127" si="22">IF(AND((COUNTA($C$5)=1),(COUNTA(T117)=1),($C$5&lt;&gt;0),(OR((S117&lt;$C$62),(S117&gt;($E$62+61))))),1,0)</f>
        <v>0</v>
      </c>
      <c r="V117" s="235">
        <f t="shared" ref="V117:V127" si="23">IF(AND((COUNTA($C$5)=1),(COUNTA(T117)=1),($C$5&lt;&gt;0),(OR((R117&lt;$C$62),(R117&gt;($E$62))))),1,0)</f>
        <v>0</v>
      </c>
      <c r="W117" s="509">
        <v>23</v>
      </c>
      <c r="X117" s="516"/>
      <c r="Y117" s="517"/>
      <c r="Z117" s="512"/>
      <c r="AA117" s="512"/>
      <c r="AB117" s="513"/>
      <c r="AC117" s="235">
        <f t="shared" ref="AC117:AC127" si="24">IF(AND((COUNTA($C$5)=1),(COUNTA(AB117)=1),($C$5&lt;&gt;0),(OR((AA117&lt;$C$62),(AA117&gt;($E$62+61))))),1,0)</f>
        <v>0</v>
      </c>
      <c r="AD117" s="235">
        <f t="shared" ref="AD117:AD127" si="25">IF(AND((COUNTA($C$5)=1),(COUNTA(AB117)=1),($C$5&lt;&gt;0),(OR((Z117&lt;$C$62),(Z117&gt;($E$62))))),1,0)</f>
        <v>0</v>
      </c>
      <c r="AE117" s="509">
        <v>34</v>
      </c>
      <c r="AF117" s="518"/>
      <c r="AG117" s="517"/>
      <c r="AH117" s="512"/>
      <c r="AI117" s="512"/>
      <c r="AJ117" s="513"/>
      <c r="AK117" s="235">
        <f t="shared" ref="AK117:AK126" si="26">IF(AND((COUNTA($C$5)=1),(COUNTA(AJ117)=1),($C$5&lt;&gt;0),(OR((AI117&lt;$C$62),(AI117&gt;($E$62+61))))),1,0)</f>
        <v>0</v>
      </c>
      <c r="AL117" s="235">
        <f t="shared" ref="AL117:AL126" si="27">IF(AND((COUNTA($C$5)=1),(COUNTA(AJ117)=1),($C$5&lt;&gt;0),(OR((AH117&lt;$C$62),(AH117&gt;($E$62))))),1,0)</f>
        <v>0</v>
      </c>
    </row>
    <row r="118" spans="1:38" x14ac:dyDescent="0.2">
      <c r="A118" s="509">
        <v>2</v>
      </c>
      <c r="B118" s="516"/>
      <c r="C118" s="517"/>
      <c r="D118" s="512"/>
      <c r="E118" s="512"/>
      <c r="F118" s="513"/>
      <c r="G118" s="235">
        <f t="shared" si="20"/>
        <v>0</v>
      </c>
      <c r="H118" s="235">
        <f t="shared" si="21"/>
        <v>0</v>
      </c>
      <c r="I118" s="235"/>
      <c r="O118" s="509">
        <v>13</v>
      </c>
      <c r="P118" s="518"/>
      <c r="Q118" s="517"/>
      <c r="R118" s="515"/>
      <c r="S118" s="512"/>
      <c r="T118" s="513"/>
      <c r="U118" s="235">
        <f t="shared" si="22"/>
        <v>0</v>
      </c>
      <c r="V118" s="235">
        <f t="shared" si="23"/>
        <v>0</v>
      </c>
      <c r="W118" s="509">
        <v>24</v>
      </c>
      <c r="X118" s="516"/>
      <c r="Y118" s="517"/>
      <c r="Z118" s="512"/>
      <c r="AA118" s="512"/>
      <c r="AB118" s="513"/>
      <c r="AC118" s="235">
        <f t="shared" si="24"/>
        <v>0</v>
      </c>
      <c r="AD118" s="235">
        <f t="shared" si="25"/>
        <v>0</v>
      </c>
      <c r="AE118" s="509">
        <v>35</v>
      </c>
      <c r="AF118" s="518"/>
      <c r="AG118" s="517"/>
      <c r="AH118" s="512"/>
      <c r="AI118" s="512"/>
      <c r="AJ118" s="513"/>
      <c r="AK118" s="235">
        <f t="shared" si="26"/>
        <v>0</v>
      </c>
      <c r="AL118" s="235">
        <f t="shared" si="27"/>
        <v>0</v>
      </c>
    </row>
    <row r="119" spans="1:38" x14ac:dyDescent="0.2">
      <c r="A119" s="509">
        <v>3</v>
      </c>
      <c r="B119" s="516"/>
      <c r="C119" s="517"/>
      <c r="D119" s="512"/>
      <c r="E119" s="512"/>
      <c r="F119" s="513"/>
      <c r="G119" s="235">
        <f t="shared" si="20"/>
        <v>0</v>
      </c>
      <c r="H119" s="235">
        <f t="shared" si="21"/>
        <v>0</v>
      </c>
      <c r="I119" s="235"/>
      <c r="O119" s="509">
        <v>14</v>
      </c>
      <c r="P119" s="518"/>
      <c r="Q119" s="517"/>
      <c r="R119" s="515"/>
      <c r="S119" s="512"/>
      <c r="T119" s="513"/>
      <c r="U119" s="235">
        <f t="shared" si="22"/>
        <v>0</v>
      </c>
      <c r="V119" s="235">
        <f t="shared" si="23"/>
        <v>0</v>
      </c>
      <c r="W119" s="509">
        <v>25</v>
      </c>
      <c r="X119" s="516"/>
      <c r="Y119" s="517"/>
      <c r="Z119" s="512"/>
      <c r="AA119" s="512"/>
      <c r="AB119" s="513"/>
      <c r="AC119" s="235">
        <f t="shared" si="24"/>
        <v>0</v>
      </c>
      <c r="AD119" s="235">
        <f t="shared" si="25"/>
        <v>0</v>
      </c>
      <c r="AE119" s="509">
        <v>36</v>
      </c>
      <c r="AF119" s="518"/>
      <c r="AG119" s="517"/>
      <c r="AH119" s="512"/>
      <c r="AI119" s="512"/>
      <c r="AJ119" s="513"/>
      <c r="AK119" s="235">
        <f t="shared" si="26"/>
        <v>0</v>
      </c>
      <c r="AL119" s="235">
        <f t="shared" si="27"/>
        <v>0</v>
      </c>
    </row>
    <row r="120" spans="1:38" x14ac:dyDescent="0.2">
      <c r="A120" s="509">
        <v>4</v>
      </c>
      <c r="B120" s="516"/>
      <c r="C120" s="517"/>
      <c r="D120" s="512"/>
      <c r="E120" s="512"/>
      <c r="F120" s="513"/>
      <c r="G120" s="235">
        <f t="shared" si="20"/>
        <v>0</v>
      </c>
      <c r="H120" s="235">
        <f t="shared" si="21"/>
        <v>0</v>
      </c>
      <c r="I120" s="235"/>
      <c r="O120" s="509">
        <v>15</v>
      </c>
      <c r="P120" s="518"/>
      <c r="Q120" s="517"/>
      <c r="R120" s="515"/>
      <c r="S120" s="512"/>
      <c r="T120" s="513"/>
      <c r="U120" s="235">
        <f t="shared" si="22"/>
        <v>0</v>
      </c>
      <c r="V120" s="235">
        <f t="shared" si="23"/>
        <v>0</v>
      </c>
      <c r="W120" s="509">
        <v>26</v>
      </c>
      <c r="X120" s="516"/>
      <c r="Y120" s="517"/>
      <c r="Z120" s="512"/>
      <c r="AA120" s="512"/>
      <c r="AB120" s="513"/>
      <c r="AC120" s="235">
        <f t="shared" si="24"/>
        <v>0</v>
      </c>
      <c r="AD120" s="235">
        <f t="shared" si="25"/>
        <v>0</v>
      </c>
      <c r="AE120" s="509">
        <v>37</v>
      </c>
      <c r="AF120" s="518"/>
      <c r="AG120" s="517"/>
      <c r="AH120" s="512"/>
      <c r="AI120" s="512"/>
      <c r="AJ120" s="513"/>
      <c r="AK120" s="235">
        <f t="shared" si="26"/>
        <v>0</v>
      </c>
      <c r="AL120" s="235">
        <f t="shared" si="27"/>
        <v>0</v>
      </c>
    </row>
    <row r="121" spans="1:38" x14ac:dyDescent="0.2">
      <c r="A121" s="509">
        <v>5</v>
      </c>
      <c r="B121" s="516"/>
      <c r="C121" s="517"/>
      <c r="D121" s="512"/>
      <c r="E121" s="512"/>
      <c r="F121" s="513"/>
      <c r="G121" s="235">
        <f t="shared" si="20"/>
        <v>0</v>
      </c>
      <c r="H121" s="235">
        <f t="shared" si="21"/>
        <v>0</v>
      </c>
      <c r="I121" s="235"/>
      <c r="O121" s="509">
        <v>16</v>
      </c>
      <c r="P121" s="518"/>
      <c r="Q121" s="517"/>
      <c r="R121" s="515"/>
      <c r="S121" s="512"/>
      <c r="T121" s="513"/>
      <c r="U121" s="235">
        <f t="shared" si="22"/>
        <v>0</v>
      </c>
      <c r="V121" s="235">
        <f t="shared" si="23"/>
        <v>0</v>
      </c>
      <c r="W121" s="509">
        <v>27</v>
      </c>
      <c r="X121" s="516"/>
      <c r="Y121" s="517"/>
      <c r="Z121" s="512"/>
      <c r="AA121" s="512"/>
      <c r="AB121" s="513"/>
      <c r="AC121" s="235">
        <f t="shared" si="24"/>
        <v>0</v>
      </c>
      <c r="AD121" s="235">
        <f t="shared" si="25"/>
        <v>0</v>
      </c>
      <c r="AE121" s="509">
        <v>38</v>
      </c>
      <c r="AF121" s="518"/>
      <c r="AG121" s="517"/>
      <c r="AH121" s="512"/>
      <c r="AI121" s="512"/>
      <c r="AJ121" s="513"/>
      <c r="AK121" s="235">
        <f t="shared" si="26"/>
        <v>0</v>
      </c>
      <c r="AL121" s="235">
        <f t="shared" si="27"/>
        <v>0</v>
      </c>
    </row>
    <row r="122" spans="1:38" x14ac:dyDescent="0.2">
      <c r="A122" s="509">
        <v>6</v>
      </c>
      <c r="B122" s="516"/>
      <c r="C122" s="517"/>
      <c r="D122" s="512"/>
      <c r="E122" s="512"/>
      <c r="F122" s="513"/>
      <c r="G122" s="235">
        <f t="shared" si="20"/>
        <v>0</v>
      </c>
      <c r="H122" s="235">
        <f t="shared" si="21"/>
        <v>0</v>
      </c>
      <c r="I122" s="235"/>
      <c r="O122" s="509">
        <v>17</v>
      </c>
      <c r="P122" s="518"/>
      <c r="Q122" s="517"/>
      <c r="R122" s="515"/>
      <c r="S122" s="512"/>
      <c r="T122" s="513"/>
      <c r="U122" s="235">
        <f t="shared" si="22"/>
        <v>0</v>
      </c>
      <c r="V122" s="235">
        <f t="shared" si="23"/>
        <v>0</v>
      </c>
      <c r="W122" s="509">
        <v>28</v>
      </c>
      <c r="X122" s="516"/>
      <c r="Y122" s="517"/>
      <c r="Z122" s="512"/>
      <c r="AA122" s="512"/>
      <c r="AB122" s="513"/>
      <c r="AC122" s="235">
        <f t="shared" si="24"/>
        <v>0</v>
      </c>
      <c r="AD122" s="235">
        <f t="shared" si="25"/>
        <v>0</v>
      </c>
      <c r="AE122" s="509">
        <v>39</v>
      </c>
      <c r="AF122" s="518"/>
      <c r="AG122" s="517"/>
      <c r="AH122" s="512"/>
      <c r="AI122" s="512"/>
      <c r="AJ122" s="513"/>
      <c r="AK122" s="235">
        <f t="shared" si="26"/>
        <v>0</v>
      </c>
      <c r="AL122" s="235">
        <f t="shared" si="27"/>
        <v>0</v>
      </c>
    </row>
    <row r="123" spans="1:38" x14ac:dyDescent="0.2">
      <c r="A123" s="509">
        <v>7</v>
      </c>
      <c r="B123" s="516"/>
      <c r="C123" s="517"/>
      <c r="D123" s="512"/>
      <c r="E123" s="512"/>
      <c r="F123" s="513"/>
      <c r="G123" s="235">
        <f t="shared" si="20"/>
        <v>0</v>
      </c>
      <c r="H123" s="235">
        <f t="shared" si="21"/>
        <v>0</v>
      </c>
      <c r="I123" s="235"/>
      <c r="O123" s="509">
        <v>18</v>
      </c>
      <c r="P123" s="518"/>
      <c r="Q123" s="517"/>
      <c r="R123" s="515"/>
      <c r="S123" s="512"/>
      <c r="T123" s="513"/>
      <c r="U123" s="235">
        <f t="shared" si="22"/>
        <v>0</v>
      </c>
      <c r="V123" s="235">
        <f t="shared" si="23"/>
        <v>0</v>
      </c>
      <c r="W123" s="509">
        <v>29</v>
      </c>
      <c r="X123" s="516"/>
      <c r="Y123" s="517"/>
      <c r="Z123" s="512"/>
      <c r="AA123" s="512"/>
      <c r="AB123" s="513"/>
      <c r="AC123" s="235">
        <f t="shared" si="24"/>
        <v>0</v>
      </c>
      <c r="AD123" s="235">
        <f t="shared" si="25"/>
        <v>0</v>
      </c>
      <c r="AE123" s="509">
        <v>40</v>
      </c>
      <c r="AF123" s="518"/>
      <c r="AG123" s="517"/>
      <c r="AH123" s="512"/>
      <c r="AI123" s="512"/>
      <c r="AJ123" s="513"/>
      <c r="AK123" s="235">
        <f t="shared" si="26"/>
        <v>0</v>
      </c>
      <c r="AL123" s="235">
        <f t="shared" si="27"/>
        <v>0</v>
      </c>
    </row>
    <row r="124" spans="1:38" x14ac:dyDescent="0.2">
      <c r="A124" s="509">
        <v>8</v>
      </c>
      <c r="B124" s="516"/>
      <c r="C124" s="517"/>
      <c r="D124" s="512"/>
      <c r="E124" s="512"/>
      <c r="F124" s="513"/>
      <c r="G124" s="235">
        <f t="shared" si="20"/>
        <v>0</v>
      </c>
      <c r="H124" s="235">
        <f t="shared" si="21"/>
        <v>0</v>
      </c>
      <c r="I124" s="235"/>
      <c r="O124" s="509">
        <v>19</v>
      </c>
      <c r="P124" s="518"/>
      <c r="Q124" s="517"/>
      <c r="R124" s="515"/>
      <c r="S124" s="512"/>
      <c r="T124" s="513"/>
      <c r="U124" s="235">
        <f t="shared" si="22"/>
        <v>0</v>
      </c>
      <c r="V124" s="235">
        <f t="shared" si="23"/>
        <v>0</v>
      </c>
      <c r="W124" s="509">
        <v>30</v>
      </c>
      <c r="X124" s="516"/>
      <c r="Y124" s="517"/>
      <c r="Z124" s="512"/>
      <c r="AA124" s="512"/>
      <c r="AB124" s="513"/>
      <c r="AC124" s="235">
        <f t="shared" si="24"/>
        <v>0</v>
      </c>
      <c r="AD124" s="235">
        <f t="shared" si="25"/>
        <v>0</v>
      </c>
      <c r="AE124" s="509">
        <v>41</v>
      </c>
      <c r="AF124" s="518"/>
      <c r="AG124" s="517"/>
      <c r="AH124" s="512"/>
      <c r="AI124" s="512"/>
      <c r="AJ124" s="513"/>
      <c r="AK124" s="235">
        <f t="shared" si="26"/>
        <v>0</v>
      </c>
      <c r="AL124" s="235">
        <f t="shared" si="27"/>
        <v>0</v>
      </c>
    </row>
    <row r="125" spans="1:38" x14ac:dyDescent="0.2">
      <c r="A125" s="509">
        <v>9</v>
      </c>
      <c r="B125" s="516"/>
      <c r="C125" s="517"/>
      <c r="D125" s="512"/>
      <c r="E125" s="512"/>
      <c r="F125" s="513"/>
      <c r="G125" s="235">
        <f t="shared" si="20"/>
        <v>0</v>
      </c>
      <c r="H125" s="235">
        <f t="shared" si="21"/>
        <v>0</v>
      </c>
      <c r="I125" s="235"/>
      <c r="O125" s="509">
        <v>20</v>
      </c>
      <c r="P125" s="518"/>
      <c r="Q125" s="517"/>
      <c r="R125" s="515"/>
      <c r="S125" s="512"/>
      <c r="T125" s="513"/>
      <c r="U125" s="235">
        <f t="shared" si="22"/>
        <v>0</v>
      </c>
      <c r="V125" s="235">
        <f t="shared" si="23"/>
        <v>0</v>
      </c>
      <c r="W125" s="509">
        <v>31</v>
      </c>
      <c r="X125" s="516"/>
      <c r="Y125" s="517"/>
      <c r="Z125" s="512"/>
      <c r="AA125" s="512"/>
      <c r="AB125" s="513"/>
      <c r="AC125" s="235">
        <f t="shared" si="24"/>
        <v>0</v>
      </c>
      <c r="AD125" s="235">
        <f t="shared" si="25"/>
        <v>0</v>
      </c>
      <c r="AE125" s="509">
        <v>42</v>
      </c>
      <c r="AF125" s="518"/>
      <c r="AG125" s="517"/>
      <c r="AH125" s="512"/>
      <c r="AI125" s="512"/>
      <c r="AJ125" s="513"/>
      <c r="AK125" s="235">
        <f t="shared" si="26"/>
        <v>0</v>
      </c>
      <c r="AL125" s="235">
        <f t="shared" si="27"/>
        <v>0</v>
      </c>
    </row>
    <row r="126" spans="1:38" x14ac:dyDescent="0.2">
      <c r="A126" s="509">
        <v>10</v>
      </c>
      <c r="B126" s="516"/>
      <c r="C126" s="517"/>
      <c r="D126" s="512"/>
      <c r="E126" s="512"/>
      <c r="F126" s="513"/>
      <c r="G126" s="235">
        <f t="shared" si="20"/>
        <v>0</v>
      </c>
      <c r="H126" s="235">
        <f t="shared" si="21"/>
        <v>0</v>
      </c>
      <c r="I126" s="235"/>
      <c r="O126" s="509">
        <v>21</v>
      </c>
      <c r="P126" s="518"/>
      <c r="Q126" s="517"/>
      <c r="R126" s="515"/>
      <c r="S126" s="512"/>
      <c r="T126" s="513"/>
      <c r="U126" s="235">
        <f t="shared" si="22"/>
        <v>0</v>
      </c>
      <c r="V126" s="235">
        <f t="shared" si="23"/>
        <v>0</v>
      </c>
      <c r="W126" s="509">
        <v>32</v>
      </c>
      <c r="X126" s="516"/>
      <c r="Y126" s="517"/>
      <c r="Z126" s="512"/>
      <c r="AA126" s="512"/>
      <c r="AB126" s="513"/>
      <c r="AC126" s="235">
        <f t="shared" si="24"/>
        <v>0</v>
      </c>
      <c r="AD126" s="235">
        <f t="shared" si="25"/>
        <v>0</v>
      </c>
      <c r="AE126" s="509">
        <v>43</v>
      </c>
      <c r="AF126" s="518"/>
      <c r="AG126" s="517"/>
      <c r="AH126" s="512"/>
      <c r="AI126" s="512"/>
      <c r="AJ126" s="513"/>
      <c r="AK126" s="235">
        <f t="shared" si="26"/>
        <v>0</v>
      </c>
      <c r="AL126" s="235">
        <f t="shared" si="27"/>
        <v>0</v>
      </c>
    </row>
    <row r="127" spans="1:38" ht="13.5" thickBot="1" x14ac:dyDescent="0.25">
      <c r="A127" s="509">
        <v>11</v>
      </c>
      <c r="B127" s="516"/>
      <c r="C127" s="517"/>
      <c r="D127" s="512"/>
      <c r="E127" s="512"/>
      <c r="F127" s="513"/>
      <c r="G127" s="235">
        <f t="shared" si="20"/>
        <v>0</v>
      </c>
      <c r="H127" s="235">
        <f t="shared" si="21"/>
        <v>0</v>
      </c>
      <c r="I127" s="235"/>
      <c r="O127" s="509">
        <v>22</v>
      </c>
      <c r="P127" s="518"/>
      <c r="Q127" s="517"/>
      <c r="R127" s="515"/>
      <c r="S127" s="512"/>
      <c r="T127" s="513"/>
      <c r="U127" s="235">
        <f t="shared" si="22"/>
        <v>0</v>
      </c>
      <c r="V127" s="235">
        <f t="shared" si="23"/>
        <v>0</v>
      </c>
      <c r="W127" s="509">
        <v>33</v>
      </c>
      <c r="X127" s="516"/>
      <c r="Y127" s="517"/>
      <c r="Z127" s="512"/>
      <c r="AA127" s="512"/>
      <c r="AB127" s="513"/>
      <c r="AC127" s="235">
        <f t="shared" si="24"/>
        <v>0</v>
      </c>
      <c r="AD127" s="235">
        <f t="shared" si="25"/>
        <v>0</v>
      </c>
      <c r="AE127" s="519"/>
      <c r="AF127" s="520"/>
      <c r="AG127" s="521"/>
      <c r="AH127" s="521"/>
      <c r="AI127" s="522" t="s">
        <v>3</v>
      </c>
      <c r="AJ127" s="523">
        <f>SUM(F117:F127)+SUM(T117:T127)+SUM(AJ117:AJ126)+SUM(AB117:AB127)</f>
        <v>0</v>
      </c>
      <c r="AK127" s="235"/>
      <c r="AL127" s="235"/>
    </row>
    <row r="128" spans="1:38" x14ac:dyDescent="0.2">
      <c r="E128" s="524"/>
      <c r="G128" s="235"/>
      <c r="H128" s="235"/>
      <c r="I128" s="235"/>
      <c r="P128" s="29"/>
      <c r="S128" s="524"/>
      <c r="U128" s="235"/>
      <c r="V128" s="235"/>
      <c r="W128" s="494"/>
      <c r="AA128" s="524"/>
      <c r="AB128" s="29"/>
      <c r="AC128" s="235"/>
      <c r="AD128" s="235"/>
      <c r="AI128" s="524"/>
      <c r="AK128" s="235"/>
      <c r="AL128" s="235"/>
    </row>
    <row r="129" spans="1:38" x14ac:dyDescent="0.2">
      <c r="E129" s="524"/>
      <c r="G129" s="235"/>
      <c r="H129" s="235"/>
      <c r="I129" s="235"/>
      <c r="P129" s="29"/>
      <c r="S129" s="524"/>
      <c r="U129" s="235"/>
      <c r="V129" s="235"/>
      <c r="W129" s="494"/>
      <c r="AA129" s="524"/>
      <c r="AB129" s="29"/>
      <c r="AC129" s="235"/>
      <c r="AD129" s="235"/>
      <c r="AI129" s="524"/>
      <c r="AK129" s="235"/>
      <c r="AL129" s="235"/>
    </row>
    <row r="130" spans="1:38" x14ac:dyDescent="0.2">
      <c r="E130" s="524"/>
      <c r="G130" s="235"/>
      <c r="H130" s="235"/>
      <c r="I130" s="235"/>
      <c r="P130" s="29"/>
      <c r="S130" s="524"/>
      <c r="U130" s="235"/>
      <c r="V130" s="235"/>
      <c r="W130" s="494"/>
      <c r="AA130" s="524"/>
      <c r="AB130" s="29"/>
      <c r="AC130" s="235"/>
      <c r="AD130" s="235"/>
      <c r="AI130" s="524"/>
      <c r="AK130" s="235"/>
      <c r="AL130" s="235"/>
    </row>
    <row r="131" spans="1:38" x14ac:dyDescent="0.2">
      <c r="E131" s="524"/>
      <c r="G131" s="235"/>
      <c r="H131" s="235"/>
      <c r="I131" s="235"/>
      <c r="P131" s="29"/>
      <c r="S131" s="524"/>
      <c r="U131" s="235"/>
      <c r="V131" s="235"/>
      <c r="W131" s="494"/>
      <c r="AA131" s="524"/>
      <c r="AB131" s="29"/>
      <c r="AC131" s="235"/>
      <c r="AD131" s="235"/>
      <c r="AI131" s="524"/>
      <c r="AK131" s="235"/>
      <c r="AL131" s="235"/>
    </row>
    <row r="132" spans="1:38" x14ac:dyDescent="0.2">
      <c r="E132" s="524"/>
      <c r="G132" s="235"/>
      <c r="H132" s="235"/>
      <c r="I132" s="235"/>
      <c r="P132" s="29"/>
      <c r="S132" s="524"/>
      <c r="U132" s="235"/>
      <c r="V132" s="235"/>
      <c r="W132" s="494"/>
      <c r="AA132" s="524"/>
      <c r="AB132" s="29"/>
      <c r="AC132" s="235"/>
      <c r="AD132" s="235"/>
      <c r="AI132" s="524"/>
      <c r="AK132" s="235"/>
      <c r="AL132" s="235"/>
    </row>
    <row r="133" spans="1:38" x14ac:dyDescent="0.2">
      <c r="E133" s="524"/>
      <c r="G133" s="235"/>
      <c r="H133" s="235"/>
      <c r="I133" s="235"/>
      <c r="P133" s="29"/>
      <c r="S133" s="524"/>
      <c r="U133" s="235"/>
      <c r="V133" s="235"/>
      <c r="W133" s="494"/>
      <c r="AA133" s="524"/>
      <c r="AB133" s="29"/>
      <c r="AC133" s="235"/>
      <c r="AD133" s="235"/>
      <c r="AI133" s="524"/>
      <c r="AK133" s="235"/>
      <c r="AL133" s="235"/>
    </row>
    <row r="134" spans="1:38" ht="13.5" thickBot="1" x14ac:dyDescent="0.25">
      <c r="E134" s="524"/>
      <c r="G134" s="235"/>
      <c r="H134" s="235"/>
      <c r="I134" s="235"/>
      <c r="P134" s="29"/>
      <c r="S134" s="524"/>
      <c r="U134" s="235"/>
      <c r="V134" s="235"/>
      <c r="W134" s="494"/>
      <c r="AA134" s="524"/>
      <c r="AB134" s="29"/>
      <c r="AC134" s="235"/>
      <c r="AD134" s="235"/>
      <c r="AI134" s="524"/>
      <c r="AK134" s="235"/>
      <c r="AL134" s="235"/>
    </row>
    <row r="135" spans="1:38" ht="16.5" customHeight="1" thickBot="1" x14ac:dyDescent="0.25">
      <c r="A135" s="501">
        <v>4</v>
      </c>
      <c r="B135" s="502"/>
      <c r="C135" s="769" t="s">
        <v>33</v>
      </c>
      <c r="D135" s="769" t="s">
        <v>158</v>
      </c>
      <c r="E135" s="769" t="s">
        <v>34</v>
      </c>
      <c r="F135" s="504">
        <f>+$AJ147</f>
        <v>0</v>
      </c>
      <c r="G135" s="235"/>
      <c r="H135" s="235"/>
      <c r="I135" s="235"/>
      <c r="O135" s="501" t="s">
        <v>23</v>
      </c>
      <c r="P135" s="502"/>
      <c r="Q135" s="503" t="s">
        <v>33</v>
      </c>
      <c r="R135" s="769" t="s">
        <v>158</v>
      </c>
      <c r="S135" s="503" t="s">
        <v>34</v>
      </c>
      <c r="T135" s="504">
        <f>+$AJ147</f>
        <v>0</v>
      </c>
      <c r="U135" s="235"/>
      <c r="V135" s="235"/>
      <c r="W135" s="501">
        <v>4</v>
      </c>
      <c r="X135" s="502"/>
      <c r="Y135" s="769" t="s">
        <v>33</v>
      </c>
      <c r="Z135" s="769" t="s">
        <v>158</v>
      </c>
      <c r="AA135" s="769" t="s">
        <v>34</v>
      </c>
      <c r="AB135" s="504">
        <f>+$AJ147</f>
        <v>0</v>
      </c>
      <c r="AC135" s="235"/>
      <c r="AD135" s="235"/>
      <c r="AE135" s="772" t="s">
        <v>23</v>
      </c>
      <c r="AF135" s="502"/>
      <c r="AG135" s="769" t="s">
        <v>33</v>
      </c>
      <c r="AH135" s="769" t="s">
        <v>158</v>
      </c>
      <c r="AI135" s="769" t="s">
        <v>34</v>
      </c>
      <c r="AJ135" s="769" t="s">
        <v>18</v>
      </c>
      <c r="AK135" s="235"/>
      <c r="AL135" s="235"/>
    </row>
    <row r="136" spans="1:38" ht="25.5" x14ac:dyDescent="0.2">
      <c r="A136" s="505" t="s">
        <v>7</v>
      </c>
      <c r="B136" s="506" t="str">
        <f>+" אסמכתא " &amp; B6 &amp;"         חזרה לטבלה "</f>
        <v xml:space="preserve"> אסמכתא          חזרה לטבלה </v>
      </c>
      <c r="C136" s="771"/>
      <c r="D136" s="770"/>
      <c r="E136" s="771"/>
      <c r="F136" s="503" t="s">
        <v>18</v>
      </c>
      <c r="G136" s="235"/>
      <c r="H136" s="235"/>
      <c r="I136" s="235"/>
      <c r="O136" s="505"/>
      <c r="P136" s="506" t="str">
        <f>+" אסמכתא " &amp; B6 &amp;"         חזרה לטבלה "</f>
        <v xml:space="preserve"> אסמכתא          חזרה לטבלה </v>
      </c>
      <c r="Q136" s="507"/>
      <c r="R136" s="770"/>
      <c r="S136" s="507"/>
      <c r="T136" s="503" t="s">
        <v>18</v>
      </c>
      <c r="U136" s="235"/>
      <c r="V136" s="235"/>
      <c r="W136" s="505" t="s">
        <v>7</v>
      </c>
      <c r="X136" s="506" t="str">
        <f>+" אסמכתא " &amp; B6 &amp;"         חזרה לטבלה "</f>
        <v xml:space="preserve"> אסמכתא          חזרה לטבלה </v>
      </c>
      <c r="Y136" s="771"/>
      <c r="Z136" s="770"/>
      <c r="AA136" s="771"/>
      <c r="AB136" s="503" t="s">
        <v>18</v>
      </c>
      <c r="AC136" s="235"/>
      <c r="AD136" s="235"/>
      <c r="AE136" s="773"/>
      <c r="AF136" s="506" t="str">
        <f>+" אסמכתא " &amp; B6 &amp;"         חזרה לטבלה "</f>
        <v xml:space="preserve"> אסמכתא          חזרה לטבלה </v>
      </c>
      <c r="AG136" s="771"/>
      <c r="AH136" s="770"/>
      <c r="AI136" s="771"/>
      <c r="AJ136" s="771"/>
      <c r="AK136" s="235"/>
      <c r="AL136" s="235"/>
    </row>
    <row r="137" spans="1:38" x14ac:dyDescent="0.2">
      <c r="A137" s="509">
        <v>1</v>
      </c>
      <c r="B137" s="516"/>
      <c r="C137" s="517"/>
      <c r="D137" s="512"/>
      <c r="E137" s="512"/>
      <c r="F137" s="513"/>
      <c r="G137" s="235">
        <f t="shared" ref="G137:G147" si="28">IF(AND((COUNTA($C$6)=1),(COUNTA(F137)=1),($C$6&lt;&gt;0),(OR((E137&lt;$C$62),(E137&gt;($E$62+61))))),1,0)</f>
        <v>0</v>
      </c>
      <c r="H137" s="235">
        <f t="shared" ref="H137:H147" si="29">IF(AND((COUNTA($C$6)=1),(COUNTA(F137)=1),($C$6&lt;&gt;0),(OR((D137&lt;$C$62),(D137&gt;($E$62))))),1,0)</f>
        <v>0</v>
      </c>
      <c r="I137" s="235"/>
      <c r="O137" s="509">
        <v>12</v>
      </c>
      <c r="P137" s="518"/>
      <c r="Q137" s="517"/>
      <c r="R137" s="515"/>
      <c r="S137" s="512"/>
      <c r="T137" s="513"/>
      <c r="U137" s="235">
        <f t="shared" ref="U137:U147" si="30">IF(AND((COUNTA($C$6)=1),(COUNTA(T137)=1),($C$6&lt;&gt;0),(OR((S137&lt;$C$62),(S137&gt;($E$62+61))))),1,0)</f>
        <v>0</v>
      </c>
      <c r="V137" s="235">
        <f t="shared" ref="V137:V147" si="31">IF(AND((COUNTA($C$6)=1),(COUNTA(T137)=1),($C$6&lt;&gt;0),(OR((R137&lt;$C$62),(R137&gt;($E$62))))),1,0)</f>
        <v>0</v>
      </c>
      <c r="W137" s="509">
        <v>23</v>
      </c>
      <c r="X137" s="516"/>
      <c r="Y137" s="517"/>
      <c r="Z137" s="512"/>
      <c r="AA137" s="512"/>
      <c r="AB137" s="513"/>
      <c r="AC137" s="235">
        <f t="shared" ref="AC137:AC147" si="32">IF(AND((COUNTA($C$6)=1),(COUNTA(AB137)=1),($C$6&lt;&gt;0),(OR((AA137&lt;$C$62),(AA137&gt;($E$62+61))))),1,0)</f>
        <v>0</v>
      </c>
      <c r="AD137" s="235">
        <f t="shared" ref="AD137:AD147" si="33">IF(AND((COUNTA($C$6)=1),(COUNTA(AB137)=1),($C$6&lt;&gt;0),(OR((Z137&lt;$C$62),(Z137&gt;($E$62))))),1,0)</f>
        <v>0</v>
      </c>
      <c r="AE137" s="509">
        <v>34</v>
      </c>
      <c r="AF137" s="518"/>
      <c r="AG137" s="517"/>
      <c r="AH137" s="512"/>
      <c r="AI137" s="512"/>
      <c r="AJ137" s="513"/>
      <c r="AK137" s="235">
        <f t="shared" ref="AK137:AK146" si="34">IF(AND((COUNTA($C$6)=1),(COUNTA(AJ137)=1),($C$6&lt;&gt;0),(OR((AI137&lt;$C$62),(AI137&gt;($E$62+61))))),1,0)</f>
        <v>0</v>
      </c>
      <c r="AL137" s="235">
        <f t="shared" ref="AL137:AL146" si="35">IF(AND((COUNTA($C$6)=1),(COUNTA(AJ137)=1),($C$6&lt;&gt;0),(OR((AH137&lt;$C$62),(AH137&gt;($E$62))))),1,0)</f>
        <v>0</v>
      </c>
    </row>
    <row r="138" spans="1:38" x14ac:dyDescent="0.2">
      <c r="A138" s="509">
        <v>2</v>
      </c>
      <c r="B138" s="516"/>
      <c r="C138" s="517"/>
      <c r="D138" s="512"/>
      <c r="E138" s="512"/>
      <c r="F138" s="513"/>
      <c r="G138" s="235">
        <f t="shared" si="28"/>
        <v>0</v>
      </c>
      <c r="H138" s="235">
        <f t="shared" si="29"/>
        <v>0</v>
      </c>
      <c r="I138" s="235"/>
      <c r="O138" s="509">
        <v>13</v>
      </c>
      <c r="P138" s="518"/>
      <c r="Q138" s="517"/>
      <c r="R138" s="515"/>
      <c r="S138" s="512"/>
      <c r="T138" s="513"/>
      <c r="U138" s="235">
        <f t="shared" si="30"/>
        <v>0</v>
      </c>
      <c r="V138" s="235">
        <f t="shared" si="31"/>
        <v>0</v>
      </c>
      <c r="W138" s="509">
        <v>24</v>
      </c>
      <c r="X138" s="516"/>
      <c r="Y138" s="517"/>
      <c r="Z138" s="512"/>
      <c r="AA138" s="512"/>
      <c r="AB138" s="513"/>
      <c r="AC138" s="235">
        <f t="shared" si="32"/>
        <v>0</v>
      </c>
      <c r="AD138" s="235">
        <f t="shared" si="33"/>
        <v>0</v>
      </c>
      <c r="AE138" s="509">
        <v>35</v>
      </c>
      <c r="AF138" s="518"/>
      <c r="AG138" s="517"/>
      <c r="AH138" s="512"/>
      <c r="AI138" s="512"/>
      <c r="AJ138" s="513"/>
      <c r="AK138" s="235">
        <f t="shared" si="34"/>
        <v>0</v>
      </c>
      <c r="AL138" s="235">
        <f t="shared" si="35"/>
        <v>0</v>
      </c>
    </row>
    <row r="139" spans="1:38" x14ac:dyDescent="0.2">
      <c r="A139" s="509">
        <v>3</v>
      </c>
      <c r="B139" s="516"/>
      <c r="C139" s="517"/>
      <c r="D139" s="512"/>
      <c r="E139" s="512"/>
      <c r="F139" s="513"/>
      <c r="G139" s="235">
        <f t="shared" si="28"/>
        <v>0</v>
      </c>
      <c r="H139" s="235">
        <f t="shared" si="29"/>
        <v>0</v>
      </c>
      <c r="I139" s="235"/>
      <c r="O139" s="509">
        <v>14</v>
      </c>
      <c r="P139" s="518"/>
      <c r="Q139" s="517"/>
      <c r="R139" s="515"/>
      <c r="S139" s="512"/>
      <c r="T139" s="513"/>
      <c r="U139" s="235">
        <f t="shared" si="30"/>
        <v>0</v>
      </c>
      <c r="V139" s="235">
        <f t="shared" si="31"/>
        <v>0</v>
      </c>
      <c r="W139" s="509">
        <v>25</v>
      </c>
      <c r="X139" s="516"/>
      <c r="Y139" s="517"/>
      <c r="Z139" s="512"/>
      <c r="AA139" s="512"/>
      <c r="AB139" s="513"/>
      <c r="AC139" s="235">
        <f t="shared" si="32"/>
        <v>0</v>
      </c>
      <c r="AD139" s="235">
        <f t="shared" si="33"/>
        <v>0</v>
      </c>
      <c r="AE139" s="509">
        <v>36</v>
      </c>
      <c r="AF139" s="518"/>
      <c r="AG139" s="517"/>
      <c r="AH139" s="512"/>
      <c r="AI139" s="512"/>
      <c r="AJ139" s="513"/>
      <c r="AK139" s="235">
        <f t="shared" si="34"/>
        <v>0</v>
      </c>
      <c r="AL139" s="235">
        <f t="shared" si="35"/>
        <v>0</v>
      </c>
    </row>
    <row r="140" spans="1:38" x14ac:dyDescent="0.2">
      <c r="A140" s="509">
        <v>4</v>
      </c>
      <c r="B140" s="516"/>
      <c r="C140" s="517"/>
      <c r="D140" s="512"/>
      <c r="E140" s="512"/>
      <c r="F140" s="513"/>
      <c r="G140" s="235">
        <f t="shared" si="28"/>
        <v>0</v>
      </c>
      <c r="H140" s="235">
        <f t="shared" si="29"/>
        <v>0</v>
      </c>
      <c r="I140" s="235"/>
      <c r="O140" s="509">
        <v>15</v>
      </c>
      <c r="P140" s="518"/>
      <c r="Q140" s="517"/>
      <c r="R140" s="515"/>
      <c r="S140" s="512"/>
      <c r="T140" s="513"/>
      <c r="U140" s="235">
        <f t="shared" si="30"/>
        <v>0</v>
      </c>
      <c r="V140" s="235">
        <f t="shared" si="31"/>
        <v>0</v>
      </c>
      <c r="W140" s="509">
        <v>26</v>
      </c>
      <c r="X140" s="516"/>
      <c r="Y140" s="517"/>
      <c r="Z140" s="512"/>
      <c r="AA140" s="512"/>
      <c r="AB140" s="513"/>
      <c r="AC140" s="235">
        <f t="shared" si="32"/>
        <v>0</v>
      </c>
      <c r="AD140" s="235">
        <f t="shared" si="33"/>
        <v>0</v>
      </c>
      <c r="AE140" s="509">
        <v>37</v>
      </c>
      <c r="AF140" s="518"/>
      <c r="AG140" s="517"/>
      <c r="AH140" s="512"/>
      <c r="AI140" s="512"/>
      <c r="AJ140" s="513"/>
      <c r="AK140" s="235">
        <f t="shared" si="34"/>
        <v>0</v>
      </c>
      <c r="AL140" s="235">
        <f t="shared" si="35"/>
        <v>0</v>
      </c>
    </row>
    <row r="141" spans="1:38" x14ac:dyDescent="0.2">
      <c r="A141" s="509">
        <v>5</v>
      </c>
      <c r="B141" s="516"/>
      <c r="C141" s="517"/>
      <c r="D141" s="512"/>
      <c r="E141" s="512"/>
      <c r="F141" s="513"/>
      <c r="G141" s="235">
        <f t="shared" si="28"/>
        <v>0</v>
      </c>
      <c r="H141" s="235">
        <f t="shared" si="29"/>
        <v>0</v>
      </c>
      <c r="I141" s="235"/>
      <c r="O141" s="509">
        <v>16</v>
      </c>
      <c r="P141" s="518"/>
      <c r="Q141" s="517"/>
      <c r="R141" s="515"/>
      <c r="S141" s="512"/>
      <c r="T141" s="513"/>
      <c r="U141" s="235">
        <f t="shared" si="30"/>
        <v>0</v>
      </c>
      <c r="V141" s="235">
        <f t="shared" si="31"/>
        <v>0</v>
      </c>
      <c r="W141" s="509">
        <v>27</v>
      </c>
      <c r="X141" s="516"/>
      <c r="Y141" s="517"/>
      <c r="Z141" s="512"/>
      <c r="AA141" s="512"/>
      <c r="AB141" s="513"/>
      <c r="AC141" s="235">
        <f t="shared" si="32"/>
        <v>0</v>
      </c>
      <c r="AD141" s="235">
        <f t="shared" si="33"/>
        <v>0</v>
      </c>
      <c r="AE141" s="509">
        <v>38</v>
      </c>
      <c r="AF141" s="518"/>
      <c r="AG141" s="517"/>
      <c r="AH141" s="512"/>
      <c r="AI141" s="512"/>
      <c r="AJ141" s="513"/>
      <c r="AK141" s="235">
        <f t="shared" si="34"/>
        <v>0</v>
      </c>
      <c r="AL141" s="235">
        <f t="shared" si="35"/>
        <v>0</v>
      </c>
    </row>
    <row r="142" spans="1:38" x14ac:dyDescent="0.2">
      <c r="A142" s="509">
        <v>6</v>
      </c>
      <c r="B142" s="516"/>
      <c r="C142" s="517"/>
      <c r="D142" s="512"/>
      <c r="E142" s="512"/>
      <c r="F142" s="513"/>
      <c r="G142" s="235">
        <f t="shared" si="28"/>
        <v>0</v>
      </c>
      <c r="H142" s="235">
        <f t="shared" si="29"/>
        <v>0</v>
      </c>
      <c r="I142" s="235"/>
      <c r="O142" s="509">
        <v>17</v>
      </c>
      <c r="P142" s="518"/>
      <c r="Q142" s="517"/>
      <c r="R142" s="515"/>
      <c r="S142" s="512"/>
      <c r="T142" s="513"/>
      <c r="U142" s="235">
        <f t="shared" si="30"/>
        <v>0</v>
      </c>
      <c r="V142" s="235">
        <f t="shared" si="31"/>
        <v>0</v>
      </c>
      <c r="W142" s="509">
        <v>28</v>
      </c>
      <c r="X142" s="516"/>
      <c r="Y142" s="517"/>
      <c r="Z142" s="512"/>
      <c r="AA142" s="512"/>
      <c r="AB142" s="513"/>
      <c r="AC142" s="235">
        <f t="shared" si="32"/>
        <v>0</v>
      </c>
      <c r="AD142" s="235">
        <f t="shared" si="33"/>
        <v>0</v>
      </c>
      <c r="AE142" s="509">
        <v>39</v>
      </c>
      <c r="AF142" s="518"/>
      <c r="AG142" s="517"/>
      <c r="AH142" s="512"/>
      <c r="AI142" s="512"/>
      <c r="AJ142" s="513"/>
      <c r="AK142" s="235">
        <f t="shared" si="34"/>
        <v>0</v>
      </c>
      <c r="AL142" s="235">
        <f t="shared" si="35"/>
        <v>0</v>
      </c>
    </row>
    <row r="143" spans="1:38" x14ac:dyDescent="0.2">
      <c r="A143" s="509">
        <v>7</v>
      </c>
      <c r="B143" s="516"/>
      <c r="C143" s="517"/>
      <c r="D143" s="512"/>
      <c r="E143" s="512"/>
      <c r="F143" s="513"/>
      <c r="G143" s="235">
        <f t="shared" si="28"/>
        <v>0</v>
      </c>
      <c r="H143" s="235">
        <f t="shared" si="29"/>
        <v>0</v>
      </c>
      <c r="I143" s="235"/>
      <c r="O143" s="509">
        <v>18</v>
      </c>
      <c r="P143" s="518"/>
      <c r="Q143" s="517"/>
      <c r="R143" s="515"/>
      <c r="S143" s="512"/>
      <c r="T143" s="513"/>
      <c r="U143" s="235">
        <f t="shared" si="30"/>
        <v>0</v>
      </c>
      <c r="V143" s="235">
        <f t="shared" si="31"/>
        <v>0</v>
      </c>
      <c r="W143" s="509">
        <v>29</v>
      </c>
      <c r="X143" s="516"/>
      <c r="Y143" s="517"/>
      <c r="Z143" s="512"/>
      <c r="AA143" s="512"/>
      <c r="AB143" s="513"/>
      <c r="AC143" s="235">
        <f t="shared" si="32"/>
        <v>0</v>
      </c>
      <c r="AD143" s="235">
        <f t="shared" si="33"/>
        <v>0</v>
      </c>
      <c r="AE143" s="509">
        <v>40</v>
      </c>
      <c r="AF143" s="518"/>
      <c r="AG143" s="517"/>
      <c r="AH143" s="512"/>
      <c r="AI143" s="512"/>
      <c r="AJ143" s="513"/>
      <c r="AK143" s="235">
        <f t="shared" si="34"/>
        <v>0</v>
      </c>
      <c r="AL143" s="235">
        <f t="shared" si="35"/>
        <v>0</v>
      </c>
    </row>
    <row r="144" spans="1:38" x14ac:dyDescent="0.2">
      <c r="A144" s="509">
        <v>8</v>
      </c>
      <c r="B144" s="516"/>
      <c r="C144" s="517"/>
      <c r="D144" s="512"/>
      <c r="E144" s="512"/>
      <c r="F144" s="513"/>
      <c r="G144" s="235">
        <f t="shared" si="28"/>
        <v>0</v>
      </c>
      <c r="H144" s="235">
        <f t="shared" si="29"/>
        <v>0</v>
      </c>
      <c r="I144" s="235"/>
      <c r="O144" s="509">
        <v>19</v>
      </c>
      <c r="P144" s="518"/>
      <c r="Q144" s="517"/>
      <c r="R144" s="515"/>
      <c r="S144" s="512"/>
      <c r="T144" s="513"/>
      <c r="U144" s="235">
        <f t="shared" si="30"/>
        <v>0</v>
      </c>
      <c r="V144" s="235">
        <f t="shared" si="31"/>
        <v>0</v>
      </c>
      <c r="W144" s="509">
        <v>30</v>
      </c>
      <c r="X144" s="516"/>
      <c r="Y144" s="517"/>
      <c r="Z144" s="512"/>
      <c r="AA144" s="512"/>
      <c r="AB144" s="513"/>
      <c r="AC144" s="235">
        <f t="shared" si="32"/>
        <v>0</v>
      </c>
      <c r="AD144" s="235">
        <f t="shared" si="33"/>
        <v>0</v>
      </c>
      <c r="AE144" s="509">
        <v>41</v>
      </c>
      <c r="AF144" s="518"/>
      <c r="AG144" s="517"/>
      <c r="AH144" s="512"/>
      <c r="AI144" s="512"/>
      <c r="AJ144" s="513"/>
      <c r="AK144" s="235">
        <f t="shared" si="34"/>
        <v>0</v>
      </c>
      <c r="AL144" s="235">
        <f t="shared" si="35"/>
        <v>0</v>
      </c>
    </row>
    <row r="145" spans="1:38" x14ac:dyDescent="0.2">
      <c r="A145" s="509">
        <v>9</v>
      </c>
      <c r="B145" s="516"/>
      <c r="C145" s="517"/>
      <c r="D145" s="512"/>
      <c r="E145" s="512"/>
      <c r="F145" s="513"/>
      <c r="G145" s="235">
        <f t="shared" si="28"/>
        <v>0</v>
      </c>
      <c r="H145" s="235">
        <f t="shared" si="29"/>
        <v>0</v>
      </c>
      <c r="I145" s="235"/>
      <c r="O145" s="509">
        <v>20</v>
      </c>
      <c r="P145" s="518"/>
      <c r="Q145" s="517"/>
      <c r="R145" s="515"/>
      <c r="S145" s="512"/>
      <c r="T145" s="513"/>
      <c r="U145" s="235">
        <f t="shared" si="30"/>
        <v>0</v>
      </c>
      <c r="V145" s="235">
        <f t="shared" si="31"/>
        <v>0</v>
      </c>
      <c r="W145" s="509">
        <v>31</v>
      </c>
      <c r="X145" s="516"/>
      <c r="Y145" s="517"/>
      <c r="Z145" s="512"/>
      <c r="AA145" s="512"/>
      <c r="AB145" s="513"/>
      <c r="AC145" s="235">
        <f t="shared" si="32"/>
        <v>0</v>
      </c>
      <c r="AD145" s="235">
        <f t="shared" si="33"/>
        <v>0</v>
      </c>
      <c r="AE145" s="509">
        <v>42</v>
      </c>
      <c r="AF145" s="518"/>
      <c r="AG145" s="517"/>
      <c r="AH145" s="512"/>
      <c r="AI145" s="512"/>
      <c r="AJ145" s="513"/>
      <c r="AK145" s="235">
        <f t="shared" si="34"/>
        <v>0</v>
      </c>
      <c r="AL145" s="235">
        <f t="shared" si="35"/>
        <v>0</v>
      </c>
    </row>
    <row r="146" spans="1:38" x14ac:dyDescent="0.2">
      <c r="A146" s="509">
        <v>10</v>
      </c>
      <c r="B146" s="516"/>
      <c r="C146" s="517"/>
      <c r="D146" s="512"/>
      <c r="E146" s="512"/>
      <c r="F146" s="513"/>
      <c r="G146" s="235">
        <f t="shared" si="28"/>
        <v>0</v>
      </c>
      <c r="H146" s="235">
        <f t="shared" si="29"/>
        <v>0</v>
      </c>
      <c r="I146" s="235"/>
      <c r="O146" s="509">
        <v>21</v>
      </c>
      <c r="P146" s="518"/>
      <c r="Q146" s="517"/>
      <c r="R146" s="515"/>
      <c r="S146" s="512"/>
      <c r="T146" s="513"/>
      <c r="U146" s="235">
        <f t="shared" si="30"/>
        <v>0</v>
      </c>
      <c r="V146" s="235">
        <f t="shared" si="31"/>
        <v>0</v>
      </c>
      <c r="W146" s="509">
        <v>32</v>
      </c>
      <c r="X146" s="516"/>
      <c r="Y146" s="517"/>
      <c r="Z146" s="512"/>
      <c r="AA146" s="512"/>
      <c r="AB146" s="513"/>
      <c r="AC146" s="235">
        <f t="shared" si="32"/>
        <v>0</v>
      </c>
      <c r="AD146" s="235">
        <f t="shared" si="33"/>
        <v>0</v>
      </c>
      <c r="AE146" s="509">
        <v>43</v>
      </c>
      <c r="AF146" s="518"/>
      <c r="AG146" s="517"/>
      <c r="AH146" s="512"/>
      <c r="AI146" s="512"/>
      <c r="AJ146" s="513"/>
      <c r="AK146" s="235">
        <f t="shared" si="34"/>
        <v>0</v>
      </c>
      <c r="AL146" s="235">
        <f t="shared" si="35"/>
        <v>0</v>
      </c>
    </row>
    <row r="147" spans="1:38" ht="13.5" thickBot="1" x14ac:dyDescent="0.25">
      <c r="A147" s="509">
        <v>11</v>
      </c>
      <c r="B147" s="516"/>
      <c r="C147" s="517"/>
      <c r="D147" s="512"/>
      <c r="E147" s="512"/>
      <c r="F147" s="513"/>
      <c r="G147" s="235">
        <f t="shared" si="28"/>
        <v>0</v>
      </c>
      <c r="H147" s="235">
        <f t="shared" si="29"/>
        <v>0</v>
      </c>
      <c r="I147" s="235"/>
      <c r="O147" s="509">
        <v>22</v>
      </c>
      <c r="P147" s="518"/>
      <c r="Q147" s="517"/>
      <c r="R147" s="515"/>
      <c r="S147" s="512"/>
      <c r="T147" s="513"/>
      <c r="U147" s="235">
        <f t="shared" si="30"/>
        <v>0</v>
      </c>
      <c r="V147" s="235">
        <f t="shared" si="31"/>
        <v>0</v>
      </c>
      <c r="W147" s="509">
        <v>33</v>
      </c>
      <c r="X147" s="516"/>
      <c r="Y147" s="517"/>
      <c r="Z147" s="512"/>
      <c r="AA147" s="512"/>
      <c r="AB147" s="513"/>
      <c r="AC147" s="235">
        <f t="shared" si="32"/>
        <v>0</v>
      </c>
      <c r="AD147" s="235">
        <f t="shared" si="33"/>
        <v>0</v>
      </c>
      <c r="AE147" s="519"/>
      <c r="AF147" s="520"/>
      <c r="AG147" s="521"/>
      <c r="AH147" s="521"/>
      <c r="AI147" s="522" t="s">
        <v>3</v>
      </c>
      <c r="AJ147" s="523">
        <f>SUM(F137:F147)+SUM(T137:T147)+SUM(AJ137:AJ146)+SUM(AB137:AB147)</f>
        <v>0</v>
      </c>
      <c r="AK147" s="235"/>
      <c r="AL147" s="235"/>
    </row>
    <row r="148" spans="1:38" x14ac:dyDescent="0.2">
      <c r="E148" s="524"/>
      <c r="G148" s="235"/>
      <c r="H148" s="235"/>
      <c r="I148" s="235"/>
      <c r="P148" s="29"/>
      <c r="S148" s="524"/>
      <c r="U148" s="235"/>
      <c r="V148" s="235"/>
      <c r="W148" s="494"/>
      <c r="AA148" s="524"/>
      <c r="AB148" s="29"/>
      <c r="AC148" s="235"/>
      <c r="AD148" s="235"/>
      <c r="AI148" s="524"/>
      <c r="AK148" s="235"/>
      <c r="AL148" s="235"/>
    </row>
    <row r="149" spans="1:38" x14ac:dyDescent="0.2">
      <c r="E149" s="524"/>
      <c r="G149" s="235"/>
      <c r="H149" s="235"/>
      <c r="I149" s="235"/>
      <c r="P149" s="29"/>
      <c r="S149" s="524"/>
      <c r="U149" s="235"/>
      <c r="V149" s="235"/>
      <c r="W149" s="494"/>
      <c r="AA149" s="524"/>
      <c r="AB149" s="29"/>
      <c r="AC149" s="235"/>
      <c r="AD149" s="235"/>
      <c r="AI149" s="524"/>
      <c r="AK149" s="235"/>
      <c r="AL149" s="235"/>
    </row>
    <row r="150" spans="1:38" x14ac:dyDescent="0.2">
      <c r="E150" s="524"/>
      <c r="G150" s="235"/>
      <c r="H150" s="235"/>
      <c r="I150" s="235"/>
      <c r="P150" s="29"/>
      <c r="S150" s="524"/>
      <c r="U150" s="235"/>
      <c r="V150" s="235"/>
      <c r="W150" s="494"/>
      <c r="AA150" s="524"/>
      <c r="AB150" s="29"/>
      <c r="AC150" s="235"/>
      <c r="AD150" s="235"/>
      <c r="AI150" s="524"/>
      <c r="AK150" s="235"/>
      <c r="AL150" s="235"/>
    </row>
    <row r="151" spans="1:38" x14ac:dyDescent="0.2">
      <c r="E151" s="524"/>
      <c r="G151" s="235"/>
      <c r="H151" s="235"/>
      <c r="I151" s="235"/>
      <c r="P151" s="29"/>
      <c r="S151" s="524"/>
      <c r="U151" s="235"/>
      <c r="V151" s="235"/>
      <c r="W151" s="494"/>
      <c r="AA151" s="524"/>
      <c r="AB151" s="29"/>
      <c r="AC151" s="235"/>
      <c r="AD151" s="235"/>
      <c r="AI151" s="524"/>
      <c r="AK151" s="235"/>
      <c r="AL151" s="235"/>
    </row>
    <row r="152" spans="1:38" x14ac:dyDescent="0.2">
      <c r="E152" s="524"/>
      <c r="G152" s="235"/>
      <c r="H152" s="235"/>
      <c r="I152" s="235"/>
      <c r="P152" s="29"/>
      <c r="S152" s="524"/>
      <c r="U152" s="235"/>
      <c r="V152" s="235"/>
      <c r="W152" s="494"/>
      <c r="AA152" s="524"/>
      <c r="AB152" s="29"/>
      <c r="AC152" s="235"/>
      <c r="AD152" s="235"/>
      <c r="AI152" s="524"/>
      <c r="AK152" s="235"/>
      <c r="AL152" s="235"/>
    </row>
    <row r="153" spans="1:38" x14ac:dyDescent="0.2">
      <c r="E153" s="524"/>
      <c r="G153" s="235"/>
      <c r="H153" s="235"/>
      <c r="I153" s="235"/>
      <c r="P153" s="29"/>
      <c r="S153" s="524"/>
      <c r="U153" s="235"/>
      <c r="V153" s="235"/>
      <c r="W153" s="494"/>
      <c r="AA153" s="524"/>
      <c r="AB153" s="29"/>
      <c r="AC153" s="235"/>
      <c r="AD153" s="235"/>
      <c r="AI153" s="524"/>
      <c r="AK153" s="235"/>
      <c r="AL153" s="235"/>
    </row>
    <row r="154" spans="1:38" ht="13.5" thickBot="1" x14ac:dyDescent="0.25">
      <c r="E154" s="524"/>
      <c r="G154" s="235"/>
      <c r="H154" s="235"/>
      <c r="I154" s="235"/>
      <c r="P154" s="29"/>
      <c r="S154" s="524"/>
      <c r="U154" s="235"/>
      <c r="V154" s="235"/>
      <c r="W154" s="494"/>
      <c r="AA154" s="524"/>
      <c r="AB154" s="29"/>
      <c r="AC154" s="235"/>
      <c r="AD154" s="235"/>
      <c r="AI154" s="524"/>
      <c r="AK154" s="235"/>
      <c r="AL154" s="235"/>
    </row>
    <row r="155" spans="1:38" ht="16.5" customHeight="1" thickBot="1" x14ac:dyDescent="0.25">
      <c r="A155" s="501">
        <v>5</v>
      </c>
      <c r="B155" s="502"/>
      <c r="C155" s="769" t="s">
        <v>33</v>
      </c>
      <c r="D155" s="769" t="s">
        <v>158</v>
      </c>
      <c r="E155" s="769" t="s">
        <v>34</v>
      </c>
      <c r="F155" s="504">
        <f>+$AJ167</f>
        <v>0</v>
      </c>
      <c r="G155" s="235"/>
      <c r="H155" s="235"/>
      <c r="I155" s="235"/>
      <c r="O155" s="501" t="s">
        <v>23</v>
      </c>
      <c r="P155" s="502"/>
      <c r="Q155" s="503" t="s">
        <v>33</v>
      </c>
      <c r="R155" s="769" t="s">
        <v>158</v>
      </c>
      <c r="S155" s="503" t="s">
        <v>34</v>
      </c>
      <c r="T155" s="504">
        <f>+$AJ167</f>
        <v>0</v>
      </c>
      <c r="U155" s="235"/>
      <c r="V155" s="235"/>
      <c r="W155" s="501">
        <v>5</v>
      </c>
      <c r="X155" s="502"/>
      <c r="Y155" s="769" t="s">
        <v>33</v>
      </c>
      <c r="Z155" s="769" t="s">
        <v>158</v>
      </c>
      <c r="AA155" s="769" t="s">
        <v>34</v>
      </c>
      <c r="AB155" s="504">
        <f>+$AJ167</f>
        <v>0</v>
      </c>
      <c r="AC155" s="235"/>
      <c r="AD155" s="235"/>
      <c r="AE155" s="772" t="s">
        <v>23</v>
      </c>
      <c r="AF155" s="502"/>
      <c r="AG155" s="769" t="s">
        <v>33</v>
      </c>
      <c r="AH155" s="769" t="s">
        <v>158</v>
      </c>
      <c r="AI155" s="769" t="s">
        <v>34</v>
      </c>
      <c r="AJ155" s="769" t="s">
        <v>18</v>
      </c>
      <c r="AK155" s="235"/>
      <c r="AL155" s="235"/>
    </row>
    <row r="156" spans="1:38" ht="25.5" x14ac:dyDescent="0.2">
      <c r="A156" s="505" t="s">
        <v>7</v>
      </c>
      <c r="B156" s="506" t="str">
        <f>+" אסמכתא " &amp; B7 &amp;"         חזרה לטבלה "</f>
        <v xml:space="preserve"> אסמכתא          חזרה לטבלה </v>
      </c>
      <c r="C156" s="771"/>
      <c r="D156" s="770"/>
      <c r="E156" s="771"/>
      <c r="F156" s="503" t="s">
        <v>18</v>
      </c>
      <c r="G156" s="235"/>
      <c r="H156" s="235"/>
      <c r="I156" s="235"/>
      <c r="O156" s="505"/>
      <c r="P156" s="506" t="str">
        <f>+" אסמכתא " &amp; B7 &amp;"         חזרה לטבלה "</f>
        <v xml:space="preserve"> אסמכתא          חזרה לטבלה </v>
      </c>
      <c r="Q156" s="507"/>
      <c r="R156" s="770"/>
      <c r="S156" s="507"/>
      <c r="T156" s="503" t="s">
        <v>18</v>
      </c>
      <c r="U156" s="235"/>
      <c r="V156" s="235"/>
      <c r="W156" s="505" t="s">
        <v>7</v>
      </c>
      <c r="X156" s="506" t="str">
        <f>+" אסמכתא " &amp; B7 &amp;"         חזרה לטבלה "</f>
        <v xml:space="preserve"> אסמכתא          חזרה לטבלה </v>
      </c>
      <c r="Y156" s="771"/>
      <c r="Z156" s="770"/>
      <c r="AA156" s="771"/>
      <c r="AB156" s="503" t="s">
        <v>18</v>
      </c>
      <c r="AC156" s="235"/>
      <c r="AD156" s="235"/>
      <c r="AE156" s="773"/>
      <c r="AF156" s="506" t="str">
        <f>+" אסמכתא " &amp; B7 &amp;"         חזרה לטבלה "</f>
        <v xml:space="preserve"> אסמכתא          חזרה לטבלה </v>
      </c>
      <c r="AG156" s="771"/>
      <c r="AH156" s="770"/>
      <c r="AI156" s="771"/>
      <c r="AJ156" s="771"/>
      <c r="AK156" s="235"/>
      <c r="AL156" s="235"/>
    </row>
    <row r="157" spans="1:38" x14ac:dyDescent="0.2">
      <c r="A157" s="509">
        <v>1</v>
      </c>
      <c r="B157" s="516"/>
      <c r="C157" s="517"/>
      <c r="D157" s="512"/>
      <c r="E157" s="512"/>
      <c r="F157" s="513"/>
      <c r="G157" s="235">
        <f t="shared" ref="G157:G167" si="36">IF(AND((COUNTA($C$7)=1),(COUNTA(F157)=1),($C$7&lt;&gt;0),(OR((E157&lt;$C$62),(E157&gt;($E$62+61))))),1,0)</f>
        <v>0</v>
      </c>
      <c r="H157" s="235">
        <f t="shared" ref="H157:H167" si="37">IF(AND((COUNTA($C$7)=1),(COUNTA(F157)=1),($C$7&lt;&gt;0),(OR((D157&lt;$C$62),(D157&gt;($E$62))))),1,0)</f>
        <v>0</v>
      </c>
      <c r="I157" s="235"/>
      <c r="O157" s="509">
        <v>12</v>
      </c>
      <c r="P157" s="518"/>
      <c r="Q157" s="517"/>
      <c r="R157" s="515"/>
      <c r="S157" s="512"/>
      <c r="T157" s="513"/>
      <c r="U157" s="235">
        <f t="shared" ref="U157:U167" si="38">IF(AND((COUNTA($C$7)=1),(COUNTA(T157)=1),($C$7&lt;&gt;0),(OR((S157&lt;$C$62),(S157&gt;($E$62+61))))),1,0)</f>
        <v>0</v>
      </c>
      <c r="V157" s="235">
        <f t="shared" ref="V157:V167" si="39">IF(AND((COUNTA($C$7)=1),(COUNTA(T157)=1),($C$7&lt;&gt;0),(OR((R157&lt;$C$62),(R157&gt;($E$62))))),1,0)</f>
        <v>0</v>
      </c>
      <c r="W157" s="509">
        <v>23</v>
      </c>
      <c r="X157" s="516"/>
      <c r="Y157" s="517"/>
      <c r="Z157" s="512"/>
      <c r="AA157" s="512"/>
      <c r="AB157" s="513"/>
      <c r="AC157" s="235">
        <f t="shared" ref="AC157:AC167" si="40">IF(AND((COUNTA($C$7)=1),(COUNTA(AB157)=1),($C$7&lt;&gt;0),(OR((AA157&lt;$C$62),(AA157&gt;($E$62+61))))),1,0)</f>
        <v>0</v>
      </c>
      <c r="AD157" s="235">
        <f t="shared" ref="AD157:AD167" si="41">IF(AND((COUNTA($C$7)=1),(COUNTA(AB157)=1),($C$7&lt;&gt;0),(OR((Z157&lt;$C$62),(Z157&gt;($E$62))))),1,0)</f>
        <v>0</v>
      </c>
      <c r="AE157" s="509">
        <v>34</v>
      </c>
      <c r="AF157" s="518"/>
      <c r="AG157" s="517"/>
      <c r="AH157" s="512"/>
      <c r="AI157" s="512"/>
      <c r="AJ157" s="513"/>
      <c r="AK157" s="235">
        <f t="shared" ref="AK157:AK166" si="42">IF(AND((COUNTA($C$7)=1),(COUNTA(AJ157)=1),($C$7&lt;&gt;0),(OR((AI157&lt;$C$62),(AI157&gt;($E$62+61))))),1,0)</f>
        <v>0</v>
      </c>
      <c r="AL157" s="235">
        <f t="shared" ref="AL157:AL166" si="43">IF(AND((COUNTA($C$7)=1),(COUNTA(AJ157)=1),($C$7&lt;&gt;0),(OR((AH157&lt;$C$62),(AH157&gt;($E$62))))),1,0)</f>
        <v>0</v>
      </c>
    </row>
    <row r="158" spans="1:38" x14ac:dyDescent="0.2">
      <c r="A158" s="509">
        <v>2</v>
      </c>
      <c r="B158" s="516"/>
      <c r="C158" s="517"/>
      <c r="D158" s="512"/>
      <c r="E158" s="512"/>
      <c r="F158" s="513"/>
      <c r="G158" s="235">
        <f t="shared" si="36"/>
        <v>0</v>
      </c>
      <c r="H158" s="235">
        <f t="shared" si="37"/>
        <v>0</v>
      </c>
      <c r="I158" s="235"/>
      <c r="O158" s="509">
        <v>13</v>
      </c>
      <c r="P158" s="518"/>
      <c r="Q158" s="517"/>
      <c r="R158" s="515"/>
      <c r="S158" s="512"/>
      <c r="T158" s="513"/>
      <c r="U158" s="235">
        <f t="shared" si="38"/>
        <v>0</v>
      </c>
      <c r="V158" s="235">
        <f t="shared" si="39"/>
        <v>0</v>
      </c>
      <c r="W158" s="509">
        <v>24</v>
      </c>
      <c r="X158" s="516"/>
      <c r="Y158" s="517"/>
      <c r="Z158" s="512"/>
      <c r="AA158" s="512"/>
      <c r="AB158" s="513"/>
      <c r="AC158" s="235">
        <f t="shared" si="40"/>
        <v>0</v>
      </c>
      <c r="AD158" s="235">
        <f t="shared" si="41"/>
        <v>0</v>
      </c>
      <c r="AE158" s="509">
        <v>35</v>
      </c>
      <c r="AF158" s="518"/>
      <c r="AG158" s="517"/>
      <c r="AH158" s="512"/>
      <c r="AI158" s="512"/>
      <c r="AJ158" s="513"/>
      <c r="AK158" s="235">
        <f t="shared" si="42"/>
        <v>0</v>
      </c>
      <c r="AL158" s="235">
        <f t="shared" si="43"/>
        <v>0</v>
      </c>
    </row>
    <row r="159" spans="1:38" x14ac:dyDescent="0.2">
      <c r="A159" s="509">
        <v>3</v>
      </c>
      <c r="B159" s="516"/>
      <c r="C159" s="517"/>
      <c r="D159" s="512"/>
      <c r="E159" s="512"/>
      <c r="F159" s="513"/>
      <c r="G159" s="235">
        <f t="shared" si="36"/>
        <v>0</v>
      </c>
      <c r="H159" s="235">
        <f t="shared" si="37"/>
        <v>0</v>
      </c>
      <c r="I159" s="235"/>
      <c r="O159" s="509">
        <v>14</v>
      </c>
      <c r="P159" s="518"/>
      <c r="Q159" s="517"/>
      <c r="R159" s="515"/>
      <c r="S159" s="512"/>
      <c r="T159" s="513"/>
      <c r="U159" s="235">
        <f t="shared" si="38"/>
        <v>0</v>
      </c>
      <c r="V159" s="235">
        <f t="shared" si="39"/>
        <v>0</v>
      </c>
      <c r="W159" s="509">
        <v>25</v>
      </c>
      <c r="X159" s="516"/>
      <c r="Y159" s="517"/>
      <c r="Z159" s="512"/>
      <c r="AA159" s="512"/>
      <c r="AB159" s="513"/>
      <c r="AC159" s="235">
        <f t="shared" si="40"/>
        <v>0</v>
      </c>
      <c r="AD159" s="235">
        <f t="shared" si="41"/>
        <v>0</v>
      </c>
      <c r="AE159" s="509">
        <v>36</v>
      </c>
      <c r="AF159" s="518"/>
      <c r="AG159" s="517"/>
      <c r="AH159" s="512"/>
      <c r="AI159" s="512"/>
      <c r="AJ159" s="513"/>
      <c r="AK159" s="235">
        <f t="shared" si="42"/>
        <v>0</v>
      </c>
      <c r="AL159" s="235">
        <f t="shared" si="43"/>
        <v>0</v>
      </c>
    </row>
    <row r="160" spans="1:38" x14ac:dyDescent="0.2">
      <c r="A160" s="509">
        <v>4</v>
      </c>
      <c r="B160" s="516"/>
      <c r="C160" s="517"/>
      <c r="D160" s="512"/>
      <c r="E160" s="512"/>
      <c r="F160" s="513"/>
      <c r="G160" s="235">
        <f t="shared" si="36"/>
        <v>0</v>
      </c>
      <c r="H160" s="235">
        <f t="shared" si="37"/>
        <v>0</v>
      </c>
      <c r="I160" s="235"/>
      <c r="O160" s="509">
        <v>15</v>
      </c>
      <c r="P160" s="518"/>
      <c r="Q160" s="517"/>
      <c r="R160" s="515"/>
      <c r="S160" s="512"/>
      <c r="T160" s="513"/>
      <c r="U160" s="235">
        <f t="shared" si="38"/>
        <v>0</v>
      </c>
      <c r="V160" s="235">
        <f t="shared" si="39"/>
        <v>0</v>
      </c>
      <c r="W160" s="509">
        <v>26</v>
      </c>
      <c r="X160" s="516"/>
      <c r="Y160" s="517"/>
      <c r="Z160" s="512"/>
      <c r="AA160" s="512"/>
      <c r="AB160" s="513"/>
      <c r="AC160" s="235">
        <f t="shared" si="40"/>
        <v>0</v>
      </c>
      <c r="AD160" s="235">
        <f t="shared" si="41"/>
        <v>0</v>
      </c>
      <c r="AE160" s="509">
        <v>37</v>
      </c>
      <c r="AF160" s="518"/>
      <c r="AG160" s="517"/>
      <c r="AH160" s="512"/>
      <c r="AI160" s="512"/>
      <c r="AJ160" s="513"/>
      <c r="AK160" s="235">
        <f t="shared" si="42"/>
        <v>0</v>
      </c>
      <c r="AL160" s="235">
        <f t="shared" si="43"/>
        <v>0</v>
      </c>
    </row>
    <row r="161" spans="1:38" x14ac:dyDescent="0.2">
      <c r="A161" s="509">
        <v>5</v>
      </c>
      <c r="B161" s="516"/>
      <c r="C161" s="517"/>
      <c r="D161" s="512"/>
      <c r="E161" s="512"/>
      <c r="F161" s="513"/>
      <c r="G161" s="235">
        <f t="shared" si="36"/>
        <v>0</v>
      </c>
      <c r="H161" s="235">
        <f t="shared" si="37"/>
        <v>0</v>
      </c>
      <c r="I161" s="235"/>
      <c r="O161" s="509">
        <v>16</v>
      </c>
      <c r="P161" s="518"/>
      <c r="Q161" s="517"/>
      <c r="R161" s="515"/>
      <c r="S161" s="512"/>
      <c r="T161" s="513"/>
      <c r="U161" s="235">
        <f t="shared" si="38"/>
        <v>0</v>
      </c>
      <c r="V161" s="235">
        <f t="shared" si="39"/>
        <v>0</v>
      </c>
      <c r="W161" s="509">
        <v>27</v>
      </c>
      <c r="X161" s="516"/>
      <c r="Y161" s="517"/>
      <c r="Z161" s="512"/>
      <c r="AA161" s="512"/>
      <c r="AB161" s="513"/>
      <c r="AC161" s="235">
        <f t="shared" si="40"/>
        <v>0</v>
      </c>
      <c r="AD161" s="235">
        <f t="shared" si="41"/>
        <v>0</v>
      </c>
      <c r="AE161" s="509">
        <v>38</v>
      </c>
      <c r="AF161" s="518"/>
      <c r="AG161" s="517"/>
      <c r="AH161" s="512"/>
      <c r="AI161" s="512"/>
      <c r="AJ161" s="513"/>
      <c r="AK161" s="235">
        <f t="shared" si="42"/>
        <v>0</v>
      </c>
      <c r="AL161" s="235">
        <f t="shared" si="43"/>
        <v>0</v>
      </c>
    </row>
    <row r="162" spans="1:38" x14ac:dyDescent="0.2">
      <c r="A162" s="509">
        <v>6</v>
      </c>
      <c r="B162" s="516"/>
      <c r="C162" s="517"/>
      <c r="D162" s="512"/>
      <c r="E162" s="512"/>
      <c r="F162" s="513"/>
      <c r="G162" s="235">
        <f t="shared" si="36"/>
        <v>0</v>
      </c>
      <c r="H162" s="235">
        <f t="shared" si="37"/>
        <v>0</v>
      </c>
      <c r="I162" s="235"/>
      <c r="O162" s="509">
        <v>17</v>
      </c>
      <c r="P162" s="518"/>
      <c r="Q162" s="517"/>
      <c r="R162" s="515"/>
      <c r="S162" s="512"/>
      <c r="T162" s="513"/>
      <c r="U162" s="235">
        <f t="shared" si="38"/>
        <v>0</v>
      </c>
      <c r="V162" s="235">
        <f t="shared" si="39"/>
        <v>0</v>
      </c>
      <c r="W162" s="509">
        <v>28</v>
      </c>
      <c r="X162" s="516"/>
      <c r="Y162" s="517"/>
      <c r="Z162" s="512"/>
      <c r="AA162" s="512"/>
      <c r="AB162" s="513"/>
      <c r="AC162" s="235">
        <f t="shared" si="40"/>
        <v>0</v>
      </c>
      <c r="AD162" s="235">
        <f t="shared" si="41"/>
        <v>0</v>
      </c>
      <c r="AE162" s="509">
        <v>39</v>
      </c>
      <c r="AF162" s="518"/>
      <c r="AG162" s="517"/>
      <c r="AH162" s="512"/>
      <c r="AI162" s="512"/>
      <c r="AJ162" s="513"/>
      <c r="AK162" s="235">
        <f t="shared" si="42"/>
        <v>0</v>
      </c>
      <c r="AL162" s="235">
        <f t="shared" si="43"/>
        <v>0</v>
      </c>
    </row>
    <row r="163" spans="1:38" x14ac:dyDescent="0.2">
      <c r="A163" s="509">
        <v>7</v>
      </c>
      <c r="B163" s="516"/>
      <c r="C163" s="517"/>
      <c r="D163" s="512"/>
      <c r="E163" s="512"/>
      <c r="F163" s="513"/>
      <c r="G163" s="235">
        <f t="shared" si="36"/>
        <v>0</v>
      </c>
      <c r="H163" s="235">
        <f t="shared" si="37"/>
        <v>0</v>
      </c>
      <c r="I163" s="235"/>
      <c r="O163" s="509">
        <v>18</v>
      </c>
      <c r="P163" s="518"/>
      <c r="Q163" s="517"/>
      <c r="R163" s="515"/>
      <c r="S163" s="512"/>
      <c r="T163" s="513"/>
      <c r="U163" s="235">
        <f t="shared" si="38"/>
        <v>0</v>
      </c>
      <c r="V163" s="235">
        <f t="shared" si="39"/>
        <v>0</v>
      </c>
      <c r="W163" s="509">
        <v>29</v>
      </c>
      <c r="X163" s="516"/>
      <c r="Y163" s="517"/>
      <c r="Z163" s="512"/>
      <c r="AA163" s="512"/>
      <c r="AB163" s="513"/>
      <c r="AC163" s="235">
        <f t="shared" si="40"/>
        <v>0</v>
      </c>
      <c r="AD163" s="235">
        <f t="shared" si="41"/>
        <v>0</v>
      </c>
      <c r="AE163" s="509">
        <v>40</v>
      </c>
      <c r="AF163" s="518"/>
      <c r="AG163" s="517"/>
      <c r="AH163" s="512"/>
      <c r="AI163" s="512"/>
      <c r="AJ163" s="513"/>
      <c r="AK163" s="235">
        <f t="shared" si="42"/>
        <v>0</v>
      </c>
      <c r="AL163" s="235">
        <f t="shared" si="43"/>
        <v>0</v>
      </c>
    </row>
    <row r="164" spans="1:38" x14ac:dyDescent="0.2">
      <c r="A164" s="509">
        <v>8</v>
      </c>
      <c r="B164" s="516"/>
      <c r="C164" s="517"/>
      <c r="D164" s="512"/>
      <c r="E164" s="512"/>
      <c r="F164" s="513"/>
      <c r="G164" s="235">
        <f t="shared" si="36"/>
        <v>0</v>
      </c>
      <c r="H164" s="235">
        <f t="shared" si="37"/>
        <v>0</v>
      </c>
      <c r="I164" s="235"/>
      <c r="O164" s="509">
        <v>19</v>
      </c>
      <c r="P164" s="518"/>
      <c r="Q164" s="517"/>
      <c r="R164" s="515"/>
      <c r="S164" s="512"/>
      <c r="T164" s="513"/>
      <c r="U164" s="235">
        <f t="shared" si="38"/>
        <v>0</v>
      </c>
      <c r="V164" s="235">
        <f t="shared" si="39"/>
        <v>0</v>
      </c>
      <c r="W164" s="509">
        <v>30</v>
      </c>
      <c r="X164" s="516"/>
      <c r="Y164" s="517"/>
      <c r="Z164" s="512"/>
      <c r="AA164" s="512"/>
      <c r="AB164" s="513"/>
      <c r="AC164" s="235">
        <f t="shared" si="40"/>
        <v>0</v>
      </c>
      <c r="AD164" s="235">
        <f t="shared" si="41"/>
        <v>0</v>
      </c>
      <c r="AE164" s="509">
        <v>41</v>
      </c>
      <c r="AF164" s="518"/>
      <c r="AG164" s="517"/>
      <c r="AH164" s="512"/>
      <c r="AI164" s="512"/>
      <c r="AJ164" s="513"/>
      <c r="AK164" s="235">
        <f t="shared" si="42"/>
        <v>0</v>
      </c>
      <c r="AL164" s="235">
        <f t="shared" si="43"/>
        <v>0</v>
      </c>
    </row>
    <row r="165" spans="1:38" x14ac:dyDescent="0.2">
      <c r="A165" s="509">
        <v>9</v>
      </c>
      <c r="B165" s="516"/>
      <c r="C165" s="517"/>
      <c r="D165" s="512"/>
      <c r="E165" s="512"/>
      <c r="F165" s="513"/>
      <c r="G165" s="235">
        <f t="shared" si="36"/>
        <v>0</v>
      </c>
      <c r="H165" s="235">
        <f t="shared" si="37"/>
        <v>0</v>
      </c>
      <c r="I165" s="235"/>
      <c r="O165" s="509">
        <v>20</v>
      </c>
      <c r="P165" s="518"/>
      <c r="Q165" s="517"/>
      <c r="R165" s="515"/>
      <c r="S165" s="512"/>
      <c r="T165" s="513"/>
      <c r="U165" s="235">
        <f t="shared" si="38"/>
        <v>0</v>
      </c>
      <c r="V165" s="235">
        <f t="shared" si="39"/>
        <v>0</v>
      </c>
      <c r="W165" s="509">
        <v>31</v>
      </c>
      <c r="X165" s="516"/>
      <c r="Y165" s="517"/>
      <c r="Z165" s="512"/>
      <c r="AA165" s="512"/>
      <c r="AB165" s="513"/>
      <c r="AC165" s="235">
        <f t="shared" si="40"/>
        <v>0</v>
      </c>
      <c r="AD165" s="235">
        <f t="shared" si="41"/>
        <v>0</v>
      </c>
      <c r="AE165" s="509">
        <v>42</v>
      </c>
      <c r="AF165" s="518"/>
      <c r="AG165" s="517"/>
      <c r="AH165" s="512"/>
      <c r="AI165" s="512"/>
      <c r="AJ165" s="513"/>
      <c r="AK165" s="235">
        <f t="shared" si="42"/>
        <v>0</v>
      </c>
      <c r="AL165" s="235">
        <f t="shared" si="43"/>
        <v>0</v>
      </c>
    </row>
    <row r="166" spans="1:38" x14ac:dyDescent="0.2">
      <c r="A166" s="509">
        <v>10</v>
      </c>
      <c r="B166" s="516"/>
      <c r="C166" s="517"/>
      <c r="D166" s="512"/>
      <c r="E166" s="512"/>
      <c r="F166" s="513"/>
      <c r="G166" s="235">
        <f t="shared" si="36"/>
        <v>0</v>
      </c>
      <c r="H166" s="235">
        <f t="shared" si="37"/>
        <v>0</v>
      </c>
      <c r="I166" s="235"/>
      <c r="O166" s="509">
        <v>21</v>
      </c>
      <c r="P166" s="518"/>
      <c r="Q166" s="517"/>
      <c r="R166" s="515"/>
      <c r="S166" s="512"/>
      <c r="T166" s="513"/>
      <c r="U166" s="235">
        <f t="shared" si="38"/>
        <v>0</v>
      </c>
      <c r="V166" s="235">
        <f t="shared" si="39"/>
        <v>0</v>
      </c>
      <c r="W166" s="509">
        <v>32</v>
      </c>
      <c r="X166" s="516"/>
      <c r="Y166" s="517"/>
      <c r="Z166" s="512"/>
      <c r="AA166" s="512"/>
      <c r="AB166" s="513"/>
      <c r="AC166" s="235">
        <f t="shared" si="40"/>
        <v>0</v>
      </c>
      <c r="AD166" s="235">
        <f t="shared" si="41"/>
        <v>0</v>
      </c>
      <c r="AE166" s="509">
        <v>43</v>
      </c>
      <c r="AF166" s="518"/>
      <c r="AG166" s="517"/>
      <c r="AH166" s="512"/>
      <c r="AI166" s="512"/>
      <c r="AJ166" s="513"/>
      <c r="AK166" s="235">
        <f t="shared" si="42"/>
        <v>0</v>
      </c>
      <c r="AL166" s="235">
        <f t="shared" si="43"/>
        <v>0</v>
      </c>
    </row>
    <row r="167" spans="1:38" ht="13.5" thickBot="1" x14ac:dyDescent="0.25">
      <c r="A167" s="509">
        <v>11</v>
      </c>
      <c r="B167" s="516"/>
      <c r="C167" s="517"/>
      <c r="D167" s="512"/>
      <c r="E167" s="512"/>
      <c r="F167" s="513"/>
      <c r="G167" s="235">
        <f t="shared" si="36"/>
        <v>0</v>
      </c>
      <c r="H167" s="235">
        <f t="shared" si="37"/>
        <v>0</v>
      </c>
      <c r="I167" s="235"/>
      <c r="O167" s="509">
        <v>22</v>
      </c>
      <c r="P167" s="518"/>
      <c r="Q167" s="517"/>
      <c r="R167" s="515"/>
      <c r="S167" s="512"/>
      <c r="T167" s="513"/>
      <c r="U167" s="235">
        <f t="shared" si="38"/>
        <v>0</v>
      </c>
      <c r="V167" s="235">
        <f t="shared" si="39"/>
        <v>0</v>
      </c>
      <c r="W167" s="509">
        <v>33</v>
      </c>
      <c r="X167" s="516"/>
      <c r="Y167" s="517"/>
      <c r="Z167" s="512"/>
      <c r="AA167" s="512"/>
      <c r="AB167" s="513"/>
      <c r="AC167" s="235">
        <f t="shared" si="40"/>
        <v>0</v>
      </c>
      <c r="AD167" s="235">
        <f t="shared" si="41"/>
        <v>0</v>
      </c>
      <c r="AE167" s="519"/>
      <c r="AF167" s="520"/>
      <c r="AG167" s="521"/>
      <c r="AH167" s="521"/>
      <c r="AI167" s="522" t="s">
        <v>3</v>
      </c>
      <c r="AJ167" s="523">
        <f>SUM(F157:F167)+SUM(T157:T167)+SUM(AJ157:AJ166)+SUM(AB157:AB167)</f>
        <v>0</v>
      </c>
      <c r="AK167" s="235"/>
      <c r="AL167" s="235"/>
    </row>
    <row r="168" spans="1:38" x14ac:dyDescent="0.2">
      <c r="E168" s="524"/>
      <c r="G168" s="235"/>
      <c r="H168" s="235"/>
      <c r="I168" s="235"/>
      <c r="P168" s="29"/>
      <c r="S168" s="524"/>
      <c r="U168" s="235"/>
      <c r="V168" s="235"/>
      <c r="W168" s="494"/>
      <c r="AA168" s="524"/>
      <c r="AB168" s="29"/>
      <c r="AC168" s="235"/>
      <c r="AD168" s="235"/>
      <c r="AI168" s="524"/>
      <c r="AK168" s="235"/>
      <c r="AL168" s="235"/>
    </row>
    <row r="169" spans="1:38" x14ac:dyDescent="0.2">
      <c r="E169" s="524"/>
      <c r="G169" s="235"/>
      <c r="H169" s="235"/>
      <c r="I169" s="235"/>
      <c r="P169" s="29"/>
      <c r="S169" s="524"/>
      <c r="U169" s="235"/>
      <c r="V169" s="235"/>
      <c r="W169" s="494"/>
      <c r="AA169" s="524"/>
      <c r="AB169" s="29"/>
      <c r="AC169" s="235"/>
      <c r="AD169" s="235"/>
      <c r="AI169" s="524"/>
      <c r="AK169" s="235"/>
      <c r="AL169" s="235"/>
    </row>
    <row r="170" spans="1:38" x14ac:dyDescent="0.2">
      <c r="E170" s="524"/>
      <c r="G170" s="235"/>
      <c r="H170" s="235"/>
      <c r="I170" s="235"/>
      <c r="P170" s="29"/>
      <c r="S170" s="524"/>
      <c r="U170" s="235"/>
      <c r="V170" s="235"/>
      <c r="W170" s="494"/>
      <c r="AA170" s="524"/>
      <c r="AB170" s="29"/>
      <c r="AC170" s="235"/>
      <c r="AD170" s="235"/>
      <c r="AI170" s="524"/>
      <c r="AK170" s="235"/>
      <c r="AL170" s="235"/>
    </row>
    <row r="171" spans="1:38" x14ac:dyDescent="0.2">
      <c r="E171" s="524"/>
      <c r="G171" s="235"/>
      <c r="H171" s="235"/>
      <c r="I171" s="235"/>
      <c r="P171" s="29"/>
      <c r="S171" s="524"/>
      <c r="U171" s="235"/>
      <c r="V171" s="235"/>
      <c r="W171" s="494"/>
      <c r="AA171" s="524"/>
      <c r="AB171" s="29"/>
      <c r="AC171" s="235"/>
      <c r="AD171" s="235"/>
      <c r="AI171" s="524"/>
      <c r="AK171" s="235"/>
      <c r="AL171" s="235"/>
    </row>
    <row r="172" spans="1:38" x14ac:dyDescent="0.2">
      <c r="E172" s="524"/>
      <c r="G172" s="235"/>
      <c r="H172" s="235"/>
      <c r="I172" s="235"/>
      <c r="P172" s="29"/>
      <c r="S172" s="524"/>
      <c r="U172" s="235"/>
      <c r="V172" s="235"/>
      <c r="W172" s="494"/>
      <c r="AA172" s="524"/>
      <c r="AB172" s="29"/>
      <c r="AC172" s="235"/>
      <c r="AD172" s="235"/>
      <c r="AI172" s="524"/>
      <c r="AK172" s="235"/>
      <c r="AL172" s="235"/>
    </row>
    <row r="173" spans="1:38" x14ac:dyDescent="0.2">
      <c r="E173" s="524"/>
      <c r="G173" s="235"/>
      <c r="H173" s="235"/>
      <c r="I173" s="235"/>
      <c r="P173" s="29"/>
      <c r="S173" s="524"/>
      <c r="U173" s="235"/>
      <c r="V173" s="235"/>
      <c r="W173" s="494"/>
      <c r="AA173" s="524"/>
      <c r="AB173" s="29"/>
      <c r="AC173" s="235"/>
      <c r="AD173" s="235"/>
      <c r="AI173" s="524"/>
      <c r="AK173" s="235"/>
      <c r="AL173" s="235"/>
    </row>
    <row r="174" spans="1:38" ht="13.5" thickBot="1" x14ac:dyDescent="0.25">
      <c r="E174" s="524"/>
      <c r="G174" s="235"/>
      <c r="H174" s="235"/>
      <c r="I174" s="235"/>
      <c r="P174" s="29"/>
      <c r="S174" s="524"/>
      <c r="U174" s="235"/>
      <c r="V174" s="235"/>
      <c r="W174" s="494"/>
      <c r="AA174" s="524"/>
      <c r="AB174" s="29"/>
      <c r="AC174" s="235"/>
      <c r="AD174" s="235"/>
      <c r="AI174" s="524"/>
      <c r="AK174" s="235"/>
      <c r="AL174" s="235"/>
    </row>
    <row r="175" spans="1:38" ht="16.5" customHeight="1" thickBot="1" x14ac:dyDescent="0.25">
      <c r="A175" s="501">
        <v>6</v>
      </c>
      <c r="B175" s="502"/>
      <c r="C175" s="769" t="s">
        <v>33</v>
      </c>
      <c r="D175" s="769" t="s">
        <v>158</v>
      </c>
      <c r="E175" s="769" t="s">
        <v>34</v>
      </c>
      <c r="F175" s="504">
        <f>+$AJ187</f>
        <v>0</v>
      </c>
      <c r="G175" s="235"/>
      <c r="H175" s="235"/>
      <c r="I175" s="235"/>
      <c r="O175" s="501" t="s">
        <v>23</v>
      </c>
      <c r="P175" s="502"/>
      <c r="Q175" s="503" t="s">
        <v>33</v>
      </c>
      <c r="R175" s="769" t="s">
        <v>158</v>
      </c>
      <c r="S175" s="503" t="s">
        <v>34</v>
      </c>
      <c r="T175" s="504">
        <f>+$AJ187</f>
        <v>0</v>
      </c>
      <c r="U175" s="235"/>
      <c r="V175" s="235"/>
      <c r="W175" s="501">
        <v>6</v>
      </c>
      <c r="X175" s="502"/>
      <c r="Y175" s="769" t="s">
        <v>33</v>
      </c>
      <c r="Z175" s="769" t="s">
        <v>158</v>
      </c>
      <c r="AA175" s="769" t="s">
        <v>34</v>
      </c>
      <c r="AB175" s="504">
        <f>+$AJ187</f>
        <v>0</v>
      </c>
      <c r="AC175" s="235"/>
      <c r="AD175" s="235"/>
      <c r="AE175" s="772" t="s">
        <v>23</v>
      </c>
      <c r="AF175" s="502"/>
      <c r="AG175" s="769" t="s">
        <v>33</v>
      </c>
      <c r="AH175" s="769" t="s">
        <v>158</v>
      </c>
      <c r="AI175" s="769" t="s">
        <v>34</v>
      </c>
      <c r="AJ175" s="769" t="s">
        <v>18</v>
      </c>
      <c r="AK175" s="235"/>
      <c r="AL175" s="235"/>
    </row>
    <row r="176" spans="1:38" ht="25.5" x14ac:dyDescent="0.2">
      <c r="A176" s="505" t="s">
        <v>7</v>
      </c>
      <c r="B176" s="506" t="str">
        <f>+" אסמכתא " &amp; B8 &amp;"         חזרה לטבלה "</f>
        <v xml:space="preserve"> אסמכתא          חזרה לטבלה </v>
      </c>
      <c r="C176" s="771"/>
      <c r="D176" s="770"/>
      <c r="E176" s="771"/>
      <c r="F176" s="503" t="s">
        <v>18</v>
      </c>
      <c r="G176" s="235"/>
      <c r="H176" s="235"/>
      <c r="I176" s="235"/>
      <c r="O176" s="505"/>
      <c r="P176" s="506" t="str">
        <f>+" אסמכתא " &amp; B8 &amp;"         חזרה לטבלה "</f>
        <v xml:space="preserve"> אסמכתא          חזרה לטבלה </v>
      </c>
      <c r="Q176" s="507"/>
      <c r="R176" s="770"/>
      <c r="S176" s="508"/>
      <c r="T176" s="503" t="s">
        <v>18</v>
      </c>
      <c r="U176" s="235"/>
      <c r="V176" s="235"/>
      <c r="W176" s="505" t="s">
        <v>7</v>
      </c>
      <c r="X176" s="506" t="str">
        <f>+" אסמכתא " &amp; B8 &amp;"         חזרה לטבלה "</f>
        <v xml:space="preserve"> אסמכתא          חזרה לטבלה </v>
      </c>
      <c r="Y176" s="771"/>
      <c r="Z176" s="770"/>
      <c r="AA176" s="771"/>
      <c r="AB176" s="503" t="s">
        <v>18</v>
      </c>
      <c r="AC176" s="235"/>
      <c r="AD176" s="235"/>
      <c r="AE176" s="773"/>
      <c r="AF176" s="506" t="str">
        <f>+" אסמכתא " &amp; B8 &amp;"         חזרה לטבלה "</f>
        <v xml:space="preserve"> אסמכתא          חזרה לטבלה </v>
      </c>
      <c r="AG176" s="771"/>
      <c r="AH176" s="770"/>
      <c r="AI176" s="771"/>
      <c r="AJ176" s="771"/>
      <c r="AK176" s="235"/>
      <c r="AL176" s="235"/>
    </row>
    <row r="177" spans="1:38" x14ac:dyDescent="0.2">
      <c r="A177" s="509">
        <v>1</v>
      </c>
      <c r="B177" s="516"/>
      <c r="C177" s="517"/>
      <c r="D177" s="512"/>
      <c r="E177" s="512"/>
      <c r="F177" s="513"/>
      <c r="G177" s="235">
        <f t="shared" ref="G177:G187" si="44">IF(AND((COUNTA($C$8)=1),(COUNTA(F177)=1),($C$8&lt;&gt;0),(OR((E177&lt;$C$62),(E177&gt;($E$62+61))))),1,0)</f>
        <v>0</v>
      </c>
      <c r="H177" s="235">
        <f t="shared" ref="H177:H187" si="45">IF(AND((COUNTA($C$8)=1),(COUNTA(F177)=1),($C$8&lt;&gt;0),(OR((D177&lt;$C$62),(D177&gt;($E$62))))),1,0)</f>
        <v>0</v>
      </c>
      <c r="I177" s="235"/>
      <c r="O177" s="509">
        <v>12</v>
      </c>
      <c r="P177" s="518"/>
      <c r="Q177" s="517"/>
      <c r="R177" s="515"/>
      <c r="S177" s="512"/>
      <c r="T177" s="513"/>
      <c r="U177" s="235">
        <f t="shared" ref="U177:U187" si="46">IF(AND((COUNTA($C$8)=1),(COUNTA(T177)=1),($C$8&lt;&gt;0),(OR((S177&lt;$C$62),(S177&gt;($E$62+61))))),1,0)</f>
        <v>0</v>
      </c>
      <c r="V177" s="235">
        <f t="shared" ref="V177:V187" si="47">IF(AND((COUNTA($C$8)=1),(COUNTA(T177)=1),($C$8&lt;&gt;0),(OR((R177&lt;$C$62),(R177&gt;($E$62))))),1,0)</f>
        <v>0</v>
      </c>
      <c r="W177" s="509">
        <v>23</v>
      </c>
      <c r="X177" s="516"/>
      <c r="Y177" s="517"/>
      <c r="Z177" s="512"/>
      <c r="AA177" s="512"/>
      <c r="AB177" s="513"/>
      <c r="AC177" s="235">
        <f t="shared" ref="AC177:AC187" si="48">IF(AND((COUNTA($C$8)=1),(COUNTA(AB177)=1),($C$8&lt;&gt;0),(OR((AA177&lt;$C$62),(AA177&gt;($E$62+61))))),1,0)</f>
        <v>0</v>
      </c>
      <c r="AD177" s="235">
        <f t="shared" ref="AD177:AD187" si="49">IF(AND((COUNTA($C$8)=1),(COUNTA(AB177)=1),($C$8&lt;&gt;0),(OR((Z177&lt;$C$62),(Z177&gt;($E$62))))),1,0)</f>
        <v>0</v>
      </c>
      <c r="AE177" s="509">
        <v>34</v>
      </c>
      <c r="AF177" s="518"/>
      <c r="AG177" s="517"/>
      <c r="AH177" s="512"/>
      <c r="AI177" s="512"/>
      <c r="AJ177" s="513"/>
      <c r="AK177" s="235">
        <f t="shared" ref="AK177:AK186" si="50">IF(AND((COUNTA($C$8)=1),(COUNTA(AJ177)=1),($C$8&lt;&gt;0),(OR((AI177&lt;$C$62),(AI177&gt;($E$62+61))))),1,0)</f>
        <v>0</v>
      </c>
      <c r="AL177" s="235">
        <f t="shared" ref="AL177:AL186" si="51">IF(AND((COUNTA($C$8)=1),(COUNTA(AJ177)=1),($C$8&lt;&gt;0),(OR((AH177&lt;$C$62),(AH177&gt;($E$62))))),1,0)</f>
        <v>0</v>
      </c>
    </row>
    <row r="178" spans="1:38" x14ac:dyDescent="0.2">
      <c r="A178" s="509">
        <v>2</v>
      </c>
      <c r="B178" s="516"/>
      <c r="C178" s="517"/>
      <c r="D178" s="512"/>
      <c r="E178" s="512"/>
      <c r="F178" s="513"/>
      <c r="G178" s="235">
        <f t="shared" si="44"/>
        <v>0</v>
      </c>
      <c r="H178" s="235">
        <f t="shared" si="45"/>
        <v>0</v>
      </c>
      <c r="I178" s="235"/>
      <c r="O178" s="509">
        <v>13</v>
      </c>
      <c r="P178" s="518"/>
      <c r="Q178" s="517"/>
      <c r="R178" s="515"/>
      <c r="S178" s="512"/>
      <c r="T178" s="513"/>
      <c r="U178" s="235">
        <f t="shared" si="46"/>
        <v>0</v>
      </c>
      <c r="V178" s="235">
        <f t="shared" si="47"/>
        <v>0</v>
      </c>
      <c r="W178" s="509">
        <v>24</v>
      </c>
      <c r="X178" s="516"/>
      <c r="Y178" s="517"/>
      <c r="Z178" s="512"/>
      <c r="AA178" s="512"/>
      <c r="AB178" s="513"/>
      <c r="AC178" s="235">
        <f t="shared" si="48"/>
        <v>0</v>
      </c>
      <c r="AD178" s="235">
        <f t="shared" si="49"/>
        <v>0</v>
      </c>
      <c r="AE178" s="509">
        <v>35</v>
      </c>
      <c r="AF178" s="518"/>
      <c r="AG178" s="517"/>
      <c r="AH178" s="512"/>
      <c r="AI178" s="512"/>
      <c r="AJ178" s="513"/>
      <c r="AK178" s="235">
        <f t="shared" si="50"/>
        <v>0</v>
      </c>
      <c r="AL178" s="235">
        <f t="shared" si="51"/>
        <v>0</v>
      </c>
    </row>
    <row r="179" spans="1:38" x14ac:dyDescent="0.2">
      <c r="A179" s="509">
        <v>3</v>
      </c>
      <c r="B179" s="516"/>
      <c r="C179" s="517"/>
      <c r="D179" s="512"/>
      <c r="E179" s="512"/>
      <c r="F179" s="513"/>
      <c r="G179" s="235">
        <f t="shared" si="44"/>
        <v>0</v>
      </c>
      <c r="H179" s="235">
        <f t="shared" si="45"/>
        <v>0</v>
      </c>
      <c r="I179" s="235"/>
      <c r="O179" s="509">
        <v>14</v>
      </c>
      <c r="P179" s="518"/>
      <c r="Q179" s="517"/>
      <c r="R179" s="515"/>
      <c r="S179" s="512"/>
      <c r="T179" s="513"/>
      <c r="U179" s="235">
        <f t="shared" si="46"/>
        <v>0</v>
      </c>
      <c r="V179" s="235">
        <f t="shared" si="47"/>
        <v>0</v>
      </c>
      <c r="W179" s="509">
        <v>25</v>
      </c>
      <c r="X179" s="516"/>
      <c r="Y179" s="517"/>
      <c r="Z179" s="512"/>
      <c r="AA179" s="512"/>
      <c r="AB179" s="513"/>
      <c r="AC179" s="235">
        <f t="shared" si="48"/>
        <v>0</v>
      </c>
      <c r="AD179" s="235">
        <f t="shared" si="49"/>
        <v>0</v>
      </c>
      <c r="AE179" s="509">
        <v>36</v>
      </c>
      <c r="AF179" s="518"/>
      <c r="AG179" s="517"/>
      <c r="AH179" s="512"/>
      <c r="AI179" s="512"/>
      <c r="AJ179" s="513"/>
      <c r="AK179" s="235">
        <f t="shared" si="50"/>
        <v>0</v>
      </c>
      <c r="AL179" s="235">
        <f t="shared" si="51"/>
        <v>0</v>
      </c>
    </row>
    <row r="180" spans="1:38" x14ac:dyDescent="0.2">
      <c r="A180" s="509">
        <v>4</v>
      </c>
      <c r="B180" s="516"/>
      <c r="C180" s="517"/>
      <c r="D180" s="512"/>
      <c r="E180" s="512"/>
      <c r="F180" s="513"/>
      <c r="G180" s="235">
        <f t="shared" si="44"/>
        <v>0</v>
      </c>
      <c r="H180" s="235">
        <f t="shared" si="45"/>
        <v>0</v>
      </c>
      <c r="I180" s="235"/>
      <c r="O180" s="509">
        <v>15</v>
      </c>
      <c r="P180" s="518"/>
      <c r="Q180" s="517"/>
      <c r="R180" s="515"/>
      <c r="S180" s="512"/>
      <c r="T180" s="513"/>
      <c r="U180" s="235">
        <f t="shared" si="46"/>
        <v>0</v>
      </c>
      <c r="V180" s="235">
        <f t="shared" si="47"/>
        <v>0</v>
      </c>
      <c r="W180" s="509">
        <v>26</v>
      </c>
      <c r="X180" s="516"/>
      <c r="Y180" s="517"/>
      <c r="Z180" s="512"/>
      <c r="AA180" s="512"/>
      <c r="AB180" s="513"/>
      <c r="AC180" s="235">
        <f t="shared" si="48"/>
        <v>0</v>
      </c>
      <c r="AD180" s="235">
        <f t="shared" si="49"/>
        <v>0</v>
      </c>
      <c r="AE180" s="509">
        <v>37</v>
      </c>
      <c r="AF180" s="518"/>
      <c r="AG180" s="517"/>
      <c r="AH180" s="512"/>
      <c r="AI180" s="512"/>
      <c r="AJ180" s="513"/>
      <c r="AK180" s="235">
        <f t="shared" si="50"/>
        <v>0</v>
      </c>
      <c r="AL180" s="235">
        <f t="shared" si="51"/>
        <v>0</v>
      </c>
    </row>
    <row r="181" spans="1:38" x14ac:dyDescent="0.2">
      <c r="A181" s="509">
        <v>5</v>
      </c>
      <c r="B181" s="516"/>
      <c r="C181" s="517"/>
      <c r="D181" s="512"/>
      <c r="E181" s="512"/>
      <c r="F181" s="513"/>
      <c r="G181" s="235">
        <f t="shared" si="44"/>
        <v>0</v>
      </c>
      <c r="H181" s="235">
        <f t="shared" si="45"/>
        <v>0</v>
      </c>
      <c r="I181" s="235"/>
      <c r="O181" s="509">
        <v>16</v>
      </c>
      <c r="P181" s="518"/>
      <c r="Q181" s="517"/>
      <c r="R181" s="515"/>
      <c r="S181" s="512"/>
      <c r="T181" s="513"/>
      <c r="U181" s="235">
        <f t="shared" si="46"/>
        <v>0</v>
      </c>
      <c r="V181" s="235">
        <f t="shared" si="47"/>
        <v>0</v>
      </c>
      <c r="W181" s="509">
        <v>27</v>
      </c>
      <c r="X181" s="516"/>
      <c r="Y181" s="517"/>
      <c r="Z181" s="512"/>
      <c r="AA181" s="512"/>
      <c r="AB181" s="513"/>
      <c r="AC181" s="235">
        <f t="shared" si="48"/>
        <v>0</v>
      </c>
      <c r="AD181" s="235">
        <f t="shared" si="49"/>
        <v>0</v>
      </c>
      <c r="AE181" s="509">
        <v>38</v>
      </c>
      <c r="AF181" s="518"/>
      <c r="AG181" s="517"/>
      <c r="AH181" s="512"/>
      <c r="AI181" s="512"/>
      <c r="AJ181" s="513"/>
      <c r="AK181" s="235">
        <f t="shared" si="50"/>
        <v>0</v>
      </c>
      <c r="AL181" s="235">
        <f t="shared" si="51"/>
        <v>0</v>
      </c>
    </row>
    <row r="182" spans="1:38" x14ac:dyDescent="0.2">
      <c r="A182" s="509">
        <v>6</v>
      </c>
      <c r="B182" s="516"/>
      <c r="C182" s="517"/>
      <c r="D182" s="512"/>
      <c r="E182" s="512"/>
      <c r="F182" s="513"/>
      <c r="G182" s="235">
        <f t="shared" si="44"/>
        <v>0</v>
      </c>
      <c r="H182" s="235">
        <f t="shared" si="45"/>
        <v>0</v>
      </c>
      <c r="I182" s="235"/>
      <c r="O182" s="509">
        <v>17</v>
      </c>
      <c r="P182" s="518"/>
      <c r="Q182" s="517"/>
      <c r="R182" s="515"/>
      <c r="S182" s="512"/>
      <c r="T182" s="513"/>
      <c r="U182" s="235">
        <f t="shared" si="46"/>
        <v>0</v>
      </c>
      <c r="V182" s="235">
        <f t="shared" si="47"/>
        <v>0</v>
      </c>
      <c r="W182" s="509">
        <v>28</v>
      </c>
      <c r="X182" s="516"/>
      <c r="Y182" s="517"/>
      <c r="Z182" s="512"/>
      <c r="AA182" s="512"/>
      <c r="AB182" s="513"/>
      <c r="AC182" s="235">
        <f t="shared" si="48"/>
        <v>0</v>
      </c>
      <c r="AD182" s="235">
        <f t="shared" si="49"/>
        <v>0</v>
      </c>
      <c r="AE182" s="509">
        <v>39</v>
      </c>
      <c r="AF182" s="518"/>
      <c r="AG182" s="517"/>
      <c r="AH182" s="512"/>
      <c r="AI182" s="512"/>
      <c r="AJ182" s="513"/>
      <c r="AK182" s="235">
        <f t="shared" si="50"/>
        <v>0</v>
      </c>
      <c r="AL182" s="235">
        <f t="shared" si="51"/>
        <v>0</v>
      </c>
    </row>
    <row r="183" spans="1:38" x14ac:dyDescent="0.2">
      <c r="A183" s="509">
        <v>7</v>
      </c>
      <c r="B183" s="516"/>
      <c r="C183" s="517"/>
      <c r="D183" s="512"/>
      <c r="E183" s="512"/>
      <c r="F183" s="513"/>
      <c r="G183" s="235">
        <f t="shared" si="44"/>
        <v>0</v>
      </c>
      <c r="H183" s="235">
        <f t="shared" si="45"/>
        <v>0</v>
      </c>
      <c r="I183" s="235"/>
      <c r="O183" s="509">
        <v>18</v>
      </c>
      <c r="P183" s="518"/>
      <c r="Q183" s="517"/>
      <c r="R183" s="515"/>
      <c r="S183" s="512"/>
      <c r="T183" s="513"/>
      <c r="U183" s="235">
        <f t="shared" si="46"/>
        <v>0</v>
      </c>
      <c r="V183" s="235">
        <f t="shared" si="47"/>
        <v>0</v>
      </c>
      <c r="W183" s="509">
        <v>29</v>
      </c>
      <c r="X183" s="516"/>
      <c r="Y183" s="517"/>
      <c r="Z183" s="512"/>
      <c r="AA183" s="512"/>
      <c r="AB183" s="513"/>
      <c r="AC183" s="235">
        <f t="shared" si="48"/>
        <v>0</v>
      </c>
      <c r="AD183" s="235">
        <f t="shared" si="49"/>
        <v>0</v>
      </c>
      <c r="AE183" s="509">
        <v>40</v>
      </c>
      <c r="AF183" s="518"/>
      <c r="AG183" s="517"/>
      <c r="AH183" s="512"/>
      <c r="AI183" s="512"/>
      <c r="AJ183" s="513"/>
      <c r="AK183" s="235">
        <f t="shared" si="50"/>
        <v>0</v>
      </c>
      <c r="AL183" s="235">
        <f t="shared" si="51"/>
        <v>0</v>
      </c>
    </row>
    <row r="184" spans="1:38" x14ac:dyDescent="0.2">
      <c r="A184" s="509">
        <v>8</v>
      </c>
      <c r="B184" s="516"/>
      <c r="C184" s="517"/>
      <c r="D184" s="512"/>
      <c r="E184" s="512"/>
      <c r="F184" s="513"/>
      <c r="G184" s="235">
        <f t="shared" si="44"/>
        <v>0</v>
      </c>
      <c r="H184" s="235">
        <f t="shared" si="45"/>
        <v>0</v>
      </c>
      <c r="I184" s="235"/>
      <c r="O184" s="509">
        <v>19</v>
      </c>
      <c r="P184" s="518"/>
      <c r="Q184" s="517"/>
      <c r="R184" s="515"/>
      <c r="S184" s="512"/>
      <c r="T184" s="513"/>
      <c r="U184" s="235">
        <f t="shared" si="46"/>
        <v>0</v>
      </c>
      <c r="V184" s="235">
        <f t="shared" si="47"/>
        <v>0</v>
      </c>
      <c r="W184" s="509">
        <v>30</v>
      </c>
      <c r="X184" s="516"/>
      <c r="Y184" s="517"/>
      <c r="Z184" s="512"/>
      <c r="AA184" s="512"/>
      <c r="AB184" s="513"/>
      <c r="AC184" s="235">
        <f t="shared" si="48"/>
        <v>0</v>
      </c>
      <c r="AD184" s="235">
        <f t="shared" si="49"/>
        <v>0</v>
      </c>
      <c r="AE184" s="509">
        <v>41</v>
      </c>
      <c r="AF184" s="518"/>
      <c r="AG184" s="517"/>
      <c r="AH184" s="512"/>
      <c r="AI184" s="512"/>
      <c r="AJ184" s="513"/>
      <c r="AK184" s="235">
        <f t="shared" si="50"/>
        <v>0</v>
      </c>
      <c r="AL184" s="235">
        <f t="shared" si="51"/>
        <v>0</v>
      </c>
    </row>
    <row r="185" spans="1:38" x14ac:dyDescent="0.2">
      <c r="A185" s="509">
        <v>9</v>
      </c>
      <c r="B185" s="516"/>
      <c r="C185" s="517"/>
      <c r="D185" s="512"/>
      <c r="E185" s="512"/>
      <c r="F185" s="513"/>
      <c r="G185" s="235">
        <f t="shared" si="44"/>
        <v>0</v>
      </c>
      <c r="H185" s="235">
        <f t="shared" si="45"/>
        <v>0</v>
      </c>
      <c r="I185" s="235"/>
      <c r="O185" s="509">
        <v>20</v>
      </c>
      <c r="P185" s="518"/>
      <c r="Q185" s="517"/>
      <c r="R185" s="515"/>
      <c r="S185" s="512"/>
      <c r="T185" s="513"/>
      <c r="U185" s="235">
        <f t="shared" si="46"/>
        <v>0</v>
      </c>
      <c r="V185" s="235">
        <f t="shared" si="47"/>
        <v>0</v>
      </c>
      <c r="W185" s="509">
        <v>31</v>
      </c>
      <c r="X185" s="516"/>
      <c r="Y185" s="517"/>
      <c r="Z185" s="512"/>
      <c r="AA185" s="512"/>
      <c r="AB185" s="513"/>
      <c r="AC185" s="235">
        <f t="shared" si="48"/>
        <v>0</v>
      </c>
      <c r="AD185" s="235">
        <f t="shared" si="49"/>
        <v>0</v>
      </c>
      <c r="AE185" s="509">
        <v>42</v>
      </c>
      <c r="AF185" s="518"/>
      <c r="AG185" s="517"/>
      <c r="AH185" s="512"/>
      <c r="AI185" s="512"/>
      <c r="AJ185" s="513"/>
      <c r="AK185" s="235">
        <f t="shared" si="50"/>
        <v>0</v>
      </c>
      <c r="AL185" s="235">
        <f t="shared" si="51"/>
        <v>0</v>
      </c>
    </row>
    <row r="186" spans="1:38" x14ac:dyDescent="0.2">
      <c r="A186" s="509">
        <v>10</v>
      </c>
      <c r="B186" s="516"/>
      <c r="C186" s="517"/>
      <c r="D186" s="512"/>
      <c r="E186" s="512"/>
      <c r="F186" s="513"/>
      <c r="G186" s="235">
        <f t="shared" si="44"/>
        <v>0</v>
      </c>
      <c r="H186" s="235">
        <f t="shared" si="45"/>
        <v>0</v>
      </c>
      <c r="I186" s="235"/>
      <c r="O186" s="509">
        <v>21</v>
      </c>
      <c r="P186" s="518"/>
      <c r="Q186" s="517"/>
      <c r="R186" s="515"/>
      <c r="S186" s="512"/>
      <c r="T186" s="513"/>
      <c r="U186" s="235">
        <f t="shared" si="46"/>
        <v>0</v>
      </c>
      <c r="V186" s="235">
        <f t="shared" si="47"/>
        <v>0</v>
      </c>
      <c r="W186" s="509">
        <v>32</v>
      </c>
      <c r="X186" s="516"/>
      <c r="Y186" s="517"/>
      <c r="Z186" s="512"/>
      <c r="AA186" s="512"/>
      <c r="AB186" s="513"/>
      <c r="AC186" s="235">
        <f t="shared" si="48"/>
        <v>0</v>
      </c>
      <c r="AD186" s="235">
        <f t="shared" si="49"/>
        <v>0</v>
      </c>
      <c r="AE186" s="509">
        <v>43</v>
      </c>
      <c r="AF186" s="518"/>
      <c r="AG186" s="517"/>
      <c r="AH186" s="512"/>
      <c r="AI186" s="512"/>
      <c r="AJ186" s="513"/>
      <c r="AK186" s="235">
        <f t="shared" si="50"/>
        <v>0</v>
      </c>
      <c r="AL186" s="235">
        <f t="shared" si="51"/>
        <v>0</v>
      </c>
    </row>
    <row r="187" spans="1:38" ht="13.5" thickBot="1" x14ac:dyDescent="0.25">
      <c r="A187" s="509">
        <v>11</v>
      </c>
      <c r="B187" s="516"/>
      <c r="C187" s="517"/>
      <c r="D187" s="512"/>
      <c r="E187" s="512"/>
      <c r="F187" s="513"/>
      <c r="G187" s="235">
        <f t="shared" si="44"/>
        <v>0</v>
      </c>
      <c r="H187" s="235">
        <f t="shared" si="45"/>
        <v>0</v>
      </c>
      <c r="I187" s="235"/>
      <c r="O187" s="509">
        <v>22</v>
      </c>
      <c r="P187" s="518"/>
      <c r="Q187" s="517"/>
      <c r="R187" s="515"/>
      <c r="S187" s="512"/>
      <c r="T187" s="513"/>
      <c r="U187" s="235">
        <f t="shared" si="46"/>
        <v>0</v>
      </c>
      <c r="V187" s="235">
        <f t="shared" si="47"/>
        <v>0</v>
      </c>
      <c r="W187" s="509">
        <v>33</v>
      </c>
      <c r="X187" s="516"/>
      <c r="Y187" s="517"/>
      <c r="Z187" s="512"/>
      <c r="AA187" s="512"/>
      <c r="AB187" s="513"/>
      <c r="AC187" s="235">
        <f t="shared" si="48"/>
        <v>0</v>
      </c>
      <c r="AD187" s="235">
        <f t="shared" si="49"/>
        <v>0</v>
      </c>
      <c r="AE187" s="519"/>
      <c r="AF187" s="520"/>
      <c r="AG187" s="521"/>
      <c r="AH187" s="521"/>
      <c r="AI187" s="522" t="s">
        <v>3</v>
      </c>
      <c r="AJ187" s="523">
        <f>SUM(F177:F187)+SUM(T177:T187)+SUM(AJ177:AJ186)+SUM(AB177:AB187)</f>
        <v>0</v>
      </c>
      <c r="AK187" s="235"/>
      <c r="AL187" s="235"/>
    </row>
    <row r="188" spans="1:38" x14ac:dyDescent="0.2">
      <c r="E188" s="524"/>
      <c r="G188" s="235"/>
      <c r="H188" s="235"/>
      <c r="I188" s="235"/>
      <c r="P188" s="29"/>
      <c r="S188" s="524"/>
      <c r="U188" s="235"/>
      <c r="V188" s="235"/>
      <c r="W188" s="494"/>
      <c r="AA188" s="524"/>
      <c r="AB188" s="29"/>
      <c r="AC188" s="235"/>
      <c r="AD188" s="235"/>
      <c r="AI188" s="524"/>
      <c r="AK188" s="235"/>
      <c r="AL188" s="235"/>
    </row>
    <row r="189" spans="1:38" x14ac:dyDescent="0.2">
      <c r="E189" s="524"/>
      <c r="G189" s="235"/>
      <c r="H189" s="235"/>
      <c r="I189" s="235"/>
      <c r="P189" s="29"/>
      <c r="S189" s="524"/>
      <c r="U189" s="235"/>
      <c r="V189" s="235"/>
      <c r="W189" s="494"/>
      <c r="AA189" s="524"/>
      <c r="AB189" s="29"/>
      <c r="AC189" s="235"/>
      <c r="AD189" s="235"/>
      <c r="AI189" s="524"/>
      <c r="AK189" s="235"/>
      <c r="AL189" s="235"/>
    </row>
    <row r="190" spans="1:38" x14ac:dyDescent="0.2">
      <c r="E190" s="524"/>
      <c r="G190" s="235"/>
      <c r="H190" s="235"/>
      <c r="I190" s="235"/>
      <c r="P190" s="29"/>
      <c r="S190" s="524"/>
      <c r="U190" s="235"/>
      <c r="V190" s="235"/>
      <c r="W190" s="494"/>
      <c r="AA190" s="524"/>
      <c r="AB190" s="29"/>
      <c r="AC190" s="235"/>
      <c r="AD190" s="235"/>
      <c r="AI190" s="524"/>
      <c r="AK190" s="235"/>
      <c r="AL190" s="235"/>
    </row>
    <row r="191" spans="1:38" x14ac:dyDescent="0.2">
      <c r="E191" s="524"/>
      <c r="G191" s="235"/>
      <c r="H191" s="235"/>
      <c r="I191" s="235"/>
      <c r="P191" s="29"/>
      <c r="S191" s="524"/>
      <c r="U191" s="235"/>
      <c r="V191" s="235"/>
      <c r="W191" s="494"/>
      <c r="AA191" s="524"/>
      <c r="AB191" s="29"/>
      <c r="AC191" s="235"/>
      <c r="AD191" s="235"/>
      <c r="AI191" s="524"/>
      <c r="AK191" s="235"/>
      <c r="AL191" s="235"/>
    </row>
    <row r="192" spans="1:38" x14ac:dyDescent="0.2">
      <c r="E192" s="524"/>
      <c r="G192" s="235"/>
      <c r="H192" s="235"/>
      <c r="I192" s="235"/>
      <c r="P192" s="29"/>
      <c r="S192" s="524"/>
      <c r="U192" s="235"/>
      <c r="V192" s="235"/>
      <c r="W192" s="494"/>
      <c r="AA192" s="524"/>
      <c r="AB192" s="29"/>
      <c r="AC192" s="235"/>
      <c r="AD192" s="235"/>
      <c r="AI192" s="524"/>
      <c r="AK192" s="235"/>
      <c r="AL192" s="235"/>
    </row>
    <row r="193" spans="1:38" x14ac:dyDescent="0.2">
      <c r="E193" s="524"/>
      <c r="G193" s="235"/>
      <c r="H193" s="235"/>
      <c r="I193" s="235"/>
      <c r="P193" s="29"/>
      <c r="S193" s="524"/>
      <c r="U193" s="235"/>
      <c r="V193" s="235"/>
      <c r="W193" s="494"/>
      <c r="AA193" s="524"/>
      <c r="AB193" s="29"/>
      <c r="AC193" s="235"/>
      <c r="AD193" s="235"/>
      <c r="AI193" s="524"/>
      <c r="AK193" s="235"/>
      <c r="AL193" s="235"/>
    </row>
    <row r="194" spans="1:38" ht="13.5" thickBot="1" x14ac:dyDescent="0.25">
      <c r="E194" s="524"/>
      <c r="G194" s="235"/>
      <c r="H194" s="235"/>
      <c r="I194" s="235"/>
      <c r="P194" s="29"/>
      <c r="S194" s="524"/>
      <c r="U194" s="235"/>
      <c r="V194" s="235"/>
      <c r="W194" s="494"/>
      <c r="AA194" s="524"/>
      <c r="AB194" s="29"/>
      <c r="AC194" s="235"/>
      <c r="AD194" s="235"/>
      <c r="AI194" s="524"/>
      <c r="AK194" s="235"/>
      <c r="AL194" s="235"/>
    </row>
    <row r="195" spans="1:38" ht="16.5" customHeight="1" thickBot="1" x14ac:dyDescent="0.25">
      <c r="A195" s="501">
        <v>7</v>
      </c>
      <c r="B195" s="502"/>
      <c r="C195" s="769" t="s">
        <v>33</v>
      </c>
      <c r="D195" s="769" t="s">
        <v>158</v>
      </c>
      <c r="E195" s="769" t="s">
        <v>34</v>
      </c>
      <c r="F195" s="504">
        <f>+$AJ207</f>
        <v>0</v>
      </c>
      <c r="G195" s="235"/>
      <c r="H195" s="235"/>
      <c r="I195" s="235"/>
      <c r="O195" s="501" t="s">
        <v>23</v>
      </c>
      <c r="P195" s="502"/>
      <c r="Q195" s="503" t="s">
        <v>33</v>
      </c>
      <c r="R195" s="769" t="s">
        <v>158</v>
      </c>
      <c r="S195" s="503" t="s">
        <v>34</v>
      </c>
      <c r="T195" s="504">
        <f>+$AJ207</f>
        <v>0</v>
      </c>
      <c r="U195" s="235"/>
      <c r="V195" s="235"/>
      <c r="W195" s="501">
        <v>7</v>
      </c>
      <c r="X195" s="502"/>
      <c r="Y195" s="769" t="s">
        <v>33</v>
      </c>
      <c r="Z195" s="769" t="s">
        <v>158</v>
      </c>
      <c r="AA195" s="769" t="s">
        <v>34</v>
      </c>
      <c r="AB195" s="504">
        <f>+$AJ207</f>
        <v>0</v>
      </c>
      <c r="AC195" s="235"/>
      <c r="AD195" s="235"/>
      <c r="AE195" s="772" t="s">
        <v>23</v>
      </c>
      <c r="AF195" s="502"/>
      <c r="AG195" s="769" t="s">
        <v>33</v>
      </c>
      <c r="AH195" s="769" t="s">
        <v>158</v>
      </c>
      <c r="AI195" s="769" t="s">
        <v>34</v>
      </c>
      <c r="AJ195" s="769" t="s">
        <v>18</v>
      </c>
      <c r="AK195" s="235"/>
      <c r="AL195" s="235"/>
    </row>
    <row r="196" spans="1:38" ht="25.5" x14ac:dyDescent="0.2">
      <c r="A196" s="505" t="s">
        <v>7</v>
      </c>
      <c r="B196" s="506" t="str">
        <f>+" אסמכתא " &amp; B9 &amp;"         חזרה לטבלה "</f>
        <v xml:space="preserve"> אסמכתא          חזרה לטבלה </v>
      </c>
      <c r="C196" s="771"/>
      <c r="D196" s="770"/>
      <c r="E196" s="771"/>
      <c r="F196" s="503" t="s">
        <v>18</v>
      </c>
      <c r="G196" s="235"/>
      <c r="H196" s="235"/>
      <c r="I196" s="235"/>
      <c r="O196" s="505"/>
      <c r="P196" s="506" t="str">
        <f>+" אסמכתא " &amp; B9 &amp;"         חזרה לטבלה "</f>
        <v xml:space="preserve"> אסמכתא          חזרה לטבלה </v>
      </c>
      <c r="Q196" s="507"/>
      <c r="R196" s="770"/>
      <c r="S196" s="507"/>
      <c r="T196" s="503" t="s">
        <v>18</v>
      </c>
      <c r="U196" s="235"/>
      <c r="V196" s="235"/>
      <c r="W196" s="505" t="s">
        <v>7</v>
      </c>
      <c r="X196" s="506" t="str">
        <f>+" אסמכתא " &amp; BY9 &amp;"         חזרה לטבלה "</f>
        <v xml:space="preserve"> אסמכתא          חזרה לטבלה </v>
      </c>
      <c r="Y196" s="771"/>
      <c r="Z196" s="770"/>
      <c r="AA196" s="771"/>
      <c r="AB196" s="503" t="s">
        <v>18</v>
      </c>
      <c r="AC196" s="235"/>
      <c r="AD196" s="235"/>
      <c r="AE196" s="773"/>
      <c r="AF196" s="506" t="str">
        <f>+" אסמכתא " &amp; B9 &amp;"         חזרה לטבלה "</f>
        <v xml:space="preserve"> אסמכתא          חזרה לטבלה </v>
      </c>
      <c r="AG196" s="771"/>
      <c r="AH196" s="770"/>
      <c r="AI196" s="771"/>
      <c r="AJ196" s="771"/>
      <c r="AK196" s="235"/>
      <c r="AL196" s="235"/>
    </row>
    <row r="197" spans="1:38" x14ac:dyDescent="0.2">
      <c r="A197" s="509">
        <v>1</v>
      </c>
      <c r="B197" s="516"/>
      <c r="C197" s="517"/>
      <c r="D197" s="512"/>
      <c r="E197" s="512"/>
      <c r="F197" s="513"/>
      <c r="G197" s="235">
        <f t="shared" ref="G197:G207" si="52">IF(AND((COUNTA($C$9)=1),(COUNTA(F197)=1),($C$9&lt;&gt;0),(OR((E197&lt;$C$62),(E197&gt;($E$62+61))))),1,0)</f>
        <v>0</v>
      </c>
      <c r="H197" s="235">
        <f t="shared" ref="H197:H207" si="53">IF(AND((COUNTA($C$9)=1),(COUNTA(F197)=1),($C$9&lt;&gt;0),(OR((D197&lt;$C$62),(D197&gt;($E$62))))),1,0)</f>
        <v>0</v>
      </c>
      <c r="I197" s="235"/>
      <c r="O197" s="509">
        <v>12</v>
      </c>
      <c r="P197" s="518"/>
      <c r="Q197" s="517"/>
      <c r="R197" s="515"/>
      <c r="S197" s="512"/>
      <c r="T197" s="513"/>
      <c r="U197" s="235">
        <f t="shared" ref="U197:U207" si="54">IF(AND((COUNTA($C$9)=1),(COUNTA(T197)=1),($C$9&lt;&gt;0),(OR((S197&lt;$C$62),(S197&gt;($E$62+61))))),1,0)</f>
        <v>0</v>
      </c>
      <c r="V197" s="235">
        <f t="shared" ref="V197:V207" si="55">IF(AND((COUNTA($C$9)=1),(COUNTA(T197)=1),($C$9&lt;&gt;0),(OR((R197&lt;$C$62),(R197&gt;($E$62))))),1,0)</f>
        <v>0</v>
      </c>
      <c r="W197" s="509">
        <v>23</v>
      </c>
      <c r="X197" s="516"/>
      <c r="Y197" s="517"/>
      <c r="Z197" s="512"/>
      <c r="AA197" s="512"/>
      <c r="AB197" s="513"/>
      <c r="AC197" s="235">
        <f t="shared" ref="AC197:AC207" si="56">IF(AND((COUNTA($C$9)=1),(COUNTA(AB197)=1),($C$9&lt;&gt;0),(OR((AA197&lt;$C$62),(AA197&gt;($E$62+61))))),1,0)</f>
        <v>0</v>
      </c>
      <c r="AD197" s="235">
        <f t="shared" ref="AD197:AD207" si="57">IF(AND((COUNTA($C$9)=1),(COUNTA(AB197)=1),($C$9&lt;&gt;0),(OR((Z197&lt;$C$62),(Z197&gt;($E$62))))),1,0)</f>
        <v>0</v>
      </c>
      <c r="AE197" s="509">
        <v>34</v>
      </c>
      <c r="AF197" s="518"/>
      <c r="AG197" s="517"/>
      <c r="AH197" s="512"/>
      <c r="AI197" s="512"/>
      <c r="AJ197" s="513"/>
      <c r="AK197" s="235">
        <f t="shared" ref="AK197:AK206" si="58">IF(AND((COUNTA($C$9)=1),(COUNTA(AJ197)=1),($C$9&lt;&gt;0),(OR((AI197&lt;$C$62),(AI197&gt;($E$62+61))))),1,0)</f>
        <v>0</v>
      </c>
      <c r="AL197" s="235">
        <f t="shared" ref="AL197:AL206" si="59">IF(AND((COUNTA($C$9)=1),(COUNTA(AJ197)=1),($C$9&lt;&gt;0),(OR((AH197&lt;$C$62),(AH197&gt;($E$62))))),1,0)</f>
        <v>0</v>
      </c>
    </row>
    <row r="198" spans="1:38" x14ac:dyDescent="0.2">
      <c r="A198" s="509">
        <v>2</v>
      </c>
      <c r="B198" s="516"/>
      <c r="C198" s="517"/>
      <c r="D198" s="512"/>
      <c r="E198" s="512"/>
      <c r="F198" s="513"/>
      <c r="G198" s="235">
        <f t="shared" si="52"/>
        <v>0</v>
      </c>
      <c r="H198" s="235">
        <f t="shared" si="53"/>
        <v>0</v>
      </c>
      <c r="I198" s="235"/>
      <c r="O198" s="509">
        <v>13</v>
      </c>
      <c r="P198" s="518"/>
      <c r="Q198" s="517"/>
      <c r="R198" s="515"/>
      <c r="S198" s="512"/>
      <c r="T198" s="513"/>
      <c r="U198" s="235">
        <f t="shared" si="54"/>
        <v>0</v>
      </c>
      <c r="V198" s="235">
        <f t="shared" si="55"/>
        <v>0</v>
      </c>
      <c r="W198" s="509">
        <v>24</v>
      </c>
      <c r="X198" s="516"/>
      <c r="Y198" s="517"/>
      <c r="Z198" s="512"/>
      <c r="AA198" s="512"/>
      <c r="AB198" s="513"/>
      <c r="AC198" s="235">
        <f t="shared" si="56"/>
        <v>0</v>
      </c>
      <c r="AD198" s="235">
        <f t="shared" si="57"/>
        <v>0</v>
      </c>
      <c r="AE198" s="509">
        <v>35</v>
      </c>
      <c r="AF198" s="518"/>
      <c r="AG198" s="517"/>
      <c r="AH198" s="512"/>
      <c r="AI198" s="512"/>
      <c r="AJ198" s="513"/>
      <c r="AK198" s="235">
        <f t="shared" si="58"/>
        <v>0</v>
      </c>
      <c r="AL198" s="235">
        <f t="shared" si="59"/>
        <v>0</v>
      </c>
    </row>
    <row r="199" spans="1:38" x14ac:dyDescent="0.2">
      <c r="A199" s="509">
        <v>3</v>
      </c>
      <c r="B199" s="516"/>
      <c r="C199" s="517"/>
      <c r="D199" s="512"/>
      <c r="E199" s="512"/>
      <c r="F199" s="513"/>
      <c r="G199" s="235">
        <f t="shared" si="52"/>
        <v>0</v>
      </c>
      <c r="H199" s="235">
        <f t="shared" si="53"/>
        <v>0</v>
      </c>
      <c r="I199" s="235"/>
      <c r="O199" s="509">
        <v>14</v>
      </c>
      <c r="P199" s="518"/>
      <c r="Q199" s="517"/>
      <c r="R199" s="515"/>
      <c r="S199" s="512"/>
      <c r="T199" s="513"/>
      <c r="U199" s="235">
        <f t="shared" si="54"/>
        <v>0</v>
      </c>
      <c r="V199" s="235">
        <f t="shared" si="55"/>
        <v>0</v>
      </c>
      <c r="W199" s="509">
        <v>25</v>
      </c>
      <c r="X199" s="516"/>
      <c r="Y199" s="517"/>
      <c r="Z199" s="512"/>
      <c r="AA199" s="512"/>
      <c r="AB199" s="513"/>
      <c r="AC199" s="235">
        <f t="shared" si="56"/>
        <v>0</v>
      </c>
      <c r="AD199" s="235">
        <f t="shared" si="57"/>
        <v>0</v>
      </c>
      <c r="AE199" s="509">
        <v>36</v>
      </c>
      <c r="AF199" s="518"/>
      <c r="AG199" s="517"/>
      <c r="AH199" s="512"/>
      <c r="AI199" s="512"/>
      <c r="AJ199" s="513"/>
      <c r="AK199" s="235">
        <f t="shared" si="58"/>
        <v>0</v>
      </c>
      <c r="AL199" s="235">
        <f t="shared" si="59"/>
        <v>0</v>
      </c>
    </row>
    <row r="200" spans="1:38" x14ac:dyDescent="0.2">
      <c r="A200" s="509">
        <v>4</v>
      </c>
      <c r="B200" s="516"/>
      <c r="C200" s="517"/>
      <c r="D200" s="512"/>
      <c r="E200" s="512"/>
      <c r="F200" s="513"/>
      <c r="G200" s="235">
        <f t="shared" si="52"/>
        <v>0</v>
      </c>
      <c r="H200" s="235">
        <f t="shared" si="53"/>
        <v>0</v>
      </c>
      <c r="I200" s="235"/>
      <c r="O200" s="509">
        <v>15</v>
      </c>
      <c r="P200" s="518"/>
      <c r="Q200" s="517"/>
      <c r="R200" s="515"/>
      <c r="S200" s="512"/>
      <c r="T200" s="513"/>
      <c r="U200" s="235">
        <f t="shared" si="54"/>
        <v>0</v>
      </c>
      <c r="V200" s="235">
        <f t="shared" si="55"/>
        <v>0</v>
      </c>
      <c r="W200" s="509">
        <v>26</v>
      </c>
      <c r="X200" s="516"/>
      <c r="Y200" s="517"/>
      <c r="Z200" s="512"/>
      <c r="AA200" s="512"/>
      <c r="AB200" s="513"/>
      <c r="AC200" s="235">
        <f t="shared" si="56"/>
        <v>0</v>
      </c>
      <c r="AD200" s="235">
        <f t="shared" si="57"/>
        <v>0</v>
      </c>
      <c r="AE200" s="509">
        <v>37</v>
      </c>
      <c r="AF200" s="518"/>
      <c r="AG200" s="517"/>
      <c r="AH200" s="512"/>
      <c r="AI200" s="512"/>
      <c r="AJ200" s="513"/>
      <c r="AK200" s="235">
        <f t="shared" si="58"/>
        <v>0</v>
      </c>
      <c r="AL200" s="235">
        <f t="shared" si="59"/>
        <v>0</v>
      </c>
    </row>
    <row r="201" spans="1:38" x14ac:dyDescent="0.2">
      <c r="A201" s="509">
        <v>5</v>
      </c>
      <c r="B201" s="516"/>
      <c r="C201" s="517"/>
      <c r="D201" s="512"/>
      <c r="E201" s="512"/>
      <c r="F201" s="513"/>
      <c r="G201" s="235">
        <f t="shared" si="52"/>
        <v>0</v>
      </c>
      <c r="H201" s="235">
        <f t="shared" si="53"/>
        <v>0</v>
      </c>
      <c r="I201" s="235"/>
      <c r="O201" s="509">
        <v>16</v>
      </c>
      <c r="P201" s="518"/>
      <c r="Q201" s="517"/>
      <c r="R201" s="515"/>
      <c r="S201" s="512"/>
      <c r="T201" s="513"/>
      <c r="U201" s="235">
        <f t="shared" si="54"/>
        <v>0</v>
      </c>
      <c r="V201" s="235">
        <f t="shared" si="55"/>
        <v>0</v>
      </c>
      <c r="W201" s="509">
        <v>27</v>
      </c>
      <c r="X201" s="516"/>
      <c r="Y201" s="517"/>
      <c r="Z201" s="512"/>
      <c r="AA201" s="512"/>
      <c r="AB201" s="513"/>
      <c r="AC201" s="235">
        <f t="shared" si="56"/>
        <v>0</v>
      </c>
      <c r="AD201" s="235">
        <f t="shared" si="57"/>
        <v>0</v>
      </c>
      <c r="AE201" s="509">
        <v>38</v>
      </c>
      <c r="AF201" s="518"/>
      <c r="AG201" s="517"/>
      <c r="AH201" s="512"/>
      <c r="AI201" s="512"/>
      <c r="AJ201" s="513"/>
      <c r="AK201" s="235">
        <f t="shared" si="58"/>
        <v>0</v>
      </c>
      <c r="AL201" s="235">
        <f t="shared" si="59"/>
        <v>0</v>
      </c>
    </row>
    <row r="202" spans="1:38" x14ac:dyDescent="0.2">
      <c r="A202" s="509">
        <v>6</v>
      </c>
      <c r="B202" s="516"/>
      <c r="C202" s="517"/>
      <c r="D202" s="512"/>
      <c r="E202" s="512"/>
      <c r="F202" s="513"/>
      <c r="G202" s="235">
        <f t="shared" si="52"/>
        <v>0</v>
      </c>
      <c r="H202" s="235">
        <f t="shared" si="53"/>
        <v>0</v>
      </c>
      <c r="I202" s="235"/>
      <c r="O202" s="509">
        <v>17</v>
      </c>
      <c r="P202" s="518"/>
      <c r="Q202" s="517"/>
      <c r="R202" s="515"/>
      <c r="S202" s="512"/>
      <c r="T202" s="513"/>
      <c r="U202" s="235">
        <f t="shared" si="54"/>
        <v>0</v>
      </c>
      <c r="V202" s="235">
        <f t="shared" si="55"/>
        <v>0</v>
      </c>
      <c r="W202" s="509">
        <v>28</v>
      </c>
      <c r="X202" s="516"/>
      <c r="Y202" s="517"/>
      <c r="Z202" s="512"/>
      <c r="AA202" s="512"/>
      <c r="AB202" s="513"/>
      <c r="AC202" s="235">
        <f t="shared" si="56"/>
        <v>0</v>
      </c>
      <c r="AD202" s="235">
        <f t="shared" si="57"/>
        <v>0</v>
      </c>
      <c r="AE202" s="509">
        <v>39</v>
      </c>
      <c r="AF202" s="518"/>
      <c r="AG202" s="517"/>
      <c r="AH202" s="512"/>
      <c r="AI202" s="512"/>
      <c r="AJ202" s="513"/>
      <c r="AK202" s="235">
        <f t="shared" si="58"/>
        <v>0</v>
      </c>
      <c r="AL202" s="235">
        <f t="shared" si="59"/>
        <v>0</v>
      </c>
    </row>
    <row r="203" spans="1:38" x14ac:dyDescent="0.2">
      <c r="A203" s="509">
        <v>7</v>
      </c>
      <c r="B203" s="516"/>
      <c r="C203" s="517"/>
      <c r="D203" s="512"/>
      <c r="E203" s="512"/>
      <c r="F203" s="513"/>
      <c r="G203" s="235">
        <f t="shared" si="52"/>
        <v>0</v>
      </c>
      <c r="H203" s="235">
        <f t="shared" si="53"/>
        <v>0</v>
      </c>
      <c r="I203" s="235"/>
      <c r="O203" s="509">
        <v>18</v>
      </c>
      <c r="P203" s="518"/>
      <c r="Q203" s="517"/>
      <c r="R203" s="515"/>
      <c r="S203" s="512"/>
      <c r="T203" s="513"/>
      <c r="U203" s="235">
        <f t="shared" si="54"/>
        <v>0</v>
      </c>
      <c r="V203" s="235">
        <f t="shared" si="55"/>
        <v>0</v>
      </c>
      <c r="W203" s="509">
        <v>29</v>
      </c>
      <c r="X203" s="516"/>
      <c r="Y203" s="517"/>
      <c r="Z203" s="512"/>
      <c r="AA203" s="512"/>
      <c r="AB203" s="513"/>
      <c r="AC203" s="235">
        <f t="shared" si="56"/>
        <v>0</v>
      </c>
      <c r="AD203" s="235">
        <f t="shared" si="57"/>
        <v>0</v>
      </c>
      <c r="AE203" s="509">
        <v>40</v>
      </c>
      <c r="AF203" s="518"/>
      <c r="AG203" s="517"/>
      <c r="AH203" s="512"/>
      <c r="AI203" s="512"/>
      <c r="AJ203" s="513"/>
      <c r="AK203" s="235">
        <f t="shared" si="58"/>
        <v>0</v>
      </c>
      <c r="AL203" s="235">
        <f t="shared" si="59"/>
        <v>0</v>
      </c>
    </row>
    <row r="204" spans="1:38" x14ac:dyDescent="0.2">
      <c r="A204" s="509">
        <v>8</v>
      </c>
      <c r="B204" s="516"/>
      <c r="C204" s="517"/>
      <c r="D204" s="512"/>
      <c r="E204" s="512"/>
      <c r="F204" s="513"/>
      <c r="G204" s="235">
        <f t="shared" si="52"/>
        <v>0</v>
      </c>
      <c r="H204" s="235">
        <f t="shared" si="53"/>
        <v>0</v>
      </c>
      <c r="I204" s="235"/>
      <c r="O204" s="509">
        <v>19</v>
      </c>
      <c r="P204" s="518"/>
      <c r="Q204" s="517"/>
      <c r="R204" s="515"/>
      <c r="S204" s="512"/>
      <c r="T204" s="513"/>
      <c r="U204" s="235">
        <f t="shared" si="54"/>
        <v>0</v>
      </c>
      <c r="V204" s="235">
        <f t="shared" si="55"/>
        <v>0</v>
      </c>
      <c r="W204" s="509">
        <v>30</v>
      </c>
      <c r="X204" s="516"/>
      <c r="Y204" s="517"/>
      <c r="Z204" s="512"/>
      <c r="AA204" s="512"/>
      <c r="AB204" s="513"/>
      <c r="AC204" s="235">
        <f t="shared" si="56"/>
        <v>0</v>
      </c>
      <c r="AD204" s="235">
        <f t="shared" si="57"/>
        <v>0</v>
      </c>
      <c r="AE204" s="509">
        <v>41</v>
      </c>
      <c r="AF204" s="518"/>
      <c r="AG204" s="517"/>
      <c r="AH204" s="512"/>
      <c r="AI204" s="512"/>
      <c r="AJ204" s="513"/>
      <c r="AK204" s="235">
        <f t="shared" si="58"/>
        <v>0</v>
      </c>
      <c r="AL204" s="235">
        <f t="shared" si="59"/>
        <v>0</v>
      </c>
    </row>
    <row r="205" spans="1:38" x14ac:dyDescent="0.2">
      <c r="A205" s="509">
        <v>9</v>
      </c>
      <c r="B205" s="516"/>
      <c r="C205" s="517"/>
      <c r="D205" s="512"/>
      <c r="E205" s="512"/>
      <c r="F205" s="513"/>
      <c r="G205" s="235">
        <f t="shared" si="52"/>
        <v>0</v>
      </c>
      <c r="H205" s="235">
        <f t="shared" si="53"/>
        <v>0</v>
      </c>
      <c r="I205" s="235"/>
      <c r="O205" s="509">
        <v>20</v>
      </c>
      <c r="P205" s="518"/>
      <c r="Q205" s="517"/>
      <c r="R205" s="515"/>
      <c r="S205" s="512"/>
      <c r="T205" s="513"/>
      <c r="U205" s="235">
        <f t="shared" si="54"/>
        <v>0</v>
      </c>
      <c r="V205" s="235">
        <f t="shared" si="55"/>
        <v>0</v>
      </c>
      <c r="W205" s="509">
        <v>31</v>
      </c>
      <c r="X205" s="516"/>
      <c r="Y205" s="517"/>
      <c r="Z205" s="512"/>
      <c r="AA205" s="512"/>
      <c r="AB205" s="513"/>
      <c r="AC205" s="235">
        <f t="shared" si="56"/>
        <v>0</v>
      </c>
      <c r="AD205" s="235">
        <f t="shared" si="57"/>
        <v>0</v>
      </c>
      <c r="AE205" s="509">
        <v>42</v>
      </c>
      <c r="AF205" s="518"/>
      <c r="AG205" s="517"/>
      <c r="AH205" s="512"/>
      <c r="AI205" s="512"/>
      <c r="AJ205" s="513"/>
      <c r="AK205" s="235">
        <f t="shared" si="58"/>
        <v>0</v>
      </c>
      <c r="AL205" s="235">
        <f t="shared" si="59"/>
        <v>0</v>
      </c>
    </row>
    <row r="206" spans="1:38" x14ac:dyDescent="0.2">
      <c r="A206" s="509">
        <v>10</v>
      </c>
      <c r="B206" s="516"/>
      <c r="C206" s="517"/>
      <c r="D206" s="512"/>
      <c r="E206" s="512"/>
      <c r="F206" s="513"/>
      <c r="G206" s="235">
        <f t="shared" si="52"/>
        <v>0</v>
      </c>
      <c r="H206" s="235">
        <f t="shared" si="53"/>
        <v>0</v>
      </c>
      <c r="I206" s="235"/>
      <c r="O206" s="509">
        <v>21</v>
      </c>
      <c r="P206" s="518"/>
      <c r="Q206" s="517"/>
      <c r="R206" s="515"/>
      <c r="S206" s="512"/>
      <c r="T206" s="513"/>
      <c r="U206" s="235">
        <f t="shared" si="54"/>
        <v>0</v>
      </c>
      <c r="V206" s="235">
        <f t="shared" si="55"/>
        <v>0</v>
      </c>
      <c r="W206" s="509">
        <v>32</v>
      </c>
      <c r="X206" s="516"/>
      <c r="Y206" s="517"/>
      <c r="Z206" s="512"/>
      <c r="AA206" s="512"/>
      <c r="AB206" s="513"/>
      <c r="AC206" s="235">
        <f t="shared" si="56"/>
        <v>0</v>
      </c>
      <c r="AD206" s="235">
        <f t="shared" si="57"/>
        <v>0</v>
      </c>
      <c r="AE206" s="509">
        <v>43</v>
      </c>
      <c r="AF206" s="518"/>
      <c r="AG206" s="517"/>
      <c r="AH206" s="512"/>
      <c r="AI206" s="512"/>
      <c r="AJ206" s="513"/>
      <c r="AK206" s="235">
        <f t="shared" si="58"/>
        <v>0</v>
      </c>
      <c r="AL206" s="235">
        <f t="shared" si="59"/>
        <v>0</v>
      </c>
    </row>
    <row r="207" spans="1:38" ht="13.5" thickBot="1" x14ac:dyDescent="0.25">
      <c r="A207" s="509">
        <v>11</v>
      </c>
      <c r="B207" s="516"/>
      <c r="C207" s="517"/>
      <c r="D207" s="512"/>
      <c r="E207" s="512"/>
      <c r="F207" s="513"/>
      <c r="G207" s="235">
        <f t="shared" si="52"/>
        <v>0</v>
      </c>
      <c r="H207" s="235">
        <f t="shared" si="53"/>
        <v>0</v>
      </c>
      <c r="I207" s="235"/>
      <c r="O207" s="509">
        <v>22</v>
      </c>
      <c r="P207" s="518"/>
      <c r="Q207" s="517"/>
      <c r="R207" s="515"/>
      <c r="S207" s="512"/>
      <c r="T207" s="513"/>
      <c r="U207" s="235">
        <f t="shared" si="54"/>
        <v>0</v>
      </c>
      <c r="V207" s="235">
        <f t="shared" si="55"/>
        <v>0</v>
      </c>
      <c r="W207" s="509">
        <v>33</v>
      </c>
      <c r="X207" s="516"/>
      <c r="Y207" s="517"/>
      <c r="Z207" s="512"/>
      <c r="AA207" s="512"/>
      <c r="AB207" s="513"/>
      <c r="AC207" s="235">
        <f t="shared" si="56"/>
        <v>0</v>
      </c>
      <c r="AD207" s="235">
        <f t="shared" si="57"/>
        <v>0</v>
      </c>
      <c r="AE207" s="519"/>
      <c r="AF207" s="520"/>
      <c r="AG207" s="521"/>
      <c r="AH207" s="521"/>
      <c r="AI207" s="522" t="s">
        <v>3</v>
      </c>
      <c r="AJ207" s="523">
        <f>SUM(F197:F207)+SUM(T197:T207)+SUM(AJ197:AJ206)+SUM(AB197:AB207)</f>
        <v>0</v>
      </c>
      <c r="AK207" s="235"/>
      <c r="AL207" s="235"/>
    </row>
    <row r="208" spans="1:38" x14ac:dyDescent="0.2">
      <c r="E208" s="524"/>
      <c r="G208" s="235"/>
      <c r="H208" s="235"/>
      <c r="I208" s="235"/>
      <c r="P208" s="29"/>
      <c r="S208" s="524"/>
      <c r="U208" s="235"/>
      <c r="V208" s="235"/>
      <c r="W208" s="494"/>
      <c r="AA208" s="524"/>
      <c r="AB208" s="29"/>
      <c r="AC208" s="235"/>
      <c r="AD208" s="235"/>
      <c r="AI208" s="524"/>
      <c r="AK208" s="235"/>
      <c r="AL208" s="235"/>
    </row>
    <row r="209" spans="1:38" x14ac:dyDescent="0.2">
      <c r="E209" s="524"/>
      <c r="G209" s="235"/>
      <c r="H209" s="235"/>
      <c r="I209" s="235"/>
      <c r="P209" s="29"/>
      <c r="S209" s="524"/>
      <c r="U209" s="235"/>
      <c r="V209" s="235"/>
      <c r="W209" s="494"/>
      <c r="AA209" s="524"/>
      <c r="AB209" s="29"/>
      <c r="AC209" s="235"/>
      <c r="AD209" s="235"/>
      <c r="AI209" s="524"/>
      <c r="AK209" s="235"/>
      <c r="AL209" s="235"/>
    </row>
    <row r="210" spans="1:38" x14ac:dyDescent="0.2">
      <c r="E210" s="524"/>
      <c r="G210" s="235"/>
      <c r="H210" s="235"/>
      <c r="I210" s="235"/>
      <c r="P210" s="29"/>
      <c r="S210" s="524"/>
      <c r="U210" s="235"/>
      <c r="V210" s="235"/>
      <c r="W210" s="494"/>
      <c r="AA210" s="524"/>
      <c r="AB210" s="29"/>
      <c r="AC210" s="235"/>
      <c r="AD210" s="235"/>
      <c r="AI210" s="524"/>
      <c r="AK210" s="235"/>
      <c r="AL210" s="235"/>
    </row>
    <row r="211" spans="1:38" x14ac:dyDescent="0.2">
      <c r="E211" s="524"/>
      <c r="G211" s="235"/>
      <c r="H211" s="235"/>
      <c r="I211" s="235"/>
      <c r="P211" s="29"/>
      <c r="S211" s="524"/>
      <c r="U211" s="235"/>
      <c r="V211" s="235"/>
      <c r="W211" s="494"/>
      <c r="AA211" s="524"/>
      <c r="AB211" s="29"/>
      <c r="AC211" s="235"/>
      <c r="AD211" s="235"/>
      <c r="AI211" s="524"/>
      <c r="AK211" s="235"/>
      <c r="AL211" s="235"/>
    </row>
    <row r="212" spans="1:38" x14ac:dyDescent="0.2">
      <c r="E212" s="524"/>
      <c r="G212" s="235"/>
      <c r="H212" s="235"/>
      <c r="I212" s="235"/>
      <c r="P212" s="29"/>
      <c r="S212" s="524"/>
      <c r="U212" s="235"/>
      <c r="V212" s="235"/>
      <c r="W212" s="494"/>
      <c r="AA212" s="524"/>
      <c r="AB212" s="29"/>
      <c r="AC212" s="235"/>
      <c r="AD212" s="235"/>
      <c r="AI212" s="524"/>
      <c r="AK212" s="235"/>
      <c r="AL212" s="235"/>
    </row>
    <row r="213" spans="1:38" x14ac:dyDescent="0.2">
      <c r="E213" s="524"/>
      <c r="G213" s="235"/>
      <c r="H213" s="235"/>
      <c r="I213" s="235"/>
      <c r="P213" s="29"/>
      <c r="S213" s="524"/>
      <c r="U213" s="235"/>
      <c r="V213" s="235"/>
      <c r="W213" s="494"/>
      <c r="AA213" s="524"/>
      <c r="AB213" s="29"/>
      <c r="AC213" s="235"/>
      <c r="AD213" s="235"/>
      <c r="AI213" s="524"/>
      <c r="AK213" s="235"/>
      <c r="AL213" s="235"/>
    </row>
    <row r="214" spans="1:38" ht="13.5" thickBot="1" x14ac:dyDescent="0.25">
      <c r="E214" s="524"/>
      <c r="G214" s="235"/>
      <c r="H214" s="235"/>
      <c r="I214" s="235"/>
      <c r="P214" s="29"/>
      <c r="S214" s="524"/>
      <c r="U214" s="235"/>
      <c r="V214" s="235"/>
      <c r="W214" s="494"/>
      <c r="AA214" s="524"/>
      <c r="AB214" s="29"/>
      <c r="AC214" s="235"/>
      <c r="AD214" s="235"/>
      <c r="AI214" s="524"/>
      <c r="AK214" s="235"/>
      <c r="AL214" s="235"/>
    </row>
    <row r="215" spans="1:38" ht="16.5" customHeight="1" thickBot="1" x14ac:dyDescent="0.25">
      <c r="A215" s="501">
        <v>8</v>
      </c>
      <c r="B215" s="502"/>
      <c r="C215" s="769" t="s">
        <v>33</v>
      </c>
      <c r="D215" s="769" t="s">
        <v>158</v>
      </c>
      <c r="E215" s="769" t="s">
        <v>34</v>
      </c>
      <c r="F215" s="504">
        <f>+$AJ227</f>
        <v>0</v>
      </c>
      <c r="G215" s="235"/>
      <c r="H215" s="235"/>
      <c r="I215" s="235"/>
      <c r="O215" s="501" t="s">
        <v>23</v>
      </c>
      <c r="P215" s="502"/>
      <c r="Q215" s="503" t="s">
        <v>33</v>
      </c>
      <c r="R215" s="769" t="s">
        <v>158</v>
      </c>
      <c r="S215" s="503" t="s">
        <v>34</v>
      </c>
      <c r="T215" s="504">
        <f>+$AJ227</f>
        <v>0</v>
      </c>
      <c r="U215" s="235"/>
      <c r="V215" s="235"/>
      <c r="W215" s="501">
        <v>8</v>
      </c>
      <c r="X215" s="502"/>
      <c r="Y215" s="769" t="s">
        <v>33</v>
      </c>
      <c r="Z215" s="769" t="s">
        <v>158</v>
      </c>
      <c r="AA215" s="769" t="s">
        <v>34</v>
      </c>
      <c r="AB215" s="504">
        <f>+$AJ227</f>
        <v>0</v>
      </c>
      <c r="AC215" s="235"/>
      <c r="AD215" s="235"/>
      <c r="AE215" s="772" t="s">
        <v>23</v>
      </c>
      <c r="AF215" s="502"/>
      <c r="AG215" s="769" t="s">
        <v>33</v>
      </c>
      <c r="AH215" s="769" t="s">
        <v>158</v>
      </c>
      <c r="AI215" s="769" t="s">
        <v>34</v>
      </c>
      <c r="AJ215" s="769" t="s">
        <v>18</v>
      </c>
      <c r="AK215" s="235"/>
      <c r="AL215" s="235"/>
    </row>
    <row r="216" spans="1:38" ht="25.5" x14ac:dyDescent="0.2">
      <c r="A216" s="505" t="s">
        <v>7</v>
      </c>
      <c r="B216" s="506" t="str">
        <f>+" אסמכתא " &amp; B10 &amp;"         חזרה לטבלה "</f>
        <v xml:space="preserve"> אסמכתא          חזרה לטבלה </v>
      </c>
      <c r="C216" s="771"/>
      <c r="D216" s="770"/>
      <c r="E216" s="771"/>
      <c r="F216" s="503" t="s">
        <v>18</v>
      </c>
      <c r="G216" s="235"/>
      <c r="H216" s="235"/>
      <c r="I216" s="235"/>
      <c r="O216" s="505"/>
      <c r="P216" s="506" t="str">
        <f>+" אסמכתא " &amp; B10 &amp;"         חזרה לטבלה "</f>
        <v xml:space="preserve"> אסמכתא          חזרה לטבלה </v>
      </c>
      <c r="Q216" s="507"/>
      <c r="R216" s="770"/>
      <c r="S216" s="507"/>
      <c r="T216" s="503" t="s">
        <v>18</v>
      </c>
      <c r="U216" s="235"/>
      <c r="V216" s="235"/>
      <c r="W216" s="505" t="s">
        <v>7</v>
      </c>
      <c r="X216" s="506" t="str">
        <f>+" אסמכתא " &amp; B10 &amp;"         חזרה לטבלה "</f>
        <v xml:space="preserve"> אסמכתא          חזרה לטבלה </v>
      </c>
      <c r="Y216" s="771"/>
      <c r="Z216" s="770"/>
      <c r="AA216" s="771"/>
      <c r="AB216" s="503" t="s">
        <v>18</v>
      </c>
      <c r="AC216" s="235"/>
      <c r="AD216" s="235"/>
      <c r="AE216" s="773"/>
      <c r="AF216" s="506" t="str">
        <f>+" אסמכתא " &amp; B10 &amp;"         חזרה לטבלה "</f>
        <v xml:space="preserve"> אסמכתא          חזרה לטבלה </v>
      </c>
      <c r="AG216" s="771"/>
      <c r="AH216" s="770"/>
      <c r="AI216" s="771"/>
      <c r="AJ216" s="771"/>
      <c r="AK216" s="235"/>
      <c r="AL216" s="235"/>
    </row>
    <row r="217" spans="1:38" x14ac:dyDescent="0.2">
      <c r="A217" s="509">
        <v>1</v>
      </c>
      <c r="B217" s="516"/>
      <c r="C217" s="517"/>
      <c r="D217" s="512"/>
      <c r="E217" s="512"/>
      <c r="F217" s="513"/>
      <c r="G217" s="235">
        <f t="shared" ref="G217:G227" si="60">IF(AND((COUNTA($C$10)=1),(COUNTA(F217)=1),($C$10&lt;&gt;0),(OR((E217&lt;$C$62),(E217&gt;($E$62+61))))),1,0)</f>
        <v>0</v>
      </c>
      <c r="H217" s="235">
        <f t="shared" ref="H217:H227" si="61">IF(AND((COUNTA($C$10)=1),(COUNTA(F217)=1),($C$10&lt;&gt;0),(OR((D217&lt;$C$62),(D217&gt;($E$62))))),1,0)</f>
        <v>0</v>
      </c>
      <c r="I217" s="235"/>
      <c r="O217" s="509">
        <v>12</v>
      </c>
      <c r="P217" s="518"/>
      <c r="Q217" s="517"/>
      <c r="R217" s="515"/>
      <c r="S217" s="512"/>
      <c r="T217" s="513"/>
      <c r="U217" s="235">
        <f t="shared" ref="U217:U227" si="62">IF(AND((COUNTA($C$10)=1),(COUNTA(T217)=1),($C$10&lt;&gt;0),(OR((S217&lt;$C$62),(S217&gt;($E$62+61))))),1,0)</f>
        <v>0</v>
      </c>
      <c r="V217" s="235">
        <f t="shared" ref="V217:V227" si="63">IF(AND((COUNTA($C$10)=1),(COUNTA(T217)=1),($C$10&lt;&gt;0),(OR((R217&lt;$C$62),(R217&gt;($E$62))))),1,0)</f>
        <v>0</v>
      </c>
      <c r="W217" s="509">
        <v>23</v>
      </c>
      <c r="X217" s="516"/>
      <c r="Y217" s="517"/>
      <c r="Z217" s="512"/>
      <c r="AA217" s="512"/>
      <c r="AB217" s="513"/>
      <c r="AC217" s="235">
        <f t="shared" ref="AC217:AC227" si="64">IF(AND((COUNTA($C$10)=1),(COUNTA(AB217)=1),($C$10&lt;&gt;0),(OR((AA217&lt;$C$62),(AA217&gt;($E$62+61))))),1,0)</f>
        <v>0</v>
      </c>
      <c r="AD217" s="235">
        <f t="shared" ref="AD217:AD227" si="65">IF(AND((COUNTA($C$10)=1),(COUNTA(AB217)=1),($C$10&lt;&gt;0),(OR((Z217&lt;$C$62),(Z217&gt;($E$62))))),1,0)</f>
        <v>0</v>
      </c>
      <c r="AE217" s="509">
        <v>34</v>
      </c>
      <c r="AF217" s="518"/>
      <c r="AG217" s="517"/>
      <c r="AH217" s="512"/>
      <c r="AI217" s="512"/>
      <c r="AJ217" s="513"/>
      <c r="AK217" s="235">
        <f t="shared" ref="AK217:AK226" si="66">IF(AND((COUNTA($C$10)=1),(COUNTA(AJ217)=1),($C$10&lt;&gt;0),(OR((AI217&lt;$C$62),(AI217&gt;($E$62+61))))),1,0)</f>
        <v>0</v>
      </c>
      <c r="AL217" s="235">
        <f t="shared" ref="AL217:AL226" si="67">IF(AND((COUNTA($C$10)=1),(COUNTA(AJ217)=1),($C$10&lt;&gt;0),(OR((AH217&lt;$C$62),(AH217&gt;($E$62))))),1,0)</f>
        <v>0</v>
      </c>
    </row>
    <row r="218" spans="1:38" x14ac:dyDescent="0.2">
      <c r="A218" s="509">
        <v>2</v>
      </c>
      <c r="B218" s="516"/>
      <c r="C218" s="517"/>
      <c r="D218" s="512"/>
      <c r="E218" s="512"/>
      <c r="F218" s="513"/>
      <c r="G218" s="235">
        <f t="shared" si="60"/>
        <v>0</v>
      </c>
      <c r="H218" s="235">
        <f t="shared" si="61"/>
        <v>0</v>
      </c>
      <c r="I218" s="235"/>
      <c r="O218" s="509">
        <v>13</v>
      </c>
      <c r="P218" s="518"/>
      <c r="Q218" s="517"/>
      <c r="R218" s="515"/>
      <c r="S218" s="512"/>
      <c r="T218" s="513"/>
      <c r="U218" s="235">
        <f t="shared" si="62"/>
        <v>0</v>
      </c>
      <c r="V218" s="235">
        <f t="shared" si="63"/>
        <v>0</v>
      </c>
      <c r="W218" s="509">
        <v>24</v>
      </c>
      <c r="X218" s="516"/>
      <c r="Y218" s="517"/>
      <c r="Z218" s="512"/>
      <c r="AA218" s="512"/>
      <c r="AB218" s="513"/>
      <c r="AC218" s="235">
        <f t="shared" si="64"/>
        <v>0</v>
      </c>
      <c r="AD218" s="235">
        <f t="shared" si="65"/>
        <v>0</v>
      </c>
      <c r="AE218" s="509">
        <v>35</v>
      </c>
      <c r="AF218" s="518"/>
      <c r="AG218" s="517"/>
      <c r="AH218" s="512"/>
      <c r="AI218" s="512"/>
      <c r="AJ218" s="513"/>
      <c r="AK218" s="235">
        <f t="shared" si="66"/>
        <v>0</v>
      </c>
      <c r="AL218" s="235">
        <f t="shared" si="67"/>
        <v>0</v>
      </c>
    </row>
    <row r="219" spans="1:38" x14ac:dyDescent="0.2">
      <c r="A219" s="509">
        <v>3</v>
      </c>
      <c r="B219" s="516"/>
      <c r="C219" s="517"/>
      <c r="D219" s="512"/>
      <c r="E219" s="512"/>
      <c r="F219" s="513"/>
      <c r="G219" s="235">
        <f t="shared" si="60"/>
        <v>0</v>
      </c>
      <c r="H219" s="235">
        <f t="shared" si="61"/>
        <v>0</v>
      </c>
      <c r="I219" s="235"/>
      <c r="O219" s="509">
        <v>14</v>
      </c>
      <c r="P219" s="518"/>
      <c r="Q219" s="517"/>
      <c r="R219" s="515"/>
      <c r="S219" s="512"/>
      <c r="T219" s="513"/>
      <c r="U219" s="235">
        <f t="shared" si="62"/>
        <v>0</v>
      </c>
      <c r="V219" s="235">
        <f t="shared" si="63"/>
        <v>0</v>
      </c>
      <c r="W219" s="509">
        <v>25</v>
      </c>
      <c r="X219" s="516"/>
      <c r="Y219" s="517"/>
      <c r="Z219" s="512"/>
      <c r="AA219" s="512"/>
      <c r="AB219" s="513"/>
      <c r="AC219" s="235">
        <f t="shared" si="64"/>
        <v>0</v>
      </c>
      <c r="AD219" s="235">
        <f t="shared" si="65"/>
        <v>0</v>
      </c>
      <c r="AE219" s="509">
        <v>36</v>
      </c>
      <c r="AF219" s="518"/>
      <c r="AG219" s="517"/>
      <c r="AH219" s="512"/>
      <c r="AI219" s="512"/>
      <c r="AJ219" s="513"/>
      <c r="AK219" s="235">
        <f t="shared" si="66"/>
        <v>0</v>
      </c>
      <c r="AL219" s="235">
        <f t="shared" si="67"/>
        <v>0</v>
      </c>
    </row>
    <row r="220" spans="1:38" x14ac:dyDescent="0.2">
      <c r="A220" s="509">
        <v>4</v>
      </c>
      <c r="B220" s="516"/>
      <c r="C220" s="517"/>
      <c r="D220" s="512"/>
      <c r="E220" s="512"/>
      <c r="F220" s="513"/>
      <c r="G220" s="235">
        <f t="shared" si="60"/>
        <v>0</v>
      </c>
      <c r="H220" s="235">
        <f t="shared" si="61"/>
        <v>0</v>
      </c>
      <c r="I220" s="235"/>
      <c r="O220" s="509">
        <v>15</v>
      </c>
      <c r="P220" s="518"/>
      <c r="Q220" s="517"/>
      <c r="R220" s="515"/>
      <c r="S220" s="512"/>
      <c r="T220" s="513"/>
      <c r="U220" s="235">
        <f t="shared" si="62"/>
        <v>0</v>
      </c>
      <c r="V220" s="235">
        <f t="shared" si="63"/>
        <v>0</v>
      </c>
      <c r="W220" s="509">
        <v>26</v>
      </c>
      <c r="X220" s="516"/>
      <c r="Y220" s="517"/>
      <c r="Z220" s="512"/>
      <c r="AA220" s="512"/>
      <c r="AB220" s="513"/>
      <c r="AC220" s="235">
        <f t="shared" si="64"/>
        <v>0</v>
      </c>
      <c r="AD220" s="235">
        <f t="shared" si="65"/>
        <v>0</v>
      </c>
      <c r="AE220" s="509">
        <v>37</v>
      </c>
      <c r="AF220" s="518"/>
      <c r="AG220" s="517"/>
      <c r="AH220" s="512"/>
      <c r="AI220" s="512"/>
      <c r="AJ220" s="513"/>
      <c r="AK220" s="235">
        <f t="shared" si="66"/>
        <v>0</v>
      </c>
      <c r="AL220" s="235">
        <f t="shared" si="67"/>
        <v>0</v>
      </c>
    </row>
    <row r="221" spans="1:38" x14ac:dyDescent="0.2">
      <c r="A221" s="509">
        <v>5</v>
      </c>
      <c r="B221" s="516"/>
      <c r="C221" s="517"/>
      <c r="D221" s="512"/>
      <c r="E221" s="512"/>
      <c r="F221" s="513"/>
      <c r="G221" s="235">
        <f t="shared" si="60"/>
        <v>0</v>
      </c>
      <c r="H221" s="235">
        <f t="shared" si="61"/>
        <v>0</v>
      </c>
      <c r="I221" s="235"/>
      <c r="O221" s="509">
        <v>16</v>
      </c>
      <c r="P221" s="518"/>
      <c r="Q221" s="517"/>
      <c r="R221" s="515"/>
      <c r="S221" s="512"/>
      <c r="T221" s="513"/>
      <c r="U221" s="235">
        <f t="shared" si="62"/>
        <v>0</v>
      </c>
      <c r="V221" s="235">
        <f t="shared" si="63"/>
        <v>0</v>
      </c>
      <c r="W221" s="509">
        <v>27</v>
      </c>
      <c r="X221" s="516"/>
      <c r="Y221" s="517"/>
      <c r="Z221" s="512"/>
      <c r="AA221" s="512"/>
      <c r="AB221" s="513"/>
      <c r="AC221" s="235">
        <f t="shared" si="64"/>
        <v>0</v>
      </c>
      <c r="AD221" s="235">
        <f t="shared" si="65"/>
        <v>0</v>
      </c>
      <c r="AE221" s="509">
        <v>38</v>
      </c>
      <c r="AF221" s="518"/>
      <c r="AG221" s="517"/>
      <c r="AH221" s="512"/>
      <c r="AI221" s="512"/>
      <c r="AJ221" s="513"/>
      <c r="AK221" s="235">
        <f t="shared" si="66"/>
        <v>0</v>
      </c>
      <c r="AL221" s="235">
        <f t="shared" si="67"/>
        <v>0</v>
      </c>
    </row>
    <row r="222" spans="1:38" x14ac:dyDescent="0.2">
      <c r="A222" s="509">
        <v>6</v>
      </c>
      <c r="B222" s="516"/>
      <c r="C222" s="517"/>
      <c r="D222" s="512"/>
      <c r="E222" s="512"/>
      <c r="F222" s="513"/>
      <c r="G222" s="235">
        <f t="shared" si="60"/>
        <v>0</v>
      </c>
      <c r="H222" s="235">
        <f t="shared" si="61"/>
        <v>0</v>
      </c>
      <c r="I222" s="235"/>
      <c r="O222" s="509">
        <v>17</v>
      </c>
      <c r="P222" s="518"/>
      <c r="Q222" s="517"/>
      <c r="R222" s="515"/>
      <c r="S222" s="512"/>
      <c r="T222" s="513"/>
      <c r="U222" s="235">
        <f t="shared" si="62"/>
        <v>0</v>
      </c>
      <c r="V222" s="235">
        <f t="shared" si="63"/>
        <v>0</v>
      </c>
      <c r="W222" s="509">
        <v>28</v>
      </c>
      <c r="X222" s="516"/>
      <c r="Y222" s="517"/>
      <c r="Z222" s="512"/>
      <c r="AA222" s="512"/>
      <c r="AB222" s="513"/>
      <c r="AC222" s="235">
        <f t="shared" si="64"/>
        <v>0</v>
      </c>
      <c r="AD222" s="235">
        <f t="shared" si="65"/>
        <v>0</v>
      </c>
      <c r="AE222" s="509">
        <v>39</v>
      </c>
      <c r="AF222" s="518"/>
      <c r="AG222" s="517"/>
      <c r="AH222" s="512"/>
      <c r="AI222" s="512"/>
      <c r="AJ222" s="513"/>
      <c r="AK222" s="235">
        <f t="shared" si="66"/>
        <v>0</v>
      </c>
      <c r="AL222" s="235">
        <f t="shared" si="67"/>
        <v>0</v>
      </c>
    </row>
    <row r="223" spans="1:38" x14ac:dyDescent="0.2">
      <c r="A223" s="509">
        <v>7</v>
      </c>
      <c r="B223" s="516"/>
      <c r="C223" s="517"/>
      <c r="D223" s="512"/>
      <c r="E223" s="512"/>
      <c r="F223" s="513"/>
      <c r="G223" s="235">
        <f t="shared" si="60"/>
        <v>0</v>
      </c>
      <c r="H223" s="235">
        <f t="shared" si="61"/>
        <v>0</v>
      </c>
      <c r="I223" s="235"/>
      <c r="O223" s="509">
        <v>18</v>
      </c>
      <c r="P223" s="518"/>
      <c r="Q223" s="517"/>
      <c r="R223" s="515"/>
      <c r="S223" s="512"/>
      <c r="T223" s="513"/>
      <c r="U223" s="235">
        <f t="shared" si="62"/>
        <v>0</v>
      </c>
      <c r="V223" s="235">
        <f t="shared" si="63"/>
        <v>0</v>
      </c>
      <c r="W223" s="509">
        <v>29</v>
      </c>
      <c r="X223" s="516"/>
      <c r="Y223" s="517"/>
      <c r="Z223" s="512"/>
      <c r="AA223" s="512"/>
      <c r="AB223" s="513"/>
      <c r="AC223" s="235">
        <f t="shared" si="64"/>
        <v>0</v>
      </c>
      <c r="AD223" s="235">
        <f t="shared" si="65"/>
        <v>0</v>
      </c>
      <c r="AE223" s="509">
        <v>40</v>
      </c>
      <c r="AF223" s="518"/>
      <c r="AG223" s="517"/>
      <c r="AH223" s="512"/>
      <c r="AI223" s="512"/>
      <c r="AJ223" s="513"/>
      <c r="AK223" s="235">
        <f t="shared" si="66"/>
        <v>0</v>
      </c>
      <c r="AL223" s="235">
        <f t="shared" si="67"/>
        <v>0</v>
      </c>
    </row>
    <row r="224" spans="1:38" x14ac:dyDescent="0.2">
      <c r="A224" s="509">
        <v>8</v>
      </c>
      <c r="B224" s="516"/>
      <c r="C224" s="517"/>
      <c r="D224" s="512"/>
      <c r="E224" s="512"/>
      <c r="F224" s="513"/>
      <c r="G224" s="235">
        <f t="shared" si="60"/>
        <v>0</v>
      </c>
      <c r="H224" s="235">
        <f t="shared" si="61"/>
        <v>0</v>
      </c>
      <c r="I224" s="235"/>
      <c r="O224" s="509">
        <v>19</v>
      </c>
      <c r="P224" s="518"/>
      <c r="Q224" s="517"/>
      <c r="R224" s="515"/>
      <c r="S224" s="512"/>
      <c r="T224" s="513"/>
      <c r="U224" s="235">
        <f t="shared" si="62"/>
        <v>0</v>
      </c>
      <c r="V224" s="235">
        <f t="shared" si="63"/>
        <v>0</v>
      </c>
      <c r="W224" s="509">
        <v>30</v>
      </c>
      <c r="X224" s="516"/>
      <c r="Y224" s="517"/>
      <c r="Z224" s="512"/>
      <c r="AA224" s="512"/>
      <c r="AB224" s="513"/>
      <c r="AC224" s="235">
        <f t="shared" si="64"/>
        <v>0</v>
      </c>
      <c r="AD224" s="235">
        <f t="shared" si="65"/>
        <v>0</v>
      </c>
      <c r="AE224" s="509">
        <v>41</v>
      </c>
      <c r="AF224" s="518"/>
      <c r="AG224" s="517"/>
      <c r="AH224" s="512"/>
      <c r="AI224" s="512"/>
      <c r="AJ224" s="513"/>
      <c r="AK224" s="235">
        <f t="shared" si="66"/>
        <v>0</v>
      </c>
      <c r="AL224" s="235">
        <f t="shared" si="67"/>
        <v>0</v>
      </c>
    </row>
    <row r="225" spans="1:38" x14ac:dyDescent="0.2">
      <c r="A225" s="509">
        <v>9</v>
      </c>
      <c r="B225" s="516"/>
      <c r="C225" s="517"/>
      <c r="D225" s="512"/>
      <c r="E225" s="512"/>
      <c r="F225" s="513"/>
      <c r="G225" s="235">
        <f t="shared" si="60"/>
        <v>0</v>
      </c>
      <c r="H225" s="235">
        <f t="shared" si="61"/>
        <v>0</v>
      </c>
      <c r="I225" s="235"/>
      <c r="O225" s="509">
        <v>20</v>
      </c>
      <c r="P225" s="518"/>
      <c r="Q225" s="517"/>
      <c r="R225" s="515"/>
      <c r="S225" s="512"/>
      <c r="T225" s="513"/>
      <c r="U225" s="235">
        <f t="shared" si="62"/>
        <v>0</v>
      </c>
      <c r="V225" s="235">
        <f t="shared" si="63"/>
        <v>0</v>
      </c>
      <c r="W225" s="509">
        <v>31</v>
      </c>
      <c r="X225" s="516"/>
      <c r="Y225" s="517"/>
      <c r="Z225" s="512"/>
      <c r="AA225" s="512"/>
      <c r="AB225" s="513"/>
      <c r="AC225" s="235">
        <f t="shared" si="64"/>
        <v>0</v>
      </c>
      <c r="AD225" s="235">
        <f t="shared" si="65"/>
        <v>0</v>
      </c>
      <c r="AE225" s="509">
        <v>42</v>
      </c>
      <c r="AF225" s="518"/>
      <c r="AG225" s="517"/>
      <c r="AH225" s="512"/>
      <c r="AI225" s="512"/>
      <c r="AJ225" s="513"/>
      <c r="AK225" s="235">
        <f t="shared" si="66"/>
        <v>0</v>
      </c>
      <c r="AL225" s="235">
        <f t="shared" si="67"/>
        <v>0</v>
      </c>
    </row>
    <row r="226" spans="1:38" x14ac:dyDescent="0.2">
      <c r="A226" s="509">
        <v>10</v>
      </c>
      <c r="B226" s="516"/>
      <c r="C226" s="517"/>
      <c r="D226" s="512"/>
      <c r="E226" s="512"/>
      <c r="F226" s="513"/>
      <c r="G226" s="235">
        <f t="shared" si="60"/>
        <v>0</v>
      </c>
      <c r="H226" s="235">
        <f t="shared" si="61"/>
        <v>0</v>
      </c>
      <c r="I226" s="235"/>
      <c r="O226" s="509">
        <v>21</v>
      </c>
      <c r="P226" s="518"/>
      <c r="Q226" s="517"/>
      <c r="R226" s="515"/>
      <c r="S226" s="512"/>
      <c r="T226" s="513"/>
      <c r="U226" s="235">
        <f t="shared" si="62"/>
        <v>0</v>
      </c>
      <c r="V226" s="235">
        <f t="shared" si="63"/>
        <v>0</v>
      </c>
      <c r="W226" s="509">
        <v>32</v>
      </c>
      <c r="X226" s="516"/>
      <c r="Y226" s="517"/>
      <c r="Z226" s="512"/>
      <c r="AA226" s="512"/>
      <c r="AB226" s="513"/>
      <c r="AC226" s="235">
        <f t="shared" si="64"/>
        <v>0</v>
      </c>
      <c r="AD226" s="235">
        <f t="shared" si="65"/>
        <v>0</v>
      </c>
      <c r="AE226" s="509">
        <v>43</v>
      </c>
      <c r="AF226" s="518"/>
      <c r="AG226" s="517"/>
      <c r="AH226" s="512"/>
      <c r="AI226" s="512"/>
      <c r="AJ226" s="513"/>
      <c r="AK226" s="235">
        <f t="shared" si="66"/>
        <v>0</v>
      </c>
      <c r="AL226" s="235">
        <f t="shared" si="67"/>
        <v>0</v>
      </c>
    </row>
    <row r="227" spans="1:38" ht="13.5" thickBot="1" x14ac:dyDescent="0.25">
      <c r="A227" s="509">
        <v>11</v>
      </c>
      <c r="B227" s="516"/>
      <c r="C227" s="517"/>
      <c r="D227" s="512"/>
      <c r="E227" s="512"/>
      <c r="F227" s="513"/>
      <c r="G227" s="235">
        <f t="shared" si="60"/>
        <v>0</v>
      </c>
      <c r="H227" s="235">
        <f t="shared" si="61"/>
        <v>0</v>
      </c>
      <c r="I227" s="235"/>
      <c r="O227" s="509">
        <v>22</v>
      </c>
      <c r="P227" s="518"/>
      <c r="Q227" s="517"/>
      <c r="R227" s="515"/>
      <c r="S227" s="512"/>
      <c r="T227" s="513"/>
      <c r="U227" s="235">
        <f t="shared" si="62"/>
        <v>0</v>
      </c>
      <c r="V227" s="235">
        <f t="shared" si="63"/>
        <v>0</v>
      </c>
      <c r="W227" s="509">
        <v>33</v>
      </c>
      <c r="X227" s="516"/>
      <c r="Y227" s="517"/>
      <c r="Z227" s="512"/>
      <c r="AA227" s="512"/>
      <c r="AB227" s="513"/>
      <c r="AC227" s="235">
        <f t="shared" si="64"/>
        <v>0</v>
      </c>
      <c r="AD227" s="235">
        <f t="shared" si="65"/>
        <v>0</v>
      </c>
      <c r="AE227" s="519"/>
      <c r="AF227" s="520"/>
      <c r="AG227" s="521"/>
      <c r="AH227" s="521"/>
      <c r="AI227" s="522" t="s">
        <v>3</v>
      </c>
      <c r="AJ227" s="523">
        <f>SUM(F217:F227)+SUM(T217:T227)+SUM(AJ217:AJ226)+SUM(AB217:AB227)</f>
        <v>0</v>
      </c>
      <c r="AK227" s="235"/>
      <c r="AL227" s="235"/>
    </row>
    <row r="228" spans="1:38" x14ac:dyDescent="0.2">
      <c r="E228" s="524"/>
      <c r="G228" s="235"/>
      <c r="H228" s="235"/>
      <c r="I228" s="235"/>
      <c r="P228" s="29"/>
      <c r="S228" s="524"/>
      <c r="U228" s="235"/>
      <c r="V228" s="235"/>
      <c r="W228" s="494"/>
      <c r="AA228" s="524"/>
      <c r="AB228" s="29"/>
      <c r="AC228" s="235"/>
      <c r="AD228" s="235"/>
      <c r="AI228" s="524"/>
      <c r="AK228" s="235"/>
      <c r="AL228" s="235"/>
    </row>
    <row r="229" spans="1:38" x14ac:dyDescent="0.2">
      <c r="E229" s="524"/>
      <c r="G229" s="235"/>
      <c r="H229" s="235"/>
      <c r="I229" s="235"/>
      <c r="P229" s="29"/>
      <c r="S229" s="524"/>
      <c r="U229" s="235"/>
      <c r="V229" s="235"/>
      <c r="W229" s="494"/>
      <c r="AA229" s="524"/>
      <c r="AB229" s="29"/>
      <c r="AC229" s="235"/>
      <c r="AD229" s="235"/>
      <c r="AI229" s="524"/>
      <c r="AK229" s="235"/>
      <c r="AL229" s="235"/>
    </row>
    <row r="230" spans="1:38" x14ac:dyDescent="0.2">
      <c r="E230" s="524"/>
      <c r="G230" s="235"/>
      <c r="H230" s="235"/>
      <c r="I230" s="235"/>
      <c r="P230" s="29"/>
      <c r="S230" s="524"/>
      <c r="U230" s="235"/>
      <c r="V230" s="235"/>
      <c r="W230" s="494"/>
      <c r="AA230" s="524"/>
      <c r="AB230" s="29"/>
      <c r="AC230" s="235"/>
      <c r="AD230" s="235"/>
      <c r="AI230" s="524"/>
      <c r="AK230" s="235"/>
      <c r="AL230" s="235"/>
    </row>
    <row r="231" spans="1:38" x14ac:dyDescent="0.2">
      <c r="E231" s="524"/>
      <c r="G231" s="235"/>
      <c r="H231" s="235"/>
      <c r="I231" s="235"/>
      <c r="P231" s="29"/>
      <c r="S231" s="524"/>
      <c r="U231" s="235"/>
      <c r="V231" s="235"/>
      <c r="W231" s="494"/>
      <c r="AA231" s="524"/>
      <c r="AB231" s="29"/>
      <c r="AC231" s="235"/>
      <c r="AD231" s="235"/>
      <c r="AI231" s="524"/>
      <c r="AK231" s="235"/>
      <c r="AL231" s="235"/>
    </row>
    <row r="232" spans="1:38" x14ac:dyDescent="0.2">
      <c r="E232" s="524"/>
      <c r="G232" s="235"/>
      <c r="H232" s="235"/>
      <c r="I232" s="235"/>
      <c r="P232" s="29"/>
      <c r="S232" s="524"/>
      <c r="U232" s="235"/>
      <c r="V232" s="235"/>
      <c r="W232" s="494"/>
      <c r="AA232" s="524"/>
      <c r="AB232" s="29"/>
      <c r="AC232" s="235"/>
      <c r="AD232" s="235"/>
      <c r="AI232" s="524"/>
      <c r="AK232" s="235"/>
      <c r="AL232" s="235"/>
    </row>
    <row r="233" spans="1:38" x14ac:dyDescent="0.2">
      <c r="E233" s="524"/>
      <c r="G233" s="235"/>
      <c r="H233" s="235"/>
      <c r="I233" s="235"/>
      <c r="P233" s="29"/>
      <c r="S233" s="524"/>
      <c r="U233" s="235"/>
      <c r="V233" s="235"/>
      <c r="W233" s="494"/>
      <c r="AA233" s="524"/>
      <c r="AB233" s="29"/>
      <c r="AC233" s="235"/>
      <c r="AD233" s="235"/>
      <c r="AI233" s="524"/>
      <c r="AK233" s="235"/>
      <c r="AL233" s="235"/>
    </row>
    <row r="234" spans="1:38" ht="13.5" thickBot="1" x14ac:dyDescent="0.25">
      <c r="E234" s="524"/>
      <c r="G234" s="235"/>
      <c r="H234" s="235"/>
      <c r="I234" s="235"/>
      <c r="P234" s="29"/>
      <c r="S234" s="524"/>
      <c r="U234" s="235"/>
      <c r="V234" s="235"/>
      <c r="W234" s="494"/>
      <c r="AA234" s="524"/>
      <c r="AB234" s="29"/>
      <c r="AC234" s="235"/>
      <c r="AD234" s="235"/>
      <c r="AI234" s="524"/>
      <c r="AK234" s="235"/>
      <c r="AL234" s="235"/>
    </row>
    <row r="235" spans="1:38" ht="16.5" customHeight="1" thickBot="1" x14ac:dyDescent="0.25">
      <c r="A235" s="501">
        <v>9</v>
      </c>
      <c r="B235" s="502"/>
      <c r="C235" s="769" t="s">
        <v>33</v>
      </c>
      <c r="D235" s="769" t="s">
        <v>158</v>
      </c>
      <c r="E235" s="769" t="s">
        <v>34</v>
      </c>
      <c r="F235" s="504">
        <f>+$AJ247</f>
        <v>0</v>
      </c>
      <c r="G235" s="235"/>
      <c r="H235" s="235"/>
      <c r="I235" s="235"/>
      <c r="O235" s="501" t="s">
        <v>23</v>
      </c>
      <c r="P235" s="502"/>
      <c r="Q235" s="503" t="s">
        <v>33</v>
      </c>
      <c r="R235" s="769" t="s">
        <v>158</v>
      </c>
      <c r="S235" s="503" t="s">
        <v>34</v>
      </c>
      <c r="T235" s="504">
        <f>+$AJ247</f>
        <v>0</v>
      </c>
      <c r="U235" s="235"/>
      <c r="V235" s="235"/>
      <c r="W235" s="501">
        <v>9</v>
      </c>
      <c r="X235" s="502"/>
      <c r="Y235" s="769" t="s">
        <v>33</v>
      </c>
      <c r="Z235" s="769" t="s">
        <v>158</v>
      </c>
      <c r="AA235" s="769" t="s">
        <v>34</v>
      </c>
      <c r="AB235" s="504">
        <f>+$AJ247</f>
        <v>0</v>
      </c>
      <c r="AC235" s="235"/>
      <c r="AD235" s="235"/>
      <c r="AE235" s="772" t="s">
        <v>23</v>
      </c>
      <c r="AF235" s="502"/>
      <c r="AG235" s="769" t="s">
        <v>33</v>
      </c>
      <c r="AH235" s="769" t="s">
        <v>158</v>
      </c>
      <c r="AI235" s="769" t="s">
        <v>34</v>
      </c>
      <c r="AJ235" s="769" t="s">
        <v>18</v>
      </c>
      <c r="AK235" s="235"/>
      <c r="AL235" s="235"/>
    </row>
    <row r="236" spans="1:38" ht="25.5" x14ac:dyDescent="0.2">
      <c r="A236" s="505" t="s">
        <v>7</v>
      </c>
      <c r="B236" s="506" t="str">
        <f>+" אסמכתא " &amp; B11 &amp;"         חזרה לטבלה "</f>
        <v xml:space="preserve"> אסמכתא          חזרה לטבלה </v>
      </c>
      <c r="C236" s="771"/>
      <c r="D236" s="770"/>
      <c r="E236" s="771"/>
      <c r="F236" s="503" t="s">
        <v>18</v>
      </c>
      <c r="G236" s="235"/>
      <c r="H236" s="235"/>
      <c r="I236" s="235"/>
      <c r="O236" s="505"/>
      <c r="P236" s="506" t="str">
        <f>+" אסמכתא " &amp; B11 &amp;"         חזרה לטבלה "</f>
        <v xml:space="preserve"> אסמכתא          חזרה לטבלה </v>
      </c>
      <c r="Q236" s="507"/>
      <c r="R236" s="770"/>
      <c r="S236" s="507"/>
      <c r="T236" s="503" t="s">
        <v>18</v>
      </c>
      <c r="U236" s="235"/>
      <c r="V236" s="235"/>
      <c r="W236" s="505" t="s">
        <v>7</v>
      </c>
      <c r="X236" s="506" t="str">
        <f>+" אסמכתא " &amp; B11 &amp;"         חזרה לטבלה "</f>
        <v xml:space="preserve"> אסמכתא          חזרה לטבלה </v>
      </c>
      <c r="Y236" s="771"/>
      <c r="Z236" s="770"/>
      <c r="AA236" s="771"/>
      <c r="AB236" s="503" t="s">
        <v>18</v>
      </c>
      <c r="AC236" s="235"/>
      <c r="AD236" s="235"/>
      <c r="AE236" s="773"/>
      <c r="AF236" s="506" t="str">
        <f>+" אסמכתא " &amp; B11 &amp;"         חזרה לטבלה "</f>
        <v xml:space="preserve"> אסמכתא          חזרה לטבלה </v>
      </c>
      <c r="AG236" s="771"/>
      <c r="AH236" s="770"/>
      <c r="AI236" s="771"/>
      <c r="AJ236" s="771"/>
      <c r="AK236" s="235"/>
      <c r="AL236" s="235"/>
    </row>
    <row r="237" spans="1:38" x14ac:dyDescent="0.2">
      <c r="A237" s="509">
        <v>1</v>
      </c>
      <c r="B237" s="516"/>
      <c r="C237" s="517"/>
      <c r="D237" s="512"/>
      <c r="E237" s="512"/>
      <c r="F237" s="513"/>
      <c r="G237" s="235">
        <f t="shared" ref="G237:G247" si="68">IF(AND((COUNTA($C$11)=1),(COUNTA(F237)=1),($C$11&lt;&gt;0),(OR((E237&lt;$C$62),(E237&gt;($E$62+61))))),1,0)</f>
        <v>0</v>
      </c>
      <c r="H237" s="235">
        <f t="shared" ref="H237:H247" si="69">IF(AND((COUNTA($C$11)=1),(COUNTA(F237)=1),($C$11&lt;&gt;0),(OR((D237&lt;$C$62),(D237&gt;($E$62))))),1,0)</f>
        <v>0</v>
      </c>
      <c r="I237" s="235"/>
      <c r="O237" s="509">
        <v>12</v>
      </c>
      <c r="P237" s="518"/>
      <c r="Q237" s="517"/>
      <c r="R237" s="515"/>
      <c r="S237" s="512"/>
      <c r="T237" s="513"/>
      <c r="U237" s="235">
        <f t="shared" ref="U237:U247" si="70">IF(AND((COUNTA($C$11)=1),(COUNTA(T237)=1),($C$11&lt;&gt;0),(OR((S237&lt;$C$62),(S237&gt;($E$62+61))))),1,0)</f>
        <v>0</v>
      </c>
      <c r="V237" s="235">
        <f t="shared" ref="V237:V247" si="71">IF(AND((COUNTA($C$11)=1),(COUNTA(T237)=1),($C$11&lt;&gt;0),(OR((R237&lt;$C$62),(R237&gt;($E$62))))),1,0)</f>
        <v>0</v>
      </c>
      <c r="W237" s="509">
        <v>23</v>
      </c>
      <c r="X237" s="516"/>
      <c r="Y237" s="517"/>
      <c r="Z237" s="512"/>
      <c r="AA237" s="512"/>
      <c r="AB237" s="513"/>
      <c r="AC237" s="235">
        <f t="shared" ref="AC237:AC247" si="72">IF(AND((COUNTA($C$11)=1),(COUNTA(AB237)=1),($C$11&lt;&gt;0),(OR((AA237&lt;$C$62),(AA237&gt;($E$62+61))))),1,0)</f>
        <v>0</v>
      </c>
      <c r="AD237" s="235">
        <f t="shared" ref="AD237:AD247" si="73">IF(AND((COUNTA($C$11)=1),(COUNTA(AB237)=1),($C$11&lt;&gt;0),(OR((Z237&lt;$C$62),(Z237&gt;($E$62))))),1,0)</f>
        <v>0</v>
      </c>
      <c r="AE237" s="509">
        <v>34</v>
      </c>
      <c r="AF237" s="518"/>
      <c r="AG237" s="517"/>
      <c r="AH237" s="512"/>
      <c r="AI237" s="512"/>
      <c r="AJ237" s="513"/>
      <c r="AK237" s="235">
        <f t="shared" ref="AK237:AK246" si="74">IF(AND((COUNTA($C$11)=1),(COUNTA(AJ237)=1),($C$11&lt;&gt;0),(OR((AI237&lt;$C$62),(AI237&gt;($E$62+61))))),1,0)</f>
        <v>0</v>
      </c>
      <c r="AL237" s="235">
        <f t="shared" ref="AL237:AL246" si="75">IF(AND((COUNTA($C$11)=1),(COUNTA(AJ237)=1),($C$11&lt;&gt;0),(OR((AH237&lt;$C$62),(AH237&gt;($E$62))))),1,0)</f>
        <v>0</v>
      </c>
    </row>
    <row r="238" spans="1:38" x14ac:dyDescent="0.2">
      <c r="A238" s="509">
        <v>2</v>
      </c>
      <c r="B238" s="516"/>
      <c r="C238" s="517"/>
      <c r="D238" s="512"/>
      <c r="E238" s="512"/>
      <c r="F238" s="513"/>
      <c r="G238" s="235">
        <f t="shared" si="68"/>
        <v>0</v>
      </c>
      <c r="H238" s="235">
        <f t="shared" si="69"/>
        <v>0</v>
      </c>
      <c r="I238" s="235"/>
      <c r="O238" s="509">
        <v>13</v>
      </c>
      <c r="P238" s="518"/>
      <c r="Q238" s="517"/>
      <c r="R238" s="515"/>
      <c r="S238" s="512"/>
      <c r="T238" s="513"/>
      <c r="U238" s="235">
        <f t="shared" si="70"/>
        <v>0</v>
      </c>
      <c r="V238" s="235">
        <f t="shared" si="71"/>
        <v>0</v>
      </c>
      <c r="W238" s="509">
        <v>24</v>
      </c>
      <c r="X238" s="516"/>
      <c r="Y238" s="517"/>
      <c r="Z238" s="512"/>
      <c r="AA238" s="512"/>
      <c r="AB238" s="513"/>
      <c r="AC238" s="235">
        <f t="shared" si="72"/>
        <v>0</v>
      </c>
      <c r="AD238" s="235">
        <f t="shared" si="73"/>
        <v>0</v>
      </c>
      <c r="AE238" s="509">
        <v>35</v>
      </c>
      <c r="AF238" s="518"/>
      <c r="AG238" s="517"/>
      <c r="AH238" s="512"/>
      <c r="AI238" s="512"/>
      <c r="AJ238" s="513"/>
      <c r="AK238" s="235">
        <f t="shared" si="74"/>
        <v>0</v>
      </c>
      <c r="AL238" s="235">
        <f t="shared" si="75"/>
        <v>0</v>
      </c>
    </row>
    <row r="239" spans="1:38" x14ac:dyDescent="0.2">
      <c r="A239" s="509">
        <v>3</v>
      </c>
      <c r="B239" s="516"/>
      <c r="C239" s="517"/>
      <c r="D239" s="512"/>
      <c r="E239" s="512"/>
      <c r="F239" s="513"/>
      <c r="G239" s="235">
        <f t="shared" si="68"/>
        <v>0</v>
      </c>
      <c r="H239" s="235">
        <f t="shared" si="69"/>
        <v>0</v>
      </c>
      <c r="I239" s="235"/>
      <c r="O239" s="509">
        <v>14</v>
      </c>
      <c r="P239" s="518"/>
      <c r="Q239" s="517"/>
      <c r="R239" s="515"/>
      <c r="S239" s="512"/>
      <c r="T239" s="513"/>
      <c r="U239" s="235">
        <f t="shared" si="70"/>
        <v>0</v>
      </c>
      <c r="V239" s="235">
        <f t="shared" si="71"/>
        <v>0</v>
      </c>
      <c r="W239" s="509">
        <v>25</v>
      </c>
      <c r="X239" s="516"/>
      <c r="Y239" s="517"/>
      <c r="Z239" s="512"/>
      <c r="AA239" s="512"/>
      <c r="AB239" s="513"/>
      <c r="AC239" s="235">
        <f t="shared" si="72"/>
        <v>0</v>
      </c>
      <c r="AD239" s="235">
        <f t="shared" si="73"/>
        <v>0</v>
      </c>
      <c r="AE239" s="509">
        <v>36</v>
      </c>
      <c r="AF239" s="518"/>
      <c r="AG239" s="517"/>
      <c r="AH239" s="512"/>
      <c r="AI239" s="512"/>
      <c r="AJ239" s="513"/>
      <c r="AK239" s="235">
        <f t="shared" si="74"/>
        <v>0</v>
      </c>
      <c r="AL239" s="235">
        <f t="shared" si="75"/>
        <v>0</v>
      </c>
    </row>
    <row r="240" spans="1:38" x14ac:dyDescent="0.2">
      <c r="A240" s="509">
        <v>4</v>
      </c>
      <c r="B240" s="516"/>
      <c r="C240" s="517"/>
      <c r="D240" s="512"/>
      <c r="E240" s="512"/>
      <c r="F240" s="513"/>
      <c r="G240" s="235">
        <f t="shared" si="68"/>
        <v>0</v>
      </c>
      <c r="H240" s="235">
        <f t="shared" si="69"/>
        <v>0</v>
      </c>
      <c r="I240" s="235"/>
      <c r="O240" s="509">
        <v>15</v>
      </c>
      <c r="P240" s="518"/>
      <c r="Q240" s="517"/>
      <c r="R240" s="515"/>
      <c r="S240" s="512"/>
      <c r="T240" s="513"/>
      <c r="U240" s="235">
        <f t="shared" si="70"/>
        <v>0</v>
      </c>
      <c r="V240" s="235">
        <f t="shared" si="71"/>
        <v>0</v>
      </c>
      <c r="W240" s="509">
        <v>26</v>
      </c>
      <c r="X240" s="516"/>
      <c r="Y240" s="517"/>
      <c r="Z240" s="512"/>
      <c r="AA240" s="512"/>
      <c r="AB240" s="513"/>
      <c r="AC240" s="235">
        <f t="shared" si="72"/>
        <v>0</v>
      </c>
      <c r="AD240" s="235">
        <f t="shared" si="73"/>
        <v>0</v>
      </c>
      <c r="AE240" s="509">
        <v>37</v>
      </c>
      <c r="AF240" s="518"/>
      <c r="AG240" s="517"/>
      <c r="AH240" s="512"/>
      <c r="AI240" s="512"/>
      <c r="AJ240" s="513"/>
      <c r="AK240" s="235">
        <f t="shared" si="74"/>
        <v>0</v>
      </c>
      <c r="AL240" s="235">
        <f t="shared" si="75"/>
        <v>0</v>
      </c>
    </row>
    <row r="241" spans="1:38" x14ac:dyDescent="0.2">
      <c r="A241" s="509">
        <v>5</v>
      </c>
      <c r="B241" s="516"/>
      <c r="C241" s="517"/>
      <c r="D241" s="512"/>
      <c r="E241" s="512"/>
      <c r="F241" s="513"/>
      <c r="G241" s="235">
        <f t="shared" si="68"/>
        <v>0</v>
      </c>
      <c r="H241" s="235">
        <f t="shared" si="69"/>
        <v>0</v>
      </c>
      <c r="I241" s="235"/>
      <c r="O241" s="509">
        <v>16</v>
      </c>
      <c r="P241" s="518"/>
      <c r="Q241" s="517"/>
      <c r="R241" s="515"/>
      <c r="S241" s="512"/>
      <c r="T241" s="513"/>
      <c r="U241" s="235">
        <f t="shared" si="70"/>
        <v>0</v>
      </c>
      <c r="V241" s="235">
        <f t="shared" si="71"/>
        <v>0</v>
      </c>
      <c r="W241" s="509">
        <v>27</v>
      </c>
      <c r="X241" s="516"/>
      <c r="Y241" s="517"/>
      <c r="Z241" s="512"/>
      <c r="AA241" s="512"/>
      <c r="AB241" s="513"/>
      <c r="AC241" s="235">
        <f t="shared" si="72"/>
        <v>0</v>
      </c>
      <c r="AD241" s="235">
        <f t="shared" si="73"/>
        <v>0</v>
      </c>
      <c r="AE241" s="509">
        <v>38</v>
      </c>
      <c r="AF241" s="518"/>
      <c r="AG241" s="517"/>
      <c r="AH241" s="512"/>
      <c r="AI241" s="512"/>
      <c r="AJ241" s="513"/>
      <c r="AK241" s="235">
        <f t="shared" si="74"/>
        <v>0</v>
      </c>
      <c r="AL241" s="235">
        <f t="shared" si="75"/>
        <v>0</v>
      </c>
    </row>
    <row r="242" spans="1:38" x14ac:dyDescent="0.2">
      <c r="A242" s="509">
        <v>6</v>
      </c>
      <c r="B242" s="516"/>
      <c r="C242" s="517"/>
      <c r="D242" s="512"/>
      <c r="E242" s="512"/>
      <c r="F242" s="513"/>
      <c r="G242" s="235">
        <f t="shared" si="68"/>
        <v>0</v>
      </c>
      <c r="H242" s="235">
        <f t="shared" si="69"/>
        <v>0</v>
      </c>
      <c r="I242" s="235"/>
      <c r="O242" s="509">
        <v>17</v>
      </c>
      <c r="P242" s="518"/>
      <c r="Q242" s="517"/>
      <c r="R242" s="515"/>
      <c r="S242" s="512"/>
      <c r="T242" s="513"/>
      <c r="U242" s="235">
        <f t="shared" si="70"/>
        <v>0</v>
      </c>
      <c r="V242" s="235">
        <f t="shared" si="71"/>
        <v>0</v>
      </c>
      <c r="W242" s="509">
        <v>28</v>
      </c>
      <c r="X242" s="516"/>
      <c r="Y242" s="517"/>
      <c r="Z242" s="512"/>
      <c r="AA242" s="512"/>
      <c r="AB242" s="513"/>
      <c r="AC242" s="235">
        <f t="shared" si="72"/>
        <v>0</v>
      </c>
      <c r="AD242" s="235">
        <f t="shared" si="73"/>
        <v>0</v>
      </c>
      <c r="AE242" s="509">
        <v>39</v>
      </c>
      <c r="AF242" s="518"/>
      <c r="AG242" s="517"/>
      <c r="AH242" s="512"/>
      <c r="AI242" s="512"/>
      <c r="AJ242" s="513"/>
      <c r="AK242" s="235">
        <f t="shared" si="74"/>
        <v>0</v>
      </c>
      <c r="AL242" s="235">
        <f t="shared" si="75"/>
        <v>0</v>
      </c>
    </row>
    <row r="243" spans="1:38" x14ac:dyDescent="0.2">
      <c r="A243" s="509">
        <v>7</v>
      </c>
      <c r="B243" s="516"/>
      <c r="C243" s="517"/>
      <c r="D243" s="512"/>
      <c r="E243" s="512"/>
      <c r="F243" s="513"/>
      <c r="G243" s="235">
        <f t="shared" si="68"/>
        <v>0</v>
      </c>
      <c r="H243" s="235">
        <f t="shared" si="69"/>
        <v>0</v>
      </c>
      <c r="I243" s="235"/>
      <c r="O243" s="509">
        <v>18</v>
      </c>
      <c r="P243" s="518"/>
      <c r="Q243" s="517"/>
      <c r="R243" s="515"/>
      <c r="S243" s="512"/>
      <c r="T243" s="513"/>
      <c r="U243" s="235">
        <f t="shared" si="70"/>
        <v>0</v>
      </c>
      <c r="V243" s="235">
        <f t="shared" si="71"/>
        <v>0</v>
      </c>
      <c r="W243" s="509">
        <v>29</v>
      </c>
      <c r="X243" s="516"/>
      <c r="Y243" s="517"/>
      <c r="Z243" s="512"/>
      <c r="AA243" s="512"/>
      <c r="AB243" s="513"/>
      <c r="AC243" s="235">
        <f t="shared" si="72"/>
        <v>0</v>
      </c>
      <c r="AD243" s="235">
        <f t="shared" si="73"/>
        <v>0</v>
      </c>
      <c r="AE243" s="509">
        <v>40</v>
      </c>
      <c r="AF243" s="518"/>
      <c r="AG243" s="517"/>
      <c r="AH243" s="512"/>
      <c r="AI243" s="512"/>
      <c r="AJ243" s="513"/>
      <c r="AK243" s="235">
        <f t="shared" si="74"/>
        <v>0</v>
      </c>
      <c r="AL243" s="235">
        <f t="shared" si="75"/>
        <v>0</v>
      </c>
    </row>
    <row r="244" spans="1:38" x14ac:dyDescent="0.2">
      <c r="A244" s="509">
        <v>8</v>
      </c>
      <c r="B244" s="516"/>
      <c r="C244" s="517"/>
      <c r="D244" s="512"/>
      <c r="E244" s="512"/>
      <c r="F244" s="513"/>
      <c r="G244" s="235">
        <f t="shared" si="68"/>
        <v>0</v>
      </c>
      <c r="H244" s="235">
        <f t="shared" si="69"/>
        <v>0</v>
      </c>
      <c r="I244" s="235"/>
      <c r="O244" s="509">
        <v>19</v>
      </c>
      <c r="P244" s="518"/>
      <c r="Q244" s="517"/>
      <c r="R244" s="515"/>
      <c r="S244" s="512"/>
      <c r="T244" s="513"/>
      <c r="U244" s="235">
        <f t="shared" si="70"/>
        <v>0</v>
      </c>
      <c r="V244" s="235">
        <f t="shared" si="71"/>
        <v>0</v>
      </c>
      <c r="W244" s="509">
        <v>30</v>
      </c>
      <c r="X244" s="516"/>
      <c r="Y244" s="517"/>
      <c r="Z244" s="512"/>
      <c r="AA244" s="512"/>
      <c r="AB244" s="513"/>
      <c r="AC244" s="235">
        <f t="shared" si="72"/>
        <v>0</v>
      </c>
      <c r="AD244" s="235">
        <f t="shared" si="73"/>
        <v>0</v>
      </c>
      <c r="AE244" s="509">
        <v>41</v>
      </c>
      <c r="AF244" s="518"/>
      <c r="AG244" s="517"/>
      <c r="AH244" s="512"/>
      <c r="AI244" s="512"/>
      <c r="AJ244" s="513"/>
      <c r="AK244" s="235">
        <f t="shared" si="74"/>
        <v>0</v>
      </c>
      <c r="AL244" s="235">
        <f t="shared" si="75"/>
        <v>0</v>
      </c>
    </row>
    <row r="245" spans="1:38" x14ac:dyDescent="0.2">
      <c r="A245" s="509">
        <v>9</v>
      </c>
      <c r="B245" s="516"/>
      <c r="C245" s="517"/>
      <c r="D245" s="512"/>
      <c r="E245" s="512"/>
      <c r="F245" s="513"/>
      <c r="G245" s="235">
        <f t="shared" si="68"/>
        <v>0</v>
      </c>
      <c r="H245" s="235">
        <f t="shared" si="69"/>
        <v>0</v>
      </c>
      <c r="I245" s="235"/>
      <c r="O245" s="509">
        <v>20</v>
      </c>
      <c r="P245" s="518"/>
      <c r="Q245" s="517"/>
      <c r="R245" s="515"/>
      <c r="S245" s="512"/>
      <c r="T245" s="513"/>
      <c r="U245" s="235">
        <f t="shared" si="70"/>
        <v>0</v>
      </c>
      <c r="V245" s="235">
        <f t="shared" si="71"/>
        <v>0</v>
      </c>
      <c r="W245" s="509">
        <v>31</v>
      </c>
      <c r="X245" s="516"/>
      <c r="Y245" s="517"/>
      <c r="Z245" s="512"/>
      <c r="AA245" s="512"/>
      <c r="AB245" s="513"/>
      <c r="AC245" s="235">
        <f t="shared" si="72"/>
        <v>0</v>
      </c>
      <c r="AD245" s="235">
        <f t="shared" si="73"/>
        <v>0</v>
      </c>
      <c r="AE245" s="509">
        <v>42</v>
      </c>
      <c r="AF245" s="518"/>
      <c r="AG245" s="517"/>
      <c r="AH245" s="512"/>
      <c r="AI245" s="512"/>
      <c r="AJ245" s="513"/>
      <c r="AK245" s="235">
        <f t="shared" si="74"/>
        <v>0</v>
      </c>
      <c r="AL245" s="235">
        <f t="shared" si="75"/>
        <v>0</v>
      </c>
    </row>
    <row r="246" spans="1:38" x14ac:dyDescent="0.2">
      <c r="A246" s="509">
        <v>10</v>
      </c>
      <c r="B246" s="516"/>
      <c r="C246" s="517"/>
      <c r="D246" s="512"/>
      <c r="E246" s="512"/>
      <c r="F246" s="513"/>
      <c r="G246" s="235">
        <f t="shared" si="68"/>
        <v>0</v>
      </c>
      <c r="H246" s="235">
        <f t="shared" si="69"/>
        <v>0</v>
      </c>
      <c r="I246" s="235"/>
      <c r="O246" s="509">
        <v>21</v>
      </c>
      <c r="P246" s="518"/>
      <c r="Q246" s="517"/>
      <c r="R246" s="515"/>
      <c r="S246" s="512"/>
      <c r="T246" s="513"/>
      <c r="U246" s="235">
        <f t="shared" si="70"/>
        <v>0</v>
      </c>
      <c r="V246" s="235">
        <f t="shared" si="71"/>
        <v>0</v>
      </c>
      <c r="W246" s="509">
        <v>32</v>
      </c>
      <c r="X246" s="516"/>
      <c r="Y246" s="517"/>
      <c r="Z246" s="512"/>
      <c r="AA246" s="512"/>
      <c r="AB246" s="513"/>
      <c r="AC246" s="235">
        <f t="shared" si="72"/>
        <v>0</v>
      </c>
      <c r="AD246" s="235">
        <f t="shared" si="73"/>
        <v>0</v>
      </c>
      <c r="AE246" s="509">
        <v>43</v>
      </c>
      <c r="AF246" s="518"/>
      <c r="AG246" s="517"/>
      <c r="AH246" s="512"/>
      <c r="AI246" s="512"/>
      <c r="AJ246" s="513"/>
      <c r="AK246" s="235">
        <f t="shared" si="74"/>
        <v>0</v>
      </c>
      <c r="AL246" s="235">
        <f t="shared" si="75"/>
        <v>0</v>
      </c>
    </row>
    <row r="247" spans="1:38" ht="13.5" thickBot="1" x14ac:dyDescent="0.25">
      <c r="A247" s="509">
        <v>11</v>
      </c>
      <c r="B247" s="516"/>
      <c r="C247" s="517"/>
      <c r="D247" s="512"/>
      <c r="E247" s="512"/>
      <c r="F247" s="513"/>
      <c r="G247" s="235">
        <f t="shared" si="68"/>
        <v>0</v>
      </c>
      <c r="H247" s="235">
        <f t="shared" si="69"/>
        <v>0</v>
      </c>
      <c r="I247" s="235"/>
      <c r="O247" s="509">
        <v>22</v>
      </c>
      <c r="P247" s="518"/>
      <c r="Q247" s="517"/>
      <c r="R247" s="515"/>
      <c r="S247" s="512"/>
      <c r="T247" s="513"/>
      <c r="U247" s="235">
        <f t="shared" si="70"/>
        <v>0</v>
      </c>
      <c r="V247" s="235">
        <f t="shared" si="71"/>
        <v>0</v>
      </c>
      <c r="W247" s="509">
        <v>33</v>
      </c>
      <c r="X247" s="516"/>
      <c r="Y247" s="517"/>
      <c r="Z247" s="512"/>
      <c r="AA247" s="512"/>
      <c r="AB247" s="513"/>
      <c r="AC247" s="235">
        <f t="shared" si="72"/>
        <v>0</v>
      </c>
      <c r="AD247" s="235">
        <f t="shared" si="73"/>
        <v>0</v>
      </c>
      <c r="AE247" s="519"/>
      <c r="AF247" s="520"/>
      <c r="AG247" s="521"/>
      <c r="AH247" s="521"/>
      <c r="AI247" s="522" t="s">
        <v>3</v>
      </c>
      <c r="AJ247" s="523">
        <f>SUM(F237:F247)+SUM(T237:T247)+SUM(AJ237:AJ246)+SUM(AB237:AB247)</f>
        <v>0</v>
      </c>
      <c r="AK247" s="235"/>
      <c r="AL247" s="235"/>
    </row>
    <row r="248" spans="1:38" x14ac:dyDescent="0.2">
      <c r="E248" s="524"/>
      <c r="G248" s="235"/>
      <c r="H248" s="235"/>
      <c r="I248" s="235"/>
      <c r="P248" s="29"/>
      <c r="S248" s="524"/>
      <c r="U248" s="235"/>
      <c r="V248" s="235"/>
      <c r="W248" s="494"/>
      <c r="AA248" s="524"/>
      <c r="AB248" s="29"/>
      <c r="AC248" s="235"/>
      <c r="AD248" s="235"/>
      <c r="AI248" s="524"/>
      <c r="AK248" s="235"/>
      <c r="AL248" s="235"/>
    </row>
    <row r="249" spans="1:38" x14ac:dyDescent="0.2">
      <c r="E249" s="524"/>
      <c r="G249" s="235"/>
      <c r="H249" s="235"/>
      <c r="I249" s="235"/>
      <c r="P249" s="29"/>
      <c r="S249" s="524"/>
      <c r="U249" s="235"/>
      <c r="V249" s="235"/>
      <c r="W249" s="494"/>
      <c r="AA249" s="524"/>
      <c r="AB249" s="29"/>
      <c r="AC249" s="235"/>
      <c r="AD249" s="235"/>
      <c r="AI249" s="524"/>
      <c r="AK249" s="235"/>
      <c r="AL249" s="235"/>
    </row>
    <row r="250" spans="1:38" x14ac:dyDescent="0.2">
      <c r="E250" s="524"/>
      <c r="G250" s="235"/>
      <c r="H250" s="235"/>
      <c r="I250" s="235"/>
      <c r="P250" s="29"/>
      <c r="S250" s="524"/>
      <c r="U250" s="235"/>
      <c r="V250" s="235"/>
      <c r="W250" s="494"/>
      <c r="AA250" s="524"/>
      <c r="AB250" s="29"/>
      <c r="AC250" s="235"/>
      <c r="AD250" s="235"/>
      <c r="AI250" s="524"/>
      <c r="AK250" s="235"/>
      <c r="AL250" s="235"/>
    </row>
    <row r="251" spans="1:38" x14ac:dyDescent="0.2">
      <c r="E251" s="524"/>
      <c r="G251" s="235"/>
      <c r="H251" s="235"/>
      <c r="I251" s="235"/>
      <c r="P251" s="29"/>
      <c r="S251" s="524"/>
      <c r="U251" s="235"/>
      <c r="V251" s="235"/>
      <c r="W251" s="494"/>
      <c r="AA251" s="524"/>
      <c r="AB251" s="29"/>
      <c r="AC251" s="235"/>
      <c r="AD251" s="235"/>
      <c r="AI251" s="524"/>
      <c r="AK251" s="235"/>
      <c r="AL251" s="235"/>
    </row>
    <row r="252" spans="1:38" x14ac:dyDescent="0.2">
      <c r="E252" s="524"/>
      <c r="G252" s="235"/>
      <c r="H252" s="235"/>
      <c r="I252" s="235"/>
      <c r="P252" s="29"/>
      <c r="S252" s="524"/>
      <c r="U252" s="235"/>
      <c r="V252" s="235"/>
      <c r="W252" s="494"/>
      <c r="AA252" s="524"/>
      <c r="AB252" s="29"/>
      <c r="AC252" s="235"/>
      <c r="AD252" s="235"/>
      <c r="AI252" s="524"/>
      <c r="AK252" s="235"/>
      <c r="AL252" s="235"/>
    </row>
    <row r="253" spans="1:38" x14ac:dyDescent="0.2">
      <c r="E253" s="524"/>
      <c r="G253" s="235"/>
      <c r="H253" s="235"/>
      <c r="I253" s="235"/>
      <c r="P253" s="29"/>
      <c r="S253" s="524"/>
      <c r="U253" s="235"/>
      <c r="V253" s="235"/>
      <c r="W253" s="494"/>
      <c r="AA253" s="524"/>
      <c r="AB253" s="29"/>
      <c r="AC253" s="235"/>
      <c r="AD253" s="235"/>
      <c r="AI253" s="524"/>
      <c r="AK253" s="235"/>
      <c r="AL253" s="235"/>
    </row>
    <row r="254" spans="1:38" ht="13.5" thickBot="1" x14ac:dyDescent="0.25">
      <c r="E254" s="524"/>
      <c r="G254" s="235"/>
      <c r="H254" s="235"/>
      <c r="I254" s="235"/>
      <c r="P254" s="29"/>
      <c r="S254" s="524"/>
      <c r="U254" s="235"/>
      <c r="V254" s="235"/>
      <c r="W254" s="494"/>
      <c r="AA254" s="524"/>
      <c r="AB254" s="29"/>
      <c r="AC254" s="235"/>
      <c r="AD254" s="235"/>
      <c r="AI254" s="524"/>
      <c r="AK254" s="235"/>
      <c r="AL254" s="235"/>
    </row>
    <row r="255" spans="1:38" ht="16.5" customHeight="1" thickBot="1" x14ac:dyDescent="0.25">
      <c r="A255" s="501">
        <v>10</v>
      </c>
      <c r="B255" s="502"/>
      <c r="C255" s="769" t="s">
        <v>33</v>
      </c>
      <c r="D255" s="769" t="s">
        <v>158</v>
      </c>
      <c r="E255" s="769" t="s">
        <v>34</v>
      </c>
      <c r="F255" s="504">
        <f>+$AJ267</f>
        <v>0</v>
      </c>
      <c r="G255" s="235"/>
      <c r="H255" s="235"/>
      <c r="I255" s="235"/>
      <c r="O255" s="501" t="s">
        <v>23</v>
      </c>
      <c r="P255" s="502"/>
      <c r="Q255" s="503" t="s">
        <v>33</v>
      </c>
      <c r="R255" s="769" t="s">
        <v>158</v>
      </c>
      <c r="S255" s="503" t="s">
        <v>34</v>
      </c>
      <c r="T255" s="504">
        <f>+$AJ267</f>
        <v>0</v>
      </c>
      <c r="U255" s="235"/>
      <c r="V255" s="235"/>
      <c r="W255" s="501">
        <v>10</v>
      </c>
      <c r="X255" s="502"/>
      <c r="Y255" s="769" t="s">
        <v>33</v>
      </c>
      <c r="Z255" s="769" t="s">
        <v>158</v>
      </c>
      <c r="AA255" s="769" t="s">
        <v>34</v>
      </c>
      <c r="AB255" s="504">
        <f>+$AJ267</f>
        <v>0</v>
      </c>
      <c r="AC255" s="235"/>
      <c r="AD255" s="235"/>
      <c r="AE255" s="772" t="s">
        <v>23</v>
      </c>
      <c r="AF255" s="502"/>
      <c r="AG255" s="769" t="s">
        <v>33</v>
      </c>
      <c r="AH255" s="769" t="s">
        <v>158</v>
      </c>
      <c r="AI255" s="769" t="s">
        <v>34</v>
      </c>
      <c r="AJ255" s="769" t="s">
        <v>18</v>
      </c>
      <c r="AK255" s="235"/>
      <c r="AL255" s="235"/>
    </row>
    <row r="256" spans="1:38" ht="25.5" x14ac:dyDescent="0.2">
      <c r="A256" s="505" t="s">
        <v>7</v>
      </c>
      <c r="B256" s="506" t="str">
        <f>+" אסמכתא " &amp; B12 &amp;"         חזרה לטבלה "</f>
        <v xml:space="preserve"> אסמכתא          חזרה לטבלה </v>
      </c>
      <c r="C256" s="771"/>
      <c r="D256" s="770"/>
      <c r="E256" s="771"/>
      <c r="F256" s="503" t="s">
        <v>18</v>
      </c>
      <c r="G256" s="235"/>
      <c r="H256" s="235"/>
      <c r="I256" s="235"/>
      <c r="O256" s="505"/>
      <c r="P256" s="506" t="str">
        <f>+" אסמכתא " &amp; B12 &amp;"         חזרה לטבלה "</f>
        <v xml:space="preserve"> אסמכתא          חזרה לטבלה </v>
      </c>
      <c r="Q256" s="507"/>
      <c r="R256" s="770"/>
      <c r="S256" s="507"/>
      <c r="T256" s="503" t="s">
        <v>18</v>
      </c>
      <c r="U256" s="235"/>
      <c r="V256" s="235"/>
      <c r="W256" s="505" t="s">
        <v>7</v>
      </c>
      <c r="X256" s="506" t="str">
        <f>+" אסמכתא " &amp; B12 &amp;"         חזרה לטבלה "</f>
        <v xml:space="preserve"> אסמכתא          חזרה לטבלה </v>
      </c>
      <c r="Y256" s="771"/>
      <c r="Z256" s="770"/>
      <c r="AA256" s="771"/>
      <c r="AB256" s="503" t="s">
        <v>18</v>
      </c>
      <c r="AC256" s="235"/>
      <c r="AD256" s="235"/>
      <c r="AE256" s="773"/>
      <c r="AF256" s="506" t="str">
        <f>+" אסמכתא " &amp; B12 &amp;"         חזרה לטבלה "</f>
        <v xml:space="preserve"> אסמכתא          חזרה לטבלה </v>
      </c>
      <c r="AG256" s="771"/>
      <c r="AH256" s="770"/>
      <c r="AI256" s="771"/>
      <c r="AJ256" s="771"/>
      <c r="AK256" s="235"/>
      <c r="AL256" s="235"/>
    </row>
    <row r="257" spans="1:38" x14ac:dyDescent="0.2">
      <c r="A257" s="509">
        <v>1</v>
      </c>
      <c r="B257" s="516"/>
      <c r="C257" s="517"/>
      <c r="D257" s="512"/>
      <c r="E257" s="512"/>
      <c r="F257" s="513"/>
      <c r="G257" s="235">
        <f t="shared" ref="G257:G267" si="76">IF(AND((COUNTA($C$12)=1),(COUNTA(F257)=1),($C$12&lt;&gt;0),(OR((E257&lt;$C$62),(E257&gt;($E$62+61))))),1,0)</f>
        <v>0</v>
      </c>
      <c r="H257" s="235">
        <f t="shared" ref="H257:H267" si="77">IF(AND((COUNTA($C$12)=1),(COUNTA(F257)=1),($C$12&lt;&gt;0),(OR((D257&lt;$C$62),(D257&gt;($E$62))))),1,0)</f>
        <v>0</v>
      </c>
      <c r="I257" s="235"/>
      <c r="O257" s="509">
        <v>12</v>
      </c>
      <c r="P257" s="518"/>
      <c r="Q257" s="517"/>
      <c r="R257" s="515"/>
      <c r="S257" s="512"/>
      <c r="T257" s="513"/>
      <c r="U257" s="235">
        <f t="shared" ref="U257:U267" si="78">IF(AND((COUNTA($C$12)=1),(COUNTA(T257)=1),($C$12&lt;&gt;0),(OR((S257&lt;$C$62),(S257&gt;($E$62+61))))),1,0)</f>
        <v>0</v>
      </c>
      <c r="V257" s="235">
        <f t="shared" ref="V257:V267" si="79">IF(AND((COUNTA($C$12)=1),(COUNTA(T257)=1),($C$12&lt;&gt;0),(OR((R257&lt;$C$62),(R257&gt;($E$62))))),1,0)</f>
        <v>0</v>
      </c>
      <c r="W257" s="509">
        <v>23</v>
      </c>
      <c r="X257" s="516"/>
      <c r="Y257" s="517"/>
      <c r="Z257" s="512"/>
      <c r="AA257" s="512"/>
      <c r="AB257" s="513"/>
      <c r="AC257" s="235">
        <f t="shared" ref="AC257:AC267" si="80">IF(AND((COUNTA($C$12)=1),(COUNTA(AB257)=1),($C$12&lt;&gt;0),(OR((AA257&lt;$C$62),(AA257&gt;($E$62+61))))),1,0)</f>
        <v>0</v>
      </c>
      <c r="AD257" s="235">
        <f t="shared" ref="AD257:AD267" si="81">IF(AND((COUNTA($C$12)=1),(COUNTA(AB257)=1),($C$12&lt;&gt;0),(OR((Z257&lt;$C$62),(Z257&gt;($E$62))))),1,0)</f>
        <v>0</v>
      </c>
      <c r="AE257" s="509">
        <v>34</v>
      </c>
      <c r="AF257" s="518"/>
      <c r="AG257" s="517"/>
      <c r="AH257" s="512"/>
      <c r="AI257" s="512"/>
      <c r="AJ257" s="513"/>
      <c r="AK257" s="235">
        <f t="shared" ref="AK257:AK266" si="82">IF(AND((COUNTA($C$12)=1),(COUNTA(AJ257)=1),($C$12&lt;&gt;0),(OR((AI257&lt;$C$62),(AI257&gt;($E$62+61))))),1,0)</f>
        <v>0</v>
      </c>
      <c r="AL257" s="235">
        <f t="shared" ref="AL257:AL266" si="83">IF(AND((COUNTA($C$12)=1),(COUNTA(AJ257)=1),($C$12&lt;&gt;0),(OR((AH257&lt;$C$62),(AH257&gt;($E$62))))),1,0)</f>
        <v>0</v>
      </c>
    </row>
    <row r="258" spans="1:38" x14ac:dyDescent="0.2">
      <c r="A258" s="509">
        <v>2</v>
      </c>
      <c r="B258" s="516"/>
      <c r="C258" s="517"/>
      <c r="D258" s="512"/>
      <c r="E258" s="512"/>
      <c r="F258" s="513"/>
      <c r="G258" s="235">
        <f t="shared" si="76"/>
        <v>0</v>
      </c>
      <c r="H258" s="235">
        <f t="shared" si="77"/>
        <v>0</v>
      </c>
      <c r="I258" s="235"/>
      <c r="O258" s="509">
        <v>13</v>
      </c>
      <c r="P258" s="518"/>
      <c r="Q258" s="517"/>
      <c r="R258" s="515"/>
      <c r="S258" s="512"/>
      <c r="T258" s="513"/>
      <c r="U258" s="235">
        <f t="shared" si="78"/>
        <v>0</v>
      </c>
      <c r="V258" s="235">
        <f t="shared" si="79"/>
        <v>0</v>
      </c>
      <c r="W258" s="509">
        <v>24</v>
      </c>
      <c r="X258" s="516"/>
      <c r="Y258" s="517"/>
      <c r="Z258" s="512"/>
      <c r="AA258" s="512"/>
      <c r="AB258" s="513"/>
      <c r="AC258" s="235">
        <f t="shared" si="80"/>
        <v>0</v>
      </c>
      <c r="AD258" s="235">
        <f t="shared" si="81"/>
        <v>0</v>
      </c>
      <c r="AE258" s="509">
        <v>35</v>
      </c>
      <c r="AF258" s="518"/>
      <c r="AG258" s="517"/>
      <c r="AH258" s="512"/>
      <c r="AI258" s="512"/>
      <c r="AJ258" s="513"/>
      <c r="AK258" s="235">
        <f t="shared" si="82"/>
        <v>0</v>
      </c>
      <c r="AL258" s="235">
        <f t="shared" si="83"/>
        <v>0</v>
      </c>
    </row>
    <row r="259" spans="1:38" x14ac:dyDescent="0.2">
      <c r="A259" s="509">
        <v>3</v>
      </c>
      <c r="B259" s="516"/>
      <c r="C259" s="517"/>
      <c r="D259" s="512"/>
      <c r="E259" s="512"/>
      <c r="F259" s="513"/>
      <c r="G259" s="235">
        <f t="shared" si="76"/>
        <v>0</v>
      </c>
      <c r="H259" s="235">
        <f t="shared" si="77"/>
        <v>0</v>
      </c>
      <c r="I259" s="235"/>
      <c r="O259" s="509">
        <v>14</v>
      </c>
      <c r="P259" s="518"/>
      <c r="Q259" s="517"/>
      <c r="R259" s="515"/>
      <c r="S259" s="512"/>
      <c r="T259" s="513"/>
      <c r="U259" s="235">
        <f t="shared" si="78"/>
        <v>0</v>
      </c>
      <c r="V259" s="235">
        <f t="shared" si="79"/>
        <v>0</v>
      </c>
      <c r="W259" s="509">
        <v>25</v>
      </c>
      <c r="X259" s="516"/>
      <c r="Y259" s="517"/>
      <c r="Z259" s="512"/>
      <c r="AA259" s="512"/>
      <c r="AB259" s="513"/>
      <c r="AC259" s="235">
        <f t="shared" si="80"/>
        <v>0</v>
      </c>
      <c r="AD259" s="235">
        <f t="shared" si="81"/>
        <v>0</v>
      </c>
      <c r="AE259" s="509">
        <v>36</v>
      </c>
      <c r="AF259" s="518"/>
      <c r="AG259" s="517"/>
      <c r="AH259" s="512"/>
      <c r="AI259" s="512"/>
      <c r="AJ259" s="513"/>
      <c r="AK259" s="235">
        <f t="shared" si="82"/>
        <v>0</v>
      </c>
      <c r="AL259" s="235">
        <f t="shared" si="83"/>
        <v>0</v>
      </c>
    </row>
    <row r="260" spans="1:38" x14ac:dyDescent="0.2">
      <c r="A260" s="509">
        <v>4</v>
      </c>
      <c r="B260" s="516"/>
      <c r="C260" s="517"/>
      <c r="D260" s="512"/>
      <c r="E260" s="512"/>
      <c r="F260" s="513"/>
      <c r="G260" s="235">
        <f t="shared" si="76"/>
        <v>0</v>
      </c>
      <c r="H260" s="235">
        <f t="shared" si="77"/>
        <v>0</v>
      </c>
      <c r="I260" s="235"/>
      <c r="O260" s="509">
        <v>15</v>
      </c>
      <c r="P260" s="518"/>
      <c r="Q260" s="517"/>
      <c r="R260" s="515"/>
      <c r="S260" s="512"/>
      <c r="T260" s="513"/>
      <c r="U260" s="235">
        <f t="shared" si="78"/>
        <v>0</v>
      </c>
      <c r="V260" s="235">
        <f t="shared" si="79"/>
        <v>0</v>
      </c>
      <c r="W260" s="509">
        <v>26</v>
      </c>
      <c r="X260" s="516"/>
      <c r="Y260" s="517"/>
      <c r="Z260" s="512"/>
      <c r="AA260" s="512"/>
      <c r="AB260" s="513"/>
      <c r="AC260" s="235">
        <f t="shared" si="80"/>
        <v>0</v>
      </c>
      <c r="AD260" s="235">
        <f t="shared" si="81"/>
        <v>0</v>
      </c>
      <c r="AE260" s="509">
        <v>37</v>
      </c>
      <c r="AF260" s="518"/>
      <c r="AG260" s="517"/>
      <c r="AH260" s="512"/>
      <c r="AI260" s="512"/>
      <c r="AJ260" s="513"/>
      <c r="AK260" s="235">
        <f t="shared" si="82"/>
        <v>0</v>
      </c>
      <c r="AL260" s="235">
        <f t="shared" si="83"/>
        <v>0</v>
      </c>
    </row>
    <row r="261" spans="1:38" x14ac:dyDescent="0.2">
      <c r="A261" s="509">
        <v>5</v>
      </c>
      <c r="B261" s="516"/>
      <c r="C261" s="517"/>
      <c r="D261" s="512"/>
      <c r="E261" s="512"/>
      <c r="F261" s="513"/>
      <c r="G261" s="235">
        <f t="shared" si="76"/>
        <v>0</v>
      </c>
      <c r="H261" s="235">
        <f t="shared" si="77"/>
        <v>0</v>
      </c>
      <c r="I261" s="235"/>
      <c r="O261" s="509">
        <v>16</v>
      </c>
      <c r="P261" s="518"/>
      <c r="Q261" s="517"/>
      <c r="R261" s="515"/>
      <c r="S261" s="512"/>
      <c r="T261" s="513"/>
      <c r="U261" s="235">
        <f t="shared" si="78"/>
        <v>0</v>
      </c>
      <c r="V261" s="235">
        <f t="shared" si="79"/>
        <v>0</v>
      </c>
      <c r="W261" s="509">
        <v>27</v>
      </c>
      <c r="X261" s="516"/>
      <c r="Y261" s="517"/>
      <c r="Z261" s="512"/>
      <c r="AA261" s="512"/>
      <c r="AB261" s="513"/>
      <c r="AC261" s="235">
        <f t="shared" si="80"/>
        <v>0</v>
      </c>
      <c r="AD261" s="235">
        <f t="shared" si="81"/>
        <v>0</v>
      </c>
      <c r="AE261" s="509">
        <v>38</v>
      </c>
      <c r="AF261" s="518"/>
      <c r="AG261" s="517"/>
      <c r="AH261" s="512"/>
      <c r="AI261" s="512"/>
      <c r="AJ261" s="513"/>
      <c r="AK261" s="235">
        <f t="shared" si="82"/>
        <v>0</v>
      </c>
      <c r="AL261" s="235">
        <f t="shared" si="83"/>
        <v>0</v>
      </c>
    </row>
    <row r="262" spans="1:38" x14ac:dyDescent="0.2">
      <c r="A262" s="509">
        <v>6</v>
      </c>
      <c r="B262" s="516"/>
      <c r="C262" s="517"/>
      <c r="D262" s="512"/>
      <c r="E262" s="512"/>
      <c r="F262" s="513"/>
      <c r="G262" s="235">
        <f t="shared" si="76"/>
        <v>0</v>
      </c>
      <c r="H262" s="235">
        <f t="shared" si="77"/>
        <v>0</v>
      </c>
      <c r="I262" s="235"/>
      <c r="O262" s="509">
        <v>17</v>
      </c>
      <c r="P262" s="518"/>
      <c r="Q262" s="517"/>
      <c r="R262" s="515"/>
      <c r="S262" s="512"/>
      <c r="T262" s="513"/>
      <c r="U262" s="235">
        <f t="shared" si="78"/>
        <v>0</v>
      </c>
      <c r="V262" s="235">
        <f t="shared" si="79"/>
        <v>0</v>
      </c>
      <c r="W262" s="509">
        <v>28</v>
      </c>
      <c r="X262" s="516"/>
      <c r="Y262" s="517"/>
      <c r="Z262" s="512"/>
      <c r="AA262" s="512"/>
      <c r="AB262" s="513"/>
      <c r="AC262" s="235">
        <f t="shared" si="80"/>
        <v>0</v>
      </c>
      <c r="AD262" s="235">
        <f t="shared" si="81"/>
        <v>0</v>
      </c>
      <c r="AE262" s="509">
        <v>39</v>
      </c>
      <c r="AF262" s="518"/>
      <c r="AG262" s="517"/>
      <c r="AH262" s="512"/>
      <c r="AI262" s="512"/>
      <c r="AJ262" s="513"/>
      <c r="AK262" s="235">
        <f t="shared" si="82"/>
        <v>0</v>
      </c>
      <c r="AL262" s="235">
        <f t="shared" si="83"/>
        <v>0</v>
      </c>
    </row>
    <row r="263" spans="1:38" x14ac:dyDescent="0.2">
      <c r="A263" s="509">
        <v>7</v>
      </c>
      <c r="B263" s="516"/>
      <c r="C263" s="517"/>
      <c r="D263" s="512"/>
      <c r="E263" s="512"/>
      <c r="F263" s="513"/>
      <c r="G263" s="235">
        <f t="shared" si="76"/>
        <v>0</v>
      </c>
      <c r="H263" s="235">
        <f t="shared" si="77"/>
        <v>0</v>
      </c>
      <c r="I263" s="235"/>
      <c r="O263" s="509">
        <v>18</v>
      </c>
      <c r="P263" s="518"/>
      <c r="Q263" s="517"/>
      <c r="R263" s="515"/>
      <c r="S263" s="512"/>
      <c r="T263" s="513"/>
      <c r="U263" s="235">
        <f t="shared" si="78"/>
        <v>0</v>
      </c>
      <c r="V263" s="235">
        <f t="shared" si="79"/>
        <v>0</v>
      </c>
      <c r="W263" s="509">
        <v>29</v>
      </c>
      <c r="X263" s="516"/>
      <c r="Y263" s="517"/>
      <c r="Z263" s="512"/>
      <c r="AA263" s="512"/>
      <c r="AB263" s="513"/>
      <c r="AC263" s="235">
        <f t="shared" si="80"/>
        <v>0</v>
      </c>
      <c r="AD263" s="235">
        <f t="shared" si="81"/>
        <v>0</v>
      </c>
      <c r="AE263" s="509">
        <v>40</v>
      </c>
      <c r="AF263" s="518"/>
      <c r="AG263" s="517"/>
      <c r="AH263" s="512"/>
      <c r="AI263" s="512"/>
      <c r="AJ263" s="513"/>
      <c r="AK263" s="235">
        <f t="shared" si="82"/>
        <v>0</v>
      </c>
      <c r="AL263" s="235">
        <f t="shared" si="83"/>
        <v>0</v>
      </c>
    </row>
    <row r="264" spans="1:38" x14ac:dyDescent="0.2">
      <c r="A264" s="509">
        <v>8</v>
      </c>
      <c r="B264" s="516"/>
      <c r="C264" s="517"/>
      <c r="D264" s="512"/>
      <c r="E264" s="512"/>
      <c r="F264" s="513"/>
      <c r="G264" s="235">
        <f t="shared" si="76"/>
        <v>0</v>
      </c>
      <c r="H264" s="235">
        <f t="shared" si="77"/>
        <v>0</v>
      </c>
      <c r="I264" s="235"/>
      <c r="O264" s="509">
        <v>19</v>
      </c>
      <c r="P264" s="518"/>
      <c r="Q264" s="517"/>
      <c r="R264" s="515"/>
      <c r="S264" s="512"/>
      <c r="T264" s="513"/>
      <c r="U264" s="235">
        <f t="shared" si="78"/>
        <v>0</v>
      </c>
      <c r="V264" s="235">
        <f t="shared" si="79"/>
        <v>0</v>
      </c>
      <c r="W264" s="509">
        <v>30</v>
      </c>
      <c r="X264" s="516"/>
      <c r="Y264" s="517"/>
      <c r="Z264" s="512"/>
      <c r="AA264" s="512"/>
      <c r="AB264" s="513"/>
      <c r="AC264" s="235">
        <f t="shared" si="80"/>
        <v>0</v>
      </c>
      <c r="AD264" s="235">
        <f t="shared" si="81"/>
        <v>0</v>
      </c>
      <c r="AE264" s="509">
        <v>41</v>
      </c>
      <c r="AF264" s="518"/>
      <c r="AG264" s="517"/>
      <c r="AH264" s="512"/>
      <c r="AI264" s="512"/>
      <c r="AJ264" s="513"/>
      <c r="AK264" s="235">
        <f t="shared" si="82"/>
        <v>0</v>
      </c>
      <c r="AL264" s="235">
        <f t="shared" si="83"/>
        <v>0</v>
      </c>
    </row>
    <row r="265" spans="1:38" x14ac:dyDescent="0.2">
      <c r="A265" s="509">
        <v>9</v>
      </c>
      <c r="B265" s="516"/>
      <c r="C265" s="517"/>
      <c r="D265" s="512"/>
      <c r="E265" s="512"/>
      <c r="F265" s="513"/>
      <c r="G265" s="235">
        <f t="shared" si="76"/>
        <v>0</v>
      </c>
      <c r="H265" s="235">
        <f t="shared" si="77"/>
        <v>0</v>
      </c>
      <c r="I265" s="235"/>
      <c r="O265" s="509">
        <v>20</v>
      </c>
      <c r="P265" s="518"/>
      <c r="Q265" s="517"/>
      <c r="R265" s="515"/>
      <c r="S265" s="512"/>
      <c r="T265" s="513"/>
      <c r="U265" s="235">
        <f t="shared" si="78"/>
        <v>0</v>
      </c>
      <c r="V265" s="235">
        <f t="shared" si="79"/>
        <v>0</v>
      </c>
      <c r="W265" s="509">
        <v>31</v>
      </c>
      <c r="X265" s="516"/>
      <c r="Y265" s="517"/>
      <c r="Z265" s="512"/>
      <c r="AA265" s="512"/>
      <c r="AB265" s="513"/>
      <c r="AC265" s="235">
        <f t="shared" si="80"/>
        <v>0</v>
      </c>
      <c r="AD265" s="235">
        <f t="shared" si="81"/>
        <v>0</v>
      </c>
      <c r="AE265" s="509">
        <v>42</v>
      </c>
      <c r="AF265" s="518"/>
      <c r="AG265" s="517"/>
      <c r="AH265" s="512"/>
      <c r="AI265" s="512"/>
      <c r="AJ265" s="513"/>
      <c r="AK265" s="235">
        <f t="shared" si="82"/>
        <v>0</v>
      </c>
      <c r="AL265" s="235">
        <f t="shared" si="83"/>
        <v>0</v>
      </c>
    </row>
    <row r="266" spans="1:38" x14ac:dyDescent="0.2">
      <c r="A266" s="509">
        <v>10</v>
      </c>
      <c r="B266" s="516"/>
      <c r="C266" s="517"/>
      <c r="D266" s="512"/>
      <c r="E266" s="512"/>
      <c r="F266" s="513"/>
      <c r="G266" s="235">
        <f t="shared" si="76"/>
        <v>0</v>
      </c>
      <c r="H266" s="235">
        <f t="shared" si="77"/>
        <v>0</v>
      </c>
      <c r="I266" s="235"/>
      <c r="O266" s="509">
        <v>21</v>
      </c>
      <c r="P266" s="518"/>
      <c r="Q266" s="517"/>
      <c r="R266" s="515"/>
      <c r="S266" s="512"/>
      <c r="T266" s="513"/>
      <c r="U266" s="235">
        <f t="shared" si="78"/>
        <v>0</v>
      </c>
      <c r="V266" s="235">
        <f t="shared" si="79"/>
        <v>0</v>
      </c>
      <c r="W266" s="509">
        <v>32</v>
      </c>
      <c r="X266" s="516"/>
      <c r="Y266" s="517"/>
      <c r="Z266" s="512"/>
      <c r="AA266" s="512"/>
      <c r="AB266" s="513"/>
      <c r="AC266" s="235">
        <f t="shared" si="80"/>
        <v>0</v>
      </c>
      <c r="AD266" s="235">
        <f t="shared" si="81"/>
        <v>0</v>
      </c>
      <c r="AE266" s="509">
        <v>43</v>
      </c>
      <c r="AF266" s="518"/>
      <c r="AG266" s="517"/>
      <c r="AH266" s="512"/>
      <c r="AI266" s="512"/>
      <c r="AJ266" s="513"/>
      <c r="AK266" s="235">
        <f t="shared" si="82"/>
        <v>0</v>
      </c>
      <c r="AL266" s="235">
        <f t="shared" si="83"/>
        <v>0</v>
      </c>
    </row>
    <row r="267" spans="1:38" ht="13.5" thickBot="1" x14ac:dyDescent="0.25">
      <c r="A267" s="509">
        <v>11</v>
      </c>
      <c r="B267" s="516"/>
      <c r="C267" s="517"/>
      <c r="D267" s="512"/>
      <c r="E267" s="512"/>
      <c r="F267" s="513"/>
      <c r="G267" s="235">
        <f t="shared" si="76"/>
        <v>0</v>
      </c>
      <c r="H267" s="235">
        <f t="shared" si="77"/>
        <v>0</v>
      </c>
      <c r="I267" s="235"/>
      <c r="O267" s="509">
        <v>22</v>
      </c>
      <c r="P267" s="518"/>
      <c r="Q267" s="517"/>
      <c r="R267" s="515"/>
      <c r="S267" s="512"/>
      <c r="T267" s="513"/>
      <c r="U267" s="235">
        <f t="shared" si="78"/>
        <v>0</v>
      </c>
      <c r="V267" s="235">
        <f t="shared" si="79"/>
        <v>0</v>
      </c>
      <c r="W267" s="509">
        <v>33</v>
      </c>
      <c r="X267" s="516"/>
      <c r="Y267" s="517"/>
      <c r="Z267" s="512"/>
      <c r="AA267" s="512"/>
      <c r="AB267" s="513"/>
      <c r="AC267" s="235">
        <f t="shared" si="80"/>
        <v>0</v>
      </c>
      <c r="AD267" s="235">
        <f t="shared" si="81"/>
        <v>0</v>
      </c>
      <c r="AE267" s="519"/>
      <c r="AF267" s="520"/>
      <c r="AG267" s="521"/>
      <c r="AH267" s="521"/>
      <c r="AI267" s="522" t="s">
        <v>3</v>
      </c>
      <c r="AJ267" s="523">
        <f>SUM(F257:F267)+SUM(T257:T267)+SUM(AJ257:AJ266)+SUM(AB257:AB267)</f>
        <v>0</v>
      </c>
      <c r="AK267" s="235"/>
      <c r="AL267" s="235"/>
    </row>
    <row r="268" spans="1:38" x14ac:dyDescent="0.2">
      <c r="E268" s="524"/>
      <c r="G268" s="235"/>
      <c r="H268" s="235"/>
      <c r="I268" s="235"/>
      <c r="P268" s="29"/>
      <c r="S268" s="524"/>
      <c r="U268" s="235"/>
      <c r="V268" s="235"/>
      <c r="W268" s="494"/>
      <c r="AA268" s="524"/>
      <c r="AB268" s="29"/>
      <c r="AC268" s="235"/>
      <c r="AD268" s="235"/>
      <c r="AI268" s="524"/>
      <c r="AK268" s="235"/>
      <c r="AL268" s="235"/>
    </row>
    <row r="269" spans="1:38" x14ac:dyDescent="0.2">
      <c r="E269" s="524"/>
      <c r="G269" s="235"/>
      <c r="H269" s="235"/>
      <c r="I269" s="235"/>
      <c r="P269" s="29"/>
      <c r="S269" s="524"/>
      <c r="U269" s="235"/>
      <c r="V269" s="235"/>
      <c r="W269" s="494"/>
      <c r="AA269" s="524"/>
      <c r="AB269" s="29"/>
      <c r="AC269" s="235"/>
      <c r="AD269" s="235"/>
      <c r="AI269" s="524"/>
      <c r="AK269" s="235"/>
      <c r="AL269" s="235"/>
    </row>
    <row r="270" spans="1:38" x14ac:dyDescent="0.2">
      <c r="E270" s="524"/>
      <c r="G270" s="235"/>
      <c r="H270" s="235"/>
      <c r="I270" s="235"/>
      <c r="P270" s="29"/>
      <c r="S270" s="524"/>
      <c r="U270" s="235"/>
      <c r="V270" s="235"/>
      <c r="W270" s="494"/>
      <c r="AA270" s="524"/>
      <c r="AB270" s="29"/>
      <c r="AC270" s="235"/>
      <c r="AD270" s="235"/>
      <c r="AI270" s="524"/>
      <c r="AK270" s="235"/>
      <c r="AL270" s="235"/>
    </row>
    <row r="271" spans="1:38" x14ac:dyDescent="0.2">
      <c r="E271" s="524"/>
      <c r="G271" s="235"/>
      <c r="H271" s="235"/>
      <c r="I271" s="235"/>
      <c r="P271" s="29"/>
      <c r="S271" s="524"/>
      <c r="U271" s="235"/>
      <c r="V271" s="235"/>
      <c r="W271" s="494"/>
      <c r="AA271" s="524"/>
      <c r="AB271" s="29"/>
      <c r="AC271" s="235"/>
      <c r="AD271" s="235"/>
      <c r="AI271" s="524"/>
      <c r="AK271" s="235"/>
      <c r="AL271" s="235"/>
    </row>
    <row r="272" spans="1:38" x14ac:dyDescent="0.2">
      <c r="E272" s="524"/>
      <c r="G272" s="235"/>
      <c r="H272" s="235"/>
      <c r="I272" s="235"/>
      <c r="P272" s="29"/>
      <c r="S272" s="524"/>
      <c r="U272" s="235"/>
      <c r="V272" s="235"/>
      <c r="W272" s="494"/>
      <c r="AA272" s="524"/>
      <c r="AB272" s="29"/>
      <c r="AC272" s="235"/>
      <c r="AD272" s="235"/>
      <c r="AI272" s="524"/>
      <c r="AK272" s="235"/>
      <c r="AL272" s="235"/>
    </row>
    <row r="273" spans="1:38" x14ac:dyDescent="0.2">
      <c r="E273" s="524"/>
      <c r="G273" s="235"/>
      <c r="H273" s="235"/>
      <c r="I273" s="235"/>
      <c r="P273" s="29"/>
      <c r="S273" s="524"/>
      <c r="U273" s="235"/>
      <c r="V273" s="235"/>
      <c r="W273" s="494"/>
      <c r="AA273" s="524"/>
      <c r="AB273" s="29"/>
      <c r="AC273" s="235"/>
      <c r="AD273" s="235"/>
      <c r="AI273" s="524"/>
      <c r="AK273" s="235"/>
      <c r="AL273" s="235"/>
    </row>
    <row r="274" spans="1:38" ht="13.5" thickBot="1" x14ac:dyDescent="0.25">
      <c r="E274" s="524"/>
      <c r="G274" s="235"/>
      <c r="H274" s="235"/>
      <c r="I274" s="235"/>
      <c r="P274" s="29"/>
      <c r="S274" s="524"/>
      <c r="U274" s="235"/>
      <c r="V274" s="235"/>
      <c r="W274" s="494"/>
      <c r="AA274" s="524"/>
      <c r="AB274" s="29"/>
      <c r="AC274" s="235"/>
      <c r="AD274" s="235"/>
      <c r="AI274" s="524"/>
      <c r="AK274" s="235"/>
      <c r="AL274" s="235"/>
    </row>
    <row r="275" spans="1:38" ht="16.5" customHeight="1" thickBot="1" x14ac:dyDescent="0.25">
      <c r="A275" s="501">
        <v>11</v>
      </c>
      <c r="B275" s="502"/>
      <c r="C275" s="769" t="s">
        <v>33</v>
      </c>
      <c r="D275" s="769" t="s">
        <v>158</v>
      </c>
      <c r="E275" s="769" t="s">
        <v>34</v>
      </c>
      <c r="F275" s="504">
        <f>+$AJ287</f>
        <v>0</v>
      </c>
      <c r="G275" s="235"/>
      <c r="H275" s="235"/>
      <c r="I275" s="235"/>
      <c r="O275" s="501" t="s">
        <v>23</v>
      </c>
      <c r="P275" s="502"/>
      <c r="Q275" s="503" t="s">
        <v>33</v>
      </c>
      <c r="R275" s="769" t="s">
        <v>158</v>
      </c>
      <c r="S275" s="503" t="s">
        <v>34</v>
      </c>
      <c r="T275" s="504">
        <f>+$AJ287</f>
        <v>0</v>
      </c>
      <c r="U275" s="235"/>
      <c r="V275" s="235"/>
      <c r="W275" s="501">
        <v>11</v>
      </c>
      <c r="X275" s="502"/>
      <c r="Y275" s="769" t="s">
        <v>33</v>
      </c>
      <c r="Z275" s="769" t="s">
        <v>158</v>
      </c>
      <c r="AA275" s="769" t="s">
        <v>34</v>
      </c>
      <c r="AB275" s="504">
        <f>+$AJ287</f>
        <v>0</v>
      </c>
      <c r="AC275" s="235"/>
      <c r="AD275" s="235"/>
      <c r="AE275" s="772" t="s">
        <v>23</v>
      </c>
      <c r="AF275" s="502"/>
      <c r="AG275" s="769" t="s">
        <v>33</v>
      </c>
      <c r="AH275" s="769" t="s">
        <v>158</v>
      </c>
      <c r="AI275" s="769" t="s">
        <v>34</v>
      </c>
      <c r="AJ275" s="769" t="s">
        <v>18</v>
      </c>
      <c r="AK275" s="235"/>
      <c r="AL275" s="235"/>
    </row>
    <row r="276" spans="1:38" ht="25.5" x14ac:dyDescent="0.2">
      <c r="A276" s="505" t="s">
        <v>7</v>
      </c>
      <c r="B276" s="506" t="str">
        <f>+" אסמכתא " &amp; B13 &amp;"         חזרה לטבלה "</f>
        <v xml:space="preserve"> אסמכתא          חזרה לטבלה </v>
      </c>
      <c r="C276" s="771"/>
      <c r="D276" s="770"/>
      <c r="E276" s="771"/>
      <c r="F276" s="503" t="s">
        <v>18</v>
      </c>
      <c r="G276" s="235"/>
      <c r="H276" s="235"/>
      <c r="I276" s="235"/>
      <c r="O276" s="505"/>
      <c r="P276" s="506" t="str">
        <f>+" אסמכתא " &amp; B13 &amp;"         חזרה לטבלה "</f>
        <v xml:space="preserve"> אסמכתא          חזרה לטבלה </v>
      </c>
      <c r="Q276" s="507"/>
      <c r="R276" s="770"/>
      <c r="S276" s="507"/>
      <c r="T276" s="503" t="s">
        <v>18</v>
      </c>
      <c r="U276" s="235"/>
      <c r="V276" s="235"/>
      <c r="W276" s="505" t="s">
        <v>7</v>
      </c>
      <c r="X276" s="506" t="str">
        <f>+" אסמכתא " &amp; B13 &amp;"         חזרה לטבלה "</f>
        <v xml:space="preserve"> אסמכתא          חזרה לטבלה </v>
      </c>
      <c r="Y276" s="771"/>
      <c r="Z276" s="770"/>
      <c r="AA276" s="771"/>
      <c r="AB276" s="503" t="s">
        <v>18</v>
      </c>
      <c r="AC276" s="235"/>
      <c r="AD276" s="235"/>
      <c r="AE276" s="773"/>
      <c r="AF276" s="506" t="str">
        <f>+" אסמכתא " &amp; B13 &amp;"         חזרה לטבלה "</f>
        <v xml:space="preserve"> אסמכתא          חזרה לטבלה </v>
      </c>
      <c r="AG276" s="771"/>
      <c r="AH276" s="770"/>
      <c r="AI276" s="771"/>
      <c r="AJ276" s="771"/>
      <c r="AK276" s="235"/>
      <c r="AL276" s="235"/>
    </row>
    <row r="277" spans="1:38" x14ac:dyDescent="0.2">
      <c r="A277" s="509">
        <v>1</v>
      </c>
      <c r="B277" s="516"/>
      <c r="C277" s="517"/>
      <c r="D277" s="512"/>
      <c r="E277" s="512"/>
      <c r="F277" s="513"/>
      <c r="G277" s="235">
        <f t="shared" ref="G277:G287" si="84">IF(AND((COUNTA($C$13)=1),(COUNTA(F277)=1),($C$13&lt;&gt;0),(OR((E277&lt;$C$62),(E277&gt;($E$62+61))))),1,0)</f>
        <v>0</v>
      </c>
      <c r="H277" s="235">
        <f t="shared" ref="H277:H287" si="85">IF(AND((COUNTA($C$13)=1),(COUNTA(F277)=1),($C$13&lt;&gt;0),(OR((D277&lt;$C$62),(D277&gt;($E$62))))),1,0)</f>
        <v>0</v>
      </c>
      <c r="I277" s="235"/>
      <c r="O277" s="509">
        <v>12</v>
      </c>
      <c r="P277" s="518"/>
      <c r="Q277" s="517"/>
      <c r="R277" s="515"/>
      <c r="S277" s="512"/>
      <c r="T277" s="513"/>
      <c r="U277" s="235">
        <f t="shared" ref="U277:U287" si="86">IF(AND((COUNTA($C$13)=1),(COUNTA(T277)=1),($C$13&lt;&gt;0),(OR((S277&lt;$C$62),(S277&gt;($E$62+61))))),1,0)</f>
        <v>0</v>
      </c>
      <c r="V277" s="235">
        <f t="shared" ref="V277:V287" si="87">IF(AND((COUNTA($C$13)=1),(COUNTA(T277)=1),($C$13&lt;&gt;0),(OR((R277&lt;$C$62),(R277&gt;($E$62))))),1,0)</f>
        <v>0</v>
      </c>
      <c r="W277" s="509">
        <v>23</v>
      </c>
      <c r="X277" s="516"/>
      <c r="Y277" s="517"/>
      <c r="Z277" s="512"/>
      <c r="AA277" s="512"/>
      <c r="AB277" s="513"/>
      <c r="AC277" s="235">
        <f t="shared" ref="AC277:AC287" si="88">IF(AND((COUNTA($C$13)=1),(COUNTA(AB277)=1),($C$13&lt;&gt;0),(OR((AA277&lt;$C$62),(AA277&gt;($E$62+61))))),1,0)</f>
        <v>0</v>
      </c>
      <c r="AD277" s="235">
        <f t="shared" ref="AD277:AD287" si="89">IF(AND((COUNTA($C$13)=1),(COUNTA(AB277)=1),($C$13&lt;&gt;0),(OR((Z277&lt;$C$62),(Z277&gt;($E$62))))),1,0)</f>
        <v>0</v>
      </c>
      <c r="AE277" s="509">
        <v>34</v>
      </c>
      <c r="AF277" s="518"/>
      <c r="AG277" s="517"/>
      <c r="AH277" s="512"/>
      <c r="AI277" s="512"/>
      <c r="AJ277" s="513"/>
      <c r="AK277" s="235">
        <f t="shared" ref="AK277:AK286" si="90">IF(AND((COUNTA($C$13)=1),(COUNTA(AJ277)=1),($C$13&lt;&gt;0),(OR((AI277&lt;$C$62),(AI277&gt;($E$62+61))))),1,0)</f>
        <v>0</v>
      </c>
      <c r="AL277" s="235">
        <f t="shared" ref="AL277:AL286" si="91">IF(AND((COUNTA($C$13)=1),(COUNTA(AJ277)=1),($C$13&lt;&gt;0),(OR((AH277&lt;$C$62),(AH277&gt;($E$62))))),1,0)</f>
        <v>0</v>
      </c>
    </row>
    <row r="278" spans="1:38" x14ac:dyDescent="0.2">
      <c r="A278" s="509">
        <v>2</v>
      </c>
      <c r="B278" s="516"/>
      <c r="C278" s="517"/>
      <c r="D278" s="512"/>
      <c r="E278" s="512"/>
      <c r="F278" s="513"/>
      <c r="G278" s="235">
        <f t="shared" si="84"/>
        <v>0</v>
      </c>
      <c r="H278" s="235">
        <f t="shared" si="85"/>
        <v>0</v>
      </c>
      <c r="I278" s="235"/>
      <c r="O278" s="509">
        <v>13</v>
      </c>
      <c r="P278" s="518"/>
      <c r="Q278" s="517"/>
      <c r="R278" s="515"/>
      <c r="S278" s="512"/>
      <c r="T278" s="513"/>
      <c r="U278" s="235">
        <f t="shared" si="86"/>
        <v>0</v>
      </c>
      <c r="V278" s="235">
        <f t="shared" si="87"/>
        <v>0</v>
      </c>
      <c r="W278" s="509">
        <v>24</v>
      </c>
      <c r="X278" s="516"/>
      <c r="Y278" s="517"/>
      <c r="Z278" s="512"/>
      <c r="AA278" s="512"/>
      <c r="AB278" s="513"/>
      <c r="AC278" s="235">
        <f t="shared" si="88"/>
        <v>0</v>
      </c>
      <c r="AD278" s="235">
        <f t="shared" si="89"/>
        <v>0</v>
      </c>
      <c r="AE278" s="509">
        <v>35</v>
      </c>
      <c r="AF278" s="518"/>
      <c r="AG278" s="517"/>
      <c r="AH278" s="512"/>
      <c r="AI278" s="512"/>
      <c r="AJ278" s="513"/>
      <c r="AK278" s="235">
        <f t="shared" si="90"/>
        <v>0</v>
      </c>
      <c r="AL278" s="235">
        <f t="shared" si="91"/>
        <v>0</v>
      </c>
    </row>
    <row r="279" spans="1:38" x14ac:dyDescent="0.2">
      <c r="A279" s="509">
        <v>3</v>
      </c>
      <c r="B279" s="516"/>
      <c r="C279" s="517"/>
      <c r="D279" s="512"/>
      <c r="E279" s="512"/>
      <c r="F279" s="513"/>
      <c r="G279" s="235">
        <f t="shared" si="84"/>
        <v>0</v>
      </c>
      <c r="H279" s="235">
        <f t="shared" si="85"/>
        <v>0</v>
      </c>
      <c r="I279" s="235"/>
      <c r="O279" s="509">
        <v>14</v>
      </c>
      <c r="P279" s="518"/>
      <c r="Q279" s="517"/>
      <c r="R279" s="515"/>
      <c r="S279" s="512"/>
      <c r="T279" s="513"/>
      <c r="U279" s="235">
        <f t="shared" si="86"/>
        <v>0</v>
      </c>
      <c r="V279" s="235">
        <f t="shared" si="87"/>
        <v>0</v>
      </c>
      <c r="W279" s="509">
        <v>25</v>
      </c>
      <c r="X279" s="516"/>
      <c r="Y279" s="517"/>
      <c r="Z279" s="512"/>
      <c r="AA279" s="512"/>
      <c r="AB279" s="513"/>
      <c r="AC279" s="235">
        <f t="shared" si="88"/>
        <v>0</v>
      </c>
      <c r="AD279" s="235">
        <f t="shared" si="89"/>
        <v>0</v>
      </c>
      <c r="AE279" s="509">
        <v>36</v>
      </c>
      <c r="AF279" s="518"/>
      <c r="AG279" s="517"/>
      <c r="AH279" s="512"/>
      <c r="AI279" s="512"/>
      <c r="AJ279" s="513"/>
      <c r="AK279" s="235">
        <f t="shared" si="90"/>
        <v>0</v>
      </c>
      <c r="AL279" s="235">
        <f t="shared" si="91"/>
        <v>0</v>
      </c>
    </row>
    <row r="280" spans="1:38" x14ac:dyDescent="0.2">
      <c r="A280" s="509">
        <v>4</v>
      </c>
      <c r="B280" s="516"/>
      <c r="C280" s="517"/>
      <c r="D280" s="512"/>
      <c r="E280" s="512"/>
      <c r="F280" s="513"/>
      <c r="G280" s="235">
        <f t="shared" si="84"/>
        <v>0</v>
      </c>
      <c r="H280" s="235">
        <f t="shared" si="85"/>
        <v>0</v>
      </c>
      <c r="I280" s="235"/>
      <c r="O280" s="509">
        <v>15</v>
      </c>
      <c r="P280" s="518"/>
      <c r="Q280" s="517"/>
      <c r="R280" s="515"/>
      <c r="S280" s="512"/>
      <c r="T280" s="513"/>
      <c r="U280" s="235">
        <f t="shared" si="86"/>
        <v>0</v>
      </c>
      <c r="V280" s="235">
        <f t="shared" si="87"/>
        <v>0</v>
      </c>
      <c r="W280" s="509">
        <v>26</v>
      </c>
      <c r="X280" s="516"/>
      <c r="Y280" s="517"/>
      <c r="Z280" s="512"/>
      <c r="AA280" s="512"/>
      <c r="AB280" s="513"/>
      <c r="AC280" s="235">
        <f t="shared" si="88"/>
        <v>0</v>
      </c>
      <c r="AD280" s="235">
        <f t="shared" si="89"/>
        <v>0</v>
      </c>
      <c r="AE280" s="509">
        <v>37</v>
      </c>
      <c r="AF280" s="518"/>
      <c r="AG280" s="517"/>
      <c r="AH280" s="512"/>
      <c r="AI280" s="512"/>
      <c r="AJ280" s="513"/>
      <c r="AK280" s="235">
        <f t="shared" si="90"/>
        <v>0</v>
      </c>
      <c r="AL280" s="235">
        <f t="shared" si="91"/>
        <v>0</v>
      </c>
    </row>
    <row r="281" spans="1:38" x14ac:dyDescent="0.2">
      <c r="A281" s="509">
        <v>5</v>
      </c>
      <c r="B281" s="516"/>
      <c r="C281" s="517"/>
      <c r="D281" s="512"/>
      <c r="E281" s="512"/>
      <c r="F281" s="513"/>
      <c r="G281" s="235">
        <f t="shared" si="84"/>
        <v>0</v>
      </c>
      <c r="H281" s="235">
        <f t="shared" si="85"/>
        <v>0</v>
      </c>
      <c r="I281" s="235"/>
      <c r="O281" s="509">
        <v>16</v>
      </c>
      <c r="P281" s="518"/>
      <c r="Q281" s="517"/>
      <c r="R281" s="515"/>
      <c r="S281" s="512"/>
      <c r="T281" s="513"/>
      <c r="U281" s="235">
        <f t="shared" si="86"/>
        <v>0</v>
      </c>
      <c r="V281" s="235">
        <f t="shared" si="87"/>
        <v>0</v>
      </c>
      <c r="W281" s="509">
        <v>27</v>
      </c>
      <c r="X281" s="516"/>
      <c r="Y281" s="517"/>
      <c r="Z281" s="512"/>
      <c r="AA281" s="512"/>
      <c r="AB281" s="513"/>
      <c r="AC281" s="235">
        <f t="shared" si="88"/>
        <v>0</v>
      </c>
      <c r="AD281" s="235">
        <f t="shared" si="89"/>
        <v>0</v>
      </c>
      <c r="AE281" s="509">
        <v>38</v>
      </c>
      <c r="AF281" s="518"/>
      <c r="AG281" s="517"/>
      <c r="AH281" s="512"/>
      <c r="AI281" s="512"/>
      <c r="AJ281" s="513"/>
      <c r="AK281" s="235">
        <f t="shared" si="90"/>
        <v>0</v>
      </c>
      <c r="AL281" s="235">
        <f t="shared" si="91"/>
        <v>0</v>
      </c>
    </row>
    <row r="282" spans="1:38" x14ac:dyDescent="0.2">
      <c r="A282" s="509">
        <v>6</v>
      </c>
      <c r="B282" s="516"/>
      <c r="C282" s="517"/>
      <c r="D282" s="512"/>
      <c r="E282" s="512"/>
      <c r="F282" s="513"/>
      <c r="G282" s="235">
        <f t="shared" si="84"/>
        <v>0</v>
      </c>
      <c r="H282" s="235">
        <f t="shared" si="85"/>
        <v>0</v>
      </c>
      <c r="I282" s="235"/>
      <c r="O282" s="509">
        <v>17</v>
      </c>
      <c r="P282" s="518"/>
      <c r="Q282" s="517"/>
      <c r="R282" s="515"/>
      <c r="S282" s="512"/>
      <c r="T282" s="513"/>
      <c r="U282" s="235">
        <f t="shared" si="86"/>
        <v>0</v>
      </c>
      <c r="V282" s="235">
        <f t="shared" si="87"/>
        <v>0</v>
      </c>
      <c r="W282" s="509">
        <v>28</v>
      </c>
      <c r="X282" s="516"/>
      <c r="Y282" s="517"/>
      <c r="Z282" s="512"/>
      <c r="AA282" s="512"/>
      <c r="AB282" s="513"/>
      <c r="AC282" s="235">
        <f t="shared" si="88"/>
        <v>0</v>
      </c>
      <c r="AD282" s="235">
        <f t="shared" si="89"/>
        <v>0</v>
      </c>
      <c r="AE282" s="509">
        <v>39</v>
      </c>
      <c r="AF282" s="518"/>
      <c r="AG282" s="517"/>
      <c r="AH282" s="512"/>
      <c r="AI282" s="512"/>
      <c r="AJ282" s="513"/>
      <c r="AK282" s="235">
        <f t="shared" si="90"/>
        <v>0</v>
      </c>
      <c r="AL282" s="235">
        <f t="shared" si="91"/>
        <v>0</v>
      </c>
    </row>
    <row r="283" spans="1:38" x14ac:dyDescent="0.2">
      <c r="A283" s="509">
        <v>7</v>
      </c>
      <c r="B283" s="516"/>
      <c r="C283" s="517"/>
      <c r="D283" s="512"/>
      <c r="E283" s="512"/>
      <c r="F283" s="513"/>
      <c r="G283" s="235">
        <f t="shared" si="84"/>
        <v>0</v>
      </c>
      <c r="H283" s="235">
        <f t="shared" si="85"/>
        <v>0</v>
      </c>
      <c r="I283" s="235"/>
      <c r="O283" s="509">
        <v>18</v>
      </c>
      <c r="P283" s="518"/>
      <c r="Q283" s="517"/>
      <c r="R283" s="515"/>
      <c r="S283" s="512"/>
      <c r="T283" s="513"/>
      <c r="U283" s="235">
        <f t="shared" si="86"/>
        <v>0</v>
      </c>
      <c r="V283" s="235">
        <f t="shared" si="87"/>
        <v>0</v>
      </c>
      <c r="W283" s="509">
        <v>29</v>
      </c>
      <c r="X283" s="516"/>
      <c r="Y283" s="517"/>
      <c r="Z283" s="512"/>
      <c r="AA283" s="512"/>
      <c r="AB283" s="513"/>
      <c r="AC283" s="235">
        <f t="shared" si="88"/>
        <v>0</v>
      </c>
      <c r="AD283" s="235">
        <f t="shared" si="89"/>
        <v>0</v>
      </c>
      <c r="AE283" s="509">
        <v>40</v>
      </c>
      <c r="AF283" s="518"/>
      <c r="AG283" s="517"/>
      <c r="AH283" s="512"/>
      <c r="AI283" s="512"/>
      <c r="AJ283" s="513"/>
      <c r="AK283" s="235">
        <f t="shared" si="90"/>
        <v>0</v>
      </c>
      <c r="AL283" s="235">
        <f t="shared" si="91"/>
        <v>0</v>
      </c>
    </row>
    <row r="284" spans="1:38" x14ac:dyDescent="0.2">
      <c r="A284" s="509">
        <v>8</v>
      </c>
      <c r="B284" s="516"/>
      <c r="C284" s="517"/>
      <c r="D284" s="512"/>
      <c r="E284" s="512"/>
      <c r="F284" s="513"/>
      <c r="G284" s="235">
        <f t="shared" si="84"/>
        <v>0</v>
      </c>
      <c r="H284" s="235">
        <f t="shared" si="85"/>
        <v>0</v>
      </c>
      <c r="I284" s="235"/>
      <c r="O284" s="509">
        <v>19</v>
      </c>
      <c r="P284" s="518"/>
      <c r="Q284" s="517"/>
      <c r="R284" s="515"/>
      <c r="S284" s="512"/>
      <c r="T284" s="513"/>
      <c r="U284" s="235">
        <f t="shared" si="86"/>
        <v>0</v>
      </c>
      <c r="V284" s="235">
        <f t="shared" si="87"/>
        <v>0</v>
      </c>
      <c r="W284" s="509">
        <v>30</v>
      </c>
      <c r="X284" s="516"/>
      <c r="Y284" s="517"/>
      <c r="Z284" s="512"/>
      <c r="AA284" s="512"/>
      <c r="AB284" s="513"/>
      <c r="AC284" s="235">
        <f t="shared" si="88"/>
        <v>0</v>
      </c>
      <c r="AD284" s="235">
        <f t="shared" si="89"/>
        <v>0</v>
      </c>
      <c r="AE284" s="509">
        <v>41</v>
      </c>
      <c r="AF284" s="518"/>
      <c r="AG284" s="517"/>
      <c r="AH284" s="512"/>
      <c r="AI284" s="512"/>
      <c r="AJ284" s="513"/>
      <c r="AK284" s="235">
        <f t="shared" si="90"/>
        <v>0</v>
      </c>
      <c r="AL284" s="235">
        <f t="shared" si="91"/>
        <v>0</v>
      </c>
    </row>
    <row r="285" spans="1:38" x14ac:dyDescent="0.2">
      <c r="A285" s="509">
        <v>9</v>
      </c>
      <c r="B285" s="516"/>
      <c r="C285" s="517"/>
      <c r="D285" s="512"/>
      <c r="E285" s="512"/>
      <c r="F285" s="513"/>
      <c r="G285" s="235">
        <f t="shared" si="84"/>
        <v>0</v>
      </c>
      <c r="H285" s="235">
        <f t="shared" si="85"/>
        <v>0</v>
      </c>
      <c r="I285" s="235"/>
      <c r="O285" s="509">
        <v>20</v>
      </c>
      <c r="P285" s="518"/>
      <c r="Q285" s="517"/>
      <c r="R285" s="515"/>
      <c r="S285" s="512"/>
      <c r="T285" s="513"/>
      <c r="U285" s="235">
        <f t="shared" si="86"/>
        <v>0</v>
      </c>
      <c r="V285" s="235">
        <f t="shared" si="87"/>
        <v>0</v>
      </c>
      <c r="W285" s="509">
        <v>31</v>
      </c>
      <c r="X285" s="516"/>
      <c r="Y285" s="517"/>
      <c r="Z285" s="512"/>
      <c r="AA285" s="512"/>
      <c r="AB285" s="513"/>
      <c r="AC285" s="235">
        <f t="shared" si="88"/>
        <v>0</v>
      </c>
      <c r="AD285" s="235">
        <f t="shared" si="89"/>
        <v>0</v>
      </c>
      <c r="AE285" s="509">
        <v>42</v>
      </c>
      <c r="AF285" s="518"/>
      <c r="AG285" s="517"/>
      <c r="AH285" s="512"/>
      <c r="AI285" s="512"/>
      <c r="AJ285" s="513"/>
      <c r="AK285" s="235">
        <f t="shared" si="90"/>
        <v>0</v>
      </c>
      <c r="AL285" s="235">
        <f t="shared" si="91"/>
        <v>0</v>
      </c>
    </row>
    <row r="286" spans="1:38" x14ac:dyDescent="0.2">
      <c r="A286" s="509">
        <v>10</v>
      </c>
      <c r="B286" s="516"/>
      <c r="C286" s="517"/>
      <c r="D286" s="512"/>
      <c r="E286" s="512"/>
      <c r="F286" s="513"/>
      <c r="G286" s="235">
        <f t="shared" si="84"/>
        <v>0</v>
      </c>
      <c r="H286" s="235">
        <f t="shared" si="85"/>
        <v>0</v>
      </c>
      <c r="I286" s="235"/>
      <c r="O286" s="509">
        <v>21</v>
      </c>
      <c r="P286" s="518"/>
      <c r="Q286" s="517"/>
      <c r="R286" s="515"/>
      <c r="S286" s="512"/>
      <c r="T286" s="513"/>
      <c r="U286" s="235">
        <f t="shared" si="86"/>
        <v>0</v>
      </c>
      <c r="V286" s="235">
        <f t="shared" si="87"/>
        <v>0</v>
      </c>
      <c r="W286" s="509">
        <v>32</v>
      </c>
      <c r="X286" s="516"/>
      <c r="Y286" s="517"/>
      <c r="Z286" s="512"/>
      <c r="AA286" s="512"/>
      <c r="AB286" s="513"/>
      <c r="AC286" s="235">
        <f t="shared" si="88"/>
        <v>0</v>
      </c>
      <c r="AD286" s="235">
        <f t="shared" si="89"/>
        <v>0</v>
      </c>
      <c r="AE286" s="509">
        <v>43</v>
      </c>
      <c r="AF286" s="518"/>
      <c r="AG286" s="517"/>
      <c r="AH286" s="512"/>
      <c r="AI286" s="512"/>
      <c r="AJ286" s="513"/>
      <c r="AK286" s="235">
        <f t="shared" si="90"/>
        <v>0</v>
      </c>
      <c r="AL286" s="235">
        <f t="shared" si="91"/>
        <v>0</v>
      </c>
    </row>
    <row r="287" spans="1:38" ht="13.5" thickBot="1" x14ac:dyDescent="0.25">
      <c r="A287" s="509">
        <v>11</v>
      </c>
      <c r="B287" s="516"/>
      <c r="C287" s="517"/>
      <c r="D287" s="512"/>
      <c r="E287" s="512"/>
      <c r="F287" s="513"/>
      <c r="G287" s="235">
        <f t="shared" si="84"/>
        <v>0</v>
      </c>
      <c r="H287" s="235">
        <f t="shared" si="85"/>
        <v>0</v>
      </c>
      <c r="I287" s="235"/>
      <c r="O287" s="509">
        <v>22</v>
      </c>
      <c r="P287" s="518"/>
      <c r="Q287" s="517"/>
      <c r="R287" s="515"/>
      <c r="S287" s="512"/>
      <c r="T287" s="513"/>
      <c r="U287" s="235">
        <f t="shared" si="86"/>
        <v>0</v>
      </c>
      <c r="V287" s="235">
        <f t="shared" si="87"/>
        <v>0</v>
      </c>
      <c r="W287" s="509">
        <v>33</v>
      </c>
      <c r="X287" s="516"/>
      <c r="Y287" s="517"/>
      <c r="Z287" s="512"/>
      <c r="AA287" s="512"/>
      <c r="AB287" s="513"/>
      <c r="AC287" s="235">
        <f t="shared" si="88"/>
        <v>0</v>
      </c>
      <c r="AD287" s="235">
        <f t="shared" si="89"/>
        <v>0</v>
      </c>
      <c r="AE287" s="519"/>
      <c r="AF287" s="520"/>
      <c r="AG287" s="521"/>
      <c r="AH287" s="521"/>
      <c r="AI287" s="522" t="s">
        <v>3</v>
      </c>
      <c r="AJ287" s="523">
        <f>SUM(F277:F287)+SUM(T277:T287)+SUM(AJ277:AJ286)+SUM(AB277:AB287)</f>
        <v>0</v>
      </c>
      <c r="AK287" s="235"/>
      <c r="AL287" s="235"/>
    </row>
    <row r="288" spans="1:38" x14ac:dyDescent="0.2">
      <c r="E288" s="524"/>
      <c r="G288" s="235"/>
      <c r="H288" s="235"/>
      <c r="I288" s="235"/>
      <c r="P288" s="29"/>
      <c r="S288" s="524"/>
      <c r="U288" s="235"/>
      <c r="V288" s="235"/>
      <c r="W288" s="494"/>
      <c r="AA288" s="524"/>
      <c r="AB288" s="29"/>
      <c r="AC288" s="235"/>
      <c r="AD288" s="235"/>
      <c r="AI288" s="524"/>
      <c r="AK288" s="235"/>
      <c r="AL288" s="235"/>
    </row>
    <row r="289" spans="1:38" x14ac:dyDescent="0.2">
      <c r="E289" s="524"/>
      <c r="G289" s="235"/>
      <c r="H289" s="235"/>
      <c r="I289" s="235"/>
      <c r="P289" s="29"/>
      <c r="S289" s="524"/>
      <c r="U289" s="235"/>
      <c r="V289" s="235"/>
      <c r="W289" s="494"/>
      <c r="AA289" s="524"/>
      <c r="AB289" s="29"/>
      <c r="AC289" s="235"/>
      <c r="AD289" s="235"/>
      <c r="AI289" s="524"/>
      <c r="AK289" s="235"/>
      <c r="AL289" s="235"/>
    </row>
    <row r="290" spans="1:38" x14ac:dyDescent="0.2">
      <c r="E290" s="524"/>
      <c r="G290" s="235"/>
      <c r="H290" s="235"/>
      <c r="I290" s="235"/>
      <c r="P290" s="29"/>
      <c r="S290" s="524"/>
      <c r="U290" s="235"/>
      <c r="V290" s="235"/>
      <c r="W290" s="494"/>
      <c r="AA290" s="524"/>
      <c r="AB290" s="29"/>
      <c r="AC290" s="235"/>
      <c r="AD290" s="235"/>
      <c r="AI290" s="524"/>
      <c r="AK290" s="235"/>
      <c r="AL290" s="235"/>
    </row>
    <row r="291" spans="1:38" x14ac:dyDescent="0.2">
      <c r="E291" s="524"/>
      <c r="G291" s="235"/>
      <c r="H291" s="235"/>
      <c r="I291" s="235"/>
      <c r="P291" s="29"/>
      <c r="S291" s="524"/>
      <c r="U291" s="235"/>
      <c r="V291" s="235"/>
      <c r="W291" s="494"/>
      <c r="AA291" s="524"/>
      <c r="AB291" s="29"/>
      <c r="AC291" s="235"/>
      <c r="AD291" s="235"/>
      <c r="AI291" s="524"/>
      <c r="AK291" s="235"/>
      <c r="AL291" s="235"/>
    </row>
    <row r="292" spans="1:38" x14ac:dyDescent="0.2">
      <c r="E292" s="524"/>
      <c r="G292" s="235"/>
      <c r="H292" s="235"/>
      <c r="I292" s="235"/>
      <c r="P292" s="29"/>
      <c r="S292" s="524"/>
      <c r="U292" s="235"/>
      <c r="V292" s="235"/>
      <c r="W292" s="494"/>
      <c r="AA292" s="524"/>
      <c r="AB292" s="29"/>
      <c r="AC292" s="235"/>
      <c r="AD292" s="235"/>
      <c r="AI292" s="524"/>
      <c r="AK292" s="235"/>
      <c r="AL292" s="235"/>
    </row>
    <row r="293" spans="1:38" x14ac:dyDescent="0.2">
      <c r="E293" s="524"/>
      <c r="G293" s="235"/>
      <c r="H293" s="235"/>
      <c r="I293" s="235"/>
      <c r="P293" s="29"/>
      <c r="S293" s="524"/>
      <c r="U293" s="235"/>
      <c r="V293" s="235"/>
      <c r="W293" s="494"/>
      <c r="AA293" s="524"/>
      <c r="AB293" s="29"/>
      <c r="AC293" s="235"/>
      <c r="AD293" s="235"/>
      <c r="AI293" s="524"/>
      <c r="AK293" s="235"/>
      <c r="AL293" s="235"/>
    </row>
    <row r="294" spans="1:38" ht="13.5" thickBot="1" x14ac:dyDescent="0.25">
      <c r="E294" s="524"/>
      <c r="G294" s="235"/>
      <c r="H294" s="235"/>
      <c r="I294" s="235"/>
      <c r="P294" s="29"/>
      <c r="S294" s="524"/>
      <c r="U294" s="235"/>
      <c r="V294" s="235"/>
      <c r="W294" s="494"/>
      <c r="AA294" s="524"/>
      <c r="AB294" s="29"/>
      <c r="AC294" s="235"/>
      <c r="AD294" s="235"/>
      <c r="AI294" s="524"/>
      <c r="AK294" s="235"/>
      <c r="AL294" s="235"/>
    </row>
    <row r="295" spans="1:38" ht="16.5" customHeight="1" thickBot="1" x14ac:dyDescent="0.25">
      <c r="A295" s="501">
        <v>12</v>
      </c>
      <c r="B295" s="502"/>
      <c r="C295" s="769" t="s">
        <v>33</v>
      </c>
      <c r="D295" s="769" t="s">
        <v>158</v>
      </c>
      <c r="E295" s="769" t="s">
        <v>34</v>
      </c>
      <c r="F295" s="504">
        <f>+$AJ307</f>
        <v>0</v>
      </c>
      <c r="G295" s="235"/>
      <c r="H295" s="235"/>
      <c r="I295" s="235"/>
      <c r="O295" s="501" t="s">
        <v>23</v>
      </c>
      <c r="P295" s="502"/>
      <c r="Q295" s="503" t="s">
        <v>33</v>
      </c>
      <c r="R295" s="769" t="s">
        <v>158</v>
      </c>
      <c r="S295" s="503" t="s">
        <v>34</v>
      </c>
      <c r="T295" s="504">
        <f>+$AJ307</f>
        <v>0</v>
      </c>
      <c r="U295" s="235"/>
      <c r="V295" s="235"/>
      <c r="W295" s="501">
        <v>12</v>
      </c>
      <c r="X295" s="502"/>
      <c r="Y295" s="769" t="s">
        <v>33</v>
      </c>
      <c r="Z295" s="769" t="s">
        <v>158</v>
      </c>
      <c r="AA295" s="769" t="s">
        <v>34</v>
      </c>
      <c r="AB295" s="504">
        <f>+$AJ307</f>
        <v>0</v>
      </c>
      <c r="AC295" s="235"/>
      <c r="AD295" s="235"/>
      <c r="AE295" s="772" t="s">
        <v>23</v>
      </c>
      <c r="AF295" s="502"/>
      <c r="AG295" s="769" t="s">
        <v>33</v>
      </c>
      <c r="AH295" s="769" t="s">
        <v>158</v>
      </c>
      <c r="AI295" s="769" t="s">
        <v>34</v>
      </c>
      <c r="AJ295" s="769" t="s">
        <v>18</v>
      </c>
      <c r="AK295" s="235"/>
      <c r="AL295" s="235"/>
    </row>
    <row r="296" spans="1:38" ht="25.5" x14ac:dyDescent="0.2">
      <c r="A296" s="505" t="s">
        <v>7</v>
      </c>
      <c r="B296" s="506" t="str">
        <f>+" אסמכתא " &amp; B14 &amp;"         חזרה לטבלה "</f>
        <v xml:space="preserve"> אסמכתא          חזרה לטבלה </v>
      </c>
      <c r="C296" s="771"/>
      <c r="D296" s="770"/>
      <c r="E296" s="771"/>
      <c r="F296" s="503" t="s">
        <v>18</v>
      </c>
      <c r="G296" s="235"/>
      <c r="H296" s="235"/>
      <c r="I296" s="235"/>
      <c r="O296" s="505"/>
      <c r="P296" s="506" t="str">
        <f>+" אסמכתא " &amp; B14 &amp;"         חזרה לטבלה "</f>
        <v xml:space="preserve"> אסמכתא          חזרה לטבלה </v>
      </c>
      <c r="Q296" s="507"/>
      <c r="R296" s="770"/>
      <c r="S296" s="507"/>
      <c r="T296" s="503" t="s">
        <v>18</v>
      </c>
      <c r="U296" s="235"/>
      <c r="V296" s="235"/>
      <c r="W296" s="505" t="s">
        <v>7</v>
      </c>
      <c r="X296" s="506" t="str">
        <f>+" אסמכתא " &amp; B14 &amp;"         חזרה לטבלה "</f>
        <v xml:space="preserve"> אסמכתא          חזרה לטבלה </v>
      </c>
      <c r="Y296" s="771"/>
      <c r="Z296" s="770"/>
      <c r="AA296" s="771"/>
      <c r="AB296" s="503" t="s">
        <v>18</v>
      </c>
      <c r="AC296" s="235"/>
      <c r="AD296" s="235"/>
      <c r="AE296" s="773"/>
      <c r="AF296" s="506" t="str">
        <f>+" אסמכתא " &amp; B14 &amp;"         חזרה לטבלה "</f>
        <v xml:space="preserve"> אסמכתא          חזרה לטבלה </v>
      </c>
      <c r="AG296" s="771"/>
      <c r="AH296" s="770"/>
      <c r="AI296" s="771"/>
      <c r="AJ296" s="771"/>
      <c r="AK296" s="235"/>
      <c r="AL296" s="235"/>
    </row>
    <row r="297" spans="1:38" x14ac:dyDescent="0.2">
      <c r="A297" s="509">
        <v>1</v>
      </c>
      <c r="B297" s="516"/>
      <c r="C297" s="517"/>
      <c r="D297" s="512"/>
      <c r="E297" s="512"/>
      <c r="F297" s="513"/>
      <c r="G297" s="235">
        <f t="shared" ref="G297:G307" si="92">IF(AND((COUNTA($C$14)=1),(COUNTA(F297)=1),($C$14&lt;&gt;0),(OR((E297&lt;$C$62),(E297&gt;($E$62+61))))),1,0)</f>
        <v>0</v>
      </c>
      <c r="H297" s="235">
        <f t="shared" ref="H297:H307" si="93">IF(AND((COUNTA($C$14)=1),(COUNTA(F297)=1),($C$14&lt;&gt;0),(OR((D297&lt;$C$62),(D297&gt;($E$62))))),1,0)</f>
        <v>0</v>
      </c>
      <c r="I297" s="235"/>
      <c r="O297" s="509">
        <v>12</v>
      </c>
      <c r="P297" s="518"/>
      <c r="Q297" s="517"/>
      <c r="R297" s="515"/>
      <c r="S297" s="512"/>
      <c r="T297" s="513"/>
      <c r="U297" s="235">
        <f t="shared" ref="U297:U307" si="94">IF(AND((COUNTA($C$14)=1),(COUNTA(T297)=1),($C$14&lt;&gt;0),(OR((S297&lt;$C$62),(S297&gt;($E$62+61))))),1,0)</f>
        <v>0</v>
      </c>
      <c r="V297" s="235">
        <f t="shared" ref="V297:V307" si="95">IF(AND((COUNTA($C$14)=1),(COUNTA(T297)=1),($C$14&lt;&gt;0),(OR((R297&lt;$C$62),(R297&gt;($E$62))))),1,0)</f>
        <v>0</v>
      </c>
      <c r="W297" s="509">
        <v>23</v>
      </c>
      <c r="X297" s="516"/>
      <c r="Y297" s="517"/>
      <c r="Z297" s="512"/>
      <c r="AA297" s="512"/>
      <c r="AB297" s="513"/>
      <c r="AC297" s="235">
        <f t="shared" ref="AC297:AC307" si="96">IF(AND((COUNTA($C$14)=1),(COUNTA(AB297)=1),($C$14&lt;&gt;0),(OR((AA297&lt;$C$62),(AA297&gt;($E$62+61))))),1,0)</f>
        <v>0</v>
      </c>
      <c r="AD297" s="235">
        <f t="shared" ref="AD297:AD307" si="97">IF(AND((COUNTA($C$14)=1),(COUNTA(AB297)=1),($C$14&lt;&gt;0),(OR((Z297&lt;$C$62),(Z297&gt;($E$62))))),1,0)</f>
        <v>0</v>
      </c>
      <c r="AE297" s="509">
        <v>34</v>
      </c>
      <c r="AF297" s="518"/>
      <c r="AG297" s="517"/>
      <c r="AH297" s="512"/>
      <c r="AI297" s="512"/>
      <c r="AJ297" s="513"/>
      <c r="AK297" s="235">
        <f t="shared" ref="AK297:AK306" si="98">IF(AND((COUNTA($C$14)=1),(COUNTA(AJ297)=1),($C$14&lt;&gt;0),(OR((AI297&lt;$C$62),(AI297&gt;($E$62+61))))),1,0)</f>
        <v>0</v>
      </c>
      <c r="AL297" s="235">
        <f t="shared" ref="AL297:AL306" si="99">IF(AND((COUNTA($C$14)=1),(COUNTA(AJ297)=1),($C$14&lt;&gt;0),(OR((AH297&lt;$C$62),(AH297&gt;($E$62))))),1,0)</f>
        <v>0</v>
      </c>
    </row>
    <row r="298" spans="1:38" x14ac:dyDescent="0.2">
      <c r="A298" s="509">
        <v>2</v>
      </c>
      <c r="B298" s="516"/>
      <c r="C298" s="517"/>
      <c r="D298" s="512"/>
      <c r="E298" s="512"/>
      <c r="F298" s="513"/>
      <c r="G298" s="235">
        <f t="shared" si="92"/>
        <v>0</v>
      </c>
      <c r="H298" s="235">
        <f t="shared" si="93"/>
        <v>0</v>
      </c>
      <c r="I298" s="235"/>
      <c r="O298" s="509">
        <v>13</v>
      </c>
      <c r="P298" s="518"/>
      <c r="Q298" s="517"/>
      <c r="R298" s="515"/>
      <c r="S298" s="512"/>
      <c r="T298" s="513"/>
      <c r="U298" s="235">
        <f t="shared" si="94"/>
        <v>0</v>
      </c>
      <c r="V298" s="235">
        <f t="shared" si="95"/>
        <v>0</v>
      </c>
      <c r="W298" s="509">
        <v>24</v>
      </c>
      <c r="X298" s="516"/>
      <c r="Y298" s="517"/>
      <c r="Z298" s="512"/>
      <c r="AA298" s="512"/>
      <c r="AB298" s="513"/>
      <c r="AC298" s="235">
        <f t="shared" si="96"/>
        <v>0</v>
      </c>
      <c r="AD298" s="235">
        <f t="shared" si="97"/>
        <v>0</v>
      </c>
      <c r="AE298" s="509">
        <v>35</v>
      </c>
      <c r="AF298" s="518"/>
      <c r="AG298" s="517"/>
      <c r="AH298" s="512"/>
      <c r="AI298" s="512"/>
      <c r="AJ298" s="513"/>
      <c r="AK298" s="235">
        <f t="shared" si="98"/>
        <v>0</v>
      </c>
      <c r="AL298" s="235">
        <f t="shared" si="99"/>
        <v>0</v>
      </c>
    </row>
    <row r="299" spans="1:38" x14ac:dyDescent="0.2">
      <c r="A299" s="509">
        <v>3</v>
      </c>
      <c r="B299" s="516"/>
      <c r="C299" s="517"/>
      <c r="D299" s="512"/>
      <c r="E299" s="512"/>
      <c r="F299" s="513"/>
      <c r="G299" s="235">
        <f t="shared" si="92"/>
        <v>0</v>
      </c>
      <c r="H299" s="235">
        <f t="shared" si="93"/>
        <v>0</v>
      </c>
      <c r="I299" s="235"/>
      <c r="O299" s="509">
        <v>14</v>
      </c>
      <c r="P299" s="518"/>
      <c r="Q299" s="517"/>
      <c r="R299" s="515"/>
      <c r="S299" s="512"/>
      <c r="T299" s="513"/>
      <c r="U299" s="235">
        <f t="shared" si="94"/>
        <v>0</v>
      </c>
      <c r="V299" s="235">
        <f t="shared" si="95"/>
        <v>0</v>
      </c>
      <c r="W299" s="509">
        <v>25</v>
      </c>
      <c r="X299" s="516"/>
      <c r="Y299" s="517"/>
      <c r="Z299" s="512"/>
      <c r="AA299" s="512"/>
      <c r="AB299" s="513"/>
      <c r="AC299" s="235">
        <f t="shared" si="96"/>
        <v>0</v>
      </c>
      <c r="AD299" s="235">
        <f t="shared" si="97"/>
        <v>0</v>
      </c>
      <c r="AE299" s="509">
        <v>36</v>
      </c>
      <c r="AF299" s="518"/>
      <c r="AG299" s="517"/>
      <c r="AH299" s="512"/>
      <c r="AI299" s="512"/>
      <c r="AJ299" s="513"/>
      <c r="AK299" s="235">
        <f t="shared" si="98"/>
        <v>0</v>
      </c>
      <c r="AL299" s="235">
        <f t="shared" si="99"/>
        <v>0</v>
      </c>
    </row>
    <row r="300" spans="1:38" x14ac:dyDescent="0.2">
      <c r="A300" s="509">
        <v>4</v>
      </c>
      <c r="B300" s="516"/>
      <c r="C300" s="517"/>
      <c r="D300" s="512"/>
      <c r="E300" s="512"/>
      <c r="F300" s="513"/>
      <c r="G300" s="235">
        <f t="shared" si="92"/>
        <v>0</v>
      </c>
      <c r="H300" s="235">
        <f t="shared" si="93"/>
        <v>0</v>
      </c>
      <c r="I300" s="235"/>
      <c r="O300" s="509">
        <v>15</v>
      </c>
      <c r="P300" s="518"/>
      <c r="Q300" s="517"/>
      <c r="R300" s="515"/>
      <c r="S300" s="512"/>
      <c r="T300" s="513"/>
      <c r="U300" s="235">
        <f t="shared" si="94"/>
        <v>0</v>
      </c>
      <c r="V300" s="235">
        <f t="shared" si="95"/>
        <v>0</v>
      </c>
      <c r="W300" s="509">
        <v>26</v>
      </c>
      <c r="X300" s="516"/>
      <c r="Y300" s="517"/>
      <c r="Z300" s="512"/>
      <c r="AA300" s="512"/>
      <c r="AB300" s="513"/>
      <c r="AC300" s="235">
        <f t="shared" si="96"/>
        <v>0</v>
      </c>
      <c r="AD300" s="235">
        <f t="shared" si="97"/>
        <v>0</v>
      </c>
      <c r="AE300" s="509">
        <v>37</v>
      </c>
      <c r="AF300" s="518"/>
      <c r="AG300" s="517"/>
      <c r="AH300" s="512"/>
      <c r="AI300" s="512"/>
      <c r="AJ300" s="513"/>
      <c r="AK300" s="235">
        <f t="shared" si="98"/>
        <v>0</v>
      </c>
      <c r="AL300" s="235">
        <f t="shared" si="99"/>
        <v>0</v>
      </c>
    </row>
    <row r="301" spans="1:38" x14ac:dyDescent="0.2">
      <c r="A301" s="509">
        <v>5</v>
      </c>
      <c r="B301" s="516"/>
      <c r="C301" s="517"/>
      <c r="D301" s="512"/>
      <c r="E301" s="512"/>
      <c r="F301" s="513"/>
      <c r="G301" s="235">
        <f t="shared" si="92"/>
        <v>0</v>
      </c>
      <c r="H301" s="235">
        <f t="shared" si="93"/>
        <v>0</v>
      </c>
      <c r="I301" s="235"/>
      <c r="O301" s="509">
        <v>16</v>
      </c>
      <c r="P301" s="518"/>
      <c r="Q301" s="517"/>
      <c r="R301" s="515"/>
      <c r="S301" s="512"/>
      <c r="T301" s="513"/>
      <c r="U301" s="235">
        <f t="shared" si="94"/>
        <v>0</v>
      </c>
      <c r="V301" s="235">
        <f t="shared" si="95"/>
        <v>0</v>
      </c>
      <c r="W301" s="509">
        <v>27</v>
      </c>
      <c r="X301" s="516"/>
      <c r="Y301" s="517"/>
      <c r="Z301" s="512"/>
      <c r="AA301" s="512"/>
      <c r="AB301" s="513"/>
      <c r="AC301" s="235">
        <f t="shared" si="96"/>
        <v>0</v>
      </c>
      <c r="AD301" s="235">
        <f t="shared" si="97"/>
        <v>0</v>
      </c>
      <c r="AE301" s="509">
        <v>38</v>
      </c>
      <c r="AF301" s="518"/>
      <c r="AG301" s="517"/>
      <c r="AH301" s="512"/>
      <c r="AI301" s="512"/>
      <c r="AJ301" s="513"/>
      <c r="AK301" s="235">
        <f t="shared" si="98"/>
        <v>0</v>
      </c>
      <c r="AL301" s="235">
        <f t="shared" si="99"/>
        <v>0</v>
      </c>
    </row>
    <row r="302" spans="1:38" x14ac:dyDescent="0.2">
      <c r="A302" s="509">
        <v>6</v>
      </c>
      <c r="B302" s="516"/>
      <c r="C302" s="517"/>
      <c r="D302" s="512"/>
      <c r="E302" s="512"/>
      <c r="F302" s="513"/>
      <c r="G302" s="235">
        <f t="shared" si="92"/>
        <v>0</v>
      </c>
      <c r="H302" s="235">
        <f t="shared" si="93"/>
        <v>0</v>
      </c>
      <c r="I302" s="235"/>
      <c r="O302" s="509">
        <v>17</v>
      </c>
      <c r="P302" s="518"/>
      <c r="Q302" s="517"/>
      <c r="R302" s="515"/>
      <c r="S302" s="512"/>
      <c r="T302" s="513"/>
      <c r="U302" s="235">
        <f t="shared" si="94"/>
        <v>0</v>
      </c>
      <c r="V302" s="235">
        <f t="shared" si="95"/>
        <v>0</v>
      </c>
      <c r="W302" s="509">
        <v>28</v>
      </c>
      <c r="X302" s="516"/>
      <c r="Y302" s="517"/>
      <c r="Z302" s="512"/>
      <c r="AA302" s="512"/>
      <c r="AB302" s="513"/>
      <c r="AC302" s="235">
        <f t="shared" si="96"/>
        <v>0</v>
      </c>
      <c r="AD302" s="235">
        <f t="shared" si="97"/>
        <v>0</v>
      </c>
      <c r="AE302" s="509">
        <v>39</v>
      </c>
      <c r="AF302" s="518"/>
      <c r="AG302" s="517"/>
      <c r="AH302" s="512"/>
      <c r="AI302" s="512"/>
      <c r="AJ302" s="513"/>
      <c r="AK302" s="235">
        <f t="shared" si="98"/>
        <v>0</v>
      </c>
      <c r="AL302" s="235">
        <f t="shared" si="99"/>
        <v>0</v>
      </c>
    </row>
    <row r="303" spans="1:38" x14ac:dyDescent="0.2">
      <c r="A303" s="509">
        <v>7</v>
      </c>
      <c r="B303" s="516"/>
      <c r="C303" s="517"/>
      <c r="D303" s="512"/>
      <c r="E303" s="512"/>
      <c r="F303" s="513"/>
      <c r="G303" s="235">
        <f t="shared" si="92"/>
        <v>0</v>
      </c>
      <c r="H303" s="235">
        <f t="shared" si="93"/>
        <v>0</v>
      </c>
      <c r="I303" s="235"/>
      <c r="O303" s="509">
        <v>18</v>
      </c>
      <c r="P303" s="518"/>
      <c r="Q303" s="517"/>
      <c r="R303" s="515"/>
      <c r="S303" s="512"/>
      <c r="T303" s="513"/>
      <c r="U303" s="235">
        <f t="shared" si="94"/>
        <v>0</v>
      </c>
      <c r="V303" s="235">
        <f t="shared" si="95"/>
        <v>0</v>
      </c>
      <c r="W303" s="509">
        <v>29</v>
      </c>
      <c r="X303" s="516"/>
      <c r="Y303" s="517"/>
      <c r="Z303" s="512"/>
      <c r="AA303" s="512"/>
      <c r="AB303" s="513"/>
      <c r="AC303" s="235">
        <f t="shared" si="96"/>
        <v>0</v>
      </c>
      <c r="AD303" s="235">
        <f t="shared" si="97"/>
        <v>0</v>
      </c>
      <c r="AE303" s="509">
        <v>40</v>
      </c>
      <c r="AF303" s="518"/>
      <c r="AG303" s="517"/>
      <c r="AH303" s="512"/>
      <c r="AI303" s="512"/>
      <c r="AJ303" s="513"/>
      <c r="AK303" s="235">
        <f t="shared" si="98"/>
        <v>0</v>
      </c>
      <c r="AL303" s="235">
        <f t="shared" si="99"/>
        <v>0</v>
      </c>
    </row>
    <row r="304" spans="1:38" x14ac:dyDescent="0.2">
      <c r="A304" s="509">
        <v>8</v>
      </c>
      <c r="B304" s="516"/>
      <c r="C304" s="517"/>
      <c r="D304" s="512"/>
      <c r="E304" s="512"/>
      <c r="F304" s="513"/>
      <c r="G304" s="235">
        <f t="shared" si="92"/>
        <v>0</v>
      </c>
      <c r="H304" s="235">
        <f t="shared" si="93"/>
        <v>0</v>
      </c>
      <c r="I304" s="235"/>
      <c r="O304" s="509">
        <v>19</v>
      </c>
      <c r="P304" s="518"/>
      <c r="Q304" s="517"/>
      <c r="R304" s="515"/>
      <c r="S304" s="512"/>
      <c r="T304" s="513"/>
      <c r="U304" s="235">
        <f t="shared" si="94"/>
        <v>0</v>
      </c>
      <c r="V304" s="235">
        <f t="shared" si="95"/>
        <v>0</v>
      </c>
      <c r="W304" s="509">
        <v>30</v>
      </c>
      <c r="X304" s="516"/>
      <c r="Y304" s="517"/>
      <c r="Z304" s="512"/>
      <c r="AA304" s="512"/>
      <c r="AB304" s="513"/>
      <c r="AC304" s="235">
        <f t="shared" si="96"/>
        <v>0</v>
      </c>
      <c r="AD304" s="235">
        <f t="shared" si="97"/>
        <v>0</v>
      </c>
      <c r="AE304" s="509">
        <v>41</v>
      </c>
      <c r="AF304" s="518"/>
      <c r="AG304" s="517"/>
      <c r="AH304" s="512"/>
      <c r="AI304" s="512"/>
      <c r="AJ304" s="513"/>
      <c r="AK304" s="235">
        <f t="shared" si="98"/>
        <v>0</v>
      </c>
      <c r="AL304" s="235">
        <f t="shared" si="99"/>
        <v>0</v>
      </c>
    </row>
    <row r="305" spans="1:38" x14ac:dyDescent="0.2">
      <c r="A305" s="509">
        <v>9</v>
      </c>
      <c r="B305" s="516"/>
      <c r="C305" s="517"/>
      <c r="D305" s="512"/>
      <c r="E305" s="512"/>
      <c r="F305" s="513"/>
      <c r="G305" s="235">
        <f t="shared" si="92"/>
        <v>0</v>
      </c>
      <c r="H305" s="235">
        <f t="shared" si="93"/>
        <v>0</v>
      </c>
      <c r="I305" s="235"/>
      <c r="O305" s="509">
        <v>20</v>
      </c>
      <c r="P305" s="518"/>
      <c r="Q305" s="517"/>
      <c r="R305" s="515"/>
      <c r="S305" s="512"/>
      <c r="T305" s="513"/>
      <c r="U305" s="235">
        <f t="shared" si="94"/>
        <v>0</v>
      </c>
      <c r="V305" s="235">
        <f t="shared" si="95"/>
        <v>0</v>
      </c>
      <c r="W305" s="509">
        <v>31</v>
      </c>
      <c r="X305" s="516"/>
      <c r="Y305" s="517"/>
      <c r="Z305" s="512"/>
      <c r="AA305" s="512"/>
      <c r="AB305" s="513"/>
      <c r="AC305" s="235">
        <f t="shared" si="96"/>
        <v>0</v>
      </c>
      <c r="AD305" s="235">
        <f t="shared" si="97"/>
        <v>0</v>
      </c>
      <c r="AE305" s="509">
        <v>42</v>
      </c>
      <c r="AF305" s="518"/>
      <c r="AG305" s="517"/>
      <c r="AH305" s="512"/>
      <c r="AI305" s="512"/>
      <c r="AJ305" s="513"/>
      <c r="AK305" s="235">
        <f t="shared" si="98"/>
        <v>0</v>
      </c>
      <c r="AL305" s="235">
        <f t="shared" si="99"/>
        <v>0</v>
      </c>
    </row>
    <row r="306" spans="1:38" x14ac:dyDescent="0.2">
      <c r="A306" s="509">
        <v>10</v>
      </c>
      <c r="B306" s="516"/>
      <c r="C306" s="517"/>
      <c r="D306" s="512"/>
      <c r="E306" s="512"/>
      <c r="F306" s="513"/>
      <c r="G306" s="235">
        <f t="shared" si="92"/>
        <v>0</v>
      </c>
      <c r="H306" s="235">
        <f t="shared" si="93"/>
        <v>0</v>
      </c>
      <c r="I306" s="235"/>
      <c r="O306" s="509">
        <v>21</v>
      </c>
      <c r="P306" s="518"/>
      <c r="Q306" s="517"/>
      <c r="R306" s="515"/>
      <c r="S306" s="512"/>
      <c r="T306" s="513"/>
      <c r="U306" s="235">
        <f t="shared" si="94"/>
        <v>0</v>
      </c>
      <c r="V306" s="235">
        <f t="shared" si="95"/>
        <v>0</v>
      </c>
      <c r="W306" s="509">
        <v>32</v>
      </c>
      <c r="X306" s="516"/>
      <c r="Y306" s="517"/>
      <c r="Z306" s="512"/>
      <c r="AA306" s="512"/>
      <c r="AB306" s="513"/>
      <c r="AC306" s="235">
        <f t="shared" si="96"/>
        <v>0</v>
      </c>
      <c r="AD306" s="235">
        <f t="shared" si="97"/>
        <v>0</v>
      </c>
      <c r="AE306" s="509">
        <v>43</v>
      </c>
      <c r="AF306" s="518"/>
      <c r="AG306" s="517"/>
      <c r="AH306" s="512"/>
      <c r="AI306" s="512"/>
      <c r="AJ306" s="513"/>
      <c r="AK306" s="235">
        <f t="shared" si="98"/>
        <v>0</v>
      </c>
      <c r="AL306" s="235">
        <f t="shared" si="99"/>
        <v>0</v>
      </c>
    </row>
    <row r="307" spans="1:38" ht="13.5" thickBot="1" x14ac:dyDescent="0.25">
      <c r="A307" s="509">
        <v>11</v>
      </c>
      <c r="B307" s="516"/>
      <c r="C307" s="517"/>
      <c r="D307" s="512"/>
      <c r="E307" s="512"/>
      <c r="F307" s="513"/>
      <c r="G307" s="235">
        <f t="shared" si="92"/>
        <v>0</v>
      </c>
      <c r="H307" s="235">
        <f t="shared" si="93"/>
        <v>0</v>
      </c>
      <c r="I307" s="235"/>
      <c r="O307" s="509">
        <v>22</v>
      </c>
      <c r="P307" s="518"/>
      <c r="Q307" s="517"/>
      <c r="R307" s="515"/>
      <c r="S307" s="512"/>
      <c r="T307" s="513"/>
      <c r="U307" s="235">
        <f t="shared" si="94"/>
        <v>0</v>
      </c>
      <c r="V307" s="235">
        <f t="shared" si="95"/>
        <v>0</v>
      </c>
      <c r="W307" s="509">
        <v>33</v>
      </c>
      <c r="X307" s="516"/>
      <c r="Y307" s="517"/>
      <c r="Z307" s="512"/>
      <c r="AA307" s="512"/>
      <c r="AB307" s="513"/>
      <c r="AC307" s="235">
        <f t="shared" si="96"/>
        <v>0</v>
      </c>
      <c r="AD307" s="235">
        <f t="shared" si="97"/>
        <v>0</v>
      </c>
      <c r="AE307" s="519"/>
      <c r="AF307" s="520"/>
      <c r="AG307" s="521"/>
      <c r="AH307" s="521"/>
      <c r="AI307" s="522" t="s">
        <v>3</v>
      </c>
      <c r="AJ307" s="523">
        <f>SUM(F297:F307)+SUM(T297:T307)+SUM(AJ297:AJ306)+SUM(AB297:AB307)</f>
        <v>0</v>
      </c>
      <c r="AK307" s="235"/>
      <c r="AL307" s="235"/>
    </row>
    <row r="308" spans="1:38" x14ac:dyDescent="0.2">
      <c r="E308" s="524"/>
      <c r="G308" s="235"/>
      <c r="H308" s="235"/>
      <c r="I308" s="235"/>
      <c r="P308" s="29"/>
      <c r="S308" s="524"/>
      <c r="U308" s="235"/>
      <c r="V308" s="235"/>
      <c r="W308" s="494"/>
      <c r="AA308" s="524"/>
      <c r="AB308" s="29"/>
      <c r="AC308" s="235"/>
      <c r="AD308" s="235"/>
      <c r="AI308" s="524"/>
      <c r="AK308" s="235"/>
      <c r="AL308" s="235"/>
    </row>
    <row r="309" spans="1:38" x14ac:dyDescent="0.2">
      <c r="E309" s="524"/>
      <c r="G309" s="235"/>
      <c r="H309" s="235"/>
      <c r="I309" s="235"/>
      <c r="P309" s="29"/>
      <c r="S309" s="524"/>
      <c r="U309" s="235"/>
      <c r="V309" s="235"/>
      <c r="W309" s="494"/>
      <c r="AA309" s="524"/>
      <c r="AB309" s="29"/>
      <c r="AC309" s="235"/>
      <c r="AD309" s="235"/>
      <c r="AI309" s="524"/>
      <c r="AK309" s="235"/>
      <c r="AL309" s="235"/>
    </row>
    <row r="310" spans="1:38" x14ac:dyDescent="0.2">
      <c r="E310" s="524"/>
      <c r="G310" s="235"/>
      <c r="H310" s="235"/>
      <c r="I310" s="235"/>
      <c r="P310" s="29"/>
      <c r="S310" s="524"/>
      <c r="U310" s="235"/>
      <c r="V310" s="235"/>
      <c r="W310" s="494"/>
      <c r="AA310" s="524"/>
      <c r="AB310" s="29"/>
      <c r="AC310" s="235"/>
      <c r="AD310" s="235"/>
      <c r="AI310" s="524"/>
      <c r="AK310" s="235"/>
      <c r="AL310" s="235"/>
    </row>
    <row r="311" spans="1:38" x14ac:dyDescent="0.2">
      <c r="E311" s="524"/>
      <c r="G311" s="235"/>
      <c r="H311" s="235"/>
      <c r="I311" s="235"/>
      <c r="P311" s="29"/>
      <c r="S311" s="524"/>
      <c r="U311" s="235"/>
      <c r="V311" s="235"/>
      <c r="W311" s="494"/>
      <c r="AA311" s="524"/>
      <c r="AB311" s="29"/>
      <c r="AC311" s="235"/>
      <c r="AD311" s="235"/>
      <c r="AI311" s="524"/>
      <c r="AK311" s="235"/>
      <c r="AL311" s="235"/>
    </row>
    <row r="312" spans="1:38" x14ac:dyDescent="0.2">
      <c r="E312" s="524"/>
      <c r="G312" s="235"/>
      <c r="H312" s="235"/>
      <c r="I312" s="235"/>
      <c r="P312" s="29"/>
      <c r="S312" s="524"/>
      <c r="U312" s="235"/>
      <c r="V312" s="235"/>
      <c r="W312" s="494"/>
      <c r="AA312" s="524"/>
      <c r="AB312" s="29"/>
      <c r="AC312" s="235"/>
      <c r="AD312" s="235"/>
      <c r="AI312" s="524"/>
      <c r="AK312" s="235"/>
      <c r="AL312" s="235"/>
    </row>
    <row r="313" spans="1:38" x14ac:dyDescent="0.2">
      <c r="E313" s="524"/>
      <c r="G313" s="235"/>
      <c r="H313" s="235"/>
      <c r="I313" s="235"/>
      <c r="P313" s="29"/>
      <c r="S313" s="524"/>
      <c r="U313" s="235"/>
      <c r="V313" s="235"/>
      <c r="W313" s="494"/>
      <c r="AA313" s="524"/>
      <c r="AB313" s="29"/>
      <c r="AC313" s="235"/>
      <c r="AD313" s="235"/>
      <c r="AI313" s="524"/>
      <c r="AK313" s="235"/>
      <c r="AL313" s="235"/>
    </row>
    <row r="314" spans="1:38" ht="13.5" thickBot="1" x14ac:dyDescent="0.25">
      <c r="E314" s="524"/>
      <c r="G314" s="235"/>
      <c r="H314" s="235"/>
      <c r="I314" s="235"/>
      <c r="P314" s="29"/>
      <c r="S314" s="524"/>
      <c r="U314" s="235"/>
      <c r="V314" s="235"/>
      <c r="W314" s="494"/>
      <c r="AA314" s="524"/>
      <c r="AB314" s="29"/>
      <c r="AC314" s="235"/>
      <c r="AD314" s="235"/>
      <c r="AI314" s="524"/>
      <c r="AK314" s="235"/>
      <c r="AL314" s="235"/>
    </row>
    <row r="315" spans="1:38" ht="16.5" customHeight="1" thickBot="1" x14ac:dyDescent="0.25">
      <c r="A315" s="501">
        <v>13</v>
      </c>
      <c r="B315" s="502"/>
      <c r="C315" s="769" t="s">
        <v>33</v>
      </c>
      <c r="D315" s="769" t="s">
        <v>158</v>
      </c>
      <c r="E315" s="769" t="s">
        <v>34</v>
      </c>
      <c r="F315" s="504">
        <f>+$AJ327</f>
        <v>0</v>
      </c>
      <c r="G315" s="235"/>
      <c r="H315" s="235"/>
      <c r="I315" s="235"/>
      <c r="O315" s="501" t="s">
        <v>23</v>
      </c>
      <c r="P315" s="502"/>
      <c r="Q315" s="503" t="s">
        <v>33</v>
      </c>
      <c r="R315" s="769" t="s">
        <v>158</v>
      </c>
      <c r="S315" s="503" t="s">
        <v>34</v>
      </c>
      <c r="T315" s="504">
        <f>+$AJ327</f>
        <v>0</v>
      </c>
      <c r="U315" s="235"/>
      <c r="V315" s="235"/>
      <c r="W315" s="501">
        <v>13</v>
      </c>
      <c r="X315" s="502"/>
      <c r="Y315" s="769" t="s">
        <v>33</v>
      </c>
      <c r="Z315" s="769" t="s">
        <v>158</v>
      </c>
      <c r="AA315" s="769" t="s">
        <v>34</v>
      </c>
      <c r="AB315" s="504">
        <f>+$AJ327</f>
        <v>0</v>
      </c>
      <c r="AC315" s="235"/>
      <c r="AD315" s="235"/>
      <c r="AE315" s="772" t="s">
        <v>23</v>
      </c>
      <c r="AF315" s="502"/>
      <c r="AG315" s="769" t="s">
        <v>33</v>
      </c>
      <c r="AH315" s="769" t="s">
        <v>158</v>
      </c>
      <c r="AI315" s="769" t="s">
        <v>34</v>
      </c>
      <c r="AJ315" s="769" t="s">
        <v>18</v>
      </c>
      <c r="AK315" s="235"/>
      <c r="AL315" s="235"/>
    </row>
    <row r="316" spans="1:38" ht="25.5" x14ac:dyDescent="0.2">
      <c r="A316" s="505" t="s">
        <v>7</v>
      </c>
      <c r="B316" s="506" t="str">
        <f>+" אסמכתא " &amp; B15 &amp;"         חזרה לטבלה "</f>
        <v xml:space="preserve"> אסמכתא          חזרה לטבלה </v>
      </c>
      <c r="C316" s="771"/>
      <c r="D316" s="770"/>
      <c r="E316" s="771"/>
      <c r="F316" s="503" t="s">
        <v>18</v>
      </c>
      <c r="G316" s="235"/>
      <c r="H316" s="235"/>
      <c r="I316" s="235"/>
      <c r="O316" s="505"/>
      <c r="P316" s="506" t="str">
        <f>+" אסמכתא " &amp; B15 &amp;"         חזרה לטבלה "</f>
        <v xml:space="preserve"> אסמכתא          חזרה לטבלה </v>
      </c>
      <c r="Q316" s="507"/>
      <c r="R316" s="770"/>
      <c r="S316" s="507"/>
      <c r="T316" s="503" t="s">
        <v>18</v>
      </c>
      <c r="U316" s="235"/>
      <c r="V316" s="235"/>
      <c r="W316" s="505" t="s">
        <v>7</v>
      </c>
      <c r="X316" s="506" t="str">
        <f>+" אסמכתא " &amp; B15 &amp;"         חזרה לטבלה "</f>
        <v xml:space="preserve"> אסמכתא          חזרה לטבלה </v>
      </c>
      <c r="Y316" s="771"/>
      <c r="Z316" s="770"/>
      <c r="AA316" s="771"/>
      <c r="AB316" s="503" t="s">
        <v>18</v>
      </c>
      <c r="AC316" s="235"/>
      <c r="AD316" s="235"/>
      <c r="AE316" s="773"/>
      <c r="AF316" s="506" t="str">
        <f>+" אסמכתא " &amp; B15 &amp;"         חזרה לטבלה "</f>
        <v xml:space="preserve"> אסמכתא          חזרה לטבלה </v>
      </c>
      <c r="AG316" s="771"/>
      <c r="AH316" s="770"/>
      <c r="AI316" s="771"/>
      <c r="AJ316" s="771"/>
      <c r="AK316" s="235"/>
      <c r="AL316" s="235"/>
    </row>
    <row r="317" spans="1:38" x14ac:dyDescent="0.2">
      <c r="A317" s="509">
        <v>1</v>
      </c>
      <c r="B317" s="516"/>
      <c r="C317" s="517"/>
      <c r="D317" s="512"/>
      <c r="E317" s="512"/>
      <c r="F317" s="513"/>
      <c r="G317" s="235">
        <f t="shared" ref="G317:G327" si="100">IF(AND((COUNTA($C$15)=1),(COUNTA(F317)=1),($C$15&lt;&gt;0),(OR((E317&lt;$C$62),(E317&gt;($E$62+61))))),1,0)</f>
        <v>0</v>
      </c>
      <c r="H317" s="235">
        <f t="shared" ref="H317:H327" si="101">IF(AND((COUNTA($C$15)=1),(COUNTA(F317)=1),($C$15&lt;&gt;0),(OR((D317&lt;$C$62),(D317&gt;($E$62))))),1,0)</f>
        <v>0</v>
      </c>
      <c r="I317" s="235"/>
      <c r="O317" s="509">
        <v>12</v>
      </c>
      <c r="P317" s="518"/>
      <c r="Q317" s="517"/>
      <c r="R317" s="515"/>
      <c r="S317" s="512"/>
      <c r="T317" s="513"/>
      <c r="U317" s="235">
        <f t="shared" ref="U317:U327" si="102">IF(AND((COUNTA($C$15)=1),(COUNTA(T317)=1),($C$15&lt;&gt;0),(OR((S317&lt;$C$62),(S317&gt;($E$62+61))))),1,0)</f>
        <v>0</v>
      </c>
      <c r="V317" s="235">
        <f t="shared" ref="V317:V327" si="103">IF(AND((COUNTA($C$15)=1),(COUNTA(T317)=1),($C$15&lt;&gt;0),(OR((R317&lt;$C$62),(R317&gt;($E$62))))),1,0)</f>
        <v>0</v>
      </c>
      <c r="W317" s="509">
        <v>23</v>
      </c>
      <c r="X317" s="516"/>
      <c r="Y317" s="517"/>
      <c r="Z317" s="512"/>
      <c r="AA317" s="512"/>
      <c r="AB317" s="513"/>
      <c r="AC317" s="235">
        <f t="shared" ref="AC317:AC327" si="104">IF(AND((COUNTA($C$15)=1),(COUNTA(AB317)=1),($C$15&lt;&gt;0),(OR((AA317&lt;$C$62),(AA317&gt;($E$62+61))))),1,0)</f>
        <v>0</v>
      </c>
      <c r="AD317" s="235">
        <f t="shared" ref="AD317:AD327" si="105">IF(AND((COUNTA($C$15)=1),(COUNTA(AB317)=1),($C$15&lt;&gt;0),(OR((Z317&lt;$C$62),(Z317&gt;($E$62))))),1,0)</f>
        <v>0</v>
      </c>
      <c r="AE317" s="509">
        <v>34</v>
      </c>
      <c r="AF317" s="518"/>
      <c r="AG317" s="517"/>
      <c r="AH317" s="512"/>
      <c r="AI317" s="512"/>
      <c r="AJ317" s="513"/>
      <c r="AK317" s="235">
        <f t="shared" ref="AK317:AK326" si="106">IF(AND((COUNTA($C$15)=1),(COUNTA(AJ317)=1),($C$15&lt;&gt;0),(OR((AI317&lt;$C$62),(AI317&gt;($E$62+61))))),1,0)</f>
        <v>0</v>
      </c>
      <c r="AL317" s="235">
        <f t="shared" ref="AL317:AL326" si="107">IF(AND((COUNTA($C$15)=1),(COUNTA(AJ317)=1),($C$15&lt;&gt;0),(OR((AH317&lt;$C$62),(AH317&gt;($E$62))))),1,0)</f>
        <v>0</v>
      </c>
    </row>
    <row r="318" spans="1:38" x14ac:dyDescent="0.2">
      <c r="A318" s="509">
        <v>2</v>
      </c>
      <c r="B318" s="516"/>
      <c r="C318" s="517"/>
      <c r="D318" s="512"/>
      <c r="E318" s="512"/>
      <c r="F318" s="513"/>
      <c r="G318" s="235">
        <f t="shared" si="100"/>
        <v>0</v>
      </c>
      <c r="H318" s="235">
        <f t="shared" si="101"/>
        <v>0</v>
      </c>
      <c r="I318" s="235"/>
      <c r="O318" s="509">
        <v>13</v>
      </c>
      <c r="P318" s="518"/>
      <c r="Q318" s="517"/>
      <c r="R318" s="515"/>
      <c r="S318" s="512"/>
      <c r="T318" s="513"/>
      <c r="U318" s="235">
        <f t="shared" si="102"/>
        <v>0</v>
      </c>
      <c r="V318" s="235">
        <f t="shared" si="103"/>
        <v>0</v>
      </c>
      <c r="W318" s="509">
        <v>24</v>
      </c>
      <c r="X318" s="516"/>
      <c r="Y318" s="517"/>
      <c r="Z318" s="512"/>
      <c r="AA318" s="512"/>
      <c r="AB318" s="513"/>
      <c r="AC318" s="235">
        <f t="shared" si="104"/>
        <v>0</v>
      </c>
      <c r="AD318" s="235">
        <f t="shared" si="105"/>
        <v>0</v>
      </c>
      <c r="AE318" s="509">
        <v>35</v>
      </c>
      <c r="AF318" s="518"/>
      <c r="AG318" s="517"/>
      <c r="AH318" s="512"/>
      <c r="AI318" s="512"/>
      <c r="AJ318" s="513"/>
      <c r="AK318" s="235">
        <f t="shared" si="106"/>
        <v>0</v>
      </c>
      <c r="AL318" s="235">
        <f t="shared" si="107"/>
        <v>0</v>
      </c>
    </row>
    <row r="319" spans="1:38" x14ac:dyDescent="0.2">
      <c r="A319" s="509">
        <v>3</v>
      </c>
      <c r="B319" s="516"/>
      <c r="C319" s="517"/>
      <c r="D319" s="512"/>
      <c r="E319" s="512"/>
      <c r="F319" s="513"/>
      <c r="G319" s="235">
        <f t="shared" si="100"/>
        <v>0</v>
      </c>
      <c r="H319" s="235">
        <f t="shared" si="101"/>
        <v>0</v>
      </c>
      <c r="I319" s="235"/>
      <c r="O319" s="509">
        <v>14</v>
      </c>
      <c r="P319" s="518"/>
      <c r="Q319" s="517"/>
      <c r="R319" s="515"/>
      <c r="S319" s="512"/>
      <c r="T319" s="513"/>
      <c r="U319" s="235">
        <f t="shared" si="102"/>
        <v>0</v>
      </c>
      <c r="V319" s="235">
        <f t="shared" si="103"/>
        <v>0</v>
      </c>
      <c r="W319" s="509">
        <v>25</v>
      </c>
      <c r="X319" s="516"/>
      <c r="Y319" s="517"/>
      <c r="Z319" s="512"/>
      <c r="AA319" s="512"/>
      <c r="AB319" s="513"/>
      <c r="AC319" s="235">
        <f t="shared" si="104"/>
        <v>0</v>
      </c>
      <c r="AD319" s="235">
        <f t="shared" si="105"/>
        <v>0</v>
      </c>
      <c r="AE319" s="509">
        <v>36</v>
      </c>
      <c r="AF319" s="518"/>
      <c r="AG319" s="517"/>
      <c r="AH319" s="512"/>
      <c r="AI319" s="512"/>
      <c r="AJ319" s="513"/>
      <c r="AK319" s="235">
        <f t="shared" si="106"/>
        <v>0</v>
      </c>
      <c r="AL319" s="235">
        <f t="shared" si="107"/>
        <v>0</v>
      </c>
    </row>
    <row r="320" spans="1:38" x14ac:dyDescent="0.2">
      <c r="A320" s="509">
        <v>4</v>
      </c>
      <c r="B320" s="516"/>
      <c r="C320" s="517"/>
      <c r="D320" s="512"/>
      <c r="E320" s="512"/>
      <c r="F320" s="513"/>
      <c r="G320" s="235">
        <f t="shared" si="100"/>
        <v>0</v>
      </c>
      <c r="H320" s="235">
        <f t="shared" si="101"/>
        <v>0</v>
      </c>
      <c r="I320" s="235"/>
      <c r="O320" s="509">
        <v>15</v>
      </c>
      <c r="P320" s="518"/>
      <c r="Q320" s="517"/>
      <c r="R320" s="515"/>
      <c r="S320" s="512"/>
      <c r="T320" s="513"/>
      <c r="U320" s="235">
        <f t="shared" si="102"/>
        <v>0</v>
      </c>
      <c r="V320" s="235">
        <f t="shared" si="103"/>
        <v>0</v>
      </c>
      <c r="W320" s="509">
        <v>26</v>
      </c>
      <c r="X320" s="516"/>
      <c r="Y320" s="517"/>
      <c r="Z320" s="512"/>
      <c r="AA320" s="512"/>
      <c r="AB320" s="513"/>
      <c r="AC320" s="235">
        <f t="shared" si="104"/>
        <v>0</v>
      </c>
      <c r="AD320" s="235">
        <f t="shared" si="105"/>
        <v>0</v>
      </c>
      <c r="AE320" s="509">
        <v>37</v>
      </c>
      <c r="AF320" s="518"/>
      <c r="AG320" s="517"/>
      <c r="AH320" s="512"/>
      <c r="AI320" s="512"/>
      <c r="AJ320" s="513"/>
      <c r="AK320" s="235">
        <f t="shared" si="106"/>
        <v>0</v>
      </c>
      <c r="AL320" s="235">
        <f t="shared" si="107"/>
        <v>0</v>
      </c>
    </row>
    <row r="321" spans="1:38" x14ac:dyDescent="0.2">
      <c r="A321" s="509">
        <v>5</v>
      </c>
      <c r="B321" s="516"/>
      <c r="C321" s="517"/>
      <c r="D321" s="512"/>
      <c r="E321" s="512"/>
      <c r="F321" s="513"/>
      <c r="G321" s="235">
        <f t="shared" si="100"/>
        <v>0</v>
      </c>
      <c r="H321" s="235">
        <f t="shared" si="101"/>
        <v>0</v>
      </c>
      <c r="I321" s="235"/>
      <c r="O321" s="509">
        <v>16</v>
      </c>
      <c r="P321" s="518"/>
      <c r="Q321" s="517"/>
      <c r="R321" s="515"/>
      <c r="S321" s="512"/>
      <c r="T321" s="513"/>
      <c r="U321" s="235">
        <f t="shared" si="102"/>
        <v>0</v>
      </c>
      <c r="V321" s="235">
        <f t="shared" si="103"/>
        <v>0</v>
      </c>
      <c r="W321" s="509">
        <v>27</v>
      </c>
      <c r="X321" s="516"/>
      <c r="Y321" s="517"/>
      <c r="Z321" s="512"/>
      <c r="AA321" s="512"/>
      <c r="AB321" s="513"/>
      <c r="AC321" s="235">
        <f t="shared" si="104"/>
        <v>0</v>
      </c>
      <c r="AD321" s="235">
        <f t="shared" si="105"/>
        <v>0</v>
      </c>
      <c r="AE321" s="509">
        <v>38</v>
      </c>
      <c r="AF321" s="518"/>
      <c r="AG321" s="517"/>
      <c r="AH321" s="512"/>
      <c r="AI321" s="512"/>
      <c r="AJ321" s="513"/>
      <c r="AK321" s="235">
        <f t="shared" si="106"/>
        <v>0</v>
      </c>
      <c r="AL321" s="235">
        <f t="shared" si="107"/>
        <v>0</v>
      </c>
    </row>
    <row r="322" spans="1:38" x14ac:dyDescent="0.2">
      <c r="A322" s="509">
        <v>6</v>
      </c>
      <c r="B322" s="516"/>
      <c r="C322" s="517"/>
      <c r="D322" s="512"/>
      <c r="E322" s="512"/>
      <c r="F322" s="513"/>
      <c r="G322" s="235">
        <f t="shared" si="100"/>
        <v>0</v>
      </c>
      <c r="H322" s="235">
        <f t="shared" si="101"/>
        <v>0</v>
      </c>
      <c r="I322" s="235"/>
      <c r="O322" s="509">
        <v>17</v>
      </c>
      <c r="P322" s="518"/>
      <c r="Q322" s="517"/>
      <c r="R322" s="515"/>
      <c r="S322" s="512"/>
      <c r="T322" s="513"/>
      <c r="U322" s="235">
        <f t="shared" si="102"/>
        <v>0</v>
      </c>
      <c r="V322" s="235">
        <f t="shared" si="103"/>
        <v>0</v>
      </c>
      <c r="W322" s="509">
        <v>28</v>
      </c>
      <c r="X322" s="516"/>
      <c r="Y322" s="517"/>
      <c r="Z322" s="512"/>
      <c r="AA322" s="512"/>
      <c r="AB322" s="513"/>
      <c r="AC322" s="235">
        <f t="shared" si="104"/>
        <v>0</v>
      </c>
      <c r="AD322" s="235">
        <f t="shared" si="105"/>
        <v>0</v>
      </c>
      <c r="AE322" s="509">
        <v>39</v>
      </c>
      <c r="AF322" s="518"/>
      <c r="AG322" s="517"/>
      <c r="AH322" s="512"/>
      <c r="AI322" s="512"/>
      <c r="AJ322" s="513"/>
      <c r="AK322" s="235">
        <f t="shared" si="106"/>
        <v>0</v>
      </c>
      <c r="AL322" s="235">
        <f t="shared" si="107"/>
        <v>0</v>
      </c>
    </row>
    <row r="323" spans="1:38" x14ac:dyDescent="0.2">
      <c r="A323" s="509">
        <v>7</v>
      </c>
      <c r="B323" s="516"/>
      <c r="C323" s="517"/>
      <c r="D323" s="512"/>
      <c r="E323" s="512"/>
      <c r="F323" s="513"/>
      <c r="G323" s="235">
        <f t="shared" si="100"/>
        <v>0</v>
      </c>
      <c r="H323" s="235">
        <f t="shared" si="101"/>
        <v>0</v>
      </c>
      <c r="I323" s="235"/>
      <c r="O323" s="509">
        <v>18</v>
      </c>
      <c r="P323" s="518"/>
      <c r="Q323" s="517"/>
      <c r="R323" s="515"/>
      <c r="S323" s="512"/>
      <c r="T323" s="513"/>
      <c r="U323" s="235">
        <f t="shared" si="102"/>
        <v>0</v>
      </c>
      <c r="V323" s="235">
        <f t="shared" si="103"/>
        <v>0</v>
      </c>
      <c r="W323" s="509">
        <v>29</v>
      </c>
      <c r="X323" s="516"/>
      <c r="Y323" s="517"/>
      <c r="Z323" s="512"/>
      <c r="AA323" s="512"/>
      <c r="AB323" s="513"/>
      <c r="AC323" s="235">
        <f t="shared" si="104"/>
        <v>0</v>
      </c>
      <c r="AD323" s="235">
        <f t="shared" si="105"/>
        <v>0</v>
      </c>
      <c r="AE323" s="509">
        <v>40</v>
      </c>
      <c r="AF323" s="518"/>
      <c r="AG323" s="517"/>
      <c r="AH323" s="512"/>
      <c r="AI323" s="512"/>
      <c r="AJ323" s="513"/>
      <c r="AK323" s="235">
        <f t="shared" si="106"/>
        <v>0</v>
      </c>
      <c r="AL323" s="235">
        <f t="shared" si="107"/>
        <v>0</v>
      </c>
    </row>
    <row r="324" spans="1:38" x14ac:dyDescent="0.2">
      <c r="A324" s="509">
        <v>8</v>
      </c>
      <c r="B324" s="516"/>
      <c r="C324" s="517"/>
      <c r="D324" s="512"/>
      <c r="E324" s="512"/>
      <c r="F324" s="513"/>
      <c r="G324" s="235">
        <f t="shared" si="100"/>
        <v>0</v>
      </c>
      <c r="H324" s="235">
        <f t="shared" si="101"/>
        <v>0</v>
      </c>
      <c r="I324" s="235"/>
      <c r="O324" s="509">
        <v>19</v>
      </c>
      <c r="P324" s="518"/>
      <c r="Q324" s="517"/>
      <c r="R324" s="515"/>
      <c r="S324" s="512"/>
      <c r="T324" s="513"/>
      <c r="U324" s="235">
        <f t="shared" si="102"/>
        <v>0</v>
      </c>
      <c r="V324" s="235">
        <f t="shared" si="103"/>
        <v>0</v>
      </c>
      <c r="W324" s="509">
        <v>30</v>
      </c>
      <c r="X324" s="516"/>
      <c r="Y324" s="517"/>
      <c r="Z324" s="512"/>
      <c r="AA324" s="512"/>
      <c r="AB324" s="513"/>
      <c r="AC324" s="235">
        <f t="shared" si="104"/>
        <v>0</v>
      </c>
      <c r="AD324" s="235">
        <f t="shared" si="105"/>
        <v>0</v>
      </c>
      <c r="AE324" s="509">
        <v>41</v>
      </c>
      <c r="AF324" s="518"/>
      <c r="AG324" s="517"/>
      <c r="AH324" s="512"/>
      <c r="AI324" s="512"/>
      <c r="AJ324" s="513"/>
      <c r="AK324" s="235">
        <f t="shared" si="106"/>
        <v>0</v>
      </c>
      <c r="AL324" s="235">
        <f t="shared" si="107"/>
        <v>0</v>
      </c>
    </row>
    <row r="325" spans="1:38" x14ac:dyDescent="0.2">
      <c r="A325" s="509">
        <v>9</v>
      </c>
      <c r="B325" s="516"/>
      <c r="C325" s="517"/>
      <c r="D325" s="512"/>
      <c r="E325" s="512"/>
      <c r="F325" s="513"/>
      <c r="G325" s="235">
        <f t="shared" si="100"/>
        <v>0</v>
      </c>
      <c r="H325" s="235">
        <f t="shared" si="101"/>
        <v>0</v>
      </c>
      <c r="I325" s="235"/>
      <c r="O325" s="509">
        <v>20</v>
      </c>
      <c r="P325" s="518"/>
      <c r="Q325" s="517"/>
      <c r="R325" s="515"/>
      <c r="S325" s="512"/>
      <c r="T325" s="513"/>
      <c r="U325" s="235">
        <f t="shared" si="102"/>
        <v>0</v>
      </c>
      <c r="V325" s="235">
        <f t="shared" si="103"/>
        <v>0</v>
      </c>
      <c r="W325" s="509">
        <v>31</v>
      </c>
      <c r="X325" s="516"/>
      <c r="Y325" s="517"/>
      <c r="Z325" s="512"/>
      <c r="AA325" s="512"/>
      <c r="AB325" s="513"/>
      <c r="AC325" s="235">
        <f t="shared" si="104"/>
        <v>0</v>
      </c>
      <c r="AD325" s="235">
        <f t="shared" si="105"/>
        <v>0</v>
      </c>
      <c r="AE325" s="509">
        <v>42</v>
      </c>
      <c r="AF325" s="518"/>
      <c r="AG325" s="517"/>
      <c r="AH325" s="512"/>
      <c r="AI325" s="512"/>
      <c r="AJ325" s="513"/>
      <c r="AK325" s="235">
        <f t="shared" si="106"/>
        <v>0</v>
      </c>
      <c r="AL325" s="235">
        <f t="shared" si="107"/>
        <v>0</v>
      </c>
    </row>
    <row r="326" spans="1:38" x14ac:dyDescent="0.2">
      <c r="A326" s="509">
        <v>10</v>
      </c>
      <c r="B326" s="516"/>
      <c r="C326" s="517"/>
      <c r="D326" s="512"/>
      <c r="E326" s="512"/>
      <c r="F326" s="513"/>
      <c r="G326" s="235">
        <f t="shared" si="100"/>
        <v>0</v>
      </c>
      <c r="H326" s="235">
        <f t="shared" si="101"/>
        <v>0</v>
      </c>
      <c r="I326" s="235"/>
      <c r="O326" s="509">
        <v>21</v>
      </c>
      <c r="P326" s="518"/>
      <c r="Q326" s="517"/>
      <c r="R326" s="515"/>
      <c r="S326" s="512"/>
      <c r="T326" s="513"/>
      <c r="U326" s="235">
        <f t="shared" si="102"/>
        <v>0</v>
      </c>
      <c r="V326" s="235">
        <f t="shared" si="103"/>
        <v>0</v>
      </c>
      <c r="W326" s="509">
        <v>32</v>
      </c>
      <c r="X326" s="516"/>
      <c r="Y326" s="517"/>
      <c r="Z326" s="512"/>
      <c r="AA326" s="512"/>
      <c r="AB326" s="513"/>
      <c r="AC326" s="235">
        <f t="shared" si="104"/>
        <v>0</v>
      </c>
      <c r="AD326" s="235">
        <f t="shared" si="105"/>
        <v>0</v>
      </c>
      <c r="AE326" s="509">
        <v>43</v>
      </c>
      <c r="AF326" s="518"/>
      <c r="AG326" s="517"/>
      <c r="AH326" s="512"/>
      <c r="AI326" s="512"/>
      <c r="AJ326" s="513"/>
      <c r="AK326" s="235">
        <f t="shared" si="106"/>
        <v>0</v>
      </c>
      <c r="AL326" s="235">
        <f t="shared" si="107"/>
        <v>0</v>
      </c>
    </row>
    <row r="327" spans="1:38" ht="13.5" thickBot="1" x14ac:dyDescent="0.25">
      <c r="A327" s="509">
        <v>11</v>
      </c>
      <c r="B327" s="516"/>
      <c r="C327" s="517"/>
      <c r="D327" s="512"/>
      <c r="E327" s="512"/>
      <c r="F327" s="513"/>
      <c r="G327" s="235">
        <f t="shared" si="100"/>
        <v>0</v>
      </c>
      <c r="H327" s="235">
        <f t="shared" si="101"/>
        <v>0</v>
      </c>
      <c r="I327" s="235"/>
      <c r="O327" s="509">
        <v>22</v>
      </c>
      <c r="P327" s="518"/>
      <c r="Q327" s="517"/>
      <c r="R327" s="515"/>
      <c r="S327" s="512"/>
      <c r="T327" s="513"/>
      <c r="U327" s="235">
        <f t="shared" si="102"/>
        <v>0</v>
      </c>
      <c r="V327" s="235">
        <f t="shared" si="103"/>
        <v>0</v>
      </c>
      <c r="W327" s="509">
        <v>33</v>
      </c>
      <c r="X327" s="516"/>
      <c r="Y327" s="517"/>
      <c r="Z327" s="512"/>
      <c r="AA327" s="512"/>
      <c r="AB327" s="513"/>
      <c r="AC327" s="235">
        <f t="shared" si="104"/>
        <v>0</v>
      </c>
      <c r="AD327" s="235">
        <f t="shared" si="105"/>
        <v>0</v>
      </c>
      <c r="AE327" s="519"/>
      <c r="AF327" s="520"/>
      <c r="AG327" s="521"/>
      <c r="AH327" s="521"/>
      <c r="AI327" s="522" t="s">
        <v>3</v>
      </c>
      <c r="AJ327" s="523">
        <f>SUM(F317:F327)+SUM(T317:T327)+SUM(AJ317:AJ326)+SUM(AB317:AB327)</f>
        <v>0</v>
      </c>
      <c r="AK327" s="235"/>
      <c r="AL327" s="235"/>
    </row>
    <row r="328" spans="1:38" x14ac:dyDescent="0.2">
      <c r="E328" s="524"/>
      <c r="G328" s="235"/>
      <c r="H328" s="235"/>
      <c r="I328" s="235"/>
      <c r="P328" s="29"/>
      <c r="S328" s="524"/>
      <c r="U328" s="235"/>
      <c r="V328" s="235"/>
      <c r="W328" s="494"/>
      <c r="AA328" s="524"/>
      <c r="AB328" s="29"/>
      <c r="AC328" s="235"/>
      <c r="AD328" s="235"/>
      <c r="AI328" s="524"/>
      <c r="AK328" s="235"/>
      <c r="AL328" s="235"/>
    </row>
    <row r="329" spans="1:38" x14ac:dyDescent="0.2">
      <c r="E329" s="524"/>
      <c r="G329" s="235"/>
      <c r="H329" s="235"/>
      <c r="I329" s="235"/>
      <c r="P329" s="29"/>
      <c r="S329" s="524"/>
      <c r="U329" s="235"/>
      <c r="V329" s="235"/>
      <c r="W329" s="494"/>
      <c r="AA329" s="524"/>
      <c r="AB329" s="29"/>
      <c r="AC329" s="235"/>
      <c r="AD329" s="235"/>
      <c r="AI329" s="524"/>
      <c r="AK329" s="235"/>
      <c r="AL329" s="235"/>
    </row>
    <row r="330" spans="1:38" x14ac:dyDescent="0.2">
      <c r="E330" s="524"/>
      <c r="G330" s="235"/>
      <c r="H330" s="235"/>
      <c r="I330" s="235"/>
      <c r="P330" s="29"/>
      <c r="S330" s="524"/>
      <c r="U330" s="235"/>
      <c r="V330" s="235"/>
      <c r="W330" s="494"/>
      <c r="AA330" s="524"/>
      <c r="AB330" s="29"/>
      <c r="AC330" s="235"/>
      <c r="AD330" s="235"/>
      <c r="AI330" s="524"/>
      <c r="AK330" s="235"/>
      <c r="AL330" s="235"/>
    </row>
    <row r="331" spans="1:38" x14ac:dyDescent="0.2">
      <c r="E331" s="524"/>
      <c r="G331" s="235"/>
      <c r="H331" s="235"/>
      <c r="I331" s="235"/>
      <c r="P331" s="29"/>
      <c r="S331" s="524"/>
      <c r="U331" s="235"/>
      <c r="V331" s="235"/>
      <c r="W331" s="494"/>
      <c r="AA331" s="524"/>
      <c r="AB331" s="29"/>
      <c r="AC331" s="235"/>
      <c r="AD331" s="235"/>
      <c r="AI331" s="524"/>
      <c r="AK331" s="235"/>
      <c r="AL331" s="235"/>
    </row>
    <row r="332" spans="1:38" x14ac:dyDescent="0.2">
      <c r="E332" s="524"/>
      <c r="G332" s="235"/>
      <c r="H332" s="235"/>
      <c r="I332" s="235"/>
      <c r="P332" s="29"/>
      <c r="S332" s="524"/>
      <c r="U332" s="235"/>
      <c r="V332" s="235"/>
      <c r="W332" s="494"/>
      <c r="AA332" s="524"/>
      <c r="AB332" s="29"/>
      <c r="AC332" s="235"/>
      <c r="AD332" s="235"/>
      <c r="AI332" s="524"/>
      <c r="AK332" s="235"/>
      <c r="AL332" s="235"/>
    </row>
    <row r="333" spans="1:38" x14ac:dyDescent="0.2">
      <c r="E333" s="524"/>
      <c r="G333" s="235"/>
      <c r="H333" s="235"/>
      <c r="I333" s="235"/>
      <c r="P333" s="29"/>
      <c r="S333" s="524"/>
      <c r="U333" s="235"/>
      <c r="V333" s="235"/>
      <c r="W333" s="494"/>
      <c r="AA333" s="524"/>
      <c r="AB333" s="29"/>
      <c r="AC333" s="235"/>
      <c r="AD333" s="235"/>
      <c r="AI333" s="524"/>
      <c r="AK333" s="235"/>
      <c r="AL333" s="235"/>
    </row>
    <row r="334" spans="1:38" ht="13.5" thickBot="1" x14ac:dyDescent="0.25">
      <c r="E334" s="524"/>
      <c r="G334" s="235"/>
      <c r="H334" s="235"/>
      <c r="I334" s="235"/>
      <c r="P334" s="29"/>
      <c r="S334" s="524"/>
      <c r="U334" s="235"/>
      <c r="V334" s="235"/>
      <c r="W334" s="494"/>
      <c r="AA334" s="524"/>
      <c r="AB334" s="29"/>
      <c r="AC334" s="235"/>
      <c r="AD334" s="235"/>
      <c r="AI334" s="524"/>
      <c r="AK334" s="235"/>
      <c r="AL334" s="235"/>
    </row>
    <row r="335" spans="1:38" ht="16.5" customHeight="1" thickBot="1" x14ac:dyDescent="0.25">
      <c r="A335" s="501">
        <v>14</v>
      </c>
      <c r="B335" s="502"/>
      <c r="C335" s="769" t="s">
        <v>33</v>
      </c>
      <c r="D335" s="769" t="s">
        <v>158</v>
      </c>
      <c r="E335" s="769" t="s">
        <v>34</v>
      </c>
      <c r="F335" s="504">
        <f>+$AJ347</f>
        <v>0</v>
      </c>
      <c r="G335" s="235"/>
      <c r="H335" s="235"/>
      <c r="I335" s="235"/>
      <c r="O335" s="501" t="s">
        <v>23</v>
      </c>
      <c r="P335" s="502"/>
      <c r="Q335" s="503" t="s">
        <v>33</v>
      </c>
      <c r="R335" s="769" t="s">
        <v>158</v>
      </c>
      <c r="S335" s="503" t="s">
        <v>34</v>
      </c>
      <c r="T335" s="504">
        <f>+$AJ347</f>
        <v>0</v>
      </c>
      <c r="U335" s="235"/>
      <c r="V335" s="235"/>
      <c r="W335" s="501">
        <v>14</v>
      </c>
      <c r="X335" s="502"/>
      <c r="Y335" s="769" t="s">
        <v>33</v>
      </c>
      <c r="Z335" s="769" t="s">
        <v>158</v>
      </c>
      <c r="AA335" s="769" t="s">
        <v>34</v>
      </c>
      <c r="AB335" s="504">
        <f>+$AJ347</f>
        <v>0</v>
      </c>
      <c r="AC335" s="235"/>
      <c r="AD335" s="235"/>
      <c r="AE335" s="772" t="s">
        <v>23</v>
      </c>
      <c r="AF335" s="502"/>
      <c r="AG335" s="769" t="s">
        <v>33</v>
      </c>
      <c r="AH335" s="769" t="s">
        <v>158</v>
      </c>
      <c r="AI335" s="769" t="s">
        <v>34</v>
      </c>
      <c r="AJ335" s="769" t="s">
        <v>18</v>
      </c>
      <c r="AK335" s="235"/>
      <c r="AL335" s="235"/>
    </row>
    <row r="336" spans="1:38" ht="25.5" x14ac:dyDescent="0.2">
      <c r="A336" s="505" t="s">
        <v>7</v>
      </c>
      <c r="B336" s="506" t="str">
        <f>+" אסמכתא " &amp; B16 &amp;"         חזרה לטבלה "</f>
        <v xml:space="preserve"> אסמכתא          חזרה לטבלה </v>
      </c>
      <c r="C336" s="771"/>
      <c r="D336" s="770"/>
      <c r="E336" s="771"/>
      <c r="F336" s="503" t="s">
        <v>18</v>
      </c>
      <c r="G336" s="235"/>
      <c r="H336" s="235"/>
      <c r="I336" s="235"/>
      <c r="O336" s="505"/>
      <c r="P336" s="506" t="str">
        <f>+" אסמכתא " &amp; B16 &amp;"         חזרה לטבלה "</f>
        <v xml:space="preserve"> אסמכתא          חזרה לטבלה </v>
      </c>
      <c r="Q336" s="507"/>
      <c r="R336" s="770"/>
      <c r="S336" s="507"/>
      <c r="T336" s="503" t="s">
        <v>18</v>
      </c>
      <c r="U336" s="235"/>
      <c r="V336" s="235"/>
      <c r="W336" s="505" t="s">
        <v>7</v>
      </c>
      <c r="X336" s="506" t="str">
        <f>+" אסמכתא " &amp; B16 &amp;"         חזרה לטבלה "</f>
        <v xml:space="preserve"> אסמכתא          חזרה לטבלה </v>
      </c>
      <c r="Y336" s="771"/>
      <c r="Z336" s="770"/>
      <c r="AA336" s="771"/>
      <c r="AB336" s="503" t="s">
        <v>18</v>
      </c>
      <c r="AC336" s="235"/>
      <c r="AD336" s="235"/>
      <c r="AE336" s="773"/>
      <c r="AF336" s="506" t="str">
        <f>+" אסמכתא " &amp; B16 &amp;"         חזרה לטבלה "</f>
        <v xml:space="preserve"> אסמכתא          חזרה לטבלה </v>
      </c>
      <c r="AG336" s="771"/>
      <c r="AH336" s="770"/>
      <c r="AI336" s="771"/>
      <c r="AJ336" s="771"/>
      <c r="AK336" s="235"/>
      <c r="AL336" s="235"/>
    </row>
    <row r="337" spans="1:38" x14ac:dyDescent="0.2">
      <c r="A337" s="509">
        <v>1</v>
      </c>
      <c r="B337" s="516"/>
      <c r="C337" s="517"/>
      <c r="D337" s="512"/>
      <c r="E337" s="512"/>
      <c r="F337" s="513"/>
      <c r="G337" s="235">
        <f t="shared" ref="G337:G347" si="108">IF(AND((COUNTA($C$16)=1),(COUNTA(F337)=1),($C$16&lt;&gt;0),(OR((E337&lt;$C$62),(E337&gt;($E$62+61))))),1,0)</f>
        <v>0</v>
      </c>
      <c r="H337" s="235">
        <f t="shared" ref="H337:H347" si="109">IF(AND((COUNTA($C$16)=1),(COUNTA(F337)=1),($C$16&lt;&gt;0),(OR((D337&lt;$C$62),(D337&gt;($E$62))))),1,0)</f>
        <v>0</v>
      </c>
      <c r="I337" s="235"/>
      <c r="O337" s="509">
        <v>12</v>
      </c>
      <c r="P337" s="518"/>
      <c r="Q337" s="517"/>
      <c r="R337" s="515"/>
      <c r="S337" s="512"/>
      <c r="T337" s="513"/>
      <c r="U337" s="235">
        <f t="shared" ref="U337:U347" si="110">IF(AND((COUNTA($C$16)=1),(COUNTA(T337)=1),($C$16&lt;&gt;0),(OR((S337&lt;$C$62),(S337&gt;($E$62+61))))),1,0)</f>
        <v>0</v>
      </c>
      <c r="V337" s="235">
        <f t="shared" ref="V337:V347" si="111">IF(AND((COUNTA($C$16)=1),(COUNTA(T337)=1),($C$16&lt;&gt;0),(OR((R337&lt;$C$62),(R337&gt;($E$62))))),1,0)</f>
        <v>0</v>
      </c>
      <c r="W337" s="509">
        <v>23</v>
      </c>
      <c r="X337" s="516"/>
      <c r="Y337" s="517"/>
      <c r="Z337" s="512"/>
      <c r="AA337" s="512"/>
      <c r="AB337" s="513"/>
      <c r="AC337" s="235">
        <f t="shared" ref="AC337:AC347" si="112">IF(AND((COUNTA($C$16)=1),(COUNTA(AB337)=1),($C$16&lt;&gt;0),(OR((AA337&lt;$C$62),(AA337&gt;($E$62+61))))),1,0)</f>
        <v>0</v>
      </c>
      <c r="AD337" s="235">
        <f t="shared" ref="AD337:AD347" si="113">IF(AND((COUNTA($C$16)=1),(COUNTA(AB337)=1),($C$16&lt;&gt;0),(OR((Z337&lt;$C$62),(Z337&gt;($E$62))))),1,0)</f>
        <v>0</v>
      </c>
      <c r="AE337" s="509">
        <v>34</v>
      </c>
      <c r="AF337" s="518"/>
      <c r="AG337" s="517"/>
      <c r="AH337" s="512"/>
      <c r="AI337" s="512"/>
      <c r="AJ337" s="513"/>
      <c r="AK337" s="235">
        <f t="shared" ref="AK337:AK346" si="114">IF(AND((COUNTA($C$16)=1),(COUNTA(AJ337)=1),($C$16&lt;&gt;0),(OR((AI337&lt;$C$62),(AI337&gt;($E$62+61))))),1,0)</f>
        <v>0</v>
      </c>
      <c r="AL337" s="235">
        <f t="shared" ref="AL337:AL346" si="115">IF(AND((COUNTA($C$16)=1),(COUNTA(AJ337)=1),($C$16&lt;&gt;0),(OR((AH337&lt;$C$62),(AH337&gt;($E$62))))),1,0)</f>
        <v>0</v>
      </c>
    </row>
    <row r="338" spans="1:38" x14ac:dyDescent="0.2">
      <c r="A338" s="509">
        <v>2</v>
      </c>
      <c r="B338" s="516"/>
      <c r="C338" s="517"/>
      <c r="D338" s="512"/>
      <c r="E338" s="512"/>
      <c r="F338" s="513"/>
      <c r="G338" s="235">
        <f t="shared" si="108"/>
        <v>0</v>
      </c>
      <c r="H338" s="235">
        <f t="shared" si="109"/>
        <v>0</v>
      </c>
      <c r="I338" s="235"/>
      <c r="O338" s="509">
        <v>13</v>
      </c>
      <c r="P338" s="518"/>
      <c r="Q338" s="517"/>
      <c r="R338" s="515"/>
      <c r="S338" s="512"/>
      <c r="T338" s="513"/>
      <c r="U338" s="235">
        <f t="shared" si="110"/>
        <v>0</v>
      </c>
      <c r="V338" s="235">
        <f t="shared" si="111"/>
        <v>0</v>
      </c>
      <c r="W338" s="509">
        <v>24</v>
      </c>
      <c r="X338" s="516"/>
      <c r="Y338" s="517"/>
      <c r="Z338" s="512"/>
      <c r="AA338" s="512"/>
      <c r="AB338" s="513"/>
      <c r="AC338" s="235">
        <f t="shared" si="112"/>
        <v>0</v>
      </c>
      <c r="AD338" s="235">
        <f t="shared" si="113"/>
        <v>0</v>
      </c>
      <c r="AE338" s="509">
        <v>35</v>
      </c>
      <c r="AF338" s="518"/>
      <c r="AG338" s="517"/>
      <c r="AH338" s="512"/>
      <c r="AI338" s="512"/>
      <c r="AJ338" s="513"/>
      <c r="AK338" s="235">
        <f t="shared" si="114"/>
        <v>0</v>
      </c>
      <c r="AL338" s="235">
        <f t="shared" si="115"/>
        <v>0</v>
      </c>
    </row>
    <row r="339" spans="1:38" x14ac:dyDescent="0.2">
      <c r="A339" s="509">
        <v>3</v>
      </c>
      <c r="B339" s="516"/>
      <c r="C339" s="517"/>
      <c r="D339" s="512"/>
      <c r="E339" s="512"/>
      <c r="F339" s="513"/>
      <c r="G339" s="235">
        <f t="shared" si="108"/>
        <v>0</v>
      </c>
      <c r="H339" s="235">
        <f t="shared" si="109"/>
        <v>0</v>
      </c>
      <c r="I339" s="235"/>
      <c r="O339" s="509">
        <v>14</v>
      </c>
      <c r="P339" s="518"/>
      <c r="Q339" s="517"/>
      <c r="R339" s="515"/>
      <c r="S339" s="512"/>
      <c r="T339" s="513"/>
      <c r="U339" s="235">
        <f t="shared" si="110"/>
        <v>0</v>
      </c>
      <c r="V339" s="235">
        <f t="shared" si="111"/>
        <v>0</v>
      </c>
      <c r="W339" s="509">
        <v>25</v>
      </c>
      <c r="X339" s="516"/>
      <c r="Y339" s="517"/>
      <c r="Z339" s="512"/>
      <c r="AA339" s="512"/>
      <c r="AB339" s="513"/>
      <c r="AC339" s="235">
        <f t="shared" si="112"/>
        <v>0</v>
      </c>
      <c r="AD339" s="235">
        <f t="shared" si="113"/>
        <v>0</v>
      </c>
      <c r="AE339" s="509">
        <v>36</v>
      </c>
      <c r="AF339" s="518"/>
      <c r="AG339" s="517"/>
      <c r="AH339" s="512"/>
      <c r="AI339" s="512"/>
      <c r="AJ339" s="513"/>
      <c r="AK339" s="235">
        <f t="shared" si="114"/>
        <v>0</v>
      </c>
      <c r="AL339" s="235">
        <f t="shared" si="115"/>
        <v>0</v>
      </c>
    </row>
    <row r="340" spans="1:38" x14ac:dyDescent="0.2">
      <c r="A340" s="509">
        <v>4</v>
      </c>
      <c r="B340" s="516"/>
      <c r="C340" s="517"/>
      <c r="D340" s="512"/>
      <c r="E340" s="512"/>
      <c r="F340" s="513"/>
      <c r="G340" s="235">
        <f t="shared" si="108"/>
        <v>0</v>
      </c>
      <c r="H340" s="235">
        <f t="shared" si="109"/>
        <v>0</v>
      </c>
      <c r="I340" s="235"/>
      <c r="O340" s="509">
        <v>15</v>
      </c>
      <c r="P340" s="518"/>
      <c r="Q340" s="517"/>
      <c r="R340" s="515"/>
      <c r="S340" s="512"/>
      <c r="T340" s="513"/>
      <c r="U340" s="235">
        <f t="shared" si="110"/>
        <v>0</v>
      </c>
      <c r="V340" s="235">
        <f t="shared" si="111"/>
        <v>0</v>
      </c>
      <c r="W340" s="509">
        <v>26</v>
      </c>
      <c r="X340" s="516"/>
      <c r="Y340" s="517"/>
      <c r="Z340" s="512"/>
      <c r="AA340" s="512"/>
      <c r="AB340" s="513"/>
      <c r="AC340" s="235">
        <f t="shared" si="112"/>
        <v>0</v>
      </c>
      <c r="AD340" s="235">
        <f t="shared" si="113"/>
        <v>0</v>
      </c>
      <c r="AE340" s="509">
        <v>37</v>
      </c>
      <c r="AF340" s="518"/>
      <c r="AG340" s="517"/>
      <c r="AH340" s="512"/>
      <c r="AI340" s="512"/>
      <c r="AJ340" s="513"/>
      <c r="AK340" s="235">
        <f t="shared" si="114"/>
        <v>0</v>
      </c>
      <c r="AL340" s="235">
        <f t="shared" si="115"/>
        <v>0</v>
      </c>
    </row>
    <row r="341" spans="1:38" x14ac:dyDescent="0.2">
      <c r="A341" s="509">
        <v>5</v>
      </c>
      <c r="B341" s="516"/>
      <c r="C341" s="517"/>
      <c r="D341" s="512"/>
      <c r="E341" s="512"/>
      <c r="F341" s="513"/>
      <c r="G341" s="235">
        <f t="shared" si="108"/>
        <v>0</v>
      </c>
      <c r="H341" s="235">
        <f t="shared" si="109"/>
        <v>0</v>
      </c>
      <c r="I341" s="235"/>
      <c r="O341" s="509">
        <v>16</v>
      </c>
      <c r="P341" s="518"/>
      <c r="Q341" s="517"/>
      <c r="R341" s="515"/>
      <c r="S341" s="512"/>
      <c r="T341" s="513"/>
      <c r="U341" s="235">
        <f t="shared" si="110"/>
        <v>0</v>
      </c>
      <c r="V341" s="235">
        <f t="shared" si="111"/>
        <v>0</v>
      </c>
      <c r="W341" s="509">
        <v>27</v>
      </c>
      <c r="X341" s="516"/>
      <c r="Y341" s="517"/>
      <c r="Z341" s="512"/>
      <c r="AA341" s="512"/>
      <c r="AB341" s="513"/>
      <c r="AC341" s="235">
        <f t="shared" si="112"/>
        <v>0</v>
      </c>
      <c r="AD341" s="235">
        <f t="shared" si="113"/>
        <v>0</v>
      </c>
      <c r="AE341" s="509">
        <v>38</v>
      </c>
      <c r="AF341" s="518"/>
      <c r="AG341" s="517"/>
      <c r="AH341" s="512"/>
      <c r="AI341" s="512"/>
      <c r="AJ341" s="513"/>
      <c r="AK341" s="235">
        <f t="shared" si="114"/>
        <v>0</v>
      </c>
      <c r="AL341" s="235">
        <f t="shared" si="115"/>
        <v>0</v>
      </c>
    </row>
    <row r="342" spans="1:38" x14ac:dyDescent="0.2">
      <c r="A342" s="509">
        <v>6</v>
      </c>
      <c r="B342" s="516"/>
      <c r="C342" s="517"/>
      <c r="D342" s="512"/>
      <c r="E342" s="512"/>
      <c r="F342" s="513"/>
      <c r="G342" s="235">
        <f t="shared" si="108"/>
        <v>0</v>
      </c>
      <c r="H342" s="235">
        <f t="shared" si="109"/>
        <v>0</v>
      </c>
      <c r="I342" s="235"/>
      <c r="O342" s="509">
        <v>17</v>
      </c>
      <c r="P342" s="518"/>
      <c r="Q342" s="517"/>
      <c r="R342" s="515"/>
      <c r="S342" s="512"/>
      <c r="T342" s="513"/>
      <c r="U342" s="235">
        <f t="shared" si="110"/>
        <v>0</v>
      </c>
      <c r="V342" s="235">
        <f t="shared" si="111"/>
        <v>0</v>
      </c>
      <c r="W342" s="509">
        <v>28</v>
      </c>
      <c r="X342" s="516"/>
      <c r="Y342" s="517"/>
      <c r="Z342" s="512"/>
      <c r="AA342" s="512"/>
      <c r="AB342" s="513"/>
      <c r="AC342" s="235">
        <f t="shared" si="112"/>
        <v>0</v>
      </c>
      <c r="AD342" s="235">
        <f t="shared" si="113"/>
        <v>0</v>
      </c>
      <c r="AE342" s="509">
        <v>39</v>
      </c>
      <c r="AF342" s="518"/>
      <c r="AG342" s="517"/>
      <c r="AH342" s="512"/>
      <c r="AI342" s="512"/>
      <c r="AJ342" s="513"/>
      <c r="AK342" s="235">
        <f t="shared" si="114"/>
        <v>0</v>
      </c>
      <c r="AL342" s="235">
        <f t="shared" si="115"/>
        <v>0</v>
      </c>
    </row>
    <row r="343" spans="1:38" x14ac:dyDescent="0.2">
      <c r="A343" s="509">
        <v>7</v>
      </c>
      <c r="B343" s="516"/>
      <c r="C343" s="517"/>
      <c r="D343" s="512"/>
      <c r="E343" s="512"/>
      <c r="F343" s="513"/>
      <c r="G343" s="235">
        <f t="shared" si="108"/>
        <v>0</v>
      </c>
      <c r="H343" s="235">
        <f t="shared" si="109"/>
        <v>0</v>
      </c>
      <c r="I343" s="235"/>
      <c r="O343" s="509">
        <v>18</v>
      </c>
      <c r="P343" s="518"/>
      <c r="Q343" s="517"/>
      <c r="R343" s="515"/>
      <c r="S343" s="512"/>
      <c r="T343" s="513"/>
      <c r="U343" s="235">
        <f t="shared" si="110"/>
        <v>0</v>
      </c>
      <c r="V343" s="235">
        <f t="shared" si="111"/>
        <v>0</v>
      </c>
      <c r="W343" s="509">
        <v>29</v>
      </c>
      <c r="X343" s="516"/>
      <c r="Y343" s="517"/>
      <c r="Z343" s="512"/>
      <c r="AA343" s="512"/>
      <c r="AB343" s="513"/>
      <c r="AC343" s="235">
        <f t="shared" si="112"/>
        <v>0</v>
      </c>
      <c r="AD343" s="235">
        <f t="shared" si="113"/>
        <v>0</v>
      </c>
      <c r="AE343" s="509">
        <v>40</v>
      </c>
      <c r="AF343" s="518"/>
      <c r="AG343" s="517"/>
      <c r="AH343" s="512"/>
      <c r="AI343" s="512"/>
      <c r="AJ343" s="513"/>
      <c r="AK343" s="235">
        <f t="shared" si="114"/>
        <v>0</v>
      </c>
      <c r="AL343" s="235">
        <f t="shared" si="115"/>
        <v>0</v>
      </c>
    </row>
    <row r="344" spans="1:38" x14ac:dyDescent="0.2">
      <c r="A344" s="509">
        <v>8</v>
      </c>
      <c r="B344" s="516"/>
      <c r="C344" s="517"/>
      <c r="D344" s="512"/>
      <c r="E344" s="512"/>
      <c r="F344" s="513"/>
      <c r="G344" s="235">
        <f t="shared" si="108"/>
        <v>0</v>
      </c>
      <c r="H344" s="235">
        <f t="shared" si="109"/>
        <v>0</v>
      </c>
      <c r="I344" s="235"/>
      <c r="O344" s="509">
        <v>19</v>
      </c>
      <c r="P344" s="518"/>
      <c r="Q344" s="517"/>
      <c r="R344" s="515"/>
      <c r="S344" s="512"/>
      <c r="T344" s="513"/>
      <c r="U344" s="235">
        <f t="shared" si="110"/>
        <v>0</v>
      </c>
      <c r="V344" s="235">
        <f t="shared" si="111"/>
        <v>0</v>
      </c>
      <c r="W344" s="509">
        <v>30</v>
      </c>
      <c r="X344" s="516"/>
      <c r="Y344" s="517"/>
      <c r="Z344" s="512"/>
      <c r="AA344" s="512"/>
      <c r="AB344" s="513"/>
      <c r="AC344" s="235">
        <f t="shared" si="112"/>
        <v>0</v>
      </c>
      <c r="AD344" s="235">
        <f t="shared" si="113"/>
        <v>0</v>
      </c>
      <c r="AE344" s="509">
        <v>41</v>
      </c>
      <c r="AF344" s="518"/>
      <c r="AG344" s="517"/>
      <c r="AH344" s="512"/>
      <c r="AI344" s="512"/>
      <c r="AJ344" s="513"/>
      <c r="AK344" s="235">
        <f t="shared" si="114"/>
        <v>0</v>
      </c>
      <c r="AL344" s="235">
        <f t="shared" si="115"/>
        <v>0</v>
      </c>
    </row>
    <row r="345" spans="1:38" x14ac:dyDescent="0.2">
      <c r="A345" s="509">
        <v>9</v>
      </c>
      <c r="B345" s="516"/>
      <c r="C345" s="517"/>
      <c r="D345" s="512"/>
      <c r="E345" s="512"/>
      <c r="F345" s="513"/>
      <c r="G345" s="235">
        <f t="shared" si="108"/>
        <v>0</v>
      </c>
      <c r="H345" s="235">
        <f t="shared" si="109"/>
        <v>0</v>
      </c>
      <c r="I345" s="235"/>
      <c r="O345" s="509">
        <v>20</v>
      </c>
      <c r="P345" s="518"/>
      <c r="Q345" s="517"/>
      <c r="R345" s="515"/>
      <c r="S345" s="512"/>
      <c r="T345" s="513"/>
      <c r="U345" s="235">
        <f t="shared" si="110"/>
        <v>0</v>
      </c>
      <c r="V345" s="235">
        <f t="shared" si="111"/>
        <v>0</v>
      </c>
      <c r="W345" s="509">
        <v>31</v>
      </c>
      <c r="X345" s="516"/>
      <c r="Y345" s="517"/>
      <c r="Z345" s="512"/>
      <c r="AA345" s="512"/>
      <c r="AB345" s="513"/>
      <c r="AC345" s="235">
        <f t="shared" si="112"/>
        <v>0</v>
      </c>
      <c r="AD345" s="235">
        <f t="shared" si="113"/>
        <v>0</v>
      </c>
      <c r="AE345" s="509">
        <v>42</v>
      </c>
      <c r="AF345" s="518"/>
      <c r="AG345" s="517"/>
      <c r="AH345" s="512"/>
      <c r="AI345" s="512"/>
      <c r="AJ345" s="513"/>
      <c r="AK345" s="235">
        <f t="shared" si="114"/>
        <v>0</v>
      </c>
      <c r="AL345" s="235">
        <f t="shared" si="115"/>
        <v>0</v>
      </c>
    </row>
    <row r="346" spans="1:38" x14ac:dyDescent="0.2">
      <c r="A346" s="509">
        <v>10</v>
      </c>
      <c r="B346" s="516"/>
      <c r="C346" s="517"/>
      <c r="D346" s="512"/>
      <c r="E346" s="512"/>
      <c r="F346" s="513"/>
      <c r="G346" s="235">
        <f t="shared" si="108"/>
        <v>0</v>
      </c>
      <c r="H346" s="235">
        <f t="shared" si="109"/>
        <v>0</v>
      </c>
      <c r="I346" s="235"/>
      <c r="O346" s="509">
        <v>21</v>
      </c>
      <c r="P346" s="518"/>
      <c r="Q346" s="517"/>
      <c r="R346" s="515"/>
      <c r="S346" s="512"/>
      <c r="T346" s="513"/>
      <c r="U346" s="235">
        <f t="shared" si="110"/>
        <v>0</v>
      </c>
      <c r="V346" s="235">
        <f t="shared" si="111"/>
        <v>0</v>
      </c>
      <c r="W346" s="509">
        <v>32</v>
      </c>
      <c r="X346" s="516"/>
      <c r="Y346" s="517"/>
      <c r="Z346" s="512"/>
      <c r="AA346" s="512"/>
      <c r="AB346" s="513"/>
      <c r="AC346" s="235">
        <f t="shared" si="112"/>
        <v>0</v>
      </c>
      <c r="AD346" s="235">
        <f t="shared" si="113"/>
        <v>0</v>
      </c>
      <c r="AE346" s="509">
        <v>43</v>
      </c>
      <c r="AF346" s="518"/>
      <c r="AG346" s="517"/>
      <c r="AH346" s="512"/>
      <c r="AI346" s="512"/>
      <c r="AJ346" s="513"/>
      <c r="AK346" s="235">
        <f t="shared" si="114"/>
        <v>0</v>
      </c>
      <c r="AL346" s="235">
        <f t="shared" si="115"/>
        <v>0</v>
      </c>
    </row>
    <row r="347" spans="1:38" ht="13.5" thickBot="1" x14ac:dyDescent="0.25">
      <c r="A347" s="509">
        <v>11</v>
      </c>
      <c r="B347" s="516"/>
      <c r="C347" s="517"/>
      <c r="D347" s="512"/>
      <c r="E347" s="512"/>
      <c r="F347" s="513"/>
      <c r="G347" s="235">
        <f t="shared" si="108"/>
        <v>0</v>
      </c>
      <c r="H347" s="235">
        <f t="shared" si="109"/>
        <v>0</v>
      </c>
      <c r="I347" s="235"/>
      <c r="O347" s="509">
        <v>22</v>
      </c>
      <c r="P347" s="518"/>
      <c r="Q347" s="517"/>
      <c r="R347" s="515"/>
      <c r="S347" s="512"/>
      <c r="T347" s="513"/>
      <c r="U347" s="235">
        <f t="shared" si="110"/>
        <v>0</v>
      </c>
      <c r="V347" s="235">
        <f t="shared" si="111"/>
        <v>0</v>
      </c>
      <c r="W347" s="509">
        <v>33</v>
      </c>
      <c r="X347" s="516"/>
      <c r="Y347" s="517"/>
      <c r="Z347" s="512"/>
      <c r="AA347" s="512"/>
      <c r="AB347" s="513"/>
      <c r="AC347" s="235">
        <f t="shared" si="112"/>
        <v>0</v>
      </c>
      <c r="AD347" s="235">
        <f t="shared" si="113"/>
        <v>0</v>
      </c>
      <c r="AE347" s="519"/>
      <c r="AF347" s="520"/>
      <c r="AG347" s="521"/>
      <c r="AH347" s="521"/>
      <c r="AI347" s="522" t="s">
        <v>3</v>
      </c>
      <c r="AJ347" s="523">
        <f>SUM(F337:F347)+SUM(T337:T347)+SUM(AJ337:AJ346)+SUM(AB337:AB347)</f>
        <v>0</v>
      </c>
      <c r="AK347" s="235"/>
      <c r="AL347" s="235"/>
    </row>
    <row r="348" spans="1:38" x14ac:dyDescent="0.2">
      <c r="E348" s="524"/>
      <c r="G348" s="235"/>
      <c r="H348" s="235"/>
      <c r="I348" s="235"/>
      <c r="P348" s="29"/>
      <c r="S348" s="524"/>
      <c r="U348" s="235"/>
      <c r="V348" s="235"/>
      <c r="W348" s="494"/>
      <c r="AA348" s="524"/>
      <c r="AB348" s="29"/>
      <c r="AC348" s="235"/>
      <c r="AD348" s="235"/>
      <c r="AI348" s="524"/>
      <c r="AK348" s="235"/>
      <c r="AL348" s="235"/>
    </row>
    <row r="349" spans="1:38" x14ac:dyDescent="0.2">
      <c r="E349" s="524"/>
      <c r="G349" s="235"/>
      <c r="H349" s="235"/>
      <c r="I349" s="235"/>
      <c r="P349" s="29"/>
      <c r="S349" s="524"/>
      <c r="U349" s="235"/>
      <c r="V349" s="235"/>
      <c r="W349" s="494"/>
      <c r="AA349" s="524"/>
      <c r="AB349" s="29"/>
      <c r="AC349" s="235"/>
      <c r="AD349" s="235"/>
      <c r="AI349" s="524"/>
      <c r="AK349" s="235"/>
      <c r="AL349" s="235"/>
    </row>
    <row r="350" spans="1:38" x14ac:dyDescent="0.2">
      <c r="E350" s="524"/>
      <c r="G350" s="235"/>
      <c r="H350" s="235"/>
      <c r="I350" s="235"/>
      <c r="P350" s="29"/>
      <c r="S350" s="524"/>
      <c r="U350" s="235"/>
      <c r="V350" s="235"/>
      <c r="W350" s="494"/>
      <c r="AA350" s="524"/>
      <c r="AB350" s="29"/>
      <c r="AC350" s="235"/>
      <c r="AD350" s="235"/>
      <c r="AI350" s="524"/>
      <c r="AK350" s="235"/>
      <c r="AL350" s="235"/>
    </row>
    <row r="351" spans="1:38" x14ac:dyDescent="0.2">
      <c r="E351" s="524"/>
      <c r="G351" s="235"/>
      <c r="H351" s="235"/>
      <c r="I351" s="235"/>
      <c r="P351" s="29"/>
      <c r="S351" s="524"/>
      <c r="U351" s="235"/>
      <c r="V351" s="235"/>
      <c r="W351" s="494"/>
      <c r="AA351" s="524"/>
      <c r="AB351" s="29"/>
      <c r="AC351" s="235"/>
      <c r="AD351" s="235"/>
      <c r="AI351" s="524"/>
      <c r="AK351" s="235"/>
      <c r="AL351" s="235"/>
    </row>
    <row r="352" spans="1:38" x14ac:dyDescent="0.2">
      <c r="E352" s="524"/>
      <c r="G352" s="235"/>
      <c r="H352" s="235"/>
      <c r="I352" s="235"/>
      <c r="P352" s="29"/>
      <c r="S352" s="524"/>
      <c r="U352" s="235"/>
      <c r="V352" s="235"/>
      <c r="W352" s="494"/>
      <c r="AA352" s="524"/>
      <c r="AB352" s="29"/>
      <c r="AC352" s="235"/>
      <c r="AD352" s="235"/>
      <c r="AI352" s="524"/>
      <c r="AK352" s="235"/>
      <c r="AL352" s="235"/>
    </row>
    <row r="353" spans="1:38" x14ac:dyDescent="0.2">
      <c r="E353" s="524"/>
      <c r="G353" s="235"/>
      <c r="H353" s="235"/>
      <c r="I353" s="235"/>
      <c r="P353" s="29"/>
      <c r="S353" s="524"/>
      <c r="U353" s="235"/>
      <c r="V353" s="235"/>
      <c r="W353" s="494"/>
      <c r="AA353" s="524"/>
      <c r="AB353" s="29"/>
      <c r="AC353" s="235"/>
      <c r="AD353" s="235"/>
      <c r="AI353" s="524"/>
      <c r="AK353" s="235"/>
      <c r="AL353" s="235"/>
    </row>
    <row r="354" spans="1:38" ht="13.5" thickBot="1" x14ac:dyDescent="0.25">
      <c r="E354" s="524"/>
      <c r="G354" s="235"/>
      <c r="H354" s="235"/>
      <c r="I354" s="235"/>
      <c r="P354" s="29"/>
      <c r="S354" s="524"/>
      <c r="U354" s="235"/>
      <c r="V354" s="235"/>
      <c r="W354" s="494"/>
      <c r="AA354" s="524"/>
      <c r="AB354" s="29"/>
      <c r="AC354" s="235"/>
      <c r="AD354" s="235"/>
      <c r="AI354" s="524"/>
      <c r="AK354" s="235"/>
      <c r="AL354" s="235"/>
    </row>
    <row r="355" spans="1:38" ht="16.5" customHeight="1" thickBot="1" x14ac:dyDescent="0.25">
      <c r="A355" s="501">
        <v>15</v>
      </c>
      <c r="B355" s="502"/>
      <c r="C355" s="769" t="s">
        <v>33</v>
      </c>
      <c r="D355" s="769" t="s">
        <v>158</v>
      </c>
      <c r="E355" s="769" t="s">
        <v>34</v>
      </c>
      <c r="F355" s="504">
        <f>+$AJ367</f>
        <v>0</v>
      </c>
      <c r="G355" s="235"/>
      <c r="H355" s="235"/>
      <c r="I355" s="235"/>
      <c r="O355" s="501" t="s">
        <v>23</v>
      </c>
      <c r="P355" s="502"/>
      <c r="Q355" s="503" t="s">
        <v>33</v>
      </c>
      <c r="R355" s="769" t="s">
        <v>158</v>
      </c>
      <c r="S355" s="503" t="s">
        <v>34</v>
      </c>
      <c r="T355" s="504">
        <f>+$AJ367</f>
        <v>0</v>
      </c>
      <c r="U355" s="235"/>
      <c r="V355" s="235"/>
      <c r="W355" s="501">
        <v>15</v>
      </c>
      <c r="X355" s="502"/>
      <c r="Y355" s="769" t="s">
        <v>33</v>
      </c>
      <c r="Z355" s="769" t="s">
        <v>158</v>
      </c>
      <c r="AA355" s="769" t="s">
        <v>34</v>
      </c>
      <c r="AB355" s="504">
        <f>+$AJ367</f>
        <v>0</v>
      </c>
      <c r="AC355" s="235"/>
      <c r="AD355" s="235"/>
      <c r="AE355" s="772" t="s">
        <v>23</v>
      </c>
      <c r="AF355" s="502"/>
      <c r="AG355" s="769" t="s">
        <v>33</v>
      </c>
      <c r="AH355" s="769" t="s">
        <v>158</v>
      </c>
      <c r="AI355" s="769" t="s">
        <v>34</v>
      </c>
      <c r="AJ355" s="769" t="s">
        <v>18</v>
      </c>
      <c r="AK355" s="235"/>
      <c r="AL355" s="235"/>
    </row>
    <row r="356" spans="1:38" ht="25.5" x14ac:dyDescent="0.2">
      <c r="A356" s="505" t="s">
        <v>7</v>
      </c>
      <c r="B356" s="506" t="str">
        <f>+" אסמכתא " &amp; B17 &amp;"         חזרה לטבלה "</f>
        <v xml:space="preserve"> אסמכתא          חזרה לטבלה </v>
      </c>
      <c r="C356" s="771"/>
      <c r="D356" s="770"/>
      <c r="E356" s="771"/>
      <c r="F356" s="503" t="s">
        <v>18</v>
      </c>
      <c r="G356" s="235"/>
      <c r="H356" s="235"/>
      <c r="I356" s="235"/>
      <c r="O356" s="505"/>
      <c r="P356" s="506" t="str">
        <f>+" אסמכתא " &amp; B17 &amp;"         חזרה לטבלה "</f>
        <v xml:space="preserve"> אסמכתא          חזרה לטבלה </v>
      </c>
      <c r="Q356" s="507"/>
      <c r="R356" s="770"/>
      <c r="S356" s="507"/>
      <c r="T356" s="503" t="s">
        <v>18</v>
      </c>
      <c r="U356" s="235"/>
      <c r="V356" s="235"/>
      <c r="W356" s="505" t="s">
        <v>7</v>
      </c>
      <c r="X356" s="506" t="str">
        <f>+" אסמכתא " &amp; B17 &amp;"         חזרה לטבלה "</f>
        <v xml:space="preserve"> אסמכתא          חזרה לטבלה </v>
      </c>
      <c r="Y356" s="771"/>
      <c r="Z356" s="770"/>
      <c r="AA356" s="771"/>
      <c r="AB356" s="503" t="s">
        <v>18</v>
      </c>
      <c r="AC356" s="235"/>
      <c r="AD356" s="235"/>
      <c r="AE356" s="773"/>
      <c r="AF356" s="506" t="str">
        <f>+" אסמכתא " &amp; B17 &amp;"         חזרה לטבלה "</f>
        <v xml:space="preserve"> אסמכתא          חזרה לטבלה </v>
      </c>
      <c r="AG356" s="771"/>
      <c r="AH356" s="770"/>
      <c r="AI356" s="771"/>
      <c r="AJ356" s="771"/>
      <c r="AK356" s="235"/>
      <c r="AL356" s="235"/>
    </row>
    <row r="357" spans="1:38" x14ac:dyDescent="0.2">
      <c r="A357" s="509">
        <v>1</v>
      </c>
      <c r="B357" s="516"/>
      <c r="C357" s="517"/>
      <c r="D357" s="512"/>
      <c r="E357" s="512"/>
      <c r="F357" s="513"/>
      <c r="G357" s="235">
        <f t="shared" ref="G357:G367" si="116">IF(AND((COUNTA($C$17)=1),(COUNTA(F357)=1),($C$17&lt;&gt;0),(OR((E357&lt;$C$62),(E357&gt;($E$62+61))))),1,0)</f>
        <v>0</v>
      </c>
      <c r="H357" s="235">
        <f t="shared" ref="H357:H367" si="117">IF(AND((COUNTA($C$17)=1),(COUNTA(F357)=1),($C$17&lt;&gt;0),(OR((D357&lt;$C$62),(D357&gt;($E$62))))),1,0)</f>
        <v>0</v>
      </c>
      <c r="I357" s="235"/>
      <c r="O357" s="509">
        <v>12</v>
      </c>
      <c r="P357" s="518"/>
      <c r="Q357" s="517"/>
      <c r="R357" s="515"/>
      <c r="S357" s="512"/>
      <c r="T357" s="513"/>
      <c r="U357" s="235">
        <f t="shared" ref="U357:U367" si="118">IF(AND((COUNTA($C$17)=1),(COUNTA(T357)=1),($C$17&lt;&gt;0),(OR((S357&lt;$C$62),(S357&gt;($E$62+61))))),1,0)</f>
        <v>0</v>
      </c>
      <c r="V357" s="235">
        <f t="shared" ref="V357:V367" si="119">IF(AND((COUNTA($C$17)=1),(COUNTA(T357)=1),($C$17&lt;&gt;0),(OR((R357&lt;$C$62),(R357&gt;($E$62))))),1,0)</f>
        <v>0</v>
      </c>
      <c r="W357" s="509">
        <v>23</v>
      </c>
      <c r="X357" s="516"/>
      <c r="Y357" s="517"/>
      <c r="Z357" s="512"/>
      <c r="AA357" s="512"/>
      <c r="AB357" s="513"/>
      <c r="AC357" s="235">
        <f t="shared" ref="AC357:AC367" si="120">IF(AND((COUNTA($C$17)=1),(COUNTA(AB357)=1),($C$17&lt;&gt;0),(OR((AA357&lt;$C$62),(AA357&gt;($E$62+61))))),1,0)</f>
        <v>0</v>
      </c>
      <c r="AD357" s="235">
        <f t="shared" ref="AD357:AD367" si="121">IF(AND((COUNTA($C$17)=1),(COUNTA(AB357)=1),($C$17&lt;&gt;0),(OR((Z357&lt;$C$62),(Z357&gt;($E$62))))),1,0)</f>
        <v>0</v>
      </c>
      <c r="AE357" s="509">
        <v>34</v>
      </c>
      <c r="AF357" s="518"/>
      <c r="AG357" s="517"/>
      <c r="AH357" s="512"/>
      <c r="AI357" s="512"/>
      <c r="AJ357" s="513"/>
      <c r="AK357" s="235">
        <f t="shared" ref="AK357:AK366" si="122">IF(AND((COUNTA($C$17)=1),(COUNTA(AJ357)=1),($C$17&lt;&gt;0),(OR((AI357&lt;$C$62),(AI357&gt;($E$62+61))))),1,0)</f>
        <v>0</v>
      </c>
      <c r="AL357" s="235">
        <f t="shared" ref="AL357:AL366" si="123">IF(AND((COUNTA($C$17)=1),(COUNTA(AJ357)=1),($C$17&lt;&gt;0),(OR((AH357&lt;$C$62),(AH357&gt;($E$62))))),1,0)</f>
        <v>0</v>
      </c>
    </row>
    <row r="358" spans="1:38" x14ac:dyDescent="0.2">
      <c r="A358" s="509">
        <v>2</v>
      </c>
      <c r="B358" s="516"/>
      <c r="C358" s="517"/>
      <c r="D358" s="512"/>
      <c r="E358" s="512"/>
      <c r="F358" s="513"/>
      <c r="G358" s="235">
        <f t="shared" si="116"/>
        <v>0</v>
      </c>
      <c r="H358" s="235">
        <f t="shared" si="117"/>
        <v>0</v>
      </c>
      <c r="I358" s="235"/>
      <c r="O358" s="509">
        <v>13</v>
      </c>
      <c r="P358" s="518"/>
      <c r="Q358" s="517"/>
      <c r="R358" s="515"/>
      <c r="S358" s="512"/>
      <c r="T358" s="513"/>
      <c r="U358" s="235">
        <f t="shared" si="118"/>
        <v>0</v>
      </c>
      <c r="V358" s="235">
        <f t="shared" si="119"/>
        <v>0</v>
      </c>
      <c r="W358" s="509">
        <v>24</v>
      </c>
      <c r="X358" s="516"/>
      <c r="Y358" s="517"/>
      <c r="Z358" s="512"/>
      <c r="AA358" s="512"/>
      <c r="AB358" s="513"/>
      <c r="AC358" s="235">
        <f t="shared" si="120"/>
        <v>0</v>
      </c>
      <c r="AD358" s="235">
        <f t="shared" si="121"/>
        <v>0</v>
      </c>
      <c r="AE358" s="509">
        <v>35</v>
      </c>
      <c r="AF358" s="518"/>
      <c r="AG358" s="517"/>
      <c r="AH358" s="512"/>
      <c r="AI358" s="512"/>
      <c r="AJ358" s="513"/>
      <c r="AK358" s="235">
        <f t="shared" si="122"/>
        <v>0</v>
      </c>
      <c r="AL358" s="235">
        <f t="shared" si="123"/>
        <v>0</v>
      </c>
    </row>
    <row r="359" spans="1:38" x14ac:dyDescent="0.2">
      <c r="A359" s="509">
        <v>3</v>
      </c>
      <c r="B359" s="516"/>
      <c r="C359" s="517"/>
      <c r="D359" s="512"/>
      <c r="E359" s="512"/>
      <c r="F359" s="513"/>
      <c r="G359" s="235">
        <f t="shared" si="116"/>
        <v>0</v>
      </c>
      <c r="H359" s="235">
        <f t="shared" si="117"/>
        <v>0</v>
      </c>
      <c r="I359" s="235"/>
      <c r="O359" s="509">
        <v>14</v>
      </c>
      <c r="P359" s="518"/>
      <c r="Q359" s="517"/>
      <c r="R359" s="515"/>
      <c r="S359" s="512"/>
      <c r="T359" s="513"/>
      <c r="U359" s="235">
        <f t="shared" si="118"/>
        <v>0</v>
      </c>
      <c r="V359" s="235">
        <f t="shared" si="119"/>
        <v>0</v>
      </c>
      <c r="W359" s="509">
        <v>25</v>
      </c>
      <c r="X359" s="516"/>
      <c r="Y359" s="517"/>
      <c r="Z359" s="512"/>
      <c r="AA359" s="512"/>
      <c r="AB359" s="513"/>
      <c r="AC359" s="235">
        <f t="shared" si="120"/>
        <v>0</v>
      </c>
      <c r="AD359" s="235">
        <f t="shared" si="121"/>
        <v>0</v>
      </c>
      <c r="AE359" s="509">
        <v>36</v>
      </c>
      <c r="AF359" s="518"/>
      <c r="AG359" s="517"/>
      <c r="AH359" s="512"/>
      <c r="AI359" s="512"/>
      <c r="AJ359" s="513"/>
      <c r="AK359" s="235">
        <f t="shared" si="122"/>
        <v>0</v>
      </c>
      <c r="AL359" s="235">
        <f t="shared" si="123"/>
        <v>0</v>
      </c>
    </row>
    <row r="360" spans="1:38" x14ac:dyDescent="0.2">
      <c r="A360" s="509">
        <v>4</v>
      </c>
      <c r="B360" s="516"/>
      <c r="C360" s="517"/>
      <c r="D360" s="512"/>
      <c r="E360" s="512"/>
      <c r="F360" s="513"/>
      <c r="G360" s="235">
        <f t="shared" si="116"/>
        <v>0</v>
      </c>
      <c r="H360" s="235">
        <f t="shared" si="117"/>
        <v>0</v>
      </c>
      <c r="I360" s="235"/>
      <c r="O360" s="509">
        <v>15</v>
      </c>
      <c r="P360" s="518"/>
      <c r="Q360" s="517"/>
      <c r="R360" s="515"/>
      <c r="S360" s="512"/>
      <c r="T360" s="513"/>
      <c r="U360" s="235">
        <f t="shared" si="118"/>
        <v>0</v>
      </c>
      <c r="V360" s="235">
        <f t="shared" si="119"/>
        <v>0</v>
      </c>
      <c r="W360" s="509">
        <v>26</v>
      </c>
      <c r="X360" s="516"/>
      <c r="Y360" s="517"/>
      <c r="Z360" s="512"/>
      <c r="AA360" s="512"/>
      <c r="AB360" s="513"/>
      <c r="AC360" s="235">
        <f t="shared" si="120"/>
        <v>0</v>
      </c>
      <c r="AD360" s="235">
        <f t="shared" si="121"/>
        <v>0</v>
      </c>
      <c r="AE360" s="509">
        <v>37</v>
      </c>
      <c r="AF360" s="518"/>
      <c r="AG360" s="517"/>
      <c r="AH360" s="512"/>
      <c r="AI360" s="512"/>
      <c r="AJ360" s="513"/>
      <c r="AK360" s="235">
        <f t="shared" si="122"/>
        <v>0</v>
      </c>
      <c r="AL360" s="235">
        <f t="shared" si="123"/>
        <v>0</v>
      </c>
    </row>
    <row r="361" spans="1:38" x14ac:dyDescent="0.2">
      <c r="A361" s="509">
        <v>5</v>
      </c>
      <c r="B361" s="516"/>
      <c r="C361" s="517"/>
      <c r="D361" s="512"/>
      <c r="E361" s="512"/>
      <c r="F361" s="513"/>
      <c r="G361" s="235">
        <f t="shared" si="116"/>
        <v>0</v>
      </c>
      <c r="H361" s="235">
        <f t="shared" si="117"/>
        <v>0</v>
      </c>
      <c r="I361" s="235"/>
      <c r="O361" s="509">
        <v>16</v>
      </c>
      <c r="P361" s="518"/>
      <c r="Q361" s="517"/>
      <c r="R361" s="515"/>
      <c r="S361" s="512"/>
      <c r="T361" s="513"/>
      <c r="U361" s="235">
        <f t="shared" si="118"/>
        <v>0</v>
      </c>
      <c r="V361" s="235">
        <f t="shared" si="119"/>
        <v>0</v>
      </c>
      <c r="W361" s="509">
        <v>27</v>
      </c>
      <c r="X361" s="516"/>
      <c r="Y361" s="517"/>
      <c r="Z361" s="512"/>
      <c r="AA361" s="512"/>
      <c r="AB361" s="513"/>
      <c r="AC361" s="235">
        <f t="shared" si="120"/>
        <v>0</v>
      </c>
      <c r="AD361" s="235">
        <f t="shared" si="121"/>
        <v>0</v>
      </c>
      <c r="AE361" s="509">
        <v>38</v>
      </c>
      <c r="AF361" s="518"/>
      <c r="AG361" s="517"/>
      <c r="AH361" s="512"/>
      <c r="AI361" s="512"/>
      <c r="AJ361" s="513"/>
      <c r="AK361" s="235">
        <f t="shared" si="122"/>
        <v>0</v>
      </c>
      <c r="AL361" s="235">
        <f t="shared" si="123"/>
        <v>0</v>
      </c>
    </row>
    <row r="362" spans="1:38" x14ac:dyDescent="0.2">
      <c r="A362" s="509">
        <v>6</v>
      </c>
      <c r="B362" s="516"/>
      <c r="C362" s="517"/>
      <c r="D362" s="512"/>
      <c r="E362" s="512"/>
      <c r="F362" s="513"/>
      <c r="G362" s="235">
        <f t="shared" si="116"/>
        <v>0</v>
      </c>
      <c r="H362" s="235">
        <f t="shared" si="117"/>
        <v>0</v>
      </c>
      <c r="I362" s="235"/>
      <c r="O362" s="509">
        <v>17</v>
      </c>
      <c r="P362" s="518"/>
      <c r="Q362" s="517"/>
      <c r="R362" s="515"/>
      <c r="S362" s="512"/>
      <c r="T362" s="513"/>
      <c r="U362" s="235">
        <f t="shared" si="118"/>
        <v>0</v>
      </c>
      <c r="V362" s="235">
        <f t="shared" si="119"/>
        <v>0</v>
      </c>
      <c r="W362" s="509">
        <v>28</v>
      </c>
      <c r="X362" s="516"/>
      <c r="Y362" s="517"/>
      <c r="Z362" s="512"/>
      <c r="AA362" s="512"/>
      <c r="AB362" s="513"/>
      <c r="AC362" s="235">
        <f t="shared" si="120"/>
        <v>0</v>
      </c>
      <c r="AD362" s="235">
        <f t="shared" si="121"/>
        <v>0</v>
      </c>
      <c r="AE362" s="509">
        <v>39</v>
      </c>
      <c r="AF362" s="518"/>
      <c r="AG362" s="517"/>
      <c r="AH362" s="512"/>
      <c r="AI362" s="512"/>
      <c r="AJ362" s="513"/>
      <c r="AK362" s="235">
        <f t="shared" si="122"/>
        <v>0</v>
      </c>
      <c r="AL362" s="235">
        <f t="shared" si="123"/>
        <v>0</v>
      </c>
    </row>
    <row r="363" spans="1:38" x14ac:dyDescent="0.2">
      <c r="A363" s="509">
        <v>7</v>
      </c>
      <c r="B363" s="516"/>
      <c r="C363" s="517"/>
      <c r="D363" s="512"/>
      <c r="E363" s="512"/>
      <c r="F363" s="513"/>
      <c r="G363" s="235">
        <f t="shared" si="116"/>
        <v>0</v>
      </c>
      <c r="H363" s="235">
        <f t="shared" si="117"/>
        <v>0</v>
      </c>
      <c r="I363" s="235"/>
      <c r="O363" s="509">
        <v>18</v>
      </c>
      <c r="P363" s="518"/>
      <c r="Q363" s="517"/>
      <c r="R363" s="515"/>
      <c r="S363" s="512"/>
      <c r="T363" s="513"/>
      <c r="U363" s="235">
        <f t="shared" si="118"/>
        <v>0</v>
      </c>
      <c r="V363" s="235">
        <f t="shared" si="119"/>
        <v>0</v>
      </c>
      <c r="W363" s="509">
        <v>29</v>
      </c>
      <c r="X363" s="516"/>
      <c r="Y363" s="517"/>
      <c r="Z363" s="512"/>
      <c r="AA363" s="512"/>
      <c r="AB363" s="513"/>
      <c r="AC363" s="235">
        <f t="shared" si="120"/>
        <v>0</v>
      </c>
      <c r="AD363" s="235">
        <f t="shared" si="121"/>
        <v>0</v>
      </c>
      <c r="AE363" s="509">
        <v>40</v>
      </c>
      <c r="AF363" s="518"/>
      <c r="AG363" s="517"/>
      <c r="AH363" s="512"/>
      <c r="AI363" s="512"/>
      <c r="AJ363" s="513"/>
      <c r="AK363" s="235">
        <f t="shared" si="122"/>
        <v>0</v>
      </c>
      <c r="AL363" s="235">
        <f t="shared" si="123"/>
        <v>0</v>
      </c>
    </row>
    <row r="364" spans="1:38" x14ac:dyDescent="0.2">
      <c r="A364" s="509">
        <v>8</v>
      </c>
      <c r="B364" s="516"/>
      <c r="C364" s="517"/>
      <c r="D364" s="512"/>
      <c r="E364" s="512"/>
      <c r="F364" s="513"/>
      <c r="G364" s="235">
        <f t="shared" si="116"/>
        <v>0</v>
      </c>
      <c r="H364" s="235">
        <f t="shared" si="117"/>
        <v>0</v>
      </c>
      <c r="I364" s="235"/>
      <c r="O364" s="509">
        <v>19</v>
      </c>
      <c r="P364" s="518"/>
      <c r="Q364" s="517"/>
      <c r="R364" s="515"/>
      <c r="S364" s="512"/>
      <c r="T364" s="513"/>
      <c r="U364" s="235">
        <f t="shared" si="118"/>
        <v>0</v>
      </c>
      <c r="V364" s="235">
        <f t="shared" si="119"/>
        <v>0</v>
      </c>
      <c r="W364" s="509">
        <v>30</v>
      </c>
      <c r="X364" s="516"/>
      <c r="Y364" s="517"/>
      <c r="Z364" s="512"/>
      <c r="AA364" s="512"/>
      <c r="AB364" s="513"/>
      <c r="AC364" s="235">
        <f t="shared" si="120"/>
        <v>0</v>
      </c>
      <c r="AD364" s="235">
        <f t="shared" si="121"/>
        <v>0</v>
      </c>
      <c r="AE364" s="509">
        <v>41</v>
      </c>
      <c r="AF364" s="518"/>
      <c r="AG364" s="517"/>
      <c r="AH364" s="512"/>
      <c r="AI364" s="512"/>
      <c r="AJ364" s="513"/>
      <c r="AK364" s="235">
        <f t="shared" si="122"/>
        <v>0</v>
      </c>
      <c r="AL364" s="235">
        <f t="shared" si="123"/>
        <v>0</v>
      </c>
    </row>
    <row r="365" spans="1:38" x14ac:dyDescent="0.2">
      <c r="A365" s="509">
        <v>9</v>
      </c>
      <c r="B365" s="516"/>
      <c r="C365" s="517"/>
      <c r="D365" s="512"/>
      <c r="E365" s="512"/>
      <c r="F365" s="513"/>
      <c r="G365" s="235">
        <f t="shared" si="116"/>
        <v>0</v>
      </c>
      <c r="H365" s="235">
        <f t="shared" si="117"/>
        <v>0</v>
      </c>
      <c r="I365" s="235"/>
      <c r="O365" s="509">
        <v>20</v>
      </c>
      <c r="P365" s="518"/>
      <c r="Q365" s="517"/>
      <c r="R365" s="515"/>
      <c r="S365" s="512"/>
      <c r="T365" s="513"/>
      <c r="U365" s="235">
        <f t="shared" si="118"/>
        <v>0</v>
      </c>
      <c r="V365" s="235">
        <f t="shared" si="119"/>
        <v>0</v>
      </c>
      <c r="W365" s="509">
        <v>31</v>
      </c>
      <c r="X365" s="516"/>
      <c r="Y365" s="517"/>
      <c r="Z365" s="512"/>
      <c r="AA365" s="512"/>
      <c r="AB365" s="513"/>
      <c r="AC365" s="235">
        <f t="shared" si="120"/>
        <v>0</v>
      </c>
      <c r="AD365" s="235">
        <f t="shared" si="121"/>
        <v>0</v>
      </c>
      <c r="AE365" s="509">
        <v>42</v>
      </c>
      <c r="AF365" s="518"/>
      <c r="AG365" s="517"/>
      <c r="AH365" s="512"/>
      <c r="AI365" s="512"/>
      <c r="AJ365" s="513"/>
      <c r="AK365" s="235">
        <f t="shared" si="122"/>
        <v>0</v>
      </c>
      <c r="AL365" s="235">
        <f t="shared" si="123"/>
        <v>0</v>
      </c>
    </row>
    <row r="366" spans="1:38" x14ac:dyDescent="0.2">
      <c r="A366" s="509">
        <v>10</v>
      </c>
      <c r="B366" s="516"/>
      <c r="C366" s="517"/>
      <c r="D366" s="512"/>
      <c r="E366" s="512"/>
      <c r="F366" s="513"/>
      <c r="G366" s="235">
        <f t="shared" si="116"/>
        <v>0</v>
      </c>
      <c r="H366" s="235">
        <f t="shared" si="117"/>
        <v>0</v>
      </c>
      <c r="I366" s="235"/>
      <c r="O366" s="509">
        <v>21</v>
      </c>
      <c r="P366" s="518"/>
      <c r="Q366" s="517"/>
      <c r="R366" s="515"/>
      <c r="S366" s="512"/>
      <c r="T366" s="513"/>
      <c r="U366" s="235">
        <f t="shared" si="118"/>
        <v>0</v>
      </c>
      <c r="V366" s="235">
        <f t="shared" si="119"/>
        <v>0</v>
      </c>
      <c r="W366" s="509">
        <v>32</v>
      </c>
      <c r="X366" s="516"/>
      <c r="Y366" s="517"/>
      <c r="Z366" s="512"/>
      <c r="AA366" s="512"/>
      <c r="AB366" s="513"/>
      <c r="AC366" s="235">
        <f t="shared" si="120"/>
        <v>0</v>
      </c>
      <c r="AD366" s="235">
        <f t="shared" si="121"/>
        <v>0</v>
      </c>
      <c r="AE366" s="509">
        <v>43</v>
      </c>
      <c r="AF366" s="518"/>
      <c r="AG366" s="517"/>
      <c r="AH366" s="512"/>
      <c r="AI366" s="512"/>
      <c r="AJ366" s="513"/>
      <c r="AK366" s="235">
        <f t="shared" si="122"/>
        <v>0</v>
      </c>
      <c r="AL366" s="235">
        <f t="shared" si="123"/>
        <v>0</v>
      </c>
    </row>
    <row r="367" spans="1:38" ht="13.5" thickBot="1" x14ac:dyDescent="0.25">
      <c r="A367" s="509">
        <v>11</v>
      </c>
      <c r="B367" s="516"/>
      <c r="C367" s="517"/>
      <c r="D367" s="512"/>
      <c r="E367" s="512"/>
      <c r="F367" s="513"/>
      <c r="G367" s="235">
        <f t="shared" si="116"/>
        <v>0</v>
      </c>
      <c r="H367" s="235">
        <f t="shared" si="117"/>
        <v>0</v>
      </c>
      <c r="I367" s="235"/>
      <c r="O367" s="509">
        <v>22</v>
      </c>
      <c r="P367" s="518"/>
      <c r="Q367" s="517"/>
      <c r="R367" s="515"/>
      <c r="S367" s="512"/>
      <c r="T367" s="513"/>
      <c r="U367" s="235">
        <f t="shared" si="118"/>
        <v>0</v>
      </c>
      <c r="V367" s="235">
        <f t="shared" si="119"/>
        <v>0</v>
      </c>
      <c r="W367" s="509">
        <v>33</v>
      </c>
      <c r="X367" s="516"/>
      <c r="Y367" s="517"/>
      <c r="Z367" s="512"/>
      <c r="AA367" s="512"/>
      <c r="AB367" s="513"/>
      <c r="AC367" s="235">
        <f t="shared" si="120"/>
        <v>0</v>
      </c>
      <c r="AD367" s="235">
        <f t="shared" si="121"/>
        <v>0</v>
      </c>
      <c r="AE367" s="519"/>
      <c r="AF367" s="520"/>
      <c r="AG367" s="521"/>
      <c r="AH367" s="521"/>
      <c r="AI367" s="522" t="s">
        <v>3</v>
      </c>
      <c r="AJ367" s="523">
        <f>SUM(F357:F367)+SUM(T357:T367)+SUM(AJ357:AJ366)+SUM(AB357:AB367)</f>
        <v>0</v>
      </c>
      <c r="AK367" s="235"/>
      <c r="AL367" s="235"/>
    </row>
    <row r="368" spans="1:38" x14ac:dyDescent="0.2">
      <c r="E368" s="524"/>
      <c r="G368" s="235"/>
      <c r="H368" s="235"/>
      <c r="I368" s="235"/>
      <c r="P368" s="29"/>
      <c r="S368" s="524"/>
      <c r="U368" s="235"/>
      <c r="V368" s="235"/>
      <c r="W368" s="494"/>
      <c r="AA368" s="524"/>
      <c r="AB368" s="29"/>
      <c r="AC368" s="235"/>
      <c r="AD368" s="235"/>
      <c r="AI368" s="524"/>
      <c r="AK368" s="235"/>
      <c r="AL368" s="235"/>
    </row>
    <row r="369" spans="1:38" x14ac:dyDescent="0.2">
      <c r="E369" s="524"/>
      <c r="G369" s="235"/>
      <c r="H369" s="235"/>
      <c r="I369" s="235"/>
      <c r="P369" s="29"/>
      <c r="S369" s="524"/>
      <c r="U369" s="235"/>
      <c r="V369" s="235"/>
      <c r="W369" s="494"/>
      <c r="AA369" s="524"/>
      <c r="AB369" s="29"/>
      <c r="AC369" s="235"/>
      <c r="AD369" s="235"/>
      <c r="AI369" s="524"/>
      <c r="AK369" s="235"/>
      <c r="AL369" s="235"/>
    </row>
    <row r="370" spans="1:38" x14ac:dyDescent="0.2">
      <c r="E370" s="524"/>
      <c r="G370" s="235"/>
      <c r="H370" s="235"/>
      <c r="I370" s="235"/>
      <c r="P370" s="29"/>
      <c r="S370" s="524"/>
      <c r="U370" s="235"/>
      <c r="V370" s="235"/>
      <c r="W370" s="494"/>
      <c r="AA370" s="524"/>
      <c r="AB370" s="29"/>
      <c r="AC370" s="235"/>
      <c r="AD370" s="235"/>
      <c r="AI370" s="524"/>
      <c r="AK370" s="235"/>
      <c r="AL370" s="235"/>
    </row>
    <row r="371" spans="1:38" x14ac:dyDescent="0.2">
      <c r="E371" s="524"/>
      <c r="G371" s="235"/>
      <c r="H371" s="235"/>
      <c r="I371" s="235"/>
      <c r="P371" s="29"/>
      <c r="S371" s="524"/>
      <c r="U371" s="235"/>
      <c r="V371" s="235"/>
      <c r="W371" s="494"/>
      <c r="AA371" s="524"/>
      <c r="AB371" s="29"/>
      <c r="AC371" s="235"/>
      <c r="AD371" s="235"/>
      <c r="AI371" s="524"/>
      <c r="AK371" s="235"/>
      <c r="AL371" s="235"/>
    </row>
    <row r="372" spans="1:38" x14ac:dyDescent="0.2">
      <c r="E372" s="524"/>
      <c r="G372" s="235"/>
      <c r="H372" s="235"/>
      <c r="I372" s="235"/>
      <c r="P372" s="29"/>
      <c r="S372" s="524"/>
      <c r="U372" s="235"/>
      <c r="V372" s="235"/>
      <c r="W372" s="494"/>
      <c r="AA372" s="524"/>
      <c r="AB372" s="29"/>
      <c r="AC372" s="235"/>
      <c r="AD372" s="235"/>
      <c r="AI372" s="524"/>
      <c r="AK372" s="235"/>
      <c r="AL372" s="235"/>
    </row>
    <row r="373" spans="1:38" x14ac:dyDescent="0.2">
      <c r="E373" s="524"/>
      <c r="G373" s="235"/>
      <c r="H373" s="235"/>
      <c r="I373" s="235"/>
      <c r="P373" s="29"/>
      <c r="S373" s="524"/>
      <c r="U373" s="235"/>
      <c r="V373" s="235"/>
      <c r="W373" s="494"/>
      <c r="AA373" s="524"/>
      <c r="AB373" s="29"/>
      <c r="AC373" s="235"/>
      <c r="AD373" s="235"/>
      <c r="AI373" s="524"/>
      <c r="AK373" s="235"/>
      <c r="AL373" s="235"/>
    </row>
    <row r="374" spans="1:38" ht="13.5" thickBot="1" x14ac:dyDescent="0.25">
      <c r="E374" s="524"/>
      <c r="G374" s="235"/>
      <c r="H374" s="235"/>
      <c r="I374" s="235"/>
      <c r="P374" s="29"/>
      <c r="S374" s="524"/>
      <c r="U374" s="235"/>
      <c r="V374" s="235"/>
      <c r="W374" s="494"/>
      <c r="AA374" s="524"/>
      <c r="AB374" s="29"/>
      <c r="AC374" s="235"/>
      <c r="AD374" s="235"/>
      <c r="AI374" s="524"/>
      <c r="AK374" s="235"/>
      <c r="AL374" s="235"/>
    </row>
    <row r="375" spans="1:38" ht="16.5" customHeight="1" thickBot="1" x14ac:dyDescent="0.25">
      <c r="A375" s="501">
        <v>16</v>
      </c>
      <c r="B375" s="502"/>
      <c r="C375" s="769" t="s">
        <v>33</v>
      </c>
      <c r="D375" s="769" t="s">
        <v>158</v>
      </c>
      <c r="E375" s="769" t="s">
        <v>34</v>
      </c>
      <c r="F375" s="504">
        <f>+$AJ387</f>
        <v>0</v>
      </c>
      <c r="G375" s="235"/>
      <c r="H375" s="235"/>
      <c r="I375" s="235"/>
      <c r="O375" s="501" t="s">
        <v>23</v>
      </c>
      <c r="P375" s="502"/>
      <c r="Q375" s="503" t="s">
        <v>33</v>
      </c>
      <c r="R375" s="769" t="s">
        <v>158</v>
      </c>
      <c r="S375" s="503" t="s">
        <v>34</v>
      </c>
      <c r="T375" s="504">
        <f>+$AJ387</f>
        <v>0</v>
      </c>
      <c r="U375" s="235"/>
      <c r="V375" s="235"/>
      <c r="W375" s="501">
        <v>16</v>
      </c>
      <c r="X375" s="502"/>
      <c r="Y375" s="769" t="s">
        <v>33</v>
      </c>
      <c r="Z375" s="769" t="s">
        <v>158</v>
      </c>
      <c r="AA375" s="769" t="s">
        <v>34</v>
      </c>
      <c r="AB375" s="504">
        <f>+$AJ387</f>
        <v>0</v>
      </c>
      <c r="AC375" s="235"/>
      <c r="AD375" s="235"/>
      <c r="AE375" s="772" t="s">
        <v>23</v>
      </c>
      <c r="AF375" s="502"/>
      <c r="AG375" s="769" t="s">
        <v>33</v>
      </c>
      <c r="AH375" s="769" t="s">
        <v>158</v>
      </c>
      <c r="AI375" s="769" t="s">
        <v>34</v>
      </c>
      <c r="AJ375" s="769" t="s">
        <v>18</v>
      </c>
      <c r="AK375" s="235"/>
      <c r="AL375" s="235"/>
    </row>
    <row r="376" spans="1:38" ht="25.5" x14ac:dyDescent="0.2">
      <c r="A376" s="505" t="s">
        <v>7</v>
      </c>
      <c r="B376" s="506" t="str">
        <f>+" אסמכתא " &amp; B18 &amp;"         חזרה לטבלה "</f>
        <v xml:space="preserve"> אסמכתא          חזרה לטבלה </v>
      </c>
      <c r="C376" s="771"/>
      <c r="D376" s="770"/>
      <c r="E376" s="771"/>
      <c r="F376" s="503" t="s">
        <v>18</v>
      </c>
      <c r="G376" s="235"/>
      <c r="H376" s="235"/>
      <c r="I376" s="235"/>
      <c r="O376" s="505"/>
      <c r="P376" s="506" t="str">
        <f>+" אסמכתא " &amp; B18 &amp;"         חזרה לטבלה "</f>
        <v xml:space="preserve"> אסמכתא          חזרה לטבלה </v>
      </c>
      <c r="Q376" s="507"/>
      <c r="R376" s="770"/>
      <c r="S376" s="507"/>
      <c r="T376" s="503" t="s">
        <v>18</v>
      </c>
      <c r="U376" s="235"/>
      <c r="V376" s="235"/>
      <c r="W376" s="505" t="s">
        <v>7</v>
      </c>
      <c r="X376" s="506" t="str">
        <f>+" אסמכתא " &amp; B18 &amp;"         חזרה לטבלה "</f>
        <v xml:space="preserve"> אסמכתא          חזרה לטבלה </v>
      </c>
      <c r="Y376" s="771"/>
      <c r="Z376" s="770"/>
      <c r="AA376" s="771"/>
      <c r="AB376" s="503" t="s">
        <v>18</v>
      </c>
      <c r="AC376" s="235"/>
      <c r="AD376" s="235"/>
      <c r="AE376" s="773"/>
      <c r="AF376" s="506" t="str">
        <f>+" אסמכתא " &amp; B18 &amp;"         חזרה לטבלה "</f>
        <v xml:space="preserve"> אסמכתא          חזרה לטבלה </v>
      </c>
      <c r="AG376" s="771"/>
      <c r="AH376" s="770"/>
      <c r="AI376" s="771"/>
      <c r="AJ376" s="771"/>
      <c r="AK376" s="235"/>
      <c r="AL376" s="235"/>
    </row>
    <row r="377" spans="1:38" x14ac:dyDescent="0.2">
      <c r="A377" s="509">
        <v>1</v>
      </c>
      <c r="B377" s="516"/>
      <c r="C377" s="517"/>
      <c r="D377" s="512"/>
      <c r="E377" s="512"/>
      <c r="F377" s="513"/>
      <c r="G377" s="235">
        <f t="shared" ref="G377:G387" si="124">IF(AND((COUNTA($C$18)=1),(COUNTA(F377)=1),($C$18&lt;&gt;0),(OR((E377&lt;$C$62),(E377&gt;($E$62+61))))),1,0)</f>
        <v>0</v>
      </c>
      <c r="H377" s="235">
        <f t="shared" ref="H377:H387" si="125">IF(AND((COUNTA($C$18)=1),(COUNTA(F377)=1),($C$18&lt;&gt;0),(OR((D377&lt;$C$62),(D377&gt;($E$62))))),1,0)</f>
        <v>0</v>
      </c>
      <c r="I377" s="235"/>
      <c r="O377" s="509">
        <v>12</v>
      </c>
      <c r="P377" s="518"/>
      <c r="Q377" s="517"/>
      <c r="R377" s="515"/>
      <c r="S377" s="512"/>
      <c r="T377" s="513"/>
      <c r="U377" s="235">
        <f t="shared" ref="U377:U387" si="126">IF(AND((COUNTA($C$18)=1),(COUNTA(T377)=1),($C$18&lt;&gt;0),(OR((S377&lt;$C$62),(S377&gt;($E$62+61))))),1,0)</f>
        <v>0</v>
      </c>
      <c r="V377" s="235">
        <f t="shared" ref="V377:V387" si="127">IF(AND((COUNTA($C$18)=1),(COUNTA(T377)=1),($C$18&lt;&gt;0),(OR((R377&lt;$C$62),(R377&gt;($E$62))))),1,0)</f>
        <v>0</v>
      </c>
      <c r="W377" s="509">
        <v>23</v>
      </c>
      <c r="X377" s="516"/>
      <c r="Y377" s="517"/>
      <c r="Z377" s="512"/>
      <c r="AA377" s="512"/>
      <c r="AB377" s="513"/>
      <c r="AC377" s="235">
        <f t="shared" ref="AC377:AC387" si="128">IF(AND((COUNTA($C$18)=1),(COUNTA(AB377)=1),($C$18&lt;&gt;0),(OR((AA377&lt;$C$62),(AA377&gt;($E$62+61))))),1,0)</f>
        <v>0</v>
      </c>
      <c r="AD377" s="235">
        <f t="shared" ref="AD377:AD387" si="129">IF(AND((COUNTA($C$18)=1),(COUNTA(AB377)=1),($C$18&lt;&gt;0),(OR((Z377&lt;$C$62),(Z377&gt;($E$62))))),1,0)</f>
        <v>0</v>
      </c>
      <c r="AE377" s="509">
        <v>34</v>
      </c>
      <c r="AF377" s="518"/>
      <c r="AG377" s="517"/>
      <c r="AH377" s="512"/>
      <c r="AI377" s="512"/>
      <c r="AJ377" s="513"/>
      <c r="AK377" s="235">
        <f t="shared" ref="AK377:AK386" si="130">IF(AND((COUNTA($C$18)=1),(COUNTA(AJ377)=1),($C$18&lt;&gt;0),(OR((AI377&lt;$C$62),(AI377&gt;($E$62+61))))),1,0)</f>
        <v>0</v>
      </c>
      <c r="AL377" s="235">
        <f t="shared" ref="AL377:AL386" si="131">IF(AND((COUNTA($C$18)=1),(COUNTA(AJ377)=1),($C$18&lt;&gt;0),(OR((AH377&lt;$C$62),(AH377&gt;($E$62))))),1,0)</f>
        <v>0</v>
      </c>
    </row>
    <row r="378" spans="1:38" x14ac:dyDescent="0.2">
      <c r="A378" s="509">
        <v>2</v>
      </c>
      <c r="B378" s="516"/>
      <c r="C378" s="517"/>
      <c r="D378" s="512"/>
      <c r="E378" s="512"/>
      <c r="F378" s="513"/>
      <c r="G378" s="235">
        <f t="shared" si="124"/>
        <v>0</v>
      </c>
      <c r="H378" s="235">
        <f t="shared" si="125"/>
        <v>0</v>
      </c>
      <c r="I378" s="235"/>
      <c r="O378" s="509">
        <v>13</v>
      </c>
      <c r="P378" s="518"/>
      <c r="Q378" s="517"/>
      <c r="R378" s="515"/>
      <c r="S378" s="512"/>
      <c r="T378" s="513"/>
      <c r="U378" s="235">
        <f t="shared" si="126"/>
        <v>0</v>
      </c>
      <c r="V378" s="235">
        <f t="shared" si="127"/>
        <v>0</v>
      </c>
      <c r="W378" s="509">
        <v>24</v>
      </c>
      <c r="X378" s="516"/>
      <c r="Y378" s="517"/>
      <c r="Z378" s="512"/>
      <c r="AA378" s="512"/>
      <c r="AB378" s="513"/>
      <c r="AC378" s="235">
        <f t="shared" si="128"/>
        <v>0</v>
      </c>
      <c r="AD378" s="235">
        <f t="shared" si="129"/>
        <v>0</v>
      </c>
      <c r="AE378" s="509">
        <v>35</v>
      </c>
      <c r="AF378" s="518"/>
      <c r="AG378" s="517"/>
      <c r="AH378" s="512"/>
      <c r="AI378" s="512"/>
      <c r="AJ378" s="513"/>
      <c r="AK378" s="235">
        <f t="shared" si="130"/>
        <v>0</v>
      </c>
      <c r="AL378" s="235">
        <f t="shared" si="131"/>
        <v>0</v>
      </c>
    </row>
    <row r="379" spans="1:38" x14ac:dyDescent="0.2">
      <c r="A379" s="509">
        <v>3</v>
      </c>
      <c r="B379" s="516"/>
      <c r="C379" s="517"/>
      <c r="D379" s="512"/>
      <c r="E379" s="512"/>
      <c r="F379" s="513"/>
      <c r="G379" s="235">
        <f t="shared" si="124"/>
        <v>0</v>
      </c>
      <c r="H379" s="235">
        <f t="shared" si="125"/>
        <v>0</v>
      </c>
      <c r="I379" s="235"/>
      <c r="O379" s="509">
        <v>14</v>
      </c>
      <c r="P379" s="518"/>
      <c r="Q379" s="517"/>
      <c r="R379" s="515"/>
      <c r="S379" s="512"/>
      <c r="T379" s="513"/>
      <c r="U379" s="235">
        <f t="shared" si="126"/>
        <v>0</v>
      </c>
      <c r="V379" s="235">
        <f t="shared" si="127"/>
        <v>0</v>
      </c>
      <c r="W379" s="509">
        <v>25</v>
      </c>
      <c r="X379" s="516"/>
      <c r="Y379" s="517"/>
      <c r="Z379" s="512"/>
      <c r="AA379" s="512"/>
      <c r="AB379" s="513"/>
      <c r="AC379" s="235">
        <f t="shared" si="128"/>
        <v>0</v>
      </c>
      <c r="AD379" s="235">
        <f t="shared" si="129"/>
        <v>0</v>
      </c>
      <c r="AE379" s="509">
        <v>36</v>
      </c>
      <c r="AF379" s="518"/>
      <c r="AG379" s="517"/>
      <c r="AH379" s="512"/>
      <c r="AI379" s="512"/>
      <c r="AJ379" s="513"/>
      <c r="AK379" s="235">
        <f t="shared" si="130"/>
        <v>0</v>
      </c>
      <c r="AL379" s="235">
        <f t="shared" si="131"/>
        <v>0</v>
      </c>
    </row>
    <row r="380" spans="1:38" x14ac:dyDescent="0.2">
      <c r="A380" s="509">
        <v>4</v>
      </c>
      <c r="B380" s="516"/>
      <c r="C380" s="517"/>
      <c r="D380" s="512"/>
      <c r="E380" s="512"/>
      <c r="F380" s="513"/>
      <c r="G380" s="235">
        <f t="shared" si="124"/>
        <v>0</v>
      </c>
      <c r="H380" s="235">
        <f t="shared" si="125"/>
        <v>0</v>
      </c>
      <c r="I380" s="235"/>
      <c r="O380" s="509">
        <v>15</v>
      </c>
      <c r="P380" s="518"/>
      <c r="Q380" s="517"/>
      <c r="R380" s="515"/>
      <c r="S380" s="512"/>
      <c r="T380" s="513"/>
      <c r="U380" s="235">
        <f t="shared" si="126"/>
        <v>0</v>
      </c>
      <c r="V380" s="235">
        <f t="shared" si="127"/>
        <v>0</v>
      </c>
      <c r="W380" s="509">
        <v>26</v>
      </c>
      <c r="X380" s="516"/>
      <c r="Y380" s="517"/>
      <c r="Z380" s="512"/>
      <c r="AA380" s="512"/>
      <c r="AB380" s="513"/>
      <c r="AC380" s="235">
        <f t="shared" si="128"/>
        <v>0</v>
      </c>
      <c r="AD380" s="235">
        <f t="shared" si="129"/>
        <v>0</v>
      </c>
      <c r="AE380" s="509">
        <v>37</v>
      </c>
      <c r="AF380" s="518"/>
      <c r="AG380" s="517"/>
      <c r="AH380" s="512"/>
      <c r="AI380" s="512"/>
      <c r="AJ380" s="513"/>
      <c r="AK380" s="235">
        <f t="shared" si="130"/>
        <v>0</v>
      </c>
      <c r="AL380" s="235">
        <f t="shared" si="131"/>
        <v>0</v>
      </c>
    </row>
    <row r="381" spans="1:38" x14ac:dyDescent="0.2">
      <c r="A381" s="509">
        <v>5</v>
      </c>
      <c r="B381" s="516"/>
      <c r="C381" s="517"/>
      <c r="D381" s="512"/>
      <c r="E381" s="512"/>
      <c r="F381" s="513"/>
      <c r="G381" s="235">
        <f t="shared" si="124"/>
        <v>0</v>
      </c>
      <c r="H381" s="235">
        <f t="shared" si="125"/>
        <v>0</v>
      </c>
      <c r="I381" s="235"/>
      <c r="O381" s="509">
        <v>16</v>
      </c>
      <c r="P381" s="518"/>
      <c r="Q381" s="517"/>
      <c r="R381" s="515"/>
      <c r="S381" s="512"/>
      <c r="T381" s="513"/>
      <c r="U381" s="235">
        <f t="shared" si="126"/>
        <v>0</v>
      </c>
      <c r="V381" s="235">
        <f t="shared" si="127"/>
        <v>0</v>
      </c>
      <c r="W381" s="509">
        <v>27</v>
      </c>
      <c r="X381" s="516"/>
      <c r="Y381" s="517"/>
      <c r="Z381" s="512"/>
      <c r="AA381" s="512"/>
      <c r="AB381" s="513"/>
      <c r="AC381" s="235">
        <f t="shared" si="128"/>
        <v>0</v>
      </c>
      <c r="AD381" s="235">
        <f t="shared" si="129"/>
        <v>0</v>
      </c>
      <c r="AE381" s="509">
        <v>38</v>
      </c>
      <c r="AF381" s="518"/>
      <c r="AG381" s="517"/>
      <c r="AH381" s="512"/>
      <c r="AI381" s="512"/>
      <c r="AJ381" s="513"/>
      <c r="AK381" s="235">
        <f t="shared" si="130"/>
        <v>0</v>
      </c>
      <c r="AL381" s="235">
        <f t="shared" si="131"/>
        <v>0</v>
      </c>
    </row>
    <row r="382" spans="1:38" x14ac:dyDescent="0.2">
      <c r="A382" s="509">
        <v>6</v>
      </c>
      <c r="B382" s="516"/>
      <c r="C382" s="517"/>
      <c r="D382" s="512"/>
      <c r="E382" s="512"/>
      <c r="F382" s="513"/>
      <c r="G382" s="235">
        <f t="shared" si="124"/>
        <v>0</v>
      </c>
      <c r="H382" s="235">
        <f t="shared" si="125"/>
        <v>0</v>
      </c>
      <c r="I382" s="235"/>
      <c r="O382" s="509">
        <v>17</v>
      </c>
      <c r="P382" s="518"/>
      <c r="Q382" s="517"/>
      <c r="R382" s="515"/>
      <c r="S382" s="512"/>
      <c r="T382" s="513"/>
      <c r="U382" s="235">
        <f t="shared" si="126"/>
        <v>0</v>
      </c>
      <c r="V382" s="235">
        <f t="shared" si="127"/>
        <v>0</v>
      </c>
      <c r="W382" s="509">
        <v>28</v>
      </c>
      <c r="X382" s="516"/>
      <c r="Y382" s="517"/>
      <c r="Z382" s="512"/>
      <c r="AA382" s="512"/>
      <c r="AB382" s="513"/>
      <c r="AC382" s="235">
        <f t="shared" si="128"/>
        <v>0</v>
      </c>
      <c r="AD382" s="235">
        <f t="shared" si="129"/>
        <v>0</v>
      </c>
      <c r="AE382" s="509">
        <v>39</v>
      </c>
      <c r="AF382" s="518"/>
      <c r="AG382" s="517"/>
      <c r="AH382" s="512"/>
      <c r="AI382" s="512"/>
      <c r="AJ382" s="513"/>
      <c r="AK382" s="235">
        <f t="shared" si="130"/>
        <v>0</v>
      </c>
      <c r="AL382" s="235">
        <f t="shared" si="131"/>
        <v>0</v>
      </c>
    </row>
    <row r="383" spans="1:38" x14ac:dyDescent="0.2">
      <c r="A383" s="509">
        <v>7</v>
      </c>
      <c r="B383" s="516"/>
      <c r="C383" s="517"/>
      <c r="D383" s="512"/>
      <c r="E383" s="512"/>
      <c r="F383" s="513"/>
      <c r="G383" s="235">
        <f t="shared" si="124"/>
        <v>0</v>
      </c>
      <c r="H383" s="235">
        <f t="shared" si="125"/>
        <v>0</v>
      </c>
      <c r="I383" s="235"/>
      <c r="O383" s="509">
        <v>18</v>
      </c>
      <c r="P383" s="518"/>
      <c r="Q383" s="517"/>
      <c r="R383" s="515"/>
      <c r="S383" s="512"/>
      <c r="T383" s="513"/>
      <c r="U383" s="235">
        <f t="shared" si="126"/>
        <v>0</v>
      </c>
      <c r="V383" s="235">
        <f t="shared" si="127"/>
        <v>0</v>
      </c>
      <c r="W383" s="509">
        <v>29</v>
      </c>
      <c r="X383" s="516"/>
      <c r="Y383" s="517"/>
      <c r="Z383" s="512"/>
      <c r="AA383" s="512"/>
      <c r="AB383" s="513"/>
      <c r="AC383" s="235">
        <f t="shared" si="128"/>
        <v>0</v>
      </c>
      <c r="AD383" s="235">
        <f t="shared" si="129"/>
        <v>0</v>
      </c>
      <c r="AE383" s="509">
        <v>40</v>
      </c>
      <c r="AF383" s="518"/>
      <c r="AG383" s="517"/>
      <c r="AH383" s="512"/>
      <c r="AI383" s="512"/>
      <c r="AJ383" s="513"/>
      <c r="AK383" s="235">
        <f t="shared" si="130"/>
        <v>0</v>
      </c>
      <c r="AL383" s="235">
        <f t="shared" si="131"/>
        <v>0</v>
      </c>
    </row>
    <row r="384" spans="1:38" x14ac:dyDescent="0.2">
      <c r="A384" s="509">
        <v>8</v>
      </c>
      <c r="B384" s="516"/>
      <c r="C384" s="517"/>
      <c r="D384" s="512"/>
      <c r="E384" s="512"/>
      <c r="F384" s="513"/>
      <c r="G384" s="235">
        <f t="shared" si="124"/>
        <v>0</v>
      </c>
      <c r="H384" s="235">
        <f t="shared" si="125"/>
        <v>0</v>
      </c>
      <c r="I384" s="235"/>
      <c r="O384" s="509">
        <v>19</v>
      </c>
      <c r="P384" s="518"/>
      <c r="Q384" s="517"/>
      <c r="R384" s="515"/>
      <c r="S384" s="512"/>
      <c r="T384" s="513"/>
      <c r="U384" s="235">
        <f t="shared" si="126"/>
        <v>0</v>
      </c>
      <c r="V384" s="235">
        <f t="shared" si="127"/>
        <v>0</v>
      </c>
      <c r="W384" s="509">
        <v>30</v>
      </c>
      <c r="X384" s="516"/>
      <c r="Y384" s="517"/>
      <c r="Z384" s="512"/>
      <c r="AA384" s="512"/>
      <c r="AB384" s="513"/>
      <c r="AC384" s="235">
        <f t="shared" si="128"/>
        <v>0</v>
      </c>
      <c r="AD384" s="235">
        <f t="shared" si="129"/>
        <v>0</v>
      </c>
      <c r="AE384" s="509">
        <v>41</v>
      </c>
      <c r="AF384" s="518"/>
      <c r="AG384" s="517"/>
      <c r="AH384" s="512"/>
      <c r="AI384" s="512"/>
      <c r="AJ384" s="513"/>
      <c r="AK384" s="235">
        <f t="shared" si="130"/>
        <v>0</v>
      </c>
      <c r="AL384" s="235">
        <f t="shared" si="131"/>
        <v>0</v>
      </c>
    </row>
    <row r="385" spans="1:38" x14ac:dyDescent="0.2">
      <c r="A385" s="509">
        <v>9</v>
      </c>
      <c r="B385" s="516"/>
      <c r="C385" s="517"/>
      <c r="D385" s="512"/>
      <c r="E385" s="512"/>
      <c r="F385" s="513"/>
      <c r="G385" s="235">
        <f t="shared" si="124"/>
        <v>0</v>
      </c>
      <c r="H385" s="235">
        <f t="shared" si="125"/>
        <v>0</v>
      </c>
      <c r="I385" s="235"/>
      <c r="O385" s="509">
        <v>20</v>
      </c>
      <c r="P385" s="518"/>
      <c r="Q385" s="517"/>
      <c r="R385" s="515"/>
      <c r="S385" s="512"/>
      <c r="T385" s="513"/>
      <c r="U385" s="235">
        <f t="shared" si="126"/>
        <v>0</v>
      </c>
      <c r="V385" s="235">
        <f t="shared" si="127"/>
        <v>0</v>
      </c>
      <c r="W385" s="509">
        <v>31</v>
      </c>
      <c r="X385" s="516"/>
      <c r="Y385" s="517"/>
      <c r="Z385" s="512"/>
      <c r="AA385" s="512"/>
      <c r="AB385" s="513"/>
      <c r="AC385" s="235">
        <f t="shared" si="128"/>
        <v>0</v>
      </c>
      <c r="AD385" s="235">
        <f t="shared" si="129"/>
        <v>0</v>
      </c>
      <c r="AE385" s="509">
        <v>42</v>
      </c>
      <c r="AF385" s="518"/>
      <c r="AG385" s="517"/>
      <c r="AH385" s="512"/>
      <c r="AI385" s="512"/>
      <c r="AJ385" s="513"/>
      <c r="AK385" s="235">
        <f t="shared" si="130"/>
        <v>0</v>
      </c>
      <c r="AL385" s="235">
        <f t="shared" si="131"/>
        <v>0</v>
      </c>
    </row>
    <row r="386" spans="1:38" x14ac:dyDescent="0.2">
      <c r="A386" s="509">
        <v>10</v>
      </c>
      <c r="B386" s="516"/>
      <c r="C386" s="517"/>
      <c r="D386" s="512"/>
      <c r="E386" s="512"/>
      <c r="F386" s="513"/>
      <c r="G386" s="235">
        <f t="shared" si="124"/>
        <v>0</v>
      </c>
      <c r="H386" s="235">
        <f t="shared" si="125"/>
        <v>0</v>
      </c>
      <c r="I386" s="235"/>
      <c r="O386" s="509">
        <v>21</v>
      </c>
      <c r="P386" s="518"/>
      <c r="Q386" s="517"/>
      <c r="R386" s="515"/>
      <c r="S386" s="512"/>
      <c r="T386" s="513"/>
      <c r="U386" s="235">
        <f t="shared" si="126"/>
        <v>0</v>
      </c>
      <c r="V386" s="235">
        <f t="shared" si="127"/>
        <v>0</v>
      </c>
      <c r="W386" s="509">
        <v>32</v>
      </c>
      <c r="X386" s="516"/>
      <c r="Y386" s="517"/>
      <c r="Z386" s="512"/>
      <c r="AA386" s="512"/>
      <c r="AB386" s="513"/>
      <c r="AC386" s="235">
        <f t="shared" si="128"/>
        <v>0</v>
      </c>
      <c r="AD386" s="235">
        <f t="shared" si="129"/>
        <v>0</v>
      </c>
      <c r="AE386" s="509">
        <v>43</v>
      </c>
      <c r="AF386" s="518"/>
      <c r="AG386" s="517"/>
      <c r="AH386" s="512"/>
      <c r="AI386" s="512"/>
      <c r="AJ386" s="513"/>
      <c r="AK386" s="235">
        <f t="shared" si="130"/>
        <v>0</v>
      </c>
      <c r="AL386" s="235">
        <f t="shared" si="131"/>
        <v>0</v>
      </c>
    </row>
    <row r="387" spans="1:38" ht="13.5" thickBot="1" x14ac:dyDescent="0.25">
      <c r="A387" s="509">
        <v>11</v>
      </c>
      <c r="B387" s="516"/>
      <c r="C387" s="517"/>
      <c r="D387" s="512"/>
      <c r="E387" s="512"/>
      <c r="F387" s="513"/>
      <c r="G387" s="235">
        <f t="shared" si="124"/>
        <v>0</v>
      </c>
      <c r="H387" s="235">
        <f t="shared" si="125"/>
        <v>0</v>
      </c>
      <c r="I387" s="235"/>
      <c r="O387" s="509">
        <v>22</v>
      </c>
      <c r="P387" s="518"/>
      <c r="Q387" s="517"/>
      <c r="R387" s="515"/>
      <c r="S387" s="512"/>
      <c r="T387" s="513"/>
      <c r="U387" s="235">
        <f t="shared" si="126"/>
        <v>0</v>
      </c>
      <c r="V387" s="235">
        <f t="shared" si="127"/>
        <v>0</v>
      </c>
      <c r="W387" s="509">
        <v>33</v>
      </c>
      <c r="X387" s="516"/>
      <c r="Y387" s="517"/>
      <c r="Z387" s="512"/>
      <c r="AA387" s="512"/>
      <c r="AB387" s="513"/>
      <c r="AC387" s="235">
        <f t="shared" si="128"/>
        <v>0</v>
      </c>
      <c r="AD387" s="235">
        <f t="shared" si="129"/>
        <v>0</v>
      </c>
      <c r="AE387" s="519"/>
      <c r="AF387" s="520"/>
      <c r="AG387" s="521"/>
      <c r="AH387" s="521"/>
      <c r="AI387" s="522" t="s">
        <v>3</v>
      </c>
      <c r="AJ387" s="523">
        <f>SUM(F377:F387)+SUM(T377:T387)+SUM(AJ377:AJ386)+SUM(AB377:AB387)</f>
        <v>0</v>
      </c>
      <c r="AK387" s="235"/>
      <c r="AL387" s="235"/>
    </row>
    <row r="388" spans="1:38" x14ac:dyDescent="0.2">
      <c r="E388" s="524"/>
      <c r="G388" s="235"/>
      <c r="H388" s="235"/>
      <c r="I388" s="235"/>
      <c r="P388" s="29"/>
      <c r="S388" s="524"/>
      <c r="U388" s="235"/>
      <c r="V388" s="235"/>
      <c r="W388" s="494"/>
      <c r="AA388" s="524"/>
      <c r="AB388" s="29"/>
      <c r="AC388" s="235"/>
      <c r="AD388" s="235"/>
      <c r="AI388" s="524"/>
      <c r="AK388" s="235"/>
      <c r="AL388" s="235"/>
    </row>
    <row r="389" spans="1:38" x14ac:dyDescent="0.2">
      <c r="E389" s="524"/>
      <c r="G389" s="235"/>
      <c r="H389" s="235"/>
      <c r="I389" s="235"/>
      <c r="P389" s="29"/>
      <c r="S389" s="524"/>
      <c r="U389" s="235"/>
      <c r="V389" s="235"/>
      <c r="W389" s="494"/>
      <c r="AA389" s="524"/>
      <c r="AB389" s="29"/>
      <c r="AC389" s="235"/>
      <c r="AD389" s="235"/>
      <c r="AI389" s="524"/>
      <c r="AK389" s="235"/>
      <c r="AL389" s="235"/>
    </row>
    <row r="390" spans="1:38" x14ac:dyDescent="0.2">
      <c r="E390" s="524"/>
      <c r="G390" s="235"/>
      <c r="H390" s="235"/>
      <c r="I390" s="235"/>
      <c r="P390" s="29"/>
      <c r="S390" s="524"/>
      <c r="U390" s="235"/>
      <c r="V390" s="235"/>
      <c r="W390" s="494"/>
      <c r="AA390" s="524"/>
      <c r="AB390" s="29"/>
      <c r="AC390" s="235"/>
      <c r="AD390" s="235"/>
      <c r="AI390" s="524"/>
      <c r="AK390" s="235"/>
      <c r="AL390" s="235"/>
    </row>
    <row r="391" spans="1:38" x14ac:dyDescent="0.2">
      <c r="E391" s="524"/>
      <c r="G391" s="235"/>
      <c r="H391" s="235"/>
      <c r="I391" s="235"/>
      <c r="P391" s="29"/>
      <c r="S391" s="524"/>
      <c r="U391" s="235"/>
      <c r="V391" s="235"/>
      <c r="W391" s="494"/>
      <c r="AA391" s="524"/>
      <c r="AB391" s="29"/>
      <c r="AC391" s="235"/>
      <c r="AD391" s="235"/>
      <c r="AI391" s="524"/>
      <c r="AK391" s="235"/>
      <c r="AL391" s="235"/>
    </row>
    <row r="392" spans="1:38" x14ac:dyDescent="0.2">
      <c r="E392" s="524"/>
      <c r="G392" s="235"/>
      <c r="H392" s="235"/>
      <c r="I392" s="235"/>
      <c r="P392" s="29"/>
      <c r="S392" s="524"/>
      <c r="U392" s="235"/>
      <c r="V392" s="235"/>
      <c r="W392" s="494"/>
      <c r="AA392" s="524"/>
      <c r="AB392" s="29"/>
      <c r="AC392" s="235"/>
      <c r="AD392" s="235"/>
      <c r="AI392" s="524"/>
      <c r="AK392" s="235"/>
      <c r="AL392" s="235"/>
    </row>
    <row r="393" spans="1:38" x14ac:dyDescent="0.2">
      <c r="E393" s="524"/>
      <c r="G393" s="235"/>
      <c r="H393" s="235"/>
      <c r="I393" s="235"/>
      <c r="P393" s="29"/>
      <c r="S393" s="524"/>
      <c r="U393" s="235"/>
      <c r="V393" s="235"/>
      <c r="W393" s="494"/>
      <c r="AA393" s="524"/>
      <c r="AB393" s="29"/>
      <c r="AC393" s="235"/>
      <c r="AD393" s="235"/>
      <c r="AI393" s="524"/>
      <c r="AK393" s="235"/>
      <c r="AL393" s="235"/>
    </row>
    <row r="394" spans="1:38" ht="13.5" thickBot="1" x14ac:dyDescent="0.25">
      <c r="E394" s="524"/>
      <c r="G394" s="235"/>
      <c r="H394" s="235"/>
      <c r="I394" s="235"/>
      <c r="P394" s="29"/>
      <c r="S394" s="524"/>
      <c r="U394" s="235"/>
      <c r="V394" s="235"/>
      <c r="W394" s="494"/>
      <c r="AA394" s="524"/>
      <c r="AB394" s="29"/>
      <c r="AC394" s="235"/>
      <c r="AD394" s="235"/>
      <c r="AI394" s="524"/>
      <c r="AK394" s="235"/>
      <c r="AL394" s="235"/>
    </row>
    <row r="395" spans="1:38" ht="16.5" customHeight="1" thickBot="1" x14ac:dyDescent="0.25">
      <c r="A395" s="501">
        <v>17</v>
      </c>
      <c r="B395" s="502"/>
      <c r="C395" s="769" t="s">
        <v>33</v>
      </c>
      <c r="D395" s="769" t="s">
        <v>158</v>
      </c>
      <c r="E395" s="769" t="s">
        <v>34</v>
      </c>
      <c r="F395" s="504">
        <f>+$AJ407</f>
        <v>0</v>
      </c>
      <c r="G395" s="235"/>
      <c r="H395" s="235"/>
      <c r="I395" s="235"/>
      <c r="O395" s="501" t="s">
        <v>23</v>
      </c>
      <c r="P395" s="502"/>
      <c r="Q395" s="503" t="s">
        <v>33</v>
      </c>
      <c r="R395" s="769" t="s">
        <v>158</v>
      </c>
      <c r="S395" s="503" t="s">
        <v>34</v>
      </c>
      <c r="T395" s="504">
        <f>+$AJ407</f>
        <v>0</v>
      </c>
      <c r="U395" s="235"/>
      <c r="V395" s="235"/>
      <c r="W395" s="501">
        <v>17</v>
      </c>
      <c r="X395" s="502"/>
      <c r="Y395" s="769" t="s">
        <v>33</v>
      </c>
      <c r="Z395" s="769" t="s">
        <v>158</v>
      </c>
      <c r="AA395" s="769" t="s">
        <v>34</v>
      </c>
      <c r="AB395" s="504">
        <f>+$AJ407</f>
        <v>0</v>
      </c>
      <c r="AC395" s="235"/>
      <c r="AD395" s="235"/>
      <c r="AE395" s="772" t="s">
        <v>23</v>
      </c>
      <c r="AF395" s="502"/>
      <c r="AG395" s="769" t="s">
        <v>33</v>
      </c>
      <c r="AH395" s="769" t="s">
        <v>158</v>
      </c>
      <c r="AI395" s="769" t="s">
        <v>34</v>
      </c>
      <c r="AJ395" s="769" t="s">
        <v>18</v>
      </c>
      <c r="AK395" s="235"/>
      <c r="AL395" s="235"/>
    </row>
    <row r="396" spans="1:38" ht="25.5" x14ac:dyDescent="0.2">
      <c r="A396" s="505" t="s">
        <v>7</v>
      </c>
      <c r="B396" s="506" t="str">
        <f>+" אסמכתא " &amp; B19 &amp;"         חזרה לטבלה "</f>
        <v xml:space="preserve"> אסמכתא          חזרה לטבלה </v>
      </c>
      <c r="C396" s="771"/>
      <c r="D396" s="770"/>
      <c r="E396" s="771"/>
      <c r="F396" s="503" t="s">
        <v>18</v>
      </c>
      <c r="G396" s="235"/>
      <c r="H396" s="235"/>
      <c r="I396" s="235"/>
      <c r="O396" s="505"/>
      <c r="P396" s="506" t="str">
        <f>+" אסמכתא " &amp; B19 &amp;"         חזרה לטבלה "</f>
        <v xml:space="preserve"> אסמכתא          חזרה לטבלה </v>
      </c>
      <c r="Q396" s="507"/>
      <c r="R396" s="770"/>
      <c r="S396" s="507"/>
      <c r="T396" s="503" t="s">
        <v>18</v>
      </c>
      <c r="U396" s="235"/>
      <c r="V396" s="235"/>
      <c r="W396" s="505" t="s">
        <v>7</v>
      </c>
      <c r="X396" s="506" t="str">
        <f>+" אסמכתא " &amp; B19 &amp;"         חזרה לטבלה "</f>
        <v xml:space="preserve"> אסמכתא          חזרה לטבלה </v>
      </c>
      <c r="Y396" s="771"/>
      <c r="Z396" s="770"/>
      <c r="AA396" s="771"/>
      <c r="AB396" s="503" t="s">
        <v>18</v>
      </c>
      <c r="AC396" s="235"/>
      <c r="AD396" s="235"/>
      <c r="AE396" s="773"/>
      <c r="AF396" s="506" t="str">
        <f>+" אסמכתא " &amp; B19 &amp;"         חזרה לטבלה "</f>
        <v xml:space="preserve"> אסמכתא          חזרה לטבלה </v>
      </c>
      <c r="AG396" s="771"/>
      <c r="AH396" s="770"/>
      <c r="AI396" s="771"/>
      <c r="AJ396" s="771"/>
      <c r="AK396" s="235"/>
      <c r="AL396" s="235"/>
    </row>
    <row r="397" spans="1:38" x14ac:dyDescent="0.2">
      <c r="A397" s="509">
        <v>1</v>
      </c>
      <c r="B397" s="516"/>
      <c r="C397" s="517"/>
      <c r="D397" s="512"/>
      <c r="E397" s="512"/>
      <c r="F397" s="513"/>
      <c r="G397" s="235">
        <f t="shared" ref="G397:G407" si="132">IF(AND((COUNTA($C$19)=1),(COUNTA(F397)=1),($C$19&lt;&gt;0),(OR((E397&lt;$C$62),(E397&gt;($E$62+61))))),1,0)</f>
        <v>0</v>
      </c>
      <c r="H397" s="235">
        <f t="shared" ref="H397:H407" si="133">IF(AND((COUNTA($C$19)=1),(COUNTA(F397)=1),($C$19&lt;&gt;0),(OR((D397&lt;$C$62),(D397&gt;($E$62))))),1,0)</f>
        <v>0</v>
      </c>
      <c r="I397" s="235"/>
      <c r="O397" s="509">
        <v>12</v>
      </c>
      <c r="P397" s="518"/>
      <c r="Q397" s="517"/>
      <c r="R397" s="515"/>
      <c r="S397" s="512"/>
      <c r="T397" s="513"/>
      <c r="U397" s="235">
        <f t="shared" ref="U397:U407" si="134">IF(AND((COUNTA($C$19)=1),(COUNTA(T397)=1),($C$19&lt;&gt;0),(OR((S397&lt;$C$62),(S397&gt;($E$62+61))))),1,0)</f>
        <v>0</v>
      </c>
      <c r="V397" s="235">
        <f t="shared" ref="V397:V407" si="135">IF(AND((COUNTA($C$19)=1),(COUNTA(T397)=1),($C$19&lt;&gt;0),(OR((R397&lt;$C$62),(R397&gt;($E$62))))),1,0)</f>
        <v>0</v>
      </c>
      <c r="W397" s="509">
        <v>23</v>
      </c>
      <c r="X397" s="516"/>
      <c r="Y397" s="517"/>
      <c r="Z397" s="512"/>
      <c r="AA397" s="512"/>
      <c r="AB397" s="513"/>
      <c r="AC397" s="235">
        <f t="shared" ref="AC397:AC407" si="136">IF(AND((COUNTA($C$19)=1),(COUNTA(AB397)=1),($C$19&lt;&gt;0),(OR((AA397&lt;$C$62),(AA397&gt;($E$62+61))))),1,0)</f>
        <v>0</v>
      </c>
      <c r="AD397" s="235">
        <f t="shared" ref="AD397:AD407" si="137">IF(AND((COUNTA($C$19)=1),(COUNTA(AB397)=1),($C$19&lt;&gt;0),(OR((Z397&lt;$C$62),(Z397&gt;($E$62))))),1,0)</f>
        <v>0</v>
      </c>
      <c r="AE397" s="509">
        <v>34</v>
      </c>
      <c r="AF397" s="518"/>
      <c r="AG397" s="517"/>
      <c r="AH397" s="512"/>
      <c r="AI397" s="512"/>
      <c r="AJ397" s="513"/>
      <c r="AK397" s="235">
        <f t="shared" ref="AK397:AK406" si="138">IF(AND((COUNTA($C$19)=1),(COUNTA(AJ397)=1),($C$19&lt;&gt;0),(OR((AI397&lt;$C$62),(AI397&gt;($E$62+61))))),1,0)</f>
        <v>0</v>
      </c>
      <c r="AL397" s="235">
        <f t="shared" ref="AL397:AL406" si="139">IF(AND((COUNTA($C$19)=1),(COUNTA(AJ397)=1),($C$19&lt;&gt;0),(OR((AH397&lt;$C$62),(AH397&gt;($E$62))))),1,0)</f>
        <v>0</v>
      </c>
    </row>
    <row r="398" spans="1:38" x14ac:dyDescent="0.2">
      <c r="A398" s="509">
        <v>2</v>
      </c>
      <c r="B398" s="516"/>
      <c r="C398" s="517"/>
      <c r="D398" s="512"/>
      <c r="E398" s="512"/>
      <c r="F398" s="513"/>
      <c r="G398" s="235">
        <f t="shared" si="132"/>
        <v>0</v>
      </c>
      <c r="H398" s="235">
        <f t="shared" si="133"/>
        <v>0</v>
      </c>
      <c r="I398" s="235"/>
      <c r="O398" s="509">
        <v>13</v>
      </c>
      <c r="P398" s="518"/>
      <c r="Q398" s="517"/>
      <c r="R398" s="515"/>
      <c r="S398" s="512"/>
      <c r="T398" s="513"/>
      <c r="U398" s="235">
        <f t="shared" si="134"/>
        <v>0</v>
      </c>
      <c r="V398" s="235">
        <f t="shared" si="135"/>
        <v>0</v>
      </c>
      <c r="W398" s="509">
        <v>24</v>
      </c>
      <c r="X398" s="516"/>
      <c r="Y398" s="517"/>
      <c r="Z398" s="512"/>
      <c r="AA398" s="512"/>
      <c r="AB398" s="513"/>
      <c r="AC398" s="235">
        <f t="shared" si="136"/>
        <v>0</v>
      </c>
      <c r="AD398" s="235">
        <f t="shared" si="137"/>
        <v>0</v>
      </c>
      <c r="AE398" s="509">
        <v>35</v>
      </c>
      <c r="AF398" s="518"/>
      <c r="AG398" s="517"/>
      <c r="AH398" s="512"/>
      <c r="AI398" s="512"/>
      <c r="AJ398" s="513"/>
      <c r="AK398" s="235">
        <f t="shared" si="138"/>
        <v>0</v>
      </c>
      <c r="AL398" s="235">
        <f t="shared" si="139"/>
        <v>0</v>
      </c>
    </row>
    <row r="399" spans="1:38" x14ac:dyDescent="0.2">
      <c r="A399" s="509">
        <v>3</v>
      </c>
      <c r="B399" s="516"/>
      <c r="C399" s="517"/>
      <c r="D399" s="512"/>
      <c r="E399" s="512"/>
      <c r="F399" s="513"/>
      <c r="G399" s="235">
        <f t="shared" si="132"/>
        <v>0</v>
      </c>
      <c r="H399" s="235">
        <f t="shared" si="133"/>
        <v>0</v>
      </c>
      <c r="I399" s="235"/>
      <c r="O399" s="509">
        <v>14</v>
      </c>
      <c r="P399" s="518"/>
      <c r="Q399" s="517"/>
      <c r="R399" s="515"/>
      <c r="S399" s="512"/>
      <c r="T399" s="513"/>
      <c r="U399" s="235">
        <f t="shared" si="134"/>
        <v>0</v>
      </c>
      <c r="V399" s="235">
        <f t="shared" si="135"/>
        <v>0</v>
      </c>
      <c r="W399" s="509">
        <v>25</v>
      </c>
      <c r="X399" s="516"/>
      <c r="Y399" s="517"/>
      <c r="Z399" s="512"/>
      <c r="AA399" s="512"/>
      <c r="AB399" s="513"/>
      <c r="AC399" s="235">
        <f t="shared" si="136"/>
        <v>0</v>
      </c>
      <c r="AD399" s="235">
        <f t="shared" si="137"/>
        <v>0</v>
      </c>
      <c r="AE399" s="509">
        <v>36</v>
      </c>
      <c r="AF399" s="518"/>
      <c r="AG399" s="517"/>
      <c r="AH399" s="512"/>
      <c r="AI399" s="512"/>
      <c r="AJ399" s="513"/>
      <c r="AK399" s="235">
        <f t="shared" si="138"/>
        <v>0</v>
      </c>
      <c r="AL399" s="235">
        <f t="shared" si="139"/>
        <v>0</v>
      </c>
    </row>
    <row r="400" spans="1:38" x14ac:dyDescent="0.2">
      <c r="A400" s="509">
        <v>4</v>
      </c>
      <c r="B400" s="516"/>
      <c r="C400" s="517"/>
      <c r="D400" s="512"/>
      <c r="E400" s="512"/>
      <c r="F400" s="513"/>
      <c r="G400" s="235">
        <f t="shared" si="132"/>
        <v>0</v>
      </c>
      <c r="H400" s="235">
        <f t="shared" si="133"/>
        <v>0</v>
      </c>
      <c r="I400" s="235"/>
      <c r="O400" s="509">
        <v>15</v>
      </c>
      <c r="P400" s="518"/>
      <c r="Q400" s="517"/>
      <c r="R400" s="515"/>
      <c r="S400" s="512"/>
      <c r="T400" s="513"/>
      <c r="U400" s="235">
        <f t="shared" si="134"/>
        <v>0</v>
      </c>
      <c r="V400" s="235">
        <f t="shared" si="135"/>
        <v>0</v>
      </c>
      <c r="W400" s="509">
        <v>26</v>
      </c>
      <c r="X400" s="516"/>
      <c r="Y400" s="517"/>
      <c r="Z400" s="512"/>
      <c r="AA400" s="512"/>
      <c r="AB400" s="513"/>
      <c r="AC400" s="235">
        <f t="shared" si="136"/>
        <v>0</v>
      </c>
      <c r="AD400" s="235">
        <f t="shared" si="137"/>
        <v>0</v>
      </c>
      <c r="AE400" s="509">
        <v>37</v>
      </c>
      <c r="AF400" s="518"/>
      <c r="AG400" s="517"/>
      <c r="AH400" s="512"/>
      <c r="AI400" s="512"/>
      <c r="AJ400" s="513"/>
      <c r="AK400" s="235">
        <f t="shared" si="138"/>
        <v>0</v>
      </c>
      <c r="AL400" s="235">
        <f t="shared" si="139"/>
        <v>0</v>
      </c>
    </row>
    <row r="401" spans="1:38" x14ac:dyDescent="0.2">
      <c r="A401" s="509">
        <v>5</v>
      </c>
      <c r="B401" s="516"/>
      <c r="C401" s="517"/>
      <c r="D401" s="512"/>
      <c r="E401" s="512"/>
      <c r="F401" s="513"/>
      <c r="G401" s="235">
        <f t="shared" si="132"/>
        <v>0</v>
      </c>
      <c r="H401" s="235">
        <f t="shared" si="133"/>
        <v>0</v>
      </c>
      <c r="I401" s="235"/>
      <c r="O401" s="509">
        <v>16</v>
      </c>
      <c r="P401" s="518"/>
      <c r="Q401" s="517"/>
      <c r="R401" s="515"/>
      <c r="S401" s="512"/>
      <c r="T401" s="513"/>
      <c r="U401" s="235">
        <f t="shared" si="134"/>
        <v>0</v>
      </c>
      <c r="V401" s="235">
        <f t="shared" si="135"/>
        <v>0</v>
      </c>
      <c r="W401" s="509">
        <v>27</v>
      </c>
      <c r="X401" s="516"/>
      <c r="Y401" s="517"/>
      <c r="Z401" s="512"/>
      <c r="AA401" s="512"/>
      <c r="AB401" s="513"/>
      <c r="AC401" s="235">
        <f t="shared" si="136"/>
        <v>0</v>
      </c>
      <c r="AD401" s="235">
        <f t="shared" si="137"/>
        <v>0</v>
      </c>
      <c r="AE401" s="509">
        <v>38</v>
      </c>
      <c r="AF401" s="518"/>
      <c r="AG401" s="517"/>
      <c r="AH401" s="512"/>
      <c r="AI401" s="512"/>
      <c r="AJ401" s="513"/>
      <c r="AK401" s="235">
        <f t="shared" si="138"/>
        <v>0</v>
      </c>
      <c r="AL401" s="235">
        <f t="shared" si="139"/>
        <v>0</v>
      </c>
    </row>
    <row r="402" spans="1:38" x14ac:dyDescent="0.2">
      <c r="A402" s="509">
        <v>6</v>
      </c>
      <c r="B402" s="516"/>
      <c r="C402" s="517"/>
      <c r="D402" s="512"/>
      <c r="E402" s="512"/>
      <c r="F402" s="513"/>
      <c r="G402" s="235">
        <f t="shared" si="132"/>
        <v>0</v>
      </c>
      <c r="H402" s="235">
        <f t="shared" si="133"/>
        <v>0</v>
      </c>
      <c r="I402" s="235"/>
      <c r="O402" s="509">
        <v>17</v>
      </c>
      <c r="P402" s="518"/>
      <c r="Q402" s="517"/>
      <c r="R402" s="515"/>
      <c r="S402" s="512"/>
      <c r="T402" s="513"/>
      <c r="U402" s="235">
        <f t="shared" si="134"/>
        <v>0</v>
      </c>
      <c r="V402" s="235">
        <f t="shared" si="135"/>
        <v>0</v>
      </c>
      <c r="W402" s="509">
        <v>28</v>
      </c>
      <c r="X402" s="516"/>
      <c r="Y402" s="517"/>
      <c r="Z402" s="512"/>
      <c r="AA402" s="512"/>
      <c r="AB402" s="513"/>
      <c r="AC402" s="235">
        <f t="shared" si="136"/>
        <v>0</v>
      </c>
      <c r="AD402" s="235">
        <f t="shared" si="137"/>
        <v>0</v>
      </c>
      <c r="AE402" s="509">
        <v>39</v>
      </c>
      <c r="AF402" s="518"/>
      <c r="AG402" s="517"/>
      <c r="AH402" s="512"/>
      <c r="AI402" s="512"/>
      <c r="AJ402" s="513"/>
      <c r="AK402" s="235">
        <f t="shared" si="138"/>
        <v>0</v>
      </c>
      <c r="AL402" s="235">
        <f t="shared" si="139"/>
        <v>0</v>
      </c>
    </row>
    <row r="403" spans="1:38" x14ac:dyDescent="0.2">
      <c r="A403" s="509">
        <v>7</v>
      </c>
      <c r="B403" s="516"/>
      <c r="C403" s="517"/>
      <c r="D403" s="512"/>
      <c r="E403" s="512"/>
      <c r="F403" s="513"/>
      <c r="G403" s="235">
        <f t="shared" si="132"/>
        <v>0</v>
      </c>
      <c r="H403" s="235">
        <f t="shared" si="133"/>
        <v>0</v>
      </c>
      <c r="I403" s="235"/>
      <c r="O403" s="509">
        <v>18</v>
      </c>
      <c r="P403" s="518"/>
      <c r="Q403" s="517"/>
      <c r="R403" s="515"/>
      <c r="S403" s="512"/>
      <c r="T403" s="513"/>
      <c r="U403" s="235">
        <f t="shared" si="134"/>
        <v>0</v>
      </c>
      <c r="V403" s="235">
        <f t="shared" si="135"/>
        <v>0</v>
      </c>
      <c r="W403" s="509">
        <v>29</v>
      </c>
      <c r="X403" s="516"/>
      <c r="Y403" s="517"/>
      <c r="Z403" s="512"/>
      <c r="AA403" s="512"/>
      <c r="AB403" s="513"/>
      <c r="AC403" s="235">
        <f t="shared" si="136"/>
        <v>0</v>
      </c>
      <c r="AD403" s="235">
        <f t="shared" si="137"/>
        <v>0</v>
      </c>
      <c r="AE403" s="509">
        <v>40</v>
      </c>
      <c r="AF403" s="518"/>
      <c r="AG403" s="517"/>
      <c r="AH403" s="512"/>
      <c r="AI403" s="512"/>
      <c r="AJ403" s="513"/>
      <c r="AK403" s="235">
        <f t="shared" si="138"/>
        <v>0</v>
      </c>
      <c r="AL403" s="235">
        <f t="shared" si="139"/>
        <v>0</v>
      </c>
    </row>
    <row r="404" spans="1:38" x14ac:dyDescent="0.2">
      <c r="A404" s="509">
        <v>8</v>
      </c>
      <c r="B404" s="516"/>
      <c r="C404" s="517"/>
      <c r="D404" s="512"/>
      <c r="E404" s="512"/>
      <c r="F404" s="513"/>
      <c r="G404" s="235">
        <f t="shared" si="132"/>
        <v>0</v>
      </c>
      <c r="H404" s="235">
        <f t="shared" si="133"/>
        <v>0</v>
      </c>
      <c r="I404" s="235"/>
      <c r="O404" s="509">
        <v>19</v>
      </c>
      <c r="P404" s="518"/>
      <c r="Q404" s="517"/>
      <c r="R404" s="515"/>
      <c r="S404" s="512"/>
      <c r="T404" s="513"/>
      <c r="U404" s="235">
        <f t="shared" si="134"/>
        <v>0</v>
      </c>
      <c r="V404" s="235">
        <f t="shared" si="135"/>
        <v>0</v>
      </c>
      <c r="W404" s="509">
        <v>30</v>
      </c>
      <c r="X404" s="516"/>
      <c r="Y404" s="517"/>
      <c r="Z404" s="512"/>
      <c r="AA404" s="512"/>
      <c r="AB404" s="513"/>
      <c r="AC404" s="235">
        <f t="shared" si="136"/>
        <v>0</v>
      </c>
      <c r="AD404" s="235">
        <f t="shared" si="137"/>
        <v>0</v>
      </c>
      <c r="AE404" s="509">
        <v>41</v>
      </c>
      <c r="AF404" s="518"/>
      <c r="AG404" s="517"/>
      <c r="AH404" s="512"/>
      <c r="AI404" s="512"/>
      <c r="AJ404" s="513"/>
      <c r="AK404" s="235">
        <f t="shared" si="138"/>
        <v>0</v>
      </c>
      <c r="AL404" s="235">
        <f t="shared" si="139"/>
        <v>0</v>
      </c>
    </row>
    <row r="405" spans="1:38" x14ac:dyDescent="0.2">
      <c r="A405" s="509">
        <v>9</v>
      </c>
      <c r="B405" s="516"/>
      <c r="C405" s="517"/>
      <c r="D405" s="512"/>
      <c r="E405" s="512"/>
      <c r="F405" s="513"/>
      <c r="G405" s="235">
        <f t="shared" si="132"/>
        <v>0</v>
      </c>
      <c r="H405" s="235">
        <f t="shared" si="133"/>
        <v>0</v>
      </c>
      <c r="I405" s="235"/>
      <c r="O405" s="509">
        <v>20</v>
      </c>
      <c r="P405" s="518"/>
      <c r="Q405" s="517"/>
      <c r="R405" s="515"/>
      <c r="S405" s="512"/>
      <c r="T405" s="513"/>
      <c r="U405" s="235">
        <f t="shared" si="134"/>
        <v>0</v>
      </c>
      <c r="V405" s="235">
        <f t="shared" si="135"/>
        <v>0</v>
      </c>
      <c r="W405" s="509">
        <v>31</v>
      </c>
      <c r="X405" s="516"/>
      <c r="Y405" s="517"/>
      <c r="Z405" s="512"/>
      <c r="AA405" s="512"/>
      <c r="AB405" s="513"/>
      <c r="AC405" s="235">
        <f t="shared" si="136"/>
        <v>0</v>
      </c>
      <c r="AD405" s="235">
        <f t="shared" si="137"/>
        <v>0</v>
      </c>
      <c r="AE405" s="509">
        <v>42</v>
      </c>
      <c r="AF405" s="518"/>
      <c r="AG405" s="517"/>
      <c r="AH405" s="512"/>
      <c r="AI405" s="512"/>
      <c r="AJ405" s="513"/>
      <c r="AK405" s="235">
        <f t="shared" si="138"/>
        <v>0</v>
      </c>
      <c r="AL405" s="235">
        <f t="shared" si="139"/>
        <v>0</v>
      </c>
    </row>
    <row r="406" spans="1:38" x14ac:dyDescent="0.2">
      <c r="A406" s="509">
        <v>10</v>
      </c>
      <c r="B406" s="516"/>
      <c r="C406" s="517"/>
      <c r="D406" s="512"/>
      <c r="E406" s="512"/>
      <c r="F406" s="513"/>
      <c r="G406" s="235">
        <f t="shared" si="132"/>
        <v>0</v>
      </c>
      <c r="H406" s="235">
        <f t="shared" si="133"/>
        <v>0</v>
      </c>
      <c r="I406" s="235"/>
      <c r="O406" s="509">
        <v>21</v>
      </c>
      <c r="P406" s="518"/>
      <c r="Q406" s="517"/>
      <c r="R406" s="515"/>
      <c r="S406" s="512"/>
      <c r="T406" s="513"/>
      <c r="U406" s="235">
        <f t="shared" si="134"/>
        <v>0</v>
      </c>
      <c r="V406" s="235">
        <f t="shared" si="135"/>
        <v>0</v>
      </c>
      <c r="W406" s="509">
        <v>32</v>
      </c>
      <c r="X406" s="516"/>
      <c r="Y406" s="517"/>
      <c r="Z406" s="512"/>
      <c r="AA406" s="512"/>
      <c r="AB406" s="513"/>
      <c r="AC406" s="235">
        <f t="shared" si="136"/>
        <v>0</v>
      </c>
      <c r="AD406" s="235">
        <f t="shared" si="137"/>
        <v>0</v>
      </c>
      <c r="AE406" s="509">
        <v>43</v>
      </c>
      <c r="AF406" s="518"/>
      <c r="AG406" s="517"/>
      <c r="AH406" s="512"/>
      <c r="AI406" s="512"/>
      <c r="AJ406" s="513"/>
      <c r="AK406" s="235">
        <f t="shared" si="138"/>
        <v>0</v>
      </c>
      <c r="AL406" s="235">
        <f t="shared" si="139"/>
        <v>0</v>
      </c>
    </row>
    <row r="407" spans="1:38" ht="13.5" thickBot="1" x14ac:dyDescent="0.25">
      <c r="A407" s="509">
        <v>11</v>
      </c>
      <c r="B407" s="516"/>
      <c r="C407" s="517"/>
      <c r="D407" s="512"/>
      <c r="E407" s="512"/>
      <c r="F407" s="513"/>
      <c r="G407" s="235">
        <f t="shared" si="132"/>
        <v>0</v>
      </c>
      <c r="H407" s="235">
        <f t="shared" si="133"/>
        <v>0</v>
      </c>
      <c r="I407" s="235"/>
      <c r="O407" s="509">
        <v>22</v>
      </c>
      <c r="P407" s="518"/>
      <c r="Q407" s="517"/>
      <c r="R407" s="515"/>
      <c r="S407" s="512"/>
      <c r="T407" s="513"/>
      <c r="U407" s="235">
        <f t="shared" si="134"/>
        <v>0</v>
      </c>
      <c r="V407" s="235">
        <f t="shared" si="135"/>
        <v>0</v>
      </c>
      <c r="W407" s="509">
        <v>33</v>
      </c>
      <c r="X407" s="516"/>
      <c r="Y407" s="517"/>
      <c r="Z407" s="512"/>
      <c r="AA407" s="512"/>
      <c r="AB407" s="513"/>
      <c r="AC407" s="235">
        <f t="shared" si="136"/>
        <v>0</v>
      </c>
      <c r="AD407" s="235">
        <f t="shared" si="137"/>
        <v>0</v>
      </c>
      <c r="AE407" s="519"/>
      <c r="AF407" s="520"/>
      <c r="AG407" s="521"/>
      <c r="AH407" s="521"/>
      <c r="AI407" s="522" t="s">
        <v>3</v>
      </c>
      <c r="AJ407" s="523">
        <f>SUM(F397:F407)+SUM(T397:T407)+SUM(AJ397:AJ406)+SUM(AB397:AB407)</f>
        <v>0</v>
      </c>
      <c r="AK407" s="235"/>
      <c r="AL407" s="235"/>
    </row>
    <row r="408" spans="1:38" x14ac:dyDescent="0.2">
      <c r="E408" s="524"/>
      <c r="G408" s="235"/>
      <c r="H408" s="235"/>
      <c r="I408" s="235"/>
      <c r="P408" s="29"/>
      <c r="S408" s="524"/>
      <c r="U408" s="235"/>
      <c r="V408" s="235"/>
      <c r="W408" s="494"/>
      <c r="AA408" s="524"/>
      <c r="AB408" s="29"/>
      <c r="AC408" s="235"/>
      <c r="AD408" s="235"/>
      <c r="AI408" s="524"/>
      <c r="AK408" s="235"/>
      <c r="AL408" s="235"/>
    </row>
    <row r="409" spans="1:38" x14ac:dyDescent="0.2">
      <c r="E409" s="524"/>
      <c r="G409" s="235"/>
      <c r="H409" s="235"/>
      <c r="I409" s="235"/>
      <c r="P409" s="29"/>
      <c r="S409" s="524"/>
      <c r="U409" s="235"/>
      <c r="V409" s="235"/>
      <c r="W409" s="494"/>
      <c r="AA409" s="524"/>
      <c r="AB409" s="29"/>
      <c r="AC409" s="235"/>
      <c r="AD409" s="235"/>
      <c r="AI409" s="524"/>
      <c r="AK409" s="235"/>
      <c r="AL409" s="235"/>
    </row>
    <row r="410" spans="1:38" x14ac:dyDescent="0.2">
      <c r="E410" s="524"/>
      <c r="G410" s="235"/>
      <c r="H410" s="235"/>
      <c r="I410" s="235"/>
      <c r="P410" s="29"/>
      <c r="S410" s="524"/>
      <c r="U410" s="235"/>
      <c r="V410" s="235"/>
      <c r="W410" s="494"/>
      <c r="AA410" s="524"/>
      <c r="AB410" s="29"/>
      <c r="AC410" s="235"/>
      <c r="AD410" s="235"/>
      <c r="AI410" s="524"/>
      <c r="AK410" s="235"/>
      <c r="AL410" s="235"/>
    </row>
    <row r="411" spans="1:38" x14ac:dyDescent="0.2">
      <c r="E411" s="524"/>
      <c r="G411" s="235"/>
      <c r="H411" s="235"/>
      <c r="I411" s="235"/>
      <c r="P411" s="29"/>
      <c r="S411" s="524"/>
      <c r="U411" s="235"/>
      <c r="V411" s="235"/>
      <c r="W411" s="494"/>
      <c r="AA411" s="524"/>
      <c r="AB411" s="29"/>
      <c r="AC411" s="235"/>
      <c r="AD411" s="235"/>
      <c r="AI411" s="524"/>
      <c r="AK411" s="235"/>
      <c r="AL411" s="235"/>
    </row>
    <row r="412" spans="1:38" x14ac:dyDescent="0.2">
      <c r="E412" s="524"/>
      <c r="G412" s="235"/>
      <c r="H412" s="235"/>
      <c r="I412" s="235"/>
      <c r="P412" s="29"/>
      <c r="S412" s="524"/>
      <c r="U412" s="235"/>
      <c r="V412" s="235"/>
      <c r="W412" s="494"/>
      <c r="AA412" s="524"/>
      <c r="AB412" s="29"/>
      <c r="AC412" s="235"/>
      <c r="AD412" s="235"/>
      <c r="AI412" s="524"/>
      <c r="AK412" s="235"/>
      <c r="AL412" s="235"/>
    </row>
    <row r="413" spans="1:38" x14ac:dyDescent="0.2">
      <c r="E413" s="524"/>
      <c r="G413" s="235"/>
      <c r="H413" s="235"/>
      <c r="I413" s="235"/>
      <c r="P413" s="29"/>
      <c r="S413" s="524"/>
      <c r="U413" s="235"/>
      <c r="V413" s="235"/>
      <c r="W413" s="494"/>
      <c r="AA413" s="524"/>
      <c r="AB413" s="29"/>
      <c r="AC413" s="235"/>
      <c r="AD413" s="235"/>
      <c r="AI413" s="524"/>
      <c r="AK413" s="235"/>
      <c r="AL413" s="235"/>
    </row>
    <row r="414" spans="1:38" ht="13.5" thickBot="1" x14ac:dyDescent="0.25">
      <c r="E414" s="524"/>
      <c r="G414" s="235"/>
      <c r="H414" s="235"/>
      <c r="I414" s="235"/>
      <c r="P414" s="29"/>
      <c r="S414" s="524"/>
      <c r="U414" s="235"/>
      <c r="V414" s="235"/>
      <c r="W414" s="494"/>
      <c r="AA414" s="524"/>
      <c r="AB414" s="29"/>
      <c r="AC414" s="235"/>
      <c r="AD414" s="235"/>
      <c r="AI414" s="524"/>
      <c r="AK414" s="235"/>
      <c r="AL414" s="235"/>
    </row>
    <row r="415" spans="1:38" ht="16.5" customHeight="1" thickBot="1" x14ac:dyDescent="0.25">
      <c r="A415" s="501">
        <v>18</v>
      </c>
      <c r="B415" s="502"/>
      <c r="C415" s="769" t="s">
        <v>33</v>
      </c>
      <c r="D415" s="769" t="s">
        <v>158</v>
      </c>
      <c r="E415" s="769" t="s">
        <v>34</v>
      </c>
      <c r="F415" s="504">
        <f>+$AJ427</f>
        <v>0</v>
      </c>
      <c r="G415" s="235"/>
      <c r="H415" s="235"/>
      <c r="I415" s="235"/>
      <c r="O415" s="501" t="s">
        <v>23</v>
      </c>
      <c r="P415" s="502"/>
      <c r="Q415" s="503" t="s">
        <v>33</v>
      </c>
      <c r="R415" s="769" t="s">
        <v>158</v>
      </c>
      <c r="S415" s="503" t="s">
        <v>34</v>
      </c>
      <c r="T415" s="504">
        <f>+$AJ427</f>
        <v>0</v>
      </c>
      <c r="U415" s="235"/>
      <c r="V415" s="235"/>
      <c r="W415" s="501">
        <v>18</v>
      </c>
      <c r="X415" s="502"/>
      <c r="Y415" s="769" t="s">
        <v>33</v>
      </c>
      <c r="Z415" s="769" t="s">
        <v>158</v>
      </c>
      <c r="AA415" s="769" t="s">
        <v>34</v>
      </c>
      <c r="AB415" s="504">
        <f>+$AJ427</f>
        <v>0</v>
      </c>
      <c r="AC415" s="235"/>
      <c r="AD415" s="235"/>
      <c r="AE415" s="772" t="s">
        <v>23</v>
      </c>
      <c r="AF415" s="502"/>
      <c r="AG415" s="769" t="s">
        <v>33</v>
      </c>
      <c r="AH415" s="769" t="s">
        <v>158</v>
      </c>
      <c r="AI415" s="769" t="s">
        <v>34</v>
      </c>
      <c r="AJ415" s="769" t="s">
        <v>18</v>
      </c>
      <c r="AK415" s="235"/>
      <c r="AL415" s="235"/>
    </row>
    <row r="416" spans="1:38" ht="25.5" x14ac:dyDescent="0.2">
      <c r="A416" s="505" t="s">
        <v>7</v>
      </c>
      <c r="B416" s="506" t="str">
        <f>+" אסמכתא " &amp; B20 &amp;"         חזרה לטבלה "</f>
        <v xml:space="preserve"> אסמכתא          חזרה לטבלה </v>
      </c>
      <c r="C416" s="771"/>
      <c r="D416" s="770"/>
      <c r="E416" s="771"/>
      <c r="F416" s="503" t="s">
        <v>18</v>
      </c>
      <c r="G416" s="235"/>
      <c r="H416" s="235"/>
      <c r="I416" s="235"/>
      <c r="O416" s="505"/>
      <c r="P416" s="506" t="str">
        <f>+" אסמכתא " &amp; B20 &amp;"         חזרה לטבלה "</f>
        <v xml:space="preserve"> אסמכתא          חזרה לטבלה </v>
      </c>
      <c r="Q416" s="507"/>
      <c r="R416" s="770"/>
      <c r="S416" s="507"/>
      <c r="T416" s="503" t="s">
        <v>18</v>
      </c>
      <c r="U416" s="235"/>
      <c r="V416" s="235"/>
      <c r="W416" s="505" t="s">
        <v>7</v>
      </c>
      <c r="X416" s="506" t="str">
        <f>+" אסמכתא " &amp; B20 &amp;"         חזרה לטבלה "</f>
        <v xml:space="preserve"> אסמכתא          חזרה לטבלה </v>
      </c>
      <c r="Y416" s="771"/>
      <c r="Z416" s="770"/>
      <c r="AA416" s="771"/>
      <c r="AB416" s="503" t="s">
        <v>18</v>
      </c>
      <c r="AC416" s="235"/>
      <c r="AD416" s="235"/>
      <c r="AE416" s="773"/>
      <c r="AF416" s="506" t="str">
        <f>+" אסמכתא " &amp; B20 &amp;"         חזרה לטבלה "</f>
        <v xml:space="preserve"> אסמכתא          חזרה לטבלה </v>
      </c>
      <c r="AG416" s="771"/>
      <c r="AH416" s="770"/>
      <c r="AI416" s="771"/>
      <c r="AJ416" s="771"/>
      <c r="AK416" s="235"/>
      <c r="AL416" s="235"/>
    </row>
    <row r="417" spans="1:38" x14ac:dyDescent="0.2">
      <c r="A417" s="509">
        <v>1</v>
      </c>
      <c r="B417" s="516"/>
      <c r="C417" s="517"/>
      <c r="D417" s="512"/>
      <c r="E417" s="512"/>
      <c r="F417" s="513"/>
      <c r="G417" s="235">
        <f t="shared" ref="G417:G427" si="140">IF(AND((COUNTA($C$20)=1),(COUNTA(F417)=1),($C$20&lt;&gt;0),(OR((E417&lt;$C$62),(E417&gt;($E$62+61))))),1,0)</f>
        <v>0</v>
      </c>
      <c r="H417" s="235">
        <f t="shared" ref="H417:H427" si="141">IF(AND((COUNTA($C$20)=1),(COUNTA(F417)=1),($C$20&lt;&gt;0),(OR((D417&lt;$C$62),(D417&gt;($E$62))))),1,0)</f>
        <v>0</v>
      </c>
      <c r="I417" s="235"/>
      <c r="O417" s="509">
        <v>12</v>
      </c>
      <c r="P417" s="518"/>
      <c r="Q417" s="517"/>
      <c r="R417" s="515"/>
      <c r="S417" s="512"/>
      <c r="T417" s="513"/>
      <c r="U417" s="235">
        <f t="shared" ref="U417:U427" si="142">IF(AND((COUNTA($C$20)=1),(COUNTA(T417)=1),($C$20&lt;&gt;0),(OR((S417&lt;$C$62),(S417&gt;($E$62+61))))),1,0)</f>
        <v>0</v>
      </c>
      <c r="V417" s="235">
        <f t="shared" ref="V417:V427" si="143">IF(AND((COUNTA($C$20)=1),(COUNTA(T417)=1),($C$20&lt;&gt;0),(OR((R417&lt;$C$62),(R417&gt;($E$62))))),1,0)</f>
        <v>0</v>
      </c>
      <c r="W417" s="509">
        <v>23</v>
      </c>
      <c r="X417" s="516"/>
      <c r="Y417" s="517"/>
      <c r="Z417" s="512"/>
      <c r="AA417" s="512"/>
      <c r="AB417" s="513"/>
      <c r="AC417" s="235">
        <f t="shared" ref="AC417:AC427" si="144">IF(AND((COUNTA($C$20)=1),(COUNTA(AB417)=1),($C$20&lt;&gt;0),(OR((AA417&lt;$C$62),(AA417&gt;($E$62+61))))),1,0)</f>
        <v>0</v>
      </c>
      <c r="AD417" s="235">
        <f t="shared" ref="AD417:AD427" si="145">IF(AND((COUNTA($C$20)=1),(COUNTA(AB417)=1),($C$20&lt;&gt;0),(OR((Z417&lt;$C$62),(Z417&gt;($E$62))))),1,0)</f>
        <v>0</v>
      </c>
      <c r="AE417" s="509">
        <v>34</v>
      </c>
      <c r="AF417" s="518"/>
      <c r="AG417" s="517"/>
      <c r="AH417" s="512"/>
      <c r="AI417" s="512"/>
      <c r="AJ417" s="513"/>
      <c r="AK417" s="235">
        <f t="shared" ref="AK417:AK426" si="146">IF(AND((COUNTA($C$20)=1),(COUNTA(AJ417)=1),($C$20&lt;&gt;0),(OR((AI417&lt;$C$62),(AI417&gt;($E$62+61))))),1,0)</f>
        <v>0</v>
      </c>
      <c r="AL417" s="235">
        <f t="shared" ref="AL417:AL426" si="147">IF(AND((COUNTA($C$20)=1),(COUNTA(AJ417)=1),($C$20&lt;&gt;0),(OR((AH417&lt;$C$62),(AH417&gt;($E$62))))),1,0)</f>
        <v>0</v>
      </c>
    </row>
    <row r="418" spans="1:38" x14ac:dyDescent="0.2">
      <c r="A418" s="509">
        <v>2</v>
      </c>
      <c r="B418" s="516"/>
      <c r="C418" s="517"/>
      <c r="D418" s="512"/>
      <c r="E418" s="512"/>
      <c r="F418" s="513"/>
      <c r="G418" s="235">
        <f t="shared" si="140"/>
        <v>0</v>
      </c>
      <c r="H418" s="235">
        <f t="shared" si="141"/>
        <v>0</v>
      </c>
      <c r="I418" s="235"/>
      <c r="O418" s="509">
        <v>13</v>
      </c>
      <c r="P418" s="518"/>
      <c r="Q418" s="517"/>
      <c r="R418" s="515"/>
      <c r="S418" s="512"/>
      <c r="T418" s="513"/>
      <c r="U418" s="235">
        <f t="shared" si="142"/>
        <v>0</v>
      </c>
      <c r="V418" s="235">
        <f t="shared" si="143"/>
        <v>0</v>
      </c>
      <c r="W418" s="509">
        <v>24</v>
      </c>
      <c r="X418" s="516"/>
      <c r="Y418" s="517"/>
      <c r="Z418" s="512"/>
      <c r="AA418" s="512"/>
      <c r="AB418" s="513"/>
      <c r="AC418" s="235">
        <f t="shared" si="144"/>
        <v>0</v>
      </c>
      <c r="AD418" s="235">
        <f t="shared" si="145"/>
        <v>0</v>
      </c>
      <c r="AE418" s="509">
        <v>35</v>
      </c>
      <c r="AF418" s="518"/>
      <c r="AG418" s="517"/>
      <c r="AH418" s="512"/>
      <c r="AI418" s="512"/>
      <c r="AJ418" s="513"/>
      <c r="AK418" s="235">
        <f t="shared" si="146"/>
        <v>0</v>
      </c>
      <c r="AL418" s="235">
        <f t="shared" si="147"/>
        <v>0</v>
      </c>
    </row>
    <row r="419" spans="1:38" x14ac:dyDescent="0.2">
      <c r="A419" s="509">
        <v>3</v>
      </c>
      <c r="B419" s="516"/>
      <c r="C419" s="517"/>
      <c r="D419" s="512"/>
      <c r="E419" s="512"/>
      <c r="F419" s="513"/>
      <c r="G419" s="235">
        <f t="shared" si="140"/>
        <v>0</v>
      </c>
      <c r="H419" s="235">
        <f t="shared" si="141"/>
        <v>0</v>
      </c>
      <c r="I419" s="235"/>
      <c r="O419" s="509">
        <v>14</v>
      </c>
      <c r="P419" s="518"/>
      <c r="Q419" s="517"/>
      <c r="R419" s="515"/>
      <c r="S419" s="512"/>
      <c r="T419" s="513"/>
      <c r="U419" s="235">
        <f t="shared" si="142"/>
        <v>0</v>
      </c>
      <c r="V419" s="235">
        <f t="shared" si="143"/>
        <v>0</v>
      </c>
      <c r="W419" s="509">
        <v>25</v>
      </c>
      <c r="X419" s="516"/>
      <c r="Y419" s="517"/>
      <c r="Z419" s="512"/>
      <c r="AA419" s="512"/>
      <c r="AB419" s="513"/>
      <c r="AC419" s="235">
        <f t="shared" si="144"/>
        <v>0</v>
      </c>
      <c r="AD419" s="235">
        <f t="shared" si="145"/>
        <v>0</v>
      </c>
      <c r="AE419" s="509">
        <v>36</v>
      </c>
      <c r="AF419" s="518"/>
      <c r="AG419" s="517"/>
      <c r="AH419" s="512"/>
      <c r="AI419" s="512"/>
      <c r="AJ419" s="513"/>
      <c r="AK419" s="235">
        <f t="shared" si="146"/>
        <v>0</v>
      </c>
      <c r="AL419" s="235">
        <f t="shared" si="147"/>
        <v>0</v>
      </c>
    </row>
    <row r="420" spans="1:38" x14ac:dyDescent="0.2">
      <c r="A420" s="509">
        <v>4</v>
      </c>
      <c r="B420" s="516"/>
      <c r="C420" s="517"/>
      <c r="D420" s="512"/>
      <c r="E420" s="512"/>
      <c r="F420" s="513"/>
      <c r="G420" s="235">
        <f t="shared" si="140"/>
        <v>0</v>
      </c>
      <c r="H420" s="235">
        <f t="shared" si="141"/>
        <v>0</v>
      </c>
      <c r="I420" s="235"/>
      <c r="O420" s="509">
        <v>15</v>
      </c>
      <c r="P420" s="518"/>
      <c r="Q420" s="517"/>
      <c r="R420" s="515"/>
      <c r="S420" s="512"/>
      <c r="T420" s="513"/>
      <c r="U420" s="235">
        <f t="shared" si="142"/>
        <v>0</v>
      </c>
      <c r="V420" s="235">
        <f t="shared" si="143"/>
        <v>0</v>
      </c>
      <c r="W420" s="509">
        <v>26</v>
      </c>
      <c r="X420" s="516"/>
      <c r="Y420" s="517"/>
      <c r="Z420" s="512"/>
      <c r="AA420" s="512"/>
      <c r="AB420" s="513"/>
      <c r="AC420" s="235">
        <f t="shared" si="144"/>
        <v>0</v>
      </c>
      <c r="AD420" s="235">
        <f t="shared" si="145"/>
        <v>0</v>
      </c>
      <c r="AE420" s="509">
        <v>37</v>
      </c>
      <c r="AF420" s="518"/>
      <c r="AG420" s="517"/>
      <c r="AH420" s="512"/>
      <c r="AI420" s="512"/>
      <c r="AJ420" s="513"/>
      <c r="AK420" s="235">
        <f t="shared" si="146"/>
        <v>0</v>
      </c>
      <c r="AL420" s="235">
        <f t="shared" si="147"/>
        <v>0</v>
      </c>
    </row>
    <row r="421" spans="1:38" x14ac:dyDescent="0.2">
      <c r="A421" s="509">
        <v>5</v>
      </c>
      <c r="B421" s="516"/>
      <c r="C421" s="517"/>
      <c r="D421" s="512"/>
      <c r="E421" s="512"/>
      <c r="F421" s="513"/>
      <c r="G421" s="235">
        <f t="shared" si="140"/>
        <v>0</v>
      </c>
      <c r="H421" s="235">
        <f t="shared" si="141"/>
        <v>0</v>
      </c>
      <c r="I421" s="235"/>
      <c r="O421" s="509">
        <v>16</v>
      </c>
      <c r="P421" s="518"/>
      <c r="Q421" s="517"/>
      <c r="R421" s="515"/>
      <c r="S421" s="512"/>
      <c r="T421" s="513"/>
      <c r="U421" s="235">
        <f t="shared" si="142"/>
        <v>0</v>
      </c>
      <c r="V421" s="235">
        <f t="shared" si="143"/>
        <v>0</v>
      </c>
      <c r="W421" s="509">
        <v>27</v>
      </c>
      <c r="X421" s="516"/>
      <c r="Y421" s="517"/>
      <c r="Z421" s="512"/>
      <c r="AA421" s="512"/>
      <c r="AB421" s="513"/>
      <c r="AC421" s="235">
        <f t="shared" si="144"/>
        <v>0</v>
      </c>
      <c r="AD421" s="235">
        <f t="shared" si="145"/>
        <v>0</v>
      </c>
      <c r="AE421" s="509">
        <v>38</v>
      </c>
      <c r="AF421" s="518"/>
      <c r="AG421" s="517"/>
      <c r="AH421" s="512"/>
      <c r="AI421" s="512"/>
      <c r="AJ421" s="513"/>
      <c r="AK421" s="235">
        <f t="shared" si="146"/>
        <v>0</v>
      </c>
      <c r="AL421" s="235">
        <f t="shared" si="147"/>
        <v>0</v>
      </c>
    </row>
    <row r="422" spans="1:38" x14ac:dyDescent="0.2">
      <c r="A422" s="509">
        <v>6</v>
      </c>
      <c r="B422" s="516"/>
      <c r="C422" s="517"/>
      <c r="D422" s="512"/>
      <c r="E422" s="512"/>
      <c r="F422" s="513"/>
      <c r="G422" s="235">
        <f t="shared" si="140"/>
        <v>0</v>
      </c>
      <c r="H422" s="235">
        <f t="shared" si="141"/>
        <v>0</v>
      </c>
      <c r="I422" s="235"/>
      <c r="O422" s="509">
        <v>17</v>
      </c>
      <c r="P422" s="518"/>
      <c r="Q422" s="517"/>
      <c r="R422" s="515"/>
      <c r="S422" s="512"/>
      <c r="T422" s="513"/>
      <c r="U422" s="235">
        <f t="shared" si="142"/>
        <v>0</v>
      </c>
      <c r="V422" s="235">
        <f t="shared" si="143"/>
        <v>0</v>
      </c>
      <c r="W422" s="509">
        <v>28</v>
      </c>
      <c r="X422" s="516"/>
      <c r="Y422" s="517"/>
      <c r="Z422" s="512"/>
      <c r="AA422" s="512"/>
      <c r="AB422" s="513"/>
      <c r="AC422" s="235">
        <f t="shared" si="144"/>
        <v>0</v>
      </c>
      <c r="AD422" s="235">
        <f t="shared" si="145"/>
        <v>0</v>
      </c>
      <c r="AE422" s="509">
        <v>39</v>
      </c>
      <c r="AF422" s="518"/>
      <c r="AG422" s="517"/>
      <c r="AH422" s="512"/>
      <c r="AI422" s="512"/>
      <c r="AJ422" s="513"/>
      <c r="AK422" s="235">
        <f t="shared" si="146"/>
        <v>0</v>
      </c>
      <c r="AL422" s="235">
        <f t="shared" si="147"/>
        <v>0</v>
      </c>
    </row>
    <row r="423" spans="1:38" x14ac:dyDescent="0.2">
      <c r="A423" s="509">
        <v>7</v>
      </c>
      <c r="B423" s="516"/>
      <c r="C423" s="517"/>
      <c r="D423" s="512"/>
      <c r="E423" s="512"/>
      <c r="F423" s="513"/>
      <c r="G423" s="235">
        <f t="shared" si="140"/>
        <v>0</v>
      </c>
      <c r="H423" s="235">
        <f t="shared" si="141"/>
        <v>0</v>
      </c>
      <c r="I423" s="235"/>
      <c r="O423" s="509">
        <v>18</v>
      </c>
      <c r="P423" s="518"/>
      <c r="Q423" s="517"/>
      <c r="R423" s="515"/>
      <c r="S423" s="512"/>
      <c r="T423" s="513"/>
      <c r="U423" s="235">
        <f t="shared" si="142"/>
        <v>0</v>
      </c>
      <c r="V423" s="235">
        <f t="shared" si="143"/>
        <v>0</v>
      </c>
      <c r="W423" s="509">
        <v>29</v>
      </c>
      <c r="X423" s="516"/>
      <c r="Y423" s="517"/>
      <c r="Z423" s="512"/>
      <c r="AA423" s="512"/>
      <c r="AB423" s="513"/>
      <c r="AC423" s="235">
        <f t="shared" si="144"/>
        <v>0</v>
      </c>
      <c r="AD423" s="235">
        <f t="shared" si="145"/>
        <v>0</v>
      </c>
      <c r="AE423" s="509">
        <v>40</v>
      </c>
      <c r="AF423" s="518"/>
      <c r="AG423" s="517"/>
      <c r="AH423" s="512"/>
      <c r="AI423" s="512"/>
      <c r="AJ423" s="513"/>
      <c r="AK423" s="235">
        <f t="shared" si="146"/>
        <v>0</v>
      </c>
      <c r="AL423" s="235">
        <f t="shared" si="147"/>
        <v>0</v>
      </c>
    </row>
    <row r="424" spans="1:38" x14ac:dyDescent="0.2">
      <c r="A424" s="509">
        <v>8</v>
      </c>
      <c r="B424" s="516"/>
      <c r="C424" s="517"/>
      <c r="D424" s="512"/>
      <c r="E424" s="512"/>
      <c r="F424" s="513"/>
      <c r="G424" s="235">
        <f t="shared" si="140"/>
        <v>0</v>
      </c>
      <c r="H424" s="235">
        <f t="shared" si="141"/>
        <v>0</v>
      </c>
      <c r="I424" s="235"/>
      <c r="O424" s="509">
        <v>19</v>
      </c>
      <c r="P424" s="518"/>
      <c r="Q424" s="517"/>
      <c r="R424" s="515"/>
      <c r="S424" s="512"/>
      <c r="T424" s="513"/>
      <c r="U424" s="235">
        <f t="shared" si="142"/>
        <v>0</v>
      </c>
      <c r="V424" s="235">
        <f t="shared" si="143"/>
        <v>0</v>
      </c>
      <c r="W424" s="509">
        <v>30</v>
      </c>
      <c r="X424" s="516"/>
      <c r="Y424" s="517"/>
      <c r="Z424" s="512"/>
      <c r="AA424" s="512"/>
      <c r="AB424" s="513"/>
      <c r="AC424" s="235">
        <f t="shared" si="144"/>
        <v>0</v>
      </c>
      <c r="AD424" s="235">
        <f t="shared" si="145"/>
        <v>0</v>
      </c>
      <c r="AE424" s="509">
        <v>41</v>
      </c>
      <c r="AF424" s="518"/>
      <c r="AG424" s="517"/>
      <c r="AH424" s="512"/>
      <c r="AI424" s="512"/>
      <c r="AJ424" s="513"/>
      <c r="AK424" s="235">
        <f t="shared" si="146"/>
        <v>0</v>
      </c>
      <c r="AL424" s="235">
        <f t="shared" si="147"/>
        <v>0</v>
      </c>
    </row>
    <row r="425" spans="1:38" x14ac:dyDescent="0.2">
      <c r="A425" s="509">
        <v>9</v>
      </c>
      <c r="B425" s="516"/>
      <c r="C425" s="517"/>
      <c r="D425" s="512"/>
      <c r="E425" s="512"/>
      <c r="F425" s="513"/>
      <c r="G425" s="235">
        <f t="shared" si="140"/>
        <v>0</v>
      </c>
      <c r="H425" s="235">
        <f t="shared" si="141"/>
        <v>0</v>
      </c>
      <c r="I425" s="235"/>
      <c r="O425" s="509">
        <v>20</v>
      </c>
      <c r="P425" s="518"/>
      <c r="Q425" s="517"/>
      <c r="R425" s="515"/>
      <c r="S425" s="512"/>
      <c r="T425" s="513"/>
      <c r="U425" s="235">
        <f t="shared" si="142"/>
        <v>0</v>
      </c>
      <c r="V425" s="235">
        <f t="shared" si="143"/>
        <v>0</v>
      </c>
      <c r="W425" s="509">
        <v>31</v>
      </c>
      <c r="X425" s="516"/>
      <c r="Y425" s="517"/>
      <c r="Z425" s="512"/>
      <c r="AA425" s="512"/>
      <c r="AB425" s="513"/>
      <c r="AC425" s="235">
        <f t="shared" si="144"/>
        <v>0</v>
      </c>
      <c r="AD425" s="235">
        <f t="shared" si="145"/>
        <v>0</v>
      </c>
      <c r="AE425" s="509">
        <v>42</v>
      </c>
      <c r="AF425" s="518"/>
      <c r="AG425" s="517"/>
      <c r="AH425" s="512"/>
      <c r="AI425" s="512"/>
      <c r="AJ425" s="513"/>
      <c r="AK425" s="235">
        <f t="shared" si="146"/>
        <v>0</v>
      </c>
      <c r="AL425" s="235">
        <f t="shared" si="147"/>
        <v>0</v>
      </c>
    </row>
    <row r="426" spans="1:38" x14ac:dyDescent="0.2">
      <c r="A426" s="509">
        <v>10</v>
      </c>
      <c r="B426" s="516"/>
      <c r="C426" s="517"/>
      <c r="D426" s="512"/>
      <c r="E426" s="512"/>
      <c r="F426" s="513"/>
      <c r="G426" s="235">
        <f t="shared" si="140"/>
        <v>0</v>
      </c>
      <c r="H426" s="235">
        <f t="shared" si="141"/>
        <v>0</v>
      </c>
      <c r="I426" s="235"/>
      <c r="O426" s="509">
        <v>21</v>
      </c>
      <c r="P426" s="518"/>
      <c r="Q426" s="517"/>
      <c r="R426" s="515"/>
      <c r="S426" s="512"/>
      <c r="T426" s="513"/>
      <c r="U426" s="235">
        <f t="shared" si="142"/>
        <v>0</v>
      </c>
      <c r="V426" s="235">
        <f t="shared" si="143"/>
        <v>0</v>
      </c>
      <c r="W426" s="509">
        <v>32</v>
      </c>
      <c r="X426" s="516"/>
      <c r="Y426" s="517"/>
      <c r="Z426" s="512"/>
      <c r="AA426" s="512"/>
      <c r="AB426" s="513"/>
      <c r="AC426" s="235">
        <f t="shared" si="144"/>
        <v>0</v>
      </c>
      <c r="AD426" s="235">
        <f t="shared" si="145"/>
        <v>0</v>
      </c>
      <c r="AE426" s="509">
        <v>43</v>
      </c>
      <c r="AF426" s="518"/>
      <c r="AG426" s="517"/>
      <c r="AH426" s="512"/>
      <c r="AI426" s="512"/>
      <c r="AJ426" s="513"/>
      <c r="AK426" s="235">
        <f t="shared" si="146"/>
        <v>0</v>
      </c>
      <c r="AL426" s="235">
        <f t="shared" si="147"/>
        <v>0</v>
      </c>
    </row>
    <row r="427" spans="1:38" ht="13.5" thickBot="1" x14ac:dyDescent="0.25">
      <c r="A427" s="509">
        <v>11</v>
      </c>
      <c r="B427" s="516"/>
      <c r="C427" s="517"/>
      <c r="D427" s="512"/>
      <c r="E427" s="512"/>
      <c r="F427" s="513"/>
      <c r="G427" s="235">
        <f t="shared" si="140"/>
        <v>0</v>
      </c>
      <c r="H427" s="235">
        <f t="shared" si="141"/>
        <v>0</v>
      </c>
      <c r="I427" s="235"/>
      <c r="O427" s="509">
        <v>22</v>
      </c>
      <c r="P427" s="518"/>
      <c r="Q427" s="517"/>
      <c r="R427" s="515"/>
      <c r="S427" s="512"/>
      <c r="T427" s="513"/>
      <c r="U427" s="235">
        <f t="shared" si="142"/>
        <v>0</v>
      </c>
      <c r="V427" s="235">
        <f t="shared" si="143"/>
        <v>0</v>
      </c>
      <c r="W427" s="509">
        <v>33</v>
      </c>
      <c r="X427" s="516"/>
      <c r="Y427" s="517"/>
      <c r="Z427" s="512"/>
      <c r="AA427" s="512"/>
      <c r="AB427" s="513"/>
      <c r="AC427" s="235">
        <f t="shared" si="144"/>
        <v>0</v>
      </c>
      <c r="AD427" s="235">
        <f t="shared" si="145"/>
        <v>0</v>
      </c>
      <c r="AE427" s="519"/>
      <c r="AF427" s="520"/>
      <c r="AG427" s="521"/>
      <c r="AH427" s="521"/>
      <c r="AI427" s="522" t="s">
        <v>3</v>
      </c>
      <c r="AJ427" s="523">
        <f>SUM(F417:F427)+SUM(T417:T427)+SUM(AJ417:AJ426)+SUM(AB417:AB427)</f>
        <v>0</v>
      </c>
      <c r="AK427" s="235"/>
      <c r="AL427" s="235"/>
    </row>
    <row r="428" spans="1:38" x14ac:dyDescent="0.2">
      <c r="E428" s="524"/>
      <c r="G428" s="235"/>
      <c r="H428" s="235"/>
      <c r="I428" s="235"/>
      <c r="P428" s="29"/>
      <c r="S428" s="524"/>
      <c r="U428" s="235"/>
      <c r="V428" s="235"/>
      <c r="W428" s="494"/>
      <c r="AA428" s="524"/>
      <c r="AB428" s="29"/>
      <c r="AC428" s="235"/>
      <c r="AD428" s="235"/>
      <c r="AI428" s="524"/>
      <c r="AK428" s="235"/>
      <c r="AL428" s="235"/>
    </row>
    <row r="429" spans="1:38" x14ac:dyDescent="0.2">
      <c r="E429" s="524"/>
      <c r="G429" s="235"/>
      <c r="H429" s="235"/>
      <c r="I429" s="235"/>
      <c r="P429" s="29"/>
      <c r="S429" s="524"/>
      <c r="U429" s="235"/>
      <c r="V429" s="235"/>
      <c r="W429" s="494"/>
      <c r="AA429" s="524"/>
      <c r="AB429" s="29"/>
      <c r="AC429" s="235"/>
      <c r="AD429" s="235"/>
      <c r="AI429" s="524"/>
      <c r="AK429" s="235"/>
      <c r="AL429" s="235"/>
    </row>
    <row r="430" spans="1:38" x14ac:dyDescent="0.2">
      <c r="E430" s="524"/>
      <c r="G430" s="235"/>
      <c r="H430" s="235"/>
      <c r="I430" s="235"/>
      <c r="P430" s="29"/>
      <c r="S430" s="524"/>
      <c r="U430" s="235"/>
      <c r="V430" s="235"/>
      <c r="W430" s="494"/>
      <c r="AA430" s="524"/>
      <c r="AB430" s="29"/>
      <c r="AC430" s="235"/>
      <c r="AD430" s="235"/>
      <c r="AI430" s="524"/>
      <c r="AK430" s="235"/>
      <c r="AL430" s="235"/>
    </row>
    <row r="431" spans="1:38" x14ac:dyDescent="0.2">
      <c r="E431" s="524"/>
      <c r="G431" s="235"/>
      <c r="H431" s="235"/>
      <c r="I431" s="235"/>
      <c r="P431" s="29"/>
      <c r="S431" s="524"/>
      <c r="U431" s="235"/>
      <c r="V431" s="235"/>
      <c r="W431" s="494"/>
      <c r="AA431" s="524"/>
      <c r="AB431" s="29"/>
      <c r="AC431" s="235"/>
      <c r="AD431" s="235"/>
      <c r="AI431" s="524"/>
      <c r="AK431" s="235"/>
      <c r="AL431" s="235"/>
    </row>
    <row r="432" spans="1:38" x14ac:dyDescent="0.2">
      <c r="E432" s="524"/>
      <c r="G432" s="235"/>
      <c r="H432" s="235"/>
      <c r="I432" s="235"/>
      <c r="P432" s="29"/>
      <c r="S432" s="524"/>
      <c r="U432" s="235"/>
      <c r="V432" s="235"/>
      <c r="W432" s="494"/>
      <c r="AA432" s="524"/>
      <c r="AB432" s="29"/>
      <c r="AC432" s="235"/>
      <c r="AD432" s="235"/>
      <c r="AI432" s="524"/>
      <c r="AK432" s="235"/>
      <c r="AL432" s="235"/>
    </row>
    <row r="433" spans="1:38" x14ac:dyDescent="0.2">
      <c r="E433" s="524"/>
      <c r="G433" s="235"/>
      <c r="H433" s="235"/>
      <c r="I433" s="235"/>
      <c r="P433" s="29"/>
      <c r="S433" s="524"/>
      <c r="U433" s="235"/>
      <c r="V433" s="235"/>
      <c r="W433" s="494"/>
      <c r="AA433" s="524"/>
      <c r="AB433" s="29"/>
      <c r="AC433" s="235"/>
      <c r="AD433" s="235"/>
      <c r="AI433" s="524"/>
      <c r="AK433" s="235"/>
      <c r="AL433" s="235"/>
    </row>
    <row r="434" spans="1:38" ht="13.5" thickBot="1" x14ac:dyDescent="0.25">
      <c r="E434" s="524"/>
      <c r="G434" s="235"/>
      <c r="H434" s="235"/>
      <c r="I434" s="235"/>
      <c r="P434" s="29"/>
      <c r="S434" s="524"/>
      <c r="U434" s="235"/>
      <c r="V434" s="235"/>
      <c r="W434" s="494"/>
      <c r="AA434" s="524"/>
      <c r="AB434" s="29"/>
      <c r="AC434" s="235"/>
      <c r="AD434" s="235"/>
      <c r="AI434" s="524"/>
      <c r="AK434" s="235"/>
      <c r="AL434" s="235"/>
    </row>
    <row r="435" spans="1:38" ht="16.5" customHeight="1" thickBot="1" x14ac:dyDescent="0.25">
      <c r="A435" s="501">
        <v>19</v>
      </c>
      <c r="B435" s="502"/>
      <c r="C435" s="769" t="s">
        <v>33</v>
      </c>
      <c r="D435" s="769" t="s">
        <v>158</v>
      </c>
      <c r="E435" s="769" t="s">
        <v>34</v>
      </c>
      <c r="F435" s="504">
        <f>+$AJ447</f>
        <v>0</v>
      </c>
      <c r="G435" s="235"/>
      <c r="H435" s="235"/>
      <c r="I435" s="235"/>
      <c r="O435" s="501" t="s">
        <v>23</v>
      </c>
      <c r="P435" s="502"/>
      <c r="Q435" s="503" t="s">
        <v>33</v>
      </c>
      <c r="R435" s="769" t="s">
        <v>158</v>
      </c>
      <c r="S435" s="503" t="s">
        <v>34</v>
      </c>
      <c r="T435" s="504">
        <f>+$AJ447</f>
        <v>0</v>
      </c>
      <c r="U435" s="235"/>
      <c r="V435" s="235"/>
      <c r="W435" s="501">
        <v>19</v>
      </c>
      <c r="X435" s="502"/>
      <c r="Y435" s="769" t="s">
        <v>33</v>
      </c>
      <c r="Z435" s="769" t="s">
        <v>158</v>
      </c>
      <c r="AA435" s="769" t="s">
        <v>34</v>
      </c>
      <c r="AB435" s="504">
        <f>+$AJ447</f>
        <v>0</v>
      </c>
      <c r="AC435" s="235"/>
      <c r="AD435" s="235"/>
      <c r="AE435" s="772" t="s">
        <v>23</v>
      </c>
      <c r="AF435" s="502"/>
      <c r="AG435" s="769" t="s">
        <v>33</v>
      </c>
      <c r="AH435" s="769" t="s">
        <v>158</v>
      </c>
      <c r="AI435" s="769" t="s">
        <v>34</v>
      </c>
      <c r="AJ435" s="769" t="s">
        <v>18</v>
      </c>
      <c r="AK435" s="235"/>
      <c r="AL435" s="235"/>
    </row>
    <row r="436" spans="1:38" ht="25.5" x14ac:dyDescent="0.2">
      <c r="A436" s="505" t="s">
        <v>7</v>
      </c>
      <c r="B436" s="506" t="str">
        <f>+" אסמכתא " &amp; B21 &amp;"         חזרה לטבלה "</f>
        <v xml:space="preserve"> אסמכתא          חזרה לטבלה </v>
      </c>
      <c r="C436" s="771"/>
      <c r="D436" s="770"/>
      <c r="E436" s="771"/>
      <c r="F436" s="503" t="s">
        <v>18</v>
      </c>
      <c r="G436" s="235"/>
      <c r="H436" s="235"/>
      <c r="I436" s="235"/>
      <c r="O436" s="505"/>
      <c r="P436" s="506" t="str">
        <f>+" אסמכתא " &amp; B21 &amp;"         חזרה לטבלה "</f>
        <v xml:space="preserve"> אסמכתא          חזרה לטבלה </v>
      </c>
      <c r="Q436" s="507"/>
      <c r="R436" s="770"/>
      <c r="S436" s="507"/>
      <c r="T436" s="503" t="s">
        <v>18</v>
      </c>
      <c r="U436" s="235"/>
      <c r="V436" s="235"/>
      <c r="W436" s="505" t="s">
        <v>7</v>
      </c>
      <c r="X436" s="506" t="str">
        <f>+" אסמכתא " &amp; B21 &amp;"         חזרה לטבלה "</f>
        <v xml:space="preserve"> אסמכתא          חזרה לטבלה </v>
      </c>
      <c r="Y436" s="771"/>
      <c r="Z436" s="770"/>
      <c r="AA436" s="771"/>
      <c r="AB436" s="503" t="s">
        <v>18</v>
      </c>
      <c r="AC436" s="235"/>
      <c r="AD436" s="235"/>
      <c r="AE436" s="773"/>
      <c r="AF436" s="506" t="str">
        <f>+" אסמכתא " &amp; B21 &amp;"         חזרה לטבלה "</f>
        <v xml:space="preserve"> אסמכתא          חזרה לטבלה </v>
      </c>
      <c r="AG436" s="771"/>
      <c r="AH436" s="770"/>
      <c r="AI436" s="771"/>
      <c r="AJ436" s="771"/>
      <c r="AK436" s="235"/>
      <c r="AL436" s="235"/>
    </row>
    <row r="437" spans="1:38" x14ac:dyDescent="0.2">
      <c r="A437" s="509">
        <v>1</v>
      </c>
      <c r="B437" s="516"/>
      <c r="C437" s="517"/>
      <c r="D437" s="512"/>
      <c r="E437" s="512"/>
      <c r="F437" s="513"/>
      <c r="G437" s="235">
        <f t="shared" ref="G437:G447" si="148">IF(AND((COUNTA($C$21)=1),(COUNTA(F437)=1),($C$21&lt;&gt;0),(OR((E437&lt;$C$62),(E437&gt;($E$62+61))))),1,0)</f>
        <v>0</v>
      </c>
      <c r="H437" s="235">
        <f t="shared" ref="H437:H447" si="149">IF(AND((COUNTA($C$21)=1),(COUNTA(F437)=1),($C$21&lt;&gt;0),(OR((D437&lt;$C$62),(D437&gt;($E$62))))),1,0)</f>
        <v>0</v>
      </c>
      <c r="I437" s="235"/>
      <c r="O437" s="509">
        <v>12</v>
      </c>
      <c r="P437" s="518"/>
      <c r="Q437" s="517"/>
      <c r="R437" s="515"/>
      <c r="S437" s="512"/>
      <c r="T437" s="513"/>
      <c r="U437" s="235">
        <f t="shared" ref="U437:U447" si="150">IF(AND((COUNTA($C$21)=1),(COUNTA(T437)=1),($C$21&lt;&gt;0),(OR((S437&lt;$C$62),(S437&gt;($E$62+61))))),1,0)</f>
        <v>0</v>
      </c>
      <c r="V437" s="235">
        <f t="shared" ref="V437:V447" si="151">IF(AND((COUNTA($C$21)=1),(COUNTA(T437)=1),($C$21&lt;&gt;0),(OR((R437&lt;$C$62),(R437&gt;($E$62))))),1,0)</f>
        <v>0</v>
      </c>
      <c r="W437" s="509">
        <v>23</v>
      </c>
      <c r="X437" s="516"/>
      <c r="Y437" s="517"/>
      <c r="Z437" s="512"/>
      <c r="AA437" s="512"/>
      <c r="AB437" s="513"/>
      <c r="AC437" s="235">
        <f t="shared" ref="AC437:AC447" si="152">IF(AND((COUNTA($C$21)=1),(COUNTA(AB437)=1),($C$21&lt;&gt;0),(OR((AA437&lt;$C$62),(AA437&gt;($E$62+61))))),1,0)</f>
        <v>0</v>
      </c>
      <c r="AD437" s="235">
        <f t="shared" ref="AD437:AD447" si="153">IF(AND((COUNTA($C$21)=1),(COUNTA(AB437)=1),($C$21&lt;&gt;0),(OR((Z437&lt;$C$62),(Z437&gt;($E$62))))),1,0)</f>
        <v>0</v>
      </c>
      <c r="AE437" s="509">
        <v>34</v>
      </c>
      <c r="AF437" s="518"/>
      <c r="AG437" s="517"/>
      <c r="AH437" s="512"/>
      <c r="AI437" s="512"/>
      <c r="AJ437" s="513"/>
      <c r="AK437" s="235">
        <f t="shared" ref="AK437:AK446" si="154">IF(AND((COUNTA($C$21)=1),(COUNTA(AJ437)=1),($C$21&lt;&gt;0),(OR((AI437&lt;$C$62),(AI437&gt;($E$62+61))))),1,0)</f>
        <v>0</v>
      </c>
      <c r="AL437" s="235">
        <f t="shared" ref="AL437:AL446" si="155">IF(AND((COUNTA($C$21)=1),(COUNTA(AJ437)=1),($C$21&lt;&gt;0),(OR((AH437&lt;$C$62),(AH437&gt;($E$62))))),1,0)</f>
        <v>0</v>
      </c>
    </row>
    <row r="438" spans="1:38" x14ac:dyDescent="0.2">
      <c r="A438" s="509">
        <v>2</v>
      </c>
      <c r="B438" s="516"/>
      <c r="C438" s="517"/>
      <c r="D438" s="512"/>
      <c r="E438" s="512"/>
      <c r="F438" s="513"/>
      <c r="G438" s="235">
        <f t="shared" si="148"/>
        <v>0</v>
      </c>
      <c r="H438" s="235">
        <f t="shared" si="149"/>
        <v>0</v>
      </c>
      <c r="I438" s="235"/>
      <c r="O438" s="509">
        <v>13</v>
      </c>
      <c r="P438" s="518"/>
      <c r="Q438" s="517"/>
      <c r="R438" s="515"/>
      <c r="S438" s="512"/>
      <c r="T438" s="513"/>
      <c r="U438" s="235">
        <f t="shared" si="150"/>
        <v>0</v>
      </c>
      <c r="V438" s="235">
        <f t="shared" si="151"/>
        <v>0</v>
      </c>
      <c r="W438" s="509">
        <v>24</v>
      </c>
      <c r="X438" s="516"/>
      <c r="Y438" s="517"/>
      <c r="Z438" s="512"/>
      <c r="AA438" s="512"/>
      <c r="AB438" s="513"/>
      <c r="AC438" s="235">
        <f t="shared" si="152"/>
        <v>0</v>
      </c>
      <c r="AD438" s="235">
        <f t="shared" si="153"/>
        <v>0</v>
      </c>
      <c r="AE438" s="509">
        <v>35</v>
      </c>
      <c r="AF438" s="518"/>
      <c r="AG438" s="517"/>
      <c r="AH438" s="512"/>
      <c r="AI438" s="512"/>
      <c r="AJ438" s="513"/>
      <c r="AK438" s="235">
        <f t="shared" si="154"/>
        <v>0</v>
      </c>
      <c r="AL438" s="235">
        <f t="shared" si="155"/>
        <v>0</v>
      </c>
    </row>
    <row r="439" spans="1:38" x14ac:dyDescent="0.2">
      <c r="A439" s="509">
        <v>3</v>
      </c>
      <c r="B439" s="516"/>
      <c r="C439" s="517"/>
      <c r="D439" s="512"/>
      <c r="E439" s="512"/>
      <c r="F439" s="513"/>
      <c r="G439" s="235">
        <f t="shared" si="148"/>
        <v>0</v>
      </c>
      <c r="H439" s="235">
        <f t="shared" si="149"/>
        <v>0</v>
      </c>
      <c r="I439" s="235"/>
      <c r="O439" s="509">
        <v>14</v>
      </c>
      <c r="P439" s="518"/>
      <c r="Q439" s="517"/>
      <c r="R439" s="515"/>
      <c r="S439" s="512"/>
      <c r="T439" s="513"/>
      <c r="U439" s="235">
        <f t="shared" si="150"/>
        <v>0</v>
      </c>
      <c r="V439" s="235">
        <f t="shared" si="151"/>
        <v>0</v>
      </c>
      <c r="W439" s="509">
        <v>25</v>
      </c>
      <c r="X439" s="516"/>
      <c r="Y439" s="517"/>
      <c r="Z439" s="512"/>
      <c r="AA439" s="512"/>
      <c r="AB439" s="513"/>
      <c r="AC439" s="235">
        <f t="shared" si="152"/>
        <v>0</v>
      </c>
      <c r="AD439" s="235">
        <f t="shared" si="153"/>
        <v>0</v>
      </c>
      <c r="AE439" s="509">
        <v>36</v>
      </c>
      <c r="AF439" s="518"/>
      <c r="AG439" s="517"/>
      <c r="AH439" s="512"/>
      <c r="AI439" s="512"/>
      <c r="AJ439" s="513"/>
      <c r="AK439" s="235">
        <f t="shared" si="154"/>
        <v>0</v>
      </c>
      <c r="AL439" s="235">
        <f t="shared" si="155"/>
        <v>0</v>
      </c>
    </row>
    <row r="440" spans="1:38" x14ac:dyDescent="0.2">
      <c r="A440" s="509">
        <v>4</v>
      </c>
      <c r="B440" s="516"/>
      <c r="C440" s="517"/>
      <c r="D440" s="512"/>
      <c r="E440" s="512"/>
      <c r="F440" s="513"/>
      <c r="G440" s="235">
        <f t="shared" si="148"/>
        <v>0</v>
      </c>
      <c r="H440" s="235">
        <f t="shared" si="149"/>
        <v>0</v>
      </c>
      <c r="I440" s="235"/>
      <c r="O440" s="509">
        <v>15</v>
      </c>
      <c r="P440" s="518"/>
      <c r="Q440" s="517"/>
      <c r="R440" s="515"/>
      <c r="S440" s="512"/>
      <c r="T440" s="513"/>
      <c r="U440" s="235">
        <f t="shared" si="150"/>
        <v>0</v>
      </c>
      <c r="V440" s="235">
        <f t="shared" si="151"/>
        <v>0</v>
      </c>
      <c r="W440" s="509">
        <v>26</v>
      </c>
      <c r="X440" s="516"/>
      <c r="Y440" s="517"/>
      <c r="Z440" s="512"/>
      <c r="AA440" s="512"/>
      <c r="AB440" s="513"/>
      <c r="AC440" s="235">
        <f t="shared" si="152"/>
        <v>0</v>
      </c>
      <c r="AD440" s="235">
        <f t="shared" si="153"/>
        <v>0</v>
      </c>
      <c r="AE440" s="509">
        <v>37</v>
      </c>
      <c r="AF440" s="518"/>
      <c r="AG440" s="517"/>
      <c r="AH440" s="512"/>
      <c r="AI440" s="512"/>
      <c r="AJ440" s="513"/>
      <c r="AK440" s="235">
        <f t="shared" si="154"/>
        <v>0</v>
      </c>
      <c r="AL440" s="235">
        <f t="shared" si="155"/>
        <v>0</v>
      </c>
    </row>
    <row r="441" spans="1:38" x14ac:dyDescent="0.2">
      <c r="A441" s="509">
        <v>5</v>
      </c>
      <c r="B441" s="516"/>
      <c r="C441" s="517"/>
      <c r="D441" s="512"/>
      <c r="E441" s="512"/>
      <c r="F441" s="513"/>
      <c r="G441" s="235">
        <f t="shared" si="148"/>
        <v>0</v>
      </c>
      <c r="H441" s="235">
        <f t="shared" si="149"/>
        <v>0</v>
      </c>
      <c r="I441" s="235"/>
      <c r="O441" s="509">
        <v>16</v>
      </c>
      <c r="P441" s="518"/>
      <c r="Q441" s="517"/>
      <c r="R441" s="515"/>
      <c r="S441" s="512"/>
      <c r="T441" s="513"/>
      <c r="U441" s="235">
        <f t="shared" si="150"/>
        <v>0</v>
      </c>
      <c r="V441" s="235">
        <f t="shared" si="151"/>
        <v>0</v>
      </c>
      <c r="W441" s="509">
        <v>27</v>
      </c>
      <c r="X441" s="516"/>
      <c r="Y441" s="517"/>
      <c r="Z441" s="512"/>
      <c r="AA441" s="512"/>
      <c r="AB441" s="513"/>
      <c r="AC441" s="235">
        <f t="shared" si="152"/>
        <v>0</v>
      </c>
      <c r="AD441" s="235">
        <f t="shared" si="153"/>
        <v>0</v>
      </c>
      <c r="AE441" s="509">
        <v>38</v>
      </c>
      <c r="AF441" s="518"/>
      <c r="AG441" s="517"/>
      <c r="AH441" s="512"/>
      <c r="AI441" s="512"/>
      <c r="AJ441" s="513"/>
      <c r="AK441" s="235">
        <f t="shared" si="154"/>
        <v>0</v>
      </c>
      <c r="AL441" s="235">
        <f t="shared" si="155"/>
        <v>0</v>
      </c>
    </row>
    <row r="442" spans="1:38" x14ac:dyDescent="0.2">
      <c r="A442" s="509">
        <v>6</v>
      </c>
      <c r="B442" s="516"/>
      <c r="C442" s="517"/>
      <c r="D442" s="512"/>
      <c r="E442" s="512"/>
      <c r="F442" s="513"/>
      <c r="G442" s="235">
        <f t="shared" si="148"/>
        <v>0</v>
      </c>
      <c r="H442" s="235">
        <f t="shared" si="149"/>
        <v>0</v>
      </c>
      <c r="I442" s="235"/>
      <c r="O442" s="509">
        <v>17</v>
      </c>
      <c r="P442" s="518"/>
      <c r="Q442" s="517"/>
      <c r="R442" s="515"/>
      <c r="S442" s="512"/>
      <c r="T442" s="513"/>
      <c r="U442" s="235">
        <f t="shared" si="150"/>
        <v>0</v>
      </c>
      <c r="V442" s="235">
        <f t="shared" si="151"/>
        <v>0</v>
      </c>
      <c r="W442" s="509">
        <v>28</v>
      </c>
      <c r="X442" s="516"/>
      <c r="Y442" s="517"/>
      <c r="Z442" s="512"/>
      <c r="AA442" s="512"/>
      <c r="AB442" s="513"/>
      <c r="AC442" s="235">
        <f t="shared" si="152"/>
        <v>0</v>
      </c>
      <c r="AD442" s="235">
        <f t="shared" si="153"/>
        <v>0</v>
      </c>
      <c r="AE442" s="509">
        <v>39</v>
      </c>
      <c r="AF442" s="518"/>
      <c r="AG442" s="517"/>
      <c r="AH442" s="512"/>
      <c r="AI442" s="512"/>
      <c r="AJ442" s="513"/>
      <c r="AK442" s="235">
        <f t="shared" si="154"/>
        <v>0</v>
      </c>
      <c r="AL442" s="235">
        <f t="shared" si="155"/>
        <v>0</v>
      </c>
    </row>
    <row r="443" spans="1:38" x14ac:dyDescent="0.2">
      <c r="A443" s="509">
        <v>7</v>
      </c>
      <c r="B443" s="516"/>
      <c r="C443" s="517"/>
      <c r="D443" s="512"/>
      <c r="E443" s="512"/>
      <c r="F443" s="513"/>
      <c r="G443" s="235">
        <f t="shared" si="148"/>
        <v>0</v>
      </c>
      <c r="H443" s="235">
        <f t="shared" si="149"/>
        <v>0</v>
      </c>
      <c r="I443" s="235"/>
      <c r="O443" s="509">
        <v>18</v>
      </c>
      <c r="P443" s="518"/>
      <c r="Q443" s="517"/>
      <c r="R443" s="515"/>
      <c r="S443" s="512"/>
      <c r="T443" s="513"/>
      <c r="U443" s="235">
        <f t="shared" si="150"/>
        <v>0</v>
      </c>
      <c r="V443" s="235">
        <f t="shared" si="151"/>
        <v>0</v>
      </c>
      <c r="W443" s="509">
        <v>29</v>
      </c>
      <c r="X443" s="516"/>
      <c r="Y443" s="517"/>
      <c r="Z443" s="512"/>
      <c r="AA443" s="512"/>
      <c r="AB443" s="513"/>
      <c r="AC443" s="235">
        <f t="shared" si="152"/>
        <v>0</v>
      </c>
      <c r="AD443" s="235">
        <f t="shared" si="153"/>
        <v>0</v>
      </c>
      <c r="AE443" s="509">
        <v>40</v>
      </c>
      <c r="AF443" s="518"/>
      <c r="AG443" s="517"/>
      <c r="AH443" s="512"/>
      <c r="AI443" s="512"/>
      <c r="AJ443" s="513"/>
      <c r="AK443" s="235">
        <f t="shared" si="154"/>
        <v>0</v>
      </c>
      <c r="AL443" s="235">
        <f t="shared" si="155"/>
        <v>0</v>
      </c>
    </row>
    <row r="444" spans="1:38" x14ac:dyDescent="0.2">
      <c r="A444" s="509">
        <v>8</v>
      </c>
      <c r="B444" s="516"/>
      <c r="C444" s="517"/>
      <c r="D444" s="512"/>
      <c r="E444" s="512"/>
      <c r="F444" s="513"/>
      <c r="G444" s="235">
        <f t="shared" si="148"/>
        <v>0</v>
      </c>
      <c r="H444" s="235">
        <f t="shared" si="149"/>
        <v>0</v>
      </c>
      <c r="I444" s="235"/>
      <c r="O444" s="509">
        <v>19</v>
      </c>
      <c r="P444" s="518"/>
      <c r="Q444" s="517"/>
      <c r="R444" s="515"/>
      <c r="S444" s="512"/>
      <c r="T444" s="513"/>
      <c r="U444" s="235">
        <f t="shared" si="150"/>
        <v>0</v>
      </c>
      <c r="V444" s="235">
        <f t="shared" si="151"/>
        <v>0</v>
      </c>
      <c r="W444" s="509">
        <v>30</v>
      </c>
      <c r="X444" s="516"/>
      <c r="Y444" s="517"/>
      <c r="Z444" s="512"/>
      <c r="AA444" s="512"/>
      <c r="AB444" s="513"/>
      <c r="AC444" s="235">
        <f t="shared" si="152"/>
        <v>0</v>
      </c>
      <c r="AD444" s="235">
        <f t="shared" si="153"/>
        <v>0</v>
      </c>
      <c r="AE444" s="509">
        <v>41</v>
      </c>
      <c r="AF444" s="518"/>
      <c r="AG444" s="517"/>
      <c r="AH444" s="512"/>
      <c r="AI444" s="512"/>
      <c r="AJ444" s="513"/>
      <c r="AK444" s="235">
        <f t="shared" si="154"/>
        <v>0</v>
      </c>
      <c r="AL444" s="235">
        <f t="shared" si="155"/>
        <v>0</v>
      </c>
    </row>
    <row r="445" spans="1:38" x14ac:dyDescent="0.2">
      <c r="A445" s="509">
        <v>9</v>
      </c>
      <c r="B445" s="516"/>
      <c r="C445" s="517"/>
      <c r="D445" s="512"/>
      <c r="E445" s="512"/>
      <c r="F445" s="513"/>
      <c r="G445" s="235">
        <f t="shared" si="148"/>
        <v>0</v>
      </c>
      <c r="H445" s="235">
        <f t="shared" si="149"/>
        <v>0</v>
      </c>
      <c r="I445" s="235"/>
      <c r="O445" s="509">
        <v>20</v>
      </c>
      <c r="P445" s="518"/>
      <c r="Q445" s="517"/>
      <c r="R445" s="515"/>
      <c r="S445" s="512"/>
      <c r="T445" s="513"/>
      <c r="U445" s="235">
        <f t="shared" si="150"/>
        <v>0</v>
      </c>
      <c r="V445" s="235">
        <f t="shared" si="151"/>
        <v>0</v>
      </c>
      <c r="W445" s="509">
        <v>31</v>
      </c>
      <c r="X445" s="516"/>
      <c r="Y445" s="517"/>
      <c r="Z445" s="512"/>
      <c r="AA445" s="512"/>
      <c r="AB445" s="513"/>
      <c r="AC445" s="235">
        <f t="shared" si="152"/>
        <v>0</v>
      </c>
      <c r="AD445" s="235">
        <f t="shared" si="153"/>
        <v>0</v>
      </c>
      <c r="AE445" s="509">
        <v>42</v>
      </c>
      <c r="AF445" s="518"/>
      <c r="AG445" s="517"/>
      <c r="AH445" s="512"/>
      <c r="AI445" s="512"/>
      <c r="AJ445" s="513"/>
      <c r="AK445" s="235">
        <f t="shared" si="154"/>
        <v>0</v>
      </c>
      <c r="AL445" s="235">
        <f t="shared" si="155"/>
        <v>0</v>
      </c>
    </row>
    <row r="446" spans="1:38" x14ac:dyDescent="0.2">
      <c r="A446" s="509">
        <v>10</v>
      </c>
      <c r="B446" s="516"/>
      <c r="C446" s="517"/>
      <c r="D446" s="512"/>
      <c r="E446" s="512"/>
      <c r="F446" s="513"/>
      <c r="G446" s="235">
        <f t="shared" si="148"/>
        <v>0</v>
      </c>
      <c r="H446" s="235">
        <f t="shared" si="149"/>
        <v>0</v>
      </c>
      <c r="I446" s="235"/>
      <c r="O446" s="509">
        <v>21</v>
      </c>
      <c r="P446" s="518"/>
      <c r="Q446" s="517"/>
      <c r="R446" s="515"/>
      <c r="S446" s="512"/>
      <c r="T446" s="513"/>
      <c r="U446" s="235">
        <f t="shared" si="150"/>
        <v>0</v>
      </c>
      <c r="V446" s="235">
        <f t="shared" si="151"/>
        <v>0</v>
      </c>
      <c r="W446" s="509">
        <v>32</v>
      </c>
      <c r="X446" s="516"/>
      <c r="Y446" s="517"/>
      <c r="Z446" s="512"/>
      <c r="AA446" s="512"/>
      <c r="AB446" s="513"/>
      <c r="AC446" s="235">
        <f t="shared" si="152"/>
        <v>0</v>
      </c>
      <c r="AD446" s="235">
        <f t="shared" si="153"/>
        <v>0</v>
      </c>
      <c r="AE446" s="509">
        <v>43</v>
      </c>
      <c r="AF446" s="518"/>
      <c r="AG446" s="517"/>
      <c r="AH446" s="512"/>
      <c r="AI446" s="512"/>
      <c r="AJ446" s="513"/>
      <c r="AK446" s="235">
        <f t="shared" si="154"/>
        <v>0</v>
      </c>
      <c r="AL446" s="235">
        <f t="shared" si="155"/>
        <v>0</v>
      </c>
    </row>
    <row r="447" spans="1:38" ht="13.5" thickBot="1" x14ac:dyDescent="0.25">
      <c r="A447" s="509">
        <v>11</v>
      </c>
      <c r="B447" s="516"/>
      <c r="C447" s="517"/>
      <c r="D447" s="512"/>
      <c r="E447" s="512"/>
      <c r="F447" s="513"/>
      <c r="G447" s="235">
        <f t="shared" si="148"/>
        <v>0</v>
      </c>
      <c r="H447" s="235">
        <f t="shared" si="149"/>
        <v>0</v>
      </c>
      <c r="I447" s="235"/>
      <c r="O447" s="509">
        <v>22</v>
      </c>
      <c r="P447" s="518"/>
      <c r="Q447" s="517"/>
      <c r="R447" s="515"/>
      <c r="S447" s="512"/>
      <c r="T447" s="513"/>
      <c r="U447" s="235">
        <f t="shared" si="150"/>
        <v>0</v>
      </c>
      <c r="V447" s="235">
        <f t="shared" si="151"/>
        <v>0</v>
      </c>
      <c r="W447" s="509">
        <v>33</v>
      </c>
      <c r="X447" s="516"/>
      <c r="Y447" s="517"/>
      <c r="Z447" s="512"/>
      <c r="AA447" s="512"/>
      <c r="AB447" s="513"/>
      <c r="AC447" s="235">
        <f t="shared" si="152"/>
        <v>0</v>
      </c>
      <c r="AD447" s="235">
        <f t="shared" si="153"/>
        <v>0</v>
      </c>
      <c r="AE447" s="519"/>
      <c r="AF447" s="520"/>
      <c r="AG447" s="521"/>
      <c r="AH447" s="521"/>
      <c r="AI447" s="522" t="s">
        <v>3</v>
      </c>
      <c r="AJ447" s="523">
        <f>SUM(F437:F447)+SUM(T437:T447)+SUM(AJ437:AJ446)+SUM(AB437:AB447)</f>
        <v>0</v>
      </c>
      <c r="AK447" s="235"/>
      <c r="AL447" s="235"/>
    </row>
    <row r="448" spans="1:38" x14ac:dyDescent="0.2">
      <c r="E448" s="524"/>
      <c r="G448" s="235"/>
      <c r="H448" s="235"/>
      <c r="I448" s="235"/>
      <c r="P448" s="29"/>
      <c r="S448" s="524"/>
      <c r="U448" s="235"/>
      <c r="V448" s="235"/>
      <c r="W448" s="494"/>
      <c r="AA448" s="524"/>
      <c r="AB448" s="29"/>
      <c r="AC448" s="235"/>
      <c r="AD448" s="235"/>
      <c r="AI448" s="524"/>
      <c r="AK448" s="235"/>
      <c r="AL448" s="235"/>
    </row>
    <row r="449" spans="1:38" x14ac:dyDescent="0.2">
      <c r="E449" s="524"/>
      <c r="G449" s="235"/>
      <c r="H449" s="235"/>
      <c r="I449" s="235"/>
      <c r="P449" s="29"/>
      <c r="S449" s="524"/>
      <c r="U449" s="235"/>
      <c r="V449" s="235"/>
      <c r="W449" s="494"/>
      <c r="AA449" s="524"/>
      <c r="AB449" s="29"/>
      <c r="AC449" s="235"/>
      <c r="AD449" s="235"/>
      <c r="AI449" s="524"/>
      <c r="AK449" s="235"/>
      <c r="AL449" s="235"/>
    </row>
    <row r="450" spans="1:38" x14ac:dyDescent="0.2">
      <c r="E450" s="524"/>
      <c r="G450" s="235"/>
      <c r="H450" s="235"/>
      <c r="I450" s="235"/>
      <c r="P450" s="29"/>
      <c r="S450" s="524"/>
      <c r="U450" s="235"/>
      <c r="V450" s="235"/>
      <c r="W450" s="494"/>
      <c r="AA450" s="524"/>
      <c r="AB450" s="29"/>
      <c r="AC450" s="235"/>
      <c r="AD450" s="235"/>
      <c r="AI450" s="524"/>
      <c r="AK450" s="235"/>
      <c r="AL450" s="235"/>
    </row>
    <row r="451" spans="1:38" x14ac:dyDescent="0.2">
      <c r="E451" s="524"/>
      <c r="G451" s="235"/>
      <c r="H451" s="235"/>
      <c r="I451" s="235"/>
      <c r="P451" s="29"/>
      <c r="S451" s="524"/>
      <c r="U451" s="235"/>
      <c r="V451" s="235"/>
      <c r="W451" s="494"/>
      <c r="AA451" s="524"/>
      <c r="AB451" s="29"/>
      <c r="AC451" s="235"/>
      <c r="AD451" s="235"/>
      <c r="AI451" s="524"/>
      <c r="AK451" s="235"/>
      <c r="AL451" s="235"/>
    </row>
    <row r="452" spans="1:38" x14ac:dyDescent="0.2">
      <c r="E452" s="524"/>
      <c r="G452" s="235"/>
      <c r="H452" s="235"/>
      <c r="I452" s="235"/>
      <c r="P452" s="29"/>
      <c r="S452" s="524"/>
      <c r="U452" s="235"/>
      <c r="V452" s="235"/>
      <c r="W452" s="494"/>
      <c r="AA452" s="524"/>
      <c r="AB452" s="29"/>
      <c r="AC452" s="235"/>
      <c r="AD452" s="235"/>
      <c r="AI452" s="524"/>
      <c r="AK452" s="235"/>
      <c r="AL452" s="235"/>
    </row>
    <row r="453" spans="1:38" x14ac:dyDescent="0.2">
      <c r="E453" s="524"/>
      <c r="G453" s="235"/>
      <c r="H453" s="235"/>
      <c r="I453" s="235"/>
      <c r="P453" s="29"/>
      <c r="S453" s="524"/>
      <c r="U453" s="235"/>
      <c r="V453" s="235"/>
      <c r="W453" s="494"/>
      <c r="AA453" s="524"/>
      <c r="AB453" s="29"/>
      <c r="AC453" s="235"/>
      <c r="AD453" s="235"/>
      <c r="AI453" s="524"/>
      <c r="AK453" s="235"/>
      <c r="AL453" s="235"/>
    </row>
    <row r="454" spans="1:38" ht="13.5" thickBot="1" x14ac:dyDescent="0.25">
      <c r="E454" s="524"/>
      <c r="G454" s="235"/>
      <c r="H454" s="235"/>
      <c r="I454" s="235"/>
      <c r="P454" s="29"/>
      <c r="S454" s="524"/>
      <c r="U454" s="235"/>
      <c r="V454" s="235"/>
      <c r="W454" s="494"/>
      <c r="AA454" s="524"/>
      <c r="AB454" s="29"/>
      <c r="AC454" s="235"/>
      <c r="AD454" s="235"/>
      <c r="AI454" s="524"/>
      <c r="AK454" s="235"/>
      <c r="AL454" s="235"/>
    </row>
    <row r="455" spans="1:38" ht="16.5" customHeight="1" thickBot="1" x14ac:dyDescent="0.25">
      <c r="A455" s="501">
        <v>20</v>
      </c>
      <c r="B455" s="502"/>
      <c r="C455" s="769" t="s">
        <v>33</v>
      </c>
      <c r="D455" s="769" t="s">
        <v>158</v>
      </c>
      <c r="E455" s="769" t="s">
        <v>34</v>
      </c>
      <c r="F455" s="504">
        <f>+$AJ467</f>
        <v>0</v>
      </c>
      <c r="G455" s="235"/>
      <c r="H455" s="235"/>
      <c r="I455" s="235"/>
      <c r="O455" s="501" t="s">
        <v>23</v>
      </c>
      <c r="P455" s="502"/>
      <c r="Q455" s="503" t="s">
        <v>33</v>
      </c>
      <c r="R455" s="769" t="s">
        <v>158</v>
      </c>
      <c r="S455" s="503" t="s">
        <v>34</v>
      </c>
      <c r="T455" s="504">
        <f>+$AJ467</f>
        <v>0</v>
      </c>
      <c r="U455" s="235"/>
      <c r="V455" s="235"/>
      <c r="W455" s="501">
        <v>20</v>
      </c>
      <c r="X455" s="502"/>
      <c r="Y455" s="769" t="s">
        <v>33</v>
      </c>
      <c r="Z455" s="769" t="s">
        <v>158</v>
      </c>
      <c r="AA455" s="769" t="s">
        <v>34</v>
      </c>
      <c r="AB455" s="504">
        <f>+$AJ467</f>
        <v>0</v>
      </c>
      <c r="AC455" s="235"/>
      <c r="AD455" s="235"/>
      <c r="AE455" s="772" t="s">
        <v>23</v>
      </c>
      <c r="AF455" s="502"/>
      <c r="AG455" s="769" t="s">
        <v>33</v>
      </c>
      <c r="AH455" s="769" t="s">
        <v>158</v>
      </c>
      <c r="AI455" s="769" t="s">
        <v>34</v>
      </c>
      <c r="AJ455" s="769" t="s">
        <v>18</v>
      </c>
      <c r="AK455" s="235"/>
      <c r="AL455" s="235"/>
    </row>
    <row r="456" spans="1:38" ht="25.5" x14ac:dyDescent="0.2">
      <c r="A456" s="505" t="s">
        <v>7</v>
      </c>
      <c r="B456" s="506" t="str">
        <f>+" אסמכתא " &amp; B22 &amp;"         חזרה לטבלה "</f>
        <v xml:space="preserve"> אסמכתא          חזרה לטבלה </v>
      </c>
      <c r="C456" s="771"/>
      <c r="D456" s="770"/>
      <c r="E456" s="771"/>
      <c r="F456" s="503" t="s">
        <v>18</v>
      </c>
      <c r="G456" s="235"/>
      <c r="H456" s="235"/>
      <c r="I456" s="235"/>
      <c r="O456" s="505"/>
      <c r="P456" s="506" t="str">
        <f>+" אסמכתא " &amp; B22 &amp;"         חזרה לטבלה "</f>
        <v xml:space="preserve"> אסמכתא          חזרה לטבלה </v>
      </c>
      <c r="Q456" s="507"/>
      <c r="R456" s="770"/>
      <c r="S456" s="507"/>
      <c r="T456" s="503" t="s">
        <v>18</v>
      </c>
      <c r="U456" s="235"/>
      <c r="V456" s="235"/>
      <c r="W456" s="505" t="s">
        <v>7</v>
      </c>
      <c r="X456" s="506" t="str">
        <f>+" אסמכתא " &amp; B22 &amp;"         חזרה לטבלה "</f>
        <v xml:space="preserve"> אסמכתא          חזרה לטבלה </v>
      </c>
      <c r="Y456" s="771"/>
      <c r="Z456" s="770"/>
      <c r="AA456" s="771"/>
      <c r="AB456" s="503" t="s">
        <v>18</v>
      </c>
      <c r="AC456" s="235"/>
      <c r="AD456" s="235"/>
      <c r="AE456" s="773"/>
      <c r="AF456" s="506" t="str">
        <f>+" אסמכתא " &amp; B22 &amp;"         חזרה לטבלה "</f>
        <v xml:space="preserve"> אסמכתא          חזרה לטבלה </v>
      </c>
      <c r="AG456" s="771"/>
      <c r="AH456" s="770"/>
      <c r="AI456" s="771"/>
      <c r="AJ456" s="771"/>
      <c r="AK456" s="235"/>
      <c r="AL456" s="235"/>
    </row>
    <row r="457" spans="1:38" x14ac:dyDescent="0.2">
      <c r="A457" s="509">
        <v>1</v>
      </c>
      <c r="B457" s="516"/>
      <c r="C457" s="517"/>
      <c r="D457" s="512"/>
      <c r="E457" s="512"/>
      <c r="F457" s="513"/>
      <c r="G457" s="235">
        <f t="shared" ref="G457:G467" si="156">IF(AND((COUNTA($C$22)=1),(COUNTA(F457)=1),($C$22&lt;&gt;0),(OR((E457&lt;$C$62),(E457&gt;($E$62+61))))),1,0)</f>
        <v>0</v>
      </c>
      <c r="H457" s="235">
        <f t="shared" ref="H457:H467" si="157">IF(AND((COUNTA($C$22)=1),(COUNTA(F457)=1),($C$22&lt;&gt;0),(OR((D457&lt;$C$62),(D457&gt;($E$62))))),1,0)</f>
        <v>0</v>
      </c>
      <c r="I457" s="235"/>
      <c r="O457" s="509">
        <v>12</v>
      </c>
      <c r="P457" s="518"/>
      <c r="Q457" s="517"/>
      <c r="R457" s="515"/>
      <c r="S457" s="512"/>
      <c r="T457" s="513"/>
      <c r="U457" s="235">
        <f t="shared" ref="U457:U467" si="158">IF(AND((COUNTA($C$22)=1),(COUNTA(T457)=1),($C$22&lt;&gt;0),(OR((S457&lt;$C$62),(S457&gt;($E$62+61))))),1,0)</f>
        <v>0</v>
      </c>
      <c r="V457" s="235">
        <f t="shared" ref="V457:V467" si="159">IF(AND((COUNTA($C$22)=1),(COUNTA(T457)=1),($C$22&lt;&gt;0),(OR((R457&lt;$C$62),(R457&gt;($E$62))))),1,0)</f>
        <v>0</v>
      </c>
      <c r="W457" s="509">
        <v>23</v>
      </c>
      <c r="X457" s="516"/>
      <c r="Y457" s="517"/>
      <c r="Z457" s="512"/>
      <c r="AA457" s="512"/>
      <c r="AB457" s="513"/>
      <c r="AC457" s="235">
        <f t="shared" ref="AC457:AC467" si="160">IF(AND((COUNTA($C$22)=1),(COUNTA(AB457)=1),($C$22&lt;&gt;0),(OR((AA457&lt;$C$62),(AA457&gt;($E$62+61))))),1,0)</f>
        <v>0</v>
      </c>
      <c r="AD457" s="235">
        <f t="shared" ref="AD457:AD467" si="161">IF(AND((COUNTA($C$22)=1),(COUNTA(AB457)=1),($C$22&lt;&gt;0),(OR((Z457&lt;$C$62),(Z457&gt;($E$62))))),1,0)</f>
        <v>0</v>
      </c>
      <c r="AE457" s="509">
        <v>34</v>
      </c>
      <c r="AF457" s="518"/>
      <c r="AG457" s="517"/>
      <c r="AH457" s="512"/>
      <c r="AI457" s="512"/>
      <c r="AJ457" s="513"/>
      <c r="AK457" s="235">
        <f t="shared" ref="AK457:AK466" si="162">IF(AND((COUNTA($C$22)=1),(COUNTA(AJ457)=1),($C$22&lt;&gt;0),(OR((AI457&lt;$C$62),(AI457&gt;($E$62+61))))),1,0)</f>
        <v>0</v>
      </c>
      <c r="AL457" s="235">
        <f t="shared" ref="AL457:AL466" si="163">IF(AND((COUNTA($C$22)=1),(COUNTA(AJ457)=1),($C$22&lt;&gt;0),(OR((AH457&lt;$C$62),(AH457&gt;($E$62))))),1,0)</f>
        <v>0</v>
      </c>
    </row>
    <row r="458" spans="1:38" x14ac:dyDescent="0.2">
      <c r="A458" s="509">
        <v>2</v>
      </c>
      <c r="B458" s="516"/>
      <c r="C458" s="517"/>
      <c r="D458" s="512"/>
      <c r="E458" s="512"/>
      <c r="F458" s="513"/>
      <c r="G458" s="235">
        <f t="shared" si="156"/>
        <v>0</v>
      </c>
      <c r="H458" s="235">
        <f t="shared" si="157"/>
        <v>0</v>
      </c>
      <c r="I458" s="235"/>
      <c r="O458" s="509">
        <v>13</v>
      </c>
      <c r="P458" s="518"/>
      <c r="Q458" s="517"/>
      <c r="R458" s="515"/>
      <c r="S458" s="512"/>
      <c r="T458" s="513"/>
      <c r="U458" s="235">
        <f t="shared" si="158"/>
        <v>0</v>
      </c>
      <c r="V458" s="235">
        <f t="shared" si="159"/>
        <v>0</v>
      </c>
      <c r="W458" s="509">
        <v>24</v>
      </c>
      <c r="X458" s="516"/>
      <c r="Y458" s="517"/>
      <c r="Z458" s="512"/>
      <c r="AA458" s="512"/>
      <c r="AB458" s="513"/>
      <c r="AC458" s="235">
        <f t="shared" si="160"/>
        <v>0</v>
      </c>
      <c r="AD458" s="235">
        <f t="shared" si="161"/>
        <v>0</v>
      </c>
      <c r="AE458" s="509">
        <v>35</v>
      </c>
      <c r="AF458" s="518"/>
      <c r="AG458" s="517"/>
      <c r="AH458" s="512"/>
      <c r="AI458" s="512"/>
      <c r="AJ458" s="513"/>
      <c r="AK458" s="235">
        <f t="shared" si="162"/>
        <v>0</v>
      </c>
      <c r="AL458" s="235">
        <f t="shared" si="163"/>
        <v>0</v>
      </c>
    </row>
    <row r="459" spans="1:38" x14ac:dyDescent="0.2">
      <c r="A459" s="509">
        <v>3</v>
      </c>
      <c r="B459" s="516"/>
      <c r="C459" s="517"/>
      <c r="D459" s="512"/>
      <c r="E459" s="512"/>
      <c r="F459" s="513"/>
      <c r="G459" s="235">
        <f t="shared" si="156"/>
        <v>0</v>
      </c>
      <c r="H459" s="235">
        <f t="shared" si="157"/>
        <v>0</v>
      </c>
      <c r="I459" s="235"/>
      <c r="O459" s="509">
        <v>14</v>
      </c>
      <c r="P459" s="518"/>
      <c r="Q459" s="517"/>
      <c r="R459" s="515"/>
      <c r="S459" s="512"/>
      <c r="T459" s="513"/>
      <c r="U459" s="235">
        <f t="shared" si="158"/>
        <v>0</v>
      </c>
      <c r="V459" s="235">
        <f t="shared" si="159"/>
        <v>0</v>
      </c>
      <c r="W459" s="509">
        <v>25</v>
      </c>
      <c r="X459" s="516"/>
      <c r="Y459" s="517"/>
      <c r="Z459" s="512"/>
      <c r="AA459" s="512"/>
      <c r="AB459" s="513"/>
      <c r="AC459" s="235">
        <f t="shared" si="160"/>
        <v>0</v>
      </c>
      <c r="AD459" s="235">
        <f t="shared" si="161"/>
        <v>0</v>
      </c>
      <c r="AE459" s="509">
        <v>36</v>
      </c>
      <c r="AF459" s="518"/>
      <c r="AG459" s="517"/>
      <c r="AH459" s="512"/>
      <c r="AI459" s="512"/>
      <c r="AJ459" s="513"/>
      <c r="AK459" s="235">
        <f t="shared" si="162"/>
        <v>0</v>
      </c>
      <c r="AL459" s="235">
        <f t="shared" si="163"/>
        <v>0</v>
      </c>
    </row>
    <row r="460" spans="1:38" x14ac:dyDescent="0.2">
      <c r="A460" s="509">
        <v>4</v>
      </c>
      <c r="B460" s="516"/>
      <c r="C460" s="517"/>
      <c r="D460" s="512"/>
      <c r="E460" s="512"/>
      <c r="F460" s="513"/>
      <c r="G460" s="235">
        <f t="shared" si="156"/>
        <v>0</v>
      </c>
      <c r="H460" s="235">
        <f t="shared" si="157"/>
        <v>0</v>
      </c>
      <c r="I460" s="235"/>
      <c r="O460" s="509">
        <v>15</v>
      </c>
      <c r="P460" s="518"/>
      <c r="Q460" s="517"/>
      <c r="R460" s="515"/>
      <c r="S460" s="512"/>
      <c r="T460" s="513"/>
      <c r="U460" s="235">
        <f t="shared" si="158"/>
        <v>0</v>
      </c>
      <c r="V460" s="235">
        <f t="shared" si="159"/>
        <v>0</v>
      </c>
      <c r="W460" s="509">
        <v>26</v>
      </c>
      <c r="X460" s="516"/>
      <c r="Y460" s="517"/>
      <c r="Z460" s="512"/>
      <c r="AA460" s="512"/>
      <c r="AB460" s="513"/>
      <c r="AC460" s="235">
        <f t="shared" si="160"/>
        <v>0</v>
      </c>
      <c r="AD460" s="235">
        <f t="shared" si="161"/>
        <v>0</v>
      </c>
      <c r="AE460" s="509">
        <v>37</v>
      </c>
      <c r="AF460" s="518"/>
      <c r="AG460" s="517"/>
      <c r="AH460" s="512"/>
      <c r="AI460" s="512"/>
      <c r="AJ460" s="513"/>
      <c r="AK460" s="235">
        <f t="shared" si="162"/>
        <v>0</v>
      </c>
      <c r="AL460" s="235">
        <f t="shared" si="163"/>
        <v>0</v>
      </c>
    </row>
    <row r="461" spans="1:38" x14ac:dyDescent="0.2">
      <c r="A461" s="509">
        <v>5</v>
      </c>
      <c r="B461" s="516"/>
      <c r="C461" s="517"/>
      <c r="D461" s="512"/>
      <c r="E461" s="512"/>
      <c r="F461" s="513"/>
      <c r="G461" s="235">
        <f t="shared" si="156"/>
        <v>0</v>
      </c>
      <c r="H461" s="235">
        <f t="shared" si="157"/>
        <v>0</v>
      </c>
      <c r="I461" s="235"/>
      <c r="O461" s="509">
        <v>16</v>
      </c>
      <c r="P461" s="518"/>
      <c r="Q461" s="517"/>
      <c r="R461" s="515"/>
      <c r="S461" s="512"/>
      <c r="T461" s="513"/>
      <c r="U461" s="235">
        <f t="shared" si="158"/>
        <v>0</v>
      </c>
      <c r="V461" s="235">
        <f t="shared" si="159"/>
        <v>0</v>
      </c>
      <c r="W461" s="509">
        <v>27</v>
      </c>
      <c r="X461" s="516"/>
      <c r="Y461" s="517"/>
      <c r="Z461" s="512"/>
      <c r="AA461" s="512"/>
      <c r="AB461" s="513"/>
      <c r="AC461" s="235">
        <f t="shared" si="160"/>
        <v>0</v>
      </c>
      <c r="AD461" s="235">
        <f t="shared" si="161"/>
        <v>0</v>
      </c>
      <c r="AE461" s="509">
        <v>38</v>
      </c>
      <c r="AF461" s="518"/>
      <c r="AG461" s="517"/>
      <c r="AH461" s="512"/>
      <c r="AI461" s="512"/>
      <c r="AJ461" s="513"/>
      <c r="AK461" s="235">
        <f t="shared" si="162"/>
        <v>0</v>
      </c>
      <c r="AL461" s="235">
        <f t="shared" si="163"/>
        <v>0</v>
      </c>
    </row>
    <row r="462" spans="1:38" x14ac:dyDescent="0.2">
      <c r="A462" s="509">
        <v>6</v>
      </c>
      <c r="B462" s="516"/>
      <c r="C462" s="517"/>
      <c r="D462" s="512"/>
      <c r="E462" s="512"/>
      <c r="F462" s="513"/>
      <c r="G462" s="235">
        <f t="shared" si="156"/>
        <v>0</v>
      </c>
      <c r="H462" s="235">
        <f t="shared" si="157"/>
        <v>0</v>
      </c>
      <c r="I462" s="235"/>
      <c r="O462" s="509">
        <v>17</v>
      </c>
      <c r="P462" s="518"/>
      <c r="Q462" s="517"/>
      <c r="R462" s="515"/>
      <c r="S462" s="512"/>
      <c r="T462" s="513"/>
      <c r="U462" s="235">
        <f t="shared" si="158"/>
        <v>0</v>
      </c>
      <c r="V462" s="235">
        <f t="shared" si="159"/>
        <v>0</v>
      </c>
      <c r="W462" s="509">
        <v>28</v>
      </c>
      <c r="X462" s="516"/>
      <c r="Y462" s="517"/>
      <c r="Z462" s="512"/>
      <c r="AA462" s="512"/>
      <c r="AB462" s="513"/>
      <c r="AC462" s="235">
        <f t="shared" si="160"/>
        <v>0</v>
      </c>
      <c r="AD462" s="235">
        <f t="shared" si="161"/>
        <v>0</v>
      </c>
      <c r="AE462" s="509">
        <v>39</v>
      </c>
      <c r="AF462" s="518"/>
      <c r="AG462" s="517"/>
      <c r="AH462" s="512"/>
      <c r="AI462" s="512"/>
      <c r="AJ462" s="513"/>
      <c r="AK462" s="235">
        <f t="shared" si="162"/>
        <v>0</v>
      </c>
      <c r="AL462" s="235">
        <f t="shared" si="163"/>
        <v>0</v>
      </c>
    </row>
    <row r="463" spans="1:38" x14ac:dyDescent="0.2">
      <c r="A463" s="509">
        <v>7</v>
      </c>
      <c r="B463" s="516"/>
      <c r="C463" s="517"/>
      <c r="D463" s="512"/>
      <c r="E463" s="512"/>
      <c r="F463" s="513"/>
      <c r="G463" s="235">
        <f t="shared" si="156"/>
        <v>0</v>
      </c>
      <c r="H463" s="235">
        <f t="shared" si="157"/>
        <v>0</v>
      </c>
      <c r="I463" s="235"/>
      <c r="O463" s="509">
        <v>18</v>
      </c>
      <c r="P463" s="518"/>
      <c r="Q463" s="517"/>
      <c r="R463" s="515"/>
      <c r="S463" s="512"/>
      <c r="T463" s="513"/>
      <c r="U463" s="235">
        <f t="shared" si="158"/>
        <v>0</v>
      </c>
      <c r="V463" s="235">
        <f t="shared" si="159"/>
        <v>0</v>
      </c>
      <c r="W463" s="509">
        <v>29</v>
      </c>
      <c r="X463" s="516"/>
      <c r="Y463" s="517"/>
      <c r="Z463" s="512"/>
      <c r="AA463" s="512"/>
      <c r="AB463" s="513"/>
      <c r="AC463" s="235">
        <f t="shared" si="160"/>
        <v>0</v>
      </c>
      <c r="AD463" s="235">
        <f t="shared" si="161"/>
        <v>0</v>
      </c>
      <c r="AE463" s="509">
        <v>40</v>
      </c>
      <c r="AF463" s="518"/>
      <c r="AG463" s="517"/>
      <c r="AH463" s="512"/>
      <c r="AI463" s="512"/>
      <c r="AJ463" s="513"/>
      <c r="AK463" s="235">
        <f t="shared" si="162"/>
        <v>0</v>
      </c>
      <c r="AL463" s="235">
        <f t="shared" si="163"/>
        <v>0</v>
      </c>
    </row>
    <row r="464" spans="1:38" x14ac:dyDescent="0.2">
      <c r="A464" s="509">
        <v>8</v>
      </c>
      <c r="B464" s="516"/>
      <c r="C464" s="517"/>
      <c r="D464" s="512"/>
      <c r="E464" s="512"/>
      <c r="F464" s="513"/>
      <c r="G464" s="235">
        <f t="shared" si="156"/>
        <v>0</v>
      </c>
      <c r="H464" s="235">
        <f t="shared" si="157"/>
        <v>0</v>
      </c>
      <c r="I464" s="235"/>
      <c r="O464" s="509">
        <v>19</v>
      </c>
      <c r="P464" s="518"/>
      <c r="Q464" s="517"/>
      <c r="R464" s="515"/>
      <c r="S464" s="512"/>
      <c r="T464" s="513"/>
      <c r="U464" s="235">
        <f t="shared" si="158"/>
        <v>0</v>
      </c>
      <c r="V464" s="235">
        <f t="shared" si="159"/>
        <v>0</v>
      </c>
      <c r="W464" s="509">
        <v>30</v>
      </c>
      <c r="X464" s="516"/>
      <c r="Y464" s="517"/>
      <c r="Z464" s="512"/>
      <c r="AA464" s="512"/>
      <c r="AB464" s="513"/>
      <c r="AC464" s="235">
        <f t="shared" si="160"/>
        <v>0</v>
      </c>
      <c r="AD464" s="235">
        <f t="shared" si="161"/>
        <v>0</v>
      </c>
      <c r="AE464" s="509">
        <v>41</v>
      </c>
      <c r="AF464" s="518"/>
      <c r="AG464" s="517"/>
      <c r="AH464" s="512"/>
      <c r="AI464" s="512"/>
      <c r="AJ464" s="513"/>
      <c r="AK464" s="235">
        <f t="shared" si="162"/>
        <v>0</v>
      </c>
      <c r="AL464" s="235">
        <f t="shared" si="163"/>
        <v>0</v>
      </c>
    </row>
    <row r="465" spans="1:38" x14ac:dyDescent="0.2">
      <c r="A465" s="509">
        <v>9</v>
      </c>
      <c r="B465" s="516"/>
      <c r="C465" s="517"/>
      <c r="D465" s="512"/>
      <c r="E465" s="512"/>
      <c r="F465" s="513"/>
      <c r="G465" s="235">
        <f t="shared" si="156"/>
        <v>0</v>
      </c>
      <c r="H465" s="235">
        <f t="shared" si="157"/>
        <v>0</v>
      </c>
      <c r="I465" s="235"/>
      <c r="O465" s="509">
        <v>20</v>
      </c>
      <c r="P465" s="518"/>
      <c r="Q465" s="517"/>
      <c r="R465" s="515"/>
      <c r="S465" s="512"/>
      <c r="T465" s="513"/>
      <c r="U465" s="235">
        <f t="shared" si="158"/>
        <v>0</v>
      </c>
      <c r="V465" s="235">
        <f t="shared" si="159"/>
        <v>0</v>
      </c>
      <c r="W465" s="509">
        <v>31</v>
      </c>
      <c r="X465" s="516"/>
      <c r="Y465" s="517"/>
      <c r="Z465" s="512"/>
      <c r="AA465" s="512"/>
      <c r="AB465" s="513"/>
      <c r="AC465" s="235">
        <f t="shared" si="160"/>
        <v>0</v>
      </c>
      <c r="AD465" s="235">
        <f t="shared" si="161"/>
        <v>0</v>
      </c>
      <c r="AE465" s="509">
        <v>42</v>
      </c>
      <c r="AF465" s="518"/>
      <c r="AG465" s="517"/>
      <c r="AH465" s="512"/>
      <c r="AI465" s="512"/>
      <c r="AJ465" s="513"/>
      <c r="AK465" s="235">
        <f t="shared" si="162"/>
        <v>0</v>
      </c>
      <c r="AL465" s="235">
        <f t="shared" si="163"/>
        <v>0</v>
      </c>
    </row>
    <row r="466" spans="1:38" x14ac:dyDescent="0.2">
      <c r="A466" s="509">
        <v>10</v>
      </c>
      <c r="B466" s="516"/>
      <c r="C466" s="517"/>
      <c r="D466" s="512"/>
      <c r="E466" s="512"/>
      <c r="F466" s="513"/>
      <c r="G466" s="235">
        <f t="shared" si="156"/>
        <v>0</v>
      </c>
      <c r="H466" s="235">
        <f t="shared" si="157"/>
        <v>0</v>
      </c>
      <c r="I466" s="235"/>
      <c r="O466" s="509">
        <v>21</v>
      </c>
      <c r="P466" s="518"/>
      <c r="Q466" s="517"/>
      <c r="R466" s="515"/>
      <c r="S466" s="512"/>
      <c r="T466" s="513"/>
      <c r="U466" s="235">
        <f t="shared" si="158"/>
        <v>0</v>
      </c>
      <c r="V466" s="235">
        <f t="shared" si="159"/>
        <v>0</v>
      </c>
      <c r="W466" s="509">
        <v>32</v>
      </c>
      <c r="X466" s="516"/>
      <c r="Y466" s="517"/>
      <c r="Z466" s="512"/>
      <c r="AA466" s="512"/>
      <c r="AB466" s="513"/>
      <c r="AC466" s="235">
        <f t="shared" si="160"/>
        <v>0</v>
      </c>
      <c r="AD466" s="235">
        <f t="shared" si="161"/>
        <v>0</v>
      </c>
      <c r="AE466" s="509">
        <v>43</v>
      </c>
      <c r="AF466" s="518"/>
      <c r="AG466" s="517"/>
      <c r="AH466" s="512"/>
      <c r="AI466" s="512"/>
      <c r="AJ466" s="513"/>
      <c r="AK466" s="235">
        <f t="shared" si="162"/>
        <v>0</v>
      </c>
      <c r="AL466" s="235">
        <f t="shared" si="163"/>
        <v>0</v>
      </c>
    </row>
    <row r="467" spans="1:38" ht="13.5" thickBot="1" x14ac:dyDescent="0.25">
      <c r="A467" s="509">
        <v>11</v>
      </c>
      <c r="B467" s="516"/>
      <c r="C467" s="517"/>
      <c r="D467" s="512"/>
      <c r="E467" s="512"/>
      <c r="F467" s="513"/>
      <c r="G467" s="235">
        <f t="shared" si="156"/>
        <v>0</v>
      </c>
      <c r="H467" s="235">
        <f t="shared" si="157"/>
        <v>0</v>
      </c>
      <c r="I467" s="235"/>
      <c r="O467" s="509">
        <v>22</v>
      </c>
      <c r="P467" s="518"/>
      <c r="Q467" s="517"/>
      <c r="R467" s="515"/>
      <c r="S467" s="512"/>
      <c r="T467" s="513"/>
      <c r="U467" s="235">
        <f t="shared" si="158"/>
        <v>0</v>
      </c>
      <c r="V467" s="235">
        <f t="shared" si="159"/>
        <v>0</v>
      </c>
      <c r="W467" s="509">
        <v>33</v>
      </c>
      <c r="X467" s="516"/>
      <c r="Y467" s="517"/>
      <c r="Z467" s="512"/>
      <c r="AA467" s="512"/>
      <c r="AB467" s="513"/>
      <c r="AC467" s="235">
        <f t="shared" si="160"/>
        <v>0</v>
      </c>
      <c r="AD467" s="235">
        <f t="shared" si="161"/>
        <v>0</v>
      </c>
      <c r="AE467" s="519"/>
      <c r="AF467" s="520"/>
      <c r="AG467" s="521"/>
      <c r="AH467" s="521"/>
      <c r="AI467" s="522" t="s">
        <v>3</v>
      </c>
      <c r="AJ467" s="523">
        <f>SUM(F457:F467)+SUM(T457:T467)+SUM(AJ457:AJ466)+SUM(AB457:AB467)</f>
        <v>0</v>
      </c>
      <c r="AK467" s="235"/>
      <c r="AL467" s="235"/>
    </row>
    <row r="468" spans="1:38" x14ac:dyDescent="0.2">
      <c r="E468" s="524"/>
      <c r="G468" s="235"/>
      <c r="H468" s="235"/>
      <c r="I468" s="235"/>
      <c r="P468" s="29"/>
      <c r="S468" s="524"/>
      <c r="U468" s="235"/>
      <c r="V468" s="235"/>
      <c r="W468" s="494"/>
      <c r="AA468" s="524"/>
      <c r="AB468" s="29"/>
      <c r="AC468" s="235"/>
      <c r="AD468" s="235"/>
      <c r="AI468" s="524"/>
      <c r="AK468" s="235"/>
      <c r="AL468" s="235"/>
    </row>
    <row r="469" spans="1:38" x14ac:dyDescent="0.2">
      <c r="E469" s="524"/>
      <c r="G469" s="235"/>
      <c r="H469" s="235"/>
      <c r="I469" s="235"/>
      <c r="P469" s="29"/>
      <c r="S469" s="524"/>
      <c r="U469" s="235"/>
      <c r="V469" s="235"/>
      <c r="W469" s="494"/>
      <c r="AA469" s="524"/>
      <c r="AB469" s="29"/>
      <c r="AC469" s="235"/>
      <c r="AD469" s="235"/>
      <c r="AI469" s="524"/>
      <c r="AK469" s="235"/>
      <c r="AL469" s="235"/>
    </row>
    <row r="470" spans="1:38" x14ac:dyDescent="0.2">
      <c r="E470" s="524"/>
      <c r="G470" s="235"/>
      <c r="H470" s="235"/>
      <c r="I470" s="235"/>
      <c r="P470" s="29"/>
      <c r="S470" s="524"/>
      <c r="U470" s="235"/>
      <c r="V470" s="235"/>
      <c r="W470" s="494"/>
      <c r="AA470" s="524"/>
      <c r="AB470" s="29"/>
      <c r="AC470" s="235"/>
      <c r="AD470" s="235"/>
      <c r="AI470" s="524"/>
      <c r="AK470" s="235"/>
      <c r="AL470" s="235"/>
    </row>
    <row r="471" spans="1:38" x14ac:dyDescent="0.2">
      <c r="E471" s="524"/>
      <c r="G471" s="235"/>
      <c r="H471" s="235"/>
      <c r="I471" s="235"/>
      <c r="P471" s="29"/>
      <c r="S471" s="524"/>
      <c r="U471" s="235"/>
      <c r="V471" s="235"/>
      <c r="W471" s="494"/>
      <c r="AA471" s="524"/>
      <c r="AB471" s="29"/>
      <c r="AC471" s="235"/>
      <c r="AD471" s="235"/>
      <c r="AI471" s="524"/>
      <c r="AK471" s="235"/>
      <c r="AL471" s="235"/>
    </row>
    <row r="472" spans="1:38" x14ac:dyDescent="0.2">
      <c r="E472" s="524"/>
      <c r="G472" s="235"/>
      <c r="H472" s="235"/>
      <c r="I472" s="235"/>
      <c r="P472" s="29"/>
      <c r="S472" s="524"/>
      <c r="U472" s="235"/>
      <c r="V472" s="235"/>
      <c r="W472" s="494"/>
      <c r="AA472" s="524"/>
      <c r="AB472" s="29"/>
      <c r="AC472" s="235"/>
      <c r="AD472" s="235"/>
      <c r="AI472" s="524"/>
      <c r="AK472" s="235"/>
      <c r="AL472" s="235"/>
    </row>
    <row r="473" spans="1:38" x14ac:dyDescent="0.2">
      <c r="E473" s="524"/>
      <c r="G473" s="235"/>
      <c r="H473" s="235"/>
      <c r="I473" s="235"/>
      <c r="P473" s="29"/>
      <c r="S473" s="524"/>
      <c r="U473" s="235"/>
      <c r="V473" s="235"/>
      <c r="W473" s="494"/>
      <c r="AA473" s="524"/>
      <c r="AB473" s="29"/>
      <c r="AC473" s="235"/>
      <c r="AD473" s="235"/>
      <c r="AI473" s="524"/>
      <c r="AK473" s="235"/>
      <c r="AL473" s="235"/>
    </row>
    <row r="474" spans="1:38" ht="13.5" thickBot="1" x14ac:dyDescent="0.25">
      <c r="E474" s="524"/>
      <c r="G474" s="235"/>
      <c r="H474" s="235"/>
      <c r="I474" s="235"/>
      <c r="P474" s="29"/>
      <c r="S474" s="524"/>
      <c r="U474" s="235"/>
      <c r="V474" s="235"/>
      <c r="W474" s="494"/>
      <c r="AA474" s="524"/>
      <c r="AB474" s="29"/>
      <c r="AC474" s="235"/>
      <c r="AD474" s="235"/>
      <c r="AI474" s="524"/>
      <c r="AK474" s="235"/>
      <c r="AL474" s="235"/>
    </row>
    <row r="475" spans="1:38" ht="16.5" customHeight="1" thickBot="1" x14ac:dyDescent="0.25">
      <c r="A475" s="501">
        <v>21</v>
      </c>
      <c r="B475" s="502"/>
      <c r="C475" s="769" t="s">
        <v>33</v>
      </c>
      <c r="D475" s="769" t="s">
        <v>158</v>
      </c>
      <c r="E475" s="769" t="s">
        <v>34</v>
      </c>
      <c r="F475" s="504">
        <f>+$AJ487</f>
        <v>0</v>
      </c>
      <c r="G475" s="235"/>
      <c r="H475" s="235"/>
      <c r="I475" s="235"/>
      <c r="O475" s="501" t="s">
        <v>23</v>
      </c>
      <c r="P475" s="502"/>
      <c r="Q475" s="503" t="s">
        <v>33</v>
      </c>
      <c r="R475" s="769" t="s">
        <v>158</v>
      </c>
      <c r="S475" s="503" t="s">
        <v>34</v>
      </c>
      <c r="T475" s="504">
        <f>+$AJ487</f>
        <v>0</v>
      </c>
      <c r="U475" s="235"/>
      <c r="V475" s="235"/>
      <c r="W475" s="501">
        <v>21</v>
      </c>
      <c r="X475" s="502"/>
      <c r="Y475" s="769" t="s">
        <v>33</v>
      </c>
      <c r="Z475" s="769" t="s">
        <v>158</v>
      </c>
      <c r="AA475" s="769" t="s">
        <v>34</v>
      </c>
      <c r="AB475" s="504">
        <f>+$AJ487</f>
        <v>0</v>
      </c>
      <c r="AC475" s="235"/>
      <c r="AD475" s="235"/>
      <c r="AE475" s="772" t="s">
        <v>23</v>
      </c>
      <c r="AF475" s="502"/>
      <c r="AG475" s="769" t="s">
        <v>33</v>
      </c>
      <c r="AH475" s="769" t="s">
        <v>158</v>
      </c>
      <c r="AI475" s="769" t="s">
        <v>34</v>
      </c>
      <c r="AJ475" s="769" t="s">
        <v>18</v>
      </c>
      <c r="AK475" s="235"/>
      <c r="AL475" s="235"/>
    </row>
    <row r="476" spans="1:38" ht="25.5" x14ac:dyDescent="0.2">
      <c r="A476" s="505" t="s">
        <v>7</v>
      </c>
      <c r="B476" s="506" t="str">
        <f>+" אסמכתא " &amp; B23 &amp;"         חזרה לטבלה "</f>
        <v xml:space="preserve"> אסמכתא          חזרה לטבלה </v>
      </c>
      <c r="C476" s="771"/>
      <c r="D476" s="770"/>
      <c r="E476" s="771"/>
      <c r="F476" s="503" t="s">
        <v>18</v>
      </c>
      <c r="G476" s="235"/>
      <c r="H476" s="235"/>
      <c r="I476" s="235"/>
      <c r="O476" s="505"/>
      <c r="P476" s="506" t="str">
        <f>+" אסמכתא " &amp; B23 &amp;"         חזרה לטבלה "</f>
        <v xml:space="preserve"> אסמכתא          חזרה לטבלה </v>
      </c>
      <c r="Q476" s="507"/>
      <c r="R476" s="770"/>
      <c r="S476" s="507"/>
      <c r="T476" s="503" t="s">
        <v>18</v>
      </c>
      <c r="U476" s="235"/>
      <c r="V476" s="235"/>
      <c r="W476" s="505" t="s">
        <v>7</v>
      </c>
      <c r="X476" s="506" t="str">
        <f>+" אסמכתא " &amp; B23 &amp;"         חזרה לטבלה "</f>
        <v xml:space="preserve"> אסמכתא          חזרה לטבלה </v>
      </c>
      <c r="Y476" s="771"/>
      <c r="Z476" s="770"/>
      <c r="AA476" s="771"/>
      <c r="AB476" s="503" t="s">
        <v>18</v>
      </c>
      <c r="AC476" s="235"/>
      <c r="AD476" s="235"/>
      <c r="AE476" s="773"/>
      <c r="AF476" s="506" t="str">
        <f>+" אסמכתא " &amp; B23 &amp;"         חזרה לטבלה "</f>
        <v xml:space="preserve"> אסמכתא          חזרה לטבלה </v>
      </c>
      <c r="AG476" s="771"/>
      <c r="AH476" s="770"/>
      <c r="AI476" s="771"/>
      <c r="AJ476" s="771"/>
      <c r="AK476" s="235"/>
      <c r="AL476" s="235"/>
    </row>
    <row r="477" spans="1:38" x14ac:dyDescent="0.2">
      <c r="A477" s="509">
        <v>1</v>
      </c>
      <c r="B477" s="516"/>
      <c r="C477" s="517"/>
      <c r="D477" s="512"/>
      <c r="E477" s="512"/>
      <c r="F477" s="513"/>
      <c r="G477" s="235">
        <f t="shared" ref="G477:G487" si="164">IF(AND((COUNTA($C$23)=1),(COUNTA(F477)=1),($C$23&lt;&gt;0),(OR((E477&lt;$C$62),(E477&gt;($E$62+61))))),1,0)</f>
        <v>0</v>
      </c>
      <c r="H477" s="235">
        <f t="shared" ref="H477:H487" si="165">IF(AND((COUNTA($C$23)=1),(COUNTA(F477)=1),($C$23&lt;&gt;0),(OR((D477&lt;$C$62),(D477&gt;($E$62))))),1,0)</f>
        <v>0</v>
      </c>
      <c r="I477" s="235"/>
      <c r="O477" s="509">
        <v>12</v>
      </c>
      <c r="P477" s="518"/>
      <c r="Q477" s="517"/>
      <c r="R477" s="515"/>
      <c r="S477" s="512"/>
      <c r="T477" s="513"/>
      <c r="U477" s="235">
        <f t="shared" ref="U477:U487" si="166">IF(AND((COUNTA($C$23)=1),(COUNTA(T477)=1),($C$23&lt;&gt;0),(OR((S477&lt;$C$62),(S477&gt;($E$62+61))))),1,0)</f>
        <v>0</v>
      </c>
      <c r="V477" s="235">
        <f t="shared" ref="V477:V487" si="167">IF(AND((COUNTA($C$23)=1),(COUNTA(T477)=1),($C$23&lt;&gt;0),(OR((R477&lt;$C$62),(R477&gt;($E$62))))),1,0)</f>
        <v>0</v>
      </c>
      <c r="W477" s="509">
        <v>23</v>
      </c>
      <c r="X477" s="516"/>
      <c r="Y477" s="517"/>
      <c r="Z477" s="512"/>
      <c r="AA477" s="512"/>
      <c r="AB477" s="513"/>
      <c r="AC477" s="235">
        <f t="shared" ref="AC477:AC487" si="168">IF(AND((COUNTA($C$23)=1),(COUNTA(AB477)=1),($C$23&lt;&gt;0),(OR((AA477&lt;$C$62),(AA477&gt;($E$62+61))))),1,0)</f>
        <v>0</v>
      </c>
      <c r="AD477" s="235">
        <f t="shared" ref="AD477:AD487" si="169">IF(AND((COUNTA($C$23)=1),(COUNTA(AB477)=1),($C$23&lt;&gt;0),(OR((Z477&lt;$C$62),(Z477&gt;($E$62))))),1,0)</f>
        <v>0</v>
      </c>
      <c r="AE477" s="509">
        <v>34</v>
      </c>
      <c r="AF477" s="518"/>
      <c r="AG477" s="517"/>
      <c r="AH477" s="512"/>
      <c r="AI477" s="512"/>
      <c r="AJ477" s="513"/>
      <c r="AK477" s="235">
        <f t="shared" ref="AK477:AK486" si="170">IF(AND((COUNTA($C$23)=1),(COUNTA(AJ477)=1),($C$23&lt;&gt;0),(OR((AI477&lt;$C$62),(AI477&gt;($E$62+61))))),1,0)</f>
        <v>0</v>
      </c>
      <c r="AL477" s="235">
        <f t="shared" ref="AL477:AL486" si="171">IF(AND((COUNTA($C$23)=1),(COUNTA(AJ477)=1),($C$23&lt;&gt;0),(OR((AH477&lt;$C$62),(AH477&gt;($E$62))))),1,0)</f>
        <v>0</v>
      </c>
    </row>
    <row r="478" spans="1:38" x14ac:dyDescent="0.2">
      <c r="A478" s="509">
        <v>2</v>
      </c>
      <c r="B478" s="516"/>
      <c r="C478" s="517"/>
      <c r="D478" s="512"/>
      <c r="E478" s="512"/>
      <c r="F478" s="513"/>
      <c r="G478" s="235">
        <f t="shared" si="164"/>
        <v>0</v>
      </c>
      <c r="H478" s="235">
        <f t="shared" si="165"/>
        <v>0</v>
      </c>
      <c r="I478" s="235"/>
      <c r="O478" s="509">
        <v>13</v>
      </c>
      <c r="P478" s="518"/>
      <c r="Q478" s="517"/>
      <c r="R478" s="515"/>
      <c r="S478" s="512"/>
      <c r="T478" s="513"/>
      <c r="U478" s="235">
        <f t="shared" si="166"/>
        <v>0</v>
      </c>
      <c r="V478" s="235">
        <f t="shared" si="167"/>
        <v>0</v>
      </c>
      <c r="W478" s="509">
        <v>24</v>
      </c>
      <c r="X478" s="516"/>
      <c r="Y478" s="517"/>
      <c r="Z478" s="512"/>
      <c r="AA478" s="512"/>
      <c r="AB478" s="513"/>
      <c r="AC478" s="235">
        <f t="shared" si="168"/>
        <v>0</v>
      </c>
      <c r="AD478" s="235">
        <f t="shared" si="169"/>
        <v>0</v>
      </c>
      <c r="AE478" s="509">
        <v>35</v>
      </c>
      <c r="AF478" s="518"/>
      <c r="AG478" s="517"/>
      <c r="AH478" s="512"/>
      <c r="AI478" s="512"/>
      <c r="AJ478" s="513"/>
      <c r="AK478" s="235">
        <f t="shared" si="170"/>
        <v>0</v>
      </c>
      <c r="AL478" s="235">
        <f t="shared" si="171"/>
        <v>0</v>
      </c>
    </row>
    <row r="479" spans="1:38" x14ac:dyDescent="0.2">
      <c r="A479" s="509">
        <v>3</v>
      </c>
      <c r="B479" s="516"/>
      <c r="C479" s="517"/>
      <c r="D479" s="512"/>
      <c r="E479" s="512"/>
      <c r="F479" s="513"/>
      <c r="G479" s="235">
        <f t="shared" si="164"/>
        <v>0</v>
      </c>
      <c r="H479" s="235">
        <f t="shared" si="165"/>
        <v>0</v>
      </c>
      <c r="I479" s="235"/>
      <c r="O479" s="509">
        <v>14</v>
      </c>
      <c r="P479" s="518"/>
      <c r="Q479" s="517"/>
      <c r="R479" s="515"/>
      <c r="S479" s="512"/>
      <c r="T479" s="513"/>
      <c r="U479" s="235">
        <f t="shared" si="166"/>
        <v>0</v>
      </c>
      <c r="V479" s="235">
        <f t="shared" si="167"/>
        <v>0</v>
      </c>
      <c r="W479" s="509">
        <v>25</v>
      </c>
      <c r="X479" s="516"/>
      <c r="Y479" s="517"/>
      <c r="Z479" s="512"/>
      <c r="AA479" s="512"/>
      <c r="AB479" s="513"/>
      <c r="AC479" s="235">
        <f t="shared" si="168"/>
        <v>0</v>
      </c>
      <c r="AD479" s="235">
        <f t="shared" si="169"/>
        <v>0</v>
      </c>
      <c r="AE479" s="509">
        <v>36</v>
      </c>
      <c r="AF479" s="518"/>
      <c r="AG479" s="517"/>
      <c r="AH479" s="512"/>
      <c r="AI479" s="512"/>
      <c r="AJ479" s="513"/>
      <c r="AK479" s="235">
        <f t="shared" si="170"/>
        <v>0</v>
      </c>
      <c r="AL479" s="235">
        <f t="shared" si="171"/>
        <v>0</v>
      </c>
    </row>
    <row r="480" spans="1:38" x14ac:dyDescent="0.2">
      <c r="A480" s="509">
        <v>4</v>
      </c>
      <c r="B480" s="516"/>
      <c r="C480" s="517"/>
      <c r="D480" s="512"/>
      <c r="E480" s="512"/>
      <c r="F480" s="513"/>
      <c r="G480" s="235">
        <f t="shared" si="164"/>
        <v>0</v>
      </c>
      <c r="H480" s="235">
        <f t="shared" si="165"/>
        <v>0</v>
      </c>
      <c r="I480" s="235"/>
      <c r="O480" s="509">
        <v>15</v>
      </c>
      <c r="P480" s="518"/>
      <c r="Q480" s="517"/>
      <c r="R480" s="515"/>
      <c r="S480" s="512"/>
      <c r="T480" s="513"/>
      <c r="U480" s="235">
        <f t="shared" si="166"/>
        <v>0</v>
      </c>
      <c r="V480" s="235">
        <f t="shared" si="167"/>
        <v>0</v>
      </c>
      <c r="W480" s="509">
        <v>26</v>
      </c>
      <c r="X480" s="516"/>
      <c r="Y480" s="517"/>
      <c r="Z480" s="512"/>
      <c r="AA480" s="512"/>
      <c r="AB480" s="513"/>
      <c r="AC480" s="235">
        <f t="shared" si="168"/>
        <v>0</v>
      </c>
      <c r="AD480" s="235">
        <f t="shared" si="169"/>
        <v>0</v>
      </c>
      <c r="AE480" s="509">
        <v>37</v>
      </c>
      <c r="AF480" s="518"/>
      <c r="AG480" s="517"/>
      <c r="AH480" s="512"/>
      <c r="AI480" s="512"/>
      <c r="AJ480" s="513"/>
      <c r="AK480" s="235">
        <f t="shared" si="170"/>
        <v>0</v>
      </c>
      <c r="AL480" s="235">
        <f t="shared" si="171"/>
        <v>0</v>
      </c>
    </row>
    <row r="481" spans="1:38" x14ac:dyDescent="0.2">
      <c r="A481" s="509">
        <v>5</v>
      </c>
      <c r="B481" s="516"/>
      <c r="C481" s="517"/>
      <c r="D481" s="512"/>
      <c r="E481" s="512"/>
      <c r="F481" s="513"/>
      <c r="G481" s="235">
        <f t="shared" si="164"/>
        <v>0</v>
      </c>
      <c r="H481" s="235">
        <f t="shared" si="165"/>
        <v>0</v>
      </c>
      <c r="I481" s="235"/>
      <c r="O481" s="509">
        <v>16</v>
      </c>
      <c r="P481" s="518"/>
      <c r="Q481" s="517"/>
      <c r="R481" s="515"/>
      <c r="S481" s="512"/>
      <c r="T481" s="513"/>
      <c r="U481" s="235">
        <f t="shared" si="166"/>
        <v>0</v>
      </c>
      <c r="V481" s="235">
        <f t="shared" si="167"/>
        <v>0</v>
      </c>
      <c r="W481" s="509">
        <v>27</v>
      </c>
      <c r="X481" s="516"/>
      <c r="Y481" s="517"/>
      <c r="Z481" s="512"/>
      <c r="AA481" s="512"/>
      <c r="AB481" s="513"/>
      <c r="AC481" s="235">
        <f t="shared" si="168"/>
        <v>0</v>
      </c>
      <c r="AD481" s="235">
        <f t="shared" si="169"/>
        <v>0</v>
      </c>
      <c r="AE481" s="509">
        <v>38</v>
      </c>
      <c r="AF481" s="518"/>
      <c r="AG481" s="517"/>
      <c r="AH481" s="512"/>
      <c r="AI481" s="512"/>
      <c r="AJ481" s="513"/>
      <c r="AK481" s="235">
        <f t="shared" si="170"/>
        <v>0</v>
      </c>
      <c r="AL481" s="235">
        <f t="shared" si="171"/>
        <v>0</v>
      </c>
    </row>
    <row r="482" spans="1:38" x14ac:dyDescent="0.2">
      <c r="A482" s="509">
        <v>6</v>
      </c>
      <c r="B482" s="516"/>
      <c r="C482" s="517"/>
      <c r="D482" s="512"/>
      <c r="E482" s="512"/>
      <c r="F482" s="513"/>
      <c r="G482" s="235">
        <f t="shared" si="164"/>
        <v>0</v>
      </c>
      <c r="H482" s="235">
        <f t="shared" si="165"/>
        <v>0</v>
      </c>
      <c r="I482" s="235"/>
      <c r="O482" s="509">
        <v>17</v>
      </c>
      <c r="P482" s="518"/>
      <c r="Q482" s="517"/>
      <c r="R482" s="515"/>
      <c r="S482" s="512"/>
      <c r="T482" s="513"/>
      <c r="U482" s="235">
        <f t="shared" si="166"/>
        <v>0</v>
      </c>
      <c r="V482" s="235">
        <f t="shared" si="167"/>
        <v>0</v>
      </c>
      <c r="W482" s="509">
        <v>28</v>
      </c>
      <c r="X482" s="516"/>
      <c r="Y482" s="517"/>
      <c r="Z482" s="512"/>
      <c r="AA482" s="512"/>
      <c r="AB482" s="513"/>
      <c r="AC482" s="235">
        <f t="shared" si="168"/>
        <v>0</v>
      </c>
      <c r="AD482" s="235">
        <f t="shared" si="169"/>
        <v>0</v>
      </c>
      <c r="AE482" s="509">
        <v>39</v>
      </c>
      <c r="AF482" s="518"/>
      <c r="AG482" s="517"/>
      <c r="AH482" s="512"/>
      <c r="AI482" s="512"/>
      <c r="AJ482" s="513"/>
      <c r="AK482" s="235">
        <f t="shared" si="170"/>
        <v>0</v>
      </c>
      <c r="AL482" s="235">
        <f t="shared" si="171"/>
        <v>0</v>
      </c>
    </row>
    <row r="483" spans="1:38" x14ac:dyDescent="0.2">
      <c r="A483" s="509">
        <v>7</v>
      </c>
      <c r="B483" s="516"/>
      <c r="C483" s="517"/>
      <c r="D483" s="512"/>
      <c r="E483" s="512"/>
      <c r="F483" s="513"/>
      <c r="G483" s="235">
        <f t="shared" si="164"/>
        <v>0</v>
      </c>
      <c r="H483" s="235">
        <f t="shared" si="165"/>
        <v>0</v>
      </c>
      <c r="I483" s="235"/>
      <c r="O483" s="509">
        <v>18</v>
      </c>
      <c r="P483" s="518"/>
      <c r="Q483" s="517"/>
      <c r="R483" s="515"/>
      <c r="S483" s="512"/>
      <c r="T483" s="513"/>
      <c r="U483" s="235">
        <f t="shared" si="166"/>
        <v>0</v>
      </c>
      <c r="V483" s="235">
        <f t="shared" si="167"/>
        <v>0</v>
      </c>
      <c r="W483" s="509">
        <v>29</v>
      </c>
      <c r="X483" s="516"/>
      <c r="Y483" s="517"/>
      <c r="Z483" s="512"/>
      <c r="AA483" s="512"/>
      <c r="AB483" s="513"/>
      <c r="AC483" s="235">
        <f t="shared" si="168"/>
        <v>0</v>
      </c>
      <c r="AD483" s="235">
        <f t="shared" si="169"/>
        <v>0</v>
      </c>
      <c r="AE483" s="509">
        <v>40</v>
      </c>
      <c r="AF483" s="518"/>
      <c r="AG483" s="517"/>
      <c r="AH483" s="512"/>
      <c r="AI483" s="512"/>
      <c r="AJ483" s="513"/>
      <c r="AK483" s="235">
        <f t="shared" si="170"/>
        <v>0</v>
      </c>
      <c r="AL483" s="235">
        <f t="shared" si="171"/>
        <v>0</v>
      </c>
    </row>
    <row r="484" spans="1:38" x14ac:dyDescent="0.2">
      <c r="A484" s="509">
        <v>8</v>
      </c>
      <c r="B484" s="516"/>
      <c r="C484" s="517"/>
      <c r="D484" s="512"/>
      <c r="E484" s="512"/>
      <c r="F484" s="513"/>
      <c r="G484" s="235">
        <f t="shared" si="164"/>
        <v>0</v>
      </c>
      <c r="H484" s="235">
        <f t="shared" si="165"/>
        <v>0</v>
      </c>
      <c r="I484" s="235"/>
      <c r="O484" s="509">
        <v>19</v>
      </c>
      <c r="P484" s="518"/>
      <c r="Q484" s="517"/>
      <c r="R484" s="515"/>
      <c r="S484" s="512"/>
      <c r="T484" s="513"/>
      <c r="U484" s="235">
        <f t="shared" si="166"/>
        <v>0</v>
      </c>
      <c r="V484" s="235">
        <f t="shared" si="167"/>
        <v>0</v>
      </c>
      <c r="W484" s="509">
        <v>30</v>
      </c>
      <c r="X484" s="516"/>
      <c r="Y484" s="517"/>
      <c r="Z484" s="512"/>
      <c r="AA484" s="512"/>
      <c r="AB484" s="513"/>
      <c r="AC484" s="235">
        <f t="shared" si="168"/>
        <v>0</v>
      </c>
      <c r="AD484" s="235">
        <f t="shared" si="169"/>
        <v>0</v>
      </c>
      <c r="AE484" s="509">
        <v>41</v>
      </c>
      <c r="AF484" s="518"/>
      <c r="AG484" s="517"/>
      <c r="AH484" s="512"/>
      <c r="AI484" s="512"/>
      <c r="AJ484" s="513"/>
      <c r="AK484" s="235">
        <f t="shared" si="170"/>
        <v>0</v>
      </c>
      <c r="AL484" s="235">
        <f t="shared" si="171"/>
        <v>0</v>
      </c>
    </row>
    <row r="485" spans="1:38" x14ac:dyDescent="0.2">
      <c r="A485" s="509">
        <v>9</v>
      </c>
      <c r="B485" s="516"/>
      <c r="C485" s="517"/>
      <c r="D485" s="512"/>
      <c r="E485" s="512"/>
      <c r="F485" s="513"/>
      <c r="G485" s="235">
        <f t="shared" si="164"/>
        <v>0</v>
      </c>
      <c r="H485" s="235">
        <f t="shared" si="165"/>
        <v>0</v>
      </c>
      <c r="I485" s="235"/>
      <c r="O485" s="509">
        <v>20</v>
      </c>
      <c r="P485" s="518"/>
      <c r="Q485" s="517"/>
      <c r="R485" s="515"/>
      <c r="S485" s="512"/>
      <c r="T485" s="513"/>
      <c r="U485" s="235">
        <f t="shared" si="166"/>
        <v>0</v>
      </c>
      <c r="V485" s="235">
        <f t="shared" si="167"/>
        <v>0</v>
      </c>
      <c r="W485" s="509">
        <v>31</v>
      </c>
      <c r="X485" s="516"/>
      <c r="Y485" s="517"/>
      <c r="Z485" s="512"/>
      <c r="AA485" s="512"/>
      <c r="AB485" s="513"/>
      <c r="AC485" s="235">
        <f t="shared" si="168"/>
        <v>0</v>
      </c>
      <c r="AD485" s="235">
        <f t="shared" si="169"/>
        <v>0</v>
      </c>
      <c r="AE485" s="509">
        <v>42</v>
      </c>
      <c r="AF485" s="518"/>
      <c r="AG485" s="517"/>
      <c r="AH485" s="512"/>
      <c r="AI485" s="512"/>
      <c r="AJ485" s="513"/>
      <c r="AK485" s="235">
        <f t="shared" si="170"/>
        <v>0</v>
      </c>
      <c r="AL485" s="235">
        <f t="shared" si="171"/>
        <v>0</v>
      </c>
    </row>
    <row r="486" spans="1:38" x14ac:dyDescent="0.2">
      <c r="A486" s="509">
        <v>10</v>
      </c>
      <c r="B486" s="516"/>
      <c r="C486" s="517"/>
      <c r="D486" s="512"/>
      <c r="E486" s="512"/>
      <c r="F486" s="513"/>
      <c r="G486" s="235">
        <f t="shared" si="164"/>
        <v>0</v>
      </c>
      <c r="H486" s="235">
        <f t="shared" si="165"/>
        <v>0</v>
      </c>
      <c r="I486" s="235"/>
      <c r="O486" s="509">
        <v>21</v>
      </c>
      <c r="P486" s="518"/>
      <c r="Q486" s="517"/>
      <c r="R486" s="515"/>
      <c r="S486" s="512"/>
      <c r="T486" s="513"/>
      <c r="U486" s="235">
        <f t="shared" si="166"/>
        <v>0</v>
      </c>
      <c r="V486" s="235">
        <f t="shared" si="167"/>
        <v>0</v>
      </c>
      <c r="W486" s="509">
        <v>32</v>
      </c>
      <c r="X486" s="516"/>
      <c r="Y486" s="517"/>
      <c r="Z486" s="512"/>
      <c r="AA486" s="512"/>
      <c r="AB486" s="513"/>
      <c r="AC486" s="235">
        <f t="shared" si="168"/>
        <v>0</v>
      </c>
      <c r="AD486" s="235">
        <f t="shared" si="169"/>
        <v>0</v>
      </c>
      <c r="AE486" s="509">
        <v>43</v>
      </c>
      <c r="AF486" s="518"/>
      <c r="AG486" s="517"/>
      <c r="AH486" s="512"/>
      <c r="AI486" s="512"/>
      <c r="AJ486" s="513"/>
      <c r="AK486" s="235">
        <f t="shared" si="170"/>
        <v>0</v>
      </c>
      <c r="AL486" s="235">
        <f t="shared" si="171"/>
        <v>0</v>
      </c>
    </row>
    <row r="487" spans="1:38" ht="13.5" thickBot="1" x14ac:dyDescent="0.25">
      <c r="A487" s="509">
        <v>11</v>
      </c>
      <c r="B487" s="516"/>
      <c r="C487" s="517"/>
      <c r="D487" s="512"/>
      <c r="E487" s="512"/>
      <c r="F487" s="513"/>
      <c r="G487" s="235">
        <f t="shared" si="164"/>
        <v>0</v>
      </c>
      <c r="H487" s="235">
        <f t="shared" si="165"/>
        <v>0</v>
      </c>
      <c r="I487" s="235"/>
      <c r="O487" s="509">
        <v>22</v>
      </c>
      <c r="P487" s="518"/>
      <c r="Q487" s="517"/>
      <c r="R487" s="515"/>
      <c r="S487" s="512"/>
      <c r="T487" s="513"/>
      <c r="U487" s="235">
        <f t="shared" si="166"/>
        <v>0</v>
      </c>
      <c r="V487" s="235">
        <f t="shared" si="167"/>
        <v>0</v>
      </c>
      <c r="W487" s="509">
        <v>33</v>
      </c>
      <c r="X487" s="516"/>
      <c r="Y487" s="517"/>
      <c r="Z487" s="512"/>
      <c r="AA487" s="512"/>
      <c r="AB487" s="513"/>
      <c r="AC487" s="235">
        <f t="shared" si="168"/>
        <v>0</v>
      </c>
      <c r="AD487" s="235">
        <f t="shared" si="169"/>
        <v>0</v>
      </c>
      <c r="AE487" s="519"/>
      <c r="AF487" s="520"/>
      <c r="AG487" s="521"/>
      <c r="AH487" s="521"/>
      <c r="AI487" s="522" t="s">
        <v>3</v>
      </c>
      <c r="AJ487" s="523">
        <f>SUM(F477:F487)+SUM(T477:T487)+SUM(AJ477:AJ486)+SUM(AB477:AB487)</f>
        <v>0</v>
      </c>
      <c r="AK487" s="235"/>
      <c r="AL487" s="235"/>
    </row>
    <row r="488" spans="1:38" x14ac:dyDescent="0.2">
      <c r="E488" s="524"/>
      <c r="G488" s="235"/>
      <c r="H488" s="235"/>
      <c r="I488" s="235"/>
      <c r="P488" s="29"/>
      <c r="S488" s="524"/>
      <c r="U488" s="235"/>
      <c r="V488" s="235"/>
      <c r="W488" s="494"/>
      <c r="AA488" s="524"/>
      <c r="AB488" s="29"/>
      <c r="AC488" s="235"/>
      <c r="AD488" s="235"/>
      <c r="AI488" s="524"/>
      <c r="AK488" s="235"/>
      <c r="AL488" s="235"/>
    </row>
    <row r="489" spans="1:38" x14ac:dyDescent="0.2">
      <c r="E489" s="524"/>
      <c r="G489" s="235"/>
      <c r="H489" s="235"/>
      <c r="I489" s="235"/>
      <c r="P489" s="29"/>
      <c r="S489" s="524"/>
      <c r="U489" s="235"/>
      <c r="V489" s="235"/>
      <c r="W489" s="494"/>
      <c r="AA489" s="524"/>
      <c r="AB489" s="29"/>
      <c r="AC489" s="235"/>
      <c r="AD489" s="235"/>
      <c r="AI489" s="524"/>
      <c r="AK489" s="235"/>
      <c r="AL489" s="235"/>
    </row>
    <row r="490" spans="1:38" x14ac:dyDescent="0.2">
      <c r="E490" s="524"/>
      <c r="G490" s="235"/>
      <c r="H490" s="235"/>
      <c r="I490" s="235"/>
      <c r="P490" s="29"/>
      <c r="S490" s="524"/>
      <c r="U490" s="235"/>
      <c r="V490" s="235"/>
      <c r="W490" s="494"/>
      <c r="AA490" s="524"/>
      <c r="AB490" s="29"/>
      <c r="AC490" s="235"/>
      <c r="AD490" s="235"/>
      <c r="AI490" s="524"/>
      <c r="AK490" s="235"/>
      <c r="AL490" s="235"/>
    </row>
    <row r="491" spans="1:38" x14ac:dyDescent="0.2">
      <c r="E491" s="524"/>
      <c r="G491" s="235"/>
      <c r="H491" s="235"/>
      <c r="I491" s="235"/>
      <c r="P491" s="29"/>
      <c r="S491" s="524"/>
      <c r="U491" s="235"/>
      <c r="V491" s="235"/>
      <c r="W491" s="494"/>
      <c r="AA491" s="524"/>
      <c r="AB491" s="29"/>
      <c r="AC491" s="235"/>
      <c r="AD491" s="235"/>
      <c r="AI491" s="524"/>
      <c r="AK491" s="235"/>
      <c r="AL491" s="235"/>
    </row>
    <row r="492" spans="1:38" x14ac:dyDescent="0.2">
      <c r="E492" s="524"/>
      <c r="G492" s="235"/>
      <c r="H492" s="235"/>
      <c r="I492" s="235"/>
      <c r="P492" s="29"/>
      <c r="S492" s="524"/>
      <c r="U492" s="235"/>
      <c r="V492" s="235"/>
      <c r="W492" s="494"/>
      <c r="AA492" s="524"/>
      <c r="AB492" s="29"/>
      <c r="AC492" s="235"/>
      <c r="AD492" s="235"/>
      <c r="AI492" s="524"/>
      <c r="AK492" s="235"/>
      <c r="AL492" s="235"/>
    </row>
    <row r="493" spans="1:38" x14ac:dyDescent="0.2">
      <c r="E493" s="524"/>
      <c r="G493" s="235"/>
      <c r="H493" s="235"/>
      <c r="I493" s="235"/>
      <c r="P493" s="29"/>
      <c r="S493" s="524"/>
      <c r="U493" s="235"/>
      <c r="V493" s="235"/>
      <c r="W493" s="494"/>
      <c r="AA493" s="524"/>
      <c r="AB493" s="29"/>
      <c r="AC493" s="235"/>
      <c r="AD493" s="235"/>
      <c r="AI493" s="524"/>
      <c r="AK493" s="235"/>
      <c r="AL493" s="235"/>
    </row>
    <row r="494" spans="1:38" ht="13.5" thickBot="1" x14ac:dyDescent="0.25">
      <c r="E494" s="524"/>
      <c r="G494" s="235"/>
      <c r="H494" s="235"/>
      <c r="I494" s="235"/>
      <c r="P494" s="29"/>
      <c r="S494" s="524"/>
      <c r="U494" s="235"/>
      <c r="V494" s="235"/>
      <c r="W494" s="494"/>
      <c r="AA494" s="524"/>
      <c r="AB494" s="29"/>
      <c r="AC494" s="235"/>
      <c r="AD494" s="235"/>
      <c r="AI494" s="524"/>
      <c r="AK494" s="235"/>
      <c r="AL494" s="235"/>
    </row>
    <row r="495" spans="1:38" ht="16.5" customHeight="1" thickBot="1" x14ac:dyDescent="0.25">
      <c r="A495" s="501">
        <v>22</v>
      </c>
      <c r="B495" s="502"/>
      <c r="C495" s="769" t="s">
        <v>33</v>
      </c>
      <c r="D495" s="769" t="s">
        <v>158</v>
      </c>
      <c r="E495" s="769" t="s">
        <v>34</v>
      </c>
      <c r="F495" s="504">
        <f>+$AJ507</f>
        <v>0</v>
      </c>
      <c r="G495" s="235"/>
      <c r="H495" s="235"/>
      <c r="I495" s="235"/>
      <c r="O495" s="501" t="s">
        <v>23</v>
      </c>
      <c r="P495" s="502"/>
      <c r="Q495" s="503" t="s">
        <v>33</v>
      </c>
      <c r="R495" s="769" t="s">
        <v>158</v>
      </c>
      <c r="S495" s="503" t="s">
        <v>34</v>
      </c>
      <c r="T495" s="504">
        <f>+$AJ507</f>
        <v>0</v>
      </c>
      <c r="U495" s="235"/>
      <c r="V495" s="235"/>
      <c r="W495" s="501">
        <v>22</v>
      </c>
      <c r="X495" s="502"/>
      <c r="Y495" s="769" t="s">
        <v>33</v>
      </c>
      <c r="Z495" s="769" t="s">
        <v>158</v>
      </c>
      <c r="AA495" s="769" t="s">
        <v>34</v>
      </c>
      <c r="AB495" s="504">
        <f>+$AJ507</f>
        <v>0</v>
      </c>
      <c r="AC495" s="235"/>
      <c r="AD495" s="235"/>
      <c r="AE495" s="772" t="s">
        <v>23</v>
      </c>
      <c r="AF495" s="502"/>
      <c r="AG495" s="769" t="s">
        <v>33</v>
      </c>
      <c r="AH495" s="769" t="s">
        <v>158</v>
      </c>
      <c r="AI495" s="769" t="s">
        <v>34</v>
      </c>
      <c r="AJ495" s="769" t="s">
        <v>18</v>
      </c>
      <c r="AK495" s="235"/>
      <c r="AL495" s="235"/>
    </row>
    <row r="496" spans="1:38" ht="25.5" x14ac:dyDescent="0.2">
      <c r="A496" s="505" t="s">
        <v>7</v>
      </c>
      <c r="B496" s="506" t="str">
        <f>+" אסמכתא " &amp; B24 &amp;"         חזרה לטבלה "</f>
        <v xml:space="preserve"> אסמכתא          חזרה לטבלה </v>
      </c>
      <c r="C496" s="771"/>
      <c r="D496" s="770"/>
      <c r="E496" s="771"/>
      <c r="F496" s="503" t="s">
        <v>18</v>
      </c>
      <c r="G496" s="235"/>
      <c r="H496" s="235"/>
      <c r="I496" s="235"/>
      <c r="O496" s="505"/>
      <c r="P496" s="506" t="str">
        <f>+" אסמכתא " &amp; B24 &amp;"         חזרה לטבלה "</f>
        <v xml:space="preserve"> אסמכתא          חזרה לטבלה </v>
      </c>
      <c r="Q496" s="507"/>
      <c r="R496" s="770"/>
      <c r="S496" s="507"/>
      <c r="T496" s="503" t="s">
        <v>18</v>
      </c>
      <c r="U496" s="235"/>
      <c r="V496" s="235"/>
      <c r="W496" s="505" t="s">
        <v>7</v>
      </c>
      <c r="X496" s="506" t="str">
        <f>+" אסמכתא " &amp; B24 &amp;"         חזרה לטבלה "</f>
        <v xml:space="preserve"> אסמכתא          חזרה לטבלה </v>
      </c>
      <c r="Y496" s="771"/>
      <c r="Z496" s="770"/>
      <c r="AA496" s="771"/>
      <c r="AB496" s="503" t="s">
        <v>18</v>
      </c>
      <c r="AC496" s="235"/>
      <c r="AD496" s="235"/>
      <c r="AE496" s="773"/>
      <c r="AF496" s="506" t="str">
        <f>+" אסמכתא " &amp; B24 &amp;"         חזרה לטבלה "</f>
        <v xml:space="preserve"> אסמכתא          חזרה לטבלה </v>
      </c>
      <c r="AG496" s="771"/>
      <c r="AH496" s="770"/>
      <c r="AI496" s="771"/>
      <c r="AJ496" s="771"/>
      <c r="AK496" s="235"/>
      <c r="AL496" s="235"/>
    </row>
    <row r="497" spans="1:38" x14ac:dyDescent="0.2">
      <c r="A497" s="509">
        <v>1</v>
      </c>
      <c r="B497" s="516"/>
      <c r="C497" s="517"/>
      <c r="D497" s="512"/>
      <c r="E497" s="512"/>
      <c r="F497" s="513"/>
      <c r="G497" s="235">
        <f t="shared" ref="G497:G507" si="172">IF(AND((COUNTA($C$24)=1),(COUNTA(F497)=1),($C$24&lt;&gt;0),(OR((E497&lt;$C$62),(E497&gt;($E$62+61))))),1,0)</f>
        <v>0</v>
      </c>
      <c r="H497" s="235">
        <f t="shared" ref="H497:H507" si="173">IF(AND((COUNTA($C$24)=1),(COUNTA(F497)=1),($C$24&lt;&gt;0),(OR((D497&lt;$C$62),(D497&gt;($E$62))))),1,0)</f>
        <v>0</v>
      </c>
      <c r="I497" s="235"/>
      <c r="O497" s="509">
        <v>12</v>
      </c>
      <c r="P497" s="518"/>
      <c r="Q497" s="517"/>
      <c r="R497" s="515"/>
      <c r="S497" s="512"/>
      <c r="T497" s="513"/>
      <c r="U497" s="235">
        <f t="shared" ref="U497:U507" si="174">IF(AND((COUNTA($C$24)=1),(COUNTA(T497)=1),($C$24&lt;&gt;0),(OR((S497&lt;$C$62),(S497&gt;($E$62+61))))),1,0)</f>
        <v>0</v>
      </c>
      <c r="V497" s="235">
        <f t="shared" ref="V497:V507" si="175">IF(AND((COUNTA($C$24)=1),(COUNTA(T497)=1),($C$24&lt;&gt;0),(OR((R497&lt;$C$62),(R497&gt;($E$62))))),1,0)</f>
        <v>0</v>
      </c>
      <c r="W497" s="509">
        <v>23</v>
      </c>
      <c r="X497" s="516"/>
      <c r="Y497" s="517"/>
      <c r="Z497" s="512"/>
      <c r="AA497" s="512"/>
      <c r="AB497" s="513"/>
      <c r="AC497" s="235">
        <f t="shared" ref="AC497:AC507" si="176">IF(AND((COUNTA($C$24)=1),(COUNTA(AB497)=1),($C$24&lt;&gt;0),(OR((AA497&lt;$C$62),(AA497&gt;($E$62+61))))),1,0)</f>
        <v>0</v>
      </c>
      <c r="AD497" s="235">
        <f t="shared" ref="AD497:AD507" si="177">IF(AND((COUNTA($C$24)=1),(COUNTA(AB497)=1),($C$24&lt;&gt;0),(OR((Z497&lt;$C$62),(Z497&gt;($E$62))))),1,0)</f>
        <v>0</v>
      </c>
      <c r="AE497" s="509">
        <v>34</v>
      </c>
      <c r="AF497" s="518"/>
      <c r="AG497" s="517"/>
      <c r="AH497" s="512"/>
      <c r="AI497" s="512"/>
      <c r="AJ497" s="513"/>
      <c r="AK497" s="235">
        <f t="shared" ref="AK497:AK506" si="178">IF(AND((COUNTA($C$24)=1),(COUNTA(AJ497)=1),($C$24&lt;&gt;0),(OR((AI497&lt;$C$62),(AI497&gt;($E$62+61))))),1,0)</f>
        <v>0</v>
      </c>
      <c r="AL497" s="235">
        <f t="shared" ref="AL497:AL506" si="179">IF(AND((COUNTA($C$24)=1),(COUNTA(AJ497)=1),($C$24&lt;&gt;0),(OR((AH497&lt;$C$62),(AH497&gt;($E$62))))),1,0)</f>
        <v>0</v>
      </c>
    </row>
    <row r="498" spans="1:38" x14ac:dyDescent="0.2">
      <c r="A498" s="509">
        <v>2</v>
      </c>
      <c r="B498" s="516"/>
      <c r="C498" s="517"/>
      <c r="D498" s="512"/>
      <c r="E498" s="512"/>
      <c r="F498" s="513"/>
      <c r="G498" s="235">
        <f t="shared" si="172"/>
        <v>0</v>
      </c>
      <c r="H498" s="235">
        <f t="shared" si="173"/>
        <v>0</v>
      </c>
      <c r="I498" s="235"/>
      <c r="O498" s="509">
        <v>13</v>
      </c>
      <c r="P498" s="518"/>
      <c r="Q498" s="517"/>
      <c r="R498" s="515"/>
      <c r="S498" s="512"/>
      <c r="T498" s="513"/>
      <c r="U498" s="235">
        <f t="shared" si="174"/>
        <v>0</v>
      </c>
      <c r="V498" s="235">
        <f t="shared" si="175"/>
        <v>0</v>
      </c>
      <c r="W498" s="509">
        <v>24</v>
      </c>
      <c r="X498" s="516"/>
      <c r="Y498" s="517"/>
      <c r="Z498" s="512"/>
      <c r="AA498" s="512"/>
      <c r="AB498" s="513"/>
      <c r="AC498" s="235">
        <f t="shared" si="176"/>
        <v>0</v>
      </c>
      <c r="AD498" s="235">
        <f t="shared" si="177"/>
        <v>0</v>
      </c>
      <c r="AE498" s="509">
        <v>35</v>
      </c>
      <c r="AF498" s="518"/>
      <c r="AG498" s="517"/>
      <c r="AH498" s="512"/>
      <c r="AI498" s="512"/>
      <c r="AJ498" s="513"/>
      <c r="AK498" s="235">
        <f t="shared" si="178"/>
        <v>0</v>
      </c>
      <c r="AL498" s="235">
        <f t="shared" si="179"/>
        <v>0</v>
      </c>
    </row>
    <row r="499" spans="1:38" x14ac:dyDescent="0.2">
      <c r="A499" s="509">
        <v>3</v>
      </c>
      <c r="B499" s="516"/>
      <c r="C499" s="517"/>
      <c r="D499" s="512"/>
      <c r="E499" s="512"/>
      <c r="F499" s="513"/>
      <c r="G499" s="235">
        <f t="shared" si="172"/>
        <v>0</v>
      </c>
      <c r="H499" s="235">
        <f t="shared" si="173"/>
        <v>0</v>
      </c>
      <c r="I499" s="235"/>
      <c r="O499" s="509">
        <v>14</v>
      </c>
      <c r="P499" s="518"/>
      <c r="Q499" s="517"/>
      <c r="R499" s="515"/>
      <c r="S499" s="512"/>
      <c r="T499" s="513"/>
      <c r="U499" s="235">
        <f t="shared" si="174"/>
        <v>0</v>
      </c>
      <c r="V499" s="235">
        <f t="shared" si="175"/>
        <v>0</v>
      </c>
      <c r="W499" s="509">
        <v>25</v>
      </c>
      <c r="X499" s="516"/>
      <c r="Y499" s="517"/>
      <c r="Z499" s="512"/>
      <c r="AA499" s="512"/>
      <c r="AB499" s="513"/>
      <c r="AC499" s="235">
        <f t="shared" si="176"/>
        <v>0</v>
      </c>
      <c r="AD499" s="235">
        <f t="shared" si="177"/>
        <v>0</v>
      </c>
      <c r="AE499" s="509">
        <v>36</v>
      </c>
      <c r="AF499" s="518"/>
      <c r="AG499" s="517"/>
      <c r="AH499" s="512"/>
      <c r="AI499" s="512"/>
      <c r="AJ499" s="513"/>
      <c r="AK499" s="235">
        <f t="shared" si="178"/>
        <v>0</v>
      </c>
      <c r="AL499" s="235">
        <f t="shared" si="179"/>
        <v>0</v>
      </c>
    </row>
    <row r="500" spans="1:38" x14ac:dyDescent="0.2">
      <c r="A500" s="509">
        <v>4</v>
      </c>
      <c r="B500" s="516"/>
      <c r="C500" s="517"/>
      <c r="D500" s="512"/>
      <c r="E500" s="512"/>
      <c r="F500" s="513"/>
      <c r="G500" s="235">
        <f t="shared" si="172"/>
        <v>0</v>
      </c>
      <c r="H500" s="235">
        <f t="shared" si="173"/>
        <v>0</v>
      </c>
      <c r="I500" s="235"/>
      <c r="O500" s="509">
        <v>15</v>
      </c>
      <c r="P500" s="518"/>
      <c r="Q500" s="517"/>
      <c r="R500" s="515"/>
      <c r="S500" s="512"/>
      <c r="T500" s="513"/>
      <c r="U500" s="235">
        <f t="shared" si="174"/>
        <v>0</v>
      </c>
      <c r="V500" s="235">
        <f t="shared" si="175"/>
        <v>0</v>
      </c>
      <c r="W500" s="509">
        <v>26</v>
      </c>
      <c r="X500" s="516"/>
      <c r="Y500" s="517"/>
      <c r="Z500" s="512"/>
      <c r="AA500" s="512"/>
      <c r="AB500" s="513"/>
      <c r="AC500" s="235">
        <f t="shared" si="176"/>
        <v>0</v>
      </c>
      <c r="AD500" s="235">
        <f t="shared" si="177"/>
        <v>0</v>
      </c>
      <c r="AE500" s="509">
        <v>37</v>
      </c>
      <c r="AF500" s="518"/>
      <c r="AG500" s="517"/>
      <c r="AH500" s="512"/>
      <c r="AI500" s="512"/>
      <c r="AJ500" s="513"/>
      <c r="AK500" s="235">
        <f t="shared" si="178"/>
        <v>0</v>
      </c>
      <c r="AL500" s="235">
        <f t="shared" si="179"/>
        <v>0</v>
      </c>
    </row>
    <row r="501" spans="1:38" x14ac:dyDescent="0.2">
      <c r="A501" s="509">
        <v>5</v>
      </c>
      <c r="B501" s="516"/>
      <c r="C501" s="517"/>
      <c r="D501" s="512"/>
      <c r="E501" s="512"/>
      <c r="F501" s="513"/>
      <c r="G501" s="235">
        <f t="shared" si="172"/>
        <v>0</v>
      </c>
      <c r="H501" s="235">
        <f t="shared" si="173"/>
        <v>0</v>
      </c>
      <c r="I501" s="235"/>
      <c r="O501" s="509">
        <v>16</v>
      </c>
      <c r="P501" s="518"/>
      <c r="Q501" s="517"/>
      <c r="R501" s="515"/>
      <c r="S501" s="512"/>
      <c r="T501" s="513"/>
      <c r="U501" s="235">
        <f t="shared" si="174"/>
        <v>0</v>
      </c>
      <c r="V501" s="235">
        <f t="shared" si="175"/>
        <v>0</v>
      </c>
      <c r="W501" s="509">
        <v>27</v>
      </c>
      <c r="X501" s="516"/>
      <c r="Y501" s="517"/>
      <c r="Z501" s="512"/>
      <c r="AA501" s="512"/>
      <c r="AB501" s="513"/>
      <c r="AC501" s="235">
        <f t="shared" si="176"/>
        <v>0</v>
      </c>
      <c r="AD501" s="235">
        <f t="shared" si="177"/>
        <v>0</v>
      </c>
      <c r="AE501" s="509">
        <v>38</v>
      </c>
      <c r="AF501" s="518"/>
      <c r="AG501" s="517"/>
      <c r="AH501" s="512"/>
      <c r="AI501" s="512"/>
      <c r="AJ501" s="513"/>
      <c r="AK501" s="235">
        <f t="shared" si="178"/>
        <v>0</v>
      </c>
      <c r="AL501" s="235">
        <f t="shared" si="179"/>
        <v>0</v>
      </c>
    </row>
    <row r="502" spans="1:38" x14ac:dyDescent="0.2">
      <c r="A502" s="509">
        <v>6</v>
      </c>
      <c r="B502" s="516"/>
      <c r="C502" s="517"/>
      <c r="D502" s="512"/>
      <c r="E502" s="512"/>
      <c r="F502" s="513"/>
      <c r="G502" s="235">
        <f t="shared" si="172"/>
        <v>0</v>
      </c>
      <c r="H502" s="235">
        <f t="shared" si="173"/>
        <v>0</v>
      </c>
      <c r="I502" s="235"/>
      <c r="O502" s="509">
        <v>17</v>
      </c>
      <c r="P502" s="518"/>
      <c r="Q502" s="517"/>
      <c r="R502" s="515"/>
      <c r="S502" s="512"/>
      <c r="T502" s="513"/>
      <c r="U502" s="235">
        <f t="shared" si="174"/>
        <v>0</v>
      </c>
      <c r="V502" s="235">
        <f t="shared" si="175"/>
        <v>0</v>
      </c>
      <c r="W502" s="509">
        <v>28</v>
      </c>
      <c r="X502" s="516"/>
      <c r="Y502" s="517"/>
      <c r="Z502" s="512"/>
      <c r="AA502" s="512"/>
      <c r="AB502" s="513"/>
      <c r="AC502" s="235">
        <f t="shared" si="176"/>
        <v>0</v>
      </c>
      <c r="AD502" s="235">
        <f t="shared" si="177"/>
        <v>0</v>
      </c>
      <c r="AE502" s="509">
        <v>39</v>
      </c>
      <c r="AF502" s="518"/>
      <c r="AG502" s="517"/>
      <c r="AH502" s="512"/>
      <c r="AI502" s="512"/>
      <c r="AJ502" s="513"/>
      <c r="AK502" s="235">
        <f t="shared" si="178"/>
        <v>0</v>
      </c>
      <c r="AL502" s="235">
        <f t="shared" si="179"/>
        <v>0</v>
      </c>
    </row>
    <row r="503" spans="1:38" x14ac:dyDescent="0.2">
      <c r="A503" s="509">
        <v>7</v>
      </c>
      <c r="B503" s="516"/>
      <c r="C503" s="517"/>
      <c r="D503" s="512"/>
      <c r="E503" s="512"/>
      <c r="F503" s="513"/>
      <c r="G503" s="235">
        <f t="shared" si="172"/>
        <v>0</v>
      </c>
      <c r="H503" s="235">
        <f t="shared" si="173"/>
        <v>0</v>
      </c>
      <c r="I503" s="235"/>
      <c r="O503" s="509">
        <v>18</v>
      </c>
      <c r="P503" s="518"/>
      <c r="Q503" s="517"/>
      <c r="R503" s="515"/>
      <c r="S503" s="512"/>
      <c r="T503" s="513"/>
      <c r="U503" s="235">
        <f t="shared" si="174"/>
        <v>0</v>
      </c>
      <c r="V503" s="235">
        <f t="shared" si="175"/>
        <v>0</v>
      </c>
      <c r="W503" s="509">
        <v>29</v>
      </c>
      <c r="X503" s="516"/>
      <c r="Y503" s="517"/>
      <c r="Z503" s="512"/>
      <c r="AA503" s="512"/>
      <c r="AB503" s="513"/>
      <c r="AC503" s="235">
        <f t="shared" si="176"/>
        <v>0</v>
      </c>
      <c r="AD503" s="235">
        <f t="shared" si="177"/>
        <v>0</v>
      </c>
      <c r="AE503" s="509">
        <v>40</v>
      </c>
      <c r="AF503" s="518"/>
      <c r="AG503" s="517"/>
      <c r="AH503" s="512"/>
      <c r="AI503" s="512"/>
      <c r="AJ503" s="513"/>
      <c r="AK503" s="235">
        <f t="shared" si="178"/>
        <v>0</v>
      </c>
      <c r="AL503" s="235">
        <f t="shared" si="179"/>
        <v>0</v>
      </c>
    </row>
    <row r="504" spans="1:38" x14ac:dyDescent="0.2">
      <c r="A504" s="509">
        <v>8</v>
      </c>
      <c r="B504" s="516"/>
      <c r="C504" s="517"/>
      <c r="D504" s="512"/>
      <c r="E504" s="512"/>
      <c r="F504" s="513"/>
      <c r="G504" s="235">
        <f t="shared" si="172"/>
        <v>0</v>
      </c>
      <c r="H504" s="235">
        <f t="shared" si="173"/>
        <v>0</v>
      </c>
      <c r="I504" s="235"/>
      <c r="O504" s="509">
        <v>19</v>
      </c>
      <c r="P504" s="518"/>
      <c r="Q504" s="517"/>
      <c r="R504" s="515"/>
      <c r="S504" s="512"/>
      <c r="T504" s="513"/>
      <c r="U504" s="235">
        <f t="shared" si="174"/>
        <v>0</v>
      </c>
      <c r="V504" s="235">
        <f t="shared" si="175"/>
        <v>0</v>
      </c>
      <c r="W504" s="509">
        <v>30</v>
      </c>
      <c r="X504" s="516"/>
      <c r="Y504" s="517"/>
      <c r="Z504" s="512"/>
      <c r="AA504" s="512"/>
      <c r="AB504" s="513"/>
      <c r="AC504" s="235">
        <f t="shared" si="176"/>
        <v>0</v>
      </c>
      <c r="AD504" s="235">
        <f t="shared" si="177"/>
        <v>0</v>
      </c>
      <c r="AE504" s="509">
        <v>41</v>
      </c>
      <c r="AF504" s="518"/>
      <c r="AG504" s="517"/>
      <c r="AH504" s="512"/>
      <c r="AI504" s="512"/>
      <c r="AJ504" s="513"/>
      <c r="AK504" s="235">
        <f t="shared" si="178"/>
        <v>0</v>
      </c>
      <c r="AL504" s="235">
        <f t="shared" si="179"/>
        <v>0</v>
      </c>
    </row>
    <row r="505" spans="1:38" x14ac:dyDescent="0.2">
      <c r="A505" s="509">
        <v>9</v>
      </c>
      <c r="B505" s="516"/>
      <c r="C505" s="517"/>
      <c r="D505" s="512"/>
      <c r="E505" s="512"/>
      <c r="F505" s="513"/>
      <c r="G505" s="235">
        <f t="shared" si="172"/>
        <v>0</v>
      </c>
      <c r="H505" s="235">
        <f t="shared" si="173"/>
        <v>0</v>
      </c>
      <c r="I505" s="235"/>
      <c r="O505" s="509">
        <v>20</v>
      </c>
      <c r="P505" s="518"/>
      <c r="Q505" s="517"/>
      <c r="R505" s="515"/>
      <c r="S505" s="512"/>
      <c r="T505" s="513"/>
      <c r="U505" s="235">
        <f t="shared" si="174"/>
        <v>0</v>
      </c>
      <c r="V505" s="235">
        <f t="shared" si="175"/>
        <v>0</v>
      </c>
      <c r="W505" s="509">
        <v>31</v>
      </c>
      <c r="X505" s="516"/>
      <c r="Y505" s="517"/>
      <c r="Z505" s="512"/>
      <c r="AA505" s="512"/>
      <c r="AB505" s="513"/>
      <c r="AC505" s="235">
        <f t="shared" si="176"/>
        <v>0</v>
      </c>
      <c r="AD505" s="235">
        <f t="shared" si="177"/>
        <v>0</v>
      </c>
      <c r="AE505" s="509">
        <v>42</v>
      </c>
      <c r="AF505" s="518"/>
      <c r="AG505" s="517"/>
      <c r="AH505" s="512"/>
      <c r="AI505" s="512"/>
      <c r="AJ505" s="513"/>
      <c r="AK505" s="235">
        <f t="shared" si="178"/>
        <v>0</v>
      </c>
      <c r="AL505" s="235">
        <f t="shared" si="179"/>
        <v>0</v>
      </c>
    </row>
    <row r="506" spans="1:38" x14ac:dyDescent="0.2">
      <c r="A506" s="509">
        <v>10</v>
      </c>
      <c r="B506" s="516"/>
      <c r="C506" s="517"/>
      <c r="D506" s="512"/>
      <c r="E506" s="512"/>
      <c r="F506" s="513"/>
      <c r="G506" s="235">
        <f t="shared" si="172"/>
        <v>0</v>
      </c>
      <c r="H506" s="235">
        <f t="shared" si="173"/>
        <v>0</v>
      </c>
      <c r="I506" s="235"/>
      <c r="O506" s="509">
        <v>21</v>
      </c>
      <c r="P506" s="518"/>
      <c r="Q506" s="517"/>
      <c r="R506" s="515"/>
      <c r="S506" s="512"/>
      <c r="T506" s="513"/>
      <c r="U506" s="235">
        <f t="shared" si="174"/>
        <v>0</v>
      </c>
      <c r="V506" s="235">
        <f t="shared" si="175"/>
        <v>0</v>
      </c>
      <c r="W506" s="509">
        <v>32</v>
      </c>
      <c r="X506" s="516"/>
      <c r="Y506" s="517"/>
      <c r="Z506" s="512"/>
      <c r="AA506" s="512"/>
      <c r="AB506" s="513"/>
      <c r="AC506" s="235">
        <f t="shared" si="176"/>
        <v>0</v>
      </c>
      <c r="AD506" s="235">
        <f t="shared" si="177"/>
        <v>0</v>
      </c>
      <c r="AE506" s="509">
        <v>43</v>
      </c>
      <c r="AF506" s="518"/>
      <c r="AG506" s="517"/>
      <c r="AH506" s="512"/>
      <c r="AI506" s="512"/>
      <c r="AJ506" s="513"/>
      <c r="AK506" s="235">
        <f t="shared" si="178"/>
        <v>0</v>
      </c>
      <c r="AL506" s="235">
        <f t="shared" si="179"/>
        <v>0</v>
      </c>
    </row>
    <row r="507" spans="1:38" ht="13.5" thickBot="1" x14ac:dyDescent="0.25">
      <c r="A507" s="509">
        <v>11</v>
      </c>
      <c r="B507" s="516"/>
      <c r="C507" s="517"/>
      <c r="D507" s="512"/>
      <c r="E507" s="512"/>
      <c r="F507" s="513"/>
      <c r="G507" s="235">
        <f t="shared" si="172"/>
        <v>0</v>
      </c>
      <c r="H507" s="235">
        <f t="shared" si="173"/>
        <v>0</v>
      </c>
      <c r="I507" s="235"/>
      <c r="O507" s="509">
        <v>22</v>
      </c>
      <c r="P507" s="518"/>
      <c r="Q507" s="517"/>
      <c r="R507" s="515"/>
      <c r="S507" s="512"/>
      <c r="T507" s="513"/>
      <c r="U507" s="235">
        <f t="shared" si="174"/>
        <v>0</v>
      </c>
      <c r="V507" s="235">
        <f t="shared" si="175"/>
        <v>0</v>
      </c>
      <c r="W507" s="509">
        <v>33</v>
      </c>
      <c r="X507" s="516"/>
      <c r="Y507" s="517"/>
      <c r="Z507" s="512"/>
      <c r="AA507" s="512"/>
      <c r="AB507" s="513"/>
      <c r="AC507" s="235">
        <f t="shared" si="176"/>
        <v>0</v>
      </c>
      <c r="AD507" s="235">
        <f t="shared" si="177"/>
        <v>0</v>
      </c>
      <c r="AE507" s="519"/>
      <c r="AF507" s="520"/>
      <c r="AG507" s="521"/>
      <c r="AH507" s="521"/>
      <c r="AI507" s="522" t="s">
        <v>3</v>
      </c>
      <c r="AJ507" s="523">
        <f>SUM(F497:F507)+SUM(T497:T507)+SUM(AJ497:AJ506)+SUM(AB497:AB507)</f>
        <v>0</v>
      </c>
      <c r="AK507" s="235"/>
      <c r="AL507" s="235"/>
    </row>
    <row r="508" spans="1:38" x14ac:dyDescent="0.2">
      <c r="E508" s="524"/>
      <c r="G508" s="235"/>
      <c r="H508" s="235"/>
      <c r="I508" s="235"/>
      <c r="P508" s="29"/>
      <c r="S508" s="524"/>
      <c r="U508" s="235"/>
      <c r="V508" s="235"/>
      <c r="W508" s="494"/>
      <c r="AA508" s="524"/>
      <c r="AB508" s="29"/>
      <c r="AC508" s="235"/>
      <c r="AD508" s="235"/>
      <c r="AI508" s="524"/>
      <c r="AK508" s="235"/>
      <c r="AL508" s="235"/>
    </row>
    <row r="509" spans="1:38" x14ac:dyDescent="0.2">
      <c r="E509" s="524"/>
      <c r="G509" s="235"/>
      <c r="H509" s="235"/>
      <c r="I509" s="235"/>
      <c r="P509" s="29"/>
      <c r="S509" s="524"/>
      <c r="U509" s="235"/>
      <c r="V509" s="235"/>
      <c r="W509" s="494"/>
      <c r="AA509" s="524"/>
      <c r="AB509" s="29"/>
      <c r="AC509" s="235"/>
      <c r="AD509" s="235"/>
      <c r="AI509" s="524"/>
      <c r="AK509" s="235"/>
      <c r="AL509" s="235"/>
    </row>
    <row r="510" spans="1:38" x14ac:dyDescent="0.2">
      <c r="E510" s="524"/>
      <c r="G510" s="235"/>
      <c r="H510" s="235"/>
      <c r="I510" s="235"/>
      <c r="P510" s="29"/>
      <c r="S510" s="524"/>
      <c r="U510" s="235"/>
      <c r="V510" s="235"/>
      <c r="W510" s="494"/>
      <c r="AA510" s="524"/>
      <c r="AB510" s="29"/>
      <c r="AC510" s="235"/>
      <c r="AD510" s="235"/>
      <c r="AI510" s="524"/>
      <c r="AK510" s="235"/>
      <c r="AL510" s="235"/>
    </row>
    <row r="511" spans="1:38" x14ac:dyDescent="0.2">
      <c r="E511" s="524"/>
      <c r="G511" s="235"/>
      <c r="H511" s="235"/>
      <c r="I511" s="235"/>
      <c r="P511" s="29"/>
      <c r="S511" s="524"/>
      <c r="U511" s="235"/>
      <c r="V511" s="235"/>
      <c r="W511" s="494"/>
      <c r="AA511" s="524"/>
      <c r="AB511" s="29"/>
      <c r="AC511" s="235"/>
      <c r="AD511" s="235"/>
      <c r="AI511" s="524"/>
      <c r="AK511" s="235"/>
      <c r="AL511" s="235"/>
    </row>
    <row r="512" spans="1:38" x14ac:dyDescent="0.2">
      <c r="E512" s="524"/>
      <c r="G512" s="235"/>
      <c r="H512" s="235"/>
      <c r="I512" s="235"/>
      <c r="P512" s="29"/>
      <c r="S512" s="524"/>
      <c r="U512" s="235"/>
      <c r="V512" s="235"/>
      <c r="W512" s="494"/>
      <c r="AA512" s="524"/>
      <c r="AB512" s="29"/>
      <c r="AC512" s="235"/>
      <c r="AD512" s="235"/>
      <c r="AI512" s="524"/>
      <c r="AK512" s="235"/>
      <c r="AL512" s="235"/>
    </row>
    <row r="513" spans="1:38" x14ac:dyDescent="0.2">
      <c r="E513" s="524"/>
      <c r="G513" s="235"/>
      <c r="H513" s="235"/>
      <c r="I513" s="235"/>
      <c r="P513" s="29"/>
      <c r="S513" s="524"/>
      <c r="U513" s="235"/>
      <c r="V513" s="235"/>
      <c r="W513" s="494"/>
      <c r="AA513" s="524"/>
      <c r="AB513" s="29"/>
      <c r="AC513" s="235"/>
      <c r="AD513" s="235"/>
      <c r="AI513" s="524"/>
      <c r="AK513" s="235"/>
      <c r="AL513" s="235"/>
    </row>
    <row r="514" spans="1:38" ht="13.5" thickBot="1" x14ac:dyDescent="0.25">
      <c r="E514" s="524"/>
      <c r="G514" s="235"/>
      <c r="H514" s="235"/>
      <c r="I514" s="235"/>
      <c r="P514" s="29"/>
      <c r="S514" s="524"/>
      <c r="U514" s="235"/>
      <c r="V514" s="235"/>
      <c r="W514" s="494"/>
      <c r="AA514" s="524"/>
      <c r="AB514" s="29"/>
      <c r="AC514" s="235"/>
      <c r="AD514" s="235"/>
      <c r="AI514" s="524"/>
      <c r="AK514" s="235"/>
      <c r="AL514" s="235"/>
    </row>
    <row r="515" spans="1:38" ht="16.5" customHeight="1" thickBot="1" x14ac:dyDescent="0.25">
      <c r="A515" s="501">
        <v>23</v>
      </c>
      <c r="B515" s="502"/>
      <c r="C515" s="769" t="s">
        <v>33</v>
      </c>
      <c r="D515" s="769" t="s">
        <v>158</v>
      </c>
      <c r="E515" s="769" t="s">
        <v>34</v>
      </c>
      <c r="F515" s="504">
        <f>+$AJ527</f>
        <v>0</v>
      </c>
      <c r="G515" s="235"/>
      <c r="H515" s="235"/>
      <c r="I515" s="235"/>
      <c r="O515" s="501" t="s">
        <v>23</v>
      </c>
      <c r="P515" s="502"/>
      <c r="Q515" s="503" t="s">
        <v>33</v>
      </c>
      <c r="R515" s="769" t="s">
        <v>158</v>
      </c>
      <c r="S515" s="503" t="s">
        <v>34</v>
      </c>
      <c r="T515" s="504">
        <f>+$AJ527</f>
        <v>0</v>
      </c>
      <c r="U515" s="235"/>
      <c r="V515" s="235"/>
      <c r="W515" s="501">
        <v>23</v>
      </c>
      <c r="X515" s="502"/>
      <c r="Y515" s="769" t="s">
        <v>33</v>
      </c>
      <c r="Z515" s="769" t="s">
        <v>158</v>
      </c>
      <c r="AA515" s="769" t="s">
        <v>34</v>
      </c>
      <c r="AB515" s="504">
        <f>+$AJ527</f>
        <v>0</v>
      </c>
      <c r="AC515" s="235"/>
      <c r="AD515" s="235"/>
      <c r="AE515" s="772" t="s">
        <v>23</v>
      </c>
      <c r="AF515" s="502"/>
      <c r="AG515" s="769" t="s">
        <v>33</v>
      </c>
      <c r="AH515" s="769" t="s">
        <v>158</v>
      </c>
      <c r="AI515" s="769" t="s">
        <v>34</v>
      </c>
      <c r="AJ515" s="769" t="s">
        <v>18</v>
      </c>
      <c r="AK515" s="235"/>
      <c r="AL515" s="235"/>
    </row>
    <row r="516" spans="1:38" ht="25.5" x14ac:dyDescent="0.2">
      <c r="A516" s="505" t="s">
        <v>7</v>
      </c>
      <c r="B516" s="506" t="str">
        <f>+" אסמכתא " &amp; B25 &amp;"         חזרה לטבלה "</f>
        <v xml:space="preserve"> אסמכתא          חזרה לטבלה </v>
      </c>
      <c r="C516" s="771"/>
      <c r="D516" s="770"/>
      <c r="E516" s="771"/>
      <c r="F516" s="503" t="s">
        <v>18</v>
      </c>
      <c r="G516" s="235"/>
      <c r="H516" s="235"/>
      <c r="I516" s="235"/>
      <c r="O516" s="505"/>
      <c r="P516" s="506" t="str">
        <f>+" אסמכתא " &amp; B25 &amp;"         חזרה לטבלה "</f>
        <v xml:space="preserve"> אסמכתא          חזרה לטבלה </v>
      </c>
      <c r="Q516" s="507"/>
      <c r="R516" s="770"/>
      <c r="S516" s="507"/>
      <c r="T516" s="503" t="s">
        <v>18</v>
      </c>
      <c r="U516" s="235"/>
      <c r="V516" s="235"/>
      <c r="W516" s="505" t="s">
        <v>7</v>
      </c>
      <c r="X516" s="506" t="str">
        <f>+" אסמכתא " &amp; B25 &amp;"         חזרה לטבלה "</f>
        <v xml:space="preserve"> אסמכתא          חזרה לטבלה </v>
      </c>
      <c r="Y516" s="771"/>
      <c r="Z516" s="770"/>
      <c r="AA516" s="771"/>
      <c r="AB516" s="503" t="s">
        <v>18</v>
      </c>
      <c r="AC516" s="235"/>
      <c r="AD516" s="235"/>
      <c r="AE516" s="773"/>
      <c r="AF516" s="506" t="str">
        <f>+" אסמכתא " &amp; B25 &amp;"         חזרה לטבלה "</f>
        <v xml:space="preserve"> אסמכתא          חזרה לטבלה </v>
      </c>
      <c r="AG516" s="771"/>
      <c r="AH516" s="770"/>
      <c r="AI516" s="771"/>
      <c r="AJ516" s="771"/>
      <c r="AK516" s="235"/>
      <c r="AL516" s="235"/>
    </row>
    <row r="517" spans="1:38" x14ac:dyDescent="0.2">
      <c r="A517" s="509">
        <v>1</v>
      </c>
      <c r="B517" s="516"/>
      <c r="C517" s="517"/>
      <c r="D517" s="512"/>
      <c r="E517" s="512"/>
      <c r="F517" s="513"/>
      <c r="G517" s="235">
        <f t="shared" ref="G517:G527" si="180">IF(AND((COUNTA($C$25)=1),(COUNTA(F517)=1),($C$25&lt;&gt;0),(OR((E517&lt;$C$62),(E517&gt;($E$62+61))))),1,0)</f>
        <v>0</v>
      </c>
      <c r="H517" s="235">
        <f t="shared" ref="H517:H527" si="181">IF(AND((COUNTA($C$25)=1),(COUNTA(F517)=1),($C$25&lt;&gt;0),(OR((D517&lt;$C$62),(D517&gt;($E$62))))),1,0)</f>
        <v>0</v>
      </c>
      <c r="I517" s="235"/>
      <c r="O517" s="509">
        <v>12</v>
      </c>
      <c r="P517" s="518"/>
      <c r="Q517" s="517"/>
      <c r="R517" s="515"/>
      <c r="S517" s="512"/>
      <c r="T517" s="513"/>
      <c r="U517" s="235">
        <f t="shared" ref="U517:U527" si="182">IF(AND((COUNTA($C$25)=1),(COUNTA(T517)=1),($C$25&lt;&gt;0),(OR((S517&lt;$C$62),(S517&gt;($E$62+61))))),1,0)</f>
        <v>0</v>
      </c>
      <c r="V517" s="235">
        <f t="shared" ref="V517:V527" si="183">IF(AND((COUNTA($C$25)=1),(COUNTA(T517)=1),($C$25&lt;&gt;0),(OR((R517&lt;$C$62),(R517&gt;($E$62))))),1,0)</f>
        <v>0</v>
      </c>
      <c r="W517" s="509">
        <v>23</v>
      </c>
      <c r="X517" s="516"/>
      <c r="Y517" s="517"/>
      <c r="Z517" s="512"/>
      <c r="AA517" s="512"/>
      <c r="AB517" s="513"/>
      <c r="AC517" s="235">
        <f t="shared" ref="AC517:AC527" si="184">IF(AND((COUNTA($C$25)=1),(COUNTA(AB517)=1),($C$25&lt;&gt;0),(OR((AA517&lt;$C$62),(AA517&gt;($E$62+61))))),1,0)</f>
        <v>0</v>
      </c>
      <c r="AD517" s="235">
        <f t="shared" ref="AD517:AD527" si="185">IF(AND((COUNTA($C$25)=1),(COUNTA(AB517)=1),($C$25&lt;&gt;0),(OR((Z517&lt;$C$62),(Z517&gt;($E$62))))),1,0)</f>
        <v>0</v>
      </c>
      <c r="AE517" s="509">
        <v>34</v>
      </c>
      <c r="AF517" s="518"/>
      <c r="AG517" s="517"/>
      <c r="AH517" s="512"/>
      <c r="AI517" s="512"/>
      <c r="AJ517" s="513"/>
      <c r="AK517" s="235">
        <f t="shared" ref="AK517:AK526" si="186">IF(AND((COUNTA($C$25)=1),(COUNTA(AJ517)=1),($C$25&lt;&gt;0),(OR((AI517&lt;$C$62),(AI517&gt;($E$62+61))))),1,0)</f>
        <v>0</v>
      </c>
      <c r="AL517" s="235">
        <f t="shared" ref="AL517:AL526" si="187">IF(AND((COUNTA($C$25)=1),(COUNTA(AJ517)=1),($C$25&lt;&gt;0),(OR((AH517&lt;$C$62),(AH517&gt;($E$62))))),1,0)</f>
        <v>0</v>
      </c>
    </row>
    <row r="518" spans="1:38" x14ac:dyDescent="0.2">
      <c r="A518" s="509">
        <v>2</v>
      </c>
      <c r="B518" s="516"/>
      <c r="C518" s="517"/>
      <c r="D518" s="512"/>
      <c r="E518" s="512"/>
      <c r="F518" s="513"/>
      <c r="G518" s="235">
        <f t="shared" si="180"/>
        <v>0</v>
      </c>
      <c r="H518" s="235">
        <f t="shared" si="181"/>
        <v>0</v>
      </c>
      <c r="I518" s="235"/>
      <c r="O518" s="509">
        <v>13</v>
      </c>
      <c r="P518" s="518"/>
      <c r="Q518" s="517"/>
      <c r="R518" s="515"/>
      <c r="S518" s="512"/>
      <c r="T518" s="513"/>
      <c r="U518" s="235">
        <f t="shared" si="182"/>
        <v>0</v>
      </c>
      <c r="V518" s="235">
        <f t="shared" si="183"/>
        <v>0</v>
      </c>
      <c r="W518" s="509">
        <v>24</v>
      </c>
      <c r="X518" s="516"/>
      <c r="Y518" s="517"/>
      <c r="Z518" s="512"/>
      <c r="AA518" s="512"/>
      <c r="AB518" s="513"/>
      <c r="AC518" s="235">
        <f t="shared" si="184"/>
        <v>0</v>
      </c>
      <c r="AD518" s="235">
        <f t="shared" si="185"/>
        <v>0</v>
      </c>
      <c r="AE518" s="509">
        <v>35</v>
      </c>
      <c r="AF518" s="518"/>
      <c r="AG518" s="517"/>
      <c r="AH518" s="512"/>
      <c r="AI518" s="512"/>
      <c r="AJ518" s="513"/>
      <c r="AK518" s="235">
        <f t="shared" si="186"/>
        <v>0</v>
      </c>
      <c r="AL518" s="235">
        <f t="shared" si="187"/>
        <v>0</v>
      </c>
    </row>
    <row r="519" spans="1:38" x14ac:dyDescent="0.2">
      <c r="A519" s="509">
        <v>3</v>
      </c>
      <c r="B519" s="516"/>
      <c r="C519" s="517"/>
      <c r="D519" s="512"/>
      <c r="E519" s="512"/>
      <c r="F519" s="513"/>
      <c r="G519" s="235">
        <f t="shared" si="180"/>
        <v>0</v>
      </c>
      <c r="H519" s="235">
        <f t="shared" si="181"/>
        <v>0</v>
      </c>
      <c r="I519" s="235"/>
      <c r="O519" s="509">
        <v>14</v>
      </c>
      <c r="P519" s="518"/>
      <c r="Q519" s="517"/>
      <c r="R519" s="515"/>
      <c r="S519" s="512"/>
      <c r="T519" s="513"/>
      <c r="U519" s="235">
        <f t="shared" si="182"/>
        <v>0</v>
      </c>
      <c r="V519" s="235">
        <f t="shared" si="183"/>
        <v>0</v>
      </c>
      <c r="W519" s="509">
        <v>25</v>
      </c>
      <c r="X519" s="516"/>
      <c r="Y519" s="517"/>
      <c r="Z519" s="512"/>
      <c r="AA519" s="512"/>
      <c r="AB519" s="513"/>
      <c r="AC519" s="235">
        <f t="shared" si="184"/>
        <v>0</v>
      </c>
      <c r="AD519" s="235">
        <f t="shared" si="185"/>
        <v>0</v>
      </c>
      <c r="AE519" s="509">
        <v>36</v>
      </c>
      <c r="AF519" s="518"/>
      <c r="AG519" s="517"/>
      <c r="AH519" s="512"/>
      <c r="AI519" s="512"/>
      <c r="AJ519" s="513"/>
      <c r="AK519" s="235">
        <f t="shared" si="186"/>
        <v>0</v>
      </c>
      <c r="AL519" s="235">
        <f t="shared" si="187"/>
        <v>0</v>
      </c>
    </row>
    <row r="520" spans="1:38" x14ac:dyDescent="0.2">
      <c r="A520" s="509">
        <v>4</v>
      </c>
      <c r="B520" s="516"/>
      <c r="C520" s="517"/>
      <c r="D520" s="512"/>
      <c r="E520" s="512"/>
      <c r="F520" s="513"/>
      <c r="G520" s="235">
        <f t="shared" si="180"/>
        <v>0</v>
      </c>
      <c r="H520" s="235">
        <f t="shared" si="181"/>
        <v>0</v>
      </c>
      <c r="I520" s="235"/>
      <c r="O520" s="509">
        <v>15</v>
      </c>
      <c r="P520" s="518"/>
      <c r="Q520" s="517"/>
      <c r="R520" s="515"/>
      <c r="S520" s="512"/>
      <c r="T520" s="513"/>
      <c r="U520" s="235">
        <f t="shared" si="182"/>
        <v>0</v>
      </c>
      <c r="V520" s="235">
        <f t="shared" si="183"/>
        <v>0</v>
      </c>
      <c r="W520" s="509">
        <v>26</v>
      </c>
      <c r="X520" s="516"/>
      <c r="Y520" s="517"/>
      <c r="Z520" s="512"/>
      <c r="AA520" s="512"/>
      <c r="AB520" s="513"/>
      <c r="AC520" s="235">
        <f t="shared" si="184"/>
        <v>0</v>
      </c>
      <c r="AD520" s="235">
        <f t="shared" si="185"/>
        <v>0</v>
      </c>
      <c r="AE520" s="509">
        <v>37</v>
      </c>
      <c r="AF520" s="518"/>
      <c r="AG520" s="517"/>
      <c r="AH520" s="512"/>
      <c r="AI520" s="512"/>
      <c r="AJ520" s="513"/>
      <c r="AK520" s="235">
        <f t="shared" si="186"/>
        <v>0</v>
      </c>
      <c r="AL520" s="235">
        <f t="shared" si="187"/>
        <v>0</v>
      </c>
    </row>
    <row r="521" spans="1:38" x14ac:dyDescent="0.2">
      <c r="A521" s="509">
        <v>5</v>
      </c>
      <c r="B521" s="516"/>
      <c r="C521" s="517"/>
      <c r="D521" s="512"/>
      <c r="E521" s="512"/>
      <c r="F521" s="513"/>
      <c r="G521" s="235">
        <f t="shared" si="180"/>
        <v>0</v>
      </c>
      <c r="H521" s="235">
        <f t="shared" si="181"/>
        <v>0</v>
      </c>
      <c r="I521" s="235"/>
      <c r="O521" s="509">
        <v>16</v>
      </c>
      <c r="P521" s="518"/>
      <c r="Q521" s="517"/>
      <c r="R521" s="515"/>
      <c r="S521" s="512"/>
      <c r="T521" s="513"/>
      <c r="U521" s="235">
        <f t="shared" si="182"/>
        <v>0</v>
      </c>
      <c r="V521" s="235">
        <f t="shared" si="183"/>
        <v>0</v>
      </c>
      <c r="W521" s="509">
        <v>27</v>
      </c>
      <c r="X521" s="516"/>
      <c r="Y521" s="517"/>
      <c r="Z521" s="512"/>
      <c r="AA521" s="512"/>
      <c r="AB521" s="513"/>
      <c r="AC521" s="235">
        <f t="shared" si="184"/>
        <v>0</v>
      </c>
      <c r="AD521" s="235">
        <f t="shared" si="185"/>
        <v>0</v>
      </c>
      <c r="AE521" s="509">
        <v>38</v>
      </c>
      <c r="AF521" s="518"/>
      <c r="AG521" s="517"/>
      <c r="AH521" s="512"/>
      <c r="AI521" s="512"/>
      <c r="AJ521" s="513"/>
      <c r="AK521" s="235">
        <f t="shared" si="186"/>
        <v>0</v>
      </c>
      <c r="AL521" s="235">
        <f t="shared" si="187"/>
        <v>0</v>
      </c>
    </row>
    <row r="522" spans="1:38" x14ac:dyDescent="0.2">
      <c r="A522" s="509">
        <v>6</v>
      </c>
      <c r="B522" s="516"/>
      <c r="C522" s="517"/>
      <c r="D522" s="512"/>
      <c r="E522" s="512"/>
      <c r="F522" s="513"/>
      <c r="G522" s="235">
        <f t="shared" si="180"/>
        <v>0</v>
      </c>
      <c r="H522" s="235">
        <f t="shared" si="181"/>
        <v>0</v>
      </c>
      <c r="I522" s="235"/>
      <c r="O522" s="509">
        <v>17</v>
      </c>
      <c r="P522" s="518"/>
      <c r="Q522" s="517"/>
      <c r="R522" s="515"/>
      <c r="S522" s="512"/>
      <c r="T522" s="513"/>
      <c r="U522" s="235">
        <f t="shared" si="182"/>
        <v>0</v>
      </c>
      <c r="V522" s="235">
        <f t="shared" si="183"/>
        <v>0</v>
      </c>
      <c r="W522" s="509">
        <v>28</v>
      </c>
      <c r="X522" s="516"/>
      <c r="Y522" s="517"/>
      <c r="Z522" s="512"/>
      <c r="AA522" s="512"/>
      <c r="AB522" s="513"/>
      <c r="AC522" s="235">
        <f t="shared" si="184"/>
        <v>0</v>
      </c>
      <c r="AD522" s="235">
        <f t="shared" si="185"/>
        <v>0</v>
      </c>
      <c r="AE522" s="509">
        <v>39</v>
      </c>
      <c r="AF522" s="518"/>
      <c r="AG522" s="517"/>
      <c r="AH522" s="512"/>
      <c r="AI522" s="512"/>
      <c r="AJ522" s="513"/>
      <c r="AK522" s="235">
        <f t="shared" si="186"/>
        <v>0</v>
      </c>
      <c r="AL522" s="235">
        <f t="shared" si="187"/>
        <v>0</v>
      </c>
    </row>
    <row r="523" spans="1:38" x14ac:dyDescent="0.2">
      <c r="A523" s="509">
        <v>7</v>
      </c>
      <c r="B523" s="516"/>
      <c r="C523" s="517"/>
      <c r="D523" s="512"/>
      <c r="E523" s="512"/>
      <c r="F523" s="513"/>
      <c r="G523" s="235">
        <f t="shared" si="180"/>
        <v>0</v>
      </c>
      <c r="H523" s="235">
        <f t="shared" si="181"/>
        <v>0</v>
      </c>
      <c r="I523" s="235"/>
      <c r="O523" s="509">
        <v>18</v>
      </c>
      <c r="P523" s="518"/>
      <c r="Q523" s="517"/>
      <c r="R523" s="515"/>
      <c r="S523" s="512"/>
      <c r="T523" s="513"/>
      <c r="U523" s="235">
        <f t="shared" si="182"/>
        <v>0</v>
      </c>
      <c r="V523" s="235">
        <f t="shared" si="183"/>
        <v>0</v>
      </c>
      <c r="W523" s="509">
        <v>29</v>
      </c>
      <c r="X523" s="516"/>
      <c r="Y523" s="517"/>
      <c r="Z523" s="512"/>
      <c r="AA523" s="512"/>
      <c r="AB523" s="513"/>
      <c r="AC523" s="235">
        <f t="shared" si="184"/>
        <v>0</v>
      </c>
      <c r="AD523" s="235">
        <f t="shared" si="185"/>
        <v>0</v>
      </c>
      <c r="AE523" s="509">
        <v>40</v>
      </c>
      <c r="AF523" s="518"/>
      <c r="AG523" s="517"/>
      <c r="AH523" s="512"/>
      <c r="AI523" s="512"/>
      <c r="AJ523" s="513"/>
      <c r="AK523" s="235">
        <f t="shared" si="186"/>
        <v>0</v>
      </c>
      <c r="AL523" s="235">
        <f t="shared" si="187"/>
        <v>0</v>
      </c>
    </row>
    <row r="524" spans="1:38" x14ac:dyDescent="0.2">
      <c r="A524" s="509">
        <v>8</v>
      </c>
      <c r="B524" s="516"/>
      <c r="C524" s="517"/>
      <c r="D524" s="512"/>
      <c r="E524" s="512"/>
      <c r="F524" s="513"/>
      <c r="G524" s="235">
        <f t="shared" si="180"/>
        <v>0</v>
      </c>
      <c r="H524" s="235">
        <f t="shared" si="181"/>
        <v>0</v>
      </c>
      <c r="I524" s="235"/>
      <c r="O524" s="509">
        <v>19</v>
      </c>
      <c r="P524" s="518"/>
      <c r="Q524" s="517"/>
      <c r="R524" s="515"/>
      <c r="S524" s="512"/>
      <c r="T524" s="513"/>
      <c r="U524" s="235">
        <f t="shared" si="182"/>
        <v>0</v>
      </c>
      <c r="V524" s="235">
        <f t="shared" si="183"/>
        <v>0</v>
      </c>
      <c r="W524" s="509">
        <v>30</v>
      </c>
      <c r="X524" s="516"/>
      <c r="Y524" s="517"/>
      <c r="Z524" s="512"/>
      <c r="AA524" s="512"/>
      <c r="AB524" s="513"/>
      <c r="AC524" s="235">
        <f t="shared" si="184"/>
        <v>0</v>
      </c>
      <c r="AD524" s="235">
        <f t="shared" si="185"/>
        <v>0</v>
      </c>
      <c r="AE524" s="509">
        <v>41</v>
      </c>
      <c r="AF524" s="518"/>
      <c r="AG524" s="517"/>
      <c r="AH524" s="512"/>
      <c r="AI524" s="512"/>
      <c r="AJ524" s="513"/>
      <c r="AK524" s="235">
        <f t="shared" si="186"/>
        <v>0</v>
      </c>
      <c r="AL524" s="235">
        <f t="shared" si="187"/>
        <v>0</v>
      </c>
    </row>
    <row r="525" spans="1:38" x14ac:dyDescent="0.2">
      <c r="A525" s="509">
        <v>9</v>
      </c>
      <c r="B525" s="516"/>
      <c r="C525" s="517"/>
      <c r="D525" s="512"/>
      <c r="E525" s="512"/>
      <c r="F525" s="513"/>
      <c r="G525" s="235">
        <f t="shared" si="180"/>
        <v>0</v>
      </c>
      <c r="H525" s="235">
        <f t="shared" si="181"/>
        <v>0</v>
      </c>
      <c r="I525" s="235"/>
      <c r="O525" s="509">
        <v>20</v>
      </c>
      <c r="P525" s="518"/>
      <c r="Q525" s="517"/>
      <c r="R525" s="515"/>
      <c r="S525" s="512"/>
      <c r="T525" s="513"/>
      <c r="U525" s="235">
        <f t="shared" si="182"/>
        <v>0</v>
      </c>
      <c r="V525" s="235">
        <f t="shared" si="183"/>
        <v>0</v>
      </c>
      <c r="W525" s="509">
        <v>31</v>
      </c>
      <c r="X525" s="516"/>
      <c r="Y525" s="517"/>
      <c r="Z525" s="512"/>
      <c r="AA525" s="512"/>
      <c r="AB525" s="513"/>
      <c r="AC525" s="235">
        <f t="shared" si="184"/>
        <v>0</v>
      </c>
      <c r="AD525" s="235">
        <f t="shared" si="185"/>
        <v>0</v>
      </c>
      <c r="AE525" s="509">
        <v>42</v>
      </c>
      <c r="AF525" s="518"/>
      <c r="AG525" s="517"/>
      <c r="AH525" s="512"/>
      <c r="AI525" s="512"/>
      <c r="AJ525" s="513"/>
      <c r="AK525" s="235">
        <f t="shared" si="186"/>
        <v>0</v>
      </c>
      <c r="AL525" s="235">
        <f t="shared" si="187"/>
        <v>0</v>
      </c>
    </row>
    <row r="526" spans="1:38" x14ac:dyDescent="0.2">
      <c r="A526" s="509">
        <v>10</v>
      </c>
      <c r="B526" s="516"/>
      <c r="C526" s="517"/>
      <c r="D526" s="512"/>
      <c r="E526" s="512"/>
      <c r="F526" s="513"/>
      <c r="G526" s="235">
        <f t="shared" si="180"/>
        <v>0</v>
      </c>
      <c r="H526" s="235">
        <f t="shared" si="181"/>
        <v>0</v>
      </c>
      <c r="I526" s="235"/>
      <c r="O526" s="509">
        <v>21</v>
      </c>
      <c r="P526" s="518"/>
      <c r="Q526" s="517"/>
      <c r="R526" s="515"/>
      <c r="S526" s="512"/>
      <c r="T526" s="513"/>
      <c r="U526" s="235">
        <f t="shared" si="182"/>
        <v>0</v>
      </c>
      <c r="V526" s="235">
        <f t="shared" si="183"/>
        <v>0</v>
      </c>
      <c r="W526" s="509">
        <v>32</v>
      </c>
      <c r="X526" s="516"/>
      <c r="Y526" s="517"/>
      <c r="Z526" s="512"/>
      <c r="AA526" s="512"/>
      <c r="AB526" s="513"/>
      <c r="AC526" s="235">
        <f t="shared" si="184"/>
        <v>0</v>
      </c>
      <c r="AD526" s="235">
        <f t="shared" si="185"/>
        <v>0</v>
      </c>
      <c r="AE526" s="509">
        <v>43</v>
      </c>
      <c r="AF526" s="518"/>
      <c r="AG526" s="517"/>
      <c r="AH526" s="512"/>
      <c r="AI526" s="512"/>
      <c r="AJ526" s="513"/>
      <c r="AK526" s="235">
        <f t="shared" si="186"/>
        <v>0</v>
      </c>
      <c r="AL526" s="235">
        <f t="shared" si="187"/>
        <v>0</v>
      </c>
    </row>
    <row r="527" spans="1:38" ht="13.5" thickBot="1" x14ac:dyDescent="0.25">
      <c r="A527" s="509">
        <v>11</v>
      </c>
      <c r="B527" s="516"/>
      <c r="C527" s="517"/>
      <c r="D527" s="512"/>
      <c r="E527" s="512"/>
      <c r="F527" s="513"/>
      <c r="G527" s="235">
        <f t="shared" si="180"/>
        <v>0</v>
      </c>
      <c r="H527" s="235">
        <f t="shared" si="181"/>
        <v>0</v>
      </c>
      <c r="I527" s="235"/>
      <c r="O527" s="509">
        <v>22</v>
      </c>
      <c r="P527" s="518"/>
      <c r="Q527" s="517"/>
      <c r="R527" s="515"/>
      <c r="S527" s="512"/>
      <c r="T527" s="513"/>
      <c r="U527" s="235">
        <f t="shared" si="182"/>
        <v>0</v>
      </c>
      <c r="V527" s="235">
        <f t="shared" si="183"/>
        <v>0</v>
      </c>
      <c r="W527" s="509">
        <v>33</v>
      </c>
      <c r="X527" s="516"/>
      <c r="Y527" s="517"/>
      <c r="Z527" s="512"/>
      <c r="AA527" s="512"/>
      <c r="AB527" s="513"/>
      <c r="AC527" s="235">
        <f t="shared" si="184"/>
        <v>0</v>
      </c>
      <c r="AD527" s="235">
        <f t="shared" si="185"/>
        <v>0</v>
      </c>
      <c r="AE527" s="519"/>
      <c r="AF527" s="520"/>
      <c r="AG527" s="521"/>
      <c r="AH527" s="521"/>
      <c r="AI527" s="522" t="s">
        <v>3</v>
      </c>
      <c r="AJ527" s="523">
        <f>SUM(F517:F527)+SUM(T517:T527)+SUM(AJ517:AJ526)+SUM(AB517:AB527)</f>
        <v>0</v>
      </c>
      <c r="AK527" s="235"/>
      <c r="AL527" s="235"/>
    </row>
    <row r="528" spans="1:38" x14ac:dyDescent="0.2">
      <c r="E528" s="524"/>
      <c r="G528" s="235"/>
      <c r="H528" s="235"/>
      <c r="I528" s="235"/>
      <c r="P528" s="29"/>
      <c r="S528" s="524"/>
      <c r="U528" s="235"/>
      <c r="V528" s="235"/>
      <c r="W528" s="494"/>
      <c r="AA528" s="524"/>
      <c r="AB528" s="29"/>
      <c r="AC528" s="235"/>
      <c r="AD528" s="235"/>
      <c r="AI528" s="524"/>
      <c r="AK528" s="235"/>
      <c r="AL528" s="235"/>
    </row>
    <row r="529" spans="1:38" x14ac:dyDescent="0.2">
      <c r="E529" s="524"/>
      <c r="G529" s="235"/>
      <c r="H529" s="235"/>
      <c r="I529" s="235"/>
      <c r="P529" s="29"/>
      <c r="S529" s="524"/>
      <c r="U529" s="235"/>
      <c r="V529" s="235"/>
      <c r="W529" s="494"/>
      <c r="AA529" s="524"/>
      <c r="AB529" s="29"/>
      <c r="AC529" s="235"/>
      <c r="AD529" s="235"/>
      <c r="AI529" s="524"/>
      <c r="AK529" s="235"/>
      <c r="AL529" s="235"/>
    </row>
    <row r="530" spans="1:38" x14ac:dyDescent="0.2">
      <c r="E530" s="524"/>
      <c r="G530" s="235"/>
      <c r="H530" s="235"/>
      <c r="I530" s="235"/>
      <c r="P530" s="29"/>
      <c r="S530" s="524"/>
      <c r="U530" s="235"/>
      <c r="V530" s="235"/>
      <c r="W530" s="494"/>
      <c r="AA530" s="524"/>
      <c r="AB530" s="29"/>
      <c r="AC530" s="235"/>
      <c r="AD530" s="235"/>
      <c r="AI530" s="524"/>
      <c r="AK530" s="235"/>
      <c r="AL530" s="235"/>
    </row>
    <row r="531" spans="1:38" x14ac:dyDescent="0.2">
      <c r="E531" s="524"/>
      <c r="G531" s="235"/>
      <c r="H531" s="235"/>
      <c r="I531" s="235"/>
      <c r="P531" s="29"/>
      <c r="S531" s="524"/>
      <c r="U531" s="235"/>
      <c r="V531" s="235"/>
      <c r="W531" s="494"/>
      <c r="AA531" s="524"/>
      <c r="AB531" s="29"/>
      <c r="AC531" s="235"/>
      <c r="AD531" s="235"/>
      <c r="AI531" s="524"/>
      <c r="AK531" s="235"/>
      <c r="AL531" s="235"/>
    </row>
    <row r="532" spans="1:38" x14ac:dyDescent="0.2">
      <c r="E532" s="524"/>
      <c r="G532" s="235"/>
      <c r="H532" s="235"/>
      <c r="I532" s="235"/>
      <c r="P532" s="29"/>
      <c r="S532" s="524"/>
      <c r="U532" s="235"/>
      <c r="V532" s="235"/>
      <c r="W532" s="494"/>
      <c r="AA532" s="524"/>
      <c r="AB532" s="29"/>
      <c r="AC532" s="235"/>
      <c r="AD532" s="235"/>
      <c r="AI532" s="524"/>
      <c r="AK532" s="235"/>
      <c r="AL532" s="235"/>
    </row>
    <row r="533" spans="1:38" x14ac:dyDescent="0.2">
      <c r="E533" s="524"/>
      <c r="G533" s="235"/>
      <c r="H533" s="235"/>
      <c r="I533" s="235"/>
      <c r="P533" s="29"/>
      <c r="S533" s="524"/>
      <c r="U533" s="235"/>
      <c r="V533" s="235"/>
      <c r="W533" s="494"/>
      <c r="AA533" s="524"/>
      <c r="AB533" s="29"/>
      <c r="AC533" s="235"/>
      <c r="AD533" s="235"/>
      <c r="AI533" s="524"/>
      <c r="AK533" s="235"/>
      <c r="AL533" s="235"/>
    </row>
    <row r="534" spans="1:38" ht="13.5" thickBot="1" x14ac:dyDescent="0.25">
      <c r="E534" s="524"/>
      <c r="G534" s="235"/>
      <c r="H534" s="235"/>
      <c r="I534" s="235"/>
      <c r="P534" s="29"/>
      <c r="S534" s="524"/>
      <c r="U534" s="235"/>
      <c r="V534" s="235"/>
      <c r="W534" s="494"/>
      <c r="AA534" s="524"/>
      <c r="AB534" s="29"/>
      <c r="AC534" s="235"/>
      <c r="AD534" s="235"/>
      <c r="AI534" s="524"/>
      <c r="AK534" s="235"/>
      <c r="AL534" s="235"/>
    </row>
    <row r="535" spans="1:38" ht="16.5" customHeight="1" thickBot="1" x14ac:dyDescent="0.25">
      <c r="A535" s="501">
        <v>24</v>
      </c>
      <c r="B535" s="502"/>
      <c r="C535" s="769" t="s">
        <v>33</v>
      </c>
      <c r="D535" s="769" t="s">
        <v>158</v>
      </c>
      <c r="E535" s="769" t="s">
        <v>34</v>
      </c>
      <c r="F535" s="504">
        <f>+$AJ547</f>
        <v>0</v>
      </c>
      <c r="G535" s="235"/>
      <c r="H535" s="235"/>
      <c r="I535" s="235"/>
      <c r="O535" s="501" t="s">
        <v>23</v>
      </c>
      <c r="P535" s="502"/>
      <c r="Q535" s="503" t="s">
        <v>33</v>
      </c>
      <c r="R535" s="769" t="s">
        <v>158</v>
      </c>
      <c r="S535" s="503" t="s">
        <v>34</v>
      </c>
      <c r="T535" s="504">
        <f>+$AJ547</f>
        <v>0</v>
      </c>
      <c r="U535" s="235"/>
      <c r="V535" s="235"/>
      <c r="W535" s="501">
        <v>24</v>
      </c>
      <c r="X535" s="502"/>
      <c r="Y535" s="769" t="s">
        <v>33</v>
      </c>
      <c r="Z535" s="769" t="s">
        <v>158</v>
      </c>
      <c r="AA535" s="769" t="s">
        <v>34</v>
      </c>
      <c r="AB535" s="504">
        <f>+$AJ547</f>
        <v>0</v>
      </c>
      <c r="AC535" s="235"/>
      <c r="AD535" s="235"/>
      <c r="AE535" s="772" t="s">
        <v>23</v>
      </c>
      <c r="AF535" s="502"/>
      <c r="AG535" s="769" t="s">
        <v>33</v>
      </c>
      <c r="AH535" s="769" t="s">
        <v>158</v>
      </c>
      <c r="AI535" s="769" t="s">
        <v>34</v>
      </c>
      <c r="AJ535" s="769" t="s">
        <v>18</v>
      </c>
      <c r="AK535" s="235"/>
      <c r="AL535" s="235"/>
    </row>
    <row r="536" spans="1:38" ht="25.5" x14ac:dyDescent="0.2">
      <c r="A536" s="505" t="s">
        <v>7</v>
      </c>
      <c r="B536" s="506" t="str">
        <f>+" אסמכתא " &amp; B26 &amp;"         חזרה לטבלה "</f>
        <v xml:space="preserve"> אסמכתא          חזרה לטבלה </v>
      </c>
      <c r="C536" s="771"/>
      <c r="D536" s="770"/>
      <c r="E536" s="771"/>
      <c r="F536" s="503" t="s">
        <v>18</v>
      </c>
      <c r="G536" s="235"/>
      <c r="H536" s="235"/>
      <c r="I536" s="235"/>
      <c r="O536" s="505"/>
      <c r="P536" s="506" t="str">
        <f>+" אסמכתא " &amp; B26 &amp;"         חזרה לטבלה "</f>
        <v xml:space="preserve"> אסמכתא          חזרה לטבלה </v>
      </c>
      <c r="Q536" s="507"/>
      <c r="R536" s="770"/>
      <c r="S536" s="507"/>
      <c r="T536" s="503" t="s">
        <v>18</v>
      </c>
      <c r="U536" s="235"/>
      <c r="V536" s="235"/>
      <c r="W536" s="505" t="s">
        <v>7</v>
      </c>
      <c r="X536" s="506" t="str">
        <f>+" אסמכתא " &amp; B26 &amp;"         חזרה לטבלה "</f>
        <v xml:space="preserve"> אסמכתא          חזרה לטבלה </v>
      </c>
      <c r="Y536" s="771"/>
      <c r="Z536" s="770"/>
      <c r="AA536" s="771"/>
      <c r="AB536" s="503" t="s">
        <v>18</v>
      </c>
      <c r="AC536" s="235"/>
      <c r="AD536" s="235"/>
      <c r="AE536" s="773"/>
      <c r="AF536" s="506" t="str">
        <f>+" אסמכתא " &amp; B26 &amp;"         חזרה לטבלה "</f>
        <v xml:space="preserve"> אסמכתא          חזרה לטבלה </v>
      </c>
      <c r="AG536" s="771"/>
      <c r="AH536" s="770"/>
      <c r="AI536" s="771"/>
      <c r="AJ536" s="771"/>
      <c r="AK536" s="235"/>
      <c r="AL536" s="235"/>
    </row>
    <row r="537" spans="1:38" x14ac:dyDescent="0.2">
      <c r="A537" s="509">
        <v>1</v>
      </c>
      <c r="B537" s="516"/>
      <c r="C537" s="517"/>
      <c r="D537" s="512"/>
      <c r="E537" s="512"/>
      <c r="F537" s="513"/>
      <c r="G537" s="235">
        <f t="shared" ref="G537:G547" si="188">IF(AND((COUNTA($C$26)=1),(COUNTA(F537)=1),($C$26&lt;&gt;0),(OR((E537&lt;$C$62),(E537&gt;($E$62+61))))),1,0)</f>
        <v>0</v>
      </c>
      <c r="H537" s="235">
        <f t="shared" ref="H537:H547" si="189">IF(AND((COUNTA($C$26)=1),(COUNTA(F537)=1),($C$26&lt;&gt;0),(OR((D537&lt;$C$62),(D537&gt;($E$62))))),1,0)</f>
        <v>0</v>
      </c>
      <c r="I537" s="235"/>
      <c r="O537" s="509">
        <v>12</v>
      </c>
      <c r="P537" s="518"/>
      <c r="Q537" s="517"/>
      <c r="R537" s="515"/>
      <c r="S537" s="512"/>
      <c r="T537" s="513"/>
      <c r="U537" s="235">
        <f t="shared" ref="U537:U547" si="190">IF(AND((COUNTA($C$26)=1),(COUNTA(T537)=1),($C$26&lt;&gt;0),(OR((S537&lt;$C$62),(S537&gt;($E$62+61))))),1,0)</f>
        <v>0</v>
      </c>
      <c r="V537" s="235">
        <f t="shared" ref="V537:V547" si="191">IF(AND((COUNTA($C$26)=1),(COUNTA(T537)=1),($C$26&lt;&gt;0),(OR((R537&lt;$C$62),(R537&gt;($E$62))))),1,0)</f>
        <v>0</v>
      </c>
      <c r="W537" s="509">
        <v>23</v>
      </c>
      <c r="X537" s="516"/>
      <c r="Y537" s="517"/>
      <c r="Z537" s="512"/>
      <c r="AA537" s="512"/>
      <c r="AB537" s="513"/>
      <c r="AC537" s="235">
        <f t="shared" ref="AC537:AC547" si="192">IF(AND((COUNTA($C$26)=1),(COUNTA(AB537)=1),($C$26&lt;&gt;0),(OR((AA537&lt;$C$62),(AA537&gt;($E$62+61))))),1,0)</f>
        <v>0</v>
      </c>
      <c r="AD537" s="235">
        <f t="shared" ref="AD537:AD547" si="193">IF(AND((COUNTA($C$26)=1),(COUNTA(AB537)=1),($C$26&lt;&gt;0),(OR((Z537&lt;$C$62),(Z537&gt;($E$62))))),1,0)</f>
        <v>0</v>
      </c>
      <c r="AE537" s="509">
        <v>34</v>
      </c>
      <c r="AF537" s="518"/>
      <c r="AG537" s="517"/>
      <c r="AH537" s="512"/>
      <c r="AI537" s="512"/>
      <c r="AJ537" s="513"/>
      <c r="AK537" s="235">
        <f t="shared" ref="AK537:AK546" si="194">IF(AND((COUNTA($C$26)=1),(COUNTA(AJ537)=1),($C$26&lt;&gt;0),(OR((AI537&lt;$C$62),(AI537&gt;($E$62+61))))),1,0)</f>
        <v>0</v>
      </c>
      <c r="AL537" s="235">
        <f t="shared" ref="AL537:AL546" si="195">IF(AND((COUNTA($C$26)=1),(COUNTA(AJ537)=1),($C$26&lt;&gt;0),(OR((AH537&lt;$C$62),(AH537&gt;($E$62))))),1,0)</f>
        <v>0</v>
      </c>
    </row>
    <row r="538" spans="1:38" x14ac:dyDescent="0.2">
      <c r="A538" s="509">
        <v>2</v>
      </c>
      <c r="B538" s="516"/>
      <c r="C538" s="517"/>
      <c r="D538" s="512"/>
      <c r="E538" s="512"/>
      <c r="F538" s="513"/>
      <c r="G538" s="235">
        <f t="shared" si="188"/>
        <v>0</v>
      </c>
      <c r="H538" s="235">
        <f t="shared" si="189"/>
        <v>0</v>
      </c>
      <c r="I538" s="235"/>
      <c r="O538" s="509">
        <v>13</v>
      </c>
      <c r="P538" s="518"/>
      <c r="Q538" s="517"/>
      <c r="R538" s="515"/>
      <c r="S538" s="512"/>
      <c r="T538" s="513"/>
      <c r="U538" s="235">
        <f t="shared" si="190"/>
        <v>0</v>
      </c>
      <c r="V538" s="235">
        <f t="shared" si="191"/>
        <v>0</v>
      </c>
      <c r="W538" s="509">
        <v>24</v>
      </c>
      <c r="X538" s="516"/>
      <c r="Y538" s="517"/>
      <c r="Z538" s="512"/>
      <c r="AA538" s="512"/>
      <c r="AB538" s="513"/>
      <c r="AC538" s="235">
        <f t="shared" si="192"/>
        <v>0</v>
      </c>
      <c r="AD538" s="235">
        <f t="shared" si="193"/>
        <v>0</v>
      </c>
      <c r="AE538" s="509">
        <v>35</v>
      </c>
      <c r="AF538" s="518"/>
      <c r="AG538" s="517"/>
      <c r="AH538" s="512"/>
      <c r="AI538" s="512"/>
      <c r="AJ538" s="513"/>
      <c r="AK538" s="235">
        <f t="shared" si="194"/>
        <v>0</v>
      </c>
      <c r="AL538" s="235">
        <f t="shared" si="195"/>
        <v>0</v>
      </c>
    </row>
    <row r="539" spans="1:38" x14ac:dyDescent="0.2">
      <c r="A539" s="509">
        <v>3</v>
      </c>
      <c r="B539" s="516"/>
      <c r="C539" s="517"/>
      <c r="D539" s="512"/>
      <c r="E539" s="512"/>
      <c r="F539" s="513"/>
      <c r="G539" s="235">
        <f t="shared" si="188"/>
        <v>0</v>
      </c>
      <c r="H539" s="235">
        <f t="shared" si="189"/>
        <v>0</v>
      </c>
      <c r="I539" s="235"/>
      <c r="O539" s="509">
        <v>14</v>
      </c>
      <c r="P539" s="518"/>
      <c r="Q539" s="517"/>
      <c r="R539" s="515"/>
      <c r="S539" s="512"/>
      <c r="T539" s="513"/>
      <c r="U539" s="235">
        <f t="shared" si="190"/>
        <v>0</v>
      </c>
      <c r="V539" s="235">
        <f t="shared" si="191"/>
        <v>0</v>
      </c>
      <c r="W539" s="509">
        <v>25</v>
      </c>
      <c r="X539" s="516"/>
      <c r="Y539" s="517"/>
      <c r="Z539" s="512"/>
      <c r="AA539" s="512"/>
      <c r="AB539" s="513"/>
      <c r="AC539" s="235">
        <f t="shared" si="192"/>
        <v>0</v>
      </c>
      <c r="AD539" s="235">
        <f t="shared" si="193"/>
        <v>0</v>
      </c>
      <c r="AE539" s="509">
        <v>36</v>
      </c>
      <c r="AF539" s="518"/>
      <c r="AG539" s="517"/>
      <c r="AH539" s="512"/>
      <c r="AI539" s="512"/>
      <c r="AJ539" s="513"/>
      <c r="AK539" s="235">
        <f t="shared" si="194"/>
        <v>0</v>
      </c>
      <c r="AL539" s="235">
        <f t="shared" si="195"/>
        <v>0</v>
      </c>
    </row>
    <row r="540" spans="1:38" x14ac:dyDescent="0.2">
      <c r="A540" s="509">
        <v>4</v>
      </c>
      <c r="B540" s="516"/>
      <c r="C540" s="517"/>
      <c r="D540" s="512"/>
      <c r="E540" s="512"/>
      <c r="F540" s="513"/>
      <c r="G540" s="235">
        <f t="shared" si="188"/>
        <v>0</v>
      </c>
      <c r="H540" s="235">
        <f t="shared" si="189"/>
        <v>0</v>
      </c>
      <c r="I540" s="235"/>
      <c r="O540" s="509">
        <v>15</v>
      </c>
      <c r="P540" s="518"/>
      <c r="Q540" s="517"/>
      <c r="R540" s="515"/>
      <c r="S540" s="512"/>
      <c r="T540" s="513"/>
      <c r="U540" s="235">
        <f t="shared" si="190"/>
        <v>0</v>
      </c>
      <c r="V540" s="235">
        <f t="shared" si="191"/>
        <v>0</v>
      </c>
      <c r="W540" s="509">
        <v>26</v>
      </c>
      <c r="X540" s="516"/>
      <c r="Y540" s="517"/>
      <c r="Z540" s="512"/>
      <c r="AA540" s="512"/>
      <c r="AB540" s="513"/>
      <c r="AC540" s="235">
        <f t="shared" si="192"/>
        <v>0</v>
      </c>
      <c r="AD540" s="235">
        <f t="shared" si="193"/>
        <v>0</v>
      </c>
      <c r="AE540" s="509">
        <v>37</v>
      </c>
      <c r="AF540" s="518"/>
      <c r="AG540" s="517"/>
      <c r="AH540" s="512"/>
      <c r="AI540" s="512"/>
      <c r="AJ540" s="513"/>
      <c r="AK540" s="235">
        <f t="shared" si="194"/>
        <v>0</v>
      </c>
      <c r="AL540" s="235">
        <f t="shared" si="195"/>
        <v>0</v>
      </c>
    </row>
    <row r="541" spans="1:38" x14ac:dyDescent="0.2">
      <c r="A541" s="509">
        <v>5</v>
      </c>
      <c r="B541" s="516"/>
      <c r="C541" s="517"/>
      <c r="D541" s="512"/>
      <c r="E541" s="512"/>
      <c r="F541" s="513"/>
      <c r="G541" s="235">
        <f t="shared" si="188"/>
        <v>0</v>
      </c>
      <c r="H541" s="235">
        <f t="shared" si="189"/>
        <v>0</v>
      </c>
      <c r="I541" s="235"/>
      <c r="O541" s="509">
        <v>16</v>
      </c>
      <c r="P541" s="518"/>
      <c r="Q541" s="517"/>
      <c r="R541" s="515"/>
      <c r="S541" s="512"/>
      <c r="T541" s="513"/>
      <c r="U541" s="235">
        <f t="shared" si="190"/>
        <v>0</v>
      </c>
      <c r="V541" s="235">
        <f t="shared" si="191"/>
        <v>0</v>
      </c>
      <c r="W541" s="509">
        <v>27</v>
      </c>
      <c r="X541" s="516"/>
      <c r="Y541" s="517"/>
      <c r="Z541" s="512"/>
      <c r="AA541" s="512"/>
      <c r="AB541" s="513"/>
      <c r="AC541" s="235">
        <f t="shared" si="192"/>
        <v>0</v>
      </c>
      <c r="AD541" s="235">
        <f t="shared" si="193"/>
        <v>0</v>
      </c>
      <c r="AE541" s="509">
        <v>38</v>
      </c>
      <c r="AF541" s="518"/>
      <c r="AG541" s="517"/>
      <c r="AH541" s="512"/>
      <c r="AI541" s="512"/>
      <c r="AJ541" s="513"/>
      <c r="AK541" s="235">
        <f t="shared" si="194"/>
        <v>0</v>
      </c>
      <c r="AL541" s="235">
        <f t="shared" si="195"/>
        <v>0</v>
      </c>
    </row>
    <row r="542" spans="1:38" x14ac:dyDescent="0.2">
      <c r="A542" s="509">
        <v>6</v>
      </c>
      <c r="B542" s="516"/>
      <c r="C542" s="517"/>
      <c r="D542" s="512"/>
      <c r="E542" s="512"/>
      <c r="F542" s="513"/>
      <c r="G542" s="235">
        <f t="shared" si="188"/>
        <v>0</v>
      </c>
      <c r="H542" s="235">
        <f t="shared" si="189"/>
        <v>0</v>
      </c>
      <c r="I542" s="235"/>
      <c r="O542" s="509">
        <v>17</v>
      </c>
      <c r="P542" s="518"/>
      <c r="Q542" s="517"/>
      <c r="R542" s="515"/>
      <c r="S542" s="512"/>
      <c r="T542" s="513"/>
      <c r="U542" s="235">
        <f t="shared" si="190"/>
        <v>0</v>
      </c>
      <c r="V542" s="235">
        <f t="shared" si="191"/>
        <v>0</v>
      </c>
      <c r="W542" s="509">
        <v>28</v>
      </c>
      <c r="X542" s="516"/>
      <c r="Y542" s="517"/>
      <c r="Z542" s="512"/>
      <c r="AA542" s="512"/>
      <c r="AB542" s="513"/>
      <c r="AC542" s="235">
        <f t="shared" si="192"/>
        <v>0</v>
      </c>
      <c r="AD542" s="235">
        <f t="shared" si="193"/>
        <v>0</v>
      </c>
      <c r="AE542" s="509">
        <v>39</v>
      </c>
      <c r="AF542" s="518"/>
      <c r="AG542" s="517"/>
      <c r="AH542" s="512"/>
      <c r="AI542" s="512"/>
      <c r="AJ542" s="513"/>
      <c r="AK542" s="235">
        <f t="shared" si="194"/>
        <v>0</v>
      </c>
      <c r="AL542" s="235">
        <f t="shared" si="195"/>
        <v>0</v>
      </c>
    </row>
    <row r="543" spans="1:38" x14ac:dyDescent="0.2">
      <c r="A543" s="509">
        <v>7</v>
      </c>
      <c r="B543" s="516"/>
      <c r="C543" s="517"/>
      <c r="D543" s="512"/>
      <c r="E543" s="512"/>
      <c r="F543" s="513"/>
      <c r="G543" s="235">
        <f t="shared" si="188"/>
        <v>0</v>
      </c>
      <c r="H543" s="235">
        <f t="shared" si="189"/>
        <v>0</v>
      </c>
      <c r="I543" s="235"/>
      <c r="O543" s="509">
        <v>18</v>
      </c>
      <c r="P543" s="518"/>
      <c r="Q543" s="517"/>
      <c r="R543" s="515"/>
      <c r="S543" s="512"/>
      <c r="T543" s="513"/>
      <c r="U543" s="235">
        <f t="shared" si="190"/>
        <v>0</v>
      </c>
      <c r="V543" s="235">
        <f t="shared" si="191"/>
        <v>0</v>
      </c>
      <c r="W543" s="509">
        <v>29</v>
      </c>
      <c r="X543" s="516"/>
      <c r="Y543" s="517"/>
      <c r="Z543" s="512"/>
      <c r="AA543" s="512"/>
      <c r="AB543" s="513"/>
      <c r="AC543" s="235">
        <f t="shared" si="192"/>
        <v>0</v>
      </c>
      <c r="AD543" s="235">
        <f t="shared" si="193"/>
        <v>0</v>
      </c>
      <c r="AE543" s="509">
        <v>40</v>
      </c>
      <c r="AF543" s="518"/>
      <c r="AG543" s="517"/>
      <c r="AH543" s="512"/>
      <c r="AI543" s="512"/>
      <c r="AJ543" s="513"/>
      <c r="AK543" s="235">
        <f t="shared" si="194"/>
        <v>0</v>
      </c>
      <c r="AL543" s="235">
        <f t="shared" si="195"/>
        <v>0</v>
      </c>
    </row>
    <row r="544" spans="1:38" x14ac:dyDescent="0.2">
      <c r="A544" s="509">
        <v>8</v>
      </c>
      <c r="B544" s="516"/>
      <c r="C544" s="517"/>
      <c r="D544" s="512"/>
      <c r="E544" s="512"/>
      <c r="F544" s="513"/>
      <c r="G544" s="235">
        <f t="shared" si="188"/>
        <v>0</v>
      </c>
      <c r="H544" s="235">
        <f t="shared" si="189"/>
        <v>0</v>
      </c>
      <c r="I544" s="235"/>
      <c r="O544" s="509">
        <v>19</v>
      </c>
      <c r="P544" s="518"/>
      <c r="Q544" s="517"/>
      <c r="R544" s="515"/>
      <c r="S544" s="512"/>
      <c r="T544" s="513"/>
      <c r="U544" s="235">
        <f t="shared" si="190"/>
        <v>0</v>
      </c>
      <c r="V544" s="235">
        <f t="shared" si="191"/>
        <v>0</v>
      </c>
      <c r="W544" s="509">
        <v>30</v>
      </c>
      <c r="X544" s="516"/>
      <c r="Y544" s="517"/>
      <c r="Z544" s="512"/>
      <c r="AA544" s="512"/>
      <c r="AB544" s="513"/>
      <c r="AC544" s="235">
        <f t="shared" si="192"/>
        <v>0</v>
      </c>
      <c r="AD544" s="235">
        <f t="shared" si="193"/>
        <v>0</v>
      </c>
      <c r="AE544" s="509">
        <v>41</v>
      </c>
      <c r="AF544" s="518"/>
      <c r="AG544" s="517"/>
      <c r="AH544" s="512"/>
      <c r="AI544" s="512"/>
      <c r="AJ544" s="513"/>
      <c r="AK544" s="235">
        <f t="shared" si="194"/>
        <v>0</v>
      </c>
      <c r="AL544" s="235">
        <f t="shared" si="195"/>
        <v>0</v>
      </c>
    </row>
    <row r="545" spans="1:38" x14ac:dyDescent="0.2">
      <c r="A545" s="509">
        <v>9</v>
      </c>
      <c r="B545" s="516"/>
      <c r="C545" s="517"/>
      <c r="D545" s="512"/>
      <c r="E545" s="512"/>
      <c r="F545" s="513"/>
      <c r="G545" s="235">
        <f t="shared" si="188"/>
        <v>0</v>
      </c>
      <c r="H545" s="235">
        <f t="shared" si="189"/>
        <v>0</v>
      </c>
      <c r="I545" s="235"/>
      <c r="O545" s="509">
        <v>20</v>
      </c>
      <c r="P545" s="518"/>
      <c r="Q545" s="517"/>
      <c r="R545" s="515"/>
      <c r="S545" s="512"/>
      <c r="T545" s="513"/>
      <c r="U545" s="235">
        <f t="shared" si="190"/>
        <v>0</v>
      </c>
      <c r="V545" s="235">
        <f t="shared" si="191"/>
        <v>0</v>
      </c>
      <c r="W545" s="509">
        <v>31</v>
      </c>
      <c r="X545" s="516"/>
      <c r="Y545" s="517"/>
      <c r="Z545" s="512"/>
      <c r="AA545" s="512"/>
      <c r="AB545" s="513"/>
      <c r="AC545" s="235">
        <f t="shared" si="192"/>
        <v>0</v>
      </c>
      <c r="AD545" s="235">
        <f t="shared" si="193"/>
        <v>0</v>
      </c>
      <c r="AE545" s="509">
        <v>42</v>
      </c>
      <c r="AF545" s="518"/>
      <c r="AG545" s="517"/>
      <c r="AH545" s="512"/>
      <c r="AI545" s="512"/>
      <c r="AJ545" s="513"/>
      <c r="AK545" s="235">
        <f t="shared" si="194"/>
        <v>0</v>
      </c>
      <c r="AL545" s="235">
        <f t="shared" si="195"/>
        <v>0</v>
      </c>
    </row>
    <row r="546" spans="1:38" x14ac:dyDescent="0.2">
      <c r="A546" s="509">
        <v>10</v>
      </c>
      <c r="B546" s="516"/>
      <c r="C546" s="517"/>
      <c r="D546" s="512"/>
      <c r="E546" s="512"/>
      <c r="F546" s="513"/>
      <c r="G546" s="235">
        <f t="shared" si="188"/>
        <v>0</v>
      </c>
      <c r="H546" s="235">
        <f t="shared" si="189"/>
        <v>0</v>
      </c>
      <c r="I546" s="235"/>
      <c r="O546" s="509">
        <v>21</v>
      </c>
      <c r="P546" s="518"/>
      <c r="Q546" s="517"/>
      <c r="R546" s="515"/>
      <c r="S546" s="512"/>
      <c r="T546" s="513"/>
      <c r="U546" s="235">
        <f t="shared" si="190"/>
        <v>0</v>
      </c>
      <c r="V546" s="235">
        <f t="shared" si="191"/>
        <v>0</v>
      </c>
      <c r="W546" s="509">
        <v>32</v>
      </c>
      <c r="X546" s="516"/>
      <c r="Y546" s="517"/>
      <c r="Z546" s="512"/>
      <c r="AA546" s="512"/>
      <c r="AB546" s="513"/>
      <c r="AC546" s="235">
        <f t="shared" si="192"/>
        <v>0</v>
      </c>
      <c r="AD546" s="235">
        <f t="shared" si="193"/>
        <v>0</v>
      </c>
      <c r="AE546" s="509">
        <v>43</v>
      </c>
      <c r="AF546" s="518"/>
      <c r="AG546" s="517"/>
      <c r="AH546" s="512"/>
      <c r="AI546" s="512"/>
      <c r="AJ546" s="513"/>
      <c r="AK546" s="235">
        <f t="shared" si="194"/>
        <v>0</v>
      </c>
      <c r="AL546" s="235">
        <f t="shared" si="195"/>
        <v>0</v>
      </c>
    </row>
    <row r="547" spans="1:38" ht="13.5" thickBot="1" x14ac:dyDescent="0.25">
      <c r="A547" s="509">
        <v>11</v>
      </c>
      <c r="B547" s="516"/>
      <c r="C547" s="517"/>
      <c r="D547" s="512"/>
      <c r="E547" s="512"/>
      <c r="F547" s="513"/>
      <c r="G547" s="235">
        <f t="shared" si="188"/>
        <v>0</v>
      </c>
      <c r="H547" s="235">
        <f t="shared" si="189"/>
        <v>0</v>
      </c>
      <c r="I547" s="235"/>
      <c r="O547" s="509">
        <v>22</v>
      </c>
      <c r="P547" s="518"/>
      <c r="Q547" s="517"/>
      <c r="R547" s="515"/>
      <c r="S547" s="512"/>
      <c r="T547" s="513"/>
      <c r="U547" s="235">
        <f t="shared" si="190"/>
        <v>0</v>
      </c>
      <c r="V547" s="235">
        <f t="shared" si="191"/>
        <v>0</v>
      </c>
      <c r="W547" s="509">
        <v>33</v>
      </c>
      <c r="X547" s="516"/>
      <c r="Y547" s="517"/>
      <c r="Z547" s="512"/>
      <c r="AA547" s="512"/>
      <c r="AB547" s="513"/>
      <c r="AC547" s="235">
        <f t="shared" si="192"/>
        <v>0</v>
      </c>
      <c r="AD547" s="235">
        <f t="shared" si="193"/>
        <v>0</v>
      </c>
      <c r="AE547" s="519"/>
      <c r="AF547" s="520"/>
      <c r="AG547" s="521"/>
      <c r="AH547" s="521"/>
      <c r="AI547" s="522" t="s">
        <v>3</v>
      </c>
      <c r="AJ547" s="523">
        <f>SUM(F537:F547)+SUM(T537:T547)+SUM(AJ537:AJ546)+SUM(AB537:AB547)</f>
        <v>0</v>
      </c>
      <c r="AK547" s="235"/>
      <c r="AL547" s="235"/>
    </row>
    <row r="548" spans="1:38" x14ac:dyDescent="0.2">
      <c r="E548" s="524"/>
      <c r="G548" s="235"/>
      <c r="H548" s="235"/>
      <c r="I548" s="235"/>
      <c r="P548" s="29"/>
      <c r="S548" s="524"/>
      <c r="U548" s="235"/>
      <c r="V548" s="235"/>
      <c r="W548" s="494"/>
      <c r="AA548" s="524"/>
      <c r="AB548" s="29"/>
      <c r="AC548" s="235"/>
      <c r="AD548" s="235"/>
      <c r="AI548" s="524"/>
      <c r="AK548" s="235"/>
      <c r="AL548" s="235"/>
    </row>
    <row r="549" spans="1:38" x14ac:dyDescent="0.2">
      <c r="E549" s="524"/>
      <c r="G549" s="235"/>
      <c r="H549" s="235"/>
      <c r="I549" s="235"/>
      <c r="P549" s="29"/>
      <c r="S549" s="524"/>
      <c r="U549" s="235"/>
      <c r="V549" s="235"/>
      <c r="W549" s="494"/>
      <c r="AA549" s="524"/>
      <c r="AB549" s="29"/>
      <c r="AC549" s="235"/>
      <c r="AD549" s="235"/>
      <c r="AI549" s="524"/>
      <c r="AK549" s="235"/>
      <c r="AL549" s="235"/>
    </row>
    <row r="550" spans="1:38" x14ac:dyDescent="0.2">
      <c r="E550" s="524"/>
      <c r="G550" s="235"/>
      <c r="H550" s="235"/>
      <c r="I550" s="235"/>
      <c r="P550" s="29"/>
      <c r="S550" s="524"/>
      <c r="U550" s="235"/>
      <c r="V550" s="235"/>
      <c r="W550" s="494"/>
      <c r="AA550" s="524"/>
      <c r="AB550" s="29"/>
      <c r="AC550" s="235"/>
      <c r="AD550" s="235"/>
      <c r="AI550" s="524"/>
      <c r="AK550" s="235"/>
      <c r="AL550" s="235"/>
    </row>
    <row r="551" spans="1:38" x14ac:dyDescent="0.2">
      <c r="E551" s="524"/>
      <c r="G551" s="235"/>
      <c r="H551" s="235"/>
      <c r="I551" s="235"/>
      <c r="P551" s="29"/>
      <c r="S551" s="524"/>
      <c r="U551" s="235"/>
      <c r="V551" s="235"/>
      <c r="W551" s="494"/>
      <c r="AA551" s="524"/>
      <c r="AB551" s="29"/>
      <c r="AC551" s="235"/>
      <c r="AD551" s="235"/>
      <c r="AI551" s="524"/>
      <c r="AK551" s="235"/>
      <c r="AL551" s="235"/>
    </row>
    <row r="552" spans="1:38" x14ac:dyDescent="0.2">
      <c r="E552" s="524"/>
      <c r="G552" s="235"/>
      <c r="H552" s="235"/>
      <c r="I552" s="235"/>
      <c r="P552" s="29"/>
      <c r="S552" s="524"/>
      <c r="U552" s="235"/>
      <c r="V552" s="235"/>
      <c r="W552" s="494"/>
      <c r="AA552" s="524"/>
      <c r="AB552" s="29"/>
      <c r="AC552" s="235"/>
      <c r="AD552" s="235"/>
      <c r="AI552" s="524"/>
      <c r="AK552" s="235"/>
      <c r="AL552" s="235"/>
    </row>
    <row r="553" spans="1:38" x14ac:dyDescent="0.2">
      <c r="E553" s="524"/>
      <c r="G553" s="235"/>
      <c r="H553" s="235"/>
      <c r="I553" s="235"/>
      <c r="P553" s="29"/>
      <c r="S553" s="524"/>
      <c r="U553" s="235"/>
      <c r="V553" s="235"/>
      <c r="W553" s="494"/>
      <c r="AA553" s="524"/>
      <c r="AB553" s="29"/>
      <c r="AC553" s="235"/>
      <c r="AD553" s="235"/>
      <c r="AI553" s="524"/>
      <c r="AK553" s="235"/>
      <c r="AL553" s="235"/>
    </row>
    <row r="554" spans="1:38" ht="13.5" thickBot="1" x14ac:dyDescent="0.25">
      <c r="E554" s="524"/>
      <c r="G554" s="235"/>
      <c r="H554" s="235"/>
      <c r="I554" s="235"/>
      <c r="P554" s="29"/>
      <c r="S554" s="524"/>
      <c r="U554" s="235"/>
      <c r="V554" s="235"/>
      <c r="W554" s="494"/>
      <c r="AA554" s="524"/>
      <c r="AB554" s="29"/>
      <c r="AC554" s="235"/>
      <c r="AD554" s="235"/>
      <c r="AI554" s="524"/>
      <c r="AK554" s="235"/>
      <c r="AL554" s="235"/>
    </row>
    <row r="555" spans="1:38" ht="16.5" customHeight="1" thickBot="1" x14ac:dyDescent="0.25">
      <c r="A555" s="501">
        <v>25</v>
      </c>
      <c r="B555" s="502"/>
      <c r="C555" s="769" t="s">
        <v>33</v>
      </c>
      <c r="D555" s="769" t="s">
        <v>158</v>
      </c>
      <c r="E555" s="769" t="s">
        <v>34</v>
      </c>
      <c r="F555" s="504">
        <f>+$AJ567</f>
        <v>0</v>
      </c>
      <c r="G555" s="235"/>
      <c r="H555" s="235"/>
      <c r="I555" s="235"/>
      <c r="O555" s="501" t="s">
        <v>23</v>
      </c>
      <c r="P555" s="502"/>
      <c r="Q555" s="503" t="s">
        <v>33</v>
      </c>
      <c r="R555" s="769" t="s">
        <v>158</v>
      </c>
      <c r="S555" s="503" t="s">
        <v>34</v>
      </c>
      <c r="T555" s="504">
        <f>+$AJ567</f>
        <v>0</v>
      </c>
      <c r="U555" s="235"/>
      <c r="V555" s="235"/>
      <c r="W555" s="501">
        <v>25</v>
      </c>
      <c r="X555" s="502"/>
      <c r="Y555" s="769" t="s">
        <v>33</v>
      </c>
      <c r="Z555" s="769" t="s">
        <v>158</v>
      </c>
      <c r="AA555" s="769" t="s">
        <v>34</v>
      </c>
      <c r="AB555" s="504">
        <f>+$AJ567</f>
        <v>0</v>
      </c>
      <c r="AC555" s="235"/>
      <c r="AD555" s="235"/>
      <c r="AE555" s="772" t="s">
        <v>23</v>
      </c>
      <c r="AF555" s="502"/>
      <c r="AG555" s="769" t="s">
        <v>33</v>
      </c>
      <c r="AH555" s="769" t="s">
        <v>158</v>
      </c>
      <c r="AI555" s="769" t="s">
        <v>34</v>
      </c>
      <c r="AJ555" s="769" t="s">
        <v>18</v>
      </c>
      <c r="AK555" s="235"/>
      <c r="AL555" s="235"/>
    </row>
    <row r="556" spans="1:38" ht="25.5" x14ac:dyDescent="0.2">
      <c r="A556" s="505" t="s">
        <v>7</v>
      </c>
      <c r="B556" s="506" t="str">
        <f>+" אסמכתא " &amp; B27 &amp;"         חזרה לטבלה "</f>
        <v xml:space="preserve"> אסמכתא          חזרה לטבלה </v>
      </c>
      <c r="C556" s="771"/>
      <c r="D556" s="770"/>
      <c r="E556" s="771"/>
      <c r="F556" s="503" t="s">
        <v>18</v>
      </c>
      <c r="G556" s="235"/>
      <c r="H556" s="235"/>
      <c r="I556" s="235"/>
      <c r="O556" s="505"/>
      <c r="P556" s="506" t="str">
        <f>+" אסמכתא " &amp; B27 &amp;"         חזרה לטבלה "</f>
        <v xml:space="preserve"> אסמכתא          חזרה לטבלה </v>
      </c>
      <c r="Q556" s="507"/>
      <c r="R556" s="770"/>
      <c r="S556" s="507"/>
      <c r="T556" s="503" t="s">
        <v>18</v>
      </c>
      <c r="U556" s="235"/>
      <c r="V556" s="235"/>
      <c r="W556" s="505" t="s">
        <v>7</v>
      </c>
      <c r="X556" s="506" t="str">
        <f>+" אסמכתא " &amp; B27 &amp;"         חזרה לטבלה "</f>
        <v xml:space="preserve"> אסמכתא          חזרה לטבלה </v>
      </c>
      <c r="Y556" s="771"/>
      <c r="Z556" s="770"/>
      <c r="AA556" s="771"/>
      <c r="AB556" s="503" t="s">
        <v>18</v>
      </c>
      <c r="AC556" s="235"/>
      <c r="AD556" s="235"/>
      <c r="AE556" s="773"/>
      <c r="AF556" s="506" t="str">
        <f>+" אסמכתא " &amp; B27 &amp;"         חזרה לטבלה "</f>
        <v xml:space="preserve"> אסמכתא          חזרה לטבלה </v>
      </c>
      <c r="AG556" s="771"/>
      <c r="AH556" s="770"/>
      <c r="AI556" s="771"/>
      <c r="AJ556" s="771"/>
      <c r="AK556" s="235"/>
      <c r="AL556" s="235"/>
    </row>
    <row r="557" spans="1:38" x14ac:dyDescent="0.2">
      <c r="A557" s="509">
        <v>1</v>
      </c>
      <c r="B557" s="516"/>
      <c r="C557" s="517"/>
      <c r="D557" s="512"/>
      <c r="E557" s="512"/>
      <c r="F557" s="513"/>
      <c r="G557" s="235">
        <f t="shared" ref="G557:G567" si="196">IF(AND((COUNTA($C$27)=1),(COUNTA(F557)=1),($C$27&lt;&gt;0),(OR((E557&lt;$C$62),(E557&gt;($E$62+61))))),1,0)</f>
        <v>0</v>
      </c>
      <c r="H557" s="235">
        <f t="shared" ref="H557:H567" si="197">IF(AND((COUNTA($C$27)=1),(COUNTA(F557)=1),($C$27&lt;&gt;0),(OR((D557&lt;$C$62),(D557&gt;($E$62))))),1,0)</f>
        <v>0</v>
      </c>
      <c r="I557" s="235"/>
      <c r="O557" s="509">
        <v>12</v>
      </c>
      <c r="P557" s="518"/>
      <c r="Q557" s="517"/>
      <c r="R557" s="515"/>
      <c r="S557" s="512"/>
      <c r="T557" s="513"/>
      <c r="U557" s="235">
        <f t="shared" ref="U557:U567" si="198">IF(AND((COUNTA($C$27)=1),(COUNTA(T557)=1),($C$27&lt;&gt;0),(OR((S557&lt;$C$62),(S557&gt;($E$62+61))))),1,0)</f>
        <v>0</v>
      </c>
      <c r="V557" s="235">
        <f t="shared" ref="V557:V567" si="199">IF(AND((COUNTA($C$27)=1),(COUNTA(T557)=1),($C$27&lt;&gt;0),(OR((R557&lt;$C$62),(R557&gt;($E$62))))),1,0)</f>
        <v>0</v>
      </c>
      <c r="W557" s="509">
        <v>23</v>
      </c>
      <c r="X557" s="516"/>
      <c r="Y557" s="517"/>
      <c r="Z557" s="512"/>
      <c r="AA557" s="512"/>
      <c r="AB557" s="513"/>
      <c r="AC557" s="235">
        <f t="shared" ref="AC557:AC567" si="200">IF(AND((COUNTA($C$27)=1),(COUNTA(AB557)=1),($C$27&lt;&gt;0),(OR((AA557&lt;$C$62),(AA557&gt;($E$62+61))))),1,0)</f>
        <v>0</v>
      </c>
      <c r="AD557" s="235">
        <f t="shared" ref="AD557:AD567" si="201">IF(AND((COUNTA($C$27)=1),(COUNTA(AB557)=1),($C$27&lt;&gt;0),(OR((Z557&lt;$C$62),(Z557&gt;($E$62))))),1,0)</f>
        <v>0</v>
      </c>
      <c r="AE557" s="509">
        <v>34</v>
      </c>
      <c r="AF557" s="518"/>
      <c r="AG557" s="517"/>
      <c r="AH557" s="512"/>
      <c r="AI557" s="512"/>
      <c r="AJ557" s="513"/>
      <c r="AK557" s="235">
        <f t="shared" ref="AK557:AK566" si="202">IF(AND((COUNTA($C$27)=1),(COUNTA(AJ557)=1),($C$27&lt;&gt;0),(OR((AI557&lt;$C$62),(AI557&gt;($E$62+61))))),1,0)</f>
        <v>0</v>
      </c>
      <c r="AL557" s="235">
        <f t="shared" ref="AL557:AL566" si="203">IF(AND((COUNTA($C$27)=1),(COUNTA(AJ557)=1),($C$27&lt;&gt;0),(OR((AH557&lt;$C$62),(AH557&gt;($E$62))))),1,0)</f>
        <v>0</v>
      </c>
    </row>
    <row r="558" spans="1:38" x14ac:dyDescent="0.2">
      <c r="A558" s="509">
        <v>2</v>
      </c>
      <c r="B558" s="516"/>
      <c r="C558" s="517"/>
      <c r="D558" s="512"/>
      <c r="E558" s="512"/>
      <c r="F558" s="513"/>
      <c r="G558" s="235">
        <f t="shared" si="196"/>
        <v>0</v>
      </c>
      <c r="H558" s="235">
        <f t="shared" si="197"/>
        <v>0</v>
      </c>
      <c r="I558" s="235"/>
      <c r="O558" s="509">
        <v>13</v>
      </c>
      <c r="P558" s="518"/>
      <c r="Q558" s="517"/>
      <c r="R558" s="515"/>
      <c r="S558" s="512"/>
      <c r="T558" s="513"/>
      <c r="U558" s="235">
        <f t="shared" si="198"/>
        <v>0</v>
      </c>
      <c r="V558" s="235">
        <f t="shared" si="199"/>
        <v>0</v>
      </c>
      <c r="W558" s="509">
        <v>24</v>
      </c>
      <c r="X558" s="516"/>
      <c r="Y558" s="517"/>
      <c r="Z558" s="512"/>
      <c r="AA558" s="512"/>
      <c r="AB558" s="513"/>
      <c r="AC558" s="235">
        <f t="shared" si="200"/>
        <v>0</v>
      </c>
      <c r="AD558" s="235">
        <f t="shared" si="201"/>
        <v>0</v>
      </c>
      <c r="AE558" s="509">
        <v>35</v>
      </c>
      <c r="AF558" s="518"/>
      <c r="AG558" s="517"/>
      <c r="AH558" s="512"/>
      <c r="AI558" s="512"/>
      <c r="AJ558" s="513"/>
      <c r="AK558" s="235">
        <f t="shared" si="202"/>
        <v>0</v>
      </c>
      <c r="AL558" s="235">
        <f t="shared" si="203"/>
        <v>0</v>
      </c>
    </row>
    <row r="559" spans="1:38" x14ac:dyDescent="0.2">
      <c r="A559" s="509">
        <v>3</v>
      </c>
      <c r="B559" s="516"/>
      <c r="C559" s="517"/>
      <c r="D559" s="512"/>
      <c r="E559" s="512"/>
      <c r="F559" s="513"/>
      <c r="G559" s="235">
        <f t="shared" si="196"/>
        <v>0</v>
      </c>
      <c r="H559" s="235">
        <f t="shared" si="197"/>
        <v>0</v>
      </c>
      <c r="I559" s="235"/>
      <c r="O559" s="509">
        <v>14</v>
      </c>
      <c r="P559" s="518"/>
      <c r="Q559" s="517"/>
      <c r="R559" s="515"/>
      <c r="S559" s="512"/>
      <c r="T559" s="513"/>
      <c r="U559" s="235">
        <f t="shared" si="198"/>
        <v>0</v>
      </c>
      <c r="V559" s="235">
        <f t="shared" si="199"/>
        <v>0</v>
      </c>
      <c r="W559" s="509">
        <v>25</v>
      </c>
      <c r="X559" s="516"/>
      <c r="Y559" s="517"/>
      <c r="Z559" s="512"/>
      <c r="AA559" s="512"/>
      <c r="AB559" s="513"/>
      <c r="AC559" s="235">
        <f t="shared" si="200"/>
        <v>0</v>
      </c>
      <c r="AD559" s="235">
        <f t="shared" si="201"/>
        <v>0</v>
      </c>
      <c r="AE559" s="509">
        <v>36</v>
      </c>
      <c r="AF559" s="518"/>
      <c r="AG559" s="517"/>
      <c r="AH559" s="512"/>
      <c r="AI559" s="512"/>
      <c r="AJ559" s="513"/>
      <c r="AK559" s="235">
        <f t="shared" si="202"/>
        <v>0</v>
      </c>
      <c r="AL559" s="235">
        <f t="shared" si="203"/>
        <v>0</v>
      </c>
    </row>
    <row r="560" spans="1:38" x14ac:dyDescent="0.2">
      <c r="A560" s="509">
        <v>4</v>
      </c>
      <c r="B560" s="516"/>
      <c r="C560" s="517"/>
      <c r="D560" s="512"/>
      <c r="E560" s="512"/>
      <c r="F560" s="513"/>
      <c r="G560" s="235">
        <f t="shared" si="196"/>
        <v>0</v>
      </c>
      <c r="H560" s="235">
        <f t="shared" si="197"/>
        <v>0</v>
      </c>
      <c r="I560" s="235"/>
      <c r="O560" s="509">
        <v>15</v>
      </c>
      <c r="P560" s="518"/>
      <c r="Q560" s="517"/>
      <c r="R560" s="515"/>
      <c r="S560" s="512"/>
      <c r="T560" s="513"/>
      <c r="U560" s="235">
        <f t="shared" si="198"/>
        <v>0</v>
      </c>
      <c r="V560" s="235">
        <f t="shared" si="199"/>
        <v>0</v>
      </c>
      <c r="W560" s="509">
        <v>26</v>
      </c>
      <c r="X560" s="516"/>
      <c r="Y560" s="517"/>
      <c r="Z560" s="512"/>
      <c r="AA560" s="512"/>
      <c r="AB560" s="513"/>
      <c r="AC560" s="235">
        <f t="shared" si="200"/>
        <v>0</v>
      </c>
      <c r="AD560" s="235">
        <f t="shared" si="201"/>
        <v>0</v>
      </c>
      <c r="AE560" s="509">
        <v>37</v>
      </c>
      <c r="AF560" s="518"/>
      <c r="AG560" s="517"/>
      <c r="AH560" s="512"/>
      <c r="AI560" s="512"/>
      <c r="AJ560" s="513"/>
      <c r="AK560" s="235">
        <f t="shared" si="202"/>
        <v>0</v>
      </c>
      <c r="AL560" s="235">
        <f t="shared" si="203"/>
        <v>0</v>
      </c>
    </row>
    <row r="561" spans="1:38" x14ac:dyDescent="0.2">
      <c r="A561" s="509">
        <v>5</v>
      </c>
      <c r="B561" s="516"/>
      <c r="C561" s="517"/>
      <c r="D561" s="512"/>
      <c r="E561" s="512"/>
      <c r="F561" s="513"/>
      <c r="G561" s="235">
        <f t="shared" si="196"/>
        <v>0</v>
      </c>
      <c r="H561" s="235">
        <f t="shared" si="197"/>
        <v>0</v>
      </c>
      <c r="I561" s="235"/>
      <c r="O561" s="509">
        <v>16</v>
      </c>
      <c r="P561" s="518"/>
      <c r="Q561" s="517"/>
      <c r="R561" s="515"/>
      <c r="S561" s="512"/>
      <c r="T561" s="513"/>
      <c r="U561" s="235">
        <f t="shared" si="198"/>
        <v>0</v>
      </c>
      <c r="V561" s="235">
        <f t="shared" si="199"/>
        <v>0</v>
      </c>
      <c r="W561" s="509">
        <v>27</v>
      </c>
      <c r="X561" s="516"/>
      <c r="Y561" s="517"/>
      <c r="Z561" s="512"/>
      <c r="AA561" s="512"/>
      <c r="AB561" s="513"/>
      <c r="AC561" s="235">
        <f t="shared" si="200"/>
        <v>0</v>
      </c>
      <c r="AD561" s="235">
        <f t="shared" si="201"/>
        <v>0</v>
      </c>
      <c r="AE561" s="509">
        <v>38</v>
      </c>
      <c r="AF561" s="518"/>
      <c r="AG561" s="517"/>
      <c r="AH561" s="512"/>
      <c r="AI561" s="512"/>
      <c r="AJ561" s="513"/>
      <c r="AK561" s="235">
        <f t="shared" si="202"/>
        <v>0</v>
      </c>
      <c r="AL561" s="235">
        <f t="shared" si="203"/>
        <v>0</v>
      </c>
    </row>
    <row r="562" spans="1:38" x14ac:dyDescent="0.2">
      <c r="A562" s="509">
        <v>6</v>
      </c>
      <c r="B562" s="516"/>
      <c r="C562" s="517"/>
      <c r="D562" s="512"/>
      <c r="E562" s="512"/>
      <c r="F562" s="513"/>
      <c r="G562" s="235">
        <f t="shared" si="196"/>
        <v>0</v>
      </c>
      <c r="H562" s="235">
        <f t="shared" si="197"/>
        <v>0</v>
      </c>
      <c r="I562" s="235"/>
      <c r="O562" s="509">
        <v>17</v>
      </c>
      <c r="P562" s="518"/>
      <c r="Q562" s="517"/>
      <c r="R562" s="515"/>
      <c r="S562" s="512"/>
      <c r="T562" s="513"/>
      <c r="U562" s="235">
        <f t="shared" si="198"/>
        <v>0</v>
      </c>
      <c r="V562" s="235">
        <f t="shared" si="199"/>
        <v>0</v>
      </c>
      <c r="W562" s="509">
        <v>28</v>
      </c>
      <c r="X562" s="516"/>
      <c r="Y562" s="517"/>
      <c r="Z562" s="512"/>
      <c r="AA562" s="512"/>
      <c r="AB562" s="513"/>
      <c r="AC562" s="235">
        <f t="shared" si="200"/>
        <v>0</v>
      </c>
      <c r="AD562" s="235">
        <f t="shared" si="201"/>
        <v>0</v>
      </c>
      <c r="AE562" s="509">
        <v>39</v>
      </c>
      <c r="AF562" s="518"/>
      <c r="AG562" s="517"/>
      <c r="AH562" s="512"/>
      <c r="AI562" s="512"/>
      <c r="AJ562" s="513"/>
      <c r="AK562" s="235">
        <f t="shared" si="202"/>
        <v>0</v>
      </c>
      <c r="AL562" s="235">
        <f t="shared" si="203"/>
        <v>0</v>
      </c>
    </row>
    <row r="563" spans="1:38" x14ac:dyDescent="0.2">
      <c r="A563" s="509">
        <v>7</v>
      </c>
      <c r="B563" s="516"/>
      <c r="C563" s="517"/>
      <c r="D563" s="512"/>
      <c r="E563" s="512"/>
      <c r="F563" s="513"/>
      <c r="G563" s="235">
        <f t="shared" si="196"/>
        <v>0</v>
      </c>
      <c r="H563" s="235">
        <f t="shared" si="197"/>
        <v>0</v>
      </c>
      <c r="I563" s="235"/>
      <c r="O563" s="509">
        <v>18</v>
      </c>
      <c r="P563" s="518"/>
      <c r="Q563" s="517"/>
      <c r="R563" s="515"/>
      <c r="S563" s="512"/>
      <c r="T563" s="513"/>
      <c r="U563" s="235">
        <f t="shared" si="198"/>
        <v>0</v>
      </c>
      <c r="V563" s="235">
        <f t="shared" si="199"/>
        <v>0</v>
      </c>
      <c r="W563" s="509">
        <v>29</v>
      </c>
      <c r="X563" s="516"/>
      <c r="Y563" s="517"/>
      <c r="Z563" s="512"/>
      <c r="AA563" s="512"/>
      <c r="AB563" s="513"/>
      <c r="AC563" s="235">
        <f t="shared" si="200"/>
        <v>0</v>
      </c>
      <c r="AD563" s="235">
        <f t="shared" si="201"/>
        <v>0</v>
      </c>
      <c r="AE563" s="509">
        <v>40</v>
      </c>
      <c r="AF563" s="518"/>
      <c r="AG563" s="517"/>
      <c r="AH563" s="512"/>
      <c r="AI563" s="512"/>
      <c r="AJ563" s="513"/>
      <c r="AK563" s="235">
        <f t="shared" si="202"/>
        <v>0</v>
      </c>
      <c r="AL563" s="235">
        <f t="shared" si="203"/>
        <v>0</v>
      </c>
    </row>
    <row r="564" spans="1:38" x14ac:dyDescent="0.2">
      <c r="A564" s="509">
        <v>8</v>
      </c>
      <c r="B564" s="516"/>
      <c r="C564" s="517"/>
      <c r="D564" s="512"/>
      <c r="E564" s="512"/>
      <c r="F564" s="513"/>
      <c r="G564" s="235">
        <f t="shared" si="196"/>
        <v>0</v>
      </c>
      <c r="H564" s="235">
        <f t="shared" si="197"/>
        <v>0</v>
      </c>
      <c r="I564" s="235"/>
      <c r="O564" s="509">
        <v>19</v>
      </c>
      <c r="P564" s="518"/>
      <c r="Q564" s="517"/>
      <c r="R564" s="515"/>
      <c r="S564" s="512"/>
      <c r="T564" s="513"/>
      <c r="U564" s="235">
        <f t="shared" si="198"/>
        <v>0</v>
      </c>
      <c r="V564" s="235">
        <f t="shared" si="199"/>
        <v>0</v>
      </c>
      <c r="W564" s="509">
        <v>30</v>
      </c>
      <c r="X564" s="516"/>
      <c r="Y564" s="517"/>
      <c r="Z564" s="512"/>
      <c r="AA564" s="512"/>
      <c r="AB564" s="513"/>
      <c r="AC564" s="235">
        <f t="shared" si="200"/>
        <v>0</v>
      </c>
      <c r="AD564" s="235">
        <f t="shared" si="201"/>
        <v>0</v>
      </c>
      <c r="AE564" s="509">
        <v>41</v>
      </c>
      <c r="AF564" s="518"/>
      <c r="AG564" s="517"/>
      <c r="AH564" s="512"/>
      <c r="AI564" s="512"/>
      <c r="AJ564" s="513"/>
      <c r="AK564" s="235">
        <f t="shared" si="202"/>
        <v>0</v>
      </c>
      <c r="AL564" s="235">
        <f t="shared" si="203"/>
        <v>0</v>
      </c>
    </row>
    <row r="565" spans="1:38" x14ac:dyDescent="0.2">
      <c r="A565" s="509">
        <v>9</v>
      </c>
      <c r="B565" s="516"/>
      <c r="C565" s="517"/>
      <c r="D565" s="512"/>
      <c r="E565" s="512"/>
      <c r="F565" s="513"/>
      <c r="G565" s="235">
        <f t="shared" si="196"/>
        <v>0</v>
      </c>
      <c r="H565" s="235">
        <f t="shared" si="197"/>
        <v>0</v>
      </c>
      <c r="I565" s="235"/>
      <c r="O565" s="509">
        <v>20</v>
      </c>
      <c r="P565" s="518"/>
      <c r="Q565" s="517"/>
      <c r="R565" s="515"/>
      <c r="S565" s="512"/>
      <c r="T565" s="513"/>
      <c r="U565" s="235">
        <f t="shared" si="198"/>
        <v>0</v>
      </c>
      <c r="V565" s="235">
        <f t="shared" si="199"/>
        <v>0</v>
      </c>
      <c r="W565" s="509">
        <v>31</v>
      </c>
      <c r="X565" s="516"/>
      <c r="Y565" s="517"/>
      <c r="Z565" s="512"/>
      <c r="AA565" s="512"/>
      <c r="AB565" s="513"/>
      <c r="AC565" s="235">
        <f t="shared" si="200"/>
        <v>0</v>
      </c>
      <c r="AD565" s="235">
        <f t="shared" si="201"/>
        <v>0</v>
      </c>
      <c r="AE565" s="509">
        <v>42</v>
      </c>
      <c r="AF565" s="518"/>
      <c r="AG565" s="517"/>
      <c r="AH565" s="512"/>
      <c r="AI565" s="512"/>
      <c r="AJ565" s="513"/>
      <c r="AK565" s="235">
        <f t="shared" si="202"/>
        <v>0</v>
      </c>
      <c r="AL565" s="235">
        <f t="shared" si="203"/>
        <v>0</v>
      </c>
    </row>
    <row r="566" spans="1:38" x14ac:dyDescent="0.2">
      <c r="A566" s="509">
        <v>10</v>
      </c>
      <c r="B566" s="516"/>
      <c r="C566" s="517"/>
      <c r="D566" s="512"/>
      <c r="E566" s="512"/>
      <c r="F566" s="513"/>
      <c r="G566" s="235">
        <f t="shared" si="196"/>
        <v>0</v>
      </c>
      <c r="H566" s="235">
        <f t="shared" si="197"/>
        <v>0</v>
      </c>
      <c r="I566" s="235"/>
      <c r="O566" s="509">
        <v>21</v>
      </c>
      <c r="P566" s="518"/>
      <c r="Q566" s="517"/>
      <c r="R566" s="515"/>
      <c r="S566" s="512"/>
      <c r="T566" s="513"/>
      <c r="U566" s="235">
        <f t="shared" si="198"/>
        <v>0</v>
      </c>
      <c r="V566" s="235">
        <f t="shared" si="199"/>
        <v>0</v>
      </c>
      <c r="W566" s="509">
        <v>32</v>
      </c>
      <c r="X566" s="516"/>
      <c r="Y566" s="517"/>
      <c r="Z566" s="512"/>
      <c r="AA566" s="512"/>
      <c r="AB566" s="513"/>
      <c r="AC566" s="235">
        <f t="shared" si="200"/>
        <v>0</v>
      </c>
      <c r="AD566" s="235">
        <f t="shared" si="201"/>
        <v>0</v>
      </c>
      <c r="AE566" s="509">
        <v>43</v>
      </c>
      <c r="AF566" s="518"/>
      <c r="AG566" s="517"/>
      <c r="AH566" s="512"/>
      <c r="AI566" s="512"/>
      <c r="AJ566" s="513"/>
      <c r="AK566" s="235">
        <f t="shared" si="202"/>
        <v>0</v>
      </c>
      <c r="AL566" s="235">
        <f t="shared" si="203"/>
        <v>0</v>
      </c>
    </row>
    <row r="567" spans="1:38" ht="13.5" thickBot="1" x14ac:dyDescent="0.25">
      <c r="A567" s="509">
        <v>11</v>
      </c>
      <c r="B567" s="516"/>
      <c r="C567" s="517"/>
      <c r="D567" s="512"/>
      <c r="E567" s="512"/>
      <c r="F567" s="513"/>
      <c r="G567" s="235">
        <f t="shared" si="196"/>
        <v>0</v>
      </c>
      <c r="H567" s="235">
        <f t="shared" si="197"/>
        <v>0</v>
      </c>
      <c r="I567" s="235"/>
      <c r="O567" s="509">
        <v>22</v>
      </c>
      <c r="P567" s="518"/>
      <c r="Q567" s="517"/>
      <c r="R567" s="515"/>
      <c r="S567" s="512"/>
      <c r="T567" s="513"/>
      <c r="U567" s="235">
        <f t="shared" si="198"/>
        <v>0</v>
      </c>
      <c r="V567" s="235">
        <f t="shared" si="199"/>
        <v>0</v>
      </c>
      <c r="W567" s="509">
        <v>33</v>
      </c>
      <c r="X567" s="516"/>
      <c r="Y567" s="517"/>
      <c r="Z567" s="512"/>
      <c r="AA567" s="512"/>
      <c r="AB567" s="513"/>
      <c r="AC567" s="235">
        <f t="shared" si="200"/>
        <v>0</v>
      </c>
      <c r="AD567" s="235">
        <f t="shared" si="201"/>
        <v>0</v>
      </c>
      <c r="AE567" s="519"/>
      <c r="AF567" s="520"/>
      <c r="AG567" s="521"/>
      <c r="AH567" s="521"/>
      <c r="AI567" s="522" t="s">
        <v>3</v>
      </c>
      <c r="AJ567" s="523">
        <f>SUM(F557:F567)+SUM(T557:T567)+SUM(AJ557:AJ566)+SUM(AB557:AB567)</f>
        <v>0</v>
      </c>
      <c r="AK567" s="235"/>
      <c r="AL567" s="235"/>
    </row>
    <row r="568" spans="1:38" x14ac:dyDescent="0.2">
      <c r="E568" s="524"/>
      <c r="G568" s="235"/>
      <c r="H568" s="235"/>
      <c r="I568" s="235"/>
      <c r="P568" s="29"/>
      <c r="S568" s="524"/>
      <c r="U568" s="235"/>
      <c r="V568" s="235"/>
      <c r="W568" s="494"/>
      <c r="AA568" s="524"/>
      <c r="AB568" s="29"/>
      <c r="AC568" s="235"/>
      <c r="AD568" s="235"/>
      <c r="AI568" s="524"/>
      <c r="AK568" s="235"/>
      <c r="AL568" s="235"/>
    </row>
    <row r="569" spans="1:38" x14ac:dyDescent="0.2">
      <c r="E569" s="524"/>
      <c r="G569" s="235"/>
      <c r="H569" s="235"/>
      <c r="I569" s="235"/>
      <c r="P569" s="29"/>
      <c r="S569" s="524"/>
      <c r="U569" s="235"/>
      <c r="V569" s="235"/>
      <c r="W569" s="494"/>
      <c r="AA569" s="524"/>
      <c r="AB569" s="29"/>
      <c r="AC569" s="235"/>
      <c r="AD569" s="235"/>
      <c r="AI569" s="524"/>
      <c r="AK569" s="235"/>
      <c r="AL569" s="235"/>
    </row>
    <row r="570" spans="1:38" x14ac:dyDescent="0.2">
      <c r="E570" s="524"/>
      <c r="G570" s="235"/>
      <c r="H570" s="235"/>
      <c r="I570" s="235"/>
      <c r="P570" s="29"/>
      <c r="S570" s="524"/>
      <c r="U570" s="235"/>
      <c r="V570" s="235"/>
      <c r="W570" s="494"/>
      <c r="AA570" s="524"/>
      <c r="AB570" s="29"/>
      <c r="AC570" s="235"/>
      <c r="AD570" s="235"/>
      <c r="AI570" s="524"/>
      <c r="AK570" s="235"/>
      <c r="AL570" s="235"/>
    </row>
    <row r="571" spans="1:38" x14ac:dyDescent="0.2">
      <c r="E571" s="524"/>
      <c r="G571" s="235"/>
      <c r="H571" s="235"/>
      <c r="I571" s="235"/>
      <c r="P571" s="29"/>
      <c r="S571" s="524"/>
      <c r="U571" s="235"/>
      <c r="V571" s="235"/>
      <c r="W571" s="494"/>
      <c r="AA571" s="524"/>
      <c r="AB571" s="29"/>
      <c r="AC571" s="235"/>
      <c r="AD571" s="235"/>
      <c r="AI571" s="524"/>
      <c r="AK571" s="235"/>
      <c r="AL571" s="235"/>
    </row>
    <row r="572" spans="1:38" x14ac:dyDescent="0.2">
      <c r="E572" s="524"/>
      <c r="G572" s="235"/>
      <c r="H572" s="235"/>
      <c r="I572" s="235"/>
      <c r="P572" s="29"/>
      <c r="S572" s="524"/>
      <c r="U572" s="235"/>
      <c r="V572" s="235"/>
      <c r="W572" s="494"/>
      <c r="AA572" s="524"/>
      <c r="AB572" s="29"/>
      <c r="AC572" s="235"/>
      <c r="AD572" s="235"/>
      <c r="AI572" s="524"/>
      <c r="AK572" s="235"/>
      <c r="AL572" s="235"/>
    </row>
    <row r="573" spans="1:38" x14ac:dyDescent="0.2">
      <c r="E573" s="524"/>
      <c r="G573" s="235"/>
      <c r="H573" s="235"/>
      <c r="I573" s="235"/>
      <c r="P573" s="29"/>
      <c r="S573" s="524"/>
      <c r="U573" s="235"/>
      <c r="V573" s="235"/>
      <c r="W573" s="494"/>
      <c r="AA573" s="524"/>
      <c r="AB573" s="29"/>
      <c r="AC573" s="235"/>
      <c r="AD573" s="235"/>
      <c r="AI573" s="524"/>
      <c r="AK573" s="235"/>
      <c r="AL573" s="235"/>
    </row>
    <row r="574" spans="1:38" ht="13.5" thickBot="1" x14ac:dyDescent="0.25">
      <c r="E574" s="524"/>
      <c r="G574" s="235"/>
      <c r="H574" s="235"/>
      <c r="I574" s="235"/>
      <c r="P574" s="29"/>
      <c r="S574" s="524"/>
      <c r="U574" s="235"/>
      <c r="V574" s="235"/>
      <c r="W574" s="494"/>
      <c r="AA574" s="524"/>
      <c r="AB574" s="29"/>
      <c r="AC574" s="235"/>
      <c r="AD574" s="235"/>
      <c r="AI574" s="524"/>
      <c r="AK574" s="235"/>
      <c r="AL574" s="235"/>
    </row>
    <row r="575" spans="1:38" ht="16.5" customHeight="1" thickBot="1" x14ac:dyDescent="0.25">
      <c r="A575" s="501">
        <v>26</v>
      </c>
      <c r="B575" s="502"/>
      <c r="C575" s="769" t="s">
        <v>33</v>
      </c>
      <c r="D575" s="769" t="s">
        <v>158</v>
      </c>
      <c r="E575" s="769" t="s">
        <v>34</v>
      </c>
      <c r="F575" s="504">
        <f>+$AJ587</f>
        <v>0</v>
      </c>
      <c r="G575" s="235"/>
      <c r="H575" s="235"/>
      <c r="I575" s="235"/>
      <c r="O575" s="501" t="s">
        <v>23</v>
      </c>
      <c r="P575" s="502"/>
      <c r="Q575" s="503" t="s">
        <v>33</v>
      </c>
      <c r="R575" s="769" t="s">
        <v>158</v>
      </c>
      <c r="S575" s="503" t="s">
        <v>34</v>
      </c>
      <c r="T575" s="504">
        <f>+$AJ587</f>
        <v>0</v>
      </c>
      <c r="U575" s="235"/>
      <c r="V575" s="235"/>
      <c r="W575" s="501">
        <v>26</v>
      </c>
      <c r="X575" s="502"/>
      <c r="Y575" s="769" t="s">
        <v>33</v>
      </c>
      <c r="Z575" s="769" t="s">
        <v>158</v>
      </c>
      <c r="AA575" s="769" t="s">
        <v>34</v>
      </c>
      <c r="AB575" s="504">
        <f>+$AJ587</f>
        <v>0</v>
      </c>
      <c r="AC575" s="235"/>
      <c r="AD575" s="235"/>
      <c r="AE575" s="772" t="s">
        <v>23</v>
      </c>
      <c r="AF575" s="502"/>
      <c r="AG575" s="769" t="s">
        <v>33</v>
      </c>
      <c r="AH575" s="769" t="s">
        <v>158</v>
      </c>
      <c r="AI575" s="769" t="s">
        <v>34</v>
      </c>
      <c r="AJ575" s="769" t="s">
        <v>18</v>
      </c>
      <c r="AK575" s="235"/>
      <c r="AL575" s="235"/>
    </row>
    <row r="576" spans="1:38" ht="25.5" x14ac:dyDescent="0.2">
      <c r="A576" s="505" t="s">
        <v>7</v>
      </c>
      <c r="B576" s="506" t="str">
        <f>+" אסמכתא " &amp; B28 &amp;"         חזרה לטבלה "</f>
        <v xml:space="preserve"> אסמכתא          חזרה לטבלה </v>
      </c>
      <c r="C576" s="771"/>
      <c r="D576" s="770"/>
      <c r="E576" s="771"/>
      <c r="F576" s="503" t="s">
        <v>18</v>
      </c>
      <c r="G576" s="235"/>
      <c r="H576" s="235"/>
      <c r="I576" s="235"/>
      <c r="O576" s="505"/>
      <c r="P576" s="506" t="str">
        <f>+" אסמכתא " &amp; B28 &amp;"         חזרה לטבלה "</f>
        <v xml:space="preserve"> אסמכתא          חזרה לטבלה </v>
      </c>
      <c r="Q576" s="507"/>
      <c r="R576" s="770"/>
      <c r="S576" s="507"/>
      <c r="T576" s="503" t="s">
        <v>18</v>
      </c>
      <c r="U576" s="235"/>
      <c r="V576" s="235"/>
      <c r="W576" s="505" t="s">
        <v>7</v>
      </c>
      <c r="X576" s="506" t="str">
        <f>+" אסמכתא " &amp; B28 &amp;"         חזרה לטבלה "</f>
        <v xml:space="preserve"> אסמכתא          חזרה לטבלה </v>
      </c>
      <c r="Y576" s="771"/>
      <c r="Z576" s="770"/>
      <c r="AA576" s="771"/>
      <c r="AB576" s="503" t="s">
        <v>18</v>
      </c>
      <c r="AC576" s="235"/>
      <c r="AD576" s="235"/>
      <c r="AE576" s="773"/>
      <c r="AF576" s="506" t="str">
        <f>+" אסמכתא " &amp; B28 &amp;"         חזרה לטבלה "</f>
        <v xml:space="preserve"> אסמכתא          חזרה לטבלה </v>
      </c>
      <c r="AG576" s="771"/>
      <c r="AH576" s="770"/>
      <c r="AI576" s="771"/>
      <c r="AJ576" s="771"/>
      <c r="AK576" s="235"/>
      <c r="AL576" s="235"/>
    </row>
    <row r="577" spans="1:38" x14ac:dyDescent="0.2">
      <c r="A577" s="509">
        <v>1</v>
      </c>
      <c r="B577" s="516"/>
      <c r="C577" s="517"/>
      <c r="D577" s="512"/>
      <c r="E577" s="512"/>
      <c r="F577" s="513"/>
      <c r="G577" s="235">
        <f t="shared" ref="G577:G587" si="204">IF(AND((COUNTA($C$28)=1),(COUNTA(F577)=1),($C$28&lt;&gt;0),(OR((E577&lt;$C$62),(E577&gt;($E$62+61))))),1,0)</f>
        <v>0</v>
      </c>
      <c r="H577" s="235">
        <f t="shared" ref="H577:H587" si="205">IF(AND((COUNTA($C$28)=1),(COUNTA(F577)=1),($C$28&lt;&gt;0),(OR((D577&lt;$C$62),(D577&gt;($E$62))))),1,0)</f>
        <v>0</v>
      </c>
      <c r="I577" s="235"/>
      <c r="O577" s="509">
        <v>12</v>
      </c>
      <c r="P577" s="518"/>
      <c r="Q577" s="517"/>
      <c r="R577" s="515"/>
      <c r="S577" s="512"/>
      <c r="T577" s="513"/>
      <c r="U577" s="235">
        <f t="shared" ref="U577:U587" si="206">IF(AND((COUNTA($C$28)=1),(COUNTA(T577)=1),($C$28&lt;&gt;0),(OR((S577&lt;$C$62),(S577&gt;($E$62+61))))),1,0)</f>
        <v>0</v>
      </c>
      <c r="V577" s="235">
        <f t="shared" ref="V577:V587" si="207">IF(AND((COUNTA($C$28)=1),(COUNTA(T577)=1),($C$28&lt;&gt;0),(OR((R577&lt;$C$62),(R577&gt;($E$62))))),1,0)</f>
        <v>0</v>
      </c>
      <c r="W577" s="509">
        <v>23</v>
      </c>
      <c r="X577" s="516"/>
      <c r="Y577" s="517"/>
      <c r="Z577" s="512"/>
      <c r="AA577" s="512"/>
      <c r="AB577" s="513"/>
      <c r="AC577" s="235">
        <f t="shared" ref="AC577:AC587" si="208">IF(AND((COUNTA($C$28)=1),(COUNTA(AB577)=1),($C$28&lt;&gt;0),(OR((AA577&lt;$C$62),(AA577&gt;($E$62+61))))),1,0)</f>
        <v>0</v>
      </c>
      <c r="AD577" s="235">
        <f t="shared" ref="AD577:AD587" si="209">IF(AND((COUNTA($C$28)=1),(COUNTA(AB577)=1),($C$28&lt;&gt;0),(OR((Z577&lt;$C$62),(Z577&gt;($E$62))))),1,0)</f>
        <v>0</v>
      </c>
      <c r="AE577" s="509">
        <v>34</v>
      </c>
      <c r="AF577" s="518"/>
      <c r="AG577" s="517"/>
      <c r="AH577" s="512"/>
      <c r="AI577" s="512"/>
      <c r="AJ577" s="513"/>
      <c r="AK577" s="235">
        <f t="shared" ref="AK577:AK586" si="210">IF(AND((COUNTA($C$28)=1),(COUNTA(AJ577)=1),($C$28&lt;&gt;0),(OR((AI577&lt;$C$62),(AI577&gt;($E$62+61))))),1,0)</f>
        <v>0</v>
      </c>
      <c r="AL577" s="235">
        <f t="shared" ref="AL577:AL586" si="211">IF(AND((COUNTA($C$28)=1),(COUNTA(AJ577)=1),($C$28&lt;&gt;0),(OR((AH577&lt;$C$62),(AH577&gt;($E$62))))),1,0)</f>
        <v>0</v>
      </c>
    </row>
    <row r="578" spans="1:38" x14ac:dyDescent="0.2">
      <c r="A578" s="509">
        <v>2</v>
      </c>
      <c r="B578" s="516"/>
      <c r="C578" s="517"/>
      <c r="D578" s="512"/>
      <c r="E578" s="512"/>
      <c r="F578" s="513"/>
      <c r="G578" s="235">
        <f t="shared" si="204"/>
        <v>0</v>
      </c>
      <c r="H578" s="235">
        <f t="shared" si="205"/>
        <v>0</v>
      </c>
      <c r="I578" s="235"/>
      <c r="O578" s="509">
        <v>13</v>
      </c>
      <c r="P578" s="518"/>
      <c r="Q578" s="517"/>
      <c r="R578" s="515"/>
      <c r="S578" s="512"/>
      <c r="T578" s="513"/>
      <c r="U578" s="235">
        <f t="shared" si="206"/>
        <v>0</v>
      </c>
      <c r="V578" s="235">
        <f t="shared" si="207"/>
        <v>0</v>
      </c>
      <c r="W578" s="509">
        <v>24</v>
      </c>
      <c r="X578" s="516"/>
      <c r="Y578" s="517"/>
      <c r="Z578" s="512"/>
      <c r="AA578" s="512"/>
      <c r="AB578" s="513"/>
      <c r="AC578" s="235">
        <f t="shared" si="208"/>
        <v>0</v>
      </c>
      <c r="AD578" s="235">
        <f t="shared" si="209"/>
        <v>0</v>
      </c>
      <c r="AE578" s="509">
        <v>35</v>
      </c>
      <c r="AF578" s="518"/>
      <c r="AG578" s="517"/>
      <c r="AH578" s="512"/>
      <c r="AI578" s="512"/>
      <c r="AJ578" s="513"/>
      <c r="AK578" s="235">
        <f t="shared" si="210"/>
        <v>0</v>
      </c>
      <c r="AL578" s="235">
        <f t="shared" si="211"/>
        <v>0</v>
      </c>
    </row>
    <row r="579" spans="1:38" x14ac:dyDescent="0.2">
      <c r="A579" s="509">
        <v>3</v>
      </c>
      <c r="B579" s="516"/>
      <c r="C579" s="517"/>
      <c r="D579" s="512"/>
      <c r="E579" s="512"/>
      <c r="F579" s="513"/>
      <c r="G579" s="235">
        <f t="shared" si="204"/>
        <v>0</v>
      </c>
      <c r="H579" s="235">
        <f t="shared" si="205"/>
        <v>0</v>
      </c>
      <c r="I579" s="235"/>
      <c r="O579" s="509">
        <v>14</v>
      </c>
      <c r="P579" s="518"/>
      <c r="Q579" s="517"/>
      <c r="R579" s="515"/>
      <c r="S579" s="512"/>
      <c r="T579" s="513"/>
      <c r="U579" s="235">
        <f t="shared" si="206"/>
        <v>0</v>
      </c>
      <c r="V579" s="235">
        <f t="shared" si="207"/>
        <v>0</v>
      </c>
      <c r="W579" s="509">
        <v>25</v>
      </c>
      <c r="X579" s="516"/>
      <c r="Y579" s="517"/>
      <c r="Z579" s="512"/>
      <c r="AA579" s="512"/>
      <c r="AB579" s="513"/>
      <c r="AC579" s="235">
        <f t="shared" si="208"/>
        <v>0</v>
      </c>
      <c r="AD579" s="235">
        <f t="shared" si="209"/>
        <v>0</v>
      </c>
      <c r="AE579" s="509">
        <v>36</v>
      </c>
      <c r="AF579" s="518"/>
      <c r="AG579" s="517"/>
      <c r="AH579" s="512"/>
      <c r="AI579" s="512"/>
      <c r="AJ579" s="513"/>
      <c r="AK579" s="235">
        <f t="shared" si="210"/>
        <v>0</v>
      </c>
      <c r="AL579" s="235">
        <f t="shared" si="211"/>
        <v>0</v>
      </c>
    </row>
    <row r="580" spans="1:38" x14ac:dyDescent="0.2">
      <c r="A580" s="509">
        <v>4</v>
      </c>
      <c r="B580" s="516"/>
      <c r="C580" s="517"/>
      <c r="D580" s="512"/>
      <c r="E580" s="512"/>
      <c r="F580" s="513"/>
      <c r="G580" s="235">
        <f t="shared" si="204"/>
        <v>0</v>
      </c>
      <c r="H580" s="235">
        <f t="shared" si="205"/>
        <v>0</v>
      </c>
      <c r="I580" s="235"/>
      <c r="O580" s="509">
        <v>15</v>
      </c>
      <c r="P580" s="518"/>
      <c r="Q580" s="517"/>
      <c r="R580" s="515"/>
      <c r="S580" s="512"/>
      <c r="T580" s="513"/>
      <c r="U580" s="235">
        <f t="shared" si="206"/>
        <v>0</v>
      </c>
      <c r="V580" s="235">
        <f t="shared" si="207"/>
        <v>0</v>
      </c>
      <c r="W580" s="509">
        <v>26</v>
      </c>
      <c r="X580" s="516"/>
      <c r="Y580" s="517"/>
      <c r="Z580" s="512"/>
      <c r="AA580" s="512"/>
      <c r="AB580" s="513"/>
      <c r="AC580" s="235">
        <f t="shared" si="208"/>
        <v>0</v>
      </c>
      <c r="AD580" s="235">
        <f t="shared" si="209"/>
        <v>0</v>
      </c>
      <c r="AE580" s="509">
        <v>37</v>
      </c>
      <c r="AF580" s="518"/>
      <c r="AG580" s="517"/>
      <c r="AH580" s="512"/>
      <c r="AI580" s="512"/>
      <c r="AJ580" s="513"/>
      <c r="AK580" s="235">
        <f t="shared" si="210"/>
        <v>0</v>
      </c>
      <c r="AL580" s="235">
        <f t="shared" si="211"/>
        <v>0</v>
      </c>
    </row>
    <row r="581" spans="1:38" x14ac:dyDescent="0.2">
      <c r="A581" s="509">
        <v>5</v>
      </c>
      <c r="B581" s="516"/>
      <c r="C581" s="517"/>
      <c r="D581" s="512"/>
      <c r="E581" s="512"/>
      <c r="F581" s="513"/>
      <c r="G581" s="235">
        <f t="shared" si="204"/>
        <v>0</v>
      </c>
      <c r="H581" s="235">
        <f t="shared" si="205"/>
        <v>0</v>
      </c>
      <c r="I581" s="235"/>
      <c r="O581" s="509">
        <v>16</v>
      </c>
      <c r="P581" s="518"/>
      <c r="Q581" s="517"/>
      <c r="R581" s="515"/>
      <c r="S581" s="512"/>
      <c r="T581" s="513"/>
      <c r="U581" s="235">
        <f t="shared" si="206"/>
        <v>0</v>
      </c>
      <c r="V581" s="235">
        <f t="shared" si="207"/>
        <v>0</v>
      </c>
      <c r="W581" s="509">
        <v>27</v>
      </c>
      <c r="X581" s="516"/>
      <c r="Y581" s="517"/>
      <c r="Z581" s="512"/>
      <c r="AA581" s="512"/>
      <c r="AB581" s="513"/>
      <c r="AC581" s="235">
        <f t="shared" si="208"/>
        <v>0</v>
      </c>
      <c r="AD581" s="235">
        <f t="shared" si="209"/>
        <v>0</v>
      </c>
      <c r="AE581" s="509">
        <v>38</v>
      </c>
      <c r="AF581" s="518"/>
      <c r="AG581" s="517"/>
      <c r="AH581" s="512"/>
      <c r="AI581" s="512"/>
      <c r="AJ581" s="513"/>
      <c r="AK581" s="235">
        <f t="shared" si="210"/>
        <v>0</v>
      </c>
      <c r="AL581" s="235">
        <f t="shared" si="211"/>
        <v>0</v>
      </c>
    </row>
    <row r="582" spans="1:38" x14ac:dyDescent="0.2">
      <c r="A582" s="509">
        <v>6</v>
      </c>
      <c r="B582" s="516"/>
      <c r="C582" s="517"/>
      <c r="D582" s="512"/>
      <c r="E582" s="512"/>
      <c r="F582" s="513"/>
      <c r="G582" s="235">
        <f t="shared" si="204"/>
        <v>0</v>
      </c>
      <c r="H582" s="235">
        <f t="shared" si="205"/>
        <v>0</v>
      </c>
      <c r="I582" s="235"/>
      <c r="O582" s="509">
        <v>17</v>
      </c>
      <c r="P582" s="518"/>
      <c r="Q582" s="517"/>
      <c r="R582" s="515"/>
      <c r="S582" s="512"/>
      <c r="T582" s="513"/>
      <c r="U582" s="235">
        <f t="shared" si="206"/>
        <v>0</v>
      </c>
      <c r="V582" s="235">
        <f t="shared" si="207"/>
        <v>0</v>
      </c>
      <c r="W582" s="509">
        <v>28</v>
      </c>
      <c r="X582" s="516"/>
      <c r="Y582" s="517"/>
      <c r="Z582" s="512"/>
      <c r="AA582" s="512"/>
      <c r="AB582" s="513"/>
      <c r="AC582" s="235">
        <f t="shared" si="208"/>
        <v>0</v>
      </c>
      <c r="AD582" s="235">
        <f t="shared" si="209"/>
        <v>0</v>
      </c>
      <c r="AE582" s="509">
        <v>39</v>
      </c>
      <c r="AF582" s="518"/>
      <c r="AG582" s="517"/>
      <c r="AH582" s="512"/>
      <c r="AI582" s="512"/>
      <c r="AJ582" s="513"/>
      <c r="AK582" s="235">
        <f t="shared" si="210"/>
        <v>0</v>
      </c>
      <c r="AL582" s="235">
        <f t="shared" si="211"/>
        <v>0</v>
      </c>
    </row>
    <row r="583" spans="1:38" x14ac:dyDescent="0.2">
      <c r="A583" s="509">
        <v>7</v>
      </c>
      <c r="B583" s="516"/>
      <c r="C583" s="517"/>
      <c r="D583" s="512"/>
      <c r="E583" s="512"/>
      <c r="F583" s="513"/>
      <c r="G583" s="235">
        <f t="shared" si="204"/>
        <v>0</v>
      </c>
      <c r="H583" s="235">
        <f t="shared" si="205"/>
        <v>0</v>
      </c>
      <c r="I583" s="235"/>
      <c r="O583" s="509">
        <v>18</v>
      </c>
      <c r="P583" s="518"/>
      <c r="Q583" s="517"/>
      <c r="R583" s="515"/>
      <c r="S583" s="512"/>
      <c r="T583" s="513"/>
      <c r="U583" s="235">
        <f t="shared" si="206"/>
        <v>0</v>
      </c>
      <c r="V583" s="235">
        <f t="shared" si="207"/>
        <v>0</v>
      </c>
      <c r="W583" s="509">
        <v>29</v>
      </c>
      <c r="X583" s="516"/>
      <c r="Y583" s="517"/>
      <c r="Z583" s="512"/>
      <c r="AA583" s="512"/>
      <c r="AB583" s="513"/>
      <c r="AC583" s="235">
        <f t="shared" si="208"/>
        <v>0</v>
      </c>
      <c r="AD583" s="235">
        <f t="shared" si="209"/>
        <v>0</v>
      </c>
      <c r="AE583" s="509">
        <v>40</v>
      </c>
      <c r="AF583" s="518"/>
      <c r="AG583" s="517"/>
      <c r="AH583" s="512"/>
      <c r="AI583" s="512"/>
      <c r="AJ583" s="513"/>
      <c r="AK583" s="235">
        <f t="shared" si="210"/>
        <v>0</v>
      </c>
      <c r="AL583" s="235">
        <f t="shared" si="211"/>
        <v>0</v>
      </c>
    </row>
    <row r="584" spans="1:38" x14ac:dyDescent="0.2">
      <c r="A584" s="509">
        <v>8</v>
      </c>
      <c r="B584" s="516"/>
      <c r="C584" s="517"/>
      <c r="D584" s="512"/>
      <c r="E584" s="512"/>
      <c r="F584" s="513"/>
      <c r="G584" s="235">
        <f t="shared" si="204"/>
        <v>0</v>
      </c>
      <c r="H584" s="235">
        <f t="shared" si="205"/>
        <v>0</v>
      </c>
      <c r="I584" s="235"/>
      <c r="O584" s="509">
        <v>19</v>
      </c>
      <c r="P584" s="518"/>
      <c r="Q584" s="517"/>
      <c r="R584" s="515"/>
      <c r="S584" s="512"/>
      <c r="T584" s="513"/>
      <c r="U584" s="235">
        <f t="shared" si="206"/>
        <v>0</v>
      </c>
      <c r="V584" s="235">
        <f t="shared" si="207"/>
        <v>0</v>
      </c>
      <c r="W584" s="509">
        <v>30</v>
      </c>
      <c r="X584" s="516"/>
      <c r="Y584" s="517"/>
      <c r="Z584" s="512"/>
      <c r="AA584" s="512"/>
      <c r="AB584" s="513"/>
      <c r="AC584" s="235">
        <f t="shared" si="208"/>
        <v>0</v>
      </c>
      <c r="AD584" s="235">
        <f t="shared" si="209"/>
        <v>0</v>
      </c>
      <c r="AE584" s="509">
        <v>41</v>
      </c>
      <c r="AF584" s="518"/>
      <c r="AG584" s="517"/>
      <c r="AH584" s="512"/>
      <c r="AI584" s="512"/>
      <c r="AJ584" s="513"/>
      <c r="AK584" s="235">
        <f t="shared" si="210"/>
        <v>0</v>
      </c>
      <c r="AL584" s="235">
        <f t="shared" si="211"/>
        <v>0</v>
      </c>
    </row>
    <row r="585" spans="1:38" x14ac:dyDescent="0.2">
      <c r="A585" s="509">
        <v>9</v>
      </c>
      <c r="B585" s="516"/>
      <c r="C585" s="517"/>
      <c r="D585" s="512"/>
      <c r="E585" s="512"/>
      <c r="F585" s="513"/>
      <c r="G585" s="235">
        <f t="shared" si="204"/>
        <v>0</v>
      </c>
      <c r="H585" s="235">
        <f t="shared" si="205"/>
        <v>0</v>
      </c>
      <c r="I585" s="235"/>
      <c r="O585" s="509">
        <v>20</v>
      </c>
      <c r="P585" s="518"/>
      <c r="Q585" s="517"/>
      <c r="R585" s="515"/>
      <c r="S585" s="512"/>
      <c r="T585" s="513"/>
      <c r="U585" s="235">
        <f t="shared" si="206"/>
        <v>0</v>
      </c>
      <c r="V585" s="235">
        <f t="shared" si="207"/>
        <v>0</v>
      </c>
      <c r="W585" s="509">
        <v>31</v>
      </c>
      <c r="X585" s="516"/>
      <c r="Y585" s="517"/>
      <c r="Z585" s="512"/>
      <c r="AA585" s="512"/>
      <c r="AB585" s="513"/>
      <c r="AC585" s="235">
        <f t="shared" si="208"/>
        <v>0</v>
      </c>
      <c r="AD585" s="235">
        <f t="shared" si="209"/>
        <v>0</v>
      </c>
      <c r="AE585" s="509">
        <v>42</v>
      </c>
      <c r="AF585" s="518"/>
      <c r="AG585" s="517"/>
      <c r="AH585" s="512"/>
      <c r="AI585" s="512"/>
      <c r="AJ585" s="513"/>
      <c r="AK585" s="235">
        <f t="shared" si="210"/>
        <v>0</v>
      </c>
      <c r="AL585" s="235">
        <f t="shared" si="211"/>
        <v>0</v>
      </c>
    </row>
    <row r="586" spans="1:38" x14ac:dyDescent="0.2">
      <c r="A586" s="509">
        <v>10</v>
      </c>
      <c r="B586" s="516"/>
      <c r="C586" s="517"/>
      <c r="D586" s="512"/>
      <c r="E586" s="512"/>
      <c r="F586" s="513"/>
      <c r="G586" s="235">
        <f t="shared" si="204"/>
        <v>0</v>
      </c>
      <c r="H586" s="235">
        <f t="shared" si="205"/>
        <v>0</v>
      </c>
      <c r="I586" s="235"/>
      <c r="O586" s="509">
        <v>21</v>
      </c>
      <c r="P586" s="518"/>
      <c r="Q586" s="517"/>
      <c r="R586" s="515"/>
      <c r="S586" s="512"/>
      <c r="T586" s="513"/>
      <c r="U586" s="235">
        <f t="shared" si="206"/>
        <v>0</v>
      </c>
      <c r="V586" s="235">
        <f t="shared" si="207"/>
        <v>0</v>
      </c>
      <c r="W586" s="509">
        <v>32</v>
      </c>
      <c r="X586" s="516"/>
      <c r="Y586" s="517"/>
      <c r="Z586" s="512"/>
      <c r="AA586" s="512"/>
      <c r="AB586" s="513"/>
      <c r="AC586" s="235">
        <f t="shared" si="208"/>
        <v>0</v>
      </c>
      <c r="AD586" s="235">
        <f t="shared" si="209"/>
        <v>0</v>
      </c>
      <c r="AE586" s="509">
        <v>43</v>
      </c>
      <c r="AF586" s="518"/>
      <c r="AG586" s="517"/>
      <c r="AH586" s="512"/>
      <c r="AI586" s="512"/>
      <c r="AJ586" s="513"/>
      <c r="AK586" s="235">
        <f t="shared" si="210"/>
        <v>0</v>
      </c>
      <c r="AL586" s="235">
        <f t="shared" si="211"/>
        <v>0</v>
      </c>
    </row>
    <row r="587" spans="1:38" ht="13.5" thickBot="1" x14ac:dyDescent="0.25">
      <c r="A587" s="509">
        <v>11</v>
      </c>
      <c r="B587" s="516"/>
      <c r="C587" s="517"/>
      <c r="D587" s="512"/>
      <c r="E587" s="512"/>
      <c r="F587" s="513"/>
      <c r="G587" s="235">
        <f t="shared" si="204"/>
        <v>0</v>
      </c>
      <c r="H587" s="235">
        <f t="shared" si="205"/>
        <v>0</v>
      </c>
      <c r="I587" s="235"/>
      <c r="O587" s="509">
        <v>22</v>
      </c>
      <c r="P587" s="518"/>
      <c r="Q587" s="517"/>
      <c r="R587" s="515"/>
      <c r="S587" s="512"/>
      <c r="T587" s="513"/>
      <c r="U587" s="235">
        <f t="shared" si="206"/>
        <v>0</v>
      </c>
      <c r="V587" s="235">
        <f t="shared" si="207"/>
        <v>0</v>
      </c>
      <c r="W587" s="509">
        <v>33</v>
      </c>
      <c r="X587" s="516"/>
      <c r="Y587" s="517"/>
      <c r="Z587" s="512"/>
      <c r="AA587" s="512"/>
      <c r="AB587" s="513"/>
      <c r="AC587" s="235">
        <f t="shared" si="208"/>
        <v>0</v>
      </c>
      <c r="AD587" s="235">
        <f t="shared" si="209"/>
        <v>0</v>
      </c>
      <c r="AE587" s="519"/>
      <c r="AF587" s="520"/>
      <c r="AG587" s="521"/>
      <c r="AH587" s="521"/>
      <c r="AI587" s="522" t="s">
        <v>3</v>
      </c>
      <c r="AJ587" s="523">
        <f>SUM(F577:F587)+SUM(T577:T587)+SUM(AJ577:AJ586)+SUM(AB577:AB587)</f>
        <v>0</v>
      </c>
      <c r="AK587" s="235"/>
      <c r="AL587" s="235"/>
    </row>
    <row r="588" spans="1:38" x14ac:dyDescent="0.2">
      <c r="E588" s="524"/>
      <c r="G588" s="235"/>
      <c r="H588" s="235"/>
      <c r="I588" s="235"/>
      <c r="P588" s="29"/>
      <c r="S588" s="524"/>
      <c r="U588" s="235"/>
      <c r="V588" s="235"/>
      <c r="W588" s="494"/>
      <c r="AA588" s="524"/>
      <c r="AB588" s="29"/>
      <c r="AC588" s="235"/>
      <c r="AD588" s="235"/>
      <c r="AI588" s="524"/>
      <c r="AK588" s="235"/>
      <c r="AL588" s="235"/>
    </row>
    <row r="589" spans="1:38" x14ac:dyDescent="0.2">
      <c r="E589" s="524"/>
      <c r="G589" s="235"/>
      <c r="H589" s="235"/>
      <c r="I589" s="235"/>
      <c r="P589" s="29"/>
      <c r="S589" s="524"/>
      <c r="U589" s="235"/>
      <c r="V589" s="235"/>
      <c r="W589" s="494"/>
      <c r="AA589" s="524"/>
      <c r="AB589" s="29"/>
      <c r="AC589" s="235"/>
      <c r="AD589" s="235"/>
      <c r="AI589" s="524"/>
      <c r="AK589" s="235"/>
      <c r="AL589" s="235"/>
    </row>
    <row r="590" spans="1:38" x14ac:dyDescent="0.2">
      <c r="E590" s="524"/>
      <c r="G590" s="235"/>
      <c r="H590" s="235"/>
      <c r="I590" s="235"/>
      <c r="P590" s="29"/>
      <c r="S590" s="524"/>
      <c r="U590" s="235"/>
      <c r="V590" s="235"/>
      <c r="W590" s="494"/>
      <c r="AA590" s="524"/>
      <c r="AB590" s="29"/>
      <c r="AC590" s="235"/>
      <c r="AD590" s="235"/>
      <c r="AI590" s="524"/>
      <c r="AK590" s="235"/>
      <c r="AL590" s="235"/>
    </row>
    <row r="591" spans="1:38" x14ac:dyDescent="0.2">
      <c r="E591" s="524"/>
      <c r="G591" s="235"/>
      <c r="H591" s="235"/>
      <c r="I591" s="235"/>
      <c r="P591" s="29"/>
      <c r="S591" s="524"/>
      <c r="U591" s="235"/>
      <c r="V591" s="235"/>
      <c r="W591" s="494"/>
      <c r="AA591" s="524"/>
      <c r="AB591" s="29"/>
      <c r="AC591" s="235"/>
      <c r="AD591" s="235"/>
      <c r="AI591" s="524"/>
      <c r="AK591" s="235"/>
      <c r="AL591" s="235"/>
    </row>
    <row r="592" spans="1:38" x14ac:dyDescent="0.2">
      <c r="E592" s="524"/>
      <c r="G592" s="235"/>
      <c r="H592" s="235"/>
      <c r="I592" s="235"/>
      <c r="P592" s="29"/>
      <c r="S592" s="524"/>
      <c r="U592" s="235"/>
      <c r="V592" s="235"/>
      <c r="W592" s="494"/>
      <c r="AA592" s="524"/>
      <c r="AB592" s="29"/>
      <c r="AC592" s="235"/>
      <c r="AD592" s="235"/>
      <c r="AI592" s="524"/>
      <c r="AK592" s="235"/>
      <c r="AL592" s="235"/>
    </row>
    <row r="593" spans="1:38" x14ac:dyDescent="0.2">
      <c r="E593" s="524"/>
      <c r="G593" s="235"/>
      <c r="H593" s="235"/>
      <c r="I593" s="235"/>
      <c r="P593" s="29"/>
      <c r="S593" s="524"/>
      <c r="U593" s="235"/>
      <c r="V593" s="235"/>
      <c r="W593" s="494"/>
      <c r="AA593" s="524"/>
      <c r="AB593" s="29"/>
      <c r="AC593" s="235"/>
      <c r="AD593" s="235"/>
      <c r="AI593" s="524"/>
      <c r="AK593" s="235"/>
      <c r="AL593" s="235"/>
    </row>
    <row r="594" spans="1:38" ht="13.5" thickBot="1" x14ac:dyDescent="0.25">
      <c r="E594" s="524"/>
      <c r="G594" s="235"/>
      <c r="H594" s="235"/>
      <c r="I594" s="235"/>
      <c r="P594" s="29"/>
      <c r="S594" s="524"/>
      <c r="U594" s="235"/>
      <c r="V594" s="235"/>
      <c r="W594" s="494"/>
      <c r="AA594" s="524"/>
      <c r="AB594" s="29"/>
      <c r="AC594" s="235"/>
      <c r="AD594" s="235"/>
      <c r="AI594" s="524"/>
      <c r="AK594" s="235"/>
      <c r="AL594" s="235"/>
    </row>
    <row r="595" spans="1:38" ht="16.5" customHeight="1" thickBot="1" x14ac:dyDescent="0.25">
      <c r="A595" s="501">
        <v>27</v>
      </c>
      <c r="B595" s="502"/>
      <c r="C595" s="769" t="s">
        <v>33</v>
      </c>
      <c r="D595" s="769" t="s">
        <v>158</v>
      </c>
      <c r="E595" s="769" t="s">
        <v>34</v>
      </c>
      <c r="F595" s="504">
        <f>+$AJ607</f>
        <v>0</v>
      </c>
      <c r="G595" s="235"/>
      <c r="H595" s="235"/>
      <c r="I595" s="235"/>
      <c r="O595" s="501" t="s">
        <v>23</v>
      </c>
      <c r="P595" s="502"/>
      <c r="Q595" s="503" t="s">
        <v>33</v>
      </c>
      <c r="R595" s="769" t="s">
        <v>158</v>
      </c>
      <c r="S595" s="503" t="s">
        <v>34</v>
      </c>
      <c r="T595" s="504">
        <f>+$AJ607</f>
        <v>0</v>
      </c>
      <c r="U595" s="235"/>
      <c r="V595" s="235"/>
      <c r="W595" s="501">
        <v>27</v>
      </c>
      <c r="X595" s="502"/>
      <c r="Y595" s="769" t="s">
        <v>33</v>
      </c>
      <c r="Z595" s="769" t="s">
        <v>158</v>
      </c>
      <c r="AA595" s="769" t="s">
        <v>34</v>
      </c>
      <c r="AB595" s="504">
        <f>+$AJ607</f>
        <v>0</v>
      </c>
      <c r="AC595" s="235"/>
      <c r="AD595" s="235"/>
      <c r="AE595" s="772" t="s">
        <v>23</v>
      </c>
      <c r="AF595" s="502"/>
      <c r="AG595" s="769" t="s">
        <v>33</v>
      </c>
      <c r="AH595" s="769" t="s">
        <v>158</v>
      </c>
      <c r="AI595" s="769" t="s">
        <v>34</v>
      </c>
      <c r="AJ595" s="769" t="s">
        <v>18</v>
      </c>
      <c r="AK595" s="235"/>
      <c r="AL595" s="235"/>
    </row>
    <row r="596" spans="1:38" ht="25.5" x14ac:dyDescent="0.2">
      <c r="A596" s="505" t="s">
        <v>7</v>
      </c>
      <c r="B596" s="506" t="str">
        <f>+" אסמכתא " &amp; B29 &amp;"         חזרה לטבלה "</f>
        <v xml:space="preserve"> אסמכתא          חזרה לטבלה </v>
      </c>
      <c r="C596" s="771"/>
      <c r="D596" s="770"/>
      <c r="E596" s="771"/>
      <c r="F596" s="503" t="s">
        <v>18</v>
      </c>
      <c r="G596" s="235"/>
      <c r="H596" s="235"/>
      <c r="I596" s="235"/>
      <c r="O596" s="505"/>
      <c r="P596" s="506" t="str">
        <f>+" אסמכתא " &amp; B29 &amp;"         חזרה לטבלה "</f>
        <v xml:space="preserve"> אסמכתא          חזרה לטבלה </v>
      </c>
      <c r="Q596" s="507"/>
      <c r="R596" s="770"/>
      <c r="S596" s="507"/>
      <c r="T596" s="503" t="s">
        <v>18</v>
      </c>
      <c r="U596" s="235"/>
      <c r="V596" s="235"/>
      <c r="W596" s="505" t="s">
        <v>7</v>
      </c>
      <c r="X596" s="506" t="str">
        <f>+" אסמכתא " &amp; BY29 &amp;"         חזרה לטבלה "</f>
        <v xml:space="preserve"> אסמכתא          חזרה לטבלה </v>
      </c>
      <c r="Y596" s="771"/>
      <c r="Z596" s="770"/>
      <c r="AA596" s="771"/>
      <c r="AB596" s="503" t="s">
        <v>18</v>
      </c>
      <c r="AC596" s="235"/>
      <c r="AD596" s="235"/>
      <c r="AE596" s="773"/>
      <c r="AF596" s="506" t="str">
        <f>+" אסמכתא " &amp; B29 &amp;"         חזרה לטבלה "</f>
        <v xml:space="preserve"> אסמכתא          חזרה לטבלה </v>
      </c>
      <c r="AG596" s="771"/>
      <c r="AH596" s="770"/>
      <c r="AI596" s="771"/>
      <c r="AJ596" s="771"/>
      <c r="AK596" s="235"/>
      <c r="AL596" s="235"/>
    </row>
    <row r="597" spans="1:38" x14ac:dyDescent="0.2">
      <c r="A597" s="509">
        <v>1</v>
      </c>
      <c r="B597" s="516"/>
      <c r="C597" s="517"/>
      <c r="D597" s="512"/>
      <c r="E597" s="512"/>
      <c r="F597" s="513"/>
      <c r="G597" s="235">
        <f t="shared" ref="G597:G607" si="212">IF(AND((COUNTA($C$29)=1),(COUNTA(F597)=1),($C$29&lt;&gt;0),(OR((E597&lt;$C$62),(E597&gt;($E$62+61))))),1,0)</f>
        <v>0</v>
      </c>
      <c r="H597" s="235">
        <f t="shared" ref="H597:H607" si="213">IF(AND((COUNTA($C$29)=1),(COUNTA(F597)=1),($C$29&lt;&gt;0),(OR((D597&lt;$C$62),(D597&gt;($E$62))))),1,0)</f>
        <v>0</v>
      </c>
      <c r="I597" s="235"/>
      <c r="O597" s="509">
        <v>12</v>
      </c>
      <c r="P597" s="518"/>
      <c r="Q597" s="517"/>
      <c r="R597" s="515"/>
      <c r="S597" s="512"/>
      <c r="T597" s="513"/>
      <c r="U597" s="235">
        <f t="shared" ref="U597:U607" si="214">IF(AND((COUNTA($C$29)=1),(COUNTA(T597)=1),($C$29&lt;&gt;0),(OR((S597&lt;$C$62),(S597&gt;($E$62+61))))),1,0)</f>
        <v>0</v>
      </c>
      <c r="V597" s="235">
        <f t="shared" ref="V597:V607" si="215">IF(AND((COUNTA($C$29)=1),(COUNTA(T597)=1),($C$29&lt;&gt;0),(OR((R597&lt;$C$62),(R597&gt;($E$62))))),1,0)</f>
        <v>0</v>
      </c>
      <c r="W597" s="509">
        <v>23</v>
      </c>
      <c r="X597" s="516"/>
      <c r="Y597" s="517"/>
      <c r="Z597" s="512"/>
      <c r="AA597" s="512"/>
      <c r="AB597" s="513"/>
      <c r="AC597" s="235">
        <f t="shared" ref="AC597:AC607" si="216">IF(AND((COUNTA($C$29)=1),(COUNTA(AB597)=1),($C$29&lt;&gt;0),(OR((AA597&lt;$C$62),(AA597&gt;($E$62+61))))),1,0)</f>
        <v>0</v>
      </c>
      <c r="AD597" s="235">
        <f t="shared" ref="AD597:AD607" si="217">IF(AND((COUNTA($C$29)=1),(COUNTA(AB597)=1),($C$29&lt;&gt;0),(OR((Z597&lt;$C$62),(Z597&gt;($E$62))))),1,0)</f>
        <v>0</v>
      </c>
      <c r="AE597" s="509">
        <v>34</v>
      </c>
      <c r="AF597" s="518"/>
      <c r="AG597" s="517"/>
      <c r="AH597" s="512"/>
      <c r="AI597" s="512"/>
      <c r="AJ597" s="513"/>
      <c r="AK597" s="235">
        <f t="shared" ref="AK597:AK606" si="218">IF(AND((COUNTA($C$29)=1),(COUNTA(AJ597)=1),($C$29&lt;&gt;0),(OR((AI597&lt;$C$62),(AI597&gt;($E$62+61))))),1,0)</f>
        <v>0</v>
      </c>
      <c r="AL597" s="235">
        <f t="shared" ref="AL597:AL606" si="219">IF(AND((COUNTA($C$29)=1),(COUNTA(AJ597)=1),($C$29&lt;&gt;0),(OR((AH597&lt;$C$62),(AH597&gt;($E$62))))),1,0)</f>
        <v>0</v>
      </c>
    </row>
    <row r="598" spans="1:38" x14ac:dyDescent="0.2">
      <c r="A598" s="509">
        <v>2</v>
      </c>
      <c r="B598" s="516"/>
      <c r="C598" s="517"/>
      <c r="D598" s="512"/>
      <c r="E598" s="512"/>
      <c r="F598" s="513"/>
      <c r="G598" s="235">
        <f t="shared" si="212"/>
        <v>0</v>
      </c>
      <c r="H598" s="235">
        <f t="shared" si="213"/>
        <v>0</v>
      </c>
      <c r="I598" s="235"/>
      <c r="O598" s="509">
        <v>13</v>
      </c>
      <c r="P598" s="518"/>
      <c r="Q598" s="517"/>
      <c r="R598" s="515"/>
      <c r="S598" s="512"/>
      <c r="T598" s="513"/>
      <c r="U598" s="235">
        <f t="shared" si="214"/>
        <v>0</v>
      </c>
      <c r="V598" s="235">
        <f t="shared" si="215"/>
        <v>0</v>
      </c>
      <c r="W598" s="509">
        <v>24</v>
      </c>
      <c r="X598" s="516"/>
      <c r="Y598" s="517"/>
      <c r="Z598" s="512"/>
      <c r="AA598" s="512"/>
      <c r="AB598" s="513"/>
      <c r="AC598" s="235">
        <f t="shared" si="216"/>
        <v>0</v>
      </c>
      <c r="AD598" s="235">
        <f t="shared" si="217"/>
        <v>0</v>
      </c>
      <c r="AE598" s="509">
        <v>35</v>
      </c>
      <c r="AF598" s="518"/>
      <c r="AG598" s="517"/>
      <c r="AH598" s="512"/>
      <c r="AI598" s="512"/>
      <c r="AJ598" s="513"/>
      <c r="AK598" s="235">
        <f t="shared" si="218"/>
        <v>0</v>
      </c>
      <c r="AL598" s="235">
        <f t="shared" si="219"/>
        <v>0</v>
      </c>
    </row>
    <row r="599" spans="1:38" x14ac:dyDescent="0.2">
      <c r="A599" s="509">
        <v>3</v>
      </c>
      <c r="B599" s="516"/>
      <c r="C599" s="517"/>
      <c r="D599" s="512"/>
      <c r="E599" s="512"/>
      <c r="F599" s="513"/>
      <c r="G599" s="235">
        <f t="shared" si="212"/>
        <v>0</v>
      </c>
      <c r="H599" s="235">
        <f t="shared" si="213"/>
        <v>0</v>
      </c>
      <c r="I599" s="235"/>
      <c r="O599" s="509">
        <v>14</v>
      </c>
      <c r="P599" s="518"/>
      <c r="Q599" s="517"/>
      <c r="R599" s="515"/>
      <c r="S599" s="512"/>
      <c r="T599" s="513"/>
      <c r="U599" s="235">
        <f t="shared" si="214"/>
        <v>0</v>
      </c>
      <c r="V599" s="235">
        <f t="shared" si="215"/>
        <v>0</v>
      </c>
      <c r="W599" s="509">
        <v>25</v>
      </c>
      <c r="X599" s="516"/>
      <c r="Y599" s="517"/>
      <c r="Z599" s="512"/>
      <c r="AA599" s="512"/>
      <c r="AB599" s="513"/>
      <c r="AC599" s="235">
        <f t="shared" si="216"/>
        <v>0</v>
      </c>
      <c r="AD599" s="235">
        <f t="shared" si="217"/>
        <v>0</v>
      </c>
      <c r="AE599" s="509">
        <v>36</v>
      </c>
      <c r="AF599" s="518"/>
      <c r="AG599" s="517"/>
      <c r="AH599" s="512"/>
      <c r="AI599" s="512"/>
      <c r="AJ599" s="513"/>
      <c r="AK599" s="235">
        <f t="shared" si="218"/>
        <v>0</v>
      </c>
      <c r="AL599" s="235">
        <f t="shared" si="219"/>
        <v>0</v>
      </c>
    </row>
    <row r="600" spans="1:38" x14ac:dyDescent="0.2">
      <c r="A600" s="509">
        <v>4</v>
      </c>
      <c r="B600" s="516"/>
      <c r="C600" s="517"/>
      <c r="D600" s="512"/>
      <c r="E600" s="512"/>
      <c r="F600" s="513"/>
      <c r="G600" s="235">
        <f t="shared" si="212"/>
        <v>0</v>
      </c>
      <c r="H600" s="235">
        <f t="shared" si="213"/>
        <v>0</v>
      </c>
      <c r="I600" s="235"/>
      <c r="O600" s="509">
        <v>15</v>
      </c>
      <c r="P600" s="518"/>
      <c r="Q600" s="517"/>
      <c r="R600" s="515"/>
      <c r="S600" s="512"/>
      <c r="T600" s="513"/>
      <c r="U600" s="235">
        <f t="shared" si="214"/>
        <v>0</v>
      </c>
      <c r="V600" s="235">
        <f t="shared" si="215"/>
        <v>0</v>
      </c>
      <c r="W600" s="509">
        <v>26</v>
      </c>
      <c r="X600" s="516"/>
      <c r="Y600" s="517"/>
      <c r="Z600" s="512"/>
      <c r="AA600" s="512"/>
      <c r="AB600" s="513"/>
      <c r="AC600" s="235">
        <f t="shared" si="216"/>
        <v>0</v>
      </c>
      <c r="AD600" s="235">
        <f t="shared" si="217"/>
        <v>0</v>
      </c>
      <c r="AE600" s="509">
        <v>37</v>
      </c>
      <c r="AF600" s="518"/>
      <c r="AG600" s="517"/>
      <c r="AH600" s="512"/>
      <c r="AI600" s="512"/>
      <c r="AJ600" s="513"/>
      <c r="AK600" s="235">
        <f t="shared" si="218"/>
        <v>0</v>
      </c>
      <c r="AL600" s="235">
        <f t="shared" si="219"/>
        <v>0</v>
      </c>
    </row>
    <row r="601" spans="1:38" x14ac:dyDescent="0.2">
      <c r="A601" s="509">
        <v>5</v>
      </c>
      <c r="B601" s="516"/>
      <c r="C601" s="517"/>
      <c r="D601" s="512"/>
      <c r="E601" s="512"/>
      <c r="F601" s="513"/>
      <c r="G601" s="235">
        <f t="shared" si="212"/>
        <v>0</v>
      </c>
      <c r="H601" s="235">
        <f t="shared" si="213"/>
        <v>0</v>
      </c>
      <c r="I601" s="235"/>
      <c r="O601" s="509">
        <v>16</v>
      </c>
      <c r="P601" s="518"/>
      <c r="Q601" s="517"/>
      <c r="R601" s="515"/>
      <c r="S601" s="512"/>
      <c r="T601" s="513"/>
      <c r="U601" s="235">
        <f t="shared" si="214"/>
        <v>0</v>
      </c>
      <c r="V601" s="235">
        <f t="shared" si="215"/>
        <v>0</v>
      </c>
      <c r="W601" s="509">
        <v>27</v>
      </c>
      <c r="X601" s="516"/>
      <c r="Y601" s="517"/>
      <c r="Z601" s="512"/>
      <c r="AA601" s="512"/>
      <c r="AB601" s="513"/>
      <c r="AC601" s="235">
        <f t="shared" si="216"/>
        <v>0</v>
      </c>
      <c r="AD601" s="235">
        <f t="shared" si="217"/>
        <v>0</v>
      </c>
      <c r="AE601" s="509">
        <v>38</v>
      </c>
      <c r="AF601" s="518"/>
      <c r="AG601" s="517"/>
      <c r="AH601" s="512"/>
      <c r="AI601" s="512"/>
      <c r="AJ601" s="513"/>
      <c r="AK601" s="235">
        <f t="shared" si="218"/>
        <v>0</v>
      </c>
      <c r="AL601" s="235">
        <f t="shared" si="219"/>
        <v>0</v>
      </c>
    </row>
    <row r="602" spans="1:38" x14ac:dyDescent="0.2">
      <c r="A602" s="509">
        <v>6</v>
      </c>
      <c r="B602" s="516"/>
      <c r="C602" s="517"/>
      <c r="D602" s="512"/>
      <c r="E602" s="512"/>
      <c r="F602" s="513"/>
      <c r="G602" s="235">
        <f t="shared" si="212"/>
        <v>0</v>
      </c>
      <c r="H602" s="235">
        <f t="shared" si="213"/>
        <v>0</v>
      </c>
      <c r="I602" s="235"/>
      <c r="O602" s="509">
        <v>17</v>
      </c>
      <c r="P602" s="518"/>
      <c r="Q602" s="517"/>
      <c r="R602" s="515"/>
      <c r="S602" s="512"/>
      <c r="T602" s="513"/>
      <c r="U602" s="235">
        <f t="shared" si="214"/>
        <v>0</v>
      </c>
      <c r="V602" s="235">
        <f t="shared" si="215"/>
        <v>0</v>
      </c>
      <c r="W602" s="509">
        <v>28</v>
      </c>
      <c r="X602" s="516"/>
      <c r="Y602" s="517"/>
      <c r="Z602" s="512"/>
      <c r="AA602" s="512"/>
      <c r="AB602" s="513"/>
      <c r="AC602" s="235">
        <f t="shared" si="216"/>
        <v>0</v>
      </c>
      <c r="AD602" s="235">
        <f t="shared" si="217"/>
        <v>0</v>
      </c>
      <c r="AE602" s="509">
        <v>39</v>
      </c>
      <c r="AF602" s="518"/>
      <c r="AG602" s="517"/>
      <c r="AH602" s="512"/>
      <c r="AI602" s="512"/>
      <c r="AJ602" s="513"/>
      <c r="AK602" s="235">
        <f t="shared" si="218"/>
        <v>0</v>
      </c>
      <c r="AL602" s="235">
        <f t="shared" si="219"/>
        <v>0</v>
      </c>
    </row>
    <row r="603" spans="1:38" x14ac:dyDescent="0.2">
      <c r="A603" s="509">
        <v>7</v>
      </c>
      <c r="B603" s="516"/>
      <c r="C603" s="517"/>
      <c r="D603" s="512"/>
      <c r="E603" s="512"/>
      <c r="F603" s="513"/>
      <c r="G603" s="235">
        <f t="shared" si="212"/>
        <v>0</v>
      </c>
      <c r="H603" s="235">
        <f t="shared" si="213"/>
        <v>0</v>
      </c>
      <c r="I603" s="235"/>
      <c r="O603" s="509">
        <v>18</v>
      </c>
      <c r="P603" s="518"/>
      <c r="Q603" s="517"/>
      <c r="R603" s="515"/>
      <c r="S603" s="512"/>
      <c r="T603" s="513"/>
      <c r="U603" s="235">
        <f t="shared" si="214"/>
        <v>0</v>
      </c>
      <c r="V603" s="235">
        <f t="shared" si="215"/>
        <v>0</v>
      </c>
      <c r="W603" s="509">
        <v>29</v>
      </c>
      <c r="X603" s="516"/>
      <c r="Y603" s="517"/>
      <c r="Z603" s="512"/>
      <c r="AA603" s="512"/>
      <c r="AB603" s="513"/>
      <c r="AC603" s="235">
        <f t="shared" si="216"/>
        <v>0</v>
      </c>
      <c r="AD603" s="235">
        <f t="shared" si="217"/>
        <v>0</v>
      </c>
      <c r="AE603" s="509">
        <v>40</v>
      </c>
      <c r="AF603" s="518"/>
      <c r="AG603" s="517"/>
      <c r="AH603" s="512"/>
      <c r="AI603" s="512"/>
      <c r="AJ603" s="513"/>
      <c r="AK603" s="235">
        <f t="shared" si="218"/>
        <v>0</v>
      </c>
      <c r="AL603" s="235">
        <f t="shared" si="219"/>
        <v>0</v>
      </c>
    </row>
    <row r="604" spans="1:38" x14ac:dyDescent="0.2">
      <c r="A604" s="509">
        <v>8</v>
      </c>
      <c r="B604" s="516"/>
      <c r="C604" s="517"/>
      <c r="D604" s="512"/>
      <c r="E604" s="512"/>
      <c r="F604" s="513"/>
      <c r="G604" s="235">
        <f t="shared" si="212"/>
        <v>0</v>
      </c>
      <c r="H604" s="235">
        <f t="shared" si="213"/>
        <v>0</v>
      </c>
      <c r="I604" s="235"/>
      <c r="O604" s="509">
        <v>19</v>
      </c>
      <c r="P604" s="518"/>
      <c r="Q604" s="517"/>
      <c r="R604" s="515"/>
      <c r="S604" s="512"/>
      <c r="T604" s="513"/>
      <c r="U604" s="235">
        <f t="shared" si="214"/>
        <v>0</v>
      </c>
      <c r="V604" s="235">
        <f t="shared" si="215"/>
        <v>0</v>
      </c>
      <c r="W604" s="509">
        <v>30</v>
      </c>
      <c r="X604" s="516"/>
      <c r="Y604" s="517"/>
      <c r="Z604" s="512"/>
      <c r="AA604" s="512"/>
      <c r="AB604" s="513"/>
      <c r="AC604" s="235">
        <f t="shared" si="216"/>
        <v>0</v>
      </c>
      <c r="AD604" s="235">
        <f t="shared" si="217"/>
        <v>0</v>
      </c>
      <c r="AE604" s="509">
        <v>41</v>
      </c>
      <c r="AF604" s="518"/>
      <c r="AG604" s="517"/>
      <c r="AH604" s="512"/>
      <c r="AI604" s="512"/>
      <c r="AJ604" s="513"/>
      <c r="AK604" s="235">
        <f t="shared" si="218"/>
        <v>0</v>
      </c>
      <c r="AL604" s="235">
        <f t="shared" si="219"/>
        <v>0</v>
      </c>
    </row>
    <row r="605" spans="1:38" x14ac:dyDescent="0.2">
      <c r="A605" s="509">
        <v>9</v>
      </c>
      <c r="B605" s="516"/>
      <c r="C605" s="517"/>
      <c r="D605" s="512"/>
      <c r="E605" s="512"/>
      <c r="F605" s="513"/>
      <c r="G605" s="235">
        <f t="shared" si="212"/>
        <v>0</v>
      </c>
      <c r="H605" s="235">
        <f t="shared" si="213"/>
        <v>0</v>
      </c>
      <c r="I605" s="235"/>
      <c r="O605" s="509">
        <v>20</v>
      </c>
      <c r="P605" s="518"/>
      <c r="Q605" s="517"/>
      <c r="R605" s="515"/>
      <c r="S605" s="512"/>
      <c r="T605" s="513"/>
      <c r="U605" s="235">
        <f t="shared" si="214"/>
        <v>0</v>
      </c>
      <c r="V605" s="235">
        <f t="shared" si="215"/>
        <v>0</v>
      </c>
      <c r="W605" s="509">
        <v>31</v>
      </c>
      <c r="X605" s="516"/>
      <c r="Y605" s="517"/>
      <c r="Z605" s="512"/>
      <c r="AA605" s="512"/>
      <c r="AB605" s="513"/>
      <c r="AC605" s="235">
        <f t="shared" si="216"/>
        <v>0</v>
      </c>
      <c r="AD605" s="235">
        <f t="shared" si="217"/>
        <v>0</v>
      </c>
      <c r="AE605" s="509">
        <v>42</v>
      </c>
      <c r="AF605" s="518"/>
      <c r="AG605" s="517"/>
      <c r="AH605" s="512"/>
      <c r="AI605" s="512"/>
      <c r="AJ605" s="513"/>
      <c r="AK605" s="235">
        <f t="shared" si="218"/>
        <v>0</v>
      </c>
      <c r="AL605" s="235">
        <f t="shared" si="219"/>
        <v>0</v>
      </c>
    </row>
    <row r="606" spans="1:38" x14ac:dyDescent="0.2">
      <c r="A606" s="509">
        <v>10</v>
      </c>
      <c r="B606" s="516"/>
      <c r="C606" s="517"/>
      <c r="D606" s="512"/>
      <c r="E606" s="512"/>
      <c r="F606" s="513"/>
      <c r="G606" s="235">
        <f t="shared" si="212"/>
        <v>0</v>
      </c>
      <c r="H606" s="235">
        <f t="shared" si="213"/>
        <v>0</v>
      </c>
      <c r="I606" s="235"/>
      <c r="O606" s="509">
        <v>21</v>
      </c>
      <c r="P606" s="518"/>
      <c r="Q606" s="517"/>
      <c r="R606" s="515"/>
      <c r="S606" s="512"/>
      <c r="T606" s="513"/>
      <c r="U606" s="235">
        <f t="shared" si="214"/>
        <v>0</v>
      </c>
      <c r="V606" s="235">
        <f t="shared" si="215"/>
        <v>0</v>
      </c>
      <c r="W606" s="509">
        <v>32</v>
      </c>
      <c r="X606" s="516"/>
      <c r="Y606" s="517"/>
      <c r="Z606" s="512"/>
      <c r="AA606" s="512"/>
      <c r="AB606" s="513"/>
      <c r="AC606" s="235">
        <f t="shared" si="216"/>
        <v>0</v>
      </c>
      <c r="AD606" s="235">
        <f t="shared" si="217"/>
        <v>0</v>
      </c>
      <c r="AE606" s="509">
        <v>43</v>
      </c>
      <c r="AF606" s="518"/>
      <c r="AG606" s="517"/>
      <c r="AH606" s="512"/>
      <c r="AI606" s="512"/>
      <c r="AJ606" s="513"/>
      <c r="AK606" s="235">
        <f t="shared" si="218"/>
        <v>0</v>
      </c>
      <c r="AL606" s="235">
        <f t="shared" si="219"/>
        <v>0</v>
      </c>
    </row>
    <row r="607" spans="1:38" ht="13.5" thickBot="1" x14ac:dyDescent="0.25">
      <c r="A607" s="509">
        <v>11</v>
      </c>
      <c r="B607" s="516"/>
      <c r="C607" s="517"/>
      <c r="D607" s="512"/>
      <c r="E607" s="512"/>
      <c r="F607" s="513"/>
      <c r="G607" s="235">
        <f t="shared" si="212"/>
        <v>0</v>
      </c>
      <c r="H607" s="235">
        <f t="shared" si="213"/>
        <v>0</v>
      </c>
      <c r="I607" s="235"/>
      <c r="O607" s="509">
        <v>22</v>
      </c>
      <c r="P607" s="518"/>
      <c r="Q607" s="517"/>
      <c r="R607" s="515"/>
      <c r="S607" s="512"/>
      <c r="T607" s="513"/>
      <c r="U607" s="235">
        <f t="shared" si="214"/>
        <v>0</v>
      </c>
      <c r="V607" s="235">
        <f t="shared" si="215"/>
        <v>0</v>
      </c>
      <c r="W607" s="509">
        <v>33</v>
      </c>
      <c r="X607" s="516"/>
      <c r="Y607" s="517"/>
      <c r="Z607" s="512"/>
      <c r="AA607" s="512"/>
      <c r="AB607" s="513"/>
      <c r="AC607" s="235">
        <f t="shared" si="216"/>
        <v>0</v>
      </c>
      <c r="AD607" s="235">
        <f t="shared" si="217"/>
        <v>0</v>
      </c>
      <c r="AE607" s="519"/>
      <c r="AF607" s="520"/>
      <c r="AG607" s="521"/>
      <c r="AH607" s="521"/>
      <c r="AI607" s="522" t="s">
        <v>3</v>
      </c>
      <c r="AJ607" s="523">
        <f>SUM(F597:F607)+SUM(T597:T607)+SUM(AJ597:AJ606)+SUM(AB597:AB607)</f>
        <v>0</v>
      </c>
      <c r="AK607" s="235"/>
      <c r="AL607" s="235"/>
    </row>
    <row r="608" spans="1:38" x14ac:dyDescent="0.2">
      <c r="E608" s="524"/>
      <c r="G608" s="235"/>
      <c r="H608" s="235"/>
      <c r="I608" s="235"/>
      <c r="P608" s="29"/>
      <c r="S608" s="524"/>
      <c r="U608" s="235"/>
      <c r="V608" s="235"/>
      <c r="W608" s="494"/>
      <c r="AA608" s="524"/>
      <c r="AB608" s="29"/>
      <c r="AC608" s="235"/>
      <c r="AD608" s="235"/>
      <c r="AI608" s="524"/>
      <c r="AK608" s="235"/>
      <c r="AL608" s="235"/>
    </row>
    <row r="609" spans="1:38" x14ac:dyDescent="0.2">
      <c r="E609" s="524"/>
      <c r="G609" s="235"/>
      <c r="H609" s="235"/>
      <c r="I609" s="235"/>
      <c r="P609" s="29"/>
      <c r="S609" s="524"/>
      <c r="U609" s="235"/>
      <c r="V609" s="235"/>
      <c r="W609" s="494"/>
      <c r="AA609" s="524"/>
      <c r="AB609" s="29"/>
      <c r="AC609" s="235"/>
      <c r="AD609" s="235"/>
      <c r="AI609" s="524"/>
      <c r="AK609" s="235"/>
      <c r="AL609" s="235"/>
    </row>
    <row r="610" spans="1:38" x14ac:dyDescent="0.2">
      <c r="E610" s="524"/>
      <c r="G610" s="235"/>
      <c r="H610" s="235"/>
      <c r="I610" s="235"/>
      <c r="P610" s="29"/>
      <c r="S610" s="524"/>
      <c r="U610" s="235"/>
      <c r="V610" s="235"/>
      <c r="W610" s="494"/>
      <c r="AA610" s="524"/>
      <c r="AB610" s="29"/>
      <c r="AC610" s="235"/>
      <c r="AD610" s="235"/>
      <c r="AI610" s="524"/>
      <c r="AK610" s="235"/>
      <c r="AL610" s="235"/>
    </row>
    <row r="611" spans="1:38" x14ac:dyDescent="0.2">
      <c r="E611" s="524"/>
      <c r="G611" s="235"/>
      <c r="H611" s="235"/>
      <c r="I611" s="235"/>
      <c r="P611" s="29"/>
      <c r="S611" s="524"/>
      <c r="U611" s="235"/>
      <c r="V611" s="235"/>
      <c r="W611" s="494"/>
      <c r="AA611" s="524"/>
      <c r="AB611" s="29"/>
      <c r="AC611" s="235"/>
      <c r="AD611" s="235"/>
      <c r="AI611" s="524"/>
      <c r="AK611" s="235"/>
      <c r="AL611" s="235"/>
    </row>
    <row r="612" spans="1:38" x14ac:dyDescent="0.2">
      <c r="E612" s="524"/>
      <c r="G612" s="235"/>
      <c r="H612" s="235"/>
      <c r="I612" s="235"/>
      <c r="P612" s="29"/>
      <c r="S612" s="524"/>
      <c r="U612" s="235"/>
      <c r="V612" s="235"/>
      <c r="W612" s="494"/>
      <c r="AA612" s="524"/>
      <c r="AB612" s="29"/>
      <c r="AC612" s="235"/>
      <c r="AD612" s="235"/>
      <c r="AI612" s="524"/>
      <c r="AK612" s="235"/>
      <c r="AL612" s="235"/>
    </row>
    <row r="613" spans="1:38" x14ac:dyDescent="0.2">
      <c r="E613" s="524"/>
      <c r="G613" s="235"/>
      <c r="H613" s="235"/>
      <c r="I613" s="235"/>
      <c r="P613" s="29"/>
      <c r="S613" s="524"/>
      <c r="U613" s="235"/>
      <c r="V613" s="235"/>
      <c r="W613" s="494"/>
      <c r="AA613" s="524"/>
      <c r="AB613" s="29"/>
      <c r="AC613" s="235"/>
      <c r="AD613" s="235"/>
      <c r="AI613" s="524"/>
      <c r="AK613" s="235"/>
      <c r="AL613" s="235"/>
    </row>
    <row r="614" spans="1:38" ht="13.5" thickBot="1" x14ac:dyDescent="0.25">
      <c r="E614" s="524"/>
      <c r="G614" s="235"/>
      <c r="H614" s="235"/>
      <c r="I614" s="235"/>
      <c r="P614" s="29"/>
      <c r="S614" s="524"/>
      <c r="U614" s="235"/>
      <c r="V614" s="235"/>
      <c r="W614" s="494"/>
      <c r="AA614" s="524"/>
      <c r="AB614" s="29"/>
      <c r="AC614" s="235"/>
      <c r="AD614" s="235"/>
      <c r="AI614" s="524"/>
      <c r="AK614" s="235"/>
      <c r="AL614" s="235"/>
    </row>
    <row r="615" spans="1:38" ht="16.5" customHeight="1" thickBot="1" x14ac:dyDescent="0.25">
      <c r="A615" s="501">
        <v>28</v>
      </c>
      <c r="B615" s="502"/>
      <c r="C615" s="769" t="s">
        <v>33</v>
      </c>
      <c r="D615" s="769" t="s">
        <v>158</v>
      </c>
      <c r="E615" s="769" t="s">
        <v>34</v>
      </c>
      <c r="F615" s="504">
        <f>+$AJ627</f>
        <v>0</v>
      </c>
      <c r="G615" s="235"/>
      <c r="H615" s="235"/>
      <c r="I615" s="235"/>
      <c r="O615" s="501" t="s">
        <v>23</v>
      </c>
      <c r="P615" s="502"/>
      <c r="Q615" s="503" t="s">
        <v>33</v>
      </c>
      <c r="R615" s="769" t="s">
        <v>158</v>
      </c>
      <c r="S615" s="503" t="s">
        <v>34</v>
      </c>
      <c r="T615" s="504">
        <f>+$AJ627</f>
        <v>0</v>
      </c>
      <c r="U615" s="235"/>
      <c r="V615" s="235"/>
      <c r="W615" s="501">
        <v>28</v>
      </c>
      <c r="X615" s="502"/>
      <c r="Y615" s="769" t="s">
        <v>33</v>
      </c>
      <c r="Z615" s="769" t="s">
        <v>158</v>
      </c>
      <c r="AA615" s="769" t="s">
        <v>34</v>
      </c>
      <c r="AB615" s="504">
        <f>+$AJ627</f>
        <v>0</v>
      </c>
      <c r="AC615" s="235"/>
      <c r="AD615" s="235"/>
      <c r="AE615" s="772" t="s">
        <v>23</v>
      </c>
      <c r="AF615" s="502"/>
      <c r="AG615" s="769" t="s">
        <v>33</v>
      </c>
      <c r="AH615" s="769" t="s">
        <v>158</v>
      </c>
      <c r="AI615" s="769" t="s">
        <v>34</v>
      </c>
      <c r="AJ615" s="769" t="s">
        <v>18</v>
      </c>
      <c r="AK615" s="235"/>
      <c r="AL615" s="235"/>
    </row>
    <row r="616" spans="1:38" ht="25.5" x14ac:dyDescent="0.2">
      <c r="A616" s="505" t="s">
        <v>7</v>
      </c>
      <c r="B616" s="506" t="str">
        <f>+" אסמכתא " &amp; B30 &amp;"         חזרה לטבלה "</f>
        <v xml:space="preserve"> אסמכתא          חזרה לטבלה </v>
      </c>
      <c r="C616" s="771"/>
      <c r="D616" s="770"/>
      <c r="E616" s="771"/>
      <c r="F616" s="503" t="s">
        <v>18</v>
      </c>
      <c r="G616" s="235"/>
      <c r="H616" s="235"/>
      <c r="I616" s="235"/>
      <c r="O616" s="505"/>
      <c r="P616" s="506" t="str">
        <f>+" אסמכתא " &amp; B30 &amp;"         חזרה לטבלה "</f>
        <v xml:space="preserve"> אסמכתא          חזרה לטבלה </v>
      </c>
      <c r="Q616" s="507"/>
      <c r="R616" s="770"/>
      <c r="S616" s="507"/>
      <c r="T616" s="503" t="s">
        <v>18</v>
      </c>
      <c r="U616" s="235"/>
      <c r="V616" s="235"/>
      <c r="W616" s="505" t="s">
        <v>7</v>
      </c>
      <c r="X616" s="506" t="str">
        <f>+" אסמכתא " &amp; B30 &amp;"         חזרה לטבלה "</f>
        <v xml:space="preserve"> אסמכתא          חזרה לטבלה </v>
      </c>
      <c r="Y616" s="771"/>
      <c r="Z616" s="770"/>
      <c r="AA616" s="771"/>
      <c r="AB616" s="503" t="s">
        <v>18</v>
      </c>
      <c r="AC616" s="235"/>
      <c r="AD616" s="235"/>
      <c r="AE616" s="773"/>
      <c r="AF616" s="506" t="str">
        <f>+" אסמכתא " &amp; B30 &amp;"         חזרה לטבלה "</f>
        <v xml:space="preserve"> אסמכתא          חזרה לטבלה </v>
      </c>
      <c r="AG616" s="771"/>
      <c r="AH616" s="770"/>
      <c r="AI616" s="771"/>
      <c r="AJ616" s="771"/>
      <c r="AK616" s="235"/>
      <c r="AL616" s="235"/>
    </row>
    <row r="617" spans="1:38" x14ac:dyDescent="0.2">
      <c r="A617" s="509">
        <v>1</v>
      </c>
      <c r="B617" s="516"/>
      <c r="C617" s="517"/>
      <c r="D617" s="512"/>
      <c r="E617" s="512"/>
      <c r="F617" s="513"/>
      <c r="G617" s="235">
        <f t="shared" ref="G617:G627" si="220">IF(AND((COUNTA($C$30)=1),(COUNTA(F617)=1),($C$30&lt;&gt;0),(OR((E617&lt;$C$62),(E617&gt;($E$62+61))))),1,0)</f>
        <v>0</v>
      </c>
      <c r="H617" s="235">
        <f t="shared" ref="H617:H627" si="221">IF(AND((COUNTA($C$30)=1),(COUNTA(F617)=1),($C$30&lt;&gt;0),(OR((D617&lt;$C$62),(D617&gt;($E$62))))),1,0)</f>
        <v>0</v>
      </c>
      <c r="I617" s="235"/>
      <c r="O617" s="509">
        <v>12</v>
      </c>
      <c r="P617" s="518"/>
      <c r="Q617" s="517"/>
      <c r="R617" s="515"/>
      <c r="S617" s="512"/>
      <c r="T617" s="513"/>
      <c r="U617" s="235">
        <f t="shared" ref="U617:U627" si="222">IF(AND((COUNTA($C$30)=1),(COUNTA(T617)=1),($C$30&lt;&gt;0),(OR((S617&lt;$C$62),(S617&gt;($E$62+61))))),1,0)</f>
        <v>0</v>
      </c>
      <c r="V617" s="235">
        <f t="shared" ref="V617:V627" si="223">IF(AND((COUNTA($C$30)=1),(COUNTA(T617)=1),($C$30&lt;&gt;0),(OR((R617&lt;$C$62),(R617&gt;($E$62))))),1,0)</f>
        <v>0</v>
      </c>
      <c r="W617" s="509">
        <v>23</v>
      </c>
      <c r="X617" s="516"/>
      <c r="Y617" s="517"/>
      <c r="Z617" s="512"/>
      <c r="AA617" s="512"/>
      <c r="AB617" s="513"/>
      <c r="AC617" s="235">
        <f t="shared" ref="AC617:AC627" si="224">IF(AND((COUNTA($C$30)=1),(COUNTA(AB617)=1),($C$30&lt;&gt;0),(OR((AA617&lt;$C$62),(AA617&gt;($E$62+61))))),1,0)</f>
        <v>0</v>
      </c>
      <c r="AD617" s="235">
        <f t="shared" ref="AD617:AD627" si="225">IF(AND((COUNTA($C$30)=1),(COUNTA(AB617)=1),($C$30&lt;&gt;0),(OR((Z617&lt;$C$62),(Z617&gt;($E$62))))),1,0)</f>
        <v>0</v>
      </c>
      <c r="AE617" s="509">
        <v>34</v>
      </c>
      <c r="AF617" s="518"/>
      <c r="AG617" s="517"/>
      <c r="AH617" s="512"/>
      <c r="AI617" s="512"/>
      <c r="AJ617" s="513"/>
      <c r="AK617" s="235">
        <f t="shared" ref="AK617:AK626" si="226">IF(AND((COUNTA($C$30)=1),(COUNTA(AJ617)=1),($C$30&lt;&gt;0),(OR((AI617&lt;$C$62),(AI617&gt;($E$62+61))))),1,0)</f>
        <v>0</v>
      </c>
      <c r="AL617" s="235">
        <f t="shared" ref="AL617:AL626" si="227">IF(AND((COUNTA($C$30)=1),(COUNTA(AJ617)=1),($C$30&lt;&gt;0),(OR((AH617&lt;$C$62),(AH617&gt;($E$62))))),1,0)</f>
        <v>0</v>
      </c>
    </row>
    <row r="618" spans="1:38" x14ac:dyDescent="0.2">
      <c r="A618" s="509">
        <v>2</v>
      </c>
      <c r="B618" s="516"/>
      <c r="C618" s="517"/>
      <c r="D618" s="512"/>
      <c r="E618" s="512"/>
      <c r="F618" s="513"/>
      <c r="G618" s="235">
        <f t="shared" si="220"/>
        <v>0</v>
      </c>
      <c r="H618" s="235">
        <f t="shared" si="221"/>
        <v>0</v>
      </c>
      <c r="I618" s="235"/>
      <c r="O618" s="509">
        <v>13</v>
      </c>
      <c r="P618" s="518"/>
      <c r="Q618" s="517"/>
      <c r="R618" s="515"/>
      <c r="S618" s="512"/>
      <c r="T618" s="513"/>
      <c r="U618" s="235">
        <f t="shared" si="222"/>
        <v>0</v>
      </c>
      <c r="V618" s="235">
        <f t="shared" si="223"/>
        <v>0</v>
      </c>
      <c r="W618" s="509">
        <v>24</v>
      </c>
      <c r="X618" s="516"/>
      <c r="Y618" s="517"/>
      <c r="Z618" s="512"/>
      <c r="AA618" s="512"/>
      <c r="AB618" s="513"/>
      <c r="AC618" s="235">
        <f t="shared" si="224"/>
        <v>0</v>
      </c>
      <c r="AD618" s="235">
        <f t="shared" si="225"/>
        <v>0</v>
      </c>
      <c r="AE618" s="509">
        <v>35</v>
      </c>
      <c r="AF618" s="518"/>
      <c r="AG618" s="517"/>
      <c r="AH618" s="512"/>
      <c r="AI618" s="512"/>
      <c r="AJ618" s="513"/>
      <c r="AK618" s="235">
        <f t="shared" si="226"/>
        <v>0</v>
      </c>
      <c r="AL618" s="235">
        <f t="shared" si="227"/>
        <v>0</v>
      </c>
    </row>
    <row r="619" spans="1:38" x14ac:dyDescent="0.2">
      <c r="A619" s="509">
        <v>3</v>
      </c>
      <c r="B619" s="516"/>
      <c r="C619" s="517"/>
      <c r="D619" s="512"/>
      <c r="E619" s="512"/>
      <c r="F619" s="513"/>
      <c r="G619" s="235">
        <f t="shared" si="220"/>
        <v>0</v>
      </c>
      <c r="H619" s="235">
        <f t="shared" si="221"/>
        <v>0</v>
      </c>
      <c r="I619" s="235"/>
      <c r="O619" s="509">
        <v>14</v>
      </c>
      <c r="P619" s="518"/>
      <c r="Q619" s="517"/>
      <c r="R619" s="515"/>
      <c r="S619" s="512"/>
      <c r="T619" s="513"/>
      <c r="U619" s="235">
        <f t="shared" si="222"/>
        <v>0</v>
      </c>
      <c r="V619" s="235">
        <f t="shared" si="223"/>
        <v>0</v>
      </c>
      <c r="W619" s="509">
        <v>25</v>
      </c>
      <c r="X619" s="516"/>
      <c r="Y619" s="517"/>
      <c r="Z619" s="512"/>
      <c r="AA619" s="512"/>
      <c r="AB619" s="513"/>
      <c r="AC619" s="235">
        <f t="shared" si="224"/>
        <v>0</v>
      </c>
      <c r="AD619" s="235">
        <f t="shared" si="225"/>
        <v>0</v>
      </c>
      <c r="AE619" s="509">
        <v>36</v>
      </c>
      <c r="AF619" s="518"/>
      <c r="AG619" s="517"/>
      <c r="AH619" s="512"/>
      <c r="AI619" s="512"/>
      <c r="AJ619" s="513"/>
      <c r="AK619" s="235">
        <f t="shared" si="226"/>
        <v>0</v>
      </c>
      <c r="AL619" s="235">
        <f t="shared" si="227"/>
        <v>0</v>
      </c>
    </row>
    <row r="620" spans="1:38" x14ac:dyDescent="0.2">
      <c r="A620" s="509">
        <v>4</v>
      </c>
      <c r="B620" s="516"/>
      <c r="C620" s="517"/>
      <c r="D620" s="512"/>
      <c r="E620" s="512"/>
      <c r="F620" s="513"/>
      <c r="G620" s="235">
        <f t="shared" si="220"/>
        <v>0</v>
      </c>
      <c r="H620" s="235">
        <f t="shared" si="221"/>
        <v>0</v>
      </c>
      <c r="I620" s="235"/>
      <c r="O620" s="509">
        <v>15</v>
      </c>
      <c r="P620" s="518"/>
      <c r="Q620" s="517"/>
      <c r="R620" s="515"/>
      <c r="S620" s="512"/>
      <c r="T620" s="513"/>
      <c r="U620" s="235">
        <f t="shared" si="222"/>
        <v>0</v>
      </c>
      <c r="V620" s="235">
        <f t="shared" si="223"/>
        <v>0</v>
      </c>
      <c r="W620" s="509">
        <v>26</v>
      </c>
      <c r="X620" s="516"/>
      <c r="Y620" s="517"/>
      <c r="Z620" s="512"/>
      <c r="AA620" s="512"/>
      <c r="AB620" s="513"/>
      <c r="AC620" s="235">
        <f t="shared" si="224"/>
        <v>0</v>
      </c>
      <c r="AD620" s="235">
        <f t="shared" si="225"/>
        <v>0</v>
      </c>
      <c r="AE620" s="509">
        <v>37</v>
      </c>
      <c r="AF620" s="518"/>
      <c r="AG620" s="517"/>
      <c r="AH620" s="512"/>
      <c r="AI620" s="512"/>
      <c r="AJ620" s="513"/>
      <c r="AK620" s="235">
        <f t="shared" si="226"/>
        <v>0</v>
      </c>
      <c r="AL620" s="235">
        <f t="shared" si="227"/>
        <v>0</v>
      </c>
    </row>
    <row r="621" spans="1:38" x14ac:dyDescent="0.2">
      <c r="A621" s="509">
        <v>5</v>
      </c>
      <c r="B621" s="516"/>
      <c r="C621" s="517"/>
      <c r="D621" s="512"/>
      <c r="E621" s="512"/>
      <c r="F621" s="513"/>
      <c r="G621" s="235">
        <f t="shared" si="220"/>
        <v>0</v>
      </c>
      <c r="H621" s="235">
        <f t="shared" si="221"/>
        <v>0</v>
      </c>
      <c r="I621" s="235"/>
      <c r="O621" s="509">
        <v>16</v>
      </c>
      <c r="P621" s="518"/>
      <c r="Q621" s="517"/>
      <c r="R621" s="515"/>
      <c r="S621" s="512"/>
      <c r="T621" s="513"/>
      <c r="U621" s="235">
        <f t="shared" si="222"/>
        <v>0</v>
      </c>
      <c r="V621" s="235">
        <f t="shared" si="223"/>
        <v>0</v>
      </c>
      <c r="W621" s="509">
        <v>27</v>
      </c>
      <c r="X621" s="516"/>
      <c r="Y621" s="517"/>
      <c r="Z621" s="512"/>
      <c r="AA621" s="512"/>
      <c r="AB621" s="513"/>
      <c r="AC621" s="235">
        <f t="shared" si="224"/>
        <v>0</v>
      </c>
      <c r="AD621" s="235">
        <f t="shared" si="225"/>
        <v>0</v>
      </c>
      <c r="AE621" s="509">
        <v>38</v>
      </c>
      <c r="AF621" s="518"/>
      <c r="AG621" s="517"/>
      <c r="AH621" s="512"/>
      <c r="AI621" s="512"/>
      <c r="AJ621" s="513"/>
      <c r="AK621" s="235">
        <f t="shared" si="226"/>
        <v>0</v>
      </c>
      <c r="AL621" s="235">
        <f t="shared" si="227"/>
        <v>0</v>
      </c>
    </row>
    <row r="622" spans="1:38" x14ac:dyDescent="0.2">
      <c r="A622" s="509">
        <v>6</v>
      </c>
      <c r="B622" s="516"/>
      <c r="C622" s="517"/>
      <c r="D622" s="512"/>
      <c r="E622" s="512"/>
      <c r="F622" s="513"/>
      <c r="G622" s="235">
        <f t="shared" si="220"/>
        <v>0</v>
      </c>
      <c r="H622" s="235">
        <f t="shared" si="221"/>
        <v>0</v>
      </c>
      <c r="I622" s="235"/>
      <c r="O622" s="509">
        <v>17</v>
      </c>
      <c r="P622" s="518"/>
      <c r="Q622" s="517"/>
      <c r="R622" s="515"/>
      <c r="S622" s="512"/>
      <c r="T622" s="513"/>
      <c r="U622" s="235">
        <f t="shared" si="222"/>
        <v>0</v>
      </c>
      <c r="V622" s="235">
        <f t="shared" si="223"/>
        <v>0</v>
      </c>
      <c r="W622" s="509">
        <v>28</v>
      </c>
      <c r="X622" s="516"/>
      <c r="Y622" s="517"/>
      <c r="Z622" s="512"/>
      <c r="AA622" s="512"/>
      <c r="AB622" s="513"/>
      <c r="AC622" s="235">
        <f t="shared" si="224"/>
        <v>0</v>
      </c>
      <c r="AD622" s="235">
        <f t="shared" si="225"/>
        <v>0</v>
      </c>
      <c r="AE622" s="509">
        <v>39</v>
      </c>
      <c r="AF622" s="518"/>
      <c r="AG622" s="517"/>
      <c r="AH622" s="512"/>
      <c r="AI622" s="512"/>
      <c r="AJ622" s="513"/>
      <c r="AK622" s="235">
        <f t="shared" si="226"/>
        <v>0</v>
      </c>
      <c r="AL622" s="235">
        <f t="shared" si="227"/>
        <v>0</v>
      </c>
    </row>
    <row r="623" spans="1:38" x14ac:dyDescent="0.2">
      <c r="A623" s="509">
        <v>7</v>
      </c>
      <c r="B623" s="516"/>
      <c r="C623" s="517"/>
      <c r="D623" s="512"/>
      <c r="E623" s="512"/>
      <c r="F623" s="513"/>
      <c r="G623" s="235">
        <f t="shared" si="220"/>
        <v>0</v>
      </c>
      <c r="H623" s="235">
        <f t="shared" si="221"/>
        <v>0</v>
      </c>
      <c r="I623" s="235"/>
      <c r="O623" s="509">
        <v>18</v>
      </c>
      <c r="P623" s="518"/>
      <c r="Q623" s="517"/>
      <c r="R623" s="515"/>
      <c r="S623" s="512"/>
      <c r="T623" s="513"/>
      <c r="U623" s="235">
        <f t="shared" si="222"/>
        <v>0</v>
      </c>
      <c r="V623" s="235">
        <f t="shared" si="223"/>
        <v>0</v>
      </c>
      <c r="W623" s="509">
        <v>29</v>
      </c>
      <c r="X623" s="516"/>
      <c r="Y623" s="517"/>
      <c r="Z623" s="512"/>
      <c r="AA623" s="512"/>
      <c r="AB623" s="513"/>
      <c r="AC623" s="235">
        <f t="shared" si="224"/>
        <v>0</v>
      </c>
      <c r="AD623" s="235">
        <f t="shared" si="225"/>
        <v>0</v>
      </c>
      <c r="AE623" s="509">
        <v>40</v>
      </c>
      <c r="AF623" s="518"/>
      <c r="AG623" s="517"/>
      <c r="AH623" s="512"/>
      <c r="AI623" s="512"/>
      <c r="AJ623" s="513"/>
      <c r="AK623" s="235">
        <f t="shared" si="226"/>
        <v>0</v>
      </c>
      <c r="AL623" s="235">
        <f t="shared" si="227"/>
        <v>0</v>
      </c>
    </row>
    <row r="624" spans="1:38" x14ac:dyDescent="0.2">
      <c r="A624" s="509">
        <v>8</v>
      </c>
      <c r="B624" s="516"/>
      <c r="C624" s="517"/>
      <c r="D624" s="512"/>
      <c r="E624" s="512"/>
      <c r="F624" s="513"/>
      <c r="G624" s="235">
        <f t="shared" si="220"/>
        <v>0</v>
      </c>
      <c r="H624" s="235">
        <f t="shared" si="221"/>
        <v>0</v>
      </c>
      <c r="I624" s="235"/>
      <c r="O624" s="509">
        <v>19</v>
      </c>
      <c r="P624" s="518"/>
      <c r="Q624" s="517"/>
      <c r="R624" s="515"/>
      <c r="S624" s="512"/>
      <c r="T624" s="513"/>
      <c r="U624" s="235">
        <f t="shared" si="222"/>
        <v>0</v>
      </c>
      <c r="V624" s="235">
        <f t="shared" si="223"/>
        <v>0</v>
      </c>
      <c r="W624" s="509">
        <v>30</v>
      </c>
      <c r="X624" s="516"/>
      <c r="Y624" s="517"/>
      <c r="Z624" s="512"/>
      <c r="AA624" s="512"/>
      <c r="AB624" s="513"/>
      <c r="AC624" s="235">
        <f t="shared" si="224"/>
        <v>0</v>
      </c>
      <c r="AD624" s="235">
        <f t="shared" si="225"/>
        <v>0</v>
      </c>
      <c r="AE624" s="509">
        <v>41</v>
      </c>
      <c r="AF624" s="518"/>
      <c r="AG624" s="517"/>
      <c r="AH624" s="512"/>
      <c r="AI624" s="512"/>
      <c r="AJ624" s="513"/>
      <c r="AK624" s="235">
        <f t="shared" si="226"/>
        <v>0</v>
      </c>
      <c r="AL624" s="235">
        <f t="shared" si="227"/>
        <v>0</v>
      </c>
    </row>
    <row r="625" spans="1:38" x14ac:dyDescent="0.2">
      <c r="A625" s="509">
        <v>9</v>
      </c>
      <c r="B625" s="516"/>
      <c r="C625" s="517"/>
      <c r="D625" s="512"/>
      <c r="E625" s="512"/>
      <c r="F625" s="513"/>
      <c r="G625" s="235">
        <f t="shared" si="220"/>
        <v>0</v>
      </c>
      <c r="H625" s="235">
        <f t="shared" si="221"/>
        <v>0</v>
      </c>
      <c r="I625" s="235"/>
      <c r="O625" s="509">
        <v>20</v>
      </c>
      <c r="P625" s="518"/>
      <c r="Q625" s="517"/>
      <c r="R625" s="515"/>
      <c r="S625" s="512"/>
      <c r="T625" s="513"/>
      <c r="U625" s="235">
        <f t="shared" si="222"/>
        <v>0</v>
      </c>
      <c r="V625" s="235">
        <f t="shared" si="223"/>
        <v>0</v>
      </c>
      <c r="W625" s="509">
        <v>31</v>
      </c>
      <c r="X625" s="516"/>
      <c r="Y625" s="517"/>
      <c r="Z625" s="512"/>
      <c r="AA625" s="512"/>
      <c r="AB625" s="513"/>
      <c r="AC625" s="235">
        <f t="shared" si="224"/>
        <v>0</v>
      </c>
      <c r="AD625" s="235">
        <f t="shared" si="225"/>
        <v>0</v>
      </c>
      <c r="AE625" s="509">
        <v>42</v>
      </c>
      <c r="AF625" s="518"/>
      <c r="AG625" s="517"/>
      <c r="AH625" s="512"/>
      <c r="AI625" s="512"/>
      <c r="AJ625" s="513"/>
      <c r="AK625" s="235">
        <f t="shared" si="226"/>
        <v>0</v>
      </c>
      <c r="AL625" s="235">
        <f t="shared" si="227"/>
        <v>0</v>
      </c>
    </row>
    <row r="626" spans="1:38" x14ac:dyDescent="0.2">
      <c r="A626" s="509">
        <v>10</v>
      </c>
      <c r="B626" s="516"/>
      <c r="C626" s="517"/>
      <c r="D626" s="512"/>
      <c r="E626" s="512"/>
      <c r="F626" s="513"/>
      <c r="G626" s="235">
        <f t="shared" si="220"/>
        <v>0</v>
      </c>
      <c r="H626" s="235">
        <f t="shared" si="221"/>
        <v>0</v>
      </c>
      <c r="I626" s="235"/>
      <c r="O626" s="509">
        <v>21</v>
      </c>
      <c r="P626" s="518"/>
      <c r="Q626" s="517"/>
      <c r="R626" s="515"/>
      <c r="S626" s="512"/>
      <c r="T626" s="513"/>
      <c r="U626" s="235">
        <f t="shared" si="222"/>
        <v>0</v>
      </c>
      <c r="V626" s="235">
        <f t="shared" si="223"/>
        <v>0</v>
      </c>
      <c r="W626" s="509">
        <v>32</v>
      </c>
      <c r="X626" s="516"/>
      <c r="Y626" s="517"/>
      <c r="Z626" s="512"/>
      <c r="AA626" s="512"/>
      <c r="AB626" s="513"/>
      <c r="AC626" s="235">
        <f t="shared" si="224"/>
        <v>0</v>
      </c>
      <c r="AD626" s="235">
        <f t="shared" si="225"/>
        <v>0</v>
      </c>
      <c r="AE626" s="509">
        <v>43</v>
      </c>
      <c r="AF626" s="518"/>
      <c r="AG626" s="517"/>
      <c r="AH626" s="512"/>
      <c r="AI626" s="512"/>
      <c r="AJ626" s="513"/>
      <c r="AK626" s="235">
        <f t="shared" si="226"/>
        <v>0</v>
      </c>
      <c r="AL626" s="235">
        <f t="shared" si="227"/>
        <v>0</v>
      </c>
    </row>
    <row r="627" spans="1:38" ht="13.5" thickBot="1" x14ac:dyDescent="0.25">
      <c r="A627" s="509">
        <v>11</v>
      </c>
      <c r="B627" s="516"/>
      <c r="C627" s="517"/>
      <c r="D627" s="512"/>
      <c r="E627" s="512"/>
      <c r="F627" s="513"/>
      <c r="G627" s="235">
        <f t="shared" si="220"/>
        <v>0</v>
      </c>
      <c r="H627" s="235">
        <f t="shared" si="221"/>
        <v>0</v>
      </c>
      <c r="I627" s="235"/>
      <c r="O627" s="509">
        <v>22</v>
      </c>
      <c r="P627" s="518"/>
      <c r="Q627" s="517"/>
      <c r="R627" s="515"/>
      <c r="S627" s="512"/>
      <c r="T627" s="513"/>
      <c r="U627" s="235">
        <f t="shared" si="222"/>
        <v>0</v>
      </c>
      <c r="V627" s="235">
        <f t="shared" si="223"/>
        <v>0</v>
      </c>
      <c r="W627" s="509">
        <v>33</v>
      </c>
      <c r="X627" s="516"/>
      <c r="Y627" s="517"/>
      <c r="Z627" s="512"/>
      <c r="AA627" s="512"/>
      <c r="AB627" s="513"/>
      <c r="AC627" s="235">
        <f t="shared" si="224"/>
        <v>0</v>
      </c>
      <c r="AD627" s="235">
        <f t="shared" si="225"/>
        <v>0</v>
      </c>
      <c r="AE627" s="519"/>
      <c r="AF627" s="520"/>
      <c r="AG627" s="521"/>
      <c r="AH627" s="521"/>
      <c r="AI627" s="522" t="s">
        <v>3</v>
      </c>
      <c r="AJ627" s="523">
        <f>SUM(F617:F627)+SUM(T617:T627)+SUM(AJ617:AJ626)+SUM(AB617:AB627)</f>
        <v>0</v>
      </c>
      <c r="AK627" s="235"/>
      <c r="AL627" s="235"/>
    </row>
    <row r="628" spans="1:38" x14ac:dyDescent="0.2">
      <c r="E628" s="524"/>
      <c r="G628" s="235"/>
      <c r="H628" s="235"/>
      <c r="I628" s="235"/>
      <c r="P628" s="29"/>
      <c r="S628" s="524"/>
      <c r="U628" s="235"/>
      <c r="V628" s="235"/>
      <c r="W628" s="494"/>
      <c r="AA628" s="524"/>
      <c r="AB628" s="29"/>
      <c r="AC628" s="235"/>
      <c r="AD628" s="235"/>
      <c r="AI628" s="524"/>
      <c r="AK628" s="235"/>
      <c r="AL628" s="235"/>
    </row>
    <row r="629" spans="1:38" x14ac:dyDescent="0.2">
      <c r="E629" s="524"/>
      <c r="G629" s="235"/>
      <c r="H629" s="235"/>
      <c r="I629" s="235"/>
      <c r="P629" s="29"/>
      <c r="S629" s="524"/>
      <c r="U629" s="235"/>
      <c r="V629" s="235"/>
      <c r="W629" s="494"/>
      <c r="AA629" s="524"/>
      <c r="AB629" s="29"/>
      <c r="AC629" s="235"/>
      <c r="AD629" s="235"/>
      <c r="AI629" s="524"/>
      <c r="AK629" s="235"/>
      <c r="AL629" s="235"/>
    </row>
    <row r="630" spans="1:38" x14ac:dyDescent="0.2">
      <c r="E630" s="524"/>
      <c r="G630" s="235"/>
      <c r="H630" s="235"/>
      <c r="I630" s="235"/>
      <c r="P630" s="29"/>
      <c r="S630" s="524"/>
      <c r="U630" s="235"/>
      <c r="V630" s="235"/>
      <c r="W630" s="494"/>
      <c r="AA630" s="524"/>
      <c r="AB630" s="29"/>
      <c r="AC630" s="235"/>
      <c r="AD630" s="235"/>
      <c r="AI630" s="524"/>
      <c r="AK630" s="235"/>
      <c r="AL630" s="235"/>
    </row>
    <row r="631" spans="1:38" x14ac:dyDescent="0.2">
      <c r="E631" s="524"/>
      <c r="G631" s="235"/>
      <c r="H631" s="235"/>
      <c r="I631" s="235"/>
      <c r="P631" s="29"/>
      <c r="S631" s="524"/>
      <c r="U631" s="235"/>
      <c r="V631" s="235"/>
      <c r="W631" s="494"/>
      <c r="AA631" s="524"/>
      <c r="AB631" s="29"/>
      <c r="AC631" s="235"/>
      <c r="AD631" s="235"/>
      <c r="AI631" s="524"/>
      <c r="AK631" s="235"/>
      <c r="AL631" s="235"/>
    </row>
    <row r="632" spans="1:38" x14ac:dyDescent="0.2">
      <c r="E632" s="524"/>
      <c r="G632" s="235"/>
      <c r="H632" s="235"/>
      <c r="I632" s="235"/>
      <c r="P632" s="29"/>
      <c r="S632" s="524"/>
      <c r="U632" s="235"/>
      <c r="V632" s="235"/>
      <c r="W632" s="494"/>
      <c r="AA632" s="524"/>
      <c r="AB632" s="29"/>
      <c r="AC632" s="235"/>
      <c r="AD632" s="235"/>
      <c r="AI632" s="524"/>
      <c r="AK632" s="235"/>
      <c r="AL632" s="235"/>
    </row>
    <row r="633" spans="1:38" x14ac:dyDescent="0.2">
      <c r="E633" s="524"/>
      <c r="G633" s="235"/>
      <c r="H633" s="235"/>
      <c r="I633" s="235"/>
      <c r="P633" s="29"/>
      <c r="S633" s="524"/>
      <c r="U633" s="235"/>
      <c r="V633" s="235"/>
      <c r="W633" s="494"/>
      <c r="AA633" s="524"/>
      <c r="AB633" s="29"/>
      <c r="AC633" s="235"/>
      <c r="AD633" s="235"/>
      <c r="AI633" s="524"/>
      <c r="AK633" s="235"/>
      <c r="AL633" s="235"/>
    </row>
    <row r="634" spans="1:38" ht="13.5" thickBot="1" x14ac:dyDescent="0.25">
      <c r="E634" s="524"/>
      <c r="G634" s="235"/>
      <c r="H634" s="235"/>
      <c r="I634" s="235"/>
      <c r="P634" s="29"/>
      <c r="S634" s="524"/>
      <c r="U634" s="235"/>
      <c r="V634" s="235"/>
      <c r="W634" s="494"/>
      <c r="AA634" s="524"/>
      <c r="AB634" s="29"/>
      <c r="AC634" s="235"/>
      <c r="AD634" s="235"/>
      <c r="AI634" s="524"/>
      <c r="AK634" s="235"/>
      <c r="AL634" s="235"/>
    </row>
    <row r="635" spans="1:38" ht="16.5" customHeight="1" thickBot="1" x14ac:dyDescent="0.25">
      <c r="A635" s="501">
        <v>29</v>
      </c>
      <c r="B635" s="502"/>
      <c r="C635" s="769" t="s">
        <v>33</v>
      </c>
      <c r="D635" s="769" t="s">
        <v>158</v>
      </c>
      <c r="E635" s="769" t="s">
        <v>34</v>
      </c>
      <c r="F635" s="504">
        <f>+$AJ647</f>
        <v>0</v>
      </c>
      <c r="G635" s="235"/>
      <c r="H635" s="235"/>
      <c r="I635" s="235"/>
      <c r="O635" s="501" t="s">
        <v>23</v>
      </c>
      <c r="P635" s="502"/>
      <c r="Q635" s="503" t="s">
        <v>33</v>
      </c>
      <c r="R635" s="769" t="s">
        <v>158</v>
      </c>
      <c r="S635" s="503" t="s">
        <v>34</v>
      </c>
      <c r="T635" s="504">
        <f>+$AJ647</f>
        <v>0</v>
      </c>
      <c r="U635" s="235"/>
      <c r="V635" s="235"/>
      <c r="W635" s="501">
        <v>29</v>
      </c>
      <c r="X635" s="502"/>
      <c r="Y635" s="769" t="s">
        <v>33</v>
      </c>
      <c r="Z635" s="769" t="s">
        <v>158</v>
      </c>
      <c r="AA635" s="769" t="s">
        <v>34</v>
      </c>
      <c r="AB635" s="504">
        <f>+$AJ647</f>
        <v>0</v>
      </c>
      <c r="AC635" s="235"/>
      <c r="AD635" s="235"/>
      <c r="AE635" s="772" t="s">
        <v>23</v>
      </c>
      <c r="AF635" s="502"/>
      <c r="AG635" s="769" t="s">
        <v>33</v>
      </c>
      <c r="AH635" s="769" t="s">
        <v>158</v>
      </c>
      <c r="AI635" s="769" t="s">
        <v>34</v>
      </c>
      <c r="AJ635" s="769" t="s">
        <v>18</v>
      </c>
      <c r="AK635" s="235"/>
      <c r="AL635" s="235"/>
    </row>
    <row r="636" spans="1:38" ht="25.5" x14ac:dyDescent="0.2">
      <c r="A636" s="505" t="s">
        <v>7</v>
      </c>
      <c r="B636" s="506" t="str">
        <f>+" אסמכתא " &amp; B31 &amp;"         חזרה לטבלה "</f>
        <v xml:space="preserve"> אסמכתא          חזרה לטבלה </v>
      </c>
      <c r="C636" s="771"/>
      <c r="D636" s="770"/>
      <c r="E636" s="771"/>
      <c r="F636" s="503" t="s">
        <v>18</v>
      </c>
      <c r="G636" s="235"/>
      <c r="H636" s="235"/>
      <c r="I636" s="235"/>
      <c r="O636" s="505"/>
      <c r="P636" s="506" t="str">
        <f>+" אסמכתא " &amp; B31 &amp;"         חזרה לטבלה "</f>
        <v xml:space="preserve"> אסמכתא          חזרה לטבלה </v>
      </c>
      <c r="Q636" s="507"/>
      <c r="R636" s="770"/>
      <c r="S636" s="507"/>
      <c r="T636" s="503" t="s">
        <v>18</v>
      </c>
      <c r="U636" s="235"/>
      <c r="V636" s="235"/>
      <c r="W636" s="505" t="s">
        <v>7</v>
      </c>
      <c r="X636" s="506" t="str">
        <f>+" אסמכתא " &amp; B31 &amp;"         חזרה לטבלה "</f>
        <v xml:space="preserve"> אסמכתא          חזרה לטבלה </v>
      </c>
      <c r="Y636" s="771"/>
      <c r="Z636" s="770"/>
      <c r="AA636" s="771"/>
      <c r="AB636" s="503" t="s">
        <v>18</v>
      </c>
      <c r="AC636" s="235"/>
      <c r="AD636" s="235"/>
      <c r="AE636" s="773"/>
      <c r="AF636" s="506" t="str">
        <f>+" אסמכתא " &amp; B31 &amp;"         חזרה לטבלה "</f>
        <v xml:space="preserve"> אסמכתא          חזרה לטבלה </v>
      </c>
      <c r="AG636" s="771"/>
      <c r="AH636" s="770"/>
      <c r="AI636" s="771"/>
      <c r="AJ636" s="771"/>
      <c r="AK636" s="235"/>
      <c r="AL636" s="235"/>
    </row>
    <row r="637" spans="1:38" x14ac:dyDescent="0.2">
      <c r="A637" s="509">
        <v>1</v>
      </c>
      <c r="B637" s="516"/>
      <c r="C637" s="517"/>
      <c r="D637" s="512"/>
      <c r="E637" s="512"/>
      <c r="F637" s="513"/>
      <c r="G637" s="235">
        <f t="shared" ref="G637:G647" si="228">IF(AND((COUNTA($C$31)=1),(COUNTA(F637)=1),($C$31&lt;&gt;0),(OR((E637&lt;$C$62),(E637&gt;($E$62+61))))),1,0)</f>
        <v>0</v>
      </c>
      <c r="H637" s="235">
        <f t="shared" ref="H637:H647" si="229">IF(AND((COUNTA($C$31)=1),(COUNTA(F637)=1),($C$31&lt;&gt;0),(OR((D637&lt;$C$62),(D637&gt;($E$62))))),1,0)</f>
        <v>0</v>
      </c>
      <c r="I637" s="235"/>
      <c r="O637" s="509">
        <v>12</v>
      </c>
      <c r="P637" s="518"/>
      <c r="Q637" s="517"/>
      <c r="R637" s="515"/>
      <c r="S637" s="512"/>
      <c r="T637" s="513"/>
      <c r="U637" s="235">
        <f t="shared" ref="U637:U647" si="230">IF(AND((COUNTA($C$31)=1),(COUNTA(T637)=1),($C$31&lt;&gt;0),(OR((S637&lt;$C$62),(S637&gt;($E$62+61))))),1,0)</f>
        <v>0</v>
      </c>
      <c r="V637" s="235">
        <f t="shared" ref="V637:V647" si="231">IF(AND((COUNTA($C$31)=1),(COUNTA(T637)=1),($C$31&lt;&gt;0),(OR((R637&lt;$C$62),(R637&gt;($E$62))))),1,0)</f>
        <v>0</v>
      </c>
      <c r="W637" s="509">
        <v>23</v>
      </c>
      <c r="X637" s="516"/>
      <c r="Y637" s="517"/>
      <c r="Z637" s="512"/>
      <c r="AA637" s="512"/>
      <c r="AB637" s="513"/>
      <c r="AC637" s="235">
        <f t="shared" ref="AC637:AC647" si="232">IF(AND((COUNTA($C$31)=1),(COUNTA(AB637)=1),($C$31&lt;&gt;0),(OR((AA637&lt;$C$62),(AA637&gt;($E$62+61))))),1,0)</f>
        <v>0</v>
      </c>
      <c r="AD637" s="235">
        <f t="shared" ref="AD637:AD647" si="233">IF(AND((COUNTA($C$31)=1),(COUNTA(AB637)=1),($C$31&lt;&gt;0),(OR((Z637&lt;$C$62),(Z637&gt;($E$62))))),1,0)</f>
        <v>0</v>
      </c>
      <c r="AE637" s="509">
        <v>34</v>
      </c>
      <c r="AF637" s="518"/>
      <c r="AG637" s="517"/>
      <c r="AH637" s="512"/>
      <c r="AI637" s="512"/>
      <c r="AJ637" s="513"/>
      <c r="AK637" s="235">
        <f t="shared" ref="AK637:AK646" si="234">IF(AND((COUNTA($C$31)=1),(COUNTA(AJ637)=1),($C$31&lt;&gt;0),(OR((AI637&lt;$C$62),(AI637&gt;($E$62+61))))),1,0)</f>
        <v>0</v>
      </c>
      <c r="AL637" s="235">
        <f t="shared" ref="AL637:AL646" si="235">IF(AND((COUNTA($C$31)=1),(COUNTA(AJ637)=1),($C$31&lt;&gt;0),(OR((AH637&lt;$C$62),(AH637&gt;($E$62))))),1,0)</f>
        <v>0</v>
      </c>
    </row>
    <row r="638" spans="1:38" x14ac:dyDescent="0.2">
      <c r="A638" s="509">
        <v>2</v>
      </c>
      <c r="B638" s="516"/>
      <c r="C638" s="517"/>
      <c r="D638" s="512"/>
      <c r="E638" s="512"/>
      <c r="F638" s="513"/>
      <c r="G638" s="235">
        <f t="shared" si="228"/>
        <v>0</v>
      </c>
      <c r="H638" s="235">
        <f t="shared" si="229"/>
        <v>0</v>
      </c>
      <c r="I638" s="235"/>
      <c r="O638" s="509">
        <v>13</v>
      </c>
      <c r="P638" s="518"/>
      <c r="Q638" s="517"/>
      <c r="R638" s="515"/>
      <c r="S638" s="512"/>
      <c r="T638" s="513"/>
      <c r="U638" s="235">
        <f t="shared" si="230"/>
        <v>0</v>
      </c>
      <c r="V638" s="235">
        <f t="shared" si="231"/>
        <v>0</v>
      </c>
      <c r="W638" s="509">
        <v>24</v>
      </c>
      <c r="X638" s="516"/>
      <c r="Y638" s="517"/>
      <c r="Z638" s="512"/>
      <c r="AA638" s="512"/>
      <c r="AB638" s="513"/>
      <c r="AC638" s="235">
        <f t="shared" si="232"/>
        <v>0</v>
      </c>
      <c r="AD638" s="235">
        <f t="shared" si="233"/>
        <v>0</v>
      </c>
      <c r="AE638" s="509">
        <v>35</v>
      </c>
      <c r="AF638" s="518"/>
      <c r="AG638" s="517"/>
      <c r="AH638" s="512"/>
      <c r="AI638" s="512"/>
      <c r="AJ638" s="513"/>
      <c r="AK638" s="235">
        <f t="shared" si="234"/>
        <v>0</v>
      </c>
      <c r="AL638" s="235">
        <f t="shared" si="235"/>
        <v>0</v>
      </c>
    </row>
    <row r="639" spans="1:38" x14ac:dyDescent="0.2">
      <c r="A639" s="509">
        <v>3</v>
      </c>
      <c r="B639" s="516"/>
      <c r="C639" s="517"/>
      <c r="D639" s="512"/>
      <c r="E639" s="512"/>
      <c r="F639" s="513"/>
      <c r="G639" s="235">
        <f t="shared" si="228"/>
        <v>0</v>
      </c>
      <c r="H639" s="235">
        <f t="shared" si="229"/>
        <v>0</v>
      </c>
      <c r="I639" s="235"/>
      <c r="O639" s="509">
        <v>14</v>
      </c>
      <c r="P639" s="518"/>
      <c r="Q639" s="517"/>
      <c r="R639" s="515"/>
      <c r="S639" s="512"/>
      <c r="T639" s="513"/>
      <c r="U639" s="235">
        <f t="shared" si="230"/>
        <v>0</v>
      </c>
      <c r="V639" s="235">
        <f t="shared" si="231"/>
        <v>0</v>
      </c>
      <c r="W639" s="509">
        <v>25</v>
      </c>
      <c r="X639" s="516"/>
      <c r="Y639" s="517"/>
      <c r="Z639" s="512"/>
      <c r="AA639" s="512"/>
      <c r="AB639" s="513"/>
      <c r="AC639" s="235">
        <f t="shared" si="232"/>
        <v>0</v>
      </c>
      <c r="AD639" s="235">
        <f t="shared" si="233"/>
        <v>0</v>
      </c>
      <c r="AE639" s="509">
        <v>36</v>
      </c>
      <c r="AF639" s="518"/>
      <c r="AG639" s="517"/>
      <c r="AH639" s="512"/>
      <c r="AI639" s="512"/>
      <c r="AJ639" s="513"/>
      <c r="AK639" s="235">
        <f t="shared" si="234"/>
        <v>0</v>
      </c>
      <c r="AL639" s="235">
        <f t="shared" si="235"/>
        <v>0</v>
      </c>
    </row>
    <row r="640" spans="1:38" x14ac:dyDescent="0.2">
      <c r="A640" s="509">
        <v>4</v>
      </c>
      <c r="B640" s="516"/>
      <c r="C640" s="517"/>
      <c r="D640" s="512"/>
      <c r="E640" s="512"/>
      <c r="F640" s="513"/>
      <c r="G640" s="235">
        <f t="shared" si="228"/>
        <v>0</v>
      </c>
      <c r="H640" s="235">
        <f t="shared" si="229"/>
        <v>0</v>
      </c>
      <c r="I640" s="235"/>
      <c r="O640" s="509">
        <v>15</v>
      </c>
      <c r="P640" s="518"/>
      <c r="Q640" s="517"/>
      <c r="R640" s="515"/>
      <c r="S640" s="512"/>
      <c r="T640" s="513"/>
      <c r="U640" s="235">
        <f t="shared" si="230"/>
        <v>0</v>
      </c>
      <c r="V640" s="235">
        <f t="shared" si="231"/>
        <v>0</v>
      </c>
      <c r="W640" s="509">
        <v>26</v>
      </c>
      <c r="X640" s="516"/>
      <c r="Y640" s="517"/>
      <c r="Z640" s="512"/>
      <c r="AA640" s="512"/>
      <c r="AB640" s="513"/>
      <c r="AC640" s="235">
        <f t="shared" si="232"/>
        <v>0</v>
      </c>
      <c r="AD640" s="235">
        <f t="shared" si="233"/>
        <v>0</v>
      </c>
      <c r="AE640" s="509">
        <v>37</v>
      </c>
      <c r="AF640" s="518"/>
      <c r="AG640" s="517"/>
      <c r="AH640" s="512"/>
      <c r="AI640" s="512"/>
      <c r="AJ640" s="513"/>
      <c r="AK640" s="235">
        <f t="shared" si="234"/>
        <v>0</v>
      </c>
      <c r="AL640" s="235">
        <f t="shared" si="235"/>
        <v>0</v>
      </c>
    </row>
    <row r="641" spans="1:38" x14ac:dyDescent="0.2">
      <c r="A641" s="509">
        <v>5</v>
      </c>
      <c r="B641" s="516"/>
      <c r="C641" s="517"/>
      <c r="D641" s="512"/>
      <c r="E641" s="512"/>
      <c r="F641" s="513"/>
      <c r="G641" s="235">
        <f t="shared" si="228"/>
        <v>0</v>
      </c>
      <c r="H641" s="235">
        <f t="shared" si="229"/>
        <v>0</v>
      </c>
      <c r="I641" s="235"/>
      <c r="O641" s="509">
        <v>16</v>
      </c>
      <c r="P641" s="518"/>
      <c r="Q641" s="517"/>
      <c r="R641" s="515"/>
      <c r="S641" s="512"/>
      <c r="T641" s="513"/>
      <c r="U641" s="235">
        <f t="shared" si="230"/>
        <v>0</v>
      </c>
      <c r="V641" s="235">
        <f t="shared" si="231"/>
        <v>0</v>
      </c>
      <c r="W641" s="509">
        <v>27</v>
      </c>
      <c r="X641" s="516"/>
      <c r="Y641" s="517"/>
      <c r="Z641" s="512"/>
      <c r="AA641" s="512"/>
      <c r="AB641" s="513"/>
      <c r="AC641" s="235">
        <f t="shared" si="232"/>
        <v>0</v>
      </c>
      <c r="AD641" s="235">
        <f t="shared" si="233"/>
        <v>0</v>
      </c>
      <c r="AE641" s="509">
        <v>38</v>
      </c>
      <c r="AF641" s="518"/>
      <c r="AG641" s="517"/>
      <c r="AH641" s="512"/>
      <c r="AI641" s="512"/>
      <c r="AJ641" s="513"/>
      <c r="AK641" s="235">
        <f t="shared" si="234"/>
        <v>0</v>
      </c>
      <c r="AL641" s="235">
        <f t="shared" si="235"/>
        <v>0</v>
      </c>
    </row>
    <row r="642" spans="1:38" x14ac:dyDescent="0.2">
      <c r="A642" s="509">
        <v>6</v>
      </c>
      <c r="B642" s="516"/>
      <c r="C642" s="517"/>
      <c r="D642" s="512"/>
      <c r="E642" s="512"/>
      <c r="F642" s="513"/>
      <c r="G642" s="235">
        <f t="shared" si="228"/>
        <v>0</v>
      </c>
      <c r="H642" s="235">
        <f t="shared" si="229"/>
        <v>0</v>
      </c>
      <c r="I642" s="235"/>
      <c r="O642" s="509">
        <v>17</v>
      </c>
      <c r="P642" s="518"/>
      <c r="Q642" s="517"/>
      <c r="R642" s="515"/>
      <c r="S642" s="512"/>
      <c r="T642" s="513"/>
      <c r="U642" s="235">
        <f t="shared" si="230"/>
        <v>0</v>
      </c>
      <c r="V642" s="235">
        <f t="shared" si="231"/>
        <v>0</v>
      </c>
      <c r="W642" s="509">
        <v>28</v>
      </c>
      <c r="X642" s="516"/>
      <c r="Y642" s="517"/>
      <c r="Z642" s="512"/>
      <c r="AA642" s="512"/>
      <c r="AB642" s="513"/>
      <c r="AC642" s="235">
        <f t="shared" si="232"/>
        <v>0</v>
      </c>
      <c r="AD642" s="235">
        <f t="shared" si="233"/>
        <v>0</v>
      </c>
      <c r="AE642" s="509">
        <v>39</v>
      </c>
      <c r="AF642" s="518"/>
      <c r="AG642" s="517"/>
      <c r="AH642" s="512"/>
      <c r="AI642" s="512"/>
      <c r="AJ642" s="513"/>
      <c r="AK642" s="235">
        <f t="shared" si="234"/>
        <v>0</v>
      </c>
      <c r="AL642" s="235">
        <f t="shared" si="235"/>
        <v>0</v>
      </c>
    </row>
    <row r="643" spans="1:38" x14ac:dyDescent="0.2">
      <c r="A643" s="509">
        <v>7</v>
      </c>
      <c r="B643" s="516"/>
      <c r="C643" s="517"/>
      <c r="D643" s="512"/>
      <c r="E643" s="512"/>
      <c r="F643" s="513"/>
      <c r="G643" s="235">
        <f t="shared" si="228"/>
        <v>0</v>
      </c>
      <c r="H643" s="235">
        <f t="shared" si="229"/>
        <v>0</v>
      </c>
      <c r="I643" s="235"/>
      <c r="O643" s="509">
        <v>18</v>
      </c>
      <c r="P643" s="518"/>
      <c r="Q643" s="517"/>
      <c r="R643" s="515"/>
      <c r="S643" s="512"/>
      <c r="T643" s="513"/>
      <c r="U643" s="235">
        <f t="shared" si="230"/>
        <v>0</v>
      </c>
      <c r="V643" s="235">
        <f t="shared" si="231"/>
        <v>0</v>
      </c>
      <c r="W643" s="509">
        <v>29</v>
      </c>
      <c r="X643" s="516"/>
      <c r="Y643" s="517"/>
      <c r="Z643" s="512"/>
      <c r="AA643" s="512"/>
      <c r="AB643" s="513"/>
      <c r="AC643" s="235">
        <f t="shared" si="232"/>
        <v>0</v>
      </c>
      <c r="AD643" s="235">
        <f t="shared" si="233"/>
        <v>0</v>
      </c>
      <c r="AE643" s="509">
        <v>40</v>
      </c>
      <c r="AF643" s="518"/>
      <c r="AG643" s="517"/>
      <c r="AH643" s="512"/>
      <c r="AI643" s="512"/>
      <c r="AJ643" s="513"/>
      <c r="AK643" s="235">
        <f t="shared" si="234"/>
        <v>0</v>
      </c>
      <c r="AL643" s="235">
        <f t="shared" si="235"/>
        <v>0</v>
      </c>
    </row>
    <row r="644" spans="1:38" x14ac:dyDescent="0.2">
      <c r="A644" s="509">
        <v>8</v>
      </c>
      <c r="B644" s="516"/>
      <c r="C644" s="517"/>
      <c r="D644" s="512"/>
      <c r="E644" s="512"/>
      <c r="F644" s="513"/>
      <c r="G644" s="235">
        <f t="shared" si="228"/>
        <v>0</v>
      </c>
      <c r="H644" s="235">
        <f t="shared" si="229"/>
        <v>0</v>
      </c>
      <c r="I644" s="235"/>
      <c r="O644" s="509">
        <v>19</v>
      </c>
      <c r="P644" s="518"/>
      <c r="Q644" s="517"/>
      <c r="R644" s="515"/>
      <c r="S644" s="512"/>
      <c r="T644" s="513"/>
      <c r="U644" s="235">
        <f t="shared" si="230"/>
        <v>0</v>
      </c>
      <c r="V644" s="235">
        <f t="shared" si="231"/>
        <v>0</v>
      </c>
      <c r="W644" s="509">
        <v>30</v>
      </c>
      <c r="X644" s="516"/>
      <c r="Y644" s="517"/>
      <c r="Z644" s="512"/>
      <c r="AA644" s="512"/>
      <c r="AB644" s="513"/>
      <c r="AC644" s="235">
        <f t="shared" si="232"/>
        <v>0</v>
      </c>
      <c r="AD644" s="235">
        <f t="shared" si="233"/>
        <v>0</v>
      </c>
      <c r="AE644" s="509">
        <v>41</v>
      </c>
      <c r="AF644" s="518"/>
      <c r="AG644" s="517"/>
      <c r="AH644" s="512"/>
      <c r="AI644" s="512"/>
      <c r="AJ644" s="513"/>
      <c r="AK644" s="235">
        <f t="shared" si="234"/>
        <v>0</v>
      </c>
      <c r="AL644" s="235">
        <f t="shared" si="235"/>
        <v>0</v>
      </c>
    </row>
    <row r="645" spans="1:38" x14ac:dyDescent="0.2">
      <c r="A645" s="509">
        <v>9</v>
      </c>
      <c r="B645" s="516"/>
      <c r="C645" s="517"/>
      <c r="D645" s="512"/>
      <c r="E645" s="512"/>
      <c r="F645" s="513"/>
      <c r="G645" s="235">
        <f t="shared" si="228"/>
        <v>0</v>
      </c>
      <c r="H645" s="235">
        <f t="shared" si="229"/>
        <v>0</v>
      </c>
      <c r="I645" s="235"/>
      <c r="O645" s="509">
        <v>20</v>
      </c>
      <c r="P645" s="518"/>
      <c r="Q645" s="517"/>
      <c r="R645" s="515"/>
      <c r="S645" s="512"/>
      <c r="T645" s="513"/>
      <c r="U645" s="235">
        <f t="shared" si="230"/>
        <v>0</v>
      </c>
      <c r="V645" s="235">
        <f t="shared" si="231"/>
        <v>0</v>
      </c>
      <c r="W645" s="509">
        <v>31</v>
      </c>
      <c r="X645" s="516"/>
      <c r="Y645" s="517"/>
      <c r="Z645" s="512"/>
      <c r="AA645" s="512"/>
      <c r="AB645" s="513"/>
      <c r="AC645" s="235">
        <f t="shared" si="232"/>
        <v>0</v>
      </c>
      <c r="AD645" s="235">
        <f t="shared" si="233"/>
        <v>0</v>
      </c>
      <c r="AE645" s="509">
        <v>42</v>
      </c>
      <c r="AF645" s="518"/>
      <c r="AG645" s="517"/>
      <c r="AH645" s="512"/>
      <c r="AI645" s="512"/>
      <c r="AJ645" s="513"/>
      <c r="AK645" s="235">
        <f t="shared" si="234"/>
        <v>0</v>
      </c>
      <c r="AL645" s="235">
        <f t="shared" si="235"/>
        <v>0</v>
      </c>
    </row>
    <row r="646" spans="1:38" x14ac:dyDescent="0.2">
      <c r="A646" s="509">
        <v>10</v>
      </c>
      <c r="B646" s="516"/>
      <c r="C646" s="517"/>
      <c r="D646" s="512"/>
      <c r="E646" s="512"/>
      <c r="F646" s="513"/>
      <c r="G646" s="235">
        <f t="shared" si="228"/>
        <v>0</v>
      </c>
      <c r="H646" s="235">
        <f t="shared" si="229"/>
        <v>0</v>
      </c>
      <c r="I646" s="235"/>
      <c r="O646" s="509">
        <v>21</v>
      </c>
      <c r="P646" s="518"/>
      <c r="Q646" s="517"/>
      <c r="R646" s="515"/>
      <c r="S646" s="512"/>
      <c r="T646" s="513"/>
      <c r="U646" s="235">
        <f t="shared" si="230"/>
        <v>0</v>
      </c>
      <c r="V646" s="235">
        <f t="shared" si="231"/>
        <v>0</v>
      </c>
      <c r="W646" s="509">
        <v>32</v>
      </c>
      <c r="X646" s="516"/>
      <c r="Y646" s="517"/>
      <c r="Z646" s="512"/>
      <c r="AA646" s="512"/>
      <c r="AB646" s="513"/>
      <c r="AC646" s="235">
        <f t="shared" si="232"/>
        <v>0</v>
      </c>
      <c r="AD646" s="235">
        <f t="shared" si="233"/>
        <v>0</v>
      </c>
      <c r="AE646" s="509">
        <v>43</v>
      </c>
      <c r="AF646" s="518"/>
      <c r="AG646" s="517"/>
      <c r="AH646" s="512"/>
      <c r="AI646" s="512"/>
      <c r="AJ646" s="513"/>
      <c r="AK646" s="235">
        <f t="shared" si="234"/>
        <v>0</v>
      </c>
      <c r="AL646" s="235">
        <f t="shared" si="235"/>
        <v>0</v>
      </c>
    </row>
    <row r="647" spans="1:38" ht="13.5" thickBot="1" x14ac:dyDescent="0.25">
      <c r="A647" s="509">
        <v>11</v>
      </c>
      <c r="B647" s="516"/>
      <c r="C647" s="517"/>
      <c r="D647" s="512"/>
      <c r="E647" s="512"/>
      <c r="F647" s="513"/>
      <c r="G647" s="235">
        <f t="shared" si="228"/>
        <v>0</v>
      </c>
      <c r="H647" s="235">
        <f t="shared" si="229"/>
        <v>0</v>
      </c>
      <c r="I647" s="235"/>
      <c r="O647" s="509">
        <v>22</v>
      </c>
      <c r="P647" s="518"/>
      <c r="Q647" s="517"/>
      <c r="R647" s="515"/>
      <c r="S647" s="512"/>
      <c r="T647" s="513"/>
      <c r="U647" s="235">
        <f t="shared" si="230"/>
        <v>0</v>
      </c>
      <c r="V647" s="235">
        <f t="shared" si="231"/>
        <v>0</v>
      </c>
      <c r="W647" s="509">
        <v>33</v>
      </c>
      <c r="X647" s="516"/>
      <c r="Y647" s="517"/>
      <c r="Z647" s="512"/>
      <c r="AA647" s="512"/>
      <c r="AB647" s="513"/>
      <c r="AC647" s="235">
        <f t="shared" si="232"/>
        <v>0</v>
      </c>
      <c r="AD647" s="235">
        <f t="shared" si="233"/>
        <v>0</v>
      </c>
      <c r="AE647" s="519"/>
      <c r="AF647" s="520"/>
      <c r="AG647" s="521"/>
      <c r="AH647" s="521"/>
      <c r="AI647" s="522" t="s">
        <v>3</v>
      </c>
      <c r="AJ647" s="523">
        <f>SUM(F637:F647)+SUM(T637:T647)+SUM(AJ637:AJ646)+SUM(AB637:AB647)</f>
        <v>0</v>
      </c>
      <c r="AK647" s="235"/>
      <c r="AL647" s="235"/>
    </row>
    <row r="648" spans="1:38" x14ac:dyDescent="0.2">
      <c r="E648" s="524"/>
      <c r="G648" s="235"/>
      <c r="H648" s="235"/>
      <c r="I648" s="235"/>
      <c r="P648" s="29"/>
      <c r="S648" s="524"/>
      <c r="U648" s="235"/>
      <c r="V648" s="235"/>
      <c r="W648" s="494"/>
      <c r="AA648" s="524"/>
      <c r="AB648" s="29"/>
      <c r="AC648" s="235"/>
      <c r="AD648" s="235"/>
      <c r="AI648" s="524"/>
      <c r="AK648" s="235"/>
      <c r="AL648" s="235"/>
    </row>
    <row r="649" spans="1:38" x14ac:dyDescent="0.2">
      <c r="E649" s="524"/>
      <c r="G649" s="235"/>
      <c r="H649" s="235"/>
      <c r="I649" s="235"/>
      <c r="P649" s="29"/>
      <c r="S649" s="524"/>
      <c r="U649" s="235"/>
      <c r="V649" s="235"/>
      <c r="W649" s="494"/>
      <c r="AA649" s="524"/>
      <c r="AB649" s="29"/>
      <c r="AC649" s="235"/>
      <c r="AD649" s="235"/>
      <c r="AI649" s="524"/>
      <c r="AK649" s="235"/>
      <c r="AL649" s="235"/>
    </row>
    <row r="650" spans="1:38" x14ac:dyDescent="0.2">
      <c r="E650" s="524"/>
      <c r="G650" s="235"/>
      <c r="H650" s="235"/>
      <c r="I650" s="235"/>
      <c r="P650" s="29"/>
      <c r="S650" s="524"/>
      <c r="U650" s="235"/>
      <c r="V650" s="235"/>
      <c r="W650" s="494"/>
      <c r="AA650" s="524"/>
      <c r="AB650" s="29"/>
      <c r="AC650" s="235"/>
      <c r="AD650" s="235"/>
      <c r="AI650" s="524"/>
      <c r="AK650" s="235"/>
      <c r="AL650" s="235"/>
    </row>
    <row r="651" spans="1:38" x14ac:dyDescent="0.2">
      <c r="E651" s="524"/>
      <c r="G651" s="235"/>
      <c r="H651" s="235"/>
      <c r="I651" s="235"/>
      <c r="P651" s="29"/>
      <c r="S651" s="524"/>
      <c r="U651" s="235"/>
      <c r="V651" s="235"/>
      <c r="W651" s="494"/>
      <c r="AA651" s="524"/>
      <c r="AB651" s="29"/>
      <c r="AC651" s="235"/>
      <c r="AD651" s="235"/>
      <c r="AI651" s="524"/>
      <c r="AK651" s="235"/>
      <c r="AL651" s="235"/>
    </row>
    <row r="652" spans="1:38" x14ac:dyDescent="0.2">
      <c r="E652" s="524"/>
      <c r="G652" s="235"/>
      <c r="H652" s="235"/>
      <c r="I652" s="235"/>
      <c r="P652" s="29"/>
      <c r="S652" s="524"/>
      <c r="U652" s="235"/>
      <c r="V652" s="235"/>
      <c r="W652" s="494"/>
      <c r="AA652" s="524"/>
      <c r="AB652" s="29"/>
      <c r="AC652" s="235"/>
      <c r="AD652" s="235"/>
      <c r="AI652" s="524"/>
      <c r="AK652" s="235"/>
      <c r="AL652" s="235"/>
    </row>
    <row r="653" spans="1:38" x14ac:dyDescent="0.2">
      <c r="E653" s="524"/>
      <c r="G653" s="235"/>
      <c r="H653" s="235"/>
      <c r="I653" s="235"/>
      <c r="P653" s="29"/>
      <c r="S653" s="524"/>
      <c r="U653" s="235"/>
      <c r="V653" s="235"/>
      <c r="W653" s="494"/>
      <c r="AA653" s="524"/>
      <c r="AB653" s="29"/>
      <c r="AC653" s="235"/>
      <c r="AD653" s="235"/>
      <c r="AI653" s="524"/>
      <c r="AK653" s="235"/>
      <c r="AL653" s="235"/>
    </row>
    <row r="654" spans="1:38" ht="13.5" thickBot="1" x14ac:dyDescent="0.25">
      <c r="E654" s="524"/>
      <c r="G654" s="235"/>
      <c r="H654" s="235"/>
      <c r="I654" s="235"/>
      <c r="P654" s="29"/>
      <c r="S654" s="524"/>
      <c r="U654" s="235"/>
      <c r="V654" s="235"/>
      <c r="W654" s="494"/>
      <c r="AA654" s="524"/>
      <c r="AB654" s="29"/>
      <c r="AC654" s="235"/>
      <c r="AD654" s="235"/>
      <c r="AI654" s="524"/>
      <c r="AK654" s="235"/>
      <c r="AL654" s="235"/>
    </row>
    <row r="655" spans="1:38" ht="16.5" customHeight="1" thickBot="1" x14ac:dyDescent="0.25">
      <c r="A655" s="501">
        <v>30</v>
      </c>
      <c r="B655" s="502"/>
      <c r="C655" s="769" t="s">
        <v>33</v>
      </c>
      <c r="D655" s="769" t="s">
        <v>158</v>
      </c>
      <c r="E655" s="769" t="s">
        <v>34</v>
      </c>
      <c r="F655" s="504">
        <f>+$AJ667</f>
        <v>0</v>
      </c>
      <c r="G655" s="235"/>
      <c r="H655" s="235"/>
      <c r="I655" s="235"/>
      <c r="O655" s="501" t="s">
        <v>23</v>
      </c>
      <c r="P655" s="502"/>
      <c r="Q655" s="503" t="s">
        <v>33</v>
      </c>
      <c r="R655" s="769" t="s">
        <v>158</v>
      </c>
      <c r="S655" s="503" t="s">
        <v>34</v>
      </c>
      <c r="T655" s="504">
        <f>+$AJ667</f>
        <v>0</v>
      </c>
      <c r="U655" s="235"/>
      <c r="V655" s="235"/>
      <c r="W655" s="501">
        <v>30</v>
      </c>
      <c r="X655" s="502"/>
      <c r="Y655" s="769" t="s">
        <v>33</v>
      </c>
      <c r="Z655" s="769" t="s">
        <v>158</v>
      </c>
      <c r="AA655" s="769" t="s">
        <v>34</v>
      </c>
      <c r="AB655" s="504">
        <f>+$AJ667</f>
        <v>0</v>
      </c>
      <c r="AC655" s="235"/>
      <c r="AD655" s="235"/>
      <c r="AE655" s="772" t="s">
        <v>23</v>
      </c>
      <c r="AF655" s="502"/>
      <c r="AG655" s="769" t="s">
        <v>33</v>
      </c>
      <c r="AH655" s="769" t="s">
        <v>158</v>
      </c>
      <c r="AI655" s="769" t="s">
        <v>34</v>
      </c>
      <c r="AJ655" s="769" t="s">
        <v>18</v>
      </c>
      <c r="AK655" s="235"/>
      <c r="AL655" s="235"/>
    </row>
    <row r="656" spans="1:38" ht="25.5" x14ac:dyDescent="0.2">
      <c r="A656" s="505" t="s">
        <v>7</v>
      </c>
      <c r="B656" s="506" t="str">
        <f>+" אסמכתא " &amp; B32 &amp;"         חזרה לטבלה "</f>
        <v xml:space="preserve"> אסמכתא          חזרה לטבלה </v>
      </c>
      <c r="C656" s="771"/>
      <c r="D656" s="770"/>
      <c r="E656" s="771"/>
      <c r="F656" s="503" t="s">
        <v>18</v>
      </c>
      <c r="G656" s="235"/>
      <c r="H656" s="235"/>
      <c r="I656" s="235"/>
      <c r="O656" s="505"/>
      <c r="P656" s="506" t="str">
        <f>+" אסמכתא " &amp; B32 &amp;"         חזרה לטבלה "</f>
        <v xml:space="preserve"> אסמכתא          חזרה לטבלה </v>
      </c>
      <c r="Q656" s="507"/>
      <c r="R656" s="770"/>
      <c r="S656" s="507"/>
      <c r="T656" s="503" t="s">
        <v>18</v>
      </c>
      <c r="U656" s="235"/>
      <c r="V656" s="235"/>
      <c r="W656" s="505" t="s">
        <v>7</v>
      </c>
      <c r="X656" s="506" t="str">
        <f>+" אסמכתא " &amp; B32 &amp;"         חזרה לטבלה "</f>
        <v xml:space="preserve"> אסמכתא          חזרה לטבלה </v>
      </c>
      <c r="Y656" s="771"/>
      <c r="Z656" s="770"/>
      <c r="AA656" s="771"/>
      <c r="AB656" s="503" t="s">
        <v>18</v>
      </c>
      <c r="AC656" s="235"/>
      <c r="AD656" s="235"/>
      <c r="AE656" s="773"/>
      <c r="AF656" s="506" t="str">
        <f>+" אסמכתא " &amp; B32 &amp;"         חזרה לטבלה "</f>
        <v xml:space="preserve"> אסמכתא          חזרה לטבלה </v>
      </c>
      <c r="AG656" s="771"/>
      <c r="AH656" s="770"/>
      <c r="AI656" s="771"/>
      <c r="AJ656" s="771"/>
      <c r="AK656" s="235"/>
      <c r="AL656" s="235"/>
    </row>
    <row r="657" spans="1:38" x14ac:dyDescent="0.2">
      <c r="A657" s="509">
        <v>1</v>
      </c>
      <c r="B657" s="516"/>
      <c r="C657" s="517"/>
      <c r="D657" s="512"/>
      <c r="E657" s="512"/>
      <c r="F657" s="513"/>
      <c r="G657" s="235">
        <f t="shared" ref="G657:G667" si="236">IF(AND((COUNTA($C$32)=1),(COUNTA(F657)=1),($C$32&lt;&gt;0),(OR((E657&lt;$C$62),(E657&gt;($E$62+61))))),1,0)</f>
        <v>0</v>
      </c>
      <c r="H657" s="235">
        <f t="shared" ref="H657:H667" si="237">IF(AND((COUNTA($C$32)=1),(COUNTA(F657)=1),($C$32&lt;&gt;0),(OR((D657&lt;$C$62),(D657&gt;($E$62))))),1,0)</f>
        <v>0</v>
      </c>
      <c r="I657" s="235"/>
      <c r="O657" s="509">
        <v>12</v>
      </c>
      <c r="P657" s="518"/>
      <c r="Q657" s="517"/>
      <c r="R657" s="515"/>
      <c r="S657" s="512"/>
      <c r="T657" s="513"/>
      <c r="U657" s="235">
        <f t="shared" ref="U657:U667" si="238">IF(AND((COUNTA($C$32)=1),(COUNTA(T657)=1),($C$32&lt;&gt;0),(OR((S657&lt;$C$62),(S657&gt;($E$62+61))))),1,0)</f>
        <v>0</v>
      </c>
      <c r="V657" s="235">
        <f t="shared" ref="V657:V667" si="239">IF(AND((COUNTA($C$32)=1),(COUNTA(T657)=1),($C$32&lt;&gt;0),(OR((R657&lt;$C$62),(R657&gt;($E$62))))),1,0)</f>
        <v>0</v>
      </c>
      <c r="W657" s="509">
        <v>23</v>
      </c>
      <c r="X657" s="516"/>
      <c r="Y657" s="517"/>
      <c r="Z657" s="512"/>
      <c r="AA657" s="512"/>
      <c r="AB657" s="513"/>
      <c r="AC657" s="235">
        <f t="shared" ref="AC657:AC667" si="240">IF(AND((COUNTA($C$32)=1),(COUNTA(AB657)=1),($C$32&lt;&gt;0),(OR((AA657&lt;$C$62),(AA657&gt;($E$62+61))))),1,0)</f>
        <v>0</v>
      </c>
      <c r="AD657" s="235">
        <f t="shared" ref="AD657:AD667" si="241">IF(AND((COUNTA($C$32)=1),(COUNTA(AB657)=1),($C$32&lt;&gt;0),(OR((Z657&lt;$C$62),(Z657&gt;($E$62))))),1,0)</f>
        <v>0</v>
      </c>
      <c r="AE657" s="509">
        <v>34</v>
      </c>
      <c r="AF657" s="518"/>
      <c r="AG657" s="517"/>
      <c r="AH657" s="512"/>
      <c r="AI657" s="512"/>
      <c r="AJ657" s="513"/>
      <c r="AK657" s="235">
        <f t="shared" ref="AK657:AK666" si="242">IF(AND((COUNTA($C$32)=1),(COUNTA(AJ657)=1),($C$32&lt;&gt;0),(OR((AI657&lt;$C$62),(AI657&gt;($E$62+61))))),1,0)</f>
        <v>0</v>
      </c>
      <c r="AL657" s="235">
        <f t="shared" ref="AL657:AL666" si="243">IF(AND((COUNTA($C$32)=1),(COUNTA(AJ657)=1),($C$32&lt;&gt;0),(OR((AH657&lt;$C$62),(AH657&gt;($E$62))))),1,0)</f>
        <v>0</v>
      </c>
    </row>
    <row r="658" spans="1:38" x14ac:dyDescent="0.2">
      <c r="A658" s="509">
        <v>2</v>
      </c>
      <c r="B658" s="516"/>
      <c r="C658" s="517"/>
      <c r="D658" s="512"/>
      <c r="E658" s="512"/>
      <c r="F658" s="513"/>
      <c r="G658" s="235">
        <f t="shared" si="236"/>
        <v>0</v>
      </c>
      <c r="H658" s="235">
        <f t="shared" si="237"/>
        <v>0</v>
      </c>
      <c r="I658" s="235"/>
      <c r="O658" s="509">
        <v>13</v>
      </c>
      <c r="P658" s="518"/>
      <c r="Q658" s="517"/>
      <c r="R658" s="515"/>
      <c r="S658" s="512"/>
      <c r="T658" s="513"/>
      <c r="U658" s="235">
        <f t="shared" si="238"/>
        <v>0</v>
      </c>
      <c r="V658" s="235">
        <f t="shared" si="239"/>
        <v>0</v>
      </c>
      <c r="W658" s="509">
        <v>24</v>
      </c>
      <c r="X658" s="516"/>
      <c r="Y658" s="517"/>
      <c r="Z658" s="512"/>
      <c r="AA658" s="512"/>
      <c r="AB658" s="513"/>
      <c r="AC658" s="235">
        <f t="shared" si="240"/>
        <v>0</v>
      </c>
      <c r="AD658" s="235">
        <f t="shared" si="241"/>
        <v>0</v>
      </c>
      <c r="AE658" s="509">
        <v>35</v>
      </c>
      <c r="AF658" s="518"/>
      <c r="AG658" s="517"/>
      <c r="AH658" s="512"/>
      <c r="AI658" s="512"/>
      <c r="AJ658" s="513"/>
      <c r="AK658" s="235">
        <f t="shared" si="242"/>
        <v>0</v>
      </c>
      <c r="AL658" s="235">
        <f t="shared" si="243"/>
        <v>0</v>
      </c>
    </row>
    <row r="659" spans="1:38" x14ac:dyDescent="0.2">
      <c r="A659" s="509">
        <v>3</v>
      </c>
      <c r="B659" s="516"/>
      <c r="C659" s="517"/>
      <c r="D659" s="512"/>
      <c r="E659" s="512"/>
      <c r="F659" s="513"/>
      <c r="G659" s="235">
        <f t="shared" si="236"/>
        <v>0</v>
      </c>
      <c r="H659" s="235">
        <f t="shared" si="237"/>
        <v>0</v>
      </c>
      <c r="I659" s="235"/>
      <c r="O659" s="509">
        <v>14</v>
      </c>
      <c r="P659" s="518"/>
      <c r="Q659" s="517"/>
      <c r="R659" s="515"/>
      <c r="S659" s="512"/>
      <c r="T659" s="513"/>
      <c r="U659" s="235">
        <f t="shared" si="238"/>
        <v>0</v>
      </c>
      <c r="V659" s="235">
        <f t="shared" si="239"/>
        <v>0</v>
      </c>
      <c r="W659" s="509">
        <v>25</v>
      </c>
      <c r="X659" s="516"/>
      <c r="Y659" s="517"/>
      <c r="Z659" s="512"/>
      <c r="AA659" s="512"/>
      <c r="AB659" s="513"/>
      <c r="AC659" s="235">
        <f t="shared" si="240"/>
        <v>0</v>
      </c>
      <c r="AD659" s="235">
        <f t="shared" si="241"/>
        <v>0</v>
      </c>
      <c r="AE659" s="509">
        <v>36</v>
      </c>
      <c r="AF659" s="518"/>
      <c r="AG659" s="517"/>
      <c r="AH659" s="512"/>
      <c r="AI659" s="512"/>
      <c r="AJ659" s="513"/>
      <c r="AK659" s="235">
        <f t="shared" si="242"/>
        <v>0</v>
      </c>
      <c r="AL659" s="235">
        <f t="shared" si="243"/>
        <v>0</v>
      </c>
    </row>
    <row r="660" spans="1:38" x14ac:dyDescent="0.2">
      <c r="A660" s="509">
        <v>4</v>
      </c>
      <c r="B660" s="516"/>
      <c r="C660" s="517"/>
      <c r="D660" s="512"/>
      <c r="E660" s="512"/>
      <c r="F660" s="513"/>
      <c r="G660" s="235">
        <f t="shared" si="236"/>
        <v>0</v>
      </c>
      <c r="H660" s="235">
        <f t="shared" si="237"/>
        <v>0</v>
      </c>
      <c r="I660" s="235"/>
      <c r="O660" s="509">
        <v>15</v>
      </c>
      <c r="P660" s="518"/>
      <c r="Q660" s="517"/>
      <c r="R660" s="515"/>
      <c r="S660" s="512"/>
      <c r="T660" s="513"/>
      <c r="U660" s="235">
        <f t="shared" si="238"/>
        <v>0</v>
      </c>
      <c r="V660" s="235">
        <f t="shared" si="239"/>
        <v>0</v>
      </c>
      <c r="W660" s="509">
        <v>26</v>
      </c>
      <c r="X660" s="516"/>
      <c r="Y660" s="517"/>
      <c r="Z660" s="512"/>
      <c r="AA660" s="512"/>
      <c r="AB660" s="513"/>
      <c r="AC660" s="235">
        <f t="shared" si="240"/>
        <v>0</v>
      </c>
      <c r="AD660" s="235">
        <f t="shared" si="241"/>
        <v>0</v>
      </c>
      <c r="AE660" s="509">
        <v>37</v>
      </c>
      <c r="AF660" s="518"/>
      <c r="AG660" s="517"/>
      <c r="AH660" s="512"/>
      <c r="AI660" s="512"/>
      <c r="AJ660" s="513"/>
      <c r="AK660" s="235">
        <f t="shared" si="242"/>
        <v>0</v>
      </c>
      <c r="AL660" s="235">
        <f t="shared" si="243"/>
        <v>0</v>
      </c>
    </row>
    <row r="661" spans="1:38" x14ac:dyDescent="0.2">
      <c r="A661" s="509">
        <v>5</v>
      </c>
      <c r="B661" s="516"/>
      <c r="C661" s="517"/>
      <c r="D661" s="512"/>
      <c r="E661" s="512"/>
      <c r="F661" s="513"/>
      <c r="G661" s="235">
        <f t="shared" si="236"/>
        <v>0</v>
      </c>
      <c r="H661" s="235">
        <f t="shared" si="237"/>
        <v>0</v>
      </c>
      <c r="I661" s="235"/>
      <c r="O661" s="509">
        <v>16</v>
      </c>
      <c r="P661" s="518"/>
      <c r="Q661" s="517"/>
      <c r="R661" s="515"/>
      <c r="S661" s="512"/>
      <c r="T661" s="513"/>
      <c r="U661" s="235">
        <f t="shared" si="238"/>
        <v>0</v>
      </c>
      <c r="V661" s="235">
        <f t="shared" si="239"/>
        <v>0</v>
      </c>
      <c r="W661" s="509">
        <v>27</v>
      </c>
      <c r="X661" s="516"/>
      <c r="Y661" s="517"/>
      <c r="Z661" s="512"/>
      <c r="AA661" s="512"/>
      <c r="AB661" s="513"/>
      <c r="AC661" s="235">
        <f t="shared" si="240"/>
        <v>0</v>
      </c>
      <c r="AD661" s="235">
        <f t="shared" si="241"/>
        <v>0</v>
      </c>
      <c r="AE661" s="509">
        <v>38</v>
      </c>
      <c r="AF661" s="518"/>
      <c r="AG661" s="517"/>
      <c r="AH661" s="512"/>
      <c r="AI661" s="512"/>
      <c r="AJ661" s="513"/>
      <c r="AK661" s="235">
        <f t="shared" si="242"/>
        <v>0</v>
      </c>
      <c r="AL661" s="235">
        <f t="shared" si="243"/>
        <v>0</v>
      </c>
    </row>
    <row r="662" spans="1:38" x14ac:dyDescent="0.2">
      <c r="A662" s="509">
        <v>6</v>
      </c>
      <c r="B662" s="516"/>
      <c r="C662" s="517"/>
      <c r="D662" s="512"/>
      <c r="E662" s="512"/>
      <c r="F662" s="513"/>
      <c r="G662" s="235">
        <f t="shared" si="236"/>
        <v>0</v>
      </c>
      <c r="H662" s="235">
        <f t="shared" si="237"/>
        <v>0</v>
      </c>
      <c r="I662" s="235"/>
      <c r="O662" s="509">
        <v>17</v>
      </c>
      <c r="P662" s="518"/>
      <c r="Q662" s="517"/>
      <c r="R662" s="515"/>
      <c r="S662" s="512"/>
      <c r="T662" s="513"/>
      <c r="U662" s="235">
        <f t="shared" si="238"/>
        <v>0</v>
      </c>
      <c r="V662" s="235">
        <f t="shared" si="239"/>
        <v>0</v>
      </c>
      <c r="W662" s="509">
        <v>28</v>
      </c>
      <c r="X662" s="516"/>
      <c r="Y662" s="517"/>
      <c r="Z662" s="512"/>
      <c r="AA662" s="512"/>
      <c r="AB662" s="513"/>
      <c r="AC662" s="235">
        <f t="shared" si="240"/>
        <v>0</v>
      </c>
      <c r="AD662" s="235">
        <f t="shared" si="241"/>
        <v>0</v>
      </c>
      <c r="AE662" s="509">
        <v>39</v>
      </c>
      <c r="AF662" s="518"/>
      <c r="AG662" s="517"/>
      <c r="AH662" s="512"/>
      <c r="AI662" s="512"/>
      <c r="AJ662" s="513"/>
      <c r="AK662" s="235">
        <f t="shared" si="242"/>
        <v>0</v>
      </c>
      <c r="AL662" s="235">
        <f t="shared" si="243"/>
        <v>0</v>
      </c>
    </row>
    <row r="663" spans="1:38" x14ac:dyDescent="0.2">
      <c r="A663" s="509">
        <v>7</v>
      </c>
      <c r="B663" s="516"/>
      <c r="C663" s="517"/>
      <c r="D663" s="512"/>
      <c r="E663" s="512"/>
      <c r="F663" s="513"/>
      <c r="G663" s="235">
        <f t="shared" si="236"/>
        <v>0</v>
      </c>
      <c r="H663" s="235">
        <f t="shared" si="237"/>
        <v>0</v>
      </c>
      <c r="I663" s="235"/>
      <c r="O663" s="509">
        <v>18</v>
      </c>
      <c r="P663" s="518"/>
      <c r="Q663" s="517"/>
      <c r="R663" s="515"/>
      <c r="S663" s="512"/>
      <c r="T663" s="513"/>
      <c r="U663" s="235">
        <f t="shared" si="238"/>
        <v>0</v>
      </c>
      <c r="V663" s="235">
        <f t="shared" si="239"/>
        <v>0</v>
      </c>
      <c r="W663" s="509">
        <v>29</v>
      </c>
      <c r="X663" s="516"/>
      <c r="Y663" s="517"/>
      <c r="Z663" s="512"/>
      <c r="AA663" s="512"/>
      <c r="AB663" s="513"/>
      <c r="AC663" s="235">
        <f t="shared" si="240"/>
        <v>0</v>
      </c>
      <c r="AD663" s="235">
        <f t="shared" si="241"/>
        <v>0</v>
      </c>
      <c r="AE663" s="509">
        <v>40</v>
      </c>
      <c r="AF663" s="518"/>
      <c r="AG663" s="517"/>
      <c r="AH663" s="512"/>
      <c r="AI663" s="512"/>
      <c r="AJ663" s="513"/>
      <c r="AK663" s="235">
        <f t="shared" si="242"/>
        <v>0</v>
      </c>
      <c r="AL663" s="235">
        <f t="shared" si="243"/>
        <v>0</v>
      </c>
    </row>
    <row r="664" spans="1:38" x14ac:dyDescent="0.2">
      <c r="A664" s="509">
        <v>8</v>
      </c>
      <c r="B664" s="516"/>
      <c r="C664" s="517"/>
      <c r="D664" s="512"/>
      <c r="E664" s="512"/>
      <c r="F664" s="513"/>
      <c r="G664" s="235">
        <f t="shared" si="236"/>
        <v>0</v>
      </c>
      <c r="H664" s="235">
        <f t="shared" si="237"/>
        <v>0</v>
      </c>
      <c r="I664" s="235"/>
      <c r="O664" s="509">
        <v>19</v>
      </c>
      <c r="P664" s="518"/>
      <c r="Q664" s="517"/>
      <c r="R664" s="515"/>
      <c r="S664" s="512"/>
      <c r="T664" s="513"/>
      <c r="U664" s="235">
        <f t="shared" si="238"/>
        <v>0</v>
      </c>
      <c r="V664" s="235">
        <f t="shared" si="239"/>
        <v>0</v>
      </c>
      <c r="W664" s="509">
        <v>30</v>
      </c>
      <c r="X664" s="516"/>
      <c r="Y664" s="517"/>
      <c r="Z664" s="512"/>
      <c r="AA664" s="512"/>
      <c r="AB664" s="513"/>
      <c r="AC664" s="235">
        <f t="shared" si="240"/>
        <v>0</v>
      </c>
      <c r="AD664" s="235">
        <f t="shared" si="241"/>
        <v>0</v>
      </c>
      <c r="AE664" s="509">
        <v>41</v>
      </c>
      <c r="AF664" s="518"/>
      <c r="AG664" s="517"/>
      <c r="AH664" s="512"/>
      <c r="AI664" s="512"/>
      <c r="AJ664" s="513"/>
      <c r="AK664" s="235">
        <f t="shared" si="242"/>
        <v>0</v>
      </c>
      <c r="AL664" s="235">
        <f t="shared" si="243"/>
        <v>0</v>
      </c>
    </row>
    <row r="665" spans="1:38" x14ac:dyDescent="0.2">
      <c r="A665" s="509">
        <v>9</v>
      </c>
      <c r="B665" s="516"/>
      <c r="C665" s="517"/>
      <c r="D665" s="512"/>
      <c r="E665" s="512"/>
      <c r="F665" s="513"/>
      <c r="G665" s="235">
        <f t="shared" si="236"/>
        <v>0</v>
      </c>
      <c r="H665" s="235">
        <f t="shared" si="237"/>
        <v>0</v>
      </c>
      <c r="I665" s="235"/>
      <c r="O665" s="509">
        <v>20</v>
      </c>
      <c r="P665" s="518"/>
      <c r="Q665" s="517"/>
      <c r="R665" s="515"/>
      <c r="S665" s="512"/>
      <c r="T665" s="513"/>
      <c r="U665" s="235">
        <f t="shared" si="238"/>
        <v>0</v>
      </c>
      <c r="V665" s="235">
        <f t="shared" si="239"/>
        <v>0</v>
      </c>
      <c r="W665" s="509">
        <v>31</v>
      </c>
      <c r="X665" s="516"/>
      <c r="Y665" s="517"/>
      <c r="Z665" s="512"/>
      <c r="AA665" s="512"/>
      <c r="AB665" s="513"/>
      <c r="AC665" s="235">
        <f t="shared" si="240"/>
        <v>0</v>
      </c>
      <c r="AD665" s="235">
        <f t="shared" si="241"/>
        <v>0</v>
      </c>
      <c r="AE665" s="509">
        <v>42</v>
      </c>
      <c r="AF665" s="518"/>
      <c r="AG665" s="517"/>
      <c r="AH665" s="512"/>
      <c r="AI665" s="512"/>
      <c r="AJ665" s="513"/>
      <c r="AK665" s="235">
        <f t="shared" si="242"/>
        <v>0</v>
      </c>
      <c r="AL665" s="235">
        <f t="shared" si="243"/>
        <v>0</v>
      </c>
    </row>
    <row r="666" spans="1:38" x14ac:dyDescent="0.2">
      <c r="A666" s="509">
        <v>10</v>
      </c>
      <c r="B666" s="516"/>
      <c r="C666" s="517"/>
      <c r="D666" s="512"/>
      <c r="E666" s="512"/>
      <c r="F666" s="513"/>
      <c r="G666" s="235">
        <f t="shared" si="236"/>
        <v>0</v>
      </c>
      <c r="H666" s="235">
        <f t="shared" si="237"/>
        <v>0</v>
      </c>
      <c r="I666" s="235"/>
      <c r="O666" s="509">
        <v>21</v>
      </c>
      <c r="P666" s="518"/>
      <c r="Q666" s="517"/>
      <c r="R666" s="515"/>
      <c r="S666" s="512"/>
      <c r="T666" s="513"/>
      <c r="U666" s="235">
        <f t="shared" si="238"/>
        <v>0</v>
      </c>
      <c r="V666" s="235">
        <f t="shared" si="239"/>
        <v>0</v>
      </c>
      <c r="W666" s="509">
        <v>32</v>
      </c>
      <c r="X666" s="516"/>
      <c r="Y666" s="517"/>
      <c r="Z666" s="512"/>
      <c r="AA666" s="512"/>
      <c r="AB666" s="513"/>
      <c r="AC666" s="235">
        <f t="shared" si="240"/>
        <v>0</v>
      </c>
      <c r="AD666" s="235">
        <f t="shared" si="241"/>
        <v>0</v>
      </c>
      <c r="AE666" s="509">
        <v>43</v>
      </c>
      <c r="AF666" s="518"/>
      <c r="AG666" s="517"/>
      <c r="AH666" s="512"/>
      <c r="AI666" s="512"/>
      <c r="AJ666" s="513"/>
      <c r="AK666" s="235">
        <f t="shared" si="242"/>
        <v>0</v>
      </c>
      <c r="AL666" s="235">
        <f t="shared" si="243"/>
        <v>0</v>
      </c>
    </row>
    <row r="667" spans="1:38" ht="13.5" thickBot="1" x14ac:dyDescent="0.25">
      <c r="A667" s="509">
        <v>11</v>
      </c>
      <c r="B667" s="516"/>
      <c r="C667" s="517"/>
      <c r="D667" s="512"/>
      <c r="E667" s="512"/>
      <c r="F667" s="513"/>
      <c r="G667" s="235">
        <f t="shared" si="236"/>
        <v>0</v>
      </c>
      <c r="H667" s="235">
        <f t="shared" si="237"/>
        <v>0</v>
      </c>
      <c r="I667" s="235"/>
      <c r="O667" s="509">
        <v>22</v>
      </c>
      <c r="P667" s="518"/>
      <c r="Q667" s="517"/>
      <c r="R667" s="515"/>
      <c r="S667" s="512"/>
      <c r="T667" s="513"/>
      <c r="U667" s="235">
        <f t="shared" si="238"/>
        <v>0</v>
      </c>
      <c r="V667" s="235">
        <f t="shared" si="239"/>
        <v>0</v>
      </c>
      <c r="W667" s="509">
        <v>33</v>
      </c>
      <c r="X667" s="516"/>
      <c r="Y667" s="517"/>
      <c r="Z667" s="512"/>
      <c r="AA667" s="512"/>
      <c r="AB667" s="513"/>
      <c r="AC667" s="235">
        <f t="shared" si="240"/>
        <v>0</v>
      </c>
      <c r="AD667" s="235">
        <f t="shared" si="241"/>
        <v>0</v>
      </c>
      <c r="AE667" s="519"/>
      <c r="AF667" s="520"/>
      <c r="AG667" s="521"/>
      <c r="AH667" s="521"/>
      <c r="AI667" s="522" t="s">
        <v>3</v>
      </c>
      <c r="AJ667" s="523">
        <f>SUM(F657:F667)+SUM(T657:T667)+SUM(AJ657:AJ666)+SUM(AB657:AB667)</f>
        <v>0</v>
      </c>
      <c r="AK667" s="235"/>
      <c r="AL667" s="235"/>
    </row>
    <row r="668" spans="1:38" x14ac:dyDescent="0.2">
      <c r="G668" s="235"/>
      <c r="H668" s="235"/>
      <c r="I668" s="235"/>
      <c r="P668" s="29"/>
      <c r="U668" s="235"/>
      <c r="V668" s="235"/>
      <c r="AB668" s="29"/>
      <c r="AC668" s="235"/>
      <c r="AD668" s="235"/>
      <c r="AK668" s="235"/>
      <c r="AL668" s="235"/>
    </row>
    <row r="669" spans="1:38" x14ac:dyDescent="0.2">
      <c r="G669" s="235"/>
      <c r="H669" s="235"/>
      <c r="I669" s="235"/>
      <c r="P669" s="29"/>
      <c r="U669" s="235"/>
      <c r="V669" s="235"/>
      <c r="AB669" s="29"/>
      <c r="AC669" s="235"/>
      <c r="AD669" s="235"/>
      <c r="AK669" s="235"/>
      <c r="AL669" s="235"/>
    </row>
    <row r="670" spans="1:38" x14ac:dyDescent="0.2">
      <c r="G670" s="235"/>
      <c r="H670" s="235"/>
      <c r="I670" s="235"/>
      <c r="P670" s="29"/>
      <c r="U670" s="235"/>
      <c r="V670" s="235"/>
      <c r="AB670" s="29"/>
      <c r="AC670" s="235"/>
      <c r="AD670" s="235"/>
      <c r="AK670" s="235"/>
      <c r="AL670" s="235"/>
    </row>
    <row r="671" spans="1:38" x14ac:dyDescent="0.2">
      <c r="G671" s="235"/>
      <c r="H671" s="235"/>
      <c r="I671" s="235"/>
      <c r="P671" s="29"/>
      <c r="U671" s="235"/>
      <c r="V671" s="235"/>
      <c r="AB671" s="29"/>
      <c r="AC671" s="235"/>
      <c r="AD671" s="235"/>
      <c r="AK671" s="235"/>
      <c r="AL671" s="235"/>
    </row>
    <row r="672" spans="1:38" x14ac:dyDescent="0.2">
      <c r="G672" s="235"/>
      <c r="H672" s="235"/>
      <c r="I672" s="235"/>
      <c r="P672" s="29"/>
      <c r="U672" s="235"/>
      <c r="V672" s="235"/>
      <c r="AB672" s="29"/>
      <c r="AC672" s="235"/>
      <c r="AD672" s="235"/>
      <c r="AK672" s="235"/>
      <c r="AL672" s="235"/>
    </row>
    <row r="673" spans="1:38" x14ac:dyDescent="0.2">
      <c r="G673" s="235"/>
      <c r="H673" s="235"/>
      <c r="I673" s="235"/>
      <c r="P673" s="29"/>
      <c r="U673" s="235"/>
      <c r="V673" s="235"/>
      <c r="AB673" s="29"/>
      <c r="AC673" s="235"/>
      <c r="AD673" s="235"/>
      <c r="AK673" s="235"/>
      <c r="AL673" s="235"/>
    </row>
    <row r="674" spans="1:38" ht="13.5" thickBot="1" x14ac:dyDescent="0.25">
      <c r="G674" s="235"/>
      <c r="H674" s="235"/>
      <c r="I674" s="235"/>
      <c r="P674" s="29"/>
      <c r="U674" s="235"/>
      <c r="V674" s="235"/>
      <c r="AB674" s="29"/>
      <c r="AC674" s="235"/>
      <c r="AD674" s="235"/>
      <c r="AK674" s="235"/>
      <c r="AL674" s="235"/>
    </row>
    <row r="675" spans="1:38" ht="16.5" customHeight="1" thickBot="1" x14ac:dyDescent="0.25">
      <c r="A675" s="501">
        <v>31</v>
      </c>
      <c r="B675" s="502"/>
      <c r="C675" s="769" t="s">
        <v>33</v>
      </c>
      <c r="D675" s="769" t="s">
        <v>158</v>
      </c>
      <c r="E675" s="769" t="s">
        <v>34</v>
      </c>
      <c r="F675" s="504">
        <f>+$AJ687</f>
        <v>0</v>
      </c>
      <c r="G675" s="235"/>
      <c r="H675" s="235"/>
      <c r="I675" s="235"/>
      <c r="O675" s="501" t="s">
        <v>23</v>
      </c>
      <c r="P675" s="502"/>
      <c r="Q675" s="503" t="s">
        <v>33</v>
      </c>
      <c r="R675" s="769" t="s">
        <v>158</v>
      </c>
      <c r="S675" s="503" t="s">
        <v>34</v>
      </c>
      <c r="T675" s="504">
        <f>+$AJ687</f>
        <v>0</v>
      </c>
      <c r="U675" s="235"/>
      <c r="V675" s="235"/>
      <c r="W675" s="501">
        <v>31</v>
      </c>
      <c r="X675" s="502"/>
      <c r="Y675" s="769" t="s">
        <v>33</v>
      </c>
      <c r="Z675" s="769" t="s">
        <v>158</v>
      </c>
      <c r="AA675" s="769" t="s">
        <v>34</v>
      </c>
      <c r="AB675" s="504">
        <f>+$AJ687</f>
        <v>0</v>
      </c>
      <c r="AC675" s="235"/>
      <c r="AD675" s="235"/>
      <c r="AE675" s="772" t="s">
        <v>23</v>
      </c>
      <c r="AF675" s="502"/>
      <c r="AG675" s="769" t="s">
        <v>33</v>
      </c>
      <c r="AH675" s="769" t="s">
        <v>158</v>
      </c>
      <c r="AI675" s="769" t="s">
        <v>34</v>
      </c>
      <c r="AJ675" s="769" t="s">
        <v>18</v>
      </c>
      <c r="AK675" s="235"/>
      <c r="AL675" s="235"/>
    </row>
    <row r="676" spans="1:38" ht="25.5" x14ac:dyDescent="0.2">
      <c r="A676" s="505" t="s">
        <v>7</v>
      </c>
      <c r="B676" s="506" t="str">
        <f>+" אסמכתא " &amp;B33 &amp;"         חזרה לטבלה "</f>
        <v xml:space="preserve"> אסמכתא          חזרה לטבלה </v>
      </c>
      <c r="C676" s="771"/>
      <c r="D676" s="770"/>
      <c r="E676" s="771"/>
      <c r="F676" s="503" t="s">
        <v>18</v>
      </c>
      <c r="G676" s="235"/>
      <c r="H676" s="235"/>
      <c r="I676" s="235"/>
      <c r="O676" s="505"/>
      <c r="P676" s="506" t="str">
        <f>+" אסמכתא " &amp;B33 &amp;"         חזרה לטבלה "</f>
        <v xml:space="preserve"> אסמכתא          חזרה לטבלה </v>
      </c>
      <c r="Q676" s="507"/>
      <c r="R676" s="770"/>
      <c r="S676" s="507"/>
      <c r="T676" s="503" t="s">
        <v>18</v>
      </c>
      <c r="U676" s="235"/>
      <c r="V676" s="235"/>
      <c r="W676" s="505" t="s">
        <v>7</v>
      </c>
      <c r="X676" s="506" t="str">
        <f>+" אסמכתא " &amp;B33 &amp;"         חזרה לטבלה "</f>
        <v xml:space="preserve"> אסמכתא          חזרה לטבלה </v>
      </c>
      <c r="Y676" s="771"/>
      <c r="Z676" s="770"/>
      <c r="AA676" s="771"/>
      <c r="AB676" s="503" t="s">
        <v>18</v>
      </c>
      <c r="AC676" s="235"/>
      <c r="AD676" s="235"/>
      <c r="AE676" s="773"/>
      <c r="AF676" s="506" t="str">
        <f>+" אסמכתא " &amp;B33 &amp;"         חזרה לטבלה "</f>
        <v xml:space="preserve"> אסמכתא          חזרה לטבלה </v>
      </c>
      <c r="AG676" s="771"/>
      <c r="AH676" s="770"/>
      <c r="AI676" s="771"/>
      <c r="AJ676" s="771"/>
      <c r="AK676" s="235"/>
      <c r="AL676" s="235"/>
    </row>
    <row r="677" spans="1:38" x14ac:dyDescent="0.2">
      <c r="A677" s="509">
        <v>1</v>
      </c>
      <c r="B677" s="516"/>
      <c r="C677" s="517"/>
      <c r="D677" s="512"/>
      <c r="E677" s="512"/>
      <c r="F677" s="513"/>
      <c r="G677" s="235">
        <f t="shared" ref="G677:G687" si="244">IF(AND((COUNTA($C$33)=1),(COUNTA(F677)=1),($C$33&lt;&gt;0),(OR((E677&lt;$C$62),(E677&gt;($E$62+61))))),1,0)</f>
        <v>0</v>
      </c>
      <c r="H677" s="235">
        <f t="shared" ref="H677:H687" si="245">IF(AND((COUNTA($C$33)=1),(COUNTA(F677)=1),($C$33&lt;&gt;0),(OR((D677&lt;$C$62),(D677&gt;($E$62))))),1,0)</f>
        <v>0</v>
      </c>
      <c r="I677" s="235"/>
      <c r="O677" s="509">
        <v>12</v>
      </c>
      <c r="P677" s="518"/>
      <c r="Q677" s="517"/>
      <c r="R677" s="515"/>
      <c r="S677" s="512"/>
      <c r="T677" s="513"/>
      <c r="U677" s="235">
        <f t="shared" ref="U677:U687" si="246">IF(AND((COUNTA($C$33)=1),(COUNTA(T677)=1),($C$33&lt;&gt;0),(OR((S677&lt;$C$62),(S677&gt;($E$62+61))))),1,0)</f>
        <v>0</v>
      </c>
      <c r="V677" s="235">
        <f t="shared" ref="V677:V687" si="247">IF(AND((COUNTA($C$33)=1),(COUNTA(T677)=1),($C$33&lt;&gt;0),(OR((R677&lt;$C$62),(R677&gt;($E$62))))),1,0)</f>
        <v>0</v>
      </c>
      <c r="W677" s="509">
        <v>23</v>
      </c>
      <c r="X677" s="516"/>
      <c r="Y677" s="517"/>
      <c r="Z677" s="512"/>
      <c r="AA677" s="512"/>
      <c r="AB677" s="513"/>
      <c r="AC677" s="235">
        <f t="shared" ref="AC677:AC687" si="248">IF(AND((COUNTA($C$33)=1),(COUNTA(AB677)=1),($C$33&lt;&gt;0),(OR((AA677&lt;$C$62),(AA677&gt;($E$62+61))))),1,0)</f>
        <v>0</v>
      </c>
      <c r="AD677" s="235">
        <f t="shared" ref="AD677:AD687" si="249">IF(AND((COUNTA($C$33)=1),(COUNTA(AB677)=1),($C$33&lt;&gt;0),(OR((Z677&lt;$C$62),(Z677&gt;($E$62))))),1,0)</f>
        <v>0</v>
      </c>
      <c r="AE677" s="509">
        <v>34</v>
      </c>
      <c r="AF677" s="518"/>
      <c r="AG677" s="517"/>
      <c r="AH677" s="512"/>
      <c r="AI677" s="512"/>
      <c r="AJ677" s="513"/>
      <c r="AK677" s="235">
        <f t="shared" ref="AK677:AK686" si="250">IF(AND((COUNTA($C$33)=1),(COUNTA(AJ677)=1),($C$33&lt;&gt;0),(OR((AI677&lt;$C$62),(AI677&gt;($E$62+61))))),1,0)</f>
        <v>0</v>
      </c>
      <c r="AL677" s="235">
        <f t="shared" ref="AL677:AL686" si="251">IF(AND((COUNTA($C$33)=1),(COUNTA(AJ677)=1),($C$33&lt;&gt;0),(OR((AH677&lt;$C$62),(AH677&gt;($E$62))))),1,0)</f>
        <v>0</v>
      </c>
    </row>
    <row r="678" spans="1:38" x14ac:dyDescent="0.2">
      <c r="A678" s="509">
        <v>2</v>
      </c>
      <c r="B678" s="516"/>
      <c r="C678" s="517"/>
      <c r="D678" s="512"/>
      <c r="E678" s="512"/>
      <c r="F678" s="513"/>
      <c r="G678" s="235">
        <f t="shared" si="244"/>
        <v>0</v>
      </c>
      <c r="H678" s="235">
        <f t="shared" si="245"/>
        <v>0</v>
      </c>
      <c r="I678" s="235"/>
      <c r="O678" s="509">
        <v>13</v>
      </c>
      <c r="P678" s="518"/>
      <c r="Q678" s="517"/>
      <c r="R678" s="515"/>
      <c r="S678" s="512"/>
      <c r="T678" s="513"/>
      <c r="U678" s="235">
        <f t="shared" si="246"/>
        <v>0</v>
      </c>
      <c r="V678" s="235">
        <f t="shared" si="247"/>
        <v>0</v>
      </c>
      <c r="W678" s="509">
        <v>24</v>
      </c>
      <c r="X678" s="516"/>
      <c r="Y678" s="517"/>
      <c r="Z678" s="512"/>
      <c r="AA678" s="512"/>
      <c r="AB678" s="513"/>
      <c r="AC678" s="235">
        <f t="shared" si="248"/>
        <v>0</v>
      </c>
      <c r="AD678" s="235">
        <f t="shared" si="249"/>
        <v>0</v>
      </c>
      <c r="AE678" s="509">
        <v>35</v>
      </c>
      <c r="AF678" s="518"/>
      <c r="AG678" s="517"/>
      <c r="AH678" s="512"/>
      <c r="AI678" s="512"/>
      <c r="AJ678" s="513"/>
      <c r="AK678" s="235">
        <f t="shared" si="250"/>
        <v>0</v>
      </c>
      <c r="AL678" s="235">
        <f t="shared" si="251"/>
        <v>0</v>
      </c>
    </row>
    <row r="679" spans="1:38" x14ac:dyDescent="0.2">
      <c r="A679" s="509">
        <v>3</v>
      </c>
      <c r="B679" s="516"/>
      <c r="C679" s="517"/>
      <c r="D679" s="512"/>
      <c r="E679" s="512"/>
      <c r="F679" s="513"/>
      <c r="G679" s="235">
        <f t="shared" si="244"/>
        <v>0</v>
      </c>
      <c r="H679" s="235">
        <f t="shared" si="245"/>
        <v>0</v>
      </c>
      <c r="I679" s="235"/>
      <c r="O679" s="509">
        <v>14</v>
      </c>
      <c r="P679" s="518"/>
      <c r="Q679" s="517"/>
      <c r="R679" s="515"/>
      <c r="S679" s="512"/>
      <c r="T679" s="513"/>
      <c r="U679" s="235">
        <f t="shared" si="246"/>
        <v>0</v>
      </c>
      <c r="V679" s="235">
        <f t="shared" si="247"/>
        <v>0</v>
      </c>
      <c r="W679" s="509">
        <v>25</v>
      </c>
      <c r="X679" s="516"/>
      <c r="Y679" s="517"/>
      <c r="Z679" s="512"/>
      <c r="AA679" s="512"/>
      <c r="AB679" s="513"/>
      <c r="AC679" s="235">
        <f t="shared" si="248"/>
        <v>0</v>
      </c>
      <c r="AD679" s="235">
        <f t="shared" si="249"/>
        <v>0</v>
      </c>
      <c r="AE679" s="509">
        <v>36</v>
      </c>
      <c r="AF679" s="518"/>
      <c r="AG679" s="517"/>
      <c r="AH679" s="512"/>
      <c r="AI679" s="512"/>
      <c r="AJ679" s="513"/>
      <c r="AK679" s="235">
        <f t="shared" si="250"/>
        <v>0</v>
      </c>
      <c r="AL679" s="235">
        <f t="shared" si="251"/>
        <v>0</v>
      </c>
    </row>
    <row r="680" spans="1:38" x14ac:dyDescent="0.2">
      <c r="A680" s="509">
        <v>4</v>
      </c>
      <c r="B680" s="516"/>
      <c r="C680" s="517"/>
      <c r="D680" s="512"/>
      <c r="E680" s="512"/>
      <c r="F680" s="513"/>
      <c r="G680" s="235">
        <f t="shared" si="244"/>
        <v>0</v>
      </c>
      <c r="H680" s="235">
        <f t="shared" si="245"/>
        <v>0</v>
      </c>
      <c r="I680" s="235"/>
      <c r="O680" s="509">
        <v>15</v>
      </c>
      <c r="P680" s="518"/>
      <c r="Q680" s="517"/>
      <c r="R680" s="515"/>
      <c r="S680" s="512"/>
      <c r="T680" s="513"/>
      <c r="U680" s="235">
        <f t="shared" si="246"/>
        <v>0</v>
      </c>
      <c r="V680" s="235">
        <f t="shared" si="247"/>
        <v>0</v>
      </c>
      <c r="W680" s="509">
        <v>26</v>
      </c>
      <c r="X680" s="516"/>
      <c r="Y680" s="517"/>
      <c r="Z680" s="512"/>
      <c r="AA680" s="512"/>
      <c r="AB680" s="513"/>
      <c r="AC680" s="235">
        <f t="shared" si="248"/>
        <v>0</v>
      </c>
      <c r="AD680" s="235">
        <f t="shared" si="249"/>
        <v>0</v>
      </c>
      <c r="AE680" s="509">
        <v>37</v>
      </c>
      <c r="AF680" s="518"/>
      <c r="AG680" s="517"/>
      <c r="AH680" s="512"/>
      <c r="AI680" s="512"/>
      <c r="AJ680" s="513"/>
      <c r="AK680" s="235">
        <f t="shared" si="250"/>
        <v>0</v>
      </c>
      <c r="AL680" s="235">
        <f t="shared" si="251"/>
        <v>0</v>
      </c>
    </row>
    <row r="681" spans="1:38" x14ac:dyDescent="0.2">
      <c r="A681" s="509">
        <v>5</v>
      </c>
      <c r="B681" s="516"/>
      <c r="C681" s="517"/>
      <c r="D681" s="512"/>
      <c r="E681" s="512"/>
      <c r="F681" s="513"/>
      <c r="G681" s="235">
        <f t="shared" si="244"/>
        <v>0</v>
      </c>
      <c r="H681" s="235">
        <f t="shared" si="245"/>
        <v>0</v>
      </c>
      <c r="I681" s="235"/>
      <c r="O681" s="509">
        <v>16</v>
      </c>
      <c r="P681" s="518"/>
      <c r="Q681" s="517"/>
      <c r="R681" s="515"/>
      <c r="S681" s="512"/>
      <c r="T681" s="513"/>
      <c r="U681" s="235">
        <f t="shared" si="246"/>
        <v>0</v>
      </c>
      <c r="V681" s="235">
        <f t="shared" si="247"/>
        <v>0</v>
      </c>
      <c r="W681" s="509">
        <v>27</v>
      </c>
      <c r="X681" s="516"/>
      <c r="Y681" s="517"/>
      <c r="Z681" s="512"/>
      <c r="AA681" s="512"/>
      <c r="AB681" s="513"/>
      <c r="AC681" s="235">
        <f t="shared" si="248"/>
        <v>0</v>
      </c>
      <c r="AD681" s="235">
        <f t="shared" si="249"/>
        <v>0</v>
      </c>
      <c r="AE681" s="509">
        <v>38</v>
      </c>
      <c r="AF681" s="518"/>
      <c r="AG681" s="517"/>
      <c r="AH681" s="512"/>
      <c r="AI681" s="512"/>
      <c r="AJ681" s="513"/>
      <c r="AK681" s="235">
        <f t="shared" si="250"/>
        <v>0</v>
      </c>
      <c r="AL681" s="235">
        <f t="shared" si="251"/>
        <v>0</v>
      </c>
    </row>
    <row r="682" spans="1:38" x14ac:dyDescent="0.2">
      <c r="A682" s="509">
        <v>6</v>
      </c>
      <c r="B682" s="516"/>
      <c r="C682" s="517"/>
      <c r="D682" s="512"/>
      <c r="E682" s="512"/>
      <c r="F682" s="513"/>
      <c r="G682" s="235">
        <f t="shared" si="244"/>
        <v>0</v>
      </c>
      <c r="H682" s="235">
        <f t="shared" si="245"/>
        <v>0</v>
      </c>
      <c r="I682" s="235"/>
      <c r="O682" s="509">
        <v>17</v>
      </c>
      <c r="P682" s="518"/>
      <c r="Q682" s="517"/>
      <c r="R682" s="515"/>
      <c r="S682" s="512"/>
      <c r="T682" s="513"/>
      <c r="U682" s="235">
        <f t="shared" si="246"/>
        <v>0</v>
      </c>
      <c r="V682" s="235">
        <f t="shared" si="247"/>
        <v>0</v>
      </c>
      <c r="W682" s="509">
        <v>28</v>
      </c>
      <c r="X682" s="516"/>
      <c r="Y682" s="517"/>
      <c r="Z682" s="512"/>
      <c r="AA682" s="512"/>
      <c r="AB682" s="513"/>
      <c r="AC682" s="235">
        <f t="shared" si="248"/>
        <v>0</v>
      </c>
      <c r="AD682" s="235">
        <f t="shared" si="249"/>
        <v>0</v>
      </c>
      <c r="AE682" s="509">
        <v>39</v>
      </c>
      <c r="AF682" s="518"/>
      <c r="AG682" s="517"/>
      <c r="AH682" s="512"/>
      <c r="AI682" s="512"/>
      <c r="AJ682" s="513"/>
      <c r="AK682" s="235">
        <f t="shared" si="250"/>
        <v>0</v>
      </c>
      <c r="AL682" s="235">
        <f t="shared" si="251"/>
        <v>0</v>
      </c>
    </row>
    <row r="683" spans="1:38" x14ac:dyDescent="0.2">
      <c r="A683" s="509">
        <v>7</v>
      </c>
      <c r="B683" s="516"/>
      <c r="C683" s="517"/>
      <c r="D683" s="512"/>
      <c r="E683" s="512"/>
      <c r="F683" s="513"/>
      <c r="G683" s="235">
        <f t="shared" si="244"/>
        <v>0</v>
      </c>
      <c r="H683" s="235">
        <f t="shared" si="245"/>
        <v>0</v>
      </c>
      <c r="I683" s="235"/>
      <c r="O683" s="509">
        <v>18</v>
      </c>
      <c r="P683" s="518"/>
      <c r="Q683" s="517"/>
      <c r="R683" s="515"/>
      <c r="S683" s="512"/>
      <c r="T683" s="513"/>
      <c r="U683" s="235">
        <f t="shared" si="246"/>
        <v>0</v>
      </c>
      <c r="V683" s="235">
        <f t="shared" si="247"/>
        <v>0</v>
      </c>
      <c r="W683" s="509">
        <v>29</v>
      </c>
      <c r="X683" s="516"/>
      <c r="Y683" s="517"/>
      <c r="Z683" s="512"/>
      <c r="AA683" s="512"/>
      <c r="AB683" s="513"/>
      <c r="AC683" s="235">
        <f t="shared" si="248"/>
        <v>0</v>
      </c>
      <c r="AD683" s="235">
        <f t="shared" si="249"/>
        <v>0</v>
      </c>
      <c r="AE683" s="509">
        <v>40</v>
      </c>
      <c r="AF683" s="518"/>
      <c r="AG683" s="517"/>
      <c r="AH683" s="512"/>
      <c r="AI683" s="512"/>
      <c r="AJ683" s="513"/>
      <c r="AK683" s="235">
        <f t="shared" si="250"/>
        <v>0</v>
      </c>
      <c r="AL683" s="235">
        <f t="shared" si="251"/>
        <v>0</v>
      </c>
    </row>
    <row r="684" spans="1:38" x14ac:dyDescent="0.2">
      <c r="A684" s="509">
        <v>8</v>
      </c>
      <c r="B684" s="516"/>
      <c r="C684" s="517"/>
      <c r="D684" s="512"/>
      <c r="E684" s="512"/>
      <c r="F684" s="513"/>
      <c r="G684" s="235">
        <f t="shared" si="244"/>
        <v>0</v>
      </c>
      <c r="H684" s="235">
        <f t="shared" si="245"/>
        <v>0</v>
      </c>
      <c r="I684" s="235"/>
      <c r="O684" s="509">
        <v>19</v>
      </c>
      <c r="P684" s="518"/>
      <c r="Q684" s="517"/>
      <c r="R684" s="515"/>
      <c r="S684" s="512"/>
      <c r="T684" s="513"/>
      <c r="U684" s="235">
        <f t="shared" si="246"/>
        <v>0</v>
      </c>
      <c r="V684" s="235">
        <f t="shared" si="247"/>
        <v>0</v>
      </c>
      <c r="W684" s="509">
        <v>30</v>
      </c>
      <c r="X684" s="516"/>
      <c r="Y684" s="517"/>
      <c r="Z684" s="512"/>
      <c r="AA684" s="512"/>
      <c r="AB684" s="513"/>
      <c r="AC684" s="235">
        <f t="shared" si="248"/>
        <v>0</v>
      </c>
      <c r="AD684" s="235">
        <f t="shared" si="249"/>
        <v>0</v>
      </c>
      <c r="AE684" s="509">
        <v>41</v>
      </c>
      <c r="AF684" s="518"/>
      <c r="AG684" s="517"/>
      <c r="AH684" s="512"/>
      <c r="AI684" s="512"/>
      <c r="AJ684" s="513"/>
      <c r="AK684" s="235">
        <f t="shared" si="250"/>
        <v>0</v>
      </c>
      <c r="AL684" s="235">
        <f t="shared" si="251"/>
        <v>0</v>
      </c>
    </row>
    <row r="685" spans="1:38" x14ac:dyDescent="0.2">
      <c r="A685" s="509">
        <v>9</v>
      </c>
      <c r="B685" s="516"/>
      <c r="C685" s="517"/>
      <c r="D685" s="512"/>
      <c r="E685" s="512"/>
      <c r="F685" s="513"/>
      <c r="G685" s="235">
        <f t="shared" si="244"/>
        <v>0</v>
      </c>
      <c r="H685" s="235">
        <f t="shared" si="245"/>
        <v>0</v>
      </c>
      <c r="I685" s="235"/>
      <c r="O685" s="509">
        <v>20</v>
      </c>
      <c r="P685" s="518"/>
      <c r="Q685" s="517"/>
      <c r="R685" s="515"/>
      <c r="S685" s="512"/>
      <c r="T685" s="513"/>
      <c r="U685" s="235">
        <f t="shared" si="246"/>
        <v>0</v>
      </c>
      <c r="V685" s="235">
        <f t="shared" si="247"/>
        <v>0</v>
      </c>
      <c r="W685" s="509">
        <v>31</v>
      </c>
      <c r="X685" s="516"/>
      <c r="Y685" s="517"/>
      <c r="Z685" s="512"/>
      <c r="AA685" s="512"/>
      <c r="AB685" s="513"/>
      <c r="AC685" s="235">
        <f t="shared" si="248"/>
        <v>0</v>
      </c>
      <c r="AD685" s="235">
        <f t="shared" si="249"/>
        <v>0</v>
      </c>
      <c r="AE685" s="509">
        <v>42</v>
      </c>
      <c r="AF685" s="518"/>
      <c r="AG685" s="517"/>
      <c r="AH685" s="512"/>
      <c r="AI685" s="512"/>
      <c r="AJ685" s="513"/>
      <c r="AK685" s="235">
        <f t="shared" si="250"/>
        <v>0</v>
      </c>
      <c r="AL685" s="235">
        <f t="shared" si="251"/>
        <v>0</v>
      </c>
    </row>
    <row r="686" spans="1:38" x14ac:dyDescent="0.2">
      <c r="A686" s="509">
        <v>10</v>
      </c>
      <c r="B686" s="516"/>
      <c r="C686" s="517"/>
      <c r="D686" s="512"/>
      <c r="E686" s="512"/>
      <c r="F686" s="513"/>
      <c r="G686" s="235">
        <f t="shared" si="244"/>
        <v>0</v>
      </c>
      <c r="H686" s="235">
        <f t="shared" si="245"/>
        <v>0</v>
      </c>
      <c r="I686" s="235"/>
      <c r="O686" s="509">
        <v>21</v>
      </c>
      <c r="P686" s="518"/>
      <c r="Q686" s="517"/>
      <c r="R686" s="515"/>
      <c r="S686" s="512"/>
      <c r="T686" s="513"/>
      <c r="U686" s="235">
        <f t="shared" si="246"/>
        <v>0</v>
      </c>
      <c r="V686" s="235">
        <f t="shared" si="247"/>
        <v>0</v>
      </c>
      <c r="W686" s="509">
        <v>32</v>
      </c>
      <c r="X686" s="516"/>
      <c r="Y686" s="517"/>
      <c r="Z686" s="512"/>
      <c r="AA686" s="512"/>
      <c r="AB686" s="513"/>
      <c r="AC686" s="235">
        <f t="shared" si="248"/>
        <v>0</v>
      </c>
      <c r="AD686" s="235">
        <f t="shared" si="249"/>
        <v>0</v>
      </c>
      <c r="AE686" s="509">
        <v>43</v>
      </c>
      <c r="AF686" s="518"/>
      <c r="AG686" s="517"/>
      <c r="AH686" s="512"/>
      <c r="AI686" s="512"/>
      <c r="AJ686" s="513"/>
      <c r="AK686" s="235">
        <f t="shared" si="250"/>
        <v>0</v>
      </c>
      <c r="AL686" s="235">
        <f t="shared" si="251"/>
        <v>0</v>
      </c>
    </row>
    <row r="687" spans="1:38" ht="13.5" thickBot="1" x14ac:dyDescent="0.25">
      <c r="A687" s="509">
        <v>11</v>
      </c>
      <c r="B687" s="516"/>
      <c r="C687" s="517"/>
      <c r="D687" s="512"/>
      <c r="E687" s="512"/>
      <c r="F687" s="513"/>
      <c r="G687" s="235">
        <f t="shared" si="244"/>
        <v>0</v>
      </c>
      <c r="H687" s="235">
        <f t="shared" si="245"/>
        <v>0</v>
      </c>
      <c r="I687" s="235"/>
      <c r="O687" s="509">
        <v>22</v>
      </c>
      <c r="P687" s="518"/>
      <c r="Q687" s="517"/>
      <c r="R687" s="515"/>
      <c r="S687" s="512"/>
      <c r="T687" s="513"/>
      <c r="U687" s="235">
        <f t="shared" si="246"/>
        <v>0</v>
      </c>
      <c r="V687" s="235">
        <f t="shared" si="247"/>
        <v>0</v>
      </c>
      <c r="W687" s="509">
        <v>33</v>
      </c>
      <c r="X687" s="516"/>
      <c r="Y687" s="517"/>
      <c r="Z687" s="512"/>
      <c r="AA687" s="512"/>
      <c r="AB687" s="513"/>
      <c r="AC687" s="235">
        <f t="shared" si="248"/>
        <v>0</v>
      </c>
      <c r="AD687" s="235">
        <f t="shared" si="249"/>
        <v>0</v>
      </c>
      <c r="AE687" s="519"/>
      <c r="AF687" s="520"/>
      <c r="AG687" s="521"/>
      <c r="AH687" s="521"/>
      <c r="AI687" s="522" t="s">
        <v>3</v>
      </c>
      <c r="AJ687" s="523">
        <f>SUM(F677:F687)+SUM(T677:T687)+SUM(AJ677:AJ686)+SUM(AB677:AB687)</f>
        <v>0</v>
      </c>
      <c r="AK687" s="235"/>
      <c r="AL687" s="235"/>
    </row>
    <row r="688" spans="1:38" x14ac:dyDescent="0.2">
      <c r="G688" s="235"/>
      <c r="H688" s="235"/>
      <c r="I688" s="235"/>
      <c r="P688" s="29"/>
      <c r="U688" s="235"/>
      <c r="V688" s="235"/>
      <c r="AB688" s="29"/>
      <c r="AC688" s="235"/>
      <c r="AD688" s="235"/>
      <c r="AK688" s="235"/>
      <c r="AL688" s="235"/>
    </row>
    <row r="689" spans="1:38" x14ac:dyDescent="0.2">
      <c r="G689" s="235"/>
      <c r="H689" s="235"/>
      <c r="I689" s="235"/>
      <c r="P689" s="29"/>
      <c r="U689" s="235"/>
      <c r="V689" s="235"/>
      <c r="AB689" s="29"/>
      <c r="AC689" s="235"/>
      <c r="AD689" s="235"/>
      <c r="AK689" s="235"/>
      <c r="AL689" s="235"/>
    </row>
    <row r="690" spans="1:38" x14ac:dyDescent="0.2">
      <c r="G690" s="235"/>
      <c r="H690" s="235"/>
      <c r="I690" s="235"/>
      <c r="P690" s="29"/>
      <c r="U690" s="235"/>
      <c r="V690" s="235"/>
      <c r="AB690" s="29"/>
      <c r="AC690" s="235"/>
      <c r="AD690" s="235"/>
      <c r="AK690" s="235"/>
      <c r="AL690" s="235"/>
    </row>
    <row r="691" spans="1:38" x14ac:dyDescent="0.2">
      <c r="G691" s="235"/>
      <c r="H691" s="235"/>
      <c r="I691" s="235"/>
      <c r="P691" s="29"/>
      <c r="U691" s="235"/>
      <c r="V691" s="235"/>
      <c r="AB691" s="29"/>
      <c r="AC691" s="235"/>
      <c r="AD691" s="235"/>
      <c r="AK691" s="235"/>
      <c r="AL691" s="235"/>
    </row>
    <row r="692" spans="1:38" x14ac:dyDescent="0.2">
      <c r="G692" s="235"/>
      <c r="H692" s="235"/>
      <c r="I692" s="235"/>
      <c r="P692" s="29"/>
      <c r="U692" s="235"/>
      <c r="V692" s="235"/>
      <c r="AB692" s="29"/>
      <c r="AC692" s="235"/>
      <c r="AD692" s="235"/>
      <c r="AK692" s="235"/>
      <c r="AL692" s="235"/>
    </row>
    <row r="693" spans="1:38" x14ac:dyDescent="0.2">
      <c r="G693" s="235"/>
      <c r="H693" s="235"/>
      <c r="I693" s="235"/>
      <c r="P693" s="29"/>
      <c r="U693" s="235"/>
      <c r="V693" s="235"/>
      <c r="AB693" s="29"/>
      <c r="AC693" s="235"/>
      <c r="AD693" s="235"/>
      <c r="AK693" s="235"/>
      <c r="AL693" s="235"/>
    </row>
    <row r="694" spans="1:38" ht="13.5" thickBot="1" x14ac:dyDescent="0.25">
      <c r="G694" s="235"/>
      <c r="H694" s="235"/>
      <c r="I694" s="235"/>
      <c r="P694" s="29"/>
      <c r="U694" s="235"/>
      <c r="V694" s="235"/>
      <c r="AB694" s="29"/>
      <c r="AC694" s="235"/>
      <c r="AD694" s="235"/>
      <c r="AK694" s="235"/>
      <c r="AL694" s="235"/>
    </row>
    <row r="695" spans="1:38" ht="16.5" customHeight="1" thickBot="1" x14ac:dyDescent="0.25">
      <c r="A695" s="501">
        <v>32</v>
      </c>
      <c r="B695" s="502"/>
      <c r="C695" s="769" t="s">
        <v>33</v>
      </c>
      <c r="D695" s="769" t="s">
        <v>158</v>
      </c>
      <c r="E695" s="769" t="s">
        <v>34</v>
      </c>
      <c r="F695" s="504">
        <f>+$AJ707</f>
        <v>0</v>
      </c>
      <c r="G695" s="235"/>
      <c r="H695" s="235"/>
      <c r="I695" s="235"/>
      <c r="O695" s="501" t="s">
        <v>23</v>
      </c>
      <c r="P695" s="502"/>
      <c r="Q695" s="503" t="s">
        <v>33</v>
      </c>
      <c r="R695" s="769" t="s">
        <v>158</v>
      </c>
      <c r="S695" s="503" t="s">
        <v>34</v>
      </c>
      <c r="T695" s="504">
        <f>+$AJ707</f>
        <v>0</v>
      </c>
      <c r="U695" s="235"/>
      <c r="V695" s="235"/>
      <c r="W695" s="501">
        <v>32</v>
      </c>
      <c r="X695" s="502"/>
      <c r="Y695" s="769" t="s">
        <v>33</v>
      </c>
      <c r="Z695" s="769" t="s">
        <v>158</v>
      </c>
      <c r="AA695" s="769" t="s">
        <v>34</v>
      </c>
      <c r="AB695" s="504">
        <f>+$AJ707</f>
        <v>0</v>
      </c>
      <c r="AC695" s="235"/>
      <c r="AD695" s="235"/>
      <c r="AE695" s="772" t="s">
        <v>23</v>
      </c>
      <c r="AF695" s="502"/>
      <c r="AG695" s="769" t="s">
        <v>33</v>
      </c>
      <c r="AH695" s="769" t="s">
        <v>158</v>
      </c>
      <c r="AI695" s="769" t="s">
        <v>34</v>
      </c>
      <c r="AJ695" s="769" t="s">
        <v>18</v>
      </c>
      <c r="AK695" s="235"/>
      <c r="AL695" s="235"/>
    </row>
    <row r="696" spans="1:38" ht="25.5" x14ac:dyDescent="0.2">
      <c r="A696" s="505" t="s">
        <v>7</v>
      </c>
      <c r="B696" s="506" t="str">
        <f>+" אסמכתא " &amp; B34 &amp;"         חזרה לטבלה "</f>
        <v xml:space="preserve"> אסמכתא          חזרה לטבלה </v>
      </c>
      <c r="C696" s="771"/>
      <c r="D696" s="770"/>
      <c r="E696" s="771"/>
      <c r="F696" s="503" t="s">
        <v>18</v>
      </c>
      <c r="G696" s="235"/>
      <c r="H696" s="235"/>
      <c r="I696" s="235"/>
      <c r="O696" s="505"/>
      <c r="P696" s="506" t="str">
        <f>+" אסמכתא " &amp; B34 &amp;"         חזרה לטבלה "</f>
        <v xml:space="preserve"> אסמכתא          חזרה לטבלה </v>
      </c>
      <c r="Q696" s="507"/>
      <c r="R696" s="770"/>
      <c r="S696" s="507"/>
      <c r="T696" s="503" t="s">
        <v>18</v>
      </c>
      <c r="U696" s="235"/>
      <c r="V696" s="235"/>
      <c r="W696" s="505" t="s">
        <v>7</v>
      </c>
      <c r="X696" s="506" t="str">
        <f>+" אסמכתא " &amp; B34 &amp;"         חזרה לטבלה "</f>
        <v xml:space="preserve"> אסמכתא          חזרה לטבלה </v>
      </c>
      <c r="Y696" s="771"/>
      <c r="Z696" s="770"/>
      <c r="AA696" s="771"/>
      <c r="AB696" s="503" t="s">
        <v>18</v>
      </c>
      <c r="AC696" s="235"/>
      <c r="AD696" s="235"/>
      <c r="AE696" s="773"/>
      <c r="AF696" s="506" t="str">
        <f>+" אסמכתא " &amp; B34 &amp;"         חזרה לטבלה "</f>
        <v xml:space="preserve"> אסמכתא          חזרה לטבלה </v>
      </c>
      <c r="AG696" s="771"/>
      <c r="AH696" s="770"/>
      <c r="AI696" s="771"/>
      <c r="AJ696" s="771"/>
      <c r="AK696" s="235"/>
      <c r="AL696" s="235"/>
    </row>
    <row r="697" spans="1:38" x14ac:dyDescent="0.2">
      <c r="A697" s="509">
        <v>1</v>
      </c>
      <c r="B697" s="516"/>
      <c r="C697" s="517"/>
      <c r="D697" s="512"/>
      <c r="E697" s="512"/>
      <c r="F697" s="513"/>
      <c r="G697" s="235">
        <f t="shared" ref="G697:G707" si="252">IF(AND((COUNTA($C$34)=1),(COUNTA(F697)=1),($C$34&lt;&gt;0),(OR((E697&lt;$C$62),(E697&gt;($E$62+61))))),1,0)</f>
        <v>0</v>
      </c>
      <c r="H697" s="235">
        <f t="shared" ref="H697:H707" si="253">IF(AND((COUNTA($C$34)=1),(COUNTA(F697)=1),($C$34&lt;&gt;0),(OR((D697&lt;$C$62),(D697&gt;($E$62))))),1,0)</f>
        <v>0</v>
      </c>
      <c r="I697" s="235"/>
      <c r="O697" s="509">
        <v>12</v>
      </c>
      <c r="P697" s="518"/>
      <c r="Q697" s="517"/>
      <c r="R697" s="515"/>
      <c r="S697" s="512"/>
      <c r="T697" s="513"/>
      <c r="U697" s="235">
        <f t="shared" ref="U697:U707" si="254">IF(AND((COUNTA($C$34)=1),(COUNTA(T697)=1),($C$34&lt;&gt;0),(OR((S697&lt;$C$62),(S697&gt;($E$62+61))))),1,0)</f>
        <v>0</v>
      </c>
      <c r="V697" s="235">
        <f t="shared" ref="V697:V707" si="255">IF(AND((COUNTA($C$34)=1),(COUNTA(T697)=1),($C$34&lt;&gt;0),(OR((R697&lt;$C$62),(R697&gt;($E$62))))),1,0)</f>
        <v>0</v>
      </c>
      <c r="W697" s="509">
        <v>23</v>
      </c>
      <c r="X697" s="516"/>
      <c r="Y697" s="517"/>
      <c r="Z697" s="512"/>
      <c r="AA697" s="512"/>
      <c r="AB697" s="513"/>
      <c r="AC697" s="235">
        <f t="shared" ref="AC697:AC707" si="256">IF(AND((COUNTA($C$34)=1),(COUNTA(AB697)=1),($C$34&lt;&gt;0),(OR((AA697&lt;$C$62),(AA697&gt;($E$62+61))))),1,0)</f>
        <v>0</v>
      </c>
      <c r="AD697" s="235">
        <f t="shared" ref="AD697:AD707" si="257">IF(AND((COUNTA($C$34)=1),(COUNTA(AB697)=1),($C$34&lt;&gt;0),(OR((Z697&lt;$C$62),(Z697&gt;($E$62))))),1,0)</f>
        <v>0</v>
      </c>
      <c r="AE697" s="509">
        <v>34</v>
      </c>
      <c r="AF697" s="518"/>
      <c r="AG697" s="517"/>
      <c r="AH697" s="512"/>
      <c r="AI697" s="512"/>
      <c r="AJ697" s="513"/>
      <c r="AK697" s="235">
        <f t="shared" ref="AK697:AK706" si="258">IF(AND((COUNTA($C$34)=1),(COUNTA(AJ697)=1),($C$34&lt;&gt;0),(OR((AI697&lt;$C$62),(AI697&gt;($E$62+61))))),1,0)</f>
        <v>0</v>
      </c>
      <c r="AL697" s="235">
        <f t="shared" ref="AL697:AL706" si="259">IF(AND((COUNTA($C$34)=1),(COUNTA(AJ697)=1),($C$34&lt;&gt;0),(OR((AH697&lt;$C$62),(AH697&gt;($E$62))))),1,0)</f>
        <v>0</v>
      </c>
    </row>
    <row r="698" spans="1:38" x14ac:dyDescent="0.2">
      <c r="A698" s="509">
        <v>2</v>
      </c>
      <c r="B698" s="516"/>
      <c r="C698" s="517"/>
      <c r="D698" s="512"/>
      <c r="E698" s="512"/>
      <c r="F698" s="513"/>
      <c r="G698" s="235">
        <f t="shared" si="252"/>
        <v>0</v>
      </c>
      <c r="H698" s="235">
        <f t="shared" si="253"/>
        <v>0</v>
      </c>
      <c r="I698" s="235"/>
      <c r="O698" s="509">
        <v>13</v>
      </c>
      <c r="P698" s="518"/>
      <c r="Q698" s="517"/>
      <c r="R698" s="515"/>
      <c r="S698" s="512"/>
      <c r="T698" s="513"/>
      <c r="U698" s="235">
        <f t="shared" si="254"/>
        <v>0</v>
      </c>
      <c r="V698" s="235">
        <f t="shared" si="255"/>
        <v>0</v>
      </c>
      <c r="W698" s="509">
        <v>24</v>
      </c>
      <c r="X698" s="516"/>
      <c r="Y698" s="517"/>
      <c r="Z698" s="512"/>
      <c r="AA698" s="512"/>
      <c r="AB698" s="513"/>
      <c r="AC698" s="235">
        <f t="shared" si="256"/>
        <v>0</v>
      </c>
      <c r="AD698" s="235">
        <f t="shared" si="257"/>
        <v>0</v>
      </c>
      <c r="AE698" s="509">
        <v>35</v>
      </c>
      <c r="AF698" s="518"/>
      <c r="AG698" s="517"/>
      <c r="AH698" s="512"/>
      <c r="AI698" s="512"/>
      <c r="AJ698" s="513"/>
      <c r="AK698" s="235">
        <f t="shared" si="258"/>
        <v>0</v>
      </c>
      <c r="AL698" s="235">
        <f t="shared" si="259"/>
        <v>0</v>
      </c>
    </row>
    <row r="699" spans="1:38" x14ac:dyDescent="0.2">
      <c r="A699" s="509">
        <v>3</v>
      </c>
      <c r="B699" s="516"/>
      <c r="C699" s="517"/>
      <c r="D699" s="512"/>
      <c r="E699" s="512"/>
      <c r="F699" s="513"/>
      <c r="G699" s="235">
        <f t="shared" si="252"/>
        <v>0</v>
      </c>
      <c r="H699" s="235">
        <f t="shared" si="253"/>
        <v>0</v>
      </c>
      <c r="I699" s="235"/>
      <c r="O699" s="509">
        <v>14</v>
      </c>
      <c r="P699" s="518"/>
      <c r="Q699" s="517"/>
      <c r="R699" s="515"/>
      <c r="S699" s="512"/>
      <c r="T699" s="513"/>
      <c r="U699" s="235">
        <f t="shared" si="254"/>
        <v>0</v>
      </c>
      <c r="V699" s="235">
        <f t="shared" si="255"/>
        <v>0</v>
      </c>
      <c r="W699" s="509">
        <v>25</v>
      </c>
      <c r="X699" s="516"/>
      <c r="Y699" s="517"/>
      <c r="Z699" s="512"/>
      <c r="AA699" s="512"/>
      <c r="AB699" s="513"/>
      <c r="AC699" s="235">
        <f t="shared" si="256"/>
        <v>0</v>
      </c>
      <c r="AD699" s="235">
        <f t="shared" si="257"/>
        <v>0</v>
      </c>
      <c r="AE699" s="509">
        <v>36</v>
      </c>
      <c r="AF699" s="518"/>
      <c r="AG699" s="517"/>
      <c r="AH699" s="512"/>
      <c r="AI699" s="512"/>
      <c r="AJ699" s="513"/>
      <c r="AK699" s="235">
        <f t="shared" si="258"/>
        <v>0</v>
      </c>
      <c r="AL699" s="235">
        <f t="shared" si="259"/>
        <v>0</v>
      </c>
    </row>
    <row r="700" spans="1:38" x14ac:dyDescent="0.2">
      <c r="A700" s="509">
        <v>4</v>
      </c>
      <c r="B700" s="516"/>
      <c r="C700" s="517"/>
      <c r="D700" s="512"/>
      <c r="E700" s="512"/>
      <c r="F700" s="513"/>
      <c r="G700" s="235">
        <f t="shared" si="252"/>
        <v>0</v>
      </c>
      <c r="H700" s="235">
        <f t="shared" si="253"/>
        <v>0</v>
      </c>
      <c r="I700" s="235"/>
      <c r="O700" s="509">
        <v>15</v>
      </c>
      <c r="P700" s="518"/>
      <c r="Q700" s="517"/>
      <c r="R700" s="515"/>
      <c r="S700" s="512"/>
      <c r="T700" s="513"/>
      <c r="U700" s="235">
        <f t="shared" si="254"/>
        <v>0</v>
      </c>
      <c r="V700" s="235">
        <f t="shared" si="255"/>
        <v>0</v>
      </c>
      <c r="W700" s="509">
        <v>26</v>
      </c>
      <c r="X700" s="516"/>
      <c r="Y700" s="517"/>
      <c r="Z700" s="512"/>
      <c r="AA700" s="512"/>
      <c r="AB700" s="513"/>
      <c r="AC700" s="235">
        <f t="shared" si="256"/>
        <v>0</v>
      </c>
      <c r="AD700" s="235">
        <f t="shared" si="257"/>
        <v>0</v>
      </c>
      <c r="AE700" s="509">
        <v>37</v>
      </c>
      <c r="AF700" s="518"/>
      <c r="AG700" s="517"/>
      <c r="AH700" s="512"/>
      <c r="AI700" s="512"/>
      <c r="AJ700" s="513"/>
      <c r="AK700" s="235">
        <f t="shared" si="258"/>
        <v>0</v>
      </c>
      <c r="AL700" s="235">
        <f t="shared" si="259"/>
        <v>0</v>
      </c>
    </row>
    <row r="701" spans="1:38" x14ac:dyDescent="0.2">
      <c r="A701" s="509">
        <v>5</v>
      </c>
      <c r="B701" s="516"/>
      <c r="C701" s="517"/>
      <c r="D701" s="512"/>
      <c r="E701" s="512"/>
      <c r="F701" s="513"/>
      <c r="G701" s="235">
        <f t="shared" si="252"/>
        <v>0</v>
      </c>
      <c r="H701" s="235">
        <f t="shared" si="253"/>
        <v>0</v>
      </c>
      <c r="I701" s="235"/>
      <c r="O701" s="509">
        <v>16</v>
      </c>
      <c r="P701" s="518"/>
      <c r="Q701" s="517"/>
      <c r="R701" s="515"/>
      <c r="S701" s="512"/>
      <c r="T701" s="513"/>
      <c r="U701" s="235">
        <f t="shared" si="254"/>
        <v>0</v>
      </c>
      <c r="V701" s="235">
        <f t="shared" si="255"/>
        <v>0</v>
      </c>
      <c r="W701" s="509">
        <v>27</v>
      </c>
      <c r="X701" s="516"/>
      <c r="Y701" s="517"/>
      <c r="Z701" s="512"/>
      <c r="AA701" s="512"/>
      <c r="AB701" s="513"/>
      <c r="AC701" s="235">
        <f t="shared" si="256"/>
        <v>0</v>
      </c>
      <c r="AD701" s="235">
        <f t="shared" si="257"/>
        <v>0</v>
      </c>
      <c r="AE701" s="509">
        <v>38</v>
      </c>
      <c r="AF701" s="518"/>
      <c r="AG701" s="517"/>
      <c r="AH701" s="512"/>
      <c r="AI701" s="512"/>
      <c r="AJ701" s="513"/>
      <c r="AK701" s="235">
        <f t="shared" si="258"/>
        <v>0</v>
      </c>
      <c r="AL701" s="235">
        <f t="shared" si="259"/>
        <v>0</v>
      </c>
    </row>
    <row r="702" spans="1:38" x14ac:dyDescent="0.2">
      <c r="A702" s="509">
        <v>6</v>
      </c>
      <c r="B702" s="516"/>
      <c r="C702" s="517"/>
      <c r="D702" s="512"/>
      <c r="E702" s="512"/>
      <c r="F702" s="513"/>
      <c r="G702" s="235">
        <f t="shared" si="252"/>
        <v>0</v>
      </c>
      <c r="H702" s="235">
        <f t="shared" si="253"/>
        <v>0</v>
      </c>
      <c r="I702" s="235"/>
      <c r="O702" s="509">
        <v>17</v>
      </c>
      <c r="P702" s="518"/>
      <c r="Q702" s="517"/>
      <c r="R702" s="515"/>
      <c r="S702" s="512"/>
      <c r="T702" s="513"/>
      <c r="U702" s="235">
        <f t="shared" si="254"/>
        <v>0</v>
      </c>
      <c r="V702" s="235">
        <f t="shared" si="255"/>
        <v>0</v>
      </c>
      <c r="W702" s="509">
        <v>28</v>
      </c>
      <c r="X702" s="516"/>
      <c r="Y702" s="517"/>
      <c r="Z702" s="512"/>
      <c r="AA702" s="512"/>
      <c r="AB702" s="513"/>
      <c r="AC702" s="235">
        <f t="shared" si="256"/>
        <v>0</v>
      </c>
      <c r="AD702" s="235">
        <f t="shared" si="257"/>
        <v>0</v>
      </c>
      <c r="AE702" s="509">
        <v>39</v>
      </c>
      <c r="AF702" s="518"/>
      <c r="AG702" s="517"/>
      <c r="AH702" s="512"/>
      <c r="AI702" s="512"/>
      <c r="AJ702" s="513"/>
      <c r="AK702" s="235">
        <f t="shared" si="258"/>
        <v>0</v>
      </c>
      <c r="AL702" s="235">
        <f t="shared" si="259"/>
        <v>0</v>
      </c>
    </row>
    <row r="703" spans="1:38" x14ac:dyDescent="0.2">
      <c r="A703" s="509">
        <v>7</v>
      </c>
      <c r="B703" s="516"/>
      <c r="C703" s="517"/>
      <c r="D703" s="512"/>
      <c r="E703" s="512"/>
      <c r="F703" s="513"/>
      <c r="G703" s="235">
        <f t="shared" si="252"/>
        <v>0</v>
      </c>
      <c r="H703" s="235">
        <f t="shared" si="253"/>
        <v>0</v>
      </c>
      <c r="I703" s="235"/>
      <c r="O703" s="509">
        <v>18</v>
      </c>
      <c r="P703" s="518"/>
      <c r="Q703" s="517"/>
      <c r="R703" s="515"/>
      <c r="S703" s="512"/>
      <c r="T703" s="513"/>
      <c r="U703" s="235">
        <f t="shared" si="254"/>
        <v>0</v>
      </c>
      <c r="V703" s="235">
        <f t="shared" si="255"/>
        <v>0</v>
      </c>
      <c r="W703" s="509">
        <v>29</v>
      </c>
      <c r="X703" s="516"/>
      <c r="Y703" s="517"/>
      <c r="Z703" s="512"/>
      <c r="AA703" s="512"/>
      <c r="AB703" s="513"/>
      <c r="AC703" s="235">
        <f t="shared" si="256"/>
        <v>0</v>
      </c>
      <c r="AD703" s="235">
        <f t="shared" si="257"/>
        <v>0</v>
      </c>
      <c r="AE703" s="509">
        <v>40</v>
      </c>
      <c r="AF703" s="518"/>
      <c r="AG703" s="517"/>
      <c r="AH703" s="512"/>
      <c r="AI703" s="512"/>
      <c r="AJ703" s="513"/>
      <c r="AK703" s="235">
        <f t="shared" si="258"/>
        <v>0</v>
      </c>
      <c r="AL703" s="235">
        <f t="shared" si="259"/>
        <v>0</v>
      </c>
    </row>
    <row r="704" spans="1:38" x14ac:dyDescent="0.2">
      <c r="A704" s="509">
        <v>8</v>
      </c>
      <c r="B704" s="516"/>
      <c r="C704" s="517"/>
      <c r="D704" s="512"/>
      <c r="E704" s="512"/>
      <c r="F704" s="513"/>
      <c r="G704" s="235">
        <f t="shared" si="252"/>
        <v>0</v>
      </c>
      <c r="H704" s="235">
        <f t="shared" si="253"/>
        <v>0</v>
      </c>
      <c r="I704" s="235"/>
      <c r="O704" s="509">
        <v>19</v>
      </c>
      <c r="P704" s="518"/>
      <c r="Q704" s="517"/>
      <c r="R704" s="515"/>
      <c r="S704" s="512"/>
      <c r="T704" s="513"/>
      <c r="U704" s="235">
        <f t="shared" si="254"/>
        <v>0</v>
      </c>
      <c r="V704" s="235">
        <f t="shared" si="255"/>
        <v>0</v>
      </c>
      <c r="W704" s="509">
        <v>30</v>
      </c>
      <c r="X704" s="516"/>
      <c r="Y704" s="517"/>
      <c r="Z704" s="512"/>
      <c r="AA704" s="512"/>
      <c r="AB704" s="513"/>
      <c r="AC704" s="235">
        <f t="shared" si="256"/>
        <v>0</v>
      </c>
      <c r="AD704" s="235">
        <f t="shared" si="257"/>
        <v>0</v>
      </c>
      <c r="AE704" s="509">
        <v>41</v>
      </c>
      <c r="AF704" s="518"/>
      <c r="AG704" s="517"/>
      <c r="AH704" s="512"/>
      <c r="AI704" s="512"/>
      <c r="AJ704" s="513"/>
      <c r="AK704" s="235">
        <f t="shared" si="258"/>
        <v>0</v>
      </c>
      <c r="AL704" s="235">
        <f t="shared" si="259"/>
        <v>0</v>
      </c>
    </row>
    <row r="705" spans="1:38" x14ac:dyDescent="0.2">
      <c r="A705" s="509">
        <v>9</v>
      </c>
      <c r="B705" s="516"/>
      <c r="C705" s="517"/>
      <c r="D705" s="512"/>
      <c r="E705" s="512"/>
      <c r="F705" s="513"/>
      <c r="G705" s="235">
        <f t="shared" si="252"/>
        <v>0</v>
      </c>
      <c r="H705" s="235">
        <f t="shared" si="253"/>
        <v>0</v>
      </c>
      <c r="I705" s="235"/>
      <c r="O705" s="509">
        <v>20</v>
      </c>
      <c r="P705" s="518"/>
      <c r="Q705" s="517"/>
      <c r="R705" s="515"/>
      <c r="S705" s="512"/>
      <c r="T705" s="513"/>
      <c r="U705" s="235">
        <f t="shared" si="254"/>
        <v>0</v>
      </c>
      <c r="V705" s="235">
        <f t="shared" si="255"/>
        <v>0</v>
      </c>
      <c r="W705" s="509">
        <v>31</v>
      </c>
      <c r="X705" s="516"/>
      <c r="Y705" s="517"/>
      <c r="Z705" s="512"/>
      <c r="AA705" s="512"/>
      <c r="AB705" s="513"/>
      <c r="AC705" s="235">
        <f t="shared" si="256"/>
        <v>0</v>
      </c>
      <c r="AD705" s="235">
        <f t="shared" si="257"/>
        <v>0</v>
      </c>
      <c r="AE705" s="509">
        <v>42</v>
      </c>
      <c r="AF705" s="518"/>
      <c r="AG705" s="517"/>
      <c r="AH705" s="512"/>
      <c r="AI705" s="512"/>
      <c r="AJ705" s="513"/>
      <c r="AK705" s="235">
        <f t="shared" si="258"/>
        <v>0</v>
      </c>
      <c r="AL705" s="235">
        <f t="shared" si="259"/>
        <v>0</v>
      </c>
    </row>
    <row r="706" spans="1:38" x14ac:dyDescent="0.2">
      <c r="A706" s="509">
        <v>10</v>
      </c>
      <c r="B706" s="516"/>
      <c r="C706" s="517"/>
      <c r="D706" s="512"/>
      <c r="E706" s="512"/>
      <c r="F706" s="513"/>
      <c r="G706" s="235">
        <f t="shared" si="252"/>
        <v>0</v>
      </c>
      <c r="H706" s="235">
        <f t="shared" si="253"/>
        <v>0</v>
      </c>
      <c r="I706" s="235"/>
      <c r="O706" s="509">
        <v>21</v>
      </c>
      <c r="P706" s="518"/>
      <c r="Q706" s="517"/>
      <c r="R706" s="515"/>
      <c r="S706" s="512"/>
      <c r="T706" s="513"/>
      <c r="U706" s="235">
        <f t="shared" si="254"/>
        <v>0</v>
      </c>
      <c r="V706" s="235">
        <f t="shared" si="255"/>
        <v>0</v>
      </c>
      <c r="W706" s="509">
        <v>32</v>
      </c>
      <c r="X706" s="516"/>
      <c r="Y706" s="517"/>
      <c r="Z706" s="512"/>
      <c r="AA706" s="512"/>
      <c r="AB706" s="513"/>
      <c r="AC706" s="235">
        <f t="shared" si="256"/>
        <v>0</v>
      </c>
      <c r="AD706" s="235">
        <f t="shared" si="257"/>
        <v>0</v>
      </c>
      <c r="AE706" s="509">
        <v>43</v>
      </c>
      <c r="AF706" s="518"/>
      <c r="AG706" s="517"/>
      <c r="AH706" s="512"/>
      <c r="AI706" s="512"/>
      <c r="AJ706" s="513"/>
      <c r="AK706" s="235">
        <f t="shared" si="258"/>
        <v>0</v>
      </c>
      <c r="AL706" s="235">
        <f t="shared" si="259"/>
        <v>0</v>
      </c>
    </row>
    <row r="707" spans="1:38" ht="13.5" thickBot="1" x14ac:dyDescent="0.25">
      <c r="A707" s="509">
        <v>11</v>
      </c>
      <c r="B707" s="516"/>
      <c r="C707" s="517"/>
      <c r="D707" s="512"/>
      <c r="E707" s="512"/>
      <c r="F707" s="513"/>
      <c r="G707" s="235">
        <f t="shared" si="252"/>
        <v>0</v>
      </c>
      <c r="H707" s="235">
        <f t="shared" si="253"/>
        <v>0</v>
      </c>
      <c r="I707" s="235"/>
      <c r="O707" s="509">
        <v>22</v>
      </c>
      <c r="P707" s="518"/>
      <c r="Q707" s="517"/>
      <c r="R707" s="515"/>
      <c r="S707" s="512"/>
      <c r="T707" s="513"/>
      <c r="U707" s="235">
        <f t="shared" si="254"/>
        <v>0</v>
      </c>
      <c r="V707" s="235">
        <f t="shared" si="255"/>
        <v>0</v>
      </c>
      <c r="W707" s="509">
        <v>33</v>
      </c>
      <c r="X707" s="516"/>
      <c r="Y707" s="517"/>
      <c r="Z707" s="512"/>
      <c r="AA707" s="512"/>
      <c r="AB707" s="513"/>
      <c r="AC707" s="235">
        <f t="shared" si="256"/>
        <v>0</v>
      </c>
      <c r="AD707" s="235">
        <f t="shared" si="257"/>
        <v>0</v>
      </c>
      <c r="AE707" s="519"/>
      <c r="AF707" s="520"/>
      <c r="AG707" s="521"/>
      <c r="AH707" s="521"/>
      <c r="AI707" s="522" t="s">
        <v>3</v>
      </c>
      <c r="AJ707" s="523">
        <f>SUM(F697:F707)+SUM(T697:T707)+SUM(AJ697:AJ706)+SUM(AB697:AB707)</f>
        <v>0</v>
      </c>
      <c r="AK707" s="235"/>
      <c r="AL707" s="235"/>
    </row>
    <row r="708" spans="1:38" x14ac:dyDescent="0.2">
      <c r="G708" s="235"/>
      <c r="H708" s="235"/>
      <c r="I708" s="235"/>
      <c r="P708" s="29"/>
      <c r="U708" s="235"/>
      <c r="V708" s="235"/>
      <c r="AB708" s="29"/>
      <c r="AC708" s="235"/>
      <c r="AD708" s="235"/>
      <c r="AK708" s="235"/>
      <c r="AL708" s="235"/>
    </row>
    <row r="709" spans="1:38" x14ac:dyDescent="0.2">
      <c r="G709" s="235"/>
      <c r="H709" s="235"/>
      <c r="I709" s="235"/>
      <c r="P709" s="29"/>
      <c r="U709" s="235"/>
      <c r="V709" s="235"/>
      <c r="AB709" s="29"/>
      <c r="AC709" s="235"/>
      <c r="AD709" s="235"/>
      <c r="AK709" s="235"/>
      <c r="AL709" s="235"/>
    </row>
    <row r="710" spans="1:38" x14ac:dyDescent="0.2">
      <c r="G710" s="235"/>
      <c r="H710" s="235"/>
      <c r="I710" s="235"/>
      <c r="P710" s="29"/>
      <c r="U710" s="235"/>
      <c r="V710" s="235"/>
      <c r="AB710" s="29"/>
      <c r="AC710" s="235"/>
      <c r="AD710" s="235"/>
      <c r="AK710" s="235"/>
      <c r="AL710" s="235"/>
    </row>
    <row r="711" spans="1:38" x14ac:dyDescent="0.2">
      <c r="G711" s="235"/>
      <c r="H711" s="235"/>
      <c r="I711" s="235"/>
      <c r="P711" s="29"/>
      <c r="U711" s="235"/>
      <c r="V711" s="235"/>
      <c r="AB711" s="29"/>
      <c r="AC711" s="235"/>
      <c r="AD711" s="235"/>
      <c r="AK711" s="235"/>
      <c r="AL711" s="235"/>
    </row>
    <row r="712" spans="1:38" x14ac:dyDescent="0.2">
      <c r="G712" s="235"/>
      <c r="H712" s="235"/>
      <c r="I712" s="235"/>
      <c r="P712" s="29"/>
      <c r="U712" s="235"/>
      <c r="V712" s="235"/>
      <c r="AB712" s="29"/>
      <c r="AC712" s="235"/>
      <c r="AD712" s="235"/>
      <c r="AK712" s="235"/>
      <c r="AL712" s="235"/>
    </row>
    <row r="713" spans="1:38" x14ac:dyDescent="0.2">
      <c r="G713" s="235"/>
      <c r="H713" s="235"/>
      <c r="I713" s="235"/>
      <c r="P713" s="29"/>
      <c r="U713" s="235"/>
      <c r="V713" s="235"/>
      <c r="AB713" s="29"/>
      <c r="AC713" s="235"/>
      <c r="AD713" s="235"/>
      <c r="AK713" s="235"/>
      <c r="AL713" s="235"/>
    </row>
    <row r="714" spans="1:38" ht="13.5" thickBot="1" x14ac:dyDescent="0.25">
      <c r="G714" s="235"/>
      <c r="H714" s="235"/>
      <c r="I714" s="235"/>
      <c r="P714" s="29"/>
      <c r="U714" s="235"/>
      <c r="V714" s="235"/>
      <c r="AB714" s="29"/>
      <c r="AC714" s="235"/>
      <c r="AD714" s="235"/>
      <c r="AK714" s="235"/>
      <c r="AL714" s="235"/>
    </row>
    <row r="715" spans="1:38" ht="16.5" customHeight="1" thickBot="1" x14ac:dyDescent="0.25">
      <c r="A715" s="501">
        <v>33</v>
      </c>
      <c r="B715" s="502"/>
      <c r="C715" s="769" t="s">
        <v>33</v>
      </c>
      <c r="D715" s="769" t="s">
        <v>158</v>
      </c>
      <c r="E715" s="769" t="s">
        <v>34</v>
      </c>
      <c r="F715" s="504">
        <f>+$AJ727</f>
        <v>0</v>
      </c>
      <c r="G715" s="235"/>
      <c r="H715" s="235"/>
      <c r="I715" s="235"/>
      <c r="O715" s="501" t="s">
        <v>23</v>
      </c>
      <c r="P715" s="502"/>
      <c r="Q715" s="503" t="s">
        <v>33</v>
      </c>
      <c r="R715" s="769" t="s">
        <v>158</v>
      </c>
      <c r="S715" s="503" t="s">
        <v>34</v>
      </c>
      <c r="T715" s="504">
        <f>+$AJ727</f>
        <v>0</v>
      </c>
      <c r="U715" s="235"/>
      <c r="V715" s="235"/>
      <c r="W715" s="501">
        <v>33</v>
      </c>
      <c r="X715" s="502"/>
      <c r="Y715" s="769" t="s">
        <v>33</v>
      </c>
      <c r="Z715" s="769" t="s">
        <v>158</v>
      </c>
      <c r="AA715" s="769" t="s">
        <v>34</v>
      </c>
      <c r="AB715" s="504">
        <f>+$AJ727</f>
        <v>0</v>
      </c>
      <c r="AC715" s="235"/>
      <c r="AD715" s="235"/>
      <c r="AE715" s="772" t="s">
        <v>23</v>
      </c>
      <c r="AF715" s="502"/>
      <c r="AG715" s="769" t="s">
        <v>33</v>
      </c>
      <c r="AH715" s="769" t="s">
        <v>158</v>
      </c>
      <c r="AI715" s="769" t="s">
        <v>34</v>
      </c>
      <c r="AJ715" s="769" t="s">
        <v>18</v>
      </c>
      <c r="AK715" s="235"/>
      <c r="AL715" s="235"/>
    </row>
    <row r="716" spans="1:38" ht="25.5" x14ac:dyDescent="0.2">
      <c r="A716" s="505" t="s">
        <v>7</v>
      </c>
      <c r="B716" s="506" t="str">
        <f>+" אסמכתא " &amp; B35 &amp;"         חזרה לטבלה "</f>
        <v xml:space="preserve"> אסמכתא          חזרה לטבלה </v>
      </c>
      <c r="C716" s="771"/>
      <c r="D716" s="770"/>
      <c r="E716" s="771"/>
      <c r="F716" s="503" t="s">
        <v>18</v>
      </c>
      <c r="G716" s="235"/>
      <c r="H716" s="235"/>
      <c r="I716" s="235"/>
      <c r="O716" s="505"/>
      <c r="P716" s="506" t="str">
        <f>+" אסמכתא " &amp; B35 &amp;"         חזרה לטבלה "</f>
        <v xml:space="preserve"> אסמכתא          חזרה לטבלה </v>
      </c>
      <c r="Q716" s="507"/>
      <c r="R716" s="770"/>
      <c r="S716" s="507"/>
      <c r="T716" s="503" t="s">
        <v>18</v>
      </c>
      <c r="U716" s="235"/>
      <c r="V716" s="235"/>
      <c r="W716" s="505" t="s">
        <v>7</v>
      </c>
      <c r="X716" s="506" t="str">
        <f>+" אסמכתא " &amp; B35 &amp;"         חזרה לטבלה "</f>
        <v xml:space="preserve"> אסמכתא          חזרה לטבלה </v>
      </c>
      <c r="Y716" s="771"/>
      <c r="Z716" s="770"/>
      <c r="AA716" s="771"/>
      <c r="AB716" s="503" t="s">
        <v>18</v>
      </c>
      <c r="AC716" s="235"/>
      <c r="AD716" s="235"/>
      <c r="AE716" s="773"/>
      <c r="AF716" s="506" t="str">
        <f>+" אסמכתא " &amp; B35 &amp;"         חזרה לטבלה "</f>
        <v xml:space="preserve"> אסמכתא          חזרה לטבלה </v>
      </c>
      <c r="AG716" s="771"/>
      <c r="AH716" s="770"/>
      <c r="AI716" s="771"/>
      <c r="AJ716" s="771"/>
      <c r="AK716" s="235"/>
      <c r="AL716" s="235"/>
    </row>
    <row r="717" spans="1:38" x14ac:dyDescent="0.2">
      <c r="A717" s="509">
        <v>1</v>
      </c>
      <c r="B717" s="516"/>
      <c r="C717" s="517"/>
      <c r="D717" s="512"/>
      <c r="E717" s="512"/>
      <c r="F717" s="513"/>
      <c r="G717" s="235">
        <f t="shared" ref="G717:G727" si="260">IF(AND((COUNTA($C$35)=1),(COUNTA(F697)=1),($C$35&lt;&gt;0),(OR((E697&lt;$C$62),(E697&gt;($E$62+61))))),1,0)</f>
        <v>0</v>
      </c>
      <c r="H717" s="235">
        <f t="shared" ref="H717:H727" si="261">IF(AND((COUNTA($C$35)=1),(COUNTA(F717)=1),($C$35&lt;&gt;0),(OR((D717&lt;$C$62),(D717&gt;($E$62))))),1,0)</f>
        <v>0</v>
      </c>
      <c r="I717" s="235"/>
      <c r="O717" s="509">
        <v>12</v>
      </c>
      <c r="P717" s="518"/>
      <c r="Q717" s="517"/>
      <c r="R717" s="515"/>
      <c r="S717" s="512"/>
      <c r="T717" s="513"/>
      <c r="U717" s="235">
        <f t="shared" ref="U717:U727" si="262">IF(AND((COUNTA($C$35)=1),(COUNTA(T697)=1),($C$35&lt;&gt;0),(OR((S697&lt;$C$62),(S697&gt;($E$62+61))))),1,0)</f>
        <v>0</v>
      </c>
      <c r="V717" s="235">
        <f t="shared" ref="V717:V727" si="263">IF(AND((COUNTA($C$35)=1),(COUNTA(T717)=1),($C$35&lt;&gt;0),(OR((R717&lt;$C$62),(R717&gt;($E$62))))),1,0)</f>
        <v>0</v>
      </c>
      <c r="W717" s="509">
        <v>23</v>
      </c>
      <c r="X717" s="516"/>
      <c r="Y717" s="517"/>
      <c r="Z717" s="512"/>
      <c r="AA717" s="512"/>
      <c r="AB717" s="513"/>
      <c r="AC717" s="235">
        <f t="shared" ref="AC717:AC727" si="264">IF(AND((COUNTA($C$35)=1),(COUNTA(AB697)=1),($C$35&lt;&gt;0),(OR((AA697&lt;$C$62),(AA697&gt;($E$62+61))))),1,0)</f>
        <v>0</v>
      </c>
      <c r="AD717" s="235">
        <f t="shared" ref="AD717:AD727" si="265">IF(AND((COUNTA($C$35)=1),(COUNTA(AB717)=1),($C$35&lt;&gt;0),(OR((Z717&lt;$C$62),(Z717&gt;($E$62))))),1,0)</f>
        <v>0</v>
      </c>
      <c r="AE717" s="509">
        <v>34</v>
      </c>
      <c r="AF717" s="518"/>
      <c r="AG717" s="517"/>
      <c r="AH717" s="512"/>
      <c r="AI717" s="512"/>
      <c r="AJ717" s="513"/>
      <c r="AK717" s="235">
        <f t="shared" ref="AK717:AK726" si="266">IF(AND((COUNTA($C$35)=1),(COUNTA(AJ697)=1),($C$35&lt;&gt;0),(OR((AI697&lt;$C$62),(AI697&gt;($E$62+61))))),1,0)</f>
        <v>0</v>
      </c>
      <c r="AL717" s="235">
        <f t="shared" ref="AL717:AL726" si="267">IF(AND((COUNTA($C$35)=1),(COUNTA(AJ717)=1),($C$35&lt;&gt;0),(OR((AH717&lt;$C$62),(AH717&gt;($E$62))))),1,0)</f>
        <v>0</v>
      </c>
    </row>
    <row r="718" spans="1:38" x14ac:dyDescent="0.2">
      <c r="A718" s="509">
        <v>2</v>
      </c>
      <c r="B718" s="516"/>
      <c r="C718" s="517"/>
      <c r="D718" s="512"/>
      <c r="E718" s="512"/>
      <c r="F718" s="513"/>
      <c r="G718" s="235">
        <f t="shared" si="260"/>
        <v>0</v>
      </c>
      <c r="H718" s="235">
        <f t="shared" si="261"/>
        <v>0</v>
      </c>
      <c r="I718" s="235"/>
      <c r="O718" s="509">
        <v>13</v>
      </c>
      <c r="P718" s="518"/>
      <c r="Q718" s="517"/>
      <c r="R718" s="515"/>
      <c r="S718" s="512"/>
      <c r="T718" s="513"/>
      <c r="U718" s="235">
        <f t="shared" si="262"/>
        <v>0</v>
      </c>
      <c r="V718" s="235">
        <f t="shared" si="263"/>
        <v>0</v>
      </c>
      <c r="W718" s="509">
        <v>24</v>
      </c>
      <c r="X718" s="516"/>
      <c r="Y718" s="517"/>
      <c r="Z718" s="512"/>
      <c r="AA718" s="512"/>
      <c r="AB718" s="513"/>
      <c r="AC718" s="235">
        <f t="shared" si="264"/>
        <v>0</v>
      </c>
      <c r="AD718" s="235">
        <f t="shared" si="265"/>
        <v>0</v>
      </c>
      <c r="AE718" s="509">
        <v>35</v>
      </c>
      <c r="AF718" s="518"/>
      <c r="AG718" s="517"/>
      <c r="AH718" s="512"/>
      <c r="AI718" s="512"/>
      <c r="AJ718" s="513"/>
      <c r="AK718" s="235">
        <f t="shared" si="266"/>
        <v>0</v>
      </c>
      <c r="AL718" s="235">
        <f t="shared" si="267"/>
        <v>0</v>
      </c>
    </row>
    <row r="719" spans="1:38" x14ac:dyDescent="0.2">
      <c r="A719" s="509">
        <v>3</v>
      </c>
      <c r="B719" s="516"/>
      <c r="C719" s="517"/>
      <c r="D719" s="512"/>
      <c r="E719" s="512"/>
      <c r="F719" s="513"/>
      <c r="G719" s="235">
        <f t="shared" si="260"/>
        <v>0</v>
      </c>
      <c r="H719" s="235">
        <f t="shared" si="261"/>
        <v>0</v>
      </c>
      <c r="I719" s="235"/>
      <c r="O719" s="509">
        <v>14</v>
      </c>
      <c r="P719" s="518"/>
      <c r="Q719" s="517"/>
      <c r="R719" s="515"/>
      <c r="S719" s="512"/>
      <c r="T719" s="513"/>
      <c r="U719" s="235">
        <f t="shared" si="262"/>
        <v>0</v>
      </c>
      <c r="V719" s="235">
        <f t="shared" si="263"/>
        <v>0</v>
      </c>
      <c r="W719" s="509">
        <v>25</v>
      </c>
      <c r="X719" s="516"/>
      <c r="Y719" s="517"/>
      <c r="Z719" s="512"/>
      <c r="AA719" s="512"/>
      <c r="AB719" s="513"/>
      <c r="AC719" s="235">
        <f t="shared" si="264"/>
        <v>0</v>
      </c>
      <c r="AD719" s="235">
        <f t="shared" si="265"/>
        <v>0</v>
      </c>
      <c r="AE719" s="509">
        <v>36</v>
      </c>
      <c r="AF719" s="518"/>
      <c r="AG719" s="517"/>
      <c r="AH719" s="512"/>
      <c r="AI719" s="512"/>
      <c r="AJ719" s="513"/>
      <c r="AK719" s="235">
        <f t="shared" si="266"/>
        <v>0</v>
      </c>
      <c r="AL719" s="235">
        <f t="shared" si="267"/>
        <v>0</v>
      </c>
    </row>
    <row r="720" spans="1:38" x14ac:dyDescent="0.2">
      <c r="A720" s="509">
        <v>4</v>
      </c>
      <c r="B720" s="516"/>
      <c r="C720" s="517"/>
      <c r="D720" s="512"/>
      <c r="E720" s="512"/>
      <c r="F720" s="513"/>
      <c r="G720" s="235">
        <f t="shared" si="260"/>
        <v>0</v>
      </c>
      <c r="H720" s="235">
        <f t="shared" si="261"/>
        <v>0</v>
      </c>
      <c r="I720" s="235"/>
      <c r="O720" s="509">
        <v>15</v>
      </c>
      <c r="P720" s="518"/>
      <c r="Q720" s="517"/>
      <c r="R720" s="515"/>
      <c r="S720" s="512"/>
      <c r="T720" s="513"/>
      <c r="U720" s="235">
        <f t="shared" si="262"/>
        <v>0</v>
      </c>
      <c r="V720" s="235">
        <f t="shared" si="263"/>
        <v>0</v>
      </c>
      <c r="W720" s="509">
        <v>26</v>
      </c>
      <c r="X720" s="516"/>
      <c r="Y720" s="517"/>
      <c r="Z720" s="512"/>
      <c r="AA720" s="512"/>
      <c r="AB720" s="513"/>
      <c r="AC720" s="235">
        <f t="shared" si="264"/>
        <v>0</v>
      </c>
      <c r="AD720" s="235">
        <f t="shared" si="265"/>
        <v>0</v>
      </c>
      <c r="AE720" s="509">
        <v>37</v>
      </c>
      <c r="AF720" s="518"/>
      <c r="AG720" s="517"/>
      <c r="AH720" s="512"/>
      <c r="AI720" s="512"/>
      <c r="AJ720" s="513"/>
      <c r="AK720" s="235">
        <f t="shared" si="266"/>
        <v>0</v>
      </c>
      <c r="AL720" s="235">
        <f t="shared" si="267"/>
        <v>0</v>
      </c>
    </row>
    <row r="721" spans="1:38" x14ac:dyDescent="0.2">
      <c r="A721" s="509">
        <v>5</v>
      </c>
      <c r="B721" s="516"/>
      <c r="C721" s="517"/>
      <c r="D721" s="512"/>
      <c r="E721" s="512"/>
      <c r="F721" s="513"/>
      <c r="G721" s="235">
        <f t="shared" si="260"/>
        <v>0</v>
      </c>
      <c r="H721" s="235">
        <f t="shared" si="261"/>
        <v>0</v>
      </c>
      <c r="I721" s="235"/>
      <c r="O721" s="509">
        <v>16</v>
      </c>
      <c r="P721" s="518"/>
      <c r="Q721" s="517"/>
      <c r="R721" s="515"/>
      <c r="S721" s="512"/>
      <c r="T721" s="513"/>
      <c r="U721" s="235">
        <f t="shared" si="262"/>
        <v>0</v>
      </c>
      <c r="V721" s="235">
        <f t="shared" si="263"/>
        <v>0</v>
      </c>
      <c r="W721" s="509">
        <v>27</v>
      </c>
      <c r="X721" s="516"/>
      <c r="Y721" s="517"/>
      <c r="Z721" s="512"/>
      <c r="AA721" s="512"/>
      <c r="AB721" s="513"/>
      <c r="AC721" s="235">
        <f t="shared" si="264"/>
        <v>0</v>
      </c>
      <c r="AD721" s="235">
        <f t="shared" si="265"/>
        <v>0</v>
      </c>
      <c r="AE721" s="509">
        <v>38</v>
      </c>
      <c r="AF721" s="518"/>
      <c r="AG721" s="517"/>
      <c r="AH721" s="512"/>
      <c r="AI721" s="512"/>
      <c r="AJ721" s="513"/>
      <c r="AK721" s="235">
        <f t="shared" si="266"/>
        <v>0</v>
      </c>
      <c r="AL721" s="235">
        <f t="shared" si="267"/>
        <v>0</v>
      </c>
    </row>
    <row r="722" spans="1:38" x14ac:dyDescent="0.2">
      <c r="A722" s="509">
        <v>6</v>
      </c>
      <c r="B722" s="516"/>
      <c r="C722" s="517"/>
      <c r="D722" s="512"/>
      <c r="E722" s="512"/>
      <c r="F722" s="513"/>
      <c r="G722" s="235">
        <f t="shared" si="260"/>
        <v>0</v>
      </c>
      <c r="H722" s="235">
        <f t="shared" si="261"/>
        <v>0</v>
      </c>
      <c r="I722" s="235"/>
      <c r="O722" s="509">
        <v>17</v>
      </c>
      <c r="P722" s="518"/>
      <c r="Q722" s="517"/>
      <c r="R722" s="515"/>
      <c r="S722" s="512"/>
      <c r="T722" s="513"/>
      <c r="U722" s="235">
        <f t="shared" si="262"/>
        <v>0</v>
      </c>
      <c r="V722" s="235">
        <f t="shared" si="263"/>
        <v>0</v>
      </c>
      <c r="W722" s="509">
        <v>28</v>
      </c>
      <c r="X722" s="516"/>
      <c r="Y722" s="517"/>
      <c r="Z722" s="512"/>
      <c r="AA722" s="512"/>
      <c r="AB722" s="513"/>
      <c r="AC722" s="235">
        <f t="shared" si="264"/>
        <v>0</v>
      </c>
      <c r="AD722" s="235">
        <f t="shared" si="265"/>
        <v>0</v>
      </c>
      <c r="AE722" s="509">
        <v>39</v>
      </c>
      <c r="AF722" s="518"/>
      <c r="AG722" s="517"/>
      <c r="AH722" s="512"/>
      <c r="AI722" s="512"/>
      <c r="AJ722" s="513"/>
      <c r="AK722" s="235">
        <f t="shared" si="266"/>
        <v>0</v>
      </c>
      <c r="AL722" s="235">
        <f t="shared" si="267"/>
        <v>0</v>
      </c>
    </row>
    <row r="723" spans="1:38" x14ac:dyDescent="0.2">
      <c r="A723" s="509">
        <v>7</v>
      </c>
      <c r="B723" s="516"/>
      <c r="C723" s="517"/>
      <c r="D723" s="512"/>
      <c r="E723" s="512"/>
      <c r="F723" s="513"/>
      <c r="G723" s="235">
        <f t="shared" si="260"/>
        <v>0</v>
      </c>
      <c r="H723" s="235">
        <f t="shared" si="261"/>
        <v>0</v>
      </c>
      <c r="I723" s="235"/>
      <c r="O723" s="509">
        <v>18</v>
      </c>
      <c r="P723" s="518"/>
      <c r="Q723" s="517"/>
      <c r="R723" s="515"/>
      <c r="S723" s="512"/>
      <c r="T723" s="513"/>
      <c r="U723" s="235">
        <f t="shared" si="262"/>
        <v>0</v>
      </c>
      <c r="V723" s="235">
        <f t="shared" si="263"/>
        <v>0</v>
      </c>
      <c r="W723" s="509">
        <v>29</v>
      </c>
      <c r="X723" s="516"/>
      <c r="Y723" s="517"/>
      <c r="Z723" s="512"/>
      <c r="AA723" s="512"/>
      <c r="AB723" s="513"/>
      <c r="AC723" s="235">
        <f t="shared" si="264"/>
        <v>0</v>
      </c>
      <c r="AD723" s="235">
        <f t="shared" si="265"/>
        <v>0</v>
      </c>
      <c r="AE723" s="509">
        <v>40</v>
      </c>
      <c r="AF723" s="518"/>
      <c r="AG723" s="517"/>
      <c r="AH723" s="512"/>
      <c r="AI723" s="512"/>
      <c r="AJ723" s="513"/>
      <c r="AK723" s="235">
        <f t="shared" si="266"/>
        <v>0</v>
      </c>
      <c r="AL723" s="235">
        <f t="shared" si="267"/>
        <v>0</v>
      </c>
    </row>
    <row r="724" spans="1:38" x14ac:dyDescent="0.2">
      <c r="A724" s="509">
        <v>8</v>
      </c>
      <c r="B724" s="516"/>
      <c r="C724" s="517"/>
      <c r="D724" s="512"/>
      <c r="E724" s="512"/>
      <c r="F724" s="513"/>
      <c r="G724" s="235">
        <f t="shared" si="260"/>
        <v>0</v>
      </c>
      <c r="H724" s="235">
        <f t="shared" si="261"/>
        <v>0</v>
      </c>
      <c r="I724" s="235"/>
      <c r="O724" s="509">
        <v>19</v>
      </c>
      <c r="P724" s="518"/>
      <c r="Q724" s="517"/>
      <c r="R724" s="515"/>
      <c r="S724" s="512"/>
      <c r="T724" s="513"/>
      <c r="U724" s="235">
        <f t="shared" si="262"/>
        <v>0</v>
      </c>
      <c r="V724" s="235">
        <f t="shared" si="263"/>
        <v>0</v>
      </c>
      <c r="W724" s="509">
        <v>30</v>
      </c>
      <c r="X724" s="516"/>
      <c r="Y724" s="517"/>
      <c r="Z724" s="512"/>
      <c r="AA724" s="512"/>
      <c r="AB724" s="513"/>
      <c r="AC724" s="235">
        <f t="shared" si="264"/>
        <v>0</v>
      </c>
      <c r="AD724" s="235">
        <f t="shared" si="265"/>
        <v>0</v>
      </c>
      <c r="AE724" s="509">
        <v>41</v>
      </c>
      <c r="AF724" s="518"/>
      <c r="AG724" s="517"/>
      <c r="AH724" s="512"/>
      <c r="AI724" s="512"/>
      <c r="AJ724" s="513"/>
      <c r="AK724" s="235">
        <f t="shared" si="266"/>
        <v>0</v>
      </c>
      <c r="AL724" s="235">
        <f t="shared" si="267"/>
        <v>0</v>
      </c>
    </row>
    <row r="725" spans="1:38" x14ac:dyDescent="0.2">
      <c r="A725" s="509">
        <v>9</v>
      </c>
      <c r="B725" s="516"/>
      <c r="C725" s="517"/>
      <c r="D725" s="512"/>
      <c r="E725" s="512"/>
      <c r="F725" s="513"/>
      <c r="G725" s="235">
        <f t="shared" si="260"/>
        <v>0</v>
      </c>
      <c r="H725" s="235">
        <f t="shared" si="261"/>
        <v>0</v>
      </c>
      <c r="I725" s="235"/>
      <c r="O725" s="509">
        <v>20</v>
      </c>
      <c r="P725" s="518"/>
      <c r="Q725" s="517"/>
      <c r="R725" s="515"/>
      <c r="S725" s="512"/>
      <c r="T725" s="513"/>
      <c r="U725" s="235">
        <f t="shared" si="262"/>
        <v>0</v>
      </c>
      <c r="V725" s="235">
        <f t="shared" si="263"/>
        <v>0</v>
      </c>
      <c r="W725" s="509">
        <v>31</v>
      </c>
      <c r="X725" s="516"/>
      <c r="Y725" s="517"/>
      <c r="Z725" s="512"/>
      <c r="AA725" s="512"/>
      <c r="AB725" s="513"/>
      <c r="AC725" s="235">
        <f t="shared" si="264"/>
        <v>0</v>
      </c>
      <c r="AD725" s="235">
        <f t="shared" si="265"/>
        <v>0</v>
      </c>
      <c r="AE725" s="509">
        <v>42</v>
      </c>
      <c r="AF725" s="518"/>
      <c r="AG725" s="517"/>
      <c r="AH725" s="512"/>
      <c r="AI725" s="512"/>
      <c r="AJ725" s="513"/>
      <c r="AK725" s="235">
        <f t="shared" si="266"/>
        <v>0</v>
      </c>
      <c r="AL725" s="235">
        <f t="shared" si="267"/>
        <v>0</v>
      </c>
    </row>
    <row r="726" spans="1:38" x14ac:dyDescent="0.2">
      <c r="A726" s="509">
        <v>10</v>
      </c>
      <c r="B726" s="516"/>
      <c r="C726" s="517"/>
      <c r="D726" s="512"/>
      <c r="E726" s="512"/>
      <c r="F726" s="513"/>
      <c r="G726" s="235">
        <f t="shared" si="260"/>
        <v>0</v>
      </c>
      <c r="H726" s="235">
        <f t="shared" si="261"/>
        <v>0</v>
      </c>
      <c r="I726" s="235"/>
      <c r="O726" s="509">
        <v>21</v>
      </c>
      <c r="P726" s="518"/>
      <c r="Q726" s="517"/>
      <c r="R726" s="515"/>
      <c r="S726" s="512"/>
      <c r="T726" s="513"/>
      <c r="U726" s="235">
        <f t="shared" si="262"/>
        <v>0</v>
      </c>
      <c r="V726" s="235">
        <f t="shared" si="263"/>
        <v>0</v>
      </c>
      <c r="W726" s="509">
        <v>32</v>
      </c>
      <c r="X726" s="516"/>
      <c r="Y726" s="517"/>
      <c r="Z726" s="512"/>
      <c r="AA726" s="512"/>
      <c r="AB726" s="513"/>
      <c r="AC726" s="235">
        <f t="shared" si="264"/>
        <v>0</v>
      </c>
      <c r="AD726" s="235">
        <f t="shared" si="265"/>
        <v>0</v>
      </c>
      <c r="AE726" s="509">
        <v>43</v>
      </c>
      <c r="AF726" s="518"/>
      <c r="AG726" s="517"/>
      <c r="AH726" s="512"/>
      <c r="AI726" s="512"/>
      <c r="AJ726" s="513"/>
      <c r="AK726" s="235">
        <f t="shared" si="266"/>
        <v>0</v>
      </c>
      <c r="AL726" s="235">
        <f t="shared" si="267"/>
        <v>0</v>
      </c>
    </row>
    <row r="727" spans="1:38" ht="13.5" thickBot="1" x14ac:dyDescent="0.25">
      <c r="A727" s="509">
        <v>11</v>
      </c>
      <c r="B727" s="516"/>
      <c r="C727" s="517"/>
      <c r="D727" s="512"/>
      <c r="E727" s="512"/>
      <c r="F727" s="513"/>
      <c r="G727" s="235">
        <f t="shared" si="260"/>
        <v>0</v>
      </c>
      <c r="H727" s="235">
        <f t="shared" si="261"/>
        <v>0</v>
      </c>
      <c r="I727" s="235"/>
      <c r="O727" s="509">
        <v>22</v>
      </c>
      <c r="P727" s="518"/>
      <c r="Q727" s="517"/>
      <c r="R727" s="515"/>
      <c r="S727" s="512"/>
      <c r="T727" s="513"/>
      <c r="U727" s="235">
        <f t="shared" si="262"/>
        <v>0</v>
      </c>
      <c r="V727" s="235">
        <f t="shared" si="263"/>
        <v>0</v>
      </c>
      <c r="W727" s="509">
        <v>33</v>
      </c>
      <c r="X727" s="516"/>
      <c r="Y727" s="517"/>
      <c r="Z727" s="512"/>
      <c r="AA727" s="512"/>
      <c r="AB727" s="513"/>
      <c r="AC727" s="235">
        <f t="shared" si="264"/>
        <v>0</v>
      </c>
      <c r="AD727" s="235">
        <f t="shared" si="265"/>
        <v>0</v>
      </c>
      <c r="AE727" s="519"/>
      <c r="AF727" s="520"/>
      <c r="AG727" s="521"/>
      <c r="AH727" s="521"/>
      <c r="AI727" s="522" t="s">
        <v>3</v>
      </c>
      <c r="AJ727" s="523">
        <f>SUM(F717:F727)+SUM(T717:T727)+SUM(AJ717:AJ726)+SUM(AB717:AB727)</f>
        <v>0</v>
      </c>
      <c r="AK727" s="235"/>
      <c r="AL727" s="235"/>
    </row>
    <row r="728" spans="1:38" x14ac:dyDescent="0.2">
      <c r="G728" s="235"/>
      <c r="H728" s="235"/>
      <c r="I728" s="235"/>
      <c r="P728" s="29"/>
      <c r="U728" s="235"/>
      <c r="V728" s="235"/>
      <c r="AB728" s="29"/>
      <c r="AC728" s="235"/>
      <c r="AD728" s="235"/>
      <c r="AK728" s="235"/>
      <c r="AL728" s="235"/>
    </row>
    <row r="729" spans="1:38" x14ac:dyDescent="0.2">
      <c r="G729" s="235"/>
      <c r="H729" s="235"/>
      <c r="I729" s="235"/>
      <c r="P729" s="29"/>
      <c r="U729" s="235"/>
      <c r="V729" s="235"/>
      <c r="AB729" s="29"/>
      <c r="AC729" s="235"/>
      <c r="AD729" s="235"/>
      <c r="AK729" s="235"/>
      <c r="AL729" s="235"/>
    </row>
    <row r="730" spans="1:38" x14ac:dyDescent="0.2">
      <c r="G730" s="235"/>
      <c r="H730" s="235"/>
      <c r="I730" s="235"/>
      <c r="P730" s="29"/>
      <c r="U730" s="235"/>
      <c r="V730" s="235"/>
      <c r="AB730" s="29"/>
      <c r="AC730" s="235"/>
      <c r="AD730" s="235"/>
      <c r="AK730" s="235"/>
      <c r="AL730" s="235"/>
    </row>
    <row r="731" spans="1:38" x14ac:dyDescent="0.2">
      <c r="G731" s="235"/>
      <c r="H731" s="235"/>
      <c r="I731" s="235"/>
      <c r="P731" s="29"/>
      <c r="U731" s="235"/>
      <c r="V731" s="235"/>
      <c r="AB731" s="29"/>
      <c r="AC731" s="235"/>
      <c r="AD731" s="235"/>
      <c r="AK731" s="235"/>
      <c r="AL731" s="235"/>
    </row>
    <row r="732" spans="1:38" x14ac:dyDescent="0.2">
      <c r="G732" s="235"/>
      <c r="H732" s="235"/>
      <c r="I732" s="235"/>
      <c r="P732" s="29"/>
      <c r="U732" s="235"/>
      <c r="V732" s="235"/>
      <c r="AB732" s="29"/>
      <c r="AC732" s="235"/>
      <c r="AD732" s="235"/>
      <c r="AK732" s="235"/>
      <c r="AL732" s="235"/>
    </row>
    <row r="733" spans="1:38" x14ac:dyDescent="0.2">
      <c r="G733" s="235"/>
      <c r="H733" s="235"/>
      <c r="I733" s="235"/>
      <c r="P733" s="29"/>
      <c r="U733" s="235"/>
      <c r="V733" s="235"/>
      <c r="AB733" s="29"/>
      <c r="AC733" s="235"/>
      <c r="AD733" s="235"/>
      <c r="AK733" s="235"/>
      <c r="AL733" s="235"/>
    </row>
    <row r="734" spans="1:38" ht="13.5" thickBot="1" x14ac:dyDescent="0.25">
      <c r="G734" s="235"/>
      <c r="H734" s="235"/>
      <c r="I734" s="235"/>
      <c r="P734" s="29"/>
      <c r="U734" s="235"/>
      <c r="V734" s="235"/>
      <c r="AB734" s="29"/>
      <c r="AC734" s="235"/>
      <c r="AD734" s="235"/>
      <c r="AK734" s="235"/>
      <c r="AL734" s="235"/>
    </row>
    <row r="735" spans="1:38" ht="16.5" customHeight="1" thickBot="1" x14ac:dyDescent="0.25">
      <c r="A735" s="501">
        <v>34</v>
      </c>
      <c r="B735" s="502"/>
      <c r="C735" s="769" t="s">
        <v>33</v>
      </c>
      <c r="D735" s="769" t="s">
        <v>158</v>
      </c>
      <c r="E735" s="769" t="s">
        <v>34</v>
      </c>
      <c r="F735" s="504">
        <f>+$AJ747</f>
        <v>0</v>
      </c>
      <c r="G735" s="235"/>
      <c r="H735" s="235"/>
      <c r="I735" s="235"/>
      <c r="O735" s="501" t="s">
        <v>23</v>
      </c>
      <c r="P735" s="502"/>
      <c r="Q735" s="503" t="s">
        <v>33</v>
      </c>
      <c r="R735" s="769" t="s">
        <v>158</v>
      </c>
      <c r="S735" s="503" t="s">
        <v>34</v>
      </c>
      <c r="T735" s="504">
        <f>+$AJ747</f>
        <v>0</v>
      </c>
      <c r="U735" s="235"/>
      <c r="V735" s="235"/>
      <c r="W735" s="501">
        <v>34</v>
      </c>
      <c r="X735" s="502"/>
      <c r="Y735" s="769" t="s">
        <v>33</v>
      </c>
      <c r="Z735" s="769" t="s">
        <v>158</v>
      </c>
      <c r="AA735" s="769" t="s">
        <v>34</v>
      </c>
      <c r="AB735" s="504">
        <f>+$AJ747</f>
        <v>0</v>
      </c>
      <c r="AC735" s="235"/>
      <c r="AD735" s="235"/>
      <c r="AE735" s="772" t="s">
        <v>23</v>
      </c>
      <c r="AF735" s="502"/>
      <c r="AG735" s="769" t="s">
        <v>33</v>
      </c>
      <c r="AH735" s="769" t="s">
        <v>158</v>
      </c>
      <c r="AI735" s="769" t="s">
        <v>34</v>
      </c>
      <c r="AJ735" s="769" t="s">
        <v>18</v>
      </c>
      <c r="AK735" s="235"/>
      <c r="AL735" s="235"/>
    </row>
    <row r="736" spans="1:38" ht="25.5" x14ac:dyDescent="0.2">
      <c r="A736" s="505" t="s">
        <v>7</v>
      </c>
      <c r="B736" s="506" t="str">
        <f>+" אסמכתא " &amp; B36 &amp;"         חזרה לטבלה "</f>
        <v xml:space="preserve"> אסמכתא          חזרה לטבלה </v>
      </c>
      <c r="C736" s="771"/>
      <c r="D736" s="770"/>
      <c r="E736" s="771"/>
      <c r="F736" s="503" t="s">
        <v>18</v>
      </c>
      <c r="G736" s="235"/>
      <c r="H736" s="235"/>
      <c r="I736" s="235"/>
      <c r="O736" s="505"/>
      <c r="P736" s="506" t="str">
        <f>+" אסמכתא " &amp; B36 &amp;"         חזרה לטבלה "</f>
        <v xml:space="preserve"> אסמכתא          חזרה לטבלה </v>
      </c>
      <c r="Q736" s="507"/>
      <c r="R736" s="770"/>
      <c r="S736" s="507"/>
      <c r="T736" s="503" t="s">
        <v>18</v>
      </c>
      <c r="U736" s="235"/>
      <c r="V736" s="235"/>
      <c r="W736" s="505" t="s">
        <v>7</v>
      </c>
      <c r="X736" s="506" t="str">
        <f>+" אסמכתא " &amp; B36 &amp;"         חזרה לטבלה "</f>
        <v xml:space="preserve"> אסמכתא          חזרה לטבלה </v>
      </c>
      <c r="Y736" s="771"/>
      <c r="Z736" s="770"/>
      <c r="AA736" s="771"/>
      <c r="AB736" s="503" t="s">
        <v>18</v>
      </c>
      <c r="AC736" s="235"/>
      <c r="AD736" s="235"/>
      <c r="AE736" s="773"/>
      <c r="AF736" s="506" t="str">
        <f>+" אסמכתא " &amp; B36 &amp;"         חזרה לטבלה "</f>
        <v xml:space="preserve"> אסמכתא          חזרה לטבלה </v>
      </c>
      <c r="AG736" s="771"/>
      <c r="AH736" s="770"/>
      <c r="AI736" s="771"/>
      <c r="AJ736" s="771"/>
      <c r="AK736" s="235"/>
      <c r="AL736" s="235"/>
    </row>
    <row r="737" spans="1:38" x14ac:dyDescent="0.2">
      <c r="A737" s="509">
        <v>1</v>
      </c>
      <c r="B737" s="516"/>
      <c r="C737" s="517"/>
      <c r="D737" s="512"/>
      <c r="E737" s="512"/>
      <c r="F737" s="513"/>
      <c r="G737" s="235">
        <f t="shared" ref="G737:G747" si="268">IF(AND((COUNTA($C$36)=1),(COUNTA(F737)=1),($C$36&lt;&gt;0),(OR((E737&lt;$C$62),(E737&gt;($E$62+61))))),1,0)</f>
        <v>0</v>
      </c>
      <c r="H737" s="235">
        <f t="shared" ref="H737:H747" si="269">IF(AND((COUNTA($C$36)=1),(COUNTA(F737)=1),($C$36&lt;&gt;0),(OR((D737&lt;$C$62),(D737&gt;($E$62))))),1,0)</f>
        <v>0</v>
      </c>
      <c r="I737" s="235"/>
      <c r="O737" s="509">
        <v>12</v>
      </c>
      <c r="P737" s="518"/>
      <c r="Q737" s="517"/>
      <c r="R737" s="515"/>
      <c r="S737" s="512"/>
      <c r="T737" s="513"/>
      <c r="U737" s="235">
        <f t="shared" ref="U737:U747" si="270">IF(AND((COUNTA($C$36)=1),(COUNTA(T737)=1),($C$36&lt;&gt;0),(OR((S737&lt;$C$62),(S737&gt;($E$62+61))))),1,0)</f>
        <v>0</v>
      </c>
      <c r="V737" s="235">
        <f t="shared" ref="V737:V747" si="271">IF(AND((COUNTA($C$36)=1),(COUNTA(T737)=1),($C$36&lt;&gt;0),(OR((R737&lt;$C$62),(R737&gt;($E$62))))),1,0)</f>
        <v>0</v>
      </c>
      <c r="W737" s="509">
        <v>23</v>
      </c>
      <c r="X737" s="516"/>
      <c r="Y737" s="517"/>
      <c r="Z737" s="512"/>
      <c r="AA737" s="512"/>
      <c r="AB737" s="513"/>
      <c r="AC737" s="235">
        <f t="shared" ref="AC737:AC747" si="272">IF(AND((COUNTA($C$36)=1),(COUNTA(AB737)=1),($C$36&lt;&gt;0),(OR((AA737&lt;$C$62),(AA737&gt;($E$62+61))))),1,0)</f>
        <v>0</v>
      </c>
      <c r="AD737" s="235">
        <f t="shared" ref="AD737:AD747" si="273">IF(AND((COUNTA($C$36)=1),(COUNTA(AB737)=1),($C$36&lt;&gt;0),(OR((Z737&lt;$C$62),(Z737&gt;($E$62))))),1,0)</f>
        <v>0</v>
      </c>
      <c r="AE737" s="509">
        <v>34</v>
      </c>
      <c r="AF737" s="518"/>
      <c r="AG737" s="517"/>
      <c r="AH737" s="512"/>
      <c r="AI737" s="512"/>
      <c r="AJ737" s="513"/>
      <c r="AK737" s="235">
        <f t="shared" ref="AK737:AK746" si="274">IF(AND((COUNTA($C$36)=1),(COUNTA(AJ737)=1),($C$36&lt;&gt;0),(OR((AI737&lt;$C$62),(AI737&gt;($E$62+61))))),1,0)</f>
        <v>0</v>
      </c>
      <c r="AL737" s="235">
        <f t="shared" ref="AL737:AL746" si="275">IF(AND((COUNTA($C$36)=1),(COUNTA(AJ737)=1),($C$36&lt;&gt;0),(OR((AH737&lt;$C$62),(AH737&gt;($E$62))))),1,0)</f>
        <v>0</v>
      </c>
    </row>
    <row r="738" spans="1:38" x14ac:dyDescent="0.2">
      <c r="A738" s="509">
        <v>2</v>
      </c>
      <c r="B738" s="516"/>
      <c r="C738" s="517"/>
      <c r="D738" s="512"/>
      <c r="E738" s="512"/>
      <c r="F738" s="513"/>
      <c r="G738" s="235">
        <f t="shared" si="268"/>
        <v>0</v>
      </c>
      <c r="H738" s="235">
        <f t="shared" si="269"/>
        <v>0</v>
      </c>
      <c r="I738" s="235"/>
      <c r="O738" s="509">
        <v>13</v>
      </c>
      <c r="P738" s="518"/>
      <c r="Q738" s="517"/>
      <c r="R738" s="515"/>
      <c r="S738" s="512"/>
      <c r="T738" s="513"/>
      <c r="U738" s="235">
        <f t="shared" si="270"/>
        <v>0</v>
      </c>
      <c r="V738" s="235">
        <f t="shared" si="271"/>
        <v>0</v>
      </c>
      <c r="W738" s="509">
        <v>24</v>
      </c>
      <c r="X738" s="516"/>
      <c r="Y738" s="517"/>
      <c r="Z738" s="512"/>
      <c r="AA738" s="512"/>
      <c r="AB738" s="513"/>
      <c r="AC738" s="235">
        <f t="shared" si="272"/>
        <v>0</v>
      </c>
      <c r="AD738" s="235">
        <f t="shared" si="273"/>
        <v>0</v>
      </c>
      <c r="AE738" s="509">
        <v>35</v>
      </c>
      <c r="AF738" s="518"/>
      <c r="AG738" s="517"/>
      <c r="AH738" s="512"/>
      <c r="AI738" s="512"/>
      <c r="AJ738" s="513"/>
      <c r="AK738" s="235">
        <f t="shared" si="274"/>
        <v>0</v>
      </c>
      <c r="AL738" s="235">
        <f t="shared" si="275"/>
        <v>0</v>
      </c>
    </row>
    <row r="739" spans="1:38" x14ac:dyDescent="0.2">
      <c r="A739" s="509">
        <v>3</v>
      </c>
      <c r="B739" s="516"/>
      <c r="C739" s="517"/>
      <c r="D739" s="512"/>
      <c r="E739" s="512"/>
      <c r="F739" s="513"/>
      <c r="G739" s="235">
        <f t="shared" si="268"/>
        <v>0</v>
      </c>
      <c r="H739" s="235">
        <f t="shared" si="269"/>
        <v>0</v>
      </c>
      <c r="I739" s="235"/>
      <c r="O739" s="509">
        <v>14</v>
      </c>
      <c r="P739" s="518"/>
      <c r="Q739" s="517"/>
      <c r="R739" s="515"/>
      <c r="S739" s="512"/>
      <c r="T739" s="513"/>
      <c r="U739" s="235">
        <f t="shared" si="270"/>
        <v>0</v>
      </c>
      <c r="V739" s="235">
        <f t="shared" si="271"/>
        <v>0</v>
      </c>
      <c r="W739" s="509">
        <v>25</v>
      </c>
      <c r="X739" s="516"/>
      <c r="Y739" s="517"/>
      <c r="Z739" s="512"/>
      <c r="AA739" s="512"/>
      <c r="AB739" s="513"/>
      <c r="AC739" s="235">
        <f t="shared" si="272"/>
        <v>0</v>
      </c>
      <c r="AD739" s="235">
        <f t="shared" si="273"/>
        <v>0</v>
      </c>
      <c r="AE739" s="509">
        <v>36</v>
      </c>
      <c r="AF739" s="518"/>
      <c r="AG739" s="517"/>
      <c r="AH739" s="512"/>
      <c r="AI739" s="512"/>
      <c r="AJ739" s="513"/>
      <c r="AK739" s="235">
        <f t="shared" si="274"/>
        <v>0</v>
      </c>
      <c r="AL739" s="235">
        <f t="shared" si="275"/>
        <v>0</v>
      </c>
    </row>
    <row r="740" spans="1:38" x14ac:dyDescent="0.2">
      <c r="A740" s="509">
        <v>4</v>
      </c>
      <c r="B740" s="516"/>
      <c r="C740" s="517"/>
      <c r="D740" s="512"/>
      <c r="E740" s="512"/>
      <c r="F740" s="513"/>
      <c r="G740" s="235">
        <f t="shared" si="268"/>
        <v>0</v>
      </c>
      <c r="H740" s="235">
        <f t="shared" si="269"/>
        <v>0</v>
      </c>
      <c r="I740" s="235"/>
      <c r="O740" s="509">
        <v>15</v>
      </c>
      <c r="P740" s="518"/>
      <c r="Q740" s="517"/>
      <c r="R740" s="515"/>
      <c r="S740" s="512"/>
      <c r="T740" s="513"/>
      <c r="U740" s="235">
        <f t="shared" si="270"/>
        <v>0</v>
      </c>
      <c r="V740" s="235">
        <f t="shared" si="271"/>
        <v>0</v>
      </c>
      <c r="W740" s="509">
        <v>26</v>
      </c>
      <c r="X740" s="516"/>
      <c r="Y740" s="517"/>
      <c r="Z740" s="512"/>
      <c r="AA740" s="512"/>
      <c r="AB740" s="513"/>
      <c r="AC740" s="235">
        <f t="shared" si="272"/>
        <v>0</v>
      </c>
      <c r="AD740" s="235">
        <f t="shared" si="273"/>
        <v>0</v>
      </c>
      <c r="AE740" s="509">
        <v>37</v>
      </c>
      <c r="AF740" s="518"/>
      <c r="AG740" s="517"/>
      <c r="AH740" s="512"/>
      <c r="AI740" s="512"/>
      <c r="AJ740" s="513"/>
      <c r="AK740" s="235">
        <f t="shared" si="274"/>
        <v>0</v>
      </c>
      <c r="AL740" s="235">
        <f t="shared" si="275"/>
        <v>0</v>
      </c>
    </row>
    <row r="741" spans="1:38" x14ac:dyDescent="0.2">
      <c r="A741" s="509">
        <v>5</v>
      </c>
      <c r="B741" s="516"/>
      <c r="C741" s="517"/>
      <c r="D741" s="512"/>
      <c r="E741" s="512"/>
      <c r="F741" s="513"/>
      <c r="G741" s="235">
        <f t="shared" si="268"/>
        <v>0</v>
      </c>
      <c r="H741" s="235">
        <f t="shared" si="269"/>
        <v>0</v>
      </c>
      <c r="I741" s="235"/>
      <c r="O741" s="509">
        <v>16</v>
      </c>
      <c r="P741" s="518"/>
      <c r="Q741" s="517"/>
      <c r="R741" s="515"/>
      <c r="S741" s="512"/>
      <c r="T741" s="513"/>
      <c r="U741" s="235">
        <f t="shared" si="270"/>
        <v>0</v>
      </c>
      <c r="V741" s="235">
        <f t="shared" si="271"/>
        <v>0</v>
      </c>
      <c r="W741" s="509">
        <v>27</v>
      </c>
      <c r="X741" s="516"/>
      <c r="Y741" s="517"/>
      <c r="Z741" s="512"/>
      <c r="AA741" s="512"/>
      <c r="AB741" s="513"/>
      <c r="AC741" s="235">
        <f t="shared" si="272"/>
        <v>0</v>
      </c>
      <c r="AD741" s="235">
        <f t="shared" si="273"/>
        <v>0</v>
      </c>
      <c r="AE741" s="509">
        <v>38</v>
      </c>
      <c r="AF741" s="518"/>
      <c r="AG741" s="517"/>
      <c r="AH741" s="512"/>
      <c r="AI741" s="512"/>
      <c r="AJ741" s="513"/>
      <c r="AK741" s="235">
        <f t="shared" si="274"/>
        <v>0</v>
      </c>
      <c r="AL741" s="235">
        <f t="shared" si="275"/>
        <v>0</v>
      </c>
    </row>
    <row r="742" spans="1:38" x14ac:dyDescent="0.2">
      <c r="A742" s="509">
        <v>6</v>
      </c>
      <c r="B742" s="516"/>
      <c r="C742" s="517"/>
      <c r="D742" s="512"/>
      <c r="E742" s="512"/>
      <c r="F742" s="513"/>
      <c r="G742" s="235">
        <f t="shared" si="268"/>
        <v>0</v>
      </c>
      <c r="H742" s="235">
        <f t="shared" si="269"/>
        <v>0</v>
      </c>
      <c r="I742" s="235"/>
      <c r="O742" s="509">
        <v>17</v>
      </c>
      <c r="P742" s="518"/>
      <c r="Q742" s="517"/>
      <c r="R742" s="515"/>
      <c r="S742" s="512"/>
      <c r="T742" s="513"/>
      <c r="U742" s="235">
        <f t="shared" si="270"/>
        <v>0</v>
      </c>
      <c r="V742" s="235">
        <f t="shared" si="271"/>
        <v>0</v>
      </c>
      <c r="W742" s="509">
        <v>28</v>
      </c>
      <c r="X742" s="516"/>
      <c r="Y742" s="517"/>
      <c r="Z742" s="512"/>
      <c r="AA742" s="512"/>
      <c r="AB742" s="513"/>
      <c r="AC742" s="235">
        <f t="shared" si="272"/>
        <v>0</v>
      </c>
      <c r="AD742" s="235">
        <f t="shared" si="273"/>
        <v>0</v>
      </c>
      <c r="AE742" s="509">
        <v>39</v>
      </c>
      <c r="AF742" s="518"/>
      <c r="AG742" s="517"/>
      <c r="AH742" s="512"/>
      <c r="AI742" s="512"/>
      <c r="AJ742" s="513"/>
      <c r="AK742" s="235">
        <f t="shared" si="274"/>
        <v>0</v>
      </c>
      <c r="AL742" s="235">
        <f t="shared" si="275"/>
        <v>0</v>
      </c>
    </row>
    <row r="743" spans="1:38" x14ac:dyDescent="0.2">
      <c r="A743" s="509">
        <v>7</v>
      </c>
      <c r="B743" s="516"/>
      <c r="C743" s="517"/>
      <c r="D743" s="512"/>
      <c r="E743" s="512"/>
      <c r="F743" s="513"/>
      <c r="G743" s="235">
        <f t="shared" si="268"/>
        <v>0</v>
      </c>
      <c r="H743" s="235">
        <f t="shared" si="269"/>
        <v>0</v>
      </c>
      <c r="I743" s="235"/>
      <c r="O743" s="509">
        <v>18</v>
      </c>
      <c r="P743" s="518"/>
      <c r="Q743" s="517"/>
      <c r="R743" s="515"/>
      <c r="S743" s="512"/>
      <c r="T743" s="513"/>
      <c r="U743" s="235">
        <f t="shared" si="270"/>
        <v>0</v>
      </c>
      <c r="V743" s="235">
        <f t="shared" si="271"/>
        <v>0</v>
      </c>
      <c r="W743" s="509">
        <v>29</v>
      </c>
      <c r="X743" s="516"/>
      <c r="Y743" s="517"/>
      <c r="Z743" s="512"/>
      <c r="AA743" s="512"/>
      <c r="AB743" s="513"/>
      <c r="AC743" s="235">
        <f t="shared" si="272"/>
        <v>0</v>
      </c>
      <c r="AD743" s="235">
        <f t="shared" si="273"/>
        <v>0</v>
      </c>
      <c r="AE743" s="509">
        <v>40</v>
      </c>
      <c r="AF743" s="518"/>
      <c r="AG743" s="517"/>
      <c r="AH743" s="512"/>
      <c r="AI743" s="512"/>
      <c r="AJ743" s="513"/>
      <c r="AK743" s="235">
        <f t="shared" si="274"/>
        <v>0</v>
      </c>
      <c r="AL743" s="235">
        <f t="shared" si="275"/>
        <v>0</v>
      </c>
    </row>
    <row r="744" spans="1:38" x14ac:dyDescent="0.2">
      <c r="A744" s="509">
        <v>8</v>
      </c>
      <c r="B744" s="516"/>
      <c r="C744" s="517"/>
      <c r="D744" s="512"/>
      <c r="E744" s="512"/>
      <c r="F744" s="513"/>
      <c r="G744" s="235">
        <f t="shared" si="268"/>
        <v>0</v>
      </c>
      <c r="H744" s="235">
        <f t="shared" si="269"/>
        <v>0</v>
      </c>
      <c r="I744" s="235"/>
      <c r="O744" s="509">
        <v>19</v>
      </c>
      <c r="P744" s="518"/>
      <c r="Q744" s="517"/>
      <c r="R744" s="515"/>
      <c r="S744" s="512"/>
      <c r="T744" s="513"/>
      <c r="U744" s="235">
        <f t="shared" si="270"/>
        <v>0</v>
      </c>
      <c r="V744" s="235">
        <f t="shared" si="271"/>
        <v>0</v>
      </c>
      <c r="W744" s="509">
        <v>30</v>
      </c>
      <c r="X744" s="516"/>
      <c r="Y744" s="517"/>
      <c r="Z744" s="512"/>
      <c r="AA744" s="512"/>
      <c r="AB744" s="513"/>
      <c r="AC744" s="235">
        <f t="shared" si="272"/>
        <v>0</v>
      </c>
      <c r="AD744" s="235">
        <f t="shared" si="273"/>
        <v>0</v>
      </c>
      <c r="AE744" s="509">
        <v>41</v>
      </c>
      <c r="AF744" s="518"/>
      <c r="AG744" s="517"/>
      <c r="AH744" s="512"/>
      <c r="AI744" s="512"/>
      <c r="AJ744" s="513"/>
      <c r="AK744" s="235">
        <f t="shared" si="274"/>
        <v>0</v>
      </c>
      <c r="AL744" s="235">
        <f t="shared" si="275"/>
        <v>0</v>
      </c>
    </row>
    <row r="745" spans="1:38" x14ac:dyDescent="0.2">
      <c r="A745" s="509">
        <v>9</v>
      </c>
      <c r="B745" s="516"/>
      <c r="C745" s="517"/>
      <c r="D745" s="512"/>
      <c r="E745" s="512"/>
      <c r="F745" s="513"/>
      <c r="G745" s="235">
        <f t="shared" si="268"/>
        <v>0</v>
      </c>
      <c r="H745" s="235">
        <f t="shared" si="269"/>
        <v>0</v>
      </c>
      <c r="I745" s="235"/>
      <c r="O745" s="509">
        <v>20</v>
      </c>
      <c r="P745" s="518"/>
      <c r="Q745" s="517"/>
      <c r="R745" s="515"/>
      <c r="S745" s="512"/>
      <c r="T745" s="513"/>
      <c r="U745" s="235">
        <f t="shared" si="270"/>
        <v>0</v>
      </c>
      <c r="V745" s="235">
        <f t="shared" si="271"/>
        <v>0</v>
      </c>
      <c r="W745" s="509">
        <v>31</v>
      </c>
      <c r="X745" s="516"/>
      <c r="Y745" s="517"/>
      <c r="Z745" s="512"/>
      <c r="AA745" s="512"/>
      <c r="AB745" s="513"/>
      <c r="AC745" s="235">
        <f t="shared" si="272"/>
        <v>0</v>
      </c>
      <c r="AD745" s="235">
        <f t="shared" si="273"/>
        <v>0</v>
      </c>
      <c r="AE745" s="509">
        <v>42</v>
      </c>
      <c r="AF745" s="518"/>
      <c r="AG745" s="517"/>
      <c r="AH745" s="512"/>
      <c r="AI745" s="512"/>
      <c r="AJ745" s="513"/>
      <c r="AK745" s="235">
        <f t="shared" si="274"/>
        <v>0</v>
      </c>
      <c r="AL745" s="235">
        <f t="shared" si="275"/>
        <v>0</v>
      </c>
    </row>
    <row r="746" spans="1:38" x14ac:dyDescent="0.2">
      <c r="A746" s="509">
        <v>10</v>
      </c>
      <c r="B746" s="516"/>
      <c r="C746" s="517"/>
      <c r="D746" s="512"/>
      <c r="E746" s="512"/>
      <c r="F746" s="513"/>
      <c r="G746" s="235">
        <f t="shared" si="268"/>
        <v>0</v>
      </c>
      <c r="H746" s="235">
        <f t="shared" si="269"/>
        <v>0</v>
      </c>
      <c r="I746" s="235"/>
      <c r="O746" s="509">
        <v>21</v>
      </c>
      <c r="P746" s="518"/>
      <c r="Q746" s="517"/>
      <c r="R746" s="515"/>
      <c r="S746" s="512"/>
      <c r="T746" s="513"/>
      <c r="U746" s="235">
        <f t="shared" si="270"/>
        <v>0</v>
      </c>
      <c r="V746" s="235">
        <f t="shared" si="271"/>
        <v>0</v>
      </c>
      <c r="W746" s="509">
        <v>32</v>
      </c>
      <c r="X746" s="516"/>
      <c r="Y746" s="517"/>
      <c r="Z746" s="512"/>
      <c r="AA746" s="512"/>
      <c r="AB746" s="513"/>
      <c r="AC746" s="235">
        <f t="shared" si="272"/>
        <v>0</v>
      </c>
      <c r="AD746" s="235">
        <f t="shared" si="273"/>
        <v>0</v>
      </c>
      <c r="AE746" s="509">
        <v>43</v>
      </c>
      <c r="AF746" s="518"/>
      <c r="AG746" s="517"/>
      <c r="AH746" s="512"/>
      <c r="AI746" s="512"/>
      <c r="AJ746" s="513"/>
      <c r="AK746" s="235">
        <f t="shared" si="274"/>
        <v>0</v>
      </c>
      <c r="AL746" s="235">
        <f t="shared" si="275"/>
        <v>0</v>
      </c>
    </row>
    <row r="747" spans="1:38" ht="13.5" thickBot="1" x14ac:dyDescent="0.25">
      <c r="A747" s="509">
        <v>11</v>
      </c>
      <c r="B747" s="516"/>
      <c r="C747" s="517"/>
      <c r="D747" s="512"/>
      <c r="E747" s="512"/>
      <c r="F747" s="513"/>
      <c r="G747" s="235">
        <f t="shared" si="268"/>
        <v>0</v>
      </c>
      <c r="H747" s="235">
        <f t="shared" si="269"/>
        <v>0</v>
      </c>
      <c r="I747" s="235"/>
      <c r="O747" s="509">
        <v>22</v>
      </c>
      <c r="P747" s="518"/>
      <c r="Q747" s="517"/>
      <c r="R747" s="515"/>
      <c r="S747" s="512"/>
      <c r="T747" s="513"/>
      <c r="U747" s="235">
        <f t="shared" si="270"/>
        <v>0</v>
      </c>
      <c r="V747" s="235">
        <f t="shared" si="271"/>
        <v>0</v>
      </c>
      <c r="W747" s="509">
        <v>33</v>
      </c>
      <c r="X747" s="516"/>
      <c r="Y747" s="517"/>
      <c r="Z747" s="512"/>
      <c r="AA747" s="512"/>
      <c r="AB747" s="513"/>
      <c r="AC747" s="235">
        <f t="shared" si="272"/>
        <v>0</v>
      </c>
      <c r="AD747" s="235">
        <f t="shared" si="273"/>
        <v>0</v>
      </c>
      <c r="AE747" s="519"/>
      <c r="AF747" s="520"/>
      <c r="AG747" s="521"/>
      <c r="AH747" s="521"/>
      <c r="AI747" s="522" t="s">
        <v>3</v>
      </c>
      <c r="AJ747" s="523">
        <f>SUM(F737:F747)+SUM(T737:T747)+SUM(AJ737:AJ746)+SUM(AB737:AB747)</f>
        <v>0</v>
      </c>
      <c r="AK747" s="235"/>
      <c r="AL747" s="235"/>
    </row>
    <row r="748" spans="1:38" x14ac:dyDescent="0.2">
      <c r="G748" s="235"/>
      <c r="H748" s="235"/>
      <c r="I748" s="235"/>
      <c r="P748" s="29"/>
      <c r="U748" s="235"/>
      <c r="V748" s="235"/>
      <c r="AB748" s="29"/>
      <c r="AC748" s="235"/>
      <c r="AD748" s="235"/>
      <c r="AK748" s="235"/>
      <c r="AL748" s="235"/>
    </row>
    <row r="749" spans="1:38" x14ac:dyDescent="0.2">
      <c r="G749" s="235"/>
      <c r="H749" s="235"/>
      <c r="I749" s="235"/>
      <c r="P749" s="29"/>
      <c r="U749" s="235"/>
      <c r="V749" s="235"/>
      <c r="AB749" s="29"/>
      <c r="AC749" s="235"/>
      <c r="AD749" s="235"/>
      <c r="AK749" s="235"/>
      <c r="AL749" s="235"/>
    </row>
    <row r="750" spans="1:38" x14ac:dyDescent="0.2">
      <c r="G750" s="235"/>
      <c r="H750" s="235"/>
      <c r="I750" s="235"/>
      <c r="P750" s="29"/>
      <c r="U750" s="235"/>
      <c r="V750" s="235"/>
      <c r="AB750" s="29"/>
      <c r="AC750" s="235"/>
      <c r="AD750" s="235"/>
      <c r="AK750" s="235"/>
      <c r="AL750" s="235"/>
    </row>
    <row r="751" spans="1:38" x14ac:dyDescent="0.2">
      <c r="G751" s="235"/>
      <c r="H751" s="235"/>
      <c r="I751" s="235"/>
      <c r="P751" s="29"/>
      <c r="U751" s="235"/>
      <c r="V751" s="235"/>
      <c r="AB751" s="29"/>
      <c r="AC751" s="235"/>
      <c r="AD751" s="235"/>
      <c r="AK751" s="235"/>
      <c r="AL751" s="235"/>
    </row>
    <row r="752" spans="1:38" x14ac:dyDescent="0.2">
      <c r="G752" s="235"/>
      <c r="H752" s="235"/>
      <c r="I752" s="235"/>
      <c r="P752" s="29"/>
      <c r="U752" s="235"/>
      <c r="V752" s="235"/>
      <c r="AB752" s="29"/>
      <c r="AC752" s="235"/>
      <c r="AD752" s="235"/>
      <c r="AK752" s="235"/>
      <c r="AL752" s="235"/>
    </row>
    <row r="753" spans="1:38" x14ac:dyDescent="0.2">
      <c r="G753" s="235"/>
      <c r="H753" s="235"/>
      <c r="I753" s="235"/>
      <c r="P753" s="29"/>
      <c r="U753" s="235"/>
      <c r="V753" s="235"/>
      <c r="AB753" s="29"/>
      <c r="AC753" s="235"/>
      <c r="AD753" s="235"/>
      <c r="AK753" s="235"/>
      <c r="AL753" s="235"/>
    </row>
    <row r="754" spans="1:38" ht="13.5" thickBot="1" x14ac:dyDescent="0.25">
      <c r="G754" s="235"/>
      <c r="H754" s="235"/>
      <c r="I754" s="235"/>
      <c r="P754" s="29"/>
      <c r="U754" s="235"/>
      <c r="V754" s="235"/>
      <c r="AB754" s="29"/>
      <c r="AC754" s="235"/>
      <c r="AD754" s="235"/>
      <c r="AK754" s="235"/>
      <c r="AL754" s="235"/>
    </row>
    <row r="755" spans="1:38" ht="16.5" customHeight="1" thickBot="1" x14ac:dyDescent="0.25">
      <c r="A755" s="501">
        <v>35</v>
      </c>
      <c r="B755" s="502"/>
      <c r="C755" s="769" t="s">
        <v>33</v>
      </c>
      <c r="D755" s="769" t="s">
        <v>158</v>
      </c>
      <c r="E755" s="769" t="s">
        <v>34</v>
      </c>
      <c r="F755" s="504">
        <f>+$AJ767</f>
        <v>0</v>
      </c>
      <c r="G755" s="235"/>
      <c r="H755" s="235"/>
      <c r="I755" s="235"/>
      <c r="O755" s="501" t="s">
        <v>23</v>
      </c>
      <c r="P755" s="502"/>
      <c r="Q755" s="503" t="s">
        <v>33</v>
      </c>
      <c r="R755" s="769" t="s">
        <v>158</v>
      </c>
      <c r="S755" s="503" t="s">
        <v>34</v>
      </c>
      <c r="T755" s="504">
        <f>+$AJ767</f>
        <v>0</v>
      </c>
      <c r="U755" s="235"/>
      <c r="V755" s="235"/>
      <c r="W755" s="501">
        <v>35</v>
      </c>
      <c r="X755" s="502"/>
      <c r="Y755" s="769" t="s">
        <v>33</v>
      </c>
      <c r="Z755" s="769" t="s">
        <v>158</v>
      </c>
      <c r="AA755" s="769" t="s">
        <v>34</v>
      </c>
      <c r="AB755" s="504">
        <f>+$AJ767</f>
        <v>0</v>
      </c>
      <c r="AC755" s="235"/>
      <c r="AD755" s="235"/>
      <c r="AE755" s="772" t="s">
        <v>23</v>
      </c>
      <c r="AF755" s="502"/>
      <c r="AG755" s="769" t="s">
        <v>33</v>
      </c>
      <c r="AH755" s="769" t="s">
        <v>158</v>
      </c>
      <c r="AI755" s="769" t="s">
        <v>34</v>
      </c>
      <c r="AJ755" s="769" t="s">
        <v>18</v>
      </c>
      <c r="AK755" s="235"/>
      <c r="AL755" s="235"/>
    </row>
    <row r="756" spans="1:38" ht="25.5" x14ac:dyDescent="0.2">
      <c r="A756" s="505" t="s">
        <v>7</v>
      </c>
      <c r="B756" s="506" t="str">
        <f>+" אסמכתא " &amp; B41 &amp;"         חזרה לטבלה "</f>
        <v xml:space="preserve"> אסמכתא          חזרה לטבלה </v>
      </c>
      <c r="C756" s="771"/>
      <c r="D756" s="770"/>
      <c r="E756" s="771"/>
      <c r="F756" s="503" t="s">
        <v>18</v>
      </c>
      <c r="G756" s="235"/>
      <c r="H756" s="235"/>
      <c r="I756" s="235"/>
      <c r="O756" s="505"/>
      <c r="P756" s="506" t="str">
        <f>+" אסמכתא " &amp; B41 &amp;"         חזרה לטבלה "</f>
        <v xml:space="preserve"> אסמכתא          חזרה לטבלה </v>
      </c>
      <c r="Q756" s="507"/>
      <c r="R756" s="770"/>
      <c r="S756" s="507"/>
      <c r="T756" s="503" t="s">
        <v>18</v>
      </c>
      <c r="U756" s="235"/>
      <c r="V756" s="235"/>
      <c r="W756" s="505" t="s">
        <v>7</v>
      </c>
      <c r="X756" s="506" t="str">
        <f>+" אסמכתא " &amp; B41 &amp;"         חזרה לטבלה "</f>
        <v xml:space="preserve"> אסמכתא          חזרה לטבלה </v>
      </c>
      <c r="Y756" s="771"/>
      <c r="Z756" s="770"/>
      <c r="AA756" s="771"/>
      <c r="AB756" s="503" t="s">
        <v>18</v>
      </c>
      <c r="AC756" s="235"/>
      <c r="AD756" s="235"/>
      <c r="AE756" s="773"/>
      <c r="AF756" s="506" t="str">
        <f>+" אסמכתא " &amp; B41 &amp;"         חזרה לטבלה "</f>
        <v xml:space="preserve"> אסמכתא          חזרה לטבלה </v>
      </c>
      <c r="AG756" s="771"/>
      <c r="AH756" s="770"/>
      <c r="AI756" s="771"/>
      <c r="AJ756" s="771"/>
      <c r="AK756" s="235"/>
      <c r="AL756" s="235"/>
    </row>
    <row r="757" spans="1:38" x14ac:dyDescent="0.2">
      <c r="A757" s="509">
        <v>1</v>
      </c>
      <c r="B757" s="516"/>
      <c r="C757" s="517"/>
      <c r="D757" s="512"/>
      <c r="E757" s="512"/>
      <c r="F757" s="513"/>
      <c r="G757" s="235">
        <f t="shared" ref="G757:G767" si="276">IF(AND((COUNTA($C$37)=1),(COUNTA(F757)=1),($C$37&lt;&gt;0),(OR((E757&lt;$C$62),(E757&gt;($E$62+61))))),1,0)</f>
        <v>0</v>
      </c>
      <c r="H757" s="235">
        <f t="shared" ref="H757:H767" si="277">IF(AND((COUNTA($C$37)=1),(COUNTA(F757)=1),($C$37&lt;&gt;0),(OR((D757&lt;$C$62),(D757&gt;($E$62))))),1,0)</f>
        <v>0</v>
      </c>
      <c r="I757" s="235"/>
      <c r="O757" s="509">
        <v>12</v>
      </c>
      <c r="P757" s="518"/>
      <c r="Q757" s="517"/>
      <c r="R757" s="515"/>
      <c r="S757" s="512"/>
      <c r="T757" s="513"/>
      <c r="U757" s="235">
        <f t="shared" ref="U757:U767" si="278">IF(AND((COUNTA($C$37)=1),(COUNTA(T757)=1),($C$37&lt;&gt;0),(OR((S757&lt;$C$62),(S757&gt;($E$62+61))))),1,0)</f>
        <v>0</v>
      </c>
      <c r="V757" s="235">
        <f t="shared" ref="V757:V767" si="279">IF(AND((COUNTA($C$37)=1),(COUNTA(T757)=1),($C$37&lt;&gt;0),(OR((R757&lt;$C$62),(R757&gt;($E$62))))),1,0)</f>
        <v>0</v>
      </c>
      <c r="W757" s="509">
        <v>23</v>
      </c>
      <c r="X757" s="516"/>
      <c r="Y757" s="517"/>
      <c r="Z757" s="512"/>
      <c r="AA757" s="512"/>
      <c r="AB757" s="513"/>
      <c r="AC757" s="235">
        <f t="shared" ref="AC757:AC767" si="280">IF(AND((COUNTA($C$37)=1),(COUNTA(AB757)=1),($C$37&lt;&gt;0),(OR((AA757&lt;$C$62),(AA757&gt;($E$62+61))))),1,0)</f>
        <v>0</v>
      </c>
      <c r="AD757" s="235">
        <f t="shared" ref="AD757:AD767" si="281">IF(AND((COUNTA($C$37)=1),(COUNTA(AB757)=1),($C$37&lt;&gt;0),(OR((Z757&lt;$C$62),(Z757&gt;($E$62))))),1,0)</f>
        <v>0</v>
      </c>
      <c r="AE757" s="509">
        <v>34</v>
      </c>
      <c r="AF757" s="518"/>
      <c r="AG757" s="517"/>
      <c r="AH757" s="512"/>
      <c r="AI757" s="512"/>
      <c r="AJ757" s="513"/>
      <c r="AK757" s="235">
        <f t="shared" ref="AK757:AK766" si="282">IF(AND((COUNTA($C$37)=1),(COUNTA(AJ757)=1),($C$37&lt;&gt;0),(OR((AI757&lt;$C$62),(AI757&gt;($E$62+61))))),1,0)</f>
        <v>0</v>
      </c>
      <c r="AL757" s="235">
        <f t="shared" ref="AL757:AL766" si="283">IF(AND((COUNTA($C$37)=1),(COUNTA(AJ757)=1),($C$37&lt;&gt;0),(OR((AH757&lt;$C$62),(AH757&gt;($E$62))))),1,0)</f>
        <v>0</v>
      </c>
    </row>
    <row r="758" spans="1:38" x14ac:dyDescent="0.2">
      <c r="A758" s="509">
        <v>2</v>
      </c>
      <c r="B758" s="516"/>
      <c r="C758" s="517"/>
      <c r="D758" s="512"/>
      <c r="E758" s="512"/>
      <c r="F758" s="513"/>
      <c r="G758" s="235">
        <f t="shared" si="276"/>
        <v>0</v>
      </c>
      <c r="H758" s="235">
        <f t="shared" si="277"/>
        <v>0</v>
      </c>
      <c r="I758" s="235"/>
      <c r="O758" s="509">
        <v>13</v>
      </c>
      <c r="P758" s="518"/>
      <c r="Q758" s="517"/>
      <c r="R758" s="515"/>
      <c r="S758" s="512"/>
      <c r="T758" s="513"/>
      <c r="U758" s="235">
        <f t="shared" si="278"/>
        <v>0</v>
      </c>
      <c r="V758" s="235">
        <f t="shared" si="279"/>
        <v>0</v>
      </c>
      <c r="W758" s="509">
        <v>24</v>
      </c>
      <c r="X758" s="516"/>
      <c r="Y758" s="517"/>
      <c r="Z758" s="512"/>
      <c r="AA758" s="512"/>
      <c r="AB758" s="513"/>
      <c r="AC758" s="235">
        <f t="shared" si="280"/>
        <v>0</v>
      </c>
      <c r="AD758" s="235">
        <f t="shared" si="281"/>
        <v>0</v>
      </c>
      <c r="AE758" s="509">
        <v>35</v>
      </c>
      <c r="AF758" s="518"/>
      <c r="AG758" s="517"/>
      <c r="AH758" s="512"/>
      <c r="AI758" s="512"/>
      <c r="AJ758" s="513"/>
      <c r="AK758" s="235">
        <f t="shared" si="282"/>
        <v>0</v>
      </c>
      <c r="AL758" s="235">
        <f t="shared" si="283"/>
        <v>0</v>
      </c>
    </row>
    <row r="759" spans="1:38" x14ac:dyDescent="0.2">
      <c r="A759" s="509">
        <v>3</v>
      </c>
      <c r="B759" s="516"/>
      <c r="C759" s="517"/>
      <c r="D759" s="512"/>
      <c r="E759" s="512"/>
      <c r="F759" s="513"/>
      <c r="G759" s="235">
        <f t="shared" si="276"/>
        <v>0</v>
      </c>
      <c r="H759" s="235">
        <f t="shared" si="277"/>
        <v>0</v>
      </c>
      <c r="I759" s="235"/>
      <c r="O759" s="509">
        <v>14</v>
      </c>
      <c r="P759" s="518"/>
      <c r="Q759" s="517"/>
      <c r="R759" s="515"/>
      <c r="S759" s="512"/>
      <c r="T759" s="513"/>
      <c r="U759" s="235">
        <f t="shared" si="278"/>
        <v>0</v>
      </c>
      <c r="V759" s="235">
        <f t="shared" si="279"/>
        <v>0</v>
      </c>
      <c r="W759" s="509">
        <v>25</v>
      </c>
      <c r="X759" s="516"/>
      <c r="Y759" s="517"/>
      <c r="Z759" s="512"/>
      <c r="AA759" s="512"/>
      <c r="AB759" s="513"/>
      <c r="AC759" s="235">
        <f t="shared" si="280"/>
        <v>0</v>
      </c>
      <c r="AD759" s="235">
        <f t="shared" si="281"/>
        <v>0</v>
      </c>
      <c r="AE759" s="509">
        <v>36</v>
      </c>
      <c r="AF759" s="518"/>
      <c r="AG759" s="517"/>
      <c r="AH759" s="512"/>
      <c r="AI759" s="512"/>
      <c r="AJ759" s="513"/>
      <c r="AK759" s="235">
        <f t="shared" si="282"/>
        <v>0</v>
      </c>
      <c r="AL759" s="235">
        <f t="shared" si="283"/>
        <v>0</v>
      </c>
    </row>
    <row r="760" spans="1:38" x14ac:dyDescent="0.2">
      <c r="A760" s="509">
        <v>4</v>
      </c>
      <c r="B760" s="516"/>
      <c r="C760" s="517"/>
      <c r="D760" s="512"/>
      <c r="E760" s="512"/>
      <c r="F760" s="513"/>
      <c r="G760" s="235">
        <f t="shared" si="276"/>
        <v>0</v>
      </c>
      <c r="H760" s="235">
        <f t="shared" si="277"/>
        <v>0</v>
      </c>
      <c r="I760" s="235"/>
      <c r="O760" s="509">
        <v>15</v>
      </c>
      <c r="P760" s="518"/>
      <c r="Q760" s="517"/>
      <c r="R760" s="515"/>
      <c r="S760" s="512"/>
      <c r="T760" s="513"/>
      <c r="U760" s="235">
        <f t="shared" si="278"/>
        <v>0</v>
      </c>
      <c r="V760" s="235">
        <f t="shared" si="279"/>
        <v>0</v>
      </c>
      <c r="W760" s="509">
        <v>26</v>
      </c>
      <c r="X760" s="516"/>
      <c r="Y760" s="517"/>
      <c r="Z760" s="512"/>
      <c r="AA760" s="512"/>
      <c r="AB760" s="513"/>
      <c r="AC760" s="235">
        <f t="shared" si="280"/>
        <v>0</v>
      </c>
      <c r="AD760" s="235">
        <f t="shared" si="281"/>
        <v>0</v>
      </c>
      <c r="AE760" s="509">
        <v>37</v>
      </c>
      <c r="AF760" s="518"/>
      <c r="AG760" s="517"/>
      <c r="AH760" s="512"/>
      <c r="AI760" s="512"/>
      <c r="AJ760" s="513"/>
      <c r="AK760" s="235">
        <f t="shared" si="282"/>
        <v>0</v>
      </c>
      <c r="AL760" s="235">
        <f t="shared" si="283"/>
        <v>0</v>
      </c>
    </row>
    <row r="761" spans="1:38" x14ac:dyDescent="0.2">
      <c r="A761" s="509">
        <v>5</v>
      </c>
      <c r="B761" s="516"/>
      <c r="C761" s="517"/>
      <c r="D761" s="512"/>
      <c r="E761" s="512"/>
      <c r="F761" s="513"/>
      <c r="G761" s="235">
        <f t="shared" si="276"/>
        <v>0</v>
      </c>
      <c r="H761" s="235">
        <f t="shared" si="277"/>
        <v>0</v>
      </c>
      <c r="I761" s="235"/>
      <c r="O761" s="509">
        <v>16</v>
      </c>
      <c r="P761" s="518"/>
      <c r="Q761" s="517"/>
      <c r="R761" s="515"/>
      <c r="S761" s="512"/>
      <c r="T761" s="513"/>
      <c r="U761" s="235">
        <f t="shared" si="278"/>
        <v>0</v>
      </c>
      <c r="V761" s="235">
        <f t="shared" si="279"/>
        <v>0</v>
      </c>
      <c r="W761" s="509">
        <v>27</v>
      </c>
      <c r="X761" s="516"/>
      <c r="Y761" s="517"/>
      <c r="Z761" s="512"/>
      <c r="AA761" s="512"/>
      <c r="AB761" s="513"/>
      <c r="AC761" s="235">
        <f t="shared" si="280"/>
        <v>0</v>
      </c>
      <c r="AD761" s="235">
        <f t="shared" si="281"/>
        <v>0</v>
      </c>
      <c r="AE761" s="509">
        <v>38</v>
      </c>
      <c r="AF761" s="518"/>
      <c r="AG761" s="517"/>
      <c r="AH761" s="512"/>
      <c r="AI761" s="512"/>
      <c r="AJ761" s="513"/>
      <c r="AK761" s="235">
        <f t="shared" si="282"/>
        <v>0</v>
      </c>
      <c r="AL761" s="235">
        <f t="shared" si="283"/>
        <v>0</v>
      </c>
    </row>
    <row r="762" spans="1:38" x14ac:dyDescent="0.2">
      <c r="A762" s="509">
        <v>6</v>
      </c>
      <c r="B762" s="516"/>
      <c r="C762" s="517"/>
      <c r="D762" s="512"/>
      <c r="E762" s="512"/>
      <c r="F762" s="513"/>
      <c r="G762" s="235">
        <f t="shared" si="276"/>
        <v>0</v>
      </c>
      <c r="H762" s="235">
        <f t="shared" si="277"/>
        <v>0</v>
      </c>
      <c r="I762" s="235"/>
      <c r="O762" s="509">
        <v>17</v>
      </c>
      <c r="P762" s="518"/>
      <c r="Q762" s="517"/>
      <c r="R762" s="515"/>
      <c r="S762" s="512"/>
      <c r="T762" s="513"/>
      <c r="U762" s="235">
        <f t="shared" si="278"/>
        <v>0</v>
      </c>
      <c r="V762" s="235">
        <f t="shared" si="279"/>
        <v>0</v>
      </c>
      <c r="W762" s="509">
        <v>28</v>
      </c>
      <c r="X762" s="516"/>
      <c r="Y762" s="517"/>
      <c r="Z762" s="512"/>
      <c r="AA762" s="512"/>
      <c r="AB762" s="513"/>
      <c r="AC762" s="235">
        <f t="shared" si="280"/>
        <v>0</v>
      </c>
      <c r="AD762" s="235">
        <f t="shared" si="281"/>
        <v>0</v>
      </c>
      <c r="AE762" s="509">
        <v>39</v>
      </c>
      <c r="AF762" s="518"/>
      <c r="AG762" s="517"/>
      <c r="AH762" s="512"/>
      <c r="AI762" s="512"/>
      <c r="AJ762" s="513"/>
      <c r="AK762" s="235">
        <f t="shared" si="282"/>
        <v>0</v>
      </c>
      <c r="AL762" s="235">
        <f t="shared" si="283"/>
        <v>0</v>
      </c>
    </row>
    <row r="763" spans="1:38" x14ac:dyDescent="0.2">
      <c r="A763" s="509">
        <v>7</v>
      </c>
      <c r="B763" s="516"/>
      <c r="C763" s="517"/>
      <c r="D763" s="512"/>
      <c r="E763" s="512"/>
      <c r="F763" s="513"/>
      <c r="G763" s="235">
        <f t="shared" si="276"/>
        <v>0</v>
      </c>
      <c r="H763" s="235">
        <f t="shared" si="277"/>
        <v>0</v>
      </c>
      <c r="I763" s="235"/>
      <c r="O763" s="509">
        <v>18</v>
      </c>
      <c r="P763" s="518"/>
      <c r="Q763" s="517"/>
      <c r="R763" s="515"/>
      <c r="S763" s="512"/>
      <c r="T763" s="513"/>
      <c r="U763" s="235">
        <f t="shared" si="278"/>
        <v>0</v>
      </c>
      <c r="V763" s="235">
        <f t="shared" si="279"/>
        <v>0</v>
      </c>
      <c r="W763" s="509">
        <v>29</v>
      </c>
      <c r="X763" s="516"/>
      <c r="Y763" s="517"/>
      <c r="Z763" s="512"/>
      <c r="AA763" s="512"/>
      <c r="AB763" s="513"/>
      <c r="AC763" s="235">
        <f t="shared" si="280"/>
        <v>0</v>
      </c>
      <c r="AD763" s="235">
        <f t="shared" si="281"/>
        <v>0</v>
      </c>
      <c r="AE763" s="509">
        <v>40</v>
      </c>
      <c r="AF763" s="518"/>
      <c r="AG763" s="517"/>
      <c r="AH763" s="512"/>
      <c r="AI763" s="512"/>
      <c r="AJ763" s="513"/>
      <c r="AK763" s="235">
        <f t="shared" si="282"/>
        <v>0</v>
      </c>
      <c r="AL763" s="235">
        <f t="shared" si="283"/>
        <v>0</v>
      </c>
    </row>
    <row r="764" spans="1:38" x14ac:dyDescent="0.2">
      <c r="A764" s="509">
        <v>8</v>
      </c>
      <c r="B764" s="516"/>
      <c r="C764" s="517"/>
      <c r="D764" s="512"/>
      <c r="E764" s="512"/>
      <c r="F764" s="513"/>
      <c r="G764" s="235">
        <f t="shared" si="276"/>
        <v>0</v>
      </c>
      <c r="H764" s="235">
        <f t="shared" si="277"/>
        <v>0</v>
      </c>
      <c r="I764" s="235"/>
      <c r="O764" s="509">
        <v>19</v>
      </c>
      <c r="P764" s="518"/>
      <c r="Q764" s="517"/>
      <c r="R764" s="515"/>
      <c r="S764" s="512"/>
      <c r="T764" s="513"/>
      <c r="U764" s="235">
        <f t="shared" si="278"/>
        <v>0</v>
      </c>
      <c r="V764" s="235">
        <f t="shared" si="279"/>
        <v>0</v>
      </c>
      <c r="W764" s="509">
        <v>30</v>
      </c>
      <c r="X764" s="516"/>
      <c r="Y764" s="517"/>
      <c r="Z764" s="512"/>
      <c r="AA764" s="512"/>
      <c r="AB764" s="513"/>
      <c r="AC764" s="235">
        <f t="shared" si="280"/>
        <v>0</v>
      </c>
      <c r="AD764" s="235">
        <f t="shared" si="281"/>
        <v>0</v>
      </c>
      <c r="AE764" s="509">
        <v>41</v>
      </c>
      <c r="AF764" s="518"/>
      <c r="AG764" s="517"/>
      <c r="AH764" s="512"/>
      <c r="AI764" s="512"/>
      <c r="AJ764" s="513"/>
      <c r="AK764" s="235">
        <f t="shared" si="282"/>
        <v>0</v>
      </c>
      <c r="AL764" s="235">
        <f t="shared" si="283"/>
        <v>0</v>
      </c>
    </row>
    <row r="765" spans="1:38" x14ac:dyDescent="0.2">
      <c r="A765" s="509">
        <v>9</v>
      </c>
      <c r="B765" s="516"/>
      <c r="C765" s="517"/>
      <c r="D765" s="512"/>
      <c r="E765" s="512"/>
      <c r="F765" s="513"/>
      <c r="G765" s="235">
        <f t="shared" si="276"/>
        <v>0</v>
      </c>
      <c r="H765" s="235">
        <f t="shared" si="277"/>
        <v>0</v>
      </c>
      <c r="I765" s="235"/>
      <c r="O765" s="509">
        <v>20</v>
      </c>
      <c r="P765" s="518"/>
      <c r="Q765" s="517"/>
      <c r="R765" s="515"/>
      <c r="S765" s="512"/>
      <c r="T765" s="513"/>
      <c r="U765" s="235">
        <f t="shared" si="278"/>
        <v>0</v>
      </c>
      <c r="V765" s="235">
        <f t="shared" si="279"/>
        <v>0</v>
      </c>
      <c r="W765" s="509">
        <v>31</v>
      </c>
      <c r="X765" s="516"/>
      <c r="Y765" s="517"/>
      <c r="Z765" s="512"/>
      <c r="AA765" s="512"/>
      <c r="AB765" s="513"/>
      <c r="AC765" s="235">
        <f t="shared" si="280"/>
        <v>0</v>
      </c>
      <c r="AD765" s="235">
        <f t="shared" si="281"/>
        <v>0</v>
      </c>
      <c r="AE765" s="509">
        <v>42</v>
      </c>
      <c r="AF765" s="518"/>
      <c r="AG765" s="517"/>
      <c r="AH765" s="512"/>
      <c r="AI765" s="512"/>
      <c r="AJ765" s="513"/>
      <c r="AK765" s="235">
        <f t="shared" si="282"/>
        <v>0</v>
      </c>
      <c r="AL765" s="235">
        <f t="shared" si="283"/>
        <v>0</v>
      </c>
    </row>
    <row r="766" spans="1:38" x14ac:dyDescent="0.2">
      <c r="A766" s="509">
        <v>10</v>
      </c>
      <c r="B766" s="516"/>
      <c r="C766" s="517"/>
      <c r="D766" s="512"/>
      <c r="E766" s="512"/>
      <c r="F766" s="513"/>
      <c r="G766" s="235">
        <f t="shared" si="276"/>
        <v>0</v>
      </c>
      <c r="H766" s="235">
        <f t="shared" si="277"/>
        <v>0</v>
      </c>
      <c r="I766" s="235"/>
      <c r="O766" s="509">
        <v>21</v>
      </c>
      <c r="P766" s="518"/>
      <c r="Q766" s="517"/>
      <c r="R766" s="515"/>
      <c r="S766" s="512"/>
      <c r="T766" s="513"/>
      <c r="U766" s="235">
        <f t="shared" si="278"/>
        <v>0</v>
      </c>
      <c r="V766" s="235">
        <f t="shared" si="279"/>
        <v>0</v>
      </c>
      <c r="W766" s="509">
        <v>32</v>
      </c>
      <c r="X766" s="516"/>
      <c r="Y766" s="517"/>
      <c r="Z766" s="512"/>
      <c r="AA766" s="512"/>
      <c r="AB766" s="513"/>
      <c r="AC766" s="235">
        <f t="shared" si="280"/>
        <v>0</v>
      </c>
      <c r="AD766" s="235">
        <f t="shared" si="281"/>
        <v>0</v>
      </c>
      <c r="AE766" s="509">
        <v>43</v>
      </c>
      <c r="AF766" s="518"/>
      <c r="AG766" s="517"/>
      <c r="AH766" s="512"/>
      <c r="AI766" s="512"/>
      <c r="AJ766" s="513"/>
      <c r="AK766" s="235">
        <f t="shared" si="282"/>
        <v>0</v>
      </c>
      <c r="AL766" s="235">
        <f t="shared" si="283"/>
        <v>0</v>
      </c>
    </row>
    <row r="767" spans="1:38" ht="13.5" thickBot="1" x14ac:dyDescent="0.25">
      <c r="A767" s="509">
        <v>11</v>
      </c>
      <c r="B767" s="516"/>
      <c r="C767" s="517"/>
      <c r="D767" s="512"/>
      <c r="E767" s="512"/>
      <c r="F767" s="513"/>
      <c r="G767" s="235">
        <f t="shared" si="276"/>
        <v>0</v>
      </c>
      <c r="H767" s="235">
        <f t="shared" si="277"/>
        <v>0</v>
      </c>
      <c r="I767" s="235"/>
      <c r="O767" s="509">
        <v>22</v>
      </c>
      <c r="P767" s="518"/>
      <c r="Q767" s="517"/>
      <c r="R767" s="515"/>
      <c r="S767" s="512"/>
      <c r="T767" s="513"/>
      <c r="U767" s="235">
        <f t="shared" si="278"/>
        <v>0</v>
      </c>
      <c r="V767" s="235">
        <f t="shared" si="279"/>
        <v>0</v>
      </c>
      <c r="W767" s="509">
        <v>33</v>
      </c>
      <c r="X767" s="516"/>
      <c r="Y767" s="517"/>
      <c r="Z767" s="512"/>
      <c r="AA767" s="512"/>
      <c r="AB767" s="513"/>
      <c r="AC767" s="235">
        <f t="shared" si="280"/>
        <v>0</v>
      </c>
      <c r="AD767" s="235">
        <f t="shared" si="281"/>
        <v>0</v>
      </c>
      <c r="AE767" s="519"/>
      <c r="AF767" s="520"/>
      <c r="AG767" s="521"/>
      <c r="AH767" s="521"/>
      <c r="AI767" s="522" t="s">
        <v>3</v>
      </c>
      <c r="AJ767" s="523">
        <f>SUM(F757:F767)+SUM(T757:T767)+SUM(AJ757:AJ766)+SUM(AB757:AB767)</f>
        <v>0</v>
      </c>
      <c r="AK767" s="235"/>
      <c r="AL767" s="235"/>
    </row>
    <row r="768" spans="1:38" x14ac:dyDescent="0.2">
      <c r="G768" s="235"/>
      <c r="H768" s="235"/>
      <c r="I768" s="235"/>
      <c r="P768" s="29"/>
      <c r="U768" s="235"/>
      <c r="V768" s="235"/>
      <c r="AB768" s="29"/>
      <c r="AC768" s="235"/>
      <c r="AD768" s="235"/>
      <c r="AK768" s="235"/>
      <c r="AL768" s="235"/>
    </row>
    <row r="769" spans="1:38" x14ac:dyDescent="0.2">
      <c r="G769" s="235"/>
      <c r="H769" s="235"/>
      <c r="I769" s="235"/>
      <c r="P769" s="29"/>
      <c r="U769" s="235"/>
      <c r="V769" s="235"/>
      <c r="AB769" s="29"/>
      <c r="AC769" s="235"/>
      <c r="AD769" s="235"/>
      <c r="AK769" s="235"/>
      <c r="AL769" s="235"/>
    </row>
    <row r="770" spans="1:38" x14ac:dyDescent="0.2">
      <c r="G770" s="235"/>
      <c r="H770" s="235"/>
      <c r="I770" s="235"/>
      <c r="P770" s="29"/>
      <c r="U770" s="235"/>
      <c r="V770" s="235"/>
      <c r="AB770" s="29"/>
      <c r="AC770" s="235"/>
      <c r="AD770" s="235"/>
      <c r="AK770" s="235"/>
      <c r="AL770" s="235"/>
    </row>
    <row r="771" spans="1:38" x14ac:dyDescent="0.2">
      <c r="G771" s="235"/>
      <c r="H771" s="235"/>
      <c r="I771" s="235"/>
      <c r="P771" s="29"/>
      <c r="U771" s="235"/>
      <c r="V771" s="235"/>
      <c r="AB771" s="29"/>
      <c r="AC771" s="235"/>
      <c r="AD771" s="235"/>
      <c r="AK771" s="235"/>
      <c r="AL771" s="235"/>
    </row>
    <row r="772" spans="1:38" x14ac:dyDescent="0.2">
      <c r="G772" s="235"/>
      <c r="H772" s="235"/>
      <c r="I772" s="235"/>
      <c r="P772" s="29"/>
      <c r="U772" s="235"/>
      <c r="V772" s="235"/>
      <c r="AB772" s="29"/>
      <c r="AC772" s="235"/>
      <c r="AD772" s="235"/>
      <c r="AK772" s="235"/>
      <c r="AL772" s="235"/>
    </row>
    <row r="773" spans="1:38" x14ac:dyDescent="0.2">
      <c r="G773" s="235"/>
      <c r="H773" s="235"/>
      <c r="I773" s="235"/>
      <c r="P773" s="29"/>
      <c r="U773" s="235"/>
      <c r="V773" s="235"/>
      <c r="AB773" s="29"/>
      <c r="AC773" s="235"/>
      <c r="AD773" s="235"/>
      <c r="AK773" s="235"/>
      <c r="AL773" s="235"/>
    </row>
    <row r="774" spans="1:38" ht="13.5" thickBot="1" x14ac:dyDescent="0.25">
      <c r="G774" s="235"/>
      <c r="H774" s="235"/>
      <c r="I774" s="235"/>
      <c r="P774" s="29"/>
      <c r="U774" s="235"/>
      <c r="V774" s="235"/>
      <c r="AB774" s="29"/>
      <c r="AC774" s="235"/>
      <c r="AD774" s="235"/>
      <c r="AK774" s="235"/>
      <c r="AL774" s="235"/>
    </row>
    <row r="775" spans="1:38" ht="16.5" customHeight="1" thickBot="1" x14ac:dyDescent="0.25">
      <c r="A775" s="501">
        <v>36</v>
      </c>
      <c r="B775" s="502"/>
      <c r="C775" s="769" t="s">
        <v>33</v>
      </c>
      <c r="D775" s="769" t="s">
        <v>158</v>
      </c>
      <c r="E775" s="769" t="s">
        <v>34</v>
      </c>
      <c r="F775" s="504">
        <f>+$AJ787</f>
        <v>0</v>
      </c>
      <c r="G775" s="235"/>
      <c r="H775" s="235"/>
      <c r="I775" s="235"/>
      <c r="O775" s="501" t="s">
        <v>23</v>
      </c>
      <c r="P775" s="502"/>
      <c r="Q775" s="503" t="s">
        <v>33</v>
      </c>
      <c r="R775" s="769" t="s">
        <v>158</v>
      </c>
      <c r="S775" s="503" t="s">
        <v>34</v>
      </c>
      <c r="T775" s="504">
        <f>+$AJ787</f>
        <v>0</v>
      </c>
      <c r="U775" s="235"/>
      <c r="V775" s="235"/>
      <c r="W775" s="501">
        <v>36</v>
      </c>
      <c r="X775" s="502"/>
      <c r="Y775" s="769" t="s">
        <v>33</v>
      </c>
      <c r="Z775" s="769" t="s">
        <v>158</v>
      </c>
      <c r="AA775" s="769" t="s">
        <v>34</v>
      </c>
      <c r="AB775" s="504">
        <f>+$AJ787</f>
        <v>0</v>
      </c>
      <c r="AC775" s="235"/>
      <c r="AD775" s="235"/>
      <c r="AE775" s="772" t="s">
        <v>23</v>
      </c>
      <c r="AF775" s="502"/>
      <c r="AG775" s="769" t="s">
        <v>33</v>
      </c>
      <c r="AH775" s="769" t="s">
        <v>158</v>
      </c>
      <c r="AI775" s="769" t="s">
        <v>34</v>
      </c>
      <c r="AJ775" s="769" t="s">
        <v>18</v>
      </c>
      <c r="AK775" s="235"/>
      <c r="AL775" s="235"/>
    </row>
    <row r="776" spans="1:38" ht="25.5" x14ac:dyDescent="0.2">
      <c r="A776" s="505" t="s">
        <v>7</v>
      </c>
      <c r="B776" s="506" t="str">
        <f>+" אסמכתא " &amp; B42 &amp;"         חזרה לטבלה "</f>
        <v xml:space="preserve"> אסמכתא          חזרה לטבלה </v>
      </c>
      <c r="C776" s="771"/>
      <c r="D776" s="770"/>
      <c r="E776" s="771"/>
      <c r="F776" s="503" t="s">
        <v>18</v>
      </c>
      <c r="G776" s="235"/>
      <c r="H776" s="235"/>
      <c r="I776" s="235"/>
      <c r="O776" s="505"/>
      <c r="P776" s="506" t="str">
        <f>+" אסמכתא " &amp; B42 &amp;"         חזרה לטבלה "</f>
        <v xml:space="preserve"> אסמכתא          חזרה לטבלה </v>
      </c>
      <c r="Q776" s="507"/>
      <c r="R776" s="770"/>
      <c r="S776" s="507"/>
      <c r="T776" s="503" t="s">
        <v>18</v>
      </c>
      <c r="U776" s="235"/>
      <c r="V776" s="235"/>
      <c r="W776" s="505" t="s">
        <v>7</v>
      </c>
      <c r="X776" s="506" t="str">
        <f>+" אסמכתא " &amp; B42 &amp;"         חזרה לטבלה "</f>
        <v xml:space="preserve"> אסמכתא          חזרה לטבלה </v>
      </c>
      <c r="Y776" s="771"/>
      <c r="Z776" s="770"/>
      <c r="AA776" s="771"/>
      <c r="AB776" s="503" t="s">
        <v>18</v>
      </c>
      <c r="AC776" s="235"/>
      <c r="AD776" s="235"/>
      <c r="AE776" s="773"/>
      <c r="AF776" s="506" t="str">
        <f>+" אסמכתא " &amp; B42 &amp;"         חזרה לטבלה "</f>
        <v xml:space="preserve"> אסמכתא          חזרה לטבלה </v>
      </c>
      <c r="AG776" s="771"/>
      <c r="AH776" s="770"/>
      <c r="AI776" s="771"/>
      <c r="AJ776" s="771"/>
      <c r="AK776" s="235"/>
      <c r="AL776" s="235"/>
    </row>
    <row r="777" spans="1:38" x14ac:dyDescent="0.2">
      <c r="A777" s="509">
        <v>1</v>
      </c>
      <c r="B777" s="516"/>
      <c r="C777" s="517"/>
      <c r="D777" s="512"/>
      <c r="E777" s="512"/>
      <c r="F777" s="513"/>
      <c r="G777" s="235">
        <f t="shared" ref="G777:G787" si="284">IF(AND((COUNTA($C$38)=1),(COUNTA(F777)=1),($C$38&lt;&gt;0),(OR((E777&lt;$C$62),(E777&gt;($E$62+61))))),1,0)</f>
        <v>0</v>
      </c>
      <c r="H777" s="235">
        <f t="shared" ref="H777:H787" si="285">IF(AND((COUNTA($C$38)=1),(COUNTA(F777)=1),($C$38&lt;&gt;0),(OR((D777&lt;$C$62),(D777&gt;($E$62))))),1,0)</f>
        <v>0</v>
      </c>
      <c r="I777" s="235"/>
      <c r="O777" s="509">
        <v>12</v>
      </c>
      <c r="P777" s="518"/>
      <c r="Q777" s="517"/>
      <c r="R777" s="515"/>
      <c r="S777" s="512"/>
      <c r="T777" s="513"/>
      <c r="U777" s="235">
        <f t="shared" ref="U777:U787" si="286">IF(AND((COUNTA($C$38)=1),(COUNTA(T777)=1),($C$38&lt;&gt;0),(OR((S777&lt;$C$62),(S777&gt;($E$62+61))))),1,0)</f>
        <v>0</v>
      </c>
      <c r="V777" s="235">
        <f t="shared" ref="V777:V787" si="287">IF(AND((COUNTA($C$38)=1),(COUNTA(T777)=1),($C$38&lt;&gt;0),(OR((R777&lt;$C$62),(R777&gt;($E$62))))),1,0)</f>
        <v>0</v>
      </c>
      <c r="W777" s="509">
        <v>23</v>
      </c>
      <c r="X777" s="516"/>
      <c r="Y777" s="517"/>
      <c r="Z777" s="512"/>
      <c r="AA777" s="512"/>
      <c r="AB777" s="513"/>
      <c r="AC777" s="235">
        <f t="shared" ref="AC777:AC787" si="288">IF(AND((COUNTA($C$38)=1),(COUNTA(AB777)=1),($C$38&lt;&gt;0),(OR((AA777&lt;$C$62),(AA777&gt;($E$62+61))))),1,0)</f>
        <v>0</v>
      </c>
      <c r="AD777" s="235">
        <f t="shared" ref="AD777:AD787" si="289">IF(AND((COUNTA($C$38)=1),(COUNTA(AB777)=1),($C$38&lt;&gt;0),(OR((Z777&lt;$C$62),(Z777&gt;($E$62))))),1,0)</f>
        <v>0</v>
      </c>
      <c r="AE777" s="509">
        <v>34</v>
      </c>
      <c r="AF777" s="518"/>
      <c r="AG777" s="517"/>
      <c r="AH777" s="512"/>
      <c r="AI777" s="512"/>
      <c r="AJ777" s="513"/>
      <c r="AK777" s="235">
        <f t="shared" ref="AK777:AK786" si="290">IF(AND((COUNTA($C$38)=1),(COUNTA(AJ777)=1),($C$38&lt;&gt;0),(OR((AI777&lt;$C$62),(AI777&gt;($E$62+61))))),1,0)</f>
        <v>0</v>
      </c>
      <c r="AL777" s="235">
        <f t="shared" ref="AL777:AL786" si="291">IF(AND((COUNTA($C$38)=1),(COUNTA(AJ777)=1),($C$38&lt;&gt;0),(OR((AH777&lt;$C$62),(AH777&gt;($E$62))))),1,0)</f>
        <v>0</v>
      </c>
    </row>
    <row r="778" spans="1:38" x14ac:dyDescent="0.2">
      <c r="A778" s="509">
        <v>2</v>
      </c>
      <c r="B778" s="516"/>
      <c r="C778" s="517"/>
      <c r="D778" s="512"/>
      <c r="E778" s="512"/>
      <c r="F778" s="513"/>
      <c r="G778" s="235">
        <f t="shared" si="284"/>
        <v>0</v>
      </c>
      <c r="H778" s="235">
        <f t="shared" si="285"/>
        <v>0</v>
      </c>
      <c r="I778" s="235"/>
      <c r="O778" s="509">
        <v>13</v>
      </c>
      <c r="P778" s="518"/>
      <c r="Q778" s="517"/>
      <c r="R778" s="515"/>
      <c r="S778" s="512"/>
      <c r="T778" s="513"/>
      <c r="U778" s="235">
        <f t="shared" si="286"/>
        <v>0</v>
      </c>
      <c r="V778" s="235">
        <f t="shared" si="287"/>
        <v>0</v>
      </c>
      <c r="W778" s="509">
        <v>24</v>
      </c>
      <c r="X778" s="516"/>
      <c r="Y778" s="517"/>
      <c r="Z778" s="512"/>
      <c r="AA778" s="512"/>
      <c r="AB778" s="513"/>
      <c r="AC778" s="235">
        <f t="shared" si="288"/>
        <v>0</v>
      </c>
      <c r="AD778" s="235">
        <f t="shared" si="289"/>
        <v>0</v>
      </c>
      <c r="AE778" s="509">
        <v>35</v>
      </c>
      <c r="AF778" s="518"/>
      <c r="AG778" s="517"/>
      <c r="AH778" s="512"/>
      <c r="AI778" s="512"/>
      <c r="AJ778" s="513"/>
      <c r="AK778" s="235">
        <f t="shared" si="290"/>
        <v>0</v>
      </c>
      <c r="AL778" s="235">
        <f t="shared" si="291"/>
        <v>0</v>
      </c>
    </row>
    <row r="779" spans="1:38" x14ac:dyDescent="0.2">
      <c r="A779" s="509">
        <v>3</v>
      </c>
      <c r="B779" s="516"/>
      <c r="C779" s="517"/>
      <c r="D779" s="512"/>
      <c r="E779" s="512"/>
      <c r="F779" s="513"/>
      <c r="G779" s="235">
        <f t="shared" si="284"/>
        <v>0</v>
      </c>
      <c r="H779" s="235">
        <f t="shared" si="285"/>
        <v>0</v>
      </c>
      <c r="I779" s="235"/>
      <c r="O779" s="509">
        <v>14</v>
      </c>
      <c r="P779" s="518"/>
      <c r="Q779" s="517"/>
      <c r="R779" s="515"/>
      <c r="S779" s="512"/>
      <c r="T779" s="513"/>
      <c r="U779" s="235">
        <f t="shared" si="286"/>
        <v>0</v>
      </c>
      <c r="V779" s="235">
        <f t="shared" si="287"/>
        <v>0</v>
      </c>
      <c r="W779" s="509">
        <v>25</v>
      </c>
      <c r="X779" s="516"/>
      <c r="Y779" s="517"/>
      <c r="Z779" s="512"/>
      <c r="AA779" s="512"/>
      <c r="AB779" s="513"/>
      <c r="AC779" s="235">
        <f t="shared" si="288"/>
        <v>0</v>
      </c>
      <c r="AD779" s="235">
        <f t="shared" si="289"/>
        <v>0</v>
      </c>
      <c r="AE779" s="509">
        <v>36</v>
      </c>
      <c r="AF779" s="518"/>
      <c r="AG779" s="517"/>
      <c r="AH779" s="512"/>
      <c r="AI779" s="512"/>
      <c r="AJ779" s="513"/>
      <c r="AK779" s="235">
        <f t="shared" si="290"/>
        <v>0</v>
      </c>
      <c r="AL779" s="235">
        <f t="shared" si="291"/>
        <v>0</v>
      </c>
    </row>
    <row r="780" spans="1:38" x14ac:dyDescent="0.2">
      <c r="A780" s="509">
        <v>4</v>
      </c>
      <c r="B780" s="516"/>
      <c r="C780" s="517"/>
      <c r="D780" s="512"/>
      <c r="E780" s="512"/>
      <c r="F780" s="513"/>
      <c r="G780" s="235">
        <f t="shared" si="284"/>
        <v>0</v>
      </c>
      <c r="H780" s="235">
        <f t="shared" si="285"/>
        <v>0</v>
      </c>
      <c r="I780" s="235"/>
      <c r="O780" s="509">
        <v>15</v>
      </c>
      <c r="P780" s="518"/>
      <c r="Q780" s="517"/>
      <c r="R780" s="515"/>
      <c r="S780" s="512"/>
      <c r="T780" s="513"/>
      <c r="U780" s="235">
        <f t="shared" si="286"/>
        <v>0</v>
      </c>
      <c r="V780" s="235">
        <f t="shared" si="287"/>
        <v>0</v>
      </c>
      <c r="W780" s="509">
        <v>26</v>
      </c>
      <c r="X780" s="516"/>
      <c r="Y780" s="517"/>
      <c r="Z780" s="512"/>
      <c r="AA780" s="512"/>
      <c r="AB780" s="513"/>
      <c r="AC780" s="235">
        <f t="shared" si="288"/>
        <v>0</v>
      </c>
      <c r="AD780" s="235">
        <f t="shared" si="289"/>
        <v>0</v>
      </c>
      <c r="AE780" s="509">
        <v>37</v>
      </c>
      <c r="AF780" s="518"/>
      <c r="AG780" s="517"/>
      <c r="AH780" s="512"/>
      <c r="AI780" s="512"/>
      <c r="AJ780" s="513"/>
      <c r="AK780" s="235">
        <f t="shared" si="290"/>
        <v>0</v>
      </c>
      <c r="AL780" s="235">
        <f t="shared" si="291"/>
        <v>0</v>
      </c>
    </row>
    <row r="781" spans="1:38" x14ac:dyDescent="0.2">
      <c r="A781" s="509">
        <v>5</v>
      </c>
      <c r="B781" s="516"/>
      <c r="C781" s="517"/>
      <c r="D781" s="512"/>
      <c r="E781" s="512"/>
      <c r="F781" s="513"/>
      <c r="G781" s="235">
        <f t="shared" si="284"/>
        <v>0</v>
      </c>
      <c r="H781" s="235">
        <f t="shared" si="285"/>
        <v>0</v>
      </c>
      <c r="I781" s="235"/>
      <c r="O781" s="509">
        <v>16</v>
      </c>
      <c r="P781" s="518"/>
      <c r="Q781" s="517"/>
      <c r="R781" s="515"/>
      <c r="S781" s="512"/>
      <c r="T781" s="513"/>
      <c r="U781" s="235">
        <f t="shared" si="286"/>
        <v>0</v>
      </c>
      <c r="V781" s="235">
        <f t="shared" si="287"/>
        <v>0</v>
      </c>
      <c r="W781" s="509">
        <v>27</v>
      </c>
      <c r="X781" s="516"/>
      <c r="Y781" s="517"/>
      <c r="Z781" s="512"/>
      <c r="AA781" s="512"/>
      <c r="AB781" s="513"/>
      <c r="AC781" s="235">
        <f t="shared" si="288"/>
        <v>0</v>
      </c>
      <c r="AD781" s="235">
        <f t="shared" si="289"/>
        <v>0</v>
      </c>
      <c r="AE781" s="509">
        <v>38</v>
      </c>
      <c r="AF781" s="518"/>
      <c r="AG781" s="517"/>
      <c r="AH781" s="512"/>
      <c r="AI781" s="512"/>
      <c r="AJ781" s="513"/>
      <c r="AK781" s="235">
        <f t="shared" si="290"/>
        <v>0</v>
      </c>
      <c r="AL781" s="235">
        <f t="shared" si="291"/>
        <v>0</v>
      </c>
    </row>
    <row r="782" spans="1:38" x14ac:dyDescent="0.2">
      <c r="A782" s="509">
        <v>6</v>
      </c>
      <c r="B782" s="516"/>
      <c r="C782" s="517"/>
      <c r="D782" s="512"/>
      <c r="E782" s="512"/>
      <c r="F782" s="513"/>
      <c r="G782" s="235">
        <f t="shared" si="284"/>
        <v>0</v>
      </c>
      <c r="H782" s="235">
        <f t="shared" si="285"/>
        <v>0</v>
      </c>
      <c r="I782" s="235"/>
      <c r="O782" s="509">
        <v>17</v>
      </c>
      <c r="P782" s="518"/>
      <c r="Q782" s="517"/>
      <c r="R782" s="515"/>
      <c r="S782" s="512"/>
      <c r="T782" s="513"/>
      <c r="U782" s="235">
        <f t="shared" si="286"/>
        <v>0</v>
      </c>
      <c r="V782" s="235">
        <f t="shared" si="287"/>
        <v>0</v>
      </c>
      <c r="W782" s="509">
        <v>28</v>
      </c>
      <c r="X782" s="516"/>
      <c r="Y782" s="517"/>
      <c r="Z782" s="512"/>
      <c r="AA782" s="512"/>
      <c r="AB782" s="513"/>
      <c r="AC782" s="235">
        <f t="shared" si="288"/>
        <v>0</v>
      </c>
      <c r="AD782" s="235">
        <f t="shared" si="289"/>
        <v>0</v>
      </c>
      <c r="AE782" s="509">
        <v>39</v>
      </c>
      <c r="AF782" s="518"/>
      <c r="AG782" s="517"/>
      <c r="AH782" s="512"/>
      <c r="AI782" s="512"/>
      <c r="AJ782" s="513"/>
      <c r="AK782" s="235">
        <f t="shared" si="290"/>
        <v>0</v>
      </c>
      <c r="AL782" s="235">
        <f t="shared" si="291"/>
        <v>0</v>
      </c>
    </row>
    <row r="783" spans="1:38" x14ac:dyDescent="0.2">
      <c r="A783" s="509">
        <v>7</v>
      </c>
      <c r="B783" s="516"/>
      <c r="C783" s="517"/>
      <c r="D783" s="512"/>
      <c r="E783" s="512"/>
      <c r="F783" s="513"/>
      <c r="G783" s="235">
        <f t="shared" si="284"/>
        <v>0</v>
      </c>
      <c r="H783" s="235">
        <f t="shared" si="285"/>
        <v>0</v>
      </c>
      <c r="I783" s="235"/>
      <c r="O783" s="509">
        <v>18</v>
      </c>
      <c r="P783" s="518"/>
      <c r="Q783" s="517"/>
      <c r="R783" s="515"/>
      <c r="S783" s="512"/>
      <c r="T783" s="513"/>
      <c r="U783" s="235">
        <f t="shared" si="286"/>
        <v>0</v>
      </c>
      <c r="V783" s="235">
        <f t="shared" si="287"/>
        <v>0</v>
      </c>
      <c r="W783" s="509">
        <v>29</v>
      </c>
      <c r="X783" s="516"/>
      <c r="Y783" s="517"/>
      <c r="Z783" s="512"/>
      <c r="AA783" s="512"/>
      <c r="AB783" s="513"/>
      <c r="AC783" s="235">
        <f t="shared" si="288"/>
        <v>0</v>
      </c>
      <c r="AD783" s="235">
        <f t="shared" si="289"/>
        <v>0</v>
      </c>
      <c r="AE783" s="509">
        <v>40</v>
      </c>
      <c r="AF783" s="518"/>
      <c r="AG783" s="517"/>
      <c r="AH783" s="512"/>
      <c r="AI783" s="512"/>
      <c r="AJ783" s="513"/>
      <c r="AK783" s="235">
        <f t="shared" si="290"/>
        <v>0</v>
      </c>
      <c r="AL783" s="235">
        <f t="shared" si="291"/>
        <v>0</v>
      </c>
    </row>
    <row r="784" spans="1:38" x14ac:dyDescent="0.2">
      <c r="A784" s="509">
        <v>8</v>
      </c>
      <c r="B784" s="516"/>
      <c r="C784" s="517"/>
      <c r="D784" s="512"/>
      <c r="E784" s="512"/>
      <c r="F784" s="513"/>
      <c r="G784" s="235">
        <f t="shared" si="284"/>
        <v>0</v>
      </c>
      <c r="H784" s="235">
        <f t="shared" si="285"/>
        <v>0</v>
      </c>
      <c r="I784" s="235"/>
      <c r="O784" s="509">
        <v>19</v>
      </c>
      <c r="P784" s="518"/>
      <c r="Q784" s="517"/>
      <c r="R784" s="515"/>
      <c r="S784" s="512"/>
      <c r="T784" s="513"/>
      <c r="U784" s="235">
        <f t="shared" si="286"/>
        <v>0</v>
      </c>
      <c r="V784" s="235">
        <f t="shared" si="287"/>
        <v>0</v>
      </c>
      <c r="W784" s="509">
        <v>30</v>
      </c>
      <c r="X784" s="516"/>
      <c r="Y784" s="517"/>
      <c r="Z784" s="512"/>
      <c r="AA784" s="512"/>
      <c r="AB784" s="513"/>
      <c r="AC784" s="235">
        <f t="shared" si="288"/>
        <v>0</v>
      </c>
      <c r="AD784" s="235">
        <f t="shared" si="289"/>
        <v>0</v>
      </c>
      <c r="AE784" s="509">
        <v>41</v>
      </c>
      <c r="AF784" s="518"/>
      <c r="AG784" s="517"/>
      <c r="AH784" s="512"/>
      <c r="AI784" s="512"/>
      <c r="AJ784" s="513"/>
      <c r="AK784" s="235">
        <f t="shared" si="290"/>
        <v>0</v>
      </c>
      <c r="AL784" s="235">
        <f t="shared" si="291"/>
        <v>0</v>
      </c>
    </row>
    <row r="785" spans="1:38" x14ac:dyDescent="0.2">
      <c r="A785" s="509">
        <v>9</v>
      </c>
      <c r="B785" s="516"/>
      <c r="C785" s="517"/>
      <c r="D785" s="512"/>
      <c r="E785" s="512"/>
      <c r="F785" s="513"/>
      <c r="G785" s="235">
        <f t="shared" si="284"/>
        <v>0</v>
      </c>
      <c r="H785" s="235">
        <f t="shared" si="285"/>
        <v>0</v>
      </c>
      <c r="I785" s="235"/>
      <c r="O785" s="509">
        <v>20</v>
      </c>
      <c r="P785" s="518"/>
      <c r="Q785" s="517"/>
      <c r="R785" s="515"/>
      <c r="S785" s="512"/>
      <c r="T785" s="513"/>
      <c r="U785" s="235">
        <f t="shared" si="286"/>
        <v>0</v>
      </c>
      <c r="V785" s="235">
        <f t="shared" si="287"/>
        <v>0</v>
      </c>
      <c r="W785" s="509">
        <v>31</v>
      </c>
      <c r="X785" s="516"/>
      <c r="Y785" s="517"/>
      <c r="Z785" s="512"/>
      <c r="AA785" s="512"/>
      <c r="AB785" s="513"/>
      <c r="AC785" s="235">
        <f t="shared" si="288"/>
        <v>0</v>
      </c>
      <c r="AD785" s="235">
        <f t="shared" si="289"/>
        <v>0</v>
      </c>
      <c r="AE785" s="509">
        <v>42</v>
      </c>
      <c r="AF785" s="518"/>
      <c r="AG785" s="517"/>
      <c r="AH785" s="512"/>
      <c r="AI785" s="512"/>
      <c r="AJ785" s="513"/>
      <c r="AK785" s="235">
        <f t="shared" si="290"/>
        <v>0</v>
      </c>
      <c r="AL785" s="235">
        <f t="shared" si="291"/>
        <v>0</v>
      </c>
    </row>
    <row r="786" spans="1:38" x14ac:dyDescent="0.2">
      <c r="A786" s="509">
        <v>10</v>
      </c>
      <c r="B786" s="516"/>
      <c r="C786" s="517"/>
      <c r="D786" s="512"/>
      <c r="E786" s="512"/>
      <c r="F786" s="513"/>
      <c r="G786" s="235">
        <f t="shared" si="284"/>
        <v>0</v>
      </c>
      <c r="H786" s="235">
        <f t="shared" si="285"/>
        <v>0</v>
      </c>
      <c r="I786" s="235"/>
      <c r="O786" s="509">
        <v>21</v>
      </c>
      <c r="P786" s="518"/>
      <c r="Q786" s="517"/>
      <c r="R786" s="515"/>
      <c r="S786" s="512"/>
      <c r="T786" s="513"/>
      <c r="U786" s="235">
        <f t="shared" si="286"/>
        <v>0</v>
      </c>
      <c r="V786" s="235">
        <f t="shared" si="287"/>
        <v>0</v>
      </c>
      <c r="W786" s="509">
        <v>32</v>
      </c>
      <c r="X786" s="516"/>
      <c r="Y786" s="517"/>
      <c r="Z786" s="512"/>
      <c r="AA786" s="512"/>
      <c r="AB786" s="513"/>
      <c r="AC786" s="235">
        <f t="shared" si="288"/>
        <v>0</v>
      </c>
      <c r="AD786" s="235">
        <f t="shared" si="289"/>
        <v>0</v>
      </c>
      <c r="AE786" s="509">
        <v>43</v>
      </c>
      <c r="AF786" s="518"/>
      <c r="AG786" s="517"/>
      <c r="AH786" s="512"/>
      <c r="AI786" s="512"/>
      <c r="AJ786" s="513"/>
      <c r="AK786" s="235">
        <f t="shared" si="290"/>
        <v>0</v>
      </c>
      <c r="AL786" s="235">
        <f t="shared" si="291"/>
        <v>0</v>
      </c>
    </row>
    <row r="787" spans="1:38" ht="13.5" thickBot="1" x14ac:dyDescent="0.25">
      <c r="A787" s="509">
        <v>11</v>
      </c>
      <c r="B787" s="516"/>
      <c r="C787" s="517"/>
      <c r="D787" s="512"/>
      <c r="E787" s="512"/>
      <c r="F787" s="513"/>
      <c r="G787" s="235">
        <f t="shared" si="284"/>
        <v>0</v>
      </c>
      <c r="H787" s="235">
        <f t="shared" si="285"/>
        <v>0</v>
      </c>
      <c r="I787" s="235"/>
      <c r="O787" s="509">
        <v>22</v>
      </c>
      <c r="P787" s="518"/>
      <c r="Q787" s="517"/>
      <c r="R787" s="515"/>
      <c r="S787" s="512"/>
      <c r="T787" s="513"/>
      <c r="U787" s="235">
        <f t="shared" si="286"/>
        <v>0</v>
      </c>
      <c r="V787" s="235">
        <f t="shared" si="287"/>
        <v>0</v>
      </c>
      <c r="W787" s="509">
        <v>33</v>
      </c>
      <c r="X787" s="516"/>
      <c r="Y787" s="517"/>
      <c r="Z787" s="512"/>
      <c r="AA787" s="512"/>
      <c r="AB787" s="513"/>
      <c r="AC787" s="235">
        <f t="shared" si="288"/>
        <v>0</v>
      </c>
      <c r="AD787" s="235">
        <f t="shared" si="289"/>
        <v>0</v>
      </c>
      <c r="AE787" s="519"/>
      <c r="AF787" s="520"/>
      <c r="AG787" s="521"/>
      <c r="AH787" s="521"/>
      <c r="AI787" s="522" t="s">
        <v>3</v>
      </c>
      <c r="AJ787" s="523">
        <f>SUM(F777:F787)+SUM(T777:T787)+SUM(AJ777:AJ786)+SUM(AB777:AB787)</f>
        <v>0</v>
      </c>
      <c r="AK787" s="235"/>
      <c r="AL787" s="235"/>
    </row>
    <row r="788" spans="1:38" x14ac:dyDescent="0.2">
      <c r="G788" s="235"/>
      <c r="H788" s="235"/>
      <c r="I788" s="235"/>
      <c r="P788" s="29"/>
      <c r="U788" s="235"/>
      <c r="V788" s="235"/>
      <c r="AB788" s="29"/>
      <c r="AC788" s="235"/>
      <c r="AD788" s="235"/>
      <c r="AK788" s="235"/>
      <c r="AL788" s="235"/>
    </row>
    <row r="789" spans="1:38" x14ac:dyDescent="0.2">
      <c r="G789" s="235"/>
      <c r="H789" s="235"/>
      <c r="I789" s="235"/>
      <c r="P789" s="29"/>
      <c r="U789" s="235"/>
      <c r="V789" s="235"/>
      <c r="AB789" s="29"/>
      <c r="AC789" s="235"/>
      <c r="AD789" s="235"/>
      <c r="AK789" s="235"/>
      <c r="AL789" s="235"/>
    </row>
    <row r="790" spans="1:38" x14ac:dyDescent="0.2">
      <c r="G790" s="235"/>
      <c r="H790" s="235"/>
      <c r="I790" s="235"/>
      <c r="P790" s="29"/>
      <c r="U790" s="235"/>
      <c r="V790" s="235"/>
      <c r="AB790" s="29"/>
      <c r="AC790" s="235"/>
      <c r="AD790" s="235"/>
      <c r="AK790" s="235"/>
      <c r="AL790" s="235"/>
    </row>
    <row r="791" spans="1:38" x14ac:dyDescent="0.2">
      <c r="G791" s="235"/>
      <c r="H791" s="235"/>
      <c r="I791" s="235"/>
      <c r="P791" s="29"/>
      <c r="U791" s="235"/>
      <c r="V791" s="235"/>
      <c r="AB791" s="29"/>
      <c r="AC791" s="235"/>
      <c r="AD791" s="235"/>
      <c r="AK791" s="235"/>
      <c r="AL791" s="235"/>
    </row>
    <row r="792" spans="1:38" x14ac:dyDescent="0.2">
      <c r="G792" s="235"/>
      <c r="H792" s="235"/>
      <c r="I792" s="235"/>
      <c r="P792" s="29"/>
      <c r="U792" s="235"/>
      <c r="V792" s="235"/>
      <c r="AB792" s="29"/>
      <c r="AC792" s="235"/>
      <c r="AD792" s="235"/>
      <c r="AK792" s="235"/>
      <c r="AL792" s="235"/>
    </row>
    <row r="793" spans="1:38" x14ac:dyDescent="0.2">
      <c r="G793" s="235"/>
      <c r="H793" s="235"/>
      <c r="I793" s="235"/>
      <c r="P793" s="29"/>
      <c r="U793" s="235"/>
      <c r="V793" s="235"/>
      <c r="AB793" s="29"/>
      <c r="AC793" s="235"/>
      <c r="AD793" s="235"/>
      <c r="AK793" s="235"/>
      <c r="AL793" s="235"/>
    </row>
    <row r="794" spans="1:38" ht="13.5" thickBot="1" x14ac:dyDescent="0.25">
      <c r="G794" s="235"/>
      <c r="H794" s="235"/>
      <c r="I794" s="235"/>
      <c r="P794" s="29"/>
      <c r="U794" s="235"/>
      <c r="V794" s="235"/>
      <c r="AB794" s="29"/>
      <c r="AC794" s="235"/>
      <c r="AD794" s="235"/>
      <c r="AK794" s="235"/>
      <c r="AL794" s="235"/>
    </row>
    <row r="795" spans="1:38" ht="16.5" customHeight="1" thickBot="1" x14ac:dyDescent="0.25">
      <c r="A795" s="501">
        <v>37</v>
      </c>
      <c r="B795" s="502"/>
      <c r="C795" s="769" t="s">
        <v>33</v>
      </c>
      <c r="D795" s="769" t="s">
        <v>158</v>
      </c>
      <c r="E795" s="769" t="s">
        <v>34</v>
      </c>
      <c r="F795" s="504">
        <f>+$AJ807</f>
        <v>0</v>
      </c>
      <c r="G795" s="235"/>
      <c r="H795" s="235"/>
      <c r="I795" s="235"/>
      <c r="O795" s="501" t="s">
        <v>23</v>
      </c>
      <c r="P795" s="502"/>
      <c r="Q795" s="503" t="s">
        <v>33</v>
      </c>
      <c r="R795" s="769" t="s">
        <v>158</v>
      </c>
      <c r="S795" s="503" t="s">
        <v>34</v>
      </c>
      <c r="T795" s="504">
        <f>+$AJ807</f>
        <v>0</v>
      </c>
      <c r="U795" s="235"/>
      <c r="V795" s="235"/>
      <c r="W795" s="501">
        <v>37</v>
      </c>
      <c r="X795" s="502"/>
      <c r="Y795" s="769" t="s">
        <v>33</v>
      </c>
      <c r="Z795" s="769" t="s">
        <v>158</v>
      </c>
      <c r="AA795" s="769" t="s">
        <v>34</v>
      </c>
      <c r="AB795" s="504">
        <f>+$AJ807</f>
        <v>0</v>
      </c>
      <c r="AC795" s="235"/>
      <c r="AD795" s="235"/>
      <c r="AE795" s="772" t="s">
        <v>23</v>
      </c>
      <c r="AF795" s="502"/>
      <c r="AG795" s="769" t="s">
        <v>33</v>
      </c>
      <c r="AH795" s="769" t="s">
        <v>158</v>
      </c>
      <c r="AI795" s="769" t="s">
        <v>34</v>
      </c>
      <c r="AJ795" s="769" t="s">
        <v>18</v>
      </c>
      <c r="AK795" s="235"/>
      <c r="AL795" s="235"/>
    </row>
    <row r="796" spans="1:38" ht="25.5" x14ac:dyDescent="0.2">
      <c r="A796" s="505" t="s">
        <v>7</v>
      </c>
      <c r="B796" s="506" t="str">
        <f>+" אסמכתא " &amp; B43 &amp;"         חזרה לטבלה "</f>
        <v xml:space="preserve"> אסמכתא          חזרה לטבלה </v>
      </c>
      <c r="C796" s="771"/>
      <c r="D796" s="770"/>
      <c r="E796" s="771"/>
      <c r="F796" s="503" t="s">
        <v>18</v>
      </c>
      <c r="G796" s="235"/>
      <c r="H796" s="235"/>
      <c r="I796" s="235"/>
      <c r="O796" s="505"/>
      <c r="P796" s="506" t="str">
        <f>+" אסמכתא " &amp; B43 &amp;"         חזרה לטבלה "</f>
        <v xml:space="preserve"> אסמכתא          חזרה לטבלה </v>
      </c>
      <c r="Q796" s="507"/>
      <c r="R796" s="770"/>
      <c r="S796" s="507"/>
      <c r="T796" s="503" t="s">
        <v>18</v>
      </c>
      <c r="U796" s="235"/>
      <c r="V796" s="235"/>
      <c r="W796" s="505" t="s">
        <v>7</v>
      </c>
      <c r="X796" s="506" t="str">
        <f>+" אסמכתא " &amp; B43 &amp;"         חזרה לטבלה "</f>
        <v xml:space="preserve"> אסמכתא          חזרה לטבלה </v>
      </c>
      <c r="Y796" s="771"/>
      <c r="Z796" s="770"/>
      <c r="AA796" s="771"/>
      <c r="AB796" s="503" t="s">
        <v>18</v>
      </c>
      <c r="AC796" s="235"/>
      <c r="AD796" s="235"/>
      <c r="AE796" s="773"/>
      <c r="AF796" s="506" t="str">
        <f>+" אסמכתא " &amp; B43 &amp;"         חזרה לטבלה "</f>
        <v xml:space="preserve"> אסמכתא          חזרה לטבלה </v>
      </c>
      <c r="AG796" s="771"/>
      <c r="AH796" s="770"/>
      <c r="AI796" s="771"/>
      <c r="AJ796" s="771"/>
      <c r="AK796" s="235"/>
      <c r="AL796" s="235"/>
    </row>
    <row r="797" spans="1:38" x14ac:dyDescent="0.2">
      <c r="A797" s="509">
        <v>1</v>
      </c>
      <c r="B797" s="516"/>
      <c r="C797" s="517"/>
      <c r="D797" s="512"/>
      <c r="E797" s="512"/>
      <c r="F797" s="513"/>
      <c r="G797" s="235">
        <f t="shared" ref="G797:G807" si="292">IF(AND((COUNTA($C$39)=1),(COUNTA(F797)=1),($C$39&lt;&gt;0),(OR((E797&lt;$C$62),(E797&gt;($E$62+61))))),1,0)</f>
        <v>0</v>
      </c>
      <c r="H797" s="235">
        <f t="shared" ref="H797:H807" si="293">IF(AND((COUNTA($C$39)=1),(COUNTA(F797)=1),($C$39&lt;&gt;0),(OR((D797&lt;$C$62),(D797&gt;($E$62))))),1,0)</f>
        <v>0</v>
      </c>
      <c r="I797" s="235"/>
      <c r="O797" s="509">
        <v>12</v>
      </c>
      <c r="P797" s="518"/>
      <c r="Q797" s="517"/>
      <c r="R797" s="515"/>
      <c r="S797" s="512"/>
      <c r="T797" s="513"/>
      <c r="U797" s="235">
        <f t="shared" ref="U797:U807" si="294">IF(AND((COUNTA($C$39)=1),(COUNTA(T797)=1),($C$39&lt;&gt;0),(OR((S797&lt;$C$62),(S797&gt;($E$62+61))))),1,0)</f>
        <v>0</v>
      </c>
      <c r="V797" s="235">
        <f t="shared" ref="V797:V807" si="295">IF(AND((COUNTA($C$39)=1),(COUNTA(T797)=1),($C$39&lt;&gt;0),(OR((R797&lt;$C$62),(R797&gt;($E$62))))),1,0)</f>
        <v>0</v>
      </c>
      <c r="W797" s="509">
        <v>23</v>
      </c>
      <c r="X797" s="516"/>
      <c r="Y797" s="517"/>
      <c r="Z797" s="512"/>
      <c r="AA797" s="512"/>
      <c r="AB797" s="513"/>
      <c r="AC797" s="235">
        <f t="shared" ref="AC797:AC807" si="296">IF(AND((COUNTA($C$39)=1),(COUNTA(AB797)=1),($C$39&lt;&gt;0),(OR((AA797&lt;$C$62),(AA797&gt;($E$62+61))))),1,0)</f>
        <v>0</v>
      </c>
      <c r="AD797" s="235">
        <f t="shared" ref="AD797:AD807" si="297">IF(AND((COUNTA($C$39)=1),(COUNTA(AB797)=1),($C$39&lt;&gt;0),(OR((Z797&lt;$C$62),(Z797&gt;($E$62))))),1,0)</f>
        <v>0</v>
      </c>
      <c r="AE797" s="509">
        <v>34</v>
      </c>
      <c r="AF797" s="518"/>
      <c r="AG797" s="517"/>
      <c r="AH797" s="512"/>
      <c r="AI797" s="512"/>
      <c r="AJ797" s="513"/>
      <c r="AK797" s="235">
        <f t="shared" ref="AK797:AK806" si="298">IF(AND((COUNTA($C$39)=1),(COUNTA(AJ797)=1),($C$39&lt;&gt;0),(OR((AI797&lt;$C$62),(AI797&gt;($E$62+61))))),1,0)</f>
        <v>0</v>
      </c>
      <c r="AL797" s="235">
        <f t="shared" ref="AL797:AL806" si="299">IF(AND((COUNTA($C$39)=1),(COUNTA(AJ797)=1),($C$39&lt;&gt;0),(OR((AH797&lt;$C$62),(AH797&gt;($E$62))))),1,0)</f>
        <v>0</v>
      </c>
    </row>
    <row r="798" spans="1:38" x14ac:dyDescent="0.2">
      <c r="A798" s="509">
        <v>2</v>
      </c>
      <c r="B798" s="516"/>
      <c r="C798" s="517"/>
      <c r="D798" s="512"/>
      <c r="E798" s="512"/>
      <c r="F798" s="513"/>
      <c r="G798" s="235">
        <f t="shared" si="292"/>
        <v>0</v>
      </c>
      <c r="H798" s="235">
        <f t="shared" si="293"/>
        <v>0</v>
      </c>
      <c r="I798" s="235"/>
      <c r="O798" s="509">
        <v>13</v>
      </c>
      <c r="P798" s="518"/>
      <c r="Q798" s="517"/>
      <c r="R798" s="515"/>
      <c r="S798" s="512"/>
      <c r="T798" s="513"/>
      <c r="U798" s="235">
        <f t="shared" si="294"/>
        <v>0</v>
      </c>
      <c r="V798" s="235">
        <f t="shared" si="295"/>
        <v>0</v>
      </c>
      <c r="W798" s="509">
        <v>24</v>
      </c>
      <c r="X798" s="516"/>
      <c r="Y798" s="517"/>
      <c r="Z798" s="512"/>
      <c r="AA798" s="512"/>
      <c r="AB798" s="513"/>
      <c r="AC798" s="235">
        <f t="shared" si="296"/>
        <v>0</v>
      </c>
      <c r="AD798" s="235">
        <f t="shared" si="297"/>
        <v>0</v>
      </c>
      <c r="AE798" s="509">
        <v>35</v>
      </c>
      <c r="AF798" s="518"/>
      <c r="AG798" s="517"/>
      <c r="AH798" s="512"/>
      <c r="AI798" s="512"/>
      <c r="AJ798" s="513"/>
      <c r="AK798" s="235">
        <f t="shared" si="298"/>
        <v>0</v>
      </c>
      <c r="AL798" s="235">
        <f t="shared" si="299"/>
        <v>0</v>
      </c>
    </row>
    <row r="799" spans="1:38" x14ac:dyDescent="0.2">
      <c r="A799" s="509">
        <v>3</v>
      </c>
      <c r="B799" s="516"/>
      <c r="C799" s="517"/>
      <c r="D799" s="512"/>
      <c r="E799" s="512"/>
      <c r="F799" s="513"/>
      <c r="G799" s="235">
        <f t="shared" si="292"/>
        <v>0</v>
      </c>
      <c r="H799" s="235">
        <f t="shared" si="293"/>
        <v>0</v>
      </c>
      <c r="I799" s="235"/>
      <c r="O799" s="509">
        <v>14</v>
      </c>
      <c r="P799" s="518"/>
      <c r="Q799" s="517"/>
      <c r="R799" s="515"/>
      <c r="S799" s="512"/>
      <c r="T799" s="513"/>
      <c r="U799" s="235">
        <f t="shared" si="294"/>
        <v>0</v>
      </c>
      <c r="V799" s="235">
        <f t="shared" si="295"/>
        <v>0</v>
      </c>
      <c r="W799" s="509">
        <v>25</v>
      </c>
      <c r="X799" s="516"/>
      <c r="Y799" s="517"/>
      <c r="Z799" s="512"/>
      <c r="AA799" s="512"/>
      <c r="AB799" s="513"/>
      <c r="AC799" s="235">
        <f t="shared" si="296"/>
        <v>0</v>
      </c>
      <c r="AD799" s="235">
        <f t="shared" si="297"/>
        <v>0</v>
      </c>
      <c r="AE799" s="509">
        <v>36</v>
      </c>
      <c r="AF799" s="518"/>
      <c r="AG799" s="517"/>
      <c r="AH799" s="512"/>
      <c r="AI799" s="512"/>
      <c r="AJ799" s="513"/>
      <c r="AK799" s="235">
        <f t="shared" si="298"/>
        <v>0</v>
      </c>
      <c r="AL799" s="235">
        <f t="shared" si="299"/>
        <v>0</v>
      </c>
    </row>
    <row r="800" spans="1:38" x14ac:dyDescent="0.2">
      <c r="A800" s="509">
        <v>4</v>
      </c>
      <c r="B800" s="516"/>
      <c r="C800" s="517"/>
      <c r="D800" s="512"/>
      <c r="E800" s="512"/>
      <c r="F800" s="513"/>
      <c r="G800" s="235">
        <f t="shared" si="292"/>
        <v>0</v>
      </c>
      <c r="H800" s="235">
        <f t="shared" si="293"/>
        <v>0</v>
      </c>
      <c r="I800" s="235"/>
      <c r="O800" s="509">
        <v>15</v>
      </c>
      <c r="P800" s="518"/>
      <c r="Q800" s="517"/>
      <c r="R800" s="515"/>
      <c r="S800" s="512"/>
      <c r="T800" s="513"/>
      <c r="U800" s="235">
        <f t="shared" si="294"/>
        <v>0</v>
      </c>
      <c r="V800" s="235">
        <f t="shared" si="295"/>
        <v>0</v>
      </c>
      <c r="W800" s="509">
        <v>26</v>
      </c>
      <c r="X800" s="516"/>
      <c r="Y800" s="517"/>
      <c r="Z800" s="512"/>
      <c r="AA800" s="512"/>
      <c r="AB800" s="513"/>
      <c r="AC800" s="235">
        <f t="shared" si="296"/>
        <v>0</v>
      </c>
      <c r="AD800" s="235">
        <f t="shared" si="297"/>
        <v>0</v>
      </c>
      <c r="AE800" s="509">
        <v>37</v>
      </c>
      <c r="AF800" s="518"/>
      <c r="AG800" s="517"/>
      <c r="AH800" s="512"/>
      <c r="AI800" s="512"/>
      <c r="AJ800" s="513"/>
      <c r="AK800" s="235">
        <f t="shared" si="298"/>
        <v>0</v>
      </c>
      <c r="AL800" s="235">
        <f t="shared" si="299"/>
        <v>0</v>
      </c>
    </row>
    <row r="801" spans="1:38" x14ac:dyDescent="0.2">
      <c r="A801" s="509">
        <v>5</v>
      </c>
      <c r="B801" s="516"/>
      <c r="C801" s="517"/>
      <c r="D801" s="512"/>
      <c r="E801" s="512"/>
      <c r="F801" s="513"/>
      <c r="G801" s="235">
        <f t="shared" si="292"/>
        <v>0</v>
      </c>
      <c r="H801" s="235">
        <f t="shared" si="293"/>
        <v>0</v>
      </c>
      <c r="I801" s="235"/>
      <c r="O801" s="509">
        <v>16</v>
      </c>
      <c r="P801" s="518"/>
      <c r="Q801" s="517"/>
      <c r="R801" s="515"/>
      <c r="S801" s="512"/>
      <c r="T801" s="513"/>
      <c r="U801" s="235">
        <f t="shared" si="294"/>
        <v>0</v>
      </c>
      <c r="V801" s="235">
        <f t="shared" si="295"/>
        <v>0</v>
      </c>
      <c r="W801" s="509">
        <v>27</v>
      </c>
      <c r="X801" s="516"/>
      <c r="Y801" s="517"/>
      <c r="Z801" s="512"/>
      <c r="AA801" s="512"/>
      <c r="AB801" s="513"/>
      <c r="AC801" s="235">
        <f t="shared" si="296"/>
        <v>0</v>
      </c>
      <c r="AD801" s="235">
        <f t="shared" si="297"/>
        <v>0</v>
      </c>
      <c r="AE801" s="509">
        <v>38</v>
      </c>
      <c r="AF801" s="518"/>
      <c r="AG801" s="517"/>
      <c r="AH801" s="512"/>
      <c r="AI801" s="512"/>
      <c r="AJ801" s="513"/>
      <c r="AK801" s="235">
        <f t="shared" si="298"/>
        <v>0</v>
      </c>
      <c r="AL801" s="235">
        <f t="shared" si="299"/>
        <v>0</v>
      </c>
    </row>
    <row r="802" spans="1:38" x14ac:dyDescent="0.2">
      <c r="A802" s="509">
        <v>6</v>
      </c>
      <c r="B802" s="516"/>
      <c r="C802" s="517"/>
      <c r="D802" s="512"/>
      <c r="E802" s="512"/>
      <c r="F802" s="513"/>
      <c r="G802" s="235">
        <f t="shared" si="292"/>
        <v>0</v>
      </c>
      <c r="H802" s="235">
        <f t="shared" si="293"/>
        <v>0</v>
      </c>
      <c r="I802" s="235"/>
      <c r="O802" s="509">
        <v>17</v>
      </c>
      <c r="P802" s="518"/>
      <c r="Q802" s="517"/>
      <c r="R802" s="515"/>
      <c r="S802" s="512"/>
      <c r="T802" s="513"/>
      <c r="U802" s="235">
        <f t="shared" si="294"/>
        <v>0</v>
      </c>
      <c r="V802" s="235">
        <f t="shared" si="295"/>
        <v>0</v>
      </c>
      <c r="W802" s="509">
        <v>28</v>
      </c>
      <c r="X802" s="516"/>
      <c r="Y802" s="517"/>
      <c r="Z802" s="512"/>
      <c r="AA802" s="512"/>
      <c r="AB802" s="513"/>
      <c r="AC802" s="235">
        <f t="shared" si="296"/>
        <v>0</v>
      </c>
      <c r="AD802" s="235">
        <f t="shared" si="297"/>
        <v>0</v>
      </c>
      <c r="AE802" s="509">
        <v>39</v>
      </c>
      <c r="AF802" s="518"/>
      <c r="AG802" s="517"/>
      <c r="AH802" s="512"/>
      <c r="AI802" s="512"/>
      <c r="AJ802" s="513"/>
      <c r="AK802" s="235">
        <f t="shared" si="298"/>
        <v>0</v>
      </c>
      <c r="AL802" s="235">
        <f t="shared" si="299"/>
        <v>0</v>
      </c>
    </row>
    <row r="803" spans="1:38" x14ac:dyDescent="0.2">
      <c r="A803" s="509">
        <v>7</v>
      </c>
      <c r="B803" s="516"/>
      <c r="C803" s="517"/>
      <c r="D803" s="512"/>
      <c r="E803" s="512"/>
      <c r="F803" s="513"/>
      <c r="G803" s="235">
        <f t="shared" si="292"/>
        <v>0</v>
      </c>
      <c r="H803" s="235">
        <f t="shared" si="293"/>
        <v>0</v>
      </c>
      <c r="I803" s="235"/>
      <c r="O803" s="509">
        <v>18</v>
      </c>
      <c r="P803" s="518"/>
      <c r="Q803" s="517"/>
      <c r="R803" s="515"/>
      <c r="S803" s="512"/>
      <c r="T803" s="513"/>
      <c r="U803" s="235">
        <f t="shared" si="294"/>
        <v>0</v>
      </c>
      <c r="V803" s="235">
        <f t="shared" si="295"/>
        <v>0</v>
      </c>
      <c r="W803" s="509">
        <v>29</v>
      </c>
      <c r="X803" s="516"/>
      <c r="Y803" s="517"/>
      <c r="Z803" s="512"/>
      <c r="AA803" s="512"/>
      <c r="AB803" s="513"/>
      <c r="AC803" s="235">
        <f t="shared" si="296"/>
        <v>0</v>
      </c>
      <c r="AD803" s="235">
        <f t="shared" si="297"/>
        <v>0</v>
      </c>
      <c r="AE803" s="509">
        <v>40</v>
      </c>
      <c r="AF803" s="518"/>
      <c r="AG803" s="517"/>
      <c r="AH803" s="512"/>
      <c r="AI803" s="512"/>
      <c r="AJ803" s="513"/>
      <c r="AK803" s="235">
        <f t="shared" si="298"/>
        <v>0</v>
      </c>
      <c r="AL803" s="235">
        <f t="shared" si="299"/>
        <v>0</v>
      </c>
    </row>
    <row r="804" spans="1:38" x14ac:dyDescent="0.2">
      <c r="A804" s="509">
        <v>8</v>
      </c>
      <c r="B804" s="516"/>
      <c r="C804" s="517"/>
      <c r="D804" s="512"/>
      <c r="E804" s="512"/>
      <c r="F804" s="513"/>
      <c r="G804" s="235">
        <f t="shared" si="292"/>
        <v>0</v>
      </c>
      <c r="H804" s="235">
        <f t="shared" si="293"/>
        <v>0</v>
      </c>
      <c r="I804" s="235"/>
      <c r="O804" s="509">
        <v>19</v>
      </c>
      <c r="P804" s="518"/>
      <c r="Q804" s="517"/>
      <c r="R804" s="515"/>
      <c r="S804" s="512"/>
      <c r="T804" s="513"/>
      <c r="U804" s="235">
        <f t="shared" si="294"/>
        <v>0</v>
      </c>
      <c r="V804" s="235">
        <f t="shared" si="295"/>
        <v>0</v>
      </c>
      <c r="W804" s="509">
        <v>30</v>
      </c>
      <c r="X804" s="516"/>
      <c r="Y804" s="517"/>
      <c r="Z804" s="512"/>
      <c r="AA804" s="512"/>
      <c r="AB804" s="513"/>
      <c r="AC804" s="235">
        <f t="shared" si="296"/>
        <v>0</v>
      </c>
      <c r="AD804" s="235">
        <f t="shared" si="297"/>
        <v>0</v>
      </c>
      <c r="AE804" s="509">
        <v>41</v>
      </c>
      <c r="AF804" s="518"/>
      <c r="AG804" s="517"/>
      <c r="AH804" s="512"/>
      <c r="AI804" s="512"/>
      <c r="AJ804" s="513"/>
      <c r="AK804" s="235">
        <f t="shared" si="298"/>
        <v>0</v>
      </c>
      <c r="AL804" s="235">
        <f t="shared" si="299"/>
        <v>0</v>
      </c>
    </row>
    <row r="805" spans="1:38" x14ac:dyDescent="0.2">
      <c r="A805" s="509">
        <v>9</v>
      </c>
      <c r="B805" s="516"/>
      <c r="C805" s="517"/>
      <c r="D805" s="512"/>
      <c r="E805" s="512"/>
      <c r="F805" s="513"/>
      <c r="G805" s="235">
        <f t="shared" si="292"/>
        <v>0</v>
      </c>
      <c r="H805" s="235">
        <f t="shared" si="293"/>
        <v>0</v>
      </c>
      <c r="I805" s="235"/>
      <c r="O805" s="509">
        <v>20</v>
      </c>
      <c r="P805" s="518"/>
      <c r="Q805" s="517"/>
      <c r="R805" s="515"/>
      <c r="S805" s="512"/>
      <c r="T805" s="513"/>
      <c r="U805" s="235">
        <f t="shared" si="294"/>
        <v>0</v>
      </c>
      <c r="V805" s="235">
        <f t="shared" si="295"/>
        <v>0</v>
      </c>
      <c r="W805" s="509">
        <v>31</v>
      </c>
      <c r="X805" s="516"/>
      <c r="Y805" s="517"/>
      <c r="Z805" s="512"/>
      <c r="AA805" s="512"/>
      <c r="AB805" s="513"/>
      <c r="AC805" s="235">
        <f t="shared" si="296"/>
        <v>0</v>
      </c>
      <c r="AD805" s="235">
        <f t="shared" si="297"/>
        <v>0</v>
      </c>
      <c r="AE805" s="509">
        <v>42</v>
      </c>
      <c r="AF805" s="518"/>
      <c r="AG805" s="517"/>
      <c r="AH805" s="512"/>
      <c r="AI805" s="512"/>
      <c r="AJ805" s="513"/>
      <c r="AK805" s="235">
        <f t="shared" si="298"/>
        <v>0</v>
      </c>
      <c r="AL805" s="235">
        <f t="shared" si="299"/>
        <v>0</v>
      </c>
    </row>
    <row r="806" spans="1:38" x14ac:dyDescent="0.2">
      <c r="A806" s="509">
        <v>10</v>
      </c>
      <c r="B806" s="516"/>
      <c r="C806" s="517"/>
      <c r="D806" s="512"/>
      <c r="E806" s="512"/>
      <c r="F806" s="513"/>
      <c r="G806" s="235">
        <f t="shared" si="292"/>
        <v>0</v>
      </c>
      <c r="H806" s="235">
        <f t="shared" si="293"/>
        <v>0</v>
      </c>
      <c r="I806" s="235"/>
      <c r="O806" s="509">
        <v>21</v>
      </c>
      <c r="P806" s="518"/>
      <c r="Q806" s="517"/>
      <c r="R806" s="515"/>
      <c r="S806" s="512"/>
      <c r="T806" s="513"/>
      <c r="U806" s="235">
        <f t="shared" si="294"/>
        <v>0</v>
      </c>
      <c r="V806" s="235">
        <f t="shared" si="295"/>
        <v>0</v>
      </c>
      <c r="W806" s="509">
        <v>32</v>
      </c>
      <c r="X806" s="516"/>
      <c r="Y806" s="517"/>
      <c r="Z806" s="512"/>
      <c r="AA806" s="512"/>
      <c r="AB806" s="513"/>
      <c r="AC806" s="235">
        <f t="shared" si="296"/>
        <v>0</v>
      </c>
      <c r="AD806" s="235">
        <f t="shared" si="297"/>
        <v>0</v>
      </c>
      <c r="AE806" s="509">
        <v>43</v>
      </c>
      <c r="AF806" s="518"/>
      <c r="AG806" s="517"/>
      <c r="AH806" s="512"/>
      <c r="AI806" s="512"/>
      <c r="AJ806" s="513"/>
      <c r="AK806" s="235">
        <f t="shared" si="298"/>
        <v>0</v>
      </c>
      <c r="AL806" s="235">
        <f t="shared" si="299"/>
        <v>0</v>
      </c>
    </row>
    <row r="807" spans="1:38" ht="13.5" thickBot="1" x14ac:dyDescent="0.25">
      <c r="A807" s="509">
        <v>11</v>
      </c>
      <c r="B807" s="516"/>
      <c r="C807" s="517"/>
      <c r="D807" s="512"/>
      <c r="E807" s="512"/>
      <c r="F807" s="513"/>
      <c r="G807" s="235">
        <f t="shared" si="292"/>
        <v>0</v>
      </c>
      <c r="H807" s="235">
        <f t="shared" si="293"/>
        <v>0</v>
      </c>
      <c r="I807" s="235"/>
      <c r="O807" s="509">
        <v>22</v>
      </c>
      <c r="P807" s="518"/>
      <c r="Q807" s="517"/>
      <c r="R807" s="515"/>
      <c r="S807" s="512"/>
      <c r="T807" s="513"/>
      <c r="U807" s="235">
        <f t="shared" si="294"/>
        <v>0</v>
      </c>
      <c r="V807" s="235">
        <f t="shared" si="295"/>
        <v>0</v>
      </c>
      <c r="W807" s="509">
        <v>33</v>
      </c>
      <c r="X807" s="516"/>
      <c r="Y807" s="517"/>
      <c r="Z807" s="512"/>
      <c r="AA807" s="512"/>
      <c r="AB807" s="513"/>
      <c r="AC807" s="235">
        <f t="shared" si="296"/>
        <v>0</v>
      </c>
      <c r="AD807" s="235">
        <f t="shared" si="297"/>
        <v>0</v>
      </c>
      <c r="AE807" s="519"/>
      <c r="AF807" s="520"/>
      <c r="AG807" s="521"/>
      <c r="AH807" s="521"/>
      <c r="AI807" s="522" t="s">
        <v>3</v>
      </c>
      <c r="AJ807" s="523">
        <f>SUM(F797:F807)+SUM(T797:T807)+SUM(AJ797:AJ806)+SUM(AB797:AB807)</f>
        <v>0</v>
      </c>
      <c r="AK807" s="235"/>
      <c r="AL807" s="235"/>
    </row>
    <row r="808" spans="1:38" x14ac:dyDescent="0.2">
      <c r="G808" s="235"/>
      <c r="H808" s="235"/>
      <c r="I808" s="235"/>
      <c r="P808" s="29"/>
      <c r="U808" s="235"/>
      <c r="V808" s="235"/>
      <c r="AB808" s="29"/>
      <c r="AC808" s="235"/>
      <c r="AD808" s="235"/>
      <c r="AK808" s="235"/>
      <c r="AL808" s="235"/>
    </row>
    <row r="809" spans="1:38" x14ac:dyDescent="0.2">
      <c r="G809" s="235"/>
      <c r="H809" s="235"/>
      <c r="I809" s="235"/>
      <c r="P809" s="29"/>
      <c r="U809" s="235"/>
      <c r="V809" s="235"/>
      <c r="AB809" s="29"/>
      <c r="AC809" s="235"/>
      <c r="AD809" s="235"/>
      <c r="AK809" s="235"/>
      <c r="AL809" s="235"/>
    </row>
    <row r="810" spans="1:38" x14ac:dyDescent="0.2">
      <c r="G810" s="235"/>
      <c r="H810" s="235"/>
      <c r="I810" s="235"/>
      <c r="P810" s="29"/>
      <c r="U810" s="235"/>
      <c r="V810" s="235"/>
      <c r="AB810" s="29"/>
      <c r="AC810" s="235"/>
      <c r="AD810" s="235"/>
      <c r="AK810" s="235"/>
      <c r="AL810" s="235"/>
    </row>
    <row r="811" spans="1:38" x14ac:dyDescent="0.2">
      <c r="G811" s="235"/>
      <c r="H811" s="235"/>
      <c r="I811" s="235"/>
      <c r="P811" s="29"/>
      <c r="U811" s="235"/>
      <c r="V811" s="235"/>
      <c r="AB811" s="29"/>
      <c r="AC811" s="235"/>
      <c r="AD811" s="235"/>
      <c r="AK811" s="235"/>
      <c r="AL811" s="235"/>
    </row>
    <row r="812" spans="1:38" x14ac:dyDescent="0.2">
      <c r="G812" s="235"/>
      <c r="H812" s="235"/>
      <c r="I812" s="235"/>
      <c r="P812" s="29"/>
      <c r="U812" s="235"/>
      <c r="V812" s="235"/>
      <c r="AB812" s="29"/>
      <c r="AC812" s="235"/>
      <c r="AD812" s="235"/>
      <c r="AK812" s="235"/>
      <c r="AL812" s="235"/>
    </row>
    <row r="813" spans="1:38" x14ac:dyDescent="0.2">
      <c r="G813" s="235"/>
      <c r="H813" s="235"/>
      <c r="I813" s="235"/>
      <c r="P813" s="29"/>
      <c r="U813" s="235"/>
      <c r="V813" s="235"/>
      <c r="AB813" s="29"/>
      <c r="AC813" s="235"/>
      <c r="AD813" s="235"/>
      <c r="AK813" s="235"/>
      <c r="AL813" s="235"/>
    </row>
    <row r="814" spans="1:38" ht="13.5" thickBot="1" x14ac:dyDescent="0.25">
      <c r="G814" s="235"/>
      <c r="H814" s="235"/>
      <c r="I814" s="235"/>
      <c r="P814" s="29"/>
      <c r="U814" s="235"/>
      <c r="V814" s="235"/>
      <c r="AB814" s="29"/>
      <c r="AC814" s="235"/>
      <c r="AD814" s="235"/>
      <c r="AK814" s="235"/>
      <c r="AL814" s="235"/>
    </row>
    <row r="815" spans="1:38" ht="16.5" customHeight="1" thickBot="1" x14ac:dyDescent="0.25">
      <c r="A815" s="501">
        <v>38</v>
      </c>
      <c r="B815" s="502"/>
      <c r="C815" s="769" t="s">
        <v>33</v>
      </c>
      <c r="D815" s="769" t="s">
        <v>158</v>
      </c>
      <c r="E815" s="769" t="s">
        <v>34</v>
      </c>
      <c r="F815" s="504">
        <f>+$AJ827</f>
        <v>0</v>
      </c>
      <c r="G815" s="235"/>
      <c r="H815" s="235"/>
      <c r="I815" s="235"/>
      <c r="O815" s="501" t="s">
        <v>23</v>
      </c>
      <c r="P815" s="502"/>
      <c r="Q815" s="503" t="s">
        <v>33</v>
      </c>
      <c r="R815" s="769" t="s">
        <v>158</v>
      </c>
      <c r="S815" s="503" t="s">
        <v>34</v>
      </c>
      <c r="T815" s="504">
        <f>+$AJ827</f>
        <v>0</v>
      </c>
      <c r="U815" s="235"/>
      <c r="V815" s="235"/>
      <c r="W815" s="501">
        <v>38</v>
      </c>
      <c r="X815" s="502"/>
      <c r="Y815" s="769" t="s">
        <v>33</v>
      </c>
      <c r="Z815" s="769" t="s">
        <v>158</v>
      </c>
      <c r="AA815" s="769" t="s">
        <v>34</v>
      </c>
      <c r="AB815" s="504">
        <f>+$AJ827</f>
        <v>0</v>
      </c>
      <c r="AC815" s="235"/>
      <c r="AD815" s="235"/>
      <c r="AE815" s="772" t="s">
        <v>23</v>
      </c>
      <c r="AF815" s="502"/>
      <c r="AG815" s="769" t="s">
        <v>33</v>
      </c>
      <c r="AH815" s="769" t="s">
        <v>158</v>
      </c>
      <c r="AI815" s="769" t="s">
        <v>34</v>
      </c>
      <c r="AJ815" s="769" t="s">
        <v>18</v>
      </c>
      <c r="AK815" s="235"/>
      <c r="AL815" s="235"/>
    </row>
    <row r="816" spans="1:38" ht="25.5" x14ac:dyDescent="0.2">
      <c r="A816" s="505" t="s">
        <v>7</v>
      </c>
      <c r="B816" s="506" t="str">
        <f>+" אסמכתא " &amp; B44 &amp;"         חזרה לטבלה "</f>
        <v xml:space="preserve"> אסמכתא          חזרה לטבלה </v>
      </c>
      <c r="C816" s="771"/>
      <c r="D816" s="770"/>
      <c r="E816" s="771"/>
      <c r="F816" s="503" t="s">
        <v>18</v>
      </c>
      <c r="G816" s="235"/>
      <c r="H816" s="235"/>
      <c r="I816" s="235"/>
      <c r="O816" s="505"/>
      <c r="P816" s="506" t="str">
        <f>+" אסמכתא " &amp; B44 &amp;"         חזרה לטבלה "</f>
        <v xml:space="preserve"> אסמכתא          חזרה לטבלה </v>
      </c>
      <c r="Q816" s="507"/>
      <c r="R816" s="770"/>
      <c r="S816" s="507"/>
      <c r="T816" s="503" t="s">
        <v>18</v>
      </c>
      <c r="U816" s="235"/>
      <c r="V816" s="235"/>
      <c r="W816" s="505" t="s">
        <v>7</v>
      </c>
      <c r="X816" s="506" t="str">
        <f>+" אסמכתא " &amp; B44 &amp;"         חזרה לטבלה "</f>
        <v xml:space="preserve"> אסמכתא          חזרה לטבלה </v>
      </c>
      <c r="Y816" s="771"/>
      <c r="Z816" s="770"/>
      <c r="AA816" s="771"/>
      <c r="AB816" s="503" t="s">
        <v>18</v>
      </c>
      <c r="AC816" s="235"/>
      <c r="AD816" s="235"/>
      <c r="AE816" s="773"/>
      <c r="AF816" s="506" t="str">
        <f>+" אסמכתא " &amp; B44 &amp;"         חזרה לטבלה "</f>
        <v xml:space="preserve"> אסמכתא          חזרה לטבלה </v>
      </c>
      <c r="AG816" s="771"/>
      <c r="AH816" s="770"/>
      <c r="AI816" s="771"/>
      <c r="AJ816" s="771"/>
      <c r="AK816" s="235"/>
      <c r="AL816" s="235"/>
    </row>
    <row r="817" spans="1:38" x14ac:dyDescent="0.2">
      <c r="A817" s="509">
        <v>1</v>
      </c>
      <c r="B817" s="516"/>
      <c r="C817" s="517"/>
      <c r="D817" s="512"/>
      <c r="E817" s="512"/>
      <c r="F817" s="513"/>
      <c r="G817" s="235">
        <f t="shared" ref="G817:G827" si="300">IF(AND((COUNTA($C$40)=1),(COUNTA(F817)=1),($C$40&lt;&gt;0),(OR((E817&lt;$C$62),(E817&gt;($E$62+61))))),1,0)</f>
        <v>0</v>
      </c>
      <c r="H817" s="235">
        <f t="shared" ref="H817:H827" si="301">IF(AND((COUNTA($C$40)=1),(COUNTA(F817)=1),($C$40&lt;&gt;0),(OR((D817&lt;$C$62),(D817&gt;($E$62))))),1,0)</f>
        <v>0</v>
      </c>
      <c r="I817" s="235"/>
      <c r="O817" s="509">
        <v>12</v>
      </c>
      <c r="P817" s="518"/>
      <c r="Q817" s="517"/>
      <c r="R817" s="515"/>
      <c r="S817" s="512"/>
      <c r="T817" s="513"/>
      <c r="U817" s="235">
        <f t="shared" ref="U817:U827" si="302">IF(AND((COUNTA($C$40)=1),(COUNTA(T817)=1),($C$40&lt;&gt;0),(OR((S817&lt;$C$62),(S817&gt;($E$62+61))))),1,0)</f>
        <v>0</v>
      </c>
      <c r="V817" s="235">
        <f t="shared" ref="V817:V827" si="303">IF(AND((COUNTA($C$40)=1),(COUNTA(T817)=1),($C$40&lt;&gt;0),(OR((R817&lt;$C$62),(R817&gt;($E$62))))),1,0)</f>
        <v>0</v>
      </c>
      <c r="W817" s="509">
        <v>23</v>
      </c>
      <c r="X817" s="516"/>
      <c r="Y817" s="517"/>
      <c r="Z817" s="512"/>
      <c r="AA817" s="512"/>
      <c r="AB817" s="513"/>
      <c r="AC817" s="235">
        <f t="shared" ref="AC817:AC827" si="304">IF(AND((COUNTA($C$40)=1),(COUNTA(AB817)=1),($C$40&lt;&gt;0),(OR((AA817&lt;$C$62),(AA817&gt;($E$62+61))))),1,0)</f>
        <v>0</v>
      </c>
      <c r="AD817" s="235">
        <f t="shared" ref="AD817:AD827" si="305">IF(AND((COUNTA($C$40)=1),(COUNTA(AB817)=1),($C$40&lt;&gt;0),(OR((Z817&lt;$C$62),(Z817&gt;($E$62))))),1,0)</f>
        <v>0</v>
      </c>
      <c r="AE817" s="509">
        <v>34</v>
      </c>
      <c r="AF817" s="518"/>
      <c r="AG817" s="517"/>
      <c r="AH817" s="512"/>
      <c r="AI817" s="512"/>
      <c r="AJ817" s="513"/>
      <c r="AK817" s="235">
        <f t="shared" ref="AK817:AK826" si="306">IF(AND((COUNTA($C$40)=1),(COUNTA(AJ817)=1),($C$40&lt;&gt;0),(OR((AI817&lt;$C$62),(AI817&gt;($E$62+61))))),1,0)</f>
        <v>0</v>
      </c>
      <c r="AL817" s="235">
        <f t="shared" ref="AL817:AL826" si="307">IF(AND((COUNTA($C$40)=1),(COUNTA(AJ817)=1),($C$40&lt;&gt;0),(OR((AH817&lt;$C$62),(AH817&gt;($E$62))))),1,0)</f>
        <v>0</v>
      </c>
    </row>
    <row r="818" spans="1:38" x14ac:dyDescent="0.2">
      <c r="A818" s="509">
        <v>2</v>
      </c>
      <c r="B818" s="516"/>
      <c r="C818" s="517"/>
      <c r="D818" s="512"/>
      <c r="E818" s="512"/>
      <c r="F818" s="513"/>
      <c r="G818" s="235">
        <f t="shared" si="300"/>
        <v>0</v>
      </c>
      <c r="H818" s="235">
        <f t="shared" si="301"/>
        <v>0</v>
      </c>
      <c r="I818" s="235"/>
      <c r="O818" s="509">
        <v>13</v>
      </c>
      <c r="P818" s="518"/>
      <c r="Q818" s="517"/>
      <c r="R818" s="515"/>
      <c r="S818" s="512"/>
      <c r="T818" s="513"/>
      <c r="U818" s="235">
        <f t="shared" si="302"/>
        <v>0</v>
      </c>
      <c r="V818" s="235">
        <f t="shared" si="303"/>
        <v>0</v>
      </c>
      <c r="W818" s="509">
        <v>24</v>
      </c>
      <c r="X818" s="516"/>
      <c r="Y818" s="517"/>
      <c r="Z818" s="512"/>
      <c r="AA818" s="512"/>
      <c r="AB818" s="513"/>
      <c r="AC818" s="235">
        <f t="shared" si="304"/>
        <v>0</v>
      </c>
      <c r="AD818" s="235">
        <f t="shared" si="305"/>
        <v>0</v>
      </c>
      <c r="AE818" s="509">
        <v>35</v>
      </c>
      <c r="AF818" s="518"/>
      <c r="AG818" s="517"/>
      <c r="AH818" s="512"/>
      <c r="AI818" s="512"/>
      <c r="AJ818" s="513"/>
      <c r="AK818" s="235">
        <f t="shared" si="306"/>
        <v>0</v>
      </c>
      <c r="AL818" s="235">
        <f t="shared" si="307"/>
        <v>0</v>
      </c>
    </row>
    <row r="819" spans="1:38" x14ac:dyDescent="0.2">
      <c r="A819" s="509">
        <v>3</v>
      </c>
      <c r="B819" s="516"/>
      <c r="C819" s="517"/>
      <c r="D819" s="512"/>
      <c r="E819" s="512"/>
      <c r="F819" s="513"/>
      <c r="G819" s="235">
        <f t="shared" si="300"/>
        <v>0</v>
      </c>
      <c r="H819" s="235">
        <f t="shared" si="301"/>
        <v>0</v>
      </c>
      <c r="I819" s="235"/>
      <c r="O819" s="509">
        <v>14</v>
      </c>
      <c r="P819" s="518"/>
      <c r="Q819" s="517"/>
      <c r="R819" s="515"/>
      <c r="S819" s="512"/>
      <c r="T819" s="513"/>
      <c r="U819" s="235">
        <f t="shared" si="302"/>
        <v>0</v>
      </c>
      <c r="V819" s="235">
        <f t="shared" si="303"/>
        <v>0</v>
      </c>
      <c r="W819" s="509">
        <v>25</v>
      </c>
      <c r="X819" s="516"/>
      <c r="Y819" s="517"/>
      <c r="Z819" s="512"/>
      <c r="AA819" s="512"/>
      <c r="AB819" s="513"/>
      <c r="AC819" s="235">
        <f t="shared" si="304"/>
        <v>0</v>
      </c>
      <c r="AD819" s="235">
        <f t="shared" si="305"/>
        <v>0</v>
      </c>
      <c r="AE819" s="509">
        <v>36</v>
      </c>
      <c r="AF819" s="518"/>
      <c r="AG819" s="517"/>
      <c r="AH819" s="512"/>
      <c r="AI819" s="512"/>
      <c r="AJ819" s="513"/>
      <c r="AK819" s="235">
        <f t="shared" si="306"/>
        <v>0</v>
      </c>
      <c r="AL819" s="235">
        <f t="shared" si="307"/>
        <v>0</v>
      </c>
    </row>
    <row r="820" spans="1:38" x14ac:dyDescent="0.2">
      <c r="A820" s="509">
        <v>4</v>
      </c>
      <c r="B820" s="516"/>
      <c r="C820" s="517"/>
      <c r="D820" s="512"/>
      <c r="E820" s="512"/>
      <c r="F820" s="513"/>
      <c r="G820" s="235">
        <f t="shared" si="300"/>
        <v>0</v>
      </c>
      <c r="H820" s="235">
        <f t="shared" si="301"/>
        <v>0</v>
      </c>
      <c r="I820" s="235"/>
      <c r="O820" s="509">
        <v>15</v>
      </c>
      <c r="P820" s="518"/>
      <c r="Q820" s="517"/>
      <c r="R820" s="515"/>
      <c r="S820" s="512"/>
      <c r="T820" s="513"/>
      <c r="U820" s="235">
        <f t="shared" si="302"/>
        <v>0</v>
      </c>
      <c r="V820" s="235">
        <f t="shared" si="303"/>
        <v>0</v>
      </c>
      <c r="W820" s="509">
        <v>26</v>
      </c>
      <c r="X820" s="516"/>
      <c r="Y820" s="517"/>
      <c r="Z820" s="512"/>
      <c r="AA820" s="512"/>
      <c r="AB820" s="513"/>
      <c r="AC820" s="235">
        <f t="shared" si="304"/>
        <v>0</v>
      </c>
      <c r="AD820" s="235">
        <f t="shared" si="305"/>
        <v>0</v>
      </c>
      <c r="AE820" s="509">
        <v>37</v>
      </c>
      <c r="AF820" s="518"/>
      <c r="AG820" s="517"/>
      <c r="AH820" s="512"/>
      <c r="AI820" s="512"/>
      <c r="AJ820" s="513"/>
      <c r="AK820" s="235">
        <f t="shared" si="306"/>
        <v>0</v>
      </c>
      <c r="AL820" s="235">
        <f t="shared" si="307"/>
        <v>0</v>
      </c>
    </row>
    <row r="821" spans="1:38" x14ac:dyDescent="0.2">
      <c r="A821" s="509">
        <v>5</v>
      </c>
      <c r="B821" s="516"/>
      <c r="C821" s="517"/>
      <c r="D821" s="512"/>
      <c r="E821" s="512"/>
      <c r="F821" s="513"/>
      <c r="G821" s="235">
        <f t="shared" si="300"/>
        <v>0</v>
      </c>
      <c r="H821" s="235">
        <f t="shared" si="301"/>
        <v>0</v>
      </c>
      <c r="I821" s="235"/>
      <c r="O821" s="509">
        <v>16</v>
      </c>
      <c r="P821" s="518"/>
      <c r="Q821" s="517"/>
      <c r="R821" s="515"/>
      <c r="S821" s="512"/>
      <c r="T821" s="513"/>
      <c r="U821" s="235">
        <f t="shared" si="302"/>
        <v>0</v>
      </c>
      <c r="V821" s="235">
        <f t="shared" si="303"/>
        <v>0</v>
      </c>
      <c r="W821" s="509">
        <v>27</v>
      </c>
      <c r="X821" s="516"/>
      <c r="Y821" s="517"/>
      <c r="Z821" s="512"/>
      <c r="AA821" s="512"/>
      <c r="AB821" s="513"/>
      <c r="AC821" s="235">
        <f t="shared" si="304"/>
        <v>0</v>
      </c>
      <c r="AD821" s="235">
        <f t="shared" si="305"/>
        <v>0</v>
      </c>
      <c r="AE821" s="509">
        <v>38</v>
      </c>
      <c r="AF821" s="518"/>
      <c r="AG821" s="517"/>
      <c r="AH821" s="512"/>
      <c r="AI821" s="512"/>
      <c r="AJ821" s="513"/>
      <c r="AK821" s="235">
        <f t="shared" si="306"/>
        <v>0</v>
      </c>
      <c r="AL821" s="235">
        <f t="shared" si="307"/>
        <v>0</v>
      </c>
    </row>
    <row r="822" spans="1:38" x14ac:dyDescent="0.2">
      <c r="A822" s="509">
        <v>6</v>
      </c>
      <c r="B822" s="516"/>
      <c r="C822" s="517"/>
      <c r="D822" s="512"/>
      <c r="E822" s="512"/>
      <c r="F822" s="513"/>
      <c r="G822" s="235">
        <f t="shared" si="300"/>
        <v>0</v>
      </c>
      <c r="H822" s="235">
        <f t="shared" si="301"/>
        <v>0</v>
      </c>
      <c r="I822" s="235"/>
      <c r="O822" s="509">
        <v>17</v>
      </c>
      <c r="P822" s="518"/>
      <c r="Q822" s="517"/>
      <c r="R822" s="515"/>
      <c r="S822" s="512"/>
      <c r="T822" s="513"/>
      <c r="U822" s="235">
        <f t="shared" si="302"/>
        <v>0</v>
      </c>
      <c r="V822" s="235">
        <f t="shared" si="303"/>
        <v>0</v>
      </c>
      <c r="W822" s="509">
        <v>28</v>
      </c>
      <c r="X822" s="516"/>
      <c r="Y822" s="517"/>
      <c r="Z822" s="512"/>
      <c r="AA822" s="512"/>
      <c r="AB822" s="513"/>
      <c r="AC822" s="235">
        <f t="shared" si="304"/>
        <v>0</v>
      </c>
      <c r="AD822" s="235">
        <f t="shared" si="305"/>
        <v>0</v>
      </c>
      <c r="AE822" s="509">
        <v>39</v>
      </c>
      <c r="AF822" s="518"/>
      <c r="AG822" s="517"/>
      <c r="AH822" s="512"/>
      <c r="AI822" s="512"/>
      <c r="AJ822" s="513"/>
      <c r="AK822" s="235">
        <f t="shared" si="306"/>
        <v>0</v>
      </c>
      <c r="AL822" s="235">
        <f t="shared" si="307"/>
        <v>0</v>
      </c>
    </row>
    <row r="823" spans="1:38" x14ac:dyDescent="0.2">
      <c r="A823" s="509">
        <v>7</v>
      </c>
      <c r="B823" s="516"/>
      <c r="C823" s="517"/>
      <c r="D823" s="512"/>
      <c r="E823" s="512"/>
      <c r="F823" s="513"/>
      <c r="G823" s="235">
        <f t="shared" si="300"/>
        <v>0</v>
      </c>
      <c r="H823" s="235">
        <f t="shared" si="301"/>
        <v>0</v>
      </c>
      <c r="I823" s="235"/>
      <c r="O823" s="509">
        <v>18</v>
      </c>
      <c r="P823" s="518"/>
      <c r="Q823" s="517"/>
      <c r="R823" s="515"/>
      <c r="S823" s="512"/>
      <c r="T823" s="513"/>
      <c r="U823" s="235">
        <f t="shared" si="302"/>
        <v>0</v>
      </c>
      <c r="V823" s="235">
        <f t="shared" si="303"/>
        <v>0</v>
      </c>
      <c r="W823" s="509">
        <v>29</v>
      </c>
      <c r="X823" s="516"/>
      <c r="Y823" s="517"/>
      <c r="Z823" s="512"/>
      <c r="AA823" s="512"/>
      <c r="AB823" s="513"/>
      <c r="AC823" s="235">
        <f t="shared" si="304"/>
        <v>0</v>
      </c>
      <c r="AD823" s="235">
        <f t="shared" si="305"/>
        <v>0</v>
      </c>
      <c r="AE823" s="509">
        <v>40</v>
      </c>
      <c r="AF823" s="518"/>
      <c r="AG823" s="517"/>
      <c r="AH823" s="512"/>
      <c r="AI823" s="512"/>
      <c r="AJ823" s="513"/>
      <c r="AK823" s="235">
        <f t="shared" si="306"/>
        <v>0</v>
      </c>
      <c r="AL823" s="235">
        <f t="shared" si="307"/>
        <v>0</v>
      </c>
    </row>
    <row r="824" spans="1:38" x14ac:dyDescent="0.2">
      <c r="A824" s="509">
        <v>8</v>
      </c>
      <c r="B824" s="516"/>
      <c r="C824" s="517"/>
      <c r="D824" s="512"/>
      <c r="E824" s="512"/>
      <c r="F824" s="513"/>
      <c r="G824" s="235">
        <f t="shared" si="300"/>
        <v>0</v>
      </c>
      <c r="H824" s="235">
        <f t="shared" si="301"/>
        <v>0</v>
      </c>
      <c r="I824" s="235"/>
      <c r="O824" s="509">
        <v>19</v>
      </c>
      <c r="P824" s="518"/>
      <c r="Q824" s="517"/>
      <c r="R824" s="515"/>
      <c r="S824" s="512"/>
      <c r="T824" s="513"/>
      <c r="U824" s="235">
        <f t="shared" si="302"/>
        <v>0</v>
      </c>
      <c r="V824" s="235">
        <f t="shared" si="303"/>
        <v>0</v>
      </c>
      <c r="W824" s="509">
        <v>30</v>
      </c>
      <c r="X824" s="516"/>
      <c r="Y824" s="517"/>
      <c r="Z824" s="512"/>
      <c r="AA824" s="512"/>
      <c r="AB824" s="513"/>
      <c r="AC824" s="235">
        <f t="shared" si="304"/>
        <v>0</v>
      </c>
      <c r="AD824" s="235">
        <f t="shared" si="305"/>
        <v>0</v>
      </c>
      <c r="AE824" s="509">
        <v>41</v>
      </c>
      <c r="AF824" s="518"/>
      <c r="AG824" s="517"/>
      <c r="AH824" s="512"/>
      <c r="AI824" s="512"/>
      <c r="AJ824" s="513"/>
      <c r="AK824" s="235">
        <f t="shared" si="306"/>
        <v>0</v>
      </c>
      <c r="AL824" s="235">
        <f t="shared" si="307"/>
        <v>0</v>
      </c>
    </row>
    <row r="825" spans="1:38" x14ac:dyDescent="0.2">
      <c r="A825" s="509">
        <v>9</v>
      </c>
      <c r="B825" s="516"/>
      <c r="C825" s="517"/>
      <c r="D825" s="512"/>
      <c r="E825" s="512"/>
      <c r="F825" s="513"/>
      <c r="G825" s="235">
        <f t="shared" si="300"/>
        <v>0</v>
      </c>
      <c r="H825" s="235">
        <f t="shared" si="301"/>
        <v>0</v>
      </c>
      <c r="I825" s="235"/>
      <c r="O825" s="509">
        <v>20</v>
      </c>
      <c r="P825" s="518"/>
      <c r="Q825" s="517"/>
      <c r="R825" s="515"/>
      <c r="S825" s="512"/>
      <c r="T825" s="513"/>
      <c r="U825" s="235">
        <f t="shared" si="302"/>
        <v>0</v>
      </c>
      <c r="V825" s="235">
        <f t="shared" si="303"/>
        <v>0</v>
      </c>
      <c r="W825" s="509">
        <v>31</v>
      </c>
      <c r="X825" s="516"/>
      <c r="Y825" s="517"/>
      <c r="Z825" s="512"/>
      <c r="AA825" s="512"/>
      <c r="AB825" s="513"/>
      <c r="AC825" s="235">
        <f t="shared" si="304"/>
        <v>0</v>
      </c>
      <c r="AD825" s="235">
        <f t="shared" si="305"/>
        <v>0</v>
      </c>
      <c r="AE825" s="509">
        <v>42</v>
      </c>
      <c r="AF825" s="518"/>
      <c r="AG825" s="517"/>
      <c r="AH825" s="512"/>
      <c r="AI825" s="512"/>
      <c r="AJ825" s="513"/>
      <c r="AK825" s="235">
        <f t="shared" si="306"/>
        <v>0</v>
      </c>
      <c r="AL825" s="235">
        <f t="shared" si="307"/>
        <v>0</v>
      </c>
    </row>
    <row r="826" spans="1:38" x14ac:dyDescent="0.2">
      <c r="A826" s="509">
        <v>10</v>
      </c>
      <c r="B826" s="516"/>
      <c r="C826" s="517"/>
      <c r="D826" s="512"/>
      <c r="E826" s="512"/>
      <c r="F826" s="513"/>
      <c r="G826" s="235">
        <f t="shared" si="300"/>
        <v>0</v>
      </c>
      <c r="H826" s="235">
        <f t="shared" si="301"/>
        <v>0</v>
      </c>
      <c r="I826" s="235"/>
      <c r="O826" s="509">
        <v>21</v>
      </c>
      <c r="P826" s="518"/>
      <c r="Q826" s="517"/>
      <c r="R826" s="515"/>
      <c r="S826" s="512"/>
      <c r="T826" s="513"/>
      <c r="U826" s="235">
        <f t="shared" si="302"/>
        <v>0</v>
      </c>
      <c r="V826" s="235">
        <f t="shared" si="303"/>
        <v>0</v>
      </c>
      <c r="W826" s="509">
        <v>32</v>
      </c>
      <c r="X826" s="516"/>
      <c r="Y826" s="517"/>
      <c r="Z826" s="512"/>
      <c r="AA826" s="512"/>
      <c r="AB826" s="513"/>
      <c r="AC826" s="235">
        <f t="shared" si="304"/>
        <v>0</v>
      </c>
      <c r="AD826" s="235">
        <f t="shared" si="305"/>
        <v>0</v>
      </c>
      <c r="AE826" s="509">
        <v>43</v>
      </c>
      <c r="AF826" s="518"/>
      <c r="AG826" s="517"/>
      <c r="AH826" s="512"/>
      <c r="AI826" s="512"/>
      <c r="AJ826" s="513"/>
      <c r="AK826" s="235">
        <f t="shared" si="306"/>
        <v>0</v>
      </c>
      <c r="AL826" s="235">
        <f t="shared" si="307"/>
        <v>0</v>
      </c>
    </row>
    <row r="827" spans="1:38" ht="13.5" thickBot="1" x14ac:dyDescent="0.25">
      <c r="A827" s="509">
        <v>11</v>
      </c>
      <c r="B827" s="516"/>
      <c r="C827" s="517"/>
      <c r="D827" s="512"/>
      <c r="E827" s="512"/>
      <c r="F827" s="513"/>
      <c r="G827" s="235">
        <f t="shared" si="300"/>
        <v>0</v>
      </c>
      <c r="H827" s="235">
        <f t="shared" si="301"/>
        <v>0</v>
      </c>
      <c r="I827" s="235"/>
      <c r="O827" s="509">
        <v>22</v>
      </c>
      <c r="P827" s="518"/>
      <c r="Q827" s="517"/>
      <c r="R827" s="515"/>
      <c r="S827" s="512"/>
      <c r="T827" s="513"/>
      <c r="U827" s="235">
        <f t="shared" si="302"/>
        <v>0</v>
      </c>
      <c r="V827" s="235">
        <f t="shared" si="303"/>
        <v>0</v>
      </c>
      <c r="W827" s="509">
        <v>33</v>
      </c>
      <c r="X827" s="516"/>
      <c r="Y827" s="517"/>
      <c r="Z827" s="512"/>
      <c r="AA827" s="512"/>
      <c r="AB827" s="513"/>
      <c r="AC827" s="235">
        <f t="shared" si="304"/>
        <v>0</v>
      </c>
      <c r="AD827" s="235">
        <f t="shared" si="305"/>
        <v>0</v>
      </c>
      <c r="AE827" s="519"/>
      <c r="AF827" s="520"/>
      <c r="AG827" s="521"/>
      <c r="AH827" s="521"/>
      <c r="AI827" s="522" t="s">
        <v>3</v>
      </c>
      <c r="AJ827" s="523">
        <f>SUM(F817:F827)+SUM(T817:T827)+SUM(AJ817:AJ826)+SUM(AB817:AB827)</f>
        <v>0</v>
      </c>
      <c r="AK827" s="235"/>
      <c r="AL827" s="235"/>
    </row>
    <row r="828" spans="1:38" x14ac:dyDescent="0.2">
      <c r="G828" s="235"/>
      <c r="H828" s="235"/>
      <c r="I828" s="235"/>
      <c r="P828" s="29"/>
      <c r="U828" s="235"/>
      <c r="V828" s="235"/>
      <c r="AB828" s="29"/>
      <c r="AC828" s="235"/>
      <c r="AD828" s="235"/>
      <c r="AK828" s="235"/>
      <c r="AL828" s="235"/>
    </row>
    <row r="829" spans="1:38" x14ac:dyDescent="0.2">
      <c r="G829" s="235"/>
      <c r="H829" s="235"/>
      <c r="I829" s="235"/>
      <c r="P829" s="29"/>
      <c r="U829" s="235"/>
      <c r="V829" s="235"/>
      <c r="AB829" s="29"/>
      <c r="AC829" s="235"/>
      <c r="AD829" s="235"/>
      <c r="AK829" s="235"/>
      <c r="AL829" s="235"/>
    </row>
    <row r="830" spans="1:38" x14ac:dyDescent="0.2">
      <c r="G830" s="235"/>
      <c r="H830" s="235"/>
      <c r="I830" s="235"/>
      <c r="P830" s="29"/>
      <c r="U830" s="235"/>
      <c r="V830" s="235"/>
      <c r="AB830" s="29"/>
      <c r="AC830" s="235"/>
      <c r="AD830" s="235"/>
      <c r="AK830" s="235"/>
      <c r="AL830" s="235"/>
    </row>
    <row r="831" spans="1:38" x14ac:dyDescent="0.2">
      <c r="G831" s="235"/>
      <c r="H831" s="235"/>
      <c r="I831" s="235"/>
      <c r="P831" s="29"/>
      <c r="U831" s="235"/>
      <c r="V831" s="235"/>
      <c r="AB831" s="29"/>
      <c r="AC831" s="235"/>
      <c r="AD831" s="235"/>
      <c r="AK831" s="235"/>
      <c r="AL831" s="235"/>
    </row>
    <row r="832" spans="1:38" x14ac:dyDescent="0.2">
      <c r="G832" s="235"/>
      <c r="H832" s="235"/>
      <c r="I832" s="235"/>
      <c r="P832" s="29"/>
      <c r="U832" s="235"/>
      <c r="V832" s="235"/>
      <c r="AB832" s="29"/>
      <c r="AC832" s="235"/>
      <c r="AD832" s="235"/>
      <c r="AK832" s="235"/>
      <c r="AL832" s="235"/>
    </row>
    <row r="833" spans="1:38" x14ac:dyDescent="0.2">
      <c r="G833" s="235"/>
      <c r="H833" s="235"/>
      <c r="I833" s="235"/>
      <c r="P833" s="29"/>
      <c r="U833" s="235"/>
      <c r="V833" s="235"/>
      <c r="AB833" s="29"/>
      <c r="AC833" s="235"/>
      <c r="AD833" s="235"/>
      <c r="AK833" s="235"/>
      <c r="AL833" s="235"/>
    </row>
    <row r="834" spans="1:38" ht="13.5" thickBot="1" x14ac:dyDescent="0.25">
      <c r="G834" s="235"/>
      <c r="H834" s="235"/>
      <c r="I834" s="235"/>
      <c r="P834" s="29"/>
      <c r="U834" s="235"/>
      <c r="V834" s="235"/>
      <c r="AB834" s="29"/>
      <c r="AC834" s="235"/>
      <c r="AD834" s="235"/>
      <c r="AK834" s="235"/>
      <c r="AL834" s="235"/>
    </row>
    <row r="835" spans="1:38" ht="16.5" customHeight="1" thickBot="1" x14ac:dyDescent="0.25">
      <c r="A835" s="501">
        <v>39</v>
      </c>
      <c r="B835" s="502"/>
      <c r="C835" s="769" t="s">
        <v>33</v>
      </c>
      <c r="D835" s="769" t="s">
        <v>158</v>
      </c>
      <c r="E835" s="769" t="s">
        <v>34</v>
      </c>
      <c r="F835" s="504">
        <f>+$AJ847</f>
        <v>0</v>
      </c>
      <c r="G835" s="235"/>
      <c r="H835" s="235"/>
      <c r="I835" s="235"/>
      <c r="O835" s="501" t="s">
        <v>23</v>
      </c>
      <c r="P835" s="502"/>
      <c r="Q835" s="503" t="s">
        <v>33</v>
      </c>
      <c r="R835" s="769" t="s">
        <v>158</v>
      </c>
      <c r="S835" s="503" t="s">
        <v>34</v>
      </c>
      <c r="T835" s="504">
        <f>+$AJ847</f>
        <v>0</v>
      </c>
      <c r="U835" s="235"/>
      <c r="V835" s="235"/>
      <c r="W835" s="501">
        <v>39</v>
      </c>
      <c r="X835" s="502"/>
      <c r="Y835" s="769" t="s">
        <v>33</v>
      </c>
      <c r="Z835" s="769" t="s">
        <v>158</v>
      </c>
      <c r="AA835" s="769" t="s">
        <v>34</v>
      </c>
      <c r="AB835" s="504">
        <f>+$AJ847</f>
        <v>0</v>
      </c>
      <c r="AC835" s="235"/>
      <c r="AD835" s="235"/>
      <c r="AE835" s="772" t="s">
        <v>23</v>
      </c>
      <c r="AF835" s="502"/>
      <c r="AG835" s="769" t="s">
        <v>33</v>
      </c>
      <c r="AH835" s="769" t="s">
        <v>158</v>
      </c>
      <c r="AI835" s="769" t="s">
        <v>34</v>
      </c>
      <c r="AJ835" s="769" t="s">
        <v>18</v>
      </c>
      <c r="AK835" s="235"/>
      <c r="AL835" s="235"/>
    </row>
    <row r="836" spans="1:38" ht="25.5" x14ac:dyDescent="0.2">
      <c r="A836" s="505" t="s">
        <v>7</v>
      </c>
      <c r="B836" s="506" t="str">
        <f>+" אסמכתא " &amp; B47 &amp;"         חזרה לטבלה "</f>
        <v xml:space="preserve"> אסמכתא          חזרה לטבלה </v>
      </c>
      <c r="C836" s="771"/>
      <c r="D836" s="770"/>
      <c r="E836" s="771"/>
      <c r="F836" s="503" t="s">
        <v>18</v>
      </c>
      <c r="G836" s="235"/>
      <c r="H836" s="235"/>
      <c r="I836" s="235"/>
      <c r="O836" s="505"/>
      <c r="P836" s="506" t="str">
        <f>+" אסמכתא " &amp; B47 &amp;"         חזרה לטבלה "</f>
        <v xml:space="preserve"> אסמכתא          חזרה לטבלה </v>
      </c>
      <c r="Q836" s="507"/>
      <c r="R836" s="770"/>
      <c r="S836" s="507"/>
      <c r="T836" s="503" t="s">
        <v>18</v>
      </c>
      <c r="U836" s="235"/>
      <c r="V836" s="235"/>
      <c r="W836" s="505" t="s">
        <v>7</v>
      </c>
      <c r="X836" s="506" t="str">
        <f>+" אסמכתא " &amp; B47 &amp;"         חזרה לטבלה "</f>
        <v xml:space="preserve"> אסמכתא          חזרה לטבלה </v>
      </c>
      <c r="Y836" s="771"/>
      <c r="Z836" s="770"/>
      <c r="AA836" s="771"/>
      <c r="AB836" s="503" t="s">
        <v>18</v>
      </c>
      <c r="AC836" s="235"/>
      <c r="AD836" s="235"/>
      <c r="AE836" s="773"/>
      <c r="AF836" s="506" t="str">
        <f>+" אסמכתא " &amp; B47 &amp;"         חזרה לטבלה "</f>
        <v xml:space="preserve"> אסמכתא          חזרה לטבלה </v>
      </c>
      <c r="AG836" s="771"/>
      <c r="AH836" s="770"/>
      <c r="AI836" s="771"/>
      <c r="AJ836" s="771"/>
      <c r="AK836" s="235"/>
      <c r="AL836" s="235"/>
    </row>
    <row r="837" spans="1:38" x14ac:dyDescent="0.2">
      <c r="A837" s="509">
        <v>1</v>
      </c>
      <c r="B837" s="516"/>
      <c r="C837" s="517"/>
      <c r="D837" s="512"/>
      <c r="E837" s="512"/>
      <c r="F837" s="513"/>
      <c r="G837" s="235">
        <f t="shared" ref="G837:G847" si="308">IF(AND((COUNTA($C$41)=1),(COUNTA(F837)=1),($C$41&lt;&gt;0),(OR((E837&lt;$C$62),(E837&gt;($E$62+61))))),1,0)</f>
        <v>0</v>
      </c>
      <c r="H837" s="235">
        <f t="shared" ref="H837:H847" si="309">IF(AND((COUNTA($C$41)=1),(COUNTA(F837)=1),($C$41&lt;&gt;0),(OR((D837&lt;$C$62),(D837&gt;($E$62))))),1,0)</f>
        <v>0</v>
      </c>
      <c r="I837" s="235"/>
      <c r="O837" s="509">
        <v>12</v>
      </c>
      <c r="P837" s="518"/>
      <c r="Q837" s="517"/>
      <c r="R837" s="515"/>
      <c r="S837" s="512"/>
      <c r="T837" s="513"/>
      <c r="U837" s="235">
        <f t="shared" ref="U837:U847" si="310">IF(AND((COUNTA($C$41)=1),(COUNTA(T837)=1),($C$41&lt;&gt;0),(OR((S837&lt;$C$62),(S837&gt;($E$62+61))))),1,0)</f>
        <v>0</v>
      </c>
      <c r="V837" s="235">
        <f t="shared" ref="V837:V847" si="311">IF(AND((COUNTA($C$41)=1),(COUNTA(T837)=1),($C$41&lt;&gt;0),(OR((R837&lt;$C$62),(R837&gt;($E$62))))),1,0)</f>
        <v>0</v>
      </c>
      <c r="W837" s="509">
        <v>23</v>
      </c>
      <c r="X837" s="516"/>
      <c r="Y837" s="517"/>
      <c r="Z837" s="512"/>
      <c r="AA837" s="512"/>
      <c r="AB837" s="513"/>
      <c r="AC837" s="235">
        <f t="shared" ref="AC837:AC847" si="312">IF(AND((COUNTA($C$41)=1),(COUNTA(AB837)=1),($C$41&lt;&gt;0),(OR((AA837&lt;$C$62),(AA837&gt;($E$62+61))))),1,0)</f>
        <v>0</v>
      </c>
      <c r="AD837" s="235">
        <f t="shared" ref="AD837:AD847" si="313">IF(AND((COUNTA($C$41)=1),(COUNTA(AB837)=1),($C$41&lt;&gt;0),(OR((Z837&lt;$C$62),(Z837&gt;($E$62))))),1,0)</f>
        <v>0</v>
      </c>
      <c r="AE837" s="509">
        <v>34</v>
      </c>
      <c r="AF837" s="518"/>
      <c r="AG837" s="517"/>
      <c r="AH837" s="512"/>
      <c r="AI837" s="512"/>
      <c r="AJ837" s="513"/>
      <c r="AK837" s="235">
        <f t="shared" ref="AK837:AK846" si="314">IF(AND((COUNTA($C$41)=1),(COUNTA(AJ837)=1),($C$41&lt;&gt;0),(OR((AI837&lt;$C$62),(AI837&gt;($E$62+61))))),1,0)</f>
        <v>0</v>
      </c>
      <c r="AL837" s="235">
        <f t="shared" ref="AL837:AL846" si="315">IF(AND((COUNTA($C$41)=1),(COUNTA(AJ837)=1),($C$41&lt;&gt;0),(OR((AH837&lt;$C$62),(AH837&gt;($E$62))))),1,0)</f>
        <v>0</v>
      </c>
    </row>
    <row r="838" spans="1:38" x14ac:dyDescent="0.2">
      <c r="A838" s="509">
        <v>2</v>
      </c>
      <c r="B838" s="516"/>
      <c r="C838" s="517"/>
      <c r="D838" s="512"/>
      <c r="E838" s="512"/>
      <c r="F838" s="513"/>
      <c r="G838" s="235">
        <f t="shared" si="308"/>
        <v>0</v>
      </c>
      <c r="H838" s="235">
        <f t="shared" si="309"/>
        <v>0</v>
      </c>
      <c r="I838" s="235"/>
      <c r="O838" s="509">
        <v>13</v>
      </c>
      <c r="P838" s="518"/>
      <c r="Q838" s="517"/>
      <c r="R838" s="515"/>
      <c r="S838" s="512"/>
      <c r="T838" s="513"/>
      <c r="U838" s="235">
        <f t="shared" si="310"/>
        <v>0</v>
      </c>
      <c r="V838" s="235">
        <f t="shared" si="311"/>
        <v>0</v>
      </c>
      <c r="W838" s="509">
        <v>24</v>
      </c>
      <c r="X838" s="516"/>
      <c r="Y838" s="517"/>
      <c r="Z838" s="512"/>
      <c r="AA838" s="512"/>
      <c r="AB838" s="513"/>
      <c r="AC838" s="235">
        <f t="shared" si="312"/>
        <v>0</v>
      </c>
      <c r="AD838" s="235">
        <f t="shared" si="313"/>
        <v>0</v>
      </c>
      <c r="AE838" s="509">
        <v>35</v>
      </c>
      <c r="AF838" s="518"/>
      <c r="AG838" s="517"/>
      <c r="AH838" s="512"/>
      <c r="AI838" s="512"/>
      <c r="AJ838" s="513"/>
      <c r="AK838" s="235">
        <f t="shared" si="314"/>
        <v>0</v>
      </c>
      <c r="AL838" s="235">
        <f t="shared" si="315"/>
        <v>0</v>
      </c>
    </row>
    <row r="839" spans="1:38" x14ac:dyDescent="0.2">
      <c r="A839" s="509">
        <v>3</v>
      </c>
      <c r="B839" s="516"/>
      <c r="C839" s="517"/>
      <c r="D839" s="512"/>
      <c r="E839" s="512"/>
      <c r="F839" s="513"/>
      <c r="G839" s="235">
        <f t="shared" si="308"/>
        <v>0</v>
      </c>
      <c r="H839" s="235">
        <f t="shared" si="309"/>
        <v>0</v>
      </c>
      <c r="I839" s="235"/>
      <c r="O839" s="509">
        <v>14</v>
      </c>
      <c r="P839" s="518"/>
      <c r="Q839" s="517"/>
      <c r="R839" s="515"/>
      <c r="S839" s="512"/>
      <c r="T839" s="513"/>
      <c r="U839" s="235">
        <f t="shared" si="310"/>
        <v>0</v>
      </c>
      <c r="V839" s="235">
        <f t="shared" si="311"/>
        <v>0</v>
      </c>
      <c r="W839" s="509">
        <v>25</v>
      </c>
      <c r="X839" s="516"/>
      <c r="Y839" s="517"/>
      <c r="Z839" s="512"/>
      <c r="AA839" s="512"/>
      <c r="AB839" s="513"/>
      <c r="AC839" s="235">
        <f t="shared" si="312"/>
        <v>0</v>
      </c>
      <c r="AD839" s="235">
        <f t="shared" si="313"/>
        <v>0</v>
      </c>
      <c r="AE839" s="509">
        <v>36</v>
      </c>
      <c r="AF839" s="518"/>
      <c r="AG839" s="517"/>
      <c r="AH839" s="512"/>
      <c r="AI839" s="512"/>
      <c r="AJ839" s="513"/>
      <c r="AK839" s="235">
        <f t="shared" si="314"/>
        <v>0</v>
      </c>
      <c r="AL839" s="235">
        <f t="shared" si="315"/>
        <v>0</v>
      </c>
    </row>
    <row r="840" spans="1:38" x14ac:dyDescent="0.2">
      <c r="A840" s="509">
        <v>4</v>
      </c>
      <c r="B840" s="516"/>
      <c r="C840" s="517"/>
      <c r="D840" s="512"/>
      <c r="E840" s="512"/>
      <c r="F840" s="513"/>
      <c r="G840" s="235">
        <f t="shared" si="308"/>
        <v>0</v>
      </c>
      <c r="H840" s="235">
        <f t="shared" si="309"/>
        <v>0</v>
      </c>
      <c r="I840" s="235"/>
      <c r="O840" s="509">
        <v>15</v>
      </c>
      <c r="P840" s="518"/>
      <c r="Q840" s="517"/>
      <c r="R840" s="515"/>
      <c r="S840" s="512"/>
      <c r="T840" s="513"/>
      <c r="U840" s="235">
        <f t="shared" si="310"/>
        <v>0</v>
      </c>
      <c r="V840" s="235">
        <f t="shared" si="311"/>
        <v>0</v>
      </c>
      <c r="W840" s="509">
        <v>26</v>
      </c>
      <c r="X840" s="516"/>
      <c r="Y840" s="517"/>
      <c r="Z840" s="512"/>
      <c r="AA840" s="512"/>
      <c r="AB840" s="513"/>
      <c r="AC840" s="235">
        <f t="shared" si="312"/>
        <v>0</v>
      </c>
      <c r="AD840" s="235">
        <f t="shared" si="313"/>
        <v>0</v>
      </c>
      <c r="AE840" s="509">
        <v>37</v>
      </c>
      <c r="AF840" s="518"/>
      <c r="AG840" s="517"/>
      <c r="AH840" s="512"/>
      <c r="AI840" s="512"/>
      <c r="AJ840" s="513"/>
      <c r="AK840" s="235">
        <f t="shared" si="314"/>
        <v>0</v>
      </c>
      <c r="AL840" s="235">
        <f t="shared" si="315"/>
        <v>0</v>
      </c>
    </row>
    <row r="841" spans="1:38" x14ac:dyDescent="0.2">
      <c r="A841" s="509">
        <v>5</v>
      </c>
      <c r="B841" s="516"/>
      <c r="C841" s="517"/>
      <c r="D841" s="512"/>
      <c r="E841" s="512"/>
      <c r="F841" s="513"/>
      <c r="G841" s="235">
        <f t="shared" si="308"/>
        <v>0</v>
      </c>
      <c r="H841" s="235">
        <f t="shared" si="309"/>
        <v>0</v>
      </c>
      <c r="I841" s="235"/>
      <c r="O841" s="509">
        <v>16</v>
      </c>
      <c r="P841" s="518"/>
      <c r="Q841" s="517"/>
      <c r="R841" s="515"/>
      <c r="S841" s="512"/>
      <c r="T841" s="513"/>
      <c r="U841" s="235">
        <f t="shared" si="310"/>
        <v>0</v>
      </c>
      <c r="V841" s="235">
        <f t="shared" si="311"/>
        <v>0</v>
      </c>
      <c r="W841" s="509">
        <v>27</v>
      </c>
      <c r="X841" s="516"/>
      <c r="Y841" s="517"/>
      <c r="Z841" s="512"/>
      <c r="AA841" s="512"/>
      <c r="AB841" s="513"/>
      <c r="AC841" s="235">
        <f t="shared" si="312"/>
        <v>0</v>
      </c>
      <c r="AD841" s="235">
        <f t="shared" si="313"/>
        <v>0</v>
      </c>
      <c r="AE841" s="509">
        <v>38</v>
      </c>
      <c r="AF841" s="518"/>
      <c r="AG841" s="517"/>
      <c r="AH841" s="512"/>
      <c r="AI841" s="512"/>
      <c r="AJ841" s="513"/>
      <c r="AK841" s="235">
        <f t="shared" si="314"/>
        <v>0</v>
      </c>
      <c r="AL841" s="235">
        <f t="shared" si="315"/>
        <v>0</v>
      </c>
    </row>
    <row r="842" spans="1:38" x14ac:dyDescent="0.2">
      <c r="A842" s="509">
        <v>6</v>
      </c>
      <c r="B842" s="516"/>
      <c r="C842" s="517"/>
      <c r="D842" s="512"/>
      <c r="E842" s="512"/>
      <c r="F842" s="513"/>
      <c r="G842" s="235">
        <f t="shared" si="308"/>
        <v>0</v>
      </c>
      <c r="H842" s="235">
        <f t="shared" si="309"/>
        <v>0</v>
      </c>
      <c r="I842" s="235"/>
      <c r="O842" s="509">
        <v>17</v>
      </c>
      <c r="P842" s="518"/>
      <c r="Q842" s="517"/>
      <c r="R842" s="515"/>
      <c r="S842" s="512"/>
      <c r="T842" s="513"/>
      <c r="U842" s="235">
        <f t="shared" si="310"/>
        <v>0</v>
      </c>
      <c r="V842" s="235">
        <f t="shared" si="311"/>
        <v>0</v>
      </c>
      <c r="W842" s="509">
        <v>28</v>
      </c>
      <c r="X842" s="516"/>
      <c r="Y842" s="517"/>
      <c r="Z842" s="512"/>
      <c r="AA842" s="512"/>
      <c r="AB842" s="513"/>
      <c r="AC842" s="235">
        <f t="shared" si="312"/>
        <v>0</v>
      </c>
      <c r="AD842" s="235">
        <f t="shared" si="313"/>
        <v>0</v>
      </c>
      <c r="AE842" s="509">
        <v>39</v>
      </c>
      <c r="AF842" s="518"/>
      <c r="AG842" s="517"/>
      <c r="AH842" s="512"/>
      <c r="AI842" s="512"/>
      <c r="AJ842" s="513"/>
      <c r="AK842" s="235">
        <f t="shared" si="314"/>
        <v>0</v>
      </c>
      <c r="AL842" s="235">
        <f t="shared" si="315"/>
        <v>0</v>
      </c>
    </row>
    <row r="843" spans="1:38" x14ac:dyDescent="0.2">
      <c r="A843" s="509">
        <v>7</v>
      </c>
      <c r="B843" s="516"/>
      <c r="C843" s="517"/>
      <c r="D843" s="512"/>
      <c r="E843" s="512"/>
      <c r="F843" s="513"/>
      <c r="G843" s="235">
        <f t="shared" si="308"/>
        <v>0</v>
      </c>
      <c r="H843" s="235">
        <f t="shared" si="309"/>
        <v>0</v>
      </c>
      <c r="I843" s="235"/>
      <c r="O843" s="509">
        <v>18</v>
      </c>
      <c r="P843" s="518"/>
      <c r="Q843" s="517"/>
      <c r="R843" s="515"/>
      <c r="S843" s="512"/>
      <c r="T843" s="513"/>
      <c r="U843" s="235">
        <f t="shared" si="310"/>
        <v>0</v>
      </c>
      <c r="V843" s="235">
        <f t="shared" si="311"/>
        <v>0</v>
      </c>
      <c r="W843" s="509">
        <v>29</v>
      </c>
      <c r="X843" s="516"/>
      <c r="Y843" s="517"/>
      <c r="Z843" s="512"/>
      <c r="AA843" s="512"/>
      <c r="AB843" s="513"/>
      <c r="AC843" s="235">
        <f t="shared" si="312"/>
        <v>0</v>
      </c>
      <c r="AD843" s="235">
        <f t="shared" si="313"/>
        <v>0</v>
      </c>
      <c r="AE843" s="509">
        <v>40</v>
      </c>
      <c r="AF843" s="518"/>
      <c r="AG843" s="517"/>
      <c r="AH843" s="512"/>
      <c r="AI843" s="512"/>
      <c r="AJ843" s="513"/>
      <c r="AK843" s="235">
        <f t="shared" si="314"/>
        <v>0</v>
      </c>
      <c r="AL843" s="235">
        <f t="shared" si="315"/>
        <v>0</v>
      </c>
    </row>
    <row r="844" spans="1:38" x14ac:dyDescent="0.2">
      <c r="A844" s="509">
        <v>8</v>
      </c>
      <c r="B844" s="516"/>
      <c r="C844" s="517"/>
      <c r="D844" s="512"/>
      <c r="E844" s="512"/>
      <c r="F844" s="513"/>
      <c r="G844" s="235">
        <f t="shared" si="308"/>
        <v>0</v>
      </c>
      <c r="H844" s="235">
        <f t="shared" si="309"/>
        <v>0</v>
      </c>
      <c r="I844" s="235"/>
      <c r="O844" s="509">
        <v>19</v>
      </c>
      <c r="P844" s="518"/>
      <c r="Q844" s="517"/>
      <c r="R844" s="515"/>
      <c r="S844" s="512"/>
      <c r="T844" s="513"/>
      <c r="U844" s="235">
        <f t="shared" si="310"/>
        <v>0</v>
      </c>
      <c r="V844" s="235">
        <f t="shared" si="311"/>
        <v>0</v>
      </c>
      <c r="W844" s="509">
        <v>30</v>
      </c>
      <c r="X844" s="516"/>
      <c r="Y844" s="517"/>
      <c r="Z844" s="512"/>
      <c r="AA844" s="512"/>
      <c r="AB844" s="513"/>
      <c r="AC844" s="235">
        <f t="shared" si="312"/>
        <v>0</v>
      </c>
      <c r="AD844" s="235">
        <f t="shared" si="313"/>
        <v>0</v>
      </c>
      <c r="AE844" s="509">
        <v>41</v>
      </c>
      <c r="AF844" s="518"/>
      <c r="AG844" s="517"/>
      <c r="AH844" s="512"/>
      <c r="AI844" s="512"/>
      <c r="AJ844" s="513"/>
      <c r="AK844" s="235">
        <f t="shared" si="314"/>
        <v>0</v>
      </c>
      <c r="AL844" s="235">
        <f t="shared" si="315"/>
        <v>0</v>
      </c>
    </row>
    <row r="845" spans="1:38" x14ac:dyDescent="0.2">
      <c r="A845" s="509">
        <v>9</v>
      </c>
      <c r="B845" s="516"/>
      <c r="C845" s="517"/>
      <c r="D845" s="512"/>
      <c r="E845" s="512"/>
      <c r="F845" s="513"/>
      <c r="G845" s="235">
        <f t="shared" si="308"/>
        <v>0</v>
      </c>
      <c r="H845" s="235">
        <f t="shared" si="309"/>
        <v>0</v>
      </c>
      <c r="I845" s="235"/>
      <c r="O845" s="509">
        <v>20</v>
      </c>
      <c r="P845" s="518"/>
      <c r="Q845" s="517"/>
      <c r="R845" s="515"/>
      <c r="S845" s="512"/>
      <c r="T845" s="513"/>
      <c r="U845" s="235">
        <f t="shared" si="310"/>
        <v>0</v>
      </c>
      <c r="V845" s="235">
        <f t="shared" si="311"/>
        <v>0</v>
      </c>
      <c r="W845" s="509">
        <v>31</v>
      </c>
      <c r="X845" s="516"/>
      <c r="Y845" s="517"/>
      <c r="Z845" s="512"/>
      <c r="AA845" s="512"/>
      <c r="AB845" s="513"/>
      <c r="AC845" s="235">
        <f t="shared" si="312"/>
        <v>0</v>
      </c>
      <c r="AD845" s="235">
        <f t="shared" si="313"/>
        <v>0</v>
      </c>
      <c r="AE845" s="509">
        <v>42</v>
      </c>
      <c r="AF845" s="518"/>
      <c r="AG845" s="517"/>
      <c r="AH845" s="512"/>
      <c r="AI845" s="512"/>
      <c r="AJ845" s="513"/>
      <c r="AK845" s="235">
        <f t="shared" si="314"/>
        <v>0</v>
      </c>
      <c r="AL845" s="235">
        <f t="shared" si="315"/>
        <v>0</v>
      </c>
    </row>
    <row r="846" spans="1:38" x14ac:dyDescent="0.2">
      <c r="A846" s="509">
        <v>10</v>
      </c>
      <c r="B846" s="516"/>
      <c r="C846" s="517"/>
      <c r="D846" s="512"/>
      <c r="E846" s="512"/>
      <c r="F846" s="513"/>
      <c r="G846" s="235">
        <f t="shared" si="308"/>
        <v>0</v>
      </c>
      <c r="H846" s="235">
        <f t="shared" si="309"/>
        <v>0</v>
      </c>
      <c r="I846" s="235"/>
      <c r="O846" s="509">
        <v>21</v>
      </c>
      <c r="P846" s="518"/>
      <c r="Q846" s="517"/>
      <c r="R846" s="515"/>
      <c r="S846" s="512"/>
      <c r="T846" s="513"/>
      <c r="U846" s="235">
        <f t="shared" si="310"/>
        <v>0</v>
      </c>
      <c r="V846" s="235">
        <f t="shared" si="311"/>
        <v>0</v>
      </c>
      <c r="W846" s="509">
        <v>32</v>
      </c>
      <c r="X846" s="516"/>
      <c r="Y846" s="517"/>
      <c r="Z846" s="512"/>
      <c r="AA846" s="512"/>
      <c r="AB846" s="513"/>
      <c r="AC846" s="235">
        <f t="shared" si="312"/>
        <v>0</v>
      </c>
      <c r="AD846" s="235">
        <f t="shared" si="313"/>
        <v>0</v>
      </c>
      <c r="AE846" s="509">
        <v>43</v>
      </c>
      <c r="AF846" s="518"/>
      <c r="AG846" s="517"/>
      <c r="AH846" s="512"/>
      <c r="AI846" s="512"/>
      <c r="AJ846" s="513"/>
      <c r="AK846" s="235">
        <f t="shared" si="314"/>
        <v>0</v>
      </c>
      <c r="AL846" s="235">
        <f t="shared" si="315"/>
        <v>0</v>
      </c>
    </row>
    <row r="847" spans="1:38" ht="13.5" thickBot="1" x14ac:dyDescent="0.25">
      <c r="A847" s="509">
        <v>11</v>
      </c>
      <c r="B847" s="516"/>
      <c r="C847" s="517"/>
      <c r="D847" s="512"/>
      <c r="E847" s="512"/>
      <c r="F847" s="513"/>
      <c r="G847" s="235">
        <f t="shared" si="308"/>
        <v>0</v>
      </c>
      <c r="H847" s="235">
        <f t="shared" si="309"/>
        <v>0</v>
      </c>
      <c r="I847" s="235"/>
      <c r="O847" s="509">
        <v>22</v>
      </c>
      <c r="P847" s="518"/>
      <c r="Q847" s="517"/>
      <c r="R847" s="515"/>
      <c r="S847" s="512"/>
      <c r="T847" s="513"/>
      <c r="U847" s="235">
        <f t="shared" si="310"/>
        <v>0</v>
      </c>
      <c r="V847" s="235">
        <f t="shared" si="311"/>
        <v>0</v>
      </c>
      <c r="W847" s="509">
        <v>33</v>
      </c>
      <c r="X847" s="516"/>
      <c r="Y847" s="517"/>
      <c r="Z847" s="512"/>
      <c r="AA847" s="512"/>
      <c r="AB847" s="513"/>
      <c r="AC847" s="235">
        <f t="shared" si="312"/>
        <v>0</v>
      </c>
      <c r="AD847" s="235">
        <f t="shared" si="313"/>
        <v>0</v>
      </c>
      <c r="AE847" s="519"/>
      <c r="AF847" s="520"/>
      <c r="AG847" s="521"/>
      <c r="AH847" s="521"/>
      <c r="AI847" s="522" t="s">
        <v>3</v>
      </c>
      <c r="AJ847" s="523">
        <f>SUM(F837:F847)+SUM(T837:T847)+SUM(AJ837:AJ846)+SUM(AB837:AB847)</f>
        <v>0</v>
      </c>
      <c r="AK847" s="235"/>
      <c r="AL847" s="235"/>
    </row>
    <row r="848" spans="1:38" x14ac:dyDescent="0.2">
      <c r="G848" s="235"/>
      <c r="H848" s="235"/>
      <c r="I848" s="235"/>
      <c r="P848" s="29"/>
      <c r="U848" s="235"/>
      <c r="V848" s="235"/>
      <c r="AB848" s="29"/>
      <c r="AC848" s="235"/>
      <c r="AD848" s="235"/>
      <c r="AK848" s="235"/>
      <c r="AL848" s="235"/>
    </row>
    <row r="849" spans="1:38" x14ac:dyDescent="0.2">
      <c r="G849" s="235"/>
      <c r="H849" s="235"/>
      <c r="I849" s="235"/>
      <c r="P849" s="29"/>
      <c r="U849" s="235"/>
      <c r="V849" s="235"/>
      <c r="AB849" s="29"/>
      <c r="AC849" s="235"/>
      <c r="AD849" s="235"/>
      <c r="AK849" s="235"/>
      <c r="AL849" s="235"/>
    </row>
    <row r="850" spans="1:38" x14ac:dyDescent="0.2">
      <c r="G850" s="235"/>
      <c r="H850" s="235"/>
      <c r="I850" s="235"/>
      <c r="P850" s="29"/>
      <c r="U850" s="235"/>
      <c r="V850" s="235"/>
      <c r="AB850" s="29"/>
      <c r="AC850" s="235"/>
      <c r="AD850" s="235"/>
      <c r="AK850" s="235"/>
      <c r="AL850" s="235"/>
    </row>
    <row r="851" spans="1:38" x14ac:dyDescent="0.2">
      <c r="G851" s="235"/>
      <c r="H851" s="235"/>
      <c r="I851" s="235"/>
      <c r="P851" s="29"/>
      <c r="U851" s="235"/>
      <c r="V851" s="235"/>
      <c r="AB851" s="29"/>
      <c r="AC851" s="235"/>
      <c r="AD851" s="235"/>
      <c r="AK851" s="235"/>
      <c r="AL851" s="235"/>
    </row>
    <row r="852" spans="1:38" x14ac:dyDescent="0.2">
      <c r="G852" s="235"/>
      <c r="H852" s="235"/>
      <c r="I852" s="235"/>
      <c r="P852" s="29"/>
      <c r="U852" s="235"/>
      <c r="V852" s="235"/>
      <c r="AB852" s="29"/>
      <c r="AC852" s="235"/>
      <c r="AD852" s="235"/>
      <c r="AK852" s="235"/>
      <c r="AL852" s="235"/>
    </row>
    <row r="853" spans="1:38" x14ac:dyDescent="0.2">
      <c r="G853" s="235"/>
      <c r="H853" s="235"/>
      <c r="I853" s="235"/>
      <c r="P853" s="29"/>
      <c r="U853" s="235"/>
      <c r="V853" s="235"/>
      <c r="AB853" s="29"/>
      <c r="AC853" s="235"/>
      <c r="AD853" s="235"/>
      <c r="AK853" s="235"/>
      <c r="AL853" s="235"/>
    </row>
    <row r="854" spans="1:38" ht="13.5" thickBot="1" x14ac:dyDescent="0.25">
      <c r="G854" s="235"/>
      <c r="H854" s="235"/>
      <c r="I854" s="235"/>
      <c r="P854" s="29"/>
      <c r="U854" s="235"/>
      <c r="V854" s="235"/>
      <c r="AB854" s="29"/>
      <c r="AC854" s="235"/>
      <c r="AD854" s="235"/>
      <c r="AK854" s="235"/>
      <c r="AL854" s="235"/>
    </row>
    <row r="855" spans="1:38" ht="16.5" customHeight="1" thickBot="1" x14ac:dyDescent="0.25">
      <c r="A855" s="501">
        <v>40</v>
      </c>
      <c r="B855" s="502"/>
      <c r="C855" s="769" t="s">
        <v>33</v>
      </c>
      <c r="D855" s="769" t="s">
        <v>158</v>
      </c>
      <c r="E855" s="769" t="s">
        <v>34</v>
      </c>
      <c r="F855" s="504">
        <f>+$AJ867</f>
        <v>0</v>
      </c>
      <c r="G855" s="235"/>
      <c r="H855" s="235"/>
      <c r="I855" s="235"/>
      <c r="O855" s="501" t="s">
        <v>23</v>
      </c>
      <c r="P855" s="502"/>
      <c r="Q855" s="503" t="s">
        <v>33</v>
      </c>
      <c r="R855" s="769" t="s">
        <v>158</v>
      </c>
      <c r="S855" s="503" t="s">
        <v>34</v>
      </c>
      <c r="T855" s="504">
        <f>+$AJ867</f>
        <v>0</v>
      </c>
      <c r="U855" s="235"/>
      <c r="V855" s="235"/>
      <c r="W855" s="501">
        <v>40</v>
      </c>
      <c r="X855" s="502"/>
      <c r="Y855" s="769" t="s">
        <v>33</v>
      </c>
      <c r="Z855" s="769" t="s">
        <v>158</v>
      </c>
      <c r="AA855" s="769" t="s">
        <v>34</v>
      </c>
      <c r="AB855" s="504">
        <f>+$AJ867</f>
        <v>0</v>
      </c>
      <c r="AC855" s="235"/>
      <c r="AD855" s="235"/>
      <c r="AE855" s="772" t="s">
        <v>23</v>
      </c>
      <c r="AF855" s="502"/>
      <c r="AG855" s="769" t="s">
        <v>33</v>
      </c>
      <c r="AH855" s="769" t="s">
        <v>158</v>
      </c>
      <c r="AI855" s="769" t="s">
        <v>34</v>
      </c>
      <c r="AJ855" s="769" t="s">
        <v>18</v>
      </c>
      <c r="AK855" s="235"/>
      <c r="AL855" s="235"/>
    </row>
    <row r="856" spans="1:38" ht="25.5" x14ac:dyDescent="0.2">
      <c r="A856" s="505" t="s">
        <v>7</v>
      </c>
      <c r="B856" s="525" t="str">
        <f>+" אסמכתא " &amp; B48 &amp;"         חזרה לטבלה "</f>
        <v xml:space="preserve"> אסמכתא          חזרה לטבלה </v>
      </c>
      <c r="C856" s="771"/>
      <c r="D856" s="770"/>
      <c r="E856" s="771"/>
      <c r="F856" s="503" t="s">
        <v>18</v>
      </c>
      <c r="G856" s="235"/>
      <c r="H856" s="235"/>
      <c r="I856" s="235"/>
      <c r="O856" s="505"/>
      <c r="P856" s="525" t="str">
        <f>+" אסמכתא " &amp; B48 &amp;"         חזרה לטבלה "</f>
        <v xml:space="preserve"> אסמכתא          חזרה לטבלה </v>
      </c>
      <c r="Q856" s="507"/>
      <c r="R856" s="770"/>
      <c r="S856" s="507"/>
      <c r="T856" s="503" t="s">
        <v>18</v>
      </c>
      <c r="U856" s="235"/>
      <c r="V856" s="235"/>
      <c r="W856" s="505" t="s">
        <v>7</v>
      </c>
      <c r="X856" s="525" t="str">
        <f>+" אסמכתא " &amp; B48 &amp;"         חזרה לטבלה "</f>
        <v xml:space="preserve"> אסמכתא          חזרה לטבלה </v>
      </c>
      <c r="Y856" s="771"/>
      <c r="Z856" s="770"/>
      <c r="AA856" s="771"/>
      <c r="AB856" s="503" t="s">
        <v>18</v>
      </c>
      <c r="AC856" s="235"/>
      <c r="AD856" s="235"/>
      <c r="AE856" s="773"/>
      <c r="AF856" s="525" t="str">
        <f>+" אסמכתא " &amp; B48 &amp;"         חזרה לטבלה "</f>
        <v xml:space="preserve"> אסמכתא          חזרה לטבלה </v>
      </c>
      <c r="AG856" s="771"/>
      <c r="AH856" s="770"/>
      <c r="AI856" s="771"/>
      <c r="AJ856" s="771"/>
      <c r="AK856" s="235"/>
      <c r="AL856" s="235"/>
    </row>
    <row r="857" spans="1:38" x14ac:dyDescent="0.2">
      <c r="A857" s="509">
        <v>1</v>
      </c>
      <c r="B857" s="516"/>
      <c r="C857" s="517"/>
      <c r="D857" s="512"/>
      <c r="E857" s="512"/>
      <c r="F857" s="513"/>
      <c r="G857" s="235">
        <f t="shared" ref="G857:G867" si="316">IF(AND((COUNTA($C$42)=1),(COUNTA(F857)=1),($C$42&lt;&gt;0),(OR((E857&lt;$C$62),(E857&gt;($E$62+61))))),1,0)</f>
        <v>0</v>
      </c>
      <c r="H857" s="235">
        <f t="shared" ref="H857:H867" si="317">IF(AND((COUNTA($C$42)=1),(COUNTA(F857)=1),($C$42&lt;&gt;0),(OR((D857&lt;$C$62),(D857&gt;($E$62))))),1,0)</f>
        <v>0</v>
      </c>
      <c r="I857" s="235"/>
      <c r="O857" s="509">
        <v>12</v>
      </c>
      <c r="P857" s="518"/>
      <c r="Q857" s="517"/>
      <c r="R857" s="515"/>
      <c r="S857" s="512"/>
      <c r="T857" s="513"/>
      <c r="U857" s="235">
        <f t="shared" ref="U857:U867" si="318">IF(AND((COUNTA($C$42)=1),(COUNTA(T857)=1),($C$42&lt;&gt;0),(OR((S857&lt;$C$62),(S857&gt;($E$62+61))))),1,0)</f>
        <v>0</v>
      </c>
      <c r="V857" s="235">
        <f t="shared" ref="V857:V867" si="319">IF(AND((COUNTA($C$42)=1),(COUNTA(T857)=1),($C$42&lt;&gt;0),(OR((R857&lt;$C$62),(R857&gt;($E$62))))),1,0)</f>
        <v>0</v>
      </c>
      <c r="W857" s="509">
        <v>23</v>
      </c>
      <c r="X857" s="516"/>
      <c r="Y857" s="517"/>
      <c r="Z857" s="512"/>
      <c r="AA857" s="512"/>
      <c r="AB857" s="513"/>
      <c r="AC857" s="235">
        <f t="shared" ref="AC857:AC867" si="320">IF(AND((COUNTA($C$42)=1),(COUNTA(AB857)=1),($C$42&lt;&gt;0),(OR((AA857&lt;$C$62),(AA857&gt;($E$62+61))))),1,0)</f>
        <v>0</v>
      </c>
      <c r="AD857" s="235">
        <f t="shared" ref="AD857:AD867" si="321">IF(AND((COUNTA($C$42)=1),(COUNTA(AB857)=1),($C$42&lt;&gt;0),(OR((Z857&lt;$C$62),(Z857&gt;($E$62))))),1,0)</f>
        <v>0</v>
      </c>
      <c r="AE857" s="509">
        <v>34</v>
      </c>
      <c r="AF857" s="518"/>
      <c r="AG857" s="517"/>
      <c r="AH857" s="512"/>
      <c r="AI857" s="512"/>
      <c r="AJ857" s="513"/>
      <c r="AK857" s="235">
        <f t="shared" ref="AK857:AK866" si="322">IF(AND((COUNTA($C$42)=1),(COUNTA(AJ857)=1),($C$42&lt;&gt;0),(OR((AI857&lt;$C$62),(AI857&gt;($E$62+61))))),1,0)</f>
        <v>0</v>
      </c>
      <c r="AL857" s="235">
        <f t="shared" ref="AL857:AL866" si="323">IF(AND((COUNTA($C$42)=1),(COUNTA(AJ857)=1),($C$42&lt;&gt;0),(OR((AH857&lt;$C$62),(AH857&gt;($E$62))))),1,0)</f>
        <v>0</v>
      </c>
    </row>
    <row r="858" spans="1:38" x14ac:dyDescent="0.2">
      <c r="A858" s="509">
        <v>2</v>
      </c>
      <c r="B858" s="516"/>
      <c r="C858" s="517"/>
      <c r="D858" s="512"/>
      <c r="E858" s="512"/>
      <c r="F858" s="513"/>
      <c r="G858" s="235">
        <f t="shared" si="316"/>
        <v>0</v>
      </c>
      <c r="H858" s="235">
        <f t="shared" si="317"/>
        <v>0</v>
      </c>
      <c r="I858" s="235"/>
      <c r="O858" s="509">
        <v>13</v>
      </c>
      <c r="P858" s="518"/>
      <c r="Q858" s="517"/>
      <c r="R858" s="515"/>
      <c r="S858" s="512"/>
      <c r="T858" s="513"/>
      <c r="U858" s="235">
        <f t="shared" si="318"/>
        <v>0</v>
      </c>
      <c r="V858" s="235">
        <f t="shared" si="319"/>
        <v>0</v>
      </c>
      <c r="W858" s="509">
        <v>24</v>
      </c>
      <c r="X858" s="516"/>
      <c r="Y858" s="517"/>
      <c r="Z858" s="512"/>
      <c r="AA858" s="512"/>
      <c r="AB858" s="513"/>
      <c r="AC858" s="235">
        <f t="shared" si="320"/>
        <v>0</v>
      </c>
      <c r="AD858" s="235">
        <f t="shared" si="321"/>
        <v>0</v>
      </c>
      <c r="AE858" s="509">
        <v>35</v>
      </c>
      <c r="AF858" s="518"/>
      <c r="AG858" s="517"/>
      <c r="AH858" s="512"/>
      <c r="AI858" s="512"/>
      <c r="AJ858" s="513"/>
      <c r="AK858" s="235">
        <f t="shared" si="322"/>
        <v>0</v>
      </c>
      <c r="AL858" s="235">
        <f t="shared" si="323"/>
        <v>0</v>
      </c>
    </row>
    <row r="859" spans="1:38" x14ac:dyDescent="0.2">
      <c r="A859" s="509">
        <v>3</v>
      </c>
      <c r="B859" s="516"/>
      <c r="C859" s="517"/>
      <c r="D859" s="512"/>
      <c r="E859" s="512"/>
      <c r="F859" s="513"/>
      <c r="G859" s="235">
        <f t="shared" si="316"/>
        <v>0</v>
      </c>
      <c r="H859" s="235">
        <f t="shared" si="317"/>
        <v>0</v>
      </c>
      <c r="I859" s="235"/>
      <c r="O859" s="509">
        <v>14</v>
      </c>
      <c r="P859" s="518"/>
      <c r="Q859" s="517"/>
      <c r="R859" s="515"/>
      <c r="S859" s="512"/>
      <c r="T859" s="513"/>
      <c r="U859" s="235">
        <f t="shared" si="318"/>
        <v>0</v>
      </c>
      <c r="V859" s="235">
        <f t="shared" si="319"/>
        <v>0</v>
      </c>
      <c r="W859" s="509">
        <v>25</v>
      </c>
      <c r="X859" s="516"/>
      <c r="Y859" s="517"/>
      <c r="Z859" s="512"/>
      <c r="AA859" s="512"/>
      <c r="AB859" s="513"/>
      <c r="AC859" s="235">
        <f t="shared" si="320"/>
        <v>0</v>
      </c>
      <c r="AD859" s="235">
        <f t="shared" si="321"/>
        <v>0</v>
      </c>
      <c r="AE859" s="509">
        <v>36</v>
      </c>
      <c r="AF859" s="518"/>
      <c r="AG859" s="517"/>
      <c r="AH859" s="512"/>
      <c r="AI859" s="512"/>
      <c r="AJ859" s="513"/>
      <c r="AK859" s="235">
        <f t="shared" si="322"/>
        <v>0</v>
      </c>
      <c r="AL859" s="235">
        <f t="shared" si="323"/>
        <v>0</v>
      </c>
    </row>
    <row r="860" spans="1:38" x14ac:dyDescent="0.2">
      <c r="A860" s="509">
        <v>4</v>
      </c>
      <c r="B860" s="516"/>
      <c r="C860" s="517"/>
      <c r="D860" s="512"/>
      <c r="E860" s="512"/>
      <c r="F860" s="513"/>
      <c r="G860" s="235">
        <f t="shared" si="316"/>
        <v>0</v>
      </c>
      <c r="H860" s="235">
        <f t="shared" si="317"/>
        <v>0</v>
      </c>
      <c r="I860" s="235"/>
      <c r="O860" s="509">
        <v>15</v>
      </c>
      <c r="P860" s="518"/>
      <c r="Q860" s="517"/>
      <c r="R860" s="515"/>
      <c r="S860" s="512"/>
      <c r="T860" s="513"/>
      <c r="U860" s="235">
        <f t="shared" si="318"/>
        <v>0</v>
      </c>
      <c r="V860" s="235">
        <f t="shared" si="319"/>
        <v>0</v>
      </c>
      <c r="W860" s="509">
        <v>26</v>
      </c>
      <c r="X860" s="516"/>
      <c r="Y860" s="517"/>
      <c r="Z860" s="512"/>
      <c r="AA860" s="512"/>
      <c r="AB860" s="513"/>
      <c r="AC860" s="235">
        <f t="shared" si="320"/>
        <v>0</v>
      </c>
      <c r="AD860" s="235">
        <f t="shared" si="321"/>
        <v>0</v>
      </c>
      <c r="AE860" s="509">
        <v>37</v>
      </c>
      <c r="AF860" s="518"/>
      <c r="AG860" s="517"/>
      <c r="AH860" s="512"/>
      <c r="AI860" s="512"/>
      <c r="AJ860" s="513"/>
      <c r="AK860" s="235">
        <f t="shared" si="322"/>
        <v>0</v>
      </c>
      <c r="AL860" s="235">
        <f t="shared" si="323"/>
        <v>0</v>
      </c>
    </row>
    <row r="861" spans="1:38" x14ac:dyDescent="0.2">
      <c r="A861" s="509">
        <v>5</v>
      </c>
      <c r="B861" s="516"/>
      <c r="C861" s="517"/>
      <c r="D861" s="512"/>
      <c r="E861" s="512"/>
      <c r="F861" s="513"/>
      <c r="G861" s="235">
        <f t="shared" si="316"/>
        <v>0</v>
      </c>
      <c r="H861" s="235">
        <f t="shared" si="317"/>
        <v>0</v>
      </c>
      <c r="I861" s="235"/>
      <c r="O861" s="509">
        <v>16</v>
      </c>
      <c r="P861" s="518"/>
      <c r="Q861" s="517"/>
      <c r="R861" s="515"/>
      <c r="S861" s="512"/>
      <c r="T861" s="513"/>
      <c r="U861" s="235">
        <f t="shared" si="318"/>
        <v>0</v>
      </c>
      <c r="V861" s="235">
        <f t="shared" si="319"/>
        <v>0</v>
      </c>
      <c r="W861" s="509">
        <v>27</v>
      </c>
      <c r="X861" s="516"/>
      <c r="Y861" s="517"/>
      <c r="Z861" s="512"/>
      <c r="AA861" s="512"/>
      <c r="AB861" s="513"/>
      <c r="AC861" s="235">
        <f t="shared" si="320"/>
        <v>0</v>
      </c>
      <c r="AD861" s="235">
        <f t="shared" si="321"/>
        <v>0</v>
      </c>
      <c r="AE861" s="509">
        <v>38</v>
      </c>
      <c r="AF861" s="518"/>
      <c r="AG861" s="517"/>
      <c r="AH861" s="512"/>
      <c r="AI861" s="512"/>
      <c r="AJ861" s="513"/>
      <c r="AK861" s="235">
        <f t="shared" si="322"/>
        <v>0</v>
      </c>
      <c r="AL861" s="235">
        <f t="shared" si="323"/>
        <v>0</v>
      </c>
    </row>
    <row r="862" spans="1:38" x14ac:dyDescent="0.2">
      <c r="A862" s="509">
        <v>6</v>
      </c>
      <c r="B862" s="516"/>
      <c r="C862" s="517"/>
      <c r="D862" s="512"/>
      <c r="E862" s="512"/>
      <c r="F862" s="513"/>
      <c r="G862" s="235">
        <f t="shared" si="316"/>
        <v>0</v>
      </c>
      <c r="H862" s="235">
        <f t="shared" si="317"/>
        <v>0</v>
      </c>
      <c r="I862" s="235"/>
      <c r="O862" s="509">
        <v>17</v>
      </c>
      <c r="P862" s="518"/>
      <c r="Q862" s="517"/>
      <c r="R862" s="515"/>
      <c r="S862" s="512"/>
      <c r="T862" s="513"/>
      <c r="U862" s="235">
        <f t="shared" si="318"/>
        <v>0</v>
      </c>
      <c r="V862" s="235">
        <f t="shared" si="319"/>
        <v>0</v>
      </c>
      <c r="W862" s="509">
        <v>28</v>
      </c>
      <c r="X862" s="516"/>
      <c r="Y862" s="517"/>
      <c r="Z862" s="512"/>
      <c r="AA862" s="512"/>
      <c r="AB862" s="513"/>
      <c r="AC862" s="235">
        <f t="shared" si="320"/>
        <v>0</v>
      </c>
      <c r="AD862" s="235">
        <f t="shared" si="321"/>
        <v>0</v>
      </c>
      <c r="AE862" s="509">
        <v>39</v>
      </c>
      <c r="AF862" s="518"/>
      <c r="AG862" s="517"/>
      <c r="AH862" s="512"/>
      <c r="AI862" s="512"/>
      <c r="AJ862" s="513"/>
      <c r="AK862" s="235">
        <f t="shared" si="322"/>
        <v>0</v>
      </c>
      <c r="AL862" s="235">
        <f t="shared" si="323"/>
        <v>0</v>
      </c>
    </row>
    <row r="863" spans="1:38" x14ac:dyDescent="0.2">
      <c r="A863" s="509">
        <v>7</v>
      </c>
      <c r="B863" s="516"/>
      <c r="C863" s="517"/>
      <c r="D863" s="512"/>
      <c r="E863" s="512"/>
      <c r="F863" s="513"/>
      <c r="G863" s="235">
        <f t="shared" si="316"/>
        <v>0</v>
      </c>
      <c r="H863" s="235">
        <f t="shared" si="317"/>
        <v>0</v>
      </c>
      <c r="I863" s="235"/>
      <c r="O863" s="509">
        <v>18</v>
      </c>
      <c r="P863" s="518"/>
      <c r="Q863" s="517"/>
      <c r="R863" s="515"/>
      <c r="S863" s="512"/>
      <c r="T863" s="513"/>
      <c r="U863" s="235">
        <f t="shared" si="318"/>
        <v>0</v>
      </c>
      <c r="V863" s="235">
        <f t="shared" si="319"/>
        <v>0</v>
      </c>
      <c r="W863" s="509">
        <v>29</v>
      </c>
      <c r="X863" s="516"/>
      <c r="Y863" s="517"/>
      <c r="Z863" s="512"/>
      <c r="AA863" s="512"/>
      <c r="AB863" s="513"/>
      <c r="AC863" s="235">
        <f t="shared" si="320"/>
        <v>0</v>
      </c>
      <c r="AD863" s="235">
        <f t="shared" si="321"/>
        <v>0</v>
      </c>
      <c r="AE863" s="509">
        <v>40</v>
      </c>
      <c r="AF863" s="518"/>
      <c r="AG863" s="517"/>
      <c r="AH863" s="512"/>
      <c r="AI863" s="512"/>
      <c r="AJ863" s="513"/>
      <c r="AK863" s="235">
        <f t="shared" si="322"/>
        <v>0</v>
      </c>
      <c r="AL863" s="235">
        <f t="shared" si="323"/>
        <v>0</v>
      </c>
    </row>
    <row r="864" spans="1:38" x14ac:dyDescent="0.2">
      <c r="A864" s="509">
        <v>8</v>
      </c>
      <c r="B864" s="516"/>
      <c r="C864" s="517"/>
      <c r="D864" s="512"/>
      <c r="E864" s="512"/>
      <c r="F864" s="513"/>
      <c r="G864" s="235">
        <f t="shared" si="316"/>
        <v>0</v>
      </c>
      <c r="H864" s="235">
        <f t="shared" si="317"/>
        <v>0</v>
      </c>
      <c r="I864" s="235"/>
      <c r="O864" s="509">
        <v>19</v>
      </c>
      <c r="P864" s="518"/>
      <c r="Q864" s="517"/>
      <c r="R864" s="515"/>
      <c r="S864" s="512"/>
      <c r="T864" s="513"/>
      <c r="U864" s="235">
        <f t="shared" si="318"/>
        <v>0</v>
      </c>
      <c r="V864" s="235">
        <f t="shared" si="319"/>
        <v>0</v>
      </c>
      <c r="W864" s="509">
        <v>30</v>
      </c>
      <c r="X864" s="516"/>
      <c r="Y864" s="517"/>
      <c r="Z864" s="512"/>
      <c r="AA864" s="512"/>
      <c r="AB864" s="513"/>
      <c r="AC864" s="235">
        <f t="shared" si="320"/>
        <v>0</v>
      </c>
      <c r="AD864" s="235">
        <f t="shared" si="321"/>
        <v>0</v>
      </c>
      <c r="AE864" s="509">
        <v>41</v>
      </c>
      <c r="AF864" s="518"/>
      <c r="AG864" s="517"/>
      <c r="AH864" s="512"/>
      <c r="AI864" s="512"/>
      <c r="AJ864" s="513"/>
      <c r="AK864" s="235">
        <f t="shared" si="322"/>
        <v>0</v>
      </c>
      <c r="AL864" s="235">
        <f t="shared" si="323"/>
        <v>0</v>
      </c>
    </row>
    <row r="865" spans="1:38" x14ac:dyDescent="0.2">
      <c r="A865" s="509">
        <v>9</v>
      </c>
      <c r="B865" s="516"/>
      <c r="C865" s="517"/>
      <c r="D865" s="512"/>
      <c r="E865" s="512"/>
      <c r="F865" s="513"/>
      <c r="G865" s="235">
        <f t="shared" si="316"/>
        <v>0</v>
      </c>
      <c r="H865" s="235">
        <f t="shared" si="317"/>
        <v>0</v>
      </c>
      <c r="I865" s="235"/>
      <c r="O865" s="509">
        <v>20</v>
      </c>
      <c r="P865" s="518"/>
      <c r="Q865" s="517"/>
      <c r="R865" s="515"/>
      <c r="S865" s="512"/>
      <c r="T865" s="513"/>
      <c r="U865" s="235">
        <f t="shared" si="318"/>
        <v>0</v>
      </c>
      <c r="V865" s="235">
        <f t="shared" si="319"/>
        <v>0</v>
      </c>
      <c r="W865" s="509">
        <v>31</v>
      </c>
      <c r="X865" s="516"/>
      <c r="Y865" s="517"/>
      <c r="Z865" s="512"/>
      <c r="AA865" s="512"/>
      <c r="AB865" s="513"/>
      <c r="AC865" s="235">
        <f t="shared" si="320"/>
        <v>0</v>
      </c>
      <c r="AD865" s="235">
        <f t="shared" si="321"/>
        <v>0</v>
      </c>
      <c r="AE865" s="509">
        <v>42</v>
      </c>
      <c r="AF865" s="518"/>
      <c r="AG865" s="517"/>
      <c r="AH865" s="512"/>
      <c r="AI865" s="512"/>
      <c r="AJ865" s="513"/>
      <c r="AK865" s="235">
        <f t="shared" si="322"/>
        <v>0</v>
      </c>
      <c r="AL865" s="235">
        <f t="shared" si="323"/>
        <v>0</v>
      </c>
    </row>
    <row r="866" spans="1:38" x14ac:dyDescent="0.2">
      <c r="A866" s="509">
        <v>10</v>
      </c>
      <c r="B866" s="516"/>
      <c r="C866" s="517"/>
      <c r="D866" s="512"/>
      <c r="E866" s="512"/>
      <c r="F866" s="513"/>
      <c r="G866" s="235">
        <f t="shared" si="316"/>
        <v>0</v>
      </c>
      <c r="H866" s="235">
        <f t="shared" si="317"/>
        <v>0</v>
      </c>
      <c r="I866" s="235"/>
      <c r="O866" s="509">
        <v>21</v>
      </c>
      <c r="P866" s="518"/>
      <c r="Q866" s="517"/>
      <c r="R866" s="515"/>
      <c r="S866" s="512"/>
      <c r="T866" s="513"/>
      <c r="U866" s="235">
        <f t="shared" si="318"/>
        <v>0</v>
      </c>
      <c r="V866" s="235">
        <f t="shared" si="319"/>
        <v>0</v>
      </c>
      <c r="W866" s="509">
        <v>32</v>
      </c>
      <c r="X866" s="516"/>
      <c r="Y866" s="517"/>
      <c r="Z866" s="512"/>
      <c r="AA866" s="512"/>
      <c r="AB866" s="513"/>
      <c r="AC866" s="235">
        <f t="shared" si="320"/>
        <v>0</v>
      </c>
      <c r="AD866" s="235">
        <f t="shared" si="321"/>
        <v>0</v>
      </c>
      <c r="AE866" s="509">
        <v>43</v>
      </c>
      <c r="AF866" s="518"/>
      <c r="AG866" s="517"/>
      <c r="AH866" s="512"/>
      <c r="AI866" s="512"/>
      <c r="AJ866" s="513"/>
      <c r="AK866" s="235">
        <f t="shared" si="322"/>
        <v>0</v>
      </c>
      <c r="AL866" s="235">
        <f t="shared" si="323"/>
        <v>0</v>
      </c>
    </row>
    <row r="867" spans="1:38" ht="13.5" thickBot="1" x14ac:dyDescent="0.25">
      <c r="A867" s="509">
        <v>11</v>
      </c>
      <c r="B867" s="516"/>
      <c r="C867" s="517"/>
      <c r="D867" s="512"/>
      <c r="E867" s="512"/>
      <c r="F867" s="513"/>
      <c r="G867" s="235">
        <f t="shared" si="316"/>
        <v>0</v>
      </c>
      <c r="H867" s="235">
        <f t="shared" si="317"/>
        <v>0</v>
      </c>
      <c r="I867" s="235"/>
      <c r="O867" s="509">
        <v>22</v>
      </c>
      <c r="P867" s="518"/>
      <c r="Q867" s="517"/>
      <c r="R867" s="515"/>
      <c r="S867" s="512"/>
      <c r="T867" s="513"/>
      <c r="U867" s="235">
        <f t="shared" si="318"/>
        <v>0</v>
      </c>
      <c r="V867" s="235">
        <f t="shared" si="319"/>
        <v>0</v>
      </c>
      <c r="W867" s="509">
        <v>33</v>
      </c>
      <c r="X867" s="516"/>
      <c r="Y867" s="517"/>
      <c r="Z867" s="512"/>
      <c r="AA867" s="512"/>
      <c r="AB867" s="513"/>
      <c r="AC867" s="235">
        <f t="shared" si="320"/>
        <v>0</v>
      </c>
      <c r="AD867" s="235">
        <f t="shared" si="321"/>
        <v>0</v>
      </c>
      <c r="AE867" s="519"/>
      <c r="AF867" s="520"/>
      <c r="AG867" s="521"/>
      <c r="AH867" s="521"/>
      <c r="AI867" s="522" t="s">
        <v>3</v>
      </c>
      <c r="AJ867" s="523">
        <f>SUM(F857:F867)+SUM(T857:T867)+SUM(AJ857:AJ866)+SUM(AB857:AB867)</f>
        <v>0</v>
      </c>
      <c r="AK867" s="235"/>
      <c r="AL867" s="235"/>
    </row>
    <row r="868" spans="1:38" x14ac:dyDescent="0.2">
      <c r="P868" s="29"/>
      <c r="U868" s="459"/>
      <c r="AB868" s="29"/>
      <c r="AC868" s="459"/>
      <c r="AK868" s="459"/>
    </row>
    <row r="869" spans="1:38" x14ac:dyDescent="0.2">
      <c r="P869" s="29"/>
      <c r="U869" s="459"/>
      <c r="AB869" s="29"/>
      <c r="AC869" s="459"/>
      <c r="AK869" s="459"/>
    </row>
    <row r="870" spans="1:38" x14ac:dyDescent="0.2">
      <c r="P870" s="29"/>
      <c r="U870" s="459"/>
      <c r="AB870" s="29"/>
      <c r="AC870" s="459"/>
      <c r="AK870" s="459"/>
    </row>
    <row r="871" spans="1:38" x14ac:dyDescent="0.2">
      <c r="P871" s="29"/>
      <c r="U871" s="459"/>
      <c r="AB871" s="29"/>
      <c r="AC871" s="459"/>
      <c r="AK871" s="459"/>
    </row>
    <row r="872" spans="1:38" x14ac:dyDescent="0.2">
      <c r="P872" s="29"/>
      <c r="U872" s="459"/>
      <c r="AB872" s="29"/>
      <c r="AC872" s="459"/>
      <c r="AK872" s="459"/>
    </row>
    <row r="873" spans="1:38" x14ac:dyDescent="0.2">
      <c r="P873" s="29"/>
      <c r="U873" s="459"/>
      <c r="AB873" s="29"/>
      <c r="AC873" s="459"/>
      <c r="AK873" s="459"/>
    </row>
    <row r="874" spans="1:38" ht="13.5" thickBot="1" x14ac:dyDescent="0.25">
      <c r="P874" s="29"/>
      <c r="U874" s="459"/>
      <c r="AB874" s="29"/>
      <c r="AC874" s="459"/>
      <c r="AK874" s="459"/>
    </row>
    <row r="875" spans="1:38" ht="16.5" customHeight="1" thickBot="1" x14ac:dyDescent="0.25">
      <c r="A875" s="501">
        <v>41</v>
      </c>
      <c r="B875" s="502"/>
      <c r="C875" s="769" t="s">
        <v>33</v>
      </c>
      <c r="D875" s="769" t="s">
        <v>158</v>
      </c>
      <c r="E875" s="769" t="s">
        <v>34</v>
      </c>
      <c r="F875" s="504">
        <f>+$AJ887</f>
        <v>0</v>
      </c>
      <c r="G875" s="235"/>
      <c r="H875" s="235"/>
      <c r="I875" s="235"/>
      <c r="O875" s="501" t="s">
        <v>23</v>
      </c>
      <c r="P875" s="502"/>
      <c r="Q875" s="503" t="s">
        <v>33</v>
      </c>
      <c r="R875" s="769" t="s">
        <v>158</v>
      </c>
      <c r="S875" s="503" t="s">
        <v>34</v>
      </c>
      <c r="T875" s="504">
        <f>+$AJ887</f>
        <v>0</v>
      </c>
      <c r="U875" s="235"/>
      <c r="V875" s="235"/>
      <c r="W875" s="501">
        <v>40</v>
      </c>
      <c r="X875" s="502"/>
      <c r="Y875" s="769" t="s">
        <v>33</v>
      </c>
      <c r="Z875" s="769" t="s">
        <v>158</v>
      </c>
      <c r="AA875" s="769" t="s">
        <v>34</v>
      </c>
      <c r="AB875" s="504">
        <f>+$AJ887</f>
        <v>0</v>
      </c>
      <c r="AC875" s="235"/>
      <c r="AD875" s="235"/>
      <c r="AE875" s="772" t="s">
        <v>23</v>
      </c>
      <c r="AF875" s="502"/>
      <c r="AG875" s="769" t="s">
        <v>33</v>
      </c>
      <c r="AH875" s="769" t="s">
        <v>158</v>
      </c>
      <c r="AI875" s="769" t="s">
        <v>34</v>
      </c>
      <c r="AJ875" s="769" t="s">
        <v>18</v>
      </c>
      <c r="AK875" s="235"/>
      <c r="AL875" s="235"/>
    </row>
    <row r="876" spans="1:38" ht="25.5" x14ac:dyDescent="0.2">
      <c r="A876" s="505" t="s">
        <v>7</v>
      </c>
      <c r="B876" s="525" t="str">
        <f>+" אסמכתא " &amp; B68 &amp;"         חזרה לטבלה "</f>
        <v xml:space="preserve"> אסמכתא          חזרה לטבלה </v>
      </c>
      <c r="C876" s="771"/>
      <c r="D876" s="770"/>
      <c r="E876" s="771"/>
      <c r="F876" s="503" t="s">
        <v>18</v>
      </c>
      <c r="G876" s="235"/>
      <c r="H876" s="235"/>
      <c r="I876" s="235"/>
      <c r="O876" s="505"/>
      <c r="P876" s="525" t="str">
        <f>+" אסמכתא " &amp; B68 &amp;"         חזרה לטבלה "</f>
        <v xml:space="preserve"> אסמכתא          חזרה לטבלה </v>
      </c>
      <c r="Q876" s="507"/>
      <c r="R876" s="770"/>
      <c r="S876" s="507"/>
      <c r="T876" s="503" t="s">
        <v>18</v>
      </c>
      <c r="U876" s="235"/>
      <c r="V876" s="235"/>
      <c r="W876" s="505" t="s">
        <v>7</v>
      </c>
      <c r="X876" s="525" t="str">
        <f>+" אסמכתא " &amp; B68 &amp;"         חזרה לטבלה "</f>
        <v xml:space="preserve"> אסמכתא          חזרה לטבלה </v>
      </c>
      <c r="Y876" s="771"/>
      <c r="Z876" s="770"/>
      <c r="AA876" s="771"/>
      <c r="AB876" s="503" t="s">
        <v>18</v>
      </c>
      <c r="AC876" s="235"/>
      <c r="AD876" s="235"/>
      <c r="AE876" s="773"/>
      <c r="AF876" s="525" t="str">
        <f>+" אסמכתא " &amp; B68 &amp;"         חזרה לטבלה "</f>
        <v xml:space="preserve"> אסמכתא          חזרה לטבלה </v>
      </c>
      <c r="AG876" s="771"/>
      <c r="AH876" s="770"/>
      <c r="AI876" s="771"/>
      <c r="AJ876" s="771"/>
      <c r="AK876" s="235"/>
      <c r="AL876" s="235"/>
    </row>
    <row r="877" spans="1:38" x14ac:dyDescent="0.2">
      <c r="A877" s="509">
        <v>1</v>
      </c>
      <c r="B877" s="516"/>
      <c r="C877" s="517"/>
      <c r="D877" s="512"/>
      <c r="E877" s="512"/>
      <c r="F877" s="513"/>
      <c r="G877" s="235">
        <f t="shared" ref="G877:G887" si="324">IF(AND((COUNTA($C$43)=1),(COUNTA(F877)=1),($C$43&lt;&gt;0),(OR((E877&lt;$C$62),(E877&gt;($E$62+61))))),1,0)</f>
        <v>0</v>
      </c>
      <c r="H877" s="235">
        <f t="shared" ref="H877:H887" si="325">IF(AND((COUNTA($C$43)=1),(COUNTA(F877)=1),($C$43&lt;&gt;0),(OR((D877&lt;$C$62),(D877&gt;($E$62))))),1,0)</f>
        <v>0</v>
      </c>
      <c r="I877" s="235"/>
      <c r="O877" s="509">
        <v>12</v>
      </c>
      <c r="P877" s="518"/>
      <c r="Q877" s="517"/>
      <c r="R877" s="515"/>
      <c r="S877" s="512"/>
      <c r="T877" s="513"/>
      <c r="U877" s="235">
        <f t="shared" ref="U877:U887" si="326">IF(AND((COUNTA($C$43)=1),(COUNTA(T877)=1),($C$43&lt;&gt;0),(OR((S877&lt;$C$62),(S877&gt;($E$62+61))))),1,0)</f>
        <v>0</v>
      </c>
      <c r="V877" s="235">
        <f t="shared" ref="V877:V887" si="327">IF(AND((COUNTA($C$43)=1),(COUNTA(T877)=1),($C$43&lt;&gt;0),(OR((R877&lt;$C$62),(R877&gt;($E$62))))),1,0)</f>
        <v>0</v>
      </c>
      <c r="W877" s="509">
        <v>23</v>
      </c>
      <c r="X877" s="516"/>
      <c r="Y877" s="517"/>
      <c r="Z877" s="512"/>
      <c r="AA877" s="512"/>
      <c r="AB877" s="513"/>
      <c r="AC877" s="235">
        <f t="shared" ref="AC877:AC887" si="328">IF(AND((COUNTA($C$43)=1),(COUNTA(AB877)=1),($C$43&lt;&gt;0),(OR((AA877&lt;$C$62),(AA877&gt;($E$62+61))))),1,0)</f>
        <v>0</v>
      </c>
      <c r="AD877" s="235">
        <f t="shared" ref="AD877:AD887" si="329">IF(AND((COUNTA($C$43)=1),(COUNTA(AB877)=1),($C$43&lt;&gt;0),(OR((Z877&lt;$C$62),(Z877&gt;($E$62))))),1,0)</f>
        <v>0</v>
      </c>
      <c r="AE877" s="509">
        <v>34</v>
      </c>
      <c r="AF877" s="518"/>
      <c r="AG877" s="517"/>
      <c r="AH877" s="512"/>
      <c r="AI877" s="512"/>
      <c r="AJ877" s="513"/>
      <c r="AK877" s="235">
        <f t="shared" ref="AK877:AK886" si="330">IF(AND((COUNTA($C$43)=1),(COUNTA(AJ877)=1),($C$43&lt;&gt;0),(OR((AI877&lt;$C$62),(AI877&gt;($E$62+61))))),1,0)</f>
        <v>0</v>
      </c>
      <c r="AL877" s="235">
        <f t="shared" ref="AL877:AL886" si="331">IF(AND((COUNTA($C$43)=1),(COUNTA(AJ877)=1),($C$43&lt;&gt;0),(OR((AH877&lt;$C$62),(AH877&gt;($E$62))))),1,0)</f>
        <v>0</v>
      </c>
    </row>
    <row r="878" spans="1:38" x14ac:dyDescent="0.2">
      <c r="A878" s="509">
        <v>2</v>
      </c>
      <c r="B878" s="516"/>
      <c r="C878" s="517"/>
      <c r="D878" s="512"/>
      <c r="E878" s="512"/>
      <c r="F878" s="513"/>
      <c r="G878" s="235">
        <f t="shared" si="324"/>
        <v>0</v>
      </c>
      <c r="H878" s="235">
        <f t="shared" si="325"/>
        <v>0</v>
      </c>
      <c r="I878" s="235"/>
      <c r="O878" s="509">
        <v>13</v>
      </c>
      <c r="P878" s="518"/>
      <c r="Q878" s="517"/>
      <c r="R878" s="515"/>
      <c r="S878" s="512"/>
      <c r="T878" s="513"/>
      <c r="U878" s="235">
        <f t="shared" si="326"/>
        <v>0</v>
      </c>
      <c r="V878" s="235">
        <f t="shared" si="327"/>
        <v>0</v>
      </c>
      <c r="W878" s="509">
        <v>24</v>
      </c>
      <c r="X878" s="516"/>
      <c r="Y878" s="517"/>
      <c r="Z878" s="512"/>
      <c r="AA878" s="512"/>
      <c r="AB878" s="513"/>
      <c r="AC878" s="235">
        <f t="shared" si="328"/>
        <v>0</v>
      </c>
      <c r="AD878" s="235">
        <f t="shared" si="329"/>
        <v>0</v>
      </c>
      <c r="AE878" s="509">
        <v>35</v>
      </c>
      <c r="AF878" s="518"/>
      <c r="AG878" s="517"/>
      <c r="AH878" s="512"/>
      <c r="AI878" s="512"/>
      <c r="AJ878" s="513"/>
      <c r="AK878" s="235">
        <f t="shared" si="330"/>
        <v>0</v>
      </c>
      <c r="AL878" s="235">
        <f t="shared" si="331"/>
        <v>0</v>
      </c>
    </row>
    <row r="879" spans="1:38" x14ac:dyDescent="0.2">
      <c r="A879" s="509">
        <v>3</v>
      </c>
      <c r="B879" s="516"/>
      <c r="C879" s="517"/>
      <c r="D879" s="512"/>
      <c r="E879" s="512"/>
      <c r="F879" s="513"/>
      <c r="G879" s="235">
        <f t="shared" si="324"/>
        <v>0</v>
      </c>
      <c r="H879" s="235">
        <f t="shared" si="325"/>
        <v>0</v>
      </c>
      <c r="I879" s="235"/>
      <c r="O879" s="509">
        <v>14</v>
      </c>
      <c r="P879" s="518"/>
      <c r="Q879" s="517"/>
      <c r="R879" s="515"/>
      <c r="S879" s="512"/>
      <c r="T879" s="513"/>
      <c r="U879" s="235">
        <f t="shared" si="326"/>
        <v>0</v>
      </c>
      <c r="V879" s="235">
        <f t="shared" si="327"/>
        <v>0</v>
      </c>
      <c r="W879" s="509">
        <v>25</v>
      </c>
      <c r="X879" s="516"/>
      <c r="Y879" s="517"/>
      <c r="Z879" s="512"/>
      <c r="AA879" s="512"/>
      <c r="AB879" s="513"/>
      <c r="AC879" s="235">
        <f t="shared" si="328"/>
        <v>0</v>
      </c>
      <c r="AD879" s="235">
        <f t="shared" si="329"/>
        <v>0</v>
      </c>
      <c r="AE879" s="509">
        <v>36</v>
      </c>
      <c r="AF879" s="518"/>
      <c r="AG879" s="517"/>
      <c r="AH879" s="512"/>
      <c r="AI879" s="512"/>
      <c r="AJ879" s="513"/>
      <c r="AK879" s="235">
        <f t="shared" si="330"/>
        <v>0</v>
      </c>
      <c r="AL879" s="235">
        <f t="shared" si="331"/>
        <v>0</v>
      </c>
    </row>
    <row r="880" spans="1:38" x14ac:dyDescent="0.2">
      <c r="A880" s="509">
        <v>4</v>
      </c>
      <c r="B880" s="516"/>
      <c r="C880" s="517"/>
      <c r="D880" s="512"/>
      <c r="E880" s="512"/>
      <c r="F880" s="513"/>
      <c r="G880" s="235">
        <f t="shared" si="324"/>
        <v>0</v>
      </c>
      <c r="H880" s="235">
        <f t="shared" si="325"/>
        <v>0</v>
      </c>
      <c r="I880" s="235"/>
      <c r="O880" s="509">
        <v>15</v>
      </c>
      <c r="P880" s="518"/>
      <c r="Q880" s="517"/>
      <c r="R880" s="515"/>
      <c r="S880" s="512"/>
      <c r="T880" s="513"/>
      <c r="U880" s="235">
        <f t="shared" si="326"/>
        <v>0</v>
      </c>
      <c r="V880" s="235">
        <f t="shared" si="327"/>
        <v>0</v>
      </c>
      <c r="W880" s="509">
        <v>26</v>
      </c>
      <c r="X880" s="516"/>
      <c r="Y880" s="517"/>
      <c r="Z880" s="512"/>
      <c r="AA880" s="512"/>
      <c r="AB880" s="513"/>
      <c r="AC880" s="235">
        <f t="shared" si="328"/>
        <v>0</v>
      </c>
      <c r="AD880" s="235">
        <f t="shared" si="329"/>
        <v>0</v>
      </c>
      <c r="AE880" s="509">
        <v>37</v>
      </c>
      <c r="AF880" s="518"/>
      <c r="AG880" s="517"/>
      <c r="AH880" s="512"/>
      <c r="AI880" s="512"/>
      <c r="AJ880" s="513"/>
      <c r="AK880" s="235">
        <f t="shared" si="330"/>
        <v>0</v>
      </c>
      <c r="AL880" s="235">
        <f t="shared" si="331"/>
        <v>0</v>
      </c>
    </row>
    <row r="881" spans="1:38" x14ac:dyDescent="0.2">
      <c r="A881" s="509">
        <v>5</v>
      </c>
      <c r="B881" s="516"/>
      <c r="C881" s="517"/>
      <c r="D881" s="512"/>
      <c r="E881" s="512"/>
      <c r="F881" s="513"/>
      <c r="G881" s="235">
        <f t="shared" si="324"/>
        <v>0</v>
      </c>
      <c r="H881" s="235">
        <f t="shared" si="325"/>
        <v>0</v>
      </c>
      <c r="I881" s="235"/>
      <c r="O881" s="509">
        <v>16</v>
      </c>
      <c r="P881" s="518"/>
      <c r="Q881" s="517"/>
      <c r="R881" s="515"/>
      <c r="S881" s="512"/>
      <c r="T881" s="513"/>
      <c r="U881" s="235">
        <f t="shared" si="326"/>
        <v>0</v>
      </c>
      <c r="V881" s="235">
        <f t="shared" si="327"/>
        <v>0</v>
      </c>
      <c r="W881" s="509">
        <v>27</v>
      </c>
      <c r="X881" s="516"/>
      <c r="Y881" s="517"/>
      <c r="Z881" s="512"/>
      <c r="AA881" s="512"/>
      <c r="AB881" s="513"/>
      <c r="AC881" s="235">
        <f t="shared" si="328"/>
        <v>0</v>
      </c>
      <c r="AD881" s="235">
        <f t="shared" si="329"/>
        <v>0</v>
      </c>
      <c r="AE881" s="509">
        <v>38</v>
      </c>
      <c r="AF881" s="518"/>
      <c r="AG881" s="517"/>
      <c r="AH881" s="512"/>
      <c r="AI881" s="512"/>
      <c r="AJ881" s="513"/>
      <c r="AK881" s="235">
        <f t="shared" si="330"/>
        <v>0</v>
      </c>
      <c r="AL881" s="235">
        <f t="shared" si="331"/>
        <v>0</v>
      </c>
    </row>
    <row r="882" spans="1:38" x14ac:dyDescent="0.2">
      <c r="A882" s="509">
        <v>6</v>
      </c>
      <c r="B882" s="516"/>
      <c r="C882" s="517"/>
      <c r="D882" s="512"/>
      <c r="E882" s="512"/>
      <c r="F882" s="513"/>
      <c r="G882" s="235">
        <f t="shared" si="324"/>
        <v>0</v>
      </c>
      <c r="H882" s="235">
        <f t="shared" si="325"/>
        <v>0</v>
      </c>
      <c r="I882" s="235"/>
      <c r="O882" s="509">
        <v>17</v>
      </c>
      <c r="P882" s="518"/>
      <c r="Q882" s="517"/>
      <c r="R882" s="515"/>
      <c r="S882" s="512"/>
      <c r="T882" s="513"/>
      <c r="U882" s="235">
        <f t="shared" si="326"/>
        <v>0</v>
      </c>
      <c r="V882" s="235">
        <f t="shared" si="327"/>
        <v>0</v>
      </c>
      <c r="W882" s="509">
        <v>28</v>
      </c>
      <c r="X882" s="516"/>
      <c r="Y882" s="517"/>
      <c r="Z882" s="512"/>
      <c r="AA882" s="512"/>
      <c r="AB882" s="513"/>
      <c r="AC882" s="235">
        <f t="shared" si="328"/>
        <v>0</v>
      </c>
      <c r="AD882" s="235">
        <f t="shared" si="329"/>
        <v>0</v>
      </c>
      <c r="AE882" s="509">
        <v>39</v>
      </c>
      <c r="AF882" s="518"/>
      <c r="AG882" s="517"/>
      <c r="AH882" s="512"/>
      <c r="AI882" s="512"/>
      <c r="AJ882" s="513"/>
      <c r="AK882" s="235">
        <f t="shared" si="330"/>
        <v>0</v>
      </c>
      <c r="AL882" s="235">
        <f t="shared" si="331"/>
        <v>0</v>
      </c>
    </row>
    <row r="883" spans="1:38" x14ac:dyDescent="0.2">
      <c r="A883" s="509">
        <v>7</v>
      </c>
      <c r="B883" s="516"/>
      <c r="C883" s="517"/>
      <c r="D883" s="512"/>
      <c r="E883" s="512"/>
      <c r="F883" s="513"/>
      <c r="G883" s="235">
        <f t="shared" si="324"/>
        <v>0</v>
      </c>
      <c r="H883" s="235">
        <f t="shared" si="325"/>
        <v>0</v>
      </c>
      <c r="I883" s="235"/>
      <c r="O883" s="509">
        <v>18</v>
      </c>
      <c r="P883" s="518"/>
      <c r="Q883" s="517"/>
      <c r="R883" s="515"/>
      <c r="S883" s="512"/>
      <c r="T883" s="513"/>
      <c r="U883" s="235">
        <f t="shared" si="326"/>
        <v>0</v>
      </c>
      <c r="V883" s="235">
        <f t="shared" si="327"/>
        <v>0</v>
      </c>
      <c r="W883" s="509">
        <v>29</v>
      </c>
      <c r="X883" s="516"/>
      <c r="Y883" s="517"/>
      <c r="Z883" s="512"/>
      <c r="AA883" s="512"/>
      <c r="AB883" s="513"/>
      <c r="AC883" s="235">
        <f t="shared" si="328"/>
        <v>0</v>
      </c>
      <c r="AD883" s="235">
        <f t="shared" si="329"/>
        <v>0</v>
      </c>
      <c r="AE883" s="509">
        <v>40</v>
      </c>
      <c r="AF883" s="518"/>
      <c r="AG883" s="517"/>
      <c r="AH883" s="512"/>
      <c r="AI883" s="512"/>
      <c r="AJ883" s="513"/>
      <c r="AK883" s="235">
        <f t="shared" si="330"/>
        <v>0</v>
      </c>
      <c r="AL883" s="235">
        <f t="shared" si="331"/>
        <v>0</v>
      </c>
    </row>
    <row r="884" spans="1:38" x14ac:dyDescent="0.2">
      <c r="A884" s="509">
        <v>8</v>
      </c>
      <c r="B884" s="516"/>
      <c r="C884" s="517"/>
      <c r="D884" s="512"/>
      <c r="E884" s="512"/>
      <c r="F884" s="513"/>
      <c r="G884" s="235">
        <f t="shared" si="324"/>
        <v>0</v>
      </c>
      <c r="H884" s="235">
        <f t="shared" si="325"/>
        <v>0</v>
      </c>
      <c r="I884" s="235"/>
      <c r="O884" s="509">
        <v>19</v>
      </c>
      <c r="P884" s="518"/>
      <c r="Q884" s="517"/>
      <c r="R884" s="515"/>
      <c r="S884" s="512"/>
      <c r="T884" s="513"/>
      <c r="U884" s="235">
        <f t="shared" si="326"/>
        <v>0</v>
      </c>
      <c r="V884" s="235">
        <f t="shared" si="327"/>
        <v>0</v>
      </c>
      <c r="W884" s="509">
        <v>30</v>
      </c>
      <c r="X884" s="516"/>
      <c r="Y884" s="517"/>
      <c r="Z884" s="512"/>
      <c r="AA884" s="512"/>
      <c r="AB884" s="513"/>
      <c r="AC884" s="235">
        <f t="shared" si="328"/>
        <v>0</v>
      </c>
      <c r="AD884" s="235">
        <f t="shared" si="329"/>
        <v>0</v>
      </c>
      <c r="AE884" s="509">
        <v>41</v>
      </c>
      <c r="AF884" s="518"/>
      <c r="AG884" s="517"/>
      <c r="AH884" s="512"/>
      <c r="AI884" s="512"/>
      <c r="AJ884" s="513"/>
      <c r="AK884" s="235">
        <f t="shared" si="330"/>
        <v>0</v>
      </c>
      <c r="AL884" s="235">
        <f t="shared" si="331"/>
        <v>0</v>
      </c>
    </row>
    <row r="885" spans="1:38" x14ac:dyDescent="0.2">
      <c r="A885" s="509">
        <v>9</v>
      </c>
      <c r="B885" s="516"/>
      <c r="C885" s="517"/>
      <c r="D885" s="512"/>
      <c r="E885" s="512"/>
      <c r="F885" s="513"/>
      <c r="G885" s="235">
        <f t="shared" si="324"/>
        <v>0</v>
      </c>
      <c r="H885" s="235">
        <f t="shared" si="325"/>
        <v>0</v>
      </c>
      <c r="I885" s="235"/>
      <c r="O885" s="509">
        <v>20</v>
      </c>
      <c r="P885" s="518"/>
      <c r="Q885" s="517"/>
      <c r="R885" s="515"/>
      <c r="S885" s="512"/>
      <c r="T885" s="513"/>
      <c r="U885" s="235">
        <f t="shared" si="326"/>
        <v>0</v>
      </c>
      <c r="V885" s="235">
        <f t="shared" si="327"/>
        <v>0</v>
      </c>
      <c r="W885" s="509">
        <v>31</v>
      </c>
      <c r="X885" s="516"/>
      <c r="Y885" s="517"/>
      <c r="Z885" s="512"/>
      <c r="AA885" s="512"/>
      <c r="AB885" s="513"/>
      <c r="AC885" s="235">
        <f t="shared" si="328"/>
        <v>0</v>
      </c>
      <c r="AD885" s="235">
        <f t="shared" si="329"/>
        <v>0</v>
      </c>
      <c r="AE885" s="509">
        <v>42</v>
      </c>
      <c r="AF885" s="518"/>
      <c r="AG885" s="517"/>
      <c r="AH885" s="512"/>
      <c r="AI885" s="512"/>
      <c r="AJ885" s="513"/>
      <c r="AK885" s="235">
        <f t="shared" si="330"/>
        <v>0</v>
      </c>
      <c r="AL885" s="235">
        <f t="shared" si="331"/>
        <v>0</v>
      </c>
    </row>
    <row r="886" spans="1:38" x14ac:dyDescent="0.2">
      <c r="A886" s="509">
        <v>10</v>
      </c>
      <c r="B886" s="516"/>
      <c r="C886" s="517"/>
      <c r="D886" s="512"/>
      <c r="E886" s="512"/>
      <c r="F886" s="513"/>
      <c r="G886" s="235">
        <f t="shared" si="324"/>
        <v>0</v>
      </c>
      <c r="H886" s="235">
        <f t="shared" si="325"/>
        <v>0</v>
      </c>
      <c r="I886" s="235"/>
      <c r="O886" s="509">
        <v>21</v>
      </c>
      <c r="P886" s="518"/>
      <c r="Q886" s="517"/>
      <c r="R886" s="515"/>
      <c r="S886" s="512"/>
      <c r="T886" s="513"/>
      <c r="U886" s="235">
        <f t="shared" si="326"/>
        <v>0</v>
      </c>
      <c r="V886" s="235">
        <f t="shared" si="327"/>
        <v>0</v>
      </c>
      <c r="W886" s="509">
        <v>32</v>
      </c>
      <c r="X886" s="516"/>
      <c r="Y886" s="517"/>
      <c r="Z886" s="512"/>
      <c r="AA886" s="512"/>
      <c r="AB886" s="513"/>
      <c r="AC886" s="235">
        <f t="shared" si="328"/>
        <v>0</v>
      </c>
      <c r="AD886" s="235">
        <f t="shared" si="329"/>
        <v>0</v>
      </c>
      <c r="AE886" s="509">
        <v>43</v>
      </c>
      <c r="AF886" s="518"/>
      <c r="AG886" s="517"/>
      <c r="AH886" s="512"/>
      <c r="AI886" s="512"/>
      <c r="AJ886" s="513"/>
      <c r="AK886" s="235">
        <f t="shared" si="330"/>
        <v>0</v>
      </c>
      <c r="AL886" s="235">
        <f t="shared" si="331"/>
        <v>0</v>
      </c>
    </row>
    <row r="887" spans="1:38" ht="13.5" thickBot="1" x14ac:dyDescent="0.25">
      <c r="A887" s="509">
        <v>11</v>
      </c>
      <c r="B887" s="516"/>
      <c r="C887" s="517"/>
      <c r="D887" s="512"/>
      <c r="E887" s="512"/>
      <c r="F887" s="513"/>
      <c r="G887" s="235">
        <f t="shared" si="324"/>
        <v>0</v>
      </c>
      <c r="H887" s="235">
        <f t="shared" si="325"/>
        <v>0</v>
      </c>
      <c r="I887" s="235"/>
      <c r="O887" s="509">
        <v>22</v>
      </c>
      <c r="P887" s="518"/>
      <c r="Q887" s="517"/>
      <c r="R887" s="515"/>
      <c r="S887" s="512"/>
      <c r="T887" s="513"/>
      <c r="U887" s="235">
        <f t="shared" si="326"/>
        <v>0</v>
      </c>
      <c r="V887" s="235">
        <f t="shared" si="327"/>
        <v>0</v>
      </c>
      <c r="W887" s="509">
        <v>33</v>
      </c>
      <c r="X887" s="516"/>
      <c r="Y887" s="517"/>
      <c r="Z887" s="512"/>
      <c r="AA887" s="512"/>
      <c r="AB887" s="513"/>
      <c r="AC887" s="235">
        <f t="shared" si="328"/>
        <v>0</v>
      </c>
      <c r="AD887" s="235">
        <f t="shared" si="329"/>
        <v>0</v>
      </c>
      <c r="AE887" s="519"/>
      <c r="AF887" s="520"/>
      <c r="AG887" s="521"/>
      <c r="AH887" s="521"/>
      <c r="AI887" s="522" t="s">
        <v>3</v>
      </c>
      <c r="AJ887" s="523">
        <f>SUM(F877:F887)+SUM(T877:T887)+SUM(AJ877:AJ886)+SUM(AB877:AB887)</f>
        <v>0</v>
      </c>
      <c r="AK887" s="235"/>
      <c r="AL887" s="235"/>
    </row>
    <row r="888" spans="1:38" x14ac:dyDescent="0.2">
      <c r="P888" s="29"/>
      <c r="U888" s="459"/>
      <c r="AB888" s="29"/>
      <c r="AC888" s="459"/>
      <c r="AK888" s="459"/>
    </row>
    <row r="889" spans="1:38" x14ac:dyDescent="0.2">
      <c r="P889" s="29"/>
      <c r="U889" s="459"/>
      <c r="AB889" s="29"/>
      <c r="AC889" s="459"/>
      <c r="AK889" s="459"/>
    </row>
    <row r="890" spans="1:38" x14ac:dyDescent="0.2">
      <c r="P890" s="29"/>
      <c r="U890" s="459"/>
      <c r="AB890" s="29"/>
      <c r="AC890" s="459"/>
      <c r="AK890" s="459"/>
    </row>
    <row r="891" spans="1:38" x14ac:dyDescent="0.2">
      <c r="P891" s="29"/>
      <c r="U891" s="459"/>
      <c r="AB891" s="29"/>
      <c r="AC891" s="459"/>
      <c r="AK891" s="459"/>
    </row>
    <row r="892" spans="1:38" x14ac:dyDescent="0.2">
      <c r="P892" s="29"/>
      <c r="U892" s="459"/>
      <c r="AB892" s="29"/>
      <c r="AC892" s="459"/>
      <c r="AK892" s="459"/>
    </row>
    <row r="893" spans="1:38" x14ac:dyDescent="0.2">
      <c r="P893" s="29"/>
      <c r="U893" s="459"/>
      <c r="AB893" s="29"/>
      <c r="AC893" s="459"/>
      <c r="AK893" s="459"/>
    </row>
    <row r="894" spans="1:38" ht="13.5" thickBot="1" x14ac:dyDescent="0.25">
      <c r="P894" s="29"/>
      <c r="U894" s="459"/>
      <c r="AB894" s="29"/>
      <c r="AC894" s="459"/>
      <c r="AK894" s="459"/>
    </row>
    <row r="895" spans="1:38" ht="16.5" customHeight="1" thickBot="1" x14ac:dyDescent="0.25">
      <c r="A895" s="501">
        <v>42</v>
      </c>
      <c r="B895" s="502"/>
      <c r="C895" s="769" t="s">
        <v>33</v>
      </c>
      <c r="D895" s="769" t="s">
        <v>158</v>
      </c>
      <c r="E895" s="769" t="s">
        <v>34</v>
      </c>
      <c r="F895" s="504">
        <f>+$AJ907</f>
        <v>0</v>
      </c>
      <c r="G895" s="235"/>
      <c r="H895" s="235"/>
      <c r="I895" s="235"/>
      <c r="O895" s="501" t="s">
        <v>23</v>
      </c>
      <c r="P895" s="502"/>
      <c r="Q895" s="503" t="s">
        <v>33</v>
      </c>
      <c r="R895" s="769" t="s">
        <v>158</v>
      </c>
      <c r="S895" s="503" t="s">
        <v>34</v>
      </c>
      <c r="T895" s="504">
        <f>+$AJ907</f>
        <v>0</v>
      </c>
      <c r="U895" s="235"/>
      <c r="V895" s="235"/>
      <c r="W895" s="501">
        <v>40</v>
      </c>
      <c r="X895" s="502"/>
      <c r="Y895" s="769" t="s">
        <v>33</v>
      </c>
      <c r="Z895" s="769" t="s">
        <v>158</v>
      </c>
      <c r="AA895" s="769" t="s">
        <v>34</v>
      </c>
      <c r="AB895" s="504">
        <f>+$AJ907</f>
        <v>0</v>
      </c>
      <c r="AC895" s="235"/>
      <c r="AD895" s="235"/>
      <c r="AE895" s="772" t="s">
        <v>23</v>
      </c>
      <c r="AF895" s="502"/>
      <c r="AG895" s="769" t="s">
        <v>33</v>
      </c>
      <c r="AH895" s="769" t="s">
        <v>158</v>
      </c>
      <c r="AI895" s="769" t="s">
        <v>34</v>
      </c>
      <c r="AJ895" s="769" t="s">
        <v>18</v>
      </c>
      <c r="AK895" s="235"/>
      <c r="AL895" s="235"/>
    </row>
    <row r="896" spans="1:38" ht="25.5" x14ac:dyDescent="0.2">
      <c r="A896" s="505" t="s">
        <v>7</v>
      </c>
      <c r="B896" s="525" t="str">
        <f>+" אסמכתא " &amp; B88 &amp;"         חזרה לטבלה "</f>
        <v xml:space="preserve"> אסמכתא          חזרה לטבלה </v>
      </c>
      <c r="C896" s="771"/>
      <c r="D896" s="770"/>
      <c r="E896" s="771"/>
      <c r="F896" s="503" t="s">
        <v>18</v>
      </c>
      <c r="G896" s="235"/>
      <c r="H896" s="235"/>
      <c r="I896" s="235"/>
      <c r="O896" s="505"/>
      <c r="P896" s="525" t="str">
        <f>+" אסמכתא " &amp; B88 &amp;"         חזרה לטבלה "</f>
        <v xml:space="preserve"> אסמכתא          חזרה לטבלה </v>
      </c>
      <c r="Q896" s="507"/>
      <c r="R896" s="770"/>
      <c r="S896" s="507"/>
      <c r="T896" s="503" t="s">
        <v>18</v>
      </c>
      <c r="U896" s="235"/>
      <c r="V896" s="235"/>
      <c r="W896" s="505" t="s">
        <v>7</v>
      </c>
      <c r="X896" s="525" t="str">
        <f>+" אסמכתא " &amp; B88 &amp;"         חזרה לטבלה "</f>
        <v xml:space="preserve"> אסמכתא          חזרה לטבלה </v>
      </c>
      <c r="Y896" s="771"/>
      <c r="Z896" s="770"/>
      <c r="AA896" s="771"/>
      <c r="AB896" s="503" t="s">
        <v>18</v>
      </c>
      <c r="AC896" s="235"/>
      <c r="AD896" s="235"/>
      <c r="AE896" s="773"/>
      <c r="AF896" s="525" t="str">
        <f>+" אסמכתא " &amp; B88 &amp;"         חזרה לטבלה "</f>
        <v xml:space="preserve"> אסמכתא          חזרה לטבלה </v>
      </c>
      <c r="AG896" s="771"/>
      <c r="AH896" s="770"/>
      <c r="AI896" s="771"/>
      <c r="AJ896" s="771"/>
      <c r="AK896" s="235"/>
      <c r="AL896" s="235"/>
    </row>
    <row r="897" spans="1:38" x14ac:dyDescent="0.2">
      <c r="A897" s="509">
        <v>1</v>
      </c>
      <c r="B897" s="516"/>
      <c r="C897" s="517"/>
      <c r="D897" s="512"/>
      <c r="E897" s="512"/>
      <c r="F897" s="513"/>
      <c r="G897" s="235">
        <f t="shared" ref="G897:G907" si="332">IF(AND((COUNTA($C$44)=1),(COUNTA(F897)=1),($C$44&lt;&gt;0),(OR((E897&lt;$C$62),(E897&gt;($E$62+61))))),1,0)</f>
        <v>0</v>
      </c>
      <c r="H897" s="235">
        <f t="shared" ref="H897:H907" si="333">IF(AND((COUNTA($C$44)=1),(COUNTA(F897)=1),($C$44&lt;&gt;0),(OR((D897&lt;$C$62),(D897&gt;($E$62))))),1,0)</f>
        <v>0</v>
      </c>
      <c r="I897" s="235"/>
      <c r="O897" s="509">
        <v>12</v>
      </c>
      <c r="P897" s="518"/>
      <c r="Q897" s="517"/>
      <c r="R897" s="515"/>
      <c r="S897" s="512"/>
      <c r="T897" s="513"/>
      <c r="U897" s="235">
        <f t="shared" ref="U897:U907" si="334">IF(AND((COUNTA($C$44)=1),(COUNTA(T897)=1),($C$44&lt;&gt;0),(OR((S897&lt;$C$62),(S897&gt;($E$62+61))))),1,0)</f>
        <v>0</v>
      </c>
      <c r="V897" s="235">
        <f t="shared" ref="V897:V907" si="335">IF(AND((COUNTA($C$44)=1),(COUNTA(T897)=1),($C$44&lt;&gt;0),(OR((R897&lt;$C$62),(R897&gt;($E$62))))),1,0)</f>
        <v>0</v>
      </c>
      <c r="W897" s="509">
        <v>23</v>
      </c>
      <c r="X897" s="516"/>
      <c r="Y897" s="517"/>
      <c r="Z897" s="512"/>
      <c r="AA897" s="512"/>
      <c r="AB897" s="513"/>
      <c r="AC897" s="235">
        <f t="shared" ref="AC897:AC907" si="336">IF(AND((COUNTA($C$44)=1),(COUNTA(AB897)=1),($C$44&lt;&gt;0),(OR((AA897&lt;$C$62),(AA897&gt;($E$62+61))))),1,0)</f>
        <v>0</v>
      </c>
      <c r="AD897" s="235">
        <f t="shared" ref="AD897:AD907" si="337">IF(AND((COUNTA($C$44)=1),(COUNTA(AB897)=1),($C$44&lt;&gt;0),(OR((Z897&lt;$C$62),(Z897&gt;($E$62))))),1,0)</f>
        <v>0</v>
      </c>
      <c r="AE897" s="509">
        <v>34</v>
      </c>
      <c r="AF897" s="518"/>
      <c r="AG897" s="517"/>
      <c r="AH897" s="512"/>
      <c r="AI897" s="512"/>
      <c r="AJ897" s="513"/>
      <c r="AK897" s="235">
        <f t="shared" ref="AK897:AK906" si="338">IF(AND((COUNTA($C$44)=1),(COUNTA(AJ897)=1),($C$44&lt;&gt;0),(OR((AI897&lt;$C$62),(AI897&gt;($E$62+61))))),1,0)</f>
        <v>0</v>
      </c>
      <c r="AL897" s="235">
        <f t="shared" ref="AL897:AL906" si="339">IF(AND((COUNTA($C$44)=1),(COUNTA(AJ897)=1),($C$44&lt;&gt;0),(OR((AH897&lt;$C$62),(AH897&gt;($E$62))))),1,0)</f>
        <v>0</v>
      </c>
    </row>
    <row r="898" spans="1:38" x14ac:dyDescent="0.2">
      <c r="A898" s="509">
        <v>2</v>
      </c>
      <c r="B898" s="516"/>
      <c r="C898" s="517"/>
      <c r="D898" s="512"/>
      <c r="E898" s="512"/>
      <c r="F898" s="513"/>
      <c r="G898" s="235">
        <f t="shared" si="332"/>
        <v>0</v>
      </c>
      <c r="H898" s="235">
        <f t="shared" si="333"/>
        <v>0</v>
      </c>
      <c r="I898" s="235"/>
      <c r="O898" s="509">
        <v>13</v>
      </c>
      <c r="P898" s="518"/>
      <c r="Q898" s="517"/>
      <c r="R898" s="515"/>
      <c r="S898" s="512"/>
      <c r="T898" s="513"/>
      <c r="U898" s="235">
        <f t="shared" si="334"/>
        <v>0</v>
      </c>
      <c r="V898" s="235">
        <f t="shared" si="335"/>
        <v>0</v>
      </c>
      <c r="W898" s="509">
        <v>24</v>
      </c>
      <c r="X898" s="516"/>
      <c r="Y898" s="517"/>
      <c r="Z898" s="512"/>
      <c r="AA898" s="512"/>
      <c r="AB898" s="513"/>
      <c r="AC898" s="235">
        <f t="shared" si="336"/>
        <v>0</v>
      </c>
      <c r="AD898" s="235">
        <f t="shared" si="337"/>
        <v>0</v>
      </c>
      <c r="AE898" s="509">
        <v>35</v>
      </c>
      <c r="AF898" s="518"/>
      <c r="AG898" s="517"/>
      <c r="AH898" s="512"/>
      <c r="AI898" s="512"/>
      <c r="AJ898" s="513"/>
      <c r="AK898" s="235">
        <f t="shared" si="338"/>
        <v>0</v>
      </c>
      <c r="AL898" s="235">
        <f t="shared" si="339"/>
        <v>0</v>
      </c>
    </row>
    <row r="899" spans="1:38" x14ac:dyDescent="0.2">
      <c r="A899" s="509">
        <v>3</v>
      </c>
      <c r="B899" s="516"/>
      <c r="C899" s="517"/>
      <c r="D899" s="512"/>
      <c r="E899" s="512"/>
      <c r="F899" s="513"/>
      <c r="G899" s="235">
        <f t="shared" si="332"/>
        <v>0</v>
      </c>
      <c r="H899" s="235">
        <f t="shared" si="333"/>
        <v>0</v>
      </c>
      <c r="I899" s="235"/>
      <c r="O899" s="509">
        <v>14</v>
      </c>
      <c r="P899" s="518"/>
      <c r="Q899" s="517"/>
      <c r="R899" s="515"/>
      <c r="S899" s="512"/>
      <c r="T899" s="513"/>
      <c r="U899" s="235">
        <f t="shared" si="334"/>
        <v>0</v>
      </c>
      <c r="V899" s="235">
        <f t="shared" si="335"/>
        <v>0</v>
      </c>
      <c r="W899" s="509">
        <v>25</v>
      </c>
      <c r="X899" s="516"/>
      <c r="Y899" s="517"/>
      <c r="Z899" s="512"/>
      <c r="AA899" s="512"/>
      <c r="AB899" s="513"/>
      <c r="AC899" s="235">
        <f t="shared" si="336"/>
        <v>0</v>
      </c>
      <c r="AD899" s="235">
        <f t="shared" si="337"/>
        <v>0</v>
      </c>
      <c r="AE899" s="509">
        <v>36</v>
      </c>
      <c r="AF899" s="518"/>
      <c r="AG899" s="517"/>
      <c r="AH899" s="512"/>
      <c r="AI899" s="512"/>
      <c r="AJ899" s="513"/>
      <c r="AK899" s="235">
        <f t="shared" si="338"/>
        <v>0</v>
      </c>
      <c r="AL899" s="235">
        <f t="shared" si="339"/>
        <v>0</v>
      </c>
    </row>
    <row r="900" spans="1:38" x14ac:dyDescent="0.2">
      <c r="A900" s="509">
        <v>4</v>
      </c>
      <c r="B900" s="516"/>
      <c r="C900" s="517"/>
      <c r="D900" s="512"/>
      <c r="E900" s="512"/>
      <c r="F900" s="513"/>
      <c r="G900" s="235">
        <f t="shared" si="332"/>
        <v>0</v>
      </c>
      <c r="H900" s="235">
        <f t="shared" si="333"/>
        <v>0</v>
      </c>
      <c r="I900" s="235"/>
      <c r="O900" s="509">
        <v>15</v>
      </c>
      <c r="P900" s="518"/>
      <c r="Q900" s="517"/>
      <c r="R900" s="515"/>
      <c r="S900" s="512"/>
      <c r="T900" s="513"/>
      <c r="U900" s="235">
        <f t="shared" si="334"/>
        <v>0</v>
      </c>
      <c r="V900" s="235">
        <f t="shared" si="335"/>
        <v>0</v>
      </c>
      <c r="W900" s="509">
        <v>26</v>
      </c>
      <c r="X900" s="516"/>
      <c r="Y900" s="517"/>
      <c r="Z900" s="512"/>
      <c r="AA900" s="512"/>
      <c r="AB900" s="513"/>
      <c r="AC900" s="235">
        <f t="shared" si="336"/>
        <v>0</v>
      </c>
      <c r="AD900" s="235">
        <f t="shared" si="337"/>
        <v>0</v>
      </c>
      <c r="AE900" s="509">
        <v>37</v>
      </c>
      <c r="AF900" s="518"/>
      <c r="AG900" s="517"/>
      <c r="AH900" s="512"/>
      <c r="AI900" s="512"/>
      <c r="AJ900" s="513"/>
      <c r="AK900" s="235">
        <f t="shared" si="338"/>
        <v>0</v>
      </c>
      <c r="AL900" s="235">
        <f t="shared" si="339"/>
        <v>0</v>
      </c>
    </row>
    <row r="901" spans="1:38" x14ac:dyDescent="0.2">
      <c r="A901" s="509">
        <v>5</v>
      </c>
      <c r="B901" s="516"/>
      <c r="C901" s="517"/>
      <c r="D901" s="512"/>
      <c r="E901" s="512"/>
      <c r="F901" s="513"/>
      <c r="G901" s="235">
        <f t="shared" si="332"/>
        <v>0</v>
      </c>
      <c r="H901" s="235">
        <f t="shared" si="333"/>
        <v>0</v>
      </c>
      <c r="I901" s="235"/>
      <c r="O901" s="509">
        <v>16</v>
      </c>
      <c r="P901" s="518"/>
      <c r="Q901" s="517"/>
      <c r="R901" s="515"/>
      <c r="S901" s="512"/>
      <c r="T901" s="513"/>
      <c r="U901" s="235">
        <f t="shared" si="334"/>
        <v>0</v>
      </c>
      <c r="V901" s="235">
        <f t="shared" si="335"/>
        <v>0</v>
      </c>
      <c r="W901" s="509">
        <v>27</v>
      </c>
      <c r="X901" s="516"/>
      <c r="Y901" s="517"/>
      <c r="Z901" s="512"/>
      <c r="AA901" s="512"/>
      <c r="AB901" s="513"/>
      <c r="AC901" s="235">
        <f t="shared" si="336"/>
        <v>0</v>
      </c>
      <c r="AD901" s="235">
        <f t="shared" si="337"/>
        <v>0</v>
      </c>
      <c r="AE901" s="509">
        <v>38</v>
      </c>
      <c r="AF901" s="518"/>
      <c r="AG901" s="517"/>
      <c r="AH901" s="512"/>
      <c r="AI901" s="512"/>
      <c r="AJ901" s="513"/>
      <c r="AK901" s="235">
        <f t="shared" si="338"/>
        <v>0</v>
      </c>
      <c r="AL901" s="235">
        <f t="shared" si="339"/>
        <v>0</v>
      </c>
    </row>
    <row r="902" spans="1:38" x14ac:dyDescent="0.2">
      <c r="A902" s="509">
        <v>6</v>
      </c>
      <c r="B902" s="516"/>
      <c r="C902" s="517"/>
      <c r="D902" s="512"/>
      <c r="E902" s="512"/>
      <c r="F902" s="513"/>
      <c r="G902" s="235">
        <f t="shared" si="332"/>
        <v>0</v>
      </c>
      <c r="H902" s="235">
        <f t="shared" si="333"/>
        <v>0</v>
      </c>
      <c r="I902" s="235"/>
      <c r="O902" s="509">
        <v>17</v>
      </c>
      <c r="P902" s="518"/>
      <c r="Q902" s="517"/>
      <c r="R902" s="515"/>
      <c r="S902" s="512"/>
      <c r="T902" s="513"/>
      <c r="U902" s="235">
        <f t="shared" si="334"/>
        <v>0</v>
      </c>
      <c r="V902" s="235">
        <f t="shared" si="335"/>
        <v>0</v>
      </c>
      <c r="W902" s="509">
        <v>28</v>
      </c>
      <c r="X902" s="516"/>
      <c r="Y902" s="517"/>
      <c r="Z902" s="512"/>
      <c r="AA902" s="512"/>
      <c r="AB902" s="513"/>
      <c r="AC902" s="235">
        <f t="shared" si="336"/>
        <v>0</v>
      </c>
      <c r="AD902" s="235">
        <f t="shared" si="337"/>
        <v>0</v>
      </c>
      <c r="AE902" s="509">
        <v>39</v>
      </c>
      <c r="AF902" s="518"/>
      <c r="AG902" s="517"/>
      <c r="AH902" s="512"/>
      <c r="AI902" s="512"/>
      <c r="AJ902" s="513"/>
      <c r="AK902" s="235">
        <f t="shared" si="338"/>
        <v>0</v>
      </c>
      <c r="AL902" s="235">
        <f t="shared" si="339"/>
        <v>0</v>
      </c>
    </row>
    <row r="903" spans="1:38" x14ac:dyDescent="0.2">
      <c r="A903" s="509">
        <v>7</v>
      </c>
      <c r="B903" s="516"/>
      <c r="C903" s="517"/>
      <c r="D903" s="512"/>
      <c r="E903" s="512"/>
      <c r="F903" s="513"/>
      <c r="G903" s="235">
        <f t="shared" si="332"/>
        <v>0</v>
      </c>
      <c r="H903" s="235">
        <f t="shared" si="333"/>
        <v>0</v>
      </c>
      <c r="I903" s="235"/>
      <c r="O903" s="509">
        <v>18</v>
      </c>
      <c r="P903" s="518"/>
      <c r="Q903" s="517"/>
      <c r="R903" s="515"/>
      <c r="S903" s="512"/>
      <c r="T903" s="513"/>
      <c r="U903" s="235">
        <f t="shared" si="334"/>
        <v>0</v>
      </c>
      <c r="V903" s="235">
        <f t="shared" si="335"/>
        <v>0</v>
      </c>
      <c r="W903" s="509">
        <v>29</v>
      </c>
      <c r="X903" s="516"/>
      <c r="Y903" s="517"/>
      <c r="Z903" s="512"/>
      <c r="AA903" s="512"/>
      <c r="AB903" s="513"/>
      <c r="AC903" s="235">
        <f t="shared" si="336"/>
        <v>0</v>
      </c>
      <c r="AD903" s="235">
        <f t="shared" si="337"/>
        <v>0</v>
      </c>
      <c r="AE903" s="509">
        <v>40</v>
      </c>
      <c r="AF903" s="518"/>
      <c r="AG903" s="517"/>
      <c r="AH903" s="512"/>
      <c r="AI903" s="512"/>
      <c r="AJ903" s="513"/>
      <c r="AK903" s="235">
        <f t="shared" si="338"/>
        <v>0</v>
      </c>
      <c r="AL903" s="235">
        <f t="shared" si="339"/>
        <v>0</v>
      </c>
    </row>
    <row r="904" spans="1:38" x14ac:dyDescent="0.2">
      <c r="A904" s="509">
        <v>8</v>
      </c>
      <c r="B904" s="516"/>
      <c r="C904" s="517"/>
      <c r="D904" s="512"/>
      <c r="E904" s="512"/>
      <c r="F904" s="513"/>
      <c r="G904" s="235">
        <f t="shared" si="332"/>
        <v>0</v>
      </c>
      <c r="H904" s="235">
        <f t="shared" si="333"/>
        <v>0</v>
      </c>
      <c r="I904" s="235"/>
      <c r="O904" s="509">
        <v>19</v>
      </c>
      <c r="P904" s="518"/>
      <c r="Q904" s="517"/>
      <c r="R904" s="515"/>
      <c r="S904" s="512"/>
      <c r="T904" s="513"/>
      <c r="U904" s="235">
        <f t="shared" si="334"/>
        <v>0</v>
      </c>
      <c r="V904" s="235">
        <f t="shared" si="335"/>
        <v>0</v>
      </c>
      <c r="W904" s="509">
        <v>30</v>
      </c>
      <c r="X904" s="516"/>
      <c r="Y904" s="517"/>
      <c r="Z904" s="512"/>
      <c r="AA904" s="512"/>
      <c r="AB904" s="513"/>
      <c r="AC904" s="235">
        <f t="shared" si="336"/>
        <v>0</v>
      </c>
      <c r="AD904" s="235">
        <f t="shared" si="337"/>
        <v>0</v>
      </c>
      <c r="AE904" s="509">
        <v>41</v>
      </c>
      <c r="AF904" s="518"/>
      <c r="AG904" s="517"/>
      <c r="AH904" s="512"/>
      <c r="AI904" s="512"/>
      <c r="AJ904" s="513"/>
      <c r="AK904" s="235">
        <f t="shared" si="338"/>
        <v>0</v>
      </c>
      <c r="AL904" s="235">
        <f t="shared" si="339"/>
        <v>0</v>
      </c>
    </row>
    <row r="905" spans="1:38" x14ac:dyDescent="0.2">
      <c r="A905" s="509">
        <v>9</v>
      </c>
      <c r="B905" s="516"/>
      <c r="C905" s="517"/>
      <c r="D905" s="512"/>
      <c r="E905" s="512"/>
      <c r="F905" s="513"/>
      <c r="G905" s="235">
        <f t="shared" si="332"/>
        <v>0</v>
      </c>
      <c r="H905" s="235">
        <f t="shared" si="333"/>
        <v>0</v>
      </c>
      <c r="I905" s="235"/>
      <c r="O905" s="509">
        <v>20</v>
      </c>
      <c r="P905" s="518"/>
      <c r="Q905" s="517"/>
      <c r="R905" s="515"/>
      <c r="S905" s="512"/>
      <c r="T905" s="513"/>
      <c r="U905" s="235">
        <f t="shared" si="334"/>
        <v>0</v>
      </c>
      <c r="V905" s="235">
        <f t="shared" si="335"/>
        <v>0</v>
      </c>
      <c r="W905" s="509">
        <v>31</v>
      </c>
      <c r="X905" s="516"/>
      <c r="Y905" s="517"/>
      <c r="Z905" s="512"/>
      <c r="AA905" s="512"/>
      <c r="AB905" s="513"/>
      <c r="AC905" s="235">
        <f t="shared" si="336"/>
        <v>0</v>
      </c>
      <c r="AD905" s="235">
        <f t="shared" si="337"/>
        <v>0</v>
      </c>
      <c r="AE905" s="509">
        <v>42</v>
      </c>
      <c r="AF905" s="518"/>
      <c r="AG905" s="517"/>
      <c r="AH905" s="512"/>
      <c r="AI905" s="512"/>
      <c r="AJ905" s="513"/>
      <c r="AK905" s="235">
        <f t="shared" si="338"/>
        <v>0</v>
      </c>
      <c r="AL905" s="235">
        <f t="shared" si="339"/>
        <v>0</v>
      </c>
    </row>
    <row r="906" spans="1:38" x14ac:dyDescent="0.2">
      <c r="A906" s="509">
        <v>10</v>
      </c>
      <c r="B906" s="516"/>
      <c r="C906" s="517"/>
      <c r="D906" s="512"/>
      <c r="E906" s="512"/>
      <c r="F906" s="513"/>
      <c r="G906" s="235">
        <f t="shared" si="332"/>
        <v>0</v>
      </c>
      <c r="H906" s="235">
        <f t="shared" si="333"/>
        <v>0</v>
      </c>
      <c r="I906" s="235"/>
      <c r="O906" s="509">
        <v>21</v>
      </c>
      <c r="P906" s="518"/>
      <c r="Q906" s="517"/>
      <c r="R906" s="515"/>
      <c r="S906" s="512"/>
      <c r="T906" s="513"/>
      <c r="U906" s="235">
        <f t="shared" si="334"/>
        <v>0</v>
      </c>
      <c r="V906" s="235">
        <f t="shared" si="335"/>
        <v>0</v>
      </c>
      <c r="W906" s="509">
        <v>32</v>
      </c>
      <c r="X906" s="516"/>
      <c r="Y906" s="517"/>
      <c r="Z906" s="512"/>
      <c r="AA906" s="512"/>
      <c r="AB906" s="513"/>
      <c r="AC906" s="235">
        <f t="shared" si="336"/>
        <v>0</v>
      </c>
      <c r="AD906" s="235">
        <f t="shared" si="337"/>
        <v>0</v>
      </c>
      <c r="AE906" s="509">
        <v>43</v>
      </c>
      <c r="AF906" s="518"/>
      <c r="AG906" s="517"/>
      <c r="AH906" s="512"/>
      <c r="AI906" s="512"/>
      <c r="AJ906" s="513"/>
      <c r="AK906" s="235">
        <f t="shared" si="338"/>
        <v>0</v>
      </c>
      <c r="AL906" s="235">
        <f t="shared" si="339"/>
        <v>0</v>
      </c>
    </row>
    <row r="907" spans="1:38" ht="13.5" thickBot="1" x14ac:dyDescent="0.25">
      <c r="A907" s="509">
        <v>11</v>
      </c>
      <c r="B907" s="516"/>
      <c r="C907" s="517"/>
      <c r="D907" s="512"/>
      <c r="E907" s="512"/>
      <c r="F907" s="513"/>
      <c r="G907" s="235">
        <f t="shared" si="332"/>
        <v>0</v>
      </c>
      <c r="H907" s="235">
        <f t="shared" si="333"/>
        <v>0</v>
      </c>
      <c r="I907" s="235"/>
      <c r="O907" s="509">
        <v>22</v>
      </c>
      <c r="P907" s="518"/>
      <c r="Q907" s="517"/>
      <c r="R907" s="515"/>
      <c r="S907" s="512"/>
      <c r="T907" s="513"/>
      <c r="U907" s="235">
        <f t="shared" si="334"/>
        <v>0</v>
      </c>
      <c r="V907" s="235">
        <f t="shared" si="335"/>
        <v>0</v>
      </c>
      <c r="W907" s="509">
        <v>33</v>
      </c>
      <c r="X907" s="516"/>
      <c r="Y907" s="517"/>
      <c r="Z907" s="512"/>
      <c r="AA907" s="512"/>
      <c r="AB907" s="513"/>
      <c r="AC907" s="235">
        <f t="shared" si="336"/>
        <v>0</v>
      </c>
      <c r="AD907" s="235">
        <f t="shared" si="337"/>
        <v>0</v>
      </c>
      <c r="AE907" s="519"/>
      <c r="AF907" s="520"/>
      <c r="AG907" s="521"/>
      <c r="AH907" s="521"/>
      <c r="AI907" s="522" t="s">
        <v>3</v>
      </c>
      <c r="AJ907" s="523">
        <f>SUM(F897:F907)+SUM(T897:T907)+SUM(AJ897:AJ906)+SUM(AB897:AB907)</f>
        <v>0</v>
      </c>
      <c r="AK907" s="235"/>
      <c r="AL907" s="235"/>
    </row>
    <row r="908" spans="1:38" x14ac:dyDescent="0.2">
      <c r="P908" s="29"/>
      <c r="U908" s="459"/>
      <c r="AB908" s="29"/>
      <c r="AC908" s="459"/>
      <c r="AK908" s="459"/>
    </row>
    <row r="909" spans="1:38" x14ac:dyDescent="0.2">
      <c r="P909" s="29"/>
      <c r="U909" s="459"/>
      <c r="AB909" s="29"/>
      <c r="AC909" s="459"/>
      <c r="AK909" s="459"/>
    </row>
    <row r="910" spans="1:38" x14ac:dyDescent="0.2">
      <c r="P910" s="29"/>
      <c r="U910" s="459"/>
      <c r="AB910" s="29"/>
      <c r="AC910" s="459"/>
      <c r="AK910" s="459"/>
    </row>
    <row r="911" spans="1:38" x14ac:dyDescent="0.2">
      <c r="P911" s="29"/>
      <c r="U911" s="459"/>
      <c r="AB911" s="29"/>
      <c r="AC911" s="459"/>
      <c r="AK911" s="459"/>
    </row>
    <row r="912" spans="1:38" x14ac:dyDescent="0.2">
      <c r="P912" s="29"/>
      <c r="U912" s="459"/>
      <c r="AB912" s="29"/>
      <c r="AC912" s="459"/>
      <c r="AK912" s="459"/>
    </row>
    <row r="913" spans="1:38" x14ac:dyDescent="0.2">
      <c r="P913" s="29"/>
      <c r="U913" s="459"/>
      <c r="AB913" s="29"/>
      <c r="AC913" s="459"/>
      <c r="AK913" s="459"/>
    </row>
    <row r="914" spans="1:38" ht="13.5" thickBot="1" x14ac:dyDescent="0.25">
      <c r="P914" s="29"/>
      <c r="U914" s="459"/>
      <c r="AB914" s="29"/>
      <c r="AC914" s="459"/>
      <c r="AK914" s="459"/>
    </row>
    <row r="915" spans="1:38" ht="16.5" customHeight="1" thickBot="1" x14ac:dyDescent="0.25">
      <c r="A915" s="501">
        <v>43</v>
      </c>
      <c r="B915" s="502"/>
      <c r="C915" s="769" t="s">
        <v>33</v>
      </c>
      <c r="D915" s="769" t="s">
        <v>158</v>
      </c>
      <c r="E915" s="769" t="s">
        <v>34</v>
      </c>
      <c r="F915" s="504">
        <f>+$AJ927</f>
        <v>0</v>
      </c>
      <c r="G915" s="235"/>
      <c r="H915" s="235"/>
      <c r="I915" s="235"/>
      <c r="O915" s="501" t="s">
        <v>23</v>
      </c>
      <c r="P915" s="502"/>
      <c r="Q915" s="503" t="s">
        <v>33</v>
      </c>
      <c r="R915" s="769" t="s">
        <v>158</v>
      </c>
      <c r="S915" s="503" t="s">
        <v>34</v>
      </c>
      <c r="T915" s="504">
        <f>+$AJ927</f>
        <v>0</v>
      </c>
      <c r="U915" s="235"/>
      <c r="V915" s="235"/>
      <c r="W915" s="501">
        <v>40</v>
      </c>
      <c r="X915" s="502"/>
      <c r="Y915" s="769" t="s">
        <v>33</v>
      </c>
      <c r="Z915" s="769" t="s">
        <v>158</v>
      </c>
      <c r="AA915" s="769" t="s">
        <v>34</v>
      </c>
      <c r="AB915" s="504">
        <f>+$AJ927</f>
        <v>0</v>
      </c>
      <c r="AC915" s="235"/>
      <c r="AD915" s="235"/>
      <c r="AE915" s="772" t="s">
        <v>23</v>
      </c>
      <c r="AF915" s="502"/>
      <c r="AG915" s="769" t="s">
        <v>33</v>
      </c>
      <c r="AH915" s="769" t="s">
        <v>158</v>
      </c>
      <c r="AI915" s="769" t="s">
        <v>34</v>
      </c>
      <c r="AJ915" s="769" t="s">
        <v>18</v>
      </c>
      <c r="AK915" s="235"/>
      <c r="AL915" s="235"/>
    </row>
    <row r="916" spans="1:38" ht="25.5" x14ac:dyDescent="0.2">
      <c r="A916" s="505" t="s">
        <v>7</v>
      </c>
      <c r="B916" s="525" t="str">
        <f>+" אסמכתא " &amp; B108 &amp;"         חזרה לטבלה "</f>
        <v xml:space="preserve"> אסמכתא          חזרה לטבלה </v>
      </c>
      <c r="C916" s="771"/>
      <c r="D916" s="770"/>
      <c r="E916" s="771"/>
      <c r="F916" s="503" t="s">
        <v>18</v>
      </c>
      <c r="G916" s="235"/>
      <c r="H916" s="235"/>
      <c r="I916" s="235"/>
      <c r="O916" s="505"/>
      <c r="P916" s="525" t="str">
        <f>+" אסמכתא " &amp; B108 &amp;"         חזרה לטבלה "</f>
        <v xml:space="preserve"> אסמכתא          חזרה לטבלה </v>
      </c>
      <c r="Q916" s="507"/>
      <c r="R916" s="770"/>
      <c r="S916" s="507"/>
      <c r="T916" s="503" t="s">
        <v>18</v>
      </c>
      <c r="U916" s="235"/>
      <c r="V916" s="235"/>
      <c r="W916" s="505" t="s">
        <v>7</v>
      </c>
      <c r="X916" s="525" t="str">
        <f>+" אסמכתא " &amp; B108 &amp;"         חזרה לטבלה "</f>
        <v xml:space="preserve"> אסמכתא          חזרה לטבלה </v>
      </c>
      <c r="Y916" s="771"/>
      <c r="Z916" s="770"/>
      <c r="AA916" s="771"/>
      <c r="AB916" s="503" t="s">
        <v>18</v>
      </c>
      <c r="AC916" s="235"/>
      <c r="AD916" s="235"/>
      <c r="AE916" s="773"/>
      <c r="AF916" s="525" t="str">
        <f>+" אסמכתא " &amp; B108 &amp;"         חזרה לטבלה "</f>
        <v xml:space="preserve"> אסמכתא          חזרה לטבלה </v>
      </c>
      <c r="AG916" s="771"/>
      <c r="AH916" s="770"/>
      <c r="AI916" s="771"/>
      <c r="AJ916" s="771"/>
      <c r="AK916" s="235"/>
      <c r="AL916" s="235"/>
    </row>
    <row r="917" spans="1:38" x14ac:dyDescent="0.2">
      <c r="A917" s="509">
        <v>1</v>
      </c>
      <c r="B917" s="516"/>
      <c r="C917" s="517"/>
      <c r="D917" s="512"/>
      <c r="E917" s="512"/>
      <c r="F917" s="513"/>
      <c r="G917" s="235">
        <f t="shared" ref="G917:G927" si="340">IF(AND((COUNTA($C$45)=1),(COUNTA(F917)=1),($C$45&lt;&gt;0),(OR((E917&lt;$C$62),(E917&gt;($E$62+61))))),1,0)</f>
        <v>0</v>
      </c>
      <c r="H917" s="235">
        <f t="shared" ref="H917:H927" si="341">IF(AND((COUNTA($C$45)=1),(COUNTA(F917)=1),($C$45&lt;&gt;0),(OR((D917&lt;$C$62),(D917&gt;($E$62))))),1,0)</f>
        <v>0</v>
      </c>
      <c r="I917" s="235"/>
      <c r="O917" s="509">
        <v>12</v>
      </c>
      <c r="P917" s="518"/>
      <c r="Q917" s="517"/>
      <c r="R917" s="515"/>
      <c r="S917" s="512"/>
      <c r="T917" s="513"/>
      <c r="U917" s="235">
        <f t="shared" ref="U917:U927" si="342">IF(AND((COUNTA($C$45)=1),(COUNTA(T917)=1),($C$45&lt;&gt;0),(OR((S917&lt;$C$62),(S917&gt;($E$62+61))))),1,0)</f>
        <v>0</v>
      </c>
      <c r="V917" s="235">
        <f t="shared" ref="V917:V927" si="343">IF(AND((COUNTA($C$45)=1),(COUNTA(T917)=1),($C$45&lt;&gt;0),(OR((R917&lt;$C$62),(R917&gt;($E$62))))),1,0)</f>
        <v>0</v>
      </c>
      <c r="W917" s="509">
        <v>23</v>
      </c>
      <c r="X917" s="516"/>
      <c r="Y917" s="517"/>
      <c r="Z917" s="512"/>
      <c r="AA917" s="512"/>
      <c r="AB917" s="513"/>
      <c r="AC917" s="235">
        <f t="shared" ref="AC917:AC927" si="344">IF(AND((COUNTA($C$45)=1),(COUNTA(AB917)=1),($C$45&lt;&gt;0),(OR((AA917&lt;$C$62),(AA917&gt;($E$62+61))))),1,0)</f>
        <v>0</v>
      </c>
      <c r="AD917" s="235">
        <f t="shared" ref="AD917:AD927" si="345">IF(AND((COUNTA($C$45)=1),(COUNTA(AB917)=1),($C$45&lt;&gt;0),(OR((Z917&lt;$C$62),(Z917&gt;($E$62))))),1,0)</f>
        <v>0</v>
      </c>
      <c r="AE917" s="509">
        <v>34</v>
      </c>
      <c r="AF917" s="518"/>
      <c r="AG917" s="517"/>
      <c r="AH917" s="512"/>
      <c r="AI917" s="512"/>
      <c r="AJ917" s="513"/>
      <c r="AK917" s="235">
        <f t="shared" ref="AK917:AK926" si="346">IF(AND((COUNTA($C$45)=1),(COUNTA(AJ917)=1),($C$45&lt;&gt;0),(OR((AI917&lt;$C$62),(AI917&gt;($E$62+61))))),1,0)</f>
        <v>0</v>
      </c>
      <c r="AL917" s="235">
        <f t="shared" ref="AL917:AL926" si="347">IF(AND((COUNTA($C$45)=1),(COUNTA(AJ917)=1),($C$45&lt;&gt;0),(OR((AH917&lt;$C$62),(AH917&gt;($E$62))))),1,0)</f>
        <v>0</v>
      </c>
    </row>
    <row r="918" spans="1:38" x14ac:dyDescent="0.2">
      <c r="A918" s="509">
        <v>2</v>
      </c>
      <c r="B918" s="516"/>
      <c r="C918" s="517"/>
      <c r="D918" s="512"/>
      <c r="E918" s="512"/>
      <c r="F918" s="513"/>
      <c r="G918" s="235">
        <f t="shared" si="340"/>
        <v>0</v>
      </c>
      <c r="H918" s="235">
        <f t="shared" si="341"/>
        <v>0</v>
      </c>
      <c r="I918" s="235"/>
      <c r="O918" s="509">
        <v>13</v>
      </c>
      <c r="P918" s="518"/>
      <c r="Q918" s="517"/>
      <c r="R918" s="515"/>
      <c r="S918" s="512"/>
      <c r="T918" s="513"/>
      <c r="U918" s="235">
        <f t="shared" si="342"/>
        <v>0</v>
      </c>
      <c r="V918" s="235">
        <f t="shared" si="343"/>
        <v>0</v>
      </c>
      <c r="W918" s="509">
        <v>24</v>
      </c>
      <c r="X918" s="516"/>
      <c r="Y918" s="517"/>
      <c r="Z918" s="512"/>
      <c r="AA918" s="512"/>
      <c r="AB918" s="513"/>
      <c r="AC918" s="235">
        <f t="shared" si="344"/>
        <v>0</v>
      </c>
      <c r="AD918" s="235">
        <f t="shared" si="345"/>
        <v>0</v>
      </c>
      <c r="AE918" s="509">
        <v>35</v>
      </c>
      <c r="AF918" s="518"/>
      <c r="AG918" s="517"/>
      <c r="AH918" s="512"/>
      <c r="AI918" s="512"/>
      <c r="AJ918" s="513"/>
      <c r="AK918" s="235">
        <f t="shared" si="346"/>
        <v>0</v>
      </c>
      <c r="AL918" s="235">
        <f t="shared" si="347"/>
        <v>0</v>
      </c>
    </row>
    <row r="919" spans="1:38" x14ac:dyDescent="0.2">
      <c r="A919" s="509">
        <v>3</v>
      </c>
      <c r="B919" s="516"/>
      <c r="C919" s="517"/>
      <c r="D919" s="512"/>
      <c r="E919" s="512"/>
      <c r="F919" s="513"/>
      <c r="G919" s="235">
        <f t="shared" si="340"/>
        <v>0</v>
      </c>
      <c r="H919" s="235">
        <f t="shared" si="341"/>
        <v>0</v>
      </c>
      <c r="I919" s="235"/>
      <c r="O919" s="509">
        <v>14</v>
      </c>
      <c r="P919" s="518"/>
      <c r="Q919" s="517"/>
      <c r="R919" s="515"/>
      <c r="S919" s="512"/>
      <c r="T919" s="513"/>
      <c r="U919" s="235">
        <f t="shared" si="342"/>
        <v>0</v>
      </c>
      <c r="V919" s="235">
        <f t="shared" si="343"/>
        <v>0</v>
      </c>
      <c r="W919" s="509">
        <v>25</v>
      </c>
      <c r="X919" s="516"/>
      <c r="Y919" s="517"/>
      <c r="Z919" s="512"/>
      <c r="AA919" s="512"/>
      <c r="AB919" s="513"/>
      <c r="AC919" s="235">
        <f t="shared" si="344"/>
        <v>0</v>
      </c>
      <c r="AD919" s="235">
        <f t="shared" si="345"/>
        <v>0</v>
      </c>
      <c r="AE919" s="509">
        <v>36</v>
      </c>
      <c r="AF919" s="518"/>
      <c r="AG919" s="517"/>
      <c r="AH919" s="512"/>
      <c r="AI919" s="512"/>
      <c r="AJ919" s="513"/>
      <c r="AK919" s="235">
        <f t="shared" si="346"/>
        <v>0</v>
      </c>
      <c r="AL919" s="235">
        <f t="shared" si="347"/>
        <v>0</v>
      </c>
    </row>
    <row r="920" spans="1:38" x14ac:dyDescent="0.2">
      <c r="A920" s="509">
        <v>4</v>
      </c>
      <c r="B920" s="516"/>
      <c r="C920" s="517"/>
      <c r="D920" s="512"/>
      <c r="E920" s="512"/>
      <c r="F920" s="513"/>
      <c r="G920" s="235">
        <f t="shared" si="340"/>
        <v>0</v>
      </c>
      <c r="H920" s="235">
        <f t="shared" si="341"/>
        <v>0</v>
      </c>
      <c r="I920" s="235"/>
      <c r="O920" s="509">
        <v>15</v>
      </c>
      <c r="P920" s="518"/>
      <c r="Q920" s="517"/>
      <c r="R920" s="515"/>
      <c r="S920" s="512"/>
      <c r="T920" s="513"/>
      <c r="U920" s="235">
        <f t="shared" si="342"/>
        <v>0</v>
      </c>
      <c r="V920" s="235">
        <f t="shared" si="343"/>
        <v>0</v>
      </c>
      <c r="W920" s="509">
        <v>26</v>
      </c>
      <c r="X920" s="516"/>
      <c r="Y920" s="517"/>
      <c r="Z920" s="512"/>
      <c r="AA920" s="512"/>
      <c r="AB920" s="513"/>
      <c r="AC920" s="235">
        <f t="shared" si="344"/>
        <v>0</v>
      </c>
      <c r="AD920" s="235">
        <f t="shared" si="345"/>
        <v>0</v>
      </c>
      <c r="AE920" s="509">
        <v>37</v>
      </c>
      <c r="AF920" s="518"/>
      <c r="AG920" s="517"/>
      <c r="AH920" s="512"/>
      <c r="AI920" s="512"/>
      <c r="AJ920" s="513"/>
      <c r="AK920" s="235">
        <f t="shared" si="346"/>
        <v>0</v>
      </c>
      <c r="AL920" s="235">
        <f t="shared" si="347"/>
        <v>0</v>
      </c>
    </row>
    <row r="921" spans="1:38" x14ac:dyDescent="0.2">
      <c r="A921" s="509">
        <v>5</v>
      </c>
      <c r="B921" s="516"/>
      <c r="C921" s="517"/>
      <c r="D921" s="512"/>
      <c r="E921" s="512"/>
      <c r="F921" s="513"/>
      <c r="G921" s="235">
        <f t="shared" si="340"/>
        <v>0</v>
      </c>
      <c r="H921" s="235">
        <f t="shared" si="341"/>
        <v>0</v>
      </c>
      <c r="I921" s="235"/>
      <c r="O921" s="509">
        <v>16</v>
      </c>
      <c r="P921" s="518"/>
      <c r="Q921" s="517"/>
      <c r="R921" s="515"/>
      <c r="S921" s="512"/>
      <c r="T921" s="513"/>
      <c r="U921" s="235">
        <f t="shared" si="342"/>
        <v>0</v>
      </c>
      <c r="V921" s="235">
        <f t="shared" si="343"/>
        <v>0</v>
      </c>
      <c r="W921" s="509">
        <v>27</v>
      </c>
      <c r="X921" s="516"/>
      <c r="Y921" s="517"/>
      <c r="Z921" s="512"/>
      <c r="AA921" s="512"/>
      <c r="AB921" s="513"/>
      <c r="AC921" s="235">
        <f t="shared" si="344"/>
        <v>0</v>
      </c>
      <c r="AD921" s="235">
        <f t="shared" si="345"/>
        <v>0</v>
      </c>
      <c r="AE921" s="509">
        <v>38</v>
      </c>
      <c r="AF921" s="518"/>
      <c r="AG921" s="517"/>
      <c r="AH921" s="512"/>
      <c r="AI921" s="512"/>
      <c r="AJ921" s="513"/>
      <c r="AK921" s="235">
        <f t="shared" si="346"/>
        <v>0</v>
      </c>
      <c r="AL921" s="235">
        <f t="shared" si="347"/>
        <v>0</v>
      </c>
    </row>
    <row r="922" spans="1:38" x14ac:dyDescent="0.2">
      <c r="A922" s="509">
        <v>6</v>
      </c>
      <c r="B922" s="516"/>
      <c r="C922" s="517"/>
      <c r="D922" s="512"/>
      <c r="E922" s="512"/>
      <c r="F922" s="513"/>
      <c r="G922" s="235">
        <f t="shared" si="340"/>
        <v>0</v>
      </c>
      <c r="H922" s="235">
        <f t="shared" si="341"/>
        <v>0</v>
      </c>
      <c r="I922" s="235"/>
      <c r="O922" s="509">
        <v>17</v>
      </c>
      <c r="P922" s="518"/>
      <c r="Q922" s="517"/>
      <c r="R922" s="515"/>
      <c r="S922" s="512"/>
      <c r="T922" s="513"/>
      <c r="U922" s="235">
        <f t="shared" si="342"/>
        <v>0</v>
      </c>
      <c r="V922" s="235">
        <f t="shared" si="343"/>
        <v>0</v>
      </c>
      <c r="W922" s="509">
        <v>28</v>
      </c>
      <c r="X922" s="516"/>
      <c r="Y922" s="517"/>
      <c r="Z922" s="512"/>
      <c r="AA922" s="512"/>
      <c r="AB922" s="513"/>
      <c r="AC922" s="235">
        <f t="shared" si="344"/>
        <v>0</v>
      </c>
      <c r="AD922" s="235">
        <f t="shared" si="345"/>
        <v>0</v>
      </c>
      <c r="AE922" s="509">
        <v>39</v>
      </c>
      <c r="AF922" s="518"/>
      <c r="AG922" s="517"/>
      <c r="AH922" s="512"/>
      <c r="AI922" s="512"/>
      <c r="AJ922" s="513"/>
      <c r="AK922" s="235">
        <f t="shared" si="346"/>
        <v>0</v>
      </c>
      <c r="AL922" s="235">
        <f t="shared" si="347"/>
        <v>0</v>
      </c>
    </row>
    <row r="923" spans="1:38" x14ac:dyDescent="0.2">
      <c r="A923" s="509">
        <v>7</v>
      </c>
      <c r="B923" s="516"/>
      <c r="C923" s="517"/>
      <c r="D923" s="512"/>
      <c r="E923" s="512"/>
      <c r="F923" s="513"/>
      <c r="G923" s="235">
        <f t="shared" si="340"/>
        <v>0</v>
      </c>
      <c r="H923" s="235">
        <f t="shared" si="341"/>
        <v>0</v>
      </c>
      <c r="I923" s="235"/>
      <c r="O923" s="509">
        <v>18</v>
      </c>
      <c r="P923" s="518"/>
      <c r="Q923" s="517"/>
      <c r="R923" s="515"/>
      <c r="S923" s="512"/>
      <c r="T923" s="513"/>
      <c r="U923" s="235">
        <f t="shared" si="342"/>
        <v>0</v>
      </c>
      <c r="V923" s="235">
        <f t="shared" si="343"/>
        <v>0</v>
      </c>
      <c r="W923" s="509">
        <v>29</v>
      </c>
      <c r="X923" s="516"/>
      <c r="Y923" s="517"/>
      <c r="Z923" s="512"/>
      <c r="AA923" s="512"/>
      <c r="AB923" s="513"/>
      <c r="AC923" s="235">
        <f t="shared" si="344"/>
        <v>0</v>
      </c>
      <c r="AD923" s="235">
        <f t="shared" si="345"/>
        <v>0</v>
      </c>
      <c r="AE923" s="509">
        <v>40</v>
      </c>
      <c r="AF923" s="518"/>
      <c r="AG923" s="517"/>
      <c r="AH923" s="512"/>
      <c r="AI923" s="512"/>
      <c r="AJ923" s="513"/>
      <c r="AK923" s="235">
        <f t="shared" si="346"/>
        <v>0</v>
      </c>
      <c r="AL923" s="235">
        <f t="shared" si="347"/>
        <v>0</v>
      </c>
    </row>
    <row r="924" spans="1:38" x14ac:dyDescent="0.2">
      <c r="A924" s="509">
        <v>8</v>
      </c>
      <c r="B924" s="516"/>
      <c r="C924" s="517"/>
      <c r="D924" s="512"/>
      <c r="E924" s="512"/>
      <c r="F924" s="513"/>
      <c r="G924" s="235">
        <f t="shared" si="340"/>
        <v>0</v>
      </c>
      <c r="H924" s="235">
        <f t="shared" si="341"/>
        <v>0</v>
      </c>
      <c r="I924" s="235"/>
      <c r="O924" s="509">
        <v>19</v>
      </c>
      <c r="P924" s="518"/>
      <c r="Q924" s="517"/>
      <c r="R924" s="515"/>
      <c r="S924" s="512"/>
      <c r="T924" s="513"/>
      <c r="U924" s="235">
        <f t="shared" si="342"/>
        <v>0</v>
      </c>
      <c r="V924" s="235">
        <f t="shared" si="343"/>
        <v>0</v>
      </c>
      <c r="W924" s="509">
        <v>30</v>
      </c>
      <c r="X924" s="516"/>
      <c r="Y924" s="517"/>
      <c r="Z924" s="512"/>
      <c r="AA924" s="512"/>
      <c r="AB924" s="513"/>
      <c r="AC924" s="235">
        <f t="shared" si="344"/>
        <v>0</v>
      </c>
      <c r="AD924" s="235">
        <f t="shared" si="345"/>
        <v>0</v>
      </c>
      <c r="AE924" s="509">
        <v>41</v>
      </c>
      <c r="AF924" s="518"/>
      <c r="AG924" s="517"/>
      <c r="AH924" s="512"/>
      <c r="AI924" s="512"/>
      <c r="AJ924" s="513"/>
      <c r="AK924" s="235">
        <f t="shared" si="346"/>
        <v>0</v>
      </c>
      <c r="AL924" s="235">
        <f t="shared" si="347"/>
        <v>0</v>
      </c>
    </row>
    <row r="925" spans="1:38" x14ac:dyDescent="0.2">
      <c r="A925" s="509">
        <v>9</v>
      </c>
      <c r="B925" s="516"/>
      <c r="C925" s="517"/>
      <c r="D925" s="512"/>
      <c r="E925" s="512"/>
      <c r="F925" s="513"/>
      <c r="G925" s="235">
        <f t="shared" si="340"/>
        <v>0</v>
      </c>
      <c r="H925" s="235">
        <f t="shared" si="341"/>
        <v>0</v>
      </c>
      <c r="I925" s="235"/>
      <c r="O925" s="509">
        <v>20</v>
      </c>
      <c r="P925" s="518"/>
      <c r="Q925" s="517"/>
      <c r="R925" s="515"/>
      <c r="S925" s="512"/>
      <c r="T925" s="513"/>
      <c r="U925" s="235">
        <f t="shared" si="342"/>
        <v>0</v>
      </c>
      <c r="V925" s="235">
        <f t="shared" si="343"/>
        <v>0</v>
      </c>
      <c r="W925" s="509">
        <v>31</v>
      </c>
      <c r="X925" s="516"/>
      <c r="Y925" s="517"/>
      <c r="Z925" s="512"/>
      <c r="AA925" s="512"/>
      <c r="AB925" s="513"/>
      <c r="AC925" s="235">
        <f t="shared" si="344"/>
        <v>0</v>
      </c>
      <c r="AD925" s="235">
        <f t="shared" si="345"/>
        <v>0</v>
      </c>
      <c r="AE925" s="509">
        <v>42</v>
      </c>
      <c r="AF925" s="518"/>
      <c r="AG925" s="517"/>
      <c r="AH925" s="512"/>
      <c r="AI925" s="512"/>
      <c r="AJ925" s="513"/>
      <c r="AK925" s="235">
        <f t="shared" si="346"/>
        <v>0</v>
      </c>
      <c r="AL925" s="235">
        <f t="shared" si="347"/>
        <v>0</v>
      </c>
    </row>
    <row r="926" spans="1:38" x14ac:dyDescent="0.2">
      <c r="A926" s="509">
        <v>10</v>
      </c>
      <c r="B926" s="516"/>
      <c r="C926" s="517"/>
      <c r="D926" s="512"/>
      <c r="E926" s="512"/>
      <c r="F926" s="513"/>
      <c r="G926" s="235">
        <f t="shared" si="340"/>
        <v>0</v>
      </c>
      <c r="H926" s="235">
        <f t="shared" si="341"/>
        <v>0</v>
      </c>
      <c r="I926" s="235"/>
      <c r="O926" s="509">
        <v>21</v>
      </c>
      <c r="P926" s="518"/>
      <c r="Q926" s="517"/>
      <c r="R926" s="515"/>
      <c r="S926" s="512"/>
      <c r="T926" s="513"/>
      <c r="U926" s="235">
        <f t="shared" si="342"/>
        <v>0</v>
      </c>
      <c r="V926" s="235">
        <f t="shared" si="343"/>
        <v>0</v>
      </c>
      <c r="W926" s="509">
        <v>32</v>
      </c>
      <c r="X926" s="516"/>
      <c r="Y926" s="517"/>
      <c r="Z926" s="512"/>
      <c r="AA926" s="512"/>
      <c r="AB926" s="513"/>
      <c r="AC926" s="235">
        <f t="shared" si="344"/>
        <v>0</v>
      </c>
      <c r="AD926" s="235">
        <f t="shared" si="345"/>
        <v>0</v>
      </c>
      <c r="AE926" s="509">
        <v>43</v>
      </c>
      <c r="AF926" s="518"/>
      <c r="AG926" s="517"/>
      <c r="AH926" s="512"/>
      <c r="AI926" s="512"/>
      <c r="AJ926" s="513"/>
      <c r="AK926" s="235">
        <f t="shared" si="346"/>
        <v>0</v>
      </c>
      <c r="AL926" s="235">
        <f t="shared" si="347"/>
        <v>0</v>
      </c>
    </row>
    <row r="927" spans="1:38" ht="13.5" thickBot="1" x14ac:dyDescent="0.25">
      <c r="A927" s="509">
        <v>11</v>
      </c>
      <c r="B927" s="516"/>
      <c r="C927" s="517"/>
      <c r="D927" s="512"/>
      <c r="E927" s="512"/>
      <c r="F927" s="513"/>
      <c r="G927" s="235">
        <f t="shared" si="340"/>
        <v>0</v>
      </c>
      <c r="H927" s="235">
        <f t="shared" si="341"/>
        <v>0</v>
      </c>
      <c r="I927" s="235"/>
      <c r="O927" s="509">
        <v>22</v>
      </c>
      <c r="P927" s="518"/>
      <c r="Q927" s="517"/>
      <c r="R927" s="515"/>
      <c r="S927" s="512"/>
      <c r="T927" s="513"/>
      <c r="U927" s="235">
        <f t="shared" si="342"/>
        <v>0</v>
      </c>
      <c r="V927" s="235">
        <f t="shared" si="343"/>
        <v>0</v>
      </c>
      <c r="W927" s="509">
        <v>33</v>
      </c>
      <c r="X927" s="516"/>
      <c r="Y927" s="517"/>
      <c r="Z927" s="512"/>
      <c r="AA927" s="512"/>
      <c r="AB927" s="513"/>
      <c r="AC927" s="235">
        <f t="shared" si="344"/>
        <v>0</v>
      </c>
      <c r="AD927" s="235">
        <f t="shared" si="345"/>
        <v>0</v>
      </c>
      <c r="AE927" s="519"/>
      <c r="AF927" s="520"/>
      <c r="AG927" s="521"/>
      <c r="AH927" s="521"/>
      <c r="AI927" s="522" t="s">
        <v>3</v>
      </c>
      <c r="AJ927" s="523">
        <f>SUM(F917:F927)+SUM(T917:T927)+SUM(AJ917:AJ926)+SUM(AB917:AB927)</f>
        <v>0</v>
      </c>
      <c r="AK927" s="235"/>
      <c r="AL927" s="235"/>
    </row>
    <row r="928" spans="1:38" x14ac:dyDescent="0.2">
      <c r="P928" s="29"/>
      <c r="U928" s="459"/>
      <c r="AB928" s="29"/>
      <c r="AC928" s="459"/>
      <c r="AK928" s="459"/>
    </row>
    <row r="929" spans="1:38" x14ac:dyDescent="0.2">
      <c r="P929" s="29"/>
      <c r="U929" s="459"/>
      <c r="AB929" s="29"/>
      <c r="AC929" s="459"/>
      <c r="AK929" s="459"/>
    </row>
    <row r="930" spans="1:38" x14ac:dyDescent="0.2">
      <c r="P930" s="29"/>
      <c r="U930" s="459"/>
      <c r="AB930" s="29"/>
      <c r="AC930" s="459"/>
      <c r="AK930" s="459"/>
    </row>
    <row r="931" spans="1:38" x14ac:dyDescent="0.2">
      <c r="P931" s="29"/>
      <c r="U931" s="459"/>
      <c r="AB931" s="29"/>
      <c r="AC931" s="459"/>
      <c r="AK931" s="459"/>
    </row>
    <row r="932" spans="1:38" x14ac:dyDescent="0.2">
      <c r="P932" s="29"/>
      <c r="U932" s="459"/>
      <c r="AB932" s="29"/>
      <c r="AC932" s="459"/>
      <c r="AK932" s="459"/>
    </row>
    <row r="933" spans="1:38" x14ac:dyDescent="0.2">
      <c r="P933" s="29"/>
      <c r="U933" s="459"/>
      <c r="AB933" s="29"/>
      <c r="AC933" s="459"/>
      <c r="AK933" s="459"/>
    </row>
    <row r="934" spans="1:38" ht="13.5" thickBot="1" x14ac:dyDescent="0.25">
      <c r="P934" s="29"/>
      <c r="U934" s="459"/>
      <c r="AB934" s="29"/>
      <c r="AC934" s="459"/>
      <c r="AK934" s="459"/>
    </row>
    <row r="935" spans="1:38" ht="16.5" customHeight="1" thickBot="1" x14ac:dyDescent="0.25">
      <c r="A935" s="501">
        <v>44</v>
      </c>
      <c r="B935" s="502"/>
      <c r="C935" s="769" t="s">
        <v>33</v>
      </c>
      <c r="D935" s="769" t="s">
        <v>158</v>
      </c>
      <c r="E935" s="769" t="s">
        <v>34</v>
      </c>
      <c r="F935" s="504">
        <f>+$AJ947</f>
        <v>0</v>
      </c>
      <c r="G935" s="235"/>
      <c r="H935" s="235"/>
      <c r="I935" s="235"/>
      <c r="O935" s="501" t="s">
        <v>23</v>
      </c>
      <c r="P935" s="502"/>
      <c r="Q935" s="503" t="s">
        <v>33</v>
      </c>
      <c r="R935" s="769" t="s">
        <v>158</v>
      </c>
      <c r="S935" s="503" t="s">
        <v>34</v>
      </c>
      <c r="T935" s="504">
        <f>+$AJ947</f>
        <v>0</v>
      </c>
      <c r="U935" s="235"/>
      <c r="V935" s="235"/>
      <c r="W935" s="501">
        <v>40</v>
      </c>
      <c r="X935" s="502"/>
      <c r="Y935" s="769" t="s">
        <v>33</v>
      </c>
      <c r="Z935" s="769" t="s">
        <v>158</v>
      </c>
      <c r="AA935" s="769" t="s">
        <v>34</v>
      </c>
      <c r="AB935" s="504">
        <f>+$AJ947</f>
        <v>0</v>
      </c>
      <c r="AC935" s="235"/>
      <c r="AD935" s="235"/>
      <c r="AE935" s="772" t="s">
        <v>23</v>
      </c>
      <c r="AF935" s="502"/>
      <c r="AG935" s="769" t="s">
        <v>33</v>
      </c>
      <c r="AH935" s="769" t="s">
        <v>158</v>
      </c>
      <c r="AI935" s="769" t="s">
        <v>34</v>
      </c>
      <c r="AJ935" s="769" t="s">
        <v>18</v>
      </c>
      <c r="AK935" s="235"/>
      <c r="AL935" s="235"/>
    </row>
    <row r="936" spans="1:38" ht="25.5" x14ac:dyDescent="0.2">
      <c r="A936" s="505" t="s">
        <v>7</v>
      </c>
      <c r="B936" s="525" t="str">
        <f>+" אסמכתא " &amp; B128 &amp;"         חזרה לטבלה "</f>
        <v xml:space="preserve"> אסמכתא          חזרה לטבלה </v>
      </c>
      <c r="C936" s="771"/>
      <c r="D936" s="770"/>
      <c r="E936" s="771"/>
      <c r="F936" s="503" t="s">
        <v>18</v>
      </c>
      <c r="G936" s="235"/>
      <c r="H936" s="235"/>
      <c r="I936" s="235"/>
      <c r="O936" s="505"/>
      <c r="P936" s="525" t="str">
        <f>+" אסמכתא " &amp; B128 &amp;"         חזרה לטבלה "</f>
        <v xml:space="preserve"> אסמכתא          חזרה לטבלה </v>
      </c>
      <c r="Q936" s="507"/>
      <c r="R936" s="770"/>
      <c r="S936" s="507"/>
      <c r="T936" s="503" t="s">
        <v>18</v>
      </c>
      <c r="U936" s="235"/>
      <c r="V936" s="235"/>
      <c r="W936" s="505" t="s">
        <v>7</v>
      </c>
      <c r="X936" s="525" t="str">
        <f>+" אסמכתא " &amp; B128 &amp;"         חזרה לטבלה "</f>
        <v xml:space="preserve"> אסמכתא          חזרה לטבלה </v>
      </c>
      <c r="Y936" s="771"/>
      <c r="Z936" s="770"/>
      <c r="AA936" s="771"/>
      <c r="AB936" s="503" t="s">
        <v>18</v>
      </c>
      <c r="AC936" s="235"/>
      <c r="AD936" s="235"/>
      <c r="AE936" s="773"/>
      <c r="AF936" s="525" t="str">
        <f>+" אסמכתא " &amp; B128 &amp;"         חזרה לטבלה "</f>
        <v xml:space="preserve"> אסמכתא          חזרה לטבלה </v>
      </c>
      <c r="AG936" s="771"/>
      <c r="AH936" s="770"/>
      <c r="AI936" s="771"/>
      <c r="AJ936" s="771"/>
      <c r="AK936" s="235"/>
      <c r="AL936" s="235"/>
    </row>
    <row r="937" spans="1:38" x14ac:dyDescent="0.2">
      <c r="A937" s="509">
        <v>1</v>
      </c>
      <c r="B937" s="516"/>
      <c r="C937" s="517"/>
      <c r="D937" s="512"/>
      <c r="E937" s="512"/>
      <c r="F937" s="513"/>
      <c r="G937" s="235">
        <f t="shared" ref="G937:G947" si="348">IF(AND((COUNTA($C$46)=1),(COUNTA(F937)=1),($C$46&lt;&gt;0),(OR((E937&lt;$C$62),(E937&gt;($E$62+61))))),1,0)</f>
        <v>0</v>
      </c>
      <c r="H937" s="235">
        <f t="shared" ref="H937:H947" si="349">IF(AND((COUNTA($C$46)=1),(COUNTA(F937)=1),($C$46&lt;&gt;0),(OR((D937&lt;$C$62),(D937&gt;($E$62))))),1,0)</f>
        <v>0</v>
      </c>
      <c r="I937" s="235"/>
      <c r="O937" s="509">
        <v>12</v>
      </c>
      <c r="P937" s="518"/>
      <c r="Q937" s="517"/>
      <c r="R937" s="515"/>
      <c r="S937" s="512"/>
      <c r="T937" s="513"/>
      <c r="U937" s="235">
        <f t="shared" ref="U937:U947" si="350">IF(AND((COUNTA($C$46)=1),(COUNTA(T937)=1),($C$46&lt;&gt;0),(OR((S937&lt;$C$62),(S937&gt;($E$62+61))))),1,0)</f>
        <v>0</v>
      </c>
      <c r="V937" s="235">
        <f t="shared" ref="V937:V947" si="351">IF(AND((COUNTA($C$46)=1),(COUNTA(T937)=1),($C$46&lt;&gt;0),(OR((R937&lt;$C$62),(R937&gt;($E$62))))),1,0)</f>
        <v>0</v>
      </c>
      <c r="W937" s="509">
        <v>23</v>
      </c>
      <c r="X937" s="516"/>
      <c r="Y937" s="517"/>
      <c r="Z937" s="512"/>
      <c r="AA937" s="512"/>
      <c r="AB937" s="513"/>
      <c r="AC937" s="235">
        <f t="shared" ref="AC937:AC947" si="352">IF(AND((COUNTA($C$46)=1),(COUNTA(AB937)=1),($C$46&lt;&gt;0),(OR((AA937&lt;$C$62),(AA937&gt;($E$62+61))))),1,0)</f>
        <v>0</v>
      </c>
      <c r="AD937" s="235">
        <f t="shared" ref="AD937:AD947" si="353">IF(AND((COUNTA($C$46)=1),(COUNTA(AB937)=1),($C$46&lt;&gt;0),(OR((Z937&lt;$C$62),(Z937&gt;($E$62))))),1,0)</f>
        <v>0</v>
      </c>
      <c r="AE937" s="509">
        <v>34</v>
      </c>
      <c r="AF937" s="518"/>
      <c r="AG937" s="517"/>
      <c r="AH937" s="512"/>
      <c r="AI937" s="512"/>
      <c r="AJ937" s="513"/>
      <c r="AK937" s="235">
        <f t="shared" ref="AK937:AK946" si="354">IF(AND((COUNTA($C$46)=1),(COUNTA(AJ937)=1),($C$46&lt;&gt;0),(OR((AI937&lt;$C$62),(AI937&gt;($E$62+61))))),1,0)</f>
        <v>0</v>
      </c>
      <c r="AL937" s="235">
        <f t="shared" ref="AL937:AL946" si="355">IF(AND((COUNTA($C$46)=1),(COUNTA(AJ937)=1),($C$46&lt;&gt;0),(OR((AH937&lt;$C$62),(AH937&gt;($E$62))))),1,0)</f>
        <v>0</v>
      </c>
    </row>
    <row r="938" spans="1:38" x14ac:dyDescent="0.2">
      <c r="A938" s="509">
        <v>2</v>
      </c>
      <c r="B938" s="516"/>
      <c r="C938" s="517"/>
      <c r="D938" s="512"/>
      <c r="E938" s="512"/>
      <c r="F938" s="513"/>
      <c r="G938" s="235">
        <f t="shared" si="348"/>
        <v>0</v>
      </c>
      <c r="H938" s="235">
        <f t="shared" si="349"/>
        <v>0</v>
      </c>
      <c r="I938" s="235"/>
      <c r="O938" s="509">
        <v>13</v>
      </c>
      <c r="P938" s="518"/>
      <c r="Q938" s="517"/>
      <c r="R938" s="515"/>
      <c r="S938" s="512"/>
      <c r="T938" s="513"/>
      <c r="U938" s="235">
        <f t="shared" si="350"/>
        <v>0</v>
      </c>
      <c r="V938" s="235">
        <f t="shared" si="351"/>
        <v>0</v>
      </c>
      <c r="W938" s="509">
        <v>24</v>
      </c>
      <c r="X938" s="516"/>
      <c r="Y938" s="517"/>
      <c r="Z938" s="512"/>
      <c r="AA938" s="512"/>
      <c r="AB938" s="513"/>
      <c r="AC938" s="235">
        <f t="shared" si="352"/>
        <v>0</v>
      </c>
      <c r="AD938" s="235">
        <f t="shared" si="353"/>
        <v>0</v>
      </c>
      <c r="AE938" s="509">
        <v>35</v>
      </c>
      <c r="AF938" s="518"/>
      <c r="AG938" s="517"/>
      <c r="AH938" s="512"/>
      <c r="AI938" s="512"/>
      <c r="AJ938" s="513"/>
      <c r="AK938" s="235">
        <f t="shared" si="354"/>
        <v>0</v>
      </c>
      <c r="AL938" s="235">
        <f t="shared" si="355"/>
        <v>0</v>
      </c>
    </row>
    <row r="939" spans="1:38" x14ac:dyDescent="0.2">
      <c r="A939" s="509">
        <v>3</v>
      </c>
      <c r="B939" s="516"/>
      <c r="C939" s="517"/>
      <c r="D939" s="512"/>
      <c r="E939" s="512"/>
      <c r="F939" s="513"/>
      <c r="G939" s="235">
        <f t="shared" si="348"/>
        <v>0</v>
      </c>
      <c r="H939" s="235">
        <f t="shared" si="349"/>
        <v>0</v>
      </c>
      <c r="I939" s="235"/>
      <c r="O939" s="509">
        <v>14</v>
      </c>
      <c r="P939" s="518"/>
      <c r="Q939" s="517"/>
      <c r="R939" s="515"/>
      <c r="S939" s="512"/>
      <c r="T939" s="513"/>
      <c r="U939" s="235">
        <f t="shared" si="350"/>
        <v>0</v>
      </c>
      <c r="V939" s="235">
        <f t="shared" si="351"/>
        <v>0</v>
      </c>
      <c r="W939" s="509">
        <v>25</v>
      </c>
      <c r="X939" s="516"/>
      <c r="Y939" s="517"/>
      <c r="Z939" s="512"/>
      <c r="AA939" s="512"/>
      <c r="AB939" s="513"/>
      <c r="AC939" s="235">
        <f t="shared" si="352"/>
        <v>0</v>
      </c>
      <c r="AD939" s="235">
        <f t="shared" si="353"/>
        <v>0</v>
      </c>
      <c r="AE939" s="509">
        <v>36</v>
      </c>
      <c r="AF939" s="518"/>
      <c r="AG939" s="517"/>
      <c r="AH939" s="512"/>
      <c r="AI939" s="512"/>
      <c r="AJ939" s="513"/>
      <c r="AK939" s="235">
        <f t="shared" si="354"/>
        <v>0</v>
      </c>
      <c r="AL939" s="235">
        <f t="shared" si="355"/>
        <v>0</v>
      </c>
    </row>
    <row r="940" spans="1:38" x14ac:dyDescent="0.2">
      <c r="A940" s="509">
        <v>4</v>
      </c>
      <c r="B940" s="516"/>
      <c r="C940" s="517"/>
      <c r="D940" s="512"/>
      <c r="E940" s="512"/>
      <c r="F940" s="513"/>
      <c r="G940" s="235">
        <f t="shared" si="348"/>
        <v>0</v>
      </c>
      <c r="H940" s="235">
        <f t="shared" si="349"/>
        <v>0</v>
      </c>
      <c r="I940" s="235"/>
      <c r="O940" s="509">
        <v>15</v>
      </c>
      <c r="P940" s="518"/>
      <c r="Q940" s="517"/>
      <c r="R940" s="515"/>
      <c r="S940" s="512"/>
      <c r="T940" s="513"/>
      <c r="U940" s="235">
        <f t="shared" si="350"/>
        <v>0</v>
      </c>
      <c r="V940" s="235">
        <f t="shared" si="351"/>
        <v>0</v>
      </c>
      <c r="W940" s="509">
        <v>26</v>
      </c>
      <c r="X940" s="516"/>
      <c r="Y940" s="517"/>
      <c r="Z940" s="512"/>
      <c r="AA940" s="512"/>
      <c r="AB940" s="513"/>
      <c r="AC940" s="235">
        <f t="shared" si="352"/>
        <v>0</v>
      </c>
      <c r="AD940" s="235">
        <f t="shared" si="353"/>
        <v>0</v>
      </c>
      <c r="AE940" s="509">
        <v>37</v>
      </c>
      <c r="AF940" s="518"/>
      <c r="AG940" s="517"/>
      <c r="AH940" s="512"/>
      <c r="AI940" s="512"/>
      <c r="AJ940" s="513"/>
      <c r="AK940" s="235">
        <f t="shared" si="354"/>
        <v>0</v>
      </c>
      <c r="AL940" s="235">
        <f t="shared" si="355"/>
        <v>0</v>
      </c>
    </row>
    <row r="941" spans="1:38" x14ac:dyDescent="0.2">
      <c r="A941" s="509">
        <v>5</v>
      </c>
      <c r="B941" s="516"/>
      <c r="C941" s="517"/>
      <c r="D941" s="512"/>
      <c r="E941" s="512"/>
      <c r="F941" s="513"/>
      <c r="G941" s="235">
        <f t="shared" si="348"/>
        <v>0</v>
      </c>
      <c r="H941" s="235">
        <f t="shared" si="349"/>
        <v>0</v>
      </c>
      <c r="I941" s="235"/>
      <c r="O941" s="509">
        <v>16</v>
      </c>
      <c r="P941" s="518"/>
      <c r="Q941" s="517"/>
      <c r="R941" s="515"/>
      <c r="S941" s="512"/>
      <c r="T941" s="513"/>
      <c r="U941" s="235">
        <f t="shared" si="350"/>
        <v>0</v>
      </c>
      <c r="V941" s="235">
        <f t="shared" si="351"/>
        <v>0</v>
      </c>
      <c r="W941" s="509">
        <v>27</v>
      </c>
      <c r="X941" s="516"/>
      <c r="Y941" s="517"/>
      <c r="Z941" s="512"/>
      <c r="AA941" s="512"/>
      <c r="AB941" s="513"/>
      <c r="AC941" s="235">
        <f t="shared" si="352"/>
        <v>0</v>
      </c>
      <c r="AD941" s="235">
        <f t="shared" si="353"/>
        <v>0</v>
      </c>
      <c r="AE941" s="509">
        <v>38</v>
      </c>
      <c r="AF941" s="518"/>
      <c r="AG941" s="517"/>
      <c r="AH941" s="512"/>
      <c r="AI941" s="512"/>
      <c r="AJ941" s="513"/>
      <c r="AK941" s="235">
        <f t="shared" si="354"/>
        <v>0</v>
      </c>
      <c r="AL941" s="235">
        <f t="shared" si="355"/>
        <v>0</v>
      </c>
    </row>
    <row r="942" spans="1:38" x14ac:dyDescent="0.2">
      <c r="A942" s="509">
        <v>6</v>
      </c>
      <c r="B942" s="516"/>
      <c r="C942" s="517"/>
      <c r="D942" s="512"/>
      <c r="E942" s="512"/>
      <c r="F942" s="513"/>
      <c r="G942" s="235">
        <f t="shared" si="348"/>
        <v>0</v>
      </c>
      <c r="H942" s="235">
        <f t="shared" si="349"/>
        <v>0</v>
      </c>
      <c r="I942" s="235"/>
      <c r="O942" s="509">
        <v>17</v>
      </c>
      <c r="P942" s="518"/>
      <c r="Q942" s="517"/>
      <c r="R942" s="515"/>
      <c r="S942" s="512"/>
      <c r="T942" s="513"/>
      <c r="U942" s="235">
        <f t="shared" si="350"/>
        <v>0</v>
      </c>
      <c r="V942" s="235">
        <f t="shared" si="351"/>
        <v>0</v>
      </c>
      <c r="W942" s="509">
        <v>28</v>
      </c>
      <c r="X942" s="516"/>
      <c r="Y942" s="517"/>
      <c r="Z942" s="512"/>
      <c r="AA942" s="512"/>
      <c r="AB942" s="513"/>
      <c r="AC942" s="235">
        <f t="shared" si="352"/>
        <v>0</v>
      </c>
      <c r="AD942" s="235">
        <f t="shared" si="353"/>
        <v>0</v>
      </c>
      <c r="AE942" s="509">
        <v>39</v>
      </c>
      <c r="AF942" s="518"/>
      <c r="AG942" s="517"/>
      <c r="AH942" s="512"/>
      <c r="AI942" s="512"/>
      <c r="AJ942" s="513"/>
      <c r="AK942" s="235">
        <f t="shared" si="354"/>
        <v>0</v>
      </c>
      <c r="AL942" s="235">
        <f t="shared" si="355"/>
        <v>0</v>
      </c>
    </row>
    <row r="943" spans="1:38" x14ac:dyDescent="0.2">
      <c r="A943" s="509">
        <v>7</v>
      </c>
      <c r="B943" s="516"/>
      <c r="C943" s="517"/>
      <c r="D943" s="512"/>
      <c r="E943" s="512"/>
      <c r="F943" s="513"/>
      <c r="G943" s="235">
        <f t="shared" si="348"/>
        <v>0</v>
      </c>
      <c r="H943" s="235">
        <f t="shared" si="349"/>
        <v>0</v>
      </c>
      <c r="I943" s="235"/>
      <c r="O943" s="509">
        <v>18</v>
      </c>
      <c r="P943" s="518"/>
      <c r="Q943" s="517"/>
      <c r="R943" s="515"/>
      <c r="S943" s="512"/>
      <c r="T943" s="513"/>
      <c r="U943" s="235">
        <f t="shared" si="350"/>
        <v>0</v>
      </c>
      <c r="V943" s="235">
        <f t="shared" si="351"/>
        <v>0</v>
      </c>
      <c r="W943" s="509">
        <v>29</v>
      </c>
      <c r="X943" s="516"/>
      <c r="Y943" s="517"/>
      <c r="Z943" s="512"/>
      <c r="AA943" s="512"/>
      <c r="AB943" s="513"/>
      <c r="AC943" s="235">
        <f t="shared" si="352"/>
        <v>0</v>
      </c>
      <c r="AD943" s="235">
        <f t="shared" si="353"/>
        <v>0</v>
      </c>
      <c r="AE943" s="509">
        <v>40</v>
      </c>
      <c r="AF943" s="518"/>
      <c r="AG943" s="517"/>
      <c r="AH943" s="512"/>
      <c r="AI943" s="512"/>
      <c r="AJ943" s="513"/>
      <c r="AK943" s="235">
        <f t="shared" si="354"/>
        <v>0</v>
      </c>
      <c r="AL943" s="235">
        <f t="shared" si="355"/>
        <v>0</v>
      </c>
    </row>
    <row r="944" spans="1:38" x14ac:dyDescent="0.2">
      <c r="A944" s="509">
        <v>8</v>
      </c>
      <c r="B944" s="516"/>
      <c r="C944" s="517"/>
      <c r="D944" s="512"/>
      <c r="E944" s="512"/>
      <c r="F944" s="513"/>
      <c r="G944" s="235">
        <f t="shared" si="348"/>
        <v>0</v>
      </c>
      <c r="H944" s="235">
        <f t="shared" si="349"/>
        <v>0</v>
      </c>
      <c r="I944" s="235"/>
      <c r="O944" s="509">
        <v>19</v>
      </c>
      <c r="P944" s="518"/>
      <c r="Q944" s="517"/>
      <c r="R944" s="515"/>
      <c r="S944" s="512"/>
      <c r="T944" s="513"/>
      <c r="U944" s="235">
        <f t="shared" si="350"/>
        <v>0</v>
      </c>
      <c r="V944" s="235">
        <f t="shared" si="351"/>
        <v>0</v>
      </c>
      <c r="W944" s="509">
        <v>30</v>
      </c>
      <c r="X944" s="516"/>
      <c r="Y944" s="517"/>
      <c r="Z944" s="512"/>
      <c r="AA944" s="512"/>
      <c r="AB944" s="513"/>
      <c r="AC944" s="235">
        <f t="shared" si="352"/>
        <v>0</v>
      </c>
      <c r="AD944" s="235">
        <f t="shared" si="353"/>
        <v>0</v>
      </c>
      <c r="AE944" s="509">
        <v>41</v>
      </c>
      <c r="AF944" s="518"/>
      <c r="AG944" s="517"/>
      <c r="AH944" s="512"/>
      <c r="AI944" s="512"/>
      <c r="AJ944" s="513"/>
      <c r="AK944" s="235">
        <f t="shared" si="354"/>
        <v>0</v>
      </c>
      <c r="AL944" s="235">
        <f t="shared" si="355"/>
        <v>0</v>
      </c>
    </row>
    <row r="945" spans="1:38" x14ac:dyDescent="0.2">
      <c r="A945" s="509">
        <v>9</v>
      </c>
      <c r="B945" s="516"/>
      <c r="C945" s="517"/>
      <c r="D945" s="512"/>
      <c r="E945" s="512"/>
      <c r="F945" s="513"/>
      <c r="G945" s="235">
        <f t="shared" si="348"/>
        <v>0</v>
      </c>
      <c r="H945" s="235">
        <f t="shared" si="349"/>
        <v>0</v>
      </c>
      <c r="I945" s="235"/>
      <c r="O945" s="509">
        <v>20</v>
      </c>
      <c r="P945" s="518"/>
      <c r="Q945" s="517"/>
      <c r="R945" s="515"/>
      <c r="S945" s="512"/>
      <c r="T945" s="513"/>
      <c r="U945" s="235">
        <f t="shared" si="350"/>
        <v>0</v>
      </c>
      <c r="V945" s="235">
        <f t="shared" si="351"/>
        <v>0</v>
      </c>
      <c r="W945" s="509">
        <v>31</v>
      </c>
      <c r="X945" s="516"/>
      <c r="Y945" s="517"/>
      <c r="Z945" s="512"/>
      <c r="AA945" s="512"/>
      <c r="AB945" s="513"/>
      <c r="AC945" s="235">
        <f t="shared" si="352"/>
        <v>0</v>
      </c>
      <c r="AD945" s="235">
        <f t="shared" si="353"/>
        <v>0</v>
      </c>
      <c r="AE945" s="509">
        <v>42</v>
      </c>
      <c r="AF945" s="518"/>
      <c r="AG945" s="517"/>
      <c r="AH945" s="512"/>
      <c r="AI945" s="512"/>
      <c r="AJ945" s="513"/>
      <c r="AK945" s="235">
        <f t="shared" si="354"/>
        <v>0</v>
      </c>
      <c r="AL945" s="235">
        <f t="shared" si="355"/>
        <v>0</v>
      </c>
    </row>
    <row r="946" spans="1:38" x14ac:dyDescent="0.2">
      <c r="A946" s="509">
        <v>10</v>
      </c>
      <c r="B946" s="516"/>
      <c r="C946" s="517"/>
      <c r="D946" s="512"/>
      <c r="E946" s="512"/>
      <c r="F946" s="513"/>
      <c r="G946" s="235">
        <f t="shared" si="348"/>
        <v>0</v>
      </c>
      <c r="H946" s="235">
        <f t="shared" si="349"/>
        <v>0</v>
      </c>
      <c r="I946" s="235"/>
      <c r="O946" s="509">
        <v>21</v>
      </c>
      <c r="P946" s="518"/>
      <c r="Q946" s="517"/>
      <c r="R946" s="515"/>
      <c r="S946" s="512"/>
      <c r="T946" s="513"/>
      <c r="U946" s="235">
        <f t="shared" si="350"/>
        <v>0</v>
      </c>
      <c r="V946" s="235">
        <f t="shared" si="351"/>
        <v>0</v>
      </c>
      <c r="W946" s="509">
        <v>32</v>
      </c>
      <c r="X946" s="516"/>
      <c r="Y946" s="517"/>
      <c r="Z946" s="512"/>
      <c r="AA946" s="512"/>
      <c r="AB946" s="513"/>
      <c r="AC946" s="235">
        <f t="shared" si="352"/>
        <v>0</v>
      </c>
      <c r="AD946" s="235">
        <f t="shared" si="353"/>
        <v>0</v>
      </c>
      <c r="AE946" s="509">
        <v>43</v>
      </c>
      <c r="AF946" s="518"/>
      <c r="AG946" s="517"/>
      <c r="AH946" s="512"/>
      <c r="AI946" s="512"/>
      <c r="AJ946" s="513"/>
      <c r="AK946" s="235">
        <f t="shared" si="354"/>
        <v>0</v>
      </c>
      <c r="AL946" s="235">
        <f t="shared" si="355"/>
        <v>0</v>
      </c>
    </row>
    <row r="947" spans="1:38" ht="13.5" thickBot="1" x14ac:dyDescent="0.25">
      <c r="A947" s="509">
        <v>11</v>
      </c>
      <c r="B947" s="516"/>
      <c r="C947" s="517"/>
      <c r="D947" s="512"/>
      <c r="E947" s="512"/>
      <c r="F947" s="513"/>
      <c r="G947" s="235">
        <f t="shared" si="348"/>
        <v>0</v>
      </c>
      <c r="H947" s="235">
        <f t="shared" si="349"/>
        <v>0</v>
      </c>
      <c r="I947" s="235"/>
      <c r="O947" s="509">
        <v>22</v>
      </c>
      <c r="P947" s="518"/>
      <c r="Q947" s="517"/>
      <c r="R947" s="515"/>
      <c r="S947" s="512"/>
      <c r="T947" s="513"/>
      <c r="U947" s="235">
        <f t="shared" si="350"/>
        <v>0</v>
      </c>
      <c r="V947" s="235">
        <f t="shared" si="351"/>
        <v>0</v>
      </c>
      <c r="W947" s="509">
        <v>33</v>
      </c>
      <c r="X947" s="516"/>
      <c r="Y947" s="517"/>
      <c r="Z947" s="512"/>
      <c r="AA947" s="512"/>
      <c r="AB947" s="513"/>
      <c r="AC947" s="235">
        <f t="shared" si="352"/>
        <v>0</v>
      </c>
      <c r="AD947" s="235">
        <f t="shared" si="353"/>
        <v>0</v>
      </c>
      <c r="AE947" s="519"/>
      <c r="AF947" s="520"/>
      <c r="AG947" s="521"/>
      <c r="AH947" s="521"/>
      <c r="AI947" s="522" t="s">
        <v>3</v>
      </c>
      <c r="AJ947" s="523">
        <f>SUM(F937:F947)+SUM(T937:T947)+SUM(AJ937:AJ946)+SUM(AB937:AB947)</f>
        <v>0</v>
      </c>
      <c r="AK947" s="235"/>
      <c r="AL947" s="235"/>
    </row>
    <row r="948" spans="1:38" x14ac:dyDescent="0.2">
      <c r="P948" s="29"/>
      <c r="U948" s="459"/>
      <c r="AB948" s="29"/>
      <c r="AC948" s="459"/>
      <c r="AK948" s="459"/>
    </row>
    <row r="949" spans="1:38" x14ac:dyDescent="0.2">
      <c r="P949" s="29"/>
      <c r="U949" s="459"/>
      <c r="AB949" s="29"/>
      <c r="AC949" s="459"/>
      <c r="AK949" s="459"/>
    </row>
    <row r="950" spans="1:38" x14ac:dyDescent="0.2">
      <c r="P950" s="29"/>
      <c r="U950" s="459"/>
      <c r="AB950" s="29"/>
      <c r="AC950" s="459"/>
      <c r="AK950" s="459"/>
    </row>
    <row r="951" spans="1:38" x14ac:dyDescent="0.2">
      <c r="P951" s="29"/>
      <c r="U951" s="459"/>
      <c r="AB951" s="29"/>
      <c r="AC951" s="459"/>
      <c r="AK951" s="459"/>
    </row>
    <row r="952" spans="1:38" x14ac:dyDescent="0.2">
      <c r="P952" s="29"/>
      <c r="U952" s="459"/>
      <c r="AB952" s="29"/>
      <c r="AC952" s="459"/>
      <c r="AK952" s="459"/>
    </row>
    <row r="953" spans="1:38" x14ac:dyDescent="0.2">
      <c r="P953" s="29"/>
      <c r="U953" s="459"/>
      <c r="AB953" s="29"/>
      <c r="AC953" s="459"/>
      <c r="AK953" s="459"/>
    </row>
    <row r="954" spans="1:38" ht="13.5" thickBot="1" x14ac:dyDescent="0.25">
      <c r="P954" s="29"/>
      <c r="U954" s="459"/>
      <c r="AB954" s="29"/>
      <c r="AC954" s="459"/>
      <c r="AK954" s="459"/>
    </row>
    <row r="955" spans="1:38" ht="16.5" customHeight="1" thickBot="1" x14ac:dyDescent="0.25">
      <c r="A955" s="501">
        <v>45</v>
      </c>
      <c r="B955" s="502"/>
      <c r="C955" s="769" t="s">
        <v>33</v>
      </c>
      <c r="D955" s="769" t="s">
        <v>158</v>
      </c>
      <c r="E955" s="769" t="s">
        <v>34</v>
      </c>
      <c r="F955" s="504">
        <f>+$AJ967</f>
        <v>0</v>
      </c>
      <c r="G955" s="235"/>
      <c r="H955" s="235"/>
      <c r="I955" s="235"/>
      <c r="O955" s="501" t="s">
        <v>23</v>
      </c>
      <c r="P955" s="502"/>
      <c r="Q955" s="503" t="s">
        <v>33</v>
      </c>
      <c r="R955" s="769" t="s">
        <v>158</v>
      </c>
      <c r="S955" s="503" t="s">
        <v>34</v>
      </c>
      <c r="T955" s="504">
        <f>+$AJ967</f>
        <v>0</v>
      </c>
      <c r="U955" s="235"/>
      <c r="V955" s="235"/>
      <c r="W955" s="501">
        <v>40</v>
      </c>
      <c r="X955" s="502"/>
      <c r="Y955" s="769" t="s">
        <v>33</v>
      </c>
      <c r="Z955" s="769" t="s">
        <v>158</v>
      </c>
      <c r="AA955" s="769" t="s">
        <v>34</v>
      </c>
      <c r="AB955" s="504">
        <f>+$AJ967</f>
        <v>0</v>
      </c>
      <c r="AC955" s="235"/>
      <c r="AD955" s="235"/>
      <c r="AE955" s="772" t="s">
        <v>23</v>
      </c>
      <c r="AF955" s="502"/>
      <c r="AG955" s="769" t="s">
        <v>33</v>
      </c>
      <c r="AH955" s="769" t="s">
        <v>158</v>
      </c>
      <c r="AI955" s="769" t="s">
        <v>34</v>
      </c>
      <c r="AJ955" s="769" t="s">
        <v>18</v>
      </c>
      <c r="AK955" s="235"/>
      <c r="AL955" s="235"/>
    </row>
    <row r="956" spans="1:38" ht="25.5" x14ac:dyDescent="0.2">
      <c r="A956" s="505" t="s">
        <v>7</v>
      </c>
      <c r="B956" s="525" t="str">
        <f>+" אסמכתא " &amp; B148 &amp;"         חזרה לטבלה "</f>
        <v xml:space="preserve"> אסמכתא          חזרה לטבלה </v>
      </c>
      <c r="C956" s="771"/>
      <c r="D956" s="770"/>
      <c r="E956" s="771"/>
      <c r="F956" s="503" t="s">
        <v>18</v>
      </c>
      <c r="G956" s="235"/>
      <c r="H956" s="235"/>
      <c r="I956" s="235"/>
      <c r="O956" s="505"/>
      <c r="P956" s="525" t="str">
        <f>+" אסמכתא " &amp; B148 &amp;"         חזרה לטבלה "</f>
        <v xml:space="preserve"> אסמכתא          חזרה לטבלה </v>
      </c>
      <c r="Q956" s="507"/>
      <c r="R956" s="770"/>
      <c r="S956" s="507"/>
      <c r="T956" s="503" t="s">
        <v>18</v>
      </c>
      <c r="U956" s="235"/>
      <c r="V956" s="235"/>
      <c r="W956" s="505" t="s">
        <v>7</v>
      </c>
      <c r="X956" s="525" t="str">
        <f>+" אסמכתא " &amp; B148 &amp;"         חזרה לטבלה "</f>
        <v xml:space="preserve"> אסמכתא          חזרה לטבלה </v>
      </c>
      <c r="Y956" s="771"/>
      <c r="Z956" s="770"/>
      <c r="AA956" s="771"/>
      <c r="AB956" s="503" t="s">
        <v>18</v>
      </c>
      <c r="AC956" s="235"/>
      <c r="AD956" s="235"/>
      <c r="AE956" s="773"/>
      <c r="AF956" s="525" t="str">
        <f>+" אסמכתא " &amp; B148 &amp;"         חזרה לטבלה "</f>
        <v xml:space="preserve"> אסמכתא          חזרה לטבלה </v>
      </c>
      <c r="AG956" s="771"/>
      <c r="AH956" s="770"/>
      <c r="AI956" s="771"/>
      <c r="AJ956" s="771"/>
      <c r="AK956" s="235"/>
      <c r="AL956" s="235"/>
    </row>
    <row r="957" spans="1:38" x14ac:dyDescent="0.2">
      <c r="A957" s="509">
        <v>1</v>
      </c>
      <c r="B957" s="516"/>
      <c r="C957" s="517"/>
      <c r="D957" s="512"/>
      <c r="E957" s="512"/>
      <c r="F957" s="513"/>
      <c r="G957" s="235">
        <f t="shared" ref="G957:G967" si="356">IF(AND((COUNTA($C$47)=1),(COUNTA(F957)=1),($C$47&lt;&gt;0),(OR((E957&lt;$C$62),(E957&gt;($E$62+61))))),1,0)</f>
        <v>0</v>
      </c>
      <c r="H957" s="235">
        <f t="shared" ref="H957:H967" si="357">IF(AND((COUNTA($C$47)=1),(COUNTA(F957)=1),($C$47&lt;&gt;0),(OR((D957&lt;$C$62),(D957&gt;($E$62))))),1,0)</f>
        <v>0</v>
      </c>
      <c r="I957" s="235"/>
      <c r="O957" s="509">
        <v>12</v>
      </c>
      <c r="P957" s="518"/>
      <c r="Q957" s="517"/>
      <c r="R957" s="515"/>
      <c r="S957" s="512"/>
      <c r="T957" s="513"/>
      <c r="U957" s="235">
        <f t="shared" ref="U957:U967" si="358">IF(AND((COUNTA($C$47)=1),(COUNTA(T957)=1),($C$47&lt;&gt;0),(OR((S957&lt;$C$62),(S957&gt;($E$62+61))))),1,0)</f>
        <v>0</v>
      </c>
      <c r="V957" s="235">
        <f t="shared" ref="V957:V967" si="359">IF(AND((COUNTA($C$47)=1),(COUNTA(T957)=1),($C$47&lt;&gt;0),(OR((R957&lt;$C$62),(R957&gt;($E$62))))),1,0)</f>
        <v>0</v>
      </c>
      <c r="W957" s="509">
        <v>23</v>
      </c>
      <c r="X957" s="516"/>
      <c r="Y957" s="517"/>
      <c r="Z957" s="512"/>
      <c r="AA957" s="512"/>
      <c r="AB957" s="513"/>
      <c r="AC957" s="235">
        <f t="shared" ref="AC957:AC967" si="360">IF(AND((COUNTA($C$47)=1),(COUNTA(AB957)=1),($C$47&lt;&gt;0),(OR((AA957&lt;$C$62),(AA957&gt;($E$62+61))))),1,0)</f>
        <v>0</v>
      </c>
      <c r="AD957" s="235">
        <f t="shared" ref="AD957:AD967" si="361">IF(AND((COUNTA($C$47)=1),(COUNTA(AB957)=1),($C$47&lt;&gt;0),(OR((Z957&lt;$C$62),(Z957&gt;($E$62))))),1,0)</f>
        <v>0</v>
      </c>
      <c r="AE957" s="509">
        <v>34</v>
      </c>
      <c r="AF957" s="518"/>
      <c r="AG957" s="517"/>
      <c r="AH957" s="512"/>
      <c r="AI957" s="512"/>
      <c r="AJ957" s="513"/>
      <c r="AK957" s="235">
        <f t="shared" ref="AK957:AK966" si="362">IF(AND((COUNTA($C$47)=1),(COUNTA(AJ957)=1),($C$47&lt;&gt;0),(OR((AI957&lt;$C$62),(AI957&gt;($E$62+61))))),1,0)</f>
        <v>0</v>
      </c>
      <c r="AL957" s="235">
        <f t="shared" ref="AL957:AL966" si="363">IF(AND((COUNTA($C$47)=1),(COUNTA(AJ957)=1),($C$47&lt;&gt;0),(OR((AH957&lt;$C$62),(AH957&gt;($E$62))))),1,0)</f>
        <v>0</v>
      </c>
    </row>
    <row r="958" spans="1:38" x14ac:dyDescent="0.2">
      <c r="A958" s="509">
        <v>2</v>
      </c>
      <c r="B958" s="516"/>
      <c r="C958" s="517"/>
      <c r="D958" s="512"/>
      <c r="E958" s="512"/>
      <c r="F958" s="513"/>
      <c r="G958" s="235">
        <f t="shared" si="356"/>
        <v>0</v>
      </c>
      <c r="H958" s="235">
        <f t="shared" si="357"/>
        <v>0</v>
      </c>
      <c r="I958" s="235"/>
      <c r="O958" s="509">
        <v>13</v>
      </c>
      <c r="P958" s="518"/>
      <c r="Q958" s="517"/>
      <c r="R958" s="515"/>
      <c r="S958" s="512"/>
      <c r="T958" s="513"/>
      <c r="U958" s="235">
        <f t="shared" si="358"/>
        <v>0</v>
      </c>
      <c r="V958" s="235">
        <f t="shared" si="359"/>
        <v>0</v>
      </c>
      <c r="W958" s="509">
        <v>24</v>
      </c>
      <c r="X958" s="516"/>
      <c r="Y958" s="517"/>
      <c r="Z958" s="512"/>
      <c r="AA958" s="512"/>
      <c r="AB958" s="513"/>
      <c r="AC958" s="235">
        <f t="shared" si="360"/>
        <v>0</v>
      </c>
      <c r="AD958" s="235">
        <f t="shared" si="361"/>
        <v>0</v>
      </c>
      <c r="AE958" s="509">
        <v>35</v>
      </c>
      <c r="AF958" s="518"/>
      <c r="AG958" s="517"/>
      <c r="AH958" s="512"/>
      <c r="AI958" s="512"/>
      <c r="AJ958" s="513"/>
      <c r="AK958" s="235">
        <f t="shared" si="362"/>
        <v>0</v>
      </c>
      <c r="AL958" s="235">
        <f t="shared" si="363"/>
        <v>0</v>
      </c>
    </row>
    <row r="959" spans="1:38" x14ac:dyDescent="0.2">
      <c r="A959" s="509">
        <v>3</v>
      </c>
      <c r="B959" s="516"/>
      <c r="C959" s="517"/>
      <c r="D959" s="512"/>
      <c r="E959" s="512"/>
      <c r="F959" s="513"/>
      <c r="G959" s="235">
        <f t="shared" si="356"/>
        <v>0</v>
      </c>
      <c r="H959" s="235">
        <f t="shared" si="357"/>
        <v>0</v>
      </c>
      <c r="I959" s="235"/>
      <c r="O959" s="509">
        <v>14</v>
      </c>
      <c r="P959" s="518"/>
      <c r="Q959" s="517"/>
      <c r="R959" s="515"/>
      <c r="S959" s="512"/>
      <c r="T959" s="513"/>
      <c r="U959" s="235">
        <f t="shared" si="358"/>
        <v>0</v>
      </c>
      <c r="V959" s="235">
        <f t="shared" si="359"/>
        <v>0</v>
      </c>
      <c r="W959" s="509">
        <v>25</v>
      </c>
      <c r="X959" s="516"/>
      <c r="Y959" s="517"/>
      <c r="Z959" s="512"/>
      <c r="AA959" s="512"/>
      <c r="AB959" s="513"/>
      <c r="AC959" s="235">
        <f t="shared" si="360"/>
        <v>0</v>
      </c>
      <c r="AD959" s="235">
        <f t="shared" si="361"/>
        <v>0</v>
      </c>
      <c r="AE959" s="509">
        <v>36</v>
      </c>
      <c r="AF959" s="518"/>
      <c r="AG959" s="517"/>
      <c r="AH959" s="512"/>
      <c r="AI959" s="512"/>
      <c r="AJ959" s="513"/>
      <c r="AK959" s="235">
        <f t="shared" si="362"/>
        <v>0</v>
      </c>
      <c r="AL959" s="235">
        <f t="shared" si="363"/>
        <v>0</v>
      </c>
    </row>
    <row r="960" spans="1:38" x14ac:dyDescent="0.2">
      <c r="A960" s="509">
        <v>4</v>
      </c>
      <c r="B960" s="516"/>
      <c r="C960" s="517"/>
      <c r="D960" s="512"/>
      <c r="E960" s="512"/>
      <c r="F960" s="513"/>
      <c r="G960" s="235">
        <f t="shared" si="356"/>
        <v>0</v>
      </c>
      <c r="H960" s="235">
        <f t="shared" si="357"/>
        <v>0</v>
      </c>
      <c r="I960" s="235"/>
      <c r="O960" s="509">
        <v>15</v>
      </c>
      <c r="P960" s="518"/>
      <c r="Q960" s="517"/>
      <c r="R960" s="515"/>
      <c r="S960" s="512"/>
      <c r="T960" s="513"/>
      <c r="U960" s="235">
        <f t="shared" si="358"/>
        <v>0</v>
      </c>
      <c r="V960" s="235">
        <f t="shared" si="359"/>
        <v>0</v>
      </c>
      <c r="W960" s="509">
        <v>26</v>
      </c>
      <c r="X960" s="516"/>
      <c r="Y960" s="517"/>
      <c r="Z960" s="512"/>
      <c r="AA960" s="512"/>
      <c r="AB960" s="513"/>
      <c r="AC960" s="235">
        <f t="shared" si="360"/>
        <v>0</v>
      </c>
      <c r="AD960" s="235">
        <f t="shared" si="361"/>
        <v>0</v>
      </c>
      <c r="AE960" s="509">
        <v>37</v>
      </c>
      <c r="AF960" s="518"/>
      <c r="AG960" s="517"/>
      <c r="AH960" s="512"/>
      <c r="AI960" s="512"/>
      <c r="AJ960" s="513"/>
      <c r="AK960" s="235">
        <f t="shared" si="362"/>
        <v>0</v>
      </c>
      <c r="AL960" s="235">
        <f t="shared" si="363"/>
        <v>0</v>
      </c>
    </row>
    <row r="961" spans="1:38" x14ac:dyDescent="0.2">
      <c r="A961" s="509">
        <v>5</v>
      </c>
      <c r="B961" s="516"/>
      <c r="C961" s="517"/>
      <c r="D961" s="512"/>
      <c r="E961" s="512"/>
      <c r="F961" s="513"/>
      <c r="G961" s="235">
        <f t="shared" si="356"/>
        <v>0</v>
      </c>
      <c r="H961" s="235">
        <f t="shared" si="357"/>
        <v>0</v>
      </c>
      <c r="I961" s="235"/>
      <c r="O961" s="509">
        <v>16</v>
      </c>
      <c r="P961" s="518"/>
      <c r="Q961" s="517"/>
      <c r="R961" s="515"/>
      <c r="S961" s="512"/>
      <c r="T961" s="513"/>
      <c r="U961" s="235">
        <f t="shared" si="358"/>
        <v>0</v>
      </c>
      <c r="V961" s="235">
        <f t="shared" si="359"/>
        <v>0</v>
      </c>
      <c r="W961" s="509">
        <v>27</v>
      </c>
      <c r="X961" s="516"/>
      <c r="Y961" s="517"/>
      <c r="Z961" s="512"/>
      <c r="AA961" s="512"/>
      <c r="AB961" s="513"/>
      <c r="AC961" s="235">
        <f t="shared" si="360"/>
        <v>0</v>
      </c>
      <c r="AD961" s="235">
        <f t="shared" si="361"/>
        <v>0</v>
      </c>
      <c r="AE961" s="509">
        <v>38</v>
      </c>
      <c r="AF961" s="518"/>
      <c r="AG961" s="517"/>
      <c r="AH961" s="512"/>
      <c r="AI961" s="512"/>
      <c r="AJ961" s="513"/>
      <c r="AK961" s="235">
        <f t="shared" si="362"/>
        <v>0</v>
      </c>
      <c r="AL961" s="235">
        <f t="shared" si="363"/>
        <v>0</v>
      </c>
    </row>
    <row r="962" spans="1:38" x14ac:dyDescent="0.2">
      <c r="A962" s="509">
        <v>6</v>
      </c>
      <c r="B962" s="516"/>
      <c r="C962" s="517"/>
      <c r="D962" s="512"/>
      <c r="E962" s="512"/>
      <c r="F962" s="513"/>
      <c r="G962" s="235">
        <f t="shared" si="356"/>
        <v>0</v>
      </c>
      <c r="H962" s="235">
        <f t="shared" si="357"/>
        <v>0</v>
      </c>
      <c r="I962" s="235"/>
      <c r="O962" s="509">
        <v>17</v>
      </c>
      <c r="P962" s="518"/>
      <c r="Q962" s="517"/>
      <c r="R962" s="515"/>
      <c r="S962" s="512"/>
      <c r="T962" s="513"/>
      <c r="U962" s="235">
        <f t="shared" si="358"/>
        <v>0</v>
      </c>
      <c r="V962" s="235">
        <f t="shared" si="359"/>
        <v>0</v>
      </c>
      <c r="W962" s="509">
        <v>28</v>
      </c>
      <c r="X962" s="516"/>
      <c r="Y962" s="517"/>
      <c r="Z962" s="512"/>
      <c r="AA962" s="512"/>
      <c r="AB962" s="513"/>
      <c r="AC962" s="235">
        <f t="shared" si="360"/>
        <v>0</v>
      </c>
      <c r="AD962" s="235">
        <f t="shared" si="361"/>
        <v>0</v>
      </c>
      <c r="AE962" s="509">
        <v>39</v>
      </c>
      <c r="AF962" s="518"/>
      <c r="AG962" s="517"/>
      <c r="AH962" s="512"/>
      <c r="AI962" s="512"/>
      <c r="AJ962" s="513"/>
      <c r="AK962" s="235">
        <f t="shared" si="362"/>
        <v>0</v>
      </c>
      <c r="AL962" s="235">
        <f t="shared" si="363"/>
        <v>0</v>
      </c>
    </row>
    <row r="963" spans="1:38" x14ac:dyDescent="0.2">
      <c r="A963" s="509">
        <v>7</v>
      </c>
      <c r="B963" s="516"/>
      <c r="C963" s="517"/>
      <c r="D963" s="512"/>
      <c r="E963" s="512"/>
      <c r="F963" s="513"/>
      <c r="G963" s="235">
        <f t="shared" si="356"/>
        <v>0</v>
      </c>
      <c r="H963" s="235">
        <f t="shared" si="357"/>
        <v>0</v>
      </c>
      <c r="I963" s="235"/>
      <c r="O963" s="509">
        <v>18</v>
      </c>
      <c r="P963" s="518"/>
      <c r="Q963" s="517"/>
      <c r="R963" s="515"/>
      <c r="S963" s="512"/>
      <c r="T963" s="513"/>
      <c r="U963" s="235">
        <f t="shared" si="358"/>
        <v>0</v>
      </c>
      <c r="V963" s="235">
        <f t="shared" si="359"/>
        <v>0</v>
      </c>
      <c r="W963" s="509">
        <v>29</v>
      </c>
      <c r="X963" s="516"/>
      <c r="Y963" s="517"/>
      <c r="Z963" s="512"/>
      <c r="AA963" s="512"/>
      <c r="AB963" s="513"/>
      <c r="AC963" s="235">
        <f t="shared" si="360"/>
        <v>0</v>
      </c>
      <c r="AD963" s="235">
        <f t="shared" si="361"/>
        <v>0</v>
      </c>
      <c r="AE963" s="509">
        <v>40</v>
      </c>
      <c r="AF963" s="518"/>
      <c r="AG963" s="517"/>
      <c r="AH963" s="512"/>
      <c r="AI963" s="512"/>
      <c r="AJ963" s="513"/>
      <c r="AK963" s="235">
        <f t="shared" si="362"/>
        <v>0</v>
      </c>
      <c r="AL963" s="235">
        <f t="shared" si="363"/>
        <v>0</v>
      </c>
    </row>
    <row r="964" spans="1:38" x14ac:dyDescent="0.2">
      <c r="A964" s="509">
        <v>8</v>
      </c>
      <c r="B964" s="516"/>
      <c r="C964" s="517"/>
      <c r="D964" s="512"/>
      <c r="E964" s="512"/>
      <c r="F964" s="513"/>
      <c r="G964" s="235">
        <f t="shared" si="356"/>
        <v>0</v>
      </c>
      <c r="H964" s="235">
        <f t="shared" si="357"/>
        <v>0</v>
      </c>
      <c r="I964" s="235"/>
      <c r="O964" s="509">
        <v>19</v>
      </c>
      <c r="P964" s="518"/>
      <c r="Q964" s="517"/>
      <c r="R964" s="515"/>
      <c r="S964" s="512"/>
      <c r="T964" s="513"/>
      <c r="U964" s="235">
        <f t="shared" si="358"/>
        <v>0</v>
      </c>
      <c r="V964" s="235">
        <f t="shared" si="359"/>
        <v>0</v>
      </c>
      <c r="W964" s="509">
        <v>30</v>
      </c>
      <c r="X964" s="516"/>
      <c r="Y964" s="517"/>
      <c r="Z964" s="512"/>
      <c r="AA964" s="512"/>
      <c r="AB964" s="513"/>
      <c r="AC964" s="235">
        <f t="shared" si="360"/>
        <v>0</v>
      </c>
      <c r="AD964" s="235">
        <f t="shared" si="361"/>
        <v>0</v>
      </c>
      <c r="AE964" s="509">
        <v>41</v>
      </c>
      <c r="AF964" s="518"/>
      <c r="AG964" s="517"/>
      <c r="AH964" s="512"/>
      <c r="AI964" s="512"/>
      <c r="AJ964" s="513"/>
      <c r="AK964" s="235">
        <f t="shared" si="362"/>
        <v>0</v>
      </c>
      <c r="AL964" s="235">
        <f t="shared" si="363"/>
        <v>0</v>
      </c>
    </row>
    <row r="965" spans="1:38" x14ac:dyDescent="0.2">
      <c r="A965" s="509">
        <v>9</v>
      </c>
      <c r="B965" s="516"/>
      <c r="C965" s="517"/>
      <c r="D965" s="512"/>
      <c r="E965" s="512"/>
      <c r="F965" s="513"/>
      <c r="G965" s="235">
        <f t="shared" si="356"/>
        <v>0</v>
      </c>
      <c r="H965" s="235">
        <f t="shared" si="357"/>
        <v>0</v>
      </c>
      <c r="I965" s="235"/>
      <c r="O965" s="509">
        <v>20</v>
      </c>
      <c r="P965" s="518"/>
      <c r="Q965" s="517"/>
      <c r="R965" s="515"/>
      <c r="S965" s="512"/>
      <c r="T965" s="513"/>
      <c r="U965" s="235">
        <f t="shared" si="358"/>
        <v>0</v>
      </c>
      <c r="V965" s="235">
        <f t="shared" si="359"/>
        <v>0</v>
      </c>
      <c r="W965" s="509">
        <v>31</v>
      </c>
      <c r="X965" s="516"/>
      <c r="Y965" s="517"/>
      <c r="Z965" s="512"/>
      <c r="AA965" s="512"/>
      <c r="AB965" s="513"/>
      <c r="AC965" s="235">
        <f t="shared" si="360"/>
        <v>0</v>
      </c>
      <c r="AD965" s="235">
        <f t="shared" si="361"/>
        <v>0</v>
      </c>
      <c r="AE965" s="509">
        <v>42</v>
      </c>
      <c r="AF965" s="518"/>
      <c r="AG965" s="517"/>
      <c r="AH965" s="512"/>
      <c r="AI965" s="512"/>
      <c r="AJ965" s="513"/>
      <c r="AK965" s="235">
        <f t="shared" si="362"/>
        <v>0</v>
      </c>
      <c r="AL965" s="235">
        <f t="shared" si="363"/>
        <v>0</v>
      </c>
    </row>
    <row r="966" spans="1:38" x14ac:dyDescent="0.2">
      <c r="A966" s="509">
        <v>10</v>
      </c>
      <c r="B966" s="516"/>
      <c r="C966" s="517"/>
      <c r="D966" s="512"/>
      <c r="E966" s="512"/>
      <c r="F966" s="513"/>
      <c r="G966" s="235">
        <f t="shared" si="356"/>
        <v>0</v>
      </c>
      <c r="H966" s="235">
        <f t="shared" si="357"/>
        <v>0</v>
      </c>
      <c r="I966" s="235"/>
      <c r="O966" s="509">
        <v>21</v>
      </c>
      <c r="P966" s="518"/>
      <c r="Q966" s="517"/>
      <c r="R966" s="515"/>
      <c r="S966" s="512"/>
      <c r="T966" s="513"/>
      <c r="U966" s="235">
        <f t="shared" si="358"/>
        <v>0</v>
      </c>
      <c r="V966" s="235">
        <f t="shared" si="359"/>
        <v>0</v>
      </c>
      <c r="W966" s="509">
        <v>32</v>
      </c>
      <c r="X966" s="516"/>
      <c r="Y966" s="517"/>
      <c r="Z966" s="512"/>
      <c r="AA966" s="512"/>
      <c r="AB966" s="513"/>
      <c r="AC966" s="235">
        <f t="shared" si="360"/>
        <v>0</v>
      </c>
      <c r="AD966" s="235">
        <f t="shared" si="361"/>
        <v>0</v>
      </c>
      <c r="AE966" s="509">
        <v>43</v>
      </c>
      <c r="AF966" s="518"/>
      <c r="AG966" s="517"/>
      <c r="AH966" s="512"/>
      <c r="AI966" s="512"/>
      <c r="AJ966" s="513"/>
      <c r="AK966" s="235">
        <f t="shared" si="362"/>
        <v>0</v>
      </c>
      <c r="AL966" s="235">
        <f t="shared" si="363"/>
        <v>0</v>
      </c>
    </row>
    <row r="967" spans="1:38" ht="13.5" thickBot="1" x14ac:dyDescent="0.25">
      <c r="A967" s="509">
        <v>11</v>
      </c>
      <c r="B967" s="516"/>
      <c r="C967" s="517"/>
      <c r="D967" s="512"/>
      <c r="E967" s="512"/>
      <c r="F967" s="513"/>
      <c r="G967" s="235">
        <f t="shared" si="356"/>
        <v>0</v>
      </c>
      <c r="H967" s="235">
        <f t="shared" si="357"/>
        <v>0</v>
      </c>
      <c r="I967" s="235"/>
      <c r="O967" s="509">
        <v>22</v>
      </c>
      <c r="P967" s="518"/>
      <c r="Q967" s="517"/>
      <c r="R967" s="515"/>
      <c r="S967" s="512"/>
      <c r="T967" s="513"/>
      <c r="U967" s="235">
        <f t="shared" si="358"/>
        <v>0</v>
      </c>
      <c r="V967" s="235">
        <f t="shared" si="359"/>
        <v>0</v>
      </c>
      <c r="W967" s="509">
        <v>33</v>
      </c>
      <c r="X967" s="516"/>
      <c r="Y967" s="517"/>
      <c r="Z967" s="512"/>
      <c r="AA967" s="512"/>
      <c r="AB967" s="513"/>
      <c r="AC967" s="235">
        <f t="shared" si="360"/>
        <v>0</v>
      </c>
      <c r="AD967" s="235">
        <f t="shared" si="361"/>
        <v>0</v>
      </c>
      <c r="AE967" s="519"/>
      <c r="AF967" s="520"/>
      <c r="AG967" s="521"/>
      <c r="AH967" s="521"/>
      <c r="AI967" s="522" t="s">
        <v>3</v>
      </c>
      <c r="AJ967" s="523">
        <f>SUM(F957:F967)+SUM(T957:T967)+SUM(AJ957:AJ966)+SUM(AB957:AB967)</f>
        <v>0</v>
      </c>
      <c r="AK967" s="235"/>
      <c r="AL967" s="235"/>
    </row>
    <row r="968" spans="1:38" x14ac:dyDescent="0.2">
      <c r="P968" s="29"/>
      <c r="U968" s="459"/>
      <c r="AB968" s="29"/>
      <c r="AC968" s="459"/>
      <c r="AK968" s="459"/>
    </row>
    <row r="969" spans="1:38" x14ac:dyDescent="0.2">
      <c r="P969" s="29"/>
      <c r="U969" s="459"/>
      <c r="AB969" s="29"/>
      <c r="AC969" s="459"/>
      <c r="AK969" s="459"/>
    </row>
    <row r="970" spans="1:38" x14ac:dyDescent="0.2">
      <c r="P970" s="29"/>
      <c r="U970" s="459"/>
      <c r="AB970" s="29"/>
      <c r="AC970" s="459"/>
      <c r="AK970" s="459"/>
    </row>
    <row r="971" spans="1:38" x14ac:dyDescent="0.2">
      <c r="P971" s="29"/>
      <c r="U971" s="459"/>
      <c r="AB971" s="29"/>
      <c r="AC971" s="459"/>
      <c r="AK971" s="459"/>
    </row>
    <row r="972" spans="1:38" x14ac:dyDescent="0.2">
      <c r="P972" s="29"/>
      <c r="U972" s="459"/>
      <c r="AB972" s="29"/>
      <c r="AC972" s="459"/>
      <c r="AK972" s="459"/>
    </row>
    <row r="973" spans="1:38" x14ac:dyDescent="0.2">
      <c r="P973" s="29"/>
      <c r="U973" s="459"/>
      <c r="AB973" s="29"/>
      <c r="AC973" s="459"/>
      <c r="AK973" s="459"/>
    </row>
    <row r="974" spans="1:38" ht="13.5" thickBot="1" x14ac:dyDescent="0.25">
      <c r="P974" s="29"/>
      <c r="U974" s="459"/>
      <c r="AB974" s="29"/>
      <c r="AC974" s="459"/>
      <c r="AK974" s="459"/>
    </row>
    <row r="975" spans="1:38" ht="16.5" customHeight="1" thickBot="1" x14ac:dyDescent="0.25">
      <c r="A975" s="501">
        <v>46</v>
      </c>
      <c r="B975" s="502"/>
      <c r="C975" s="769" t="s">
        <v>33</v>
      </c>
      <c r="D975" s="769" t="s">
        <v>158</v>
      </c>
      <c r="E975" s="769" t="s">
        <v>34</v>
      </c>
      <c r="F975" s="504">
        <f>+$AJ987</f>
        <v>0</v>
      </c>
      <c r="G975" s="235"/>
      <c r="H975" s="235"/>
      <c r="I975" s="235"/>
      <c r="O975" s="501" t="s">
        <v>23</v>
      </c>
      <c r="P975" s="502"/>
      <c r="Q975" s="503" t="s">
        <v>33</v>
      </c>
      <c r="R975" s="769" t="s">
        <v>158</v>
      </c>
      <c r="S975" s="503" t="s">
        <v>34</v>
      </c>
      <c r="T975" s="504">
        <f>+$AJ987</f>
        <v>0</v>
      </c>
      <c r="U975" s="235"/>
      <c r="V975" s="235"/>
      <c r="W975" s="501">
        <v>40</v>
      </c>
      <c r="X975" s="502"/>
      <c r="Y975" s="769" t="s">
        <v>33</v>
      </c>
      <c r="Z975" s="769" t="s">
        <v>158</v>
      </c>
      <c r="AA975" s="769" t="s">
        <v>34</v>
      </c>
      <c r="AB975" s="504">
        <f>+$AJ987</f>
        <v>0</v>
      </c>
      <c r="AC975" s="235"/>
      <c r="AD975" s="235"/>
      <c r="AE975" s="772" t="s">
        <v>23</v>
      </c>
      <c r="AF975" s="502"/>
      <c r="AG975" s="769" t="s">
        <v>33</v>
      </c>
      <c r="AH975" s="769" t="s">
        <v>158</v>
      </c>
      <c r="AI975" s="769" t="s">
        <v>34</v>
      </c>
      <c r="AJ975" s="769" t="s">
        <v>18</v>
      </c>
      <c r="AK975" s="235"/>
      <c r="AL975" s="235"/>
    </row>
    <row r="976" spans="1:38" ht="25.5" x14ac:dyDescent="0.2">
      <c r="A976" s="505" t="s">
        <v>7</v>
      </c>
      <c r="B976" s="525" t="str">
        <f>+" אסמכתא " &amp; B168 &amp;"         חזרה לטבלה "</f>
        <v xml:space="preserve"> אסמכתא          חזרה לטבלה </v>
      </c>
      <c r="C976" s="771"/>
      <c r="D976" s="770"/>
      <c r="E976" s="771"/>
      <c r="F976" s="503" t="s">
        <v>18</v>
      </c>
      <c r="G976" s="235"/>
      <c r="H976" s="235"/>
      <c r="I976" s="235"/>
      <c r="O976" s="505"/>
      <c r="P976" s="525" t="str">
        <f>+" אסמכתא " &amp; B168 &amp;"         חזרה לטבלה "</f>
        <v xml:space="preserve"> אסמכתא          חזרה לטבלה </v>
      </c>
      <c r="Q976" s="507"/>
      <c r="R976" s="770"/>
      <c r="S976" s="507"/>
      <c r="T976" s="503" t="s">
        <v>18</v>
      </c>
      <c r="U976" s="235"/>
      <c r="V976" s="235"/>
      <c r="W976" s="505" t="s">
        <v>7</v>
      </c>
      <c r="X976" s="525" t="str">
        <f>+" אסמכתא " &amp; B168 &amp;"         חזרה לטבלה "</f>
        <v xml:space="preserve"> אסמכתא          חזרה לטבלה </v>
      </c>
      <c r="Y976" s="771"/>
      <c r="Z976" s="770"/>
      <c r="AA976" s="771"/>
      <c r="AB976" s="503" t="s">
        <v>18</v>
      </c>
      <c r="AC976" s="235"/>
      <c r="AD976" s="235"/>
      <c r="AE976" s="773"/>
      <c r="AF976" s="525" t="str">
        <f>+" אסמכתא " &amp; B168 &amp;"         חזרה לטבלה "</f>
        <v xml:space="preserve"> אסמכתא          חזרה לטבלה </v>
      </c>
      <c r="AG976" s="771"/>
      <c r="AH976" s="770"/>
      <c r="AI976" s="771"/>
      <c r="AJ976" s="771"/>
      <c r="AK976" s="235"/>
      <c r="AL976" s="235"/>
    </row>
    <row r="977" spans="1:38" x14ac:dyDescent="0.2">
      <c r="A977" s="509">
        <v>1</v>
      </c>
      <c r="B977" s="516"/>
      <c r="C977" s="517"/>
      <c r="D977" s="512"/>
      <c r="E977" s="512"/>
      <c r="F977" s="513"/>
      <c r="G977" s="235">
        <f t="shared" ref="G977:G987" si="364">IF(AND((COUNTA($C$48)=1),(COUNTA(F977)=1),($C$48&lt;&gt;0),(OR((E977&lt;$C$62),(E977&gt;($E$62+61))))),1,0)</f>
        <v>0</v>
      </c>
      <c r="H977" s="235">
        <f t="shared" ref="H977:H987" si="365">IF(AND((COUNTA($C$48)=1),(COUNTA(F977)=1),($C$48&lt;&gt;0),(OR((D977&lt;$C$62),(D977&gt;($E$62))))),1,0)</f>
        <v>0</v>
      </c>
      <c r="I977" s="235"/>
      <c r="O977" s="509">
        <v>12</v>
      </c>
      <c r="P977" s="518"/>
      <c r="Q977" s="517"/>
      <c r="R977" s="515"/>
      <c r="S977" s="512"/>
      <c r="T977" s="513"/>
      <c r="U977" s="235">
        <f t="shared" ref="U977:U987" si="366">IF(AND((COUNTA($C$48)=1),(COUNTA(T977)=1),($C$48&lt;&gt;0),(OR((S977&lt;$C$62),(S977&gt;($E$62+61))))),1,0)</f>
        <v>0</v>
      </c>
      <c r="V977" s="235">
        <f t="shared" ref="V977:V987" si="367">IF(AND((COUNTA($C$48)=1),(COUNTA(T977)=1),($C$48&lt;&gt;0),(OR((R977&lt;$C$62),(R977&gt;($E$62))))),1,0)</f>
        <v>0</v>
      </c>
      <c r="W977" s="509">
        <v>23</v>
      </c>
      <c r="X977" s="516"/>
      <c r="Y977" s="517"/>
      <c r="Z977" s="512"/>
      <c r="AA977" s="512"/>
      <c r="AB977" s="513"/>
      <c r="AC977" s="235">
        <f t="shared" ref="AC977:AC987" si="368">IF(AND((COUNTA($C$48)=1),(COUNTA(AB977)=1),($C$48&lt;&gt;0),(OR((AA977&lt;$C$62),(AA977&gt;($E$62+61))))),1,0)</f>
        <v>0</v>
      </c>
      <c r="AD977" s="235">
        <f t="shared" ref="AD977:AD987" si="369">IF(AND((COUNTA($C$48)=1),(COUNTA(AB977)=1),($C$48&lt;&gt;0),(OR((Z977&lt;$C$62),(Z977&gt;($E$62))))),1,0)</f>
        <v>0</v>
      </c>
      <c r="AE977" s="509">
        <v>34</v>
      </c>
      <c r="AF977" s="518"/>
      <c r="AG977" s="517"/>
      <c r="AH977" s="512"/>
      <c r="AI977" s="512"/>
      <c r="AJ977" s="513"/>
      <c r="AK977" s="235">
        <f t="shared" ref="AK977:AK986" si="370">IF(AND((COUNTA($C$48)=1),(COUNTA(AJ977)=1),($C$48&lt;&gt;0),(OR((AI977&lt;$C$62),(AI977&gt;($E$62+61))))),1,0)</f>
        <v>0</v>
      </c>
      <c r="AL977" s="235">
        <f t="shared" ref="AL977:AL986" si="371">IF(AND((COUNTA($C$48)=1),(COUNTA(AJ977)=1),($C$48&lt;&gt;0),(OR((AH977&lt;$C$62),(AH977&gt;($E$62))))),1,0)</f>
        <v>0</v>
      </c>
    </row>
    <row r="978" spans="1:38" x14ac:dyDescent="0.2">
      <c r="A978" s="509">
        <v>2</v>
      </c>
      <c r="B978" s="516"/>
      <c r="C978" s="517"/>
      <c r="D978" s="512"/>
      <c r="E978" s="512"/>
      <c r="F978" s="513"/>
      <c r="G978" s="235">
        <f t="shared" si="364"/>
        <v>0</v>
      </c>
      <c r="H978" s="235">
        <f t="shared" si="365"/>
        <v>0</v>
      </c>
      <c r="I978" s="235"/>
      <c r="O978" s="509">
        <v>13</v>
      </c>
      <c r="P978" s="518"/>
      <c r="Q978" s="517"/>
      <c r="R978" s="515"/>
      <c r="S978" s="512"/>
      <c r="T978" s="513"/>
      <c r="U978" s="235">
        <f t="shared" si="366"/>
        <v>0</v>
      </c>
      <c r="V978" s="235">
        <f t="shared" si="367"/>
        <v>0</v>
      </c>
      <c r="W978" s="509">
        <v>24</v>
      </c>
      <c r="X978" s="516"/>
      <c r="Y978" s="517"/>
      <c r="Z978" s="512"/>
      <c r="AA978" s="512"/>
      <c r="AB978" s="513"/>
      <c r="AC978" s="235">
        <f t="shared" si="368"/>
        <v>0</v>
      </c>
      <c r="AD978" s="235">
        <f t="shared" si="369"/>
        <v>0</v>
      </c>
      <c r="AE978" s="509">
        <v>35</v>
      </c>
      <c r="AF978" s="518"/>
      <c r="AG978" s="517"/>
      <c r="AH978" s="512"/>
      <c r="AI978" s="512"/>
      <c r="AJ978" s="513"/>
      <c r="AK978" s="235">
        <f t="shared" si="370"/>
        <v>0</v>
      </c>
      <c r="AL978" s="235">
        <f t="shared" si="371"/>
        <v>0</v>
      </c>
    </row>
    <row r="979" spans="1:38" x14ac:dyDescent="0.2">
      <c r="A979" s="509">
        <v>3</v>
      </c>
      <c r="B979" s="516"/>
      <c r="C979" s="517"/>
      <c r="D979" s="512"/>
      <c r="E979" s="512"/>
      <c r="F979" s="513"/>
      <c r="G979" s="235">
        <f t="shared" si="364"/>
        <v>0</v>
      </c>
      <c r="H979" s="235">
        <f t="shared" si="365"/>
        <v>0</v>
      </c>
      <c r="I979" s="235"/>
      <c r="O979" s="509">
        <v>14</v>
      </c>
      <c r="P979" s="518"/>
      <c r="Q979" s="517"/>
      <c r="R979" s="515"/>
      <c r="S979" s="512"/>
      <c r="T979" s="513"/>
      <c r="U979" s="235">
        <f t="shared" si="366"/>
        <v>0</v>
      </c>
      <c r="V979" s="235">
        <f t="shared" si="367"/>
        <v>0</v>
      </c>
      <c r="W979" s="509">
        <v>25</v>
      </c>
      <c r="X979" s="516"/>
      <c r="Y979" s="517"/>
      <c r="Z979" s="512"/>
      <c r="AA979" s="512"/>
      <c r="AB979" s="513"/>
      <c r="AC979" s="235">
        <f t="shared" si="368"/>
        <v>0</v>
      </c>
      <c r="AD979" s="235">
        <f t="shared" si="369"/>
        <v>0</v>
      </c>
      <c r="AE979" s="509">
        <v>36</v>
      </c>
      <c r="AF979" s="518"/>
      <c r="AG979" s="517"/>
      <c r="AH979" s="512"/>
      <c r="AI979" s="512"/>
      <c r="AJ979" s="513"/>
      <c r="AK979" s="235">
        <f t="shared" si="370"/>
        <v>0</v>
      </c>
      <c r="AL979" s="235">
        <f t="shared" si="371"/>
        <v>0</v>
      </c>
    </row>
    <row r="980" spans="1:38" x14ac:dyDescent="0.2">
      <c r="A980" s="509">
        <v>4</v>
      </c>
      <c r="B980" s="516"/>
      <c r="C980" s="517"/>
      <c r="D980" s="512"/>
      <c r="E980" s="512"/>
      <c r="F980" s="513"/>
      <c r="G980" s="235">
        <f t="shared" si="364"/>
        <v>0</v>
      </c>
      <c r="H980" s="235">
        <f t="shared" si="365"/>
        <v>0</v>
      </c>
      <c r="I980" s="235"/>
      <c r="O980" s="509">
        <v>15</v>
      </c>
      <c r="P980" s="518"/>
      <c r="Q980" s="517"/>
      <c r="R980" s="515"/>
      <c r="S980" s="512"/>
      <c r="T980" s="513"/>
      <c r="U980" s="235">
        <f t="shared" si="366"/>
        <v>0</v>
      </c>
      <c r="V980" s="235">
        <f t="shared" si="367"/>
        <v>0</v>
      </c>
      <c r="W980" s="509">
        <v>26</v>
      </c>
      <c r="X980" s="516"/>
      <c r="Y980" s="517"/>
      <c r="Z980" s="512"/>
      <c r="AA980" s="512"/>
      <c r="AB980" s="513"/>
      <c r="AC980" s="235">
        <f t="shared" si="368"/>
        <v>0</v>
      </c>
      <c r="AD980" s="235">
        <f t="shared" si="369"/>
        <v>0</v>
      </c>
      <c r="AE980" s="509">
        <v>37</v>
      </c>
      <c r="AF980" s="518"/>
      <c r="AG980" s="517"/>
      <c r="AH980" s="512"/>
      <c r="AI980" s="512"/>
      <c r="AJ980" s="513"/>
      <c r="AK980" s="235">
        <f t="shared" si="370"/>
        <v>0</v>
      </c>
      <c r="AL980" s="235">
        <f t="shared" si="371"/>
        <v>0</v>
      </c>
    </row>
    <row r="981" spans="1:38" x14ac:dyDescent="0.2">
      <c r="A981" s="509">
        <v>5</v>
      </c>
      <c r="B981" s="516"/>
      <c r="C981" s="517"/>
      <c r="D981" s="512"/>
      <c r="E981" s="512"/>
      <c r="F981" s="513"/>
      <c r="G981" s="235">
        <f t="shared" si="364"/>
        <v>0</v>
      </c>
      <c r="H981" s="235">
        <f t="shared" si="365"/>
        <v>0</v>
      </c>
      <c r="I981" s="235"/>
      <c r="O981" s="509">
        <v>16</v>
      </c>
      <c r="P981" s="518"/>
      <c r="Q981" s="517"/>
      <c r="R981" s="515"/>
      <c r="S981" s="512"/>
      <c r="T981" s="513"/>
      <c r="U981" s="235">
        <f t="shared" si="366"/>
        <v>0</v>
      </c>
      <c r="V981" s="235">
        <f t="shared" si="367"/>
        <v>0</v>
      </c>
      <c r="W981" s="509">
        <v>27</v>
      </c>
      <c r="X981" s="516"/>
      <c r="Y981" s="517"/>
      <c r="Z981" s="512"/>
      <c r="AA981" s="512"/>
      <c r="AB981" s="513"/>
      <c r="AC981" s="235">
        <f t="shared" si="368"/>
        <v>0</v>
      </c>
      <c r="AD981" s="235">
        <f t="shared" si="369"/>
        <v>0</v>
      </c>
      <c r="AE981" s="509">
        <v>38</v>
      </c>
      <c r="AF981" s="518"/>
      <c r="AG981" s="517"/>
      <c r="AH981" s="512"/>
      <c r="AI981" s="512"/>
      <c r="AJ981" s="513"/>
      <c r="AK981" s="235">
        <f t="shared" si="370"/>
        <v>0</v>
      </c>
      <c r="AL981" s="235">
        <f t="shared" si="371"/>
        <v>0</v>
      </c>
    </row>
    <row r="982" spans="1:38" x14ac:dyDescent="0.2">
      <c r="A982" s="509">
        <v>6</v>
      </c>
      <c r="B982" s="516"/>
      <c r="C982" s="517"/>
      <c r="D982" s="512"/>
      <c r="E982" s="512"/>
      <c r="F982" s="513"/>
      <c r="G982" s="235">
        <f t="shared" si="364"/>
        <v>0</v>
      </c>
      <c r="H982" s="235">
        <f t="shared" si="365"/>
        <v>0</v>
      </c>
      <c r="I982" s="235"/>
      <c r="O982" s="509">
        <v>17</v>
      </c>
      <c r="P982" s="518"/>
      <c r="Q982" s="517"/>
      <c r="R982" s="515"/>
      <c r="S982" s="512"/>
      <c r="T982" s="513"/>
      <c r="U982" s="235">
        <f t="shared" si="366"/>
        <v>0</v>
      </c>
      <c r="V982" s="235">
        <f t="shared" si="367"/>
        <v>0</v>
      </c>
      <c r="W982" s="509">
        <v>28</v>
      </c>
      <c r="X982" s="516"/>
      <c r="Y982" s="517"/>
      <c r="Z982" s="512"/>
      <c r="AA982" s="512"/>
      <c r="AB982" s="513"/>
      <c r="AC982" s="235">
        <f t="shared" si="368"/>
        <v>0</v>
      </c>
      <c r="AD982" s="235">
        <f t="shared" si="369"/>
        <v>0</v>
      </c>
      <c r="AE982" s="509">
        <v>39</v>
      </c>
      <c r="AF982" s="518"/>
      <c r="AG982" s="517"/>
      <c r="AH982" s="512"/>
      <c r="AI982" s="512"/>
      <c r="AJ982" s="513"/>
      <c r="AK982" s="235">
        <f t="shared" si="370"/>
        <v>0</v>
      </c>
      <c r="AL982" s="235">
        <f t="shared" si="371"/>
        <v>0</v>
      </c>
    </row>
    <row r="983" spans="1:38" x14ac:dyDescent="0.2">
      <c r="A983" s="509">
        <v>7</v>
      </c>
      <c r="B983" s="516"/>
      <c r="C983" s="517"/>
      <c r="D983" s="512"/>
      <c r="E983" s="512"/>
      <c r="F983" s="513"/>
      <c r="G983" s="235">
        <f t="shared" si="364"/>
        <v>0</v>
      </c>
      <c r="H983" s="235">
        <f t="shared" si="365"/>
        <v>0</v>
      </c>
      <c r="I983" s="235"/>
      <c r="O983" s="509">
        <v>18</v>
      </c>
      <c r="P983" s="518"/>
      <c r="Q983" s="517"/>
      <c r="R983" s="515"/>
      <c r="S983" s="512"/>
      <c r="T983" s="513"/>
      <c r="U983" s="235">
        <f t="shared" si="366"/>
        <v>0</v>
      </c>
      <c r="V983" s="235">
        <f t="shared" si="367"/>
        <v>0</v>
      </c>
      <c r="W983" s="509">
        <v>29</v>
      </c>
      <c r="X983" s="516"/>
      <c r="Y983" s="517"/>
      <c r="Z983" s="512"/>
      <c r="AA983" s="512"/>
      <c r="AB983" s="513"/>
      <c r="AC983" s="235">
        <f t="shared" si="368"/>
        <v>0</v>
      </c>
      <c r="AD983" s="235">
        <f t="shared" si="369"/>
        <v>0</v>
      </c>
      <c r="AE983" s="509">
        <v>40</v>
      </c>
      <c r="AF983" s="518"/>
      <c r="AG983" s="517"/>
      <c r="AH983" s="512"/>
      <c r="AI983" s="512"/>
      <c r="AJ983" s="513"/>
      <c r="AK983" s="235">
        <f t="shared" si="370"/>
        <v>0</v>
      </c>
      <c r="AL983" s="235">
        <f t="shared" si="371"/>
        <v>0</v>
      </c>
    </row>
    <row r="984" spans="1:38" x14ac:dyDescent="0.2">
      <c r="A984" s="509">
        <v>8</v>
      </c>
      <c r="B984" s="516"/>
      <c r="C984" s="517"/>
      <c r="D984" s="512"/>
      <c r="E984" s="512"/>
      <c r="F984" s="513"/>
      <c r="G984" s="235">
        <f t="shared" si="364"/>
        <v>0</v>
      </c>
      <c r="H984" s="235">
        <f t="shared" si="365"/>
        <v>0</v>
      </c>
      <c r="I984" s="235"/>
      <c r="O984" s="509">
        <v>19</v>
      </c>
      <c r="P984" s="518"/>
      <c r="Q984" s="517"/>
      <c r="R984" s="515"/>
      <c r="S984" s="512"/>
      <c r="T984" s="513"/>
      <c r="U984" s="235">
        <f t="shared" si="366"/>
        <v>0</v>
      </c>
      <c r="V984" s="235">
        <f t="shared" si="367"/>
        <v>0</v>
      </c>
      <c r="W984" s="509">
        <v>30</v>
      </c>
      <c r="X984" s="516"/>
      <c r="Y984" s="517"/>
      <c r="Z984" s="512"/>
      <c r="AA984" s="512"/>
      <c r="AB984" s="513"/>
      <c r="AC984" s="235">
        <f t="shared" si="368"/>
        <v>0</v>
      </c>
      <c r="AD984" s="235">
        <f t="shared" si="369"/>
        <v>0</v>
      </c>
      <c r="AE984" s="509">
        <v>41</v>
      </c>
      <c r="AF984" s="518"/>
      <c r="AG984" s="517"/>
      <c r="AH984" s="512"/>
      <c r="AI984" s="512"/>
      <c r="AJ984" s="513"/>
      <c r="AK984" s="235">
        <f t="shared" si="370"/>
        <v>0</v>
      </c>
      <c r="AL984" s="235">
        <f t="shared" si="371"/>
        <v>0</v>
      </c>
    </row>
    <row r="985" spans="1:38" x14ac:dyDescent="0.2">
      <c r="A985" s="509">
        <v>9</v>
      </c>
      <c r="B985" s="516"/>
      <c r="C985" s="517"/>
      <c r="D985" s="512"/>
      <c r="E985" s="512"/>
      <c r="F985" s="513"/>
      <c r="G985" s="235">
        <f t="shared" si="364"/>
        <v>0</v>
      </c>
      <c r="H985" s="235">
        <f t="shared" si="365"/>
        <v>0</v>
      </c>
      <c r="I985" s="235"/>
      <c r="O985" s="509">
        <v>20</v>
      </c>
      <c r="P985" s="518"/>
      <c r="Q985" s="517"/>
      <c r="R985" s="515"/>
      <c r="S985" s="512"/>
      <c r="T985" s="513"/>
      <c r="U985" s="235">
        <f t="shared" si="366"/>
        <v>0</v>
      </c>
      <c r="V985" s="235">
        <f t="shared" si="367"/>
        <v>0</v>
      </c>
      <c r="W985" s="509">
        <v>31</v>
      </c>
      <c r="X985" s="516"/>
      <c r="Y985" s="517"/>
      <c r="Z985" s="512"/>
      <c r="AA985" s="512"/>
      <c r="AB985" s="513"/>
      <c r="AC985" s="235">
        <f t="shared" si="368"/>
        <v>0</v>
      </c>
      <c r="AD985" s="235">
        <f t="shared" si="369"/>
        <v>0</v>
      </c>
      <c r="AE985" s="509">
        <v>42</v>
      </c>
      <c r="AF985" s="518"/>
      <c r="AG985" s="517"/>
      <c r="AH985" s="512"/>
      <c r="AI985" s="512"/>
      <c r="AJ985" s="513"/>
      <c r="AK985" s="235">
        <f t="shared" si="370"/>
        <v>0</v>
      </c>
      <c r="AL985" s="235">
        <f t="shared" si="371"/>
        <v>0</v>
      </c>
    </row>
    <row r="986" spans="1:38" x14ac:dyDescent="0.2">
      <c r="A986" s="509">
        <v>10</v>
      </c>
      <c r="B986" s="516"/>
      <c r="C986" s="517"/>
      <c r="D986" s="512"/>
      <c r="E986" s="512"/>
      <c r="F986" s="513"/>
      <c r="G986" s="235">
        <f t="shared" si="364"/>
        <v>0</v>
      </c>
      <c r="H986" s="235">
        <f t="shared" si="365"/>
        <v>0</v>
      </c>
      <c r="I986" s="235"/>
      <c r="O986" s="509">
        <v>21</v>
      </c>
      <c r="P986" s="518"/>
      <c r="Q986" s="517"/>
      <c r="R986" s="515"/>
      <c r="S986" s="512"/>
      <c r="T986" s="513"/>
      <c r="U986" s="235">
        <f t="shared" si="366"/>
        <v>0</v>
      </c>
      <c r="V986" s="235">
        <f t="shared" si="367"/>
        <v>0</v>
      </c>
      <c r="W986" s="509">
        <v>32</v>
      </c>
      <c r="X986" s="516"/>
      <c r="Y986" s="517"/>
      <c r="Z986" s="512"/>
      <c r="AA986" s="512"/>
      <c r="AB986" s="513"/>
      <c r="AC986" s="235">
        <f t="shared" si="368"/>
        <v>0</v>
      </c>
      <c r="AD986" s="235">
        <f t="shared" si="369"/>
        <v>0</v>
      </c>
      <c r="AE986" s="509">
        <v>43</v>
      </c>
      <c r="AF986" s="518"/>
      <c r="AG986" s="517"/>
      <c r="AH986" s="512"/>
      <c r="AI986" s="512"/>
      <c r="AJ986" s="513"/>
      <c r="AK986" s="235">
        <f t="shared" si="370"/>
        <v>0</v>
      </c>
      <c r="AL986" s="235">
        <f t="shared" si="371"/>
        <v>0</v>
      </c>
    </row>
    <row r="987" spans="1:38" ht="13.5" thickBot="1" x14ac:dyDescent="0.25">
      <c r="A987" s="509">
        <v>11</v>
      </c>
      <c r="B987" s="516"/>
      <c r="C987" s="517"/>
      <c r="D987" s="512"/>
      <c r="E987" s="512"/>
      <c r="F987" s="513"/>
      <c r="G987" s="235">
        <f t="shared" si="364"/>
        <v>0</v>
      </c>
      <c r="H987" s="235">
        <f t="shared" si="365"/>
        <v>0</v>
      </c>
      <c r="I987" s="235"/>
      <c r="O987" s="509">
        <v>22</v>
      </c>
      <c r="P987" s="518"/>
      <c r="Q987" s="517"/>
      <c r="R987" s="515"/>
      <c r="S987" s="512"/>
      <c r="T987" s="513"/>
      <c r="U987" s="235">
        <f t="shared" si="366"/>
        <v>0</v>
      </c>
      <c r="V987" s="235">
        <f t="shared" si="367"/>
        <v>0</v>
      </c>
      <c r="W987" s="509">
        <v>33</v>
      </c>
      <c r="X987" s="516"/>
      <c r="Y987" s="517"/>
      <c r="Z987" s="512"/>
      <c r="AA987" s="512"/>
      <c r="AB987" s="513"/>
      <c r="AC987" s="235">
        <f t="shared" si="368"/>
        <v>0</v>
      </c>
      <c r="AD987" s="235">
        <f t="shared" si="369"/>
        <v>0</v>
      </c>
      <c r="AE987" s="519"/>
      <c r="AF987" s="520"/>
      <c r="AG987" s="521"/>
      <c r="AH987" s="521"/>
      <c r="AI987" s="522" t="s">
        <v>3</v>
      </c>
      <c r="AJ987" s="523">
        <f>SUM(F977:F987)+SUM(T977:T987)+SUM(AJ977:AJ986)+SUM(AB977:AB987)</f>
        <v>0</v>
      </c>
      <c r="AK987" s="235"/>
      <c r="AL987" s="235"/>
    </row>
    <row r="988" spans="1:38" x14ac:dyDescent="0.2">
      <c r="U988" s="459"/>
      <c r="AC988" s="459"/>
    </row>
  </sheetData>
  <sheetProtection algorithmName="SHA-512" hashValue="TgxLs9P3Th0X2W123za/vg1Z/aZRTsowAdbewWgV91UXAZb0y9qX/q1O8oUq2yrDA4JBxNQsZVQLF+3l69M86Q==" saltValue="8Uj1ZyNx66Fi3Zt33gbXAw==" spinCount="100000" sheet="1" objects="1" scenarios="1"/>
  <protectedRanges>
    <protectedRange sqref="C3:C48 I3:I48" name="kablan0_1"/>
    <protectedRange sqref="D657:D667 D97:D107 D117:D127 D137:D147 D157:D167 D177:D187 D197:D207 D217:D227 D237:D247 D257:D267 D277:D287 D297:D307 D317:D327 D337:D347 D357:D367 D377:D387 D397:D407 D417:D427 D437:D447 D457:D467 D477:D487 D497:D507 D517:D527 D537:D547 D557:D567 D577:D587 D597:D607 D617:D627 D637:D647 Z657:Z667 Z97:Z107 Z117:Z127 Z137:Z147 Z157:Z167 Z177:Z187 Z197:Z207 Z217:Z227 Z237:Z247 Z257:Z267 Z277:Z287 Z297:Z307 Z317:Z327 Z337:Z347 Z357:Z367 Z377:Z387 Z397:Z407 Z417:Z427 Z437:Z447 Z457:Z467 Z477:Z487 Z497:Z507 Z517:Z527 Z537:Z547 Z557:Z567 Z577:Z587 Z597:Z607 Z617:Z627 R97:R107 R117:R127 R137:R147 R157:R167 R177:R187 R197:R207 R217:R227 R237:R247 R257:R267 R277:R287 R297:R307 R317:R327 R337:R347 R357:R367 R377:R387 R397:R407 R417:R427 R437:R447 R457:R467 R477:R487 R497:R507 R517:R527 R537:R547 R557:R567 R577:R587 R597:R607 R617:R627 R637:R647 AF78:AG86 AI78:AJ86 Z637:Z647 R657:R667 AH637:AH647 AH657:AH667 AH78:AH87 AH97:AH107 AH117:AH127 AH137:AH147 AH157:AH167 AH177:AH187 AH197:AH207 AH217:AH227 AH237:AH247 AH257:AH267 AH277:AH287 AH297:AH307 AH317:AH327 AH337:AH347 AH357:AH367 AH377:AH387 AH397:AH407 AH417:AH427 AH437:AH447 AH457:AH467 AH477:AH487 AH497:AH507 AH517:AH527 AH537:AH547 AH557:AH567 AH577:AH587 AH597:AH607 AH617:AH627 D677:D687 Z677:Z687 R677:R687 AH677:AH687 D697:D707 Z697:Z707 R697:R707 AH697:AH707 D717:D727 Z717:Z727 R717:R727 AH717:AH727 D737:D747 Z737:Z747 R737:R747 AH737:AH747 D757:D767 Z757:Z767 R757:R767 AH757:AH767 D777:D787 Z777:Z787 R777:R787 AH777:AH787 D797:D807 Z797:Z807 R797:R807 AH797:AH807 D817:D827 Z817:Z827 R817:R827 AH817:AH827 D837:D847 Z837:Z847 R837:R847 AH837:AH847 D857:D867 Z857:Z867 R857:R867 AH857:AH867 D877:D887 Z877:Z887 R877:R887 AH877:AH887 D897:D907 Z897:Z907 R897:R907 AH897:AH907 D917:D927 Z917:Z927 R917:R927 AH917:AH927 D937:D947 Z937:Z947 R937:R947 AH937:AH947 D957:D967 Z957:Z967 R957:R967 AH957:AH967 D977:D987 Z977:Z987 R977:R987 AH977:AH987 B77:F87 P77:T87 X77:AB87 AF77:AJ77" name="kablan1_1"/>
    <protectedRange sqref="AI117:AJ126 E117:F127 B117:C127 P117:Q127 X117:Y127 AF117:AG126 AA117:AB127 S117:T127" name="kablan3_1"/>
    <protectedRange sqref="AI137:AJ146 E137:F147 B137:C147 P137:Q147 X137:Y147 AF137:AG146 AA137:AB147 S137:T147" name="kablan4_1"/>
    <protectedRange sqref="AI97:AJ106 E97:F107 B97:C107 P97:Q107 X97:Y107 AF97:AG106 AA97:AB107 S97:T107" name="kablan2_1"/>
    <protectedRange sqref="AI157:AJ166 E157:F167 B157:C167 P157:Q167 X157:Y167 AF157:AG166 AA157:AB167 S157:T167" name="kablan5_1"/>
    <protectedRange sqref="AI177:AJ186 E177:F187 B177:C187 P177:Q187 X177:Y187 AF177:AG186 AA177:AB187 S177:T187" name="kablan6_1"/>
    <protectedRange sqref="AI197:AJ206 E197:F207 B197:C207 P197:Q207 X197:Y207 AF197:AG206 AA197:AB207 S197:T207" name="kablan7_1"/>
    <protectedRange sqref="AI217:AJ226 E217:F227 B217:C227 P217:Q227 X217:Y227 AF217:AG226 AA217:AB227 S217:T227" name="kablan8_1"/>
    <protectedRange sqref="AI237:AJ246 E237:F247 B237:C247 P237:Q247 X237:Y247 AF237:AG246 AA237:AB247 S237:T247" name="kablan9_1"/>
    <protectedRange sqref="AI257:AJ266 E257:F267 B257:C267 P257:Q267 X257:Y267 AF257:AG266 AA257:AB267 S257:T267" name="kablan10_1"/>
    <protectedRange sqref="AI277:AJ286 E277:F287 B277:C287 P277:Q287 X277:Y287 AF277:AG286 AA277:AB287 S277:T287" name="kablan11_1"/>
    <protectedRange sqref="AI297:AJ306 E297:F307 B297:C307 P297:Q307 X297:Y307 AF297:AG306 AA297:AB307 S297:T307" name="kablan12_1"/>
    <protectedRange sqref="AI317:AJ326 E317:F327 B317:C327 P317:Q327 X317:Y327 AF317:AG326 AA317:AB327 S317:T327" name="kablan13_1"/>
    <protectedRange sqref="AI337:AJ346 E337:F347 B337:C347 P337:Q347 X337:Y347 AF337:AG346 AA337:AB347 S337:T347" name="kablan14_1"/>
    <protectedRange sqref="AI357:AJ366 E357:F367 B357:C367 P357:Q367 X357:Y367 AF357:AG366 AA357:AB367 S357:T367" name="kablan15_1"/>
    <protectedRange sqref="AI377:AJ386 E377:F387 B377:C387 P377:Q387 X377:Y387 AF377:AG386 AA377:AB387 S377:T387" name="kablan16_1"/>
    <protectedRange sqref="AI397:AJ406 E397:F407 B397:C407 P397:Q407 X397:Y407 AF397:AG406 AA397:AB407 S397:T407" name="kablan17_1"/>
    <protectedRange sqref="AI417:AJ426 E417:F427 B417:C427 P417:Q427 X417:Y427 AF417:AG426 AA417:AB427 S417:T427" name="kablan18_1"/>
    <protectedRange sqref="AI437:AJ446 E437:F447 B437:C447 P437:Q447 X437:Y447 AF437:AG446 AA437:AB447 S437:T447" name="kablan19_1"/>
    <protectedRange sqref="AI457:AJ466 E457:F467 B457:C467 P457:Q467 X457:Y467 AF457:AG466 AA457:AB467 S457:T467" name="kablan20_1"/>
    <protectedRange sqref="AI477:AJ486 E477:F487 B477:C487 P477:Q487 X477:Y487 AF477:AG486 AA477:AB487 S477:T487" name="kablan21_1"/>
    <protectedRange sqref="AI497:AJ506 E497:F507 B497:C507 P497:Q507 X497:Y507 AF497:AG506 AA497:AB507 S497:T507" name="kablan22_1"/>
    <protectedRange sqref="AI517:AJ526 E517:F527 B517:C527 P517:Q527 X517:Y527 AF517:AG526 AA517:AB527 S517:T527" name="kablan23_1"/>
    <protectedRange sqref="AI537:AJ546 E537:F547 B537:C547 P537:Q547 X537:Y547 AF537:AG546 AA537:AB547 S537:T547" name="kablan24_1"/>
    <protectedRange sqref="AI557:AJ566 E557:F567 B557:C567 P557:Q567 X557:Y567 AF557:AG566 AA557:AB567 S557:T567" name="kablan25_1"/>
    <protectedRange sqref="AI577:AJ586 E577:F587 B577:C587 P577:Q587 X577:Y587 AF577:AG586 AA577:AB587 S577:T587" name="kablan26_1"/>
    <protectedRange sqref="AI597:AJ606 E597:F607 B597:C607 P597:Q607 X597:Y607 AF597:AG606 AA597:AB607 S597:T607" name="kablan27_1"/>
    <protectedRange sqref="AI617:AJ626 E617:F627 B617:C627 P617:Q627 X617:Y627 AF617:AG626 AA617:AB627 S617:T627" name="kablan28_1"/>
    <protectedRange sqref="AI637:AJ646 E637:F647 B637:C647 P637:Q647 X637:Y647 AF637:AG646 AA637:AB647 S637:T647" name="kablan29_1"/>
    <protectedRange sqref="AI657:AJ666 E657:F667 B657:C667 P657:Q667 X657:Y667 AF657:AG666 AA657:AB667 AI677:AJ686 E677:F687 B677:C687 P677:Q687 X677:Y687 AF677:AG686 AA677:AB687 AI697:AJ706 E697:F707 B697:C707 P697:Q707 X697:Y707 AF697:AG706 AA697:AB707 AI717:AJ726 E717:F727 B717:C727 P717:Q727 X717:Y727 AF717:AG726 AA717:AB727 AI737:AJ746 E737:F747 B737:C747 P737:Q747 X737:Y747 AF737:AG746 AA737:AB747 AI757:AJ766 E757:F767 B757:C767 P757:Q767 X757:Y767 AF757:AG766 AA757:AB767 AI777:AJ786 E777:F787 B777:C787 P777:Q787 X777:Y787 AF777:AG786 AA777:AB787 AI797:AJ806 E797:F807 B797:C807 P797:Q807 X797:Y807 AF797:AG806 AA797:AB807 AI817:AJ826 E817:F827 B817:C827 P817:Q827 X817:Y827 AF817:AG826 AA817:AB827 AI837:AJ846 E837:F847 B837:C847 P837:Q847 X837:Y847 AF837:AG846 AA837:AB847 AI857:AJ866 E857:F867 B857:C867 P857:Q867 X857:Y867 AF857:AG866 AA857:AB867 AI877:AJ886 E877:F887 B877:C887 P877:Q887 X877:Y887 AF877:AG886 AA877:AB887 AI897:AJ906 B897:C907 P897:Q907 X897:Y907 AF897:AG906 AA897:AB907 AI917:AJ926 E917:F927 B917:C927 P917:Q927 X917:Y927 AF917:AG926 AA917:AB927 AI937:AJ946 E937:F947 B937:C947 P937:Q947 X937:Y947 AF937:AG946 AA937:AB947 AI957:AJ966 E957:F967 B957:C967 P957:Q967 X957:Y967 AF957:AG966 AA957:AB967 AI977:AJ986 E977:F987 B977:C987 P977:Q987 X977:Y987 AF977:AG986 AA977:AB987 E897:F907 S977:T987 S957:T967 S937:T947 S917:T927 S897:T907 S877:T887 S857:T867 S837:T847 S817:T827 S797:T807 S777:T787 S757:T767 S737:T747 S717:T727 S697:T707 S677:T687 S657:T667" name="kablan30_1"/>
  </protectedRanges>
  <customSheetViews>
    <customSheetView guid="{0C0A7354-1E68-4AF0-8238-6CB67405E9AA}" hiddenRows="1" showRuler="0" topLeftCell="A7">
      <selection activeCell="B11" sqref="B11"/>
      <pageMargins left="0.75" right="0.75" top="1" bottom="1" header="0.5" footer="0.5"/>
      <pageSetup paperSize="9" orientation="portrait" r:id="rId1"/>
      <headerFooter alignWithMargins="0"/>
    </customSheetView>
    <customSheetView guid="{18145DD3-A370-4987-B463-78475180EB1E}" scale="90" showGridLines="0" fitToPage="1" showRuler="0">
      <pane ySplit="2" topLeftCell="A30" activePane="bottomLeft" state="frozen"/>
      <selection pane="bottomLeft" activeCell="B44" sqref="B44"/>
      <pageMargins left="0.28999999999999998" right="0.34" top="0.5" bottom="0.54" header="0.35" footer="0.25"/>
      <printOptions horizontalCentered="1" verticalCentered="1"/>
      <pageSetup paperSize="9" scale="10" orientation="portrait" r:id="rId2"/>
      <headerFooter alignWithMargins="0">
        <oddFooter>עמוד &amp;P מתוך &amp;N</oddFooter>
      </headerFooter>
    </customSheetView>
  </customSheetViews>
  <mergeCells count="555">
    <mergeCell ref="AJ835:AJ836"/>
    <mergeCell ref="AA815:AA816"/>
    <mergeCell ref="AE815:AE816"/>
    <mergeCell ref="Z835:Z836"/>
    <mergeCell ref="AE835:AE836"/>
    <mergeCell ref="AG835:AG836"/>
    <mergeCell ref="AJ855:AJ856"/>
    <mergeCell ref="C835:C836"/>
    <mergeCell ref="D835:D836"/>
    <mergeCell ref="E835:E836"/>
    <mergeCell ref="AH855:AH856"/>
    <mergeCell ref="AA835:AA836"/>
    <mergeCell ref="Z855:Z856"/>
    <mergeCell ref="Y855:Y856"/>
    <mergeCell ref="AG855:AG856"/>
    <mergeCell ref="C855:C856"/>
    <mergeCell ref="D855:D856"/>
    <mergeCell ref="AH835:AH836"/>
    <mergeCell ref="AI855:AI856"/>
    <mergeCell ref="AI835:AI836"/>
    <mergeCell ref="AA855:AA856"/>
    <mergeCell ref="AE855:AE856"/>
    <mergeCell ref="E855:E856"/>
    <mergeCell ref="Y835:Y836"/>
    <mergeCell ref="AJ795:AJ796"/>
    <mergeCell ref="AG795:AG796"/>
    <mergeCell ref="C795:C796"/>
    <mergeCell ref="D795:D796"/>
    <mergeCell ref="E795:E796"/>
    <mergeCell ref="AH795:AH796"/>
    <mergeCell ref="AI795:AI796"/>
    <mergeCell ref="C815:C816"/>
    <mergeCell ref="D815:D816"/>
    <mergeCell ref="E815:E816"/>
    <mergeCell ref="Y795:Y796"/>
    <mergeCell ref="Z795:Z796"/>
    <mergeCell ref="AA795:AA796"/>
    <mergeCell ref="AE795:AE796"/>
    <mergeCell ref="AG815:AG816"/>
    <mergeCell ref="AH815:AH816"/>
    <mergeCell ref="AJ815:AJ816"/>
    <mergeCell ref="Y815:Y816"/>
    <mergeCell ref="AI815:AI816"/>
    <mergeCell ref="Z815:Z816"/>
    <mergeCell ref="R795:R796"/>
    <mergeCell ref="R815:R816"/>
    <mergeCell ref="AJ775:AJ776"/>
    <mergeCell ref="C755:C756"/>
    <mergeCell ref="D755:D756"/>
    <mergeCell ref="E755:E756"/>
    <mergeCell ref="Y755:Y756"/>
    <mergeCell ref="C775:C776"/>
    <mergeCell ref="D775:D776"/>
    <mergeCell ref="E775:E776"/>
    <mergeCell ref="Y775:Y776"/>
    <mergeCell ref="Z775:Z776"/>
    <mergeCell ref="AH755:AH756"/>
    <mergeCell ref="AI755:AI756"/>
    <mergeCell ref="Z755:Z756"/>
    <mergeCell ref="AA775:AA776"/>
    <mergeCell ref="AE775:AE776"/>
    <mergeCell ref="AG775:AG776"/>
    <mergeCell ref="AH775:AH776"/>
    <mergeCell ref="AI775:AI776"/>
    <mergeCell ref="R775:R776"/>
    <mergeCell ref="C715:C716"/>
    <mergeCell ref="D715:D716"/>
    <mergeCell ref="E715:E716"/>
    <mergeCell ref="AJ755:AJ756"/>
    <mergeCell ref="AA715:AA716"/>
    <mergeCell ref="AE715:AE716"/>
    <mergeCell ref="AG715:AG716"/>
    <mergeCell ref="C735:C736"/>
    <mergeCell ref="D735:D736"/>
    <mergeCell ref="E735:E736"/>
    <mergeCell ref="AE735:AE736"/>
    <mergeCell ref="AG735:AG736"/>
    <mergeCell ref="Y735:Y736"/>
    <mergeCell ref="Z735:Z736"/>
    <mergeCell ref="AA735:AA736"/>
    <mergeCell ref="AJ735:AJ736"/>
    <mergeCell ref="AA755:AA756"/>
    <mergeCell ref="AE755:AE756"/>
    <mergeCell ref="AG755:AG756"/>
    <mergeCell ref="Y715:Y716"/>
    <mergeCell ref="Z715:Z716"/>
    <mergeCell ref="R715:R716"/>
    <mergeCell ref="R735:R736"/>
    <mergeCell ref="R755:R756"/>
    <mergeCell ref="C695:C696"/>
    <mergeCell ref="D695:D696"/>
    <mergeCell ref="E695:E696"/>
    <mergeCell ref="AE695:AE696"/>
    <mergeCell ref="AG695:AG696"/>
    <mergeCell ref="AH695:AH696"/>
    <mergeCell ref="Y695:Y696"/>
    <mergeCell ref="Z695:Z696"/>
    <mergeCell ref="AA695:AA696"/>
    <mergeCell ref="R695:R696"/>
    <mergeCell ref="C675:C676"/>
    <mergeCell ref="D675:D676"/>
    <mergeCell ref="E675:E676"/>
    <mergeCell ref="Y675:Y676"/>
    <mergeCell ref="Z675:Z676"/>
    <mergeCell ref="AA675:AA676"/>
    <mergeCell ref="AE675:AE676"/>
    <mergeCell ref="AE615:AE616"/>
    <mergeCell ref="Z655:Z656"/>
    <mergeCell ref="Z615:Z616"/>
    <mergeCell ref="AA635:AA636"/>
    <mergeCell ref="AE635:AE636"/>
    <mergeCell ref="C655:C656"/>
    <mergeCell ref="E655:E656"/>
    <mergeCell ref="D655:D656"/>
    <mergeCell ref="C635:C636"/>
    <mergeCell ref="E635:E636"/>
    <mergeCell ref="Z635:Z636"/>
    <mergeCell ref="Y635:Y636"/>
    <mergeCell ref="R655:R656"/>
    <mergeCell ref="R675:R676"/>
    <mergeCell ref="E495:E496"/>
    <mergeCell ref="E515:E516"/>
    <mergeCell ref="E535:E536"/>
    <mergeCell ref="E555:E556"/>
    <mergeCell ref="Z195:Z196"/>
    <mergeCell ref="AG235:AG236"/>
    <mergeCell ref="AG175:AG176"/>
    <mergeCell ref="Z235:Z236"/>
    <mergeCell ref="AE335:AE336"/>
    <mergeCell ref="AG335:AG336"/>
    <mergeCell ref="AA255:AA256"/>
    <mergeCell ref="AE255:AE256"/>
    <mergeCell ref="AA315:AA316"/>
    <mergeCell ref="AE315:AE316"/>
    <mergeCell ref="AA295:AA296"/>
    <mergeCell ref="AA335:AA336"/>
    <mergeCell ref="Y315:Y316"/>
    <mergeCell ref="Z315:Z316"/>
    <mergeCell ref="Y295:Y296"/>
    <mergeCell ref="Z295:Z296"/>
    <mergeCell ref="Z335:Z336"/>
    <mergeCell ref="Z355:Z356"/>
    <mergeCell ref="Z395:Z396"/>
    <mergeCell ref="Z375:Z376"/>
    <mergeCell ref="Y335:Y336"/>
    <mergeCell ref="Y375:Y376"/>
    <mergeCell ref="Y355:Y356"/>
    <mergeCell ref="E455:E456"/>
    <mergeCell ref="D635:D636"/>
    <mergeCell ref="C615:C616"/>
    <mergeCell ref="E615:E616"/>
    <mergeCell ref="D515:D516"/>
    <mergeCell ref="D535:D536"/>
    <mergeCell ref="D555:D556"/>
    <mergeCell ref="D615:D616"/>
    <mergeCell ref="C595:C596"/>
    <mergeCell ref="E595:E596"/>
    <mergeCell ref="D575:D576"/>
    <mergeCell ref="D595:D596"/>
    <mergeCell ref="C575:C576"/>
    <mergeCell ref="E575:E576"/>
    <mergeCell ref="C495:C496"/>
    <mergeCell ref="C535:C536"/>
    <mergeCell ref="C555:C556"/>
    <mergeCell ref="D495:D496"/>
    <mergeCell ref="C515:C516"/>
    <mergeCell ref="C375:C376"/>
    <mergeCell ref="C415:C416"/>
    <mergeCell ref="C395:C396"/>
    <mergeCell ref="D415:D416"/>
    <mergeCell ref="D375:D376"/>
    <mergeCell ref="C455:C456"/>
    <mergeCell ref="C475:C476"/>
    <mergeCell ref="D395:D396"/>
    <mergeCell ref="C435:C436"/>
    <mergeCell ref="D435:D436"/>
    <mergeCell ref="D455:D456"/>
    <mergeCell ref="E475:E476"/>
    <mergeCell ref="E375:E376"/>
    <mergeCell ref="E395:E396"/>
    <mergeCell ref="C255:C256"/>
    <mergeCell ref="D275:D276"/>
    <mergeCell ref="D295:D296"/>
    <mergeCell ref="D255:D256"/>
    <mergeCell ref="C275:C276"/>
    <mergeCell ref="C315:C316"/>
    <mergeCell ref="C355:C356"/>
    <mergeCell ref="D315:D316"/>
    <mergeCell ref="E255:E256"/>
    <mergeCell ref="E275:E276"/>
    <mergeCell ref="E315:E316"/>
    <mergeCell ref="E335:E336"/>
    <mergeCell ref="E355:E356"/>
    <mergeCell ref="E295:E296"/>
    <mergeCell ref="C335:C336"/>
    <mergeCell ref="D335:D336"/>
    <mergeCell ref="C295:C296"/>
    <mergeCell ref="D475:D476"/>
    <mergeCell ref="E435:E436"/>
    <mergeCell ref="E415:E416"/>
    <mergeCell ref="D355:D356"/>
    <mergeCell ref="D195:D196"/>
    <mergeCell ref="D215:D216"/>
    <mergeCell ref="E175:E176"/>
    <mergeCell ref="E195:E196"/>
    <mergeCell ref="E235:E236"/>
    <mergeCell ref="E215:E216"/>
    <mergeCell ref="A1:B1"/>
    <mergeCell ref="C95:C96"/>
    <mergeCell ref="E75:E76"/>
    <mergeCell ref="E95:E96"/>
    <mergeCell ref="D75:D76"/>
    <mergeCell ref="C75:C76"/>
    <mergeCell ref="D95:D96"/>
    <mergeCell ref="A51:B51"/>
    <mergeCell ref="A52:B54"/>
    <mergeCell ref="C235:C236"/>
    <mergeCell ref="D115:D116"/>
    <mergeCell ref="D135:D136"/>
    <mergeCell ref="D155:D156"/>
    <mergeCell ref="D235:D236"/>
    <mergeCell ref="C155:C156"/>
    <mergeCell ref="C195:C196"/>
    <mergeCell ref="C215:C216"/>
    <mergeCell ref="C135:C136"/>
    <mergeCell ref="C175:C176"/>
    <mergeCell ref="E155:E156"/>
    <mergeCell ref="Z75:Z76"/>
    <mergeCell ref="AG75:AG76"/>
    <mergeCell ref="E135:E136"/>
    <mergeCell ref="Y155:Y156"/>
    <mergeCell ref="AA155:AA156"/>
    <mergeCell ref="C115:C116"/>
    <mergeCell ref="E115:E116"/>
    <mergeCell ref="Z135:Z136"/>
    <mergeCell ref="AA135:AA136"/>
    <mergeCell ref="AE135:AE136"/>
    <mergeCell ref="Y135:Y136"/>
    <mergeCell ref="D175:D176"/>
    <mergeCell ref="Z175:Z176"/>
    <mergeCell ref="Y95:Y96"/>
    <mergeCell ref="AE95:AE96"/>
    <mergeCell ref="AE75:AE76"/>
    <mergeCell ref="Z95:Z96"/>
    <mergeCell ref="Y75:Y76"/>
    <mergeCell ref="AA75:AA76"/>
    <mergeCell ref="AG95:AG96"/>
    <mergeCell ref="R75:R76"/>
    <mergeCell ref="R95:R96"/>
    <mergeCell ref="AH155:AH156"/>
    <mergeCell ref="AI135:AI136"/>
    <mergeCell ref="AE155:AE156"/>
    <mergeCell ref="AG155:AG156"/>
    <mergeCell ref="AI115:AI116"/>
    <mergeCell ref="AJ115:AJ116"/>
    <mergeCell ref="AI95:AI96"/>
    <mergeCell ref="AH95:AH96"/>
    <mergeCell ref="AH115:AH116"/>
    <mergeCell ref="AI75:AI76"/>
    <mergeCell ref="AJ75:AJ76"/>
    <mergeCell ref="AH75:AH76"/>
    <mergeCell ref="Y195:Y196"/>
    <mergeCell ref="Y215:Y216"/>
    <mergeCell ref="AA215:AA216"/>
    <mergeCell ref="Y175:Y176"/>
    <mergeCell ref="AA175:AA176"/>
    <mergeCell ref="Z215:Z216"/>
    <mergeCell ref="AA195:AA196"/>
    <mergeCell ref="Z155:Z156"/>
    <mergeCell ref="AA95:AA96"/>
    <mergeCell ref="AJ135:AJ136"/>
    <mergeCell ref="Y115:Y116"/>
    <mergeCell ref="AA115:AA116"/>
    <mergeCell ref="AE115:AE116"/>
    <mergeCell ref="AG115:AG116"/>
    <mergeCell ref="Z115:Z116"/>
    <mergeCell ref="AH175:AH176"/>
    <mergeCell ref="AH135:AH136"/>
    <mergeCell ref="AG135:AG136"/>
    <mergeCell ref="AJ95:AJ96"/>
    <mergeCell ref="AI155:AI156"/>
    <mergeCell ref="AJ155:AJ156"/>
    <mergeCell ref="AI235:AI236"/>
    <mergeCell ref="AJ175:AJ176"/>
    <mergeCell ref="AE195:AE196"/>
    <mergeCell ref="AG195:AG196"/>
    <mergeCell ref="AI195:AI196"/>
    <mergeCell ref="AJ195:AJ196"/>
    <mergeCell ref="AJ235:AJ236"/>
    <mergeCell ref="AI175:AI176"/>
    <mergeCell ref="AG215:AG216"/>
    <mergeCell ref="AE215:AE216"/>
    <mergeCell ref="AJ215:AJ216"/>
    <mergeCell ref="AE175:AE176"/>
    <mergeCell ref="AH195:AH196"/>
    <mergeCell ref="AH215:AH216"/>
    <mergeCell ref="AH235:AH236"/>
    <mergeCell ref="AI215:AI216"/>
    <mergeCell ref="Y235:Y236"/>
    <mergeCell ref="AA235:AA236"/>
    <mergeCell ref="AE235:AE236"/>
    <mergeCell ref="Z255:Z256"/>
    <mergeCell ref="AG255:AG256"/>
    <mergeCell ref="Y275:Y276"/>
    <mergeCell ref="AA275:AA276"/>
    <mergeCell ref="AE275:AE276"/>
    <mergeCell ref="AG275:AG276"/>
    <mergeCell ref="Z275:Z276"/>
    <mergeCell ref="Y255:Y256"/>
    <mergeCell ref="AI275:AI276"/>
    <mergeCell ref="AJ275:AJ276"/>
    <mergeCell ref="AI335:AI336"/>
    <mergeCell ref="AH315:AH316"/>
    <mergeCell ref="AH295:AH296"/>
    <mergeCell ref="AI295:AI296"/>
    <mergeCell ref="AH335:AH336"/>
    <mergeCell ref="AG295:AG296"/>
    <mergeCell ref="AI255:AI256"/>
    <mergeCell ref="AH275:AH276"/>
    <mergeCell ref="AH255:AH256"/>
    <mergeCell ref="AJ295:AJ296"/>
    <mergeCell ref="AJ255:AJ256"/>
    <mergeCell ref="AG315:AG316"/>
    <mergeCell ref="AI315:AI316"/>
    <mergeCell ref="AJ315:AJ316"/>
    <mergeCell ref="AI395:AI396"/>
    <mergeCell ref="AJ395:AJ396"/>
    <mergeCell ref="AI375:AI376"/>
    <mergeCell ref="AH355:AH356"/>
    <mergeCell ref="AH375:AH376"/>
    <mergeCell ref="AE295:AE296"/>
    <mergeCell ref="AJ335:AJ336"/>
    <mergeCell ref="AJ375:AJ376"/>
    <mergeCell ref="AI355:AI356"/>
    <mergeCell ref="AJ355:AJ356"/>
    <mergeCell ref="AJ455:AJ456"/>
    <mergeCell ref="AI435:AI436"/>
    <mergeCell ref="AJ435:AJ436"/>
    <mergeCell ref="Y415:Y416"/>
    <mergeCell ref="AA415:AA416"/>
    <mergeCell ref="AJ415:AJ416"/>
    <mergeCell ref="Y435:Y436"/>
    <mergeCell ref="AA435:AA436"/>
    <mergeCell ref="AE435:AE436"/>
    <mergeCell ref="AG435:AG436"/>
    <mergeCell ref="AG415:AG416"/>
    <mergeCell ref="Z455:Z456"/>
    <mergeCell ref="AG455:AG456"/>
    <mergeCell ref="Z415:Z416"/>
    <mergeCell ref="Z435:Z436"/>
    <mergeCell ref="AI415:AI416"/>
    <mergeCell ref="AI455:AI456"/>
    <mergeCell ref="AA375:AA376"/>
    <mergeCell ref="AE415:AE416"/>
    <mergeCell ref="AE375:AE376"/>
    <mergeCell ref="AH395:AH396"/>
    <mergeCell ref="AH475:AH476"/>
    <mergeCell ref="AH415:AH416"/>
    <mergeCell ref="AH435:AH436"/>
    <mergeCell ref="AH455:AH456"/>
    <mergeCell ref="Y455:Y456"/>
    <mergeCell ref="AA455:AA456"/>
    <mergeCell ref="AE455:AE456"/>
    <mergeCell ref="AG375:AG376"/>
    <mergeCell ref="AA355:AA356"/>
    <mergeCell ref="AE355:AE356"/>
    <mergeCell ref="AG355:AG356"/>
    <mergeCell ref="Y395:Y396"/>
    <mergeCell ref="AA395:AA396"/>
    <mergeCell ref="AE395:AE396"/>
    <mergeCell ref="AG395:AG396"/>
    <mergeCell ref="AJ515:AJ516"/>
    <mergeCell ref="AH515:AH516"/>
    <mergeCell ref="AJ475:AJ476"/>
    <mergeCell ref="AE475:AE476"/>
    <mergeCell ref="AG475:AG476"/>
    <mergeCell ref="AI475:AI476"/>
    <mergeCell ref="Y495:Y496"/>
    <mergeCell ref="AA495:AA496"/>
    <mergeCell ref="AE495:AE496"/>
    <mergeCell ref="AG495:AG496"/>
    <mergeCell ref="AI495:AI496"/>
    <mergeCell ref="Y475:Y476"/>
    <mergeCell ref="AA475:AA476"/>
    <mergeCell ref="AJ495:AJ496"/>
    <mergeCell ref="Y515:Y516"/>
    <mergeCell ref="AA515:AA516"/>
    <mergeCell ref="AE515:AE516"/>
    <mergeCell ref="AG515:AG516"/>
    <mergeCell ref="AI515:AI516"/>
    <mergeCell ref="AH495:AH496"/>
    <mergeCell ref="Z475:Z476"/>
    <mergeCell ref="Z495:Z496"/>
    <mergeCell ref="Z515:Z516"/>
    <mergeCell ref="AI575:AI576"/>
    <mergeCell ref="AJ575:AJ576"/>
    <mergeCell ref="Y595:Y596"/>
    <mergeCell ref="AA595:AA596"/>
    <mergeCell ref="AE595:AE596"/>
    <mergeCell ref="AG595:AG596"/>
    <mergeCell ref="AI595:AI596"/>
    <mergeCell ref="AJ595:AJ596"/>
    <mergeCell ref="Y575:Y576"/>
    <mergeCell ref="Z595:Z596"/>
    <mergeCell ref="AH575:AH576"/>
    <mergeCell ref="Z575:Z576"/>
    <mergeCell ref="AG575:AG576"/>
    <mergeCell ref="AA575:AA576"/>
    <mergeCell ref="AE575:AE576"/>
    <mergeCell ref="AH595:AH596"/>
    <mergeCell ref="AI535:AI536"/>
    <mergeCell ref="AJ535:AJ536"/>
    <mergeCell ref="Y535:Y536"/>
    <mergeCell ref="Z535:Z536"/>
    <mergeCell ref="AH535:AH536"/>
    <mergeCell ref="AH555:AH556"/>
    <mergeCell ref="AG535:AG536"/>
    <mergeCell ref="AA535:AA536"/>
    <mergeCell ref="AE535:AE536"/>
    <mergeCell ref="Z555:Z556"/>
    <mergeCell ref="Y555:Y556"/>
    <mergeCell ref="AA555:AA556"/>
    <mergeCell ref="AE555:AE556"/>
    <mergeCell ref="AG555:AG556"/>
    <mergeCell ref="AH675:AH676"/>
    <mergeCell ref="AH735:AH736"/>
    <mergeCell ref="AI735:AI736"/>
    <mergeCell ref="AG675:AG676"/>
    <mergeCell ref="AI675:AI676"/>
    <mergeCell ref="AI695:AI696"/>
    <mergeCell ref="AA655:AA656"/>
    <mergeCell ref="AE655:AE656"/>
    <mergeCell ref="AJ555:AJ556"/>
    <mergeCell ref="AI555:AI556"/>
    <mergeCell ref="AJ635:AJ636"/>
    <mergeCell ref="AJ615:AJ616"/>
    <mergeCell ref="AJ675:AJ676"/>
    <mergeCell ref="AJ695:AJ696"/>
    <mergeCell ref="AJ715:AJ716"/>
    <mergeCell ref="AJ655:AJ656"/>
    <mergeCell ref="AH715:AH716"/>
    <mergeCell ref="AI715:AI716"/>
    <mergeCell ref="AH655:AH656"/>
    <mergeCell ref="AI635:AI636"/>
    <mergeCell ref="AG635:AG636"/>
    <mergeCell ref="AI615:AI616"/>
    <mergeCell ref="AH635:AH636"/>
    <mergeCell ref="AG615:AG616"/>
    <mergeCell ref="AH615:AH616"/>
    <mergeCell ref="Y615:Y616"/>
    <mergeCell ref="AA615:AA616"/>
    <mergeCell ref="Y655:Y656"/>
    <mergeCell ref="AI655:AI656"/>
    <mergeCell ref="AG655:AG656"/>
    <mergeCell ref="AJ875:AJ876"/>
    <mergeCell ref="C895:C896"/>
    <mergeCell ref="D895:D896"/>
    <mergeCell ref="E895:E896"/>
    <mergeCell ref="Y895:Y896"/>
    <mergeCell ref="Z895:Z896"/>
    <mergeCell ref="AA895:AA896"/>
    <mergeCell ref="AE895:AE896"/>
    <mergeCell ref="AG895:AG896"/>
    <mergeCell ref="AH895:AH896"/>
    <mergeCell ref="AI895:AI896"/>
    <mergeCell ref="AJ895:AJ896"/>
    <mergeCell ref="C875:C876"/>
    <mergeCell ref="D875:D876"/>
    <mergeCell ref="E875:E876"/>
    <mergeCell ref="Y875:Y876"/>
    <mergeCell ref="Z875:Z876"/>
    <mergeCell ref="AA875:AA876"/>
    <mergeCell ref="AE875:AE876"/>
    <mergeCell ref="AG875:AG876"/>
    <mergeCell ref="AH875:AH876"/>
    <mergeCell ref="AI875:AI876"/>
    <mergeCell ref="Y975:Y976"/>
    <mergeCell ref="Y955:Y956"/>
    <mergeCell ref="Z955:Z956"/>
    <mergeCell ref="C975:C976"/>
    <mergeCell ref="D975:D976"/>
    <mergeCell ref="E975:E976"/>
    <mergeCell ref="AA955:AA956"/>
    <mergeCell ref="AE955:AE956"/>
    <mergeCell ref="C955:C956"/>
    <mergeCell ref="D955:D956"/>
    <mergeCell ref="E955:E956"/>
    <mergeCell ref="AJ915:AJ916"/>
    <mergeCell ref="AE935:AE936"/>
    <mergeCell ref="AG935:AG936"/>
    <mergeCell ref="C935:C936"/>
    <mergeCell ref="D935:D936"/>
    <mergeCell ref="E935:E936"/>
    <mergeCell ref="AI935:AI936"/>
    <mergeCell ref="AJ935:AJ936"/>
    <mergeCell ref="C915:C916"/>
    <mergeCell ref="D915:D916"/>
    <mergeCell ref="E915:E916"/>
    <mergeCell ref="Y915:Y916"/>
    <mergeCell ref="Z915:Z916"/>
    <mergeCell ref="AI915:AI916"/>
    <mergeCell ref="Y935:Y936"/>
    <mergeCell ref="Z935:Z936"/>
    <mergeCell ref="AA935:AA936"/>
    <mergeCell ref="AH935:AH936"/>
    <mergeCell ref="AA915:AA916"/>
    <mergeCell ref="AE915:AE916"/>
    <mergeCell ref="AG915:AG916"/>
    <mergeCell ref="AH915:AH916"/>
    <mergeCell ref="AJ975:AJ976"/>
    <mergeCell ref="Z975:Z976"/>
    <mergeCell ref="AA975:AA976"/>
    <mergeCell ref="AE975:AE976"/>
    <mergeCell ref="AG975:AG976"/>
    <mergeCell ref="AH975:AH976"/>
    <mergeCell ref="AI975:AI976"/>
    <mergeCell ref="AI955:AI956"/>
    <mergeCell ref="AJ955:AJ956"/>
    <mergeCell ref="AG955:AG956"/>
    <mergeCell ref="AH955:AH956"/>
    <mergeCell ref="R115:R116"/>
    <mergeCell ref="R135:R136"/>
    <mergeCell ref="R155:R156"/>
    <mergeCell ref="R175:R176"/>
    <mergeCell ref="R195:R196"/>
    <mergeCell ref="R215:R216"/>
    <mergeCell ref="R235:R236"/>
    <mergeCell ref="R255:R256"/>
    <mergeCell ref="R275:R276"/>
    <mergeCell ref="R295:R296"/>
    <mergeCell ref="R315:R316"/>
    <mergeCell ref="R335:R336"/>
    <mergeCell ref="R355:R356"/>
    <mergeCell ref="R375:R376"/>
    <mergeCell ref="R395:R396"/>
    <mergeCell ref="R415:R416"/>
    <mergeCell ref="R435:R436"/>
    <mergeCell ref="R455:R456"/>
    <mergeCell ref="R835:R836"/>
    <mergeCell ref="R855:R856"/>
    <mergeCell ref="R875:R876"/>
    <mergeCell ref="R895:R896"/>
    <mergeCell ref="R915:R916"/>
    <mergeCell ref="R935:R936"/>
    <mergeCell ref="R955:R956"/>
    <mergeCell ref="R975:R976"/>
    <mergeCell ref="R475:R476"/>
    <mergeCell ref="R495:R496"/>
    <mergeCell ref="R515:R516"/>
    <mergeCell ref="R535:R536"/>
    <mergeCell ref="R555:R556"/>
    <mergeCell ref="R575:R576"/>
    <mergeCell ref="R595:R596"/>
    <mergeCell ref="R615:R616"/>
    <mergeCell ref="R635:R636"/>
  </mergeCells>
  <phoneticPr fontId="6" type="noConversion"/>
  <conditionalFormatting sqref="A75:I987 O77:T94 A1:E49 A988:T988">
    <cfRule type="expression" dxfId="211" priority="156" stopIfTrue="1">
      <formula>$A$59=0</formula>
    </cfRule>
  </conditionalFormatting>
  <conditionalFormatting sqref="C50:D50">
    <cfRule type="expression" dxfId="210" priority="264" stopIfTrue="1">
      <formula>$C50&lt;&gt;$C$607</formula>
    </cfRule>
  </conditionalFormatting>
  <conditionalFormatting sqref="C51:D51">
    <cfRule type="expression" dxfId="209" priority="263" stopIfTrue="1">
      <formula>$C51&lt;&gt;$C$627</formula>
    </cfRule>
  </conditionalFormatting>
  <conditionalFormatting sqref="C52:D52">
    <cfRule type="expression" dxfId="208" priority="262" stopIfTrue="1">
      <formula>$C52&lt;&gt;$C$647</formula>
    </cfRule>
  </conditionalFormatting>
  <conditionalFormatting sqref="C53:D53">
    <cfRule type="expression" dxfId="207" priority="261" stopIfTrue="1">
      <formula>$C53&lt;&gt;$C$667</formula>
    </cfRule>
  </conditionalFormatting>
  <conditionalFormatting sqref="C54:D54">
    <cfRule type="expression" dxfId="206" priority="260" stopIfTrue="1">
      <formula>$C54&lt;&gt;$C$687</formula>
    </cfRule>
  </conditionalFormatting>
  <conditionalFormatting sqref="C55:D55">
    <cfRule type="expression" dxfId="205" priority="259" stopIfTrue="1">
      <formula>$C55&lt;&gt;$C$707</formula>
    </cfRule>
  </conditionalFormatting>
  <conditionalFormatting sqref="C56:D56">
    <cfRule type="expression" dxfId="204" priority="258" stopIfTrue="1">
      <formula>$C56&lt;&gt;$C$727</formula>
    </cfRule>
  </conditionalFormatting>
  <conditionalFormatting sqref="C57:D57">
    <cfRule type="expression" dxfId="203" priority="257" stopIfTrue="1">
      <formula>$C57&lt;&gt;$C$747</formula>
    </cfRule>
  </conditionalFormatting>
  <conditionalFormatting sqref="D77:D87 R77:R87 D97:D107 D117:D127 D137:D147 D157:D167 D177:D187 D197:D207 D217:D227 D237:D247 D257:D267 D277:D287 D297:D307 D317:D327 D337:D347 D357:D367 D377:D387 D397:D407 D417:D427 D437:D447 D457:D467 D477:D487 D497:D507 D517:D527 D537:D547 D557:D567 D577:D587 D597:D607 D617:D627 D637:D647 D657:D667 AH77:AH86 Z77:Z87 AH97:AH106 Z97:Z107 AH117:AH126 Z117:Z127 AH137:AH146 Z137:Z147 AH157:AH166 Z157:Z167 AH177:AH186 Z177:Z187 AH197:AH206 Z197:Z207 AH217:AH226 Z217:Z227 AH237:AH246 Z237:Z247 AH257:AH266 Z257:Z267 AH277:AH286 Z277:Z287 AH297:AH306 Z297:Z307 AH317:AH326 Z317:Z327 AH337:AH346 Z337:Z347 AH357:AH366 Z357:Z367 AH377:AH386 Z377:Z387 AH397:AH406 Z397:Z407 AH417:AH426 Z417:Z427 AH437:AH446 Z437:Z447 AH457:AH466 Z457:Z467 AH477:AH486 Z477:Z487 AH497:AH506 Z497:Z507 AH517:AH526 Z517:Z527 AH537:AH546 Z537:Z547 AH557:AH566 Z557:Z567 AH577:AH586 Z577:Z587 AH597:AH606 Z597:Z607 AH617:AH626 Z617:Z627 AH637:AH646 Z637:Z647 AH657:AH666 Z657:Z667 AH677:AH686 Z677:Z687 AH697:AH706 Z697:Z707 AH717:AH726 Z717:Z727 AH737:AH746 Z737:Z747 AH757:AH766 Z757:Z767 AH777:AH786 Z777:Z787 AH797:AH806 Z797:Z807 AH817:AH826 Z817:Z827 AH837:AH846 Z837:Z847 AH857:AH866 Z857:Z867 AH877:AH886 AH897:AH906 AH917:AH926 AH937:AH946 AH957:AH966 AH977:AH986 R837:R847 R817:R827 R797:R807 R777:R787 R757:R767 R737:R747 R717:R727 R697:R707 R677:R687 R657:R667 R637:R647 R617:R627 R597:R607 R577:R587 R557:R567 R537:R547 R517:R527 R497:R507 R477:R487 R457:R467 R437:R447 R417:R427 R397:R407 R377:R387 R357:R367 R337:R347 R317:R327 R297:R307 R277:R287 R257:R267 R237:R247 R217:R227 R197:R207 R177:R187 R157:R167 R137:R147 R117:R127 R97:R107">
    <cfRule type="expression" dxfId="202" priority="255" stopIfTrue="1">
      <formula>AND(COUNTA(D77)=1,(OR(D77&lt;$C$73,D77&gt;$E$73)))</formula>
    </cfRule>
  </conditionalFormatting>
  <conditionalFormatting sqref="D677:D687">
    <cfRule type="expression" dxfId="201" priority="253" stopIfTrue="1">
      <formula>AND(COUNTA(D677)=1,(OR(D677&lt;$C$73,D677&gt;$E$73)))</formula>
    </cfRule>
  </conditionalFormatting>
  <conditionalFormatting sqref="D697:D707">
    <cfRule type="expression" dxfId="200" priority="251" stopIfTrue="1">
      <formula>AND(COUNTA(D697)=1,(OR(D697&lt;$C$73,D697&gt;$E$73)))</formula>
    </cfRule>
  </conditionalFormatting>
  <conditionalFormatting sqref="D717:D727">
    <cfRule type="expression" dxfId="199" priority="249" stopIfTrue="1">
      <formula>AND(COUNTA(D717)=1,(OR(D717&lt;$C$73,D717&gt;$E$73)))</formula>
    </cfRule>
  </conditionalFormatting>
  <conditionalFormatting sqref="D737:D747">
    <cfRule type="expression" dxfId="198" priority="247" stopIfTrue="1">
      <formula>AND(COUNTA(D737)=1,(OR(D737&lt;$C$73,D737&gt;$E$73)))</formula>
    </cfRule>
  </conditionalFormatting>
  <conditionalFormatting sqref="D757:D767">
    <cfRule type="expression" dxfId="197" priority="245" stopIfTrue="1">
      <formula>AND(COUNTA(D757)=1,(OR(D757&lt;$C$73,D757&gt;$E$73)))</formula>
    </cfRule>
  </conditionalFormatting>
  <conditionalFormatting sqref="D777:D787">
    <cfRule type="expression" dxfId="196" priority="243" stopIfTrue="1">
      <formula>AND(COUNTA(D777)=1,(OR(D777&lt;$C$73,D777&gt;$E$73)))</formula>
    </cfRule>
  </conditionalFormatting>
  <conditionalFormatting sqref="D797:D807">
    <cfRule type="expression" dxfId="195" priority="241" stopIfTrue="1">
      <formula>AND(COUNTA(D797)=1,(OR(D797&lt;$C$73,D797&gt;$E$73)))</formula>
    </cfRule>
  </conditionalFormatting>
  <conditionalFormatting sqref="D817:D827">
    <cfRule type="expression" dxfId="194" priority="239" stopIfTrue="1">
      <formula>AND(COUNTA(D817)=1,(OR(D817&lt;$C$73,D817&gt;$E$73)))</formula>
    </cfRule>
  </conditionalFormatting>
  <conditionalFormatting sqref="D837:D847">
    <cfRule type="expression" dxfId="193" priority="237" stopIfTrue="1">
      <formula>AND(COUNTA(D837)=1,(OR(D837&lt;$C$73,D837&gt;$E$73)))</formula>
    </cfRule>
  </conditionalFormatting>
  <conditionalFormatting sqref="D857:D867">
    <cfRule type="expression" dxfId="192" priority="233" stopIfTrue="1">
      <formula>AND(COUNTA(D857)=1,(OR(D857&lt;$C$73,D857&gt;$E$73)))</formula>
    </cfRule>
  </conditionalFormatting>
  <conditionalFormatting sqref="D877:D887">
    <cfRule type="expression" dxfId="191" priority="227" stopIfTrue="1">
      <formula>AND(COUNTA(D877)=1,(OR(D877&lt;$C$73,D877&gt;$E$73)))</formula>
    </cfRule>
  </conditionalFormatting>
  <conditionalFormatting sqref="D897:D907">
    <cfRule type="expression" dxfId="190" priority="221" stopIfTrue="1">
      <formula>AND(COUNTA(D897)=1,(OR(D897&lt;$C$73,D897&gt;$E$73)))</formula>
    </cfRule>
  </conditionalFormatting>
  <conditionalFormatting sqref="D917:D927">
    <cfRule type="expression" dxfId="189" priority="215" stopIfTrue="1">
      <formula>AND(COUNTA(D917)=1,(OR(D917&lt;$C$73,D917&gt;$E$73)))</formula>
    </cfRule>
  </conditionalFormatting>
  <conditionalFormatting sqref="D937:D947">
    <cfRule type="expression" dxfId="188" priority="209" stopIfTrue="1">
      <formula>AND(COUNTA(D937)=1,(OR(D937&lt;$C$73,D937&gt;$E$73)))</formula>
    </cfRule>
  </conditionalFormatting>
  <conditionalFormatting sqref="D957:D967">
    <cfRule type="expression" dxfId="187" priority="203" stopIfTrue="1">
      <formula>AND(COUNTA(D957)=1,(OR(D957&lt;$C$73,D957&gt;$E$73)))</formula>
    </cfRule>
  </conditionalFormatting>
  <conditionalFormatting sqref="D977:D987">
    <cfRule type="expression" dxfId="186" priority="197" stopIfTrue="1">
      <formula>AND(COUNTA(D977)=1,(OR(D977&lt;$C$73,D977&gt;$E$73)))</formula>
    </cfRule>
  </conditionalFormatting>
  <conditionalFormatting sqref="E75:E987 AA75:AA987 AI75:AI987">
    <cfRule type="expression" dxfId="185" priority="154">
      <formula>G75=1</formula>
    </cfRule>
  </conditionalFormatting>
  <conditionalFormatting sqref="E77">
    <cfRule type="expression" dxfId="184" priority="151">
      <formula>I77=1</formula>
    </cfRule>
    <cfRule type="expression" dxfId="183" priority="152" stopIfTrue="1">
      <formula>AND(COUNTA(E77)=1,(OR(E77&lt;$C$73,E77&gt;$E$73)))</formula>
    </cfRule>
  </conditionalFormatting>
  <conditionalFormatting sqref="E77:E87 S77:S87 E97:E107 E117:E127 E137:E147 E157:E167 E177:E187 E197:E207 E217:E227 E237:E247 E257:E267 E277:E287 E297:E307 E317:E327 E337:E347 E357:E367 E377:E387 E397:E407 E417:E427 E437:E447 E457:E467 E477:E487 E497:E507 E517:E527 E537:E547 E557:E567 E577:E587 E597:E607 E617:E627 E637:E647 E657:E667 E677:E687 E697:E707 E717:E727 E737:E747 E757:E767 E777:E787 E797:E807 E817:E827 E837:E847 E857:E867 AI77:AI86 AA77:AA87 AI97:AI106 AA97:AA107 AI117:AI126 AA117:AA127 AI137:AI146 AA137:AA147 AI157:AI166 AA157:AA167 AI177:AI186 AA177:AA187 AI197:AI206 AA197:AA207 AI217:AI226 AA217:AA227 AI237:AI246 AA237:AA247 AI257:AI266 AA257:AA267 AI277:AI286 AA277:AA287 AI297:AI306 AA297:AA307 AI317:AI326 AA317:AA327 AI337:AI346 AA337:AA347 AI357:AI366 AA357:AA367 AI377:AI386 AA377:AA387 AI397:AI406 AA397:AA407 AI417:AI426 AA417:AA427 AI437:AI446 AA437:AA447 AI457:AI466 AA457:AA467 AI477:AI486 AA477:AA487 AI497:AI506 AA497:AA507 AI517:AI526 AA517:AA527 AI537:AI546 AA537:AA547 AI557:AI566 AA557:AA567 AI577:AI586 AA577:AA587 AI597:AI606 AA597:AA607 AI617:AI626 AA617:AA627 AI637:AI646 AA637:AA647 AI657:AI666 AA657:AA667 AI677:AI686 AI697:AI706 AI717:AI726 AI737:AI746 AI757:AI766 AI777:AI786 AI797:AI806 AI817:AI826 AI837:AI846 S917:S927 S937:S947 S957:S967 S977:S987 S897:S907 S877:S887 S857:S867 S837:S847 S817:S827 S797:S807 S777:S787 S757:S767 S737:S747 S717:S727 S697:S707 S677:S687 S657:S667 S637:S647 S617:S627 S597:S607 S577:S587 S557:S567 S537:S547 S517:S527 S497:S507 S477:S487 S457:S467 S437:S447 S417:S427 S397:S407 S377:S387 S357:S367 S337:S347 S317:S327 S297:S307 S277:S287 S257:S267 S237:S247 S217:S227 S197:S207 S177:S187 S157:S167 S137:S147 S117:S127 S97:S107">
    <cfRule type="expression" dxfId="182" priority="256" stopIfTrue="1">
      <formula>AND(COUNTA(E77)=1,(OR(E77&lt;$C$73,E77&gt;$E$73+61)))</formula>
    </cfRule>
  </conditionalFormatting>
  <conditionalFormatting sqref="E877:E887">
    <cfRule type="expression" dxfId="181" priority="232" stopIfTrue="1">
      <formula>AND(COUNTA(E877)=1,(OR(E877&lt;$C$73,E877&gt;$E$73+61)))</formula>
    </cfRule>
  </conditionalFormatting>
  <conditionalFormatting sqref="E897:E907">
    <cfRule type="expression" dxfId="180" priority="226" stopIfTrue="1">
      <formula>AND(COUNTA(E897)=1,(OR(E897&lt;$C$73,E897&gt;$E$73+61)))</formula>
    </cfRule>
  </conditionalFormatting>
  <conditionalFormatting sqref="E917:E927">
    <cfRule type="expression" dxfId="179" priority="220" stopIfTrue="1">
      <formula>AND(COUNTA(E917)=1,(OR(E917&lt;$C$73,E917&gt;$E$73+61)))</formula>
    </cfRule>
  </conditionalFormatting>
  <conditionalFormatting sqref="E937:E947">
    <cfRule type="expression" dxfId="178" priority="214" stopIfTrue="1">
      <formula>AND(COUNTA(E937)=1,(OR(E937&lt;$C$73,E937&gt;$E$73+61)))</formula>
    </cfRule>
  </conditionalFormatting>
  <conditionalFormatting sqref="E957:E967">
    <cfRule type="expression" dxfId="177" priority="208" stopIfTrue="1">
      <formula>AND(COUNTA(E957)=1,(OR(E957&lt;$C$73,E957&gt;$E$73+61)))</formula>
    </cfRule>
  </conditionalFormatting>
  <conditionalFormatting sqref="E977:E987">
    <cfRule type="expression" dxfId="176" priority="202" stopIfTrue="1">
      <formula>AND(COUNTA(E977)=1,(OR(E977&lt;$C$73,E977&gt;$E$73+61)))</formula>
    </cfRule>
  </conditionalFormatting>
  <conditionalFormatting sqref="G1:AM49 A50:AN74 O75:T76 U75:AN988 A989:AN1000">
    <cfRule type="expression" dxfId="174" priority="2" stopIfTrue="1">
      <formula>$A$59=0</formula>
    </cfRule>
  </conditionalFormatting>
  <conditionalFormatting sqref="O95:T96">
    <cfRule type="expression" dxfId="173" priority="4" stopIfTrue="1">
      <formula>$A$59=0</formula>
    </cfRule>
  </conditionalFormatting>
  <conditionalFormatting sqref="O97:T116">
    <cfRule type="expression" dxfId="172" priority="6" stopIfTrue="1">
      <formula>$A$59=0</formula>
    </cfRule>
  </conditionalFormatting>
  <conditionalFormatting sqref="O117:T136">
    <cfRule type="expression" dxfId="171" priority="8" stopIfTrue="1">
      <formula>$A$59=0</formula>
    </cfRule>
  </conditionalFormatting>
  <conditionalFormatting sqref="O137:T156">
    <cfRule type="expression" dxfId="170" priority="10" stopIfTrue="1">
      <formula>$A$59=0</formula>
    </cfRule>
  </conditionalFormatting>
  <conditionalFormatting sqref="O157:T176">
    <cfRule type="expression" dxfId="169" priority="12" stopIfTrue="1">
      <formula>$A$59=0</formula>
    </cfRule>
  </conditionalFormatting>
  <conditionalFormatting sqref="O177:T196">
    <cfRule type="expression" dxfId="168" priority="14" stopIfTrue="1">
      <formula>$A$59=0</formula>
    </cfRule>
  </conditionalFormatting>
  <conditionalFormatting sqref="O197:T216">
    <cfRule type="expression" dxfId="167" priority="16" stopIfTrue="1">
      <formula>$A$59=0</formula>
    </cfRule>
  </conditionalFormatting>
  <conditionalFormatting sqref="O217:T236">
    <cfRule type="expression" dxfId="166" priority="18" stopIfTrue="1">
      <formula>$A$59=0</formula>
    </cfRule>
  </conditionalFormatting>
  <conditionalFormatting sqref="O237:T256">
    <cfRule type="expression" dxfId="165" priority="20" stopIfTrue="1">
      <formula>$A$59=0</formula>
    </cfRule>
  </conditionalFormatting>
  <conditionalFormatting sqref="O257:T276">
    <cfRule type="expression" dxfId="164" priority="22" stopIfTrue="1">
      <formula>$A$59=0</formula>
    </cfRule>
  </conditionalFormatting>
  <conditionalFormatting sqref="O277:T296">
    <cfRule type="expression" dxfId="163" priority="24" stopIfTrue="1">
      <formula>$A$59=0</formula>
    </cfRule>
  </conditionalFormatting>
  <conditionalFormatting sqref="O297:T316">
    <cfRule type="expression" dxfId="162" priority="26" stopIfTrue="1">
      <formula>$A$59=0</formula>
    </cfRule>
  </conditionalFormatting>
  <conditionalFormatting sqref="O317:T336">
    <cfRule type="expression" dxfId="161" priority="28" stopIfTrue="1">
      <formula>$A$59=0</formula>
    </cfRule>
  </conditionalFormatting>
  <conditionalFormatting sqref="O337:T356">
    <cfRule type="expression" dxfId="160" priority="30" stopIfTrue="1">
      <formula>$A$59=0</formula>
    </cfRule>
  </conditionalFormatting>
  <conditionalFormatting sqref="O357:T376">
    <cfRule type="expression" dxfId="159" priority="32" stopIfTrue="1">
      <formula>$A$59=0</formula>
    </cfRule>
  </conditionalFormatting>
  <conditionalFormatting sqref="O377:T396">
    <cfRule type="expression" dxfId="158" priority="34" stopIfTrue="1">
      <formula>$A$59=0</formula>
    </cfRule>
  </conditionalFormatting>
  <conditionalFormatting sqref="O397:T416">
    <cfRule type="expression" dxfId="157" priority="36" stopIfTrue="1">
      <formula>$A$59=0</formula>
    </cfRule>
  </conditionalFormatting>
  <conditionalFormatting sqref="O417:T436">
    <cfRule type="expression" dxfId="156" priority="38" stopIfTrue="1">
      <formula>$A$59=0</formula>
    </cfRule>
  </conditionalFormatting>
  <conditionalFormatting sqref="O437:T456">
    <cfRule type="expression" dxfId="155" priority="40" stopIfTrue="1">
      <formula>$A$59=0</formula>
    </cfRule>
  </conditionalFormatting>
  <conditionalFormatting sqref="O457:T476">
    <cfRule type="expression" dxfId="154" priority="42" stopIfTrue="1">
      <formula>$A$59=0</formula>
    </cfRule>
  </conditionalFormatting>
  <conditionalFormatting sqref="O477:T496">
    <cfRule type="expression" dxfId="153" priority="44" stopIfTrue="1">
      <formula>$A$59=0</formula>
    </cfRule>
  </conditionalFormatting>
  <conditionalFormatting sqref="O497:T516">
    <cfRule type="expression" dxfId="152" priority="46" stopIfTrue="1">
      <formula>$A$59=0</formula>
    </cfRule>
  </conditionalFormatting>
  <conditionalFormatting sqref="O517:T536">
    <cfRule type="expression" dxfId="151" priority="48" stopIfTrue="1">
      <formula>$A$59=0</formula>
    </cfRule>
  </conditionalFormatting>
  <conditionalFormatting sqref="O537:T556">
    <cfRule type="expression" dxfId="150" priority="50" stopIfTrue="1">
      <formula>$A$59=0</formula>
    </cfRule>
  </conditionalFormatting>
  <conditionalFormatting sqref="O557:T576">
    <cfRule type="expression" dxfId="149" priority="52" stopIfTrue="1">
      <formula>$A$59=0</formula>
    </cfRule>
  </conditionalFormatting>
  <conditionalFormatting sqref="O577:T596">
    <cfRule type="expression" dxfId="148" priority="54" stopIfTrue="1">
      <formula>$A$59=0</formula>
    </cfRule>
  </conditionalFormatting>
  <conditionalFormatting sqref="O597:T616">
    <cfRule type="expression" dxfId="147" priority="56" stopIfTrue="1">
      <formula>$A$59=0</formula>
    </cfRule>
  </conditionalFormatting>
  <conditionalFormatting sqref="O617:T636">
    <cfRule type="expression" dxfId="146" priority="58" stopIfTrue="1">
      <formula>$A$59=0</formula>
    </cfRule>
  </conditionalFormatting>
  <conditionalFormatting sqref="O637:T656">
    <cfRule type="expression" dxfId="145" priority="60" stopIfTrue="1">
      <formula>$A$59=0</formula>
    </cfRule>
  </conditionalFormatting>
  <conditionalFormatting sqref="O657:T676">
    <cfRule type="expression" dxfId="144" priority="62" stopIfTrue="1">
      <formula>$A$59=0</formula>
    </cfRule>
  </conditionalFormatting>
  <conditionalFormatting sqref="O677:T696">
    <cfRule type="expression" dxfId="143" priority="64" stopIfTrue="1">
      <formula>$A$59=0</formula>
    </cfRule>
  </conditionalFormatting>
  <conditionalFormatting sqref="O697:T716">
    <cfRule type="expression" dxfId="142" priority="66" stopIfTrue="1">
      <formula>$A$59=0</formula>
    </cfRule>
  </conditionalFormatting>
  <conditionalFormatting sqref="O717:T736">
    <cfRule type="expression" dxfId="141" priority="68" stopIfTrue="1">
      <formula>$A$59=0</formula>
    </cfRule>
  </conditionalFormatting>
  <conditionalFormatting sqref="O737:T756">
    <cfRule type="expression" dxfId="140" priority="70" stopIfTrue="1">
      <formula>$A$59=0</formula>
    </cfRule>
  </conditionalFormatting>
  <conditionalFormatting sqref="O757:T776">
    <cfRule type="expression" dxfId="139" priority="72" stopIfTrue="1">
      <formula>$A$59=0</formula>
    </cfRule>
  </conditionalFormatting>
  <conditionalFormatting sqref="O777:T796">
    <cfRule type="expression" dxfId="138" priority="74" stopIfTrue="1">
      <formula>$A$59=0</formula>
    </cfRule>
  </conditionalFormatting>
  <conditionalFormatting sqref="O797:T816">
    <cfRule type="expression" dxfId="137" priority="76" stopIfTrue="1">
      <formula>$A$59=0</formula>
    </cfRule>
  </conditionalFormatting>
  <conditionalFormatting sqref="O817:T836">
    <cfRule type="expression" dxfId="136" priority="78" stopIfTrue="1">
      <formula>$A$59=0</formula>
    </cfRule>
  </conditionalFormatting>
  <conditionalFormatting sqref="O837:T856">
    <cfRule type="expression" dxfId="135" priority="80" stopIfTrue="1">
      <formula>$A$59=0</formula>
    </cfRule>
  </conditionalFormatting>
  <conditionalFormatting sqref="O857:T876">
    <cfRule type="expression" dxfId="134" priority="82" stopIfTrue="1">
      <formula>$A$59=0</formula>
    </cfRule>
  </conditionalFormatting>
  <conditionalFormatting sqref="O877:T896">
    <cfRule type="expression" dxfId="133" priority="84" stopIfTrue="1">
      <formula>$A$59=0</formula>
    </cfRule>
  </conditionalFormatting>
  <conditionalFormatting sqref="O897:T916">
    <cfRule type="expression" dxfId="132" priority="86" stopIfTrue="1">
      <formula>$A$59=0</formula>
    </cfRule>
  </conditionalFormatting>
  <conditionalFormatting sqref="O917:T954">
    <cfRule type="expression" dxfId="131" priority="92" stopIfTrue="1">
      <formula>$A$59=0</formula>
    </cfRule>
  </conditionalFormatting>
  <conditionalFormatting sqref="O955:T974">
    <cfRule type="expression" dxfId="130" priority="90" stopIfTrue="1">
      <formula>$A$59=0</formula>
    </cfRule>
  </conditionalFormatting>
  <conditionalFormatting sqref="O975:T987">
    <cfRule type="expression" dxfId="129" priority="88" stopIfTrue="1">
      <formula>$A$59=0</formula>
    </cfRule>
  </conditionalFormatting>
  <conditionalFormatting sqref="R95:R96">
    <cfRule type="expression" dxfId="128" priority="3">
      <formula>W95=1</formula>
    </cfRule>
  </conditionalFormatting>
  <conditionalFormatting sqref="R115:R116">
    <cfRule type="expression" dxfId="127" priority="5">
      <formula>W115=1</formula>
    </cfRule>
  </conditionalFormatting>
  <conditionalFormatting sqref="R135:R136">
    <cfRule type="expression" dxfId="126" priority="7">
      <formula>W135=1</formula>
    </cfRule>
  </conditionalFormatting>
  <conditionalFormatting sqref="R155:R156">
    <cfRule type="expression" dxfId="125" priority="9">
      <formula>W155=1</formula>
    </cfRule>
  </conditionalFormatting>
  <conditionalFormatting sqref="R175:R176">
    <cfRule type="expression" dxfId="124" priority="11">
      <formula>W175=1</formula>
    </cfRule>
  </conditionalFormatting>
  <conditionalFormatting sqref="R195:R196">
    <cfRule type="expression" dxfId="123" priority="13">
      <formula>W195=1</formula>
    </cfRule>
  </conditionalFormatting>
  <conditionalFormatting sqref="R215:R216">
    <cfRule type="expression" dxfId="122" priority="15">
      <formula>W215=1</formula>
    </cfRule>
  </conditionalFormatting>
  <conditionalFormatting sqref="R235:R236">
    <cfRule type="expression" dxfId="121" priority="17">
      <formula>W235=1</formula>
    </cfRule>
  </conditionalFormatting>
  <conditionalFormatting sqref="R255:R256">
    <cfRule type="expression" dxfId="120" priority="19">
      <formula>W255=1</formula>
    </cfRule>
  </conditionalFormatting>
  <conditionalFormatting sqref="R275:R276">
    <cfRule type="expression" dxfId="119" priority="21">
      <formula>W275=1</formula>
    </cfRule>
  </conditionalFormatting>
  <conditionalFormatting sqref="R295:R296">
    <cfRule type="expression" dxfId="118" priority="23">
      <formula>W295=1</formula>
    </cfRule>
  </conditionalFormatting>
  <conditionalFormatting sqref="R315:R316">
    <cfRule type="expression" dxfId="117" priority="25">
      <formula>W315=1</formula>
    </cfRule>
  </conditionalFormatting>
  <conditionalFormatting sqref="R335:R336">
    <cfRule type="expression" dxfId="116" priority="27">
      <formula>W335=1</formula>
    </cfRule>
  </conditionalFormatting>
  <conditionalFormatting sqref="R355:R356">
    <cfRule type="expression" dxfId="115" priority="29">
      <formula>W355=1</formula>
    </cfRule>
  </conditionalFormatting>
  <conditionalFormatting sqref="R375:R376">
    <cfRule type="expression" dxfId="114" priority="31">
      <formula>W375=1</formula>
    </cfRule>
  </conditionalFormatting>
  <conditionalFormatting sqref="R395:R396">
    <cfRule type="expression" dxfId="113" priority="33">
      <formula>W395=1</formula>
    </cfRule>
  </conditionalFormatting>
  <conditionalFormatting sqref="R415:R416">
    <cfRule type="expression" dxfId="112" priority="35">
      <formula>W415=1</formula>
    </cfRule>
  </conditionalFormatting>
  <conditionalFormatting sqref="R435:R436">
    <cfRule type="expression" dxfId="111" priority="37">
      <formula>W435=1</formula>
    </cfRule>
  </conditionalFormatting>
  <conditionalFormatting sqref="R455:R456">
    <cfRule type="expression" dxfId="110" priority="39">
      <formula>W455=1</formula>
    </cfRule>
  </conditionalFormatting>
  <conditionalFormatting sqref="R475:R476">
    <cfRule type="expression" dxfId="109" priority="41">
      <formula>W475=1</formula>
    </cfRule>
  </conditionalFormatting>
  <conditionalFormatting sqref="R495:R496">
    <cfRule type="expression" dxfId="108" priority="43">
      <formula>W495=1</formula>
    </cfRule>
  </conditionalFormatting>
  <conditionalFormatting sqref="R515:R516">
    <cfRule type="expression" dxfId="107" priority="45">
      <formula>W515=1</formula>
    </cfRule>
  </conditionalFormatting>
  <conditionalFormatting sqref="R535:R536">
    <cfRule type="expression" dxfId="106" priority="47">
      <formula>W535=1</formula>
    </cfRule>
  </conditionalFormatting>
  <conditionalFormatting sqref="R555:R556">
    <cfRule type="expression" dxfId="105" priority="49">
      <formula>W555=1</formula>
    </cfRule>
  </conditionalFormatting>
  <conditionalFormatting sqref="R575:R576">
    <cfRule type="expression" dxfId="104" priority="51">
      <formula>W575=1</formula>
    </cfRule>
  </conditionalFormatting>
  <conditionalFormatting sqref="R595:R596">
    <cfRule type="expression" dxfId="103" priority="53">
      <formula>W595=1</formula>
    </cfRule>
  </conditionalFormatting>
  <conditionalFormatting sqref="R615:R616">
    <cfRule type="expression" dxfId="102" priority="55">
      <formula>W615=1</formula>
    </cfRule>
  </conditionalFormatting>
  <conditionalFormatting sqref="R635:R636">
    <cfRule type="expression" dxfId="101" priority="57">
      <formula>W635=1</formula>
    </cfRule>
  </conditionalFormatting>
  <conditionalFormatting sqref="R655:R656">
    <cfRule type="expression" dxfId="100" priority="59">
      <formula>W655=1</formula>
    </cfRule>
  </conditionalFormatting>
  <conditionalFormatting sqref="R675:R676">
    <cfRule type="expression" dxfId="99" priority="61">
      <formula>W675=1</formula>
    </cfRule>
  </conditionalFormatting>
  <conditionalFormatting sqref="R695:R696">
    <cfRule type="expression" dxfId="98" priority="63">
      <formula>W695=1</formula>
    </cfRule>
  </conditionalFormatting>
  <conditionalFormatting sqref="R715:R716">
    <cfRule type="expression" dxfId="97" priority="65">
      <formula>W715=1</formula>
    </cfRule>
  </conditionalFormatting>
  <conditionalFormatting sqref="R735:R736">
    <cfRule type="expression" dxfId="96" priority="67">
      <formula>W735=1</formula>
    </cfRule>
  </conditionalFormatting>
  <conditionalFormatting sqref="R755:R756">
    <cfRule type="expression" dxfId="95" priority="69">
      <formula>W755=1</formula>
    </cfRule>
  </conditionalFormatting>
  <conditionalFormatting sqref="R775:R776">
    <cfRule type="expression" dxfId="94" priority="71">
      <formula>W775=1</formula>
    </cfRule>
  </conditionalFormatting>
  <conditionalFormatting sqref="R795:R796">
    <cfRule type="expression" dxfId="93" priority="73">
      <formula>W795=1</formula>
    </cfRule>
  </conditionalFormatting>
  <conditionalFormatting sqref="R815:R816">
    <cfRule type="expression" dxfId="92" priority="75">
      <formula>W815=1</formula>
    </cfRule>
  </conditionalFormatting>
  <conditionalFormatting sqref="R835:R836">
    <cfRule type="expression" dxfId="91" priority="77">
      <formula>W835=1</formula>
    </cfRule>
  </conditionalFormatting>
  <conditionalFormatting sqref="R855:R856">
    <cfRule type="expression" dxfId="90" priority="79">
      <formula>W855=1</formula>
    </cfRule>
  </conditionalFormatting>
  <conditionalFormatting sqref="R857:R867">
    <cfRule type="expression" dxfId="89" priority="235" stopIfTrue="1">
      <formula>AND(COUNTA(R857)=1,(OR(R857&lt;$C$73,R857&gt;$E$73)))</formula>
    </cfRule>
  </conditionalFormatting>
  <conditionalFormatting sqref="R875:R876">
    <cfRule type="expression" dxfId="88" priority="81">
      <formula>W875=1</formula>
    </cfRule>
  </conditionalFormatting>
  <conditionalFormatting sqref="R877:R887">
    <cfRule type="expression" dxfId="87" priority="229" stopIfTrue="1">
      <formula>AND(COUNTA(R877)=1,(OR(R877&lt;$C$73,R877&gt;$E$73)))</formula>
    </cfRule>
  </conditionalFormatting>
  <conditionalFormatting sqref="R895:R896">
    <cfRule type="expression" dxfId="86" priority="83">
      <formula>W895=1</formula>
    </cfRule>
  </conditionalFormatting>
  <conditionalFormatting sqref="R897:R907">
    <cfRule type="expression" dxfId="85" priority="223" stopIfTrue="1">
      <formula>AND(COUNTA(R897)=1,(OR(R897&lt;$C$73,R897&gt;$E$73)))</formula>
    </cfRule>
  </conditionalFormatting>
  <conditionalFormatting sqref="R915:R916">
    <cfRule type="expression" dxfId="84" priority="85">
      <formula>W915=1</formula>
    </cfRule>
  </conditionalFormatting>
  <conditionalFormatting sqref="R917:R927">
    <cfRule type="expression" dxfId="83" priority="217" stopIfTrue="1">
      <formula>AND(COUNTA(R917)=1,(OR(R917&lt;$C$73,R917&gt;$E$73)))</formula>
    </cfRule>
  </conditionalFormatting>
  <conditionalFormatting sqref="R935:R936">
    <cfRule type="expression" dxfId="82" priority="91">
      <formula>W935=1</formula>
    </cfRule>
  </conditionalFormatting>
  <conditionalFormatting sqref="R937:R947">
    <cfRule type="expression" dxfId="81" priority="211" stopIfTrue="1">
      <formula>AND(COUNTA(R937)=1,(OR(R937&lt;$C$73,R937&gt;$E$73)))</formula>
    </cfRule>
  </conditionalFormatting>
  <conditionalFormatting sqref="R955:R956">
    <cfRule type="expression" dxfId="80" priority="89">
      <formula>W955=1</formula>
    </cfRule>
  </conditionalFormatting>
  <conditionalFormatting sqref="R957:R967">
    <cfRule type="expression" dxfId="79" priority="205" stopIfTrue="1">
      <formula>AND(COUNTA(R957)=1,(OR(R957&lt;$C$73,R957&gt;$E$73)))</formula>
    </cfRule>
  </conditionalFormatting>
  <conditionalFormatting sqref="R975:R976">
    <cfRule type="expression" dxfId="78" priority="87">
      <formula>W975=1</formula>
    </cfRule>
  </conditionalFormatting>
  <conditionalFormatting sqref="R977:R987">
    <cfRule type="expression" dxfId="77" priority="199" stopIfTrue="1">
      <formula>AND(COUNTA(R977)=1,(OR(R977&lt;$C$73,R977&gt;$E$73)))</formula>
    </cfRule>
  </conditionalFormatting>
  <conditionalFormatting sqref="S75:S987">
    <cfRule type="expression" dxfId="76" priority="269">
      <formula>#REF!=1</formula>
    </cfRule>
  </conditionalFormatting>
  <conditionalFormatting sqref="S77">
    <cfRule type="expression" dxfId="75" priority="149" stopIfTrue="1">
      <formula>AND(COUNTA(S77)=1,(OR(S77&lt;$C$73,S77&gt;$E$73)))</formula>
    </cfRule>
    <cfRule type="expression" dxfId="74" priority="150">
      <formula>#REF!=1</formula>
    </cfRule>
  </conditionalFormatting>
  <conditionalFormatting sqref="Z75:Z987 AH75:AH987 D75:D987">
    <cfRule type="expression" dxfId="73" priority="155">
      <formula>H75=1</formula>
    </cfRule>
  </conditionalFormatting>
  <conditionalFormatting sqref="Z877:Z887">
    <cfRule type="expression" dxfId="72" priority="231" stopIfTrue="1">
      <formula>AND(COUNTA(Z877)=1,(OR(Z877&lt;$C$73,Z877&gt;$E$73)))</formula>
    </cfRule>
  </conditionalFormatting>
  <conditionalFormatting sqref="Z897:Z907">
    <cfRule type="expression" dxfId="71" priority="225" stopIfTrue="1">
      <formula>AND(COUNTA(Z897)=1,(OR(Z897&lt;$C$73,Z897&gt;$E$73)))</formula>
    </cfRule>
  </conditionalFormatting>
  <conditionalFormatting sqref="Z917:Z927">
    <cfRule type="expression" dxfId="70" priority="219" stopIfTrue="1">
      <formula>AND(COUNTA(Z917)=1,(OR(Z917&lt;$C$73,Z917&gt;$E$73)))</formula>
    </cfRule>
  </conditionalFormatting>
  <conditionalFormatting sqref="Z937:Z947">
    <cfRule type="expression" dxfId="69" priority="213" stopIfTrue="1">
      <formula>AND(COUNTA(Z937)=1,(OR(Z937&lt;$C$73,Z937&gt;$E$73)))</formula>
    </cfRule>
  </conditionalFormatting>
  <conditionalFormatting sqref="Z957:Z967">
    <cfRule type="expression" dxfId="68" priority="207" stopIfTrue="1">
      <formula>AND(COUNTA(Z957)=1,(OR(Z957&lt;$C$73,Z957&gt;$E$73)))</formula>
    </cfRule>
  </conditionalFormatting>
  <conditionalFormatting sqref="Z977:Z987">
    <cfRule type="expression" dxfId="67" priority="201" stopIfTrue="1">
      <formula>AND(COUNTA(Z977)=1,(OR(Z977&lt;$C$73,Z977&gt;$E$73)))</formula>
    </cfRule>
  </conditionalFormatting>
  <conditionalFormatting sqref="Z77:AA77">
    <cfRule type="expression" dxfId="66" priority="146">
      <formula>#REF!=1</formula>
    </cfRule>
  </conditionalFormatting>
  <conditionalFormatting sqref="AA77">
    <cfRule type="expression" dxfId="65" priority="145" stopIfTrue="1">
      <formula>AND(COUNTA(AA77)=1,(OR(AA77&lt;$C$73,AA77&gt;$E$73)))</formula>
    </cfRule>
    <cfRule type="expression" dxfId="64" priority="148">
      <formula>#REF!=1</formula>
    </cfRule>
  </conditionalFormatting>
  <conditionalFormatting sqref="AA677:AA687">
    <cfRule type="expression" dxfId="63" priority="254" stopIfTrue="1">
      <formula>AND(COUNTA(AA677)=1,(OR(AA677&lt;$C$73,AA677&gt;$E$73+61)))</formula>
    </cfRule>
  </conditionalFormatting>
  <conditionalFormatting sqref="AA697:AA707">
    <cfRule type="expression" dxfId="62" priority="252" stopIfTrue="1">
      <formula>AND(COUNTA(AA697)=1,(OR(AA697&lt;$C$73,AA697&gt;$E$73+61)))</formula>
    </cfRule>
  </conditionalFormatting>
  <conditionalFormatting sqref="AA717:AA727">
    <cfRule type="expression" dxfId="61" priority="250" stopIfTrue="1">
      <formula>AND(COUNTA(AA717)=1,(OR(AA717&lt;$C$73,AA717&gt;$E$73+61)))</formula>
    </cfRule>
  </conditionalFormatting>
  <conditionalFormatting sqref="AA737:AA747">
    <cfRule type="expression" dxfId="60" priority="248" stopIfTrue="1">
      <formula>AND(COUNTA(AA737)=1,(OR(AA737&lt;$C$73,AA737&gt;$E$73+61)))</formula>
    </cfRule>
  </conditionalFormatting>
  <conditionalFormatting sqref="AA757:AA767">
    <cfRule type="expression" dxfId="59" priority="246" stopIfTrue="1">
      <formula>AND(COUNTA(AA757)=1,(OR(AA757&lt;$C$73,AA757&gt;$E$73+61)))</formula>
    </cfRule>
  </conditionalFormatting>
  <conditionalFormatting sqref="AA777:AA787">
    <cfRule type="expression" dxfId="58" priority="244" stopIfTrue="1">
      <formula>AND(COUNTA(AA777)=1,(OR(AA777&lt;$C$73,AA777&gt;$E$73+61)))</formula>
    </cfRule>
  </conditionalFormatting>
  <conditionalFormatting sqref="AA797:AA807">
    <cfRule type="expression" dxfId="57" priority="242" stopIfTrue="1">
      <formula>AND(COUNTA(AA797)=1,(OR(AA797&lt;$C$73,AA797&gt;$E$73+61)))</formula>
    </cfRule>
  </conditionalFormatting>
  <conditionalFormatting sqref="AA817:AA827">
    <cfRule type="expression" dxfId="56" priority="240" stopIfTrue="1">
      <formula>AND(COUNTA(AA817)=1,(OR(AA817&lt;$C$73,AA817&gt;$E$73+61)))</formula>
    </cfRule>
  </conditionalFormatting>
  <conditionalFormatting sqref="AA837:AA847">
    <cfRule type="expression" dxfId="55" priority="238" stopIfTrue="1">
      <formula>AND(COUNTA(AA837)=1,(OR(AA837&lt;$C$73,AA837&gt;$E$73+61)))</formula>
    </cfRule>
  </conditionalFormatting>
  <conditionalFormatting sqref="AA857:AA867">
    <cfRule type="expression" dxfId="54" priority="234" stopIfTrue="1">
      <formula>AND(COUNTA(AA857)=1,(OR(AA857&lt;$C$73,AA857&gt;$E$73+61)))</formula>
    </cfRule>
  </conditionalFormatting>
  <conditionalFormatting sqref="AA877:AA887">
    <cfRule type="expression" dxfId="53" priority="228" stopIfTrue="1">
      <formula>AND(COUNTA(AA877)=1,(OR(AA877&lt;$C$73,AA877&gt;$E$73+61)))</formula>
    </cfRule>
  </conditionalFormatting>
  <conditionalFormatting sqref="AA897:AA907">
    <cfRule type="expression" dxfId="52" priority="222" stopIfTrue="1">
      <formula>AND(COUNTA(AA897)=1,(OR(AA897&lt;$C$73,AA897&gt;$E$73+61)))</formula>
    </cfRule>
  </conditionalFormatting>
  <conditionalFormatting sqref="AA917:AA927">
    <cfRule type="expression" dxfId="51" priority="216" stopIfTrue="1">
      <formula>AND(COUNTA(AA917)=1,(OR(AA917&lt;$C$73,AA917&gt;$E$73+61)))</formula>
    </cfRule>
  </conditionalFormatting>
  <conditionalFormatting sqref="AA937:AA947">
    <cfRule type="expression" dxfId="50" priority="210" stopIfTrue="1">
      <formula>AND(COUNTA(AA937)=1,(OR(AA937&lt;$C$73,AA937&gt;$E$73+61)))</formula>
    </cfRule>
  </conditionalFormatting>
  <conditionalFormatting sqref="AA957:AA967">
    <cfRule type="expression" dxfId="49" priority="204" stopIfTrue="1">
      <formula>AND(COUNTA(AA957)=1,(OR(AA957&lt;$C$73,AA957&gt;$E$73+61)))</formula>
    </cfRule>
  </conditionalFormatting>
  <conditionalFormatting sqref="AA977:AA987">
    <cfRule type="expression" dxfId="48" priority="198" stopIfTrue="1">
      <formula>AND(COUNTA(AA977)=1,(OR(AA977&lt;$C$73,AA977&gt;$E$73+61)))</formula>
    </cfRule>
  </conditionalFormatting>
  <conditionalFormatting sqref="AH77:AI77">
    <cfRule type="expression" dxfId="47" priority="142">
      <formula>#REF!=1</formula>
    </cfRule>
  </conditionalFormatting>
  <conditionalFormatting sqref="AI77">
    <cfRule type="expression" dxfId="46" priority="141" stopIfTrue="1">
      <formula>AND(COUNTA(AI77)=1,(OR(AI77&lt;$C$73,AI77&gt;$E$73)))</formula>
    </cfRule>
    <cfRule type="expression" dxfId="45" priority="144">
      <formula>#REF!=1</formula>
    </cfRule>
  </conditionalFormatting>
  <conditionalFormatting sqref="AI857:AI866">
    <cfRule type="expression" dxfId="44" priority="236" stopIfTrue="1">
      <formula>AND(COUNTA(AI857)=1,(OR(AI857&lt;$C$73,AI857&gt;$E$73+61)))</formula>
    </cfRule>
  </conditionalFormatting>
  <conditionalFormatting sqref="AI877:AI886">
    <cfRule type="expression" dxfId="43" priority="230" stopIfTrue="1">
      <formula>AND(COUNTA(AI877)=1,(OR(AI877&lt;$C$73,AI877&gt;$E$73+61)))</formula>
    </cfRule>
  </conditionalFormatting>
  <conditionalFormatting sqref="AI897:AI906">
    <cfRule type="expression" dxfId="42" priority="224" stopIfTrue="1">
      <formula>AND(COUNTA(AI897)=1,(OR(AI897&lt;$C$73,AI897&gt;$E$73+61)))</formula>
    </cfRule>
  </conditionalFormatting>
  <conditionalFormatting sqref="AI917:AI926">
    <cfRule type="expression" dxfId="41" priority="218" stopIfTrue="1">
      <formula>AND(COUNTA(AI917)=1,(OR(AI917&lt;$C$73,AI917&gt;$E$73+61)))</formula>
    </cfRule>
  </conditionalFormatting>
  <conditionalFormatting sqref="AI937:AI946">
    <cfRule type="expression" dxfId="40" priority="212" stopIfTrue="1">
      <formula>AND(COUNTA(AI937)=1,(OR(AI937&lt;$C$73,AI937&gt;$E$73+61)))</formula>
    </cfRule>
  </conditionalFormatting>
  <conditionalFormatting sqref="AI957:AI966">
    <cfRule type="expression" dxfId="39" priority="206" stopIfTrue="1">
      <formula>AND(COUNTA(AI957)=1,(OR(AI957&lt;$C$73,AI957&gt;$E$73+61)))</formula>
    </cfRule>
  </conditionalFormatting>
  <conditionalFormatting sqref="AI977:AI986">
    <cfRule type="expression" dxfId="38" priority="200" stopIfTrue="1">
      <formula>AND(COUNTA(AI977)=1,(OR(AI977&lt;$C$73,AI977&gt;$E$73+61)))</formula>
    </cfRule>
  </conditionalFormatting>
  <dataValidations count="4">
    <dataValidation type="decimal" allowBlank="1" showInputMessage="1" showErrorMessage="1" error="נא להזין את הסכום ששולם בפועל בש&quot;ח." sqref="AJ77:AJ86 F637:F647 AJ657:AJ666 F657:F667 F77:F87 F97:F107 F117:F127 F137:F147 F157:F167 F177:F187 F197:F207 F217:F227 F237:F247 F257:F267 F277:F287 F297:F307 F317:F327 F337:F347 F357:F367 F377:F387 F397:F407 F417:F427 F437:F447 F457:F467 F477:F487 F497:F507 F517:F527 F537:F547 F557:F567 F577:F587 F597:F607 F677:F687 AJ637:AJ646 AJ617:AJ626 AJ597:AJ606 AJ577:AJ586 AJ557:AJ566 AJ537:AJ546 AJ517:AJ526 AJ497:AJ506 AJ477:AJ486 AJ457:AJ466 AJ437:AJ446 AJ417:AJ426 AJ397:AJ406 AJ377:AJ386 AJ357:AJ366 AJ337:AJ346 AJ317:AJ326 AJ297:AJ306 AJ277:AJ286 AJ257:AJ266 AJ237:AJ246 AJ217:AJ226 AJ197:AJ206 AJ177:AJ186 AJ157:AJ166 AJ137:AJ146 AJ117:AJ126 AJ97:AJ106 AB637:AB647 AB657:AB667 T617:T627 AB97:AB107 AB117:AB127 AB137:AB147 AB157:AB167 AB177:AB187 AB197:AB207 AB217:AB227 AB237:AB247 AB257:AB267 AB277:AB287 AB297:AB307 AB317:AB327 AB337:AB347 AB357:AB367 AB377:AB387 AB397:AB407 AB417:AB427 AB437:AB447 AB457:AB467 AB477:AB487 AB497:AB507 AB517:AB527 AB537:AB547 AB557:AB567 AB577:AB587 AB597:AB607 AB677:AB687 AJ677:AJ686 F697:F707 AB697:AB707 AJ697:AJ706 F717:F727 AB717:AB727 AJ717:AJ726 F737:F747 AB737:AB747 AJ737:AJ746 F757:F767 AB977:AB987 AJ757:AJ766 AB757:AB767 AB777:AB787 AJ777:AJ786 F797:F807 AB797:AB807 AJ797:AJ806 F817:F827 AB817:AB827 AJ817:AJ826 F837:F847 AB837:AB847 AJ837:AJ846 F857:F867 AB857:AB867 AJ857:AJ866 F617:F627 AB877:AB887 AJ877:AJ886 F777:F787 AB897:AB907 AJ897:AJ906 F877:F887 AB917:AB927 AJ917:AJ926 F897:F907 AB937:AB947 AJ937:AJ946 F917:F927 AB957:AB967 AJ957:AJ966 F937:F947 AB617:AB627 AJ977:AJ986 F957:F967 F977:F987 T977:T987 T957:T967 T937:T947 T917:T927 T897:T907 T877:T887 T857:T867 T837:T847 T817:T827 T797:T807 T777:T787 T757:T767 T737:T747 T717:T727 T697:T707 T677:T687 T597:T607 T577:T587 T557:T567 T537:T547 T517:T527 T497:T507 T477:T487 T457:T467 T437:T447 T417:T427 T397:T407 T377:T387 T357:T367 T337:T347 T317:T327 T297:T307 T277:T287 T257:T267 T237:T247 T217:T227 T197:T207 T177:T187 T157:T167 T137:T147 T117:T127 T97:T107 T77:T87 T657:T667 AB77:AB87 T637:T647" xr:uid="{00000000-0002-0000-0300-000000000000}">
      <formula1>-999999999</formula1>
      <formula2>999999999</formula2>
    </dataValidation>
    <dataValidation type="decimal" allowBlank="1" showInputMessage="1" showErrorMessage="1" error="נא להזין את הסכום ששולם בפועל בש&quot;ח." sqref="AJ87:AJ96 AJ667 F628:F634 AJ107:AJ116 AJ127:AJ136 AJ147:AJ156 AJ167:AJ176 AJ187:AJ196 AJ207:AJ216 AJ227:AJ236 AJ247:AJ256 AJ267:AJ276 AJ287:AJ296 AJ307:AJ316 AJ327:AJ336 AJ347:AJ356 AJ367:AJ376 AJ387:AJ396 AJ407:AJ416 AJ427:AJ436 AJ447:AJ456 AJ467:AJ476 AJ487:AJ496 AJ507:AJ516 AJ527:AJ536 AJ547:AJ556 AJ567:AJ576 AJ587:AJ596 AJ607:AJ616 AJ627:AJ636 AJ647:AJ656 F608:F614 F588:F594 F88:F94 F108:F114 F128:F134 F148:F154 F168:F174 F188:F194 F208:F214 F228:F234 F248:F254 F268:F274 F288:F294 F308:F314 F328:F334 F348:F354 F368:F374 F388:F394 F408:F414 F428:F434 F448:F454 F468:F474 F488:F494 F508:F514 F528:F534 F548:F554 F568:F574 F648:F654 AJ975:AJ976 AB628:AB634 AB588:AB594 AB88:AB94 AB108:AB114 AB128:AB134 AB148:AB154 AB168:AB174 AB188:AB194 AB208:AB214 AB228:AB234 AB248:AB254 AB268:AB274 AB288:AB294 AB308:AB314 AB328:AB334 AB348:AB354 AB368:AB374 AB388:AB394 AB408:AB414 AB428:AB434 AB448:AB454 AB468:AB474 AB488:AB494 AB508:AB514 AB528:AB534 AB548:AB554 AB568:AB574 AB648:AB654 AB608:AB614 AJ687 AJ675:AJ676 AJ707 AJ695:AJ696 AJ727 AJ715:AJ716 AJ747 AJ735:AJ736 AJ767 AJ755:AJ756 AJ787 AJ775:AJ776 AJ807 AJ795:AJ796 AJ827 AJ815:AJ816 AJ847 AJ835:AJ836 AJ867 AJ855:AJ856 AJ887 AJ875:AJ876 AJ907 AJ895:AJ896 AJ927 AJ915:AJ916 AJ947 AJ935:AJ936 AJ967 AJ955:AJ956 AJ987 T648:T654 T568:T574 T548:T554 T528:T534 T508:T514 T488:T494 T468:T474 T448:T454 T428:T434 T408:T414 T388:T394 T368:T374 T348:T354 T328:T334 T308:T314 T288:T294 T268:T274 T248:T254 T228:T234 T208:T214 T188:T194 T168:T174 T148:T154 T128:T134 T108:T114 T88:T94 T588:T594 T628:T634 T608:T614" xr:uid="{00000000-0002-0000-0300-000001000000}">
      <formula1>0</formula1>
      <formula2>999999999</formula2>
    </dataValidation>
    <dataValidation type="date" operator="greaterThan" allowBlank="1" showInputMessage="1" showErrorMessage="1" error="נא להזין תאריך תשלום בפועל:_x000a_DD/MM/YYYY" sqref="AI617:AI626 D117:E127 D97:E107 AH977:AH987 D657:E667 D637:E647 D617:E627 D597:E607 D577:E587 D557:E567 D537:E547 D517:E527 D497:E507 D477:E487 D457:E467 D437:E447 D417:E427 D397:E407 D377:E387 D357:E367 D337:E347 D317:E327 D297:E307 D277:E287 D257:E267 D237:E247 D217:E227 D197:E207 D177:E187 D157:E167 Z657:AA667 R617:S627 Z637:AA647 AI657:AI666 D77:E87 R97:S107 R117:S127 R137:S147 R157:S167 R177:S187 R197:S207 R217:S227 R237:S247 R257:S267 R277:S287 R297:S307 R317:S327 R337:S347 R357:S367 R377:S387 R397:S407 R417:S427 R437:S447 R457:S467 R477:S487 R497:S507 R517:S527 R537:S547 R557:S567 R577:S587 R597:S607 R637:S647 D137:E147 Z617:AA627 Z597:AA607 Z577:AA587 Z557:AA567 Z537:AA547 Z517:AA527 Z497:AA507 Z477:AA487 Z457:AA467 Z437:AA447 Z417:AA427 Z397:AA407 Z377:AA387 Z357:AA367 Z337:AA347 Z317:AA327 Z297:AA307 Z277:AA287 Z257:AA267 Z237:AA247 Z217:AA227 Z197:AA207 Z177:AA187 Z157:AA167 Z137:AA147 Z117:AA127 Z97:AA107 R77:S87 R657:S667 AI637:AI646 AI597:AI606 AI577:AI586 AI557:AI566 AI537:AI546 AI517:AI526 AI497:AI506 AI477:AI486 AI457:AI466 AI437:AI446 AI417:AI426 AI397:AI406 AI377:AI386 AI357:AI366 AI337:AI346 AI317:AI326 AI297:AI306 AI277:AI286 AI257:AI266 AI237:AI246 AI217:AI226 AI197:AI206 AI177:AI186 AI157:AI166 AI137:AI146 AI117:AI126 AI97:AI106 AH78:AH87 AH117:AH127 AH97:AH107 Z77:AA87 AH657:AH667 AH637:AH647 AH617:AH627 AH597:AH607 AH577:AH587 AH557:AH567 AH537:AH547 AH517:AH527 AH497:AH507 AH477:AH487 AH457:AH467 AH437:AH447 AH417:AH427 AH397:AH407 AH377:AH387 AH357:AH367 AH337:AH347 AH317:AH327 AH297:AH307 AH277:AH287 AH257:AH267 AH237:AH247 AH217:AH227 AH197:AH207 AH177:AH187 AH157:AH167 AH137:AH147 D677:E687 Z677:AA687 AI677:AI686 R677:S687 AH677:AH687 D697:E707 Z697:AA707 AI697:AI706 R697:S707 AH697:AH707 D717:E727 Z717:AA727 AI717:AI726 R717:S727 AH717:AH727 D737:E747 Z737:AA747 AI737:AI746 R737:S747 AH737:AH747 D757:E767 Z757:AA767 AI757:AI766 R757:S767 AH757:AH767 D777:E787 Z777:AA787 AI777:AI786 R777:S787 AH777:AH787 D797:E807 Z797:AA807 AI797:AI806 R797:S807 AH797:AH807 D817:E827 Z817:AA827 AI817:AI826 R817:S827 AH817:AH827 D837:E847 Z837:AA847 AI837:AI846 R837:S847 AH837:AH847 D857:E867 Z857:AA867 AI857:AI866 R857:S867 AH857:AH867 D877:E887 Z877:AA887 AI877:AI886 R877:S887 AH877:AH887 D897:E907 Z897:AA907 AI897:AI906 R897:S907 AH897:AH907 D917:E927 Z917:AA927 AI917:AI926 R917:S927 AH917:AH927 D937:E947 Z937:AA947 AI937:AI946 R937:S947 AH937:AH947 D957:E967 Z957:AA967 AI957:AI966 R957:S967 AH957:AH967 D977:E987 Z977:AA987 AI977:AI986 R977:S987 AI78:AI86 AH77:AI77" xr:uid="{00000000-0002-0000-0300-000002000000}">
      <formula1>36526</formula1>
    </dataValidation>
    <dataValidation type="decimal" allowBlank="1" showInputMessage="1" showErrorMessage="1" sqref="J3:J48 D3:E48" xr:uid="{00000000-0002-0000-0300-000003000000}">
      <formula1>0</formula1>
      <formula2>999999999</formula2>
    </dataValidation>
  </dataValidations>
  <hyperlinks>
    <hyperlink ref="B96" location="'קבלני משנה'!C4" display="'קבלני משנה'!C4" xr:uid="{00000000-0004-0000-0300-000000000000}"/>
    <hyperlink ref="B116" location="'קבלני משנה'!C5" display="'קבלני משנה'!C5" xr:uid="{00000000-0004-0000-0300-000001000000}"/>
    <hyperlink ref="B136" location="'קבלני משנה'!C6" display="'קבלני משנה'!C6" xr:uid="{00000000-0004-0000-0300-000002000000}"/>
    <hyperlink ref="B156" location="'קבלני משנה'!C7" display="'קבלני משנה'!C7" xr:uid="{00000000-0004-0000-0300-000003000000}"/>
    <hyperlink ref="B176" location="'קבלני משנה'!C8" display="'קבלני משנה'!C8" xr:uid="{00000000-0004-0000-0300-000004000000}"/>
    <hyperlink ref="B196" location="'קבלני משנה'!C9" display="'קבלני משנה'!C9" xr:uid="{00000000-0004-0000-0300-000005000000}"/>
    <hyperlink ref="B216" location="'קבלני משנה'!C10" display="'קבלני משנה'!C10" xr:uid="{00000000-0004-0000-0300-000006000000}"/>
    <hyperlink ref="B236" location="'קבלני משנה'!C11" display="'קבלני משנה'!C11" xr:uid="{00000000-0004-0000-0300-000007000000}"/>
    <hyperlink ref="B256" location="'קבלני משנה'!C12" display="'קבלני משנה'!C12" xr:uid="{00000000-0004-0000-0300-000008000000}"/>
    <hyperlink ref="B276" location="'קבלני משנה'!C13" display="'קבלני משנה'!C13" xr:uid="{00000000-0004-0000-0300-000009000000}"/>
    <hyperlink ref="B296" location="'קבלני משנה'!C14" display="'קבלני משנה'!C14" xr:uid="{00000000-0004-0000-0300-00000A000000}"/>
    <hyperlink ref="B316" location="'קבלני משנה'!C15" display="'קבלני משנה'!C15" xr:uid="{00000000-0004-0000-0300-00000B000000}"/>
    <hyperlink ref="B336" location="'קבלני משנה'!C16" display="'קבלני משנה'!C16" xr:uid="{00000000-0004-0000-0300-00000C000000}"/>
    <hyperlink ref="B356" location="'קבלני משנה'!C17" display="'קבלני משנה'!C17" xr:uid="{00000000-0004-0000-0300-00000D000000}"/>
    <hyperlink ref="B376" location="'קבלני משנה'!C18" display="'קבלני משנה'!C18" xr:uid="{00000000-0004-0000-0300-00000E000000}"/>
    <hyperlink ref="B396" location="'קבלני משנה'!C19" display="'קבלני משנה'!C19" xr:uid="{00000000-0004-0000-0300-00000F000000}"/>
    <hyperlink ref="B416" location="'קבלני משנה'!C20" display="'קבלני משנה'!C20" xr:uid="{00000000-0004-0000-0300-000010000000}"/>
    <hyperlink ref="B436" location="'קבלני משנה'!C21" display="'קבלני משנה'!C21" xr:uid="{00000000-0004-0000-0300-000011000000}"/>
    <hyperlink ref="B456" location="'קבלני משנה'!C22" display="'קבלני משנה'!C22" xr:uid="{00000000-0004-0000-0300-000012000000}"/>
    <hyperlink ref="B476" location="'קבלני משנה'!C23" display="'קבלני משנה'!C23" xr:uid="{00000000-0004-0000-0300-000013000000}"/>
    <hyperlink ref="B496" location="'קבלני משנה'!C24" display="'קבלני משנה'!C24" xr:uid="{00000000-0004-0000-0300-000014000000}"/>
    <hyperlink ref="B556" location="'קבלני משנה'!C27" display="'קבלני משנה'!C27" xr:uid="{00000000-0004-0000-0300-000015000000}"/>
    <hyperlink ref="B76" location="'קבלני משנה'!C3" display="'קבלני משנה'!C3" xr:uid="{00000000-0004-0000-0300-000016000000}"/>
    <hyperlink ref="C3" location="'קבלני משנה'!A69:A81" tooltip="הקשה על התא תעביר אותך לטבלה מקושרת בה יש לפרט את החשבוניות הרלבנטיות לסעיף" display="'קבלני משנה'!A69:A81" xr:uid="{00000000-0004-0000-0300-000017000000}"/>
    <hyperlink ref="C4" location="'קבלני משנה'!A89:A101" tooltip="הקשה על התא תעביר אותך לטבלה מקושרת בה יש לפרט את החשבוניות הרלבנטיות לסעיף" display="'קבלני משנה'!A89:A101" xr:uid="{00000000-0004-0000-0300-000018000000}"/>
    <hyperlink ref="C5" location="'קבלני משנה'!A109:A121" tooltip="הקשה על התא תעביר אותך לטבלה מקושרת בה יש לפרט את החשבוניות הרלבנטיות לסעיף" display="'קבלני משנה'!A109:A121" xr:uid="{00000000-0004-0000-0300-000019000000}"/>
    <hyperlink ref="C6" location="'קבלני משנה'!A129:A141" tooltip="הקשה על התא תעביר אותך לטבלה מקושרת בה יש לפרט את החשבוניות הרלבנטיות לסעיף" display="'קבלני משנה'!A129:A141" xr:uid="{00000000-0004-0000-0300-00001A000000}"/>
    <hyperlink ref="C7" location="'קבלני משנה'!A149:A161" tooltip="הקשה על התא תעביר אותך לטבלה מקושרת בה יש לפרט את החשבוניות הרלבנטיות לסעיף" display="'קבלני משנה'!A149:A161" xr:uid="{00000000-0004-0000-0300-00001B000000}"/>
    <hyperlink ref="C8" location="'קבלני משנה'!A169:A181" tooltip="הקשה על התא תעביר אותך לטבלה מקושרת בה יש לפרט את החשבוניות הרלבנטיות לסעיף" display="'קבלני משנה'!A169:A181" xr:uid="{00000000-0004-0000-0300-00001C000000}"/>
    <hyperlink ref="C9" location="'קבלני משנה'!A189:A201" tooltip="הקשה על התא תעביר אותך לטבלה מקושרת בה יש לפרט את החשבוניות הרלבנטיות לסעיף" display="'קבלני משנה'!A189:A201" xr:uid="{00000000-0004-0000-0300-00001D000000}"/>
    <hyperlink ref="C10" location="'קבלני משנה'!A209:A221" tooltip="הקשה על התא תעביר אותך לטבלה מקושרת בה יש לפרט את החשבוניות הרלבנטיות לסעיף" display="'קבלני משנה'!A209:A221" xr:uid="{00000000-0004-0000-0300-00001E000000}"/>
    <hyperlink ref="C11" location="'קבלני משנה'!A229:A241" tooltip="הקשה על התא תעביר אותך לטבלה מקושרת בה יש לפרט את החשבוניות הרלבנטיות לסעיף" display="'קבלני משנה'!A229:A241" xr:uid="{00000000-0004-0000-0300-00001F000000}"/>
    <hyperlink ref="C12" location="'קבלני משנה'!A249:A261" tooltip="הקשה על התא תעביר אותך לטבלה מקושרת בה יש לפרט את החשבוניות הרלבנטיות לסעיף" display="'קבלני משנה'!A249:A261" xr:uid="{00000000-0004-0000-0300-000020000000}"/>
    <hyperlink ref="C13" location="'קבלני משנה'!A269:A281" tooltip="הקשה על התא תעביר אותך לטבלה מקושרת בה יש לפרט את החשבוניות הרלבנטיות לסעיף" display="'קבלני משנה'!A269:A281" xr:uid="{00000000-0004-0000-0300-000021000000}"/>
    <hyperlink ref="C14" location="'קבלני משנה'!A289:A301" tooltip="הקשה על התא תעביר אותך לטבלה מקושרת בה יש לפרט את החשבוניות הרלבנטיות לסעיף" display="'קבלני משנה'!A289:A301" xr:uid="{00000000-0004-0000-0300-000022000000}"/>
    <hyperlink ref="C15" location="'קבלני משנה'!A309:A321" tooltip="הקשה על התא תעביר אותך לטבלה מקושרת בה יש לפרט את החשבוניות הרלבנטיות לסעיף" display="'קבלני משנה'!A309:A321" xr:uid="{00000000-0004-0000-0300-000023000000}"/>
    <hyperlink ref="C16" location="'קבלני משנה'!A329:A341" tooltip="הקשה על התא תעביר אותך לטבלה מקושרת בה יש לפרט את החשבוניות הרלבנטיות לסעיף" display="'קבלני משנה'!A329:A341" xr:uid="{00000000-0004-0000-0300-000024000000}"/>
    <hyperlink ref="C17" location="'קבלני משנה'!A349:A361" tooltip="הקשה על התא תעביר אותך לטבלה מקושרת בה יש לפרט את החשבוניות הרלבנטיות לסעיף" display="'קבלני משנה'!A349:A361" xr:uid="{00000000-0004-0000-0300-000025000000}"/>
    <hyperlink ref="C18" location="'קבלני משנה'!A369:A381" tooltip="הקשה על התא תעביר אותך לטבלה מקושרת בה יש לפרט את החשבוניות הרלבנטיות לסעיף" display="'קבלני משנה'!A369:A381" xr:uid="{00000000-0004-0000-0300-000026000000}"/>
    <hyperlink ref="C19" location="'קבלני משנה'!A389:A401" tooltip="הקשה על התא תעביר אותך לטבלה מקושרת בה יש לפרט את החשבוניות הרלבנטיות לסעיף" display="'קבלני משנה'!A389:A401" xr:uid="{00000000-0004-0000-0300-000027000000}"/>
    <hyperlink ref="C20" location="'קבלני משנה'!A409:A421" tooltip="הקשה על התא תעביר אותך לטבלה מקושרת בה יש לפרט את החשבוניות הרלבנטיות לסעיף" display="'קבלני משנה'!A409:A421" xr:uid="{00000000-0004-0000-0300-000028000000}"/>
    <hyperlink ref="C21" location="'קבלני משנה'!A429:A441" tooltip="הקשה על התא תעביר אותך לטבלה מקושרת בה יש לפרט את החשבוניות הרלבנטיות לסעיף" display="'קבלני משנה'!A429:A441" xr:uid="{00000000-0004-0000-0300-000029000000}"/>
    <hyperlink ref="C22" location="'קבלני משנה'!A449:A461" tooltip="הקשה על התא תעביר אותך לטבלה מקושרת בה יש לפרט את החשבוניות הרלבנטיות לסעיף" display="'קבלני משנה'!A449:A461" xr:uid="{00000000-0004-0000-0300-00002A000000}"/>
    <hyperlink ref="C23" location="'קבלני משנה'!A469:A481" tooltip="הקשה על התא תעביר אותך לטבלה מקושרת בה יש לפרט את החשבוניות הרלבנטיות לסעיף" display="'קבלני משנה'!A469:A481" xr:uid="{00000000-0004-0000-0300-00002B000000}"/>
    <hyperlink ref="C24" location="'קבלני משנה'!A489:A501" tooltip="הקשה על התא תעביר אותך לטבלה מקושרת בה יש לפרט את החשבוניות הרלבנטיות לסעיף" display="'קבלני משנה'!A489:A501" xr:uid="{00000000-0004-0000-0300-00002C000000}"/>
    <hyperlink ref="C25" location="'קבלני משנה'!A509:A521" tooltip="הקשה על התא תעביר אותך לטבלה מקושרת בה יש לפרט את החשבוניות הרלבנטיות לסעיף" display="'קבלני משנה'!A509:A521" xr:uid="{00000000-0004-0000-0300-00002D000000}"/>
    <hyperlink ref="C26" location="'קבלני משנה'!A529:A541" tooltip="הקשה על התא תעביר אותך לטבלה מקושרת בה יש לפרט את החשבוניות הרלבנטיות לסעיף" display="'קבלני משנה'!A529:A541" xr:uid="{00000000-0004-0000-0300-00002E000000}"/>
    <hyperlink ref="C27" location="'קבלני משנה'!A549:A561" tooltip="הקשה על התא תעביר אותך לטבלה מקושרת בה יש לפרט את החשבוניות הרלבנטיות לסעיף" display="'קבלני משנה'!A549:A561" xr:uid="{00000000-0004-0000-0300-00002F000000}"/>
    <hyperlink ref="B516" location="'קבלני משנה'!C25" display="'קבלני משנה'!C25" xr:uid="{00000000-0004-0000-0300-000030000000}"/>
    <hyperlink ref="B536" location="'קבלני משנה'!C26" display="'קבלני משנה'!C26" xr:uid="{00000000-0004-0000-0300-000031000000}"/>
    <hyperlink ref="P76" location="'קבלני משנה'!C3" display="'קבלני משנה'!C3" xr:uid="{00000000-0004-0000-0300-000032000000}"/>
    <hyperlink ref="P96" location="'קבלני משנה'!C4" display="'קבלני משנה'!C4" xr:uid="{00000000-0004-0000-0300-000033000000}"/>
    <hyperlink ref="P116" location="'קבלני משנה'!C5" display="'קבלני משנה'!C5" xr:uid="{00000000-0004-0000-0300-000034000000}"/>
    <hyperlink ref="P136" location="'קבלני משנה'!C6" display="'קבלני משנה'!C6" xr:uid="{00000000-0004-0000-0300-000035000000}"/>
    <hyperlink ref="P156" location="'קבלני משנה'!C7" display="'קבלני משנה'!C7" xr:uid="{00000000-0004-0000-0300-000036000000}"/>
    <hyperlink ref="P176" location="'קבלני משנה'!C8" display="'קבלני משנה'!C8" xr:uid="{00000000-0004-0000-0300-000037000000}"/>
    <hyperlink ref="P196" location="'קבלני משנה'!C9" display="'קבלני משנה'!C9" xr:uid="{00000000-0004-0000-0300-000038000000}"/>
    <hyperlink ref="P216" location="'קבלני משנה'!C10" display="'קבלני משנה'!C10" xr:uid="{00000000-0004-0000-0300-000039000000}"/>
    <hyperlink ref="P236" location="'קבלני משנה'!C11" display="'קבלני משנה'!C11" xr:uid="{00000000-0004-0000-0300-00003A000000}"/>
    <hyperlink ref="P256" location="'קבלני משנה'!C12" display="'קבלני משנה'!C12" xr:uid="{00000000-0004-0000-0300-00003B000000}"/>
    <hyperlink ref="P276" location="'קבלני משנה'!C13" display="'קבלני משנה'!C13" xr:uid="{00000000-0004-0000-0300-00003C000000}"/>
    <hyperlink ref="P296" location="'קבלני משנה'!C14" display="'קבלני משנה'!C14" xr:uid="{00000000-0004-0000-0300-00003D000000}"/>
    <hyperlink ref="P316" location="'קבלני משנה'!C15" display="'קבלני משנה'!C15" xr:uid="{00000000-0004-0000-0300-00003E000000}"/>
    <hyperlink ref="P336" location="'קבלני משנה'!C16" display="'קבלני משנה'!C16" xr:uid="{00000000-0004-0000-0300-00003F000000}"/>
    <hyperlink ref="P356" location="'קבלני משנה'!C17" display="'קבלני משנה'!C17" xr:uid="{00000000-0004-0000-0300-000040000000}"/>
    <hyperlink ref="P376" location="'קבלני משנה'!C18" display="'קבלני משנה'!C18" xr:uid="{00000000-0004-0000-0300-000041000000}"/>
    <hyperlink ref="P396" location="'קבלני משנה'!C19" display="'קבלני משנה'!C19" xr:uid="{00000000-0004-0000-0300-000042000000}"/>
    <hyperlink ref="P416" location="'קבלני משנה'!C20" display="'קבלני משנה'!C20" xr:uid="{00000000-0004-0000-0300-000043000000}"/>
    <hyperlink ref="P436" location="'קבלני משנה'!C21" display="'קבלני משנה'!C21" xr:uid="{00000000-0004-0000-0300-000044000000}"/>
    <hyperlink ref="P456" location="'קבלני משנה'!C22" display="'קבלני משנה'!C22" xr:uid="{00000000-0004-0000-0300-000045000000}"/>
    <hyperlink ref="P476" location="'קבלני משנה'!C23" display="'קבלני משנה'!C23" xr:uid="{00000000-0004-0000-0300-000046000000}"/>
    <hyperlink ref="P496" location="'קבלני משנה'!C24" display="'קבלני משנה'!C24" xr:uid="{00000000-0004-0000-0300-000047000000}"/>
    <hyperlink ref="P516" location="'קבלני משנה'!C25" display="'קבלני משנה'!C25" xr:uid="{00000000-0004-0000-0300-000048000000}"/>
    <hyperlink ref="P536" location="'קבלני משנה'!C26" display="'קבלני משנה'!C26" xr:uid="{00000000-0004-0000-0300-000049000000}"/>
    <hyperlink ref="P556" location="'קבלני משנה'!C27" display="'קבלני משנה'!C27" xr:uid="{00000000-0004-0000-0300-00004A000000}"/>
    <hyperlink ref="C28" location="'קבלני משנה'!A569:A581" tooltip="הקשה על התא תעביר אותך לטבלה מקושרת בה יש לפרט את החשבוניות הרלבנטיות לסעיף" display="'קבלני משנה'!A569:A581" xr:uid="{00000000-0004-0000-0300-00004B000000}"/>
    <hyperlink ref="C29" location="'קבלני משנה'!A589:A601" tooltip="הקשה על התא תעביר אותך לטבלה מקושרת בה יש לפרט את החשבוניות הרלבנטיות לסעיף" display="'קבלני משנה'!A589:A601" xr:uid="{00000000-0004-0000-0300-00004C000000}"/>
    <hyperlink ref="C30" location="'קבלני משנה'!A609:A621" tooltip="הקשה על התא תעביר אותך לטבלה מקושרת בה יש לפרט את החשבוניות הרלבנטיות לסעיף" display="'קבלני משנה'!A609:A621" xr:uid="{00000000-0004-0000-0300-00004D000000}"/>
    <hyperlink ref="C31" location="'קבלני משנה'!A629:A641" tooltip="הקשה על התא תעביר אותך לטבלה מקושרת בה יש לפרט את החשבוניות הרלבנטיות לסעיף" display="'קבלני משנה'!A629:A641" xr:uid="{00000000-0004-0000-0300-00004E000000}"/>
    <hyperlink ref="B576" location="'קבלני משנה'!C28" display="'קבלני משנה'!C28" xr:uid="{00000000-0004-0000-0300-00004F000000}"/>
    <hyperlink ref="B596" location="'קבלני משנה'!C29" display="'קבלני משנה'!C29" xr:uid="{00000000-0004-0000-0300-000050000000}"/>
    <hyperlink ref="B656" location="'קבלני משנה'!C32" display="'קבלני משנה'!C32" xr:uid="{00000000-0004-0000-0300-000051000000}"/>
    <hyperlink ref="B616" location="'קבלני משנה'!C30" display="'קבלני משנה'!C30" xr:uid="{00000000-0004-0000-0300-000052000000}"/>
    <hyperlink ref="B636" location="'קבלני משנה'!C31" display="'קבלני משנה'!C31" xr:uid="{00000000-0004-0000-0300-000053000000}"/>
    <hyperlink ref="P576" location="'קבלני משנה'!C28" display="'קבלני משנה'!C28" xr:uid="{00000000-0004-0000-0300-000054000000}"/>
    <hyperlink ref="P596" location="'קבלני משנה'!C29" display="'קבלני משנה'!C29" xr:uid="{00000000-0004-0000-0300-000055000000}"/>
    <hyperlink ref="P616" location="'קבלני משנה'!C30" display="'קבלני משנה'!C30" xr:uid="{00000000-0004-0000-0300-000056000000}"/>
    <hyperlink ref="P636" location="'קבלני משנה'!C31" display="'קבלני משנה'!C31" xr:uid="{00000000-0004-0000-0300-000057000000}"/>
    <hyperlink ref="P656" location="'קבלני משנה'!C32" display="'קבלני משנה'!C32" xr:uid="{00000000-0004-0000-0300-000058000000}"/>
    <hyperlink ref="X96" location="'קבלני משנה'!C4" display="'קבלני משנה'!C4" xr:uid="{00000000-0004-0000-0300-000059000000}"/>
    <hyperlink ref="X116" location="'קבלני משנה'!C5" display="'קבלני משנה'!C5" xr:uid="{00000000-0004-0000-0300-00005A000000}"/>
    <hyperlink ref="X136" location="'קבלני משנה'!C6" display="'קבלני משנה'!C6" xr:uid="{00000000-0004-0000-0300-00005B000000}"/>
    <hyperlink ref="X156" location="'קבלני משנה'!C7" display="'קבלני משנה'!C7" xr:uid="{00000000-0004-0000-0300-00005C000000}"/>
    <hyperlink ref="X176" location="'קבלני משנה'!C8" display="'קבלני משנה'!C8" xr:uid="{00000000-0004-0000-0300-00005D000000}"/>
    <hyperlink ref="X196" location="'קבלני משנה'!C9" display="'קבלני משנה'!C9" xr:uid="{00000000-0004-0000-0300-00005E000000}"/>
    <hyperlink ref="X216" location="'קבלני משנה'!C10" display="'קבלני משנה'!C10" xr:uid="{00000000-0004-0000-0300-00005F000000}"/>
    <hyperlink ref="X236" location="'קבלני משנה'!C11" display="'קבלני משנה'!C11" xr:uid="{00000000-0004-0000-0300-000060000000}"/>
    <hyperlink ref="X256" location="'קבלני משנה'!C12" display="'קבלני משנה'!C12" xr:uid="{00000000-0004-0000-0300-000061000000}"/>
    <hyperlink ref="X276" location="'קבלני משנה'!C13" display="'קבלני משנה'!C13" xr:uid="{00000000-0004-0000-0300-000062000000}"/>
    <hyperlink ref="X296" location="'קבלני משנה'!C14" display="'קבלני משנה'!C14" xr:uid="{00000000-0004-0000-0300-000063000000}"/>
    <hyperlink ref="X316" location="'קבלני משנה'!C15" display="'קבלני משנה'!C15" xr:uid="{00000000-0004-0000-0300-000064000000}"/>
    <hyperlink ref="X336" location="'קבלני משנה'!C16" display="'קבלני משנה'!C16" xr:uid="{00000000-0004-0000-0300-000065000000}"/>
    <hyperlink ref="X356" location="'קבלני משנה'!C17" display="'קבלני משנה'!C17" xr:uid="{00000000-0004-0000-0300-000066000000}"/>
    <hyperlink ref="X376" location="'קבלני משנה'!C18" display="'קבלני משנה'!C18" xr:uid="{00000000-0004-0000-0300-000067000000}"/>
    <hyperlink ref="X396" location="'קבלני משנה'!C19" display="'קבלני משנה'!C19" xr:uid="{00000000-0004-0000-0300-000068000000}"/>
    <hyperlink ref="X416" location="'קבלני משנה'!C20" display="'קבלני משנה'!C20" xr:uid="{00000000-0004-0000-0300-000069000000}"/>
    <hyperlink ref="X436" location="'קבלני משנה'!C21" display="'קבלני משנה'!C21" xr:uid="{00000000-0004-0000-0300-00006A000000}"/>
    <hyperlink ref="X456" location="'קבלני משנה'!C22" display="'קבלני משנה'!C22" xr:uid="{00000000-0004-0000-0300-00006B000000}"/>
    <hyperlink ref="X476" location="'קבלני משנה'!C23" display="'קבלני משנה'!C23" xr:uid="{00000000-0004-0000-0300-00006C000000}"/>
    <hyperlink ref="X496" location="'קבלני משנה'!C24" display="'קבלני משנה'!C24" xr:uid="{00000000-0004-0000-0300-00006D000000}"/>
    <hyperlink ref="X556" location="'קבלני משנה'!C27" display="'קבלני משנה'!C27" xr:uid="{00000000-0004-0000-0300-00006E000000}"/>
    <hyperlink ref="X76" location="'קבלני משנה'!C3" display="'קבלני משנה'!C3" xr:uid="{00000000-0004-0000-0300-00006F000000}"/>
    <hyperlink ref="X516" location="'קבלני משנה'!C25" display="'קבלני משנה'!C25" xr:uid="{00000000-0004-0000-0300-000070000000}"/>
    <hyperlink ref="X536" location="'קבלני משנה'!C26" display="'קבלני משנה'!C26" xr:uid="{00000000-0004-0000-0300-000071000000}"/>
    <hyperlink ref="AF76" location="'קבלני משנה'!C3" display="'קבלני משנה'!C3" xr:uid="{00000000-0004-0000-0300-000072000000}"/>
    <hyperlink ref="AF96" location="'קבלני משנה'!C4" display="'קבלני משנה'!C4" xr:uid="{00000000-0004-0000-0300-000073000000}"/>
    <hyperlink ref="AF116" location="'קבלני משנה'!C5" display="'קבלני משנה'!C5" xr:uid="{00000000-0004-0000-0300-000074000000}"/>
    <hyperlink ref="AF136" location="'קבלני משנה'!C6" display="'קבלני משנה'!C6" xr:uid="{00000000-0004-0000-0300-000075000000}"/>
    <hyperlink ref="AF156" location="'קבלני משנה'!C7" display="'קבלני משנה'!C7" xr:uid="{00000000-0004-0000-0300-000076000000}"/>
    <hyperlink ref="AF176" location="'קבלני משנה'!C8" display="'קבלני משנה'!C8" xr:uid="{00000000-0004-0000-0300-000077000000}"/>
    <hyperlink ref="AF196" location="'קבלני משנה'!C9" display="'קבלני משנה'!C9" xr:uid="{00000000-0004-0000-0300-000078000000}"/>
    <hyperlink ref="AF216" location="'קבלני משנה'!C10" display="'קבלני משנה'!C10" xr:uid="{00000000-0004-0000-0300-000079000000}"/>
    <hyperlink ref="AF236" location="'קבלני משנה'!C11" display="'קבלני משנה'!C11" xr:uid="{00000000-0004-0000-0300-00007A000000}"/>
    <hyperlink ref="AF256" location="'קבלני משנה'!C12" display="'קבלני משנה'!C12" xr:uid="{00000000-0004-0000-0300-00007B000000}"/>
    <hyperlink ref="AF276" location="'קבלני משנה'!C13" display="'קבלני משנה'!C13" xr:uid="{00000000-0004-0000-0300-00007C000000}"/>
    <hyperlink ref="AF296" location="'קבלני משנה'!C14" display="'קבלני משנה'!C14" xr:uid="{00000000-0004-0000-0300-00007D000000}"/>
    <hyperlink ref="AF316" location="'קבלני משנה'!C15" display="'קבלני משנה'!C15" xr:uid="{00000000-0004-0000-0300-00007E000000}"/>
    <hyperlink ref="AF336" location="'קבלני משנה'!C16" display="'קבלני משנה'!C16" xr:uid="{00000000-0004-0000-0300-00007F000000}"/>
    <hyperlink ref="AF356" location="'קבלני משנה'!C17" display="'קבלני משנה'!C17" xr:uid="{00000000-0004-0000-0300-000080000000}"/>
    <hyperlink ref="AF376" location="'קבלני משנה'!C18" display="'קבלני משנה'!C18" xr:uid="{00000000-0004-0000-0300-000081000000}"/>
    <hyperlink ref="AF396" location="'קבלני משנה'!C19" display="'קבלני משנה'!C19" xr:uid="{00000000-0004-0000-0300-000082000000}"/>
    <hyperlink ref="AF416" location="'קבלני משנה'!C20" display="'קבלני משנה'!C20" xr:uid="{00000000-0004-0000-0300-000083000000}"/>
    <hyperlink ref="AF436" location="'קבלני משנה'!C21" display="'קבלני משנה'!C21" xr:uid="{00000000-0004-0000-0300-000084000000}"/>
    <hyperlink ref="AF456" location="'קבלני משנה'!C22" display="'קבלני משנה'!C22" xr:uid="{00000000-0004-0000-0300-000085000000}"/>
    <hyperlink ref="AF476" location="'קבלני משנה'!C23" display="'קבלני משנה'!C23" xr:uid="{00000000-0004-0000-0300-000086000000}"/>
    <hyperlink ref="AF496" location="'קבלני משנה'!C24" display="'קבלני משנה'!C24" xr:uid="{00000000-0004-0000-0300-000087000000}"/>
    <hyperlink ref="AF516" location="'קבלני משנה'!C25" display="'קבלני משנה'!C25" xr:uid="{00000000-0004-0000-0300-000088000000}"/>
    <hyperlink ref="AF536" location="'קבלני משנה'!C26" display="'קבלני משנה'!C26" xr:uid="{00000000-0004-0000-0300-000089000000}"/>
    <hyperlink ref="AF556" location="'קבלני משנה'!C27" display="'קבלני משנה'!C27" xr:uid="{00000000-0004-0000-0300-00008A000000}"/>
    <hyperlink ref="X576" location="'קבלני משנה'!C28" display="'קבלני משנה'!C28" xr:uid="{00000000-0004-0000-0300-00008B000000}"/>
    <hyperlink ref="X596" location="'קבלני משנה'!C29" display="'קבלני משנה'!C29" xr:uid="{00000000-0004-0000-0300-00008C000000}"/>
    <hyperlink ref="X656" location="'קבלני משנה'!C32" display="'קבלני משנה'!C32" xr:uid="{00000000-0004-0000-0300-00008D000000}"/>
    <hyperlink ref="X616" location="'קבלני משנה'!C30" display="'קבלני משנה'!C30" xr:uid="{00000000-0004-0000-0300-00008E000000}"/>
    <hyperlink ref="X636" location="'קבלני משנה'!C31" display="'קבלני משנה'!C31" xr:uid="{00000000-0004-0000-0300-00008F000000}"/>
    <hyperlink ref="AF576" location="'קבלני משנה'!C28" display="'קבלני משנה'!C28" xr:uid="{00000000-0004-0000-0300-000090000000}"/>
    <hyperlink ref="AF596" location="'קבלני משנה'!C29" display="'קבלני משנה'!C29" xr:uid="{00000000-0004-0000-0300-000091000000}"/>
    <hyperlink ref="AF616" location="'קבלני משנה'!C30" display="'קבלני משנה'!C30" xr:uid="{00000000-0004-0000-0300-000092000000}"/>
    <hyperlink ref="AF636" location="'קבלני משנה'!C31" display="'קבלני משנה'!C31" xr:uid="{00000000-0004-0000-0300-000093000000}"/>
    <hyperlink ref="AF656" location="'קבלני משנה'!C32" display="'קבלני משנה'!C32" xr:uid="{00000000-0004-0000-0300-000094000000}"/>
    <hyperlink ref="B676" location="'קבלני משנה'!C32" display="'קבלני משנה'!C32" xr:uid="{00000000-0004-0000-0300-000095000000}"/>
    <hyperlink ref="P676" location="'קבלני משנה'!C32" display="'קבלני משנה'!C32" xr:uid="{00000000-0004-0000-0300-000096000000}"/>
    <hyperlink ref="X676" location="'קבלני משנה'!C32" display="'קבלני משנה'!C32" xr:uid="{00000000-0004-0000-0300-000097000000}"/>
    <hyperlink ref="AF676" location="'קבלני משנה'!C32" display="'קבלני משנה'!C32" xr:uid="{00000000-0004-0000-0300-000098000000}"/>
    <hyperlink ref="B696" location="'קבלני משנה'!C32" display="'קבלני משנה'!C32" xr:uid="{00000000-0004-0000-0300-000099000000}"/>
    <hyperlink ref="P696" location="'קבלני משנה'!C32" display="'קבלני משנה'!C32" xr:uid="{00000000-0004-0000-0300-00009A000000}"/>
    <hyperlink ref="X696" location="'קבלני משנה'!C32" display="'קבלני משנה'!C32" xr:uid="{00000000-0004-0000-0300-00009B000000}"/>
    <hyperlink ref="AF696" location="'קבלני משנה'!C32" display="'קבלני משנה'!C32" xr:uid="{00000000-0004-0000-0300-00009C000000}"/>
    <hyperlink ref="B716" location="'קבלני משנה'!C32" display="'קבלני משנה'!C32" xr:uid="{00000000-0004-0000-0300-00009D000000}"/>
    <hyperlink ref="P716" location="'קבלני משנה'!C32" display="'קבלני משנה'!C32" xr:uid="{00000000-0004-0000-0300-00009E000000}"/>
    <hyperlink ref="X716" location="'קבלני משנה'!C32" display="'קבלני משנה'!C32" xr:uid="{00000000-0004-0000-0300-00009F000000}"/>
    <hyperlink ref="AF716" location="'קבלני משנה'!C32" display="'קבלני משנה'!C32" xr:uid="{00000000-0004-0000-0300-0000A0000000}"/>
    <hyperlink ref="B736" location="'קבלני משנה'!C32" display="'קבלני משנה'!C32" xr:uid="{00000000-0004-0000-0300-0000A1000000}"/>
    <hyperlink ref="P736" location="'קבלני משנה'!C32" display="'קבלני משנה'!C32" xr:uid="{00000000-0004-0000-0300-0000A2000000}"/>
    <hyperlink ref="X736" location="'קבלני משנה'!C32" display="'קבלני משנה'!C32" xr:uid="{00000000-0004-0000-0300-0000A3000000}"/>
    <hyperlink ref="AF736" location="'קבלני משנה'!C32" display="'קבלני משנה'!C32" xr:uid="{00000000-0004-0000-0300-0000A4000000}"/>
    <hyperlink ref="B756" location="'קבלני משנה'!C32" display="'קבלני משנה'!C32" xr:uid="{00000000-0004-0000-0300-0000A5000000}"/>
    <hyperlink ref="P756" location="'קבלני משנה'!C32" display="'קבלני משנה'!C32" xr:uid="{00000000-0004-0000-0300-0000A6000000}"/>
    <hyperlink ref="X756" location="'קבלני משנה'!C32" display="'קבלני משנה'!C32" xr:uid="{00000000-0004-0000-0300-0000A7000000}"/>
    <hyperlink ref="AF756" location="'קבלני משנה'!C32" display="'קבלני משנה'!C32" xr:uid="{00000000-0004-0000-0300-0000A8000000}"/>
    <hyperlink ref="B776" location="'קבלני משנה'!C32" display="'קבלני משנה'!C32" xr:uid="{00000000-0004-0000-0300-0000A9000000}"/>
    <hyperlink ref="P776" location="'קבלני משנה'!C32" display="'קבלני משנה'!C32" xr:uid="{00000000-0004-0000-0300-0000AA000000}"/>
    <hyperlink ref="X776" location="'קבלני משנה'!C32" display="'קבלני משנה'!C32" xr:uid="{00000000-0004-0000-0300-0000AB000000}"/>
    <hyperlink ref="AF776" location="'קבלני משנה'!C32" display="'קבלני משנה'!C32" xr:uid="{00000000-0004-0000-0300-0000AC000000}"/>
    <hyperlink ref="B796" location="'קבלני משנה'!C32" display="'קבלני משנה'!C32" xr:uid="{00000000-0004-0000-0300-0000AD000000}"/>
    <hyperlink ref="P796" location="'קבלני משנה'!C32" display="'קבלני משנה'!C32" xr:uid="{00000000-0004-0000-0300-0000AE000000}"/>
    <hyperlink ref="X796" location="'קבלני משנה'!C32" display="'קבלני משנה'!C32" xr:uid="{00000000-0004-0000-0300-0000AF000000}"/>
    <hyperlink ref="AF796" location="'קבלני משנה'!C32" display="'קבלני משנה'!C32" xr:uid="{00000000-0004-0000-0300-0000B0000000}"/>
    <hyperlink ref="B816" location="'קבלני משנה'!C32" display="'קבלני משנה'!C32" xr:uid="{00000000-0004-0000-0300-0000B1000000}"/>
    <hyperlink ref="P816" location="'קבלני משנה'!C32" display="'קבלני משנה'!C32" xr:uid="{00000000-0004-0000-0300-0000B2000000}"/>
    <hyperlink ref="X816" location="'קבלני משנה'!C32" display="'קבלני משנה'!C32" xr:uid="{00000000-0004-0000-0300-0000B3000000}"/>
    <hyperlink ref="AF816" location="'קבלני משנה'!C32" display="'קבלני משנה'!C32" xr:uid="{00000000-0004-0000-0300-0000B4000000}"/>
    <hyperlink ref="B836" location="'קבלני משנה'!C32" display="'קבלני משנה'!C32" xr:uid="{00000000-0004-0000-0300-0000B5000000}"/>
    <hyperlink ref="P836" location="'קבלני משנה'!C32" display="'קבלני משנה'!C32" xr:uid="{00000000-0004-0000-0300-0000B6000000}"/>
    <hyperlink ref="X836" location="'קבלני משנה'!C32" display="'קבלני משנה'!C32" xr:uid="{00000000-0004-0000-0300-0000B7000000}"/>
    <hyperlink ref="AF836" location="'קבלני משנה'!C32" display="'קבלני משנה'!C32" xr:uid="{00000000-0004-0000-0300-0000B8000000}"/>
    <hyperlink ref="C34" location="'קבלני משנה'!A689:A701" tooltip="הקשה על התא תעביר אותך לטבלה מקושרת בה יש לפרט את החשבוניות הרלבנטיות לסעיף" display="'קבלני משנה'!A689:A701" xr:uid="{00000000-0004-0000-0300-0000B9000000}"/>
    <hyperlink ref="C33" location="'קבלני משנה'!A669:A681" tooltip="הקשה על התא תעביר אותך לטבלה מקושרת בה יש לפרט את החשבוניות הרלבנטיות לסעיף" display="'קבלני משנה'!A669:A681" xr:uid="{00000000-0004-0000-0300-0000BA000000}"/>
    <hyperlink ref="C32" location="'קבלני משנה'!A649:A661" tooltip="הקשה על התא תעביר אותך לטבלה מקושרת בה יש לפרט את החשבוניות הרלבנטיות לסעיף" display="'קבלני משנה'!A649:A661" xr:uid="{00000000-0004-0000-0300-0000BB000000}"/>
    <hyperlink ref="C35" location="'קבלני משנה'!A709:A721" tooltip="הקשה על התא תעביר אותך לטבלה מקושרת בה יש לפרט את החשבוניות הרלבנטיות לסעיף" display="'קבלני משנה'!A709:A721" xr:uid="{00000000-0004-0000-0300-0000BC000000}"/>
    <hyperlink ref="C36" location="'קבלני משנה'!A729:A741" tooltip="הקשה על התא תעביר אותך לטבלה מקושרת בה יש לפרט את החשבוניות הרלבנטיות לסעיף" display="'קבלני משנה'!A729:A741" xr:uid="{00000000-0004-0000-0300-0000BD000000}"/>
    <hyperlink ref="B856" location="'קבלני משנה'!C42" display="'קבלני משנה'!C42" xr:uid="{00000000-0004-0000-0300-0000BE000000}"/>
    <hyperlink ref="P856" location="'קבלני משנה'!C42" display="'קבלני משנה'!C42" xr:uid="{00000000-0004-0000-0300-0000BF000000}"/>
    <hyperlink ref="X856" location="'קבלני משנה'!C42" display="'קבלני משנה'!C42" xr:uid="{00000000-0004-0000-0300-0000C0000000}"/>
    <hyperlink ref="AF856" location="'קבלני משנה'!C42" display="'קבלני משנה'!C42" xr:uid="{00000000-0004-0000-0300-0000C1000000}"/>
    <hyperlink ref="C37" location="'קבלני משנה'!A749:A761" tooltip="הקשה על התא תעביר אותך לטבלה מקושרת בה יש לפרט את החשבוניות הרלבנטיות לסעיף" display="'קבלני משנה'!A749:A761" xr:uid="{00000000-0004-0000-0300-0000C2000000}"/>
    <hyperlink ref="C38" location="'קבלני משנה'!A769:A781" tooltip="הקשה על התא תעביר אותך לטבלה מקושרת בה יש לפרט את החשבוניות הרלבנטיות לסעיף" display="'קבלני משנה'!A769:A781" xr:uid="{00000000-0004-0000-0300-0000C3000000}"/>
    <hyperlink ref="C39" location="'קבלני משנה'!A789:A801" tooltip="הקשה על התא תעביר אותך לטבלה מקושרת בה יש לפרט את החשבוניות הרלבנטיות לסעיף" display="'קבלני משנה'!A789:A801" xr:uid="{00000000-0004-0000-0300-0000C4000000}"/>
    <hyperlink ref="C40" location="'קבלני משנה'!A809:A821" tooltip="הקשה על התא תעביר אותך לטבלה מקושרת בה יש לפרט את החשבוניות הרלבנטיות לסעיף" display="'קבלני משנה'!A809:A821" xr:uid="{00000000-0004-0000-0300-0000C5000000}"/>
    <hyperlink ref="C41" location="'קבלני משנה'!A829:A841" tooltip="הקשה על התא תעביר אותך לטבלה מקושרת בה יש לפרט את החשבוניות הרלבנטיות לסעיף" display="'קבלני משנה'!A829:A841" xr:uid="{00000000-0004-0000-0300-0000C6000000}"/>
    <hyperlink ref="C42" location="'קבלני משנה'!A849:A861" tooltip="הקשה על התא תעביר אותך לטבלה מקושרת בה יש לפרט את החשבוניות הרלבנטיות לסעיף" display="'קבלני משנה'!A849:A861" xr:uid="{00000000-0004-0000-0300-0000C7000000}"/>
    <hyperlink ref="C43" location="'קבלני משנה'!A869:A881" tooltip="הקשה על התא תעביר אותך לטבלה מקושרת בה יש לפרט את החשבוניות הרלבנטיות לסעיף" display="'קבלני משנה'!A869:A881" xr:uid="{00000000-0004-0000-0300-0000C8000000}"/>
    <hyperlink ref="C44" location="'קבלני משנה'!A889:A901" tooltip="הקשה על התא תעביר אותך לטבלה מקושרת בה יש לפרט את החשבוניות הרלבנטיות לסעיף" display="'קבלני משנה'!A889:A901" xr:uid="{00000000-0004-0000-0300-0000C9000000}"/>
    <hyperlink ref="B876" location="'קבלני משנה'!C42" display="'קבלני משנה'!C42" xr:uid="{00000000-0004-0000-0300-0000CA000000}"/>
    <hyperlink ref="P876" location="'קבלני משנה'!C42" display="'קבלני משנה'!C42" xr:uid="{00000000-0004-0000-0300-0000CB000000}"/>
    <hyperlink ref="X876" location="'קבלני משנה'!C42" display="'קבלני משנה'!C42" xr:uid="{00000000-0004-0000-0300-0000CC000000}"/>
    <hyperlink ref="AF876" location="'קבלני משנה'!C42" display="'קבלני משנה'!C42" xr:uid="{00000000-0004-0000-0300-0000CD000000}"/>
    <hyperlink ref="B896" location="'קבלני משנה'!C42" display="'קבלני משנה'!C42" xr:uid="{00000000-0004-0000-0300-0000CE000000}"/>
    <hyperlink ref="P896" location="'קבלני משנה'!C42" display="'קבלני משנה'!C42" xr:uid="{00000000-0004-0000-0300-0000CF000000}"/>
    <hyperlink ref="X896" location="'קבלני משנה'!C42" display="'קבלני משנה'!C42" xr:uid="{00000000-0004-0000-0300-0000D0000000}"/>
    <hyperlink ref="AF896" location="'קבלני משנה'!C42" display="'קבלני משנה'!C42" xr:uid="{00000000-0004-0000-0300-0000D1000000}"/>
    <hyperlink ref="B916" location="'קבלני משנה'!C42" display="'קבלני משנה'!C42" xr:uid="{00000000-0004-0000-0300-0000D2000000}"/>
    <hyperlink ref="P916" location="'קבלני משנה'!C42" display="'קבלני משנה'!C42" xr:uid="{00000000-0004-0000-0300-0000D3000000}"/>
    <hyperlink ref="X916" location="'קבלני משנה'!C42" display="'קבלני משנה'!C42" xr:uid="{00000000-0004-0000-0300-0000D4000000}"/>
    <hyperlink ref="AF916" location="'קבלני משנה'!C42" display="'קבלני משנה'!C42" xr:uid="{00000000-0004-0000-0300-0000D5000000}"/>
    <hyperlink ref="B936" location="'קבלני משנה'!C42" display="'קבלני משנה'!C42" xr:uid="{00000000-0004-0000-0300-0000D6000000}"/>
    <hyperlink ref="P936" location="'קבלני משנה'!C42" display="'קבלני משנה'!C42" xr:uid="{00000000-0004-0000-0300-0000D7000000}"/>
    <hyperlink ref="X936" location="'קבלני משנה'!C42" display="'קבלני משנה'!C42" xr:uid="{00000000-0004-0000-0300-0000D8000000}"/>
    <hyperlink ref="AF936" location="'קבלני משנה'!C42" display="'קבלני משנה'!C42" xr:uid="{00000000-0004-0000-0300-0000D9000000}"/>
    <hyperlink ref="B956" location="'קבלני משנה'!C42" display="'קבלני משנה'!C42" xr:uid="{00000000-0004-0000-0300-0000DA000000}"/>
    <hyperlink ref="P956" location="'קבלני משנה'!C42" display="'קבלני משנה'!C42" xr:uid="{00000000-0004-0000-0300-0000DB000000}"/>
    <hyperlink ref="X956" location="'קבלני משנה'!C42" display="'קבלני משנה'!C42" xr:uid="{00000000-0004-0000-0300-0000DC000000}"/>
    <hyperlink ref="AF956" location="'קבלני משנה'!C42" display="'קבלני משנה'!C42" xr:uid="{00000000-0004-0000-0300-0000DD000000}"/>
    <hyperlink ref="B976" location="'קבלני משנה'!C42" display="'קבלני משנה'!C42" xr:uid="{00000000-0004-0000-0300-0000DE000000}"/>
    <hyperlink ref="P976" location="'קבלני משנה'!C42" display="'קבלני משנה'!C42" xr:uid="{00000000-0004-0000-0300-0000DF000000}"/>
    <hyperlink ref="X976" location="'קבלני משנה'!C42" display="'קבלני משנה'!C42" xr:uid="{00000000-0004-0000-0300-0000E0000000}"/>
    <hyperlink ref="AF976" location="'קבלני משנה'!C42" display="'קבלני משנה'!C42" xr:uid="{00000000-0004-0000-0300-0000E1000000}"/>
    <hyperlink ref="C45" location="'קבלני משנה'!A909:A921" tooltip="הקשה על התא תעביר אותך לטבלה מקושרת בה יש לפרט את החשבוניות הרלבנטיות לסעיף" display="'קבלני משנה'!A909:A921" xr:uid="{00000000-0004-0000-0300-0000E2000000}"/>
    <hyperlink ref="C46" location="'קבלני משנה'!A929:A941" tooltip="הקשה על התא תעביר אותך לטבלה מקושרת בה יש לפרט את החשבוניות הרלבנטיות לסעיף" display="'קבלני משנה'!A929:A941" xr:uid="{00000000-0004-0000-0300-0000E3000000}"/>
    <hyperlink ref="C47" location="'קבלני משנה'!A949:A951" tooltip="הקשה על התא תעביר אותך לטבלה מקושרת בה יש לפרט את החשבוניות הרלבנטיות לסעיף" display="'קבלני משנה'!A949:A951" xr:uid="{00000000-0004-0000-0300-0000E4000000}"/>
    <hyperlink ref="C48" location="'קבלני משנה'!A969:A981" tooltip="הקשה על התא תעביר אותך לטבלה מקושרת בה יש לפרט את החשבוניות הרלבנטיות לסעיף" display="'קבלני משנה'!A969:A981" xr:uid="{00000000-0004-0000-0300-0000E5000000}"/>
  </hyperlinks>
  <printOptions horizontalCentered="1" verticalCentered="1"/>
  <pageMargins left="0.28999999999999998" right="0.34" top="0.5" bottom="0.54" header="0.35" footer="0.25"/>
  <pageSetup paperSize="9" scale="10" orientation="portrait" r:id="rId3"/>
  <headerFooter alignWithMargins="0">
    <oddFooter>עמוד &amp;P מתוך &amp;N</oddFooter>
  </headerFooter>
  <legacyDrawing r:id="rId4"/>
  <extLst>
    <ext xmlns:x14="http://schemas.microsoft.com/office/spreadsheetml/2009/9/main" uri="{78C0D931-6437-407d-A8EE-F0AAD7539E65}">
      <x14:conditionalFormattings>
        <x14:conditionalFormatting xmlns:xm="http://schemas.microsoft.com/office/excel/2006/main">
          <x14:cfRule type="expression" priority="191" id="{665A61CE-5896-4DAB-A07B-74488703BFD3}">
            <xm:f>COUNTA('ראשי-פרטים כלליים וריכוז הוצאות'!$G$20,'ראשי-פרטים כלליים וריכוז הוצאות'!$G$18)&lt;&gt;2</xm:f>
            <x14:dxf>
              <font>
                <color theme="0"/>
              </font>
              <fill>
                <patternFill patternType="solid">
                  <bgColor theme="0"/>
                </patternFill>
              </fill>
              <border>
                <left/>
                <right/>
                <top/>
                <bottom/>
                <vertical/>
                <horizontal/>
              </border>
            </x14:dxf>
          </x14:cfRule>
          <xm:sqref>G1:N49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4676A3"/>
  </sheetPr>
  <dimension ref="A1:Q67"/>
  <sheetViews>
    <sheetView showGridLines="0" rightToLeft="1" zoomScaleNormal="100" workbookViewId="0">
      <selection sqref="A1:B1"/>
    </sheetView>
  </sheetViews>
  <sheetFormatPr defaultColWidth="9.140625" defaultRowHeight="12.75" outlineLevelCol="1" x14ac:dyDescent="0.2"/>
  <cols>
    <col min="1" max="1" width="8.7109375" style="2" customWidth="1"/>
    <col min="2" max="2" width="19" style="2" customWidth="1"/>
    <col min="3" max="3" width="10.7109375" style="2" bestFit="1" customWidth="1"/>
    <col min="4" max="4" width="10.85546875" style="2" customWidth="1"/>
    <col min="5" max="5" width="12.5703125" style="2" bestFit="1" customWidth="1"/>
    <col min="6" max="7" width="10" style="2" customWidth="1"/>
    <col min="8" max="8" width="11.140625" style="2" bestFit="1" customWidth="1"/>
    <col min="9" max="9" width="12.7109375" style="2" customWidth="1"/>
    <col min="10" max="10" width="13" style="2" customWidth="1"/>
    <col min="11" max="11" width="14.5703125" style="2" hidden="1" customWidth="1" outlineLevel="1"/>
    <col min="12" max="16" width="16.42578125" style="2" hidden="1" customWidth="1" outlineLevel="1"/>
    <col min="17" max="17" width="16.42578125" style="2" customWidth="1" collapsed="1"/>
    <col min="18" max="20" width="16.42578125" style="2" customWidth="1"/>
    <col min="21" max="21" width="14.42578125" style="2" customWidth="1"/>
    <col min="22" max="22" width="10.7109375" style="2" customWidth="1"/>
    <col min="23" max="23" width="11.42578125" style="2" customWidth="1"/>
    <col min="24" max="24" width="38.85546875" style="2" customWidth="1"/>
    <col min="25" max="26" width="11.42578125" style="2" customWidth="1"/>
    <col min="27" max="27" width="23.42578125" style="2" customWidth="1"/>
    <col min="28" max="16384" width="9.140625" style="2"/>
  </cols>
  <sheetData>
    <row r="1" spans="1:16" s="8" customFormat="1" ht="25.5" customHeight="1" x14ac:dyDescent="0.3">
      <c r="A1" s="785" t="s">
        <v>55</v>
      </c>
      <c r="B1" s="786"/>
      <c r="C1" s="787" t="s">
        <v>61</v>
      </c>
      <c r="D1" s="787"/>
      <c r="E1" s="142">
        <f>+'ראשי-פרטים כלליים וריכוז הוצאות'!A21</f>
        <v>1</v>
      </c>
      <c r="F1" s="784" t="s">
        <v>40</v>
      </c>
      <c r="G1" s="784"/>
      <c r="H1" s="143">
        <f>+'ראשי-פרטים כלליים וריכוז הוצאות'!C21</f>
        <v>44652</v>
      </c>
      <c r="I1" s="144" t="s">
        <v>41</v>
      </c>
      <c r="J1" s="145">
        <f>+'ראשי-פרטים כלליים וריכוז הוצאות'!E21</f>
        <v>44652</v>
      </c>
      <c r="K1" s="236"/>
      <c r="L1" s="237"/>
      <c r="M1" s="239" t="s">
        <v>166</v>
      </c>
      <c r="N1" s="237"/>
      <c r="O1" s="237"/>
      <c r="P1" s="238"/>
    </row>
    <row r="2" spans="1:16" s="9" customFormat="1" ht="50.25" customHeight="1" x14ac:dyDescent="0.2">
      <c r="A2" s="146" t="s">
        <v>4</v>
      </c>
      <c r="B2" s="131" t="s">
        <v>74</v>
      </c>
      <c r="C2" s="140" t="s">
        <v>64</v>
      </c>
      <c r="D2" s="141" t="s">
        <v>66</v>
      </c>
      <c r="E2" s="131" t="s">
        <v>77</v>
      </c>
      <c r="F2" s="131" t="s">
        <v>65</v>
      </c>
      <c r="G2" s="131" t="s">
        <v>151</v>
      </c>
      <c r="H2" s="131" t="s">
        <v>135</v>
      </c>
      <c r="I2" s="131" t="s">
        <v>152</v>
      </c>
      <c r="J2" s="132" t="s">
        <v>50</v>
      </c>
      <c r="K2" s="48" t="s">
        <v>74</v>
      </c>
      <c r="L2" s="41" t="s">
        <v>50</v>
      </c>
      <c r="M2" s="41" t="s">
        <v>152</v>
      </c>
      <c r="N2" s="41" t="s">
        <v>168</v>
      </c>
      <c r="O2" s="41" t="s">
        <v>169</v>
      </c>
      <c r="P2" s="49" t="s">
        <v>170</v>
      </c>
    </row>
    <row r="3" spans="1:16" s="3" customFormat="1" ht="24" customHeight="1" x14ac:dyDescent="0.2">
      <c r="A3" s="147">
        <v>1</v>
      </c>
      <c r="B3" s="148"/>
      <c r="C3" s="149"/>
      <c r="D3" s="150"/>
      <c r="E3" s="151"/>
      <c r="F3" s="152">
        <f>ROUND(MIN(($J$1-C3)/365*12,$E$1*1),1)</f>
        <v>1</v>
      </c>
      <c r="G3" s="153">
        <f>MIN(ROUND(MAX(C3+1096-$H$1,0)/365*12,1),F3)</f>
        <v>0</v>
      </c>
      <c r="H3" s="154"/>
      <c r="I3" s="155">
        <f>IF($E$1=0,"הזן תקופת כתב אישור בגליון ראשי",MIN((G3/12)*D3*E3*$A$66,D3-H3))</f>
        <v>0</v>
      </c>
      <c r="J3" s="156">
        <v>0</v>
      </c>
      <c r="K3" s="62">
        <f>B3</f>
        <v>0</v>
      </c>
      <c r="L3" s="25">
        <f>J3</f>
        <v>0</v>
      </c>
      <c r="M3" s="25">
        <f>I3</f>
        <v>0</v>
      </c>
      <c r="N3" s="36"/>
      <c r="O3" s="40"/>
      <c r="P3" s="50"/>
    </row>
    <row r="4" spans="1:16" s="3" customFormat="1" ht="24" customHeight="1" x14ac:dyDescent="0.2">
      <c r="A4" s="147">
        <v>2</v>
      </c>
      <c r="B4" s="148"/>
      <c r="C4" s="149"/>
      <c r="D4" s="150"/>
      <c r="E4" s="151"/>
      <c r="F4" s="152">
        <f t="shared" ref="F4:F52" si="0">ROUND(MIN(($J$1-C4)/365*12,$E$1*1),1)</f>
        <v>1</v>
      </c>
      <c r="G4" s="153">
        <f t="shared" ref="G4:G52" si="1">MIN(ROUND(MAX(C4+1096-$H$1,0)/365*12,1),F4)</f>
        <v>0</v>
      </c>
      <c r="H4" s="154"/>
      <c r="I4" s="155">
        <f t="shared" ref="I4:I52" si="2">IF($E$1=0,"הזן תקופת כתב אישור בגליון ראשי",MIN((G4/12)*D4*E4*$A$66,D4-H4))</f>
        <v>0</v>
      </c>
      <c r="J4" s="156"/>
      <c r="K4" s="62">
        <f t="shared" ref="K4:K52" si="3">B4</f>
        <v>0</v>
      </c>
      <c r="L4" s="25">
        <f t="shared" ref="L4:L52" si="4">J4</f>
        <v>0</v>
      </c>
      <c r="M4" s="25">
        <f t="shared" ref="M4:M52" si="5">I4</f>
        <v>0</v>
      </c>
      <c r="N4" s="36"/>
      <c r="O4" s="40"/>
      <c r="P4" s="50"/>
    </row>
    <row r="5" spans="1:16" s="3" customFormat="1" ht="24" customHeight="1" x14ac:dyDescent="0.2">
      <c r="A5" s="147">
        <v>3</v>
      </c>
      <c r="B5" s="148"/>
      <c r="C5" s="149"/>
      <c r="D5" s="150"/>
      <c r="E5" s="151"/>
      <c r="F5" s="152">
        <f t="shared" si="0"/>
        <v>1</v>
      </c>
      <c r="G5" s="153">
        <f t="shared" si="1"/>
        <v>0</v>
      </c>
      <c r="H5" s="154"/>
      <c r="I5" s="155">
        <f t="shared" si="2"/>
        <v>0</v>
      </c>
      <c r="J5" s="156"/>
      <c r="K5" s="62">
        <f t="shared" si="3"/>
        <v>0</v>
      </c>
      <c r="L5" s="25">
        <f t="shared" si="4"/>
        <v>0</v>
      </c>
      <c r="M5" s="25">
        <f t="shared" si="5"/>
        <v>0</v>
      </c>
      <c r="N5" s="36"/>
      <c r="O5" s="40"/>
      <c r="P5" s="50"/>
    </row>
    <row r="6" spans="1:16" s="3" customFormat="1" ht="24" customHeight="1" x14ac:dyDescent="0.2">
      <c r="A6" s="147">
        <v>4</v>
      </c>
      <c r="B6" s="148"/>
      <c r="C6" s="149"/>
      <c r="D6" s="150"/>
      <c r="E6" s="151"/>
      <c r="F6" s="152">
        <f t="shared" si="0"/>
        <v>1</v>
      </c>
      <c r="G6" s="153">
        <f t="shared" si="1"/>
        <v>0</v>
      </c>
      <c r="H6" s="154"/>
      <c r="I6" s="155">
        <f t="shared" si="2"/>
        <v>0</v>
      </c>
      <c r="J6" s="156"/>
      <c r="K6" s="62">
        <f t="shared" si="3"/>
        <v>0</v>
      </c>
      <c r="L6" s="25">
        <f t="shared" si="4"/>
        <v>0</v>
      </c>
      <c r="M6" s="25">
        <f t="shared" si="5"/>
        <v>0</v>
      </c>
      <c r="N6" s="36"/>
      <c r="O6" s="40"/>
      <c r="P6" s="50"/>
    </row>
    <row r="7" spans="1:16" s="3" customFormat="1" ht="24" customHeight="1" x14ac:dyDescent="0.2">
      <c r="A7" s="147">
        <v>5</v>
      </c>
      <c r="B7" s="148"/>
      <c r="C7" s="149"/>
      <c r="D7" s="150"/>
      <c r="E7" s="151"/>
      <c r="F7" s="152">
        <f t="shared" si="0"/>
        <v>1</v>
      </c>
      <c r="G7" s="153">
        <f t="shared" si="1"/>
        <v>0</v>
      </c>
      <c r="H7" s="154"/>
      <c r="I7" s="155">
        <f t="shared" si="2"/>
        <v>0</v>
      </c>
      <c r="J7" s="156"/>
      <c r="K7" s="62">
        <f t="shared" si="3"/>
        <v>0</v>
      </c>
      <c r="L7" s="25">
        <f t="shared" si="4"/>
        <v>0</v>
      </c>
      <c r="M7" s="25">
        <f t="shared" si="5"/>
        <v>0</v>
      </c>
      <c r="N7" s="36"/>
      <c r="O7" s="40"/>
      <c r="P7" s="50"/>
    </row>
    <row r="8" spans="1:16" s="3" customFormat="1" ht="24" customHeight="1" x14ac:dyDescent="0.2">
      <c r="A8" s="147">
        <v>6</v>
      </c>
      <c r="B8" s="148"/>
      <c r="C8" s="149"/>
      <c r="D8" s="150"/>
      <c r="E8" s="151"/>
      <c r="F8" s="152">
        <f t="shared" si="0"/>
        <v>1</v>
      </c>
      <c r="G8" s="153">
        <f t="shared" si="1"/>
        <v>0</v>
      </c>
      <c r="H8" s="154"/>
      <c r="I8" s="155">
        <f t="shared" si="2"/>
        <v>0</v>
      </c>
      <c r="J8" s="156"/>
      <c r="K8" s="62">
        <f t="shared" si="3"/>
        <v>0</v>
      </c>
      <c r="L8" s="25">
        <f t="shared" si="4"/>
        <v>0</v>
      </c>
      <c r="M8" s="25">
        <f t="shared" si="5"/>
        <v>0</v>
      </c>
      <c r="N8" s="36"/>
      <c r="O8" s="40"/>
      <c r="P8" s="50"/>
    </row>
    <row r="9" spans="1:16" s="3" customFormat="1" ht="24" customHeight="1" x14ac:dyDescent="0.2">
      <c r="A9" s="147">
        <v>7</v>
      </c>
      <c r="B9" s="148"/>
      <c r="C9" s="149"/>
      <c r="D9" s="150"/>
      <c r="E9" s="151"/>
      <c r="F9" s="152">
        <f t="shared" si="0"/>
        <v>1</v>
      </c>
      <c r="G9" s="153">
        <f t="shared" si="1"/>
        <v>0</v>
      </c>
      <c r="H9" s="154"/>
      <c r="I9" s="155">
        <f t="shared" si="2"/>
        <v>0</v>
      </c>
      <c r="J9" s="156"/>
      <c r="K9" s="62">
        <f t="shared" si="3"/>
        <v>0</v>
      </c>
      <c r="L9" s="25">
        <f t="shared" si="4"/>
        <v>0</v>
      </c>
      <c r="M9" s="25">
        <f t="shared" si="5"/>
        <v>0</v>
      </c>
      <c r="N9" s="36"/>
      <c r="O9" s="40"/>
      <c r="P9" s="50"/>
    </row>
    <row r="10" spans="1:16" s="3" customFormat="1" ht="24" customHeight="1" x14ac:dyDescent="0.2">
      <c r="A10" s="147">
        <v>8</v>
      </c>
      <c r="B10" s="148"/>
      <c r="C10" s="149"/>
      <c r="D10" s="150"/>
      <c r="E10" s="151"/>
      <c r="F10" s="152">
        <f t="shared" si="0"/>
        <v>1</v>
      </c>
      <c r="G10" s="153">
        <f t="shared" si="1"/>
        <v>0</v>
      </c>
      <c r="H10" s="154"/>
      <c r="I10" s="155">
        <f t="shared" si="2"/>
        <v>0</v>
      </c>
      <c r="J10" s="156"/>
      <c r="K10" s="62">
        <f t="shared" si="3"/>
        <v>0</v>
      </c>
      <c r="L10" s="25">
        <f t="shared" si="4"/>
        <v>0</v>
      </c>
      <c r="M10" s="25">
        <f t="shared" si="5"/>
        <v>0</v>
      </c>
      <c r="N10" s="36"/>
      <c r="O10" s="40"/>
      <c r="P10" s="50"/>
    </row>
    <row r="11" spans="1:16" s="3" customFormat="1" ht="24" customHeight="1" x14ac:dyDescent="0.2">
      <c r="A11" s="147">
        <v>9</v>
      </c>
      <c r="B11" s="148"/>
      <c r="C11" s="149"/>
      <c r="D11" s="150"/>
      <c r="E11" s="151"/>
      <c r="F11" s="152">
        <f t="shared" si="0"/>
        <v>1</v>
      </c>
      <c r="G11" s="153">
        <f t="shared" si="1"/>
        <v>0</v>
      </c>
      <c r="H11" s="154"/>
      <c r="I11" s="155">
        <f t="shared" si="2"/>
        <v>0</v>
      </c>
      <c r="J11" s="156"/>
      <c r="K11" s="62">
        <f t="shared" si="3"/>
        <v>0</v>
      </c>
      <c r="L11" s="25">
        <f t="shared" si="4"/>
        <v>0</v>
      </c>
      <c r="M11" s="25">
        <f t="shared" si="5"/>
        <v>0</v>
      </c>
      <c r="N11" s="36"/>
      <c r="O11" s="40"/>
      <c r="P11" s="50"/>
    </row>
    <row r="12" spans="1:16" s="3" customFormat="1" ht="24" customHeight="1" x14ac:dyDescent="0.2">
      <c r="A12" s="147">
        <v>10</v>
      </c>
      <c r="B12" s="148"/>
      <c r="C12" s="149"/>
      <c r="D12" s="150"/>
      <c r="E12" s="151"/>
      <c r="F12" s="152">
        <f t="shared" si="0"/>
        <v>1</v>
      </c>
      <c r="G12" s="153">
        <f t="shared" si="1"/>
        <v>0</v>
      </c>
      <c r="H12" s="154"/>
      <c r="I12" s="155">
        <f t="shared" si="2"/>
        <v>0</v>
      </c>
      <c r="J12" s="156"/>
      <c r="K12" s="62">
        <f t="shared" si="3"/>
        <v>0</v>
      </c>
      <c r="L12" s="25">
        <f t="shared" si="4"/>
        <v>0</v>
      </c>
      <c r="M12" s="25">
        <f t="shared" si="5"/>
        <v>0</v>
      </c>
      <c r="N12" s="36"/>
      <c r="O12" s="40"/>
      <c r="P12" s="50"/>
    </row>
    <row r="13" spans="1:16" s="3" customFormat="1" ht="24" customHeight="1" x14ac:dyDescent="0.2">
      <c r="A13" s="147">
        <v>11</v>
      </c>
      <c r="B13" s="148"/>
      <c r="C13" s="149"/>
      <c r="D13" s="150"/>
      <c r="E13" s="151"/>
      <c r="F13" s="152">
        <f t="shared" si="0"/>
        <v>1</v>
      </c>
      <c r="G13" s="153">
        <f t="shared" si="1"/>
        <v>0</v>
      </c>
      <c r="H13" s="154"/>
      <c r="I13" s="155">
        <f t="shared" si="2"/>
        <v>0</v>
      </c>
      <c r="J13" s="156"/>
      <c r="K13" s="62">
        <f t="shared" si="3"/>
        <v>0</v>
      </c>
      <c r="L13" s="25">
        <f t="shared" si="4"/>
        <v>0</v>
      </c>
      <c r="M13" s="25">
        <f t="shared" si="5"/>
        <v>0</v>
      </c>
      <c r="N13" s="36"/>
      <c r="O13" s="40"/>
      <c r="P13" s="50"/>
    </row>
    <row r="14" spans="1:16" s="3" customFormat="1" ht="24" customHeight="1" x14ac:dyDescent="0.2">
      <c r="A14" s="147">
        <v>12</v>
      </c>
      <c r="B14" s="148"/>
      <c r="C14" s="149"/>
      <c r="D14" s="150"/>
      <c r="E14" s="151"/>
      <c r="F14" s="152">
        <f t="shared" si="0"/>
        <v>1</v>
      </c>
      <c r="G14" s="153">
        <f t="shared" si="1"/>
        <v>0</v>
      </c>
      <c r="H14" s="154"/>
      <c r="I14" s="155">
        <f t="shared" si="2"/>
        <v>0</v>
      </c>
      <c r="J14" s="156"/>
      <c r="K14" s="62">
        <f t="shared" si="3"/>
        <v>0</v>
      </c>
      <c r="L14" s="25">
        <f t="shared" si="4"/>
        <v>0</v>
      </c>
      <c r="M14" s="25">
        <f t="shared" si="5"/>
        <v>0</v>
      </c>
      <c r="N14" s="36"/>
      <c r="O14" s="40"/>
      <c r="P14" s="50"/>
    </row>
    <row r="15" spans="1:16" s="3" customFormat="1" ht="24" customHeight="1" x14ac:dyDescent="0.2">
      <c r="A15" s="147">
        <v>13</v>
      </c>
      <c r="B15" s="148"/>
      <c r="C15" s="149"/>
      <c r="D15" s="150"/>
      <c r="E15" s="151"/>
      <c r="F15" s="152">
        <f t="shared" si="0"/>
        <v>1</v>
      </c>
      <c r="G15" s="153">
        <f t="shared" si="1"/>
        <v>0</v>
      </c>
      <c r="H15" s="154"/>
      <c r="I15" s="155">
        <f t="shared" si="2"/>
        <v>0</v>
      </c>
      <c r="J15" s="156"/>
      <c r="K15" s="62">
        <f t="shared" si="3"/>
        <v>0</v>
      </c>
      <c r="L15" s="25">
        <f t="shared" si="4"/>
        <v>0</v>
      </c>
      <c r="M15" s="25">
        <f t="shared" si="5"/>
        <v>0</v>
      </c>
      <c r="N15" s="36"/>
      <c r="O15" s="40"/>
      <c r="P15" s="50"/>
    </row>
    <row r="16" spans="1:16" s="3" customFormat="1" ht="24" customHeight="1" x14ac:dyDescent="0.2">
      <c r="A16" s="147">
        <v>14</v>
      </c>
      <c r="B16" s="148"/>
      <c r="C16" s="149"/>
      <c r="D16" s="150"/>
      <c r="E16" s="151"/>
      <c r="F16" s="152">
        <f t="shared" si="0"/>
        <v>1</v>
      </c>
      <c r="G16" s="153">
        <f t="shared" si="1"/>
        <v>0</v>
      </c>
      <c r="H16" s="154"/>
      <c r="I16" s="155">
        <f t="shared" si="2"/>
        <v>0</v>
      </c>
      <c r="J16" s="156"/>
      <c r="K16" s="62">
        <f t="shared" si="3"/>
        <v>0</v>
      </c>
      <c r="L16" s="25">
        <f t="shared" si="4"/>
        <v>0</v>
      </c>
      <c r="M16" s="25">
        <f t="shared" si="5"/>
        <v>0</v>
      </c>
      <c r="N16" s="36"/>
      <c r="O16" s="40"/>
      <c r="P16" s="50"/>
    </row>
    <row r="17" spans="1:16" s="3" customFormat="1" ht="24" customHeight="1" x14ac:dyDescent="0.2">
      <c r="A17" s="147">
        <v>15</v>
      </c>
      <c r="B17" s="148"/>
      <c r="C17" s="149"/>
      <c r="D17" s="150"/>
      <c r="E17" s="151"/>
      <c r="F17" s="152">
        <f t="shared" si="0"/>
        <v>1</v>
      </c>
      <c r="G17" s="153">
        <f t="shared" si="1"/>
        <v>0</v>
      </c>
      <c r="H17" s="154"/>
      <c r="I17" s="155">
        <f t="shared" si="2"/>
        <v>0</v>
      </c>
      <c r="J17" s="156"/>
      <c r="K17" s="62">
        <f t="shared" si="3"/>
        <v>0</v>
      </c>
      <c r="L17" s="25">
        <f t="shared" si="4"/>
        <v>0</v>
      </c>
      <c r="M17" s="25">
        <f t="shared" si="5"/>
        <v>0</v>
      </c>
      <c r="N17" s="36"/>
      <c r="O17" s="40"/>
      <c r="P17" s="50"/>
    </row>
    <row r="18" spans="1:16" s="3" customFormat="1" ht="24" customHeight="1" x14ac:dyDescent="0.2">
      <c r="A18" s="147">
        <v>16</v>
      </c>
      <c r="B18" s="148"/>
      <c r="C18" s="149"/>
      <c r="D18" s="150"/>
      <c r="E18" s="151"/>
      <c r="F18" s="152">
        <f t="shared" si="0"/>
        <v>1</v>
      </c>
      <c r="G18" s="153">
        <f t="shared" si="1"/>
        <v>0</v>
      </c>
      <c r="H18" s="154"/>
      <c r="I18" s="155">
        <f t="shared" si="2"/>
        <v>0</v>
      </c>
      <c r="J18" s="156"/>
      <c r="K18" s="62">
        <f t="shared" si="3"/>
        <v>0</v>
      </c>
      <c r="L18" s="25">
        <f t="shared" si="4"/>
        <v>0</v>
      </c>
      <c r="M18" s="25">
        <f t="shared" si="5"/>
        <v>0</v>
      </c>
      <c r="N18" s="36"/>
      <c r="O18" s="40"/>
      <c r="P18" s="50"/>
    </row>
    <row r="19" spans="1:16" s="3" customFormat="1" ht="24" customHeight="1" x14ac:dyDescent="0.2">
      <c r="A19" s="147">
        <v>17</v>
      </c>
      <c r="B19" s="148"/>
      <c r="C19" s="149"/>
      <c r="D19" s="150"/>
      <c r="E19" s="151"/>
      <c r="F19" s="152">
        <f t="shared" si="0"/>
        <v>1</v>
      </c>
      <c r="G19" s="153">
        <f t="shared" si="1"/>
        <v>0</v>
      </c>
      <c r="H19" s="154"/>
      <c r="I19" s="155">
        <f t="shared" si="2"/>
        <v>0</v>
      </c>
      <c r="J19" s="156"/>
      <c r="K19" s="62">
        <f t="shared" si="3"/>
        <v>0</v>
      </c>
      <c r="L19" s="25">
        <f t="shared" si="4"/>
        <v>0</v>
      </c>
      <c r="M19" s="25">
        <f t="shared" si="5"/>
        <v>0</v>
      </c>
      <c r="N19" s="36"/>
      <c r="O19" s="40"/>
      <c r="P19" s="50"/>
    </row>
    <row r="20" spans="1:16" s="3" customFormat="1" ht="24" customHeight="1" x14ac:dyDescent="0.2">
      <c r="A20" s="147">
        <v>18</v>
      </c>
      <c r="B20" s="148"/>
      <c r="C20" s="149"/>
      <c r="D20" s="150"/>
      <c r="E20" s="151"/>
      <c r="F20" s="152">
        <f t="shared" si="0"/>
        <v>1</v>
      </c>
      <c r="G20" s="153">
        <f t="shared" si="1"/>
        <v>0</v>
      </c>
      <c r="H20" s="154"/>
      <c r="I20" s="155">
        <f t="shared" si="2"/>
        <v>0</v>
      </c>
      <c r="J20" s="156"/>
      <c r="K20" s="62">
        <f t="shared" si="3"/>
        <v>0</v>
      </c>
      <c r="L20" s="25">
        <f t="shared" si="4"/>
        <v>0</v>
      </c>
      <c r="M20" s="25">
        <f t="shared" si="5"/>
        <v>0</v>
      </c>
      <c r="N20" s="36"/>
      <c r="O20" s="40"/>
      <c r="P20" s="50"/>
    </row>
    <row r="21" spans="1:16" s="3" customFormat="1" ht="24" customHeight="1" x14ac:dyDescent="0.2">
      <c r="A21" s="147">
        <v>19</v>
      </c>
      <c r="B21" s="148"/>
      <c r="C21" s="149"/>
      <c r="D21" s="150"/>
      <c r="E21" s="151"/>
      <c r="F21" s="152">
        <f t="shared" si="0"/>
        <v>1</v>
      </c>
      <c r="G21" s="153">
        <f t="shared" si="1"/>
        <v>0</v>
      </c>
      <c r="H21" s="154"/>
      <c r="I21" s="155">
        <f t="shared" si="2"/>
        <v>0</v>
      </c>
      <c r="J21" s="156"/>
      <c r="K21" s="62">
        <f t="shared" si="3"/>
        <v>0</v>
      </c>
      <c r="L21" s="25">
        <f t="shared" si="4"/>
        <v>0</v>
      </c>
      <c r="M21" s="25">
        <f t="shared" si="5"/>
        <v>0</v>
      </c>
      <c r="N21" s="36"/>
      <c r="O21" s="40"/>
      <c r="P21" s="50"/>
    </row>
    <row r="22" spans="1:16" s="3" customFormat="1" ht="24" customHeight="1" x14ac:dyDescent="0.2">
      <c r="A22" s="147">
        <v>20</v>
      </c>
      <c r="B22" s="148"/>
      <c r="C22" s="149"/>
      <c r="D22" s="150"/>
      <c r="E22" s="151"/>
      <c r="F22" s="152">
        <f t="shared" si="0"/>
        <v>1</v>
      </c>
      <c r="G22" s="153">
        <f t="shared" si="1"/>
        <v>0</v>
      </c>
      <c r="H22" s="154"/>
      <c r="I22" s="155">
        <f t="shared" si="2"/>
        <v>0</v>
      </c>
      <c r="J22" s="156"/>
      <c r="K22" s="62">
        <f t="shared" si="3"/>
        <v>0</v>
      </c>
      <c r="L22" s="25">
        <f t="shared" si="4"/>
        <v>0</v>
      </c>
      <c r="M22" s="25">
        <f t="shared" si="5"/>
        <v>0</v>
      </c>
      <c r="N22" s="36"/>
      <c r="O22" s="40"/>
      <c r="P22" s="50"/>
    </row>
    <row r="23" spans="1:16" s="3" customFormat="1" ht="24" customHeight="1" x14ac:dyDescent="0.2">
      <c r="A23" s="147">
        <v>21</v>
      </c>
      <c r="B23" s="148"/>
      <c r="C23" s="149"/>
      <c r="D23" s="150"/>
      <c r="E23" s="151"/>
      <c r="F23" s="152">
        <f t="shared" si="0"/>
        <v>1</v>
      </c>
      <c r="G23" s="153">
        <f t="shared" si="1"/>
        <v>0</v>
      </c>
      <c r="H23" s="154"/>
      <c r="I23" s="155">
        <f t="shared" si="2"/>
        <v>0</v>
      </c>
      <c r="J23" s="156"/>
      <c r="K23" s="62">
        <f t="shared" si="3"/>
        <v>0</v>
      </c>
      <c r="L23" s="25">
        <f t="shared" si="4"/>
        <v>0</v>
      </c>
      <c r="M23" s="25">
        <f t="shared" si="5"/>
        <v>0</v>
      </c>
      <c r="N23" s="36"/>
      <c r="O23" s="40"/>
      <c r="P23" s="50"/>
    </row>
    <row r="24" spans="1:16" s="3" customFormat="1" ht="24" customHeight="1" x14ac:dyDescent="0.2">
      <c r="A24" s="147">
        <v>22</v>
      </c>
      <c r="B24" s="148"/>
      <c r="C24" s="149"/>
      <c r="D24" s="150"/>
      <c r="E24" s="151"/>
      <c r="F24" s="152">
        <f t="shared" si="0"/>
        <v>1</v>
      </c>
      <c r="G24" s="153">
        <f t="shared" si="1"/>
        <v>0</v>
      </c>
      <c r="H24" s="154"/>
      <c r="I24" s="155">
        <f t="shared" si="2"/>
        <v>0</v>
      </c>
      <c r="J24" s="156"/>
      <c r="K24" s="62">
        <f t="shared" si="3"/>
        <v>0</v>
      </c>
      <c r="L24" s="25">
        <f t="shared" si="4"/>
        <v>0</v>
      </c>
      <c r="M24" s="25">
        <f t="shared" si="5"/>
        <v>0</v>
      </c>
      <c r="N24" s="36"/>
      <c r="O24" s="40"/>
      <c r="P24" s="50"/>
    </row>
    <row r="25" spans="1:16" s="3" customFormat="1" ht="24" customHeight="1" x14ac:dyDescent="0.2">
      <c r="A25" s="147">
        <v>23</v>
      </c>
      <c r="B25" s="148"/>
      <c r="C25" s="149"/>
      <c r="D25" s="150"/>
      <c r="E25" s="151"/>
      <c r="F25" s="152">
        <f t="shared" si="0"/>
        <v>1</v>
      </c>
      <c r="G25" s="153">
        <f t="shared" si="1"/>
        <v>0</v>
      </c>
      <c r="H25" s="154"/>
      <c r="I25" s="155">
        <f t="shared" si="2"/>
        <v>0</v>
      </c>
      <c r="J25" s="156"/>
      <c r="K25" s="62">
        <f t="shared" si="3"/>
        <v>0</v>
      </c>
      <c r="L25" s="25">
        <f t="shared" si="4"/>
        <v>0</v>
      </c>
      <c r="M25" s="25">
        <f t="shared" si="5"/>
        <v>0</v>
      </c>
      <c r="N25" s="36"/>
      <c r="O25" s="40"/>
      <c r="P25" s="50"/>
    </row>
    <row r="26" spans="1:16" s="3" customFormat="1" ht="24" customHeight="1" x14ac:dyDescent="0.2">
      <c r="A26" s="147">
        <v>24</v>
      </c>
      <c r="B26" s="148"/>
      <c r="C26" s="149"/>
      <c r="D26" s="150"/>
      <c r="E26" s="151"/>
      <c r="F26" s="152">
        <f t="shared" si="0"/>
        <v>1</v>
      </c>
      <c r="G26" s="153">
        <f t="shared" si="1"/>
        <v>0</v>
      </c>
      <c r="H26" s="154"/>
      <c r="I26" s="155">
        <f t="shared" si="2"/>
        <v>0</v>
      </c>
      <c r="J26" s="156"/>
      <c r="K26" s="62">
        <f t="shared" si="3"/>
        <v>0</v>
      </c>
      <c r="L26" s="25">
        <f t="shared" si="4"/>
        <v>0</v>
      </c>
      <c r="M26" s="25">
        <f t="shared" si="5"/>
        <v>0</v>
      </c>
      <c r="N26" s="36"/>
      <c r="O26" s="40"/>
      <c r="P26" s="50"/>
    </row>
    <row r="27" spans="1:16" s="3" customFormat="1" ht="24" customHeight="1" x14ac:dyDescent="0.2">
      <c r="A27" s="147">
        <v>25</v>
      </c>
      <c r="B27" s="148"/>
      <c r="C27" s="149"/>
      <c r="D27" s="150"/>
      <c r="E27" s="151"/>
      <c r="F27" s="152">
        <f t="shared" si="0"/>
        <v>1</v>
      </c>
      <c r="G27" s="153">
        <f t="shared" si="1"/>
        <v>0</v>
      </c>
      <c r="H27" s="154"/>
      <c r="I27" s="155">
        <f t="shared" si="2"/>
        <v>0</v>
      </c>
      <c r="J27" s="156"/>
      <c r="K27" s="62">
        <f t="shared" si="3"/>
        <v>0</v>
      </c>
      <c r="L27" s="25">
        <f t="shared" si="4"/>
        <v>0</v>
      </c>
      <c r="M27" s="25">
        <f t="shared" si="5"/>
        <v>0</v>
      </c>
      <c r="N27" s="36"/>
      <c r="O27" s="40"/>
      <c r="P27" s="50"/>
    </row>
    <row r="28" spans="1:16" s="3" customFormat="1" ht="24" customHeight="1" x14ac:dyDescent="0.2">
      <c r="A28" s="147">
        <v>26</v>
      </c>
      <c r="B28" s="148"/>
      <c r="C28" s="149"/>
      <c r="D28" s="150"/>
      <c r="E28" s="151"/>
      <c r="F28" s="152">
        <f t="shared" si="0"/>
        <v>1</v>
      </c>
      <c r="G28" s="153">
        <f t="shared" si="1"/>
        <v>0</v>
      </c>
      <c r="H28" s="154"/>
      <c r="I28" s="155">
        <f t="shared" si="2"/>
        <v>0</v>
      </c>
      <c r="J28" s="156"/>
      <c r="K28" s="62">
        <f t="shared" si="3"/>
        <v>0</v>
      </c>
      <c r="L28" s="25">
        <f t="shared" si="4"/>
        <v>0</v>
      </c>
      <c r="M28" s="25">
        <f t="shared" si="5"/>
        <v>0</v>
      </c>
      <c r="N28" s="36"/>
      <c r="O28" s="40"/>
      <c r="P28" s="50"/>
    </row>
    <row r="29" spans="1:16" s="3" customFormat="1" ht="24" customHeight="1" x14ac:dyDescent="0.2">
      <c r="A29" s="147">
        <v>27</v>
      </c>
      <c r="B29" s="148"/>
      <c r="C29" s="149"/>
      <c r="D29" s="150"/>
      <c r="E29" s="151"/>
      <c r="F29" s="152">
        <f t="shared" si="0"/>
        <v>1</v>
      </c>
      <c r="G29" s="153">
        <f t="shared" si="1"/>
        <v>0</v>
      </c>
      <c r="H29" s="154"/>
      <c r="I29" s="155">
        <f t="shared" si="2"/>
        <v>0</v>
      </c>
      <c r="J29" s="156"/>
      <c r="K29" s="62">
        <f t="shared" si="3"/>
        <v>0</v>
      </c>
      <c r="L29" s="25">
        <f t="shared" si="4"/>
        <v>0</v>
      </c>
      <c r="M29" s="25">
        <f t="shared" si="5"/>
        <v>0</v>
      </c>
      <c r="N29" s="36"/>
      <c r="O29" s="40"/>
      <c r="P29" s="50"/>
    </row>
    <row r="30" spans="1:16" s="3" customFormat="1" ht="24" customHeight="1" x14ac:dyDescent="0.2">
      <c r="A30" s="147">
        <v>28</v>
      </c>
      <c r="B30" s="148"/>
      <c r="C30" s="149"/>
      <c r="D30" s="150"/>
      <c r="E30" s="151"/>
      <c r="F30" s="152">
        <f t="shared" si="0"/>
        <v>1</v>
      </c>
      <c r="G30" s="153">
        <f t="shared" si="1"/>
        <v>0</v>
      </c>
      <c r="H30" s="154"/>
      <c r="I30" s="155">
        <f t="shared" si="2"/>
        <v>0</v>
      </c>
      <c r="J30" s="156"/>
      <c r="K30" s="62">
        <f t="shared" si="3"/>
        <v>0</v>
      </c>
      <c r="L30" s="25">
        <f t="shared" si="4"/>
        <v>0</v>
      </c>
      <c r="M30" s="25">
        <f t="shared" si="5"/>
        <v>0</v>
      </c>
      <c r="N30" s="36"/>
      <c r="O30" s="40"/>
      <c r="P30" s="50"/>
    </row>
    <row r="31" spans="1:16" s="3" customFormat="1" ht="24" customHeight="1" x14ac:dyDescent="0.2">
      <c r="A31" s="147">
        <v>29</v>
      </c>
      <c r="B31" s="148"/>
      <c r="C31" s="149"/>
      <c r="D31" s="150"/>
      <c r="E31" s="151"/>
      <c r="F31" s="152">
        <f t="shared" si="0"/>
        <v>1</v>
      </c>
      <c r="G31" s="153">
        <f t="shared" si="1"/>
        <v>0</v>
      </c>
      <c r="H31" s="154"/>
      <c r="I31" s="155">
        <f t="shared" si="2"/>
        <v>0</v>
      </c>
      <c r="J31" s="156"/>
      <c r="K31" s="62">
        <f t="shared" si="3"/>
        <v>0</v>
      </c>
      <c r="L31" s="25">
        <f t="shared" si="4"/>
        <v>0</v>
      </c>
      <c r="M31" s="25">
        <f t="shared" si="5"/>
        <v>0</v>
      </c>
      <c r="N31" s="36"/>
      <c r="O31" s="40"/>
      <c r="P31" s="50"/>
    </row>
    <row r="32" spans="1:16" s="3" customFormat="1" ht="24" customHeight="1" x14ac:dyDescent="0.2">
      <c r="A32" s="147">
        <v>30</v>
      </c>
      <c r="B32" s="148"/>
      <c r="C32" s="149"/>
      <c r="D32" s="150"/>
      <c r="E32" s="151"/>
      <c r="F32" s="152">
        <f t="shared" si="0"/>
        <v>1</v>
      </c>
      <c r="G32" s="153">
        <f t="shared" si="1"/>
        <v>0</v>
      </c>
      <c r="H32" s="154"/>
      <c r="I32" s="155">
        <f t="shared" si="2"/>
        <v>0</v>
      </c>
      <c r="J32" s="156"/>
      <c r="K32" s="62">
        <f t="shared" si="3"/>
        <v>0</v>
      </c>
      <c r="L32" s="25">
        <f t="shared" si="4"/>
        <v>0</v>
      </c>
      <c r="M32" s="25">
        <f t="shared" si="5"/>
        <v>0</v>
      </c>
      <c r="N32" s="36"/>
      <c r="O32" s="40"/>
      <c r="P32" s="50"/>
    </row>
    <row r="33" spans="1:16" s="3" customFormat="1" ht="24" customHeight="1" x14ac:dyDescent="0.2">
      <c r="A33" s="147">
        <v>31</v>
      </c>
      <c r="B33" s="148"/>
      <c r="C33" s="149"/>
      <c r="D33" s="150"/>
      <c r="E33" s="151"/>
      <c r="F33" s="152">
        <f t="shared" si="0"/>
        <v>1</v>
      </c>
      <c r="G33" s="153">
        <f t="shared" si="1"/>
        <v>0</v>
      </c>
      <c r="H33" s="154"/>
      <c r="I33" s="155">
        <f t="shared" si="2"/>
        <v>0</v>
      </c>
      <c r="J33" s="156"/>
      <c r="K33" s="62">
        <f t="shared" si="3"/>
        <v>0</v>
      </c>
      <c r="L33" s="25">
        <f t="shared" si="4"/>
        <v>0</v>
      </c>
      <c r="M33" s="25">
        <f t="shared" si="5"/>
        <v>0</v>
      </c>
      <c r="N33" s="36"/>
      <c r="O33" s="40"/>
      <c r="P33" s="50"/>
    </row>
    <row r="34" spans="1:16" s="3" customFormat="1" ht="24" customHeight="1" x14ac:dyDescent="0.2">
      <c r="A34" s="147">
        <v>32</v>
      </c>
      <c r="B34" s="148"/>
      <c r="C34" s="149"/>
      <c r="D34" s="150"/>
      <c r="E34" s="151"/>
      <c r="F34" s="152">
        <f t="shared" si="0"/>
        <v>1</v>
      </c>
      <c r="G34" s="153">
        <f t="shared" si="1"/>
        <v>0</v>
      </c>
      <c r="H34" s="154"/>
      <c r="I34" s="155">
        <f t="shared" si="2"/>
        <v>0</v>
      </c>
      <c r="J34" s="156"/>
      <c r="K34" s="62">
        <f t="shared" si="3"/>
        <v>0</v>
      </c>
      <c r="L34" s="25">
        <f t="shared" si="4"/>
        <v>0</v>
      </c>
      <c r="M34" s="25">
        <f t="shared" si="5"/>
        <v>0</v>
      </c>
      <c r="N34" s="36"/>
      <c r="O34" s="40"/>
      <c r="P34" s="50"/>
    </row>
    <row r="35" spans="1:16" s="3" customFormat="1" ht="24" customHeight="1" x14ac:dyDescent="0.2">
      <c r="A35" s="147">
        <v>33</v>
      </c>
      <c r="B35" s="148"/>
      <c r="C35" s="149"/>
      <c r="D35" s="150"/>
      <c r="E35" s="151"/>
      <c r="F35" s="152">
        <f t="shared" si="0"/>
        <v>1</v>
      </c>
      <c r="G35" s="153">
        <f t="shared" si="1"/>
        <v>0</v>
      </c>
      <c r="H35" s="154"/>
      <c r="I35" s="155">
        <f t="shared" si="2"/>
        <v>0</v>
      </c>
      <c r="J35" s="156"/>
      <c r="K35" s="62">
        <f t="shared" si="3"/>
        <v>0</v>
      </c>
      <c r="L35" s="25">
        <f t="shared" si="4"/>
        <v>0</v>
      </c>
      <c r="M35" s="25">
        <f t="shared" si="5"/>
        <v>0</v>
      </c>
      <c r="N35" s="36"/>
      <c r="O35" s="40"/>
      <c r="P35" s="50"/>
    </row>
    <row r="36" spans="1:16" s="3" customFormat="1" ht="24" customHeight="1" x14ac:dyDescent="0.2">
      <c r="A36" s="147">
        <v>34</v>
      </c>
      <c r="B36" s="148"/>
      <c r="C36" s="149"/>
      <c r="D36" s="150"/>
      <c r="E36" s="151"/>
      <c r="F36" s="152">
        <f t="shared" si="0"/>
        <v>1</v>
      </c>
      <c r="G36" s="153">
        <f t="shared" si="1"/>
        <v>0</v>
      </c>
      <c r="H36" s="154"/>
      <c r="I36" s="155">
        <f t="shared" si="2"/>
        <v>0</v>
      </c>
      <c r="J36" s="156"/>
      <c r="K36" s="62">
        <f t="shared" si="3"/>
        <v>0</v>
      </c>
      <c r="L36" s="25">
        <f t="shared" si="4"/>
        <v>0</v>
      </c>
      <c r="M36" s="25">
        <f t="shared" si="5"/>
        <v>0</v>
      </c>
      <c r="N36" s="36"/>
      <c r="O36" s="40"/>
      <c r="P36" s="50"/>
    </row>
    <row r="37" spans="1:16" s="3" customFormat="1" ht="24" customHeight="1" x14ac:dyDescent="0.2">
      <c r="A37" s="147">
        <v>35</v>
      </c>
      <c r="B37" s="148"/>
      <c r="C37" s="149"/>
      <c r="D37" s="150"/>
      <c r="E37" s="151"/>
      <c r="F37" s="152">
        <f t="shared" si="0"/>
        <v>1</v>
      </c>
      <c r="G37" s="153">
        <f t="shared" si="1"/>
        <v>0</v>
      </c>
      <c r="H37" s="154"/>
      <c r="I37" s="155">
        <f t="shared" si="2"/>
        <v>0</v>
      </c>
      <c r="J37" s="156"/>
      <c r="K37" s="62">
        <f t="shared" si="3"/>
        <v>0</v>
      </c>
      <c r="L37" s="25">
        <f t="shared" si="4"/>
        <v>0</v>
      </c>
      <c r="M37" s="25">
        <f t="shared" si="5"/>
        <v>0</v>
      </c>
      <c r="N37" s="36"/>
      <c r="O37" s="40"/>
      <c r="P37" s="50"/>
    </row>
    <row r="38" spans="1:16" s="3" customFormat="1" ht="24" customHeight="1" x14ac:dyDescent="0.2">
      <c r="A38" s="147">
        <v>36</v>
      </c>
      <c r="B38" s="148"/>
      <c r="C38" s="149"/>
      <c r="D38" s="150"/>
      <c r="E38" s="151"/>
      <c r="F38" s="152">
        <f t="shared" si="0"/>
        <v>1</v>
      </c>
      <c r="G38" s="153">
        <f t="shared" si="1"/>
        <v>0</v>
      </c>
      <c r="H38" s="154"/>
      <c r="I38" s="155">
        <f t="shared" si="2"/>
        <v>0</v>
      </c>
      <c r="J38" s="156"/>
      <c r="K38" s="62">
        <f t="shared" si="3"/>
        <v>0</v>
      </c>
      <c r="L38" s="25">
        <f t="shared" si="4"/>
        <v>0</v>
      </c>
      <c r="M38" s="25">
        <f t="shared" si="5"/>
        <v>0</v>
      </c>
      <c r="N38" s="36"/>
      <c r="O38" s="40"/>
      <c r="P38" s="50"/>
    </row>
    <row r="39" spans="1:16" s="3" customFormat="1" ht="24" customHeight="1" x14ac:dyDescent="0.2">
      <c r="A39" s="147">
        <v>37</v>
      </c>
      <c r="B39" s="148"/>
      <c r="C39" s="149"/>
      <c r="D39" s="150"/>
      <c r="E39" s="151"/>
      <c r="F39" s="152">
        <f t="shared" si="0"/>
        <v>1</v>
      </c>
      <c r="G39" s="153">
        <f t="shared" si="1"/>
        <v>0</v>
      </c>
      <c r="H39" s="154"/>
      <c r="I39" s="155">
        <f t="shared" si="2"/>
        <v>0</v>
      </c>
      <c r="J39" s="156"/>
      <c r="K39" s="62">
        <f t="shared" si="3"/>
        <v>0</v>
      </c>
      <c r="L39" s="25">
        <f t="shared" si="4"/>
        <v>0</v>
      </c>
      <c r="M39" s="25">
        <f t="shared" si="5"/>
        <v>0</v>
      </c>
      <c r="N39" s="36"/>
      <c r="O39" s="40"/>
      <c r="P39" s="50"/>
    </row>
    <row r="40" spans="1:16" s="3" customFormat="1" ht="24" customHeight="1" x14ac:dyDescent="0.2">
      <c r="A40" s="147">
        <v>38</v>
      </c>
      <c r="B40" s="148"/>
      <c r="C40" s="149"/>
      <c r="D40" s="150"/>
      <c r="E40" s="151"/>
      <c r="F40" s="152">
        <f t="shared" si="0"/>
        <v>1</v>
      </c>
      <c r="G40" s="153">
        <f t="shared" si="1"/>
        <v>0</v>
      </c>
      <c r="H40" s="154"/>
      <c r="I40" s="155">
        <f t="shared" si="2"/>
        <v>0</v>
      </c>
      <c r="J40" s="156"/>
      <c r="K40" s="62">
        <f t="shared" si="3"/>
        <v>0</v>
      </c>
      <c r="L40" s="25">
        <f t="shared" si="4"/>
        <v>0</v>
      </c>
      <c r="M40" s="25">
        <f t="shared" si="5"/>
        <v>0</v>
      </c>
      <c r="N40" s="36"/>
      <c r="O40" s="40"/>
      <c r="P40" s="50"/>
    </row>
    <row r="41" spans="1:16" s="3" customFormat="1" ht="24" customHeight="1" x14ac:dyDescent="0.2">
      <c r="A41" s="147">
        <v>39</v>
      </c>
      <c r="B41" s="148"/>
      <c r="C41" s="149"/>
      <c r="D41" s="150"/>
      <c r="E41" s="151"/>
      <c r="F41" s="152">
        <f t="shared" si="0"/>
        <v>1</v>
      </c>
      <c r="G41" s="153">
        <f t="shared" si="1"/>
        <v>0</v>
      </c>
      <c r="H41" s="154"/>
      <c r="I41" s="155">
        <f t="shared" si="2"/>
        <v>0</v>
      </c>
      <c r="J41" s="156"/>
      <c r="K41" s="62">
        <f t="shared" si="3"/>
        <v>0</v>
      </c>
      <c r="L41" s="25">
        <f t="shared" si="4"/>
        <v>0</v>
      </c>
      <c r="M41" s="25">
        <f t="shared" si="5"/>
        <v>0</v>
      </c>
      <c r="N41" s="36"/>
      <c r="O41" s="40"/>
      <c r="P41" s="50"/>
    </row>
    <row r="42" spans="1:16" s="3" customFormat="1" ht="24" customHeight="1" x14ac:dyDescent="0.2">
      <c r="A42" s="147">
        <v>40</v>
      </c>
      <c r="B42" s="148"/>
      <c r="C42" s="149"/>
      <c r="D42" s="150"/>
      <c r="E42" s="151"/>
      <c r="F42" s="152">
        <f t="shared" si="0"/>
        <v>1</v>
      </c>
      <c r="G42" s="153">
        <f t="shared" si="1"/>
        <v>0</v>
      </c>
      <c r="H42" s="154"/>
      <c r="I42" s="155">
        <f t="shared" si="2"/>
        <v>0</v>
      </c>
      <c r="J42" s="156"/>
      <c r="K42" s="62">
        <f t="shared" si="3"/>
        <v>0</v>
      </c>
      <c r="L42" s="25">
        <f t="shared" si="4"/>
        <v>0</v>
      </c>
      <c r="M42" s="25">
        <f t="shared" si="5"/>
        <v>0</v>
      </c>
      <c r="N42" s="36"/>
      <c r="O42" s="40"/>
      <c r="P42" s="50"/>
    </row>
    <row r="43" spans="1:16" s="3" customFormat="1" ht="24" customHeight="1" x14ac:dyDescent="0.2">
      <c r="A43" s="147">
        <v>41</v>
      </c>
      <c r="B43" s="148"/>
      <c r="C43" s="149"/>
      <c r="D43" s="150"/>
      <c r="E43" s="151"/>
      <c r="F43" s="152">
        <f t="shared" si="0"/>
        <v>1</v>
      </c>
      <c r="G43" s="153">
        <f t="shared" si="1"/>
        <v>0</v>
      </c>
      <c r="H43" s="154"/>
      <c r="I43" s="155">
        <f t="shared" si="2"/>
        <v>0</v>
      </c>
      <c r="J43" s="156"/>
      <c r="K43" s="62">
        <f t="shared" si="3"/>
        <v>0</v>
      </c>
      <c r="L43" s="25">
        <f t="shared" si="4"/>
        <v>0</v>
      </c>
      <c r="M43" s="25">
        <f t="shared" si="5"/>
        <v>0</v>
      </c>
      <c r="N43" s="36"/>
      <c r="O43" s="40"/>
      <c r="P43" s="50"/>
    </row>
    <row r="44" spans="1:16" s="3" customFormat="1" ht="24" customHeight="1" x14ac:dyDescent="0.2">
      <c r="A44" s="147">
        <v>42</v>
      </c>
      <c r="B44" s="148"/>
      <c r="C44" s="149"/>
      <c r="D44" s="150"/>
      <c r="E44" s="151"/>
      <c r="F44" s="152">
        <f t="shared" si="0"/>
        <v>1</v>
      </c>
      <c r="G44" s="153">
        <f t="shared" si="1"/>
        <v>0</v>
      </c>
      <c r="H44" s="154"/>
      <c r="I44" s="155">
        <f t="shared" si="2"/>
        <v>0</v>
      </c>
      <c r="J44" s="156"/>
      <c r="K44" s="62">
        <f t="shared" si="3"/>
        <v>0</v>
      </c>
      <c r="L44" s="25">
        <f t="shared" si="4"/>
        <v>0</v>
      </c>
      <c r="M44" s="25">
        <f t="shared" si="5"/>
        <v>0</v>
      </c>
      <c r="N44" s="36"/>
      <c r="O44" s="40"/>
      <c r="P44" s="50"/>
    </row>
    <row r="45" spans="1:16" s="3" customFormat="1" ht="24" customHeight="1" x14ac:dyDescent="0.2">
      <c r="A45" s="147">
        <v>43</v>
      </c>
      <c r="B45" s="148"/>
      <c r="C45" s="149"/>
      <c r="D45" s="150"/>
      <c r="E45" s="151"/>
      <c r="F45" s="152">
        <f t="shared" si="0"/>
        <v>1</v>
      </c>
      <c r="G45" s="153">
        <f t="shared" si="1"/>
        <v>0</v>
      </c>
      <c r="H45" s="154"/>
      <c r="I45" s="155">
        <f t="shared" si="2"/>
        <v>0</v>
      </c>
      <c r="J45" s="156"/>
      <c r="K45" s="62">
        <f t="shared" si="3"/>
        <v>0</v>
      </c>
      <c r="L45" s="25">
        <f t="shared" si="4"/>
        <v>0</v>
      </c>
      <c r="M45" s="25">
        <f t="shared" si="5"/>
        <v>0</v>
      </c>
      <c r="N45" s="36"/>
      <c r="O45" s="40"/>
      <c r="P45" s="50"/>
    </row>
    <row r="46" spans="1:16" s="3" customFormat="1" ht="24" customHeight="1" x14ac:dyDescent="0.2">
      <c r="A46" s="147">
        <v>44</v>
      </c>
      <c r="B46" s="148"/>
      <c r="C46" s="149"/>
      <c r="D46" s="150"/>
      <c r="E46" s="151"/>
      <c r="F46" s="152">
        <f t="shared" si="0"/>
        <v>1</v>
      </c>
      <c r="G46" s="153">
        <f t="shared" si="1"/>
        <v>0</v>
      </c>
      <c r="H46" s="154"/>
      <c r="I46" s="155">
        <f t="shared" si="2"/>
        <v>0</v>
      </c>
      <c r="J46" s="156"/>
      <c r="K46" s="62">
        <f t="shared" si="3"/>
        <v>0</v>
      </c>
      <c r="L46" s="25">
        <f t="shared" si="4"/>
        <v>0</v>
      </c>
      <c r="M46" s="25">
        <f t="shared" si="5"/>
        <v>0</v>
      </c>
      <c r="N46" s="36"/>
      <c r="O46" s="40"/>
      <c r="P46" s="50"/>
    </row>
    <row r="47" spans="1:16" s="3" customFormat="1" ht="24" customHeight="1" x14ac:dyDescent="0.2">
      <c r="A47" s="147">
        <v>45</v>
      </c>
      <c r="B47" s="148"/>
      <c r="C47" s="149"/>
      <c r="D47" s="150"/>
      <c r="E47" s="151"/>
      <c r="F47" s="152">
        <f t="shared" si="0"/>
        <v>1</v>
      </c>
      <c r="G47" s="153">
        <f t="shared" si="1"/>
        <v>0</v>
      </c>
      <c r="H47" s="154"/>
      <c r="I47" s="155">
        <f t="shared" si="2"/>
        <v>0</v>
      </c>
      <c r="J47" s="156"/>
      <c r="K47" s="62">
        <f t="shared" si="3"/>
        <v>0</v>
      </c>
      <c r="L47" s="25">
        <f t="shared" si="4"/>
        <v>0</v>
      </c>
      <c r="M47" s="25">
        <f t="shared" si="5"/>
        <v>0</v>
      </c>
      <c r="N47" s="36"/>
      <c r="O47" s="40"/>
      <c r="P47" s="50"/>
    </row>
    <row r="48" spans="1:16" s="3" customFormat="1" ht="24" customHeight="1" x14ac:dyDescent="0.2">
      <c r="A48" s="147">
        <v>46</v>
      </c>
      <c r="B48" s="148"/>
      <c r="C48" s="149"/>
      <c r="D48" s="150"/>
      <c r="E48" s="151"/>
      <c r="F48" s="152">
        <f t="shared" si="0"/>
        <v>1</v>
      </c>
      <c r="G48" s="153">
        <f t="shared" si="1"/>
        <v>0</v>
      </c>
      <c r="H48" s="154"/>
      <c r="I48" s="155">
        <f t="shared" si="2"/>
        <v>0</v>
      </c>
      <c r="J48" s="156"/>
      <c r="K48" s="62">
        <f t="shared" si="3"/>
        <v>0</v>
      </c>
      <c r="L48" s="25">
        <f t="shared" si="4"/>
        <v>0</v>
      </c>
      <c r="M48" s="25">
        <f t="shared" si="5"/>
        <v>0</v>
      </c>
      <c r="N48" s="36"/>
      <c r="O48" s="40"/>
      <c r="P48" s="50"/>
    </row>
    <row r="49" spans="1:16" s="3" customFormat="1" ht="24" customHeight="1" x14ac:dyDescent="0.2">
      <c r="A49" s="147">
        <v>47</v>
      </c>
      <c r="B49" s="148"/>
      <c r="C49" s="149"/>
      <c r="D49" s="150"/>
      <c r="E49" s="151"/>
      <c r="F49" s="152">
        <f t="shared" si="0"/>
        <v>1</v>
      </c>
      <c r="G49" s="153">
        <f t="shared" si="1"/>
        <v>0</v>
      </c>
      <c r="H49" s="154"/>
      <c r="I49" s="155">
        <f t="shared" si="2"/>
        <v>0</v>
      </c>
      <c r="J49" s="156"/>
      <c r="K49" s="62">
        <f t="shared" si="3"/>
        <v>0</v>
      </c>
      <c r="L49" s="25">
        <f t="shared" si="4"/>
        <v>0</v>
      </c>
      <c r="M49" s="25">
        <f t="shared" si="5"/>
        <v>0</v>
      </c>
      <c r="N49" s="36"/>
      <c r="O49" s="40"/>
      <c r="P49" s="50"/>
    </row>
    <row r="50" spans="1:16" s="3" customFormat="1" ht="24" customHeight="1" x14ac:dyDescent="0.2">
      <c r="A50" s="147">
        <v>48</v>
      </c>
      <c r="B50" s="148"/>
      <c r="C50" s="149"/>
      <c r="D50" s="150"/>
      <c r="E50" s="151"/>
      <c r="F50" s="152">
        <f t="shared" si="0"/>
        <v>1</v>
      </c>
      <c r="G50" s="153">
        <f t="shared" si="1"/>
        <v>0</v>
      </c>
      <c r="H50" s="154"/>
      <c r="I50" s="155">
        <f t="shared" si="2"/>
        <v>0</v>
      </c>
      <c r="J50" s="156"/>
      <c r="K50" s="62">
        <f t="shared" si="3"/>
        <v>0</v>
      </c>
      <c r="L50" s="25">
        <f t="shared" si="4"/>
        <v>0</v>
      </c>
      <c r="M50" s="25">
        <f t="shared" si="5"/>
        <v>0</v>
      </c>
      <c r="N50" s="36"/>
      <c r="O50" s="40"/>
      <c r="P50" s="50"/>
    </row>
    <row r="51" spans="1:16" s="3" customFormat="1" ht="24" customHeight="1" x14ac:dyDescent="0.2">
      <c r="A51" s="147">
        <v>49</v>
      </c>
      <c r="B51" s="148"/>
      <c r="C51" s="149"/>
      <c r="D51" s="150"/>
      <c r="E51" s="151"/>
      <c r="F51" s="152">
        <f t="shared" si="0"/>
        <v>1</v>
      </c>
      <c r="G51" s="153">
        <f t="shared" si="1"/>
        <v>0</v>
      </c>
      <c r="H51" s="154"/>
      <c r="I51" s="155">
        <f t="shared" si="2"/>
        <v>0</v>
      </c>
      <c r="J51" s="156"/>
      <c r="K51" s="62">
        <f t="shared" si="3"/>
        <v>0</v>
      </c>
      <c r="L51" s="25">
        <f t="shared" si="4"/>
        <v>0</v>
      </c>
      <c r="M51" s="25">
        <f t="shared" si="5"/>
        <v>0</v>
      </c>
      <c r="N51" s="36"/>
      <c r="O51" s="40"/>
      <c r="P51" s="50"/>
    </row>
    <row r="52" spans="1:16" s="3" customFormat="1" ht="24" customHeight="1" thickBot="1" x14ac:dyDescent="0.25">
      <c r="A52" s="147">
        <v>50</v>
      </c>
      <c r="B52" s="148"/>
      <c r="C52" s="149"/>
      <c r="D52" s="150"/>
      <c r="E52" s="151"/>
      <c r="F52" s="152">
        <f t="shared" si="0"/>
        <v>1</v>
      </c>
      <c r="G52" s="153">
        <f t="shared" si="1"/>
        <v>0</v>
      </c>
      <c r="H52" s="154"/>
      <c r="I52" s="155">
        <f t="shared" si="2"/>
        <v>0</v>
      </c>
      <c r="J52" s="156"/>
      <c r="K52" s="63">
        <f t="shared" si="3"/>
        <v>0</v>
      </c>
      <c r="L52" s="64">
        <f t="shared" si="4"/>
        <v>0</v>
      </c>
      <c r="M52" s="64">
        <f t="shared" si="5"/>
        <v>0</v>
      </c>
      <c r="N52" s="53"/>
      <c r="O52" s="54"/>
      <c r="P52" s="55"/>
    </row>
    <row r="53" spans="1:16" s="3" customFormat="1" ht="24" customHeight="1" thickBot="1" x14ac:dyDescent="0.25">
      <c r="A53" s="157"/>
      <c r="B53" s="158" t="s">
        <v>3</v>
      </c>
      <c r="C53" s="158"/>
      <c r="D53" s="159"/>
      <c r="E53" s="160"/>
      <c r="F53" s="159"/>
      <c r="G53" s="161"/>
      <c r="H53" s="161">
        <f t="shared" ref="H53:M53" si="6">SUM(H3:H52)</f>
        <v>0</v>
      </c>
      <c r="I53" s="161">
        <f t="shared" si="6"/>
        <v>0</v>
      </c>
      <c r="J53" s="162">
        <f t="shared" si="6"/>
        <v>0</v>
      </c>
      <c r="K53" s="65"/>
      <c r="L53" s="66">
        <f t="shared" si="6"/>
        <v>0</v>
      </c>
      <c r="M53" s="66">
        <f t="shared" si="6"/>
        <v>0</v>
      </c>
      <c r="N53" s="67">
        <f>SUM(N3:N52)</f>
        <v>0</v>
      </c>
      <c r="O53" s="68">
        <f>SUM(O3:O52)</f>
        <v>0</v>
      </c>
      <c r="P53" s="69">
        <f>SUM(P3:P52)</f>
        <v>0</v>
      </c>
    </row>
    <row r="54" spans="1:16" ht="13.5" thickBot="1" x14ac:dyDescent="0.25"/>
    <row r="55" spans="1:16" ht="17.45" customHeight="1" thickTop="1" thickBot="1" x14ac:dyDescent="0.3">
      <c r="A55" s="788" t="s">
        <v>148</v>
      </c>
      <c r="B55" s="789"/>
    </row>
    <row r="56" spans="1:16" ht="12.75" customHeight="1" thickTop="1" x14ac:dyDescent="0.2">
      <c r="A56" s="778"/>
      <c r="B56" s="779"/>
    </row>
    <row r="57" spans="1:16" ht="12.75" customHeight="1" x14ac:dyDescent="0.2">
      <c r="A57" s="780"/>
      <c r="B57" s="781"/>
    </row>
    <row r="58" spans="1:16" ht="12.75" customHeight="1" thickBot="1" x14ac:dyDescent="0.25">
      <c r="A58" s="782"/>
      <c r="B58" s="783"/>
    </row>
    <row r="59" spans="1:16" ht="13.5" thickTop="1" x14ac:dyDescent="0.2"/>
    <row r="60" spans="1:16" x14ac:dyDescent="0.2">
      <c r="A60" s="182">
        <v>1</v>
      </c>
    </row>
    <row r="61" spans="1:16" x14ac:dyDescent="0.2">
      <c r="A61" s="303">
        <f>'ראשי-פרטים כלליים וריכוז הוצאות'!F103</f>
        <v>1</v>
      </c>
    </row>
    <row r="62" spans="1:16" x14ac:dyDescent="0.2">
      <c r="A62" s="303">
        <f>INDEX('ראשי-פרטים כלליים וריכוז הוצאות'!N106:N155,A61)</f>
        <v>0</v>
      </c>
    </row>
    <row r="63" spans="1:16" x14ac:dyDescent="0.2">
      <c r="A63" s="182"/>
    </row>
    <row r="64" spans="1:16" x14ac:dyDescent="0.2">
      <c r="A64" s="182"/>
    </row>
    <row r="65" spans="1:1" x14ac:dyDescent="0.2">
      <c r="A65" s="199">
        <f>'ראשי-פרטים כלליים וריכוז הוצאות'!$F$103</f>
        <v>1</v>
      </c>
    </row>
    <row r="66" spans="1:1" x14ac:dyDescent="0.2">
      <c r="A66" s="199">
        <f>INDEX('ראשי-פרטים כלליים וריכוז הוצאות'!$N$106:$N$155,A65)</f>
        <v>0</v>
      </c>
    </row>
    <row r="67" spans="1:1" x14ac:dyDescent="0.2">
      <c r="A67" s="182"/>
    </row>
  </sheetData>
  <sheetProtection algorithmName="SHA-512" hashValue="g1KhOac7Jax3qGNgG8lj4udSyCKyW7bsrnxp0z0XXiilN4FoZ90z7Qgv4Bv8cON3afgGe4XyyplT5pl4HxqBqA==" saltValue="2nXbi99Ova45QOWtuEMCcA==" spinCount="100000" sheet="1" objects="1" scenarios="1"/>
  <mergeCells count="5">
    <mergeCell ref="A56:B58"/>
    <mergeCell ref="F1:G1"/>
    <mergeCell ref="A1:B1"/>
    <mergeCell ref="C1:D1"/>
    <mergeCell ref="A55:B55"/>
  </mergeCells>
  <phoneticPr fontId="6" type="noConversion"/>
  <conditionalFormatting sqref="A1:ZZ3000">
    <cfRule type="expression" dxfId="36" priority="2" stopIfTrue="1">
      <formula>$A$62=1</formula>
    </cfRule>
  </conditionalFormatting>
  <conditionalFormatting sqref="D3:D52">
    <cfRule type="cellIs" dxfId="35" priority="18" stopIfTrue="1" operator="between">
      <formula>2499</formula>
      <formula>0.6</formula>
    </cfRule>
  </conditionalFormatting>
  <conditionalFormatting sqref="E3:E52">
    <cfRule type="cellIs" dxfId="34" priority="17" stopIfTrue="1" operator="greaterThan">
      <formula>1</formula>
    </cfRule>
  </conditionalFormatting>
  <dataValidations count="5">
    <dataValidation type="decimal" allowBlank="1" showInputMessage="1" showErrorMessage="1" errorTitle="הזנת מס' חודשי שימוש שגויה:" error="מס' חודשי השימוש שהזנת עולים על מס' חודשי המו&quot;פ בכתב האישור _x000a_או שהם חורגים מהפרש החודשים בין תאריך הרכישה ותאריך סיום המו&quot;פ._x000a__x000a_נא להזין את מספר חודשי השימוש באופן תקין." sqref="F3:G52" xr:uid="{00000000-0002-0000-0400-000000000000}">
      <formula1>0</formula1>
      <formula2>MIN((1+(DATEDIF(C3,$I$1+1,"d"))/(DATEDIF($G$1,$I$1+1,"d"))*(DATEDIF($G$1,$I$1+1,"M"))),$E$1)</formula2>
    </dataValidation>
    <dataValidation type="decimal" allowBlank="1" showInputMessage="1" showErrorMessage="1" error="נא להזין עלות הציוד בש&quot;ח" sqref="D3:D52" xr:uid="{00000000-0002-0000-0400-000001000000}">
      <formula1>0</formula1>
      <formula2>999999999</formula2>
    </dataValidation>
    <dataValidation type="decimal" allowBlank="1" showInputMessage="1" showErrorMessage="1" error="אחוז השימוש בציוד מוגבל  ל-100%._x000a_נא להזין שנית בבקשה." sqref="E3:E52" xr:uid="{00000000-0002-0000-0400-000002000000}">
      <formula1>0</formula1>
      <formula2>1</formula2>
    </dataValidation>
    <dataValidation type="date" allowBlank="1" showInputMessage="1" showErrorMessage="1" error="נא להזין את תאריך רכישת הציוד כנדרש: dd/mm/yyyy_x000a__x000a_וודא כי תאריך הרכישה אינו עולה על 3 שנים מיום תחילת המו&quot;פ _x000a_ולחילופין שאינו חורג מסיום תקופת המו&quot;פ." sqref="C3:C52" xr:uid="{00000000-0002-0000-0400-000003000000}">
      <formula1>$H$1-1096</formula1>
      <formula2>$J$1</formula2>
    </dataValidation>
    <dataValidation type="decimal" allowBlank="1" showInputMessage="1" showErrorMessage="1" sqref="H3:H52 J3:J52" xr:uid="{00000000-0002-0000-0400-000004000000}">
      <formula1>0</formula1>
      <formula2>999999999</formula2>
    </dataValidation>
  </dataValidations>
  <pageMargins left="0.75" right="0.75" top="1" bottom="1" header="0.5" footer="0.5"/>
  <pageSetup paperSize="9" orientation="portrait" horizontalDpi="300" verticalDpi="300"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 id="{32D08946-79E3-421C-91FE-8DE57D56AB01}">
            <xm:f>OR('ראשי-פרטים כלליים וריכוז הוצאות'!$J$28=0,'ראשי-פרטים כלליים וריכוז הוצאות'!$J$28=1)</xm:f>
            <x14:dxf>
              <font>
                <color theme="0"/>
              </font>
              <fill>
                <patternFill>
                  <bgColor theme="0"/>
                </patternFill>
              </fill>
              <border>
                <left style="thin">
                  <color theme="0"/>
                </left>
                <right style="thin">
                  <color theme="0"/>
                </right>
                <top style="thin">
                  <color theme="0"/>
                </top>
                <bottom style="thin">
                  <color theme="0"/>
                </bottom>
                <vertical/>
                <horizontal/>
              </border>
            </x14:dxf>
          </x14:cfRule>
          <xm:sqref>A1:ZZ3000</xm:sqref>
        </x14:conditionalFormatting>
        <x14:conditionalFormatting xmlns:xm="http://schemas.microsoft.com/office/excel/2006/main">
          <x14:cfRule type="expression" priority="7" stopIfTrue="1" id="{65F00498-D19A-418F-BFB6-D4C2C01AAA90}">
            <xm:f>COUNTA('ראשי-פרטים כלליים וריכוז הוצאות'!$G$20,'ראשי-פרטים כלליים וריכוז הוצאות'!$G$18)&lt;&gt;2</xm:f>
            <x14:dxf>
              <font>
                <condense val="0"/>
                <extend val="0"/>
                <color indexed="9"/>
              </font>
              <fill>
                <patternFill>
                  <bgColor theme="0"/>
                </patternFill>
              </fill>
              <border>
                <left/>
                <right/>
                <top/>
                <bottom/>
              </border>
            </x14:dxf>
          </x14:cfRule>
          <xm:sqref>K1:P53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DCBEE-3084-4DCC-BB5A-EF2668AC42D5}">
  <sheetPr>
    <tabColor rgb="FF4676A3"/>
  </sheetPr>
  <dimension ref="A1:AC1064"/>
  <sheetViews>
    <sheetView rightToLeft="1" workbookViewId="0">
      <selection sqref="A1:C1"/>
    </sheetView>
  </sheetViews>
  <sheetFormatPr defaultColWidth="9.140625" defaultRowHeight="12.75" outlineLevelCol="1" x14ac:dyDescent="0.2"/>
  <cols>
    <col min="1" max="1" width="5.85546875" style="3" bestFit="1" customWidth="1"/>
    <col min="2" max="2" width="28.42578125" style="286" customWidth="1"/>
    <col min="3" max="3" width="16.140625" style="3" customWidth="1"/>
    <col min="4" max="4" width="15.85546875" style="3" customWidth="1"/>
    <col min="5" max="5" width="18.5703125" style="3" bestFit="1" customWidth="1"/>
    <col min="6" max="6" width="15.28515625" style="3" hidden="1" customWidth="1" outlineLevel="1"/>
    <col min="7" max="9" width="12.42578125" style="3" hidden="1" customWidth="1" outlineLevel="1"/>
    <col min="10" max="10" width="23.42578125" style="3" hidden="1" customWidth="1" outlineLevel="1"/>
    <col min="11" max="11" width="32.42578125" style="3" hidden="1" customWidth="1" outlineLevel="1"/>
    <col min="12" max="12" width="15.85546875" style="3" customWidth="1" collapsed="1"/>
    <col min="13" max="13" width="14.5703125" style="3" customWidth="1"/>
    <col min="14" max="14" width="14.7109375" style="332" customWidth="1"/>
    <col min="15" max="15" width="14.7109375" style="3" customWidth="1"/>
    <col min="16" max="16" width="9.140625" style="3"/>
    <col min="17" max="17" width="18.5703125" style="3" customWidth="1"/>
    <col min="18" max="18" width="15.28515625" style="3" customWidth="1"/>
    <col min="19" max="19" width="14" style="3" customWidth="1"/>
    <col min="20" max="20" width="13.42578125" style="3" customWidth="1"/>
    <col min="21" max="21" width="13.140625" style="3" customWidth="1"/>
    <col min="22" max="22" width="18.28515625" style="3" customWidth="1"/>
    <col min="23" max="25" width="13.5703125" style="3" customWidth="1"/>
    <col min="26" max="26" width="14.7109375" style="3" customWidth="1"/>
    <col min="27" max="27" width="13.85546875" style="3" customWidth="1"/>
    <col min="28" max="28" width="13.42578125" style="3" customWidth="1"/>
    <col min="29" max="29" width="14" style="3" customWidth="1"/>
    <col min="30" max="16384" width="9.140625" style="3"/>
  </cols>
  <sheetData>
    <row r="1" spans="1:29" s="309" customFormat="1" ht="20.25" customHeight="1" x14ac:dyDescent="0.2">
      <c r="A1" s="793" t="s">
        <v>55</v>
      </c>
      <c r="B1" s="794"/>
      <c r="C1" s="794"/>
      <c r="D1" s="305">
        <f>'ראשי-פרטים כלליים וריכוז הוצאות'!C10</f>
        <v>0</v>
      </c>
      <c r="E1" s="306"/>
      <c r="F1" s="795" t="s">
        <v>243</v>
      </c>
      <c r="G1" s="796"/>
      <c r="H1" s="797"/>
      <c r="I1" s="797"/>
      <c r="J1" s="796"/>
      <c r="K1" s="798"/>
      <c r="L1" s="17"/>
      <c r="M1" s="307"/>
      <c r="N1" s="308"/>
      <c r="O1" s="307"/>
      <c r="P1" s="307"/>
      <c r="Q1" s="307"/>
      <c r="R1" s="307"/>
      <c r="S1" s="307"/>
      <c r="T1" s="307"/>
      <c r="U1" s="307"/>
      <c r="V1" s="307"/>
      <c r="W1" s="307"/>
      <c r="X1" s="307"/>
      <c r="Y1" s="307"/>
      <c r="Z1" s="307"/>
      <c r="AA1" s="307"/>
      <c r="AB1" s="307"/>
      <c r="AC1" s="307"/>
    </row>
    <row r="2" spans="1:29" ht="36" customHeight="1" x14ac:dyDescent="0.2">
      <c r="A2" s="289" t="s">
        <v>244</v>
      </c>
      <c r="B2" s="529" t="s">
        <v>74</v>
      </c>
      <c r="C2" s="289" t="s">
        <v>63</v>
      </c>
      <c r="D2" s="289" t="s">
        <v>6</v>
      </c>
      <c r="E2" s="289" t="s">
        <v>152</v>
      </c>
      <c r="F2" s="310" t="s">
        <v>74</v>
      </c>
      <c r="G2" s="310" t="s">
        <v>6</v>
      </c>
      <c r="H2" s="209" t="s">
        <v>152</v>
      </c>
      <c r="I2" s="209" t="s">
        <v>168</v>
      </c>
      <c r="J2" s="310" t="s">
        <v>169</v>
      </c>
      <c r="K2" s="310" t="s">
        <v>170</v>
      </c>
      <c r="L2" s="17"/>
      <c r="M2" s="17"/>
      <c r="N2" s="297"/>
      <c r="O2" s="17"/>
      <c r="P2" s="17"/>
      <c r="Q2" s="17"/>
      <c r="R2" s="17"/>
      <c r="S2" s="17"/>
      <c r="T2" s="17"/>
      <c r="U2" s="17"/>
      <c r="V2" s="17"/>
      <c r="W2" s="17"/>
      <c r="X2" s="17"/>
      <c r="Y2" s="17"/>
      <c r="Z2" s="17"/>
      <c r="AA2" s="17"/>
      <c r="AB2" s="17"/>
      <c r="AC2" s="17"/>
    </row>
    <row r="3" spans="1:29" ht="26.25" customHeight="1" x14ac:dyDescent="0.2">
      <c r="A3" s="290">
        <v>1</v>
      </c>
      <c r="B3" s="530">
        <f>ציוד!B3</f>
        <v>0</v>
      </c>
      <c r="C3" s="311">
        <f>+$AC76</f>
        <v>0</v>
      </c>
      <c r="D3" s="291">
        <f>ציוד!J3</f>
        <v>0</v>
      </c>
      <c r="E3" s="292">
        <f>IF($D$53&gt;0,MIN(C3,D3),0)</f>
        <v>0</v>
      </c>
      <c r="F3" s="293">
        <f>B3</f>
        <v>0</v>
      </c>
      <c r="G3" s="294">
        <f>+D3</f>
        <v>0</v>
      </c>
      <c r="H3" s="215">
        <f>+E3</f>
        <v>0</v>
      </c>
      <c r="I3" s="215"/>
      <c r="J3" s="215"/>
      <c r="K3" s="296"/>
      <c r="L3" s="17"/>
      <c r="M3" s="17"/>
      <c r="N3" s="297"/>
      <c r="O3" s="17"/>
      <c r="P3" s="17"/>
      <c r="Q3" s="17"/>
      <c r="R3" s="17"/>
      <c r="S3" s="17"/>
      <c r="T3" s="17"/>
      <c r="U3" s="17"/>
      <c r="V3" s="17"/>
      <c r="W3" s="17"/>
      <c r="X3" s="17"/>
      <c r="Y3" s="17"/>
      <c r="Z3" s="17"/>
      <c r="AA3" s="17"/>
      <c r="AB3" s="17"/>
      <c r="AC3" s="17"/>
    </row>
    <row r="4" spans="1:29" ht="26.25" customHeight="1" x14ac:dyDescent="0.2">
      <c r="A4" s="290">
        <v>2</v>
      </c>
      <c r="B4" s="530">
        <f>ציוד!B4</f>
        <v>0</v>
      </c>
      <c r="C4" s="311">
        <f>+$AC96</f>
        <v>0</v>
      </c>
      <c r="D4" s="291">
        <f>ציוד!J4</f>
        <v>0</v>
      </c>
      <c r="E4" s="292">
        <f t="shared" ref="E4:E52" si="0">IF($D$53&gt;0,MIN(C4,D4),0)</f>
        <v>0</v>
      </c>
      <c r="F4" s="293">
        <f t="shared" ref="F4:F51" si="1">E4</f>
        <v>0</v>
      </c>
      <c r="G4" s="294">
        <f t="shared" ref="G4:G52" si="2">+D4</f>
        <v>0</v>
      </c>
      <c r="H4" s="215">
        <f t="shared" ref="H4:H52" si="3">+E4</f>
        <v>0</v>
      </c>
      <c r="I4" s="215"/>
      <c r="J4" s="215"/>
      <c r="K4" s="296"/>
      <c r="L4" s="17"/>
      <c r="M4" s="17"/>
      <c r="N4" s="297"/>
      <c r="O4" s="17"/>
      <c r="P4" s="17"/>
      <c r="Q4" s="17"/>
      <c r="R4" s="17"/>
      <c r="S4" s="17"/>
      <c r="T4" s="17"/>
      <c r="U4" s="17"/>
      <c r="V4" s="17"/>
      <c r="W4" s="17"/>
      <c r="X4" s="17"/>
      <c r="Y4" s="17"/>
      <c r="Z4" s="17"/>
      <c r="AA4" s="17"/>
      <c r="AB4" s="17"/>
      <c r="AC4" s="17"/>
    </row>
    <row r="5" spans="1:29" ht="26.25" customHeight="1" x14ac:dyDescent="0.2">
      <c r="A5" s="290">
        <v>3</v>
      </c>
      <c r="B5" s="530">
        <f>ציוד!B5</f>
        <v>0</v>
      </c>
      <c r="C5" s="311">
        <f>+$AC116</f>
        <v>0</v>
      </c>
      <c r="D5" s="291">
        <f>ציוד!J5</f>
        <v>0</v>
      </c>
      <c r="E5" s="292">
        <f t="shared" si="0"/>
        <v>0</v>
      </c>
      <c r="F5" s="293">
        <f t="shared" si="1"/>
        <v>0</v>
      </c>
      <c r="G5" s="294">
        <f t="shared" si="2"/>
        <v>0</v>
      </c>
      <c r="H5" s="215">
        <f t="shared" si="3"/>
        <v>0</v>
      </c>
      <c r="I5" s="215"/>
      <c r="J5" s="215"/>
      <c r="K5" s="296"/>
      <c r="L5" s="17"/>
      <c r="M5" s="17"/>
      <c r="N5" s="297"/>
      <c r="O5" s="17"/>
      <c r="P5" s="17"/>
      <c r="Q5" s="17"/>
      <c r="R5" s="17"/>
      <c r="S5" s="17"/>
      <c r="T5" s="17"/>
      <c r="U5" s="17"/>
      <c r="V5" s="17"/>
      <c r="W5" s="17"/>
      <c r="X5" s="17"/>
      <c r="Y5" s="17"/>
      <c r="Z5" s="17"/>
      <c r="AA5" s="17"/>
      <c r="AB5" s="17"/>
      <c r="AC5" s="17"/>
    </row>
    <row r="6" spans="1:29" ht="26.25" customHeight="1" x14ac:dyDescent="0.2">
      <c r="A6" s="290">
        <v>4</v>
      </c>
      <c r="B6" s="530">
        <f>ציוד!B6</f>
        <v>0</v>
      </c>
      <c r="C6" s="311">
        <f>+$AC136</f>
        <v>0</v>
      </c>
      <c r="D6" s="291">
        <f>ציוד!J6</f>
        <v>0</v>
      </c>
      <c r="E6" s="292">
        <f t="shared" si="0"/>
        <v>0</v>
      </c>
      <c r="F6" s="293">
        <f t="shared" si="1"/>
        <v>0</v>
      </c>
      <c r="G6" s="294">
        <f t="shared" si="2"/>
        <v>0</v>
      </c>
      <c r="H6" s="215">
        <f t="shared" si="3"/>
        <v>0</v>
      </c>
      <c r="I6" s="215"/>
      <c r="J6" s="215"/>
      <c r="K6" s="296"/>
      <c r="L6" s="17"/>
      <c r="M6" s="17"/>
      <c r="N6" s="297"/>
      <c r="O6" s="17"/>
      <c r="P6" s="17"/>
      <c r="Q6" s="17"/>
      <c r="R6" s="17"/>
      <c r="S6" s="17"/>
      <c r="T6" s="17"/>
      <c r="U6" s="17"/>
      <c r="V6" s="17"/>
      <c r="W6" s="17"/>
      <c r="X6" s="17"/>
      <c r="Y6" s="17"/>
      <c r="Z6" s="17"/>
      <c r="AA6" s="17"/>
      <c r="AB6" s="17"/>
      <c r="AC6" s="17"/>
    </row>
    <row r="7" spans="1:29" ht="26.25" customHeight="1" x14ac:dyDescent="0.2">
      <c r="A7" s="290">
        <v>5</v>
      </c>
      <c r="B7" s="530">
        <f>ציוד!B7</f>
        <v>0</v>
      </c>
      <c r="C7" s="311">
        <f>+$AC156</f>
        <v>0</v>
      </c>
      <c r="D7" s="291">
        <f>ציוד!J7</f>
        <v>0</v>
      </c>
      <c r="E7" s="292">
        <f t="shared" si="0"/>
        <v>0</v>
      </c>
      <c r="F7" s="293">
        <f t="shared" si="1"/>
        <v>0</v>
      </c>
      <c r="G7" s="294">
        <f t="shared" si="2"/>
        <v>0</v>
      </c>
      <c r="H7" s="215">
        <f t="shared" si="3"/>
        <v>0</v>
      </c>
      <c r="I7" s="215"/>
      <c r="J7" s="215"/>
      <c r="K7" s="296"/>
      <c r="L7" s="17"/>
      <c r="M7" s="17"/>
      <c r="N7" s="297"/>
      <c r="O7" s="17"/>
      <c r="P7" s="17"/>
      <c r="Q7" s="17"/>
      <c r="R7" s="17"/>
      <c r="S7" s="17"/>
      <c r="T7" s="17"/>
      <c r="U7" s="17"/>
      <c r="V7" s="17"/>
      <c r="W7" s="17"/>
      <c r="X7" s="17"/>
      <c r="Y7" s="17"/>
      <c r="Z7" s="17"/>
      <c r="AA7" s="17"/>
      <c r="AB7" s="17"/>
      <c r="AC7" s="17"/>
    </row>
    <row r="8" spans="1:29" ht="26.25" customHeight="1" x14ac:dyDescent="0.2">
      <c r="A8" s="290">
        <v>6</v>
      </c>
      <c r="B8" s="530">
        <f>ציוד!B8</f>
        <v>0</v>
      </c>
      <c r="C8" s="311">
        <f>+$AC176</f>
        <v>0</v>
      </c>
      <c r="D8" s="291">
        <f>ציוד!J8</f>
        <v>0</v>
      </c>
      <c r="E8" s="292">
        <f t="shared" si="0"/>
        <v>0</v>
      </c>
      <c r="F8" s="293">
        <f t="shared" si="1"/>
        <v>0</v>
      </c>
      <c r="G8" s="294">
        <f t="shared" si="2"/>
        <v>0</v>
      </c>
      <c r="H8" s="215">
        <f t="shared" si="3"/>
        <v>0</v>
      </c>
      <c r="I8" s="215"/>
      <c r="J8" s="215"/>
      <c r="K8" s="296"/>
      <c r="L8" s="17"/>
      <c r="M8" s="17"/>
      <c r="N8" s="297"/>
      <c r="O8" s="17"/>
      <c r="P8" s="17"/>
      <c r="Q8" s="17"/>
      <c r="R8" s="17"/>
      <c r="S8" s="17"/>
      <c r="T8" s="17"/>
      <c r="U8" s="17"/>
      <c r="V8" s="17"/>
      <c r="W8" s="17"/>
      <c r="X8" s="17"/>
      <c r="Y8" s="17"/>
      <c r="Z8" s="17"/>
      <c r="AA8" s="17"/>
      <c r="AB8" s="17"/>
      <c r="AC8" s="17"/>
    </row>
    <row r="9" spans="1:29" ht="26.25" customHeight="1" x14ac:dyDescent="0.2">
      <c r="A9" s="290">
        <v>7</v>
      </c>
      <c r="B9" s="530">
        <f>ציוד!B9</f>
        <v>0</v>
      </c>
      <c r="C9" s="311">
        <f>+$AC196</f>
        <v>0</v>
      </c>
      <c r="D9" s="291">
        <f>ציוד!J9</f>
        <v>0</v>
      </c>
      <c r="E9" s="292">
        <f t="shared" si="0"/>
        <v>0</v>
      </c>
      <c r="F9" s="293">
        <f t="shared" si="1"/>
        <v>0</v>
      </c>
      <c r="G9" s="294">
        <f t="shared" si="2"/>
        <v>0</v>
      </c>
      <c r="H9" s="215">
        <f t="shared" si="3"/>
        <v>0</v>
      </c>
      <c r="I9" s="215"/>
      <c r="J9" s="215"/>
      <c r="K9" s="296"/>
      <c r="L9" s="17"/>
      <c r="M9" s="17"/>
      <c r="N9" s="297"/>
      <c r="O9" s="17"/>
      <c r="P9" s="17"/>
      <c r="Q9" s="17"/>
      <c r="R9" s="17"/>
      <c r="S9" s="17"/>
      <c r="T9" s="17"/>
      <c r="U9" s="17"/>
      <c r="V9" s="17"/>
      <c r="W9" s="17"/>
      <c r="X9" s="17"/>
      <c r="Y9" s="17"/>
      <c r="Z9" s="17"/>
      <c r="AA9" s="17"/>
      <c r="AB9" s="17"/>
      <c r="AC9" s="17"/>
    </row>
    <row r="10" spans="1:29" ht="26.25" customHeight="1" x14ac:dyDescent="0.2">
      <c r="A10" s="290">
        <v>8</v>
      </c>
      <c r="B10" s="530">
        <f>ציוד!B10</f>
        <v>0</v>
      </c>
      <c r="C10" s="311">
        <f>+$AC216</f>
        <v>0</v>
      </c>
      <c r="D10" s="291">
        <f>ציוד!J10</f>
        <v>0</v>
      </c>
      <c r="E10" s="292">
        <f t="shared" si="0"/>
        <v>0</v>
      </c>
      <c r="F10" s="293">
        <f t="shared" si="1"/>
        <v>0</v>
      </c>
      <c r="G10" s="294">
        <f t="shared" si="2"/>
        <v>0</v>
      </c>
      <c r="H10" s="215">
        <f t="shared" si="3"/>
        <v>0</v>
      </c>
      <c r="I10" s="215"/>
      <c r="J10" s="215"/>
      <c r="K10" s="296"/>
      <c r="L10" s="17"/>
      <c r="M10" s="17"/>
      <c r="N10" s="297"/>
      <c r="O10" s="17"/>
      <c r="P10" s="17"/>
      <c r="Q10" s="17"/>
      <c r="R10" s="17"/>
      <c r="S10" s="17"/>
      <c r="T10" s="17"/>
      <c r="U10" s="17"/>
      <c r="V10" s="17"/>
      <c r="W10" s="17"/>
      <c r="X10" s="17"/>
      <c r="Y10" s="17"/>
      <c r="Z10" s="17"/>
      <c r="AA10" s="17"/>
      <c r="AB10" s="17"/>
      <c r="AC10" s="17"/>
    </row>
    <row r="11" spans="1:29" ht="26.25" customHeight="1" x14ac:dyDescent="0.2">
      <c r="A11" s="290">
        <v>9</v>
      </c>
      <c r="B11" s="530">
        <f>ציוד!B11</f>
        <v>0</v>
      </c>
      <c r="C11" s="311">
        <f>+$AC236</f>
        <v>0</v>
      </c>
      <c r="D11" s="291">
        <f>ציוד!J11</f>
        <v>0</v>
      </c>
      <c r="E11" s="292">
        <f t="shared" si="0"/>
        <v>0</v>
      </c>
      <c r="F11" s="293">
        <f t="shared" si="1"/>
        <v>0</v>
      </c>
      <c r="G11" s="294">
        <f t="shared" si="2"/>
        <v>0</v>
      </c>
      <c r="H11" s="215">
        <f t="shared" si="3"/>
        <v>0</v>
      </c>
      <c r="I11" s="215"/>
      <c r="J11" s="215"/>
      <c r="K11" s="296"/>
      <c r="L11" s="17"/>
      <c r="M11" s="17"/>
      <c r="N11" s="297"/>
      <c r="O11" s="17"/>
      <c r="P11" s="17"/>
      <c r="Q11" s="17"/>
      <c r="R11" s="17"/>
      <c r="S11" s="17"/>
      <c r="T11" s="17"/>
      <c r="U11" s="17"/>
      <c r="V11" s="17"/>
      <c r="W11" s="17"/>
      <c r="X11" s="17"/>
      <c r="Y11" s="17"/>
      <c r="Z11" s="17"/>
      <c r="AA11" s="17"/>
      <c r="AB11" s="17"/>
      <c r="AC11" s="17"/>
    </row>
    <row r="12" spans="1:29" ht="26.25" customHeight="1" x14ac:dyDescent="0.2">
      <c r="A12" s="290">
        <v>10</v>
      </c>
      <c r="B12" s="530">
        <f>ציוד!B12</f>
        <v>0</v>
      </c>
      <c r="C12" s="311">
        <f>+$AC256</f>
        <v>0</v>
      </c>
      <c r="D12" s="291">
        <f>ציוד!J12</f>
        <v>0</v>
      </c>
      <c r="E12" s="292">
        <f t="shared" si="0"/>
        <v>0</v>
      </c>
      <c r="F12" s="293">
        <f t="shared" si="1"/>
        <v>0</v>
      </c>
      <c r="G12" s="294">
        <f t="shared" si="2"/>
        <v>0</v>
      </c>
      <c r="H12" s="215">
        <f t="shared" si="3"/>
        <v>0</v>
      </c>
      <c r="I12" s="215"/>
      <c r="J12" s="215"/>
      <c r="K12" s="296"/>
      <c r="L12" s="17"/>
      <c r="M12" s="17"/>
      <c r="N12" s="297"/>
      <c r="O12" s="17"/>
      <c r="P12" s="17"/>
      <c r="Q12" s="17"/>
      <c r="R12" s="17"/>
      <c r="S12" s="17"/>
      <c r="T12" s="17"/>
      <c r="U12" s="17"/>
      <c r="V12" s="17"/>
      <c r="W12" s="17"/>
      <c r="X12" s="17"/>
      <c r="Y12" s="17"/>
      <c r="Z12" s="17"/>
      <c r="AA12" s="17"/>
      <c r="AB12" s="17"/>
      <c r="AC12" s="17"/>
    </row>
    <row r="13" spans="1:29" ht="26.25" customHeight="1" x14ac:dyDescent="0.2">
      <c r="A13" s="290">
        <v>11</v>
      </c>
      <c r="B13" s="530">
        <f>ציוד!B13</f>
        <v>0</v>
      </c>
      <c r="C13" s="311">
        <f>+$AC276</f>
        <v>0</v>
      </c>
      <c r="D13" s="291">
        <f>ציוד!J13</f>
        <v>0</v>
      </c>
      <c r="E13" s="292">
        <f t="shared" si="0"/>
        <v>0</v>
      </c>
      <c r="F13" s="293">
        <f t="shared" si="1"/>
        <v>0</v>
      </c>
      <c r="G13" s="294">
        <f t="shared" si="2"/>
        <v>0</v>
      </c>
      <c r="H13" s="215">
        <f t="shared" si="3"/>
        <v>0</v>
      </c>
      <c r="I13" s="215"/>
      <c r="J13" s="215"/>
      <c r="K13" s="296"/>
      <c r="L13" s="17"/>
      <c r="M13" s="17"/>
      <c r="N13" s="297"/>
      <c r="O13" s="17"/>
      <c r="P13" s="17"/>
      <c r="Q13" s="17"/>
      <c r="R13" s="17"/>
      <c r="S13" s="17"/>
      <c r="T13" s="17"/>
      <c r="U13" s="17"/>
      <c r="V13" s="17"/>
      <c r="W13" s="17"/>
      <c r="X13" s="17"/>
      <c r="Y13" s="17"/>
      <c r="Z13" s="17"/>
      <c r="AA13" s="17"/>
      <c r="AB13" s="17"/>
      <c r="AC13" s="17"/>
    </row>
    <row r="14" spans="1:29" ht="26.25" customHeight="1" x14ac:dyDescent="0.2">
      <c r="A14" s="290">
        <v>12</v>
      </c>
      <c r="B14" s="530">
        <f>ציוד!B14</f>
        <v>0</v>
      </c>
      <c r="C14" s="311">
        <f>+$AC296</f>
        <v>0</v>
      </c>
      <c r="D14" s="291">
        <f>ציוד!J14</f>
        <v>0</v>
      </c>
      <c r="E14" s="292">
        <f t="shared" si="0"/>
        <v>0</v>
      </c>
      <c r="F14" s="293">
        <f t="shared" si="1"/>
        <v>0</v>
      </c>
      <c r="G14" s="294">
        <f t="shared" si="2"/>
        <v>0</v>
      </c>
      <c r="H14" s="215">
        <f t="shared" si="3"/>
        <v>0</v>
      </c>
      <c r="I14" s="215"/>
      <c r="J14" s="215"/>
      <c r="K14" s="296"/>
      <c r="L14" s="17"/>
      <c r="M14" s="17"/>
      <c r="N14" s="297"/>
      <c r="O14" s="17"/>
      <c r="P14" s="17"/>
      <c r="Q14" s="17"/>
      <c r="R14" s="17"/>
      <c r="S14" s="17"/>
      <c r="T14" s="17"/>
      <c r="U14" s="17"/>
      <c r="V14" s="17"/>
      <c r="W14" s="17"/>
      <c r="X14" s="17"/>
      <c r="Y14" s="17"/>
      <c r="Z14" s="17"/>
      <c r="AA14" s="17"/>
      <c r="AB14" s="17"/>
      <c r="AC14" s="17"/>
    </row>
    <row r="15" spans="1:29" ht="26.25" customHeight="1" x14ac:dyDescent="0.2">
      <c r="A15" s="290">
        <v>13</v>
      </c>
      <c r="B15" s="530">
        <f>ציוד!B15</f>
        <v>0</v>
      </c>
      <c r="C15" s="311">
        <f>+$AC316</f>
        <v>0</v>
      </c>
      <c r="D15" s="291">
        <f>ציוד!J15</f>
        <v>0</v>
      </c>
      <c r="E15" s="292">
        <f t="shared" si="0"/>
        <v>0</v>
      </c>
      <c r="F15" s="293">
        <f t="shared" si="1"/>
        <v>0</v>
      </c>
      <c r="G15" s="294">
        <f t="shared" si="2"/>
        <v>0</v>
      </c>
      <c r="H15" s="215">
        <f t="shared" si="3"/>
        <v>0</v>
      </c>
      <c r="I15" s="215"/>
      <c r="J15" s="215"/>
      <c r="K15" s="296"/>
      <c r="L15" s="17"/>
      <c r="M15" s="17"/>
      <c r="N15" s="297"/>
      <c r="O15" s="17"/>
      <c r="P15" s="17"/>
      <c r="Q15" s="17"/>
      <c r="R15" s="17"/>
      <c r="S15" s="17"/>
      <c r="T15" s="17"/>
      <c r="U15" s="17"/>
      <c r="V15" s="17"/>
      <c r="W15" s="17"/>
      <c r="X15" s="17"/>
      <c r="Y15" s="17"/>
      <c r="Z15" s="17"/>
      <c r="AA15" s="17"/>
      <c r="AB15" s="17"/>
      <c r="AC15" s="17"/>
    </row>
    <row r="16" spans="1:29" ht="26.25" customHeight="1" x14ac:dyDescent="0.2">
      <c r="A16" s="290">
        <v>14</v>
      </c>
      <c r="B16" s="530">
        <f>ציוד!B16</f>
        <v>0</v>
      </c>
      <c r="C16" s="311">
        <f>+$AC336</f>
        <v>0</v>
      </c>
      <c r="D16" s="291">
        <f>ציוד!J16</f>
        <v>0</v>
      </c>
      <c r="E16" s="292">
        <f t="shared" si="0"/>
        <v>0</v>
      </c>
      <c r="F16" s="293">
        <f t="shared" si="1"/>
        <v>0</v>
      </c>
      <c r="G16" s="294">
        <f t="shared" si="2"/>
        <v>0</v>
      </c>
      <c r="H16" s="215">
        <f t="shared" si="3"/>
        <v>0</v>
      </c>
      <c r="I16" s="215"/>
      <c r="J16" s="215"/>
      <c r="K16" s="296"/>
      <c r="L16" s="17"/>
      <c r="M16" s="17"/>
      <c r="N16" s="297"/>
      <c r="O16" s="17"/>
      <c r="P16" s="17"/>
      <c r="Q16" s="17"/>
      <c r="R16" s="17"/>
      <c r="S16" s="17"/>
      <c r="T16" s="17"/>
      <c r="U16" s="17"/>
      <c r="V16" s="17"/>
      <c r="W16" s="17"/>
      <c r="X16" s="17"/>
      <c r="Y16" s="17"/>
      <c r="Z16" s="17"/>
      <c r="AA16" s="17"/>
      <c r="AB16" s="17"/>
      <c r="AC16" s="17"/>
    </row>
    <row r="17" spans="1:29" ht="26.25" customHeight="1" x14ac:dyDescent="0.2">
      <c r="A17" s="290">
        <v>15</v>
      </c>
      <c r="B17" s="530">
        <f>ציוד!B17</f>
        <v>0</v>
      </c>
      <c r="C17" s="311">
        <f>+$AC356</f>
        <v>0</v>
      </c>
      <c r="D17" s="291">
        <f>ציוד!J17</f>
        <v>0</v>
      </c>
      <c r="E17" s="292">
        <f t="shared" si="0"/>
        <v>0</v>
      </c>
      <c r="F17" s="293">
        <f t="shared" si="1"/>
        <v>0</v>
      </c>
      <c r="G17" s="294">
        <f t="shared" si="2"/>
        <v>0</v>
      </c>
      <c r="H17" s="215">
        <f t="shared" si="3"/>
        <v>0</v>
      </c>
      <c r="I17" s="215"/>
      <c r="J17" s="215"/>
      <c r="K17" s="296"/>
      <c r="L17" s="17"/>
      <c r="M17" s="17"/>
      <c r="N17" s="297"/>
      <c r="O17" s="17"/>
      <c r="P17" s="17"/>
      <c r="Q17" s="17"/>
      <c r="R17" s="17"/>
      <c r="S17" s="17"/>
      <c r="T17" s="17"/>
      <c r="U17" s="17"/>
      <c r="V17" s="17"/>
      <c r="W17" s="17"/>
      <c r="X17" s="17"/>
      <c r="Y17" s="17"/>
      <c r="Z17" s="17"/>
      <c r="AA17" s="17"/>
      <c r="AB17" s="17"/>
      <c r="AC17" s="17"/>
    </row>
    <row r="18" spans="1:29" ht="26.25" customHeight="1" x14ac:dyDescent="0.2">
      <c r="A18" s="290">
        <v>16</v>
      </c>
      <c r="B18" s="530">
        <f>ציוד!B18</f>
        <v>0</v>
      </c>
      <c r="C18" s="311">
        <f>+$AC376</f>
        <v>0</v>
      </c>
      <c r="D18" s="291">
        <f>ציוד!J18</f>
        <v>0</v>
      </c>
      <c r="E18" s="292">
        <f t="shared" si="0"/>
        <v>0</v>
      </c>
      <c r="F18" s="293">
        <f t="shared" si="1"/>
        <v>0</v>
      </c>
      <c r="G18" s="294">
        <f t="shared" si="2"/>
        <v>0</v>
      </c>
      <c r="H18" s="215">
        <f t="shared" si="3"/>
        <v>0</v>
      </c>
      <c r="I18" s="215"/>
      <c r="J18" s="215"/>
      <c r="K18" s="296"/>
      <c r="L18" s="17"/>
      <c r="M18" s="17"/>
      <c r="N18" s="297"/>
      <c r="O18" s="17"/>
      <c r="P18" s="17"/>
      <c r="Q18" s="17"/>
      <c r="R18" s="17"/>
      <c r="S18" s="17"/>
      <c r="T18" s="17"/>
      <c r="U18" s="17"/>
      <c r="V18" s="17"/>
      <c r="W18" s="17"/>
      <c r="X18" s="17"/>
      <c r="Y18" s="17"/>
      <c r="Z18" s="17"/>
      <c r="AA18" s="17"/>
      <c r="AB18" s="17"/>
      <c r="AC18" s="17"/>
    </row>
    <row r="19" spans="1:29" ht="26.25" customHeight="1" x14ac:dyDescent="0.2">
      <c r="A19" s="290">
        <v>17</v>
      </c>
      <c r="B19" s="530">
        <f>ציוד!B19</f>
        <v>0</v>
      </c>
      <c r="C19" s="311">
        <f>+$AC396</f>
        <v>0</v>
      </c>
      <c r="D19" s="291">
        <f>ציוד!J19</f>
        <v>0</v>
      </c>
      <c r="E19" s="292">
        <f t="shared" si="0"/>
        <v>0</v>
      </c>
      <c r="F19" s="293">
        <f t="shared" si="1"/>
        <v>0</v>
      </c>
      <c r="G19" s="294">
        <f t="shared" si="2"/>
        <v>0</v>
      </c>
      <c r="H19" s="215">
        <f t="shared" si="3"/>
        <v>0</v>
      </c>
      <c r="I19" s="215"/>
      <c r="J19" s="215"/>
      <c r="K19" s="296"/>
      <c r="L19" s="17"/>
      <c r="M19" s="17"/>
      <c r="N19" s="297"/>
      <c r="O19" s="17"/>
      <c r="P19" s="17"/>
      <c r="Q19" s="17"/>
      <c r="R19" s="17"/>
      <c r="S19" s="17"/>
      <c r="T19" s="17"/>
      <c r="U19" s="17"/>
      <c r="V19" s="17"/>
      <c r="W19" s="17"/>
      <c r="X19" s="17"/>
      <c r="Y19" s="17"/>
      <c r="Z19" s="17"/>
      <c r="AA19" s="17"/>
      <c r="AB19" s="17"/>
      <c r="AC19" s="17"/>
    </row>
    <row r="20" spans="1:29" ht="26.25" customHeight="1" x14ac:dyDescent="0.2">
      <c r="A20" s="290">
        <v>18</v>
      </c>
      <c r="B20" s="530">
        <f>ציוד!B20</f>
        <v>0</v>
      </c>
      <c r="C20" s="311">
        <f>+$AC416</f>
        <v>0</v>
      </c>
      <c r="D20" s="291">
        <f>ציוד!J20</f>
        <v>0</v>
      </c>
      <c r="E20" s="292">
        <f t="shared" si="0"/>
        <v>0</v>
      </c>
      <c r="F20" s="293">
        <f t="shared" si="1"/>
        <v>0</v>
      </c>
      <c r="G20" s="294">
        <f t="shared" si="2"/>
        <v>0</v>
      </c>
      <c r="H20" s="215">
        <f t="shared" si="3"/>
        <v>0</v>
      </c>
      <c r="I20" s="215"/>
      <c r="J20" s="215"/>
      <c r="K20" s="296"/>
      <c r="L20" s="17"/>
      <c r="M20" s="17"/>
      <c r="N20" s="297"/>
      <c r="O20" s="17"/>
      <c r="P20" s="17"/>
      <c r="Q20" s="17"/>
      <c r="R20" s="17"/>
      <c r="S20" s="17"/>
      <c r="T20" s="17"/>
      <c r="U20" s="17"/>
      <c r="V20" s="17"/>
      <c r="W20" s="17"/>
      <c r="X20" s="17"/>
      <c r="Y20" s="17"/>
      <c r="Z20" s="17"/>
      <c r="AA20" s="17"/>
      <c r="AB20" s="17"/>
      <c r="AC20" s="17"/>
    </row>
    <row r="21" spans="1:29" ht="26.25" customHeight="1" x14ac:dyDescent="0.2">
      <c r="A21" s="290">
        <v>19</v>
      </c>
      <c r="B21" s="530">
        <f>ציוד!B21</f>
        <v>0</v>
      </c>
      <c r="C21" s="311">
        <f>+$AC436</f>
        <v>0</v>
      </c>
      <c r="D21" s="291">
        <f>ציוד!J21</f>
        <v>0</v>
      </c>
      <c r="E21" s="292">
        <f t="shared" si="0"/>
        <v>0</v>
      </c>
      <c r="F21" s="293">
        <f t="shared" si="1"/>
        <v>0</v>
      </c>
      <c r="G21" s="294">
        <f t="shared" si="2"/>
        <v>0</v>
      </c>
      <c r="H21" s="215">
        <f t="shared" si="3"/>
        <v>0</v>
      </c>
      <c r="I21" s="215"/>
      <c r="J21" s="215"/>
      <c r="K21" s="296"/>
      <c r="L21" s="17"/>
      <c r="M21" s="17"/>
      <c r="N21" s="297"/>
      <c r="O21" s="17"/>
      <c r="P21" s="17"/>
      <c r="Q21" s="17"/>
      <c r="R21" s="17"/>
      <c r="S21" s="17"/>
      <c r="T21" s="17"/>
      <c r="U21" s="17"/>
      <c r="V21" s="17"/>
      <c r="W21" s="17"/>
      <c r="X21" s="17"/>
      <c r="Y21" s="17"/>
      <c r="Z21" s="17"/>
      <c r="AA21" s="17"/>
      <c r="AB21" s="17"/>
      <c r="AC21" s="17"/>
    </row>
    <row r="22" spans="1:29" ht="26.25" customHeight="1" x14ac:dyDescent="0.2">
      <c r="A22" s="290">
        <v>20</v>
      </c>
      <c r="B22" s="530">
        <f>ציוד!B22</f>
        <v>0</v>
      </c>
      <c r="C22" s="311">
        <f>+$AC456</f>
        <v>0</v>
      </c>
      <c r="D22" s="291">
        <f>ציוד!J22</f>
        <v>0</v>
      </c>
      <c r="E22" s="292">
        <f t="shared" si="0"/>
        <v>0</v>
      </c>
      <c r="F22" s="293">
        <f t="shared" si="1"/>
        <v>0</v>
      </c>
      <c r="G22" s="294">
        <f t="shared" si="2"/>
        <v>0</v>
      </c>
      <c r="H22" s="215">
        <f t="shared" si="3"/>
        <v>0</v>
      </c>
      <c r="I22" s="215"/>
      <c r="J22" s="215"/>
      <c r="K22" s="296"/>
      <c r="L22" s="17"/>
      <c r="M22" s="17"/>
      <c r="N22" s="297"/>
      <c r="O22" s="17"/>
      <c r="P22" s="17"/>
      <c r="Q22" s="17"/>
      <c r="R22" s="17"/>
      <c r="S22" s="17"/>
      <c r="T22" s="17"/>
      <c r="U22" s="17"/>
      <c r="V22" s="17"/>
      <c r="W22" s="17"/>
      <c r="X22" s="17"/>
      <c r="Y22" s="17"/>
      <c r="Z22" s="17"/>
      <c r="AA22" s="17"/>
      <c r="AB22" s="17"/>
      <c r="AC22" s="17"/>
    </row>
    <row r="23" spans="1:29" ht="26.25" customHeight="1" x14ac:dyDescent="0.2">
      <c r="A23" s="290">
        <v>21</v>
      </c>
      <c r="B23" s="530">
        <f>ציוד!B23</f>
        <v>0</v>
      </c>
      <c r="C23" s="311">
        <f>+$AC476</f>
        <v>0</v>
      </c>
      <c r="D23" s="291">
        <f>ציוד!J23</f>
        <v>0</v>
      </c>
      <c r="E23" s="292">
        <f t="shared" si="0"/>
        <v>0</v>
      </c>
      <c r="F23" s="293">
        <f t="shared" si="1"/>
        <v>0</v>
      </c>
      <c r="G23" s="294">
        <f t="shared" si="2"/>
        <v>0</v>
      </c>
      <c r="H23" s="215">
        <f t="shared" si="3"/>
        <v>0</v>
      </c>
      <c r="I23" s="215"/>
      <c r="J23" s="215"/>
      <c r="K23" s="296"/>
      <c r="L23" s="17"/>
      <c r="M23" s="17"/>
      <c r="N23" s="297"/>
      <c r="O23" s="17"/>
      <c r="P23" s="17"/>
      <c r="Q23" s="17"/>
      <c r="R23" s="17"/>
      <c r="S23" s="17"/>
      <c r="T23" s="17"/>
      <c r="U23" s="17"/>
      <c r="V23" s="17"/>
      <c r="W23" s="17"/>
      <c r="X23" s="17"/>
      <c r="Y23" s="17"/>
      <c r="Z23" s="17"/>
      <c r="AA23" s="17"/>
      <c r="AB23" s="17"/>
      <c r="AC23" s="17"/>
    </row>
    <row r="24" spans="1:29" ht="26.25" customHeight="1" x14ac:dyDescent="0.2">
      <c r="A24" s="290">
        <v>22</v>
      </c>
      <c r="B24" s="530">
        <f>ציוד!B24</f>
        <v>0</v>
      </c>
      <c r="C24" s="311">
        <f>+$AC496</f>
        <v>0</v>
      </c>
      <c r="D24" s="291">
        <f>ציוד!J24</f>
        <v>0</v>
      </c>
      <c r="E24" s="292">
        <f t="shared" si="0"/>
        <v>0</v>
      </c>
      <c r="F24" s="293">
        <f t="shared" si="1"/>
        <v>0</v>
      </c>
      <c r="G24" s="294">
        <f t="shared" si="2"/>
        <v>0</v>
      </c>
      <c r="H24" s="215">
        <f t="shared" si="3"/>
        <v>0</v>
      </c>
      <c r="I24" s="215"/>
      <c r="J24" s="215"/>
      <c r="K24" s="296"/>
      <c r="L24" s="17"/>
      <c r="M24" s="17"/>
      <c r="N24" s="297"/>
      <c r="O24" s="17"/>
      <c r="P24" s="17"/>
      <c r="Q24" s="17"/>
      <c r="R24" s="17"/>
      <c r="S24" s="17"/>
      <c r="T24" s="17"/>
      <c r="U24" s="17"/>
      <c r="V24" s="17"/>
      <c r="W24" s="17"/>
      <c r="X24" s="17"/>
      <c r="Y24" s="17"/>
      <c r="Z24" s="17"/>
      <c r="AA24" s="17"/>
      <c r="AB24" s="17"/>
      <c r="AC24" s="17"/>
    </row>
    <row r="25" spans="1:29" ht="26.25" customHeight="1" x14ac:dyDescent="0.2">
      <c r="A25" s="290">
        <v>23</v>
      </c>
      <c r="B25" s="530">
        <f>ציוד!B25</f>
        <v>0</v>
      </c>
      <c r="C25" s="311">
        <f>+$AC516</f>
        <v>0</v>
      </c>
      <c r="D25" s="291">
        <f>ציוד!J25</f>
        <v>0</v>
      </c>
      <c r="E25" s="292">
        <f t="shared" si="0"/>
        <v>0</v>
      </c>
      <c r="F25" s="293">
        <f t="shared" si="1"/>
        <v>0</v>
      </c>
      <c r="G25" s="294">
        <f t="shared" si="2"/>
        <v>0</v>
      </c>
      <c r="H25" s="215">
        <f t="shared" si="3"/>
        <v>0</v>
      </c>
      <c r="I25" s="215"/>
      <c r="J25" s="215"/>
      <c r="K25" s="296"/>
      <c r="L25" s="17"/>
      <c r="M25" s="17"/>
      <c r="N25" s="297"/>
      <c r="O25" s="17"/>
      <c r="P25" s="17"/>
      <c r="Q25" s="17"/>
      <c r="R25" s="17"/>
      <c r="S25" s="17"/>
      <c r="T25" s="17"/>
      <c r="U25" s="17"/>
      <c r="V25" s="17"/>
      <c r="W25" s="17"/>
      <c r="X25" s="17"/>
      <c r="Y25" s="17"/>
      <c r="Z25" s="17"/>
      <c r="AA25" s="17"/>
      <c r="AB25" s="17"/>
      <c r="AC25" s="17"/>
    </row>
    <row r="26" spans="1:29" ht="26.25" customHeight="1" x14ac:dyDescent="0.2">
      <c r="A26" s="290">
        <v>24</v>
      </c>
      <c r="B26" s="530">
        <f>ציוד!B26</f>
        <v>0</v>
      </c>
      <c r="C26" s="311">
        <f>+$AC536</f>
        <v>0</v>
      </c>
      <c r="D26" s="291">
        <f>ציוד!J26</f>
        <v>0</v>
      </c>
      <c r="E26" s="292">
        <f t="shared" si="0"/>
        <v>0</v>
      </c>
      <c r="F26" s="293">
        <f t="shared" si="1"/>
        <v>0</v>
      </c>
      <c r="G26" s="294">
        <f t="shared" si="2"/>
        <v>0</v>
      </c>
      <c r="H26" s="215">
        <f t="shared" si="3"/>
        <v>0</v>
      </c>
      <c r="I26" s="215"/>
      <c r="J26" s="215"/>
      <c r="K26" s="296"/>
      <c r="L26" s="17"/>
      <c r="M26" s="17"/>
      <c r="N26" s="297"/>
      <c r="O26" s="17"/>
      <c r="P26" s="17"/>
      <c r="Q26" s="17"/>
      <c r="R26" s="17"/>
      <c r="S26" s="17"/>
      <c r="T26" s="17"/>
      <c r="U26" s="17"/>
      <c r="V26" s="17"/>
      <c r="W26" s="17"/>
      <c r="X26" s="17"/>
      <c r="Y26" s="17"/>
      <c r="Z26" s="17"/>
      <c r="AA26" s="17"/>
      <c r="AB26" s="17"/>
      <c r="AC26" s="17"/>
    </row>
    <row r="27" spans="1:29" ht="26.25" customHeight="1" x14ac:dyDescent="0.2">
      <c r="A27" s="290">
        <v>25</v>
      </c>
      <c r="B27" s="530">
        <f>ציוד!B27</f>
        <v>0</v>
      </c>
      <c r="C27" s="311">
        <f>+$AC556</f>
        <v>0</v>
      </c>
      <c r="D27" s="291">
        <f>ציוד!J27</f>
        <v>0</v>
      </c>
      <c r="E27" s="292">
        <f t="shared" si="0"/>
        <v>0</v>
      </c>
      <c r="F27" s="293">
        <f t="shared" si="1"/>
        <v>0</v>
      </c>
      <c r="G27" s="294">
        <f t="shared" si="2"/>
        <v>0</v>
      </c>
      <c r="H27" s="215">
        <f t="shared" si="3"/>
        <v>0</v>
      </c>
      <c r="I27" s="215"/>
      <c r="J27" s="215"/>
      <c r="K27" s="296"/>
      <c r="L27" s="17"/>
      <c r="M27" s="17"/>
      <c r="N27" s="297"/>
      <c r="O27" s="17"/>
      <c r="P27" s="17"/>
      <c r="Q27" s="17"/>
      <c r="R27" s="17"/>
      <c r="S27" s="17"/>
      <c r="T27" s="17"/>
      <c r="U27" s="17"/>
      <c r="V27" s="17"/>
      <c r="W27" s="17"/>
      <c r="X27" s="17"/>
      <c r="Y27" s="17"/>
      <c r="Z27" s="17"/>
      <c r="AA27" s="17"/>
      <c r="AB27" s="17"/>
      <c r="AC27" s="17"/>
    </row>
    <row r="28" spans="1:29" ht="26.25" customHeight="1" x14ac:dyDescent="0.2">
      <c r="A28" s="290">
        <v>26</v>
      </c>
      <c r="B28" s="530">
        <f>ציוד!B28</f>
        <v>0</v>
      </c>
      <c r="C28" s="311">
        <f>+$AC576</f>
        <v>0</v>
      </c>
      <c r="D28" s="291">
        <f>ציוד!J28</f>
        <v>0</v>
      </c>
      <c r="E28" s="292">
        <f t="shared" si="0"/>
        <v>0</v>
      </c>
      <c r="F28" s="293">
        <f t="shared" si="1"/>
        <v>0</v>
      </c>
      <c r="G28" s="294">
        <f t="shared" si="2"/>
        <v>0</v>
      </c>
      <c r="H28" s="215">
        <f t="shared" si="3"/>
        <v>0</v>
      </c>
      <c r="I28" s="215"/>
      <c r="J28" s="215"/>
      <c r="K28" s="296"/>
      <c r="L28" s="17"/>
      <c r="M28" s="17"/>
      <c r="N28" s="297"/>
      <c r="O28" s="17"/>
      <c r="P28" s="17"/>
      <c r="Q28" s="17"/>
      <c r="R28" s="17"/>
      <c r="S28" s="17"/>
      <c r="T28" s="17"/>
      <c r="U28" s="17"/>
      <c r="V28" s="17"/>
      <c r="W28" s="17"/>
      <c r="X28" s="17"/>
      <c r="Y28" s="17"/>
      <c r="Z28" s="17"/>
      <c r="AA28" s="17"/>
      <c r="AB28" s="17"/>
      <c r="AC28" s="17"/>
    </row>
    <row r="29" spans="1:29" ht="26.25" customHeight="1" x14ac:dyDescent="0.2">
      <c r="A29" s="290">
        <v>27</v>
      </c>
      <c r="B29" s="530">
        <f>ציוד!B29</f>
        <v>0</v>
      </c>
      <c r="C29" s="311">
        <f>+$AC596</f>
        <v>0</v>
      </c>
      <c r="D29" s="291">
        <f>ציוד!J29</f>
        <v>0</v>
      </c>
      <c r="E29" s="292">
        <f t="shared" si="0"/>
        <v>0</v>
      </c>
      <c r="F29" s="293">
        <f t="shared" si="1"/>
        <v>0</v>
      </c>
      <c r="G29" s="294">
        <f t="shared" si="2"/>
        <v>0</v>
      </c>
      <c r="H29" s="215">
        <f t="shared" si="3"/>
        <v>0</v>
      </c>
      <c r="I29" s="215"/>
      <c r="J29" s="215"/>
      <c r="K29" s="296"/>
      <c r="L29" s="17"/>
      <c r="M29" s="17"/>
      <c r="N29" s="297"/>
      <c r="O29" s="17"/>
      <c r="P29" s="17"/>
      <c r="Q29" s="17"/>
      <c r="R29" s="17"/>
      <c r="S29" s="17"/>
      <c r="T29" s="17"/>
      <c r="U29" s="17"/>
      <c r="V29" s="17"/>
      <c r="W29" s="17"/>
      <c r="X29" s="17"/>
      <c r="Y29" s="17"/>
      <c r="Z29" s="17"/>
      <c r="AA29" s="17"/>
      <c r="AB29" s="17"/>
      <c r="AC29" s="17"/>
    </row>
    <row r="30" spans="1:29" ht="26.25" customHeight="1" x14ac:dyDescent="0.2">
      <c r="A30" s="290">
        <v>28</v>
      </c>
      <c r="B30" s="530">
        <f>ציוד!B30</f>
        <v>0</v>
      </c>
      <c r="C30" s="311">
        <f>+$AC616</f>
        <v>0</v>
      </c>
      <c r="D30" s="291">
        <f>ציוד!J30</f>
        <v>0</v>
      </c>
      <c r="E30" s="292">
        <f t="shared" si="0"/>
        <v>0</v>
      </c>
      <c r="F30" s="293">
        <f t="shared" si="1"/>
        <v>0</v>
      </c>
      <c r="G30" s="294">
        <f t="shared" si="2"/>
        <v>0</v>
      </c>
      <c r="H30" s="215">
        <f t="shared" si="3"/>
        <v>0</v>
      </c>
      <c r="I30" s="215"/>
      <c r="J30" s="215"/>
      <c r="K30" s="296"/>
      <c r="L30" s="17"/>
      <c r="M30" s="17"/>
      <c r="N30" s="297"/>
      <c r="O30" s="17"/>
      <c r="P30" s="17"/>
      <c r="Q30" s="17"/>
      <c r="R30" s="17"/>
      <c r="S30" s="17"/>
      <c r="T30" s="17"/>
      <c r="U30" s="17"/>
      <c r="V30" s="17"/>
      <c r="W30" s="17"/>
      <c r="X30" s="17"/>
      <c r="Y30" s="17"/>
      <c r="Z30" s="17"/>
      <c r="AA30" s="17"/>
      <c r="AB30" s="17"/>
      <c r="AC30" s="17"/>
    </row>
    <row r="31" spans="1:29" ht="26.25" customHeight="1" x14ac:dyDescent="0.2">
      <c r="A31" s="290">
        <v>29</v>
      </c>
      <c r="B31" s="530">
        <f>ציוד!B31</f>
        <v>0</v>
      </c>
      <c r="C31" s="311">
        <f>+$AC636</f>
        <v>0</v>
      </c>
      <c r="D31" s="291">
        <f>ציוד!J31</f>
        <v>0</v>
      </c>
      <c r="E31" s="292">
        <f t="shared" si="0"/>
        <v>0</v>
      </c>
      <c r="F31" s="293">
        <f t="shared" si="1"/>
        <v>0</v>
      </c>
      <c r="G31" s="294">
        <f t="shared" si="2"/>
        <v>0</v>
      </c>
      <c r="H31" s="215">
        <f t="shared" si="3"/>
        <v>0</v>
      </c>
      <c r="I31" s="215"/>
      <c r="J31" s="215"/>
      <c r="K31" s="296"/>
      <c r="L31" s="17"/>
      <c r="M31" s="17"/>
      <c r="N31" s="297"/>
      <c r="O31" s="17"/>
      <c r="P31" s="17"/>
      <c r="Q31" s="17"/>
      <c r="R31" s="17"/>
      <c r="S31" s="17"/>
      <c r="T31" s="17"/>
      <c r="U31" s="17"/>
      <c r="V31" s="17"/>
      <c r="W31" s="17"/>
      <c r="X31" s="17"/>
      <c r="Y31" s="17"/>
      <c r="Z31" s="17"/>
      <c r="AA31" s="17"/>
      <c r="AB31" s="17"/>
      <c r="AC31" s="17"/>
    </row>
    <row r="32" spans="1:29" ht="26.25" customHeight="1" x14ac:dyDescent="0.2">
      <c r="A32" s="290">
        <v>30</v>
      </c>
      <c r="B32" s="530">
        <f>ציוד!B32</f>
        <v>0</v>
      </c>
      <c r="C32" s="311">
        <f>+$AC656</f>
        <v>0</v>
      </c>
      <c r="D32" s="291">
        <f>ציוד!J32</f>
        <v>0</v>
      </c>
      <c r="E32" s="292">
        <f t="shared" si="0"/>
        <v>0</v>
      </c>
      <c r="F32" s="293">
        <f t="shared" si="1"/>
        <v>0</v>
      </c>
      <c r="G32" s="294">
        <f t="shared" si="2"/>
        <v>0</v>
      </c>
      <c r="H32" s="215">
        <f t="shared" si="3"/>
        <v>0</v>
      </c>
      <c r="I32" s="215"/>
      <c r="J32" s="215"/>
      <c r="K32" s="296"/>
      <c r="L32" s="17"/>
      <c r="M32" s="17"/>
      <c r="N32" s="297"/>
      <c r="O32" s="17"/>
      <c r="P32" s="17"/>
      <c r="Q32" s="17"/>
      <c r="R32" s="17"/>
      <c r="S32" s="17"/>
      <c r="T32" s="17"/>
      <c r="U32" s="17"/>
      <c r="V32" s="17"/>
      <c r="W32" s="17"/>
      <c r="X32" s="17"/>
      <c r="Y32" s="17"/>
      <c r="Z32" s="17"/>
      <c r="AA32" s="17"/>
      <c r="AB32" s="17"/>
      <c r="AC32" s="17"/>
    </row>
    <row r="33" spans="1:29" ht="26.25" customHeight="1" x14ac:dyDescent="0.2">
      <c r="A33" s="290">
        <v>31</v>
      </c>
      <c r="B33" s="530">
        <f>ציוד!B33</f>
        <v>0</v>
      </c>
      <c r="C33" s="311">
        <f>+$AC676</f>
        <v>0</v>
      </c>
      <c r="D33" s="291">
        <f>ציוד!J33</f>
        <v>0</v>
      </c>
      <c r="E33" s="292">
        <f t="shared" si="0"/>
        <v>0</v>
      </c>
      <c r="F33" s="293">
        <f t="shared" si="1"/>
        <v>0</v>
      </c>
      <c r="G33" s="294">
        <f t="shared" si="2"/>
        <v>0</v>
      </c>
      <c r="H33" s="215">
        <f t="shared" si="3"/>
        <v>0</v>
      </c>
      <c r="I33" s="215"/>
      <c r="J33" s="215"/>
      <c r="K33" s="296"/>
      <c r="L33" s="17"/>
      <c r="M33" s="17"/>
      <c r="N33" s="297"/>
      <c r="O33" s="17"/>
      <c r="P33" s="17"/>
      <c r="Q33" s="17"/>
      <c r="R33" s="17"/>
      <c r="S33" s="17"/>
      <c r="T33" s="17"/>
      <c r="U33" s="17"/>
      <c r="V33" s="17"/>
      <c r="W33" s="17"/>
      <c r="X33" s="17"/>
      <c r="Y33" s="17"/>
      <c r="Z33" s="17"/>
      <c r="AA33" s="17"/>
      <c r="AB33" s="17"/>
      <c r="AC33" s="17"/>
    </row>
    <row r="34" spans="1:29" ht="26.25" customHeight="1" x14ac:dyDescent="0.2">
      <c r="A34" s="290">
        <v>32</v>
      </c>
      <c r="B34" s="530">
        <f>ציוד!B34</f>
        <v>0</v>
      </c>
      <c r="C34" s="311">
        <f>+$AC696</f>
        <v>0</v>
      </c>
      <c r="D34" s="291">
        <f>ציוד!J34</f>
        <v>0</v>
      </c>
      <c r="E34" s="292">
        <f t="shared" si="0"/>
        <v>0</v>
      </c>
      <c r="F34" s="293">
        <f t="shared" si="1"/>
        <v>0</v>
      </c>
      <c r="G34" s="294">
        <f t="shared" si="2"/>
        <v>0</v>
      </c>
      <c r="H34" s="215">
        <f t="shared" si="3"/>
        <v>0</v>
      </c>
      <c r="I34" s="215"/>
      <c r="J34" s="215"/>
      <c r="K34" s="296"/>
      <c r="L34" s="17"/>
      <c r="M34" s="17"/>
      <c r="N34" s="297"/>
      <c r="O34" s="17"/>
      <c r="P34" s="17"/>
      <c r="Q34" s="17"/>
      <c r="R34" s="17"/>
      <c r="S34" s="17"/>
      <c r="T34" s="17"/>
      <c r="U34" s="17"/>
      <c r="V34" s="17"/>
      <c r="W34" s="17"/>
      <c r="X34" s="17"/>
      <c r="Y34" s="17"/>
      <c r="Z34" s="17"/>
      <c r="AA34" s="17"/>
      <c r="AB34" s="17"/>
      <c r="AC34" s="17"/>
    </row>
    <row r="35" spans="1:29" ht="26.25" customHeight="1" x14ac:dyDescent="0.2">
      <c r="A35" s="290">
        <v>33</v>
      </c>
      <c r="B35" s="530">
        <f>ציוד!B35</f>
        <v>0</v>
      </c>
      <c r="C35" s="311">
        <f>+$AC716</f>
        <v>0</v>
      </c>
      <c r="D35" s="291">
        <f>ציוד!J35</f>
        <v>0</v>
      </c>
      <c r="E35" s="292">
        <f t="shared" si="0"/>
        <v>0</v>
      </c>
      <c r="F35" s="293">
        <f t="shared" si="1"/>
        <v>0</v>
      </c>
      <c r="G35" s="294">
        <f t="shared" si="2"/>
        <v>0</v>
      </c>
      <c r="H35" s="215">
        <f t="shared" si="3"/>
        <v>0</v>
      </c>
      <c r="I35" s="215"/>
      <c r="J35" s="215"/>
      <c r="K35" s="296"/>
      <c r="L35" s="17"/>
      <c r="M35" s="17"/>
      <c r="N35" s="297"/>
      <c r="O35" s="17"/>
      <c r="P35" s="17"/>
      <c r="Q35" s="17"/>
      <c r="R35" s="17"/>
      <c r="S35" s="17"/>
      <c r="T35" s="17"/>
      <c r="U35" s="17"/>
      <c r="V35" s="17"/>
      <c r="W35" s="17"/>
      <c r="X35" s="17"/>
      <c r="Y35" s="17"/>
      <c r="Z35" s="17"/>
      <c r="AA35" s="17"/>
      <c r="AB35" s="17"/>
      <c r="AC35" s="17"/>
    </row>
    <row r="36" spans="1:29" ht="26.25" customHeight="1" x14ac:dyDescent="0.2">
      <c r="A36" s="290">
        <v>34</v>
      </c>
      <c r="B36" s="530">
        <f>ציוד!B36</f>
        <v>0</v>
      </c>
      <c r="C36" s="311">
        <f>+$AC736</f>
        <v>0</v>
      </c>
      <c r="D36" s="291">
        <f>ציוד!J36</f>
        <v>0</v>
      </c>
      <c r="E36" s="292">
        <f t="shared" si="0"/>
        <v>0</v>
      </c>
      <c r="F36" s="293">
        <f t="shared" si="1"/>
        <v>0</v>
      </c>
      <c r="G36" s="294">
        <f t="shared" si="2"/>
        <v>0</v>
      </c>
      <c r="H36" s="215">
        <f t="shared" si="3"/>
        <v>0</v>
      </c>
      <c r="I36" s="215"/>
      <c r="J36" s="215"/>
      <c r="K36" s="296"/>
      <c r="L36" s="17"/>
      <c r="M36" s="17"/>
      <c r="N36" s="297"/>
      <c r="O36" s="17"/>
      <c r="P36" s="17"/>
      <c r="Q36" s="17"/>
      <c r="R36" s="17"/>
      <c r="S36" s="17"/>
      <c r="T36" s="17"/>
      <c r="U36" s="17"/>
      <c r="V36" s="17"/>
      <c r="W36" s="17"/>
      <c r="X36" s="17"/>
      <c r="Y36" s="17"/>
      <c r="Z36" s="17"/>
      <c r="AA36" s="17"/>
      <c r="AB36" s="17"/>
      <c r="AC36" s="17"/>
    </row>
    <row r="37" spans="1:29" ht="26.25" customHeight="1" x14ac:dyDescent="0.2">
      <c r="A37" s="290">
        <v>35</v>
      </c>
      <c r="B37" s="530">
        <f>ציוד!B37</f>
        <v>0</v>
      </c>
      <c r="C37" s="311">
        <f>+$AC756</f>
        <v>0</v>
      </c>
      <c r="D37" s="291">
        <f>ציוד!J37</f>
        <v>0</v>
      </c>
      <c r="E37" s="292">
        <f t="shared" si="0"/>
        <v>0</v>
      </c>
      <c r="F37" s="293">
        <f t="shared" si="1"/>
        <v>0</v>
      </c>
      <c r="G37" s="294">
        <f t="shared" si="2"/>
        <v>0</v>
      </c>
      <c r="H37" s="215">
        <f t="shared" si="3"/>
        <v>0</v>
      </c>
      <c r="I37" s="215"/>
      <c r="J37" s="215"/>
      <c r="K37" s="296"/>
      <c r="L37" s="17"/>
      <c r="M37" s="17"/>
      <c r="N37" s="297"/>
      <c r="O37" s="17"/>
      <c r="P37" s="17"/>
      <c r="Q37" s="17"/>
      <c r="R37" s="17"/>
      <c r="S37" s="17"/>
      <c r="T37" s="17"/>
      <c r="U37" s="17"/>
      <c r="V37" s="17"/>
      <c r="W37" s="17"/>
      <c r="X37" s="17"/>
      <c r="Y37" s="17"/>
      <c r="Z37" s="17"/>
      <c r="AA37" s="17"/>
      <c r="AB37" s="17"/>
      <c r="AC37" s="17"/>
    </row>
    <row r="38" spans="1:29" ht="26.25" customHeight="1" x14ac:dyDescent="0.2">
      <c r="A38" s="290">
        <v>36</v>
      </c>
      <c r="B38" s="530">
        <f>ציוד!B38</f>
        <v>0</v>
      </c>
      <c r="C38" s="311">
        <f>+$AC776</f>
        <v>0</v>
      </c>
      <c r="D38" s="291">
        <f>ציוד!J38</f>
        <v>0</v>
      </c>
      <c r="E38" s="292">
        <f t="shared" si="0"/>
        <v>0</v>
      </c>
      <c r="F38" s="293">
        <f t="shared" si="1"/>
        <v>0</v>
      </c>
      <c r="G38" s="294">
        <f t="shared" si="2"/>
        <v>0</v>
      </c>
      <c r="H38" s="215">
        <f t="shared" si="3"/>
        <v>0</v>
      </c>
      <c r="I38" s="215"/>
      <c r="J38" s="215"/>
      <c r="K38" s="296"/>
      <c r="L38" s="17"/>
      <c r="M38" s="17"/>
      <c r="N38" s="297"/>
      <c r="O38" s="17"/>
      <c r="P38" s="17"/>
      <c r="Q38" s="17"/>
      <c r="R38" s="17"/>
      <c r="S38" s="17"/>
      <c r="T38" s="17"/>
      <c r="U38" s="17"/>
      <c r="V38" s="17"/>
      <c r="W38" s="17"/>
      <c r="X38" s="17"/>
      <c r="Y38" s="17"/>
      <c r="Z38" s="17"/>
      <c r="AA38" s="17"/>
      <c r="AB38" s="17"/>
      <c r="AC38" s="17"/>
    </row>
    <row r="39" spans="1:29" ht="26.25" customHeight="1" x14ac:dyDescent="0.2">
      <c r="A39" s="290">
        <v>37</v>
      </c>
      <c r="B39" s="530">
        <f>ציוד!B39</f>
        <v>0</v>
      </c>
      <c r="C39" s="311">
        <f>+$AC796</f>
        <v>0</v>
      </c>
      <c r="D39" s="291">
        <f>ציוד!J39</f>
        <v>0</v>
      </c>
      <c r="E39" s="292">
        <f t="shared" si="0"/>
        <v>0</v>
      </c>
      <c r="F39" s="293">
        <f t="shared" si="1"/>
        <v>0</v>
      </c>
      <c r="G39" s="294">
        <f t="shared" si="2"/>
        <v>0</v>
      </c>
      <c r="H39" s="215">
        <f t="shared" si="3"/>
        <v>0</v>
      </c>
      <c r="I39" s="215"/>
      <c r="J39" s="215"/>
      <c r="K39" s="296"/>
      <c r="L39" s="17"/>
      <c r="M39" s="17"/>
      <c r="N39" s="297"/>
      <c r="O39" s="17"/>
      <c r="P39" s="17"/>
      <c r="Q39" s="17"/>
      <c r="R39" s="17"/>
      <c r="S39" s="17"/>
      <c r="T39" s="17"/>
      <c r="U39" s="17"/>
      <c r="V39" s="17"/>
      <c r="W39" s="17"/>
      <c r="X39" s="17"/>
      <c r="Y39" s="17"/>
      <c r="Z39" s="17"/>
      <c r="AA39" s="17"/>
      <c r="AB39" s="17"/>
      <c r="AC39" s="17"/>
    </row>
    <row r="40" spans="1:29" ht="26.25" customHeight="1" x14ac:dyDescent="0.2">
      <c r="A40" s="290">
        <v>38</v>
      </c>
      <c r="B40" s="530">
        <f>ציוד!B40</f>
        <v>0</v>
      </c>
      <c r="C40" s="311">
        <f>+$AC816</f>
        <v>0</v>
      </c>
      <c r="D40" s="291">
        <f>ציוד!J40</f>
        <v>0</v>
      </c>
      <c r="E40" s="292">
        <f t="shared" si="0"/>
        <v>0</v>
      </c>
      <c r="F40" s="293">
        <f t="shared" si="1"/>
        <v>0</v>
      </c>
      <c r="G40" s="294">
        <f t="shared" si="2"/>
        <v>0</v>
      </c>
      <c r="H40" s="215">
        <f t="shared" si="3"/>
        <v>0</v>
      </c>
      <c r="I40" s="215"/>
      <c r="J40" s="215"/>
      <c r="K40" s="296"/>
      <c r="L40" s="17"/>
      <c r="M40" s="17"/>
      <c r="N40" s="297"/>
      <c r="O40" s="17"/>
      <c r="P40" s="17"/>
      <c r="Q40" s="17"/>
      <c r="R40" s="17"/>
      <c r="S40" s="17"/>
      <c r="T40" s="17"/>
      <c r="U40" s="17"/>
      <c r="V40" s="17"/>
      <c r="W40" s="17"/>
      <c r="X40" s="17"/>
      <c r="Y40" s="17"/>
      <c r="Z40" s="17"/>
      <c r="AA40" s="17"/>
      <c r="AB40" s="17"/>
      <c r="AC40" s="17"/>
    </row>
    <row r="41" spans="1:29" ht="26.25" customHeight="1" x14ac:dyDescent="0.2">
      <c r="A41" s="290">
        <v>39</v>
      </c>
      <c r="B41" s="530">
        <f>ציוד!B41</f>
        <v>0</v>
      </c>
      <c r="C41" s="311">
        <f>+$AC836</f>
        <v>0</v>
      </c>
      <c r="D41" s="291">
        <f>ציוד!J41</f>
        <v>0</v>
      </c>
      <c r="E41" s="292">
        <f t="shared" si="0"/>
        <v>0</v>
      </c>
      <c r="F41" s="293">
        <f t="shared" si="1"/>
        <v>0</v>
      </c>
      <c r="G41" s="294">
        <f t="shared" si="2"/>
        <v>0</v>
      </c>
      <c r="H41" s="215">
        <f t="shared" si="3"/>
        <v>0</v>
      </c>
      <c r="I41" s="215"/>
      <c r="J41" s="215"/>
      <c r="K41" s="296"/>
      <c r="L41" s="17"/>
      <c r="M41" s="17"/>
      <c r="N41" s="297"/>
      <c r="O41" s="17"/>
      <c r="P41" s="17"/>
      <c r="Q41" s="17"/>
      <c r="R41" s="17"/>
      <c r="S41" s="17"/>
      <c r="T41" s="17"/>
      <c r="U41" s="17"/>
      <c r="V41" s="17"/>
      <c r="W41" s="17"/>
      <c r="X41" s="17"/>
      <c r="Y41" s="17"/>
      <c r="Z41" s="17"/>
      <c r="AA41" s="17"/>
      <c r="AB41" s="17"/>
      <c r="AC41" s="17"/>
    </row>
    <row r="42" spans="1:29" ht="26.25" customHeight="1" x14ac:dyDescent="0.2">
      <c r="A42" s="290">
        <v>40</v>
      </c>
      <c r="B42" s="530">
        <f>ציוד!B42</f>
        <v>0</v>
      </c>
      <c r="C42" s="311">
        <f>+$AC856</f>
        <v>0</v>
      </c>
      <c r="D42" s="291">
        <f>ציוד!J42</f>
        <v>0</v>
      </c>
      <c r="E42" s="292">
        <f t="shared" si="0"/>
        <v>0</v>
      </c>
      <c r="F42" s="293">
        <f t="shared" si="1"/>
        <v>0</v>
      </c>
      <c r="G42" s="294">
        <f t="shared" si="2"/>
        <v>0</v>
      </c>
      <c r="H42" s="215">
        <f t="shared" si="3"/>
        <v>0</v>
      </c>
      <c r="I42" s="215"/>
      <c r="J42" s="215"/>
      <c r="K42" s="296"/>
      <c r="L42" s="17"/>
      <c r="M42" s="17"/>
      <c r="N42" s="297"/>
      <c r="O42" s="17"/>
      <c r="P42" s="17"/>
      <c r="Q42" s="17"/>
      <c r="R42" s="17"/>
      <c r="S42" s="17"/>
      <c r="T42" s="17"/>
      <c r="U42" s="17"/>
      <c r="V42" s="17"/>
      <c r="W42" s="17"/>
      <c r="X42" s="17"/>
      <c r="Y42" s="17"/>
      <c r="Z42" s="17"/>
      <c r="AA42" s="17"/>
      <c r="AB42" s="17"/>
      <c r="AC42" s="17"/>
    </row>
    <row r="43" spans="1:29" ht="26.25" customHeight="1" x14ac:dyDescent="0.2">
      <c r="A43" s="290">
        <v>41</v>
      </c>
      <c r="B43" s="530">
        <f>ציוד!B43</f>
        <v>0</v>
      </c>
      <c r="C43" s="311">
        <f>+$AC876</f>
        <v>0</v>
      </c>
      <c r="D43" s="291">
        <f>ציוד!J43</f>
        <v>0</v>
      </c>
      <c r="E43" s="292">
        <f t="shared" si="0"/>
        <v>0</v>
      </c>
      <c r="F43" s="293">
        <f t="shared" si="1"/>
        <v>0</v>
      </c>
      <c r="G43" s="294">
        <f t="shared" si="2"/>
        <v>0</v>
      </c>
      <c r="H43" s="215">
        <f t="shared" si="3"/>
        <v>0</v>
      </c>
      <c r="I43" s="215"/>
      <c r="J43" s="215"/>
      <c r="K43" s="296"/>
      <c r="L43" s="17"/>
      <c r="M43" s="17"/>
      <c r="N43" s="297"/>
      <c r="O43" s="17"/>
      <c r="P43" s="17"/>
      <c r="Q43" s="17"/>
      <c r="R43" s="17"/>
      <c r="S43" s="17"/>
      <c r="T43" s="17"/>
      <c r="U43" s="17"/>
      <c r="V43" s="17"/>
      <c r="W43" s="17"/>
      <c r="X43" s="17"/>
      <c r="Y43" s="17"/>
      <c r="Z43" s="17"/>
      <c r="AA43" s="17"/>
      <c r="AB43" s="17"/>
      <c r="AC43" s="17"/>
    </row>
    <row r="44" spans="1:29" ht="26.25" customHeight="1" x14ac:dyDescent="0.2">
      <c r="A44" s="290">
        <v>42</v>
      </c>
      <c r="B44" s="530">
        <f>ציוד!B44</f>
        <v>0</v>
      </c>
      <c r="C44" s="311">
        <f>+$AC896</f>
        <v>0</v>
      </c>
      <c r="D44" s="291">
        <f>ציוד!J44</f>
        <v>0</v>
      </c>
      <c r="E44" s="292">
        <f t="shared" si="0"/>
        <v>0</v>
      </c>
      <c r="F44" s="293">
        <f t="shared" si="1"/>
        <v>0</v>
      </c>
      <c r="G44" s="294">
        <f t="shared" si="2"/>
        <v>0</v>
      </c>
      <c r="H44" s="215">
        <f t="shared" si="3"/>
        <v>0</v>
      </c>
      <c r="I44" s="215"/>
      <c r="J44" s="215"/>
      <c r="K44" s="296"/>
      <c r="L44" s="17"/>
      <c r="M44" s="17"/>
      <c r="N44" s="297"/>
      <c r="O44" s="17"/>
      <c r="P44" s="17"/>
      <c r="Q44" s="17"/>
      <c r="R44" s="17"/>
      <c r="S44" s="17"/>
      <c r="T44" s="17"/>
      <c r="U44" s="17"/>
      <c r="V44" s="17"/>
      <c r="W44" s="17"/>
      <c r="X44" s="17"/>
      <c r="Y44" s="17"/>
      <c r="Z44" s="17"/>
      <c r="AA44" s="17"/>
      <c r="AB44" s="17"/>
      <c r="AC44" s="17"/>
    </row>
    <row r="45" spans="1:29" ht="26.25" customHeight="1" x14ac:dyDescent="0.2">
      <c r="A45" s="290">
        <v>43</v>
      </c>
      <c r="B45" s="530">
        <f>ציוד!B45</f>
        <v>0</v>
      </c>
      <c r="C45" s="311">
        <f>+$AC916</f>
        <v>0</v>
      </c>
      <c r="D45" s="291">
        <f>ציוד!J45</f>
        <v>0</v>
      </c>
      <c r="E45" s="292">
        <f t="shared" si="0"/>
        <v>0</v>
      </c>
      <c r="F45" s="293">
        <f t="shared" si="1"/>
        <v>0</v>
      </c>
      <c r="G45" s="294">
        <f t="shared" si="2"/>
        <v>0</v>
      </c>
      <c r="H45" s="215">
        <f t="shared" si="3"/>
        <v>0</v>
      </c>
      <c r="I45" s="215"/>
      <c r="J45" s="215"/>
      <c r="K45" s="296"/>
      <c r="L45" s="17"/>
      <c r="M45" s="17"/>
      <c r="N45" s="297"/>
      <c r="O45" s="17"/>
      <c r="P45" s="17"/>
      <c r="Q45" s="17"/>
      <c r="R45" s="17"/>
      <c r="S45" s="17"/>
      <c r="T45" s="17"/>
      <c r="U45" s="17"/>
      <c r="V45" s="17"/>
      <c r="W45" s="17"/>
      <c r="X45" s="17"/>
      <c r="Y45" s="17"/>
      <c r="Z45" s="17"/>
      <c r="AA45" s="17"/>
      <c r="AB45" s="17"/>
      <c r="AC45" s="17"/>
    </row>
    <row r="46" spans="1:29" ht="26.25" customHeight="1" x14ac:dyDescent="0.2">
      <c r="A46" s="290">
        <v>44</v>
      </c>
      <c r="B46" s="530">
        <f>ציוד!B46</f>
        <v>0</v>
      </c>
      <c r="C46" s="311">
        <f>+$AC936</f>
        <v>0</v>
      </c>
      <c r="D46" s="291">
        <f>ציוד!J46</f>
        <v>0</v>
      </c>
      <c r="E46" s="292">
        <f t="shared" si="0"/>
        <v>0</v>
      </c>
      <c r="F46" s="293">
        <f t="shared" si="1"/>
        <v>0</v>
      </c>
      <c r="G46" s="294">
        <f t="shared" si="2"/>
        <v>0</v>
      </c>
      <c r="H46" s="215">
        <f t="shared" si="3"/>
        <v>0</v>
      </c>
      <c r="I46" s="215"/>
      <c r="J46" s="215"/>
      <c r="K46" s="296"/>
      <c r="L46" s="17"/>
      <c r="M46" s="17"/>
      <c r="N46" s="297"/>
      <c r="O46" s="17"/>
      <c r="P46" s="17"/>
      <c r="Q46" s="17"/>
      <c r="R46" s="17"/>
      <c r="S46" s="17"/>
      <c r="T46" s="17"/>
      <c r="U46" s="17"/>
      <c r="V46" s="17"/>
      <c r="W46" s="17"/>
      <c r="X46" s="17"/>
      <c r="Y46" s="17"/>
      <c r="Z46" s="17"/>
      <c r="AA46" s="17"/>
      <c r="AB46" s="17"/>
      <c r="AC46" s="17"/>
    </row>
    <row r="47" spans="1:29" ht="26.25" customHeight="1" x14ac:dyDescent="0.2">
      <c r="A47" s="290">
        <v>45</v>
      </c>
      <c r="B47" s="530">
        <f>ציוד!B47</f>
        <v>0</v>
      </c>
      <c r="C47" s="311">
        <f>+$AC956</f>
        <v>0</v>
      </c>
      <c r="D47" s="291">
        <f>ציוד!J47</f>
        <v>0</v>
      </c>
      <c r="E47" s="292">
        <f t="shared" si="0"/>
        <v>0</v>
      </c>
      <c r="F47" s="293">
        <f t="shared" si="1"/>
        <v>0</v>
      </c>
      <c r="G47" s="294">
        <f t="shared" si="2"/>
        <v>0</v>
      </c>
      <c r="H47" s="215">
        <f t="shared" si="3"/>
        <v>0</v>
      </c>
      <c r="I47" s="215"/>
      <c r="J47" s="215"/>
      <c r="K47" s="296"/>
      <c r="L47" s="17"/>
      <c r="M47" s="17"/>
      <c r="N47" s="297"/>
      <c r="O47" s="17"/>
      <c r="P47" s="17"/>
      <c r="Q47" s="17"/>
      <c r="R47" s="17"/>
      <c r="S47" s="17"/>
      <c r="T47" s="17"/>
      <c r="U47" s="17"/>
      <c r="V47" s="17"/>
      <c r="W47" s="17"/>
      <c r="X47" s="17"/>
      <c r="Y47" s="17"/>
      <c r="Z47" s="17"/>
      <c r="AA47" s="17"/>
      <c r="AB47" s="17"/>
      <c r="AC47" s="17"/>
    </row>
    <row r="48" spans="1:29" ht="26.25" customHeight="1" x14ac:dyDescent="0.2">
      <c r="A48" s="290">
        <v>46</v>
      </c>
      <c r="B48" s="530">
        <f>ציוד!B48</f>
        <v>0</v>
      </c>
      <c r="C48" s="311">
        <f>+$AC976</f>
        <v>0</v>
      </c>
      <c r="D48" s="291">
        <f>ציוד!J48</f>
        <v>0</v>
      </c>
      <c r="E48" s="292">
        <f t="shared" si="0"/>
        <v>0</v>
      </c>
      <c r="F48" s="293">
        <f t="shared" si="1"/>
        <v>0</v>
      </c>
      <c r="G48" s="294">
        <f t="shared" si="2"/>
        <v>0</v>
      </c>
      <c r="H48" s="215">
        <f t="shared" si="3"/>
        <v>0</v>
      </c>
      <c r="I48" s="215"/>
      <c r="J48" s="215"/>
      <c r="K48" s="296"/>
      <c r="L48" s="17"/>
      <c r="M48" s="17"/>
      <c r="N48" s="297"/>
      <c r="O48" s="17"/>
      <c r="P48" s="17"/>
      <c r="Q48" s="17"/>
      <c r="R48" s="17"/>
      <c r="S48" s="17"/>
      <c r="T48" s="17"/>
      <c r="U48" s="17"/>
      <c r="V48" s="17"/>
      <c r="W48" s="17"/>
      <c r="X48" s="17"/>
      <c r="Y48" s="17"/>
      <c r="Z48" s="17"/>
      <c r="AA48" s="17"/>
      <c r="AB48" s="17"/>
      <c r="AC48" s="17"/>
    </row>
    <row r="49" spans="1:29" ht="26.25" customHeight="1" x14ac:dyDescent="0.2">
      <c r="A49" s="290">
        <v>47</v>
      </c>
      <c r="B49" s="530">
        <f>ציוד!B49</f>
        <v>0</v>
      </c>
      <c r="C49" s="311">
        <f>+$AC996</f>
        <v>0</v>
      </c>
      <c r="D49" s="291">
        <f>ציוד!J49</f>
        <v>0</v>
      </c>
      <c r="E49" s="292">
        <f t="shared" si="0"/>
        <v>0</v>
      </c>
      <c r="F49" s="293">
        <f t="shared" si="1"/>
        <v>0</v>
      </c>
      <c r="G49" s="294">
        <f t="shared" si="2"/>
        <v>0</v>
      </c>
      <c r="H49" s="215">
        <f t="shared" si="3"/>
        <v>0</v>
      </c>
      <c r="I49" s="215"/>
      <c r="J49" s="215"/>
      <c r="K49" s="296"/>
      <c r="L49" s="17"/>
      <c r="M49" s="17"/>
      <c r="N49" s="297"/>
      <c r="O49" s="17"/>
      <c r="P49" s="17"/>
      <c r="Q49" s="17"/>
      <c r="R49" s="17"/>
      <c r="S49" s="17"/>
      <c r="T49" s="17"/>
      <c r="U49" s="17"/>
      <c r="V49" s="17"/>
      <c r="W49" s="17"/>
      <c r="X49" s="17"/>
      <c r="Y49" s="17"/>
      <c r="Z49" s="17"/>
      <c r="AA49" s="17"/>
      <c r="AB49" s="17"/>
      <c r="AC49" s="17"/>
    </row>
    <row r="50" spans="1:29" ht="26.25" customHeight="1" x14ac:dyDescent="0.2">
      <c r="A50" s="290">
        <v>48</v>
      </c>
      <c r="B50" s="530">
        <f>ציוד!B50</f>
        <v>0</v>
      </c>
      <c r="C50" s="311">
        <f>+$AC1016</f>
        <v>0</v>
      </c>
      <c r="D50" s="291">
        <f>ציוד!J50</f>
        <v>0</v>
      </c>
      <c r="E50" s="292">
        <f t="shared" si="0"/>
        <v>0</v>
      </c>
      <c r="F50" s="293">
        <f t="shared" si="1"/>
        <v>0</v>
      </c>
      <c r="G50" s="294">
        <f t="shared" si="2"/>
        <v>0</v>
      </c>
      <c r="H50" s="215">
        <f t="shared" si="3"/>
        <v>0</v>
      </c>
      <c r="I50" s="215"/>
      <c r="J50" s="215"/>
      <c r="K50" s="296"/>
      <c r="L50" s="17"/>
      <c r="M50" s="17"/>
      <c r="N50" s="297"/>
      <c r="O50" s="17"/>
      <c r="P50" s="17"/>
      <c r="Q50" s="17"/>
      <c r="R50" s="17"/>
      <c r="S50" s="17"/>
      <c r="T50" s="17"/>
      <c r="U50" s="17"/>
      <c r="V50" s="17"/>
      <c r="W50" s="17"/>
      <c r="X50" s="17"/>
      <c r="Y50" s="17"/>
      <c r="Z50" s="17"/>
      <c r="AA50" s="17"/>
      <c r="AB50" s="17"/>
      <c r="AC50" s="17"/>
    </row>
    <row r="51" spans="1:29" ht="26.25" customHeight="1" x14ac:dyDescent="0.2">
      <c r="A51" s="290">
        <v>49</v>
      </c>
      <c r="B51" s="530">
        <f>ציוד!B51</f>
        <v>0</v>
      </c>
      <c r="C51" s="311">
        <f>+$AC1036</f>
        <v>0</v>
      </c>
      <c r="D51" s="291">
        <f>ציוד!J51</f>
        <v>0</v>
      </c>
      <c r="E51" s="292">
        <f t="shared" si="0"/>
        <v>0</v>
      </c>
      <c r="F51" s="293">
        <f t="shared" si="1"/>
        <v>0</v>
      </c>
      <c r="G51" s="294">
        <f t="shared" si="2"/>
        <v>0</v>
      </c>
      <c r="H51" s="215">
        <f t="shared" si="3"/>
        <v>0</v>
      </c>
      <c r="I51" s="215"/>
      <c r="J51" s="215"/>
      <c r="K51" s="296"/>
      <c r="L51" s="17"/>
      <c r="M51" s="17"/>
      <c r="N51" s="297"/>
      <c r="O51" s="17"/>
      <c r="P51" s="17"/>
      <c r="Q51" s="17"/>
      <c r="R51" s="17"/>
      <c r="S51" s="17"/>
      <c r="T51" s="17"/>
      <c r="U51" s="17"/>
      <c r="V51" s="17"/>
      <c r="W51" s="17"/>
      <c r="X51" s="17"/>
      <c r="Y51" s="17"/>
      <c r="Z51" s="17"/>
      <c r="AA51" s="17"/>
      <c r="AB51" s="17"/>
      <c r="AC51" s="17"/>
    </row>
    <row r="52" spans="1:29" ht="26.25" customHeight="1" x14ac:dyDescent="0.2">
      <c r="A52" s="290">
        <v>50</v>
      </c>
      <c r="B52" s="530">
        <f>ציוד!B52</f>
        <v>0</v>
      </c>
      <c r="C52" s="311">
        <f>+$AC1056</f>
        <v>0</v>
      </c>
      <c r="D52" s="291">
        <f>ציוד!J52</f>
        <v>0</v>
      </c>
      <c r="E52" s="292">
        <f t="shared" si="0"/>
        <v>0</v>
      </c>
      <c r="F52" s="293">
        <f>E52</f>
        <v>0</v>
      </c>
      <c r="G52" s="294">
        <f t="shared" si="2"/>
        <v>0</v>
      </c>
      <c r="H52" s="215">
        <f t="shared" si="3"/>
        <v>0</v>
      </c>
      <c r="I52" s="215"/>
      <c r="J52" s="215"/>
      <c r="K52" s="296"/>
      <c r="L52" s="17"/>
      <c r="M52" s="17"/>
      <c r="N52" s="297"/>
      <c r="O52" s="17"/>
      <c r="P52" s="17"/>
      <c r="Q52" s="17"/>
      <c r="R52" s="17"/>
      <c r="S52" s="17"/>
      <c r="T52" s="17"/>
      <c r="U52" s="17"/>
      <c r="V52" s="17"/>
      <c r="W52" s="17"/>
      <c r="X52" s="17"/>
      <c r="Y52" s="17"/>
      <c r="Z52" s="17"/>
      <c r="AA52" s="17"/>
      <c r="AB52" s="17"/>
      <c r="AC52" s="17"/>
    </row>
    <row r="53" spans="1:29" ht="25.5" customHeight="1" x14ac:dyDescent="0.2">
      <c r="A53" s="298"/>
      <c r="B53" s="531" t="s">
        <v>3</v>
      </c>
      <c r="C53" s="299">
        <f t="shared" ref="C53" si="4">SUM(C3:C52)</f>
        <v>0</v>
      </c>
      <c r="D53" s="299">
        <f>SUM(D3:D52)</f>
        <v>0</v>
      </c>
      <c r="E53" s="299">
        <f>SUM(E3:E52)</f>
        <v>0</v>
      </c>
      <c r="F53" s="300">
        <f>SUM(F3:F52)</f>
        <v>0</v>
      </c>
      <c r="G53" s="295">
        <f>SUM(G3:G52)</f>
        <v>0</v>
      </c>
      <c r="H53" s="295">
        <f t="shared" ref="H53:K53" si="5">SUM(H3:H52)</f>
        <v>0</v>
      </c>
      <c r="I53" s="295">
        <f>SUM(I3:I52)</f>
        <v>0</v>
      </c>
      <c r="J53" s="295">
        <f t="shared" si="5"/>
        <v>0</v>
      </c>
      <c r="K53" s="295">
        <f t="shared" si="5"/>
        <v>0</v>
      </c>
      <c r="L53" s="17"/>
      <c r="M53" s="17"/>
      <c r="N53" s="297"/>
      <c r="O53" s="17"/>
      <c r="P53" s="17"/>
      <c r="Q53" s="17"/>
      <c r="R53" s="17"/>
      <c r="S53" s="17"/>
      <c r="T53" s="17"/>
      <c r="U53" s="17"/>
      <c r="V53" s="17"/>
      <c r="W53" s="17"/>
      <c r="X53" s="17"/>
      <c r="Y53" s="17"/>
      <c r="Z53" s="17"/>
      <c r="AA53" s="17"/>
      <c r="AB53" s="17"/>
      <c r="AC53" s="17"/>
    </row>
    <row r="54" spans="1:29" ht="25.5" customHeight="1" x14ac:dyDescent="0.2">
      <c r="A54" s="301"/>
      <c r="B54" s="531"/>
      <c r="C54" s="302"/>
      <c r="D54" s="302"/>
      <c r="E54" s="302"/>
      <c r="F54" s="300">
        <f>F53*$A$54</f>
        <v>0</v>
      </c>
      <c r="G54" s="295">
        <f>G53*$A$54</f>
        <v>0</v>
      </c>
      <c r="H54" s="295">
        <f t="shared" ref="H54:K54" si="6">H53*$A$54</f>
        <v>0</v>
      </c>
      <c r="I54" s="295">
        <f t="shared" si="6"/>
        <v>0</v>
      </c>
      <c r="J54" s="295">
        <f t="shared" si="6"/>
        <v>0</v>
      </c>
      <c r="K54" s="295">
        <f t="shared" si="6"/>
        <v>0</v>
      </c>
      <c r="L54" s="17"/>
      <c r="M54" s="17"/>
      <c r="N54" s="297"/>
      <c r="O54" s="17"/>
      <c r="P54" s="17"/>
      <c r="Q54" s="17"/>
      <c r="R54" s="17"/>
      <c r="S54" s="17"/>
      <c r="T54" s="17"/>
      <c r="U54" s="17"/>
      <c r="V54" s="17"/>
      <c r="W54" s="17"/>
      <c r="X54" s="17"/>
      <c r="Y54" s="17"/>
      <c r="Z54" s="17"/>
      <c r="AA54" s="17"/>
      <c r="AB54" s="17"/>
      <c r="AC54" s="17"/>
    </row>
    <row r="55" spans="1:29" ht="25.5" customHeight="1" x14ac:dyDescent="0.2">
      <c r="A55" s="298"/>
      <c r="B55" s="531" t="s">
        <v>3</v>
      </c>
      <c r="C55" s="299">
        <f>C53+C54</f>
        <v>0</v>
      </c>
      <c r="D55" s="299">
        <f>D53+D54</f>
        <v>0</v>
      </c>
      <c r="E55" s="299">
        <f>E53+E54</f>
        <v>0</v>
      </c>
      <c r="F55" s="300">
        <f>F53+F54</f>
        <v>0</v>
      </c>
      <c r="G55" s="295">
        <f>G53+G54</f>
        <v>0</v>
      </c>
      <c r="H55" s="295">
        <f t="shared" ref="H55:K55" si="7">H53+H54</f>
        <v>0</v>
      </c>
      <c r="I55" s="295">
        <f t="shared" si="7"/>
        <v>0</v>
      </c>
      <c r="J55" s="295">
        <f t="shared" si="7"/>
        <v>0</v>
      </c>
      <c r="K55" s="295">
        <f t="shared" si="7"/>
        <v>0</v>
      </c>
      <c r="L55" s="17"/>
      <c r="M55" s="17"/>
      <c r="N55" s="297"/>
      <c r="O55" s="17"/>
      <c r="P55" s="17"/>
      <c r="Q55" s="17"/>
      <c r="R55" s="17"/>
      <c r="S55" s="17"/>
      <c r="T55" s="17"/>
      <c r="U55" s="17"/>
      <c r="V55" s="17"/>
      <c r="W55" s="17"/>
      <c r="X55" s="17"/>
      <c r="Y55" s="17"/>
      <c r="Z55" s="17"/>
      <c r="AA55" s="17"/>
      <c r="AB55" s="17"/>
      <c r="AC55" s="17"/>
    </row>
    <row r="56" spans="1:29" s="17" customFormat="1" x14ac:dyDescent="0.2">
      <c r="B56" s="526"/>
      <c r="N56" s="297"/>
    </row>
    <row r="57" spans="1:29" s="17" customFormat="1" x14ac:dyDescent="0.2">
      <c r="B57" s="526"/>
      <c r="N57" s="297"/>
    </row>
    <row r="58" spans="1:29" s="17" customFormat="1" x14ac:dyDescent="0.2">
      <c r="A58" s="94">
        <f>'ראשי-פרטים כלליים וריכוז הוצאות'!F103</f>
        <v>1</v>
      </c>
      <c r="B58" s="526"/>
      <c r="N58" s="297"/>
    </row>
    <row r="59" spans="1:29" s="17" customFormat="1" x14ac:dyDescent="0.2">
      <c r="A59" s="312">
        <f>INDEX('ראשי-פרטים כלליים וריכוז הוצאות'!$N$107:$N$155,A58)</f>
        <v>0.33333333333333331</v>
      </c>
      <c r="B59" s="526"/>
      <c r="N59" s="297"/>
    </row>
    <row r="60" spans="1:29" s="17" customFormat="1" x14ac:dyDescent="0.2">
      <c r="B60" s="526"/>
      <c r="N60" s="297"/>
    </row>
    <row r="61" spans="1:29" s="17" customFormat="1" x14ac:dyDescent="0.2">
      <c r="B61" s="526"/>
      <c r="N61" s="297"/>
    </row>
    <row r="62" spans="1:29" s="17" customFormat="1" ht="18.75" x14ac:dyDescent="0.2">
      <c r="B62" s="532" t="s">
        <v>40</v>
      </c>
      <c r="C62" s="313">
        <f>'ראשי-פרטים כלליים וריכוז הוצאות'!C21:D21</f>
        <v>44652</v>
      </c>
      <c r="D62" s="314" t="s">
        <v>41</v>
      </c>
      <c r="E62" s="313">
        <f>'ראשי-פרטים כלליים וריכוז הוצאות'!E21:F21</f>
        <v>44652</v>
      </c>
      <c r="N62" s="297"/>
    </row>
    <row r="63" spans="1:29" s="17" customFormat="1" ht="13.5" thickBot="1" x14ac:dyDescent="0.25">
      <c r="B63" s="526"/>
      <c r="N63" s="297"/>
    </row>
    <row r="64" spans="1:29" s="17" customFormat="1" ht="12.75" customHeight="1" x14ac:dyDescent="0.2">
      <c r="A64" s="315">
        <v>1</v>
      </c>
      <c r="B64" s="790" t="str">
        <f>+"מספר אסמכתא "&amp;B3&amp;"         חזרה לטבלה "</f>
        <v xml:space="preserve">מספר אסמכתא 0         חזרה לטבלה </v>
      </c>
      <c r="C64" s="765" t="s">
        <v>159</v>
      </c>
      <c r="D64" s="765" t="s">
        <v>34</v>
      </c>
      <c r="E64" s="317" t="s">
        <v>18</v>
      </c>
      <c r="M64" s="315">
        <v>1</v>
      </c>
      <c r="N64" s="790" t="str">
        <f>+"מספר אסמכתא "&amp;$B3&amp;"         חזרה לטבלה "</f>
        <v xml:space="preserve">מספר אסמכתא 0         חזרה לטבלה </v>
      </c>
      <c r="O64" s="765" t="s">
        <v>159</v>
      </c>
      <c r="P64" s="765" t="s">
        <v>34</v>
      </c>
      <c r="Q64" s="767" t="s">
        <v>18</v>
      </c>
      <c r="S64" s="315">
        <v>1</v>
      </c>
      <c r="T64" s="790" t="str">
        <f>+"מספר אסמכתא "&amp;B3&amp;"         חזרה לטבלה "</f>
        <v xml:space="preserve">מספר אסמכתא 0         חזרה לטבלה </v>
      </c>
      <c r="U64" s="765" t="s">
        <v>159</v>
      </c>
      <c r="V64" s="765" t="s">
        <v>34</v>
      </c>
      <c r="W64" s="767" t="s">
        <v>18</v>
      </c>
      <c r="Y64" s="315">
        <v>1</v>
      </c>
      <c r="Z64" s="790" t="str">
        <f>+"מספר אסמכתא "&amp;B3&amp;"         חזרה לטבלה "</f>
        <v xml:space="preserve">מספר אסמכתא 0         חזרה לטבלה </v>
      </c>
      <c r="AA64" s="765" t="s">
        <v>159</v>
      </c>
      <c r="AB64" s="765" t="s">
        <v>34</v>
      </c>
      <c r="AC64" s="767" t="s">
        <v>18</v>
      </c>
    </row>
    <row r="65" spans="1:29" s="17" customFormat="1" ht="25.5" x14ac:dyDescent="0.2">
      <c r="A65" s="318" t="s">
        <v>7</v>
      </c>
      <c r="B65" s="791"/>
      <c r="C65" s="766"/>
      <c r="D65" s="766"/>
      <c r="E65" s="319"/>
      <c r="M65" s="318" t="s">
        <v>23</v>
      </c>
      <c r="N65" s="791"/>
      <c r="O65" s="766"/>
      <c r="P65" s="766"/>
      <c r="Q65" s="792"/>
      <c r="S65" s="318" t="s">
        <v>23</v>
      </c>
      <c r="T65" s="791"/>
      <c r="U65" s="766"/>
      <c r="V65" s="766"/>
      <c r="W65" s="792"/>
      <c r="Y65" s="318" t="s">
        <v>23</v>
      </c>
      <c r="Z65" s="791"/>
      <c r="AA65" s="766"/>
      <c r="AB65" s="766"/>
      <c r="AC65" s="792"/>
    </row>
    <row r="66" spans="1:29" s="17" customFormat="1" x14ac:dyDescent="0.2">
      <c r="A66" s="320">
        <v>1</v>
      </c>
      <c r="B66" s="527"/>
      <c r="C66" s="322"/>
      <c r="D66" s="322"/>
      <c r="E66" s="323"/>
      <c r="M66" s="320">
        <v>12</v>
      </c>
      <c r="N66" s="321"/>
      <c r="O66" s="322"/>
      <c r="P66" s="322"/>
      <c r="Q66" s="323"/>
      <c r="S66" s="320">
        <v>23</v>
      </c>
      <c r="T66" s="321"/>
      <c r="U66" s="322"/>
      <c r="V66" s="322"/>
      <c r="W66" s="323"/>
      <c r="Y66" s="320">
        <v>34</v>
      </c>
      <c r="Z66" s="321"/>
      <c r="AA66" s="322"/>
      <c r="AB66" s="322"/>
      <c r="AC66" s="323"/>
    </row>
    <row r="67" spans="1:29" s="17" customFormat="1" x14ac:dyDescent="0.2">
      <c r="A67" s="320">
        <v>2</v>
      </c>
      <c r="B67" s="527"/>
      <c r="C67" s="322"/>
      <c r="D67" s="322"/>
      <c r="E67" s="323"/>
      <c r="M67" s="320">
        <v>13</v>
      </c>
      <c r="N67" s="321"/>
      <c r="O67" s="322"/>
      <c r="P67" s="322"/>
      <c r="Q67" s="323"/>
      <c r="S67" s="320">
        <v>24</v>
      </c>
      <c r="T67" s="321"/>
      <c r="U67" s="322"/>
      <c r="V67" s="322"/>
      <c r="W67" s="323"/>
      <c r="Y67" s="320">
        <v>35</v>
      </c>
      <c r="Z67" s="321"/>
      <c r="AA67" s="322"/>
      <c r="AB67" s="322"/>
      <c r="AC67" s="323"/>
    </row>
    <row r="68" spans="1:29" s="17" customFormat="1" x14ac:dyDescent="0.2">
      <c r="A68" s="320">
        <v>3</v>
      </c>
      <c r="B68" s="527"/>
      <c r="C68" s="322"/>
      <c r="D68" s="322"/>
      <c r="E68" s="323"/>
      <c r="M68" s="320">
        <v>14</v>
      </c>
      <c r="N68" s="321"/>
      <c r="O68" s="322"/>
      <c r="P68" s="322"/>
      <c r="Q68" s="323"/>
      <c r="S68" s="320">
        <v>25</v>
      </c>
      <c r="T68" s="321"/>
      <c r="U68" s="322"/>
      <c r="V68" s="322"/>
      <c r="W68" s="323"/>
      <c r="Y68" s="320">
        <v>36</v>
      </c>
      <c r="Z68" s="321"/>
      <c r="AA68" s="322"/>
      <c r="AB68" s="322"/>
      <c r="AC68" s="323"/>
    </row>
    <row r="69" spans="1:29" s="17" customFormat="1" x14ac:dyDescent="0.2">
      <c r="A69" s="320">
        <v>4</v>
      </c>
      <c r="B69" s="527"/>
      <c r="C69" s="322"/>
      <c r="D69" s="322"/>
      <c r="E69" s="323"/>
      <c r="M69" s="320">
        <v>15</v>
      </c>
      <c r="N69" s="321"/>
      <c r="O69" s="322"/>
      <c r="P69" s="322"/>
      <c r="Q69" s="323"/>
      <c r="S69" s="320">
        <v>26</v>
      </c>
      <c r="T69" s="321"/>
      <c r="U69" s="322"/>
      <c r="V69" s="322"/>
      <c r="W69" s="323"/>
      <c r="Y69" s="320">
        <v>37</v>
      </c>
      <c r="Z69" s="321"/>
      <c r="AA69" s="322"/>
      <c r="AB69" s="322"/>
      <c r="AC69" s="323"/>
    </row>
    <row r="70" spans="1:29" s="17" customFormat="1" x14ac:dyDescent="0.2">
      <c r="A70" s="320">
        <v>5</v>
      </c>
      <c r="B70" s="527"/>
      <c r="C70" s="322"/>
      <c r="D70" s="322"/>
      <c r="E70" s="323"/>
      <c r="M70" s="320">
        <v>16</v>
      </c>
      <c r="N70" s="321"/>
      <c r="O70" s="322"/>
      <c r="P70" s="322"/>
      <c r="Q70" s="323"/>
      <c r="S70" s="320">
        <v>27</v>
      </c>
      <c r="T70" s="321"/>
      <c r="U70" s="322"/>
      <c r="V70" s="322"/>
      <c r="W70" s="323"/>
      <c r="Y70" s="320">
        <v>38</v>
      </c>
      <c r="Z70" s="321"/>
      <c r="AA70" s="322"/>
      <c r="AB70" s="322"/>
      <c r="AC70" s="323"/>
    </row>
    <row r="71" spans="1:29" s="17" customFormat="1" x14ac:dyDescent="0.2">
      <c r="A71" s="320">
        <v>6</v>
      </c>
      <c r="B71" s="527"/>
      <c r="C71" s="322"/>
      <c r="D71" s="322"/>
      <c r="E71" s="323"/>
      <c r="M71" s="320">
        <v>17</v>
      </c>
      <c r="N71" s="321"/>
      <c r="O71" s="322"/>
      <c r="P71" s="322"/>
      <c r="Q71" s="323"/>
      <c r="S71" s="320">
        <v>28</v>
      </c>
      <c r="T71" s="321"/>
      <c r="U71" s="322"/>
      <c r="V71" s="322"/>
      <c r="W71" s="323"/>
      <c r="Y71" s="320">
        <v>39</v>
      </c>
      <c r="Z71" s="321"/>
      <c r="AA71" s="322"/>
      <c r="AB71" s="322"/>
      <c r="AC71" s="323"/>
    </row>
    <row r="72" spans="1:29" s="17" customFormat="1" x14ac:dyDescent="0.2">
      <c r="A72" s="320">
        <v>7</v>
      </c>
      <c r="B72" s="527"/>
      <c r="C72" s="322"/>
      <c r="D72" s="322"/>
      <c r="E72" s="323"/>
      <c r="M72" s="320">
        <v>18</v>
      </c>
      <c r="N72" s="321"/>
      <c r="O72" s="322"/>
      <c r="P72" s="322"/>
      <c r="Q72" s="323"/>
      <c r="S72" s="320">
        <v>29</v>
      </c>
      <c r="T72" s="321"/>
      <c r="U72" s="322"/>
      <c r="V72" s="322"/>
      <c r="W72" s="323"/>
      <c r="Y72" s="320">
        <v>40</v>
      </c>
      <c r="Z72" s="321"/>
      <c r="AA72" s="322"/>
      <c r="AB72" s="322"/>
      <c r="AC72" s="323"/>
    </row>
    <row r="73" spans="1:29" s="17" customFormat="1" x14ac:dyDescent="0.2">
      <c r="A73" s="320">
        <v>8</v>
      </c>
      <c r="B73" s="527"/>
      <c r="C73" s="322"/>
      <c r="D73" s="322"/>
      <c r="E73" s="323"/>
      <c r="M73" s="320">
        <v>19</v>
      </c>
      <c r="N73" s="321"/>
      <c r="O73" s="322"/>
      <c r="P73" s="322"/>
      <c r="Q73" s="323"/>
      <c r="S73" s="320">
        <v>30</v>
      </c>
      <c r="T73" s="321"/>
      <c r="U73" s="322"/>
      <c r="V73" s="322"/>
      <c r="W73" s="323"/>
      <c r="Y73" s="320">
        <v>41</v>
      </c>
      <c r="Z73" s="321"/>
      <c r="AA73" s="322"/>
      <c r="AB73" s="322"/>
      <c r="AC73" s="323"/>
    </row>
    <row r="74" spans="1:29" s="17" customFormat="1" x14ac:dyDescent="0.2">
      <c r="A74" s="320">
        <v>9</v>
      </c>
      <c r="B74" s="527"/>
      <c r="C74" s="322"/>
      <c r="D74" s="322"/>
      <c r="E74" s="323"/>
      <c r="M74" s="320">
        <v>20</v>
      </c>
      <c r="N74" s="321"/>
      <c r="O74" s="322"/>
      <c r="P74" s="322"/>
      <c r="Q74" s="323"/>
      <c r="S74" s="320">
        <v>31</v>
      </c>
      <c r="T74" s="321"/>
      <c r="U74" s="322"/>
      <c r="V74" s="322"/>
      <c r="W74" s="323"/>
      <c r="Y74" s="320">
        <v>42</v>
      </c>
      <c r="Z74" s="321"/>
      <c r="AA74" s="322"/>
      <c r="AB74" s="322"/>
      <c r="AC74" s="323"/>
    </row>
    <row r="75" spans="1:29" s="17" customFormat="1" x14ac:dyDescent="0.2">
      <c r="A75" s="320">
        <v>10</v>
      </c>
      <c r="B75" s="527"/>
      <c r="C75" s="322"/>
      <c r="D75" s="322"/>
      <c r="E75" s="323"/>
      <c r="M75" s="320">
        <v>21</v>
      </c>
      <c r="N75" s="321"/>
      <c r="O75" s="322"/>
      <c r="P75" s="322"/>
      <c r="Q75" s="323"/>
      <c r="S75" s="320">
        <v>32</v>
      </c>
      <c r="T75" s="321"/>
      <c r="U75" s="322"/>
      <c r="V75" s="322"/>
      <c r="W75" s="323"/>
      <c r="Y75" s="320">
        <v>43</v>
      </c>
      <c r="Z75" s="321"/>
      <c r="AA75" s="322"/>
      <c r="AB75" s="322"/>
      <c r="AC75" s="323"/>
    </row>
    <row r="76" spans="1:29" s="17" customFormat="1" ht="13.5" thickBot="1" x14ac:dyDescent="0.25">
      <c r="A76" s="320">
        <v>11</v>
      </c>
      <c r="B76" s="527"/>
      <c r="C76" s="322"/>
      <c r="D76" s="322"/>
      <c r="E76" s="323"/>
      <c r="M76" s="320">
        <v>22</v>
      </c>
      <c r="N76" s="321"/>
      <c r="O76" s="322"/>
      <c r="P76" s="322"/>
      <c r="Q76" s="323"/>
      <c r="S76" s="320">
        <v>33</v>
      </c>
      <c r="T76" s="321"/>
      <c r="U76" s="322"/>
      <c r="V76" s="322"/>
      <c r="W76" s="323"/>
      <c r="Y76" s="324"/>
      <c r="Z76" s="325" t="s">
        <v>3</v>
      </c>
      <c r="AA76" s="326"/>
      <c r="AB76" s="326"/>
      <c r="AC76" s="327">
        <f>SUM(E66:E76)+SUM(Q66:Q76)+SUM(AC66:AC75)+SUM(W66:W76)</f>
        <v>0</v>
      </c>
    </row>
    <row r="77" spans="1:29" s="17" customFormat="1" x14ac:dyDescent="0.2">
      <c r="B77" s="528"/>
      <c r="C77" s="329"/>
      <c r="D77" s="329"/>
      <c r="E77" s="297"/>
      <c r="N77" s="328"/>
      <c r="O77" s="329"/>
      <c r="P77" s="329"/>
      <c r="Q77" s="297"/>
      <c r="T77" s="328"/>
      <c r="U77" s="329"/>
      <c r="V77" s="329"/>
      <c r="W77" s="297"/>
      <c r="Z77" s="328"/>
      <c r="AA77" s="329"/>
      <c r="AB77" s="329"/>
      <c r="AC77" s="297"/>
    </row>
    <row r="78" spans="1:29" s="17" customFormat="1" x14ac:dyDescent="0.2">
      <c r="B78" s="528"/>
      <c r="C78" s="329"/>
      <c r="D78" s="329"/>
      <c r="E78" s="297"/>
      <c r="N78" s="328"/>
      <c r="O78" s="329"/>
      <c r="P78" s="329"/>
      <c r="Q78" s="297"/>
      <c r="T78" s="328"/>
      <c r="U78" s="329"/>
      <c r="V78" s="329"/>
      <c r="W78" s="297"/>
      <c r="Z78" s="328"/>
      <c r="AA78" s="329"/>
      <c r="AB78" s="329"/>
      <c r="AC78" s="297"/>
    </row>
    <row r="79" spans="1:29" s="17" customFormat="1" x14ac:dyDescent="0.2">
      <c r="B79" s="528"/>
      <c r="C79" s="329"/>
      <c r="D79" s="329"/>
      <c r="E79" s="297"/>
      <c r="N79" s="328"/>
      <c r="O79" s="329"/>
      <c r="P79" s="329"/>
      <c r="Q79" s="297"/>
      <c r="T79" s="328"/>
      <c r="U79" s="329"/>
      <c r="V79" s="329"/>
      <c r="W79" s="297"/>
      <c r="Z79" s="328"/>
      <c r="AA79" s="329"/>
      <c r="AB79" s="329"/>
      <c r="AC79" s="297"/>
    </row>
    <row r="80" spans="1:29" s="17" customFormat="1" x14ac:dyDescent="0.2">
      <c r="B80" s="528"/>
      <c r="C80" s="329"/>
      <c r="D80" s="329"/>
      <c r="E80" s="297"/>
      <c r="N80" s="328"/>
      <c r="O80" s="329"/>
      <c r="P80" s="329"/>
      <c r="Q80" s="297"/>
      <c r="T80" s="328"/>
      <c r="U80" s="329"/>
      <c r="V80" s="329"/>
      <c r="W80" s="297"/>
      <c r="Z80" s="328"/>
      <c r="AA80" s="329"/>
      <c r="AB80" s="329"/>
      <c r="AC80" s="297"/>
    </row>
    <row r="81" spans="1:29" s="17" customFormat="1" x14ac:dyDescent="0.2">
      <c r="B81" s="528"/>
      <c r="C81" s="329"/>
      <c r="D81" s="329"/>
      <c r="E81" s="297"/>
      <c r="N81" s="328"/>
      <c r="O81" s="329"/>
      <c r="P81" s="329"/>
      <c r="Q81" s="297"/>
      <c r="T81" s="328"/>
      <c r="U81" s="329"/>
      <c r="V81" s="329"/>
      <c r="W81" s="297"/>
      <c r="Z81" s="328"/>
      <c r="AA81" s="329"/>
      <c r="AB81" s="329"/>
      <c r="AC81" s="297"/>
    </row>
    <row r="82" spans="1:29" s="17" customFormat="1" x14ac:dyDescent="0.2">
      <c r="B82" s="528"/>
      <c r="C82" s="329"/>
      <c r="D82" s="329"/>
      <c r="E82" s="297"/>
      <c r="N82" s="328"/>
      <c r="O82" s="329"/>
      <c r="P82" s="329"/>
      <c r="Q82" s="297"/>
      <c r="T82" s="328"/>
      <c r="U82" s="329"/>
      <c r="V82" s="329"/>
      <c r="W82" s="297"/>
      <c r="Z82" s="328"/>
      <c r="AA82" s="329"/>
      <c r="AB82" s="329"/>
      <c r="AC82" s="297"/>
    </row>
    <row r="83" spans="1:29" s="17" customFormat="1" ht="13.5" thickBot="1" x14ac:dyDescent="0.25">
      <c r="B83" s="528"/>
      <c r="C83" s="329"/>
      <c r="D83" s="329"/>
      <c r="E83" s="297"/>
      <c r="N83" s="328"/>
      <c r="O83" s="329"/>
      <c r="P83" s="329"/>
      <c r="Q83" s="297"/>
      <c r="T83" s="328"/>
      <c r="U83" s="329"/>
      <c r="V83" s="329"/>
      <c r="W83" s="297"/>
      <c r="Z83" s="328"/>
      <c r="AA83" s="329"/>
      <c r="AB83" s="329"/>
      <c r="AC83" s="297"/>
    </row>
    <row r="84" spans="1:29" s="17" customFormat="1" ht="12.75" customHeight="1" x14ac:dyDescent="0.2">
      <c r="A84" s="315">
        <v>2</v>
      </c>
      <c r="B84" s="790" t="str">
        <f>+"מספר אסמכתא "&amp;B4&amp;"         חזרה לטבלה "</f>
        <v xml:space="preserve">מספר אסמכתא 0         חזרה לטבלה </v>
      </c>
      <c r="C84" s="765" t="s">
        <v>159</v>
      </c>
      <c r="D84" s="765" t="s">
        <v>34</v>
      </c>
      <c r="E84" s="317" t="s">
        <v>18</v>
      </c>
      <c r="M84" s="315">
        <v>2</v>
      </c>
      <c r="N84" s="790" t="str">
        <f>+"מספר אסמכתא "&amp;$B4&amp;"         חזרה לטבלה "</f>
        <v xml:space="preserve">מספר אסמכתא 0         חזרה לטבלה </v>
      </c>
      <c r="O84" s="765" t="s">
        <v>159</v>
      </c>
      <c r="P84" s="765" t="s">
        <v>34</v>
      </c>
      <c r="Q84" s="767" t="s">
        <v>18</v>
      </c>
      <c r="S84" s="315">
        <v>2</v>
      </c>
      <c r="T84" s="790" t="str">
        <f>+"מספר אסמכתא "&amp;B4&amp;"         חזרה לטבלה "</f>
        <v xml:space="preserve">מספר אסמכתא 0         חזרה לטבלה </v>
      </c>
      <c r="U84" s="765" t="s">
        <v>159</v>
      </c>
      <c r="V84" s="765" t="s">
        <v>34</v>
      </c>
      <c r="W84" s="767" t="s">
        <v>18</v>
      </c>
      <c r="Y84" s="315">
        <v>2</v>
      </c>
      <c r="Z84" s="790" t="str">
        <f>+"מספר אסמכתא "&amp;B4&amp;"         חזרה לטבלה "</f>
        <v xml:space="preserve">מספר אסמכתא 0         חזרה לטבלה </v>
      </c>
      <c r="AA84" s="765" t="s">
        <v>159</v>
      </c>
      <c r="AB84" s="765" t="s">
        <v>34</v>
      </c>
      <c r="AC84" s="767" t="s">
        <v>18</v>
      </c>
    </row>
    <row r="85" spans="1:29" s="17" customFormat="1" ht="25.5" x14ac:dyDescent="0.2">
      <c r="A85" s="318" t="s">
        <v>7</v>
      </c>
      <c r="B85" s="791"/>
      <c r="C85" s="766"/>
      <c r="D85" s="766"/>
      <c r="E85" s="319"/>
      <c r="M85" s="318" t="s">
        <v>23</v>
      </c>
      <c r="N85" s="791"/>
      <c r="O85" s="766"/>
      <c r="P85" s="766"/>
      <c r="Q85" s="792"/>
      <c r="S85" s="318" t="s">
        <v>23</v>
      </c>
      <c r="T85" s="791"/>
      <c r="U85" s="766"/>
      <c r="V85" s="766"/>
      <c r="W85" s="792"/>
      <c r="Y85" s="318" t="s">
        <v>23</v>
      </c>
      <c r="Z85" s="791"/>
      <c r="AA85" s="766"/>
      <c r="AB85" s="766"/>
      <c r="AC85" s="792"/>
    </row>
    <row r="86" spans="1:29" s="17" customFormat="1" x14ac:dyDescent="0.2">
      <c r="A86" s="320">
        <v>1</v>
      </c>
      <c r="B86" s="527"/>
      <c r="C86" s="322"/>
      <c r="D86" s="322"/>
      <c r="E86" s="323"/>
      <c r="M86" s="320">
        <v>12</v>
      </c>
      <c r="N86" s="321"/>
      <c r="O86" s="322"/>
      <c r="P86" s="322"/>
      <c r="Q86" s="323"/>
      <c r="S86" s="320">
        <v>23</v>
      </c>
      <c r="T86" s="321"/>
      <c r="U86" s="322"/>
      <c r="V86" s="322"/>
      <c r="W86" s="323"/>
      <c r="Y86" s="320">
        <v>34</v>
      </c>
      <c r="Z86" s="321"/>
      <c r="AA86" s="322"/>
      <c r="AB86" s="322"/>
      <c r="AC86" s="323"/>
    </row>
    <row r="87" spans="1:29" s="17" customFormat="1" x14ac:dyDescent="0.2">
      <c r="A87" s="320">
        <v>2</v>
      </c>
      <c r="B87" s="527"/>
      <c r="C87" s="322"/>
      <c r="D87" s="322"/>
      <c r="E87" s="323"/>
      <c r="M87" s="320">
        <v>13</v>
      </c>
      <c r="N87" s="321"/>
      <c r="O87" s="322"/>
      <c r="P87" s="322"/>
      <c r="Q87" s="323"/>
      <c r="S87" s="320">
        <v>24</v>
      </c>
      <c r="T87" s="321"/>
      <c r="U87" s="322"/>
      <c r="V87" s="322"/>
      <c r="W87" s="323"/>
      <c r="Y87" s="320">
        <v>35</v>
      </c>
      <c r="Z87" s="321"/>
      <c r="AA87" s="322"/>
      <c r="AB87" s="322"/>
      <c r="AC87" s="323"/>
    </row>
    <row r="88" spans="1:29" s="17" customFormat="1" x14ac:dyDescent="0.2">
      <c r="A88" s="320">
        <v>3</v>
      </c>
      <c r="B88" s="527"/>
      <c r="C88" s="322"/>
      <c r="D88" s="322"/>
      <c r="E88" s="323"/>
      <c r="M88" s="320">
        <v>14</v>
      </c>
      <c r="N88" s="321"/>
      <c r="O88" s="322"/>
      <c r="P88" s="322"/>
      <c r="Q88" s="323"/>
      <c r="S88" s="320">
        <v>25</v>
      </c>
      <c r="T88" s="321"/>
      <c r="U88" s="322"/>
      <c r="V88" s="322"/>
      <c r="W88" s="323"/>
      <c r="Y88" s="320">
        <v>36</v>
      </c>
      <c r="Z88" s="321"/>
      <c r="AA88" s="322"/>
      <c r="AB88" s="322"/>
      <c r="AC88" s="323"/>
    </row>
    <row r="89" spans="1:29" s="17" customFormat="1" x14ac:dyDescent="0.2">
      <c r="A89" s="320">
        <v>4</v>
      </c>
      <c r="B89" s="527"/>
      <c r="C89" s="322"/>
      <c r="D89" s="322"/>
      <c r="E89" s="323"/>
      <c r="M89" s="320">
        <v>15</v>
      </c>
      <c r="N89" s="321"/>
      <c r="O89" s="322"/>
      <c r="P89" s="322"/>
      <c r="Q89" s="323"/>
      <c r="S89" s="320">
        <v>26</v>
      </c>
      <c r="T89" s="321"/>
      <c r="U89" s="322"/>
      <c r="V89" s="322"/>
      <c r="W89" s="323"/>
      <c r="Y89" s="320">
        <v>37</v>
      </c>
      <c r="Z89" s="321"/>
      <c r="AA89" s="322"/>
      <c r="AB89" s="322"/>
      <c r="AC89" s="323"/>
    </row>
    <row r="90" spans="1:29" s="17" customFormat="1" x14ac:dyDescent="0.2">
      <c r="A90" s="320">
        <v>5</v>
      </c>
      <c r="B90" s="527"/>
      <c r="C90" s="322"/>
      <c r="D90" s="322"/>
      <c r="E90" s="323"/>
      <c r="M90" s="320">
        <v>16</v>
      </c>
      <c r="N90" s="321"/>
      <c r="O90" s="322"/>
      <c r="P90" s="322"/>
      <c r="Q90" s="323"/>
      <c r="S90" s="320">
        <v>27</v>
      </c>
      <c r="T90" s="321"/>
      <c r="U90" s="322"/>
      <c r="V90" s="322"/>
      <c r="W90" s="323"/>
      <c r="Y90" s="320">
        <v>38</v>
      </c>
      <c r="Z90" s="321"/>
      <c r="AA90" s="322"/>
      <c r="AB90" s="322"/>
      <c r="AC90" s="323"/>
    </row>
    <row r="91" spans="1:29" s="17" customFormat="1" x14ac:dyDescent="0.2">
      <c r="A91" s="320">
        <v>6</v>
      </c>
      <c r="B91" s="527"/>
      <c r="C91" s="322"/>
      <c r="D91" s="322"/>
      <c r="E91" s="323"/>
      <c r="M91" s="320">
        <v>17</v>
      </c>
      <c r="N91" s="321"/>
      <c r="O91" s="322"/>
      <c r="P91" s="322"/>
      <c r="Q91" s="323"/>
      <c r="S91" s="320">
        <v>28</v>
      </c>
      <c r="T91" s="321"/>
      <c r="U91" s="322"/>
      <c r="V91" s="322"/>
      <c r="W91" s="323"/>
      <c r="Y91" s="320">
        <v>39</v>
      </c>
      <c r="Z91" s="321"/>
      <c r="AA91" s="322"/>
      <c r="AB91" s="322"/>
      <c r="AC91" s="323"/>
    </row>
    <row r="92" spans="1:29" s="17" customFormat="1" x14ac:dyDescent="0.2">
      <c r="A92" s="320">
        <v>7</v>
      </c>
      <c r="B92" s="527"/>
      <c r="C92" s="322"/>
      <c r="D92" s="322"/>
      <c r="E92" s="323"/>
      <c r="M92" s="320">
        <v>18</v>
      </c>
      <c r="N92" s="321"/>
      <c r="O92" s="322"/>
      <c r="P92" s="322"/>
      <c r="Q92" s="323"/>
      <c r="S92" s="320">
        <v>29</v>
      </c>
      <c r="T92" s="321"/>
      <c r="U92" s="322"/>
      <c r="V92" s="322"/>
      <c r="W92" s="323"/>
      <c r="Y92" s="320">
        <v>40</v>
      </c>
      <c r="Z92" s="321"/>
      <c r="AA92" s="322"/>
      <c r="AB92" s="322"/>
      <c r="AC92" s="323"/>
    </row>
    <row r="93" spans="1:29" s="17" customFormat="1" x14ac:dyDescent="0.2">
      <c r="A93" s="320">
        <v>8</v>
      </c>
      <c r="B93" s="527"/>
      <c r="C93" s="322"/>
      <c r="D93" s="322"/>
      <c r="E93" s="323"/>
      <c r="M93" s="320">
        <v>19</v>
      </c>
      <c r="N93" s="321"/>
      <c r="O93" s="322"/>
      <c r="P93" s="322"/>
      <c r="Q93" s="323"/>
      <c r="S93" s="320">
        <v>30</v>
      </c>
      <c r="T93" s="321"/>
      <c r="U93" s="322"/>
      <c r="V93" s="322"/>
      <c r="W93" s="323"/>
      <c r="Y93" s="320">
        <v>41</v>
      </c>
      <c r="Z93" s="321"/>
      <c r="AA93" s="322"/>
      <c r="AB93" s="322"/>
      <c r="AC93" s="323"/>
    </row>
    <row r="94" spans="1:29" s="17" customFormat="1" x14ac:dyDescent="0.2">
      <c r="A94" s="320">
        <v>9</v>
      </c>
      <c r="B94" s="527"/>
      <c r="C94" s="322"/>
      <c r="D94" s="322"/>
      <c r="E94" s="323"/>
      <c r="M94" s="320">
        <v>20</v>
      </c>
      <c r="N94" s="321"/>
      <c r="O94" s="322"/>
      <c r="P94" s="322"/>
      <c r="Q94" s="323"/>
      <c r="S94" s="320">
        <v>31</v>
      </c>
      <c r="T94" s="321"/>
      <c r="U94" s="322"/>
      <c r="V94" s="322"/>
      <c r="W94" s="323"/>
      <c r="Y94" s="320">
        <v>42</v>
      </c>
      <c r="Z94" s="321"/>
      <c r="AA94" s="322"/>
      <c r="AB94" s="322"/>
      <c r="AC94" s="323"/>
    </row>
    <row r="95" spans="1:29" s="17" customFormat="1" x14ac:dyDescent="0.2">
      <c r="A95" s="320">
        <v>10</v>
      </c>
      <c r="B95" s="527"/>
      <c r="C95" s="322"/>
      <c r="D95" s="322"/>
      <c r="E95" s="323"/>
      <c r="M95" s="320">
        <v>21</v>
      </c>
      <c r="N95" s="321"/>
      <c r="O95" s="322"/>
      <c r="P95" s="322"/>
      <c r="Q95" s="323"/>
      <c r="S95" s="320">
        <v>32</v>
      </c>
      <c r="T95" s="321"/>
      <c r="U95" s="322"/>
      <c r="V95" s="322"/>
      <c r="W95" s="323"/>
      <c r="Y95" s="320">
        <v>43</v>
      </c>
      <c r="Z95" s="321"/>
      <c r="AA95" s="322"/>
      <c r="AB95" s="322"/>
      <c r="AC95" s="323"/>
    </row>
    <row r="96" spans="1:29" s="17" customFormat="1" ht="13.5" thickBot="1" x14ac:dyDescent="0.25">
      <c r="A96" s="320">
        <v>11</v>
      </c>
      <c r="B96" s="527"/>
      <c r="C96" s="322"/>
      <c r="D96" s="322"/>
      <c r="E96" s="323"/>
      <c r="M96" s="320">
        <v>22</v>
      </c>
      <c r="N96" s="321"/>
      <c r="O96" s="322"/>
      <c r="P96" s="322"/>
      <c r="Q96" s="323"/>
      <c r="S96" s="320">
        <v>33</v>
      </c>
      <c r="T96" s="321"/>
      <c r="U96" s="322"/>
      <c r="V96" s="322"/>
      <c r="W96" s="323"/>
      <c r="Y96" s="324"/>
      <c r="Z96" s="325" t="s">
        <v>3</v>
      </c>
      <c r="AA96" s="326"/>
      <c r="AB96" s="326"/>
      <c r="AC96" s="330">
        <f>SUM(E86:E96)+SUM(Q86:Q96)+SUM(AC86:AC95)+SUM(W86:W96)</f>
        <v>0</v>
      </c>
    </row>
    <row r="97" spans="1:29" s="17" customFormat="1" x14ac:dyDescent="0.2">
      <c r="B97" s="528"/>
      <c r="C97" s="329"/>
      <c r="D97" s="329"/>
      <c r="E97" s="297"/>
      <c r="N97" s="328"/>
      <c r="O97" s="329"/>
      <c r="P97" s="329"/>
      <c r="Q97" s="297"/>
      <c r="T97" s="328"/>
      <c r="U97" s="329"/>
      <c r="V97" s="329"/>
      <c r="W97" s="297"/>
      <c r="Z97" s="328"/>
      <c r="AA97" s="329"/>
      <c r="AB97" s="329"/>
      <c r="AC97" s="297"/>
    </row>
    <row r="98" spans="1:29" s="17" customFormat="1" x14ac:dyDescent="0.2">
      <c r="B98" s="528"/>
      <c r="C98" s="329"/>
      <c r="D98" s="329"/>
      <c r="E98" s="297"/>
      <c r="N98" s="328"/>
      <c r="O98" s="329"/>
      <c r="P98" s="329"/>
      <c r="Q98" s="297"/>
      <c r="T98" s="328"/>
      <c r="U98" s="329"/>
      <c r="V98" s="329"/>
      <c r="W98" s="297"/>
      <c r="Z98" s="328"/>
      <c r="AA98" s="329"/>
      <c r="AB98" s="329"/>
      <c r="AC98" s="297"/>
    </row>
    <row r="99" spans="1:29" s="17" customFormat="1" x14ac:dyDescent="0.2">
      <c r="B99" s="528"/>
      <c r="C99" s="329"/>
      <c r="D99" s="329"/>
      <c r="E99" s="297"/>
      <c r="N99" s="328"/>
      <c r="O99" s="329"/>
      <c r="P99" s="329"/>
      <c r="Q99" s="297"/>
      <c r="T99" s="328"/>
      <c r="U99" s="329"/>
      <c r="V99" s="329"/>
      <c r="W99" s="297"/>
      <c r="Z99" s="328"/>
      <c r="AA99" s="329"/>
      <c r="AB99" s="329"/>
      <c r="AC99" s="297"/>
    </row>
    <row r="100" spans="1:29" s="17" customFormat="1" x14ac:dyDescent="0.2">
      <c r="B100" s="528"/>
      <c r="C100" s="329"/>
      <c r="D100" s="329"/>
      <c r="E100" s="297"/>
      <c r="N100" s="328"/>
      <c r="O100" s="329"/>
      <c r="P100" s="329"/>
      <c r="Q100" s="297"/>
      <c r="T100" s="328"/>
      <c r="U100" s="329"/>
      <c r="V100" s="329"/>
      <c r="W100" s="297"/>
      <c r="Z100" s="328"/>
      <c r="AA100" s="329"/>
      <c r="AB100" s="329"/>
      <c r="AC100" s="297"/>
    </row>
    <row r="101" spans="1:29" s="17" customFormat="1" x14ac:dyDescent="0.2">
      <c r="B101" s="528"/>
      <c r="C101" s="329"/>
      <c r="D101" s="329"/>
      <c r="E101" s="297"/>
      <c r="N101" s="328"/>
      <c r="O101" s="329"/>
      <c r="P101" s="329"/>
      <c r="Q101" s="297"/>
      <c r="T101" s="328"/>
      <c r="U101" s="329"/>
      <c r="V101" s="329"/>
      <c r="W101" s="297"/>
      <c r="Z101" s="328"/>
      <c r="AA101" s="329"/>
      <c r="AB101" s="329"/>
      <c r="AC101" s="297"/>
    </row>
    <row r="102" spans="1:29" s="17" customFormat="1" x14ac:dyDescent="0.2">
      <c r="B102" s="528"/>
      <c r="C102" s="329"/>
      <c r="D102" s="329"/>
      <c r="E102" s="297"/>
      <c r="N102" s="328"/>
      <c r="O102" s="329"/>
      <c r="P102" s="329"/>
      <c r="Q102" s="297"/>
      <c r="T102" s="328"/>
      <c r="U102" s="329"/>
      <c r="V102" s="329"/>
      <c r="W102" s="297"/>
      <c r="Z102" s="328"/>
      <c r="AA102" s="329"/>
      <c r="AB102" s="329"/>
      <c r="AC102" s="297"/>
    </row>
    <row r="103" spans="1:29" s="17" customFormat="1" ht="13.5" thickBot="1" x14ac:dyDescent="0.25">
      <c r="B103" s="528"/>
      <c r="C103" s="329"/>
      <c r="D103" s="329"/>
      <c r="E103" s="297"/>
      <c r="N103" s="328"/>
      <c r="O103" s="329"/>
      <c r="P103" s="329"/>
      <c r="Q103" s="297"/>
      <c r="T103" s="328"/>
      <c r="U103" s="329"/>
      <c r="V103" s="329"/>
      <c r="W103" s="297"/>
      <c r="Z103" s="328"/>
      <c r="AA103" s="329"/>
      <c r="AB103" s="329"/>
      <c r="AC103" s="297"/>
    </row>
    <row r="104" spans="1:29" s="17" customFormat="1" ht="12.75" customHeight="1" x14ac:dyDescent="0.2">
      <c r="A104" s="315">
        <v>3</v>
      </c>
      <c r="B104" s="790" t="str">
        <f>+"מספר אסמכתא "&amp;B5&amp;"         חזרה לטבלה "</f>
        <v xml:space="preserve">מספר אסמכתא 0         חזרה לטבלה </v>
      </c>
      <c r="C104" s="765" t="s">
        <v>159</v>
      </c>
      <c r="D104" s="765" t="s">
        <v>34</v>
      </c>
      <c r="E104" s="317" t="s">
        <v>18</v>
      </c>
      <c r="M104" s="315">
        <v>3</v>
      </c>
      <c r="N104" s="790" t="str">
        <f>+"מספר אסמכתא "&amp;B5&amp;"         חזרה לטבלה "</f>
        <v xml:space="preserve">מספר אסמכתא 0         חזרה לטבלה </v>
      </c>
      <c r="O104" s="765" t="s">
        <v>159</v>
      </c>
      <c r="P104" s="765" t="s">
        <v>34</v>
      </c>
      <c r="Q104" s="767" t="s">
        <v>18</v>
      </c>
      <c r="S104" s="315">
        <v>3</v>
      </c>
      <c r="T104" s="790" t="str">
        <f>+"מספר אסמכתא "&amp;B5&amp;"         חזרה לטבלה "</f>
        <v xml:space="preserve">מספר אסמכתא 0         חזרה לטבלה </v>
      </c>
      <c r="U104" s="765" t="s">
        <v>159</v>
      </c>
      <c r="V104" s="765" t="s">
        <v>34</v>
      </c>
      <c r="W104" s="767" t="s">
        <v>18</v>
      </c>
      <c r="Y104" s="315">
        <v>3</v>
      </c>
      <c r="Z104" s="790" t="str">
        <f>+"מספר אסמכתא "&amp;B5&amp;"         חזרה לטבלה "</f>
        <v xml:space="preserve">מספר אסמכתא 0         חזרה לטבלה </v>
      </c>
      <c r="AA104" s="765" t="s">
        <v>159</v>
      </c>
      <c r="AB104" s="765" t="s">
        <v>34</v>
      </c>
      <c r="AC104" s="767" t="s">
        <v>18</v>
      </c>
    </row>
    <row r="105" spans="1:29" s="17" customFormat="1" ht="25.5" x14ac:dyDescent="0.2">
      <c r="A105" s="318" t="s">
        <v>7</v>
      </c>
      <c r="B105" s="791"/>
      <c r="C105" s="766"/>
      <c r="D105" s="766"/>
      <c r="E105" s="319"/>
      <c r="M105" s="318" t="s">
        <v>23</v>
      </c>
      <c r="N105" s="791"/>
      <c r="O105" s="766"/>
      <c r="P105" s="766"/>
      <c r="Q105" s="792"/>
      <c r="S105" s="318" t="s">
        <v>23</v>
      </c>
      <c r="T105" s="791"/>
      <c r="U105" s="766"/>
      <c r="V105" s="766"/>
      <c r="W105" s="792"/>
      <c r="Y105" s="318" t="s">
        <v>23</v>
      </c>
      <c r="Z105" s="791"/>
      <c r="AA105" s="766"/>
      <c r="AB105" s="766"/>
      <c r="AC105" s="792"/>
    </row>
    <row r="106" spans="1:29" s="17" customFormat="1" x14ac:dyDescent="0.2">
      <c r="A106" s="320">
        <v>1</v>
      </c>
      <c r="B106" s="527"/>
      <c r="C106" s="322"/>
      <c r="D106" s="322"/>
      <c r="E106" s="323"/>
      <c r="M106" s="320">
        <v>12</v>
      </c>
      <c r="N106" s="321"/>
      <c r="O106" s="322"/>
      <c r="P106" s="322"/>
      <c r="Q106" s="323"/>
      <c r="S106" s="320">
        <v>23</v>
      </c>
      <c r="T106" s="321"/>
      <c r="U106" s="322"/>
      <c r="V106" s="322"/>
      <c r="W106" s="323"/>
      <c r="Y106" s="320">
        <v>34</v>
      </c>
      <c r="Z106" s="321"/>
      <c r="AA106" s="322"/>
      <c r="AB106" s="322"/>
      <c r="AC106" s="323"/>
    </row>
    <row r="107" spans="1:29" s="17" customFormat="1" x14ac:dyDescent="0.2">
      <c r="A107" s="320">
        <v>2</v>
      </c>
      <c r="B107" s="527"/>
      <c r="C107" s="322"/>
      <c r="D107" s="322"/>
      <c r="E107" s="323"/>
      <c r="M107" s="320">
        <v>13</v>
      </c>
      <c r="N107" s="321"/>
      <c r="O107" s="322"/>
      <c r="P107" s="322"/>
      <c r="Q107" s="323"/>
      <c r="S107" s="320">
        <v>24</v>
      </c>
      <c r="T107" s="321"/>
      <c r="U107" s="322"/>
      <c r="V107" s="322"/>
      <c r="W107" s="323"/>
      <c r="Y107" s="320">
        <v>35</v>
      </c>
      <c r="Z107" s="321"/>
      <c r="AA107" s="322"/>
      <c r="AB107" s="322"/>
      <c r="AC107" s="323"/>
    </row>
    <row r="108" spans="1:29" s="17" customFormat="1" x14ac:dyDescent="0.2">
      <c r="A108" s="320">
        <v>3</v>
      </c>
      <c r="B108" s="527"/>
      <c r="C108" s="322"/>
      <c r="D108" s="322"/>
      <c r="E108" s="323"/>
      <c r="M108" s="320">
        <v>14</v>
      </c>
      <c r="N108" s="321"/>
      <c r="O108" s="322"/>
      <c r="P108" s="322"/>
      <c r="Q108" s="323"/>
      <c r="S108" s="320">
        <v>25</v>
      </c>
      <c r="T108" s="321"/>
      <c r="U108" s="322"/>
      <c r="V108" s="322"/>
      <c r="W108" s="323"/>
      <c r="Y108" s="320">
        <v>36</v>
      </c>
      <c r="Z108" s="321"/>
      <c r="AA108" s="322"/>
      <c r="AB108" s="322"/>
      <c r="AC108" s="323"/>
    </row>
    <row r="109" spans="1:29" s="17" customFormat="1" x14ac:dyDescent="0.2">
      <c r="A109" s="320">
        <v>4</v>
      </c>
      <c r="B109" s="527"/>
      <c r="C109" s="322"/>
      <c r="D109" s="322"/>
      <c r="E109" s="323"/>
      <c r="M109" s="320">
        <v>15</v>
      </c>
      <c r="N109" s="321"/>
      <c r="O109" s="322"/>
      <c r="P109" s="322"/>
      <c r="Q109" s="323"/>
      <c r="S109" s="320">
        <v>26</v>
      </c>
      <c r="T109" s="321"/>
      <c r="U109" s="322"/>
      <c r="V109" s="322"/>
      <c r="W109" s="323"/>
      <c r="Y109" s="320">
        <v>37</v>
      </c>
      <c r="Z109" s="321"/>
      <c r="AA109" s="322"/>
      <c r="AB109" s="322"/>
      <c r="AC109" s="323"/>
    </row>
    <row r="110" spans="1:29" s="17" customFormat="1" x14ac:dyDescent="0.2">
      <c r="A110" s="320">
        <v>5</v>
      </c>
      <c r="B110" s="527"/>
      <c r="C110" s="322"/>
      <c r="D110" s="322"/>
      <c r="E110" s="323"/>
      <c r="M110" s="320">
        <v>16</v>
      </c>
      <c r="N110" s="321"/>
      <c r="O110" s="322"/>
      <c r="P110" s="322"/>
      <c r="Q110" s="323"/>
      <c r="S110" s="320">
        <v>27</v>
      </c>
      <c r="T110" s="321"/>
      <c r="U110" s="322"/>
      <c r="V110" s="322"/>
      <c r="W110" s="323"/>
      <c r="Y110" s="320">
        <v>38</v>
      </c>
      <c r="Z110" s="321"/>
      <c r="AA110" s="322"/>
      <c r="AB110" s="322"/>
      <c r="AC110" s="323"/>
    </row>
    <row r="111" spans="1:29" s="17" customFormat="1" x14ac:dyDescent="0.2">
      <c r="A111" s="320">
        <v>6</v>
      </c>
      <c r="B111" s="527"/>
      <c r="C111" s="322"/>
      <c r="D111" s="322"/>
      <c r="E111" s="323"/>
      <c r="M111" s="320">
        <v>17</v>
      </c>
      <c r="N111" s="321"/>
      <c r="O111" s="322"/>
      <c r="P111" s="322"/>
      <c r="Q111" s="323"/>
      <c r="S111" s="320">
        <v>28</v>
      </c>
      <c r="T111" s="321"/>
      <c r="U111" s="322"/>
      <c r="V111" s="322"/>
      <c r="W111" s="323"/>
      <c r="Y111" s="320">
        <v>39</v>
      </c>
      <c r="Z111" s="321"/>
      <c r="AA111" s="322"/>
      <c r="AB111" s="322"/>
      <c r="AC111" s="323"/>
    </row>
    <row r="112" spans="1:29" s="17" customFormat="1" x14ac:dyDescent="0.2">
      <c r="A112" s="320">
        <v>7</v>
      </c>
      <c r="B112" s="527"/>
      <c r="C112" s="322"/>
      <c r="D112" s="322"/>
      <c r="E112" s="323"/>
      <c r="M112" s="320">
        <v>18</v>
      </c>
      <c r="N112" s="321"/>
      <c r="O112" s="322"/>
      <c r="P112" s="322"/>
      <c r="Q112" s="323"/>
      <c r="S112" s="320">
        <v>29</v>
      </c>
      <c r="T112" s="321"/>
      <c r="U112" s="322"/>
      <c r="V112" s="322"/>
      <c r="W112" s="323"/>
      <c r="Y112" s="320">
        <v>40</v>
      </c>
      <c r="Z112" s="321"/>
      <c r="AA112" s="322"/>
      <c r="AB112" s="322"/>
      <c r="AC112" s="323"/>
    </row>
    <row r="113" spans="1:29" s="17" customFormat="1" x14ac:dyDescent="0.2">
      <c r="A113" s="320">
        <v>8</v>
      </c>
      <c r="B113" s="527"/>
      <c r="C113" s="322"/>
      <c r="D113" s="322"/>
      <c r="E113" s="323"/>
      <c r="M113" s="320">
        <v>19</v>
      </c>
      <c r="N113" s="321"/>
      <c r="O113" s="322"/>
      <c r="P113" s="322"/>
      <c r="Q113" s="323"/>
      <c r="S113" s="320">
        <v>30</v>
      </c>
      <c r="T113" s="321"/>
      <c r="U113" s="322"/>
      <c r="V113" s="322"/>
      <c r="W113" s="323"/>
      <c r="Y113" s="320">
        <v>41</v>
      </c>
      <c r="Z113" s="321"/>
      <c r="AA113" s="322"/>
      <c r="AB113" s="322"/>
      <c r="AC113" s="323"/>
    </row>
    <row r="114" spans="1:29" s="17" customFormat="1" x14ac:dyDescent="0.2">
      <c r="A114" s="320">
        <v>9</v>
      </c>
      <c r="B114" s="527"/>
      <c r="C114" s="322"/>
      <c r="D114" s="322"/>
      <c r="E114" s="323"/>
      <c r="M114" s="320">
        <v>20</v>
      </c>
      <c r="N114" s="321"/>
      <c r="O114" s="322"/>
      <c r="P114" s="322"/>
      <c r="Q114" s="323"/>
      <c r="S114" s="320">
        <v>31</v>
      </c>
      <c r="T114" s="321"/>
      <c r="U114" s="322"/>
      <c r="V114" s="322"/>
      <c r="W114" s="323"/>
      <c r="Y114" s="320">
        <v>42</v>
      </c>
      <c r="Z114" s="321"/>
      <c r="AA114" s="322"/>
      <c r="AB114" s="322"/>
      <c r="AC114" s="323"/>
    </row>
    <row r="115" spans="1:29" s="17" customFormat="1" x14ac:dyDescent="0.2">
      <c r="A115" s="320">
        <v>10</v>
      </c>
      <c r="B115" s="527"/>
      <c r="C115" s="322"/>
      <c r="D115" s="322"/>
      <c r="E115" s="323"/>
      <c r="M115" s="320">
        <v>21</v>
      </c>
      <c r="N115" s="321"/>
      <c r="O115" s="322"/>
      <c r="P115" s="322"/>
      <c r="Q115" s="323"/>
      <c r="S115" s="320">
        <v>32</v>
      </c>
      <c r="T115" s="321"/>
      <c r="U115" s="322"/>
      <c r="V115" s="322"/>
      <c r="W115" s="323"/>
      <c r="Y115" s="320">
        <v>43</v>
      </c>
      <c r="Z115" s="321"/>
      <c r="AA115" s="322"/>
      <c r="AB115" s="322"/>
      <c r="AC115" s="323"/>
    </row>
    <row r="116" spans="1:29" s="17" customFormat="1" ht="13.5" thickBot="1" x14ac:dyDescent="0.25">
      <c r="A116" s="320">
        <v>11</v>
      </c>
      <c r="B116" s="527"/>
      <c r="C116" s="322"/>
      <c r="D116" s="322"/>
      <c r="E116" s="323"/>
      <c r="M116" s="320">
        <v>22</v>
      </c>
      <c r="N116" s="321"/>
      <c r="O116" s="322"/>
      <c r="P116" s="322"/>
      <c r="Q116" s="323"/>
      <c r="S116" s="320">
        <v>33</v>
      </c>
      <c r="T116" s="321"/>
      <c r="U116" s="322"/>
      <c r="V116" s="322"/>
      <c r="W116" s="323"/>
      <c r="Y116" s="324"/>
      <c r="Z116" s="325" t="s">
        <v>3</v>
      </c>
      <c r="AA116" s="326"/>
      <c r="AB116" s="326"/>
      <c r="AC116" s="327">
        <f>SUM(E106:E116)+SUM(Q106:Q116)+SUM(AC106:AC115)+SUM(W106:W116)</f>
        <v>0</v>
      </c>
    </row>
    <row r="117" spans="1:29" s="17" customFormat="1" x14ac:dyDescent="0.2">
      <c r="B117" s="528"/>
      <c r="C117" s="329"/>
      <c r="D117" s="329"/>
      <c r="E117" s="297"/>
      <c r="N117" s="328"/>
      <c r="O117" s="329"/>
      <c r="P117" s="329"/>
      <c r="Q117" s="297"/>
      <c r="T117" s="328"/>
      <c r="U117" s="329"/>
      <c r="V117" s="329"/>
      <c r="W117" s="297"/>
      <c r="Z117" s="328"/>
      <c r="AA117" s="329"/>
      <c r="AB117" s="329"/>
      <c r="AC117" s="297"/>
    </row>
    <row r="118" spans="1:29" s="17" customFormat="1" x14ac:dyDescent="0.2">
      <c r="B118" s="528"/>
      <c r="C118" s="329"/>
      <c r="D118" s="329"/>
      <c r="E118" s="297"/>
      <c r="N118" s="328"/>
      <c r="O118" s="329"/>
      <c r="P118" s="329"/>
      <c r="Q118" s="297"/>
      <c r="T118" s="328"/>
      <c r="U118" s="329"/>
      <c r="V118" s="329"/>
      <c r="W118" s="297"/>
      <c r="Z118" s="328"/>
      <c r="AA118" s="329"/>
      <c r="AB118" s="329"/>
      <c r="AC118" s="297"/>
    </row>
    <row r="119" spans="1:29" s="17" customFormat="1" x14ac:dyDescent="0.2">
      <c r="B119" s="528"/>
      <c r="C119" s="329"/>
      <c r="D119" s="329"/>
      <c r="E119" s="297"/>
      <c r="N119" s="328"/>
      <c r="O119" s="329"/>
      <c r="P119" s="329"/>
      <c r="Q119" s="297"/>
      <c r="T119" s="328"/>
      <c r="U119" s="329"/>
      <c r="V119" s="329"/>
      <c r="W119" s="297"/>
      <c r="Z119" s="328"/>
      <c r="AA119" s="329"/>
      <c r="AB119" s="329"/>
      <c r="AC119" s="297"/>
    </row>
    <row r="120" spans="1:29" s="17" customFormat="1" x14ac:dyDescent="0.2">
      <c r="B120" s="528"/>
      <c r="C120" s="329"/>
      <c r="D120" s="329"/>
      <c r="E120" s="297"/>
      <c r="N120" s="328"/>
      <c r="O120" s="329"/>
      <c r="P120" s="329"/>
      <c r="Q120" s="297"/>
      <c r="T120" s="328"/>
      <c r="U120" s="329"/>
      <c r="V120" s="329"/>
      <c r="W120" s="297"/>
      <c r="Z120" s="328"/>
      <c r="AA120" s="329"/>
      <c r="AB120" s="329"/>
      <c r="AC120" s="297"/>
    </row>
    <row r="121" spans="1:29" s="17" customFormat="1" x14ac:dyDescent="0.2">
      <c r="B121" s="528"/>
      <c r="C121" s="329"/>
      <c r="D121" s="329"/>
      <c r="E121" s="297"/>
      <c r="N121" s="328"/>
      <c r="O121" s="329"/>
      <c r="P121" s="329"/>
      <c r="Q121" s="297"/>
      <c r="T121" s="328"/>
      <c r="U121" s="329"/>
      <c r="V121" s="329"/>
      <c r="W121" s="297"/>
      <c r="Z121" s="328"/>
      <c r="AA121" s="329"/>
      <c r="AB121" s="329"/>
      <c r="AC121" s="297"/>
    </row>
    <row r="122" spans="1:29" s="17" customFormat="1" x14ac:dyDescent="0.2">
      <c r="B122" s="528"/>
      <c r="C122" s="329"/>
      <c r="D122" s="329"/>
      <c r="E122" s="297"/>
      <c r="N122" s="328"/>
      <c r="O122" s="329"/>
      <c r="P122" s="329"/>
      <c r="Q122" s="297"/>
      <c r="T122" s="328"/>
      <c r="U122" s="329"/>
      <c r="V122" s="329"/>
      <c r="W122" s="297"/>
      <c r="Z122" s="328"/>
      <c r="AA122" s="329"/>
      <c r="AB122" s="329"/>
      <c r="AC122" s="297"/>
    </row>
    <row r="123" spans="1:29" s="17" customFormat="1" ht="13.5" thickBot="1" x14ac:dyDescent="0.25">
      <c r="B123" s="528"/>
      <c r="C123" s="329"/>
      <c r="D123" s="329"/>
      <c r="E123" s="297"/>
      <c r="N123" s="328"/>
      <c r="O123" s="329"/>
      <c r="P123" s="329"/>
      <c r="Q123" s="297"/>
      <c r="T123" s="328"/>
      <c r="U123" s="329"/>
      <c r="V123" s="329"/>
      <c r="W123" s="297"/>
      <c r="Z123" s="328"/>
      <c r="AA123" s="329"/>
      <c r="AB123" s="329"/>
      <c r="AC123" s="297"/>
    </row>
    <row r="124" spans="1:29" s="17" customFormat="1" ht="12.75" customHeight="1" x14ac:dyDescent="0.2">
      <c r="A124" s="315">
        <v>4</v>
      </c>
      <c r="B124" s="790" t="str">
        <f>+"מספר אסמכתא "&amp;B6&amp;"         חזרה לטבלה "</f>
        <v xml:space="preserve">מספר אסמכתא 0         חזרה לטבלה </v>
      </c>
      <c r="C124" s="765" t="s">
        <v>159</v>
      </c>
      <c r="D124" s="765" t="s">
        <v>34</v>
      </c>
      <c r="E124" s="317" t="s">
        <v>18</v>
      </c>
      <c r="M124" s="315">
        <v>4</v>
      </c>
      <c r="N124" s="790" t="str">
        <f>+"מספר אסמכתא "&amp;B6&amp;"         חזרה לטבלה "</f>
        <v xml:space="preserve">מספר אסמכתא 0         חזרה לטבלה </v>
      </c>
      <c r="O124" s="765" t="s">
        <v>159</v>
      </c>
      <c r="P124" s="765" t="s">
        <v>34</v>
      </c>
      <c r="Q124" s="767" t="s">
        <v>18</v>
      </c>
      <c r="S124" s="315">
        <v>4</v>
      </c>
      <c r="T124" s="790" t="str">
        <f>+"מספר אסמכתא "&amp;B6&amp;"         חזרה לטבלה "</f>
        <v xml:space="preserve">מספר אסמכתא 0         חזרה לטבלה </v>
      </c>
      <c r="U124" s="765" t="s">
        <v>159</v>
      </c>
      <c r="V124" s="765" t="s">
        <v>34</v>
      </c>
      <c r="W124" s="767" t="s">
        <v>18</v>
      </c>
      <c r="Y124" s="315">
        <v>4</v>
      </c>
      <c r="Z124" s="790" t="str">
        <f>+"מספר אסמכתא "&amp;B6&amp;"         חזרה לטבלה "</f>
        <v xml:space="preserve">מספר אסמכתא 0         חזרה לטבלה </v>
      </c>
      <c r="AA124" s="765" t="s">
        <v>159</v>
      </c>
      <c r="AB124" s="765" t="s">
        <v>34</v>
      </c>
      <c r="AC124" s="767" t="s">
        <v>18</v>
      </c>
    </row>
    <row r="125" spans="1:29" s="17" customFormat="1" ht="25.5" x14ac:dyDescent="0.2">
      <c r="A125" s="318" t="s">
        <v>7</v>
      </c>
      <c r="B125" s="791"/>
      <c r="C125" s="766"/>
      <c r="D125" s="766"/>
      <c r="E125" s="319"/>
      <c r="M125" s="318" t="s">
        <v>23</v>
      </c>
      <c r="N125" s="791"/>
      <c r="O125" s="766"/>
      <c r="P125" s="766"/>
      <c r="Q125" s="792"/>
      <c r="S125" s="318" t="s">
        <v>23</v>
      </c>
      <c r="T125" s="791"/>
      <c r="U125" s="766"/>
      <c r="V125" s="766"/>
      <c r="W125" s="792"/>
      <c r="Y125" s="318" t="s">
        <v>23</v>
      </c>
      <c r="Z125" s="791"/>
      <c r="AA125" s="766"/>
      <c r="AB125" s="766"/>
      <c r="AC125" s="792"/>
    </row>
    <row r="126" spans="1:29" s="17" customFormat="1" x14ac:dyDescent="0.2">
      <c r="A126" s="320">
        <v>1</v>
      </c>
      <c r="B126" s="527"/>
      <c r="C126" s="322"/>
      <c r="D126" s="322"/>
      <c r="E126" s="323"/>
      <c r="M126" s="320">
        <v>12</v>
      </c>
      <c r="N126" s="321"/>
      <c r="O126" s="322"/>
      <c r="P126" s="322"/>
      <c r="Q126" s="323"/>
      <c r="S126" s="320">
        <v>23</v>
      </c>
      <c r="T126" s="321"/>
      <c r="U126" s="322"/>
      <c r="V126" s="322"/>
      <c r="W126" s="323"/>
      <c r="Y126" s="320">
        <v>34</v>
      </c>
      <c r="Z126" s="321"/>
      <c r="AA126" s="322"/>
      <c r="AB126" s="322"/>
      <c r="AC126" s="323"/>
    </row>
    <row r="127" spans="1:29" s="17" customFormat="1" x14ac:dyDescent="0.2">
      <c r="A127" s="320">
        <v>2</v>
      </c>
      <c r="B127" s="527"/>
      <c r="C127" s="322"/>
      <c r="D127" s="322"/>
      <c r="E127" s="323"/>
      <c r="M127" s="320">
        <v>13</v>
      </c>
      <c r="N127" s="321"/>
      <c r="O127" s="322"/>
      <c r="P127" s="322"/>
      <c r="Q127" s="323"/>
      <c r="S127" s="320">
        <v>24</v>
      </c>
      <c r="T127" s="321"/>
      <c r="U127" s="322"/>
      <c r="V127" s="322"/>
      <c r="W127" s="323"/>
      <c r="Y127" s="320">
        <v>35</v>
      </c>
      <c r="Z127" s="321"/>
      <c r="AA127" s="322"/>
      <c r="AB127" s="322"/>
      <c r="AC127" s="323"/>
    </row>
    <row r="128" spans="1:29" s="17" customFormat="1" x14ac:dyDescent="0.2">
      <c r="A128" s="320">
        <v>3</v>
      </c>
      <c r="B128" s="527"/>
      <c r="C128" s="322"/>
      <c r="D128" s="322"/>
      <c r="E128" s="323"/>
      <c r="M128" s="320">
        <v>14</v>
      </c>
      <c r="N128" s="321"/>
      <c r="O128" s="322"/>
      <c r="P128" s="322"/>
      <c r="Q128" s="323"/>
      <c r="S128" s="320">
        <v>25</v>
      </c>
      <c r="T128" s="321"/>
      <c r="U128" s="322"/>
      <c r="V128" s="322"/>
      <c r="W128" s="323"/>
      <c r="Y128" s="320">
        <v>36</v>
      </c>
      <c r="Z128" s="321"/>
      <c r="AA128" s="322"/>
      <c r="AB128" s="322"/>
      <c r="AC128" s="323"/>
    </row>
    <row r="129" spans="1:29" s="17" customFormat="1" x14ac:dyDescent="0.2">
      <c r="A129" s="320">
        <v>4</v>
      </c>
      <c r="B129" s="527"/>
      <c r="C129" s="322"/>
      <c r="D129" s="322"/>
      <c r="E129" s="323"/>
      <c r="M129" s="320">
        <v>15</v>
      </c>
      <c r="N129" s="321"/>
      <c r="O129" s="322"/>
      <c r="P129" s="322"/>
      <c r="Q129" s="323"/>
      <c r="S129" s="320">
        <v>26</v>
      </c>
      <c r="T129" s="321"/>
      <c r="U129" s="322"/>
      <c r="V129" s="322"/>
      <c r="W129" s="323"/>
      <c r="Y129" s="320">
        <v>37</v>
      </c>
      <c r="Z129" s="321"/>
      <c r="AA129" s="322"/>
      <c r="AB129" s="322"/>
      <c r="AC129" s="323"/>
    </row>
    <row r="130" spans="1:29" s="17" customFormat="1" x14ac:dyDescent="0.2">
      <c r="A130" s="320">
        <v>5</v>
      </c>
      <c r="B130" s="527"/>
      <c r="C130" s="322"/>
      <c r="D130" s="322"/>
      <c r="E130" s="323"/>
      <c r="M130" s="320">
        <v>16</v>
      </c>
      <c r="N130" s="321"/>
      <c r="O130" s="322"/>
      <c r="P130" s="322"/>
      <c r="Q130" s="323"/>
      <c r="S130" s="320">
        <v>27</v>
      </c>
      <c r="T130" s="321"/>
      <c r="U130" s="322"/>
      <c r="V130" s="322"/>
      <c r="W130" s="323"/>
      <c r="Y130" s="320">
        <v>38</v>
      </c>
      <c r="Z130" s="321"/>
      <c r="AA130" s="322"/>
      <c r="AB130" s="322"/>
      <c r="AC130" s="323"/>
    </row>
    <row r="131" spans="1:29" s="17" customFormat="1" x14ac:dyDescent="0.2">
      <c r="A131" s="320">
        <v>6</v>
      </c>
      <c r="B131" s="527"/>
      <c r="C131" s="322"/>
      <c r="D131" s="322"/>
      <c r="E131" s="323"/>
      <c r="M131" s="320">
        <v>17</v>
      </c>
      <c r="N131" s="321"/>
      <c r="O131" s="322"/>
      <c r="P131" s="322"/>
      <c r="Q131" s="323"/>
      <c r="S131" s="320">
        <v>28</v>
      </c>
      <c r="T131" s="321"/>
      <c r="U131" s="322"/>
      <c r="V131" s="322"/>
      <c r="W131" s="323"/>
      <c r="Y131" s="320">
        <v>39</v>
      </c>
      <c r="Z131" s="321"/>
      <c r="AA131" s="322"/>
      <c r="AB131" s="322"/>
      <c r="AC131" s="323"/>
    </row>
    <row r="132" spans="1:29" s="17" customFormat="1" x14ac:dyDescent="0.2">
      <c r="A132" s="320">
        <v>7</v>
      </c>
      <c r="B132" s="527"/>
      <c r="C132" s="322"/>
      <c r="D132" s="322"/>
      <c r="E132" s="323"/>
      <c r="M132" s="320">
        <v>18</v>
      </c>
      <c r="N132" s="321"/>
      <c r="O132" s="322"/>
      <c r="P132" s="322"/>
      <c r="Q132" s="323"/>
      <c r="S132" s="320">
        <v>29</v>
      </c>
      <c r="T132" s="321"/>
      <c r="U132" s="322"/>
      <c r="V132" s="322"/>
      <c r="W132" s="323"/>
      <c r="Y132" s="320">
        <v>40</v>
      </c>
      <c r="Z132" s="321"/>
      <c r="AA132" s="322"/>
      <c r="AB132" s="322"/>
      <c r="AC132" s="323"/>
    </row>
    <row r="133" spans="1:29" s="17" customFormat="1" x14ac:dyDescent="0.2">
      <c r="A133" s="320">
        <v>8</v>
      </c>
      <c r="B133" s="527"/>
      <c r="C133" s="322"/>
      <c r="D133" s="322"/>
      <c r="E133" s="323"/>
      <c r="M133" s="320">
        <v>19</v>
      </c>
      <c r="N133" s="321"/>
      <c r="O133" s="322"/>
      <c r="P133" s="322"/>
      <c r="Q133" s="323"/>
      <c r="S133" s="320">
        <v>30</v>
      </c>
      <c r="T133" s="321"/>
      <c r="U133" s="322"/>
      <c r="V133" s="322"/>
      <c r="W133" s="323"/>
      <c r="Y133" s="320">
        <v>41</v>
      </c>
      <c r="Z133" s="321"/>
      <c r="AA133" s="322"/>
      <c r="AB133" s="322"/>
      <c r="AC133" s="323"/>
    </row>
    <row r="134" spans="1:29" s="17" customFormat="1" x14ac:dyDescent="0.2">
      <c r="A134" s="320">
        <v>9</v>
      </c>
      <c r="B134" s="527"/>
      <c r="C134" s="322"/>
      <c r="D134" s="322"/>
      <c r="E134" s="323"/>
      <c r="M134" s="320">
        <v>20</v>
      </c>
      <c r="N134" s="321"/>
      <c r="O134" s="322"/>
      <c r="P134" s="322"/>
      <c r="Q134" s="323"/>
      <c r="S134" s="320">
        <v>31</v>
      </c>
      <c r="T134" s="321"/>
      <c r="U134" s="322"/>
      <c r="V134" s="322"/>
      <c r="W134" s="323"/>
      <c r="Y134" s="320">
        <v>42</v>
      </c>
      <c r="Z134" s="321"/>
      <c r="AA134" s="322"/>
      <c r="AB134" s="322"/>
      <c r="AC134" s="323"/>
    </row>
    <row r="135" spans="1:29" s="17" customFormat="1" x14ac:dyDescent="0.2">
      <c r="A135" s="320">
        <v>10</v>
      </c>
      <c r="B135" s="527"/>
      <c r="C135" s="322"/>
      <c r="D135" s="322"/>
      <c r="E135" s="323"/>
      <c r="M135" s="320">
        <v>21</v>
      </c>
      <c r="N135" s="321"/>
      <c r="O135" s="322"/>
      <c r="P135" s="322"/>
      <c r="Q135" s="323"/>
      <c r="S135" s="320">
        <v>32</v>
      </c>
      <c r="T135" s="321"/>
      <c r="U135" s="322"/>
      <c r="V135" s="322"/>
      <c r="W135" s="323"/>
      <c r="Y135" s="320">
        <v>43</v>
      </c>
      <c r="Z135" s="321"/>
      <c r="AA135" s="322"/>
      <c r="AB135" s="322"/>
      <c r="AC135" s="323"/>
    </row>
    <row r="136" spans="1:29" s="17" customFormat="1" ht="13.5" thickBot="1" x14ac:dyDescent="0.25">
      <c r="A136" s="320">
        <v>11</v>
      </c>
      <c r="B136" s="527"/>
      <c r="C136" s="322"/>
      <c r="D136" s="322"/>
      <c r="E136" s="323"/>
      <c r="M136" s="320">
        <v>22</v>
      </c>
      <c r="N136" s="321"/>
      <c r="O136" s="322"/>
      <c r="P136" s="322"/>
      <c r="Q136" s="323"/>
      <c r="S136" s="320">
        <v>33</v>
      </c>
      <c r="T136" s="321"/>
      <c r="U136" s="322"/>
      <c r="V136" s="322"/>
      <c r="W136" s="323"/>
      <c r="Y136" s="324"/>
      <c r="Z136" s="325" t="s">
        <v>3</v>
      </c>
      <c r="AA136" s="326"/>
      <c r="AB136" s="326"/>
      <c r="AC136" s="327">
        <f>SUM(E126:E136)+SUM(Q126:Q136)+SUM(AC126:AC135)+SUM(W126:W136)</f>
        <v>0</v>
      </c>
    </row>
    <row r="137" spans="1:29" s="17" customFormat="1" x14ac:dyDescent="0.2">
      <c r="B137" s="528"/>
      <c r="C137" s="329"/>
      <c r="D137" s="329"/>
      <c r="E137" s="297"/>
      <c r="N137" s="328"/>
      <c r="O137" s="329"/>
      <c r="P137" s="329"/>
      <c r="Q137" s="297"/>
      <c r="T137" s="328"/>
      <c r="U137" s="329"/>
      <c r="V137" s="329"/>
      <c r="W137" s="297"/>
      <c r="Z137" s="328"/>
      <c r="AA137" s="329"/>
      <c r="AB137" s="329"/>
      <c r="AC137" s="297"/>
    </row>
    <row r="138" spans="1:29" s="17" customFormat="1" x14ac:dyDescent="0.2">
      <c r="B138" s="528"/>
      <c r="C138" s="329"/>
      <c r="D138" s="329"/>
      <c r="E138" s="297"/>
      <c r="N138" s="328"/>
      <c r="O138" s="329"/>
      <c r="P138" s="329"/>
      <c r="Q138" s="297"/>
      <c r="T138" s="328"/>
      <c r="U138" s="329"/>
      <c r="V138" s="329"/>
      <c r="W138" s="297"/>
      <c r="Z138" s="328"/>
      <c r="AA138" s="329"/>
      <c r="AB138" s="329"/>
      <c r="AC138" s="297"/>
    </row>
    <row r="139" spans="1:29" s="17" customFormat="1" x14ac:dyDescent="0.2">
      <c r="B139" s="528"/>
      <c r="C139" s="329"/>
      <c r="D139" s="329"/>
      <c r="E139" s="297"/>
      <c r="N139" s="328"/>
      <c r="O139" s="329"/>
      <c r="P139" s="329"/>
      <c r="Q139" s="297"/>
      <c r="T139" s="328"/>
      <c r="U139" s="329"/>
      <c r="V139" s="329"/>
      <c r="W139" s="297"/>
      <c r="Z139" s="328"/>
      <c r="AA139" s="329"/>
      <c r="AB139" s="329"/>
      <c r="AC139" s="297"/>
    </row>
    <row r="140" spans="1:29" s="17" customFormat="1" x14ac:dyDescent="0.2">
      <c r="B140" s="528"/>
      <c r="C140" s="329"/>
      <c r="D140" s="329"/>
      <c r="E140" s="297"/>
      <c r="N140" s="328"/>
      <c r="O140" s="329"/>
      <c r="P140" s="329"/>
      <c r="Q140" s="297"/>
      <c r="T140" s="328"/>
      <c r="U140" s="329"/>
      <c r="V140" s="329"/>
      <c r="W140" s="297"/>
      <c r="Z140" s="328"/>
      <c r="AA140" s="329"/>
      <c r="AB140" s="329"/>
      <c r="AC140" s="297"/>
    </row>
    <row r="141" spans="1:29" s="17" customFormat="1" x14ac:dyDescent="0.2">
      <c r="B141" s="528"/>
      <c r="C141" s="329"/>
      <c r="D141" s="329"/>
      <c r="E141" s="297"/>
      <c r="N141" s="328"/>
      <c r="O141" s="329"/>
      <c r="P141" s="329"/>
      <c r="Q141" s="297"/>
      <c r="T141" s="328"/>
      <c r="U141" s="329"/>
      <c r="V141" s="329"/>
      <c r="W141" s="297"/>
      <c r="Z141" s="328"/>
      <c r="AA141" s="329"/>
      <c r="AB141" s="329"/>
      <c r="AC141" s="297"/>
    </row>
    <row r="142" spans="1:29" s="17" customFormat="1" x14ac:dyDescent="0.2">
      <c r="B142" s="528"/>
      <c r="C142" s="329"/>
      <c r="D142" s="329"/>
      <c r="E142" s="297"/>
      <c r="N142" s="328"/>
      <c r="O142" s="329"/>
      <c r="P142" s="329"/>
      <c r="Q142" s="297"/>
      <c r="T142" s="328"/>
      <c r="U142" s="329"/>
      <c r="V142" s="329"/>
      <c r="W142" s="297"/>
      <c r="Z142" s="328"/>
      <c r="AA142" s="329"/>
      <c r="AB142" s="329"/>
      <c r="AC142" s="297"/>
    </row>
    <row r="143" spans="1:29" s="17" customFormat="1" ht="13.5" thickBot="1" x14ac:dyDescent="0.25">
      <c r="B143" s="528"/>
      <c r="C143" s="329"/>
      <c r="D143" s="329"/>
      <c r="E143" s="297"/>
      <c r="N143" s="328"/>
      <c r="O143" s="329"/>
      <c r="P143" s="329"/>
      <c r="Q143" s="297"/>
      <c r="T143" s="328"/>
      <c r="U143" s="329"/>
      <c r="V143" s="329"/>
      <c r="W143" s="297"/>
      <c r="Z143" s="328"/>
      <c r="AA143" s="329"/>
      <c r="AB143" s="329"/>
      <c r="AC143" s="297"/>
    </row>
    <row r="144" spans="1:29" s="17" customFormat="1" ht="12.75" customHeight="1" x14ac:dyDescent="0.2">
      <c r="A144" s="315">
        <v>5</v>
      </c>
      <c r="B144" s="790" t="str">
        <f>+"מספר אסמכתא "&amp;B7&amp;"         חזרה לטבלה "</f>
        <v xml:space="preserve">מספר אסמכתא 0         חזרה לטבלה </v>
      </c>
      <c r="C144" s="765" t="s">
        <v>159</v>
      </c>
      <c r="D144" s="765" t="s">
        <v>34</v>
      </c>
      <c r="E144" s="317" t="s">
        <v>18</v>
      </c>
      <c r="M144" s="315">
        <v>5</v>
      </c>
      <c r="N144" s="790" t="str">
        <f>+"מספר אסמכתא "&amp;B7&amp;"         חזרה לטבלה "</f>
        <v xml:space="preserve">מספר אסמכתא 0         חזרה לטבלה </v>
      </c>
      <c r="O144" s="765" t="s">
        <v>159</v>
      </c>
      <c r="P144" s="765" t="s">
        <v>34</v>
      </c>
      <c r="Q144" s="767" t="s">
        <v>18</v>
      </c>
      <c r="S144" s="315">
        <v>5</v>
      </c>
      <c r="T144" s="790" t="str">
        <f>+"מספר אסמכתא "&amp;B7&amp;"         חזרה לטבלה "</f>
        <v xml:space="preserve">מספר אסמכתא 0         חזרה לטבלה </v>
      </c>
      <c r="U144" s="765" t="s">
        <v>159</v>
      </c>
      <c r="V144" s="765" t="s">
        <v>34</v>
      </c>
      <c r="W144" s="767" t="s">
        <v>18</v>
      </c>
      <c r="Y144" s="315">
        <v>5</v>
      </c>
      <c r="Z144" s="790" t="str">
        <f>+"מספר אסמכתא "&amp;B7&amp;"         חזרה לטבלה "</f>
        <v xml:space="preserve">מספר אסמכתא 0         חזרה לטבלה </v>
      </c>
      <c r="AA144" s="765" t="s">
        <v>159</v>
      </c>
      <c r="AB144" s="765" t="s">
        <v>34</v>
      </c>
      <c r="AC144" s="767" t="s">
        <v>18</v>
      </c>
    </row>
    <row r="145" spans="1:29" s="17" customFormat="1" ht="25.5" x14ac:dyDescent="0.2">
      <c r="A145" s="318" t="s">
        <v>7</v>
      </c>
      <c r="B145" s="791"/>
      <c r="C145" s="766"/>
      <c r="D145" s="766"/>
      <c r="E145" s="319"/>
      <c r="M145" s="318" t="s">
        <v>23</v>
      </c>
      <c r="N145" s="791"/>
      <c r="O145" s="766"/>
      <c r="P145" s="766"/>
      <c r="Q145" s="792"/>
      <c r="S145" s="318" t="s">
        <v>23</v>
      </c>
      <c r="T145" s="791"/>
      <c r="U145" s="766"/>
      <c r="V145" s="766"/>
      <c r="W145" s="792"/>
      <c r="Y145" s="318" t="s">
        <v>23</v>
      </c>
      <c r="Z145" s="791"/>
      <c r="AA145" s="766"/>
      <c r="AB145" s="766"/>
      <c r="AC145" s="792"/>
    </row>
    <row r="146" spans="1:29" s="17" customFormat="1" x14ac:dyDescent="0.2">
      <c r="A146" s="320">
        <v>1</v>
      </c>
      <c r="B146" s="527"/>
      <c r="C146" s="322"/>
      <c r="D146" s="322"/>
      <c r="E146" s="323"/>
      <c r="M146" s="320">
        <v>12</v>
      </c>
      <c r="N146" s="321"/>
      <c r="O146" s="322"/>
      <c r="P146" s="322"/>
      <c r="Q146" s="323"/>
      <c r="S146" s="320">
        <v>23</v>
      </c>
      <c r="T146" s="321"/>
      <c r="U146" s="322"/>
      <c r="V146" s="322"/>
      <c r="W146" s="323"/>
      <c r="Y146" s="320">
        <v>34</v>
      </c>
      <c r="Z146" s="321"/>
      <c r="AA146" s="322"/>
      <c r="AB146" s="322"/>
      <c r="AC146" s="323"/>
    </row>
    <row r="147" spans="1:29" s="17" customFormat="1" x14ac:dyDescent="0.2">
      <c r="A147" s="320">
        <v>2</v>
      </c>
      <c r="B147" s="527"/>
      <c r="C147" s="322"/>
      <c r="D147" s="322"/>
      <c r="E147" s="323"/>
      <c r="M147" s="320">
        <v>13</v>
      </c>
      <c r="N147" s="321"/>
      <c r="O147" s="322"/>
      <c r="P147" s="322"/>
      <c r="Q147" s="323"/>
      <c r="S147" s="320">
        <v>24</v>
      </c>
      <c r="T147" s="321"/>
      <c r="U147" s="322"/>
      <c r="V147" s="322"/>
      <c r="W147" s="323"/>
      <c r="Y147" s="320">
        <v>35</v>
      </c>
      <c r="Z147" s="321"/>
      <c r="AA147" s="322"/>
      <c r="AB147" s="322"/>
      <c r="AC147" s="323"/>
    </row>
    <row r="148" spans="1:29" s="17" customFormat="1" x14ac:dyDescent="0.2">
      <c r="A148" s="320">
        <v>3</v>
      </c>
      <c r="B148" s="527"/>
      <c r="C148" s="322"/>
      <c r="D148" s="322"/>
      <c r="E148" s="323"/>
      <c r="M148" s="320">
        <v>14</v>
      </c>
      <c r="N148" s="321"/>
      <c r="O148" s="322"/>
      <c r="P148" s="322"/>
      <c r="Q148" s="323"/>
      <c r="S148" s="320">
        <v>25</v>
      </c>
      <c r="T148" s="321"/>
      <c r="U148" s="322"/>
      <c r="V148" s="322"/>
      <c r="W148" s="323"/>
      <c r="Y148" s="320">
        <v>36</v>
      </c>
      <c r="Z148" s="321"/>
      <c r="AA148" s="322"/>
      <c r="AB148" s="322"/>
      <c r="AC148" s="323"/>
    </row>
    <row r="149" spans="1:29" s="17" customFormat="1" x14ac:dyDescent="0.2">
      <c r="A149" s="320">
        <v>4</v>
      </c>
      <c r="B149" s="527"/>
      <c r="C149" s="322"/>
      <c r="D149" s="322"/>
      <c r="E149" s="323"/>
      <c r="M149" s="320">
        <v>15</v>
      </c>
      <c r="N149" s="321"/>
      <c r="O149" s="322"/>
      <c r="P149" s="322"/>
      <c r="Q149" s="323"/>
      <c r="S149" s="320">
        <v>26</v>
      </c>
      <c r="T149" s="321"/>
      <c r="U149" s="322"/>
      <c r="V149" s="322"/>
      <c r="W149" s="323"/>
      <c r="Y149" s="320">
        <v>37</v>
      </c>
      <c r="Z149" s="321"/>
      <c r="AA149" s="322"/>
      <c r="AB149" s="322"/>
      <c r="AC149" s="323"/>
    </row>
    <row r="150" spans="1:29" s="17" customFormat="1" x14ac:dyDescent="0.2">
      <c r="A150" s="320">
        <v>5</v>
      </c>
      <c r="B150" s="527"/>
      <c r="C150" s="322"/>
      <c r="D150" s="322"/>
      <c r="E150" s="323"/>
      <c r="M150" s="320">
        <v>16</v>
      </c>
      <c r="N150" s="321"/>
      <c r="O150" s="322"/>
      <c r="P150" s="322"/>
      <c r="Q150" s="323"/>
      <c r="S150" s="320">
        <v>27</v>
      </c>
      <c r="T150" s="321"/>
      <c r="U150" s="322"/>
      <c r="V150" s="322"/>
      <c r="W150" s="323"/>
      <c r="Y150" s="320">
        <v>38</v>
      </c>
      <c r="Z150" s="321"/>
      <c r="AA150" s="322"/>
      <c r="AB150" s="322"/>
      <c r="AC150" s="323"/>
    </row>
    <row r="151" spans="1:29" s="17" customFormat="1" x14ac:dyDescent="0.2">
      <c r="A151" s="320">
        <v>6</v>
      </c>
      <c r="B151" s="527"/>
      <c r="C151" s="322"/>
      <c r="D151" s="322"/>
      <c r="E151" s="323"/>
      <c r="M151" s="320">
        <v>17</v>
      </c>
      <c r="N151" s="321"/>
      <c r="O151" s="322"/>
      <c r="P151" s="322"/>
      <c r="Q151" s="323"/>
      <c r="S151" s="320">
        <v>28</v>
      </c>
      <c r="T151" s="321"/>
      <c r="U151" s="322"/>
      <c r="V151" s="322"/>
      <c r="W151" s="323"/>
      <c r="Y151" s="320">
        <v>39</v>
      </c>
      <c r="Z151" s="321"/>
      <c r="AA151" s="322"/>
      <c r="AB151" s="322"/>
      <c r="AC151" s="323"/>
    </row>
    <row r="152" spans="1:29" s="17" customFormat="1" x14ac:dyDescent="0.2">
      <c r="A152" s="320">
        <v>7</v>
      </c>
      <c r="B152" s="527"/>
      <c r="C152" s="322"/>
      <c r="D152" s="322"/>
      <c r="E152" s="323"/>
      <c r="M152" s="320">
        <v>18</v>
      </c>
      <c r="N152" s="321"/>
      <c r="O152" s="322"/>
      <c r="P152" s="322"/>
      <c r="Q152" s="323"/>
      <c r="S152" s="320">
        <v>29</v>
      </c>
      <c r="T152" s="321"/>
      <c r="U152" s="322"/>
      <c r="V152" s="322"/>
      <c r="W152" s="323"/>
      <c r="Y152" s="320">
        <v>40</v>
      </c>
      <c r="Z152" s="321"/>
      <c r="AA152" s="322"/>
      <c r="AB152" s="322"/>
      <c r="AC152" s="323"/>
    </row>
    <row r="153" spans="1:29" s="17" customFormat="1" x14ac:dyDescent="0.2">
      <c r="A153" s="320">
        <v>8</v>
      </c>
      <c r="B153" s="527"/>
      <c r="C153" s="322"/>
      <c r="D153" s="322"/>
      <c r="E153" s="323"/>
      <c r="M153" s="320">
        <v>19</v>
      </c>
      <c r="N153" s="321"/>
      <c r="O153" s="322"/>
      <c r="P153" s="322"/>
      <c r="Q153" s="323"/>
      <c r="S153" s="320">
        <v>30</v>
      </c>
      <c r="T153" s="321"/>
      <c r="U153" s="322"/>
      <c r="V153" s="322"/>
      <c r="W153" s="323"/>
      <c r="Y153" s="320">
        <v>41</v>
      </c>
      <c r="Z153" s="321"/>
      <c r="AA153" s="322"/>
      <c r="AB153" s="322"/>
      <c r="AC153" s="323"/>
    </row>
    <row r="154" spans="1:29" s="17" customFormat="1" x14ac:dyDescent="0.2">
      <c r="A154" s="320">
        <v>9</v>
      </c>
      <c r="B154" s="527"/>
      <c r="C154" s="322"/>
      <c r="D154" s="322"/>
      <c r="E154" s="323"/>
      <c r="M154" s="320">
        <v>20</v>
      </c>
      <c r="N154" s="321"/>
      <c r="O154" s="322"/>
      <c r="P154" s="322"/>
      <c r="Q154" s="323"/>
      <c r="S154" s="320">
        <v>31</v>
      </c>
      <c r="T154" s="321"/>
      <c r="U154" s="322"/>
      <c r="V154" s="322"/>
      <c r="W154" s="323"/>
      <c r="Y154" s="320">
        <v>42</v>
      </c>
      <c r="Z154" s="321"/>
      <c r="AA154" s="322"/>
      <c r="AB154" s="322"/>
      <c r="AC154" s="323"/>
    </row>
    <row r="155" spans="1:29" s="17" customFormat="1" x14ac:dyDescent="0.2">
      <c r="A155" s="320">
        <v>10</v>
      </c>
      <c r="B155" s="527"/>
      <c r="C155" s="322"/>
      <c r="D155" s="322"/>
      <c r="E155" s="323"/>
      <c r="M155" s="320">
        <v>21</v>
      </c>
      <c r="N155" s="321"/>
      <c r="O155" s="322"/>
      <c r="P155" s="322"/>
      <c r="Q155" s="323"/>
      <c r="S155" s="320">
        <v>32</v>
      </c>
      <c r="T155" s="321"/>
      <c r="U155" s="322"/>
      <c r="V155" s="322"/>
      <c r="W155" s="323"/>
      <c r="Y155" s="320">
        <v>43</v>
      </c>
      <c r="Z155" s="321"/>
      <c r="AA155" s="322"/>
      <c r="AB155" s="322"/>
      <c r="AC155" s="323"/>
    </row>
    <row r="156" spans="1:29" s="17" customFormat="1" ht="13.5" thickBot="1" x14ac:dyDescent="0.25">
      <c r="A156" s="320">
        <v>11</v>
      </c>
      <c r="B156" s="527"/>
      <c r="C156" s="322"/>
      <c r="D156" s="322"/>
      <c r="E156" s="323"/>
      <c r="M156" s="320">
        <v>22</v>
      </c>
      <c r="N156" s="321"/>
      <c r="O156" s="322"/>
      <c r="P156" s="322"/>
      <c r="Q156" s="323"/>
      <c r="S156" s="320">
        <v>33</v>
      </c>
      <c r="T156" s="321"/>
      <c r="U156" s="322"/>
      <c r="V156" s="322"/>
      <c r="W156" s="323"/>
      <c r="Y156" s="324"/>
      <c r="Z156" s="325" t="s">
        <v>3</v>
      </c>
      <c r="AA156" s="326"/>
      <c r="AB156" s="326"/>
      <c r="AC156" s="327">
        <f>SUM(E146:E156)+SUM(Q146:Q156)+SUM(AC146:AC155)+SUM(W146:W156)</f>
        <v>0</v>
      </c>
    </row>
    <row r="157" spans="1:29" s="17" customFormat="1" x14ac:dyDescent="0.2">
      <c r="B157" s="528"/>
      <c r="C157" s="329"/>
      <c r="D157" s="329"/>
      <c r="E157" s="297"/>
      <c r="N157" s="328"/>
      <c r="O157" s="329"/>
      <c r="P157" s="329"/>
      <c r="Q157" s="297"/>
      <c r="T157" s="328"/>
      <c r="U157" s="329"/>
      <c r="V157" s="329"/>
      <c r="W157" s="297"/>
      <c r="Z157" s="328"/>
      <c r="AA157" s="329"/>
      <c r="AB157" s="329"/>
      <c r="AC157" s="297"/>
    </row>
    <row r="158" spans="1:29" s="17" customFormat="1" x14ac:dyDescent="0.2">
      <c r="B158" s="528"/>
      <c r="C158" s="329"/>
      <c r="D158" s="329"/>
      <c r="E158" s="297"/>
      <c r="N158" s="328"/>
      <c r="O158" s="329"/>
      <c r="P158" s="329"/>
      <c r="Q158" s="297"/>
      <c r="T158" s="328"/>
      <c r="U158" s="329"/>
      <c r="V158" s="329"/>
      <c r="W158" s="297"/>
      <c r="Z158" s="328"/>
      <c r="AA158" s="329"/>
      <c r="AB158" s="329"/>
      <c r="AC158" s="297"/>
    </row>
    <row r="159" spans="1:29" s="17" customFormat="1" x14ac:dyDescent="0.2">
      <c r="B159" s="528"/>
      <c r="C159" s="329"/>
      <c r="D159" s="329"/>
      <c r="E159" s="297"/>
      <c r="N159" s="328"/>
      <c r="O159" s="329"/>
      <c r="P159" s="329"/>
      <c r="Q159" s="297"/>
      <c r="T159" s="328"/>
      <c r="U159" s="329"/>
      <c r="V159" s="329"/>
      <c r="W159" s="297"/>
      <c r="Z159" s="328"/>
      <c r="AA159" s="329"/>
      <c r="AB159" s="329"/>
      <c r="AC159" s="297"/>
    </row>
    <row r="160" spans="1:29" s="17" customFormat="1" x14ac:dyDescent="0.2">
      <c r="B160" s="528"/>
      <c r="C160" s="329"/>
      <c r="D160" s="329"/>
      <c r="E160" s="297"/>
      <c r="N160" s="328"/>
      <c r="O160" s="329"/>
      <c r="P160" s="329"/>
      <c r="Q160" s="297"/>
      <c r="T160" s="328"/>
      <c r="U160" s="329"/>
      <c r="V160" s="329"/>
      <c r="W160" s="297"/>
      <c r="Z160" s="328"/>
      <c r="AA160" s="329"/>
      <c r="AB160" s="329"/>
      <c r="AC160" s="297"/>
    </row>
    <row r="161" spans="1:29" s="17" customFormat="1" x14ac:dyDescent="0.2">
      <c r="B161" s="528"/>
      <c r="C161" s="329"/>
      <c r="D161" s="329"/>
      <c r="E161" s="297"/>
      <c r="N161" s="328"/>
      <c r="O161" s="329"/>
      <c r="P161" s="329"/>
      <c r="Q161" s="297"/>
      <c r="T161" s="328"/>
      <c r="U161" s="329"/>
      <c r="V161" s="329"/>
      <c r="W161" s="297"/>
      <c r="Z161" s="328"/>
      <c r="AA161" s="329"/>
      <c r="AB161" s="329"/>
      <c r="AC161" s="297"/>
    </row>
    <row r="162" spans="1:29" s="17" customFormat="1" x14ac:dyDescent="0.2">
      <c r="B162" s="528"/>
      <c r="C162" s="329"/>
      <c r="D162" s="329"/>
      <c r="E162" s="297"/>
      <c r="N162" s="328"/>
      <c r="O162" s="329"/>
      <c r="P162" s="329"/>
      <c r="Q162" s="297"/>
      <c r="T162" s="328"/>
      <c r="U162" s="329"/>
      <c r="V162" s="329"/>
      <c r="W162" s="297"/>
      <c r="Z162" s="328"/>
      <c r="AA162" s="329"/>
      <c r="AB162" s="329"/>
      <c r="AC162" s="297"/>
    </row>
    <row r="163" spans="1:29" s="17" customFormat="1" ht="13.5" thickBot="1" x14ac:dyDescent="0.25">
      <c r="B163" s="528"/>
      <c r="C163" s="329"/>
      <c r="D163" s="329"/>
      <c r="E163" s="297"/>
      <c r="N163" s="328"/>
      <c r="O163" s="329"/>
      <c r="P163" s="329"/>
      <c r="Q163" s="297"/>
      <c r="T163" s="328"/>
      <c r="U163" s="329"/>
      <c r="V163" s="329"/>
      <c r="W163" s="297"/>
      <c r="Z163" s="328"/>
      <c r="AA163" s="329"/>
      <c r="AB163" s="329"/>
      <c r="AC163" s="297"/>
    </row>
    <row r="164" spans="1:29" s="17" customFormat="1" ht="12.75" customHeight="1" x14ac:dyDescent="0.2">
      <c r="A164" s="315">
        <v>6</v>
      </c>
      <c r="B164" s="790" t="str">
        <f>+"מספר אסמכתא "&amp;B8&amp;"         חזרה לטבלה "</f>
        <v xml:space="preserve">מספר אסמכתא 0         חזרה לטבלה </v>
      </c>
      <c r="C164" s="765" t="s">
        <v>159</v>
      </c>
      <c r="D164" s="765" t="s">
        <v>34</v>
      </c>
      <c r="E164" s="317" t="s">
        <v>18</v>
      </c>
      <c r="M164" s="315">
        <v>6</v>
      </c>
      <c r="N164" s="790" t="str">
        <f>+"מספר אסמכתא "&amp;B8&amp;"         חזרה לטבלה "</f>
        <v xml:space="preserve">מספר אסמכתא 0         חזרה לטבלה </v>
      </c>
      <c r="O164" s="765" t="s">
        <v>159</v>
      </c>
      <c r="P164" s="765" t="s">
        <v>34</v>
      </c>
      <c r="Q164" s="767" t="s">
        <v>18</v>
      </c>
      <c r="S164" s="315">
        <v>6</v>
      </c>
      <c r="T164" s="790" t="str">
        <f>+"מספר אסמכתא "&amp;B8&amp;"         חזרה לטבלה "</f>
        <v xml:space="preserve">מספר אסמכתא 0         חזרה לטבלה </v>
      </c>
      <c r="U164" s="765" t="s">
        <v>159</v>
      </c>
      <c r="V164" s="765" t="s">
        <v>34</v>
      </c>
      <c r="W164" s="767" t="s">
        <v>18</v>
      </c>
      <c r="Y164" s="315">
        <v>6</v>
      </c>
      <c r="Z164" s="790" t="str">
        <f>+"מספר אסמכתא "&amp;B8&amp;"         חזרה לטבלה "</f>
        <v xml:space="preserve">מספר אסמכתא 0         חזרה לטבלה </v>
      </c>
      <c r="AA164" s="765" t="s">
        <v>159</v>
      </c>
      <c r="AB164" s="765" t="s">
        <v>34</v>
      </c>
      <c r="AC164" s="767" t="s">
        <v>18</v>
      </c>
    </row>
    <row r="165" spans="1:29" s="17" customFormat="1" ht="25.5" x14ac:dyDescent="0.2">
      <c r="A165" s="318" t="s">
        <v>7</v>
      </c>
      <c r="B165" s="791"/>
      <c r="C165" s="766"/>
      <c r="D165" s="766"/>
      <c r="E165" s="319"/>
      <c r="M165" s="318" t="s">
        <v>23</v>
      </c>
      <c r="N165" s="791"/>
      <c r="O165" s="766"/>
      <c r="P165" s="766"/>
      <c r="Q165" s="792"/>
      <c r="S165" s="318" t="s">
        <v>23</v>
      </c>
      <c r="T165" s="791"/>
      <c r="U165" s="766"/>
      <c r="V165" s="766"/>
      <c r="W165" s="792"/>
      <c r="Y165" s="318" t="s">
        <v>23</v>
      </c>
      <c r="Z165" s="791"/>
      <c r="AA165" s="766"/>
      <c r="AB165" s="766"/>
      <c r="AC165" s="792"/>
    </row>
    <row r="166" spans="1:29" s="17" customFormat="1" x14ac:dyDescent="0.2">
      <c r="A166" s="320">
        <v>1</v>
      </c>
      <c r="B166" s="527"/>
      <c r="C166" s="322"/>
      <c r="D166" s="322"/>
      <c r="E166" s="323"/>
      <c r="M166" s="320">
        <v>12</v>
      </c>
      <c r="N166" s="321"/>
      <c r="O166" s="322"/>
      <c r="P166" s="322"/>
      <c r="Q166" s="323"/>
      <c r="S166" s="320">
        <v>23</v>
      </c>
      <c r="T166" s="321"/>
      <c r="U166" s="322"/>
      <c r="V166" s="322"/>
      <c r="W166" s="323"/>
      <c r="Y166" s="320">
        <v>34</v>
      </c>
      <c r="Z166" s="321"/>
      <c r="AA166" s="322"/>
      <c r="AB166" s="322"/>
      <c r="AC166" s="323"/>
    </row>
    <row r="167" spans="1:29" s="17" customFormat="1" x14ac:dyDescent="0.2">
      <c r="A167" s="320">
        <v>2</v>
      </c>
      <c r="B167" s="527"/>
      <c r="C167" s="322"/>
      <c r="D167" s="322"/>
      <c r="E167" s="323"/>
      <c r="M167" s="320">
        <v>13</v>
      </c>
      <c r="N167" s="321"/>
      <c r="O167" s="322"/>
      <c r="P167" s="322"/>
      <c r="Q167" s="323"/>
      <c r="S167" s="320">
        <v>24</v>
      </c>
      <c r="T167" s="321"/>
      <c r="U167" s="322"/>
      <c r="V167" s="322"/>
      <c r="W167" s="323"/>
      <c r="Y167" s="320">
        <v>35</v>
      </c>
      <c r="Z167" s="321"/>
      <c r="AA167" s="322"/>
      <c r="AB167" s="322"/>
      <c r="AC167" s="323"/>
    </row>
    <row r="168" spans="1:29" s="17" customFormat="1" x14ac:dyDescent="0.2">
      <c r="A168" s="320">
        <v>3</v>
      </c>
      <c r="B168" s="527"/>
      <c r="C168" s="322"/>
      <c r="D168" s="322"/>
      <c r="E168" s="323"/>
      <c r="M168" s="320">
        <v>14</v>
      </c>
      <c r="N168" s="321"/>
      <c r="O168" s="322"/>
      <c r="P168" s="322"/>
      <c r="Q168" s="323"/>
      <c r="S168" s="320">
        <v>25</v>
      </c>
      <c r="T168" s="321"/>
      <c r="U168" s="322"/>
      <c r="V168" s="322"/>
      <c r="W168" s="323"/>
      <c r="Y168" s="320">
        <v>36</v>
      </c>
      <c r="Z168" s="321"/>
      <c r="AA168" s="322"/>
      <c r="AB168" s="322"/>
      <c r="AC168" s="323"/>
    </row>
    <row r="169" spans="1:29" s="17" customFormat="1" x14ac:dyDescent="0.2">
      <c r="A169" s="320">
        <v>4</v>
      </c>
      <c r="B169" s="527"/>
      <c r="C169" s="322"/>
      <c r="D169" s="322"/>
      <c r="E169" s="323"/>
      <c r="M169" s="320">
        <v>15</v>
      </c>
      <c r="N169" s="321"/>
      <c r="O169" s="322"/>
      <c r="P169" s="322"/>
      <c r="Q169" s="323"/>
      <c r="S169" s="320">
        <v>26</v>
      </c>
      <c r="T169" s="321"/>
      <c r="U169" s="322"/>
      <c r="V169" s="322"/>
      <c r="W169" s="323"/>
      <c r="Y169" s="320">
        <v>37</v>
      </c>
      <c r="Z169" s="321"/>
      <c r="AA169" s="322"/>
      <c r="AB169" s="322"/>
      <c r="AC169" s="323"/>
    </row>
    <row r="170" spans="1:29" s="17" customFormat="1" x14ac:dyDescent="0.2">
      <c r="A170" s="320">
        <v>5</v>
      </c>
      <c r="B170" s="527"/>
      <c r="C170" s="322"/>
      <c r="D170" s="322"/>
      <c r="E170" s="323"/>
      <c r="M170" s="320">
        <v>16</v>
      </c>
      <c r="N170" s="321"/>
      <c r="O170" s="322"/>
      <c r="P170" s="322"/>
      <c r="Q170" s="323"/>
      <c r="S170" s="320">
        <v>27</v>
      </c>
      <c r="T170" s="321"/>
      <c r="U170" s="322"/>
      <c r="V170" s="322"/>
      <c r="W170" s="323"/>
      <c r="Y170" s="320">
        <v>38</v>
      </c>
      <c r="Z170" s="321"/>
      <c r="AA170" s="322"/>
      <c r="AB170" s="322"/>
      <c r="AC170" s="323"/>
    </row>
    <row r="171" spans="1:29" s="17" customFormat="1" x14ac:dyDescent="0.2">
      <c r="A171" s="320">
        <v>6</v>
      </c>
      <c r="B171" s="527"/>
      <c r="C171" s="322"/>
      <c r="D171" s="322"/>
      <c r="E171" s="323"/>
      <c r="M171" s="320">
        <v>17</v>
      </c>
      <c r="N171" s="321"/>
      <c r="O171" s="322"/>
      <c r="P171" s="322"/>
      <c r="Q171" s="323"/>
      <c r="S171" s="320">
        <v>28</v>
      </c>
      <c r="T171" s="321"/>
      <c r="U171" s="322"/>
      <c r="V171" s="322"/>
      <c r="W171" s="323"/>
      <c r="Y171" s="320">
        <v>39</v>
      </c>
      <c r="Z171" s="321"/>
      <c r="AA171" s="322"/>
      <c r="AB171" s="322"/>
      <c r="AC171" s="323"/>
    </row>
    <row r="172" spans="1:29" s="17" customFormat="1" x14ac:dyDescent="0.2">
      <c r="A172" s="320">
        <v>7</v>
      </c>
      <c r="B172" s="527"/>
      <c r="C172" s="322"/>
      <c r="D172" s="322"/>
      <c r="E172" s="323"/>
      <c r="M172" s="320">
        <v>18</v>
      </c>
      <c r="N172" s="321"/>
      <c r="O172" s="322"/>
      <c r="P172" s="322"/>
      <c r="Q172" s="323"/>
      <c r="S172" s="320">
        <v>29</v>
      </c>
      <c r="T172" s="321"/>
      <c r="U172" s="322"/>
      <c r="V172" s="322"/>
      <c r="W172" s="323"/>
      <c r="Y172" s="320">
        <v>40</v>
      </c>
      <c r="Z172" s="321"/>
      <c r="AA172" s="322"/>
      <c r="AB172" s="322"/>
      <c r="AC172" s="323"/>
    </row>
    <row r="173" spans="1:29" s="17" customFormat="1" x14ac:dyDescent="0.2">
      <c r="A173" s="320">
        <v>8</v>
      </c>
      <c r="B173" s="527"/>
      <c r="C173" s="322"/>
      <c r="D173" s="322"/>
      <c r="E173" s="323"/>
      <c r="M173" s="320">
        <v>19</v>
      </c>
      <c r="N173" s="321"/>
      <c r="O173" s="322"/>
      <c r="P173" s="322"/>
      <c r="Q173" s="323"/>
      <c r="S173" s="320">
        <v>30</v>
      </c>
      <c r="T173" s="321"/>
      <c r="U173" s="322"/>
      <c r="V173" s="322"/>
      <c r="W173" s="323"/>
      <c r="Y173" s="320">
        <v>41</v>
      </c>
      <c r="Z173" s="321"/>
      <c r="AA173" s="322"/>
      <c r="AB173" s="322"/>
      <c r="AC173" s="323"/>
    </row>
    <row r="174" spans="1:29" s="17" customFormat="1" x14ac:dyDescent="0.2">
      <c r="A174" s="320">
        <v>9</v>
      </c>
      <c r="B174" s="527"/>
      <c r="C174" s="322"/>
      <c r="D174" s="322"/>
      <c r="E174" s="323"/>
      <c r="M174" s="320">
        <v>20</v>
      </c>
      <c r="N174" s="321"/>
      <c r="O174" s="322"/>
      <c r="P174" s="322"/>
      <c r="Q174" s="323"/>
      <c r="S174" s="320">
        <v>31</v>
      </c>
      <c r="T174" s="321"/>
      <c r="U174" s="322"/>
      <c r="V174" s="322"/>
      <c r="W174" s="323"/>
      <c r="Y174" s="320">
        <v>42</v>
      </c>
      <c r="Z174" s="321"/>
      <c r="AA174" s="322"/>
      <c r="AB174" s="322"/>
      <c r="AC174" s="323"/>
    </row>
    <row r="175" spans="1:29" s="17" customFormat="1" x14ac:dyDescent="0.2">
      <c r="A175" s="320">
        <v>10</v>
      </c>
      <c r="B175" s="527"/>
      <c r="C175" s="322"/>
      <c r="D175" s="322"/>
      <c r="E175" s="323"/>
      <c r="M175" s="320">
        <v>21</v>
      </c>
      <c r="N175" s="321"/>
      <c r="O175" s="322"/>
      <c r="P175" s="322"/>
      <c r="Q175" s="323"/>
      <c r="S175" s="320">
        <v>32</v>
      </c>
      <c r="T175" s="321"/>
      <c r="U175" s="322"/>
      <c r="V175" s="322"/>
      <c r="W175" s="323"/>
      <c r="Y175" s="320">
        <v>43</v>
      </c>
      <c r="Z175" s="321"/>
      <c r="AA175" s="322"/>
      <c r="AB175" s="322"/>
      <c r="AC175" s="323"/>
    </row>
    <row r="176" spans="1:29" s="17" customFormat="1" ht="13.5" thickBot="1" x14ac:dyDescent="0.25">
      <c r="A176" s="320">
        <v>11</v>
      </c>
      <c r="B176" s="527"/>
      <c r="C176" s="322"/>
      <c r="D176" s="322"/>
      <c r="E176" s="323"/>
      <c r="M176" s="320">
        <v>22</v>
      </c>
      <c r="N176" s="321"/>
      <c r="O176" s="322"/>
      <c r="P176" s="322"/>
      <c r="Q176" s="323"/>
      <c r="S176" s="320">
        <v>33</v>
      </c>
      <c r="T176" s="321"/>
      <c r="U176" s="322"/>
      <c r="V176" s="322"/>
      <c r="W176" s="323"/>
      <c r="Y176" s="324"/>
      <c r="Z176" s="325" t="s">
        <v>3</v>
      </c>
      <c r="AA176" s="326"/>
      <c r="AB176" s="326"/>
      <c r="AC176" s="327">
        <f>SUM(E166:E176)+SUM(Q166:Q176)+SUM(AC166:AC175)+SUM(W166:W176)</f>
        <v>0</v>
      </c>
    </row>
    <row r="177" spans="1:29" s="17" customFormat="1" x14ac:dyDescent="0.2">
      <c r="B177" s="528"/>
      <c r="C177" s="329"/>
      <c r="D177" s="329"/>
      <c r="E177" s="297"/>
      <c r="N177" s="328"/>
      <c r="O177" s="329"/>
      <c r="P177" s="329"/>
      <c r="Q177" s="297"/>
      <c r="T177" s="328"/>
      <c r="U177" s="329"/>
      <c r="V177" s="329"/>
      <c r="W177" s="297"/>
      <c r="Z177" s="328"/>
      <c r="AA177" s="329"/>
      <c r="AB177" s="329"/>
    </row>
    <row r="178" spans="1:29" s="17" customFormat="1" x14ac:dyDescent="0.2">
      <c r="B178" s="528"/>
      <c r="C178" s="329"/>
      <c r="D178" s="329"/>
      <c r="E178" s="297"/>
      <c r="N178" s="328"/>
      <c r="O178" s="329"/>
      <c r="P178" s="329"/>
      <c r="Q178" s="297"/>
      <c r="T178" s="328"/>
      <c r="U178" s="329"/>
      <c r="V178" s="329"/>
      <c r="W178" s="297"/>
      <c r="Z178" s="328"/>
      <c r="AA178" s="329"/>
      <c r="AB178" s="329"/>
    </row>
    <row r="179" spans="1:29" s="17" customFormat="1" x14ac:dyDescent="0.2">
      <c r="B179" s="528"/>
      <c r="C179" s="329"/>
      <c r="D179" s="329"/>
      <c r="E179" s="297"/>
      <c r="N179" s="328"/>
      <c r="O179" s="329"/>
      <c r="P179" s="329"/>
      <c r="Q179" s="297"/>
      <c r="T179" s="328"/>
      <c r="U179" s="329"/>
      <c r="V179" s="329"/>
      <c r="W179" s="297"/>
      <c r="Z179" s="328"/>
      <c r="AA179" s="329"/>
      <c r="AB179" s="329"/>
      <c r="AC179" s="297"/>
    </row>
    <row r="180" spans="1:29" s="17" customFormat="1" x14ac:dyDescent="0.2">
      <c r="B180" s="528"/>
      <c r="C180" s="329"/>
      <c r="D180" s="329"/>
      <c r="E180" s="297"/>
      <c r="N180" s="328"/>
      <c r="O180" s="329"/>
      <c r="P180" s="329"/>
      <c r="Q180" s="297"/>
      <c r="T180" s="328"/>
      <c r="U180" s="329"/>
      <c r="V180" s="329"/>
      <c r="W180" s="297"/>
      <c r="Z180" s="328"/>
      <c r="AA180" s="329"/>
      <c r="AB180" s="329"/>
      <c r="AC180" s="297"/>
    </row>
    <row r="181" spans="1:29" s="17" customFormat="1" x14ac:dyDescent="0.2">
      <c r="B181" s="528"/>
      <c r="C181" s="329"/>
      <c r="D181" s="329"/>
      <c r="E181" s="297"/>
      <c r="N181" s="328"/>
      <c r="O181" s="329"/>
      <c r="P181" s="329"/>
      <c r="Q181" s="297"/>
      <c r="T181" s="328"/>
      <c r="U181" s="329"/>
      <c r="V181" s="329"/>
      <c r="W181" s="297"/>
      <c r="Z181" s="328"/>
      <c r="AA181" s="329"/>
      <c r="AB181" s="329"/>
      <c r="AC181" s="297"/>
    </row>
    <row r="182" spans="1:29" s="17" customFormat="1" x14ac:dyDescent="0.2">
      <c r="B182" s="528"/>
      <c r="C182" s="329"/>
      <c r="D182" s="329"/>
      <c r="E182" s="297"/>
      <c r="N182" s="328"/>
      <c r="O182" s="329"/>
      <c r="P182" s="329"/>
      <c r="Q182" s="297"/>
      <c r="T182" s="328"/>
      <c r="U182" s="329"/>
      <c r="V182" s="329"/>
      <c r="W182" s="297"/>
      <c r="Z182" s="328"/>
      <c r="AA182" s="329"/>
      <c r="AB182" s="329"/>
      <c r="AC182" s="297"/>
    </row>
    <row r="183" spans="1:29" s="17" customFormat="1" ht="13.5" thickBot="1" x14ac:dyDescent="0.25">
      <c r="B183" s="528"/>
      <c r="C183" s="329"/>
      <c r="D183" s="329"/>
      <c r="E183" s="297"/>
      <c r="N183" s="328"/>
      <c r="O183" s="329"/>
      <c r="P183" s="329"/>
      <c r="Q183" s="297"/>
      <c r="T183" s="328"/>
      <c r="U183" s="329"/>
      <c r="V183" s="329"/>
      <c r="W183" s="297"/>
      <c r="Z183" s="328"/>
      <c r="AA183" s="329"/>
      <c r="AB183" s="329"/>
      <c r="AC183" s="297"/>
    </row>
    <row r="184" spans="1:29" s="17" customFormat="1" ht="12.75" customHeight="1" x14ac:dyDescent="0.2">
      <c r="A184" s="315">
        <v>7</v>
      </c>
      <c r="B184" s="790" t="str">
        <f>+"מספר אסמכתא "&amp;B9&amp;"         חזרה לטבלה "</f>
        <v xml:space="preserve">מספר אסמכתא 0         חזרה לטבלה </v>
      </c>
      <c r="C184" s="765" t="s">
        <v>159</v>
      </c>
      <c r="D184" s="765" t="s">
        <v>34</v>
      </c>
      <c r="E184" s="317" t="s">
        <v>18</v>
      </c>
      <c r="M184" s="315">
        <v>7</v>
      </c>
      <c r="N184" s="790" t="str">
        <f>+"מספר אסמכתא "&amp;B9&amp;"         חזרה לטבלה "</f>
        <v xml:space="preserve">מספר אסמכתא 0         חזרה לטבלה </v>
      </c>
      <c r="O184" s="765" t="s">
        <v>159</v>
      </c>
      <c r="P184" s="765" t="s">
        <v>34</v>
      </c>
      <c r="Q184" s="767" t="s">
        <v>18</v>
      </c>
      <c r="S184" s="315">
        <v>7</v>
      </c>
      <c r="T184" s="790" t="str">
        <f>+"מספר אסמכתא "&amp;B9&amp;"         חזרה לטבלה "</f>
        <v xml:space="preserve">מספר אסמכתא 0         חזרה לטבלה </v>
      </c>
      <c r="U184" s="765" t="s">
        <v>159</v>
      </c>
      <c r="V184" s="765" t="s">
        <v>34</v>
      </c>
      <c r="W184" s="767" t="s">
        <v>18</v>
      </c>
      <c r="Y184" s="315">
        <v>7</v>
      </c>
      <c r="Z184" s="790" t="str">
        <f>+"מספר אסמכתא "&amp;B9&amp;"         חזרה לטבלה "</f>
        <v xml:space="preserve">מספר אסמכתא 0         חזרה לטבלה </v>
      </c>
      <c r="AA184" s="765" t="s">
        <v>159</v>
      </c>
      <c r="AB184" s="765" t="s">
        <v>34</v>
      </c>
      <c r="AC184" s="767" t="s">
        <v>18</v>
      </c>
    </row>
    <row r="185" spans="1:29" s="17" customFormat="1" ht="25.5" x14ac:dyDescent="0.2">
      <c r="A185" s="318" t="s">
        <v>7</v>
      </c>
      <c r="B185" s="791"/>
      <c r="C185" s="766"/>
      <c r="D185" s="766"/>
      <c r="E185" s="319"/>
      <c r="M185" s="318" t="s">
        <v>23</v>
      </c>
      <c r="N185" s="791"/>
      <c r="O185" s="766"/>
      <c r="P185" s="766"/>
      <c r="Q185" s="792"/>
      <c r="S185" s="318" t="s">
        <v>23</v>
      </c>
      <c r="T185" s="791"/>
      <c r="U185" s="766"/>
      <c r="V185" s="766"/>
      <c r="W185" s="792"/>
      <c r="Y185" s="318" t="s">
        <v>23</v>
      </c>
      <c r="Z185" s="791"/>
      <c r="AA185" s="766"/>
      <c r="AB185" s="766"/>
      <c r="AC185" s="792"/>
    </row>
    <row r="186" spans="1:29" s="17" customFormat="1" x14ac:dyDescent="0.2">
      <c r="A186" s="320">
        <v>1</v>
      </c>
      <c r="B186" s="527"/>
      <c r="C186" s="322"/>
      <c r="D186" s="322"/>
      <c r="E186" s="323"/>
      <c r="M186" s="320">
        <v>12</v>
      </c>
      <c r="N186" s="321"/>
      <c r="O186" s="322"/>
      <c r="P186" s="322"/>
      <c r="Q186" s="323"/>
      <c r="S186" s="320">
        <v>23</v>
      </c>
      <c r="T186" s="321"/>
      <c r="U186" s="322"/>
      <c r="V186" s="322"/>
      <c r="W186" s="323"/>
      <c r="Y186" s="320">
        <v>34</v>
      </c>
      <c r="Z186" s="321"/>
      <c r="AA186" s="322"/>
      <c r="AB186" s="322"/>
      <c r="AC186" s="323"/>
    </row>
    <row r="187" spans="1:29" s="17" customFormat="1" x14ac:dyDescent="0.2">
      <c r="A187" s="320">
        <v>2</v>
      </c>
      <c r="B187" s="527"/>
      <c r="C187" s="322"/>
      <c r="D187" s="322"/>
      <c r="E187" s="323"/>
      <c r="M187" s="320">
        <v>13</v>
      </c>
      <c r="N187" s="321"/>
      <c r="O187" s="322"/>
      <c r="P187" s="322"/>
      <c r="Q187" s="323"/>
      <c r="S187" s="320">
        <v>24</v>
      </c>
      <c r="T187" s="321"/>
      <c r="U187" s="322"/>
      <c r="V187" s="322"/>
      <c r="W187" s="323"/>
      <c r="Y187" s="320">
        <v>35</v>
      </c>
      <c r="Z187" s="321"/>
      <c r="AA187" s="322"/>
      <c r="AB187" s="322"/>
      <c r="AC187" s="323"/>
    </row>
    <row r="188" spans="1:29" s="17" customFormat="1" x14ac:dyDescent="0.2">
      <c r="A188" s="320">
        <v>3</v>
      </c>
      <c r="B188" s="527"/>
      <c r="C188" s="322"/>
      <c r="D188" s="322"/>
      <c r="E188" s="323"/>
      <c r="M188" s="320">
        <v>14</v>
      </c>
      <c r="N188" s="321"/>
      <c r="O188" s="322"/>
      <c r="P188" s="322"/>
      <c r="Q188" s="323"/>
      <c r="S188" s="320">
        <v>25</v>
      </c>
      <c r="T188" s="321"/>
      <c r="U188" s="322"/>
      <c r="V188" s="322"/>
      <c r="W188" s="323"/>
      <c r="Y188" s="320">
        <v>36</v>
      </c>
      <c r="Z188" s="321"/>
      <c r="AA188" s="322"/>
      <c r="AB188" s="322"/>
      <c r="AC188" s="323"/>
    </row>
    <row r="189" spans="1:29" s="17" customFormat="1" x14ac:dyDescent="0.2">
      <c r="A189" s="320">
        <v>4</v>
      </c>
      <c r="B189" s="527"/>
      <c r="C189" s="322"/>
      <c r="D189" s="322"/>
      <c r="E189" s="323"/>
      <c r="M189" s="320">
        <v>15</v>
      </c>
      <c r="N189" s="321"/>
      <c r="O189" s="322"/>
      <c r="P189" s="322"/>
      <c r="Q189" s="323"/>
      <c r="S189" s="320">
        <v>26</v>
      </c>
      <c r="T189" s="321"/>
      <c r="U189" s="322"/>
      <c r="V189" s="322"/>
      <c r="W189" s="323"/>
      <c r="Y189" s="320">
        <v>37</v>
      </c>
      <c r="Z189" s="321"/>
      <c r="AA189" s="322"/>
      <c r="AB189" s="322"/>
      <c r="AC189" s="323"/>
    </row>
    <row r="190" spans="1:29" s="17" customFormat="1" x14ac:dyDescent="0.2">
      <c r="A190" s="320">
        <v>5</v>
      </c>
      <c r="B190" s="527"/>
      <c r="C190" s="322"/>
      <c r="D190" s="322"/>
      <c r="E190" s="323"/>
      <c r="M190" s="320">
        <v>16</v>
      </c>
      <c r="N190" s="321"/>
      <c r="O190" s="322"/>
      <c r="P190" s="322"/>
      <c r="Q190" s="323"/>
      <c r="S190" s="320">
        <v>27</v>
      </c>
      <c r="T190" s="321"/>
      <c r="U190" s="322"/>
      <c r="V190" s="322"/>
      <c r="W190" s="323"/>
      <c r="Y190" s="320">
        <v>38</v>
      </c>
      <c r="Z190" s="321"/>
      <c r="AA190" s="322"/>
      <c r="AB190" s="322"/>
      <c r="AC190" s="323"/>
    </row>
    <row r="191" spans="1:29" s="17" customFormat="1" x14ac:dyDescent="0.2">
      <c r="A191" s="320">
        <v>6</v>
      </c>
      <c r="B191" s="527"/>
      <c r="C191" s="322"/>
      <c r="D191" s="322"/>
      <c r="E191" s="323"/>
      <c r="M191" s="320">
        <v>17</v>
      </c>
      <c r="N191" s="321"/>
      <c r="O191" s="322"/>
      <c r="P191" s="322"/>
      <c r="Q191" s="323"/>
      <c r="S191" s="320">
        <v>28</v>
      </c>
      <c r="T191" s="321"/>
      <c r="U191" s="322"/>
      <c r="V191" s="322"/>
      <c r="W191" s="323"/>
      <c r="Y191" s="320">
        <v>39</v>
      </c>
      <c r="Z191" s="321"/>
      <c r="AA191" s="322"/>
      <c r="AB191" s="322"/>
      <c r="AC191" s="323"/>
    </row>
    <row r="192" spans="1:29" s="17" customFormat="1" x14ac:dyDescent="0.2">
      <c r="A192" s="320">
        <v>7</v>
      </c>
      <c r="B192" s="527"/>
      <c r="C192" s="322"/>
      <c r="D192" s="322"/>
      <c r="E192" s="323"/>
      <c r="M192" s="320">
        <v>18</v>
      </c>
      <c r="N192" s="321"/>
      <c r="O192" s="322"/>
      <c r="P192" s="322"/>
      <c r="Q192" s="323"/>
      <c r="S192" s="320">
        <v>29</v>
      </c>
      <c r="T192" s="321"/>
      <c r="U192" s="322"/>
      <c r="V192" s="322"/>
      <c r="W192" s="323"/>
      <c r="Y192" s="320">
        <v>40</v>
      </c>
      <c r="Z192" s="321"/>
      <c r="AA192" s="322"/>
      <c r="AB192" s="322"/>
      <c r="AC192" s="323"/>
    </row>
    <row r="193" spans="1:29" s="17" customFormat="1" x14ac:dyDescent="0.2">
      <c r="A193" s="320">
        <v>8</v>
      </c>
      <c r="B193" s="527"/>
      <c r="C193" s="322"/>
      <c r="D193" s="322"/>
      <c r="E193" s="323"/>
      <c r="M193" s="320">
        <v>19</v>
      </c>
      <c r="N193" s="321"/>
      <c r="O193" s="322"/>
      <c r="P193" s="322"/>
      <c r="Q193" s="323"/>
      <c r="S193" s="320">
        <v>30</v>
      </c>
      <c r="T193" s="321"/>
      <c r="U193" s="322"/>
      <c r="V193" s="322"/>
      <c r="W193" s="323"/>
      <c r="Y193" s="320">
        <v>41</v>
      </c>
      <c r="Z193" s="321"/>
      <c r="AA193" s="322"/>
      <c r="AB193" s="322"/>
      <c r="AC193" s="323"/>
    </row>
    <row r="194" spans="1:29" s="17" customFormat="1" x14ac:dyDescent="0.2">
      <c r="A194" s="320">
        <v>9</v>
      </c>
      <c r="B194" s="527"/>
      <c r="C194" s="322"/>
      <c r="D194" s="322"/>
      <c r="E194" s="323"/>
      <c r="M194" s="320">
        <v>20</v>
      </c>
      <c r="N194" s="321"/>
      <c r="O194" s="322"/>
      <c r="P194" s="322"/>
      <c r="Q194" s="323"/>
      <c r="S194" s="320">
        <v>31</v>
      </c>
      <c r="T194" s="321"/>
      <c r="U194" s="322"/>
      <c r="V194" s="322"/>
      <c r="W194" s="323"/>
      <c r="Y194" s="320">
        <v>42</v>
      </c>
      <c r="Z194" s="321"/>
      <c r="AA194" s="322"/>
      <c r="AB194" s="322"/>
      <c r="AC194" s="323"/>
    </row>
    <row r="195" spans="1:29" s="17" customFormat="1" x14ac:dyDescent="0.2">
      <c r="A195" s="320">
        <v>10</v>
      </c>
      <c r="B195" s="527"/>
      <c r="C195" s="322"/>
      <c r="D195" s="322"/>
      <c r="E195" s="323"/>
      <c r="M195" s="320">
        <v>21</v>
      </c>
      <c r="N195" s="321"/>
      <c r="O195" s="322"/>
      <c r="P195" s="322"/>
      <c r="Q195" s="323"/>
      <c r="S195" s="320">
        <v>32</v>
      </c>
      <c r="T195" s="321"/>
      <c r="U195" s="322"/>
      <c r="V195" s="322"/>
      <c r="W195" s="323"/>
      <c r="Y195" s="320">
        <v>43</v>
      </c>
      <c r="Z195" s="321"/>
      <c r="AA195" s="322"/>
      <c r="AB195" s="322"/>
      <c r="AC195" s="323"/>
    </row>
    <row r="196" spans="1:29" s="17" customFormat="1" ht="13.5" thickBot="1" x14ac:dyDescent="0.25">
      <c r="A196" s="320">
        <v>11</v>
      </c>
      <c r="B196" s="527"/>
      <c r="C196" s="322"/>
      <c r="D196" s="322"/>
      <c r="E196" s="323"/>
      <c r="M196" s="320">
        <v>22</v>
      </c>
      <c r="N196" s="321"/>
      <c r="O196" s="322"/>
      <c r="P196" s="322"/>
      <c r="Q196" s="323"/>
      <c r="S196" s="320">
        <v>33</v>
      </c>
      <c r="T196" s="321"/>
      <c r="U196" s="322"/>
      <c r="V196" s="322"/>
      <c r="W196" s="323"/>
      <c r="Y196" s="324"/>
      <c r="Z196" s="325" t="s">
        <v>3</v>
      </c>
      <c r="AA196" s="326"/>
      <c r="AB196" s="326"/>
      <c r="AC196" s="327">
        <f>SUM(E186:E196)+SUM(Q186:Q196)+SUM(AC186:AC195)+SUM(W186:W196)</f>
        <v>0</v>
      </c>
    </row>
    <row r="197" spans="1:29" s="17" customFormat="1" x14ac:dyDescent="0.2">
      <c r="B197" s="528"/>
      <c r="C197" s="329"/>
      <c r="D197" s="329"/>
      <c r="E197" s="297"/>
      <c r="N197" s="328"/>
      <c r="O197" s="329"/>
      <c r="P197" s="329"/>
      <c r="Q197" s="297"/>
      <c r="T197" s="328"/>
      <c r="U197" s="329"/>
      <c r="V197" s="329"/>
      <c r="W197" s="297"/>
      <c r="Z197" s="328"/>
      <c r="AA197" s="329"/>
      <c r="AB197" s="329"/>
      <c r="AC197" s="297"/>
    </row>
    <row r="198" spans="1:29" s="17" customFormat="1" x14ac:dyDescent="0.2">
      <c r="B198" s="528"/>
      <c r="C198" s="329"/>
      <c r="D198" s="329"/>
      <c r="E198" s="297"/>
      <c r="N198" s="328"/>
      <c r="O198" s="329"/>
      <c r="P198" s="329"/>
      <c r="Q198" s="297"/>
      <c r="T198" s="328"/>
      <c r="U198" s="329"/>
      <c r="V198" s="329"/>
      <c r="W198" s="297"/>
      <c r="Z198" s="328"/>
      <c r="AA198" s="329"/>
      <c r="AB198" s="329"/>
      <c r="AC198" s="297"/>
    </row>
    <row r="199" spans="1:29" s="17" customFormat="1" x14ac:dyDescent="0.2">
      <c r="B199" s="528"/>
      <c r="C199" s="329"/>
      <c r="D199" s="329"/>
      <c r="E199" s="297"/>
      <c r="N199" s="328"/>
      <c r="O199" s="329"/>
      <c r="P199" s="329"/>
      <c r="Q199" s="297"/>
      <c r="T199" s="328"/>
      <c r="U199" s="329"/>
      <c r="V199" s="329"/>
      <c r="W199" s="297"/>
      <c r="Z199" s="328"/>
      <c r="AA199" s="329"/>
      <c r="AB199" s="329"/>
      <c r="AC199" s="297"/>
    </row>
    <row r="200" spans="1:29" s="17" customFormat="1" x14ac:dyDescent="0.2">
      <c r="B200" s="528"/>
      <c r="C200" s="329"/>
      <c r="D200" s="329"/>
      <c r="E200" s="297"/>
      <c r="N200" s="328"/>
      <c r="O200" s="329"/>
      <c r="P200" s="329"/>
      <c r="Q200" s="297"/>
      <c r="T200" s="328"/>
      <c r="U200" s="329"/>
      <c r="V200" s="329"/>
      <c r="W200" s="297"/>
      <c r="Z200" s="328"/>
      <c r="AA200" s="329"/>
      <c r="AB200" s="329"/>
      <c r="AC200" s="297"/>
    </row>
    <row r="201" spans="1:29" s="17" customFormat="1" x14ac:dyDescent="0.2">
      <c r="B201" s="528"/>
      <c r="C201" s="329"/>
      <c r="D201" s="329"/>
      <c r="E201" s="297"/>
      <c r="N201" s="328"/>
      <c r="O201" s="329"/>
      <c r="P201" s="329"/>
      <c r="Q201" s="297"/>
      <c r="T201" s="328"/>
      <c r="U201" s="329"/>
      <c r="V201" s="329"/>
      <c r="W201" s="297"/>
      <c r="Z201" s="328"/>
      <c r="AA201" s="329"/>
      <c r="AB201" s="329"/>
      <c r="AC201" s="297"/>
    </row>
    <row r="202" spans="1:29" s="17" customFormat="1" x14ac:dyDescent="0.2">
      <c r="B202" s="528"/>
      <c r="C202" s="329"/>
      <c r="D202" s="329"/>
      <c r="E202" s="297"/>
      <c r="N202" s="328"/>
      <c r="O202" s="329"/>
      <c r="P202" s="329"/>
      <c r="Q202" s="297"/>
      <c r="T202" s="328"/>
      <c r="U202" s="329"/>
      <c r="V202" s="329"/>
      <c r="W202" s="297"/>
      <c r="Z202" s="328"/>
      <c r="AA202" s="329"/>
      <c r="AB202" s="329"/>
      <c r="AC202" s="297"/>
    </row>
    <row r="203" spans="1:29" s="17" customFormat="1" ht="13.5" thickBot="1" x14ac:dyDescent="0.25">
      <c r="B203" s="528"/>
      <c r="C203" s="329"/>
      <c r="D203" s="329"/>
      <c r="E203" s="297"/>
      <c r="N203" s="328"/>
      <c r="O203" s="329"/>
      <c r="P203" s="329"/>
      <c r="Q203" s="297"/>
      <c r="T203" s="328"/>
      <c r="U203" s="329"/>
      <c r="V203" s="329"/>
      <c r="W203" s="297"/>
      <c r="Z203" s="328"/>
      <c r="AA203" s="329"/>
      <c r="AB203" s="329"/>
      <c r="AC203" s="297"/>
    </row>
    <row r="204" spans="1:29" s="17" customFormat="1" ht="12.75" customHeight="1" x14ac:dyDescent="0.2">
      <c r="A204" s="315">
        <v>8</v>
      </c>
      <c r="B204" s="790" t="str">
        <f>+"מספר אסמכתא "&amp;B10&amp;"         חזרה לטבלה "</f>
        <v xml:space="preserve">מספר אסמכתא 0         חזרה לטבלה </v>
      </c>
      <c r="C204" s="765" t="s">
        <v>159</v>
      </c>
      <c r="D204" s="765" t="s">
        <v>34</v>
      </c>
      <c r="E204" s="317" t="s">
        <v>18</v>
      </c>
      <c r="M204" s="315">
        <v>8</v>
      </c>
      <c r="N204" s="790" t="str">
        <f>+"מספר אסמכתא "&amp;B10&amp;"         חזרה לטבלה "</f>
        <v xml:space="preserve">מספר אסמכתא 0         חזרה לטבלה </v>
      </c>
      <c r="O204" s="765" t="s">
        <v>159</v>
      </c>
      <c r="P204" s="765" t="s">
        <v>34</v>
      </c>
      <c r="Q204" s="767" t="s">
        <v>18</v>
      </c>
      <c r="S204" s="315">
        <v>8</v>
      </c>
      <c r="T204" s="790" t="str">
        <f>+"מספר אסמכתא "&amp;B10&amp;"         חזרה לטבלה "</f>
        <v xml:space="preserve">מספר אסמכתא 0         חזרה לטבלה </v>
      </c>
      <c r="U204" s="765" t="s">
        <v>159</v>
      </c>
      <c r="V204" s="765" t="s">
        <v>34</v>
      </c>
      <c r="W204" s="767" t="s">
        <v>18</v>
      </c>
      <c r="Y204" s="315">
        <v>8</v>
      </c>
      <c r="Z204" s="790" t="str">
        <f>+"מספר אסמכתא "&amp;B10&amp;"         חזרה לטבלה "</f>
        <v xml:space="preserve">מספר אסמכתא 0         חזרה לטבלה </v>
      </c>
      <c r="AA204" s="765" t="s">
        <v>159</v>
      </c>
      <c r="AB204" s="765" t="s">
        <v>34</v>
      </c>
      <c r="AC204" s="767" t="s">
        <v>18</v>
      </c>
    </row>
    <row r="205" spans="1:29" s="17" customFormat="1" ht="25.5" x14ac:dyDescent="0.2">
      <c r="A205" s="318" t="s">
        <v>7</v>
      </c>
      <c r="B205" s="791"/>
      <c r="C205" s="766"/>
      <c r="D205" s="766"/>
      <c r="E205" s="319"/>
      <c r="M205" s="318" t="s">
        <v>23</v>
      </c>
      <c r="N205" s="791"/>
      <c r="O205" s="766"/>
      <c r="P205" s="766"/>
      <c r="Q205" s="792"/>
      <c r="S205" s="318" t="s">
        <v>23</v>
      </c>
      <c r="T205" s="791"/>
      <c r="U205" s="766"/>
      <c r="V205" s="766"/>
      <c r="W205" s="792"/>
      <c r="Y205" s="318" t="s">
        <v>23</v>
      </c>
      <c r="Z205" s="791"/>
      <c r="AA205" s="766"/>
      <c r="AB205" s="766"/>
      <c r="AC205" s="792"/>
    </row>
    <row r="206" spans="1:29" s="17" customFormat="1" x14ac:dyDescent="0.2">
      <c r="A206" s="320">
        <v>1</v>
      </c>
      <c r="B206" s="527"/>
      <c r="C206" s="322"/>
      <c r="D206" s="322"/>
      <c r="E206" s="323"/>
      <c r="M206" s="320">
        <v>12</v>
      </c>
      <c r="N206" s="321"/>
      <c r="O206" s="322"/>
      <c r="P206" s="322"/>
      <c r="Q206" s="323"/>
      <c r="S206" s="320">
        <v>23</v>
      </c>
      <c r="T206" s="321"/>
      <c r="U206" s="322"/>
      <c r="V206" s="322"/>
      <c r="W206" s="323"/>
      <c r="Y206" s="320">
        <v>34</v>
      </c>
      <c r="Z206" s="321"/>
      <c r="AA206" s="322"/>
      <c r="AB206" s="322"/>
      <c r="AC206" s="323"/>
    </row>
    <row r="207" spans="1:29" s="17" customFormat="1" x14ac:dyDescent="0.2">
      <c r="A207" s="320">
        <v>2</v>
      </c>
      <c r="B207" s="527"/>
      <c r="C207" s="322"/>
      <c r="D207" s="322"/>
      <c r="E207" s="323"/>
      <c r="M207" s="320">
        <v>13</v>
      </c>
      <c r="N207" s="321"/>
      <c r="O207" s="322"/>
      <c r="P207" s="322"/>
      <c r="Q207" s="323"/>
      <c r="S207" s="320">
        <v>24</v>
      </c>
      <c r="T207" s="321"/>
      <c r="U207" s="322"/>
      <c r="V207" s="322"/>
      <c r="W207" s="323"/>
      <c r="Y207" s="320">
        <v>35</v>
      </c>
      <c r="Z207" s="321"/>
      <c r="AA207" s="322"/>
      <c r="AB207" s="322"/>
      <c r="AC207" s="323"/>
    </row>
    <row r="208" spans="1:29" s="17" customFormat="1" x14ac:dyDescent="0.2">
      <c r="A208" s="320">
        <v>3</v>
      </c>
      <c r="B208" s="527"/>
      <c r="C208" s="322"/>
      <c r="D208" s="322"/>
      <c r="E208" s="323"/>
      <c r="M208" s="320">
        <v>14</v>
      </c>
      <c r="N208" s="321"/>
      <c r="O208" s="322"/>
      <c r="P208" s="322"/>
      <c r="Q208" s="323"/>
      <c r="S208" s="320">
        <v>25</v>
      </c>
      <c r="T208" s="321"/>
      <c r="U208" s="322"/>
      <c r="V208" s="322"/>
      <c r="W208" s="323"/>
      <c r="Y208" s="320">
        <v>36</v>
      </c>
      <c r="Z208" s="321"/>
      <c r="AA208" s="322"/>
      <c r="AB208" s="322"/>
      <c r="AC208" s="323"/>
    </row>
    <row r="209" spans="1:29" s="17" customFormat="1" x14ac:dyDescent="0.2">
      <c r="A209" s="320">
        <v>4</v>
      </c>
      <c r="B209" s="527"/>
      <c r="C209" s="322"/>
      <c r="D209" s="322"/>
      <c r="E209" s="323"/>
      <c r="M209" s="320">
        <v>15</v>
      </c>
      <c r="N209" s="321"/>
      <c r="O209" s="322"/>
      <c r="P209" s="322"/>
      <c r="Q209" s="323"/>
      <c r="S209" s="320">
        <v>26</v>
      </c>
      <c r="T209" s="321"/>
      <c r="U209" s="322"/>
      <c r="V209" s="322"/>
      <c r="W209" s="323"/>
      <c r="Y209" s="320">
        <v>37</v>
      </c>
      <c r="Z209" s="321"/>
      <c r="AA209" s="322"/>
      <c r="AB209" s="322"/>
      <c r="AC209" s="323"/>
    </row>
    <row r="210" spans="1:29" s="17" customFormat="1" x14ac:dyDescent="0.2">
      <c r="A210" s="320">
        <v>5</v>
      </c>
      <c r="B210" s="527"/>
      <c r="C210" s="322"/>
      <c r="D210" s="322"/>
      <c r="E210" s="323"/>
      <c r="M210" s="320">
        <v>16</v>
      </c>
      <c r="N210" s="321"/>
      <c r="O210" s="322"/>
      <c r="P210" s="322"/>
      <c r="Q210" s="323"/>
      <c r="S210" s="320">
        <v>27</v>
      </c>
      <c r="T210" s="321"/>
      <c r="U210" s="322"/>
      <c r="V210" s="322"/>
      <c r="W210" s="323"/>
      <c r="Y210" s="320">
        <v>38</v>
      </c>
      <c r="Z210" s="321"/>
      <c r="AA210" s="322"/>
      <c r="AB210" s="322"/>
      <c r="AC210" s="323"/>
    </row>
    <row r="211" spans="1:29" s="17" customFormat="1" x14ac:dyDescent="0.2">
      <c r="A211" s="320">
        <v>6</v>
      </c>
      <c r="B211" s="527"/>
      <c r="C211" s="322"/>
      <c r="D211" s="322"/>
      <c r="E211" s="323"/>
      <c r="M211" s="320">
        <v>17</v>
      </c>
      <c r="N211" s="321"/>
      <c r="O211" s="322"/>
      <c r="P211" s="322"/>
      <c r="Q211" s="323"/>
      <c r="S211" s="320">
        <v>28</v>
      </c>
      <c r="T211" s="321"/>
      <c r="U211" s="322"/>
      <c r="V211" s="322"/>
      <c r="W211" s="323"/>
      <c r="Y211" s="320">
        <v>39</v>
      </c>
      <c r="Z211" s="321"/>
      <c r="AA211" s="322"/>
      <c r="AB211" s="322"/>
      <c r="AC211" s="323"/>
    </row>
    <row r="212" spans="1:29" s="17" customFormat="1" x14ac:dyDescent="0.2">
      <c r="A212" s="320">
        <v>7</v>
      </c>
      <c r="B212" s="527"/>
      <c r="C212" s="322"/>
      <c r="D212" s="322"/>
      <c r="E212" s="323"/>
      <c r="M212" s="320">
        <v>18</v>
      </c>
      <c r="N212" s="321"/>
      <c r="O212" s="322"/>
      <c r="P212" s="322"/>
      <c r="Q212" s="323"/>
      <c r="S212" s="320">
        <v>29</v>
      </c>
      <c r="T212" s="321"/>
      <c r="U212" s="322"/>
      <c r="V212" s="322"/>
      <c r="W212" s="323"/>
      <c r="Y212" s="320">
        <v>40</v>
      </c>
      <c r="Z212" s="321"/>
      <c r="AA212" s="322"/>
      <c r="AB212" s="322"/>
      <c r="AC212" s="323"/>
    </row>
    <row r="213" spans="1:29" s="17" customFormat="1" x14ac:dyDescent="0.2">
      <c r="A213" s="320">
        <v>8</v>
      </c>
      <c r="B213" s="527"/>
      <c r="C213" s="322"/>
      <c r="D213" s="322"/>
      <c r="E213" s="323"/>
      <c r="M213" s="320">
        <v>19</v>
      </c>
      <c r="N213" s="321"/>
      <c r="O213" s="322"/>
      <c r="P213" s="322"/>
      <c r="Q213" s="323"/>
      <c r="S213" s="320">
        <v>30</v>
      </c>
      <c r="T213" s="321"/>
      <c r="U213" s="322"/>
      <c r="V213" s="322"/>
      <c r="W213" s="323"/>
      <c r="Y213" s="320">
        <v>41</v>
      </c>
      <c r="Z213" s="321"/>
      <c r="AA213" s="322"/>
      <c r="AB213" s="322"/>
      <c r="AC213" s="323"/>
    </row>
    <row r="214" spans="1:29" s="17" customFormat="1" x14ac:dyDescent="0.2">
      <c r="A214" s="320">
        <v>9</v>
      </c>
      <c r="B214" s="527"/>
      <c r="C214" s="322"/>
      <c r="D214" s="322"/>
      <c r="E214" s="323"/>
      <c r="M214" s="320">
        <v>20</v>
      </c>
      <c r="N214" s="321"/>
      <c r="O214" s="322"/>
      <c r="P214" s="322"/>
      <c r="Q214" s="323"/>
      <c r="S214" s="320">
        <v>31</v>
      </c>
      <c r="T214" s="321"/>
      <c r="U214" s="322"/>
      <c r="V214" s="322"/>
      <c r="W214" s="323"/>
      <c r="Y214" s="320">
        <v>42</v>
      </c>
      <c r="Z214" s="321"/>
      <c r="AA214" s="322"/>
      <c r="AB214" s="322"/>
      <c r="AC214" s="323"/>
    </row>
    <row r="215" spans="1:29" s="17" customFormat="1" x14ac:dyDescent="0.2">
      <c r="A215" s="320">
        <v>10</v>
      </c>
      <c r="B215" s="527"/>
      <c r="C215" s="322"/>
      <c r="D215" s="322"/>
      <c r="E215" s="323"/>
      <c r="M215" s="320">
        <v>21</v>
      </c>
      <c r="N215" s="321"/>
      <c r="O215" s="322"/>
      <c r="P215" s="322"/>
      <c r="Q215" s="323"/>
      <c r="S215" s="320">
        <v>32</v>
      </c>
      <c r="T215" s="321"/>
      <c r="U215" s="322"/>
      <c r="V215" s="322"/>
      <c r="W215" s="323"/>
      <c r="Y215" s="320">
        <v>43</v>
      </c>
      <c r="Z215" s="321"/>
      <c r="AA215" s="322"/>
      <c r="AB215" s="322"/>
      <c r="AC215" s="323"/>
    </row>
    <row r="216" spans="1:29" s="17" customFormat="1" ht="13.5" thickBot="1" x14ac:dyDescent="0.25">
      <c r="A216" s="320">
        <v>11</v>
      </c>
      <c r="B216" s="527"/>
      <c r="C216" s="322"/>
      <c r="D216" s="322"/>
      <c r="E216" s="323"/>
      <c r="M216" s="320">
        <v>22</v>
      </c>
      <c r="N216" s="321"/>
      <c r="O216" s="322"/>
      <c r="P216" s="322"/>
      <c r="Q216" s="323"/>
      <c r="S216" s="320">
        <v>33</v>
      </c>
      <c r="T216" s="321"/>
      <c r="U216" s="322"/>
      <c r="V216" s="322"/>
      <c r="W216" s="323"/>
      <c r="Y216" s="324"/>
      <c r="Z216" s="325" t="s">
        <v>3</v>
      </c>
      <c r="AA216" s="326"/>
      <c r="AB216" s="326"/>
      <c r="AC216" s="327">
        <f>SUM(E206:E216)+SUM(Q206:Q216)+SUM(AC206:AC215)+SUM(W206:W216)</f>
        <v>0</v>
      </c>
    </row>
    <row r="217" spans="1:29" s="17" customFormat="1" x14ac:dyDescent="0.2">
      <c r="B217" s="528"/>
      <c r="C217" s="329"/>
      <c r="D217" s="329"/>
      <c r="E217" s="297"/>
      <c r="N217" s="328"/>
      <c r="O217" s="329"/>
      <c r="P217" s="329"/>
      <c r="Q217" s="297"/>
      <c r="T217" s="328"/>
      <c r="U217" s="329"/>
      <c r="V217" s="329"/>
      <c r="W217" s="297"/>
      <c r="Z217" s="328"/>
      <c r="AA217" s="329"/>
      <c r="AB217" s="329"/>
      <c r="AC217" s="297"/>
    </row>
    <row r="218" spans="1:29" s="17" customFormat="1" x14ac:dyDescent="0.2">
      <c r="B218" s="528"/>
      <c r="C218" s="329"/>
      <c r="D218" s="329"/>
      <c r="E218" s="297"/>
      <c r="N218" s="328"/>
      <c r="O218" s="329"/>
      <c r="P218" s="329"/>
      <c r="Q218" s="297"/>
      <c r="T218" s="328"/>
      <c r="U218" s="329"/>
      <c r="V218" s="329"/>
      <c r="W218" s="297"/>
      <c r="Z218" s="328"/>
      <c r="AA218" s="329"/>
      <c r="AB218" s="329"/>
      <c r="AC218" s="297"/>
    </row>
    <row r="219" spans="1:29" s="17" customFormat="1" x14ac:dyDescent="0.2">
      <c r="B219" s="528"/>
      <c r="C219" s="329"/>
      <c r="D219" s="329"/>
      <c r="E219" s="297"/>
      <c r="N219" s="328"/>
      <c r="O219" s="329"/>
      <c r="P219" s="329"/>
      <c r="Q219" s="297"/>
      <c r="T219" s="328"/>
      <c r="U219" s="329"/>
      <c r="V219" s="329"/>
      <c r="W219" s="297"/>
      <c r="Z219" s="328"/>
      <c r="AA219" s="329"/>
      <c r="AB219" s="329"/>
      <c r="AC219" s="297"/>
    </row>
    <row r="220" spans="1:29" s="17" customFormat="1" x14ac:dyDescent="0.2">
      <c r="B220" s="528"/>
      <c r="C220" s="329"/>
      <c r="D220" s="329"/>
      <c r="E220" s="297"/>
      <c r="N220" s="328"/>
      <c r="O220" s="329"/>
      <c r="P220" s="329"/>
      <c r="Q220" s="297"/>
      <c r="T220" s="328"/>
      <c r="U220" s="329"/>
      <c r="V220" s="329"/>
      <c r="W220" s="297"/>
      <c r="Z220" s="328"/>
      <c r="AA220" s="329"/>
      <c r="AB220" s="329"/>
      <c r="AC220" s="297"/>
    </row>
    <row r="221" spans="1:29" s="17" customFormat="1" x14ac:dyDescent="0.2">
      <c r="B221" s="528"/>
      <c r="C221" s="329"/>
      <c r="D221" s="329"/>
      <c r="E221" s="297"/>
      <c r="N221" s="328"/>
      <c r="O221" s="329"/>
      <c r="P221" s="329"/>
      <c r="Q221" s="297"/>
      <c r="T221" s="328"/>
      <c r="U221" s="329"/>
      <c r="V221" s="329"/>
      <c r="W221" s="297"/>
      <c r="Z221" s="328"/>
      <c r="AA221" s="329"/>
      <c r="AB221" s="329"/>
      <c r="AC221" s="297"/>
    </row>
    <row r="222" spans="1:29" s="17" customFormat="1" x14ac:dyDescent="0.2">
      <c r="B222" s="528"/>
      <c r="C222" s="329"/>
      <c r="D222" s="329"/>
      <c r="E222" s="297"/>
      <c r="N222" s="328"/>
      <c r="O222" s="329"/>
      <c r="P222" s="329"/>
      <c r="Q222" s="297"/>
      <c r="T222" s="328"/>
      <c r="U222" s="329"/>
      <c r="V222" s="329"/>
      <c r="W222" s="297"/>
      <c r="Z222" s="328"/>
      <c r="AA222" s="329"/>
      <c r="AB222" s="329"/>
      <c r="AC222" s="297"/>
    </row>
    <row r="223" spans="1:29" s="17" customFormat="1" ht="13.5" thickBot="1" x14ac:dyDescent="0.25">
      <c r="B223" s="528"/>
      <c r="C223" s="329"/>
      <c r="D223" s="329"/>
      <c r="E223" s="297"/>
      <c r="N223" s="328"/>
      <c r="O223" s="329"/>
      <c r="P223" s="329"/>
      <c r="Q223" s="297"/>
      <c r="T223" s="328"/>
      <c r="U223" s="329"/>
      <c r="V223" s="329"/>
      <c r="W223" s="297"/>
      <c r="Z223" s="328"/>
      <c r="AA223" s="329"/>
      <c r="AB223" s="329"/>
      <c r="AC223" s="297"/>
    </row>
    <row r="224" spans="1:29" s="17" customFormat="1" ht="12.75" customHeight="1" x14ac:dyDescent="0.2">
      <c r="A224" s="315">
        <v>9</v>
      </c>
      <c r="B224" s="790" t="str">
        <f>+"מספר אסמכתא "&amp;B11&amp;"         חזרה לטבלה "</f>
        <v xml:space="preserve">מספר אסמכתא 0         חזרה לטבלה </v>
      </c>
      <c r="C224" s="765" t="s">
        <v>159</v>
      </c>
      <c r="D224" s="765" t="s">
        <v>34</v>
      </c>
      <c r="E224" s="317" t="s">
        <v>18</v>
      </c>
      <c r="M224" s="315">
        <v>9</v>
      </c>
      <c r="N224" s="790" t="str">
        <f>+"מספר אסמכתא "&amp;B11&amp;"         חזרה לטבלה "</f>
        <v xml:space="preserve">מספר אסמכתא 0         חזרה לטבלה </v>
      </c>
      <c r="O224" s="765" t="s">
        <v>159</v>
      </c>
      <c r="P224" s="765" t="s">
        <v>34</v>
      </c>
      <c r="Q224" s="767" t="s">
        <v>18</v>
      </c>
      <c r="S224" s="315">
        <v>9</v>
      </c>
      <c r="T224" s="790" t="str">
        <f>+"מספר אסמכתא "&amp;B11&amp;"         חזרה לטבלה "</f>
        <v xml:space="preserve">מספר אסמכתא 0         חזרה לטבלה </v>
      </c>
      <c r="U224" s="765" t="s">
        <v>159</v>
      </c>
      <c r="V224" s="765" t="s">
        <v>34</v>
      </c>
      <c r="W224" s="317" t="s">
        <v>18</v>
      </c>
      <c r="Y224" s="315">
        <v>9</v>
      </c>
      <c r="Z224" s="790" t="str">
        <f>+"מספר אסמכתא "&amp;B11&amp;"         חזרה לטבלה "</f>
        <v xml:space="preserve">מספר אסמכתא 0         חזרה לטבלה </v>
      </c>
      <c r="AA224" s="765" t="s">
        <v>159</v>
      </c>
      <c r="AB224" s="765" t="s">
        <v>34</v>
      </c>
      <c r="AC224" s="767" t="s">
        <v>18</v>
      </c>
    </row>
    <row r="225" spans="1:29" s="17" customFormat="1" ht="25.5" x14ac:dyDescent="0.2">
      <c r="A225" s="318" t="s">
        <v>7</v>
      </c>
      <c r="B225" s="791"/>
      <c r="C225" s="766"/>
      <c r="D225" s="766"/>
      <c r="E225" s="319"/>
      <c r="M225" s="318" t="s">
        <v>23</v>
      </c>
      <c r="N225" s="791"/>
      <c r="O225" s="766"/>
      <c r="P225" s="766"/>
      <c r="Q225" s="792"/>
      <c r="S225" s="318" t="s">
        <v>23</v>
      </c>
      <c r="T225" s="791"/>
      <c r="U225" s="766"/>
      <c r="V225" s="766"/>
      <c r="W225" s="331"/>
      <c r="Y225" s="318" t="s">
        <v>23</v>
      </c>
      <c r="Z225" s="791"/>
      <c r="AA225" s="766"/>
      <c r="AB225" s="766"/>
      <c r="AC225" s="792"/>
    </row>
    <row r="226" spans="1:29" s="17" customFormat="1" x14ac:dyDescent="0.2">
      <c r="A226" s="320">
        <v>1</v>
      </c>
      <c r="B226" s="527"/>
      <c r="C226" s="322"/>
      <c r="D226" s="322"/>
      <c r="E226" s="323"/>
      <c r="M226" s="320">
        <v>12</v>
      </c>
      <c r="N226" s="321"/>
      <c r="O226" s="322"/>
      <c r="P226" s="322"/>
      <c r="Q226" s="323"/>
      <c r="S226" s="320">
        <v>23</v>
      </c>
      <c r="T226" s="321"/>
      <c r="U226" s="322"/>
      <c r="V226" s="322"/>
      <c r="W226" s="323"/>
      <c r="Y226" s="320">
        <v>34</v>
      </c>
      <c r="Z226" s="321"/>
      <c r="AA226" s="322"/>
      <c r="AB226" s="322"/>
      <c r="AC226" s="323"/>
    </row>
    <row r="227" spans="1:29" s="17" customFormat="1" x14ac:dyDescent="0.2">
      <c r="A227" s="320">
        <v>2</v>
      </c>
      <c r="B227" s="527"/>
      <c r="C227" s="322"/>
      <c r="D227" s="322"/>
      <c r="E227" s="323"/>
      <c r="M227" s="320">
        <v>13</v>
      </c>
      <c r="N227" s="321"/>
      <c r="O227" s="322"/>
      <c r="P227" s="322"/>
      <c r="Q227" s="323"/>
      <c r="S227" s="320">
        <v>24</v>
      </c>
      <c r="T227" s="321"/>
      <c r="U227" s="322"/>
      <c r="V227" s="322"/>
      <c r="W227" s="323"/>
      <c r="Y227" s="320">
        <v>35</v>
      </c>
      <c r="Z227" s="321"/>
      <c r="AA227" s="322"/>
      <c r="AB227" s="322"/>
      <c r="AC227" s="323"/>
    </row>
    <row r="228" spans="1:29" s="17" customFormat="1" x14ac:dyDescent="0.2">
      <c r="A228" s="320">
        <v>3</v>
      </c>
      <c r="B228" s="527"/>
      <c r="C228" s="322"/>
      <c r="D228" s="322"/>
      <c r="E228" s="323"/>
      <c r="M228" s="320">
        <v>14</v>
      </c>
      <c r="N228" s="321"/>
      <c r="O228" s="322"/>
      <c r="P228" s="322"/>
      <c r="Q228" s="323"/>
      <c r="S228" s="320">
        <v>25</v>
      </c>
      <c r="T228" s="321"/>
      <c r="U228" s="322"/>
      <c r="V228" s="322"/>
      <c r="W228" s="323"/>
      <c r="Y228" s="320">
        <v>36</v>
      </c>
      <c r="Z228" s="321"/>
      <c r="AA228" s="322"/>
      <c r="AB228" s="322"/>
      <c r="AC228" s="323"/>
    </row>
    <row r="229" spans="1:29" s="17" customFormat="1" x14ac:dyDescent="0.2">
      <c r="A229" s="320">
        <v>4</v>
      </c>
      <c r="B229" s="527"/>
      <c r="C229" s="322"/>
      <c r="D229" s="322"/>
      <c r="E229" s="323"/>
      <c r="M229" s="320">
        <v>15</v>
      </c>
      <c r="N229" s="321"/>
      <c r="O229" s="322"/>
      <c r="P229" s="322"/>
      <c r="Q229" s="323"/>
      <c r="S229" s="320">
        <v>26</v>
      </c>
      <c r="T229" s="321"/>
      <c r="U229" s="322"/>
      <c r="V229" s="322"/>
      <c r="W229" s="323"/>
      <c r="Y229" s="320">
        <v>37</v>
      </c>
      <c r="Z229" s="321"/>
      <c r="AA229" s="322"/>
      <c r="AB229" s="322"/>
      <c r="AC229" s="323"/>
    </row>
    <row r="230" spans="1:29" s="17" customFormat="1" x14ac:dyDescent="0.2">
      <c r="A230" s="320">
        <v>5</v>
      </c>
      <c r="B230" s="527"/>
      <c r="C230" s="322"/>
      <c r="D230" s="322"/>
      <c r="E230" s="323"/>
      <c r="M230" s="320">
        <v>16</v>
      </c>
      <c r="N230" s="321"/>
      <c r="O230" s="322"/>
      <c r="P230" s="322"/>
      <c r="Q230" s="323"/>
      <c r="S230" s="320">
        <v>27</v>
      </c>
      <c r="T230" s="321"/>
      <c r="U230" s="322"/>
      <c r="V230" s="322"/>
      <c r="W230" s="323"/>
      <c r="Y230" s="320">
        <v>38</v>
      </c>
      <c r="Z230" s="321"/>
      <c r="AA230" s="322"/>
      <c r="AB230" s="322"/>
      <c r="AC230" s="323"/>
    </row>
    <row r="231" spans="1:29" s="17" customFormat="1" x14ac:dyDescent="0.2">
      <c r="A231" s="320">
        <v>6</v>
      </c>
      <c r="B231" s="527"/>
      <c r="C231" s="322"/>
      <c r="D231" s="322"/>
      <c r="E231" s="323"/>
      <c r="M231" s="320">
        <v>17</v>
      </c>
      <c r="N231" s="321"/>
      <c r="O231" s="322"/>
      <c r="P231" s="322"/>
      <c r="Q231" s="323"/>
      <c r="S231" s="320">
        <v>28</v>
      </c>
      <c r="T231" s="321"/>
      <c r="U231" s="322"/>
      <c r="V231" s="322"/>
      <c r="W231" s="323"/>
      <c r="Y231" s="320">
        <v>39</v>
      </c>
      <c r="Z231" s="321"/>
      <c r="AA231" s="322"/>
      <c r="AB231" s="322"/>
      <c r="AC231" s="323"/>
    </row>
    <row r="232" spans="1:29" s="17" customFormat="1" x14ac:dyDescent="0.2">
      <c r="A232" s="320">
        <v>7</v>
      </c>
      <c r="B232" s="527"/>
      <c r="C232" s="322"/>
      <c r="D232" s="322"/>
      <c r="E232" s="323"/>
      <c r="M232" s="320">
        <v>18</v>
      </c>
      <c r="N232" s="321"/>
      <c r="O232" s="322"/>
      <c r="P232" s="322"/>
      <c r="Q232" s="323"/>
      <c r="S232" s="320">
        <v>29</v>
      </c>
      <c r="T232" s="321"/>
      <c r="U232" s="322"/>
      <c r="V232" s="322"/>
      <c r="W232" s="323"/>
      <c r="Y232" s="320">
        <v>40</v>
      </c>
      <c r="Z232" s="321"/>
      <c r="AA232" s="322"/>
      <c r="AB232" s="322"/>
      <c r="AC232" s="323"/>
    </row>
    <row r="233" spans="1:29" s="17" customFormat="1" x14ac:dyDescent="0.2">
      <c r="A233" s="320">
        <v>8</v>
      </c>
      <c r="B233" s="527"/>
      <c r="C233" s="322"/>
      <c r="D233" s="322"/>
      <c r="E233" s="323"/>
      <c r="M233" s="320">
        <v>19</v>
      </c>
      <c r="N233" s="321"/>
      <c r="O233" s="322"/>
      <c r="P233" s="322"/>
      <c r="Q233" s="323"/>
      <c r="S233" s="320">
        <v>30</v>
      </c>
      <c r="T233" s="321"/>
      <c r="U233" s="322"/>
      <c r="V233" s="322"/>
      <c r="W233" s="323"/>
      <c r="Y233" s="320">
        <v>41</v>
      </c>
      <c r="Z233" s="321"/>
      <c r="AA233" s="322"/>
      <c r="AB233" s="322"/>
      <c r="AC233" s="323"/>
    </row>
    <row r="234" spans="1:29" s="17" customFormat="1" x14ac:dyDescent="0.2">
      <c r="A234" s="320">
        <v>9</v>
      </c>
      <c r="B234" s="527"/>
      <c r="C234" s="322"/>
      <c r="D234" s="322"/>
      <c r="E234" s="323"/>
      <c r="M234" s="320">
        <v>20</v>
      </c>
      <c r="N234" s="321"/>
      <c r="O234" s="322"/>
      <c r="P234" s="322"/>
      <c r="Q234" s="323"/>
      <c r="S234" s="320">
        <v>31</v>
      </c>
      <c r="T234" s="321"/>
      <c r="U234" s="322"/>
      <c r="V234" s="322"/>
      <c r="W234" s="323"/>
      <c r="Y234" s="320">
        <v>42</v>
      </c>
      <c r="Z234" s="321"/>
      <c r="AA234" s="322"/>
      <c r="AB234" s="322"/>
      <c r="AC234" s="323"/>
    </row>
    <row r="235" spans="1:29" s="17" customFormat="1" x14ac:dyDescent="0.2">
      <c r="A235" s="320">
        <v>10</v>
      </c>
      <c r="B235" s="527"/>
      <c r="C235" s="322"/>
      <c r="D235" s="322"/>
      <c r="E235" s="323"/>
      <c r="M235" s="320">
        <v>21</v>
      </c>
      <c r="N235" s="321"/>
      <c r="O235" s="322"/>
      <c r="P235" s="322"/>
      <c r="Q235" s="323"/>
      <c r="S235" s="320">
        <v>32</v>
      </c>
      <c r="T235" s="321"/>
      <c r="U235" s="322"/>
      <c r="V235" s="322"/>
      <c r="W235" s="323"/>
      <c r="Y235" s="320">
        <v>43</v>
      </c>
      <c r="Z235" s="321"/>
      <c r="AA235" s="322"/>
      <c r="AB235" s="322"/>
      <c r="AC235" s="323"/>
    </row>
    <row r="236" spans="1:29" s="17" customFormat="1" ht="13.5" thickBot="1" x14ac:dyDescent="0.25">
      <c r="A236" s="320">
        <v>11</v>
      </c>
      <c r="B236" s="527"/>
      <c r="C236" s="322"/>
      <c r="D236" s="322"/>
      <c r="E236" s="323"/>
      <c r="M236" s="320">
        <v>22</v>
      </c>
      <c r="N236" s="321"/>
      <c r="O236" s="322"/>
      <c r="P236" s="322"/>
      <c r="Q236" s="323"/>
      <c r="S236" s="320">
        <v>33</v>
      </c>
      <c r="T236" s="321"/>
      <c r="U236" s="322"/>
      <c r="V236" s="322"/>
      <c r="W236" s="323"/>
      <c r="Y236" s="324"/>
      <c r="Z236" s="325" t="s">
        <v>3</v>
      </c>
      <c r="AA236" s="326"/>
      <c r="AB236" s="326"/>
      <c r="AC236" s="327">
        <f>SUM(E226:E236)+SUM(Q226:Q236)+SUM(AC226:AC235)+SUM(W226:W236)</f>
        <v>0</v>
      </c>
    </row>
    <row r="237" spans="1:29" s="17" customFormat="1" x14ac:dyDescent="0.2">
      <c r="B237" s="528"/>
      <c r="C237" s="329"/>
      <c r="D237" s="329"/>
      <c r="E237" s="297"/>
      <c r="N237" s="328"/>
      <c r="O237" s="329"/>
      <c r="P237" s="329"/>
      <c r="Q237" s="297"/>
      <c r="T237" s="328"/>
      <c r="U237" s="329"/>
      <c r="V237" s="329"/>
      <c r="W237" s="297"/>
      <c r="Z237" s="328"/>
      <c r="AA237" s="329"/>
      <c r="AB237" s="329"/>
      <c r="AC237" s="297"/>
    </row>
    <row r="238" spans="1:29" s="17" customFormat="1" x14ac:dyDescent="0.2">
      <c r="B238" s="528"/>
      <c r="C238" s="329"/>
      <c r="D238" s="329"/>
      <c r="E238" s="297"/>
      <c r="N238" s="328"/>
      <c r="O238" s="329"/>
      <c r="P238" s="329"/>
      <c r="Q238" s="297"/>
      <c r="T238" s="328"/>
      <c r="U238" s="329"/>
      <c r="V238" s="329"/>
      <c r="W238" s="297"/>
      <c r="Z238" s="328"/>
      <c r="AA238" s="329"/>
      <c r="AB238" s="329"/>
      <c r="AC238" s="297"/>
    </row>
    <row r="239" spans="1:29" s="17" customFormat="1" x14ac:dyDescent="0.2">
      <c r="B239" s="528"/>
      <c r="C239" s="329"/>
      <c r="D239" s="329"/>
      <c r="E239" s="297"/>
      <c r="N239" s="328"/>
      <c r="O239" s="329"/>
      <c r="P239" s="329"/>
      <c r="Q239" s="297"/>
      <c r="T239" s="328"/>
      <c r="U239" s="329"/>
      <c r="V239" s="329"/>
      <c r="W239" s="297"/>
      <c r="Z239" s="328"/>
      <c r="AA239" s="329"/>
      <c r="AB239" s="329"/>
      <c r="AC239" s="297"/>
    </row>
    <row r="240" spans="1:29" s="17" customFormat="1" x14ac:dyDescent="0.2">
      <c r="B240" s="528"/>
      <c r="C240" s="329"/>
      <c r="D240" s="329"/>
      <c r="E240" s="297"/>
      <c r="N240" s="328"/>
      <c r="O240" s="329"/>
      <c r="P240" s="329"/>
      <c r="Q240" s="297"/>
      <c r="T240" s="328"/>
      <c r="U240" s="329"/>
      <c r="V240" s="329"/>
      <c r="W240" s="297"/>
      <c r="Z240" s="328"/>
      <c r="AA240" s="329"/>
      <c r="AB240" s="329"/>
      <c r="AC240" s="297"/>
    </row>
    <row r="241" spans="1:29" s="17" customFormat="1" x14ac:dyDescent="0.2">
      <c r="B241" s="528"/>
      <c r="C241" s="329"/>
      <c r="D241" s="329"/>
      <c r="E241" s="297"/>
      <c r="N241" s="328"/>
      <c r="O241" s="329"/>
      <c r="P241" s="329"/>
      <c r="Q241" s="297"/>
      <c r="T241" s="328"/>
      <c r="U241" s="329"/>
      <c r="V241" s="329"/>
      <c r="W241" s="297"/>
      <c r="Z241" s="328"/>
      <c r="AA241" s="329"/>
      <c r="AB241" s="329"/>
      <c r="AC241" s="297"/>
    </row>
    <row r="242" spans="1:29" s="17" customFormat="1" x14ac:dyDescent="0.2">
      <c r="B242" s="528"/>
      <c r="C242" s="329"/>
      <c r="D242" s="329"/>
      <c r="E242" s="297"/>
      <c r="N242" s="328"/>
      <c r="O242" s="329"/>
      <c r="P242" s="329"/>
      <c r="Q242" s="297"/>
      <c r="T242" s="328"/>
      <c r="U242" s="329"/>
      <c r="V242" s="329"/>
      <c r="W242" s="297"/>
      <c r="Z242" s="328"/>
      <c r="AA242" s="329"/>
      <c r="AB242" s="329"/>
      <c r="AC242" s="297"/>
    </row>
    <row r="243" spans="1:29" s="17" customFormat="1" ht="13.5" thickBot="1" x14ac:dyDescent="0.25">
      <c r="B243" s="528"/>
      <c r="C243" s="329"/>
      <c r="D243" s="329"/>
      <c r="E243" s="297"/>
      <c r="N243" s="328"/>
      <c r="O243" s="329"/>
      <c r="P243" s="329"/>
      <c r="Q243" s="297"/>
      <c r="T243" s="328"/>
      <c r="U243" s="329"/>
      <c r="V243" s="329"/>
      <c r="W243" s="297"/>
      <c r="Z243" s="328"/>
      <c r="AA243" s="329"/>
      <c r="AB243" s="329"/>
      <c r="AC243" s="297"/>
    </row>
    <row r="244" spans="1:29" s="17" customFormat="1" ht="12.75" customHeight="1" x14ac:dyDescent="0.2">
      <c r="A244" s="315">
        <v>10</v>
      </c>
      <c r="B244" s="790" t="str">
        <f>+"מספר אסמכתא "&amp;B12&amp;"         חזרה לטבלה "</f>
        <v xml:space="preserve">מספר אסמכתא 0         חזרה לטבלה </v>
      </c>
      <c r="C244" s="765" t="s">
        <v>159</v>
      </c>
      <c r="D244" s="765" t="s">
        <v>34</v>
      </c>
      <c r="E244" s="317" t="s">
        <v>18</v>
      </c>
      <c r="M244" s="315">
        <v>10</v>
      </c>
      <c r="N244" s="790" t="str">
        <f>+"מספר אסמכתא "&amp;B12&amp;"         חזרה לטבלה "</f>
        <v xml:space="preserve">מספר אסמכתא 0         חזרה לטבלה </v>
      </c>
      <c r="O244" s="765" t="s">
        <v>159</v>
      </c>
      <c r="P244" s="765" t="s">
        <v>34</v>
      </c>
      <c r="Q244" s="767" t="s">
        <v>18</v>
      </c>
      <c r="S244" s="315">
        <v>10</v>
      </c>
      <c r="T244" s="790" t="str">
        <f>+"מספר אסמכתא "&amp;B12&amp;"         חזרה לטבלה "</f>
        <v xml:space="preserve">מספר אסמכתא 0         חזרה לטבלה </v>
      </c>
      <c r="U244" s="765" t="s">
        <v>159</v>
      </c>
      <c r="V244" s="765" t="s">
        <v>34</v>
      </c>
      <c r="W244" s="767" t="s">
        <v>18</v>
      </c>
      <c r="Y244" s="315">
        <v>10</v>
      </c>
      <c r="Z244" s="790" t="str">
        <f>+"מספר אסמכתא "&amp;B12&amp;"         חזרה לטבלה "</f>
        <v xml:space="preserve">מספר אסמכתא 0         חזרה לטבלה </v>
      </c>
      <c r="AA244" s="765" t="s">
        <v>159</v>
      </c>
      <c r="AB244" s="765" t="s">
        <v>34</v>
      </c>
      <c r="AC244" s="767" t="s">
        <v>18</v>
      </c>
    </row>
    <row r="245" spans="1:29" s="17" customFormat="1" ht="25.5" x14ac:dyDescent="0.2">
      <c r="A245" s="318" t="s">
        <v>7</v>
      </c>
      <c r="B245" s="791"/>
      <c r="C245" s="766"/>
      <c r="D245" s="766"/>
      <c r="E245" s="319"/>
      <c r="M245" s="318" t="s">
        <v>23</v>
      </c>
      <c r="N245" s="791"/>
      <c r="O245" s="766"/>
      <c r="P245" s="766"/>
      <c r="Q245" s="792"/>
      <c r="S245" s="318" t="s">
        <v>23</v>
      </c>
      <c r="T245" s="791"/>
      <c r="U245" s="766"/>
      <c r="V245" s="766"/>
      <c r="W245" s="792"/>
      <c r="Y245" s="318" t="s">
        <v>23</v>
      </c>
      <c r="Z245" s="791"/>
      <c r="AA245" s="766"/>
      <c r="AB245" s="766"/>
      <c r="AC245" s="792"/>
    </row>
    <row r="246" spans="1:29" s="17" customFormat="1" x14ac:dyDescent="0.2">
      <c r="A246" s="320">
        <v>1</v>
      </c>
      <c r="B246" s="527"/>
      <c r="C246" s="322"/>
      <c r="D246" s="322"/>
      <c r="E246" s="323"/>
      <c r="M246" s="320">
        <v>12</v>
      </c>
      <c r="N246" s="321"/>
      <c r="O246" s="322"/>
      <c r="P246" s="322"/>
      <c r="Q246" s="323"/>
      <c r="S246" s="320">
        <v>23</v>
      </c>
      <c r="T246" s="321"/>
      <c r="U246" s="322"/>
      <c r="V246" s="322"/>
      <c r="W246" s="323"/>
      <c r="Y246" s="320">
        <v>34</v>
      </c>
      <c r="Z246" s="321"/>
      <c r="AA246" s="322"/>
      <c r="AB246" s="322"/>
      <c r="AC246" s="323"/>
    </row>
    <row r="247" spans="1:29" s="17" customFormat="1" x14ac:dyDescent="0.2">
      <c r="A247" s="320">
        <v>2</v>
      </c>
      <c r="B247" s="527"/>
      <c r="C247" s="322"/>
      <c r="D247" s="322"/>
      <c r="E247" s="323"/>
      <c r="M247" s="320">
        <v>13</v>
      </c>
      <c r="N247" s="321"/>
      <c r="O247" s="322"/>
      <c r="P247" s="322"/>
      <c r="Q247" s="323"/>
      <c r="S247" s="320">
        <v>24</v>
      </c>
      <c r="T247" s="321"/>
      <c r="U247" s="322"/>
      <c r="V247" s="322"/>
      <c r="W247" s="323"/>
      <c r="Y247" s="320">
        <v>35</v>
      </c>
      <c r="Z247" s="321"/>
      <c r="AA247" s="322"/>
      <c r="AB247" s="322"/>
      <c r="AC247" s="323"/>
    </row>
    <row r="248" spans="1:29" s="17" customFormat="1" x14ac:dyDescent="0.2">
      <c r="A248" s="320">
        <v>3</v>
      </c>
      <c r="B248" s="527"/>
      <c r="C248" s="322"/>
      <c r="D248" s="322"/>
      <c r="E248" s="323"/>
      <c r="M248" s="320">
        <v>14</v>
      </c>
      <c r="N248" s="321"/>
      <c r="O248" s="322"/>
      <c r="P248" s="322"/>
      <c r="Q248" s="323"/>
      <c r="S248" s="320">
        <v>25</v>
      </c>
      <c r="T248" s="321"/>
      <c r="U248" s="322"/>
      <c r="V248" s="322"/>
      <c r="W248" s="323"/>
      <c r="Y248" s="320">
        <v>36</v>
      </c>
      <c r="Z248" s="321"/>
      <c r="AA248" s="322"/>
      <c r="AB248" s="322"/>
      <c r="AC248" s="323"/>
    </row>
    <row r="249" spans="1:29" s="17" customFormat="1" x14ac:dyDescent="0.2">
      <c r="A249" s="320">
        <v>4</v>
      </c>
      <c r="B249" s="527"/>
      <c r="C249" s="322"/>
      <c r="D249" s="322"/>
      <c r="E249" s="323"/>
      <c r="M249" s="320">
        <v>15</v>
      </c>
      <c r="N249" s="321"/>
      <c r="O249" s="322"/>
      <c r="P249" s="322"/>
      <c r="Q249" s="323"/>
      <c r="S249" s="320">
        <v>26</v>
      </c>
      <c r="T249" s="321"/>
      <c r="U249" s="322"/>
      <c r="V249" s="322"/>
      <c r="W249" s="323"/>
      <c r="Y249" s="320">
        <v>37</v>
      </c>
      <c r="Z249" s="321"/>
      <c r="AA249" s="322"/>
      <c r="AB249" s="322"/>
      <c r="AC249" s="323"/>
    </row>
    <row r="250" spans="1:29" s="17" customFormat="1" x14ac:dyDescent="0.2">
      <c r="A250" s="320">
        <v>5</v>
      </c>
      <c r="B250" s="527"/>
      <c r="C250" s="322"/>
      <c r="D250" s="322"/>
      <c r="E250" s="323"/>
      <c r="M250" s="320">
        <v>16</v>
      </c>
      <c r="N250" s="321"/>
      <c r="O250" s="322"/>
      <c r="P250" s="322"/>
      <c r="Q250" s="323"/>
      <c r="S250" s="320">
        <v>27</v>
      </c>
      <c r="T250" s="321"/>
      <c r="U250" s="322"/>
      <c r="V250" s="322"/>
      <c r="W250" s="323"/>
      <c r="Y250" s="320">
        <v>38</v>
      </c>
      <c r="Z250" s="321"/>
      <c r="AA250" s="322"/>
      <c r="AB250" s="322"/>
      <c r="AC250" s="323"/>
    </row>
    <row r="251" spans="1:29" s="17" customFormat="1" x14ac:dyDescent="0.2">
      <c r="A251" s="320">
        <v>6</v>
      </c>
      <c r="B251" s="527"/>
      <c r="C251" s="322"/>
      <c r="D251" s="322"/>
      <c r="E251" s="323"/>
      <c r="M251" s="320">
        <v>17</v>
      </c>
      <c r="N251" s="321"/>
      <c r="O251" s="322"/>
      <c r="P251" s="322"/>
      <c r="Q251" s="323"/>
      <c r="S251" s="320">
        <v>28</v>
      </c>
      <c r="T251" s="321"/>
      <c r="U251" s="322"/>
      <c r="V251" s="322"/>
      <c r="W251" s="323"/>
      <c r="Y251" s="320">
        <v>39</v>
      </c>
      <c r="Z251" s="321"/>
      <c r="AA251" s="322"/>
      <c r="AB251" s="322"/>
      <c r="AC251" s="323"/>
    </row>
    <row r="252" spans="1:29" s="17" customFormat="1" x14ac:dyDescent="0.2">
      <c r="A252" s="320">
        <v>7</v>
      </c>
      <c r="B252" s="527"/>
      <c r="C252" s="322"/>
      <c r="D252" s="322"/>
      <c r="E252" s="323"/>
      <c r="M252" s="320">
        <v>18</v>
      </c>
      <c r="N252" s="321"/>
      <c r="O252" s="322"/>
      <c r="P252" s="322"/>
      <c r="Q252" s="323"/>
      <c r="S252" s="320">
        <v>29</v>
      </c>
      <c r="T252" s="321"/>
      <c r="U252" s="322"/>
      <c r="V252" s="322"/>
      <c r="W252" s="323"/>
      <c r="Y252" s="320">
        <v>40</v>
      </c>
      <c r="Z252" s="321"/>
      <c r="AA252" s="322"/>
      <c r="AB252" s="322"/>
      <c r="AC252" s="323"/>
    </row>
    <row r="253" spans="1:29" s="17" customFormat="1" x14ac:dyDescent="0.2">
      <c r="A253" s="320">
        <v>8</v>
      </c>
      <c r="B253" s="527"/>
      <c r="C253" s="322"/>
      <c r="D253" s="322"/>
      <c r="E253" s="323"/>
      <c r="M253" s="320">
        <v>19</v>
      </c>
      <c r="N253" s="321"/>
      <c r="O253" s="322"/>
      <c r="P253" s="322"/>
      <c r="Q253" s="323"/>
      <c r="S253" s="320">
        <v>30</v>
      </c>
      <c r="T253" s="321"/>
      <c r="U253" s="322"/>
      <c r="V253" s="322"/>
      <c r="W253" s="323"/>
      <c r="Y253" s="320">
        <v>41</v>
      </c>
      <c r="Z253" s="321"/>
      <c r="AA253" s="322"/>
      <c r="AB253" s="322"/>
      <c r="AC253" s="323"/>
    </row>
    <row r="254" spans="1:29" s="17" customFormat="1" x14ac:dyDescent="0.2">
      <c r="A254" s="320">
        <v>9</v>
      </c>
      <c r="B254" s="527"/>
      <c r="C254" s="322"/>
      <c r="D254" s="322"/>
      <c r="E254" s="323"/>
      <c r="M254" s="320">
        <v>20</v>
      </c>
      <c r="N254" s="321"/>
      <c r="O254" s="322"/>
      <c r="P254" s="322"/>
      <c r="Q254" s="323"/>
      <c r="S254" s="320">
        <v>31</v>
      </c>
      <c r="T254" s="321"/>
      <c r="U254" s="322"/>
      <c r="V254" s="322"/>
      <c r="W254" s="323"/>
      <c r="Y254" s="320">
        <v>42</v>
      </c>
      <c r="Z254" s="321"/>
      <c r="AA254" s="322"/>
      <c r="AB254" s="322"/>
      <c r="AC254" s="323"/>
    </row>
    <row r="255" spans="1:29" s="17" customFormat="1" x14ac:dyDescent="0.2">
      <c r="A255" s="320">
        <v>10</v>
      </c>
      <c r="B255" s="527"/>
      <c r="C255" s="322"/>
      <c r="D255" s="322"/>
      <c r="E255" s="323"/>
      <c r="M255" s="320">
        <v>21</v>
      </c>
      <c r="N255" s="321"/>
      <c r="O255" s="322"/>
      <c r="P255" s="322"/>
      <c r="Q255" s="323"/>
      <c r="S255" s="320">
        <v>32</v>
      </c>
      <c r="T255" s="321"/>
      <c r="U255" s="322"/>
      <c r="V255" s="322"/>
      <c r="W255" s="323"/>
      <c r="Y255" s="320">
        <v>43</v>
      </c>
      <c r="Z255" s="321"/>
      <c r="AA255" s="322"/>
      <c r="AB255" s="322"/>
      <c r="AC255" s="323"/>
    </row>
    <row r="256" spans="1:29" s="17" customFormat="1" ht="13.5" thickBot="1" x14ac:dyDescent="0.25">
      <c r="A256" s="320">
        <v>11</v>
      </c>
      <c r="B256" s="527"/>
      <c r="C256" s="322"/>
      <c r="D256" s="322"/>
      <c r="E256" s="323"/>
      <c r="M256" s="320">
        <v>22</v>
      </c>
      <c r="N256" s="321"/>
      <c r="O256" s="322"/>
      <c r="P256" s="322"/>
      <c r="Q256" s="323"/>
      <c r="S256" s="320">
        <v>33</v>
      </c>
      <c r="T256" s="321"/>
      <c r="U256" s="322"/>
      <c r="V256" s="322"/>
      <c r="W256" s="323"/>
      <c r="Y256" s="324"/>
      <c r="Z256" s="325" t="s">
        <v>3</v>
      </c>
      <c r="AA256" s="326"/>
      <c r="AB256" s="326"/>
      <c r="AC256" s="327">
        <f>SUM(E246:E256)+SUM(Q246:Q256)+SUM(AC246:AC255)+SUM(W246:W256)</f>
        <v>0</v>
      </c>
    </row>
    <row r="257" spans="1:29" s="17" customFormat="1" x14ac:dyDescent="0.2">
      <c r="B257" s="528"/>
      <c r="C257" s="329"/>
      <c r="D257" s="329"/>
      <c r="E257" s="297"/>
      <c r="N257" s="328"/>
      <c r="O257" s="329"/>
      <c r="P257" s="329"/>
      <c r="Q257" s="297"/>
      <c r="T257" s="328"/>
      <c r="U257" s="329"/>
      <c r="V257" s="329"/>
      <c r="W257" s="297"/>
      <c r="Z257" s="328"/>
      <c r="AA257" s="329"/>
      <c r="AB257" s="329"/>
      <c r="AC257" s="297"/>
    </row>
    <row r="258" spans="1:29" s="17" customFormat="1" x14ac:dyDescent="0.2">
      <c r="B258" s="528"/>
      <c r="C258" s="329"/>
      <c r="D258" s="329"/>
      <c r="E258" s="297"/>
      <c r="N258" s="328"/>
      <c r="O258" s="329"/>
      <c r="P258" s="329"/>
      <c r="Q258" s="297"/>
      <c r="T258" s="328"/>
      <c r="U258" s="329"/>
      <c r="V258" s="329"/>
      <c r="W258" s="297"/>
      <c r="Z258" s="328"/>
      <c r="AA258" s="329"/>
      <c r="AB258" s="329"/>
      <c r="AC258" s="297"/>
    </row>
    <row r="259" spans="1:29" s="17" customFormat="1" x14ac:dyDescent="0.2">
      <c r="B259" s="528"/>
      <c r="C259" s="329"/>
      <c r="D259" s="329"/>
      <c r="E259" s="297"/>
      <c r="N259" s="328"/>
      <c r="O259" s="329"/>
      <c r="P259" s="329"/>
      <c r="Q259" s="297"/>
      <c r="T259" s="328"/>
      <c r="U259" s="329"/>
      <c r="V259" s="329"/>
      <c r="W259" s="297"/>
      <c r="Z259" s="328"/>
      <c r="AA259" s="329"/>
      <c r="AB259" s="329"/>
      <c r="AC259" s="297"/>
    </row>
    <row r="260" spans="1:29" s="17" customFormat="1" x14ac:dyDescent="0.2">
      <c r="B260" s="528"/>
      <c r="C260" s="329"/>
      <c r="D260" s="329"/>
      <c r="E260" s="297"/>
      <c r="N260" s="328"/>
      <c r="O260" s="329"/>
      <c r="P260" s="329"/>
      <c r="Q260" s="297"/>
      <c r="T260" s="328"/>
      <c r="U260" s="329"/>
      <c r="V260" s="329"/>
      <c r="W260" s="297"/>
      <c r="Z260" s="328"/>
      <c r="AA260" s="329"/>
      <c r="AB260" s="329"/>
      <c r="AC260" s="297"/>
    </row>
    <row r="261" spans="1:29" s="17" customFormat="1" x14ac:dyDescent="0.2">
      <c r="B261" s="528"/>
      <c r="C261" s="329"/>
      <c r="D261" s="329"/>
      <c r="E261" s="297"/>
      <c r="N261" s="328"/>
      <c r="O261" s="329"/>
      <c r="P261" s="329"/>
      <c r="Q261" s="297"/>
      <c r="T261" s="328"/>
      <c r="U261" s="329"/>
      <c r="V261" s="329"/>
      <c r="W261" s="297"/>
      <c r="Z261" s="328"/>
      <c r="AA261" s="329"/>
      <c r="AB261" s="329"/>
      <c r="AC261" s="297"/>
    </row>
    <row r="262" spans="1:29" s="17" customFormat="1" x14ac:dyDescent="0.2">
      <c r="B262" s="528"/>
      <c r="C262" s="329"/>
      <c r="D262" s="329"/>
      <c r="E262" s="297"/>
      <c r="N262" s="328"/>
      <c r="O262" s="329"/>
      <c r="P262" s="329"/>
      <c r="Q262" s="297"/>
      <c r="T262" s="328"/>
      <c r="U262" s="329"/>
      <c r="V262" s="329"/>
      <c r="W262" s="297"/>
      <c r="Z262" s="328"/>
      <c r="AA262" s="329"/>
      <c r="AB262" s="329"/>
      <c r="AC262" s="297"/>
    </row>
    <row r="263" spans="1:29" s="17" customFormat="1" ht="13.5" thickBot="1" x14ac:dyDescent="0.25">
      <c r="B263" s="528"/>
      <c r="C263" s="329"/>
      <c r="D263" s="329"/>
      <c r="E263" s="297"/>
      <c r="N263" s="328"/>
      <c r="O263" s="329"/>
      <c r="P263" s="329"/>
      <c r="Q263" s="297"/>
      <c r="T263" s="328"/>
      <c r="U263" s="329"/>
      <c r="V263" s="329"/>
      <c r="W263" s="297"/>
      <c r="Z263" s="328"/>
      <c r="AA263" s="329"/>
      <c r="AB263" s="329"/>
      <c r="AC263" s="297"/>
    </row>
    <row r="264" spans="1:29" s="17" customFormat="1" ht="12.75" customHeight="1" x14ac:dyDescent="0.2">
      <c r="A264" s="315">
        <v>11</v>
      </c>
      <c r="B264" s="790" t="str">
        <f>+"מספר אסמכתא "&amp;B13&amp;"         חזרה לטבלה "</f>
        <v xml:space="preserve">מספר אסמכתא 0         חזרה לטבלה </v>
      </c>
      <c r="C264" s="765" t="s">
        <v>159</v>
      </c>
      <c r="D264" s="765" t="s">
        <v>34</v>
      </c>
      <c r="E264" s="317" t="s">
        <v>18</v>
      </c>
      <c r="M264" s="315">
        <v>11</v>
      </c>
      <c r="N264" s="790" t="str">
        <f>+"מספר אסמכתא "&amp;B13&amp;"         חזרה לטבלה "</f>
        <v xml:space="preserve">מספר אסמכתא 0         חזרה לטבלה </v>
      </c>
      <c r="O264" s="765" t="s">
        <v>159</v>
      </c>
      <c r="P264" s="765" t="s">
        <v>34</v>
      </c>
      <c r="Q264" s="767" t="s">
        <v>18</v>
      </c>
      <c r="S264" s="315">
        <v>11</v>
      </c>
      <c r="T264" s="790" t="str">
        <f>+"מספר אסמכתא "&amp;B13&amp;"         חזרה לטבלה "</f>
        <v xml:space="preserve">מספר אסמכתא 0         חזרה לטבלה </v>
      </c>
      <c r="U264" s="765" t="s">
        <v>159</v>
      </c>
      <c r="V264" s="765" t="s">
        <v>34</v>
      </c>
      <c r="W264" s="767" t="s">
        <v>18</v>
      </c>
      <c r="Y264" s="315">
        <v>11</v>
      </c>
      <c r="Z264" s="790" t="str">
        <f>+"מספר אסמכתא "&amp;B13&amp;"         חזרה לטבלה "</f>
        <v xml:space="preserve">מספר אסמכתא 0         חזרה לטבלה </v>
      </c>
      <c r="AA264" s="765" t="s">
        <v>159</v>
      </c>
      <c r="AB264" s="765" t="s">
        <v>34</v>
      </c>
      <c r="AC264" s="767" t="s">
        <v>18</v>
      </c>
    </row>
    <row r="265" spans="1:29" s="17" customFormat="1" ht="25.5" x14ac:dyDescent="0.2">
      <c r="A265" s="318" t="s">
        <v>7</v>
      </c>
      <c r="B265" s="791"/>
      <c r="C265" s="766"/>
      <c r="D265" s="766"/>
      <c r="E265" s="319"/>
      <c r="M265" s="318" t="s">
        <v>23</v>
      </c>
      <c r="N265" s="791"/>
      <c r="O265" s="766"/>
      <c r="P265" s="766"/>
      <c r="Q265" s="792"/>
      <c r="S265" s="318" t="s">
        <v>23</v>
      </c>
      <c r="T265" s="791"/>
      <c r="U265" s="766"/>
      <c r="V265" s="766"/>
      <c r="W265" s="792"/>
      <c r="Y265" s="318" t="s">
        <v>23</v>
      </c>
      <c r="Z265" s="791"/>
      <c r="AA265" s="766"/>
      <c r="AB265" s="766"/>
      <c r="AC265" s="792"/>
    </row>
    <row r="266" spans="1:29" s="17" customFormat="1" x14ac:dyDescent="0.2">
      <c r="A266" s="320">
        <v>1</v>
      </c>
      <c r="B266" s="527"/>
      <c r="C266" s="322"/>
      <c r="D266" s="322"/>
      <c r="E266" s="323"/>
      <c r="M266" s="320">
        <v>12</v>
      </c>
      <c r="N266" s="321"/>
      <c r="O266" s="322"/>
      <c r="P266" s="322"/>
      <c r="Q266" s="323"/>
      <c r="S266" s="320">
        <v>23</v>
      </c>
      <c r="T266" s="321"/>
      <c r="U266" s="322"/>
      <c r="V266" s="322"/>
      <c r="W266" s="323"/>
      <c r="Y266" s="320">
        <v>34</v>
      </c>
      <c r="Z266" s="321"/>
      <c r="AA266" s="322"/>
      <c r="AB266" s="322"/>
      <c r="AC266" s="323"/>
    </row>
    <row r="267" spans="1:29" s="17" customFormat="1" x14ac:dyDescent="0.2">
      <c r="A267" s="320">
        <v>2</v>
      </c>
      <c r="B267" s="527"/>
      <c r="C267" s="322"/>
      <c r="D267" s="322"/>
      <c r="E267" s="323"/>
      <c r="M267" s="320">
        <v>13</v>
      </c>
      <c r="N267" s="321"/>
      <c r="O267" s="322"/>
      <c r="P267" s="322"/>
      <c r="Q267" s="323"/>
      <c r="S267" s="320">
        <v>24</v>
      </c>
      <c r="T267" s="321"/>
      <c r="U267" s="322"/>
      <c r="V267" s="322"/>
      <c r="W267" s="323"/>
      <c r="Y267" s="320">
        <v>35</v>
      </c>
      <c r="Z267" s="321"/>
      <c r="AA267" s="322"/>
      <c r="AB267" s="322"/>
      <c r="AC267" s="323"/>
    </row>
    <row r="268" spans="1:29" s="17" customFormat="1" x14ac:dyDescent="0.2">
      <c r="A268" s="320">
        <v>3</v>
      </c>
      <c r="B268" s="527"/>
      <c r="C268" s="322"/>
      <c r="D268" s="322"/>
      <c r="E268" s="323"/>
      <c r="M268" s="320">
        <v>14</v>
      </c>
      <c r="N268" s="321"/>
      <c r="O268" s="322"/>
      <c r="P268" s="322"/>
      <c r="Q268" s="323"/>
      <c r="S268" s="320">
        <v>25</v>
      </c>
      <c r="T268" s="321"/>
      <c r="U268" s="322"/>
      <c r="V268" s="322"/>
      <c r="W268" s="323"/>
      <c r="Y268" s="320">
        <v>36</v>
      </c>
      <c r="Z268" s="321"/>
      <c r="AA268" s="322"/>
      <c r="AB268" s="322"/>
      <c r="AC268" s="323"/>
    </row>
    <row r="269" spans="1:29" s="17" customFormat="1" x14ac:dyDescent="0.2">
      <c r="A269" s="320">
        <v>4</v>
      </c>
      <c r="B269" s="527"/>
      <c r="C269" s="322"/>
      <c r="D269" s="322"/>
      <c r="E269" s="323"/>
      <c r="M269" s="320">
        <v>15</v>
      </c>
      <c r="N269" s="321"/>
      <c r="O269" s="322"/>
      <c r="P269" s="322"/>
      <c r="Q269" s="323"/>
      <c r="S269" s="320">
        <v>26</v>
      </c>
      <c r="T269" s="321"/>
      <c r="U269" s="322"/>
      <c r="V269" s="322"/>
      <c r="W269" s="323"/>
      <c r="Y269" s="320">
        <v>37</v>
      </c>
      <c r="Z269" s="321"/>
      <c r="AA269" s="322"/>
      <c r="AB269" s="322"/>
      <c r="AC269" s="323"/>
    </row>
    <row r="270" spans="1:29" s="17" customFormat="1" x14ac:dyDescent="0.2">
      <c r="A270" s="320">
        <v>5</v>
      </c>
      <c r="B270" s="527"/>
      <c r="C270" s="322"/>
      <c r="D270" s="322"/>
      <c r="E270" s="323"/>
      <c r="M270" s="320">
        <v>16</v>
      </c>
      <c r="N270" s="321"/>
      <c r="O270" s="322"/>
      <c r="P270" s="322"/>
      <c r="Q270" s="323"/>
      <c r="S270" s="320">
        <v>27</v>
      </c>
      <c r="T270" s="321"/>
      <c r="U270" s="322"/>
      <c r="V270" s="322"/>
      <c r="W270" s="323"/>
      <c r="Y270" s="320">
        <v>38</v>
      </c>
      <c r="Z270" s="321"/>
      <c r="AA270" s="322"/>
      <c r="AB270" s="322"/>
      <c r="AC270" s="323"/>
    </row>
    <row r="271" spans="1:29" s="17" customFormat="1" x14ac:dyDescent="0.2">
      <c r="A271" s="320">
        <v>6</v>
      </c>
      <c r="B271" s="527"/>
      <c r="C271" s="322"/>
      <c r="D271" s="322"/>
      <c r="E271" s="323"/>
      <c r="M271" s="320">
        <v>17</v>
      </c>
      <c r="N271" s="321"/>
      <c r="O271" s="322"/>
      <c r="P271" s="322"/>
      <c r="Q271" s="323"/>
      <c r="S271" s="320">
        <v>28</v>
      </c>
      <c r="T271" s="321"/>
      <c r="U271" s="322"/>
      <c r="V271" s="322"/>
      <c r="W271" s="323"/>
      <c r="Y271" s="320">
        <v>39</v>
      </c>
      <c r="Z271" s="321"/>
      <c r="AA271" s="322"/>
      <c r="AB271" s="322"/>
      <c r="AC271" s="323"/>
    </row>
    <row r="272" spans="1:29" s="17" customFormat="1" x14ac:dyDescent="0.2">
      <c r="A272" s="320">
        <v>7</v>
      </c>
      <c r="B272" s="527"/>
      <c r="C272" s="322"/>
      <c r="D272" s="322"/>
      <c r="E272" s="323"/>
      <c r="M272" s="320">
        <v>18</v>
      </c>
      <c r="N272" s="321"/>
      <c r="O272" s="322"/>
      <c r="P272" s="322"/>
      <c r="Q272" s="323"/>
      <c r="S272" s="320">
        <v>29</v>
      </c>
      <c r="T272" s="321"/>
      <c r="U272" s="322"/>
      <c r="V272" s="322"/>
      <c r="W272" s="323"/>
      <c r="Y272" s="320">
        <v>40</v>
      </c>
      <c r="Z272" s="321"/>
      <c r="AA272" s="322"/>
      <c r="AB272" s="322"/>
      <c r="AC272" s="323"/>
    </row>
    <row r="273" spans="1:29" s="17" customFormat="1" x14ac:dyDescent="0.2">
      <c r="A273" s="320">
        <v>8</v>
      </c>
      <c r="B273" s="527"/>
      <c r="C273" s="322"/>
      <c r="D273" s="322"/>
      <c r="E273" s="323"/>
      <c r="M273" s="320">
        <v>19</v>
      </c>
      <c r="N273" s="321"/>
      <c r="O273" s="322"/>
      <c r="P273" s="322"/>
      <c r="Q273" s="323"/>
      <c r="S273" s="320">
        <v>30</v>
      </c>
      <c r="T273" s="321"/>
      <c r="U273" s="322"/>
      <c r="V273" s="322"/>
      <c r="W273" s="323"/>
      <c r="Y273" s="320">
        <v>41</v>
      </c>
      <c r="Z273" s="321"/>
      <c r="AA273" s="322"/>
      <c r="AB273" s="322"/>
      <c r="AC273" s="323"/>
    </row>
    <row r="274" spans="1:29" s="17" customFormat="1" x14ac:dyDescent="0.2">
      <c r="A274" s="320">
        <v>9</v>
      </c>
      <c r="B274" s="527"/>
      <c r="C274" s="322"/>
      <c r="D274" s="322"/>
      <c r="E274" s="323"/>
      <c r="M274" s="320">
        <v>20</v>
      </c>
      <c r="N274" s="321"/>
      <c r="O274" s="322"/>
      <c r="P274" s="322"/>
      <c r="Q274" s="323"/>
      <c r="S274" s="320">
        <v>31</v>
      </c>
      <c r="T274" s="321"/>
      <c r="U274" s="322"/>
      <c r="V274" s="322"/>
      <c r="W274" s="323"/>
      <c r="Y274" s="320">
        <v>42</v>
      </c>
      <c r="Z274" s="321"/>
      <c r="AA274" s="322"/>
      <c r="AB274" s="322"/>
      <c r="AC274" s="323"/>
    </row>
    <row r="275" spans="1:29" s="17" customFormat="1" x14ac:dyDescent="0.2">
      <c r="A275" s="320">
        <v>10</v>
      </c>
      <c r="B275" s="527"/>
      <c r="C275" s="322"/>
      <c r="D275" s="322"/>
      <c r="E275" s="323"/>
      <c r="M275" s="320">
        <v>21</v>
      </c>
      <c r="N275" s="321"/>
      <c r="O275" s="322"/>
      <c r="P275" s="322"/>
      <c r="Q275" s="323"/>
      <c r="S275" s="320">
        <v>32</v>
      </c>
      <c r="T275" s="321"/>
      <c r="U275" s="322"/>
      <c r="V275" s="322"/>
      <c r="W275" s="323"/>
      <c r="Y275" s="320">
        <v>43</v>
      </c>
      <c r="Z275" s="321"/>
      <c r="AA275" s="322"/>
      <c r="AB275" s="322"/>
      <c r="AC275" s="323"/>
    </row>
    <row r="276" spans="1:29" s="17" customFormat="1" ht="13.5" thickBot="1" x14ac:dyDescent="0.25">
      <c r="A276" s="320">
        <v>11</v>
      </c>
      <c r="B276" s="527"/>
      <c r="C276" s="322"/>
      <c r="D276" s="322"/>
      <c r="E276" s="323"/>
      <c r="M276" s="320">
        <v>22</v>
      </c>
      <c r="N276" s="321"/>
      <c r="O276" s="322"/>
      <c r="P276" s="322"/>
      <c r="Q276" s="323"/>
      <c r="S276" s="320">
        <v>33</v>
      </c>
      <c r="T276" s="321"/>
      <c r="U276" s="322"/>
      <c r="V276" s="322"/>
      <c r="W276" s="323"/>
      <c r="Y276" s="324"/>
      <c r="Z276" s="325" t="s">
        <v>3</v>
      </c>
      <c r="AA276" s="326"/>
      <c r="AB276" s="326"/>
      <c r="AC276" s="327">
        <f>SUM(E266:E276)+SUM(Q266:Q276)+SUM(AC266:AC275)+SUM(W266:W276)</f>
        <v>0</v>
      </c>
    </row>
    <row r="277" spans="1:29" s="17" customFormat="1" x14ac:dyDescent="0.2">
      <c r="B277" s="528"/>
      <c r="C277" s="329"/>
      <c r="D277" s="329"/>
      <c r="E277" s="297"/>
      <c r="N277" s="328"/>
      <c r="O277" s="329"/>
      <c r="P277" s="329"/>
      <c r="Q277" s="297"/>
      <c r="T277" s="328"/>
      <c r="U277" s="329"/>
      <c r="V277" s="329"/>
      <c r="W277" s="297"/>
      <c r="Z277" s="328"/>
      <c r="AA277" s="329"/>
      <c r="AB277" s="329"/>
      <c r="AC277" s="297"/>
    </row>
    <row r="278" spans="1:29" s="17" customFormat="1" x14ac:dyDescent="0.2">
      <c r="B278" s="528"/>
      <c r="C278" s="329"/>
      <c r="D278" s="329"/>
      <c r="E278" s="297"/>
      <c r="N278" s="328"/>
      <c r="O278" s="329"/>
      <c r="P278" s="329"/>
      <c r="Q278" s="297"/>
      <c r="T278" s="328"/>
      <c r="U278" s="329"/>
      <c r="V278" s="329"/>
      <c r="W278" s="297"/>
      <c r="Z278" s="328"/>
      <c r="AA278" s="329"/>
      <c r="AB278" s="329"/>
      <c r="AC278" s="297"/>
    </row>
    <row r="279" spans="1:29" s="17" customFormat="1" x14ac:dyDescent="0.2">
      <c r="B279" s="528"/>
      <c r="C279" s="329"/>
      <c r="D279" s="329"/>
      <c r="E279" s="297"/>
      <c r="N279" s="328"/>
      <c r="O279" s="329"/>
      <c r="P279" s="329"/>
      <c r="Q279" s="297"/>
      <c r="T279" s="328"/>
      <c r="U279" s="329"/>
      <c r="V279" s="329"/>
      <c r="W279" s="297"/>
      <c r="Z279" s="328"/>
      <c r="AA279" s="329"/>
      <c r="AB279" s="329"/>
      <c r="AC279" s="297"/>
    </row>
    <row r="280" spans="1:29" s="17" customFormat="1" x14ac:dyDescent="0.2">
      <c r="B280" s="528"/>
      <c r="C280" s="329"/>
      <c r="D280" s="329"/>
      <c r="E280" s="297"/>
      <c r="N280" s="328"/>
      <c r="O280" s="329"/>
      <c r="P280" s="329"/>
      <c r="Q280" s="297"/>
      <c r="T280" s="328"/>
      <c r="U280" s="329"/>
      <c r="V280" s="329"/>
      <c r="W280" s="297"/>
      <c r="Z280" s="328"/>
      <c r="AA280" s="329"/>
      <c r="AB280" s="329"/>
      <c r="AC280" s="297"/>
    </row>
    <row r="281" spans="1:29" s="17" customFormat="1" x14ac:dyDescent="0.2">
      <c r="B281" s="528"/>
      <c r="C281" s="329"/>
      <c r="D281" s="329"/>
      <c r="E281" s="297"/>
      <c r="N281" s="328"/>
      <c r="O281" s="329"/>
      <c r="P281" s="329"/>
      <c r="Q281" s="297"/>
      <c r="T281" s="328"/>
      <c r="U281" s="329"/>
      <c r="V281" s="329"/>
      <c r="W281" s="297"/>
      <c r="Z281" s="328"/>
      <c r="AA281" s="329"/>
      <c r="AB281" s="329"/>
      <c r="AC281" s="297"/>
    </row>
    <row r="282" spans="1:29" s="17" customFormat="1" x14ac:dyDescent="0.2">
      <c r="B282" s="528"/>
      <c r="C282" s="329"/>
      <c r="D282" s="329"/>
      <c r="E282" s="297"/>
      <c r="N282" s="328"/>
      <c r="O282" s="329"/>
      <c r="P282" s="329"/>
      <c r="Q282" s="297"/>
      <c r="T282" s="328"/>
      <c r="U282" s="329"/>
      <c r="V282" s="329"/>
      <c r="W282" s="297"/>
      <c r="Z282" s="328"/>
      <c r="AA282" s="329"/>
      <c r="AB282" s="329"/>
    </row>
    <row r="283" spans="1:29" s="17" customFormat="1" ht="13.5" thickBot="1" x14ac:dyDescent="0.25">
      <c r="B283" s="528"/>
      <c r="C283" s="329"/>
      <c r="D283" s="329"/>
      <c r="E283" s="297"/>
      <c r="N283" s="328"/>
      <c r="O283" s="329"/>
      <c r="P283" s="329"/>
      <c r="Q283" s="297"/>
      <c r="T283" s="328"/>
      <c r="U283" s="329"/>
      <c r="V283" s="329"/>
      <c r="W283" s="297"/>
      <c r="Z283" s="328"/>
      <c r="AA283" s="329"/>
      <c r="AB283" s="329"/>
      <c r="AC283" s="297"/>
    </row>
    <row r="284" spans="1:29" s="17" customFormat="1" ht="12.75" customHeight="1" x14ac:dyDescent="0.2">
      <c r="A284" s="315">
        <v>12</v>
      </c>
      <c r="B284" s="790" t="str">
        <f>+"מספר אסמכתא "&amp;B14&amp;"         חזרה לטבלה "</f>
        <v xml:space="preserve">מספר אסמכתא 0         חזרה לטבלה </v>
      </c>
      <c r="C284" s="765" t="s">
        <v>159</v>
      </c>
      <c r="D284" s="765" t="s">
        <v>34</v>
      </c>
      <c r="E284" s="317" t="s">
        <v>18</v>
      </c>
      <c r="M284" s="315">
        <v>12</v>
      </c>
      <c r="N284" s="790" t="str">
        <f>+"מספר אסמכתא "&amp;B14&amp;"         חזרה לטבלה "</f>
        <v xml:space="preserve">מספר אסמכתא 0         חזרה לטבלה </v>
      </c>
      <c r="O284" s="765" t="s">
        <v>159</v>
      </c>
      <c r="P284" s="765" t="s">
        <v>34</v>
      </c>
      <c r="Q284" s="767" t="s">
        <v>18</v>
      </c>
      <c r="S284" s="315">
        <v>12</v>
      </c>
      <c r="T284" s="790" t="str">
        <f>+"מספר אסמכתא "&amp;B14&amp;"         חזרה לטבלה "</f>
        <v xml:space="preserve">מספר אסמכתא 0         חזרה לטבלה </v>
      </c>
      <c r="U284" s="765" t="s">
        <v>159</v>
      </c>
      <c r="V284" s="765" t="s">
        <v>34</v>
      </c>
      <c r="W284" s="767" t="s">
        <v>18</v>
      </c>
      <c r="Y284" s="315">
        <v>12</v>
      </c>
      <c r="Z284" s="790" t="str">
        <f>+"מספר אסמכתא "&amp;B14&amp;"         חזרה לטבלה "</f>
        <v xml:space="preserve">מספר אסמכתא 0         חזרה לטבלה </v>
      </c>
      <c r="AA284" s="765" t="s">
        <v>159</v>
      </c>
      <c r="AB284" s="765" t="s">
        <v>34</v>
      </c>
      <c r="AC284" s="767" t="s">
        <v>18</v>
      </c>
    </row>
    <row r="285" spans="1:29" s="17" customFormat="1" ht="25.5" x14ac:dyDescent="0.2">
      <c r="A285" s="318" t="s">
        <v>7</v>
      </c>
      <c r="B285" s="791"/>
      <c r="C285" s="766"/>
      <c r="D285" s="766"/>
      <c r="E285" s="319"/>
      <c r="M285" s="318" t="s">
        <v>23</v>
      </c>
      <c r="N285" s="791"/>
      <c r="O285" s="766"/>
      <c r="P285" s="766"/>
      <c r="Q285" s="792"/>
      <c r="S285" s="318" t="s">
        <v>23</v>
      </c>
      <c r="T285" s="791"/>
      <c r="U285" s="766"/>
      <c r="V285" s="766"/>
      <c r="W285" s="792"/>
      <c r="Y285" s="318" t="s">
        <v>23</v>
      </c>
      <c r="Z285" s="791"/>
      <c r="AA285" s="766"/>
      <c r="AB285" s="766"/>
      <c r="AC285" s="792"/>
    </row>
    <row r="286" spans="1:29" s="17" customFormat="1" x14ac:dyDescent="0.2">
      <c r="A286" s="320">
        <v>1</v>
      </c>
      <c r="B286" s="527"/>
      <c r="C286" s="322"/>
      <c r="D286" s="322"/>
      <c r="E286" s="323"/>
      <c r="M286" s="320">
        <v>12</v>
      </c>
      <c r="N286" s="321"/>
      <c r="O286" s="322"/>
      <c r="P286" s="322"/>
      <c r="Q286" s="323"/>
      <c r="S286" s="320">
        <v>23</v>
      </c>
      <c r="T286" s="321"/>
      <c r="U286" s="322"/>
      <c r="V286" s="322"/>
      <c r="W286" s="323"/>
      <c r="Y286" s="320">
        <v>34</v>
      </c>
      <c r="Z286" s="321"/>
      <c r="AA286" s="322"/>
      <c r="AB286" s="322"/>
      <c r="AC286" s="323"/>
    </row>
    <row r="287" spans="1:29" s="17" customFormat="1" x14ac:dyDescent="0.2">
      <c r="A287" s="320">
        <v>2</v>
      </c>
      <c r="B287" s="527"/>
      <c r="C287" s="322"/>
      <c r="D287" s="322"/>
      <c r="E287" s="323"/>
      <c r="M287" s="320">
        <v>13</v>
      </c>
      <c r="N287" s="321"/>
      <c r="O287" s="322"/>
      <c r="P287" s="322"/>
      <c r="Q287" s="323"/>
      <c r="S287" s="320">
        <v>24</v>
      </c>
      <c r="T287" s="321"/>
      <c r="U287" s="322"/>
      <c r="V287" s="322"/>
      <c r="W287" s="323"/>
      <c r="Y287" s="320">
        <v>35</v>
      </c>
      <c r="Z287" s="321"/>
      <c r="AA287" s="322"/>
      <c r="AB287" s="322"/>
      <c r="AC287" s="323"/>
    </row>
    <row r="288" spans="1:29" s="17" customFormat="1" x14ac:dyDescent="0.2">
      <c r="A288" s="320">
        <v>3</v>
      </c>
      <c r="B288" s="527"/>
      <c r="C288" s="322"/>
      <c r="D288" s="322"/>
      <c r="E288" s="323"/>
      <c r="M288" s="320">
        <v>14</v>
      </c>
      <c r="N288" s="321"/>
      <c r="O288" s="322"/>
      <c r="P288" s="322"/>
      <c r="Q288" s="323"/>
      <c r="S288" s="320">
        <v>25</v>
      </c>
      <c r="T288" s="321"/>
      <c r="U288" s="322"/>
      <c r="V288" s="322"/>
      <c r="W288" s="323"/>
      <c r="Y288" s="320">
        <v>36</v>
      </c>
      <c r="Z288" s="321"/>
      <c r="AA288" s="322"/>
      <c r="AB288" s="322"/>
      <c r="AC288" s="323"/>
    </row>
    <row r="289" spans="1:29" s="17" customFormat="1" x14ac:dyDescent="0.2">
      <c r="A289" s="320">
        <v>4</v>
      </c>
      <c r="B289" s="527"/>
      <c r="C289" s="322"/>
      <c r="D289" s="322"/>
      <c r="E289" s="323"/>
      <c r="M289" s="320">
        <v>15</v>
      </c>
      <c r="N289" s="321"/>
      <c r="O289" s="322"/>
      <c r="P289" s="322"/>
      <c r="Q289" s="323"/>
      <c r="S289" s="320">
        <v>26</v>
      </c>
      <c r="T289" s="321"/>
      <c r="U289" s="322"/>
      <c r="V289" s="322"/>
      <c r="W289" s="323"/>
      <c r="Y289" s="320">
        <v>37</v>
      </c>
      <c r="Z289" s="321"/>
      <c r="AA289" s="322"/>
      <c r="AB289" s="322"/>
      <c r="AC289" s="323"/>
    </row>
    <row r="290" spans="1:29" s="17" customFormat="1" x14ac:dyDescent="0.2">
      <c r="A290" s="320">
        <v>5</v>
      </c>
      <c r="B290" s="527"/>
      <c r="C290" s="322"/>
      <c r="D290" s="322"/>
      <c r="E290" s="323"/>
      <c r="M290" s="320">
        <v>16</v>
      </c>
      <c r="N290" s="321"/>
      <c r="O290" s="322"/>
      <c r="P290" s="322"/>
      <c r="Q290" s="323"/>
      <c r="S290" s="320">
        <v>27</v>
      </c>
      <c r="T290" s="321"/>
      <c r="U290" s="322"/>
      <c r="V290" s="322"/>
      <c r="W290" s="323"/>
      <c r="Y290" s="320">
        <v>38</v>
      </c>
      <c r="Z290" s="321"/>
      <c r="AA290" s="322"/>
      <c r="AB290" s="322"/>
      <c r="AC290" s="323"/>
    </row>
    <row r="291" spans="1:29" s="17" customFormat="1" x14ac:dyDescent="0.2">
      <c r="A291" s="320">
        <v>6</v>
      </c>
      <c r="B291" s="527"/>
      <c r="C291" s="322"/>
      <c r="D291" s="322"/>
      <c r="E291" s="323"/>
      <c r="M291" s="320">
        <v>17</v>
      </c>
      <c r="N291" s="321"/>
      <c r="O291" s="322"/>
      <c r="P291" s="322"/>
      <c r="Q291" s="323"/>
      <c r="S291" s="320">
        <v>28</v>
      </c>
      <c r="T291" s="321"/>
      <c r="U291" s="322"/>
      <c r="V291" s="322"/>
      <c r="W291" s="323"/>
      <c r="Y291" s="320">
        <v>39</v>
      </c>
      <c r="Z291" s="321"/>
      <c r="AA291" s="322"/>
      <c r="AB291" s="322"/>
      <c r="AC291" s="323"/>
    </row>
    <row r="292" spans="1:29" s="17" customFormat="1" x14ac:dyDescent="0.2">
      <c r="A292" s="320">
        <v>7</v>
      </c>
      <c r="B292" s="527"/>
      <c r="C292" s="322"/>
      <c r="D292" s="322"/>
      <c r="E292" s="323"/>
      <c r="M292" s="320">
        <v>18</v>
      </c>
      <c r="N292" s="321"/>
      <c r="O292" s="322"/>
      <c r="P292" s="322"/>
      <c r="Q292" s="323"/>
      <c r="S292" s="320">
        <v>29</v>
      </c>
      <c r="T292" s="321"/>
      <c r="U292" s="322"/>
      <c r="V292" s="322"/>
      <c r="W292" s="323"/>
      <c r="Y292" s="320">
        <v>40</v>
      </c>
      <c r="Z292" s="321"/>
      <c r="AA292" s="322"/>
      <c r="AB292" s="322"/>
      <c r="AC292" s="323"/>
    </row>
    <row r="293" spans="1:29" s="17" customFormat="1" x14ac:dyDescent="0.2">
      <c r="A293" s="320">
        <v>8</v>
      </c>
      <c r="B293" s="527"/>
      <c r="C293" s="322"/>
      <c r="D293" s="322"/>
      <c r="E293" s="323"/>
      <c r="M293" s="320">
        <v>19</v>
      </c>
      <c r="N293" s="321"/>
      <c r="O293" s="322"/>
      <c r="P293" s="322"/>
      <c r="Q293" s="323"/>
      <c r="S293" s="320">
        <v>30</v>
      </c>
      <c r="T293" s="321"/>
      <c r="U293" s="322"/>
      <c r="V293" s="322"/>
      <c r="W293" s="323"/>
      <c r="Y293" s="320">
        <v>41</v>
      </c>
      <c r="Z293" s="321"/>
      <c r="AA293" s="322"/>
      <c r="AB293" s="322"/>
      <c r="AC293" s="323"/>
    </row>
    <row r="294" spans="1:29" s="17" customFormat="1" x14ac:dyDescent="0.2">
      <c r="A294" s="320">
        <v>9</v>
      </c>
      <c r="B294" s="527"/>
      <c r="C294" s="322"/>
      <c r="D294" s="322"/>
      <c r="E294" s="323"/>
      <c r="M294" s="320">
        <v>20</v>
      </c>
      <c r="N294" s="321"/>
      <c r="O294" s="322"/>
      <c r="P294" s="322"/>
      <c r="Q294" s="323"/>
      <c r="S294" s="320">
        <v>31</v>
      </c>
      <c r="T294" s="321"/>
      <c r="U294" s="322"/>
      <c r="V294" s="322"/>
      <c r="W294" s="323"/>
      <c r="Y294" s="320">
        <v>42</v>
      </c>
      <c r="Z294" s="321"/>
      <c r="AA294" s="322"/>
      <c r="AB294" s="322"/>
      <c r="AC294" s="323"/>
    </row>
    <row r="295" spans="1:29" s="17" customFormat="1" x14ac:dyDescent="0.2">
      <c r="A295" s="320">
        <v>10</v>
      </c>
      <c r="B295" s="527"/>
      <c r="C295" s="322"/>
      <c r="D295" s="322"/>
      <c r="E295" s="323"/>
      <c r="M295" s="320">
        <v>21</v>
      </c>
      <c r="N295" s="321"/>
      <c r="O295" s="322"/>
      <c r="P295" s="322"/>
      <c r="Q295" s="323"/>
      <c r="S295" s="320">
        <v>32</v>
      </c>
      <c r="T295" s="321"/>
      <c r="U295" s="322"/>
      <c r="V295" s="322"/>
      <c r="W295" s="323"/>
      <c r="Y295" s="320">
        <v>43</v>
      </c>
      <c r="Z295" s="321"/>
      <c r="AA295" s="322"/>
      <c r="AB295" s="322"/>
      <c r="AC295" s="323"/>
    </row>
    <row r="296" spans="1:29" s="17" customFormat="1" ht="13.5" thickBot="1" x14ac:dyDescent="0.25">
      <c r="A296" s="320">
        <v>11</v>
      </c>
      <c r="B296" s="527"/>
      <c r="C296" s="322"/>
      <c r="D296" s="322"/>
      <c r="E296" s="323"/>
      <c r="M296" s="320">
        <v>22</v>
      </c>
      <c r="N296" s="321"/>
      <c r="O296" s="322"/>
      <c r="P296" s="322"/>
      <c r="Q296" s="323"/>
      <c r="S296" s="320">
        <v>33</v>
      </c>
      <c r="T296" s="321"/>
      <c r="U296" s="322"/>
      <c r="V296" s="322"/>
      <c r="W296" s="323"/>
      <c r="Y296" s="324"/>
      <c r="Z296" s="325" t="s">
        <v>3</v>
      </c>
      <c r="AA296" s="326"/>
      <c r="AB296" s="326"/>
      <c r="AC296" s="327">
        <f>SUM(E286:E296)+SUM(Q286:Q296)+SUM(AC286:AC295)+SUM(W286:W296)</f>
        <v>0</v>
      </c>
    </row>
    <row r="297" spans="1:29" s="17" customFormat="1" x14ac:dyDescent="0.2">
      <c r="B297" s="528"/>
      <c r="C297" s="329"/>
      <c r="D297" s="329"/>
      <c r="E297" s="297"/>
      <c r="N297" s="328"/>
      <c r="O297" s="329"/>
      <c r="P297" s="329"/>
      <c r="Q297" s="297"/>
      <c r="T297" s="328"/>
      <c r="U297" s="329"/>
      <c r="V297" s="329"/>
      <c r="W297" s="297"/>
      <c r="Z297" s="328"/>
      <c r="AA297" s="329"/>
      <c r="AB297" s="329"/>
      <c r="AC297" s="297"/>
    </row>
    <row r="298" spans="1:29" s="17" customFormat="1" x14ac:dyDescent="0.2">
      <c r="B298" s="528"/>
      <c r="C298" s="329"/>
      <c r="D298" s="329"/>
      <c r="E298" s="297"/>
      <c r="N298" s="328"/>
      <c r="O298" s="329"/>
      <c r="P298" s="329"/>
      <c r="Q298" s="297"/>
      <c r="T298" s="328"/>
      <c r="U298" s="329"/>
      <c r="V298" s="329"/>
      <c r="W298" s="297"/>
      <c r="Z298" s="328"/>
      <c r="AA298" s="329"/>
      <c r="AB298" s="329"/>
      <c r="AC298" s="297"/>
    </row>
    <row r="299" spans="1:29" s="17" customFormat="1" x14ac:dyDescent="0.2">
      <c r="B299" s="528"/>
      <c r="C299" s="329"/>
      <c r="D299" s="329"/>
      <c r="E299" s="297"/>
      <c r="N299" s="328"/>
      <c r="O299" s="329"/>
      <c r="P299" s="329"/>
      <c r="Q299" s="297"/>
      <c r="T299" s="328"/>
      <c r="U299" s="329"/>
      <c r="V299" s="329"/>
      <c r="W299" s="297"/>
      <c r="Z299" s="328"/>
      <c r="AA299" s="329"/>
      <c r="AB299" s="329"/>
      <c r="AC299" s="297"/>
    </row>
    <row r="300" spans="1:29" s="17" customFormat="1" x14ac:dyDescent="0.2">
      <c r="B300" s="528"/>
      <c r="C300" s="329"/>
      <c r="D300" s="329"/>
      <c r="E300" s="297"/>
      <c r="N300" s="328"/>
      <c r="O300" s="329"/>
      <c r="P300" s="329"/>
      <c r="Q300" s="297"/>
      <c r="T300" s="328"/>
      <c r="U300" s="329"/>
      <c r="V300" s="329"/>
      <c r="W300" s="297"/>
      <c r="Z300" s="328"/>
      <c r="AA300" s="329"/>
      <c r="AB300" s="329"/>
      <c r="AC300" s="297"/>
    </row>
    <row r="301" spans="1:29" s="17" customFormat="1" x14ac:dyDescent="0.2">
      <c r="B301" s="528"/>
      <c r="C301" s="329"/>
      <c r="D301" s="329"/>
      <c r="E301" s="297"/>
      <c r="N301" s="328"/>
      <c r="O301" s="329"/>
      <c r="P301" s="329"/>
      <c r="Q301" s="297"/>
      <c r="T301" s="328"/>
      <c r="U301" s="329"/>
      <c r="V301" s="329"/>
      <c r="W301" s="297"/>
      <c r="Z301" s="328"/>
      <c r="AA301" s="329"/>
      <c r="AB301" s="329"/>
      <c r="AC301" s="297"/>
    </row>
    <row r="302" spans="1:29" s="17" customFormat="1" x14ac:dyDescent="0.2">
      <c r="B302" s="528"/>
      <c r="C302" s="329"/>
      <c r="D302" s="329"/>
      <c r="E302" s="297"/>
      <c r="N302" s="328"/>
      <c r="O302" s="329"/>
      <c r="P302" s="329"/>
      <c r="Q302" s="297"/>
      <c r="T302" s="328"/>
      <c r="U302" s="329"/>
      <c r="V302" s="329"/>
      <c r="W302" s="297"/>
      <c r="Z302" s="328"/>
      <c r="AA302" s="329"/>
      <c r="AB302" s="329"/>
      <c r="AC302" s="297"/>
    </row>
    <row r="303" spans="1:29" s="17" customFormat="1" ht="13.5" thickBot="1" x14ac:dyDescent="0.25">
      <c r="B303" s="528"/>
      <c r="C303" s="329"/>
      <c r="D303" s="329"/>
      <c r="E303" s="297"/>
      <c r="N303" s="328"/>
      <c r="O303" s="329"/>
      <c r="P303" s="329"/>
      <c r="Q303" s="297"/>
      <c r="T303" s="328"/>
      <c r="U303" s="329"/>
      <c r="V303" s="329"/>
      <c r="W303" s="297"/>
      <c r="Z303" s="328"/>
      <c r="AA303" s="329"/>
      <c r="AB303" s="329"/>
      <c r="AC303" s="297"/>
    </row>
    <row r="304" spans="1:29" s="17" customFormat="1" ht="12.75" customHeight="1" x14ac:dyDescent="0.2">
      <c r="A304" s="315">
        <v>13</v>
      </c>
      <c r="B304" s="790" t="str">
        <f>+"מספר אסמכתא "&amp;B15&amp;"         חזרה לטבלה "</f>
        <v xml:space="preserve">מספר אסמכתא 0         חזרה לטבלה </v>
      </c>
      <c r="C304" s="765" t="s">
        <v>159</v>
      </c>
      <c r="D304" s="765" t="s">
        <v>34</v>
      </c>
      <c r="E304" s="317" t="s">
        <v>18</v>
      </c>
      <c r="M304" s="315">
        <v>13</v>
      </c>
      <c r="N304" s="790" t="str">
        <f>+"מספר אסמכתא "&amp;B15&amp;"         חזרה לטבלה "</f>
        <v xml:space="preserve">מספר אסמכתא 0         חזרה לטבלה </v>
      </c>
      <c r="O304" s="765" t="s">
        <v>159</v>
      </c>
      <c r="P304" s="765" t="s">
        <v>34</v>
      </c>
      <c r="Q304" s="767" t="s">
        <v>18</v>
      </c>
      <c r="S304" s="315">
        <v>13</v>
      </c>
      <c r="T304" s="790" t="str">
        <f>+"מספר אסמכתא "&amp;B15&amp;"         חזרה לטבלה "</f>
        <v xml:space="preserve">מספר אסמכתא 0         חזרה לטבלה </v>
      </c>
      <c r="U304" s="765" t="s">
        <v>159</v>
      </c>
      <c r="V304" s="765" t="s">
        <v>34</v>
      </c>
      <c r="W304" s="767" t="s">
        <v>18</v>
      </c>
      <c r="Y304" s="315">
        <v>13</v>
      </c>
      <c r="Z304" s="790" t="str">
        <f>+"מספר אסמכתא "&amp;B15&amp;"         חזרה לטבלה "</f>
        <v xml:space="preserve">מספר אסמכתא 0         חזרה לטבלה </v>
      </c>
      <c r="AA304" s="765" t="s">
        <v>159</v>
      </c>
      <c r="AB304" s="765" t="s">
        <v>34</v>
      </c>
      <c r="AC304" s="767" t="s">
        <v>18</v>
      </c>
    </row>
    <row r="305" spans="1:29" s="17" customFormat="1" ht="25.5" x14ac:dyDescent="0.2">
      <c r="A305" s="318" t="s">
        <v>7</v>
      </c>
      <c r="B305" s="791"/>
      <c r="C305" s="766"/>
      <c r="D305" s="766"/>
      <c r="E305" s="319"/>
      <c r="M305" s="318" t="s">
        <v>23</v>
      </c>
      <c r="N305" s="791"/>
      <c r="O305" s="766"/>
      <c r="P305" s="766"/>
      <c r="Q305" s="792"/>
      <c r="S305" s="318" t="s">
        <v>23</v>
      </c>
      <c r="T305" s="791"/>
      <c r="U305" s="766"/>
      <c r="V305" s="766"/>
      <c r="W305" s="792"/>
      <c r="Y305" s="318" t="s">
        <v>23</v>
      </c>
      <c r="Z305" s="791"/>
      <c r="AA305" s="766"/>
      <c r="AB305" s="766"/>
      <c r="AC305" s="792"/>
    </row>
    <row r="306" spans="1:29" s="17" customFormat="1" x14ac:dyDescent="0.2">
      <c r="A306" s="320">
        <v>1</v>
      </c>
      <c r="B306" s="527"/>
      <c r="C306" s="322"/>
      <c r="D306" s="322"/>
      <c r="E306" s="323"/>
      <c r="M306" s="320">
        <v>12</v>
      </c>
      <c r="N306" s="321"/>
      <c r="O306" s="322"/>
      <c r="P306" s="322"/>
      <c r="Q306" s="323"/>
      <c r="S306" s="320">
        <v>23</v>
      </c>
      <c r="T306" s="321"/>
      <c r="U306" s="322"/>
      <c r="V306" s="322"/>
      <c r="W306" s="323"/>
      <c r="Y306" s="320">
        <v>34</v>
      </c>
      <c r="Z306" s="321"/>
      <c r="AA306" s="322"/>
      <c r="AB306" s="322"/>
      <c r="AC306" s="323"/>
    </row>
    <row r="307" spans="1:29" s="17" customFormat="1" x14ac:dyDescent="0.2">
      <c r="A307" s="320">
        <v>2</v>
      </c>
      <c r="B307" s="527"/>
      <c r="C307" s="322"/>
      <c r="D307" s="322"/>
      <c r="E307" s="323"/>
      <c r="M307" s="320">
        <v>13</v>
      </c>
      <c r="N307" s="321"/>
      <c r="O307" s="322"/>
      <c r="P307" s="322"/>
      <c r="Q307" s="323"/>
      <c r="S307" s="320">
        <v>24</v>
      </c>
      <c r="T307" s="321"/>
      <c r="U307" s="322"/>
      <c r="V307" s="322"/>
      <c r="W307" s="323"/>
      <c r="Y307" s="320">
        <v>35</v>
      </c>
      <c r="Z307" s="321"/>
      <c r="AA307" s="322"/>
      <c r="AB307" s="322"/>
      <c r="AC307" s="323"/>
    </row>
    <row r="308" spans="1:29" s="17" customFormat="1" x14ac:dyDescent="0.2">
      <c r="A308" s="320">
        <v>3</v>
      </c>
      <c r="B308" s="527"/>
      <c r="C308" s="322"/>
      <c r="D308" s="322"/>
      <c r="E308" s="323"/>
      <c r="M308" s="320">
        <v>14</v>
      </c>
      <c r="N308" s="321"/>
      <c r="O308" s="322"/>
      <c r="P308" s="322"/>
      <c r="Q308" s="323"/>
      <c r="S308" s="320">
        <v>25</v>
      </c>
      <c r="T308" s="321"/>
      <c r="U308" s="322"/>
      <c r="V308" s="322"/>
      <c r="W308" s="323"/>
      <c r="Y308" s="320">
        <v>36</v>
      </c>
      <c r="Z308" s="321"/>
      <c r="AA308" s="322"/>
      <c r="AB308" s="322"/>
      <c r="AC308" s="323"/>
    </row>
    <row r="309" spans="1:29" s="17" customFormat="1" x14ac:dyDescent="0.2">
      <c r="A309" s="320">
        <v>4</v>
      </c>
      <c r="B309" s="527"/>
      <c r="C309" s="322"/>
      <c r="D309" s="322"/>
      <c r="E309" s="323"/>
      <c r="M309" s="320">
        <v>15</v>
      </c>
      <c r="N309" s="321"/>
      <c r="O309" s="322"/>
      <c r="P309" s="322"/>
      <c r="Q309" s="323"/>
      <c r="S309" s="320">
        <v>26</v>
      </c>
      <c r="T309" s="321"/>
      <c r="U309" s="322"/>
      <c r="V309" s="322"/>
      <c r="W309" s="323"/>
      <c r="Y309" s="320">
        <v>37</v>
      </c>
      <c r="Z309" s="321"/>
      <c r="AA309" s="322"/>
      <c r="AB309" s="322"/>
      <c r="AC309" s="323"/>
    </row>
    <row r="310" spans="1:29" s="17" customFormat="1" x14ac:dyDescent="0.2">
      <c r="A310" s="320">
        <v>5</v>
      </c>
      <c r="B310" s="527"/>
      <c r="C310" s="322"/>
      <c r="D310" s="322"/>
      <c r="E310" s="323"/>
      <c r="M310" s="320">
        <v>16</v>
      </c>
      <c r="N310" s="321"/>
      <c r="O310" s="322"/>
      <c r="P310" s="322"/>
      <c r="Q310" s="323"/>
      <c r="S310" s="320">
        <v>27</v>
      </c>
      <c r="T310" s="321"/>
      <c r="U310" s="322"/>
      <c r="V310" s="322"/>
      <c r="W310" s="323"/>
      <c r="Y310" s="320">
        <v>38</v>
      </c>
      <c r="Z310" s="321"/>
      <c r="AA310" s="322"/>
      <c r="AB310" s="322"/>
      <c r="AC310" s="323"/>
    </row>
    <row r="311" spans="1:29" s="17" customFormat="1" x14ac:dyDescent="0.2">
      <c r="A311" s="320">
        <v>6</v>
      </c>
      <c r="B311" s="527"/>
      <c r="C311" s="322"/>
      <c r="D311" s="322"/>
      <c r="E311" s="323"/>
      <c r="M311" s="320">
        <v>17</v>
      </c>
      <c r="N311" s="321"/>
      <c r="O311" s="322"/>
      <c r="P311" s="322"/>
      <c r="Q311" s="323"/>
      <c r="S311" s="320">
        <v>28</v>
      </c>
      <c r="T311" s="321"/>
      <c r="U311" s="322"/>
      <c r="V311" s="322"/>
      <c r="W311" s="323"/>
      <c r="Y311" s="320">
        <v>39</v>
      </c>
      <c r="Z311" s="321"/>
      <c r="AA311" s="322"/>
      <c r="AB311" s="322"/>
      <c r="AC311" s="323"/>
    </row>
    <row r="312" spans="1:29" s="17" customFormat="1" x14ac:dyDescent="0.2">
      <c r="A312" s="320">
        <v>7</v>
      </c>
      <c r="B312" s="527"/>
      <c r="C312" s="322"/>
      <c r="D312" s="322"/>
      <c r="E312" s="323"/>
      <c r="M312" s="320">
        <v>18</v>
      </c>
      <c r="N312" s="321"/>
      <c r="O312" s="322"/>
      <c r="P312" s="322"/>
      <c r="Q312" s="323"/>
      <c r="S312" s="320">
        <v>29</v>
      </c>
      <c r="T312" s="321"/>
      <c r="U312" s="322"/>
      <c r="V312" s="322"/>
      <c r="W312" s="323"/>
      <c r="Y312" s="320">
        <v>40</v>
      </c>
      <c r="Z312" s="321"/>
      <c r="AA312" s="322"/>
      <c r="AB312" s="322"/>
      <c r="AC312" s="323"/>
    </row>
    <row r="313" spans="1:29" s="17" customFormat="1" x14ac:dyDescent="0.2">
      <c r="A313" s="320">
        <v>8</v>
      </c>
      <c r="B313" s="527"/>
      <c r="C313" s="322"/>
      <c r="D313" s="322"/>
      <c r="E313" s="323"/>
      <c r="M313" s="320">
        <v>19</v>
      </c>
      <c r="N313" s="321"/>
      <c r="O313" s="322"/>
      <c r="P313" s="322"/>
      <c r="Q313" s="323"/>
      <c r="S313" s="320">
        <v>30</v>
      </c>
      <c r="T313" s="321"/>
      <c r="U313" s="322"/>
      <c r="V313" s="322"/>
      <c r="W313" s="323"/>
      <c r="Y313" s="320">
        <v>41</v>
      </c>
      <c r="Z313" s="321"/>
      <c r="AA313" s="322"/>
      <c r="AB313" s="322"/>
      <c r="AC313" s="323"/>
    </row>
    <row r="314" spans="1:29" s="17" customFormat="1" x14ac:dyDescent="0.2">
      <c r="A314" s="320">
        <v>9</v>
      </c>
      <c r="B314" s="527"/>
      <c r="C314" s="322"/>
      <c r="D314" s="322"/>
      <c r="E314" s="323"/>
      <c r="M314" s="320">
        <v>20</v>
      </c>
      <c r="N314" s="321"/>
      <c r="O314" s="322"/>
      <c r="P314" s="322"/>
      <c r="Q314" s="323"/>
      <c r="S314" s="320">
        <v>31</v>
      </c>
      <c r="T314" s="321"/>
      <c r="U314" s="322"/>
      <c r="V314" s="322"/>
      <c r="W314" s="323"/>
      <c r="Y314" s="320">
        <v>42</v>
      </c>
      <c r="Z314" s="321"/>
      <c r="AA314" s="322"/>
      <c r="AB314" s="322"/>
      <c r="AC314" s="323"/>
    </row>
    <row r="315" spans="1:29" s="17" customFormat="1" x14ac:dyDescent="0.2">
      <c r="A315" s="320">
        <v>10</v>
      </c>
      <c r="B315" s="527"/>
      <c r="C315" s="322"/>
      <c r="D315" s="322"/>
      <c r="E315" s="323"/>
      <c r="M315" s="320">
        <v>21</v>
      </c>
      <c r="N315" s="321"/>
      <c r="O315" s="322"/>
      <c r="P315" s="322"/>
      <c r="Q315" s="323"/>
      <c r="S315" s="320">
        <v>32</v>
      </c>
      <c r="T315" s="321"/>
      <c r="U315" s="322"/>
      <c r="V315" s="322"/>
      <c r="W315" s="323"/>
      <c r="Y315" s="320">
        <v>43</v>
      </c>
      <c r="Z315" s="321"/>
      <c r="AA315" s="322"/>
      <c r="AB315" s="322"/>
      <c r="AC315" s="323"/>
    </row>
    <row r="316" spans="1:29" s="17" customFormat="1" ht="13.5" thickBot="1" x14ac:dyDescent="0.25">
      <c r="A316" s="320">
        <v>11</v>
      </c>
      <c r="B316" s="527"/>
      <c r="C316" s="322"/>
      <c r="D316" s="322"/>
      <c r="E316" s="323"/>
      <c r="M316" s="320">
        <v>22</v>
      </c>
      <c r="N316" s="321"/>
      <c r="O316" s="322"/>
      <c r="P316" s="322"/>
      <c r="Q316" s="323"/>
      <c r="S316" s="320">
        <v>33</v>
      </c>
      <c r="T316" s="321"/>
      <c r="U316" s="322"/>
      <c r="V316" s="322"/>
      <c r="W316" s="323"/>
      <c r="Y316" s="324"/>
      <c r="Z316" s="325" t="s">
        <v>3</v>
      </c>
      <c r="AA316" s="326"/>
      <c r="AB316" s="326"/>
      <c r="AC316" s="327">
        <f>SUM(E306:E316)+SUM(Q306:Q316)+SUM(AC306:AC315)+SUM(W306:W316)</f>
        <v>0</v>
      </c>
    </row>
    <row r="317" spans="1:29" s="17" customFormat="1" x14ac:dyDescent="0.2">
      <c r="B317" s="528"/>
      <c r="C317" s="329"/>
      <c r="D317" s="329"/>
      <c r="E317" s="297"/>
      <c r="N317" s="328"/>
      <c r="O317" s="329"/>
      <c r="P317" s="329"/>
      <c r="Q317" s="297"/>
      <c r="T317" s="328"/>
      <c r="U317" s="329"/>
      <c r="V317" s="329"/>
      <c r="W317" s="297"/>
      <c r="Z317" s="328"/>
      <c r="AA317" s="329"/>
      <c r="AB317" s="329"/>
      <c r="AC317" s="297"/>
    </row>
    <row r="318" spans="1:29" s="17" customFormat="1" x14ac:dyDescent="0.2">
      <c r="B318" s="528"/>
      <c r="C318" s="329"/>
      <c r="D318" s="329"/>
      <c r="E318" s="297"/>
      <c r="N318" s="328"/>
      <c r="O318" s="329"/>
      <c r="P318" s="329"/>
      <c r="Q318" s="297"/>
      <c r="T318" s="328"/>
      <c r="U318" s="329"/>
      <c r="V318" s="329"/>
      <c r="W318" s="297"/>
      <c r="Z318" s="328"/>
      <c r="AA318" s="329"/>
      <c r="AB318" s="329"/>
      <c r="AC318" s="297"/>
    </row>
    <row r="319" spans="1:29" s="17" customFormat="1" x14ac:dyDescent="0.2">
      <c r="B319" s="528"/>
      <c r="C319" s="329"/>
      <c r="D319" s="329"/>
      <c r="E319" s="297"/>
      <c r="N319" s="328"/>
      <c r="O319" s="329"/>
      <c r="P319" s="329"/>
      <c r="Q319" s="297"/>
      <c r="T319" s="328"/>
      <c r="U319" s="329"/>
      <c r="V319" s="329"/>
      <c r="W319" s="297"/>
      <c r="Z319" s="328"/>
      <c r="AA319" s="329"/>
      <c r="AB319" s="329"/>
      <c r="AC319" s="297"/>
    </row>
    <row r="320" spans="1:29" s="17" customFormat="1" x14ac:dyDescent="0.2">
      <c r="B320" s="528"/>
      <c r="C320" s="329"/>
      <c r="D320" s="329"/>
      <c r="E320" s="297"/>
      <c r="N320" s="328"/>
      <c r="O320" s="329"/>
      <c r="P320" s="329"/>
      <c r="Q320" s="297"/>
      <c r="T320" s="328"/>
      <c r="U320" s="329"/>
      <c r="V320" s="329"/>
      <c r="W320" s="297"/>
      <c r="Z320" s="328"/>
      <c r="AA320" s="329"/>
      <c r="AB320" s="329"/>
      <c r="AC320" s="297"/>
    </row>
    <row r="321" spans="1:29" s="17" customFormat="1" x14ac:dyDescent="0.2">
      <c r="B321" s="528"/>
      <c r="C321" s="329"/>
      <c r="D321" s="329"/>
      <c r="E321" s="297"/>
      <c r="N321" s="328"/>
      <c r="O321" s="329"/>
      <c r="P321" s="329"/>
      <c r="Q321" s="297"/>
      <c r="T321" s="328"/>
      <c r="U321" s="329"/>
      <c r="V321" s="329"/>
      <c r="W321" s="297"/>
      <c r="Z321" s="328"/>
      <c r="AA321" s="329"/>
      <c r="AB321" s="329"/>
      <c r="AC321" s="297"/>
    </row>
    <row r="322" spans="1:29" s="17" customFormat="1" x14ac:dyDescent="0.2">
      <c r="B322" s="528"/>
      <c r="C322" s="329"/>
      <c r="D322" s="329"/>
      <c r="E322" s="297"/>
      <c r="N322" s="328"/>
      <c r="O322" s="329"/>
      <c r="P322" s="329"/>
      <c r="Q322" s="297"/>
      <c r="T322" s="328"/>
      <c r="U322" s="329"/>
      <c r="V322" s="329"/>
      <c r="W322" s="297"/>
      <c r="Z322" s="328"/>
      <c r="AA322" s="329"/>
      <c r="AB322" s="329"/>
      <c r="AC322" s="297"/>
    </row>
    <row r="323" spans="1:29" s="17" customFormat="1" ht="13.5" thickBot="1" x14ac:dyDescent="0.25">
      <c r="B323" s="528"/>
      <c r="C323" s="329"/>
      <c r="D323" s="329"/>
      <c r="E323" s="297"/>
      <c r="N323" s="328"/>
      <c r="O323" s="329"/>
      <c r="P323" s="329"/>
      <c r="Q323" s="297"/>
      <c r="T323" s="328"/>
      <c r="U323" s="329"/>
      <c r="V323" s="329"/>
      <c r="W323" s="297"/>
      <c r="Z323" s="328"/>
      <c r="AA323" s="329"/>
      <c r="AB323" s="329"/>
      <c r="AC323" s="297"/>
    </row>
    <row r="324" spans="1:29" s="17" customFormat="1" ht="12.75" customHeight="1" x14ac:dyDescent="0.2">
      <c r="A324" s="315">
        <v>14</v>
      </c>
      <c r="B324" s="790" t="str">
        <f>+"מספר אסמכתא "&amp;B16&amp;"         חזרה לטבלה "</f>
        <v xml:space="preserve">מספר אסמכתא 0         חזרה לטבלה </v>
      </c>
      <c r="C324" s="765" t="s">
        <v>159</v>
      </c>
      <c r="D324" s="765" t="s">
        <v>34</v>
      </c>
      <c r="E324" s="317" t="s">
        <v>18</v>
      </c>
      <c r="M324" s="315">
        <v>14</v>
      </c>
      <c r="N324" s="790" t="str">
        <f>+"מספר אסמכתא "&amp;B16&amp;"         חזרה לטבלה "</f>
        <v xml:space="preserve">מספר אסמכתא 0         חזרה לטבלה </v>
      </c>
      <c r="O324" s="765" t="s">
        <v>159</v>
      </c>
      <c r="P324" s="765" t="s">
        <v>34</v>
      </c>
      <c r="Q324" s="767" t="s">
        <v>18</v>
      </c>
      <c r="S324" s="315">
        <v>14</v>
      </c>
      <c r="T324" s="790" t="str">
        <f>+"מספר אסמכתא "&amp;B16&amp;"         חזרה לטבלה "</f>
        <v xml:space="preserve">מספר אסמכתא 0         חזרה לטבלה </v>
      </c>
      <c r="U324" s="765" t="s">
        <v>159</v>
      </c>
      <c r="V324" s="765" t="s">
        <v>34</v>
      </c>
      <c r="W324" s="767" t="s">
        <v>18</v>
      </c>
      <c r="Y324" s="315">
        <v>14</v>
      </c>
      <c r="Z324" s="790" t="str">
        <f>+"מספר אסמכתא "&amp;B16&amp;"         חזרה לטבלה "</f>
        <v xml:space="preserve">מספר אסמכתא 0         חזרה לטבלה </v>
      </c>
      <c r="AA324" s="765" t="s">
        <v>159</v>
      </c>
      <c r="AB324" s="765" t="s">
        <v>34</v>
      </c>
      <c r="AC324" s="767" t="s">
        <v>18</v>
      </c>
    </row>
    <row r="325" spans="1:29" s="17" customFormat="1" ht="25.5" x14ac:dyDescent="0.2">
      <c r="A325" s="318" t="s">
        <v>7</v>
      </c>
      <c r="B325" s="791"/>
      <c r="C325" s="766"/>
      <c r="D325" s="766"/>
      <c r="E325" s="319"/>
      <c r="M325" s="318" t="s">
        <v>23</v>
      </c>
      <c r="N325" s="791"/>
      <c r="O325" s="766"/>
      <c r="P325" s="766"/>
      <c r="Q325" s="792"/>
      <c r="S325" s="318" t="s">
        <v>23</v>
      </c>
      <c r="T325" s="791"/>
      <c r="U325" s="766"/>
      <c r="V325" s="766"/>
      <c r="W325" s="792"/>
      <c r="Y325" s="318" t="s">
        <v>23</v>
      </c>
      <c r="Z325" s="791"/>
      <c r="AA325" s="766"/>
      <c r="AB325" s="766"/>
      <c r="AC325" s="792"/>
    </row>
    <row r="326" spans="1:29" s="17" customFormat="1" x14ac:dyDescent="0.2">
      <c r="A326" s="320">
        <v>1</v>
      </c>
      <c r="B326" s="527"/>
      <c r="C326" s="322"/>
      <c r="D326" s="322"/>
      <c r="E326" s="323"/>
      <c r="M326" s="320">
        <v>12</v>
      </c>
      <c r="N326" s="321"/>
      <c r="O326" s="322"/>
      <c r="P326" s="322"/>
      <c r="Q326" s="323"/>
      <c r="S326" s="320">
        <v>23</v>
      </c>
      <c r="T326" s="321"/>
      <c r="U326" s="322"/>
      <c r="V326" s="322"/>
      <c r="W326" s="323"/>
      <c r="Y326" s="320">
        <v>34</v>
      </c>
      <c r="Z326" s="321"/>
      <c r="AA326" s="322"/>
      <c r="AB326" s="322"/>
      <c r="AC326" s="323"/>
    </row>
    <row r="327" spans="1:29" s="17" customFormat="1" x14ac:dyDescent="0.2">
      <c r="A327" s="320">
        <v>2</v>
      </c>
      <c r="B327" s="527"/>
      <c r="C327" s="322"/>
      <c r="D327" s="322"/>
      <c r="E327" s="323"/>
      <c r="M327" s="320">
        <v>13</v>
      </c>
      <c r="N327" s="321"/>
      <c r="O327" s="322"/>
      <c r="P327" s="322"/>
      <c r="Q327" s="323"/>
      <c r="S327" s="320">
        <v>24</v>
      </c>
      <c r="T327" s="321"/>
      <c r="U327" s="322"/>
      <c r="V327" s="322"/>
      <c r="W327" s="323"/>
      <c r="Y327" s="320">
        <v>35</v>
      </c>
      <c r="Z327" s="321"/>
      <c r="AA327" s="322"/>
      <c r="AB327" s="322"/>
      <c r="AC327" s="323"/>
    </row>
    <row r="328" spans="1:29" s="17" customFormat="1" x14ac:dyDescent="0.2">
      <c r="A328" s="320">
        <v>3</v>
      </c>
      <c r="B328" s="527"/>
      <c r="C328" s="322"/>
      <c r="D328" s="322"/>
      <c r="E328" s="323"/>
      <c r="M328" s="320">
        <v>14</v>
      </c>
      <c r="N328" s="321"/>
      <c r="O328" s="322"/>
      <c r="P328" s="322"/>
      <c r="Q328" s="323"/>
      <c r="S328" s="320">
        <v>25</v>
      </c>
      <c r="T328" s="321"/>
      <c r="U328" s="322"/>
      <c r="V328" s="322"/>
      <c r="W328" s="323"/>
      <c r="Y328" s="320">
        <v>36</v>
      </c>
      <c r="Z328" s="321"/>
      <c r="AA328" s="322"/>
      <c r="AB328" s="322"/>
      <c r="AC328" s="323"/>
    </row>
    <row r="329" spans="1:29" s="17" customFormat="1" x14ac:dyDescent="0.2">
      <c r="A329" s="320">
        <v>4</v>
      </c>
      <c r="B329" s="527"/>
      <c r="C329" s="322"/>
      <c r="D329" s="322"/>
      <c r="E329" s="323"/>
      <c r="M329" s="320">
        <v>15</v>
      </c>
      <c r="N329" s="321"/>
      <c r="O329" s="322"/>
      <c r="P329" s="322"/>
      <c r="Q329" s="323"/>
      <c r="S329" s="320">
        <v>26</v>
      </c>
      <c r="T329" s="321"/>
      <c r="U329" s="322"/>
      <c r="V329" s="322"/>
      <c r="W329" s="323"/>
      <c r="Y329" s="320">
        <v>37</v>
      </c>
      <c r="Z329" s="321"/>
      <c r="AA329" s="322"/>
      <c r="AB329" s="322"/>
      <c r="AC329" s="323"/>
    </row>
    <row r="330" spans="1:29" s="17" customFormat="1" x14ac:dyDescent="0.2">
      <c r="A330" s="320">
        <v>5</v>
      </c>
      <c r="B330" s="527"/>
      <c r="C330" s="322"/>
      <c r="D330" s="322"/>
      <c r="E330" s="323"/>
      <c r="M330" s="320">
        <v>16</v>
      </c>
      <c r="N330" s="321"/>
      <c r="O330" s="322"/>
      <c r="P330" s="322"/>
      <c r="Q330" s="323"/>
      <c r="S330" s="320">
        <v>27</v>
      </c>
      <c r="T330" s="321"/>
      <c r="U330" s="322"/>
      <c r="V330" s="322"/>
      <c r="W330" s="323"/>
      <c r="Y330" s="320">
        <v>38</v>
      </c>
      <c r="Z330" s="321"/>
      <c r="AA330" s="322"/>
      <c r="AB330" s="322"/>
      <c r="AC330" s="323"/>
    </row>
    <row r="331" spans="1:29" s="17" customFormat="1" x14ac:dyDescent="0.2">
      <c r="A331" s="320">
        <v>6</v>
      </c>
      <c r="B331" s="527"/>
      <c r="C331" s="322"/>
      <c r="D331" s="322"/>
      <c r="E331" s="323"/>
      <c r="M331" s="320">
        <v>17</v>
      </c>
      <c r="N331" s="321"/>
      <c r="O331" s="322"/>
      <c r="P331" s="322"/>
      <c r="Q331" s="323"/>
      <c r="S331" s="320">
        <v>28</v>
      </c>
      <c r="T331" s="321"/>
      <c r="U331" s="322"/>
      <c r="V331" s="322"/>
      <c r="W331" s="323"/>
      <c r="Y331" s="320">
        <v>39</v>
      </c>
      <c r="Z331" s="321"/>
      <c r="AA331" s="322"/>
      <c r="AB331" s="322"/>
      <c r="AC331" s="323"/>
    </row>
    <row r="332" spans="1:29" s="17" customFormat="1" x14ac:dyDescent="0.2">
      <c r="A332" s="320">
        <v>7</v>
      </c>
      <c r="B332" s="527"/>
      <c r="C332" s="322"/>
      <c r="D332" s="322"/>
      <c r="E332" s="323"/>
      <c r="M332" s="320">
        <v>18</v>
      </c>
      <c r="N332" s="321"/>
      <c r="O332" s="322"/>
      <c r="P332" s="322"/>
      <c r="Q332" s="323"/>
      <c r="S332" s="320">
        <v>29</v>
      </c>
      <c r="T332" s="321"/>
      <c r="U332" s="322"/>
      <c r="V332" s="322"/>
      <c r="W332" s="323"/>
      <c r="Y332" s="320">
        <v>40</v>
      </c>
      <c r="Z332" s="321"/>
      <c r="AA332" s="322"/>
      <c r="AB332" s="322"/>
      <c r="AC332" s="323"/>
    </row>
    <row r="333" spans="1:29" s="17" customFormat="1" x14ac:dyDescent="0.2">
      <c r="A333" s="320">
        <v>8</v>
      </c>
      <c r="B333" s="527"/>
      <c r="C333" s="322"/>
      <c r="D333" s="322"/>
      <c r="E333" s="323"/>
      <c r="M333" s="320">
        <v>19</v>
      </c>
      <c r="N333" s="321"/>
      <c r="O333" s="322"/>
      <c r="P333" s="322"/>
      <c r="Q333" s="323"/>
      <c r="S333" s="320">
        <v>30</v>
      </c>
      <c r="T333" s="321"/>
      <c r="U333" s="322"/>
      <c r="V333" s="322"/>
      <c r="W333" s="323"/>
      <c r="Y333" s="320">
        <v>41</v>
      </c>
      <c r="Z333" s="321"/>
      <c r="AA333" s="322"/>
      <c r="AB333" s="322"/>
      <c r="AC333" s="323"/>
    </row>
    <row r="334" spans="1:29" s="17" customFormat="1" x14ac:dyDescent="0.2">
      <c r="A334" s="320">
        <v>9</v>
      </c>
      <c r="B334" s="527"/>
      <c r="C334" s="322"/>
      <c r="D334" s="322"/>
      <c r="E334" s="323"/>
      <c r="M334" s="320">
        <v>20</v>
      </c>
      <c r="N334" s="321"/>
      <c r="O334" s="322"/>
      <c r="P334" s="322"/>
      <c r="Q334" s="323"/>
      <c r="S334" s="320">
        <v>31</v>
      </c>
      <c r="T334" s="321"/>
      <c r="U334" s="322"/>
      <c r="V334" s="322"/>
      <c r="W334" s="323"/>
      <c r="Y334" s="320">
        <v>42</v>
      </c>
      <c r="Z334" s="321"/>
      <c r="AA334" s="322"/>
      <c r="AB334" s="322"/>
      <c r="AC334" s="323"/>
    </row>
    <row r="335" spans="1:29" s="17" customFormat="1" x14ac:dyDescent="0.2">
      <c r="A335" s="320">
        <v>10</v>
      </c>
      <c r="B335" s="527"/>
      <c r="C335" s="322"/>
      <c r="D335" s="322"/>
      <c r="E335" s="323"/>
      <c r="M335" s="320">
        <v>21</v>
      </c>
      <c r="N335" s="321"/>
      <c r="O335" s="322"/>
      <c r="P335" s="322"/>
      <c r="Q335" s="323"/>
      <c r="S335" s="320">
        <v>32</v>
      </c>
      <c r="T335" s="321"/>
      <c r="U335" s="322"/>
      <c r="V335" s="322"/>
      <c r="W335" s="323"/>
      <c r="Y335" s="320">
        <v>43</v>
      </c>
      <c r="Z335" s="321"/>
      <c r="AA335" s="322"/>
      <c r="AB335" s="322"/>
      <c r="AC335" s="323"/>
    </row>
    <row r="336" spans="1:29" s="17" customFormat="1" ht="13.5" thickBot="1" x14ac:dyDescent="0.25">
      <c r="A336" s="320">
        <v>11</v>
      </c>
      <c r="B336" s="527"/>
      <c r="C336" s="322"/>
      <c r="D336" s="322"/>
      <c r="E336" s="323"/>
      <c r="M336" s="320">
        <v>22</v>
      </c>
      <c r="N336" s="321"/>
      <c r="O336" s="322"/>
      <c r="P336" s="322"/>
      <c r="Q336" s="323"/>
      <c r="S336" s="320">
        <v>33</v>
      </c>
      <c r="T336" s="321"/>
      <c r="U336" s="322"/>
      <c r="V336" s="322"/>
      <c r="W336" s="323"/>
      <c r="Y336" s="324"/>
      <c r="Z336" s="325" t="s">
        <v>3</v>
      </c>
      <c r="AA336" s="326"/>
      <c r="AB336" s="326"/>
      <c r="AC336" s="327">
        <f>SUM(E326:E336)+SUM(Q326:Q336)+SUM(AC326:AC335)+SUM(W326:W336)</f>
        <v>0</v>
      </c>
    </row>
    <row r="337" spans="1:29" s="17" customFormat="1" x14ac:dyDescent="0.2">
      <c r="B337" s="528"/>
      <c r="C337" s="329"/>
      <c r="D337" s="329"/>
      <c r="E337" s="297"/>
      <c r="N337" s="328"/>
      <c r="O337" s="329"/>
      <c r="P337" s="329"/>
      <c r="Q337" s="297"/>
      <c r="T337" s="328"/>
      <c r="U337" s="329"/>
      <c r="V337" s="329"/>
      <c r="W337" s="297"/>
      <c r="Z337" s="328"/>
      <c r="AA337" s="329"/>
      <c r="AB337" s="329"/>
      <c r="AC337" s="297"/>
    </row>
    <row r="338" spans="1:29" s="17" customFormat="1" x14ac:dyDescent="0.2">
      <c r="B338" s="528"/>
      <c r="C338" s="329"/>
      <c r="D338" s="329"/>
      <c r="E338" s="297"/>
      <c r="N338" s="328"/>
      <c r="O338" s="329"/>
      <c r="P338" s="329"/>
      <c r="Q338" s="297"/>
      <c r="T338" s="328"/>
      <c r="U338" s="329"/>
      <c r="V338" s="329"/>
      <c r="W338" s="297"/>
      <c r="Z338" s="328"/>
      <c r="AA338" s="329"/>
      <c r="AB338" s="329"/>
      <c r="AC338" s="297"/>
    </row>
    <row r="339" spans="1:29" s="17" customFormat="1" x14ac:dyDescent="0.2">
      <c r="B339" s="528"/>
      <c r="C339" s="329"/>
      <c r="D339" s="329"/>
      <c r="E339" s="297"/>
      <c r="N339" s="328"/>
      <c r="O339" s="329"/>
      <c r="P339" s="329"/>
      <c r="Q339" s="297"/>
      <c r="T339" s="328"/>
      <c r="U339" s="329"/>
      <c r="V339" s="329"/>
      <c r="W339" s="297"/>
      <c r="Z339" s="328"/>
      <c r="AA339" s="329"/>
      <c r="AB339" s="329"/>
      <c r="AC339" s="297"/>
    </row>
    <row r="340" spans="1:29" s="17" customFormat="1" x14ac:dyDescent="0.2">
      <c r="B340" s="528"/>
      <c r="C340" s="329"/>
      <c r="D340" s="329"/>
      <c r="E340" s="297"/>
      <c r="N340" s="328"/>
      <c r="O340" s="329"/>
      <c r="P340" s="329"/>
      <c r="Q340" s="297"/>
      <c r="T340" s="328"/>
      <c r="U340" s="329"/>
      <c r="V340" s="329"/>
      <c r="W340" s="297"/>
      <c r="Z340" s="328"/>
      <c r="AA340" s="329"/>
      <c r="AB340" s="329"/>
      <c r="AC340" s="297"/>
    </row>
    <row r="341" spans="1:29" s="17" customFormat="1" x14ac:dyDescent="0.2">
      <c r="B341" s="528"/>
      <c r="C341" s="329"/>
      <c r="D341" s="329"/>
      <c r="E341" s="297"/>
      <c r="N341" s="328"/>
      <c r="O341" s="329"/>
      <c r="P341" s="329"/>
      <c r="Q341" s="297"/>
      <c r="T341" s="328"/>
      <c r="U341" s="329"/>
      <c r="V341" s="329"/>
      <c r="W341" s="297"/>
      <c r="Z341" s="328"/>
      <c r="AA341" s="329"/>
      <c r="AB341" s="329"/>
      <c r="AC341" s="297"/>
    </row>
    <row r="342" spans="1:29" s="17" customFormat="1" x14ac:dyDescent="0.2">
      <c r="B342" s="528"/>
      <c r="C342" s="329"/>
      <c r="D342" s="329"/>
      <c r="E342" s="297"/>
      <c r="N342" s="328"/>
      <c r="O342" s="329"/>
      <c r="P342" s="329"/>
      <c r="Q342" s="297"/>
      <c r="T342" s="328"/>
      <c r="U342" s="329"/>
      <c r="V342" s="329"/>
      <c r="W342" s="297"/>
      <c r="Z342" s="328"/>
      <c r="AA342" s="329"/>
      <c r="AB342" s="329"/>
      <c r="AC342" s="297"/>
    </row>
    <row r="343" spans="1:29" s="17" customFormat="1" ht="13.5" thickBot="1" x14ac:dyDescent="0.25">
      <c r="B343" s="528"/>
      <c r="C343" s="329"/>
      <c r="D343" s="329"/>
      <c r="E343" s="297"/>
      <c r="N343" s="328"/>
      <c r="O343" s="329"/>
      <c r="P343" s="329"/>
      <c r="Q343" s="297"/>
      <c r="T343" s="328"/>
      <c r="U343" s="329"/>
      <c r="V343" s="329"/>
      <c r="W343" s="297"/>
      <c r="Z343" s="328"/>
      <c r="AA343" s="329"/>
      <c r="AB343" s="329"/>
      <c r="AC343" s="297"/>
    </row>
    <row r="344" spans="1:29" s="17" customFormat="1" ht="12.75" customHeight="1" x14ac:dyDescent="0.2">
      <c r="A344" s="315">
        <v>15</v>
      </c>
      <c r="B344" s="790" t="str">
        <f>+"מספר אסמכתא "&amp;B17&amp;"         חזרה לטבלה "</f>
        <v xml:space="preserve">מספר אסמכתא 0         חזרה לטבלה </v>
      </c>
      <c r="C344" s="765" t="s">
        <v>159</v>
      </c>
      <c r="D344" s="765" t="s">
        <v>34</v>
      </c>
      <c r="E344" s="317" t="s">
        <v>18</v>
      </c>
      <c r="M344" s="315">
        <v>15</v>
      </c>
      <c r="N344" s="790" t="str">
        <f>+"מספר אסמכתא "&amp;B17&amp;"         חזרה לטבלה "</f>
        <v xml:space="preserve">מספר אסמכתא 0         חזרה לטבלה </v>
      </c>
      <c r="O344" s="765" t="s">
        <v>159</v>
      </c>
      <c r="P344" s="765" t="s">
        <v>34</v>
      </c>
      <c r="Q344" s="767" t="s">
        <v>18</v>
      </c>
      <c r="S344" s="315">
        <v>15</v>
      </c>
      <c r="T344" s="790" t="str">
        <f>+"מספר אסמכתא "&amp;B17&amp;"         חזרה לטבלה "</f>
        <v xml:space="preserve">מספר אסמכתא 0         חזרה לטבלה </v>
      </c>
      <c r="U344" s="765" t="s">
        <v>159</v>
      </c>
      <c r="V344" s="765" t="s">
        <v>34</v>
      </c>
      <c r="W344" s="767" t="s">
        <v>18</v>
      </c>
      <c r="Y344" s="315">
        <v>15</v>
      </c>
      <c r="Z344" s="790" t="str">
        <f>+"מספר אסמכתא "&amp;B17&amp;"         חזרה לטבלה "</f>
        <v xml:space="preserve">מספר אסמכתא 0         חזרה לטבלה </v>
      </c>
      <c r="AA344" s="765" t="s">
        <v>159</v>
      </c>
      <c r="AB344" s="765" t="s">
        <v>34</v>
      </c>
      <c r="AC344" s="767" t="s">
        <v>18</v>
      </c>
    </row>
    <row r="345" spans="1:29" s="17" customFormat="1" ht="25.5" x14ac:dyDescent="0.2">
      <c r="A345" s="318" t="s">
        <v>7</v>
      </c>
      <c r="B345" s="791"/>
      <c r="C345" s="766"/>
      <c r="D345" s="766"/>
      <c r="E345" s="319"/>
      <c r="M345" s="318" t="s">
        <v>23</v>
      </c>
      <c r="N345" s="791"/>
      <c r="O345" s="766"/>
      <c r="P345" s="766"/>
      <c r="Q345" s="792"/>
      <c r="S345" s="318" t="s">
        <v>23</v>
      </c>
      <c r="T345" s="791"/>
      <c r="U345" s="766"/>
      <c r="V345" s="766"/>
      <c r="W345" s="792"/>
      <c r="Y345" s="318" t="s">
        <v>23</v>
      </c>
      <c r="Z345" s="791"/>
      <c r="AA345" s="766"/>
      <c r="AB345" s="766"/>
      <c r="AC345" s="792"/>
    </row>
    <row r="346" spans="1:29" s="17" customFormat="1" x14ac:dyDescent="0.2">
      <c r="A346" s="320">
        <v>1</v>
      </c>
      <c r="B346" s="527"/>
      <c r="C346" s="322"/>
      <c r="D346" s="322"/>
      <c r="E346" s="323"/>
      <c r="M346" s="320">
        <v>12</v>
      </c>
      <c r="N346" s="321"/>
      <c r="O346" s="322"/>
      <c r="P346" s="322"/>
      <c r="Q346" s="323"/>
      <c r="S346" s="320">
        <v>23</v>
      </c>
      <c r="T346" s="321"/>
      <c r="U346" s="322"/>
      <c r="V346" s="322"/>
      <c r="W346" s="323"/>
      <c r="Y346" s="320">
        <v>34</v>
      </c>
      <c r="Z346" s="321"/>
      <c r="AA346" s="322"/>
      <c r="AB346" s="322"/>
      <c r="AC346" s="323"/>
    </row>
    <row r="347" spans="1:29" s="17" customFormat="1" x14ac:dyDescent="0.2">
      <c r="A347" s="320">
        <v>2</v>
      </c>
      <c r="B347" s="527"/>
      <c r="C347" s="322"/>
      <c r="D347" s="322"/>
      <c r="E347" s="323"/>
      <c r="M347" s="320">
        <v>13</v>
      </c>
      <c r="N347" s="321"/>
      <c r="O347" s="322"/>
      <c r="P347" s="322"/>
      <c r="Q347" s="323"/>
      <c r="S347" s="320">
        <v>24</v>
      </c>
      <c r="T347" s="321"/>
      <c r="U347" s="322"/>
      <c r="V347" s="322"/>
      <c r="W347" s="323"/>
      <c r="Y347" s="320">
        <v>35</v>
      </c>
      <c r="Z347" s="321"/>
      <c r="AA347" s="322"/>
      <c r="AB347" s="322"/>
      <c r="AC347" s="323"/>
    </row>
    <row r="348" spans="1:29" s="17" customFormat="1" x14ac:dyDescent="0.2">
      <c r="A348" s="320">
        <v>3</v>
      </c>
      <c r="B348" s="527"/>
      <c r="C348" s="322"/>
      <c r="D348" s="322"/>
      <c r="E348" s="323"/>
      <c r="M348" s="320">
        <v>14</v>
      </c>
      <c r="N348" s="321"/>
      <c r="O348" s="322"/>
      <c r="P348" s="322"/>
      <c r="Q348" s="323"/>
      <c r="S348" s="320">
        <v>25</v>
      </c>
      <c r="T348" s="321"/>
      <c r="U348" s="322"/>
      <c r="V348" s="322"/>
      <c r="W348" s="323"/>
      <c r="Y348" s="320">
        <v>36</v>
      </c>
      <c r="Z348" s="321"/>
      <c r="AA348" s="322"/>
      <c r="AB348" s="322"/>
      <c r="AC348" s="323"/>
    </row>
    <row r="349" spans="1:29" s="17" customFormat="1" x14ac:dyDescent="0.2">
      <c r="A349" s="320">
        <v>4</v>
      </c>
      <c r="B349" s="527"/>
      <c r="C349" s="322"/>
      <c r="D349" s="322"/>
      <c r="E349" s="323"/>
      <c r="M349" s="320">
        <v>15</v>
      </c>
      <c r="N349" s="321"/>
      <c r="O349" s="322"/>
      <c r="P349" s="322"/>
      <c r="Q349" s="323"/>
      <c r="S349" s="320">
        <v>26</v>
      </c>
      <c r="T349" s="321"/>
      <c r="U349" s="322"/>
      <c r="V349" s="322"/>
      <c r="W349" s="323"/>
      <c r="Y349" s="320">
        <v>37</v>
      </c>
      <c r="Z349" s="321"/>
      <c r="AA349" s="322"/>
      <c r="AB349" s="322"/>
      <c r="AC349" s="323"/>
    </row>
    <row r="350" spans="1:29" s="17" customFormat="1" x14ac:dyDescent="0.2">
      <c r="A350" s="320">
        <v>5</v>
      </c>
      <c r="B350" s="527"/>
      <c r="C350" s="322"/>
      <c r="D350" s="322"/>
      <c r="E350" s="323"/>
      <c r="M350" s="320">
        <v>16</v>
      </c>
      <c r="N350" s="321"/>
      <c r="O350" s="322"/>
      <c r="P350" s="322"/>
      <c r="Q350" s="323"/>
      <c r="S350" s="320">
        <v>27</v>
      </c>
      <c r="T350" s="321"/>
      <c r="U350" s="322"/>
      <c r="V350" s="322"/>
      <c r="W350" s="323"/>
      <c r="Y350" s="320">
        <v>38</v>
      </c>
      <c r="Z350" s="321"/>
      <c r="AA350" s="322"/>
      <c r="AB350" s="322"/>
      <c r="AC350" s="323"/>
    </row>
    <row r="351" spans="1:29" s="17" customFormat="1" x14ac:dyDescent="0.2">
      <c r="A351" s="320">
        <v>6</v>
      </c>
      <c r="B351" s="527"/>
      <c r="C351" s="322"/>
      <c r="D351" s="322"/>
      <c r="E351" s="323"/>
      <c r="M351" s="320">
        <v>17</v>
      </c>
      <c r="N351" s="321"/>
      <c r="O351" s="322"/>
      <c r="P351" s="322"/>
      <c r="Q351" s="323"/>
      <c r="S351" s="320">
        <v>28</v>
      </c>
      <c r="T351" s="321"/>
      <c r="U351" s="322"/>
      <c r="V351" s="322"/>
      <c r="W351" s="323"/>
      <c r="Y351" s="320">
        <v>39</v>
      </c>
      <c r="Z351" s="321"/>
      <c r="AA351" s="322"/>
      <c r="AB351" s="322"/>
      <c r="AC351" s="323"/>
    </row>
    <row r="352" spans="1:29" s="17" customFormat="1" x14ac:dyDescent="0.2">
      <c r="A352" s="320">
        <v>7</v>
      </c>
      <c r="B352" s="527"/>
      <c r="C352" s="322"/>
      <c r="D352" s="322"/>
      <c r="E352" s="323"/>
      <c r="M352" s="320">
        <v>18</v>
      </c>
      <c r="N352" s="321"/>
      <c r="O352" s="322"/>
      <c r="P352" s="322"/>
      <c r="Q352" s="323"/>
      <c r="S352" s="320">
        <v>29</v>
      </c>
      <c r="T352" s="321"/>
      <c r="U352" s="322"/>
      <c r="V352" s="322"/>
      <c r="W352" s="323"/>
      <c r="Y352" s="320">
        <v>40</v>
      </c>
      <c r="Z352" s="321"/>
      <c r="AA352" s="322"/>
      <c r="AB352" s="322"/>
      <c r="AC352" s="323"/>
    </row>
    <row r="353" spans="1:29" s="17" customFormat="1" x14ac:dyDescent="0.2">
      <c r="A353" s="320">
        <v>8</v>
      </c>
      <c r="B353" s="527"/>
      <c r="C353" s="322"/>
      <c r="D353" s="322"/>
      <c r="E353" s="323"/>
      <c r="M353" s="320">
        <v>19</v>
      </c>
      <c r="N353" s="321"/>
      <c r="O353" s="322"/>
      <c r="P353" s="322"/>
      <c r="Q353" s="323"/>
      <c r="S353" s="320">
        <v>30</v>
      </c>
      <c r="T353" s="321"/>
      <c r="U353" s="322"/>
      <c r="V353" s="322"/>
      <c r="W353" s="323"/>
      <c r="Y353" s="320">
        <v>41</v>
      </c>
      <c r="Z353" s="321"/>
      <c r="AA353" s="322"/>
      <c r="AB353" s="322"/>
      <c r="AC353" s="323"/>
    </row>
    <row r="354" spans="1:29" s="17" customFormat="1" x14ac:dyDescent="0.2">
      <c r="A354" s="320">
        <v>9</v>
      </c>
      <c r="B354" s="527"/>
      <c r="C354" s="322"/>
      <c r="D354" s="322"/>
      <c r="E354" s="323"/>
      <c r="M354" s="320">
        <v>20</v>
      </c>
      <c r="N354" s="321"/>
      <c r="O354" s="322"/>
      <c r="P354" s="322"/>
      <c r="Q354" s="323"/>
      <c r="S354" s="320">
        <v>31</v>
      </c>
      <c r="T354" s="321"/>
      <c r="U354" s="322"/>
      <c r="V354" s="322"/>
      <c r="W354" s="323"/>
      <c r="Y354" s="320">
        <v>42</v>
      </c>
      <c r="Z354" s="321"/>
      <c r="AA354" s="322"/>
      <c r="AB354" s="322"/>
      <c r="AC354" s="323"/>
    </row>
    <row r="355" spans="1:29" s="17" customFormat="1" x14ac:dyDescent="0.2">
      <c r="A355" s="320">
        <v>10</v>
      </c>
      <c r="B355" s="527"/>
      <c r="C355" s="322"/>
      <c r="D355" s="322"/>
      <c r="E355" s="323"/>
      <c r="M355" s="320">
        <v>21</v>
      </c>
      <c r="N355" s="321"/>
      <c r="O355" s="322"/>
      <c r="P355" s="322"/>
      <c r="Q355" s="323"/>
      <c r="S355" s="320">
        <v>32</v>
      </c>
      <c r="T355" s="321"/>
      <c r="U355" s="322"/>
      <c r="V355" s="322"/>
      <c r="W355" s="323"/>
      <c r="Y355" s="320">
        <v>43</v>
      </c>
      <c r="Z355" s="321"/>
      <c r="AA355" s="322"/>
      <c r="AB355" s="322"/>
      <c r="AC355" s="323"/>
    </row>
    <row r="356" spans="1:29" s="17" customFormat="1" ht="13.5" thickBot="1" x14ac:dyDescent="0.25">
      <c r="A356" s="320">
        <v>11</v>
      </c>
      <c r="B356" s="527"/>
      <c r="C356" s="322"/>
      <c r="D356" s="322"/>
      <c r="E356" s="323"/>
      <c r="M356" s="320">
        <v>22</v>
      </c>
      <c r="N356" s="321"/>
      <c r="O356" s="322"/>
      <c r="P356" s="322"/>
      <c r="Q356" s="323"/>
      <c r="S356" s="320">
        <v>33</v>
      </c>
      <c r="T356" s="321"/>
      <c r="U356" s="322"/>
      <c r="V356" s="322"/>
      <c r="W356" s="323"/>
      <c r="Y356" s="324"/>
      <c r="Z356" s="325" t="s">
        <v>3</v>
      </c>
      <c r="AA356" s="326"/>
      <c r="AB356" s="326"/>
      <c r="AC356" s="327">
        <f>SUM(E346:E356)+SUM(Q346:Q356)+SUM(AC346:AC355)+SUM(W346:W356)</f>
        <v>0</v>
      </c>
    </row>
    <row r="357" spans="1:29" s="17" customFormat="1" x14ac:dyDescent="0.2">
      <c r="B357" s="528"/>
      <c r="C357" s="329"/>
      <c r="D357" s="329"/>
      <c r="E357" s="297"/>
      <c r="N357" s="328"/>
      <c r="O357" s="329"/>
      <c r="P357" s="329"/>
      <c r="Q357" s="297"/>
      <c r="T357" s="328"/>
      <c r="U357" s="329"/>
      <c r="V357" s="329"/>
      <c r="W357" s="297"/>
      <c r="Z357" s="328"/>
      <c r="AA357" s="329"/>
      <c r="AB357" s="329"/>
    </row>
    <row r="358" spans="1:29" s="17" customFormat="1" x14ac:dyDescent="0.2">
      <c r="B358" s="528"/>
      <c r="C358" s="329"/>
      <c r="D358" s="329"/>
      <c r="E358" s="297"/>
      <c r="N358" s="328"/>
      <c r="O358" s="329"/>
      <c r="P358" s="329"/>
      <c r="Q358" s="297"/>
      <c r="T358" s="328"/>
      <c r="U358" s="329"/>
      <c r="V358" s="329"/>
      <c r="W358" s="297"/>
      <c r="Z358" s="328"/>
      <c r="AA358" s="329"/>
      <c r="AB358" s="329"/>
      <c r="AC358" s="297"/>
    </row>
    <row r="359" spans="1:29" s="17" customFormat="1" x14ac:dyDescent="0.2">
      <c r="B359" s="528"/>
      <c r="C359" s="329"/>
      <c r="D359" s="329"/>
      <c r="E359" s="297"/>
      <c r="N359" s="328"/>
      <c r="O359" s="329"/>
      <c r="P359" s="329"/>
      <c r="Q359" s="297"/>
      <c r="T359" s="328"/>
      <c r="U359" s="329"/>
      <c r="V359" s="329"/>
      <c r="W359" s="297"/>
      <c r="Z359" s="328"/>
      <c r="AA359" s="329"/>
      <c r="AB359" s="329"/>
      <c r="AC359" s="297"/>
    </row>
    <row r="360" spans="1:29" s="17" customFormat="1" x14ac:dyDescent="0.2">
      <c r="B360" s="528"/>
      <c r="C360" s="329"/>
      <c r="D360" s="329"/>
      <c r="E360" s="297"/>
      <c r="N360" s="328"/>
      <c r="O360" s="329"/>
      <c r="P360" s="329"/>
      <c r="Q360" s="297"/>
      <c r="T360" s="328"/>
      <c r="U360" s="329"/>
      <c r="V360" s="329"/>
      <c r="W360" s="297"/>
      <c r="Z360" s="328"/>
      <c r="AA360" s="329"/>
      <c r="AB360" s="329"/>
      <c r="AC360" s="297"/>
    </row>
    <row r="361" spans="1:29" s="17" customFormat="1" x14ac:dyDescent="0.2">
      <c r="B361" s="528"/>
      <c r="C361" s="329"/>
      <c r="D361" s="329"/>
      <c r="E361" s="297"/>
      <c r="N361" s="328"/>
      <c r="O361" s="329"/>
      <c r="P361" s="329"/>
      <c r="Q361" s="297"/>
      <c r="T361" s="328"/>
      <c r="U361" s="329"/>
      <c r="V361" s="329"/>
      <c r="W361" s="297"/>
      <c r="Z361" s="328"/>
      <c r="AA361" s="329"/>
      <c r="AB361" s="329"/>
      <c r="AC361" s="297"/>
    </row>
    <row r="362" spans="1:29" s="17" customFormat="1" x14ac:dyDescent="0.2">
      <c r="B362" s="528"/>
      <c r="C362" s="329"/>
      <c r="D362" s="329"/>
      <c r="E362" s="297"/>
      <c r="N362" s="328"/>
      <c r="O362" s="329"/>
      <c r="P362" s="329"/>
      <c r="Q362" s="297"/>
      <c r="T362" s="328"/>
      <c r="U362" s="329"/>
      <c r="V362" s="329"/>
      <c r="W362" s="297"/>
      <c r="Z362" s="328"/>
      <c r="AA362" s="329"/>
      <c r="AB362" s="329"/>
      <c r="AC362" s="297"/>
    </row>
    <row r="363" spans="1:29" s="17" customFormat="1" ht="13.5" thickBot="1" x14ac:dyDescent="0.25">
      <c r="B363" s="528"/>
      <c r="C363" s="329"/>
      <c r="D363" s="329"/>
      <c r="E363" s="297"/>
      <c r="N363" s="328"/>
      <c r="O363" s="329"/>
      <c r="P363" s="329"/>
      <c r="Q363" s="297"/>
      <c r="T363" s="328"/>
      <c r="U363" s="329"/>
      <c r="V363" s="329"/>
      <c r="W363" s="297"/>
      <c r="Z363" s="328"/>
      <c r="AA363" s="329"/>
      <c r="AB363" s="329"/>
      <c r="AC363" s="297"/>
    </row>
    <row r="364" spans="1:29" s="17" customFormat="1" ht="12.75" customHeight="1" x14ac:dyDescent="0.2">
      <c r="A364" s="315">
        <v>16</v>
      </c>
      <c r="B364" s="790" t="str">
        <f>+"מספר אסמכתא "&amp;B18&amp;"         חזרה לטבלה "</f>
        <v xml:space="preserve">מספר אסמכתא 0         חזרה לטבלה </v>
      </c>
      <c r="C364" s="765" t="s">
        <v>159</v>
      </c>
      <c r="D364" s="765" t="s">
        <v>34</v>
      </c>
      <c r="E364" s="317" t="s">
        <v>18</v>
      </c>
      <c r="M364" s="315">
        <v>16</v>
      </c>
      <c r="N364" s="790" t="str">
        <f>+"מספר אסמכתא "&amp;B18&amp;"         חזרה לטבלה "</f>
        <v xml:space="preserve">מספר אסמכתא 0         חזרה לטבלה </v>
      </c>
      <c r="O364" s="765" t="s">
        <v>159</v>
      </c>
      <c r="P364" s="765" t="s">
        <v>34</v>
      </c>
      <c r="Q364" s="767" t="s">
        <v>18</v>
      </c>
      <c r="S364" s="315">
        <v>16</v>
      </c>
      <c r="T364" s="790" t="str">
        <f>+"מספר אסמכתא "&amp;B18&amp;"         חזרה לטבלה "</f>
        <v xml:space="preserve">מספר אסמכתא 0         חזרה לטבלה </v>
      </c>
      <c r="U364" s="765" t="s">
        <v>159</v>
      </c>
      <c r="V364" s="765" t="s">
        <v>34</v>
      </c>
      <c r="W364" s="767" t="s">
        <v>18</v>
      </c>
      <c r="Y364" s="315">
        <v>16</v>
      </c>
      <c r="Z364" s="790" t="str">
        <f>+"מספר אסמכתא "&amp;B18&amp;"         חזרה לטבלה "</f>
        <v xml:space="preserve">מספר אסמכתא 0         חזרה לטבלה </v>
      </c>
      <c r="AA364" s="765" t="s">
        <v>159</v>
      </c>
      <c r="AB364" s="765" t="s">
        <v>34</v>
      </c>
      <c r="AC364" s="767" t="s">
        <v>18</v>
      </c>
    </row>
    <row r="365" spans="1:29" s="17" customFormat="1" ht="25.5" x14ac:dyDescent="0.2">
      <c r="A365" s="318" t="s">
        <v>7</v>
      </c>
      <c r="B365" s="791"/>
      <c r="C365" s="766"/>
      <c r="D365" s="766"/>
      <c r="E365" s="319"/>
      <c r="M365" s="318" t="s">
        <v>23</v>
      </c>
      <c r="N365" s="791"/>
      <c r="O365" s="766"/>
      <c r="P365" s="766"/>
      <c r="Q365" s="792"/>
      <c r="S365" s="318" t="s">
        <v>23</v>
      </c>
      <c r="T365" s="791"/>
      <c r="U365" s="766"/>
      <c r="V365" s="766"/>
      <c r="W365" s="792"/>
      <c r="Y365" s="318" t="s">
        <v>23</v>
      </c>
      <c r="Z365" s="791"/>
      <c r="AA365" s="766"/>
      <c r="AB365" s="766"/>
      <c r="AC365" s="792"/>
    </row>
    <row r="366" spans="1:29" s="17" customFormat="1" x14ac:dyDescent="0.2">
      <c r="A366" s="320">
        <v>1</v>
      </c>
      <c r="B366" s="527"/>
      <c r="C366" s="322"/>
      <c r="D366" s="322"/>
      <c r="E366" s="323"/>
      <c r="M366" s="320">
        <v>12</v>
      </c>
      <c r="N366" s="321"/>
      <c r="O366" s="322"/>
      <c r="P366" s="322"/>
      <c r="Q366" s="323"/>
      <c r="S366" s="320">
        <v>23</v>
      </c>
      <c r="T366" s="321"/>
      <c r="U366" s="322"/>
      <c r="V366" s="322"/>
      <c r="W366" s="323"/>
      <c r="Y366" s="320">
        <v>34</v>
      </c>
      <c r="Z366" s="321"/>
      <c r="AA366" s="322"/>
      <c r="AB366" s="322"/>
      <c r="AC366" s="323"/>
    </row>
    <row r="367" spans="1:29" s="17" customFormat="1" x14ac:dyDescent="0.2">
      <c r="A367" s="320">
        <v>2</v>
      </c>
      <c r="B367" s="527"/>
      <c r="C367" s="322"/>
      <c r="D367" s="322"/>
      <c r="E367" s="323"/>
      <c r="M367" s="320">
        <v>13</v>
      </c>
      <c r="N367" s="321"/>
      <c r="O367" s="322"/>
      <c r="P367" s="322"/>
      <c r="Q367" s="323"/>
      <c r="S367" s="320">
        <v>24</v>
      </c>
      <c r="T367" s="321"/>
      <c r="U367" s="322"/>
      <c r="V367" s="322"/>
      <c r="W367" s="323"/>
      <c r="Y367" s="320">
        <v>35</v>
      </c>
      <c r="Z367" s="321"/>
      <c r="AA367" s="322"/>
      <c r="AB367" s="322"/>
      <c r="AC367" s="323"/>
    </row>
    <row r="368" spans="1:29" s="17" customFormat="1" x14ac:dyDescent="0.2">
      <c r="A368" s="320">
        <v>3</v>
      </c>
      <c r="B368" s="527"/>
      <c r="C368" s="322"/>
      <c r="D368" s="322"/>
      <c r="E368" s="323"/>
      <c r="M368" s="320">
        <v>14</v>
      </c>
      <c r="N368" s="321"/>
      <c r="O368" s="322"/>
      <c r="P368" s="322"/>
      <c r="Q368" s="323"/>
      <c r="S368" s="320">
        <v>25</v>
      </c>
      <c r="T368" s="321"/>
      <c r="U368" s="322"/>
      <c r="V368" s="322"/>
      <c r="W368" s="323"/>
      <c r="Y368" s="320">
        <v>36</v>
      </c>
      <c r="Z368" s="321"/>
      <c r="AA368" s="322"/>
      <c r="AB368" s="322"/>
      <c r="AC368" s="323"/>
    </row>
    <row r="369" spans="1:29" s="17" customFormat="1" x14ac:dyDescent="0.2">
      <c r="A369" s="320">
        <v>4</v>
      </c>
      <c r="B369" s="527"/>
      <c r="C369" s="322"/>
      <c r="D369" s="322"/>
      <c r="E369" s="323"/>
      <c r="M369" s="320">
        <v>15</v>
      </c>
      <c r="N369" s="321"/>
      <c r="O369" s="322"/>
      <c r="P369" s="322"/>
      <c r="Q369" s="323"/>
      <c r="S369" s="320">
        <v>26</v>
      </c>
      <c r="T369" s="321"/>
      <c r="U369" s="322"/>
      <c r="V369" s="322"/>
      <c r="W369" s="323"/>
      <c r="Y369" s="320">
        <v>37</v>
      </c>
      <c r="Z369" s="321"/>
      <c r="AA369" s="322"/>
      <c r="AB369" s="322"/>
      <c r="AC369" s="323"/>
    </row>
    <row r="370" spans="1:29" s="17" customFormat="1" x14ac:dyDescent="0.2">
      <c r="A370" s="320">
        <v>5</v>
      </c>
      <c r="B370" s="527"/>
      <c r="C370" s="322"/>
      <c r="D370" s="322"/>
      <c r="E370" s="323"/>
      <c r="M370" s="320">
        <v>16</v>
      </c>
      <c r="N370" s="321"/>
      <c r="O370" s="322"/>
      <c r="P370" s="322"/>
      <c r="Q370" s="323"/>
      <c r="S370" s="320">
        <v>27</v>
      </c>
      <c r="T370" s="321"/>
      <c r="U370" s="322"/>
      <c r="V370" s="322"/>
      <c r="W370" s="323"/>
      <c r="Y370" s="320">
        <v>38</v>
      </c>
      <c r="Z370" s="321"/>
      <c r="AA370" s="322"/>
      <c r="AB370" s="322"/>
      <c r="AC370" s="323"/>
    </row>
    <row r="371" spans="1:29" s="17" customFormat="1" x14ac:dyDescent="0.2">
      <c r="A371" s="320">
        <v>6</v>
      </c>
      <c r="B371" s="527"/>
      <c r="C371" s="322"/>
      <c r="D371" s="322"/>
      <c r="E371" s="323"/>
      <c r="M371" s="320">
        <v>17</v>
      </c>
      <c r="N371" s="321"/>
      <c r="O371" s="322"/>
      <c r="P371" s="322"/>
      <c r="Q371" s="323"/>
      <c r="S371" s="320">
        <v>28</v>
      </c>
      <c r="T371" s="321"/>
      <c r="U371" s="322"/>
      <c r="V371" s="322"/>
      <c r="W371" s="323"/>
      <c r="Y371" s="320">
        <v>39</v>
      </c>
      <c r="Z371" s="321"/>
      <c r="AA371" s="322"/>
      <c r="AB371" s="322"/>
      <c r="AC371" s="323"/>
    </row>
    <row r="372" spans="1:29" s="17" customFormat="1" x14ac:dyDescent="0.2">
      <c r="A372" s="320">
        <v>7</v>
      </c>
      <c r="B372" s="527"/>
      <c r="C372" s="322"/>
      <c r="D372" s="322"/>
      <c r="E372" s="323"/>
      <c r="M372" s="320">
        <v>18</v>
      </c>
      <c r="N372" s="321"/>
      <c r="O372" s="322"/>
      <c r="P372" s="322"/>
      <c r="Q372" s="323"/>
      <c r="S372" s="320">
        <v>29</v>
      </c>
      <c r="T372" s="321"/>
      <c r="U372" s="322"/>
      <c r="V372" s="322"/>
      <c r="W372" s="323"/>
      <c r="Y372" s="320">
        <v>40</v>
      </c>
      <c r="Z372" s="321"/>
      <c r="AA372" s="322"/>
      <c r="AB372" s="322"/>
      <c r="AC372" s="323"/>
    </row>
    <row r="373" spans="1:29" s="17" customFormat="1" x14ac:dyDescent="0.2">
      <c r="A373" s="320">
        <v>8</v>
      </c>
      <c r="B373" s="527"/>
      <c r="C373" s="322"/>
      <c r="D373" s="322"/>
      <c r="E373" s="323"/>
      <c r="M373" s="320">
        <v>19</v>
      </c>
      <c r="N373" s="321"/>
      <c r="O373" s="322"/>
      <c r="P373" s="322"/>
      <c r="Q373" s="323"/>
      <c r="S373" s="320">
        <v>30</v>
      </c>
      <c r="T373" s="321"/>
      <c r="U373" s="322"/>
      <c r="V373" s="322"/>
      <c r="W373" s="323"/>
      <c r="Y373" s="320">
        <v>41</v>
      </c>
      <c r="Z373" s="321"/>
      <c r="AA373" s="322"/>
      <c r="AB373" s="322"/>
      <c r="AC373" s="323"/>
    </row>
    <row r="374" spans="1:29" s="17" customFormat="1" x14ac:dyDescent="0.2">
      <c r="A374" s="320">
        <v>9</v>
      </c>
      <c r="B374" s="527"/>
      <c r="C374" s="322"/>
      <c r="D374" s="322"/>
      <c r="E374" s="323"/>
      <c r="M374" s="320">
        <v>20</v>
      </c>
      <c r="N374" s="321"/>
      <c r="O374" s="322"/>
      <c r="P374" s="322"/>
      <c r="Q374" s="323"/>
      <c r="S374" s="320">
        <v>31</v>
      </c>
      <c r="T374" s="321"/>
      <c r="U374" s="322"/>
      <c r="V374" s="322"/>
      <c r="W374" s="323"/>
      <c r="Y374" s="320">
        <v>42</v>
      </c>
      <c r="Z374" s="321"/>
      <c r="AA374" s="322"/>
      <c r="AB374" s="322"/>
      <c r="AC374" s="323"/>
    </row>
    <row r="375" spans="1:29" s="17" customFormat="1" x14ac:dyDescent="0.2">
      <c r="A375" s="320">
        <v>10</v>
      </c>
      <c r="B375" s="527"/>
      <c r="C375" s="322"/>
      <c r="D375" s="322"/>
      <c r="E375" s="323"/>
      <c r="M375" s="320">
        <v>21</v>
      </c>
      <c r="N375" s="321"/>
      <c r="O375" s="322"/>
      <c r="P375" s="322"/>
      <c r="Q375" s="323"/>
      <c r="S375" s="320">
        <v>32</v>
      </c>
      <c r="T375" s="321"/>
      <c r="U375" s="322"/>
      <c r="V375" s="322"/>
      <c r="W375" s="323"/>
      <c r="Y375" s="320">
        <v>43</v>
      </c>
      <c r="Z375" s="321"/>
      <c r="AA375" s="322"/>
      <c r="AB375" s="322"/>
      <c r="AC375" s="323"/>
    </row>
    <row r="376" spans="1:29" s="17" customFormat="1" ht="13.5" thickBot="1" x14ac:dyDescent="0.25">
      <c r="A376" s="320">
        <v>11</v>
      </c>
      <c r="B376" s="527"/>
      <c r="C376" s="322"/>
      <c r="D376" s="322"/>
      <c r="E376" s="323"/>
      <c r="M376" s="320">
        <v>22</v>
      </c>
      <c r="N376" s="321"/>
      <c r="O376" s="322"/>
      <c r="P376" s="322"/>
      <c r="Q376" s="323"/>
      <c r="S376" s="320">
        <v>33</v>
      </c>
      <c r="T376" s="321"/>
      <c r="U376" s="322"/>
      <c r="V376" s="322"/>
      <c r="W376" s="323"/>
      <c r="Y376" s="324"/>
      <c r="Z376" s="325" t="s">
        <v>3</v>
      </c>
      <c r="AA376" s="326"/>
      <c r="AB376" s="326"/>
      <c r="AC376" s="327">
        <f>SUM(E366:E376)+SUM(Q366:Q376)+SUM(AC366:AC375)+SUM(W366:W376)</f>
        <v>0</v>
      </c>
    </row>
    <row r="377" spans="1:29" s="17" customFormat="1" x14ac:dyDescent="0.2">
      <c r="B377" s="528"/>
      <c r="C377" s="329"/>
      <c r="D377" s="329"/>
      <c r="E377" s="297"/>
      <c r="N377" s="328"/>
      <c r="O377" s="329"/>
      <c r="P377" s="329"/>
      <c r="Q377" s="297"/>
      <c r="T377" s="328"/>
      <c r="U377" s="329"/>
      <c r="V377" s="329"/>
      <c r="W377" s="297"/>
      <c r="Z377" s="328"/>
      <c r="AA377" s="329"/>
      <c r="AB377" s="329"/>
      <c r="AC377" s="297"/>
    </row>
    <row r="378" spans="1:29" s="17" customFormat="1" x14ac:dyDescent="0.2">
      <c r="B378" s="528"/>
      <c r="C378" s="329"/>
      <c r="D378" s="329"/>
      <c r="E378" s="297"/>
      <c r="N378" s="328"/>
      <c r="O378" s="329"/>
      <c r="P378" s="329"/>
      <c r="Q378" s="297"/>
      <c r="T378" s="328"/>
      <c r="U378" s="329"/>
      <c r="V378" s="329"/>
      <c r="W378" s="297"/>
      <c r="Z378" s="328"/>
      <c r="AA378" s="329"/>
      <c r="AB378" s="329"/>
      <c r="AC378" s="297"/>
    </row>
    <row r="379" spans="1:29" s="17" customFormat="1" x14ac:dyDescent="0.2">
      <c r="B379" s="528"/>
      <c r="C379" s="329"/>
      <c r="D379" s="329"/>
      <c r="E379" s="297"/>
      <c r="N379" s="328"/>
      <c r="O379" s="329"/>
      <c r="P379" s="329"/>
      <c r="Q379" s="297"/>
      <c r="T379" s="328"/>
      <c r="U379" s="329"/>
      <c r="V379" s="329"/>
      <c r="W379" s="297"/>
      <c r="Z379" s="328"/>
      <c r="AA379" s="329"/>
      <c r="AB379" s="329"/>
      <c r="AC379" s="297"/>
    </row>
    <row r="380" spans="1:29" s="17" customFormat="1" x14ac:dyDescent="0.2">
      <c r="B380" s="528"/>
      <c r="C380" s="329"/>
      <c r="D380" s="329"/>
      <c r="E380" s="297"/>
      <c r="N380" s="328"/>
      <c r="O380" s="329"/>
      <c r="P380" s="329"/>
      <c r="Q380" s="297"/>
      <c r="T380" s="328"/>
      <c r="U380" s="329"/>
      <c r="V380" s="329"/>
      <c r="W380" s="297"/>
      <c r="Z380" s="328"/>
      <c r="AA380" s="329"/>
      <c r="AB380" s="329"/>
      <c r="AC380" s="297"/>
    </row>
    <row r="381" spans="1:29" s="17" customFormat="1" x14ac:dyDescent="0.2">
      <c r="B381" s="528"/>
      <c r="C381" s="329"/>
      <c r="D381" s="329"/>
      <c r="E381" s="297"/>
      <c r="N381" s="328"/>
      <c r="O381" s="329"/>
      <c r="P381" s="329"/>
      <c r="Q381" s="297"/>
      <c r="T381" s="328"/>
      <c r="U381" s="329"/>
      <c r="V381" s="329"/>
      <c r="W381" s="297"/>
      <c r="Z381" s="328"/>
      <c r="AA381" s="329"/>
      <c r="AB381" s="329"/>
      <c r="AC381" s="297"/>
    </row>
    <row r="382" spans="1:29" s="17" customFormat="1" x14ac:dyDescent="0.2">
      <c r="B382" s="528"/>
      <c r="C382" s="329"/>
      <c r="D382" s="329"/>
      <c r="E382" s="297"/>
      <c r="N382" s="328"/>
      <c r="O382" s="329"/>
      <c r="P382" s="329"/>
      <c r="Q382" s="297"/>
      <c r="T382" s="328"/>
      <c r="U382" s="329"/>
      <c r="V382" s="329"/>
      <c r="W382" s="297"/>
      <c r="Z382" s="328"/>
      <c r="AA382" s="329"/>
      <c r="AB382" s="329"/>
      <c r="AC382" s="297"/>
    </row>
    <row r="383" spans="1:29" s="17" customFormat="1" ht="13.5" thickBot="1" x14ac:dyDescent="0.25">
      <c r="B383" s="528"/>
      <c r="C383" s="329"/>
      <c r="D383" s="329"/>
      <c r="E383" s="297"/>
      <c r="N383" s="328"/>
      <c r="O383" s="329"/>
      <c r="P383" s="329"/>
      <c r="Q383" s="297"/>
      <c r="T383" s="328"/>
      <c r="U383" s="329"/>
      <c r="V383" s="329"/>
      <c r="W383" s="297"/>
      <c r="Z383" s="328"/>
      <c r="AA383" s="329"/>
      <c r="AB383" s="329"/>
      <c r="AC383" s="297"/>
    </row>
    <row r="384" spans="1:29" s="17" customFormat="1" ht="12.75" customHeight="1" x14ac:dyDescent="0.2">
      <c r="A384" s="315">
        <v>17</v>
      </c>
      <c r="B384" s="790" t="str">
        <f>+"מספר אסמכתא "&amp;B19&amp;"         חזרה לטבלה "</f>
        <v xml:space="preserve">מספר אסמכתא 0         חזרה לטבלה </v>
      </c>
      <c r="C384" s="765" t="s">
        <v>159</v>
      </c>
      <c r="D384" s="765" t="s">
        <v>34</v>
      </c>
      <c r="E384" s="317" t="s">
        <v>18</v>
      </c>
      <c r="M384" s="315">
        <v>17</v>
      </c>
      <c r="N384" s="790" t="str">
        <f>+"מספר אסמכתא "&amp;B19&amp;"         חזרה לטבלה "</f>
        <v xml:space="preserve">מספר אסמכתא 0         חזרה לטבלה </v>
      </c>
      <c r="O384" s="765" t="s">
        <v>159</v>
      </c>
      <c r="P384" s="765" t="s">
        <v>34</v>
      </c>
      <c r="Q384" s="767" t="s">
        <v>18</v>
      </c>
      <c r="S384" s="315">
        <v>17</v>
      </c>
      <c r="T384" s="790" t="str">
        <f>+"מספר אסמכתא "&amp;B19&amp;"         חזרה לטבלה "</f>
        <v xml:space="preserve">מספר אסמכתא 0         חזרה לטבלה </v>
      </c>
      <c r="U384" s="765" t="s">
        <v>159</v>
      </c>
      <c r="V384" s="765" t="s">
        <v>34</v>
      </c>
      <c r="W384" s="767" t="s">
        <v>18</v>
      </c>
      <c r="Y384" s="315">
        <v>17</v>
      </c>
      <c r="Z384" s="790" t="str">
        <f>+"מספר אסמכתא "&amp;B19&amp;"         חזרה לטבלה "</f>
        <v xml:space="preserve">מספר אסמכתא 0         חזרה לטבלה </v>
      </c>
      <c r="AA384" s="765" t="s">
        <v>159</v>
      </c>
      <c r="AB384" s="765" t="s">
        <v>34</v>
      </c>
      <c r="AC384" s="767" t="s">
        <v>18</v>
      </c>
    </row>
    <row r="385" spans="1:29" s="17" customFormat="1" ht="25.5" x14ac:dyDescent="0.2">
      <c r="A385" s="318" t="s">
        <v>7</v>
      </c>
      <c r="B385" s="791"/>
      <c r="C385" s="766"/>
      <c r="D385" s="766"/>
      <c r="E385" s="319"/>
      <c r="M385" s="318" t="s">
        <v>23</v>
      </c>
      <c r="N385" s="791"/>
      <c r="O385" s="766"/>
      <c r="P385" s="766"/>
      <c r="Q385" s="792"/>
      <c r="S385" s="318" t="s">
        <v>23</v>
      </c>
      <c r="T385" s="791"/>
      <c r="U385" s="766"/>
      <c r="V385" s="766"/>
      <c r="W385" s="792"/>
      <c r="Y385" s="318" t="s">
        <v>23</v>
      </c>
      <c r="Z385" s="791"/>
      <c r="AA385" s="766"/>
      <c r="AB385" s="766"/>
      <c r="AC385" s="792"/>
    </row>
    <row r="386" spans="1:29" s="17" customFormat="1" x14ac:dyDescent="0.2">
      <c r="A386" s="320">
        <v>1</v>
      </c>
      <c r="B386" s="527"/>
      <c r="C386" s="322"/>
      <c r="D386" s="322"/>
      <c r="E386" s="323"/>
      <c r="M386" s="320">
        <v>12</v>
      </c>
      <c r="N386" s="321"/>
      <c r="O386" s="322"/>
      <c r="P386" s="322"/>
      <c r="Q386" s="323"/>
      <c r="S386" s="320">
        <v>23</v>
      </c>
      <c r="T386" s="321"/>
      <c r="U386" s="322"/>
      <c r="V386" s="322"/>
      <c r="W386" s="323"/>
      <c r="Y386" s="320">
        <v>34</v>
      </c>
      <c r="Z386" s="321"/>
      <c r="AA386" s="322"/>
      <c r="AB386" s="322"/>
      <c r="AC386" s="323"/>
    </row>
    <row r="387" spans="1:29" s="17" customFormat="1" x14ac:dyDescent="0.2">
      <c r="A387" s="320">
        <v>2</v>
      </c>
      <c r="B387" s="527"/>
      <c r="C387" s="322"/>
      <c r="D387" s="322"/>
      <c r="E387" s="323"/>
      <c r="M387" s="320">
        <v>13</v>
      </c>
      <c r="N387" s="321"/>
      <c r="O387" s="322"/>
      <c r="P387" s="322"/>
      <c r="Q387" s="323"/>
      <c r="S387" s="320">
        <v>24</v>
      </c>
      <c r="T387" s="321"/>
      <c r="U387" s="322"/>
      <c r="V387" s="322"/>
      <c r="W387" s="323"/>
      <c r="Y387" s="320">
        <v>35</v>
      </c>
      <c r="Z387" s="321"/>
      <c r="AA387" s="322"/>
      <c r="AB387" s="322"/>
      <c r="AC387" s="323"/>
    </row>
    <row r="388" spans="1:29" s="17" customFormat="1" x14ac:dyDescent="0.2">
      <c r="A388" s="320">
        <v>3</v>
      </c>
      <c r="B388" s="527"/>
      <c r="C388" s="322"/>
      <c r="D388" s="322"/>
      <c r="E388" s="323"/>
      <c r="M388" s="320">
        <v>14</v>
      </c>
      <c r="N388" s="321"/>
      <c r="O388" s="322"/>
      <c r="P388" s="322"/>
      <c r="Q388" s="323"/>
      <c r="S388" s="320">
        <v>25</v>
      </c>
      <c r="T388" s="321"/>
      <c r="U388" s="322"/>
      <c r="V388" s="322"/>
      <c r="W388" s="323"/>
      <c r="Y388" s="320">
        <v>36</v>
      </c>
      <c r="Z388" s="321"/>
      <c r="AA388" s="322"/>
      <c r="AB388" s="322"/>
      <c r="AC388" s="323"/>
    </row>
    <row r="389" spans="1:29" s="17" customFormat="1" x14ac:dyDescent="0.2">
      <c r="A389" s="320">
        <v>4</v>
      </c>
      <c r="B389" s="527"/>
      <c r="C389" s="322"/>
      <c r="D389" s="322"/>
      <c r="E389" s="323"/>
      <c r="M389" s="320">
        <v>15</v>
      </c>
      <c r="N389" s="321"/>
      <c r="O389" s="322"/>
      <c r="P389" s="322"/>
      <c r="Q389" s="323"/>
      <c r="S389" s="320">
        <v>26</v>
      </c>
      <c r="T389" s="321"/>
      <c r="U389" s="322"/>
      <c r="V389" s="322"/>
      <c r="W389" s="323"/>
      <c r="Y389" s="320">
        <v>37</v>
      </c>
      <c r="Z389" s="321"/>
      <c r="AA389" s="322"/>
      <c r="AB389" s="322"/>
      <c r="AC389" s="323"/>
    </row>
    <row r="390" spans="1:29" s="17" customFormat="1" x14ac:dyDescent="0.2">
      <c r="A390" s="320">
        <v>5</v>
      </c>
      <c r="B390" s="527"/>
      <c r="C390" s="322"/>
      <c r="D390" s="322"/>
      <c r="E390" s="323"/>
      <c r="M390" s="320">
        <v>16</v>
      </c>
      <c r="N390" s="321"/>
      <c r="O390" s="322"/>
      <c r="P390" s="322"/>
      <c r="Q390" s="323"/>
      <c r="S390" s="320">
        <v>27</v>
      </c>
      <c r="T390" s="321"/>
      <c r="U390" s="322"/>
      <c r="V390" s="322"/>
      <c r="W390" s="323"/>
      <c r="Y390" s="320">
        <v>38</v>
      </c>
      <c r="Z390" s="321"/>
      <c r="AA390" s="322"/>
      <c r="AB390" s="322"/>
      <c r="AC390" s="323"/>
    </row>
    <row r="391" spans="1:29" s="17" customFormat="1" x14ac:dyDescent="0.2">
      <c r="A391" s="320">
        <v>6</v>
      </c>
      <c r="B391" s="527"/>
      <c r="C391" s="322"/>
      <c r="D391" s="322"/>
      <c r="E391" s="323"/>
      <c r="M391" s="320">
        <v>17</v>
      </c>
      <c r="N391" s="321"/>
      <c r="O391" s="322"/>
      <c r="P391" s="322"/>
      <c r="Q391" s="323"/>
      <c r="S391" s="320">
        <v>28</v>
      </c>
      <c r="T391" s="321"/>
      <c r="U391" s="322"/>
      <c r="V391" s="322"/>
      <c r="W391" s="323"/>
      <c r="Y391" s="320">
        <v>39</v>
      </c>
      <c r="Z391" s="321"/>
      <c r="AA391" s="322"/>
      <c r="AB391" s="322"/>
      <c r="AC391" s="323"/>
    </row>
    <row r="392" spans="1:29" s="17" customFormat="1" x14ac:dyDescent="0.2">
      <c r="A392" s="320">
        <v>7</v>
      </c>
      <c r="B392" s="527"/>
      <c r="C392" s="322"/>
      <c r="D392" s="322"/>
      <c r="E392" s="323"/>
      <c r="M392" s="320">
        <v>18</v>
      </c>
      <c r="N392" s="321"/>
      <c r="O392" s="322"/>
      <c r="P392" s="322"/>
      <c r="Q392" s="323"/>
      <c r="S392" s="320">
        <v>29</v>
      </c>
      <c r="T392" s="321"/>
      <c r="U392" s="322"/>
      <c r="V392" s="322"/>
      <c r="W392" s="323"/>
      <c r="Y392" s="320">
        <v>40</v>
      </c>
      <c r="Z392" s="321"/>
      <c r="AA392" s="322"/>
      <c r="AB392" s="322"/>
      <c r="AC392" s="323"/>
    </row>
    <row r="393" spans="1:29" s="17" customFormat="1" x14ac:dyDescent="0.2">
      <c r="A393" s="320">
        <v>8</v>
      </c>
      <c r="B393" s="527"/>
      <c r="C393" s="322"/>
      <c r="D393" s="322"/>
      <c r="E393" s="323"/>
      <c r="M393" s="320">
        <v>19</v>
      </c>
      <c r="N393" s="321"/>
      <c r="O393" s="322"/>
      <c r="P393" s="322"/>
      <c r="Q393" s="323"/>
      <c r="S393" s="320">
        <v>30</v>
      </c>
      <c r="T393" s="321"/>
      <c r="U393" s="322"/>
      <c r="V393" s="322"/>
      <c r="W393" s="323"/>
      <c r="Y393" s="320">
        <v>41</v>
      </c>
      <c r="Z393" s="321"/>
      <c r="AA393" s="322"/>
      <c r="AB393" s="322"/>
      <c r="AC393" s="323"/>
    </row>
    <row r="394" spans="1:29" s="17" customFormat="1" x14ac:dyDescent="0.2">
      <c r="A394" s="320">
        <v>9</v>
      </c>
      <c r="B394" s="527"/>
      <c r="C394" s="322"/>
      <c r="D394" s="322"/>
      <c r="E394" s="323"/>
      <c r="M394" s="320">
        <v>20</v>
      </c>
      <c r="N394" s="321"/>
      <c r="O394" s="322"/>
      <c r="P394" s="322"/>
      <c r="Q394" s="323"/>
      <c r="S394" s="320">
        <v>31</v>
      </c>
      <c r="T394" s="321"/>
      <c r="U394" s="322"/>
      <c r="V394" s="322"/>
      <c r="W394" s="323"/>
      <c r="Y394" s="320">
        <v>42</v>
      </c>
      <c r="Z394" s="321"/>
      <c r="AA394" s="322"/>
      <c r="AB394" s="322"/>
      <c r="AC394" s="323"/>
    </row>
    <row r="395" spans="1:29" s="17" customFormat="1" x14ac:dyDescent="0.2">
      <c r="A395" s="320">
        <v>10</v>
      </c>
      <c r="B395" s="527"/>
      <c r="C395" s="322"/>
      <c r="D395" s="322"/>
      <c r="E395" s="323"/>
      <c r="M395" s="320">
        <v>21</v>
      </c>
      <c r="N395" s="321"/>
      <c r="O395" s="322"/>
      <c r="P395" s="322"/>
      <c r="Q395" s="323"/>
      <c r="S395" s="320">
        <v>32</v>
      </c>
      <c r="T395" s="321"/>
      <c r="U395" s="322"/>
      <c r="V395" s="322"/>
      <c r="W395" s="323"/>
      <c r="Y395" s="320">
        <v>43</v>
      </c>
      <c r="Z395" s="321"/>
      <c r="AA395" s="322"/>
      <c r="AB395" s="322"/>
      <c r="AC395" s="323"/>
    </row>
    <row r="396" spans="1:29" s="17" customFormat="1" ht="13.5" thickBot="1" x14ac:dyDescent="0.25">
      <c r="A396" s="320">
        <v>11</v>
      </c>
      <c r="B396" s="527"/>
      <c r="C396" s="322"/>
      <c r="D396" s="322"/>
      <c r="E396" s="323"/>
      <c r="M396" s="320">
        <v>22</v>
      </c>
      <c r="N396" s="321"/>
      <c r="O396" s="322"/>
      <c r="P396" s="322"/>
      <c r="Q396" s="323"/>
      <c r="S396" s="320">
        <v>33</v>
      </c>
      <c r="T396" s="321"/>
      <c r="U396" s="322"/>
      <c r="V396" s="322"/>
      <c r="W396" s="323"/>
      <c r="Y396" s="324"/>
      <c r="Z396" s="325" t="s">
        <v>3</v>
      </c>
      <c r="AA396" s="326"/>
      <c r="AB396" s="326"/>
      <c r="AC396" s="327">
        <f>SUM(E386:E396)+SUM(Q386:Q396)+SUM(AC386:AC395)+SUM(W386:W396)</f>
        <v>0</v>
      </c>
    </row>
    <row r="397" spans="1:29" s="17" customFormat="1" x14ac:dyDescent="0.2">
      <c r="B397" s="528"/>
      <c r="C397" s="329"/>
      <c r="D397" s="329"/>
      <c r="E397" s="297"/>
      <c r="N397" s="328"/>
      <c r="O397" s="329"/>
      <c r="P397" s="329"/>
      <c r="Q397" s="297"/>
      <c r="T397" s="328"/>
      <c r="U397" s="329"/>
      <c r="V397" s="329"/>
      <c r="W397" s="297"/>
      <c r="Z397" s="328"/>
      <c r="AA397" s="329"/>
      <c r="AB397" s="329"/>
      <c r="AC397" s="297"/>
    </row>
    <row r="398" spans="1:29" s="17" customFormat="1" x14ac:dyDescent="0.2">
      <c r="B398" s="528"/>
      <c r="C398" s="329"/>
      <c r="D398" s="329"/>
      <c r="E398" s="297"/>
      <c r="N398" s="328"/>
      <c r="O398" s="329"/>
      <c r="P398" s="329"/>
      <c r="Q398" s="297"/>
      <c r="T398" s="328"/>
      <c r="U398" s="329"/>
      <c r="V398" s="329"/>
      <c r="W398" s="297"/>
      <c r="Z398" s="328"/>
      <c r="AA398" s="329"/>
      <c r="AB398" s="329"/>
      <c r="AC398" s="297"/>
    </row>
    <row r="399" spans="1:29" s="17" customFormat="1" x14ac:dyDescent="0.2">
      <c r="B399" s="528"/>
      <c r="C399" s="329"/>
      <c r="D399" s="329"/>
      <c r="E399" s="297"/>
      <c r="N399" s="328"/>
      <c r="O399" s="329"/>
      <c r="P399" s="329"/>
      <c r="Q399" s="297"/>
      <c r="T399" s="328"/>
      <c r="U399" s="329"/>
      <c r="V399" s="329"/>
      <c r="W399" s="297"/>
      <c r="Z399" s="328"/>
      <c r="AA399" s="329"/>
      <c r="AB399" s="329"/>
      <c r="AC399" s="297"/>
    </row>
    <row r="400" spans="1:29" s="17" customFormat="1" x14ac:dyDescent="0.2">
      <c r="B400" s="528"/>
      <c r="C400" s="329"/>
      <c r="D400" s="329"/>
      <c r="E400" s="297"/>
      <c r="N400" s="328"/>
      <c r="O400" s="329"/>
      <c r="P400" s="329"/>
      <c r="Q400" s="297"/>
      <c r="T400" s="328"/>
      <c r="U400" s="329"/>
      <c r="V400" s="329"/>
      <c r="W400" s="297"/>
      <c r="Z400" s="328"/>
      <c r="AA400" s="329"/>
      <c r="AB400" s="329"/>
      <c r="AC400" s="297"/>
    </row>
    <row r="401" spans="1:29" s="17" customFormat="1" x14ac:dyDescent="0.2">
      <c r="B401" s="528"/>
      <c r="C401" s="329"/>
      <c r="D401" s="329"/>
      <c r="E401" s="297"/>
      <c r="N401" s="328"/>
      <c r="O401" s="329"/>
      <c r="P401" s="329"/>
      <c r="Q401" s="297"/>
      <c r="T401" s="328"/>
      <c r="U401" s="329"/>
      <c r="V401" s="329"/>
      <c r="W401" s="297"/>
      <c r="Z401" s="328"/>
      <c r="AA401" s="329"/>
      <c r="AB401" s="329"/>
      <c r="AC401" s="297"/>
    </row>
    <row r="402" spans="1:29" s="17" customFormat="1" x14ac:dyDescent="0.2">
      <c r="B402" s="528"/>
      <c r="C402" s="329"/>
      <c r="D402" s="329"/>
      <c r="E402" s="297"/>
      <c r="N402" s="328"/>
      <c r="O402" s="329"/>
      <c r="P402" s="329"/>
      <c r="Q402" s="297"/>
      <c r="T402" s="328"/>
      <c r="U402" s="329"/>
      <c r="V402" s="329"/>
      <c r="W402" s="297"/>
      <c r="Z402" s="328"/>
      <c r="AA402" s="329"/>
      <c r="AB402" s="329"/>
      <c r="AC402" s="297"/>
    </row>
    <row r="403" spans="1:29" s="17" customFormat="1" ht="13.5" thickBot="1" x14ac:dyDescent="0.25">
      <c r="B403" s="528"/>
      <c r="C403" s="329"/>
      <c r="D403" s="329"/>
      <c r="E403" s="297"/>
      <c r="N403" s="328"/>
      <c r="O403" s="329"/>
      <c r="P403" s="329"/>
      <c r="Q403" s="297"/>
      <c r="T403" s="328"/>
      <c r="U403" s="329"/>
      <c r="V403" s="329"/>
      <c r="W403" s="297"/>
      <c r="Z403" s="328"/>
      <c r="AA403" s="329"/>
      <c r="AB403" s="329"/>
      <c r="AC403" s="297"/>
    </row>
    <row r="404" spans="1:29" s="17" customFormat="1" ht="12.75" customHeight="1" x14ac:dyDescent="0.2">
      <c r="A404" s="315">
        <v>18</v>
      </c>
      <c r="B404" s="790" t="str">
        <f>+"מספר אסמכתא "&amp;B20&amp;"         חזרה לטבלה "</f>
        <v xml:space="preserve">מספר אסמכתא 0         חזרה לטבלה </v>
      </c>
      <c r="C404" s="765" t="s">
        <v>159</v>
      </c>
      <c r="D404" s="765" t="s">
        <v>34</v>
      </c>
      <c r="E404" s="317" t="s">
        <v>18</v>
      </c>
      <c r="M404" s="315">
        <v>18</v>
      </c>
      <c r="N404" s="790" t="str">
        <f>+"מספר אסמכתא "&amp;B20&amp;"         חזרה לטבלה "</f>
        <v xml:space="preserve">מספר אסמכתא 0         חזרה לטבלה </v>
      </c>
      <c r="O404" s="765" t="s">
        <v>159</v>
      </c>
      <c r="P404" s="765" t="s">
        <v>34</v>
      </c>
      <c r="Q404" s="767" t="s">
        <v>18</v>
      </c>
      <c r="S404" s="315">
        <v>18</v>
      </c>
      <c r="T404" s="790" t="str">
        <f>+"מספר אסמכתא "&amp;B20&amp;"         חזרה לטבלה "</f>
        <v xml:space="preserve">מספר אסמכתא 0         חזרה לטבלה </v>
      </c>
      <c r="U404" s="765" t="s">
        <v>159</v>
      </c>
      <c r="V404" s="765" t="s">
        <v>34</v>
      </c>
      <c r="W404" s="767" t="s">
        <v>18</v>
      </c>
      <c r="Y404" s="315">
        <v>18</v>
      </c>
      <c r="Z404" s="790" t="str">
        <f>+"מספר אסמכתא "&amp;B20&amp;"         חזרה לטבלה "</f>
        <v xml:space="preserve">מספר אסמכתא 0         חזרה לטבלה </v>
      </c>
      <c r="AA404" s="765" t="s">
        <v>159</v>
      </c>
      <c r="AB404" s="765" t="s">
        <v>34</v>
      </c>
      <c r="AC404" s="767" t="s">
        <v>18</v>
      </c>
    </row>
    <row r="405" spans="1:29" s="17" customFormat="1" ht="25.5" x14ac:dyDescent="0.2">
      <c r="A405" s="318" t="s">
        <v>7</v>
      </c>
      <c r="B405" s="791"/>
      <c r="C405" s="766"/>
      <c r="D405" s="766"/>
      <c r="E405" s="319"/>
      <c r="M405" s="318" t="s">
        <v>23</v>
      </c>
      <c r="N405" s="791"/>
      <c r="O405" s="766"/>
      <c r="P405" s="766"/>
      <c r="Q405" s="792"/>
      <c r="S405" s="318" t="s">
        <v>23</v>
      </c>
      <c r="T405" s="791"/>
      <c r="U405" s="766"/>
      <c r="V405" s="766"/>
      <c r="W405" s="792"/>
      <c r="Y405" s="318" t="s">
        <v>23</v>
      </c>
      <c r="Z405" s="791"/>
      <c r="AA405" s="766"/>
      <c r="AB405" s="766"/>
      <c r="AC405" s="792"/>
    </row>
    <row r="406" spans="1:29" s="17" customFormat="1" x14ac:dyDescent="0.2">
      <c r="A406" s="320">
        <v>1</v>
      </c>
      <c r="B406" s="527"/>
      <c r="C406" s="322"/>
      <c r="D406" s="322"/>
      <c r="E406" s="323"/>
      <c r="M406" s="320">
        <v>12</v>
      </c>
      <c r="N406" s="321"/>
      <c r="O406" s="322"/>
      <c r="P406" s="322"/>
      <c r="Q406" s="323"/>
      <c r="S406" s="320">
        <v>23</v>
      </c>
      <c r="T406" s="321"/>
      <c r="U406" s="322"/>
      <c r="V406" s="322"/>
      <c r="W406" s="323"/>
      <c r="Y406" s="320">
        <v>34</v>
      </c>
      <c r="Z406" s="321"/>
      <c r="AA406" s="322"/>
      <c r="AB406" s="322"/>
      <c r="AC406" s="323"/>
    </row>
    <row r="407" spans="1:29" s="17" customFormat="1" x14ac:dyDescent="0.2">
      <c r="A407" s="320">
        <v>2</v>
      </c>
      <c r="B407" s="527"/>
      <c r="C407" s="322"/>
      <c r="D407" s="322"/>
      <c r="E407" s="323"/>
      <c r="M407" s="320">
        <v>13</v>
      </c>
      <c r="N407" s="321"/>
      <c r="O407" s="322"/>
      <c r="P407" s="322"/>
      <c r="Q407" s="323"/>
      <c r="S407" s="320">
        <v>24</v>
      </c>
      <c r="T407" s="321"/>
      <c r="U407" s="322"/>
      <c r="V407" s="322"/>
      <c r="W407" s="323"/>
      <c r="Y407" s="320">
        <v>35</v>
      </c>
      <c r="Z407" s="321"/>
      <c r="AA407" s="322"/>
      <c r="AB407" s="322"/>
      <c r="AC407" s="323"/>
    </row>
    <row r="408" spans="1:29" s="17" customFormat="1" x14ac:dyDescent="0.2">
      <c r="A408" s="320">
        <v>3</v>
      </c>
      <c r="B408" s="527"/>
      <c r="C408" s="322"/>
      <c r="D408" s="322"/>
      <c r="E408" s="323"/>
      <c r="M408" s="320">
        <v>14</v>
      </c>
      <c r="N408" s="321"/>
      <c r="O408" s="322"/>
      <c r="P408" s="322"/>
      <c r="Q408" s="323"/>
      <c r="S408" s="320">
        <v>25</v>
      </c>
      <c r="T408" s="321"/>
      <c r="U408" s="322"/>
      <c r="V408" s="322"/>
      <c r="W408" s="323"/>
      <c r="Y408" s="320">
        <v>36</v>
      </c>
      <c r="Z408" s="321"/>
      <c r="AA408" s="322"/>
      <c r="AB408" s="322"/>
      <c r="AC408" s="323"/>
    </row>
    <row r="409" spans="1:29" s="17" customFormat="1" x14ac:dyDescent="0.2">
      <c r="A409" s="320">
        <v>4</v>
      </c>
      <c r="B409" s="527"/>
      <c r="C409" s="322"/>
      <c r="D409" s="322"/>
      <c r="E409" s="323"/>
      <c r="M409" s="320">
        <v>15</v>
      </c>
      <c r="N409" s="321"/>
      <c r="O409" s="322"/>
      <c r="P409" s="322"/>
      <c r="Q409" s="323"/>
      <c r="S409" s="320">
        <v>26</v>
      </c>
      <c r="T409" s="321"/>
      <c r="U409" s="322"/>
      <c r="V409" s="322"/>
      <c r="W409" s="323"/>
      <c r="Y409" s="320">
        <v>37</v>
      </c>
      <c r="Z409" s="321"/>
      <c r="AA409" s="322"/>
      <c r="AB409" s="322"/>
      <c r="AC409" s="323"/>
    </row>
    <row r="410" spans="1:29" s="17" customFormat="1" x14ac:dyDescent="0.2">
      <c r="A410" s="320">
        <v>5</v>
      </c>
      <c r="B410" s="527"/>
      <c r="C410" s="322"/>
      <c r="D410" s="322"/>
      <c r="E410" s="323"/>
      <c r="M410" s="320">
        <v>16</v>
      </c>
      <c r="N410" s="321"/>
      <c r="O410" s="322"/>
      <c r="P410" s="322"/>
      <c r="Q410" s="323"/>
      <c r="S410" s="320">
        <v>27</v>
      </c>
      <c r="T410" s="321"/>
      <c r="U410" s="322"/>
      <c r="V410" s="322"/>
      <c r="W410" s="323"/>
      <c r="Y410" s="320">
        <v>38</v>
      </c>
      <c r="Z410" s="321"/>
      <c r="AA410" s="322"/>
      <c r="AB410" s="322"/>
      <c r="AC410" s="323"/>
    </row>
    <row r="411" spans="1:29" s="17" customFormat="1" x14ac:dyDescent="0.2">
      <c r="A411" s="320">
        <v>6</v>
      </c>
      <c r="B411" s="527"/>
      <c r="C411" s="322"/>
      <c r="D411" s="322"/>
      <c r="E411" s="323"/>
      <c r="M411" s="320">
        <v>17</v>
      </c>
      <c r="N411" s="321"/>
      <c r="O411" s="322"/>
      <c r="P411" s="322"/>
      <c r="Q411" s="323"/>
      <c r="S411" s="320">
        <v>28</v>
      </c>
      <c r="T411" s="321"/>
      <c r="U411" s="322"/>
      <c r="V411" s="322"/>
      <c r="W411" s="323"/>
      <c r="Y411" s="320">
        <v>39</v>
      </c>
      <c r="Z411" s="321"/>
      <c r="AA411" s="322"/>
      <c r="AB411" s="322"/>
      <c r="AC411" s="323"/>
    </row>
    <row r="412" spans="1:29" s="17" customFormat="1" x14ac:dyDescent="0.2">
      <c r="A412" s="320">
        <v>7</v>
      </c>
      <c r="B412" s="527"/>
      <c r="C412" s="322"/>
      <c r="D412" s="322"/>
      <c r="E412" s="323"/>
      <c r="M412" s="320">
        <v>18</v>
      </c>
      <c r="N412" s="321"/>
      <c r="O412" s="322"/>
      <c r="P412" s="322"/>
      <c r="Q412" s="323"/>
      <c r="S412" s="320">
        <v>29</v>
      </c>
      <c r="T412" s="321"/>
      <c r="U412" s="322"/>
      <c r="V412" s="322"/>
      <c r="W412" s="323"/>
      <c r="Y412" s="320">
        <v>40</v>
      </c>
      <c r="Z412" s="321"/>
      <c r="AA412" s="322"/>
      <c r="AB412" s="322"/>
      <c r="AC412" s="323"/>
    </row>
    <row r="413" spans="1:29" s="17" customFormat="1" x14ac:dyDescent="0.2">
      <c r="A413" s="320">
        <v>8</v>
      </c>
      <c r="B413" s="527"/>
      <c r="C413" s="322"/>
      <c r="D413" s="322"/>
      <c r="E413" s="323"/>
      <c r="M413" s="320">
        <v>19</v>
      </c>
      <c r="N413" s="321"/>
      <c r="O413" s="322"/>
      <c r="P413" s="322"/>
      <c r="Q413" s="323"/>
      <c r="S413" s="320">
        <v>30</v>
      </c>
      <c r="T413" s="321"/>
      <c r="U413" s="322"/>
      <c r="V413" s="322"/>
      <c r="W413" s="323"/>
      <c r="Y413" s="320">
        <v>41</v>
      </c>
      <c r="Z413" s="321"/>
      <c r="AA413" s="322"/>
      <c r="AB413" s="322"/>
      <c r="AC413" s="323"/>
    </row>
    <row r="414" spans="1:29" s="17" customFormat="1" x14ac:dyDescent="0.2">
      <c r="A414" s="320">
        <v>9</v>
      </c>
      <c r="B414" s="527"/>
      <c r="C414" s="322"/>
      <c r="D414" s="322"/>
      <c r="E414" s="323"/>
      <c r="M414" s="320">
        <v>20</v>
      </c>
      <c r="N414" s="321"/>
      <c r="O414" s="322"/>
      <c r="P414" s="322"/>
      <c r="Q414" s="323"/>
      <c r="S414" s="320">
        <v>31</v>
      </c>
      <c r="T414" s="321"/>
      <c r="U414" s="322"/>
      <c r="V414" s="322"/>
      <c r="W414" s="323"/>
      <c r="Y414" s="320">
        <v>42</v>
      </c>
      <c r="Z414" s="321"/>
      <c r="AA414" s="322"/>
      <c r="AB414" s="322"/>
      <c r="AC414" s="323"/>
    </row>
    <row r="415" spans="1:29" s="17" customFormat="1" x14ac:dyDescent="0.2">
      <c r="A415" s="320">
        <v>10</v>
      </c>
      <c r="B415" s="527"/>
      <c r="C415" s="322"/>
      <c r="D415" s="322"/>
      <c r="E415" s="323"/>
      <c r="M415" s="320">
        <v>21</v>
      </c>
      <c r="N415" s="321"/>
      <c r="O415" s="322"/>
      <c r="P415" s="322"/>
      <c r="Q415" s="323"/>
      <c r="S415" s="320">
        <v>32</v>
      </c>
      <c r="T415" s="321"/>
      <c r="U415" s="322"/>
      <c r="V415" s="322"/>
      <c r="W415" s="323"/>
      <c r="Y415" s="320">
        <v>43</v>
      </c>
      <c r="Z415" s="321"/>
      <c r="AA415" s="322"/>
      <c r="AB415" s="322"/>
      <c r="AC415" s="323"/>
    </row>
    <row r="416" spans="1:29" s="17" customFormat="1" ht="13.5" thickBot="1" x14ac:dyDescent="0.25">
      <c r="A416" s="320">
        <v>11</v>
      </c>
      <c r="B416" s="527"/>
      <c r="C416" s="322"/>
      <c r="D416" s="322"/>
      <c r="E416" s="323"/>
      <c r="M416" s="320">
        <v>22</v>
      </c>
      <c r="N416" s="321"/>
      <c r="O416" s="322"/>
      <c r="P416" s="322"/>
      <c r="Q416" s="323"/>
      <c r="S416" s="320">
        <v>33</v>
      </c>
      <c r="T416" s="321"/>
      <c r="U416" s="322"/>
      <c r="V416" s="322"/>
      <c r="W416" s="323"/>
      <c r="Y416" s="324"/>
      <c r="Z416" s="325" t="s">
        <v>3</v>
      </c>
      <c r="AA416" s="326"/>
      <c r="AB416" s="326"/>
      <c r="AC416" s="327">
        <f>SUM(E406:E416)+SUM(Q406:Q416)+SUM(AC406:AC415)+SUM(W406:W416)</f>
        <v>0</v>
      </c>
    </row>
    <row r="417" spans="1:29" s="17" customFormat="1" x14ac:dyDescent="0.2">
      <c r="B417" s="528"/>
      <c r="C417" s="329"/>
      <c r="D417" s="329"/>
      <c r="E417" s="297"/>
      <c r="N417" s="328"/>
      <c r="O417" s="329"/>
      <c r="P417" s="329"/>
      <c r="Q417" s="297"/>
      <c r="T417" s="328"/>
      <c r="U417" s="329"/>
      <c r="V417" s="329"/>
      <c r="W417" s="297"/>
      <c r="Z417" s="328"/>
      <c r="AA417" s="329"/>
      <c r="AB417" s="329"/>
      <c r="AC417" s="297"/>
    </row>
    <row r="418" spans="1:29" s="17" customFormat="1" x14ac:dyDescent="0.2">
      <c r="B418" s="528"/>
      <c r="C418" s="329"/>
      <c r="D418" s="329"/>
      <c r="E418" s="297"/>
      <c r="N418" s="328"/>
      <c r="O418" s="329"/>
      <c r="P418" s="329"/>
      <c r="Q418" s="297"/>
      <c r="T418" s="328"/>
      <c r="U418" s="329"/>
      <c r="V418" s="329"/>
      <c r="W418" s="297"/>
      <c r="Z418" s="328"/>
      <c r="AA418" s="329"/>
      <c r="AB418" s="329"/>
      <c r="AC418" s="297"/>
    </row>
    <row r="419" spans="1:29" s="17" customFormat="1" x14ac:dyDescent="0.2">
      <c r="B419" s="528"/>
      <c r="C419" s="329"/>
      <c r="D419" s="329"/>
      <c r="E419" s="297"/>
      <c r="N419" s="328"/>
      <c r="O419" s="329"/>
      <c r="P419" s="329"/>
      <c r="Q419" s="297"/>
      <c r="T419" s="328"/>
      <c r="U419" s="329"/>
      <c r="V419" s="329"/>
      <c r="W419" s="297"/>
      <c r="Z419" s="328"/>
      <c r="AA419" s="329"/>
      <c r="AB419" s="329"/>
      <c r="AC419" s="297"/>
    </row>
    <row r="420" spans="1:29" s="17" customFormat="1" x14ac:dyDescent="0.2">
      <c r="B420" s="528"/>
      <c r="C420" s="329"/>
      <c r="D420" s="329"/>
      <c r="E420" s="297"/>
      <c r="N420" s="328"/>
      <c r="O420" s="329"/>
      <c r="P420" s="329"/>
      <c r="Q420" s="297"/>
      <c r="T420" s="328"/>
      <c r="U420" s="329"/>
      <c r="V420" s="329"/>
      <c r="W420" s="297"/>
      <c r="Z420" s="328"/>
      <c r="AA420" s="329"/>
      <c r="AB420" s="329"/>
      <c r="AC420" s="297"/>
    </row>
    <row r="421" spans="1:29" s="17" customFormat="1" x14ac:dyDescent="0.2">
      <c r="B421" s="528"/>
      <c r="C421" s="329"/>
      <c r="D421" s="329"/>
      <c r="E421" s="297"/>
      <c r="N421" s="328"/>
      <c r="O421" s="329"/>
      <c r="P421" s="329"/>
      <c r="Q421" s="297"/>
      <c r="T421" s="328"/>
      <c r="U421" s="329"/>
      <c r="V421" s="329"/>
      <c r="W421" s="297"/>
      <c r="Z421" s="328"/>
      <c r="AA421" s="329"/>
      <c r="AB421" s="329"/>
      <c r="AC421" s="297"/>
    </row>
    <row r="422" spans="1:29" s="17" customFormat="1" x14ac:dyDescent="0.2">
      <c r="B422" s="528"/>
      <c r="C422" s="329"/>
      <c r="D422" s="329"/>
      <c r="E422" s="297"/>
      <c r="N422" s="328"/>
      <c r="O422" s="329"/>
      <c r="P422" s="329"/>
      <c r="Q422" s="297"/>
      <c r="T422" s="328"/>
      <c r="U422" s="329"/>
      <c r="V422" s="329"/>
      <c r="W422" s="297"/>
      <c r="Z422" s="328"/>
      <c r="AA422" s="329"/>
      <c r="AB422" s="329"/>
      <c r="AC422" s="297"/>
    </row>
    <row r="423" spans="1:29" s="17" customFormat="1" ht="13.5" thickBot="1" x14ac:dyDescent="0.25">
      <c r="B423" s="528"/>
      <c r="C423" s="329"/>
      <c r="D423" s="329"/>
      <c r="E423" s="297"/>
      <c r="N423" s="328"/>
      <c r="O423" s="329"/>
      <c r="P423" s="329"/>
      <c r="Q423" s="297"/>
      <c r="T423" s="328"/>
      <c r="U423" s="329"/>
      <c r="V423" s="329"/>
      <c r="W423" s="297"/>
      <c r="Z423" s="328"/>
      <c r="AA423" s="329"/>
      <c r="AB423" s="329"/>
      <c r="AC423" s="297"/>
    </row>
    <row r="424" spans="1:29" s="17" customFormat="1" ht="12.75" customHeight="1" x14ac:dyDescent="0.2">
      <c r="A424" s="315">
        <v>19</v>
      </c>
      <c r="B424" s="790" t="str">
        <f>+"מספר אסמכתא "&amp;B21&amp;"         חזרה לטבלה "</f>
        <v xml:space="preserve">מספר אסמכתא 0         חזרה לטבלה </v>
      </c>
      <c r="C424" s="765" t="s">
        <v>159</v>
      </c>
      <c r="D424" s="765" t="s">
        <v>34</v>
      </c>
      <c r="E424" s="317" t="s">
        <v>18</v>
      </c>
      <c r="M424" s="315">
        <v>19</v>
      </c>
      <c r="N424" s="790" t="str">
        <f>+"מספר אסמכתא "&amp;B21&amp;"         חזרה לטבלה "</f>
        <v xml:space="preserve">מספר אסמכתא 0         חזרה לטבלה </v>
      </c>
      <c r="O424" s="765" t="s">
        <v>159</v>
      </c>
      <c r="P424" s="765" t="s">
        <v>34</v>
      </c>
      <c r="Q424" s="767" t="s">
        <v>18</v>
      </c>
      <c r="S424" s="315">
        <v>19</v>
      </c>
      <c r="T424" s="790" t="str">
        <f>+"מספר אסמכתא "&amp;B21&amp;"         חזרה לטבלה "</f>
        <v xml:space="preserve">מספר אסמכתא 0         חזרה לטבלה </v>
      </c>
      <c r="U424" s="765" t="s">
        <v>159</v>
      </c>
      <c r="V424" s="765" t="s">
        <v>34</v>
      </c>
      <c r="W424" s="767" t="s">
        <v>18</v>
      </c>
      <c r="Y424" s="315">
        <v>19</v>
      </c>
      <c r="Z424" s="790" t="str">
        <f>+"מספר אסמכתא "&amp;B21&amp;"         חזרה לטבלה "</f>
        <v xml:space="preserve">מספר אסמכתא 0         חזרה לטבלה </v>
      </c>
      <c r="AA424" s="765" t="s">
        <v>159</v>
      </c>
      <c r="AB424" s="765" t="s">
        <v>34</v>
      </c>
      <c r="AC424" s="767" t="s">
        <v>18</v>
      </c>
    </row>
    <row r="425" spans="1:29" s="17" customFormat="1" ht="25.5" x14ac:dyDescent="0.2">
      <c r="A425" s="318" t="s">
        <v>7</v>
      </c>
      <c r="B425" s="791"/>
      <c r="C425" s="766"/>
      <c r="D425" s="766"/>
      <c r="E425" s="319"/>
      <c r="M425" s="318" t="s">
        <v>23</v>
      </c>
      <c r="N425" s="791"/>
      <c r="O425" s="766"/>
      <c r="P425" s="766"/>
      <c r="Q425" s="792"/>
      <c r="S425" s="318" t="s">
        <v>23</v>
      </c>
      <c r="T425" s="791"/>
      <c r="U425" s="766"/>
      <c r="V425" s="766"/>
      <c r="W425" s="792"/>
      <c r="Y425" s="318" t="s">
        <v>23</v>
      </c>
      <c r="Z425" s="791"/>
      <c r="AA425" s="766"/>
      <c r="AB425" s="766"/>
      <c r="AC425" s="792"/>
    </row>
    <row r="426" spans="1:29" s="17" customFormat="1" x14ac:dyDescent="0.2">
      <c r="A426" s="320">
        <v>1</v>
      </c>
      <c r="B426" s="527"/>
      <c r="C426" s="322"/>
      <c r="D426" s="322"/>
      <c r="E426" s="323"/>
      <c r="M426" s="320">
        <v>12</v>
      </c>
      <c r="N426" s="321"/>
      <c r="O426" s="322"/>
      <c r="P426" s="322"/>
      <c r="Q426" s="323"/>
      <c r="S426" s="320">
        <v>23</v>
      </c>
      <c r="T426" s="321"/>
      <c r="U426" s="322"/>
      <c r="V426" s="322"/>
      <c r="W426" s="323"/>
      <c r="Y426" s="320">
        <v>34</v>
      </c>
      <c r="Z426" s="321"/>
      <c r="AA426" s="322"/>
      <c r="AB426" s="322"/>
      <c r="AC426" s="323"/>
    </row>
    <row r="427" spans="1:29" s="17" customFormat="1" x14ac:dyDescent="0.2">
      <c r="A427" s="320">
        <v>2</v>
      </c>
      <c r="B427" s="527"/>
      <c r="C427" s="322"/>
      <c r="D427" s="322"/>
      <c r="E427" s="323"/>
      <c r="M427" s="320">
        <v>13</v>
      </c>
      <c r="N427" s="321"/>
      <c r="O427" s="322"/>
      <c r="P427" s="322"/>
      <c r="Q427" s="323"/>
      <c r="S427" s="320">
        <v>24</v>
      </c>
      <c r="T427" s="321"/>
      <c r="U427" s="322"/>
      <c r="V427" s="322"/>
      <c r="W427" s="323"/>
      <c r="Y427" s="320">
        <v>35</v>
      </c>
      <c r="Z427" s="321"/>
      <c r="AA427" s="322"/>
      <c r="AB427" s="322"/>
      <c r="AC427" s="323"/>
    </row>
    <row r="428" spans="1:29" s="17" customFormat="1" x14ac:dyDescent="0.2">
      <c r="A428" s="320">
        <v>3</v>
      </c>
      <c r="B428" s="527"/>
      <c r="C428" s="322"/>
      <c r="D428" s="322"/>
      <c r="E428" s="323"/>
      <c r="M428" s="320">
        <v>14</v>
      </c>
      <c r="N428" s="321"/>
      <c r="O428" s="322"/>
      <c r="P428" s="322"/>
      <c r="Q428" s="323"/>
      <c r="S428" s="320">
        <v>25</v>
      </c>
      <c r="T428" s="321"/>
      <c r="U428" s="322"/>
      <c r="V428" s="322"/>
      <c r="W428" s="323"/>
      <c r="Y428" s="320">
        <v>36</v>
      </c>
      <c r="Z428" s="321"/>
      <c r="AA428" s="322"/>
      <c r="AB428" s="322"/>
      <c r="AC428" s="323"/>
    </row>
    <row r="429" spans="1:29" s="17" customFormat="1" x14ac:dyDescent="0.2">
      <c r="A429" s="320">
        <v>4</v>
      </c>
      <c r="B429" s="527"/>
      <c r="C429" s="322"/>
      <c r="D429" s="322"/>
      <c r="E429" s="323"/>
      <c r="M429" s="320">
        <v>15</v>
      </c>
      <c r="N429" s="321"/>
      <c r="O429" s="322"/>
      <c r="P429" s="322"/>
      <c r="Q429" s="323"/>
      <c r="S429" s="320">
        <v>26</v>
      </c>
      <c r="T429" s="321"/>
      <c r="U429" s="322"/>
      <c r="V429" s="322"/>
      <c r="W429" s="323"/>
      <c r="Y429" s="320">
        <v>37</v>
      </c>
      <c r="Z429" s="321"/>
      <c r="AA429" s="322"/>
      <c r="AB429" s="322"/>
      <c r="AC429" s="323"/>
    </row>
    <row r="430" spans="1:29" s="17" customFormat="1" x14ac:dyDescent="0.2">
      <c r="A430" s="320">
        <v>5</v>
      </c>
      <c r="B430" s="527"/>
      <c r="C430" s="322"/>
      <c r="D430" s="322"/>
      <c r="E430" s="323"/>
      <c r="M430" s="320">
        <v>16</v>
      </c>
      <c r="N430" s="321"/>
      <c r="O430" s="322"/>
      <c r="P430" s="322"/>
      <c r="Q430" s="323"/>
      <c r="S430" s="320">
        <v>27</v>
      </c>
      <c r="T430" s="321"/>
      <c r="U430" s="322"/>
      <c r="V430" s="322"/>
      <c r="W430" s="323"/>
      <c r="Y430" s="320">
        <v>38</v>
      </c>
      <c r="Z430" s="321"/>
      <c r="AA430" s="322"/>
      <c r="AB430" s="322"/>
      <c r="AC430" s="323"/>
    </row>
    <row r="431" spans="1:29" s="17" customFormat="1" x14ac:dyDescent="0.2">
      <c r="A431" s="320">
        <v>6</v>
      </c>
      <c r="B431" s="527"/>
      <c r="C431" s="322"/>
      <c r="D431" s="322"/>
      <c r="E431" s="323"/>
      <c r="M431" s="320">
        <v>17</v>
      </c>
      <c r="N431" s="321"/>
      <c r="O431" s="322"/>
      <c r="P431" s="322"/>
      <c r="Q431" s="323"/>
      <c r="S431" s="320">
        <v>28</v>
      </c>
      <c r="T431" s="321"/>
      <c r="U431" s="322"/>
      <c r="V431" s="322"/>
      <c r="W431" s="323"/>
      <c r="Y431" s="320">
        <v>39</v>
      </c>
      <c r="Z431" s="321"/>
      <c r="AA431" s="322"/>
      <c r="AB431" s="322"/>
      <c r="AC431" s="323"/>
    </row>
    <row r="432" spans="1:29" s="17" customFormat="1" x14ac:dyDescent="0.2">
      <c r="A432" s="320">
        <v>7</v>
      </c>
      <c r="B432" s="527"/>
      <c r="C432" s="322"/>
      <c r="D432" s="322"/>
      <c r="E432" s="323"/>
      <c r="M432" s="320">
        <v>18</v>
      </c>
      <c r="N432" s="321"/>
      <c r="O432" s="322"/>
      <c r="P432" s="322"/>
      <c r="Q432" s="323"/>
      <c r="S432" s="320">
        <v>29</v>
      </c>
      <c r="T432" s="321"/>
      <c r="U432" s="322"/>
      <c r="V432" s="322"/>
      <c r="W432" s="323"/>
      <c r="Y432" s="320">
        <v>40</v>
      </c>
      <c r="Z432" s="321"/>
      <c r="AA432" s="322"/>
      <c r="AB432" s="322"/>
      <c r="AC432" s="323"/>
    </row>
    <row r="433" spans="1:29" s="17" customFormat="1" x14ac:dyDescent="0.2">
      <c r="A433" s="320">
        <v>8</v>
      </c>
      <c r="B433" s="527"/>
      <c r="C433" s="322"/>
      <c r="D433" s="322"/>
      <c r="E433" s="323"/>
      <c r="M433" s="320">
        <v>19</v>
      </c>
      <c r="N433" s="321"/>
      <c r="O433" s="322"/>
      <c r="P433" s="322"/>
      <c r="Q433" s="323"/>
      <c r="S433" s="320">
        <v>30</v>
      </c>
      <c r="T433" s="321"/>
      <c r="U433" s="322"/>
      <c r="V433" s="322"/>
      <c r="W433" s="323"/>
      <c r="Y433" s="320">
        <v>41</v>
      </c>
      <c r="Z433" s="321"/>
      <c r="AA433" s="322"/>
      <c r="AB433" s="322"/>
      <c r="AC433" s="323"/>
    </row>
    <row r="434" spans="1:29" s="17" customFormat="1" x14ac:dyDescent="0.2">
      <c r="A434" s="320">
        <v>9</v>
      </c>
      <c r="B434" s="527"/>
      <c r="C434" s="322"/>
      <c r="D434" s="322"/>
      <c r="E434" s="323"/>
      <c r="M434" s="320">
        <v>20</v>
      </c>
      <c r="N434" s="321"/>
      <c r="O434" s="322"/>
      <c r="P434" s="322"/>
      <c r="Q434" s="323"/>
      <c r="S434" s="320">
        <v>31</v>
      </c>
      <c r="T434" s="321"/>
      <c r="U434" s="322"/>
      <c r="V434" s="322"/>
      <c r="W434" s="323"/>
      <c r="Y434" s="320">
        <v>42</v>
      </c>
      <c r="Z434" s="321"/>
      <c r="AA434" s="322"/>
      <c r="AB434" s="322"/>
      <c r="AC434" s="323"/>
    </row>
    <row r="435" spans="1:29" s="17" customFormat="1" x14ac:dyDescent="0.2">
      <c r="A435" s="320">
        <v>10</v>
      </c>
      <c r="B435" s="527"/>
      <c r="C435" s="322"/>
      <c r="D435" s="322"/>
      <c r="E435" s="323"/>
      <c r="M435" s="320">
        <v>21</v>
      </c>
      <c r="N435" s="321"/>
      <c r="O435" s="322"/>
      <c r="P435" s="322"/>
      <c r="Q435" s="323"/>
      <c r="S435" s="320">
        <v>32</v>
      </c>
      <c r="T435" s="321"/>
      <c r="U435" s="322"/>
      <c r="V435" s="322"/>
      <c r="W435" s="323"/>
      <c r="Y435" s="320">
        <v>43</v>
      </c>
      <c r="Z435" s="321"/>
      <c r="AA435" s="322"/>
      <c r="AB435" s="322"/>
      <c r="AC435" s="323"/>
    </row>
    <row r="436" spans="1:29" s="17" customFormat="1" ht="13.5" thickBot="1" x14ac:dyDescent="0.25">
      <c r="A436" s="320">
        <v>11</v>
      </c>
      <c r="B436" s="527"/>
      <c r="C436" s="322"/>
      <c r="D436" s="322"/>
      <c r="E436" s="323"/>
      <c r="M436" s="320">
        <v>22</v>
      </c>
      <c r="N436" s="321"/>
      <c r="O436" s="322"/>
      <c r="P436" s="322"/>
      <c r="Q436" s="323"/>
      <c r="S436" s="320">
        <v>33</v>
      </c>
      <c r="T436" s="321"/>
      <c r="U436" s="322"/>
      <c r="V436" s="322"/>
      <c r="W436" s="323"/>
      <c r="Y436" s="324"/>
      <c r="Z436" s="325" t="s">
        <v>3</v>
      </c>
      <c r="AA436" s="326"/>
      <c r="AB436" s="326"/>
      <c r="AC436" s="327">
        <f>SUM(E426:E436)+SUM(Q426:Q436)+SUM(AC426:AC435)+SUM(W426:W436)</f>
        <v>0</v>
      </c>
    </row>
    <row r="437" spans="1:29" s="17" customFormat="1" x14ac:dyDescent="0.2">
      <c r="B437" s="528"/>
      <c r="C437" s="329"/>
      <c r="D437" s="329"/>
      <c r="E437" s="297"/>
      <c r="N437" s="328"/>
      <c r="O437" s="329"/>
      <c r="P437" s="329"/>
      <c r="Q437" s="297"/>
      <c r="T437" s="328"/>
      <c r="U437" s="329"/>
      <c r="V437" s="329"/>
      <c r="W437" s="297"/>
      <c r="Z437" s="328"/>
      <c r="AA437" s="329"/>
      <c r="AB437" s="329"/>
      <c r="AC437" s="297"/>
    </row>
    <row r="438" spans="1:29" s="17" customFormat="1" x14ac:dyDescent="0.2">
      <c r="B438" s="528"/>
      <c r="C438" s="329"/>
      <c r="D438" s="329"/>
      <c r="E438" s="297"/>
      <c r="N438" s="328"/>
      <c r="O438" s="329"/>
      <c r="P438" s="329"/>
      <c r="Q438" s="297"/>
      <c r="T438" s="328"/>
      <c r="U438" s="329"/>
      <c r="V438" s="329"/>
      <c r="W438" s="297"/>
      <c r="Z438" s="328"/>
      <c r="AA438" s="329"/>
      <c r="AB438" s="329"/>
      <c r="AC438" s="297"/>
    </row>
    <row r="439" spans="1:29" s="17" customFormat="1" x14ac:dyDescent="0.2">
      <c r="B439" s="528"/>
      <c r="C439" s="329"/>
      <c r="D439" s="329"/>
      <c r="E439" s="297"/>
      <c r="N439" s="328"/>
      <c r="O439" s="329"/>
      <c r="P439" s="329"/>
      <c r="Q439" s="297"/>
      <c r="T439" s="328"/>
      <c r="U439" s="329"/>
      <c r="V439" s="329"/>
      <c r="W439" s="297"/>
      <c r="Z439" s="328"/>
      <c r="AA439" s="329"/>
      <c r="AB439" s="329"/>
      <c r="AC439" s="297"/>
    </row>
    <row r="440" spans="1:29" s="17" customFormat="1" x14ac:dyDescent="0.2">
      <c r="B440" s="528"/>
      <c r="C440" s="329"/>
      <c r="D440" s="329"/>
      <c r="E440" s="297"/>
      <c r="N440" s="328"/>
      <c r="O440" s="329"/>
      <c r="P440" s="329"/>
      <c r="Q440" s="297"/>
      <c r="T440" s="328"/>
      <c r="U440" s="329"/>
      <c r="V440" s="329"/>
      <c r="W440" s="297"/>
      <c r="Z440" s="328"/>
      <c r="AA440" s="329"/>
      <c r="AB440" s="329"/>
      <c r="AC440" s="297"/>
    </row>
    <row r="441" spans="1:29" s="17" customFormat="1" x14ac:dyDescent="0.2">
      <c r="B441" s="528"/>
      <c r="C441" s="329"/>
      <c r="D441" s="329"/>
      <c r="E441" s="297"/>
      <c r="N441" s="328"/>
      <c r="O441" s="329"/>
      <c r="P441" s="329"/>
      <c r="Q441" s="297"/>
      <c r="T441" s="328"/>
      <c r="U441" s="329"/>
      <c r="V441" s="329"/>
      <c r="W441" s="297"/>
      <c r="Z441" s="328"/>
      <c r="AA441" s="329"/>
      <c r="AB441" s="329"/>
      <c r="AC441" s="297"/>
    </row>
    <row r="442" spans="1:29" s="17" customFormat="1" x14ac:dyDescent="0.2">
      <c r="B442" s="528"/>
      <c r="C442" s="329"/>
      <c r="D442" s="329"/>
      <c r="E442" s="297"/>
      <c r="N442" s="328"/>
      <c r="O442" s="329"/>
      <c r="P442" s="329"/>
      <c r="Q442" s="297"/>
      <c r="T442" s="328"/>
      <c r="U442" s="329"/>
      <c r="V442" s="329"/>
      <c r="W442" s="297"/>
      <c r="Z442" s="328"/>
      <c r="AA442" s="329"/>
      <c r="AB442" s="329"/>
      <c r="AC442" s="297"/>
    </row>
    <row r="443" spans="1:29" s="17" customFormat="1" ht="13.5" thickBot="1" x14ac:dyDescent="0.25">
      <c r="B443" s="528"/>
      <c r="C443" s="329"/>
      <c r="D443" s="329"/>
      <c r="E443" s="297"/>
      <c r="N443" s="328"/>
      <c r="O443" s="329"/>
      <c r="P443" s="329"/>
      <c r="Q443" s="297"/>
      <c r="T443" s="328"/>
      <c r="U443" s="329"/>
      <c r="V443" s="329"/>
      <c r="W443" s="297"/>
      <c r="Z443" s="328"/>
      <c r="AA443" s="329"/>
      <c r="AB443" s="329"/>
      <c r="AC443" s="297"/>
    </row>
    <row r="444" spans="1:29" s="17" customFormat="1" ht="12.75" customHeight="1" x14ac:dyDescent="0.2">
      <c r="A444" s="315">
        <v>20</v>
      </c>
      <c r="B444" s="790" t="str">
        <f>+"מספר אסמכתא "&amp;B22&amp;"         חזרה לטבלה "</f>
        <v xml:space="preserve">מספר אסמכתא 0         חזרה לטבלה </v>
      </c>
      <c r="C444" s="765" t="s">
        <v>159</v>
      </c>
      <c r="D444" s="765" t="s">
        <v>34</v>
      </c>
      <c r="E444" s="317" t="s">
        <v>18</v>
      </c>
      <c r="M444" s="315">
        <v>20</v>
      </c>
      <c r="N444" s="790" t="str">
        <f>+"מספר אסמכתא "&amp;B22&amp;"         חזרה לטבלה "</f>
        <v xml:space="preserve">מספר אסמכתא 0         חזרה לטבלה </v>
      </c>
      <c r="O444" s="765" t="s">
        <v>159</v>
      </c>
      <c r="P444" s="765" t="s">
        <v>34</v>
      </c>
      <c r="Q444" s="767" t="s">
        <v>18</v>
      </c>
      <c r="S444" s="315">
        <v>20</v>
      </c>
      <c r="T444" s="790" t="str">
        <f>+"מספר אסמכתא "&amp;B22&amp;"         חזרה לטבלה "</f>
        <v xml:space="preserve">מספר אסמכתא 0         חזרה לטבלה </v>
      </c>
      <c r="U444" s="765" t="s">
        <v>159</v>
      </c>
      <c r="V444" s="765" t="s">
        <v>34</v>
      </c>
      <c r="W444" s="767" t="s">
        <v>18</v>
      </c>
      <c r="Y444" s="315">
        <v>20</v>
      </c>
      <c r="Z444" s="790" t="str">
        <f>+"מספר אסמכתא "&amp;B22&amp;"         חזרה לטבלה "</f>
        <v xml:space="preserve">מספר אסמכתא 0         חזרה לטבלה </v>
      </c>
      <c r="AA444" s="765" t="s">
        <v>159</v>
      </c>
      <c r="AB444" s="765" t="s">
        <v>34</v>
      </c>
      <c r="AC444" s="767" t="s">
        <v>18</v>
      </c>
    </row>
    <row r="445" spans="1:29" s="17" customFormat="1" ht="25.5" x14ac:dyDescent="0.2">
      <c r="A445" s="318" t="s">
        <v>7</v>
      </c>
      <c r="B445" s="791"/>
      <c r="C445" s="766"/>
      <c r="D445" s="766"/>
      <c r="E445" s="319"/>
      <c r="M445" s="318" t="s">
        <v>23</v>
      </c>
      <c r="N445" s="791"/>
      <c r="O445" s="766"/>
      <c r="P445" s="766"/>
      <c r="Q445" s="792"/>
      <c r="S445" s="318" t="s">
        <v>23</v>
      </c>
      <c r="T445" s="791"/>
      <c r="U445" s="766"/>
      <c r="V445" s="766"/>
      <c r="W445" s="792"/>
      <c r="Y445" s="318" t="s">
        <v>23</v>
      </c>
      <c r="Z445" s="791"/>
      <c r="AA445" s="766"/>
      <c r="AB445" s="766"/>
      <c r="AC445" s="792"/>
    </row>
    <row r="446" spans="1:29" s="17" customFormat="1" x14ac:dyDescent="0.2">
      <c r="A446" s="320">
        <v>1</v>
      </c>
      <c r="B446" s="527"/>
      <c r="C446" s="322"/>
      <c r="D446" s="322"/>
      <c r="E446" s="323"/>
      <c r="M446" s="320">
        <v>12</v>
      </c>
      <c r="N446" s="321"/>
      <c r="O446" s="322"/>
      <c r="P446" s="322"/>
      <c r="Q446" s="323"/>
      <c r="S446" s="320">
        <v>23</v>
      </c>
      <c r="T446" s="321"/>
      <c r="U446" s="322"/>
      <c r="V446" s="322"/>
      <c r="W446" s="323"/>
      <c r="Y446" s="320">
        <v>34</v>
      </c>
      <c r="Z446" s="321"/>
      <c r="AA446" s="322"/>
      <c r="AB446" s="322"/>
      <c r="AC446" s="323"/>
    </row>
    <row r="447" spans="1:29" s="17" customFormat="1" x14ac:dyDescent="0.2">
      <c r="A447" s="320">
        <v>2</v>
      </c>
      <c r="B447" s="527"/>
      <c r="C447" s="322"/>
      <c r="D447" s="322"/>
      <c r="E447" s="323"/>
      <c r="M447" s="320">
        <v>13</v>
      </c>
      <c r="N447" s="321"/>
      <c r="O447" s="322"/>
      <c r="P447" s="322"/>
      <c r="Q447" s="323"/>
      <c r="S447" s="320">
        <v>24</v>
      </c>
      <c r="T447" s="321"/>
      <c r="U447" s="322"/>
      <c r="V447" s="322"/>
      <c r="W447" s="323"/>
      <c r="Y447" s="320">
        <v>35</v>
      </c>
      <c r="Z447" s="321"/>
      <c r="AA447" s="322"/>
      <c r="AB447" s="322"/>
      <c r="AC447" s="323"/>
    </row>
    <row r="448" spans="1:29" s="17" customFormat="1" x14ac:dyDescent="0.2">
      <c r="A448" s="320">
        <v>3</v>
      </c>
      <c r="B448" s="527"/>
      <c r="C448" s="322"/>
      <c r="D448" s="322"/>
      <c r="E448" s="323"/>
      <c r="M448" s="320">
        <v>14</v>
      </c>
      <c r="N448" s="321"/>
      <c r="O448" s="322"/>
      <c r="P448" s="322"/>
      <c r="Q448" s="323"/>
      <c r="S448" s="320">
        <v>25</v>
      </c>
      <c r="T448" s="321"/>
      <c r="U448" s="322"/>
      <c r="V448" s="322"/>
      <c r="W448" s="323"/>
      <c r="Y448" s="320">
        <v>36</v>
      </c>
      <c r="Z448" s="321"/>
      <c r="AA448" s="322"/>
      <c r="AB448" s="322"/>
      <c r="AC448" s="323"/>
    </row>
    <row r="449" spans="1:29" s="17" customFormat="1" x14ac:dyDescent="0.2">
      <c r="A449" s="320">
        <v>4</v>
      </c>
      <c r="B449" s="527"/>
      <c r="C449" s="322"/>
      <c r="D449" s="322"/>
      <c r="E449" s="323"/>
      <c r="M449" s="320">
        <v>15</v>
      </c>
      <c r="N449" s="321"/>
      <c r="O449" s="322"/>
      <c r="P449" s="322"/>
      <c r="Q449" s="323"/>
      <c r="S449" s="320">
        <v>26</v>
      </c>
      <c r="T449" s="321"/>
      <c r="U449" s="322"/>
      <c r="V449" s="322"/>
      <c r="W449" s="323"/>
      <c r="Y449" s="320">
        <v>37</v>
      </c>
      <c r="Z449" s="321"/>
      <c r="AA449" s="322"/>
      <c r="AB449" s="322"/>
      <c r="AC449" s="323"/>
    </row>
    <row r="450" spans="1:29" s="17" customFormat="1" x14ac:dyDescent="0.2">
      <c r="A450" s="320">
        <v>5</v>
      </c>
      <c r="B450" s="527"/>
      <c r="C450" s="322"/>
      <c r="D450" s="322"/>
      <c r="E450" s="323"/>
      <c r="M450" s="320">
        <v>16</v>
      </c>
      <c r="N450" s="321"/>
      <c r="O450" s="322"/>
      <c r="P450" s="322"/>
      <c r="Q450" s="323"/>
      <c r="S450" s="320">
        <v>27</v>
      </c>
      <c r="T450" s="321"/>
      <c r="U450" s="322"/>
      <c r="V450" s="322"/>
      <c r="W450" s="323"/>
      <c r="Y450" s="320">
        <v>38</v>
      </c>
      <c r="Z450" s="321"/>
      <c r="AA450" s="322"/>
      <c r="AB450" s="322"/>
      <c r="AC450" s="323"/>
    </row>
    <row r="451" spans="1:29" s="17" customFormat="1" x14ac:dyDescent="0.2">
      <c r="A451" s="320">
        <v>6</v>
      </c>
      <c r="B451" s="527"/>
      <c r="C451" s="322"/>
      <c r="D451" s="322"/>
      <c r="E451" s="323"/>
      <c r="M451" s="320">
        <v>17</v>
      </c>
      <c r="N451" s="321"/>
      <c r="O451" s="322"/>
      <c r="P451" s="322"/>
      <c r="Q451" s="323"/>
      <c r="S451" s="320">
        <v>28</v>
      </c>
      <c r="T451" s="321"/>
      <c r="U451" s="322"/>
      <c r="V451" s="322"/>
      <c r="W451" s="323"/>
      <c r="Y451" s="320">
        <v>39</v>
      </c>
      <c r="Z451" s="321"/>
      <c r="AA451" s="322"/>
      <c r="AB451" s="322"/>
      <c r="AC451" s="323"/>
    </row>
    <row r="452" spans="1:29" s="17" customFormat="1" x14ac:dyDescent="0.2">
      <c r="A452" s="320">
        <v>7</v>
      </c>
      <c r="B452" s="527"/>
      <c r="C452" s="322"/>
      <c r="D452" s="322"/>
      <c r="E452" s="323"/>
      <c r="M452" s="320">
        <v>18</v>
      </c>
      <c r="N452" s="321"/>
      <c r="O452" s="322"/>
      <c r="P452" s="322"/>
      <c r="Q452" s="323"/>
      <c r="S452" s="320">
        <v>29</v>
      </c>
      <c r="T452" s="321"/>
      <c r="U452" s="322"/>
      <c r="V452" s="322"/>
      <c r="W452" s="323"/>
      <c r="Y452" s="320">
        <v>40</v>
      </c>
      <c r="Z452" s="321"/>
      <c r="AA452" s="322"/>
      <c r="AB452" s="322"/>
      <c r="AC452" s="323"/>
    </row>
    <row r="453" spans="1:29" s="17" customFormat="1" x14ac:dyDescent="0.2">
      <c r="A453" s="320">
        <v>8</v>
      </c>
      <c r="B453" s="527"/>
      <c r="C453" s="322"/>
      <c r="D453" s="322"/>
      <c r="E453" s="323"/>
      <c r="M453" s="320">
        <v>19</v>
      </c>
      <c r="N453" s="321"/>
      <c r="O453" s="322"/>
      <c r="P453" s="322"/>
      <c r="Q453" s="323"/>
      <c r="S453" s="320">
        <v>30</v>
      </c>
      <c r="T453" s="321"/>
      <c r="U453" s="322"/>
      <c r="V453" s="322"/>
      <c r="W453" s="323"/>
      <c r="Y453" s="320">
        <v>41</v>
      </c>
      <c r="Z453" s="321"/>
      <c r="AA453" s="322"/>
      <c r="AB453" s="322"/>
      <c r="AC453" s="323"/>
    </row>
    <row r="454" spans="1:29" s="17" customFormat="1" x14ac:dyDescent="0.2">
      <c r="A454" s="320">
        <v>9</v>
      </c>
      <c r="B454" s="527"/>
      <c r="C454" s="322"/>
      <c r="D454" s="322"/>
      <c r="E454" s="323"/>
      <c r="M454" s="320">
        <v>20</v>
      </c>
      <c r="N454" s="321"/>
      <c r="O454" s="322"/>
      <c r="P454" s="322"/>
      <c r="Q454" s="323"/>
      <c r="S454" s="320">
        <v>31</v>
      </c>
      <c r="T454" s="321"/>
      <c r="U454" s="322"/>
      <c r="V454" s="322"/>
      <c r="W454" s="323"/>
      <c r="Y454" s="320">
        <v>42</v>
      </c>
      <c r="Z454" s="321"/>
      <c r="AA454" s="322"/>
      <c r="AB454" s="322"/>
      <c r="AC454" s="323"/>
    </row>
    <row r="455" spans="1:29" s="17" customFormat="1" x14ac:dyDescent="0.2">
      <c r="A455" s="320">
        <v>10</v>
      </c>
      <c r="B455" s="527"/>
      <c r="C455" s="322"/>
      <c r="D455" s="322"/>
      <c r="E455" s="323"/>
      <c r="M455" s="320">
        <v>21</v>
      </c>
      <c r="N455" s="321"/>
      <c r="O455" s="322"/>
      <c r="P455" s="322"/>
      <c r="Q455" s="323"/>
      <c r="S455" s="320">
        <v>32</v>
      </c>
      <c r="T455" s="321"/>
      <c r="U455" s="322"/>
      <c r="V455" s="322"/>
      <c r="W455" s="323"/>
      <c r="Y455" s="320">
        <v>43</v>
      </c>
      <c r="Z455" s="321"/>
      <c r="AA455" s="322"/>
      <c r="AB455" s="322"/>
      <c r="AC455" s="323"/>
    </row>
    <row r="456" spans="1:29" s="17" customFormat="1" ht="13.5" thickBot="1" x14ac:dyDescent="0.25">
      <c r="A456" s="320">
        <v>11</v>
      </c>
      <c r="B456" s="527"/>
      <c r="C456" s="322"/>
      <c r="D456" s="322"/>
      <c r="E456" s="323"/>
      <c r="M456" s="320">
        <v>22</v>
      </c>
      <c r="N456" s="321"/>
      <c r="O456" s="322"/>
      <c r="P456" s="322"/>
      <c r="Q456" s="323"/>
      <c r="S456" s="320">
        <v>33</v>
      </c>
      <c r="T456" s="321"/>
      <c r="U456" s="322"/>
      <c r="V456" s="322"/>
      <c r="W456" s="323"/>
      <c r="Y456" s="324"/>
      <c r="Z456" s="325" t="s">
        <v>3</v>
      </c>
      <c r="AA456" s="326"/>
      <c r="AB456" s="326"/>
      <c r="AC456" s="327">
        <f>SUM(E446:E456)+SUM(Q446:Q456)+SUM(AC446:AC455)+SUM(W446:W456)</f>
        <v>0</v>
      </c>
    </row>
    <row r="457" spans="1:29" s="17" customFormat="1" x14ac:dyDescent="0.2">
      <c r="B457" s="528"/>
      <c r="C457" s="329"/>
      <c r="D457" s="329"/>
      <c r="E457" s="297"/>
      <c r="N457" s="328"/>
      <c r="O457" s="329"/>
      <c r="P457" s="329"/>
      <c r="Q457" s="297"/>
      <c r="T457" s="328"/>
      <c r="U457" s="329"/>
      <c r="V457" s="329"/>
      <c r="W457" s="297"/>
      <c r="Z457" s="328"/>
      <c r="AA457" s="329"/>
      <c r="AB457" s="329"/>
      <c r="AC457" s="297"/>
    </row>
    <row r="458" spans="1:29" s="17" customFormat="1" x14ac:dyDescent="0.2">
      <c r="B458" s="528"/>
      <c r="C458" s="329"/>
      <c r="D458" s="329"/>
      <c r="E458" s="297"/>
      <c r="N458" s="328"/>
      <c r="O458" s="329"/>
      <c r="P458" s="329"/>
      <c r="Q458" s="297"/>
      <c r="T458" s="328"/>
      <c r="U458" s="329"/>
      <c r="V458" s="329"/>
      <c r="W458" s="297"/>
      <c r="Z458" s="328"/>
      <c r="AA458" s="329"/>
      <c r="AB458" s="329"/>
      <c r="AC458" s="297"/>
    </row>
    <row r="459" spans="1:29" s="17" customFormat="1" x14ac:dyDescent="0.2">
      <c r="B459" s="528"/>
      <c r="C459" s="329"/>
      <c r="D459" s="329"/>
      <c r="E459" s="297"/>
      <c r="N459" s="328"/>
      <c r="O459" s="329"/>
      <c r="P459" s="329"/>
      <c r="Q459" s="297"/>
      <c r="T459" s="328"/>
      <c r="U459" s="329"/>
      <c r="V459" s="329"/>
      <c r="W459" s="297"/>
      <c r="Z459" s="328"/>
      <c r="AA459" s="329"/>
      <c r="AB459" s="329"/>
      <c r="AC459" s="297"/>
    </row>
    <row r="460" spans="1:29" s="17" customFormat="1" x14ac:dyDescent="0.2">
      <c r="B460" s="528"/>
      <c r="C460" s="329"/>
      <c r="D460" s="329"/>
      <c r="E460" s="297"/>
      <c r="N460" s="328"/>
      <c r="O460" s="329"/>
      <c r="P460" s="329"/>
      <c r="Q460" s="297"/>
      <c r="T460" s="328"/>
      <c r="U460" s="329"/>
      <c r="V460" s="329"/>
      <c r="W460" s="297"/>
      <c r="Z460" s="328"/>
      <c r="AA460" s="329"/>
      <c r="AB460" s="329"/>
      <c r="AC460" s="297"/>
    </row>
    <row r="461" spans="1:29" s="17" customFormat="1" x14ac:dyDescent="0.2">
      <c r="B461" s="528"/>
      <c r="C461" s="329"/>
      <c r="D461" s="329"/>
      <c r="E461" s="297"/>
      <c r="N461" s="328"/>
      <c r="O461" s="329"/>
      <c r="P461" s="329"/>
      <c r="Q461" s="297"/>
      <c r="T461" s="328"/>
      <c r="U461" s="329"/>
      <c r="V461" s="329"/>
      <c r="W461" s="297"/>
      <c r="Z461" s="328"/>
      <c r="AA461" s="329"/>
      <c r="AB461" s="329"/>
      <c r="AC461" s="297"/>
    </row>
    <row r="462" spans="1:29" s="17" customFormat="1" x14ac:dyDescent="0.2">
      <c r="B462" s="528"/>
      <c r="C462" s="329"/>
      <c r="D462" s="329"/>
      <c r="E462" s="297"/>
      <c r="N462" s="328"/>
      <c r="O462" s="329"/>
      <c r="P462" s="329"/>
      <c r="Q462" s="297"/>
      <c r="T462" s="328"/>
      <c r="U462" s="329"/>
      <c r="V462" s="329"/>
      <c r="W462" s="297"/>
      <c r="Z462" s="328"/>
      <c r="AA462" s="329"/>
      <c r="AB462" s="329"/>
    </row>
    <row r="463" spans="1:29" s="17" customFormat="1" ht="13.5" thickBot="1" x14ac:dyDescent="0.25">
      <c r="B463" s="528"/>
      <c r="C463" s="329"/>
      <c r="D463" s="329"/>
      <c r="E463" s="297"/>
      <c r="N463" s="328"/>
      <c r="O463" s="329"/>
      <c r="P463" s="329"/>
      <c r="Q463" s="297"/>
      <c r="T463" s="328"/>
      <c r="U463" s="329"/>
      <c r="V463" s="329"/>
      <c r="W463" s="297"/>
      <c r="Z463" s="328"/>
      <c r="AA463" s="329"/>
      <c r="AB463" s="329"/>
      <c r="AC463" s="297"/>
    </row>
    <row r="464" spans="1:29" s="17" customFormat="1" ht="12.75" customHeight="1" x14ac:dyDescent="0.2">
      <c r="A464" s="315">
        <v>21</v>
      </c>
      <c r="B464" s="790" t="str">
        <f>+"מספר אסמכתא "&amp;B23&amp;"         חזרה לטבלה "</f>
        <v xml:space="preserve">מספר אסמכתא 0         חזרה לטבלה </v>
      </c>
      <c r="C464" s="765" t="s">
        <v>159</v>
      </c>
      <c r="D464" s="765" t="s">
        <v>34</v>
      </c>
      <c r="E464" s="317" t="s">
        <v>18</v>
      </c>
      <c r="M464" s="315">
        <v>21</v>
      </c>
      <c r="N464" s="790" t="str">
        <f>+"מספר אסמכתא "&amp;B23&amp;"         חזרה לטבלה "</f>
        <v xml:space="preserve">מספר אסמכתא 0         חזרה לטבלה </v>
      </c>
      <c r="O464" s="765" t="s">
        <v>159</v>
      </c>
      <c r="P464" s="765" t="s">
        <v>34</v>
      </c>
      <c r="Q464" s="767" t="s">
        <v>18</v>
      </c>
      <c r="S464" s="315">
        <v>21</v>
      </c>
      <c r="T464" s="790" t="str">
        <f>+"מספר אסמכתא "&amp;B23&amp;"         חזרה לטבלה "</f>
        <v xml:space="preserve">מספר אסמכתא 0         חזרה לטבלה </v>
      </c>
      <c r="U464" s="765" t="s">
        <v>159</v>
      </c>
      <c r="V464" s="765" t="s">
        <v>34</v>
      </c>
      <c r="W464" s="767" t="s">
        <v>18</v>
      </c>
      <c r="Y464" s="315">
        <v>21</v>
      </c>
      <c r="Z464" s="790" t="str">
        <f>+"מספר אסמכתא "&amp;B23&amp;"         חזרה לטבלה "</f>
        <v xml:space="preserve">מספר אסמכתא 0         חזרה לטבלה </v>
      </c>
      <c r="AA464" s="765" t="s">
        <v>159</v>
      </c>
      <c r="AB464" s="765" t="s">
        <v>34</v>
      </c>
      <c r="AC464" s="767" t="s">
        <v>18</v>
      </c>
    </row>
    <row r="465" spans="1:29" s="17" customFormat="1" ht="25.5" x14ac:dyDescent="0.2">
      <c r="A465" s="318" t="s">
        <v>7</v>
      </c>
      <c r="B465" s="791"/>
      <c r="C465" s="766"/>
      <c r="D465" s="766"/>
      <c r="E465" s="319"/>
      <c r="M465" s="318" t="s">
        <v>23</v>
      </c>
      <c r="N465" s="791"/>
      <c r="O465" s="766"/>
      <c r="P465" s="766"/>
      <c r="Q465" s="792"/>
      <c r="S465" s="318" t="s">
        <v>23</v>
      </c>
      <c r="T465" s="791"/>
      <c r="U465" s="766"/>
      <c r="V465" s="766"/>
      <c r="W465" s="792"/>
      <c r="Y465" s="318" t="s">
        <v>23</v>
      </c>
      <c r="Z465" s="791"/>
      <c r="AA465" s="766"/>
      <c r="AB465" s="766"/>
      <c r="AC465" s="792"/>
    </row>
    <row r="466" spans="1:29" s="17" customFormat="1" x14ac:dyDescent="0.2">
      <c r="A466" s="320">
        <v>1</v>
      </c>
      <c r="B466" s="527"/>
      <c r="C466" s="322"/>
      <c r="D466" s="322"/>
      <c r="E466" s="323"/>
      <c r="M466" s="320">
        <v>12</v>
      </c>
      <c r="N466" s="321"/>
      <c r="O466" s="322"/>
      <c r="P466" s="322"/>
      <c r="Q466" s="323"/>
      <c r="S466" s="320">
        <v>23</v>
      </c>
      <c r="T466" s="321"/>
      <c r="U466" s="322"/>
      <c r="V466" s="322"/>
      <c r="W466" s="323"/>
      <c r="Y466" s="320">
        <v>34</v>
      </c>
      <c r="Z466" s="321"/>
      <c r="AA466" s="322"/>
      <c r="AB466" s="322"/>
      <c r="AC466" s="323"/>
    </row>
    <row r="467" spans="1:29" s="17" customFormat="1" x14ac:dyDescent="0.2">
      <c r="A467" s="320">
        <v>2</v>
      </c>
      <c r="B467" s="527"/>
      <c r="C467" s="322"/>
      <c r="D467" s="322"/>
      <c r="E467" s="323"/>
      <c r="M467" s="320">
        <v>13</v>
      </c>
      <c r="N467" s="321"/>
      <c r="O467" s="322"/>
      <c r="P467" s="322"/>
      <c r="Q467" s="323"/>
      <c r="S467" s="320">
        <v>24</v>
      </c>
      <c r="T467" s="321"/>
      <c r="U467" s="322"/>
      <c r="V467" s="322"/>
      <c r="W467" s="323"/>
      <c r="Y467" s="320">
        <v>35</v>
      </c>
      <c r="Z467" s="321"/>
      <c r="AA467" s="322"/>
      <c r="AB467" s="322"/>
      <c r="AC467" s="323"/>
    </row>
    <row r="468" spans="1:29" s="17" customFormat="1" x14ac:dyDescent="0.2">
      <c r="A468" s="320">
        <v>3</v>
      </c>
      <c r="B468" s="527"/>
      <c r="C468" s="322"/>
      <c r="D468" s="322"/>
      <c r="E468" s="323"/>
      <c r="M468" s="320">
        <v>14</v>
      </c>
      <c r="N468" s="321"/>
      <c r="O468" s="322"/>
      <c r="P468" s="322"/>
      <c r="Q468" s="323"/>
      <c r="S468" s="320">
        <v>25</v>
      </c>
      <c r="T468" s="321"/>
      <c r="U468" s="322"/>
      <c r="V468" s="322"/>
      <c r="W468" s="323"/>
      <c r="Y468" s="320">
        <v>36</v>
      </c>
      <c r="Z468" s="321"/>
      <c r="AA468" s="322"/>
      <c r="AB468" s="322"/>
      <c r="AC468" s="323"/>
    </row>
    <row r="469" spans="1:29" s="17" customFormat="1" x14ac:dyDescent="0.2">
      <c r="A469" s="320">
        <v>4</v>
      </c>
      <c r="B469" s="527"/>
      <c r="C469" s="322"/>
      <c r="D469" s="322"/>
      <c r="E469" s="323"/>
      <c r="M469" s="320">
        <v>15</v>
      </c>
      <c r="N469" s="321"/>
      <c r="O469" s="322"/>
      <c r="P469" s="322"/>
      <c r="Q469" s="323"/>
      <c r="S469" s="320">
        <v>26</v>
      </c>
      <c r="T469" s="321"/>
      <c r="U469" s="322"/>
      <c r="V469" s="322"/>
      <c r="W469" s="323"/>
      <c r="Y469" s="320">
        <v>37</v>
      </c>
      <c r="Z469" s="321"/>
      <c r="AA469" s="322"/>
      <c r="AB469" s="322"/>
      <c r="AC469" s="323"/>
    </row>
    <row r="470" spans="1:29" s="17" customFormat="1" x14ac:dyDescent="0.2">
      <c r="A470" s="320">
        <v>5</v>
      </c>
      <c r="B470" s="527"/>
      <c r="C470" s="322"/>
      <c r="D470" s="322"/>
      <c r="E470" s="323"/>
      <c r="M470" s="320">
        <v>16</v>
      </c>
      <c r="N470" s="321"/>
      <c r="O470" s="322"/>
      <c r="P470" s="322"/>
      <c r="Q470" s="323"/>
      <c r="S470" s="320">
        <v>27</v>
      </c>
      <c r="T470" s="321"/>
      <c r="U470" s="322"/>
      <c r="V470" s="322"/>
      <c r="W470" s="323"/>
      <c r="Y470" s="320">
        <v>38</v>
      </c>
      <c r="Z470" s="321"/>
      <c r="AA470" s="322"/>
      <c r="AB470" s="322"/>
      <c r="AC470" s="323"/>
    </row>
    <row r="471" spans="1:29" s="17" customFormat="1" x14ac:dyDescent="0.2">
      <c r="A471" s="320">
        <v>6</v>
      </c>
      <c r="B471" s="527"/>
      <c r="C471" s="322"/>
      <c r="D471" s="322"/>
      <c r="E471" s="323"/>
      <c r="M471" s="320">
        <v>17</v>
      </c>
      <c r="N471" s="321"/>
      <c r="O471" s="322"/>
      <c r="P471" s="322"/>
      <c r="Q471" s="323"/>
      <c r="S471" s="320">
        <v>28</v>
      </c>
      <c r="T471" s="321"/>
      <c r="U471" s="322"/>
      <c r="V471" s="322"/>
      <c r="W471" s="323"/>
      <c r="Y471" s="320">
        <v>39</v>
      </c>
      <c r="Z471" s="321"/>
      <c r="AA471" s="322"/>
      <c r="AB471" s="322"/>
      <c r="AC471" s="323"/>
    </row>
    <row r="472" spans="1:29" s="17" customFormat="1" x14ac:dyDescent="0.2">
      <c r="A472" s="320">
        <v>7</v>
      </c>
      <c r="B472" s="527"/>
      <c r="C472" s="322"/>
      <c r="D472" s="322"/>
      <c r="E472" s="323"/>
      <c r="M472" s="320">
        <v>18</v>
      </c>
      <c r="N472" s="321"/>
      <c r="O472" s="322"/>
      <c r="P472" s="322"/>
      <c r="Q472" s="323"/>
      <c r="S472" s="320">
        <v>29</v>
      </c>
      <c r="T472" s="321"/>
      <c r="U472" s="322"/>
      <c r="V472" s="322"/>
      <c r="W472" s="323"/>
      <c r="Y472" s="320">
        <v>40</v>
      </c>
      <c r="Z472" s="321"/>
      <c r="AA472" s="322"/>
      <c r="AB472" s="322"/>
      <c r="AC472" s="323"/>
    </row>
    <row r="473" spans="1:29" s="17" customFormat="1" x14ac:dyDescent="0.2">
      <c r="A473" s="320">
        <v>8</v>
      </c>
      <c r="B473" s="527"/>
      <c r="C473" s="322"/>
      <c r="D473" s="322"/>
      <c r="E473" s="323"/>
      <c r="M473" s="320">
        <v>19</v>
      </c>
      <c r="N473" s="321"/>
      <c r="O473" s="322"/>
      <c r="P473" s="322"/>
      <c r="Q473" s="323"/>
      <c r="S473" s="320">
        <v>30</v>
      </c>
      <c r="T473" s="321"/>
      <c r="U473" s="322"/>
      <c r="V473" s="322"/>
      <c r="W473" s="323"/>
      <c r="Y473" s="320">
        <v>41</v>
      </c>
      <c r="Z473" s="321"/>
      <c r="AA473" s="322"/>
      <c r="AB473" s="322"/>
      <c r="AC473" s="323"/>
    </row>
    <row r="474" spans="1:29" s="17" customFormat="1" x14ac:dyDescent="0.2">
      <c r="A474" s="320">
        <v>9</v>
      </c>
      <c r="B474" s="527"/>
      <c r="C474" s="322"/>
      <c r="D474" s="322"/>
      <c r="E474" s="323"/>
      <c r="M474" s="320">
        <v>20</v>
      </c>
      <c r="N474" s="321"/>
      <c r="O474" s="322"/>
      <c r="P474" s="322"/>
      <c r="Q474" s="323"/>
      <c r="S474" s="320">
        <v>31</v>
      </c>
      <c r="T474" s="321"/>
      <c r="U474" s="322"/>
      <c r="V474" s="322"/>
      <c r="W474" s="323"/>
      <c r="Y474" s="320">
        <v>42</v>
      </c>
      <c r="Z474" s="321"/>
      <c r="AA474" s="322"/>
      <c r="AB474" s="322"/>
      <c r="AC474" s="323"/>
    </row>
    <row r="475" spans="1:29" s="17" customFormat="1" x14ac:dyDescent="0.2">
      <c r="A475" s="320">
        <v>10</v>
      </c>
      <c r="B475" s="527"/>
      <c r="C475" s="322"/>
      <c r="D475" s="322"/>
      <c r="E475" s="323"/>
      <c r="M475" s="320">
        <v>21</v>
      </c>
      <c r="N475" s="321"/>
      <c r="O475" s="322"/>
      <c r="P475" s="322"/>
      <c r="Q475" s="323"/>
      <c r="S475" s="320">
        <v>32</v>
      </c>
      <c r="T475" s="321"/>
      <c r="U475" s="322"/>
      <c r="V475" s="322"/>
      <c r="W475" s="323"/>
      <c r="Y475" s="320">
        <v>43</v>
      </c>
      <c r="Z475" s="321"/>
      <c r="AA475" s="322"/>
      <c r="AB475" s="322"/>
      <c r="AC475" s="323"/>
    </row>
    <row r="476" spans="1:29" s="17" customFormat="1" ht="13.5" thickBot="1" x14ac:dyDescent="0.25">
      <c r="A476" s="320">
        <v>11</v>
      </c>
      <c r="B476" s="527"/>
      <c r="C476" s="322"/>
      <c r="D476" s="322"/>
      <c r="E476" s="323"/>
      <c r="M476" s="320">
        <v>22</v>
      </c>
      <c r="N476" s="321"/>
      <c r="O476" s="322"/>
      <c r="P476" s="322"/>
      <c r="Q476" s="323"/>
      <c r="S476" s="320">
        <v>33</v>
      </c>
      <c r="T476" s="321"/>
      <c r="U476" s="322"/>
      <c r="V476" s="322"/>
      <c r="W476" s="323"/>
      <c r="Y476" s="324"/>
      <c r="Z476" s="325" t="s">
        <v>3</v>
      </c>
      <c r="AA476" s="326"/>
      <c r="AB476" s="326"/>
      <c r="AC476" s="327">
        <f>SUM(E466:E476)+SUM(Q466:Q476)+SUM(AC466:AC475)+SUM(W466:W476)</f>
        <v>0</v>
      </c>
    </row>
    <row r="477" spans="1:29" s="17" customFormat="1" x14ac:dyDescent="0.2">
      <c r="B477" s="528"/>
      <c r="C477" s="329"/>
      <c r="D477" s="329"/>
      <c r="E477" s="297"/>
      <c r="N477" s="328"/>
      <c r="O477" s="329"/>
      <c r="P477" s="329"/>
      <c r="Q477" s="297"/>
      <c r="T477" s="328"/>
      <c r="U477" s="329"/>
      <c r="V477" s="329"/>
      <c r="W477" s="297"/>
      <c r="Z477" s="328"/>
      <c r="AA477" s="329"/>
      <c r="AB477" s="329"/>
      <c r="AC477" s="297"/>
    </row>
    <row r="478" spans="1:29" s="17" customFormat="1" x14ac:dyDescent="0.2">
      <c r="B478" s="528"/>
      <c r="C478" s="329"/>
      <c r="D478" s="329"/>
      <c r="E478" s="297"/>
      <c r="N478" s="328"/>
      <c r="O478" s="329"/>
      <c r="P478" s="329"/>
      <c r="Q478" s="297"/>
      <c r="T478" s="328"/>
      <c r="U478" s="329"/>
      <c r="V478" s="329"/>
      <c r="W478" s="297"/>
      <c r="Z478" s="328"/>
      <c r="AA478" s="329"/>
      <c r="AB478" s="329"/>
      <c r="AC478" s="297"/>
    </row>
    <row r="479" spans="1:29" s="17" customFormat="1" x14ac:dyDescent="0.2">
      <c r="B479" s="528"/>
      <c r="C479" s="329"/>
      <c r="D479" s="329"/>
      <c r="E479" s="297"/>
      <c r="N479" s="328"/>
      <c r="O479" s="329"/>
      <c r="P479" s="329"/>
      <c r="Q479" s="297"/>
      <c r="T479" s="328"/>
      <c r="U479" s="329"/>
      <c r="V479" s="329"/>
      <c r="W479" s="297"/>
      <c r="Z479" s="328"/>
      <c r="AA479" s="329"/>
      <c r="AB479" s="329"/>
      <c r="AC479" s="297"/>
    </row>
    <row r="480" spans="1:29" s="17" customFormat="1" x14ac:dyDescent="0.2">
      <c r="B480" s="528"/>
      <c r="C480" s="329"/>
      <c r="D480" s="329"/>
      <c r="E480" s="297"/>
      <c r="N480" s="328"/>
      <c r="O480" s="329"/>
      <c r="P480" s="329"/>
      <c r="Q480" s="297"/>
      <c r="T480" s="328"/>
      <c r="U480" s="329"/>
      <c r="V480" s="329"/>
      <c r="W480" s="297"/>
      <c r="Z480" s="328"/>
      <c r="AA480" s="329"/>
      <c r="AB480" s="329"/>
      <c r="AC480" s="297"/>
    </row>
    <row r="481" spans="1:29" s="17" customFormat="1" x14ac:dyDescent="0.2">
      <c r="B481" s="528"/>
      <c r="C481" s="329"/>
      <c r="D481" s="329"/>
      <c r="E481" s="297"/>
      <c r="N481" s="328"/>
      <c r="O481" s="329"/>
      <c r="P481" s="329"/>
      <c r="Q481" s="297"/>
      <c r="T481" s="328"/>
      <c r="U481" s="329"/>
      <c r="V481" s="329"/>
      <c r="W481" s="297"/>
      <c r="Z481" s="328"/>
      <c r="AA481" s="329"/>
      <c r="AB481" s="329"/>
      <c r="AC481" s="297"/>
    </row>
    <row r="482" spans="1:29" s="17" customFormat="1" x14ac:dyDescent="0.2">
      <c r="B482" s="528"/>
      <c r="C482" s="329"/>
      <c r="D482" s="329"/>
      <c r="E482" s="297"/>
      <c r="N482" s="328"/>
      <c r="O482" s="329"/>
      <c r="P482" s="329"/>
      <c r="Q482" s="297"/>
      <c r="T482" s="328"/>
      <c r="U482" s="329"/>
      <c r="V482" s="329"/>
      <c r="W482" s="297"/>
      <c r="Z482" s="328"/>
      <c r="AA482" s="329"/>
      <c r="AB482" s="329"/>
      <c r="AC482" s="297"/>
    </row>
    <row r="483" spans="1:29" s="17" customFormat="1" ht="13.5" thickBot="1" x14ac:dyDescent="0.25">
      <c r="B483" s="528"/>
      <c r="C483" s="329"/>
      <c r="D483" s="329"/>
      <c r="E483" s="297"/>
      <c r="N483" s="328"/>
      <c r="O483" s="329"/>
      <c r="P483" s="329"/>
      <c r="Q483" s="297"/>
      <c r="T483" s="328"/>
      <c r="U483" s="329"/>
      <c r="V483" s="329"/>
      <c r="W483" s="297"/>
      <c r="Z483" s="328"/>
      <c r="AA483" s="329"/>
      <c r="AB483" s="329"/>
      <c r="AC483" s="297"/>
    </row>
    <row r="484" spans="1:29" s="17" customFormat="1" ht="12.75" customHeight="1" x14ac:dyDescent="0.2">
      <c r="A484" s="315">
        <v>22</v>
      </c>
      <c r="B484" s="790" t="str">
        <f>+"מספר אסמכתא "&amp;B24&amp;"         חזרה לטבלה "</f>
        <v xml:space="preserve">מספר אסמכתא 0         חזרה לטבלה </v>
      </c>
      <c r="C484" s="765" t="s">
        <v>159</v>
      </c>
      <c r="D484" s="765" t="s">
        <v>34</v>
      </c>
      <c r="E484" s="317" t="s">
        <v>18</v>
      </c>
      <c r="M484" s="315">
        <v>22</v>
      </c>
      <c r="N484" s="790" t="str">
        <f>+"מספר אסמכתא "&amp;B24&amp;"         חזרה לטבלה "</f>
        <v xml:space="preserve">מספר אסמכתא 0         חזרה לטבלה </v>
      </c>
      <c r="O484" s="765" t="s">
        <v>159</v>
      </c>
      <c r="P484" s="765" t="s">
        <v>34</v>
      </c>
      <c r="Q484" s="767" t="s">
        <v>18</v>
      </c>
      <c r="S484" s="315">
        <v>22</v>
      </c>
      <c r="T484" s="790" t="str">
        <f>+"מספר אסמכתא "&amp;B24&amp;"         חזרה לטבלה "</f>
        <v xml:space="preserve">מספר אסמכתא 0         חזרה לטבלה </v>
      </c>
      <c r="U484" s="765" t="s">
        <v>159</v>
      </c>
      <c r="V484" s="765" t="s">
        <v>34</v>
      </c>
      <c r="W484" s="767" t="s">
        <v>18</v>
      </c>
      <c r="Y484" s="315">
        <v>22</v>
      </c>
      <c r="Z484" s="790" t="str">
        <f>+"מספר אסמכתא "&amp;B24&amp;"         חזרה לטבלה "</f>
        <v xml:space="preserve">מספר אסמכתא 0         חזרה לטבלה </v>
      </c>
      <c r="AA484" s="765" t="s">
        <v>159</v>
      </c>
      <c r="AB484" s="765" t="s">
        <v>34</v>
      </c>
      <c r="AC484" s="767" t="s">
        <v>18</v>
      </c>
    </row>
    <row r="485" spans="1:29" s="17" customFormat="1" ht="25.5" x14ac:dyDescent="0.2">
      <c r="A485" s="318" t="s">
        <v>7</v>
      </c>
      <c r="B485" s="791"/>
      <c r="C485" s="766"/>
      <c r="D485" s="766"/>
      <c r="E485" s="319"/>
      <c r="M485" s="318" t="s">
        <v>23</v>
      </c>
      <c r="N485" s="791"/>
      <c r="O485" s="766"/>
      <c r="P485" s="766"/>
      <c r="Q485" s="792"/>
      <c r="S485" s="318" t="s">
        <v>23</v>
      </c>
      <c r="T485" s="791"/>
      <c r="U485" s="766"/>
      <c r="V485" s="766"/>
      <c r="W485" s="792"/>
      <c r="Y485" s="318" t="s">
        <v>23</v>
      </c>
      <c r="Z485" s="791"/>
      <c r="AA485" s="766"/>
      <c r="AB485" s="766"/>
      <c r="AC485" s="792"/>
    </row>
    <row r="486" spans="1:29" s="17" customFormat="1" x14ac:dyDescent="0.2">
      <c r="A486" s="320">
        <v>1</v>
      </c>
      <c r="B486" s="527"/>
      <c r="C486" s="322"/>
      <c r="D486" s="322"/>
      <c r="E486" s="323"/>
      <c r="M486" s="320">
        <v>12</v>
      </c>
      <c r="N486" s="321"/>
      <c r="O486" s="322"/>
      <c r="P486" s="322"/>
      <c r="Q486" s="323"/>
      <c r="S486" s="320">
        <v>23</v>
      </c>
      <c r="T486" s="321"/>
      <c r="U486" s="322"/>
      <c r="V486" s="322"/>
      <c r="W486" s="323"/>
      <c r="Y486" s="320">
        <v>34</v>
      </c>
      <c r="Z486" s="321"/>
      <c r="AA486" s="322"/>
      <c r="AB486" s="322"/>
      <c r="AC486" s="323"/>
    </row>
    <row r="487" spans="1:29" s="17" customFormat="1" x14ac:dyDescent="0.2">
      <c r="A487" s="320">
        <v>2</v>
      </c>
      <c r="B487" s="527"/>
      <c r="C487" s="322"/>
      <c r="D487" s="322"/>
      <c r="E487" s="323"/>
      <c r="M487" s="320">
        <v>13</v>
      </c>
      <c r="N487" s="321"/>
      <c r="O487" s="322"/>
      <c r="P487" s="322"/>
      <c r="Q487" s="323"/>
      <c r="S487" s="320">
        <v>24</v>
      </c>
      <c r="T487" s="321"/>
      <c r="U487" s="322"/>
      <c r="V487" s="322"/>
      <c r="W487" s="323"/>
      <c r="Y487" s="320">
        <v>35</v>
      </c>
      <c r="Z487" s="321"/>
      <c r="AA487" s="322"/>
      <c r="AB487" s="322"/>
      <c r="AC487" s="323"/>
    </row>
    <row r="488" spans="1:29" s="17" customFormat="1" x14ac:dyDescent="0.2">
      <c r="A488" s="320">
        <v>3</v>
      </c>
      <c r="B488" s="527"/>
      <c r="C488" s="322"/>
      <c r="D488" s="322"/>
      <c r="E488" s="323"/>
      <c r="M488" s="320">
        <v>14</v>
      </c>
      <c r="N488" s="321"/>
      <c r="O488" s="322"/>
      <c r="P488" s="322"/>
      <c r="Q488" s="323"/>
      <c r="S488" s="320">
        <v>25</v>
      </c>
      <c r="T488" s="321"/>
      <c r="U488" s="322"/>
      <c r="V488" s="322"/>
      <c r="W488" s="323"/>
      <c r="Y488" s="320">
        <v>36</v>
      </c>
      <c r="Z488" s="321"/>
      <c r="AA488" s="322"/>
      <c r="AB488" s="322"/>
      <c r="AC488" s="323"/>
    </row>
    <row r="489" spans="1:29" s="17" customFormat="1" x14ac:dyDescent="0.2">
      <c r="A489" s="320">
        <v>4</v>
      </c>
      <c r="B489" s="527"/>
      <c r="C489" s="322"/>
      <c r="D489" s="322"/>
      <c r="E489" s="323"/>
      <c r="M489" s="320">
        <v>15</v>
      </c>
      <c r="N489" s="321"/>
      <c r="O489" s="322"/>
      <c r="P489" s="322"/>
      <c r="Q489" s="323"/>
      <c r="S489" s="320">
        <v>26</v>
      </c>
      <c r="T489" s="321"/>
      <c r="U489" s="322"/>
      <c r="V489" s="322"/>
      <c r="W489" s="323"/>
      <c r="Y489" s="320">
        <v>37</v>
      </c>
      <c r="Z489" s="321"/>
      <c r="AA489" s="322"/>
      <c r="AB489" s="322"/>
      <c r="AC489" s="323"/>
    </row>
    <row r="490" spans="1:29" s="17" customFormat="1" x14ac:dyDescent="0.2">
      <c r="A490" s="320">
        <v>5</v>
      </c>
      <c r="B490" s="527"/>
      <c r="C490" s="322"/>
      <c r="D490" s="322"/>
      <c r="E490" s="323"/>
      <c r="M490" s="320">
        <v>16</v>
      </c>
      <c r="N490" s="321"/>
      <c r="O490" s="322"/>
      <c r="P490" s="322"/>
      <c r="Q490" s="323"/>
      <c r="S490" s="320">
        <v>27</v>
      </c>
      <c r="T490" s="321"/>
      <c r="U490" s="322"/>
      <c r="V490" s="322"/>
      <c r="W490" s="323"/>
      <c r="Y490" s="320">
        <v>38</v>
      </c>
      <c r="Z490" s="321"/>
      <c r="AA490" s="322"/>
      <c r="AB490" s="322"/>
      <c r="AC490" s="323"/>
    </row>
    <row r="491" spans="1:29" s="17" customFormat="1" x14ac:dyDescent="0.2">
      <c r="A491" s="320">
        <v>6</v>
      </c>
      <c r="B491" s="527"/>
      <c r="C491" s="322"/>
      <c r="D491" s="322"/>
      <c r="E491" s="323"/>
      <c r="M491" s="320">
        <v>17</v>
      </c>
      <c r="N491" s="321"/>
      <c r="O491" s="322"/>
      <c r="P491" s="322"/>
      <c r="Q491" s="323"/>
      <c r="S491" s="320">
        <v>28</v>
      </c>
      <c r="T491" s="321"/>
      <c r="U491" s="322"/>
      <c r="V491" s="322"/>
      <c r="W491" s="323"/>
      <c r="Y491" s="320">
        <v>39</v>
      </c>
      <c r="Z491" s="321"/>
      <c r="AA491" s="322"/>
      <c r="AB491" s="322"/>
      <c r="AC491" s="323"/>
    </row>
    <row r="492" spans="1:29" s="17" customFormat="1" x14ac:dyDescent="0.2">
      <c r="A492" s="320">
        <v>7</v>
      </c>
      <c r="B492" s="527"/>
      <c r="C492" s="322"/>
      <c r="D492" s="322"/>
      <c r="E492" s="323"/>
      <c r="M492" s="320">
        <v>18</v>
      </c>
      <c r="N492" s="321"/>
      <c r="O492" s="322"/>
      <c r="P492" s="322"/>
      <c r="Q492" s="323"/>
      <c r="S492" s="320">
        <v>29</v>
      </c>
      <c r="T492" s="321"/>
      <c r="U492" s="322"/>
      <c r="V492" s="322"/>
      <c r="W492" s="323"/>
      <c r="Y492" s="320">
        <v>40</v>
      </c>
      <c r="Z492" s="321"/>
      <c r="AA492" s="322"/>
      <c r="AB492" s="322"/>
      <c r="AC492" s="323"/>
    </row>
    <row r="493" spans="1:29" s="17" customFormat="1" x14ac:dyDescent="0.2">
      <c r="A493" s="320">
        <v>8</v>
      </c>
      <c r="B493" s="527"/>
      <c r="C493" s="322"/>
      <c r="D493" s="322"/>
      <c r="E493" s="323"/>
      <c r="M493" s="320">
        <v>19</v>
      </c>
      <c r="N493" s="321"/>
      <c r="O493" s="322"/>
      <c r="P493" s="322"/>
      <c r="Q493" s="323"/>
      <c r="S493" s="320">
        <v>30</v>
      </c>
      <c r="T493" s="321"/>
      <c r="U493" s="322"/>
      <c r="V493" s="322"/>
      <c r="W493" s="323"/>
      <c r="Y493" s="320">
        <v>41</v>
      </c>
      <c r="Z493" s="321"/>
      <c r="AA493" s="322"/>
      <c r="AB493" s="322"/>
      <c r="AC493" s="323"/>
    </row>
    <row r="494" spans="1:29" s="17" customFormat="1" x14ac:dyDescent="0.2">
      <c r="A494" s="320">
        <v>9</v>
      </c>
      <c r="B494" s="527"/>
      <c r="C494" s="322"/>
      <c r="D494" s="322"/>
      <c r="E494" s="323"/>
      <c r="M494" s="320">
        <v>20</v>
      </c>
      <c r="N494" s="321"/>
      <c r="O494" s="322"/>
      <c r="P494" s="322"/>
      <c r="Q494" s="323"/>
      <c r="S494" s="320">
        <v>31</v>
      </c>
      <c r="T494" s="321"/>
      <c r="U494" s="322"/>
      <c r="V494" s="322"/>
      <c r="W494" s="323"/>
      <c r="Y494" s="320">
        <v>42</v>
      </c>
      <c r="Z494" s="321"/>
      <c r="AA494" s="322"/>
      <c r="AB494" s="322"/>
      <c r="AC494" s="323"/>
    </row>
    <row r="495" spans="1:29" s="17" customFormat="1" x14ac:dyDescent="0.2">
      <c r="A495" s="320">
        <v>10</v>
      </c>
      <c r="B495" s="527"/>
      <c r="C495" s="322"/>
      <c r="D495" s="322"/>
      <c r="E495" s="323"/>
      <c r="M495" s="320">
        <v>21</v>
      </c>
      <c r="N495" s="321"/>
      <c r="O495" s="322"/>
      <c r="P495" s="322"/>
      <c r="Q495" s="323"/>
      <c r="S495" s="320">
        <v>32</v>
      </c>
      <c r="T495" s="321"/>
      <c r="U495" s="322"/>
      <c r="V495" s="322"/>
      <c r="W495" s="323"/>
      <c r="Y495" s="320">
        <v>43</v>
      </c>
      <c r="Z495" s="321"/>
      <c r="AA495" s="322"/>
      <c r="AB495" s="322"/>
      <c r="AC495" s="323"/>
    </row>
    <row r="496" spans="1:29" s="17" customFormat="1" ht="13.5" thickBot="1" x14ac:dyDescent="0.25">
      <c r="A496" s="320">
        <v>11</v>
      </c>
      <c r="B496" s="527"/>
      <c r="C496" s="322"/>
      <c r="D496" s="322"/>
      <c r="E496" s="323"/>
      <c r="M496" s="320">
        <v>22</v>
      </c>
      <c r="N496" s="321"/>
      <c r="O496" s="322"/>
      <c r="P496" s="322"/>
      <c r="Q496" s="323"/>
      <c r="S496" s="320">
        <v>33</v>
      </c>
      <c r="T496" s="321"/>
      <c r="U496" s="322"/>
      <c r="V496" s="322"/>
      <c r="W496" s="323"/>
      <c r="Y496" s="324"/>
      <c r="Z496" s="325" t="s">
        <v>3</v>
      </c>
      <c r="AA496" s="326"/>
      <c r="AB496" s="326"/>
      <c r="AC496" s="327">
        <f>SUM(E486:E496)+SUM(Q486:Q496)+SUM(AC486:AC495)+SUM(W486:W496)</f>
        <v>0</v>
      </c>
    </row>
    <row r="497" spans="1:29" s="17" customFormat="1" x14ac:dyDescent="0.2">
      <c r="B497" s="528"/>
      <c r="C497" s="329"/>
      <c r="D497" s="329"/>
      <c r="E497" s="297"/>
      <c r="N497" s="328"/>
      <c r="O497" s="329"/>
      <c r="P497" s="329"/>
      <c r="Q497" s="297"/>
      <c r="T497" s="328"/>
      <c r="U497" s="329"/>
      <c r="V497" s="329"/>
      <c r="W497" s="297"/>
      <c r="Z497" s="328"/>
      <c r="AA497" s="329"/>
      <c r="AB497" s="329"/>
      <c r="AC497" s="297"/>
    </row>
    <row r="498" spans="1:29" s="17" customFormat="1" x14ac:dyDescent="0.2">
      <c r="B498" s="528"/>
      <c r="C498" s="329"/>
      <c r="D498" s="329"/>
      <c r="E498" s="297"/>
      <c r="N498" s="328"/>
      <c r="O498" s="329"/>
      <c r="P498" s="329"/>
      <c r="Q498" s="297"/>
      <c r="T498" s="328"/>
      <c r="U498" s="329"/>
      <c r="V498" s="329"/>
      <c r="W498" s="297"/>
      <c r="Z498" s="328"/>
      <c r="AA498" s="329"/>
      <c r="AB498" s="329"/>
      <c r="AC498" s="297"/>
    </row>
    <row r="499" spans="1:29" s="17" customFormat="1" x14ac:dyDescent="0.2">
      <c r="B499" s="528"/>
      <c r="C499" s="329"/>
      <c r="D499" s="329"/>
      <c r="E499" s="297"/>
      <c r="N499" s="328"/>
      <c r="O499" s="329"/>
      <c r="P499" s="329"/>
      <c r="Q499" s="297"/>
      <c r="T499" s="328"/>
      <c r="U499" s="329"/>
      <c r="V499" s="329"/>
      <c r="W499" s="297"/>
      <c r="Z499" s="328"/>
      <c r="AA499" s="329"/>
      <c r="AB499" s="329"/>
      <c r="AC499" s="297"/>
    </row>
    <row r="500" spans="1:29" s="17" customFormat="1" x14ac:dyDescent="0.2">
      <c r="B500" s="528"/>
      <c r="C500" s="329"/>
      <c r="D500" s="329"/>
      <c r="E500" s="297"/>
      <c r="N500" s="328"/>
      <c r="O500" s="329"/>
      <c r="P500" s="329"/>
      <c r="Q500" s="297"/>
      <c r="T500" s="328"/>
      <c r="U500" s="329"/>
      <c r="V500" s="329"/>
      <c r="W500" s="297"/>
      <c r="Z500" s="328"/>
      <c r="AA500" s="329"/>
      <c r="AB500" s="329"/>
      <c r="AC500" s="297"/>
    </row>
    <row r="501" spans="1:29" s="17" customFormat="1" x14ac:dyDescent="0.2">
      <c r="B501" s="528"/>
      <c r="C501" s="329"/>
      <c r="D501" s="329"/>
      <c r="E501" s="297"/>
      <c r="N501" s="328"/>
      <c r="O501" s="329"/>
      <c r="P501" s="329"/>
      <c r="Q501" s="297"/>
      <c r="T501" s="328"/>
      <c r="U501" s="329"/>
      <c r="V501" s="329"/>
      <c r="W501" s="297"/>
      <c r="Z501" s="328"/>
      <c r="AA501" s="329"/>
      <c r="AB501" s="329"/>
      <c r="AC501" s="297"/>
    </row>
    <row r="502" spans="1:29" s="17" customFormat="1" x14ac:dyDescent="0.2">
      <c r="B502" s="528"/>
      <c r="C502" s="329"/>
      <c r="D502" s="329"/>
      <c r="E502" s="297"/>
      <c r="N502" s="328"/>
      <c r="O502" s="329"/>
      <c r="P502" s="329"/>
      <c r="Q502" s="297"/>
      <c r="T502" s="328"/>
      <c r="U502" s="329"/>
      <c r="V502" s="329"/>
      <c r="W502" s="297"/>
      <c r="Z502" s="328"/>
      <c r="AA502" s="329"/>
      <c r="AB502" s="329"/>
      <c r="AC502" s="297"/>
    </row>
    <row r="503" spans="1:29" s="17" customFormat="1" ht="13.5" thickBot="1" x14ac:dyDescent="0.25">
      <c r="B503" s="528"/>
      <c r="C503" s="329"/>
      <c r="D503" s="329"/>
      <c r="E503" s="297"/>
      <c r="N503" s="328"/>
      <c r="O503" s="329"/>
      <c r="P503" s="329"/>
      <c r="Q503" s="297"/>
      <c r="T503" s="328"/>
      <c r="U503" s="329"/>
      <c r="V503" s="329"/>
      <c r="W503" s="297"/>
      <c r="Z503" s="328"/>
      <c r="AA503" s="329"/>
      <c r="AB503" s="329"/>
      <c r="AC503" s="297"/>
    </row>
    <row r="504" spans="1:29" s="17" customFormat="1" ht="12.75" customHeight="1" x14ac:dyDescent="0.2">
      <c r="A504" s="315">
        <v>23</v>
      </c>
      <c r="B504" s="790" t="str">
        <f>+"מספר אסמכתא "&amp;B25&amp;"         חזרה לטבלה "</f>
        <v xml:space="preserve">מספר אסמכתא 0         חזרה לטבלה </v>
      </c>
      <c r="C504" s="765" t="s">
        <v>159</v>
      </c>
      <c r="D504" s="765" t="s">
        <v>34</v>
      </c>
      <c r="E504" s="317" t="s">
        <v>18</v>
      </c>
      <c r="M504" s="315">
        <v>23</v>
      </c>
      <c r="N504" s="790" t="str">
        <f>+"מספר אסמכתא "&amp;B25&amp;"         חזרה לטבלה "</f>
        <v xml:space="preserve">מספר אסמכתא 0         חזרה לטבלה </v>
      </c>
      <c r="O504" s="765" t="s">
        <v>159</v>
      </c>
      <c r="P504" s="765" t="s">
        <v>34</v>
      </c>
      <c r="Q504" s="767" t="s">
        <v>18</v>
      </c>
      <c r="S504" s="315">
        <v>23</v>
      </c>
      <c r="T504" s="790" t="str">
        <f>+"מספר אסמכתא "&amp;B25&amp;"         חזרה לטבלה "</f>
        <v xml:space="preserve">מספר אסמכתא 0         חזרה לטבלה </v>
      </c>
      <c r="U504" s="765" t="s">
        <v>159</v>
      </c>
      <c r="V504" s="765" t="s">
        <v>34</v>
      </c>
      <c r="W504" s="767" t="s">
        <v>18</v>
      </c>
      <c r="Y504" s="315">
        <v>23</v>
      </c>
      <c r="Z504" s="790" t="str">
        <f>+"מספר אסמכתא "&amp;B25&amp;"         חזרה לטבלה "</f>
        <v xml:space="preserve">מספר אסמכתא 0         חזרה לטבלה </v>
      </c>
      <c r="AA504" s="765" t="s">
        <v>159</v>
      </c>
      <c r="AB504" s="765" t="s">
        <v>34</v>
      </c>
      <c r="AC504" s="767" t="s">
        <v>18</v>
      </c>
    </row>
    <row r="505" spans="1:29" s="17" customFormat="1" ht="25.5" x14ac:dyDescent="0.2">
      <c r="A505" s="318" t="s">
        <v>7</v>
      </c>
      <c r="B505" s="791"/>
      <c r="C505" s="766"/>
      <c r="D505" s="766"/>
      <c r="E505" s="319"/>
      <c r="M505" s="318" t="s">
        <v>23</v>
      </c>
      <c r="N505" s="791"/>
      <c r="O505" s="766"/>
      <c r="P505" s="766"/>
      <c r="Q505" s="792"/>
      <c r="S505" s="318" t="s">
        <v>23</v>
      </c>
      <c r="T505" s="791"/>
      <c r="U505" s="766"/>
      <c r="V505" s="766"/>
      <c r="W505" s="792"/>
      <c r="Y505" s="318" t="s">
        <v>23</v>
      </c>
      <c r="Z505" s="791"/>
      <c r="AA505" s="766"/>
      <c r="AB505" s="766"/>
      <c r="AC505" s="792"/>
    </row>
    <row r="506" spans="1:29" s="17" customFormat="1" x14ac:dyDescent="0.2">
      <c r="A506" s="320">
        <v>1</v>
      </c>
      <c r="B506" s="527"/>
      <c r="C506" s="322"/>
      <c r="D506" s="322"/>
      <c r="E506" s="323"/>
      <c r="M506" s="320">
        <v>12</v>
      </c>
      <c r="N506" s="321"/>
      <c r="O506" s="322"/>
      <c r="P506" s="322"/>
      <c r="Q506" s="323"/>
      <c r="S506" s="320">
        <v>23</v>
      </c>
      <c r="T506" s="321"/>
      <c r="U506" s="322"/>
      <c r="V506" s="322"/>
      <c r="W506" s="323"/>
      <c r="Y506" s="320">
        <v>34</v>
      </c>
      <c r="Z506" s="321"/>
      <c r="AA506" s="322"/>
      <c r="AB506" s="322"/>
      <c r="AC506" s="323"/>
    </row>
    <row r="507" spans="1:29" s="17" customFormat="1" x14ac:dyDescent="0.2">
      <c r="A507" s="320">
        <v>2</v>
      </c>
      <c r="B507" s="527"/>
      <c r="C507" s="322"/>
      <c r="D507" s="322"/>
      <c r="E507" s="323"/>
      <c r="M507" s="320">
        <v>13</v>
      </c>
      <c r="N507" s="321"/>
      <c r="O507" s="322"/>
      <c r="P507" s="322"/>
      <c r="Q507" s="323"/>
      <c r="S507" s="320">
        <v>24</v>
      </c>
      <c r="T507" s="321"/>
      <c r="U507" s="322"/>
      <c r="V507" s="322"/>
      <c r="W507" s="323"/>
      <c r="Y507" s="320">
        <v>35</v>
      </c>
      <c r="Z507" s="321"/>
      <c r="AA507" s="322"/>
      <c r="AB507" s="322"/>
      <c r="AC507" s="323"/>
    </row>
    <row r="508" spans="1:29" s="17" customFormat="1" x14ac:dyDescent="0.2">
      <c r="A508" s="320">
        <v>3</v>
      </c>
      <c r="B508" s="527"/>
      <c r="C508" s="322"/>
      <c r="D508" s="322"/>
      <c r="E508" s="323"/>
      <c r="M508" s="320">
        <v>14</v>
      </c>
      <c r="N508" s="321"/>
      <c r="O508" s="322"/>
      <c r="P508" s="322"/>
      <c r="Q508" s="323"/>
      <c r="S508" s="320">
        <v>25</v>
      </c>
      <c r="T508" s="321"/>
      <c r="U508" s="322"/>
      <c r="V508" s="322"/>
      <c r="W508" s="323"/>
      <c r="Y508" s="320">
        <v>36</v>
      </c>
      <c r="Z508" s="321"/>
      <c r="AA508" s="322"/>
      <c r="AB508" s="322"/>
      <c r="AC508" s="323"/>
    </row>
    <row r="509" spans="1:29" s="17" customFormat="1" x14ac:dyDescent="0.2">
      <c r="A509" s="320">
        <v>4</v>
      </c>
      <c r="B509" s="527"/>
      <c r="C509" s="322"/>
      <c r="D509" s="322"/>
      <c r="E509" s="323"/>
      <c r="M509" s="320">
        <v>15</v>
      </c>
      <c r="N509" s="321"/>
      <c r="O509" s="322"/>
      <c r="P509" s="322"/>
      <c r="Q509" s="323"/>
      <c r="S509" s="320">
        <v>26</v>
      </c>
      <c r="T509" s="321"/>
      <c r="U509" s="322"/>
      <c r="V509" s="322"/>
      <c r="W509" s="323"/>
      <c r="Y509" s="320">
        <v>37</v>
      </c>
      <c r="Z509" s="321"/>
      <c r="AA509" s="322"/>
      <c r="AB509" s="322"/>
      <c r="AC509" s="323"/>
    </row>
    <row r="510" spans="1:29" s="17" customFormat="1" x14ac:dyDescent="0.2">
      <c r="A510" s="320">
        <v>5</v>
      </c>
      <c r="B510" s="527"/>
      <c r="C510" s="322"/>
      <c r="D510" s="322"/>
      <c r="E510" s="323"/>
      <c r="M510" s="320">
        <v>16</v>
      </c>
      <c r="N510" s="321"/>
      <c r="O510" s="322"/>
      <c r="P510" s="322"/>
      <c r="Q510" s="323"/>
      <c r="S510" s="320">
        <v>27</v>
      </c>
      <c r="T510" s="321"/>
      <c r="U510" s="322"/>
      <c r="V510" s="322"/>
      <c r="W510" s="323"/>
      <c r="Y510" s="320">
        <v>38</v>
      </c>
      <c r="Z510" s="321"/>
      <c r="AA510" s="322"/>
      <c r="AB510" s="322"/>
      <c r="AC510" s="323"/>
    </row>
    <row r="511" spans="1:29" s="17" customFormat="1" x14ac:dyDescent="0.2">
      <c r="A511" s="320">
        <v>6</v>
      </c>
      <c r="B511" s="527"/>
      <c r="C511" s="322"/>
      <c r="D511" s="322"/>
      <c r="E511" s="323"/>
      <c r="M511" s="320">
        <v>17</v>
      </c>
      <c r="N511" s="321"/>
      <c r="O511" s="322"/>
      <c r="P511" s="322"/>
      <c r="Q511" s="323"/>
      <c r="S511" s="320">
        <v>28</v>
      </c>
      <c r="T511" s="321"/>
      <c r="U511" s="322"/>
      <c r="V511" s="322"/>
      <c r="W511" s="323"/>
      <c r="Y511" s="320">
        <v>39</v>
      </c>
      <c r="Z511" s="321"/>
      <c r="AA511" s="322"/>
      <c r="AB511" s="322"/>
      <c r="AC511" s="323"/>
    </row>
    <row r="512" spans="1:29" s="17" customFormat="1" x14ac:dyDescent="0.2">
      <c r="A512" s="320">
        <v>7</v>
      </c>
      <c r="B512" s="527"/>
      <c r="C512" s="322"/>
      <c r="D512" s="322"/>
      <c r="E512" s="323"/>
      <c r="M512" s="320">
        <v>18</v>
      </c>
      <c r="N512" s="321"/>
      <c r="O512" s="322"/>
      <c r="P512" s="322"/>
      <c r="Q512" s="323"/>
      <c r="S512" s="320">
        <v>29</v>
      </c>
      <c r="T512" s="321"/>
      <c r="U512" s="322"/>
      <c r="V512" s="322"/>
      <c r="W512" s="323"/>
      <c r="Y512" s="320">
        <v>40</v>
      </c>
      <c r="Z512" s="321"/>
      <c r="AA512" s="322"/>
      <c r="AB512" s="322"/>
      <c r="AC512" s="323"/>
    </row>
    <row r="513" spans="1:29" s="17" customFormat="1" x14ac:dyDescent="0.2">
      <c r="A513" s="320">
        <v>8</v>
      </c>
      <c r="B513" s="527"/>
      <c r="C513" s="322"/>
      <c r="D513" s="322"/>
      <c r="E513" s="323"/>
      <c r="M513" s="320">
        <v>19</v>
      </c>
      <c r="N513" s="321"/>
      <c r="O513" s="322"/>
      <c r="P513" s="322"/>
      <c r="Q513" s="323"/>
      <c r="S513" s="320">
        <v>30</v>
      </c>
      <c r="T513" s="321"/>
      <c r="U513" s="322"/>
      <c r="V513" s="322"/>
      <c r="W513" s="323"/>
      <c r="Y513" s="320">
        <v>41</v>
      </c>
      <c r="Z513" s="321"/>
      <c r="AA513" s="322"/>
      <c r="AB513" s="322"/>
      <c r="AC513" s="323"/>
    </row>
    <row r="514" spans="1:29" s="17" customFormat="1" x14ac:dyDescent="0.2">
      <c r="A514" s="320">
        <v>9</v>
      </c>
      <c r="B514" s="527"/>
      <c r="C514" s="322"/>
      <c r="D514" s="322"/>
      <c r="E514" s="323"/>
      <c r="M514" s="320">
        <v>20</v>
      </c>
      <c r="N514" s="321"/>
      <c r="O514" s="322"/>
      <c r="P514" s="322"/>
      <c r="Q514" s="323"/>
      <c r="S514" s="320">
        <v>31</v>
      </c>
      <c r="T514" s="321"/>
      <c r="U514" s="322"/>
      <c r="V514" s="322"/>
      <c r="W514" s="323"/>
      <c r="Y514" s="320">
        <v>42</v>
      </c>
      <c r="Z514" s="321"/>
      <c r="AA514" s="322"/>
      <c r="AB514" s="322"/>
      <c r="AC514" s="323"/>
    </row>
    <row r="515" spans="1:29" s="17" customFormat="1" x14ac:dyDescent="0.2">
      <c r="A515" s="320">
        <v>10</v>
      </c>
      <c r="B515" s="527"/>
      <c r="C515" s="322"/>
      <c r="D515" s="322"/>
      <c r="E515" s="323"/>
      <c r="M515" s="320">
        <v>21</v>
      </c>
      <c r="N515" s="321"/>
      <c r="O515" s="322"/>
      <c r="P515" s="322"/>
      <c r="Q515" s="323"/>
      <c r="S515" s="320">
        <v>32</v>
      </c>
      <c r="T515" s="321"/>
      <c r="U515" s="322"/>
      <c r="V515" s="322"/>
      <c r="W515" s="323"/>
      <c r="Y515" s="320">
        <v>43</v>
      </c>
      <c r="Z515" s="321"/>
      <c r="AA515" s="322"/>
      <c r="AB515" s="322"/>
      <c r="AC515" s="323"/>
    </row>
    <row r="516" spans="1:29" s="17" customFormat="1" ht="13.5" thickBot="1" x14ac:dyDescent="0.25">
      <c r="A516" s="320">
        <v>11</v>
      </c>
      <c r="B516" s="527"/>
      <c r="C516" s="322"/>
      <c r="D516" s="322"/>
      <c r="E516" s="323"/>
      <c r="M516" s="320">
        <v>22</v>
      </c>
      <c r="N516" s="321"/>
      <c r="O516" s="322"/>
      <c r="P516" s="322"/>
      <c r="Q516" s="323"/>
      <c r="S516" s="320">
        <v>33</v>
      </c>
      <c r="T516" s="321"/>
      <c r="U516" s="322"/>
      <c r="V516" s="322"/>
      <c r="W516" s="323"/>
      <c r="Y516" s="324"/>
      <c r="Z516" s="325" t="s">
        <v>3</v>
      </c>
      <c r="AA516" s="326"/>
      <c r="AB516" s="326"/>
      <c r="AC516" s="327">
        <f>SUM(E506:E516)+SUM(Q506:Q516)+SUM(AC506:AC515)+SUM(W506:W516)</f>
        <v>0</v>
      </c>
    </row>
    <row r="517" spans="1:29" s="17" customFormat="1" x14ac:dyDescent="0.2">
      <c r="B517" s="528"/>
      <c r="C517" s="329"/>
      <c r="D517" s="329"/>
      <c r="E517" s="297"/>
      <c r="N517" s="328"/>
      <c r="O517" s="329"/>
      <c r="P517" s="329"/>
      <c r="Q517" s="297"/>
      <c r="T517" s="328"/>
      <c r="U517" s="329"/>
      <c r="V517" s="329"/>
      <c r="W517" s="297"/>
      <c r="Z517" s="328"/>
      <c r="AA517" s="329"/>
      <c r="AB517" s="329"/>
      <c r="AC517" s="297"/>
    </row>
    <row r="518" spans="1:29" s="17" customFormat="1" x14ac:dyDescent="0.2">
      <c r="B518" s="528"/>
      <c r="C518" s="329"/>
      <c r="D518" s="329"/>
      <c r="E518" s="297"/>
      <c r="N518" s="328"/>
      <c r="O518" s="329"/>
      <c r="P518" s="329"/>
      <c r="Q518" s="297"/>
      <c r="T518" s="328"/>
      <c r="U518" s="329"/>
      <c r="V518" s="329"/>
      <c r="W518" s="297"/>
      <c r="Z518" s="328"/>
      <c r="AA518" s="329"/>
      <c r="AB518" s="329"/>
      <c r="AC518" s="297"/>
    </row>
    <row r="519" spans="1:29" s="17" customFormat="1" x14ac:dyDescent="0.2">
      <c r="B519" s="528"/>
      <c r="C519" s="329"/>
      <c r="D519" s="329"/>
      <c r="E519" s="297"/>
      <c r="N519" s="328"/>
      <c r="O519" s="329"/>
      <c r="P519" s="329"/>
      <c r="Q519" s="297"/>
      <c r="T519" s="328"/>
      <c r="U519" s="329"/>
      <c r="V519" s="329"/>
      <c r="W519" s="297"/>
      <c r="Z519" s="328"/>
      <c r="AA519" s="329"/>
      <c r="AB519" s="329"/>
      <c r="AC519" s="297"/>
    </row>
    <row r="520" spans="1:29" s="17" customFormat="1" x14ac:dyDescent="0.2">
      <c r="B520" s="528"/>
      <c r="C520" s="329"/>
      <c r="D520" s="329"/>
      <c r="E520" s="297"/>
      <c r="N520" s="328"/>
      <c r="O520" s="329"/>
      <c r="P520" s="329"/>
      <c r="Q520" s="297"/>
      <c r="T520" s="328"/>
      <c r="U520" s="329"/>
      <c r="V520" s="329"/>
      <c r="W520" s="297"/>
      <c r="Z520" s="328"/>
      <c r="AA520" s="329"/>
      <c r="AB520" s="329"/>
      <c r="AC520" s="297"/>
    </row>
    <row r="521" spans="1:29" s="17" customFormat="1" x14ac:dyDescent="0.2">
      <c r="B521" s="528"/>
      <c r="C521" s="329"/>
      <c r="D521" s="329"/>
      <c r="E521" s="297"/>
      <c r="N521" s="328"/>
      <c r="O521" s="329"/>
      <c r="P521" s="329"/>
      <c r="Q521" s="297"/>
      <c r="T521" s="328"/>
      <c r="U521" s="329"/>
      <c r="V521" s="329"/>
      <c r="W521" s="297"/>
      <c r="Z521" s="328"/>
      <c r="AA521" s="329"/>
      <c r="AB521" s="329"/>
      <c r="AC521" s="297"/>
    </row>
    <row r="522" spans="1:29" s="17" customFormat="1" x14ac:dyDescent="0.2">
      <c r="B522" s="528"/>
      <c r="C522" s="329"/>
      <c r="D522" s="329"/>
      <c r="E522" s="297"/>
      <c r="N522" s="328"/>
      <c r="O522" s="329"/>
      <c r="P522" s="329"/>
      <c r="Q522" s="297"/>
      <c r="T522" s="328"/>
      <c r="U522" s="329"/>
      <c r="V522" s="329"/>
      <c r="W522" s="297"/>
      <c r="Z522" s="328"/>
      <c r="AA522" s="329"/>
      <c r="AB522" s="329"/>
      <c r="AC522" s="297"/>
    </row>
    <row r="523" spans="1:29" s="17" customFormat="1" ht="13.5" thickBot="1" x14ac:dyDescent="0.25">
      <c r="B523" s="528"/>
      <c r="C523" s="329"/>
      <c r="D523" s="329"/>
      <c r="E523" s="297"/>
      <c r="N523" s="328"/>
      <c r="O523" s="329"/>
      <c r="P523" s="329"/>
      <c r="Q523" s="297"/>
      <c r="T523" s="328"/>
      <c r="U523" s="329"/>
      <c r="V523" s="329"/>
      <c r="W523" s="297"/>
      <c r="Z523" s="328"/>
      <c r="AA523" s="329"/>
      <c r="AB523" s="329"/>
      <c r="AC523" s="297"/>
    </row>
    <row r="524" spans="1:29" s="17" customFormat="1" ht="12.75" customHeight="1" x14ac:dyDescent="0.2">
      <c r="A524" s="315">
        <v>24</v>
      </c>
      <c r="B524" s="790" t="str">
        <f>+"מספר אסמכתא "&amp;B26&amp;"         חזרה לטבלה "</f>
        <v xml:space="preserve">מספר אסמכתא 0         חזרה לטבלה </v>
      </c>
      <c r="C524" s="765" t="s">
        <v>159</v>
      </c>
      <c r="D524" s="765" t="s">
        <v>34</v>
      </c>
      <c r="E524" s="317" t="s">
        <v>18</v>
      </c>
      <c r="M524" s="315">
        <v>24</v>
      </c>
      <c r="N524" s="790" t="str">
        <f>+"מספר אסמכתא "&amp;B26&amp;"         חזרה לטבלה "</f>
        <v xml:space="preserve">מספר אסמכתא 0         חזרה לטבלה </v>
      </c>
      <c r="O524" s="765" t="s">
        <v>159</v>
      </c>
      <c r="P524" s="765" t="s">
        <v>34</v>
      </c>
      <c r="Q524" s="767" t="s">
        <v>18</v>
      </c>
      <c r="S524" s="315">
        <v>24</v>
      </c>
      <c r="T524" s="790" t="str">
        <f>+"מספר אסמכתא "&amp;B26&amp;"         חזרה לטבלה "</f>
        <v xml:space="preserve">מספר אסמכתא 0         חזרה לטבלה </v>
      </c>
      <c r="U524" s="765" t="s">
        <v>159</v>
      </c>
      <c r="V524" s="765" t="s">
        <v>34</v>
      </c>
      <c r="W524" s="767" t="s">
        <v>18</v>
      </c>
      <c r="Y524" s="315">
        <v>24</v>
      </c>
      <c r="Z524" s="790" t="str">
        <f>+"מספר אסמכתא "&amp;B26&amp;"         חזרה לטבלה "</f>
        <v xml:space="preserve">מספר אסמכתא 0         חזרה לטבלה </v>
      </c>
      <c r="AA524" s="765" t="s">
        <v>159</v>
      </c>
      <c r="AB524" s="765" t="s">
        <v>34</v>
      </c>
      <c r="AC524" s="767" t="s">
        <v>18</v>
      </c>
    </row>
    <row r="525" spans="1:29" s="17" customFormat="1" ht="25.5" x14ac:dyDescent="0.2">
      <c r="A525" s="318" t="s">
        <v>7</v>
      </c>
      <c r="B525" s="791"/>
      <c r="C525" s="766"/>
      <c r="D525" s="766"/>
      <c r="E525" s="319"/>
      <c r="M525" s="318" t="s">
        <v>23</v>
      </c>
      <c r="N525" s="791"/>
      <c r="O525" s="766"/>
      <c r="P525" s="766"/>
      <c r="Q525" s="792"/>
      <c r="S525" s="318" t="s">
        <v>23</v>
      </c>
      <c r="T525" s="791"/>
      <c r="U525" s="766"/>
      <c r="V525" s="766"/>
      <c r="W525" s="792"/>
      <c r="Y525" s="318" t="s">
        <v>23</v>
      </c>
      <c r="Z525" s="791"/>
      <c r="AA525" s="766"/>
      <c r="AB525" s="766"/>
      <c r="AC525" s="792"/>
    </row>
    <row r="526" spans="1:29" s="17" customFormat="1" x14ac:dyDescent="0.2">
      <c r="A526" s="320">
        <v>1</v>
      </c>
      <c r="B526" s="527"/>
      <c r="C526" s="322"/>
      <c r="D526" s="322"/>
      <c r="E526" s="323"/>
      <c r="M526" s="320">
        <v>12</v>
      </c>
      <c r="N526" s="321"/>
      <c r="O526" s="322"/>
      <c r="P526" s="322"/>
      <c r="Q526" s="323"/>
      <c r="S526" s="320">
        <v>23</v>
      </c>
      <c r="T526" s="321"/>
      <c r="U526" s="322"/>
      <c r="V526" s="322"/>
      <c r="W526" s="323"/>
      <c r="Y526" s="320">
        <v>34</v>
      </c>
      <c r="Z526" s="321"/>
      <c r="AA526" s="322"/>
      <c r="AB526" s="322"/>
      <c r="AC526" s="323"/>
    </row>
    <row r="527" spans="1:29" s="17" customFormat="1" x14ac:dyDescent="0.2">
      <c r="A527" s="320">
        <v>2</v>
      </c>
      <c r="B527" s="527"/>
      <c r="C527" s="322"/>
      <c r="D527" s="322"/>
      <c r="E527" s="323"/>
      <c r="M527" s="320">
        <v>13</v>
      </c>
      <c r="N527" s="321"/>
      <c r="O527" s="322"/>
      <c r="P527" s="322"/>
      <c r="Q527" s="323"/>
      <c r="S527" s="320">
        <v>24</v>
      </c>
      <c r="T527" s="321"/>
      <c r="U527" s="322"/>
      <c r="V527" s="322"/>
      <c r="W527" s="323"/>
      <c r="Y527" s="320">
        <v>35</v>
      </c>
      <c r="Z527" s="321"/>
      <c r="AA527" s="322"/>
      <c r="AB527" s="322"/>
      <c r="AC527" s="323"/>
    </row>
    <row r="528" spans="1:29" s="17" customFormat="1" x14ac:dyDescent="0.2">
      <c r="A528" s="320">
        <v>3</v>
      </c>
      <c r="B528" s="527"/>
      <c r="C528" s="322"/>
      <c r="D528" s="322"/>
      <c r="E528" s="323"/>
      <c r="M528" s="320">
        <v>14</v>
      </c>
      <c r="N528" s="321"/>
      <c r="O528" s="322"/>
      <c r="P528" s="322"/>
      <c r="Q528" s="323"/>
      <c r="S528" s="320">
        <v>25</v>
      </c>
      <c r="T528" s="321"/>
      <c r="U528" s="322"/>
      <c r="V528" s="322"/>
      <c r="W528" s="323"/>
      <c r="Y528" s="320">
        <v>36</v>
      </c>
      <c r="Z528" s="321"/>
      <c r="AA528" s="322"/>
      <c r="AB528" s="322"/>
      <c r="AC528" s="323"/>
    </row>
    <row r="529" spans="1:29" s="17" customFormat="1" x14ac:dyDescent="0.2">
      <c r="A529" s="320">
        <v>4</v>
      </c>
      <c r="B529" s="527"/>
      <c r="C529" s="322"/>
      <c r="D529" s="322"/>
      <c r="E529" s="323"/>
      <c r="M529" s="320">
        <v>15</v>
      </c>
      <c r="N529" s="321"/>
      <c r="O529" s="322"/>
      <c r="P529" s="322"/>
      <c r="Q529" s="323"/>
      <c r="S529" s="320">
        <v>26</v>
      </c>
      <c r="T529" s="321"/>
      <c r="U529" s="322"/>
      <c r="V529" s="322"/>
      <c r="W529" s="323"/>
      <c r="Y529" s="320">
        <v>37</v>
      </c>
      <c r="Z529" s="321"/>
      <c r="AA529" s="322"/>
      <c r="AB529" s="322"/>
      <c r="AC529" s="323"/>
    </row>
    <row r="530" spans="1:29" s="17" customFormat="1" x14ac:dyDescent="0.2">
      <c r="A530" s="320">
        <v>5</v>
      </c>
      <c r="B530" s="527"/>
      <c r="C530" s="322"/>
      <c r="D530" s="322"/>
      <c r="E530" s="323"/>
      <c r="M530" s="320">
        <v>16</v>
      </c>
      <c r="N530" s="321"/>
      <c r="O530" s="322"/>
      <c r="P530" s="322"/>
      <c r="Q530" s="323"/>
      <c r="S530" s="320">
        <v>27</v>
      </c>
      <c r="T530" s="321"/>
      <c r="U530" s="322"/>
      <c r="V530" s="322"/>
      <c r="W530" s="323"/>
      <c r="Y530" s="320">
        <v>38</v>
      </c>
      <c r="Z530" s="321"/>
      <c r="AA530" s="322"/>
      <c r="AB530" s="322"/>
      <c r="AC530" s="323"/>
    </row>
    <row r="531" spans="1:29" s="17" customFormat="1" x14ac:dyDescent="0.2">
      <c r="A531" s="320">
        <v>6</v>
      </c>
      <c r="B531" s="527"/>
      <c r="C531" s="322"/>
      <c r="D531" s="322"/>
      <c r="E531" s="323"/>
      <c r="M531" s="320">
        <v>17</v>
      </c>
      <c r="N531" s="321"/>
      <c r="O531" s="322"/>
      <c r="P531" s="322"/>
      <c r="Q531" s="323"/>
      <c r="S531" s="320">
        <v>28</v>
      </c>
      <c r="T531" s="321"/>
      <c r="U531" s="322"/>
      <c r="V531" s="322"/>
      <c r="W531" s="323"/>
      <c r="Y531" s="320">
        <v>39</v>
      </c>
      <c r="Z531" s="321"/>
      <c r="AA531" s="322"/>
      <c r="AB531" s="322"/>
      <c r="AC531" s="323"/>
    </row>
    <row r="532" spans="1:29" s="17" customFormat="1" x14ac:dyDescent="0.2">
      <c r="A532" s="320">
        <v>7</v>
      </c>
      <c r="B532" s="527"/>
      <c r="C532" s="322"/>
      <c r="D532" s="322"/>
      <c r="E532" s="323"/>
      <c r="M532" s="320">
        <v>18</v>
      </c>
      <c r="N532" s="321"/>
      <c r="O532" s="322"/>
      <c r="P532" s="322"/>
      <c r="Q532" s="323"/>
      <c r="S532" s="320">
        <v>29</v>
      </c>
      <c r="T532" s="321"/>
      <c r="U532" s="322"/>
      <c r="V532" s="322"/>
      <c r="W532" s="323"/>
      <c r="Y532" s="320">
        <v>40</v>
      </c>
      <c r="Z532" s="321"/>
      <c r="AA532" s="322"/>
      <c r="AB532" s="322"/>
      <c r="AC532" s="323"/>
    </row>
    <row r="533" spans="1:29" s="17" customFormat="1" x14ac:dyDescent="0.2">
      <c r="A533" s="320">
        <v>8</v>
      </c>
      <c r="B533" s="527"/>
      <c r="C533" s="322"/>
      <c r="D533" s="322"/>
      <c r="E533" s="323"/>
      <c r="M533" s="320">
        <v>19</v>
      </c>
      <c r="N533" s="321"/>
      <c r="O533" s="322"/>
      <c r="P533" s="322"/>
      <c r="Q533" s="323"/>
      <c r="S533" s="320">
        <v>30</v>
      </c>
      <c r="T533" s="321"/>
      <c r="U533" s="322"/>
      <c r="V533" s="322"/>
      <c r="W533" s="323"/>
      <c r="Y533" s="320">
        <v>41</v>
      </c>
      <c r="Z533" s="321"/>
      <c r="AA533" s="322"/>
      <c r="AB533" s="322"/>
      <c r="AC533" s="323"/>
    </row>
    <row r="534" spans="1:29" s="17" customFormat="1" x14ac:dyDescent="0.2">
      <c r="A534" s="320">
        <v>9</v>
      </c>
      <c r="B534" s="527"/>
      <c r="C534" s="322"/>
      <c r="D534" s="322"/>
      <c r="E534" s="323"/>
      <c r="M534" s="320">
        <v>20</v>
      </c>
      <c r="N534" s="321"/>
      <c r="O534" s="322"/>
      <c r="P534" s="322"/>
      <c r="Q534" s="323"/>
      <c r="S534" s="320">
        <v>31</v>
      </c>
      <c r="T534" s="321"/>
      <c r="U534" s="322"/>
      <c r="V534" s="322"/>
      <c r="W534" s="323"/>
      <c r="Y534" s="320">
        <v>42</v>
      </c>
      <c r="Z534" s="321"/>
      <c r="AA534" s="322"/>
      <c r="AB534" s="322"/>
      <c r="AC534" s="323"/>
    </row>
    <row r="535" spans="1:29" s="17" customFormat="1" x14ac:dyDescent="0.2">
      <c r="A535" s="320">
        <v>10</v>
      </c>
      <c r="B535" s="527"/>
      <c r="C535" s="322"/>
      <c r="D535" s="322"/>
      <c r="E535" s="323"/>
      <c r="M535" s="320">
        <v>21</v>
      </c>
      <c r="N535" s="321"/>
      <c r="O535" s="322"/>
      <c r="P535" s="322"/>
      <c r="Q535" s="323"/>
      <c r="S535" s="320">
        <v>32</v>
      </c>
      <c r="T535" s="321"/>
      <c r="U535" s="322"/>
      <c r="V535" s="322"/>
      <c r="W535" s="323"/>
      <c r="Y535" s="320">
        <v>43</v>
      </c>
      <c r="Z535" s="321"/>
      <c r="AA535" s="322"/>
      <c r="AB535" s="322"/>
      <c r="AC535" s="323"/>
    </row>
    <row r="536" spans="1:29" s="17" customFormat="1" ht="13.5" thickBot="1" x14ac:dyDescent="0.25">
      <c r="A536" s="320">
        <v>11</v>
      </c>
      <c r="B536" s="527"/>
      <c r="C536" s="322"/>
      <c r="D536" s="322"/>
      <c r="E536" s="323"/>
      <c r="M536" s="320">
        <v>22</v>
      </c>
      <c r="N536" s="321"/>
      <c r="O536" s="322"/>
      <c r="P536" s="322"/>
      <c r="Q536" s="323"/>
      <c r="S536" s="320">
        <v>33</v>
      </c>
      <c r="T536" s="321"/>
      <c r="U536" s="322"/>
      <c r="V536" s="322"/>
      <c r="W536" s="323"/>
      <c r="Y536" s="324"/>
      <c r="Z536" s="325" t="s">
        <v>3</v>
      </c>
      <c r="AA536" s="326"/>
      <c r="AB536" s="326"/>
      <c r="AC536" s="327">
        <f>SUM(E526:E536)+SUM(Q526:Q536)+SUM(AC526:AC535)+SUM(W526:W536)</f>
        <v>0</v>
      </c>
    </row>
    <row r="537" spans="1:29" s="17" customFormat="1" x14ac:dyDescent="0.2">
      <c r="B537" s="528"/>
      <c r="C537" s="329"/>
      <c r="D537" s="329"/>
      <c r="E537" s="297"/>
      <c r="N537" s="328"/>
      <c r="O537" s="329"/>
      <c r="P537" s="329"/>
      <c r="Q537" s="297"/>
      <c r="T537" s="328"/>
      <c r="U537" s="329"/>
      <c r="V537" s="329"/>
      <c r="W537" s="297"/>
      <c r="Z537" s="328"/>
      <c r="AA537" s="329"/>
      <c r="AB537" s="329"/>
    </row>
    <row r="538" spans="1:29" s="17" customFormat="1" x14ac:dyDescent="0.2">
      <c r="B538" s="528"/>
      <c r="C538" s="329"/>
      <c r="D538" s="329"/>
      <c r="E538" s="297"/>
      <c r="N538" s="328"/>
      <c r="O538" s="329"/>
      <c r="P538" s="329"/>
      <c r="Q538" s="297"/>
      <c r="T538" s="328"/>
      <c r="U538" s="329"/>
      <c r="V538" s="329"/>
      <c r="W538" s="297"/>
      <c r="Z538" s="328"/>
      <c r="AA538" s="329"/>
      <c r="AB538" s="329"/>
      <c r="AC538" s="297"/>
    </row>
    <row r="539" spans="1:29" s="17" customFormat="1" x14ac:dyDescent="0.2">
      <c r="B539" s="528"/>
      <c r="C539" s="329"/>
      <c r="D539" s="329"/>
      <c r="E539" s="297"/>
      <c r="N539" s="328"/>
      <c r="O539" s="329"/>
      <c r="P539" s="329"/>
      <c r="Q539" s="297"/>
      <c r="T539" s="328"/>
      <c r="U539" s="329"/>
      <c r="V539" s="329"/>
      <c r="W539" s="297"/>
      <c r="Z539" s="328"/>
      <c r="AA539" s="329"/>
      <c r="AB539" s="329"/>
      <c r="AC539" s="297"/>
    </row>
    <row r="540" spans="1:29" s="17" customFormat="1" x14ac:dyDescent="0.2">
      <c r="B540" s="528"/>
      <c r="C540" s="329"/>
      <c r="D540" s="329"/>
      <c r="E540" s="297"/>
      <c r="N540" s="328"/>
      <c r="O540" s="329"/>
      <c r="P540" s="329"/>
      <c r="Q540" s="297"/>
      <c r="T540" s="328"/>
      <c r="U540" s="329"/>
      <c r="V540" s="329"/>
      <c r="W540" s="297"/>
      <c r="Z540" s="328"/>
      <c r="AA540" s="329"/>
      <c r="AB540" s="329"/>
      <c r="AC540" s="297"/>
    </row>
    <row r="541" spans="1:29" s="17" customFormat="1" x14ac:dyDescent="0.2">
      <c r="B541" s="528"/>
      <c r="C541" s="329"/>
      <c r="D541" s="329"/>
      <c r="E541" s="297"/>
      <c r="N541" s="328"/>
      <c r="O541" s="329"/>
      <c r="P541" s="329"/>
      <c r="Q541" s="297"/>
      <c r="T541" s="328"/>
      <c r="U541" s="329"/>
      <c r="V541" s="329"/>
      <c r="W541" s="297"/>
      <c r="Z541" s="328"/>
      <c r="AA541" s="329"/>
      <c r="AB541" s="329"/>
      <c r="AC541" s="297"/>
    </row>
    <row r="542" spans="1:29" s="17" customFormat="1" x14ac:dyDescent="0.2">
      <c r="B542" s="528"/>
      <c r="C542" s="329"/>
      <c r="D542" s="329"/>
      <c r="E542" s="297"/>
      <c r="N542" s="328"/>
      <c r="O542" s="329"/>
      <c r="P542" s="329"/>
      <c r="Q542" s="297"/>
      <c r="T542" s="328"/>
      <c r="U542" s="329"/>
      <c r="V542" s="329"/>
      <c r="W542" s="297"/>
      <c r="Z542" s="328"/>
      <c r="AA542" s="329"/>
      <c r="AB542" s="329"/>
      <c r="AC542" s="297"/>
    </row>
    <row r="543" spans="1:29" s="17" customFormat="1" ht="13.5" thickBot="1" x14ac:dyDescent="0.25">
      <c r="B543" s="528"/>
      <c r="C543" s="329"/>
      <c r="D543" s="329"/>
      <c r="E543" s="297"/>
      <c r="N543" s="328"/>
      <c r="O543" s="329"/>
      <c r="P543" s="329"/>
      <c r="Q543" s="297"/>
      <c r="T543" s="328"/>
      <c r="U543" s="329"/>
      <c r="V543" s="329"/>
      <c r="W543" s="297"/>
      <c r="Z543" s="328"/>
      <c r="AA543" s="329"/>
      <c r="AB543" s="329"/>
      <c r="AC543" s="297"/>
    </row>
    <row r="544" spans="1:29" s="17" customFormat="1" ht="12.75" customHeight="1" x14ac:dyDescent="0.2">
      <c r="A544" s="315">
        <v>25</v>
      </c>
      <c r="B544" s="790" t="str">
        <f>+"מספר אסמכתא "&amp;B27&amp;"         חזרה לטבלה "</f>
        <v xml:space="preserve">מספר אסמכתא 0         חזרה לטבלה </v>
      </c>
      <c r="C544" s="765" t="s">
        <v>159</v>
      </c>
      <c r="D544" s="765" t="s">
        <v>34</v>
      </c>
      <c r="E544" s="317" t="s">
        <v>18</v>
      </c>
      <c r="M544" s="315">
        <v>25</v>
      </c>
      <c r="N544" s="790" t="str">
        <f>+"מספר אסמכתא "&amp;B27&amp;"         חזרה לטבלה "</f>
        <v xml:space="preserve">מספר אסמכתא 0         חזרה לטבלה </v>
      </c>
      <c r="O544" s="765" t="s">
        <v>159</v>
      </c>
      <c r="P544" s="765" t="s">
        <v>34</v>
      </c>
      <c r="Q544" s="767" t="s">
        <v>18</v>
      </c>
      <c r="S544" s="315">
        <v>25</v>
      </c>
      <c r="T544" s="790" t="str">
        <f>+"מספר אסמכתא "&amp;B27&amp;"         חזרה לטבלה "</f>
        <v xml:space="preserve">מספר אסמכתא 0         חזרה לטבלה </v>
      </c>
      <c r="U544" s="765" t="s">
        <v>159</v>
      </c>
      <c r="V544" s="765" t="s">
        <v>34</v>
      </c>
      <c r="W544" s="767" t="s">
        <v>18</v>
      </c>
      <c r="Y544" s="315">
        <v>25</v>
      </c>
      <c r="Z544" s="790" t="str">
        <f>+"מספר אסמכתא "&amp;B27&amp;"         חזרה לטבלה "</f>
        <v xml:space="preserve">מספר אסמכתא 0         חזרה לטבלה </v>
      </c>
      <c r="AA544" s="765" t="s">
        <v>159</v>
      </c>
      <c r="AB544" s="765" t="s">
        <v>34</v>
      </c>
      <c r="AC544" s="767" t="s">
        <v>18</v>
      </c>
    </row>
    <row r="545" spans="1:29" s="17" customFormat="1" ht="25.5" x14ac:dyDescent="0.2">
      <c r="A545" s="318" t="s">
        <v>7</v>
      </c>
      <c r="B545" s="791"/>
      <c r="C545" s="766"/>
      <c r="D545" s="766"/>
      <c r="E545" s="319"/>
      <c r="M545" s="318" t="s">
        <v>23</v>
      </c>
      <c r="N545" s="791"/>
      <c r="O545" s="766"/>
      <c r="P545" s="766"/>
      <c r="Q545" s="792"/>
      <c r="S545" s="318" t="s">
        <v>23</v>
      </c>
      <c r="T545" s="791"/>
      <c r="U545" s="766"/>
      <c r="V545" s="766"/>
      <c r="W545" s="792"/>
      <c r="Y545" s="318" t="s">
        <v>23</v>
      </c>
      <c r="Z545" s="791"/>
      <c r="AA545" s="766"/>
      <c r="AB545" s="766"/>
      <c r="AC545" s="792"/>
    </row>
    <row r="546" spans="1:29" s="17" customFormat="1" x14ac:dyDescent="0.2">
      <c r="A546" s="320">
        <v>1</v>
      </c>
      <c r="B546" s="527"/>
      <c r="C546" s="322"/>
      <c r="D546" s="322"/>
      <c r="E546" s="323"/>
      <c r="M546" s="320">
        <v>12</v>
      </c>
      <c r="N546" s="321"/>
      <c r="O546" s="322"/>
      <c r="P546" s="322"/>
      <c r="Q546" s="323"/>
      <c r="S546" s="320">
        <v>23</v>
      </c>
      <c r="T546" s="321"/>
      <c r="U546" s="322"/>
      <c r="V546" s="322"/>
      <c r="W546" s="323"/>
      <c r="Y546" s="320">
        <v>34</v>
      </c>
      <c r="Z546" s="321"/>
      <c r="AA546" s="322"/>
      <c r="AB546" s="322"/>
      <c r="AC546" s="323"/>
    </row>
    <row r="547" spans="1:29" s="17" customFormat="1" x14ac:dyDescent="0.2">
      <c r="A547" s="320">
        <v>2</v>
      </c>
      <c r="B547" s="527"/>
      <c r="C547" s="322"/>
      <c r="D547" s="322"/>
      <c r="E547" s="323"/>
      <c r="M547" s="320">
        <v>13</v>
      </c>
      <c r="N547" s="321"/>
      <c r="O547" s="322"/>
      <c r="P547" s="322"/>
      <c r="Q547" s="323"/>
      <c r="S547" s="320">
        <v>24</v>
      </c>
      <c r="T547" s="321"/>
      <c r="U547" s="322"/>
      <c r="V547" s="322"/>
      <c r="W547" s="323"/>
      <c r="Y547" s="320">
        <v>35</v>
      </c>
      <c r="Z547" s="321"/>
      <c r="AA547" s="322"/>
      <c r="AB547" s="322"/>
      <c r="AC547" s="323"/>
    </row>
    <row r="548" spans="1:29" s="17" customFormat="1" x14ac:dyDescent="0.2">
      <c r="A548" s="320">
        <v>3</v>
      </c>
      <c r="B548" s="527"/>
      <c r="C548" s="322"/>
      <c r="D548" s="322"/>
      <c r="E548" s="323"/>
      <c r="M548" s="320">
        <v>14</v>
      </c>
      <c r="N548" s="321"/>
      <c r="O548" s="322"/>
      <c r="P548" s="322"/>
      <c r="Q548" s="323"/>
      <c r="S548" s="320">
        <v>25</v>
      </c>
      <c r="T548" s="321"/>
      <c r="U548" s="322"/>
      <c r="V548" s="322"/>
      <c r="W548" s="323"/>
      <c r="Y548" s="320">
        <v>36</v>
      </c>
      <c r="Z548" s="321"/>
      <c r="AA548" s="322"/>
      <c r="AB548" s="322"/>
      <c r="AC548" s="323"/>
    </row>
    <row r="549" spans="1:29" s="17" customFormat="1" x14ac:dyDescent="0.2">
      <c r="A549" s="320">
        <v>4</v>
      </c>
      <c r="B549" s="527"/>
      <c r="C549" s="322"/>
      <c r="D549" s="322"/>
      <c r="E549" s="323"/>
      <c r="M549" s="320">
        <v>15</v>
      </c>
      <c r="N549" s="321"/>
      <c r="O549" s="322"/>
      <c r="P549" s="322"/>
      <c r="Q549" s="323"/>
      <c r="S549" s="320">
        <v>26</v>
      </c>
      <c r="T549" s="321"/>
      <c r="U549" s="322"/>
      <c r="V549" s="322"/>
      <c r="W549" s="323"/>
      <c r="Y549" s="320">
        <v>37</v>
      </c>
      <c r="Z549" s="321"/>
      <c r="AA549" s="322"/>
      <c r="AB549" s="322"/>
      <c r="AC549" s="323"/>
    </row>
    <row r="550" spans="1:29" s="17" customFormat="1" x14ac:dyDescent="0.2">
      <c r="A550" s="320">
        <v>5</v>
      </c>
      <c r="B550" s="527"/>
      <c r="C550" s="322"/>
      <c r="D550" s="322"/>
      <c r="E550" s="323"/>
      <c r="M550" s="320">
        <v>16</v>
      </c>
      <c r="N550" s="321"/>
      <c r="O550" s="322"/>
      <c r="P550" s="322"/>
      <c r="Q550" s="323"/>
      <c r="S550" s="320">
        <v>27</v>
      </c>
      <c r="T550" s="321"/>
      <c r="U550" s="322"/>
      <c r="V550" s="322"/>
      <c r="W550" s="323"/>
      <c r="Y550" s="320">
        <v>38</v>
      </c>
      <c r="Z550" s="321"/>
      <c r="AA550" s="322"/>
      <c r="AB550" s="322"/>
      <c r="AC550" s="323"/>
    </row>
    <row r="551" spans="1:29" s="17" customFormat="1" x14ac:dyDescent="0.2">
      <c r="A551" s="320">
        <v>6</v>
      </c>
      <c r="B551" s="527"/>
      <c r="C551" s="322"/>
      <c r="D551" s="322"/>
      <c r="E551" s="323"/>
      <c r="M551" s="320">
        <v>17</v>
      </c>
      <c r="N551" s="321"/>
      <c r="O551" s="322"/>
      <c r="P551" s="322"/>
      <c r="Q551" s="323"/>
      <c r="S551" s="320">
        <v>28</v>
      </c>
      <c r="T551" s="321"/>
      <c r="U551" s="322"/>
      <c r="V551" s="322"/>
      <c r="W551" s="323"/>
      <c r="Y551" s="320">
        <v>39</v>
      </c>
      <c r="Z551" s="321"/>
      <c r="AA551" s="322"/>
      <c r="AB551" s="322"/>
      <c r="AC551" s="323"/>
    </row>
    <row r="552" spans="1:29" s="17" customFormat="1" x14ac:dyDescent="0.2">
      <c r="A552" s="320">
        <v>7</v>
      </c>
      <c r="B552" s="527"/>
      <c r="C552" s="322"/>
      <c r="D552" s="322"/>
      <c r="E552" s="323"/>
      <c r="M552" s="320">
        <v>18</v>
      </c>
      <c r="N552" s="321"/>
      <c r="O552" s="322"/>
      <c r="P552" s="322"/>
      <c r="Q552" s="323"/>
      <c r="S552" s="320">
        <v>29</v>
      </c>
      <c r="T552" s="321"/>
      <c r="U552" s="322"/>
      <c r="V552" s="322"/>
      <c r="W552" s="323"/>
      <c r="Y552" s="320">
        <v>40</v>
      </c>
      <c r="Z552" s="321"/>
      <c r="AA552" s="322"/>
      <c r="AB552" s="322"/>
      <c r="AC552" s="323"/>
    </row>
    <row r="553" spans="1:29" s="17" customFormat="1" x14ac:dyDescent="0.2">
      <c r="A553" s="320">
        <v>8</v>
      </c>
      <c r="B553" s="527"/>
      <c r="C553" s="322"/>
      <c r="D553" s="322"/>
      <c r="E553" s="323"/>
      <c r="M553" s="320">
        <v>19</v>
      </c>
      <c r="N553" s="321"/>
      <c r="O553" s="322"/>
      <c r="P553" s="322"/>
      <c r="Q553" s="323"/>
      <c r="S553" s="320">
        <v>30</v>
      </c>
      <c r="T553" s="321"/>
      <c r="U553" s="322"/>
      <c r="V553" s="322"/>
      <c r="W553" s="323"/>
      <c r="Y553" s="320">
        <v>41</v>
      </c>
      <c r="Z553" s="321"/>
      <c r="AA553" s="322"/>
      <c r="AB553" s="322"/>
      <c r="AC553" s="323"/>
    </row>
    <row r="554" spans="1:29" s="17" customFormat="1" x14ac:dyDescent="0.2">
      <c r="A554" s="320">
        <v>9</v>
      </c>
      <c r="B554" s="527"/>
      <c r="C554" s="322"/>
      <c r="D554" s="322"/>
      <c r="E554" s="323"/>
      <c r="M554" s="320">
        <v>20</v>
      </c>
      <c r="N554" s="321"/>
      <c r="O554" s="322"/>
      <c r="P554" s="322"/>
      <c r="Q554" s="323"/>
      <c r="S554" s="320">
        <v>31</v>
      </c>
      <c r="T554" s="321"/>
      <c r="U554" s="322"/>
      <c r="V554" s="322"/>
      <c r="W554" s="323"/>
      <c r="Y554" s="320">
        <v>42</v>
      </c>
      <c r="Z554" s="321"/>
      <c r="AA554" s="322"/>
      <c r="AB554" s="322"/>
      <c r="AC554" s="323"/>
    </row>
    <row r="555" spans="1:29" s="17" customFormat="1" x14ac:dyDescent="0.2">
      <c r="A555" s="320">
        <v>10</v>
      </c>
      <c r="B555" s="527"/>
      <c r="C555" s="322"/>
      <c r="D555" s="322"/>
      <c r="E555" s="323"/>
      <c r="M555" s="320">
        <v>21</v>
      </c>
      <c r="N555" s="321"/>
      <c r="O555" s="322"/>
      <c r="P555" s="322"/>
      <c r="Q555" s="323"/>
      <c r="S555" s="320">
        <v>32</v>
      </c>
      <c r="T555" s="321"/>
      <c r="U555" s="322"/>
      <c r="V555" s="322"/>
      <c r="W555" s="323"/>
      <c r="Y555" s="320">
        <v>43</v>
      </c>
      <c r="Z555" s="321"/>
      <c r="AA555" s="322"/>
      <c r="AB555" s="322"/>
      <c r="AC555" s="323"/>
    </row>
    <row r="556" spans="1:29" s="17" customFormat="1" ht="13.5" thickBot="1" x14ac:dyDescent="0.25">
      <c r="A556" s="320">
        <v>11</v>
      </c>
      <c r="B556" s="527"/>
      <c r="C556" s="322"/>
      <c r="D556" s="322"/>
      <c r="E556" s="323"/>
      <c r="M556" s="320">
        <v>22</v>
      </c>
      <c r="N556" s="321"/>
      <c r="O556" s="322"/>
      <c r="P556" s="322"/>
      <c r="Q556" s="323"/>
      <c r="S556" s="320">
        <v>33</v>
      </c>
      <c r="T556" s="321"/>
      <c r="U556" s="322"/>
      <c r="V556" s="322"/>
      <c r="W556" s="323"/>
      <c r="Y556" s="324"/>
      <c r="Z556" s="325" t="s">
        <v>3</v>
      </c>
      <c r="AA556" s="326"/>
      <c r="AB556" s="326"/>
      <c r="AC556" s="327">
        <f>SUM(E546:E556)+SUM(Q546:Q556)+SUM(AC546:AC555)+SUM(W546:W556)</f>
        <v>0</v>
      </c>
    </row>
    <row r="557" spans="1:29" s="17" customFormat="1" x14ac:dyDescent="0.2">
      <c r="B557" s="528"/>
      <c r="C557" s="329"/>
      <c r="D557" s="329"/>
      <c r="E557" s="297"/>
      <c r="N557" s="328"/>
      <c r="O557" s="329"/>
      <c r="P557" s="329"/>
      <c r="Q557" s="297"/>
      <c r="T557" s="328"/>
      <c r="U557" s="329"/>
      <c r="V557" s="329"/>
      <c r="W557" s="297"/>
      <c r="Z557" s="328"/>
      <c r="AA557" s="329"/>
      <c r="AB557" s="329"/>
      <c r="AC557" s="297"/>
    </row>
    <row r="558" spans="1:29" s="17" customFormat="1" x14ac:dyDescent="0.2">
      <c r="B558" s="528"/>
      <c r="C558" s="329"/>
      <c r="D558" s="329"/>
      <c r="E558" s="297"/>
      <c r="N558" s="328"/>
      <c r="O558" s="329"/>
      <c r="P558" s="329"/>
      <c r="Q558" s="297"/>
      <c r="T558" s="328"/>
      <c r="U558" s="329"/>
      <c r="V558" s="329"/>
      <c r="W558" s="297"/>
      <c r="Z558" s="328"/>
      <c r="AA558" s="329"/>
      <c r="AB558" s="329"/>
      <c r="AC558" s="297"/>
    </row>
    <row r="559" spans="1:29" s="17" customFormat="1" x14ac:dyDescent="0.2">
      <c r="B559" s="528"/>
      <c r="C559" s="329"/>
      <c r="D559" s="329"/>
      <c r="E559" s="297"/>
      <c r="N559" s="328"/>
      <c r="O559" s="329"/>
      <c r="P559" s="329"/>
      <c r="Q559" s="297"/>
      <c r="T559" s="328"/>
      <c r="U559" s="329"/>
      <c r="V559" s="329"/>
      <c r="W559" s="297"/>
      <c r="Z559" s="328"/>
      <c r="AA559" s="329"/>
      <c r="AB559" s="329"/>
      <c r="AC559" s="297"/>
    </row>
    <row r="560" spans="1:29" s="17" customFormat="1" x14ac:dyDescent="0.2">
      <c r="B560" s="528"/>
      <c r="C560" s="329"/>
      <c r="D560" s="329"/>
      <c r="E560" s="297"/>
      <c r="N560" s="328"/>
      <c r="O560" s="329"/>
      <c r="P560" s="329"/>
      <c r="Q560" s="297"/>
      <c r="T560" s="328"/>
      <c r="U560" s="329"/>
      <c r="V560" s="329"/>
      <c r="W560" s="297"/>
      <c r="Z560" s="328"/>
      <c r="AA560" s="329"/>
      <c r="AB560" s="329"/>
      <c r="AC560" s="297"/>
    </row>
    <row r="561" spans="1:29" s="17" customFormat="1" x14ac:dyDescent="0.2">
      <c r="B561" s="528"/>
      <c r="C561" s="329"/>
      <c r="D561" s="329"/>
      <c r="E561" s="297"/>
      <c r="N561" s="328"/>
      <c r="O561" s="329"/>
      <c r="P561" s="329"/>
      <c r="Q561" s="297"/>
      <c r="T561" s="328"/>
      <c r="U561" s="329"/>
      <c r="V561" s="329"/>
      <c r="W561" s="297"/>
      <c r="Z561" s="328"/>
      <c r="AA561" s="329"/>
      <c r="AB561" s="329"/>
      <c r="AC561" s="297"/>
    </row>
    <row r="562" spans="1:29" s="17" customFormat="1" x14ac:dyDescent="0.2">
      <c r="B562" s="528"/>
      <c r="C562" s="329"/>
      <c r="D562" s="329"/>
      <c r="E562" s="297"/>
      <c r="N562" s="328"/>
      <c r="O562" s="329"/>
      <c r="P562" s="329"/>
      <c r="Q562" s="297"/>
      <c r="T562" s="328"/>
      <c r="U562" s="329"/>
      <c r="V562" s="329"/>
      <c r="W562" s="297"/>
      <c r="Z562" s="328"/>
      <c r="AA562" s="329"/>
      <c r="AB562" s="329"/>
      <c r="AC562" s="297"/>
    </row>
    <row r="563" spans="1:29" s="17" customFormat="1" ht="13.5" thickBot="1" x14ac:dyDescent="0.25">
      <c r="B563" s="528"/>
      <c r="C563" s="329"/>
      <c r="D563" s="329"/>
      <c r="E563" s="297"/>
      <c r="N563" s="328"/>
      <c r="O563" s="329"/>
      <c r="P563" s="329"/>
      <c r="Q563" s="297"/>
      <c r="T563" s="328"/>
      <c r="U563" s="329"/>
      <c r="V563" s="329"/>
      <c r="W563" s="297"/>
      <c r="Z563" s="328"/>
      <c r="AA563" s="329"/>
      <c r="AB563" s="329"/>
      <c r="AC563" s="297"/>
    </row>
    <row r="564" spans="1:29" s="17" customFormat="1" ht="12.75" customHeight="1" x14ac:dyDescent="0.2">
      <c r="A564" s="315">
        <v>26</v>
      </c>
      <c r="B564" s="790" t="str">
        <f>+"מספר אסמכתא "&amp;B28&amp;"         חזרה לטבלה "</f>
        <v xml:space="preserve">מספר אסמכתא 0         חזרה לטבלה </v>
      </c>
      <c r="C564" s="765" t="s">
        <v>159</v>
      </c>
      <c r="D564" s="765" t="s">
        <v>34</v>
      </c>
      <c r="E564" s="317" t="s">
        <v>18</v>
      </c>
      <c r="M564" s="315">
        <v>26</v>
      </c>
      <c r="N564" s="790" t="str">
        <f>+"מספר אסמכתא "&amp;B28&amp;"         חזרה לטבלה "</f>
        <v xml:space="preserve">מספר אסמכתא 0         חזרה לטבלה </v>
      </c>
      <c r="O564" s="765" t="s">
        <v>159</v>
      </c>
      <c r="P564" s="765" t="s">
        <v>34</v>
      </c>
      <c r="Q564" s="767" t="s">
        <v>18</v>
      </c>
      <c r="S564" s="315">
        <v>26</v>
      </c>
      <c r="T564" s="790" t="str">
        <f>+"מספר אסמכתא "&amp;B28&amp;"         חזרה לטבלה "</f>
        <v xml:space="preserve">מספר אסמכתא 0         חזרה לטבלה </v>
      </c>
      <c r="U564" s="765" t="s">
        <v>159</v>
      </c>
      <c r="V564" s="765" t="s">
        <v>34</v>
      </c>
      <c r="W564" s="767" t="s">
        <v>18</v>
      </c>
      <c r="Y564" s="315">
        <v>26</v>
      </c>
      <c r="Z564" s="790" t="str">
        <f>+"מספר אסמכתא "&amp;B28&amp;"         חזרה לטבלה "</f>
        <v xml:space="preserve">מספר אסמכתא 0         חזרה לטבלה </v>
      </c>
      <c r="AA564" s="765" t="s">
        <v>159</v>
      </c>
      <c r="AB564" s="765" t="s">
        <v>34</v>
      </c>
      <c r="AC564" s="767" t="s">
        <v>18</v>
      </c>
    </row>
    <row r="565" spans="1:29" s="17" customFormat="1" ht="25.5" x14ac:dyDescent="0.2">
      <c r="A565" s="318" t="s">
        <v>7</v>
      </c>
      <c r="B565" s="791"/>
      <c r="C565" s="766"/>
      <c r="D565" s="766"/>
      <c r="E565" s="319"/>
      <c r="M565" s="318" t="s">
        <v>23</v>
      </c>
      <c r="N565" s="791"/>
      <c r="O565" s="766"/>
      <c r="P565" s="766"/>
      <c r="Q565" s="792"/>
      <c r="S565" s="318" t="s">
        <v>23</v>
      </c>
      <c r="T565" s="791"/>
      <c r="U565" s="766"/>
      <c r="V565" s="766"/>
      <c r="W565" s="792"/>
      <c r="Y565" s="318" t="s">
        <v>23</v>
      </c>
      <c r="Z565" s="791"/>
      <c r="AA565" s="766"/>
      <c r="AB565" s="766"/>
      <c r="AC565" s="792"/>
    </row>
    <row r="566" spans="1:29" s="17" customFormat="1" x14ac:dyDescent="0.2">
      <c r="A566" s="320">
        <v>1</v>
      </c>
      <c r="B566" s="527"/>
      <c r="C566" s="322"/>
      <c r="D566" s="322"/>
      <c r="E566" s="323"/>
      <c r="M566" s="320">
        <v>12</v>
      </c>
      <c r="N566" s="321"/>
      <c r="O566" s="322"/>
      <c r="P566" s="322"/>
      <c r="Q566" s="323"/>
      <c r="S566" s="320">
        <v>23</v>
      </c>
      <c r="T566" s="321"/>
      <c r="U566" s="322"/>
      <c r="V566" s="322"/>
      <c r="W566" s="323"/>
      <c r="Y566" s="320">
        <v>34</v>
      </c>
      <c r="Z566" s="321"/>
      <c r="AA566" s="322"/>
      <c r="AB566" s="322"/>
      <c r="AC566" s="323"/>
    </row>
    <row r="567" spans="1:29" s="17" customFormat="1" x14ac:dyDescent="0.2">
      <c r="A567" s="320">
        <v>2</v>
      </c>
      <c r="B567" s="527"/>
      <c r="C567" s="322"/>
      <c r="D567" s="322"/>
      <c r="E567" s="323"/>
      <c r="M567" s="320">
        <v>13</v>
      </c>
      <c r="N567" s="321"/>
      <c r="O567" s="322"/>
      <c r="P567" s="322"/>
      <c r="Q567" s="323"/>
      <c r="S567" s="320">
        <v>24</v>
      </c>
      <c r="T567" s="321"/>
      <c r="U567" s="322"/>
      <c r="V567" s="322"/>
      <c r="W567" s="323"/>
      <c r="Y567" s="320">
        <v>35</v>
      </c>
      <c r="Z567" s="321"/>
      <c r="AA567" s="322"/>
      <c r="AB567" s="322"/>
      <c r="AC567" s="323"/>
    </row>
    <row r="568" spans="1:29" s="17" customFormat="1" x14ac:dyDescent="0.2">
      <c r="A568" s="320">
        <v>3</v>
      </c>
      <c r="B568" s="527"/>
      <c r="C568" s="322"/>
      <c r="D568" s="322"/>
      <c r="E568" s="323"/>
      <c r="M568" s="320">
        <v>14</v>
      </c>
      <c r="N568" s="321"/>
      <c r="O568" s="322"/>
      <c r="P568" s="322"/>
      <c r="Q568" s="323"/>
      <c r="S568" s="320">
        <v>25</v>
      </c>
      <c r="T568" s="321"/>
      <c r="U568" s="322"/>
      <c r="V568" s="322"/>
      <c r="W568" s="323"/>
      <c r="Y568" s="320">
        <v>36</v>
      </c>
      <c r="Z568" s="321"/>
      <c r="AA568" s="322"/>
      <c r="AB568" s="322"/>
      <c r="AC568" s="323"/>
    </row>
    <row r="569" spans="1:29" s="17" customFormat="1" x14ac:dyDescent="0.2">
      <c r="A569" s="320">
        <v>4</v>
      </c>
      <c r="B569" s="527"/>
      <c r="C569" s="322"/>
      <c r="D569" s="322"/>
      <c r="E569" s="323"/>
      <c r="M569" s="320">
        <v>15</v>
      </c>
      <c r="N569" s="321"/>
      <c r="O569" s="322"/>
      <c r="P569" s="322"/>
      <c r="Q569" s="323"/>
      <c r="S569" s="320">
        <v>26</v>
      </c>
      <c r="T569" s="321"/>
      <c r="U569" s="322"/>
      <c r="V569" s="322"/>
      <c r="W569" s="323"/>
      <c r="Y569" s="320">
        <v>37</v>
      </c>
      <c r="Z569" s="321"/>
      <c r="AA569" s="322"/>
      <c r="AB569" s="322"/>
      <c r="AC569" s="323"/>
    </row>
    <row r="570" spans="1:29" s="17" customFormat="1" x14ac:dyDescent="0.2">
      <c r="A570" s="320">
        <v>5</v>
      </c>
      <c r="B570" s="527"/>
      <c r="C570" s="322"/>
      <c r="D570" s="322"/>
      <c r="E570" s="323"/>
      <c r="M570" s="320">
        <v>16</v>
      </c>
      <c r="N570" s="321"/>
      <c r="O570" s="322"/>
      <c r="P570" s="322"/>
      <c r="Q570" s="323"/>
      <c r="S570" s="320">
        <v>27</v>
      </c>
      <c r="T570" s="321"/>
      <c r="U570" s="322"/>
      <c r="V570" s="322"/>
      <c r="W570" s="323"/>
      <c r="Y570" s="320">
        <v>38</v>
      </c>
      <c r="Z570" s="321"/>
      <c r="AA570" s="322"/>
      <c r="AB570" s="322"/>
      <c r="AC570" s="323"/>
    </row>
    <row r="571" spans="1:29" s="17" customFormat="1" x14ac:dyDescent="0.2">
      <c r="A571" s="320">
        <v>6</v>
      </c>
      <c r="B571" s="527"/>
      <c r="C571" s="322"/>
      <c r="D571" s="322"/>
      <c r="E571" s="323"/>
      <c r="M571" s="320">
        <v>17</v>
      </c>
      <c r="N571" s="321"/>
      <c r="O571" s="322"/>
      <c r="P571" s="322"/>
      <c r="Q571" s="323"/>
      <c r="S571" s="320">
        <v>28</v>
      </c>
      <c r="T571" s="321"/>
      <c r="U571" s="322"/>
      <c r="V571" s="322"/>
      <c r="W571" s="323"/>
      <c r="Y571" s="320">
        <v>39</v>
      </c>
      <c r="Z571" s="321"/>
      <c r="AA571" s="322"/>
      <c r="AB571" s="322"/>
      <c r="AC571" s="323"/>
    </row>
    <row r="572" spans="1:29" s="17" customFormat="1" x14ac:dyDescent="0.2">
      <c r="A572" s="320">
        <v>7</v>
      </c>
      <c r="B572" s="527"/>
      <c r="C572" s="322"/>
      <c r="D572" s="322"/>
      <c r="E572" s="323"/>
      <c r="M572" s="320">
        <v>18</v>
      </c>
      <c r="N572" s="321"/>
      <c r="O572" s="322"/>
      <c r="P572" s="322"/>
      <c r="Q572" s="323"/>
      <c r="S572" s="320">
        <v>29</v>
      </c>
      <c r="T572" s="321"/>
      <c r="U572" s="322"/>
      <c r="V572" s="322"/>
      <c r="W572" s="323"/>
      <c r="Y572" s="320">
        <v>40</v>
      </c>
      <c r="Z572" s="321"/>
      <c r="AA572" s="322"/>
      <c r="AB572" s="322"/>
      <c r="AC572" s="323"/>
    </row>
    <row r="573" spans="1:29" s="17" customFormat="1" x14ac:dyDescent="0.2">
      <c r="A573" s="320">
        <v>8</v>
      </c>
      <c r="B573" s="527"/>
      <c r="C573" s="322"/>
      <c r="D573" s="322"/>
      <c r="E573" s="323"/>
      <c r="M573" s="320">
        <v>19</v>
      </c>
      <c r="N573" s="321"/>
      <c r="O573" s="322"/>
      <c r="P573" s="322"/>
      <c r="Q573" s="323"/>
      <c r="S573" s="320">
        <v>30</v>
      </c>
      <c r="T573" s="321"/>
      <c r="U573" s="322"/>
      <c r="V573" s="322"/>
      <c r="W573" s="323"/>
      <c r="Y573" s="320">
        <v>41</v>
      </c>
      <c r="Z573" s="321"/>
      <c r="AA573" s="322"/>
      <c r="AB573" s="322"/>
      <c r="AC573" s="323"/>
    </row>
    <row r="574" spans="1:29" s="17" customFormat="1" x14ac:dyDescent="0.2">
      <c r="A574" s="320">
        <v>9</v>
      </c>
      <c r="B574" s="527"/>
      <c r="C574" s="322"/>
      <c r="D574" s="322"/>
      <c r="E574" s="323"/>
      <c r="M574" s="320">
        <v>20</v>
      </c>
      <c r="N574" s="321"/>
      <c r="O574" s="322"/>
      <c r="P574" s="322"/>
      <c r="Q574" s="323"/>
      <c r="S574" s="320">
        <v>31</v>
      </c>
      <c r="T574" s="321"/>
      <c r="U574" s="322"/>
      <c r="V574" s="322"/>
      <c r="W574" s="323"/>
      <c r="Y574" s="320">
        <v>42</v>
      </c>
      <c r="Z574" s="321"/>
      <c r="AA574" s="322"/>
      <c r="AB574" s="322"/>
      <c r="AC574" s="323"/>
    </row>
    <row r="575" spans="1:29" s="17" customFormat="1" x14ac:dyDescent="0.2">
      <c r="A575" s="320">
        <v>10</v>
      </c>
      <c r="B575" s="527"/>
      <c r="C575" s="322"/>
      <c r="D575" s="322"/>
      <c r="E575" s="323"/>
      <c r="M575" s="320">
        <v>21</v>
      </c>
      <c r="N575" s="321"/>
      <c r="O575" s="322"/>
      <c r="P575" s="322"/>
      <c r="Q575" s="323"/>
      <c r="S575" s="320">
        <v>32</v>
      </c>
      <c r="T575" s="321"/>
      <c r="U575" s="322"/>
      <c r="V575" s="322"/>
      <c r="W575" s="323"/>
      <c r="Y575" s="320">
        <v>43</v>
      </c>
      <c r="Z575" s="321"/>
      <c r="AA575" s="322"/>
      <c r="AB575" s="322"/>
      <c r="AC575" s="323"/>
    </row>
    <row r="576" spans="1:29" s="17" customFormat="1" ht="13.5" thickBot="1" x14ac:dyDescent="0.25">
      <c r="A576" s="320">
        <v>11</v>
      </c>
      <c r="B576" s="527"/>
      <c r="C576" s="322"/>
      <c r="D576" s="322"/>
      <c r="E576" s="323"/>
      <c r="M576" s="320">
        <v>22</v>
      </c>
      <c r="N576" s="321"/>
      <c r="O576" s="322"/>
      <c r="P576" s="322"/>
      <c r="Q576" s="323"/>
      <c r="S576" s="320">
        <v>33</v>
      </c>
      <c r="T576" s="321"/>
      <c r="U576" s="322"/>
      <c r="V576" s="322"/>
      <c r="W576" s="323"/>
      <c r="Y576" s="324"/>
      <c r="Z576" s="325" t="s">
        <v>3</v>
      </c>
      <c r="AA576" s="326"/>
      <c r="AB576" s="326"/>
      <c r="AC576" s="327">
        <f>SUM(E566:E576)+SUM(Q566:Q576)+SUM(AC566:AC575)+SUM(W566:W576)</f>
        <v>0</v>
      </c>
    </row>
    <row r="577" spans="1:29" s="17" customFormat="1" x14ac:dyDescent="0.2">
      <c r="B577" s="528"/>
      <c r="C577" s="329"/>
      <c r="D577" s="329"/>
      <c r="E577" s="297"/>
      <c r="N577" s="328"/>
      <c r="O577" s="329"/>
      <c r="P577" s="329"/>
      <c r="Q577" s="297"/>
      <c r="T577" s="328"/>
      <c r="U577" s="329"/>
      <c r="V577" s="329"/>
      <c r="W577" s="297"/>
      <c r="Z577" s="328"/>
      <c r="AA577" s="329"/>
      <c r="AB577" s="329"/>
      <c r="AC577" s="297"/>
    </row>
    <row r="578" spans="1:29" s="17" customFormat="1" x14ac:dyDescent="0.2">
      <c r="B578" s="528"/>
      <c r="C578" s="329"/>
      <c r="D578" s="329"/>
      <c r="E578" s="297"/>
      <c r="N578" s="328"/>
      <c r="O578" s="329"/>
      <c r="P578" s="329"/>
      <c r="Q578" s="297"/>
      <c r="T578" s="328"/>
      <c r="U578" s="329"/>
      <c r="V578" s="329"/>
      <c r="W578" s="297"/>
      <c r="Z578" s="328"/>
      <c r="AA578" s="329"/>
      <c r="AB578" s="329"/>
      <c r="AC578" s="297"/>
    </row>
    <row r="579" spans="1:29" s="17" customFormat="1" x14ac:dyDescent="0.2">
      <c r="B579" s="528"/>
      <c r="C579" s="329"/>
      <c r="D579" s="329"/>
      <c r="E579" s="297"/>
      <c r="N579" s="328"/>
      <c r="O579" s="329"/>
      <c r="P579" s="329"/>
      <c r="Q579" s="297"/>
      <c r="T579" s="328"/>
      <c r="U579" s="329"/>
      <c r="V579" s="329"/>
      <c r="W579" s="297"/>
      <c r="Z579" s="328"/>
      <c r="AA579" s="329"/>
      <c r="AB579" s="329"/>
      <c r="AC579" s="297"/>
    </row>
    <row r="580" spans="1:29" s="17" customFormat="1" x14ac:dyDescent="0.2">
      <c r="B580" s="528"/>
      <c r="C580" s="329"/>
      <c r="D580" s="329"/>
      <c r="E580" s="297"/>
      <c r="N580" s="328"/>
      <c r="O580" s="329"/>
      <c r="P580" s="329"/>
      <c r="Q580" s="297"/>
      <c r="T580" s="328"/>
      <c r="U580" s="329"/>
      <c r="V580" s="329"/>
      <c r="W580" s="297"/>
      <c r="Z580" s="328"/>
      <c r="AA580" s="329"/>
      <c r="AB580" s="329"/>
      <c r="AC580" s="297"/>
    </row>
    <row r="581" spans="1:29" s="17" customFormat="1" x14ac:dyDescent="0.2">
      <c r="B581" s="528"/>
      <c r="C581" s="329"/>
      <c r="D581" s="329"/>
      <c r="E581" s="297"/>
      <c r="N581" s="328"/>
      <c r="O581" s="329"/>
      <c r="P581" s="329"/>
      <c r="Q581" s="297"/>
      <c r="T581" s="328"/>
      <c r="U581" s="329"/>
      <c r="V581" s="329"/>
      <c r="W581" s="297"/>
      <c r="Z581" s="328"/>
      <c r="AA581" s="329"/>
      <c r="AB581" s="329"/>
      <c r="AC581" s="297"/>
    </row>
    <row r="582" spans="1:29" s="17" customFormat="1" x14ac:dyDescent="0.2">
      <c r="B582" s="528"/>
      <c r="C582" s="329"/>
      <c r="D582" s="329"/>
      <c r="E582" s="297"/>
      <c r="N582" s="328"/>
      <c r="O582" s="329"/>
      <c r="P582" s="329"/>
      <c r="Q582" s="297"/>
      <c r="T582" s="328"/>
      <c r="U582" s="329"/>
      <c r="V582" s="329"/>
      <c r="W582" s="297"/>
      <c r="Z582" s="328"/>
      <c r="AA582" s="329"/>
      <c r="AB582" s="329"/>
      <c r="AC582" s="297"/>
    </row>
    <row r="583" spans="1:29" s="17" customFormat="1" ht="13.5" thickBot="1" x14ac:dyDescent="0.25">
      <c r="B583" s="528"/>
      <c r="C583" s="329"/>
      <c r="D583" s="329"/>
      <c r="E583" s="297"/>
      <c r="N583" s="328"/>
      <c r="O583" s="329"/>
      <c r="P583" s="329"/>
      <c r="Q583" s="297"/>
      <c r="T583" s="328"/>
      <c r="U583" s="329"/>
      <c r="V583" s="329"/>
      <c r="W583" s="297"/>
      <c r="Z583" s="328"/>
      <c r="AA583" s="329"/>
      <c r="AB583" s="329"/>
      <c r="AC583" s="297"/>
    </row>
    <row r="584" spans="1:29" s="17" customFormat="1" ht="12.75" customHeight="1" x14ac:dyDescent="0.2">
      <c r="A584" s="315">
        <v>27</v>
      </c>
      <c r="B584" s="790" t="str">
        <f>+"מספר אסמכתא "&amp;B29&amp;"         חזרה לטבלה "</f>
        <v xml:space="preserve">מספר אסמכתא 0         חזרה לטבלה </v>
      </c>
      <c r="C584" s="765" t="s">
        <v>159</v>
      </c>
      <c r="D584" s="765" t="s">
        <v>34</v>
      </c>
      <c r="E584" s="317" t="s">
        <v>18</v>
      </c>
      <c r="M584" s="315">
        <v>27</v>
      </c>
      <c r="N584" s="790" t="str">
        <f>+"מספר אסמכתא "&amp;B29&amp;"         חזרה לטבלה "</f>
        <v xml:space="preserve">מספר אסמכתא 0         חזרה לטבלה </v>
      </c>
      <c r="O584" s="765" t="s">
        <v>159</v>
      </c>
      <c r="P584" s="765" t="s">
        <v>34</v>
      </c>
      <c r="Q584" s="767" t="s">
        <v>18</v>
      </c>
      <c r="S584" s="315">
        <v>27</v>
      </c>
      <c r="T584" s="790" t="str">
        <f>+"מספר אסמכתא "&amp;B29&amp;"         חזרה לטבלה "</f>
        <v xml:space="preserve">מספר אסמכתא 0         חזרה לטבלה </v>
      </c>
      <c r="U584" s="765" t="s">
        <v>159</v>
      </c>
      <c r="V584" s="765" t="s">
        <v>34</v>
      </c>
      <c r="W584" s="767" t="s">
        <v>18</v>
      </c>
      <c r="Y584" s="315">
        <v>27</v>
      </c>
      <c r="Z584" s="790" t="str">
        <f>+"מספר אסמכתא "&amp;B29&amp;"         חזרה לטבלה "</f>
        <v xml:space="preserve">מספר אסמכתא 0         חזרה לטבלה </v>
      </c>
      <c r="AA584" s="765" t="s">
        <v>159</v>
      </c>
      <c r="AB584" s="765" t="s">
        <v>34</v>
      </c>
      <c r="AC584" s="767" t="s">
        <v>18</v>
      </c>
    </row>
    <row r="585" spans="1:29" s="17" customFormat="1" ht="25.5" x14ac:dyDescent="0.2">
      <c r="A585" s="318" t="s">
        <v>7</v>
      </c>
      <c r="B585" s="791"/>
      <c r="C585" s="766"/>
      <c r="D585" s="766"/>
      <c r="E585" s="319"/>
      <c r="M585" s="318" t="s">
        <v>23</v>
      </c>
      <c r="N585" s="791"/>
      <c r="O585" s="766"/>
      <c r="P585" s="766"/>
      <c r="Q585" s="792"/>
      <c r="S585" s="318" t="s">
        <v>23</v>
      </c>
      <c r="T585" s="791"/>
      <c r="U585" s="766"/>
      <c r="V585" s="766"/>
      <c r="W585" s="792"/>
      <c r="Y585" s="318" t="s">
        <v>23</v>
      </c>
      <c r="Z585" s="791"/>
      <c r="AA585" s="766"/>
      <c r="AB585" s="766"/>
      <c r="AC585" s="792"/>
    </row>
    <row r="586" spans="1:29" s="17" customFormat="1" x14ac:dyDescent="0.2">
      <c r="A586" s="320">
        <v>1</v>
      </c>
      <c r="B586" s="527"/>
      <c r="C586" s="322"/>
      <c r="D586" s="322"/>
      <c r="E586" s="323"/>
      <c r="M586" s="320">
        <v>12</v>
      </c>
      <c r="N586" s="321"/>
      <c r="O586" s="322"/>
      <c r="P586" s="322"/>
      <c r="Q586" s="323"/>
      <c r="S586" s="320">
        <v>23</v>
      </c>
      <c r="T586" s="321"/>
      <c r="U586" s="322"/>
      <c r="V586" s="322"/>
      <c r="W586" s="323"/>
      <c r="Y586" s="320">
        <v>34</v>
      </c>
      <c r="Z586" s="321"/>
      <c r="AA586" s="322"/>
      <c r="AB586" s="322"/>
      <c r="AC586" s="323"/>
    </row>
    <row r="587" spans="1:29" s="17" customFormat="1" x14ac:dyDescent="0.2">
      <c r="A587" s="320">
        <v>2</v>
      </c>
      <c r="B587" s="527"/>
      <c r="C587" s="322"/>
      <c r="D587" s="322"/>
      <c r="E587" s="323"/>
      <c r="M587" s="320">
        <v>13</v>
      </c>
      <c r="N587" s="321"/>
      <c r="O587" s="322"/>
      <c r="P587" s="322"/>
      <c r="Q587" s="323"/>
      <c r="S587" s="320">
        <v>24</v>
      </c>
      <c r="T587" s="321"/>
      <c r="U587" s="322"/>
      <c r="V587" s="322"/>
      <c r="W587" s="323"/>
      <c r="Y587" s="320">
        <v>35</v>
      </c>
      <c r="Z587" s="321"/>
      <c r="AA587" s="322"/>
      <c r="AB587" s="322"/>
      <c r="AC587" s="323"/>
    </row>
    <row r="588" spans="1:29" s="17" customFormat="1" x14ac:dyDescent="0.2">
      <c r="A588" s="320">
        <v>3</v>
      </c>
      <c r="B588" s="527"/>
      <c r="C588" s="322"/>
      <c r="D588" s="322"/>
      <c r="E588" s="323"/>
      <c r="M588" s="320">
        <v>14</v>
      </c>
      <c r="N588" s="321"/>
      <c r="O588" s="322"/>
      <c r="P588" s="322"/>
      <c r="Q588" s="323"/>
      <c r="S588" s="320">
        <v>25</v>
      </c>
      <c r="T588" s="321"/>
      <c r="U588" s="322"/>
      <c r="V588" s="322"/>
      <c r="W588" s="323"/>
      <c r="Y588" s="320">
        <v>36</v>
      </c>
      <c r="Z588" s="321"/>
      <c r="AA588" s="322"/>
      <c r="AB588" s="322"/>
      <c r="AC588" s="323"/>
    </row>
    <row r="589" spans="1:29" s="17" customFormat="1" x14ac:dyDescent="0.2">
      <c r="A589" s="320">
        <v>4</v>
      </c>
      <c r="B589" s="527"/>
      <c r="C589" s="322"/>
      <c r="D589" s="322"/>
      <c r="E589" s="323"/>
      <c r="M589" s="320">
        <v>15</v>
      </c>
      <c r="N589" s="321"/>
      <c r="O589" s="322"/>
      <c r="P589" s="322"/>
      <c r="Q589" s="323"/>
      <c r="S589" s="320">
        <v>26</v>
      </c>
      <c r="T589" s="321"/>
      <c r="U589" s="322"/>
      <c r="V589" s="322"/>
      <c r="W589" s="323"/>
      <c r="Y589" s="320">
        <v>37</v>
      </c>
      <c r="Z589" s="321"/>
      <c r="AA589" s="322"/>
      <c r="AB589" s="322"/>
      <c r="AC589" s="323"/>
    </row>
    <row r="590" spans="1:29" s="17" customFormat="1" x14ac:dyDescent="0.2">
      <c r="A590" s="320">
        <v>5</v>
      </c>
      <c r="B590" s="527"/>
      <c r="C590" s="322"/>
      <c r="D590" s="322"/>
      <c r="E590" s="323"/>
      <c r="M590" s="320">
        <v>16</v>
      </c>
      <c r="N590" s="321"/>
      <c r="O590" s="322"/>
      <c r="P590" s="322"/>
      <c r="Q590" s="323"/>
      <c r="S590" s="320">
        <v>27</v>
      </c>
      <c r="T590" s="321"/>
      <c r="U590" s="322"/>
      <c r="V590" s="322"/>
      <c r="W590" s="323"/>
      <c r="Y590" s="320">
        <v>38</v>
      </c>
      <c r="Z590" s="321"/>
      <c r="AA590" s="322"/>
      <c r="AB590" s="322"/>
      <c r="AC590" s="323"/>
    </row>
    <row r="591" spans="1:29" s="17" customFormat="1" x14ac:dyDescent="0.2">
      <c r="A591" s="320">
        <v>6</v>
      </c>
      <c r="B591" s="527"/>
      <c r="C591" s="322"/>
      <c r="D591" s="322"/>
      <c r="E591" s="323"/>
      <c r="M591" s="320">
        <v>17</v>
      </c>
      <c r="N591" s="321"/>
      <c r="O591" s="322"/>
      <c r="P591" s="322"/>
      <c r="Q591" s="323"/>
      <c r="S591" s="320">
        <v>28</v>
      </c>
      <c r="T591" s="321"/>
      <c r="U591" s="322"/>
      <c r="V591" s="322"/>
      <c r="W591" s="323"/>
      <c r="Y591" s="320">
        <v>39</v>
      </c>
      <c r="Z591" s="321"/>
      <c r="AA591" s="322"/>
      <c r="AB591" s="322"/>
      <c r="AC591" s="323"/>
    </row>
    <row r="592" spans="1:29" s="17" customFormat="1" x14ac:dyDescent="0.2">
      <c r="A592" s="320">
        <v>7</v>
      </c>
      <c r="B592" s="527"/>
      <c r="C592" s="322"/>
      <c r="D592" s="322"/>
      <c r="E592" s="323"/>
      <c r="M592" s="320">
        <v>18</v>
      </c>
      <c r="N592" s="321"/>
      <c r="O592" s="322"/>
      <c r="P592" s="322"/>
      <c r="Q592" s="323"/>
      <c r="S592" s="320">
        <v>29</v>
      </c>
      <c r="T592" s="321"/>
      <c r="U592" s="322"/>
      <c r="V592" s="322"/>
      <c r="W592" s="323"/>
      <c r="Y592" s="320">
        <v>40</v>
      </c>
      <c r="Z592" s="321"/>
      <c r="AA592" s="322"/>
      <c r="AB592" s="322"/>
      <c r="AC592" s="323"/>
    </row>
    <row r="593" spans="1:29" s="17" customFormat="1" x14ac:dyDescent="0.2">
      <c r="A593" s="320">
        <v>8</v>
      </c>
      <c r="B593" s="527"/>
      <c r="C593" s="322"/>
      <c r="D593" s="322"/>
      <c r="E593" s="323"/>
      <c r="M593" s="320">
        <v>19</v>
      </c>
      <c r="N593" s="321"/>
      <c r="O593" s="322"/>
      <c r="P593" s="322"/>
      <c r="Q593" s="323"/>
      <c r="S593" s="320">
        <v>30</v>
      </c>
      <c r="T593" s="321"/>
      <c r="U593" s="322"/>
      <c r="V593" s="322"/>
      <c r="W593" s="323"/>
      <c r="Y593" s="320">
        <v>41</v>
      </c>
      <c r="Z593" s="321"/>
      <c r="AA593" s="322"/>
      <c r="AB593" s="322"/>
      <c r="AC593" s="323"/>
    </row>
    <row r="594" spans="1:29" s="17" customFormat="1" x14ac:dyDescent="0.2">
      <c r="A594" s="320">
        <v>9</v>
      </c>
      <c r="B594" s="527"/>
      <c r="C594" s="322"/>
      <c r="D594" s="322"/>
      <c r="E594" s="323"/>
      <c r="M594" s="320">
        <v>20</v>
      </c>
      <c r="N594" s="321"/>
      <c r="O594" s="322"/>
      <c r="P594" s="322"/>
      <c r="Q594" s="323"/>
      <c r="S594" s="320">
        <v>31</v>
      </c>
      <c r="T594" s="321"/>
      <c r="U594" s="322"/>
      <c r="V594" s="322"/>
      <c r="W594" s="323"/>
      <c r="Y594" s="320">
        <v>42</v>
      </c>
      <c r="Z594" s="321"/>
      <c r="AA594" s="322"/>
      <c r="AB594" s="322"/>
      <c r="AC594" s="323"/>
    </row>
    <row r="595" spans="1:29" s="17" customFormat="1" x14ac:dyDescent="0.2">
      <c r="A595" s="320">
        <v>10</v>
      </c>
      <c r="B595" s="527"/>
      <c r="C595" s="322"/>
      <c r="D595" s="322"/>
      <c r="E595" s="323"/>
      <c r="M595" s="320">
        <v>21</v>
      </c>
      <c r="N595" s="321"/>
      <c r="O595" s="322"/>
      <c r="P595" s="322"/>
      <c r="Q595" s="323"/>
      <c r="S595" s="320">
        <v>32</v>
      </c>
      <c r="T595" s="321"/>
      <c r="U595" s="322"/>
      <c r="V595" s="322"/>
      <c r="W595" s="323"/>
      <c r="Y595" s="320">
        <v>43</v>
      </c>
      <c r="Z595" s="321"/>
      <c r="AA595" s="322"/>
      <c r="AB595" s="322"/>
      <c r="AC595" s="323"/>
    </row>
    <row r="596" spans="1:29" s="17" customFormat="1" ht="13.5" thickBot="1" x14ac:dyDescent="0.25">
      <c r="A596" s="320">
        <v>11</v>
      </c>
      <c r="B596" s="527"/>
      <c r="C596" s="322"/>
      <c r="D596" s="322"/>
      <c r="E596" s="323"/>
      <c r="M596" s="320">
        <v>22</v>
      </c>
      <c r="N596" s="321"/>
      <c r="O596" s="322"/>
      <c r="P596" s="322"/>
      <c r="Q596" s="323"/>
      <c r="S596" s="320">
        <v>33</v>
      </c>
      <c r="T596" s="321"/>
      <c r="U596" s="322"/>
      <c r="V596" s="322"/>
      <c r="W596" s="323"/>
      <c r="Y596" s="324"/>
      <c r="Z596" s="325" t="s">
        <v>3</v>
      </c>
      <c r="AA596" s="326"/>
      <c r="AB596" s="326"/>
      <c r="AC596" s="327">
        <f>SUM(E586:E596)+SUM(Q586:Q596)+SUM(AC586:AC595)+SUM(W586:W596)</f>
        <v>0</v>
      </c>
    </row>
    <row r="597" spans="1:29" s="17" customFormat="1" x14ac:dyDescent="0.2">
      <c r="B597" s="528"/>
      <c r="C597" s="329"/>
      <c r="D597" s="329"/>
      <c r="E597" s="297"/>
      <c r="N597" s="328"/>
      <c r="O597" s="329"/>
      <c r="P597" s="329"/>
      <c r="Q597" s="297"/>
      <c r="T597" s="328"/>
      <c r="U597" s="329"/>
      <c r="V597" s="329"/>
      <c r="W597" s="297"/>
      <c r="Z597" s="328"/>
      <c r="AA597" s="329"/>
      <c r="AB597" s="329"/>
      <c r="AC597" s="297"/>
    </row>
    <row r="598" spans="1:29" s="17" customFormat="1" x14ac:dyDescent="0.2">
      <c r="B598" s="528"/>
      <c r="C598" s="329"/>
      <c r="D598" s="329"/>
      <c r="E598" s="297"/>
      <c r="N598" s="328"/>
      <c r="O598" s="329"/>
      <c r="P598" s="329"/>
      <c r="Q598" s="297"/>
      <c r="T598" s="328"/>
      <c r="U598" s="329"/>
      <c r="V598" s="329"/>
      <c r="W598" s="297"/>
      <c r="Z598" s="328"/>
      <c r="AA598" s="329"/>
      <c r="AB598" s="329"/>
      <c r="AC598" s="297"/>
    </row>
    <row r="599" spans="1:29" s="17" customFormat="1" x14ac:dyDescent="0.2">
      <c r="B599" s="528"/>
      <c r="C599" s="329"/>
      <c r="D599" s="329"/>
      <c r="E599" s="297"/>
      <c r="N599" s="328"/>
      <c r="O599" s="329"/>
      <c r="P599" s="329"/>
      <c r="Q599" s="297"/>
      <c r="T599" s="328"/>
      <c r="U599" s="329"/>
      <c r="V599" s="329"/>
      <c r="W599" s="297"/>
      <c r="Z599" s="328"/>
      <c r="AA599" s="329"/>
      <c r="AB599" s="329"/>
      <c r="AC599" s="297"/>
    </row>
    <row r="600" spans="1:29" s="17" customFormat="1" x14ac:dyDescent="0.2">
      <c r="B600" s="528"/>
      <c r="C600" s="329"/>
      <c r="D600" s="329"/>
      <c r="E600" s="297"/>
      <c r="N600" s="328"/>
      <c r="O600" s="329"/>
      <c r="P600" s="329"/>
      <c r="Q600" s="297"/>
      <c r="T600" s="328"/>
      <c r="U600" s="329"/>
      <c r="V600" s="329"/>
      <c r="W600" s="297"/>
      <c r="Z600" s="328"/>
      <c r="AA600" s="329"/>
      <c r="AB600" s="329"/>
      <c r="AC600" s="297"/>
    </row>
    <row r="601" spans="1:29" s="17" customFormat="1" x14ac:dyDescent="0.2">
      <c r="B601" s="528"/>
      <c r="C601" s="329"/>
      <c r="D601" s="329"/>
      <c r="E601" s="297"/>
      <c r="N601" s="328"/>
      <c r="O601" s="329"/>
      <c r="P601" s="329"/>
      <c r="Q601" s="297"/>
      <c r="T601" s="328"/>
      <c r="U601" s="329"/>
      <c r="V601" s="329"/>
      <c r="W601" s="297"/>
      <c r="Z601" s="328"/>
      <c r="AA601" s="329"/>
      <c r="AB601" s="329"/>
      <c r="AC601" s="297"/>
    </row>
    <row r="602" spans="1:29" s="17" customFormat="1" x14ac:dyDescent="0.2">
      <c r="B602" s="528"/>
      <c r="C602" s="329"/>
      <c r="D602" s="329"/>
      <c r="E602" s="297"/>
      <c r="N602" s="328"/>
      <c r="O602" s="329"/>
      <c r="P602" s="329"/>
      <c r="Q602" s="297"/>
      <c r="T602" s="328"/>
      <c r="U602" s="329"/>
      <c r="V602" s="329"/>
      <c r="W602" s="297"/>
      <c r="Z602" s="328"/>
      <c r="AA602" s="329"/>
      <c r="AB602" s="329"/>
      <c r="AC602" s="297"/>
    </row>
    <row r="603" spans="1:29" s="17" customFormat="1" ht="13.5" thickBot="1" x14ac:dyDescent="0.25">
      <c r="B603" s="528"/>
      <c r="C603" s="329"/>
      <c r="D603" s="329"/>
      <c r="E603" s="297"/>
      <c r="N603" s="328"/>
      <c r="O603" s="329"/>
      <c r="P603" s="329"/>
      <c r="Q603" s="297"/>
      <c r="T603" s="328"/>
      <c r="U603" s="329"/>
      <c r="V603" s="329"/>
      <c r="W603" s="297"/>
      <c r="Z603" s="328"/>
      <c r="AA603" s="329"/>
      <c r="AB603" s="329"/>
      <c r="AC603" s="297"/>
    </row>
    <row r="604" spans="1:29" s="17" customFormat="1" ht="12.75" customHeight="1" x14ac:dyDescent="0.2">
      <c r="A604" s="315">
        <v>28</v>
      </c>
      <c r="B604" s="790" t="str">
        <f>+"מספר אסמכתא "&amp;B30&amp;"         חזרה לטבלה "</f>
        <v xml:space="preserve">מספר אסמכתא 0         חזרה לטבלה </v>
      </c>
      <c r="C604" s="765" t="s">
        <v>159</v>
      </c>
      <c r="D604" s="765" t="s">
        <v>34</v>
      </c>
      <c r="E604" s="317" t="s">
        <v>18</v>
      </c>
      <c r="M604" s="315">
        <v>28</v>
      </c>
      <c r="N604" s="790" t="str">
        <f>+"מספר אסמכתא "&amp;B30&amp;"         חזרה לטבלה "</f>
        <v xml:space="preserve">מספר אסמכתא 0         חזרה לטבלה </v>
      </c>
      <c r="O604" s="765" t="s">
        <v>159</v>
      </c>
      <c r="P604" s="765" t="s">
        <v>34</v>
      </c>
      <c r="Q604" s="767" t="s">
        <v>18</v>
      </c>
      <c r="S604" s="315">
        <v>28</v>
      </c>
      <c r="T604" s="790" t="str">
        <f>+"מספר אסמכתא "&amp;B30&amp;"         חזרה לטבלה "</f>
        <v xml:space="preserve">מספר אסמכתא 0         חזרה לטבלה </v>
      </c>
      <c r="U604" s="765" t="s">
        <v>159</v>
      </c>
      <c r="V604" s="765" t="s">
        <v>34</v>
      </c>
      <c r="W604" s="767" t="s">
        <v>18</v>
      </c>
      <c r="Y604" s="315">
        <v>28</v>
      </c>
      <c r="Z604" s="790" t="str">
        <f>+"מספר אסמכתא "&amp;B30&amp;"         חזרה לטבלה "</f>
        <v xml:space="preserve">מספר אסמכתא 0         חזרה לטבלה </v>
      </c>
      <c r="AA604" s="765" t="s">
        <v>159</v>
      </c>
      <c r="AB604" s="765" t="s">
        <v>34</v>
      </c>
      <c r="AC604" s="767" t="s">
        <v>18</v>
      </c>
    </row>
    <row r="605" spans="1:29" s="17" customFormat="1" ht="25.5" x14ac:dyDescent="0.2">
      <c r="A605" s="318" t="s">
        <v>7</v>
      </c>
      <c r="B605" s="791"/>
      <c r="C605" s="766"/>
      <c r="D605" s="766"/>
      <c r="E605" s="319"/>
      <c r="M605" s="318" t="s">
        <v>23</v>
      </c>
      <c r="N605" s="791"/>
      <c r="O605" s="766"/>
      <c r="P605" s="766"/>
      <c r="Q605" s="792"/>
      <c r="S605" s="318" t="s">
        <v>23</v>
      </c>
      <c r="T605" s="791"/>
      <c r="U605" s="766"/>
      <c r="V605" s="766"/>
      <c r="W605" s="792"/>
      <c r="Y605" s="318" t="s">
        <v>23</v>
      </c>
      <c r="Z605" s="791"/>
      <c r="AA605" s="766"/>
      <c r="AB605" s="766"/>
      <c r="AC605" s="792"/>
    </row>
    <row r="606" spans="1:29" s="17" customFormat="1" x14ac:dyDescent="0.2">
      <c r="A606" s="320">
        <v>1</v>
      </c>
      <c r="B606" s="527"/>
      <c r="C606" s="322"/>
      <c r="D606" s="322"/>
      <c r="E606" s="323"/>
      <c r="M606" s="320">
        <v>12</v>
      </c>
      <c r="N606" s="321"/>
      <c r="O606" s="322"/>
      <c r="P606" s="322"/>
      <c r="Q606" s="323"/>
      <c r="S606" s="320">
        <v>23</v>
      </c>
      <c r="T606" s="321"/>
      <c r="U606" s="322"/>
      <c r="V606" s="322"/>
      <c r="W606" s="323"/>
      <c r="Y606" s="320">
        <v>34</v>
      </c>
      <c r="Z606" s="321"/>
      <c r="AA606" s="322"/>
      <c r="AB606" s="322"/>
      <c r="AC606" s="323"/>
    </row>
    <row r="607" spans="1:29" s="17" customFormat="1" x14ac:dyDescent="0.2">
      <c r="A607" s="320">
        <v>2</v>
      </c>
      <c r="B607" s="527"/>
      <c r="C607" s="322"/>
      <c r="D607" s="322"/>
      <c r="E607" s="323"/>
      <c r="M607" s="320">
        <v>13</v>
      </c>
      <c r="N607" s="321"/>
      <c r="O607" s="322"/>
      <c r="P607" s="322"/>
      <c r="Q607" s="323"/>
      <c r="S607" s="320">
        <v>24</v>
      </c>
      <c r="T607" s="321"/>
      <c r="U607" s="322"/>
      <c r="V607" s="322"/>
      <c r="W607" s="323"/>
      <c r="Y607" s="320">
        <v>35</v>
      </c>
      <c r="Z607" s="321"/>
      <c r="AA607" s="322"/>
      <c r="AB607" s="322"/>
      <c r="AC607" s="323"/>
    </row>
    <row r="608" spans="1:29" s="17" customFormat="1" x14ac:dyDescent="0.2">
      <c r="A608" s="320">
        <v>3</v>
      </c>
      <c r="B608" s="527"/>
      <c r="C608" s="322"/>
      <c r="D608" s="322"/>
      <c r="E608" s="323"/>
      <c r="M608" s="320">
        <v>14</v>
      </c>
      <c r="N608" s="321"/>
      <c r="O608" s="322"/>
      <c r="P608" s="322"/>
      <c r="Q608" s="323"/>
      <c r="S608" s="320">
        <v>25</v>
      </c>
      <c r="T608" s="321"/>
      <c r="U608" s="322"/>
      <c r="V608" s="322"/>
      <c r="W608" s="323"/>
      <c r="Y608" s="320">
        <v>36</v>
      </c>
      <c r="Z608" s="321"/>
      <c r="AA608" s="322"/>
      <c r="AB608" s="322"/>
      <c r="AC608" s="323"/>
    </row>
    <row r="609" spans="1:29" s="17" customFormat="1" x14ac:dyDescent="0.2">
      <c r="A609" s="320">
        <v>4</v>
      </c>
      <c r="B609" s="527"/>
      <c r="C609" s="322"/>
      <c r="D609" s="322"/>
      <c r="E609" s="323"/>
      <c r="M609" s="320">
        <v>15</v>
      </c>
      <c r="N609" s="321"/>
      <c r="O609" s="322"/>
      <c r="P609" s="322"/>
      <c r="Q609" s="323"/>
      <c r="S609" s="320">
        <v>26</v>
      </c>
      <c r="T609" s="321"/>
      <c r="U609" s="322"/>
      <c r="V609" s="322"/>
      <c r="W609" s="323"/>
      <c r="Y609" s="320">
        <v>37</v>
      </c>
      <c r="Z609" s="321"/>
      <c r="AA609" s="322"/>
      <c r="AB609" s="322"/>
      <c r="AC609" s="323"/>
    </row>
    <row r="610" spans="1:29" s="17" customFormat="1" x14ac:dyDescent="0.2">
      <c r="A610" s="320">
        <v>5</v>
      </c>
      <c r="B610" s="527"/>
      <c r="C610" s="322"/>
      <c r="D610" s="322"/>
      <c r="E610" s="323"/>
      <c r="M610" s="320">
        <v>16</v>
      </c>
      <c r="N610" s="321"/>
      <c r="O610" s="322"/>
      <c r="P610" s="322"/>
      <c r="Q610" s="323"/>
      <c r="S610" s="320">
        <v>27</v>
      </c>
      <c r="T610" s="321"/>
      <c r="U610" s="322"/>
      <c r="V610" s="322"/>
      <c r="W610" s="323"/>
      <c r="Y610" s="320">
        <v>38</v>
      </c>
      <c r="Z610" s="321"/>
      <c r="AA610" s="322"/>
      <c r="AB610" s="322"/>
      <c r="AC610" s="323"/>
    </row>
    <row r="611" spans="1:29" s="17" customFormat="1" x14ac:dyDescent="0.2">
      <c r="A611" s="320">
        <v>6</v>
      </c>
      <c r="B611" s="527"/>
      <c r="C611" s="322"/>
      <c r="D611" s="322"/>
      <c r="E611" s="323"/>
      <c r="M611" s="320">
        <v>17</v>
      </c>
      <c r="N611" s="321"/>
      <c r="O611" s="322"/>
      <c r="P611" s="322"/>
      <c r="Q611" s="323"/>
      <c r="S611" s="320">
        <v>28</v>
      </c>
      <c r="T611" s="321"/>
      <c r="U611" s="322"/>
      <c r="V611" s="322"/>
      <c r="W611" s="323"/>
      <c r="Y611" s="320">
        <v>39</v>
      </c>
      <c r="Z611" s="321"/>
      <c r="AA611" s="322"/>
      <c r="AB611" s="322"/>
      <c r="AC611" s="323"/>
    </row>
    <row r="612" spans="1:29" s="17" customFormat="1" x14ac:dyDescent="0.2">
      <c r="A612" s="320">
        <v>7</v>
      </c>
      <c r="B612" s="527"/>
      <c r="C612" s="322"/>
      <c r="D612" s="322"/>
      <c r="E612" s="323"/>
      <c r="M612" s="320">
        <v>18</v>
      </c>
      <c r="N612" s="321"/>
      <c r="O612" s="322"/>
      <c r="P612" s="322"/>
      <c r="Q612" s="323"/>
      <c r="S612" s="320">
        <v>29</v>
      </c>
      <c r="T612" s="321"/>
      <c r="U612" s="322"/>
      <c r="V612" s="322"/>
      <c r="W612" s="323"/>
      <c r="Y612" s="320">
        <v>40</v>
      </c>
      <c r="Z612" s="321"/>
      <c r="AA612" s="322"/>
      <c r="AB612" s="322"/>
      <c r="AC612" s="323"/>
    </row>
    <row r="613" spans="1:29" s="17" customFormat="1" x14ac:dyDescent="0.2">
      <c r="A613" s="320">
        <v>8</v>
      </c>
      <c r="B613" s="527"/>
      <c r="C613" s="322"/>
      <c r="D613" s="322"/>
      <c r="E613" s="323"/>
      <c r="M613" s="320">
        <v>19</v>
      </c>
      <c r="N613" s="321"/>
      <c r="O613" s="322"/>
      <c r="P613" s="322"/>
      <c r="Q613" s="323"/>
      <c r="S613" s="320">
        <v>30</v>
      </c>
      <c r="T613" s="321"/>
      <c r="U613" s="322"/>
      <c r="V613" s="322"/>
      <c r="W613" s="323"/>
      <c r="Y613" s="320">
        <v>41</v>
      </c>
      <c r="Z613" s="321"/>
      <c r="AA613" s="322"/>
      <c r="AB613" s="322"/>
      <c r="AC613" s="323"/>
    </row>
    <row r="614" spans="1:29" s="17" customFormat="1" x14ac:dyDescent="0.2">
      <c r="A614" s="320">
        <v>9</v>
      </c>
      <c r="B614" s="527"/>
      <c r="C614" s="322"/>
      <c r="D614" s="322"/>
      <c r="E614" s="323"/>
      <c r="M614" s="320">
        <v>20</v>
      </c>
      <c r="N614" s="321"/>
      <c r="O614" s="322"/>
      <c r="P614" s="322"/>
      <c r="Q614" s="323"/>
      <c r="S614" s="320">
        <v>31</v>
      </c>
      <c r="T614" s="321"/>
      <c r="U614" s="322"/>
      <c r="V614" s="322"/>
      <c r="W614" s="323"/>
      <c r="Y614" s="320">
        <v>42</v>
      </c>
      <c r="Z614" s="321"/>
      <c r="AA614" s="322"/>
      <c r="AB614" s="322"/>
      <c r="AC614" s="323"/>
    </row>
    <row r="615" spans="1:29" s="17" customFormat="1" x14ac:dyDescent="0.2">
      <c r="A615" s="320">
        <v>10</v>
      </c>
      <c r="B615" s="527"/>
      <c r="C615" s="322"/>
      <c r="D615" s="322"/>
      <c r="E615" s="323"/>
      <c r="M615" s="320">
        <v>21</v>
      </c>
      <c r="N615" s="321"/>
      <c r="O615" s="322"/>
      <c r="P615" s="322"/>
      <c r="Q615" s="323"/>
      <c r="S615" s="320">
        <v>32</v>
      </c>
      <c r="T615" s="321"/>
      <c r="U615" s="322"/>
      <c r="V615" s="322"/>
      <c r="W615" s="323"/>
      <c r="Y615" s="320">
        <v>43</v>
      </c>
      <c r="Z615" s="321"/>
      <c r="AA615" s="322"/>
      <c r="AB615" s="322"/>
      <c r="AC615" s="323"/>
    </row>
    <row r="616" spans="1:29" s="17" customFormat="1" ht="13.5" thickBot="1" x14ac:dyDescent="0.25">
      <c r="A616" s="320">
        <v>11</v>
      </c>
      <c r="B616" s="527"/>
      <c r="C616" s="322"/>
      <c r="D616" s="322"/>
      <c r="E616" s="323"/>
      <c r="M616" s="320">
        <v>22</v>
      </c>
      <c r="N616" s="321"/>
      <c r="O616" s="322"/>
      <c r="P616" s="322"/>
      <c r="Q616" s="323"/>
      <c r="S616" s="320">
        <v>33</v>
      </c>
      <c r="T616" s="321"/>
      <c r="U616" s="322"/>
      <c r="V616" s="322"/>
      <c r="W616" s="323"/>
      <c r="Y616" s="324"/>
      <c r="Z616" s="325" t="s">
        <v>3</v>
      </c>
      <c r="AA616" s="326"/>
      <c r="AB616" s="326"/>
      <c r="AC616" s="327">
        <f>SUM(E606:E616)+SUM(Q606:Q616)+SUM(AC606:AC615)+SUM(W606:W616)</f>
        <v>0</v>
      </c>
    </row>
    <row r="617" spans="1:29" s="17" customFormat="1" x14ac:dyDescent="0.2">
      <c r="B617" s="528"/>
      <c r="C617" s="329"/>
      <c r="D617" s="329"/>
      <c r="E617" s="297"/>
      <c r="N617" s="328"/>
      <c r="O617" s="329"/>
      <c r="P617" s="329"/>
      <c r="Q617" s="297"/>
      <c r="T617" s="328"/>
      <c r="U617" s="329"/>
      <c r="V617" s="329"/>
      <c r="W617" s="297"/>
      <c r="Z617" s="328"/>
      <c r="AA617" s="329"/>
      <c r="AB617" s="329"/>
      <c r="AC617" s="297"/>
    </row>
    <row r="618" spans="1:29" s="17" customFormat="1" x14ac:dyDescent="0.2">
      <c r="B618" s="528"/>
      <c r="C618" s="329"/>
      <c r="D618" s="329"/>
      <c r="E618" s="297"/>
      <c r="N618" s="328"/>
      <c r="O618" s="329"/>
      <c r="P618" s="329"/>
      <c r="Q618" s="297"/>
      <c r="T618" s="328"/>
      <c r="U618" s="329"/>
      <c r="V618" s="329"/>
      <c r="W618" s="297"/>
      <c r="Z618" s="328"/>
      <c r="AA618" s="329"/>
      <c r="AB618" s="329"/>
      <c r="AC618" s="297"/>
    </row>
    <row r="619" spans="1:29" s="17" customFormat="1" x14ac:dyDescent="0.2">
      <c r="B619" s="528"/>
      <c r="C619" s="329"/>
      <c r="D619" s="329"/>
      <c r="E619" s="297"/>
      <c r="N619" s="328"/>
      <c r="O619" s="329"/>
      <c r="P619" s="329"/>
      <c r="Q619" s="297"/>
      <c r="T619" s="328"/>
      <c r="U619" s="329"/>
      <c r="V619" s="329"/>
      <c r="W619" s="297"/>
      <c r="Z619" s="328"/>
      <c r="AA619" s="329"/>
      <c r="AB619" s="329"/>
      <c r="AC619" s="297"/>
    </row>
    <row r="620" spans="1:29" s="17" customFormat="1" x14ac:dyDescent="0.2">
      <c r="B620" s="528"/>
      <c r="C620" s="329"/>
      <c r="D620" s="329"/>
      <c r="E620" s="297"/>
      <c r="N620" s="328"/>
      <c r="O620" s="329"/>
      <c r="P620" s="329"/>
      <c r="Q620" s="297"/>
      <c r="T620" s="328"/>
      <c r="U620" s="329"/>
      <c r="V620" s="329"/>
      <c r="W620" s="297"/>
      <c r="Z620" s="328"/>
      <c r="AA620" s="329"/>
      <c r="AB620" s="329"/>
      <c r="AC620" s="297"/>
    </row>
    <row r="621" spans="1:29" s="17" customFormat="1" x14ac:dyDescent="0.2">
      <c r="B621" s="528"/>
      <c r="C621" s="329"/>
      <c r="D621" s="329"/>
      <c r="E621" s="297"/>
      <c r="N621" s="328"/>
      <c r="O621" s="329"/>
      <c r="P621" s="329"/>
      <c r="Q621" s="297"/>
      <c r="T621" s="328"/>
      <c r="U621" s="329"/>
      <c r="V621" s="329"/>
      <c r="W621" s="297"/>
      <c r="Z621" s="328"/>
      <c r="AA621" s="329"/>
      <c r="AB621" s="329"/>
      <c r="AC621" s="297"/>
    </row>
    <row r="622" spans="1:29" s="17" customFormat="1" x14ac:dyDescent="0.2">
      <c r="B622" s="528"/>
      <c r="C622" s="329"/>
      <c r="D622" s="329"/>
      <c r="E622" s="297"/>
      <c r="N622" s="328"/>
      <c r="O622" s="329"/>
      <c r="P622" s="329"/>
      <c r="Q622" s="297"/>
      <c r="T622" s="328"/>
      <c r="U622" s="329"/>
      <c r="V622" s="329"/>
      <c r="W622" s="297"/>
      <c r="Z622" s="328"/>
      <c r="AA622" s="329"/>
      <c r="AB622" s="329"/>
      <c r="AC622" s="297"/>
    </row>
    <row r="623" spans="1:29" s="17" customFormat="1" ht="13.5" thickBot="1" x14ac:dyDescent="0.25">
      <c r="B623" s="528"/>
      <c r="C623" s="329"/>
      <c r="D623" s="329"/>
      <c r="E623" s="297"/>
      <c r="N623" s="328"/>
      <c r="O623" s="329"/>
      <c r="P623" s="329"/>
      <c r="Q623" s="297"/>
      <c r="T623" s="328"/>
      <c r="U623" s="329"/>
      <c r="V623" s="329"/>
      <c r="W623" s="297"/>
      <c r="Z623" s="328"/>
      <c r="AA623" s="329"/>
      <c r="AB623" s="329"/>
      <c r="AC623" s="297"/>
    </row>
    <row r="624" spans="1:29" s="17" customFormat="1" ht="12.75" customHeight="1" x14ac:dyDescent="0.2">
      <c r="A624" s="315">
        <v>29</v>
      </c>
      <c r="B624" s="790" t="str">
        <f>+"מספר אסמכתא "&amp;B31&amp;"         חזרה לטבלה "</f>
        <v xml:space="preserve">מספר אסמכתא 0         חזרה לטבלה </v>
      </c>
      <c r="C624" s="765" t="s">
        <v>159</v>
      </c>
      <c r="D624" s="765" t="s">
        <v>34</v>
      </c>
      <c r="E624" s="317" t="s">
        <v>18</v>
      </c>
      <c r="M624" s="315">
        <v>29</v>
      </c>
      <c r="N624" s="790" t="str">
        <f>+"מספר אסמכתא "&amp;B31&amp;"         חזרה לטבלה "</f>
        <v xml:space="preserve">מספר אסמכתא 0         חזרה לטבלה </v>
      </c>
      <c r="O624" s="765" t="s">
        <v>159</v>
      </c>
      <c r="P624" s="765" t="s">
        <v>34</v>
      </c>
      <c r="Q624" s="767" t="s">
        <v>18</v>
      </c>
      <c r="S624" s="315">
        <v>29</v>
      </c>
      <c r="T624" s="790" t="str">
        <f>+"מספר אסמכתא "&amp;B31&amp;"         חזרה לטבלה "</f>
        <v xml:space="preserve">מספר אסמכתא 0         חזרה לטבלה </v>
      </c>
      <c r="U624" s="765" t="s">
        <v>159</v>
      </c>
      <c r="V624" s="765" t="s">
        <v>34</v>
      </c>
      <c r="W624" s="767" t="s">
        <v>18</v>
      </c>
      <c r="Y624" s="315">
        <v>29</v>
      </c>
      <c r="Z624" s="790" t="str">
        <f>+"מספר אסמכתא "&amp;B31&amp;"         חזרה לטבלה "</f>
        <v xml:space="preserve">מספר אסמכתא 0         חזרה לטבלה </v>
      </c>
      <c r="AA624" s="765" t="s">
        <v>159</v>
      </c>
      <c r="AB624" s="765" t="s">
        <v>34</v>
      </c>
      <c r="AC624" s="767" t="s">
        <v>18</v>
      </c>
    </row>
    <row r="625" spans="1:29" s="17" customFormat="1" ht="25.5" x14ac:dyDescent="0.2">
      <c r="A625" s="318" t="s">
        <v>7</v>
      </c>
      <c r="B625" s="791"/>
      <c r="C625" s="766"/>
      <c r="D625" s="766"/>
      <c r="E625" s="319"/>
      <c r="M625" s="318" t="s">
        <v>23</v>
      </c>
      <c r="N625" s="791"/>
      <c r="O625" s="766"/>
      <c r="P625" s="766"/>
      <c r="Q625" s="792"/>
      <c r="S625" s="318" t="s">
        <v>23</v>
      </c>
      <c r="T625" s="791"/>
      <c r="U625" s="766"/>
      <c r="V625" s="766"/>
      <c r="W625" s="792"/>
      <c r="Y625" s="318" t="s">
        <v>23</v>
      </c>
      <c r="Z625" s="791"/>
      <c r="AA625" s="766"/>
      <c r="AB625" s="766"/>
      <c r="AC625" s="792"/>
    </row>
    <row r="626" spans="1:29" s="17" customFormat="1" x14ac:dyDescent="0.2">
      <c r="A626" s="320">
        <v>1</v>
      </c>
      <c r="B626" s="527"/>
      <c r="C626" s="322"/>
      <c r="D626" s="322"/>
      <c r="E626" s="323"/>
      <c r="M626" s="320">
        <v>12</v>
      </c>
      <c r="N626" s="321"/>
      <c r="O626" s="322"/>
      <c r="P626" s="322"/>
      <c r="Q626" s="323"/>
      <c r="S626" s="320">
        <v>23</v>
      </c>
      <c r="T626" s="321"/>
      <c r="U626" s="322"/>
      <c r="V626" s="322"/>
      <c r="W626" s="323"/>
      <c r="Y626" s="320">
        <v>34</v>
      </c>
      <c r="Z626" s="321"/>
      <c r="AA626" s="322"/>
      <c r="AB626" s="322"/>
      <c r="AC626" s="323"/>
    </row>
    <row r="627" spans="1:29" s="17" customFormat="1" x14ac:dyDescent="0.2">
      <c r="A627" s="320">
        <v>2</v>
      </c>
      <c r="B627" s="527"/>
      <c r="C627" s="322"/>
      <c r="D627" s="322"/>
      <c r="E627" s="323"/>
      <c r="M627" s="320">
        <v>13</v>
      </c>
      <c r="N627" s="321"/>
      <c r="O627" s="322"/>
      <c r="P627" s="322"/>
      <c r="Q627" s="323"/>
      <c r="S627" s="320">
        <v>24</v>
      </c>
      <c r="T627" s="321"/>
      <c r="U627" s="322"/>
      <c r="V627" s="322"/>
      <c r="W627" s="323"/>
      <c r="Y627" s="320">
        <v>35</v>
      </c>
      <c r="Z627" s="321"/>
      <c r="AA627" s="322"/>
      <c r="AB627" s="322"/>
      <c r="AC627" s="323"/>
    </row>
    <row r="628" spans="1:29" s="17" customFormat="1" x14ac:dyDescent="0.2">
      <c r="A628" s="320">
        <v>3</v>
      </c>
      <c r="B628" s="527"/>
      <c r="C628" s="322"/>
      <c r="D628" s="322"/>
      <c r="E628" s="323"/>
      <c r="M628" s="320">
        <v>14</v>
      </c>
      <c r="N628" s="321"/>
      <c r="O628" s="322"/>
      <c r="P628" s="322"/>
      <c r="Q628" s="323"/>
      <c r="S628" s="320">
        <v>25</v>
      </c>
      <c r="T628" s="321"/>
      <c r="U628" s="322"/>
      <c r="V628" s="322"/>
      <c r="W628" s="323"/>
      <c r="Y628" s="320">
        <v>36</v>
      </c>
      <c r="Z628" s="321"/>
      <c r="AA628" s="322"/>
      <c r="AB628" s="322"/>
      <c r="AC628" s="323"/>
    </row>
    <row r="629" spans="1:29" s="17" customFormat="1" x14ac:dyDescent="0.2">
      <c r="A629" s="320">
        <v>4</v>
      </c>
      <c r="B629" s="527"/>
      <c r="C629" s="322"/>
      <c r="D629" s="322"/>
      <c r="E629" s="323"/>
      <c r="M629" s="320">
        <v>15</v>
      </c>
      <c r="N629" s="321"/>
      <c r="O629" s="322"/>
      <c r="P629" s="322"/>
      <c r="Q629" s="323"/>
      <c r="S629" s="320">
        <v>26</v>
      </c>
      <c r="T629" s="321"/>
      <c r="U629" s="322"/>
      <c r="V629" s="322"/>
      <c r="W629" s="323"/>
      <c r="Y629" s="320">
        <v>37</v>
      </c>
      <c r="Z629" s="321"/>
      <c r="AA629" s="322"/>
      <c r="AB629" s="322"/>
      <c r="AC629" s="323"/>
    </row>
    <row r="630" spans="1:29" s="17" customFormat="1" x14ac:dyDescent="0.2">
      <c r="A630" s="320">
        <v>5</v>
      </c>
      <c r="B630" s="527"/>
      <c r="C630" s="322"/>
      <c r="D630" s="322"/>
      <c r="E630" s="323"/>
      <c r="M630" s="320">
        <v>16</v>
      </c>
      <c r="N630" s="321"/>
      <c r="O630" s="322"/>
      <c r="P630" s="322"/>
      <c r="Q630" s="323"/>
      <c r="S630" s="320">
        <v>27</v>
      </c>
      <c r="T630" s="321"/>
      <c r="U630" s="322"/>
      <c r="V630" s="322"/>
      <c r="W630" s="323"/>
      <c r="Y630" s="320">
        <v>38</v>
      </c>
      <c r="Z630" s="321"/>
      <c r="AA630" s="322"/>
      <c r="AB630" s="322"/>
      <c r="AC630" s="323"/>
    </row>
    <row r="631" spans="1:29" s="17" customFormat="1" x14ac:dyDescent="0.2">
      <c r="A631" s="320">
        <v>6</v>
      </c>
      <c r="B631" s="527"/>
      <c r="C631" s="322"/>
      <c r="D631" s="322"/>
      <c r="E631" s="323"/>
      <c r="M631" s="320">
        <v>17</v>
      </c>
      <c r="N631" s="321"/>
      <c r="O631" s="322"/>
      <c r="P631" s="322"/>
      <c r="Q631" s="323"/>
      <c r="S631" s="320">
        <v>28</v>
      </c>
      <c r="T631" s="321"/>
      <c r="U631" s="322"/>
      <c r="V631" s="322"/>
      <c r="W631" s="323"/>
      <c r="Y631" s="320">
        <v>39</v>
      </c>
      <c r="Z631" s="321"/>
      <c r="AA631" s="322"/>
      <c r="AB631" s="322"/>
      <c r="AC631" s="323"/>
    </row>
    <row r="632" spans="1:29" s="17" customFormat="1" x14ac:dyDescent="0.2">
      <c r="A632" s="320">
        <v>7</v>
      </c>
      <c r="B632" s="527"/>
      <c r="C632" s="322"/>
      <c r="D632" s="322"/>
      <c r="E632" s="323"/>
      <c r="M632" s="320">
        <v>18</v>
      </c>
      <c r="N632" s="321"/>
      <c r="O632" s="322"/>
      <c r="P632" s="322"/>
      <c r="Q632" s="323"/>
      <c r="S632" s="320">
        <v>29</v>
      </c>
      <c r="T632" s="321"/>
      <c r="U632" s="322"/>
      <c r="V632" s="322"/>
      <c r="W632" s="323"/>
      <c r="Y632" s="320">
        <v>40</v>
      </c>
      <c r="Z632" s="321"/>
      <c r="AA632" s="322"/>
      <c r="AB632" s="322"/>
      <c r="AC632" s="323"/>
    </row>
    <row r="633" spans="1:29" s="17" customFormat="1" x14ac:dyDescent="0.2">
      <c r="A633" s="320">
        <v>8</v>
      </c>
      <c r="B633" s="527"/>
      <c r="C633" s="322"/>
      <c r="D633" s="322"/>
      <c r="E633" s="323"/>
      <c r="M633" s="320">
        <v>19</v>
      </c>
      <c r="N633" s="321"/>
      <c r="O633" s="322"/>
      <c r="P633" s="322"/>
      <c r="Q633" s="323"/>
      <c r="S633" s="320">
        <v>30</v>
      </c>
      <c r="T633" s="321"/>
      <c r="U633" s="322"/>
      <c r="V633" s="322"/>
      <c r="W633" s="323"/>
      <c r="Y633" s="320">
        <v>41</v>
      </c>
      <c r="Z633" s="321"/>
      <c r="AA633" s="322"/>
      <c r="AB633" s="322"/>
      <c r="AC633" s="323"/>
    </row>
    <row r="634" spans="1:29" s="17" customFormat="1" x14ac:dyDescent="0.2">
      <c r="A634" s="320">
        <v>9</v>
      </c>
      <c r="B634" s="527"/>
      <c r="C634" s="322"/>
      <c r="D634" s="322"/>
      <c r="E634" s="323"/>
      <c r="M634" s="320">
        <v>20</v>
      </c>
      <c r="N634" s="321"/>
      <c r="O634" s="322"/>
      <c r="P634" s="322"/>
      <c r="Q634" s="323"/>
      <c r="S634" s="320">
        <v>31</v>
      </c>
      <c r="T634" s="321"/>
      <c r="U634" s="322"/>
      <c r="V634" s="322"/>
      <c r="W634" s="323"/>
      <c r="Y634" s="320">
        <v>42</v>
      </c>
      <c r="Z634" s="321"/>
      <c r="AA634" s="322"/>
      <c r="AB634" s="322"/>
      <c r="AC634" s="323"/>
    </row>
    <row r="635" spans="1:29" s="17" customFormat="1" x14ac:dyDescent="0.2">
      <c r="A635" s="320">
        <v>10</v>
      </c>
      <c r="B635" s="527"/>
      <c r="C635" s="322"/>
      <c r="D635" s="322"/>
      <c r="E635" s="323"/>
      <c r="M635" s="320">
        <v>21</v>
      </c>
      <c r="N635" s="321"/>
      <c r="O635" s="322"/>
      <c r="P635" s="322"/>
      <c r="Q635" s="323"/>
      <c r="S635" s="320">
        <v>32</v>
      </c>
      <c r="T635" s="321"/>
      <c r="U635" s="322"/>
      <c r="V635" s="322"/>
      <c r="W635" s="323"/>
      <c r="Y635" s="320">
        <v>43</v>
      </c>
      <c r="Z635" s="321"/>
      <c r="AA635" s="322"/>
      <c r="AB635" s="322"/>
      <c r="AC635" s="323"/>
    </row>
    <row r="636" spans="1:29" s="17" customFormat="1" ht="13.5" thickBot="1" x14ac:dyDescent="0.25">
      <c r="A636" s="320">
        <v>11</v>
      </c>
      <c r="B636" s="527"/>
      <c r="C636" s="322"/>
      <c r="D636" s="322"/>
      <c r="E636" s="323"/>
      <c r="M636" s="320">
        <v>22</v>
      </c>
      <c r="N636" s="321"/>
      <c r="O636" s="322"/>
      <c r="P636" s="322"/>
      <c r="Q636" s="323"/>
      <c r="S636" s="320">
        <v>33</v>
      </c>
      <c r="T636" s="321"/>
      <c r="U636" s="322"/>
      <c r="V636" s="322"/>
      <c r="W636" s="323"/>
      <c r="Y636" s="324"/>
      <c r="Z636" s="325" t="s">
        <v>3</v>
      </c>
      <c r="AA636" s="326"/>
      <c r="AB636" s="326"/>
      <c r="AC636" s="327">
        <f>SUM(E626:E636)+SUM(Q626:Q636)+SUM(AC626:AC635)+SUM(W626:W636)</f>
        <v>0</v>
      </c>
    </row>
    <row r="637" spans="1:29" s="17" customFormat="1" x14ac:dyDescent="0.2">
      <c r="B637" s="528"/>
      <c r="C637" s="329"/>
      <c r="D637" s="329"/>
      <c r="E637" s="297"/>
      <c r="N637" s="328"/>
      <c r="O637" s="329"/>
      <c r="P637" s="329"/>
      <c r="Q637" s="297"/>
      <c r="T637" s="328"/>
      <c r="U637" s="329"/>
      <c r="V637" s="329"/>
      <c r="W637" s="297"/>
      <c r="Z637" s="328"/>
      <c r="AA637" s="329"/>
      <c r="AB637" s="329"/>
      <c r="AC637" s="297"/>
    </row>
    <row r="638" spans="1:29" s="17" customFormat="1" x14ac:dyDescent="0.2">
      <c r="B638" s="528"/>
      <c r="C638" s="329"/>
      <c r="D638" s="329"/>
      <c r="E638" s="297"/>
      <c r="N638" s="328"/>
      <c r="O638" s="329"/>
      <c r="P638" s="329"/>
      <c r="Q638" s="297"/>
      <c r="T638" s="328"/>
      <c r="U638" s="329"/>
      <c r="V638" s="329"/>
      <c r="W638" s="297"/>
      <c r="Z638" s="328"/>
      <c r="AA638" s="329"/>
      <c r="AB638" s="329"/>
      <c r="AC638" s="297"/>
    </row>
    <row r="639" spans="1:29" s="17" customFormat="1" x14ac:dyDescent="0.2">
      <c r="B639" s="528"/>
      <c r="C639" s="329"/>
      <c r="D639" s="329"/>
      <c r="E639" s="297"/>
      <c r="N639" s="328"/>
      <c r="O639" s="329"/>
      <c r="P639" s="329"/>
      <c r="Q639" s="297"/>
      <c r="T639" s="328"/>
      <c r="U639" s="329"/>
      <c r="V639" s="329"/>
      <c r="W639" s="297"/>
      <c r="Z639" s="328"/>
      <c r="AA639" s="329"/>
      <c r="AB639" s="329"/>
      <c r="AC639" s="297"/>
    </row>
    <row r="640" spans="1:29" s="17" customFormat="1" x14ac:dyDescent="0.2">
      <c r="B640" s="528"/>
      <c r="C640" s="329"/>
      <c r="D640" s="329"/>
      <c r="E640" s="297"/>
      <c r="N640" s="328"/>
      <c r="O640" s="329"/>
      <c r="P640" s="329"/>
      <c r="Q640" s="297"/>
      <c r="T640" s="328"/>
      <c r="U640" s="329"/>
      <c r="V640" s="329"/>
      <c r="W640" s="297"/>
      <c r="Z640" s="328"/>
      <c r="AA640" s="329"/>
      <c r="AB640" s="329"/>
      <c r="AC640" s="297"/>
    </row>
    <row r="641" spans="1:29" s="17" customFormat="1" x14ac:dyDescent="0.2">
      <c r="B641" s="528"/>
      <c r="C641" s="329"/>
      <c r="D641" s="329"/>
      <c r="E641" s="297"/>
      <c r="N641" s="328"/>
      <c r="O641" s="329"/>
      <c r="P641" s="329"/>
      <c r="Q641" s="297"/>
      <c r="T641" s="328"/>
      <c r="U641" s="329"/>
      <c r="V641" s="329"/>
      <c r="W641" s="297"/>
      <c r="Z641" s="328"/>
      <c r="AA641" s="329"/>
      <c r="AB641" s="329"/>
      <c r="AC641" s="297"/>
    </row>
    <row r="642" spans="1:29" s="17" customFormat="1" x14ac:dyDescent="0.2">
      <c r="B642" s="528"/>
      <c r="C642" s="329"/>
      <c r="D642" s="329"/>
      <c r="E642" s="297"/>
      <c r="N642" s="328"/>
      <c r="O642" s="329"/>
      <c r="P642" s="329"/>
      <c r="Q642" s="297"/>
      <c r="T642" s="328"/>
      <c r="U642" s="329"/>
      <c r="V642" s="329"/>
      <c r="W642" s="297"/>
      <c r="Z642" s="328"/>
      <c r="AA642" s="329"/>
      <c r="AB642" s="329"/>
    </row>
    <row r="643" spans="1:29" s="17" customFormat="1" ht="13.5" thickBot="1" x14ac:dyDescent="0.25">
      <c r="B643" s="528"/>
      <c r="C643" s="329"/>
      <c r="D643" s="329"/>
      <c r="E643" s="297"/>
      <c r="N643" s="328"/>
      <c r="O643" s="329"/>
      <c r="P643" s="329"/>
      <c r="Q643" s="297"/>
      <c r="T643" s="328"/>
      <c r="U643" s="329"/>
      <c r="V643" s="329"/>
      <c r="W643" s="297"/>
      <c r="Z643" s="328"/>
      <c r="AA643" s="329"/>
      <c r="AB643" s="329"/>
      <c r="AC643" s="297"/>
    </row>
    <row r="644" spans="1:29" s="17" customFormat="1" ht="12.75" customHeight="1" x14ac:dyDescent="0.2">
      <c r="A644" s="315">
        <v>30</v>
      </c>
      <c r="B644" s="790" t="str">
        <f>+"מספר אסמכתא "&amp;B32&amp;"         חזרה לטבלה "</f>
        <v xml:space="preserve">מספר אסמכתא 0         חזרה לטבלה </v>
      </c>
      <c r="C644" s="765" t="s">
        <v>159</v>
      </c>
      <c r="D644" s="765" t="s">
        <v>34</v>
      </c>
      <c r="E644" s="317" t="s">
        <v>18</v>
      </c>
      <c r="M644" s="315">
        <v>30</v>
      </c>
      <c r="N644" s="790" t="str">
        <f>+"מספר אסמכתא "&amp;B32&amp;"         חזרה לטבלה "</f>
        <v xml:space="preserve">מספר אסמכתא 0         חזרה לטבלה </v>
      </c>
      <c r="O644" s="765" t="s">
        <v>159</v>
      </c>
      <c r="P644" s="765" t="s">
        <v>34</v>
      </c>
      <c r="Q644" s="767" t="s">
        <v>18</v>
      </c>
      <c r="S644" s="315">
        <v>30</v>
      </c>
      <c r="T644" s="790" t="str">
        <f>+"מספר אסמכתא "&amp;B32&amp;"         חזרה לטבלה "</f>
        <v xml:space="preserve">מספר אסמכתא 0         חזרה לטבלה </v>
      </c>
      <c r="U644" s="765" t="s">
        <v>159</v>
      </c>
      <c r="V644" s="765" t="s">
        <v>34</v>
      </c>
      <c r="W644" s="767" t="s">
        <v>18</v>
      </c>
      <c r="Y644" s="315">
        <v>30</v>
      </c>
      <c r="Z644" s="790" t="str">
        <f>+"מספר אסמכתא "&amp;B32&amp;"         חזרה לטבלה "</f>
        <v xml:space="preserve">מספר אסמכתא 0         חזרה לטבלה </v>
      </c>
      <c r="AA644" s="765" t="s">
        <v>159</v>
      </c>
      <c r="AB644" s="765" t="s">
        <v>34</v>
      </c>
      <c r="AC644" s="767" t="s">
        <v>18</v>
      </c>
    </row>
    <row r="645" spans="1:29" s="17" customFormat="1" ht="25.5" x14ac:dyDescent="0.2">
      <c r="A645" s="318" t="s">
        <v>7</v>
      </c>
      <c r="B645" s="791"/>
      <c r="C645" s="766"/>
      <c r="D645" s="766"/>
      <c r="E645" s="319"/>
      <c r="M645" s="318" t="s">
        <v>23</v>
      </c>
      <c r="N645" s="791"/>
      <c r="O645" s="766"/>
      <c r="P645" s="766"/>
      <c r="Q645" s="792"/>
      <c r="S645" s="318" t="s">
        <v>23</v>
      </c>
      <c r="T645" s="791"/>
      <c r="U645" s="766"/>
      <c r="V645" s="766"/>
      <c r="W645" s="792"/>
      <c r="Y645" s="318" t="s">
        <v>23</v>
      </c>
      <c r="Z645" s="791"/>
      <c r="AA645" s="766"/>
      <c r="AB645" s="766"/>
      <c r="AC645" s="792"/>
    </row>
    <row r="646" spans="1:29" s="17" customFormat="1" x14ac:dyDescent="0.2">
      <c r="A646" s="320">
        <v>1</v>
      </c>
      <c r="B646" s="527"/>
      <c r="C646" s="322"/>
      <c r="D646" s="322"/>
      <c r="E646" s="323"/>
      <c r="M646" s="320">
        <v>12</v>
      </c>
      <c r="N646" s="321"/>
      <c r="O646" s="322"/>
      <c r="P646" s="322"/>
      <c r="Q646" s="323"/>
      <c r="S646" s="320">
        <v>23</v>
      </c>
      <c r="T646" s="321"/>
      <c r="U646" s="322"/>
      <c r="V646" s="322"/>
      <c r="W646" s="323"/>
      <c r="Y646" s="320">
        <v>34</v>
      </c>
      <c r="Z646" s="321"/>
      <c r="AA646" s="322"/>
      <c r="AB646" s="322"/>
      <c r="AC646" s="323"/>
    </row>
    <row r="647" spans="1:29" s="17" customFormat="1" x14ac:dyDescent="0.2">
      <c r="A647" s="320">
        <v>2</v>
      </c>
      <c r="B647" s="527"/>
      <c r="C647" s="322"/>
      <c r="D647" s="322"/>
      <c r="E647" s="323"/>
      <c r="M647" s="320">
        <v>13</v>
      </c>
      <c r="N647" s="321"/>
      <c r="O647" s="322"/>
      <c r="P647" s="322"/>
      <c r="Q647" s="323"/>
      <c r="S647" s="320">
        <v>24</v>
      </c>
      <c r="T647" s="321"/>
      <c r="U647" s="322"/>
      <c r="V647" s="322"/>
      <c r="W647" s="323"/>
      <c r="Y647" s="320">
        <v>35</v>
      </c>
      <c r="Z647" s="321"/>
      <c r="AA647" s="322"/>
      <c r="AB647" s="322"/>
      <c r="AC647" s="323"/>
    </row>
    <row r="648" spans="1:29" s="17" customFormat="1" x14ac:dyDescent="0.2">
      <c r="A648" s="320">
        <v>3</v>
      </c>
      <c r="B648" s="527"/>
      <c r="C648" s="322"/>
      <c r="D648" s="322"/>
      <c r="E648" s="323"/>
      <c r="M648" s="320">
        <v>14</v>
      </c>
      <c r="N648" s="321"/>
      <c r="O648" s="322"/>
      <c r="P648" s="322"/>
      <c r="Q648" s="323"/>
      <c r="S648" s="320">
        <v>25</v>
      </c>
      <c r="T648" s="321"/>
      <c r="U648" s="322"/>
      <c r="V648" s="322"/>
      <c r="W648" s="323"/>
      <c r="Y648" s="320">
        <v>36</v>
      </c>
      <c r="Z648" s="321"/>
      <c r="AA648" s="322"/>
      <c r="AB648" s="322"/>
      <c r="AC648" s="323"/>
    </row>
    <row r="649" spans="1:29" s="17" customFormat="1" x14ac:dyDescent="0.2">
      <c r="A649" s="320">
        <v>4</v>
      </c>
      <c r="B649" s="527"/>
      <c r="C649" s="322"/>
      <c r="D649" s="322"/>
      <c r="E649" s="323"/>
      <c r="M649" s="320">
        <v>15</v>
      </c>
      <c r="N649" s="321"/>
      <c r="O649" s="322"/>
      <c r="P649" s="322"/>
      <c r="Q649" s="323"/>
      <c r="S649" s="320">
        <v>26</v>
      </c>
      <c r="T649" s="321"/>
      <c r="U649" s="322"/>
      <c r="V649" s="322"/>
      <c r="W649" s="323"/>
      <c r="Y649" s="320">
        <v>37</v>
      </c>
      <c r="Z649" s="321"/>
      <c r="AA649" s="322"/>
      <c r="AB649" s="322"/>
      <c r="AC649" s="323"/>
    </row>
    <row r="650" spans="1:29" s="17" customFormat="1" x14ac:dyDescent="0.2">
      <c r="A650" s="320">
        <v>5</v>
      </c>
      <c r="B650" s="527"/>
      <c r="C650" s="322"/>
      <c r="D650" s="322"/>
      <c r="E650" s="323"/>
      <c r="M650" s="320">
        <v>16</v>
      </c>
      <c r="N650" s="321"/>
      <c r="O650" s="322"/>
      <c r="P650" s="322"/>
      <c r="Q650" s="323"/>
      <c r="S650" s="320">
        <v>27</v>
      </c>
      <c r="T650" s="321"/>
      <c r="U650" s="322"/>
      <c r="V650" s="322"/>
      <c r="W650" s="323"/>
      <c r="Y650" s="320">
        <v>38</v>
      </c>
      <c r="Z650" s="321"/>
      <c r="AA650" s="322"/>
      <c r="AB650" s="322"/>
      <c r="AC650" s="323"/>
    </row>
    <row r="651" spans="1:29" s="17" customFormat="1" x14ac:dyDescent="0.2">
      <c r="A651" s="320">
        <v>6</v>
      </c>
      <c r="B651" s="527"/>
      <c r="C651" s="322"/>
      <c r="D651" s="322"/>
      <c r="E651" s="323"/>
      <c r="M651" s="320">
        <v>17</v>
      </c>
      <c r="N651" s="321"/>
      <c r="O651" s="322"/>
      <c r="P651" s="322"/>
      <c r="Q651" s="323"/>
      <c r="S651" s="320">
        <v>28</v>
      </c>
      <c r="T651" s="321"/>
      <c r="U651" s="322"/>
      <c r="V651" s="322"/>
      <c r="W651" s="323"/>
      <c r="Y651" s="320">
        <v>39</v>
      </c>
      <c r="Z651" s="321"/>
      <c r="AA651" s="322"/>
      <c r="AB651" s="322"/>
      <c r="AC651" s="323"/>
    </row>
    <row r="652" spans="1:29" s="17" customFormat="1" x14ac:dyDescent="0.2">
      <c r="A652" s="320">
        <v>7</v>
      </c>
      <c r="B652" s="527"/>
      <c r="C652" s="322"/>
      <c r="D652" s="322"/>
      <c r="E652" s="323"/>
      <c r="M652" s="320">
        <v>18</v>
      </c>
      <c r="N652" s="321"/>
      <c r="O652" s="322"/>
      <c r="P652" s="322"/>
      <c r="Q652" s="323"/>
      <c r="S652" s="320">
        <v>29</v>
      </c>
      <c r="T652" s="321"/>
      <c r="U652" s="322"/>
      <c r="V652" s="322"/>
      <c r="W652" s="323"/>
      <c r="Y652" s="320">
        <v>40</v>
      </c>
      <c r="Z652" s="321"/>
      <c r="AA652" s="322"/>
      <c r="AB652" s="322"/>
      <c r="AC652" s="323"/>
    </row>
    <row r="653" spans="1:29" s="17" customFormat="1" x14ac:dyDescent="0.2">
      <c r="A653" s="320">
        <v>8</v>
      </c>
      <c r="B653" s="527"/>
      <c r="C653" s="322"/>
      <c r="D653" s="322"/>
      <c r="E653" s="323"/>
      <c r="M653" s="320">
        <v>19</v>
      </c>
      <c r="N653" s="321"/>
      <c r="O653" s="322"/>
      <c r="P653" s="322"/>
      <c r="Q653" s="323"/>
      <c r="S653" s="320">
        <v>30</v>
      </c>
      <c r="T653" s="321"/>
      <c r="U653" s="322"/>
      <c r="V653" s="322"/>
      <c r="W653" s="323"/>
      <c r="Y653" s="320">
        <v>41</v>
      </c>
      <c r="Z653" s="321"/>
      <c r="AA653" s="322"/>
      <c r="AB653" s="322"/>
      <c r="AC653" s="323"/>
    </row>
    <row r="654" spans="1:29" s="17" customFormat="1" x14ac:dyDescent="0.2">
      <c r="A654" s="320">
        <v>9</v>
      </c>
      <c r="B654" s="527"/>
      <c r="C654" s="322"/>
      <c r="D654" s="322"/>
      <c r="E654" s="323"/>
      <c r="M654" s="320">
        <v>20</v>
      </c>
      <c r="N654" s="321"/>
      <c r="O654" s="322"/>
      <c r="P654" s="322"/>
      <c r="Q654" s="323"/>
      <c r="S654" s="320">
        <v>31</v>
      </c>
      <c r="T654" s="321"/>
      <c r="U654" s="322"/>
      <c r="V654" s="322"/>
      <c r="W654" s="323"/>
      <c r="Y654" s="320">
        <v>42</v>
      </c>
      <c r="Z654" s="321"/>
      <c r="AA654" s="322"/>
      <c r="AB654" s="322"/>
      <c r="AC654" s="323"/>
    </row>
    <row r="655" spans="1:29" s="17" customFormat="1" x14ac:dyDescent="0.2">
      <c r="A655" s="320">
        <v>10</v>
      </c>
      <c r="B655" s="527"/>
      <c r="C655" s="322"/>
      <c r="D655" s="322"/>
      <c r="E655" s="323"/>
      <c r="M655" s="320">
        <v>21</v>
      </c>
      <c r="N655" s="321"/>
      <c r="O655" s="322"/>
      <c r="P655" s="322"/>
      <c r="Q655" s="323"/>
      <c r="S655" s="320">
        <v>32</v>
      </c>
      <c r="T655" s="321"/>
      <c r="U655" s="322"/>
      <c r="V655" s="322"/>
      <c r="W655" s="323"/>
      <c r="Y655" s="320">
        <v>43</v>
      </c>
      <c r="Z655" s="321"/>
      <c r="AA655" s="322"/>
      <c r="AB655" s="322"/>
      <c r="AC655" s="323"/>
    </row>
    <row r="656" spans="1:29" s="17" customFormat="1" ht="13.5" thickBot="1" x14ac:dyDescent="0.25">
      <c r="A656" s="320">
        <v>11</v>
      </c>
      <c r="B656" s="527"/>
      <c r="C656" s="322"/>
      <c r="D656" s="322"/>
      <c r="E656" s="323"/>
      <c r="M656" s="320">
        <v>22</v>
      </c>
      <c r="N656" s="321"/>
      <c r="O656" s="322"/>
      <c r="P656" s="322"/>
      <c r="Q656" s="323"/>
      <c r="S656" s="320">
        <v>33</v>
      </c>
      <c r="T656" s="321"/>
      <c r="U656" s="322"/>
      <c r="V656" s="322"/>
      <c r="W656" s="323"/>
      <c r="Y656" s="324"/>
      <c r="Z656" s="325" t="s">
        <v>3</v>
      </c>
      <c r="AA656" s="326"/>
      <c r="AB656" s="326"/>
      <c r="AC656" s="327">
        <f>SUM(E646:E656)+SUM(Q646:Q656)+SUM(AC646:AC655)+SUM(W646:W656)</f>
        <v>0</v>
      </c>
    </row>
    <row r="657" spans="1:29" s="17" customFormat="1" x14ac:dyDescent="0.2">
      <c r="B657" s="528"/>
      <c r="C657" s="329"/>
      <c r="D657" s="329"/>
      <c r="E657" s="297"/>
      <c r="N657" s="328"/>
      <c r="O657" s="329"/>
      <c r="P657" s="329"/>
      <c r="Q657" s="297"/>
      <c r="T657" s="328"/>
      <c r="U657" s="329"/>
      <c r="V657" s="329"/>
      <c r="W657" s="297"/>
      <c r="Z657" s="328"/>
      <c r="AA657" s="329"/>
      <c r="AB657" s="329"/>
      <c r="AC657" s="297"/>
    </row>
    <row r="658" spans="1:29" s="17" customFormat="1" x14ac:dyDescent="0.2">
      <c r="B658" s="528"/>
      <c r="C658" s="329"/>
      <c r="D658" s="329"/>
      <c r="E658" s="297"/>
      <c r="N658" s="328"/>
      <c r="O658" s="329"/>
      <c r="P658" s="329"/>
      <c r="Q658" s="297"/>
      <c r="T658" s="328"/>
      <c r="U658" s="329"/>
      <c r="V658" s="329"/>
      <c r="W658" s="297"/>
      <c r="Z658" s="328"/>
      <c r="AA658" s="329"/>
      <c r="AB658" s="329"/>
      <c r="AC658" s="297"/>
    </row>
    <row r="659" spans="1:29" s="17" customFormat="1" x14ac:dyDescent="0.2">
      <c r="B659" s="528"/>
      <c r="C659" s="329"/>
      <c r="D659" s="329"/>
      <c r="E659" s="297"/>
      <c r="N659" s="328"/>
      <c r="O659" s="329"/>
      <c r="P659" s="329"/>
      <c r="Q659" s="297"/>
      <c r="T659" s="328"/>
      <c r="U659" s="329"/>
      <c r="V659" s="329"/>
      <c r="W659" s="297"/>
      <c r="Z659" s="328"/>
      <c r="AA659" s="329"/>
      <c r="AB659" s="329"/>
      <c r="AC659" s="297"/>
    </row>
    <row r="660" spans="1:29" s="17" customFormat="1" x14ac:dyDescent="0.2">
      <c r="B660" s="528"/>
      <c r="C660" s="329"/>
      <c r="D660" s="329"/>
      <c r="E660" s="297"/>
      <c r="N660" s="328"/>
      <c r="O660" s="329"/>
      <c r="P660" s="329"/>
      <c r="Q660" s="297"/>
      <c r="T660" s="328"/>
      <c r="U660" s="329"/>
      <c r="V660" s="329"/>
      <c r="W660" s="297"/>
      <c r="Z660" s="328"/>
      <c r="AA660" s="329"/>
      <c r="AB660" s="329"/>
      <c r="AC660" s="297"/>
    </row>
    <row r="661" spans="1:29" s="17" customFormat="1" x14ac:dyDescent="0.2">
      <c r="B661" s="528"/>
      <c r="C661" s="329"/>
      <c r="D661" s="329"/>
      <c r="E661" s="297"/>
      <c r="N661" s="328"/>
      <c r="O661" s="329"/>
      <c r="P661" s="329"/>
      <c r="Q661" s="297"/>
      <c r="T661" s="328"/>
      <c r="U661" s="329"/>
      <c r="V661" s="329"/>
      <c r="W661" s="297"/>
      <c r="Z661" s="328"/>
      <c r="AA661" s="329"/>
      <c r="AB661" s="329"/>
      <c r="AC661" s="297"/>
    </row>
    <row r="662" spans="1:29" s="17" customFormat="1" x14ac:dyDescent="0.2">
      <c r="B662" s="528"/>
      <c r="C662" s="329"/>
      <c r="D662" s="329"/>
      <c r="E662" s="297"/>
      <c r="N662" s="328"/>
      <c r="O662" s="329"/>
      <c r="P662" s="329"/>
      <c r="Q662" s="297"/>
      <c r="T662" s="328"/>
      <c r="U662" s="329"/>
      <c r="V662" s="329"/>
      <c r="W662" s="297"/>
      <c r="Z662" s="328"/>
      <c r="AA662" s="329"/>
      <c r="AB662" s="329"/>
      <c r="AC662" s="297"/>
    </row>
    <row r="663" spans="1:29" s="17" customFormat="1" ht="13.5" thickBot="1" x14ac:dyDescent="0.25">
      <c r="B663" s="528"/>
      <c r="C663" s="329"/>
      <c r="D663" s="329"/>
      <c r="E663" s="297"/>
      <c r="N663" s="328"/>
      <c r="O663" s="329"/>
      <c r="P663" s="329"/>
      <c r="Q663" s="297"/>
      <c r="T663" s="328"/>
      <c r="U663" s="329"/>
      <c r="V663" s="329"/>
      <c r="W663" s="297"/>
      <c r="Z663" s="328"/>
      <c r="AA663" s="329"/>
      <c r="AB663" s="329"/>
      <c r="AC663" s="297"/>
    </row>
    <row r="664" spans="1:29" s="17" customFormat="1" ht="12.75" customHeight="1" x14ac:dyDescent="0.2">
      <c r="A664" s="315">
        <v>31</v>
      </c>
      <c r="B664" s="790" t="str">
        <f>+"מספר אסמכתא "&amp;B33&amp;"         חזרה לטבלה "</f>
        <v xml:space="preserve">מספר אסמכתא 0         חזרה לטבלה </v>
      </c>
      <c r="C664" s="765" t="s">
        <v>159</v>
      </c>
      <c r="D664" s="765" t="s">
        <v>34</v>
      </c>
      <c r="E664" s="317" t="s">
        <v>18</v>
      </c>
      <c r="M664" s="315">
        <v>31</v>
      </c>
      <c r="N664" s="790" t="str">
        <f>+"מספר אסמכתא "&amp;B33&amp;"         חזרה לטבלה "</f>
        <v xml:space="preserve">מספר אסמכתא 0         חזרה לטבלה </v>
      </c>
      <c r="O664" s="765" t="s">
        <v>159</v>
      </c>
      <c r="P664" s="765" t="s">
        <v>34</v>
      </c>
      <c r="Q664" s="767" t="s">
        <v>18</v>
      </c>
      <c r="S664" s="315">
        <v>31</v>
      </c>
      <c r="T664" s="790" t="str">
        <f>+"מספר אסמכתא "&amp;B33&amp;"         חזרה לטבלה "</f>
        <v xml:space="preserve">מספר אסמכתא 0         חזרה לטבלה </v>
      </c>
      <c r="U664" s="765" t="s">
        <v>159</v>
      </c>
      <c r="V664" s="765" t="s">
        <v>34</v>
      </c>
      <c r="W664" s="767" t="s">
        <v>18</v>
      </c>
      <c r="Y664" s="315">
        <v>31</v>
      </c>
      <c r="Z664" s="790" t="str">
        <f>+"מספר אסמכתא "&amp;B33&amp;"         חזרה לטבלה "</f>
        <v xml:space="preserve">מספר אסמכתא 0         חזרה לטבלה </v>
      </c>
      <c r="AA664" s="765" t="s">
        <v>159</v>
      </c>
      <c r="AB664" s="765" t="s">
        <v>34</v>
      </c>
      <c r="AC664" s="767" t="s">
        <v>18</v>
      </c>
    </row>
    <row r="665" spans="1:29" s="17" customFormat="1" ht="25.5" x14ac:dyDescent="0.2">
      <c r="A665" s="318" t="s">
        <v>7</v>
      </c>
      <c r="B665" s="791"/>
      <c r="C665" s="766"/>
      <c r="D665" s="766"/>
      <c r="E665" s="319"/>
      <c r="M665" s="318" t="s">
        <v>23</v>
      </c>
      <c r="N665" s="791"/>
      <c r="O665" s="766"/>
      <c r="P665" s="766"/>
      <c r="Q665" s="792"/>
      <c r="S665" s="318" t="s">
        <v>23</v>
      </c>
      <c r="T665" s="791"/>
      <c r="U665" s="766"/>
      <c r="V665" s="766"/>
      <c r="W665" s="792"/>
      <c r="Y665" s="318" t="s">
        <v>23</v>
      </c>
      <c r="Z665" s="791"/>
      <c r="AA665" s="766"/>
      <c r="AB665" s="766"/>
      <c r="AC665" s="792"/>
    </row>
    <row r="666" spans="1:29" s="17" customFormat="1" x14ac:dyDescent="0.2">
      <c r="A666" s="320">
        <v>1</v>
      </c>
      <c r="B666" s="527"/>
      <c r="C666" s="322"/>
      <c r="D666" s="322"/>
      <c r="E666" s="323"/>
      <c r="M666" s="320">
        <v>12</v>
      </c>
      <c r="N666" s="321"/>
      <c r="O666" s="322"/>
      <c r="P666" s="322"/>
      <c r="Q666" s="323"/>
      <c r="S666" s="320">
        <v>23</v>
      </c>
      <c r="T666" s="321"/>
      <c r="U666" s="322"/>
      <c r="V666" s="322"/>
      <c r="W666" s="323"/>
      <c r="Y666" s="320">
        <v>34</v>
      </c>
      <c r="Z666" s="321"/>
      <c r="AA666" s="322"/>
      <c r="AB666" s="322"/>
      <c r="AC666" s="323"/>
    </row>
    <row r="667" spans="1:29" s="17" customFormat="1" x14ac:dyDescent="0.2">
      <c r="A667" s="320">
        <v>2</v>
      </c>
      <c r="B667" s="527"/>
      <c r="C667" s="322"/>
      <c r="D667" s="322"/>
      <c r="E667" s="323"/>
      <c r="M667" s="320">
        <v>13</v>
      </c>
      <c r="N667" s="321"/>
      <c r="O667" s="322"/>
      <c r="P667" s="322"/>
      <c r="Q667" s="323"/>
      <c r="S667" s="320">
        <v>24</v>
      </c>
      <c r="T667" s="321"/>
      <c r="U667" s="322"/>
      <c r="V667" s="322"/>
      <c r="W667" s="323"/>
      <c r="Y667" s="320">
        <v>35</v>
      </c>
      <c r="Z667" s="321"/>
      <c r="AA667" s="322"/>
      <c r="AB667" s="322"/>
      <c r="AC667" s="323"/>
    </row>
    <row r="668" spans="1:29" s="17" customFormat="1" x14ac:dyDescent="0.2">
      <c r="A668" s="320">
        <v>3</v>
      </c>
      <c r="B668" s="527"/>
      <c r="C668" s="322"/>
      <c r="D668" s="322"/>
      <c r="E668" s="323"/>
      <c r="M668" s="320">
        <v>14</v>
      </c>
      <c r="N668" s="321"/>
      <c r="O668" s="322"/>
      <c r="P668" s="322"/>
      <c r="Q668" s="323"/>
      <c r="S668" s="320">
        <v>25</v>
      </c>
      <c r="T668" s="321"/>
      <c r="U668" s="322"/>
      <c r="V668" s="322"/>
      <c r="W668" s="323"/>
      <c r="Y668" s="320">
        <v>36</v>
      </c>
      <c r="Z668" s="321"/>
      <c r="AA668" s="322"/>
      <c r="AB668" s="322"/>
      <c r="AC668" s="323"/>
    </row>
    <row r="669" spans="1:29" s="17" customFormat="1" x14ac:dyDescent="0.2">
      <c r="A669" s="320">
        <v>4</v>
      </c>
      <c r="B669" s="527"/>
      <c r="C669" s="322"/>
      <c r="D669" s="322"/>
      <c r="E669" s="323"/>
      <c r="M669" s="320">
        <v>15</v>
      </c>
      <c r="N669" s="321"/>
      <c r="O669" s="322"/>
      <c r="P669" s="322"/>
      <c r="Q669" s="323"/>
      <c r="S669" s="320">
        <v>26</v>
      </c>
      <c r="T669" s="321"/>
      <c r="U669" s="322"/>
      <c r="V669" s="322"/>
      <c r="W669" s="323"/>
      <c r="Y669" s="320">
        <v>37</v>
      </c>
      <c r="Z669" s="321"/>
      <c r="AA669" s="322"/>
      <c r="AB669" s="322"/>
      <c r="AC669" s="323"/>
    </row>
    <row r="670" spans="1:29" s="17" customFormat="1" x14ac:dyDescent="0.2">
      <c r="A670" s="320">
        <v>5</v>
      </c>
      <c r="B670" s="527"/>
      <c r="C670" s="322"/>
      <c r="D670" s="322"/>
      <c r="E670" s="323"/>
      <c r="M670" s="320">
        <v>16</v>
      </c>
      <c r="N670" s="321"/>
      <c r="O670" s="322"/>
      <c r="P670" s="322"/>
      <c r="Q670" s="323"/>
      <c r="S670" s="320">
        <v>27</v>
      </c>
      <c r="T670" s="321"/>
      <c r="U670" s="322"/>
      <c r="V670" s="322"/>
      <c r="W670" s="323"/>
      <c r="Y670" s="320">
        <v>38</v>
      </c>
      <c r="Z670" s="321"/>
      <c r="AA670" s="322"/>
      <c r="AB670" s="322"/>
      <c r="AC670" s="323"/>
    </row>
    <row r="671" spans="1:29" s="17" customFormat="1" x14ac:dyDescent="0.2">
      <c r="A671" s="320">
        <v>6</v>
      </c>
      <c r="B671" s="527"/>
      <c r="C671" s="322"/>
      <c r="D671" s="322"/>
      <c r="E671" s="323"/>
      <c r="M671" s="320">
        <v>17</v>
      </c>
      <c r="N671" s="321"/>
      <c r="O671" s="322"/>
      <c r="P671" s="322"/>
      <c r="Q671" s="323"/>
      <c r="S671" s="320">
        <v>28</v>
      </c>
      <c r="T671" s="321"/>
      <c r="U671" s="322"/>
      <c r="V671" s="322"/>
      <c r="W671" s="323"/>
      <c r="Y671" s="320">
        <v>39</v>
      </c>
      <c r="Z671" s="321"/>
      <c r="AA671" s="322"/>
      <c r="AB671" s="322"/>
      <c r="AC671" s="323"/>
    </row>
    <row r="672" spans="1:29" s="17" customFormat="1" x14ac:dyDescent="0.2">
      <c r="A672" s="320">
        <v>7</v>
      </c>
      <c r="B672" s="527"/>
      <c r="C672" s="322"/>
      <c r="D672" s="322"/>
      <c r="E672" s="323"/>
      <c r="M672" s="320">
        <v>18</v>
      </c>
      <c r="N672" s="321"/>
      <c r="O672" s="322"/>
      <c r="P672" s="322"/>
      <c r="Q672" s="323"/>
      <c r="S672" s="320">
        <v>29</v>
      </c>
      <c r="T672" s="321"/>
      <c r="U672" s="322"/>
      <c r="V672" s="322"/>
      <c r="W672" s="323"/>
      <c r="Y672" s="320">
        <v>40</v>
      </c>
      <c r="Z672" s="321"/>
      <c r="AA672" s="322"/>
      <c r="AB672" s="322"/>
      <c r="AC672" s="323"/>
    </row>
    <row r="673" spans="1:29" s="17" customFormat="1" x14ac:dyDescent="0.2">
      <c r="A673" s="320">
        <v>8</v>
      </c>
      <c r="B673" s="527"/>
      <c r="C673" s="322"/>
      <c r="D673" s="322"/>
      <c r="E673" s="323"/>
      <c r="M673" s="320">
        <v>19</v>
      </c>
      <c r="N673" s="321"/>
      <c r="O673" s="322"/>
      <c r="P673" s="322"/>
      <c r="Q673" s="323"/>
      <c r="S673" s="320">
        <v>30</v>
      </c>
      <c r="T673" s="321"/>
      <c r="U673" s="322"/>
      <c r="V673" s="322"/>
      <c r="W673" s="323"/>
      <c r="Y673" s="320">
        <v>41</v>
      </c>
      <c r="Z673" s="321"/>
      <c r="AA673" s="322"/>
      <c r="AB673" s="322"/>
      <c r="AC673" s="323"/>
    </row>
    <row r="674" spans="1:29" s="17" customFormat="1" x14ac:dyDescent="0.2">
      <c r="A674" s="320">
        <v>9</v>
      </c>
      <c r="B674" s="527"/>
      <c r="C674" s="322"/>
      <c r="D674" s="322"/>
      <c r="E674" s="323"/>
      <c r="M674" s="320">
        <v>20</v>
      </c>
      <c r="N674" s="321"/>
      <c r="O674" s="322"/>
      <c r="P674" s="322"/>
      <c r="Q674" s="323"/>
      <c r="S674" s="320">
        <v>31</v>
      </c>
      <c r="T674" s="321"/>
      <c r="U674" s="322"/>
      <c r="V674" s="322"/>
      <c r="W674" s="323"/>
      <c r="Y674" s="320">
        <v>42</v>
      </c>
      <c r="Z674" s="321"/>
      <c r="AA674" s="322"/>
      <c r="AB674" s="322"/>
      <c r="AC674" s="323"/>
    </row>
    <row r="675" spans="1:29" s="17" customFormat="1" x14ac:dyDescent="0.2">
      <c r="A675" s="320">
        <v>10</v>
      </c>
      <c r="B675" s="527"/>
      <c r="C675" s="322"/>
      <c r="D675" s="322"/>
      <c r="E675" s="323"/>
      <c r="M675" s="320">
        <v>21</v>
      </c>
      <c r="N675" s="321"/>
      <c r="O675" s="322"/>
      <c r="P675" s="322"/>
      <c r="Q675" s="323"/>
      <c r="S675" s="320">
        <v>32</v>
      </c>
      <c r="T675" s="321"/>
      <c r="U675" s="322"/>
      <c r="V675" s="322"/>
      <c r="W675" s="323"/>
      <c r="Y675" s="320">
        <v>43</v>
      </c>
      <c r="Z675" s="321"/>
      <c r="AA675" s="322"/>
      <c r="AB675" s="322"/>
      <c r="AC675" s="323"/>
    </row>
    <row r="676" spans="1:29" s="17" customFormat="1" ht="13.5" thickBot="1" x14ac:dyDescent="0.25">
      <c r="A676" s="320">
        <v>11</v>
      </c>
      <c r="B676" s="527"/>
      <c r="C676" s="322"/>
      <c r="D676" s="322"/>
      <c r="E676" s="323"/>
      <c r="M676" s="320">
        <v>22</v>
      </c>
      <c r="N676" s="321"/>
      <c r="O676" s="322"/>
      <c r="P676" s="322"/>
      <c r="Q676" s="323"/>
      <c r="S676" s="320">
        <v>33</v>
      </c>
      <c r="T676" s="321"/>
      <c r="U676" s="322"/>
      <c r="V676" s="322"/>
      <c r="W676" s="323"/>
      <c r="Y676" s="324"/>
      <c r="Z676" s="325" t="s">
        <v>3</v>
      </c>
      <c r="AA676" s="326"/>
      <c r="AB676" s="326"/>
      <c r="AC676" s="327">
        <f>SUM(E666:E676)+SUM(Q666:Q676)+SUM(AC666:AC675)+SUM(W666:W676)</f>
        <v>0</v>
      </c>
    </row>
    <row r="677" spans="1:29" s="17" customFormat="1" x14ac:dyDescent="0.2">
      <c r="B677" s="528"/>
      <c r="C677" s="329"/>
      <c r="D677" s="329"/>
      <c r="E677" s="297"/>
      <c r="N677" s="328"/>
      <c r="O677" s="329"/>
      <c r="P677" s="329"/>
      <c r="Q677" s="297"/>
      <c r="T677" s="328"/>
      <c r="U677" s="329"/>
      <c r="V677" s="329"/>
      <c r="W677" s="297"/>
      <c r="Z677" s="328"/>
      <c r="AA677" s="329"/>
      <c r="AB677" s="329"/>
      <c r="AC677" s="297"/>
    </row>
    <row r="678" spans="1:29" s="17" customFormat="1" x14ac:dyDescent="0.2">
      <c r="B678" s="528"/>
      <c r="C678" s="329"/>
      <c r="D678" s="329"/>
      <c r="E678" s="297"/>
      <c r="N678" s="328"/>
      <c r="O678" s="329"/>
      <c r="P678" s="329"/>
      <c r="Q678" s="297"/>
      <c r="T678" s="328"/>
      <c r="U678" s="329"/>
      <c r="V678" s="329"/>
      <c r="W678" s="297"/>
      <c r="Z678" s="328"/>
      <c r="AA678" s="329"/>
      <c r="AB678" s="329"/>
      <c r="AC678" s="297"/>
    </row>
    <row r="679" spans="1:29" s="17" customFormat="1" x14ac:dyDescent="0.2">
      <c r="B679" s="528"/>
      <c r="C679" s="329"/>
      <c r="D679" s="329"/>
      <c r="E679" s="297"/>
      <c r="N679" s="328"/>
      <c r="O679" s="329"/>
      <c r="P679" s="329"/>
      <c r="Q679" s="297"/>
      <c r="T679" s="328"/>
      <c r="U679" s="329"/>
      <c r="V679" s="329"/>
      <c r="W679" s="297"/>
      <c r="Z679" s="328"/>
      <c r="AA679" s="329"/>
      <c r="AB679" s="329"/>
      <c r="AC679" s="297"/>
    </row>
    <row r="680" spans="1:29" s="17" customFormat="1" x14ac:dyDescent="0.2">
      <c r="B680" s="528"/>
      <c r="C680" s="329"/>
      <c r="D680" s="329"/>
      <c r="E680" s="297"/>
      <c r="N680" s="328"/>
      <c r="O680" s="329"/>
      <c r="P680" s="329"/>
      <c r="Q680" s="297"/>
      <c r="T680" s="328"/>
      <c r="U680" s="329"/>
      <c r="V680" s="329"/>
      <c r="W680" s="297"/>
      <c r="Z680" s="328"/>
      <c r="AA680" s="329"/>
      <c r="AB680" s="329"/>
      <c r="AC680" s="297"/>
    </row>
    <row r="681" spans="1:29" s="17" customFormat="1" x14ac:dyDescent="0.2">
      <c r="B681" s="528"/>
      <c r="C681" s="329"/>
      <c r="D681" s="329"/>
      <c r="E681" s="297"/>
      <c r="N681" s="328"/>
      <c r="O681" s="329"/>
      <c r="P681" s="329"/>
      <c r="Q681" s="297"/>
      <c r="T681" s="328"/>
      <c r="U681" s="329"/>
      <c r="V681" s="329"/>
      <c r="W681" s="297"/>
      <c r="Z681" s="328"/>
      <c r="AA681" s="329"/>
      <c r="AB681" s="329"/>
      <c r="AC681" s="297"/>
    </row>
    <row r="682" spans="1:29" s="17" customFormat="1" x14ac:dyDescent="0.2">
      <c r="B682" s="528"/>
      <c r="C682" s="329"/>
      <c r="D682" s="329"/>
      <c r="E682" s="297"/>
      <c r="N682" s="328"/>
      <c r="O682" s="329"/>
      <c r="P682" s="329"/>
      <c r="Q682" s="297"/>
      <c r="T682" s="328"/>
      <c r="U682" s="329"/>
      <c r="V682" s="329"/>
      <c r="W682" s="297"/>
      <c r="Z682" s="328"/>
      <c r="AA682" s="329"/>
      <c r="AB682" s="329"/>
      <c r="AC682" s="297"/>
    </row>
    <row r="683" spans="1:29" s="17" customFormat="1" ht="13.5" thickBot="1" x14ac:dyDescent="0.25">
      <c r="B683" s="528"/>
      <c r="C683" s="329"/>
      <c r="D683" s="329"/>
      <c r="E683" s="297"/>
      <c r="N683" s="328"/>
      <c r="O683" s="329"/>
      <c r="P683" s="329"/>
      <c r="Q683" s="297"/>
      <c r="T683" s="328"/>
      <c r="U683" s="329"/>
      <c r="V683" s="329"/>
      <c r="W683" s="297"/>
      <c r="Z683" s="328"/>
      <c r="AA683" s="329"/>
      <c r="AB683" s="329"/>
      <c r="AC683" s="297"/>
    </row>
    <row r="684" spans="1:29" s="17" customFormat="1" ht="12.75" customHeight="1" x14ac:dyDescent="0.2">
      <c r="A684" s="315">
        <v>32</v>
      </c>
      <c r="B684" s="790" t="str">
        <f>+"מספר אסמכתא "&amp;B34&amp;"         חזרה לטבלה "</f>
        <v xml:space="preserve">מספר אסמכתא 0         חזרה לטבלה </v>
      </c>
      <c r="C684" s="765" t="s">
        <v>159</v>
      </c>
      <c r="D684" s="765" t="s">
        <v>34</v>
      </c>
      <c r="E684" s="317" t="s">
        <v>18</v>
      </c>
      <c r="M684" s="315">
        <v>32</v>
      </c>
      <c r="N684" s="790" t="str">
        <f>+"מספר אסמכתא "&amp;B34&amp;"         חזרה לטבלה "</f>
        <v xml:space="preserve">מספר אסמכתא 0         חזרה לטבלה </v>
      </c>
      <c r="O684" s="765" t="s">
        <v>159</v>
      </c>
      <c r="P684" s="765" t="s">
        <v>34</v>
      </c>
      <c r="Q684" s="767" t="s">
        <v>18</v>
      </c>
      <c r="S684" s="315">
        <v>32</v>
      </c>
      <c r="T684" s="790" t="str">
        <f>+"מספר אסמכתא "&amp;B34&amp;"         חזרה לטבלה "</f>
        <v xml:space="preserve">מספר אסמכתא 0         חזרה לטבלה </v>
      </c>
      <c r="U684" s="765" t="s">
        <v>159</v>
      </c>
      <c r="V684" s="765" t="s">
        <v>34</v>
      </c>
      <c r="W684" s="767" t="s">
        <v>18</v>
      </c>
      <c r="Y684" s="315">
        <v>32</v>
      </c>
      <c r="Z684" s="790" t="str">
        <f>+"מספר אסמכתא "&amp;B34&amp;"         חזרה לטבלה "</f>
        <v xml:space="preserve">מספר אסמכתא 0         חזרה לטבלה </v>
      </c>
      <c r="AA684" s="765" t="s">
        <v>159</v>
      </c>
      <c r="AB684" s="765" t="s">
        <v>34</v>
      </c>
      <c r="AC684" s="767" t="s">
        <v>18</v>
      </c>
    </row>
    <row r="685" spans="1:29" s="17" customFormat="1" ht="25.5" x14ac:dyDescent="0.2">
      <c r="A685" s="318" t="s">
        <v>7</v>
      </c>
      <c r="B685" s="791"/>
      <c r="C685" s="766"/>
      <c r="D685" s="766"/>
      <c r="E685" s="319"/>
      <c r="M685" s="318" t="s">
        <v>23</v>
      </c>
      <c r="N685" s="791"/>
      <c r="O685" s="766"/>
      <c r="P685" s="766"/>
      <c r="Q685" s="792"/>
      <c r="S685" s="318" t="s">
        <v>23</v>
      </c>
      <c r="T685" s="791"/>
      <c r="U685" s="766"/>
      <c r="V685" s="766"/>
      <c r="W685" s="792"/>
      <c r="Y685" s="318" t="s">
        <v>23</v>
      </c>
      <c r="Z685" s="791"/>
      <c r="AA685" s="766"/>
      <c r="AB685" s="766"/>
      <c r="AC685" s="792"/>
    </row>
    <row r="686" spans="1:29" s="17" customFormat="1" x14ac:dyDescent="0.2">
      <c r="A686" s="320">
        <v>1</v>
      </c>
      <c r="B686" s="527"/>
      <c r="C686" s="322"/>
      <c r="D686" s="322"/>
      <c r="E686" s="323"/>
      <c r="M686" s="320">
        <v>12</v>
      </c>
      <c r="N686" s="321"/>
      <c r="O686" s="322"/>
      <c r="P686" s="322"/>
      <c r="Q686" s="323"/>
      <c r="S686" s="320">
        <v>23</v>
      </c>
      <c r="T686" s="321"/>
      <c r="U686" s="322"/>
      <c r="V686" s="322"/>
      <c r="W686" s="323"/>
      <c r="Y686" s="320">
        <v>34</v>
      </c>
      <c r="Z686" s="321"/>
      <c r="AA686" s="322"/>
      <c r="AB686" s="322"/>
      <c r="AC686" s="323"/>
    </row>
    <row r="687" spans="1:29" s="17" customFormat="1" x14ac:dyDescent="0.2">
      <c r="A687" s="320">
        <v>2</v>
      </c>
      <c r="B687" s="527"/>
      <c r="C687" s="322"/>
      <c r="D687" s="322"/>
      <c r="E687" s="323"/>
      <c r="M687" s="320">
        <v>13</v>
      </c>
      <c r="N687" s="321"/>
      <c r="O687" s="322"/>
      <c r="P687" s="322"/>
      <c r="Q687" s="323"/>
      <c r="S687" s="320">
        <v>24</v>
      </c>
      <c r="T687" s="321"/>
      <c r="U687" s="322"/>
      <c r="V687" s="322"/>
      <c r="W687" s="323"/>
      <c r="Y687" s="320">
        <v>35</v>
      </c>
      <c r="Z687" s="321"/>
      <c r="AA687" s="322"/>
      <c r="AB687" s="322"/>
      <c r="AC687" s="323"/>
    </row>
    <row r="688" spans="1:29" s="17" customFormat="1" x14ac:dyDescent="0.2">
      <c r="A688" s="320">
        <v>3</v>
      </c>
      <c r="B688" s="527"/>
      <c r="C688" s="322"/>
      <c r="D688" s="322"/>
      <c r="E688" s="323"/>
      <c r="M688" s="320">
        <v>14</v>
      </c>
      <c r="N688" s="321"/>
      <c r="O688" s="322"/>
      <c r="P688" s="322"/>
      <c r="Q688" s="323"/>
      <c r="S688" s="320">
        <v>25</v>
      </c>
      <c r="T688" s="321"/>
      <c r="U688" s="322"/>
      <c r="V688" s="322"/>
      <c r="W688" s="323"/>
      <c r="Y688" s="320">
        <v>36</v>
      </c>
      <c r="Z688" s="321"/>
      <c r="AA688" s="322"/>
      <c r="AB688" s="322"/>
      <c r="AC688" s="323"/>
    </row>
    <row r="689" spans="1:29" s="17" customFormat="1" x14ac:dyDescent="0.2">
      <c r="A689" s="320">
        <v>4</v>
      </c>
      <c r="B689" s="527"/>
      <c r="C689" s="322"/>
      <c r="D689" s="322"/>
      <c r="E689" s="323"/>
      <c r="M689" s="320">
        <v>15</v>
      </c>
      <c r="N689" s="321"/>
      <c r="O689" s="322"/>
      <c r="P689" s="322"/>
      <c r="Q689" s="323"/>
      <c r="S689" s="320">
        <v>26</v>
      </c>
      <c r="T689" s="321"/>
      <c r="U689" s="322"/>
      <c r="V689" s="322"/>
      <c r="W689" s="323"/>
      <c r="Y689" s="320">
        <v>37</v>
      </c>
      <c r="Z689" s="321"/>
      <c r="AA689" s="322"/>
      <c r="AB689" s="322"/>
      <c r="AC689" s="323"/>
    </row>
    <row r="690" spans="1:29" s="17" customFormat="1" x14ac:dyDescent="0.2">
      <c r="A690" s="320">
        <v>5</v>
      </c>
      <c r="B690" s="527"/>
      <c r="C690" s="322"/>
      <c r="D690" s="322"/>
      <c r="E690" s="323"/>
      <c r="M690" s="320">
        <v>16</v>
      </c>
      <c r="N690" s="321"/>
      <c r="O690" s="322"/>
      <c r="P690" s="322"/>
      <c r="Q690" s="323"/>
      <c r="S690" s="320">
        <v>27</v>
      </c>
      <c r="T690" s="321"/>
      <c r="U690" s="322"/>
      <c r="V690" s="322"/>
      <c r="W690" s="323"/>
      <c r="Y690" s="320">
        <v>38</v>
      </c>
      <c r="Z690" s="321"/>
      <c r="AA690" s="322"/>
      <c r="AB690" s="322"/>
      <c r="AC690" s="323"/>
    </row>
    <row r="691" spans="1:29" s="17" customFormat="1" x14ac:dyDescent="0.2">
      <c r="A691" s="320">
        <v>6</v>
      </c>
      <c r="B691" s="527"/>
      <c r="C691" s="322"/>
      <c r="D691" s="322"/>
      <c r="E691" s="323"/>
      <c r="M691" s="320">
        <v>17</v>
      </c>
      <c r="N691" s="321"/>
      <c r="O691" s="322"/>
      <c r="P691" s="322"/>
      <c r="Q691" s="323"/>
      <c r="S691" s="320">
        <v>28</v>
      </c>
      <c r="T691" s="321"/>
      <c r="U691" s="322"/>
      <c r="V691" s="322"/>
      <c r="W691" s="323"/>
      <c r="Y691" s="320">
        <v>39</v>
      </c>
      <c r="Z691" s="321"/>
      <c r="AA691" s="322"/>
      <c r="AB691" s="322"/>
      <c r="AC691" s="323"/>
    </row>
    <row r="692" spans="1:29" s="17" customFormat="1" x14ac:dyDescent="0.2">
      <c r="A692" s="320">
        <v>7</v>
      </c>
      <c r="B692" s="527"/>
      <c r="C692" s="322"/>
      <c r="D692" s="322"/>
      <c r="E692" s="323"/>
      <c r="M692" s="320">
        <v>18</v>
      </c>
      <c r="N692" s="321"/>
      <c r="O692" s="322"/>
      <c r="P692" s="322"/>
      <c r="Q692" s="323"/>
      <c r="S692" s="320">
        <v>29</v>
      </c>
      <c r="T692" s="321"/>
      <c r="U692" s="322"/>
      <c r="V692" s="322"/>
      <c r="W692" s="323"/>
      <c r="Y692" s="320">
        <v>40</v>
      </c>
      <c r="Z692" s="321"/>
      <c r="AA692" s="322"/>
      <c r="AB692" s="322"/>
      <c r="AC692" s="323"/>
    </row>
    <row r="693" spans="1:29" s="17" customFormat="1" x14ac:dyDescent="0.2">
      <c r="A693" s="320">
        <v>8</v>
      </c>
      <c r="B693" s="527"/>
      <c r="C693" s="322"/>
      <c r="D693" s="322"/>
      <c r="E693" s="323"/>
      <c r="M693" s="320">
        <v>19</v>
      </c>
      <c r="N693" s="321"/>
      <c r="O693" s="322"/>
      <c r="P693" s="322"/>
      <c r="Q693" s="323"/>
      <c r="S693" s="320">
        <v>30</v>
      </c>
      <c r="T693" s="321"/>
      <c r="U693" s="322"/>
      <c r="V693" s="322"/>
      <c r="W693" s="323"/>
      <c r="Y693" s="320">
        <v>41</v>
      </c>
      <c r="Z693" s="321"/>
      <c r="AA693" s="322"/>
      <c r="AB693" s="322"/>
      <c r="AC693" s="323"/>
    </row>
    <row r="694" spans="1:29" s="17" customFormat="1" x14ac:dyDescent="0.2">
      <c r="A694" s="320">
        <v>9</v>
      </c>
      <c r="B694" s="527"/>
      <c r="C694" s="322"/>
      <c r="D694" s="322"/>
      <c r="E694" s="323"/>
      <c r="M694" s="320">
        <v>20</v>
      </c>
      <c r="N694" s="321"/>
      <c r="O694" s="322"/>
      <c r="P694" s="322"/>
      <c r="Q694" s="323"/>
      <c r="S694" s="320">
        <v>31</v>
      </c>
      <c r="T694" s="321"/>
      <c r="U694" s="322"/>
      <c r="V694" s="322"/>
      <c r="W694" s="323"/>
      <c r="Y694" s="320">
        <v>42</v>
      </c>
      <c r="Z694" s="321"/>
      <c r="AA694" s="322"/>
      <c r="AB694" s="322"/>
      <c r="AC694" s="323"/>
    </row>
    <row r="695" spans="1:29" s="17" customFormat="1" x14ac:dyDescent="0.2">
      <c r="A695" s="320">
        <v>10</v>
      </c>
      <c r="B695" s="527"/>
      <c r="C695" s="322"/>
      <c r="D695" s="322"/>
      <c r="E695" s="323"/>
      <c r="M695" s="320">
        <v>21</v>
      </c>
      <c r="N695" s="321"/>
      <c r="O695" s="322"/>
      <c r="P695" s="322"/>
      <c r="Q695" s="323"/>
      <c r="S695" s="320">
        <v>32</v>
      </c>
      <c r="T695" s="321"/>
      <c r="U695" s="322"/>
      <c r="V695" s="322"/>
      <c r="W695" s="323"/>
      <c r="Y695" s="320">
        <v>43</v>
      </c>
      <c r="Z695" s="321"/>
      <c r="AA695" s="322"/>
      <c r="AB695" s="322"/>
      <c r="AC695" s="323"/>
    </row>
    <row r="696" spans="1:29" s="17" customFormat="1" ht="13.5" thickBot="1" x14ac:dyDescent="0.25">
      <c r="A696" s="320">
        <v>11</v>
      </c>
      <c r="B696" s="527"/>
      <c r="C696" s="322"/>
      <c r="D696" s="322"/>
      <c r="E696" s="323"/>
      <c r="M696" s="320">
        <v>22</v>
      </c>
      <c r="N696" s="321"/>
      <c r="O696" s="322"/>
      <c r="P696" s="322"/>
      <c r="Q696" s="323"/>
      <c r="S696" s="320">
        <v>33</v>
      </c>
      <c r="T696" s="321"/>
      <c r="U696" s="322"/>
      <c r="V696" s="322"/>
      <c r="W696" s="323"/>
      <c r="Y696" s="324"/>
      <c r="Z696" s="325" t="s">
        <v>3</v>
      </c>
      <c r="AA696" s="326"/>
      <c r="AB696" s="326"/>
      <c r="AC696" s="327">
        <f>SUM(E686:E696)+SUM(Q686:Q696)+SUM(AC686:AC695)+SUM(W686:W696)</f>
        <v>0</v>
      </c>
    </row>
    <row r="697" spans="1:29" s="17" customFormat="1" x14ac:dyDescent="0.2">
      <c r="B697" s="528"/>
      <c r="C697" s="329"/>
      <c r="D697" s="329"/>
      <c r="E697" s="297"/>
      <c r="N697" s="328"/>
      <c r="O697" s="329"/>
      <c r="P697" s="329"/>
      <c r="Q697" s="297"/>
      <c r="T697" s="328"/>
      <c r="U697" s="329"/>
      <c r="V697" s="329"/>
      <c r="W697" s="297"/>
      <c r="Z697" s="328"/>
      <c r="AA697" s="329"/>
      <c r="AB697" s="329"/>
      <c r="AC697" s="297"/>
    </row>
    <row r="698" spans="1:29" s="17" customFormat="1" x14ac:dyDescent="0.2">
      <c r="B698" s="528"/>
      <c r="C698" s="329"/>
      <c r="D698" s="329"/>
      <c r="E698" s="297"/>
      <c r="N698" s="328"/>
      <c r="O698" s="329"/>
      <c r="P698" s="329"/>
      <c r="Q698" s="297"/>
      <c r="T698" s="328"/>
      <c r="U698" s="329"/>
      <c r="V698" s="329"/>
      <c r="W698" s="297"/>
      <c r="Z698" s="328"/>
      <c r="AA698" s="329"/>
      <c r="AB698" s="329"/>
      <c r="AC698" s="297"/>
    </row>
    <row r="699" spans="1:29" s="17" customFormat="1" x14ac:dyDescent="0.2">
      <c r="B699" s="528"/>
      <c r="C699" s="329"/>
      <c r="D699" s="329"/>
      <c r="E699" s="297"/>
      <c r="N699" s="328"/>
      <c r="O699" s="329"/>
      <c r="P699" s="329"/>
      <c r="Q699" s="297"/>
      <c r="T699" s="328"/>
      <c r="U699" s="329"/>
      <c r="V699" s="329"/>
      <c r="W699" s="297"/>
      <c r="Z699" s="328"/>
      <c r="AA699" s="329"/>
      <c r="AB699" s="329"/>
      <c r="AC699" s="297"/>
    </row>
    <row r="700" spans="1:29" s="17" customFormat="1" x14ac:dyDescent="0.2">
      <c r="B700" s="528"/>
      <c r="C700" s="329"/>
      <c r="D700" s="329"/>
      <c r="E700" s="297"/>
      <c r="N700" s="328"/>
      <c r="O700" s="329"/>
      <c r="P700" s="329"/>
      <c r="Q700" s="297"/>
      <c r="T700" s="328"/>
      <c r="U700" s="329"/>
      <c r="V700" s="329"/>
      <c r="W700" s="297"/>
      <c r="Z700" s="328"/>
      <c r="AA700" s="329"/>
      <c r="AB700" s="329"/>
      <c r="AC700" s="297"/>
    </row>
    <row r="701" spans="1:29" s="17" customFormat="1" x14ac:dyDescent="0.2">
      <c r="B701" s="528"/>
      <c r="C701" s="329"/>
      <c r="D701" s="329"/>
      <c r="E701" s="297"/>
      <c r="N701" s="328"/>
      <c r="O701" s="329"/>
      <c r="P701" s="329"/>
      <c r="Q701" s="297"/>
      <c r="T701" s="328"/>
      <c r="U701" s="329"/>
      <c r="V701" s="329"/>
      <c r="W701" s="297"/>
      <c r="Z701" s="328"/>
      <c r="AA701" s="329"/>
      <c r="AB701" s="329"/>
      <c r="AC701" s="297"/>
    </row>
    <row r="702" spans="1:29" s="17" customFormat="1" x14ac:dyDescent="0.2">
      <c r="B702" s="528"/>
      <c r="C702" s="329"/>
      <c r="D702" s="329"/>
      <c r="E702" s="297"/>
      <c r="N702" s="328"/>
      <c r="O702" s="329"/>
      <c r="P702" s="329"/>
      <c r="Q702" s="297"/>
      <c r="T702" s="328"/>
      <c r="U702" s="329"/>
      <c r="V702" s="329"/>
      <c r="W702" s="297"/>
      <c r="Z702" s="328"/>
      <c r="AA702" s="329"/>
      <c r="AB702" s="329"/>
      <c r="AC702" s="297"/>
    </row>
    <row r="703" spans="1:29" s="17" customFormat="1" ht="13.5" thickBot="1" x14ac:dyDescent="0.25">
      <c r="B703" s="528"/>
      <c r="C703" s="329"/>
      <c r="D703" s="329"/>
      <c r="E703" s="297"/>
      <c r="N703" s="328"/>
      <c r="O703" s="329"/>
      <c r="P703" s="329"/>
      <c r="Q703" s="297"/>
      <c r="T703" s="328"/>
      <c r="U703" s="329"/>
      <c r="V703" s="329"/>
      <c r="W703" s="297"/>
      <c r="Z703" s="328"/>
      <c r="AA703" s="329"/>
      <c r="AB703" s="329"/>
      <c r="AC703" s="297"/>
    </row>
    <row r="704" spans="1:29" s="17" customFormat="1" ht="12.75" customHeight="1" x14ac:dyDescent="0.2">
      <c r="A704" s="315">
        <v>33</v>
      </c>
      <c r="B704" s="790" t="str">
        <f>+"מספר אסמכתא "&amp;B35&amp;"         חזרה לטבלה "</f>
        <v xml:space="preserve">מספר אסמכתא 0         חזרה לטבלה </v>
      </c>
      <c r="C704" s="765" t="s">
        <v>159</v>
      </c>
      <c r="D704" s="765" t="s">
        <v>34</v>
      </c>
      <c r="E704" s="317" t="s">
        <v>18</v>
      </c>
      <c r="M704" s="315">
        <v>33</v>
      </c>
      <c r="N704" s="790" t="str">
        <f>+"מספר אסמכתא "&amp;B35&amp;"         חזרה לטבלה "</f>
        <v xml:space="preserve">מספר אסמכתא 0         חזרה לטבלה </v>
      </c>
      <c r="O704" s="765" t="s">
        <v>159</v>
      </c>
      <c r="P704" s="765" t="s">
        <v>34</v>
      </c>
      <c r="Q704" s="767" t="s">
        <v>18</v>
      </c>
      <c r="S704" s="315">
        <v>33</v>
      </c>
      <c r="T704" s="790" t="str">
        <f>+"מספר אסמכתא "&amp;B35&amp;"         חזרה לטבלה "</f>
        <v xml:space="preserve">מספר אסמכתא 0         חזרה לטבלה </v>
      </c>
      <c r="U704" s="765" t="s">
        <v>159</v>
      </c>
      <c r="V704" s="765" t="s">
        <v>34</v>
      </c>
      <c r="W704" s="767" t="s">
        <v>18</v>
      </c>
      <c r="Y704" s="315">
        <v>33</v>
      </c>
      <c r="Z704" s="790" t="str">
        <f>+"מספר אסמכתא "&amp;B35&amp;"         חזרה לטבלה "</f>
        <v xml:space="preserve">מספר אסמכתא 0         חזרה לטבלה </v>
      </c>
      <c r="AA704" s="765" t="s">
        <v>159</v>
      </c>
      <c r="AB704" s="765" t="s">
        <v>34</v>
      </c>
      <c r="AC704" s="767" t="s">
        <v>18</v>
      </c>
    </row>
    <row r="705" spans="1:29" s="17" customFormat="1" ht="25.5" x14ac:dyDescent="0.2">
      <c r="A705" s="318" t="s">
        <v>7</v>
      </c>
      <c r="B705" s="791"/>
      <c r="C705" s="766"/>
      <c r="D705" s="766"/>
      <c r="E705" s="319"/>
      <c r="M705" s="318" t="s">
        <v>23</v>
      </c>
      <c r="N705" s="791"/>
      <c r="O705" s="766"/>
      <c r="P705" s="766"/>
      <c r="Q705" s="792"/>
      <c r="S705" s="318" t="s">
        <v>23</v>
      </c>
      <c r="T705" s="791"/>
      <c r="U705" s="766"/>
      <c r="V705" s="766"/>
      <c r="W705" s="792"/>
      <c r="Y705" s="318" t="s">
        <v>23</v>
      </c>
      <c r="Z705" s="791"/>
      <c r="AA705" s="766"/>
      <c r="AB705" s="766"/>
      <c r="AC705" s="792"/>
    </row>
    <row r="706" spans="1:29" s="17" customFormat="1" x14ac:dyDescent="0.2">
      <c r="A706" s="320">
        <v>1</v>
      </c>
      <c r="B706" s="527"/>
      <c r="C706" s="322"/>
      <c r="D706" s="322"/>
      <c r="E706" s="323"/>
      <c r="M706" s="320">
        <v>12</v>
      </c>
      <c r="N706" s="321"/>
      <c r="O706" s="322"/>
      <c r="P706" s="322"/>
      <c r="Q706" s="323"/>
      <c r="S706" s="320">
        <v>23</v>
      </c>
      <c r="T706" s="321"/>
      <c r="U706" s="322"/>
      <c r="V706" s="322"/>
      <c r="W706" s="323"/>
      <c r="Y706" s="320">
        <v>34</v>
      </c>
      <c r="Z706" s="321"/>
      <c r="AA706" s="322"/>
      <c r="AB706" s="322"/>
      <c r="AC706" s="323"/>
    </row>
    <row r="707" spans="1:29" s="17" customFormat="1" x14ac:dyDescent="0.2">
      <c r="A707" s="320">
        <v>2</v>
      </c>
      <c r="B707" s="527"/>
      <c r="C707" s="322"/>
      <c r="D707" s="322"/>
      <c r="E707" s="323"/>
      <c r="M707" s="320">
        <v>13</v>
      </c>
      <c r="N707" s="321"/>
      <c r="O707" s="322"/>
      <c r="P707" s="322"/>
      <c r="Q707" s="323"/>
      <c r="S707" s="320">
        <v>24</v>
      </c>
      <c r="T707" s="321"/>
      <c r="U707" s="322"/>
      <c r="V707" s="322"/>
      <c r="W707" s="323"/>
      <c r="Y707" s="320">
        <v>35</v>
      </c>
      <c r="Z707" s="321"/>
      <c r="AA707" s="322"/>
      <c r="AB707" s="322"/>
      <c r="AC707" s="323"/>
    </row>
    <row r="708" spans="1:29" s="17" customFormat="1" x14ac:dyDescent="0.2">
      <c r="A708" s="320">
        <v>3</v>
      </c>
      <c r="B708" s="527"/>
      <c r="C708" s="322"/>
      <c r="D708" s="322"/>
      <c r="E708" s="323"/>
      <c r="M708" s="320">
        <v>14</v>
      </c>
      <c r="N708" s="321"/>
      <c r="O708" s="322"/>
      <c r="P708" s="322"/>
      <c r="Q708" s="323"/>
      <c r="S708" s="320">
        <v>25</v>
      </c>
      <c r="T708" s="321"/>
      <c r="U708" s="322"/>
      <c r="V708" s="322"/>
      <c r="W708" s="323"/>
      <c r="Y708" s="320">
        <v>36</v>
      </c>
      <c r="Z708" s="321"/>
      <c r="AA708" s="322"/>
      <c r="AB708" s="322"/>
      <c r="AC708" s="323"/>
    </row>
    <row r="709" spans="1:29" s="17" customFormat="1" x14ac:dyDescent="0.2">
      <c r="A709" s="320">
        <v>4</v>
      </c>
      <c r="B709" s="527"/>
      <c r="C709" s="322"/>
      <c r="D709" s="322"/>
      <c r="E709" s="323"/>
      <c r="M709" s="320">
        <v>15</v>
      </c>
      <c r="N709" s="321"/>
      <c r="O709" s="322"/>
      <c r="P709" s="322"/>
      <c r="Q709" s="323"/>
      <c r="S709" s="320">
        <v>26</v>
      </c>
      <c r="T709" s="321"/>
      <c r="U709" s="322"/>
      <c r="V709" s="322"/>
      <c r="W709" s="323"/>
      <c r="Y709" s="320">
        <v>37</v>
      </c>
      <c r="Z709" s="321"/>
      <c r="AA709" s="322"/>
      <c r="AB709" s="322"/>
      <c r="AC709" s="323"/>
    </row>
    <row r="710" spans="1:29" s="17" customFormat="1" x14ac:dyDescent="0.2">
      <c r="A710" s="320">
        <v>5</v>
      </c>
      <c r="B710" s="527"/>
      <c r="C710" s="322"/>
      <c r="D710" s="322"/>
      <c r="E710" s="323"/>
      <c r="M710" s="320">
        <v>16</v>
      </c>
      <c r="N710" s="321"/>
      <c r="O710" s="322"/>
      <c r="P710" s="322"/>
      <c r="Q710" s="323"/>
      <c r="S710" s="320">
        <v>27</v>
      </c>
      <c r="T710" s="321"/>
      <c r="U710" s="322"/>
      <c r="V710" s="322"/>
      <c r="W710" s="323"/>
      <c r="Y710" s="320">
        <v>38</v>
      </c>
      <c r="Z710" s="321"/>
      <c r="AA710" s="322"/>
      <c r="AB710" s="322"/>
      <c r="AC710" s="323"/>
    </row>
    <row r="711" spans="1:29" s="17" customFormat="1" x14ac:dyDescent="0.2">
      <c r="A711" s="320">
        <v>6</v>
      </c>
      <c r="B711" s="527"/>
      <c r="C711" s="322"/>
      <c r="D711" s="322"/>
      <c r="E711" s="323"/>
      <c r="M711" s="320">
        <v>17</v>
      </c>
      <c r="N711" s="321"/>
      <c r="O711" s="322"/>
      <c r="P711" s="322"/>
      <c r="Q711" s="323"/>
      <c r="S711" s="320">
        <v>28</v>
      </c>
      <c r="T711" s="321"/>
      <c r="U711" s="322"/>
      <c r="V711" s="322"/>
      <c r="W711" s="323"/>
      <c r="Y711" s="320">
        <v>39</v>
      </c>
      <c r="Z711" s="321"/>
      <c r="AA711" s="322"/>
      <c r="AB711" s="322"/>
      <c r="AC711" s="323"/>
    </row>
    <row r="712" spans="1:29" s="17" customFormat="1" x14ac:dyDescent="0.2">
      <c r="A712" s="320">
        <v>7</v>
      </c>
      <c r="B712" s="527"/>
      <c r="C712" s="322"/>
      <c r="D712" s="322"/>
      <c r="E712" s="323"/>
      <c r="M712" s="320">
        <v>18</v>
      </c>
      <c r="N712" s="321"/>
      <c r="O712" s="322"/>
      <c r="P712" s="322"/>
      <c r="Q712" s="323"/>
      <c r="S712" s="320">
        <v>29</v>
      </c>
      <c r="T712" s="321"/>
      <c r="U712" s="322"/>
      <c r="V712" s="322"/>
      <c r="W712" s="323"/>
      <c r="Y712" s="320">
        <v>40</v>
      </c>
      <c r="Z712" s="321"/>
      <c r="AA712" s="322"/>
      <c r="AB712" s="322"/>
      <c r="AC712" s="323"/>
    </row>
    <row r="713" spans="1:29" s="17" customFormat="1" x14ac:dyDescent="0.2">
      <c r="A713" s="320">
        <v>8</v>
      </c>
      <c r="B713" s="527"/>
      <c r="C713" s="322"/>
      <c r="D713" s="322"/>
      <c r="E713" s="323"/>
      <c r="M713" s="320">
        <v>19</v>
      </c>
      <c r="N713" s="321"/>
      <c r="O713" s="322"/>
      <c r="P713" s="322"/>
      <c r="Q713" s="323"/>
      <c r="S713" s="320">
        <v>30</v>
      </c>
      <c r="T713" s="321"/>
      <c r="U713" s="322"/>
      <c r="V713" s="322"/>
      <c r="W713" s="323"/>
      <c r="Y713" s="320">
        <v>41</v>
      </c>
      <c r="Z713" s="321"/>
      <c r="AA713" s="322"/>
      <c r="AB713" s="322"/>
      <c r="AC713" s="323"/>
    </row>
    <row r="714" spans="1:29" s="17" customFormat="1" x14ac:dyDescent="0.2">
      <c r="A714" s="320">
        <v>9</v>
      </c>
      <c r="B714" s="527"/>
      <c r="C714" s="322"/>
      <c r="D714" s="322"/>
      <c r="E714" s="323"/>
      <c r="M714" s="320">
        <v>20</v>
      </c>
      <c r="N714" s="321"/>
      <c r="O714" s="322"/>
      <c r="P714" s="322"/>
      <c r="Q714" s="323"/>
      <c r="S714" s="320">
        <v>31</v>
      </c>
      <c r="T714" s="321"/>
      <c r="U714" s="322"/>
      <c r="V714" s="322"/>
      <c r="W714" s="323"/>
      <c r="Y714" s="320">
        <v>42</v>
      </c>
      <c r="Z714" s="321"/>
      <c r="AA714" s="322"/>
      <c r="AB714" s="322"/>
      <c r="AC714" s="323"/>
    </row>
    <row r="715" spans="1:29" s="17" customFormat="1" x14ac:dyDescent="0.2">
      <c r="A715" s="320">
        <v>10</v>
      </c>
      <c r="B715" s="527"/>
      <c r="C715" s="322"/>
      <c r="D715" s="322"/>
      <c r="E715" s="323"/>
      <c r="M715" s="320">
        <v>21</v>
      </c>
      <c r="N715" s="321"/>
      <c r="O715" s="322"/>
      <c r="P715" s="322"/>
      <c r="Q715" s="323"/>
      <c r="S715" s="320">
        <v>32</v>
      </c>
      <c r="T715" s="321"/>
      <c r="U715" s="322"/>
      <c r="V715" s="322"/>
      <c r="W715" s="323"/>
      <c r="Y715" s="320">
        <v>43</v>
      </c>
      <c r="Z715" s="321"/>
      <c r="AA715" s="322"/>
      <c r="AB715" s="322"/>
      <c r="AC715" s="323"/>
    </row>
    <row r="716" spans="1:29" s="17" customFormat="1" ht="13.5" thickBot="1" x14ac:dyDescent="0.25">
      <c r="A716" s="320">
        <v>11</v>
      </c>
      <c r="B716" s="527"/>
      <c r="C716" s="322"/>
      <c r="D716" s="322"/>
      <c r="E716" s="323"/>
      <c r="M716" s="320">
        <v>22</v>
      </c>
      <c r="N716" s="321"/>
      <c r="O716" s="322"/>
      <c r="P716" s="322"/>
      <c r="Q716" s="323"/>
      <c r="S716" s="320">
        <v>33</v>
      </c>
      <c r="T716" s="321"/>
      <c r="U716" s="322"/>
      <c r="V716" s="322"/>
      <c r="W716" s="323"/>
      <c r="Y716" s="324"/>
      <c r="Z716" s="325" t="s">
        <v>3</v>
      </c>
      <c r="AA716" s="326"/>
      <c r="AB716" s="326"/>
      <c r="AC716" s="327">
        <f>SUM(E706:E716)+SUM(Q706:Q716)+SUM(AC706:AC715)+SUM(W706:W716)</f>
        <v>0</v>
      </c>
    </row>
    <row r="717" spans="1:29" s="17" customFormat="1" x14ac:dyDescent="0.2">
      <c r="B717" s="528"/>
      <c r="C717" s="329"/>
      <c r="D717" s="329"/>
      <c r="E717" s="297"/>
      <c r="N717" s="328"/>
      <c r="O717" s="329"/>
      <c r="P717" s="329"/>
      <c r="Q717" s="297"/>
      <c r="T717" s="328"/>
      <c r="U717" s="329"/>
      <c r="V717" s="329"/>
      <c r="W717" s="297"/>
      <c r="Z717" s="328"/>
      <c r="AA717" s="329"/>
    </row>
    <row r="718" spans="1:29" s="17" customFormat="1" x14ac:dyDescent="0.2">
      <c r="B718" s="528"/>
      <c r="C718" s="329"/>
      <c r="D718" s="329"/>
      <c r="E718" s="297"/>
      <c r="N718" s="328"/>
      <c r="O718" s="329"/>
      <c r="P718" s="329"/>
      <c r="Q718" s="297"/>
      <c r="T718" s="328"/>
      <c r="U718" s="329"/>
      <c r="V718" s="329"/>
      <c r="W718" s="297"/>
      <c r="Z718" s="328"/>
      <c r="AA718" s="329"/>
      <c r="AB718" s="329"/>
      <c r="AC718" s="297"/>
    </row>
    <row r="719" spans="1:29" s="17" customFormat="1" x14ac:dyDescent="0.2">
      <c r="B719" s="528"/>
      <c r="C719" s="329"/>
      <c r="D719" s="329"/>
      <c r="E719" s="297"/>
      <c r="N719" s="328"/>
      <c r="O719" s="329"/>
      <c r="P719" s="329"/>
      <c r="Q719" s="297"/>
      <c r="T719" s="328"/>
      <c r="U719" s="329"/>
      <c r="V719" s="329"/>
      <c r="W719" s="297"/>
      <c r="Z719" s="328"/>
      <c r="AA719" s="329"/>
      <c r="AB719" s="329"/>
      <c r="AC719" s="297"/>
    </row>
    <row r="720" spans="1:29" s="17" customFormat="1" x14ac:dyDescent="0.2">
      <c r="B720" s="528"/>
      <c r="C720" s="329"/>
      <c r="D720" s="329"/>
      <c r="E720" s="297"/>
      <c r="N720" s="328"/>
      <c r="O720" s="329"/>
      <c r="P720" s="329"/>
      <c r="Q720" s="297"/>
      <c r="T720" s="328"/>
      <c r="U720" s="329"/>
      <c r="V720" s="329"/>
      <c r="W720" s="297"/>
      <c r="Z720" s="328"/>
      <c r="AA720" s="329"/>
      <c r="AB720" s="329"/>
      <c r="AC720" s="297"/>
    </row>
    <row r="721" spans="1:29" s="17" customFormat="1" x14ac:dyDescent="0.2">
      <c r="B721" s="528"/>
      <c r="C721" s="329"/>
      <c r="D721" s="329"/>
      <c r="E721" s="297"/>
      <c r="N721" s="328"/>
      <c r="O721" s="329"/>
      <c r="P721" s="329"/>
      <c r="Q721" s="297"/>
      <c r="T721" s="328"/>
      <c r="U721" s="329"/>
      <c r="V721" s="329"/>
      <c r="W721" s="297"/>
      <c r="Z721" s="328"/>
      <c r="AA721" s="329"/>
      <c r="AB721" s="329"/>
      <c r="AC721" s="297"/>
    </row>
    <row r="722" spans="1:29" s="17" customFormat="1" x14ac:dyDescent="0.2">
      <c r="B722" s="528"/>
      <c r="C722" s="329"/>
      <c r="D722" s="329"/>
      <c r="E722" s="297"/>
      <c r="N722" s="328"/>
      <c r="O722" s="329"/>
      <c r="P722" s="329"/>
      <c r="Q722" s="297"/>
      <c r="T722" s="328"/>
      <c r="U722" s="329"/>
      <c r="V722" s="329"/>
      <c r="W722" s="297"/>
      <c r="Z722" s="328"/>
      <c r="AA722" s="329"/>
      <c r="AB722" s="329"/>
      <c r="AC722" s="297"/>
    </row>
    <row r="723" spans="1:29" s="17" customFormat="1" ht="13.5" thickBot="1" x14ac:dyDescent="0.25">
      <c r="B723" s="528"/>
      <c r="C723" s="329"/>
      <c r="D723" s="329"/>
      <c r="E723" s="297"/>
      <c r="N723" s="328"/>
      <c r="O723" s="329"/>
      <c r="P723" s="329"/>
      <c r="Q723" s="297"/>
      <c r="T723" s="328"/>
      <c r="U723" s="329"/>
      <c r="V723" s="329"/>
      <c r="W723" s="297"/>
      <c r="Z723" s="328"/>
      <c r="AA723" s="329"/>
      <c r="AB723" s="329"/>
      <c r="AC723" s="297"/>
    </row>
    <row r="724" spans="1:29" s="17" customFormat="1" ht="12.75" customHeight="1" x14ac:dyDescent="0.2">
      <c r="A724" s="315">
        <v>34</v>
      </c>
      <c r="B724" s="790" t="str">
        <f>+"מספר אסמכתא "&amp;B36&amp;"         חזרה לטבלה "</f>
        <v xml:space="preserve">מספר אסמכתא 0         חזרה לטבלה </v>
      </c>
      <c r="C724" s="765" t="s">
        <v>159</v>
      </c>
      <c r="D724" s="765" t="s">
        <v>34</v>
      </c>
      <c r="E724" s="317" t="s">
        <v>18</v>
      </c>
      <c r="M724" s="315">
        <v>34</v>
      </c>
      <c r="N724" s="790" t="str">
        <f>+"מספר אסמכתא "&amp;B36&amp;"         חזרה לטבלה "</f>
        <v xml:space="preserve">מספר אסמכתא 0         חזרה לטבלה </v>
      </c>
      <c r="O724" s="765" t="s">
        <v>159</v>
      </c>
      <c r="P724" s="765" t="s">
        <v>34</v>
      </c>
      <c r="Q724" s="767" t="s">
        <v>18</v>
      </c>
      <c r="S724" s="315">
        <v>34</v>
      </c>
      <c r="T724" s="790" t="str">
        <f>+"מספר אסמכתא "&amp;B36&amp;"         חזרה לטבלה "</f>
        <v xml:space="preserve">מספר אסמכתא 0         חזרה לטבלה </v>
      </c>
      <c r="U724" s="765" t="s">
        <v>159</v>
      </c>
      <c r="V724" s="765" t="s">
        <v>34</v>
      </c>
      <c r="W724" s="767" t="s">
        <v>18</v>
      </c>
      <c r="Y724" s="315">
        <v>34</v>
      </c>
      <c r="Z724" s="790" t="str">
        <f>+"מספר אסמכתא "&amp;B36&amp;"         חזרה לטבלה "</f>
        <v xml:space="preserve">מספר אסמכתא 0         חזרה לטבלה </v>
      </c>
      <c r="AA724" s="765" t="s">
        <v>159</v>
      </c>
      <c r="AB724" s="765" t="s">
        <v>34</v>
      </c>
      <c r="AC724" s="767" t="s">
        <v>18</v>
      </c>
    </row>
    <row r="725" spans="1:29" s="17" customFormat="1" ht="25.5" x14ac:dyDescent="0.2">
      <c r="A725" s="318" t="s">
        <v>7</v>
      </c>
      <c r="B725" s="791"/>
      <c r="C725" s="766"/>
      <c r="D725" s="766"/>
      <c r="E725" s="319"/>
      <c r="M725" s="318" t="s">
        <v>23</v>
      </c>
      <c r="N725" s="791"/>
      <c r="O725" s="766"/>
      <c r="P725" s="766"/>
      <c r="Q725" s="792"/>
      <c r="S725" s="318" t="s">
        <v>23</v>
      </c>
      <c r="T725" s="791"/>
      <c r="U725" s="766"/>
      <c r="V725" s="766"/>
      <c r="W725" s="792"/>
      <c r="Y725" s="318" t="s">
        <v>23</v>
      </c>
      <c r="Z725" s="791"/>
      <c r="AA725" s="766"/>
      <c r="AB725" s="766"/>
      <c r="AC725" s="792"/>
    </row>
    <row r="726" spans="1:29" s="17" customFormat="1" x14ac:dyDescent="0.2">
      <c r="A726" s="320">
        <v>1</v>
      </c>
      <c r="B726" s="527"/>
      <c r="C726" s="322"/>
      <c r="D726" s="322"/>
      <c r="E726" s="323"/>
      <c r="M726" s="320">
        <v>12</v>
      </c>
      <c r="N726" s="321"/>
      <c r="O726" s="322"/>
      <c r="P726" s="322"/>
      <c r="Q726" s="323"/>
      <c r="S726" s="320">
        <v>23</v>
      </c>
      <c r="T726" s="321"/>
      <c r="U726" s="322"/>
      <c r="V726" s="322"/>
      <c r="W726" s="323"/>
      <c r="Y726" s="320">
        <v>34</v>
      </c>
      <c r="Z726" s="321"/>
      <c r="AA726" s="322"/>
      <c r="AB726" s="322"/>
      <c r="AC726" s="323"/>
    </row>
    <row r="727" spans="1:29" s="17" customFormat="1" x14ac:dyDescent="0.2">
      <c r="A727" s="320">
        <v>2</v>
      </c>
      <c r="B727" s="527"/>
      <c r="C727" s="322"/>
      <c r="D727" s="322"/>
      <c r="E727" s="323"/>
      <c r="M727" s="320">
        <v>13</v>
      </c>
      <c r="N727" s="321"/>
      <c r="O727" s="322"/>
      <c r="P727" s="322"/>
      <c r="Q727" s="323"/>
      <c r="S727" s="320">
        <v>24</v>
      </c>
      <c r="T727" s="321"/>
      <c r="U727" s="322"/>
      <c r="V727" s="322"/>
      <c r="W727" s="323"/>
      <c r="Y727" s="320">
        <v>35</v>
      </c>
      <c r="Z727" s="321"/>
      <c r="AA727" s="322"/>
      <c r="AB727" s="322"/>
      <c r="AC727" s="323"/>
    </row>
    <row r="728" spans="1:29" s="17" customFormat="1" x14ac:dyDescent="0.2">
      <c r="A728" s="320">
        <v>3</v>
      </c>
      <c r="B728" s="527"/>
      <c r="C728" s="322"/>
      <c r="D728" s="322"/>
      <c r="E728" s="323"/>
      <c r="M728" s="320">
        <v>14</v>
      </c>
      <c r="N728" s="321"/>
      <c r="O728" s="322"/>
      <c r="P728" s="322"/>
      <c r="Q728" s="323"/>
      <c r="S728" s="320">
        <v>25</v>
      </c>
      <c r="T728" s="321"/>
      <c r="U728" s="322"/>
      <c r="V728" s="322"/>
      <c r="W728" s="323"/>
      <c r="Y728" s="320">
        <v>36</v>
      </c>
      <c r="Z728" s="321"/>
      <c r="AA728" s="322"/>
      <c r="AB728" s="322"/>
      <c r="AC728" s="323"/>
    </row>
    <row r="729" spans="1:29" s="17" customFormat="1" x14ac:dyDescent="0.2">
      <c r="A729" s="320">
        <v>4</v>
      </c>
      <c r="B729" s="527"/>
      <c r="C729" s="322"/>
      <c r="D729" s="322"/>
      <c r="E729" s="323"/>
      <c r="M729" s="320">
        <v>15</v>
      </c>
      <c r="N729" s="321"/>
      <c r="O729" s="322"/>
      <c r="P729" s="322"/>
      <c r="Q729" s="323"/>
      <c r="S729" s="320">
        <v>26</v>
      </c>
      <c r="T729" s="321"/>
      <c r="U729" s="322"/>
      <c r="V729" s="322"/>
      <c r="W729" s="323"/>
      <c r="Y729" s="320">
        <v>37</v>
      </c>
      <c r="Z729" s="321"/>
      <c r="AA729" s="322"/>
      <c r="AB729" s="322"/>
      <c r="AC729" s="323"/>
    </row>
    <row r="730" spans="1:29" s="17" customFormat="1" x14ac:dyDescent="0.2">
      <c r="A730" s="320">
        <v>5</v>
      </c>
      <c r="B730" s="527"/>
      <c r="C730" s="322"/>
      <c r="D730" s="322"/>
      <c r="E730" s="323"/>
      <c r="M730" s="320">
        <v>16</v>
      </c>
      <c r="N730" s="321"/>
      <c r="O730" s="322"/>
      <c r="P730" s="322"/>
      <c r="Q730" s="323"/>
      <c r="S730" s="320">
        <v>27</v>
      </c>
      <c r="T730" s="321"/>
      <c r="U730" s="322"/>
      <c r="V730" s="322"/>
      <c r="W730" s="323"/>
      <c r="Y730" s="320">
        <v>38</v>
      </c>
      <c r="Z730" s="321"/>
      <c r="AA730" s="322"/>
      <c r="AB730" s="322"/>
      <c r="AC730" s="323"/>
    </row>
    <row r="731" spans="1:29" s="17" customFormat="1" x14ac:dyDescent="0.2">
      <c r="A731" s="320">
        <v>6</v>
      </c>
      <c r="B731" s="527"/>
      <c r="C731" s="322"/>
      <c r="D731" s="322"/>
      <c r="E731" s="323"/>
      <c r="M731" s="320">
        <v>17</v>
      </c>
      <c r="N731" s="321"/>
      <c r="O731" s="322"/>
      <c r="P731" s="322"/>
      <c r="Q731" s="323"/>
      <c r="S731" s="320">
        <v>28</v>
      </c>
      <c r="T731" s="321"/>
      <c r="U731" s="322"/>
      <c r="V731" s="322"/>
      <c r="W731" s="323"/>
      <c r="Y731" s="320">
        <v>39</v>
      </c>
      <c r="Z731" s="321"/>
      <c r="AA731" s="322"/>
      <c r="AB731" s="322"/>
      <c r="AC731" s="323"/>
    </row>
    <row r="732" spans="1:29" s="17" customFormat="1" x14ac:dyDescent="0.2">
      <c r="A732" s="320">
        <v>7</v>
      </c>
      <c r="B732" s="527"/>
      <c r="C732" s="322"/>
      <c r="D732" s="322"/>
      <c r="E732" s="323"/>
      <c r="M732" s="320">
        <v>18</v>
      </c>
      <c r="N732" s="321"/>
      <c r="O732" s="322"/>
      <c r="P732" s="322"/>
      <c r="Q732" s="323"/>
      <c r="S732" s="320">
        <v>29</v>
      </c>
      <c r="T732" s="321"/>
      <c r="U732" s="322"/>
      <c r="V732" s="322"/>
      <c r="W732" s="323"/>
      <c r="Y732" s="320">
        <v>40</v>
      </c>
      <c r="Z732" s="321"/>
      <c r="AA732" s="322"/>
      <c r="AB732" s="322"/>
      <c r="AC732" s="323"/>
    </row>
    <row r="733" spans="1:29" s="17" customFormat="1" x14ac:dyDescent="0.2">
      <c r="A733" s="320">
        <v>8</v>
      </c>
      <c r="B733" s="527"/>
      <c r="C733" s="322"/>
      <c r="D733" s="322"/>
      <c r="E733" s="323"/>
      <c r="M733" s="320">
        <v>19</v>
      </c>
      <c r="N733" s="321"/>
      <c r="O733" s="322"/>
      <c r="P733" s="322"/>
      <c r="Q733" s="323"/>
      <c r="S733" s="320">
        <v>30</v>
      </c>
      <c r="T733" s="321"/>
      <c r="U733" s="322"/>
      <c r="V733" s="322"/>
      <c r="W733" s="323"/>
      <c r="Y733" s="320">
        <v>41</v>
      </c>
      <c r="Z733" s="321"/>
      <c r="AA733" s="322"/>
      <c r="AB733" s="322"/>
      <c r="AC733" s="323"/>
    </row>
    <row r="734" spans="1:29" s="17" customFormat="1" x14ac:dyDescent="0.2">
      <c r="A734" s="320">
        <v>9</v>
      </c>
      <c r="B734" s="527"/>
      <c r="C734" s="322"/>
      <c r="D734" s="322"/>
      <c r="E734" s="323"/>
      <c r="M734" s="320">
        <v>20</v>
      </c>
      <c r="N734" s="321"/>
      <c r="O734" s="322"/>
      <c r="P734" s="322"/>
      <c r="Q734" s="323"/>
      <c r="S734" s="320">
        <v>31</v>
      </c>
      <c r="T734" s="321"/>
      <c r="U734" s="322"/>
      <c r="V734" s="322"/>
      <c r="W734" s="323"/>
      <c r="Y734" s="320">
        <v>42</v>
      </c>
      <c r="Z734" s="321"/>
      <c r="AA734" s="322"/>
      <c r="AB734" s="322"/>
      <c r="AC734" s="323"/>
    </row>
    <row r="735" spans="1:29" s="17" customFormat="1" x14ac:dyDescent="0.2">
      <c r="A735" s="320">
        <v>10</v>
      </c>
      <c r="B735" s="527"/>
      <c r="C735" s="322"/>
      <c r="D735" s="322"/>
      <c r="E735" s="323"/>
      <c r="M735" s="320">
        <v>21</v>
      </c>
      <c r="N735" s="321"/>
      <c r="O735" s="322"/>
      <c r="P735" s="322"/>
      <c r="Q735" s="323"/>
      <c r="S735" s="320">
        <v>32</v>
      </c>
      <c r="T735" s="321"/>
      <c r="U735" s="322"/>
      <c r="V735" s="322"/>
      <c r="W735" s="323"/>
      <c r="Y735" s="320">
        <v>43</v>
      </c>
      <c r="Z735" s="321"/>
      <c r="AA735" s="322"/>
      <c r="AB735" s="322"/>
      <c r="AC735" s="323"/>
    </row>
    <row r="736" spans="1:29" s="17" customFormat="1" ht="13.5" thickBot="1" x14ac:dyDescent="0.25">
      <c r="A736" s="320">
        <v>11</v>
      </c>
      <c r="B736" s="527"/>
      <c r="C736" s="322"/>
      <c r="D736" s="322"/>
      <c r="E736" s="323"/>
      <c r="M736" s="320">
        <v>22</v>
      </c>
      <c r="N736" s="321"/>
      <c r="O736" s="322"/>
      <c r="P736" s="322"/>
      <c r="Q736" s="323"/>
      <c r="S736" s="320">
        <v>33</v>
      </c>
      <c r="T736" s="321"/>
      <c r="U736" s="322"/>
      <c r="V736" s="322"/>
      <c r="W736" s="323"/>
      <c r="Y736" s="324"/>
      <c r="Z736" s="325" t="s">
        <v>3</v>
      </c>
      <c r="AA736" s="326"/>
      <c r="AB736" s="326"/>
      <c r="AC736" s="327">
        <f>SUM(E726:E736)+SUM(Q726:Q736)+SUM(AC726:AC735)+SUM(W726:W736)</f>
        <v>0</v>
      </c>
    </row>
    <row r="737" spans="1:29" s="17" customFormat="1" x14ac:dyDescent="0.2">
      <c r="B737" s="528"/>
      <c r="C737" s="329"/>
      <c r="D737" s="329"/>
      <c r="E737" s="297"/>
      <c r="N737" s="328"/>
      <c r="O737" s="329"/>
      <c r="P737" s="329"/>
      <c r="Q737" s="297"/>
      <c r="T737" s="328"/>
      <c r="U737" s="329"/>
      <c r="V737" s="329"/>
      <c r="W737" s="297"/>
      <c r="Z737" s="328"/>
      <c r="AA737" s="329"/>
      <c r="AB737" s="329"/>
      <c r="AC737" s="297"/>
    </row>
    <row r="738" spans="1:29" s="17" customFormat="1" x14ac:dyDescent="0.2">
      <c r="B738" s="528"/>
      <c r="C738" s="329"/>
      <c r="D738" s="329"/>
      <c r="E738" s="297"/>
      <c r="N738" s="328"/>
      <c r="O738" s="329"/>
      <c r="P738" s="329"/>
      <c r="Q738" s="297"/>
      <c r="T738" s="328"/>
      <c r="U738" s="329"/>
      <c r="V738" s="329"/>
      <c r="W738" s="297"/>
      <c r="Z738" s="328"/>
      <c r="AA738" s="329"/>
      <c r="AB738" s="329"/>
      <c r="AC738" s="297"/>
    </row>
    <row r="739" spans="1:29" s="17" customFormat="1" x14ac:dyDescent="0.2">
      <c r="B739" s="528"/>
      <c r="C739" s="329"/>
      <c r="D739" s="329"/>
      <c r="E739" s="297"/>
      <c r="N739" s="328"/>
      <c r="O739" s="329"/>
      <c r="P739" s="329"/>
      <c r="Q739" s="297"/>
      <c r="T739" s="328"/>
      <c r="U739" s="329"/>
      <c r="V739" s="329"/>
      <c r="W739" s="297"/>
      <c r="Z739" s="328"/>
      <c r="AA739" s="329"/>
      <c r="AB739" s="329"/>
      <c r="AC739" s="297"/>
    </row>
    <row r="740" spans="1:29" s="17" customFormat="1" x14ac:dyDescent="0.2">
      <c r="B740" s="528"/>
      <c r="C740" s="329"/>
      <c r="D740" s="329"/>
      <c r="E740" s="297"/>
      <c r="N740" s="328"/>
      <c r="O740" s="329"/>
      <c r="P740" s="329"/>
      <c r="Q740" s="297"/>
      <c r="T740" s="328"/>
      <c r="U740" s="329"/>
      <c r="V740" s="329"/>
      <c r="W740" s="297"/>
      <c r="Z740" s="328"/>
      <c r="AA740" s="329"/>
      <c r="AB740" s="329"/>
      <c r="AC740" s="297"/>
    </row>
    <row r="741" spans="1:29" s="17" customFormat="1" x14ac:dyDescent="0.2">
      <c r="B741" s="528"/>
      <c r="C741" s="329"/>
      <c r="D741" s="329"/>
      <c r="E741" s="297"/>
      <c r="N741" s="328"/>
      <c r="O741" s="329"/>
      <c r="P741" s="329"/>
      <c r="Q741" s="297"/>
      <c r="T741" s="328"/>
      <c r="U741" s="329"/>
      <c r="V741" s="329"/>
      <c r="W741" s="297"/>
      <c r="Z741" s="328"/>
      <c r="AA741" s="329"/>
      <c r="AB741" s="329"/>
      <c r="AC741" s="297"/>
    </row>
    <row r="742" spans="1:29" s="17" customFormat="1" x14ac:dyDescent="0.2">
      <c r="B742" s="528"/>
      <c r="C742" s="329"/>
      <c r="D742" s="329"/>
      <c r="E742" s="297"/>
      <c r="N742" s="328"/>
      <c r="O742" s="329"/>
      <c r="P742" s="329"/>
      <c r="Q742" s="297"/>
      <c r="T742" s="328"/>
      <c r="U742" s="329"/>
      <c r="V742" s="329"/>
      <c r="W742" s="297"/>
      <c r="Z742" s="328"/>
      <c r="AA742" s="329"/>
      <c r="AB742" s="329"/>
      <c r="AC742" s="297"/>
    </row>
    <row r="743" spans="1:29" s="17" customFormat="1" ht="13.5" thickBot="1" x14ac:dyDescent="0.25">
      <c r="B743" s="528"/>
      <c r="C743" s="329"/>
      <c r="D743" s="329"/>
      <c r="E743" s="297"/>
      <c r="N743" s="328"/>
      <c r="O743" s="329"/>
      <c r="P743" s="329"/>
      <c r="Q743" s="297"/>
      <c r="T743" s="328"/>
      <c r="U743" s="329"/>
      <c r="V743" s="329"/>
      <c r="W743" s="297"/>
      <c r="Z743" s="328"/>
      <c r="AA743" s="329"/>
      <c r="AB743" s="329"/>
      <c r="AC743" s="297"/>
    </row>
    <row r="744" spans="1:29" s="17" customFormat="1" ht="12.75" customHeight="1" x14ac:dyDescent="0.2">
      <c r="A744" s="315">
        <v>35</v>
      </c>
      <c r="B744" s="790" t="str">
        <f>+"מספר אסמכתא "&amp;B37&amp;"         חזרה לטבלה "</f>
        <v xml:space="preserve">מספר אסמכתא 0         חזרה לטבלה </v>
      </c>
      <c r="C744" s="765" t="s">
        <v>159</v>
      </c>
      <c r="D744" s="765" t="s">
        <v>34</v>
      </c>
      <c r="E744" s="317" t="s">
        <v>18</v>
      </c>
      <c r="M744" s="315">
        <v>35</v>
      </c>
      <c r="N744" s="790" t="str">
        <f>+"מספר אסמכתא "&amp;B37&amp;"         חזרה לטבלה "</f>
        <v xml:space="preserve">מספר אסמכתא 0         חזרה לטבלה </v>
      </c>
      <c r="O744" s="765" t="s">
        <v>159</v>
      </c>
      <c r="P744" s="765" t="s">
        <v>34</v>
      </c>
      <c r="Q744" s="767" t="s">
        <v>18</v>
      </c>
      <c r="S744" s="315">
        <v>35</v>
      </c>
      <c r="T744" s="790" t="str">
        <f>+"מספר אסמכתא "&amp;B37&amp;"         חזרה לטבלה "</f>
        <v xml:space="preserve">מספר אסמכתא 0         חזרה לטבלה </v>
      </c>
      <c r="U744" s="765" t="s">
        <v>159</v>
      </c>
      <c r="V744" s="765" t="s">
        <v>34</v>
      </c>
      <c r="W744" s="767" t="s">
        <v>18</v>
      </c>
      <c r="Y744" s="315">
        <v>35</v>
      </c>
      <c r="Z744" s="790" t="str">
        <f>+"מספר אסמכתא "&amp;B37&amp;"         חזרה לטבלה "</f>
        <v xml:space="preserve">מספר אסמכתא 0         חזרה לטבלה </v>
      </c>
      <c r="AA744" s="765" t="s">
        <v>159</v>
      </c>
      <c r="AB744" s="765" t="s">
        <v>34</v>
      </c>
      <c r="AC744" s="767" t="s">
        <v>18</v>
      </c>
    </row>
    <row r="745" spans="1:29" s="17" customFormat="1" ht="25.5" x14ac:dyDescent="0.2">
      <c r="A745" s="318" t="s">
        <v>7</v>
      </c>
      <c r="B745" s="791"/>
      <c r="C745" s="766"/>
      <c r="D745" s="766"/>
      <c r="E745" s="319"/>
      <c r="M745" s="318" t="s">
        <v>23</v>
      </c>
      <c r="N745" s="791"/>
      <c r="O745" s="766"/>
      <c r="P745" s="766"/>
      <c r="Q745" s="792"/>
      <c r="S745" s="318" t="s">
        <v>23</v>
      </c>
      <c r="T745" s="791"/>
      <c r="U745" s="766"/>
      <c r="V745" s="766"/>
      <c r="W745" s="792"/>
      <c r="Y745" s="318" t="s">
        <v>23</v>
      </c>
      <c r="Z745" s="791"/>
      <c r="AA745" s="766"/>
      <c r="AB745" s="766"/>
      <c r="AC745" s="792"/>
    </row>
    <row r="746" spans="1:29" s="17" customFormat="1" x14ac:dyDescent="0.2">
      <c r="A746" s="320">
        <v>1</v>
      </c>
      <c r="B746" s="527"/>
      <c r="C746" s="322"/>
      <c r="D746" s="322"/>
      <c r="E746" s="323"/>
      <c r="M746" s="320">
        <v>12</v>
      </c>
      <c r="N746" s="321"/>
      <c r="O746" s="322"/>
      <c r="P746" s="322"/>
      <c r="Q746" s="323"/>
      <c r="S746" s="320">
        <v>23</v>
      </c>
      <c r="T746" s="321"/>
      <c r="U746" s="322"/>
      <c r="V746" s="322"/>
      <c r="W746" s="323"/>
      <c r="Y746" s="320">
        <v>34</v>
      </c>
      <c r="Z746" s="321"/>
      <c r="AA746" s="322"/>
      <c r="AB746" s="322"/>
      <c r="AC746" s="323"/>
    </row>
    <row r="747" spans="1:29" s="17" customFormat="1" x14ac:dyDescent="0.2">
      <c r="A747" s="320">
        <v>2</v>
      </c>
      <c r="B747" s="527"/>
      <c r="C747" s="322"/>
      <c r="D747" s="322"/>
      <c r="E747" s="323"/>
      <c r="M747" s="320">
        <v>13</v>
      </c>
      <c r="N747" s="321"/>
      <c r="O747" s="322"/>
      <c r="P747" s="322"/>
      <c r="Q747" s="323"/>
      <c r="S747" s="320">
        <v>24</v>
      </c>
      <c r="T747" s="321"/>
      <c r="U747" s="322"/>
      <c r="V747" s="322"/>
      <c r="W747" s="323"/>
      <c r="Y747" s="320">
        <v>35</v>
      </c>
      <c r="Z747" s="321"/>
      <c r="AA747" s="322"/>
      <c r="AB747" s="322"/>
      <c r="AC747" s="323"/>
    </row>
    <row r="748" spans="1:29" s="17" customFormat="1" x14ac:dyDescent="0.2">
      <c r="A748" s="320">
        <v>3</v>
      </c>
      <c r="B748" s="527"/>
      <c r="C748" s="322"/>
      <c r="D748" s="322"/>
      <c r="E748" s="323"/>
      <c r="M748" s="320">
        <v>14</v>
      </c>
      <c r="N748" s="321"/>
      <c r="O748" s="322"/>
      <c r="P748" s="322"/>
      <c r="Q748" s="323"/>
      <c r="S748" s="320">
        <v>25</v>
      </c>
      <c r="T748" s="321"/>
      <c r="U748" s="322"/>
      <c r="V748" s="322"/>
      <c r="W748" s="323"/>
      <c r="Y748" s="320">
        <v>36</v>
      </c>
      <c r="Z748" s="321"/>
      <c r="AA748" s="322"/>
      <c r="AB748" s="322"/>
      <c r="AC748" s="323"/>
    </row>
    <row r="749" spans="1:29" s="17" customFormat="1" x14ac:dyDescent="0.2">
      <c r="A749" s="320">
        <v>4</v>
      </c>
      <c r="B749" s="527"/>
      <c r="C749" s="322"/>
      <c r="D749" s="322"/>
      <c r="E749" s="323"/>
      <c r="M749" s="320">
        <v>15</v>
      </c>
      <c r="N749" s="321"/>
      <c r="O749" s="322"/>
      <c r="P749" s="322"/>
      <c r="Q749" s="323"/>
      <c r="S749" s="320">
        <v>26</v>
      </c>
      <c r="T749" s="321"/>
      <c r="U749" s="322"/>
      <c r="V749" s="322"/>
      <c r="W749" s="323"/>
      <c r="Y749" s="320">
        <v>37</v>
      </c>
      <c r="Z749" s="321"/>
      <c r="AA749" s="322"/>
      <c r="AB749" s="322"/>
      <c r="AC749" s="323"/>
    </row>
    <row r="750" spans="1:29" s="17" customFormat="1" x14ac:dyDescent="0.2">
      <c r="A750" s="320">
        <v>5</v>
      </c>
      <c r="B750" s="527"/>
      <c r="C750" s="322"/>
      <c r="D750" s="322"/>
      <c r="E750" s="323"/>
      <c r="M750" s="320">
        <v>16</v>
      </c>
      <c r="N750" s="321"/>
      <c r="O750" s="322"/>
      <c r="P750" s="322"/>
      <c r="Q750" s="323"/>
      <c r="S750" s="320">
        <v>27</v>
      </c>
      <c r="T750" s="321"/>
      <c r="U750" s="322"/>
      <c r="V750" s="322"/>
      <c r="W750" s="323"/>
      <c r="Y750" s="320">
        <v>38</v>
      </c>
      <c r="Z750" s="321"/>
      <c r="AA750" s="322"/>
      <c r="AB750" s="322"/>
      <c r="AC750" s="323"/>
    </row>
    <row r="751" spans="1:29" s="17" customFormat="1" x14ac:dyDescent="0.2">
      <c r="A751" s="320">
        <v>6</v>
      </c>
      <c r="B751" s="527"/>
      <c r="C751" s="322"/>
      <c r="D751" s="322"/>
      <c r="E751" s="323"/>
      <c r="M751" s="320">
        <v>17</v>
      </c>
      <c r="N751" s="321"/>
      <c r="O751" s="322"/>
      <c r="P751" s="322"/>
      <c r="Q751" s="323"/>
      <c r="S751" s="320">
        <v>28</v>
      </c>
      <c r="T751" s="321"/>
      <c r="U751" s="322"/>
      <c r="V751" s="322"/>
      <c r="W751" s="323"/>
      <c r="Y751" s="320">
        <v>39</v>
      </c>
      <c r="Z751" s="321"/>
      <c r="AA751" s="322"/>
      <c r="AB751" s="322"/>
      <c r="AC751" s="323"/>
    </row>
    <row r="752" spans="1:29" s="17" customFormat="1" x14ac:dyDescent="0.2">
      <c r="A752" s="320">
        <v>7</v>
      </c>
      <c r="B752" s="527"/>
      <c r="C752" s="322"/>
      <c r="D752" s="322"/>
      <c r="E752" s="323"/>
      <c r="M752" s="320">
        <v>18</v>
      </c>
      <c r="N752" s="321"/>
      <c r="O752" s="322"/>
      <c r="P752" s="322"/>
      <c r="Q752" s="323"/>
      <c r="S752" s="320">
        <v>29</v>
      </c>
      <c r="T752" s="321"/>
      <c r="U752" s="322"/>
      <c r="V752" s="322"/>
      <c r="W752" s="323"/>
      <c r="Y752" s="320">
        <v>40</v>
      </c>
      <c r="Z752" s="321"/>
      <c r="AA752" s="322"/>
      <c r="AB752" s="322"/>
      <c r="AC752" s="323"/>
    </row>
    <row r="753" spans="1:29" s="17" customFormat="1" x14ac:dyDescent="0.2">
      <c r="A753" s="320">
        <v>8</v>
      </c>
      <c r="B753" s="527"/>
      <c r="C753" s="322"/>
      <c r="D753" s="322"/>
      <c r="E753" s="323"/>
      <c r="M753" s="320">
        <v>19</v>
      </c>
      <c r="N753" s="321"/>
      <c r="O753" s="322"/>
      <c r="P753" s="322"/>
      <c r="Q753" s="323"/>
      <c r="S753" s="320">
        <v>30</v>
      </c>
      <c r="T753" s="321"/>
      <c r="U753" s="322"/>
      <c r="V753" s="322"/>
      <c r="W753" s="323"/>
      <c r="Y753" s="320">
        <v>41</v>
      </c>
      <c r="Z753" s="321"/>
      <c r="AA753" s="322"/>
      <c r="AB753" s="322"/>
      <c r="AC753" s="323"/>
    </row>
    <row r="754" spans="1:29" s="17" customFormat="1" x14ac:dyDescent="0.2">
      <c r="A754" s="320">
        <v>9</v>
      </c>
      <c r="B754" s="527"/>
      <c r="C754" s="322"/>
      <c r="D754" s="322"/>
      <c r="E754" s="323"/>
      <c r="M754" s="320">
        <v>20</v>
      </c>
      <c r="N754" s="321"/>
      <c r="O754" s="322"/>
      <c r="P754" s="322"/>
      <c r="Q754" s="323"/>
      <c r="S754" s="320">
        <v>31</v>
      </c>
      <c r="T754" s="321"/>
      <c r="U754" s="322"/>
      <c r="V754" s="322"/>
      <c r="W754" s="323"/>
      <c r="Y754" s="320">
        <v>42</v>
      </c>
      <c r="Z754" s="321"/>
      <c r="AA754" s="322"/>
      <c r="AB754" s="322"/>
      <c r="AC754" s="323"/>
    </row>
    <row r="755" spans="1:29" s="17" customFormat="1" x14ac:dyDescent="0.2">
      <c r="A755" s="320">
        <v>10</v>
      </c>
      <c r="B755" s="527"/>
      <c r="C755" s="322"/>
      <c r="D755" s="322"/>
      <c r="E755" s="323"/>
      <c r="M755" s="320">
        <v>21</v>
      </c>
      <c r="N755" s="321"/>
      <c r="O755" s="322"/>
      <c r="P755" s="322"/>
      <c r="Q755" s="323"/>
      <c r="S755" s="320">
        <v>32</v>
      </c>
      <c r="T755" s="321"/>
      <c r="U755" s="322"/>
      <c r="V755" s="322"/>
      <c r="W755" s="323"/>
      <c r="Y755" s="320">
        <v>43</v>
      </c>
      <c r="Z755" s="321"/>
      <c r="AA755" s="322"/>
      <c r="AB755" s="322"/>
      <c r="AC755" s="323"/>
    </row>
    <row r="756" spans="1:29" s="17" customFormat="1" ht="13.5" thickBot="1" x14ac:dyDescent="0.25">
      <c r="A756" s="320">
        <v>11</v>
      </c>
      <c r="B756" s="527"/>
      <c r="C756" s="322"/>
      <c r="D756" s="322"/>
      <c r="E756" s="323"/>
      <c r="M756" s="320">
        <v>22</v>
      </c>
      <c r="N756" s="321"/>
      <c r="O756" s="322"/>
      <c r="P756" s="322"/>
      <c r="Q756" s="323"/>
      <c r="S756" s="320">
        <v>33</v>
      </c>
      <c r="T756" s="321"/>
      <c r="U756" s="322"/>
      <c r="V756" s="322"/>
      <c r="W756" s="323"/>
      <c r="Y756" s="324"/>
      <c r="Z756" s="325" t="s">
        <v>3</v>
      </c>
      <c r="AA756" s="326"/>
      <c r="AB756" s="326"/>
      <c r="AC756" s="327">
        <f>SUM(E746:E756)+SUM(Q746:Q756)+SUM(AC746:AC755)+SUM(W746:W756)</f>
        <v>0</v>
      </c>
    </row>
    <row r="757" spans="1:29" s="17" customFormat="1" x14ac:dyDescent="0.2">
      <c r="B757" s="528"/>
      <c r="C757" s="329"/>
      <c r="D757" s="329"/>
      <c r="E757" s="297"/>
      <c r="N757" s="328"/>
      <c r="O757" s="329"/>
      <c r="P757" s="329"/>
      <c r="Q757" s="297"/>
      <c r="T757" s="328"/>
      <c r="U757" s="329"/>
      <c r="V757" s="329"/>
      <c r="W757" s="297"/>
      <c r="Z757" s="328"/>
      <c r="AA757" s="329"/>
      <c r="AB757" s="329"/>
      <c r="AC757" s="297"/>
    </row>
    <row r="758" spans="1:29" s="17" customFormat="1" x14ac:dyDescent="0.2">
      <c r="B758" s="528"/>
      <c r="C758" s="329"/>
      <c r="D758" s="329"/>
      <c r="E758" s="297"/>
      <c r="N758" s="328"/>
      <c r="O758" s="329"/>
      <c r="P758" s="329"/>
      <c r="Q758" s="297"/>
      <c r="T758" s="328"/>
      <c r="U758" s="329"/>
      <c r="V758" s="329"/>
      <c r="W758" s="297"/>
      <c r="Z758" s="328"/>
      <c r="AA758" s="329"/>
      <c r="AB758" s="329"/>
      <c r="AC758" s="297"/>
    </row>
    <row r="759" spans="1:29" s="17" customFormat="1" x14ac:dyDescent="0.2">
      <c r="B759" s="528"/>
      <c r="C759" s="329"/>
      <c r="D759" s="329"/>
      <c r="E759" s="297"/>
      <c r="N759" s="328"/>
      <c r="O759" s="329"/>
      <c r="P759" s="329"/>
      <c r="Q759" s="297"/>
      <c r="T759" s="328"/>
      <c r="U759" s="329"/>
      <c r="V759" s="329"/>
      <c r="W759" s="297"/>
      <c r="Z759" s="328"/>
      <c r="AA759" s="329"/>
      <c r="AB759" s="329"/>
      <c r="AC759" s="297"/>
    </row>
    <row r="760" spans="1:29" s="17" customFormat="1" x14ac:dyDescent="0.2">
      <c r="B760" s="528"/>
      <c r="C760" s="329"/>
      <c r="D760" s="329"/>
      <c r="E760" s="297"/>
      <c r="N760" s="328"/>
      <c r="O760" s="329"/>
      <c r="P760" s="329"/>
      <c r="Q760" s="297"/>
      <c r="T760" s="328"/>
      <c r="U760" s="329"/>
      <c r="V760" s="329"/>
      <c r="W760" s="297"/>
      <c r="Z760" s="328"/>
      <c r="AA760" s="329"/>
      <c r="AB760" s="329"/>
      <c r="AC760" s="297"/>
    </row>
    <row r="761" spans="1:29" s="17" customFormat="1" x14ac:dyDescent="0.2">
      <c r="B761" s="528"/>
      <c r="C761" s="329"/>
      <c r="D761" s="329"/>
      <c r="E761" s="297"/>
      <c r="N761" s="328"/>
      <c r="O761" s="329"/>
      <c r="P761" s="329"/>
      <c r="Q761" s="297"/>
      <c r="T761" s="328"/>
      <c r="U761" s="329"/>
      <c r="V761" s="329"/>
      <c r="W761" s="297"/>
      <c r="Z761" s="328"/>
      <c r="AA761" s="329"/>
      <c r="AB761" s="329"/>
      <c r="AC761" s="297"/>
    </row>
    <row r="762" spans="1:29" s="17" customFormat="1" x14ac:dyDescent="0.2">
      <c r="B762" s="528"/>
      <c r="C762" s="329"/>
      <c r="D762" s="329"/>
      <c r="E762" s="297"/>
      <c r="N762" s="328"/>
      <c r="O762" s="329"/>
      <c r="P762" s="329"/>
      <c r="Q762" s="297"/>
      <c r="T762" s="328"/>
      <c r="U762" s="329"/>
      <c r="V762" s="329"/>
      <c r="W762" s="297"/>
      <c r="Z762" s="328"/>
      <c r="AA762" s="329"/>
      <c r="AB762" s="329"/>
      <c r="AC762" s="297"/>
    </row>
    <row r="763" spans="1:29" s="17" customFormat="1" ht="13.5" thickBot="1" x14ac:dyDescent="0.25">
      <c r="B763" s="528"/>
      <c r="C763" s="329"/>
      <c r="D763" s="329"/>
      <c r="E763" s="297"/>
      <c r="N763" s="328"/>
      <c r="O763" s="329"/>
      <c r="P763" s="329"/>
      <c r="Q763" s="297"/>
      <c r="T763" s="328"/>
      <c r="U763" s="329"/>
      <c r="V763" s="329"/>
      <c r="W763" s="297"/>
      <c r="Z763" s="328"/>
      <c r="AA763" s="329"/>
      <c r="AB763" s="329"/>
      <c r="AC763" s="297"/>
    </row>
    <row r="764" spans="1:29" s="17" customFormat="1" ht="12.75" customHeight="1" x14ac:dyDescent="0.2">
      <c r="A764" s="315">
        <v>36</v>
      </c>
      <c r="B764" s="790" t="str">
        <f>+"מספר אסמכתא "&amp;B38&amp;"         חזרה לטבלה "</f>
        <v xml:space="preserve">מספר אסמכתא 0         חזרה לטבלה </v>
      </c>
      <c r="C764" s="765" t="s">
        <v>159</v>
      </c>
      <c r="D764" s="765" t="s">
        <v>34</v>
      </c>
      <c r="E764" s="317" t="s">
        <v>18</v>
      </c>
      <c r="M764" s="315">
        <v>36</v>
      </c>
      <c r="N764" s="790" t="str">
        <f>+"מספר אסמכתא "&amp;B38&amp;"         חזרה לטבלה "</f>
        <v xml:space="preserve">מספר אסמכתא 0         חזרה לטבלה </v>
      </c>
      <c r="O764" s="765" t="s">
        <v>159</v>
      </c>
      <c r="P764" s="765" t="s">
        <v>34</v>
      </c>
      <c r="Q764" s="767" t="s">
        <v>18</v>
      </c>
      <c r="S764" s="315">
        <v>36</v>
      </c>
      <c r="T764" s="790" t="str">
        <f>+"מספר אסמכתא "&amp;B38&amp;"         חזרה לטבלה "</f>
        <v xml:space="preserve">מספר אסמכתא 0         חזרה לטבלה </v>
      </c>
      <c r="U764" s="765" t="s">
        <v>159</v>
      </c>
      <c r="V764" s="765" t="s">
        <v>34</v>
      </c>
      <c r="W764" s="767" t="s">
        <v>18</v>
      </c>
      <c r="Y764" s="315">
        <v>36</v>
      </c>
      <c r="Z764" s="790" t="str">
        <f>+"מספר אסמכתא "&amp;B38&amp;"         חזרה לטבלה "</f>
        <v xml:space="preserve">מספר אסמכתא 0         חזרה לטבלה </v>
      </c>
      <c r="AA764" s="765" t="s">
        <v>159</v>
      </c>
      <c r="AB764" s="765" t="s">
        <v>34</v>
      </c>
      <c r="AC764" s="767" t="s">
        <v>18</v>
      </c>
    </row>
    <row r="765" spans="1:29" s="17" customFormat="1" ht="25.5" x14ac:dyDescent="0.2">
      <c r="A765" s="318" t="s">
        <v>7</v>
      </c>
      <c r="B765" s="791"/>
      <c r="C765" s="766"/>
      <c r="D765" s="766"/>
      <c r="E765" s="319"/>
      <c r="M765" s="318" t="s">
        <v>23</v>
      </c>
      <c r="N765" s="791"/>
      <c r="O765" s="766"/>
      <c r="P765" s="766"/>
      <c r="Q765" s="792"/>
      <c r="S765" s="318" t="s">
        <v>23</v>
      </c>
      <c r="T765" s="791"/>
      <c r="U765" s="766"/>
      <c r="V765" s="766"/>
      <c r="W765" s="792"/>
      <c r="Y765" s="318" t="s">
        <v>23</v>
      </c>
      <c r="Z765" s="791"/>
      <c r="AA765" s="766"/>
      <c r="AB765" s="766"/>
      <c r="AC765" s="792"/>
    </row>
    <row r="766" spans="1:29" s="17" customFormat="1" x14ac:dyDescent="0.2">
      <c r="A766" s="320">
        <v>1</v>
      </c>
      <c r="B766" s="527"/>
      <c r="C766" s="322"/>
      <c r="D766" s="322"/>
      <c r="E766" s="323"/>
      <c r="M766" s="320">
        <v>12</v>
      </c>
      <c r="N766" s="321"/>
      <c r="O766" s="322"/>
      <c r="P766" s="322"/>
      <c r="Q766" s="323"/>
      <c r="S766" s="320">
        <v>23</v>
      </c>
      <c r="T766" s="321"/>
      <c r="U766" s="322"/>
      <c r="V766" s="322"/>
      <c r="W766" s="323"/>
      <c r="Y766" s="320">
        <v>34</v>
      </c>
      <c r="Z766" s="321"/>
      <c r="AA766" s="322"/>
      <c r="AB766" s="322"/>
      <c r="AC766" s="323"/>
    </row>
    <row r="767" spans="1:29" s="17" customFormat="1" x14ac:dyDescent="0.2">
      <c r="A767" s="320">
        <v>2</v>
      </c>
      <c r="B767" s="527"/>
      <c r="C767" s="322"/>
      <c r="D767" s="322"/>
      <c r="E767" s="323"/>
      <c r="M767" s="320">
        <v>13</v>
      </c>
      <c r="N767" s="321"/>
      <c r="O767" s="322"/>
      <c r="P767" s="322"/>
      <c r="Q767" s="323"/>
      <c r="S767" s="320">
        <v>24</v>
      </c>
      <c r="T767" s="321"/>
      <c r="U767" s="322"/>
      <c r="V767" s="322"/>
      <c r="W767" s="323"/>
      <c r="Y767" s="320">
        <v>35</v>
      </c>
      <c r="Z767" s="321"/>
      <c r="AA767" s="322"/>
      <c r="AB767" s="322"/>
      <c r="AC767" s="323"/>
    </row>
    <row r="768" spans="1:29" s="17" customFormat="1" x14ac:dyDescent="0.2">
      <c r="A768" s="320">
        <v>3</v>
      </c>
      <c r="B768" s="527"/>
      <c r="C768" s="322"/>
      <c r="D768" s="322"/>
      <c r="E768" s="323"/>
      <c r="M768" s="320">
        <v>14</v>
      </c>
      <c r="N768" s="321"/>
      <c r="O768" s="322"/>
      <c r="P768" s="322"/>
      <c r="Q768" s="323"/>
      <c r="S768" s="320">
        <v>25</v>
      </c>
      <c r="T768" s="321"/>
      <c r="U768" s="322"/>
      <c r="V768" s="322"/>
      <c r="W768" s="323"/>
      <c r="Y768" s="320">
        <v>36</v>
      </c>
      <c r="Z768" s="321"/>
      <c r="AA768" s="322"/>
      <c r="AB768" s="322"/>
      <c r="AC768" s="323"/>
    </row>
    <row r="769" spans="1:29" s="17" customFormat="1" x14ac:dyDescent="0.2">
      <c r="A769" s="320">
        <v>4</v>
      </c>
      <c r="B769" s="527"/>
      <c r="C769" s="322"/>
      <c r="D769" s="322"/>
      <c r="E769" s="323"/>
      <c r="M769" s="320">
        <v>15</v>
      </c>
      <c r="N769" s="321"/>
      <c r="O769" s="322"/>
      <c r="P769" s="322"/>
      <c r="Q769" s="323"/>
      <c r="S769" s="320">
        <v>26</v>
      </c>
      <c r="T769" s="321"/>
      <c r="U769" s="322"/>
      <c r="V769" s="322"/>
      <c r="W769" s="323"/>
      <c r="Y769" s="320">
        <v>37</v>
      </c>
      <c r="Z769" s="321"/>
      <c r="AA769" s="322"/>
      <c r="AB769" s="322"/>
      <c r="AC769" s="323"/>
    </row>
    <row r="770" spans="1:29" s="17" customFormat="1" x14ac:dyDescent="0.2">
      <c r="A770" s="320">
        <v>5</v>
      </c>
      <c r="B770" s="527"/>
      <c r="C770" s="322"/>
      <c r="D770" s="322"/>
      <c r="E770" s="323"/>
      <c r="M770" s="320">
        <v>16</v>
      </c>
      <c r="N770" s="321"/>
      <c r="O770" s="322"/>
      <c r="P770" s="322"/>
      <c r="Q770" s="323"/>
      <c r="S770" s="320">
        <v>27</v>
      </c>
      <c r="T770" s="321"/>
      <c r="U770" s="322"/>
      <c r="V770" s="322"/>
      <c r="W770" s="323"/>
      <c r="Y770" s="320">
        <v>38</v>
      </c>
      <c r="Z770" s="321"/>
      <c r="AA770" s="322"/>
      <c r="AB770" s="322"/>
      <c r="AC770" s="323"/>
    </row>
    <row r="771" spans="1:29" s="17" customFormat="1" x14ac:dyDescent="0.2">
      <c r="A771" s="320">
        <v>6</v>
      </c>
      <c r="B771" s="527"/>
      <c r="C771" s="322"/>
      <c r="D771" s="322"/>
      <c r="E771" s="323"/>
      <c r="M771" s="320">
        <v>17</v>
      </c>
      <c r="N771" s="321"/>
      <c r="O771" s="322"/>
      <c r="P771" s="322"/>
      <c r="Q771" s="323"/>
      <c r="S771" s="320">
        <v>28</v>
      </c>
      <c r="T771" s="321"/>
      <c r="U771" s="322"/>
      <c r="V771" s="322"/>
      <c r="W771" s="323"/>
      <c r="Y771" s="320">
        <v>39</v>
      </c>
      <c r="Z771" s="321"/>
      <c r="AA771" s="322"/>
      <c r="AB771" s="322"/>
      <c r="AC771" s="323"/>
    </row>
    <row r="772" spans="1:29" s="17" customFormat="1" x14ac:dyDescent="0.2">
      <c r="A772" s="320">
        <v>7</v>
      </c>
      <c r="B772" s="527"/>
      <c r="C772" s="322"/>
      <c r="D772" s="322"/>
      <c r="E772" s="323"/>
      <c r="M772" s="320">
        <v>18</v>
      </c>
      <c r="N772" s="321"/>
      <c r="O772" s="322"/>
      <c r="P772" s="322"/>
      <c r="Q772" s="323"/>
      <c r="S772" s="320">
        <v>29</v>
      </c>
      <c r="T772" s="321"/>
      <c r="U772" s="322"/>
      <c r="V772" s="322"/>
      <c r="W772" s="323"/>
      <c r="Y772" s="320">
        <v>40</v>
      </c>
      <c r="Z772" s="321"/>
      <c r="AA772" s="322"/>
      <c r="AB772" s="322"/>
      <c r="AC772" s="323"/>
    </row>
    <row r="773" spans="1:29" s="17" customFormat="1" x14ac:dyDescent="0.2">
      <c r="A773" s="320">
        <v>8</v>
      </c>
      <c r="B773" s="527"/>
      <c r="C773" s="322"/>
      <c r="D773" s="322"/>
      <c r="E773" s="323"/>
      <c r="M773" s="320">
        <v>19</v>
      </c>
      <c r="N773" s="321"/>
      <c r="O773" s="322"/>
      <c r="P773" s="322"/>
      <c r="Q773" s="323"/>
      <c r="S773" s="320">
        <v>30</v>
      </c>
      <c r="T773" s="321"/>
      <c r="U773" s="322"/>
      <c r="V773" s="322"/>
      <c r="W773" s="323"/>
      <c r="Y773" s="320">
        <v>41</v>
      </c>
      <c r="Z773" s="321"/>
      <c r="AA773" s="322"/>
      <c r="AB773" s="322"/>
      <c r="AC773" s="323"/>
    </row>
    <row r="774" spans="1:29" s="17" customFormat="1" x14ac:dyDescent="0.2">
      <c r="A774" s="320">
        <v>9</v>
      </c>
      <c r="B774" s="527"/>
      <c r="C774" s="322"/>
      <c r="D774" s="322"/>
      <c r="E774" s="323"/>
      <c r="M774" s="320">
        <v>20</v>
      </c>
      <c r="N774" s="321"/>
      <c r="O774" s="322"/>
      <c r="P774" s="322"/>
      <c r="Q774" s="323"/>
      <c r="S774" s="320">
        <v>31</v>
      </c>
      <c r="T774" s="321"/>
      <c r="U774" s="322"/>
      <c r="V774" s="322"/>
      <c r="W774" s="323"/>
      <c r="Y774" s="320">
        <v>42</v>
      </c>
      <c r="Z774" s="321"/>
      <c r="AA774" s="322"/>
      <c r="AB774" s="322"/>
      <c r="AC774" s="323"/>
    </row>
    <row r="775" spans="1:29" s="17" customFormat="1" x14ac:dyDescent="0.2">
      <c r="A775" s="320">
        <v>10</v>
      </c>
      <c r="B775" s="527"/>
      <c r="C775" s="322"/>
      <c r="D775" s="322"/>
      <c r="E775" s="323"/>
      <c r="M775" s="320">
        <v>21</v>
      </c>
      <c r="N775" s="321"/>
      <c r="O775" s="322"/>
      <c r="P775" s="322"/>
      <c r="Q775" s="323"/>
      <c r="S775" s="320">
        <v>32</v>
      </c>
      <c r="T775" s="321"/>
      <c r="U775" s="322"/>
      <c r="V775" s="322"/>
      <c r="W775" s="323"/>
      <c r="Y775" s="320">
        <v>43</v>
      </c>
      <c r="Z775" s="321"/>
      <c r="AA775" s="322"/>
      <c r="AB775" s="322"/>
      <c r="AC775" s="323"/>
    </row>
    <row r="776" spans="1:29" s="17" customFormat="1" ht="13.5" thickBot="1" x14ac:dyDescent="0.25">
      <c r="A776" s="320">
        <v>11</v>
      </c>
      <c r="B776" s="527"/>
      <c r="C776" s="322"/>
      <c r="D776" s="322"/>
      <c r="E776" s="323"/>
      <c r="M776" s="320">
        <v>22</v>
      </c>
      <c r="N776" s="321"/>
      <c r="O776" s="322"/>
      <c r="P776" s="322"/>
      <c r="Q776" s="323"/>
      <c r="S776" s="320">
        <v>33</v>
      </c>
      <c r="T776" s="321"/>
      <c r="U776" s="322"/>
      <c r="V776" s="322"/>
      <c r="W776" s="323"/>
      <c r="Y776" s="324"/>
      <c r="Z776" s="325" t="s">
        <v>3</v>
      </c>
      <c r="AA776" s="326"/>
      <c r="AB776" s="326"/>
      <c r="AC776" s="327">
        <f>SUM(E766:E776)+SUM(Q766:Q776)+SUM(AC766:AC775)+SUM(W766:W776)</f>
        <v>0</v>
      </c>
    </row>
    <row r="777" spans="1:29" s="17" customFormat="1" x14ac:dyDescent="0.2">
      <c r="B777" s="528"/>
      <c r="C777" s="329"/>
      <c r="D777" s="329"/>
      <c r="E777" s="297"/>
      <c r="N777" s="328"/>
      <c r="O777" s="329"/>
      <c r="P777" s="329"/>
      <c r="Q777" s="297"/>
      <c r="T777" s="328"/>
      <c r="U777" s="329"/>
      <c r="V777" s="329"/>
      <c r="W777" s="297"/>
      <c r="Z777" s="328"/>
      <c r="AA777" s="329"/>
      <c r="AB777" s="329"/>
      <c r="AC777" s="297"/>
    </row>
    <row r="778" spans="1:29" s="17" customFormat="1" x14ac:dyDescent="0.2">
      <c r="B778" s="528"/>
      <c r="C778" s="329"/>
      <c r="D778" s="329"/>
      <c r="E778" s="297"/>
      <c r="N778" s="328"/>
      <c r="O778" s="329"/>
      <c r="P778" s="329"/>
      <c r="Q778" s="297"/>
      <c r="T778" s="328"/>
      <c r="U778" s="329"/>
      <c r="V778" s="329"/>
      <c r="W778" s="297"/>
      <c r="Z778" s="328"/>
      <c r="AA778" s="329"/>
      <c r="AB778" s="329"/>
      <c r="AC778" s="297"/>
    </row>
    <row r="779" spans="1:29" s="17" customFormat="1" x14ac:dyDescent="0.2">
      <c r="B779" s="528"/>
      <c r="C779" s="329"/>
      <c r="D779" s="329"/>
      <c r="E779" s="297"/>
      <c r="N779" s="328"/>
      <c r="O779" s="329"/>
      <c r="P779" s="329"/>
      <c r="Q779" s="297"/>
      <c r="T779" s="328"/>
      <c r="U779" s="329"/>
      <c r="V779" s="329"/>
      <c r="W779" s="297"/>
      <c r="Z779" s="328"/>
      <c r="AA779" s="329"/>
      <c r="AB779" s="329"/>
      <c r="AC779" s="297"/>
    </row>
    <row r="780" spans="1:29" s="17" customFormat="1" x14ac:dyDescent="0.2">
      <c r="B780" s="528"/>
      <c r="C780" s="329"/>
      <c r="D780" s="329"/>
      <c r="E780" s="297"/>
      <c r="N780" s="328"/>
      <c r="O780" s="329"/>
      <c r="P780" s="329"/>
      <c r="Q780" s="297"/>
      <c r="T780" s="328"/>
      <c r="U780" s="329"/>
      <c r="V780" s="329"/>
      <c r="W780" s="297"/>
      <c r="Z780" s="328"/>
      <c r="AA780" s="329"/>
      <c r="AB780" s="329"/>
      <c r="AC780" s="297"/>
    </row>
    <row r="781" spans="1:29" s="17" customFormat="1" x14ac:dyDescent="0.2">
      <c r="B781" s="528"/>
      <c r="C781" s="329"/>
      <c r="D781" s="329"/>
      <c r="E781" s="297"/>
      <c r="N781" s="328"/>
      <c r="O781" s="329"/>
      <c r="P781" s="329"/>
      <c r="Q781" s="297"/>
      <c r="T781" s="328"/>
      <c r="U781" s="329"/>
      <c r="V781" s="329"/>
      <c r="W781" s="297"/>
      <c r="Z781" s="328"/>
      <c r="AA781" s="329"/>
      <c r="AB781" s="329"/>
      <c r="AC781" s="297"/>
    </row>
    <row r="782" spans="1:29" s="17" customFormat="1" x14ac:dyDescent="0.2">
      <c r="B782" s="528"/>
      <c r="C782" s="329"/>
      <c r="D782" s="329"/>
      <c r="E782" s="297"/>
      <c r="N782" s="328"/>
      <c r="O782" s="329"/>
      <c r="P782" s="329"/>
      <c r="Q782" s="297"/>
      <c r="T782" s="328"/>
      <c r="U782" s="329"/>
      <c r="V782" s="329"/>
      <c r="W782" s="297"/>
      <c r="Z782" s="328"/>
      <c r="AA782" s="329"/>
      <c r="AB782" s="329"/>
      <c r="AC782" s="297"/>
    </row>
    <row r="783" spans="1:29" s="17" customFormat="1" ht="13.5" thickBot="1" x14ac:dyDescent="0.25">
      <c r="B783" s="528"/>
      <c r="C783" s="329"/>
      <c r="D783" s="329"/>
      <c r="E783" s="297"/>
      <c r="N783" s="328"/>
      <c r="O783" s="329"/>
      <c r="P783" s="329"/>
      <c r="Q783" s="297"/>
      <c r="T783" s="328"/>
      <c r="U783" s="329"/>
      <c r="V783" s="329"/>
      <c r="W783" s="297"/>
      <c r="Z783" s="328"/>
      <c r="AA783" s="329"/>
      <c r="AB783" s="329"/>
      <c r="AC783" s="297"/>
    </row>
    <row r="784" spans="1:29" s="17" customFormat="1" ht="12.75" customHeight="1" x14ac:dyDescent="0.2">
      <c r="A784" s="315">
        <v>37</v>
      </c>
      <c r="B784" s="790" t="str">
        <f>+"מספר אסמכתא "&amp;B39&amp;"         חזרה לטבלה "</f>
        <v xml:space="preserve">מספר אסמכתא 0         חזרה לטבלה </v>
      </c>
      <c r="C784" s="765" t="s">
        <v>159</v>
      </c>
      <c r="D784" s="765" t="s">
        <v>34</v>
      </c>
      <c r="E784" s="317" t="s">
        <v>18</v>
      </c>
      <c r="M784" s="315">
        <v>37</v>
      </c>
      <c r="N784" s="790" t="str">
        <f>+"מספר אסמכתא "&amp;B39&amp;"         חזרה לטבלה "</f>
        <v xml:space="preserve">מספר אסמכתא 0         חזרה לטבלה </v>
      </c>
      <c r="O784" s="765" t="s">
        <v>159</v>
      </c>
      <c r="P784" s="765" t="s">
        <v>34</v>
      </c>
      <c r="Q784" s="767" t="s">
        <v>18</v>
      </c>
      <c r="S784" s="315">
        <v>37</v>
      </c>
      <c r="T784" s="790" t="str">
        <f>+"מספר אסמכתא "&amp;B39&amp;"         חזרה לטבלה "</f>
        <v xml:space="preserve">מספר אסמכתא 0         חזרה לטבלה </v>
      </c>
      <c r="U784" s="765" t="s">
        <v>159</v>
      </c>
      <c r="V784" s="765" t="s">
        <v>34</v>
      </c>
      <c r="W784" s="767" t="s">
        <v>18</v>
      </c>
      <c r="Y784" s="315">
        <v>37</v>
      </c>
      <c r="Z784" s="790" t="str">
        <f>+"מספר אסמכתא "&amp;B39&amp;"         חזרה לטבלה "</f>
        <v xml:space="preserve">מספר אסמכתא 0         חזרה לטבלה </v>
      </c>
      <c r="AA784" s="765" t="s">
        <v>159</v>
      </c>
      <c r="AB784" s="765" t="s">
        <v>34</v>
      </c>
      <c r="AC784" s="767" t="s">
        <v>18</v>
      </c>
    </row>
    <row r="785" spans="1:29" s="17" customFormat="1" ht="25.5" x14ac:dyDescent="0.2">
      <c r="A785" s="318" t="s">
        <v>7</v>
      </c>
      <c r="B785" s="791"/>
      <c r="C785" s="766"/>
      <c r="D785" s="766"/>
      <c r="E785" s="319"/>
      <c r="M785" s="318" t="s">
        <v>23</v>
      </c>
      <c r="N785" s="791"/>
      <c r="O785" s="766"/>
      <c r="P785" s="766"/>
      <c r="Q785" s="792"/>
      <c r="S785" s="318" t="s">
        <v>23</v>
      </c>
      <c r="T785" s="791"/>
      <c r="U785" s="766"/>
      <c r="V785" s="766"/>
      <c r="W785" s="792"/>
      <c r="Y785" s="318" t="s">
        <v>23</v>
      </c>
      <c r="Z785" s="791"/>
      <c r="AA785" s="766"/>
      <c r="AB785" s="766"/>
      <c r="AC785" s="792"/>
    </row>
    <row r="786" spans="1:29" s="17" customFormat="1" x14ac:dyDescent="0.2">
      <c r="A786" s="320">
        <v>1</v>
      </c>
      <c r="B786" s="527"/>
      <c r="C786" s="322"/>
      <c r="D786" s="322"/>
      <c r="E786" s="323"/>
      <c r="M786" s="320">
        <v>12</v>
      </c>
      <c r="N786" s="321"/>
      <c r="O786" s="322"/>
      <c r="P786" s="322"/>
      <c r="Q786" s="323"/>
      <c r="S786" s="320">
        <v>23</v>
      </c>
      <c r="T786" s="321"/>
      <c r="U786" s="322"/>
      <c r="V786" s="322"/>
      <c r="W786" s="323"/>
      <c r="Y786" s="320">
        <v>34</v>
      </c>
      <c r="Z786" s="321"/>
      <c r="AA786" s="322"/>
      <c r="AB786" s="322"/>
      <c r="AC786" s="323"/>
    </row>
    <row r="787" spans="1:29" s="17" customFormat="1" x14ac:dyDescent="0.2">
      <c r="A787" s="320">
        <v>2</v>
      </c>
      <c r="B787" s="527"/>
      <c r="C787" s="322"/>
      <c r="D787" s="322"/>
      <c r="E787" s="323"/>
      <c r="M787" s="320">
        <v>13</v>
      </c>
      <c r="N787" s="321"/>
      <c r="O787" s="322"/>
      <c r="P787" s="322"/>
      <c r="Q787" s="323"/>
      <c r="S787" s="320">
        <v>24</v>
      </c>
      <c r="T787" s="321"/>
      <c r="U787" s="322"/>
      <c r="V787" s="322"/>
      <c r="W787" s="323"/>
      <c r="Y787" s="320">
        <v>35</v>
      </c>
      <c r="Z787" s="321"/>
      <c r="AA787" s="322"/>
      <c r="AB787" s="322"/>
      <c r="AC787" s="323"/>
    </row>
    <row r="788" spans="1:29" s="17" customFormat="1" x14ac:dyDescent="0.2">
      <c r="A788" s="320">
        <v>3</v>
      </c>
      <c r="B788" s="527"/>
      <c r="C788" s="322"/>
      <c r="D788" s="322"/>
      <c r="E788" s="323"/>
      <c r="M788" s="320">
        <v>14</v>
      </c>
      <c r="N788" s="321"/>
      <c r="O788" s="322"/>
      <c r="P788" s="322"/>
      <c r="Q788" s="323"/>
      <c r="S788" s="320">
        <v>25</v>
      </c>
      <c r="T788" s="321"/>
      <c r="U788" s="322"/>
      <c r="V788" s="322"/>
      <c r="W788" s="323"/>
      <c r="Y788" s="320">
        <v>36</v>
      </c>
      <c r="Z788" s="321"/>
      <c r="AA788" s="322"/>
      <c r="AB788" s="322"/>
      <c r="AC788" s="323"/>
    </row>
    <row r="789" spans="1:29" s="17" customFormat="1" x14ac:dyDescent="0.2">
      <c r="A789" s="320">
        <v>4</v>
      </c>
      <c r="B789" s="527"/>
      <c r="C789" s="322"/>
      <c r="D789" s="322"/>
      <c r="E789" s="323"/>
      <c r="M789" s="320">
        <v>15</v>
      </c>
      <c r="N789" s="321"/>
      <c r="O789" s="322"/>
      <c r="P789" s="322"/>
      <c r="Q789" s="323"/>
      <c r="S789" s="320">
        <v>26</v>
      </c>
      <c r="T789" s="321"/>
      <c r="U789" s="322"/>
      <c r="V789" s="322"/>
      <c r="W789" s="323"/>
      <c r="Y789" s="320">
        <v>37</v>
      </c>
      <c r="Z789" s="321"/>
      <c r="AA789" s="322"/>
      <c r="AB789" s="322"/>
      <c r="AC789" s="323"/>
    </row>
    <row r="790" spans="1:29" s="17" customFormat="1" x14ac:dyDescent="0.2">
      <c r="A790" s="320">
        <v>5</v>
      </c>
      <c r="B790" s="527"/>
      <c r="C790" s="322"/>
      <c r="D790" s="322"/>
      <c r="E790" s="323"/>
      <c r="M790" s="320">
        <v>16</v>
      </c>
      <c r="N790" s="321"/>
      <c r="O790" s="322"/>
      <c r="P790" s="322"/>
      <c r="Q790" s="323"/>
      <c r="S790" s="320">
        <v>27</v>
      </c>
      <c r="T790" s="321"/>
      <c r="U790" s="322"/>
      <c r="V790" s="322"/>
      <c r="W790" s="323"/>
      <c r="Y790" s="320">
        <v>38</v>
      </c>
      <c r="Z790" s="321"/>
      <c r="AA790" s="322"/>
      <c r="AB790" s="322"/>
      <c r="AC790" s="323"/>
    </row>
    <row r="791" spans="1:29" s="17" customFormat="1" x14ac:dyDescent="0.2">
      <c r="A791" s="320">
        <v>6</v>
      </c>
      <c r="B791" s="527"/>
      <c r="C791" s="322"/>
      <c r="D791" s="322"/>
      <c r="E791" s="323"/>
      <c r="M791" s="320">
        <v>17</v>
      </c>
      <c r="N791" s="321"/>
      <c r="O791" s="322"/>
      <c r="P791" s="322"/>
      <c r="Q791" s="323"/>
      <c r="S791" s="320">
        <v>28</v>
      </c>
      <c r="T791" s="321"/>
      <c r="U791" s="322"/>
      <c r="V791" s="322"/>
      <c r="W791" s="323"/>
      <c r="Y791" s="320">
        <v>39</v>
      </c>
      <c r="Z791" s="321"/>
      <c r="AA791" s="322"/>
      <c r="AB791" s="322"/>
      <c r="AC791" s="323"/>
    </row>
    <row r="792" spans="1:29" s="17" customFormat="1" x14ac:dyDescent="0.2">
      <c r="A792" s="320">
        <v>7</v>
      </c>
      <c r="B792" s="527"/>
      <c r="C792" s="322"/>
      <c r="D792" s="322"/>
      <c r="E792" s="323"/>
      <c r="M792" s="320">
        <v>18</v>
      </c>
      <c r="N792" s="321"/>
      <c r="O792" s="322"/>
      <c r="P792" s="322"/>
      <c r="Q792" s="323"/>
      <c r="S792" s="320">
        <v>29</v>
      </c>
      <c r="T792" s="321"/>
      <c r="U792" s="322"/>
      <c r="V792" s="322"/>
      <c r="W792" s="323"/>
      <c r="Y792" s="320">
        <v>40</v>
      </c>
      <c r="Z792" s="321"/>
      <c r="AA792" s="322"/>
      <c r="AB792" s="322"/>
      <c r="AC792" s="323"/>
    </row>
    <row r="793" spans="1:29" s="17" customFormat="1" x14ac:dyDescent="0.2">
      <c r="A793" s="320">
        <v>8</v>
      </c>
      <c r="B793" s="527"/>
      <c r="C793" s="322"/>
      <c r="D793" s="322"/>
      <c r="E793" s="323"/>
      <c r="M793" s="320">
        <v>19</v>
      </c>
      <c r="N793" s="321"/>
      <c r="O793" s="322"/>
      <c r="P793" s="322"/>
      <c r="Q793" s="323"/>
      <c r="S793" s="320">
        <v>30</v>
      </c>
      <c r="T793" s="321"/>
      <c r="U793" s="322"/>
      <c r="V793" s="322"/>
      <c r="W793" s="323"/>
      <c r="Y793" s="320">
        <v>41</v>
      </c>
      <c r="Z793" s="321"/>
      <c r="AA793" s="322"/>
      <c r="AB793" s="322"/>
      <c r="AC793" s="323"/>
    </row>
    <row r="794" spans="1:29" s="17" customFormat="1" x14ac:dyDescent="0.2">
      <c r="A794" s="320">
        <v>9</v>
      </c>
      <c r="B794" s="527"/>
      <c r="C794" s="322"/>
      <c r="D794" s="322"/>
      <c r="E794" s="323"/>
      <c r="M794" s="320">
        <v>20</v>
      </c>
      <c r="N794" s="321"/>
      <c r="O794" s="322"/>
      <c r="P794" s="322"/>
      <c r="Q794" s="323"/>
      <c r="S794" s="320">
        <v>31</v>
      </c>
      <c r="T794" s="321"/>
      <c r="U794" s="322"/>
      <c r="V794" s="322"/>
      <c r="W794" s="323"/>
      <c r="Y794" s="320">
        <v>42</v>
      </c>
      <c r="Z794" s="321"/>
      <c r="AA794" s="322"/>
      <c r="AB794" s="322"/>
      <c r="AC794" s="323"/>
    </row>
    <row r="795" spans="1:29" s="17" customFormat="1" x14ac:dyDescent="0.2">
      <c r="A795" s="320">
        <v>10</v>
      </c>
      <c r="B795" s="527"/>
      <c r="C795" s="322"/>
      <c r="D795" s="322"/>
      <c r="E795" s="323"/>
      <c r="M795" s="320">
        <v>21</v>
      </c>
      <c r="N795" s="321"/>
      <c r="O795" s="322"/>
      <c r="P795" s="322"/>
      <c r="Q795" s="323"/>
      <c r="S795" s="320">
        <v>32</v>
      </c>
      <c r="T795" s="321"/>
      <c r="U795" s="322"/>
      <c r="V795" s="322"/>
      <c r="W795" s="323"/>
      <c r="Y795" s="320">
        <v>43</v>
      </c>
      <c r="Z795" s="321"/>
      <c r="AA795" s="322"/>
      <c r="AB795" s="322"/>
      <c r="AC795" s="323"/>
    </row>
    <row r="796" spans="1:29" s="17" customFormat="1" ht="13.5" thickBot="1" x14ac:dyDescent="0.25">
      <c r="A796" s="320">
        <v>11</v>
      </c>
      <c r="B796" s="527"/>
      <c r="C796" s="322"/>
      <c r="D796" s="322"/>
      <c r="E796" s="323"/>
      <c r="M796" s="320">
        <v>22</v>
      </c>
      <c r="N796" s="321"/>
      <c r="O796" s="322"/>
      <c r="P796" s="322"/>
      <c r="Q796" s="323"/>
      <c r="S796" s="320">
        <v>33</v>
      </c>
      <c r="T796" s="321"/>
      <c r="U796" s="322"/>
      <c r="V796" s="322"/>
      <c r="W796" s="323"/>
      <c r="Y796" s="324"/>
      <c r="Z796" s="325" t="s">
        <v>3</v>
      </c>
      <c r="AA796" s="326"/>
      <c r="AB796" s="326"/>
      <c r="AC796" s="327">
        <f>SUM(E786:E796)+SUM(Q786:Q796)+SUM(AC786:AC795)+SUM(W786:W796)</f>
        <v>0</v>
      </c>
    </row>
    <row r="797" spans="1:29" s="17" customFormat="1" x14ac:dyDescent="0.2">
      <c r="B797" s="528"/>
      <c r="C797" s="329"/>
      <c r="D797" s="329"/>
      <c r="E797" s="297"/>
      <c r="N797" s="328"/>
      <c r="O797" s="329"/>
      <c r="P797" s="329"/>
      <c r="Q797" s="297"/>
      <c r="T797" s="328"/>
      <c r="U797" s="329"/>
      <c r="V797" s="329"/>
      <c r="W797" s="297"/>
      <c r="Z797" s="328"/>
      <c r="AA797" s="329"/>
      <c r="AB797" s="329"/>
      <c r="AC797" s="297"/>
    </row>
    <row r="798" spans="1:29" s="17" customFormat="1" x14ac:dyDescent="0.2">
      <c r="B798" s="528"/>
      <c r="C798" s="329"/>
      <c r="D798" s="329"/>
      <c r="E798" s="297"/>
      <c r="N798" s="328"/>
      <c r="O798" s="329"/>
      <c r="P798" s="329"/>
      <c r="Q798" s="297"/>
      <c r="T798" s="328"/>
      <c r="U798" s="329"/>
      <c r="V798" s="329"/>
      <c r="W798" s="297"/>
      <c r="Z798" s="328"/>
      <c r="AA798" s="329"/>
      <c r="AB798" s="329"/>
      <c r="AC798" s="297"/>
    </row>
    <row r="799" spans="1:29" s="17" customFormat="1" x14ac:dyDescent="0.2">
      <c r="B799" s="528"/>
      <c r="C799" s="329"/>
      <c r="D799" s="329"/>
      <c r="E799" s="297"/>
      <c r="N799" s="328"/>
      <c r="O799" s="329"/>
      <c r="P799" s="329"/>
      <c r="Q799" s="297"/>
      <c r="T799" s="328"/>
      <c r="U799" s="329"/>
      <c r="V799" s="329"/>
      <c r="W799" s="297"/>
      <c r="Z799" s="328"/>
      <c r="AA799" s="329"/>
      <c r="AB799" s="329"/>
      <c r="AC799" s="297"/>
    </row>
    <row r="800" spans="1:29" s="17" customFormat="1" x14ac:dyDescent="0.2">
      <c r="B800" s="528"/>
      <c r="C800" s="329"/>
      <c r="D800" s="329"/>
      <c r="E800" s="297"/>
      <c r="N800" s="328"/>
      <c r="O800" s="329"/>
      <c r="P800" s="329"/>
      <c r="Q800" s="297"/>
      <c r="T800" s="328"/>
      <c r="U800" s="329"/>
      <c r="V800" s="329"/>
      <c r="W800" s="297"/>
      <c r="Z800" s="328"/>
      <c r="AA800" s="329"/>
      <c r="AB800" s="329"/>
      <c r="AC800" s="297"/>
    </row>
    <row r="801" spans="1:29" s="17" customFormat="1" x14ac:dyDescent="0.2">
      <c r="B801" s="528"/>
      <c r="C801" s="329"/>
      <c r="D801" s="329"/>
      <c r="E801" s="297"/>
      <c r="N801" s="328"/>
      <c r="O801" s="329"/>
      <c r="P801" s="329"/>
      <c r="Q801" s="297"/>
      <c r="T801" s="328"/>
      <c r="U801" s="329"/>
      <c r="V801" s="329"/>
      <c r="W801" s="297"/>
      <c r="Z801" s="328"/>
      <c r="AA801" s="329"/>
      <c r="AB801" s="329"/>
      <c r="AC801" s="297"/>
    </row>
    <row r="802" spans="1:29" s="17" customFormat="1" x14ac:dyDescent="0.2">
      <c r="B802" s="528"/>
      <c r="C802" s="329"/>
      <c r="D802" s="329"/>
      <c r="E802" s="297"/>
      <c r="N802" s="328"/>
      <c r="O802" s="329"/>
      <c r="P802" s="329"/>
      <c r="Q802" s="297"/>
      <c r="T802" s="328"/>
      <c r="U802" s="329"/>
      <c r="V802" s="329"/>
      <c r="W802" s="297"/>
      <c r="Z802" s="328"/>
      <c r="AA802" s="329"/>
      <c r="AB802" s="329"/>
      <c r="AC802" s="297"/>
    </row>
    <row r="803" spans="1:29" s="17" customFormat="1" ht="13.5" thickBot="1" x14ac:dyDescent="0.25">
      <c r="B803" s="528"/>
      <c r="C803" s="329"/>
      <c r="D803" s="329"/>
      <c r="E803" s="297"/>
      <c r="N803" s="328"/>
      <c r="O803" s="329"/>
      <c r="P803" s="329"/>
      <c r="Q803" s="297"/>
      <c r="T803" s="328"/>
      <c r="U803" s="329"/>
      <c r="V803" s="329"/>
      <c r="W803" s="297"/>
      <c r="Z803" s="328"/>
      <c r="AA803" s="329"/>
      <c r="AB803" s="329"/>
      <c r="AC803" s="297"/>
    </row>
    <row r="804" spans="1:29" s="17" customFormat="1" ht="12.75" customHeight="1" x14ac:dyDescent="0.2">
      <c r="A804" s="315">
        <v>38</v>
      </c>
      <c r="B804" s="790" t="str">
        <f>+"מספר אסמכתא "&amp;B40&amp;"         חזרה לטבלה "</f>
        <v xml:space="preserve">מספר אסמכתא 0         חזרה לטבלה </v>
      </c>
      <c r="C804" s="765" t="s">
        <v>159</v>
      </c>
      <c r="D804" s="765" t="s">
        <v>34</v>
      </c>
      <c r="E804" s="317" t="s">
        <v>18</v>
      </c>
      <c r="M804" s="315">
        <v>38</v>
      </c>
      <c r="N804" s="790" t="str">
        <f>+"מספר אסמכתא "&amp;B40&amp;"         חזרה לטבלה "</f>
        <v xml:space="preserve">מספר אסמכתא 0         חזרה לטבלה </v>
      </c>
      <c r="O804" s="765" t="s">
        <v>159</v>
      </c>
      <c r="P804" s="765" t="s">
        <v>34</v>
      </c>
      <c r="Q804" s="767" t="s">
        <v>18</v>
      </c>
      <c r="S804" s="315">
        <v>38</v>
      </c>
      <c r="T804" s="790" t="str">
        <f>+"מספר אסמכתא "&amp;B40&amp;"         חזרה לטבלה "</f>
        <v xml:space="preserve">מספר אסמכתא 0         חזרה לטבלה </v>
      </c>
      <c r="U804" s="765" t="s">
        <v>159</v>
      </c>
      <c r="V804" s="765" t="s">
        <v>34</v>
      </c>
      <c r="W804" s="767" t="s">
        <v>18</v>
      </c>
      <c r="Y804" s="315">
        <v>38</v>
      </c>
      <c r="Z804" s="790" t="str">
        <f>+"מספר אסמכתא "&amp;B40&amp;"         חזרה לטבלה "</f>
        <v xml:space="preserve">מספר אסמכתא 0         חזרה לטבלה </v>
      </c>
      <c r="AA804" s="765" t="s">
        <v>159</v>
      </c>
      <c r="AB804" s="765" t="s">
        <v>34</v>
      </c>
      <c r="AC804" s="767" t="s">
        <v>18</v>
      </c>
    </row>
    <row r="805" spans="1:29" s="17" customFormat="1" ht="25.5" x14ac:dyDescent="0.2">
      <c r="A805" s="318" t="s">
        <v>7</v>
      </c>
      <c r="B805" s="791"/>
      <c r="C805" s="766"/>
      <c r="D805" s="766"/>
      <c r="E805" s="319"/>
      <c r="M805" s="318" t="s">
        <v>23</v>
      </c>
      <c r="N805" s="791"/>
      <c r="O805" s="766"/>
      <c r="P805" s="766"/>
      <c r="Q805" s="792"/>
      <c r="S805" s="318" t="s">
        <v>23</v>
      </c>
      <c r="T805" s="791"/>
      <c r="U805" s="766"/>
      <c r="V805" s="766"/>
      <c r="W805" s="792"/>
      <c r="Y805" s="318" t="s">
        <v>23</v>
      </c>
      <c r="Z805" s="791"/>
      <c r="AA805" s="766"/>
      <c r="AB805" s="766"/>
      <c r="AC805" s="792"/>
    </row>
    <row r="806" spans="1:29" s="17" customFormat="1" x14ac:dyDescent="0.2">
      <c r="A806" s="320">
        <v>1</v>
      </c>
      <c r="B806" s="527"/>
      <c r="C806" s="322"/>
      <c r="D806" s="322"/>
      <c r="E806" s="323"/>
      <c r="M806" s="320">
        <v>12</v>
      </c>
      <c r="N806" s="321"/>
      <c r="O806" s="322"/>
      <c r="P806" s="322"/>
      <c r="Q806" s="323"/>
      <c r="S806" s="320">
        <v>23</v>
      </c>
      <c r="T806" s="321"/>
      <c r="U806" s="322"/>
      <c r="V806" s="322"/>
      <c r="W806" s="323"/>
      <c r="Y806" s="320">
        <v>34</v>
      </c>
      <c r="Z806" s="321"/>
      <c r="AA806" s="322"/>
      <c r="AB806" s="322"/>
      <c r="AC806" s="323"/>
    </row>
    <row r="807" spans="1:29" s="17" customFormat="1" x14ac:dyDescent="0.2">
      <c r="A807" s="320">
        <v>2</v>
      </c>
      <c r="B807" s="527"/>
      <c r="C807" s="322"/>
      <c r="D807" s="322"/>
      <c r="E807" s="323"/>
      <c r="M807" s="320">
        <v>13</v>
      </c>
      <c r="N807" s="321"/>
      <c r="O807" s="322"/>
      <c r="P807" s="322"/>
      <c r="Q807" s="323"/>
      <c r="S807" s="320">
        <v>24</v>
      </c>
      <c r="T807" s="321"/>
      <c r="U807" s="322"/>
      <c r="V807" s="322"/>
      <c r="W807" s="323"/>
      <c r="Y807" s="320">
        <v>35</v>
      </c>
      <c r="Z807" s="321"/>
      <c r="AA807" s="322"/>
      <c r="AB807" s="322"/>
      <c r="AC807" s="323"/>
    </row>
    <row r="808" spans="1:29" s="17" customFormat="1" x14ac:dyDescent="0.2">
      <c r="A808" s="320">
        <v>3</v>
      </c>
      <c r="B808" s="527"/>
      <c r="C808" s="322"/>
      <c r="D808" s="322"/>
      <c r="E808" s="323"/>
      <c r="M808" s="320">
        <v>14</v>
      </c>
      <c r="N808" s="321"/>
      <c r="O808" s="322"/>
      <c r="P808" s="322"/>
      <c r="Q808" s="323"/>
      <c r="S808" s="320">
        <v>25</v>
      </c>
      <c r="T808" s="321"/>
      <c r="U808" s="322"/>
      <c r="V808" s="322"/>
      <c r="W808" s="323"/>
      <c r="Y808" s="320">
        <v>36</v>
      </c>
      <c r="Z808" s="321"/>
      <c r="AA808" s="322"/>
      <c r="AB808" s="322"/>
      <c r="AC808" s="323"/>
    </row>
    <row r="809" spans="1:29" s="17" customFormat="1" x14ac:dyDescent="0.2">
      <c r="A809" s="320">
        <v>4</v>
      </c>
      <c r="B809" s="527"/>
      <c r="C809" s="322"/>
      <c r="D809" s="322"/>
      <c r="E809" s="323"/>
      <c r="M809" s="320">
        <v>15</v>
      </c>
      <c r="N809" s="321"/>
      <c r="O809" s="322"/>
      <c r="P809" s="322"/>
      <c r="Q809" s="323"/>
      <c r="S809" s="320">
        <v>26</v>
      </c>
      <c r="T809" s="321"/>
      <c r="U809" s="322"/>
      <c r="V809" s="322"/>
      <c r="W809" s="323"/>
      <c r="Y809" s="320">
        <v>37</v>
      </c>
      <c r="Z809" s="321"/>
      <c r="AA809" s="322"/>
      <c r="AB809" s="322"/>
      <c r="AC809" s="323"/>
    </row>
    <row r="810" spans="1:29" s="17" customFormat="1" x14ac:dyDescent="0.2">
      <c r="A810" s="320">
        <v>5</v>
      </c>
      <c r="B810" s="527"/>
      <c r="C810" s="322"/>
      <c r="D810" s="322"/>
      <c r="E810" s="323"/>
      <c r="M810" s="320">
        <v>16</v>
      </c>
      <c r="N810" s="321"/>
      <c r="O810" s="322"/>
      <c r="P810" s="322"/>
      <c r="Q810" s="323"/>
      <c r="S810" s="320">
        <v>27</v>
      </c>
      <c r="T810" s="321"/>
      <c r="U810" s="322"/>
      <c r="V810" s="322"/>
      <c r="W810" s="323"/>
      <c r="Y810" s="320">
        <v>38</v>
      </c>
      <c r="Z810" s="321"/>
      <c r="AA810" s="322"/>
      <c r="AB810" s="322"/>
      <c r="AC810" s="323"/>
    </row>
    <row r="811" spans="1:29" s="17" customFormat="1" x14ac:dyDescent="0.2">
      <c r="A811" s="320">
        <v>6</v>
      </c>
      <c r="B811" s="527"/>
      <c r="C811" s="322"/>
      <c r="D811" s="322"/>
      <c r="E811" s="323"/>
      <c r="M811" s="320">
        <v>17</v>
      </c>
      <c r="N811" s="321"/>
      <c r="O811" s="322"/>
      <c r="P811" s="322"/>
      <c r="Q811" s="323"/>
      <c r="S811" s="320">
        <v>28</v>
      </c>
      <c r="T811" s="321"/>
      <c r="U811" s="322"/>
      <c r="V811" s="322"/>
      <c r="W811" s="323"/>
      <c r="Y811" s="320">
        <v>39</v>
      </c>
      <c r="Z811" s="321"/>
      <c r="AA811" s="322"/>
      <c r="AB811" s="322"/>
      <c r="AC811" s="323"/>
    </row>
    <row r="812" spans="1:29" s="17" customFormat="1" x14ac:dyDescent="0.2">
      <c r="A812" s="320">
        <v>7</v>
      </c>
      <c r="B812" s="527"/>
      <c r="C812" s="322"/>
      <c r="D812" s="322"/>
      <c r="E812" s="323"/>
      <c r="M812" s="320">
        <v>18</v>
      </c>
      <c r="N812" s="321"/>
      <c r="O812" s="322"/>
      <c r="P812" s="322"/>
      <c r="Q812" s="323"/>
      <c r="S812" s="320">
        <v>29</v>
      </c>
      <c r="T812" s="321"/>
      <c r="U812" s="322"/>
      <c r="V812" s="322"/>
      <c r="W812" s="323"/>
      <c r="Y812" s="320">
        <v>40</v>
      </c>
      <c r="Z812" s="321"/>
      <c r="AA812" s="322"/>
      <c r="AB812" s="322"/>
      <c r="AC812" s="323"/>
    </row>
    <row r="813" spans="1:29" s="17" customFormat="1" x14ac:dyDescent="0.2">
      <c r="A813" s="320">
        <v>8</v>
      </c>
      <c r="B813" s="527"/>
      <c r="C813" s="322"/>
      <c r="D813" s="322"/>
      <c r="E813" s="323"/>
      <c r="M813" s="320">
        <v>19</v>
      </c>
      <c r="N813" s="321"/>
      <c r="O813" s="322"/>
      <c r="P813" s="322"/>
      <c r="Q813" s="323"/>
      <c r="S813" s="320">
        <v>30</v>
      </c>
      <c r="T813" s="321"/>
      <c r="U813" s="322"/>
      <c r="V813" s="322"/>
      <c r="W813" s="323"/>
      <c r="Y813" s="320">
        <v>41</v>
      </c>
      <c r="Z813" s="321"/>
      <c r="AA813" s="322"/>
      <c r="AB813" s="322"/>
      <c r="AC813" s="323"/>
    </row>
    <row r="814" spans="1:29" s="17" customFormat="1" x14ac:dyDescent="0.2">
      <c r="A814" s="320">
        <v>9</v>
      </c>
      <c r="B814" s="527"/>
      <c r="C814" s="322"/>
      <c r="D814" s="322"/>
      <c r="E814" s="323"/>
      <c r="M814" s="320">
        <v>20</v>
      </c>
      <c r="N814" s="321"/>
      <c r="O814" s="322"/>
      <c r="P814" s="322"/>
      <c r="Q814" s="323"/>
      <c r="S814" s="320">
        <v>31</v>
      </c>
      <c r="T814" s="321"/>
      <c r="U814" s="322"/>
      <c r="V814" s="322"/>
      <c r="W814" s="323"/>
      <c r="Y814" s="320">
        <v>42</v>
      </c>
      <c r="Z814" s="321"/>
      <c r="AA814" s="322"/>
      <c r="AB814" s="322"/>
      <c r="AC814" s="323"/>
    </row>
    <row r="815" spans="1:29" s="17" customFormat="1" x14ac:dyDescent="0.2">
      <c r="A815" s="320">
        <v>10</v>
      </c>
      <c r="B815" s="527"/>
      <c r="C815" s="322"/>
      <c r="D815" s="322"/>
      <c r="E815" s="323"/>
      <c r="M815" s="320">
        <v>21</v>
      </c>
      <c r="N815" s="321"/>
      <c r="O815" s="322"/>
      <c r="P815" s="322"/>
      <c r="Q815" s="323"/>
      <c r="S815" s="320">
        <v>32</v>
      </c>
      <c r="T815" s="321"/>
      <c r="U815" s="322"/>
      <c r="V815" s="322"/>
      <c r="W815" s="323"/>
      <c r="Y815" s="320">
        <v>43</v>
      </c>
      <c r="Z815" s="321"/>
      <c r="AA815" s="322"/>
      <c r="AB815" s="322"/>
      <c r="AC815" s="323"/>
    </row>
    <row r="816" spans="1:29" s="17" customFormat="1" ht="13.5" thickBot="1" x14ac:dyDescent="0.25">
      <c r="A816" s="320">
        <v>11</v>
      </c>
      <c r="B816" s="527"/>
      <c r="C816" s="322"/>
      <c r="D816" s="322"/>
      <c r="E816" s="323"/>
      <c r="M816" s="320">
        <v>22</v>
      </c>
      <c r="N816" s="321"/>
      <c r="O816" s="322"/>
      <c r="P816" s="322"/>
      <c r="Q816" s="323"/>
      <c r="S816" s="320">
        <v>33</v>
      </c>
      <c r="T816" s="321"/>
      <c r="U816" s="322"/>
      <c r="V816" s="322"/>
      <c r="W816" s="323"/>
      <c r="Y816" s="324"/>
      <c r="Z816" s="325" t="s">
        <v>3</v>
      </c>
      <c r="AA816" s="326"/>
      <c r="AB816" s="326"/>
      <c r="AC816" s="327">
        <f>SUM(E806:E816)+SUM(Q806:Q816)+SUM(AC806:AC815)+SUM(W806:W816)</f>
        <v>0</v>
      </c>
    </row>
    <row r="817" spans="1:29" s="17" customFormat="1" x14ac:dyDescent="0.2">
      <c r="B817" s="528"/>
      <c r="C817" s="329"/>
      <c r="D817" s="329"/>
      <c r="E817" s="297"/>
      <c r="N817" s="328"/>
      <c r="O817" s="329"/>
      <c r="P817" s="329"/>
      <c r="Q817" s="297"/>
      <c r="T817" s="328"/>
      <c r="U817" s="329"/>
      <c r="V817" s="329"/>
      <c r="W817" s="297"/>
      <c r="Z817" s="328"/>
      <c r="AA817" s="329"/>
      <c r="AB817" s="329"/>
      <c r="AC817" s="297"/>
    </row>
    <row r="818" spans="1:29" s="17" customFormat="1" x14ac:dyDescent="0.2">
      <c r="B818" s="528"/>
      <c r="C818" s="329"/>
      <c r="D818" s="329"/>
      <c r="E818" s="297"/>
      <c r="N818" s="328"/>
      <c r="O818" s="329"/>
      <c r="P818" s="329"/>
      <c r="Q818" s="297"/>
      <c r="T818" s="328"/>
      <c r="U818" s="329"/>
      <c r="V818" s="329"/>
      <c r="W818" s="297"/>
      <c r="Z818" s="328"/>
      <c r="AA818" s="329"/>
      <c r="AB818" s="329"/>
      <c r="AC818" s="297"/>
    </row>
    <row r="819" spans="1:29" s="17" customFormat="1" x14ac:dyDescent="0.2">
      <c r="B819" s="528"/>
      <c r="C819" s="329"/>
      <c r="D819" s="329"/>
      <c r="E819" s="297"/>
      <c r="N819" s="328"/>
      <c r="O819" s="329"/>
      <c r="P819" s="329"/>
      <c r="Q819" s="297"/>
      <c r="T819" s="328"/>
      <c r="U819" s="329"/>
      <c r="V819" s="329"/>
      <c r="W819" s="297"/>
      <c r="Z819" s="328"/>
      <c r="AA819" s="329"/>
      <c r="AB819" s="329"/>
      <c r="AC819" s="297"/>
    </row>
    <row r="820" spans="1:29" s="17" customFormat="1" x14ac:dyDescent="0.2">
      <c r="B820" s="528"/>
      <c r="C820" s="329"/>
      <c r="D820" s="329"/>
      <c r="E820" s="297"/>
      <c r="N820" s="328"/>
      <c r="O820" s="329"/>
      <c r="P820" s="329"/>
      <c r="Q820" s="297"/>
      <c r="T820" s="328"/>
      <c r="U820" s="329"/>
      <c r="V820" s="329"/>
      <c r="W820" s="297"/>
      <c r="Z820" s="328"/>
      <c r="AA820" s="329"/>
      <c r="AB820" s="329"/>
      <c r="AC820" s="297"/>
    </row>
    <row r="821" spans="1:29" s="17" customFormat="1" x14ac:dyDescent="0.2">
      <c r="B821" s="528"/>
      <c r="C821" s="329"/>
      <c r="D821" s="329"/>
      <c r="E821" s="297"/>
      <c r="N821" s="328"/>
      <c r="O821" s="329"/>
      <c r="P821" s="329"/>
      <c r="Q821" s="297"/>
      <c r="T821" s="328"/>
      <c r="U821" s="329"/>
      <c r="V821" s="329"/>
      <c r="W821" s="297"/>
      <c r="Z821" s="328"/>
      <c r="AA821" s="329"/>
      <c r="AB821" s="329"/>
      <c r="AC821" s="297"/>
    </row>
    <row r="822" spans="1:29" s="17" customFormat="1" x14ac:dyDescent="0.2">
      <c r="B822" s="528"/>
      <c r="C822" s="329"/>
      <c r="D822" s="329"/>
      <c r="E822" s="297"/>
      <c r="N822" s="328"/>
      <c r="O822" s="329"/>
      <c r="P822" s="329"/>
      <c r="Q822" s="297"/>
      <c r="T822" s="328"/>
      <c r="U822" s="329"/>
      <c r="V822" s="329"/>
      <c r="W822" s="297"/>
      <c r="Z822" s="328"/>
      <c r="AA822" s="329"/>
      <c r="AB822" s="329"/>
    </row>
    <row r="823" spans="1:29" s="17" customFormat="1" ht="13.5" thickBot="1" x14ac:dyDescent="0.25">
      <c r="B823" s="528"/>
      <c r="C823" s="329"/>
      <c r="D823" s="329"/>
      <c r="E823" s="297"/>
      <c r="N823" s="328"/>
      <c r="O823" s="329"/>
      <c r="P823" s="329"/>
      <c r="Q823" s="297"/>
      <c r="T823" s="328"/>
      <c r="U823" s="329"/>
      <c r="V823" s="329"/>
      <c r="W823" s="297"/>
      <c r="Z823" s="328"/>
      <c r="AA823" s="329"/>
      <c r="AB823" s="329"/>
      <c r="AC823" s="297"/>
    </row>
    <row r="824" spans="1:29" s="17" customFormat="1" ht="12.75" customHeight="1" x14ac:dyDescent="0.2">
      <c r="A824" s="315">
        <v>39</v>
      </c>
      <c r="B824" s="790" t="str">
        <f>+"מספר אסמכתא "&amp;B41&amp;"         חזרה לטבלה "</f>
        <v xml:space="preserve">מספר אסמכתא 0         חזרה לטבלה </v>
      </c>
      <c r="C824" s="765" t="s">
        <v>159</v>
      </c>
      <c r="D824" s="765" t="s">
        <v>34</v>
      </c>
      <c r="E824" s="317" t="s">
        <v>18</v>
      </c>
      <c r="M824" s="315">
        <v>39</v>
      </c>
      <c r="N824" s="790" t="str">
        <f>+"מספר אסמכתא "&amp;B41&amp;"         חזרה לטבלה "</f>
        <v xml:space="preserve">מספר אסמכתא 0         חזרה לטבלה </v>
      </c>
      <c r="O824" s="765" t="s">
        <v>159</v>
      </c>
      <c r="P824" s="765" t="s">
        <v>34</v>
      </c>
      <c r="Q824" s="767" t="s">
        <v>18</v>
      </c>
      <c r="S824" s="315">
        <v>39</v>
      </c>
      <c r="T824" s="790" t="str">
        <f>+"מספר אסמכתא "&amp;B41&amp;"         חזרה לטבלה "</f>
        <v xml:space="preserve">מספר אסמכתא 0         חזרה לטבלה </v>
      </c>
      <c r="U824" s="765" t="s">
        <v>159</v>
      </c>
      <c r="V824" s="765" t="s">
        <v>34</v>
      </c>
      <c r="W824" s="767" t="s">
        <v>18</v>
      </c>
      <c r="Y824" s="315">
        <v>39</v>
      </c>
      <c r="Z824" s="790" t="str">
        <f>+"מספר אסמכתא "&amp;B41&amp;"         חזרה לטבלה "</f>
        <v xml:space="preserve">מספר אסמכתא 0         חזרה לטבלה </v>
      </c>
      <c r="AA824" s="765" t="s">
        <v>159</v>
      </c>
      <c r="AB824" s="765" t="s">
        <v>34</v>
      </c>
      <c r="AC824" s="767" t="s">
        <v>18</v>
      </c>
    </row>
    <row r="825" spans="1:29" s="17" customFormat="1" ht="25.5" x14ac:dyDescent="0.2">
      <c r="A825" s="318" t="s">
        <v>7</v>
      </c>
      <c r="B825" s="791"/>
      <c r="C825" s="766"/>
      <c r="D825" s="766"/>
      <c r="E825" s="319"/>
      <c r="M825" s="318" t="s">
        <v>23</v>
      </c>
      <c r="N825" s="791"/>
      <c r="O825" s="766"/>
      <c r="P825" s="766"/>
      <c r="Q825" s="792"/>
      <c r="S825" s="318" t="s">
        <v>23</v>
      </c>
      <c r="T825" s="791"/>
      <c r="U825" s="766"/>
      <c r="V825" s="766"/>
      <c r="W825" s="792"/>
      <c r="Y825" s="318" t="s">
        <v>23</v>
      </c>
      <c r="Z825" s="791"/>
      <c r="AA825" s="766"/>
      <c r="AB825" s="766"/>
      <c r="AC825" s="792"/>
    </row>
    <row r="826" spans="1:29" s="17" customFormat="1" x14ac:dyDescent="0.2">
      <c r="A826" s="320">
        <v>1</v>
      </c>
      <c r="B826" s="527"/>
      <c r="C826" s="322"/>
      <c r="D826" s="322"/>
      <c r="E826" s="323"/>
      <c r="M826" s="320">
        <v>12</v>
      </c>
      <c r="N826" s="321"/>
      <c r="O826" s="322"/>
      <c r="P826" s="322"/>
      <c r="Q826" s="323"/>
      <c r="S826" s="320">
        <v>23</v>
      </c>
      <c r="T826" s="321"/>
      <c r="U826" s="322"/>
      <c r="V826" s="322"/>
      <c r="W826" s="323"/>
      <c r="Y826" s="320">
        <v>34</v>
      </c>
      <c r="Z826" s="321"/>
      <c r="AA826" s="322"/>
      <c r="AB826" s="322"/>
      <c r="AC826" s="323"/>
    </row>
    <row r="827" spans="1:29" s="17" customFormat="1" x14ac:dyDescent="0.2">
      <c r="A827" s="320">
        <v>2</v>
      </c>
      <c r="B827" s="527"/>
      <c r="C827" s="322"/>
      <c r="D827" s="322"/>
      <c r="E827" s="323"/>
      <c r="M827" s="320">
        <v>13</v>
      </c>
      <c r="N827" s="321"/>
      <c r="O827" s="322"/>
      <c r="P827" s="322"/>
      <c r="Q827" s="323"/>
      <c r="S827" s="320">
        <v>24</v>
      </c>
      <c r="T827" s="321"/>
      <c r="U827" s="322"/>
      <c r="V827" s="322"/>
      <c r="W827" s="323"/>
      <c r="Y827" s="320">
        <v>35</v>
      </c>
      <c r="Z827" s="321"/>
      <c r="AA827" s="322"/>
      <c r="AB827" s="322"/>
      <c r="AC827" s="323"/>
    </row>
    <row r="828" spans="1:29" s="17" customFormat="1" x14ac:dyDescent="0.2">
      <c r="A828" s="320">
        <v>3</v>
      </c>
      <c r="B828" s="527"/>
      <c r="C828" s="322"/>
      <c r="D828" s="322"/>
      <c r="E828" s="323"/>
      <c r="M828" s="320">
        <v>14</v>
      </c>
      <c r="N828" s="321"/>
      <c r="O828" s="322"/>
      <c r="P828" s="322"/>
      <c r="Q828" s="323"/>
      <c r="S828" s="320">
        <v>25</v>
      </c>
      <c r="T828" s="321"/>
      <c r="U828" s="322"/>
      <c r="V828" s="322"/>
      <c r="W828" s="323"/>
      <c r="Y828" s="320">
        <v>36</v>
      </c>
      <c r="Z828" s="321"/>
      <c r="AA828" s="322"/>
      <c r="AB828" s="322"/>
      <c r="AC828" s="323"/>
    </row>
    <row r="829" spans="1:29" s="17" customFormat="1" x14ac:dyDescent="0.2">
      <c r="A829" s="320">
        <v>4</v>
      </c>
      <c r="B829" s="527"/>
      <c r="C829" s="322"/>
      <c r="D829" s="322"/>
      <c r="E829" s="323"/>
      <c r="M829" s="320">
        <v>15</v>
      </c>
      <c r="N829" s="321"/>
      <c r="O829" s="322"/>
      <c r="P829" s="322"/>
      <c r="Q829" s="323"/>
      <c r="S829" s="320">
        <v>26</v>
      </c>
      <c r="T829" s="321"/>
      <c r="U829" s="322"/>
      <c r="V829" s="322"/>
      <c r="W829" s="323"/>
      <c r="Y829" s="320">
        <v>37</v>
      </c>
      <c r="Z829" s="321"/>
      <c r="AA829" s="322"/>
      <c r="AB829" s="322"/>
      <c r="AC829" s="323"/>
    </row>
    <row r="830" spans="1:29" s="17" customFormat="1" x14ac:dyDescent="0.2">
      <c r="A830" s="320">
        <v>5</v>
      </c>
      <c r="B830" s="527"/>
      <c r="C830" s="322"/>
      <c r="D830" s="322"/>
      <c r="E830" s="323"/>
      <c r="M830" s="320">
        <v>16</v>
      </c>
      <c r="N830" s="321"/>
      <c r="O830" s="322"/>
      <c r="P830" s="322"/>
      <c r="Q830" s="323"/>
      <c r="S830" s="320">
        <v>27</v>
      </c>
      <c r="T830" s="321"/>
      <c r="U830" s="322"/>
      <c r="V830" s="322"/>
      <c r="W830" s="323"/>
      <c r="Y830" s="320">
        <v>38</v>
      </c>
      <c r="Z830" s="321"/>
      <c r="AA830" s="322"/>
      <c r="AB830" s="322"/>
      <c r="AC830" s="323"/>
    </row>
    <row r="831" spans="1:29" s="17" customFormat="1" x14ac:dyDescent="0.2">
      <c r="A831" s="320">
        <v>6</v>
      </c>
      <c r="B831" s="527"/>
      <c r="C831" s="322"/>
      <c r="D831" s="322"/>
      <c r="E831" s="323"/>
      <c r="M831" s="320">
        <v>17</v>
      </c>
      <c r="N831" s="321"/>
      <c r="O831" s="322"/>
      <c r="P831" s="322"/>
      <c r="Q831" s="323"/>
      <c r="S831" s="320">
        <v>28</v>
      </c>
      <c r="T831" s="321"/>
      <c r="U831" s="322"/>
      <c r="V831" s="322"/>
      <c r="W831" s="323"/>
      <c r="Y831" s="320">
        <v>39</v>
      </c>
      <c r="Z831" s="321"/>
      <c r="AA831" s="322"/>
      <c r="AB831" s="322"/>
      <c r="AC831" s="323"/>
    </row>
    <row r="832" spans="1:29" s="17" customFormat="1" x14ac:dyDescent="0.2">
      <c r="A832" s="320">
        <v>7</v>
      </c>
      <c r="B832" s="527"/>
      <c r="C832" s="322"/>
      <c r="D832" s="322"/>
      <c r="E832" s="323"/>
      <c r="M832" s="320">
        <v>18</v>
      </c>
      <c r="N832" s="321"/>
      <c r="O832" s="322"/>
      <c r="P832" s="322"/>
      <c r="Q832" s="323"/>
      <c r="S832" s="320">
        <v>29</v>
      </c>
      <c r="T832" s="321"/>
      <c r="U832" s="322"/>
      <c r="V832" s="322"/>
      <c r="W832" s="323"/>
      <c r="Y832" s="320">
        <v>40</v>
      </c>
      <c r="Z832" s="321"/>
      <c r="AA832" s="322"/>
      <c r="AB832" s="322"/>
      <c r="AC832" s="323"/>
    </row>
    <row r="833" spans="1:29" s="17" customFormat="1" x14ac:dyDescent="0.2">
      <c r="A833" s="320">
        <v>8</v>
      </c>
      <c r="B833" s="527"/>
      <c r="C833" s="322"/>
      <c r="D833" s="322"/>
      <c r="E833" s="323"/>
      <c r="M833" s="320">
        <v>19</v>
      </c>
      <c r="N833" s="321"/>
      <c r="O833" s="322"/>
      <c r="P833" s="322"/>
      <c r="Q833" s="323"/>
      <c r="S833" s="320">
        <v>30</v>
      </c>
      <c r="T833" s="321"/>
      <c r="U833" s="322"/>
      <c r="V833" s="322"/>
      <c r="W833" s="323"/>
      <c r="Y833" s="320">
        <v>41</v>
      </c>
      <c r="Z833" s="321"/>
      <c r="AA833" s="322"/>
      <c r="AB833" s="322"/>
      <c r="AC833" s="323"/>
    </row>
    <row r="834" spans="1:29" s="17" customFormat="1" x14ac:dyDescent="0.2">
      <c r="A834" s="320">
        <v>9</v>
      </c>
      <c r="B834" s="527"/>
      <c r="C834" s="322"/>
      <c r="D834" s="322"/>
      <c r="E834" s="323"/>
      <c r="M834" s="320">
        <v>20</v>
      </c>
      <c r="N834" s="321"/>
      <c r="O834" s="322"/>
      <c r="P834" s="322"/>
      <c r="Q834" s="323"/>
      <c r="S834" s="320">
        <v>31</v>
      </c>
      <c r="T834" s="321"/>
      <c r="U834" s="322"/>
      <c r="V834" s="322"/>
      <c r="W834" s="323"/>
      <c r="Y834" s="320">
        <v>42</v>
      </c>
      <c r="Z834" s="321"/>
      <c r="AA834" s="322"/>
      <c r="AB834" s="322"/>
      <c r="AC834" s="323"/>
    </row>
    <row r="835" spans="1:29" s="17" customFormat="1" x14ac:dyDescent="0.2">
      <c r="A835" s="320">
        <v>10</v>
      </c>
      <c r="B835" s="527"/>
      <c r="C835" s="322"/>
      <c r="D835" s="322"/>
      <c r="E835" s="323"/>
      <c r="M835" s="320">
        <v>21</v>
      </c>
      <c r="N835" s="321"/>
      <c r="O835" s="322"/>
      <c r="P835" s="322"/>
      <c r="Q835" s="323"/>
      <c r="S835" s="320">
        <v>32</v>
      </c>
      <c r="T835" s="321"/>
      <c r="U835" s="322"/>
      <c r="V835" s="322"/>
      <c r="W835" s="323"/>
      <c r="Y835" s="320">
        <v>43</v>
      </c>
      <c r="Z835" s="321"/>
      <c r="AA835" s="322"/>
      <c r="AB835" s="322"/>
      <c r="AC835" s="323"/>
    </row>
    <row r="836" spans="1:29" s="17" customFormat="1" ht="13.5" thickBot="1" x14ac:dyDescent="0.25">
      <c r="A836" s="320">
        <v>11</v>
      </c>
      <c r="B836" s="527"/>
      <c r="C836" s="322"/>
      <c r="D836" s="322"/>
      <c r="E836" s="323"/>
      <c r="M836" s="320">
        <v>22</v>
      </c>
      <c r="N836" s="321"/>
      <c r="O836" s="322"/>
      <c r="P836" s="322"/>
      <c r="Q836" s="323"/>
      <c r="S836" s="320">
        <v>33</v>
      </c>
      <c r="T836" s="321"/>
      <c r="U836" s="322"/>
      <c r="V836" s="322"/>
      <c r="W836" s="323"/>
      <c r="Y836" s="324"/>
      <c r="Z836" s="325" t="s">
        <v>3</v>
      </c>
      <c r="AA836" s="326"/>
      <c r="AB836" s="326"/>
      <c r="AC836" s="327">
        <f>SUM(E826:E836)+SUM(Q826:Q836)+SUM(AC826:AC835)+SUM(W826:W836)</f>
        <v>0</v>
      </c>
    </row>
    <row r="837" spans="1:29" s="17" customFormat="1" x14ac:dyDescent="0.2">
      <c r="B837" s="528"/>
      <c r="C837" s="329"/>
      <c r="D837" s="329"/>
      <c r="E837" s="297"/>
      <c r="N837" s="328"/>
      <c r="O837" s="329"/>
      <c r="P837" s="329"/>
      <c r="Q837" s="297"/>
      <c r="T837" s="328"/>
      <c r="U837" s="329"/>
      <c r="V837" s="329"/>
      <c r="W837" s="297"/>
      <c r="Z837" s="328"/>
      <c r="AA837" s="329"/>
      <c r="AB837" s="329"/>
      <c r="AC837" s="297"/>
    </row>
    <row r="838" spans="1:29" s="17" customFormat="1" x14ac:dyDescent="0.2">
      <c r="B838" s="528"/>
      <c r="C838" s="329"/>
      <c r="D838" s="329"/>
      <c r="E838" s="297"/>
      <c r="N838" s="328"/>
      <c r="O838" s="329"/>
      <c r="P838" s="329"/>
      <c r="Q838" s="297"/>
      <c r="T838" s="328"/>
      <c r="U838" s="329"/>
      <c r="V838" s="329"/>
      <c r="W838" s="297"/>
      <c r="Z838" s="328"/>
      <c r="AA838" s="329"/>
      <c r="AB838" s="329"/>
      <c r="AC838" s="297"/>
    </row>
    <row r="839" spans="1:29" s="17" customFormat="1" x14ac:dyDescent="0.2">
      <c r="B839" s="528"/>
      <c r="C839" s="329"/>
      <c r="D839" s="329"/>
      <c r="E839" s="297"/>
      <c r="N839" s="328"/>
      <c r="O839" s="329"/>
      <c r="P839" s="329"/>
      <c r="Q839" s="297"/>
      <c r="T839" s="328"/>
      <c r="U839" s="329"/>
      <c r="V839" s="329"/>
      <c r="W839" s="297"/>
      <c r="Z839" s="328"/>
      <c r="AA839" s="329"/>
      <c r="AB839" s="329"/>
      <c r="AC839" s="297"/>
    </row>
    <row r="840" spans="1:29" s="17" customFormat="1" x14ac:dyDescent="0.2">
      <c r="B840" s="528"/>
      <c r="C840" s="329"/>
      <c r="D840" s="329"/>
      <c r="E840" s="297"/>
      <c r="N840" s="328"/>
      <c r="O840" s="329"/>
      <c r="P840" s="329"/>
      <c r="Q840" s="297"/>
      <c r="T840" s="328"/>
      <c r="U840" s="329"/>
      <c r="V840" s="329"/>
      <c r="W840" s="297"/>
      <c r="Z840" s="328"/>
      <c r="AA840" s="329"/>
      <c r="AB840" s="329"/>
      <c r="AC840" s="297"/>
    </row>
    <row r="841" spans="1:29" s="17" customFormat="1" x14ac:dyDescent="0.2">
      <c r="B841" s="528"/>
      <c r="C841" s="329"/>
      <c r="D841" s="329"/>
      <c r="E841" s="297"/>
      <c r="N841" s="328"/>
      <c r="O841" s="329"/>
      <c r="P841" s="329"/>
      <c r="Q841" s="297"/>
      <c r="T841" s="328"/>
      <c r="U841" s="329"/>
      <c r="V841" s="329"/>
      <c r="W841" s="297"/>
      <c r="Z841" s="328"/>
      <c r="AA841" s="329"/>
      <c r="AB841" s="329"/>
      <c r="AC841" s="297"/>
    </row>
    <row r="842" spans="1:29" s="17" customFormat="1" x14ac:dyDescent="0.2">
      <c r="B842" s="528"/>
      <c r="C842" s="329"/>
      <c r="D842" s="329"/>
      <c r="E842" s="297"/>
      <c r="N842" s="328"/>
      <c r="O842" s="329"/>
      <c r="P842" s="329"/>
      <c r="Q842" s="297"/>
      <c r="T842" s="328"/>
      <c r="U842" s="329"/>
      <c r="V842" s="329"/>
      <c r="W842" s="297"/>
      <c r="Z842" s="328"/>
      <c r="AA842" s="329"/>
      <c r="AB842" s="329"/>
      <c r="AC842" s="297"/>
    </row>
    <row r="843" spans="1:29" s="17" customFormat="1" ht="13.5" thickBot="1" x14ac:dyDescent="0.25">
      <c r="B843" s="528"/>
      <c r="C843" s="329"/>
      <c r="D843" s="329"/>
      <c r="E843" s="297"/>
      <c r="N843" s="328"/>
      <c r="O843" s="329"/>
      <c r="P843" s="329"/>
      <c r="Q843" s="297"/>
      <c r="T843" s="328"/>
      <c r="U843" s="329"/>
      <c r="V843" s="329"/>
      <c r="W843" s="297"/>
      <c r="Z843" s="328"/>
      <c r="AA843" s="329"/>
      <c r="AB843" s="329"/>
      <c r="AC843" s="297"/>
    </row>
    <row r="844" spans="1:29" s="17" customFormat="1" ht="12.75" customHeight="1" x14ac:dyDescent="0.2">
      <c r="A844" s="315">
        <v>40</v>
      </c>
      <c r="B844" s="790" t="str">
        <f>+"מספר אסמכתא "&amp;B42&amp;"         חזרה לטבלה "</f>
        <v xml:space="preserve">מספר אסמכתא 0         חזרה לטבלה </v>
      </c>
      <c r="C844" s="765" t="s">
        <v>159</v>
      </c>
      <c r="D844" s="765" t="s">
        <v>34</v>
      </c>
      <c r="E844" s="317" t="s">
        <v>18</v>
      </c>
      <c r="M844" s="315">
        <v>40</v>
      </c>
      <c r="N844" s="790" t="str">
        <f>+"מספר אסמכתא "&amp;B42&amp;"         חזרה לטבלה "</f>
        <v xml:space="preserve">מספר אסמכתא 0         חזרה לטבלה </v>
      </c>
      <c r="O844" s="765" t="s">
        <v>159</v>
      </c>
      <c r="P844" s="765" t="s">
        <v>34</v>
      </c>
      <c r="Q844" s="767" t="s">
        <v>18</v>
      </c>
      <c r="S844" s="315">
        <v>40</v>
      </c>
      <c r="T844" s="790" t="str">
        <f>+"מספר אסמכתא "&amp;B42&amp;"         חזרה לטבלה "</f>
        <v xml:space="preserve">מספר אסמכתא 0         חזרה לטבלה </v>
      </c>
      <c r="U844" s="765" t="s">
        <v>159</v>
      </c>
      <c r="V844" s="765" t="s">
        <v>34</v>
      </c>
      <c r="W844" s="767" t="s">
        <v>18</v>
      </c>
      <c r="Y844" s="315">
        <v>40</v>
      </c>
      <c r="Z844" s="790" t="str">
        <f>+"מספר אסמכתא "&amp;B42&amp;"         חזרה לטבלה "</f>
        <v xml:space="preserve">מספר אסמכתא 0         חזרה לטבלה </v>
      </c>
      <c r="AA844" s="765" t="s">
        <v>159</v>
      </c>
      <c r="AB844" s="765" t="s">
        <v>34</v>
      </c>
      <c r="AC844" s="767" t="s">
        <v>18</v>
      </c>
    </row>
    <row r="845" spans="1:29" s="17" customFormat="1" ht="25.5" x14ac:dyDescent="0.2">
      <c r="A845" s="318" t="s">
        <v>7</v>
      </c>
      <c r="B845" s="791"/>
      <c r="C845" s="766"/>
      <c r="D845" s="766"/>
      <c r="E845" s="319"/>
      <c r="M845" s="318" t="s">
        <v>23</v>
      </c>
      <c r="N845" s="791"/>
      <c r="O845" s="766"/>
      <c r="P845" s="766"/>
      <c r="Q845" s="792"/>
      <c r="S845" s="318" t="s">
        <v>23</v>
      </c>
      <c r="T845" s="791"/>
      <c r="U845" s="766"/>
      <c r="V845" s="766"/>
      <c r="W845" s="792"/>
      <c r="Y845" s="318" t="s">
        <v>23</v>
      </c>
      <c r="Z845" s="791"/>
      <c r="AA845" s="766"/>
      <c r="AB845" s="766"/>
      <c r="AC845" s="792"/>
    </row>
    <row r="846" spans="1:29" s="17" customFormat="1" x14ac:dyDescent="0.2">
      <c r="A846" s="320">
        <v>1</v>
      </c>
      <c r="B846" s="527"/>
      <c r="C846" s="322"/>
      <c r="D846" s="322"/>
      <c r="E846" s="323"/>
      <c r="M846" s="320">
        <v>12</v>
      </c>
      <c r="N846" s="321"/>
      <c r="O846" s="322"/>
      <c r="P846" s="322"/>
      <c r="Q846" s="323"/>
      <c r="S846" s="320">
        <v>23</v>
      </c>
      <c r="T846" s="321"/>
      <c r="U846" s="322"/>
      <c r="V846" s="322"/>
      <c r="W846" s="323"/>
      <c r="Y846" s="320">
        <v>34</v>
      </c>
      <c r="Z846" s="321"/>
      <c r="AA846" s="322"/>
      <c r="AB846" s="322"/>
      <c r="AC846" s="323"/>
    </row>
    <row r="847" spans="1:29" s="17" customFormat="1" x14ac:dyDescent="0.2">
      <c r="A847" s="320">
        <v>2</v>
      </c>
      <c r="B847" s="527"/>
      <c r="C847" s="322"/>
      <c r="D847" s="322"/>
      <c r="E847" s="323"/>
      <c r="M847" s="320">
        <v>13</v>
      </c>
      <c r="N847" s="321"/>
      <c r="O847" s="322"/>
      <c r="P847" s="322"/>
      <c r="Q847" s="323"/>
      <c r="S847" s="320">
        <v>24</v>
      </c>
      <c r="T847" s="321"/>
      <c r="U847" s="322"/>
      <c r="V847" s="322"/>
      <c r="W847" s="323"/>
      <c r="Y847" s="320">
        <v>35</v>
      </c>
      <c r="Z847" s="321"/>
      <c r="AA847" s="322"/>
      <c r="AB847" s="322"/>
      <c r="AC847" s="323"/>
    </row>
    <row r="848" spans="1:29" s="17" customFormat="1" x14ac:dyDescent="0.2">
      <c r="A848" s="320">
        <v>3</v>
      </c>
      <c r="B848" s="527"/>
      <c r="C848" s="322"/>
      <c r="D848" s="322"/>
      <c r="E848" s="323"/>
      <c r="M848" s="320">
        <v>14</v>
      </c>
      <c r="N848" s="321"/>
      <c r="O848" s="322"/>
      <c r="P848" s="322"/>
      <c r="Q848" s="323"/>
      <c r="S848" s="320">
        <v>25</v>
      </c>
      <c r="T848" s="321"/>
      <c r="U848" s="322"/>
      <c r="V848" s="322"/>
      <c r="W848" s="323"/>
      <c r="Y848" s="320">
        <v>36</v>
      </c>
      <c r="Z848" s="321"/>
      <c r="AA848" s="322"/>
      <c r="AB848" s="322"/>
      <c r="AC848" s="323"/>
    </row>
    <row r="849" spans="1:29" s="17" customFormat="1" x14ac:dyDescent="0.2">
      <c r="A849" s="320">
        <v>4</v>
      </c>
      <c r="B849" s="527"/>
      <c r="C849" s="322"/>
      <c r="D849" s="322"/>
      <c r="E849" s="323"/>
      <c r="M849" s="320">
        <v>15</v>
      </c>
      <c r="N849" s="321"/>
      <c r="O849" s="322"/>
      <c r="P849" s="322"/>
      <c r="Q849" s="323"/>
      <c r="S849" s="320">
        <v>26</v>
      </c>
      <c r="T849" s="321"/>
      <c r="U849" s="322"/>
      <c r="V849" s="322"/>
      <c r="W849" s="323"/>
      <c r="Y849" s="320">
        <v>37</v>
      </c>
      <c r="Z849" s="321"/>
      <c r="AA849" s="322"/>
      <c r="AB849" s="322"/>
      <c r="AC849" s="323"/>
    </row>
    <row r="850" spans="1:29" s="17" customFormat="1" x14ac:dyDescent="0.2">
      <c r="A850" s="320">
        <v>5</v>
      </c>
      <c r="B850" s="527"/>
      <c r="C850" s="322"/>
      <c r="D850" s="322"/>
      <c r="E850" s="323"/>
      <c r="M850" s="320">
        <v>16</v>
      </c>
      <c r="N850" s="321"/>
      <c r="O850" s="322"/>
      <c r="P850" s="322"/>
      <c r="Q850" s="323"/>
      <c r="S850" s="320">
        <v>27</v>
      </c>
      <c r="T850" s="321"/>
      <c r="U850" s="322"/>
      <c r="V850" s="322"/>
      <c r="W850" s="323"/>
      <c r="Y850" s="320">
        <v>38</v>
      </c>
      <c r="Z850" s="321"/>
      <c r="AA850" s="322"/>
      <c r="AB850" s="322"/>
      <c r="AC850" s="323"/>
    </row>
    <row r="851" spans="1:29" s="17" customFormat="1" x14ac:dyDescent="0.2">
      <c r="A851" s="320">
        <v>6</v>
      </c>
      <c r="B851" s="527"/>
      <c r="C851" s="322"/>
      <c r="D851" s="322"/>
      <c r="E851" s="323"/>
      <c r="M851" s="320">
        <v>17</v>
      </c>
      <c r="N851" s="321"/>
      <c r="O851" s="322"/>
      <c r="P851" s="322"/>
      <c r="Q851" s="323"/>
      <c r="S851" s="320">
        <v>28</v>
      </c>
      <c r="T851" s="321"/>
      <c r="U851" s="322"/>
      <c r="V851" s="322"/>
      <c r="W851" s="323"/>
      <c r="Y851" s="320">
        <v>39</v>
      </c>
      <c r="Z851" s="321"/>
      <c r="AA851" s="322"/>
      <c r="AB851" s="322"/>
      <c r="AC851" s="323"/>
    </row>
    <row r="852" spans="1:29" s="17" customFormat="1" x14ac:dyDescent="0.2">
      <c r="A852" s="320">
        <v>7</v>
      </c>
      <c r="B852" s="527"/>
      <c r="C852" s="322"/>
      <c r="D852" s="322"/>
      <c r="E852" s="323"/>
      <c r="M852" s="320">
        <v>18</v>
      </c>
      <c r="N852" s="321"/>
      <c r="O852" s="322"/>
      <c r="P852" s="322"/>
      <c r="Q852" s="323"/>
      <c r="S852" s="320">
        <v>29</v>
      </c>
      <c r="T852" s="321"/>
      <c r="U852" s="322"/>
      <c r="V852" s="322"/>
      <c r="W852" s="323"/>
      <c r="Y852" s="320">
        <v>40</v>
      </c>
      <c r="Z852" s="321"/>
      <c r="AA852" s="322"/>
      <c r="AB852" s="322"/>
      <c r="AC852" s="323"/>
    </row>
    <row r="853" spans="1:29" s="17" customFormat="1" x14ac:dyDescent="0.2">
      <c r="A853" s="320">
        <v>8</v>
      </c>
      <c r="B853" s="527"/>
      <c r="C853" s="322"/>
      <c r="D853" s="322"/>
      <c r="E853" s="323"/>
      <c r="M853" s="320">
        <v>19</v>
      </c>
      <c r="N853" s="321"/>
      <c r="O853" s="322"/>
      <c r="P853" s="322"/>
      <c r="Q853" s="323"/>
      <c r="S853" s="320">
        <v>30</v>
      </c>
      <c r="T853" s="321"/>
      <c r="U853" s="322"/>
      <c r="V853" s="322"/>
      <c r="W853" s="323"/>
      <c r="Y853" s="320">
        <v>41</v>
      </c>
      <c r="Z853" s="321"/>
      <c r="AA853" s="322"/>
      <c r="AB853" s="322"/>
      <c r="AC853" s="323"/>
    </row>
    <row r="854" spans="1:29" s="17" customFormat="1" x14ac:dyDescent="0.2">
      <c r="A854" s="320">
        <v>9</v>
      </c>
      <c r="B854" s="527"/>
      <c r="C854" s="322"/>
      <c r="D854" s="322"/>
      <c r="E854" s="323"/>
      <c r="M854" s="320">
        <v>20</v>
      </c>
      <c r="N854" s="321"/>
      <c r="O854" s="322"/>
      <c r="P854" s="322"/>
      <c r="Q854" s="323"/>
      <c r="S854" s="320">
        <v>31</v>
      </c>
      <c r="T854" s="321"/>
      <c r="U854" s="322"/>
      <c r="V854" s="322"/>
      <c r="W854" s="323"/>
      <c r="Y854" s="320">
        <v>42</v>
      </c>
      <c r="Z854" s="321"/>
      <c r="AA854" s="322"/>
      <c r="AB854" s="322"/>
      <c r="AC854" s="323"/>
    </row>
    <row r="855" spans="1:29" s="17" customFormat="1" x14ac:dyDescent="0.2">
      <c r="A855" s="320">
        <v>10</v>
      </c>
      <c r="B855" s="527"/>
      <c r="C855" s="322"/>
      <c r="D855" s="322"/>
      <c r="E855" s="323"/>
      <c r="M855" s="320">
        <v>21</v>
      </c>
      <c r="N855" s="321"/>
      <c r="O855" s="322"/>
      <c r="P855" s="322"/>
      <c r="Q855" s="323"/>
      <c r="S855" s="320">
        <v>32</v>
      </c>
      <c r="T855" s="321"/>
      <c r="U855" s="322"/>
      <c r="V855" s="322"/>
      <c r="W855" s="323"/>
      <c r="Y855" s="320">
        <v>43</v>
      </c>
      <c r="Z855" s="321"/>
      <c r="AA855" s="322"/>
      <c r="AB855" s="322"/>
      <c r="AC855" s="323"/>
    </row>
    <row r="856" spans="1:29" s="17" customFormat="1" ht="13.5" thickBot="1" x14ac:dyDescent="0.25">
      <c r="A856" s="320">
        <v>11</v>
      </c>
      <c r="B856" s="527"/>
      <c r="C856" s="322"/>
      <c r="D856" s="322"/>
      <c r="E856" s="323"/>
      <c r="M856" s="320">
        <v>22</v>
      </c>
      <c r="N856" s="321"/>
      <c r="O856" s="322"/>
      <c r="P856" s="322"/>
      <c r="Q856" s="323"/>
      <c r="S856" s="320">
        <v>33</v>
      </c>
      <c r="T856" s="321"/>
      <c r="U856" s="322"/>
      <c r="V856" s="322"/>
      <c r="W856" s="323"/>
      <c r="Y856" s="324"/>
      <c r="Z856" s="325" t="s">
        <v>3</v>
      </c>
      <c r="AA856" s="326"/>
      <c r="AB856" s="326"/>
      <c r="AC856" s="327">
        <f>SUM(E846:E856)+SUM(Q846:Q856)+SUM(AC846:AC855)+SUM(W846:W856)</f>
        <v>0</v>
      </c>
    </row>
    <row r="857" spans="1:29" s="17" customFormat="1" x14ac:dyDescent="0.2">
      <c r="B857" s="526"/>
      <c r="Q857" s="297"/>
    </row>
    <row r="858" spans="1:29" s="17" customFormat="1" x14ac:dyDescent="0.2">
      <c r="B858" s="526"/>
      <c r="Q858" s="297"/>
    </row>
    <row r="859" spans="1:29" s="17" customFormat="1" x14ac:dyDescent="0.2">
      <c r="B859" s="526"/>
      <c r="Q859" s="297"/>
    </row>
    <row r="860" spans="1:29" s="17" customFormat="1" x14ac:dyDescent="0.2">
      <c r="B860" s="526"/>
      <c r="Q860" s="297"/>
    </row>
    <row r="861" spans="1:29" s="17" customFormat="1" x14ac:dyDescent="0.2">
      <c r="B861" s="526"/>
      <c r="Q861" s="297"/>
    </row>
    <row r="862" spans="1:29" s="17" customFormat="1" x14ac:dyDescent="0.2">
      <c r="B862" s="526"/>
      <c r="Q862" s="297"/>
    </row>
    <row r="863" spans="1:29" s="17" customFormat="1" ht="13.5" thickBot="1" x14ac:dyDescent="0.25">
      <c r="B863" s="526"/>
      <c r="Q863" s="297"/>
    </row>
    <row r="864" spans="1:29" s="17" customFormat="1" ht="12.75" customHeight="1" x14ac:dyDescent="0.2">
      <c r="A864" s="315">
        <v>41</v>
      </c>
      <c r="B864" s="790" t="str">
        <f>+"מספר אסמכתא "&amp;B43&amp;"         חזרה לטבלה "</f>
        <v xml:space="preserve">מספר אסמכתא 0         חזרה לטבלה </v>
      </c>
      <c r="C864" s="765" t="s">
        <v>159</v>
      </c>
      <c r="D864" s="765" t="s">
        <v>34</v>
      </c>
      <c r="E864" s="317" t="s">
        <v>18</v>
      </c>
      <c r="M864" s="315">
        <v>41</v>
      </c>
      <c r="N864" s="790" t="str">
        <f>+"מספר אסמכתא "&amp;B43&amp;"         חזרה לטבלה "</f>
        <v xml:space="preserve">מספר אסמכתא 0         חזרה לטבלה </v>
      </c>
      <c r="O864" s="765" t="s">
        <v>159</v>
      </c>
      <c r="P864" s="765" t="s">
        <v>34</v>
      </c>
      <c r="Q864" s="767" t="s">
        <v>18</v>
      </c>
      <c r="S864" s="315">
        <v>41</v>
      </c>
      <c r="T864" s="790" t="str">
        <f>+"מספר אסמכתא "&amp;B43&amp;"         חזרה לטבלה "</f>
        <v xml:space="preserve">מספר אסמכתא 0         חזרה לטבלה </v>
      </c>
      <c r="U864" s="765" t="s">
        <v>159</v>
      </c>
      <c r="V864" s="765" t="s">
        <v>34</v>
      </c>
      <c r="W864" s="767" t="s">
        <v>18</v>
      </c>
      <c r="Y864" s="315">
        <v>41</v>
      </c>
      <c r="Z864" s="790" t="str">
        <f>+"מספר אסמכתא "&amp;B43&amp;"         חזרה לטבלה "</f>
        <v xml:space="preserve">מספר אסמכתא 0         חזרה לטבלה </v>
      </c>
      <c r="AA864" s="765" t="s">
        <v>159</v>
      </c>
      <c r="AB864" s="765" t="s">
        <v>34</v>
      </c>
      <c r="AC864" s="767" t="s">
        <v>18</v>
      </c>
    </row>
    <row r="865" spans="1:29" s="17" customFormat="1" ht="25.5" x14ac:dyDescent="0.2">
      <c r="A865" s="318" t="s">
        <v>7</v>
      </c>
      <c r="B865" s="791"/>
      <c r="C865" s="766"/>
      <c r="D865" s="766"/>
      <c r="E865" s="319"/>
      <c r="M865" s="318" t="s">
        <v>23</v>
      </c>
      <c r="N865" s="791"/>
      <c r="O865" s="766"/>
      <c r="P865" s="766"/>
      <c r="Q865" s="792"/>
      <c r="S865" s="318" t="s">
        <v>23</v>
      </c>
      <c r="T865" s="791"/>
      <c r="U865" s="766"/>
      <c r="V865" s="766"/>
      <c r="W865" s="792"/>
      <c r="Y865" s="318" t="s">
        <v>23</v>
      </c>
      <c r="Z865" s="791"/>
      <c r="AA865" s="766"/>
      <c r="AB865" s="766"/>
      <c r="AC865" s="792"/>
    </row>
    <row r="866" spans="1:29" s="17" customFormat="1" x14ac:dyDescent="0.2">
      <c r="A866" s="320">
        <v>1</v>
      </c>
      <c r="B866" s="527"/>
      <c r="C866" s="322"/>
      <c r="D866" s="322"/>
      <c r="E866" s="323"/>
      <c r="M866" s="320">
        <v>12</v>
      </c>
      <c r="N866" s="321"/>
      <c r="O866" s="322"/>
      <c r="P866" s="322"/>
      <c r="Q866" s="323"/>
      <c r="S866" s="320">
        <v>23</v>
      </c>
      <c r="T866" s="321"/>
      <c r="U866" s="322"/>
      <c r="V866" s="322"/>
      <c r="W866" s="323"/>
      <c r="Y866" s="320">
        <v>34</v>
      </c>
      <c r="Z866" s="321"/>
      <c r="AA866" s="322"/>
      <c r="AB866" s="322"/>
      <c r="AC866" s="323"/>
    </row>
    <row r="867" spans="1:29" s="17" customFormat="1" x14ac:dyDescent="0.2">
      <c r="A867" s="320">
        <v>2</v>
      </c>
      <c r="B867" s="527"/>
      <c r="C867" s="322"/>
      <c r="D867" s="322"/>
      <c r="E867" s="323"/>
      <c r="M867" s="320">
        <v>13</v>
      </c>
      <c r="N867" s="321"/>
      <c r="O867" s="322"/>
      <c r="P867" s="322"/>
      <c r="Q867" s="323"/>
      <c r="S867" s="320">
        <v>24</v>
      </c>
      <c r="T867" s="321"/>
      <c r="U867" s="322"/>
      <c r="V867" s="322"/>
      <c r="W867" s="323"/>
      <c r="Y867" s="320">
        <v>35</v>
      </c>
      <c r="Z867" s="321"/>
      <c r="AA867" s="322"/>
      <c r="AB867" s="322"/>
      <c r="AC867" s="323"/>
    </row>
    <row r="868" spans="1:29" s="17" customFormat="1" x14ac:dyDescent="0.2">
      <c r="A868" s="320">
        <v>3</v>
      </c>
      <c r="B868" s="527"/>
      <c r="C868" s="322"/>
      <c r="D868" s="322"/>
      <c r="E868" s="323"/>
      <c r="M868" s="320">
        <v>14</v>
      </c>
      <c r="N868" s="321"/>
      <c r="O868" s="322"/>
      <c r="P868" s="322"/>
      <c r="Q868" s="323"/>
      <c r="S868" s="320">
        <v>25</v>
      </c>
      <c r="T868" s="321"/>
      <c r="U868" s="322"/>
      <c r="V868" s="322"/>
      <c r="W868" s="323"/>
      <c r="Y868" s="320">
        <v>36</v>
      </c>
      <c r="Z868" s="321"/>
      <c r="AA868" s="322"/>
      <c r="AB868" s="322"/>
      <c r="AC868" s="323"/>
    </row>
    <row r="869" spans="1:29" s="17" customFormat="1" x14ac:dyDescent="0.2">
      <c r="A869" s="320">
        <v>4</v>
      </c>
      <c r="B869" s="527"/>
      <c r="C869" s="322"/>
      <c r="D869" s="322"/>
      <c r="E869" s="323"/>
      <c r="M869" s="320">
        <v>15</v>
      </c>
      <c r="N869" s="321"/>
      <c r="O869" s="322"/>
      <c r="P869" s="322"/>
      <c r="Q869" s="323"/>
      <c r="S869" s="320">
        <v>26</v>
      </c>
      <c r="T869" s="321"/>
      <c r="U869" s="322"/>
      <c r="V869" s="322"/>
      <c r="W869" s="323"/>
      <c r="Y869" s="320">
        <v>37</v>
      </c>
      <c r="Z869" s="321"/>
      <c r="AA869" s="322"/>
      <c r="AB869" s="322"/>
      <c r="AC869" s="323"/>
    </row>
    <row r="870" spans="1:29" s="17" customFormat="1" x14ac:dyDescent="0.2">
      <c r="A870" s="320">
        <v>5</v>
      </c>
      <c r="B870" s="527"/>
      <c r="C870" s="322"/>
      <c r="D870" s="322"/>
      <c r="E870" s="323"/>
      <c r="M870" s="320">
        <v>16</v>
      </c>
      <c r="N870" s="321"/>
      <c r="O870" s="322"/>
      <c r="P870" s="322"/>
      <c r="Q870" s="323"/>
      <c r="S870" s="320">
        <v>27</v>
      </c>
      <c r="T870" s="321"/>
      <c r="U870" s="322"/>
      <c r="V870" s="322"/>
      <c r="W870" s="323"/>
      <c r="Y870" s="320">
        <v>38</v>
      </c>
      <c r="Z870" s="321"/>
      <c r="AA870" s="322"/>
      <c r="AB870" s="322"/>
      <c r="AC870" s="323"/>
    </row>
    <row r="871" spans="1:29" s="17" customFormat="1" x14ac:dyDescent="0.2">
      <c r="A871" s="320">
        <v>6</v>
      </c>
      <c r="B871" s="527"/>
      <c r="C871" s="322"/>
      <c r="D871" s="322"/>
      <c r="E871" s="323"/>
      <c r="M871" s="320">
        <v>17</v>
      </c>
      <c r="N871" s="321"/>
      <c r="O871" s="322"/>
      <c r="P871" s="322"/>
      <c r="Q871" s="323"/>
      <c r="S871" s="320">
        <v>28</v>
      </c>
      <c r="T871" s="321"/>
      <c r="U871" s="322"/>
      <c r="V871" s="322"/>
      <c r="W871" s="323"/>
      <c r="Y871" s="320">
        <v>39</v>
      </c>
      <c r="Z871" s="321"/>
      <c r="AA871" s="322"/>
      <c r="AB871" s="322"/>
      <c r="AC871" s="323"/>
    </row>
    <row r="872" spans="1:29" s="17" customFormat="1" x14ac:dyDescent="0.2">
      <c r="A872" s="320">
        <v>7</v>
      </c>
      <c r="B872" s="527"/>
      <c r="C872" s="322"/>
      <c r="D872" s="322"/>
      <c r="E872" s="323"/>
      <c r="M872" s="320">
        <v>18</v>
      </c>
      <c r="N872" s="321"/>
      <c r="O872" s="322"/>
      <c r="P872" s="322"/>
      <c r="Q872" s="323"/>
      <c r="S872" s="320">
        <v>29</v>
      </c>
      <c r="T872" s="321"/>
      <c r="U872" s="322"/>
      <c r="V872" s="322"/>
      <c r="W872" s="323"/>
      <c r="Y872" s="320">
        <v>40</v>
      </c>
      <c r="Z872" s="321"/>
      <c r="AA872" s="322"/>
      <c r="AB872" s="322"/>
      <c r="AC872" s="323"/>
    </row>
    <row r="873" spans="1:29" s="17" customFormat="1" x14ac:dyDescent="0.2">
      <c r="A873" s="320">
        <v>8</v>
      </c>
      <c r="B873" s="527"/>
      <c r="C873" s="322"/>
      <c r="D873" s="322"/>
      <c r="E873" s="323"/>
      <c r="M873" s="320">
        <v>19</v>
      </c>
      <c r="N873" s="321"/>
      <c r="O873" s="322"/>
      <c r="P873" s="322"/>
      <c r="Q873" s="323"/>
      <c r="S873" s="320">
        <v>30</v>
      </c>
      <c r="T873" s="321"/>
      <c r="U873" s="322"/>
      <c r="V873" s="322"/>
      <c r="W873" s="323"/>
      <c r="Y873" s="320">
        <v>41</v>
      </c>
      <c r="Z873" s="321"/>
      <c r="AA873" s="322"/>
      <c r="AB873" s="322"/>
      <c r="AC873" s="323"/>
    </row>
    <row r="874" spans="1:29" s="17" customFormat="1" x14ac:dyDescent="0.2">
      <c r="A874" s="320">
        <v>9</v>
      </c>
      <c r="B874" s="527"/>
      <c r="C874" s="322"/>
      <c r="D874" s="322"/>
      <c r="E874" s="323"/>
      <c r="M874" s="320">
        <v>20</v>
      </c>
      <c r="N874" s="321"/>
      <c r="O874" s="322"/>
      <c r="P874" s="322"/>
      <c r="Q874" s="323"/>
      <c r="S874" s="320">
        <v>31</v>
      </c>
      <c r="T874" s="321"/>
      <c r="U874" s="322"/>
      <c r="V874" s="322"/>
      <c r="W874" s="323"/>
      <c r="Y874" s="320">
        <v>42</v>
      </c>
      <c r="Z874" s="321"/>
      <c r="AA874" s="322"/>
      <c r="AB874" s="322"/>
      <c r="AC874" s="323"/>
    </row>
    <row r="875" spans="1:29" s="17" customFormat="1" x14ac:dyDescent="0.2">
      <c r="A875" s="320">
        <v>10</v>
      </c>
      <c r="B875" s="527"/>
      <c r="C875" s="322"/>
      <c r="D875" s="322"/>
      <c r="E875" s="323"/>
      <c r="M875" s="320">
        <v>21</v>
      </c>
      <c r="N875" s="321"/>
      <c r="O875" s="322"/>
      <c r="P875" s="322"/>
      <c r="Q875" s="323"/>
      <c r="S875" s="320">
        <v>32</v>
      </c>
      <c r="T875" s="321"/>
      <c r="U875" s="322"/>
      <c r="V875" s="322"/>
      <c r="W875" s="323"/>
      <c r="Y875" s="320">
        <v>43</v>
      </c>
      <c r="Z875" s="321"/>
      <c r="AA875" s="322"/>
      <c r="AB875" s="322"/>
      <c r="AC875" s="323"/>
    </row>
    <row r="876" spans="1:29" s="17" customFormat="1" ht="13.5" thickBot="1" x14ac:dyDescent="0.25">
      <c r="A876" s="320">
        <v>11</v>
      </c>
      <c r="B876" s="527"/>
      <c r="C876" s="322"/>
      <c r="D876" s="322"/>
      <c r="E876" s="323"/>
      <c r="M876" s="320">
        <v>22</v>
      </c>
      <c r="N876" s="321"/>
      <c r="O876" s="322"/>
      <c r="P876" s="322"/>
      <c r="Q876" s="323"/>
      <c r="S876" s="320">
        <v>33</v>
      </c>
      <c r="T876" s="321"/>
      <c r="U876" s="322"/>
      <c r="V876" s="322"/>
      <c r="W876" s="323"/>
      <c r="Y876" s="324"/>
      <c r="Z876" s="325" t="s">
        <v>3</v>
      </c>
      <c r="AA876" s="326"/>
      <c r="AB876" s="326"/>
      <c r="AC876" s="327">
        <f>SUM(E866:E876)+SUM(Q866:Q876)+SUM(AC866:AC875)+SUM(W866:W876)</f>
        <v>0</v>
      </c>
    </row>
    <row r="877" spans="1:29" s="17" customFormat="1" x14ac:dyDescent="0.2">
      <c r="B877" s="528"/>
      <c r="C877" s="329"/>
      <c r="D877" s="329"/>
      <c r="E877" s="297"/>
      <c r="N877" s="328"/>
      <c r="O877" s="329"/>
      <c r="P877" s="329"/>
      <c r="Q877" s="297"/>
      <c r="T877" s="328"/>
      <c r="U877" s="329"/>
      <c r="V877" s="329"/>
      <c r="W877" s="297"/>
      <c r="Z877" s="328"/>
      <c r="AA877" s="329"/>
      <c r="AB877" s="329"/>
      <c r="AC877" s="297"/>
    </row>
    <row r="878" spans="1:29" s="17" customFormat="1" x14ac:dyDescent="0.2">
      <c r="B878" s="528"/>
      <c r="C878" s="329"/>
      <c r="D878" s="329"/>
      <c r="E878" s="297"/>
      <c r="N878" s="328"/>
      <c r="O878" s="329"/>
      <c r="P878" s="329"/>
      <c r="Q878" s="297"/>
      <c r="T878" s="328"/>
      <c r="U878" s="329"/>
      <c r="V878" s="329"/>
      <c r="W878" s="297"/>
      <c r="Z878" s="328"/>
      <c r="AA878" s="329"/>
      <c r="AB878" s="329"/>
      <c r="AC878" s="297"/>
    </row>
    <row r="879" spans="1:29" s="17" customFormat="1" x14ac:dyDescent="0.2">
      <c r="B879" s="528"/>
      <c r="C879" s="329"/>
      <c r="D879" s="329"/>
      <c r="E879" s="297"/>
      <c r="N879" s="328"/>
      <c r="O879" s="329"/>
      <c r="P879" s="329"/>
      <c r="Q879" s="297"/>
      <c r="T879" s="328"/>
      <c r="U879" s="329"/>
      <c r="V879" s="329"/>
      <c r="W879" s="297"/>
      <c r="Z879" s="328"/>
      <c r="AA879" s="329"/>
      <c r="AB879" s="329"/>
      <c r="AC879" s="297"/>
    </row>
    <row r="880" spans="1:29" s="17" customFormat="1" x14ac:dyDescent="0.2">
      <c r="B880" s="528"/>
      <c r="C880" s="329"/>
      <c r="D880" s="329"/>
      <c r="E880" s="297"/>
      <c r="N880" s="328"/>
      <c r="O880" s="329"/>
      <c r="P880" s="329"/>
      <c r="Q880" s="297"/>
      <c r="T880" s="328"/>
      <c r="U880" s="329"/>
      <c r="V880" s="329"/>
      <c r="W880" s="297"/>
      <c r="Z880" s="328"/>
      <c r="AA880" s="329"/>
      <c r="AB880" s="329"/>
      <c r="AC880" s="297"/>
    </row>
    <row r="881" spans="1:29" s="17" customFormat="1" x14ac:dyDescent="0.2">
      <c r="B881" s="528"/>
      <c r="C881" s="329"/>
      <c r="D881" s="329"/>
      <c r="E881" s="297"/>
      <c r="N881" s="328"/>
      <c r="O881" s="329"/>
      <c r="P881" s="329"/>
      <c r="Q881" s="297"/>
      <c r="T881" s="328"/>
      <c r="U881" s="329"/>
      <c r="V881" s="329"/>
      <c r="W881" s="297"/>
      <c r="Z881" s="328"/>
      <c r="AA881" s="329"/>
      <c r="AB881" s="329"/>
      <c r="AC881" s="297"/>
    </row>
    <row r="882" spans="1:29" s="17" customFormat="1" x14ac:dyDescent="0.2">
      <c r="B882" s="528"/>
      <c r="C882" s="329"/>
      <c r="D882" s="329"/>
      <c r="E882" s="297"/>
      <c r="N882" s="328"/>
      <c r="O882" s="329"/>
      <c r="P882" s="329"/>
      <c r="Q882" s="297"/>
      <c r="T882" s="328"/>
      <c r="U882" s="329"/>
      <c r="V882" s="329"/>
      <c r="W882" s="297"/>
      <c r="Z882" s="328"/>
      <c r="AA882" s="329"/>
      <c r="AB882" s="329"/>
      <c r="AC882" s="297"/>
    </row>
    <row r="883" spans="1:29" s="17" customFormat="1" ht="13.5" thickBot="1" x14ac:dyDescent="0.25">
      <c r="B883" s="528"/>
      <c r="C883" s="329"/>
      <c r="D883" s="329"/>
      <c r="E883" s="297"/>
      <c r="N883" s="328"/>
      <c r="O883" s="329"/>
      <c r="P883" s="329"/>
      <c r="Q883" s="297"/>
      <c r="T883" s="328"/>
      <c r="U883" s="329"/>
      <c r="V883" s="329"/>
      <c r="W883" s="297"/>
      <c r="Z883" s="328"/>
      <c r="AA883" s="329"/>
      <c r="AB883" s="329"/>
      <c r="AC883" s="297"/>
    </row>
    <row r="884" spans="1:29" s="17" customFormat="1" ht="12.75" customHeight="1" x14ac:dyDescent="0.2">
      <c r="A884" s="315">
        <v>42</v>
      </c>
      <c r="B884" s="790" t="str">
        <f>+"מספר אסמכתא "&amp;B44&amp;"         חזרה לטבלה "</f>
        <v xml:space="preserve">מספר אסמכתא 0         חזרה לטבלה </v>
      </c>
      <c r="C884" s="765" t="s">
        <v>159</v>
      </c>
      <c r="D884" s="765" t="s">
        <v>34</v>
      </c>
      <c r="E884" s="317" t="s">
        <v>18</v>
      </c>
      <c r="M884" s="315">
        <v>42</v>
      </c>
      <c r="N884" s="790" t="str">
        <f>+"מספר אסמכתא "&amp;B44&amp;"         חזרה לטבלה "</f>
        <v xml:space="preserve">מספר אסמכתא 0         חזרה לטבלה </v>
      </c>
      <c r="O884" s="765" t="s">
        <v>159</v>
      </c>
      <c r="P884" s="765" t="s">
        <v>34</v>
      </c>
      <c r="Q884" s="767" t="s">
        <v>18</v>
      </c>
      <c r="S884" s="315">
        <v>42</v>
      </c>
      <c r="T884" s="790" t="str">
        <f>+"מספר אסמכתא "&amp;B44&amp;"         חזרה לטבלה "</f>
        <v xml:space="preserve">מספר אסמכתא 0         חזרה לטבלה </v>
      </c>
      <c r="U884" s="765" t="s">
        <v>159</v>
      </c>
      <c r="V884" s="765" t="s">
        <v>34</v>
      </c>
      <c r="W884" s="767" t="s">
        <v>18</v>
      </c>
      <c r="Y884" s="315">
        <v>42</v>
      </c>
      <c r="Z884" s="790" t="str">
        <f>+"מספר אסמכתא "&amp;B44&amp;"         חזרה לטבלה "</f>
        <v xml:space="preserve">מספר אסמכתא 0         חזרה לטבלה </v>
      </c>
      <c r="AA884" s="765" t="s">
        <v>159</v>
      </c>
      <c r="AB884" s="765" t="s">
        <v>34</v>
      </c>
      <c r="AC884" s="767" t="s">
        <v>18</v>
      </c>
    </row>
    <row r="885" spans="1:29" s="17" customFormat="1" ht="25.5" x14ac:dyDescent="0.2">
      <c r="A885" s="318" t="s">
        <v>7</v>
      </c>
      <c r="B885" s="791"/>
      <c r="C885" s="766"/>
      <c r="D885" s="766"/>
      <c r="E885" s="319"/>
      <c r="M885" s="318" t="s">
        <v>23</v>
      </c>
      <c r="N885" s="791"/>
      <c r="O885" s="766"/>
      <c r="P885" s="766"/>
      <c r="Q885" s="792"/>
      <c r="S885" s="318" t="s">
        <v>23</v>
      </c>
      <c r="T885" s="791"/>
      <c r="U885" s="766"/>
      <c r="V885" s="766"/>
      <c r="W885" s="792"/>
      <c r="Y885" s="318" t="s">
        <v>23</v>
      </c>
      <c r="Z885" s="791"/>
      <c r="AA885" s="766"/>
      <c r="AB885" s="766"/>
      <c r="AC885" s="792"/>
    </row>
    <row r="886" spans="1:29" s="17" customFormat="1" x14ac:dyDescent="0.2">
      <c r="A886" s="320">
        <v>1</v>
      </c>
      <c r="B886" s="527"/>
      <c r="C886" s="322"/>
      <c r="D886" s="322"/>
      <c r="E886" s="323"/>
      <c r="M886" s="320">
        <v>12</v>
      </c>
      <c r="N886" s="321"/>
      <c r="O886" s="322"/>
      <c r="P886" s="322"/>
      <c r="Q886" s="323"/>
      <c r="S886" s="320">
        <v>23</v>
      </c>
      <c r="T886" s="321"/>
      <c r="U886" s="322"/>
      <c r="V886" s="322"/>
      <c r="W886" s="323"/>
      <c r="Y886" s="320">
        <v>34</v>
      </c>
      <c r="Z886" s="321"/>
      <c r="AA886" s="322"/>
      <c r="AB886" s="322"/>
      <c r="AC886" s="323"/>
    </row>
    <row r="887" spans="1:29" s="17" customFormat="1" x14ac:dyDescent="0.2">
      <c r="A887" s="320">
        <v>2</v>
      </c>
      <c r="B887" s="527"/>
      <c r="C887" s="322"/>
      <c r="D887" s="322"/>
      <c r="E887" s="323"/>
      <c r="M887" s="320">
        <v>13</v>
      </c>
      <c r="N887" s="321"/>
      <c r="O887" s="322"/>
      <c r="P887" s="322"/>
      <c r="Q887" s="323"/>
      <c r="S887" s="320">
        <v>24</v>
      </c>
      <c r="T887" s="321"/>
      <c r="U887" s="322"/>
      <c r="V887" s="322"/>
      <c r="W887" s="323"/>
      <c r="Y887" s="320">
        <v>35</v>
      </c>
      <c r="Z887" s="321"/>
      <c r="AA887" s="322"/>
      <c r="AB887" s="322"/>
      <c r="AC887" s="323"/>
    </row>
    <row r="888" spans="1:29" s="17" customFormat="1" x14ac:dyDescent="0.2">
      <c r="A888" s="320">
        <v>3</v>
      </c>
      <c r="B888" s="527"/>
      <c r="C888" s="322"/>
      <c r="D888" s="322"/>
      <c r="E888" s="323"/>
      <c r="M888" s="320">
        <v>14</v>
      </c>
      <c r="N888" s="321"/>
      <c r="O888" s="322"/>
      <c r="P888" s="322"/>
      <c r="Q888" s="323"/>
      <c r="S888" s="320">
        <v>25</v>
      </c>
      <c r="T888" s="321"/>
      <c r="U888" s="322"/>
      <c r="V888" s="322"/>
      <c r="W888" s="323"/>
      <c r="Y888" s="320">
        <v>36</v>
      </c>
      <c r="Z888" s="321"/>
      <c r="AA888" s="322"/>
      <c r="AB888" s="322"/>
      <c r="AC888" s="323"/>
    </row>
    <row r="889" spans="1:29" s="17" customFormat="1" x14ac:dyDescent="0.2">
      <c r="A889" s="320">
        <v>4</v>
      </c>
      <c r="B889" s="527"/>
      <c r="C889" s="322"/>
      <c r="D889" s="322"/>
      <c r="E889" s="323"/>
      <c r="M889" s="320">
        <v>15</v>
      </c>
      <c r="N889" s="321"/>
      <c r="O889" s="322"/>
      <c r="P889" s="322"/>
      <c r="Q889" s="323"/>
      <c r="S889" s="320">
        <v>26</v>
      </c>
      <c r="T889" s="321"/>
      <c r="U889" s="322"/>
      <c r="V889" s="322"/>
      <c r="W889" s="323"/>
      <c r="Y889" s="320">
        <v>37</v>
      </c>
      <c r="Z889" s="321"/>
      <c r="AA889" s="322"/>
      <c r="AB889" s="322"/>
      <c r="AC889" s="323"/>
    </row>
    <row r="890" spans="1:29" s="17" customFormat="1" x14ac:dyDescent="0.2">
      <c r="A890" s="320">
        <v>5</v>
      </c>
      <c r="B890" s="527"/>
      <c r="C890" s="322"/>
      <c r="D890" s="322"/>
      <c r="E890" s="323"/>
      <c r="M890" s="320">
        <v>16</v>
      </c>
      <c r="N890" s="321"/>
      <c r="O890" s="322"/>
      <c r="P890" s="322"/>
      <c r="Q890" s="323"/>
      <c r="S890" s="320">
        <v>27</v>
      </c>
      <c r="T890" s="321"/>
      <c r="U890" s="322"/>
      <c r="V890" s="322"/>
      <c r="W890" s="323"/>
      <c r="Y890" s="320">
        <v>38</v>
      </c>
      <c r="Z890" s="321"/>
      <c r="AA890" s="322"/>
      <c r="AB890" s="322"/>
      <c r="AC890" s="323"/>
    </row>
    <row r="891" spans="1:29" s="17" customFormat="1" x14ac:dyDescent="0.2">
      <c r="A891" s="320">
        <v>6</v>
      </c>
      <c r="B891" s="527"/>
      <c r="C891" s="322"/>
      <c r="D891" s="322"/>
      <c r="E891" s="323"/>
      <c r="M891" s="320">
        <v>17</v>
      </c>
      <c r="N891" s="321"/>
      <c r="O891" s="322"/>
      <c r="P891" s="322"/>
      <c r="Q891" s="323"/>
      <c r="S891" s="320">
        <v>28</v>
      </c>
      <c r="T891" s="321"/>
      <c r="U891" s="322"/>
      <c r="V891" s="322"/>
      <c r="W891" s="323"/>
      <c r="Y891" s="320">
        <v>39</v>
      </c>
      <c r="Z891" s="321"/>
      <c r="AA891" s="322"/>
      <c r="AB891" s="322"/>
      <c r="AC891" s="323"/>
    </row>
    <row r="892" spans="1:29" s="17" customFormat="1" x14ac:dyDescent="0.2">
      <c r="A892" s="320">
        <v>7</v>
      </c>
      <c r="B892" s="527"/>
      <c r="C892" s="322"/>
      <c r="D892" s="322"/>
      <c r="E892" s="323"/>
      <c r="M892" s="320">
        <v>18</v>
      </c>
      <c r="N892" s="321"/>
      <c r="O892" s="322"/>
      <c r="P892" s="322"/>
      <c r="Q892" s="323"/>
      <c r="S892" s="320">
        <v>29</v>
      </c>
      <c r="T892" s="321"/>
      <c r="U892" s="322"/>
      <c r="V892" s="322"/>
      <c r="W892" s="323"/>
      <c r="Y892" s="320">
        <v>40</v>
      </c>
      <c r="Z892" s="321"/>
      <c r="AA892" s="322"/>
      <c r="AB892" s="322"/>
      <c r="AC892" s="323"/>
    </row>
    <row r="893" spans="1:29" s="17" customFormat="1" x14ac:dyDescent="0.2">
      <c r="A893" s="320">
        <v>8</v>
      </c>
      <c r="B893" s="527"/>
      <c r="C893" s="322"/>
      <c r="D893" s="322"/>
      <c r="E893" s="323"/>
      <c r="M893" s="320">
        <v>19</v>
      </c>
      <c r="N893" s="321"/>
      <c r="O893" s="322"/>
      <c r="P893" s="322"/>
      <c r="Q893" s="323"/>
      <c r="S893" s="320">
        <v>30</v>
      </c>
      <c r="T893" s="321"/>
      <c r="U893" s="322"/>
      <c r="V893" s="322"/>
      <c r="W893" s="323"/>
      <c r="Y893" s="320">
        <v>41</v>
      </c>
      <c r="Z893" s="321"/>
      <c r="AA893" s="322"/>
      <c r="AB893" s="322"/>
      <c r="AC893" s="323"/>
    </row>
    <row r="894" spans="1:29" s="17" customFormat="1" x14ac:dyDescent="0.2">
      <c r="A894" s="320">
        <v>9</v>
      </c>
      <c r="B894" s="527"/>
      <c r="C894" s="322"/>
      <c r="D894" s="322"/>
      <c r="E894" s="323"/>
      <c r="M894" s="320">
        <v>20</v>
      </c>
      <c r="N894" s="321"/>
      <c r="O894" s="322"/>
      <c r="P894" s="322"/>
      <c r="Q894" s="323"/>
      <c r="S894" s="320">
        <v>31</v>
      </c>
      <c r="T894" s="321"/>
      <c r="U894" s="322"/>
      <c r="V894" s="322"/>
      <c r="W894" s="323"/>
      <c r="Y894" s="320">
        <v>42</v>
      </c>
      <c r="Z894" s="321"/>
      <c r="AA894" s="322"/>
      <c r="AB894" s="322"/>
      <c r="AC894" s="323"/>
    </row>
    <row r="895" spans="1:29" s="17" customFormat="1" x14ac:dyDescent="0.2">
      <c r="A895" s="320">
        <v>10</v>
      </c>
      <c r="B895" s="527"/>
      <c r="C895" s="322"/>
      <c r="D895" s="322"/>
      <c r="E895" s="323"/>
      <c r="M895" s="320">
        <v>21</v>
      </c>
      <c r="N895" s="321"/>
      <c r="O895" s="322"/>
      <c r="P895" s="322"/>
      <c r="Q895" s="323"/>
      <c r="S895" s="320">
        <v>32</v>
      </c>
      <c r="T895" s="321"/>
      <c r="U895" s="322"/>
      <c r="V895" s="322"/>
      <c r="W895" s="323"/>
      <c r="Y895" s="320">
        <v>43</v>
      </c>
      <c r="Z895" s="321"/>
      <c r="AA895" s="322"/>
      <c r="AB895" s="322"/>
      <c r="AC895" s="323"/>
    </row>
    <row r="896" spans="1:29" s="17" customFormat="1" ht="13.5" thickBot="1" x14ac:dyDescent="0.25">
      <c r="A896" s="320">
        <v>11</v>
      </c>
      <c r="B896" s="527"/>
      <c r="C896" s="322"/>
      <c r="D896" s="322"/>
      <c r="E896" s="323"/>
      <c r="M896" s="320">
        <v>22</v>
      </c>
      <c r="N896" s="321"/>
      <c r="O896" s="322"/>
      <c r="P896" s="322"/>
      <c r="Q896" s="323"/>
      <c r="S896" s="320">
        <v>33</v>
      </c>
      <c r="T896" s="321"/>
      <c r="U896" s="322"/>
      <c r="V896" s="322"/>
      <c r="W896" s="323"/>
      <c r="Y896" s="324"/>
      <c r="Z896" s="325" t="s">
        <v>3</v>
      </c>
      <c r="AA896" s="326"/>
      <c r="AB896" s="326"/>
      <c r="AC896" s="327">
        <f>SUM(E886:E896)+SUM(Q886:Q896)+SUM(AC886:AC895)+SUM(W886:W896)</f>
        <v>0</v>
      </c>
    </row>
    <row r="897" spans="1:29" s="17" customFormat="1" x14ac:dyDescent="0.2">
      <c r="B897" s="528"/>
      <c r="C897" s="329"/>
      <c r="D897" s="329"/>
      <c r="E897" s="297"/>
      <c r="N897" s="328"/>
      <c r="O897" s="329"/>
      <c r="P897" s="329"/>
      <c r="Q897" s="297"/>
      <c r="T897" s="328"/>
      <c r="U897" s="329"/>
      <c r="V897" s="329"/>
      <c r="W897" s="297"/>
      <c r="Z897" s="328"/>
      <c r="AA897" s="329"/>
      <c r="AB897" s="329"/>
      <c r="AC897" s="297"/>
    </row>
    <row r="898" spans="1:29" s="17" customFormat="1" x14ac:dyDescent="0.2">
      <c r="B898" s="528"/>
      <c r="C898" s="329"/>
      <c r="D898" s="329"/>
      <c r="E898" s="297"/>
      <c r="N898" s="328"/>
      <c r="O898" s="329"/>
      <c r="P898" s="329"/>
      <c r="Q898" s="297"/>
      <c r="T898" s="328"/>
      <c r="U898" s="329"/>
      <c r="V898" s="329"/>
      <c r="W898" s="297"/>
      <c r="Z898" s="328"/>
      <c r="AA898" s="329"/>
    </row>
    <row r="899" spans="1:29" s="17" customFormat="1" x14ac:dyDescent="0.2">
      <c r="B899" s="528"/>
      <c r="C899" s="329"/>
      <c r="D899" s="329"/>
      <c r="E899" s="297"/>
      <c r="N899" s="328"/>
      <c r="O899" s="329"/>
      <c r="P899" s="329"/>
      <c r="Q899" s="297"/>
      <c r="T899" s="328"/>
      <c r="U899" s="329"/>
      <c r="V899" s="329"/>
      <c r="W899" s="297"/>
      <c r="Z899" s="328"/>
      <c r="AA899" s="329"/>
      <c r="AB899" s="329"/>
      <c r="AC899" s="297"/>
    </row>
    <row r="900" spans="1:29" s="17" customFormat="1" x14ac:dyDescent="0.2">
      <c r="B900" s="528"/>
      <c r="C900" s="329"/>
      <c r="D900" s="329"/>
      <c r="E900" s="297"/>
      <c r="N900" s="328"/>
      <c r="O900" s="329"/>
      <c r="P900" s="329"/>
      <c r="Q900" s="297"/>
      <c r="T900" s="328"/>
      <c r="U900" s="329"/>
      <c r="V900" s="329"/>
      <c r="W900" s="297"/>
      <c r="Z900" s="328"/>
      <c r="AA900" s="329"/>
      <c r="AB900" s="329"/>
      <c r="AC900" s="297"/>
    </row>
    <row r="901" spans="1:29" s="17" customFormat="1" x14ac:dyDescent="0.2">
      <c r="B901" s="528"/>
      <c r="C901" s="329"/>
      <c r="D901" s="329"/>
      <c r="E901" s="297"/>
      <c r="N901" s="328"/>
      <c r="O901" s="329"/>
      <c r="P901" s="329"/>
      <c r="Q901" s="297"/>
      <c r="T901" s="328"/>
      <c r="U901" s="329"/>
      <c r="V901" s="329"/>
      <c r="W901" s="297"/>
      <c r="Z901" s="328"/>
      <c r="AA901" s="329"/>
      <c r="AB901" s="329"/>
      <c r="AC901" s="297"/>
    </row>
    <row r="902" spans="1:29" s="17" customFormat="1" x14ac:dyDescent="0.2">
      <c r="B902" s="528"/>
      <c r="C902" s="329"/>
      <c r="D902" s="329"/>
      <c r="E902" s="297"/>
      <c r="N902" s="328"/>
      <c r="O902" s="329"/>
      <c r="P902" s="329"/>
      <c r="Q902" s="297"/>
      <c r="T902" s="328"/>
      <c r="U902" s="329"/>
      <c r="V902" s="329"/>
      <c r="W902" s="297"/>
      <c r="Z902" s="328"/>
      <c r="AA902" s="329"/>
      <c r="AB902" s="329"/>
      <c r="AC902" s="297"/>
    </row>
    <row r="903" spans="1:29" s="17" customFormat="1" ht="13.5" thickBot="1" x14ac:dyDescent="0.25">
      <c r="B903" s="528"/>
      <c r="C903" s="329"/>
      <c r="D903" s="329"/>
      <c r="E903" s="297"/>
      <c r="N903" s="328"/>
      <c r="O903" s="329"/>
      <c r="P903" s="329"/>
      <c r="Q903" s="297"/>
      <c r="T903" s="328"/>
      <c r="U903" s="329"/>
      <c r="V903" s="329"/>
      <c r="W903" s="297"/>
      <c r="Z903" s="328"/>
      <c r="AA903" s="329"/>
      <c r="AB903" s="329"/>
      <c r="AC903" s="297"/>
    </row>
    <row r="904" spans="1:29" s="17" customFormat="1" ht="12.75" customHeight="1" x14ac:dyDescent="0.2">
      <c r="A904" s="315">
        <v>43</v>
      </c>
      <c r="B904" s="790" t="str">
        <f>+"מספר אסמכתא "&amp;B45&amp;"         חזרה לטבלה "</f>
        <v xml:space="preserve">מספר אסמכתא 0         חזרה לטבלה </v>
      </c>
      <c r="C904" s="765" t="s">
        <v>159</v>
      </c>
      <c r="D904" s="765" t="s">
        <v>34</v>
      </c>
      <c r="E904" s="317" t="s">
        <v>18</v>
      </c>
      <c r="M904" s="315">
        <v>43</v>
      </c>
      <c r="N904" s="790" t="str">
        <f>+"מספר אסמכתא "&amp;B45&amp;"         חזרה לטבלה "</f>
        <v xml:space="preserve">מספר אסמכתא 0         חזרה לטבלה </v>
      </c>
      <c r="O904" s="765" t="s">
        <v>159</v>
      </c>
      <c r="P904" s="765" t="s">
        <v>34</v>
      </c>
      <c r="Q904" s="767" t="s">
        <v>18</v>
      </c>
      <c r="S904" s="315">
        <v>43</v>
      </c>
      <c r="T904" s="790" t="str">
        <f>+"מספר אסמכתא "&amp;B45&amp;"         חזרה לטבלה "</f>
        <v xml:space="preserve">מספר אסמכתא 0         חזרה לטבלה </v>
      </c>
      <c r="U904" s="765" t="s">
        <v>159</v>
      </c>
      <c r="V904" s="765" t="s">
        <v>34</v>
      </c>
      <c r="W904" s="767" t="s">
        <v>18</v>
      </c>
      <c r="Y904" s="315">
        <v>43</v>
      </c>
      <c r="Z904" s="790" t="str">
        <f>+"מספר אסמכתא "&amp;B45&amp;"         חזרה לטבלה "</f>
        <v xml:space="preserve">מספר אסמכתא 0         חזרה לטבלה </v>
      </c>
      <c r="AA904" s="765" t="s">
        <v>159</v>
      </c>
      <c r="AB904" s="765" t="s">
        <v>34</v>
      </c>
      <c r="AC904" s="767" t="s">
        <v>18</v>
      </c>
    </row>
    <row r="905" spans="1:29" s="17" customFormat="1" ht="25.5" x14ac:dyDescent="0.2">
      <c r="A905" s="318" t="s">
        <v>7</v>
      </c>
      <c r="B905" s="791"/>
      <c r="C905" s="766"/>
      <c r="D905" s="766"/>
      <c r="E905" s="319"/>
      <c r="M905" s="318" t="s">
        <v>23</v>
      </c>
      <c r="N905" s="791"/>
      <c r="O905" s="766"/>
      <c r="P905" s="766"/>
      <c r="Q905" s="792"/>
      <c r="S905" s="318" t="s">
        <v>23</v>
      </c>
      <c r="T905" s="791"/>
      <c r="U905" s="766"/>
      <c r="V905" s="766"/>
      <c r="W905" s="792"/>
      <c r="Y905" s="318" t="s">
        <v>23</v>
      </c>
      <c r="Z905" s="791"/>
      <c r="AA905" s="766"/>
      <c r="AB905" s="766"/>
      <c r="AC905" s="792"/>
    </row>
    <row r="906" spans="1:29" s="17" customFormat="1" x14ac:dyDescent="0.2">
      <c r="A906" s="320">
        <v>1</v>
      </c>
      <c r="B906" s="527"/>
      <c r="C906" s="322"/>
      <c r="D906" s="322"/>
      <c r="E906" s="323"/>
      <c r="M906" s="320">
        <v>12</v>
      </c>
      <c r="N906" s="321"/>
      <c r="O906" s="322"/>
      <c r="P906" s="322"/>
      <c r="Q906" s="323"/>
      <c r="S906" s="320">
        <v>23</v>
      </c>
      <c r="T906" s="321"/>
      <c r="U906" s="322"/>
      <c r="V906" s="322"/>
      <c r="W906" s="323"/>
      <c r="Y906" s="320">
        <v>34</v>
      </c>
      <c r="Z906" s="321"/>
      <c r="AA906" s="322"/>
      <c r="AB906" s="322"/>
      <c r="AC906" s="323"/>
    </row>
    <row r="907" spans="1:29" s="17" customFormat="1" x14ac:dyDescent="0.2">
      <c r="A907" s="320">
        <v>2</v>
      </c>
      <c r="B907" s="527"/>
      <c r="C907" s="322"/>
      <c r="D907" s="322"/>
      <c r="E907" s="323"/>
      <c r="M907" s="320">
        <v>13</v>
      </c>
      <c r="N907" s="321"/>
      <c r="O907" s="322"/>
      <c r="P907" s="322"/>
      <c r="Q907" s="323"/>
      <c r="S907" s="320">
        <v>24</v>
      </c>
      <c r="T907" s="321"/>
      <c r="U907" s="322"/>
      <c r="V907" s="322"/>
      <c r="W907" s="323"/>
      <c r="Y907" s="320">
        <v>35</v>
      </c>
      <c r="Z907" s="321"/>
      <c r="AA907" s="322"/>
      <c r="AB907" s="322"/>
      <c r="AC907" s="323"/>
    </row>
    <row r="908" spans="1:29" s="17" customFormat="1" x14ac:dyDescent="0.2">
      <c r="A908" s="320">
        <v>3</v>
      </c>
      <c r="B908" s="527"/>
      <c r="C908" s="322"/>
      <c r="D908" s="322"/>
      <c r="E908" s="323"/>
      <c r="M908" s="320">
        <v>14</v>
      </c>
      <c r="N908" s="321"/>
      <c r="O908" s="322"/>
      <c r="P908" s="322"/>
      <c r="Q908" s="323"/>
      <c r="S908" s="320">
        <v>25</v>
      </c>
      <c r="T908" s="321"/>
      <c r="U908" s="322"/>
      <c r="V908" s="322"/>
      <c r="W908" s="323"/>
      <c r="Y908" s="320">
        <v>36</v>
      </c>
      <c r="Z908" s="321"/>
      <c r="AA908" s="322"/>
      <c r="AB908" s="322"/>
      <c r="AC908" s="323"/>
    </row>
    <row r="909" spans="1:29" s="17" customFormat="1" x14ac:dyDescent="0.2">
      <c r="A909" s="320">
        <v>4</v>
      </c>
      <c r="B909" s="527"/>
      <c r="C909" s="322"/>
      <c r="D909" s="322"/>
      <c r="E909" s="323"/>
      <c r="M909" s="320">
        <v>15</v>
      </c>
      <c r="N909" s="321"/>
      <c r="O909" s="322"/>
      <c r="P909" s="322"/>
      <c r="Q909" s="323"/>
      <c r="S909" s="320">
        <v>26</v>
      </c>
      <c r="T909" s="321"/>
      <c r="U909" s="322"/>
      <c r="V909" s="322"/>
      <c r="W909" s="323"/>
      <c r="Y909" s="320">
        <v>37</v>
      </c>
      <c r="Z909" s="321"/>
      <c r="AA909" s="322"/>
      <c r="AB909" s="322"/>
      <c r="AC909" s="323"/>
    </row>
    <row r="910" spans="1:29" s="17" customFormat="1" x14ac:dyDescent="0.2">
      <c r="A910" s="320">
        <v>5</v>
      </c>
      <c r="B910" s="527"/>
      <c r="C910" s="322"/>
      <c r="D910" s="322"/>
      <c r="E910" s="323"/>
      <c r="M910" s="320">
        <v>16</v>
      </c>
      <c r="N910" s="321"/>
      <c r="O910" s="322"/>
      <c r="P910" s="322"/>
      <c r="Q910" s="323"/>
      <c r="S910" s="320">
        <v>27</v>
      </c>
      <c r="T910" s="321"/>
      <c r="U910" s="322"/>
      <c r="V910" s="322"/>
      <c r="W910" s="323"/>
      <c r="Y910" s="320">
        <v>38</v>
      </c>
      <c r="Z910" s="321"/>
      <c r="AA910" s="322"/>
      <c r="AB910" s="322"/>
      <c r="AC910" s="323"/>
    </row>
    <row r="911" spans="1:29" s="17" customFormat="1" x14ac:dyDescent="0.2">
      <c r="A911" s="320">
        <v>6</v>
      </c>
      <c r="B911" s="527"/>
      <c r="C911" s="322"/>
      <c r="D911" s="322"/>
      <c r="E911" s="323"/>
      <c r="M911" s="320">
        <v>17</v>
      </c>
      <c r="N911" s="321"/>
      <c r="O911" s="322"/>
      <c r="P911" s="322"/>
      <c r="Q911" s="323"/>
      <c r="S911" s="320">
        <v>28</v>
      </c>
      <c r="T911" s="321"/>
      <c r="U911" s="322"/>
      <c r="V911" s="322"/>
      <c r="W911" s="323"/>
      <c r="Y911" s="320">
        <v>39</v>
      </c>
      <c r="Z911" s="321"/>
      <c r="AA911" s="322"/>
      <c r="AB911" s="322"/>
      <c r="AC911" s="323"/>
    </row>
    <row r="912" spans="1:29" s="17" customFormat="1" x14ac:dyDescent="0.2">
      <c r="A912" s="320">
        <v>7</v>
      </c>
      <c r="B912" s="527"/>
      <c r="C912" s="322"/>
      <c r="D912" s="322"/>
      <c r="E912" s="323"/>
      <c r="M912" s="320">
        <v>18</v>
      </c>
      <c r="N912" s="321"/>
      <c r="O912" s="322"/>
      <c r="P912" s="322"/>
      <c r="Q912" s="323"/>
      <c r="S912" s="320">
        <v>29</v>
      </c>
      <c r="T912" s="321"/>
      <c r="U912" s="322"/>
      <c r="V912" s="322"/>
      <c r="W912" s="323"/>
      <c r="Y912" s="320">
        <v>40</v>
      </c>
      <c r="Z912" s="321"/>
      <c r="AA912" s="322"/>
      <c r="AB912" s="322"/>
      <c r="AC912" s="323"/>
    </row>
    <row r="913" spans="1:29" s="17" customFormat="1" x14ac:dyDescent="0.2">
      <c r="A913" s="320">
        <v>8</v>
      </c>
      <c r="B913" s="527"/>
      <c r="C913" s="322"/>
      <c r="D913" s="322"/>
      <c r="E913" s="323"/>
      <c r="M913" s="320">
        <v>19</v>
      </c>
      <c r="N913" s="321"/>
      <c r="O913" s="322"/>
      <c r="P913" s="322"/>
      <c r="Q913" s="323"/>
      <c r="S913" s="320">
        <v>30</v>
      </c>
      <c r="T913" s="321"/>
      <c r="U913" s="322"/>
      <c r="V913" s="322"/>
      <c r="W913" s="323"/>
      <c r="Y913" s="320">
        <v>41</v>
      </c>
      <c r="Z913" s="321"/>
      <c r="AA913" s="322"/>
      <c r="AB913" s="322"/>
      <c r="AC913" s="323"/>
    </row>
    <row r="914" spans="1:29" s="17" customFormat="1" x14ac:dyDescent="0.2">
      <c r="A914" s="320">
        <v>9</v>
      </c>
      <c r="B914" s="527"/>
      <c r="C914" s="322"/>
      <c r="D914" s="322"/>
      <c r="E914" s="323"/>
      <c r="M914" s="320">
        <v>20</v>
      </c>
      <c r="N914" s="321"/>
      <c r="O914" s="322"/>
      <c r="P914" s="322"/>
      <c r="Q914" s="323"/>
      <c r="S914" s="320">
        <v>31</v>
      </c>
      <c r="T914" s="321"/>
      <c r="U914" s="322"/>
      <c r="V914" s="322"/>
      <c r="W914" s="323"/>
      <c r="Y914" s="320">
        <v>42</v>
      </c>
      <c r="Z914" s="321"/>
      <c r="AA914" s="322"/>
      <c r="AB914" s="322"/>
      <c r="AC914" s="323"/>
    </row>
    <row r="915" spans="1:29" s="17" customFormat="1" x14ac:dyDescent="0.2">
      <c r="A915" s="320">
        <v>10</v>
      </c>
      <c r="B915" s="527"/>
      <c r="C915" s="322"/>
      <c r="D915" s="322"/>
      <c r="E915" s="323"/>
      <c r="M915" s="320">
        <v>21</v>
      </c>
      <c r="N915" s="321"/>
      <c r="O915" s="322"/>
      <c r="P915" s="322"/>
      <c r="Q915" s="323"/>
      <c r="S915" s="320">
        <v>32</v>
      </c>
      <c r="T915" s="321"/>
      <c r="U915" s="322"/>
      <c r="V915" s="322"/>
      <c r="W915" s="323"/>
      <c r="Y915" s="320">
        <v>43</v>
      </c>
      <c r="Z915" s="321"/>
      <c r="AA915" s="322"/>
      <c r="AB915" s="322"/>
      <c r="AC915" s="323"/>
    </row>
    <row r="916" spans="1:29" s="17" customFormat="1" ht="13.5" thickBot="1" x14ac:dyDescent="0.25">
      <c r="A916" s="320">
        <v>11</v>
      </c>
      <c r="B916" s="527"/>
      <c r="C916" s="322"/>
      <c r="D916" s="322"/>
      <c r="E916" s="323"/>
      <c r="M916" s="320">
        <v>22</v>
      </c>
      <c r="N916" s="321"/>
      <c r="O916" s="322"/>
      <c r="P916" s="322"/>
      <c r="Q916" s="323"/>
      <c r="S916" s="320">
        <v>33</v>
      </c>
      <c r="T916" s="321"/>
      <c r="U916" s="322"/>
      <c r="V916" s="322"/>
      <c r="W916" s="323"/>
      <c r="Y916" s="324"/>
      <c r="Z916" s="325" t="s">
        <v>3</v>
      </c>
      <c r="AA916" s="326"/>
      <c r="AB916" s="326"/>
      <c r="AC916" s="327">
        <f>SUM(E906:E916)+SUM(Q906:Q916)+SUM(AC906:AC915)+SUM(W906:W916)</f>
        <v>0</v>
      </c>
    </row>
    <row r="917" spans="1:29" s="17" customFormat="1" x14ac:dyDescent="0.2">
      <c r="B917" s="528"/>
      <c r="C917" s="329"/>
      <c r="D917" s="329"/>
      <c r="E917" s="297"/>
      <c r="N917" s="328"/>
      <c r="O917" s="329"/>
      <c r="P917" s="329"/>
      <c r="Q917" s="297"/>
      <c r="T917" s="328"/>
      <c r="U917" s="329"/>
      <c r="V917" s="329"/>
      <c r="W917" s="297"/>
      <c r="Z917" s="328"/>
      <c r="AA917" s="329"/>
      <c r="AB917" s="329"/>
      <c r="AC917" s="297"/>
    </row>
    <row r="918" spans="1:29" s="17" customFormat="1" x14ac:dyDescent="0.2">
      <c r="B918" s="528"/>
      <c r="C918" s="329"/>
      <c r="D918" s="329"/>
      <c r="E918" s="297"/>
      <c r="N918" s="328"/>
      <c r="O918" s="329"/>
      <c r="P918" s="329"/>
      <c r="Q918" s="297"/>
      <c r="T918" s="328"/>
      <c r="U918" s="329"/>
      <c r="V918" s="329"/>
      <c r="W918" s="297"/>
      <c r="Z918" s="328"/>
      <c r="AA918" s="329"/>
      <c r="AB918" s="329"/>
      <c r="AC918" s="297"/>
    </row>
    <row r="919" spans="1:29" s="17" customFormat="1" x14ac:dyDescent="0.2">
      <c r="B919" s="528"/>
      <c r="C919" s="329"/>
      <c r="D919" s="329"/>
      <c r="E919" s="297"/>
      <c r="N919" s="328"/>
      <c r="O919" s="329"/>
      <c r="P919" s="329"/>
      <c r="Q919" s="297"/>
      <c r="T919" s="328"/>
      <c r="U919" s="329"/>
      <c r="V919" s="329"/>
      <c r="W919" s="297"/>
      <c r="Z919" s="328"/>
      <c r="AA919" s="329"/>
      <c r="AB919" s="329"/>
      <c r="AC919" s="297"/>
    </row>
    <row r="920" spans="1:29" s="17" customFormat="1" x14ac:dyDescent="0.2">
      <c r="B920" s="528"/>
      <c r="C920" s="329"/>
      <c r="D920" s="329"/>
      <c r="E920" s="297"/>
      <c r="N920" s="328"/>
      <c r="O920" s="329"/>
      <c r="P920" s="329"/>
      <c r="Q920" s="297"/>
      <c r="T920" s="328"/>
      <c r="U920" s="329"/>
      <c r="V920" s="329"/>
      <c r="W920" s="297"/>
      <c r="Z920" s="328"/>
      <c r="AA920" s="329"/>
      <c r="AB920" s="329"/>
      <c r="AC920" s="297"/>
    </row>
    <row r="921" spans="1:29" s="17" customFormat="1" x14ac:dyDescent="0.2">
      <c r="B921" s="528"/>
      <c r="C921" s="329"/>
      <c r="D921" s="329"/>
      <c r="E921" s="297"/>
      <c r="N921" s="328"/>
      <c r="O921" s="329"/>
      <c r="P921" s="329"/>
      <c r="Q921" s="297"/>
      <c r="T921" s="328"/>
      <c r="U921" s="329"/>
      <c r="V921" s="329"/>
      <c r="W921" s="297"/>
      <c r="Z921" s="328"/>
      <c r="AA921" s="329"/>
      <c r="AB921" s="329"/>
      <c r="AC921" s="297"/>
    </row>
    <row r="922" spans="1:29" s="17" customFormat="1" x14ac:dyDescent="0.2">
      <c r="B922" s="528"/>
      <c r="C922" s="329"/>
      <c r="D922" s="329"/>
      <c r="E922" s="297"/>
      <c r="N922" s="328"/>
      <c r="O922" s="329"/>
      <c r="P922" s="329"/>
      <c r="Q922" s="297"/>
      <c r="T922" s="328"/>
      <c r="U922" s="329"/>
      <c r="V922" s="329"/>
      <c r="W922" s="297"/>
      <c r="Z922" s="328"/>
      <c r="AA922" s="329"/>
      <c r="AB922" s="329"/>
      <c r="AC922" s="297"/>
    </row>
    <row r="923" spans="1:29" s="17" customFormat="1" ht="13.5" thickBot="1" x14ac:dyDescent="0.25">
      <c r="B923" s="528"/>
      <c r="C923" s="329"/>
      <c r="D923" s="329"/>
      <c r="E923" s="297"/>
      <c r="N923" s="328"/>
      <c r="O923" s="329"/>
      <c r="P923" s="329"/>
      <c r="Q923" s="297"/>
      <c r="T923" s="328"/>
      <c r="U923" s="329"/>
      <c r="V923" s="329"/>
      <c r="W923" s="297"/>
      <c r="Z923" s="328"/>
      <c r="AA923" s="329"/>
      <c r="AB923" s="329"/>
      <c r="AC923" s="297"/>
    </row>
    <row r="924" spans="1:29" s="17" customFormat="1" ht="12.75" customHeight="1" x14ac:dyDescent="0.2">
      <c r="A924" s="315">
        <v>44</v>
      </c>
      <c r="B924" s="790" t="str">
        <f>+"מספר אסמכתא "&amp;B46&amp;"         חזרה לטבלה "</f>
        <v xml:space="preserve">מספר אסמכתא 0         חזרה לטבלה </v>
      </c>
      <c r="C924" s="765" t="s">
        <v>159</v>
      </c>
      <c r="D924" s="765" t="s">
        <v>34</v>
      </c>
      <c r="E924" s="317" t="s">
        <v>18</v>
      </c>
      <c r="M924" s="315">
        <v>44</v>
      </c>
      <c r="N924" s="790" t="str">
        <f>+"מספר אסמכתא "&amp;B46&amp;"         חזרה לטבלה "</f>
        <v xml:space="preserve">מספר אסמכתא 0         חזרה לטבלה </v>
      </c>
      <c r="O924" s="765" t="s">
        <v>159</v>
      </c>
      <c r="P924" s="765" t="s">
        <v>34</v>
      </c>
      <c r="Q924" s="767" t="s">
        <v>18</v>
      </c>
      <c r="S924" s="315">
        <v>44</v>
      </c>
      <c r="T924" s="790" t="str">
        <f>+"מספר אסמכתא "&amp;B46&amp;"         חזרה לטבלה "</f>
        <v xml:space="preserve">מספר אסמכתא 0         חזרה לטבלה </v>
      </c>
      <c r="U924" s="765" t="s">
        <v>159</v>
      </c>
      <c r="V924" s="765" t="s">
        <v>34</v>
      </c>
      <c r="W924" s="767" t="s">
        <v>18</v>
      </c>
      <c r="Y924" s="315">
        <v>44</v>
      </c>
      <c r="Z924" s="790" t="str">
        <f>+"מספר אסמכתא "&amp;B46&amp;"         חזרה לטבלה "</f>
        <v xml:space="preserve">מספר אסמכתא 0         חזרה לטבלה </v>
      </c>
      <c r="AA924" s="765" t="s">
        <v>159</v>
      </c>
      <c r="AB924" s="765" t="s">
        <v>34</v>
      </c>
      <c r="AC924" s="767" t="s">
        <v>18</v>
      </c>
    </row>
    <row r="925" spans="1:29" s="17" customFormat="1" ht="25.5" x14ac:dyDescent="0.2">
      <c r="A925" s="318" t="s">
        <v>7</v>
      </c>
      <c r="B925" s="791"/>
      <c r="C925" s="766"/>
      <c r="D925" s="766"/>
      <c r="E925" s="319"/>
      <c r="M925" s="318" t="s">
        <v>23</v>
      </c>
      <c r="N925" s="791"/>
      <c r="O925" s="766"/>
      <c r="P925" s="766"/>
      <c r="Q925" s="792"/>
      <c r="S925" s="318" t="s">
        <v>23</v>
      </c>
      <c r="T925" s="791"/>
      <c r="U925" s="766"/>
      <c r="V925" s="766"/>
      <c r="W925" s="792"/>
      <c r="Y925" s="318" t="s">
        <v>23</v>
      </c>
      <c r="Z925" s="791"/>
      <c r="AA925" s="766"/>
      <c r="AB925" s="766"/>
      <c r="AC925" s="792"/>
    </row>
    <row r="926" spans="1:29" s="17" customFormat="1" x14ac:dyDescent="0.2">
      <c r="A926" s="320">
        <v>1</v>
      </c>
      <c r="B926" s="527"/>
      <c r="C926" s="322"/>
      <c r="D926" s="322"/>
      <c r="E926" s="323"/>
      <c r="M926" s="320">
        <v>12</v>
      </c>
      <c r="N926" s="321"/>
      <c r="O926" s="322"/>
      <c r="P926" s="322"/>
      <c r="Q926" s="323"/>
      <c r="S926" s="320">
        <v>23</v>
      </c>
      <c r="T926" s="321"/>
      <c r="U926" s="322"/>
      <c r="V926" s="322"/>
      <c r="W926" s="323"/>
      <c r="Y926" s="320">
        <v>34</v>
      </c>
      <c r="Z926" s="321"/>
      <c r="AA926" s="322"/>
      <c r="AB926" s="322"/>
      <c r="AC926" s="323"/>
    </row>
    <row r="927" spans="1:29" s="17" customFormat="1" x14ac:dyDescent="0.2">
      <c r="A927" s="320">
        <v>2</v>
      </c>
      <c r="B927" s="527"/>
      <c r="C927" s="322"/>
      <c r="D927" s="322"/>
      <c r="E927" s="323"/>
      <c r="M927" s="320">
        <v>13</v>
      </c>
      <c r="N927" s="321"/>
      <c r="O927" s="322"/>
      <c r="P927" s="322"/>
      <c r="Q927" s="323"/>
      <c r="S927" s="320">
        <v>24</v>
      </c>
      <c r="T927" s="321"/>
      <c r="U927" s="322"/>
      <c r="V927" s="322"/>
      <c r="W927" s="323"/>
      <c r="Y927" s="320">
        <v>35</v>
      </c>
      <c r="Z927" s="321"/>
      <c r="AA927" s="322"/>
      <c r="AB927" s="322"/>
      <c r="AC927" s="323"/>
    </row>
    <row r="928" spans="1:29" s="17" customFormat="1" x14ac:dyDescent="0.2">
      <c r="A928" s="320">
        <v>3</v>
      </c>
      <c r="B928" s="527"/>
      <c r="C928" s="322"/>
      <c r="D928" s="322"/>
      <c r="E928" s="323"/>
      <c r="M928" s="320">
        <v>14</v>
      </c>
      <c r="N928" s="321"/>
      <c r="O928" s="322"/>
      <c r="P928" s="322"/>
      <c r="Q928" s="323"/>
      <c r="S928" s="320">
        <v>25</v>
      </c>
      <c r="T928" s="321"/>
      <c r="U928" s="322"/>
      <c r="V928" s="322"/>
      <c r="W928" s="323"/>
      <c r="Y928" s="320">
        <v>36</v>
      </c>
      <c r="Z928" s="321"/>
      <c r="AA928" s="322"/>
      <c r="AB928" s="322"/>
      <c r="AC928" s="323"/>
    </row>
    <row r="929" spans="1:29" s="17" customFormat="1" x14ac:dyDescent="0.2">
      <c r="A929" s="320">
        <v>4</v>
      </c>
      <c r="B929" s="527"/>
      <c r="C929" s="322"/>
      <c r="D929" s="322"/>
      <c r="E929" s="323"/>
      <c r="M929" s="320">
        <v>15</v>
      </c>
      <c r="N929" s="321"/>
      <c r="O929" s="322"/>
      <c r="P929" s="322"/>
      <c r="Q929" s="323"/>
      <c r="S929" s="320">
        <v>26</v>
      </c>
      <c r="T929" s="321"/>
      <c r="U929" s="322"/>
      <c r="V929" s="322"/>
      <c r="W929" s="323"/>
      <c r="Y929" s="320">
        <v>37</v>
      </c>
      <c r="Z929" s="321"/>
      <c r="AA929" s="322"/>
      <c r="AB929" s="322"/>
      <c r="AC929" s="323"/>
    </row>
    <row r="930" spans="1:29" s="17" customFormat="1" x14ac:dyDescent="0.2">
      <c r="A930" s="320">
        <v>5</v>
      </c>
      <c r="B930" s="527"/>
      <c r="C930" s="322"/>
      <c r="D930" s="322"/>
      <c r="E930" s="323"/>
      <c r="M930" s="320">
        <v>16</v>
      </c>
      <c r="N930" s="321"/>
      <c r="O930" s="322"/>
      <c r="P930" s="322"/>
      <c r="Q930" s="323"/>
      <c r="S930" s="320">
        <v>27</v>
      </c>
      <c r="T930" s="321"/>
      <c r="U930" s="322"/>
      <c r="V930" s="322"/>
      <c r="W930" s="323"/>
      <c r="Y930" s="320">
        <v>38</v>
      </c>
      <c r="Z930" s="321"/>
      <c r="AA930" s="322"/>
      <c r="AB930" s="322"/>
      <c r="AC930" s="323"/>
    </row>
    <row r="931" spans="1:29" s="17" customFormat="1" x14ac:dyDescent="0.2">
      <c r="A931" s="320">
        <v>6</v>
      </c>
      <c r="B931" s="527"/>
      <c r="C931" s="322"/>
      <c r="D931" s="322"/>
      <c r="E931" s="323"/>
      <c r="M931" s="320">
        <v>17</v>
      </c>
      <c r="N931" s="321"/>
      <c r="O931" s="322"/>
      <c r="P931" s="322"/>
      <c r="Q931" s="323"/>
      <c r="S931" s="320">
        <v>28</v>
      </c>
      <c r="T931" s="321"/>
      <c r="U931" s="322"/>
      <c r="V931" s="322"/>
      <c r="W931" s="323"/>
      <c r="Y931" s="320">
        <v>39</v>
      </c>
      <c r="Z931" s="321"/>
      <c r="AA931" s="322"/>
      <c r="AB931" s="322"/>
      <c r="AC931" s="323"/>
    </row>
    <row r="932" spans="1:29" s="17" customFormat="1" x14ac:dyDescent="0.2">
      <c r="A932" s="320">
        <v>7</v>
      </c>
      <c r="B932" s="527"/>
      <c r="C932" s="322"/>
      <c r="D932" s="322"/>
      <c r="E932" s="323"/>
      <c r="M932" s="320">
        <v>18</v>
      </c>
      <c r="N932" s="321"/>
      <c r="O932" s="322"/>
      <c r="P932" s="322"/>
      <c r="Q932" s="323"/>
      <c r="S932" s="320">
        <v>29</v>
      </c>
      <c r="T932" s="321"/>
      <c r="U932" s="322"/>
      <c r="V932" s="322"/>
      <c r="W932" s="323"/>
      <c r="Y932" s="320">
        <v>40</v>
      </c>
      <c r="Z932" s="321"/>
      <c r="AA932" s="322"/>
      <c r="AB932" s="322"/>
      <c r="AC932" s="323"/>
    </row>
    <row r="933" spans="1:29" s="17" customFormat="1" x14ac:dyDescent="0.2">
      <c r="A933" s="320">
        <v>8</v>
      </c>
      <c r="B933" s="527"/>
      <c r="C933" s="322"/>
      <c r="D933" s="322"/>
      <c r="E933" s="323"/>
      <c r="M933" s="320">
        <v>19</v>
      </c>
      <c r="N933" s="321"/>
      <c r="O933" s="322"/>
      <c r="P933" s="322"/>
      <c r="Q933" s="323"/>
      <c r="S933" s="320">
        <v>30</v>
      </c>
      <c r="T933" s="321"/>
      <c r="U933" s="322"/>
      <c r="V933" s="322"/>
      <c r="W933" s="323"/>
      <c r="Y933" s="320">
        <v>41</v>
      </c>
      <c r="Z933" s="321"/>
      <c r="AA933" s="322"/>
      <c r="AB933" s="322"/>
      <c r="AC933" s="323"/>
    </row>
    <row r="934" spans="1:29" s="17" customFormat="1" x14ac:dyDescent="0.2">
      <c r="A934" s="320">
        <v>9</v>
      </c>
      <c r="B934" s="527"/>
      <c r="C934" s="322"/>
      <c r="D934" s="322"/>
      <c r="E934" s="323"/>
      <c r="M934" s="320">
        <v>20</v>
      </c>
      <c r="N934" s="321"/>
      <c r="O934" s="322"/>
      <c r="P934" s="322"/>
      <c r="Q934" s="323"/>
      <c r="S934" s="320">
        <v>31</v>
      </c>
      <c r="T934" s="321"/>
      <c r="U934" s="322"/>
      <c r="V934" s="322"/>
      <c r="W934" s="323"/>
      <c r="Y934" s="320">
        <v>42</v>
      </c>
      <c r="Z934" s="321"/>
      <c r="AA934" s="322"/>
      <c r="AB934" s="322"/>
      <c r="AC934" s="323"/>
    </row>
    <row r="935" spans="1:29" s="17" customFormat="1" x14ac:dyDescent="0.2">
      <c r="A935" s="320">
        <v>10</v>
      </c>
      <c r="B935" s="527"/>
      <c r="C935" s="322"/>
      <c r="D935" s="322"/>
      <c r="E935" s="323"/>
      <c r="M935" s="320">
        <v>21</v>
      </c>
      <c r="N935" s="321"/>
      <c r="O935" s="322"/>
      <c r="P935" s="322"/>
      <c r="Q935" s="323"/>
      <c r="S935" s="320">
        <v>32</v>
      </c>
      <c r="T935" s="321"/>
      <c r="U935" s="322"/>
      <c r="V935" s="322"/>
      <c r="W935" s="323"/>
      <c r="Y935" s="320">
        <v>43</v>
      </c>
      <c r="Z935" s="321"/>
      <c r="AA935" s="322"/>
      <c r="AB935" s="322"/>
      <c r="AC935" s="323"/>
    </row>
    <row r="936" spans="1:29" s="17" customFormat="1" ht="13.5" thickBot="1" x14ac:dyDescent="0.25">
      <c r="A936" s="320">
        <v>11</v>
      </c>
      <c r="B936" s="527"/>
      <c r="C936" s="322"/>
      <c r="D936" s="322"/>
      <c r="E936" s="323"/>
      <c r="M936" s="320">
        <v>22</v>
      </c>
      <c r="N936" s="321"/>
      <c r="O936" s="322"/>
      <c r="P936" s="322"/>
      <c r="Q936" s="323"/>
      <c r="S936" s="320">
        <v>33</v>
      </c>
      <c r="T936" s="321"/>
      <c r="U936" s="322"/>
      <c r="V936" s="322"/>
      <c r="W936" s="323"/>
      <c r="Y936" s="324"/>
      <c r="Z936" s="325" t="s">
        <v>3</v>
      </c>
      <c r="AA936" s="326"/>
      <c r="AB936" s="326"/>
      <c r="AC936" s="327">
        <f>SUM(E926:E936)+SUM(Q926:Q936)+SUM(AC926:AC935)+SUM(W926:W936)</f>
        <v>0</v>
      </c>
    </row>
    <row r="937" spans="1:29" s="17" customFormat="1" x14ac:dyDescent="0.2">
      <c r="B937" s="528"/>
      <c r="C937" s="329"/>
      <c r="D937" s="329"/>
      <c r="E937" s="297"/>
      <c r="N937" s="328"/>
      <c r="O937" s="329"/>
      <c r="P937" s="329"/>
      <c r="Q937" s="297"/>
      <c r="T937" s="328"/>
      <c r="U937" s="329"/>
      <c r="V937" s="329"/>
      <c r="W937" s="297"/>
      <c r="Z937" s="328"/>
      <c r="AA937" s="329"/>
      <c r="AB937" s="329"/>
      <c r="AC937" s="297"/>
    </row>
    <row r="938" spans="1:29" s="17" customFormat="1" x14ac:dyDescent="0.2">
      <c r="B938" s="528"/>
      <c r="C938" s="329"/>
      <c r="D938" s="329"/>
      <c r="E938" s="297"/>
      <c r="N938" s="328"/>
      <c r="O938" s="329"/>
      <c r="P938" s="329"/>
      <c r="Q938" s="297"/>
      <c r="T938" s="328"/>
      <c r="U938" s="329"/>
      <c r="V938" s="329"/>
      <c r="W938" s="297"/>
      <c r="Z938" s="328"/>
      <c r="AA938" s="329"/>
      <c r="AB938" s="329"/>
      <c r="AC938" s="297"/>
    </row>
    <row r="939" spans="1:29" s="17" customFormat="1" x14ac:dyDescent="0.2">
      <c r="B939" s="528"/>
      <c r="C939" s="329"/>
      <c r="D939" s="329"/>
      <c r="E939" s="297"/>
      <c r="N939" s="328"/>
      <c r="O939" s="329"/>
      <c r="P939" s="329"/>
      <c r="Q939" s="297"/>
      <c r="T939" s="328"/>
      <c r="U939" s="329"/>
      <c r="V939" s="329"/>
      <c r="W939" s="297"/>
      <c r="Z939" s="328"/>
      <c r="AA939" s="329"/>
      <c r="AB939" s="329"/>
      <c r="AC939" s="297"/>
    </row>
    <row r="940" spans="1:29" s="17" customFormat="1" x14ac:dyDescent="0.2">
      <c r="B940" s="528"/>
      <c r="C940" s="329"/>
      <c r="D940" s="329"/>
      <c r="E940" s="297"/>
      <c r="N940" s="328"/>
      <c r="O940" s="329"/>
      <c r="P940" s="329"/>
      <c r="Q940" s="297"/>
      <c r="T940" s="328"/>
      <c r="U940" s="329"/>
      <c r="V940" s="329"/>
      <c r="W940" s="297"/>
      <c r="Z940" s="328"/>
      <c r="AA940" s="329"/>
      <c r="AB940" s="329"/>
      <c r="AC940" s="297"/>
    </row>
    <row r="941" spans="1:29" s="17" customFormat="1" x14ac:dyDescent="0.2">
      <c r="B941" s="528"/>
      <c r="C941" s="329"/>
      <c r="D941" s="329"/>
      <c r="E941" s="297"/>
      <c r="N941" s="328"/>
      <c r="O941" s="329"/>
      <c r="P941" s="329"/>
      <c r="Q941" s="297"/>
      <c r="T941" s="328"/>
      <c r="U941" s="329"/>
      <c r="V941" s="329"/>
      <c r="W941" s="297"/>
      <c r="Z941" s="328"/>
      <c r="AA941" s="329"/>
      <c r="AB941" s="329"/>
      <c r="AC941" s="297"/>
    </row>
    <row r="942" spans="1:29" s="17" customFormat="1" x14ac:dyDescent="0.2">
      <c r="B942" s="528"/>
      <c r="C942" s="329"/>
      <c r="D942" s="329"/>
      <c r="E942" s="297"/>
      <c r="N942" s="328"/>
      <c r="O942" s="329"/>
      <c r="P942" s="329"/>
      <c r="Q942" s="297"/>
      <c r="T942" s="328"/>
      <c r="U942" s="329"/>
      <c r="V942" s="329"/>
      <c r="W942" s="297"/>
      <c r="Z942" s="328"/>
      <c r="AA942" s="329"/>
      <c r="AB942" s="329"/>
      <c r="AC942" s="297"/>
    </row>
    <row r="943" spans="1:29" s="17" customFormat="1" ht="13.5" thickBot="1" x14ac:dyDescent="0.25">
      <c r="B943" s="528"/>
      <c r="C943" s="329"/>
      <c r="D943" s="329"/>
      <c r="E943" s="297"/>
      <c r="N943" s="328"/>
      <c r="O943" s="329"/>
      <c r="P943" s="329"/>
      <c r="Q943" s="297"/>
      <c r="T943" s="328"/>
      <c r="U943" s="329"/>
      <c r="V943" s="329"/>
      <c r="W943" s="297"/>
      <c r="Z943" s="328"/>
      <c r="AA943" s="329"/>
      <c r="AB943" s="329"/>
      <c r="AC943" s="297"/>
    </row>
    <row r="944" spans="1:29" s="17" customFormat="1" ht="12.75" customHeight="1" x14ac:dyDescent="0.2">
      <c r="A944" s="315">
        <v>45</v>
      </c>
      <c r="B944" s="790" t="str">
        <f>+"מספר אסמכתא "&amp;B47&amp;"         חזרה לטבלה "</f>
        <v xml:space="preserve">מספר אסמכתא 0         חזרה לטבלה </v>
      </c>
      <c r="C944" s="765" t="s">
        <v>159</v>
      </c>
      <c r="D944" s="765" t="s">
        <v>34</v>
      </c>
      <c r="E944" s="317" t="s">
        <v>18</v>
      </c>
      <c r="M944" s="315">
        <v>45</v>
      </c>
      <c r="N944" s="790" t="str">
        <f>+"מספר אסמכתא "&amp;B47&amp;"         חזרה לטבלה "</f>
        <v xml:space="preserve">מספר אסמכתא 0         חזרה לטבלה </v>
      </c>
      <c r="O944" s="765" t="s">
        <v>159</v>
      </c>
      <c r="P944" s="765" t="s">
        <v>34</v>
      </c>
      <c r="Q944" s="767" t="s">
        <v>18</v>
      </c>
      <c r="S944" s="315">
        <v>45</v>
      </c>
      <c r="T944" s="790" t="str">
        <f>+"מספר אסמכתא "&amp;B47&amp;"         חזרה לטבלה "</f>
        <v xml:space="preserve">מספר אסמכתא 0         חזרה לטבלה </v>
      </c>
      <c r="U944" s="765" t="s">
        <v>159</v>
      </c>
      <c r="V944" s="765" t="s">
        <v>34</v>
      </c>
      <c r="W944" s="767" t="s">
        <v>18</v>
      </c>
      <c r="Y944" s="315">
        <v>45</v>
      </c>
      <c r="Z944" s="790" t="str">
        <f>+"מספר אסמכתא "&amp;B47&amp;"         חזרה לטבלה "</f>
        <v xml:space="preserve">מספר אסמכתא 0         חזרה לטבלה </v>
      </c>
      <c r="AA944" s="765" t="s">
        <v>159</v>
      </c>
      <c r="AB944" s="765" t="s">
        <v>34</v>
      </c>
      <c r="AC944" s="767" t="s">
        <v>18</v>
      </c>
    </row>
    <row r="945" spans="1:29" s="17" customFormat="1" ht="25.5" x14ac:dyDescent="0.2">
      <c r="A945" s="318" t="s">
        <v>7</v>
      </c>
      <c r="B945" s="791"/>
      <c r="C945" s="766"/>
      <c r="D945" s="766"/>
      <c r="E945" s="319"/>
      <c r="M945" s="318" t="s">
        <v>23</v>
      </c>
      <c r="N945" s="791"/>
      <c r="O945" s="766"/>
      <c r="P945" s="766"/>
      <c r="Q945" s="792"/>
      <c r="S945" s="318" t="s">
        <v>23</v>
      </c>
      <c r="T945" s="791"/>
      <c r="U945" s="766"/>
      <c r="V945" s="766"/>
      <c r="W945" s="792"/>
      <c r="Y945" s="318" t="s">
        <v>23</v>
      </c>
      <c r="Z945" s="791"/>
      <c r="AA945" s="766"/>
      <c r="AB945" s="766"/>
      <c r="AC945" s="792"/>
    </row>
    <row r="946" spans="1:29" s="17" customFormat="1" x14ac:dyDescent="0.2">
      <c r="A946" s="320">
        <v>1</v>
      </c>
      <c r="B946" s="527"/>
      <c r="C946" s="322"/>
      <c r="D946" s="322"/>
      <c r="E946" s="323"/>
      <c r="M946" s="320">
        <v>12</v>
      </c>
      <c r="N946" s="321"/>
      <c r="O946" s="322"/>
      <c r="P946" s="322"/>
      <c r="Q946" s="323"/>
      <c r="S946" s="320">
        <v>23</v>
      </c>
      <c r="T946" s="321"/>
      <c r="U946" s="322"/>
      <c r="V946" s="322"/>
      <c r="W946" s="323"/>
      <c r="Y946" s="320">
        <v>34</v>
      </c>
      <c r="Z946" s="321"/>
      <c r="AA946" s="322"/>
      <c r="AB946" s="322"/>
      <c r="AC946" s="323"/>
    </row>
    <row r="947" spans="1:29" s="17" customFormat="1" x14ac:dyDescent="0.2">
      <c r="A947" s="320">
        <v>2</v>
      </c>
      <c r="B947" s="527"/>
      <c r="C947" s="322"/>
      <c r="D947" s="322"/>
      <c r="E947" s="323"/>
      <c r="M947" s="320">
        <v>13</v>
      </c>
      <c r="N947" s="321"/>
      <c r="O947" s="322"/>
      <c r="P947" s="322"/>
      <c r="Q947" s="323"/>
      <c r="S947" s="320">
        <v>24</v>
      </c>
      <c r="T947" s="321"/>
      <c r="U947" s="322"/>
      <c r="V947" s="322"/>
      <c r="W947" s="323"/>
      <c r="Y947" s="320">
        <v>35</v>
      </c>
      <c r="Z947" s="321"/>
      <c r="AA947" s="322"/>
      <c r="AB947" s="322"/>
      <c r="AC947" s="323"/>
    </row>
    <row r="948" spans="1:29" s="17" customFormat="1" x14ac:dyDescent="0.2">
      <c r="A948" s="320">
        <v>3</v>
      </c>
      <c r="B948" s="527"/>
      <c r="C948" s="322"/>
      <c r="D948" s="322"/>
      <c r="E948" s="323"/>
      <c r="M948" s="320">
        <v>14</v>
      </c>
      <c r="N948" s="321"/>
      <c r="O948" s="322"/>
      <c r="P948" s="322"/>
      <c r="Q948" s="323"/>
      <c r="S948" s="320">
        <v>25</v>
      </c>
      <c r="T948" s="321"/>
      <c r="U948" s="322"/>
      <c r="V948" s="322"/>
      <c r="W948" s="323"/>
      <c r="Y948" s="320">
        <v>36</v>
      </c>
      <c r="Z948" s="321"/>
      <c r="AA948" s="322"/>
      <c r="AB948" s="322"/>
      <c r="AC948" s="323"/>
    </row>
    <row r="949" spans="1:29" s="17" customFormat="1" x14ac:dyDescent="0.2">
      <c r="A949" s="320">
        <v>4</v>
      </c>
      <c r="B949" s="527"/>
      <c r="C949" s="322"/>
      <c r="D949" s="322"/>
      <c r="E949" s="323"/>
      <c r="M949" s="320">
        <v>15</v>
      </c>
      <c r="N949" s="321"/>
      <c r="O949" s="322"/>
      <c r="P949" s="322"/>
      <c r="Q949" s="323"/>
      <c r="S949" s="320">
        <v>26</v>
      </c>
      <c r="T949" s="321"/>
      <c r="U949" s="322"/>
      <c r="V949" s="322"/>
      <c r="W949" s="323"/>
      <c r="Y949" s="320">
        <v>37</v>
      </c>
      <c r="Z949" s="321"/>
      <c r="AA949" s="322"/>
      <c r="AB949" s="322"/>
      <c r="AC949" s="323"/>
    </row>
    <row r="950" spans="1:29" s="17" customFormat="1" x14ac:dyDescent="0.2">
      <c r="A950" s="320">
        <v>5</v>
      </c>
      <c r="B950" s="527"/>
      <c r="C950" s="322"/>
      <c r="D950" s="322"/>
      <c r="E950" s="323"/>
      <c r="M950" s="320">
        <v>16</v>
      </c>
      <c r="N950" s="321"/>
      <c r="O950" s="322"/>
      <c r="P950" s="322"/>
      <c r="Q950" s="323"/>
      <c r="S950" s="320">
        <v>27</v>
      </c>
      <c r="T950" s="321"/>
      <c r="U950" s="322"/>
      <c r="V950" s="322"/>
      <c r="W950" s="323"/>
      <c r="Y950" s="320">
        <v>38</v>
      </c>
      <c r="Z950" s="321"/>
      <c r="AA950" s="322"/>
      <c r="AB950" s="322"/>
      <c r="AC950" s="323"/>
    </row>
    <row r="951" spans="1:29" s="17" customFormat="1" x14ac:dyDescent="0.2">
      <c r="A951" s="320">
        <v>6</v>
      </c>
      <c r="B951" s="527"/>
      <c r="C951" s="322"/>
      <c r="D951" s="322"/>
      <c r="E951" s="323"/>
      <c r="M951" s="320">
        <v>17</v>
      </c>
      <c r="N951" s="321"/>
      <c r="O951" s="322"/>
      <c r="P951" s="322"/>
      <c r="Q951" s="323"/>
      <c r="S951" s="320">
        <v>28</v>
      </c>
      <c r="T951" s="321"/>
      <c r="U951" s="322"/>
      <c r="V951" s="322"/>
      <c r="W951" s="323"/>
      <c r="Y951" s="320">
        <v>39</v>
      </c>
      <c r="Z951" s="321"/>
      <c r="AA951" s="322"/>
      <c r="AB951" s="322"/>
      <c r="AC951" s="323"/>
    </row>
    <row r="952" spans="1:29" s="17" customFormat="1" x14ac:dyDescent="0.2">
      <c r="A952" s="320">
        <v>7</v>
      </c>
      <c r="B952" s="527"/>
      <c r="C952" s="322"/>
      <c r="D952" s="322"/>
      <c r="E952" s="323"/>
      <c r="M952" s="320">
        <v>18</v>
      </c>
      <c r="N952" s="321"/>
      <c r="O952" s="322"/>
      <c r="P952" s="322"/>
      <c r="Q952" s="323"/>
      <c r="S952" s="320">
        <v>29</v>
      </c>
      <c r="T952" s="321"/>
      <c r="U952" s="322"/>
      <c r="V952" s="322"/>
      <c r="W952" s="323"/>
      <c r="Y952" s="320">
        <v>40</v>
      </c>
      <c r="Z952" s="321"/>
      <c r="AA952" s="322"/>
      <c r="AB952" s="322"/>
      <c r="AC952" s="323"/>
    </row>
    <row r="953" spans="1:29" s="17" customFormat="1" x14ac:dyDescent="0.2">
      <c r="A953" s="320">
        <v>8</v>
      </c>
      <c r="B953" s="527"/>
      <c r="C953" s="322"/>
      <c r="D953" s="322"/>
      <c r="E953" s="323"/>
      <c r="M953" s="320">
        <v>19</v>
      </c>
      <c r="N953" s="321"/>
      <c r="O953" s="322"/>
      <c r="P953" s="322"/>
      <c r="Q953" s="323"/>
      <c r="S953" s="320">
        <v>30</v>
      </c>
      <c r="T953" s="321"/>
      <c r="U953" s="322"/>
      <c r="V953" s="322"/>
      <c r="W953" s="323"/>
      <c r="Y953" s="320">
        <v>41</v>
      </c>
      <c r="Z953" s="321"/>
      <c r="AA953" s="322"/>
      <c r="AB953" s="322"/>
      <c r="AC953" s="323"/>
    </row>
    <row r="954" spans="1:29" s="17" customFormat="1" x14ac:dyDescent="0.2">
      <c r="A954" s="320">
        <v>9</v>
      </c>
      <c r="B954" s="527"/>
      <c r="C954" s="322"/>
      <c r="D954" s="322"/>
      <c r="E954" s="323"/>
      <c r="M954" s="320">
        <v>20</v>
      </c>
      <c r="N954" s="321"/>
      <c r="O954" s="322"/>
      <c r="P954" s="322"/>
      <c r="Q954" s="323"/>
      <c r="S954" s="320">
        <v>31</v>
      </c>
      <c r="T954" s="321"/>
      <c r="U954" s="322"/>
      <c r="V954" s="322"/>
      <c r="W954" s="323"/>
      <c r="Y954" s="320">
        <v>42</v>
      </c>
      <c r="Z954" s="321"/>
      <c r="AA954" s="322"/>
      <c r="AB954" s="322"/>
      <c r="AC954" s="323"/>
    </row>
    <row r="955" spans="1:29" s="17" customFormat="1" x14ac:dyDescent="0.2">
      <c r="A955" s="320">
        <v>10</v>
      </c>
      <c r="B955" s="527"/>
      <c r="C955" s="322"/>
      <c r="D955" s="322"/>
      <c r="E955" s="323"/>
      <c r="M955" s="320">
        <v>21</v>
      </c>
      <c r="N955" s="321"/>
      <c r="O955" s="322"/>
      <c r="P955" s="322"/>
      <c r="Q955" s="323"/>
      <c r="S955" s="320">
        <v>32</v>
      </c>
      <c r="T955" s="321"/>
      <c r="U955" s="322"/>
      <c r="V955" s="322"/>
      <c r="W955" s="323"/>
      <c r="Y955" s="320">
        <v>43</v>
      </c>
      <c r="Z955" s="321"/>
      <c r="AA955" s="322"/>
      <c r="AB955" s="322"/>
      <c r="AC955" s="323"/>
    </row>
    <row r="956" spans="1:29" s="17" customFormat="1" ht="13.5" thickBot="1" x14ac:dyDescent="0.25">
      <c r="A956" s="320">
        <v>11</v>
      </c>
      <c r="B956" s="527"/>
      <c r="C956" s="322"/>
      <c r="D956" s="322"/>
      <c r="E956" s="323"/>
      <c r="M956" s="320">
        <v>22</v>
      </c>
      <c r="N956" s="321"/>
      <c r="O956" s="322"/>
      <c r="P956" s="322"/>
      <c r="Q956" s="323"/>
      <c r="S956" s="320">
        <v>33</v>
      </c>
      <c r="T956" s="321"/>
      <c r="U956" s="322"/>
      <c r="V956" s="322"/>
      <c r="W956" s="323"/>
      <c r="Y956" s="324"/>
      <c r="Z956" s="325" t="s">
        <v>3</v>
      </c>
      <c r="AA956" s="326"/>
      <c r="AB956" s="326"/>
      <c r="AC956" s="327">
        <f>SUM(E946:E956)+SUM(Q946:Q956)+SUM(AC946:AC955)+SUM(W946:W956)</f>
        <v>0</v>
      </c>
    </row>
    <row r="957" spans="1:29" s="17" customFormat="1" x14ac:dyDescent="0.2">
      <c r="B957" s="528"/>
      <c r="C957" s="329"/>
      <c r="D957" s="329"/>
      <c r="E957" s="297"/>
      <c r="N957" s="328"/>
      <c r="O957" s="329"/>
      <c r="P957" s="329"/>
      <c r="Q957" s="297"/>
      <c r="T957" s="328"/>
      <c r="U957" s="329"/>
      <c r="V957" s="329"/>
      <c r="W957" s="297"/>
      <c r="Z957" s="328"/>
      <c r="AA957" s="329"/>
      <c r="AB957" s="329"/>
      <c r="AC957" s="297"/>
    </row>
    <row r="958" spans="1:29" s="17" customFormat="1" x14ac:dyDescent="0.2">
      <c r="B958" s="528"/>
      <c r="C958" s="329"/>
      <c r="D958" s="329"/>
      <c r="E958" s="297"/>
      <c r="N958" s="328"/>
      <c r="O958" s="329"/>
      <c r="P958" s="329"/>
      <c r="Q958" s="297"/>
      <c r="T958" s="328"/>
      <c r="U958" s="329"/>
      <c r="V958" s="329"/>
      <c r="W958" s="297"/>
      <c r="Z958" s="328"/>
      <c r="AA958" s="329"/>
      <c r="AB958" s="329"/>
      <c r="AC958" s="297"/>
    </row>
    <row r="959" spans="1:29" s="17" customFormat="1" x14ac:dyDescent="0.2">
      <c r="B959" s="528"/>
      <c r="C959" s="329"/>
      <c r="D959" s="329"/>
      <c r="E959" s="297"/>
      <c r="N959" s="328"/>
      <c r="O959" s="329"/>
      <c r="P959" s="329"/>
      <c r="Q959" s="297"/>
      <c r="T959" s="328"/>
      <c r="U959" s="329"/>
      <c r="V959" s="329"/>
      <c r="W959" s="297"/>
      <c r="Z959" s="328"/>
      <c r="AA959" s="329"/>
      <c r="AB959" s="329"/>
      <c r="AC959" s="297"/>
    </row>
    <row r="960" spans="1:29" s="17" customFormat="1" x14ac:dyDescent="0.2">
      <c r="B960" s="528"/>
      <c r="C960" s="329"/>
      <c r="D960" s="329"/>
      <c r="E960" s="297"/>
      <c r="N960" s="328"/>
      <c r="O960" s="329"/>
      <c r="P960" s="329"/>
      <c r="Q960" s="297"/>
      <c r="T960" s="328"/>
      <c r="U960" s="329"/>
      <c r="V960" s="329"/>
      <c r="W960" s="297"/>
      <c r="Z960" s="328"/>
      <c r="AA960" s="329"/>
      <c r="AB960" s="329"/>
      <c r="AC960" s="297"/>
    </row>
    <row r="961" spans="1:29" s="17" customFormat="1" x14ac:dyDescent="0.2">
      <c r="B961" s="528"/>
      <c r="C961" s="329"/>
      <c r="D961" s="329"/>
      <c r="E961" s="297"/>
      <c r="N961" s="328"/>
      <c r="O961" s="329"/>
      <c r="P961" s="329"/>
      <c r="Q961" s="297"/>
      <c r="T961" s="328"/>
      <c r="U961" s="329"/>
      <c r="V961" s="329"/>
      <c r="W961" s="297"/>
      <c r="Z961" s="328"/>
      <c r="AA961" s="329"/>
      <c r="AB961" s="329"/>
      <c r="AC961" s="297"/>
    </row>
    <row r="962" spans="1:29" s="17" customFormat="1" x14ac:dyDescent="0.2">
      <c r="B962" s="528"/>
      <c r="C962" s="329"/>
      <c r="D962" s="329"/>
      <c r="E962" s="297"/>
      <c r="N962" s="328"/>
      <c r="O962" s="329"/>
      <c r="P962" s="329"/>
      <c r="Q962" s="297"/>
      <c r="T962" s="328"/>
      <c r="U962" s="329"/>
      <c r="V962" s="329"/>
      <c r="W962" s="297"/>
      <c r="Z962" s="328"/>
      <c r="AA962" s="329"/>
      <c r="AB962" s="329"/>
      <c r="AC962" s="297"/>
    </row>
    <row r="963" spans="1:29" s="17" customFormat="1" ht="13.5" thickBot="1" x14ac:dyDescent="0.25">
      <c r="B963" s="528"/>
      <c r="C963" s="329"/>
      <c r="D963" s="329"/>
      <c r="E963" s="297"/>
      <c r="N963" s="328"/>
      <c r="O963" s="329"/>
      <c r="P963" s="329"/>
      <c r="Q963" s="297"/>
      <c r="T963" s="328"/>
      <c r="U963" s="329"/>
      <c r="V963" s="329"/>
      <c r="W963" s="297"/>
      <c r="Z963" s="328"/>
      <c r="AA963" s="329"/>
      <c r="AB963" s="329"/>
      <c r="AC963" s="297"/>
    </row>
    <row r="964" spans="1:29" s="17" customFormat="1" ht="12.75" customHeight="1" x14ac:dyDescent="0.2">
      <c r="A964" s="315">
        <v>46</v>
      </c>
      <c r="B964" s="790" t="str">
        <f>+"מספר אסמכתא "&amp;B48&amp;"         חזרה לטבלה "</f>
        <v xml:space="preserve">מספר אסמכתא 0         חזרה לטבלה </v>
      </c>
      <c r="C964" s="765" t="s">
        <v>159</v>
      </c>
      <c r="D964" s="765" t="s">
        <v>34</v>
      </c>
      <c r="E964" s="317" t="s">
        <v>18</v>
      </c>
      <c r="M964" s="315">
        <v>46</v>
      </c>
      <c r="N964" s="790" t="str">
        <f>+"מספר אסמכתא "&amp;B48&amp;"         חזרה לטבלה "</f>
        <v xml:space="preserve">מספר אסמכתא 0         חזרה לטבלה </v>
      </c>
      <c r="O964" s="765" t="s">
        <v>159</v>
      </c>
      <c r="P964" s="765" t="s">
        <v>34</v>
      </c>
      <c r="Q964" s="767" t="s">
        <v>18</v>
      </c>
      <c r="S964" s="315">
        <v>46</v>
      </c>
      <c r="T964" s="790" t="str">
        <f>+"מספר אסמכתא "&amp;B48&amp;"         חזרה לטבלה "</f>
        <v xml:space="preserve">מספר אסמכתא 0         חזרה לטבלה </v>
      </c>
      <c r="U964" s="765" t="s">
        <v>159</v>
      </c>
      <c r="V964" s="765" t="s">
        <v>34</v>
      </c>
      <c r="W964" s="767" t="s">
        <v>18</v>
      </c>
      <c r="Y964" s="315">
        <v>46</v>
      </c>
      <c r="Z964" s="790" t="str">
        <f>+"מספר אסמכתא "&amp;B48&amp;"         חזרה לטבלה "</f>
        <v xml:space="preserve">מספר אסמכתא 0         חזרה לטבלה </v>
      </c>
      <c r="AA964" s="765" t="s">
        <v>159</v>
      </c>
      <c r="AB964" s="765" t="s">
        <v>34</v>
      </c>
      <c r="AC964" s="767" t="s">
        <v>18</v>
      </c>
    </row>
    <row r="965" spans="1:29" s="17" customFormat="1" ht="25.5" x14ac:dyDescent="0.2">
      <c r="A965" s="318" t="s">
        <v>7</v>
      </c>
      <c r="B965" s="791"/>
      <c r="C965" s="766"/>
      <c r="D965" s="766"/>
      <c r="E965" s="319"/>
      <c r="M965" s="318" t="s">
        <v>23</v>
      </c>
      <c r="N965" s="791"/>
      <c r="O965" s="766"/>
      <c r="P965" s="766"/>
      <c r="Q965" s="792"/>
      <c r="S965" s="318" t="s">
        <v>23</v>
      </c>
      <c r="T965" s="791"/>
      <c r="U965" s="766"/>
      <c r="V965" s="766"/>
      <c r="W965" s="792"/>
      <c r="Y965" s="318" t="s">
        <v>23</v>
      </c>
      <c r="Z965" s="791"/>
      <c r="AA965" s="766"/>
      <c r="AB965" s="766"/>
      <c r="AC965" s="792"/>
    </row>
    <row r="966" spans="1:29" s="17" customFormat="1" x14ac:dyDescent="0.2">
      <c r="A966" s="320">
        <v>1</v>
      </c>
      <c r="B966" s="527"/>
      <c r="C966" s="322"/>
      <c r="D966" s="322"/>
      <c r="E966" s="323"/>
      <c r="M966" s="320">
        <v>12</v>
      </c>
      <c r="N966" s="321"/>
      <c r="O966" s="322"/>
      <c r="P966" s="322"/>
      <c r="Q966" s="323"/>
      <c r="S966" s="320">
        <v>23</v>
      </c>
      <c r="T966" s="321"/>
      <c r="U966" s="322"/>
      <c r="V966" s="322"/>
      <c r="W966" s="323"/>
      <c r="Y966" s="320">
        <v>34</v>
      </c>
      <c r="Z966" s="321"/>
      <c r="AA966" s="322"/>
      <c r="AB966" s="322"/>
      <c r="AC966" s="323"/>
    </row>
    <row r="967" spans="1:29" s="17" customFormat="1" x14ac:dyDescent="0.2">
      <c r="A967" s="320">
        <v>2</v>
      </c>
      <c r="B967" s="527"/>
      <c r="C967" s="322"/>
      <c r="D967" s="322"/>
      <c r="E967" s="323"/>
      <c r="M967" s="320">
        <v>13</v>
      </c>
      <c r="N967" s="321"/>
      <c r="O967" s="322"/>
      <c r="P967" s="322"/>
      <c r="Q967" s="323"/>
      <c r="S967" s="320">
        <v>24</v>
      </c>
      <c r="T967" s="321"/>
      <c r="U967" s="322"/>
      <c r="V967" s="322"/>
      <c r="W967" s="323"/>
      <c r="Y967" s="320">
        <v>35</v>
      </c>
      <c r="Z967" s="321"/>
      <c r="AA967" s="322"/>
      <c r="AB967" s="322"/>
      <c r="AC967" s="323"/>
    </row>
    <row r="968" spans="1:29" s="17" customFormat="1" x14ac:dyDescent="0.2">
      <c r="A968" s="320">
        <v>3</v>
      </c>
      <c r="B968" s="527"/>
      <c r="C968" s="322"/>
      <c r="D968" s="322"/>
      <c r="E968" s="323"/>
      <c r="M968" s="320">
        <v>14</v>
      </c>
      <c r="N968" s="321"/>
      <c r="O968" s="322"/>
      <c r="P968" s="322"/>
      <c r="Q968" s="323"/>
      <c r="S968" s="320">
        <v>25</v>
      </c>
      <c r="T968" s="321"/>
      <c r="U968" s="322"/>
      <c r="V968" s="322"/>
      <c r="W968" s="323"/>
      <c r="Y968" s="320">
        <v>36</v>
      </c>
      <c r="Z968" s="321"/>
      <c r="AA968" s="322"/>
      <c r="AB968" s="322"/>
      <c r="AC968" s="323"/>
    </row>
    <row r="969" spans="1:29" s="17" customFormat="1" x14ac:dyDescent="0.2">
      <c r="A969" s="320">
        <v>4</v>
      </c>
      <c r="B969" s="527"/>
      <c r="C969" s="322"/>
      <c r="D969" s="322"/>
      <c r="E969" s="323"/>
      <c r="M969" s="320">
        <v>15</v>
      </c>
      <c r="N969" s="321"/>
      <c r="O969" s="322"/>
      <c r="P969" s="322"/>
      <c r="Q969" s="323"/>
      <c r="S969" s="320">
        <v>26</v>
      </c>
      <c r="T969" s="321"/>
      <c r="U969" s="322"/>
      <c r="V969" s="322"/>
      <c r="W969" s="323"/>
      <c r="Y969" s="320">
        <v>37</v>
      </c>
      <c r="Z969" s="321"/>
      <c r="AA969" s="322"/>
      <c r="AB969" s="322"/>
      <c r="AC969" s="323"/>
    </row>
    <row r="970" spans="1:29" s="17" customFormat="1" x14ac:dyDescent="0.2">
      <c r="A970" s="320">
        <v>5</v>
      </c>
      <c r="B970" s="527"/>
      <c r="C970" s="322"/>
      <c r="D970" s="322"/>
      <c r="E970" s="323"/>
      <c r="M970" s="320">
        <v>16</v>
      </c>
      <c r="N970" s="321"/>
      <c r="O970" s="322"/>
      <c r="P970" s="322"/>
      <c r="Q970" s="323"/>
      <c r="S970" s="320">
        <v>27</v>
      </c>
      <c r="T970" s="321"/>
      <c r="U970" s="322"/>
      <c r="V970" s="322"/>
      <c r="W970" s="323"/>
      <c r="Y970" s="320">
        <v>38</v>
      </c>
      <c r="Z970" s="321"/>
      <c r="AA970" s="322"/>
      <c r="AB970" s="322"/>
      <c r="AC970" s="323"/>
    </row>
    <row r="971" spans="1:29" s="17" customFormat="1" x14ac:dyDescent="0.2">
      <c r="A971" s="320">
        <v>6</v>
      </c>
      <c r="B971" s="527"/>
      <c r="C971" s="322"/>
      <c r="D971" s="322"/>
      <c r="E971" s="323"/>
      <c r="M971" s="320">
        <v>17</v>
      </c>
      <c r="N971" s="321"/>
      <c r="O971" s="322"/>
      <c r="P971" s="322"/>
      <c r="Q971" s="323"/>
      <c r="S971" s="320">
        <v>28</v>
      </c>
      <c r="T971" s="321"/>
      <c r="U971" s="322"/>
      <c r="V971" s="322"/>
      <c r="W971" s="323"/>
      <c r="Y971" s="320">
        <v>39</v>
      </c>
      <c r="Z971" s="321"/>
      <c r="AA971" s="322"/>
      <c r="AB971" s="322"/>
      <c r="AC971" s="323"/>
    </row>
    <row r="972" spans="1:29" s="17" customFormat="1" x14ac:dyDescent="0.2">
      <c r="A972" s="320">
        <v>7</v>
      </c>
      <c r="B972" s="527"/>
      <c r="C972" s="322"/>
      <c r="D972" s="322"/>
      <c r="E972" s="323"/>
      <c r="M972" s="320">
        <v>18</v>
      </c>
      <c r="N972" s="321"/>
      <c r="O972" s="322"/>
      <c r="P972" s="322"/>
      <c r="Q972" s="323"/>
      <c r="S972" s="320">
        <v>29</v>
      </c>
      <c r="T972" s="321"/>
      <c r="U972" s="322"/>
      <c r="V972" s="322"/>
      <c r="W972" s="323"/>
      <c r="Y972" s="320">
        <v>40</v>
      </c>
      <c r="Z972" s="321"/>
      <c r="AA972" s="322"/>
      <c r="AB972" s="322"/>
      <c r="AC972" s="323"/>
    </row>
    <row r="973" spans="1:29" s="17" customFormat="1" x14ac:dyDescent="0.2">
      <c r="A973" s="320">
        <v>8</v>
      </c>
      <c r="B973" s="527"/>
      <c r="C973" s="322"/>
      <c r="D973" s="322"/>
      <c r="E973" s="323"/>
      <c r="M973" s="320">
        <v>19</v>
      </c>
      <c r="N973" s="321"/>
      <c r="O973" s="322"/>
      <c r="P973" s="322"/>
      <c r="Q973" s="323"/>
      <c r="S973" s="320">
        <v>30</v>
      </c>
      <c r="T973" s="321"/>
      <c r="U973" s="322"/>
      <c r="V973" s="322"/>
      <c r="W973" s="323"/>
      <c r="Y973" s="320">
        <v>41</v>
      </c>
      <c r="Z973" s="321"/>
      <c r="AA973" s="322"/>
      <c r="AB973" s="322"/>
      <c r="AC973" s="323"/>
    </row>
    <row r="974" spans="1:29" s="17" customFormat="1" x14ac:dyDescent="0.2">
      <c r="A974" s="320">
        <v>9</v>
      </c>
      <c r="B974" s="527"/>
      <c r="C974" s="322"/>
      <c r="D974" s="322"/>
      <c r="E974" s="323"/>
      <c r="M974" s="320">
        <v>20</v>
      </c>
      <c r="N974" s="321"/>
      <c r="O974" s="322"/>
      <c r="P974" s="322"/>
      <c r="Q974" s="323"/>
      <c r="S974" s="320">
        <v>31</v>
      </c>
      <c r="T974" s="321"/>
      <c r="U974" s="322"/>
      <c r="V974" s="322"/>
      <c r="W974" s="323"/>
      <c r="Y974" s="320">
        <v>42</v>
      </c>
      <c r="Z974" s="321"/>
      <c r="AA974" s="322"/>
      <c r="AB974" s="322"/>
      <c r="AC974" s="323"/>
    </row>
    <row r="975" spans="1:29" s="17" customFormat="1" x14ac:dyDescent="0.2">
      <c r="A975" s="320">
        <v>10</v>
      </c>
      <c r="B975" s="527"/>
      <c r="C975" s="322"/>
      <c r="D975" s="322"/>
      <c r="E975" s="323"/>
      <c r="M975" s="320">
        <v>21</v>
      </c>
      <c r="N975" s="321"/>
      <c r="O975" s="322"/>
      <c r="P975" s="322"/>
      <c r="Q975" s="323"/>
      <c r="S975" s="320">
        <v>32</v>
      </c>
      <c r="T975" s="321"/>
      <c r="U975" s="322"/>
      <c r="V975" s="322"/>
      <c r="W975" s="323"/>
      <c r="Y975" s="320">
        <v>43</v>
      </c>
      <c r="Z975" s="321"/>
      <c r="AA975" s="322"/>
      <c r="AB975" s="322"/>
      <c r="AC975" s="323"/>
    </row>
    <row r="976" spans="1:29" s="17" customFormat="1" ht="13.5" thickBot="1" x14ac:dyDescent="0.25">
      <c r="A976" s="320">
        <v>11</v>
      </c>
      <c r="B976" s="527"/>
      <c r="C976" s="322"/>
      <c r="D976" s="322"/>
      <c r="E976" s="323"/>
      <c r="M976" s="320">
        <v>22</v>
      </c>
      <c r="N976" s="321"/>
      <c r="O976" s="322"/>
      <c r="P976" s="322"/>
      <c r="Q976" s="323"/>
      <c r="S976" s="320">
        <v>33</v>
      </c>
      <c r="T976" s="321"/>
      <c r="U976" s="322"/>
      <c r="V976" s="322"/>
      <c r="W976" s="323"/>
      <c r="Y976" s="324"/>
      <c r="Z976" s="325" t="s">
        <v>3</v>
      </c>
      <c r="AA976" s="326"/>
      <c r="AB976" s="326"/>
      <c r="AC976" s="327">
        <f>SUM(E966:E976)+SUM(Q966:Q976)+SUM(AC966:AC975)+SUM(W966:W976)</f>
        <v>0</v>
      </c>
    </row>
    <row r="977" spans="1:29" s="17" customFormat="1" x14ac:dyDescent="0.2">
      <c r="B977" s="528"/>
      <c r="C977" s="329"/>
      <c r="D977" s="329"/>
      <c r="E977" s="297"/>
      <c r="N977" s="328"/>
      <c r="O977" s="329"/>
      <c r="P977" s="329"/>
      <c r="Q977" s="297"/>
      <c r="T977" s="328"/>
      <c r="U977" s="329"/>
      <c r="V977" s="329"/>
      <c r="W977" s="297"/>
      <c r="Z977" s="328"/>
      <c r="AA977" s="329"/>
      <c r="AB977" s="329"/>
      <c r="AC977" s="297"/>
    </row>
    <row r="978" spans="1:29" s="17" customFormat="1" x14ac:dyDescent="0.2">
      <c r="B978" s="528"/>
      <c r="C978" s="329"/>
      <c r="D978" s="329"/>
      <c r="E978" s="297"/>
      <c r="N978" s="328"/>
      <c r="O978" s="329"/>
      <c r="P978" s="329"/>
      <c r="Q978" s="297"/>
      <c r="T978" s="328"/>
      <c r="U978" s="329"/>
      <c r="V978" s="329"/>
      <c r="W978" s="297"/>
      <c r="Z978" s="328"/>
      <c r="AA978" s="329"/>
      <c r="AB978" s="329"/>
      <c r="AC978" s="297"/>
    </row>
    <row r="979" spans="1:29" s="17" customFormat="1" x14ac:dyDescent="0.2">
      <c r="B979" s="528"/>
      <c r="C979" s="329"/>
      <c r="D979" s="329"/>
      <c r="E979" s="297"/>
      <c r="N979" s="328"/>
      <c r="O979" s="329"/>
      <c r="P979" s="329"/>
      <c r="Q979" s="297"/>
      <c r="T979" s="328"/>
      <c r="U979" s="329"/>
      <c r="V979" s="329"/>
      <c r="W979" s="297"/>
      <c r="Z979" s="328"/>
      <c r="AA979" s="329"/>
      <c r="AB979" s="329"/>
      <c r="AC979" s="297"/>
    </row>
    <row r="980" spans="1:29" s="17" customFormat="1" x14ac:dyDescent="0.2">
      <c r="B980" s="528"/>
      <c r="C980" s="329"/>
      <c r="D980" s="329"/>
      <c r="E980" s="297"/>
      <c r="N980" s="328"/>
      <c r="O980" s="329"/>
      <c r="P980" s="329"/>
      <c r="Q980" s="297"/>
      <c r="T980" s="328"/>
      <c r="U980" s="329"/>
      <c r="V980" s="329"/>
      <c r="W980" s="297"/>
      <c r="Z980" s="328"/>
      <c r="AA980" s="329"/>
      <c r="AB980" s="329"/>
      <c r="AC980" s="297"/>
    </row>
    <row r="981" spans="1:29" s="17" customFormat="1" x14ac:dyDescent="0.2">
      <c r="B981" s="528"/>
      <c r="C981" s="329"/>
      <c r="D981" s="329"/>
      <c r="E981" s="297"/>
      <c r="N981" s="328"/>
      <c r="O981" s="329"/>
      <c r="P981" s="329"/>
      <c r="Q981" s="297"/>
      <c r="T981" s="328"/>
      <c r="U981" s="329"/>
      <c r="V981" s="329"/>
      <c r="W981" s="297"/>
      <c r="Z981" s="328"/>
      <c r="AA981" s="329"/>
      <c r="AB981" s="329"/>
      <c r="AC981" s="297"/>
    </row>
    <row r="982" spans="1:29" s="17" customFormat="1" x14ac:dyDescent="0.2">
      <c r="B982" s="528"/>
      <c r="C982" s="329"/>
      <c r="D982" s="329"/>
      <c r="E982" s="297"/>
      <c r="N982" s="328"/>
      <c r="O982" s="329"/>
      <c r="P982" s="329"/>
      <c r="Q982" s="297"/>
      <c r="T982" s="328"/>
      <c r="U982" s="329"/>
      <c r="V982" s="329"/>
      <c r="W982" s="297"/>
      <c r="Z982" s="328"/>
      <c r="AA982" s="329"/>
      <c r="AB982" s="329"/>
      <c r="AC982" s="297"/>
    </row>
    <row r="983" spans="1:29" s="17" customFormat="1" ht="13.5" thickBot="1" x14ac:dyDescent="0.25">
      <c r="B983" s="528"/>
      <c r="C983" s="329"/>
      <c r="D983" s="329"/>
      <c r="E983" s="297"/>
      <c r="N983" s="328"/>
      <c r="O983" s="329"/>
      <c r="P983" s="329"/>
      <c r="Q983" s="297"/>
      <c r="T983" s="328"/>
      <c r="U983" s="329"/>
      <c r="V983" s="329"/>
      <c r="W983" s="297"/>
      <c r="Z983" s="328"/>
      <c r="AA983" s="329"/>
      <c r="AB983" s="329"/>
      <c r="AC983" s="297"/>
    </row>
    <row r="984" spans="1:29" s="17" customFormat="1" ht="12.75" customHeight="1" x14ac:dyDescent="0.2">
      <c r="A984" s="315">
        <v>47</v>
      </c>
      <c r="B984" s="790" t="str">
        <f>+"מספר אסמכתא "&amp;B49&amp;"         חזרה לטבלה "</f>
        <v xml:space="preserve">מספר אסמכתא 0         חזרה לטבלה </v>
      </c>
      <c r="C984" s="765" t="s">
        <v>159</v>
      </c>
      <c r="D984" s="765" t="s">
        <v>34</v>
      </c>
      <c r="E984" s="317" t="s">
        <v>18</v>
      </c>
      <c r="M984" s="315">
        <v>47</v>
      </c>
      <c r="N984" s="790" t="str">
        <f>+"מספר אסמכתא "&amp;B49&amp;"         חזרה לטבלה "</f>
        <v xml:space="preserve">מספר אסמכתא 0         חזרה לטבלה </v>
      </c>
      <c r="O984" s="765" t="s">
        <v>159</v>
      </c>
      <c r="P984" s="765" t="s">
        <v>34</v>
      </c>
      <c r="Q984" s="767" t="s">
        <v>18</v>
      </c>
      <c r="S984" s="315">
        <v>47</v>
      </c>
      <c r="T984" s="790" t="str">
        <f>+"מספר אסמכתא "&amp;B49&amp;"         חזרה לטבלה "</f>
        <v xml:space="preserve">מספר אסמכתא 0         חזרה לטבלה </v>
      </c>
      <c r="U984" s="765" t="s">
        <v>159</v>
      </c>
      <c r="V984" s="765" t="s">
        <v>34</v>
      </c>
      <c r="W984" s="767" t="s">
        <v>18</v>
      </c>
      <c r="Y984" s="315">
        <v>47</v>
      </c>
      <c r="Z984" s="790" t="str">
        <f>+"מספר אסמכתא "&amp;B49&amp;"         חזרה לטבלה "</f>
        <v xml:space="preserve">מספר אסמכתא 0         חזרה לטבלה </v>
      </c>
      <c r="AA984" s="765" t="s">
        <v>159</v>
      </c>
      <c r="AB984" s="765" t="s">
        <v>34</v>
      </c>
      <c r="AC984" s="767" t="s">
        <v>18</v>
      </c>
    </row>
    <row r="985" spans="1:29" s="17" customFormat="1" ht="25.5" x14ac:dyDescent="0.2">
      <c r="A985" s="318" t="s">
        <v>7</v>
      </c>
      <c r="B985" s="791"/>
      <c r="C985" s="766"/>
      <c r="D985" s="766"/>
      <c r="E985" s="319"/>
      <c r="M985" s="318" t="s">
        <v>23</v>
      </c>
      <c r="N985" s="791"/>
      <c r="O985" s="766"/>
      <c r="P985" s="766"/>
      <c r="Q985" s="792"/>
      <c r="S985" s="318" t="s">
        <v>23</v>
      </c>
      <c r="T985" s="791"/>
      <c r="U985" s="766"/>
      <c r="V985" s="766"/>
      <c r="W985" s="792"/>
      <c r="Y985" s="318" t="s">
        <v>23</v>
      </c>
      <c r="Z985" s="791"/>
      <c r="AA985" s="766"/>
      <c r="AB985" s="766"/>
      <c r="AC985" s="792"/>
    </row>
    <row r="986" spans="1:29" s="17" customFormat="1" x14ac:dyDescent="0.2">
      <c r="A986" s="320">
        <v>1</v>
      </c>
      <c r="B986" s="527"/>
      <c r="C986" s="322"/>
      <c r="D986" s="322"/>
      <c r="E986" s="323"/>
      <c r="M986" s="320">
        <v>12</v>
      </c>
      <c r="N986" s="321"/>
      <c r="O986" s="322"/>
      <c r="P986" s="322"/>
      <c r="Q986" s="323"/>
      <c r="S986" s="320">
        <v>23</v>
      </c>
      <c r="T986" s="321"/>
      <c r="U986" s="322"/>
      <c r="V986" s="322"/>
      <c r="W986" s="323"/>
      <c r="Y986" s="320">
        <v>34</v>
      </c>
      <c r="Z986" s="321"/>
      <c r="AA986" s="322"/>
      <c r="AB986" s="322"/>
      <c r="AC986" s="323"/>
    </row>
    <row r="987" spans="1:29" s="17" customFormat="1" x14ac:dyDescent="0.2">
      <c r="A987" s="320">
        <v>2</v>
      </c>
      <c r="B987" s="527"/>
      <c r="C987" s="322"/>
      <c r="D987" s="322"/>
      <c r="E987" s="323"/>
      <c r="M987" s="320">
        <v>13</v>
      </c>
      <c r="N987" s="321"/>
      <c r="O987" s="322"/>
      <c r="P987" s="322"/>
      <c r="Q987" s="323"/>
      <c r="S987" s="320">
        <v>24</v>
      </c>
      <c r="T987" s="321"/>
      <c r="U987" s="322"/>
      <c r="V987" s="322"/>
      <c r="W987" s="323"/>
      <c r="Y987" s="320">
        <v>35</v>
      </c>
      <c r="Z987" s="321"/>
      <c r="AA987" s="322"/>
      <c r="AB987" s="322"/>
      <c r="AC987" s="323"/>
    </row>
    <row r="988" spans="1:29" s="17" customFormat="1" x14ac:dyDescent="0.2">
      <c r="A988" s="320">
        <v>3</v>
      </c>
      <c r="B988" s="527"/>
      <c r="C988" s="322"/>
      <c r="D988" s="322"/>
      <c r="E988" s="323"/>
      <c r="M988" s="320">
        <v>14</v>
      </c>
      <c r="N988" s="321"/>
      <c r="O988" s="322"/>
      <c r="P988" s="322"/>
      <c r="Q988" s="323"/>
      <c r="S988" s="320">
        <v>25</v>
      </c>
      <c r="T988" s="321"/>
      <c r="U988" s="322"/>
      <c r="V988" s="322"/>
      <c r="W988" s="323"/>
      <c r="Y988" s="320">
        <v>36</v>
      </c>
      <c r="Z988" s="321"/>
      <c r="AA988" s="322"/>
      <c r="AB988" s="322"/>
      <c r="AC988" s="323"/>
    </row>
    <row r="989" spans="1:29" s="17" customFormat="1" x14ac:dyDescent="0.2">
      <c r="A989" s="320">
        <v>4</v>
      </c>
      <c r="B989" s="527"/>
      <c r="C989" s="322"/>
      <c r="D989" s="322"/>
      <c r="E989" s="323"/>
      <c r="M989" s="320">
        <v>15</v>
      </c>
      <c r="N989" s="321"/>
      <c r="O989" s="322"/>
      <c r="P989" s="322"/>
      <c r="Q989" s="323"/>
      <c r="S989" s="320">
        <v>26</v>
      </c>
      <c r="T989" s="321"/>
      <c r="U989" s="322"/>
      <c r="V989" s="322"/>
      <c r="W989" s="323"/>
      <c r="Y989" s="320">
        <v>37</v>
      </c>
      <c r="Z989" s="321"/>
      <c r="AA989" s="322"/>
      <c r="AB989" s="322"/>
      <c r="AC989" s="323"/>
    </row>
    <row r="990" spans="1:29" s="17" customFormat="1" x14ac:dyDescent="0.2">
      <c r="A990" s="320">
        <v>5</v>
      </c>
      <c r="B990" s="527"/>
      <c r="C990" s="322"/>
      <c r="D990" s="322"/>
      <c r="E990" s="323"/>
      <c r="M990" s="320">
        <v>16</v>
      </c>
      <c r="N990" s="321"/>
      <c r="O990" s="322"/>
      <c r="P990" s="322"/>
      <c r="Q990" s="323"/>
      <c r="S990" s="320">
        <v>27</v>
      </c>
      <c r="T990" s="321"/>
      <c r="U990" s="322"/>
      <c r="V990" s="322"/>
      <c r="W990" s="323"/>
      <c r="Y990" s="320">
        <v>38</v>
      </c>
      <c r="Z990" s="321"/>
      <c r="AA990" s="322"/>
      <c r="AB990" s="322"/>
      <c r="AC990" s="323"/>
    </row>
    <row r="991" spans="1:29" s="17" customFormat="1" x14ac:dyDescent="0.2">
      <c r="A991" s="320">
        <v>6</v>
      </c>
      <c r="B991" s="527"/>
      <c r="C991" s="322"/>
      <c r="D991" s="322"/>
      <c r="E991" s="323"/>
      <c r="M991" s="320">
        <v>17</v>
      </c>
      <c r="N991" s="321"/>
      <c r="O991" s="322"/>
      <c r="P991" s="322"/>
      <c r="Q991" s="323"/>
      <c r="S991" s="320">
        <v>28</v>
      </c>
      <c r="T991" s="321"/>
      <c r="U991" s="322"/>
      <c r="V991" s="322"/>
      <c r="W991" s="323"/>
      <c r="Y991" s="320">
        <v>39</v>
      </c>
      <c r="Z991" s="321"/>
      <c r="AA991" s="322"/>
      <c r="AB991" s="322"/>
      <c r="AC991" s="323"/>
    </row>
    <row r="992" spans="1:29" s="17" customFormat="1" x14ac:dyDescent="0.2">
      <c r="A992" s="320">
        <v>7</v>
      </c>
      <c r="B992" s="527"/>
      <c r="C992" s="322"/>
      <c r="D992" s="322"/>
      <c r="E992" s="323"/>
      <c r="M992" s="320">
        <v>18</v>
      </c>
      <c r="N992" s="321"/>
      <c r="O992" s="322"/>
      <c r="P992" s="322"/>
      <c r="Q992" s="323"/>
      <c r="S992" s="320">
        <v>29</v>
      </c>
      <c r="T992" s="321"/>
      <c r="U992" s="322"/>
      <c r="V992" s="322"/>
      <c r="W992" s="323"/>
      <c r="Y992" s="320">
        <v>40</v>
      </c>
      <c r="Z992" s="321"/>
      <c r="AA992" s="322"/>
      <c r="AB992" s="322"/>
      <c r="AC992" s="323"/>
    </row>
    <row r="993" spans="1:29" s="17" customFormat="1" x14ac:dyDescent="0.2">
      <c r="A993" s="320">
        <v>8</v>
      </c>
      <c r="B993" s="527"/>
      <c r="C993" s="322"/>
      <c r="D993" s="322"/>
      <c r="E993" s="323"/>
      <c r="M993" s="320">
        <v>19</v>
      </c>
      <c r="N993" s="321"/>
      <c r="O993" s="322"/>
      <c r="P993" s="322"/>
      <c r="Q993" s="323"/>
      <c r="S993" s="320">
        <v>30</v>
      </c>
      <c r="T993" s="321"/>
      <c r="U993" s="322"/>
      <c r="V993" s="322"/>
      <c r="W993" s="323"/>
      <c r="Y993" s="320">
        <v>41</v>
      </c>
      <c r="Z993" s="321"/>
      <c r="AA993" s="322"/>
      <c r="AB993" s="322"/>
      <c r="AC993" s="323"/>
    </row>
    <row r="994" spans="1:29" s="17" customFormat="1" x14ac:dyDescent="0.2">
      <c r="A994" s="320">
        <v>9</v>
      </c>
      <c r="B994" s="527"/>
      <c r="C994" s="322"/>
      <c r="D994" s="322"/>
      <c r="E994" s="323"/>
      <c r="M994" s="320">
        <v>20</v>
      </c>
      <c r="N994" s="321"/>
      <c r="O994" s="322"/>
      <c r="P994" s="322"/>
      <c r="Q994" s="323"/>
      <c r="S994" s="320">
        <v>31</v>
      </c>
      <c r="T994" s="321"/>
      <c r="U994" s="322"/>
      <c r="V994" s="322"/>
      <c r="W994" s="323"/>
      <c r="Y994" s="320">
        <v>42</v>
      </c>
      <c r="Z994" s="321"/>
      <c r="AA994" s="322"/>
      <c r="AB994" s="322"/>
      <c r="AC994" s="323"/>
    </row>
    <row r="995" spans="1:29" s="17" customFormat="1" x14ac:dyDescent="0.2">
      <c r="A995" s="320">
        <v>10</v>
      </c>
      <c r="B995" s="527"/>
      <c r="C995" s="322"/>
      <c r="D995" s="322"/>
      <c r="E995" s="323"/>
      <c r="M995" s="320">
        <v>21</v>
      </c>
      <c r="N995" s="321"/>
      <c r="O995" s="322"/>
      <c r="P995" s="322"/>
      <c r="Q995" s="323"/>
      <c r="S995" s="320">
        <v>32</v>
      </c>
      <c r="T995" s="321"/>
      <c r="U995" s="322"/>
      <c r="V995" s="322"/>
      <c r="W995" s="323"/>
      <c r="Y995" s="320">
        <v>43</v>
      </c>
      <c r="Z995" s="321"/>
      <c r="AA995" s="322"/>
      <c r="AB995" s="322"/>
      <c r="AC995" s="323"/>
    </row>
    <row r="996" spans="1:29" s="17" customFormat="1" ht="13.5" thickBot="1" x14ac:dyDescent="0.25">
      <c r="A996" s="320">
        <v>11</v>
      </c>
      <c r="B996" s="527"/>
      <c r="C996" s="322"/>
      <c r="D996" s="322"/>
      <c r="E996" s="323"/>
      <c r="M996" s="320">
        <v>22</v>
      </c>
      <c r="N996" s="321"/>
      <c r="O996" s="322"/>
      <c r="P996" s="322"/>
      <c r="Q996" s="323"/>
      <c r="S996" s="320">
        <v>33</v>
      </c>
      <c r="T996" s="321"/>
      <c r="U996" s="322"/>
      <c r="V996" s="322"/>
      <c r="W996" s="323"/>
      <c r="Y996" s="324"/>
      <c r="Z996" s="325" t="s">
        <v>3</v>
      </c>
      <c r="AA996" s="326"/>
      <c r="AB996" s="326"/>
      <c r="AC996" s="327">
        <f>SUM(E986:E996)+SUM(Q986:Q996)+SUM(AC986:AC995)+SUM(W986:W996)</f>
        <v>0</v>
      </c>
    </row>
    <row r="997" spans="1:29" s="17" customFormat="1" x14ac:dyDescent="0.2">
      <c r="B997" s="528"/>
      <c r="C997" s="329"/>
      <c r="D997" s="329"/>
      <c r="E997" s="297"/>
      <c r="N997" s="328"/>
      <c r="O997" s="329"/>
      <c r="P997" s="329"/>
      <c r="Q997" s="297"/>
      <c r="T997" s="328"/>
      <c r="U997" s="329"/>
      <c r="V997" s="329"/>
      <c r="W997" s="297"/>
      <c r="Z997" s="328"/>
      <c r="AA997" s="329"/>
      <c r="AB997" s="329"/>
      <c r="AC997" s="297"/>
    </row>
    <row r="998" spans="1:29" s="17" customFormat="1" x14ac:dyDescent="0.2">
      <c r="B998" s="528"/>
      <c r="C998" s="329"/>
      <c r="D998" s="329"/>
      <c r="E998" s="297"/>
      <c r="N998" s="328"/>
      <c r="O998" s="329"/>
      <c r="P998" s="329"/>
      <c r="Q998" s="297"/>
      <c r="T998" s="328"/>
      <c r="U998" s="329"/>
      <c r="V998" s="329"/>
      <c r="W998" s="297"/>
      <c r="Z998" s="328"/>
      <c r="AA998" s="329"/>
      <c r="AB998" s="329"/>
      <c r="AC998" s="297"/>
    </row>
    <row r="999" spans="1:29" s="17" customFormat="1" x14ac:dyDescent="0.2">
      <c r="B999" s="528"/>
      <c r="C999" s="329"/>
      <c r="D999" s="329"/>
      <c r="E999" s="297"/>
      <c r="N999" s="328"/>
      <c r="O999" s="329"/>
      <c r="P999" s="329"/>
      <c r="Q999" s="297"/>
      <c r="T999" s="328"/>
      <c r="U999" s="329"/>
      <c r="V999" s="329"/>
      <c r="W999" s="297"/>
      <c r="Z999" s="328"/>
      <c r="AA999" s="329"/>
      <c r="AB999" s="329"/>
      <c r="AC999" s="297"/>
    </row>
    <row r="1000" spans="1:29" s="17" customFormat="1" x14ac:dyDescent="0.2">
      <c r="B1000" s="528"/>
      <c r="C1000" s="329"/>
      <c r="D1000" s="329"/>
      <c r="E1000" s="297"/>
      <c r="N1000" s="328"/>
      <c r="O1000" s="329"/>
      <c r="P1000" s="329"/>
      <c r="Q1000" s="297"/>
      <c r="T1000" s="328"/>
      <c r="U1000" s="329"/>
      <c r="V1000" s="329"/>
      <c r="W1000" s="297"/>
      <c r="Z1000" s="328"/>
      <c r="AA1000" s="329"/>
      <c r="AB1000" s="329"/>
      <c r="AC1000" s="297"/>
    </row>
    <row r="1001" spans="1:29" s="17" customFormat="1" x14ac:dyDescent="0.2">
      <c r="B1001" s="528"/>
      <c r="C1001" s="329"/>
      <c r="D1001" s="329"/>
      <c r="E1001" s="297"/>
      <c r="N1001" s="328"/>
      <c r="O1001" s="329"/>
      <c r="P1001" s="329"/>
      <c r="Q1001" s="297"/>
      <c r="T1001" s="328"/>
      <c r="U1001" s="329"/>
      <c r="V1001" s="329"/>
      <c r="W1001" s="297"/>
      <c r="Z1001" s="328"/>
      <c r="AA1001" s="329"/>
      <c r="AB1001" s="329"/>
      <c r="AC1001" s="297"/>
    </row>
    <row r="1002" spans="1:29" s="17" customFormat="1" x14ac:dyDescent="0.2">
      <c r="B1002" s="528"/>
      <c r="C1002" s="329"/>
      <c r="D1002" s="329"/>
      <c r="E1002" s="297"/>
      <c r="N1002" s="328"/>
      <c r="O1002" s="329"/>
      <c r="P1002" s="329"/>
      <c r="Q1002" s="297"/>
      <c r="T1002" s="328"/>
      <c r="U1002" s="329"/>
      <c r="V1002" s="329"/>
      <c r="W1002" s="297"/>
      <c r="Z1002" s="328"/>
      <c r="AA1002" s="329"/>
      <c r="AB1002" s="329"/>
      <c r="AC1002" s="297"/>
    </row>
    <row r="1003" spans="1:29" s="17" customFormat="1" ht="13.5" thickBot="1" x14ac:dyDescent="0.25">
      <c r="B1003" s="528"/>
      <c r="C1003" s="329"/>
      <c r="D1003" s="329"/>
      <c r="E1003" s="297"/>
      <c r="N1003" s="328"/>
      <c r="O1003" s="329"/>
      <c r="P1003" s="329"/>
      <c r="Q1003" s="297"/>
      <c r="T1003" s="328"/>
      <c r="U1003" s="329"/>
      <c r="V1003" s="329"/>
      <c r="W1003" s="297"/>
      <c r="Z1003" s="328"/>
      <c r="AA1003" s="329"/>
      <c r="AB1003" s="329"/>
      <c r="AC1003" s="297"/>
    </row>
    <row r="1004" spans="1:29" s="17" customFormat="1" ht="12.75" customHeight="1" x14ac:dyDescent="0.2">
      <c r="A1004" s="315">
        <v>48</v>
      </c>
      <c r="B1004" s="790" t="str">
        <f>+"מספר אסמכתא "&amp;B50&amp;"         חזרה לטבלה "</f>
        <v xml:space="preserve">מספר אסמכתא 0         חזרה לטבלה </v>
      </c>
      <c r="C1004" s="765" t="s">
        <v>159</v>
      </c>
      <c r="D1004" s="765" t="s">
        <v>34</v>
      </c>
      <c r="E1004" s="317" t="s">
        <v>18</v>
      </c>
      <c r="M1004" s="315">
        <v>48</v>
      </c>
      <c r="N1004" s="790" t="str">
        <f>+"מספר אסמכתא "&amp;B50&amp;"         חזרה לטבלה "</f>
        <v xml:space="preserve">מספר אסמכתא 0         חזרה לטבלה </v>
      </c>
      <c r="O1004" s="765" t="s">
        <v>159</v>
      </c>
      <c r="P1004" s="765" t="s">
        <v>34</v>
      </c>
      <c r="Q1004" s="767" t="s">
        <v>18</v>
      </c>
      <c r="S1004" s="315">
        <v>48</v>
      </c>
      <c r="T1004" s="790" t="str">
        <f>+"מספר אסמכתא "&amp;B50&amp;"         חזרה לטבלה "</f>
        <v xml:space="preserve">מספר אסמכתא 0         חזרה לטבלה </v>
      </c>
      <c r="U1004" s="765" t="s">
        <v>159</v>
      </c>
      <c r="V1004" s="765" t="s">
        <v>34</v>
      </c>
      <c r="W1004" s="767" t="s">
        <v>18</v>
      </c>
      <c r="Y1004" s="315">
        <v>48</v>
      </c>
      <c r="Z1004" s="790" t="str">
        <f>+"מספר אסמכתא "&amp;B50&amp;"         חזרה לטבלה "</f>
        <v xml:space="preserve">מספר אסמכתא 0         חזרה לטבלה </v>
      </c>
      <c r="AA1004" s="765" t="s">
        <v>159</v>
      </c>
      <c r="AB1004" s="765" t="s">
        <v>34</v>
      </c>
      <c r="AC1004" s="767" t="s">
        <v>18</v>
      </c>
    </row>
    <row r="1005" spans="1:29" s="17" customFormat="1" ht="25.5" x14ac:dyDescent="0.2">
      <c r="A1005" s="318" t="s">
        <v>7</v>
      </c>
      <c r="B1005" s="791"/>
      <c r="C1005" s="766"/>
      <c r="D1005" s="766"/>
      <c r="E1005" s="319"/>
      <c r="M1005" s="318" t="s">
        <v>23</v>
      </c>
      <c r="N1005" s="791"/>
      <c r="O1005" s="766"/>
      <c r="P1005" s="766"/>
      <c r="Q1005" s="792"/>
      <c r="S1005" s="318" t="s">
        <v>23</v>
      </c>
      <c r="T1005" s="791"/>
      <c r="U1005" s="766"/>
      <c r="V1005" s="766"/>
      <c r="W1005" s="792"/>
      <c r="Y1005" s="318" t="s">
        <v>23</v>
      </c>
      <c r="Z1005" s="791"/>
      <c r="AA1005" s="766"/>
      <c r="AB1005" s="766"/>
      <c r="AC1005" s="792"/>
    </row>
    <row r="1006" spans="1:29" s="17" customFormat="1" x14ac:dyDescent="0.2">
      <c r="A1006" s="320">
        <v>1</v>
      </c>
      <c r="B1006" s="527"/>
      <c r="C1006" s="322"/>
      <c r="D1006" s="322"/>
      <c r="E1006" s="323"/>
      <c r="M1006" s="320">
        <v>12</v>
      </c>
      <c r="N1006" s="321"/>
      <c r="O1006" s="322"/>
      <c r="P1006" s="322"/>
      <c r="Q1006" s="323"/>
      <c r="S1006" s="320">
        <v>23</v>
      </c>
      <c r="T1006" s="321"/>
      <c r="U1006" s="322"/>
      <c r="V1006" s="322"/>
      <c r="W1006" s="323"/>
      <c r="Y1006" s="320">
        <v>34</v>
      </c>
      <c r="Z1006" s="321"/>
      <c r="AA1006" s="322"/>
      <c r="AB1006" s="322"/>
      <c r="AC1006" s="323"/>
    </row>
    <row r="1007" spans="1:29" s="17" customFormat="1" x14ac:dyDescent="0.2">
      <c r="A1007" s="320">
        <v>2</v>
      </c>
      <c r="B1007" s="527"/>
      <c r="C1007" s="322"/>
      <c r="D1007" s="322"/>
      <c r="E1007" s="323"/>
      <c r="M1007" s="320">
        <v>13</v>
      </c>
      <c r="N1007" s="321"/>
      <c r="O1007" s="322"/>
      <c r="P1007" s="322"/>
      <c r="Q1007" s="323"/>
      <c r="S1007" s="320">
        <v>24</v>
      </c>
      <c r="T1007" s="321"/>
      <c r="U1007" s="322"/>
      <c r="V1007" s="322"/>
      <c r="W1007" s="323"/>
      <c r="Y1007" s="320">
        <v>35</v>
      </c>
      <c r="Z1007" s="321"/>
      <c r="AA1007" s="322"/>
      <c r="AB1007" s="322"/>
      <c r="AC1007" s="323"/>
    </row>
    <row r="1008" spans="1:29" s="17" customFormat="1" x14ac:dyDescent="0.2">
      <c r="A1008" s="320">
        <v>3</v>
      </c>
      <c r="B1008" s="527"/>
      <c r="C1008" s="322"/>
      <c r="D1008" s="322"/>
      <c r="E1008" s="323"/>
      <c r="M1008" s="320">
        <v>14</v>
      </c>
      <c r="N1008" s="321"/>
      <c r="O1008" s="322"/>
      <c r="P1008" s="322"/>
      <c r="Q1008" s="323"/>
      <c r="S1008" s="320">
        <v>25</v>
      </c>
      <c r="T1008" s="321"/>
      <c r="U1008" s="322"/>
      <c r="V1008" s="322"/>
      <c r="W1008" s="323"/>
      <c r="Y1008" s="320">
        <v>36</v>
      </c>
      <c r="Z1008" s="321"/>
      <c r="AA1008" s="322"/>
      <c r="AB1008" s="322"/>
      <c r="AC1008" s="323"/>
    </row>
    <row r="1009" spans="1:29" s="17" customFormat="1" x14ac:dyDescent="0.2">
      <c r="A1009" s="320">
        <v>4</v>
      </c>
      <c r="B1009" s="527"/>
      <c r="C1009" s="322"/>
      <c r="D1009" s="322"/>
      <c r="E1009" s="323"/>
      <c r="M1009" s="320">
        <v>15</v>
      </c>
      <c r="N1009" s="321"/>
      <c r="O1009" s="322"/>
      <c r="P1009" s="322"/>
      <c r="Q1009" s="323"/>
      <c r="S1009" s="320">
        <v>26</v>
      </c>
      <c r="T1009" s="321"/>
      <c r="U1009" s="322"/>
      <c r="V1009" s="322"/>
      <c r="W1009" s="323"/>
      <c r="Y1009" s="320">
        <v>37</v>
      </c>
      <c r="Z1009" s="321"/>
      <c r="AA1009" s="322"/>
      <c r="AB1009" s="322"/>
      <c r="AC1009" s="323"/>
    </row>
    <row r="1010" spans="1:29" s="17" customFormat="1" x14ac:dyDescent="0.2">
      <c r="A1010" s="320">
        <v>5</v>
      </c>
      <c r="B1010" s="527"/>
      <c r="C1010" s="322"/>
      <c r="D1010" s="322"/>
      <c r="E1010" s="323"/>
      <c r="M1010" s="320">
        <v>16</v>
      </c>
      <c r="N1010" s="321"/>
      <c r="O1010" s="322"/>
      <c r="P1010" s="322"/>
      <c r="Q1010" s="323"/>
      <c r="S1010" s="320">
        <v>27</v>
      </c>
      <c r="T1010" s="321"/>
      <c r="U1010" s="322"/>
      <c r="V1010" s="322"/>
      <c r="W1010" s="323"/>
      <c r="Y1010" s="320">
        <v>38</v>
      </c>
      <c r="Z1010" s="321"/>
      <c r="AA1010" s="322"/>
      <c r="AB1010" s="322"/>
      <c r="AC1010" s="323"/>
    </row>
    <row r="1011" spans="1:29" s="17" customFormat="1" x14ac:dyDescent="0.2">
      <c r="A1011" s="320">
        <v>6</v>
      </c>
      <c r="B1011" s="527"/>
      <c r="C1011" s="322"/>
      <c r="D1011" s="322"/>
      <c r="E1011" s="323"/>
      <c r="M1011" s="320">
        <v>17</v>
      </c>
      <c r="N1011" s="321"/>
      <c r="O1011" s="322"/>
      <c r="P1011" s="322"/>
      <c r="Q1011" s="323"/>
      <c r="S1011" s="320">
        <v>28</v>
      </c>
      <c r="T1011" s="321"/>
      <c r="U1011" s="322"/>
      <c r="V1011" s="322"/>
      <c r="W1011" s="323"/>
      <c r="Y1011" s="320">
        <v>39</v>
      </c>
      <c r="Z1011" s="321"/>
      <c r="AA1011" s="322"/>
      <c r="AB1011" s="322"/>
      <c r="AC1011" s="323"/>
    </row>
    <row r="1012" spans="1:29" s="17" customFormat="1" x14ac:dyDescent="0.2">
      <c r="A1012" s="320">
        <v>7</v>
      </c>
      <c r="B1012" s="527"/>
      <c r="C1012" s="322"/>
      <c r="D1012" s="322"/>
      <c r="E1012" s="323"/>
      <c r="M1012" s="320">
        <v>18</v>
      </c>
      <c r="N1012" s="321"/>
      <c r="O1012" s="322"/>
      <c r="P1012" s="322"/>
      <c r="Q1012" s="323"/>
      <c r="S1012" s="320">
        <v>29</v>
      </c>
      <c r="T1012" s="321"/>
      <c r="U1012" s="322"/>
      <c r="V1012" s="322"/>
      <c r="W1012" s="323"/>
      <c r="Y1012" s="320">
        <v>40</v>
      </c>
      <c r="Z1012" s="321"/>
      <c r="AA1012" s="322"/>
      <c r="AB1012" s="322"/>
      <c r="AC1012" s="323"/>
    </row>
    <row r="1013" spans="1:29" s="17" customFormat="1" x14ac:dyDescent="0.2">
      <c r="A1013" s="320">
        <v>8</v>
      </c>
      <c r="B1013" s="527"/>
      <c r="C1013" s="322"/>
      <c r="D1013" s="322"/>
      <c r="E1013" s="323"/>
      <c r="M1013" s="320">
        <v>19</v>
      </c>
      <c r="N1013" s="321"/>
      <c r="O1013" s="322"/>
      <c r="P1013" s="322"/>
      <c r="Q1013" s="323"/>
      <c r="S1013" s="320">
        <v>30</v>
      </c>
      <c r="T1013" s="321"/>
      <c r="U1013" s="322"/>
      <c r="V1013" s="322"/>
      <c r="W1013" s="323"/>
      <c r="Y1013" s="320">
        <v>41</v>
      </c>
      <c r="Z1013" s="321"/>
      <c r="AA1013" s="322"/>
      <c r="AB1013" s="322"/>
      <c r="AC1013" s="323"/>
    </row>
    <row r="1014" spans="1:29" s="17" customFormat="1" x14ac:dyDescent="0.2">
      <c r="A1014" s="320">
        <v>9</v>
      </c>
      <c r="B1014" s="527"/>
      <c r="C1014" s="322"/>
      <c r="D1014" s="322"/>
      <c r="E1014" s="323"/>
      <c r="M1014" s="320">
        <v>20</v>
      </c>
      <c r="N1014" s="321"/>
      <c r="O1014" s="322"/>
      <c r="P1014" s="322"/>
      <c r="Q1014" s="323"/>
      <c r="S1014" s="320">
        <v>31</v>
      </c>
      <c r="T1014" s="321"/>
      <c r="U1014" s="322"/>
      <c r="V1014" s="322"/>
      <c r="W1014" s="323"/>
      <c r="Y1014" s="320">
        <v>42</v>
      </c>
      <c r="Z1014" s="321"/>
      <c r="AA1014" s="322"/>
      <c r="AB1014" s="322"/>
      <c r="AC1014" s="323"/>
    </row>
    <row r="1015" spans="1:29" s="17" customFormat="1" x14ac:dyDescent="0.2">
      <c r="A1015" s="320">
        <v>10</v>
      </c>
      <c r="B1015" s="527"/>
      <c r="C1015" s="322"/>
      <c r="D1015" s="322"/>
      <c r="E1015" s="323"/>
      <c r="M1015" s="320">
        <v>21</v>
      </c>
      <c r="N1015" s="321"/>
      <c r="O1015" s="322"/>
      <c r="P1015" s="322"/>
      <c r="Q1015" s="323"/>
      <c r="S1015" s="320">
        <v>32</v>
      </c>
      <c r="T1015" s="321"/>
      <c r="U1015" s="322"/>
      <c r="V1015" s="322"/>
      <c r="W1015" s="323"/>
      <c r="Y1015" s="320">
        <v>43</v>
      </c>
      <c r="Z1015" s="321"/>
      <c r="AA1015" s="322"/>
      <c r="AB1015" s="322"/>
      <c r="AC1015" s="323"/>
    </row>
    <row r="1016" spans="1:29" s="17" customFormat="1" ht="13.5" thickBot="1" x14ac:dyDescent="0.25">
      <c r="A1016" s="320">
        <v>11</v>
      </c>
      <c r="B1016" s="527"/>
      <c r="C1016" s="322"/>
      <c r="D1016" s="322"/>
      <c r="E1016" s="323"/>
      <c r="M1016" s="320">
        <v>22</v>
      </c>
      <c r="N1016" s="321"/>
      <c r="O1016" s="322"/>
      <c r="P1016" s="322"/>
      <c r="Q1016" s="323"/>
      <c r="S1016" s="320">
        <v>33</v>
      </c>
      <c r="T1016" s="321"/>
      <c r="U1016" s="322"/>
      <c r="V1016" s="322"/>
      <c r="W1016" s="323"/>
      <c r="Y1016" s="324"/>
      <c r="Z1016" s="325" t="s">
        <v>3</v>
      </c>
      <c r="AA1016" s="326"/>
      <c r="AB1016" s="326"/>
      <c r="AC1016" s="327">
        <f>SUM(E1006:E1016)+SUM(Q1006:Q1016)+SUM(AC1006:AC1015)+SUM(W1006:W1016)</f>
        <v>0</v>
      </c>
    </row>
    <row r="1017" spans="1:29" s="17" customFormat="1" x14ac:dyDescent="0.2">
      <c r="B1017" s="528"/>
      <c r="C1017" s="329"/>
      <c r="D1017" s="329"/>
      <c r="E1017" s="297"/>
      <c r="N1017" s="328"/>
      <c r="O1017" s="329"/>
      <c r="P1017" s="329"/>
      <c r="Q1017" s="297"/>
      <c r="T1017" s="328"/>
      <c r="U1017" s="329"/>
      <c r="V1017" s="329"/>
      <c r="W1017" s="297"/>
      <c r="Z1017" s="328"/>
      <c r="AA1017" s="329"/>
      <c r="AB1017" s="329"/>
      <c r="AC1017" s="297"/>
    </row>
    <row r="1018" spans="1:29" s="17" customFormat="1" x14ac:dyDescent="0.2">
      <c r="B1018" s="528"/>
      <c r="C1018" s="329"/>
      <c r="D1018" s="329"/>
      <c r="E1018" s="297"/>
      <c r="N1018" s="328"/>
      <c r="O1018" s="329"/>
      <c r="P1018" s="329"/>
      <c r="Q1018" s="297"/>
      <c r="T1018" s="328"/>
      <c r="U1018" s="329"/>
      <c r="V1018" s="329"/>
      <c r="W1018" s="297"/>
      <c r="Z1018" s="328"/>
      <c r="AA1018" s="329"/>
      <c r="AB1018" s="329"/>
      <c r="AC1018" s="297"/>
    </row>
    <row r="1019" spans="1:29" s="17" customFormat="1" x14ac:dyDescent="0.2">
      <c r="B1019" s="528"/>
      <c r="C1019" s="329"/>
      <c r="D1019" s="329"/>
      <c r="E1019" s="297"/>
      <c r="N1019" s="328"/>
      <c r="O1019" s="329"/>
      <c r="P1019" s="329"/>
      <c r="Q1019" s="297"/>
      <c r="T1019" s="328"/>
      <c r="U1019" s="329"/>
      <c r="V1019" s="329"/>
      <c r="W1019" s="297"/>
      <c r="Z1019" s="328"/>
      <c r="AA1019" s="329"/>
      <c r="AB1019" s="329"/>
      <c r="AC1019" s="297"/>
    </row>
    <row r="1020" spans="1:29" s="17" customFormat="1" x14ac:dyDescent="0.2">
      <c r="B1020" s="528"/>
      <c r="C1020" s="329"/>
      <c r="D1020" s="329"/>
      <c r="E1020" s="297"/>
      <c r="N1020" s="328"/>
      <c r="O1020" s="329"/>
      <c r="P1020" s="329"/>
      <c r="Q1020" s="297"/>
      <c r="T1020" s="328"/>
      <c r="U1020" s="329"/>
      <c r="V1020" s="329"/>
      <c r="W1020" s="297"/>
      <c r="Z1020" s="328"/>
      <c r="AA1020" s="329"/>
      <c r="AB1020" s="329"/>
      <c r="AC1020" s="297"/>
    </row>
    <row r="1021" spans="1:29" s="17" customFormat="1" x14ac:dyDescent="0.2">
      <c r="B1021" s="528"/>
      <c r="C1021" s="329"/>
      <c r="D1021" s="329"/>
      <c r="E1021" s="297"/>
      <c r="N1021" s="328"/>
      <c r="O1021" s="329"/>
      <c r="P1021" s="329"/>
      <c r="Q1021" s="297"/>
      <c r="T1021" s="328"/>
      <c r="U1021" s="329"/>
      <c r="V1021" s="329"/>
      <c r="W1021" s="297"/>
      <c r="Z1021" s="328"/>
      <c r="AA1021" s="329"/>
      <c r="AB1021" s="329"/>
      <c r="AC1021" s="297"/>
    </row>
    <row r="1022" spans="1:29" s="17" customFormat="1" x14ac:dyDescent="0.2">
      <c r="B1022" s="528"/>
      <c r="C1022" s="329"/>
      <c r="D1022" s="329"/>
      <c r="E1022" s="297"/>
      <c r="N1022" s="328"/>
      <c r="O1022" s="329"/>
      <c r="P1022" s="329"/>
      <c r="Q1022" s="297"/>
      <c r="T1022" s="328"/>
      <c r="U1022" s="329"/>
      <c r="V1022" s="329"/>
      <c r="W1022" s="297"/>
      <c r="Z1022" s="328"/>
      <c r="AA1022" s="329"/>
      <c r="AB1022" s="329"/>
      <c r="AC1022" s="297"/>
    </row>
    <row r="1023" spans="1:29" s="17" customFormat="1" ht="13.5" thickBot="1" x14ac:dyDescent="0.25">
      <c r="B1023" s="528"/>
      <c r="C1023" s="329"/>
      <c r="D1023" s="329"/>
      <c r="E1023" s="297"/>
      <c r="N1023" s="328"/>
      <c r="O1023" s="329"/>
      <c r="P1023" s="329"/>
      <c r="Q1023" s="297"/>
      <c r="T1023" s="328"/>
      <c r="U1023" s="329"/>
      <c r="V1023" s="329"/>
      <c r="W1023" s="297"/>
      <c r="Z1023" s="328"/>
      <c r="AA1023" s="329"/>
      <c r="AB1023" s="329"/>
      <c r="AC1023" s="297"/>
    </row>
    <row r="1024" spans="1:29" s="17" customFormat="1" ht="12.75" customHeight="1" x14ac:dyDescent="0.2">
      <c r="A1024" s="315">
        <v>49</v>
      </c>
      <c r="B1024" s="790" t="str">
        <f>+"מספר אסמכתא "&amp;B51&amp;"         חזרה לטבלה "</f>
        <v xml:space="preserve">מספר אסמכתא 0         חזרה לטבלה </v>
      </c>
      <c r="C1024" s="765" t="s">
        <v>159</v>
      </c>
      <c r="D1024" s="765" t="s">
        <v>34</v>
      </c>
      <c r="E1024" s="317" t="s">
        <v>18</v>
      </c>
      <c r="M1024" s="315">
        <v>49</v>
      </c>
      <c r="N1024" s="790" t="str">
        <f>+"מספר אסמכתא "&amp;B51&amp;"         חזרה לטבלה "</f>
        <v xml:space="preserve">מספר אסמכתא 0         חזרה לטבלה </v>
      </c>
      <c r="O1024" s="765" t="s">
        <v>159</v>
      </c>
      <c r="P1024" s="765" t="s">
        <v>34</v>
      </c>
      <c r="Q1024" s="767" t="s">
        <v>18</v>
      </c>
      <c r="S1024" s="315">
        <v>49</v>
      </c>
      <c r="T1024" s="790" t="str">
        <f>+"מספר אסמכתא "&amp;B51&amp;"         חזרה לטבלה "</f>
        <v xml:space="preserve">מספר אסמכתא 0         חזרה לטבלה </v>
      </c>
      <c r="U1024" s="765" t="s">
        <v>159</v>
      </c>
      <c r="V1024" s="765" t="s">
        <v>34</v>
      </c>
      <c r="W1024" s="767" t="s">
        <v>18</v>
      </c>
      <c r="Y1024" s="315">
        <v>49</v>
      </c>
      <c r="Z1024" s="790" t="str">
        <f>+"מספר אסמכתא "&amp;B51&amp;"         חזרה לטבלה "</f>
        <v xml:space="preserve">מספר אסמכתא 0         חזרה לטבלה </v>
      </c>
      <c r="AA1024" s="765" t="s">
        <v>159</v>
      </c>
      <c r="AB1024" s="765" t="s">
        <v>34</v>
      </c>
      <c r="AC1024" s="767" t="s">
        <v>18</v>
      </c>
    </row>
    <row r="1025" spans="1:29" s="17" customFormat="1" ht="41.25" customHeight="1" x14ac:dyDescent="0.2">
      <c r="A1025" s="318" t="s">
        <v>7</v>
      </c>
      <c r="B1025" s="791"/>
      <c r="C1025" s="766"/>
      <c r="D1025" s="766"/>
      <c r="E1025" s="319"/>
      <c r="M1025" s="318" t="s">
        <v>23</v>
      </c>
      <c r="N1025" s="791"/>
      <c r="O1025" s="766"/>
      <c r="P1025" s="766"/>
      <c r="Q1025" s="792"/>
      <c r="S1025" s="318" t="s">
        <v>23</v>
      </c>
      <c r="T1025" s="791"/>
      <c r="U1025" s="766"/>
      <c r="V1025" s="766"/>
      <c r="W1025" s="792"/>
      <c r="Y1025" s="318" t="s">
        <v>23</v>
      </c>
      <c r="Z1025" s="791"/>
      <c r="AA1025" s="766"/>
      <c r="AB1025" s="766"/>
      <c r="AC1025" s="792"/>
    </row>
    <row r="1026" spans="1:29" s="17" customFormat="1" x14ac:dyDescent="0.2">
      <c r="A1026" s="320">
        <v>1</v>
      </c>
      <c r="B1026" s="527"/>
      <c r="C1026" s="322"/>
      <c r="D1026" s="322"/>
      <c r="E1026" s="323"/>
      <c r="M1026" s="320">
        <v>12</v>
      </c>
      <c r="N1026" s="321"/>
      <c r="O1026" s="322"/>
      <c r="P1026" s="322"/>
      <c r="Q1026" s="323"/>
      <c r="S1026" s="320">
        <v>23</v>
      </c>
      <c r="T1026" s="321"/>
      <c r="U1026" s="322"/>
      <c r="V1026" s="322"/>
      <c r="W1026" s="323"/>
      <c r="Y1026" s="320">
        <v>34</v>
      </c>
      <c r="Z1026" s="321"/>
      <c r="AA1026" s="322"/>
      <c r="AB1026" s="322"/>
      <c r="AC1026" s="323"/>
    </row>
    <row r="1027" spans="1:29" s="17" customFormat="1" x14ac:dyDescent="0.2">
      <c r="A1027" s="320">
        <v>2</v>
      </c>
      <c r="B1027" s="527"/>
      <c r="C1027" s="322"/>
      <c r="D1027" s="322"/>
      <c r="E1027" s="323"/>
      <c r="M1027" s="320">
        <v>13</v>
      </c>
      <c r="N1027" s="321"/>
      <c r="O1027" s="322"/>
      <c r="P1027" s="322"/>
      <c r="Q1027" s="323"/>
      <c r="S1027" s="320">
        <v>24</v>
      </c>
      <c r="T1027" s="321"/>
      <c r="U1027" s="322"/>
      <c r="V1027" s="322"/>
      <c r="W1027" s="323"/>
      <c r="Y1027" s="320">
        <v>35</v>
      </c>
      <c r="Z1027" s="321"/>
      <c r="AA1027" s="322"/>
      <c r="AB1027" s="322"/>
      <c r="AC1027" s="323"/>
    </row>
    <row r="1028" spans="1:29" s="17" customFormat="1" x14ac:dyDescent="0.2">
      <c r="A1028" s="320">
        <v>3</v>
      </c>
      <c r="B1028" s="527"/>
      <c r="C1028" s="322"/>
      <c r="D1028" s="322"/>
      <c r="E1028" s="323"/>
      <c r="M1028" s="320">
        <v>14</v>
      </c>
      <c r="N1028" s="321"/>
      <c r="O1028" s="322"/>
      <c r="P1028" s="322"/>
      <c r="Q1028" s="323"/>
      <c r="S1028" s="320">
        <v>25</v>
      </c>
      <c r="T1028" s="321"/>
      <c r="U1028" s="322"/>
      <c r="V1028" s="322"/>
      <c r="W1028" s="323"/>
      <c r="Y1028" s="320">
        <v>36</v>
      </c>
      <c r="Z1028" s="321"/>
      <c r="AA1028" s="322"/>
      <c r="AB1028" s="322"/>
      <c r="AC1028" s="323"/>
    </row>
    <row r="1029" spans="1:29" s="17" customFormat="1" x14ac:dyDescent="0.2">
      <c r="A1029" s="320">
        <v>4</v>
      </c>
      <c r="B1029" s="527"/>
      <c r="C1029" s="322"/>
      <c r="D1029" s="322"/>
      <c r="E1029" s="323"/>
      <c r="M1029" s="320">
        <v>15</v>
      </c>
      <c r="N1029" s="321"/>
      <c r="O1029" s="322"/>
      <c r="P1029" s="322"/>
      <c r="Q1029" s="323"/>
      <c r="S1029" s="320">
        <v>26</v>
      </c>
      <c r="T1029" s="321"/>
      <c r="U1029" s="322"/>
      <c r="V1029" s="322"/>
      <c r="W1029" s="323"/>
      <c r="Y1029" s="320">
        <v>37</v>
      </c>
      <c r="Z1029" s="321"/>
      <c r="AA1029" s="322"/>
      <c r="AB1029" s="322"/>
      <c r="AC1029" s="323"/>
    </row>
    <row r="1030" spans="1:29" s="17" customFormat="1" x14ac:dyDescent="0.2">
      <c r="A1030" s="320">
        <v>5</v>
      </c>
      <c r="B1030" s="527"/>
      <c r="C1030" s="322"/>
      <c r="D1030" s="322"/>
      <c r="E1030" s="323"/>
      <c r="M1030" s="320">
        <v>16</v>
      </c>
      <c r="N1030" s="321"/>
      <c r="O1030" s="322"/>
      <c r="P1030" s="322"/>
      <c r="Q1030" s="323"/>
      <c r="S1030" s="320">
        <v>27</v>
      </c>
      <c r="T1030" s="321"/>
      <c r="U1030" s="322"/>
      <c r="V1030" s="322"/>
      <c r="W1030" s="323"/>
      <c r="Y1030" s="320">
        <v>38</v>
      </c>
      <c r="Z1030" s="321"/>
      <c r="AA1030" s="322"/>
      <c r="AB1030" s="322"/>
      <c r="AC1030" s="323"/>
    </row>
    <row r="1031" spans="1:29" s="17" customFormat="1" x14ac:dyDescent="0.2">
      <c r="A1031" s="320">
        <v>6</v>
      </c>
      <c r="B1031" s="527"/>
      <c r="C1031" s="322"/>
      <c r="D1031" s="322"/>
      <c r="E1031" s="323"/>
      <c r="M1031" s="320">
        <v>17</v>
      </c>
      <c r="N1031" s="321"/>
      <c r="O1031" s="322"/>
      <c r="P1031" s="322"/>
      <c r="Q1031" s="323"/>
      <c r="S1031" s="320">
        <v>28</v>
      </c>
      <c r="T1031" s="321"/>
      <c r="U1031" s="322"/>
      <c r="V1031" s="322"/>
      <c r="W1031" s="323"/>
      <c r="Y1031" s="320">
        <v>39</v>
      </c>
      <c r="Z1031" s="321"/>
      <c r="AA1031" s="322"/>
      <c r="AB1031" s="322"/>
      <c r="AC1031" s="323"/>
    </row>
    <row r="1032" spans="1:29" s="17" customFormat="1" x14ac:dyDescent="0.2">
      <c r="A1032" s="320">
        <v>7</v>
      </c>
      <c r="B1032" s="527"/>
      <c r="C1032" s="322"/>
      <c r="D1032" s="322"/>
      <c r="E1032" s="323"/>
      <c r="M1032" s="320">
        <v>18</v>
      </c>
      <c r="N1032" s="321"/>
      <c r="O1032" s="322"/>
      <c r="P1032" s="322"/>
      <c r="Q1032" s="323"/>
      <c r="S1032" s="320">
        <v>29</v>
      </c>
      <c r="T1032" s="321"/>
      <c r="U1032" s="322"/>
      <c r="V1032" s="322"/>
      <c r="W1032" s="323"/>
      <c r="Y1032" s="320">
        <v>40</v>
      </c>
      <c r="Z1032" s="321"/>
      <c r="AA1032" s="322"/>
      <c r="AB1032" s="322"/>
      <c r="AC1032" s="323"/>
    </row>
    <row r="1033" spans="1:29" s="17" customFormat="1" x14ac:dyDescent="0.2">
      <c r="A1033" s="320">
        <v>8</v>
      </c>
      <c r="B1033" s="527"/>
      <c r="C1033" s="322"/>
      <c r="D1033" s="322"/>
      <c r="E1033" s="323"/>
      <c r="M1033" s="320">
        <v>19</v>
      </c>
      <c r="N1033" s="321"/>
      <c r="O1033" s="322"/>
      <c r="P1033" s="322"/>
      <c r="Q1033" s="323"/>
      <c r="S1033" s="320">
        <v>30</v>
      </c>
      <c r="T1033" s="321"/>
      <c r="U1033" s="322"/>
      <c r="V1033" s="322"/>
      <c r="W1033" s="323"/>
      <c r="Y1033" s="320">
        <v>41</v>
      </c>
      <c r="Z1033" s="321"/>
      <c r="AA1033" s="322"/>
      <c r="AB1033" s="322"/>
      <c r="AC1033" s="323"/>
    </row>
    <row r="1034" spans="1:29" s="17" customFormat="1" x14ac:dyDescent="0.2">
      <c r="A1034" s="320">
        <v>9</v>
      </c>
      <c r="B1034" s="527"/>
      <c r="C1034" s="322"/>
      <c r="D1034" s="322"/>
      <c r="E1034" s="323"/>
      <c r="M1034" s="320">
        <v>20</v>
      </c>
      <c r="N1034" s="321"/>
      <c r="O1034" s="322"/>
      <c r="P1034" s="322"/>
      <c r="Q1034" s="323"/>
      <c r="S1034" s="320">
        <v>31</v>
      </c>
      <c r="T1034" s="321"/>
      <c r="U1034" s="322"/>
      <c r="V1034" s="322"/>
      <c r="W1034" s="323"/>
      <c r="Y1034" s="320">
        <v>42</v>
      </c>
      <c r="Z1034" s="321"/>
      <c r="AA1034" s="322"/>
      <c r="AB1034" s="322"/>
      <c r="AC1034" s="323"/>
    </row>
    <row r="1035" spans="1:29" s="17" customFormat="1" x14ac:dyDescent="0.2">
      <c r="A1035" s="320">
        <v>10</v>
      </c>
      <c r="B1035" s="527"/>
      <c r="C1035" s="322"/>
      <c r="D1035" s="322"/>
      <c r="E1035" s="323"/>
      <c r="M1035" s="320">
        <v>21</v>
      </c>
      <c r="N1035" s="321"/>
      <c r="O1035" s="322"/>
      <c r="P1035" s="322"/>
      <c r="Q1035" s="323"/>
      <c r="S1035" s="320">
        <v>32</v>
      </c>
      <c r="T1035" s="321"/>
      <c r="U1035" s="322"/>
      <c r="V1035" s="322"/>
      <c r="W1035" s="323"/>
      <c r="Y1035" s="320">
        <v>43</v>
      </c>
      <c r="Z1035" s="321"/>
      <c r="AA1035" s="322"/>
      <c r="AB1035" s="322"/>
      <c r="AC1035" s="323"/>
    </row>
    <row r="1036" spans="1:29" s="17" customFormat="1" ht="13.5" thickBot="1" x14ac:dyDescent="0.25">
      <c r="A1036" s="320">
        <v>11</v>
      </c>
      <c r="B1036" s="527"/>
      <c r="C1036" s="322"/>
      <c r="D1036" s="322"/>
      <c r="E1036" s="323"/>
      <c r="M1036" s="320">
        <v>22</v>
      </c>
      <c r="N1036" s="321"/>
      <c r="O1036" s="322"/>
      <c r="P1036" s="322"/>
      <c r="Q1036" s="323"/>
      <c r="S1036" s="320">
        <v>33</v>
      </c>
      <c r="T1036" s="321"/>
      <c r="U1036" s="322"/>
      <c r="V1036" s="322"/>
      <c r="W1036" s="323"/>
      <c r="Y1036" s="324"/>
      <c r="Z1036" s="325" t="s">
        <v>3</v>
      </c>
      <c r="AA1036" s="326"/>
      <c r="AB1036" s="326"/>
      <c r="AC1036" s="327">
        <f>SUM(E1026:E1036)+SUM(Q1026:Q1036)+SUM(AC1026:AC1035)+SUM(W1026:W1036)</f>
        <v>0</v>
      </c>
    </row>
    <row r="1037" spans="1:29" s="17" customFormat="1" x14ac:dyDescent="0.2">
      <c r="B1037" s="528"/>
      <c r="C1037" s="329"/>
      <c r="D1037" s="329"/>
      <c r="E1037" s="297"/>
      <c r="N1037" s="328"/>
      <c r="O1037" s="329"/>
      <c r="P1037" s="329"/>
      <c r="Q1037" s="297"/>
      <c r="T1037" s="328"/>
      <c r="U1037" s="329"/>
      <c r="V1037" s="329"/>
      <c r="W1037" s="297"/>
      <c r="Z1037" s="328"/>
      <c r="AA1037" s="329"/>
      <c r="AB1037" s="329"/>
      <c r="AC1037" s="297"/>
    </row>
    <row r="1038" spans="1:29" s="17" customFormat="1" x14ac:dyDescent="0.2">
      <c r="B1038" s="528"/>
      <c r="C1038" s="329"/>
      <c r="D1038" s="329"/>
      <c r="E1038" s="297"/>
      <c r="N1038" s="328"/>
      <c r="O1038" s="329"/>
      <c r="P1038" s="329"/>
      <c r="Q1038" s="297"/>
      <c r="T1038" s="328"/>
      <c r="U1038" s="329"/>
      <c r="V1038" s="329"/>
      <c r="W1038" s="297"/>
      <c r="Z1038" s="328"/>
      <c r="AA1038" s="329"/>
      <c r="AB1038" s="329"/>
      <c r="AC1038" s="297"/>
    </row>
    <row r="1039" spans="1:29" s="17" customFormat="1" x14ac:dyDescent="0.2">
      <c r="B1039" s="528"/>
      <c r="C1039" s="329"/>
      <c r="D1039" s="329"/>
      <c r="E1039" s="297"/>
      <c r="N1039" s="328"/>
      <c r="O1039" s="329"/>
      <c r="P1039" s="329"/>
      <c r="Q1039" s="297"/>
      <c r="T1039" s="328"/>
      <c r="U1039" s="329"/>
      <c r="V1039" s="329"/>
      <c r="W1039" s="297"/>
      <c r="Z1039" s="328"/>
      <c r="AA1039" s="329"/>
      <c r="AB1039" s="329"/>
      <c r="AC1039" s="297"/>
    </row>
    <row r="1040" spans="1:29" s="17" customFormat="1" x14ac:dyDescent="0.2">
      <c r="B1040" s="528"/>
      <c r="C1040" s="329"/>
      <c r="D1040" s="329"/>
      <c r="E1040" s="297"/>
      <c r="N1040" s="328"/>
      <c r="O1040" s="329"/>
      <c r="P1040" s="329"/>
      <c r="Q1040" s="297"/>
      <c r="T1040" s="328"/>
      <c r="U1040" s="329"/>
      <c r="V1040" s="329"/>
      <c r="W1040" s="297"/>
      <c r="Z1040" s="328"/>
      <c r="AA1040" s="329"/>
      <c r="AB1040" s="329"/>
      <c r="AC1040" s="297"/>
    </row>
    <row r="1041" spans="1:29" s="17" customFormat="1" x14ac:dyDescent="0.2">
      <c r="B1041" s="528"/>
      <c r="C1041" s="329"/>
      <c r="D1041" s="329"/>
      <c r="E1041" s="297"/>
      <c r="N1041" s="328"/>
      <c r="O1041" s="329"/>
      <c r="P1041" s="329"/>
      <c r="Q1041" s="297"/>
      <c r="T1041" s="328"/>
      <c r="U1041" s="329"/>
      <c r="V1041" s="329"/>
      <c r="W1041" s="297"/>
      <c r="Z1041" s="328"/>
      <c r="AA1041" s="329"/>
      <c r="AB1041" s="329"/>
      <c r="AC1041" s="297"/>
    </row>
    <row r="1042" spans="1:29" s="17" customFormat="1" x14ac:dyDescent="0.2">
      <c r="B1042" s="528"/>
      <c r="C1042" s="329"/>
      <c r="D1042" s="329"/>
      <c r="E1042" s="297"/>
      <c r="N1042" s="328"/>
      <c r="O1042" s="329"/>
      <c r="P1042" s="329"/>
      <c r="Q1042" s="297"/>
      <c r="T1042" s="328"/>
      <c r="U1042" s="329"/>
      <c r="V1042" s="329"/>
      <c r="W1042" s="297"/>
      <c r="Z1042" s="328"/>
      <c r="AA1042" s="329"/>
      <c r="AB1042" s="329"/>
      <c r="AC1042" s="297"/>
    </row>
    <row r="1043" spans="1:29" s="17" customFormat="1" ht="13.5" thickBot="1" x14ac:dyDescent="0.25">
      <c r="B1043" s="528"/>
      <c r="C1043" s="329"/>
      <c r="D1043" s="329"/>
      <c r="E1043" s="297"/>
      <c r="N1043" s="328"/>
      <c r="O1043" s="329"/>
      <c r="P1043" s="329"/>
      <c r="Q1043" s="297"/>
      <c r="T1043" s="328"/>
      <c r="U1043" s="329"/>
      <c r="V1043" s="329"/>
      <c r="W1043" s="297"/>
      <c r="Z1043" s="328"/>
      <c r="AA1043" s="329"/>
      <c r="AB1043" s="329"/>
      <c r="AC1043" s="297"/>
    </row>
    <row r="1044" spans="1:29" s="17" customFormat="1" ht="12.75" customHeight="1" x14ac:dyDescent="0.2">
      <c r="A1044" s="315">
        <v>50</v>
      </c>
      <c r="B1044" s="790" t="str">
        <f>+"מספר אסמכתא "&amp;B52&amp;"         חזרה לטבלה "</f>
        <v xml:space="preserve">מספר אסמכתא 0         חזרה לטבלה </v>
      </c>
      <c r="C1044" s="765" t="s">
        <v>159</v>
      </c>
      <c r="D1044" s="765" t="s">
        <v>34</v>
      </c>
      <c r="E1044" s="317" t="s">
        <v>18</v>
      </c>
      <c r="M1044" s="315">
        <v>50</v>
      </c>
      <c r="N1044" s="790" t="str">
        <f>+"מספר אסמכתא "&amp;B52&amp;"         חזרה לטבלה "</f>
        <v xml:space="preserve">מספר אסמכתא 0         חזרה לטבלה </v>
      </c>
      <c r="O1044" s="765" t="s">
        <v>159</v>
      </c>
      <c r="P1044" s="765" t="s">
        <v>34</v>
      </c>
      <c r="Q1044" s="767" t="s">
        <v>18</v>
      </c>
      <c r="S1044" s="315">
        <v>50</v>
      </c>
      <c r="T1044" s="790" t="str">
        <f>+"מספר אסמכתא "&amp;Q52&amp;"         חזרה לטבלה "</f>
        <v xml:space="preserve">מספר אסמכתא          חזרה לטבלה </v>
      </c>
      <c r="U1044" s="765" t="s">
        <v>159</v>
      </c>
      <c r="V1044" s="765" t="s">
        <v>34</v>
      </c>
      <c r="W1044" s="767" t="s">
        <v>18</v>
      </c>
      <c r="Y1044" s="315">
        <v>50</v>
      </c>
      <c r="Z1044" s="790" t="str">
        <f>+"מספר אסמכתא "&amp;V52&amp;"         חזרה לטבלה "</f>
        <v xml:space="preserve">מספר אסמכתא          חזרה לטבלה </v>
      </c>
      <c r="AA1044" s="765" t="s">
        <v>159</v>
      </c>
      <c r="AB1044" s="765" t="s">
        <v>34</v>
      </c>
      <c r="AC1044" s="767" t="s">
        <v>18</v>
      </c>
    </row>
    <row r="1045" spans="1:29" s="17" customFormat="1" ht="25.5" x14ac:dyDescent="0.2">
      <c r="A1045" s="318" t="s">
        <v>7</v>
      </c>
      <c r="B1045" s="791"/>
      <c r="C1045" s="766"/>
      <c r="D1045" s="766"/>
      <c r="E1045" s="319"/>
      <c r="M1045" s="318" t="s">
        <v>23</v>
      </c>
      <c r="N1045" s="791"/>
      <c r="O1045" s="766"/>
      <c r="P1045" s="766"/>
      <c r="Q1045" s="792"/>
      <c r="S1045" s="318" t="s">
        <v>23</v>
      </c>
      <c r="T1045" s="791"/>
      <c r="U1045" s="766"/>
      <c r="V1045" s="766"/>
      <c r="W1045" s="792"/>
      <c r="Y1045" s="318" t="s">
        <v>23</v>
      </c>
      <c r="Z1045" s="791"/>
      <c r="AA1045" s="766"/>
      <c r="AB1045" s="766"/>
      <c r="AC1045" s="792"/>
    </row>
    <row r="1046" spans="1:29" s="17" customFormat="1" x14ac:dyDescent="0.2">
      <c r="A1046" s="320">
        <v>1</v>
      </c>
      <c r="B1046" s="527"/>
      <c r="C1046" s="322"/>
      <c r="D1046" s="322"/>
      <c r="E1046" s="323"/>
      <c r="M1046" s="320">
        <v>12</v>
      </c>
      <c r="N1046" s="321"/>
      <c r="O1046" s="322"/>
      <c r="P1046" s="322"/>
      <c r="Q1046" s="323"/>
      <c r="S1046" s="320">
        <v>23</v>
      </c>
      <c r="T1046" s="321"/>
      <c r="U1046" s="322"/>
      <c r="V1046" s="322"/>
      <c r="W1046" s="323"/>
      <c r="Y1046" s="320">
        <v>34</v>
      </c>
      <c r="Z1046" s="321"/>
      <c r="AA1046" s="322"/>
      <c r="AB1046" s="322"/>
      <c r="AC1046" s="323"/>
    </row>
    <row r="1047" spans="1:29" s="17" customFormat="1" x14ac:dyDescent="0.2">
      <c r="A1047" s="320">
        <v>2</v>
      </c>
      <c r="B1047" s="527"/>
      <c r="C1047" s="322"/>
      <c r="D1047" s="322"/>
      <c r="E1047" s="323"/>
      <c r="M1047" s="320">
        <v>13</v>
      </c>
      <c r="N1047" s="321"/>
      <c r="O1047" s="322"/>
      <c r="P1047" s="322"/>
      <c r="Q1047" s="323"/>
      <c r="S1047" s="320">
        <v>24</v>
      </c>
      <c r="T1047" s="321"/>
      <c r="U1047" s="322"/>
      <c r="V1047" s="322"/>
      <c r="W1047" s="323"/>
      <c r="Y1047" s="320">
        <v>35</v>
      </c>
      <c r="Z1047" s="321"/>
      <c r="AA1047" s="322"/>
      <c r="AB1047" s="322"/>
      <c r="AC1047" s="323"/>
    </row>
    <row r="1048" spans="1:29" s="17" customFormat="1" x14ac:dyDescent="0.2">
      <c r="A1048" s="320">
        <v>3</v>
      </c>
      <c r="B1048" s="527"/>
      <c r="C1048" s="322"/>
      <c r="D1048" s="322"/>
      <c r="E1048" s="323"/>
      <c r="M1048" s="320">
        <v>14</v>
      </c>
      <c r="N1048" s="321"/>
      <c r="O1048" s="322"/>
      <c r="P1048" s="322"/>
      <c r="Q1048" s="323"/>
      <c r="S1048" s="320">
        <v>25</v>
      </c>
      <c r="T1048" s="321"/>
      <c r="U1048" s="322"/>
      <c r="V1048" s="322"/>
      <c r="W1048" s="323"/>
      <c r="Y1048" s="320">
        <v>36</v>
      </c>
      <c r="Z1048" s="321"/>
      <c r="AA1048" s="322"/>
      <c r="AB1048" s="322"/>
      <c r="AC1048" s="323"/>
    </row>
    <row r="1049" spans="1:29" s="17" customFormat="1" x14ac:dyDescent="0.2">
      <c r="A1049" s="320">
        <v>4</v>
      </c>
      <c r="B1049" s="527"/>
      <c r="C1049" s="322"/>
      <c r="D1049" s="322"/>
      <c r="E1049" s="323"/>
      <c r="M1049" s="320">
        <v>15</v>
      </c>
      <c r="N1049" s="321"/>
      <c r="O1049" s="322"/>
      <c r="P1049" s="322"/>
      <c r="Q1049" s="323"/>
      <c r="S1049" s="320">
        <v>26</v>
      </c>
      <c r="T1049" s="321"/>
      <c r="U1049" s="322"/>
      <c r="V1049" s="322"/>
      <c r="W1049" s="323"/>
      <c r="Y1049" s="320">
        <v>37</v>
      </c>
      <c r="Z1049" s="321"/>
      <c r="AA1049" s="322"/>
      <c r="AB1049" s="322"/>
      <c r="AC1049" s="323"/>
    </row>
    <row r="1050" spans="1:29" s="17" customFormat="1" x14ac:dyDescent="0.2">
      <c r="A1050" s="320">
        <v>5</v>
      </c>
      <c r="B1050" s="527"/>
      <c r="C1050" s="322"/>
      <c r="D1050" s="322"/>
      <c r="E1050" s="323"/>
      <c r="M1050" s="320">
        <v>16</v>
      </c>
      <c r="N1050" s="321"/>
      <c r="O1050" s="322"/>
      <c r="P1050" s="322"/>
      <c r="Q1050" s="323"/>
      <c r="S1050" s="320">
        <v>27</v>
      </c>
      <c r="T1050" s="321"/>
      <c r="U1050" s="322"/>
      <c r="V1050" s="322"/>
      <c r="W1050" s="323"/>
      <c r="Y1050" s="320">
        <v>38</v>
      </c>
      <c r="Z1050" s="321"/>
      <c r="AA1050" s="322"/>
      <c r="AB1050" s="322"/>
      <c r="AC1050" s="323"/>
    </row>
    <row r="1051" spans="1:29" s="17" customFormat="1" x14ac:dyDescent="0.2">
      <c r="A1051" s="320">
        <v>6</v>
      </c>
      <c r="B1051" s="527"/>
      <c r="C1051" s="322"/>
      <c r="D1051" s="322"/>
      <c r="E1051" s="323"/>
      <c r="M1051" s="320">
        <v>17</v>
      </c>
      <c r="N1051" s="321"/>
      <c r="O1051" s="322"/>
      <c r="P1051" s="322"/>
      <c r="Q1051" s="323"/>
      <c r="S1051" s="320">
        <v>28</v>
      </c>
      <c r="T1051" s="321"/>
      <c r="U1051" s="322"/>
      <c r="V1051" s="322"/>
      <c r="W1051" s="323"/>
      <c r="Y1051" s="320">
        <v>39</v>
      </c>
      <c r="Z1051" s="321"/>
      <c r="AA1051" s="322"/>
      <c r="AB1051" s="322"/>
      <c r="AC1051" s="323"/>
    </row>
    <row r="1052" spans="1:29" s="17" customFormat="1" x14ac:dyDescent="0.2">
      <c r="A1052" s="320">
        <v>7</v>
      </c>
      <c r="B1052" s="527"/>
      <c r="C1052" s="322"/>
      <c r="D1052" s="322"/>
      <c r="E1052" s="323"/>
      <c r="M1052" s="320">
        <v>18</v>
      </c>
      <c r="N1052" s="321"/>
      <c r="O1052" s="322"/>
      <c r="P1052" s="322"/>
      <c r="Q1052" s="323"/>
      <c r="S1052" s="320">
        <v>29</v>
      </c>
      <c r="T1052" s="321"/>
      <c r="U1052" s="322"/>
      <c r="V1052" s="322"/>
      <c r="W1052" s="323"/>
      <c r="Y1052" s="320">
        <v>40</v>
      </c>
      <c r="Z1052" s="321"/>
      <c r="AA1052" s="322"/>
      <c r="AB1052" s="322"/>
      <c r="AC1052" s="323"/>
    </row>
    <row r="1053" spans="1:29" s="17" customFormat="1" x14ac:dyDescent="0.2">
      <c r="A1053" s="320">
        <v>8</v>
      </c>
      <c r="B1053" s="527"/>
      <c r="C1053" s="322"/>
      <c r="D1053" s="322"/>
      <c r="E1053" s="323"/>
      <c r="M1053" s="320">
        <v>19</v>
      </c>
      <c r="N1053" s="321"/>
      <c r="O1053" s="322"/>
      <c r="P1053" s="322"/>
      <c r="Q1053" s="323"/>
      <c r="S1053" s="320">
        <v>30</v>
      </c>
      <c r="T1053" s="321"/>
      <c r="U1053" s="322"/>
      <c r="V1053" s="322"/>
      <c r="W1053" s="323"/>
      <c r="Y1053" s="320">
        <v>41</v>
      </c>
      <c r="Z1053" s="321"/>
      <c r="AA1053" s="322"/>
      <c r="AB1053" s="322"/>
      <c r="AC1053" s="323"/>
    </row>
    <row r="1054" spans="1:29" s="17" customFormat="1" x14ac:dyDescent="0.2">
      <c r="A1054" s="320">
        <v>9</v>
      </c>
      <c r="B1054" s="527"/>
      <c r="C1054" s="322"/>
      <c r="D1054" s="322"/>
      <c r="E1054" s="323"/>
      <c r="M1054" s="320">
        <v>20</v>
      </c>
      <c r="N1054" s="321"/>
      <c r="O1054" s="322"/>
      <c r="P1054" s="322"/>
      <c r="Q1054" s="323"/>
      <c r="S1054" s="320">
        <v>31</v>
      </c>
      <c r="T1054" s="321"/>
      <c r="U1054" s="322"/>
      <c r="V1054" s="322"/>
      <c r="W1054" s="323"/>
      <c r="Y1054" s="320">
        <v>42</v>
      </c>
      <c r="Z1054" s="321"/>
      <c r="AA1054" s="322"/>
      <c r="AB1054" s="322"/>
      <c r="AC1054" s="323"/>
    </row>
    <row r="1055" spans="1:29" s="17" customFormat="1" x14ac:dyDescent="0.2">
      <c r="A1055" s="320">
        <v>10</v>
      </c>
      <c r="B1055" s="527"/>
      <c r="C1055" s="322"/>
      <c r="D1055" s="322"/>
      <c r="E1055" s="323"/>
      <c r="M1055" s="320">
        <v>21</v>
      </c>
      <c r="N1055" s="321"/>
      <c r="O1055" s="322"/>
      <c r="P1055" s="322"/>
      <c r="Q1055" s="323"/>
      <c r="S1055" s="320">
        <v>32</v>
      </c>
      <c r="T1055" s="321"/>
      <c r="U1055" s="322"/>
      <c r="V1055" s="322"/>
      <c r="W1055" s="323"/>
      <c r="Y1055" s="320">
        <v>43</v>
      </c>
      <c r="Z1055" s="321"/>
      <c r="AA1055" s="322"/>
      <c r="AB1055" s="322"/>
      <c r="AC1055" s="323"/>
    </row>
    <row r="1056" spans="1:29" s="17" customFormat="1" ht="13.5" thickBot="1" x14ac:dyDescent="0.25">
      <c r="A1056" s="320">
        <v>11</v>
      </c>
      <c r="B1056" s="527"/>
      <c r="C1056" s="322"/>
      <c r="D1056" s="322"/>
      <c r="E1056" s="323"/>
      <c r="M1056" s="320">
        <v>22</v>
      </c>
      <c r="N1056" s="321"/>
      <c r="O1056" s="322"/>
      <c r="P1056" s="322"/>
      <c r="Q1056" s="323"/>
      <c r="S1056" s="320">
        <v>33</v>
      </c>
      <c r="T1056" s="321"/>
      <c r="U1056" s="322"/>
      <c r="V1056" s="322"/>
      <c r="W1056" s="323"/>
      <c r="Y1056" s="324"/>
      <c r="Z1056" s="325" t="s">
        <v>3</v>
      </c>
      <c r="AA1056" s="326"/>
      <c r="AB1056" s="326"/>
      <c r="AC1056" s="327">
        <f>SUM(E1046:E1056)+SUM(Q1046:Q1056)+SUM(AC1046:AC1055)+SUM(W1046:W1056)</f>
        <v>0</v>
      </c>
    </row>
    <row r="1062" spans="10:14" x14ac:dyDescent="0.2">
      <c r="J1062" s="332"/>
      <c r="N1062" s="3"/>
    </row>
    <row r="1063" spans="10:14" x14ac:dyDescent="0.2">
      <c r="J1063" s="332"/>
      <c r="N1063" s="3"/>
    </row>
    <row r="1064" spans="10:14" x14ac:dyDescent="0.2">
      <c r="J1064" s="332"/>
      <c r="N1064" s="3"/>
    </row>
  </sheetData>
  <sheetProtection algorithmName="SHA-512" hashValue="/ZAoBGysF7Nxy53FC1IaznKAh1MZndDahbDeltojAYfzqraP1HLnnrzTfGktOV1ON5DvZ3EGyG+H60a8kLvdbg==" saltValue="hAsol/GpPEDLeRIqpal+dg==" spinCount="100000" sheet="1" objects="1" scenarios="1"/>
  <protectedRanges>
    <protectedRange sqref="T166:W176 Z166:Z175 AC166:AC175 AA166:AB176 N166:Q176 B166:E176" name="חומרים6"/>
    <protectedRange sqref="T86:W96 Z86:Z95 N86:N97 Q86:Q97 O86:P96 AC86:AC95 AA86:AB96 B86:E96" name="חומרים2"/>
    <protectedRange sqref="T66:W76 Z66:Z75 AC66:AC75 AA66:AB76 N66:Q76 B66:E76" name="חומרים1"/>
    <protectedRange sqref="T106:W116 Z106:Z115 AC106:AC115 AA106:AB116 N106:Q116 B106:E116" name="חומרים3"/>
    <protectedRange sqref="T146:W156 Z146:Z155 AC146:AC155 AA146:AB156 N146:Q156 B146:E156" name="חומרים5"/>
    <protectedRange sqref="T186:W196 Z186:Z195 AC186:AC195 AA186:AB196 N186:Q196 B186:E196" name="חומרים7"/>
    <protectedRange sqref="Z206:Z215 T206:W216 AC206:AC215 AA206:AB216 N206:Q216 B206:E216" name="חומרים8"/>
    <protectedRange sqref="Z226:Z235 T226:W236 AC226:AC235 AA226:AB236 N226:Q236 B226:E236" name="חומרים9"/>
    <protectedRange sqref="Z246:Z255 T246:W256 AC246:AC255 AA246:AB256 N246:Q256 B246:E256" name="חומרים10"/>
    <protectedRange sqref="Z266:Z275 T266:W276 AC266:AC275 AA266:AB276 N266:Q276 B266:E276" name="חומרים11"/>
    <protectedRange sqref="Z286:Z295 T286:W296 AC286:AC295 AA286:AB296 N286:Q296 B286:E296" name="חומרים12"/>
    <protectedRange sqref="Z306:Z315 T306:W316 AC306:AC315 AA306:AB316 N306:Q316 B306:E316" name="חומרים13"/>
    <protectedRange sqref="Z326:Z335 T326:W336 AC326:AC335 AA326:AB336 N326:Q336 B326:E336" name="חומרים14"/>
    <protectedRange sqref="Z346:Z355 T346:W356 AC346:AC355 AA346:AB356 N346:Q356 B346:E356" name="חומרים15"/>
    <protectedRange sqref="Z366:Z375 T366:W376 AC366:AC375 AA366:AB376 N366:Q376 B366:E376" name="חומרים16"/>
    <protectedRange sqref="Z386:Z395 T386:W396 AC386:AC395 AA386:AB396 N386:Q396 B386:E396" name="חומרים17"/>
    <protectedRange sqref="Z406:Z415 T406:W416 AC406:AC415 AA406:AB416 N406:Q416 B406:E416" name="חומרים18"/>
    <protectedRange sqref="Z426:Z435 T426:W436 AC426:AC435 AA426:AB436 N426:Q436 B426:E436" name="חומרים19"/>
    <protectedRange sqref="Z446:Z455 T446:W456 AC446:AC455 AA446:AB456 N446:Q456 B446:E456" name="חומרים20"/>
    <protectedRange sqref="Z466:Z475 T466:W476 AC466:AC475 AA466:AB476 N466:Q476 B466:E476" name="חומרים21"/>
    <protectedRange sqref="Z486:Z495 T486:W496 AC486:AC495 AA486:AB496 N486:Q496 B486:E496" name="חומרים22"/>
    <protectedRange sqref="Z506:Z515 T506:W516 AC506:AC515 AA506:AB516 N506:Q516 B506:E516" name="חומרים23"/>
    <protectedRange sqref="Z526:Z535 T526:W536 AC526:AC535 AA526:AB536 N526:Q536 B526:E536" name="חומרים24"/>
    <protectedRange sqref="Z546:Z555 T546:W556 AC546:AC555 AA546:AB556 N546:Q556 B546:E556" name="חומרים25"/>
    <protectedRange sqref="T126:W136 Z126:Z135 AC126:AC135 AA126:AB136 N126:Q136 B126:E136" name="חומרים4"/>
    <protectedRange sqref="Z566:Z575 T566:W576 AC566:AC575 AA566:AB576 N566:Q576 B566:E576" name="חומרים26"/>
    <protectedRange sqref="Z586:Z595 T586:W596 AC586:AC595 AA586:AB596 N586:Q596 B586:E596" name="חומרים27"/>
    <protectedRange sqref="Z606:Z615 T606:W616 AC606:AC615 AA606:AB616 N606:Q616 B606:E616" name="חומרים28"/>
    <protectedRange sqref="Z626:Z635 T626:W636 AC626:AC635 AA626:AB636 N626:Q636 B626:E636" name="חומרים29"/>
    <protectedRange sqref="Z646:Z655 T646:W656 AC646:AC655 AA646:AB656 N646:Q656 B646:E656" name="חומרים30"/>
    <protectedRange sqref="AC866:AC875 Z666:Z675 T866:W876 Z866:Z875 T666:W676 AC666:AC675 AA666:AB676 AA866:AB876 N866:Q876 N666:Q676 B666:E676 B866:E876" name="חומרים31"/>
    <protectedRange sqref="AC886:AC895 Z686:Z695 T886:W896 Z886:Z895 T686:W696 AC686:AC695 AA686:AB696 AA886:AB896 N886:Q896 N686:Q696 B686:E696 B886:E896" name="חומרים32"/>
    <protectedRange sqref="AC906:AC915 Z706:Z715 T906:W916 Z906:Z915 T706:W716 AC706:AC715 AA706:AB716 AA906:AB916 N906:Q916 N706:Q716 B706:E716 B906:E916" name="חומרים33"/>
    <protectedRange sqref="AC926:AC935 Z726:Z735 T926:W936 Z926:Z935 T726:W736 AC726:AC735 AA726:AB736 AA926:AB936 N926:Q936 N726:Q736 B726:E736 B926:E936" name="חומרים34"/>
    <protectedRange sqref="AC946:AC955 Z746:Z755 T946:W956 Z946:Z955 T746:W756 AC746:AC755 AA746:AB756 AA946:AB956 N946:Q956 N746:Q756 B746:E756 B946:E956" name="חומרים35"/>
    <protectedRange sqref="AC966:AC975 Z766:Z775 T966:W976 Z966:Z975 T766:W776 AC766:AC775 AA766:AB776 AA966:AB976 N966:Q976 N766:Q776 B766:E776 B966:E976" name="חומרים36"/>
    <protectedRange sqref="AC986:AC995 Z786:Z795 T986:W996 Z986:Z995 T786:W796 AC786:AC795 AA786:AB796 AA986:AB996 N986:Q996 N786:Q796 B786:E796 B986:E996" name="חומרים37"/>
    <protectedRange sqref="AC1006:AC1015 Z806:Z815 T1006:W1016 Z1006:Z1015 T806:W816 AC806:AC815 AA806:AB816 AA1006:AB1016 N1006:Q1016 N806:Q816 B806:E816 B1006:E1016" name="חומרים38"/>
    <protectedRange sqref="AC1026:AC1035 Z826:Z835 T1026:W1036 Z1026:Z1035 T826:W836 AC826:AC835 AA826:AB836 AA1026:AB1036 N1026:Q1036 N826:Q836 B826:E836 B1026:E1036" name="חומרים39"/>
    <protectedRange sqref="AC1046:AC1055 Z846:Z855 T1046:W1056 Z1046:Z1055 T846:W856 AC846:AC855 AA846:AB856 AA1046:AB1056 N1046:Q1056 N846:Q856 B846:E856 B1046:E1056" name="חומרים40"/>
  </protectedRanges>
  <mergeCells count="751">
    <mergeCell ref="A1:C1"/>
    <mergeCell ref="F1:K1"/>
    <mergeCell ref="B64:B65"/>
    <mergeCell ref="C64:C65"/>
    <mergeCell ref="D64:D65"/>
    <mergeCell ref="V64:V65"/>
    <mergeCell ref="W64:W65"/>
    <mergeCell ref="Z64:Z65"/>
    <mergeCell ref="AA64:AA65"/>
    <mergeCell ref="AB64:AB65"/>
    <mergeCell ref="AC64:AC65"/>
    <mergeCell ref="N64:N65"/>
    <mergeCell ref="O64:O65"/>
    <mergeCell ref="P64:P65"/>
    <mergeCell ref="Q64:Q65"/>
    <mergeCell ref="T64:T65"/>
    <mergeCell ref="U64:U65"/>
    <mergeCell ref="Z84:Z85"/>
    <mergeCell ref="AA84:AA85"/>
    <mergeCell ref="AB84:AB85"/>
    <mergeCell ref="AC84:AC85"/>
    <mergeCell ref="V84:V85"/>
    <mergeCell ref="W84:W85"/>
    <mergeCell ref="D104:D105"/>
    <mergeCell ref="N104:N105"/>
    <mergeCell ref="O104:O105"/>
    <mergeCell ref="P84:P85"/>
    <mergeCell ref="Q84:Q85"/>
    <mergeCell ref="T84:T85"/>
    <mergeCell ref="U84:U85"/>
    <mergeCell ref="B84:B85"/>
    <mergeCell ref="C84:C85"/>
    <mergeCell ref="D84:D85"/>
    <mergeCell ref="N84:N85"/>
    <mergeCell ref="O84:O85"/>
    <mergeCell ref="Z104:Z105"/>
    <mergeCell ref="AA104:AA105"/>
    <mergeCell ref="AB104:AB105"/>
    <mergeCell ref="AC104:AC105"/>
    <mergeCell ref="B124:B125"/>
    <mergeCell ref="C124:C125"/>
    <mergeCell ref="D124:D125"/>
    <mergeCell ref="N124:N125"/>
    <mergeCell ref="O124:O125"/>
    <mergeCell ref="P104:P105"/>
    <mergeCell ref="Q104:Q105"/>
    <mergeCell ref="T104:T105"/>
    <mergeCell ref="U104:U105"/>
    <mergeCell ref="V104:V105"/>
    <mergeCell ref="W104:W105"/>
    <mergeCell ref="Z124:Z125"/>
    <mergeCell ref="AA124:AA125"/>
    <mergeCell ref="AB124:AB125"/>
    <mergeCell ref="AC124:AC125"/>
    <mergeCell ref="U124:U125"/>
    <mergeCell ref="V124:V125"/>
    <mergeCell ref="W124:W125"/>
    <mergeCell ref="B104:B105"/>
    <mergeCell ref="C104:C105"/>
    <mergeCell ref="D144:D145"/>
    <mergeCell ref="N144:N145"/>
    <mergeCell ref="O144:O145"/>
    <mergeCell ref="P124:P125"/>
    <mergeCell ref="Q124:Q125"/>
    <mergeCell ref="T124:T125"/>
    <mergeCell ref="P164:P165"/>
    <mergeCell ref="Q164:Q165"/>
    <mergeCell ref="T164:T165"/>
    <mergeCell ref="Z144:Z145"/>
    <mergeCell ref="AA144:AA145"/>
    <mergeCell ref="AB144:AB145"/>
    <mergeCell ref="AC144:AC145"/>
    <mergeCell ref="B164:B165"/>
    <mergeCell ref="C164:C165"/>
    <mergeCell ref="D164:D165"/>
    <mergeCell ref="N164:N165"/>
    <mergeCell ref="O164:O165"/>
    <mergeCell ref="P144:P145"/>
    <mergeCell ref="Q144:Q145"/>
    <mergeCell ref="T144:T145"/>
    <mergeCell ref="U144:U145"/>
    <mergeCell ref="V144:V145"/>
    <mergeCell ref="W144:W145"/>
    <mergeCell ref="Z164:Z165"/>
    <mergeCell ref="AA164:AA165"/>
    <mergeCell ref="AB164:AB165"/>
    <mergeCell ref="AC164:AC165"/>
    <mergeCell ref="U164:U165"/>
    <mergeCell ref="V164:V165"/>
    <mergeCell ref="W164:W165"/>
    <mergeCell ref="B144:B145"/>
    <mergeCell ref="C144:C145"/>
    <mergeCell ref="AA184:AA185"/>
    <mergeCell ref="AB184:AB185"/>
    <mergeCell ref="AC184:AC185"/>
    <mergeCell ref="B204:B205"/>
    <mergeCell ref="C204:C205"/>
    <mergeCell ref="D204:D205"/>
    <mergeCell ref="N204:N205"/>
    <mergeCell ref="O204:O205"/>
    <mergeCell ref="P184:P185"/>
    <mergeCell ref="Q184:Q185"/>
    <mergeCell ref="T184:T185"/>
    <mergeCell ref="U184:U185"/>
    <mergeCell ref="V184:V185"/>
    <mergeCell ref="W184:W185"/>
    <mergeCell ref="Z204:Z205"/>
    <mergeCell ref="AA204:AA205"/>
    <mergeCell ref="AB204:AB205"/>
    <mergeCell ref="AC204:AC205"/>
    <mergeCell ref="U204:U205"/>
    <mergeCell ref="V204:V205"/>
    <mergeCell ref="W204:W205"/>
    <mergeCell ref="B184:B185"/>
    <mergeCell ref="C184:C185"/>
    <mergeCell ref="D184:D185"/>
    <mergeCell ref="B224:B225"/>
    <mergeCell ref="C224:C225"/>
    <mergeCell ref="D224:D225"/>
    <mergeCell ref="N224:N225"/>
    <mergeCell ref="O224:O225"/>
    <mergeCell ref="P204:P205"/>
    <mergeCell ref="Q204:Q205"/>
    <mergeCell ref="T204:T205"/>
    <mergeCell ref="Z184:Z185"/>
    <mergeCell ref="N184:N185"/>
    <mergeCell ref="O184:O185"/>
    <mergeCell ref="Q244:Q245"/>
    <mergeCell ref="T244:T245"/>
    <mergeCell ref="AA224:AA225"/>
    <mergeCell ref="AB224:AB225"/>
    <mergeCell ref="AC224:AC225"/>
    <mergeCell ref="B244:B245"/>
    <mergeCell ref="C244:C245"/>
    <mergeCell ref="D244:D245"/>
    <mergeCell ref="N244:N245"/>
    <mergeCell ref="O244:O245"/>
    <mergeCell ref="P244:P245"/>
    <mergeCell ref="P224:P225"/>
    <mergeCell ref="Q224:Q225"/>
    <mergeCell ref="T224:T225"/>
    <mergeCell ref="U224:U225"/>
    <mergeCell ref="V224:V225"/>
    <mergeCell ref="Z224:Z225"/>
    <mergeCell ref="AA244:AA245"/>
    <mergeCell ref="AB244:AB245"/>
    <mergeCell ref="AC244:AC245"/>
    <mergeCell ref="U244:U245"/>
    <mergeCell ref="V244:V245"/>
    <mergeCell ref="W244:W245"/>
    <mergeCell ref="Z244:Z245"/>
    <mergeCell ref="AB264:AB265"/>
    <mergeCell ref="AC264:AC265"/>
    <mergeCell ref="B284:B285"/>
    <mergeCell ref="C284:C285"/>
    <mergeCell ref="D284:D285"/>
    <mergeCell ref="N284:N285"/>
    <mergeCell ref="O284:O285"/>
    <mergeCell ref="P284:P285"/>
    <mergeCell ref="Q264:Q265"/>
    <mergeCell ref="T264:T265"/>
    <mergeCell ref="U264:U265"/>
    <mergeCell ref="V264:V265"/>
    <mergeCell ref="W264:W265"/>
    <mergeCell ref="Z264:Z265"/>
    <mergeCell ref="AA284:AA285"/>
    <mergeCell ref="AB284:AB285"/>
    <mergeCell ref="AC284:AC285"/>
    <mergeCell ref="U284:U285"/>
    <mergeCell ref="V284:V285"/>
    <mergeCell ref="W284:W285"/>
    <mergeCell ref="Z284:Z285"/>
    <mergeCell ref="B264:B265"/>
    <mergeCell ref="C264:C265"/>
    <mergeCell ref="D264:D265"/>
    <mergeCell ref="B304:B305"/>
    <mergeCell ref="C304:C305"/>
    <mergeCell ref="D304:D305"/>
    <mergeCell ref="N304:N305"/>
    <mergeCell ref="O304:O305"/>
    <mergeCell ref="P304:P305"/>
    <mergeCell ref="Q284:Q285"/>
    <mergeCell ref="T284:T285"/>
    <mergeCell ref="AA264:AA265"/>
    <mergeCell ref="N264:N265"/>
    <mergeCell ref="O264:O265"/>
    <mergeCell ref="P264:P265"/>
    <mergeCell ref="Q324:Q325"/>
    <mergeCell ref="T324:T325"/>
    <mergeCell ref="AA304:AA305"/>
    <mergeCell ref="AB304:AB305"/>
    <mergeCell ref="AC304:AC305"/>
    <mergeCell ref="B324:B325"/>
    <mergeCell ref="C324:C325"/>
    <mergeCell ref="D324:D325"/>
    <mergeCell ref="N324:N325"/>
    <mergeCell ref="O324:O325"/>
    <mergeCell ref="P324:P325"/>
    <mergeCell ref="Q304:Q305"/>
    <mergeCell ref="T304:T305"/>
    <mergeCell ref="U304:U305"/>
    <mergeCell ref="V304:V305"/>
    <mergeCell ref="W304:W305"/>
    <mergeCell ref="Z304:Z305"/>
    <mergeCell ref="AA324:AA325"/>
    <mergeCell ref="AB324:AB325"/>
    <mergeCell ref="AC324:AC325"/>
    <mergeCell ref="U324:U325"/>
    <mergeCell ref="V324:V325"/>
    <mergeCell ref="W324:W325"/>
    <mergeCell ref="Z324:Z325"/>
    <mergeCell ref="AB344:AB345"/>
    <mergeCell ref="AC344:AC345"/>
    <mergeCell ref="B364:B365"/>
    <mergeCell ref="C364:C365"/>
    <mergeCell ref="D364:D365"/>
    <mergeCell ref="N364:N365"/>
    <mergeCell ref="O364:O365"/>
    <mergeCell ref="P364:P365"/>
    <mergeCell ref="Q344:Q345"/>
    <mergeCell ref="T344:T345"/>
    <mergeCell ref="U344:U345"/>
    <mergeCell ref="V344:V345"/>
    <mergeCell ref="W344:W345"/>
    <mergeCell ref="Z344:Z345"/>
    <mergeCell ref="AA364:AA365"/>
    <mergeCell ref="AB364:AB365"/>
    <mergeCell ref="AC364:AC365"/>
    <mergeCell ref="U364:U365"/>
    <mergeCell ref="V364:V365"/>
    <mergeCell ref="W364:W365"/>
    <mergeCell ref="Z364:Z365"/>
    <mergeCell ref="B344:B345"/>
    <mergeCell ref="C344:C345"/>
    <mergeCell ref="D344:D345"/>
    <mergeCell ref="B384:B385"/>
    <mergeCell ref="C384:C385"/>
    <mergeCell ref="D384:D385"/>
    <mergeCell ref="N384:N385"/>
    <mergeCell ref="O384:O385"/>
    <mergeCell ref="P384:P385"/>
    <mergeCell ref="Q364:Q365"/>
    <mergeCell ref="T364:T365"/>
    <mergeCell ref="AA344:AA345"/>
    <mergeCell ref="N344:N345"/>
    <mergeCell ref="O344:O345"/>
    <mergeCell ref="P344:P345"/>
    <mergeCell ref="Q404:Q405"/>
    <mergeCell ref="T404:T405"/>
    <mergeCell ref="AA384:AA385"/>
    <mergeCell ref="AB384:AB385"/>
    <mergeCell ref="AC384:AC385"/>
    <mergeCell ref="B404:B405"/>
    <mergeCell ref="C404:C405"/>
    <mergeCell ref="D404:D405"/>
    <mergeCell ref="N404:N405"/>
    <mergeCell ref="O404:O405"/>
    <mergeCell ref="P404:P405"/>
    <mergeCell ref="Q384:Q385"/>
    <mergeCell ref="T384:T385"/>
    <mergeCell ref="U384:U385"/>
    <mergeCell ref="V384:V385"/>
    <mergeCell ref="W384:W385"/>
    <mergeCell ref="Z384:Z385"/>
    <mergeCell ref="AA404:AA405"/>
    <mergeCell ref="AB404:AB405"/>
    <mergeCell ref="AC404:AC405"/>
    <mergeCell ref="U404:U405"/>
    <mergeCell ref="V404:V405"/>
    <mergeCell ref="W404:W405"/>
    <mergeCell ref="Z404:Z405"/>
    <mergeCell ref="AB424:AB425"/>
    <mergeCell ref="AC424:AC425"/>
    <mergeCell ref="B444:B445"/>
    <mergeCell ref="C444:C445"/>
    <mergeCell ref="D444:D445"/>
    <mergeCell ref="N444:N445"/>
    <mergeCell ref="O444:O445"/>
    <mergeCell ref="P444:P445"/>
    <mergeCell ref="Q424:Q425"/>
    <mergeCell ref="T424:T425"/>
    <mergeCell ref="U424:U425"/>
    <mergeCell ref="V424:V425"/>
    <mergeCell ref="W424:W425"/>
    <mergeCell ref="Z424:Z425"/>
    <mergeCell ref="AA444:AA445"/>
    <mergeCell ref="AB444:AB445"/>
    <mergeCell ref="AC444:AC445"/>
    <mergeCell ref="U444:U445"/>
    <mergeCell ref="V444:V445"/>
    <mergeCell ref="W444:W445"/>
    <mergeCell ref="Z444:Z445"/>
    <mergeCell ref="B424:B425"/>
    <mergeCell ref="C424:C425"/>
    <mergeCell ref="D424:D425"/>
    <mergeCell ref="B464:B465"/>
    <mergeCell ref="C464:C465"/>
    <mergeCell ref="D464:D465"/>
    <mergeCell ref="N464:N465"/>
    <mergeCell ref="O464:O465"/>
    <mergeCell ref="P464:P465"/>
    <mergeCell ref="Q444:Q445"/>
    <mergeCell ref="T444:T445"/>
    <mergeCell ref="AA424:AA425"/>
    <mergeCell ref="N424:N425"/>
    <mergeCell ref="O424:O425"/>
    <mergeCell ref="P424:P425"/>
    <mergeCell ref="Q484:Q485"/>
    <mergeCell ref="T484:T485"/>
    <mergeCell ref="AA464:AA465"/>
    <mergeCell ref="AB464:AB465"/>
    <mergeCell ref="AC464:AC465"/>
    <mergeCell ref="B484:B485"/>
    <mergeCell ref="C484:C485"/>
    <mergeCell ref="D484:D485"/>
    <mergeCell ref="N484:N485"/>
    <mergeCell ref="O484:O485"/>
    <mergeCell ref="P484:P485"/>
    <mergeCell ref="Q464:Q465"/>
    <mergeCell ref="T464:T465"/>
    <mergeCell ref="U464:U465"/>
    <mergeCell ref="V464:V465"/>
    <mergeCell ref="W464:W465"/>
    <mergeCell ref="Z464:Z465"/>
    <mergeCell ref="AA484:AA485"/>
    <mergeCell ref="AB484:AB485"/>
    <mergeCell ref="AC484:AC485"/>
    <mergeCell ref="U484:U485"/>
    <mergeCell ref="V484:V485"/>
    <mergeCell ref="W484:W485"/>
    <mergeCell ref="Z484:Z485"/>
    <mergeCell ref="AB504:AB505"/>
    <mergeCell ref="AC504:AC505"/>
    <mergeCell ref="B524:B525"/>
    <mergeCell ref="C524:C525"/>
    <mergeCell ref="D524:D525"/>
    <mergeCell ref="N524:N525"/>
    <mergeCell ref="O524:O525"/>
    <mergeCell ref="P524:P525"/>
    <mergeCell ref="Q504:Q505"/>
    <mergeCell ref="T504:T505"/>
    <mergeCell ref="U504:U505"/>
    <mergeCell ref="V504:V505"/>
    <mergeCell ref="W504:W505"/>
    <mergeCell ref="Z504:Z505"/>
    <mergeCell ref="AA524:AA525"/>
    <mergeCell ref="AB524:AB525"/>
    <mergeCell ref="AC524:AC525"/>
    <mergeCell ref="U524:U525"/>
    <mergeCell ref="V524:V525"/>
    <mergeCell ref="W524:W525"/>
    <mergeCell ref="Z524:Z525"/>
    <mergeCell ref="B504:B505"/>
    <mergeCell ref="C504:C505"/>
    <mergeCell ref="D504:D505"/>
    <mergeCell ref="B544:B545"/>
    <mergeCell ref="C544:C545"/>
    <mergeCell ref="D544:D545"/>
    <mergeCell ref="N544:N545"/>
    <mergeCell ref="O544:O545"/>
    <mergeCell ref="P544:P545"/>
    <mergeCell ref="Q524:Q525"/>
    <mergeCell ref="T524:T525"/>
    <mergeCell ref="AA504:AA505"/>
    <mergeCell ref="N504:N505"/>
    <mergeCell ref="O504:O505"/>
    <mergeCell ref="P504:P505"/>
    <mergeCell ref="Q564:Q565"/>
    <mergeCell ref="T564:T565"/>
    <mergeCell ref="AA544:AA545"/>
    <mergeCell ref="AB544:AB545"/>
    <mergeCell ref="AC544:AC545"/>
    <mergeCell ref="B564:B565"/>
    <mergeCell ref="C564:C565"/>
    <mergeCell ref="D564:D565"/>
    <mergeCell ref="N564:N565"/>
    <mergeCell ref="O564:O565"/>
    <mergeCell ref="P564:P565"/>
    <mergeCell ref="Q544:Q545"/>
    <mergeCell ref="T544:T545"/>
    <mergeCell ref="U544:U545"/>
    <mergeCell ref="V544:V545"/>
    <mergeCell ref="W544:W545"/>
    <mergeCell ref="Z544:Z545"/>
    <mergeCell ref="AA564:AA565"/>
    <mergeCell ref="AB564:AB565"/>
    <mergeCell ref="AC564:AC565"/>
    <mergeCell ref="U564:U565"/>
    <mergeCell ref="V564:V565"/>
    <mergeCell ref="W564:W565"/>
    <mergeCell ref="Z564:Z565"/>
    <mergeCell ref="AB584:AB585"/>
    <mergeCell ref="AC584:AC585"/>
    <mergeCell ref="B604:B605"/>
    <mergeCell ref="C604:C605"/>
    <mergeCell ref="D604:D605"/>
    <mergeCell ref="N604:N605"/>
    <mergeCell ref="O604:O605"/>
    <mergeCell ref="P604:P605"/>
    <mergeCell ref="Q584:Q585"/>
    <mergeCell ref="T584:T585"/>
    <mergeCell ref="U584:U585"/>
    <mergeCell ref="V584:V585"/>
    <mergeCell ref="W584:W585"/>
    <mergeCell ref="Z584:Z585"/>
    <mergeCell ref="AA604:AA605"/>
    <mergeCell ref="AB604:AB605"/>
    <mergeCell ref="AC604:AC605"/>
    <mergeCell ref="U604:U605"/>
    <mergeCell ref="V604:V605"/>
    <mergeCell ref="W604:W605"/>
    <mergeCell ref="Z604:Z605"/>
    <mergeCell ref="B584:B585"/>
    <mergeCell ref="C584:C585"/>
    <mergeCell ref="D584:D585"/>
    <mergeCell ref="B624:B625"/>
    <mergeCell ref="C624:C625"/>
    <mergeCell ref="D624:D625"/>
    <mergeCell ref="N624:N625"/>
    <mergeCell ref="O624:O625"/>
    <mergeCell ref="P624:P625"/>
    <mergeCell ref="Q604:Q605"/>
    <mergeCell ref="T604:T605"/>
    <mergeCell ref="AA584:AA585"/>
    <mergeCell ref="N584:N585"/>
    <mergeCell ref="O584:O585"/>
    <mergeCell ref="P584:P585"/>
    <mergeCell ref="Q644:Q645"/>
    <mergeCell ref="T644:T645"/>
    <mergeCell ref="AA624:AA625"/>
    <mergeCell ref="AB624:AB625"/>
    <mergeCell ref="AC624:AC625"/>
    <mergeCell ref="B644:B645"/>
    <mergeCell ref="C644:C645"/>
    <mergeCell ref="D644:D645"/>
    <mergeCell ref="N644:N645"/>
    <mergeCell ref="O644:O645"/>
    <mergeCell ref="P644:P645"/>
    <mergeCell ref="Q624:Q625"/>
    <mergeCell ref="T624:T625"/>
    <mergeCell ref="U624:U625"/>
    <mergeCell ref="V624:V625"/>
    <mergeCell ref="W624:W625"/>
    <mergeCell ref="Z624:Z625"/>
    <mergeCell ref="AA644:AA645"/>
    <mergeCell ref="AB644:AB645"/>
    <mergeCell ref="AC644:AC645"/>
    <mergeCell ref="U644:U645"/>
    <mergeCell ref="V644:V645"/>
    <mergeCell ref="W644:W645"/>
    <mergeCell ref="Z644:Z645"/>
    <mergeCell ref="AB664:AB665"/>
    <mergeCell ref="AC664:AC665"/>
    <mergeCell ref="B684:B685"/>
    <mergeCell ref="C684:C685"/>
    <mergeCell ref="D684:D685"/>
    <mergeCell ref="N684:N685"/>
    <mergeCell ref="O684:O685"/>
    <mergeCell ref="P684:P685"/>
    <mergeCell ref="Q664:Q665"/>
    <mergeCell ref="T664:T665"/>
    <mergeCell ref="U664:U665"/>
    <mergeCell ref="V664:V665"/>
    <mergeCell ref="W664:W665"/>
    <mergeCell ref="Z664:Z665"/>
    <mergeCell ref="AA684:AA685"/>
    <mergeCell ref="AB684:AB685"/>
    <mergeCell ref="AC684:AC685"/>
    <mergeCell ref="U684:U685"/>
    <mergeCell ref="V684:V685"/>
    <mergeCell ref="W684:W685"/>
    <mergeCell ref="Z684:Z685"/>
    <mergeCell ref="B664:B665"/>
    <mergeCell ref="C664:C665"/>
    <mergeCell ref="D664:D665"/>
    <mergeCell ref="B704:B705"/>
    <mergeCell ref="C704:C705"/>
    <mergeCell ref="D704:D705"/>
    <mergeCell ref="N704:N705"/>
    <mergeCell ref="O704:O705"/>
    <mergeCell ref="P704:P705"/>
    <mergeCell ref="Q684:Q685"/>
    <mergeCell ref="T684:T685"/>
    <mergeCell ref="AA664:AA665"/>
    <mergeCell ref="N664:N665"/>
    <mergeCell ref="O664:O665"/>
    <mergeCell ref="P664:P665"/>
    <mergeCell ref="Q724:Q725"/>
    <mergeCell ref="T724:T725"/>
    <mergeCell ref="AA704:AA705"/>
    <mergeCell ref="AB704:AB705"/>
    <mergeCell ref="AC704:AC705"/>
    <mergeCell ref="B724:B725"/>
    <mergeCell ref="C724:C725"/>
    <mergeCell ref="D724:D725"/>
    <mergeCell ref="N724:N725"/>
    <mergeCell ref="O724:O725"/>
    <mergeCell ref="P724:P725"/>
    <mergeCell ref="Q704:Q705"/>
    <mergeCell ref="T704:T705"/>
    <mergeCell ref="U704:U705"/>
    <mergeCell ref="V704:V705"/>
    <mergeCell ref="W704:W705"/>
    <mergeCell ref="Z704:Z705"/>
    <mergeCell ref="AA724:AA725"/>
    <mergeCell ref="AB724:AB725"/>
    <mergeCell ref="AC724:AC725"/>
    <mergeCell ref="U724:U725"/>
    <mergeCell ref="V724:V725"/>
    <mergeCell ref="W724:W725"/>
    <mergeCell ref="Z724:Z725"/>
    <mergeCell ref="AB744:AB745"/>
    <mergeCell ref="AC744:AC745"/>
    <mergeCell ref="B764:B765"/>
    <mergeCell ref="C764:C765"/>
    <mergeCell ref="D764:D765"/>
    <mergeCell ref="N764:N765"/>
    <mergeCell ref="O764:O765"/>
    <mergeCell ref="P764:P765"/>
    <mergeCell ref="Q744:Q745"/>
    <mergeCell ref="T744:T745"/>
    <mergeCell ref="U744:U745"/>
    <mergeCell ref="V744:V745"/>
    <mergeCell ref="W744:W745"/>
    <mergeCell ref="Z744:Z745"/>
    <mergeCell ref="AA764:AA765"/>
    <mergeCell ref="AB764:AB765"/>
    <mergeCell ref="AC764:AC765"/>
    <mergeCell ref="U764:U765"/>
    <mergeCell ref="V764:V765"/>
    <mergeCell ref="W764:W765"/>
    <mergeCell ref="Z764:Z765"/>
    <mergeCell ref="B744:B745"/>
    <mergeCell ref="C744:C745"/>
    <mergeCell ref="D744:D745"/>
    <mergeCell ref="B784:B785"/>
    <mergeCell ref="C784:C785"/>
    <mergeCell ref="D784:D785"/>
    <mergeCell ref="N784:N785"/>
    <mergeCell ref="O784:O785"/>
    <mergeCell ref="P784:P785"/>
    <mergeCell ref="Q764:Q765"/>
    <mergeCell ref="T764:T765"/>
    <mergeCell ref="AA744:AA745"/>
    <mergeCell ref="N744:N745"/>
    <mergeCell ref="O744:O745"/>
    <mergeCell ref="P744:P745"/>
    <mergeCell ref="Q804:Q805"/>
    <mergeCell ref="T804:T805"/>
    <mergeCell ref="AA784:AA785"/>
    <mergeCell ref="AB784:AB785"/>
    <mergeCell ref="AC784:AC785"/>
    <mergeCell ref="B804:B805"/>
    <mergeCell ref="C804:C805"/>
    <mergeCell ref="D804:D805"/>
    <mergeCell ref="N804:N805"/>
    <mergeCell ref="O804:O805"/>
    <mergeCell ref="P804:P805"/>
    <mergeCell ref="Q784:Q785"/>
    <mergeCell ref="T784:T785"/>
    <mergeCell ref="U784:U785"/>
    <mergeCell ref="V784:V785"/>
    <mergeCell ref="W784:W785"/>
    <mergeCell ref="Z784:Z785"/>
    <mergeCell ref="AA804:AA805"/>
    <mergeCell ref="AB804:AB805"/>
    <mergeCell ref="AC804:AC805"/>
    <mergeCell ref="U804:U805"/>
    <mergeCell ref="V804:V805"/>
    <mergeCell ref="W804:W805"/>
    <mergeCell ref="Z804:Z805"/>
    <mergeCell ref="AB824:AB825"/>
    <mergeCell ref="AC824:AC825"/>
    <mergeCell ref="B844:B845"/>
    <mergeCell ref="C844:C845"/>
    <mergeCell ref="D844:D845"/>
    <mergeCell ref="N844:N845"/>
    <mergeCell ref="O844:O845"/>
    <mergeCell ref="P844:P845"/>
    <mergeCell ref="Q824:Q825"/>
    <mergeCell ref="T824:T825"/>
    <mergeCell ref="U824:U825"/>
    <mergeCell ref="V824:V825"/>
    <mergeCell ref="W824:W825"/>
    <mergeCell ref="Z824:Z825"/>
    <mergeCell ref="AA844:AA845"/>
    <mergeCell ref="AB844:AB845"/>
    <mergeCell ref="AC844:AC845"/>
    <mergeCell ref="U844:U845"/>
    <mergeCell ref="V844:V845"/>
    <mergeCell ref="W844:W845"/>
    <mergeCell ref="Z844:Z845"/>
    <mergeCell ref="B824:B825"/>
    <mergeCell ref="C824:C825"/>
    <mergeCell ref="D824:D825"/>
    <mergeCell ref="B864:B865"/>
    <mergeCell ref="C864:C865"/>
    <mergeCell ref="D864:D865"/>
    <mergeCell ref="N864:N865"/>
    <mergeCell ref="O864:O865"/>
    <mergeCell ref="P864:P865"/>
    <mergeCell ref="Q844:Q845"/>
    <mergeCell ref="T844:T845"/>
    <mergeCell ref="AA824:AA825"/>
    <mergeCell ref="N824:N825"/>
    <mergeCell ref="O824:O825"/>
    <mergeCell ref="P824:P825"/>
    <mergeCell ref="Q884:Q885"/>
    <mergeCell ref="T884:T885"/>
    <mergeCell ref="AA864:AA865"/>
    <mergeCell ref="AB864:AB865"/>
    <mergeCell ref="AC864:AC865"/>
    <mergeCell ref="B884:B885"/>
    <mergeCell ref="C884:C885"/>
    <mergeCell ref="D884:D885"/>
    <mergeCell ref="N884:N885"/>
    <mergeCell ref="O884:O885"/>
    <mergeCell ref="P884:P885"/>
    <mergeCell ref="Q864:Q865"/>
    <mergeCell ref="T864:T865"/>
    <mergeCell ref="U864:U865"/>
    <mergeCell ref="V864:V865"/>
    <mergeCell ref="W864:W865"/>
    <mergeCell ref="Z864:Z865"/>
    <mergeCell ref="AA884:AA885"/>
    <mergeCell ref="AB884:AB885"/>
    <mergeCell ref="AC884:AC885"/>
    <mergeCell ref="U884:U885"/>
    <mergeCell ref="V884:V885"/>
    <mergeCell ref="W884:W885"/>
    <mergeCell ref="Z884:Z885"/>
    <mergeCell ref="AB904:AB905"/>
    <mergeCell ref="AC904:AC905"/>
    <mergeCell ref="B924:B925"/>
    <mergeCell ref="C924:C925"/>
    <mergeCell ref="D924:D925"/>
    <mergeCell ref="N924:N925"/>
    <mergeCell ref="O924:O925"/>
    <mergeCell ref="P924:P925"/>
    <mergeCell ref="Q904:Q905"/>
    <mergeCell ref="T904:T905"/>
    <mergeCell ref="U904:U905"/>
    <mergeCell ref="V904:V905"/>
    <mergeCell ref="W904:W905"/>
    <mergeCell ref="Z904:Z905"/>
    <mergeCell ref="AA924:AA925"/>
    <mergeCell ref="AB924:AB925"/>
    <mergeCell ref="AC924:AC925"/>
    <mergeCell ref="U924:U925"/>
    <mergeCell ref="V924:V925"/>
    <mergeCell ref="W924:W925"/>
    <mergeCell ref="Z924:Z925"/>
    <mergeCell ref="B904:B905"/>
    <mergeCell ref="C904:C905"/>
    <mergeCell ref="D904:D905"/>
    <mergeCell ref="B944:B945"/>
    <mergeCell ref="C944:C945"/>
    <mergeCell ref="D944:D945"/>
    <mergeCell ref="N944:N945"/>
    <mergeCell ref="O944:O945"/>
    <mergeCell ref="P944:P945"/>
    <mergeCell ref="Q924:Q925"/>
    <mergeCell ref="T924:T925"/>
    <mergeCell ref="AA904:AA905"/>
    <mergeCell ref="N904:N905"/>
    <mergeCell ref="O904:O905"/>
    <mergeCell ref="P904:P905"/>
    <mergeCell ref="Q964:Q965"/>
    <mergeCell ref="T964:T965"/>
    <mergeCell ref="AA944:AA945"/>
    <mergeCell ref="AB944:AB945"/>
    <mergeCell ref="AC944:AC945"/>
    <mergeCell ref="B964:B965"/>
    <mergeCell ref="C964:C965"/>
    <mergeCell ref="D964:D965"/>
    <mergeCell ref="N964:N965"/>
    <mergeCell ref="O964:O965"/>
    <mergeCell ref="P964:P965"/>
    <mergeCell ref="Q944:Q945"/>
    <mergeCell ref="T944:T945"/>
    <mergeCell ref="U944:U945"/>
    <mergeCell ref="V944:V945"/>
    <mergeCell ref="W944:W945"/>
    <mergeCell ref="Z944:Z945"/>
    <mergeCell ref="AA964:AA965"/>
    <mergeCell ref="AB964:AB965"/>
    <mergeCell ref="AC964:AC965"/>
    <mergeCell ref="U964:U965"/>
    <mergeCell ref="V964:V965"/>
    <mergeCell ref="W964:W965"/>
    <mergeCell ref="Z964:Z965"/>
    <mergeCell ref="AB984:AB985"/>
    <mergeCell ref="AC984:AC985"/>
    <mergeCell ref="B1004:B1005"/>
    <mergeCell ref="C1004:C1005"/>
    <mergeCell ref="D1004:D1005"/>
    <mergeCell ref="N1004:N1005"/>
    <mergeCell ref="O1004:O1005"/>
    <mergeCell ref="P1004:P1005"/>
    <mergeCell ref="Q984:Q985"/>
    <mergeCell ref="T984:T985"/>
    <mergeCell ref="U984:U985"/>
    <mergeCell ref="V984:V985"/>
    <mergeCell ref="W984:W985"/>
    <mergeCell ref="Z984:Z985"/>
    <mergeCell ref="AA1004:AA1005"/>
    <mergeCell ref="AB1004:AB1005"/>
    <mergeCell ref="AC1004:AC1005"/>
    <mergeCell ref="U1004:U1005"/>
    <mergeCell ref="V1004:V1005"/>
    <mergeCell ref="W1004:W1005"/>
    <mergeCell ref="Z1004:Z1005"/>
    <mergeCell ref="B984:B985"/>
    <mergeCell ref="C984:C985"/>
    <mergeCell ref="D984:D985"/>
    <mergeCell ref="B1024:B1025"/>
    <mergeCell ref="C1024:C1025"/>
    <mergeCell ref="D1024:D1025"/>
    <mergeCell ref="N1024:N1025"/>
    <mergeCell ref="O1024:O1025"/>
    <mergeCell ref="P1024:P1025"/>
    <mergeCell ref="Q1004:Q1005"/>
    <mergeCell ref="T1004:T1005"/>
    <mergeCell ref="AA984:AA985"/>
    <mergeCell ref="N984:N985"/>
    <mergeCell ref="O984:O985"/>
    <mergeCell ref="P984:P985"/>
    <mergeCell ref="Z1044:Z1045"/>
    <mergeCell ref="AA1024:AA1025"/>
    <mergeCell ref="AB1024:AB1025"/>
    <mergeCell ref="AC1024:AC1025"/>
    <mergeCell ref="B1044:B1045"/>
    <mergeCell ref="C1044:C1045"/>
    <mergeCell ref="D1044:D1045"/>
    <mergeCell ref="N1044:N1045"/>
    <mergeCell ref="O1044:O1045"/>
    <mergeCell ref="P1044:P1045"/>
    <mergeCell ref="Q1024:Q1025"/>
    <mergeCell ref="T1024:T1025"/>
    <mergeCell ref="U1024:U1025"/>
    <mergeCell ref="V1024:V1025"/>
    <mergeCell ref="W1024:W1025"/>
    <mergeCell ref="Z1024:Z1025"/>
    <mergeCell ref="AA1044:AA1045"/>
    <mergeCell ref="AB1044:AB1045"/>
    <mergeCell ref="AC1044:AC1045"/>
    <mergeCell ref="Q1044:Q1045"/>
    <mergeCell ref="T1044:T1045"/>
    <mergeCell ref="U1044:U1045"/>
    <mergeCell ref="V1044:V1045"/>
    <mergeCell ref="W1044:W1045"/>
  </mergeCells>
  <conditionalFormatting sqref="A58">
    <cfRule type="expression" dxfId="32" priority="7">
      <formula>$A$43=0</formula>
    </cfRule>
  </conditionalFormatting>
  <conditionalFormatting sqref="A54:E54">
    <cfRule type="expression" dxfId="31" priority="12" stopIfTrue="1">
      <formula>($A$54=0)</formula>
    </cfRule>
  </conditionalFormatting>
  <conditionalFormatting sqref="A1:AAA58 L1:L60 B59:AAA59 A60:AAA30000">
    <cfRule type="expression" dxfId="29" priority="293">
      <formula>#REF!&lt;&gt;1</formula>
    </cfRule>
  </conditionalFormatting>
  <conditionalFormatting sqref="A1:XFD1048576">
    <cfRule type="expression" dxfId="28" priority="2">
      <formula>"A59&lt;&gt;1"</formula>
    </cfRule>
  </conditionalFormatting>
  <conditionalFormatting sqref="B3:B52 AB66:AB75 D66:D76 P66:P76 V66:V76 AB86:AB95 D86:D96 P86:P96 V86:V96 AB106:AB115 D106:D116 P106:P116 V106:V116 AB126:AB135 D126:D136 P126:P136 V126:V136 AB146:AB155 D146:D156 P146:P156 V146:V156 AB166:AB175 D166:D176 P166:P176 V166:V176 AB186:AB195 D186:D196 P186:P196 V186:V196 AB206:AB215 D206:D216 P206:P216 V206:V216 AB226:AB235 D226:D236 P226:P236 V226:V236 AB246:AB255 D246:D256 P246:P256 V246:V256 AB266:AB275 D266:D276 P266:P276 V266:V276 AB286:AB295 D286:D296 P286:P296 V286:V296 AB306:AB315 D306:D316 P306:P316 V306:V316 AB326:AB335 D326:D336 P326:P336 V326:V336 AB346:AB355 D346:D356 P346:P356 V346:V356 AB366:AB375 D366:D376 P366:P376 V366:V376 AB386:AB395 D386:D396 P386:P396 V386:V396 AB406:AB415 D406:D416 P406:P416 V406:V416 AB426:AB435 D426:D436 P426:P436 V426:V436 AB446:AB455 D446:D456 P446:P456 V446:V456 AB466:AB475 D466:D476 P466:P476 V466:V476 AB486:AB495 D486:D496 P486:P496 V486:V496 AB506:AB515 D506:D516 P506:P516 V506:V516 AB526:AB535 D526:D536 P526:P536 V526:V536 AB546:AB555 D546:D556 P546:P556 V546:V556 AB566:AB575 D566:D576 P566:P576 V566:V576 AB586:AB595 D586:D596 P586:P596 V586:V596 AB606:AB615 D606:D616 P606:P616 V606:V616 AB626:AB635 D626:D636 P626:P636 V626:V636 AB646:AB655 D646:D656 P646:P656 V646:V656 AB666:AB675 D666:D676 P666:P676 V666:V676 AB686:AB695 D686:D696 P686:P696 V686:V696 AB706:AB715 D706:D716 P706:P716 V706:V716 AB726:AB735 D726:D736 P726:P736 V726:V736 AB746:AB755 D746:D756 P746:P756 V746:V756 AB766:AB775 D766:D776 P766:P776 V766:V776 AB786:AB795 D786:D796 P786:P796 V786:V796 AB806:AB815 D806:D816 P806:P816 V806:V816 AB826:AB835 D826:D836 P826:P836 V826:V836 AB846:AB855 D846:D856 P846:P856 V846:V856 AB866:AB875 D866:D876 P866:P876 V866:V876 AB886:AB895 D886:D896 P886:P896 V886:V896 AB906:AB915 D906:D916 P906:P916 V906:V916 AB926:AB935 D926:D936 P926:P936 V926:V936 AB946:AB955 D946:D956 P946:P956 V946:V956 AB966:AB975 D966:D976 P966:P976 V966:V976 AB986:AB995 D986:D996 P986:P996 V986:V996 AB1006:AB1015 D1006:D1016 P1006:P1016 V1006:V1016 AB1026:AB1035 D1026:D1036 P1026:P1036 V1026:V1036 AB1046:AB1055 D1046:D1056 P1046:P1056 V1046:V1056">
    <cfRule type="expression" dxfId="27" priority="505" stopIfTrue="1">
      <formula>AND(COUNTA(B3)=1,(OR(B3-$C$62&lt;0,B3-$E$62+61&gt;0)))</formula>
    </cfRule>
  </conditionalFormatting>
  <conditionalFormatting sqref="F3:F52">
    <cfRule type="cellIs" dxfId="26" priority="9" stopIfTrue="1" operator="notEqual">
      <formula>E3</formula>
    </cfRule>
  </conditionalFormatting>
  <conditionalFormatting sqref="AA66:AA75 C66:C76 O66:O76 U66:U76 AA86:AA95 C86:C96 O86:O96 U86:U96 AA106:AA115 C106:C116 O106:O116 U106:U116 AA126:AA135 C126:C136 O126:O136 U126:U136 AA146:AA155 C146:C156 O146:O156 U146:U156 AA166:AA175 C166:C176 O166:O176 U166:U176 AA186:AA195 C186:C196 O186:O196 U186:U196 AA206:AA215 C206:C216 O206:O216 U206:U216 AA226:AA235 C226:C236 O226:O236 U226:U236 AA246:AA255 C246:C256 O246:O256 U246:U256 AA266:AA275 C266:C276 O266:O276 U266:U276 AA286:AA295 C286:C296 O286:O296 U286:U296 AA306:AA315 C306:C316 O306:O316 U306:U316 AA326:AA335 C326:C336 O326:O336 U326:U336 AA346:AA355 C346:C356 O346:O356 U346:U356 AA366:AA375 C366:C376 O366:O376 U366:U376 AA386:AA395 C386:C396 O386:O396 U386:U396 AA406:AA415 C406:C416 O406:O416 U406:U416 AA426:AA435 C426:C436 O426:O436 U426:U436 AA446:AA455 C446:C456 O446:O456 U446:U456 AA466:AA475 C466:C476 O466:O476 U466:U476 AA486:AA495 C486:C496 O486:O496 U486:U496 AA506:AA515 C506:C516 O506:O516 U506:U516 AA526:AA535 C526:C536 O526:O536 U526:U536 AA546:AA555 C546:C556 O546:O556 U546:U556 AA566:AA575 C566:C576 O566:O576 U566:U576 AA586:AA595 C586:C596 O586:O596 U586:U596 AA606:AA615 C606:C616 O606:O616 U606:U616 AA626:AA635 C626:C636 O626:O636 U626:U636 AA646:AA655 C646:C656 O646:O656 U646:U656 AA666:AA675 C666:C676 O666:O676 U666:U676 AA686:AA695 C686:C696 O686:O696 U686:U696 AA706:AA715 C706:C716 O706:O716 U706:U716 AA726:AA735 C726:C736 O726:O736 U726:U736 AA746:AA755 C746:C756 O746:O756 U746:U756 AA766:AA775 C766:C776 O766:O776 U766:U776 AA786:AA795 C786:C796 O786:O796 U786:U796 AA806:AA815 C806:C816 O806:O816 U806:U816 AA826:AA835 C826:C836 O826:O836 U826:U836 AA846:AA855 C846:C856 O846:O856 U846:U856 AA866:AA875 C866:C876 O866:O876 U866:U876 AA886:AA895 C886:C896 O886:O896 U886:U896 AA906:AA915 C906:C916 O906:O916 U906:U916 AA926:AA935 C926:C936 O926:O936 U926:U936 AA946:AA955 C946:C956 O946:O956 U946:U956 AA966:AA975 C966:C976 O966:O976 U966:U976 AA986:AA995 C986:C996 O986:O996 U986:U996 AA1006:AA1015 C1006:C1016 O1006:O1016 U1006:U1016 AA1026:AA1035 C1026:C1036 O1026:O1036 U1026:U1036 AA1046:AA1055 C1046:C1056 O1046:O1056 U1046:U1056">
    <cfRule type="expression" dxfId="25" priority="706" stopIfTrue="1">
      <formula>AND(COUNTA(C66)=1,(OR(C66-$C$62&lt;0,C66-$E$62&gt;0)))</formula>
    </cfRule>
  </conditionalFormatting>
  <dataValidations count="3">
    <dataValidation type="decimal" allowBlank="1" showInputMessage="1" showErrorMessage="1" error="נא להזין את הסכום ששולם בפועל בש&quot;ח." sqref="Q846:Q856 W846:W856 Q1046:Q1056 E1046:E1056 E846:E856 W1046:W1056 AC846:AC856 E66:E84 Q66:Q84 W66:W84 AC66:AC84 E86:E104 Q86:Q104 W86:W104 AC86:AC104 E106:E124 Q106:Q124 W106:W124 AC106:AC124 E126:E144 Q126:Q144 W126:W144 AC126:AC144 E146:E164 Q146:Q164 W146:W164 AC146:AC164 E166:E184 Q166:Q184 W166:W184 AC166:AC184 E186:E204 Q186:Q204 W186:W204 AC186:AC204 E206:E224 Q206:Q224 AC206:AC224 E226:E244 Q226:Q244 W206:W244 AC226:AC244 E246:E264 Q246:Q264 W246:W264 AC246:AC264 E266:E284 Q266:Q284 W266:W284 AC266:AC284 E286:E304 Q286:Q304 W286:W304 AC286:AC304 E306:E324 Q306:Q324 W306:W324 AC306:AC324 E326:E344 Q326:Q344 W326:W344 AC326:AC344 E346:E364 Q346:Q364 W346:W364 AC346:AC364 E366:E384 Q366:Q384 W366:W384 AC366:AC384 E386:E404 Q386:Q404 W386:W404 AC386:AC404 E406:E424 Q406:Q424 W406:W424 AC406:AC424 E426:E444 Q426:Q444 W426:W444 AC426:AC444 E446:E464 Q446:Q464 W446:W464 AC446:AC464 E466:E484 Q466:Q484 W466:W484 AC466:AC484 E486:E504 Q486:Q504 W486:W504 AC486:AC504 E506:E524 Q506:Q524 W506:W524 AC506:AC524 E526:E544 Q526:Q544 E1006:E1024 Q1006:Q1024 W1006:W1024 AC1006:AC1024 E1026:E1044 Q1026:Q1044 W1026:W1044 AC1026:AC1044 AC1046:AC1056 W526:W544 AC526:AC544 E546:E564 Q546:Q564 W546:W564 AC546:AC564 E566:E584 Q566:Q584 W566:W584 AC566:AC584 E586:E604 Q586:Q604 W586:W604 AC586:AC604 E606:E624 Q606:Q624 W606:W624 AC606:AC624 E626:E644 Q626:Q644 W626:W644 AC626:AC644 E646:E664 Q646:Q664 W646:W664 AC646:AC664 E666:E684 Q666:Q684 W666:W684 AC666:AC684 E686:E704 Q686:Q704 W686:W704 AC686:AC704 E706:E724 Q706:Q724 W706:W724 AC706:AC724 E726:E744 Q726:Q744 W726:W744 AC726:AC744 E746:E764 Q746:Q764 W746:W764 AC746:AC764 E766:E784 Q766:Q784 W766:W784 AC766:AC784 E786:E804 Q786:Q804 W786:W804 AC786:AC804 E806:E824 Q806:Q824 W806:W824 AC806:AC824 E826:E844 Q826:Q844 W826:W844 AC826:AC844 E864 Q864 W864 AC864 E866:E884 Q866:Q884 W866:W884 AC866:AC884 E886:E904 Q886:Q904 W886:W904 AC886:AC904 E906:E924 Q906:Q924 W906:W924 AC906:AC924 E926:E944 Q926:Q944 W926:W944 AC926:AC944 E946:E964 Q946:Q964 W946:W964 AC946:AC964 E966:E984 Q966:Q984 W966:W984 AC966:AC984 E986:E1004 Q986:Q1004 W986:W1004 AC986:AC1004" xr:uid="{8341BE92-6290-4ABC-8901-4ABD826293D3}">
      <formula1>-999999999</formula1>
      <formula2>999999999</formula2>
    </dataValidation>
    <dataValidation type="date" operator="greaterThan" allowBlank="1" showInputMessage="1" showErrorMessage="1" error="הזנת תאריך שגויה, נא להזין שנית:_x000a_DD/MM/YYYY" sqref="U986:V1003 AA1006:AB1023 AA986:AB1003 AA966:AB983 AA946:AB963 AA926:AB943 AA906:AB923 AA886:AB903 AA866:AB883 AA826:AB843 AA806:AB823 AA786:AB803 AA766:AB783 AA746:AB763 AA726:AB743 AA706:AB723 AA686:AB703 AA666:AB683 AA646:AB663 AA626:AB643 AA606:AB623 AA586:AB603 AA566:AB583 AA546:AB563 AA526:AB543 AA506:AB523 AA486:AB503 AA466:AB483 AA446:AB463 AA426:AB443 AA406:AB423 AA386:AB403 AA366:AB383 AA346:AB363 AA326:AB343 AA306:AB323 AA286:AB303 AA266:AB283 AA246:AB263 AA226:AB243 AA206:AB223 AA186:AB203 AA166:AB183 AA146:AB163 AA126:AB143 AA106:AB123 AA86:AB103 AA66:AB83 AA846:AB856 AA1046:AB1056 AA1026:AB1043 U966:V983 U946:V963 U926:V943 U906:V923 U886:V903 U866:V883 U826:V843 U806:V823 U786:V803 U766:V783 U746:V763 U726:V743 U706:V723 U686:V703 U666:V683 U646:V663 U626:V643 U606:V623 U586:V603 U566:V583 U546:V563 U526:V543 U506:V523 U486:V503 U466:V483 U446:V463 U426:V443 U406:V423 U386:V403 U366:V383 U346:V363 U326:V343 U306:V323 U286:V303 U266:V283 U246:V263 U226:V243 U206:V223 U186:V203 U166:V183 U146:V163 U126:V143 U106:V123 U86:V103 U66:V83 U846:V856 U1046:V1056 U1026:V1043 O1006:P1023 O986:P1003 O966:P983 O946:P963 O926:P943 O906:P923 O886:P903 O866:P883 O826:P843 O806:P823 O786:P803 O766:P783 O746:P763 O726:P743 O706:P723 O686:P703 O666:P683 O646:P663 O626:P643 O606:P623 O586:P603 O566:P583 O546:P563 O526:P543 O506:P523 O486:P503 O466:P483 O446:P463 O426:P443 O406:P423 O386:P403 O366:P383 O346:P363 O326:P343 O306:P323 O286:P303 O266:P283 O246:P263 O226:P243 O206:P223 O186:P203 O166:P183 O146:P163 O126:P143 O106:P123 O86:P103 O66:P83 O846:P856 O1046:P1056 O1026:P1043 U1006:V1023 C1006:D1023 C986:D1003 C966:D983 C946:D963 C926:D943 C906:D923 C886:D903 C866:D883 C826:D843 C806:D823 C786:D803 C766:D783 C746:D763 C726:D743 C706:D723 C686:D703 C666:D683 C646:D663 C626:D643 C606:D623 C586:D603 C566:D583 C546:D563 C526:D543 C506:D523 C486:D503 C466:D483 C446:D463 C426:D443 C406:D423 C386:D403 C366:D383 C346:D363 C326:D343 C306:D323 C286:D303 C266:D283 C246:D263 C226:D243 C206:D223 C186:D203 C166:D183 C146:D163 C126:D143 C106:D123 C86:D103 C66:D83 C846:D856 C1046:D1056 C1026:D1043" xr:uid="{3741D309-6588-47F7-8E4D-4B2D5B3817A2}">
      <formula1>36526</formula1>
    </dataValidation>
    <dataValidation type="decimal" allowBlank="1" showInputMessage="1" showErrorMessage="1" sqref="D3:D52" xr:uid="{A50083EC-BE39-4D76-B188-2163F3947D88}">
      <formula1>0</formula1>
      <formula2>999999999</formula2>
    </dataValidation>
  </dataValidations>
  <hyperlinks>
    <hyperlink ref="B84" location="'ציוד - הכרה מלאה'!C4" tooltip="הקשה על התא, תחזיר אותך לטבלת החומרים המרכזת" display="'ציוד - הכרה מלאה'!C4" xr:uid="{A8FFA0CC-8EE4-44C3-9436-05E713CF2630}"/>
    <hyperlink ref="B104" location="'ציוד - הכרה מלאה'!C5" tooltip="הקשה על התא, תחזיר אותך לטבלת החומרים המרכזת" display="'ציוד - הכרה מלאה'!C5" xr:uid="{520140C1-2BDF-43EF-870D-C1843FA45A4A}"/>
    <hyperlink ref="B124" location="'ציוד - הכרה מלאה'!C6" tooltip="הקשה על התא, תחזיר אותך לטבלת החומרים המרכזת" display="'ציוד - הכרה מלאה'!C6" xr:uid="{21E2E3BA-1915-47B9-BA00-6D7FCE83D293}"/>
    <hyperlink ref="B144" location="'ציוד - הכרה מלאה'!C7" tooltip="הקשה על התא, תחזיר אותך לטבלת החומרים המרכזת" display="'ציוד - הכרה מלאה'!C7" xr:uid="{EAEDA468-864F-4C3A-9794-3E8259E26370}"/>
    <hyperlink ref="B164" location="'ציוד - הכרה מלאה'!C8" tooltip="הקשה על התא, תחזיר אותך לטבלת החומרים המרכזת" display="'ציוד - הכרה מלאה'!C8" xr:uid="{F45487AD-D85B-4022-92D8-2100F093C987}"/>
    <hyperlink ref="B184" location="'ציוד - הכרה מלאה'!C9" tooltip="הקשה על התא, תחזיר אותך לטבלת החומרים המרכזת" display="'ציוד - הכרה מלאה'!C9" xr:uid="{CA84E417-BCC7-4417-871C-8E324E7FECAA}"/>
    <hyperlink ref="B204" location="'ציוד - הכרה מלאה'!C10" tooltip="הקשה על התא, תחזיר אותך לטבלת החומרים המרכזת" display="'ציוד - הכרה מלאה'!C10" xr:uid="{00E562DA-570D-4413-839B-A95477C7156C}"/>
    <hyperlink ref="B224" location="'ציוד - הכרה מלאה'!C11" tooltip="הקשה על התא, תחזיר אותך לטבלת החומרים המרכזת" display="'ציוד - הכרה מלאה'!C11" xr:uid="{81C8640B-9CEA-445A-8E3F-F779546598BC}"/>
    <hyperlink ref="B244" location="'ציוד - הכרה מלאה'!C12" tooltip="הקשה על התא, תחזיר אותך לטבלת החומרים המרכזת" display="'ציוד - הכרה מלאה'!C12" xr:uid="{E55032C2-B7C2-436A-B810-829FC04FE24E}"/>
    <hyperlink ref="B264" location="'ציוד - הכרה מלאה'!C13" tooltip="הקשה על התא, תחזיר אותך לטבלת החומרים המרכזת" display="'ציוד - הכרה מלאה'!C13" xr:uid="{40571EF2-8DD9-427B-A593-81A455BE9EC1}"/>
    <hyperlink ref="B284" location="'ציוד - הכרה מלאה'!C14" tooltip="הקשה על התא, תחזיר אותך לטבלת החומרים המרכזת" display="'ציוד - הכרה מלאה'!C14" xr:uid="{5063BA46-B326-495B-A261-953E2A91E04A}"/>
    <hyperlink ref="B304" location="'ציוד - הכרה מלאה'!C15" tooltip="הקשה על התא, תחזיר אותך לטבלת החומרים המרכזת" display="'ציוד - הכרה מלאה'!C15" xr:uid="{EAC7E1B9-5152-4422-980C-F455ECFFDDD5}"/>
    <hyperlink ref="B324" location="'ציוד - הכרה מלאה'!C16" tooltip="הקשה על התא, תחזיר אותך לטבלת החומרים המרכזת" display="'ציוד - הכרה מלאה'!C16" xr:uid="{877B1DDD-0763-4039-9EE7-F36B7B0CD5B3}"/>
    <hyperlink ref="B344" location="'ציוד - הכרה מלאה'!C17" tooltip="הקשה על התא, תחזיר אותך לטבלת החומרים המרכזת" display="'ציוד - הכרה מלאה'!C17" xr:uid="{1CE3E1E2-D48D-43DE-9722-E47B67CDC0A0}"/>
    <hyperlink ref="B364" location="'ציוד - הכרה מלאה'!C18" tooltip="הקשה על התא, תחזיר אותך לטבלת החומרים המרכזת" display="'ציוד - הכרה מלאה'!C18" xr:uid="{2FFE6A04-46E7-46B4-9BE4-5B2B4AA0D706}"/>
    <hyperlink ref="B384" location="'ציוד - הכרה מלאה'!C19" tooltip="הקשה על התא, תחזיר אותך לטבלת החומרים המרכזת" display="'ציוד - הכרה מלאה'!C19" xr:uid="{134DEBA1-560C-4C51-81AC-AC722B02192C}"/>
    <hyperlink ref="B404" location="'ציוד - הכרה מלאה'!C20" tooltip="הקשה על התא, תחזיר אותך לטבלת החומרים המרכזת" display="'ציוד - הכרה מלאה'!C20" xr:uid="{67240AF5-71D6-46DC-BA05-B11B3F74946C}"/>
    <hyperlink ref="B424" location="'ציוד - הכרה מלאה'!C21" tooltip="הקשה על התא, תחזיר אותך לטבלת החומרים המרכזת" display="'ציוד - הכרה מלאה'!C21" xr:uid="{0BB25D92-A732-446F-AA92-B57E7836A129}"/>
    <hyperlink ref="B444" location="'ציוד - הכרה מלאה'!C22" tooltip="הקשה על התא, תחזיר אותך לטבלת החומרים המרכזת" display="'ציוד - הכרה מלאה'!C22" xr:uid="{708F432E-282F-44BC-B0A5-E26E5DFFA660}"/>
    <hyperlink ref="B464" location="'ציוד - הכרה מלאה'!C23" tooltip="הקשה על התא, תחזיר אותך לטבלת החומרים המרכזת" display="'ציוד - הכרה מלאה'!C23" xr:uid="{BEAAD2B5-AD01-4A3F-BD89-7ACE49B2CB4F}"/>
    <hyperlink ref="B484" location="'ציוד - הכרה מלאה'!C24" tooltip="הקשה על התא, תחזיר אותך לטבלת החומרים המרכזת" display="'ציוד - הכרה מלאה'!C24" xr:uid="{86330949-58CD-4727-BC66-8B46DFD182C6}"/>
    <hyperlink ref="B504" location="'ציוד - הכרה מלאה'!C25" tooltip="הקשה על התא, תחזיר אותך לטבלת החומרים המרכזת" display="'ציוד - הכרה מלאה'!C25" xr:uid="{D448860C-F489-4DE2-A926-08F98CBB601C}"/>
    <hyperlink ref="B524" location="'ציוד - הכרה מלאה'!C26" tooltip="הקשה על התא, תחזיר אותך לטבלת החומרים המרכזת" display="'ציוד - הכרה מלאה'!C26" xr:uid="{3EE37EA9-A513-4E8C-9C80-CFCEF5C6E354}"/>
    <hyperlink ref="B544" location="'ציוד - הכרה מלאה'!C27" tooltip="הקשה על התא, תחזיר אותך לטבלת החומרים המרכזת" display="'ציוד - הכרה מלאה'!C27" xr:uid="{20C24CDD-A8A1-46EC-99D8-2EE50508DE31}"/>
    <hyperlink ref="B564" location="'ציוד - הכרה מלאה'!C28" tooltip="הקשה על התא, תחזיר אותך לטבלת החומרים המרכזת" display="'ציוד - הכרה מלאה'!C28" xr:uid="{516C64B2-647F-400F-BAB7-E535B7F64712}"/>
    <hyperlink ref="B584" location="'ציוד - הכרה מלאה'!C29" tooltip="הקשה על התא, תחזיר אותך לטבלת החומרים המרכזת" display="'ציוד - הכרה מלאה'!C29" xr:uid="{EF90BD86-A522-4CCB-8BE3-EC525FC771BE}"/>
    <hyperlink ref="B604" location="'ציוד - הכרה מלאה'!C30" tooltip="הקשה על התא, תחזיר אותך לטבלת החומרים המרכזת" display="'ציוד - הכרה מלאה'!C30" xr:uid="{9610AFB7-3569-44D3-A180-F123080D0B0D}"/>
    <hyperlink ref="B624" location="'ציוד - הכרה מלאה'!C31" tooltip="הקשה על התא, תחזיר אותך לטבלת החומרים המרכזת" display="'ציוד - הכרה מלאה'!C31" xr:uid="{186A296E-5EF5-4252-AADE-2842167035E2}"/>
    <hyperlink ref="B644" location="'ציוד - הכרה מלאה'!C32" tooltip="הקשה על התא, תחזיר אותך לטבלת החומרים המרכזת" display="'ציוד - הכרה מלאה'!C32" xr:uid="{8B438C67-ADD1-47B9-A8FA-2788B8BBAFCB}"/>
    <hyperlink ref="C5" location="'ציוד - הכרה מלאה'!A104:A116" tooltip="הקשה על התא תעביר אותך לטבלה מקושרת בה יש לפרט את החשבוניות הרלבנטיות לסעיף" display="'ציוד - הכרה מלאה'!A104:A116" xr:uid="{C1C7FBFF-E671-4717-B7C6-E2ECA0C900BF}"/>
    <hyperlink ref="C6" location="'ציוד - הכרה מלאה'!A124:A136" tooltip="הקשה על התא תעביר אותך לטבלה מקושרת בה יש לפרט את החשבוניות הרלבנטיות לסעיף" display="'ציוד - הכרה מלאה'!A124:A136" xr:uid="{FFE82663-D831-4F53-AD4E-BC807D7884FD}"/>
    <hyperlink ref="C7" location="'ציוד - הכרה מלאה'!A144:A156" tooltip="הקשה על התא תעביר אותך לטבלה מקושרת בה יש לפרט את החשבוניות הרלבנטיות לסעיף" display="'ציוד - הכרה מלאה'!A144:A156" xr:uid="{D287BF72-A8D7-4744-9C1A-1F0AD7715CC5}"/>
    <hyperlink ref="C8" location="'ציוד - הכרה מלאה'!A164:A176" tooltip="הקשה על התא תעביר אותך לטבלה מקושרת בה יש לפרט את החשבוניות הרלבנטיות לסעיף" display="'ציוד - הכרה מלאה'!A164:A176" xr:uid="{8F4FE421-13FA-4B1A-A5E5-899496F0BB2D}"/>
    <hyperlink ref="C9" location="'ציוד - הכרה מלאה'!A184:A196" tooltip="הקשה על התא תעביר אותך לטבלה מקושרת בה יש לפרט את החשבוניות הרלבנטיות לסעיף" display="'ציוד - הכרה מלאה'!A184:A196" xr:uid="{0766CA92-B9E8-4627-A6A4-010E870A18FA}"/>
    <hyperlink ref="C10" location="'ציוד - הכרה מלאה'!A204:A216" tooltip="הקשה על התא תעביר אותך לטבלה מקושרת בה יש לפרט את החשבוניות הרלבנטיות לסעיף" display="'ציוד - הכרה מלאה'!A204:A216" xr:uid="{6785D5F7-FA03-48D6-B64F-88CCB9F7689E}"/>
    <hyperlink ref="C11" location="'ציוד - הכרה מלאה'!A224:A236" tooltip="הקשה על התא תעביר אותך לטבלה מקושרת בה יש לפרט את החשבוניות הרלבנטיות לסעיף" display="'ציוד - הכרה מלאה'!A224:A236" xr:uid="{A696C49C-6CE3-4BCD-A692-DA139DEA7572}"/>
    <hyperlink ref="C12" location="'ציוד - הכרה מלאה'!A244:A256" tooltip="הקשה על התא תעביר אותך לטבלה מקושרת בה יש לפרט את החשבוניות הרלבנטיות לסעיף" display="'ציוד - הכרה מלאה'!A244:A256" xr:uid="{CD4AF85E-C1F2-4398-AD07-D2FC6A429675}"/>
    <hyperlink ref="C13" location="'ציוד - הכרה מלאה'!A264:A276" tooltip="הקשה על התא תעביר אותך לטבלה מקושרת בה יש לפרט את החשבוניות הרלבנטיות לסעיף" display="'ציוד - הכרה מלאה'!A264:A276" xr:uid="{A4C2A192-4C41-430B-9363-8D3EED77C908}"/>
    <hyperlink ref="C14" location="'ציוד - הכרה מלאה'!A284:A296" tooltip="הקשה על התא תעביר אותך לטבלה מקושרת בה יש לפרט את החשבוניות הרלבנטיות לסעיף" display="'ציוד - הכרה מלאה'!A284:A296" xr:uid="{5939A73C-30EE-4048-AEE9-8089C32FD100}"/>
    <hyperlink ref="C15" location="'ציוד - הכרה מלאה'!A304:A316" tooltip="הקשה על התא תעביר אותך לטבלה מקושרת בה יש לפרט את החשבוניות הרלבנטיות לסעיף" display="'ציוד - הכרה מלאה'!A304:A316" xr:uid="{4A3AC0C5-2967-448C-B3BE-C07D254DFFE0}"/>
    <hyperlink ref="C16" location="'ציוד - הכרה מלאה'!A324:A336" tooltip="הקשה על התא תעביר אותך לטבלה מקושרת בה יש לפרט את החשבוניות הרלבנטיות לסעיף" display="'ציוד - הכרה מלאה'!A324:A336" xr:uid="{0BB2116A-8E49-443B-8B61-05B7F78D594B}"/>
    <hyperlink ref="C17" location="'ציוד - הכרה מלאה'!A344:A356" tooltip="הקשה על התא תעביר אותך לטבלה מקושרת בה יש לפרט את החשבוניות הרלבנטיות לסעיף" display="'ציוד - הכרה מלאה'!A344:A356" xr:uid="{D24A8D35-80C1-40E1-A8CD-3A7C6DB6B04C}"/>
    <hyperlink ref="C18" location="'ציוד - הכרה מלאה'!A364:A376" tooltip="הקשה על התא תעביר אותך לטבלה מקושרת בה יש לפרט את החשבוניות הרלבנטיות לסעיף" display="'ציוד - הכרה מלאה'!A364:A376" xr:uid="{FFAA6A8B-A1E2-4ABC-8EDB-2AE112049296}"/>
    <hyperlink ref="C19" location="'ציוד - הכרה מלאה'!A384:A396" tooltip="הקשה על התא תעביר אותך לטבלה מקושרת בה יש לפרט את החשבוניות הרלבנטיות לסעיף" display="'ציוד - הכרה מלאה'!A384:A396" xr:uid="{B5B40718-37D6-46C5-BB43-A9C16422E54E}"/>
    <hyperlink ref="C20" location="'ציוד - הכרה מלאה'!A404:A416" tooltip="הקשה על התא תעביר אותך לטבלה מקושרת בה יש לפרט את החשבוניות הרלבנטיות לסעיף" display="'ציוד - הכרה מלאה'!A404:A416" xr:uid="{2DD0C4F7-C61A-400A-B2F1-AC0E11B8F7F1}"/>
    <hyperlink ref="C21" location="'ציוד - הכרה מלאה'!A424:A436" tooltip="הקשה על התא תעביר אותך לטבלה מקושרת בה יש לפרט את החשבוניות הרלבנטיות לסעיף" display="'ציוד - הכרה מלאה'!A424:A436" xr:uid="{A184FE7A-8A6C-45E1-AA25-D3D8C42168DC}"/>
    <hyperlink ref="C22" location="'ציוד - הכרה מלאה'!A444:A456" tooltip="הקשה על התא תעביר אותך לטבלה מקושרת בה יש לפרט את החשבוניות הרלבנטיות לסעיף" display="'ציוד - הכרה מלאה'!A444:A456" xr:uid="{EB674D6E-E5D5-48F6-B4C6-11A5511B7FE3}"/>
    <hyperlink ref="C23" location="'ציוד - הכרה מלאה'!A464:A476" tooltip="הקשה על התא תעביר אותך לטבלה מקושרת בה יש לפרט את החשבוניות הרלבנטיות לסעיף" display="'ציוד - הכרה מלאה'!A464:A476" xr:uid="{DDB25F4C-2424-4BC8-BFD0-BBF2C8460B83}"/>
    <hyperlink ref="C24" location="'ציוד - הכרה מלאה'!A484:A496" tooltip="הקשה על התא תעביר אותך לטבלה מקושרת בה יש לפרט את החשבוניות הרלבנטיות לסעיף" display="'ציוד - הכרה מלאה'!A484:A496" xr:uid="{C9EF8F91-1B0E-4267-A8B6-F832FC75C836}"/>
    <hyperlink ref="C25" location="'ציוד - הכרה מלאה'!A504:A516" tooltip="הקשה על התא תעביר אותך לטבלה מקושרת בה יש לפרט את החשבוניות הרלבנטיות לסעיף" display="'ציוד - הכרה מלאה'!A504:A516" xr:uid="{C6DE71D0-AA9D-4C98-AB3F-1C0593E52ECD}"/>
    <hyperlink ref="C26" location="'ציוד - הכרה מלאה'!A524:A536" tooltip="הקשה על התא תעביר אותך לטבלה מקושרת בה יש לפרט את החשבוניות הרלבנטיות לסעיף" display="'ציוד - הכרה מלאה'!A524:A536" xr:uid="{64295786-89DE-4718-8A60-8A5F1B5FF93F}"/>
    <hyperlink ref="C27" location="'ציוד - הכרה מלאה'!A544:A556" tooltip="הקשה על התא תעביר אותך לטבלה מקושרת בה יש לפרט את החשבוניות הרלבנטיות לסעיף" display="'ציוד - הכרה מלאה'!A544:A556" xr:uid="{6A9782A9-F8D0-4AED-B12E-996C207DA312}"/>
    <hyperlink ref="C28" location="'ציוד - הכרה מלאה'!A564:A576" tooltip="הקשה על התא תעביר אותך לטבלה מקושרת בה יש לפרט את החשבוניות הרלבנטיות לסעיף" display="'ציוד - הכרה מלאה'!A564:A576" xr:uid="{0CFED8D2-250C-48D9-911E-A9DE21B66D12}"/>
    <hyperlink ref="C29" location="'ציוד - הכרה מלאה'!A584:A596" tooltip="הקשה על התא תעביר אותך לטבלה מקושרת בה יש לפרט את החשבוניות הרלבנטיות לסעיף" display="'ציוד - הכרה מלאה'!A584:A596" xr:uid="{6CCF8E7F-8A62-4679-96CA-D5A7987984FC}"/>
    <hyperlink ref="C30" location="'ציוד - הכרה מלאה'!A604:A616" tooltip="הקשה על התא תעביר אותך לטבלה מקושרת בה יש לפרט את החשבוניות הרלבנטיות לסעיף" display="'ציוד - הכרה מלאה'!A604:A616" xr:uid="{38B04E94-4478-4D6F-9661-1F25F28513D0}"/>
    <hyperlink ref="C31" location="'ציוד - הכרה מלאה'!A624:A636" tooltip="הקשה על התא תעביר אותך לטבלה מקושרת בה יש לפרט את החשבוניות הרלבנטיות לסעיף" display="'ציוד - הכרה מלאה'!A624:A636" xr:uid="{8CA2B77A-5D84-4B8D-BFEE-323BF9EDF24B}"/>
    <hyperlink ref="C32" location="'ציוד - הכרה מלאה'!A644:A656" tooltip="הקשה על התא תעביר אותך לטבלה מקושרת בה יש לפרט את החשבוניות הרלבנטיות לסעיף" display="'ציוד - הכרה מלאה'!A644:A656" xr:uid="{E52788DB-3356-45C6-9A42-C6BD30EBBBDE}"/>
    <hyperlink ref="C4" location="'ציוד - הכרה מלאה'!A84:A96" tooltip="הקשה על התא תעביר אותך לטבלה מקושרת בה יש לפרט את החשבוניות הרלבנטיות לסעיף" display="'ציוד - הכרה מלאה'!A84:A96" xr:uid="{E160AF5E-01E2-430C-A052-4D7EB114E8D6}"/>
    <hyperlink ref="N104" location="'ציוד - הכרה מלאה'!C5" tooltip="הקשה על התא, תחזיר אותך לטבלת החומרים המרכזת" display="'ציוד - הכרה מלאה'!C5" xr:uid="{8ECEF6A0-11A1-4F5D-B24B-8ACDCD23C1CD}"/>
    <hyperlink ref="N124" location="'ציוד - הכרה מלאה'!C6" tooltip="הקשה על התא, תחזיר אותך לטבלת החומרים המרכזת" display="'ציוד - הכרה מלאה'!C6" xr:uid="{BB0983EB-D7E6-48E7-8C2C-7400137061BC}"/>
    <hyperlink ref="N144" location="'ציוד - הכרה מלאה'!C7" tooltip="הקשה על התא, תחזיר אותך לטבלת החומרים המרכזת" display="'ציוד - הכרה מלאה'!C7" xr:uid="{871D505F-700B-4A8E-8BCE-CA90198C9E48}"/>
    <hyperlink ref="N164" location="'ציוד - הכרה מלאה'!C8" tooltip="הקשה על התא, תחזיר אותך לטבלת החומרים המרכזת" display="'ציוד - הכרה מלאה'!C8" xr:uid="{C85252AF-03D5-4610-AA1D-0A194AFB3275}"/>
    <hyperlink ref="N184" location="'ציוד - הכרה מלאה'!C9" tooltip="הקשה על התא, תחזיר אותך לטבלת החומרים המרכזת" display="'ציוד - הכרה מלאה'!C9" xr:uid="{5A11622B-0ADF-4FFC-B61B-172AF8C0C277}"/>
    <hyperlink ref="N204" location="'ציוד - הכרה מלאה'!C10" tooltip="הקשה על התא, תחזיר אותך לטבלת החומרים המרכזת" display="'ציוד - הכרה מלאה'!C10" xr:uid="{01BD6BAA-38F8-4AC5-9E6B-8F7A1489C29C}"/>
    <hyperlink ref="N224" location="'ציוד - הכרה מלאה'!C11" tooltip="הקשה על התא, תחזיר אותך לטבלת החומרים המרכזת" display="'ציוד - הכרה מלאה'!C11" xr:uid="{26BA8153-7028-4F98-91E9-EDC639619CBD}"/>
    <hyperlink ref="N244" location="'ציוד - הכרה מלאה'!C12" tooltip="הקשה על התא, תחזיר אותך לטבלת החומרים המרכזת" display="'ציוד - הכרה מלאה'!C12" xr:uid="{A809B6B9-2635-4280-A36E-2736CF040509}"/>
    <hyperlink ref="N264" location="'ציוד - הכרה מלאה'!C13" tooltip="הקשה על התא, תחזיר אותך לטבלת החומרים המרכזת" display="'ציוד - הכרה מלאה'!C13" xr:uid="{5D1C3ED9-D68B-42F6-902F-39FD679B6372}"/>
    <hyperlink ref="N284" location="'ציוד - הכרה מלאה'!C14" tooltip="הקשה על התא, תחזיר אותך לטבלת החומרים המרכזת" display="'ציוד - הכרה מלאה'!C14" xr:uid="{0C22A895-0866-475F-80AD-EDF2D1361240}"/>
    <hyperlink ref="N304" location="'ציוד - הכרה מלאה'!C15" tooltip="הקשה על התא, תחזיר אותך לטבלת החומרים המרכזת" display="'ציוד - הכרה מלאה'!C15" xr:uid="{85EDD865-14C5-4486-B76F-E8D4468D2168}"/>
    <hyperlink ref="N324" location="'ציוד - הכרה מלאה'!C16" tooltip="הקשה על התא, תחזיר אותך לטבלת החומרים המרכזת" display="'ציוד - הכרה מלאה'!C16" xr:uid="{82C21E6C-7C79-414A-86F3-B25F30849677}"/>
    <hyperlink ref="N344" location="'ציוד - הכרה מלאה'!C17" tooltip="הקשה על התא, תחזיר אותך לטבלת החומרים המרכזת" display="'ציוד - הכרה מלאה'!C17" xr:uid="{042739FE-E88E-46AC-9A4A-4C7CFB8ABFB6}"/>
    <hyperlink ref="N364" location="'ציוד - הכרה מלאה'!C18" tooltip="הקשה על התא, תחזיר אותך לטבלת החומרים המרכזת" display="'ציוד - הכרה מלאה'!C18" xr:uid="{79FCEB83-E4D6-4885-A7EF-049C5B6815B6}"/>
    <hyperlink ref="N384" location="'ציוד - הכרה מלאה'!C19" tooltip="הקשה על התא, תחזיר אותך לטבלת החומרים המרכזת" display="'ציוד - הכרה מלאה'!C19" xr:uid="{D78D704E-DA7A-46A0-88EB-54D2B4366317}"/>
    <hyperlink ref="N404" location="'ציוד - הכרה מלאה'!C20" tooltip="הקשה על התא, תחזיר אותך לטבלת החומרים המרכזת" display="'ציוד - הכרה מלאה'!C20" xr:uid="{48BE982E-35C6-4355-ACF3-F838B3390431}"/>
    <hyperlink ref="N424" location="'ציוד - הכרה מלאה'!C21" tooltip="הקשה על התא, תחזיר אותך לטבלת החומרים המרכזת" display="'ציוד - הכרה מלאה'!C21" xr:uid="{12E1A31F-2732-462B-AC8A-C3CB331BA85F}"/>
    <hyperlink ref="N444" location="'ציוד - הכרה מלאה'!C22" tooltip="הקשה על התא, תחזיר אותך לטבלת החומרים המרכזת" display="'ציוד - הכרה מלאה'!C22" xr:uid="{99A6BC1D-56C8-4847-BE8F-7B11271E0932}"/>
    <hyperlink ref="N464" location="'ציוד - הכרה מלאה'!C23" tooltip="הקשה על התא, תחזיר אותך לטבלת החומרים המרכזת" display="'ציוד - הכרה מלאה'!C23" xr:uid="{8E21405F-3D6C-426E-997E-EFA7DB80EF43}"/>
    <hyperlink ref="N484" location="'ציוד - הכרה מלאה'!C24" tooltip="הקשה על התא, תחזיר אותך לטבלת החומרים המרכזת" display="'ציוד - הכרה מלאה'!C24" xr:uid="{A0827DD1-7BAE-41AA-B2F5-125EF285E11B}"/>
    <hyperlink ref="N504" location="'ציוד - הכרה מלאה'!C25" tooltip="הקשה על התא, תחזיר אותך לטבלת החומרים המרכזת" display="'ציוד - הכרה מלאה'!C25" xr:uid="{220E0DC0-B16B-47B2-B9AF-9DD2A5782F34}"/>
    <hyperlink ref="N524" location="'ציוד - הכרה מלאה'!C26" tooltip="הקשה על התא, תחזיר אותך לטבלת החומרים המרכזת" display="'ציוד - הכרה מלאה'!C26" xr:uid="{3C41914E-CA51-49C9-A02B-CA53A66FE9F5}"/>
    <hyperlink ref="N544" location="'ציוד - הכרה מלאה'!C27" tooltip="הקשה על התא, תחזיר אותך לטבלת החומרים המרכזת" display="'ציוד - הכרה מלאה'!C27" xr:uid="{9C0BC9E3-8C93-460C-8795-337395194FAC}"/>
    <hyperlink ref="N564" location="'ציוד - הכרה מלאה'!C28" tooltip="הקשה על התא, תחזיר אותך לטבלת החומרים המרכזת" display="'ציוד - הכרה מלאה'!C28" xr:uid="{33A7A557-A241-4D12-A0CF-D3008083C2A1}"/>
    <hyperlink ref="N584" location="'ציוד - הכרה מלאה'!C29" tooltip="הקשה על התא, תחזיר אותך לטבלת החומרים המרכזת" display="'ציוד - הכרה מלאה'!C29" xr:uid="{9D2F3922-ED69-4A12-9886-EFB078D20777}"/>
    <hyperlink ref="N604" location="'ציוד - הכרה מלאה'!C30" tooltip="הקשה על התא, תחזיר אותך לטבלת החומרים המרכזת" display="'ציוד - הכרה מלאה'!C30" xr:uid="{F9EBD3CF-F618-4243-8350-9F2B271529B9}"/>
    <hyperlink ref="N624" location="'ציוד - הכרה מלאה'!C31" tooltip="הקשה על התא, תחזיר אותך לטבלת החומרים המרכזת" display="'ציוד - הכרה מלאה'!C31" xr:uid="{4565CF48-3094-4EB7-A29E-E022AB03FBA8}"/>
    <hyperlink ref="N644" location="'ציוד - הכרה מלאה'!C32" tooltip="הקשה על התא, תחזיר אותך לטבלת החומרים המרכזת" display="'ציוד - הכרה מלאה'!C32" xr:uid="{E0EF20F7-9FF7-4E36-A86D-0FC7D8A8C01C}"/>
    <hyperlink ref="N84" location="'ציוד - הכרה מלאה'!C4" tooltip="הקשה על התא, תחזיר אותך לטבלת החומרים המרכזת" display="'ציוד - הכרה מלאה'!C4" xr:uid="{52BA5B65-82CE-434C-AF45-C28119ABF45E}"/>
    <hyperlink ref="B664" location="'ציוד - הכרה מלאה'!C33" tooltip="הקשה על התא, תחזיר אותך לטבלת החומרים המרכזת" display="'ציוד - הכרה מלאה'!C33" xr:uid="{4A776DD8-6C0F-4400-8B2D-D9BB7D249550}"/>
    <hyperlink ref="B684" location="'ציוד - הכרה מלאה'!C34" tooltip="הקשה על התא, תחזיר אותך לטבלת החומרים המרכזת" display="'ציוד - הכרה מלאה'!C34" xr:uid="{8E93A42B-39FB-44E5-A1D2-47CDA8667F24}"/>
    <hyperlink ref="B724" location="'ציוד - הכרה מלאה'!C36" tooltip="הקשה על התא, תחזיר אותך לטבלת החומרים המרכזת" display="'ציוד - הכרה מלאה'!C36" xr:uid="{47367CCE-601B-4B98-B902-E1C9F8C36740}"/>
    <hyperlink ref="B744" location="'ציוד - הכרה מלאה'!C37" tooltip="הקשה על התא, תחזיר אותך לטבלת החומרים המרכזת" display="'ציוד - הכרה מלאה'!C37" xr:uid="{48D1AEF7-B858-48A1-BD44-EA4CE62B7418}"/>
    <hyperlink ref="B764" location="'ציוד - הכרה מלאה'!C38" tooltip="הקשה על התא, תחזיר אותך לטבלת החומרים המרכזת" display="'ציוד - הכרה מלאה'!C38" xr:uid="{E5DDE3D9-0F53-4DD6-B9F6-3D5421EB721C}"/>
    <hyperlink ref="B784" location="'ציוד - הכרה מלאה'!C39" tooltip="הקשה על התא, תחזיר אותך לטבלת החומרים המרכזת" display="'ציוד - הכרה מלאה'!C39" xr:uid="{5AD60D91-543D-4166-BC14-B3D848A031FD}"/>
    <hyperlink ref="B804" location="'ציוד - הכרה מלאה'!C40" tooltip="הקשה על התא, תחזיר אותך לטבלת החומרים המרכזת" display="'ציוד - הכרה מלאה'!C40" xr:uid="{B40F0401-2EC4-4824-8DFE-7C7B2BC2661E}"/>
    <hyperlink ref="B824" location="'ציוד - הכרה מלאה'!C41" tooltip="הקשה על התא, תחזיר אותך לטבלת החומרים המרכזת" display="'ציוד - הכרה מלאה'!C41" xr:uid="{AC4319EA-980C-42B9-AECD-FA72F3129C1D}"/>
    <hyperlink ref="B844" location="'ציוד - הכרה מלאה'!C42" tooltip="הקשה על התא, תחזיר אותך לטבלת החומרים המרכזת" display="'ציוד - הכרה מלאה'!C42" xr:uid="{85ACC105-C9C4-4F6C-9B26-AD7F0DDCBA85}"/>
    <hyperlink ref="N664" location="'ציוד - הכרה מלאה'!C33" tooltip="הקשה על התא, תחזיר אותך לטבלת החומרים המרכזת" display="'ציוד - הכרה מלאה'!C33" xr:uid="{B61906D1-EBB1-4309-A415-A68C39A24F06}"/>
    <hyperlink ref="N684" location="'ציוד - הכרה מלאה'!C34" tooltip="הקשה על התא, תחזיר אותך לטבלת החומרים המרכזת" display="'ציוד - הכרה מלאה'!C34" xr:uid="{28984120-D531-4D8C-AC91-A9F8D39D538A}"/>
    <hyperlink ref="N724" location="'ציוד - הכרה מלאה'!C36" tooltip="הקשה על התא, תחזיר אותך לטבלת החומרים המרכזת" display="'ציוד - הכרה מלאה'!C36" xr:uid="{0630A547-B67F-4E5D-AE4D-23CC93FBE7D7}"/>
    <hyperlink ref="N744" location="'ציוד - הכרה מלאה'!C37" tooltip="הקשה על התא, תחזיר אותך לטבלת החומרים המרכזת" display="'ציוד - הכרה מלאה'!C37" xr:uid="{38D6E908-0AEC-4403-9BE4-58F8D50DE218}"/>
    <hyperlink ref="N764" location="'ציוד - הכרה מלאה'!C38" tooltip="הקשה על התא, תחזיר אותך לטבלת החומרים המרכזת" display="'ציוד - הכרה מלאה'!C38" xr:uid="{139DA35A-87C9-4DE3-BED5-831018627E83}"/>
    <hyperlink ref="N784" location="'ציוד - הכרה מלאה'!C39" tooltip="הקשה על התא, תחזיר אותך לטבלת החומרים המרכזת" display="'ציוד - הכרה מלאה'!C39" xr:uid="{D7352093-C8E2-4533-89FC-F2D0674A6D3A}"/>
    <hyperlink ref="N804" location="'ציוד - הכרה מלאה'!C40" tooltip="הקשה על התא, תחזיר אותך לטבלת החומרים המרכזת" display="'ציוד - הכרה מלאה'!C40" xr:uid="{A6867052-5E0A-4FB2-86B4-4F52F1175B5C}"/>
    <hyperlink ref="N824" location="'ציוד - הכרה מלאה'!C41" tooltip="הקשה על התא, תחזיר אותך לטבלת החומרים המרכזת" display="'ציוד - הכרה מלאה'!C41" xr:uid="{95D18313-EE3F-4BCA-86E9-CA1D767528B4}"/>
    <hyperlink ref="C33" location="'ציוד - הכרה מלאה'!A664:A676" tooltip="הקשה על התא תעביר אותך לטבלה מקושרת בה יש לפרט את החשבוניות הרלבנטיות לסעיף" display="'ציוד - הכרה מלאה'!A664:A676" xr:uid="{90B1ECE3-98B1-48D6-A16C-126B3FB47A5E}"/>
    <hyperlink ref="C34" location="'ציוד - הכרה מלאה'!A684:A696" tooltip="הקשה על התא תעביר אותך לטבלה מקושרת בה יש לפרט את החשבוניות הרלבנטיות לסעיף" display="'ציוד - הכרה מלאה'!A684:A696" xr:uid="{2DA68BE2-9088-4A65-BE58-7AF1AB4532C0}"/>
    <hyperlink ref="C35" location="'ציוד - הכרה מלאה'!A704:A716" tooltip="הקשה על התא תעביר אותך לטבלה מקושרת בה יש לפרט את החשבוניות הרלבנטיות לסעיף" display="'ציוד - הכרה מלאה'!A704:A716" xr:uid="{57D061C0-2DDF-47EF-94C7-704E04419A3E}"/>
    <hyperlink ref="C36" location="'ציוד - הכרה מלאה'!A724:A736" tooltip="הקשה על התא תעביר אותך לטבלה מקושרת בה יש לפרט את החשבוניות הרלבנטיות לסעיף" display="'ציוד - הכרה מלאה'!A724:A736" xr:uid="{92A423F0-06F5-4F7A-B706-BC8EFF39F21D}"/>
    <hyperlink ref="C37" location="'ציוד - הכרה מלאה'!A744:A756" tooltip="הקשה על התא תעביר אותך לטבלה מקושרת בה יש לפרט את החשבוניות הרלבנטיות לסעיף" display="'ציוד - הכרה מלאה'!A744:A756" xr:uid="{F7EDDB59-4A67-401A-A72F-778AF87F1938}"/>
    <hyperlink ref="C38" location="'ציוד - הכרה מלאה'!A764:A776" tooltip="הקשה על התא תעביר אותך לטבלה מקושרת בה יש לפרט את החשבוניות הרלבנטיות לסעיף" display="'ציוד - הכרה מלאה'!A764:A776" xr:uid="{EA64D8AB-A46C-4338-820A-80D993A842A4}"/>
    <hyperlink ref="C39" location="'ציוד - הכרה מלאה'!A784:A796" tooltip="הקשה על התא תעביר אותך לטבלה מקושרת בה יש לפרט את החשבוניות הרלבנטיות לסעיף" display="'ציוד - הכרה מלאה'!A784:A796" xr:uid="{944A7C83-9D2A-42C0-89AF-578AAB4590CE}"/>
    <hyperlink ref="C40" location="'ציוד - הכרה מלאה'!A804:A816" tooltip="הקשה על התא תעביר אותך לטבלה מקושרת בה יש לפרט את החשבוניות הרלבנטיות לסעיף" display="'ציוד - הכרה מלאה'!A804:A816" xr:uid="{B9EFFD9E-7BAE-4B1A-BFAA-D13CE489E613}"/>
    <hyperlink ref="C41" location="'ציוד - הכרה מלאה'!A824:A836" tooltip="הקשה על התא תעביר אותך לטבלה מקושרת בה יש לפרט את החשבוניות הרלבנטיות לסעיף" display="'ציוד - הכרה מלאה'!A824:A836" xr:uid="{8785560C-7F64-4577-B466-7AF8682A7C96}"/>
    <hyperlink ref="C52" location="'ציוד - הכרה מלאה'!A1044:A1056" tooltip="הקשה על התא תעביר אותך לטבלה מקושרת בה יש לפרט את החשבוניות הרלבנטיות לסעיף" display="'ציוד - הכרה מלאה'!A1044:A1056" xr:uid="{27D97CB7-768D-4E73-AA6A-8EE6E68D3EFA}"/>
    <hyperlink ref="B704" location="'ציוד - הכרה מלאה'!C35" tooltip="הקשה על התא, תחזיר אותך לטבלת החומרים המרכזת" display="'ציוד - הכרה מלאה'!C35" xr:uid="{A3196436-A827-46F3-B027-A3A31C8D3D3C}"/>
    <hyperlink ref="N704" location="'ציוד - הכרה מלאה'!C35" tooltip="הקשה על התא, תחזיר אותך לטבלת החומרים המרכזת" display="'ציוד - הכרה מלאה'!C35" xr:uid="{7D3DD68C-BBE1-4EFA-9092-BE57B7C37536}"/>
    <hyperlink ref="T64" location="'ציוד - הכרה מלאה'!C3" tooltip="הקשה על התא, תחזיר אותך לטבלת החומרים המרכזת" display="'ציוד - הכרה מלאה'!C3" xr:uid="{41DCCAB3-7943-4F9A-A69D-A22744CF69A4}"/>
    <hyperlink ref="T84" location="'ציוד - הכרה מלאה'!C4" tooltip="הקשה על התא, תחזיר אותך לטבלת החומרים המרכזת" display="'ציוד - הכרה מלאה'!C4" xr:uid="{3448EFC1-D5CD-4DA5-9CEF-4A8CF0454049}"/>
    <hyperlink ref="T104" location="'ציוד - הכרה מלאה'!C5" tooltip="הקשה על התא, תחזיר אותך לטבלת החומרים המרכזת" display="'ציוד - הכרה מלאה'!C5" xr:uid="{51368D78-F91A-49BC-A08A-80DD3DEAFDDC}"/>
    <hyperlink ref="T124" location="'ציוד - הכרה מלאה'!C6" tooltip="הקשה על התא, תחזיר אותך לטבלת החומרים המרכזת" display="'ציוד - הכרה מלאה'!C6" xr:uid="{B3DCE7F7-523E-463A-933B-EB2DF10CF7D5}"/>
    <hyperlink ref="T144" location="'ציוד - הכרה מלאה'!C7" tooltip="הקשה על התא, תחזיר אותך לטבלת החומרים המרכזת" display="'ציוד - הכרה מלאה'!C7" xr:uid="{046CDE32-2353-4D6B-A735-69DD55662827}"/>
    <hyperlink ref="T164" location="'ציוד - הכרה מלאה'!C8" tooltip="הקשה על התא, תחזיר אותך לטבלת החומרים המרכזת" display="'ציוד - הכרה מלאה'!C8" xr:uid="{47460C87-CE0F-4D09-BCD8-1C6F76FD0052}"/>
    <hyperlink ref="T184" location="'ציוד - הכרה מלאה'!C9" tooltip="הקשה על התא, תחזיר אותך לטבלת החומרים המרכזת" display="'ציוד - הכרה מלאה'!C9" xr:uid="{1F2C7F4B-60B9-4CB5-A022-11555F606C13}"/>
    <hyperlink ref="T204" location="'ציוד - הכרה מלאה'!C10" tooltip="הקשה על התא, תחזיר אותך לטבלת החומרים המרכזת" display="'ציוד - הכרה מלאה'!C10" xr:uid="{BC0C255C-2BB3-4D2F-BFA7-BC6D7A86F533}"/>
    <hyperlink ref="T224" location="'ציוד - הכרה מלאה'!C11" tooltip="הקשה על התא, תחזיר אותך לטבלת החומרים המרכזת" display="'ציוד - הכרה מלאה'!C11" xr:uid="{2EBF8070-AD5B-4B30-9ADF-15E70C7D1D18}"/>
    <hyperlink ref="T244" location="'ציוד - הכרה מלאה'!C12" tooltip="הקשה על התא, תחזיר אותך לטבלת החומרים המרכזת" display="'ציוד - הכרה מלאה'!C12" xr:uid="{2CBA21CF-6316-425A-A3F2-68C7A2C9EB06}"/>
    <hyperlink ref="T264" location="'ציוד - הכרה מלאה'!C13" tooltip="הקשה על התא, תחזיר אותך לטבלת החומרים המרכזת" display="'ציוד - הכרה מלאה'!C13" xr:uid="{7D8547E9-DB18-4331-B2E3-5DD6248378B7}"/>
    <hyperlink ref="T284" location="'ציוד - הכרה מלאה'!C14" tooltip="הקשה על התא, תחזיר אותך לטבלת החומרים המרכזת" display="'ציוד - הכרה מלאה'!C14" xr:uid="{687D7E49-CE39-4D87-8E86-8366587D5F6A}"/>
    <hyperlink ref="T304" location="'ציוד - הכרה מלאה'!C15" tooltip="הקשה על התא, תחזיר אותך לטבלת החומרים המרכזת" display="'ציוד - הכרה מלאה'!C15" xr:uid="{FB541D03-86F0-46C8-820F-F9636AC6D048}"/>
    <hyperlink ref="T324" location="'ציוד - הכרה מלאה'!C16" tooltip="הקשה על התא, תחזיר אותך לטבלת החומרים המרכזת" display="'ציוד - הכרה מלאה'!C16" xr:uid="{5A2DFE40-1B17-40B7-8A0D-ECA4405B9823}"/>
    <hyperlink ref="T344" location="'ציוד - הכרה מלאה'!C17" tooltip="הקשה על התא, תחזיר אותך לטבלת החומרים המרכזת" display="'ציוד - הכרה מלאה'!C17" xr:uid="{F0A00FB4-7136-4634-B85F-B21CCF75C18A}"/>
    <hyperlink ref="T364" location="'ציוד - הכרה מלאה'!C18" tooltip="הקשה על התא, תחזיר אותך לטבלת החומרים המרכזת" display="'ציוד - הכרה מלאה'!C18" xr:uid="{31788674-A02D-49D5-9EA8-6D72F7907F42}"/>
    <hyperlink ref="T384" location="'ציוד - הכרה מלאה'!C19" tooltip="הקשה על התא, תחזיר אותך לטבלת החומרים המרכזת" display="'ציוד - הכרה מלאה'!C19" xr:uid="{FAEFD98A-7C0F-49D1-8425-131002072386}"/>
    <hyperlink ref="T404" location="'ציוד - הכרה מלאה'!C20" tooltip="הקשה על התא, תחזיר אותך לטבלת החומרים המרכזת" display="'ציוד - הכרה מלאה'!C20" xr:uid="{9967FC36-6D68-400C-8961-EDA673DA1800}"/>
    <hyperlink ref="T424" location="'ציוד - הכרה מלאה'!C21" tooltip="הקשה על התא, תחזיר אותך לטבלת החומרים המרכזת" display="'ציוד - הכרה מלאה'!C21" xr:uid="{5798D225-FF71-4BD1-B037-476F4645BC31}"/>
    <hyperlink ref="T444" location="'ציוד - הכרה מלאה'!C22" tooltip="הקשה על התא, תחזיר אותך לטבלת החומרים המרכזת" display="'ציוד - הכרה מלאה'!C22" xr:uid="{32A77898-B1C2-4D9B-AA46-FB0DA969277D}"/>
    <hyperlink ref="T464" location="'ציוד - הכרה מלאה'!C23" tooltip="הקשה על התא, תחזיר אותך לטבלת החומרים המרכזת" display="'ציוד - הכרה מלאה'!C23" xr:uid="{1255B6B2-6993-4FE4-BCC5-7FF4E49DB6A5}"/>
    <hyperlink ref="T484" location="'ציוד - הכרה מלאה'!C24" tooltip="הקשה על התא, תחזיר אותך לטבלת החומרים המרכזת" display="'ציוד - הכרה מלאה'!C24" xr:uid="{8FD743B3-6D15-4EB8-B130-FAFA67BFC1FD}"/>
    <hyperlink ref="T504" location="'ציוד - הכרה מלאה'!C25" tooltip="הקשה על התא, תחזיר אותך לטבלת החומרים המרכזת" display="'ציוד - הכרה מלאה'!C25" xr:uid="{4468C843-7CBB-4E57-A391-A71D3F46544E}"/>
    <hyperlink ref="T524" location="'ציוד - הכרה מלאה'!C26" tooltip="הקשה על התא, תחזיר אותך לטבלת החומרים המרכזת" display="'ציוד - הכרה מלאה'!C26" xr:uid="{C87C3CE9-E9BA-42B2-850F-92EB38F54031}"/>
    <hyperlink ref="T544" location="'ציוד - הכרה מלאה'!C27" tooltip="הקשה על התא, תחזיר אותך לטבלת החומרים המרכזת" display="'ציוד - הכרה מלאה'!C27" xr:uid="{471334D5-32C4-4C45-B73A-85103E95DB2F}"/>
    <hyperlink ref="T564" location="'ציוד - הכרה מלאה'!C28" tooltip="הקשה על התא, תחזיר אותך לטבלת החומרים המרכזת" display="'ציוד - הכרה מלאה'!C28" xr:uid="{3E0D520A-8532-4CAF-8A1F-7C18D50D4148}"/>
    <hyperlink ref="T584" location="'ציוד - הכרה מלאה'!C29" tooltip="הקשה על התא, תחזיר אותך לטבלת החומרים המרכזת" display="'ציוד - הכרה מלאה'!C29" xr:uid="{8E02A89F-74CD-4C37-832A-CE934116C782}"/>
    <hyperlink ref="T604" location="'ציוד - הכרה מלאה'!C30" tooltip="הקשה על התא, תחזיר אותך לטבלת החומרים המרכזת" display="'ציוד - הכרה מלאה'!C30" xr:uid="{24D11DEF-ACA6-43BC-A534-27FE5F630810}"/>
    <hyperlink ref="T624" location="'ציוד - הכרה מלאה'!C31" tooltip="הקשה על התא, תחזיר אותך לטבלת החומרים המרכזת" display="'ציוד - הכרה מלאה'!C31" xr:uid="{2CB367D0-7278-44BC-8501-0328EA9A0658}"/>
    <hyperlink ref="T644" location="'ציוד - הכרה מלאה'!C32" tooltip="הקשה על התא, תחזיר אותך לטבלת החומרים המרכזת" display="'ציוד - הכרה מלאה'!C32" xr:uid="{82AD24CC-BB2B-4E8F-BF40-48848DB66567}"/>
    <hyperlink ref="Z104" location="'ציוד - הכרה מלאה'!C5" tooltip="הקשה על התא, תחזיר אותך לטבלת החומרים המרכזת" display="'ציוד - הכרה מלאה'!C5" xr:uid="{C9391CA4-C741-47F5-A43E-37B433AC956E}"/>
    <hyperlink ref="Z124" location="'ציוד - הכרה מלאה'!C6" tooltip="הקשה על התא, תחזיר אותך לטבלת החומרים המרכזת" display="'ציוד - הכרה מלאה'!C6" xr:uid="{EE42BFB4-7203-4486-B4A5-3899E363834C}"/>
    <hyperlink ref="Z144" location="'ציוד - הכרה מלאה'!C7" tooltip="הקשה על התא, תחזיר אותך לטבלת החומרים המרכזת" display="'ציוד - הכרה מלאה'!C7" xr:uid="{E8F8544D-6FA6-443F-84D0-8E750EE9A7E3}"/>
    <hyperlink ref="Z164" location="'ציוד - הכרה מלאה'!C8" tooltip="הקשה על התא, תחזיר אותך לטבלת החומרים המרכזת" display="'ציוד - הכרה מלאה'!C8" xr:uid="{0542DEC4-42F1-4ABB-BE46-F1F1CEEA7F48}"/>
    <hyperlink ref="Z184" location="'ציוד - הכרה מלאה'!C9" tooltip="הקשה על התא, תחזיר אותך לטבלת החומרים המרכזת" display="'ציוד - הכרה מלאה'!C9" xr:uid="{574AFA8D-B57F-4FB8-8BC1-8D9C83A15BC9}"/>
    <hyperlink ref="Z204" location="'ציוד - הכרה מלאה'!C10" tooltip="הקשה על התא, תחזיר אותך לטבלת החומרים המרכזת" display="'ציוד - הכרה מלאה'!C10" xr:uid="{C67600EC-6B23-4D9E-B1AC-0DE3B7C27A66}"/>
    <hyperlink ref="Z224" location="'ציוד - הכרה מלאה'!C11" tooltip="הקשה על התא, תחזיר אותך לטבלת החומרים המרכזת" display="'ציוד - הכרה מלאה'!C11" xr:uid="{9258F91B-5B7C-48A4-A39A-87932167FACA}"/>
    <hyperlink ref="Z244" location="'ציוד - הכרה מלאה'!C12" tooltip="הקשה על התא, תחזיר אותך לטבלת החומרים המרכזת" display="'ציוד - הכרה מלאה'!C12" xr:uid="{E8A88D32-5CF1-4452-AAB8-E8E7A32A0939}"/>
    <hyperlink ref="Z264" location="'ציוד - הכרה מלאה'!C13" tooltip="הקשה על התא, תחזיר אותך לטבלת החומרים המרכזת" display="'ציוד - הכרה מלאה'!C13" xr:uid="{B0B98ECB-5028-4949-A0AE-E8857D195627}"/>
    <hyperlink ref="Z284" location="'ציוד - הכרה מלאה'!C14" tooltip="הקשה על התא, תחזיר אותך לטבלת החומרים המרכזת" display="'ציוד - הכרה מלאה'!C14" xr:uid="{FF669F84-3F48-4143-A7C6-2ACE34FCA540}"/>
    <hyperlink ref="Z304" location="'ציוד - הכרה מלאה'!C15" tooltip="הקשה על התא, תחזיר אותך לטבלת החומרים המרכזת" display="'ציוד - הכרה מלאה'!C15" xr:uid="{4B2827CD-E7C5-480F-B13B-F30421331DB3}"/>
    <hyperlink ref="Z324" location="'ציוד - הכרה מלאה'!C16" tooltip="הקשה על התא, תחזיר אותך לטבלת החומרים המרכזת" display="'ציוד - הכרה מלאה'!C16" xr:uid="{88B69324-F539-4FC8-AC2E-6CBE2725C926}"/>
    <hyperlink ref="Z344" location="'ציוד - הכרה מלאה'!C17" tooltip="הקשה על התא, תחזיר אותך לטבלת החומרים המרכזת" display="'ציוד - הכרה מלאה'!C17" xr:uid="{7462BC1E-B209-4F4A-B2B2-221B4B3BA318}"/>
    <hyperlink ref="Z364" location="'ציוד - הכרה מלאה'!C18" tooltip="הקשה על התא, תחזיר אותך לטבלת החומרים המרכזת" display="'ציוד - הכרה מלאה'!C18" xr:uid="{19EA9D08-C461-45A8-98F9-E030C53CD3E4}"/>
    <hyperlink ref="Z384" location="'ציוד - הכרה מלאה'!C19" tooltip="הקשה על התא, תחזיר אותך לטבלת החומרים המרכזת" display="'ציוד - הכרה מלאה'!C19" xr:uid="{43006260-D401-40AE-BA1D-2EA6BC7E5464}"/>
    <hyperlink ref="Z404" location="'ציוד - הכרה מלאה'!C20" tooltip="הקשה על התא, תחזיר אותך לטבלת החומרים המרכזת" display="'ציוד - הכרה מלאה'!C20" xr:uid="{B2A80673-3468-4518-B38F-A7C64BD679DA}"/>
    <hyperlink ref="Z424" location="'ציוד - הכרה מלאה'!C21" tooltip="הקשה על התא, תחזיר אותך לטבלת החומרים המרכזת" display="'ציוד - הכרה מלאה'!C21" xr:uid="{024241C9-B3FA-4EF3-8205-A713572EC1EB}"/>
    <hyperlink ref="Z444" location="'ציוד - הכרה מלאה'!C22" tooltip="הקשה על התא, תחזיר אותך לטבלת החומרים המרכזת" display="'ציוד - הכרה מלאה'!C22" xr:uid="{8303E8B8-4ACA-452F-BD56-46D80C31A774}"/>
    <hyperlink ref="Z464" location="'ציוד - הכרה מלאה'!C23" tooltip="הקשה על התא, תחזיר אותך לטבלת החומרים המרכזת" display="'ציוד - הכרה מלאה'!C23" xr:uid="{B5D0DAE7-F906-4943-B90A-64E8B11231F8}"/>
    <hyperlink ref="Z484" location="'ציוד - הכרה מלאה'!C24" tooltip="הקשה על התא, תחזיר אותך לטבלת החומרים המרכזת" display="'ציוד - הכרה מלאה'!C24" xr:uid="{51FABE1B-88C6-49DD-9D4D-47B6FD89A588}"/>
    <hyperlink ref="Z504" location="'ציוד - הכרה מלאה'!C25" tooltip="הקשה על התא, תחזיר אותך לטבלת החומרים המרכזת" display="'ציוד - הכרה מלאה'!C25" xr:uid="{B79482D2-D79C-4FF8-85BF-B2F3A567057E}"/>
    <hyperlink ref="Z524" location="'ציוד - הכרה מלאה'!C26" tooltip="הקשה על התא, תחזיר אותך לטבלת החומרים המרכזת" display="'ציוד - הכרה מלאה'!C26" xr:uid="{701DE69A-83D5-4C8A-9BB7-300CD19C8648}"/>
    <hyperlink ref="Z544" location="'ציוד - הכרה מלאה'!C27" tooltip="הקשה על התא, תחזיר אותך לטבלת החומרים המרכזת" display="'ציוד - הכרה מלאה'!C27" xr:uid="{501CA7D0-A726-43CD-9769-D0468016FB01}"/>
    <hyperlink ref="Z564" location="'ציוד - הכרה מלאה'!C28" tooltip="הקשה על התא, תחזיר אותך לטבלת החומרים המרכזת" display="'ציוד - הכרה מלאה'!C28" xr:uid="{4C912810-31E3-42F0-AD75-D9B9E37B7B3C}"/>
    <hyperlink ref="Z584" location="'ציוד - הכרה מלאה'!C29" tooltip="הקשה על התא, תחזיר אותך לטבלת החומרים המרכזת" display="'ציוד - הכרה מלאה'!C29" xr:uid="{23873223-15DE-4B9D-B4BD-1814A2B2343B}"/>
    <hyperlink ref="Z604" location="'ציוד - הכרה מלאה'!C30" tooltip="הקשה על התא, תחזיר אותך לטבלת החומרים המרכזת" display="'ציוד - הכרה מלאה'!C30" xr:uid="{EF98DC32-D430-4B61-94B6-8A20D4C5513F}"/>
    <hyperlink ref="Z624" location="'ציוד - הכרה מלאה'!C31" tooltip="הקשה על התא, תחזיר אותך לטבלת החומרים המרכזת" display="'ציוד - הכרה מלאה'!C31" xr:uid="{A7902982-13FF-499B-9B42-85CFAD92F56E}"/>
    <hyperlink ref="Z644" location="'ציוד - הכרה מלאה'!C32" tooltip="הקשה על התא, תחזיר אותך לטבלת החומרים המרכזת" display="'ציוד - הכרה מלאה'!C32" xr:uid="{8A4DB448-78A1-41B0-B63B-EB42824785A8}"/>
    <hyperlink ref="Z64" location="'ציוד - הכרה מלאה'!C3" tooltip="הקשה על התא, תחזיר אותך לטבלת החומרים המרכזת" display="'ציוד - הכרה מלאה'!C3" xr:uid="{2752BC2B-5BE4-47EF-A920-9BBBF985F2AC}"/>
    <hyperlink ref="Z84" location="'ציוד - הכרה מלאה'!C4" tooltip="הקשה על התא, תחזיר אותך לטבלת החומרים המרכזת" display="'ציוד - הכרה מלאה'!C4" xr:uid="{7908C4F6-7CDB-4B40-81CB-66F4CE16E8E2}"/>
    <hyperlink ref="T664" location="'ציוד - הכרה מלאה'!C33" tooltip="הקשה על התא, תחזיר אותך לטבלת החומרים המרכזת" display="'ציוד - הכרה מלאה'!C33" xr:uid="{783009C1-1C2F-4882-9BFE-283B597D7409}"/>
    <hyperlink ref="T684" location="'ציוד - הכרה מלאה'!C34" tooltip="הקשה על התא, תחזיר אותך לטבלת החומרים המרכזת" display="'ציוד - הכרה מלאה'!C34" xr:uid="{636634B1-346B-4C83-A59B-C72E44D8ACBD}"/>
    <hyperlink ref="T724" location="'ציוד - הכרה מלאה'!C36" tooltip="הקשה על התא, תחזיר אותך לטבלת החומרים המרכזת" display="'ציוד - הכרה מלאה'!C36" xr:uid="{F83FA548-A773-435C-AB01-461FBA6B1454}"/>
    <hyperlink ref="T744" location="'ציוד - הכרה מלאה'!C37" tooltip="הקשה על התא, תחזיר אותך לטבלת החומרים המרכזת" display="'ציוד - הכרה מלאה'!C37" xr:uid="{FC16B747-6DE1-4AB9-B71E-5F761CAAFBBC}"/>
    <hyperlink ref="T764" location="'ציוד - הכרה מלאה'!C38" tooltip="הקשה על התא, תחזיר אותך לטבלת החומרים המרכזת" display="'ציוד - הכרה מלאה'!C38" xr:uid="{67AA2223-854B-4101-9102-121220BD206E}"/>
    <hyperlink ref="T784" location="'ציוד - הכרה מלאה'!C39" tooltip="הקשה על התא, תחזיר אותך לטבלת החומרים המרכזת" display="'ציוד - הכרה מלאה'!C39" xr:uid="{32731D96-55C4-4B2E-B7F7-8EAB9E2B2F63}"/>
    <hyperlink ref="T804" location="'ציוד - הכרה מלאה'!C40" tooltip="הקשה על התא, תחזיר אותך לטבלת החומרים המרכזת" display="'ציוד - הכרה מלאה'!C40" xr:uid="{00B6795D-72A5-4BFF-9CD8-352F732B5A92}"/>
    <hyperlink ref="T824" location="'ציוד - הכרה מלאה'!C41" tooltip="הקשה על התא, תחזיר אותך לטבלת החומרים המרכזת" display="'ציוד - הכרה מלאה'!C41" xr:uid="{EA47874C-F999-49EA-9394-802D819D42F0}"/>
    <hyperlink ref="Z664" location="'ציוד - הכרה מלאה'!C33" tooltip="הקשה על התא, תחזיר אותך לטבלת החומרים המרכזת" display="'ציוד - הכרה מלאה'!C33" xr:uid="{D039D09B-064E-4E5A-A689-BDD6ACD954F2}"/>
    <hyperlink ref="Z684" location="'ציוד - הכרה מלאה'!C34" tooltip="הקשה על התא, תחזיר אותך לטבלת החומרים המרכזת" display="'ציוד - הכרה מלאה'!C34" xr:uid="{B742D675-CA22-44C3-AA3B-25F810F58713}"/>
    <hyperlink ref="Z724" location="'ציוד - הכרה מלאה'!C36" tooltip="הקשה על התא, תחזיר אותך לטבלת החומרים המרכזת" display="'ציוד - הכרה מלאה'!C36" xr:uid="{FA875D30-1284-4223-9C80-685788056DCE}"/>
    <hyperlink ref="Z744" location="'ציוד - הכרה מלאה'!C37" tooltip="הקשה על התא, תחזיר אותך לטבלת החומרים המרכזת" display="'ציוד - הכרה מלאה'!C37" xr:uid="{5EBEF9CD-83B7-46C6-979F-731898EE76B7}"/>
    <hyperlink ref="Z764" location="'ציוד - הכרה מלאה'!C38" tooltip="הקשה על התא, תחזיר אותך לטבלת החומרים המרכזת" display="'ציוד - הכרה מלאה'!C38" xr:uid="{6DB58A7C-20F0-4471-A016-F0658832640C}"/>
    <hyperlink ref="Z784" location="'ציוד - הכרה מלאה'!C39" tooltip="הקשה על התא, תחזיר אותך לטבלת החומרים המרכזת" display="'ציוד - הכרה מלאה'!C39" xr:uid="{ED6895CD-D953-4DCA-A2F2-0514D89BB61A}"/>
    <hyperlink ref="Z804" location="'ציוד - הכרה מלאה'!C40" tooltip="הקשה על התא, תחזיר אותך לטבלת החומרים המרכזת" display="'ציוד - הכרה מלאה'!C40" xr:uid="{6AF88913-FD09-4B22-BF6C-C9E14E3C07B0}"/>
    <hyperlink ref="Z824" location="'ציוד - הכרה מלאה'!C41" tooltip="הקשה על התא, תחזיר אותך לטבלת החומרים המרכזת" display="'ציוד - הכרה מלאה'!C41" xr:uid="{0652076C-9360-416D-B212-8EFD304545F4}"/>
    <hyperlink ref="T704" location="'ציוד - הכרה מלאה'!C35" tooltip="הקשה על התא, תחזיר אותך לטבלת החומרים המרכזת" display="'ציוד - הכרה מלאה'!C35" xr:uid="{5D48202F-5AE7-4129-8BAA-CCA376F71349}"/>
    <hyperlink ref="Z704" location="'ציוד - הכרה מלאה'!C35" tooltip="הקשה על התא, תחזיר אותך לטבלת החומרים המרכזת" display="'ציוד - הכרה מלאה'!C35" xr:uid="{806CAA7C-D371-476A-A377-2BCFD080A07E}"/>
    <hyperlink ref="N64" location="'ציוד - הכרה מלאה'!C3" tooltip="הקשה על התא, תחזיר אותך לטבלת החומרים המרכזת" display="'ציוד - הכרה מלאה'!C3" xr:uid="{D5BF811A-CC48-485C-8AFB-91C372374DF5}"/>
    <hyperlink ref="B64" location="'ציוד - הכרה מלאה'!C3" tooltip="הקשה על התא, תחזיר אותך לטבלת החומרים המרכזת" display="'ציוד - הכרה מלאה'!C3" xr:uid="{F985DE5B-AA69-46EB-BD8B-D1BB2BA772BC}"/>
    <hyperlink ref="C42" location="'ציוד - הכרה מלאה'!A844:A856" tooltip="הקשה על התא תעביר אותך לטבלה מקושרת בה יש לפרט את החשבוניות הרלבנטיות לסעיף" display="'ציוד - הכרה מלאה'!A844:A856" xr:uid="{436BA066-167A-4B5D-85CB-7EAF69A1C424}"/>
    <hyperlink ref="C43" location="'ציוד - הכרה מלאה'!A864:A876" tooltip="הקשה על התא תעביר אותך לטבלה מקושרת בה יש לפרט את החשבוניות הרלבנטיות לסעיף" display="'ציוד - הכרה מלאה'!A864:A876" xr:uid="{4994D1E7-881F-4C28-9D1E-754DC6608F4C}"/>
    <hyperlink ref="C44" location="'ציוד - הכרה מלאה'!A884:A896" tooltip="הקשה על התא תעביר אותך לטבלה מקושרת בה יש לפרט את החשבוניות הרלבנטיות לסעיף" display="'ציוד - הכרה מלאה'!A884:A896" xr:uid="{19315786-21F8-4271-AF6A-91F8F0988566}"/>
    <hyperlink ref="C45" location="'ציוד - הכרה מלאה'!A904:A916" tooltip="הקשה על התא תעביר אותך לטבלה מקושרת בה יש לפרט את החשבוניות הרלבנטיות לסעיף" display="'ציוד - הכרה מלאה'!A904:A916" xr:uid="{6749A157-0DF5-40B8-A4E1-A2571C3DEA37}"/>
    <hyperlink ref="C46" location="'ציוד - הכרה מלאה'!A924:A936" tooltip="הקשה על התא תעביר אותך לטבלה מקושרת בה יש לפרט את החשבוניות הרלבנטיות לסעיף" display="'ציוד - הכרה מלאה'!A924:A936" xr:uid="{E8D4D528-DBAF-4042-B50B-8AE8DFB34F68}"/>
    <hyperlink ref="C47" location="'ציוד - הכרה מלאה'!A944:A956" tooltip="הקשה על התא תעביר אותך לטבלה מקושרת בה יש לפרט את החשבוניות הרלבנטיות לסעיף" display="'ציוד - הכרה מלאה'!A944:A956" xr:uid="{1E1FB211-DF55-486E-B605-B056D2A61FA5}"/>
    <hyperlink ref="C48" location="'ציוד - הכרה מלאה'!A964:A976" tooltip="הקשה על התא תעביר אותך לטבלה מקושרת בה יש לפרט את החשבוניות הרלבנטיות לסעיף" display="'ציוד - הכרה מלאה'!A964:A976" xr:uid="{9755907D-3A9E-4720-87A7-76C283E6B95E}"/>
    <hyperlink ref="C49" location="'ציוד - הכרה מלאה'!A984:A996" tooltip="הקשה על התא תעביר אותך לטבלה מקושרת בה יש לפרט את החשבוניות הרלבנטיות לסעיף" display="'ציוד - הכרה מלאה'!A984:A996" xr:uid="{511905F6-42F1-45D4-9753-A9620817990A}"/>
    <hyperlink ref="C50" location="'ציוד - הכרה מלאה'!A1004:A1016" tooltip="הקשה על התא תעביר אותך לטבלה מקושרת בה יש לפרט את החשבוניות הרלבנטיות לסעיף" display="'ציוד - הכרה מלאה'!A1004:A1016" xr:uid="{5F042033-B134-4DF9-B91A-9482CD40836E}"/>
    <hyperlink ref="C51" location="'ציוד - הכרה מלאה'!A1024:A1036" tooltip="הקשה על התא תעביר אותך לטבלה מקושרת בה יש לפרט את החשבוניות הרלבנטיות לסעיף" display="'ציוד - הכרה מלאה'!A1024:A1036" xr:uid="{4375BAC3-E2D6-4162-B6C6-B6E0AE9758E0}"/>
    <hyperlink ref="B864" location="'ציוד - הכרה מלאה'!C43" tooltip="הקשה על התא, תחזיר אותך לטבלת החומרים המרכזת" display="'ציוד - הכרה מלאה'!C43" xr:uid="{5D1D5A73-41A9-495D-B09C-0ED81A63326E}"/>
    <hyperlink ref="B884" location="'ציוד - הכרה מלאה'!C44" tooltip="הקשה על התא, תחזיר אותך לטבלת החומרים המרכזת" display="'ציוד - הכרה מלאה'!C44" xr:uid="{824C00A9-DC87-427D-92E4-41EEEBC12E85}"/>
    <hyperlink ref="B924" location="'ציוד - הכרה מלאה'!C46" tooltip="הקשה על התא, תחזיר אותך לטבלת החומרים המרכזת" display="'ציוד - הכרה מלאה'!C46" xr:uid="{0506BB18-856E-43B1-B3E2-2E718051225E}"/>
    <hyperlink ref="B944" location="'ציוד - הכרה מלאה'!C47" tooltip="הקשה על התא, תחזיר אותך לטבלת החומרים המרכזת" display="'ציוד - הכרה מלאה'!C47" xr:uid="{DFB7EF75-CE8E-4D07-B269-5042B81D2653}"/>
    <hyperlink ref="B964" location="'ציוד - הכרה מלאה'!C48" tooltip="הקשה על התא, תחזיר אותך לטבלת החומרים המרכזת" display="'ציוד - הכרה מלאה'!C48" xr:uid="{F4D6AC46-3008-465D-839A-19695E3EF5C4}"/>
    <hyperlink ref="B984" location="'ציוד - הכרה מלאה'!C49" tooltip="הקשה על התא, תחזיר אותך לטבלת החומרים המרכזת" display="'ציוד - הכרה מלאה'!C49" xr:uid="{941897E8-9C0B-4C92-AE1C-2D36A450EF49}"/>
    <hyperlink ref="B1004" location="'ציוד - הכרה מלאה'!C50" tooltip="הקשה על התא, תחזיר אותך לטבלת החומרים המרכזת" display="'ציוד - הכרה מלאה'!C50" xr:uid="{6905F21F-C4CE-49D0-A971-A732FE8C97BC}"/>
    <hyperlink ref="B1024" location="'ציוד - הכרה מלאה'!C51" tooltip="הקשה על התא, תחזיר אותך לטבלת החומרים המרכזת" display="'ציוד - הכרה מלאה'!C51" xr:uid="{48579C01-FD79-4008-BA20-26025CF472A1}"/>
    <hyperlink ref="B1044" location="'ציוד - הכרה מלאה'!C52" tooltip="הקשה על התא, תחזיר אותך לטבלת החומרים המרכזת" display="'ציוד - הכרה מלאה'!C52" xr:uid="{E91D9C2F-AC12-4656-AEB4-D70A0A647A4A}"/>
    <hyperlink ref="B904" location="'ציוד - הכרה מלאה'!C45" tooltip="הקשה על התא, תחזיר אותך לטבלת החומרים המרכזת" display="'ציוד - הכרה מלאה'!C45" xr:uid="{B9BC0973-9FE0-4C59-B10B-D678ABB8E932}"/>
    <hyperlink ref="T844" location="'ציוד - הכרה מלאה'!C42" tooltip="הקשה על התא, תחזיר אותך לטבלת החומרים המרכזת" display="'ציוד - הכרה מלאה'!C42" xr:uid="{2952FA4F-737F-4B5B-9045-182D265995B4}"/>
    <hyperlink ref="Z844" location="'ציוד - הכרה מלאה'!C42" tooltip="הקשה על התא, תחזיר אותך לטבלת החומרים המרכזת" display="'ציוד - הכרה מלאה'!C42" xr:uid="{566D1923-9A2E-4F21-ABE7-0F7C51008662}"/>
    <hyperlink ref="N844" location="'ציוד - הכרה מלאה'!C42" tooltip="הקשה על התא, תחזיר אותך לטבלת החומרים המרכזת" display="'ציוד - הכרה מלאה'!C42" xr:uid="{E9DBDD08-CFDC-47AD-991A-BFCA21227A07}"/>
    <hyperlink ref="T864" location="'ציוד - הכרה מלאה'!C43" tooltip="הקשה על התא, תחזיר אותך לטבלת החומרים המרכזת" display="'ציוד - הכרה מלאה'!C43" xr:uid="{8244A8A8-3D9B-4B78-8A8C-7599B24A38BC}"/>
    <hyperlink ref="Z864" location="'ציוד - הכרה מלאה'!C43" tooltip="הקשה על התא, תחזיר אותך לטבלת החומרים המרכזת" display="'ציוד - הכרה מלאה'!C43" xr:uid="{D018A394-B8FC-45B7-8D93-931A4F309C50}"/>
    <hyperlink ref="T884" location="'ציוד - הכרה מלאה'!C44" tooltip="הקשה על התא, תחזיר אותך לטבלת החומרים המרכזת" display="'ציוד - הכרה מלאה'!C44" xr:uid="{0DF9EE57-74BD-4D0E-A927-A36107672DE4}"/>
    <hyperlink ref="Z884" location="'ציוד - הכרה מלאה'!C44" tooltip="הקשה על התא, תחזיר אותך לטבלת החומרים המרכזת" display="'ציוד - הכרה מלאה'!C44" xr:uid="{EAEF2315-A2E2-4010-923A-426BA644BB83}"/>
    <hyperlink ref="T904" location="'ציוד - הכרה מלאה'!C45" tooltip="הקשה על התא, תחזיר אותך לטבלת החומרים המרכזת" display="'ציוד - הכרה מלאה'!C45" xr:uid="{BCF9B96A-A4E6-4EB6-B67B-0D3BED43FFDA}"/>
    <hyperlink ref="Z904" location="'ציוד - הכרה מלאה'!C45" tooltip="הקשה על התא, תחזיר אותך לטבלת החומרים המרכזת" display="'ציוד - הכרה מלאה'!C45" xr:uid="{365423BA-0FF2-4917-A3CB-8C682DF6F8BF}"/>
    <hyperlink ref="T924" location="'ציוד - הכרה מלאה'!C46" tooltip="הקשה על התא, תחזיר אותך לטבלת החומרים המרכזת" display="'ציוד - הכרה מלאה'!C46" xr:uid="{F60F6CCA-3D65-4007-8E6A-CA753039D021}"/>
    <hyperlink ref="Z924" location="'ציוד - הכרה מלאה'!C46" tooltip="הקשה על התא, תחזיר אותך לטבלת החומרים המרכזת" display="'ציוד - הכרה מלאה'!C46" xr:uid="{6AF8C260-760F-47EC-9F2F-4C59D811BCBE}"/>
    <hyperlink ref="T944" location="'ציוד - הכרה מלאה'!C47" tooltip="הקשה על התא, תחזיר אותך לטבלת החומרים המרכזת" display="'ציוד - הכרה מלאה'!C47" xr:uid="{69098451-896C-4196-A59E-22BB00EEB482}"/>
    <hyperlink ref="Z944" location="'ציוד - הכרה מלאה'!C47" tooltip="הקשה על התא, תחזיר אותך לטבלת החומרים המרכזת" display="'ציוד - הכרה מלאה'!C47" xr:uid="{83E91BC7-4256-42BE-BD80-D33766C318B4}"/>
    <hyperlink ref="T964" location="'ציוד - הכרה מלאה'!C48" tooltip="הקשה על התא, תחזיר אותך לטבלת החומרים המרכזת" display="'ציוד - הכרה מלאה'!C48" xr:uid="{09942FF7-2DB7-4F61-A0B6-45B53336E99B}"/>
    <hyperlink ref="Z964" location="'ציוד - הכרה מלאה'!C48" tooltip="הקשה על התא, תחזיר אותך לטבלת החומרים המרכזת" display="'ציוד - הכרה מלאה'!C48" xr:uid="{35D98691-F36B-46E3-822F-911034D3C194}"/>
    <hyperlink ref="T984" location="'ציוד - הכרה מלאה'!C49" tooltip="הקשה על התא, תחזיר אותך לטבלת החומרים המרכזת" display="'ציוד - הכרה מלאה'!C49" xr:uid="{B2DB7DB6-4065-419A-8AE5-0F7D27D34DD2}"/>
    <hyperlink ref="Z984" location="'ציוד - הכרה מלאה'!C49" tooltip="הקשה על התא, תחזיר אותך לטבלת החומרים המרכזת" display="'ציוד - הכרה מלאה'!C49" xr:uid="{9A9DDF1E-AAAA-4B45-853C-CE4F72D2A63D}"/>
    <hyperlink ref="T1004" location="'ציוד - הכרה מלאה'!C50" tooltip="הקשה על התא, תחזיר אותך לטבלת החומרים המרכזת" display="'ציוד - הכרה מלאה'!C50" xr:uid="{3EAD041E-D6B6-485D-9A8A-4E7FEE87ACB8}"/>
    <hyperlink ref="Z1004" location="'ציוד - הכרה מלאה'!C50" tooltip="הקשה על התא, תחזיר אותך לטבלת החומרים המרכזת" display="'ציוד - הכרה מלאה'!C50" xr:uid="{C91083B7-2BEE-4B1F-AECB-C540C83AA236}"/>
    <hyperlink ref="T1024" location="'ציוד - הכרה מלאה'!C51" tooltip="הקשה על התא, תחזיר אותך לטבלת החומרים המרכזת" display="'ציוד - הכרה מלאה'!C51" xr:uid="{7D42B94D-B085-44B0-8264-3076FD5760F3}"/>
    <hyperlink ref="Z1024" location="'ציוד - הכרה מלאה'!C51" tooltip="הקשה על התא, תחזיר אותך לטבלת החומרים המרכזת" display="'ציוד - הכרה מלאה'!C51" xr:uid="{FEF1EDB5-50CC-43EF-B4E2-0F302B0CCB9B}"/>
    <hyperlink ref="T1044" location="'ציוד - הכרה מלאה'!C52" tooltip="הקשה על התא, תחזיר אותך לטבלת החומרים המרכזת" display="'ציוד - הכרה מלאה'!C52" xr:uid="{5D49D6F4-F7FA-48C6-91B4-337294A19845}"/>
    <hyperlink ref="Z1044" location="'ציוד - הכרה מלאה'!C52" tooltip="הקשה על התא, תחזיר אותך לטבלת החומרים המרכזת" display="'ציוד - הכרה מלאה'!C52" xr:uid="{47DB5B2F-352D-45CE-91B3-2AA0C06C5813}"/>
    <hyperlink ref="N864" location="'ציוד - הכרה מלאה'!C43" tooltip="הקשה על התא, תחזיר אותך לטבלת החומרים המרכזת" display="'ציוד - הכרה מלאה'!C43" xr:uid="{6C74C1C0-5472-4620-8A43-FC6738CD3C44}"/>
    <hyperlink ref="N884" location="'ציוד - הכרה מלאה'!C44" tooltip="הקשה על התא, תחזיר אותך לטבלת החומרים המרכזת" display="'ציוד - הכרה מלאה'!C44" xr:uid="{DC546DCA-AC04-4B06-9A1E-809B1B4D15CC}"/>
    <hyperlink ref="N904" location="'ציוד - הכרה מלאה'!C45" tooltip="הקשה על התא, תחזיר אותך לטבלת החומרים המרכזת" display="'ציוד - הכרה מלאה'!C45" xr:uid="{A1F9CF09-E593-42D5-8E59-58D9FC94F071}"/>
    <hyperlink ref="N924" location="'ציוד - הכרה מלאה'!C46" tooltip="הקשה על התא, תחזיר אותך לטבלת החומרים המרכזת" display="'ציוד - הכרה מלאה'!C46" xr:uid="{C999A4BB-0991-427D-8D2D-E97EB2E830D7}"/>
    <hyperlink ref="N944" location="'ציוד - הכרה מלאה'!C47" tooltip="הקשה על התא, תחזיר אותך לטבלת החומרים המרכזת" display="'ציוד - הכרה מלאה'!C47" xr:uid="{14B721E5-0F12-462E-B339-02910AF3E133}"/>
    <hyperlink ref="N964" location="'ציוד - הכרה מלאה'!C48" tooltip="הקשה על התא, תחזיר אותך לטבלת החומרים המרכזת" display="'ציוד - הכרה מלאה'!C48" xr:uid="{AC22448B-75DF-4AEC-B0E1-2DE1D3C0D599}"/>
    <hyperlink ref="N984" location="'ציוד - הכרה מלאה'!C49" tooltip="הקשה על התא, תחזיר אותך לטבלת החומרים המרכזת" display="'ציוד - הכרה מלאה'!C49" xr:uid="{D3112B13-3D2F-40ED-BE76-30DE3BAE6F0D}"/>
    <hyperlink ref="N1004" location="'ציוד - הכרה מלאה'!C50" tooltip="הקשה על התא, תחזיר אותך לטבלת החומרים המרכזת" display="'ציוד - הכרה מלאה'!C50" xr:uid="{A731CAE3-9AB0-4E04-8E3C-95FAAE256053}"/>
    <hyperlink ref="N1024" location="'ציוד - הכרה מלאה'!C51" tooltip="הקשה על התא, תחזיר אותך לטבלת החומרים המרכזת" display="'ציוד - הכרה מלאה'!C51" xr:uid="{AB5DC988-A39D-482D-9973-B4D58D014BA0}"/>
    <hyperlink ref="N1044" location="'ציוד - הכרה מלאה'!C52" tooltip="הקשה על התא, תחזיר אותך לטבלת החומרים המרכזת" display="'ציוד - הכרה מלאה'!C52" xr:uid="{96046EA8-743F-4D2E-BB6F-2B5BE01DEEC2}"/>
    <hyperlink ref="C3" location="'ציוד - הכרה מלאה'!A64:A76" display="'ציוד - הכרה מלאה'!A64:A76" xr:uid="{E922DC35-E834-4C6C-A51B-B2F4B05F1AF2}"/>
  </hyperlink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1" id="{0C330A41-CE07-4149-800E-9EB80B6CEAE0}">
            <xm:f>'ראשי-פרטים כלליים וריכוז הוצאות'!$J$28&lt;1</xm:f>
            <x14:dxf>
              <font>
                <strike val="0"/>
                <color theme="0"/>
              </font>
              <fill>
                <patternFill>
                  <bgColor theme="0"/>
                </patternFill>
              </fill>
              <border>
                <left/>
                <right/>
                <top/>
                <bottom/>
                <vertical/>
                <horizontal/>
              </border>
            </x14:dxf>
          </x14:cfRule>
          <xm:sqref>A1:ZZ10000</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4676A3"/>
    <pageSetUpPr fitToPage="1"/>
  </sheetPr>
  <dimension ref="A1:AQ1186"/>
  <sheetViews>
    <sheetView showGridLines="0" rightToLeft="1" zoomScaleNormal="100" workbookViewId="0">
      <pane ySplit="2" topLeftCell="A3" activePane="bottomLeft" state="frozen"/>
      <selection activeCell="E7" sqref="E7"/>
      <selection pane="bottomLeft" activeCell="A3" sqref="A3"/>
    </sheetView>
  </sheetViews>
  <sheetFormatPr defaultColWidth="9.140625" defaultRowHeight="12.75" outlineLevelCol="1" x14ac:dyDescent="0.2"/>
  <cols>
    <col min="1" max="1" width="6.7109375" style="3" customWidth="1"/>
    <col min="2" max="2" width="25" style="3" customWidth="1"/>
    <col min="3" max="6" width="16.42578125" style="3" customWidth="1"/>
    <col min="7" max="7" width="16.85546875" style="3" customWidth="1"/>
    <col min="8" max="8" width="17.140625" style="3" customWidth="1"/>
    <col min="9" max="16" width="17.140625" style="3" hidden="1" customWidth="1" outlineLevel="1"/>
    <col min="17" max="17" width="20.5703125" style="3" customWidth="1" collapsed="1"/>
    <col min="18" max="21" width="12.7109375" style="3" customWidth="1"/>
    <col min="22" max="22" width="12.7109375" style="288" customWidth="1"/>
    <col min="23" max="29" width="12.7109375" style="3" customWidth="1"/>
    <col min="30" max="30" width="12.7109375" style="288" customWidth="1"/>
    <col min="31" max="32" width="12.7109375" style="3" customWidth="1"/>
    <col min="33" max="33" width="12.7109375" style="286" customWidth="1"/>
    <col min="34" max="36" width="12.7109375" style="3" customWidth="1"/>
    <col min="37" max="37" width="9.140625" style="3"/>
    <col min="38" max="38" width="9.140625" style="288"/>
    <col min="39" max="16384" width="9.140625" style="3"/>
  </cols>
  <sheetData>
    <row r="1" spans="1:43" s="463" customFormat="1" ht="18.75" customHeight="1" x14ac:dyDescent="0.2">
      <c r="A1" s="802" t="s">
        <v>59</v>
      </c>
      <c r="B1" s="803"/>
      <c r="C1" s="802"/>
      <c r="D1" s="803"/>
      <c r="E1" s="533" t="s">
        <v>47</v>
      </c>
      <c r="F1" s="534">
        <f>'ראשי-פרטים כלליים וריכוז הוצאות'!C10</f>
        <v>0</v>
      </c>
      <c r="G1" s="802" t="s">
        <v>53</v>
      </c>
      <c r="H1" s="803">
        <f>'ראשי-פרטים כלליים וריכוז הוצאות'!H5</f>
        <v>0</v>
      </c>
      <c r="I1" s="535"/>
      <c r="J1" s="536"/>
      <c r="K1" s="536"/>
      <c r="L1" s="537" t="s">
        <v>166</v>
      </c>
      <c r="M1" s="536"/>
      <c r="N1" s="536"/>
      <c r="O1" s="536"/>
      <c r="P1" s="538"/>
      <c r="V1" s="539"/>
      <c r="AD1" s="539"/>
      <c r="AG1" s="540"/>
      <c r="AL1" s="539"/>
    </row>
    <row r="2" spans="1:43" s="286" customFormat="1" ht="49.7" customHeight="1" x14ac:dyDescent="0.2">
      <c r="A2" s="118" t="s">
        <v>7</v>
      </c>
      <c r="B2" s="118" t="s">
        <v>1</v>
      </c>
      <c r="C2" s="118" t="s">
        <v>63</v>
      </c>
      <c r="D2" s="118" t="s">
        <v>131</v>
      </c>
      <c r="E2" s="118" t="s">
        <v>130</v>
      </c>
      <c r="F2" s="118" t="s">
        <v>132</v>
      </c>
      <c r="G2" s="118" t="s">
        <v>160</v>
      </c>
      <c r="H2" s="119" t="s">
        <v>6</v>
      </c>
      <c r="I2" s="48" t="s">
        <v>1</v>
      </c>
      <c r="J2" s="48" t="s">
        <v>174</v>
      </c>
      <c r="K2" s="41" t="s">
        <v>130</v>
      </c>
      <c r="L2" s="41" t="s">
        <v>6</v>
      </c>
      <c r="M2" s="41" t="s">
        <v>63</v>
      </c>
      <c r="N2" s="41" t="s">
        <v>168</v>
      </c>
      <c r="O2" s="41" t="s">
        <v>169</v>
      </c>
      <c r="P2" s="49" t="s">
        <v>170</v>
      </c>
      <c r="V2" s="541"/>
      <c r="AD2" s="541"/>
      <c r="AL2" s="541"/>
      <c r="AQ2" s="286" t="s">
        <v>12</v>
      </c>
    </row>
    <row r="3" spans="1:43" ht="25.5" customHeight="1" x14ac:dyDescent="0.2">
      <c r="A3" s="163">
        <v>1</v>
      </c>
      <c r="B3" s="27"/>
      <c r="C3" s="23">
        <f>+$AL78</f>
        <v>0</v>
      </c>
      <c r="D3" s="19"/>
      <c r="E3" s="240"/>
      <c r="F3" s="20"/>
      <c r="G3" s="247">
        <f>F3+C3</f>
        <v>0</v>
      </c>
      <c r="H3" s="106">
        <v>0</v>
      </c>
      <c r="I3" s="45">
        <f t="shared" ref="I3:I37" si="0">B3</f>
        <v>0</v>
      </c>
      <c r="J3" s="19"/>
      <c r="K3" s="13">
        <f t="shared" ref="K3:K37" si="1">E3</f>
        <v>0</v>
      </c>
      <c r="L3" s="13">
        <f t="shared" ref="L3:L37" si="2">H3</f>
        <v>0</v>
      </c>
      <c r="M3" s="13">
        <f t="shared" ref="M3:M37" si="3">C3</f>
        <v>0</v>
      </c>
      <c r="N3" s="36"/>
      <c r="O3" s="40"/>
      <c r="P3" s="50"/>
    </row>
    <row r="4" spans="1:43" ht="25.5" customHeight="1" x14ac:dyDescent="0.2">
      <c r="A4" s="163">
        <v>2</v>
      </c>
      <c r="B4" s="27"/>
      <c r="C4" s="23">
        <f>+$AL98</f>
        <v>0</v>
      </c>
      <c r="D4" s="19"/>
      <c r="E4" s="240"/>
      <c r="F4" s="20"/>
      <c r="G4" s="247">
        <f t="shared" ref="G4:G37" si="4">F4+C4</f>
        <v>0</v>
      </c>
      <c r="H4" s="106">
        <v>0</v>
      </c>
      <c r="I4" s="45">
        <f t="shared" si="0"/>
        <v>0</v>
      </c>
      <c r="J4" s="19"/>
      <c r="K4" s="13">
        <f t="shared" si="1"/>
        <v>0</v>
      </c>
      <c r="L4" s="13">
        <f t="shared" si="2"/>
        <v>0</v>
      </c>
      <c r="M4" s="13">
        <f t="shared" si="3"/>
        <v>0</v>
      </c>
      <c r="N4" s="36"/>
      <c r="O4" s="40"/>
      <c r="P4" s="50"/>
    </row>
    <row r="5" spans="1:43" ht="25.5" customHeight="1" x14ac:dyDescent="0.2">
      <c r="A5" s="163">
        <v>3</v>
      </c>
      <c r="B5" s="27"/>
      <c r="C5" s="23">
        <f>+$AL118</f>
        <v>0</v>
      </c>
      <c r="D5" s="19"/>
      <c r="E5" s="240"/>
      <c r="F5" s="20"/>
      <c r="G5" s="247">
        <f t="shared" si="4"/>
        <v>0</v>
      </c>
      <c r="H5" s="106">
        <v>0</v>
      </c>
      <c r="I5" s="45">
        <f t="shared" si="0"/>
        <v>0</v>
      </c>
      <c r="J5" s="19"/>
      <c r="K5" s="13">
        <f t="shared" si="1"/>
        <v>0</v>
      </c>
      <c r="L5" s="13">
        <f t="shared" si="2"/>
        <v>0</v>
      </c>
      <c r="M5" s="13">
        <f t="shared" si="3"/>
        <v>0</v>
      </c>
      <c r="N5" s="36"/>
      <c r="O5" s="40"/>
      <c r="P5" s="50"/>
    </row>
    <row r="6" spans="1:43" ht="25.5" customHeight="1" x14ac:dyDescent="0.2">
      <c r="A6" s="163">
        <v>4</v>
      </c>
      <c r="B6" s="27"/>
      <c r="C6" s="23">
        <f>+$AL138</f>
        <v>0</v>
      </c>
      <c r="D6" s="19"/>
      <c r="E6" s="240"/>
      <c r="F6" s="20"/>
      <c r="G6" s="247">
        <f t="shared" si="4"/>
        <v>0</v>
      </c>
      <c r="H6" s="106">
        <v>0</v>
      </c>
      <c r="I6" s="45">
        <f t="shared" si="0"/>
        <v>0</v>
      </c>
      <c r="J6" s="19"/>
      <c r="K6" s="13">
        <f t="shared" si="1"/>
        <v>0</v>
      </c>
      <c r="L6" s="13">
        <f t="shared" si="2"/>
        <v>0</v>
      </c>
      <c r="M6" s="13">
        <f t="shared" si="3"/>
        <v>0</v>
      </c>
      <c r="N6" s="36"/>
      <c r="O6" s="40"/>
      <c r="P6" s="50"/>
    </row>
    <row r="7" spans="1:43" ht="25.5" customHeight="1" x14ac:dyDescent="0.2">
      <c r="A7" s="163">
        <v>5</v>
      </c>
      <c r="B7" s="27"/>
      <c r="C7" s="23">
        <f>+$AL158</f>
        <v>0</v>
      </c>
      <c r="D7" s="19"/>
      <c r="E7" s="240"/>
      <c r="F7" s="20"/>
      <c r="G7" s="247">
        <f t="shared" si="4"/>
        <v>0</v>
      </c>
      <c r="H7" s="106">
        <v>0</v>
      </c>
      <c r="I7" s="45">
        <f t="shared" si="0"/>
        <v>0</v>
      </c>
      <c r="J7" s="19"/>
      <c r="K7" s="13">
        <f t="shared" si="1"/>
        <v>0</v>
      </c>
      <c r="L7" s="13">
        <f t="shared" si="2"/>
        <v>0</v>
      </c>
      <c r="M7" s="13">
        <f t="shared" si="3"/>
        <v>0</v>
      </c>
      <c r="N7" s="36"/>
      <c r="O7" s="40"/>
      <c r="P7" s="50"/>
    </row>
    <row r="8" spans="1:43" ht="25.5" customHeight="1" x14ac:dyDescent="0.2">
      <c r="A8" s="163">
        <v>6</v>
      </c>
      <c r="B8" s="27"/>
      <c r="C8" s="23">
        <f>+$AL178</f>
        <v>0</v>
      </c>
      <c r="D8" s="19"/>
      <c r="E8" s="240"/>
      <c r="F8" s="20"/>
      <c r="G8" s="247">
        <f t="shared" si="4"/>
        <v>0</v>
      </c>
      <c r="H8" s="106">
        <v>0</v>
      </c>
      <c r="I8" s="45">
        <f t="shared" si="0"/>
        <v>0</v>
      </c>
      <c r="J8" s="19"/>
      <c r="K8" s="13">
        <f t="shared" si="1"/>
        <v>0</v>
      </c>
      <c r="L8" s="13">
        <f t="shared" si="2"/>
        <v>0</v>
      </c>
      <c r="M8" s="13">
        <f t="shared" si="3"/>
        <v>0</v>
      </c>
      <c r="N8" s="36"/>
      <c r="O8" s="40"/>
      <c r="P8" s="50"/>
    </row>
    <row r="9" spans="1:43" ht="25.5" customHeight="1" x14ac:dyDescent="0.2">
      <c r="A9" s="163">
        <v>7</v>
      </c>
      <c r="B9" s="27"/>
      <c r="C9" s="23">
        <f>+$AL198</f>
        <v>0</v>
      </c>
      <c r="D9" s="19"/>
      <c r="E9" s="240"/>
      <c r="F9" s="20"/>
      <c r="G9" s="247">
        <f t="shared" si="4"/>
        <v>0</v>
      </c>
      <c r="H9" s="106">
        <v>0</v>
      </c>
      <c r="I9" s="45">
        <f t="shared" si="0"/>
        <v>0</v>
      </c>
      <c r="J9" s="19"/>
      <c r="K9" s="13">
        <f t="shared" si="1"/>
        <v>0</v>
      </c>
      <c r="L9" s="13">
        <f t="shared" si="2"/>
        <v>0</v>
      </c>
      <c r="M9" s="13">
        <f t="shared" si="3"/>
        <v>0</v>
      </c>
      <c r="N9" s="36"/>
      <c r="O9" s="40"/>
      <c r="P9" s="50"/>
    </row>
    <row r="10" spans="1:43" ht="25.5" customHeight="1" x14ac:dyDescent="0.2">
      <c r="A10" s="163">
        <v>8</v>
      </c>
      <c r="B10" s="27"/>
      <c r="C10" s="23">
        <f>+$AL218</f>
        <v>0</v>
      </c>
      <c r="D10" s="19"/>
      <c r="E10" s="240"/>
      <c r="F10" s="20"/>
      <c r="G10" s="247">
        <f t="shared" si="4"/>
        <v>0</v>
      </c>
      <c r="H10" s="106">
        <v>0</v>
      </c>
      <c r="I10" s="45">
        <f t="shared" si="0"/>
        <v>0</v>
      </c>
      <c r="J10" s="19"/>
      <c r="K10" s="13">
        <f t="shared" si="1"/>
        <v>0</v>
      </c>
      <c r="L10" s="13">
        <f t="shared" si="2"/>
        <v>0</v>
      </c>
      <c r="M10" s="13">
        <f t="shared" si="3"/>
        <v>0</v>
      </c>
      <c r="N10" s="36"/>
      <c r="O10" s="40"/>
      <c r="P10" s="50"/>
    </row>
    <row r="11" spans="1:43" ht="25.5" customHeight="1" x14ac:dyDescent="0.2">
      <c r="A11" s="163">
        <v>9</v>
      </c>
      <c r="B11" s="27"/>
      <c r="C11" s="23">
        <f>+$AL238</f>
        <v>0</v>
      </c>
      <c r="D11" s="19"/>
      <c r="E11" s="240"/>
      <c r="F11" s="20"/>
      <c r="G11" s="247">
        <f t="shared" si="4"/>
        <v>0</v>
      </c>
      <c r="H11" s="106">
        <v>0</v>
      </c>
      <c r="I11" s="45">
        <f t="shared" si="0"/>
        <v>0</v>
      </c>
      <c r="J11" s="19"/>
      <c r="K11" s="13">
        <f t="shared" si="1"/>
        <v>0</v>
      </c>
      <c r="L11" s="13">
        <f t="shared" si="2"/>
        <v>0</v>
      </c>
      <c r="M11" s="13">
        <f t="shared" si="3"/>
        <v>0</v>
      </c>
      <c r="N11" s="36"/>
      <c r="O11" s="40"/>
      <c r="P11" s="50"/>
    </row>
    <row r="12" spans="1:43" ht="25.5" customHeight="1" x14ac:dyDescent="0.2">
      <c r="A12" s="163">
        <v>10</v>
      </c>
      <c r="B12" s="27"/>
      <c r="C12" s="23">
        <f>+$AL258</f>
        <v>0</v>
      </c>
      <c r="D12" s="19"/>
      <c r="E12" s="240"/>
      <c r="F12" s="20"/>
      <c r="G12" s="247">
        <f t="shared" si="4"/>
        <v>0</v>
      </c>
      <c r="H12" s="106">
        <v>0</v>
      </c>
      <c r="I12" s="45">
        <f t="shared" si="0"/>
        <v>0</v>
      </c>
      <c r="J12" s="19"/>
      <c r="K12" s="13">
        <f t="shared" si="1"/>
        <v>0</v>
      </c>
      <c r="L12" s="13">
        <f t="shared" si="2"/>
        <v>0</v>
      </c>
      <c r="M12" s="13">
        <f t="shared" si="3"/>
        <v>0</v>
      </c>
      <c r="N12" s="36"/>
      <c r="O12" s="40"/>
      <c r="P12" s="50"/>
    </row>
    <row r="13" spans="1:43" ht="25.5" customHeight="1" x14ac:dyDescent="0.2">
      <c r="A13" s="163">
        <v>11</v>
      </c>
      <c r="B13" s="27"/>
      <c r="C13" s="23">
        <f>+$AL278</f>
        <v>0</v>
      </c>
      <c r="D13" s="19"/>
      <c r="E13" s="240"/>
      <c r="F13" s="20"/>
      <c r="G13" s="247">
        <f t="shared" si="4"/>
        <v>0</v>
      </c>
      <c r="H13" s="106">
        <v>0</v>
      </c>
      <c r="I13" s="45">
        <f t="shared" si="0"/>
        <v>0</v>
      </c>
      <c r="J13" s="19"/>
      <c r="K13" s="13">
        <f t="shared" si="1"/>
        <v>0</v>
      </c>
      <c r="L13" s="13">
        <f t="shared" si="2"/>
        <v>0</v>
      </c>
      <c r="M13" s="13">
        <f t="shared" si="3"/>
        <v>0</v>
      </c>
      <c r="N13" s="36"/>
      <c r="O13" s="40"/>
      <c r="P13" s="50"/>
    </row>
    <row r="14" spans="1:43" ht="25.5" customHeight="1" x14ac:dyDescent="0.2">
      <c r="A14" s="163">
        <v>12</v>
      </c>
      <c r="B14" s="27"/>
      <c r="C14" s="23">
        <f>+$AL298</f>
        <v>0</v>
      </c>
      <c r="D14" s="19"/>
      <c r="E14" s="240"/>
      <c r="F14" s="20"/>
      <c r="G14" s="247">
        <f t="shared" si="4"/>
        <v>0</v>
      </c>
      <c r="H14" s="106">
        <v>0</v>
      </c>
      <c r="I14" s="45">
        <f t="shared" si="0"/>
        <v>0</v>
      </c>
      <c r="J14" s="19"/>
      <c r="K14" s="13">
        <f t="shared" si="1"/>
        <v>0</v>
      </c>
      <c r="L14" s="13">
        <f t="shared" si="2"/>
        <v>0</v>
      </c>
      <c r="M14" s="13">
        <f t="shared" si="3"/>
        <v>0</v>
      </c>
      <c r="N14" s="36"/>
      <c r="O14" s="40"/>
      <c r="P14" s="50"/>
    </row>
    <row r="15" spans="1:43" ht="25.5" customHeight="1" x14ac:dyDescent="0.2">
      <c r="A15" s="163">
        <v>13</v>
      </c>
      <c r="B15" s="27"/>
      <c r="C15" s="23">
        <f>+$AL318</f>
        <v>0</v>
      </c>
      <c r="D15" s="19"/>
      <c r="E15" s="240"/>
      <c r="F15" s="20"/>
      <c r="G15" s="247">
        <f t="shared" si="4"/>
        <v>0</v>
      </c>
      <c r="H15" s="106">
        <v>0</v>
      </c>
      <c r="I15" s="45">
        <f t="shared" si="0"/>
        <v>0</v>
      </c>
      <c r="J15" s="19"/>
      <c r="K15" s="13">
        <f t="shared" si="1"/>
        <v>0</v>
      </c>
      <c r="L15" s="13">
        <f t="shared" si="2"/>
        <v>0</v>
      </c>
      <c r="M15" s="13">
        <f t="shared" si="3"/>
        <v>0</v>
      </c>
      <c r="N15" s="36"/>
      <c r="O15" s="40"/>
      <c r="P15" s="50"/>
    </row>
    <row r="16" spans="1:43" ht="25.5" customHeight="1" x14ac:dyDescent="0.2">
      <c r="A16" s="163">
        <v>14</v>
      </c>
      <c r="B16" s="27"/>
      <c r="C16" s="23">
        <f>+$AL338</f>
        <v>0</v>
      </c>
      <c r="D16" s="19"/>
      <c r="E16" s="240"/>
      <c r="F16" s="20"/>
      <c r="G16" s="247">
        <f t="shared" si="4"/>
        <v>0</v>
      </c>
      <c r="H16" s="106">
        <v>0</v>
      </c>
      <c r="I16" s="45">
        <f t="shared" si="0"/>
        <v>0</v>
      </c>
      <c r="J16" s="19"/>
      <c r="K16" s="13">
        <f t="shared" si="1"/>
        <v>0</v>
      </c>
      <c r="L16" s="13">
        <f t="shared" si="2"/>
        <v>0</v>
      </c>
      <c r="M16" s="13">
        <f t="shared" si="3"/>
        <v>0</v>
      </c>
      <c r="N16" s="36"/>
      <c r="O16" s="40"/>
      <c r="P16" s="50"/>
    </row>
    <row r="17" spans="1:16" ht="25.5" customHeight="1" x14ac:dyDescent="0.2">
      <c r="A17" s="163">
        <v>15</v>
      </c>
      <c r="B17" s="27"/>
      <c r="C17" s="23">
        <f>+$AL358</f>
        <v>0</v>
      </c>
      <c r="D17" s="19"/>
      <c r="E17" s="240"/>
      <c r="F17" s="20"/>
      <c r="G17" s="247">
        <f t="shared" si="4"/>
        <v>0</v>
      </c>
      <c r="H17" s="106">
        <v>0</v>
      </c>
      <c r="I17" s="45">
        <f t="shared" si="0"/>
        <v>0</v>
      </c>
      <c r="J17" s="19"/>
      <c r="K17" s="13">
        <f t="shared" si="1"/>
        <v>0</v>
      </c>
      <c r="L17" s="13">
        <f t="shared" si="2"/>
        <v>0</v>
      </c>
      <c r="M17" s="13">
        <f t="shared" si="3"/>
        <v>0</v>
      </c>
      <c r="N17" s="36"/>
      <c r="O17" s="40"/>
      <c r="P17" s="50"/>
    </row>
    <row r="18" spans="1:16" ht="25.5" customHeight="1" x14ac:dyDescent="0.2">
      <c r="A18" s="163">
        <v>16</v>
      </c>
      <c r="B18" s="27"/>
      <c r="C18" s="23">
        <f>+$AL378</f>
        <v>0</v>
      </c>
      <c r="D18" s="19"/>
      <c r="E18" s="240"/>
      <c r="F18" s="20"/>
      <c r="G18" s="247">
        <f t="shared" si="4"/>
        <v>0</v>
      </c>
      <c r="H18" s="106">
        <v>0</v>
      </c>
      <c r="I18" s="45">
        <f t="shared" si="0"/>
        <v>0</v>
      </c>
      <c r="J18" s="19"/>
      <c r="K18" s="13">
        <f t="shared" si="1"/>
        <v>0</v>
      </c>
      <c r="L18" s="13">
        <f t="shared" si="2"/>
        <v>0</v>
      </c>
      <c r="M18" s="13">
        <f t="shared" si="3"/>
        <v>0</v>
      </c>
      <c r="N18" s="36"/>
      <c r="O18" s="40"/>
      <c r="P18" s="50"/>
    </row>
    <row r="19" spans="1:16" ht="25.5" customHeight="1" x14ac:dyDescent="0.2">
      <c r="A19" s="163">
        <v>17</v>
      </c>
      <c r="B19" s="27"/>
      <c r="C19" s="23">
        <f>+$AL398</f>
        <v>0</v>
      </c>
      <c r="D19" s="19"/>
      <c r="E19" s="240"/>
      <c r="F19" s="20"/>
      <c r="G19" s="247">
        <f t="shared" si="4"/>
        <v>0</v>
      </c>
      <c r="H19" s="106">
        <v>0</v>
      </c>
      <c r="I19" s="45">
        <f t="shared" si="0"/>
        <v>0</v>
      </c>
      <c r="J19" s="19"/>
      <c r="K19" s="13">
        <f t="shared" si="1"/>
        <v>0</v>
      </c>
      <c r="L19" s="13">
        <f t="shared" si="2"/>
        <v>0</v>
      </c>
      <c r="M19" s="13">
        <f t="shared" si="3"/>
        <v>0</v>
      </c>
      <c r="N19" s="36"/>
      <c r="O19" s="40"/>
      <c r="P19" s="50"/>
    </row>
    <row r="20" spans="1:16" ht="25.5" customHeight="1" x14ac:dyDescent="0.2">
      <c r="A20" s="163">
        <v>18</v>
      </c>
      <c r="B20" s="27"/>
      <c r="C20" s="23">
        <f>+$AL418</f>
        <v>0</v>
      </c>
      <c r="D20" s="19"/>
      <c r="E20" s="240"/>
      <c r="F20" s="20"/>
      <c r="G20" s="247">
        <f t="shared" si="4"/>
        <v>0</v>
      </c>
      <c r="H20" s="106">
        <v>0</v>
      </c>
      <c r="I20" s="45">
        <f t="shared" si="0"/>
        <v>0</v>
      </c>
      <c r="J20" s="19"/>
      <c r="K20" s="13">
        <f t="shared" si="1"/>
        <v>0</v>
      </c>
      <c r="L20" s="13">
        <f t="shared" si="2"/>
        <v>0</v>
      </c>
      <c r="M20" s="13">
        <f t="shared" si="3"/>
        <v>0</v>
      </c>
      <c r="N20" s="36"/>
      <c r="O20" s="40"/>
      <c r="P20" s="50"/>
    </row>
    <row r="21" spans="1:16" ht="25.5" customHeight="1" x14ac:dyDescent="0.2">
      <c r="A21" s="163">
        <v>19</v>
      </c>
      <c r="B21" s="27"/>
      <c r="C21" s="23">
        <f>+$AL438</f>
        <v>0</v>
      </c>
      <c r="D21" s="19"/>
      <c r="E21" s="240"/>
      <c r="F21" s="20"/>
      <c r="G21" s="247">
        <f t="shared" si="4"/>
        <v>0</v>
      </c>
      <c r="H21" s="106">
        <v>0</v>
      </c>
      <c r="I21" s="45">
        <f t="shared" si="0"/>
        <v>0</v>
      </c>
      <c r="J21" s="19"/>
      <c r="K21" s="13">
        <f t="shared" si="1"/>
        <v>0</v>
      </c>
      <c r="L21" s="13">
        <f t="shared" si="2"/>
        <v>0</v>
      </c>
      <c r="M21" s="13">
        <f t="shared" si="3"/>
        <v>0</v>
      </c>
      <c r="N21" s="36"/>
      <c r="O21" s="40"/>
      <c r="P21" s="50"/>
    </row>
    <row r="22" spans="1:16" ht="25.5" customHeight="1" x14ac:dyDescent="0.2">
      <c r="A22" s="163">
        <v>20</v>
      </c>
      <c r="B22" s="27"/>
      <c r="C22" s="23">
        <f>+$AL458</f>
        <v>0</v>
      </c>
      <c r="D22" s="19"/>
      <c r="E22" s="240"/>
      <c r="F22" s="20"/>
      <c r="G22" s="247">
        <f t="shared" si="4"/>
        <v>0</v>
      </c>
      <c r="H22" s="106">
        <v>0</v>
      </c>
      <c r="I22" s="45">
        <f t="shared" si="0"/>
        <v>0</v>
      </c>
      <c r="J22" s="19"/>
      <c r="K22" s="13">
        <f t="shared" si="1"/>
        <v>0</v>
      </c>
      <c r="L22" s="13">
        <f t="shared" si="2"/>
        <v>0</v>
      </c>
      <c r="M22" s="13">
        <f t="shared" si="3"/>
        <v>0</v>
      </c>
      <c r="N22" s="36"/>
      <c r="O22" s="40"/>
      <c r="P22" s="50"/>
    </row>
    <row r="23" spans="1:16" ht="25.5" customHeight="1" x14ac:dyDescent="0.2">
      <c r="A23" s="163">
        <v>21</v>
      </c>
      <c r="B23" s="27"/>
      <c r="C23" s="23">
        <f>+$AL478</f>
        <v>0</v>
      </c>
      <c r="D23" s="19"/>
      <c r="E23" s="240"/>
      <c r="F23" s="20"/>
      <c r="G23" s="247">
        <f t="shared" si="4"/>
        <v>0</v>
      </c>
      <c r="H23" s="106">
        <v>0</v>
      </c>
      <c r="I23" s="45">
        <f t="shared" si="0"/>
        <v>0</v>
      </c>
      <c r="J23" s="19"/>
      <c r="K23" s="13">
        <f t="shared" si="1"/>
        <v>0</v>
      </c>
      <c r="L23" s="13">
        <f t="shared" si="2"/>
        <v>0</v>
      </c>
      <c r="M23" s="13">
        <f t="shared" si="3"/>
        <v>0</v>
      </c>
      <c r="N23" s="36"/>
      <c r="O23" s="40"/>
      <c r="P23" s="50"/>
    </row>
    <row r="24" spans="1:16" ht="25.5" customHeight="1" x14ac:dyDescent="0.2">
      <c r="A24" s="163">
        <v>22</v>
      </c>
      <c r="B24" s="27"/>
      <c r="C24" s="23">
        <f>+$AL498</f>
        <v>0</v>
      </c>
      <c r="D24" s="19"/>
      <c r="E24" s="240"/>
      <c r="F24" s="20"/>
      <c r="G24" s="247">
        <f t="shared" si="4"/>
        <v>0</v>
      </c>
      <c r="H24" s="106">
        <v>0</v>
      </c>
      <c r="I24" s="45">
        <f t="shared" si="0"/>
        <v>0</v>
      </c>
      <c r="J24" s="19"/>
      <c r="K24" s="13">
        <f t="shared" si="1"/>
        <v>0</v>
      </c>
      <c r="L24" s="13">
        <f t="shared" si="2"/>
        <v>0</v>
      </c>
      <c r="M24" s="13">
        <f t="shared" si="3"/>
        <v>0</v>
      </c>
      <c r="N24" s="36"/>
      <c r="O24" s="40"/>
      <c r="P24" s="50"/>
    </row>
    <row r="25" spans="1:16" ht="25.5" customHeight="1" x14ac:dyDescent="0.2">
      <c r="A25" s="163">
        <v>23</v>
      </c>
      <c r="B25" s="27"/>
      <c r="C25" s="23">
        <f>+$AL518</f>
        <v>0</v>
      </c>
      <c r="D25" s="19"/>
      <c r="E25" s="240"/>
      <c r="F25" s="20"/>
      <c r="G25" s="247">
        <f t="shared" si="4"/>
        <v>0</v>
      </c>
      <c r="H25" s="106">
        <v>0</v>
      </c>
      <c r="I25" s="45">
        <f t="shared" si="0"/>
        <v>0</v>
      </c>
      <c r="J25" s="19"/>
      <c r="K25" s="13">
        <f t="shared" si="1"/>
        <v>0</v>
      </c>
      <c r="L25" s="13">
        <f t="shared" si="2"/>
        <v>0</v>
      </c>
      <c r="M25" s="13">
        <f t="shared" si="3"/>
        <v>0</v>
      </c>
      <c r="N25" s="36"/>
      <c r="O25" s="40"/>
      <c r="P25" s="50"/>
    </row>
    <row r="26" spans="1:16" ht="25.5" customHeight="1" x14ac:dyDescent="0.2">
      <c r="A26" s="163">
        <v>24</v>
      </c>
      <c r="B26" s="27"/>
      <c r="C26" s="23">
        <f>+$AL538</f>
        <v>0</v>
      </c>
      <c r="D26" s="19"/>
      <c r="E26" s="240"/>
      <c r="F26" s="20"/>
      <c r="G26" s="247">
        <f t="shared" si="4"/>
        <v>0</v>
      </c>
      <c r="H26" s="106">
        <v>0</v>
      </c>
      <c r="I26" s="45">
        <f t="shared" si="0"/>
        <v>0</v>
      </c>
      <c r="J26" s="19"/>
      <c r="K26" s="13">
        <f t="shared" si="1"/>
        <v>0</v>
      </c>
      <c r="L26" s="13">
        <f t="shared" si="2"/>
        <v>0</v>
      </c>
      <c r="M26" s="13">
        <f t="shared" si="3"/>
        <v>0</v>
      </c>
      <c r="N26" s="36"/>
      <c r="O26" s="40"/>
      <c r="P26" s="50"/>
    </row>
    <row r="27" spans="1:16" ht="25.5" customHeight="1" x14ac:dyDescent="0.2">
      <c r="A27" s="163">
        <v>25</v>
      </c>
      <c r="B27" s="27"/>
      <c r="C27" s="23">
        <f>+$AL558</f>
        <v>0</v>
      </c>
      <c r="D27" s="19"/>
      <c r="E27" s="240"/>
      <c r="F27" s="20"/>
      <c r="G27" s="247">
        <f t="shared" si="4"/>
        <v>0</v>
      </c>
      <c r="H27" s="106">
        <v>0</v>
      </c>
      <c r="I27" s="45">
        <f t="shared" si="0"/>
        <v>0</v>
      </c>
      <c r="J27" s="19"/>
      <c r="K27" s="13">
        <f t="shared" si="1"/>
        <v>0</v>
      </c>
      <c r="L27" s="13">
        <f t="shared" si="2"/>
        <v>0</v>
      </c>
      <c r="M27" s="13">
        <f t="shared" si="3"/>
        <v>0</v>
      </c>
      <c r="N27" s="36"/>
      <c r="O27" s="40"/>
      <c r="P27" s="50"/>
    </row>
    <row r="28" spans="1:16" ht="25.5" customHeight="1" x14ac:dyDescent="0.2">
      <c r="A28" s="163">
        <v>26</v>
      </c>
      <c r="B28" s="27"/>
      <c r="C28" s="23">
        <f>+$AL578</f>
        <v>0</v>
      </c>
      <c r="D28" s="19"/>
      <c r="E28" s="240"/>
      <c r="F28" s="20"/>
      <c r="G28" s="247">
        <f t="shared" si="4"/>
        <v>0</v>
      </c>
      <c r="H28" s="106">
        <v>0</v>
      </c>
      <c r="I28" s="45">
        <f t="shared" si="0"/>
        <v>0</v>
      </c>
      <c r="J28" s="19"/>
      <c r="K28" s="13">
        <f t="shared" si="1"/>
        <v>0</v>
      </c>
      <c r="L28" s="13">
        <f t="shared" si="2"/>
        <v>0</v>
      </c>
      <c r="M28" s="13">
        <f t="shared" si="3"/>
        <v>0</v>
      </c>
      <c r="N28" s="36"/>
      <c r="O28" s="40"/>
      <c r="P28" s="50"/>
    </row>
    <row r="29" spans="1:16" ht="25.5" customHeight="1" x14ac:dyDescent="0.2">
      <c r="A29" s="163">
        <v>27</v>
      </c>
      <c r="B29" s="27"/>
      <c r="C29" s="23">
        <f>+$AL598</f>
        <v>0</v>
      </c>
      <c r="D29" s="19"/>
      <c r="E29" s="240"/>
      <c r="F29" s="20"/>
      <c r="G29" s="247">
        <f t="shared" si="4"/>
        <v>0</v>
      </c>
      <c r="H29" s="106">
        <v>0</v>
      </c>
      <c r="I29" s="45">
        <f t="shared" si="0"/>
        <v>0</v>
      </c>
      <c r="J29" s="19"/>
      <c r="K29" s="13">
        <f t="shared" si="1"/>
        <v>0</v>
      </c>
      <c r="L29" s="13">
        <f t="shared" si="2"/>
        <v>0</v>
      </c>
      <c r="M29" s="13">
        <f t="shared" si="3"/>
        <v>0</v>
      </c>
      <c r="N29" s="36"/>
      <c r="O29" s="40"/>
      <c r="P29" s="50"/>
    </row>
    <row r="30" spans="1:16" ht="25.5" customHeight="1" x14ac:dyDescent="0.2">
      <c r="A30" s="163">
        <v>28</v>
      </c>
      <c r="B30" s="27"/>
      <c r="C30" s="23">
        <f>+$AL618</f>
        <v>0</v>
      </c>
      <c r="D30" s="19"/>
      <c r="E30" s="240"/>
      <c r="F30" s="20"/>
      <c r="G30" s="247">
        <f t="shared" si="4"/>
        <v>0</v>
      </c>
      <c r="H30" s="106">
        <v>0</v>
      </c>
      <c r="I30" s="45">
        <f t="shared" si="0"/>
        <v>0</v>
      </c>
      <c r="J30" s="19"/>
      <c r="K30" s="13">
        <f t="shared" si="1"/>
        <v>0</v>
      </c>
      <c r="L30" s="13">
        <f t="shared" si="2"/>
        <v>0</v>
      </c>
      <c r="M30" s="13">
        <f t="shared" si="3"/>
        <v>0</v>
      </c>
      <c r="N30" s="36"/>
      <c r="O30" s="40"/>
      <c r="P30" s="50"/>
    </row>
    <row r="31" spans="1:16" ht="25.5" customHeight="1" x14ac:dyDescent="0.2">
      <c r="A31" s="163">
        <v>29</v>
      </c>
      <c r="B31" s="27"/>
      <c r="C31" s="23">
        <f>+$AL638</f>
        <v>0</v>
      </c>
      <c r="D31" s="19"/>
      <c r="E31" s="240"/>
      <c r="F31" s="20"/>
      <c r="G31" s="247">
        <f t="shared" si="4"/>
        <v>0</v>
      </c>
      <c r="H31" s="106">
        <v>0</v>
      </c>
      <c r="I31" s="45">
        <f t="shared" si="0"/>
        <v>0</v>
      </c>
      <c r="J31" s="19"/>
      <c r="K31" s="13">
        <f t="shared" si="1"/>
        <v>0</v>
      </c>
      <c r="L31" s="13">
        <f t="shared" si="2"/>
        <v>0</v>
      </c>
      <c r="M31" s="13">
        <f t="shared" si="3"/>
        <v>0</v>
      </c>
      <c r="N31" s="36"/>
      <c r="O31" s="40"/>
      <c r="P31" s="50"/>
    </row>
    <row r="32" spans="1:16" ht="25.5" customHeight="1" x14ac:dyDescent="0.2">
      <c r="A32" s="163">
        <v>30</v>
      </c>
      <c r="B32" s="27"/>
      <c r="C32" s="23">
        <f>+$AL658</f>
        <v>0</v>
      </c>
      <c r="D32" s="19"/>
      <c r="E32" s="240"/>
      <c r="F32" s="20"/>
      <c r="G32" s="247">
        <f t="shared" si="4"/>
        <v>0</v>
      </c>
      <c r="H32" s="106">
        <v>0</v>
      </c>
      <c r="I32" s="45">
        <f t="shared" si="0"/>
        <v>0</v>
      </c>
      <c r="J32" s="19"/>
      <c r="K32" s="13">
        <f t="shared" si="1"/>
        <v>0</v>
      </c>
      <c r="L32" s="13">
        <f t="shared" si="2"/>
        <v>0</v>
      </c>
      <c r="M32" s="13">
        <f t="shared" si="3"/>
        <v>0</v>
      </c>
      <c r="N32" s="36"/>
      <c r="O32" s="40"/>
      <c r="P32" s="50"/>
    </row>
    <row r="33" spans="1:16" ht="25.5" customHeight="1" x14ac:dyDescent="0.2">
      <c r="A33" s="163">
        <v>31</v>
      </c>
      <c r="B33" s="27"/>
      <c r="C33" s="24">
        <f>+$AL678</f>
        <v>0</v>
      </c>
      <c r="D33" s="19"/>
      <c r="E33" s="240"/>
      <c r="F33" s="20"/>
      <c r="G33" s="247">
        <f t="shared" si="4"/>
        <v>0</v>
      </c>
      <c r="H33" s="106">
        <v>0</v>
      </c>
      <c r="I33" s="45">
        <f t="shared" si="0"/>
        <v>0</v>
      </c>
      <c r="J33" s="19"/>
      <c r="K33" s="13">
        <f t="shared" si="1"/>
        <v>0</v>
      </c>
      <c r="L33" s="13">
        <f t="shared" si="2"/>
        <v>0</v>
      </c>
      <c r="M33" s="13">
        <f t="shared" si="3"/>
        <v>0</v>
      </c>
      <c r="N33" s="36"/>
      <c r="O33" s="40"/>
      <c r="P33" s="50"/>
    </row>
    <row r="34" spans="1:16" ht="25.5" customHeight="1" x14ac:dyDescent="0.2">
      <c r="A34" s="163">
        <v>32</v>
      </c>
      <c r="B34" s="27"/>
      <c r="C34" s="24">
        <f>+$AL698</f>
        <v>0</v>
      </c>
      <c r="D34" s="19"/>
      <c r="E34" s="240"/>
      <c r="F34" s="20"/>
      <c r="G34" s="247">
        <f t="shared" si="4"/>
        <v>0</v>
      </c>
      <c r="H34" s="106">
        <v>0</v>
      </c>
      <c r="I34" s="45">
        <f t="shared" si="0"/>
        <v>0</v>
      </c>
      <c r="J34" s="19"/>
      <c r="K34" s="13">
        <f t="shared" si="1"/>
        <v>0</v>
      </c>
      <c r="L34" s="13">
        <f t="shared" si="2"/>
        <v>0</v>
      </c>
      <c r="M34" s="13">
        <f t="shared" si="3"/>
        <v>0</v>
      </c>
      <c r="N34" s="36"/>
      <c r="O34" s="40"/>
      <c r="P34" s="50"/>
    </row>
    <row r="35" spans="1:16" ht="25.5" customHeight="1" x14ac:dyDescent="0.2">
      <c r="A35" s="163">
        <v>33</v>
      </c>
      <c r="B35" s="27"/>
      <c r="C35" s="24">
        <f>+$AL718</f>
        <v>0</v>
      </c>
      <c r="D35" s="19"/>
      <c r="E35" s="240"/>
      <c r="F35" s="20"/>
      <c r="G35" s="247">
        <f t="shared" si="4"/>
        <v>0</v>
      </c>
      <c r="H35" s="106">
        <v>0</v>
      </c>
      <c r="I35" s="45">
        <f t="shared" si="0"/>
        <v>0</v>
      </c>
      <c r="J35" s="19"/>
      <c r="K35" s="13">
        <f t="shared" si="1"/>
        <v>0</v>
      </c>
      <c r="L35" s="13">
        <f t="shared" si="2"/>
        <v>0</v>
      </c>
      <c r="M35" s="13">
        <f t="shared" si="3"/>
        <v>0</v>
      </c>
      <c r="N35" s="36"/>
      <c r="O35" s="40"/>
      <c r="P35" s="50"/>
    </row>
    <row r="36" spans="1:16" ht="25.5" customHeight="1" x14ac:dyDescent="0.2">
      <c r="A36" s="163">
        <v>34</v>
      </c>
      <c r="B36" s="27"/>
      <c r="C36" s="24">
        <f>+$AL738</f>
        <v>0</v>
      </c>
      <c r="D36" s="19"/>
      <c r="E36" s="240"/>
      <c r="F36" s="20"/>
      <c r="G36" s="247">
        <f t="shared" si="4"/>
        <v>0</v>
      </c>
      <c r="H36" s="106">
        <v>0</v>
      </c>
      <c r="I36" s="45">
        <f t="shared" si="0"/>
        <v>0</v>
      </c>
      <c r="J36" s="19"/>
      <c r="K36" s="13">
        <f t="shared" si="1"/>
        <v>0</v>
      </c>
      <c r="L36" s="13">
        <f t="shared" si="2"/>
        <v>0</v>
      </c>
      <c r="M36" s="13">
        <f t="shared" si="3"/>
        <v>0</v>
      </c>
      <c r="N36" s="36"/>
      <c r="O36" s="40"/>
      <c r="P36" s="50"/>
    </row>
    <row r="37" spans="1:16" ht="25.5" customHeight="1" thickBot="1" x14ac:dyDescent="0.25">
      <c r="A37" s="163">
        <v>35</v>
      </c>
      <c r="B37" s="27"/>
      <c r="C37" s="24">
        <f>+$AL758</f>
        <v>0</v>
      </c>
      <c r="D37" s="19"/>
      <c r="E37" s="240"/>
      <c r="F37" s="20"/>
      <c r="G37" s="247">
        <f t="shared" si="4"/>
        <v>0</v>
      </c>
      <c r="H37" s="106">
        <v>0</v>
      </c>
      <c r="I37" s="70">
        <f t="shared" si="0"/>
        <v>0</v>
      </c>
      <c r="J37" s="19"/>
      <c r="K37" s="13">
        <f t="shared" si="1"/>
        <v>0</v>
      </c>
      <c r="L37" s="71">
        <f t="shared" si="2"/>
        <v>0</v>
      </c>
      <c r="M37" s="13">
        <f t="shared" si="3"/>
        <v>0</v>
      </c>
      <c r="N37" s="53"/>
      <c r="O37" s="54"/>
      <c r="P37" s="55"/>
    </row>
    <row r="38" spans="1:16" ht="25.5" customHeight="1" thickBot="1" x14ac:dyDescent="0.25">
      <c r="A38" s="164"/>
      <c r="B38" s="163" t="s">
        <v>3</v>
      </c>
      <c r="C38" s="105">
        <f t="shared" ref="C38" si="5">SUM(C3:C37)</f>
        <v>0</v>
      </c>
      <c r="D38" s="105"/>
      <c r="E38" s="105"/>
      <c r="F38" s="105">
        <f t="shared" ref="F38:H38" si="6">SUM(F3:F37)</f>
        <v>0</v>
      </c>
      <c r="G38" s="105">
        <f t="shared" si="6"/>
        <v>0</v>
      </c>
      <c r="H38" s="165">
        <f t="shared" si="6"/>
        <v>0</v>
      </c>
      <c r="I38" s="72"/>
      <c r="J38" s="72"/>
      <c r="K38" s="73"/>
      <c r="L38" s="73">
        <f>SUM(L3:L37)</f>
        <v>0</v>
      </c>
      <c r="M38" s="73">
        <f>SUM(M3:M37)</f>
        <v>0</v>
      </c>
      <c r="N38" s="67">
        <f>SUM(N3:N37)</f>
        <v>0</v>
      </c>
      <c r="O38" s="74">
        <f>SUM(O3:O37)</f>
        <v>0</v>
      </c>
      <c r="P38" s="75">
        <f>SUM(P3:P37)</f>
        <v>0</v>
      </c>
    </row>
    <row r="39" spans="1:16" ht="25.5" customHeight="1" x14ac:dyDescent="0.2">
      <c r="G39" s="235"/>
    </row>
    <row r="40" spans="1:16" ht="13.5" thickBot="1" x14ac:dyDescent="0.25">
      <c r="G40" s="235"/>
    </row>
    <row r="41" spans="1:16" ht="17.25" thickTop="1" thickBot="1" x14ac:dyDescent="0.25">
      <c r="A41" s="625" t="s">
        <v>148</v>
      </c>
      <c r="B41" s="626"/>
      <c r="G41" s="235"/>
    </row>
    <row r="42" spans="1:16" ht="14.25" customHeight="1" thickTop="1" thickBot="1" x14ac:dyDescent="0.25">
      <c r="A42" s="627"/>
      <c r="B42" s="628"/>
      <c r="G42" s="235"/>
    </row>
    <row r="43" spans="1:16" ht="14.25" customHeight="1" thickTop="1" thickBot="1" x14ac:dyDescent="0.25">
      <c r="A43" s="627"/>
      <c r="B43" s="628"/>
      <c r="G43" s="235"/>
    </row>
    <row r="44" spans="1:16" ht="14.25" customHeight="1" thickTop="1" thickBot="1" x14ac:dyDescent="0.25">
      <c r="A44" s="627"/>
      <c r="B44" s="628"/>
      <c r="G44" s="235"/>
    </row>
    <row r="45" spans="1:16" ht="13.5" thickTop="1" x14ac:dyDescent="0.2">
      <c r="A45" s="542" t="s">
        <v>133</v>
      </c>
      <c r="G45" s="235"/>
    </row>
    <row r="46" spans="1:16" x14ac:dyDescent="0.2">
      <c r="A46" s="542" t="s">
        <v>28</v>
      </c>
      <c r="G46" s="235"/>
    </row>
    <row r="47" spans="1:16" x14ac:dyDescent="0.2">
      <c r="G47" s="235"/>
    </row>
    <row r="48" spans="1:16" x14ac:dyDescent="0.2">
      <c r="G48" s="235"/>
    </row>
    <row r="49" spans="1:7" x14ac:dyDescent="0.2">
      <c r="G49" s="235"/>
    </row>
    <row r="50" spans="1:7" x14ac:dyDescent="0.2">
      <c r="G50" s="235"/>
    </row>
    <row r="51" spans="1:7" x14ac:dyDescent="0.2">
      <c r="G51" s="235"/>
    </row>
    <row r="52" spans="1:7" x14ac:dyDescent="0.2">
      <c r="G52" s="235"/>
    </row>
    <row r="53" spans="1:7" x14ac:dyDescent="0.2">
      <c r="G53" s="235"/>
    </row>
    <row r="54" spans="1:7" x14ac:dyDescent="0.2">
      <c r="G54" s="235"/>
    </row>
    <row r="55" spans="1:7" x14ac:dyDescent="0.2">
      <c r="G55" s="235"/>
    </row>
    <row r="56" spans="1:7" x14ac:dyDescent="0.2">
      <c r="G56" s="235"/>
    </row>
    <row r="57" spans="1:7" x14ac:dyDescent="0.2">
      <c r="G57" s="235"/>
    </row>
    <row r="58" spans="1:7" x14ac:dyDescent="0.2">
      <c r="A58" s="312">
        <f>'ראשי-פרטים כלליים וריכוז הוצאות'!$F$103</f>
        <v>1</v>
      </c>
      <c r="G58" s="235"/>
    </row>
    <row r="59" spans="1:7" x14ac:dyDescent="0.2">
      <c r="A59" s="312">
        <f>INDEX('ראשי-פרטים כלליים וריכוז הוצאות'!$J$106:$J$155,A58)</f>
        <v>0</v>
      </c>
      <c r="G59" s="235"/>
    </row>
    <row r="60" spans="1:7" x14ac:dyDescent="0.2">
      <c r="G60" s="235"/>
    </row>
    <row r="61" spans="1:7" x14ac:dyDescent="0.2">
      <c r="G61" s="235"/>
    </row>
    <row r="62" spans="1:7" ht="18.75" x14ac:dyDescent="0.2">
      <c r="B62" s="469" t="s">
        <v>40</v>
      </c>
      <c r="C62" s="470">
        <f>+'ראשי-פרטים כלליים וריכוז הוצאות'!C21</f>
        <v>44652</v>
      </c>
      <c r="D62" s="471" t="s">
        <v>41</v>
      </c>
      <c r="E62" s="470">
        <f>+'ראשי-פרטים כלליים וריכוז הוצאות'!E21</f>
        <v>44652</v>
      </c>
      <c r="G62" s="235"/>
    </row>
    <row r="63" spans="1:7" x14ac:dyDescent="0.2">
      <c r="G63" s="235"/>
    </row>
    <row r="64" spans="1:7" x14ac:dyDescent="0.2">
      <c r="G64" s="235"/>
    </row>
    <row r="65" spans="1:40" ht="13.5" thickBot="1" x14ac:dyDescent="0.25">
      <c r="G65" s="235"/>
    </row>
    <row r="66" spans="1:40" ht="13.5" thickBot="1" x14ac:dyDescent="0.25">
      <c r="A66" s="315">
        <v>1</v>
      </c>
      <c r="B66" s="472"/>
      <c r="C66" s="757" t="s">
        <v>37</v>
      </c>
      <c r="D66" s="757" t="s">
        <v>158</v>
      </c>
      <c r="E66" s="757" t="s">
        <v>34</v>
      </c>
      <c r="F66" s="543">
        <f>+$AL78</f>
        <v>0</v>
      </c>
      <c r="G66" s="235"/>
      <c r="H66" s="235"/>
      <c r="I66" s="235"/>
      <c r="J66" s="235"/>
      <c r="K66" s="235"/>
      <c r="L66" s="235"/>
      <c r="M66" s="235"/>
      <c r="N66" s="235"/>
      <c r="O66" s="235"/>
      <c r="P66" s="235"/>
      <c r="Q66" s="315"/>
      <c r="R66" s="472"/>
      <c r="S66" s="757" t="s">
        <v>37</v>
      </c>
      <c r="T66" s="757" t="s">
        <v>158</v>
      </c>
      <c r="U66" s="757" t="s">
        <v>34</v>
      </c>
      <c r="V66" s="543">
        <f>+$AL78</f>
        <v>0</v>
      </c>
      <c r="W66" s="235"/>
      <c r="X66" s="235"/>
      <c r="Y66" s="315"/>
      <c r="Z66" s="472"/>
      <c r="AA66" s="757" t="s">
        <v>37</v>
      </c>
      <c r="AB66" s="757" t="s">
        <v>158</v>
      </c>
      <c r="AC66" s="757" t="s">
        <v>34</v>
      </c>
      <c r="AD66" s="543">
        <f>+$AL78</f>
        <v>0</v>
      </c>
      <c r="AE66" s="235"/>
      <c r="AF66" s="235"/>
      <c r="AG66" s="315"/>
      <c r="AH66" s="472"/>
      <c r="AI66" s="757" t="s">
        <v>37</v>
      </c>
      <c r="AJ66" s="757" t="s">
        <v>158</v>
      </c>
      <c r="AK66" s="757" t="s">
        <v>34</v>
      </c>
      <c r="AL66" s="800" t="s">
        <v>18</v>
      </c>
      <c r="AM66" s="235"/>
      <c r="AN66" s="235"/>
    </row>
    <row r="67" spans="1:40" ht="25.5" x14ac:dyDescent="0.2">
      <c r="A67" s="318" t="s">
        <v>7</v>
      </c>
      <c r="B67" s="525" t="str">
        <f>+" אסמכתא " &amp; $B3 &amp;"         חזרה לטבלה "</f>
        <v xml:space="preserve"> אסמכתא          חזרה לטבלה </v>
      </c>
      <c r="C67" s="758"/>
      <c r="D67" s="758" t="s">
        <v>68</v>
      </c>
      <c r="E67" s="758"/>
      <c r="F67" s="543" t="s">
        <v>18</v>
      </c>
      <c r="G67" s="235"/>
      <c r="H67" s="235"/>
      <c r="I67" s="235"/>
      <c r="J67" s="235"/>
      <c r="K67" s="235"/>
      <c r="L67" s="235"/>
      <c r="M67" s="235"/>
      <c r="N67" s="235"/>
      <c r="O67" s="235"/>
      <c r="P67" s="235"/>
      <c r="Q67" s="318" t="s">
        <v>23</v>
      </c>
      <c r="R67" s="525" t="str">
        <f>+" אסמכתא " &amp; $B3 &amp;"         חזרה לטבלה "</f>
        <v xml:space="preserve"> אסמכתא          חזרה לטבלה </v>
      </c>
      <c r="S67" s="799"/>
      <c r="T67" s="758" t="s">
        <v>68</v>
      </c>
      <c r="U67" s="799"/>
      <c r="V67" s="543" t="s">
        <v>18</v>
      </c>
      <c r="W67" s="235"/>
      <c r="X67" s="235"/>
      <c r="Y67" s="318" t="s">
        <v>23</v>
      </c>
      <c r="Z67" s="525" t="str">
        <f>+" אסמכתא " &amp; $B3 &amp;"         חזרה לטבלה "</f>
        <v xml:space="preserve"> אסמכתא          חזרה לטבלה </v>
      </c>
      <c r="AA67" s="799"/>
      <c r="AB67" s="758" t="s">
        <v>68</v>
      </c>
      <c r="AC67" s="799"/>
      <c r="AD67" s="543" t="s">
        <v>18</v>
      </c>
      <c r="AE67" s="235"/>
      <c r="AF67" s="235"/>
      <c r="AG67" s="318" t="s">
        <v>23</v>
      </c>
      <c r="AH67" s="525" t="str">
        <f>+" אסמכתא " &amp; $B3 &amp;"         חזרה לטבלה "</f>
        <v xml:space="preserve"> אסמכתא          חזרה לטבלה </v>
      </c>
      <c r="AI67" s="799"/>
      <c r="AJ67" s="758" t="s">
        <v>68</v>
      </c>
      <c r="AK67" s="799"/>
      <c r="AL67" s="801"/>
      <c r="AM67" s="235"/>
      <c r="AN67" s="235"/>
    </row>
    <row r="68" spans="1:40" x14ac:dyDescent="0.2">
      <c r="A68" s="380">
        <v>1</v>
      </c>
      <c r="B68" s="510"/>
      <c r="C68" s="544"/>
      <c r="D68" s="545"/>
      <c r="E68" s="545"/>
      <c r="F68" s="546"/>
      <c r="G68" s="235">
        <f>IF(AND((COUNTA($C$3)=1),(COUNTA(F68)=1),($C$3&lt;&gt;0),(OR((E68&lt;$C$62),(E68&gt;($E$62+61))))),1,0)</f>
        <v>0</v>
      </c>
      <c r="H68" s="235">
        <f>IF(AND((COUNTA($C$3)=1),(COUNTA(F68)=1),($C$3&lt;&gt;0),(OR((D68&lt;$C$62),(D68&gt;($E$62))))),1,0)</f>
        <v>0</v>
      </c>
      <c r="I68" s="235"/>
      <c r="J68" s="235"/>
      <c r="K68" s="235"/>
      <c r="L68" s="235"/>
      <c r="M68" s="235"/>
      <c r="N68" s="235"/>
      <c r="O68" s="235"/>
      <c r="P68" s="235"/>
      <c r="Q68" s="380">
        <v>12</v>
      </c>
      <c r="R68" s="510"/>
      <c r="S68" s="510"/>
      <c r="T68" s="545"/>
      <c r="U68" s="545"/>
      <c r="V68" s="546"/>
      <c r="W68" s="235">
        <f>IF(AND((COUNTA($C$3)=1),(COUNTA(V68)=1),($C$3&lt;&gt;0),(OR((U68&lt;$C$62),(U68&gt;($E$62+61))))),1,0)</f>
        <v>0</v>
      </c>
      <c r="X68" s="235">
        <f>IF(AND((COUNTA($C$3)=1),(COUNTA(V68)=1),($C$3&lt;&gt;0),(OR((T68&lt;$C$62),(T68&gt;($E$62))))),1,0)</f>
        <v>0</v>
      </c>
      <c r="Y68" s="380">
        <f>+Q78+1</f>
        <v>23</v>
      </c>
      <c r="Z68" s="510"/>
      <c r="AA68" s="510"/>
      <c r="AB68" s="545"/>
      <c r="AC68" s="545"/>
      <c r="AD68" s="546"/>
      <c r="AE68" s="235">
        <f>IF(AND((COUNTA($C$3)=1),(COUNTA(AD68)=1),($C$3&lt;&gt;0),(OR((AC68&lt;$C$62),(AC68&gt;($E$62+61))))),1,0)</f>
        <v>0</v>
      </c>
      <c r="AF68" s="235">
        <f>IF(AND((COUNTA($C$3)=1),(COUNTA(AD68)=1),($C$3&lt;&gt;0),(OR((AB68&lt;$C$62),(AB68&gt;($E$62))))),1,0)</f>
        <v>0</v>
      </c>
      <c r="AG68" s="380">
        <f>+Y78+1</f>
        <v>34</v>
      </c>
      <c r="AH68" s="510"/>
      <c r="AI68" s="510"/>
      <c r="AJ68" s="545"/>
      <c r="AK68" s="545"/>
      <c r="AL68" s="546"/>
      <c r="AM68" s="235">
        <f>IF(AND((COUNTA($C$3)=1),(COUNTA(AL68)=1),($C$3&lt;&gt;0),(OR((AK68&lt;$C$62),(AK68&gt;($E$62+61))))),1,0)</f>
        <v>0</v>
      </c>
      <c r="AN68" s="235">
        <f>IF(AND((COUNTA($C$3)=1),(COUNTA(AL68)=1),($C$3&lt;&gt;0),(OR((AJ68&lt;$C$62),(AJ68&gt;($E$62))))),1,0)</f>
        <v>0</v>
      </c>
    </row>
    <row r="69" spans="1:40" x14ac:dyDescent="0.2">
      <c r="A69" s="380">
        <v>2</v>
      </c>
      <c r="B69" s="510"/>
      <c r="C69" s="544"/>
      <c r="D69" s="545"/>
      <c r="E69" s="545"/>
      <c r="F69" s="546"/>
      <c r="G69" s="235">
        <f t="shared" ref="G69:G78" si="7">IF(AND((COUNTA($C$3)=1),(COUNTA(F69)=1),($C$3&lt;&gt;0),(OR((E69&lt;$C$62),(E69&gt;($E$62+61))))),1,0)</f>
        <v>0</v>
      </c>
      <c r="H69" s="235">
        <f t="shared" ref="H69:H78" si="8">IF(AND((COUNTA($C$3)=1),(COUNTA(F69)=1),($C$3&lt;&gt;0),(OR((D69&lt;$C$62),(D69&gt;($E$62))))),1,0)</f>
        <v>0</v>
      </c>
      <c r="I69" s="235"/>
      <c r="J69" s="235"/>
      <c r="K69" s="235"/>
      <c r="L69" s="235"/>
      <c r="M69" s="235"/>
      <c r="N69" s="235"/>
      <c r="O69" s="235"/>
      <c r="P69" s="235"/>
      <c r="Q69" s="380">
        <v>13</v>
      </c>
      <c r="R69" s="510"/>
      <c r="S69" s="510"/>
      <c r="T69" s="545"/>
      <c r="U69" s="545"/>
      <c r="V69" s="546"/>
      <c r="W69" s="235">
        <f t="shared" ref="W69:W78" si="9">IF(AND((COUNTA($C$3)=1),(COUNTA(V69)=1),($C$3&lt;&gt;0),(OR((U69&lt;$C$62),(U69&gt;($E$62+61))))),1,0)</f>
        <v>0</v>
      </c>
      <c r="X69" s="235">
        <f t="shared" ref="X69:X78" si="10">IF(AND((COUNTA($C$3)=1),(COUNTA(V69)=1),($C$3&lt;&gt;0),(OR((T69&lt;$C$62),(T69&gt;($E$62))))),1,0)</f>
        <v>0</v>
      </c>
      <c r="Y69" s="380">
        <f>+Y68+1</f>
        <v>24</v>
      </c>
      <c r="Z69" s="510"/>
      <c r="AA69" s="510"/>
      <c r="AB69" s="545"/>
      <c r="AC69" s="545"/>
      <c r="AD69" s="546"/>
      <c r="AE69" s="235">
        <f t="shared" ref="AE69:AE78" si="11">IF(AND((COUNTA($C$3)=1),(COUNTA(AD69)=1),($C$3&lt;&gt;0),(OR((AC69&lt;$C$62),(AC69&gt;($E$62+61))))),1,0)</f>
        <v>0</v>
      </c>
      <c r="AF69" s="235">
        <f t="shared" ref="AF69:AF78" si="12">IF(AND((COUNTA($C$3)=1),(COUNTA(AD69)=1),($C$3&lt;&gt;0),(OR((AB69&lt;$C$62),(AB69&gt;($E$62))))),1,0)</f>
        <v>0</v>
      </c>
      <c r="AG69" s="380">
        <f>+AG68+1</f>
        <v>35</v>
      </c>
      <c r="AH69" s="510"/>
      <c r="AI69" s="510"/>
      <c r="AJ69" s="545"/>
      <c r="AK69" s="545"/>
      <c r="AL69" s="546"/>
      <c r="AM69" s="235">
        <f t="shared" ref="AM69:AM77" si="13">IF(AND((COUNTA($C$3)=1),(COUNTA(AL69)=1),($C$3&lt;&gt;0),(OR((AK69&lt;$C$62),(AK69&gt;($E$62+61))))),1,0)</f>
        <v>0</v>
      </c>
      <c r="AN69" s="235">
        <f t="shared" ref="AN69:AN77" si="14">IF(AND((COUNTA($C$3)=1),(COUNTA(AL69)=1),($C$3&lt;&gt;0),(OR((AJ69&lt;$C$62),(AJ69&gt;($E$62))))),1,0)</f>
        <v>0</v>
      </c>
    </row>
    <row r="70" spans="1:40" x14ac:dyDescent="0.2">
      <c r="A70" s="380">
        <v>3</v>
      </c>
      <c r="B70" s="510"/>
      <c r="C70" s="544"/>
      <c r="D70" s="545"/>
      <c r="E70" s="545"/>
      <c r="F70" s="546"/>
      <c r="G70" s="235">
        <f t="shared" si="7"/>
        <v>0</v>
      </c>
      <c r="H70" s="235">
        <f t="shared" si="8"/>
        <v>0</v>
      </c>
      <c r="I70" s="235"/>
      <c r="J70" s="235"/>
      <c r="K70" s="235"/>
      <c r="L70" s="235"/>
      <c r="M70" s="235"/>
      <c r="N70" s="235"/>
      <c r="O70" s="235"/>
      <c r="P70" s="235"/>
      <c r="Q70" s="380">
        <v>14</v>
      </c>
      <c r="R70" s="510"/>
      <c r="S70" s="510"/>
      <c r="T70" s="545"/>
      <c r="U70" s="545"/>
      <c r="V70" s="546"/>
      <c r="W70" s="235">
        <f t="shared" si="9"/>
        <v>0</v>
      </c>
      <c r="X70" s="235">
        <f t="shared" si="10"/>
        <v>0</v>
      </c>
      <c r="Y70" s="380">
        <f t="shared" ref="Y70:Y78" si="15">+Y69+1</f>
        <v>25</v>
      </c>
      <c r="Z70" s="510"/>
      <c r="AA70" s="510"/>
      <c r="AB70" s="545"/>
      <c r="AC70" s="545"/>
      <c r="AD70" s="546"/>
      <c r="AE70" s="235">
        <f t="shared" si="11"/>
        <v>0</v>
      </c>
      <c r="AF70" s="235">
        <f t="shared" si="12"/>
        <v>0</v>
      </c>
      <c r="AG70" s="380">
        <f t="shared" ref="AG70:AG77" si="16">+AG69+1</f>
        <v>36</v>
      </c>
      <c r="AH70" s="510"/>
      <c r="AI70" s="510"/>
      <c r="AJ70" s="545"/>
      <c r="AK70" s="545"/>
      <c r="AL70" s="546"/>
      <c r="AM70" s="235">
        <f t="shared" si="13"/>
        <v>0</v>
      </c>
      <c r="AN70" s="235">
        <f t="shared" si="14"/>
        <v>0</v>
      </c>
    </row>
    <row r="71" spans="1:40" x14ac:dyDescent="0.2">
      <c r="A71" s="380">
        <v>4</v>
      </c>
      <c r="B71" s="510"/>
      <c r="C71" s="544"/>
      <c r="D71" s="545"/>
      <c r="E71" s="545"/>
      <c r="F71" s="546"/>
      <c r="G71" s="235">
        <f t="shared" si="7"/>
        <v>0</v>
      </c>
      <c r="H71" s="235">
        <f t="shared" si="8"/>
        <v>0</v>
      </c>
      <c r="I71" s="235"/>
      <c r="J71" s="235"/>
      <c r="K71" s="235"/>
      <c r="L71" s="235"/>
      <c r="M71" s="235"/>
      <c r="N71" s="235"/>
      <c r="O71" s="235"/>
      <c r="P71" s="235"/>
      <c r="Q71" s="380">
        <v>15</v>
      </c>
      <c r="R71" s="510"/>
      <c r="S71" s="510"/>
      <c r="T71" s="545"/>
      <c r="U71" s="545"/>
      <c r="V71" s="546"/>
      <c r="W71" s="235">
        <f t="shared" si="9"/>
        <v>0</v>
      </c>
      <c r="X71" s="235">
        <f t="shared" si="10"/>
        <v>0</v>
      </c>
      <c r="Y71" s="380">
        <f t="shared" si="15"/>
        <v>26</v>
      </c>
      <c r="Z71" s="510"/>
      <c r="AA71" s="510"/>
      <c r="AB71" s="545"/>
      <c r="AC71" s="545"/>
      <c r="AD71" s="546"/>
      <c r="AE71" s="235">
        <f t="shared" si="11"/>
        <v>0</v>
      </c>
      <c r="AF71" s="235">
        <f t="shared" si="12"/>
        <v>0</v>
      </c>
      <c r="AG71" s="380">
        <f t="shared" si="16"/>
        <v>37</v>
      </c>
      <c r="AH71" s="510"/>
      <c r="AI71" s="510"/>
      <c r="AJ71" s="545"/>
      <c r="AK71" s="545"/>
      <c r="AL71" s="546"/>
      <c r="AM71" s="235">
        <f t="shared" si="13"/>
        <v>0</v>
      </c>
      <c r="AN71" s="235">
        <f t="shared" si="14"/>
        <v>0</v>
      </c>
    </row>
    <row r="72" spans="1:40" x14ac:dyDescent="0.2">
      <c r="A72" s="380">
        <v>5</v>
      </c>
      <c r="B72" s="510"/>
      <c r="C72" s="510"/>
      <c r="D72" s="545"/>
      <c r="E72" s="545"/>
      <c r="F72" s="546"/>
      <c r="G72" s="235">
        <f t="shared" si="7"/>
        <v>0</v>
      </c>
      <c r="H72" s="235">
        <f t="shared" si="8"/>
        <v>0</v>
      </c>
      <c r="I72" s="235"/>
      <c r="J72" s="235"/>
      <c r="K72" s="235"/>
      <c r="L72" s="235"/>
      <c r="M72" s="235"/>
      <c r="N72" s="235"/>
      <c r="O72" s="235"/>
      <c r="P72" s="235"/>
      <c r="Q72" s="380">
        <v>16</v>
      </c>
      <c r="R72" s="510"/>
      <c r="S72" s="510"/>
      <c r="T72" s="545"/>
      <c r="U72" s="545"/>
      <c r="V72" s="546"/>
      <c r="W72" s="235">
        <f t="shared" si="9"/>
        <v>0</v>
      </c>
      <c r="X72" s="235">
        <f t="shared" si="10"/>
        <v>0</v>
      </c>
      <c r="Y72" s="380">
        <f t="shared" si="15"/>
        <v>27</v>
      </c>
      <c r="Z72" s="510"/>
      <c r="AA72" s="510"/>
      <c r="AB72" s="545"/>
      <c r="AC72" s="545"/>
      <c r="AD72" s="546"/>
      <c r="AE72" s="235">
        <f t="shared" si="11"/>
        <v>0</v>
      </c>
      <c r="AF72" s="235">
        <f t="shared" si="12"/>
        <v>0</v>
      </c>
      <c r="AG72" s="380">
        <f t="shared" si="16"/>
        <v>38</v>
      </c>
      <c r="AH72" s="510"/>
      <c r="AI72" s="510"/>
      <c r="AJ72" s="545"/>
      <c r="AK72" s="545"/>
      <c r="AL72" s="546"/>
      <c r="AM72" s="235">
        <f t="shared" si="13"/>
        <v>0</v>
      </c>
      <c r="AN72" s="235">
        <f t="shared" si="14"/>
        <v>0</v>
      </c>
    </row>
    <row r="73" spans="1:40" x14ac:dyDescent="0.2">
      <c r="A73" s="380">
        <v>6</v>
      </c>
      <c r="B73" s="510"/>
      <c r="C73" s="510"/>
      <c r="D73" s="545"/>
      <c r="E73" s="545"/>
      <c r="F73" s="546"/>
      <c r="G73" s="235">
        <f t="shared" si="7"/>
        <v>0</v>
      </c>
      <c r="H73" s="235">
        <f t="shared" si="8"/>
        <v>0</v>
      </c>
      <c r="I73" s="235"/>
      <c r="J73" s="235"/>
      <c r="K73" s="235"/>
      <c r="L73" s="235"/>
      <c r="M73" s="235"/>
      <c r="N73" s="235"/>
      <c r="O73" s="235"/>
      <c r="P73" s="235"/>
      <c r="Q73" s="380">
        <v>17</v>
      </c>
      <c r="R73" s="510"/>
      <c r="S73" s="510"/>
      <c r="T73" s="545"/>
      <c r="U73" s="545"/>
      <c r="V73" s="546"/>
      <c r="W73" s="235">
        <f t="shared" si="9"/>
        <v>0</v>
      </c>
      <c r="X73" s="235">
        <f t="shared" si="10"/>
        <v>0</v>
      </c>
      <c r="Y73" s="380">
        <f t="shared" si="15"/>
        <v>28</v>
      </c>
      <c r="Z73" s="510"/>
      <c r="AA73" s="510"/>
      <c r="AB73" s="545"/>
      <c r="AC73" s="545"/>
      <c r="AD73" s="546"/>
      <c r="AE73" s="235">
        <f t="shared" si="11"/>
        <v>0</v>
      </c>
      <c r="AF73" s="235">
        <f t="shared" si="12"/>
        <v>0</v>
      </c>
      <c r="AG73" s="380">
        <f t="shared" si="16"/>
        <v>39</v>
      </c>
      <c r="AH73" s="510"/>
      <c r="AI73" s="510"/>
      <c r="AJ73" s="545"/>
      <c r="AK73" s="545"/>
      <c r="AL73" s="546"/>
      <c r="AM73" s="235">
        <f t="shared" si="13"/>
        <v>0</v>
      </c>
      <c r="AN73" s="235">
        <f t="shared" si="14"/>
        <v>0</v>
      </c>
    </row>
    <row r="74" spans="1:40" x14ac:dyDescent="0.2">
      <c r="A74" s="380">
        <v>7</v>
      </c>
      <c r="B74" s="510"/>
      <c r="C74" s="510"/>
      <c r="D74" s="545"/>
      <c r="E74" s="545"/>
      <c r="F74" s="546"/>
      <c r="G74" s="235">
        <f t="shared" si="7"/>
        <v>0</v>
      </c>
      <c r="H74" s="235">
        <f t="shared" si="8"/>
        <v>0</v>
      </c>
      <c r="I74" s="235"/>
      <c r="J74" s="235"/>
      <c r="K74" s="235"/>
      <c r="L74" s="235"/>
      <c r="M74" s="235"/>
      <c r="N74" s="235"/>
      <c r="O74" s="235"/>
      <c r="P74" s="235"/>
      <c r="Q74" s="380">
        <v>18</v>
      </c>
      <c r="R74" s="510"/>
      <c r="S74" s="510"/>
      <c r="T74" s="545"/>
      <c r="U74" s="545"/>
      <c r="V74" s="546"/>
      <c r="W74" s="235">
        <f t="shared" si="9"/>
        <v>0</v>
      </c>
      <c r="X74" s="235">
        <f t="shared" si="10"/>
        <v>0</v>
      </c>
      <c r="Y74" s="380">
        <f t="shared" si="15"/>
        <v>29</v>
      </c>
      <c r="Z74" s="510"/>
      <c r="AA74" s="510"/>
      <c r="AB74" s="545"/>
      <c r="AC74" s="545"/>
      <c r="AD74" s="546"/>
      <c r="AE74" s="235">
        <f t="shared" si="11"/>
        <v>0</v>
      </c>
      <c r="AF74" s="235">
        <f t="shared" si="12"/>
        <v>0</v>
      </c>
      <c r="AG74" s="380">
        <f t="shared" si="16"/>
        <v>40</v>
      </c>
      <c r="AH74" s="510"/>
      <c r="AI74" s="510"/>
      <c r="AJ74" s="545"/>
      <c r="AK74" s="545"/>
      <c r="AL74" s="546"/>
      <c r="AM74" s="235">
        <f t="shared" si="13"/>
        <v>0</v>
      </c>
      <c r="AN74" s="235">
        <f t="shared" si="14"/>
        <v>0</v>
      </c>
    </row>
    <row r="75" spans="1:40" x14ac:dyDescent="0.2">
      <c r="A75" s="380">
        <v>8</v>
      </c>
      <c r="B75" s="510"/>
      <c r="C75" s="510"/>
      <c r="D75" s="545"/>
      <c r="E75" s="545"/>
      <c r="F75" s="546"/>
      <c r="G75" s="235">
        <f t="shared" si="7"/>
        <v>0</v>
      </c>
      <c r="H75" s="235">
        <f t="shared" si="8"/>
        <v>0</v>
      </c>
      <c r="I75" s="235"/>
      <c r="J75" s="235"/>
      <c r="K75" s="235"/>
      <c r="L75" s="235"/>
      <c r="M75" s="235"/>
      <c r="N75" s="235"/>
      <c r="O75" s="235"/>
      <c r="P75" s="235"/>
      <c r="Q75" s="380">
        <v>19</v>
      </c>
      <c r="R75" s="510"/>
      <c r="S75" s="510"/>
      <c r="T75" s="545"/>
      <c r="U75" s="545"/>
      <c r="V75" s="546"/>
      <c r="W75" s="235">
        <f t="shared" si="9"/>
        <v>0</v>
      </c>
      <c r="X75" s="235">
        <f t="shared" si="10"/>
        <v>0</v>
      </c>
      <c r="Y75" s="380">
        <f t="shared" si="15"/>
        <v>30</v>
      </c>
      <c r="Z75" s="510"/>
      <c r="AA75" s="510"/>
      <c r="AB75" s="545"/>
      <c r="AC75" s="545"/>
      <c r="AD75" s="546"/>
      <c r="AE75" s="235">
        <f t="shared" si="11"/>
        <v>0</v>
      </c>
      <c r="AF75" s="235">
        <f t="shared" si="12"/>
        <v>0</v>
      </c>
      <c r="AG75" s="380">
        <f t="shared" si="16"/>
        <v>41</v>
      </c>
      <c r="AH75" s="510"/>
      <c r="AI75" s="510"/>
      <c r="AJ75" s="545"/>
      <c r="AK75" s="545"/>
      <c r="AL75" s="546"/>
      <c r="AM75" s="235">
        <f t="shared" si="13"/>
        <v>0</v>
      </c>
      <c r="AN75" s="235">
        <f t="shared" si="14"/>
        <v>0</v>
      </c>
    </row>
    <row r="76" spans="1:40" x14ac:dyDescent="0.2">
      <c r="A76" s="380">
        <v>9</v>
      </c>
      <c r="B76" s="510"/>
      <c r="C76" s="510"/>
      <c r="D76" s="545"/>
      <c r="E76" s="545"/>
      <c r="F76" s="546"/>
      <c r="G76" s="235">
        <f t="shared" si="7"/>
        <v>0</v>
      </c>
      <c r="H76" s="235">
        <f t="shared" si="8"/>
        <v>0</v>
      </c>
      <c r="I76" s="235"/>
      <c r="J76" s="235"/>
      <c r="K76" s="235"/>
      <c r="L76" s="235"/>
      <c r="M76" s="235"/>
      <c r="N76" s="235"/>
      <c r="O76" s="235"/>
      <c r="P76" s="235"/>
      <c r="Q76" s="380">
        <v>20</v>
      </c>
      <c r="R76" s="510"/>
      <c r="S76" s="510"/>
      <c r="T76" s="545"/>
      <c r="U76" s="545"/>
      <c r="V76" s="546"/>
      <c r="W76" s="235">
        <f t="shared" si="9"/>
        <v>0</v>
      </c>
      <c r="X76" s="235">
        <f t="shared" si="10"/>
        <v>0</v>
      </c>
      <c r="Y76" s="380">
        <f t="shared" si="15"/>
        <v>31</v>
      </c>
      <c r="Z76" s="510"/>
      <c r="AA76" s="510"/>
      <c r="AB76" s="545"/>
      <c r="AC76" s="545"/>
      <c r="AD76" s="546"/>
      <c r="AE76" s="235">
        <f t="shared" si="11"/>
        <v>0</v>
      </c>
      <c r="AF76" s="235">
        <f t="shared" si="12"/>
        <v>0</v>
      </c>
      <c r="AG76" s="380">
        <f t="shared" si="16"/>
        <v>42</v>
      </c>
      <c r="AH76" s="510"/>
      <c r="AI76" s="510"/>
      <c r="AJ76" s="545"/>
      <c r="AK76" s="545"/>
      <c r="AL76" s="546"/>
      <c r="AM76" s="235">
        <f t="shared" si="13"/>
        <v>0</v>
      </c>
      <c r="AN76" s="235">
        <f t="shared" si="14"/>
        <v>0</v>
      </c>
    </row>
    <row r="77" spans="1:40" x14ac:dyDescent="0.2">
      <c r="A77" s="380">
        <v>10</v>
      </c>
      <c r="B77" s="510"/>
      <c r="C77" s="510"/>
      <c r="D77" s="545"/>
      <c r="E77" s="545"/>
      <c r="F77" s="546"/>
      <c r="G77" s="235">
        <f t="shared" si="7"/>
        <v>0</v>
      </c>
      <c r="H77" s="235">
        <f t="shared" si="8"/>
        <v>0</v>
      </c>
      <c r="I77" s="235"/>
      <c r="J77" s="235"/>
      <c r="K77" s="235"/>
      <c r="L77" s="235"/>
      <c r="M77" s="235"/>
      <c r="N77" s="235"/>
      <c r="O77" s="235"/>
      <c r="P77" s="235"/>
      <c r="Q77" s="380">
        <v>21</v>
      </c>
      <c r="R77" s="510"/>
      <c r="S77" s="510"/>
      <c r="T77" s="545"/>
      <c r="U77" s="545"/>
      <c r="V77" s="546"/>
      <c r="W77" s="235">
        <f t="shared" si="9"/>
        <v>0</v>
      </c>
      <c r="X77" s="235">
        <f t="shared" si="10"/>
        <v>0</v>
      </c>
      <c r="Y77" s="380">
        <f t="shared" si="15"/>
        <v>32</v>
      </c>
      <c r="Z77" s="510"/>
      <c r="AA77" s="510"/>
      <c r="AB77" s="545"/>
      <c r="AC77" s="545"/>
      <c r="AD77" s="546"/>
      <c r="AE77" s="235">
        <f t="shared" si="11"/>
        <v>0</v>
      </c>
      <c r="AF77" s="235">
        <f t="shared" si="12"/>
        <v>0</v>
      </c>
      <c r="AG77" s="380">
        <f t="shared" si="16"/>
        <v>43</v>
      </c>
      <c r="AH77" s="510"/>
      <c r="AI77" s="510"/>
      <c r="AJ77" s="545"/>
      <c r="AK77" s="545"/>
      <c r="AL77" s="546"/>
      <c r="AM77" s="235">
        <f t="shared" si="13"/>
        <v>0</v>
      </c>
      <c r="AN77" s="235">
        <f t="shared" si="14"/>
        <v>0</v>
      </c>
    </row>
    <row r="78" spans="1:40" ht="13.5" thickBot="1" x14ac:dyDescent="0.25">
      <c r="A78" s="547">
        <v>11</v>
      </c>
      <c r="B78" s="548"/>
      <c r="C78" s="548"/>
      <c r="D78" s="545"/>
      <c r="E78" s="545"/>
      <c r="F78" s="549"/>
      <c r="G78" s="235">
        <f t="shared" si="7"/>
        <v>0</v>
      </c>
      <c r="H78" s="235">
        <f t="shared" si="8"/>
        <v>0</v>
      </c>
      <c r="I78" s="235"/>
      <c r="J78" s="235"/>
      <c r="K78" s="235"/>
      <c r="L78" s="235"/>
      <c r="M78" s="235"/>
      <c r="N78" s="235"/>
      <c r="O78" s="235"/>
      <c r="P78" s="235"/>
      <c r="Q78" s="380">
        <v>22</v>
      </c>
      <c r="R78" s="510"/>
      <c r="S78" s="510"/>
      <c r="T78" s="545"/>
      <c r="U78" s="545"/>
      <c r="V78" s="549"/>
      <c r="W78" s="235">
        <f t="shared" si="9"/>
        <v>0</v>
      </c>
      <c r="X78" s="235">
        <f t="shared" si="10"/>
        <v>0</v>
      </c>
      <c r="Y78" s="380">
        <f t="shared" si="15"/>
        <v>33</v>
      </c>
      <c r="Z78" s="548"/>
      <c r="AA78" s="548"/>
      <c r="AB78" s="545"/>
      <c r="AC78" s="545"/>
      <c r="AD78" s="549"/>
      <c r="AE78" s="235">
        <f t="shared" si="11"/>
        <v>0</v>
      </c>
      <c r="AF78" s="235">
        <f t="shared" si="12"/>
        <v>0</v>
      </c>
      <c r="AG78" s="550" t="s">
        <v>3</v>
      </c>
      <c r="AH78" s="551"/>
      <c r="AI78" s="551"/>
      <c r="AJ78" s="551"/>
      <c r="AK78" s="551"/>
      <c r="AL78" s="552">
        <f>SUM(F68:F78)+SUM(V68:V78)+SUM(AL68:AL77)+SUM(AD68:AD78)</f>
        <v>0</v>
      </c>
      <c r="AM78" s="235"/>
      <c r="AN78" s="235"/>
    </row>
    <row r="79" spans="1:40" x14ac:dyDescent="0.2">
      <c r="F79" s="288"/>
      <c r="G79" s="235"/>
      <c r="H79" s="235"/>
      <c r="I79" s="235"/>
      <c r="J79" s="235"/>
      <c r="K79" s="235"/>
      <c r="L79" s="235"/>
      <c r="M79" s="235"/>
      <c r="N79" s="235"/>
      <c r="O79" s="235"/>
      <c r="P79" s="235"/>
      <c r="W79" s="235"/>
      <c r="X79" s="235"/>
      <c r="Y79" s="235"/>
      <c r="AE79" s="235"/>
      <c r="AF79" s="235"/>
      <c r="AG79" s="553"/>
      <c r="AM79" s="235"/>
      <c r="AN79" s="235"/>
    </row>
    <row r="80" spans="1:40" x14ac:dyDescent="0.2">
      <c r="F80" s="288"/>
      <c r="G80" s="235"/>
      <c r="H80" s="235"/>
      <c r="I80" s="235"/>
      <c r="J80" s="235"/>
      <c r="K80" s="235"/>
      <c r="L80" s="235"/>
      <c r="M80" s="235"/>
      <c r="N80" s="235"/>
      <c r="O80" s="235"/>
      <c r="P80" s="235"/>
      <c r="W80" s="235"/>
      <c r="X80" s="235"/>
      <c r="Y80" s="235"/>
      <c r="AE80" s="235"/>
      <c r="AF80" s="235"/>
      <c r="AG80" s="553"/>
      <c r="AM80" s="235"/>
      <c r="AN80" s="235"/>
    </row>
    <row r="81" spans="1:40" x14ac:dyDescent="0.2">
      <c r="F81" s="288"/>
      <c r="G81" s="235"/>
      <c r="H81" s="235"/>
      <c r="I81" s="235"/>
      <c r="J81" s="235"/>
      <c r="K81" s="235"/>
      <c r="L81" s="235"/>
      <c r="M81" s="235"/>
      <c r="N81" s="235"/>
      <c r="O81" s="235"/>
      <c r="P81" s="235"/>
      <c r="W81" s="235"/>
      <c r="X81" s="235"/>
      <c r="Y81" s="235"/>
      <c r="AE81" s="235"/>
      <c r="AF81" s="235"/>
      <c r="AG81" s="553"/>
      <c r="AM81" s="235"/>
      <c r="AN81" s="235"/>
    </row>
    <row r="82" spans="1:40" x14ac:dyDescent="0.2">
      <c r="F82" s="288"/>
      <c r="G82" s="235"/>
      <c r="H82" s="235"/>
      <c r="I82" s="235"/>
      <c r="J82" s="235"/>
      <c r="K82" s="235"/>
      <c r="L82" s="235"/>
      <c r="M82" s="235"/>
      <c r="N82" s="235"/>
      <c r="O82" s="235"/>
      <c r="P82" s="235"/>
      <c r="W82" s="235"/>
      <c r="X82" s="235"/>
      <c r="Y82" s="235"/>
      <c r="AE82" s="235"/>
      <c r="AF82" s="235"/>
      <c r="AG82" s="553"/>
      <c r="AH82" s="3" t="s">
        <v>12</v>
      </c>
      <c r="AM82" s="235"/>
      <c r="AN82" s="235"/>
    </row>
    <row r="83" spans="1:40" x14ac:dyDescent="0.2">
      <c r="F83" s="288"/>
      <c r="G83" s="235"/>
      <c r="H83" s="235"/>
      <c r="I83" s="235"/>
      <c r="J83" s="235"/>
      <c r="K83" s="235"/>
      <c r="L83" s="235"/>
      <c r="M83" s="235"/>
      <c r="N83" s="235"/>
      <c r="O83" s="235"/>
      <c r="P83" s="235"/>
      <c r="W83" s="235"/>
      <c r="X83" s="235"/>
      <c r="Y83" s="235"/>
      <c r="AE83" s="235"/>
      <c r="AF83" s="235"/>
      <c r="AG83" s="553"/>
      <c r="AM83" s="235"/>
      <c r="AN83" s="235"/>
    </row>
    <row r="84" spans="1:40" x14ac:dyDescent="0.2">
      <c r="F84" s="288"/>
      <c r="G84" s="235"/>
      <c r="H84" s="235"/>
      <c r="I84" s="235"/>
      <c r="J84" s="235"/>
      <c r="K84" s="235"/>
      <c r="L84" s="235"/>
      <c r="M84" s="235"/>
      <c r="N84" s="235"/>
      <c r="O84" s="235"/>
      <c r="P84" s="235"/>
      <c r="W84" s="235"/>
      <c r="X84" s="235"/>
      <c r="Y84" s="235"/>
      <c r="AE84" s="235"/>
      <c r="AF84" s="235"/>
      <c r="AG84" s="553"/>
      <c r="AM84" s="235"/>
      <c r="AN84" s="235"/>
    </row>
    <row r="85" spans="1:40" ht="13.5" thickBot="1" x14ac:dyDescent="0.25">
      <c r="F85" s="288"/>
      <c r="G85" s="235"/>
      <c r="H85" s="235"/>
      <c r="I85" s="235"/>
      <c r="J85" s="235"/>
      <c r="K85" s="235"/>
      <c r="L85" s="235"/>
      <c r="M85" s="235"/>
      <c r="N85" s="235"/>
      <c r="O85" s="235"/>
      <c r="P85" s="235"/>
      <c r="W85" s="235"/>
      <c r="X85" s="235"/>
      <c r="Y85" s="235"/>
      <c r="AE85" s="235"/>
      <c r="AF85" s="235"/>
      <c r="AG85" s="553"/>
      <c r="AM85" s="235"/>
      <c r="AN85" s="235"/>
    </row>
    <row r="86" spans="1:40" ht="13.5" thickBot="1" x14ac:dyDescent="0.25">
      <c r="A86" s="315">
        <v>2</v>
      </c>
      <c r="B86" s="472"/>
      <c r="C86" s="757" t="s">
        <v>37</v>
      </c>
      <c r="D86" s="757" t="s">
        <v>158</v>
      </c>
      <c r="E86" s="757" t="s">
        <v>34</v>
      </c>
      <c r="F86" s="543">
        <f>+$AL98</f>
        <v>0</v>
      </c>
      <c r="G86" s="235"/>
      <c r="H86" s="235"/>
      <c r="I86" s="235"/>
      <c r="J86" s="235"/>
      <c r="K86" s="235"/>
      <c r="L86" s="235"/>
      <c r="M86" s="235"/>
      <c r="N86" s="235"/>
      <c r="O86" s="235"/>
      <c r="P86" s="235"/>
      <c r="Q86" s="315"/>
      <c r="R86" s="472"/>
      <c r="S86" s="757" t="s">
        <v>37</v>
      </c>
      <c r="T86" s="757" t="s">
        <v>158</v>
      </c>
      <c r="U86" s="757" t="s">
        <v>34</v>
      </c>
      <c r="V86" s="543">
        <f>+$AL98</f>
        <v>0</v>
      </c>
      <c r="W86" s="235"/>
      <c r="X86" s="235"/>
      <c r="Y86" s="315"/>
      <c r="Z86" s="472"/>
      <c r="AA86" s="757" t="s">
        <v>37</v>
      </c>
      <c r="AB86" s="757" t="s">
        <v>158</v>
      </c>
      <c r="AC86" s="757" t="s">
        <v>34</v>
      </c>
      <c r="AD86" s="543">
        <f>+$AL98</f>
        <v>0</v>
      </c>
      <c r="AE86" s="235"/>
      <c r="AF86" s="235"/>
      <c r="AG86" s="315"/>
      <c r="AH86" s="472"/>
      <c r="AI86" s="757" t="s">
        <v>37</v>
      </c>
      <c r="AJ86" s="757" t="s">
        <v>158</v>
      </c>
      <c r="AK86" s="757" t="s">
        <v>34</v>
      </c>
      <c r="AL86" s="800" t="s">
        <v>18</v>
      </c>
      <c r="AM86" s="235"/>
      <c r="AN86" s="235"/>
    </row>
    <row r="87" spans="1:40" ht="25.5" x14ac:dyDescent="0.2">
      <c r="A87" s="318" t="s">
        <v>7</v>
      </c>
      <c r="B87" s="525" t="str">
        <f>+" אסמכתא " &amp; B4 &amp;"         חזרה לטבלה "</f>
        <v xml:space="preserve"> אסמכתא          חזרה לטבלה </v>
      </c>
      <c r="C87" s="799"/>
      <c r="D87" s="758" t="s">
        <v>68</v>
      </c>
      <c r="E87" s="799"/>
      <c r="F87" s="543" t="s">
        <v>18</v>
      </c>
      <c r="G87" s="235"/>
      <c r="H87" s="235"/>
      <c r="I87" s="235"/>
      <c r="J87" s="235"/>
      <c r="K87" s="235"/>
      <c r="L87" s="235"/>
      <c r="M87" s="235"/>
      <c r="N87" s="235"/>
      <c r="O87" s="235"/>
      <c r="P87" s="235"/>
      <c r="Q87" s="318" t="s">
        <v>23</v>
      </c>
      <c r="R87" s="525" t="str">
        <f>+" אסמכתא " &amp; $B4 &amp;"         חזרה לטבלה "</f>
        <v xml:space="preserve"> אסמכתא          חזרה לטבלה </v>
      </c>
      <c r="S87" s="799"/>
      <c r="T87" s="758" t="s">
        <v>68</v>
      </c>
      <c r="U87" s="799"/>
      <c r="V87" s="543" t="s">
        <v>18</v>
      </c>
      <c r="W87" s="235"/>
      <c r="X87" s="235"/>
      <c r="Y87" s="318" t="s">
        <v>23</v>
      </c>
      <c r="Z87" s="525" t="str">
        <f>+" אסמכתא " &amp; B4 &amp;"         חזרה לטבלה "</f>
        <v xml:space="preserve"> אסמכתא          חזרה לטבלה </v>
      </c>
      <c r="AA87" s="799"/>
      <c r="AB87" s="758" t="s">
        <v>68</v>
      </c>
      <c r="AC87" s="799"/>
      <c r="AD87" s="543" t="s">
        <v>18</v>
      </c>
      <c r="AE87" s="235"/>
      <c r="AF87" s="235"/>
      <c r="AG87" s="318" t="s">
        <v>23</v>
      </c>
      <c r="AH87" s="525" t="str">
        <f>+" אסמכתא " &amp; $B4 &amp;"         חזרה לטבלה "</f>
        <v xml:space="preserve"> אסמכתא          חזרה לטבלה </v>
      </c>
      <c r="AI87" s="799"/>
      <c r="AJ87" s="758" t="s">
        <v>68</v>
      </c>
      <c r="AK87" s="799"/>
      <c r="AL87" s="801"/>
      <c r="AM87" s="235"/>
      <c r="AN87" s="235"/>
    </row>
    <row r="88" spans="1:40" x14ac:dyDescent="0.2">
      <c r="A88" s="380">
        <v>1</v>
      </c>
      <c r="B88" s="510"/>
      <c r="C88" s="510"/>
      <c r="D88" s="545"/>
      <c r="E88" s="545"/>
      <c r="F88" s="546"/>
      <c r="G88" s="235">
        <f>IF(AND((COUNTA($C$4)=1),(COUNTA(F88)=1),($C$4&lt;&gt;0),(OR((E88&lt;$C$62),(E88&gt;($E$62+61))))),1,0)</f>
        <v>0</v>
      </c>
      <c r="H88" s="235">
        <f>IF(AND((COUNTA($C$4)=1),(COUNTA(F88)=1),($C$4&lt;&gt;0),(OR((D88&lt;$C$62),(D88&gt;($E$62))))),1,0)</f>
        <v>0</v>
      </c>
      <c r="I88" s="235"/>
      <c r="J88" s="235"/>
      <c r="K88" s="235"/>
      <c r="L88" s="235"/>
      <c r="M88" s="235"/>
      <c r="N88" s="235"/>
      <c r="O88" s="235"/>
      <c r="P88" s="235"/>
      <c r="Q88" s="380">
        <v>12</v>
      </c>
      <c r="R88" s="510"/>
      <c r="S88" s="510"/>
      <c r="T88" s="545"/>
      <c r="U88" s="545"/>
      <c r="V88" s="546"/>
      <c r="W88" s="235">
        <f>IF(AND((COUNTA($C$4)=1),(COUNTA(V88)=1),($C$4&lt;&gt;0),(OR((U88&lt;$C$62),(U88&gt;($E$62+61))))),1,0)</f>
        <v>0</v>
      </c>
      <c r="X88" s="235">
        <f>IF(AND((COUNTA($C$4)=1),(COUNTA(V88)=1),($C$4&lt;&gt;0),(OR((T88&lt;$C$62),(T88&gt;($E$62))))),1,0)</f>
        <v>0</v>
      </c>
      <c r="Y88" s="380">
        <f t="shared" ref="Y88" si="17">+Q98+1</f>
        <v>23</v>
      </c>
      <c r="Z88" s="510"/>
      <c r="AA88" s="510"/>
      <c r="AB88" s="545"/>
      <c r="AC88" s="545"/>
      <c r="AD88" s="546"/>
      <c r="AE88" s="235">
        <f>IF(AND((COUNTA($C$4)=1),(COUNTA(AD88)=1),($C$4&lt;&gt;0),(OR((AC88&lt;$C$62),(AC88&gt;($E$62+61))))),1,0)</f>
        <v>0</v>
      </c>
      <c r="AF88" s="235">
        <f>IF(AND((COUNTA($C$4)=1),(COUNTA(AD88)=1),($C$4&lt;&gt;0),(OR((AB88&lt;$C$62),(AB88&gt;($E$62))))),1,0)</f>
        <v>0</v>
      </c>
      <c r="AG88" s="380">
        <f t="shared" ref="AG88" si="18">+Y98+1</f>
        <v>34</v>
      </c>
      <c r="AH88" s="510"/>
      <c r="AI88" s="510"/>
      <c r="AJ88" s="545"/>
      <c r="AK88" s="545"/>
      <c r="AL88" s="546"/>
      <c r="AM88" s="235">
        <f>IF(AND((COUNTA($C$4)=1),(COUNTA(AL88)=1),($C$4&lt;&gt;0),(OR((AK88&lt;$C$62),(AK88&gt;($E$62+61))))),1,0)</f>
        <v>0</v>
      </c>
      <c r="AN88" s="235">
        <f>IF(AND((COUNTA($C$4)=1),(COUNTA(AL88)=1),($C$4&lt;&gt;0),(OR((AJ88&lt;$C$62),(AJ88&gt;($E$62))))),1,0)</f>
        <v>0</v>
      </c>
    </row>
    <row r="89" spans="1:40" x14ac:dyDescent="0.2">
      <c r="A89" s="380">
        <v>2</v>
      </c>
      <c r="B89" s="510"/>
      <c r="C89" s="510"/>
      <c r="D89" s="545"/>
      <c r="E89" s="545"/>
      <c r="F89" s="546" t="s">
        <v>12</v>
      </c>
      <c r="G89" s="235">
        <f t="shared" ref="G89:G98" si="19">IF(AND((COUNTA($C$4)=1),(COUNTA(F89)=1),($C$4&lt;&gt;0),(OR((E89&lt;$C$62),(E89&gt;($E$62+61))))),1,0)</f>
        <v>0</v>
      </c>
      <c r="H89" s="235">
        <f t="shared" ref="H89:H98" si="20">IF(AND((COUNTA($C$4)=1),(COUNTA(F89)=1),($C$4&lt;&gt;0),(OR((D89&lt;$C$62),(D89&gt;($E$62))))),1,0)</f>
        <v>0</v>
      </c>
      <c r="I89" s="235"/>
      <c r="J89" s="235"/>
      <c r="K89" s="235"/>
      <c r="L89" s="235"/>
      <c r="M89" s="235"/>
      <c r="N89" s="235"/>
      <c r="O89" s="235"/>
      <c r="P89" s="235"/>
      <c r="Q89" s="380">
        <v>13</v>
      </c>
      <c r="R89" s="510"/>
      <c r="S89" s="510"/>
      <c r="T89" s="545"/>
      <c r="U89" s="545"/>
      <c r="V89" s="546" t="s">
        <v>12</v>
      </c>
      <c r="W89" s="235">
        <f t="shared" ref="W89:W98" si="21">IF(AND((COUNTA($C$4)=1),(COUNTA(V89)=1),($C$4&lt;&gt;0),(OR((U89&lt;$C$62),(U89&gt;($E$62+61))))),1,0)</f>
        <v>0</v>
      </c>
      <c r="X89" s="235">
        <f t="shared" ref="X89:X98" si="22">IF(AND((COUNTA($C$4)=1),(COUNTA(V89)=1),($C$4&lt;&gt;0),(OR((T89&lt;$C$62),(T89&gt;($E$62))))),1,0)</f>
        <v>0</v>
      </c>
      <c r="Y89" s="380">
        <f t="shared" ref="Y89:Y152" si="23">+Y88+1</f>
        <v>24</v>
      </c>
      <c r="Z89" s="510"/>
      <c r="AA89" s="510"/>
      <c r="AB89" s="545"/>
      <c r="AC89" s="545"/>
      <c r="AD89" s="546" t="s">
        <v>12</v>
      </c>
      <c r="AE89" s="235">
        <f t="shared" ref="AE89:AE98" si="24">IF(AND((COUNTA($C$4)=1),(COUNTA(AD89)=1),($C$4&lt;&gt;0),(OR((AC89&lt;$C$62),(AC89&gt;($E$62+61))))),1,0)</f>
        <v>0</v>
      </c>
      <c r="AF89" s="235">
        <f t="shared" ref="AF89:AF98" si="25">IF(AND((COUNTA($C$4)=1),(COUNTA(AD89)=1),($C$4&lt;&gt;0),(OR((AB89&lt;$C$62),(AB89&gt;($E$62))))),1,0)</f>
        <v>0</v>
      </c>
      <c r="AG89" s="380">
        <f t="shared" ref="AG89:AG152" si="26">+AG88+1</f>
        <v>35</v>
      </c>
      <c r="AH89" s="510"/>
      <c r="AI89" s="510"/>
      <c r="AJ89" s="545"/>
      <c r="AK89" s="545"/>
      <c r="AL89" s="546"/>
      <c r="AM89" s="235">
        <f t="shared" ref="AM89:AM97" si="27">IF(AND((COUNTA($C$4)=1),(COUNTA(AL89)=1),($C$4&lt;&gt;0),(OR((AK89&lt;$C$62),(AK89&gt;($E$62+61))))),1,0)</f>
        <v>0</v>
      </c>
      <c r="AN89" s="235">
        <f t="shared" ref="AN89:AN97" si="28">IF(AND((COUNTA($C$4)=1),(COUNTA(AL89)=1),($C$4&lt;&gt;0),(OR((AJ89&lt;$C$62),(AJ89&gt;($E$62))))),1,0)</f>
        <v>0</v>
      </c>
    </row>
    <row r="90" spans="1:40" x14ac:dyDescent="0.2">
      <c r="A90" s="380">
        <v>3</v>
      </c>
      <c r="B90" s="510"/>
      <c r="C90" s="510"/>
      <c r="D90" s="545"/>
      <c r="E90" s="545"/>
      <c r="F90" s="546"/>
      <c r="G90" s="235">
        <f t="shared" si="19"/>
        <v>0</v>
      </c>
      <c r="H90" s="235">
        <f t="shared" si="20"/>
        <v>0</v>
      </c>
      <c r="I90" s="235"/>
      <c r="J90" s="235"/>
      <c r="K90" s="235"/>
      <c r="L90" s="235"/>
      <c r="M90" s="235"/>
      <c r="N90" s="235"/>
      <c r="O90" s="235"/>
      <c r="P90" s="235"/>
      <c r="Q90" s="380">
        <v>14</v>
      </c>
      <c r="R90" s="510"/>
      <c r="S90" s="510"/>
      <c r="T90" s="545"/>
      <c r="U90" s="545"/>
      <c r="V90" s="546"/>
      <c r="W90" s="235">
        <f t="shared" si="21"/>
        <v>0</v>
      </c>
      <c r="X90" s="235">
        <f t="shared" si="22"/>
        <v>0</v>
      </c>
      <c r="Y90" s="380">
        <f t="shared" si="23"/>
        <v>25</v>
      </c>
      <c r="Z90" s="510"/>
      <c r="AA90" s="510"/>
      <c r="AB90" s="545"/>
      <c r="AC90" s="545"/>
      <c r="AD90" s="546"/>
      <c r="AE90" s="235">
        <f t="shared" si="24"/>
        <v>0</v>
      </c>
      <c r="AF90" s="235">
        <f t="shared" si="25"/>
        <v>0</v>
      </c>
      <c r="AG90" s="380">
        <f t="shared" si="26"/>
        <v>36</v>
      </c>
      <c r="AH90" s="510"/>
      <c r="AI90" s="510"/>
      <c r="AJ90" s="545"/>
      <c r="AK90" s="545"/>
      <c r="AL90" s="546"/>
      <c r="AM90" s="235">
        <f t="shared" si="27"/>
        <v>0</v>
      </c>
      <c r="AN90" s="235">
        <f t="shared" si="28"/>
        <v>0</v>
      </c>
    </row>
    <row r="91" spans="1:40" x14ac:dyDescent="0.2">
      <c r="A91" s="380">
        <v>4</v>
      </c>
      <c r="B91" s="510"/>
      <c r="C91" s="510"/>
      <c r="D91" s="545"/>
      <c r="E91" s="545"/>
      <c r="F91" s="546"/>
      <c r="G91" s="235">
        <f t="shared" si="19"/>
        <v>0</v>
      </c>
      <c r="H91" s="235">
        <f t="shared" si="20"/>
        <v>0</v>
      </c>
      <c r="I91" s="235"/>
      <c r="J91" s="235"/>
      <c r="K91" s="235"/>
      <c r="L91" s="235"/>
      <c r="M91" s="235"/>
      <c r="N91" s="235"/>
      <c r="O91" s="235"/>
      <c r="P91" s="235"/>
      <c r="Q91" s="380">
        <v>15</v>
      </c>
      <c r="R91" s="510"/>
      <c r="S91" s="510"/>
      <c r="T91" s="545"/>
      <c r="U91" s="545"/>
      <c r="V91" s="546"/>
      <c r="W91" s="235">
        <f t="shared" si="21"/>
        <v>0</v>
      </c>
      <c r="X91" s="235">
        <f t="shared" si="22"/>
        <v>0</v>
      </c>
      <c r="Y91" s="380">
        <f t="shared" si="23"/>
        <v>26</v>
      </c>
      <c r="Z91" s="510"/>
      <c r="AA91" s="510"/>
      <c r="AB91" s="545"/>
      <c r="AC91" s="545"/>
      <c r="AD91" s="546"/>
      <c r="AE91" s="235">
        <f t="shared" si="24"/>
        <v>0</v>
      </c>
      <c r="AF91" s="235">
        <f t="shared" si="25"/>
        <v>0</v>
      </c>
      <c r="AG91" s="380">
        <f t="shared" si="26"/>
        <v>37</v>
      </c>
      <c r="AH91" s="510"/>
      <c r="AI91" s="510"/>
      <c r="AJ91" s="545"/>
      <c r="AK91" s="545"/>
      <c r="AL91" s="546"/>
      <c r="AM91" s="235">
        <f t="shared" si="27"/>
        <v>0</v>
      </c>
      <c r="AN91" s="235">
        <f t="shared" si="28"/>
        <v>0</v>
      </c>
    </row>
    <row r="92" spans="1:40" x14ac:dyDescent="0.2">
      <c r="A92" s="380">
        <v>5</v>
      </c>
      <c r="B92" s="510"/>
      <c r="C92" s="510"/>
      <c r="D92" s="545"/>
      <c r="E92" s="545"/>
      <c r="F92" s="546"/>
      <c r="G92" s="235">
        <f t="shared" si="19"/>
        <v>0</v>
      </c>
      <c r="H92" s="235">
        <f t="shared" si="20"/>
        <v>0</v>
      </c>
      <c r="I92" s="235"/>
      <c r="J92" s="235"/>
      <c r="K92" s="235"/>
      <c r="L92" s="235"/>
      <c r="M92" s="235"/>
      <c r="N92" s="235"/>
      <c r="O92" s="235"/>
      <c r="P92" s="235"/>
      <c r="Q92" s="380">
        <v>16</v>
      </c>
      <c r="R92" s="510"/>
      <c r="S92" s="510"/>
      <c r="T92" s="545"/>
      <c r="U92" s="545"/>
      <c r="V92" s="546"/>
      <c r="W92" s="235">
        <f t="shared" si="21"/>
        <v>0</v>
      </c>
      <c r="X92" s="235">
        <f t="shared" si="22"/>
        <v>0</v>
      </c>
      <c r="Y92" s="380">
        <f t="shared" si="23"/>
        <v>27</v>
      </c>
      <c r="Z92" s="510"/>
      <c r="AA92" s="510"/>
      <c r="AB92" s="545"/>
      <c r="AC92" s="545"/>
      <c r="AD92" s="546"/>
      <c r="AE92" s="235">
        <f t="shared" si="24"/>
        <v>0</v>
      </c>
      <c r="AF92" s="235">
        <f t="shared" si="25"/>
        <v>0</v>
      </c>
      <c r="AG92" s="380">
        <f t="shared" si="26"/>
        <v>38</v>
      </c>
      <c r="AH92" s="510"/>
      <c r="AI92" s="510"/>
      <c r="AJ92" s="545"/>
      <c r="AK92" s="545"/>
      <c r="AL92" s="546"/>
      <c r="AM92" s="235">
        <f t="shared" si="27"/>
        <v>0</v>
      </c>
      <c r="AN92" s="235">
        <f t="shared" si="28"/>
        <v>0</v>
      </c>
    </row>
    <row r="93" spans="1:40" x14ac:dyDescent="0.2">
      <c r="A93" s="380">
        <v>6</v>
      </c>
      <c r="B93" s="510"/>
      <c r="C93" s="510"/>
      <c r="D93" s="545"/>
      <c r="E93" s="545"/>
      <c r="F93" s="546"/>
      <c r="G93" s="235">
        <f t="shared" si="19"/>
        <v>0</v>
      </c>
      <c r="H93" s="235">
        <f t="shared" si="20"/>
        <v>0</v>
      </c>
      <c r="I93" s="235"/>
      <c r="J93" s="235"/>
      <c r="K93" s="235"/>
      <c r="L93" s="235"/>
      <c r="M93" s="235"/>
      <c r="N93" s="235"/>
      <c r="O93" s="235"/>
      <c r="P93" s="235"/>
      <c r="Q93" s="380">
        <v>17</v>
      </c>
      <c r="R93" s="510"/>
      <c r="S93" s="510"/>
      <c r="T93" s="545"/>
      <c r="U93" s="545"/>
      <c r="V93" s="546"/>
      <c r="W93" s="235">
        <f t="shared" si="21"/>
        <v>0</v>
      </c>
      <c r="X93" s="235">
        <f t="shared" si="22"/>
        <v>0</v>
      </c>
      <c r="Y93" s="380">
        <f t="shared" si="23"/>
        <v>28</v>
      </c>
      <c r="Z93" s="510"/>
      <c r="AA93" s="510"/>
      <c r="AB93" s="545"/>
      <c r="AC93" s="545"/>
      <c r="AD93" s="546"/>
      <c r="AE93" s="235">
        <f t="shared" si="24"/>
        <v>0</v>
      </c>
      <c r="AF93" s="235">
        <f t="shared" si="25"/>
        <v>0</v>
      </c>
      <c r="AG93" s="380">
        <f t="shared" si="26"/>
        <v>39</v>
      </c>
      <c r="AH93" s="510"/>
      <c r="AI93" s="510"/>
      <c r="AJ93" s="545"/>
      <c r="AK93" s="545"/>
      <c r="AL93" s="546"/>
      <c r="AM93" s="235">
        <f t="shared" si="27"/>
        <v>0</v>
      </c>
      <c r="AN93" s="235">
        <f t="shared" si="28"/>
        <v>0</v>
      </c>
    </row>
    <row r="94" spans="1:40" x14ac:dyDescent="0.2">
      <c r="A94" s="380">
        <v>7</v>
      </c>
      <c r="B94" s="510"/>
      <c r="C94" s="510"/>
      <c r="D94" s="545"/>
      <c r="E94" s="545"/>
      <c r="F94" s="546"/>
      <c r="G94" s="235">
        <f t="shared" si="19"/>
        <v>0</v>
      </c>
      <c r="H94" s="235">
        <f t="shared" si="20"/>
        <v>0</v>
      </c>
      <c r="I94" s="235"/>
      <c r="J94" s="235"/>
      <c r="K94" s="235"/>
      <c r="L94" s="235"/>
      <c r="M94" s="235"/>
      <c r="N94" s="235"/>
      <c r="O94" s="235"/>
      <c r="P94" s="235"/>
      <c r="Q94" s="380">
        <v>18</v>
      </c>
      <c r="R94" s="510"/>
      <c r="S94" s="510"/>
      <c r="T94" s="545"/>
      <c r="U94" s="545"/>
      <c r="V94" s="546"/>
      <c r="W94" s="235">
        <f t="shared" si="21"/>
        <v>0</v>
      </c>
      <c r="X94" s="235">
        <f t="shared" si="22"/>
        <v>0</v>
      </c>
      <c r="Y94" s="380">
        <f t="shared" si="23"/>
        <v>29</v>
      </c>
      <c r="Z94" s="510"/>
      <c r="AA94" s="510"/>
      <c r="AB94" s="545"/>
      <c r="AC94" s="545"/>
      <c r="AD94" s="546"/>
      <c r="AE94" s="235">
        <f t="shared" si="24"/>
        <v>0</v>
      </c>
      <c r="AF94" s="235">
        <f t="shared" si="25"/>
        <v>0</v>
      </c>
      <c r="AG94" s="380">
        <f t="shared" si="26"/>
        <v>40</v>
      </c>
      <c r="AH94" s="510"/>
      <c r="AI94" s="510"/>
      <c r="AJ94" s="545"/>
      <c r="AK94" s="545"/>
      <c r="AL94" s="546"/>
      <c r="AM94" s="235">
        <f t="shared" si="27"/>
        <v>0</v>
      </c>
      <c r="AN94" s="235">
        <f t="shared" si="28"/>
        <v>0</v>
      </c>
    </row>
    <row r="95" spans="1:40" x14ac:dyDescent="0.2">
      <c r="A95" s="380">
        <v>8</v>
      </c>
      <c r="B95" s="510"/>
      <c r="C95" s="510"/>
      <c r="D95" s="545"/>
      <c r="E95" s="545"/>
      <c r="F95" s="546"/>
      <c r="G95" s="235">
        <f t="shared" si="19"/>
        <v>0</v>
      </c>
      <c r="H95" s="235">
        <f t="shared" si="20"/>
        <v>0</v>
      </c>
      <c r="I95" s="235"/>
      <c r="J95" s="235"/>
      <c r="K95" s="235"/>
      <c r="L95" s="235"/>
      <c r="M95" s="235"/>
      <c r="N95" s="235"/>
      <c r="O95" s="235"/>
      <c r="P95" s="235"/>
      <c r="Q95" s="380">
        <v>19</v>
      </c>
      <c r="R95" s="510"/>
      <c r="S95" s="510"/>
      <c r="T95" s="545"/>
      <c r="U95" s="545"/>
      <c r="V95" s="546"/>
      <c r="W95" s="235">
        <f t="shared" si="21"/>
        <v>0</v>
      </c>
      <c r="X95" s="235">
        <f t="shared" si="22"/>
        <v>0</v>
      </c>
      <c r="Y95" s="380">
        <f t="shared" si="23"/>
        <v>30</v>
      </c>
      <c r="Z95" s="510"/>
      <c r="AA95" s="510"/>
      <c r="AB95" s="545"/>
      <c r="AC95" s="545"/>
      <c r="AD95" s="546"/>
      <c r="AE95" s="235">
        <f t="shared" si="24"/>
        <v>0</v>
      </c>
      <c r="AF95" s="235">
        <f t="shared" si="25"/>
        <v>0</v>
      </c>
      <c r="AG95" s="380">
        <f t="shared" si="26"/>
        <v>41</v>
      </c>
      <c r="AH95" s="510"/>
      <c r="AI95" s="510"/>
      <c r="AJ95" s="545"/>
      <c r="AK95" s="545"/>
      <c r="AL95" s="546"/>
      <c r="AM95" s="235">
        <f t="shared" si="27"/>
        <v>0</v>
      </c>
      <c r="AN95" s="235">
        <f t="shared" si="28"/>
        <v>0</v>
      </c>
    </row>
    <row r="96" spans="1:40" x14ac:dyDescent="0.2">
      <c r="A96" s="380">
        <v>9</v>
      </c>
      <c r="B96" s="510"/>
      <c r="C96" s="510"/>
      <c r="D96" s="545"/>
      <c r="E96" s="545"/>
      <c r="F96" s="546"/>
      <c r="G96" s="235">
        <f t="shared" si="19"/>
        <v>0</v>
      </c>
      <c r="H96" s="235">
        <f t="shared" si="20"/>
        <v>0</v>
      </c>
      <c r="I96" s="235"/>
      <c r="J96" s="235"/>
      <c r="K96" s="235"/>
      <c r="L96" s="235"/>
      <c r="M96" s="235"/>
      <c r="N96" s="235"/>
      <c r="O96" s="235"/>
      <c r="P96" s="235"/>
      <c r="Q96" s="380">
        <v>20</v>
      </c>
      <c r="R96" s="510"/>
      <c r="S96" s="510"/>
      <c r="T96" s="545"/>
      <c r="U96" s="545"/>
      <c r="V96" s="546"/>
      <c r="W96" s="235">
        <f t="shared" si="21"/>
        <v>0</v>
      </c>
      <c r="X96" s="235">
        <f t="shared" si="22"/>
        <v>0</v>
      </c>
      <c r="Y96" s="380">
        <f t="shared" si="23"/>
        <v>31</v>
      </c>
      <c r="Z96" s="510"/>
      <c r="AA96" s="510"/>
      <c r="AB96" s="545"/>
      <c r="AC96" s="545"/>
      <c r="AD96" s="546"/>
      <c r="AE96" s="235">
        <f t="shared" si="24"/>
        <v>0</v>
      </c>
      <c r="AF96" s="235">
        <f t="shared" si="25"/>
        <v>0</v>
      </c>
      <c r="AG96" s="380">
        <f t="shared" si="26"/>
        <v>42</v>
      </c>
      <c r="AH96" s="510"/>
      <c r="AI96" s="510"/>
      <c r="AJ96" s="545"/>
      <c r="AK96" s="545"/>
      <c r="AL96" s="546"/>
      <c r="AM96" s="235">
        <f t="shared" si="27"/>
        <v>0</v>
      </c>
      <c r="AN96" s="235">
        <f t="shared" si="28"/>
        <v>0</v>
      </c>
    </row>
    <row r="97" spans="1:40" x14ac:dyDescent="0.2">
      <c r="A97" s="380">
        <v>10</v>
      </c>
      <c r="B97" s="510"/>
      <c r="C97" s="510"/>
      <c r="D97" s="545"/>
      <c r="E97" s="545"/>
      <c r="F97" s="546"/>
      <c r="G97" s="235">
        <f t="shared" si="19"/>
        <v>0</v>
      </c>
      <c r="H97" s="235">
        <f t="shared" si="20"/>
        <v>0</v>
      </c>
      <c r="I97" s="235"/>
      <c r="J97" s="235"/>
      <c r="K97" s="235"/>
      <c r="L97" s="235"/>
      <c r="M97" s="235"/>
      <c r="N97" s="235"/>
      <c r="O97" s="235"/>
      <c r="P97" s="235"/>
      <c r="Q97" s="380">
        <v>21</v>
      </c>
      <c r="R97" s="510"/>
      <c r="S97" s="510"/>
      <c r="T97" s="545"/>
      <c r="U97" s="545"/>
      <c r="V97" s="546"/>
      <c r="W97" s="235">
        <f t="shared" si="21"/>
        <v>0</v>
      </c>
      <c r="X97" s="235">
        <f t="shared" si="22"/>
        <v>0</v>
      </c>
      <c r="Y97" s="380">
        <f t="shared" si="23"/>
        <v>32</v>
      </c>
      <c r="Z97" s="510"/>
      <c r="AA97" s="510"/>
      <c r="AB97" s="545"/>
      <c r="AC97" s="545"/>
      <c r="AD97" s="546"/>
      <c r="AE97" s="235">
        <f t="shared" si="24"/>
        <v>0</v>
      </c>
      <c r="AF97" s="235">
        <f t="shared" si="25"/>
        <v>0</v>
      </c>
      <c r="AG97" s="380">
        <f t="shared" si="26"/>
        <v>43</v>
      </c>
      <c r="AH97" s="510"/>
      <c r="AI97" s="510"/>
      <c r="AJ97" s="545"/>
      <c r="AK97" s="545"/>
      <c r="AL97" s="546"/>
      <c r="AM97" s="235">
        <f t="shared" si="27"/>
        <v>0</v>
      </c>
      <c r="AN97" s="235">
        <f t="shared" si="28"/>
        <v>0</v>
      </c>
    </row>
    <row r="98" spans="1:40" ht="13.5" thickBot="1" x14ac:dyDescent="0.25">
      <c r="A98" s="547">
        <v>11</v>
      </c>
      <c r="B98" s="548"/>
      <c r="C98" s="548"/>
      <c r="D98" s="545"/>
      <c r="E98" s="545"/>
      <c r="F98" s="549"/>
      <c r="G98" s="235">
        <f t="shared" si="19"/>
        <v>0</v>
      </c>
      <c r="H98" s="235">
        <f t="shared" si="20"/>
        <v>0</v>
      </c>
      <c r="I98" s="235"/>
      <c r="J98" s="235"/>
      <c r="K98" s="235"/>
      <c r="L98" s="235"/>
      <c r="M98" s="235"/>
      <c r="N98" s="235"/>
      <c r="O98" s="235"/>
      <c r="P98" s="235"/>
      <c r="Q98" s="380">
        <v>22</v>
      </c>
      <c r="R98" s="510"/>
      <c r="S98" s="510"/>
      <c r="T98" s="545"/>
      <c r="U98" s="545"/>
      <c r="V98" s="549"/>
      <c r="W98" s="235">
        <f t="shared" si="21"/>
        <v>0</v>
      </c>
      <c r="X98" s="235">
        <f t="shared" si="22"/>
        <v>0</v>
      </c>
      <c r="Y98" s="380">
        <f t="shared" si="23"/>
        <v>33</v>
      </c>
      <c r="Z98" s="548"/>
      <c r="AA98" s="548"/>
      <c r="AB98" s="545"/>
      <c r="AC98" s="545"/>
      <c r="AD98" s="549"/>
      <c r="AE98" s="235">
        <f t="shared" si="24"/>
        <v>0</v>
      </c>
      <c r="AF98" s="235">
        <f t="shared" si="25"/>
        <v>0</v>
      </c>
      <c r="AG98" s="550" t="s">
        <v>3</v>
      </c>
      <c r="AH98" s="554"/>
      <c r="AI98" s="551"/>
      <c r="AJ98" s="551"/>
      <c r="AK98" s="551"/>
      <c r="AL98" s="552">
        <f>SUM(F88:F98)+SUM(V88:V98)+SUM(AL88:AL97)+SUM(AD88:AD98)</f>
        <v>0</v>
      </c>
      <c r="AM98" s="235"/>
      <c r="AN98" s="235"/>
    </row>
    <row r="99" spans="1:40" x14ac:dyDescent="0.2">
      <c r="F99" s="288"/>
      <c r="G99" s="235"/>
      <c r="H99" s="235"/>
      <c r="I99" s="235"/>
      <c r="J99" s="235"/>
      <c r="K99" s="235"/>
      <c r="L99" s="235"/>
      <c r="M99" s="235"/>
      <c r="N99" s="235"/>
      <c r="O99" s="235"/>
      <c r="P99" s="235"/>
      <c r="W99" s="235"/>
      <c r="X99" s="235"/>
      <c r="Y99" s="235"/>
      <c r="AE99" s="235"/>
      <c r="AF99" s="235"/>
      <c r="AG99" s="553"/>
      <c r="AM99" s="235"/>
      <c r="AN99" s="235"/>
    </row>
    <row r="100" spans="1:40" x14ac:dyDescent="0.2">
      <c r="F100" s="288"/>
      <c r="G100" s="235"/>
      <c r="H100" s="235"/>
      <c r="I100" s="235"/>
      <c r="J100" s="235"/>
      <c r="K100" s="235"/>
      <c r="L100" s="235"/>
      <c r="M100" s="235"/>
      <c r="N100" s="235"/>
      <c r="O100" s="235"/>
      <c r="P100" s="235"/>
      <c r="W100" s="235"/>
      <c r="X100" s="235"/>
      <c r="Y100" s="235"/>
      <c r="AE100" s="235"/>
      <c r="AF100" s="235"/>
      <c r="AG100" s="553"/>
      <c r="AM100" s="235"/>
      <c r="AN100" s="235"/>
    </row>
    <row r="101" spans="1:40" x14ac:dyDescent="0.2">
      <c r="F101" s="288"/>
      <c r="G101" s="235"/>
      <c r="H101" s="235"/>
      <c r="I101" s="235"/>
      <c r="J101" s="235"/>
      <c r="K101" s="235"/>
      <c r="L101" s="235"/>
      <c r="M101" s="235"/>
      <c r="N101" s="235"/>
      <c r="O101" s="235"/>
      <c r="P101" s="235"/>
      <c r="W101" s="235"/>
      <c r="X101" s="235"/>
      <c r="Y101" s="235"/>
      <c r="AE101" s="235"/>
      <c r="AF101" s="235"/>
      <c r="AG101" s="553"/>
      <c r="AM101" s="235"/>
      <c r="AN101" s="235"/>
    </row>
    <row r="102" spans="1:40" x14ac:dyDescent="0.2">
      <c r="F102" s="288"/>
      <c r="G102" s="235"/>
      <c r="H102" s="235"/>
      <c r="I102" s="235"/>
      <c r="J102" s="235"/>
      <c r="K102" s="235"/>
      <c r="L102" s="235"/>
      <c r="M102" s="235"/>
      <c r="N102" s="235"/>
      <c r="O102" s="235"/>
      <c r="P102" s="235"/>
      <c r="W102" s="235"/>
      <c r="X102" s="235"/>
      <c r="Y102" s="235"/>
      <c r="AE102" s="235"/>
      <c r="AF102" s="235"/>
      <c r="AG102" s="553"/>
      <c r="AM102" s="235"/>
      <c r="AN102" s="235"/>
    </row>
    <row r="103" spans="1:40" x14ac:dyDescent="0.2">
      <c r="F103" s="288"/>
      <c r="G103" s="235"/>
      <c r="H103" s="235"/>
      <c r="I103" s="235"/>
      <c r="J103" s="235"/>
      <c r="K103" s="235"/>
      <c r="L103" s="235"/>
      <c r="M103" s="235"/>
      <c r="N103" s="235"/>
      <c r="O103" s="235"/>
      <c r="P103" s="235"/>
      <c r="W103" s="235"/>
      <c r="X103" s="235"/>
      <c r="Y103" s="235"/>
      <c r="AE103" s="235"/>
      <c r="AF103" s="235"/>
      <c r="AG103" s="553"/>
      <c r="AM103" s="235"/>
      <c r="AN103" s="235"/>
    </row>
    <row r="104" spans="1:40" x14ac:dyDescent="0.2">
      <c r="F104" s="288"/>
      <c r="G104" s="235"/>
      <c r="H104" s="235"/>
      <c r="I104" s="235"/>
      <c r="J104" s="235"/>
      <c r="K104" s="235"/>
      <c r="L104" s="235"/>
      <c r="M104" s="235"/>
      <c r="N104" s="235"/>
      <c r="O104" s="235"/>
      <c r="P104" s="235"/>
      <c r="W104" s="235"/>
      <c r="X104" s="235"/>
      <c r="Y104" s="235"/>
      <c r="AE104" s="235"/>
      <c r="AF104" s="235"/>
      <c r="AG104" s="553"/>
      <c r="AM104" s="235"/>
      <c r="AN104" s="235"/>
    </row>
    <row r="105" spans="1:40" ht="13.5" thickBot="1" x14ac:dyDescent="0.25">
      <c r="F105" s="288"/>
      <c r="G105" s="235"/>
      <c r="H105" s="235"/>
      <c r="I105" s="235"/>
      <c r="J105" s="235"/>
      <c r="K105" s="235"/>
      <c r="L105" s="235"/>
      <c r="M105" s="235"/>
      <c r="N105" s="235"/>
      <c r="O105" s="235"/>
      <c r="P105" s="235"/>
      <c r="W105" s="235"/>
      <c r="X105" s="235"/>
      <c r="Y105" s="235"/>
      <c r="AE105" s="235"/>
      <c r="AF105" s="235"/>
      <c r="AG105" s="553"/>
      <c r="AM105" s="235"/>
      <c r="AN105" s="235"/>
    </row>
    <row r="106" spans="1:40" ht="13.5" thickBot="1" x14ac:dyDescent="0.25">
      <c r="A106" s="315">
        <v>3</v>
      </c>
      <c r="B106" s="472"/>
      <c r="C106" s="757" t="s">
        <v>37</v>
      </c>
      <c r="D106" s="757" t="s">
        <v>158</v>
      </c>
      <c r="E106" s="757" t="s">
        <v>34</v>
      </c>
      <c r="F106" s="543">
        <f>+$AL118</f>
        <v>0</v>
      </c>
      <c r="G106" s="235"/>
      <c r="H106" s="235"/>
      <c r="I106" s="235"/>
      <c r="J106" s="235"/>
      <c r="K106" s="235"/>
      <c r="L106" s="235"/>
      <c r="M106" s="235"/>
      <c r="N106" s="235"/>
      <c r="O106" s="235"/>
      <c r="P106" s="235"/>
      <c r="Q106" s="315"/>
      <c r="R106" s="472"/>
      <c r="S106" s="757" t="s">
        <v>37</v>
      </c>
      <c r="T106" s="757" t="s">
        <v>158</v>
      </c>
      <c r="U106" s="757" t="s">
        <v>34</v>
      </c>
      <c r="V106" s="543">
        <f>+$AL118</f>
        <v>0</v>
      </c>
      <c r="W106" s="235"/>
      <c r="X106" s="235"/>
      <c r="Y106" s="315"/>
      <c r="Z106" s="472"/>
      <c r="AA106" s="757" t="s">
        <v>37</v>
      </c>
      <c r="AB106" s="757" t="s">
        <v>158</v>
      </c>
      <c r="AC106" s="757" t="s">
        <v>34</v>
      </c>
      <c r="AD106" s="543">
        <f>+$AL118</f>
        <v>0</v>
      </c>
      <c r="AE106" s="235"/>
      <c r="AF106" s="235"/>
      <c r="AG106" s="315"/>
      <c r="AH106" s="472"/>
      <c r="AI106" s="757" t="s">
        <v>37</v>
      </c>
      <c r="AJ106" s="757" t="s">
        <v>158</v>
      </c>
      <c r="AK106" s="757" t="s">
        <v>34</v>
      </c>
      <c r="AL106" s="800" t="s">
        <v>18</v>
      </c>
      <c r="AM106" s="235"/>
      <c r="AN106" s="235"/>
    </row>
    <row r="107" spans="1:40" ht="25.5" x14ac:dyDescent="0.2">
      <c r="A107" s="318" t="s">
        <v>7</v>
      </c>
      <c r="B107" s="525" t="str">
        <f>+" אסמכתא " &amp; B5 &amp;"         חזרה לטבלה "</f>
        <v xml:space="preserve"> אסמכתא          חזרה לטבלה </v>
      </c>
      <c r="C107" s="799"/>
      <c r="D107" s="758" t="s">
        <v>68</v>
      </c>
      <c r="E107" s="799"/>
      <c r="F107" s="543" t="s">
        <v>18</v>
      </c>
      <c r="G107" s="235"/>
      <c r="H107" s="235"/>
      <c r="I107" s="235"/>
      <c r="J107" s="235"/>
      <c r="K107" s="235"/>
      <c r="L107" s="235"/>
      <c r="M107" s="235"/>
      <c r="N107" s="235"/>
      <c r="O107" s="235"/>
      <c r="P107" s="235"/>
      <c r="Q107" s="318" t="s">
        <v>23</v>
      </c>
      <c r="R107" s="525" t="str">
        <f>+" אסמכתא " &amp; B5 &amp;"         חזרה לטבלה "</f>
        <v xml:space="preserve"> אסמכתא          חזרה לטבלה </v>
      </c>
      <c r="S107" s="799"/>
      <c r="T107" s="758" t="s">
        <v>68</v>
      </c>
      <c r="U107" s="799"/>
      <c r="V107" s="543" t="s">
        <v>18</v>
      </c>
      <c r="W107" s="235"/>
      <c r="X107" s="235"/>
      <c r="Y107" s="318" t="s">
        <v>23</v>
      </c>
      <c r="Z107" s="525" t="str">
        <f>+" אסמכתא " &amp; B5 &amp;"         חזרה לטבלה "</f>
        <v xml:space="preserve"> אסמכתא          חזרה לטבלה </v>
      </c>
      <c r="AA107" s="799"/>
      <c r="AB107" s="758" t="s">
        <v>68</v>
      </c>
      <c r="AC107" s="799"/>
      <c r="AD107" s="543" t="s">
        <v>18</v>
      </c>
      <c r="AE107" s="235"/>
      <c r="AF107" s="235"/>
      <c r="AG107" s="318" t="s">
        <v>23</v>
      </c>
      <c r="AH107" s="525" t="str">
        <f>+" אסמכתא " &amp; B5 &amp;"         חזרה לטבלה "</f>
        <v xml:space="preserve"> אסמכתא          חזרה לטבלה </v>
      </c>
      <c r="AI107" s="799"/>
      <c r="AJ107" s="758" t="s">
        <v>68</v>
      </c>
      <c r="AK107" s="799"/>
      <c r="AL107" s="801"/>
      <c r="AM107" s="235"/>
      <c r="AN107" s="235"/>
    </row>
    <row r="108" spans="1:40" x14ac:dyDescent="0.2">
      <c r="A108" s="380">
        <v>1</v>
      </c>
      <c r="B108" s="510"/>
      <c r="C108" s="510"/>
      <c r="D108" s="545"/>
      <c r="E108" s="545"/>
      <c r="F108" s="546"/>
      <c r="G108" s="235">
        <f>IF(AND((COUNTA($C$5)=1),(COUNTA(F108)=1),($C$5&lt;&gt;0),(OR((E108&lt;$C$62),(E108&gt;($E$62+61))))),1,0)</f>
        <v>0</v>
      </c>
      <c r="H108" s="235">
        <f>IF(AND((COUNTA($C$5)=1),(COUNTA(F108)=1),($C$5&lt;&gt;0),(OR((D108&lt;$C$62),(D108&gt;($E$62))))),1,0)</f>
        <v>0</v>
      </c>
      <c r="I108" s="235"/>
      <c r="J108" s="235"/>
      <c r="K108" s="235"/>
      <c r="L108" s="235"/>
      <c r="M108" s="235"/>
      <c r="N108" s="235"/>
      <c r="O108" s="235"/>
      <c r="P108" s="235"/>
      <c r="Q108" s="380">
        <v>12</v>
      </c>
      <c r="R108" s="510"/>
      <c r="S108" s="510"/>
      <c r="T108" s="545"/>
      <c r="U108" s="545"/>
      <c r="V108" s="546"/>
      <c r="W108" s="235">
        <f>IF(AND((COUNTA($C$5)=1),(COUNTA(V108)=1),($C$5&lt;&gt;0),(OR((U108&lt;$C$62),(U108&gt;($E$62+61))))),1,0)</f>
        <v>0</v>
      </c>
      <c r="X108" s="235">
        <f>IF(AND((COUNTA($C$5)=1),(COUNTA(V108)=1),($C$5&lt;&gt;0),(OR((T108&lt;$C$62),(T108&gt;($E$62))))),1,0)</f>
        <v>0</v>
      </c>
      <c r="Y108" s="380">
        <f t="shared" ref="Y108" si="29">+Q118+1</f>
        <v>23</v>
      </c>
      <c r="Z108" s="510"/>
      <c r="AA108" s="510"/>
      <c r="AB108" s="545"/>
      <c r="AC108" s="545"/>
      <c r="AD108" s="546"/>
      <c r="AE108" s="235">
        <f>IF(AND((COUNTA($C$5)=1),(COUNTA(AD108)=1),($C$5&lt;&gt;0),(OR((AC108&lt;$C$62),(AC108&gt;($E$62+61))))),1,0)</f>
        <v>0</v>
      </c>
      <c r="AF108" s="235">
        <f>IF(AND((COUNTA($C$5)=1),(COUNTA(AD108)=1),($C$5&lt;&gt;0),(OR((AB108&lt;$C$62),(AB108&gt;($E$62))))),1,0)</f>
        <v>0</v>
      </c>
      <c r="AG108" s="380">
        <f t="shared" ref="AG108" si="30">+Y118+1</f>
        <v>34</v>
      </c>
      <c r="AH108" s="510"/>
      <c r="AI108" s="510"/>
      <c r="AJ108" s="545"/>
      <c r="AK108" s="545"/>
      <c r="AL108" s="546" t="s">
        <v>12</v>
      </c>
      <c r="AM108" s="235">
        <f>IF(AND((COUNTA($C$5)=1),(COUNTA(AL108)=1),($C$5&lt;&gt;0),(OR((AK108&lt;$C$62),(AK108&gt;($E$62+61))))),1,0)</f>
        <v>0</v>
      </c>
      <c r="AN108" s="235">
        <f>IF(AND((COUNTA($C$5)=1),(COUNTA(AL108)=1),($C$5&lt;&gt;0),(OR((AJ108&lt;$C$62),(AJ108&gt;($E$62))))),1,0)</f>
        <v>0</v>
      </c>
    </row>
    <row r="109" spans="1:40" x14ac:dyDescent="0.2">
      <c r="A109" s="380">
        <v>2</v>
      </c>
      <c r="B109" s="510"/>
      <c r="C109" s="510"/>
      <c r="D109" s="545"/>
      <c r="E109" s="545"/>
      <c r="F109" s="546"/>
      <c r="G109" s="235">
        <f t="shared" ref="G109:G118" si="31">IF(AND((COUNTA($C$5)=1),(COUNTA(F109)=1),($C$5&lt;&gt;0),(OR((E109&lt;$C$62),(E109&gt;($E$62+61))))),1,0)</f>
        <v>0</v>
      </c>
      <c r="H109" s="235">
        <f t="shared" ref="H109:H118" si="32">IF(AND((COUNTA($C$5)=1),(COUNTA(F109)=1),($C$5&lt;&gt;0),(OR((D109&lt;$C$62),(D109&gt;($E$62))))),1,0)</f>
        <v>0</v>
      </c>
      <c r="I109" s="235"/>
      <c r="J109" s="235"/>
      <c r="K109" s="235"/>
      <c r="L109" s="235"/>
      <c r="M109" s="235"/>
      <c r="N109" s="235"/>
      <c r="O109" s="235"/>
      <c r="P109" s="235"/>
      <c r="Q109" s="380">
        <v>13</v>
      </c>
      <c r="R109" s="510"/>
      <c r="S109" s="510"/>
      <c r="T109" s="545"/>
      <c r="U109" s="545"/>
      <c r="V109" s="546"/>
      <c r="W109" s="235">
        <f t="shared" ref="W109:W118" si="33">IF(AND((COUNTA($C$5)=1),(COUNTA(V109)=1),($C$5&lt;&gt;0),(OR((U109&lt;$C$62),(U109&gt;($E$62+61))))),1,0)</f>
        <v>0</v>
      </c>
      <c r="X109" s="235">
        <f t="shared" ref="X109:X118" si="34">IF(AND((COUNTA($C$5)=1),(COUNTA(V109)=1),($C$5&lt;&gt;0),(OR((T109&lt;$C$62),(T109&gt;($E$62))))),1,0)</f>
        <v>0</v>
      </c>
      <c r="Y109" s="380">
        <f t="shared" ref="Y109" si="35">+Y108+1</f>
        <v>24</v>
      </c>
      <c r="Z109" s="510"/>
      <c r="AA109" s="510"/>
      <c r="AB109" s="545"/>
      <c r="AC109" s="545"/>
      <c r="AD109" s="546"/>
      <c r="AE109" s="235">
        <f t="shared" ref="AE109:AE118" si="36">IF(AND((COUNTA($C$5)=1),(COUNTA(AD109)=1),($C$5&lt;&gt;0),(OR((AC109&lt;$C$62),(AC109&gt;($E$62+61))))),1,0)</f>
        <v>0</v>
      </c>
      <c r="AF109" s="235">
        <f t="shared" ref="AF109:AF118" si="37">IF(AND((COUNTA($C$5)=1),(COUNTA(AD109)=1),($C$5&lt;&gt;0),(OR((AB109&lt;$C$62),(AB109&gt;($E$62))))),1,0)</f>
        <v>0</v>
      </c>
      <c r="AG109" s="380">
        <f t="shared" ref="AG109" si="38">+AG108+1</f>
        <v>35</v>
      </c>
      <c r="AH109" s="510"/>
      <c r="AI109" s="510"/>
      <c r="AJ109" s="545"/>
      <c r="AK109" s="545"/>
      <c r="AL109" s="546"/>
      <c r="AM109" s="235">
        <f t="shared" ref="AM109:AM117" si="39">IF(AND((COUNTA($C$5)=1),(COUNTA(AL109)=1),($C$5&lt;&gt;0),(OR((AK109&lt;$C$62),(AK109&gt;($E$62+61))))),1,0)</f>
        <v>0</v>
      </c>
      <c r="AN109" s="235">
        <f t="shared" ref="AN109:AN117" si="40">IF(AND((COUNTA($C$5)=1),(COUNTA(AL109)=1),($C$5&lt;&gt;0),(OR((AJ109&lt;$C$62),(AJ109&gt;($E$62))))),1,0)</f>
        <v>0</v>
      </c>
    </row>
    <row r="110" spans="1:40" x14ac:dyDescent="0.2">
      <c r="A110" s="380">
        <v>3</v>
      </c>
      <c r="B110" s="510"/>
      <c r="C110" s="510"/>
      <c r="D110" s="545"/>
      <c r="E110" s="545"/>
      <c r="F110" s="546"/>
      <c r="G110" s="235">
        <f t="shared" si="31"/>
        <v>0</v>
      </c>
      <c r="H110" s="235">
        <f t="shared" si="32"/>
        <v>0</v>
      </c>
      <c r="I110" s="235"/>
      <c r="J110" s="235"/>
      <c r="K110" s="235"/>
      <c r="L110" s="235"/>
      <c r="M110" s="235"/>
      <c r="N110" s="235"/>
      <c r="O110" s="235"/>
      <c r="P110" s="235"/>
      <c r="Q110" s="380">
        <v>14</v>
      </c>
      <c r="R110" s="510"/>
      <c r="S110" s="510"/>
      <c r="T110" s="545"/>
      <c r="U110" s="545"/>
      <c r="V110" s="546"/>
      <c r="W110" s="235">
        <f t="shared" si="33"/>
        <v>0</v>
      </c>
      <c r="X110" s="235">
        <f t="shared" si="34"/>
        <v>0</v>
      </c>
      <c r="Y110" s="380">
        <f t="shared" si="23"/>
        <v>25</v>
      </c>
      <c r="Z110" s="510"/>
      <c r="AA110" s="510"/>
      <c r="AB110" s="545"/>
      <c r="AC110" s="545"/>
      <c r="AD110" s="546"/>
      <c r="AE110" s="235">
        <f t="shared" si="36"/>
        <v>0</v>
      </c>
      <c r="AF110" s="235">
        <f t="shared" si="37"/>
        <v>0</v>
      </c>
      <c r="AG110" s="380">
        <f t="shared" si="26"/>
        <v>36</v>
      </c>
      <c r="AH110" s="510"/>
      <c r="AI110" s="510"/>
      <c r="AJ110" s="545"/>
      <c r="AK110" s="545"/>
      <c r="AL110" s="546"/>
      <c r="AM110" s="235">
        <f t="shared" si="39"/>
        <v>0</v>
      </c>
      <c r="AN110" s="235">
        <f t="shared" si="40"/>
        <v>0</v>
      </c>
    </row>
    <row r="111" spans="1:40" x14ac:dyDescent="0.2">
      <c r="A111" s="380">
        <v>4</v>
      </c>
      <c r="B111" s="510"/>
      <c r="C111" s="510"/>
      <c r="D111" s="545"/>
      <c r="E111" s="545"/>
      <c r="F111" s="546"/>
      <c r="G111" s="235">
        <f t="shared" si="31"/>
        <v>0</v>
      </c>
      <c r="H111" s="235">
        <f t="shared" si="32"/>
        <v>0</v>
      </c>
      <c r="I111" s="235"/>
      <c r="J111" s="235"/>
      <c r="K111" s="235"/>
      <c r="L111" s="235"/>
      <c r="M111" s="235"/>
      <c r="N111" s="235"/>
      <c r="O111" s="235"/>
      <c r="P111" s="235"/>
      <c r="Q111" s="380">
        <v>15</v>
      </c>
      <c r="R111" s="510"/>
      <c r="S111" s="510"/>
      <c r="T111" s="545"/>
      <c r="U111" s="545"/>
      <c r="V111" s="546"/>
      <c r="W111" s="235">
        <f t="shared" si="33"/>
        <v>0</v>
      </c>
      <c r="X111" s="235">
        <f t="shared" si="34"/>
        <v>0</v>
      </c>
      <c r="Y111" s="380">
        <f t="shared" si="23"/>
        <v>26</v>
      </c>
      <c r="Z111" s="510"/>
      <c r="AA111" s="510"/>
      <c r="AB111" s="545"/>
      <c r="AC111" s="545"/>
      <c r="AD111" s="546"/>
      <c r="AE111" s="235">
        <f t="shared" si="36"/>
        <v>0</v>
      </c>
      <c r="AF111" s="235">
        <f t="shared" si="37"/>
        <v>0</v>
      </c>
      <c r="AG111" s="380">
        <f t="shared" si="26"/>
        <v>37</v>
      </c>
      <c r="AH111" s="510"/>
      <c r="AI111" s="510"/>
      <c r="AJ111" s="545"/>
      <c r="AK111" s="545"/>
      <c r="AL111" s="546"/>
      <c r="AM111" s="235">
        <f t="shared" si="39"/>
        <v>0</v>
      </c>
      <c r="AN111" s="235">
        <f t="shared" si="40"/>
        <v>0</v>
      </c>
    </row>
    <row r="112" spans="1:40" x14ac:dyDescent="0.2">
      <c r="A112" s="380">
        <v>5</v>
      </c>
      <c r="B112" s="510"/>
      <c r="C112" s="510"/>
      <c r="D112" s="545"/>
      <c r="E112" s="545"/>
      <c r="F112" s="546"/>
      <c r="G112" s="235">
        <f t="shared" si="31"/>
        <v>0</v>
      </c>
      <c r="H112" s="235">
        <f t="shared" si="32"/>
        <v>0</v>
      </c>
      <c r="I112" s="235"/>
      <c r="J112" s="235"/>
      <c r="K112" s="235"/>
      <c r="L112" s="235"/>
      <c r="M112" s="235"/>
      <c r="N112" s="235"/>
      <c r="O112" s="235"/>
      <c r="P112" s="235"/>
      <c r="Q112" s="380">
        <v>16</v>
      </c>
      <c r="R112" s="510"/>
      <c r="S112" s="510"/>
      <c r="T112" s="545"/>
      <c r="U112" s="545"/>
      <c r="V112" s="546"/>
      <c r="W112" s="235">
        <f t="shared" si="33"/>
        <v>0</v>
      </c>
      <c r="X112" s="235">
        <f t="shared" si="34"/>
        <v>0</v>
      </c>
      <c r="Y112" s="380">
        <f t="shared" si="23"/>
        <v>27</v>
      </c>
      <c r="Z112" s="510"/>
      <c r="AA112" s="510"/>
      <c r="AB112" s="545"/>
      <c r="AC112" s="545"/>
      <c r="AD112" s="546"/>
      <c r="AE112" s="235">
        <f t="shared" si="36"/>
        <v>0</v>
      </c>
      <c r="AF112" s="235">
        <f t="shared" si="37"/>
        <v>0</v>
      </c>
      <c r="AG112" s="380">
        <f t="shared" si="26"/>
        <v>38</v>
      </c>
      <c r="AH112" s="510"/>
      <c r="AI112" s="510"/>
      <c r="AJ112" s="545"/>
      <c r="AK112" s="545"/>
      <c r="AL112" s="546" t="s">
        <v>12</v>
      </c>
      <c r="AM112" s="235">
        <f t="shared" si="39"/>
        <v>0</v>
      </c>
      <c r="AN112" s="235">
        <f t="shared" si="40"/>
        <v>0</v>
      </c>
    </row>
    <row r="113" spans="1:40" x14ac:dyDescent="0.2">
      <c r="A113" s="380">
        <v>6</v>
      </c>
      <c r="B113" s="510"/>
      <c r="C113" s="510"/>
      <c r="D113" s="545"/>
      <c r="E113" s="545"/>
      <c r="F113" s="546"/>
      <c r="G113" s="235">
        <f t="shared" si="31"/>
        <v>0</v>
      </c>
      <c r="H113" s="235">
        <f t="shared" si="32"/>
        <v>0</v>
      </c>
      <c r="I113" s="235"/>
      <c r="J113" s="235"/>
      <c r="K113" s="235"/>
      <c r="L113" s="235"/>
      <c r="M113" s="235"/>
      <c r="N113" s="235"/>
      <c r="O113" s="235"/>
      <c r="P113" s="235"/>
      <c r="Q113" s="380">
        <v>17</v>
      </c>
      <c r="R113" s="510"/>
      <c r="S113" s="510"/>
      <c r="T113" s="545"/>
      <c r="U113" s="545"/>
      <c r="V113" s="546"/>
      <c r="W113" s="235">
        <f t="shared" si="33"/>
        <v>0</v>
      </c>
      <c r="X113" s="235">
        <f t="shared" si="34"/>
        <v>0</v>
      </c>
      <c r="Y113" s="380">
        <f t="shared" si="23"/>
        <v>28</v>
      </c>
      <c r="Z113" s="510"/>
      <c r="AA113" s="510"/>
      <c r="AB113" s="545"/>
      <c r="AC113" s="545"/>
      <c r="AD113" s="546"/>
      <c r="AE113" s="235">
        <f t="shared" si="36"/>
        <v>0</v>
      </c>
      <c r="AF113" s="235">
        <f t="shared" si="37"/>
        <v>0</v>
      </c>
      <c r="AG113" s="380">
        <f t="shared" si="26"/>
        <v>39</v>
      </c>
      <c r="AH113" s="510"/>
      <c r="AI113" s="510"/>
      <c r="AJ113" s="545"/>
      <c r="AK113" s="545"/>
      <c r="AL113" s="546"/>
      <c r="AM113" s="235">
        <f t="shared" si="39"/>
        <v>0</v>
      </c>
      <c r="AN113" s="235">
        <f t="shared" si="40"/>
        <v>0</v>
      </c>
    </row>
    <row r="114" spans="1:40" x14ac:dyDescent="0.2">
      <c r="A114" s="380">
        <v>7</v>
      </c>
      <c r="B114" s="510"/>
      <c r="C114" s="510"/>
      <c r="D114" s="545"/>
      <c r="E114" s="545"/>
      <c r="F114" s="546"/>
      <c r="G114" s="235">
        <f t="shared" si="31"/>
        <v>0</v>
      </c>
      <c r="H114" s="235">
        <f t="shared" si="32"/>
        <v>0</v>
      </c>
      <c r="I114" s="235"/>
      <c r="J114" s="235"/>
      <c r="K114" s="235"/>
      <c r="L114" s="235"/>
      <c r="M114" s="235"/>
      <c r="N114" s="235"/>
      <c r="O114" s="235"/>
      <c r="P114" s="235"/>
      <c r="Q114" s="380">
        <v>18</v>
      </c>
      <c r="R114" s="510"/>
      <c r="S114" s="510"/>
      <c r="T114" s="545"/>
      <c r="U114" s="545"/>
      <c r="V114" s="546"/>
      <c r="W114" s="235">
        <f t="shared" si="33"/>
        <v>0</v>
      </c>
      <c r="X114" s="235">
        <f t="shared" si="34"/>
        <v>0</v>
      </c>
      <c r="Y114" s="380">
        <f t="shared" si="23"/>
        <v>29</v>
      </c>
      <c r="Z114" s="510"/>
      <c r="AA114" s="510"/>
      <c r="AB114" s="545"/>
      <c r="AC114" s="545"/>
      <c r="AD114" s="546"/>
      <c r="AE114" s="235">
        <f t="shared" si="36"/>
        <v>0</v>
      </c>
      <c r="AF114" s="235">
        <f t="shared" si="37"/>
        <v>0</v>
      </c>
      <c r="AG114" s="380">
        <f t="shared" si="26"/>
        <v>40</v>
      </c>
      <c r="AH114" s="510"/>
      <c r="AI114" s="510"/>
      <c r="AJ114" s="545"/>
      <c r="AK114" s="545"/>
      <c r="AL114" s="546"/>
      <c r="AM114" s="235">
        <f t="shared" si="39"/>
        <v>0</v>
      </c>
      <c r="AN114" s="235">
        <f t="shared" si="40"/>
        <v>0</v>
      </c>
    </row>
    <row r="115" spans="1:40" x14ac:dyDescent="0.2">
      <c r="A115" s="380">
        <v>8</v>
      </c>
      <c r="B115" s="510"/>
      <c r="C115" s="510"/>
      <c r="D115" s="545"/>
      <c r="E115" s="545"/>
      <c r="F115" s="546"/>
      <c r="G115" s="235">
        <f t="shared" si="31"/>
        <v>0</v>
      </c>
      <c r="H115" s="235">
        <f t="shared" si="32"/>
        <v>0</v>
      </c>
      <c r="I115" s="235"/>
      <c r="J115" s="235"/>
      <c r="K115" s="235"/>
      <c r="L115" s="235"/>
      <c r="M115" s="235"/>
      <c r="N115" s="235"/>
      <c r="O115" s="235"/>
      <c r="P115" s="235"/>
      <c r="Q115" s="380">
        <v>19</v>
      </c>
      <c r="R115" s="510"/>
      <c r="S115" s="510"/>
      <c r="T115" s="545"/>
      <c r="U115" s="545"/>
      <c r="V115" s="546"/>
      <c r="W115" s="235">
        <f t="shared" si="33"/>
        <v>0</v>
      </c>
      <c r="X115" s="235">
        <f t="shared" si="34"/>
        <v>0</v>
      </c>
      <c r="Y115" s="380">
        <f t="shared" si="23"/>
        <v>30</v>
      </c>
      <c r="Z115" s="510"/>
      <c r="AA115" s="510"/>
      <c r="AB115" s="545"/>
      <c r="AC115" s="545"/>
      <c r="AD115" s="546"/>
      <c r="AE115" s="235">
        <f t="shared" si="36"/>
        <v>0</v>
      </c>
      <c r="AF115" s="235">
        <f t="shared" si="37"/>
        <v>0</v>
      </c>
      <c r="AG115" s="380">
        <f t="shared" si="26"/>
        <v>41</v>
      </c>
      <c r="AH115" s="510"/>
      <c r="AI115" s="510"/>
      <c r="AJ115" s="545"/>
      <c r="AK115" s="545"/>
      <c r="AL115" s="546"/>
      <c r="AM115" s="235">
        <f t="shared" si="39"/>
        <v>0</v>
      </c>
      <c r="AN115" s="235">
        <f t="shared" si="40"/>
        <v>0</v>
      </c>
    </row>
    <row r="116" spans="1:40" x14ac:dyDescent="0.2">
      <c r="A116" s="380">
        <v>9</v>
      </c>
      <c r="B116" s="510"/>
      <c r="C116" s="510"/>
      <c r="D116" s="545"/>
      <c r="E116" s="545"/>
      <c r="F116" s="546"/>
      <c r="G116" s="235">
        <f t="shared" si="31"/>
        <v>0</v>
      </c>
      <c r="H116" s="235">
        <f t="shared" si="32"/>
        <v>0</v>
      </c>
      <c r="I116" s="235"/>
      <c r="J116" s="235"/>
      <c r="K116" s="235"/>
      <c r="L116" s="235"/>
      <c r="M116" s="235"/>
      <c r="N116" s="235"/>
      <c r="O116" s="235"/>
      <c r="P116" s="235"/>
      <c r="Q116" s="380">
        <v>20</v>
      </c>
      <c r="R116" s="510"/>
      <c r="S116" s="510"/>
      <c r="T116" s="545"/>
      <c r="U116" s="545"/>
      <c r="V116" s="546"/>
      <c r="W116" s="235">
        <f t="shared" si="33"/>
        <v>0</v>
      </c>
      <c r="X116" s="235">
        <f t="shared" si="34"/>
        <v>0</v>
      </c>
      <c r="Y116" s="380">
        <f t="shared" si="23"/>
        <v>31</v>
      </c>
      <c r="Z116" s="510"/>
      <c r="AA116" s="510"/>
      <c r="AB116" s="545"/>
      <c r="AC116" s="545"/>
      <c r="AD116" s="546"/>
      <c r="AE116" s="235">
        <f t="shared" si="36"/>
        <v>0</v>
      </c>
      <c r="AF116" s="235">
        <f t="shared" si="37"/>
        <v>0</v>
      </c>
      <c r="AG116" s="380">
        <f t="shared" si="26"/>
        <v>42</v>
      </c>
      <c r="AH116" s="510"/>
      <c r="AI116" s="510"/>
      <c r="AJ116" s="545"/>
      <c r="AK116" s="545"/>
      <c r="AL116" s="546"/>
      <c r="AM116" s="235">
        <f t="shared" si="39"/>
        <v>0</v>
      </c>
      <c r="AN116" s="235">
        <f t="shared" si="40"/>
        <v>0</v>
      </c>
    </row>
    <row r="117" spans="1:40" x14ac:dyDescent="0.2">
      <c r="A117" s="380">
        <v>10</v>
      </c>
      <c r="B117" s="510"/>
      <c r="C117" s="510"/>
      <c r="D117" s="545"/>
      <c r="E117" s="545"/>
      <c r="F117" s="546"/>
      <c r="G117" s="235">
        <f t="shared" si="31"/>
        <v>0</v>
      </c>
      <c r="H117" s="235">
        <f t="shared" si="32"/>
        <v>0</v>
      </c>
      <c r="I117" s="235"/>
      <c r="J117" s="235"/>
      <c r="K117" s="235"/>
      <c r="L117" s="235"/>
      <c r="M117" s="235"/>
      <c r="N117" s="235"/>
      <c r="O117" s="235"/>
      <c r="P117" s="235"/>
      <c r="Q117" s="380">
        <v>21</v>
      </c>
      <c r="R117" s="510"/>
      <c r="S117" s="510"/>
      <c r="T117" s="545"/>
      <c r="U117" s="545"/>
      <c r="V117" s="546"/>
      <c r="W117" s="235">
        <f t="shared" si="33"/>
        <v>0</v>
      </c>
      <c r="X117" s="235">
        <f t="shared" si="34"/>
        <v>0</v>
      </c>
      <c r="Y117" s="380">
        <f t="shared" si="23"/>
        <v>32</v>
      </c>
      <c r="Z117" s="510"/>
      <c r="AA117" s="510"/>
      <c r="AB117" s="545"/>
      <c r="AC117" s="545"/>
      <c r="AD117" s="546"/>
      <c r="AE117" s="235">
        <f t="shared" si="36"/>
        <v>0</v>
      </c>
      <c r="AF117" s="235">
        <f t="shared" si="37"/>
        <v>0</v>
      </c>
      <c r="AG117" s="380">
        <f t="shared" si="26"/>
        <v>43</v>
      </c>
      <c r="AH117" s="510"/>
      <c r="AI117" s="510"/>
      <c r="AJ117" s="545"/>
      <c r="AK117" s="545"/>
      <c r="AL117" s="546"/>
      <c r="AM117" s="235">
        <f t="shared" si="39"/>
        <v>0</v>
      </c>
      <c r="AN117" s="235">
        <f t="shared" si="40"/>
        <v>0</v>
      </c>
    </row>
    <row r="118" spans="1:40" ht="13.5" thickBot="1" x14ac:dyDescent="0.25">
      <c r="A118" s="547">
        <v>11</v>
      </c>
      <c r="B118" s="548"/>
      <c r="C118" s="548"/>
      <c r="D118" s="545"/>
      <c r="E118" s="545"/>
      <c r="F118" s="549"/>
      <c r="G118" s="235">
        <f t="shared" si="31"/>
        <v>0</v>
      </c>
      <c r="H118" s="235">
        <f t="shared" si="32"/>
        <v>0</v>
      </c>
      <c r="I118" s="235"/>
      <c r="J118" s="235"/>
      <c r="K118" s="235"/>
      <c r="L118" s="235"/>
      <c r="M118" s="235"/>
      <c r="N118" s="235"/>
      <c r="O118" s="235"/>
      <c r="P118" s="235"/>
      <c r="Q118" s="380">
        <v>22</v>
      </c>
      <c r="R118" s="510"/>
      <c r="S118" s="510"/>
      <c r="T118" s="545"/>
      <c r="U118" s="545"/>
      <c r="V118" s="549"/>
      <c r="W118" s="235">
        <f t="shared" si="33"/>
        <v>0</v>
      </c>
      <c r="X118" s="235">
        <f t="shared" si="34"/>
        <v>0</v>
      </c>
      <c r="Y118" s="380">
        <f t="shared" si="23"/>
        <v>33</v>
      </c>
      <c r="Z118" s="548"/>
      <c r="AA118" s="548"/>
      <c r="AB118" s="545"/>
      <c r="AC118" s="545"/>
      <c r="AD118" s="549"/>
      <c r="AE118" s="235">
        <f t="shared" si="36"/>
        <v>0</v>
      </c>
      <c r="AF118" s="235">
        <f t="shared" si="37"/>
        <v>0</v>
      </c>
      <c r="AG118" s="550" t="s">
        <v>3</v>
      </c>
      <c r="AH118" s="554"/>
      <c r="AI118" s="551"/>
      <c r="AJ118" s="551"/>
      <c r="AK118" s="551"/>
      <c r="AL118" s="552">
        <f>SUM(F108:F118)+SUM(V108:V118)+SUM(AL108:AL117)+SUM(AD108:AD118)</f>
        <v>0</v>
      </c>
      <c r="AM118" s="235"/>
      <c r="AN118" s="235"/>
    </row>
    <row r="119" spans="1:40" x14ac:dyDescent="0.2">
      <c r="F119" s="288"/>
      <c r="G119" s="235"/>
      <c r="H119" s="235"/>
      <c r="I119" s="235"/>
      <c r="J119" s="235"/>
      <c r="K119" s="235"/>
      <c r="L119" s="235"/>
      <c r="M119" s="235"/>
      <c r="N119" s="235"/>
      <c r="O119" s="235"/>
      <c r="P119" s="235"/>
      <c r="W119" s="235"/>
      <c r="X119" s="235"/>
      <c r="Y119" s="235"/>
      <c r="AE119" s="235"/>
      <c r="AF119" s="235"/>
      <c r="AG119" s="553"/>
      <c r="AM119" s="235"/>
      <c r="AN119" s="235"/>
    </row>
    <row r="120" spans="1:40" x14ac:dyDescent="0.2">
      <c r="F120" s="288"/>
      <c r="G120" s="235"/>
      <c r="H120" s="235"/>
      <c r="I120" s="235"/>
      <c r="J120" s="235"/>
      <c r="K120" s="235"/>
      <c r="L120" s="235"/>
      <c r="M120" s="235"/>
      <c r="N120" s="235"/>
      <c r="O120" s="235"/>
      <c r="P120" s="235"/>
      <c r="W120" s="235"/>
      <c r="X120" s="235"/>
      <c r="Y120" s="235"/>
      <c r="AE120" s="235"/>
      <c r="AF120" s="235"/>
      <c r="AG120" s="553"/>
      <c r="AM120" s="235"/>
      <c r="AN120" s="235"/>
    </row>
    <row r="121" spans="1:40" x14ac:dyDescent="0.2">
      <c r="F121" s="288"/>
      <c r="G121" s="235"/>
      <c r="H121" s="235"/>
      <c r="I121" s="235"/>
      <c r="J121" s="235"/>
      <c r="K121" s="235"/>
      <c r="L121" s="235"/>
      <c r="M121" s="235"/>
      <c r="N121" s="235"/>
      <c r="O121" s="235"/>
      <c r="P121" s="235"/>
      <c r="W121" s="235"/>
      <c r="X121" s="235"/>
      <c r="Y121" s="235"/>
      <c r="AE121" s="235"/>
      <c r="AF121" s="235"/>
      <c r="AG121" s="553"/>
      <c r="AM121" s="235"/>
      <c r="AN121" s="235"/>
    </row>
    <row r="122" spans="1:40" x14ac:dyDescent="0.2">
      <c r="F122" s="288"/>
      <c r="G122" s="235"/>
      <c r="H122" s="235"/>
      <c r="I122" s="235"/>
      <c r="J122" s="235"/>
      <c r="K122" s="235"/>
      <c r="L122" s="235"/>
      <c r="M122" s="235"/>
      <c r="N122" s="235"/>
      <c r="O122" s="235"/>
      <c r="P122" s="235"/>
      <c r="W122" s="235"/>
      <c r="X122" s="235"/>
      <c r="Y122" s="235"/>
      <c r="AE122" s="235"/>
      <c r="AF122" s="235"/>
      <c r="AG122" s="553"/>
      <c r="AM122" s="235"/>
      <c r="AN122" s="235"/>
    </row>
    <row r="123" spans="1:40" x14ac:dyDescent="0.2">
      <c r="F123" s="288"/>
      <c r="G123" s="235"/>
      <c r="H123" s="235"/>
      <c r="I123" s="235"/>
      <c r="J123" s="235"/>
      <c r="K123" s="235"/>
      <c r="L123" s="235"/>
      <c r="M123" s="235"/>
      <c r="N123" s="235"/>
      <c r="O123" s="235"/>
      <c r="P123" s="235"/>
      <c r="W123" s="235"/>
      <c r="X123" s="235"/>
      <c r="Y123" s="235"/>
      <c r="AE123" s="235"/>
      <c r="AF123" s="235"/>
      <c r="AG123" s="553"/>
      <c r="AM123" s="235"/>
      <c r="AN123" s="235"/>
    </row>
    <row r="124" spans="1:40" x14ac:dyDescent="0.2">
      <c r="F124" s="288"/>
      <c r="G124" s="235"/>
      <c r="H124" s="235"/>
      <c r="I124" s="235"/>
      <c r="J124" s="235"/>
      <c r="K124" s="235"/>
      <c r="L124" s="235"/>
      <c r="M124" s="235"/>
      <c r="N124" s="235"/>
      <c r="O124" s="235"/>
      <c r="P124" s="235"/>
      <c r="W124" s="235"/>
      <c r="X124" s="235"/>
      <c r="Y124" s="235"/>
      <c r="AE124" s="235"/>
      <c r="AF124" s="235"/>
      <c r="AG124" s="553"/>
      <c r="AM124" s="235"/>
      <c r="AN124" s="235"/>
    </row>
    <row r="125" spans="1:40" ht="13.5" thickBot="1" x14ac:dyDescent="0.25">
      <c r="F125" s="288"/>
      <c r="G125" s="235"/>
      <c r="H125" s="235"/>
      <c r="I125" s="235"/>
      <c r="J125" s="235"/>
      <c r="K125" s="235"/>
      <c r="L125" s="235"/>
      <c r="M125" s="235"/>
      <c r="N125" s="235"/>
      <c r="O125" s="235"/>
      <c r="P125" s="235"/>
      <c r="W125" s="235"/>
      <c r="X125" s="235"/>
      <c r="Y125" s="235"/>
      <c r="AE125" s="235"/>
      <c r="AF125" s="235"/>
      <c r="AG125" s="553"/>
      <c r="AM125" s="235"/>
      <c r="AN125" s="235"/>
    </row>
    <row r="126" spans="1:40" ht="13.5" thickBot="1" x14ac:dyDescent="0.25">
      <c r="A126" s="315">
        <v>4</v>
      </c>
      <c r="B126" s="472"/>
      <c r="C126" s="757" t="s">
        <v>37</v>
      </c>
      <c r="D126" s="757" t="s">
        <v>158</v>
      </c>
      <c r="E126" s="757" t="s">
        <v>34</v>
      </c>
      <c r="F126" s="543">
        <f>+$AL138</f>
        <v>0</v>
      </c>
      <c r="G126" s="235"/>
      <c r="H126" s="235"/>
      <c r="I126" s="235"/>
      <c r="J126" s="235"/>
      <c r="K126" s="235"/>
      <c r="L126" s="235"/>
      <c r="M126" s="235"/>
      <c r="N126" s="235"/>
      <c r="O126" s="235"/>
      <c r="P126" s="235"/>
      <c r="Q126" s="315"/>
      <c r="R126" s="472"/>
      <c r="S126" s="757" t="s">
        <v>37</v>
      </c>
      <c r="T126" s="757" t="s">
        <v>158</v>
      </c>
      <c r="U126" s="757" t="s">
        <v>34</v>
      </c>
      <c r="V126" s="543">
        <f>+$AL138</f>
        <v>0</v>
      </c>
      <c r="W126" s="235"/>
      <c r="X126" s="235"/>
      <c r="Y126" s="315"/>
      <c r="Z126" s="472"/>
      <c r="AA126" s="757" t="s">
        <v>37</v>
      </c>
      <c r="AB126" s="757" t="s">
        <v>158</v>
      </c>
      <c r="AC126" s="757" t="s">
        <v>34</v>
      </c>
      <c r="AD126" s="543">
        <f>+$AL138</f>
        <v>0</v>
      </c>
      <c r="AE126" s="235"/>
      <c r="AF126" s="235"/>
      <c r="AG126" s="315"/>
      <c r="AH126" s="472"/>
      <c r="AI126" s="757" t="s">
        <v>37</v>
      </c>
      <c r="AJ126" s="757" t="s">
        <v>158</v>
      </c>
      <c r="AK126" s="757" t="s">
        <v>34</v>
      </c>
      <c r="AL126" s="800" t="s">
        <v>18</v>
      </c>
      <c r="AM126" s="235"/>
      <c r="AN126" s="235"/>
    </row>
    <row r="127" spans="1:40" ht="25.5" x14ac:dyDescent="0.2">
      <c r="A127" s="318" t="s">
        <v>7</v>
      </c>
      <c r="B127" s="525" t="str">
        <f>+" אסמכתא " &amp; B6 &amp;"         חזרה לטבלה "</f>
        <v xml:space="preserve"> אסמכתא          חזרה לטבלה </v>
      </c>
      <c r="C127" s="799"/>
      <c r="D127" s="758" t="s">
        <v>68</v>
      </c>
      <c r="E127" s="799"/>
      <c r="F127" s="543" t="s">
        <v>18</v>
      </c>
      <c r="G127" s="235"/>
      <c r="H127" s="235"/>
      <c r="I127" s="235"/>
      <c r="J127" s="235"/>
      <c r="K127" s="235"/>
      <c r="L127" s="235"/>
      <c r="M127" s="235"/>
      <c r="N127" s="235"/>
      <c r="O127" s="235"/>
      <c r="P127" s="235"/>
      <c r="Q127" s="318" t="s">
        <v>23</v>
      </c>
      <c r="R127" s="525" t="str">
        <f>+" אסמכתא " &amp; B6 &amp;"         חזרה לטבלה "</f>
        <v xml:space="preserve"> אסמכתא          חזרה לטבלה </v>
      </c>
      <c r="S127" s="799"/>
      <c r="T127" s="758" t="s">
        <v>68</v>
      </c>
      <c r="U127" s="799"/>
      <c r="V127" s="543" t="s">
        <v>18</v>
      </c>
      <c r="W127" s="235"/>
      <c r="X127" s="235"/>
      <c r="Y127" s="318" t="s">
        <v>23</v>
      </c>
      <c r="Z127" s="525" t="str">
        <f>+" אסמכתא " &amp; B6 &amp;"         חזרה לטבלה "</f>
        <v xml:space="preserve"> אסמכתא          חזרה לטבלה </v>
      </c>
      <c r="AA127" s="799"/>
      <c r="AB127" s="758" t="s">
        <v>68</v>
      </c>
      <c r="AC127" s="799"/>
      <c r="AD127" s="543" t="s">
        <v>18</v>
      </c>
      <c r="AE127" s="235"/>
      <c r="AF127" s="235"/>
      <c r="AG127" s="318" t="s">
        <v>23</v>
      </c>
      <c r="AH127" s="525" t="str">
        <f>+" אסמכתא " &amp; B6 &amp;"         חזרה לטבלה "</f>
        <v xml:space="preserve"> אסמכתא          חזרה לטבלה </v>
      </c>
      <c r="AI127" s="799"/>
      <c r="AJ127" s="758" t="s">
        <v>68</v>
      </c>
      <c r="AK127" s="799"/>
      <c r="AL127" s="801"/>
      <c r="AM127" s="235"/>
      <c r="AN127" s="235"/>
    </row>
    <row r="128" spans="1:40" x14ac:dyDescent="0.2">
      <c r="A128" s="380">
        <v>1</v>
      </c>
      <c r="B128" s="510"/>
      <c r="C128" s="510"/>
      <c r="D128" s="545"/>
      <c r="E128" s="545"/>
      <c r="F128" s="546"/>
      <c r="G128" s="235">
        <f>IF(AND((COUNTA($C$6)=1),(COUNTA(F128)=1),($C$6&lt;&gt;0),(OR((E128&lt;$C$62),(E128&gt;($E$62+61))))),1,0)</f>
        <v>0</v>
      </c>
      <c r="H128" s="235">
        <f>IF(AND((COUNTA($C$6)=1),(COUNTA(F128)=1),($C$6&lt;&gt;0),(OR((D128&lt;$C$62),(D128&gt;($E$62))))),1,0)</f>
        <v>0</v>
      </c>
      <c r="I128" s="235"/>
      <c r="J128" s="235"/>
      <c r="K128" s="235"/>
      <c r="L128" s="235"/>
      <c r="M128" s="235"/>
      <c r="N128" s="235"/>
      <c r="O128" s="235"/>
      <c r="P128" s="235"/>
      <c r="Q128" s="380">
        <v>12</v>
      </c>
      <c r="R128" s="510"/>
      <c r="S128" s="510"/>
      <c r="T128" s="545"/>
      <c r="U128" s="545"/>
      <c r="V128" s="546"/>
      <c r="W128" s="235">
        <f>IF(AND((COUNTA($C$6)=1),(COUNTA(V128)=1),($C$6&lt;&gt;0),(OR((U128&lt;$C$62),(U128&gt;($E$62+61))))),1,0)</f>
        <v>0</v>
      </c>
      <c r="X128" s="235">
        <f>IF(AND((COUNTA($C$6)=1),(COUNTA(V128)=1),($C$6&lt;&gt;0),(OR((T128&lt;$C$62),(T128&gt;($E$62))))),1,0)</f>
        <v>0</v>
      </c>
      <c r="Y128" s="380">
        <f t="shared" ref="Y128" si="41">+Q138+1</f>
        <v>23</v>
      </c>
      <c r="Z128" s="510"/>
      <c r="AA128" s="510"/>
      <c r="AB128" s="545"/>
      <c r="AC128" s="545"/>
      <c r="AD128" s="546"/>
      <c r="AE128" s="235">
        <f>IF(AND((COUNTA($C$6)=1),(COUNTA(AD128)=1),($C$6&lt;&gt;0),(OR((AC128&lt;$C$62),(AC128&gt;($E$62+61))))),1,0)</f>
        <v>0</v>
      </c>
      <c r="AF128" s="235">
        <f>IF(AND((COUNTA($C$6)=1),(COUNTA(AD128)=1),($C$6&lt;&gt;0),(OR((AB128&lt;$C$62),(AB128&gt;($E$62))))),1,0)</f>
        <v>0</v>
      </c>
      <c r="AG128" s="380">
        <f t="shared" ref="AG128" si="42">+Y138+1</f>
        <v>34</v>
      </c>
      <c r="AH128" s="510"/>
      <c r="AI128" s="510"/>
      <c r="AJ128" s="545"/>
      <c r="AK128" s="545"/>
      <c r="AL128" s="546" t="s">
        <v>12</v>
      </c>
      <c r="AM128" s="235">
        <f>IF(AND((COUNTA($C$6)=1),(COUNTA(AL128)=1),($C$6&lt;&gt;0),(OR((AK128&lt;$C$62),(AK128&gt;($E$62+61))))),1,0)</f>
        <v>0</v>
      </c>
      <c r="AN128" s="235">
        <f>IF(AND((COUNTA($C$6)=1),(COUNTA(AL128)=1),($C$6&lt;&gt;0),(OR((AJ128&lt;$C$62),(AJ128&gt;($E$62))))),1,0)</f>
        <v>0</v>
      </c>
    </row>
    <row r="129" spans="1:40" x14ac:dyDescent="0.2">
      <c r="A129" s="380">
        <v>2</v>
      </c>
      <c r="B129" s="510"/>
      <c r="C129" s="510"/>
      <c r="D129" s="545"/>
      <c r="E129" s="545"/>
      <c r="F129" s="546"/>
      <c r="G129" s="235">
        <f t="shared" ref="G129:G138" si="43">IF(AND((COUNTA($C$6)=1),(COUNTA(F129)=1),($C$6&lt;&gt;0),(OR((E129&lt;$C$62),(E129&gt;($E$62+61))))),1,0)</f>
        <v>0</v>
      </c>
      <c r="H129" s="235">
        <f t="shared" ref="H129:H138" si="44">IF(AND((COUNTA($C$6)=1),(COUNTA(F129)=1),($C$6&lt;&gt;0),(OR((D129&lt;$C$62),(D129&gt;($E$62))))),1,0)</f>
        <v>0</v>
      </c>
      <c r="I129" s="235"/>
      <c r="J129" s="235"/>
      <c r="K129" s="235"/>
      <c r="L129" s="235"/>
      <c r="M129" s="235"/>
      <c r="N129" s="235"/>
      <c r="O129" s="235"/>
      <c r="P129" s="235"/>
      <c r="Q129" s="380">
        <v>13</v>
      </c>
      <c r="R129" s="510"/>
      <c r="S129" s="510"/>
      <c r="T129" s="545"/>
      <c r="U129" s="545"/>
      <c r="V129" s="546"/>
      <c r="W129" s="235">
        <f t="shared" ref="W129:W138" si="45">IF(AND((COUNTA($C$6)=1),(COUNTA(V129)=1),($C$6&lt;&gt;0),(OR((U129&lt;$C$62),(U129&gt;($E$62+61))))),1,0)</f>
        <v>0</v>
      </c>
      <c r="X129" s="235">
        <f t="shared" ref="X129:X138" si="46">IF(AND((COUNTA($C$6)=1),(COUNTA(V129)=1),($C$6&lt;&gt;0),(OR((T129&lt;$C$62),(T129&gt;($E$62))))),1,0)</f>
        <v>0</v>
      </c>
      <c r="Y129" s="380">
        <f t="shared" ref="Y129" si="47">+Y128+1</f>
        <v>24</v>
      </c>
      <c r="Z129" s="510"/>
      <c r="AA129" s="510"/>
      <c r="AB129" s="545"/>
      <c r="AC129" s="545"/>
      <c r="AD129" s="546"/>
      <c r="AE129" s="235">
        <f t="shared" ref="AE129:AE138" si="48">IF(AND((COUNTA($C$6)=1),(COUNTA(AD129)=1),($C$6&lt;&gt;0),(OR((AC129&lt;$C$62),(AC129&gt;($E$62+61))))),1,0)</f>
        <v>0</v>
      </c>
      <c r="AF129" s="235">
        <f t="shared" ref="AF129:AF138" si="49">IF(AND((COUNTA($C$6)=1),(COUNTA(AD129)=1),($C$6&lt;&gt;0),(OR((AB129&lt;$C$62),(AB129&gt;($E$62))))),1,0)</f>
        <v>0</v>
      </c>
      <c r="AG129" s="380">
        <f t="shared" ref="AG129" si="50">+AG128+1</f>
        <v>35</v>
      </c>
      <c r="AH129" s="510"/>
      <c r="AI129" s="510"/>
      <c r="AJ129" s="545"/>
      <c r="AK129" s="545"/>
      <c r="AL129" s="546"/>
      <c r="AM129" s="235">
        <f t="shared" ref="AM129:AM137" si="51">IF(AND((COUNTA($C$6)=1),(COUNTA(AL129)=1),($C$6&lt;&gt;0),(OR((AK129&lt;$C$62),(AK129&gt;($E$62+61))))),1,0)</f>
        <v>0</v>
      </c>
      <c r="AN129" s="235">
        <f t="shared" ref="AN129:AN137" si="52">IF(AND((COUNTA($C$6)=1),(COUNTA(AL129)=1),($C$6&lt;&gt;0),(OR((AJ129&lt;$C$62),(AJ129&gt;($E$62))))),1,0)</f>
        <v>0</v>
      </c>
    </row>
    <row r="130" spans="1:40" x14ac:dyDescent="0.2">
      <c r="A130" s="380">
        <v>3</v>
      </c>
      <c r="B130" s="510"/>
      <c r="C130" s="510"/>
      <c r="D130" s="545"/>
      <c r="E130" s="545"/>
      <c r="F130" s="546"/>
      <c r="G130" s="235">
        <f t="shared" si="43"/>
        <v>0</v>
      </c>
      <c r="H130" s="235">
        <f t="shared" si="44"/>
        <v>0</v>
      </c>
      <c r="I130" s="235"/>
      <c r="J130" s="235"/>
      <c r="K130" s="235"/>
      <c r="L130" s="235"/>
      <c r="M130" s="235"/>
      <c r="N130" s="235"/>
      <c r="O130" s="235"/>
      <c r="P130" s="235"/>
      <c r="Q130" s="380">
        <v>14</v>
      </c>
      <c r="R130" s="510"/>
      <c r="S130" s="510"/>
      <c r="T130" s="545"/>
      <c r="U130" s="545"/>
      <c r="V130" s="546"/>
      <c r="W130" s="235">
        <f t="shared" si="45"/>
        <v>0</v>
      </c>
      <c r="X130" s="235">
        <f t="shared" si="46"/>
        <v>0</v>
      </c>
      <c r="Y130" s="380">
        <f t="shared" si="23"/>
        <v>25</v>
      </c>
      <c r="Z130" s="510"/>
      <c r="AA130" s="510"/>
      <c r="AB130" s="545"/>
      <c r="AC130" s="545"/>
      <c r="AD130" s="546"/>
      <c r="AE130" s="235">
        <f t="shared" si="48"/>
        <v>0</v>
      </c>
      <c r="AF130" s="235">
        <f t="shared" si="49"/>
        <v>0</v>
      </c>
      <c r="AG130" s="380">
        <f t="shared" si="26"/>
        <v>36</v>
      </c>
      <c r="AH130" s="510"/>
      <c r="AI130" s="510"/>
      <c r="AJ130" s="545"/>
      <c r="AK130" s="545"/>
      <c r="AL130" s="546"/>
      <c r="AM130" s="235">
        <f t="shared" si="51"/>
        <v>0</v>
      </c>
      <c r="AN130" s="235">
        <f t="shared" si="52"/>
        <v>0</v>
      </c>
    </row>
    <row r="131" spans="1:40" x14ac:dyDescent="0.2">
      <c r="A131" s="380">
        <v>4</v>
      </c>
      <c r="B131" s="510"/>
      <c r="C131" s="510"/>
      <c r="D131" s="545"/>
      <c r="E131" s="545"/>
      <c r="F131" s="546"/>
      <c r="G131" s="235">
        <f t="shared" si="43"/>
        <v>0</v>
      </c>
      <c r="H131" s="235">
        <f t="shared" si="44"/>
        <v>0</v>
      </c>
      <c r="I131" s="235"/>
      <c r="J131" s="235"/>
      <c r="K131" s="235"/>
      <c r="L131" s="235"/>
      <c r="M131" s="235"/>
      <c r="N131" s="235"/>
      <c r="O131" s="235"/>
      <c r="P131" s="235"/>
      <c r="Q131" s="380">
        <v>15</v>
      </c>
      <c r="R131" s="510"/>
      <c r="S131" s="510"/>
      <c r="T131" s="545"/>
      <c r="U131" s="545"/>
      <c r="V131" s="546"/>
      <c r="W131" s="235">
        <f t="shared" si="45"/>
        <v>0</v>
      </c>
      <c r="X131" s="235">
        <f t="shared" si="46"/>
        <v>0</v>
      </c>
      <c r="Y131" s="380">
        <f t="shared" si="23"/>
        <v>26</v>
      </c>
      <c r="Z131" s="510"/>
      <c r="AA131" s="510"/>
      <c r="AB131" s="545"/>
      <c r="AC131" s="545"/>
      <c r="AD131" s="546"/>
      <c r="AE131" s="235">
        <f t="shared" si="48"/>
        <v>0</v>
      </c>
      <c r="AF131" s="235">
        <f t="shared" si="49"/>
        <v>0</v>
      </c>
      <c r="AG131" s="380">
        <f t="shared" si="26"/>
        <v>37</v>
      </c>
      <c r="AH131" s="510"/>
      <c r="AI131" s="510"/>
      <c r="AJ131" s="545"/>
      <c r="AK131" s="545"/>
      <c r="AL131" s="546"/>
      <c r="AM131" s="235">
        <f t="shared" si="51"/>
        <v>0</v>
      </c>
      <c r="AN131" s="235">
        <f t="shared" si="52"/>
        <v>0</v>
      </c>
    </row>
    <row r="132" spans="1:40" x14ac:dyDescent="0.2">
      <c r="A132" s="380">
        <v>5</v>
      </c>
      <c r="B132" s="510"/>
      <c r="C132" s="510"/>
      <c r="D132" s="545"/>
      <c r="E132" s="545"/>
      <c r="F132" s="546"/>
      <c r="G132" s="235">
        <f t="shared" si="43"/>
        <v>0</v>
      </c>
      <c r="H132" s="235">
        <f t="shared" si="44"/>
        <v>0</v>
      </c>
      <c r="I132" s="235"/>
      <c r="J132" s="235"/>
      <c r="K132" s="235"/>
      <c r="L132" s="235"/>
      <c r="M132" s="235"/>
      <c r="N132" s="235"/>
      <c r="O132" s="235"/>
      <c r="P132" s="235"/>
      <c r="Q132" s="380">
        <v>16</v>
      </c>
      <c r="R132" s="510"/>
      <c r="S132" s="510"/>
      <c r="T132" s="545"/>
      <c r="U132" s="545"/>
      <c r="V132" s="546"/>
      <c r="W132" s="235">
        <f t="shared" si="45"/>
        <v>0</v>
      </c>
      <c r="X132" s="235">
        <f t="shared" si="46"/>
        <v>0</v>
      </c>
      <c r="Y132" s="380">
        <f t="shared" si="23"/>
        <v>27</v>
      </c>
      <c r="Z132" s="510"/>
      <c r="AA132" s="510"/>
      <c r="AB132" s="545"/>
      <c r="AC132" s="545"/>
      <c r="AD132" s="546"/>
      <c r="AE132" s="235">
        <f t="shared" si="48"/>
        <v>0</v>
      </c>
      <c r="AF132" s="235">
        <f t="shared" si="49"/>
        <v>0</v>
      </c>
      <c r="AG132" s="380">
        <f t="shared" si="26"/>
        <v>38</v>
      </c>
      <c r="AH132" s="510"/>
      <c r="AI132" s="510"/>
      <c r="AJ132" s="545"/>
      <c r="AK132" s="545"/>
      <c r="AL132" s="546" t="s">
        <v>12</v>
      </c>
      <c r="AM132" s="235">
        <f t="shared" si="51"/>
        <v>0</v>
      </c>
      <c r="AN132" s="235">
        <f t="shared" si="52"/>
        <v>0</v>
      </c>
    </row>
    <row r="133" spans="1:40" x14ac:dyDescent="0.2">
      <c r="A133" s="380">
        <v>6</v>
      </c>
      <c r="B133" s="510"/>
      <c r="C133" s="510"/>
      <c r="D133" s="545"/>
      <c r="E133" s="545"/>
      <c r="F133" s="546"/>
      <c r="G133" s="235">
        <f t="shared" si="43"/>
        <v>0</v>
      </c>
      <c r="H133" s="235">
        <f t="shared" si="44"/>
        <v>0</v>
      </c>
      <c r="I133" s="235"/>
      <c r="J133" s="235"/>
      <c r="K133" s="235"/>
      <c r="L133" s="235"/>
      <c r="M133" s="235"/>
      <c r="N133" s="235"/>
      <c r="O133" s="235"/>
      <c r="P133" s="235"/>
      <c r="Q133" s="380">
        <v>17</v>
      </c>
      <c r="R133" s="510"/>
      <c r="S133" s="510"/>
      <c r="T133" s="545"/>
      <c r="U133" s="545"/>
      <c r="V133" s="546"/>
      <c r="W133" s="235">
        <f t="shared" si="45"/>
        <v>0</v>
      </c>
      <c r="X133" s="235">
        <f t="shared" si="46"/>
        <v>0</v>
      </c>
      <c r="Y133" s="380">
        <f t="shared" si="23"/>
        <v>28</v>
      </c>
      <c r="Z133" s="510"/>
      <c r="AA133" s="510"/>
      <c r="AB133" s="545"/>
      <c r="AC133" s="545"/>
      <c r="AD133" s="546"/>
      <c r="AE133" s="235">
        <f t="shared" si="48"/>
        <v>0</v>
      </c>
      <c r="AF133" s="235">
        <f t="shared" si="49"/>
        <v>0</v>
      </c>
      <c r="AG133" s="380">
        <f t="shared" si="26"/>
        <v>39</v>
      </c>
      <c r="AH133" s="510"/>
      <c r="AI133" s="510"/>
      <c r="AJ133" s="545"/>
      <c r="AK133" s="545"/>
      <c r="AL133" s="546"/>
      <c r="AM133" s="235">
        <f t="shared" si="51"/>
        <v>0</v>
      </c>
      <c r="AN133" s="235">
        <f t="shared" si="52"/>
        <v>0</v>
      </c>
    </row>
    <row r="134" spans="1:40" x14ac:dyDescent="0.2">
      <c r="A134" s="380">
        <v>7</v>
      </c>
      <c r="B134" s="510"/>
      <c r="C134" s="510"/>
      <c r="D134" s="545"/>
      <c r="E134" s="545"/>
      <c r="F134" s="546"/>
      <c r="G134" s="235">
        <f t="shared" si="43"/>
        <v>0</v>
      </c>
      <c r="H134" s="235">
        <f t="shared" si="44"/>
        <v>0</v>
      </c>
      <c r="I134" s="235"/>
      <c r="J134" s="235"/>
      <c r="K134" s="235"/>
      <c r="L134" s="235"/>
      <c r="M134" s="235"/>
      <c r="N134" s="235"/>
      <c r="O134" s="235"/>
      <c r="P134" s="235"/>
      <c r="Q134" s="380">
        <v>18</v>
      </c>
      <c r="R134" s="510"/>
      <c r="S134" s="510"/>
      <c r="T134" s="545"/>
      <c r="U134" s="545"/>
      <c r="V134" s="546"/>
      <c r="W134" s="235">
        <f t="shared" si="45"/>
        <v>0</v>
      </c>
      <c r="X134" s="235">
        <f t="shared" si="46"/>
        <v>0</v>
      </c>
      <c r="Y134" s="380">
        <f t="shared" si="23"/>
        <v>29</v>
      </c>
      <c r="Z134" s="510"/>
      <c r="AA134" s="510"/>
      <c r="AB134" s="545"/>
      <c r="AC134" s="545"/>
      <c r="AD134" s="546"/>
      <c r="AE134" s="235">
        <f t="shared" si="48"/>
        <v>0</v>
      </c>
      <c r="AF134" s="235">
        <f t="shared" si="49"/>
        <v>0</v>
      </c>
      <c r="AG134" s="380">
        <f t="shared" si="26"/>
        <v>40</v>
      </c>
      <c r="AH134" s="510"/>
      <c r="AI134" s="510"/>
      <c r="AJ134" s="545"/>
      <c r="AK134" s="545"/>
      <c r="AL134" s="546"/>
      <c r="AM134" s="235">
        <f t="shared" si="51"/>
        <v>0</v>
      </c>
      <c r="AN134" s="235">
        <f t="shared" si="52"/>
        <v>0</v>
      </c>
    </row>
    <row r="135" spans="1:40" x14ac:dyDescent="0.2">
      <c r="A135" s="380">
        <v>8</v>
      </c>
      <c r="B135" s="510"/>
      <c r="C135" s="510"/>
      <c r="D135" s="545"/>
      <c r="E135" s="545"/>
      <c r="F135" s="546"/>
      <c r="G135" s="235">
        <f t="shared" si="43"/>
        <v>0</v>
      </c>
      <c r="H135" s="235">
        <f t="shared" si="44"/>
        <v>0</v>
      </c>
      <c r="I135" s="235"/>
      <c r="J135" s="235"/>
      <c r="K135" s="235"/>
      <c r="L135" s="235"/>
      <c r="M135" s="235"/>
      <c r="N135" s="235"/>
      <c r="O135" s="235"/>
      <c r="P135" s="235"/>
      <c r="Q135" s="380">
        <v>19</v>
      </c>
      <c r="R135" s="510"/>
      <c r="S135" s="510"/>
      <c r="T135" s="545"/>
      <c r="U135" s="545"/>
      <c r="V135" s="546"/>
      <c r="W135" s="235">
        <f t="shared" si="45"/>
        <v>0</v>
      </c>
      <c r="X135" s="235">
        <f t="shared" si="46"/>
        <v>0</v>
      </c>
      <c r="Y135" s="380">
        <f t="shared" si="23"/>
        <v>30</v>
      </c>
      <c r="Z135" s="510"/>
      <c r="AA135" s="510"/>
      <c r="AB135" s="545"/>
      <c r="AC135" s="545"/>
      <c r="AD135" s="546"/>
      <c r="AE135" s="235">
        <f t="shared" si="48"/>
        <v>0</v>
      </c>
      <c r="AF135" s="235">
        <f t="shared" si="49"/>
        <v>0</v>
      </c>
      <c r="AG135" s="380">
        <f t="shared" si="26"/>
        <v>41</v>
      </c>
      <c r="AH135" s="510"/>
      <c r="AI135" s="510"/>
      <c r="AJ135" s="545"/>
      <c r="AK135" s="545"/>
      <c r="AL135" s="546" t="s">
        <v>12</v>
      </c>
      <c r="AM135" s="235">
        <f t="shared" si="51"/>
        <v>0</v>
      </c>
      <c r="AN135" s="235">
        <f t="shared" si="52"/>
        <v>0</v>
      </c>
    </row>
    <row r="136" spans="1:40" x14ac:dyDescent="0.2">
      <c r="A136" s="380">
        <v>9</v>
      </c>
      <c r="B136" s="510"/>
      <c r="C136" s="510"/>
      <c r="D136" s="545"/>
      <c r="E136" s="545"/>
      <c r="F136" s="546"/>
      <c r="G136" s="235">
        <f t="shared" si="43"/>
        <v>0</v>
      </c>
      <c r="H136" s="235">
        <f t="shared" si="44"/>
        <v>0</v>
      </c>
      <c r="I136" s="235"/>
      <c r="J136" s="235"/>
      <c r="K136" s="235"/>
      <c r="L136" s="235"/>
      <c r="M136" s="235"/>
      <c r="N136" s="235"/>
      <c r="O136" s="235"/>
      <c r="P136" s="235"/>
      <c r="Q136" s="380">
        <v>20</v>
      </c>
      <c r="R136" s="510"/>
      <c r="S136" s="510"/>
      <c r="T136" s="545"/>
      <c r="U136" s="545"/>
      <c r="V136" s="546"/>
      <c r="W136" s="235">
        <f t="shared" si="45"/>
        <v>0</v>
      </c>
      <c r="X136" s="235">
        <f t="shared" si="46"/>
        <v>0</v>
      </c>
      <c r="Y136" s="380">
        <f t="shared" si="23"/>
        <v>31</v>
      </c>
      <c r="Z136" s="510"/>
      <c r="AA136" s="510"/>
      <c r="AB136" s="545"/>
      <c r="AC136" s="545"/>
      <c r="AD136" s="546"/>
      <c r="AE136" s="235">
        <f t="shared" si="48"/>
        <v>0</v>
      </c>
      <c r="AF136" s="235">
        <f t="shared" si="49"/>
        <v>0</v>
      </c>
      <c r="AG136" s="380">
        <f t="shared" si="26"/>
        <v>42</v>
      </c>
      <c r="AH136" s="510"/>
      <c r="AI136" s="510"/>
      <c r="AJ136" s="545"/>
      <c r="AK136" s="545"/>
      <c r="AL136" s="546"/>
      <c r="AM136" s="235">
        <f t="shared" si="51"/>
        <v>0</v>
      </c>
      <c r="AN136" s="235">
        <f t="shared" si="52"/>
        <v>0</v>
      </c>
    </row>
    <row r="137" spans="1:40" x14ac:dyDescent="0.2">
      <c r="A137" s="380">
        <v>10</v>
      </c>
      <c r="B137" s="510"/>
      <c r="C137" s="510"/>
      <c r="D137" s="545"/>
      <c r="E137" s="545"/>
      <c r="F137" s="546"/>
      <c r="G137" s="235">
        <f t="shared" si="43"/>
        <v>0</v>
      </c>
      <c r="H137" s="235">
        <f t="shared" si="44"/>
        <v>0</v>
      </c>
      <c r="I137" s="235"/>
      <c r="J137" s="235"/>
      <c r="K137" s="235"/>
      <c r="L137" s="235"/>
      <c r="M137" s="235"/>
      <c r="N137" s="235"/>
      <c r="O137" s="235"/>
      <c r="P137" s="235"/>
      <c r="Q137" s="380">
        <v>21</v>
      </c>
      <c r="R137" s="510"/>
      <c r="S137" s="510"/>
      <c r="T137" s="545"/>
      <c r="U137" s="545"/>
      <c r="V137" s="546"/>
      <c r="W137" s="235">
        <f t="shared" si="45"/>
        <v>0</v>
      </c>
      <c r="X137" s="235">
        <f t="shared" si="46"/>
        <v>0</v>
      </c>
      <c r="Y137" s="380">
        <f t="shared" si="23"/>
        <v>32</v>
      </c>
      <c r="Z137" s="510"/>
      <c r="AA137" s="510"/>
      <c r="AB137" s="545"/>
      <c r="AC137" s="545"/>
      <c r="AD137" s="546"/>
      <c r="AE137" s="235">
        <f t="shared" si="48"/>
        <v>0</v>
      </c>
      <c r="AF137" s="235">
        <f t="shared" si="49"/>
        <v>0</v>
      </c>
      <c r="AG137" s="380">
        <f t="shared" si="26"/>
        <v>43</v>
      </c>
      <c r="AH137" s="510"/>
      <c r="AI137" s="510"/>
      <c r="AJ137" s="545"/>
      <c r="AK137" s="545"/>
      <c r="AL137" s="546"/>
      <c r="AM137" s="235">
        <f t="shared" si="51"/>
        <v>0</v>
      </c>
      <c r="AN137" s="235">
        <f t="shared" si="52"/>
        <v>0</v>
      </c>
    </row>
    <row r="138" spans="1:40" ht="13.5" thickBot="1" x14ac:dyDescent="0.25">
      <c r="A138" s="547">
        <v>11</v>
      </c>
      <c r="B138" s="548"/>
      <c r="C138" s="548"/>
      <c r="D138" s="545"/>
      <c r="E138" s="545"/>
      <c r="F138" s="549"/>
      <c r="G138" s="235">
        <f t="shared" si="43"/>
        <v>0</v>
      </c>
      <c r="H138" s="235">
        <f t="shared" si="44"/>
        <v>0</v>
      </c>
      <c r="I138" s="235"/>
      <c r="J138" s="235"/>
      <c r="K138" s="235"/>
      <c r="L138" s="235"/>
      <c r="M138" s="235"/>
      <c r="N138" s="235"/>
      <c r="O138" s="235"/>
      <c r="P138" s="235"/>
      <c r="Q138" s="380">
        <v>22</v>
      </c>
      <c r="R138" s="510"/>
      <c r="S138" s="510"/>
      <c r="T138" s="545"/>
      <c r="U138" s="545"/>
      <c r="V138" s="549"/>
      <c r="W138" s="235">
        <f t="shared" si="45"/>
        <v>0</v>
      </c>
      <c r="X138" s="235">
        <f t="shared" si="46"/>
        <v>0</v>
      </c>
      <c r="Y138" s="380">
        <f t="shared" si="23"/>
        <v>33</v>
      </c>
      <c r="Z138" s="548"/>
      <c r="AA138" s="548"/>
      <c r="AB138" s="545"/>
      <c r="AC138" s="545"/>
      <c r="AD138" s="549"/>
      <c r="AE138" s="235">
        <f t="shared" si="48"/>
        <v>0</v>
      </c>
      <c r="AF138" s="235">
        <f t="shared" si="49"/>
        <v>0</v>
      </c>
      <c r="AG138" s="550" t="s">
        <v>3</v>
      </c>
      <c r="AH138" s="554"/>
      <c r="AI138" s="551"/>
      <c r="AJ138" s="551"/>
      <c r="AK138" s="551"/>
      <c r="AL138" s="552">
        <f>SUM(F128:F138)+SUM(V128:V138)+SUM(AL128:AL137)+SUM(AD128:AD138)</f>
        <v>0</v>
      </c>
      <c r="AM138" s="235"/>
      <c r="AN138" s="235"/>
    </row>
    <row r="139" spans="1:40" x14ac:dyDescent="0.2">
      <c r="F139" s="288"/>
      <c r="G139" s="235"/>
      <c r="H139" s="235"/>
      <c r="I139" s="235"/>
      <c r="J139" s="235"/>
      <c r="K139" s="235"/>
      <c r="L139" s="235"/>
      <c r="M139" s="235"/>
      <c r="N139" s="235"/>
      <c r="O139" s="235"/>
      <c r="P139" s="235"/>
      <c r="W139" s="235"/>
      <c r="X139" s="235"/>
      <c r="Y139" s="235"/>
      <c r="AE139" s="235"/>
      <c r="AF139" s="235"/>
      <c r="AG139" s="553"/>
      <c r="AM139" s="235"/>
      <c r="AN139" s="235"/>
    </row>
    <row r="140" spans="1:40" x14ac:dyDescent="0.2">
      <c r="F140" s="288"/>
      <c r="G140" s="235"/>
      <c r="H140" s="235"/>
      <c r="I140" s="235"/>
      <c r="J140" s="235"/>
      <c r="K140" s="235"/>
      <c r="L140" s="235"/>
      <c r="M140" s="235"/>
      <c r="N140" s="235"/>
      <c r="O140" s="235"/>
      <c r="P140" s="235"/>
      <c r="W140" s="235"/>
      <c r="X140" s="235"/>
      <c r="Y140" s="235"/>
      <c r="AE140" s="235"/>
      <c r="AF140" s="235"/>
      <c r="AG140" s="553"/>
      <c r="AM140" s="235"/>
      <c r="AN140" s="235"/>
    </row>
    <row r="141" spans="1:40" x14ac:dyDescent="0.2">
      <c r="F141" s="288"/>
      <c r="G141" s="235"/>
      <c r="H141" s="235"/>
      <c r="I141" s="235"/>
      <c r="J141" s="235"/>
      <c r="K141" s="235"/>
      <c r="L141" s="235"/>
      <c r="M141" s="235"/>
      <c r="N141" s="235"/>
      <c r="O141" s="235"/>
      <c r="P141" s="235"/>
      <c r="W141" s="235"/>
      <c r="X141" s="235"/>
      <c r="Y141" s="235"/>
      <c r="AE141" s="235"/>
      <c r="AF141" s="235"/>
      <c r="AG141" s="553"/>
      <c r="AM141" s="235"/>
      <c r="AN141" s="235"/>
    </row>
    <row r="142" spans="1:40" x14ac:dyDescent="0.2">
      <c r="F142" s="288"/>
      <c r="G142" s="235"/>
      <c r="H142" s="235"/>
      <c r="I142" s="235"/>
      <c r="J142" s="235"/>
      <c r="K142" s="235"/>
      <c r="L142" s="235"/>
      <c r="M142" s="235"/>
      <c r="N142" s="235"/>
      <c r="O142" s="235"/>
      <c r="P142" s="235"/>
      <c r="W142" s="235"/>
      <c r="X142" s="235"/>
      <c r="Y142" s="235"/>
      <c r="AE142" s="235"/>
      <c r="AF142" s="235"/>
      <c r="AG142" s="553"/>
      <c r="AM142" s="235"/>
      <c r="AN142" s="235"/>
    </row>
    <row r="143" spans="1:40" x14ac:dyDescent="0.2">
      <c r="F143" s="288"/>
      <c r="G143" s="235"/>
      <c r="H143" s="235"/>
      <c r="I143" s="235"/>
      <c r="J143" s="235"/>
      <c r="K143" s="235"/>
      <c r="L143" s="235"/>
      <c r="M143" s="235"/>
      <c r="N143" s="235"/>
      <c r="O143" s="235"/>
      <c r="P143" s="235"/>
      <c r="W143" s="235"/>
      <c r="X143" s="235"/>
      <c r="Y143" s="235"/>
      <c r="AE143" s="235"/>
      <c r="AF143" s="235"/>
      <c r="AG143" s="553"/>
      <c r="AM143" s="235"/>
      <c r="AN143" s="235"/>
    </row>
    <row r="144" spans="1:40" x14ac:dyDescent="0.2">
      <c r="F144" s="288"/>
      <c r="G144" s="235"/>
      <c r="H144" s="235"/>
      <c r="I144" s="235"/>
      <c r="J144" s="235"/>
      <c r="K144" s="235"/>
      <c r="L144" s="235"/>
      <c r="M144" s="235"/>
      <c r="N144" s="235"/>
      <c r="O144" s="235"/>
      <c r="P144" s="235"/>
      <c r="W144" s="235"/>
      <c r="X144" s="235"/>
      <c r="Y144" s="235"/>
      <c r="AE144" s="235"/>
      <c r="AF144" s="235"/>
      <c r="AG144" s="553"/>
      <c r="AM144" s="235"/>
      <c r="AN144" s="235"/>
    </row>
    <row r="145" spans="1:40" ht="13.5" thickBot="1" x14ac:dyDescent="0.25">
      <c r="F145" s="288"/>
      <c r="G145" s="235"/>
      <c r="H145" s="235"/>
      <c r="I145" s="235"/>
      <c r="J145" s="235"/>
      <c r="K145" s="235"/>
      <c r="L145" s="235"/>
      <c r="M145" s="235"/>
      <c r="N145" s="235"/>
      <c r="O145" s="235"/>
      <c r="P145" s="235"/>
      <c r="W145" s="235"/>
      <c r="X145" s="235"/>
      <c r="Y145" s="235"/>
      <c r="AE145" s="235"/>
      <c r="AF145" s="235"/>
      <c r="AG145" s="553"/>
      <c r="AM145" s="235"/>
      <c r="AN145" s="235"/>
    </row>
    <row r="146" spans="1:40" ht="13.5" thickBot="1" x14ac:dyDescent="0.25">
      <c r="A146" s="315">
        <v>5</v>
      </c>
      <c r="B146" s="472"/>
      <c r="C146" s="757" t="s">
        <v>37</v>
      </c>
      <c r="D146" s="757" t="s">
        <v>158</v>
      </c>
      <c r="E146" s="757" t="s">
        <v>34</v>
      </c>
      <c r="F146" s="543">
        <f>+$AL158</f>
        <v>0</v>
      </c>
      <c r="G146" s="235"/>
      <c r="H146" s="235"/>
      <c r="I146" s="235"/>
      <c r="J146" s="235"/>
      <c r="K146" s="235"/>
      <c r="L146" s="235"/>
      <c r="M146" s="235"/>
      <c r="N146" s="235"/>
      <c r="O146" s="235"/>
      <c r="P146" s="235"/>
      <c r="Q146" s="315"/>
      <c r="R146" s="472"/>
      <c r="S146" s="757" t="s">
        <v>37</v>
      </c>
      <c r="T146" s="757" t="s">
        <v>158</v>
      </c>
      <c r="U146" s="757" t="s">
        <v>34</v>
      </c>
      <c r="V146" s="543">
        <f>+$AL158</f>
        <v>0</v>
      </c>
      <c r="W146" s="235"/>
      <c r="X146" s="235"/>
      <c r="Y146" s="315"/>
      <c r="Z146" s="472"/>
      <c r="AA146" s="757" t="s">
        <v>37</v>
      </c>
      <c r="AB146" s="757" t="s">
        <v>158</v>
      </c>
      <c r="AC146" s="757" t="s">
        <v>34</v>
      </c>
      <c r="AD146" s="543">
        <f>+$AL158</f>
        <v>0</v>
      </c>
      <c r="AE146" s="235"/>
      <c r="AF146" s="235"/>
      <c r="AG146" s="315"/>
      <c r="AH146" s="472"/>
      <c r="AI146" s="757" t="s">
        <v>37</v>
      </c>
      <c r="AJ146" s="757" t="s">
        <v>158</v>
      </c>
      <c r="AK146" s="757" t="s">
        <v>34</v>
      </c>
      <c r="AL146" s="800" t="s">
        <v>18</v>
      </c>
      <c r="AM146" s="235"/>
      <c r="AN146" s="235"/>
    </row>
    <row r="147" spans="1:40" ht="25.5" x14ac:dyDescent="0.2">
      <c r="A147" s="318" t="s">
        <v>7</v>
      </c>
      <c r="B147" s="525" t="str">
        <f>+" אסמכתא " &amp; B7 &amp;"         חזרה לטבלה "</f>
        <v xml:space="preserve"> אסמכתא          חזרה לטבלה </v>
      </c>
      <c r="C147" s="799"/>
      <c r="D147" s="758" t="s">
        <v>68</v>
      </c>
      <c r="E147" s="799"/>
      <c r="F147" s="543" t="s">
        <v>18</v>
      </c>
      <c r="G147" s="235"/>
      <c r="H147" s="235"/>
      <c r="I147" s="235"/>
      <c r="J147" s="235"/>
      <c r="K147" s="235"/>
      <c r="L147" s="235"/>
      <c r="M147" s="235"/>
      <c r="N147" s="235"/>
      <c r="O147" s="235"/>
      <c r="P147" s="235"/>
      <c r="Q147" s="318" t="s">
        <v>23</v>
      </c>
      <c r="R147" s="525" t="str">
        <f>+" אסמכתא " &amp; B7 &amp;"         חזרה לטבלה "</f>
        <v xml:space="preserve"> אסמכתא          חזרה לטבלה </v>
      </c>
      <c r="S147" s="799"/>
      <c r="T147" s="758" t="s">
        <v>68</v>
      </c>
      <c r="U147" s="799"/>
      <c r="V147" s="543" t="s">
        <v>18</v>
      </c>
      <c r="W147" s="235"/>
      <c r="X147" s="235"/>
      <c r="Y147" s="318" t="s">
        <v>23</v>
      </c>
      <c r="Z147" s="525" t="str">
        <f>+" אסמכתא " &amp; B7 &amp;"         חזרה לטבלה "</f>
        <v xml:space="preserve"> אסמכתא          חזרה לטבלה </v>
      </c>
      <c r="AA147" s="799"/>
      <c r="AB147" s="758" t="s">
        <v>68</v>
      </c>
      <c r="AC147" s="799"/>
      <c r="AD147" s="543" t="s">
        <v>18</v>
      </c>
      <c r="AE147" s="235"/>
      <c r="AF147" s="235"/>
      <c r="AG147" s="318" t="s">
        <v>23</v>
      </c>
      <c r="AH147" s="525" t="str">
        <f>+" אסמכתא " &amp; B7 &amp;"         חזרה לטבלה "</f>
        <v xml:space="preserve"> אסמכתא          חזרה לטבלה </v>
      </c>
      <c r="AI147" s="799"/>
      <c r="AJ147" s="758" t="s">
        <v>68</v>
      </c>
      <c r="AK147" s="799"/>
      <c r="AL147" s="801"/>
      <c r="AM147" s="235"/>
      <c r="AN147" s="235"/>
    </row>
    <row r="148" spans="1:40" x14ac:dyDescent="0.2">
      <c r="A148" s="380">
        <v>1</v>
      </c>
      <c r="B148" s="510"/>
      <c r="C148" s="510"/>
      <c r="D148" s="545"/>
      <c r="E148" s="545"/>
      <c r="F148" s="546"/>
      <c r="G148" s="235">
        <f>IF(AND((COUNTA($C$7)=1),(COUNTA(F148)=1),($C$7&lt;&gt;0),(OR((E148&lt;$C$62),(E148&gt;($E$62+61))))),1,0)</f>
        <v>0</v>
      </c>
      <c r="H148" s="235">
        <f>IF(AND((COUNTA($C$7)=1),(COUNTA(F148)=1),($C$7&lt;&gt;0),(OR((D148&lt;$C$62),(D148&gt;($E$62))))),1,0)</f>
        <v>0</v>
      </c>
      <c r="I148" s="235"/>
      <c r="J148" s="235"/>
      <c r="K148" s="235"/>
      <c r="L148" s="235"/>
      <c r="M148" s="235"/>
      <c r="N148" s="235"/>
      <c r="O148" s="235"/>
      <c r="P148" s="235"/>
      <c r="Q148" s="380">
        <v>12</v>
      </c>
      <c r="R148" s="510"/>
      <c r="S148" s="510"/>
      <c r="T148" s="545"/>
      <c r="U148" s="545"/>
      <c r="V148" s="546"/>
      <c r="W148" s="235">
        <f>IF(AND((COUNTA($C$7)=1),(COUNTA(V148)=1),($C$7&lt;&gt;0),(OR((U148&lt;$C$62),(U148&gt;($E$62+61))))),1,0)</f>
        <v>0</v>
      </c>
      <c r="X148" s="235">
        <f>IF(AND((COUNTA($C$7)=1),(COUNTA(V148)=1),($C$7&lt;&gt;0),(OR((T148&lt;$C$62),(T148&gt;($E$62))))),1,0)</f>
        <v>0</v>
      </c>
      <c r="Y148" s="380">
        <f t="shared" ref="Y148" si="53">+Q158+1</f>
        <v>23</v>
      </c>
      <c r="Z148" s="510"/>
      <c r="AA148" s="510"/>
      <c r="AB148" s="545"/>
      <c r="AC148" s="545"/>
      <c r="AD148" s="546"/>
      <c r="AE148" s="235">
        <f>IF(AND((COUNTA($C$7)=1),(COUNTA(AD148)=1),($C$7&lt;&gt;0),(OR((AC148&lt;$C$62),(AC148&gt;($E$62+61))))),1,0)</f>
        <v>0</v>
      </c>
      <c r="AF148" s="235">
        <f>IF(AND((COUNTA($C$7)=1),(COUNTA(AD148)=1),($C$7&lt;&gt;0),(OR((AB148&lt;$C$62),(AB148&gt;($E$62))))),1,0)</f>
        <v>0</v>
      </c>
      <c r="AG148" s="380">
        <f t="shared" ref="AG148" si="54">+Y158+1</f>
        <v>34</v>
      </c>
      <c r="AH148" s="510"/>
      <c r="AI148" s="510"/>
      <c r="AJ148" s="545"/>
      <c r="AK148" s="545"/>
      <c r="AL148" s="546" t="s">
        <v>12</v>
      </c>
      <c r="AM148" s="235">
        <f>IF(AND((COUNTA($C$7)=1),(COUNTA(AL148)=1),($C$7&lt;&gt;0),(OR((AK148&lt;$C$62),(AK148&gt;($E$62+61))))),1,0)</f>
        <v>0</v>
      </c>
      <c r="AN148" s="235">
        <f>IF(AND((COUNTA($C$7)=1),(COUNTA(AL148)=1),($C$7&lt;&gt;0),(OR((AJ148&lt;$C$62),(AJ148&gt;($E$62))))),1,0)</f>
        <v>0</v>
      </c>
    </row>
    <row r="149" spans="1:40" x14ac:dyDescent="0.2">
      <c r="A149" s="380">
        <v>2</v>
      </c>
      <c r="B149" s="510"/>
      <c r="C149" s="510"/>
      <c r="D149" s="545"/>
      <c r="E149" s="545"/>
      <c r="F149" s="546"/>
      <c r="G149" s="235">
        <f t="shared" ref="G149:G158" si="55">IF(AND((COUNTA($C$7)=1),(COUNTA(F149)=1),($C$7&lt;&gt;0),(OR((E149&lt;$C$62),(E149&gt;($E$62+61))))),1,0)</f>
        <v>0</v>
      </c>
      <c r="H149" s="235">
        <f t="shared" ref="H149:H158" si="56">IF(AND((COUNTA($C$7)=1),(COUNTA(F149)=1),($C$7&lt;&gt;0),(OR((D149&lt;$C$62),(D149&gt;($E$62))))),1,0)</f>
        <v>0</v>
      </c>
      <c r="I149" s="235"/>
      <c r="J149" s="235"/>
      <c r="K149" s="235"/>
      <c r="L149" s="235"/>
      <c r="M149" s="235"/>
      <c r="N149" s="235"/>
      <c r="O149" s="235"/>
      <c r="P149" s="235"/>
      <c r="Q149" s="380">
        <v>13</v>
      </c>
      <c r="R149" s="510"/>
      <c r="S149" s="510"/>
      <c r="T149" s="545"/>
      <c r="U149" s="545"/>
      <c r="V149" s="546"/>
      <c r="W149" s="235">
        <f t="shared" ref="W149:W158" si="57">IF(AND((COUNTA($C$7)=1),(COUNTA(V149)=1),($C$7&lt;&gt;0),(OR((U149&lt;$C$62),(U149&gt;($E$62+61))))),1,0)</f>
        <v>0</v>
      </c>
      <c r="X149" s="235">
        <f t="shared" ref="X149:X158" si="58">IF(AND((COUNTA($C$7)=1),(COUNTA(V149)=1),($C$7&lt;&gt;0),(OR((T149&lt;$C$62),(T149&gt;($E$62))))),1,0)</f>
        <v>0</v>
      </c>
      <c r="Y149" s="380">
        <f t="shared" ref="Y149" si="59">+Y148+1</f>
        <v>24</v>
      </c>
      <c r="Z149" s="510"/>
      <c r="AA149" s="510"/>
      <c r="AB149" s="545"/>
      <c r="AC149" s="545"/>
      <c r="AD149" s="546"/>
      <c r="AE149" s="235">
        <f t="shared" ref="AE149:AE158" si="60">IF(AND((COUNTA($C$7)=1),(COUNTA(AD149)=1),($C$7&lt;&gt;0),(OR((AC149&lt;$C$62),(AC149&gt;($E$62+61))))),1,0)</f>
        <v>0</v>
      </c>
      <c r="AF149" s="235">
        <f t="shared" ref="AF149:AF158" si="61">IF(AND((COUNTA($C$7)=1),(COUNTA(AD149)=1),($C$7&lt;&gt;0),(OR((AB149&lt;$C$62),(AB149&gt;($E$62))))),1,0)</f>
        <v>0</v>
      </c>
      <c r="AG149" s="380">
        <f t="shared" ref="AG149" si="62">+AG148+1</f>
        <v>35</v>
      </c>
      <c r="AH149" s="510"/>
      <c r="AI149" s="510"/>
      <c r="AJ149" s="545"/>
      <c r="AK149" s="545"/>
      <c r="AL149" s="546"/>
      <c r="AM149" s="235">
        <f t="shared" ref="AM149:AM157" si="63">IF(AND((COUNTA($C$7)=1),(COUNTA(AL149)=1),($C$7&lt;&gt;0),(OR((AK149&lt;$C$62),(AK149&gt;($E$62+61))))),1,0)</f>
        <v>0</v>
      </c>
      <c r="AN149" s="235">
        <f t="shared" ref="AN149:AN157" si="64">IF(AND((COUNTA($C$7)=1),(COUNTA(AL149)=1),($C$7&lt;&gt;0),(OR((AJ149&lt;$C$62),(AJ149&gt;($E$62))))),1,0)</f>
        <v>0</v>
      </c>
    </row>
    <row r="150" spans="1:40" x14ac:dyDescent="0.2">
      <c r="A150" s="380">
        <v>3</v>
      </c>
      <c r="B150" s="510"/>
      <c r="C150" s="510"/>
      <c r="D150" s="545"/>
      <c r="E150" s="545"/>
      <c r="F150" s="546"/>
      <c r="G150" s="235">
        <f t="shared" si="55"/>
        <v>0</v>
      </c>
      <c r="H150" s="235">
        <f t="shared" si="56"/>
        <v>0</v>
      </c>
      <c r="I150" s="235"/>
      <c r="J150" s="235"/>
      <c r="K150" s="235"/>
      <c r="L150" s="235"/>
      <c r="M150" s="235"/>
      <c r="N150" s="235"/>
      <c r="O150" s="235"/>
      <c r="P150" s="235"/>
      <c r="Q150" s="380">
        <v>14</v>
      </c>
      <c r="R150" s="510"/>
      <c r="S150" s="510"/>
      <c r="T150" s="545"/>
      <c r="U150" s="545"/>
      <c r="V150" s="546"/>
      <c r="W150" s="235">
        <f t="shared" si="57"/>
        <v>0</v>
      </c>
      <c r="X150" s="235">
        <f t="shared" si="58"/>
        <v>0</v>
      </c>
      <c r="Y150" s="380">
        <f t="shared" si="23"/>
        <v>25</v>
      </c>
      <c r="Z150" s="510"/>
      <c r="AA150" s="510"/>
      <c r="AB150" s="545"/>
      <c r="AC150" s="545"/>
      <c r="AD150" s="546"/>
      <c r="AE150" s="235">
        <f t="shared" si="60"/>
        <v>0</v>
      </c>
      <c r="AF150" s="235">
        <f t="shared" si="61"/>
        <v>0</v>
      </c>
      <c r="AG150" s="380">
        <f t="shared" si="26"/>
        <v>36</v>
      </c>
      <c r="AH150" s="510"/>
      <c r="AI150" s="510"/>
      <c r="AJ150" s="545"/>
      <c r="AK150" s="545"/>
      <c r="AL150" s="546"/>
      <c r="AM150" s="235">
        <f t="shared" si="63"/>
        <v>0</v>
      </c>
      <c r="AN150" s="235">
        <f t="shared" si="64"/>
        <v>0</v>
      </c>
    </row>
    <row r="151" spans="1:40" x14ac:dyDescent="0.2">
      <c r="A151" s="380">
        <v>4</v>
      </c>
      <c r="B151" s="510"/>
      <c r="C151" s="510"/>
      <c r="D151" s="545"/>
      <c r="E151" s="545"/>
      <c r="F151" s="546"/>
      <c r="G151" s="235">
        <f t="shared" si="55"/>
        <v>0</v>
      </c>
      <c r="H151" s="235">
        <f t="shared" si="56"/>
        <v>0</v>
      </c>
      <c r="I151" s="235"/>
      <c r="J151" s="235"/>
      <c r="K151" s="235"/>
      <c r="L151" s="235"/>
      <c r="M151" s="235"/>
      <c r="N151" s="235"/>
      <c r="O151" s="235"/>
      <c r="P151" s="235"/>
      <c r="Q151" s="380">
        <v>15</v>
      </c>
      <c r="R151" s="510"/>
      <c r="S151" s="510"/>
      <c r="T151" s="545"/>
      <c r="U151" s="545"/>
      <c r="V151" s="546"/>
      <c r="W151" s="235">
        <f t="shared" si="57"/>
        <v>0</v>
      </c>
      <c r="X151" s="235">
        <f t="shared" si="58"/>
        <v>0</v>
      </c>
      <c r="Y151" s="380">
        <f t="shared" si="23"/>
        <v>26</v>
      </c>
      <c r="Z151" s="510"/>
      <c r="AA151" s="510"/>
      <c r="AB151" s="545"/>
      <c r="AC151" s="545"/>
      <c r="AD151" s="546"/>
      <c r="AE151" s="235">
        <f t="shared" si="60"/>
        <v>0</v>
      </c>
      <c r="AF151" s="235">
        <f t="shared" si="61"/>
        <v>0</v>
      </c>
      <c r="AG151" s="380">
        <f t="shared" si="26"/>
        <v>37</v>
      </c>
      <c r="AH151" s="510"/>
      <c r="AI151" s="510"/>
      <c r="AJ151" s="545"/>
      <c r="AK151" s="545"/>
      <c r="AL151" s="546"/>
      <c r="AM151" s="235">
        <f t="shared" si="63"/>
        <v>0</v>
      </c>
      <c r="AN151" s="235">
        <f t="shared" si="64"/>
        <v>0</v>
      </c>
    </row>
    <row r="152" spans="1:40" x14ac:dyDescent="0.2">
      <c r="A152" s="380">
        <v>5</v>
      </c>
      <c r="B152" s="510"/>
      <c r="C152" s="510"/>
      <c r="D152" s="545"/>
      <c r="E152" s="545"/>
      <c r="F152" s="546"/>
      <c r="G152" s="235">
        <f t="shared" si="55"/>
        <v>0</v>
      </c>
      <c r="H152" s="235">
        <f t="shared" si="56"/>
        <v>0</v>
      </c>
      <c r="I152" s="235"/>
      <c r="J152" s="235"/>
      <c r="K152" s="235"/>
      <c r="L152" s="235"/>
      <c r="M152" s="235"/>
      <c r="N152" s="235"/>
      <c r="O152" s="235"/>
      <c r="P152" s="235"/>
      <c r="Q152" s="380">
        <v>16</v>
      </c>
      <c r="R152" s="510"/>
      <c r="S152" s="510"/>
      <c r="T152" s="545"/>
      <c r="U152" s="545"/>
      <c r="V152" s="546"/>
      <c r="W152" s="235">
        <f t="shared" si="57"/>
        <v>0</v>
      </c>
      <c r="X152" s="235">
        <f t="shared" si="58"/>
        <v>0</v>
      </c>
      <c r="Y152" s="380">
        <f t="shared" si="23"/>
        <v>27</v>
      </c>
      <c r="Z152" s="510"/>
      <c r="AA152" s="510"/>
      <c r="AB152" s="545"/>
      <c r="AC152" s="545"/>
      <c r="AD152" s="546"/>
      <c r="AE152" s="235">
        <f t="shared" si="60"/>
        <v>0</v>
      </c>
      <c r="AF152" s="235">
        <f t="shared" si="61"/>
        <v>0</v>
      </c>
      <c r="AG152" s="380">
        <f t="shared" si="26"/>
        <v>38</v>
      </c>
      <c r="AH152" s="510"/>
      <c r="AI152" s="510"/>
      <c r="AJ152" s="545"/>
      <c r="AK152" s="545"/>
      <c r="AL152" s="546" t="s">
        <v>12</v>
      </c>
      <c r="AM152" s="235">
        <f t="shared" si="63"/>
        <v>0</v>
      </c>
      <c r="AN152" s="235">
        <f t="shared" si="64"/>
        <v>0</v>
      </c>
    </row>
    <row r="153" spans="1:40" x14ac:dyDescent="0.2">
      <c r="A153" s="380">
        <v>6</v>
      </c>
      <c r="B153" s="510"/>
      <c r="C153" s="510"/>
      <c r="D153" s="545"/>
      <c r="E153" s="545"/>
      <c r="F153" s="546"/>
      <c r="G153" s="235">
        <f t="shared" si="55"/>
        <v>0</v>
      </c>
      <c r="H153" s="235">
        <f t="shared" si="56"/>
        <v>0</v>
      </c>
      <c r="I153" s="235"/>
      <c r="J153" s="235"/>
      <c r="K153" s="235"/>
      <c r="L153" s="235"/>
      <c r="M153" s="235"/>
      <c r="N153" s="235"/>
      <c r="O153" s="235"/>
      <c r="P153" s="235"/>
      <c r="Q153" s="380">
        <v>17</v>
      </c>
      <c r="R153" s="510"/>
      <c r="S153" s="510"/>
      <c r="T153" s="545"/>
      <c r="U153" s="545"/>
      <c r="V153" s="546"/>
      <c r="W153" s="235">
        <f t="shared" si="57"/>
        <v>0</v>
      </c>
      <c r="X153" s="235">
        <f t="shared" si="58"/>
        <v>0</v>
      </c>
      <c r="Y153" s="380">
        <f t="shared" ref="Y153:Y216" si="65">+Y152+1</f>
        <v>28</v>
      </c>
      <c r="Z153" s="510"/>
      <c r="AA153" s="510"/>
      <c r="AB153" s="545"/>
      <c r="AC153" s="545"/>
      <c r="AD153" s="546"/>
      <c r="AE153" s="235">
        <f t="shared" si="60"/>
        <v>0</v>
      </c>
      <c r="AF153" s="235">
        <f t="shared" si="61"/>
        <v>0</v>
      </c>
      <c r="AG153" s="380">
        <f t="shared" ref="AG153:AG216" si="66">+AG152+1</f>
        <v>39</v>
      </c>
      <c r="AH153" s="510"/>
      <c r="AI153" s="510"/>
      <c r="AJ153" s="545"/>
      <c r="AK153" s="545"/>
      <c r="AL153" s="546"/>
      <c r="AM153" s="235">
        <f t="shared" si="63"/>
        <v>0</v>
      </c>
      <c r="AN153" s="235">
        <f t="shared" si="64"/>
        <v>0</v>
      </c>
    </row>
    <row r="154" spans="1:40" x14ac:dyDescent="0.2">
      <c r="A154" s="380">
        <v>7</v>
      </c>
      <c r="B154" s="510"/>
      <c r="C154" s="510"/>
      <c r="D154" s="545"/>
      <c r="E154" s="545"/>
      <c r="F154" s="546"/>
      <c r="G154" s="235">
        <f t="shared" si="55"/>
        <v>0</v>
      </c>
      <c r="H154" s="235">
        <f t="shared" si="56"/>
        <v>0</v>
      </c>
      <c r="I154" s="235"/>
      <c r="J154" s="235"/>
      <c r="K154" s="235"/>
      <c r="L154" s="235"/>
      <c r="M154" s="235"/>
      <c r="N154" s="235"/>
      <c r="O154" s="235"/>
      <c r="P154" s="235"/>
      <c r="Q154" s="380">
        <v>18</v>
      </c>
      <c r="R154" s="510"/>
      <c r="S154" s="510"/>
      <c r="T154" s="545"/>
      <c r="U154" s="545"/>
      <c r="V154" s="546"/>
      <c r="W154" s="235">
        <f t="shared" si="57"/>
        <v>0</v>
      </c>
      <c r="X154" s="235">
        <f t="shared" si="58"/>
        <v>0</v>
      </c>
      <c r="Y154" s="380">
        <f t="shared" si="65"/>
        <v>29</v>
      </c>
      <c r="Z154" s="510"/>
      <c r="AA154" s="510"/>
      <c r="AB154" s="545"/>
      <c r="AC154" s="545"/>
      <c r="AD154" s="546"/>
      <c r="AE154" s="235">
        <f t="shared" si="60"/>
        <v>0</v>
      </c>
      <c r="AF154" s="235">
        <f t="shared" si="61"/>
        <v>0</v>
      </c>
      <c r="AG154" s="380">
        <f t="shared" si="66"/>
        <v>40</v>
      </c>
      <c r="AH154" s="510"/>
      <c r="AI154" s="510"/>
      <c r="AJ154" s="545"/>
      <c r="AK154" s="545"/>
      <c r="AL154" s="546"/>
      <c r="AM154" s="235">
        <f t="shared" si="63"/>
        <v>0</v>
      </c>
      <c r="AN154" s="235">
        <f t="shared" si="64"/>
        <v>0</v>
      </c>
    </row>
    <row r="155" spans="1:40" x14ac:dyDescent="0.2">
      <c r="A155" s="380">
        <v>8</v>
      </c>
      <c r="B155" s="510"/>
      <c r="C155" s="510"/>
      <c r="D155" s="545"/>
      <c r="E155" s="545"/>
      <c r="F155" s="546"/>
      <c r="G155" s="235">
        <f t="shared" si="55"/>
        <v>0</v>
      </c>
      <c r="H155" s="235">
        <f t="shared" si="56"/>
        <v>0</v>
      </c>
      <c r="I155" s="235"/>
      <c r="J155" s="235"/>
      <c r="K155" s="235"/>
      <c r="L155" s="235"/>
      <c r="M155" s="235"/>
      <c r="N155" s="235"/>
      <c r="O155" s="235"/>
      <c r="P155" s="235"/>
      <c r="Q155" s="380">
        <v>19</v>
      </c>
      <c r="R155" s="510"/>
      <c r="S155" s="510"/>
      <c r="T155" s="545"/>
      <c r="U155" s="545"/>
      <c r="V155" s="546"/>
      <c r="W155" s="235">
        <f t="shared" si="57"/>
        <v>0</v>
      </c>
      <c r="X155" s="235">
        <f t="shared" si="58"/>
        <v>0</v>
      </c>
      <c r="Y155" s="380">
        <f t="shared" si="65"/>
        <v>30</v>
      </c>
      <c r="Z155" s="510"/>
      <c r="AA155" s="510"/>
      <c r="AB155" s="545"/>
      <c r="AC155" s="545"/>
      <c r="AD155" s="546"/>
      <c r="AE155" s="235">
        <f t="shared" si="60"/>
        <v>0</v>
      </c>
      <c r="AF155" s="235">
        <f t="shared" si="61"/>
        <v>0</v>
      </c>
      <c r="AG155" s="380">
        <f t="shared" si="66"/>
        <v>41</v>
      </c>
      <c r="AH155" s="510"/>
      <c r="AI155" s="510"/>
      <c r="AJ155" s="545"/>
      <c r="AK155" s="545"/>
      <c r="AL155" s="546" t="s">
        <v>12</v>
      </c>
      <c r="AM155" s="235">
        <f t="shared" si="63"/>
        <v>0</v>
      </c>
      <c r="AN155" s="235">
        <f t="shared" si="64"/>
        <v>0</v>
      </c>
    </row>
    <row r="156" spans="1:40" x14ac:dyDescent="0.2">
      <c r="A156" s="380">
        <v>9</v>
      </c>
      <c r="B156" s="510"/>
      <c r="C156" s="510"/>
      <c r="D156" s="545"/>
      <c r="E156" s="545"/>
      <c r="F156" s="546"/>
      <c r="G156" s="235">
        <f t="shared" si="55"/>
        <v>0</v>
      </c>
      <c r="H156" s="235">
        <f t="shared" si="56"/>
        <v>0</v>
      </c>
      <c r="I156" s="235"/>
      <c r="J156" s="235"/>
      <c r="K156" s="235"/>
      <c r="L156" s="235"/>
      <c r="M156" s="235"/>
      <c r="N156" s="235"/>
      <c r="O156" s="235"/>
      <c r="P156" s="235"/>
      <c r="Q156" s="380">
        <v>20</v>
      </c>
      <c r="R156" s="510"/>
      <c r="S156" s="510"/>
      <c r="T156" s="545"/>
      <c r="U156" s="545"/>
      <c r="V156" s="546"/>
      <c r="W156" s="235">
        <f t="shared" si="57"/>
        <v>0</v>
      </c>
      <c r="X156" s="235">
        <f t="shared" si="58"/>
        <v>0</v>
      </c>
      <c r="Y156" s="380">
        <f t="shared" si="65"/>
        <v>31</v>
      </c>
      <c r="Z156" s="510"/>
      <c r="AA156" s="510"/>
      <c r="AB156" s="545"/>
      <c r="AC156" s="545"/>
      <c r="AD156" s="546"/>
      <c r="AE156" s="235">
        <f t="shared" si="60"/>
        <v>0</v>
      </c>
      <c r="AF156" s="235">
        <f t="shared" si="61"/>
        <v>0</v>
      </c>
      <c r="AG156" s="380">
        <f t="shared" si="66"/>
        <v>42</v>
      </c>
      <c r="AH156" s="510"/>
      <c r="AI156" s="510"/>
      <c r="AJ156" s="545"/>
      <c r="AK156" s="545"/>
      <c r="AL156" s="546"/>
      <c r="AM156" s="235">
        <f t="shared" si="63"/>
        <v>0</v>
      </c>
      <c r="AN156" s="235">
        <f t="shared" si="64"/>
        <v>0</v>
      </c>
    </row>
    <row r="157" spans="1:40" x14ac:dyDescent="0.2">
      <c r="A157" s="380">
        <v>10</v>
      </c>
      <c r="B157" s="510"/>
      <c r="C157" s="510"/>
      <c r="D157" s="545"/>
      <c r="E157" s="545"/>
      <c r="F157" s="546"/>
      <c r="G157" s="235">
        <f t="shared" si="55"/>
        <v>0</v>
      </c>
      <c r="H157" s="235">
        <f t="shared" si="56"/>
        <v>0</v>
      </c>
      <c r="I157" s="235"/>
      <c r="J157" s="235"/>
      <c r="K157" s="235"/>
      <c r="L157" s="235"/>
      <c r="M157" s="235"/>
      <c r="N157" s="235"/>
      <c r="O157" s="235"/>
      <c r="P157" s="235"/>
      <c r="Q157" s="380">
        <v>21</v>
      </c>
      <c r="R157" s="510"/>
      <c r="S157" s="510"/>
      <c r="T157" s="545"/>
      <c r="U157" s="545"/>
      <c r="V157" s="546"/>
      <c r="W157" s="235">
        <f t="shared" si="57"/>
        <v>0</v>
      </c>
      <c r="X157" s="235">
        <f t="shared" si="58"/>
        <v>0</v>
      </c>
      <c r="Y157" s="380">
        <f t="shared" si="65"/>
        <v>32</v>
      </c>
      <c r="Z157" s="510"/>
      <c r="AA157" s="510"/>
      <c r="AB157" s="545"/>
      <c r="AC157" s="545"/>
      <c r="AD157" s="546"/>
      <c r="AE157" s="235">
        <f t="shared" si="60"/>
        <v>0</v>
      </c>
      <c r="AF157" s="235">
        <f t="shared" si="61"/>
        <v>0</v>
      </c>
      <c r="AG157" s="380">
        <f t="shared" si="66"/>
        <v>43</v>
      </c>
      <c r="AH157" s="510"/>
      <c r="AI157" s="510"/>
      <c r="AJ157" s="545"/>
      <c r="AK157" s="545"/>
      <c r="AL157" s="546"/>
      <c r="AM157" s="235">
        <f t="shared" si="63"/>
        <v>0</v>
      </c>
      <c r="AN157" s="235">
        <f t="shared" si="64"/>
        <v>0</v>
      </c>
    </row>
    <row r="158" spans="1:40" ht="13.5" thickBot="1" x14ac:dyDescent="0.25">
      <c r="A158" s="547">
        <v>11</v>
      </c>
      <c r="B158" s="548"/>
      <c r="C158" s="548"/>
      <c r="D158" s="545"/>
      <c r="E158" s="545"/>
      <c r="F158" s="549"/>
      <c r="G158" s="235">
        <f t="shared" si="55"/>
        <v>0</v>
      </c>
      <c r="H158" s="235">
        <f t="shared" si="56"/>
        <v>0</v>
      </c>
      <c r="I158" s="235"/>
      <c r="J158" s="235"/>
      <c r="K158" s="235"/>
      <c r="L158" s="235"/>
      <c r="M158" s="235"/>
      <c r="N158" s="235"/>
      <c r="O158" s="235"/>
      <c r="P158" s="235"/>
      <c r="Q158" s="380">
        <v>22</v>
      </c>
      <c r="R158" s="510"/>
      <c r="S158" s="510"/>
      <c r="T158" s="545"/>
      <c r="U158" s="545"/>
      <c r="V158" s="549"/>
      <c r="W158" s="235">
        <f t="shared" si="57"/>
        <v>0</v>
      </c>
      <c r="X158" s="235">
        <f t="shared" si="58"/>
        <v>0</v>
      </c>
      <c r="Y158" s="380">
        <f t="shared" si="65"/>
        <v>33</v>
      </c>
      <c r="Z158" s="548"/>
      <c r="AA158" s="548"/>
      <c r="AB158" s="545"/>
      <c r="AC158" s="545"/>
      <c r="AD158" s="549"/>
      <c r="AE158" s="235">
        <f t="shared" si="60"/>
        <v>0</v>
      </c>
      <c r="AF158" s="235">
        <f t="shared" si="61"/>
        <v>0</v>
      </c>
      <c r="AG158" s="550" t="s">
        <v>3</v>
      </c>
      <c r="AH158" s="554"/>
      <c r="AI158" s="551"/>
      <c r="AJ158" s="551"/>
      <c r="AK158" s="551"/>
      <c r="AL158" s="552">
        <f>SUM(F148:F158)+SUM(V148:V158)+SUM(AL148:AL157)+SUM(AD148:AD158)</f>
        <v>0</v>
      </c>
      <c r="AM158" s="235"/>
      <c r="AN158" s="235"/>
    </row>
    <row r="159" spans="1:40" x14ac:dyDescent="0.2">
      <c r="F159" s="288"/>
      <c r="G159" s="235"/>
      <c r="H159" s="235"/>
      <c r="I159" s="235"/>
      <c r="J159" s="235"/>
      <c r="K159" s="235"/>
      <c r="L159" s="235"/>
      <c r="M159" s="235"/>
      <c r="N159" s="235"/>
      <c r="O159" s="235"/>
      <c r="P159" s="235"/>
      <c r="W159" s="235"/>
      <c r="X159" s="235"/>
      <c r="Y159" s="235"/>
      <c r="AE159" s="235"/>
      <c r="AF159" s="235"/>
      <c r="AG159" s="553"/>
      <c r="AM159" s="235"/>
      <c r="AN159" s="235"/>
    </row>
    <row r="160" spans="1:40" x14ac:dyDescent="0.2">
      <c r="F160" s="288"/>
      <c r="G160" s="235"/>
      <c r="H160" s="235"/>
      <c r="I160" s="235"/>
      <c r="J160" s="235"/>
      <c r="K160" s="235"/>
      <c r="L160" s="235"/>
      <c r="M160" s="235"/>
      <c r="N160" s="235"/>
      <c r="O160" s="235"/>
      <c r="P160" s="235"/>
      <c r="W160" s="235"/>
      <c r="X160" s="235"/>
      <c r="Y160" s="235"/>
      <c r="AE160" s="235"/>
      <c r="AF160" s="235"/>
      <c r="AG160" s="553"/>
      <c r="AM160" s="235"/>
      <c r="AN160" s="235"/>
    </row>
    <row r="161" spans="1:40" x14ac:dyDescent="0.2">
      <c r="F161" s="288"/>
      <c r="G161" s="235"/>
      <c r="H161" s="235"/>
      <c r="I161" s="235"/>
      <c r="J161" s="235"/>
      <c r="K161" s="235"/>
      <c r="L161" s="235"/>
      <c r="M161" s="235"/>
      <c r="N161" s="235"/>
      <c r="O161" s="235"/>
      <c r="P161" s="235"/>
      <c r="W161" s="235"/>
      <c r="X161" s="235"/>
      <c r="Y161" s="235"/>
      <c r="AE161" s="235"/>
      <c r="AF161" s="235"/>
      <c r="AG161" s="553"/>
      <c r="AM161" s="235"/>
      <c r="AN161" s="235"/>
    </row>
    <row r="162" spans="1:40" x14ac:dyDescent="0.2">
      <c r="F162" s="288"/>
      <c r="G162" s="235"/>
      <c r="H162" s="235"/>
      <c r="I162" s="235"/>
      <c r="J162" s="235"/>
      <c r="K162" s="235"/>
      <c r="L162" s="235"/>
      <c r="M162" s="235"/>
      <c r="N162" s="235"/>
      <c r="O162" s="235"/>
      <c r="P162" s="235"/>
      <c r="W162" s="235"/>
      <c r="X162" s="235"/>
      <c r="Y162" s="235"/>
      <c r="AE162" s="235"/>
      <c r="AF162" s="235"/>
      <c r="AG162" s="553"/>
      <c r="AM162" s="235"/>
      <c r="AN162" s="235"/>
    </row>
    <row r="163" spans="1:40" x14ac:dyDescent="0.2">
      <c r="F163" s="288"/>
      <c r="G163" s="235"/>
      <c r="H163" s="235"/>
      <c r="I163" s="235"/>
      <c r="J163" s="235"/>
      <c r="K163" s="235"/>
      <c r="L163" s="235"/>
      <c r="M163" s="235"/>
      <c r="N163" s="235"/>
      <c r="O163" s="235"/>
      <c r="P163" s="235"/>
      <c r="W163" s="235"/>
      <c r="X163" s="235"/>
      <c r="Y163" s="235"/>
      <c r="AE163" s="235"/>
      <c r="AF163" s="235"/>
      <c r="AG163" s="553"/>
      <c r="AM163" s="235"/>
      <c r="AN163" s="235"/>
    </row>
    <row r="164" spans="1:40" x14ac:dyDescent="0.2">
      <c r="F164" s="288"/>
      <c r="G164" s="235"/>
      <c r="H164" s="235"/>
      <c r="I164" s="235"/>
      <c r="J164" s="235"/>
      <c r="K164" s="235"/>
      <c r="L164" s="235"/>
      <c r="M164" s="235"/>
      <c r="N164" s="235"/>
      <c r="O164" s="235"/>
      <c r="P164" s="235"/>
      <c r="W164" s="235"/>
      <c r="X164" s="235"/>
      <c r="Y164" s="235"/>
      <c r="AE164" s="235"/>
      <c r="AF164" s="235"/>
      <c r="AG164" s="553"/>
      <c r="AM164" s="235"/>
      <c r="AN164" s="235"/>
    </row>
    <row r="165" spans="1:40" ht="13.5" thickBot="1" x14ac:dyDescent="0.25">
      <c r="F165" s="288"/>
      <c r="G165" s="235"/>
      <c r="H165" s="235"/>
      <c r="I165" s="235"/>
      <c r="J165" s="235"/>
      <c r="K165" s="235"/>
      <c r="L165" s="235"/>
      <c r="M165" s="235"/>
      <c r="N165" s="235"/>
      <c r="O165" s="235"/>
      <c r="P165" s="235"/>
      <c r="W165" s="235"/>
      <c r="X165" s="235"/>
      <c r="Y165" s="235"/>
      <c r="AE165" s="235"/>
      <c r="AF165" s="235"/>
      <c r="AG165" s="553"/>
      <c r="AM165" s="235"/>
      <c r="AN165" s="235"/>
    </row>
    <row r="166" spans="1:40" ht="13.5" thickBot="1" x14ac:dyDescent="0.25">
      <c r="A166" s="315">
        <v>6</v>
      </c>
      <c r="B166" s="472"/>
      <c r="C166" s="757" t="s">
        <v>37</v>
      </c>
      <c r="D166" s="757" t="s">
        <v>158</v>
      </c>
      <c r="E166" s="757" t="s">
        <v>34</v>
      </c>
      <c r="F166" s="543">
        <f>+$AL178</f>
        <v>0</v>
      </c>
      <c r="G166" s="235"/>
      <c r="H166" s="235"/>
      <c r="I166" s="235"/>
      <c r="J166" s="235"/>
      <c r="K166" s="235"/>
      <c r="L166" s="235"/>
      <c r="M166" s="235"/>
      <c r="N166" s="235"/>
      <c r="O166" s="235"/>
      <c r="P166" s="235"/>
      <c r="Q166" s="315"/>
      <c r="R166" s="472"/>
      <c r="S166" s="757" t="s">
        <v>37</v>
      </c>
      <c r="T166" s="757" t="s">
        <v>158</v>
      </c>
      <c r="U166" s="757" t="s">
        <v>34</v>
      </c>
      <c r="V166" s="543">
        <f>+$AL178</f>
        <v>0</v>
      </c>
      <c r="W166" s="235"/>
      <c r="X166" s="235"/>
      <c r="Y166" s="315"/>
      <c r="Z166" s="472"/>
      <c r="AA166" s="757" t="s">
        <v>37</v>
      </c>
      <c r="AB166" s="757" t="s">
        <v>158</v>
      </c>
      <c r="AC166" s="757" t="s">
        <v>34</v>
      </c>
      <c r="AD166" s="543">
        <f>+$AL178</f>
        <v>0</v>
      </c>
      <c r="AE166" s="235"/>
      <c r="AF166" s="235"/>
      <c r="AG166" s="315"/>
      <c r="AH166" s="472"/>
      <c r="AI166" s="757" t="s">
        <v>37</v>
      </c>
      <c r="AJ166" s="757" t="s">
        <v>158</v>
      </c>
      <c r="AK166" s="757" t="s">
        <v>34</v>
      </c>
      <c r="AL166" s="800" t="s">
        <v>18</v>
      </c>
      <c r="AM166" s="235"/>
      <c r="AN166" s="235"/>
    </row>
    <row r="167" spans="1:40" ht="25.5" x14ac:dyDescent="0.2">
      <c r="A167" s="318" t="s">
        <v>7</v>
      </c>
      <c r="B167" s="525" t="str">
        <f>+" אסמכתא " &amp; B8 &amp;"         חזרה לטבלה "</f>
        <v xml:space="preserve"> אסמכתא          חזרה לטבלה </v>
      </c>
      <c r="C167" s="799"/>
      <c r="D167" s="758" t="s">
        <v>68</v>
      </c>
      <c r="E167" s="799"/>
      <c r="F167" s="543" t="s">
        <v>18</v>
      </c>
      <c r="G167" s="235"/>
      <c r="H167" s="235"/>
      <c r="I167" s="235"/>
      <c r="J167" s="235"/>
      <c r="K167" s="235"/>
      <c r="L167" s="235"/>
      <c r="M167" s="235"/>
      <c r="N167" s="235"/>
      <c r="O167" s="235"/>
      <c r="P167" s="235"/>
      <c r="Q167" s="318" t="s">
        <v>23</v>
      </c>
      <c r="R167" s="525" t="str">
        <f>+" אסמכתא " &amp; B8 &amp;"         חזרה לטבלה "</f>
        <v xml:space="preserve"> אסמכתא          חזרה לטבלה </v>
      </c>
      <c r="S167" s="799"/>
      <c r="T167" s="758" t="s">
        <v>68</v>
      </c>
      <c r="U167" s="799"/>
      <c r="V167" s="543" t="s">
        <v>18</v>
      </c>
      <c r="W167" s="235"/>
      <c r="X167" s="235"/>
      <c r="Y167" s="318" t="s">
        <v>23</v>
      </c>
      <c r="Z167" s="525" t="str">
        <f>+" אסמכתא " &amp; CA9 &amp;"         חזרה לטבלה "</f>
        <v xml:space="preserve"> אסמכתא          חזרה לטבלה </v>
      </c>
      <c r="AA167" s="799"/>
      <c r="AB167" s="758" t="s">
        <v>68</v>
      </c>
      <c r="AC167" s="799"/>
      <c r="AD167" s="543" t="s">
        <v>18</v>
      </c>
      <c r="AE167" s="235"/>
      <c r="AF167" s="235"/>
      <c r="AG167" s="318" t="s">
        <v>23</v>
      </c>
      <c r="AH167" s="525" t="str">
        <f>+" אסמכתא " &amp; B8 &amp;"         חזרה לטבלה "</f>
        <v xml:space="preserve"> אסמכתא          חזרה לטבלה </v>
      </c>
      <c r="AI167" s="799"/>
      <c r="AJ167" s="758" t="s">
        <v>68</v>
      </c>
      <c r="AK167" s="799"/>
      <c r="AL167" s="801"/>
      <c r="AM167" s="235"/>
      <c r="AN167" s="235"/>
    </row>
    <row r="168" spans="1:40" x14ac:dyDescent="0.2">
      <c r="A168" s="380">
        <v>1</v>
      </c>
      <c r="B168" s="510"/>
      <c r="C168" s="510"/>
      <c r="D168" s="545"/>
      <c r="E168" s="545"/>
      <c r="F168" s="546"/>
      <c r="G168" s="235">
        <f>IF(AND((COUNTA($C$8)=1),(COUNTA(F168)=1),($C$8&lt;&gt;0),(OR((E168&lt;$C$62),(E168&gt;($E$62+61))))),1,0)</f>
        <v>0</v>
      </c>
      <c r="H168" s="235">
        <f>IF(AND((COUNTA($C$8)=1),(COUNTA(F168)=1),($C$8&lt;&gt;0),(OR((D168&lt;$C$62),(D168&gt;($E$62))))),1,0)</f>
        <v>0</v>
      </c>
      <c r="I168" s="235"/>
      <c r="J168" s="235"/>
      <c r="K168" s="235"/>
      <c r="L168" s="235"/>
      <c r="M168" s="235"/>
      <c r="N168" s="235"/>
      <c r="O168" s="235"/>
      <c r="P168" s="235"/>
      <c r="Q168" s="380">
        <v>12</v>
      </c>
      <c r="R168" s="510"/>
      <c r="S168" s="510"/>
      <c r="T168" s="545"/>
      <c r="U168" s="545"/>
      <c r="V168" s="546"/>
      <c r="W168" s="235">
        <f>IF(AND((COUNTA($C$8)=1),(COUNTA(V168)=1),($C$8&lt;&gt;0),(OR((U168&lt;$C$62),(U168&gt;($E$62+61))))),1,0)</f>
        <v>0</v>
      </c>
      <c r="X168" s="235">
        <f>IF(AND((COUNTA($C$8)=1),(COUNTA(V168)=1),($C$8&lt;&gt;0),(OR((T168&lt;$C$62),(T168&gt;($E$62))))),1,0)</f>
        <v>0</v>
      </c>
      <c r="Y168" s="380">
        <f t="shared" ref="Y168" si="67">+Q178+1</f>
        <v>23</v>
      </c>
      <c r="Z168" s="510"/>
      <c r="AA168" s="510"/>
      <c r="AB168" s="545"/>
      <c r="AC168" s="545"/>
      <c r="AD168" s="546"/>
      <c r="AE168" s="235">
        <f>IF(AND((COUNTA($C$8)=1),(COUNTA(AD168)=1),($C$8&lt;&gt;0),(OR((AC168&lt;$C$62),(AC168&gt;($E$62+61))))),1,0)</f>
        <v>0</v>
      </c>
      <c r="AF168" s="235">
        <f>IF(AND((COUNTA($C$8)=1),(COUNTA(AD168)=1),($C$8&lt;&gt;0),(OR((AB168&lt;$C$62),(AB168&gt;($E$62))))),1,0)</f>
        <v>0</v>
      </c>
      <c r="AG168" s="380">
        <f t="shared" ref="AG168" si="68">+Y178+1</f>
        <v>34</v>
      </c>
      <c r="AH168" s="510"/>
      <c r="AI168" s="510"/>
      <c r="AJ168" s="545"/>
      <c r="AK168" s="545"/>
      <c r="AL168" s="546" t="s">
        <v>12</v>
      </c>
      <c r="AM168" s="235">
        <f>IF(AND((COUNTA($C$8)=1),(COUNTA(AL168)=1),($C$8&lt;&gt;0),(OR((AK168&lt;$C$62),(AK168&gt;($E$62+61))))),1,0)</f>
        <v>0</v>
      </c>
      <c r="AN168" s="235">
        <f>IF(AND((COUNTA($C$8)=1),(COUNTA(AL168)=1),($C$8&lt;&gt;0),(OR((AJ168&lt;$C$62),(AJ168&gt;($E$62))))),1,0)</f>
        <v>0</v>
      </c>
    </row>
    <row r="169" spans="1:40" x14ac:dyDescent="0.2">
      <c r="A169" s="380">
        <v>2</v>
      </c>
      <c r="B169" s="510"/>
      <c r="C169" s="510"/>
      <c r="D169" s="545"/>
      <c r="E169" s="545"/>
      <c r="F169" s="546"/>
      <c r="G169" s="235">
        <f t="shared" ref="G169:G178" si="69">IF(AND((COUNTA($C$8)=1),(COUNTA(F169)=1),($C$8&lt;&gt;0),(OR((E169&lt;$C$62),(E169&gt;($E$62+61))))),1,0)</f>
        <v>0</v>
      </c>
      <c r="H169" s="235">
        <f t="shared" ref="H169:H178" si="70">IF(AND((COUNTA($C$8)=1),(COUNTA(F169)=1),($C$8&lt;&gt;0),(OR((D169&lt;$C$62),(D169&gt;($E$62))))),1,0)</f>
        <v>0</v>
      </c>
      <c r="I169" s="235"/>
      <c r="J169" s="235"/>
      <c r="K169" s="235"/>
      <c r="L169" s="235"/>
      <c r="M169" s="235"/>
      <c r="N169" s="235"/>
      <c r="O169" s="235"/>
      <c r="P169" s="235"/>
      <c r="Q169" s="380">
        <v>13</v>
      </c>
      <c r="R169" s="510"/>
      <c r="S169" s="510"/>
      <c r="T169" s="545"/>
      <c r="U169" s="545"/>
      <c r="V169" s="546"/>
      <c r="W169" s="235">
        <f t="shared" ref="W169:W178" si="71">IF(AND((COUNTA($C$8)=1),(COUNTA(V169)=1),($C$8&lt;&gt;0),(OR((U169&lt;$C$62),(U169&gt;($E$62+61))))),1,0)</f>
        <v>0</v>
      </c>
      <c r="X169" s="235">
        <f t="shared" ref="X169:X178" si="72">IF(AND((COUNTA($C$8)=1),(COUNTA(V169)=1),($C$8&lt;&gt;0),(OR((T169&lt;$C$62),(T169&gt;($E$62))))),1,0)</f>
        <v>0</v>
      </c>
      <c r="Y169" s="380">
        <f t="shared" ref="Y169" si="73">+Y168+1</f>
        <v>24</v>
      </c>
      <c r="Z169" s="510"/>
      <c r="AA169" s="510"/>
      <c r="AB169" s="545"/>
      <c r="AC169" s="545"/>
      <c r="AD169" s="546"/>
      <c r="AE169" s="235">
        <f t="shared" ref="AE169:AE178" si="74">IF(AND((COUNTA($C$8)=1),(COUNTA(AD169)=1),($C$8&lt;&gt;0),(OR((AC169&lt;$C$62),(AC169&gt;($E$62+61))))),1,0)</f>
        <v>0</v>
      </c>
      <c r="AF169" s="235">
        <f t="shared" ref="AF169:AF178" si="75">IF(AND((COUNTA($C$8)=1),(COUNTA(AD169)=1),($C$8&lt;&gt;0),(OR((AB169&lt;$C$62),(AB169&gt;($E$62))))),1,0)</f>
        <v>0</v>
      </c>
      <c r="AG169" s="380">
        <f t="shared" ref="AG169" si="76">+AG168+1</f>
        <v>35</v>
      </c>
      <c r="AH169" s="510"/>
      <c r="AI169" s="510"/>
      <c r="AJ169" s="545"/>
      <c r="AK169" s="545"/>
      <c r="AL169" s="546"/>
      <c r="AM169" s="235">
        <f t="shared" ref="AM169:AM177" si="77">IF(AND((COUNTA($C$8)=1),(COUNTA(AL169)=1),($C$8&lt;&gt;0),(OR((AK169&lt;$C$62),(AK169&gt;($E$62+61))))),1,0)</f>
        <v>0</v>
      </c>
      <c r="AN169" s="235">
        <f t="shared" ref="AN169:AN177" si="78">IF(AND((COUNTA($C$8)=1),(COUNTA(AL169)=1),($C$8&lt;&gt;0),(OR((AJ169&lt;$C$62),(AJ169&gt;($E$62))))),1,0)</f>
        <v>0</v>
      </c>
    </row>
    <row r="170" spans="1:40" x14ac:dyDescent="0.2">
      <c r="A170" s="380">
        <v>3</v>
      </c>
      <c r="B170" s="510"/>
      <c r="C170" s="510"/>
      <c r="D170" s="545"/>
      <c r="E170" s="545"/>
      <c r="F170" s="546"/>
      <c r="G170" s="235">
        <f t="shared" si="69"/>
        <v>0</v>
      </c>
      <c r="H170" s="235">
        <f t="shared" si="70"/>
        <v>0</v>
      </c>
      <c r="I170" s="235"/>
      <c r="J170" s="235"/>
      <c r="K170" s="235"/>
      <c r="L170" s="235"/>
      <c r="M170" s="235"/>
      <c r="N170" s="235"/>
      <c r="O170" s="235"/>
      <c r="P170" s="235"/>
      <c r="Q170" s="380">
        <v>14</v>
      </c>
      <c r="R170" s="510"/>
      <c r="S170" s="510"/>
      <c r="T170" s="545"/>
      <c r="U170" s="545"/>
      <c r="V170" s="546"/>
      <c r="W170" s="235">
        <f t="shared" si="71"/>
        <v>0</v>
      </c>
      <c r="X170" s="235">
        <f t="shared" si="72"/>
        <v>0</v>
      </c>
      <c r="Y170" s="380">
        <f t="shared" si="65"/>
        <v>25</v>
      </c>
      <c r="Z170" s="510"/>
      <c r="AA170" s="510"/>
      <c r="AB170" s="545"/>
      <c r="AC170" s="545"/>
      <c r="AD170" s="546"/>
      <c r="AE170" s="235">
        <f t="shared" si="74"/>
        <v>0</v>
      </c>
      <c r="AF170" s="235">
        <f t="shared" si="75"/>
        <v>0</v>
      </c>
      <c r="AG170" s="380">
        <f t="shared" si="66"/>
        <v>36</v>
      </c>
      <c r="AH170" s="510"/>
      <c r="AI170" s="510"/>
      <c r="AJ170" s="545"/>
      <c r="AK170" s="545"/>
      <c r="AL170" s="546"/>
      <c r="AM170" s="235">
        <f t="shared" si="77"/>
        <v>0</v>
      </c>
      <c r="AN170" s="235">
        <f t="shared" si="78"/>
        <v>0</v>
      </c>
    </row>
    <row r="171" spans="1:40" x14ac:dyDescent="0.2">
      <c r="A171" s="380">
        <v>4</v>
      </c>
      <c r="B171" s="510"/>
      <c r="C171" s="510"/>
      <c r="D171" s="545"/>
      <c r="E171" s="545"/>
      <c r="F171" s="546"/>
      <c r="G171" s="235">
        <f t="shared" si="69"/>
        <v>0</v>
      </c>
      <c r="H171" s="235">
        <f t="shared" si="70"/>
        <v>0</v>
      </c>
      <c r="I171" s="235"/>
      <c r="J171" s="235"/>
      <c r="K171" s="235"/>
      <c r="L171" s="235"/>
      <c r="M171" s="235"/>
      <c r="N171" s="235"/>
      <c r="O171" s="235"/>
      <c r="P171" s="235"/>
      <c r="Q171" s="380">
        <v>15</v>
      </c>
      <c r="R171" s="510"/>
      <c r="S171" s="510"/>
      <c r="T171" s="545"/>
      <c r="U171" s="545"/>
      <c r="V171" s="546"/>
      <c r="W171" s="235">
        <f t="shared" si="71"/>
        <v>0</v>
      </c>
      <c r="X171" s="235">
        <f t="shared" si="72"/>
        <v>0</v>
      </c>
      <c r="Y171" s="380">
        <f t="shared" si="65"/>
        <v>26</v>
      </c>
      <c r="Z171" s="510"/>
      <c r="AA171" s="510"/>
      <c r="AB171" s="545"/>
      <c r="AC171" s="545"/>
      <c r="AD171" s="546"/>
      <c r="AE171" s="235">
        <f t="shared" si="74"/>
        <v>0</v>
      </c>
      <c r="AF171" s="235">
        <f t="shared" si="75"/>
        <v>0</v>
      </c>
      <c r="AG171" s="380">
        <f t="shared" si="66"/>
        <v>37</v>
      </c>
      <c r="AH171" s="510"/>
      <c r="AI171" s="510"/>
      <c r="AJ171" s="545"/>
      <c r="AK171" s="545"/>
      <c r="AL171" s="546"/>
      <c r="AM171" s="235">
        <f t="shared" si="77"/>
        <v>0</v>
      </c>
      <c r="AN171" s="235">
        <f t="shared" si="78"/>
        <v>0</v>
      </c>
    </row>
    <row r="172" spans="1:40" x14ac:dyDescent="0.2">
      <c r="A172" s="380">
        <v>5</v>
      </c>
      <c r="B172" s="510"/>
      <c r="C172" s="510"/>
      <c r="D172" s="545"/>
      <c r="E172" s="545"/>
      <c r="F172" s="546"/>
      <c r="G172" s="235">
        <f t="shared" si="69"/>
        <v>0</v>
      </c>
      <c r="H172" s="235">
        <f t="shared" si="70"/>
        <v>0</v>
      </c>
      <c r="I172" s="235"/>
      <c r="J172" s="235"/>
      <c r="K172" s="235"/>
      <c r="L172" s="235"/>
      <c r="M172" s="235"/>
      <c r="N172" s="235"/>
      <c r="O172" s="235"/>
      <c r="P172" s="235"/>
      <c r="Q172" s="380">
        <v>16</v>
      </c>
      <c r="R172" s="510"/>
      <c r="S172" s="510"/>
      <c r="T172" s="545"/>
      <c r="U172" s="545"/>
      <c r="V172" s="546"/>
      <c r="W172" s="235">
        <f t="shared" si="71"/>
        <v>0</v>
      </c>
      <c r="X172" s="235">
        <f t="shared" si="72"/>
        <v>0</v>
      </c>
      <c r="Y172" s="380">
        <f t="shared" si="65"/>
        <v>27</v>
      </c>
      <c r="Z172" s="510"/>
      <c r="AA172" s="510"/>
      <c r="AB172" s="545"/>
      <c r="AC172" s="545"/>
      <c r="AD172" s="546"/>
      <c r="AE172" s="235">
        <f t="shared" si="74"/>
        <v>0</v>
      </c>
      <c r="AF172" s="235">
        <f t="shared" si="75"/>
        <v>0</v>
      </c>
      <c r="AG172" s="380">
        <f t="shared" si="66"/>
        <v>38</v>
      </c>
      <c r="AH172" s="510"/>
      <c r="AI172" s="510"/>
      <c r="AJ172" s="545"/>
      <c r="AK172" s="545"/>
      <c r="AL172" s="546" t="s">
        <v>12</v>
      </c>
      <c r="AM172" s="235">
        <f t="shared" si="77"/>
        <v>0</v>
      </c>
      <c r="AN172" s="235">
        <f t="shared" si="78"/>
        <v>0</v>
      </c>
    </row>
    <row r="173" spans="1:40" x14ac:dyDescent="0.2">
      <c r="A173" s="380">
        <v>6</v>
      </c>
      <c r="B173" s="510"/>
      <c r="C173" s="510"/>
      <c r="D173" s="545"/>
      <c r="E173" s="545"/>
      <c r="F173" s="546"/>
      <c r="G173" s="235">
        <f t="shared" si="69"/>
        <v>0</v>
      </c>
      <c r="H173" s="235">
        <f t="shared" si="70"/>
        <v>0</v>
      </c>
      <c r="I173" s="235"/>
      <c r="J173" s="235"/>
      <c r="K173" s="235"/>
      <c r="L173" s="235"/>
      <c r="M173" s="235"/>
      <c r="N173" s="235"/>
      <c r="O173" s="235"/>
      <c r="P173" s="235"/>
      <c r="Q173" s="380">
        <v>17</v>
      </c>
      <c r="R173" s="510"/>
      <c r="S173" s="510"/>
      <c r="T173" s="545"/>
      <c r="U173" s="545"/>
      <c r="V173" s="546"/>
      <c r="W173" s="235">
        <f t="shared" si="71"/>
        <v>0</v>
      </c>
      <c r="X173" s="235">
        <f t="shared" si="72"/>
        <v>0</v>
      </c>
      <c r="Y173" s="380">
        <f t="shared" si="65"/>
        <v>28</v>
      </c>
      <c r="Z173" s="510"/>
      <c r="AA173" s="510"/>
      <c r="AB173" s="545"/>
      <c r="AC173" s="545"/>
      <c r="AD173" s="546"/>
      <c r="AE173" s="235">
        <f t="shared" si="74"/>
        <v>0</v>
      </c>
      <c r="AF173" s="235">
        <f t="shared" si="75"/>
        <v>0</v>
      </c>
      <c r="AG173" s="380">
        <f t="shared" si="66"/>
        <v>39</v>
      </c>
      <c r="AH173" s="510"/>
      <c r="AI173" s="510"/>
      <c r="AJ173" s="545"/>
      <c r="AK173" s="545"/>
      <c r="AL173" s="546"/>
      <c r="AM173" s="235">
        <f t="shared" si="77"/>
        <v>0</v>
      </c>
      <c r="AN173" s="235">
        <f t="shared" si="78"/>
        <v>0</v>
      </c>
    </row>
    <row r="174" spans="1:40" x14ac:dyDescent="0.2">
      <c r="A174" s="380">
        <v>7</v>
      </c>
      <c r="B174" s="510"/>
      <c r="C174" s="510"/>
      <c r="D174" s="545"/>
      <c r="E174" s="545"/>
      <c r="F174" s="546"/>
      <c r="G174" s="235">
        <f t="shared" si="69"/>
        <v>0</v>
      </c>
      <c r="H174" s="235">
        <f t="shared" si="70"/>
        <v>0</v>
      </c>
      <c r="I174" s="235"/>
      <c r="J174" s="235"/>
      <c r="K174" s="235"/>
      <c r="L174" s="235"/>
      <c r="M174" s="235"/>
      <c r="N174" s="235"/>
      <c r="O174" s="235"/>
      <c r="P174" s="235"/>
      <c r="Q174" s="380">
        <v>18</v>
      </c>
      <c r="R174" s="510"/>
      <c r="S174" s="510"/>
      <c r="T174" s="545"/>
      <c r="U174" s="545"/>
      <c r="V174" s="546"/>
      <c r="W174" s="235">
        <f t="shared" si="71"/>
        <v>0</v>
      </c>
      <c r="X174" s="235">
        <f t="shared" si="72"/>
        <v>0</v>
      </c>
      <c r="Y174" s="380">
        <f t="shared" si="65"/>
        <v>29</v>
      </c>
      <c r="Z174" s="510"/>
      <c r="AA174" s="510"/>
      <c r="AB174" s="545"/>
      <c r="AC174" s="545"/>
      <c r="AD174" s="546"/>
      <c r="AE174" s="235">
        <f t="shared" si="74"/>
        <v>0</v>
      </c>
      <c r="AF174" s="235">
        <f t="shared" si="75"/>
        <v>0</v>
      </c>
      <c r="AG174" s="380">
        <f t="shared" si="66"/>
        <v>40</v>
      </c>
      <c r="AH174" s="510"/>
      <c r="AI174" s="510"/>
      <c r="AJ174" s="545"/>
      <c r="AK174" s="545"/>
      <c r="AL174" s="546"/>
      <c r="AM174" s="235">
        <f t="shared" si="77"/>
        <v>0</v>
      </c>
      <c r="AN174" s="235">
        <f t="shared" si="78"/>
        <v>0</v>
      </c>
    </row>
    <row r="175" spans="1:40" x14ac:dyDescent="0.2">
      <c r="A175" s="380">
        <v>8</v>
      </c>
      <c r="B175" s="510"/>
      <c r="C175" s="510"/>
      <c r="D175" s="545"/>
      <c r="E175" s="545"/>
      <c r="F175" s="546"/>
      <c r="G175" s="235">
        <f t="shared" si="69"/>
        <v>0</v>
      </c>
      <c r="H175" s="235">
        <f t="shared" si="70"/>
        <v>0</v>
      </c>
      <c r="I175" s="235"/>
      <c r="J175" s="235"/>
      <c r="K175" s="235"/>
      <c r="L175" s="235"/>
      <c r="M175" s="235"/>
      <c r="N175" s="235"/>
      <c r="O175" s="235"/>
      <c r="P175" s="235"/>
      <c r="Q175" s="380">
        <v>19</v>
      </c>
      <c r="R175" s="510"/>
      <c r="S175" s="510"/>
      <c r="T175" s="545"/>
      <c r="U175" s="545"/>
      <c r="V175" s="546"/>
      <c r="W175" s="235">
        <f t="shared" si="71"/>
        <v>0</v>
      </c>
      <c r="X175" s="235">
        <f t="shared" si="72"/>
        <v>0</v>
      </c>
      <c r="Y175" s="380">
        <f t="shared" si="65"/>
        <v>30</v>
      </c>
      <c r="Z175" s="510"/>
      <c r="AA175" s="510"/>
      <c r="AB175" s="545"/>
      <c r="AC175" s="545"/>
      <c r="AD175" s="546"/>
      <c r="AE175" s="235">
        <f t="shared" si="74"/>
        <v>0</v>
      </c>
      <c r="AF175" s="235">
        <f t="shared" si="75"/>
        <v>0</v>
      </c>
      <c r="AG175" s="380">
        <f t="shared" si="66"/>
        <v>41</v>
      </c>
      <c r="AH175" s="510"/>
      <c r="AI175" s="510"/>
      <c r="AJ175" s="545"/>
      <c r="AK175" s="545"/>
      <c r="AL175" s="546" t="s">
        <v>12</v>
      </c>
      <c r="AM175" s="235">
        <f t="shared" si="77"/>
        <v>0</v>
      </c>
      <c r="AN175" s="235">
        <f t="shared" si="78"/>
        <v>0</v>
      </c>
    </row>
    <row r="176" spans="1:40" x14ac:dyDescent="0.2">
      <c r="A176" s="380">
        <v>9</v>
      </c>
      <c r="B176" s="510"/>
      <c r="C176" s="510"/>
      <c r="D176" s="545"/>
      <c r="E176" s="545"/>
      <c r="F176" s="546"/>
      <c r="G176" s="235">
        <f t="shared" si="69"/>
        <v>0</v>
      </c>
      <c r="H176" s="235">
        <f t="shared" si="70"/>
        <v>0</v>
      </c>
      <c r="I176" s="235"/>
      <c r="J176" s="235"/>
      <c r="K176" s="235"/>
      <c r="L176" s="235"/>
      <c r="M176" s="235"/>
      <c r="N176" s="235"/>
      <c r="O176" s="235"/>
      <c r="P176" s="235"/>
      <c r="Q176" s="380">
        <v>20</v>
      </c>
      <c r="R176" s="510"/>
      <c r="S176" s="510"/>
      <c r="T176" s="545"/>
      <c r="U176" s="545"/>
      <c r="V176" s="546"/>
      <c r="W176" s="235">
        <f t="shared" si="71"/>
        <v>0</v>
      </c>
      <c r="X176" s="235">
        <f t="shared" si="72"/>
        <v>0</v>
      </c>
      <c r="Y176" s="380">
        <f t="shared" si="65"/>
        <v>31</v>
      </c>
      <c r="Z176" s="510"/>
      <c r="AA176" s="510"/>
      <c r="AB176" s="545"/>
      <c r="AC176" s="545"/>
      <c r="AD176" s="546"/>
      <c r="AE176" s="235">
        <f t="shared" si="74"/>
        <v>0</v>
      </c>
      <c r="AF176" s="235">
        <f t="shared" si="75"/>
        <v>0</v>
      </c>
      <c r="AG176" s="380">
        <f t="shared" si="66"/>
        <v>42</v>
      </c>
      <c r="AH176" s="510"/>
      <c r="AI176" s="510"/>
      <c r="AJ176" s="545"/>
      <c r="AK176" s="545"/>
      <c r="AL176" s="546"/>
      <c r="AM176" s="235">
        <f t="shared" si="77"/>
        <v>0</v>
      </c>
      <c r="AN176" s="235">
        <f t="shared" si="78"/>
        <v>0</v>
      </c>
    </row>
    <row r="177" spans="1:40" x14ac:dyDescent="0.2">
      <c r="A177" s="380">
        <v>10</v>
      </c>
      <c r="B177" s="510"/>
      <c r="C177" s="510"/>
      <c r="D177" s="545"/>
      <c r="E177" s="545"/>
      <c r="F177" s="546"/>
      <c r="G177" s="235">
        <f t="shared" si="69"/>
        <v>0</v>
      </c>
      <c r="H177" s="235">
        <f t="shared" si="70"/>
        <v>0</v>
      </c>
      <c r="I177" s="235"/>
      <c r="J177" s="235"/>
      <c r="K177" s="235"/>
      <c r="L177" s="235"/>
      <c r="M177" s="235"/>
      <c r="N177" s="235"/>
      <c r="O177" s="235"/>
      <c r="P177" s="235"/>
      <c r="Q177" s="380">
        <v>21</v>
      </c>
      <c r="R177" s="510"/>
      <c r="S177" s="510"/>
      <c r="T177" s="545"/>
      <c r="U177" s="545"/>
      <c r="V177" s="546"/>
      <c r="W177" s="235">
        <f t="shared" si="71"/>
        <v>0</v>
      </c>
      <c r="X177" s="235">
        <f t="shared" si="72"/>
        <v>0</v>
      </c>
      <c r="Y177" s="380">
        <f t="shared" si="65"/>
        <v>32</v>
      </c>
      <c r="Z177" s="510"/>
      <c r="AA177" s="510"/>
      <c r="AB177" s="545"/>
      <c r="AC177" s="545"/>
      <c r="AD177" s="546"/>
      <c r="AE177" s="235">
        <f t="shared" si="74"/>
        <v>0</v>
      </c>
      <c r="AF177" s="235">
        <f t="shared" si="75"/>
        <v>0</v>
      </c>
      <c r="AG177" s="380">
        <f t="shared" si="66"/>
        <v>43</v>
      </c>
      <c r="AH177" s="510"/>
      <c r="AI177" s="510"/>
      <c r="AJ177" s="545"/>
      <c r="AK177" s="545"/>
      <c r="AL177" s="546"/>
      <c r="AM177" s="235">
        <f t="shared" si="77"/>
        <v>0</v>
      </c>
      <c r="AN177" s="235">
        <f t="shared" si="78"/>
        <v>0</v>
      </c>
    </row>
    <row r="178" spans="1:40" ht="13.5" thickBot="1" x14ac:dyDescent="0.25">
      <c r="A178" s="547">
        <v>11</v>
      </c>
      <c r="B178" s="548"/>
      <c r="C178" s="548"/>
      <c r="D178" s="545"/>
      <c r="E178" s="545"/>
      <c r="F178" s="549"/>
      <c r="G178" s="235">
        <f t="shared" si="69"/>
        <v>0</v>
      </c>
      <c r="H178" s="235">
        <f t="shared" si="70"/>
        <v>0</v>
      </c>
      <c r="I178" s="235"/>
      <c r="J178" s="235"/>
      <c r="K178" s="235"/>
      <c r="L178" s="235"/>
      <c r="M178" s="235"/>
      <c r="N178" s="235"/>
      <c r="O178" s="235"/>
      <c r="P178" s="235"/>
      <c r="Q178" s="380">
        <v>22</v>
      </c>
      <c r="R178" s="510"/>
      <c r="S178" s="510"/>
      <c r="T178" s="545"/>
      <c r="U178" s="545"/>
      <c r="V178" s="549"/>
      <c r="W178" s="235">
        <f t="shared" si="71"/>
        <v>0</v>
      </c>
      <c r="X178" s="235">
        <f t="shared" si="72"/>
        <v>0</v>
      </c>
      <c r="Y178" s="380">
        <f t="shared" si="65"/>
        <v>33</v>
      </c>
      <c r="Z178" s="548"/>
      <c r="AA178" s="548"/>
      <c r="AB178" s="545"/>
      <c r="AC178" s="545"/>
      <c r="AD178" s="549"/>
      <c r="AE178" s="235">
        <f t="shared" si="74"/>
        <v>0</v>
      </c>
      <c r="AF178" s="235">
        <f t="shared" si="75"/>
        <v>0</v>
      </c>
      <c r="AG178" s="550" t="s">
        <v>3</v>
      </c>
      <c r="AH178" s="554"/>
      <c r="AI178" s="551"/>
      <c r="AJ178" s="551"/>
      <c r="AK178" s="551"/>
      <c r="AL178" s="552">
        <f>SUM(F168:F178)+SUM(V168:V178)+SUM(AL168:AL177)+SUM(AD168:AD178)</f>
        <v>0</v>
      </c>
      <c r="AM178" s="235"/>
      <c r="AN178" s="235"/>
    </row>
    <row r="179" spans="1:40" x14ac:dyDescent="0.2">
      <c r="F179" s="288"/>
      <c r="G179" s="235"/>
      <c r="H179" s="235"/>
      <c r="I179" s="235"/>
      <c r="J179" s="235"/>
      <c r="K179" s="235"/>
      <c r="L179" s="235"/>
      <c r="M179" s="235"/>
      <c r="N179" s="235"/>
      <c r="O179" s="235"/>
      <c r="P179" s="235"/>
      <c r="W179" s="235"/>
      <c r="X179" s="235"/>
      <c r="Y179" s="235"/>
      <c r="AE179" s="235"/>
      <c r="AF179" s="235"/>
      <c r="AG179" s="553"/>
      <c r="AM179" s="235"/>
      <c r="AN179" s="235"/>
    </row>
    <row r="180" spans="1:40" x14ac:dyDescent="0.2">
      <c r="F180" s="288"/>
      <c r="G180" s="235"/>
      <c r="H180" s="235"/>
      <c r="I180" s="235"/>
      <c r="J180" s="235"/>
      <c r="K180" s="235"/>
      <c r="L180" s="235"/>
      <c r="M180" s="235"/>
      <c r="N180" s="235"/>
      <c r="O180" s="235"/>
      <c r="P180" s="235"/>
      <c r="W180" s="235"/>
      <c r="X180" s="235"/>
      <c r="Y180" s="235"/>
      <c r="AE180" s="235"/>
      <c r="AF180" s="235"/>
      <c r="AG180" s="553"/>
      <c r="AM180" s="235"/>
      <c r="AN180" s="235"/>
    </row>
    <row r="181" spans="1:40" x14ac:dyDescent="0.2">
      <c r="F181" s="288"/>
      <c r="G181" s="235"/>
      <c r="H181" s="235"/>
      <c r="I181" s="235"/>
      <c r="J181" s="235"/>
      <c r="K181" s="235"/>
      <c r="L181" s="235"/>
      <c r="M181" s="235"/>
      <c r="N181" s="235"/>
      <c r="O181" s="235"/>
      <c r="P181" s="235"/>
      <c r="W181" s="235"/>
      <c r="X181" s="235"/>
      <c r="Y181" s="235"/>
      <c r="AE181" s="235"/>
      <c r="AF181" s="235"/>
      <c r="AG181" s="553"/>
      <c r="AM181" s="235"/>
      <c r="AN181" s="235"/>
    </row>
    <row r="182" spans="1:40" x14ac:dyDescent="0.2">
      <c r="F182" s="288"/>
      <c r="G182" s="235"/>
      <c r="H182" s="235"/>
      <c r="I182" s="235"/>
      <c r="J182" s="235"/>
      <c r="K182" s="235"/>
      <c r="L182" s="235"/>
      <c r="M182" s="235"/>
      <c r="N182" s="235"/>
      <c r="O182" s="235"/>
      <c r="P182" s="235"/>
      <c r="W182" s="235"/>
      <c r="X182" s="235"/>
      <c r="Y182" s="235"/>
      <c r="AE182" s="235"/>
      <c r="AF182" s="235"/>
      <c r="AG182" s="553"/>
      <c r="AM182" s="235"/>
      <c r="AN182" s="235"/>
    </row>
    <row r="183" spans="1:40" x14ac:dyDescent="0.2">
      <c r="F183" s="288"/>
      <c r="G183" s="235"/>
      <c r="H183" s="235"/>
      <c r="I183" s="235"/>
      <c r="J183" s="235"/>
      <c r="K183" s="235"/>
      <c r="L183" s="235"/>
      <c r="M183" s="235"/>
      <c r="N183" s="235"/>
      <c r="O183" s="235"/>
      <c r="P183" s="235"/>
      <c r="W183" s="235"/>
      <c r="X183" s="235"/>
      <c r="Y183" s="235"/>
      <c r="AE183" s="235"/>
      <c r="AF183" s="235"/>
      <c r="AG183" s="553"/>
      <c r="AM183" s="235"/>
      <c r="AN183" s="235"/>
    </row>
    <row r="184" spans="1:40" x14ac:dyDescent="0.2">
      <c r="F184" s="288"/>
      <c r="G184" s="235"/>
      <c r="H184" s="235"/>
      <c r="I184" s="235"/>
      <c r="J184" s="235"/>
      <c r="K184" s="235"/>
      <c r="L184" s="235"/>
      <c r="M184" s="235"/>
      <c r="N184" s="235"/>
      <c r="O184" s="235"/>
      <c r="P184" s="235"/>
      <c r="W184" s="235"/>
      <c r="X184" s="235"/>
      <c r="Y184" s="235"/>
      <c r="AE184" s="235"/>
      <c r="AF184" s="235"/>
      <c r="AG184" s="553"/>
      <c r="AM184" s="235"/>
      <c r="AN184" s="235"/>
    </row>
    <row r="185" spans="1:40" ht="13.5" thickBot="1" x14ac:dyDescent="0.25">
      <c r="F185" s="288"/>
      <c r="G185" s="235"/>
      <c r="H185" s="235"/>
      <c r="I185" s="235"/>
      <c r="J185" s="235"/>
      <c r="K185" s="235"/>
      <c r="L185" s="235"/>
      <c r="M185" s="235"/>
      <c r="N185" s="235"/>
      <c r="O185" s="235"/>
      <c r="P185" s="235"/>
      <c r="W185" s="235"/>
      <c r="X185" s="235"/>
      <c r="Y185" s="235"/>
      <c r="AE185" s="235"/>
      <c r="AF185" s="235"/>
      <c r="AG185" s="553"/>
      <c r="AM185" s="235"/>
      <c r="AN185" s="235"/>
    </row>
    <row r="186" spans="1:40" ht="13.5" thickBot="1" x14ac:dyDescent="0.25">
      <c r="A186" s="315">
        <v>7</v>
      </c>
      <c r="B186" s="472"/>
      <c r="C186" s="757" t="s">
        <v>37</v>
      </c>
      <c r="D186" s="757" t="s">
        <v>158</v>
      </c>
      <c r="E186" s="757" t="s">
        <v>34</v>
      </c>
      <c r="F186" s="543">
        <f>+$AL198</f>
        <v>0</v>
      </c>
      <c r="G186" s="235"/>
      <c r="H186" s="235"/>
      <c r="I186" s="235"/>
      <c r="J186" s="235"/>
      <c r="K186" s="235"/>
      <c r="L186" s="235"/>
      <c r="M186" s="235"/>
      <c r="N186" s="235"/>
      <c r="O186" s="235"/>
      <c r="P186" s="235"/>
      <c r="Q186" s="315"/>
      <c r="R186" s="472"/>
      <c r="S186" s="757" t="s">
        <v>37</v>
      </c>
      <c r="T186" s="757" t="s">
        <v>158</v>
      </c>
      <c r="U186" s="757" t="s">
        <v>34</v>
      </c>
      <c r="V186" s="543">
        <f>+$AL198</f>
        <v>0</v>
      </c>
      <c r="W186" s="235"/>
      <c r="X186" s="235"/>
      <c r="Y186" s="315"/>
      <c r="Z186" s="472"/>
      <c r="AA186" s="757" t="s">
        <v>37</v>
      </c>
      <c r="AB186" s="757" t="s">
        <v>158</v>
      </c>
      <c r="AC186" s="757" t="s">
        <v>34</v>
      </c>
      <c r="AD186" s="543">
        <f>+$AL198</f>
        <v>0</v>
      </c>
      <c r="AE186" s="235"/>
      <c r="AF186" s="235"/>
      <c r="AG186" s="315"/>
      <c r="AH186" s="472"/>
      <c r="AI186" s="757" t="s">
        <v>37</v>
      </c>
      <c r="AJ186" s="757" t="s">
        <v>158</v>
      </c>
      <c r="AK186" s="757" t="s">
        <v>34</v>
      </c>
      <c r="AL186" s="800" t="s">
        <v>18</v>
      </c>
      <c r="AM186" s="235"/>
      <c r="AN186" s="235"/>
    </row>
    <row r="187" spans="1:40" ht="25.5" x14ac:dyDescent="0.2">
      <c r="A187" s="318" t="s">
        <v>7</v>
      </c>
      <c r="B187" s="525" t="str">
        <f>+" אסמכתא " &amp; B9 &amp;"         חזרה לטבלה "</f>
        <v xml:space="preserve"> אסמכתא          חזרה לטבלה </v>
      </c>
      <c r="C187" s="799"/>
      <c r="D187" s="758" t="s">
        <v>68</v>
      </c>
      <c r="E187" s="799"/>
      <c r="F187" s="543" t="s">
        <v>18</v>
      </c>
      <c r="G187" s="235"/>
      <c r="H187" s="235"/>
      <c r="I187" s="235"/>
      <c r="J187" s="235"/>
      <c r="K187" s="235"/>
      <c r="L187" s="235"/>
      <c r="M187" s="235"/>
      <c r="N187" s="235"/>
      <c r="O187" s="235"/>
      <c r="P187" s="235"/>
      <c r="Q187" s="318" t="s">
        <v>23</v>
      </c>
      <c r="R187" s="525" t="str">
        <f>+" אסמכתא " &amp; B9 &amp;"         חזרה לטבלה "</f>
        <v xml:space="preserve"> אסמכתא          חזרה לטבלה </v>
      </c>
      <c r="S187" s="799"/>
      <c r="T187" s="758" t="s">
        <v>68</v>
      </c>
      <c r="U187" s="799"/>
      <c r="V187" s="543" t="s">
        <v>18</v>
      </c>
      <c r="W187" s="235"/>
      <c r="X187" s="235"/>
      <c r="Y187" s="318" t="s">
        <v>23</v>
      </c>
      <c r="Z187" s="525" t="str">
        <f>+" אסמכתא " &amp; B9 &amp;"         חזרה לטבלה "</f>
        <v xml:space="preserve"> אסמכתא          חזרה לטבלה </v>
      </c>
      <c r="AA187" s="799"/>
      <c r="AB187" s="758" t="s">
        <v>68</v>
      </c>
      <c r="AC187" s="799"/>
      <c r="AD187" s="543" t="s">
        <v>18</v>
      </c>
      <c r="AE187" s="235"/>
      <c r="AF187" s="235"/>
      <c r="AG187" s="318" t="s">
        <v>23</v>
      </c>
      <c r="AH187" s="525" t="str">
        <f>+" אסמכתא " &amp; B9 &amp;"         חזרה לטבלה "</f>
        <v xml:space="preserve"> אסמכתא          חזרה לטבלה </v>
      </c>
      <c r="AI187" s="799"/>
      <c r="AJ187" s="758" t="s">
        <v>68</v>
      </c>
      <c r="AK187" s="799"/>
      <c r="AL187" s="801"/>
      <c r="AM187" s="235"/>
      <c r="AN187" s="235"/>
    </row>
    <row r="188" spans="1:40" x14ac:dyDescent="0.2">
      <c r="A188" s="380">
        <v>1</v>
      </c>
      <c r="B188" s="510"/>
      <c r="C188" s="510"/>
      <c r="D188" s="545"/>
      <c r="E188" s="545"/>
      <c r="F188" s="546"/>
      <c r="G188" s="235">
        <f>IF(AND((COUNTA($C$9)=1),(COUNTA(F188)=1),($C$9&lt;&gt;0),(OR((E188&lt;$C$62),(E188&gt;($E$62+61))))),1,0)</f>
        <v>0</v>
      </c>
      <c r="H188" s="235">
        <f>IF(AND((COUNTA($C$9)=1),(COUNTA(F188)=1),($C$9&lt;&gt;0),(OR((D188&lt;$C$62),(D188&gt;($E$62))))),1,0)</f>
        <v>0</v>
      </c>
      <c r="I188" s="235"/>
      <c r="J188" s="235"/>
      <c r="K188" s="235"/>
      <c r="L188" s="235"/>
      <c r="M188" s="235"/>
      <c r="N188" s="235"/>
      <c r="O188" s="235"/>
      <c r="P188" s="235"/>
      <c r="Q188" s="380">
        <v>12</v>
      </c>
      <c r="R188" s="510"/>
      <c r="S188" s="510"/>
      <c r="T188" s="545"/>
      <c r="U188" s="545"/>
      <c r="V188" s="546"/>
      <c r="W188" s="235">
        <f>IF(AND((COUNTA($C$9)=1),(COUNTA(V188)=1),($C$9&lt;&gt;0),(OR((U188&lt;$C$62),(U188&gt;($E$62+61))))),1,0)</f>
        <v>0</v>
      </c>
      <c r="X188" s="235">
        <f>IF(AND((COUNTA($C$9)=1),(COUNTA(V188)=1),($C$9&lt;&gt;0),(OR((T188&lt;$C$62),(T188&gt;($E$62))))),1,0)</f>
        <v>0</v>
      </c>
      <c r="Y188" s="380">
        <f t="shared" ref="Y188" si="79">+Q198+1</f>
        <v>23</v>
      </c>
      <c r="Z188" s="510"/>
      <c r="AA188" s="510"/>
      <c r="AB188" s="545"/>
      <c r="AC188" s="545"/>
      <c r="AD188" s="546"/>
      <c r="AE188" s="235">
        <f>IF(AND((COUNTA($C$9)=1),(COUNTA(AD188)=1),($C$9&lt;&gt;0),(OR((AC188&lt;$C$62),(AC188&gt;($E$62+61))))),1,0)</f>
        <v>0</v>
      </c>
      <c r="AF188" s="235">
        <f>IF(AND((COUNTA($C$9)=1),(COUNTA(AD188)=1),($C$9&lt;&gt;0),(OR((AB188&lt;$C$62),(AB188&gt;($E$62))))),1,0)</f>
        <v>0</v>
      </c>
      <c r="AG188" s="380">
        <f t="shared" ref="AG188" si="80">+Y198+1</f>
        <v>34</v>
      </c>
      <c r="AH188" s="510"/>
      <c r="AI188" s="510"/>
      <c r="AJ188" s="545"/>
      <c r="AK188" s="545"/>
      <c r="AL188" s="546" t="s">
        <v>12</v>
      </c>
      <c r="AM188" s="235">
        <f>IF(AND((COUNTA($C$9)=1),(COUNTA(AL188)=1),($C$9&lt;&gt;0),(OR((AK188&lt;$C$62),(AK188&gt;($E$62+61))))),1,0)</f>
        <v>0</v>
      </c>
      <c r="AN188" s="235">
        <f>IF(AND((COUNTA($C$9)=1),(COUNTA(AL188)=1),($C$9&lt;&gt;0),(OR((AJ188&lt;$C$62),(AJ188&gt;($E$62))))),1,0)</f>
        <v>0</v>
      </c>
    </row>
    <row r="189" spans="1:40" x14ac:dyDescent="0.2">
      <c r="A189" s="380">
        <v>2</v>
      </c>
      <c r="B189" s="510"/>
      <c r="C189" s="510"/>
      <c r="D189" s="545"/>
      <c r="E189" s="545"/>
      <c r="F189" s="546"/>
      <c r="G189" s="235">
        <f t="shared" ref="G189:G198" si="81">IF(AND((COUNTA($C$9)=1),(COUNTA(F189)=1),($C$9&lt;&gt;0),(OR((E189&lt;$C$62),(E189&gt;($E$62+61))))),1,0)</f>
        <v>0</v>
      </c>
      <c r="H189" s="235">
        <f t="shared" ref="H189:H198" si="82">IF(AND((COUNTA($C$9)=1),(COUNTA(F189)=1),($C$9&lt;&gt;0),(OR((D189&lt;$C$62),(D189&gt;($E$62))))),1,0)</f>
        <v>0</v>
      </c>
      <c r="I189" s="235"/>
      <c r="J189" s="235"/>
      <c r="K189" s="235"/>
      <c r="L189" s="235"/>
      <c r="M189" s="235"/>
      <c r="N189" s="235"/>
      <c r="O189" s="235"/>
      <c r="P189" s="235"/>
      <c r="Q189" s="380">
        <v>13</v>
      </c>
      <c r="R189" s="510"/>
      <c r="S189" s="510"/>
      <c r="T189" s="545"/>
      <c r="U189" s="545"/>
      <c r="V189" s="546"/>
      <c r="W189" s="235">
        <f t="shared" ref="W189:W198" si="83">IF(AND((COUNTA($C$9)=1),(COUNTA(V189)=1),($C$9&lt;&gt;0),(OR((U189&lt;$C$62),(U189&gt;($E$62+61))))),1,0)</f>
        <v>0</v>
      </c>
      <c r="X189" s="235">
        <f t="shared" ref="X189:X198" si="84">IF(AND((COUNTA($C$9)=1),(COUNTA(V189)=1),($C$9&lt;&gt;0),(OR((T189&lt;$C$62),(T189&gt;($E$62))))),1,0)</f>
        <v>0</v>
      </c>
      <c r="Y189" s="380">
        <f t="shared" ref="Y189" si="85">+Y188+1</f>
        <v>24</v>
      </c>
      <c r="Z189" s="510"/>
      <c r="AA189" s="510"/>
      <c r="AB189" s="545"/>
      <c r="AC189" s="545"/>
      <c r="AD189" s="546"/>
      <c r="AE189" s="235">
        <f t="shared" ref="AE189:AE198" si="86">IF(AND((COUNTA($C$9)=1),(COUNTA(AD189)=1),($C$9&lt;&gt;0),(OR((AC189&lt;$C$62),(AC189&gt;($E$62+61))))),1,0)</f>
        <v>0</v>
      </c>
      <c r="AF189" s="235">
        <f t="shared" ref="AF189:AF198" si="87">IF(AND((COUNTA($C$9)=1),(COUNTA(AD189)=1),($C$9&lt;&gt;0),(OR((AB189&lt;$C$62),(AB189&gt;($E$62))))),1,0)</f>
        <v>0</v>
      </c>
      <c r="AG189" s="380">
        <f t="shared" ref="AG189" si="88">+AG188+1</f>
        <v>35</v>
      </c>
      <c r="AH189" s="510"/>
      <c r="AI189" s="510"/>
      <c r="AJ189" s="545"/>
      <c r="AK189" s="545"/>
      <c r="AL189" s="546"/>
      <c r="AM189" s="235">
        <f t="shared" ref="AM189:AM197" si="89">IF(AND((COUNTA($C$9)=1),(COUNTA(AL189)=1),($C$9&lt;&gt;0),(OR((AK189&lt;$C$62),(AK189&gt;($E$62+61))))),1,0)</f>
        <v>0</v>
      </c>
      <c r="AN189" s="235">
        <f t="shared" ref="AN189:AN197" si="90">IF(AND((COUNTA($C$9)=1),(COUNTA(AL189)=1),($C$9&lt;&gt;0),(OR((AJ189&lt;$C$62),(AJ189&gt;($E$62))))),1,0)</f>
        <v>0</v>
      </c>
    </row>
    <row r="190" spans="1:40" x14ac:dyDescent="0.2">
      <c r="A190" s="380">
        <v>3</v>
      </c>
      <c r="B190" s="510"/>
      <c r="C190" s="510"/>
      <c r="D190" s="545"/>
      <c r="E190" s="545"/>
      <c r="F190" s="546"/>
      <c r="G190" s="235">
        <f t="shared" si="81"/>
        <v>0</v>
      </c>
      <c r="H190" s="235">
        <f t="shared" si="82"/>
        <v>0</v>
      </c>
      <c r="I190" s="235"/>
      <c r="J190" s="235"/>
      <c r="K190" s="235"/>
      <c r="L190" s="235"/>
      <c r="M190" s="235"/>
      <c r="N190" s="235"/>
      <c r="O190" s="235"/>
      <c r="P190" s="235"/>
      <c r="Q190" s="380">
        <v>14</v>
      </c>
      <c r="R190" s="510"/>
      <c r="S190" s="510"/>
      <c r="T190" s="545"/>
      <c r="U190" s="545"/>
      <c r="V190" s="546"/>
      <c r="W190" s="235">
        <f t="shared" si="83"/>
        <v>0</v>
      </c>
      <c r="X190" s="235">
        <f t="shared" si="84"/>
        <v>0</v>
      </c>
      <c r="Y190" s="380">
        <f t="shared" si="65"/>
        <v>25</v>
      </c>
      <c r="Z190" s="510"/>
      <c r="AA190" s="510"/>
      <c r="AB190" s="545"/>
      <c r="AC190" s="545"/>
      <c r="AD190" s="546"/>
      <c r="AE190" s="235">
        <f t="shared" si="86"/>
        <v>0</v>
      </c>
      <c r="AF190" s="235">
        <f t="shared" si="87"/>
        <v>0</v>
      </c>
      <c r="AG190" s="380">
        <f t="shared" si="66"/>
        <v>36</v>
      </c>
      <c r="AH190" s="510"/>
      <c r="AI190" s="510"/>
      <c r="AJ190" s="545"/>
      <c r="AK190" s="545"/>
      <c r="AL190" s="546"/>
      <c r="AM190" s="235">
        <f t="shared" si="89"/>
        <v>0</v>
      </c>
      <c r="AN190" s="235">
        <f t="shared" si="90"/>
        <v>0</v>
      </c>
    </row>
    <row r="191" spans="1:40" x14ac:dyDescent="0.2">
      <c r="A191" s="380">
        <v>4</v>
      </c>
      <c r="B191" s="510"/>
      <c r="C191" s="510"/>
      <c r="D191" s="545"/>
      <c r="E191" s="545"/>
      <c r="F191" s="546"/>
      <c r="G191" s="235">
        <f t="shared" si="81"/>
        <v>0</v>
      </c>
      <c r="H191" s="235">
        <f t="shared" si="82"/>
        <v>0</v>
      </c>
      <c r="I191" s="235"/>
      <c r="J191" s="235"/>
      <c r="K191" s="235"/>
      <c r="L191" s="235"/>
      <c r="M191" s="235"/>
      <c r="N191" s="235"/>
      <c r="O191" s="235"/>
      <c r="P191" s="235"/>
      <c r="Q191" s="380">
        <v>15</v>
      </c>
      <c r="R191" s="510"/>
      <c r="S191" s="510"/>
      <c r="T191" s="545"/>
      <c r="U191" s="545"/>
      <c r="V191" s="546"/>
      <c r="W191" s="235">
        <f t="shared" si="83"/>
        <v>0</v>
      </c>
      <c r="X191" s="235">
        <f t="shared" si="84"/>
        <v>0</v>
      </c>
      <c r="Y191" s="380">
        <f t="shared" si="65"/>
        <v>26</v>
      </c>
      <c r="Z191" s="510"/>
      <c r="AA191" s="510"/>
      <c r="AB191" s="545"/>
      <c r="AC191" s="545"/>
      <c r="AD191" s="546"/>
      <c r="AE191" s="235">
        <f t="shared" si="86"/>
        <v>0</v>
      </c>
      <c r="AF191" s="235">
        <f t="shared" si="87"/>
        <v>0</v>
      </c>
      <c r="AG191" s="380">
        <f t="shared" si="66"/>
        <v>37</v>
      </c>
      <c r="AH191" s="510"/>
      <c r="AI191" s="510"/>
      <c r="AJ191" s="545"/>
      <c r="AK191" s="545"/>
      <c r="AL191" s="546"/>
      <c r="AM191" s="235">
        <f t="shared" si="89"/>
        <v>0</v>
      </c>
      <c r="AN191" s="235">
        <f t="shared" si="90"/>
        <v>0</v>
      </c>
    </row>
    <row r="192" spans="1:40" x14ac:dyDescent="0.2">
      <c r="A192" s="380">
        <v>5</v>
      </c>
      <c r="B192" s="510"/>
      <c r="C192" s="510"/>
      <c r="D192" s="545"/>
      <c r="E192" s="545"/>
      <c r="F192" s="546"/>
      <c r="G192" s="235">
        <f t="shared" si="81"/>
        <v>0</v>
      </c>
      <c r="H192" s="235">
        <f t="shared" si="82"/>
        <v>0</v>
      </c>
      <c r="I192" s="235"/>
      <c r="J192" s="235"/>
      <c r="K192" s="235"/>
      <c r="L192" s="235"/>
      <c r="M192" s="235"/>
      <c r="N192" s="235"/>
      <c r="O192" s="235"/>
      <c r="P192" s="235"/>
      <c r="Q192" s="380">
        <v>16</v>
      </c>
      <c r="R192" s="510"/>
      <c r="S192" s="510"/>
      <c r="T192" s="545"/>
      <c r="U192" s="545"/>
      <c r="V192" s="546"/>
      <c r="W192" s="235">
        <f t="shared" si="83"/>
        <v>0</v>
      </c>
      <c r="X192" s="235">
        <f t="shared" si="84"/>
        <v>0</v>
      </c>
      <c r="Y192" s="380">
        <f t="shared" si="65"/>
        <v>27</v>
      </c>
      <c r="Z192" s="510"/>
      <c r="AA192" s="510"/>
      <c r="AB192" s="545"/>
      <c r="AC192" s="545"/>
      <c r="AD192" s="546"/>
      <c r="AE192" s="235">
        <f t="shared" si="86"/>
        <v>0</v>
      </c>
      <c r="AF192" s="235">
        <f t="shared" si="87"/>
        <v>0</v>
      </c>
      <c r="AG192" s="380">
        <f t="shared" si="66"/>
        <v>38</v>
      </c>
      <c r="AH192" s="510"/>
      <c r="AI192" s="510"/>
      <c r="AJ192" s="545"/>
      <c r="AK192" s="545"/>
      <c r="AL192" s="546" t="s">
        <v>12</v>
      </c>
      <c r="AM192" s="235">
        <f t="shared" si="89"/>
        <v>0</v>
      </c>
      <c r="AN192" s="235">
        <f t="shared" si="90"/>
        <v>0</v>
      </c>
    </row>
    <row r="193" spans="1:40" x14ac:dyDescent="0.2">
      <c r="A193" s="380">
        <v>6</v>
      </c>
      <c r="B193" s="510"/>
      <c r="C193" s="510"/>
      <c r="D193" s="545"/>
      <c r="E193" s="545"/>
      <c r="F193" s="546"/>
      <c r="G193" s="235">
        <f t="shared" si="81"/>
        <v>0</v>
      </c>
      <c r="H193" s="235">
        <f t="shared" si="82"/>
        <v>0</v>
      </c>
      <c r="I193" s="235"/>
      <c r="J193" s="235"/>
      <c r="K193" s="235"/>
      <c r="L193" s="235"/>
      <c r="M193" s="235"/>
      <c r="N193" s="235"/>
      <c r="O193" s="235"/>
      <c r="P193" s="235"/>
      <c r="Q193" s="380">
        <v>17</v>
      </c>
      <c r="R193" s="510"/>
      <c r="S193" s="510"/>
      <c r="T193" s="545"/>
      <c r="U193" s="545"/>
      <c r="V193" s="546"/>
      <c r="W193" s="235">
        <f t="shared" si="83"/>
        <v>0</v>
      </c>
      <c r="X193" s="235">
        <f t="shared" si="84"/>
        <v>0</v>
      </c>
      <c r="Y193" s="380">
        <f t="shared" si="65"/>
        <v>28</v>
      </c>
      <c r="Z193" s="510"/>
      <c r="AA193" s="510"/>
      <c r="AB193" s="545"/>
      <c r="AC193" s="545"/>
      <c r="AD193" s="546"/>
      <c r="AE193" s="235">
        <f t="shared" si="86"/>
        <v>0</v>
      </c>
      <c r="AF193" s="235">
        <f t="shared" si="87"/>
        <v>0</v>
      </c>
      <c r="AG193" s="380">
        <f t="shared" si="66"/>
        <v>39</v>
      </c>
      <c r="AH193" s="510"/>
      <c r="AI193" s="510"/>
      <c r="AJ193" s="545"/>
      <c r="AK193" s="545"/>
      <c r="AL193" s="546"/>
      <c r="AM193" s="235">
        <f t="shared" si="89"/>
        <v>0</v>
      </c>
      <c r="AN193" s="235">
        <f t="shared" si="90"/>
        <v>0</v>
      </c>
    </row>
    <row r="194" spans="1:40" x14ac:dyDescent="0.2">
      <c r="A194" s="380">
        <v>7</v>
      </c>
      <c r="B194" s="510"/>
      <c r="C194" s="510"/>
      <c r="D194" s="545"/>
      <c r="E194" s="545"/>
      <c r="F194" s="546"/>
      <c r="G194" s="235">
        <f t="shared" si="81"/>
        <v>0</v>
      </c>
      <c r="H194" s="235">
        <f t="shared" si="82"/>
        <v>0</v>
      </c>
      <c r="I194" s="235"/>
      <c r="J194" s="235"/>
      <c r="K194" s="235"/>
      <c r="L194" s="235"/>
      <c r="M194" s="235"/>
      <c r="N194" s="235"/>
      <c r="O194" s="235"/>
      <c r="P194" s="235"/>
      <c r="Q194" s="380">
        <v>18</v>
      </c>
      <c r="R194" s="510"/>
      <c r="S194" s="510"/>
      <c r="T194" s="545"/>
      <c r="U194" s="545"/>
      <c r="V194" s="546"/>
      <c r="W194" s="235">
        <f t="shared" si="83"/>
        <v>0</v>
      </c>
      <c r="X194" s="235">
        <f t="shared" si="84"/>
        <v>0</v>
      </c>
      <c r="Y194" s="380">
        <f t="shared" si="65"/>
        <v>29</v>
      </c>
      <c r="Z194" s="510"/>
      <c r="AA194" s="510"/>
      <c r="AB194" s="545"/>
      <c r="AC194" s="545"/>
      <c r="AD194" s="546"/>
      <c r="AE194" s="235">
        <f t="shared" si="86"/>
        <v>0</v>
      </c>
      <c r="AF194" s="235">
        <f t="shared" si="87"/>
        <v>0</v>
      </c>
      <c r="AG194" s="380">
        <f t="shared" si="66"/>
        <v>40</v>
      </c>
      <c r="AH194" s="510"/>
      <c r="AI194" s="510"/>
      <c r="AJ194" s="545"/>
      <c r="AK194" s="545"/>
      <c r="AL194" s="546"/>
      <c r="AM194" s="235">
        <f t="shared" si="89"/>
        <v>0</v>
      </c>
      <c r="AN194" s="235">
        <f t="shared" si="90"/>
        <v>0</v>
      </c>
    </row>
    <row r="195" spans="1:40" x14ac:dyDescent="0.2">
      <c r="A195" s="380">
        <v>8</v>
      </c>
      <c r="B195" s="510"/>
      <c r="C195" s="510"/>
      <c r="D195" s="545"/>
      <c r="E195" s="545"/>
      <c r="F195" s="546"/>
      <c r="G195" s="235">
        <f t="shared" si="81"/>
        <v>0</v>
      </c>
      <c r="H195" s="235">
        <f t="shared" si="82"/>
        <v>0</v>
      </c>
      <c r="I195" s="235"/>
      <c r="J195" s="235"/>
      <c r="K195" s="235"/>
      <c r="L195" s="235"/>
      <c r="M195" s="235"/>
      <c r="N195" s="235"/>
      <c r="O195" s="235"/>
      <c r="P195" s="235"/>
      <c r="Q195" s="380">
        <v>19</v>
      </c>
      <c r="R195" s="510"/>
      <c r="S195" s="510"/>
      <c r="T195" s="545"/>
      <c r="U195" s="545"/>
      <c r="V195" s="546"/>
      <c r="W195" s="235">
        <f t="shared" si="83"/>
        <v>0</v>
      </c>
      <c r="X195" s="235">
        <f t="shared" si="84"/>
        <v>0</v>
      </c>
      <c r="Y195" s="380">
        <f t="shared" si="65"/>
        <v>30</v>
      </c>
      <c r="Z195" s="510"/>
      <c r="AA195" s="510"/>
      <c r="AB195" s="545"/>
      <c r="AC195" s="545"/>
      <c r="AD195" s="546"/>
      <c r="AE195" s="235">
        <f t="shared" si="86"/>
        <v>0</v>
      </c>
      <c r="AF195" s="235">
        <f t="shared" si="87"/>
        <v>0</v>
      </c>
      <c r="AG195" s="380">
        <f t="shared" si="66"/>
        <v>41</v>
      </c>
      <c r="AH195" s="510"/>
      <c r="AI195" s="510"/>
      <c r="AJ195" s="545"/>
      <c r="AK195" s="545"/>
      <c r="AL195" s="546" t="s">
        <v>12</v>
      </c>
      <c r="AM195" s="235">
        <f t="shared" si="89"/>
        <v>0</v>
      </c>
      <c r="AN195" s="235">
        <f t="shared" si="90"/>
        <v>0</v>
      </c>
    </row>
    <row r="196" spans="1:40" x14ac:dyDescent="0.2">
      <c r="A196" s="380">
        <v>9</v>
      </c>
      <c r="B196" s="510"/>
      <c r="C196" s="510"/>
      <c r="D196" s="545"/>
      <c r="E196" s="545"/>
      <c r="F196" s="546"/>
      <c r="G196" s="235">
        <f t="shared" si="81"/>
        <v>0</v>
      </c>
      <c r="H196" s="235">
        <f t="shared" si="82"/>
        <v>0</v>
      </c>
      <c r="I196" s="235"/>
      <c r="J196" s="235"/>
      <c r="K196" s="235"/>
      <c r="L196" s="235"/>
      <c r="M196" s="235"/>
      <c r="N196" s="235"/>
      <c r="O196" s="235"/>
      <c r="P196" s="235"/>
      <c r="Q196" s="380">
        <v>20</v>
      </c>
      <c r="R196" s="510"/>
      <c r="S196" s="510"/>
      <c r="T196" s="545"/>
      <c r="U196" s="545"/>
      <c r="V196" s="546"/>
      <c r="W196" s="235">
        <f t="shared" si="83"/>
        <v>0</v>
      </c>
      <c r="X196" s="235">
        <f t="shared" si="84"/>
        <v>0</v>
      </c>
      <c r="Y196" s="380">
        <f t="shared" si="65"/>
        <v>31</v>
      </c>
      <c r="Z196" s="510"/>
      <c r="AA196" s="510"/>
      <c r="AB196" s="545"/>
      <c r="AC196" s="545"/>
      <c r="AD196" s="546"/>
      <c r="AE196" s="235">
        <f t="shared" si="86"/>
        <v>0</v>
      </c>
      <c r="AF196" s="235">
        <f t="shared" si="87"/>
        <v>0</v>
      </c>
      <c r="AG196" s="380">
        <f t="shared" si="66"/>
        <v>42</v>
      </c>
      <c r="AH196" s="510"/>
      <c r="AI196" s="510"/>
      <c r="AJ196" s="545"/>
      <c r="AK196" s="545"/>
      <c r="AL196" s="546"/>
      <c r="AM196" s="235">
        <f t="shared" si="89"/>
        <v>0</v>
      </c>
      <c r="AN196" s="235">
        <f t="shared" si="90"/>
        <v>0</v>
      </c>
    </row>
    <row r="197" spans="1:40" x14ac:dyDescent="0.2">
      <c r="A197" s="380">
        <v>10</v>
      </c>
      <c r="B197" s="510"/>
      <c r="C197" s="510"/>
      <c r="D197" s="545"/>
      <c r="E197" s="545"/>
      <c r="F197" s="546"/>
      <c r="G197" s="235">
        <f t="shared" si="81"/>
        <v>0</v>
      </c>
      <c r="H197" s="235">
        <f t="shared" si="82"/>
        <v>0</v>
      </c>
      <c r="I197" s="235"/>
      <c r="J197" s="235"/>
      <c r="K197" s="235"/>
      <c r="L197" s="235"/>
      <c r="M197" s="235"/>
      <c r="N197" s="235"/>
      <c r="O197" s="235"/>
      <c r="P197" s="235"/>
      <c r="Q197" s="380">
        <v>21</v>
      </c>
      <c r="R197" s="510"/>
      <c r="S197" s="510"/>
      <c r="T197" s="545"/>
      <c r="U197" s="545"/>
      <c r="V197" s="546"/>
      <c r="W197" s="235">
        <f t="shared" si="83"/>
        <v>0</v>
      </c>
      <c r="X197" s="235">
        <f t="shared" si="84"/>
        <v>0</v>
      </c>
      <c r="Y197" s="380">
        <f t="shared" si="65"/>
        <v>32</v>
      </c>
      <c r="Z197" s="510"/>
      <c r="AA197" s="510"/>
      <c r="AB197" s="545"/>
      <c r="AC197" s="545"/>
      <c r="AD197" s="546"/>
      <c r="AE197" s="235">
        <f t="shared" si="86"/>
        <v>0</v>
      </c>
      <c r="AF197" s="235">
        <f t="shared" si="87"/>
        <v>0</v>
      </c>
      <c r="AG197" s="380">
        <f t="shared" si="66"/>
        <v>43</v>
      </c>
      <c r="AH197" s="510"/>
      <c r="AI197" s="510"/>
      <c r="AJ197" s="545"/>
      <c r="AK197" s="545"/>
      <c r="AL197" s="546"/>
      <c r="AM197" s="235">
        <f t="shared" si="89"/>
        <v>0</v>
      </c>
      <c r="AN197" s="235">
        <f t="shared" si="90"/>
        <v>0</v>
      </c>
    </row>
    <row r="198" spans="1:40" ht="13.5" thickBot="1" x14ac:dyDescent="0.25">
      <c r="A198" s="547">
        <v>11</v>
      </c>
      <c r="B198" s="548"/>
      <c r="C198" s="548"/>
      <c r="D198" s="545"/>
      <c r="E198" s="545"/>
      <c r="F198" s="549"/>
      <c r="G198" s="235">
        <f t="shared" si="81"/>
        <v>0</v>
      </c>
      <c r="H198" s="235">
        <f t="shared" si="82"/>
        <v>0</v>
      </c>
      <c r="I198" s="235"/>
      <c r="J198" s="235"/>
      <c r="K198" s="235"/>
      <c r="L198" s="235"/>
      <c r="M198" s="235"/>
      <c r="N198" s="235"/>
      <c r="O198" s="235"/>
      <c r="P198" s="235"/>
      <c r="Q198" s="380">
        <v>22</v>
      </c>
      <c r="R198" s="510"/>
      <c r="S198" s="510"/>
      <c r="T198" s="545"/>
      <c r="U198" s="545"/>
      <c r="V198" s="549"/>
      <c r="W198" s="235">
        <f t="shared" si="83"/>
        <v>0</v>
      </c>
      <c r="X198" s="235">
        <f t="shared" si="84"/>
        <v>0</v>
      </c>
      <c r="Y198" s="380">
        <f t="shared" si="65"/>
        <v>33</v>
      </c>
      <c r="Z198" s="548"/>
      <c r="AA198" s="548"/>
      <c r="AB198" s="545"/>
      <c r="AC198" s="545"/>
      <c r="AD198" s="549"/>
      <c r="AE198" s="235">
        <f t="shared" si="86"/>
        <v>0</v>
      </c>
      <c r="AF198" s="235">
        <f t="shared" si="87"/>
        <v>0</v>
      </c>
      <c r="AG198" s="550" t="s">
        <v>3</v>
      </c>
      <c r="AH198" s="554"/>
      <c r="AI198" s="551"/>
      <c r="AJ198" s="551"/>
      <c r="AK198" s="551"/>
      <c r="AL198" s="552">
        <f>SUM(F188:F198)+SUM(V188:V198)+SUM(AL188:AL197)+SUM(AD188:AD198)</f>
        <v>0</v>
      </c>
      <c r="AM198" s="235"/>
      <c r="AN198" s="235"/>
    </row>
    <row r="199" spans="1:40" x14ac:dyDescent="0.2">
      <c r="F199" s="288"/>
      <c r="G199" s="235"/>
      <c r="H199" s="235"/>
      <c r="I199" s="235"/>
      <c r="J199" s="235"/>
      <c r="K199" s="235"/>
      <c r="L199" s="235"/>
      <c r="M199" s="235"/>
      <c r="N199" s="235"/>
      <c r="O199" s="235"/>
      <c r="P199" s="235"/>
      <c r="W199" s="235"/>
      <c r="X199" s="235"/>
      <c r="Y199" s="235"/>
      <c r="AE199" s="235"/>
      <c r="AF199" s="235"/>
      <c r="AG199" s="553"/>
      <c r="AM199" s="235"/>
      <c r="AN199" s="235"/>
    </row>
    <row r="200" spans="1:40" x14ac:dyDescent="0.2">
      <c r="F200" s="288"/>
      <c r="G200" s="235"/>
      <c r="H200" s="235"/>
      <c r="I200" s="235"/>
      <c r="J200" s="235"/>
      <c r="K200" s="235"/>
      <c r="L200" s="235"/>
      <c r="M200" s="235"/>
      <c r="N200" s="235"/>
      <c r="O200" s="235"/>
      <c r="P200" s="235"/>
      <c r="W200" s="235"/>
      <c r="X200" s="235"/>
      <c r="Y200" s="235"/>
      <c r="AE200" s="235"/>
      <c r="AF200" s="235"/>
      <c r="AG200" s="553"/>
      <c r="AM200" s="235"/>
      <c r="AN200" s="235"/>
    </row>
    <row r="201" spans="1:40" x14ac:dyDescent="0.2">
      <c r="F201" s="288"/>
      <c r="G201" s="235"/>
      <c r="H201" s="235"/>
      <c r="I201" s="235"/>
      <c r="J201" s="235"/>
      <c r="K201" s="235"/>
      <c r="L201" s="235"/>
      <c r="M201" s="235"/>
      <c r="N201" s="235"/>
      <c r="O201" s="235"/>
      <c r="P201" s="235"/>
      <c r="W201" s="235"/>
      <c r="X201" s="235"/>
      <c r="Y201" s="235"/>
      <c r="AE201" s="235"/>
      <c r="AF201" s="235"/>
      <c r="AG201" s="553"/>
      <c r="AM201" s="235"/>
      <c r="AN201" s="235"/>
    </row>
    <row r="202" spans="1:40" x14ac:dyDescent="0.2">
      <c r="F202" s="288"/>
      <c r="G202" s="235"/>
      <c r="H202" s="235"/>
      <c r="I202" s="235"/>
      <c r="J202" s="235"/>
      <c r="K202" s="235"/>
      <c r="L202" s="235"/>
      <c r="M202" s="235"/>
      <c r="N202" s="235"/>
      <c r="O202" s="235"/>
      <c r="P202" s="235"/>
      <c r="W202" s="235"/>
      <c r="X202" s="235"/>
      <c r="Y202" s="235"/>
      <c r="AE202" s="235"/>
      <c r="AF202" s="235"/>
      <c r="AG202" s="553"/>
      <c r="AM202" s="235"/>
      <c r="AN202" s="235"/>
    </row>
    <row r="203" spans="1:40" x14ac:dyDescent="0.2">
      <c r="F203" s="288"/>
      <c r="G203" s="235"/>
      <c r="H203" s="235"/>
      <c r="I203" s="235"/>
      <c r="J203" s="235"/>
      <c r="K203" s="235"/>
      <c r="L203" s="235"/>
      <c r="M203" s="235"/>
      <c r="N203" s="235"/>
      <c r="O203" s="235"/>
      <c r="P203" s="235"/>
      <c r="W203" s="235"/>
      <c r="X203" s="235"/>
      <c r="Y203" s="235"/>
      <c r="AE203" s="235"/>
      <c r="AF203" s="235"/>
      <c r="AG203" s="553"/>
      <c r="AM203" s="235"/>
      <c r="AN203" s="235"/>
    </row>
    <row r="204" spans="1:40" x14ac:dyDescent="0.2">
      <c r="F204" s="288"/>
      <c r="G204" s="235"/>
      <c r="H204" s="235"/>
      <c r="I204" s="235"/>
      <c r="J204" s="235"/>
      <c r="K204" s="235"/>
      <c r="L204" s="235"/>
      <c r="M204" s="235"/>
      <c r="N204" s="235"/>
      <c r="O204" s="235"/>
      <c r="P204" s="235"/>
      <c r="W204" s="235"/>
      <c r="X204" s="235"/>
      <c r="Y204" s="235"/>
      <c r="AE204" s="235"/>
      <c r="AF204" s="235"/>
      <c r="AG204" s="553"/>
      <c r="AM204" s="235"/>
      <c r="AN204" s="235"/>
    </row>
    <row r="205" spans="1:40" ht="13.5" thickBot="1" x14ac:dyDescent="0.25">
      <c r="F205" s="288"/>
      <c r="G205" s="235"/>
      <c r="H205" s="235"/>
      <c r="I205" s="235"/>
      <c r="J205" s="235"/>
      <c r="K205" s="235"/>
      <c r="L205" s="235"/>
      <c r="M205" s="235"/>
      <c r="N205" s="235"/>
      <c r="O205" s="235"/>
      <c r="P205" s="235"/>
      <c r="W205" s="235"/>
      <c r="X205" s="235"/>
      <c r="Y205" s="235"/>
      <c r="AE205" s="235"/>
      <c r="AF205" s="235"/>
      <c r="AG205" s="553"/>
      <c r="AM205" s="235"/>
      <c r="AN205" s="235"/>
    </row>
    <row r="206" spans="1:40" ht="13.5" thickBot="1" x14ac:dyDescent="0.25">
      <c r="A206" s="315">
        <v>8</v>
      </c>
      <c r="B206" s="472"/>
      <c r="C206" s="757" t="s">
        <v>37</v>
      </c>
      <c r="D206" s="757" t="s">
        <v>158</v>
      </c>
      <c r="E206" s="757" t="s">
        <v>34</v>
      </c>
      <c r="F206" s="543">
        <f>+$AL218</f>
        <v>0</v>
      </c>
      <c r="G206" s="235"/>
      <c r="H206" s="235"/>
      <c r="I206" s="235"/>
      <c r="J206" s="235"/>
      <c r="K206" s="235"/>
      <c r="L206" s="235"/>
      <c r="M206" s="235"/>
      <c r="N206" s="235"/>
      <c r="O206" s="235"/>
      <c r="P206" s="235"/>
      <c r="Q206" s="315"/>
      <c r="R206" s="472"/>
      <c r="S206" s="757" t="s">
        <v>37</v>
      </c>
      <c r="T206" s="757" t="s">
        <v>158</v>
      </c>
      <c r="U206" s="757" t="s">
        <v>34</v>
      </c>
      <c r="V206" s="543">
        <f>+$AL218</f>
        <v>0</v>
      </c>
      <c r="W206" s="235"/>
      <c r="X206" s="235"/>
      <c r="Y206" s="315"/>
      <c r="Z206" s="472"/>
      <c r="AA206" s="757" t="s">
        <v>37</v>
      </c>
      <c r="AB206" s="757" t="s">
        <v>158</v>
      </c>
      <c r="AC206" s="757" t="s">
        <v>34</v>
      </c>
      <c r="AD206" s="543">
        <f>+$AL218</f>
        <v>0</v>
      </c>
      <c r="AE206" s="235"/>
      <c r="AF206" s="235"/>
      <c r="AG206" s="315"/>
      <c r="AH206" s="472"/>
      <c r="AI206" s="757" t="s">
        <v>37</v>
      </c>
      <c r="AJ206" s="757" t="s">
        <v>158</v>
      </c>
      <c r="AK206" s="757" t="s">
        <v>34</v>
      </c>
      <c r="AL206" s="800" t="s">
        <v>18</v>
      </c>
      <c r="AM206" s="235"/>
      <c r="AN206" s="235"/>
    </row>
    <row r="207" spans="1:40" ht="25.5" x14ac:dyDescent="0.2">
      <c r="A207" s="318" t="s">
        <v>7</v>
      </c>
      <c r="B207" s="525" t="str">
        <f>+" אסמכתא " &amp; B10 &amp;"         חזרה לטבלה "</f>
        <v xml:space="preserve"> אסמכתא          חזרה לטבלה </v>
      </c>
      <c r="C207" s="799"/>
      <c r="D207" s="758" t="s">
        <v>68</v>
      </c>
      <c r="E207" s="799"/>
      <c r="F207" s="543" t="s">
        <v>18</v>
      </c>
      <c r="G207" s="235"/>
      <c r="H207" s="235"/>
      <c r="I207" s="235"/>
      <c r="J207" s="235"/>
      <c r="K207" s="235"/>
      <c r="L207" s="235"/>
      <c r="M207" s="235"/>
      <c r="N207" s="235"/>
      <c r="O207" s="235"/>
      <c r="P207" s="235"/>
      <c r="Q207" s="318" t="s">
        <v>23</v>
      </c>
      <c r="R207" s="525" t="str">
        <f>+" אסמכתא " &amp; B10 &amp;"         חזרה לטבלה "</f>
        <v xml:space="preserve"> אסמכתא          חזרה לטבלה </v>
      </c>
      <c r="S207" s="799"/>
      <c r="T207" s="758" t="s">
        <v>68</v>
      </c>
      <c r="U207" s="799"/>
      <c r="V207" s="543" t="s">
        <v>18</v>
      </c>
      <c r="W207" s="235"/>
      <c r="X207" s="235"/>
      <c r="Y207" s="318" t="s">
        <v>23</v>
      </c>
      <c r="Z207" s="525" t="str">
        <f>+" אסמכתא " &amp; B10 &amp;"         חזרה לטבלה "</f>
        <v xml:space="preserve"> אסמכתא          חזרה לטבלה </v>
      </c>
      <c r="AA207" s="799"/>
      <c r="AB207" s="758" t="s">
        <v>68</v>
      </c>
      <c r="AC207" s="799"/>
      <c r="AD207" s="543" t="s">
        <v>18</v>
      </c>
      <c r="AE207" s="235"/>
      <c r="AF207" s="235"/>
      <c r="AG207" s="318" t="s">
        <v>23</v>
      </c>
      <c r="AH207" s="525" t="str">
        <f>+" אסמכתא " &amp; B10 &amp;"         חזרה לטבלה "</f>
        <v xml:space="preserve"> אסמכתא          חזרה לטבלה </v>
      </c>
      <c r="AI207" s="799"/>
      <c r="AJ207" s="758" t="s">
        <v>68</v>
      </c>
      <c r="AK207" s="799"/>
      <c r="AL207" s="801"/>
      <c r="AM207" s="235"/>
      <c r="AN207" s="235"/>
    </row>
    <row r="208" spans="1:40" x14ac:dyDescent="0.2">
      <c r="A208" s="380">
        <v>1</v>
      </c>
      <c r="B208" s="510"/>
      <c r="C208" s="510"/>
      <c r="D208" s="545"/>
      <c r="E208" s="545"/>
      <c r="F208" s="546"/>
      <c r="G208" s="235">
        <f>IF(AND((COUNTA($C$10)=1),(COUNTA(F208)=1),($C$10&lt;&gt;0),(OR((E208&lt;$C$62),(E208&gt;($E$62+61))))),1,0)</f>
        <v>0</v>
      </c>
      <c r="H208" s="235">
        <f>IF(AND((COUNTA($C$10)=1),(COUNTA(F208)=1),($C$10&lt;&gt;0),(OR((D208&lt;$C$62),(D208&gt;($E$62))))),1,0)</f>
        <v>0</v>
      </c>
      <c r="I208" s="235"/>
      <c r="J208" s="235"/>
      <c r="K208" s="235"/>
      <c r="L208" s="235"/>
      <c r="M208" s="235"/>
      <c r="N208" s="235"/>
      <c r="O208" s="235"/>
      <c r="P208" s="235"/>
      <c r="Q208" s="380">
        <v>12</v>
      </c>
      <c r="R208" s="510"/>
      <c r="S208" s="510"/>
      <c r="T208" s="545"/>
      <c r="U208" s="545"/>
      <c r="V208" s="546"/>
      <c r="W208" s="235">
        <f>IF(AND((COUNTA($C$10)=1),(COUNTA(V208)=1),($C$10&lt;&gt;0),(OR((U208&lt;$C$62),(U208&gt;($E$62+61))))),1,0)</f>
        <v>0</v>
      </c>
      <c r="X208" s="235">
        <f>IF(AND((COUNTA($C$10)=1),(COUNTA(V208)=1),($C$10&lt;&gt;0),(OR((T208&lt;$C$62),(T208&gt;($E$62))))),1,0)</f>
        <v>0</v>
      </c>
      <c r="Y208" s="380">
        <f t="shared" ref="Y208" si="91">+Q218+1</f>
        <v>23</v>
      </c>
      <c r="Z208" s="510"/>
      <c r="AA208" s="510"/>
      <c r="AB208" s="545"/>
      <c r="AC208" s="545"/>
      <c r="AD208" s="546"/>
      <c r="AE208" s="235">
        <f>IF(AND((COUNTA($C$10)=1),(COUNTA(AD208)=1),($C$10&lt;&gt;0),(OR((AC208&lt;$C$62),(AC208&gt;($E$62+61))))),1,0)</f>
        <v>0</v>
      </c>
      <c r="AF208" s="235">
        <f>IF(AND((COUNTA($C$10)=1),(COUNTA(AD208)=1),($C$10&lt;&gt;0),(OR((AB208&lt;$C$62),(AB208&gt;($E$62))))),1,0)</f>
        <v>0</v>
      </c>
      <c r="AG208" s="380">
        <f t="shared" ref="AG208" si="92">+Y218+1</f>
        <v>34</v>
      </c>
      <c r="AH208" s="510"/>
      <c r="AI208" s="510"/>
      <c r="AJ208" s="545"/>
      <c r="AK208" s="545"/>
      <c r="AL208" s="546" t="s">
        <v>12</v>
      </c>
      <c r="AM208" s="235">
        <f>IF(AND((COUNTA($C$10)=1),(COUNTA(AL208)=1),($C$10&lt;&gt;0),(OR((AK208&lt;$C$62),(AK208&gt;($E$62+61))))),1,0)</f>
        <v>0</v>
      </c>
      <c r="AN208" s="235">
        <f>IF(AND((COUNTA($C$10)=1),(COUNTA(AL208)=1),($C$10&lt;&gt;0),(OR((AJ208&lt;$C$62),(AJ208&gt;($E$62))))),1,0)</f>
        <v>0</v>
      </c>
    </row>
    <row r="209" spans="1:40" x14ac:dyDescent="0.2">
      <c r="A209" s="380">
        <v>2</v>
      </c>
      <c r="B209" s="510"/>
      <c r="C209" s="510"/>
      <c r="D209" s="545"/>
      <c r="E209" s="545"/>
      <c r="F209" s="546"/>
      <c r="G209" s="235">
        <f t="shared" ref="G209:G217" si="93">IF(AND((COUNTA($C$10)=1),(COUNTA(F209)=1),($C$10&lt;&gt;0),(OR((E209&lt;$C$62),(E209&gt;($E$62+61))))),1,0)</f>
        <v>0</v>
      </c>
      <c r="H209" s="235">
        <f t="shared" ref="H209:H218" si="94">IF(AND((COUNTA($C$10)=1),(COUNTA(F209)=1),($C$10&lt;&gt;0),(OR((D209&lt;$C$62),(D209&gt;($E$62))))),1,0)</f>
        <v>0</v>
      </c>
      <c r="I209" s="235"/>
      <c r="J209" s="235"/>
      <c r="K209" s="235"/>
      <c r="L209" s="235"/>
      <c r="M209" s="235"/>
      <c r="N209" s="235"/>
      <c r="O209" s="235"/>
      <c r="P209" s="235"/>
      <c r="Q209" s="380">
        <v>13</v>
      </c>
      <c r="R209" s="510"/>
      <c r="S209" s="510"/>
      <c r="T209" s="545"/>
      <c r="U209" s="545"/>
      <c r="V209" s="546"/>
      <c r="W209" s="235">
        <f t="shared" ref="W209:W217" si="95">IF(AND((COUNTA($C$10)=1),(COUNTA(V209)=1),($C$10&lt;&gt;0),(OR((U209&lt;$C$62),(U209&gt;($E$62+61))))),1,0)</f>
        <v>0</v>
      </c>
      <c r="X209" s="235">
        <f t="shared" ref="X209:X218" si="96">IF(AND((COUNTA($C$10)=1),(COUNTA(V209)=1),($C$10&lt;&gt;0),(OR((T209&lt;$C$62),(T209&gt;($E$62))))),1,0)</f>
        <v>0</v>
      </c>
      <c r="Y209" s="380">
        <f t="shared" ref="Y209" si="97">+Y208+1</f>
        <v>24</v>
      </c>
      <c r="Z209" s="510"/>
      <c r="AA209" s="510"/>
      <c r="AB209" s="545"/>
      <c r="AC209" s="545"/>
      <c r="AD209" s="546"/>
      <c r="AE209" s="235">
        <f t="shared" ref="AE209:AE217" si="98">IF(AND((COUNTA($C$10)=1),(COUNTA(AD209)=1),($C$10&lt;&gt;0),(OR((AC209&lt;$C$62),(AC209&gt;($E$62+61))))),1,0)</f>
        <v>0</v>
      </c>
      <c r="AF209" s="235">
        <f t="shared" ref="AF209:AF218" si="99">IF(AND((COUNTA($C$10)=1),(COUNTA(AD209)=1),($C$10&lt;&gt;0),(OR((AB209&lt;$C$62),(AB209&gt;($E$62))))),1,0)</f>
        <v>0</v>
      </c>
      <c r="AG209" s="380">
        <f t="shared" ref="AG209" si="100">+AG208+1</f>
        <v>35</v>
      </c>
      <c r="AH209" s="510"/>
      <c r="AI209" s="510"/>
      <c r="AJ209" s="545"/>
      <c r="AK209" s="545"/>
      <c r="AL209" s="546"/>
      <c r="AM209" s="235">
        <f t="shared" ref="AM209:AM217" si="101">IF(AND((COUNTA($C$10)=1),(COUNTA(AL209)=1),($C$10&lt;&gt;0),(OR((AK209&lt;$C$62),(AK209&gt;($E$62+61))))),1,0)</f>
        <v>0</v>
      </c>
      <c r="AN209" s="235">
        <f t="shared" ref="AN209:AN217" si="102">IF(AND((COUNTA($C$10)=1),(COUNTA(AL209)=1),($C$10&lt;&gt;0),(OR((AJ209&lt;$C$62),(AJ209&gt;($E$62))))),1,0)</f>
        <v>0</v>
      </c>
    </row>
    <row r="210" spans="1:40" x14ac:dyDescent="0.2">
      <c r="A210" s="380">
        <v>3</v>
      </c>
      <c r="B210" s="510"/>
      <c r="C210" s="510"/>
      <c r="D210" s="545"/>
      <c r="E210" s="545"/>
      <c r="F210" s="546"/>
      <c r="G210" s="235">
        <f t="shared" si="93"/>
        <v>0</v>
      </c>
      <c r="H210" s="235">
        <f t="shared" si="94"/>
        <v>0</v>
      </c>
      <c r="I210" s="235"/>
      <c r="J210" s="235"/>
      <c r="K210" s="235"/>
      <c r="L210" s="235"/>
      <c r="M210" s="235"/>
      <c r="N210" s="235"/>
      <c r="O210" s="235"/>
      <c r="P210" s="235"/>
      <c r="Q210" s="380">
        <v>14</v>
      </c>
      <c r="R210" s="510"/>
      <c r="S210" s="510"/>
      <c r="T210" s="545"/>
      <c r="U210" s="545"/>
      <c r="V210" s="546"/>
      <c r="W210" s="235">
        <f t="shared" si="95"/>
        <v>0</v>
      </c>
      <c r="X210" s="235">
        <f t="shared" si="96"/>
        <v>0</v>
      </c>
      <c r="Y210" s="380">
        <f t="shared" si="65"/>
        <v>25</v>
      </c>
      <c r="Z210" s="510"/>
      <c r="AA210" s="510"/>
      <c r="AB210" s="545"/>
      <c r="AC210" s="545"/>
      <c r="AD210" s="546"/>
      <c r="AE210" s="235">
        <f t="shared" si="98"/>
        <v>0</v>
      </c>
      <c r="AF210" s="235">
        <f t="shared" si="99"/>
        <v>0</v>
      </c>
      <c r="AG210" s="380">
        <f t="shared" si="66"/>
        <v>36</v>
      </c>
      <c r="AH210" s="510"/>
      <c r="AI210" s="510"/>
      <c r="AJ210" s="545"/>
      <c r="AK210" s="545"/>
      <c r="AL210" s="546"/>
      <c r="AM210" s="235">
        <f t="shared" si="101"/>
        <v>0</v>
      </c>
      <c r="AN210" s="235">
        <f t="shared" si="102"/>
        <v>0</v>
      </c>
    </row>
    <row r="211" spans="1:40" x14ac:dyDescent="0.2">
      <c r="A211" s="380">
        <v>4</v>
      </c>
      <c r="B211" s="510"/>
      <c r="C211" s="510"/>
      <c r="D211" s="545"/>
      <c r="E211" s="545"/>
      <c r="F211" s="546"/>
      <c r="G211" s="235">
        <f t="shared" si="93"/>
        <v>0</v>
      </c>
      <c r="H211" s="235">
        <f t="shared" si="94"/>
        <v>0</v>
      </c>
      <c r="I211" s="235"/>
      <c r="J211" s="235"/>
      <c r="K211" s="235"/>
      <c r="L211" s="235"/>
      <c r="M211" s="235"/>
      <c r="N211" s="235"/>
      <c r="O211" s="235"/>
      <c r="P211" s="235"/>
      <c r="Q211" s="380">
        <v>15</v>
      </c>
      <c r="R211" s="510"/>
      <c r="S211" s="510"/>
      <c r="T211" s="545"/>
      <c r="U211" s="545"/>
      <c r="V211" s="546"/>
      <c r="W211" s="235">
        <f t="shared" si="95"/>
        <v>0</v>
      </c>
      <c r="X211" s="235">
        <f t="shared" si="96"/>
        <v>0</v>
      </c>
      <c r="Y211" s="380">
        <f t="shared" si="65"/>
        <v>26</v>
      </c>
      <c r="Z211" s="510"/>
      <c r="AA211" s="510"/>
      <c r="AB211" s="545"/>
      <c r="AC211" s="545"/>
      <c r="AD211" s="546"/>
      <c r="AE211" s="235">
        <f t="shared" si="98"/>
        <v>0</v>
      </c>
      <c r="AF211" s="235">
        <f t="shared" si="99"/>
        <v>0</v>
      </c>
      <c r="AG211" s="380">
        <f t="shared" si="66"/>
        <v>37</v>
      </c>
      <c r="AH211" s="510"/>
      <c r="AI211" s="510"/>
      <c r="AJ211" s="545"/>
      <c r="AK211" s="545"/>
      <c r="AL211" s="546"/>
      <c r="AM211" s="235">
        <f t="shared" si="101"/>
        <v>0</v>
      </c>
      <c r="AN211" s="235">
        <f t="shared" si="102"/>
        <v>0</v>
      </c>
    </row>
    <row r="212" spans="1:40" x14ac:dyDescent="0.2">
      <c r="A212" s="380">
        <v>5</v>
      </c>
      <c r="B212" s="510"/>
      <c r="C212" s="510"/>
      <c r="D212" s="545"/>
      <c r="E212" s="545"/>
      <c r="F212" s="546"/>
      <c r="G212" s="235">
        <f t="shared" si="93"/>
        <v>0</v>
      </c>
      <c r="H212" s="235">
        <f t="shared" si="94"/>
        <v>0</v>
      </c>
      <c r="I212" s="235"/>
      <c r="J212" s="235"/>
      <c r="K212" s="235"/>
      <c r="L212" s="235"/>
      <c r="M212" s="235"/>
      <c r="N212" s="235"/>
      <c r="O212" s="235"/>
      <c r="P212" s="235"/>
      <c r="Q212" s="380">
        <v>16</v>
      </c>
      <c r="R212" s="510"/>
      <c r="S212" s="510"/>
      <c r="T212" s="545"/>
      <c r="U212" s="545"/>
      <c r="V212" s="546"/>
      <c r="W212" s="235">
        <f t="shared" si="95"/>
        <v>0</v>
      </c>
      <c r="X212" s="235">
        <f t="shared" si="96"/>
        <v>0</v>
      </c>
      <c r="Y212" s="380">
        <f t="shared" si="65"/>
        <v>27</v>
      </c>
      <c r="Z212" s="510"/>
      <c r="AA212" s="510"/>
      <c r="AB212" s="545"/>
      <c r="AC212" s="545"/>
      <c r="AD212" s="546"/>
      <c r="AE212" s="235">
        <f t="shared" si="98"/>
        <v>0</v>
      </c>
      <c r="AF212" s="235">
        <f t="shared" si="99"/>
        <v>0</v>
      </c>
      <c r="AG212" s="380">
        <f t="shared" si="66"/>
        <v>38</v>
      </c>
      <c r="AH212" s="510"/>
      <c r="AI212" s="510"/>
      <c r="AJ212" s="545"/>
      <c r="AK212" s="545"/>
      <c r="AL212" s="546" t="s">
        <v>12</v>
      </c>
      <c r="AM212" s="235">
        <f t="shared" si="101"/>
        <v>0</v>
      </c>
      <c r="AN212" s="235">
        <f t="shared" si="102"/>
        <v>0</v>
      </c>
    </row>
    <row r="213" spans="1:40" x14ac:dyDescent="0.2">
      <c r="A213" s="380">
        <v>6</v>
      </c>
      <c r="B213" s="510"/>
      <c r="C213" s="510"/>
      <c r="D213" s="545"/>
      <c r="E213" s="545"/>
      <c r="F213" s="546"/>
      <c r="G213" s="235">
        <f t="shared" si="93"/>
        <v>0</v>
      </c>
      <c r="H213" s="235">
        <f t="shared" si="94"/>
        <v>0</v>
      </c>
      <c r="I213" s="235"/>
      <c r="J213" s="235"/>
      <c r="K213" s="235"/>
      <c r="L213" s="235"/>
      <c r="M213" s="235"/>
      <c r="N213" s="235"/>
      <c r="O213" s="235"/>
      <c r="P213" s="235"/>
      <c r="Q213" s="380">
        <v>17</v>
      </c>
      <c r="R213" s="510"/>
      <c r="S213" s="510"/>
      <c r="T213" s="545"/>
      <c r="U213" s="545"/>
      <c r="V213" s="546"/>
      <c r="W213" s="235">
        <f t="shared" si="95"/>
        <v>0</v>
      </c>
      <c r="X213" s="235">
        <f t="shared" si="96"/>
        <v>0</v>
      </c>
      <c r="Y213" s="380">
        <f t="shared" si="65"/>
        <v>28</v>
      </c>
      <c r="Z213" s="510"/>
      <c r="AA213" s="510"/>
      <c r="AB213" s="545"/>
      <c r="AC213" s="545"/>
      <c r="AD213" s="546"/>
      <c r="AE213" s="235">
        <f t="shared" si="98"/>
        <v>0</v>
      </c>
      <c r="AF213" s="235">
        <f t="shared" si="99"/>
        <v>0</v>
      </c>
      <c r="AG213" s="380">
        <f t="shared" si="66"/>
        <v>39</v>
      </c>
      <c r="AH213" s="510"/>
      <c r="AI213" s="510"/>
      <c r="AJ213" s="545"/>
      <c r="AK213" s="545"/>
      <c r="AL213" s="546"/>
      <c r="AM213" s="235">
        <f t="shared" si="101"/>
        <v>0</v>
      </c>
      <c r="AN213" s="235">
        <f t="shared" si="102"/>
        <v>0</v>
      </c>
    </row>
    <row r="214" spans="1:40" x14ac:dyDescent="0.2">
      <c r="A214" s="380">
        <v>7</v>
      </c>
      <c r="B214" s="510"/>
      <c r="C214" s="510"/>
      <c r="D214" s="545"/>
      <c r="E214" s="545"/>
      <c r="F214" s="546"/>
      <c r="G214" s="235">
        <f t="shared" si="93"/>
        <v>0</v>
      </c>
      <c r="H214" s="235">
        <f t="shared" si="94"/>
        <v>0</v>
      </c>
      <c r="I214" s="235"/>
      <c r="J214" s="235"/>
      <c r="K214" s="235"/>
      <c r="L214" s="235"/>
      <c r="M214" s="235"/>
      <c r="N214" s="235"/>
      <c r="O214" s="235"/>
      <c r="P214" s="235"/>
      <c r="Q214" s="380">
        <v>18</v>
      </c>
      <c r="R214" s="510"/>
      <c r="S214" s="510"/>
      <c r="T214" s="545"/>
      <c r="U214" s="545"/>
      <c r="V214" s="546"/>
      <c r="W214" s="235">
        <f t="shared" si="95"/>
        <v>0</v>
      </c>
      <c r="X214" s="235">
        <f t="shared" si="96"/>
        <v>0</v>
      </c>
      <c r="Y214" s="380">
        <f t="shared" si="65"/>
        <v>29</v>
      </c>
      <c r="Z214" s="510"/>
      <c r="AA214" s="510"/>
      <c r="AB214" s="545"/>
      <c r="AC214" s="545"/>
      <c r="AD214" s="546"/>
      <c r="AE214" s="235">
        <f t="shared" si="98"/>
        <v>0</v>
      </c>
      <c r="AF214" s="235">
        <f t="shared" si="99"/>
        <v>0</v>
      </c>
      <c r="AG214" s="380">
        <f t="shared" si="66"/>
        <v>40</v>
      </c>
      <c r="AH214" s="510"/>
      <c r="AI214" s="510"/>
      <c r="AJ214" s="545"/>
      <c r="AK214" s="545"/>
      <c r="AL214" s="546"/>
      <c r="AM214" s="235">
        <f t="shared" si="101"/>
        <v>0</v>
      </c>
      <c r="AN214" s="235">
        <f t="shared" si="102"/>
        <v>0</v>
      </c>
    </row>
    <row r="215" spans="1:40" x14ac:dyDescent="0.2">
      <c r="A215" s="380">
        <v>8</v>
      </c>
      <c r="B215" s="510"/>
      <c r="C215" s="510"/>
      <c r="D215" s="545"/>
      <c r="E215" s="545"/>
      <c r="F215" s="546"/>
      <c r="G215" s="235">
        <f t="shared" si="93"/>
        <v>0</v>
      </c>
      <c r="H215" s="235">
        <f t="shared" si="94"/>
        <v>0</v>
      </c>
      <c r="I215" s="235"/>
      <c r="J215" s="235"/>
      <c r="K215" s="235"/>
      <c r="L215" s="235"/>
      <c r="M215" s="235"/>
      <c r="N215" s="235"/>
      <c r="O215" s="235"/>
      <c r="P215" s="235"/>
      <c r="Q215" s="380">
        <v>19</v>
      </c>
      <c r="R215" s="510"/>
      <c r="S215" s="510"/>
      <c r="T215" s="545"/>
      <c r="U215" s="545"/>
      <c r="V215" s="546"/>
      <c r="W215" s="235">
        <f t="shared" si="95"/>
        <v>0</v>
      </c>
      <c r="X215" s="235">
        <f t="shared" si="96"/>
        <v>0</v>
      </c>
      <c r="Y215" s="380">
        <f t="shared" si="65"/>
        <v>30</v>
      </c>
      <c r="Z215" s="510"/>
      <c r="AA215" s="510"/>
      <c r="AB215" s="545"/>
      <c r="AC215" s="545"/>
      <c r="AD215" s="546"/>
      <c r="AE215" s="235">
        <f t="shared" si="98"/>
        <v>0</v>
      </c>
      <c r="AF215" s="235">
        <f t="shared" si="99"/>
        <v>0</v>
      </c>
      <c r="AG215" s="380">
        <f t="shared" si="66"/>
        <v>41</v>
      </c>
      <c r="AH215" s="510"/>
      <c r="AI215" s="510"/>
      <c r="AJ215" s="545"/>
      <c r="AK215" s="545"/>
      <c r="AL215" s="546" t="s">
        <v>12</v>
      </c>
      <c r="AM215" s="235">
        <f t="shared" si="101"/>
        <v>0</v>
      </c>
      <c r="AN215" s="235">
        <f t="shared" si="102"/>
        <v>0</v>
      </c>
    </row>
    <row r="216" spans="1:40" x14ac:dyDescent="0.2">
      <c r="A216" s="380">
        <v>9</v>
      </c>
      <c r="B216" s="510"/>
      <c r="C216" s="510"/>
      <c r="D216" s="545"/>
      <c r="E216" s="545"/>
      <c r="F216" s="546"/>
      <c r="G216" s="235">
        <f t="shared" si="93"/>
        <v>0</v>
      </c>
      <c r="H216" s="235">
        <f t="shared" si="94"/>
        <v>0</v>
      </c>
      <c r="I216" s="235"/>
      <c r="J216" s="235"/>
      <c r="K216" s="235"/>
      <c r="L216" s="235"/>
      <c r="M216" s="235"/>
      <c r="N216" s="235"/>
      <c r="O216" s="235"/>
      <c r="P216" s="235"/>
      <c r="Q216" s="380">
        <v>20</v>
      </c>
      <c r="R216" s="510"/>
      <c r="S216" s="510"/>
      <c r="T216" s="545"/>
      <c r="U216" s="545"/>
      <c r="V216" s="546"/>
      <c r="W216" s="235">
        <f t="shared" si="95"/>
        <v>0</v>
      </c>
      <c r="X216" s="235">
        <f t="shared" si="96"/>
        <v>0</v>
      </c>
      <c r="Y216" s="380">
        <f t="shared" si="65"/>
        <v>31</v>
      </c>
      <c r="Z216" s="510"/>
      <c r="AA216" s="510"/>
      <c r="AB216" s="545"/>
      <c r="AC216" s="545"/>
      <c r="AD216" s="546"/>
      <c r="AE216" s="235">
        <f t="shared" si="98"/>
        <v>0</v>
      </c>
      <c r="AF216" s="235">
        <f t="shared" si="99"/>
        <v>0</v>
      </c>
      <c r="AG216" s="380">
        <f t="shared" si="66"/>
        <v>42</v>
      </c>
      <c r="AH216" s="510"/>
      <c r="AI216" s="510"/>
      <c r="AJ216" s="545"/>
      <c r="AK216" s="545"/>
      <c r="AL216" s="546"/>
      <c r="AM216" s="235">
        <f t="shared" si="101"/>
        <v>0</v>
      </c>
      <c r="AN216" s="235">
        <f t="shared" si="102"/>
        <v>0</v>
      </c>
    </row>
    <row r="217" spans="1:40" x14ac:dyDescent="0.2">
      <c r="A217" s="380">
        <v>10</v>
      </c>
      <c r="B217" s="510"/>
      <c r="C217" s="510"/>
      <c r="D217" s="545"/>
      <c r="E217" s="545"/>
      <c r="F217" s="546"/>
      <c r="G217" s="235">
        <f t="shared" si="93"/>
        <v>0</v>
      </c>
      <c r="H217" s="235">
        <f t="shared" si="94"/>
        <v>0</v>
      </c>
      <c r="I217" s="235"/>
      <c r="J217" s="235"/>
      <c r="K217" s="235"/>
      <c r="L217" s="235"/>
      <c r="M217" s="235"/>
      <c r="N217" s="235"/>
      <c r="O217" s="235"/>
      <c r="P217" s="235"/>
      <c r="Q217" s="380">
        <v>21</v>
      </c>
      <c r="R217" s="510"/>
      <c r="S217" s="510"/>
      <c r="T217" s="545"/>
      <c r="U217" s="545"/>
      <c r="V217" s="546"/>
      <c r="W217" s="235">
        <f t="shared" si="95"/>
        <v>0</v>
      </c>
      <c r="X217" s="235">
        <f t="shared" si="96"/>
        <v>0</v>
      </c>
      <c r="Y217" s="380">
        <f t="shared" ref="Y217:Y278" si="103">+Y216+1</f>
        <v>32</v>
      </c>
      <c r="Z217" s="510"/>
      <c r="AA217" s="510"/>
      <c r="AB217" s="545"/>
      <c r="AC217" s="545"/>
      <c r="AD217" s="546"/>
      <c r="AE217" s="235">
        <f t="shared" si="98"/>
        <v>0</v>
      </c>
      <c r="AF217" s="235">
        <f t="shared" si="99"/>
        <v>0</v>
      </c>
      <c r="AG217" s="380">
        <f t="shared" ref="AG217:AG277" si="104">+AG216+1</f>
        <v>43</v>
      </c>
      <c r="AH217" s="510"/>
      <c r="AI217" s="510"/>
      <c r="AJ217" s="545"/>
      <c r="AK217" s="545"/>
      <c r="AL217" s="546"/>
      <c r="AM217" s="235">
        <f t="shared" si="101"/>
        <v>0</v>
      </c>
      <c r="AN217" s="235">
        <f t="shared" si="102"/>
        <v>0</v>
      </c>
    </row>
    <row r="218" spans="1:40" ht="13.5" thickBot="1" x14ac:dyDescent="0.25">
      <c r="A218" s="547">
        <v>11</v>
      </c>
      <c r="B218" s="548"/>
      <c r="C218" s="548"/>
      <c r="D218" s="545"/>
      <c r="E218" s="545"/>
      <c r="F218" s="549"/>
      <c r="G218" s="235">
        <f>IF(AND((COUNTA($C$10)=1),(COUNTA(F218)=1),($C$10&lt;&gt;0),(OR((E218&lt;$C$62),(E218&gt;($E$62+61))))),1,0)</f>
        <v>0</v>
      </c>
      <c r="H218" s="235">
        <f t="shared" si="94"/>
        <v>0</v>
      </c>
      <c r="I218" s="235"/>
      <c r="J218" s="235"/>
      <c r="K218" s="235"/>
      <c r="L218" s="235"/>
      <c r="M218" s="235"/>
      <c r="N218" s="235"/>
      <c r="O218" s="235"/>
      <c r="P218" s="235"/>
      <c r="Q218" s="380">
        <v>22</v>
      </c>
      <c r="R218" s="510"/>
      <c r="S218" s="510"/>
      <c r="T218" s="545"/>
      <c r="U218" s="545"/>
      <c r="V218" s="549"/>
      <c r="W218" s="235">
        <f>IF(AND((COUNTA($C$10)=1),(COUNTA(V218)=1),($C$10&lt;&gt;0),(OR((U218&lt;$C$62),(U218&gt;($E$62+61))))),1,0)</f>
        <v>0</v>
      </c>
      <c r="X218" s="235">
        <f t="shared" si="96"/>
        <v>0</v>
      </c>
      <c r="Y218" s="380">
        <f t="shared" si="103"/>
        <v>33</v>
      </c>
      <c r="Z218" s="548"/>
      <c r="AA218" s="548"/>
      <c r="AB218" s="545"/>
      <c r="AC218" s="545"/>
      <c r="AD218" s="549"/>
      <c r="AE218" s="235">
        <f>IF(AND((COUNTA($C$10)=1),(COUNTA(AD218)=1),($C$10&lt;&gt;0),(OR((AC218&lt;$C$62),(AC218&gt;($E$62+61))))),1,0)</f>
        <v>0</v>
      </c>
      <c r="AF218" s="235">
        <f t="shared" si="99"/>
        <v>0</v>
      </c>
      <c r="AG218" s="550" t="s">
        <v>3</v>
      </c>
      <c r="AH218" s="554"/>
      <c r="AI218" s="551"/>
      <c r="AJ218" s="551"/>
      <c r="AK218" s="551"/>
      <c r="AL218" s="552">
        <f>SUM(F208:F218)+SUM(V208:V218)+SUM(AL208:AL217)+SUM(AD208:AD218)</f>
        <v>0</v>
      </c>
      <c r="AM218" s="235"/>
      <c r="AN218" s="235"/>
    </row>
    <row r="219" spans="1:40" x14ac:dyDescent="0.2">
      <c r="F219" s="288"/>
      <c r="G219" s="235"/>
      <c r="H219" s="235"/>
      <c r="I219" s="235"/>
      <c r="J219" s="235"/>
      <c r="K219" s="235"/>
      <c r="L219" s="235"/>
      <c r="M219" s="235"/>
      <c r="N219" s="235"/>
      <c r="O219" s="235"/>
      <c r="P219" s="235"/>
      <c r="W219" s="235"/>
      <c r="X219" s="235"/>
      <c r="Y219" s="235"/>
      <c r="AE219" s="235"/>
      <c r="AF219" s="235"/>
      <c r="AG219" s="553"/>
      <c r="AM219" s="235"/>
      <c r="AN219" s="235"/>
    </row>
    <row r="220" spans="1:40" x14ac:dyDescent="0.2">
      <c r="F220" s="288"/>
      <c r="G220" s="235"/>
      <c r="H220" s="235"/>
      <c r="I220" s="235"/>
      <c r="J220" s="235"/>
      <c r="K220" s="235"/>
      <c r="L220" s="235"/>
      <c r="M220" s="235"/>
      <c r="N220" s="235"/>
      <c r="O220" s="235"/>
      <c r="P220" s="235"/>
      <c r="W220" s="235"/>
      <c r="X220" s="235"/>
      <c r="Y220" s="235"/>
      <c r="AE220" s="235"/>
      <c r="AF220" s="235"/>
      <c r="AG220" s="553"/>
      <c r="AM220" s="235"/>
      <c r="AN220" s="235"/>
    </row>
    <row r="221" spans="1:40" x14ac:dyDescent="0.2">
      <c r="F221" s="288"/>
      <c r="G221" s="235"/>
      <c r="H221" s="235"/>
      <c r="I221" s="235"/>
      <c r="J221" s="235"/>
      <c r="K221" s="235"/>
      <c r="L221" s="235"/>
      <c r="M221" s="235"/>
      <c r="N221" s="235"/>
      <c r="O221" s="235"/>
      <c r="P221" s="235"/>
      <c r="W221" s="235"/>
      <c r="X221" s="235"/>
      <c r="Y221" s="235"/>
      <c r="AE221" s="235"/>
      <c r="AF221" s="235"/>
      <c r="AG221" s="553"/>
      <c r="AM221" s="235"/>
      <c r="AN221" s="235"/>
    </row>
    <row r="222" spans="1:40" x14ac:dyDescent="0.2">
      <c r="F222" s="288"/>
      <c r="G222" s="235"/>
      <c r="H222" s="235"/>
      <c r="I222" s="235"/>
      <c r="J222" s="235"/>
      <c r="K222" s="235"/>
      <c r="L222" s="235"/>
      <c r="M222" s="235"/>
      <c r="N222" s="235"/>
      <c r="O222" s="235"/>
      <c r="P222" s="235"/>
      <c r="W222" s="235"/>
      <c r="X222" s="235"/>
      <c r="Y222" s="235"/>
      <c r="AE222" s="235"/>
      <c r="AF222" s="235"/>
      <c r="AG222" s="553"/>
      <c r="AM222" s="235"/>
      <c r="AN222" s="235"/>
    </row>
    <row r="223" spans="1:40" x14ac:dyDescent="0.2">
      <c r="F223" s="288"/>
      <c r="G223" s="235"/>
      <c r="H223" s="235"/>
      <c r="I223" s="235"/>
      <c r="J223" s="235"/>
      <c r="K223" s="235"/>
      <c r="L223" s="235"/>
      <c r="M223" s="235"/>
      <c r="N223" s="235"/>
      <c r="O223" s="235"/>
      <c r="P223" s="235"/>
      <c r="W223" s="235"/>
      <c r="X223" s="235"/>
      <c r="Y223" s="235"/>
      <c r="AE223" s="235"/>
      <c r="AF223" s="235"/>
      <c r="AG223" s="553"/>
      <c r="AM223" s="235"/>
      <c r="AN223" s="235"/>
    </row>
    <row r="224" spans="1:40" x14ac:dyDescent="0.2">
      <c r="F224" s="288"/>
      <c r="G224" s="235"/>
      <c r="H224" s="235"/>
      <c r="I224" s="235"/>
      <c r="J224" s="235"/>
      <c r="K224" s="235"/>
      <c r="L224" s="235"/>
      <c r="M224" s="235"/>
      <c r="N224" s="235"/>
      <c r="O224" s="235"/>
      <c r="P224" s="235"/>
      <c r="W224" s="235"/>
      <c r="X224" s="235"/>
      <c r="Y224" s="235"/>
      <c r="AE224" s="235"/>
      <c r="AF224" s="235"/>
      <c r="AG224" s="553"/>
      <c r="AM224" s="235"/>
      <c r="AN224" s="235"/>
    </row>
    <row r="225" spans="1:40" ht="13.5" thickBot="1" x14ac:dyDescent="0.25">
      <c r="F225" s="288"/>
      <c r="G225" s="235"/>
      <c r="H225" s="235"/>
      <c r="I225" s="235"/>
      <c r="J225" s="235"/>
      <c r="K225" s="235"/>
      <c r="L225" s="235"/>
      <c r="M225" s="235"/>
      <c r="N225" s="235"/>
      <c r="O225" s="235"/>
      <c r="P225" s="235"/>
      <c r="W225" s="235"/>
      <c r="X225" s="235"/>
      <c r="Y225" s="235"/>
      <c r="AE225" s="235"/>
      <c r="AF225" s="235"/>
      <c r="AG225" s="553"/>
      <c r="AM225" s="235"/>
      <c r="AN225" s="235"/>
    </row>
    <row r="226" spans="1:40" ht="13.5" thickBot="1" x14ac:dyDescent="0.25">
      <c r="A226" s="315">
        <v>9</v>
      </c>
      <c r="B226" s="472"/>
      <c r="C226" s="757" t="s">
        <v>37</v>
      </c>
      <c r="D226" s="757" t="s">
        <v>158</v>
      </c>
      <c r="E226" s="757" t="s">
        <v>34</v>
      </c>
      <c r="F226" s="543">
        <f>+$AL238</f>
        <v>0</v>
      </c>
      <c r="G226" s="235"/>
      <c r="H226" s="235"/>
      <c r="I226" s="235"/>
      <c r="J226" s="235"/>
      <c r="K226" s="235"/>
      <c r="L226" s="235"/>
      <c r="M226" s="235"/>
      <c r="N226" s="235"/>
      <c r="O226" s="235"/>
      <c r="P226" s="235"/>
      <c r="Q226" s="315"/>
      <c r="R226" s="472"/>
      <c r="S226" s="757" t="s">
        <v>37</v>
      </c>
      <c r="T226" s="757" t="s">
        <v>158</v>
      </c>
      <c r="U226" s="757" t="s">
        <v>34</v>
      </c>
      <c r="V226" s="543">
        <f>+$AL238</f>
        <v>0</v>
      </c>
      <c r="W226" s="235"/>
      <c r="X226" s="235"/>
      <c r="Y226" s="315"/>
      <c r="Z226" s="472"/>
      <c r="AA226" s="757" t="s">
        <v>37</v>
      </c>
      <c r="AB226" s="757" t="s">
        <v>158</v>
      </c>
      <c r="AC226" s="757" t="s">
        <v>34</v>
      </c>
      <c r="AD226" s="543">
        <f>+$AL238</f>
        <v>0</v>
      </c>
      <c r="AE226" s="235"/>
      <c r="AF226" s="235"/>
      <c r="AG226" s="315"/>
      <c r="AH226" s="472"/>
      <c r="AI226" s="757" t="s">
        <v>37</v>
      </c>
      <c r="AJ226" s="757" t="s">
        <v>158</v>
      </c>
      <c r="AK226" s="757" t="s">
        <v>34</v>
      </c>
      <c r="AL226" s="800" t="s">
        <v>18</v>
      </c>
      <c r="AM226" s="235"/>
      <c r="AN226" s="235"/>
    </row>
    <row r="227" spans="1:40" ht="25.5" x14ac:dyDescent="0.2">
      <c r="A227" s="318" t="s">
        <v>7</v>
      </c>
      <c r="B227" s="525" t="str">
        <f>+" אסמכתא " &amp; B11 &amp;"         חזרה לטבלה "</f>
        <v xml:space="preserve"> אסמכתא          חזרה לטבלה </v>
      </c>
      <c r="C227" s="799"/>
      <c r="D227" s="758" t="s">
        <v>68</v>
      </c>
      <c r="E227" s="799"/>
      <c r="F227" s="543" t="s">
        <v>18</v>
      </c>
      <c r="G227" s="235"/>
      <c r="H227" s="235"/>
      <c r="I227" s="235"/>
      <c r="J227" s="235"/>
      <c r="K227" s="235"/>
      <c r="L227" s="235"/>
      <c r="M227" s="235"/>
      <c r="N227" s="235"/>
      <c r="O227" s="235"/>
      <c r="P227" s="235"/>
      <c r="Q227" s="318" t="s">
        <v>23</v>
      </c>
      <c r="R227" s="525" t="str">
        <f>+" אסמכתא " &amp; B11 &amp;"         חזרה לטבלה "</f>
        <v xml:space="preserve"> אסמכתא          חזרה לטבלה </v>
      </c>
      <c r="S227" s="799"/>
      <c r="T227" s="758" t="s">
        <v>68</v>
      </c>
      <c r="U227" s="799"/>
      <c r="V227" s="543" t="s">
        <v>18</v>
      </c>
      <c r="W227" s="235"/>
      <c r="X227" s="235"/>
      <c r="Y227" s="318" t="s">
        <v>23</v>
      </c>
      <c r="Z227" s="525" t="str">
        <f>+" אסמכתא " &amp; B11 &amp;"         חזרה לטבלה "</f>
        <v xml:space="preserve"> אסמכתא          חזרה לטבלה </v>
      </c>
      <c r="AA227" s="799"/>
      <c r="AB227" s="758" t="s">
        <v>68</v>
      </c>
      <c r="AC227" s="799"/>
      <c r="AD227" s="543" t="s">
        <v>18</v>
      </c>
      <c r="AE227" s="235"/>
      <c r="AF227" s="235"/>
      <c r="AG227" s="318" t="s">
        <v>23</v>
      </c>
      <c r="AH227" s="525" t="str">
        <f>+" אסמכתא " &amp; B11 &amp;"         חזרה לטבלה "</f>
        <v xml:space="preserve"> אסמכתא          חזרה לטבלה </v>
      </c>
      <c r="AI227" s="799"/>
      <c r="AJ227" s="758" t="s">
        <v>68</v>
      </c>
      <c r="AK227" s="799"/>
      <c r="AL227" s="801"/>
      <c r="AM227" s="235"/>
      <c r="AN227" s="235"/>
    </row>
    <row r="228" spans="1:40" x14ac:dyDescent="0.2">
      <c r="A228" s="380">
        <v>1</v>
      </c>
      <c r="B228" s="510"/>
      <c r="C228" s="510"/>
      <c r="D228" s="545"/>
      <c r="E228" s="545"/>
      <c r="F228" s="546"/>
      <c r="G228" s="235">
        <f>IF(AND((COUNTA($C$11)=1),(COUNTA(F228)=1),($C$11&lt;&gt;0),(OR((E228&lt;$C$62),(E228&gt;($E$62+61))))),1,0)</f>
        <v>0</v>
      </c>
      <c r="H228" s="235">
        <f>IF(AND((COUNTA($C$11)=1),(COUNTA(F228)=1),($C$11&lt;&gt;0),(OR((D228&lt;$C$62),(D228&gt;($E$62))))),1,0)</f>
        <v>0</v>
      </c>
      <c r="I228" s="235"/>
      <c r="J228" s="235"/>
      <c r="K228" s="235"/>
      <c r="L228" s="235"/>
      <c r="M228" s="235"/>
      <c r="N228" s="235"/>
      <c r="O228" s="235"/>
      <c r="P228" s="235"/>
      <c r="Q228" s="380">
        <v>12</v>
      </c>
      <c r="R228" s="510"/>
      <c r="S228" s="510"/>
      <c r="T228" s="545"/>
      <c r="U228" s="545"/>
      <c r="V228" s="546"/>
      <c r="W228" s="235">
        <f>IF(AND((COUNTA($C$11)=1),(COUNTA(V228)=1),($C$11&lt;&gt;0),(OR((U228&lt;$C$62),(U228&gt;($E$62+61))))),1,0)</f>
        <v>0</v>
      </c>
      <c r="X228" s="235">
        <f>IF(AND((COUNTA($C$11)=1),(COUNTA(V228)=1),($C$11&lt;&gt;0),(OR((T228&lt;$C$62),(T228&gt;($E$62))))),1,0)</f>
        <v>0</v>
      </c>
      <c r="Y228" s="380">
        <f t="shared" ref="Y228" si="105">+Q238+1</f>
        <v>23</v>
      </c>
      <c r="Z228" s="510"/>
      <c r="AA228" s="510"/>
      <c r="AB228" s="545"/>
      <c r="AC228" s="545"/>
      <c r="AD228" s="546"/>
      <c r="AE228" s="235">
        <f>IF(AND((COUNTA($C$11)=1),(COUNTA(AD228)=1),($C$11&lt;&gt;0),(OR((AC228&lt;$C$62),(AC228&gt;($E$62+61))))),1,0)</f>
        <v>0</v>
      </c>
      <c r="AF228" s="235">
        <f>IF(AND((COUNTA($C$11)=1),(COUNTA(AD228)=1),($C$11&lt;&gt;0),(OR((AB228&lt;$C$62),(AB228&gt;($E$62))))),1,0)</f>
        <v>0</v>
      </c>
      <c r="AG228" s="380">
        <f t="shared" ref="AG228" si="106">+Y238+1</f>
        <v>34</v>
      </c>
      <c r="AH228" s="510"/>
      <c r="AI228" s="510"/>
      <c r="AJ228" s="545"/>
      <c r="AK228" s="545"/>
      <c r="AL228" s="546" t="s">
        <v>12</v>
      </c>
      <c r="AM228" s="235">
        <f>IF(AND((COUNTA($C$11)=1),(COUNTA(AL228)=1),($C$11&lt;&gt;0),(OR((AK228&lt;$C$62),(AK228&gt;($E$62+61))))),1,0)</f>
        <v>0</v>
      </c>
      <c r="AN228" s="235">
        <f>IF(AND((COUNTA($C$11)=1),(COUNTA(AL228)=1),($C$11&lt;&gt;0),(OR((AJ228&lt;$C$62),(AJ228&gt;($E$62))))),1,0)</f>
        <v>0</v>
      </c>
    </row>
    <row r="229" spans="1:40" x14ac:dyDescent="0.2">
      <c r="A229" s="380">
        <v>2</v>
      </c>
      <c r="B229" s="510"/>
      <c r="C229" s="510"/>
      <c r="D229" s="545"/>
      <c r="E229" s="545"/>
      <c r="F229" s="546"/>
      <c r="G229" s="235">
        <f t="shared" ref="G229:G238" si="107">IF(AND((COUNTA($C$11)=1),(COUNTA(F229)=1),($C$11&lt;&gt;0),(OR((E229&lt;$C$62),(E229&gt;($E$62+61))))),1,0)</f>
        <v>0</v>
      </c>
      <c r="H229" s="235">
        <f t="shared" ref="H229:H238" si="108">IF(AND((COUNTA($C$11)=1),(COUNTA(F229)=1),($C$11&lt;&gt;0),(OR((D229&lt;$C$62),(D229&gt;($E$62))))),1,0)</f>
        <v>0</v>
      </c>
      <c r="I229" s="235"/>
      <c r="J229" s="235"/>
      <c r="K229" s="235"/>
      <c r="L229" s="235"/>
      <c r="M229" s="235"/>
      <c r="N229" s="235"/>
      <c r="O229" s="235"/>
      <c r="P229" s="235"/>
      <c r="Q229" s="380">
        <v>13</v>
      </c>
      <c r="R229" s="510"/>
      <c r="S229" s="510"/>
      <c r="T229" s="545"/>
      <c r="U229" s="545"/>
      <c r="V229" s="546"/>
      <c r="W229" s="235">
        <f t="shared" ref="W229:W238" si="109">IF(AND((COUNTA($C$11)=1),(COUNTA(V229)=1),($C$11&lt;&gt;0),(OR((U229&lt;$C$62),(U229&gt;($E$62+61))))),1,0)</f>
        <v>0</v>
      </c>
      <c r="X229" s="235">
        <f t="shared" ref="X229:X238" si="110">IF(AND((COUNTA($C$11)=1),(COUNTA(V229)=1),($C$11&lt;&gt;0),(OR((T229&lt;$C$62),(T229&gt;($E$62))))),1,0)</f>
        <v>0</v>
      </c>
      <c r="Y229" s="380">
        <f t="shared" ref="Y229" si="111">+Y228+1</f>
        <v>24</v>
      </c>
      <c r="Z229" s="510"/>
      <c r="AA229" s="510"/>
      <c r="AB229" s="545"/>
      <c r="AC229" s="545"/>
      <c r="AD229" s="546"/>
      <c r="AE229" s="235">
        <f t="shared" ref="AE229:AE238" si="112">IF(AND((COUNTA($C$11)=1),(COUNTA(AD229)=1),($C$11&lt;&gt;0),(OR((AC229&lt;$C$62),(AC229&gt;($E$62+61))))),1,0)</f>
        <v>0</v>
      </c>
      <c r="AF229" s="235">
        <f t="shared" ref="AF229:AF238" si="113">IF(AND((COUNTA($C$11)=1),(COUNTA(AD229)=1),($C$11&lt;&gt;0),(OR((AB229&lt;$C$62),(AB229&gt;($E$62))))),1,0)</f>
        <v>0</v>
      </c>
      <c r="AG229" s="380">
        <f t="shared" ref="AG229" si="114">+AG228+1</f>
        <v>35</v>
      </c>
      <c r="AH229" s="510"/>
      <c r="AI229" s="510"/>
      <c r="AJ229" s="545"/>
      <c r="AK229" s="545"/>
      <c r="AL229" s="546"/>
      <c r="AM229" s="235">
        <f t="shared" ref="AM229:AM237" si="115">IF(AND((COUNTA($C$11)=1),(COUNTA(AL229)=1),($C$11&lt;&gt;0),(OR((AK229&lt;$C$62),(AK229&gt;($E$62+61))))),1,0)</f>
        <v>0</v>
      </c>
      <c r="AN229" s="235">
        <f t="shared" ref="AN229:AN237" si="116">IF(AND((COUNTA($C$11)=1),(COUNTA(AL229)=1),($C$11&lt;&gt;0),(OR((AJ229&lt;$C$62),(AJ229&gt;($E$62))))),1,0)</f>
        <v>0</v>
      </c>
    </row>
    <row r="230" spans="1:40" x14ac:dyDescent="0.2">
      <c r="A230" s="380">
        <v>3</v>
      </c>
      <c r="B230" s="510"/>
      <c r="C230" s="510"/>
      <c r="D230" s="545"/>
      <c r="E230" s="545"/>
      <c r="F230" s="546"/>
      <c r="G230" s="235">
        <f t="shared" si="107"/>
        <v>0</v>
      </c>
      <c r="H230" s="235">
        <f t="shared" si="108"/>
        <v>0</v>
      </c>
      <c r="I230" s="235"/>
      <c r="J230" s="235"/>
      <c r="K230" s="235"/>
      <c r="L230" s="235"/>
      <c r="M230" s="235"/>
      <c r="N230" s="235"/>
      <c r="O230" s="235"/>
      <c r="P230" s="235"/>
      <c r="Q230" s="380">
        <v>14</v>
      </c>
      <c r="R230" s="510"/>
      <c r="S230" s="510"/>
      <c r="T230" s="545"/>
      <c r="U230" s="545"/>
      <c r="V230" s="546"/>
      <c r="W230" s="235">
        <f t="shared" si="109"/>
        <v>0</v>
      </c>
      <c r="X230" s="235">
        <f t="shared" si="110"/>
        <v>0</v>
      </c>
      <c r="Y230" s="380">
        <f t="shared" si="103"/>
        <v>25</v>
      </c>
      <c r="Z230" s="510"/>
      <c r="AA230" s="510"/>
      <c r="AB230" s="545"/>
      <c r="AC230" s="545"/>
      <c r="AD230" s="546"/>
      <c r="AE230" s="235">
        <f t="shared" si="112"/>
        <v>0</v>
      </c>
      <c r="AF230" s="235">
        <f t="shared" si="113"/>
        <v>0</v>
      </c>
      <c r="AG230" s="380">
        <f t="shared" si="104"/>
        <v>36</v>
      </c>
      <c r="AH230" s="510"/>
      <c r="AI230" s="510"/>
      <c r="AJ230" s="545"/>
      <c r="AK230" s="545"/>
      <c r="AL230" s="546"/>
      <c r="AM230" s="235">
        <f t="shared" si="115"/>
        <v>0</v>
      </c>
      <c r="AN230" s="235">
        <f t="shared" si="116"/>
        <v>0</v>
      </c>
    </row>
    <row r="231" spans="1:40" x14ac:dyDescent="0.2">
      <c r="A231" s="380">
        <v>4</v>
      </c>
      <c r="B231" s="510"/>
      <c r="C231" s="510"/>
      <c r="D231" s="545"/>
      <c r="E231" s="545"/>
      <c r="F231" s="546"/>
      <c r="G231" s="235">
        <f t="shared" si="107"/>
        <v>0</v>
      </c>
      <c r="H231" s="235">
        <f t="shared" si="108"/>
        <v>0</v>
      </c>
      <c r="I231" s="235"/>
      <c r="J231" s="235"/>
      <c r="K231" s="235"/>
      <c r="L231" s="235"/>
      <c r="M231" s="235"/>
      <c r="N231" s="235"/>
      <c r="O231" s="235"/>
      <c r="P231" s="235"/>
      <c r="Q231" s="380">
        <v>15</v>
      </c>
      <c r="R231" s="510"/>
      <c r="S231" s="510"/>
      <c r="T231" s="545"/>
      <c r="U231" s="545"/>
      <c r="V231" s="546"/>
      <c r="W231" s="235">
        <f t="shared" si="109"/>
        <v>0</v>
      </c>
      <c r="X231" s="235">
        <f t="shared" si="110"/>
        <v>0</v>
      </c>
      <c r="Y231" s="380">
        <f t="shared" si="103"/>
        <v>26</v>
      </c>
      <c r="Z231" s="510"/>
      <c r="AA231" s="510"/>
      <c r="AB231" s="545"/>
      <c r="AC231" s="545"/>
      <c r="AD231" s="546"/>
      <c r="AE231" s="235">
        <f t="shared" si="112"/>
        <v>0</v>
      </c>
      <c r="AF231" s="235">
        <f t="shared" si="113"/>
        <v>0</v>
      </c>
      <c r="AG231" s="380">
        <f t="shared" si="104"/>
        <v>37</v>
      </c>
      <c r="AH231" s="510"/>
      <c r="AI231" s="510"/>
      <c r="AJ231" s="545"/>
      <c r="AK231" s="545"/>
      <c r="AL231" s="546"/>
      <c r="AM231" s="235">
        <f t="shared" si="115"/>
        <v>0</v>
      </c>
      <c r="AN231" s="235">
        <f t="shared" si="116"/>
        <v>0</v>
      </c>
    </row>
    <row r="232" spans="1:40" x14ac:dyDescent="0.2">
      <c r="A232" s="380">
        <v>5</v>
      </c>
      <c r="B232" s="510"/>
      <c r="C232" s="510"/>
      <c r="D232" s="545"/>
      <c r="E232" s="545"/>
      <c r="F232" s="546"/>
      <c r="G232" s="235">
        <f t="shared" si="107"/>
        <v>0</v>
      </c>
      <c r="H232" s="235">
        <f t="shared" si="108"/>
        <v>0</v>
      </c>
      <c r="I232" s="235"/>
      <c r="J232" s="235"/>
      <c r="K232" s="235"/>
      <c r="L232" s="235"/>
      <c r="M232" s="235"/>
      <c r="N232" s="235"/>
      <c r="O232" s="235"/>
      <c r="P232" s="235"/>
      <c r="Q232" s="380">
        <v>16</v>
      </c>
      <c r="R232" s="510"/>
      <c r="S232" s="510"/>
      <c r="T232" s="545"/>
      <c r="U232" s="545"/>
      <c r="V232" s="546"/>
      <c r="W232" s="235">
        <f t="shared" si="109"/>
        <v>0</v>
      </c>
      <c r="X232" s="235">
        <f t="shared" si="110"/>
        <v>0</v>
      </c>
      <c r="Y232" s="380">
        <f t="shared" si="103"/>
        <v>27</v>
      </c>
      <c r="Z232" s="510"/>
      <c r="AA232" s="510"/>
      <c r="AB232" s="545"/>
      <c r="AC232" s="545"/>
      <c r="AD232" s="546"/>
      <c r="AE232" s="235">
        <f t="shared" si="112"/>
        <v>0</v>
      </c>
      <c r="AF232" s="235">
        <f t="shared" si="113"/>
        <v>0</v>
      </c>
      <c r="AG232" s="380">
        <f t="shared" si="104"/>
        <v>38</v>
      </c>
      <c r="AH232" s="510"/>
      <c r="AI232" s="510"/>
      <c r="AJ232" s="545"/>
      <c r="AK232" s="545"/>
      <c r="AL232" s="546" t="s">
        <v>12</v>
      </c>
      <c r="AM232" s="235">
        <f t="shared" si="115"/>
        <v>0</v>
      </c>
      <c r="AN232" s="235">
        <f t="shared" si="116"/>
        <v>0</v>
      </c>
    </row>
    <row r="233" spans="1:40" x14ac:dyDescent="0.2">
      <c r="A233" s="380">
        <v>6</v>
      </c>
      <c r="B233" s="510"/>
      <c r="C233" s="510"/>
      <c r="D233" s="545"/>
      <c r="E233" s="545"/>
      <c r="F233" s="546"/>
      <c r="G233" s="235">
        <f t="shared" si="107"/>
        <v>0</v>
      </c>
      <c r="H233" s="235">
        <f t="shared" si="108"/>
        <v>0</v>
      </c>
      <c r="I233" s="235"/>
      <c r="J233" s="235"/>
      <c r="K233" s="235"/>
      <c r="L233" s="235"/>
      <c r="M233" s="235"/>
      <c r="N233" s="235"/>
      <c r="O233" s="235"/>
      <c r="P233" s="235"/>
      <c r="Q233" s="380">
        <v>17</v>
      </c>
      <c r="R233" s="510"/>
      <c r="S233" s="510"/>
      <c r="T233" s="545"/>
      <c r="U233" s="545"/>
      <c r="V233" s="546"/>
      <c r="W233" s="235">
        <f t="shared" si="109"/>
        <v>0</v>
      </c>
      <c r="X233" s="235">
        <f t="shared" si="110"/>
        <v>0</v>
      </c>
      <c r="Y233" s="380">
        <f t="shared" si="103"/>
        <v>28</v>
      </c>
      <c r="Z233" s="510"/>
      <c r="AA233" s="510"/>
      <c r="AB233" s="545"/>
      <c r="AC233" s="545"/>
      <c r="AD233" s="546"/>
      <c r="AE233" s="235">
        <f t="shared" si="112"/>
        <v>0</v>
      </c>
      <c r="AF233" s="235">
        <f t="shared" si="113"/>
        <v>0</v>
      </c>
      <c r="AG233" s="380">
        <f t="shared" si="104"/>
        <v>39</v>
      </c>
      <c r="AH233" s="510"/>
      <c r="AI233" s="510"/>
      <c r="AJ233" s="545"/>
      <c r="AK233" s="545"/>
      <c r="AL233" s="546"/>
      <c r="AM233" s="235">
        <f t="shared" si="115"/>
        <v>0</v>
      </c>
      <c r="AN233" s="235">
        <f t="shared" si="116"/>
        <v>0</v>
      </c>
    </row>
    <row r="234" spans="1:40" x14ac:dyDescent="0.2">
      <c r="A234" s="380">
        <v>7</v>
      </c>
      <c r="B234" s="510"/>
      <c r="C234" s="510"/>
      <c r="D234" s="545"/>
      <c r="E234" s="545"/>
      <c r="F234" s="546"/>
      <c r="G234" s="235">
        <f t="shared" si="107"/>
        <v>0</v>
      </c>
      <c r="H234" s="235">
        <f t="shared" si="108"/>
        <v>0</v>
      </c>
      <c r="I234" s="235"/>
      <c r="J234" s="235"/>
      <c r="K234" s="235"/>
      <c r="L234" s="235"/>
      <c r="M234" s="235"/>
      <c r="N234" s="235"/>
      <c r="O234" s="235"/>
      <c r="P234" s="235"/>
      <c r="Q234" s="380">
        <v>18</v>
      </c>
      <c r="R234" s="510"/>
      <c r="S234" s="510"/>
      <c r="T234" s="545"/>
      <c r="U234" s="545"/>
      <c r="V234" s="546"/>
      <c r="W234" s="235">
        <f t="shared" si="109"/>
        <v>0</v>
      </c>
      <c r="X234" s="235">
        <f t="shared" si="110"/>
        <v>0</v>
      </c>
      <c r="Y234" s="380">
        <f t="shared" si="103"/>
        <v>29</v>
      </c>
      <c r="Z234" s="510"/>
      <c r="AA234" s="510"/>
      <c r="AB234" s="545"/>
      <c r="AC234" s="545"/>
      <c r="AD234" s="546"/>
      <c r="AE234" s="235">
        <f t="shared" si="112"/>
        <v>0</v>
      </c>
      <c r="AF234" s="235">
        <f t="shared" si="113"/>
        <v>0</v>
      </c>
      <c r="AG234" s="380">
        <f t="shared" si="104"/>
        <v>40</v>
      </c>
      <c r="AH234" s="510"/>
      <c r="AI234" s="510"/>
      <c r="AJ234" s="545"/>
      <c r="AK234" s="545"/>
      <c r="AL234" s="546"/>
      <c r="AM234" s="235">
        <f t="shared" si="115"/>
        <v>0</v>
      </c>
      <c r="AN234" s="235">
        <f t="shared" si="116"/>
        <v>0</v>
      </c>
    </row>
    <row r="235" spans="1:40" x14ac:dyDescent="0.2">
      <c r="A235" s="380">
        <v>8</v>
      </c>
      <c r="B235" s="510"/>
      <c r="C235" s="510"/>
      <c r="D235" s="545"/>
      <c r="E235" s="545"/>
      <c r="F235" s="546"/>
      <c r="G235" s="235">
        <f t="shared" si="107"/>
        <v>0</v>
      </c>
      <c r="H235" s="235">
        <f t="shared" si="108"/>
        <v>0</v>
      </c>
      <c r="I235" s="235"/>
      <c r="J235" s="235"/>
      <c r="K235" s="235"/>
      <c r="L235" s="235"/>
      <c r="M235" s="235"/>
      <c r="N235" s="235"/>
      <c r="O235" s="235"/>
      <c r="P235" s="235"/>
      <c r="Q235" s="380">
        <v>19</v>
      </c>
      <c r="R235" s="510"/>
      <c r="S235" s="510"/>
      <c r="T235" s="545"/>
      <c r="U235" s="545"/>
      <c r="V235" s="546"/>
      <c r="W235" s="235">
        <f t="shared" si="109"/>
        <v>0</v>
      </c>
      <c r="X235" s="235">
        <f t="shared" si="110"/>
        <v>0</v>
      </c>
      <c r="Y235" s="380">
        <f t="shared" si="103"/>
        <v>30</v>
      </c>
      <c r="Z235" s="510"/>
      <c r="AA235" s="510"/>
      <c r="AB235" s="545"/>
      <c r="AC235" s="545"/>
      <c r="AD235" s="546"/>
      <c r="AE235" s="235">
        <f t="shared" si="112"/>
        <v>0</v>
      </c>
      <c r="AF235" s="235">
        <f t="shared" si="113"/>
        <v>0</v>
      </c>
      <c r="AG235" s="380">
        <f t="shared" si="104"/>
        <v>41</v>
      </c>
      <c r="AH235" s="510"/>
      <c r="AI235" s="510"/>
      <c r="AJ235" s="545"/>
      <c r="AK235" s="545"/>
      <c r="AL235" s="546" t="s">
        <v>12</v>
      </c>
      <c r="AM235" s="235">
        <f t="shared" si="115"/>
        <v>0</v>
      </c>
      <c r="AN235" s="235">
        <f t="shared" si="116"/>
        <v>0</v>
      </c>
    </row>
    <row r="236" spans="1:40" x14ac:dyDescent="0.2">
      <c r="A236" s="380">
        <v>9</v>
      </c>
      <c r="B236" s="510"/>
      <c r="C236" s="510"/>
      <c r="D236" s="545"/>
      <c r="E236" s="545"/>
      <c r="F236" s="546"/>
      <c r="G236" s="235">
        <f t="shared" si="107"/>
        <v>0</v>
      </c>
      <c r="H236" s="235">
        <f t="shared" si="108"/>
        <v>0</v>
      </c>
      <c r="I236" s="235"/>
      <c r="J236" s="235"/>
      <c r="K236" s="235"/>
      <c r="L236" s="235"/>
      <c r="M236" s="235"/>
      <c r="N236" s="235"/>
      <c r="O236" s="235"/>
      <c r="P236" s="235"/>
      <c r="Q236" s="380">
        <v>20</v>
      </c>
      <c r="R236" s="510"/>
      <c r="S236" s="510"/>
      <c r="T236" s="545"/>
      <c r="U236" s="545"/>
      <c r="V236" s="546"/>
      <c r="W236" s="235">
        <f t="shared" si="109"/>
        <v>0</v>
      </c>
      <c r="X236" s="235">
        <f t="shared" si="110"/>
        <v>0</v>
      </c>
      <c r="Y236" s="380">
        <f t="shared" si="103"/>
        <v>31</v>
      </c>
      <c r="Z236" s="510"/>
      <c r="AA236" s="510"/>
      <c r="AB236" s="545"/>
      <c r="AC236" s="545"/>
      <c r="AD236" s="546"/>
      <c r="AE236" s="235">
        <f t="shared" si="112"/>
        <v>0</v>
      </c>
      <c r="AF236" s="235">
        <f t="shared" si="113"/>
        <v>0</v>
      </c>
      <c r="AG236" s="380">
        <f t="shared" si="104"/>
        <v>42</v>
      </c>
      <c r="AH236" s="510"/>
      <c r="AI236" s="510"/>
      <c r="AJ236" s="545"/>
      <c r="AK236" s="545"/>
      <c r="AL236" s="546"/>
      <c r="AM236" s="235">
        <f t="shared" si="115"/>
        <v>0</v>
      </c>
      <c r="AN236" s="235">
        <f t="shared" si="116"/>
        <v>0</v>
      </c>
    </row>
    <row r="237" spans="1:40" x14ac:dyDescent="0.2">
      <c r="A237" s="380">
        <v>10</v>
      </c>
      <c r="B237" s="510"/>
      <c r="C237" s="510"/>
      <c r="D237" s="545"/>
      <c r="E237" s="545"/>
      <c r="F237" s="546"/>
      <c r="G237" s="235">
        <f t="shared" si="107"/>
        <v>0</v>
      </c>
      <c r="H237" s="235">
        <f t="shared" si="108"/>
        <v>0</v>
      </c>
      <c r="I237" s="235"/>
      <c r="J237" s="235"/>
      <c r="K237" s="235"/>
      <c r="L237" s="235"/>
      <c r="M237" s="235"/>
      <c r="N237" s="235"/>
      <c r="O237" s="235"/>
      <c r="P237" s="235"/>
      <c r="Q237" s="380">
        <v>21</v>
      </c>
      <c r="R237" s="510"/>
      <c r="S237" s="510"/>
      <c r="T237" s="545"/>
      <c r="U237" s="545"/>
      <c r="V237" s="546"/>
      <c r="W237" s="235">
        <f t="shared" si="109"/>
        <v>0</v>
      </c>
      <c r="X237" s="235">
        <f t="shared" si="110"/>
        <v>0</v>
      </c>
      <c r="Y237" s="380">
        <f t="shared" si="103"/>
        <v>32</v>
      </c>
      <c r="Z237" s="510"/>
      <c r="AA237" s="510"/>
      <c r="AB237" s="545"/>
      <c r="AC237" s="545"/>
      <c r="AD237" s="546"/>
      <c r="AE237" s="235">
        <f t="shared" si="112"/>
        <v>0</v>
      </c>
      <c r="AF237" s="235">
        <f t="shared" si="113"/>
        <v>0</v>
      </c>
      <c r="AG237" s="380">
        <f t="shared" si="104"/>
        <v>43</v>
      </c>
      <c r="AH237" s="510"/>
      <c r="AI237" s="510"/>
      <c r="AJ237" s="545"/>
      <c r="AK237" s="545"/>
      <c r="AL237" s="546"/>
      <c r="AM237" s="235">
        <f t="shared" si="115"/>
        <v>0</v>
      </c>
      <c r="AN237" s="235">
        <f t="shared" si="116"/>
        <v>0</v>
      </c>
    </row>
    <row r="238" spans="1:40" ht="13.5" thickBot="1" x14ac:dyDescent="0.25">
      <c r="A238" s="547">
        <v>11</v>
      </c>
      <c r="B238" s="548"/>
      <c r="C238" s="548"/>
      <c r="D238" s="545"/>
      <c r="E238" s="545"/>
      <c r="F238" s="549"/>
      <c r="G238" s="235">
        <f t="shared" si="107"/>
        <v>0</v>
      </c>
      <c r="H238" s="235">
        <f t="shared" si="108"/>
        <v>0</v>
      </c>
      <c r="I238" s="235"/>
      <c r="J238" s="235"/>
      <c r="K238" s="235"/>
      <c r="L238" s="235"/>
      <c r="M238" s="235"/>
      <c r="N238" s="235"/>
      <c r="O238" s="235"/>
      <c r="P238" s="235"/>
      <c r="Q238" s="380">
        <v>22</v>
      </c>
      <c r="R238" s="510"/>
      <c r="S238" s="510"/>
      <c r="T238" s="545"/>
      <c r="U238" s="545"/>
      <c r="V238" s="549"/>
      <c r="W238" s="235">
        <f t="shared" si="109"/>
        <v>0</v>
      </c>
      <c r="X238" s="235">
        <f t="shared" si="110"/>
        <v>0</v>
      </c>
      <c r="Y238" s="380">
        <f t="shared" si="103"/>
        <v>33</v>
      </c>
      <c r="Z238" s="548"/>
      <c r="AA238" s="548"/>
      <c r="AB238" s="545"/>
      <c r="AC238" s="545"/>
      <c r="AD238" s="549"/>
      <c r="AE238" s="235">
        <f t="shared" si="112"/>
        <v>0</v>
      </c>
      <c r="AF238" s="235">
        <f t="shared" si="113"/>
        <v>0</v>
      </c>
      <c r="AG238" s="550" t="s">
        <v>3</v>
      </c>
      <c r="AH238" s="554"/>
      <c r="AI238" s="551"/>
      <c r="AJ238" s="551"/>
      <c r="AK238" s="551"/>
      <c r="AL238" s="552">
        <f>SUM(F228:F238)+SUM(V228:V238)+SUM(AL228:AL237)+SUM(AD228:AD238)</f>
        <v>0</v>
      </c>
      <c r="AM238" s="235"/>
      <c r="AN238" s="235"/>
    </row>
    <row r="239" spans="1:40" x14ac:dyDescent="0.2">
      <c r="F239" s="288"/>
      <c r="G239" s="235"/>
      <c r="H239" s="235"/>
      <c r="I239" s="235"/>
      <c r="J239" s="235"/>
      <c r="K239" s="235"/>
      <c r="L239" s="235"/>
      <c r="M239" s="235"/>
      <c r="N239" s="235"/>
      <c r="O239" s="235"/>
      <c r="P239" s="235"/>
      <c r="W239" s="235"/>
      <c r="X239" s="235"/>
      <c r="Y239" s="235"/>
      <c r="AE239" s="235"/>
      <c r="AF239" s="235"/>
      <c r="AG239" s="553"/>
      <c r="AM239" s="235"/>
      <c r="AN239" s="235"/>
    </row>
    <row r="240" spans="1:40" x14ac:dyDescent="0.2">
      <c r="F240" s="288"/>
      <c r="G240" s="235"/>
      <c r="H240" s="235"/>
      <c r="I240" s="235"/>
      <c r="J240" s="235"/>
      <c r="K240" s="235"/>
      <c r="L240" s="235"/>
      <c r="M240" s="235"/>
      <c r="N240" s="235"/>
      <c r="O240" s="235"/>
      <c r="P240" s="235"/>
      <c r="W240" s="235"/>
      <c r="X240" s="235"/>
      <c r="Y240" s="235"/>
      <c r="AE240" s="235"/>
      <c r="AF240" s="235"/>
      <c r="AG240" s="553"/>
      <c r="AM240" s="235"/>
      <c r="AN240" s="235"/>
    </row>
    <row r="241" spans="1:40" x14ac:dyDescent="0.2">
      <c r="F241" s="288"/>
      <c r="G241" s="235"/>
      <c r="H241" s="235"/>
      <c r="I241" s="235"/>
      <c r="J241" s="235"/>
      <c r="K241" s="235"/>
      <c r="L241" s="235"/>
      <c r="M241" s="235"/>
      <c r="N241" s="235"/>
      <c r="O241" s="235"/>
      <c r="P241" s="235"/>
      <c r="W241" s="235"/>
      <c r="X241" s="235"/>
      <c r="Y241" s="235"/>
      <c r="AE241" s="235"/>
      <c r="AF241" s="235"/>
      <c r="AG241" s="553"/>
      <c r="AM241" s="235"/>
      <c r="AN241" s="235"/>
    </row>
    <row r="242" spans="1:40" x14ac:dyDescent="0.2">
      <c r="F242" s="288"/>
      <c r="G242" s="235"/>
      <c r="H242" s="235"/>
      <c r="I242" s="235"/>
      <c r="J242" s="235"/>
      <c r="K242" s="235"/>
      <c r="L242" s="235"/>
      <c r="M242" s="235"/>
      <c r="N242" s="235"/>
      <c r="O242" s="235"/>
      <c r="P242" s="235"/>
      <c r="W242" s="235"/>
      <c r="X242" s="235"/>
      <c r="Y242" s="235"/>
      <c r="AE242" s="235"/>
      <c r="AF242" s="235"/>
      <c r="AG242" s="553"/>
      <c r="AM242" s="235"/>
      <c r="AN242" s="235"/>
    </row>
    <row r="243" spans="1:40" x14ac:dyDescent="0.2">
      <c r="F243" s="288"/>
      <c r="G243" s="235"/>
      <c r="H243" s="235"/>
      <c r="I243" s="235"/>
      <c r="J243" s="235"/>
      <c r="K243" s="235"/>
      <c r="L243" s="235"/>
      <c r="M243" s="235"/>
      <c r="N243" s="235"/>
      <c r="O243" s="235"/>
      <c r="P243" s="235"/>
      <c r="W243" s="235"/>
      <c r="X243" s="235"/>
      <c r="Y243" s="235"/>
      <c r="AE243" s="235"/>
      <c r="AF243" s="235"/>
      <c r="AG243" s="553"/>
      <c r="AM243" s="235"/>
      <c r="AN243" s="235"/>
    </row>
    <row r="244" spans="1:40" x14ac:dyDescent="0.2">
      <c r="F244" s="288"/>
      <c r="G244" s="235"/>
      <c r="H244" s="235"/>
      <c r="I244" s="235"/>
      <c r="J244" s="235"/>
      <c r="K244" s="235"/>
      <c r="L244" s="235"/>
      <c r="M244" s="235"/>
      <c r="N244" s="235"/>
      <c r="O244" s="235"/>
      <c r="P244" s="235"/>
      <c r="W244" s="235"/>
      <c r="X244" s="235"/>
      <c r="Y244" s="235"/>
      <c r="AE244" s="235"/>
      <c r="AF244" s="235"/>
      <c r="AG244" s="553"/>
      <c r="AM244" s="235"/>
      <c r="AN244" s="235"/>
    </row>
    <row r="245" spans="1:40" ht="13.5" thickBot="1" x14ac:dyDescent="0.25">
      <c r="F245" s="288"/>
      <c r="G245" s="235"/>
      <c r="H245" s="235"/>
      <c r="I245" s="235"/>
      <c r="J245" s="235"/>
      <c r="K245" s="235"/>
      <c r="L245" s="235"/>
      <c r="M245" s="235"/>
      <c r="N245" s="235"/>
      <c r="O245" s="235"/>
      <c r="P245" s="235"/>
      <c r="W245" s="235"/>
      <c r="X245" s="235"/>
      <c r="Y245" s="235"/>
      <c r="AE245" s="235"/>
      <c r="AF245" s="235"/>
      <c r="AG245" s="553"/>
      <c r="AM245" s="235"/>
      <c r="AN245" s="235"/>
    </row>
    <row r="246" spans="1:40" ht="13.5" thickBot="1" x14ac:dyDescent="0.25">
      <c r="A246" s="315">
        <v>10</v>
      </c>
      <c r="B246" s="472"/>
      <c r="C246" s="757" t="s">
        <v>37</v>
      </c>
      <c r="D246" s="757" t="s">
        <v>158</v>
      </c>
      <c r="E246" s="757" t="s">
        <v>34</v>
      </c>
      <c r="F246" s="543">
        <f>+$AL258</f>
        <v>0</v>
      </c>
      <c r="G246" s="235"/>
      <c r="H246" s="235"/>
      <c r="I246" s="235"/>
      <c r="J246" s="235"/>
      <c r="K246" s="235"/>
      <c r="L246" s="235"/>
      <c r="M246" s="235"/>
      <c r="N246" s="235"/>
      <c r="O246" s="235"/>
      <c r="P246" s="235"/>
      <c r="Q246" s="315"/>
      <c r="R246" s="472"/>
      <c r="S246" s="757" t="s">
        <v>37</v>
      </c>
      <c r="T246" s="757" t="s">
        <v>158</v>
      </c>
      <c r="U246" s="757" t="s">
        <v>34</v>
      </c>
      <c r="V246" s="543">
        <f>+$AL258</f>
        <v>0</v>
      </c>
      <c r="W246" s="235"/>
      <c r="X246" s="235"/>
      <c r="Y246" s="315"/>
      <c r="Z246" s="472"/>
      <c r="AA246" s="757" t="s">
        <v>37</v>
      </c>
      <c r="AB246" s="757" t="s">
        <v>158</v>
      </c>
      <c r="AC246" s="757" t="s">
        <v>34</v>
      </c>
      <c r="AD246" s="543">
        <f>+$AL258</f>
        <v>0</v>
      </c>
      <c r="AE246" s="235"/>
      <c r="AF246" s="235"/>
      <c r="AG246" s="315"/>
      <c r="AH246" s="472"/>
      <c r="AI246" s="757" t="s">
        <v>37</v>
      </c>
      <c r="AJ246" s="757" t="s">
        <v>158</v>
      </c>
      <c r="AK246" s="757" t="s">
        <v>34</v>
      </c>
      <c r="AL246" s="800" t="s">
        <v>18</v>
      </c>
      <c r="AM246" s="235"/>
      <c r="AN246" s="235"/>
    </row>
    <row r="247" spans="1:40" ht="25.5" x14ac:dyDescent="0.2">
      <c r="A247" s="318" t="s">
        <v>7</v>
      </c>
      <c r="B247" s="525" t="str">
        <f>+" אסמכתא " &amp; $B12 &amp;"         חזרה לטבלה "</f>
        <v xml:space="preserve"> אסמכתא          חזרה לטבלה </v>
      </c>
      <c r="C247" s="799"/>
      <c r="D247" s="758" t="s">
        <v>68</v>
      </c>
      <c r="E247" s="799"/>
      <c r="F247" s="543" t="s">
        <v>18</v>
      </c>
      <c r="G247" s="235"/>
      <c r="H247" s="235"/>
      <c r="I247" s="235"/>
      <c r="J247" s="235"/>
      <c r="K247" s="235"/>
      <c r="L247" s="235"/>
      <c r="M247" s="235"/>
      <c r="N247" s="235"/>
      <c r="O247" s="235"/>
      <c r="P247" s="235"/>
      <c r="Q247" s="318" t="s">
        <v>23</v>
      </c>
      <c r="R247" s="525" t="str">
        <f>+" אסמכתא " &amp; B12 &amp;"         חזרה לטבלה "</f>
        <v xml:space="preserve"> אסמכתא          חזרה לטבלה </v>
      </c>
      <c r="S247" s="799"/>
      <c r="T247" s="758" t="s">
        <v>68</v>
      </c>
      <c r="U247" s="799"/>
      <c r="V247" s="543" t="s">
        <v>18</v>
      </c>
      <c r="W247" s="235"/>
      <c r="X247" s="235"/>
      <c r="Y247" s="318" t="s">
        <v>23</v>
      </c>
      <c r="Z247" s="525" t="str">
        <f>+" אסמכתא " &amp; $B12 &amp;"         חזרה לטבלה "</f>
        <v xml:space="preserve"> אסמכתא          חזרה לטבלה </v>
      </c>
      <c r="AA247" s="799"/>
      <c r="AB247" s="758" t="s">
        <v>68</v>
      </c>
      <c r="AC247" s="799"/>
      <c r="AD247" s="543" t="s">
        <v>18</v>
      </c>
      <c r="AE247" s="235"/>
      <c r="AF247" s="235"/>
      <c r="AG247" s="318" t="s">
        <v>23</v>
      </c>
      <c r="AH247" s="525" t="str">
        <f>+" אסמכתא " &amp; B12 &amp;"         חזרה לטבלה "</f>
        <v xml:space="preserve"> אסמכתא          חזרה לטבלה </v>
      </c>
      <c r="AI247" s="799"/>
      <c r="AJ247" s="758" t="s">
        <v>68</v>
      </c>
      <c r="AK247" s="799"/>
      <c r="AL247" s="801"/>
      <c r="AM247" s="235"/>
      <c r="AN247" s="235"/>
    </row>
    <row r="248" spans="1:40" x14ac:dyDescent="0.2">
      <c r="A248" s="380">
        <v>1</v>
      </c>
      <c r="B248" s="510"/>
      <c r="C248" s="510"/>
      <c r="D248" s="545"/>
      <c r="E248" s="545"/>
      <c r="F248" s="546"/>
      <c r="G248" s="235">
        <f>IF(AND((COUNTA($C$12)=1),(COUNTA(F248)=1),($C$12&lt;&gt;0),(OR((E248&lt;$C$62),(E248&gt;($E$62+61))))),1,0)</f>
        <v>0</v>
      </c>
      <c r="H248" s="235">
        <f>IF(AND((COUNTA($C$12)=1),(COUNTA(F248)=1),($C$12&lt;&gt;0),(OR((D248&lt;$C$62),(D248&gt;($E$62))))),1,0)</f>
        <v>0</v>
      </c>
      <c r="I248" s="235"/>
      <c r="J248" s="235"/>
      <c r="K248" s="235"/>
      <c r="L248" s="235"/>
      <c r="M248" s="235"/>
      <c r="N248" s="235"/>
      <c r="O248" s="235"/>
      <c r="P248" s="235"/>
      <c r="Q248" s="380">
        <v>12</v>
      </c>
      <c r="R248" s="510"/>
      <c r="S248" s="510"/>
      <c r="T248" s="545"/>
      <c r="U248" s="545"/>
      <c r="V248" s="546"/>
      <c r="W248" s="235">
        <f>IF(AND((COUNTA($C$12)=1),(COUNTA(V248)=1),($C$12&lt;&gt;0),(OR((U248&lt;$C$62),(U248&gt;($E$62+61))))),1,0)</f>
        <v>0</v>
      </c>
      <c r="X248" s="235">
        <f>IF(AND((COUNTA($C$12)=1),(COUNTA(V248)=1),($C$12&lt;&gt;0),(OR((T248&lt;$C$62),(T248&gt;($E$62))))),1,0)</f>
        <v>0</v>
      </c>
      <c r="Y248" s="380">
        <f t="shared" ref="Y248" si="117">+Q258+1</f>
        <v>23</v>
      </c>
      <c r="Z248" s="510"/>
      <c r="AA248" s="510"/>
      <c r="AB248" s="545"/>
      <c r="AC248" s="545"/>
      <c r="AD248" s="546"/>
      <c r="AE248" s="235">
        <f>IF(AND((COUNTA($C$12)=1),(COUNTA(AD248)=1),($C$12&lt;&gt;0),(OR((AC248&lt;$C$62),(AC248&gt;($E$62+61))))),1,0)</f>
        <v>0</v>
      </c>
      <c r="AF248" s="235">
        <f>IF(AND((COUNTA($C$12)=1),(COUNTA(AD248)=1),($C$12&lt;&gt;0),(OR((AB248&lt;$C$62),(AB248&gt;($E$62))))),1,0)</f>
        <v>0</v>
      </c>
      <c r="AG248" s="380">
        <f t="shared" ref="AG248" si="118">+Y258+1</f>
        <v>34</v>
      </c>
      <c r="AH248" s="510"/>
      <c r="AI248" s="510"/>
      <c r="AJ248" s="545"/>
      <c r="AK248" s="545"/>
      <c r="AL248" s="546" t="s">
        <v>12</v>
      </c>
      <c r="AM248" s="235">
        <f>IF(AND((COUNTA($C$12)=1),(COUNTA(AL248)=1),($C$12&lt;&gt;0),(OR((AK248&lt;$C$62),(AK248&gt;($E$62+61))))),1,0)</f>
        <v>0</v>
      </c>
      <c r="AN248" s="235">
        <f>IF(AND((COUNTA($C$12)=1),(COUNTA(AL248)=1),($C$12&lt;&gt;0),(OR((AJ248&lt;$C$62),(AJ248&gt;($E$62))))),1,0)</f>
        <v>0</v>
      </c>
    </row>
    <row r="249" spans="1:40" x14ac:dyDescent="0.2">
      <c r="A249" s="380">
        <v>2</v>
      </c>
      <c r="B249" s="510"/>
      <c r="C249" s="510"/>
      <c r="D249" s="545"/>
      <c r="E249" s="545"/>
      <c r="F249" s="546"/>
      <c r="G249" s="235">
        <f t="shared" ref="G249:G258" si="119">IF(AND((COUNTA($C$12)=1),(COUNTA(F249)=1),($C$12&lt;&gt;0),(OR((E249&lt;$C$62),(E249&gt;($E$62+61))))),1,0)</f>
        <v>0</v>
      </c>
      <c r="H249" s="235">
        <f t="shared" ref="H249:H258" si="120">IF(AND((COUNTA($C$12)=1),(COUNTA(F249)=1),($C$12&lt;&gt;0),(OR((D249&lt;$C$62),(D249&gt;($E$62))))),1,0)</f>
        <v>0</v>
      </c>
      <c r="I249" s="235"/>
      <c r="J249" s="235"/>
      <c r="K249" s="235"/>
      <c r="L249" s="235"/>
      <c r="M249" s="235"/>
      <c r="N249" s="235"/>
      <c r="O249" s="235"/>
      <c r="P249" s="235"/>
      <c r="Q249" s="380">
        <v>13</v>
      </c>
      <c r="R249" s="510"/>
      <c r="S249" s="510"/>
      <c r="T249" s="545"/>
      <c r="U249" s="545"/>
      <c r="V249" s="546"/>
      <c r="W249" s="235">
        <f t="shared" ref="W249:W258" si="121">IF(AND((COUNTA($C$12)=1),(COUNTA(V249)=1),($C$12&lt;&gt;0),(OR((U249&lt;$C$62),(U249&gt;($E$62+61))))),1,0)</f>
        <v>0</v>
      </c>
      <c r="X249" s="235">
        <f t="shared" ref="X249:X258" si="122">IF(AND((COUNTA($C$12)=1),(COUNTA(V249)=1),($C$12&lt;&gt;0),(OR((T249&lt;$C$62),(T249&gt;($E$62))))),1,0)</f>
        <v>0</v>
      </c>
      <c r="Y249" s="380">
        <f t="shared" ref="Y249" si="123">+Y248+1</f>
        <v>24</v>
      </c>
      <c r="Z249" s="510"/>
      <c r="AA249" s="510"/>
      <c r="AB249" s="545"/>
      <c r="AC249" s="545"/>
      <c r="AD249" s="546"/>
      <c r="AE249" s="235">
        <f t="shared" ref="AE249:AE258" si="124">IF(AND((COUNTA($C$12)=1),(COUNTA(AD249)=1),($C$12&lt;&gt;0),(OR((AC249&lt;$C$62),(AC249&gt;($E$62+61))))),1,0)</f>
        <v>0</v>
      </c>
      <c r="AF249" s="235">
        <f t="shared" ref="AF249:AF258" si="125">IF(AND((COUNTA($C$12)=1),(COUNTA(AD249)=1),($C$12&lt;&gt;0),(OR((AB249&lt;$C$62),(AB249&gt;($E$62))))),1,0)</f>
        <v>0</v>
      </c>
      <c r="AG249" s="380">
        <f t="shared" ref="AG249" si="126">+AG248+1</f>
        <v>35</v>
      </c>
      <c r="AH249" s="510"/>
      <c r="AI249" s="510"/>
      <c r="AJ249" s="545"/>
      <c r="AK249" s="545"/>
      <c r="AL249" s="546"/>
      <c r="AM249" s="235">
        <f t="shared" ref="AM249:AM257" si="127">IF(AND((COUNTA($C$12)=1),(COUNTA(AL249)=1),($C$12&lt;&gt;0),(OR((AK249&lt;$C$62),(AK249&gt;($E$62+61))))),1,0)</f>
        <v>0</v>
      </c>
      <c r="AN249" s="235">
        <f t="shared" ref="AN249:AN257" si="128">IF(AND((COUNTA($C$12)=1),(COUNTA(AL249)=1),($C$12&lt;&gt;0),(OR((AJ249&lt;$C$62),(AJ249&gt;($E$62))))),1,0)</f>
        <v>0</v>
      </c>
    </row>
    <row r="250" spans="1:40" x14ac:dyDescent="0.2">
      <c r="A250" s="380">
        <v>3</v>
      </c>
      <c r="B250" s="510"/>
      <c r="C250" s="510"/>
      <c r="D250" s="545"/>
      <c r="E250" s="545"/>
      <c r="F250" s="546"/>
      <c r="G250" s="235">
        <f t="shared" si="119"/>
        <v>0</v>
      </c>
      <c r="H250" s="235">
        <f t="shared" si="120"/>
        <v>0</v>
      </c>
      <c r="I250" s="235"/>
      <c r="J250" s="235"/>
      <c r="K250" s="235"/>
      <c r="L250" s="235"/>
      <c r="M250" s="235"/>
      <c r="N250" s="235"/>
      <c r="O250" s="235"/>
      <c r="P250" s="235"/>
      <c r="Q250" s="380">
        <v>14</v>
      </c>
      <c r="R250" s="510"/>
      <c r="S250" s="510"/>
      <c r="T250" s="545"/>
      <c r="U250" s="545"/>
      <c r="V250" s="546"/>
      <c r="W250" s="235">
        <f t="shared" si="121"/>
        <v>0</v>
      </c>
      <c r="X250" s="235">
        <f t="shared" si="122"/>
        <v>0</v>
      </c>
      <c r="Y250" s="380">
        <f t="shared" si="103"/>
        <v>25</v>
      </c>
      <c r="Z250" s="510"/>
      <c r="AA250" s="510"/>
      <c r="AB250" s="545"/>
      <c r="AC250" s="545"/>
      <c r="AD250" s="546"/>
      <c r="AE250" s="235">
        <f t="shared" si="124"/>
        <v>0</v>
      </c>
      <c r="AF250" s="235">
        <f t="shared" si="125"/>
        <v>0</v>
      </c>
      <c r="AG250" s="380">
        <f t="shared" si="104"/>
        <v>36</v>
      </c>
      <c r="AH250" s="510"/>
      <c r="AI250" s="510"/>
      <c r="AJ250" s="545"/>
      <c r="AK250" s="545"/>
      <c r="AL250" s="546"/>
      <c r="AM250" s="235">
        <f t="shared" si="127"/>
        <v>0</v>
      </c>
      <c r="AN250" s="235">
        <f t="shared" si="128"/>
        <v>0</v>
      </c>
    </row>
    <row r="251" spans="1:40" x14ac:dyDescent="0.2">
      <c r="A251" s="380">
        <v>4</v>
      </c>
      <c r="B251" s="510"/>
      <c r="C251" s="510"/>
      <c r="D251" s="545"/>
      <c r="E251" s="545"/>
      <c r="F251" s="546"/>
      <c r="G251" s="235">
        <f t="shared" si="119"/>
        <v>0</v>
      </c>
      <c r="H251" s="235">
        <f t="shared" si="120"/>
        <v>0</v>
      </c>
      <c r="I251" s="235"/>
      <c r="J251" s="235"/>
      <c r="K251" s="235"/>
      <c r="L251" s="235"/>
      <c r="M251" s="235"/>
      <c r="N251" s="235"/>
      <c r="O251" s="235"/>
      <c r="P251" s="235"/>
      <c r="Q251" s="380">
        <v>15</v>
      </c>
      <c r="R251" s="510"/>
      <c r="S251" s="510"/>
      <c r="T251" s="545"/>
      <c r="U251" s="545"/>
      <c r="V251" s="546"/>
      <c r="W251" s="235">
        <f t="shared" si="121"/>
        <v>0</v>
      </c>
      <c r="X251" s="235">
        <f t="shared" si="122"/>
        <v>0</v>
      </c>
      <c r="Y251" s="380">
        <f t="shared" si="103"/>
        <v>26</v>
      </c>
      <c r="Z251" s="510"/>
      <c r="AA251" s="510"/>
      <c r="AB251" s="545"/>
      <c r="AC251" s="545"/>
      <c r="AD251" s="546"/>
      <c r="AE251" s="235">
        <f t="shared" si="124"/>
        <v>0</v>
      </c>
      <c r="AF251" s="235">
        <f t="shared" si="125"/>
        <v>0</v>
      </c>
      <c r="AG251" s="380">
        <f t="shared" si="104"/>
        <v>37</v>
      </c>
      <c r="AH251" s="510"/>
      <c r="AI251" s="510"/>
      <c r="AJ251" s="545"/>
      <c r="AK251" s="545"/>
      <c r="AL251" s="546"/>
      <c r="AM251" s="235">
        <f t="shared" si="127"/>
        <v>0</v>
      </c>
      <c r="AN251" s="235">
        <f t="shared" si="128"/>
        <v>0</v>
      </c>
    </row>
    <row r="252" spans="1:40" x14ac:dyDescent="0.2">
      <c r="A252" s="380">
        <v>5</v>
      </c>
      <c r="B252" s="510"/>
      <c r="C252" s="510"/>
      <c r="D252" s="545"/>
      <c r="E252" s="545"/>
      <c r="F252" s="546"/>
      <c r="G252" s="235">
        <f t="shared" si="119"/>
        <v>0</v>
      </c>
      <c r="H252" s="235">
        <f t="shared" si="120"/>
        <v>0</v>
      </c>
      <c r="I252" s="235"/>
      <c r="J252" s="235"/>
      <c r="K252" s="235"/>
      <c r="L252" s="235"/>
      <c r="M252" s="235"/>
      <c r="N252" s="235"/>
      <c r="O252" s="235"/>
      <c r="P252" s="235"/>
      <c r="Q252" s="380">
        <v>16</v>
      </c>
      <c r="R252" s="510"/>
      <c r="S252" s="510"/>
      <c r="T252" s="545"/>
      <c r="U252" s="545"/>
      <c r="V252" s="546"/>
      <c r="W252" s="235">
        <f t="shared" si="121"/>
        <v>0</v>
      </c>
      <c r="X252" s="235">
        <f t="shared" si="122"/>
        <v>0</v>
      </c>
      <c r="Y252" s="380">
        <f t="shared" si="103"/>
        <v>27</v>
      </c>
      <c r="Z252" s="510"/>
      <c r="AA252" s="510"/>
      <c r="AB252" s="545"/>
      <c r="AC252" s="545"/>
      <c r="AD252" s="546"/>
      <c r="AE252" s="235">
        <f t="shared" si="124"/>
        <v>0</v>
      </c>
      <c r="AF252" s="235">
        <f t="shared" si="125"/>
        <v>0</v>
      </c>
      <c r="AG252" s="380">
        <f t="shared" si="104"/>
        <v>38</v>
      </c>
      <c r="AH252" s="510"/>
      <c r="AI252" s="510"/>
      <c r="AJ252" s="545"/>
      <c r="AK252" s="545"/>
      <c r="AL252" s="546" t="s">
        <v>12</v>
      </c>
      <c r="AM252" s="235">
        <f t="shared" si="127"/>
        <v>0</v>
      </c>
      <c r="AN252" s="235">
        <f t="shared" si="128"/>
        <v>0</v>
      </c>
    </row>
    <row r="253" spans="1:40" x14ac:dyDescent="0.2">
      <c r="A253" s="380">
        <v>6</v>
      </c>
      <c r="B253" s="510"/>
      <c r="C253" s="510"/>
      <c r="D253" s="545"/>
      <c r="E253" s="545"/>
      <c r="F253" s="546"/>
      <c r="G253" s="235">
        <f t="shared" si="119"/>
        <v>0</v>
      </c>
      <c r="H253" s="235">
        <f t="shared" si="120"/>
        <v>0</v>
      </c>
      <c r="I253" s="235"/>
      <c r="J253" s="235"/>
      <c r="K253" s="235"/>
      <c r="L253" s="235"/>
      <c r="M253" s="235"/>
      <c r="N253" s="235"/>
      <c r="O253" s="235"/>
      <c r="P253" s="235"/>
      <c r="Q253" s="380">
        <v>17</v>
      </c>
      <c r="R253" s="510"/>
      <c r="S253" s="510"/>
      <c r="T253" s="545"/>
      <c r="U253" s="545"/>
      <c r="V253" s="546"/>
      <c r="W253" s="235">
        <f t="shared" si="121"/>
        <v>0</v>
      </c>
      <c r="X253" s="235">
        <f t="shared" si="122"/>
        <v>0</v>
      </c>
      <c r="Y253" s="380">
        <f t="shared" si="103"/>
        <v>28</v>
      </c>
      <c r="Z253" s="510"/>
      <c r="AA253" s="510"/>
      <c r="AB253" s="545"/>
      <c r="AC253" s="545"/>
      <c r="AD253" s="546"/>
      <c r="AE253" s="235">
        <f t="shared" si="124"/>
        <v>0</v>
      </c>
      <c r="AF253" s="235">
        <f t="shared" si="125"/>
        <v>0</v>
      </c>
      <c r="AG253" s="380">
        <f t="shared" si="104"/>
        <v>39</v>
      </c>
      <c r="AH253" s="510"/>
      <c r="AI253" s="510"/>
      <c r="AJ253" s="545"/>
      <c r="AK253" s="545"/>
      <c r="AL253" s="546"/>
      <c r="AM253" s="235">
        <f t="shared" si="127"/>
        <v>0</v>
      </c>
      <c r="AN253" s="235">
        <f t="shared" si="128"/>
        <v>0</v>
      </c>
    </row>
    <row r="254" spans="1:40" x14ac:dyDescent="0.2">
      <c r="A254" s="380">
        <v>7</v>
      </c>
      <c r="B254" s="510"/>
      <c r="C254" s="510"/>
      <c r="D254" s="545"/>
      <c r="E254" s="545"/>
      <c r="F254" s="546"/>
      <c r="G254" s="235">
        <f t="shared" si="119"/>
        <v>0</v>
      </c>
      <c r="H254" s="235">
        <f t="shared" si="120"/>
        <v>0</v>
      </c>
      <c r="I254" s="235"/>
      <c r="J254" s="235"/>
      <c r="K254" s="235"/>
      <c r="L254" s="235"/>
      <c r="M254" s="235"/>
      <c r="N254" s="235"/>
      <c r="O254" s="235"/>
      <c r="P254" s="235"/>
      <c r="Q254" s="380">
        <v>18</v>
      </c>
      <c r="R254" s="510"/>
      <c r="S254" s="510"/>
      <c r="T254" s="545"/>
      <c r="U254" s="545"/>
      <c r="V254" s="546"/>
      <c r="W254" s="235">
        <f t="shared" si="121"/>
        <v>0</v>
      </c>
      <c r="X254" s="235">
        <f t="shared" si="122"/>
        <v>0</v>
      </c>
      <c r="Y254" s="380">
        <f t="shared" si="103"/>
        <v>29</v>
      </c>
      <c r="Z254" s="510"/>
      <c r="AA254" s="510"/>
      <c r="AB254" s="545"/>
      <c r="AC254" s="545"/>
      <c r="AD254" s="546"/>
      <c r="AE254" s="235">
        <f t="shared" si="124"/>
        <v>0</v>
      </c>
      <c r="AF254" s="235">
        <f t="shared" si="125"/>
        <v>0</v>
      </c>
      <c r="AG254" s="380">
        <f t="shared" si="104"/>
        <v>40</v>
      </c>
      <c r="AH254" s="510"/>
      <c r="AI254" s="510"/>
      <c r="AJ254" s="545"/>
      <c r="AK254" s="545"/>
      <c r="AL254" s="546"/>
      <c r="AM254" s="235">
        <f t="shared" si="127"/>
        <v>0</v>
      </c>
      <c r="AN254" s="235">
        <f t="shared" si="128"/>
        <v>0</v>
      </c>
    </row>
    <row r="255" spans="1:40" x14ac:dyDescent="0.2">
      <c r="A255" s="380">
        <v>8</v>
      </c>
      <c r="B255" s="510"/>
      <c r="C255" s="510"/>
      <c r="D255" s="545"/>
      <c r="E255" s="545"/>
      <c r="F255" s="546"/>
      <c r="G255" s="235">
        <f t="shared" si="119"/>
        <v>0</v>
      </c>
      <c r="H255" s="235">
        <f t="shared" si="120"/>
        <v>0</v>
      </c>
      <c r="I255" s="235"/>
      <c r="J255" s="235"/>
      <c r="K255" s="235"/>
      <c r="L255" s="235"/>
      <c r="M255" s="235"/>
      <c r="N255" s="235"/>
      <c r="O255" s="235"/>
      <c r="P255" s="235"/>
      <c r="Q255" s="380">
        <v>19</v>
      </c>
      <c r="R255" s="510"/>
      <c r="S255" s="510"/>
      <c r="T255" s="545"/>
      <c r="U255" s="545"/>
      <c r="V255" s="546"/>
      <c r="W255" s="235">
        <f t="shared" si="121"/>
        <v>0</v>
      </c>
      <c r="X255" s="235">
        <f t="shared" si="122"/>
        <v>0</v>
      </c>
      <c r="Y255" s="380">
        <f t="shared" si="103"/>
        <v>30</v>
      </c>
      <c r="Z255" s="510"/>
      <c r="AA255" s="510"/>
      <c r="AB255" s="545"/>
      <c r="AC255" s="545"/>
      <c r="AD255" s="546"/>
      <c r="AE255" s="235">
        <f t="shared" si="124"/>
        <v>0</v>
      </c>
      <c r="AF255" s="235">
        <f t="shared" si="125"/>
        <v>0</v>
      </c>
      <c r="AG255" s="380">
        <f t="shared" si="104"/>
        <v>41</v>
      </c>
      <c r="AH255" s="510"/>
      <c r="AI255" s="510"/>
      <c r="AJ255" s="545"/>
      <c r="AK255" s="545"/>
      <c r="AL255" s="546" t="s">
        <v>12</v>
      </c>
      <c r="AM255" s="235">
        <f t="shared" si="127"/>
        <v>0</v>
      </c>
      <c r="AN255" s="235">
        <f t="shared" si="128"/>
        <v>0</v>
      </c>
    </row>
    <row r="256" spans="1:40" x14ac:dyDescent="0.2">
      <c r="A256" s="380">
        <v>9</v>
      </c>
      <c r="B256" s="510"/>
      <c r="C256" s="510"/>
      <c r="D256" s="545"/>
      <c r="E256" s="545"/>
      <c r="F256" s="546"/>
      <c r="G256" s="235">
        <f t="shared" si="119"/>
        <v>0</v>
      </c>
      <c r="H256" s="235">
        <f t="shared" si="120"/>
        <v>0</v>
      </c>
      <c r="I256" s="235"/>
      <c r="J256" s="235"/>
      <c r="K256" s="235"/>
      <c r="L256" s="235"/>
      <c r="M256" s="235"/>
      <c r="N256" s="235"/>
      <c r="O256" s="235"/>
      <c r="P256" s="235"/>
      <c r="Q256" s="380">
        <v>20</v>
      </c>
      <c r="R256" s="510"/>
      <c r="S256" s="510"/>
      <c r="T256" s="545"/>
      <c r="U256" s="545"/>
      <c r="V256" s="546"/>
      <c r="W256" s="235">
        <f t="shared" si="121"/>
        <v>0</v>
      </c>
      <c r="X256" s="235">
        <f t="shared" si="122"/>
        <v>0</v>
      </c>
      <c r="Y256" s="380">
        <f t="shared" si="103"/>
        <v>31</v>
      </c>
      <c r="Z256" s="510"/>
      <c r="AA256" s="510"/>
      <c r="AB256" s="545"/>
      <c r="AC256" s="545"/>
      <c r="AD256" s="546"/>
      <c r="AE256" s="235">
        <f t="shared" si="124"/>
        <v>0</v>
      </c>
      <c r="AF256" s="235">
        <f t="shared" si="125"/>
        <v>0</v>
      </c>
      <c r="AG256" s="380">
        <f t="shared" si="104"/>
        <v>42</v>
      </c>
      <c r="AH256" s="510"/>
      <c r="AI256" s="510"/>
      <c r="AJ256" s="545"/>
      <c r="AK256" s="545"/>
      <c r="AL256" s="546"/>
      <c r="AM256" s="235">
        <f t="shared" si="127"/>
        <v>0</v>
      </c>
      <c r="AN256" s="235">
        <f t="shared" si="128"/>
        <v>0</v>
      </c>
    </row>
    <row r="257" spans="1:40" x14ac:dyDescent="0.2">
      <c r="A257" s="380">
        <v>10</v>
      </c>
      <c r="B257" s="510"/>
      <c r="C257" s="510"/>
      <c r="D257" s="545"/>
      <c r="E257" s="545"/>
      <c r="F257" s="546"/>
      <c r="G257" s="235">
        <f t="shared" si="119"/>
        <v>0</v>
      </c>
      <c r="H257" s="235">
        <f t="shared" si="120"/>
        <v>0</v>
      </c>
      <c r="I257" s="235"/>
      <c r="J257" s="235"/>
      <c r="K257" s="235"/>
      <c r="L257" s="235"/>
      <c r="M257" s="235"/>
      <c r="N257" s="235"/>
      <c r="O257" s="235"/>
      <c r="P257" s="235"/>
      <c r="Q257" s="380">
        <v>21</v>
      </c>
      <c r="R257" s="510"/>
      <c r="S257" s="510"/>
      <c r="T257" s="545"/>
      <c r="U257" s="545"/>
      <c r="V257" s="546"/>
      <c r="W257" s="235">
        <f t="shared" si="121"/>
        <v>0</v>
      </c>
      <c r="X257" s="235">
        <f t="shared" si="122"/>
        <v>0</v>
      </c>
      <c r="Y257" s="380">
        <f t="shared" si="103"/>
        <v>32</v>
      </c>
      <c r="Z257" s="510"/>
      <c r="AA257" s="510"/>
      <c r="AB257" s="545"/>
      <c r="AC257" s="545"/>
      <c r="AD257" s="546"/>
      <c r="AE257" s="235">
        <f t="shared" si="124"/>
        <v>0</v>
      </c>
      <c r="AF257" s="235">
        <f t="shared" si="125"/>
        <v>0</v>
      </c>
      <c r="AG257" s="380">
        <f t="shared" si="104"/>
        <v>43</v>
      </c>
      <c r="AH257" s="510"/>
      <c r="AI257" s="510"/>
      <c r="AJ257" s="545"/>
      <c r="AK257" s="545"/>
      <c r="AL257" s="546"/>
      <c r="AM257" s="235">
        <f t="shared" si="127"/>
        <v>0</v>
      </c>
      <c r="AN257" s="235">
        <f t="shared" si="128"/>
        <v>0</v>
      </c>
    </row>
    <row r="258" spans="1:40" ht="13.5" thickBot="1" x14ac:dyDescent="0.25">
      <c r="A258" s="547">
        <v>11</v>
      </c>
      <c r="B258" s="548"/>
      <c r="C258" s="548"/>
      <c r="D258" s="545"/>
      <c r="E258" s="545"/>
      <c r="F258" s="549"/>
      <c r="G258" s="235">
        <f t="shared" si="119"/>
        <v>0</v>
      </c>
      <c r="H258" s="235">
        <f t="shared" si="120"/>
        <v>0</v>
      </c>
      <c r="I258" s="235"/>
      <c r="J258" s="235"/>
      <c r="K258" s="235"/>
      <c r="L258" s="235"/>
      <c r="M258" s="235"/>
      <c r="N258" s="235"/>
      <c r="O258" s="235"/>
      <c r="P258" s="235"/>
      <c r="Q258" s="380">
        <v>22</v>
      </c>
      <c r="R258" s="510"/>
      <c r="S258" s="510"/>
      <c r="T258" s="545"/>
      <c r="U258" s="545"/>
      <c r="V258" s="549"/>
      <c r="W258" s="235">
        <f t="shared" si="121"/>
        <v>0</v>
      </c>
      <c r="X258" s="235">
        <f t="shared" si="122"/>
        <v>0</v>
      </c>
      <c r="Y258" s="380">
        <f t="shared" si="103"/>
        <v>33</v>
      </c>
      <c r="Z258" s="548"/>
      <c r="AA258" s="548"/>
      <c r="AB258" s="545"/>
      <c r="AC258" s="545"/>
      <c r="AD258" s="549"/>
      <c r="AE258" s="235">
        <f t="shared" si="124"/>
        <v>0</v>
      </c>
      <c r="AF258" s="235">
        <f t="shared" si="125"/>
        <v>0</v>
      </c>
      <c r="AG258" s="550" t="s">
        <v>3</v>
      </c>
      <c r="AH258" s="554"/>
      <c r="AI258" s="551"/>
      <c r="AJ258" s="551"/>
      <c r="AK258" s="551"/>
      <c r="AL258" s="552">
        <f>SUM(F248:F258)+SUM(V248:V258)+SUM(AL248:AL257)+SUM(AD248:AD258)</f>
        <v>0</v>
      </c>
      <c r="AM258" s="235"/>
      <c r="AN258" s="235"/>
    </row>
    <row r="259" spans="1:40" x14ac:dyDescent="0.2">
      <c r="F259" s="288"/>
      <c r="G259" s="235"/>
      <c r="H259" s="235"/>
      <c r="I259" s="235"/>
      <c r="J259" s="235"/>
      <c r="K259" s="235"/>
      <c r="L259" s="235"/>
      <c r="M259" s="235"/>
      <c r="N259" s="235"/>
      <c r="O259" s="235"/>
      <c r="P259" s="235"/>
      <c r="W259" s="235"/>
      <c r="X259" s="235"/>
      <c r="Y259" s="235"/>
      <c r="AE259" s="235"/>
      <c r="AF259" s="235"/>
      <c r="AG259" s="553"/>
      <c r="AM259" s="235"/>
      <c r="AN259" s="235"/>
    </row>
    <row r="260" spans="1:40" x14ac:dyDescent="0.2">
      <c r="F260" s="288"/>
      <c r="G260" s="235"/>
      <c r="H260" s="235"/>
      <c r="I260" s="235"/>
      <c r="J260" s="235"/>
      <c r="K260" s="235"/>
      <c r="L260" s="235"/>
      <c r="M260" s="235"/>
      <c r="N260" s="235"/>
      <c r="O260" s="235"/>
      <c r="P260" s="235"/>
      <c r="W260" s="235"/>
      <c r="X260" s="235"/>
      <c r="Y260" s="235"/>
      <c r="AE260" s="235"/>
      <c r="AF260" s="235"/>
      <c r="AG260" s="553"/>
      <c r="AM260" s="235"/>
      <c r="AN260" s="235"/>
    </row>
    <row r="261" spans="1:40" x14ac:dyDescent="0.2">
      <c r="F261" s="288"/>
      <c r="G261" s="235"/>
      <c r="H261" s="235"/>
      <c r="I261" s="235"/>
      <c r="J261" s="235"/>
      <c r="K261" s="235"/>
      <c r="L261" s="235"/>
      <c r="M261" s="235"/>
      <c r="N261" s="235"/>
      <c r="O261" s="235"/>
      <c r="P261" s="235"/>
      <c r="W261" s="235"/>
      <c r="X261" s="235"/>
      <c r="Y261" s="235"/>
      <c r="AE261" s="235"/>
      <c r="AF261" s="235"/>
      <c r="AG261" s="553"/>
      <c r="AM261" s="235"/>
      <c r="AN261" s="235"/>
    </row>
    <row r="262" spans="1:40" x14ac:dyDescent="0.2">
      <c r="F262" s="288"/>
      <c r="G262" s="235"/>
      <c r="H262" s="235"/>
      <c r="I262" s="235"/>
      <c r="J262" s="235"/>
      <c r="K262" s="235"/>
      <c r="L262" s="235"/>
      <c r="M262" s="235"/>
      <c r="N262" s="235"/>
      <c r="O262" s="235"/>
      <c r="P262" s="235"/>
      <c r="W262" s="235"/>
      <c r="X262" s="235"/>
      <c r="Y262" s="235"/>
      <c r="AE262" s="235"/>
      <c r="AF262" s="235"/>
      <c r="AG262" s="553"/>
      <c r="AM262" s="235"/>
      <c r="AN262" s="235"/>
    </row>
    <row r="263" spans="1:40" x14ac:dyDescent="0.2">
      <c r="F263" s="288"/>
      <c r="G263" s="235"/>
      <c r="H263" s="235"/>
      <c r="I263" s="235"/>
      <c r="J263" s="235"/>
      <c r="K263" s="235"/>
      <c r="L263" s="235"/>
      <c r="M263" s="235"/>
      <c r="N263" s="235"/>
      <c r="O263" s="235"/>
      <c r="P263" s="235"/>
      <c r="W263" s="235"/>
      <c r="X263" s="235"/>
      <c r="Y263" s="235"/>
      <c r="AE263" s="235"/>
      <c r="AF263" s="235"/>
      <c r="AG263" s="553"/>
      <c r="AM263" s="235"/>
      <c r="AN263" s="235"/>
    </row>
    <row r="264" spans="1:40" x14ac:dyDescent="0.2">
      <c r="F264" s="288"/>
      <c r="G264" s="235"/>
      <c r="H264" s="235"/>
      <c r="I264" s="235"/>
      <c r="J264" s="235"/>
      <c r="K264" s="235"/>
      <c r="L264" s="235"/>
      <c r="M264" s="235"/>
      <c r="N264" s="235"/>
      <c r="O264" s="235"/>
      <c r="P264" s="235"/>
      <c r="W264" s="235"/>
      <c r="X264" s="235"/>
      <c r="Y264" s="235"/>
      <c r="AE264" s="235"/>
      <c r="AF264" s="235"/>
      <c r="AG264" s="553"/>
      <c r="AM264" s="235"/>
      <c r="AN264" s="235"/>
    </row>
    <row r="265" spans="1:40" ht="13.5" thickBot="1" x14ac:dyDescent="0.25">
      <c r="F265" s="288"/>
      <c r="G265" s="235"/>
      <c r="H265" s="235"/>
      <c r="I265" s="235"/>
      <c r="J265" s="235"/>
      <c r="K265" s="235"/>
      <c r="L265" s="235"/>
      <c r="M265" s="235"/>
      <c r="N265" s="235"/>
      <c r="O265" s="235"/>
      <c r="P265" s="235"/>
      <c r="W265" s="235"/>
      <c r="X265" s="235"/>
      <c r="Y265" s="235"/>
      <c r="AE265" s="235"/>
      <c r="AF265" s="235"/>
      <c r="AG265" s="553"/>
      <c r="AM265" s="235"/>
      <c r="AN265" s="235"/>
    </row>
    <row r="266" spans="1:40" ht="13.5" thickBot="1" x14ac:dyDescent="0.25">
      <c r="A266" s="315">
        <v>11</v>
      </c>
      <c r="B266" s="472"/>
      <c r="C266" s="757" t="s">
        <v>37</v>
      </c>
      <c r="D266" s="757" t="s">
        <v>158</v>
      </c>
      <c r="E266" s="757" t="s">
        <v>34</v>
      </c>
      <c r="F266" s="543">
        <f>+$AL278</f>
        <v>0</v>
      </c>
      <c r="G266" s="235"/>
      <c r="H266" s="235"/>
      <c r="I266" s="235"/>
      <c r="J266" s="235"/>
      <c r="K266" s="235"/>
      <c r="L266" s="235"/>
      <c r="M266" s="235"/>
      <c r="N266" s="235"/>
      <c r="O266" s="235"/>
      <c r="P266" s="235"/>
      <c r="Q266" s="315"/>
      <c r="R266" s="472"/>
      <c r="S266" s="757" t="s">
        <v>37</v>
      </c>
      <c r="T266" s="757" t="s">
        <v>158</v>
      </c>
      <c r="U266" s="757" t="s">
        <v>34</v>
      </c>
      <c r="V266" s="543">
        <f>+$AL278</f>
        <v>0</v>
      </c>
      <c r="W266" s="235"/>
      <c r="X266" s="235"/>
      <c r="Y266" s="315"/>
      <c r="Z266" s="472"/>
      <c r="AA266" s="757" t="s">
        <v>37</v>
      </c>
      <c r="AB266" s="757" t="s">
        <v>158</v>
      </c>
      <c r="AC266" s="757" t="s">
        <v>34</v>
      </c>
      <c r="AD266" s="543">
        <f>+$AL278</f>
        <v>0</v>
      </c>
      <c r="AE266" s="235"/>
      <c r="AF266" s="235"/>
      <c r="AG266" s="315"/>
      <c r="AH266" s="472"/>
      <c r="AI266" s="757" t="s">
        <v>37</v>
      </c>
      <c r="AJ266" s="757" t="s">
        <v>158</v>
      </c>
      <c r="AK266" s="757" t="s">
        <v>34</v>
      </c>
      <c r="AL266" s="800" t="s">
        <v>18</v>
      </c>
      <c r="AM266" s="235"/>
      <c r="AN266" s="235"/>
    </row>
    <row r="267" spans="1:40" ht="25.5" x14ac:dyDescent="0.2">
      <c r="A267" s="318" t="s">
        <v>7</v>
      </c>
      <c r="B267" s="525" t="str">
        <f>+" אסמכתא " &amp; B13 &amp;"         חזרה לטבלה "</f>
        <v xml:space="preserve"> אסמכתא          חזרה לטבלה </v>
      </c>
      <c r="C267" s="799"/>
      <c r="D267" s="758" t="s">
        <v>68</v>
      </c>
      <c r="E267" s="799"/>
      <c r="F267" s="543" t="s">
        <v>18</v>
      </c>
      <c r="G267" s="235"/>
      <c r="H267" s="235"/>
      <c r="I267" s="235"/>
      <c r="J267" s="235"/>
      <c r="K267" s="235"/>
      <c r="L267" s="235"/>
      <c r="M267" s="235"/>
      <c r="N267" s="235"/>
      <c r="O267" s="235"/>
      <c r="P267" s="235"/>
      <c r="Q267" s="318" t="s">
        <v>23</v>
      </c>
      <c r="R267" s="525" t="str">
        <f>+" אסמכתא " &amp; B13 &amp;"         חזרה לטבלה "</f>
        <v xml:space="preserve"> אסמכתא          חזרה לטבלה </v>
      </c>
      <c r="S267" s="799"/>
      <c r="T267" s="758" t="s">
        <v>68</v>
      </c>
      <c r="U267" s="799"/>
      <c r="V267" s="543" t="s">
        <v>18</v>
      </c>
      <c r="W267" s="235"/>
      <c r="X267" s="235"/>
      <c r="Y267" s="318" t="s">
        <v>23</v>
      </c>
      <c r="Z267" s="525" t="str">
        <f>+" אסמכתא " &amp; B13 &amp;"         חזרה לטבלה "</f>
        <v xml:space="preserve"> אסמכתא          חזרה לטבלה </v>
      </c>
      <c r="AA267" s="799"/>
      <c r="AB267" s="758" t="s">
        <v>68</v>
      </c>
      <c r="AC267" s="799"/>
      <c r="AD267" s="543" t="s">
        <v>18</v>
      </c>
      <c r="AE267" s="235"/>
      <c r="AF267" s="235"/>
      <c r="AG267" s="318" t="s">
        <v>23</v>
      </c>
      <c r="AH267" s="525" t="str">
        <f>+" אסמכתא " &amp; B13 &amp;"         חזרה לטבלה "</f>
        <v xml:space="preserve"> אסמכתא          חזרה לטבלה </v>
      </c>
      <c r="AI267" s="799"/>
      <c r="AJ267" s="758" t="s">
        <v>68</v>
      </c>
      <c r="AK267" s="799"/>
      <c r="AL267" s="801"/>
      <c r="AM267" s="235"/>
      <c r="AN267" s="235"/>
    </row>
    <row r="268" spans="1:40" x14ac:dyDescent="0.2">
      <c r="A268" s="380">
        <v>1</v>
      </c>
      <c r="B268" s="510"/>
      <c r="C268" s="510"/>
      <c r="D268" s="545"/>
      <c r="E268" s="545"/>
      <c r="F268" s="546" t="s">
        <v>12</v>
      </c>
      <c r="G268" s="235">
        <f>IF(AND((COUNTA($C$13)=1),(COUNTA(F268)=1),($C$13&lt;&gt;0),(OR((E268&lt;$C$62),(E268&gt;($E$62+61))))),1,0)</f>
        <v>0</v>
      </c>
      <c r="H268" s="235">
        <f>IF(AND((COUNTA($C$13)=1),(COUNTA(F268)=1),($C$13&lt;&gt;0),(OR((D268&lt;$C$62),(D268&gt;($E$62))))),1,0)</f>
        <v>0</v>
      </c>
      <c r="I268" s="235"/>
      <c r="J268" s="235"/>
      <c r="K268" s="235"/>
      <c r="L268" s="235"/>
      <c r="M268" s="235"/>
      <c r="N268" s="235"/>
      <c r="O268" s="235"/>
      <c r="P268" s="235"/>
      <c r="Q268" s="380">
        <v>12</v>
      </c>
      <c r="R268" s="510"/>
      <c r="S268" s="510"/>
      <c r="T268" s="545"/>
      <c r="U268" s="545"/>
      <c r="V268" s="546" t="s">
        <v>12</v>
      </c>
      <c r="W268" s="235">
        <f>IF(AND((COUNTA($C$13)=1),(COUNTA(V268)=1),($C$13&lt;&gt;0),(OR((U268&lt;$C$62),(U268&gt;($E$62+61))))),1,0)</f>
        <v>0</v>
      </c>
      <c r="X268" s="235">
        <f>IF(AND((COUNTA($C$13)=1),(COUNTA(V268)=1),($C$13&lt;&gt;0),(OR((T268&lt;$C$62),(T268&gt;($E$62))))),1,0)</f>
        <v>0</v>
      </c>
      <c r="Y268" s="380">
        <f t="shared" ref="Y268" si="129">+Q278+1</f>
        <v>23</v>
      </c>
      <c r="Z268" s="510"/>
      <c r="AA268" s="510"/>
      <c r="AB268" s="545"/>
      <c r="AC268" s="545"/>
      <c r="AD268" s="546" t="s">
        <v>12</v>
      </c>
      <c r="AE268" s="235">
        <f>IF(AND((COUNTA($C$13)=1),(COUNTA(AD268)=1),($C$13&lt;&gt;0),(OR((AC268&lt;$C$62),(AC268&gt;($E$62+61))))),1,0)</f>
        <v>0</v>
      </c>
      <c r="AF268" s="235">
        <f>IF(AND((COUNTA($C$13)=1),(COUNTA(AD268)=1),($C$13&lt;&gt;0),(OR((AB268&lt;$C$62),(AB268&gt;($E$62))))),1,0)</f>
        <v>0</v>
      </c>
      <c r="AG268" s="380">
        <f t="shared" ref="AG268" si="130">+Y278+1</f>
        <v>34</v>
      </c>
      <c r="AH268" s="510"/>
      <c r="AI268" s="510"/>
      <c r="AJ268" s="545"/>
      <c r="AK268" s="545"/>
      <c r="AL268" s="546" t="s">
        <v>12</v>
      </c>
      <c r="AM268" s="235">
        <f>IF(AND((COUNTA($C$13)=1),(COUNTA(AL268)=1),($C$13&lt;&gt;0),(OR((AK268&lt;$C$62),(AK268&gt;($E$62+61))))),1,0)</f>
        <v>0</v>
      </c>
      <c r="AN268" s="235">
        <f>IF(AND((COUNTA($C$13)=1),(COUNTA(AL268)=1),($C$13&lt;&gt;0),(OR((AJ268&lt;$C$62),(AJ268&gt;($E$62))))),1,0)</f>
        <v>0</v>
      </c>
    </row>
    <row r="269" spans="1:40" x14ac:dyDescent="0.2">
      <c r="A269" s="380">
        <v>2</v>
      </c>
      <c r="B269" s="510"/>
      <c r="C269" s="510"/>
      <c r="D269" s="545"/>
      <c r="E269" s="545"/>
      <c r="F269" s="546"/>
      <c r="G269" s="235">
        <f t="shared" ref="G269:G278" si="131">IF(AND((COUNTA($C$13)=1),(COUNTA(F269)=1),($C$13&lt;&gt;0),(OR((E269&lt;$C$62),(E269&gt;($E$62+61))))),1,0)</f>
        <v>0</v>
      </c>
      <c r="H269" s="235">
        <f t="shared" ref="H269:H278" si="132">IF(AND((COUNTA($C$13)=1),(COUNTA(F269)=1),($C$13&lt;&gt;0),(OR((D269&lt;$C$62),(D269&gt;($E$62))))),1,0)</f>
        <v>0</v>
      </c>
      <c r="I269" s="235"/>
      <c r="J269" s="235"/>
      <c r="K269" s="235"/>
      <c r="L269" s="235"/>
      <c r="M269" s="235"/>
      <c r="N269" s="235"/>
      <c r="O269" s="235"/>
      <c r="P269" s="235"/>
      <c r="Q269" s="380">
        <v>13</v>
      </c>
      <c r="R269" s="510"/>
      <c r="S269" s="510"/>
      <c r="T269" s="545"/>
      <c r="U269" s="545"/>
      <c r="V269" s="546"/>
      <c r="W269" s="235">
        <f t="shared" ref="W269:W278" si="133">IF(AND((COUNTA($C$13)=1),(COUNTA(V269)=1),($C$13&lt;&gt;0),(OR((U269&lt;$C$62),(U269&gt;($E$62+61))))),1,0)</f>
        <v>0</v>
      </c>
      <c r="X269" s="235">
        <f t="shared" ref="X269:X278" si="134">IF(AND((COUNTA($C$13)=1),(COUNTA(V269)=1),($C$13&lt;&gt;0),(OR((T269&lt;$C$62),(T269&gt;($E$62))))),1,0)</f>
        <v>0</v>
      </c>
      <c r="Y269" s="380">
        <f t="shared" ref="Y269" si="135">+Y268+1</f>
        <v>24</v>
      </c>
      <c r="Z269" s="510"/>
      <c r="AA269" s="510"/>
      <c r="AB269" s="545"/>
      <c r="AC269" s="545"/>
      <c r="AD269" s="546"/>
      <c r="AE269" s="235">
        <f t="shared" ref="AE269:AE278" si="136">IF(AND((COUNTA($C$13)=1),(COUNTA(AD269)=1),($C$13&lt;&gt;0),(OR((AC269&lt;$C$62),(AC269&gt;($E$62+61))))),1,0)</f>
        <v>0</v>
      </c>
      <c r="AF269" s="235">
        <f t="shared" ref="AF269:AF278" si="137">IF(AND((COUNTA($C$13)=1),(COUNTA(AD269)=1),($C$13&lt;&gt;0),(OR((AB269&lt;$C$62),(AB269&gt;($E$62))))),1,0)</f>
        <v>0</v>
      </c>
      <c r="AG269" s="380">
        <f t="shared" ref="AG269" si="138">+AG268+1</f>
        <v>35</v>
      </c>
      <c r="AH269" s="510"/>
      <c r="AI269" s="510"/>
      <c r="AJ269" s="545"/>
      <c r="AK269" s="545"/>
      <c r="AL269" s="546"/>
      <c r="AM269" s="235">
        <f t="shared" ref="AM269:AM277" si="139">IF(AND((COUNTA($C$13)=1),(COUNTA(AL269)=1),($C$13&lt;&gt;0),(OR((AK269&lt;$C$62),(AK269&gt;($E$62+61))))),1,0)</f>
        <v>0</v>
      </c>
      <c r="AN269" s="235">
        <f t="shared" ref="AN269:AN277" si="140">IF(AND((COUNTA($C$13)=1),(COUNTA(AL269)=1),($C$13&lt;&gt;0),(OR((AJ269&lt;$C$62),(AJ269&gt;($E$62))))),1,0)</f>
        <v>0</v>
      </c>
    </row>
    <row r="270" spans="1:40" x14ac:dyDescent="0.2">
      <c r="A270" s="380">
        <v>3</v>
      </c>
      <c r="B270" s="510"/>
      <c r="C270" s="510"/>
      <c r="D270" s="545"/>
      <c r="E270" s="545"/>
      <c r="F270" s="546"/>
      <c r="G270" s="235">
        <f t="shared" si="131"/>
        <v>0</v>
      </c>
      <c r="H270" s="235">
        <f t="shared" si="132"/>
        <v>0</v>
      </c>
      <c r="I270" s="235"/>
      <c r="J270" s="235"/>
      <c r="K270" s="235"/>
      <c r="L270" s="235"/>
      <c r="M270" s="235"/>
      <c r="N270" s="235"/>
      <c r="O270" s="235"/>
      <c r="P270" s="235"/>
      <c r="Q270" s="380">
        <v>14</v>
      </c>
      <c r="R270" s="510"/>
      <c r="S270" s="510"/>
      <c r="T270" s="545"/>
      <c r="U270" s="545"/>
      <c r="V270" s="546"/>
      <c r="W270" s="235">
        <f t="shared" si="133"/>
        <v>0</v>
      </c>
      <c r="X270" s="235">
        <f t="shared" si="134"/>
        <v>0</v>
      </c>
      <c r="Y270" s="380">
        <f t="shared" si="103"/>
        <v>25</v>
      </c>
      <c r="Z270" s="510"/>
      <c r="AA270" s="510"/>
      <c r="AB270" s="545"/>
      <c r="AC270" s="545"/>
      <c r="AD270" s="546"/>
      <c r="AE270" s="235">
        <f t="shared" si="136"/>
        <v>0</v>
      </c>
      <c r="AF270" s="235">
        <f t="shared" si="137"/>
        <v>0</v>
      </c>
      <c r="AG270" s="380">
        <f t="shared" si="104"/>
        <v>36</v>
      </c>
      <c r="AH270" s="510"/>
      <c r="AI270" s="510"/>
      <c r="AJ270" s="545"/>
      <c r="AK270" s="545"/>
      <c r="AL270" s="546"/>
      <c r="AM270" s="235">
        <f t="shared" si="139"/>
        <v>0</v>
      </c>
      <c r="AN270" s="235">
        <f t="shared" si="140"/>
        <v>0</v>
      </c>
    </row>
    <row r="271" spans="1:40" x14ac:dyDescent="0.2">
      <c r="A271" s="380">
        <v>4</v>
      </c>
      <c r="B271" s="510"/>
      <c r="C271" s="510"/>
      <c r="D271" s="545"/>
      <c r="E271" s="545"/>
      <c r="F271" s="546" t="s">
        <v>12</v>
      </c>
      <c r="G271" s="235">
        <f t="shared" si="131"/>
        <v>0</v>
      </c>
      <c r="H271" s="235">
        <f t="shared" si="132"/>
        <v>0</v>
      </c>
      <c r="I271" s="235"/>
      <c r="J271" s="235"/>
      <c r="K271" s="235"/>
      <c r="L271" s="235"/>
      <c r="M271" s="235"/>
      <c r="N271" s="235"/>
      <c r="O271" s="235"/>
      <c r="P271" s="235"/>
      <c r="Q271" s="380">
        <v>15</v>
      </c>
      <c r="R271" s="510"/>
      <c r="S271" s="510"/>
      <c r="T271" s="545"/>
      <c r="U271" s="545"/>
      <c r="V271" s="546" t="s">
        <v>12</v>
      </c>
      <c r="W271" s="235">
        <f t="shared" si="133"/>
        <v>0</v>
      </c>
      <c r="X271" s="235">
        <f t="shared" si="134"/>
        <v>0</v>
      </c>
      <c r="Y271" s="380">
        <f t="shared" si="103"/>
        <v>26</v>
      </c>
      <c r="Z271" s="510"/>
      <c r="AA271" s="510"/>
      <c r="AB271" s="545"/>
      <c r="AC271" s="545"/>
      <c r="AD271" s="546" t="s">
        <v>12</v>
      </c>
      <c r="AE271" s="235">
        <f t="shared" si="136"/>
        <v>0</v>
      </c>
      <c r="AF271" s="235">
        <f t="shared" si="137"/>
        <v>0</v>
      </c>
      <c r="AG271" s="380">
        <f t="shared" si="104"/>
        <v>37</v>
      </c>
      <c r="AH271" s="510"/>
      <c r="AI271" s="510"/>
      <c r="AJ271" s="545"/>
      <c r="AK271" s="545"/>
      <c r="AL271" s="546"/>
      <c r="AM271" s="235">
        <f t="shared" si="139"/>
        <v>0</v>
      </c>
      <c r="AN271" s="235">
        <f t="shared" si="140"/>
        <v>0</v>
      </c>
    </row>
    <row r="272" spans="1:40" x14ac:dyDescent="0.2">
      <c r="A272" s="380">
        <v>5</v>
      </c>
      <c r="B272" s="510"/>
      <c r="C272" s="510"/>
      <c r="D272" s="545"/>
      <c r="E272" s="545"/>
      <c r="F272" s="546"/>
      <c r="G272" s="235">
        <f t="shared" si="131"/>
        <v>0</v>
      </c>
      <c r="H272" s="235">
        <f t="shared" si="132"/>
        <v>0</v>
      </c>
      <c r="I272" s="235"/>
      <c r="J272" s="235"/>
      <c r="K272" s="235"/>
      <c r="L272" s="235"/>
      <c r="M272" s="235"/>
      <c r="N272" s="235"/>
      <c r="O272" s="235"/>
      <c r="P272" s="235"/>
      <c r="Q272" s="380">
        <v>16</v>
      </c>
      <c r="R272" s="510"/>
      <c r="S272" s="510"/>
      <c r="T272" s="545"/>
      <c r="U272" s="545"/>
      <c r="V272" s="546"/>
      <c r="W272" s="235">
        <f t="shared" si="133"/>
        <v>0</v>
      </c>
      <c r="X272" s="235">
        <f t="shared" si="134"/>
        <v>0</v>
      </c>
      <c r="Y272" s="380">
        <f t="shared" si="103"/>
        <v>27</v>
      </c>
      <c r="Z272" s="510"/>
      <c r="AA272" s="510"/>
      <c r="AB272" s="545"/>
      <c r="AC272" s="545"/>
      <c r="AD272" s="546"/>
      <c r="AE272" s="235">
        <f t="shared" si="136"/>
        <v>0</v>
      </c>
      <c r="AF272" s="235">
        <f t="shared" si="137"/>
        <v>0</v>
      </c>
      <c r="AG272" s="380">
        <f t="shared" si="104"/>
        <v>38</v>
      </c>
      <c r="AH272" s="510"/>
      <c r="AI272" s="510"/>
      <c r="AJ272" s="545"/>
      <c r="AK272" s="545"/>
      <c r="AL272" s="546" t="s">
        <v>12</v>
      </c>
      <c r="AM272" s="235">
        <f t="shared" si="139"/>
        <v>0</v>
      </c>
      <c r="AN272" s="235">
        <f t="shared" si="140"/>
        <v>0</v>
      </c>
    </row>
    <row r="273" spans="1:40" x14ac:dyDescent="0.2">
      <c r="A273" s="380">
        <v>6</v>
      </c>
      <c r="B273" s="510"/>
      <c r="C273" s="510"/>
      <c r="D273" s="545"/>
      <c r="E273" s="545"/>
      <c r="F273" s="546" t="s">
        <v>12</v>
      </c>
      <c r="G273" s="235">
        <f t="shared" si="131"/>
        <v>0</v>
      </c>
      <c r="H273" s="235">
        <f t="shared" si="132"/>
        <v>0</v>
      </c>
      <c r="I273" s="235"/>
      <c r="J273" s="235"/>
      <c r="K273" s="235"/>
      <c r="L273" s="235"/>
      <c r="M273" s="235"/>
      <c r="N273" s="235"/>
      <c r="O273" s="235"/>
      <c r="P273" s="235"/>
      <c r="Q273" s="380">
        <v>17</v>
      </c>
      <c r="R273" s="510"/>
      <c r="S273" s="510"/>
      <c r="T273" s="545"/>
      <c r="U273" s="545"/>
      <c r="V273" s="546" t="s">
        <v>12</v>
      </c>
      <c r="W273" s="235">
        <f t="shared" si="133"/>
        <v>0</v>
      </c>
      <c r="X273" s="235">
        <f t="shared" si="134"/>
        <v>0</v>
      </c>
      <c r="Y273" s="380">
        <f t="shared" si="103"/>
        <v>28</v>
      </c>
      <c r="Z273" s="510"/>
      <c r="AA273" s="510"/>
      <c r="AB273" s="545"/>
      <c r="AC273" s="545"/>
      <c r="AD273" s="546" t="s">
        <v>12</v>
      </c>
      <c r="AE273" s="235">
        <f t="shared" si="136"/>
        <v>0</v>
      </c>
      <c r="AF273" s="235">
        <f t="shared" si="137"/>
        <v>0</v>
      </c>
      <c r="AG273" s="380">
        <f t="shared" si="104"/>
        <v>39</v>
      </c>
      <c r="AH273" s="510"/>
      <c r="AI273" s="510"/>
      <c r="AJ273" s="545"/>
      <c r="AK273" s="545"/>
      <c r="AL273" s="546"/>
      <c r="AM273" s="235">
        <f t="shared" si="139"/>
        <v>0</v>
      </c>
      <c r="AN273" s="235">
        <f t="shared" si="140"/>
        <v>0</v>
      </c>
    </row>
    <row r="274" spans="1:40" x14ac:dyDescent="0.2">
      <c r="A274" s="380">
        <v>7</v>
      </c>
      <c r="B274" s="510"/>
      <c r="C274" s="510"/>
      <c r="D274" s="545"/>
      <c r="E274" s="545"/>
      <c r="F274" s="546"/>
      <c r="G274" s="235">
        <f t="shared" si="131"/>
        <v>0</v>
      </c>
      <c r="H274" s="235">
        <f t="shared" si="132"/>
        <v>0</v>
      </c>
      <c r="I274" s="235"/>
      <c r="J274" s="235"/>
      <c r="K274" s="235"/>
      <c r="L274" s="235"/>
      <c r="M274" s="235"/>
      <c r="N274" s="235"/>
      <c r="O274" s="235"/>
      <c r="P274" s="235"/>
      <c r="Q274" s="380">
        <v>18</v>
      </c>
      <c r="R274" s="510"/>
      <c r="S274" s="510"/>
      <c r="T274" s="545"/>
      <c r="U274" s="545"/>
      <c r="V274" s="546"/>
      <c r="W274" s="235">
        <f t="shared" si="133"/>
        <v>0</v>
      </c>
      <c r="X274" s="235">
        <f t="shared" si="134"/>
        <v>0</v>
      </c>
      <c r="Y274" s="380">
        <f t="shared" si="103"/>
        <v>29</v>
      </c>
      <c r="Z274" s="510"/>
      <c r="AA274" s="510"/>
      <c r="AB274" s="545"/>
      <c r="AC274" s="545"/>
      <c r="AD274" s="546"/>
      <c r="AE274" s="235">
        <f t="shared" si="136"/>
        <v>0</v>
      </c>
      <c r="AF274" s="235">
        <f t="shared" si="137"/>
        <v>0</v>
      </c>
      <c r="AG274" s="380">
        <f t="shared" si="104"/>
        <v>40</v>
      </c>
      <c r="AH274" s="510"/>
      <c r="AI274" s="510"/>
      <c r="AJ274" s="545"/>
      <c r="AK274" s="545"/>
      <c r="AL274" s="546"/>
      <c r="AM274" s="235">
        <f t="shared" si="139"/>
        <v>0</v>
      </c>
      <c r="AN274" s="235">
        <f t="shared" si="140"/>
        <v>0</v>
      </c>
    </row>
    <row r="275" spans="1:40" x14ac:dyDescent="0.2">
      <c r="A275" s="380">
        <v>8</v>
      </c>
      <c r="B275" s="510"/>
      <c r="C275" s="510"/>
      <c r="D275" s="545"/>
      <c r="E275" s="545"/>
      <c r="F275" s="546"/>
      <c r="G275" s="235">
        <f t="shared" si="131"/>
        <v>0</v>
      </c>
      <c r="H275" s="235">
        <f t="shared" si="132"/>
        <v>0</v>
      </c>
      <c r="I275" s="235"/>
      <c r="J275" s="235"/>
      <c r="K275" s="235"/>
      <c r="L275" s="235"/>
      <c r="M275" s="235"/>
      <c r="N275" s="235"/>
      <c r="O275" s="235"/>
      <c r="P275" s="235"/>
      <c r="Q275" s="380">
        <v>19</v>
      </c>
      <c r="R275" s="510"/>
      <c r="S275" s="510"/>
      <c r="T275" s="545"/>
      <c r="U275" s="545"/>
      <c r="V275" s="546"/>
      <c r="W275" s="235">
        <f t="shared" si="133"/>
        <v>0</v>
      </c>
      <c r="X275" s="235">
        <f t="shared" si="134"/>
        <v>0</v>
      </c>
      <c r="Y275" s="380">
        <f t="shared" si="103"/>
        <v>30</v>
      </c>
      <c r="Z275" s="510"/>
      <c r="AA275" s="510"/>
      <c r="AB275" s="545"/>
      <c r="AC275" s="545"/>
      <c r="AD275" s="546"/>
      <c r="AE275" s="235">
        <f t="shared" si="136"/>
        <v>0</v>
      </c>
      <c r="AF275" s="235">
        <f t="shared" si="137"/>
        <v>0</v>
      </c>
      <c r="AG275" s="380">
        <f t="shared" si="104"/>
        <v>41</v>
      </c>
      <c r="AH275" s="510"/>
      <c r="AI275" s="510"/>
      <c r="AJ275" s="545"/>
      <c r="AK275" s="545"/>
      <c r="AL275" s="546" t="s">
        <v>12</v>
      </c>
      <c r="AM275" s="235">
        <f t="shared" si="139"/>
        <v>0</v>
      </c>
      <c r="AN275" s="235">
        <f t="shared" si="140"/>
        <v>0</v>
      </c>
    </row>
    <row r="276" spans="1:40" x14ac:dyDescent="0.2">
      <c r="A276" s="380">
        <v>9</v>
      </c>
      <c r="B276" s="510"/>
      <c r="C276" s="510"/>
      <c r="D276" s="545"/>
      <c r="E276" s="545"/>
      <c r="F276" s="546"/>
      <c r="G276" s="235">
        <f t="shared" si="131"/>
        <v>0</v>
      </c>
      <c r="H276" s="235">
        <f t="shared" si="132"/>
        <v>0</v>
      </c>
      <c r="I276" s="235"/>
      <c r="J276" s="235"/>
      <c r="K276" s="235"/>
      <c r="L276" s="235"/>
      <c r="M276" s="235"/>
      <c r="N276" s="235"/>
      <c r="O276" s="235"/>
      <c r="P276" s="235"/>
      <c r="Q276" s="380">
        <v>20</v>
      </c>
      <c r="R276" s="510"/>
      <c r="S276" s="510"/>
      <c r="T276" s="545"/>
      <c r="U276" s="545"/>
      <c r="V276" s="546"/>
      <c r="W276" s="235">
        <f t="shared" si="133"/>
        <v>0</v>
      </c>
      <c r="X276" s="235">
        <f t="shared" si="134"/>
        <v>0</v>
      </c>
      <c r="Y276" s="380">
        <f t="shared" si="103"/>
        <v>31</v>
      </c>
      <c r="Z276" s="510"/>
      <c r="AA276" s="510"/>
      <c r="AB276" s="545"/>
      <c r="AC276" s="545"/>
      <c r="AD276" s="546"/>
      <c r="AE276" s="235">
        <f t="shared" si="136"/>
        <v>0</v>
      </c>
      <c r="AF276" s="235">
        <f t="shared" si="137"/>
        <v>0</v>
      </c>
      <c r="AG276" s="380">
        <f t="shared" si="104"/>
        <v>42</v>
      </c>
      <c r="AH276" s="510"/>
      <c r="AI276" s="510"/>
      <c r="AJ276" s="545"/>
      <c r="AK276" s="545"/>
      <c r="AL276" s="546"/>
      <c r="AM276" s="235">
        <f t="shared" si="139"/>
        <v>0</v>
      </c>
      <c r="AN276" s="235">
        <f t="shared" si="140"/>
        <v>0</v>
      </c>
    </row>
    <row r="277" spans="1:40" x14ac:dyDescent="0.2">
      <c r="A277" s="380">
        <v>10</v>
      </c>
      <c r="B277" s="510"/>
      <c r="C277" s="510"/>
      <c r="D277" s="545"/>
      <c r="E277" s="545"/>
      <c r="F277" s="546"/>
      <c r="G277" s="235">
        <f t="shared" si="131"/>
        <v>0</v>
      </c>
      <c r="H277" s="235">
        <f t="shared" si="132"/>
        <v>0</v>
      </c>
      <c r="I277" s="235"/>
      <c r="J277" s="235"/>
      <c r="K277" s="235"/>
      <c r="L277" s="235"/>
      <c r="M277" s="235"/>
      <c r="N277" s="235"/>
      <c r="O277" s="235"/>
      <c r="P277" s="235"/>
      <c r="Q277" s="380">
        <v>21</v>
      </c>
      <c r="R277" s="510"/>
      <c r="S277" s="510"/>
      <c r="T277" s="545"/>
      <c r="U277" s="545"/>
      <c r="V277" s="546"/>
      <c r="W277" s="235">
        <f t="shared" si="133"/>
        <v>0</v>
      </c>
      <c r="X277" s="235">
        <f t="shared" si="134"/>
        <v>0</v>
      </c>
      <c r="Y277" s="380">
        <f t="shared" si="103"/>
        <v>32</v>
      </c>
      <c r="Z277" s="510"/>
      <c r="AA277" s="510"/>
      <c r="AB277" s="545"/>
      <c r="AC277" s="545"/>
      <c r="AD277" s="546"/>
      <c r="AE277" s="235">
        <f t="shared" si="136"/>
        <v>0</v>
      </c>
      <c r="AF277" s="235">
        <f t="shared" si="137"/>
        <v>0</v>
      </c>
      <c r="AG277" s="380">
        <f t="shared" si="104"/>
        <v>43</v>
      </c>
      <c r="AH277" s="510"/>
      <c r="AI277" s="510"/>
      <c r="AJ277" s="545"/>
      <c r="AK277" s="545"/>
      <c r="AL277" s="546"/>
      <c r="AM277" s="235">
        <f t="shared" si="139"/>
        <v>0</v>
      </c>
      <c r="AN277" s="235">
        <f t="shared" si="140"/>
        <v>0</v>
      </c>
    </row>
    <row r="278" spans="1:40" ht="13.5" thickBot="1" x14ac:dyDescent="0.25">
      <c r="A278" s="547">
        <v>11</v>
      </c>
      <c r="B278" s="548"/>
      <c r="C278" s="548"/>
      <c r="D278" s="545"/>
      <c r="E278" s="545"/>
      <c r="F278" s="549"/>
      <c r="G278" s="235">
        <f t="shared" si="131"/>
        <v>0</v>
      </c>
      <c r="H278" s="235">
        <f t="shared" si="132"/>
        <v>0</v>
      </c>
      <c r="I278" s="235"/>
      <c r="J278" s="235"/>
      <c r="K278" s="235"/>
      <c r="L278" s="235"/>
      <c r="M278" s="235"/>
      <c r="N278" s="235"/>
      <c r="O278" s="235"/>
      <c r="P278" s="235"/>
      <c r="Q278" s="380">
        <v>22</v>
      </c>
      <c r="R278" s="510"/>
      <c r="S278" s="510"/>
      <c r="T278" s="545"/>
      <c r="U278" s="545"/>
      <c r="V278" s="549"/>
      <c r="W278" s="235">
        <f t="shared" si="133"/>
        <v>0</v>
      </c>
      <c r="X278" s="235">
        <f t="shared" si="134"/>
        <v>0</v>
      </c>
      <c r="Y278" s="380">
        <f t="shared" si="103"/>
        <v>33</v>
      </c>
      <c r="Z278" s="548"/>
      <c r="AA278" s="548"/>
      <c r="AB278" s="545"/>
      <c r="AC278" s="545"/>
      <c r="AD278" s="549"/>
      <c r="AE278" s="235">
        <f t="shared" si="136"/>
        <v>0</v>
      </c>
      <c r="AF278" s="235">
        <f t="shared" si="137"/>
        <v>0</v>
      </c>
      <c r="AG278" s="550" t="s">
        <v>3</v>
      </c>
      <c r="AH278" s="554"/>
      <c r="AI278" s="551"/>
      <c r="AJ278" s="551"/>
      <c r="AK278" s="551"/>
      <c r="AL278" s="552">
        <f>SUM(F268:F278)+SUM(V268:V278)+SUM(AL268:AL277)+SUM(AD268:AD278)</f>
        <v>0</v>
      </c>
      <c r="AM278" s="235"/>
      <c r="AN278" s="235"/>
    </row>
    <row r="279" spans="1:40" x14ac:dyDescent="0.2">
      <c r="F279" s="288"/>
      <c r="G279" s="235"/>
      <c r="H279" s="235"/>
      <c r="I279" s="235"/>
      <c r="J279" s="235"/>
      <c r="K279" s="235"/>
      <c r="L279" s="235"/>
      <c r="M279" s="235"/>
      <c r="N279" s="235"/>
      <c r="O279" s="235"/>
      <c r="P279" s="235"/>
      <c r="W279" s="235"/>
      <c r="X279" s="235"/>
      <c r="Y279" s="235"/>
      <c r="AE279" s="235"/>
      <c r="AF279" s="235"/>
      <c r="AG279" s="553"/>
      <c r="AM279" s="235"/>
      <c r="AN279" s="235"/>
    </row>
    <row r="280" spans="1:40" x14ac:dyDescent="0.2">
      <c r="F280" s="288"/>
      <c r="G280" s="235"/>
      <c r="H280" s="235"/>
      <c r="I280" s="235"/>
      <c r="J280" s="235"/>
      <c r="K280" s="235"/>
      <c r="L280" s="235"/>
      <c r="M280" s="235"/>
      <c r="N280" s="235"/>
      <c r="O280" s="235"/>
      <c r="P280" s="235"/>
      <c r="W280" s="235"/>
      <c r="X280" s="235"/>
      <c r="Y280" s="235"/>
      <c r="AE280" s="235"/>
      <c r="AF280" s="235"/>
      <c r="AG280" s="553"/>
      <c r="AM280" s="235"/>
      <c r="AN280" s="235"/>
    </row>
    <row r="281" spans="1:40" x14ac:dyDescent="0.2">
      <c r="F281" s="288"/>
      <c r="G281" s="235"/>
      <c r="H281" s="235"/>
      <c r="I281" s="235"/>
      <c r="J281" s="235"/>
      <c r="K281" s="235"/>
      <c r="L281" s="235"/>
      <c r="M281" s="235"/>
      <c r="N281" s="235"/>
      <c r="O281" s="235"/>
      <c r="P281" s="235"/>
      <c r="W281" s="235"/>
      <c r="X281" s="235"/>
      <c r="Y281" s="235"/>
      <c r="AE281" s="235"/>
      <c r="AF281" s="235"/>
      <c r="AG281" s="553"/>
      <c r="AM281" s="235"/>
      <c r="AN281" s="235"/>
    </row>
    <row r="282" spans="1:40" x14ac:dyDescent="0.2">
      <c r="F282" s="288"/>
      <c r="G282" s="235"/>
      <c r="H282" s="235"/>
      <c r="I282" s="235"/>
      <c r="J282" s="235"/>
      <c r="K282" s="235"/>
      <c r="L282" s="235"/>
      <c r="M282" s="235"/>
      <c r="N282" s="235"/>
      <c r="O282" s="235"/>
      <c r="P282" s="235"/>
      <c r="W282" s="235"/>
      <c r="X282" s="235"/>
      <c r="Y282" s="235"/>
      <c r="AE282" s="235"/>
      <c r="AF282" s="235"/>
      <c r="AG282" s="553"/>
      <c r="AM282" s="235"/>
      <c r="AN282" s="235"/>
    </row>
    <row r="283" spans="1:40" x14ac:dyDescent="0.2">
      <c r="F283" s="288"/>
      <c r="G283" s="235"/>
      <c r="H283" s="235"/>
      <c r="I283" s="235"/>
      <c r="J283" s="235"/>
      <c r="K283" s="235"/>
      <c r="L283" s="235"/>
      <c r="M283" s="235"/>
      <c r="N283" s="235"/>
      <c r="O283" s="235"/>
      <c r="P283" s="235"/>
      <c r="W283" s="235"/>
      <c r="X283" s="235"/>
      <c r="Y283" s="235"/>
      <c r="AE283" s="235"/>
      <c r="AF283" s="235"/>
      <c r="AG283" s="553"/>
      <c r="AM283" s="235"/>
      <c r="AN283" s="235"/>
    </row>
    <row r="284" spans="1:40" x14ac:dyDescent="0.2">
      <c r="F284" s="288"/>
      <c r="G284" s="235"/>
      <c r="H284" s="235"/>
      <c r="I284" s="235"/>
      <c r="J284" s="235"/>
      <c r="K284" s="235"/>
      <c r="L284" s="235"/>
      <c r="M284" s="235"/>
      <c r="N284" s="235"/>
      <c r="O284" s="235"/>
      <c r="P284" s="235"/>
      <c r="W284" s="235"/>
      <c r="X284" s="235"/>
      <c r="Y284" s="235"/>
      <c r="AE284" s="235"/>
      <c r="AF284" s="235"/>
      <c r="AG284" s="553"/>
      <c r="AM284" s="235"/>
      <c r="AN284" s="235"/>
    </row>
    <row r="285" spans="1:40" ht="13.5" thickBot="1" x14ac:dyDescent="0.25">
      <c r="F285" s="288"/>
      <c r="G285" s="235"/>
      <c r="H285" s="235"/>
      <c r="I285" s="235"/>
      <c r="J285" s="235"/>
      <c r="K285" s="235"/>
      <c r="L285" s="235"/>
      <c r="M285" s="235"/>
      <c r="N285" s="235"/>
      <c r="O285" s="235"/>
      <c r="P285" s="235"/>
      <c r="W285" s="235"/>
      <c r="X285" s="235"/>
      <c r="Y285" s="235"/>
      <c r="AE285" s="235"/>
      <c r="AF285" s="235"/>
      <c r="AG285" s="553"/>
      <c r="AM285" s="235"/>
      <c r="AN285" s="235"/>
    </row>
    <row r="286" spans="1:40" ht="13.5" thickBot="1" x14ac:dyDescent="0.25">
      <c r="A286" s="315">
        <v>12</v>
      </c>
      <c r="B286" s="472"/>
      <c r="C286" s="757" t="s">
        <v>37</v>
      </c>
      <c r="D286" s="757" t="s">
        <v>158</v>
      </c>
      <c r="E286" s="757" t="s">
        <v>34</v>
      </c>
      <c r="F286" s="543">
        <f>+$AL298</f>
        <v>0</v>
      </c>
      <c r="G286" s="235"/>
      <c r="H286" s="235"/>
      <c r="I286" s="235"/>
      <c r="J286" s="235"/>
      <c r="K286" s="235"/>
      <c r="L286" s="235"/>
      <c r="M286" s="235"/>
      <c r="N286" s="235"/>
      <c r="O286" s="235"/>
      <c r="P286" s="235"/>
      <c r="Q286" s="315"/>
      <c r="R286" s="472"/>
      <c r="S286" s="757" t="s">
        <v>37</v>
      </c>
      <c r="T286" s="757" t="s">
        <v>158</v>
      </c>
      <c r="U286" s="757" t="s">
        <v>34</v>
      </c>
      <c r="V286" s="543">
        <f>+$AL298</f>
        <v>0</v>
      </c>
      <c r="W286" s="235"/>
      <c r="X286" s="235"/>
      <c r="Y286" s="315"/>
      <c r="Z286" s="472"/>
      <c r="AA286" s="757" t="s">
        <v>37</v>
      </c>
      <c r="AB286" s="757" t="s">
        <v>158</v>
      </c>
      <c r="AC286" s="757" t="s">
        <v>34</v>
      </c>
      <c r="AD286" s="543">
        <f>+$AL298</f>
        <v>0</v>
      </c>
      <c r="AE286" s="235"/>
      <c r="AF286" s="235"/>
      <c r="AG286" s="315"/>
      <c r="AH286" s="472"/>
      <c r="AI286" s="757" t="s">
        <v>37</v>
      </c>
      <c r="AJ286" s="757" t="s">
        <v>158</v>
      </c>
      <c r="AK286" s="757" t="s">
        <v>34</v>
      </c>
      <c r="AL286" s="800" t="s">
        <v>18</v>
      </c>
      <c r="AM286" s="235"/>
      <c r="AN286" s="235"/>
    </row>
    <row r="287" spans="1:40" ht="25.5" x14ac:dyDescent="0.2">
      <c r="A287" s="318" t="s">
        <v>7</v>
      </c>
      <c r="B287" s="525" t="str">
        <f>+" אסמכתא " &amp; B14 &amp;"         חזרה לטבלה "</f>
        <v xml:space="preserve"> אסמכתא          חזרה לטבלה </v>
      </c>
      <c r="C287" s="799"/>
      <c r="D287" s="758" t="s">
        <v>68</v>
      </c>
      <c r="E287" s="799"/>
      <c r="F287" s="543" t="s">
        <v>18</v>
      </c>
      <c r="G287" s="235"/>
      <c r="H287" s="235"/>
      <c r="I287" s="235"/>
      <c r="J287" s="235"/>
      <c r="K287" s="235"/>
      <c r="L287" s="235"/>
      <c r="M287" s="235"/>
      <c r="N287" s="235"/>
      <c r="O287" s="235"/>
      <c r="P287" s="235"/>
      <c r="Q287" s="318" t="s">
        <v>23</v>
      </c>
      <c r="R287" s="525" t="str">
        <f>+" אסמכתא " &amp; B14 &amp;"         חזרה לטבלה "</f>
        <v xml:space="preserve"> אסמכתא          חזרה לטבלה </v>
      </c>
      <c r="S287" s="799"/>
      <c r="T287" s="758" t="s">
        <v>68</v>
      </c>
      <c r="U287" s="799"/>
      <c r="V287" s="543" t="s">
        <v>18</v>
      </c>
      <c r="W287" s="235"/>
      <c r="X287" s="235"/>
      <c r="Y287" s="318" t="s">
        <v>23</v>
      </c>
      <c r="Z287" s="525" t="str">
        <f>+" אסמכתא " &amp; B14 &amp;"         חזרה לטבלה "</f>
        <v xml:space="preserve"> אסמכתא          חזרה לטבלה </v>
      </c>
      <c r="AA287" s="799"/>
      <c r="AB287" s="758" t="s">
        <v>68</v>
      </c>
      <c r="AC287" s="799"/>
      <c r="AD287" s="543" t="s">
        <v>18</v>
      </c>
      <c r="AE287" s="235"/>
      <c r="AF287" s="235"/>
      <c r="AG287" s="318" t="s">
        <v>23</v>
      </c>
      <c r="AH287" s="525" t="str">
        <f>+" אסמכתא " &amp; B14 &amp;"         חזרה לטבלה "</f>
        <v xml:space="preserve"> אסמכתא          חזרה לטבלה </v>
      </c>
      <c r="AI287" s="799"/>
      <c r="AJ287" s="758" t="s">
        <v>68</v>
      </c>
      <c r="AK287" s="799"/>
      <c r="AL287" s="801"/>
      <c r="AM287" s="235"/>
      <c r="AN287" s="235"/>
    </row>
    <row r="288" spans="1:40" x14ac:dyDescent="0.2">
      <c r="A288" s="380">
        <v>1</v>
      </c>
      <c r="B288" s="510"/>
      <c r="C288" s="510"/>
      <c r="D288" s="545"/>
      <c r="E288" s="545"/>
      <c r="F288" s="546"/>
      <c r="G288" s="235">
        <f>IF(AND((COUNTA($C$14)=1),(COUNTA(F288)=1),($C$14&lt;&gt;0),(OR((E288&lt;$C$62),(E288&gt;($E$62+61))))),1,0)</f>
        <v>0</v>
      </c>
      <c r="H288" s="235">
        <f>IF(AND((COUNTA($C$14)=1),(COUNTA(F288)=1),($C$14&lt;&gt;0),(OR((D288&lt;$C$62),(D288&gt;($E$62))))),1,0)</f>
        <v>0</v>
      </c>
      <c r="I288" s="235"/>
      <c r="J288" s="235"/>
      <c r="K288" s="235"/>
      <c r="L288" s="235"/>
      <c r="M288" s="235"/>
      <c r="N288" s="235"/>
      <c r="O288" s="235"/>
      <c r="P288" s="235"/>
      <c r="Q288" s="380">
        <v>12</v>
      </c>
      <c r="R288" s="510"/>
      <c r="S288" s="510"/>
      <c r="T288" s="545"/>
      <c r="U288" s="545"/>
      <c r="V288" s="546"/>
      <c r="W288" s="235">
        <f>IF(AND((COUNTA($C$14)=1),(COUNTA(V288)=1),($C$14&lt;&gt;0),(OR((U288&lt;$C$62),(U288&gt;($E$62+61))))),1,0)</f>
        <v>0</v>
      </c>
      <c r="X288" s="235">
        <f>IF(AND((COUNTA($C$14)=1),(COUNTA(V288)=1),($C$14&lt;&gt;0),(OR((T288&lt;$C$62),(T288&gt;($E$62))))),1,0)</f>
        <v>0</v>
      </c>
      <c r="Y288" s="380">
        <f t="shared" ref="Y288" si="141">+Q298+1</f>
        <v>23</v>
      </c>
      <c r="Z288" s="510"/>
      <c r="AA288" s="510"/>
      <c r="AB288" s="545"/>
      <c r="AC288" s="545"/>
      <c r="AD288" s="546"/>
      <c r="AE288" s="235">
        <f>IF(AND((COUNTA($C$14)=1),(COUNTA(AD288)=1),($C$14&lt;&gt;0),(OR((AC288&lt;$C$62),(AC288&gt;($E$62+61))))),1,0)</f>
        <v>0</v>
      </c>
      <c r="AF288" s="235">
        <f>IF(AND((COUNTA($C$14)=1),(COUNTA(AD288)=1),($C$14&lt;&gt;0),(OR((AB288&lt;$C$62),(AB288&gt;($E$62))))),1,0)</f>
        <v>0</v>
      </c>
      <c r="AG288" s="380">
        <f t="shared" ref="AG288" si="142">+Y298+1</f>
        <v>34</v>
      </c>
      <c r="AH288" s="510"/>
      <c r="AI288" s="510"/>
      <c r="AJ288" s="545"/>
      <c r="AK288" s="545"/>
      <c r="AL288" s="546" t="s">
        <v>12</v>
      </c>
      <c r="AM288" s="235">
        <f>IF(AND((COUNTA($C$14)=1),(COUNTA(AL288)=1),($C$14&lt;&gt;0),(OR((AK288&lt;$C$62),(AK288&gt;($E$62+61))))),1,0)</f>
        <v>0</v>
      </c>
      <c r="AN288" s="235">
        <f>IF(AND((COUNTA($C$14)=1),(COUNTA(AL288)=1),($C$14&lt;&gt;0),(OR((AJ288&lt;$C$62),(AJ288&gt;($E$62))))),1,0)</f>
        <v>0</v>
      </c>
    </row>
    <row r="289" spans="1:40" x14ac:dyDescent="0.2">
      <c r="A289" s="380">
        <v>2</v>
      </c>
      <c r="B289" s="510"/>
      <c r="C289" s="510"/>
      <c r="D289" s="545"/>
      <c r="E289" s="545"/>
      <c r="F289" s="546"/>
      <c r="G289" s="235">
        <f t="shared" ref="G289:G298" si="143">IF(AND((COUNTA($C$14)=1),(COUNTA(F289)=1),($C$14&lt;&gt;0),(OR((E289&lt;$C$62),(E289&gt;($E$62+61))))),1,0)</f>
        <v>0</v>
      </c>
      <c r="H289" s="235">
        <f t="shared" ref="H289:H298" si="144">IF(AND((COUNTA($C$14)=1),(COUNTA(F289)=1),($C$14&lt;&gt;0),(OR((D289&lt;$C$62),(D289&gt;($E$62))))),1,0)</f>
        <v>0</v>
      </c>
      <c r="I289" s="235"/>
      <c r="J289" s="235"/>
      <c r="K289" s="235"/>
      <c r="L289" s="235"/>
      <c r="M289" s="235"/>
      <c r="N289" s="235"/>
      <c r="O289" s="235"/>
      <c r="P289" s="235"/>
      <c r="Q289" s="380">
        <v>13</v>
      </c>
      <c r="R289" s="510"/>
      <c r="S289" s="510"/>
      <c r="T289" s="545"/>
      <c r="U289" s="545"/>
      <c r="V289" s="546"/>
      <c r="W289" s="235">
        <f t="shared" ref="W289:W298" si="145">IF(AND((COUNTA($C$14)=1),(COUNTA(V289)=1),($C$14&lt;&gt;0),(OR((U289&lt;$C$62),(U289&gt;($E$62+61))))),1,0)</f>
        <v>0</v>
      </c>
      <c r="X289" s="235">
        <f t="shared" ref="X289:X298" si="146">IF(AND((COUNTA($C$14)=1),(COUNTA(V289)=1),($C$14&lt;&gt;0),(OR((T289&lt;$C$62),(T289&gt;($E$62))))),1,0)</f>
        <v>0</v>
      </c>
      <c r="Y289" s="380">
        <f t="shared" ref="Y289:Y352" si="147">+Y288+1</f>
        <v>24</v>
      </c>
      <c r="Z289" s="510"/>
      <c r="AA289" s="510"/>
      <c r="AB289" s="545"/>
      <c r="AC289" s="545"/>
      <c r="AD289" s="546"/>
      <c r="AE289" s="235">
        <f t="shared" ref="AE289:AE298" si="148">IF(AND((COUNTA($C$14)=1),(COUNTA(AD289)=1),($C$14&lt;&gt;0),(OR((AC289&lt;$C$62),(AC289&gt;($E$62+61))))),1,0)</f>
        <v>0</v>
      </c>
      <c r="AF289" s="235">
        <f t="shared" ref="AF289:AF298" si="149">IF(AND((COUNTA($C$14)=1),(COUNTA(AD289)=1),($C$14&lt;&gt;0),(OR((AB289&lt;$C$62),(AB289&gt;($E$62))))),1,0)</f>
        <v>0</v>
      </c>
      <c r="AG289" s="380">
        <f t="shared" ref="AG289:AG352" si="150">+AG288+1</f>
        <v>35</v>
      </c>
      <c r="AH289" s="510"/>
      <c r="AI289" s="510"/>
      <c r="AJ289" s="545"/>
      <c r="AK289" s="545"/>
      <c r="AL289" s="546"/>
      <c r="AM289" s="235">
        <f t="shared" ref="AM289:AM297" si="151">IF(AND((COUNTA($C$14)=1),(COUNTA(AL289)=1),($C$14&lt;&gt;0),(OR((AK289&lt;$C$62),(AK289&gt;($E$62+61))))),1,0)</f>
        <v>0</v>
      </c>
      <c r="AN289" s="235">
        <f t="shared" ref="AN289:AN297" si="152">IF(AND((COUNTA($C$14)=1),(COUNTA(AL289)=1),($C$14&lt;&gt;0),(OR((AJ289&lt;$C$62),(AJ289&gt;($E$62))))),1,0)</f>
        <v>0</v>
      </c>
    </row>
    <row r="290" spans="1:40" x14ac:dyDescent="0.2">
      <c r="A290" s="380">
        <v>3</v>
      </c>
      <c r="B290" s="510"/>
      <c r="C290" s="510"/>
      <c r="D290" s="545"/>
      <c r="E290" s="545"/>
      <c r="F290" s="546"/>
      <c r="G290" s="235">
        <f t="shared" si="143"/>
        <v>0</v>
      </c>
      <c r="H290" s="235">
        <f t="shared" si="144"/>
        <v>0</v>
      </c>
      <c r="I290" s="235"/>
      <c r="J290" s="235"/>
      <c r="K290" s="235"/>
      <c r="L290" s="235"/>
      <c r="M290" s="235"/>
      <c r="N290" s="235"/>
      <c r="O290" s="235"/>
      <c r="P290" s="235"/>
      <c r="Q290" s="380">
        <v>14</v>
      </c>
      <c r="R290" s="510"/>
      <c r="S290" s="510"/>
      <c r="T290" s="545"/>
      <c r="U290" s="545"/>
      <c r="V290" s="546"/>
      <c r="W290" s="235">
        <f t="shared" si="145"/>
        <v>0</v>
      </c>
      <c r="X290" s="235">
        <f t="shared" si="146"/>
        <v>0</v>
      </c>
      <c r="Y290" s="380">
        <f t="shared" si="147"/>
        <v>25</v>
      </c>
      <c r="Z290" s="510"/>
      <c r="AA290" s="510"/>
      <c r="AB290" s="545"/>
      <c r="AC290" s="545"/>
      <c r="AD290" s="546"/>
      <c r="AE290" s="235">
        <f t="shared" si="148"/>
        <v>0</v>
      </c>
      <c r="AF290" s="235">
        <f t="shared" si="149"/>
        <v>0</v>
      </c>
      <c r="AG290" s="380">
        <f t="shared" si="150"/>
        <v>36</v>
      </c>
      <c r="AH290" s="510"/>
      <c r="AI290" s="510"/>
      <c r="AJ290" s="545"/>
      <c r="AK290" s="545"/>
      <c r="AL290" s="546"/>
      <c r="AM290" s="235">
        <f t="shared" si="151"/>
        <v>0</v>
      </c>
      <c r="AN290" s="235">
        <f t="shared" si="152"/>
        <v>0</v>
      </c>
    </row>
    <row r="291" spans="1:40" x14ac:dyDescent="0.2">
      <c r="A291" s="380">
        <v>4</v>
      </c>
      <c r="B291" s="510"/>
      <c r="C291" s="510"/>
      <c r="D291" s="545"/>
      <c r="E291" s="545"/>
      <c r="F291" s="546"/>
      <c r="G291" s="235">
        <f t="shared" si="143"/>
        <v>0</v>
      </c>
      <c r="H291" s="235">
        <f t="shared" si="144"/>
        <v>0</v>
      </c>
      <c r="I291" s="235"/>
      <c r="J291" s="235"/>
      <c r="K291" s="235"/>
      <c r="L291" s="235"/>
      <c r="M291" s="235"/>
      <c r="N291" s="235"/>
      <c r="O291" s="235"/>
      <c r="P291" s="235"/>
      <c r="Q291" s="380">
        <v>15</v>
      </c>
      <c r="R291" s="510"/>
      <c r="S291" s="510"/>
      <c r="T291" s="545"/>
      <c r="U291" s="545"/>
      <c r="V291" s="546"/>
      <c r="W291" s="235">
        <f t="shared" si="145"/>
        <v>0</v>
      </c>
      <c r="X291" s="235">
        <f t="shared" si="146"/>
        <v>0</v>
      </c>
      <c r="Y291" s="380">
        <f t="shared" si="147"/>
        <v>26</v>
      </c>
      <c r="Z291" s="510"/>
      <c r="AA291" s="510"/>
      <c r="AB291" s="545"/>
      <c r="AC291" s="545"/>
      <c r="AD291" s="546"/>
      <c r="AE291" s="235">
        <f t="shared" si="148"/>
        <v>0</v>
      </c>
      <c r="AF291" s="235">
        <f t="shared" si="149"/>
        <v>0</v>
      </c>
      <c r="AG291" s="380">
        <f t="shared" si="150"/>
        <v>37</v>
      </c>
      <c r="AH291" s="510"/>
      <c r="AI291" s="510"/>
      <c r="AJ291" s="545"/>
      <c r="AK291" s="545"/>
      <c r="AL291" s="546"/>
      <c r="AM291" s="235">
        <f t="shared" si="151"/>
        <v>0</v>
      </c>
      <c r="AN291" s="235">
        <f t="shared" si="152"/>
        <v>0</v>
      </c>
    </row>
    <row r="292" spans="1:40" x14ac:dyDescent="0.2">
      <c r="A292" s="380">
        <v>5</v>
      </c>
      <c r="B292" s="510"/>
      <c r="C292" s="510"/>
      <c r="D292" s="545"/>
      <c r="E292" s="545"/>
      <c r="F292" s="546"/>
      <c r="G292" s="235">
        <f t="shared" si="143"/>
        <v>0</v>
      </c>
      <c r="H292" s="235">
        <f t="shared" si="144"/>
        <v>0</v>
      </c>
      <c r="I292" s="235"/>
      <c r="J292" s="235"/>
      <c r="K292" s="235"/>
      <c r="L292" s="235"/>
      <c r="M292" s="235"/>
      <c r="N292" s="235"/>
      <c r="O292" s="235"/>
      <c r="P292" s="235"/>
      <c r="Q292" s="380">
        <v>16</v>
      </c>
      <c r="R292" s="510"/>
      <c r="S292" s="510"/>
      <c r="T292" s="545"/>
      <c r="U292" s="545"/>
      <c r="V292" s="546"/>
      <c r="W292" s="235">
        <f t="shared" si="145"/>
        <v>0</v>
      </c>
      <c r="X292" s="235">
        <f t="shared" si="146"/>
        <v>0</v>
      </c>
      <c r="Y292" s="380">
        <f t="shared" si="147"/>
        <v>27</v>
      </c>
      <c r="Z292" s="510"/>
      <c r="AA292" s="510"/>
      <c r="AB292" s="545"/>
      <c r="AC292" s="545"/>
      <c r="AD292" s="546"/>
      <c r="AE292" s="235">
        <f t="shared" si="148"/>
        <v>0</v>
      </c>
      <c r="AF292" s="235">
        <f t="shared" si="149"/>
        <v>0</v>
      </c>
      <c r="AG292" s="380">
        <f t="shared" si="150"/>
        <v>38</v>
      </c>
      <c r="AH292" s="510"/>
      <c r="AI292" s="510"/>
      <c r="AJ292" s="545"/>
      <c r="AK292" s="545"/>
      <c r="AL292" s="546" t="s">
        <v>12</v>
      </c>
      <c r="AM292" s="235">
        <f t="shared" si="151"/>
        <v>0</v>
      </c>
      <c r="AN292" s="235">
        <f t="shared" si="152"/>
        <v>0</v>
      </c>
    </row>
    <row r="293" spans="1:40" x14ac:dyDescent="0.2">
      <c r="A293" s="380">
        <v>6</v>
      </c>
      <c r="B293" s="510"/>
      <c r="C293" s="510"/>
      <c r="D293" s="545"/>
      <c r="E293" s="545"/>
      <c r="F293" s="546"/>
      <c r="G293" s="235">
        <f t="shared" si="143"/>
        <v>0</v>
      </c>
      <c r="H293" s="235">
        <f t="shared" si="144"/>
        <v>0</v>
      </c>
      <c r="I293" s="235"/>
      <c r="J293" s="235"/>
      <c r="K293" s="235"/>
      <c r="L293" s="235"/>
      <c r="M293" s="235"/>
      <c r="N293" s="235"/>
      <c r="O293" s="235"/>
      <c r="P293" s="235"/>
      <c r="Q293" s="380">
        <v>17</v>
      </c>
      <c r="R293" s="510"/>
      <c r="S293" s="510"/>
      <c r="T293" s="545"/>
      <c r="U293" s="545"/>
      <c r="V293" s="546"/>
      <c r="W293" s="235">
        <f t="shared" si="145"/>
        <v>0</v>
      </c>
      <c r="X293" s="235">
        <f t="shared" si="146"/>
        <v>0</v>
      </c>
      <c r="Y293" s="380">
        <f t="shared" si="147"/>
        <v>28</v>
      </c>
      <c r="Z293" s="510"/>
      <c r="AA293" s="510"/>
      <c r="AB293" s="545"/>
      <c r="AC293" s="545"/>
      <c r="AD293" s="546"/>
      <c r="AE293" s="235">
        <f t="shared" si="148"/>
        <v>0</v>
      </c>
      <c r="AF293" s="235">
        <f t="shared" si="149"/>
        <v>0</v>
      </c>
      <c r="AG293" s="380">
        <f t="shared" si="150"/>
        <v>39</v>
      </c>
      <c r="AH293" s="510"/>
      <c r="AI293" s="510"/>
      <c r="AJ293" s="545"/>
      <c r="AK293" s="545"/>
      <c r="AL293" s="546"/>
      <c r="AM293" s="235">
        <f t="shared" si="151"/>
        <v>0</v>
      </c>
      <c r="AN293" s="235">
        <f t="shared" si="152"/>
        <v>0</v>
      </c>
    </row>
    <row r="294" spans="1:40" x14ac:dyDescent="0.2">
      <c r="A294" s="380">
        <v>7</v>
      </c>
      <c r="B294" s="510"/>
      <c r="C294" s="510"/>
      <c r="D294" s="545"/>
      <c r="E294" s="545"/>
      <c r="F294" s="546"/>
      <c r="G294" s="235">
        <f t="shared" si="143"/>
        <v>0</v>
      </c>
      <c r="H294" s="235">
        <f t="shared" si="144"/>
        <v>0</v>
      </c>
      <c r="I294" s="235"/>
      <c r="J294" s="235"/>
      <c r="K294" s="235"/>
      <c r="L294" s="235"/>
      <c r="M294" s="235"/>
      <c r="N294" s="235"/>
      <c r="O294" s="235"/>
      <c r="P294" s="235"/>
      <c r="Q294" s="380">
        <v>18</v>
      </c>
      <c r="R294" s="510"/>
      <c r="S294" s="510"/>
      <c r="T294" s="545"/>
      <c r="U294" s="545"/>
      <c r="V294" s="546"/>
      <c r="W294" s="235">
        <f t="shared" si="145"/>
        <v>0</v>
      </c>
      <c r="X294" s="235">
        <f t="shared" si="146"/>
        <v>0</v>
      </c>
      <c r="Y294" s="380">
        <f t="shared" si="147"/>
        <v>29</v>
      </c>
      <c r="Z294" s="510"/>
      <c r="AA294" s="510"/>
      <c r="AB294" s="545"/>
      <c r="AC294" s="545"/>
      <c r="AD294" s="546"/>
      <c r="AE294" s="235">
        <f t="shared" si="148"/>
        <v>0</v>
      </c>
      <c r="AF294" s="235">
        <f t="shared" si="149"/>
        <v>0</v>
      </c>
      <c r="AG294" s="380">
        <f t="shared" si="150"/>
        <v>40</v>
      </c>
      <c r="AH294" s="510"/>
      <c r="AI294" s="510"/>
      <c r="AJ294" s="545"/>
      <c r="AK294" s="545"/>
      <c r="AL294" s="546"/>
      <c r="AM294" s="235">
        <f t="shared" si="151"/>
        <v>0</v>
      </c>
      <c r="AN294" s="235">
        <f t="shared" si="152"/>
        <v>0</v>
      </c>
    </row>
    <row r="295" spans="1:40" x14ac:dyDescent="0.2">
      <c r="A295" s="380">
        <v>8</v>
      </c>
      <c r="B295" s="510"/>
      <c r="C295" s="510"/>
      <c r="D295" s="545"/>
      <c r="E295" s="545"/>
      <c r="F295" s="546"/>
      <c r="G295" s="235">
        <f t="shared" si="143"/>
        <v>0</v>
      </c>
      <c r="H295" s="235">
        <f t="shared" si="144"/>
        <v>0</v>
      </c>
      <c r="I295" s="235"/>
      <c r="J295" s="235"/>
      <c r="K295" s="235"/>
      <c r="L295" s="235"/>
      <c r="M295" s="235"/>
      <c r="N295" s="235"/>
      <c r="O295" s="235"/>
      <c r="P295" s="235"/>
      <c r="Q295" s="380">
        <v>19</v>
      </c>
      <c r="R295" s="510"/>
      <c r="S295" s="510"/>
      <c r="T295" s="545"/>
      <c r="U295" s="545"/>
      <c r="V295" s="546"/>
      <c r="W295" s="235">
        <f t="shared" si="145"/>
        <v>0</v>
      </c>
      <c r="X295" s="235">
        <f t="shared" si="146"/>
        <v>0</v>
      </c>
      <c r="Y295" s="380">
        <f t="shared" si="147"/>
        <v>30</v>
      </c>
      <c r="Z295" s="510"/>
      <c r="AA295" s="510"/>
      <c r="AB295" s="545"/>
      <c r="AC295" s="545"/>
      <c r="AD295" s="546"/>
      <c r="AE295" s="235">
        <f t="shared" si="148"/>
        <v>0</v>
      </c>
      <c r="AF295" s="235">
        <f t="shared" si="149"/>
        <v>0</v>
      </c>
      <c r="AG295" s="380">
        <f t="shared" si="150"/>
        <v>41</v>
      </c>
      <c r="AH295" s="510"/>
      <c r="AI295" s="510"/>
      <c r="AJ295" s="545"/>
      <c r="AK295" s="545"/>
      <c r="AL295" s="546" t="s">
        <v>12</v>
      </c>
      <c r="AM295" s="235">
        <f t="shared" si="151"/>
        <v>0</v>
      </c>
      <c r="AN295" s="235">
        <f t="shared" si="152"/>
        <v>0</v>
      </c>
    </row>
    <row r="296" spans="1:40" x14ac:dyDescent="0.2">
      <c r="A296" s="380">
        <v>9</v>
      </c>
      <c r="B296" s="510"/>
      <c r="C296" s="510"/>
      <c r="D296" s="545"/>
      <c r="E296" s="545"/>
      <c r="F296" s="546"/>
      <c r="G296" s="235">
        <f t="shared" si="143"/>
        <v>0</v>
      </c>
      <c r="H296" s="235">
        <f t="shared" si="144"/>
        <v>0</v>
      </c>
      <c r="I296" s="235"/>
      <c r="J296" s="235"/>
      <c r="K296" s="235"/>
      <c r="L296" s="235"/>
      <c r="M296" s="235"/>
      <c r="N296" s="235"/>
      <c r="O296" s="235"/>
      <c r="P296" s="235"/>
      <c r="Q296" s="380">
        <v>20</v>
      </c>
      <c r="R296" s="510"/>
      <c r="S296" s="510"/>
      <c r="T296" s="545"/>
      <c r="U296" s="545"/>
      <c r="V296" s="546"/>
      <c r="W296" s="235">
        <f t="shared" si="145"/>
        <v>0</v>
      </c>
      <c r="X296" s="235">
        <f t="shared" si="146"/>
        <v>0</v>
      </c>
      <c r="Y296" s="380">
        <f t="shared" si="147"/>
        <v>31</v>
      </c>
      <c r="Z296" s="510"/>
      <c r="AA296" s="510"/>
      <c r="AB296" s="545"/>
      <c r="AC296" s="545"/>
      <c r="AD296" s="546"/>
      <c r="AE296" s="235">
        <f t="shared" si="148"/>
        <v>0</v>
      </c>
      <c r="AF296" s="235">
        <f t="shared" si="149"/>
        <v>0</v>
      </c>
      <c r="AG296" s="380">
        <f t="shared" si="150"/>
        <v>42</v>
      </c>
      <c r="AH296" s="510"/>
      <c r="AI296" s="510"/>
      <c r="AJ296" s="545"/>
      <c r="AK296" s="545"/>
      <c r="AL296" s="546"/>
      <c r="AM296" s="235">
        <f t="shared" si="151"/>
        <v>0</v>
      </c>
      <c r="AN296" s="235">
        <f t="shared" si="152"/>
        <v>0</v>
      </c>
    </row>
    <row r="297" spans="1:40" x14ac:dyDescent="0.2">
      <c r="A297" s="380">
        <v>10</v>
      </c>
      <c r="B297" s="510"/>
      <c r="C297" s="510"/>
      <c r="D297" s="545"/>
      <c r="E297" s="545"/>
      <c r="F297" s="546"/>
      <c r="G297" s="235">
        <f t="shared" si="143"/>
        <v>0</v>
      </c>
      <c r="H297" s="235">
        <f t="shared" si="144"/>
        <v>0</v>
      </c>
      <c r="I297" s="235"/>
      <c r="J297" s="235"/>
      <c r="K297" s="235"/>
      <c r="L297" s="235"/>
      <c r="M297" s="235"/>
      <c r="N297" s="235"/>
      <c r="O297" s="235"/>
      <c r="P297" s="235"/>
      <c r="Q297" s="380">
        <v>21</v>
      </c>
      <c r="R297" s="510"/>
      <c r="S297" s="510"/>
      <c r="T297" s="545"/>
      <c r="U297" s="545"/>
      <c r="V297" s="546"/>
      <c r="W297" s="235">
        <f t="shared" si="145"/>
        <v>0</v>
      </c>
      <c r="X297" s="235">
        <f t="shared" si="146"/>
        <v>0</v>
      </c>
      <c r="Y297" s="380">
        <f t="shared" si="147"/>
        <v>32</v>
      </c>
      <c r="Z297" s="510"/>
      <c r="AA297" s="510"/>
      <c r="AB297" s="545"/>
      <c r="AC297" s="545"/>
      <c r="AD297" s="546"/>
      <c r="AE297" s="235">
        <f t="shared" si="148"/>
        <v>0</v>
      </c>
      <c r="AF297" s="235">
        <f t="shared" si="149"/>
        <v>0</v>
      </c>
      <c r="AG297" s="380">
        <f t="shared" si="150"/>
        <v>43</v>
      </c>
      <c r="AH297" s="510"/>
      <c r="AI297" s="510"/>
      <c r="AJ297" s="545"/>
      <c r="AK297" s="545"/>
      <c r="AL297" s="546"/>
      <c r="AM297" s="235">
        <f t="shared" si="151"/>
        <v>0</v>
      </c>
      <c r="AN297" s="235">
        <f t="shared" si="152"/>
        <v>0</v>
      </c>
    </row>
    <row r="298" spans="1:40" ht="13.5" thickBot="1" x14ac:dyDescent="0.25">
      <c r="A298" s="547">
        <v>11</v>
      </c>
      <c r="B298" s="548"/>
      <c r="C298" s="548"/>
      <c r="D298" s="545"/>
      <c r="E298" s="545"/>
      <c r="F298" s="549"/>
      <c r="G298" s="235">
        <f t="shared" si="143"/>
        <v>0</v>
      </c>
      <c r="H298" s="235">
        <f t="shared" si="144"/>
        <v>0</v>
      </c>
      <c r="I298" s="235"/>
      <c r="J298" s="235"/>
      <c r="K298" s="235"/>
      <c r="L298" s="235"/>
      <c r="M298" s="235"/>
      <c r="N298" s="235"/>
      <c r="O298" s="235"/>
      <c r="P298" s="235"/>
      <c r="Q298" s="380">
        <v>22</v>
      </c>
      <c r="R298" s="510"/>
      <c r="S298" s="510"/>
      <c r="T298" s="545"/>
      <c r="U298" s="545"/>
      <c r="V298" s="549"/>
      <c r="W298" s="235">
        <f t="shared" si="145"/>
        <v>0</v>
      </c>
      <c r="X298" s="235">
        <f t="shared" si="146"/>
        <v>0</v>
      </c>
      <c r="Y298" s="380">
        <f t="shared" si="147"/>
        <v>33</v>
      </c>
      <c r="Z298" s="548"/>
      <c r="AA298" s="548"/>
      <c r="AB298" s="545"/>
      <c r="AC298" s="545"/>
      <c r="AD298" s="549"/>
      <c r="AE298" s="235">
        <f t="shared" si="148"/>
        <v>0</v>
      </c>
      <c r="AF298" s="235">
        <f t="shared" si="149"/>
        <v>0</v>
      </c>
      <c r="AG298" s="550" t="s">
        <v>3</v>
      </c>
      <c r="AH298" s="554"/>
      <c r="AI298" s="551"/>
      <c r="AJ298" s="551"/>
      <c r="AK298" s="551"/>
      <c r="AL298" s="552">
        <f>SUM(F288:F298)+SUM(V288:V298)+SUM(AL288:AL297)+SUM(AD288:AD298)</f>
        <v>0</v>
      </c>
      <c r="AM298" s="235"/>
      <c r="AN298" s="235"/>
    </row>
    <row r="299" spans="1:40" x14ac:dyDescent="0.2">
      <c r="F299" s="288"/>
      <c r="G299" s="235"/>
      <c r="H299" s="235"/>
      <c r="I299" s="235"/>
      <c r="J299" s="235"/>
      <c r="K299" s="235"/>
      <c r="L299" s="235"/>
      <c r="M299" s="235"/>
      <c r="N299" s="235"/>
      <c r="O299" s="235"/>
      <c r="P299" s="235"/>
      <c r="W299" s="235"/>
      <c r="X299" s="235"/>
      <c r="Y299" s="235"/>
      <c r="AE299" s="235"/>
      <c r="AF299" s="235"/>
      <c r="AG299" s="553"/>
      <c r="AM299" s="235"/>
      <c r="AN299" s="235"/>
    </row>
    <row r="300" spans="1:40" x14ac:dyDescent="0.2">
      <c r="F300" s="288"/>
      <c r="G300" s="235"/>
      <c r="H300" s="235"/>
      <c r="I300" s="235"/>
      <c r="J300" s="235"/>
      <c r="K300" s="235"/>
      <c r="L300" s="235"/>
      <c r="M300" s="235"/>
      <c r="N300" s="235"/>
      <c r="O300" s="235"/>
      <c r="P300" s="235"/>
      <c r="W300" s="235"/>
      <c r="X300" s="235"/>
      <c r="Y300" s="235"/>
      <c r="AE300" s="235"/>
      <c r="AF300" s="235"/>
      <c r="AG300" s="553"/>
      <c r="AM300" s="235"/>
      <c r="AN300" s="235"/>
    </row>
    <row r="301" spans="1:40" x14ac:dyDescent="0.2">
      <c r="F301" s="288"/>
      <c r="G301" s="235"/>
      <c r="H301" s="235"/>
      <c r="I301" s="235"/>
      <c r="J301" s="235"/>
      <c r="K301" s="235"/>
      <c r="L301" s="235"/>
      <c r="M301" s="235"/>
      <c r="N301" s="235"/>
      <c r="O301" s="235"/>
      <c r="P301" s="235"/>
      <c r="W301" s="235"/>
      <c r="X301" s="235"/>
      <c r="Y301" s="235"/>
      <c r="AE301" s="235"/>
      <c r="AF301" s="235"/>
      <c r="AG301" s="553"/>
      <c r="AM301" s="235"/>
      <c r="AN301" s="235"/>
    </row>
    <row r="302" spans="1:40" x14ac:dyDescent="0.2">
      <c r="F302" s="288"/>
      <c r="G302" s="235"/>
      <c r="H302" s="235"/>
      <c r="I302" s="235"/>
      <c r="J302" s="235"/>
      <c r="K302" s="235"/>
      <c r="L302" s="235"/>
      <c r="M302" s="235"/>
      <c r="N302" s="235"/>
      <c r="O302" s="235"/>
      <c r="P302" s="235"/>
      <c r="W302" s="235"/>
      <c r="X302" s="235"/>
      <c r="Y302" s="235"/>
      <c r="AE302" s="235"/>
      <c r="AF302" s="235"/>
      <c r="AG302" s="553"/>
      <c r="AM302" s="235"/>
      <c r="AN302" s="235"/>
    </row>
    <row r="303" spans="1:40" x14ac:dyDescent="0.2">
      <c r="F303" s="288"/>
      <c r="G303" s="235"/>
      <c r="H303" s="235"/>
      <c r="I303" s="235"/>
      <c r="J303" s="235"/>
      <c r="K303" s="235"/>
      <c r="L303" s="235"/>
      <c r="M303" s="235"/>
      <c r="N303" s="235"/>
      <c r="O303" s="235"/>
      <c r="P303" s="235"/>
      <c r="W303" s="235"/>
      <c r="X303" s="235"/>
      <c r="Y303" s="235"/>
      <c r="AE303" s="235"/>
      <c r="AF303" s="235"/>
      <c r="AG303" s="553"/>
      <c r="AM303" s="235"/>
      <c r="AN303" s="235"/>
    </row>
    <row r="304" spans="1:40" x14ac:dyDescent="0.2">
      <c r="F304" s="288"/>
      <c r="G304" s="235"/>
      <c r="H304" s="235"/>
      <c r="I304" s="235"/>
      <c r="J304" s="235"/>
      <c r="K304" s="235"/>
      <c r="L304" s="235"/>
      <c r="M304" s="235"/>
      <c r="N304" s="235"/>
      <c r="O304" s="235"/>
      <c r="P304" s="235"/>
      <c r="W304" s="235"/>
      <c r="X304" s="235"/>
      <c r="Y304" s="235"/>
      <c r="AE304" s="235"/>
      <c r="AF304" s="235"/>
      <c r="AG304" s="553"/>
      <c r="AM304" s="235"/>
      <c r="AN304" s="235"/>
    </row>
    <row r="305" spans="1:40" ht="13.5" thickBot="1" x14ac:dyDescent="0.25">
      <c r="F305" s="288"/>
      <c r="G305" s="235"/>
      <c r="H305" s="235"/>
      <c r="I305" s="235"/>
      <c r="J305" s="235"/>
      <c r="K305" s="235"/>
      <c r="L305" s="235"/>
      <c r="M305" s="235"/>
      <c r="N305" s="235"/>
      <c r="O305" s="235"/>
      <c r="P305" s="235"/>
      <c r="W305" s="235"/>
      <c r="X305" s="235"/>
      <c r="Y305" s="235"/>
      <c r="AE305" s="235"/>
      <c r="AF305" s="235"/>
      <c r="AG305" s="553"/>
      <c r="AM305" s="235"/>
      <c r="AN305" s="235"/>
    </row>
    <row r="306" spans="1:40" ht="13.5" thickBot="1" x14ac:dyDescent="0.25">
      <c r="A306" s="315">
        <v>13</v>
      </c>
      <c r="B306" s="472"/>
      <c r="C306" s="757" t="s">
        <v>37</v>
      </c>
      <c r="D306" s="757" t="s">
        <v>158</v>
      </c>
      <c r="E306" s="757" t="s">
        <v>34</v>
      </c>
      <c r="F306" s="543">
        <f>+$AL318</f>
        <v>0</v>
      </c>
      <c r="G306" s="235"/>
      <c r="H306" s="235"/>
      <c r="I306" s="235"/>
      <c r="J306" s="235"/>
      <c r="K306" s="235"/>
      <c r="L306" s="235"/>
      <c r="M306" s="235"/>
      <c r="N306" s="235"/>
      <c r="O306" s="235"/>
      <c r="P306" s="235"/>
      <c r="Q306" s="315"/>
      <c r="R306" s="472"/>
      <c r="S306" s="757" t="s">
        <v>37</v>
      </c>
      <c r="T306" s="757" t="s">
        <v>158</v>
      </c>
      <c r="U306" s="757" t="s">
        <v>34</v>
      </c>
      <c r="V306" s="543">
        <f>+$AL318</f>
        <v>0</v>
      </c>
      <c r="W306" s="235"/>
      <c r="X306" s="235"/>
      <c r="Y306" s="315"/>
      <c r="Z306" s="472"/>
      <c r="AA306" s="757" t="s">
        <v>37</v>
      </c>
      <c r="AB306" s="757" t="s">
        <v>158</v>
      </c>
      <c r="AC306" s="757" t="s">
        <v>34</v>
      </c>
      <c r="AD306" s="543">
        <f>+$AL318</f>
        <v>0</v>
      </c>
      <c r="AE306" s="235"/>
      <c r="AF306" s="235"/>
      <c r="AG306" s="315"/>
      <c r="AH306" s="472"/>
      <c r="AI306" s="757" t="s">
        <v>37</v>
      </c>
      <c r="AJ306" s="757" t="s">
        <v>158</v>
      </c>
      <c r="AK306" s="757" t="s">
        <v>34</v>
      </c>
      <c r="AL306" s="800" t="s">
        <v>18</v>
      </c>
      <c r="AM306" s="235"/>
      <c r="AN306" s="235"/>
    </row>
    <row r="307" spans="1:40" ht="25.5" x14ac:dyDescent="0.2">
      <c r="A307" s="318" t="s">
        <v>7</v>
      </c>
      <c r="B307" s="525" t="str">
        <f>+" אסמכתא " &amp; B15 &amp;"         חזרה לטבלה "</f>
        <v xml:space="preserve"> אסמכתא          חזרה לטבלה </v>
      </c>
      <c r="C307" s="799"/>
      <c r="D307" s="758" t="s">
        <v>68</v>
      </c>
      <c r="E307" s="799"/>
      <c r="F307" s="543" t="s">
        <v>18</v>
      </c>
      <c r="G307" s="235"/>
      <c r="H307" s="235"/>
      <c r="I307" s="235"/>
      <c r="J307" s="235"/>
      <c r="K307" s="235"/>
      <c r="L307" s="235"/>
      <c r="M307" s="235"/>
      <c r="N307" s="235"/>
      <c r="O307" s="235"/>
      <c r="P307" s="235"/>
      <c r="Q307" s="318" t="s">
        <v>23</v>
      </c>
      <c r="R307" s="525" t="str">
        <f>+" אסמכתא " &amp;B15 &amp;"         חזרה לטבלה "</f>
        <v xml:space="preserve"> אסמכתא          חזרה לטבלה </v>
      </c>
      <c r="S307" s="799"/>
      <c r="T307" s="758" t="s">
        <v>68</v>
      </c>
      <c r="U307" s="799"/>
      <c r="V307" s="543" t="s">
        <v>18</v>
      </c>
      <c r="W307" s="235"/>
      <c r="X307" s="235"/>
      <c r="Y307" s="318" t="s">
        <v>23</v>
      </c>
      <c r="Z307" s="525" t="str">
        <f>+" אסמכתא " &amp; B15 &amp;"         חזרה לטבלה "</f>
        <v xml:space="preserve"> אסמכתא          חזרה לטבלה </v>
      </c>
      <c r="AA307" s="799"/>
      <c r="AB307" s="758" t="s">
        <v>68</v>
      </c>
      <c r="AC307" s="799"/>
      <c r="AD307" s="543" t="s">
        <v>18</v>
      </c>
      <c r="AE307" s="235"/>
      <c r="AF307" s="235"/>
      <c r="AG307" s="318" t="s">
        <v>23</v>
      </c>
      <c r="AH307" s="525" t="str">
        <f>+" אסמכתא " &amp; B15 &amp;"         חזרה לטבלה "</f>
        <v xml:space="preserve"> אסמכתא          חזרה לטבלה </v>
      </c>
      <c r="AI307" s="799"/>
      <c r="AJ307" s="758" t="s">
        <v>68</v>
      </c>
      <c r="AK307" s="799"/>
      <c r="AL307" s="801"/>
      <c r="AM307" s="235"/>
      <c r="AN307" s="235"/>
    </row>
    <row r="308" spans="1:40" x14ac:dyDescent="0.2">
      <c r="A308" s="380">
        <v>1</v>
      </c>
      <c r="B308" s="510"/>
      <c r="C308" s="510"/>
      <c r="D308" s="545"/>
      <c r="E308" s="545"/>
      <c r="F308" s="546"/>
      <c r="G308" s="235">
        <f>IF(AND((COUNTA($C$15)=1),(COUNTA(F308)=1),($C$15&lt;&gt;0),(OR((E308&lt;$C$62),(E308&gt;($E$62+61))))),1,0)</f>
        <v>0</v>
      </c>
      <c r="H308" s="235">
        <f>IF(AND((COUNTA($C$15)=1),(COUNTA(F308)=1),($C$15&lt;&gt;0),(OR((D308&lt;$C$62),(D308&gt;($E$62))))),1,0)</f>
        <v>0</v>
      </c>
      <c r="I308" s="235"/>
      <c r="J308" s="235"/>
      <c r="K308" s="235"/>
      <c r="L308" s="235"/>
      <c r="M308" s="235"/>
      <c r="N308" s="235"/>
      <c r="O308" s="235"/>
      <c r="P308" s="235"/>
      <c r="Q308" s="380">
        <v>12</v>
      </c>
      <c r="R308" s="510"/>
      <c r="S308" s="510"/>
      <c r="T308" s="545"/>
      <c r="U308" s="545"/>
      <c r="V308" s="546"/>
      <c r="W308" s="235">
        <f>IF(AND((COUNTA($C$15)=1),(COUNTA(V308)=1),($C$15&lt;&gt;0),(OR((U308&lt;$C$62),(U308&gt;($E$62+61))))),1,0)</f>
        <v>0</v>
      </c>
      <c r="X308" s="235">
        <f>IF(AND((COUNTA($C$15)=1),(COUNTA(V308)=1),($C$15&lt;&gt;0),(OR((T308&lt;$C$62),(T308&gt;($E$62))))),1,0)</f>
        <v>0</v>
      </c>
      <c r="Y308" s="380">
        <f t="shared" ref="Y308" si="153">+Q318+1</f>
        <v>23</v>
      </c>
      <c r="Z308" s="510"/>
      <c r="AA308" s="510"/>
      <c r="AB308" s="545"/>
      <c r="AC308" s="545"/>
      <c r="AD308" s="546"/>
      <c r="AE308" s="235">
        <f>IF(AND((COUNTA($C$15)=1),(COUNTA(AD308)=1),($C$15&lt;&gt;0),(OR((AC308&lt;$C$62),(AC308&gt;($E$62+61))))),1,0)</f>
        <v>0</v>
      </c>
      <c r="AF308" s="235">
        <f>IF(AND((COUNTA($C$15)=1),(COUNTA(AD308)=1),($C$15&lt;&gt;0),(OR((AB308&lt;$C$62),(AB308&gt;($E$62))))),1,0)</f>
        <v>0</v>
      </c>
      <c r="AG308" s="380">
        <f t="shared" ref="AG308" si="154">+Y318+1</f>
        <v>34</v>
      </c>
      <c r="AH308" s="510"/>
      <c r="AI308" s="510"/>
      <c r="AJ308" s="545"/>
      <c r="AK308" s="545"/>
      <c r="AL308" s="546" t="s">
        <v>12</v>
      </c>
      <c r="AM308" s="235">
        <f>IF(AND((COUNTA($C$15)=1),(COUNTA(AL308)=1),($C$15&lt;&gt;0),(OR((AK308&lt;$C$62),(AK308&gt;($E$62+61))))),1,0)</f>
        <v>0</v>
      </c>
      <c r="AN308" s="235">
        <f>IF(AND((COUNTA($C$15)=1),(COUNTA(AL308)=1),($C$15&lt;&gt;0),(OR((AJ308&lt;$C$62),(AJ308&gt;($E$62))))),1,0)</f>
        <v>0</v>
      </c>
    </row>
    <row r="309" spans="1:40" x14ac:dyDescent="0.2">
      <c r="A309" s="380">
        <v>2</v>
      </c>
      <c r="B309" s="510"/>
      <c r="C309" s="510"/>
      <c r="D309" s="545"/>
      <c r="E309" s="545"/>
      <c r="F309" s="546"/>
      <c r="G309" s="235">
        <f t="shared" ref="G309:G318" si="155">IF(AND((COUNTA($C$15)=1),(COUNTA(F309)=1),($C$15&lt;&gt;0),(OR((E309&lt;$C$62),(E309&gt;($E$62+61))))),1,0)</f>
        <v>0</v>
      </c>
      <c r="H309" s="235">
        <f t="shared" ref="H309:H318" si="156">IF(AND((COUNTA($C$15)=1),(COUNTA(F309)=1),($C$15&lt;&gt;0),(OR((D309&lt;$C$62),(D309&gt;($E$62))))),1,0)</f>
        <v>0</v>
      </c>
      <c r="I309" s="235"/>
      <c r="J309" s="235"/>
      <c r="K309" s="235"/>
      <c r="L309" s="235"/>
      <c r="M309" s="235"/>
      <c r="N309" s="235"/>
      <c r="O309" s="235"/>
      <c r="P309" s="235"/>
      <c r="Q309" s="380">
        <v>13</v>
      </c>
      <c r="R309" s="510"/>
      <c r="S309" s="510"/>
      <c r="T309" s="545"/>
      <c r="U309" s="545"/>
      <c r="V309" s="546"/>
      <c r="W309" s="235">
        <f t="shared" ref="W309:W318" si="157">IF(AND((COUNTA($C$15)=1),(COUNTA(V309)=1),($C$15&lt;&gt;0),(OR((U309&lt;$C$62),(U309&gt;($E$62+61))))),1,0)</f>
        <v>0</v>
      </c>
      <c r="X309" s="235">
        <f t="shared" ref="X309:X318" si="158">IF(AND((COUNTA($C$15)=1),(COUNTA(V309)=1),($C$15&lt;&gt;0),(OR((T309&lt;$C$62),(T309&gt;($E$62))))),1,0)</f>
        <v>0</v>
      </c>
      <c r="Y309" s="380">
        <f t="shared" ref="Y309" si="159">+Y308+1</f>
        <v>24</v>
      </c>
      <c r="Z309" s="510"/>
      <c r="AA309" s="510"/>
      <c r="AB309" s="545"/>
      <c r="AC309" s="545"/>
      <c r="AD309" s="546"/>
      <c r="AE309" s="235">
        <f t="shared" ref="AE309:AE318" si="160">IF(AND((COUNTA($C$15)=1),(COUNTA(AD309)=1),($C$15&lt;&gt;0),(OR((AC309&lt;$C$62),(AC309&gt;($E$62+61))))),1,0)</f>
        <v>0</v>
      </c>
      <c r="AF309" s="235">
        <f t="shared" ref="AF309:AF318" si="161">IF(AND((COUNTA($C$15)=1),(COUNTA(AD309)=1),($C$15&lt;&gt;0),(OR((AB309&lt;$C$62),(AB309&gt;($E$62))))),1,0)</f>
        <v>0</v>
      </c>
      <c r="AG309" s="380">
        <f t="shared" ref="AG309" si="162">+AG308+1</f>
        <v>35</v>
      </c>
      <c r="AH309" s="510"/>
      <c r="AI309" s="510"/>
      <c r="AJ309" s="545"/>
      <c r="AK309" s="545"/>
      <c r="AL309" s="546"/>
      <c r="AM309" s="235">
        <f t="shared" ref="AM309:AM317" si="163">IF(AND((COUNTA($C$15)=1),(COUNTA(AL309)=1),($C$15&lt;&gt;0),(OR((AK309&lt;$C$62),(AK309&gt;($E$62+61))))),1,0)</f>
        <v>0</v>
      </c>
      <c r="AN309" s="235">
        <f t="shared" ref="AN309:AN317" si="164">IF(AND((COUNTA($C$15)=1),(COUNTA(AL309)=1),($C$15&lt;&gt;0),(OR((AJ309&lt;$C$62),(AJ309&gt;($E$62))))),1,0)</f>
        <v>0</v>
      </c>
    </row>
    <row r="310" spans="1:40" x14ac:dyDescent="0.2">
      <c r="A310" s="380">
        <v>3</v>
      </c>
      <c r="B310" s="510"/>
      <c r="C310" s="510"/>
      <c r="D310" s="545"/>
      <c r="E310" s="545"/>
      <c r="F310" s="546"/>
      <c r="G310" s="235">
        <f t="shared" si="155"/>
        <v>0</v>
      </c>
      <c r="H310" s="235">
        <f t="shared" si="156"/>
        <v>0</v>
      </c>
      <c r="I310" s="235"/>
      <c r="J310" s="235"/>
      <c r="K310" s="235"/>
      <c r="L310" s="235"/>
      <c r="M310" s="235"/>
      <c r="N310" s="235"/>
      <c r="O310" s="235"/>
      <c r="P310" s="235"/>
      <c r="Q310" s="380">
        <v>14</v>
      </c>
      <c r="R310" s="510"/>
      <c r="S310" s="510"/>
      <c r="T310" s="545"/>
      <c r="U310" s="545"/>
      <c r="V310" s="546"/>
      <c r="W310" s="235">
        <f t="shared" si="157"/>
        <v>0</v>
      </c>
      <c r="X310" s="235">
        <f t="shared" si="158"/>
        <v>0</v>
      </c>
      <c r="Y310" s="380">
        <f t="shared" si="147"/>
        <v>25</v>
      </c>
      <c r="Z310" s="510"/>
      <c r="AA310" s="510"/>
      <c r="AB310" s="545"/>
      <c r="AC310" s="545"/>
      <c r="AD310" s="546"/>
      <c r="AE310" s="235">
        <f t="shared" si="160"/>
        <v>0</v>
      </c>
      <c r="AF310" s="235">
        <f t="shared" si="161"/>
        <v>0</v>
      </c>
      <c r="AG310" s="380">
        <f t="shared" si="150"/>
        <v>36</v>
      </c>
      <c r="AH310" s="510"/>
      <c r="AI310" s="510"/>
      <c r="AJ310" s="545"/>
      <c r="AK310" s="545"/>
      <c r="AL310" s="546"/>
      <c r="AM310" s="235">
        <f t="shared" si="163"/>
        <v>0</v>
      </c>
      <c r="AN310" s="235">
        <f t="shared" si="164"/>
        <v>0</v>
      </c>
    </row>
    <row r="311" spans="1:40" x14ac:dyDescent="0.2">
      <c r="A311" s="380">
        <v>4</v>
      </c>
      <c r="B311" s="510"/>
      <c r="C311" s="510"/>
      <c r="D311" s="545"/>
      <c r="E311" s="545"/>
      <c r="F311" s="546"/>
      <c r="G311" s="235">
        <f t="shared" si="155"/>
        <v>0</v>
      </c>
      <c r="H311" s="235">
        <f t="shared" si="156"/>
        <v>0</v>
      </c>
      <c r="I311" s="235"/>
      <c r="J311" s="235"/>
      <c r="K311" s="235"/>
      <c r="L311" s="235"/>
      <c r="M311" s="235"/>
      <c r="N311" s="235"/>
      <c r="O311" s="235"/>
      <c r="P311" s="235"/>
      <c r="Q311" s="380">
        <v>15</v>
      </c>
      <c r="R311" s="510"/>
      <c r="S311" s="510"/>
      <c r="T311" s="545"/>
      <c r="U311" s="545"/>
      <c r="V311" s="546"/>
      <c r="W311" s="235">
        <f t="shared" si="157"/>
        <v>0</v>
      </c>
      <c r="X311" s="235">
        <f t="shared" si="158"/>
        <v>0</v>
      </c>
      <c r="Y311" s="380">
        <f t="shared" si="147"/>
        <v>26</v>
      </c>
      <c r="Z311" s="510"/>
      <c r="AA311" s="510"/>
      <c r="AB311" s="545"/>
      <c r="AC311" s="545"/>
      <c r="AD311" s="546"/>
      <c r="AE311" s="235">
        <f t="shared" si="160"/>
        <v>0</v>
      </c>
      <c r="AF311" s="235">
        <f t="shared" si="161"/>
        <v>0</v>
      </c>
      <c r="AG311" s="380">
        <f t="shared" si="150"/>
        <v>37</v>
      </c>
      <c r="AH311" s="510"/>
      <c r="AI311" s="510"/>
      <c r="AJ311" s="545"/>
      <c r="AK311" s="545"/>
      <c r="AL311" s="546"/>
      <c r="AM311" s="235">
        <f t="shared" si="163"/>
        <v>0</v>
      </c>
      <c r="AN311" s="235">
        <f t="shared" si="164"/>
        <v>0</v>
      </c>
    </row>
    <row r="312" spans="1:40" x14ac:dyDescent="0.2">
      <c r="A312" s="380">
        <v>5</v>
      </c>
      <c r="B312" s="510"/>
      <c r="C312" s="510"/>
      <c r="D312" s="545"/>
      <c r="E312" s="545"/>
      <c r="F312" s="546"/>
      <c r="G312" s="235">
        <f t="shared" si="155"/>
        <v>0</v>
      </c>
      <c r="H312" s="235">
        <f t="shared" si="156"/>
        <v>0</v>
      </c>
      <c r="I312" s="235"/>
      <c r="J312" s="235"/>
      <c r="K312" s="235"/>
      <c r="L312" s="235"/>
      <c r="M312" s="235"/>
      <c r="N312" s="235"/>
      <c r="O312" s="235"/>
      <c r="P312" s="235"/>
      <c r="Q312" s="380">
        <v>16</v>
      </c>
      <c r="R312" s="510"/>
      <c r="S312" s="510"/>
      <c r="T312" s="545"/>
      <c r="U312" s="545"/>
      <c r="V312" s="546"/>
      <c r="W312" s="235">
        <f t="shared" si="157"/>
        <v>0</v>
      </c>
      <c r="X312" s="235">
        <f t="shared" si="158"/>
        <v>0</v>
      </c>
      <c r="Y312" s="380">
        <f t="shared" si="147"/>
        <v>27</v>
      </c>
      <c r="Z312" s="510"/>
      <c r="AA312" s="510"/>
      <c r="AB312" s="545"/>
      <c r="AC312" s="545"/>
      <c r="AD312" s="546"/>
      <c r="AE312" s="235">
        <f t="shared" si="160"/>
        <v>0</v>
      </c>
      <c r="AF312" s="235">
        <f t="shared" si="161"/>
        <v>0</v>
      </c>
      <c r="AG312" s="380">
        <f t="shared" si="150"/>
        <v>38</v>
      </c>
      <c r="AH312" s="510"/>
      <c r="AI312" s="510"/>
      <c r="AJ312" s="545"/>
      <c r="AK312" s="545"/>
      <c r="AL312" s="546" t="s">
        <v>12</v>
      </c>
      <c r="AM312" s="235">
        <f t="shared" si="163"/>
        <v>0</v>
      </c>
      <c r="AN312" s="235">
        <f t="shared" si="164"/>
        <v>0</v>
      </c>
    </row>
    <row r="313" spans="1:40" x14ac:dyDescent="0.2">
      <c r="A313" s="380">
        <v>6</v>
      </c>
      <c r="B313" s="510"/>
      <c r="C313" s="510"/>
      <c r="D313" s="545"/>
      <c r="E313" s="545"/>
      <c r="F313" s="546"/>
      <c r="G313" s="235">
        <f t="shared" si="155"/>
        <v>0</v>
      </c>
      <c r="H313" s="235">
        <f t="shared" si="156"/>
        <v>0</v>
      </c>
      <c r="I313" s="235"/>
      <c r="J313" s="235"/>
      <c r="K313" s="235"/>
      <c r="L313" s="235"/>
      <c r="M313" s="235"/>
      <c r="N313" s="235"/>
      <c r="O313" s="235"/>
      <c r="P313" s="235"/>
      <c r="Q313" s="380">
        <v>17</v>
      </c>
      <c r="R313" s="510"/>
      <c r="S313" s="510"/>
      <c r="T313" s="545"/>
      <c r="U313" s="545"/>
      <c r="V313" s="546"/>
      <c r="W313" s="235">
        <f t="shared" si="157"/>
        <v>0</v>
      </c>
      <c r="X313" s="235">
        <f t="shared" si="158"/>
        <v>0</v>
      </c>
      <c r="Y313" s="380">
        <f t="shared" si="147"/>
        <v>28</v>
      </c>
      <c r="Z313" s="510"/>
      <c r="AA313" s="510"/>
      <c r="AB313" s="545"/>
      <c r="AC313" s="545"/>
      <c r="AD313" s="546"/>
      <c r="AE313" s="235">
        <f t="shared" si="160"/>
        <v>0</v>
      </c>
      <c r="AF313" s="235">
        <f t="shared" si="161"/>
        <v>0</v>
      </c>
      <c r="AG313" s="380">
        <f t="shared" si="150"/>
        <v>39</v>
      </c>
      <c r="AH313" s="510"/>
      <c r="AI313" s="510"/>
      <c r="AJ313" s="545"/>
      <c r="AK313" s="545"/>
      <c r="AL313" s="546"/>
      <c r="AM313" s="235">
        <f t="shared" si="163"/>
        <v>0</v>
      </c>
      <c r="AN313" s="235">
        <f t="shared" si="164"/>
        <v>0</v>
      </c>
    </row>
    <row r="314" spans="1:40" x14ac:dyDescent="0.2">
      <c r="A314" s="380">
        <v>7</v>
      </c>
      <c r="B314" s="510"/>
      <c r="C314" s="510"/>
      <c r="D314" s="545"/>
      <c r="E314" s="545"/>
      <c r="F314" s="546"/>
      <c r="G314" s="235">
        <f t="shared" si="155"/>
        <v>0</v>
      </c>
      <c r="H314" s="235">
        <f t="shared" si="156"/>
        <v>0</v>
      </c>
      <c r="I314" s="235"/>
      <c r="J314" s="235"/>
      <c r="K314" s="235"/>
      <c r="L314" s="235"/>
      <c r="M314" s="235"/>
      <c r="N314" s="235"/>
      <c r="O314" s="235"/>
      <c r="P314" s="235"/>
      <c r="Q314" s="380">
        <v>18</v>
      </c>
      <c r="R314" s="510"/>
      <c r="S314" s="510"/>
      <c r="T314" s="545"/>
      <c r="U314" s="545"/>
      <c r="V314" s="546"/>
      <c r="W314" s="235">
        <f t="shared" si="157"/>
        <v>0</v>
      </c>
      <c r="X314" s="235">
        <f t="shared" si="158"/>
        <v>0</v>
      </c>
      <c r="Y314" s="380">
        <f t="shared" si="147"/>
        <v>29</v>
      </c>
      <c r="Z314" s="510"/>
      <c r="AA314" s="510"/>
      <c r="AB314" s="545"/>
      <c r="AC314" s="545"/>
      <c r="AD314" s="546"/>
      <c r="AE314" s="235">
        <f t="shared" si="160"/>
        <v>0</v>
      </c>
      <c r="AF314" s="235">
        <f t="shared" si="161"/>
        <v>0</v>
      </c>
      <c r="AG314" s="380">
        <f t="shared" si="150"/>
        <v>40</v>
      </c>
      <c r="AH314" s="510"/>
      <c r="AI314" s="510"/>
      <c r="AJ314" s="545"/>
      <c r="AK314" s="545"/>
      <c r="AL314" s="546"/>
      <c r="AM314" s="235">
        <f t="shared" si="163"/>
        <v>0</v>
      </c>
      <c r="AN314" s="235">
        <f t="shared" si="164"/>
        <v>0</v>
      </c>
    </row>
    <row r="315" spans="1:40" x14ac:dyDescent="0.2">
      <c r="A315" s="380">
        <v>8</v>
      </c>
      <c r="B315" s="510"/>
      <c r="C315" s="510"/>
      <c r="D315" s="545"/>
      <c r="E315" s="545"/>
      <c r="F315" s="546"/>
      <c r="G315" s="235">
        <f t="shared" si="155"/>
        <v>0</v>
      </c>
      <c r="H315" s="235">
        <f t="shared" si="156"/>
        <v>0</v>
      </c>
      <c r="I315" s="235"/>
      <c r="J315" s="235"/>
      <c r="K315" s="235"/>
      <c r="L315" s="235"/>
      <c r="M315" s="235"/>
      <c r="N315" s="235"/>
      <c r="O315" s="235"/>
      <c r="P315" s="235"/>
      <c r="Q315" s="380">
        <v>19</v>
      </c>
      <c r="R315" s="510"/>
      <c r="S315" s="510"/>
      <c r="T315" s="545"/>
      <c r="U315" s="545"/>
      <c r="V315" s="546"/>
      <c r="W315" s="235">
        <f t="shared" si="157"/>
        <v>0</v>
      </c>
      <c r="X315" s="235">
        <f t="shared" si="158"/>
        <v>0</v>
      </c>
      <c r="Y315" s="380">
        <f t="shared" si="147"/>
        <v>30</v>
      </c>
      <c r="Z315" s="510"/>
      <c r="AA315" s="510"/>
      <c r="AB315" s="545"/>
      <c r="AC315" s="545"/>
      <c r="AD315" s="546"/>
      <c r="AE315" s="235">
        <f t="shared" si="160"/>
        <v>0</v>
      </c>
      <c r="AF315" s="235">
        <f t="shared" si="161"/>
        <v>0</v>
      </c>
      <c r="AG315" s="380">
        <f t="shared" si="150"/>
        <v>41</v>
      </c>
      <c r="AH315" s="510"/>
      <c r="AI315" s="510"/>
      <c r="AJ315" s="545"/>
      <c r="AK315" s="545"/>
      <c r="AL315" s="546" t="s">
        <v>12</v>
      </c>
      <c r="AM315" s="235">
        <f t="shared" si="163"/>
        <v>0</v>
      </c>
      <c r="AN315" s="235">
        <f t="shared" si="164"/>
        <v>0</v>
      </c>
    </row>
    <row r="316" spans="1:40" x14ac:dyDescent="0.2">
      <c r="A316" s="380">
        <v>9</v>
      </c>
      <c r="B316" s="510"/>
      <c r="C316" s="510"/>
      <c r="D316" s="545"/>
      <c r="E316" s="545"/>
      <c r="F316" s="546"/>
      <c r="G316" s="235">
        <f t="shared" si="155"/>
        <v>0</v>
      </c>
      <c r="H316" s="235">
        <f t="shared" si="156"/>
        <v>0</v>
      </c>
      <c r="I316" s="235"/>
      <c r="J316" s="235"/>
      <c r="K316" s="235"/>
      <c r="L316" s="235"/>
      <c r="M316" s="235"/>
      <c r="N316" s="235"/>
      <c r="O316" s="235"/>
      <c r="P316" s="235"/>
      <c r="Q316" s="380">
        <v>20</v>
      </c>
      <c r="R316" s="510"/>
      <c r="S316" s="510"/>
      <c r="T316" s="545"/>
      <c r="U316" s="545"/>
      <c r="V316" s="546"/>
      <c r="W316" s="235">
        <f t="shared" si="157"/>
        <v>0</v>
      </c>
      <c r="X316" s="235">
        <f t="shared" si="158"/>
        <v>0</v>
      </c>
      <c r="Y316" s="380">
        <f t="shared" si="147"/>
        <v>31</v>
      </c>
      <c r="Z316" s="510"/>
      <c r="AA316" s="510"/>
      <c r="AB316" s="545"/>
      <c r="AC316" s="545"/>
      <c r="AD316" s="546"/>
      <c r="AE316" s="235">
        <f t="shared" si="160"/>
        <v>0</v>
      </c>
      <c r="AF316" s="235">
        <f t="shared" si="161"/>
        <v>0</v>
      </c>
      <c r="AG316" s="380">
        <f t="shared" si="150"/>
        <v>42</v>
      </c>
      <c r="AH316" s="510"/>
      <c r="AI316" s="510"/>
      <c r="AJ316" s="545"/>
      <c r="AK316" s="545"/>
      <c r="AL316" s="546"/>
      <c r="AM316" s="235">
        <f t="shared" si="163"/>
        <v>0</v>
      </c>
      <c r="AN316" s="235">
        <f t="shared" si="164"/>
        <v>0</v>
      </c>
    </row>
    <row r="317" spans="1:40" x14ac:dyDescent="0.2">
      <c r="A317" s="380">
        <v>10</v>
      </c>
      <c r="B317" s="510"/>
      <c r="C317" s="510"/>
      <c r="D317" s="545"/>
      <c r="E317" s="545"/>
      <c r="F317" s="546"/>
      <c r="G317" s="235">
        <f t="shared" si="155"/>
        <v>0</v>
      </c>
      <c r="H317" s="235">
        <f t="shared" si="156"/>
        <v>0</v>
      </c>
      <c r="I317" s="235"/>
      <c r="J317" s="235"/>
      <c r="K317" s="235"/>
      <c r="L317" s="235"/>
      <c r="M317" s="235"/>
      <c r="N317" s="235"/>
      <c r="O317" s="235"/>
      <c r="P317" s="235"/>
      <c r="Q317" s="380">
        <v>21</v>
      </c>
      <c r="R317" s="510"/>
      <c r="S317" s="510"/>
      <c r="T317" s="545"/>
      <c r="U317" s="545"/>
      <c r="V317" s="546"/>
      <c r="W317" s="235">
        <f t="shared" si="157"/>
        <v>0</v>
      </c>
      <c r="X317" s="235">
        <f t="shared" si="158"/>
        <v>0</v>
      </c>
      <c r="Y317" s="380">
        <f t="shared" si="147"/>
        <v>32</v>
      </c>
      <c r="Z317" s="510"/>
      <c r="AA317" s="510"/>
      <c r="AB317" s="545"/>
      <c r="AC317" s="545"/>
      <c r="AD317" s="546"/>
      <c r="AE317" s="235">
        <f t="shared" si="160"/>
        <v>0</v>
      </c>
      <c r="AF317" s="235">
        <f t="shared" si="161"/>
        <v>0</v>
      </c>
      <c r="AG317" s="380">
        <f t="shared" si="150"/>
        <v>43</v>
      </c>
      <c r="AH317" s="510"/>
      <c r="AI317" s="510"/>
      <c r="AJ317" s="545"/>
      <c r="AK317" s="545"/>
      <c r="AL317" s="546"/>
      <c r="AM317" s="235">
        <f t="shared" si="163"/>
        <v>0</v>
      </c>
      <c r="AN317" s="235">
        <f t="shared" si="164"/>
        <v>0</v>
      </c>
    </row>
    <row r="318" spans="1:40" ht="13.5" thickBot="1" x14ac:dyDescent="0.25">
      <c r="A318" s="547">
        <v>11</v>
      </c>
      <c r="B318" s="548"/>
      <c r="C318" s="548"/>
      <c r="D318" s="545"/>
      <c r="E318" s="545"/>
      <c r="F318" s="549"/>
      <c r="G318" s="235">
        <f t="shared" si="155"/>
        <v>0</v>
      </c>
      <c r="H318" s="235">
        <f t="shared" si="156"/>
        <v>0</v>
      </c>
      <c r="I318" s="235"/>
      <c r="J318" s="235"/>
      <c r="K318" s="235"/>
      <c r="L318" s="235"/>
      <c r="M318" s="235"/>
      <c r="N318" s="235"/>
      <c r="O318" s="235"/>
      <c r="P318" s="235"/>
      <c r="Q318" s="380">
        <v>22</v>
      </c>
      <c r="R318" s="510"/>
      <c r="S318" s="510"/>
      <c r="T318" s="545"/>
      <c r="U318" s="545"/>
      <c r="V318" s="549"/>
      <c r="W318" s="235">
        <f t="shared" si="157"/>
        <v>0</v>
      </c>
      <c r="X318" s="235">
        <f t="shared" si="158"/>
        <v>0</v>
      </c>
      <c r="Y318" s="380">
        <f t="shared" si="147"/>
        <v>33</v>
      </c>
      <c r="Z318" s="548"/>
      <c r="AA318" s="548"/>
      <c r="AB318" s="545"/>
      <c r="AC318" s="545"/>
      <c r="AD318" s="549"/>
      <c r="AE318" s="235">
        <f t="shared" si="160"/>
        <v>0</v>
      </c>
      <c r="AF318" s="235">
        <f t="shared" si="161"/>
        <v>0</v>
      </c>
      <c r="AG318" s="550" t="s">
        <v>3</v>
      </c>
      <c r="AH318" s="554"/>
      <c r="AI318" s="551"/>
      <c r="AJ318" s="551"/>
      <c r="AK318" s="551"/>
      <c r="AL318" s="552">
        <f>SUM(F308:F318)+SUM(V308:V318)+SUM(AL308:AL317)+SUM(AD308:AD318)</f>
        <v>0</v>
      </c>
      <c r="AM318" s="235"/>
      <c r="AN318" s="235"/>
    </row>
    <row r="319" spans="1:40" x14ac:dyDescent="0.2">
      <c r="F319" s="288"/>
      <c r="G319" s="235"/>
      <c r="H319" s="235"/>
      <c r="I319" s="235"/>
      <c r="J319" s="235"/>
      <c r="K319" s="235"/>
      <c r="L319" s="235"/>
      <c r="M319" s="235"/>
      <c r="N319" s="235"/>
      <c r="O319" s="235"/>
      <c r="P319" s="235"/>
      <c r="W319" s="235"/>
      <c r="X319" s="235"/>
      <c r="Y319" s="235"/>
      <c r="AE319" s="235"/>
      <c r="AF319" s="235"/>
      <c r="AG319" s="553"/>
      <c r="AM319" s="235"/>
      <c r="AN319" s="235"/>
    </row>
    <row r="320" spans="1:40" x14ac:dyDescent="0.2">
      <c r="F320" s="288"/>
      <c r="G320" s="235"/>
      <c r="H320" s="235"/>
      <c r="I320" s="235"/>
      <c r="J320" s="235"/>
      <c r="K320" s="235"/>
      <c r="L320" s="235"/>
      <c r="M320" s="235"/>
      <c r="N320" s="235"/>
      <c r="O320" s="235"/>
      <c r="P320" s="235"/>
      <c r="W320" s="235"/>
      <c r="X320" s="235"/>
      <c r="Y320" s="235"/>
      <c r="AE320" s="235"/>
      <c r="AF320" s="235"/>
      <c r="AG320" s="553"/>
      <c r="AM320" s="235"/>
      <c r="AN320" s="235"/>
    </row>
    <row r="321" spans="1:40" x14ac:dyDescent="0.2">
      <c r="F321" s="288"/>
      <c r="G321" s="235"/>
      <c r="H321" s="235"/>
      <c r="I321" s="235"/>
      <c r="J321" s="235"/>
      <c r="K321" s="235"/>
      <c r="L321" s="235"/>
      <c r="M321" s="235"/>
      <c r="N321" s="235"/>
      <c r="O321" s="235"/>
      <c r="P321" s="235"/>
      <c r="W321" s="235"/>
      <c r="X321" s="235"/>
      <c r="Y321" s="235"/>
      <c r="AE321" s="235"/>
      <c r="AF321" s="235"/>
      <c r="AG321" s="553"/>
      <c r="AM321" s="235"/>
      <c r="AN321" s="235"/>
    </row>
    <row r="322" spans="1:40" x14ac:dyDescent="0.2">
      <c r="F322" s="288"/>
      <c r="G322" s="235"/>
      <c r="H322" s="235"/>
      <c r="I322" s="235"/>
      <c r="J322" s="235"/>
      <c r="K322" s="235"/>
      <c r="L322" s="235"/>
      <c r="M322" s="235"/>
      <c r="N322" s="235"/>
      <c r="O322" s="235"/>
      <c r="P322" s="235"/>
      <c r="W322" s="235"/>
      <c r="X322" s="235"/>
      <c r="Y322" s="235"/>
      <c r="AE322" s="235"/>
      <c r="AF322" s="235"/>
      <c r="AG322" s="553"/>
      <c r="AM322" s="235"/>
      <c r="AN322" s="235"/>
    </row>
    <row r="323" spans="1:40" x14ac:dyDescent="0.2">
      <c r="F323" s="288"/>
      <c r="G323" s="235"/>
      <c r="H323" s="235"/>
      <c r="I323" s="235"/>
      <c r="J323" s="235"/>
      <c r="K323" s="235"/>
      <c r="L323" s="235"/>
      <c r="M323" s="235"/>
      <c r="N323" s="235"/>
      <c r="O323" s="235"/>
      <c r="P323" s="235"/>
      <c r="W323" s="235"/>
      <c r="X323" s="235"/>
      <c r="Y323" s="235"/>
      <c r="AE323" s="235"/>
      <c r="AF323" s="235"/>
      <c r="AG323" s="553"/>
      <c r="AM323" s="235"/>
      <c r="AN323" s="235"/>
    </row>
    <row r="324" spans="1:40" x14ac:dyDescent="0.2">
      <c r="F324" s="288"/>
      <c r="G324" s="235"/>
      <c r="H324" s="235"/>
      <c r="I324" s="235"/>
      <c r="J324" s="235"/>
      <c r="K324" s="235"/>
      <c r="L324" s="235"/>
      <c r="M324" s="235"/>
      <c r="N324" s="235"/>
      <c r="O324" s="235"/>
      <c r="P324" s="235"/>
      <c r="W324" s="235"/>
      <c r="X324" s="235"/>
      <c r="Y324" s="235"/>
      <c r="AE324" s="235"/>
      <c r="AF324" s="235"/>
      <c r="AG324" s="553"/>
      <c r="AM324" s="235"/>
      <c r="AN324" s="235"/>
    </row>
    <row r="325" spans="1:40" ht="13.5" thickBot="1" x14ac:dyDescent="0.25">
      <c r="F325" s="288"/>
      <c r="G325" s="235"/>
      <c r="H325" s="235"/>
      <c r="I325" s="235"/>
      <c r="J325" s="235"/>
      <c r="K325" s="235"/>
      <c r="L325" s="235"/>
      <c r="M325" s="235"/>
      <c r="N325" s="235"/>
      <c r="O325" s="235"/>
      <c r="P325" s="235"/>
      <c r="W325" s="235"/>
      <c r="X325" s="235"/>
      <c r="Y325" s="235"/>
      <c r="AE325" s="235"/>
      <c r="AF325" s="235"/>
      <c r="AG325" s="553"/>
      <c r="AM325" s="235"/>
      <c r="AN325" s="235"/>
    </row>
    <row r="326" spans="1:40" ht="13.5" thickBot="1" x14ac:dyDescent="0.25">
      <c r="A326" s="315">
        <v>14</v>
      </c>
      <c r="B326" s="472"/>
      <c r="C326" s="757" t="s">
        <v>37</v>
      </c>
      <c r="D326" s="757" t="s">
        <v>158</v>
      </c>
      <c r="E326" s="757" t="s">
        <v>34</v>
      </c>
      <c r="F326" s="543">
        <f>+$AL338</f>
        <v>0</v>
      </c>
      <c r="G326" s="235"/>
      <c r="H326" s="235"/>
      <c r="I326" s="235"/>
      <c r="J326" s="235"/>
      <c r="K326" s="235"/>
      <c r="L326" s="235"/>
      <c r="M326" s="235"/>
      <c r="N326" s="235"/>
      <c r="O326" s="235"/>
      <c r="P326" s="235"/>
      <c r="Q326" s="315"/>
      <c r="R326" s="472"/>
      <c r="S326" s="757" t="s">
        <v>37</v>
      </c>
      <c r="T326" s="757" t="s">
        <v>158</v>
      </c>
      <c r="U326" s="757" t="s">
        <v>34</v>
      </c>
      <c r="V326" s="543">
        <f>+$AL338</f>
        <v>0</v>
      </c>
      <c r="W326" s="235"/>
      <c r="X326" s="235"/>
      <c r="Y326" s="315"/>
      <c r="Z326" s="472"/>
      <c r="AA326" s="757" t="s">
        <v>37</v>
      </c>
      <c r="AB326" s="757" t="s">
        <v>158</v>
      </c>
      <c r="AC326" s="757" t="s">
        <v>34</v>
      </c>
      <c r="AD326" s="543">
        <f>+$AL338</f>
        <v>0</v>
      </c>
      <c r="AE326" s="235"/>
      <c r="AF326" s="235"/>
      <c r="AG326" s="315"/>
      <c r="AH326" s="472"/>
      <c r="AI326" s="757" t="s">
        <v>37</v>
      </c>
      <c r="AJ326" s="757" t="s">
        <v>158</v>
      </c>
      <c r="AK326" s="757" t="s">
        <v>34</v>
      </c>
      <c r="AL326" s="800" t="s">
        <v>18</v>
      </c>
      <c r="AM326" s="235"/>
      <c r="AN326" s="235"/>
    </row>
    <row r="327" spans="1:40" ht="25.5" x14ac:dyDescent="0.2">
      <c r="A327" s="318" t="s">
        <v>7</v>
      </c>
      <c r="B327" s="525" t="str">
        <f>+" אסמכתא " &amp; B16 &amp;"         חזרה לטבלה "</f>
        <v xml:space="preserve"> אסמכתא          חזרה לטבלה </v>
      </c>
      <c r="C327" s="799"/>
      <c r="D327" s="758" t="s">
        <v>68</v>
      </c>
      <c r="E327" s="799"/>
      <c r="F327" s="543" t="s">
        <v>18</v>
      </c>
      <c r="G327" s="235"/>
      <c r="H327" s="235"/>
      <c r="I327" s="235"/>
      <c r="J327" s="235"/>
      <c r="K327" s="235"/>
      <c r="L327" s="235"/>
      <c r="M327" s="235"/>
      <c r="N327" s="235"/>
      <c r="O327" s="235"/>
      <c r="P327" s="235"/>
      <c r="Q327" s="318" t="s">
        <v>23</v>
      </c>
      <c r="R327" s="525" t="str">
        <f>+" אסמכתא " &amp;B16 &amp;"         חזרה לטבלה "</f>
        <v xml:space="preserve"> אסמכתא          חזרה לטבלה </v>
      </c>
      <c r="S327" s="799"/>
      <c r="T327" s="758" t="s">
        <v>68</v>
      </c>
      <c r="U327" s="799"/>
      <c r="V327" s="543" t="s">
        <v>18</v>
      </c>
      <c r="W327" s="235"/>
      <c r="X327" s="235"/>
      <c r="Y327" s="318" t="s">
        <v>23</v>
      </c>
      <c r="Z327" s="525" t="str">
        <f>+" אסמכתא " &amp; B16 &amp;"         חזרה לטבלה "</f>
        <v xml:space="preserve"> אסמכתא          חזרה לטבלה </v>
      </c>
      <c r="AA327" s="799"/>
      <c r="AB327" s="758" t="s">
        <v>68</v>
      </c>
      <c r="AC327" s="799"/>
      <c r="AD327" s="543" t="s">
        <v>18</v>
      </c>
      <c r="AE327" s="235"/>
      <c r="AF327" s="235"/>
      <c r="AG327" s="318" t="s">
        <v>23</v>
      </c>
      <c r="AH327" s="525" t="str">
        <f>+" אסמכתא " &amp; B16 &amp;"         חזרה לטבלה "</f>
        <v xml:space="preserve"> אסמכתא          חזרה לטבלה </v>
      </c>
      <c r="AI327" s="799"/>
      <c r="AJ327" s="758" t="s">
        <v>68</v>
      </c>
      <c r="AK327" s="799"/>
      <c r="AL327" s="801"/>
      <c r="AM327" s="235"/>
      <c r="AN327" s="235"/>
    </row>
    <row r="328" spans="1:40" x14ac:dyDescent="0.2">
      <c r="A328" s="380">
        <v>1</v>
      </c>
      <c r="B328" s="510"/>
      <c r="C328" s="510"/>
      <c r="D328" s="545"/>
      <c r="E328" s="545"/>
      <c r="F328" s="546"/>
      <c r="G328" s="235">
        <f>IF(AND((COUNTA($C$16)=1),(COUNTA(F328)=1),($C$16&lt;&gt;0),(OR((E328&lt;$C$62),(E328&gt;($E$62+61))))),1,0)</f>
        <v>0</v>
      </c>
      <c r="H328" s="235">
        <f>IF(AND((COUNTA($C$16)=1),(COUNTA(F328)=1),($C$16&lt;&gt;0),(OR((D328&lt;$C$62),(D328&gt;($E$62))))),1,0)</f>
        <v>0</v>
      </c>
      <c r="I328" s="235"/>
      <c r="J328" s="235"/>
      <c r="K328" s="235"/>
      <c r="L328" s="235"/>
      <c r="M328" s="235"/>
      <c r="N328" s="235"/>
      <c r="O328" s="235"/>
      <c r="P328" s="235"/>
      <c r="Q328" s="380">
        <v>12</v>
      </c>
      <c r="R328" s="510"/>
      <c r="S328" s="510"/>
      <c r="T328" s="545"/>
      <c r="U328" s="545"/>
      <c r="V328" s="546"/>
      <c r="W328" s="235">
        <f>IF(AND((COUNTA($C$16)=1),(COUNTA(V328)=1),($C$16&lt;&gt;0),(OR((U328&lt;$C$62),(U328&gt;($E$62+61))))),1,0)</f>
        <v>0</v>
      </c>
      <c r="X328" s="235">
        <f>IF(AND((COUNTA($C$16)=1),(COUNTA(V328)=1),($C$16&lt;&gt;0),(OR((T328&lt;$C$62),(T328&gt;($E$62))))),1,0)</f>
        <v>0</v>
      </c>
      <c r="Y328" s="380">
        <f t="shared" ref="Y328" si="165">+Q338+1</f>
        <v>23</v>
      </c>
      <c r="Z328" s="510"/>
      <c r="AA328" s="510"/>
      <c r="AB328" s="545"/>
      <c r="AC328" s="545"/>
      <c r="AD328" s="546"/>
      <c r="AE328" s="235">
        <f>IF(AND((COUNTA($C$16)=1),(COUNTA(AD328)=1),($C$16&lt;&gt;0),(OR((AC328&lt;$C$62),(AC328&gt;($E$62+61))))),1,0)</f>
        <v>0</v>
      </c>
      <c r="AF328" s="235">
        <f>IF(AND((COUNTA($C$16)=1),(COUNTA(AD328)=1),($C$16&lt;&gt;0),(OR((AB328&lt;$C$62),(AB328&gt;($E$62))))),1,0)</f>
        <v>0</v>
      </c>
      <c r="AG328" s="380">
        <f t="shared" ref="AG328" si="166">+Y338+1</f>
        <v>34</v>
      </c>
      <c r="AH328" s="510"/>
      <c r="AI328" s="510"/>
      <c r="AJ328" s="545"/>
      <c r="AK328" s="545"/>
      <c r="AL328" s="546" t="s">
        <v>12</v>
      </c>
      <c r="AM328" s="235">
        <f>IF(AND((COUNTA($C$16)=1),(COUNTA(AL328)=1),($C$16&lt;&gt;0),(OR((AK328&lt;$C$62),(AK328&gt;($E$62+61))))),1,0)</f>
        <v>0</v>
      </c>
      <c r="AN328" s="235">
        <f>IF(AND((COUNTA($C$16)=1),(COUNTA(AL328)=1),($C$16&lt;&gt;0),(OR((AJ328&lt;$C$62),(AJ328&gt;($E$62))))),1,0)</f>
        <v>0</v>
      </c>
    </row>
    <row r="329" spans="1:40" x14ac:dyDescent="0.2">
      <c r="A329" s="380">
        <v>2</v>
      </c>
      <c r="B329" s="510"/>
      <c r="C329" s="510"/>
      <c r="D329" s="545"/>
      <c r="E329" s="545"/>
      <c r="F329" s="546"/>
      <c r="G329" s="235">
        <f t="shared" ref="G329:G338" si="167">IF(AND((COUNTA($C$16)=1),(COUNTA(F329)=1),($C$16&lt;&gt;0),(OR((E329&lt;$C$62),(E329&gt;($E$62+61))))),1,0)</f>
        <v>0</v>
      </c>
      <c r="H329" s="235">
        <f t="shared" ref="H329:H338" si="168">IF(AND((COUNTA($C$16)=1),(COUNTA(F329)=1),($C$16&lt;&gt;0),(OR((D329&lt;$C$62),(D329&gt;($E$62))))),1,0)</f>
        <v>0</v>
      </c>
      <c r="I329" s="235"/>
      <c r="J329" s="235"/>
      <c r="K329" s="235"/>
      <c r="L329" s="235"/>
      <c r="M329" s="235"/>
      <c r="N329" s="235"/>
      <c r="O329" s="235"/>
      <c r="P329" s="235"/>
      <c r="Q329" s="380">
        <v>13</v>
      </c>
      <c r="R329" s="510"/>
      <c r="S329" s="510"/>
      <c r="T329" s="545"/>
      <c r="U329" s="545"/>
      <c r="V329" s="546"/>
      <c r="W329" s="235">
        <f t="shared" ref="W329:W338" si="169">IF(AND((COUNTA($C$16)=1),(COUNTA(V329)=1),($C$16&lt;&gt;0),(OR((U329&lt;$C$62),(U329&gt;($E$62+61))))),1,0)</f>
        <v>0</v>
      </c>
      <c r="X329" s="235">
        <f t="shared" ref="X329:X338" si="170">IF(AND((COUNTA($C$16)=1),(COUNTA(V329)=1),($C$16&lt;&gt;0),(OR((T329&lt;$C$62),(T329&gt;($E$62))))),1,0)</f>
        <v>0</v>
      </c>
      <c r="Y329" s="380">
        <f t="shared" ref="Y329" si="171">+Y328+1</f>
        <v>24</v>
      </c>
      <c r="Z329" s="510"/>
      <c r="AA329" s="510"/>
      <c r="AB329" s="545"/>
      <c r="AC329" s="545"/>
      <c r="AD329" s="546"/>
      <c r="AE329" s="235">
        <f t="shared" ref="AE329:AE338" si="172">IF(AND((COUNTA($C$16)=1),(COUNTA(AD329)=1),($C$16&lt;&gt;0),(OR((AC329&lt;$C$62),(AC329&gt;($E$62+61))))),1,0)</f>
        <v>0</v>
      </c>
      <c r="AF329" s="235">
        <f t="shared" ref="AF329:AF338" si="173">IF(AND((COUNTA($C$16)=1),(COUNTA(AD329)=1),($C$16&lt;&gt;0),(OR((AB329&lt;$C$62),(AB329&gt;($E$62))))),1,0)</f>
        <v>0</v>
      </c>
      <c r="AG329" s="380">
        <f t="shared" ref="AG329" si="174">+AG328+1</f>
        <v>35</v>
      </c>
      <c r="AH329" s="510"/>
      <c r="AI329" s="510"/>
      <c r="AJ329" s="545"/>
      <c r="AK329" s="545"/>
      <c r="AL329" s="546"/>
      <c r="AM329" s="235">
        <f t="shared" ref="AM329:AM337" si="175">IF(AND((COUNTA($C$16)=1),(COUNTA(AL329)=1),($C$16&lt;&gt;0),(OR((AK329&lt;$C$62),(AK329&gt;($E$62+61))))),1,0)</f>
        <v>0</v>
      </c>
      <c r="AN329" s="235">
        <f t="shared" ref="AN329:AN337" si="176">IF(AND((COUNTA($C$16)=1),(COUNTA(AL329)=1),($C$16&lt;&gt;0),(OR((AJ329&lt;$C$62),(AJ329&gt;($E$62))))),1,0)</f>
        <v>0</v>
      </c>
    </row>
    <row r="330" spans="1:40" x14ac:dyDescent="0.2">
      <c r="A330" s="380">
        <v>3</v>
      </c>
      <c r="B330" s="510"/>
      <c r="C330" s="510"/>
      <c r="D330" s="545"/>
      <c r="E330" s="545"/>
      <c r="F330" s="546"/>
      <c r="G330" s="235">
        <f t="shared" si="167"/>
        <v>0</v>
      </c>
      <c r="H330" s="235">
        <f t="shared" si="168"/>
        <v>0</v>
      </c>
      <c r="I330" s="235"/>
      <c r="J330" s="235"/>
      <c r="K330" s="235"/>
      <c r="L330" s="235"/>
      <c r="M330" s="235"/>
      <c r="N330" s="235"/>
      <c r="O330" s="235"/>
      <c r="P330" s="235"/>
      <c r="Q330" s="380">
        <v>14</v>
      </c>
      <c r="R330" s="510"/>
      <c r="S330" s="510"/>
      <c r="T330" s="545"/>
      <c r="U330" s="545"/>
      <c r="V330" s="546"/>
      <c r="W330" s="235">
        <f t="shared" si="169"/>
        <v>0</v>
      </c>
      <c r="X330" s="235">
        <f t="shared" si="170"/>
        <v>0</v>
      </c>
      <c r="Y330" s="380">
        <f t="shared" si="147"/>
        <v>25</v>
      </c>
      <c r="Z330" s="510"/>
      <c r="AA330" s="510"/>
      <c r="AB330" s="545"/>
      <c r="AC330" s="545"/>
      <c r="AD330" s="546"/>
      <c r="AE330" s="235">
        <f t="shared" si="172"/>
        <v>0</v>
      </c>
      <c r="AF330" s="235">
        <f t="shared" si="173"/>
        <v>0</v>
      </c>
      <c r="AG330" s="380">
        <f t="shared" si="150"/>
        <v>36</v>
      </c>
      <c r="AH330" s="510"/>
      <c r="AI330" s="510"/>
      <c r="AJ330" s="545"/>
      <c r="AK330" s="545"/>
      <c r="AL330" s="546"/>
      <c r="AM330" s="235">
        <f t="shared" si="175"/>
        <v>0</v>
      </c>
      <c r="AN330" s="235">
        <f t="shared" si="176"/>
        <v>0</v>
      </c>
    </row>
    <row r="331" spans="1:40" x14ac:dyDescent="0.2">
      <c r="A331" s="380">
        <v>4</v>
      </c>
      <c r="B331" s="510"/>
      <c r="C331" s="510"/>
      <c r="D331" s="545"/>
      <c r="E331" s="545"/>
      <c r="F331" s="546"/>
      <c r="G331" s="235">
        <f t="shared" si="167"/>
        <v>0</v>
      </c>
      <c r="H331" s="235">
        <f t="shared" si="168"/>
        <v>0</v>
      </c>
      <c r="I331" s="235"/>
      <c r="J331" s="235"/>
      <c r="K331" s="235"/>
      <c r="L331" s="235"/>
      <c r="M331" s="235"/>
      <c r="N331" s="235"/>
      <c r="O331" s="235"/>
      <c r="P331" s="235"/>
      <c r="Q331" s="380">
        <v>15</v>
      </c>
      <c r="R331" s="510"/>
      <c r="S331" s="510"/>
      <c r="T331" s="545"/>
      <c r="U331" s="545"/>
      <c r="V331" s="546"/>
      <c r="W331" s="235">
        <f t="shared" si="169"/>
        <v>0</v>
      </c>
      <c r="X331" s="235">
        <f t="shared" si="170"/>
        <v>0</v>
      </c>
      <c r="Y331" s="380">
        <f t="shared" si="147"/>
        <v>26</v>
      </c>
      <c r="Z331" s="510"/>
      <c r="AA331" s="510"/>
      <c r="AB331" s="545"/>
      <c r="AC331" s="545"/>
      <c r="AD331" s="546"/>
      <c r="AE331" s="235">
        <f t="shared" si="172"/>
        <v>0</v>
      </c>
      <c r="AF331" s="235">
        <f t="shared" si="173"/>
        <v>0</v>
      </c>
      <c r="AG331" s="380">
        <f t="shared" si="150"/>
        <v>37</v>
      </c>
      <c r="AH331" s="510"/>
      <c r="AI331" s="510"/>
      <c r="AJ331" s="545"/>
      <c r="AK331" s="545"/>
      <c r="AL331" s="546"/>
      <c r="AM331" s="235">
        <f t="shared" si="175"/>
        <v>0</v>
      </c>
      <c r="AN331" s="235">
        <f t="shared" si="176"/>
        <v>0</v>
      </c>
    </row>
    <row r="332" spans="1:40" x14ac:dyDescent="0.2">
      <c r="A332" s="380">
        <v>5</v>
      </c>
      <c r="B332" s="510"/>
      <c r="C332" s="510"/>
      <c r="D332" s="545"/>
      <c r="E332" s="545"/>
      <c r="F332" s="546"/>
      <c r="G332" s="235">
        <f t="shared" si="167"/>
        <v>0</v>
      </c>
      <c r="H332" s="235">
        <f t="shared" si="168"/>
        <v>0</v>
      </c>
      <c r="I332" s="235"/>
      <c r="J332" s="235"/>
      <c r="K332" s="235"/>
      <c r="L332" s="235"/>
      <c r="M332" s="235"/>
      <c r="N332" s="235"/>
      <c r="O332" s="235"/>
      <c r="P332" s="235"/>
      <c r="Q332" s="380">
        <v>16</v>
      </c>
      <c r="R332" s="510"/>
      <c r="S332" s="510"/>
      <c r="T332" s="545"/>
      <c r="U332" s="545"/>
      <c r="V332" s="546"/>
      <c r="W332" s="235">
        <f t="shared" si="169"/>
        <v>0</v>
      </c>
      <c r="X332" s="235">
        <f t="shared" si="170"/>
        <v>0</v>
      </c>
      <c r="Y332" s="380">
        <f t="shared" si="147"/>
        <v>27</v>
      </c>
      <c r="Z332" s="510"/>
      <c r="AA332" s="510"/>
      <c r="AB332" s="545"/>
      <c r="AC332" s="545"/>
      <c r="AD332" s="546"/>
      <c r="AE332" s="235">
        <f t="shared" si="172"/>
        <v>0</v>
      </c>
      <c r="AF332" s="235">
        <f t="shared" si="173"/>
        <v>0</v>
      </c>
      <c r="AG332" s="380">
        <f t="shared" si="150"/>
        <v>38</v>
      </c>
      <c r="AH332" s="510"/>
      <c r="AI332" s="510"/>
      <c r="AJ332" s="545"/>
      <c r="AK332" s="545"/>
      <c r="AL332" s="546" t="s">
        <v>12</v>
      </c>
      <c r="AM332" s="235">
        <f t="shared" si="175"/>
        <v>0</v>
      </c>
      <c r="AN332" s="235">
        <f t="shared" si="176"/>
        <v>0</v>
      </c>
    </row>
    <row r="333" spans="1:40" x14ac:dyDescent="0.2">
      <c r="A333" s="380">
        <v>6</v>
      </c>
      <c r="B333" s="510"/>
      <c r="C333" s="510"/>
      <c r="D333" s="545"/>
      <c r="E333" s="545"/>
      <c r="F333" s="546"/>
      <c r="G333" s="235">
        <f t="shared" si="167"/>
        <v>0</v>
      </c>
      <c r="H333" s="235">
        <f t="shared" si="168"/>
        <v>0</v>
      </c>
      <c r="I333" s="235"/>
      <c r="J333" s="235"/>
      <c r="K333" s="235"/>
      <c r="L333" s="235"/>
      <c r="M333" s="235"/>
      <c r="N333" s="235"/>
      <c r="O333" s="235"/>
      <c r="P333" s="235"/>
      <c r="Q333" s="380">
        <v>17</v>
      </c>
      <c r="R333" s="510"/>
      <c r="S333" s="510"/>
      <c r="T333" s="545"/>
      <c r="U333" s="545"/>
      <c r="V333" s="546"/>
      <c r="W333" s="235">
        <f t="shared" si="169"/>
        <v>0</v>
      </c>
      <c r="X333" s="235">
        <f t="shared" si="170"/>
        <v>0</v>
      </c>
      <c r="Y333" s="380">
        <f t="shared" si="147"/>
        <v>28</v>
      </c>
      <c r="Z333" s="510"/>
      <c r="AA333" s="510"/>
      <c r="AB333" s="545"/>
      <c r="AC333" s="545"/>
      <c r="AD333" s="546"/>
      <c r="AE333" s="235">
        <f t="shared" si="172"/>
        <v>0</v>
      </c>
      <c r="AF333" s="235">
        <f t="shared" si="173"/>
        <v>0</v>
      </c>
      <c r="AG333" s="380">
        <f t="shared" si="150"/>
        <v>39</v>
      </c>
      <c r="AH333" s="510"/>
      <c r="AI333" s="510"/>
      <c r="AJ333" s="545"/>
      <c r="AK333" s="545"/>
      <c r="AL333" s="546"/>
      <c r="AM333" s="235">
        <f t="shared" si="175"/>
        <v>0</v>
      </c>
      <c r="AN333" s="235">
        <f t="shared" si="176"/>
        <v>0</v>
      </c>
    </row>
    <row r="334" spans="1:40" x14ac:dyDescent="0.2">
      <c r="A334" s="380">
        <v>7</v>
      </c>
      <c r="B334" s="510"/>
      <c r="C334" s="510"/>
      <c r="D334" s="545"/>
      <c r="E334" s="545"/>
      <c r="F334" s="546"/>
      <c r="G334" s="235">
        <f t="shared" si="167"/>
        <v>0</v>
      </c>
      <c r="H334" s="235">
        <f t="shared" si="168"/>
        <v>0</v>
      </c>
      <c r="I334" s="235"/>
      <c r="J334" s="235"/>
      <c r="K334" s="235"/>
      <c r="L334" s="235"/>
      <c r="M334" s="235"/>
      <c r="N334" s="235"/>
      <c r="O334" s="235"/>
      <c r="P334" s="235"/>
      <c r="Q334" s="380">
        <v>18</v>
      </c>
      <c r="R334" s="510"/>
      <c r="S334" s="510"/>
      <c r="T334" s="545"/>
      <c r="U334" s="545"/>
      <c r="V334" s="546"/>
      <c r="W334" s="235">
        <f t="shared" si="169"/>
        <v>0</v>
      </c>
      <c r="X334" s="235">
        <f t="shared" si="170"/>
        <v>0</v>
      </c>
      <c r="Y334" s="380">
        <f t="shared" si="147"/>
        <v>29</v>
      </c>
      <c r="Z334" s="510"/>
      <c r="AA334" s="510"/>
      <c r="AB334" s="545"/>
      <c r="AC334" s="545"/>
      <c r="AD334" s="546"/>
      <c r="AE334" s="235">
        <f t="shared" si="172"/>
        <v>0</v>
      </c>
      <c r="AF334" s="235">
        <f t="shared" si="173"/>
        <v>0</v>
      </c>
      <c r="AG334" s="380">
        <f t="shared" si="150"/>
        <v>40</v>
      </c>
      <c r="AH334" s="510"/>
      <c r="AI334" s="510"/>
      <c r="AJ334" s="545"/>
      <c r="AK334" s="545"/>
      <c r="AL334" s="546"/>
      <c r="AM334" s="235">
        <f t="shared" si="175"/>
        <v>0</v>
      </c>
      <c r="AN334" s="235">
        <f t="shared" si="176"/>
        <v>0</v>
      </c>
    </row>
    <row r="335" spans="1:40" x14ac:dyDescent="0.2">
      <c r="A335" s="380">
        <v>8</v>
      </c>
      <c r="B335" s="510"/>
      <c r="C335" s="510"/>
      <c r="D335" s="545"/>
      <c r="E335" s="545"/>
      <c r="F335" s="546"/>
      <c r="G335" s="235">
        <f t="shared" si="167"/>
        <v>0</v>
      </c>
      <c r="H335" s="235">
        <f t="shared" si="168"/>
        <v>0</v>
      </c>
      <c r="I335" s="235"/>
      <c r="J335" s="235"/>
      <c r="K335" s="235"/>
      <c r="L335" s="235"/>
      <c r="M335" s="235"/>
      <c r="N335" s="235"/>
      <c r="O335" s="235"/>
      <c r="P335" s="235"/>
      <c r="Q335" s="380">
        <v>19</v>
      </c>
      <c r="R335" s="510"/>
      <c r="S335" s="510"/>
      <c r="T335" s="545"/>
      <c r="U335" s="545"/>
      <c r="V335" s="546"/>
      <c r="W335" s="235">
        <f t="shared" si="169"/>
        <v>0</v>
      </c>
      <c r="X335" s="235">
        <f t="shared" si="170"/>
        <v>0</v>
      </c>
      <c r="Y335" s="380">
        <f t="shared" si="147"/>
        <v>30</v>
      </c>
      <c r="Z335" s="510"/>
      <c r="AA335" s="510"/>
      <c r="AB335" s="545"/>
      <c r="AC335" s="545"/>
      <c r="AD335" s="546"/>
      <c r="AE335" s="235">
        <f t="shared" si="172"/>
        <v>0</v>
      </c>
      <c r="AF335" s="235">
        <f t="shared" si="173"/>
        <v>0</v>
      </c>
      <c r="AG335" s="380">
        <f t="shared" si="150"/>
        <v>41</v>
      </c>
      <c r="AH335" s="510"/>
      <c r="AI335" s="510"/>
      <c r="AJ335" s="545"/>
      <c r="AK335" s="545"/>
      <c r="AL335" s="546" t="s">
        <v>12</v>
      </c>
      <c r="AM335" s="235">
        <f t="shared" si="175"/>
        <v>0</v>
      </c>
      <c r="AN335" s="235">
        <f t="shared" si="176"/>
        <v>0</v>
      </c>
    </row>
    <row r="336" spans="1:40" x14ac:dyDescent="0.2">
      <c r="A336" s="380">
        <v>9</v>
      </c>
      <c r="B336" s="510"/>
      <c r="C336" s="510"/>
      <c r="D336" s="545"/>
      <c r="E336" s="545"/>
      <c r="F336" s="546"/>
      <c r="G336" s="235">
        <f t="shared" si="167"/>
        <v>0</v>
      </c>
      <c r="H336" s="235">
        <f t="shared" si="168"/>
        <v>0</v>
      </c>
      <c r="I336" s="235"/>
      <c r="J336" s="235"/>
      <c r="K336" s="235"/>
      <c r="L336" s="235"/>
      <c r="M336" s="235"/>
      <c r="N336" s="235"/>
      <c r="O336" s="235"/>
      <c r="P336" s="235"/>
      <c r="Q336" s="380">
        <v>20</v>
      </c>
      <c r="R336" s="510"/>
      <c r="S336" s="510"/>
      <c r="T336" s="545"/>
      <c r="U336" s="545"/>
      <c r="V336" s="546"/>
      <c r="W336" s="235">
        <f t="shared" si="169"/>
        <v>0</v>
      </c>
      <c r="X336" s="235">
        <f t="shared" si="170"/>
        <v>0</v>
      </c>
      <c r="Y336" s="380">
        <f t="shared" si="147"/>
        <v>31</v>
      </c>
      <c r="Z336" s="510"/>
      <c r="AA336" s="510"/>
      <c r="AB336" s="545"/>
      <c r="AC336" s="545"/>
      <c r="AD336" s="546"/>
      <c r="AE336" s="235">
        <f t="shared" si="172"/>
        <v>0</v>
      </c>
      <c r="AF336" s="235">
        <f t="shared" si="173"/>
        <v>0</v>
      </c>
      <c r="AG336" s="380">
        <f t="shared" si="150"/>
        <v>42</v>
      </c>
      <c r="AH336" s="510"/>
      <c r="AI336" s="510"/>
      <c r="AJ336" s="545"/>
      <c r="AK336" s="545"/>
      <c r="AL336" s="546"/>
      <c r="AM336" s="235">
        <f t="shared" si="175"/>
        <v>0</v>
      </c>
      <c r="AN336" s="235">
        <f t="shared" si="176"/>
        <v>0</v>
      </c>
    </row>
    <row r="337" spans="1:40" x14ac:dyDescent="0.2">
      <c r="A337" s="380">
        <v>10</v>
      </c>
      <c r="B337" s="510"/>
      <c r="C337" s="510"/>
      <c r="D337" s="545"/>
      <c r="E337" s="545"/>
      <c r="F337" s="546"/>
      <c r="G337" s="235">
        <f t="shared" si="167"/>
        <v>0</v>
      </c>
      <c r="H337" s="235">
        <f t="shared" si="168"/>
        <v>0</v>
      </c>
      <c r="I337" s="235"/>
      <c r="J337" s="235"/>
      <c r="K337" s="235"/>
      <c r="L337" s="235"/>
      <c r="M337" s="235"/>
      <c r="N337" s="235"/>
      <c r="O337" s="235"/>
      <c r="P337" s="235"/>
      <c r="Q337" s="380">
        <v>21</v>
      </c>
      <c r="R337" s="510"/>
      <c r="S337" s="510"/>
      <c r="T337" s="545"/>
      <c r="U337" s="545"/>
      <c r="V337" s="546"/>
      <c r="W337" s="235">
        <f t="shared" si="169"/>
        <v>0</v>
      </c>
      <c r="X337" s="235">
        <f t="shared" si="170"/>
        <v>0</v>
      </c>
      <c r="Y337" s="380">
        <f t="shared" si="147"/>
        <v>32</v>
      </c>
      <c r="Z337" s="510"/>
      <c r="AA337" s="510"/>
      <c r="AB337" s="545"/>
      <c r="AC337" s="545"/>
      <c r="AD337" s="546"/>
      <c r="AE337" s="235">
        <f t="shared" si="172"/>
        <v>0</v>
      </c>
      <c r="AF337" s="235">
        <f t="shared" si="173"/>
        <v>0</v>
      </c>
      <c r="AG337" s="380">
        <f t="shared" si="150"/>
        <v>43</v>
      </c>
      <c r="AH337" s="510"/>
      <c r="AI337" s="510"/>
      <c r="AJ337" s="545"/>
      <c r="AK337" s="545"/>
      <c r="AL337" s="546"/>
      <c r="AM337" s="235">
        <f t="shared" si="175"/>
        <v>0</v>
      </c>
      <c r="AN337" s="235">
        <f t="shared" si="176"/>
        <v>0</v>
      </c>
    </row>
    <row r="338" spans="1:40" ht="13.5" thickBot="1" x14ac:dyDescent="0.25">
      <c r="A338" s="547">
        <v>11</v>
      </c>
      <c r="B338" s="548"/>
      <c r="C338" s="548"/>
      <c r="D338" s="545"/>
      <c r="E338" s="545"/>
      <c r="F338" s="549"/>
      <c r="G338" s="235">
        <f t="shared" si="167"/>
        <v>0</v>
      </c>
      <c r="H338" s="235">
        <f t="shared" si="168"/>
        <v>0</v>
      </c>
      <c r="I338" s="235"/>
      <c r="J338" s="235"/>
      <c r="K338" s="235"/>
      <c r="L338" s="235"/>
      <c r="M338" s="235"/>
      <c r="N338" s="235"/>
      <c r="O338" s="235"/>
      <c r="P338" s="235"/>
      <c r="Q338" s="380">
        <v>22</v>
      </c>
      <c r="R338" s="510"/>
      <c r="S338" s="510"/>
      <c r="T338" s="545"/>
      <c r="U338" s="545"/>
      <c r="V338" s="549"/>
      <c r="W338" s="235">
        <f t="shared" si="169"/>
        <v>0</v>
      </c>
      <c r="X338" s="235">
        <f t="shared" si="170"/>
        <v>0</v>
      </c>
      <c r="Y338" s="380">
        <f t="shared" si="147"/>
        <v>33</v>
      </c>
      <c r="Z338" s="548"/>
      <c r="AA338" s="548"/>
      <c r="AB338" s="545"/>
      <c r="AC338" s="545"/>
      <c r="AD338" s="549"/>
      <c r="AE338" s="235">
        <f t="shared" si="172"/>
        <v>0</v>
      </c>
      <c r="AF338" s="235">
        <f t="shared" si="173"/>
        <v>0</v>
      </c>
      <c r="AG338" s="550" t="s">
        <v>3</v>
      </c>
      <c r="AH338" s="554"/>
      <c r="AI338" s="551"/>
      <c r="AJ338" s="551"/>
      <c r="AK338" s="551"/>
      <c r="AL338" s="552">
        <f>SUM(F328:F338)+SUM(V328:V338)+SUM(AL328:AL337)+SUM(AD328:AD338)</f>
        <v>0</v>
      </c>
      <c r="AM338" s="235"/>
      <c r="AN338" s="235"/>
    </row>
    <row r="339" spans="1:40" x14ac:dyDescent="0.2">
      <c r="F339" s="288"/>
      <c r="G339" s="235"/>
      <c r="H339" s="235"/>
      <c r="I339" s="235"/>
      <c r="J339" s="235"/>
      <c r="K339" s="235"/>
      <c r="L339" s="235"/>
      <c r="M339" s="235"/>
      <c r="N339" s="235"/>
      <c r="O339" s="235"/>
      <c r="P339" s="235"/>
      <c r="W339" s="235"/>
      <c r="X339" s="235"/>
      <c r="Y339" s="235"/>
      <c r="AE339" s="235"/>
      <c r="AF339" s="235"/>
      <c r="AG339" s="553"/>
      <c r="AM339" s="235"/>
      <c r="AN339" s="235"/>
    </row>
    <row r="340" spans="1:40" x14ac:dyDescent="0.2">
      <c r="F340" s="288"/>
      <c r="G340" s="235"/>
      <c r="H340" s="235"/>
      <c r="I340" s="235"/>
      <c r="J340" s="235"/>
      <c r="K340" s="235"/>
      <c r="L340" s="235"/>
      <c r="M340" s="235"/>
      <c r="N340" s="235"/>
      <c r="O340" s="235"/>
      <c r="P340" s="235"/>
      <c r="W340" s="235"/>
      <c r="X340" s="235"/>
      <c r="Y340" s="235"/>
      <c r="AE340" s="235"/>
      <c r="AF340" s="235"/>
      <c r="AG340" s="553"/>
      <c r="AM340" s="235"/>
      <c r="AN340" s="235"/>
    </row>
    <row r="341" spans="1:40" x14ac:dyDescent="0.2">
      <c r="F341" s="288"/>
      <c r="G341" s="235"/>
      <c r="H341" s="235"/>
      <c r="I341" s="235"/>
      <c r="J341" s="235"/>
      <c r="K341" s="235"/>
      <c r="L341" s="235"/>
      <c r="M341" s="235"/>
      <c r="N341" s="235"/>
      <c r="O341" s="235"/>
      <c r="P341" s="235"/>
      <c r="W341" s="235"/>
      <c r="X341" s="235"/>
      <c r="Y341" s="235"/>
      <c r="AE341" s="235"/>
      <c r="AF341" s="235"/>
      <c r="AG341" s="553"/>
      <c r="AM341" s="235"/>
      <c r="AN341" s="235"/>
    </row>
    <row r="342" spans="1:40" x14ac:dyDescent="0.2">
      <c r="F342" s="288"/>
      <c r="G342" s="235"/>
      <c r="H342" s="235"/>
      <c r="I342" s="235"/>
      <c r="J342" s="235"/>
      <c r="K342" s="235"/>
      <c r="L342" s="235"/>
      <c r="M342" s="235"/>
      <c r="N342" s="235"/>
      <c r="O342" s="235"/>
      <c r="P342" s="235"/>
      <c r="W342" s="235"/>
      <c r="X342" s="235"/>
      <c r="Y342" s="235"/>
      <c r="AE342" s="235"/>
      <c r="AF342" s="235"/>
      <c r="AG342" s="553"/>
      <c r="AM342" s="235"/>
      <c r="AN342" s="235"/>
    </row>
    <row r="343" spans="1:40" x14ac:dyDescent="0.2">
      <c r="F343" s="288"/>
      <c r="G343" s="235"/>
      <c r="H343" s="235"/>
      <c r="I343" s="235"/>
      <c r="J343" s="235"/>
      <c r="K343" s="235"/>
      <c r="L343" s="235"/>
      <c r="M343" s="235"/>
      <c r="N343" s="235"/>
      <c r="O343" s="235"/>
      <c r="P343" s="235"/>
      <c r="W343" s="235"/>
      <c r="X343" s="235"/>
      <c r="Y343" s="235"/>
      <c r="AE343" s="235"/>
      <c r="AF343" s="235"/>
      <c r="AG343" s="553"/>
      <c r="AM343" s="235"/>
      <c r="AN343" s="235"/>
    </row>
    <row r="344" spans="1:40" x14ac:dyDescent="0.2">
      <c r="F344" s="288"/>
      <c r="G344" s="235"/>
      <c r="H344" s="235"/>
      <c r="I344" s="235"/>
      <c r="J344" s="235"/>
      <c r="K344" s="235"/>
      <c r="L344" s="235"/>
      <c r="M344" s="235"/>
      <c r="N344" s="235"/>
      <c r="O344" s="235"/>
      <c r="P344" s="235"/>
      <c r="W344" s="235"/>
      <c r="X344" s="235"/>
      <c r="Y344" s="235"/>
      <c r="AE344" s="235"/>
      <c r="AF344" s="235"/>
      <c r="AG344" s="553"/>
      <c r="AM344" s="235"/>
      <c r="AN344" s="235"/>
    </row>
    <row r="345" spans="1:40" ht="13.5" thickBot="1" x14ac:dyDescent="0.25">
      <c r="F345" s="288"/>
      <c r="G345" s="235"/>
      <c r="H345" s="235"/>
      <c r="I345" s="235"/>
      <c r="J345" s="235"/>
      <c r="K345" s="235"/>
      <c r="L345" s="235"/>
      <c r="M345" s="235"/>
      <c r="N345" s="235"/>
      <c r="O345" s="235"/>
      <c r="P345" s="235"/>
      <c r="W345" s="235"/>
      <c r="X345" s="235"/>
      <c r="Y345" s="235"/>
      <c r="AE345" s="235"/>
      <c r="AF345" s="235"/>
      <c r="AG345" s="553"/>
      <c r="AM345" s="235"/>
      <c r="AN345" s="235"/>
    </row>
    <row r="346" spans="1:40" ht="13.5" thickBot="1" x14ac:dyDescent="0.25">
      <c r="A346" s="315">
        <v>15</v>
      </c>
      <c r="B346" s="472"/>
      <c r="C346" s="757" t="s">
        <v>37</v>
      </c>
      <c r="D346" s="757" t="s">
        <v>158</v>
      </c>
      <c r="E346" s="757" t="s">
        <v>34</v>
      </c>
      <c r="F346" s="543">
        <f>+$AL358</f>
        <v>0</v>
      </c>
      <c r="G346" s="235"/>
      <c r="H346" s="235"/>
      <c r="I346" s="235"/>
      <c r="J346" s="235"/>
      <c r="K346" s="235"/>
      <c r="L346" s="235"/>
      <c r="M346" s="235"/>
      <c r="N346" s="235"/>
      <c r="O346" s="235"/>
      <c r="P346" s="235"/>
      <c r="Q346" s="315"/>
      <c r="R346" s="472"/>
      <c r="S346" s="757" t="s">
        <v>37</v>
      </c>
      <c r="T346" s="757" t="s">
        <v>158</v>
      </c>
      <c r="U346" s="757" t="s">
        <v>34</v>
      </c>
      <c r="V346" s="543">
        <f>+$AL358</f>
        <v>0</v>
      </c>
      <c r="W346" s="235"/>
      <c r="X346" s="235"/>
      <c r="Y346" s="315"/>
      <c r="Z346" s="472"/>
      <c r="AA346" s="757" t="s">
        <v>37</v>
      </c>
      <c r="AB346" s="757" t="s">
        <v>158</v>
      </c>
      <c r="AC346" s="757" t="s">
        <v>34</v>
      </c>
      <c r="AD346" s="543">
        <f>+$AL358</f>
        <v>0</v>
      </c>
      <c r="AE346" s="235"/>
      <c r="AF346" s="235"/>
      <c r="AG346" s="315"/>
      <c r="AH346" s="472"/>
      <c r="AI346" s="757" t="s">
        <v>37</v>
      </c>
      <c r="AJ346" s="757" t="s">
        <v>158</v>
      </c>
      <c r="AK346" s="757" t="s">
        <v>34</v>
      </c>
      <c r="AL346" s="800" t="s">
        <v>18</v>
      </c>
      <c r="AM346" s="235"/>
      <c r="AN346" s="235"/>
    </row>
    <row r="347" spans="1:40" ht="25.5" x14ac:dyDescent="0.2">
      <c r="A347" s="318" t="s">
        <v>7</v>
      </c>
      <c r="B347" s="525" t="str">
        <f>+" אסמכתא " &amp; B17 &amp;"         חזרה לטבלה "</f>
        <v xml:space="preserve"> אסמכתא          חזרה לטבלה </v>
      </c>
      <c r="C347" s="799"/>
      <c r="D347" s="758" t="s">
        <v>68</v>
      </c>
      <c r="E347" s="799"/>
      <c r="F347" s="543" t="s">
        <v>18</v>
      </c>
      <c r="G347" s="235"/>
      <c r="H347" s="235"/>
      <c r="I347" s="235"/>
      <c r="J347" s="235"/>
      <c r="K347" s="235"/>
      <c r="L347" s="235"/>
      <c r="M347" s="235"/>
      <c r="N347" s="235"/>
      <c r="O347" s="235"/>
      <c r="P347" s="235"/>
      <c r="Q347" s="318" t="s">
        <v>23</v>
      </c>
      <c r="R347" s="525" t="str">
        <f>+" אסמכתא " &amp; B17 &amp;"         חזרה לטבלה "</f>
        <v xml:space="preserve"> אסמכתא          חזרה לטבלה </v>
      </c>
      <c r="S347" s="799"/>
      <c r="T347" s="758" t="s">
        <v>68</v>
      </c>
      <c r="U347" s="799"/>
      <c r="V347" s="543" t="s">
        <v>18</v>
      </c>
      <c r="W347" s="235"/>
      <c r="X347" s="235"/>
      <c r="Y347" s="318" t="s">
        <v>23</v>
      </c>
      <c r="Z347" s="525" t="str">
        <f>+" אסמכתא " &amp; B17 &amp;"         חזרה לטבלה "</f>
        <v xml:space="preserve"> אסמכתא          חזרה לטבלה </v>
      </c>
      <c r="AA347" s="799"/>
      <c r="AB347" s="758" t="s">
        <v>68</v>
      </c>
      <c r="AC347" s="799"/>
      <c r="AD347" s="543" t="s">
        <v>18</v>
      </c>
      <c r="AE347" s="235"/>
      <c r="AF347" s="235"/>
      <c r="AG347" s="318" t="s">
        <v>23</v>
      </c>
      <c r="AH347" s="525" t="str">
        <f>+" אסמכתא " &amp; B17 &amp;"         חזרה לטבלה "</f>
        <v xml:space="preserve"> אסמכתא          חזרה לטבלה </v>
      </c>
      <c r="AI347" s="799"/>
      <c r="AJ347" s="758" t="s">
        <v>68</v>
      </c>
      <c r="AK347" s="799"/>
      <c r="AL347" s="801"/>
      <c r="AM347" s="235"/>
      <c r="AN347" s="235"/>
    </row>
    <row r="348" spans="1:40" x14ac:dyDescent="0.2">
      <c r="A348" s="380">
        <v>1</v>
      </c>
      <c r="B348" s="510"/>
      <c r="C348" s="510"/>
      <c r="D348" s="545"/>
      <c r="E348" s="545"/>
      <c r="F348" s="546"/>
      <c r="G348" s="235">
        <f>IF(AND((COUNTA($C$17)=1),(COUNTA(F348)=1),($C$17&lt;&gt;0),(OR((E348&lt;$C$62),(E348&gt;($E$62+61))))),1,0)</f>
        <v>0</v>
      </c>
      <c r="H348" s="235">
        <f>IF(AND((COUNTA($C$17)=1),(COUNTA(F348)=1),($C$17&lt;&gt;0),(OR((D348&lt;$C$62),(D348&gt;($E$62))))),1,0)</f>
        <v>0</v>
      </c>
      <c r="I348" s="235"/>
      <c r="J348" s="235"/>
      <c r="K348" s="235"/>
      <c r="L348" s="235"/>
      <c r="M348" s="235"/>
      <c r="N348" s="235"/>
      <c r="O348" s="235"/>
      <c r="P348" s="235"/>
      <c r="Q348" s="380">
        <v>12</v>
      </c>
      <c r="R348" s="510"/>
      <c r="S348" s="510"/>
      <c r="T348" s="545"/>
      <c r="U348" s="545"/>
      <c r="V348" s="546"/>
      <c r="W348" s="235">
        <f>IF(AND((COUNTA($C$17)=1),(COUNTA(V348)=1),($C$17&lt;&gt;0),(OR((U348&lt;$C$62),(U348&gt;($E$62+61))))),1,0)</f>
        <v>0</v>
      </c>
      <c r="X348" s="235">
        <f>IF(AND((COUNTA($C$17)=1),(COUNTA(V348)=1),($C$17&lt;&gt;0),(OR((T348&lt;$C$62),(T348&gt;($E$62))))),1,0)</f>
        <v>0</v>
      </c>
      <c r="Y348" s="380">
        <f t="shared" ref="Y348" si="177">+Q358+1</f>
        <v>23</v>
      </c>
      <c r="Z348" s="510"/>
      <c r="AA348" s="510"/>
      <c r="AB348" s="545"/>
      <c r="AC348" s="545"/>
      <c r="AD348" s="546"/>
      <c r="AE348" s="235">
        <f>IF(AND((COUNTA($C$17)=1),(COUNTA(AD348)=1),($C$17&lt;&gt;0),(OR((AC348&lt;$C$62),(AC348&gt;($E$62+61))))),1,0)</f>
        <v>0</v>
      </c>
      <c r="AF348" s="235">
        <f>IF(AND((COUNTA($C$17)=1),(COUNTA(AD348)=1),($C$17&lt;&gt;0),(OR((AB348&lt;$C$62),(AB348&gt;($E$62))))),1,0)</f>
        <v>0</v>
      </c>
      <c r="AG348" s="380">
        <f t="shared" ref="AG348" si="178">+Y358+1</f>
        <v>34</v>
      </c>
      <c r="AH348" s="510"/>
      <c r="AI348" s="510"/>
      <c r="AJ348" s="545"/>
      <c r="AK348" s="545"/>
      <c r="AL348" s="546" t="s">
        <v>12</v>
      </c>
      <c r="AM348" s="235">
        <f>IF(AND((COUNTA($C$17)=1),(COUNTA(AL348)=1),($C$17&lt;&gt;0),(OR((AK348&lt;$C$62),(AK348&gt;($E$62+61))))),1,0)</f>
        <v>0</v>
      </c>
      <c r="AN348" s="235">
        <f>IF(AND((COUNTA($C$17)=1),(COUNTA(AL348)=1),($C$17&lt;&gt;0),(OR((AJ348&lt;$C$62),(AJ348&gt;($E$62))))),1,0)</f>
        <v>0</v>
      </c>
    </row>
    <row r="349" spans="1:40" x14ac:dyDescent="0.2">
      <c r="A349" s="380">
        <v>2</v>
      </c>
      <c r="B349" s="510"/>
      <c r="C349" s="510"/>
      <c r="D349" s="545"/>
      <c r="E349" s="545"/>
      <c r="F349" s="546"/>
      <c r="G349" s="235">
        <f t="shared" ref="G349:G358" si="179">IF(AND((COUNTA($C$17)=1),(COUNTA(F349)=1),($C$17&lt;&gt;0),(OR((E349&lt;$C$62),(E349&gt;($E$62+61))))),1,0)</f>
        <v>0</v>
      </c>
      <c r="H349" s="235">
        <f t="shared" ref="H349:H358" si="180">IF(AND((COUNTA($C$17)=1),(COUNTA(F349)=1),($C$17&lt;&gt;0),(OR((D349&lt;$C$62),(D349&gt;($E$62))))),1,0)</f>
        <v>0</v>
      </c>
      <c r="I349" s="235"/>
      <c r="J349" s="235"/>
      <c r="K349" s="235"/>
      <c r="L349" s="235"/>
      <c r="M349" s="235"/>
      <c r="N349" s="235"/>
      <c r="O349" s="235"/>
      <c r="P349" s="235"/>
      <c r="Q349" s="380">
        <v>13</v>
      </c>
      <c r="R349" s="510"/>
      <c r="S349" s="510"/>
      <c r="T349" s="545"/>
      <c r="U349" s="545"/>
      <c r="V349" s="546"/>
      <c r="W349" s="235">
        <f t="shared" ref="W349:W358" si="181">IF(AND((COUNTA($C$17)=1),(COUNTA(V349)=1),($C$17&lt;&gt;0),(OR((U349&lt;$C$62),(U349&gt;($E$62+61))))),1,0)</f>
        <v>0</v>
      </c>
      <c r="X349" s="235">
        <f t="shared" ref="X349:X358" si="182">IF(AND((COUNTA($C$17)=1),(COUNTA(V349)=1),($C$17&lt;&gt;0),(OR((T349&lt;$C$62),(T349&gt;($E$62))))),1,0)</f>
        <v>0</v>
      </c>
      <c r="Y349" s="380">
        <f t="shared" ref="Y349" si="183">+Y348+1</f>
        <v>24</v>
      </c>
      <c r="Z349" s="510"/>
      <c r="AA349" s="510"/>
      <c r="AB349" s="545"/>
      <c r="AC349" s="545"/>
      <c r="AD349" s="546"/>
      <c r="AE349" s="235">
        <f t="shared" ref="AE349:AE358" si="184">IF(AND((COUNTA($C$17)=1),(COUNTA(AD349)=1),($C$17&lt;&gt;0),(OR((AC349&lt;$C$62),(AC349&gt;($E$62+61))))),1,0)</f>
        <v>0</v>
      </c>
      <c r="AF349" s="235">
        <f t="shared" ref="AF349:AF358" si="185">IF(AND((COUNTA($C$17)=1),(COUNTA(AD349)=1),($C$17&lt;&gt;0),(OR((AB349&lt;$C$62),(AB349&gt;($E$62))))),1,0)</f>
        <v>0</v>
      </c>
      <c r="AG349" s="380">
        <f t="shared" ref="AG349" si="186">+AG348+1</f>
        <v>35</v>
      </c>
      <c r="AH349" s="510"/>
      <c r="AI349" s="510"/>
      <c r="AJ349" s="545"/>
      <c r="AK349" s="545"/>
      <c r="AL349" s="546"/>
      <c r="AM349" s="235">
        <f t="shared" ref="AM349:AM357" si="187">IF(AND((COUNTA($C$17)=1),(COUNTA(AL349)=1),($C$17&lt;&gt;0),(OR((AK349&lt;$C$62),(AK349&gt;($E$62+61))))),1,0)</f>
        <v>0</v>
      </c>
      <c r="AN349" s="235">
        <f t="shared" ref="AN349:AN357" si="188">IF(AND((COUNTA($C$17)=1),(COUNTA(AL349)=1),($C$17&lt;&gt;0),(OR((AJ349&lt;$C$62),(AJ349&gt;($E$62))))),1,0)</f>
        <v>0</v>
      </c>
    </row>
    <row r="350" spans="1:40" x14ac:dyDescent="0.2">
      <c r="A350" s="380">
        <v>3</v>
      </c>
      <c r="B350" s="510"/>
      <c r="C350" s="510"/>
      <c r="D350" s="545"/>
      <c r="E350" s="545"/>
      <c r="F350" s="546"/>
      <c r="G350" s="235">
        <f t="shared" si="179"/>
        <v>0</v>
      </c>
      <c r="H350" s="235">
        <f t="shared" si="180"/>
        <v>0</v>
      </c>
      <c r="I350" s="235"/>
      <c r="J350" s="235"/>
      <c r="K350" s="235"/>
      <c r="L350" s="235"/>
      <c r="M350" s="235"/>
      <c r="N350" s="235"/>
      <c r="O350" s="235"/>
      <c r="P350" s="235"/>
      <c r="Q350" s="380">
        <v>14</v>
      </c>
      <c r="R350" s="510"/>
      <c r="S350" s="510"/>
      <c r="T350" s="545"/>
      <c r="U350" s="545"/>
      <c r="V350" s="546"/>
      <c r="W350" s="235">
        <f t="shared" si="181"/>
        <v>0</v>
      </c>
      <c r="X350" s="235">
        <f t="shared" si="182"/>
        <v>0</v>
      </c>
      <c r="Y350" s="380">
        <f t="shared" si="147"/>
        <v>25</v>
      </c>
      <c r="Z350" s="510"/>
      <c r="AA350" s="510"/>
      <c r="AB350" s="545"/>
      <c r="AC350" s="545"/>
      <c r="AD350" s="546"/>
      <c r="AE350" s="235">
        <f t="shared" si="184"/>
        <v>0</v>
      </c>
      <c r="AF350" s="235">
        <f t="shared" si="185"/>
        <v>0</v>
      </c>
      <c r="AG350" s="380">
        <f t="shared" si="150"/>
        <v>36</v>
      </c>
      <c r="AH350" s="510"/>
      <c r="AI350" s="510"/>
      <c r="AJ350" s="545"/>
      <c r="AK350" s="545"/>
      <c r="AL350" s="546"/>
      <c r="AM350" s="235">
        <f t="shared" si="187"/>
        <v>0</v>
      </c>
      <c r="AN350" s="235">
        <f t="shared" si="188"/>
        <v>0</v>
      </c>
    </row>
    <row r="351" spans="1:40" x14ac:dyDescent="0.2">
      <c r="A351" s="380">
        <v>4</v>
      </c>
      <c r="B351" s="510"/>
      <c r="C351" s="510"/>
      <c r="D351" s="545"/>
      <c r="E351" s="545"/>
      <c r="F351" s="546"/>
      <c r="G351" s="235">
        <f t="shared" si="179"/>
        <v>0</v>
      </c>
      <c r="H351" s="235">
        <f t="shared" si="180"/>
        <v>0</v>
      </c>
      <c r="I351" s="235"/>
      <c r="J351" s="235"/>
      <c r="K351" s="235"/>
      <c r="L351" s="235"/>
      <c r="M351" s="235"/>
      <c r="N351" s="235"/>
      <c r="O351" s="235"/>
      <c r="P351" s="235"/>
      <c r="Q351" s="380">
        <v>15</v>
      </c>
      <c r="R351" s="510"/>
      <c r="S351" s="510"/>
      <c r="T351" s="545"/>
      <c r="U351" s="545"/>
      <c r="V351" s="546"/>
      <c r="W351" s="235">
        <f t="shared" si="181"/>
        <v>0</v>
      </c>
      <c r="X351" s="235">
        <f t="shared" si="182"/>
        <v>0</v>
      </c>
      <c r="Y351" s="380">
        <f t="shared" si="147"/>
        <v>26</v>
      </c>
      <c r="Z351" s="510"/>
      <c r="AA351" s="510"/>
      <c r="AB351" s="545"/>
      <c r="AC351" s="545"/>
      <c r="AD351" s="546"/>
      <c r="AE351" s="235">
        <f t="shared" si="184"/>
        <v>0</v>
      </c>
      <c r="AF351" s="235">
        <f t="shared" si="185"/>
        <v>0</v>
      </c>
      <c r="AG351" s="380">
        <f t="shared" si="150"/>
        <v>37</v>
      </c>
      <c r="AH351" s="510"/>
      <c r="AI351" s="510"/>
      <c r="AJ351" s="545"/>
      <c r="AK351" s="545"/>
      <c r="AL351" s="546"/>
      <c r="AM351" s="235">
        <f t="shared" si="187"/>
        <v>0</v>
      </c>
      <c r="AN351" s="235">
        <f t="shared" si="188"/>
        <v>0</v>
      </c>
    </row>
    <row r="352" spans="1:40" x14ac:dyDescent="0.2">
      <c r="A352" s="380">
        <v>5</v>
      </c>
      <c r="B352" s="510"/>
      <c r="C352" s="510"/>
      <c r="D352" s="545"/>
      <c r="E352" s="545"/>
      <c r="F352" s="546"/>
      <c r="G352" s="235">
        <f t="shared" si="179"/>
        <v>0</v>
      </c>
      <c r="H352" s="235">
        <f t="shared" si="180"/>
        <v>0</v>
      </c>
      <c r="I352" s="235"/>
      <c r="J352" s="235"/>
      <c r="K352" s="235"/>
      <c r="L352" s="235"/>
      <c r="M352" s="235"/>
      <c r="N352" s="235"/>
      <c r="O352" s="235"/>
      <c r="P352" s="235"/>
      <c r="Q352" s="380">
        <v>16</v>
      </c>
      <c r="R352" s="510"/>
      <c r="S352" s="510"/>
      <c r="T352" s="545"/>
      <c r="U352" s="545"/>
      <c r="V352" s="546"/>
      <c r="W352" s="235">
        <f t="shared" si="181"/>
        <v>0</v>
      </c>
      <c r="X352" s="235">
        <f t="shared" si="182"/>
        <v>0</v>
      </c>
      <c r="Y352" s="380">
        <f t="shared" si="147"/>
        <v>27</v>
      </c>
      <c r="Z352" s="510"/>
      <c r="AA352" s="510"/>
      <c r="AB352" s="545"/>
      <c r="AC352" s="545"/>
      <c r="AD352" s="546"/>
      <c r="AE352" s="235">
        <f t="shared" si="184"/>
        <v>0</v>
      </c>
      <c r="AF352" s="235">
        <f t="shared" si="185"/>
        <v>0</v>
      </c>
      <c r="AG352" s="380">
        <f t="shared" si="150"/>
        <v>38</v>
      </c>
      <c r="AH352" s="510"/>
      <c r="AI352" s="510"/>
      <c r="AJ352" s="545"/>
      <c r="AK352" s="545"/>
      <c r="AL352" s="546" t="s">
        <v>12</v>
      </c>
      <c r="AM352" s="235">
        <f t="shared" si="187"/>
        <v>0</v>
      </c>
      <c r="AN352" s="235">
        <f t="shared" si="188"/>
        <v>0</v>
      </c>
    </row>
    <row r="353" spans="1:40" x14ac:dyDescent="0.2">
      <c r="A353" s="380">
        <v>6</v>
      </c>
      <c r="B353" s="510"/>
      <c r="C353" s="510"/>
      <c r="D353" s="545"/>
      <c r="E353" s="545"/>
      <c r="F353" s="546"/>
      <c r="G353" s="235">
        <f t="shared" si="179"/>
        <v>0</v>
      </c>
      <c r="H353" s="235">
        <f t="shared" si="180"/>
        <v>0</v>
      </c>
      <c r="I353" s="235"/>
      <c r="J353" s="235"/>
      <c r="K353" s="235"/>
      <c r="L353" s="235"/>
      <c r="M353" s="235"/>
      <c r="N353" s="235"/>
      <c r="O353" s="235"/>
      <c r="P353" s="235"/>
      <c r="Q353" s="380">
        <v>17</v>
      </c>
      <c r="R353" s="510"/>
      <c r="S353" s="510"/>
      <c r="T353" s="545"/>
      <c r="U353" s="545"/>
      <c r="V353" s="546"/>
      <c r="W353" s="235">
        <f t="shared" si="181"/>
        <v>0</v>
      </c>
      <c r="X353" s="235">
        <f t="shared" si="182"/>
        <v>0</v>
      </c>
      <c r="Y353" s="380">
        <f t="shared" ref="Y353:Y416" si="189">+Y352+1</f>
        <v>28</v>
      </c>
      <c r="Z353" s="510"/>
      <c r="AA353" s="510"/>
      <c r="AB353" s="545"/>
      <c r="AC353" s="545"/>
      <c r="AD353" s="546"/>
      <c r="AE353" s="235">
        <f t="shared" si="184"/>
        <v>0</v>
      </c>
      <c r="AF353" s="235">
        <f t="shared" si="185"/>
        <v>0</v>
      </c>
      <c r="AG353" s="380">
        <f t="shared" ref="AG353:AG416" si="190">+AG352+1</f>
        <v>39</v>
      </c>
      <c r="AH353" s="510"/>
      <c r="AI353" s="510"/>
      <c r="AJ353" s="545"/>
      <c r="AK353" s="545"/>
      <c r="AL353" s="546"/>
      <c r="AM353" s="235">
        <f t="shared" si="187"/>
        <v>0</v>
      </c>
      <c r="AN353" s="235">
        <f t="shared" si="188"/>
        <v>0</v>
      </c>
    </row>
    <row r="354" spans="1:40" x14ac:dyDescent="0.2">
      <c r="A354" s="380">
        <v>7</v>
      </c>
      <c r="B354" s="510"/>
      <c r="C354" s="510"/>
      <c r="D354" s="545"/>
      <c r="E354" s="545"/>
      <c r="F354" s="546"/>
      <c r="G354" s="235">
        <f t="shared" si="179"/>
        <v>0</v>
      </c>
      <c r="H354" s="235">
        <f t="shared" si="180"/>
        <v>0</v>
      </c>
      <c r="I354" s="235"/>
      <c r="J354" s="235"/>
      <c r="K354" s="235"/>
      <c r="L354" s="235"/>
      <c r="M354" s="235"/>
      <c r="N354" s="235"/>
      <c r="O354" s="235"/>
      <c r="P354" s="235"/>
      <c r="Q354" s="380">
        <v>18</v>
      </c>
      <c r="R354" s="510"/>
      <c r="S354" s="510"/>
      <c r="T354" s="545"/>
      <c r="U354" s="545"/>
      <c r="V354" s="546"/>
      <c r="W354" s="235">
        <f t="shared" si="181"/>
        <v>0</v>
      </c>
      <c r="X354" s="235">
        <f t="shared" si="182"/>
        <v>0</v>
      </c>
      <c r="Y354" s="380">
        <f t="shared" si="189"/>
        <v>29</v>
      </c>
      <c r="Z354" s="510"/>
      <c r="AA354" s="510"/>
      <c r="AB354" s="545"/>
      <c r="AC354" s="545"/>
      <c r="AD354" s="546"/>
      <c r="AE354" s="235">
        <f t="shared" si="184"/>
        <v>0</v>
      </c>
      <c r="AF354" s="235">
        <f t="shared" si="185"/>
        <v>0</v>
      </c>
      <c r="AG354" s="380">
        <f t="shared" si="190"/>
        <v>40</v>
      </c>
      <c r="AH354" s="510"/>
      <c r="AI354" s="510"/>
      <c r="AJ354" s="545"/>
      <c r="AK354" s="545"/>
      <c r="AL354" s="546"/>
      <c r="AM354" s="235">
        <f t="shared" si="187"/>
        <v>0</v>
      </c>
      <c r="AN354" s="235">
        <f t="shared" si="188"/>
        <v>0</v>
      </c>
    </row>
    <row r="355" spans="1:40" x14ac:dyDescent="0.2">
      <c r="A355" s="380">
        <v>8</v>
      </c>
      <c r="B355" s="510"/>
      <c r="C355" s="510"/>
      <c r="D355" s="545"/>
      <c r="E355" s="545"/>
      <c r="F355" s="546"/>
      <c r="G355" s="235">
        <f t="shared" si="179"/>
        <v>0</v>
      </c>
      <c r="H355" s="235">
        <f t="shared" si="180"/>
        <v>0</v>
      </c>
      <c r="I355" s="235"/>
      <c r="J355" s="235"/>
      <c r="K355" s="235"/>
      <c r="L355" s="235"/>
      <c r="M355" s="235"/>
      <c r="N355" s="235"/>
      <c r="O355" s="235"/>
      <c r="P355" s="235"/>
      <c r="Q355" s="380">
        <v>19</v>
      </c>
      <c r="R355" s="510"/>
      <c r="S355" s="510"/>
      <c r="T355" s="545"/>
      <c r="U355" s="545"/>
      <c r="V355" s="546"/>
      <c r="W355" s="235">
        <f t="shared" si="181"/>
        <v>0</v>
      </c>
      <c r="X355" s="235">
        <f t="shared" si="182"/>
        <v>0</v>
      </c>
      <c r="Y355" s="380">
        <f t="shared" si="189"/>
        <v>30</v>
      </c>
      <c r="Z355" s="510"/>
      <c r="AA355" s="510"/>
      <c r="AB355" s="545"/>
      <c r="AC355" s="545"/>
      <c r="AD355" s="546"/>
      <c r="AE355" s="235">
        <f t="shared" si="184"/>
        <v>0</v>
      </c>
      <c r="AF355" s="235">
        <f t="shared" si="185"/>
        <v>0</v>
      </c>
      <c r="AG355" s="380">
        <f t="shared" si="190"/>
        <v>41</v>
      </c>
      <c r="AH355" s="510"/>
      <c r="AI355" s="510"/>
      <c r="AJ355" s="545"/>
      <c r="AK355" s="545"/>
      <c r="AL355" s="546" t="s">
        <v>12</v>
      </c>
      <c r="AM355" s="235">
        <f t="shared" si="187"/>
        <v>0</v>
      </c>
      <c r="AN355" s="235">
        <f t="shared" si="188"/>
        <v>0</v>
      </c>
    </row>
    <row r="356" spans="1:40" x14ac:dyDescent="0.2">
      <c r="A356" s="380">
        <v>9</v>
      </c>
      <c r="B356" s="510"/>
      <c r="C356" s="510"/>
      <c r="D356" s="545"/>
      <c r="E356" s="545"/>
      <c r="F356" s="546"/>
      <c r="G356" s="235">
        <f t="shared" si="179"/>
        <v>0</v>
      </c>
      <c r="H356" s="235">
        <f t="shared" si="180"/>
        <v>0</v>
      </c>
      <c r="I356" s="235"/>
      <c r="J356" s="235"/>
      <c r="K356" s="235"/>
      <c r="L356" s="235"/>
      <c r="M356" s="235"/>
      <c r="N356" s="235"/>
      <c r="O356" s="235"/>
      <c r="P356" s="235"/>
      <c r="Q356" s="380">
        <v>20</v>
      </c>
      <c r="R356" s="510"/>
      <c r="S356" s="510"/>
      <c r="T356" s="545"/>
      <c r="U356" s="545"/>
      <c r="V356" s="546"/>
      <c r="W356" s="235">
        <f t="shared" si="181"/>
        <v>0</v>
      </c>
      <c r="X356" s="235">
        <f t="shared" si="182"/>
        <v>0</v>
      </c>
      <c r="Y356" s="380">
        <f t="shared" si="189"/>
        <v>31</v>
      </c>
      <c r="Z356" s="510"/>
      <c r="AA356" s="510"/>
      <c r="AB356" s="545"/>
      <c r="AC356" s="545"/>
      <c r="AD356" s="546"/>
      <c r="AE356" s="235">
        <f t="shared" si="184"/>
        <v>0</v>
      </c>
      <c r="AF356" s="235">
        <f t="shared" si="185"/>
        <v>0</v>
      </c>
      <c r="AG356" s="380">
        <f t="shared" si="190"/>
        <v>42</v>
      </c>
      <c r="AH356" s="510"/>
      <c r="AI356" s="510"/>
      <c r="AJ356" s="545"/>
      <c r="AK356" s="545"/>
      <c r="AL356" s="546"/>
      <c r="AM356" s="235">
        <f t="shared" si="187"/>
        <v>0</v>
      </c>
      <c r="AN356" s="235">
        <f t="shared" si="188"/>
        <v>0</v>
      </c>
    </row>
    <row r="357" spans="1:40" x14ac:dyDescent="0.2">
      <c r="A357" s="380">
        <v>10</v>
      </c>
      <c r="B357" s="510"/>
      <c r="C357" s="510"/>
      <c r="D357" s="545"/>
      <c r="E357" s="545"/>
      <c r="F357" s="546"/>
      <c r="G357" s="235">
        <f t="shared" si="179"/>
        <v>0</v>
      </c>
      <c r="H357" s="235">
        <f t="shared" si="180"/>
        <v>0</v>
      </c>
      <c r="I357" s="235"/>
      <c r="J357" s="235"/>
      <c r="K357" s="235"/>
      <c r="L357" s="235"/>
      <c r="M357" s="235"/>
      <c r="N357" s="235"/>
      <c r="O357" s="235"/>
      <c r="P357" s="235"/>
      <c r="Q357" s="380">
        <v>21</v>
      </c>
      <c r="R357" s="510"/>
      <c r="S357" s="510"/>
      <c r="T357" s="545"/>
      <c r="U357" s="545"/>
      <c r="V357" s="546"/>
      <c r="W357" s="235">
        <f t="shared" si="181"/>
        <v>0</v>
      </c>
      <c r="X357" s="235">
        <f t="shared" si="182"/>
        <v>0</v>
      </c>
      <c r="Y357" s="380">
        <f t="shared" si="189"/>
        <v>32</v>
      </c>
      <c r="Z357" s="510"/>
      <c r="AA357" s="510"/>
      <c r="AB357" s="545"/>
      <c r="AC357" s="545"/>
      <c r="AD357" s="546"/>
      <c r="AE357" s="235">
        <f t="shared" si="184"/>
        <v>0</v>
      </c>
      <c r="AF357" s="235">
        <f t="shared" si="185"/>
        <v>0</v>
      </c>
      <c r="AG357" s="380">
        <f t="shared" si="190"/>
        <v>43</v>
      </c>
      <c r="AH357" s="510"/>
      <c r="AI357" s="510"/>
      <c r="AJ357" s="545"/>
      <c r="AK357" s="545"/>
      <c r="AL357" s="546"/>
      <c r="AM357" s="235">
        <f t="shared" si="187"/>
        <v>0</v>
      </c>
      <c r="AN357" s="235">
        <f t="shared" si="188"/>
        <v>0</v>
      </c>
    </row>
    <row r="358" spans="1:40" ht="13.5" thickBot="1" x14ac:dyDescent="0.25">
      <c r="A358" s="547">
        <v>11</v>
      </c>
      <c r="B358" s="548"/>
      <c r="C358" s="548"/>
      <c r="D358" s="545"/>
      <c r="E358" s="545"/>
      <c r="F358" s="549"/>
      <c r="G358" s="235">
        <f t="shared" si="179"/>
        <v>0</v>
      </c>
      <c r="H358" s="235">
        <f t="shared" si="180"/>
        <v>0</v>
      </c>
      <c r="I358" s="235"/>
      <c r="J358" s="235"/>
      <c r="K358" s="235"/>
      <c r="L358" s="235"/>
      <c r="M358" s="235"/>
      <c r="N358" s="235"/>
      <c r="O358" s="235"/>
      <c r="P358" s="235"/>
      <c r="Q358" s="380">
        <v>22</v>
      </c>
      <c r="R358" s="510"/>
      <c r="S358" s="510"/>
      <c r="T358" s="545"/>
      <c r="U358" s="545"/>
      <c r="V358" s="549"/>
      <c r="W358" s="235">
        <f t="shared" si="181"/>
        <v>0</v>
      </c>
      <c r="X358" s="235">
        <f t="shared" si="182"/>
        <v>0</v>
      </c>
      <c r="Y358" s="380">
        <f t="shared" si="189"/>
        <v>33</v>
      </c>
      <c r="Z358" s="548"/>
      <c r="AA358" s="548"/>
      <c r="AB358" s="545"/>
      <c r="AC358" s="545"/>
      <c r="AD358" s="549"/>
      <c r="AE358" s="235">
        <f t="shared" si="184"/>
        <v>0</v>
      </c>
      <c r="AF358" s="235">
        <f t="shared" si="185"/>
        <v>0</v>
      </c>
      <c r="AG358" s="550" t="s">
        <v>3</v>
      </c>
      <c r="AH358" s="554"/>
      <c r="AI358" s="551"/>
      <c r="AJ358" s="551"/>
      <c r="AK358" s="551"/>
      <c r="AL358" s="552">
        <f>SUM(F348:F358)+SUM(V348:V358)+SUM(AL348:AL357)+SUM(AD348:AD358)</f>
        <v>0</v>
      </c>
      <c r="AM358" s="235"/>
      <c r="AN358" s="235"/>
    </row>
    <row r="359" spans="1:40" x14ac:dyDescent="0.2">
      <c r="F359" s="288"/>
      <c r="G359" s="235"/>
      <c r="H359" s="235"/>
      <c r="I359" s="235"/>
      <c r="J359" s="235"/>
      <c r="K359" s="235"/>
      <c r="L359" s="235"/>
      <c r="M359" s="235"/>
      <c r="N359" s="235"/>
      <c r="O359" s="235"/>
      <c r="P359" s="235"/>
      <c r="W359" s="235"/>
      <c r="X359" s="235"/>
      <c r="Y359" s="235"/>
      <c r="AE359" s="235"/>
      <c r="AF359" s="235"/>
      <c r="AG359" s="553"/>
      <c r="AM359" s="235"/>
      <c r="AN359" s="235"/>
    </row>
    <row r="360" spans="1:40" x14ac:dyDescent="0.2">
      <c r="F360" s="288"/>
      <c r="G360" s="235"/>
      <c r="H360" s="235"/>
      <c r="I360" s="235"/>
      <c r="J360" s="235"/>
      <c r="K360" s="235"/>
      <c r="L360" s="235"/>
      <c r="M360" s="235"/>
      <c r="N360" s="235"/>
      <c r="O360" s="235"/>
      <c r="P360" s="235"/>
      <c r="W360" s="235"/>
      <c r="X360" s="235"/>
      <c r="Y360" s="235"/>
      <c r="AE360" s="235"/>
      <c r="AF360" s="235"/>
      <c r="AG360" s="553"/>
      <c r="AM360" s="235"/>
      <c r="AN360" s="235"/>
    </row>
    <row r="361" spans="1:40" x14ac:dyDescent="0.2">
      <c r="F361" s="288"/>
      <c r="G361" s="235"/>
      <c r="H361" s="235"/>
      <c r="I361" s="235"/>
      <c r="J361" s="235"/>
      <c r="K361" s="235"/>
      <c r="L361" s="235"/>
      <c r="M361" s="235"/>
      <c r="N361" s="235"/>
      <c r="O361" s="235"/>
      <c r="P361" s="235"/>
      <c r="W361" s="235"/>
      <c r="X361" s="235"/>
      <c r="Y361" s="235"/>
      <c r="AE361" s="235"/>
      <c r="AF361" s="235"/>
      <c r="AG361" s="553"/>
      <c r="AM361" s="235"/>
      <c r="AN361" s="235"/>
    </row>
    <row r="362" spans="1:40" x14ac:dyDescent="0.2">
      <c r="F362" s="288"/>
      <c r="G362" s="235"/>
      <c r="H362" s="235"/>
      <c r="I362" s="235"/>
      <c r="J362" s="235"/>
      <c r="K362" s="235"/>
      <c r="L362" s="235"/>
      <c r="M362" s="235"/>
      <c r="N362" s="235"/>
      <c r="O362" s="235"/>
      <c r="P362" s="235"/>
      <c r="W362" s="235"/>
      <c r="X362" s="235"/>
      <c r="Y362" s="235"/>
      <c r="AE362" s="235"/>
      <c r="AF362" s="235"/>
      <c r="AG362" s="553"/>
      <c r="AM362" s="235"/>
      <c r="AN362" s="235"/>
    </row>
    <row r="363" spans="1:40" x14ac:dyDescent="0.2">
      <c r="F363" s="288"/>
      <c r="G363" s="235"/>
      <c r="H363" s="235"/>
      <c r="I363" s="235"/>
      <c r="J363" s="235"/>
      <c r="K363" s="235"/>
      <c r="L363" s="235"/>
      <c r="M363" s="235"/>
      <c r="N363" s="235"/>
      <c r="O363" s="235"/>
      <c r="P363" s="235"/>
      <c r="W363" s="235"/>
      <c r="X363" s="235"/>
      <c r="Y363" s="235"/>
      <c r="AE363" s="235"/>
      <c r="AF363" s="235"/>
      <c r="AG363" s="553"/>
      <c r="AM363" s="235"/>
      <c r="AN363" s="235"/>
    </row>
    <row r="364" spans="1:40" x14ac:dyDescent="0.2">
      <c r="F364" s="288"/>
      <c r="G364" s="235"/>
      <c r="H364" s="235"/>
      <c r="I364" s="235"/>
      <c r="J364" s="235"/>
      <c r="K364" s="235"/>
      <c r="L364" s="235"/>
      <c r="M364" s="235"/>
      <c r="N364" s="235"/>
      <c r="O364" s="235"/>
      <c r="P364" s="235"/>
      <c r="W364" s="235"/>
      <c r="X364" s="235"/>
      <c r="Y364" s="235"/>
      <c r="AE364" s="235"/>
      <c r="AF364" s="235"/>
      <c r="AG364" s="553"/>
      <c r="AM364" s="235"/>
      <c r="AN364" s="235"/>
    </row>
    <row r="365" spans="1:40" ht="13.5" thickBot="1" x14ac:dyDescent="0.25">
      <c r="F365" s="288"/>
      <c r="G365" s="235"/>
      <c r="H365" s="235"/>
      <c r="I365" s="235"/>
      <c r="J365" s="235"/>
      <c r="K365" s="235"/>
      <c r="L365" s="235"/>
      <c r="M365" s="235"/>
      <c r="N365" s="235"/>
      <c r="O365" s="235"/>
      <c r="P365" s="235"/>
      <c r="W365" s="235"/>
      <c r="X365" s="235"/>
      <c r="Y365" s="235"/>
      <c r="AE365" s="235"/>
      <c r="AF365" s="235"/>
      <c r="AG365" s="553"/>
      <c r="AM365" s="235"/>
      <c r="AN365" s="235"/>
    </row>
    <row r="366" spans="1:40" ht="13.5" thickBot="1" x14ac:dyDescent="0.25">
      <c r="A366" s="315">
        <v>16</v>
      </c>
      <c r="B366" s="472"/>
      <c r="C366" s="757" t="s">
        <v>37</v>
      </c>
      <c r="D366" s="757" t="s">
        <v>158</v>
      </c>
      <c r="E366" s="757" t="s">
        <v>34</v>
      </c>
      <c r="F366" s="543">
        <f>+$AL378</f>
        <v>0</v>
      </c>
      <c r="G366" s="235"/>
      <c r="H366" s="235"/>
      <c r="I366" s="235"/>
      <c r="J366" s="235"/>
      <c r="K366" s="235"/>
      <c r="L366" s="235"/>
      <c r="M366" s="235"/>
      <c r="N366" s="235"/>
      <c r="O366" s="235"/>
      <c r="P366" s="235"/>
      <c r="Q366" s="315"/>
      <c r="R366" s="472"/>
      <c r="S366" s="757" t="s">
        <v>37</v>
      </c>
      <c r="T366" s="757" t="s">
        <v>158</v>
      </c>
      <c r="U366" s="757" t="s">
        <v>34</v>
      </c>
      <c r="V366" s="543">
        <f>+$AL378</f>
        <v>0</v>
      </c>
      <c r="W366" s="235"/>
      <c r="X366" s="235"/>
      <c r="Y366" s="315"/>
      <c r="Z366" s="472"/>
      <c r="AA366" s="757" t="s">
        <v>37</v>
      </c>
      <c r="AB366" s="757" t="s">
        <v>158</v>
      </c>
      <c r="AC366" s="757" t="s">
        <v>34</v>
      </c>
      <c r="AD366" s="543">
        <f>+$AL378</f>
        <v>0</v>
      </c>
      <c r="AE366" s="235"/>
      <c r="AF366" s="235"/>
      <c r="AG366" s="315"/>
      <c r="AH366" s="472"/>
      <c r="AI366" s="757" t="s">
        <v>37</v>
      </c>
      <c r="AJ366" s="757" t="s">
        <v>158</v>
      </c>
      <c r="AK366" s="757" t="s">
        <v>34</v>
      </c>
      <c r="AL366" s="800" t="s">
        <v>18</v>
      </c>
      <c r="AM366" s="235"/>
      <c r="AN366" s="235"/>
    </row>
    <row r="367" spans="1:40" ht="25.5" x14ac:dyDescent="0.2">
      <c r="A367" s="318" t="s">
        <v>7</v>
      </c>
      <c r="B367" s="525" t="str">
        <f>+" אסמכתא " &amp; B18 &amp;"         חזרה לטבלה "</f>
        <v xml:space="preserve"> אסמכתא          חזרה לטבלה </v>
      </c>
      <c r="C367" s="799"/>
      <c r="D367" s="758" t="s">
        <v>68</v>
      </c>
      <c r="E367" s="799"/>
      <c r="F367" s="543" t="s">
        <v>18</v>
      </c>
      <c r="G367" s="235"/>
      <c r="H367" s="235"/>
      <c r="I367" s="235"/>
      <c r="J367" s="235"/>
      <c r="K367" s="235"/>
      <c r="L367" s="235"/>
      <c r="M367" s="235"/>
      <c r="N367" s="235"/>
      <c r="O367" s="235"/>
      <c r="P367" s="235"/>
      <c r="Q367" s="318" t="s">
        <v>23</v>
      </c>
      <c r="R367" s="525" t="str">
        <f>+" אסמכתא " &amp; B18 &amp;"         חזרה לטבלה "</f>
        <v xml:space="preserve"> אסמכתא          חזרה לטבלה </v>
      </c>
      <c r="S367" s="799"/>
      <c r="T367" s="758" t="s">
        <v>68</v>
      </c>
      <c r="U367" s="799"/>
      <c r="V367" s="543" t="s">
        <v>18</v>
      </c>
      <c r="W367" s="235"/>
      <c r="X367" s="235"/>
      <c r="Y367" s="318" t="s">
        <v>23</v>
      </c>
      <c r="Z367" s="525" t="str">
        <f>+" אסמכתא " &amp; B18 &amp;"         חזרה לטבלה "</f>
        <v xml:space="preserve"> אסמכתא          חזרה לטבלה </v>
      </c>
      <c r="AA367" s="799"/>
      <c r="AB367" s="758" t="s">
        <v>68</v>
      </c>
      <c r="AC367" s="799"/>
      <c r="AD367" s="543" t="s">
        <v>18</v>
      </c>
      <c r="AE367" s="235"/>
      <c r="AF367" s="235"/>
      <c r="AG367" s="318" t="s">
        <v>23</v>
      </c>
      <c r="AH367" s="525" t="str">
        <f>+" אסמכתא " &amp; B18 &amp;"         חזרה לטבלה "</f>
        <v xml:space="preserve"> אסמכתא          חזרה לטבלה </v>
      </c>
      <c r="AI367" s="799"/>
      <c r="AJ367" s="758" t="s">
        <v>68</v>
      </c>
      <c r="AK367" s="799"/>
      <c r="AL367" s="801"/>
      <c r="AM367" s="235"/>
      <c r="AN367" s="235"/>
    </row>
    <row r="368" spans="1:40" x14ac:dyDescent="0.2">
      <c r="A368" s="380">
        <v>1</v>
      </c>
      <c r="B368" s="510"/>
      <c r="C368" s="510"/>
      <c r="D368" s="545"/>
      <c r="E368" s="545"/>
      <c r="F368" s="546"/>
      <c r="G368" s="235">
        <f>IF(AND((COUNTA($C$18)=1),(COUNTA(F368)=1),($C$18&lt;&gt;0),(OR((E368&lt;$C$62),(E368&gt;($E$62+61))))),1,0)</f>
        <v>0</v>
      </c>
      <c r="H368" s="235">
        <f>IF(AND((COUNTA($C$18)=1),(COUNTA(F368)=1),($C$18&lt;&gt;0),(OR((D368&lt;$C$62),(D368&gt;($E$62))))),1,0)</f>
        <v>0</v>
      </c>
      <c r="I368" s="235"/>
      <c r="J368" s="235"/>
      <c r="K368" s="235"/>
      <c r="L368" s="235"/>
      <c r="M368" s="235"/>
      <c r="N368" s="235"/>
      <c r="O368" s="235"/>
      <c r="P368" s="235"/>
      <c r="Q368" s="380">
        <v>12</v>
      </c>
      <c r="R368" s="510"/>
      <c r="S368" s="510"/>
      <c r="T368" s="545"/>
      <c r="U368" s="545"/>
      <c r="V368" s="546"/>
      <c r="W368" s="235">
        <f>IF(AND((COUNTA($C$18)=1),(COUNTA(V368)=1),($C$18&lt;&gt;0),(OR((U368&lt;$C$62),(U368&gt;($E$62+61))))),1,0)</f>
        <v>0</v>
      </c>
      <c r="X368" s="235">
        <f>IF(AND((COUNTA($C$18)=1),(COUNTA(V368)=1),($C$18&lt;&gt;0),(OR((T368&lt;$C$62),(T368&gt;($E$62))))),1,0)</f>
        <v>0</v>
      </c>
      <c r="Y368" s="380">
        <f t="shared" ref="Y368" si="191">+Q378+1</f>
        <v>23</v>
      </c>
      <c r="Z368" s="510"/>
      <c r="AA368" s="510"/>
      <c r="AB368" s="545"/>
      <c r="AC368" s="545"/>
      <c r="AD368" s="546"/>
      <c r="AE368" s="235">
        <f>IF(AND((COUNTA($C$18)=1),(COUNTA(AD368)=1),($C$18&lt;&gt;0),(OR((AC368&lt;$C$62),(AC368&gt;($E$62+61))))),1,0)</f>
        <v>0</v>
      </c>
      <c r="AF368" s="235">
        <f>IF(AND((COUNTA($C$18)=1),(COUNTA(AD368)=1),($C$18&lt;&gt;0),(OR((AB368&lt;$C$62),(AB368&gt;($E$62))))),1,0)</f>
        <v>0</v>
      </c>
      <c r="AG368" s="380">
        <f t="shared" ref="AG368" si="192">+Y378+1</f>
        <v>34</v>
      </c>
      <c r="AH368" s="510"/>
      <c r="AI368" s="510"/>
      <c r="AJ368" s="545"/>
      <c r="AK368" s="545"/>
      <c r="AL368" s="546" t="s">
        <v>12</v>
      </c>
      <c r="AM368" s="235">
        <f>IF(AND((COUNTA($C$18)=1),(COUNTA(AL368)=1),($C$18&lt;&gt;0),(OR((AK368&lt;$C$62),(AK368&gt;($E$62+61))))),1,0)</f>
        <v>0</v>
      </c>
      <c r="AN368" s="235">
        <f>IF(AND((COUNTA($C$18)=1),(COUNTA(AL368)=1),($C$18&lt;&gt;0),(OR((AJ368&lt;$C$62),(AJ368&gt;($E$62))))),1,0)</f>
        <v>0</v>
      </c>
    </row>
    <row r="369" spans="1:40" x14ac:dyDescent="0.2">
      <c r="A369" s="380">
        <v>2</v>
      </c>
      <c r="B369" s="510"/>
      <c r="C369" s="510"/>
      <c r="D369" s="545"/>
      <c r="E369" s="545"/>
      <c r="F369" s="546"/>
      <c r="G369" s="235">
        <f t="shared" ref="G369:G378" si="193">IF(AND((COUNTA($C$18)=1),(COUNTA(F369)=1),($C$18&lt;&gt;0),(OR((E369&lt;$C$62),(E369&gt;($E$62+61))))),1,0)</f>
        <v>0</v>
      </c>
      <c r="H369" s="235">
        <f t="shared" ref="H369:H378" si="194">IF(AND((COUNTA($C$18)=1),(COUNTA(F369)=1),($C$18&lt;&gt;0),(OR((D369&lt;$C$62),(D369&gt;($E$62))))),1,0)</f>
        <v>0</v>
      </c>
      <c r="I369" s="235"/>
      <c r="J369" s="235"/>
      <c r="K369" s="235"/>
      <c r="L369" s="235"/>
      <c r="M369" s="235"/>
      <c r="N369" s="235"/>
      <c r="O369" s="235"/>
      <c r="P369" s="235"/>
      <c r="Q369" s="380">
        <v>13</v>
      </c>
      <c r="R369" s="510"/>
      <c r="S369" s="510"/>
      <c r="T369" s="545"/>
      <c r="U369" s="545"/>
      <c r="V369" s="546"/>
      <c r="W369" s="235">
        <f t="shared" ref="W369:W378" si="195">IF(AND((COUNTA($C$18)=1),(COUNTA(V369)=1),($C$18&lt;&gt;0),(OR((U369&lt;$C$62),(U369&gt;($E$62+61))))),1,0)</f>
        <v>0</v>
      </c>
      <c r="X369" s="235">
        <f t="shared" ref="X369:X378" si="196">IF(AND((COUNTA($C$18)=1),(COUNTA(V369)=1),($C$18&lt;&gt;0),(OR((T369&lt;$C$62),(T369&gt;($E$62))))),1,0)</f>
        <v>0</v>
      </c>
      <c r="Y369" s="380">
        <f t="shared" ref="Y369" si="197">+Y368+1</f>
        <v>24</v>
      </c>
      <c r="Z369" s="510"/>
      <c r="AA369" s="510"/>
      <c r="AB369" s="545"/>
      <c r="AC369" s="545"/>
      <c r="AD369" s="546"/>
      <c r="AE369" s="235">
        <f t="shared" ref="AE369:AE378" si="198">IF(AND((COUNTA($C$18)=1),(COUNTA(AD369)=1),($C$18&lt;&gt;0),(OR((AC369&lt;$C$62),(AC369&gt;($E$62+61))))),1,0)</f>
        <v>0</v>
      </c>
      <c r="AF369" s="235">
        <f t="shared" ref="AF369:AF378" si="199">IF(AND((COUNTA($C$18)=1),(COUNTA(AD369)=1),($C$18&lt;&gt;0),(OR((AB369&lt;$C$62),(AB369&gt;($E$62))))),1,0)</f>
        <v>0</v>
      </c>
      <c r="AG369" s="380">
        <f t="shared" ref="AG369" si="200">+AG368+1</f>
        <v>35</v>
      </c>
      <c r="AH369" s="510"/>
      <c r="AI369" s="510"/>
      <c r="AJ369" s="545"/>
      <c r="AK369" s="545"/>
      <c r="AL369" s="546"/>
      <c r="AM369" s="235">
        <f t="shared" ref="AM369:AM377" si="201">IF(AND((COUNTA($C$18)=1),(COUNTA(AL369)=1),($C$18&lt;&gt;0),(OR((AK369&lt;$C$62),(AK369&gt;($E$62+61))))),1,0)</f>
        <v>0</v>
      </c>
      <c r="AN369" s="235">
        <f t="shared" ref="AN369:AN377" si="202">IF(AND((COUNTA($C$18)=1),(COUNTA(AL369)=1),($C$18&lt;&gt;0),(OR((AJ369&lt;$C$62),(AJ369&gt;($E$62))))),1,0)</f>
        <v>0</v>
      </c>
    </row>
    <row r="370" spans="1:40" x14ac:dyDescent="0.2">
      <c r="A370" s="380">
        <v>3</v>
      </c>
      <c r="B370" s="510"/>
      <c r="C370" s="510"/>
      <c r="D370" s="545"/>
      <c r="E370" s="545"/>
      <c r="F370" s="546"/>
      <c r="G370" s="235">
        <f t="shared" si="193"/>
        <v>0</v>
      </c>
      <c r="H370" s="235">
        <f t="shared" si="194"/>
        <v>0</v>
      </c>
      <c r="I370" s="235"/>
      <c r="J370" s="235"/>
      <c r="K370" s="235"/>
      <c r="L370" s="235"/>
      <c r="M370" s="235"/>
      <c r="N370" s="235"/>
      <c r="O370" s="235"/>
      <c r="P370" s="235"/>
      <c r="Q370" s="380">
        <v>14</v>
      </c>
      <c r="R370" s="510"/>
      <c r="S370" s="510"/>
      <c r="T370" s="545"/>
      <c r="U370" s="545"/>
      <c r="V370" s="546"/>
      <c r="W370" s="235">
        <f t="shared" si="195"/>
        <v>0</v>
      </c>
      <c r="X370" s="235">
        <f t="shared" si="196"/>
        <v>0</v>
      </c>
      <c r="Y370" s="380">
        <f t="shared" si="189"/>
        <v>25</v>
      </c>
      <c r="Z370" s="510"/>
      <c r="AA370" s="510"/>
      <c r="AB370" s="545"/>
      <c r="AC370" s="545"/>
      <c r="AD370" s="546"/>
      <c r="AE370" s="235">
        <f t="shared" si="198"/>
        <v>0</v>
      </c>
      <c r="AF370" s="235">
        <f t="shared" si="199"/>
        <v>0</v>
      </c>
      <c r="AG370" s="380">
        <f t="shared" si="190"/>
        <v>36</v>
      </c>
      <c r="AH370" s="510"/>
      <c r="AI370" s="510"/>
      <c r="AJ370" s="545"/>
      <c r="AK370" s="545"/>
      <c r="AL370" s="546"/>
      <c r="AM370" s="235">
        <f t="shared" si="201"/>
        <v>0</v>
      </c>
      <c r="AN370" s="235">
        <f t="shared" si="202"/>
        <v>0</v>
      </c>
    </row>
    <row r="371" spans="1:40" x14ac:dyDescent="0.2">
      <c r="A371" s="380">
        <v>4</v>
      </c>
      <c r="B371" s="510"/>
      <c r="C371" s="510"/>
      <c r="D371" s="545"/>
      <c r="E371" s="545"/>
      <c r="F371" s="546"/>
      <c r="G371" s="235">
        <f t="shared" si="193"/>
        <v>0</v>
      </c>
      <c r="H371" s="235">
        <f t="shared" si="194"/>
        <v>0</v>
      </c>
      <c r="I371" s="235"/>
      <c r="J371" s="235"/>
      <c r="K371" s="235"/>
      <c r="L371" s="235"/>
      <c r="M371" s="235"/>
      <c r="N371" s="235"/>
      <c r="O371" s="235"/>
      <c r="P371" s="235"/>
      <c r="Q371" s="380">
        <v>15</v>
      </c>
      <c r="R371" s="510"/>
      <c r="S371" s="510"/>
      <c r="T371" s="545"/>
      <c r="U371" s="545"/>
      <c r="V371" s="546"/>
      <c r="W371" s="235">
        <f t="shared" si="195"/>
        <v>0</v>
      </c>
      <c r="X371" s="235">
        <f t="shared" si="196"/>
        <v>0</v>
      </c>
      <c r="Y371" s="380">
        <f t="shared" si="189"/>
        <v>26</v>
      </c>
      <c r="Z371" s="510"/>
      <c r="AA371" s="510"/>
      <c r="AB371" s="545"/>
      <c r="AC371" s="545"/>
      <c r="AD371" s="546"/>
      <c r="AE371" s="235">
        <f t="shared" si="198"/>
        <v>0</v>
      </c>
      <c r="AF371" s="235">
        <f t="shared" si="199"/>
        <v>0</v>
      </c>
      <c r="AG371" s="380">
        <f t="shared" si="190"/>
        <v>37</v>
      </c>
      <c r="AH371" s="510"/>
      <c r="AI371" s="510"/>
      <c r="AJ371" s="545"/>
      <c r="AK371" s="545"/>
      <c r="AL371" s="546"/>
      <c r="AM371" s="235">
        <f t="shared" si="201"/>
        <v>0</v>
      </c>
      <c r="AN371" s="235">
        <f t="shared" si="202"/>
        <v>0</v>
      </c>
    </row>
    <row r="372" spans="1:40" x14ac:dyDescent="0.2">
      <c r="A372" s="380">
        <v>5</v>
      </c>
      <c r="B372" s="510"/>
      <c r="C372" s="510"/>
      <c r="D372" s="545"/>
      <c r="E372" s="545"/>
      <c r="F372" s="546"/>
      <c r="G372" s="235">
        <f t="shared" si="193"/>
        <v>0</v>
      </c>
      <c r="H372" s="235">
        <f t="shared" si="194"/>
        <v>0</v>
      </c>
      <c r="I372" s="235"/>
      <c r="J372" s="235"/>
      <c r="K372" s="235"/>
      <c r="L372" s="235"/>
      <c r="M372" s="235"/>
      <c r="N372" s="235"/>
      <c r="O372" s="235"/>
      <c r="P372" s="235"/>
      <c r="Q372" s="380">
        <v>16</v>
      </c>
      <c r="R372" s="510"/>
      <c r="S372" s="510"/>
      <c r="T372" s="545"/>
      <c r="U372" s="545"/>
      <c r="V372" s="546"/>
      <c r="W372" s="235">
        <f t="shared" si="195"/>
        <v>0</v>
      </c>
      <c r="X372" s="235">
        <f t="shared" si="196"/>
        <v>0</v>
      </c>
      <c r="Y372" s="380">
        <f t="shared" si="189"/>
        <v>27</v>
      </c>
      <c r="Z372" s="510"/>
      <c r="AA372" s="510"/>
      <c r="AB372" s="545"/>
      <c r="AC372" s="545"/>
      <c r="AD372" s="546"/>
      <c r="AE372" s="235">
        <f t="shared" si="198"/>
        <v>0</v>
      </c>
      <c r="AF372" s="235">
        <f t="shared" si="199"/>
        <v>0</v>
      </c>
      <c r="AG372" s="380">
        <f t="shared" si="190"/>
        <v>38</v>
      </c>
      <c r="AH372" s="510"/>
      <c r="AI372" s="510"/>
      <c r="AJ372" s="545"/>
      <c r="AK372" s="545"/>
      <c r="AL372" s="546" t="s">
        <v>12</v>
      </c>
      <c r="AM372" s="235">
        <f t="shared" si="201"/>
        <v>0</v>
      </c>
      <c r="AN372" s="235">
        <f t="shared" si="202"/>
        <v>0</v>
      </c>
    </row>
    <row r="373" spans="1:40" x14ac:dyDescent="0.2">
      <c r="A373" s="380">
        <v>6</v>
      </c>
      <c r="B373" s="510"/>
      <c r="C373" s="510"/>
      <c r="D373" s="545"/>
      <c r="E373" s="545"/>
      <c r="F373" s="546"/>
      <c r="G373" s="235">
        <f t="shared" si="193"/>
        <v>0</v>
      </c>
      <c r="H373" s="235">
        <f t="shared" si="194"/>
        <v>0</v>
      </c>
      <c r="I373" s="235"/>
      <c r="J373" s="235"/>
      <c r="K373" s="235"/>
      <c r="L373" s="235"/>
      <c r="M373" s="235"/>
      <c r="N373" s="235"/>
      <c r="O373" s="235"/>
      <c r="P373" s="235"/>
      <c r="Q373" s="380">
        <v>17</v>
      </c>
      <c r="R373" s="510"/>
      <c r="S373" s="510"/>
      <c r="T373" s="545"/>
      <c r="U373" s="545"/>
      <c r="V373" s="546"/>
      <c r="W373" s="235">
        <f t="shared" si="195"/>
        <v>0</v>
      </c>
      <c r="X373" s="235">
        <f t="shared" si="196"/>
        <v>0</v>
      </c>
      <c r="Y373" s="380">
        <f t="shared" si="189"/>
        <v>28</v>
      </c>
      <c r="Z373" s="510"/>
      <c r="AA373" s="510"/>
      <c r="AB373" s="545"/>
      <c r="AC373" s="545"/>
      <c r="AD373" s="546"/>
      <c r="AE373" s="235">
        <f t="shared" si="198"/>
        <v>0</v>
      </c>
      <c r="AF373" s="235">
        <f t="shared" si="199"/>
        <v>0</v>
      </c>
      <c r="AG373" s="380">
        <f t="shared" si="190"/>
        <v>39</v>
      </c>
      <c r="AH373" s="510"/>
      <c r="AI373" s="510"/>
      <c r="AJ373" s="545"/>
      <c r="AK373" s="545"/>
      <c r="AL373" s="546"/>
      <c r="AM373" s="235">
        <f t="shared" si="201"/>
        <v>0</v>
      </c>
      <c r="AN373" s="235">
        <f t="shared" si="202"/>
        <v>0</v>
      </c>
    </row>
    <row r="374" spans="1:40" x14ac:dyDescent="0.2">
      <c r="A374" s="380">
        <v>7</v>
      </c>
      <c r="B374" s="510"/>
      <c r="C374" s="510"/>
      <c r="D374" s="545"/>
      <c r="E374" s="545"/>
      <c r="F374" s="546"/>
      <c r="G374" s="235">
        <f t="shared" si="193"/>
        <v>0</v>
      </c>
      <c r="H374" s="235">
        <f t="shared" si="194"/>
        <v>0</v>
      </c>
      <c r="I374" s="235"/>
      <c r="J374" s="235"/>
      <c r="K374" s="235"/>
      <c r="L374" s="235"/>
      <c r="M374" s="235"/>
      <c r="N374" s="235"/>
      <c r="O374" s="235"/>
      <c r="P374" s="235"/>
      <c r="Q374" s="380">
        <v>18</v>
      </c>
      <c r="R374" s="510"/>
      <c r="S374" s="510"/>
      <c r="T374" s="545"/>
      <c r="U374" s="545"/>
      <c r="V374" s="546"/>
      <c r="W374" s="235">
        <f t="shared" si="195"/>
        <v>0</v>
      </c>
      <c r="X374" s="235">
        <f t="shared" si="196"/>
        <v>0</v>
      </c>
      <c r="Y374" s="380">
        <f t="shared" si="189"/>
        <v>29</v>
      </c>
      <c r="Z374" s="510"/>
      <c r="AA374" s="510"/>
      <c r="AB374" s="545"/>
      <c r="AC374" s="545"/>
      <c r="AD374" s="546"/>
      <c r="AE374" s="235">
        <f t="shared" si="198"/>
        <v>0</v>
      </c>
      <c r="AF374" s="235">
        <f t="shared" si="199"/>
        <v>0</v>
      </c>
      <c r="AG374" s="380">
        <f t="shared" si="190"/>
        <v>40</v>
      </c>
      <c r="AH374" s="510"/>
      <c r="AI374" s="510"/>
      <c r="AJ374" s="545"/>
      <c r="AK374" s="545"/>
      <c r="AL374" s="546"/>
      <c r="AM374" s="235">
        <f t="shared" si="201"/>
        <v>0</v>
      </c>
      <c r="AN374" s="235">
        <f t="shared" si="202"/>
        <v>0</v>
      </c>
    </row>
    <row r="375" spans="1:40" x14ac:dyDescent="0.2">
      <c r="A375" s="380">
        <v>8</v>
      </c>
      <c r="B375" s="510"/>
      <c r="C375" s="510"/>
      <c r="D375" s="545"/>
      <c r="E375" s="545"/>
      <c r="F375" s="546"/>
      <c r="G375" s="235">
        <f t="shared" si="193"/>
        <v>0</v>
      </c>
      <c r="H375" s="235">
        <f t="shared" si="194"/>
        <v>0</v>
      </c>
      <c r="I375" s="235"/>
      <c r="J375" s="235"/>
      <c r="K375" s="235"/>
      <c r="L375" s="235"/>
      <c r="M375" s="235"/>
      <c r="N375" s="235"/>
      <c r="O375" s="235"/>
      <c r="P375" s="235"/>
      <c r="Q375" s="380">
        <v>19</v>
      </c>
      <c r="R375" s="510"/>
      <c r="S375" s="510"/>
      <c r="T375" s="545"/>
      <c r="U375" s="545"/>
      <c r="V375" s="546"/>
      <c r="W375" s="235">
        <f t="shared" si="195"/>
        <v>0</v>
      </c>
      <c r="X375" s="235">
        <f t="shared" si="196"/>
        <v>0</v>
      </c>
      <c r="Y375" s="380">
        <f t="shared" si="189"/>
        <v>30</v>
      </c>
      <c r="Z375" s="510"/>
      <c r="AA375" s="510"/>
      <c r="AB375" s="545"/>
      <c r="AC375" s="545"/>
      <c r="AD375" s="546"/>
      <c r="AE375" s="235">
        <f t="shared" si="198"/>
        <v>0</v>
      </c>
      <c r="AF375" s="235">
        <f t="shared" si="199"/>
        <v>0</v>
      </c>
      <c r="AG375" s="380">
        <f t="shared" si="190"/>
        <v>41</v>
      </c>
      <c r="AH375" s="510"/>
      <c r="AI375" s="510"/>
      <c r="AJ375" s="545"/>
      <c r="AK375" s="545"/>
      <c r="AL375" s="546" t="s">
        <v>12</v>
      </c>
      <c r="AM375" s="235">
        <f t="shared" si="201"/>
        <v>0</v>
      </c>
      <c r="AN375" s="235">
        <f t="shared" si="202"/>
        <v>0</v>
      </c>
    </row>
    <row r="376" spans="1:40" x14ac:dyDescent="0.2">
      <c r="A376" s="380">
        <v>9</v>
      </c>
      <c r="B376" s="510"/>
      <c r="C376" s="510"/>
      <c r="D376" s="545"/>
      <c r="E376" s="545"/>
      <c r="F376" s="546"/>
      <c r="G376" s="235">
        <f t="shared" si="193"/>
        <v>0</v>
      </c>
      <c r="H376" s="235">
        <f t="shared" si="194"/>
        <v>0</v>
      </c>
      <c r="I376" s="235"/>
      <c r="J376" s="235"/>
      <c r="K376" s="235"/>
      <c r="L376" s="235"/>
      <c r="M376" s="235"/>
      <c r="N376" s="235"/>
      <c r="O376" s="235"/>
      <c r="P376" s="235"/>
      <c r="Q376" s="380">
        <v>20</v>
      </c>
      <c r="R376" s="510"/>
      <c r="S376" s="510"/>
      <c r="T376" s="545"/>
      <c r="U376" s="545"/>
      <c r="V376" s="546"/>
      <c r="W376" s="235">
        <f t="shared" si="195"/>
        <v>0</v>
      </c>
      <c r="X376" s="235">
        <f t="shared" si="196"/>
        <v>0</v>
      </c>
      <c r="Y376" s="380">
        <f t="shared" si="189"/>
        <v>31</v>
      </c>
      <c r="Z376" s="510"/>
      <c r="AA376" s="510"/>
      <c r="AB376" s="545"/>
      <c r="AC376" s="545"/>
      <c r="AD376" s="546"/>
      <c r="AE376" s="235">
        <f t="shared" si="198"/>
        <v>0</v>
      </c>
      <c r="AF376" s="235">
        <f t="shared" si="199"/>
        <v>0</v>
      </c>
      <c r="AG376" s="380">
        <f t="shared" si="190"/>
        <v>42</v>
      </c>
      <c r="AH376" s="510"/>
      <c r="AI376" s="510"/>
      <c r="AJ376" s="545"/>
      <c r="AK376" s="545"/>
      <c r="AL376" s="546"/>
      <c r="AM376" s="235">
        <f t="shared" si="201"/>
        <v>0</v>
      </c>
      <c r="AN376" s="235">
        <f t="shared" si="202"/>
        <v>0</v>
      </c>
    </row>
    <row r="377" spans="1:40" x14ac:dyDescent="0.2">
      <c r="A377" s="380">
        <v>10</v>
      </c>
      <c r="B377" s="510"/>
      <c r="C377" s="510"/>
      <c r="D377" s="545"/>
      <c r="E377" s="545"/>
      <c r="F377" s="546"/>
      <c r="G377" s="235">
        <f t="shared" si="193"/>
        <v>0</v>
      </c>
      <c r="H377" s="235">
        <f t="shared" si="194"/>
        <v>0</v>
      </c>
      <c r="I377" s="235"/>
      <c r="J377" s="235"/>
      <c r="K377" s="235"/>
      <c r="L377" s="235"/>
      <c r="M377" s="235"/>
      <c r="N377" s="235"/>
      <c r="O377" s="235"/>
      <c r="P377" s="235"/>
      <c r="Q377" s="380">
        <v>21</v>
      </c>
      <c r="R377" s="510"/>
      <c r="S377" s="510"/>
      <c r="T377" s="545"/>
      <c r="U377" s="545"/>
      <c r="V377" s="546"/>
      <c r="W377" s="235">
        <f t="shared" si="195"/>
        <v>0</v>
      </c>
      <c r="X377" s="235">
        <f t="shared" si="196"/>
        <v>0</v>
      </c>
      <c r="Y377" s="380">
        <f t="shared" si="189"/>
        <v>32</v>
      </c>
      <c r="Z377" s="510"/>
      <c r="AA377" s="510"/>
      <c r="AB377" s="545"/>
      <c r="AC377" s="545"/>
      <c r="AD377" s="546"/>
      <c r="AE377" s="235">
        <f t="shared" si="198"/>
        <v>0</v>
      </c>
      <c r="AF377" s="235">
        <f t="shared" si="199"/>
        <v>0</v>
      </c>
      <c r="AG377" s="380">
        <f t="shared" si="190"/>
        <v>43</v>
      </c>
      <c r="AH377" s="510"/>
      <c r="AI377" s="510"/>
      <c r="AJ377" s="545"/>
      <c r="AK377" s="545"/>
      <c r="AL377" s="546"/>
      <c r="AM377" s="235">
        <f t="shared" si="201"/>
        <v>0</v>
      </c>
      <c r="AN377" s="235">
        <f t="shared" si="202"/>
        <v>0</v>
      </c>
    </row>
    <row r="378" spans="1:40" ht="13.5" thickBot="1" x14ac:dyDescent="0.25">
      <c r="A378" s="547">
        <v>11</v>
      </c>
      <c r="B378" s="548"/>
      <c r="C378" s="548"/>
      <c r="D378" s="545"/>
      <c r="E378" s="545"/>
      <c r="F378" s="549"/>
      <c r="G378" s="235">
        <f t="shared" si="193"/>
        <v>0</v>
      </c>
      <c r="H378" s="235">
        <f t="shared" si="194"/>
        <v>0</v>
      </c>
      <c r="I378" s="235"/>
      <c r="J378" s="235"/>
      <c r="K378" s="235"/>
      <c r="L378" s="235"/>
      <c r="M378" s="235"/>
      <c r="N378" s="235"/>
      <c r="O378" s="235"/>
      <c r="P378" s="235"/>
      <c r="Q378" s="380">
        <v>22</v>
      </c>
      <c r="R378" s="510"/>
      <c r="S378" s="510"/>
      <c r="T378" s="545"/>
      <c r="U378" s="545"/>
      <c r="V378" s="549"/>
      <c r="W378" s="235">
        <f t="shared" si="195"/>
        <v>0</v>
      </c>
      <c r="X378" s="235">
        <f t="shared" si="196"/>
        <v>0</v>
      </c>
      <c r="Y378" s="380">
        <f t="shared" si="189"/>
        <v>33</v>
      </c>
      <c r="Z378" s="548"/>
      <c r="AA378" s="548"/>
      <c r="AB378" s="545"/>
      <c r="AC378" s="545"/>
      <c r="AD378" s="549"/>
      <c r="AE378" s="235">
        <f t="shared" si="198"/>
        <v>0</v>
      </c>
      <c r="AF378" s="235">
        <f t="shared" si="199"/>
        <v>0</v>
      </c>
      <c r="AG378" s="550" t="s">
        <v>3</v>
      </c>
      <c r="AH378" s="554"/>
      <c r="AI378" s="551"/>
      <c r="AJ378" s="551"/>
      <c r="AK378" s="551"/>
      <c r="AL378" s="552">
        <f>SUM(F368:F378)+SUM(V368:V378)+SUM(AL368:AL377)+SUM(AD368:AD378)</f>
        <v>0</v>
      </c>
      <c r="AM378" s="235"/>
      <c r="AN378" s="235"/>
    </row>
    <row r="379" spans="1:40" x14ac:dyDescent="0.2">
      <c r="F379" s="288"/>
      <c r="G379" s="235"/>
      <c r="H379" s="235"/>
      <c r="I379" s="235"/>
      <c r="J379" s="235"/>
      <c r="K379" s="235"/>
      <c r="L379" s="235"/>
      <c r="M379" s="235"/>
      <c r="N379" s="235"/>
      <c r="O379" s="235"/>
      <c r="P379" s="235"/>
      <c r="W379" s="235"/>
      <c r="X379" s="235"/>
      <c r="Y379" s="235"/>
      <c r="AE379" s="235"/>
      <c r="AF379" s="235"/>
      <c r="AG379" s="553"/>
      <c r="AM379" s="235"/>
      <c r="AN379" s="235"/>
    </row>
    <row r="380" spans="1:40" x14ac:dyDescent="0.2">
      <c r="F380" s="288"/>
      <c r="G380" s="235"/>
      <c r="H380" s="235"/>
      <c r="I380" s="235"/>
      <c r="J380" s="235"/>
      <c r="K380" s="235"/>
      <c r="L380" s="235"/>
      <c r="M380" s="235"/>
      <c r="N380" s="235"/>
      <c r="O380" s="235"/>
      <c r="P380" s="235"/>
      <c r="W380" s="235"/>
      <c r="X380" s="235"/>
      <c r="Y380" s="235"/>
      <c r="AE380" s="235"/>
      <c r="AF380" s="235"/>
      <c r="AG380" s="553"/>
      <c r="AM380" s="235"/>
      <c r="AN380" s="235"/>
    </row>
    <row r="381" spans="1:40" x14ac:dyDescent="0.2">
      <c r="F381" s="288"/>
      <c r="G381" s="235"/>
      <c r="H381" s="235"/>
      <c r="I381" s="235"/>
      <c r="J381" s="235"/>
      <c r="K381" s="235"/>
      <c r="L381" s="235"/>
      <c r="M381" s="235"/>
      <c r="N381" s="235"/>
      <c r="O381" s="235"/>
      <c r="P381" s="235"/>
      <c r="W381" s="235"/>
      <c r="X381" s="235"/>
      <c r="Y381" s="235"/>
      <c r="AE381" s="235"/>
      <c r="AF381" s="235"/>
      <c r="AG381" s="553"/>
      <c r="AM381" s="235"/>
      <c r="AN381" s="235"/>
    </row>
    <row r="382" spans="1:40" x14ac:dyDescent="0.2">
      <c r="F382" s="288"/>
      <c r="G382" s="235"/>
      <c r="H382" s="235"/>
      <c r="I382" s="235"/>
      <c r="J382" s="235"/>
      <c r="K382" s="235"/>
      <c r="L382" s="235"/>
      <c r="M382" s="235"/>
      <c r="N382" s="235"/>
      <c r="O382" s="235"/>
      <c r="P382" s="235"/>
      <c r="W382" s="235"/>
      <c r="X382" s="235"/>
      <c r="Y382" s="235"/>
      <c r="AE382" s="235"/>
      <c r="AF382" s="235"/>
      <c r="AG382" s="553"/>
      <c r="AM382" s="235"/>
      <c r="AN382" s="235"/>
    </row>
    <row r="383" spans="1:40" x14ac:dyDescent="0.2">
      <c r="F383" s="288"/>
      <c r="G383" s="235"/>
      <c r="H383" s="235"/>
      <c r="I383" s="235"/>
      <c r="J383" s="235"/>
      <c r="K383" s="235"/>
      <c r="L383" s="235"/>
      <c r="M383" s="235"/>
      <c r="N383" s="235"/>
      <c r="O383" s="235"/>
      <c r="P383" s="235"/>
      <c r="W383" s="235"/>
      <c r="X383" s="235"/>
      <c r="Y383" s="235"/>
      <c r="AE383" s="235"/>
      <c r="AF383" s="235"/>
      <c r="AG383" s="553"/>
      <c r="AM383" s="235"/>
      <c r="AN383" s="235"/>
    </row>
    <row r="384" spans="1:40" x14ac:dyDescent="0.2">
      <c r="F384" s="288"/>
      <c r="G384" s="235"/>
      <c r="H384" s="235"/>
      <c r="I384" s="235"/>
      <c r="J384" s="235"/>
      <c r="K384" s="235"/>
      <c r="L384" s="235"/>
      <c r="M384" s="235"/>
      <c r="N384" s="235"/>
      <c r="O384" s="235"/>
      <c r="P384" s="235"/>
      <c r="W384" s="235"/>
      <c r="X384" s="235"/>
      <c r="Y384" s="235"/>
      <c r="AE384" s="235"/>
      <c r="AF384" s="235"/>
      <c r="AG384" s="553"/>
      <c r="AM384" s="235"/>
      <c r="AN384" s="235"/>
    </row>
    <row r="385" spans="1:40" ht="13.5" thickBot="1" x14ac:dyDescent="0.25">
      <c r="F385" s="288"/>
      <c r="G385" s="235"/>
      <c r="H385" s="235"/>
      <c r="I385" s="235"/>
      <c r="J385" s="235"/>
      <c r="K385" s="235"/>
      <c r="L385" s="235"/>
      <c r="M385" s="235"/>
      <c r="N385" s="235"/>
      <c r="O385" s="235"/>
      <c r="P385" s="235"/>
      <c r="W385" s="235"/>
      <c r="X385" s="235"/>
      <c r="Y385" s="235"/>
      <c r="AE385" s="235"/>
      <c r="AF385" s="235"/>
      <c r="AG385" s="553"/>
      <c r="AM385" s="235"/>
      <c r="AN385" s="235"/>
    </row>
    <row r="386" spans="1:40" ht="13.5" thickBot="1" x14ac:dyDescent="0.25">
      <c r="A386" s="315">
        <v>17</v>
      </c>
      <c r="B386" s="472"/>
      <c r="C386" s="757" t="s">
        <v>37</v>
      </c>
      <c r="D386" s="757" t="s">
        <v>158</v>
      </c>
      <c r="E386" s="757" t="s">
        <v>34</v>
      </c>
      <c r="F386" s="543">
        <f>+$AL398</f>
        <v>0</v>
      </c>
      <c r="G386" s="235"/>
      <c r="H386" s="235"/>
      <c r="I386" s="235"/>
      <c r="J386" s="235"/>
      <c r="K386" s="235"/>
      <c r="L386" s="235"/>
      <c r="M386" s="235"/>
      <c r="N386" s="235"/>
      <c r="O386" s="235"/>
      <c r="P386" s="235"/>
      <c r="Q386" s="315"/>
      <c r="R386" s="472"/>
      <c r="S386" s="757" t="s">
        <v>37</v>
      </c>
      <c r="T386" s="757" t="s">
        <v>158</v>
      </c>
      <c r="U386" s="757" t="s">
        <v>34</v>
      </c>
      <c r="V386" s="543">
        <f>+$AL398</f>
        <v>0</v>
      </c>
      <c r="W386" s="235"/>
      <c r="X386" s="235"/>
      <c r="Y386" s="315"/>
      <c r="Z386" s="472"/>
      <c r="AA386" s="757" t="s">
        <v>37</v>
      </c>
      <c r="AB386" s="757" t="s">
        <v>158</v>
      </c>
      <c r="AC386" s="757" t="s">
        <v>34</v>
      </c>
      <c r="AD386" s="543">
        <f>+$AL398</f>
        <v>0</v>
      </c>
      <c r="AE386" s="235"/>
      <c r="AF386" s="235"/>
      <c r="AG386" s="315"/>
      <c r="AH386" s="472"/>
      <c r="AI386" s="757" t="s">
        <v>37</v>
      </c>
      <c r="AJ386" s="757" t="s">
        <v>158</v>
      </c>
      <c r="AK386" s="757" t="s">
        <v>34</v>
      </c>
      <c r="AL386" s="800" t="s">
        <v>18</v>
      </c>
      <c r="AM386" s="235"/>
      <c r="AN386" s="235"/>
    </row>
    <row r="387" spans="1:40" ht="25.5" x14ac:dyDescent="0.2">
      <c r="A387" s="318" t="s">
        <v>7</v>
      </c>
      <c r="B387" s="525" t="str">
        <f>+" אסמכתא " &amp; B19 &amp;"         חזרה לטבלה "</f>
        <v xml:space="preserve"> אסמכתא          חזרה לטבלה </v>
      </c>
      <c r="C387" s="799"/>
      <c r="D387" s="758" t="s">
        <v>68</v>
      </c>
      <c r="E387" s="799"/>
      <c r="F387" s="543" t="s">
        <v>18</v>
      </c>
      <c r="G387" s="235"/>
      <c r="H387" s="235"/>
      <c r="I387" s="235"/>
      <c r="J387" s="235"/>
      <c r="K387" s="235"/>
      <c r="L387" s="235"/>
      <c r="M387" s="235"/>
      <c r="N387" s="235"/>
      <c r="O387" s="235"/>
      <c r="P387" s="235"/>
      <c r="Q387" s="318" t="s">
        <v>23</v>
      </c>
      <c r="R387" s="525" t="str">
        <f>+" אסמכתא " &amp; B19 &amp;"         חזרה לטבלה "</f>
        <v xml:space="preserve"> אסמכתא          חזרה לטבלה </v>
      </c>
      <c r="S387" s="799"/>
      <c r="T387" s="758" t="s">
        <v>68</v>
      </c>
      <c r="U387" s="799"/>
      <c r="V387" s="543" t="s">
        <v>18</v>
      </c>
      <c r="W387" s="235"/>
      <c r="X387" s="235"/>
      <c r="Y387" s="318" t="s">
        <v>23</v>
      </c>
      <c r="Z387" s="525" t="str">
        <f>+" אסמכתא " &amp; B19 &amp;"         חזרה לטבלה "</f>
        <v xml:space="preserve"> אסמכתא          חזרה לטבלה </v>
      </c>
      <c r="AA387" s="799"/>
      <c r="AB387" s="758" t="s">
        <v>68</v>
      </c>
      <c r="AC387" s="799"/>
      <c r="AD387" s="543" t="s">
        <v>18</v>
      </c>
      <c r="AE387" s="235"/>
      <c r="AF387" s="235"/>
      <c r="AG387" s="318" t="s">
        <v>23</v>
      </c>
      <c r="AH387" s="525" t="str">
        <f>+" אסמכתא " &amp; B19 &amp;"         חזרה לטבלה "</f>
        <v xml:space="preserve"> אסמכתא          חזרה לטבלה </v>
      </c>
      <c r="AI387" s="799"/>
      <c r="AJ387" s="758" t="s">
        <v>68</v>
      </c>
      <c r="AK387" s="799"/>
      <c r="AL387" s="801"/>
      <c r="AM387" s="235"/>
      <c r="AN387" s="235"/>
    </row>
    <row r="388" spans="1:40" x14ac:dyDescent="0.2">
      <c r="A388" s="380">
        <v>1</v>
      </c>
      <c r="B388" s="510"/>
      <c r="C388" s="510"/>
      <c r="D388" s="545"/>
      <c r="E388" s="545"/>
      <c r="F388" s="546"/>
      <c r="G388" s="235">
        <f>IF(AND((COUNTA($C$19)=1),(COUNTA(F388)=1),($C$19&lt;&gt;0),(OR((E388&lt;$C$62),(E388&gt;($E$62+61))))),1,0)</f>
        <v>0</v>
      </c>
      <c r="H388" s="235">
        <f>IF(AND((COUNTA($C$19)=1),(COUNTA(F388)=1),($C$19&lt;&gt;0),(OR((D388&lt;$C$62),(D388&gt;($E$62))))),1,0)</f>
        <v>0</v>
      </c>
      <c r="I388" s="235"/>
      <c r="J388" s="235"/>
      <c r="K388" s="235"/>
      <c r="L388" s="235"/>
      <c r="M388" s="235"/>
      <c r="N388" s="235"/>
      <c r="O388" s="235"/>
      <c r="P388" s="235"/>
      <c r="Q388" s="380">
        <v>12</v>
      </c>
      <c r="R388" s="510"/>
      <c r="S388" s="510"/>
      <c r="T388" s="545"/>
      <c r="U388" s="545"/>
      <c r="V388" s="546"/>
      <c r="W388" s="235">
        <f>IF(AND((COUNTA($C$19)=1),(COUNTA(V388)=1),($C$19&lt;&gt;0),(OR((U388&lt;$C$62),(U388&gt;($E$62+61))))),1,0)</f>
        <v>0</v>
      </c>
      <c r="X388" s="235">
        <f>IF(AND((COUNTA($C$19)=1),(COUNTA(V388)=1),($C$19&lt;&gt;0),(OR((T388&lt;$C$62),(T388&gt;($E$62))))),1,0)</f>
        <v>0</v>
      </c>
      <c r="Y388" s="380">
        <f t="shared" ref="Y388" si="203">+Q398+1</f>
        <v>23</v>
      </c>
      <c r="Z388" s="510"/>
      <c r="AA388" s="510"/>
      <c r="AB388" s="545"/>
      <c r="AC388" s="545"/>
      <c r="AD388" s="546"/>
      <c r="AE388" s="235">
        <f>IF(AND((COUNTA($C$19)=1),(COUNTA(AD388)=1),($C$19&lt;&gt;0),(OR((AC388&lt;$C$62),(AC388&gt;($E$62+61))))),1,0)</f>
        <v>0</v>
      </c>
      <c r="AF388" s="235">
        <f>IF(AND((COUNTA($C$19)=1),(COUNTA(AD388)=1),($C$19&lt;&gt;0),(OR((AB388&lt;$C$62),(AB388&gt;($E$62))))),1,0)</f>
        <v>0</v>
      </c>
      <c r="AG388" s="380">
        <f t="shared" ref="AG388" si="204">+Y398+1</f>
        <v>34</v>
      </c>
      <c r="AH388" s="510"/>
      <c r="AI388" s="510"/>
      <c r="AJ388" s="545"/>
      <c r="AK388" s="545"/>
      <c r="AL388" s="546" t="s">
        <v>12</v>
      </c>
      <c r="AM388" s="235">
        <f>IF(AND((COUNTA($C$19)=1),(COUNTA(AL388)=1),($C$19&lt;&gt;0),(OR((AK388&lt;$C$62),(AK388&gt;($E$62+61))))),1,0)</f>
        <v>0</v>
      </c>
      <c r="AN388" s="235">
        <f>IF(AND((COUNTA($C$19)=1),(COUNTA(AL388)=1),($C$19&lt;&gt;0),(OR((AJ388&lt;$C$62),(AJ388&gt;($E$62))))),1,0)</f>
        <v>0</v>
      </c>
    </row>
    <row r="389" spans="1:40" x14ac:dyDescent="0.2">
      <c r="A389" s="380">
        <v>2</v>
      </c>
      <c r="B389" s="510"/>
      <c r="C389" s="510"/>
      <c r="D389" s="545"/>
      <c r="E389" s="545"/>
      <c r="F389" s="546"/>
      <c r="G389" s="235">
        <f t="shared" ref="G389:G398" si="205">IF(AND((COUNTA($C$19)=1),(COUNTA(F389)=1),($C$19&lt;&gt;0),(OR((E389&lt;$C$62),(E389&gt;($E$62+61))))),1,0)</f>
        <v>0</v>
      </c>
      <c r="H389" s="235">
        <f t="shared" ref="H389:H398" si="206">IF(AND((COUNTA($C$19)=1),(COUNTA(F389)=1),($C$19&lt;&gt;0),(OR((D389&lt;$C$62),(D389&gt;($E$62))))),1,0)</f>
        <v>0</v>
      </c>
      <c r="I389" s="235"/>
      <c r="J389" s="235"/>
      <c r="K389" s="235"/>
      <c r="L389" s="235"/>
      <c r="M389" s="235"/>
      <c r="N389" s="235"/>
      <c r="O389" s="235"/>
      <c r="P389" s="235"/>
      <c r="Q389" s="380">
        <v>13</v>
      </c>
      <c r="R389" s="510"/>
      <c r="S389" s="510"/>
      <c r="T389" s="545"/>
      <c r="U389" s="545"/>
      <c r="V389" s="546"/>
      <c r="W389" s="235">
        <f t="shared" ref="W389:W398" si="207">IF(AND((COUNTA($C$19)=1),(COUNTA(V389)=1),($C$19&lt;&gt;0),(OR((U389&lt;$C$62),(U389&gt;($E$62+61))))),1,0)</f>
        <v>0</v>
      </c>
      <c r="X389" s="235">
        <f t="shared" ref="X389:X398" si="208">IF(AND((COUNTA($C$19)=1),(COUNTA(V389)=1),($C$19&lt;&gt;0),(OR((T389&lt;$C$62),(T389&gt;($E$62))))),1,0)</f>
        <v>0</v>
      </c>
      <c r="Y389" s="380">
        <f t="shared" ref="Y389" si="209">+Y388+1</f>
        <v>24</v>
      </c>
      <c r="Z389" s="510"/>
      <c r="AA389" s="510"/>
      <c r="AB389" s="545"/>
      <c r="AC389" s="545"/>
      <c r="AD389" s="546"/>
      <c r="AE389" s="235">
        <f t="shared" ref="AE389:AE398" si="210">IF(AND((COUNTA($C$19)=1),(COUNTA(AD389)=1),($C$19&lt;&gt;0),(OR((AC389&lt;$C$62),(AC389&gt;($E$62+61))))),1,0)</f>
        <v>0</v>
      </c>
      <c r="AF389" s="235">
        <f t="shared" ref="AF389:AF398" si="211">IF(AND((COUNTA($C$19)=1),(COUNTA(AD389)=1),($C$19&lt;&gt;0),(OR((AB389&lt;$C$62),(AB389&gt;($E$62))))),1,0)</f>
        <v>0</v>
      </c>
      <c r="AG389" s="380">
        <f t="shared" ref="AG389" si="212">+AG388+1</f>
        <v>35</v>
      </c>
      <c r="AH389" s="510"/>
      <c r="AI389" s="510"/>
      <c r="AJ389" s="545"/>
      <c r="AK389" s="545"/>
      <c r="AL389" s="546"/>
      <c r="AM389" s="235">
        <f t="shared" ref="AM389:AM397" si="213">IF(AND((COUNTA($C$19)=1),(COUNTA(AL389)=1),($C$19&lt;&gt;0),(OR((AK389&lt;$C$62),(AK389&gt;($E$62+61))))),1,0)</f>
        <v>0</v>
      </c>
      <c r="AN389" s="235">
        <f t="shared" ref="AN389:AN397" si="214">IF(AND((COUNTA($C$19)=1),(COUNTA(AL389)=1),($C$19&lt;&gt;0),(OR((AJ389&lt;$C$62),(AJ389&gt;($E$62))))),1,0)</f>
        <v>0</v>
      </c>
    </row>
    <row r="390" spans="1:40" x14ac:dyDescent="0.2">
      <c r="A390" s="380">
        <v>3</v>
      </c>
      <c r="B390" s="510"/>
      <c r="C390" s="510"/>
      <c r="D390" s="545"/>
      <c r="E390" s="545"/>
      <c r="F390" s="546"/>
      <c r="G390" s="235">
        <f t="shared" si="205"/>
        <v>0</v>
      </c>
      <c r="H390" s="235">
        <f t="shared" si="206"/>
        <v>0</v>
      </c>
      <c r="I390" s="235"/>
      <c r="J390" s="235"/>
      <c r="K390" s="235"/>
      <c r="L390" s="235"/>
      <c r="M390" s="235"/>
      <c r="N390" s="235"/>
      <c r="O390" s="235"/>
      <c r="P390" s="235"/>
      <c r="Q390" s="380">
        <v>14</v>
      </c>
      <c r="R390" s="510"/>
      <c r="S390" s="510"/>
      <c r="T390" s="545"/>
      <c r="U390" s="545"/>
      <c r="V390" s="546"/>
      <c r="W390" s="235">
        <f t="shared" si="207"/>
        <v>0</v>
      </c>
      <c r="X390" s="235">
        <f t="shared" si="208"/>
        <v>0</v>
      </c>
      <c r="Y390" s="380">
        <f t="shared" si="189"/>
        <v>25</v>
      </c>
      <c r="Z390" s="510"/>
      <c r="AA390" s="510"/>
      <c r="AB390" s="545"/>
      <c r="AC390" s="545"/>
      <c r="AD390" s="546"/>
      <c r="AE390" s="235">
        <f t="shared" si="210"/>
        <v>0</v>
      </c>
      <c r="AF390" s="235">
        <f t="shared" si="211"/>
        <v>0</v>
      </c>
      <c r="AG390" s="380">
        <f t="shared" si="190"/>
        <v>36</v>
      </c>
      <c r="AH390" s="510"/>
      <c r="AI390" s="510"/>
      <c r="AJ390" s="545"/>
      <c r="AK390" s="545"/>
      <c r="AL390" s="546"/>
      <c r="AM390" s="235">
        <f t="shared" si="213"/>
        <v>0</v>
      </c>
      <c r="AN390" s="235">
        <f t="shared" si="214"/>
        <v>0</v>
      </c>
    </row>
    <row r="391" spans="1:40" x14ac:dyDescent="0.2">
      <c r="A391" s="380">
        <v>4</v>
      </c>
      <c r="B391" s="510"/>
      <c r="C391" s="510"/>
      <c r="D391" s="545"/>
      <c r="E391" s="545"/>
      <c r="F391" s="546"/>
      <c r="G391" s="235">
        <f t="shared" si="205"/>
        <v>0</v>
      </c>
      <c r="H391" s="235">
        <f t="shared" si="206"/>
        <v>0</v>
      </c>
      <c r="I391" s="235"/>
      <c r="J391" s="235"/>
      <c r="K391" s="235"/>
      <c r="L391" s="235"/>
      <c r="M391" s="235"/>
      <c r="N391" s="235"/>
      <c r="O391" s="235"/>
      <c r="P391" s="235"/>
      <c r="Q391" s="380">
        <v>15</v>
      </c>
      <c r="R391" s="510"/>
      <c r="S391" s="510"/>
      <c r="T391" s="545"/>
      <c r="U391" s="545"/>
      <c r="V391" s="546"/>
      <c r="W391" s="235">
        <f t="shared" si="207"/>
        <v>0</v>
      </c>
      <c r="X391" s="235">
        <f t="shared" si="208"/>
        <v>0</v>
      </c>
      <c r="Y391" s="380">
        <f t="shared" si="189"/>
        <v>26</v>
      </c>
      <c r="Z391" s="510"/>
      <c r="AA391" s="510"/>
      <c r="AB391" s="545"/>
      <c r="AC391" s="545"/>
      <c r="AD391" s="546"/>
      <c r="AE391" s="235">
        <f t="shared" si="210"/>
        <v>0</v>
      </c>
      <c r="AF391" s="235">
        <f t="shared" si="211"/>
        <v>0</v>
      </c>
      <c r="AG391" s="380">
        <f t="shared" si="190"/>
        <v>37</v>
      </c>
      <c r="AH391" s="510"/>
      <c r="AI391" s="510"/>
      <c r="AJ391" s="545"/>
      <c r="AK391" s="545"/>
      <c r="AL391" s="546"/>
      <c r="AM391" s="235">
        <f t="shared" si="213"/>
        <v>0</v>
      </c>
      <c r="AN391" s="235">
        <f t="shared" si="214"/>
        <v>0</v>
      </c>
    </row>
    <row r="392" spans="1:40" x14ac:dyDescent="0.2">
      <c r="A392" s="380">
        <v>5</v>
      </c>
      <c r="B392" s="510"/>
      <c r="C392" s="510"/>
      <c r="D392" s="545"/>
      <c r="E392" s="545"/>
      <c r="F392" s="546"/>
      <c r="G392" s="235">
        <f t="shared" si="205"/>
        <v>0</v>
      </c>
      <c r="H392" s="235">
        <f t="shared" si="206"/>
        <v>0</v>
      </c>
      <c r="I392" s="235"/>
      <c r="J392" s="235"/>
      <c r="K392" s="235"/>
      <c r="L392" s="235"/>
      <c r="M392" s="235"/>
      <c r="N392" s="235"/>
      <c r="O392" s="235"/>
      <c r="P392" s="235"/>
      <c r="Q392" s="380">
        <v>16</v>
      </c>
      <c r="R392" s="510"/>
      <c r="S392" s="510"/>
      <c r="T392" s="545"/>
      <c r="U392" s="545"/>
      <c r="V392" s="546"/>
      <c r="W392" s="235">
        <f t="shared" si="207"/>
        <v>0</v>
      </c>
      <c r="X392" s="235">
        <f t="shared" si="208"/>
        <v>0</v>
      </c>
      <c r="Y392" s="380">
        <f t="shared" si="189"/>
        <v>27</v>
      </c>
      <c r="Z392" s="510"/>
      <c r="AA392" s="510"/>
      <c r="AB392" s="545"/>
      <c r="AC392" s="545"/>
      <c r="AD392" s="546"/>
      <c r="AE392" s="235">
        <f t="shared" si="210"/>
        <v>0</v>
      </c>
      <c r="AF392" s="235">
        <f t="shared" si="211"/>
        <v>0</v>
      </c>
      <c r="AG392" s="380">
        <f t="shared" si="190"/>
        <v>38</v>
      </c>
      <c r="AH392" s="510"/>
      <c r="AI392" s="510"/>
      <c r="AJ392" s="545"/>
      <c r="AK392" s="545"/>
      <c r="AL392" s="546" t="s">
        <v>12</v>
      </c>
      <c r="AM392" s="235">
        <f t="shared" si="213"/>
        <v>0</v>
      </c>
      <c r="AN392" s="235">
        <f t="shared" si="214"/>
        <v>0</v>
      </c>
    </row>
    <row r="393" spans="1:40" x14ac:dyDescent="0.2">
      <c r="A393" s="380">
        <v>6</v>
      </c>
      <c r="B393" s="510"/>
      <c r="C393" s="510"/>
      <c r="D393" s="545"/>
      <c r="E393" s="545"/>
      <c r="F393" s="546"/>
      <c r="G393" s="235">
        <f t="shared" si="205"/>
        <v>0</v>
      </c>
      <c r="H393" s="235">
        <f t="shared" si="206"/>
        <v>0</v>
      </c>
      <c r="I393" s="235"/>
      <c r="J393" s="235"/>
      <c r="K393" s="235"/>
      <c r="L393" s="235"/>
      <c r="M393" s="235"/>
      <c r="N393" s="235"/>
      <c r="O393" s="235"/>
      <c r="P393" s="235"/>
      <c r="Q393" s="380">
        <v>17</v>
      </c>
      <c r="R393" s="510"/>
      <c r="S393" s="510"/>
      <c r="T393" s="545"/>
      <c r="U393" s="545"/>
      <c r="V393" s="546"/>
      <c r="W393" s="235">
        <f t="shared" si="207"/>
        <v>0</v>
      </c>
      <c r="X393" s="235">
        <f t="shared" si="208"/>
        <v>0</v>
      </c>
      <c r="Y393" s="380">
        <f t="shared" si="189"/>
        <v>28</v>
      </c>
      <c r="Z393" s="510"/>
      <c r="AA393" s="510"/>
      <c r="AB393" s="545"/>
      <c r="AC393" s="545"/>
      <c r="AD393" s="546"/>
      <c r="AE393" s="235">
        <f t="shared" si="210"/>
        <v>0</v>
      </c>
      <c r="AF393" s="235">
        <f t="shared" si="211"/>
        <v>0</v>
      </c>
      <c r="AG393" s="380">
        <f t="shared" si="190"/>
        <v>39</v>
      </c>
      <c r="AH393" s="510"/>
      <c r="AI393" s="510"/>
      <c r="AJ393" s="545"/>
      <c r="AK393" s="545"/>
      <c r="AL393" s="546"/>
      <c r="AM393" s="235">
        <f t="shared" si="213"/>
        <v>0</v>
      </c>
      <c r="AN393" s="235">
        <f t="shared" si="214"/>
        <v>0</v>
      </c>
    </row>
    <row r="394" spans="1:40" x14ac:dyDescent="0.2">
      <c r="A394" s="380">
        <v>7</v>
      </c>
      <c r="B394" s="510"/>
      <c r="C394" s="510"/>
      <c r="D394" s="545"/>
      <c r="E394" s="545"/>
      <c r="F394" s="546"/>
      <c r="G394" s="235">
        <f t="shared" si="205"/>
        <v>0</v>
      </c>
      <c r="H394" s="235">
        <f t="shared" si="206"/>
        <v>0</v>
      </c>
      <c r="I394" s="235"/>
      <c r="J394" s="235"/>
      <c r="K394" s="235"/>
      <c r="L394" s="235"/>
      <c r="M394" s="235"/>
      <c r="N394" s="235"/>
      <c r="O394" s="235"/>
      <c r="P394" s="235"/>
      <c r="Q394" s="380">
        <v>18</v>
      </c>
      <c r="R394" s="510"/>
      <c r="S394" s="510"/>
      <c r="T394" s="545"/>
      <c r="U394" s="545"/>
      <c r="V394" s="546"/>
      <c r="W394" s="235">
        <f t="shared" si="207"/>
        <v>0</v>
      </c>
      <c r="X394" s="235">
        <f t="shared" si="208"/>
        <v>0</v>
      </c>
      <c r="Y394" s="380">
        <f t="shared" si="189"/>
        <v>29</v>
      </c>
      <c r="Z394" s="510"/>
      <c r="AA394" s="510"/>
      <c r="AB394" s="545"/>
      <c r="AC394" s="545"/>
      <c r="AD394" s="546"/>
      <c r="AE394" s="235">
        <f t="shared" si="210"/>
        <v>0</v>
      </c>
      <c r="AF394" s="235">
        <f t="shared" si="211"/>
        <v>0</v>
      </c>
      <c r="AG394" s="380">
        <f t="shared" si="190"/>
        <v>40</v>
      </c>
      <c r="AH394" s="510"/>
      <c r="AI394" s="510"/>
      <c r="AJ394" s="545"/>
      <c r="AK394" s="545"/>
      <c r="AL394" s="546"/>
      <c r="AM394" s="235">
        <f t="shared" si="213"/>
        <v>0</v>
      </c>
      <c r="AN394" s="235">
        <f t="shared" si="214"/>
        <v>0</v>
      </c>
    </row>
    <row r="395" spans="1:40" x14ac:dyDescent="0.2">
      <c r="A395" s="380">
        <v>8</v>
      </c>
      <c r="B395" s="510"/>
      <c r="C395" s="510"/>
      <c r="D395" s="545"/>
      <c r="E395" s="545"/>
      <c r="F395" s="546"/>
      <c r="G395" s="235">
        <f t="shared" si="205"/>
        <v>0</v>
      </c>
      <c r="H395" s="235">
        <f t="shared" si="206"/>
        <v>0</v>
      </c>
      <c r="I395" s="235"/>
      <c r="J395" s="235"/>
      <c r="K395" s="235"/>
      <c r="L395" s="235"/>
      <c r="M395" s="235"/>
      <c r="N395" s="235"/>
      <c r="O395" s="235"/>
      <c r="P395" s="235"/>
      <c r="Q395" s="380">
        <v>19</v>
      </c>
      <c r="R395" s="510"/>
      <c r="S395" s="510"/>
      <c r="T395" s="545"/>
      <c r="U395" s="545"/>
      <c r="V395" s="546"/>
      <c r="W395" s="235">
        <f t="shared" si="207"/>
        <v>0</v>
      </c>
      <c r="X395" s="235">
        <f t="shared" si="208"/>
        <v>0</v>
      </c>
      <c r="Y395" s="380">
        <f t="shared" si="189"/>
        <v>30</v>
      </c>
      <c r="Z395" s="510"/>
      <c r="AA395" s="510"/>
      <c r="AB395" s="545"/>
      <c r="AC395" s="545"/>
      <c r="AD395" s="546"/>
      <c r="AE395" s="235">
        <f t="shared" si="210"/>
        <v>0</v>
      </c>
      <c r="AF395" s="235">
        <f t="shared" si="211"/>
        <v>0</v>
      </c>
      <c r="AG395" s="380">
        <f t="shared" si="190"/>
        <v>41</v>
      </c>
      <c r="AH395" s="510"/>
      <c r="AI395" s="510"/>
      <c r="AJ395" s="545"/>
      <c r="AK395" s="545"/>
      <c r="AL395" s="546" t="s">
        <v>12</v>
      </c>
      <c r="AM395" s="235">
        <f t="shared" si="213"/>
        <v>0</v>
      </c>
      <c r="AN395" s="235">
        <f t="shared" si="214"/>
        <v>0</v>
      </c>
    </row>
    <row r="396" spans="1:40" x14ac:dyDescent="0.2">
      <c r="A396" s="380">
        <v>9</v>
      </c>
      <c r="B396" s="510"/>
      <c r="C396" s="510"/>
      <c r="D396" s="545"/>
      <c r="E396" s="545"/>
      <c r="F396" s="546"/>
      <c r="G396" s="235">
        <f t="shared" si="205"/>
        <v>0</v>
      </c>
      <c r="H396" s="235">
        <f t="shared" si="206"/>
        <v>0</v>
      </c>
      <c r="I396" s="235"/>
      <c r="J396" s="235"/>
      <c r="K396" s="235"/>
      <c r="L396" s="235"/>
      <c r="M396" s="235"/>
      <c r="N396" s="235"/>
      <c r="O396" s="235"/>
      <c r="P396" s="235"/>
      <c r="Q396" s="380">
        <v>20</v>
      </c>
      <c r="R396" s="510"/>
      <c r="S396" s="510"/>
      <c r="T396" s="545"/>
      <c r="U396" s="545"/>
      <c r="V396" s="546"/>
      <c r="W396" s="235">
        <f t="shared" si="207"/>
        <v>0</v>
      </c>
      <c r="X396" s="235">
        <f t="shared" si="208"/>
        <v>0</v>
      </c>
      <c r="Y396" s="380">
        <f t="shared" si="189"/>
        <v>31</v>
      </c>
      <c r="Z396" s="510"/>
      <c r="AA396" s="510"/>
      <c r="AB396" s="545"/>
      <c r="AC396" s="545"/>
      <c r="AD396" s="546"/>
      <c r="AE396" s="235">
        <f t="shared" si="210"/>
        <v>0</v>
      </c>
      <c r="AF396" s="235">
        <f t="shared" si="211"/>
        <v>0</v>
      </c>
      <c r="AG396" s="380">
        <f t="shared" si="190"/>
        <v>42</v>
      </c>
      <c r="AH396" s="510"/>
      <c r="AI396" s="510"/>
      <c r="AJ396" s="545"/>
      <c r="AK396" s="545"/>
      <c r="AL396" s="546"/>
      <c r="AM396" s="235">
        <f t="shared" si="213"/>
        <v>0</v>
      </c>
      <c r="AN396" s="235">
        <f t="shared" si="214"/>
        <v>0</v>
      </c>
    </row>
    <row r="397" spans="1:40" x14ac:dyDescent="0.2">
      <c r="A397" s="380">
        <v>10</v>
      </c>
      <c r="B397" s="510"/>
      <c r="C397" s="510"/>
      <c r="D397" s="545"/>
      <c r="E397" s="545"/>
      <c r="F397" s="546"/>
      <c r="G397" s="235">
        <f t="shared" si="205"/>
        <v>0</v>
      </c>
      <c r="H397" s="235">
        <f t="shared" si="206"/>
        <v>0</v>
      </c>
      <c r="I397" s="235"/>
      <c r="J397" s="235"/>
      <c r="K397" s="235"/>
      <c r="L397" s="235"/>
      <c r="M397" s="235"/>
      <c r="N397" s="235"/>
      <c r="O397" s="235"/>
      <c r="P397" s="235"/>
      <c r="Q397" s="380">
        <v>21</v>
      </c>
      <c r="R397" s="510"/>
      <c r="S397" s="510"/>
      <c r="T397" s="545"/>
      <c r="U397" s="545"/>
      <c r="V397" s="546"/>
      <c r="W397" s="235">
        <f t="shared" si="207"/>
        <v>0</v>
      </c>
      <c r="X397" s="235">
        <f t="shared" si="208"/>
        <v>0</v>
      </c>
      <c r="Y397" s="380">
        <f t="shared" si="189"/>
        <v>32</v>
      </c>
      <c r="Z397" s="510"/>
      <c r="AA397" s="510"/>
      <c r="AB397" s="545"/>
      <c r="AC397" s="545"/>
      <c r="AD397" s="546"/>
      <c r="AE397" s="235">
        <f t="shared" si="210"/>
        <v>0</v>
      </c>
      <c r="AF397" s="235">
        <f t="shared" si="211"/>
        <v>0</v>
      </c>
      <c r="AG397" s="380">
        <f t="shared" si="190"/>
        <v>43</v>
      </c>
      <c r="AH397" s="510"/>
      <c r="AI397" s="510"/>
      <c r="AJ397" s="545"/>
      <c r="AK397" s="545"/>
      <c r="AL397" s="546"/>
      <c r="AM397" s="235">
        <f t="shared" si="213"/>
        <v>0</v>
      </c>
      <c r="AN397" s="235">
        <f t="shared" si="214"/>
        <v>0</v>
      </c>
    </row>
    <row r="398" spans="1:40" ht="13.5" thickBot="1" x14ac:dyDescent="0.25">
      <c r="A398" s="547">
        <v>11</v>
      </c>
      <c r="B398" s="548"/>
      <c r="C398" s="548"/>
      <c r="D398" s="545"/>
      <c r="E398" s="545"/>
      <c r="F398" s="549"/>
      <c r="G398" s="235">
        <f t="shared" si="205"/>
        <v>0</v>
      </c>
      <c r="H398" s="235">
        <f t="shared" si="206"/>
        <v>0</v>
      </c>
      <c r="I398" s="235"/>
      <c r="J398" s="235"/>
      <c r="K398" s="235"/>
      <c r="L398" s="235"/>
      <c r="M398" s="235"/>
      <c r="N398" s="235"/>
      <c r="O398" s="235"/>
      <c r="P398" s="235"/>
      <c r="Q398" s="380">
        <v>22</v>
      </c>
      <c r="R398" s="510"/>
      <c r="S398" s="510"/>
      <c r="T398" s="545"/>
      <c r="U398" s="545"/>
      <c r="V398" s="549"/>
      <c r="W398" s="235">
        <f t="shared" si="207"/>
        <v>0</v>
      </c>
      <c r="X398" s="235">
        <f t="shared" si="208"/>
        <v>0</v>
      </c>
      <c r="Y398" s="380">
        <f t="shared" si="189"/>
        <v>33</v>
      </c>
      <c r="Z398" s="548"/>
      <c r="AA398" s="548"/>
      <c r="AB398" s="545"/>
      <c r="AC398" s="545"/>
      <c r="AD398" s="549"/>
      <c r="AE398" s="235">
        <f t="shared" si="210"/>
        <v>0</v>
      </c>
      <c r="AF398" s="235">
        <f t="shared" si="211"/>
        <v>0</v>
      </c>
      <c r="AG398" s="550" t="s">
        <v>3</v>
      </c>
      <c r="AH398" s="554"/>
      <c r="AI398" s="551"/>
      <c r="AJ398" s="551"/>
      <c r="AK398" s="551"/>
      <c r="AL398" s="552">
        <f>SUM(F388:F398)+SUM(V388:V398)+SUM(AL388:AL397)+SUM(AD388:AD398)</f>
        <v>0</v>
      </c>
      <c r="AM398" s="235"/>
      <c r="AN398" s="235"/>
    </row>
    <row r="399" spans="1:40" x14ac:dyDescent="0.2">
      <c r="F399" s="288"/>
      <c r="G399" s="235"/>
      <c r="H399" s="235"/>
      <c r="I399" s="235"/>
      <c r="J399" s="235"/>
      <c r="K399" s="235"/>
      <c r="L399" s="235"/>
      <c r="M399" s="235"/>
      <c r="N399" s="235"/>
      <c r="O399" s="235"/>
      <c r="P399" s="235"/>
      <c r="W399" s="235"/>
      <c r="X399" s="235"/>
      <c r="Y399" s="235"/>
      <c r="AE399" s="235"/>
      <c r="AF399" s="235"/>
      <c r="AG399" s="553"/>
      <c r="AM399" s="235"/>
      <c r="AN399" s="235"/>
    </row>
    <row r="400" spans="1:40" x14ac:dyDescent="0.2">
      <c r="F400" s="288"/>
      <c r="G400" s="235"/>
      <c r="H400" s="235"/>
      <c r="I400" s="235"/>
      <c r="J400" s="235"/>
      <c r="K400" s="235"/>
      <c r="L400" s="235"/>
      <c r="M400" s="235"/>
      <c r="N400" s="235"/>
      <c r="O400" s="235"/>
      <c r="P400" s="235"/>
      <c r="W400" s="235"/>
      <c r="X400" s="235"/>
      <c r="Y400" s="235"/>
      <c r="AE400" s="235"/>
      <c r="AF400" s="235"/>
      <c r="AG400" s="553"/>
      <c r="AM400" s="235"/>
      <c r="AN400" s="235"/>
    </row>
    <row r="401" spans="1:40" x14ac:dyDescent="0.2">
      <c r="F401" s="288"/>
      <c r="G401" s="235"/>
      <c r="H401" s="235"/>
      <c r="I401" s="235"/>
      <c r="J401" s="235"/>
      <c r="K401" s="235"/>
      <c r="L401" s="235"/>
      <c r="M401" s="235"/>
      <c r="N401" s="235"/>
      <c r="O401" s="235"/>
      <c r="P401" s="235"/>
      <c r="W401" s="235"/>
      <c r="X401" s="235"/>
      <c r="Y401" s="235"/>
      <c r="AE401" s="235"/>
      <c r="AF401" s="235"/>
      <c r="AG401" s="553"/>
      <c r="AM401" s="235"/>
      <c r="AN401" s="235"/>
    </row>
    <row r="402" spans="1:40" x14ac:dyDescent="0.2">
      <c r="F402" s="288"/>
      <c r="G402" s="235"/>
      <c r="H402" s="235"/>
      <c r="I402" s="235"/>
      <c r="J402" s="235"/>
      <c r="K402" s="235"/>
      <c r="L402" s="235"/>
      <c r="M402" s="235"/>
      <c r="N402" s="235"/>
      <c r="O402" s="235"/>
      <c r="P402" s="235"/>
      <c r="W402" s="235"/>
      <c r="X402" s="235"/>
      <c r="Y402" s="235"/>
      <c r="AE402" s="235"/>
      <c r="AF402" s="235"/>
      <c r="AG402" s="553"/>
      <c r="AM402" s="235"/>
      <c r="AN402" s="235"/>
    </row>
    <row r="403" spans="1:40" x14ac:dyDescent="0.2">
      <c r="F403" s="288"/>
      <c r="G403" s="235"/>
      <c r="H403" s="235"/>
      <c r="I403" s="235"/>
      <c r="J403" s="235"/>
      <c r="K403" s="235"/>
      <c r="L403" s="235"/>
      <c r="M403" s="235"/>
      <c r="N403" s="235"/>
      <c r="O403" s="235"/>
      <c r="P403" s="235"/>
      <c r="W403" s="235"/>
      <c r="X403" s="235"/>
      <c r="Y403" s="235"/>
      <c r="AE403" s="235"/>
      <c r="AF403" s="235"/>
      <c r="AG403" s="553"/>
      <c r="AM403" s="235"/>
      <c r="AN403" s="235"/>
    </row>
    <row r="404" spans="1:40" x14ac:dyDescent="0.2">
      <c r="F404" s="288"/>
      <c r="G404" s="235"/>
      <c r="H404" s="235"/>
      <c r="I404" s="235"/>
      <c r="J404" s="235"/>
      <c r="K404" s="235"/>
      <c r="L404" s="235"/>
      <c r="M404" s="235"/>
      <c r="N404" s="235"/>
      <c r="O404" s="235"/>
      <c r="P404" s="235"/>
      <c r="W404" s="235"/>
      <c r="X404" s="235"/>
      <c r="Y404" s="235"/>
      <c r="AE404" s="235"/>
      <c r="AF404" s="235"/>
      <c r="AG404" s="553"/>
      <c r="AM404" s="235"/>
      <c r="AN404" s="235"/>
    </row>
    <row r="405" spans="1:40" ht="13.5" thickBot="1" x14ac:dyDescent="0.25">
      <c r="F405" s="288"/>
      <c r="G405" s="235"/>
      <c r="H405" s="235"/>
      <c r="I405" s="235"/>
      <c r="J405" s="235"/>
      <c r="K405" s="235"/>
      <c r="L405" s="235"/>
      <c r="M405" s="235"/>
      <c r="N405" s="235"/>
      <c r="O405" s="235"/>
      <c r="P405" s="235"/>
      <c r="W405" s="235"/>
      <c r="X405" s="235"/>
      <c r="Y405" s="235"/>
      <c r="AE405" s="235"/>
      <c r="AF405" s="235"/>
      <c r="AG405" s="553"/>
      <c r="AM405" s="235"/>
      <c r="AN405" s="235"/>
    </row>
    <row r="406" spans="1:40" ht="13.5" thickBot="1" x14ac:dyDescent="0.25">
      <c r="A406" s="315">
        <v>18</v>
      </c>
      <c r="B406" s="472"/>
      <c r="C406" s="757" t="s">
        <v>37</v>
      </c>
      <c r="D406" s="757" t="s">
        <v>158</v>
      </c>
      <c r="E406" s="757" t="s">
        <v>34</v>
      </c>
      <c r="F406" s="543">
        <f>+$AL418</f>
        <v>0</v>
      </c>
      <c r="G406" s="235"/>
      <c r="H406" s="235"/>
      <c r="I406" s="235"/>
      <c r="J406" s="235"/>
      <c r="K406" s="235"/>
      <c r="L406" s="235"/>
      <c r="M406" s="235"/>
      <c r="N406" s="235"/>
      <c r="O406" s="235"/>
      <c r="P406" s="235"/>
      <c r="Q406" s="315"/>
      <c r="R406" s="472"/>
      <c r="S406" s="757" t="s">
        <v>37</v>
      </c>
      <c r="T406" s="757" t="s">
        <v>158</v>
      </c>
      <c r="U406" s="757" t="s">
        <v>34</v>
      </c>
      <c r="V406" s="543">
        <f>+$AL418</f>
        <v>0</v>
      </c>
      <c r="W406" s="235"/>
      <c r="X406" s="235"/>
      <c r="Y406" s="315"/>
      <c r="Z406" s="472"/>
      <c r="AA406" s="757" t="s">
        <v>37</v>
      </c>
      <c r="AB406" s="757" t="s">
        <v>158</v>
      </c>
      <c r="AC406" s="757" t="s">
        <v>34</v>
      </c>
      <c r="AD406" s="543">
        <f>+$AL418</f>
        <v>0</v>
      </c>
      <c r="AE406" s="235"/>
      <c r="AF406" s="235"/>
      <c r="AG406" s="315"/>
      <c r="AH406" s="472"/>
      <c r="AI406" s="757" t="s">
        <v>37</v>
      </c>
      <c r="AJ406" s="757" t="s">
        <v>158</v>
      </c>
      <c r="AK406" s="757" t="s">
        <v>34</v>
      </c>
      <c r="AL406" s="800" t="s">
        <v>18</v>
      </c>
      <c r="AM406" s="235"/>
      <c r="AN406" s="235"/>
    </row>
    <row r="407" spans="1:40" ht="25.5" x14ac:dyDescent="0.2">
      <c r="A407" s="318" t="s">
        <v>7</v>
      </c>
      <c r="B407" s="525" t="str">
        <f>+" אסמכתא " &amp; B20 &amp;"         חזרה לטבלה "</f>
        <v xml:space="preserve"> אסמכתא          חזרה לטבלה </v>
      </c>
      <c r="C407" s="799"/>
      <c r="D407" s="758" t="s">
        <v>68</v>
      </c>
      <c r="E407" s="799"/>
      <c r="F407" s="543" t="s">
        <v>18</v>
      </c>
      <c r="G407" s="235"/>
      <c r="H407" s="235"/>
      <c r="I407" s="235"/>
      <c r="J407" s="235"/>
      <c r="K407" s="235"/>
      <c r="L407" s="235"/>
      <c r="M407" s="235"/>
      <c r="N407" s="235"/>
      <c r="O407" s="235"/>
      <c r="P407" s="235"/>
      <c r="Q407" s="318" t="s">
        <v>23</v>
      </c>
      <c r="R407" s="525" t="str">
        <f>+" אסמכתא " &amp; B20 &amp;"         חזרה לטבלה "</f>
        <v xml:space="preserve"> אסמכתא          חזרה לטבלה </v>
      </c>
      <c r="S407" s="799"/>
      <c r="T407" s="758" t="s">
        <v>68</v>
      </c>
      <c r="U407" s="799"/>
      <c r="V407" s="543" t="s">
        <v>18</v>
      </c>
      <c r="W407" s="235"/>
      <c r="X407" s="235"/>
      <c r="Y407" s="318" t="s">
        <v>23</v>
      </c>
      <c r="Z407" s="525" t="str">
        <f>+" אסמכתא " &amp; B20 &amp;"         חזרה לטבלה "</f>
        <v xml:space="preserve"> אסמכתא          חזרה לטבלה </v>
      </c>
      <c r="AA407" s="799"/>
      <c r="AB407" s="758" t="s">
        <v>68</v>
      </c>
      <c r="AC407" s="799"/>
      <c r="AD407" s="543" t="s">
        <v>18</v>
      </c>
      <c r="AE407" s="235"/>
      <c r="AF407" s="235"/>
      <c r="AG407" s="318" t="s">
        <v>23</v>
      </c>
      <c r="AH407" s="525" t="str">
        <f>+" אסמכתא " &amp; B20 &amp;"         חזרה לטבלה "</f>
        <v xml:space="preserve"> אסמכתא          חזרה לטבלה </v>
      </c>
      <c r="AI407" s="799"/>
      <c r="AJ407" s="758" t="s">
        <v>68</v>
      </c>
      <c r="AK407" s="799"/>
      <c r="AL407" s="801"/>
      <c r="AM407" s="235"/>
      <c r="AN407" s="235"/>
    </row>
    <row r="408" spans="1:40" x14ac:dyDescent="0.2">
      <c r="A408" s="380">
        <v>1</v>
      </c>
      <c r="B408" s="510"/>
      <c r="C408" s="510"/>
      <c r="D408" s="545"/>
      <c r="E408" s="545"/>
      <c r="F408" s="546"/>
      <c r="G408" s="235">
        <f>IF(AND((COUNTA($C$20)=1),(COUNTA(F408)=1),($C$20&lt;&gt;0),(OR((E408&lt;$C$62),(E408&gt;($E$62+61))))),1,0)</f>
        <v>0</v>
      </c>
      <c r="H408" s="235">
        <f>IF(AND((COUNTA($C$20)=1),(COUNTA(F408)=1),($C$20&lt;&gt;0),(OR((D408&lt;$C$62),(D408&gt;($E$62))))),1,0)</f>
        <v>0</v>
      </c>
      <c r="I408" s="235"/>
      <c r="J408" s="235"/>
      <c r="K408" s="235"/>
      <c r="L408" s="235"/>
      <c r="M408" s="235"/>
      <c r="N408" s="235"/>
      <c r="O408" s="235"/>
      <c r="P408" s="235"/>
      <c r="Q408" s="380">
        <v>12</v>
      </c>
      <c r="R408" s="510"/>
      <c r="S408" s="510"/>
      <c r="T408" s="545"/>
      <c r="U408" s="545"/>
      <c r="V408" s="546"/>
      <c r="W408" s="235">
        <f>IF(AND((COUNTA($C$20)=1),(COUNTA(V408)=1),($C$20&lt;&gt;0),(OR((U408&lt;$C$62),(U408&gt;($E$62+61))))),1,0)</f>
        <v>0</v>
      </c>
      <c r="X408" s="235">
        <f>IF(AND((COUNTA($C$20)=1),(COUNTA(V408)=1),($C$20&lt;&gt;0),(OR((T408&lt;$C$62),(T408&gt;($E$62))))),1,0)</f>
        <v>0</v>
      </c>
      <c r="Y408" s="380">
        <f t="shared" ref="Y408" si="215">+Q418+1</f>
        <v>23</v>
      </c>
      <c r="Z408" s="510"/>
      <c r="AA408" s="510"/>
      <c r="AB408" s="545"/>
      <c r="AC408" s="545"/>
      <c r="AD408" s="546"/>
      <c r="AE408" s="235">
        <f>IF(AND((COUNTA($C$20)=1),(COUNTA(AD408)=1),($C$20&lt;&gt;0),(OR((AC408&lt;$C$62),(AC408&gt;($E$62+61))))),1,0)</f>
        <v>0</v>
      </c>
      <c r="AF408" s="235">
        <f>IF(AND((COUNTA($C$20)=1),(COUNTA(AD408)=1),($C$20&lt;&gt;0),(OR((AB408&lt;$C$62),(AB408&gt;($E$62))))),1,0)</f>
        <v>0</v>
      </c>
      <c r="AG408" s="380">
        <f t="shared" ref="AG408" si="216">+Y418+1</f>
        <v>34</v>
      </c>
      <c r="AH408" s="510"/>
      <c r="AI408" s="510"/>
      <c r="AJ408" s="545"/>
      <c r="AK408" s="545"/>
      <c r="AL408" s="546" t="s">
        <v>12</v>
      </c>
      <c r="AM408" s="235">
        <f>IF(AND((COUNTA($C$20)=1),(COUNTA(AL408)=1),($C$20&lt;&gt;0),(OR((AK408&lt;$C$62),(AK408&gt;($E$62+61))))),1,0)</f>
        <v>0</v>
      </c>
      <c r="AN408" s="235">
        <f>IF(AND((COUNTA($C$20)=1),(COUNTA(AL408)=1),($C$20&lt;&gt;0),(OR((AJ408&lt;$C$62),(AJ408&gt;($E$62))))),1,0)</f>
        <v>0</v>
      </c>
    </row>
    <row r="409" spans="1:40" x14ac:dyDescent="0.2">
      <c r="A409" s="380">
        <v>2</v>
      </c>
      <c r="B409" s="510"/>
      <c r="C409" s="510"/>
      <c r="D409" s="545"/>
      <c r="E409" s="545"/>
      <c r="F409" s="546"/>
      <c r="G409" s="235">
        <f t="shared" ref="G409:G418" si="217">IF(AND((COUNTA($C$20)=1),(COUNTA(F409)=1),($C$20&lt;&gt;0),(OR((E409&lt;$C$62),(E409&gt;($E$62+61))))),1,0)</f>
        <v>0</v>
      </c>
      <c r="H409" s="235">
        <f t="shared" ref="H409:H418" si="218">IF(AND((COUNTA($C$20)=1),(COUNTA(F409)=1),($C$20&lt;&gt;0),(OR((D409&lt;$C$62),(D409&gt;($E$62))))),1,0)</f>
        <v>0</v>
      </c>
      <c r="I409" s="235"/>
      <c r="J409" s="235"/>
      <c r="K409" s="235"/>
      <c r="L409" s="235"/>
      <c r="M409" s="235"/>
      <c r="N409" s="235"/>
      <c r="O409" s="235"/>
      <c r="P409" s="235"/>
      <c r="Q409" s="380">
        <v>13</v>
      </c>
      <c r="R409" s="510"/>
      <c r="S409" s="510"/>
      <c r="T409" s="545"/>
      <c r="U409" s="545"/>
      <c r="V409" s="546"/>
      <c r="W409" s="235">
        <f t="shared" ref="W409:W418" si="219">IF(AND((COUNTA($C$20)=1),(COUNTA(V409)=1),($C$20&lt;&gt;0),(OR((U409&lt;$C$62),(U409&gt;($E$62+61))))),1,0)</f>
        <v>0</v>
      </c>
      <c r="X409" s="235">
        <f t="shared" ref="X409:X418" si="220">IF(AND((COUNTA($C$20)=1),(COUNTA(V409)=1),($C$20&lt;&gt;0),(OR((T409&lt;$C$62),(T409&gt;($E$62))))),1,0)</f>
        <v>0</v>
      </c>
      <c r="Y409" s="380">
        <f t="shared" ref="Y409" si="221">+Y408+1</f>
        <v>24</v>
      </c>
      <c r="Z409" s="510"/>
      <c r="AA409" s="510"/>
      <c r="AB409" s="545"/>
      <c r="AC409" s="545"/>
      <c r="AD409" s="546"/>
      <c r="AE409" s="235">
        <f t="shared" ref="AE409:AE418" si="222">IF(AND((COUNTA($C$20)=1),(COUNTA(AD409)=1),($C$20&lt;&gt;0),(OR((AC409&lt;$C$62),(AC409&gt;($E$62+61))))),1,0)</f>
        <v>0</v>
      </c>
      <c r="AF409" s="235">
        <f t="shared" ref="AF409:AF418" si="223">IF(AND((COUNTA($C$20)=1),(COUNTA(AD409)=1),($C$20&lt;&gt;0),(OR((AB409&lt;$C$62),(AB409&gt;($E$62))))),1,0)</f>
        <v>0</v>
      </c>
      <c r="AG409" s="380">
        <f t="shared" ref="AG409" si="224">+AG408+1</f>
        <v>35</v>
      </c>
      <c r="AH409" s="510"/>
      <c r="AI409" s="510"/>
      <c r="AJ409" s="545"/>
      <c r="AK409" s="545"/>
      <c r="AL409" s="546"/>
      <c r="AM409" s="235">
        <f t="shared" ref="AM409:AM417" si="225">IF(AND((COUNTA($C$20)=1),(COUNTA(AL409)=1),($C$20&lt;&gt;0),(OR((AK409&lt;$C$62),(AK409&gt;($E$62+61))))),1,0)</f>
        <v>0</v>
      </c>
      <c r="AN409" s="235">
        <f t="shared" ref="AN409:AN417" si="226">IF(AND((COUNTA($C$20)=1),(COUNTA(AL409)=1),($C$20&lt;&gt;0),(OR((AJ409&lt;$C$62),(AJ409&gt;($E$62))))),1,0)</f>
        <v>0</v>
      </c>
    </row>
    <row r="410" spans="1:40" x14ac:dyDescent="0.2">
      <c r="A410" s="380">
        <v>3</v>
      </c>
      <c r="B410" s="510"/>
      <c r="C410" s="510"/>
      <c r="D410" s="545"/>
      <c r="E410" s="545"/>
      <c r="F410" s="546"/>
      <c r="G410" s="235">
        <f t="shared" si="217"/>
        <v>0</v>
      </c>
      <c r="H410" s="235">
        <f t="shared" si="218"/>
        <v>0</v>
      </c>
      <c r="I410" s="235"/>
      <c r="J410" s="235"/>
      <c r="K410" s="235"/>
      <c r="L410" s="235"/>
      <c r="M410" s="235"/>
      <c r="N410" s="235"/>
      <c r="O410" s="235"/>
      <c r="P410" s="235"/>
      <c r="Q410" s="380">
        <v>14</v>
      </c>
      <c r="R410" s="510"/>
      <c r="S410" s="510"/>
      <c r="T410" s="545"/>
      <c r="U410" s="545"/>
      <c r="V410" s="546"/>
      <c r="W410" s="235">
        <f t="shared" si="219"/>
        <v>0</v>
      </c>
      <c r="X410" s="235">
        <f t="shared" si="220"/>
        <v>0</v>
      </c>
      <c r="Y410" s="380">
        <f t="shared" si="189"/>
        <v>25</v>
      </c>
      <c r="Z410" s="510"/>
      <c r="AA410" s="510"/>
      <c r="AB410" s="545"/>
      <c r="AC410" s="545"/>
      <c r="AD410" s="546"/>
      <c r="AE410" s="235">
        <f t="shared" si="222"/>
        <v>0</v>
      </c>
      <c r="AF410" s="235">
        <f t="shared" si="223"/>
        <v>0</v>
      </c>
      <c r="AG410" s="380">
        <f t="shared" si="190"/>
        <v>36</v>
      </c>
      <c r="AH410" s="510"/>
      <c r="AI410" s="510"/>
      <c r="AJ410" s="545"/>
      <c r="AK410" s="545"/>
      <c r="AL410" s="546"/>
      <c r="AM410" s="235">
        <f t="shared" si="225"/>
        <v>0</v>
      </c>
      <c r="AN410" s="235">
        <f t="shared" si="226"/>
        <v>0</v>
      </c>
    </row>
    <row r="411" spans="1:40" x14ac:dyDescent="0.2">
      <c r="A411" s="380">
        <v>4</v>
      </c>
      <c r="B411" s="510"/>
      <c r="C411" s="510"/>
      <c r="D411" s="545"/>
      <c r="E411" s="545"/>
      <c r="F411" s="546"/>
      <c r="G411" s="235">
        <f t="shared" si="217"/>
        <v>0</v>
      </c>
      <c r="H411" s="235">
        <f t="shared" si="218"/>
        <v>0</v>
      </c>
      <c r="I411" s="235"/>
      <c r="J411" s="235"/>
      <c r="K411" s="235"/>
      <c r="L411" s="235"/>
      <c r="M411" s="235"/>
      <c r="N411" s="235"/>
      <c r="O411" s="235"/>
      <c r="P411" s="235"/>
      <c r="Q411" s="380">
        <v>15</v>
      </c>
      <c r="R411" s="510"/>
      <c r="S411" s="510"/>
      <c r="T411" s="545"/>
      <c r="U411" s="545"/>
      <c r="V411" s="546"/>
      <c r="W411" s="235">
        <f t="shared" si="219"/>
        <v>0</v>
      </c>
      <c r="X411" s="235">
        <f t="shared" si="220"/>
        <v>0</v>
      </c>
      <c r="Y411" s="380">
        <f t="shared" si="189"/>
        <v>26</v>
      </c>
      <c r="Z411" s="510"/>
      <c r="AA411" s="510"/>
      <c r="AB411" s="545"/>
      <c r="AC411" s="545"/>
      <c r="AD411" s="546"/>
      <c r="AE411" s="235">
        <f t="shared" si="222"/>
        <v>0</v>
      </c>
      <c r="AF411" s="235">
        <f t="shared" si="223"/>
        <v>0</v>
      </c>
      <c r="AG411" s="380">
        <f t="shared" si="190"/>
        <v>37</v>
      </c>
      <c r="AH411" s="510"/>
      <c r="AI411" s="510"/>
      <c r="AJ411" s="545"/>
      <c r="AK411" s="545"/>
      <c r="AL411" s="546"/>
      <c r="AM411" s="235">
        <f t="shared" si="225"/>
        <v>0</v>
      </c>
      <c r="AN411" s="235">
        <f t="shared" si="226"/>
        <v>0</v>
      </c>
    </row>
    <row r="412" spans="1:40" x14ac:dyDescent="0.2">
      <c r="A412" s="380">
        <v>5</v>
      </c>
      <c r="B412" s="510"/>
      <c r="C412" s="510"/>
      <c r="D412" s="545"/>
      <c r="E412" s="545"/>
      <c r="F412" s="546"/>
      <c r="G412" s="235">
        <f t="shared" si="217"/>
        <v>0</v>
      </c>
      <c r="H412" s="235">
        <f t="shared" si="218"/>
        <v>0</v>
      </c>
      <c r="I412" s="235"/>
      <c r="J412" s="235"/>
      <c r="K412" s="235"/>
      <c r="L412" s="235"/>
      <c r="M412" s="235"/>
      <c r="N412" s="235"/>
      <c r="O412" s="235"/>
      <c r="P412" s="235"/>
      <c r="Q412" s="380">
        <v>16</v>
      </c>
      <c r="R412" s="510"/>
      <c r="S412" s="510"/>
      <c r="T412" s="545"/>
      <c r="U412" s="545"/>
      <c r="V412" s="546"/>
      <c r="W412" s="235">
        <f t="shared" si="219"/>
        <v>0</v>
      </c>
      <c r="X412" s="235">
        <f t="shared" si="220"/>
        <v>0</v>
      </c>
      <c r="Y412" s="380">
        <f t="shared" si="189"/>
        <v>27</v>
      </c>
      <c r="Z412" s="510"/>
      <c r="AA412" s="510"/>
      <c r="AB412" s="545"/>
      <c r="AC412" s="545"/>
      <c r="AD412" s="546"/>
      <c r="AE412" s="235">
        <f t="shared" si="222"/>
        <v>0</v>
      </c>
      <c r="AF412" s="235">
        <f t="shared" si="223"/>
        <v>0</v>
      </c>
      <c r="AG412" s="380">
        <f t="shared" si="190"/>
        <v>38</v>
      </c>
      <c r="AH412" s="510"/>
      <c r="AI412" s="510"/>
      <c r="AJ412" s="545"/>
      <c r="AK412" s="545"/>
      <c r="AL412" s="546" t="s">
        <v>12</v>
      </c>
      <c r="AM412" s="235">
        <f t="shared" si="225"/>
        <v>0</v>
      </c>
      <c r="AN412" s="235">
        <f t="shared" si="226"/>
        <v>0</v>
      </c>
    </row>
    <row r="413" spans="1:40" x14ac:dyDescent="0.2">
      <c r="A413" s="380">
        <v>6</v>
      </c>
      <c r="B413" s="510"/>
      <c r="C413" s="510"/>
      <c r="D413" s="545"/>
      <c r="E413" s="545"/>
      <c r="F413" s="546"/>
      <c r="G413" s="235">
        <f t="shared" si="217"/>
        <v>0</v>
      </c>
      <c r="H413" s="235">
        <f t="shared" si="218"/>
        <v>0</v>
      </c>
      <c r="I413" s="235"/>
      <c r="J413" s="235"/>
      <c r="K413" s="235"/>
      <c r="L413" s="235"/>
      <c r="M413" s="235"/>
      <c r="N413" s="235"/>
      <c r="O413" s="235"/>
      <c r="P413" s="235"/>
      <c r="Q413" s="380">
        <v>17</v>
      </c>
      <c r="R413" s="510"/>
      <c r="S413" s="510"/>
      <c r="T413" s="545"/>
      <c r="U413" s="545"/>
      <c r="V413" s="546"/>
      <c r="W413" s="235">
        <f t="shared" si="219"/>
        <v>0</v>
      </c>
      <c r="X413" s="235">
        <f t="shared" si="220"/>
        <v>0</v>
      </c>
      <c r="Y413" s="380">
        <f t="shared" si="189"/>
        <v>28</v>
      </c>
      <c r="Z413" s="510"/>
      <c r="AA413" s="510"/>
      <c r="AB413" s="545"/>
      <c r="AC413" s="545"/>
      <c r="AD413" s="546"/>
      <c r="AE413" s="235">
        <f t="shared" si="222"/>
        <v>0</v>
      </c>
      <c r="AF413" s="235">
        <f t="shared" si="223"/>
        <v>0</v>
      </c>
      <c r="AG413" s="380">
        <f t="shared" si="190"/>
        <v>39</v>
      </c>
      <c r="AH413" s="510"/>
      <c r="AI413" s="510"/>
      <c r="AJ413" s="545"/>
      <c r="AK413" s="545"/>
      <c r="AL413" s="546"/>
      <c r="AM413" s="235">
        <f t="shared" si="225"/>
        <v>0</v>
      </c>
      <c r="AN413" s="235">
        <f t="shared" si="226"/>
        <v>0</v>
      </c>
    </row>
    <row r="414" spans="1:40" x14ac:dyDescent="0.2">
      <c r="A414" s="380">
        <v>7</v>
      </c>
      <c r="B414" s="510"/>
      <c r="C414" s="510"/>
      <c r="D414" s="545"/>
      <c r="E414" s="545"/>
      <c r="F414" s="546"/>
      <c r="G414" s="235">
        <f t="shared" si="217"/>
        <v>0</v>
      </c>
      <c r="H414" s="235">
        <f t="shared" si="218"/>
        <v>0</v>
      </c>
      <c r="I414" s="235"/>
      <c r="J414" s="235"/>
      <c r="K414" s="235"/>
      <c r="L414" s="235"/>
      <c r="M414" s="235"/>
      <c r="N414" s="235"/>
      <c r="O414" s="235"/>
      <c r="P414" s="235"/>
      <c r="Q414" s="380">
        <v>18</v>
      </c>
      <c r="R414" s="510"/>
      <c r="S414" s="510"/>
      <c r="T414" s="545"/>
      <c r="U414" s="545"/>
      <c r="V414" s="546"/>
      <c r="W414" s="235">
        <f t="shared" si="219"/>
        <v>0</v>
      </c>
      <c r="X414" s="235">
        <f t="shared" si="220"/>
        <v>0</v>
      </c>
      <c r="Y414" s="380">
        <f t="shared" si="189"/>
        <v>29</v>
      </c>
      <c r="Z414" s="510"/>
      <c r="AA414" s="510"/>
      <c r="AB414" s="545"/>
      <c r="AC414" s="545"/>
      <c r="AD414" s="546"/>
      <c r="AE414" s="235">
        <f t="shared" si="222"/>
        <v>0</v>
      </c>
      <c r="AF414" s="235">
        <f t="shared" si="223"/>
        <v>0</v>
      </c>
      <c r="AG414" s="380">
        <f t="shared" si="190"/>
        <v>40</v>
      </c>
      <c r="AH414" s="510"/>
      <c r="AI414" s="510"/>
      <c r="AJ414" s="545"/>
      <c r="AK414" s="545"/>
      <c r="AL414" s="546"/>
      <c r="AM414" s="235">
        <f t="shared" si="225"/>
        <v>0</v>
      </c>
      <c r="AN414" s="235">
        <f t="shared" si="226"/>
        <v>0</v>
      </c>
    </row>
    <row r="415" spans="1:40" x14ac:dyDescent="0.2">
      <c r="A415" s="380">
        <v>8</v>
      </c>
      <c r="B415" s="510"/>
      <c r="C415" s="510"/>
      <c r="D415" s="545"/>
      <c r="E415" s="545"/>
      <c r="F415" s="546"/>
      <c r="G415" s="235">
        <f t="shared" si="217"/>
        <v>0</v>
      </c>
      <c r="H415" s="235">
        <f t="shared" si="218"/>
        <v>0</v>
      </c>
      <c r="I415" s="235"/>
      <c r="J415" s="235"/>
      <c r="K415" s="235"/>
      <c r="L415" s="235"/>
      <c r="M415" s="235"/>
      <c r="N415" s="235"/>
      <c r="O415" s="235"/>
      <c r="P415" s="235"/>
      <c r="Q415" s="380">
        <v>19</v>
      </c>
      <c r="R415" s="510"/>
      <c r="S415" s="510"/>
      <c r="T415" s="545"/>
      <c r="U415" s="545"/>
      <c r="V415" s="546"/>
      <c r="W415" s="235">
        <f t="shared" si="219"/>
        <v>0</v>
      </c>
      <c r="X415" s="235">
        <f t="shared" si="220"/>
        <v>0</v>
      </c>
      <c r="Y415" s="380">
        <f t="shared" si="189"/>
        <v>30</v>
      </c>
      <c r="Z415" s="510"/>
      <c r="AA415" s="510"/>
      <c r="AB415" s="545"/>
      <c r="AC415" s="545"/>
      <c r="AD415" s="546"/>
      <c r="AE415" s="235">
        <f t="shared" si="222"/>
        <v>0</v>
      </c>
      <c r="AF415" s="235">
        <f t="shared" si="223"/>
        <v>0</v>
      </c>
      <c r="AG415" s="380">
        <f t="shared" si="190"/>
        <v>41</v>
      </c>
      <c r="AH415" s="510"/>
      <c r="AI415" s="510"/>
      <c r="AJ415" s="545"/>
      <c r="AK415" s="545"/>
      <c r="AL415" s="546" t="s">
        <v>12</v>
      </c>
      <c r="AM415" s="235">
        <f t="shared" si="225"/>
        <v>0</v>
      </c>
      <c r="AN415" s="235">
        <f t="shared" si="226"/>
        <v>0</v>
      </c>
    </row>
    <row r="416" spans="1:40" x14ac:dyDescent="0.2">
      <c r="A416" s="380">
        <v>9</v>
      </c>
      <c r="B416" s="510"/>
      <c r="C416" s="510"/>
      <c r="D416" s="545"/>
      <c r="E416" s="545"/>
      <c r="F416" s="546"/>
      <c r="G416" s="235">
        <f t="shared" si="217"/>
        <v>0</v>
      </c>
      <c r="H416" s="235">
        <f t="shared" si="218"/>
        <v>0</v>
      </c>
      <c r="I416" s="235"/>
      <c r="J416" s="235"/>
      <c r="K416" s="235"/>
      <c r="L416" s="235"/>
      <c r="M416" s="235"/>
      <c r="N416" s="235"/>
      <c r="O416" s="235"/>
      <c r="P416" s="235"/>
      <c r="Q416" s="380">
        <v>20</v>
      </c>
      <c r="R416" s="510"/>
      <c r="S416" s="510"/>
      <c r="T416" s="545"/>
      <c r="U416" s="545"/>
      <c r="V416" s="546"/>
      <c r="W416" s="235">
        <f t="shared" si="219"/>
        <v>0</v>
      </c>
      <c r="X416" s="235">
        <f t="shared" si="220"/>
        <v>0</v>
      </c>
      <c r="Y416" s="380">
        <f t="shared" si="189"/>
        <v>31</v>
      </c>
      <c r="Z416" s="510"/>
      <c r="AA416" s="510"/>
      <c r="AB416" s="545"/>
      <c r="AC416" s="545"/>
      <c r="AD416" s="546"/>
      <c r="AE416" s="235">
        <f t="shared" si="222"/>
        <v>0</v>
      </c>
      <c r="AF416" s="235">
        <f t="shared" si="223"/>
        <v>0</v>
      </c>
      <c r="AG416" s="380">
        <f t="shared" si="190"/>
        <v>42</v>
      </c>
      <c r="AH416" s="510"/>
      <c r="AI416" s="510"/>
      <c r="AJ416" s="545"/>
      <c r="AK416" s="545"/>
      <c r="AL416" s="546"/>
      <c r="AM416" s="235">
        <f t="shared" si="225"/>
        <v>0</v>
      </c>
      <c r="AN416" s="235">
        <f t="shared" si="226"/>
        <v>0</v>
      </c>
    </row>
    <row r="417" spans="1:40" x14ac:dyDescent="0.2">
      <c r="A417" s="380">
        <v>10</v>
      </c>
      <c r="B417" s="510"/>
      <c r="C417" s="510"/>
      <c r="D417" s="545"/>
      <c r="E417" s="545"/>
      <c r="F417" s="546"/>
      <c r="G417" s="235">
        <f t="shared" si="217"/>
        <v>0</v>
      </c>
      <c r="H417" s="235">
        <f t="shared" si="218"/>
        <v>0</v>
      </c>
      <c r="I417" s="235"/>
      <c r="J417" s="235"/>
      <c r="K417" s="235"/>
      <c r="L417" s="235"/>
      <c r="M417" s="235"/>
      <c r="N417" s="235"/>
      <c r="O417" s="235"/>
      <c r="P417" s="235"/>
      <c r="Q417" s="380">
        <v>21</v>
      </c>
      <c r="R417" s="510"/>
      <c r="S417" s="510"/>
      <c r="T417" s="545"/>
      <c r="U417" s="545"/>
      <c r="V417" s="546"/>
      <c r="W417" s="235">
        <f t="shared" si="219"/>
        <v>0</v>
      </c>
      <c r="X417" s="235">
        <f t="shared" si="220"/>
        <v>0</v>
      </c>
      <c r="Y417" s="380">
        <f t="shared" ref="Y417:Y478" si="227">+Y416+1</f>
        <v>32</v>
      </c>
      <c r="Z417" s="510"/>
      <c r="AA417" s="510"/>
      <c r="AB417" s="545"/>
      <c r="AC417" s="545"/>
      <c r="AD417" s="546"/>
      <c r="AE417" s="235">
        <f t="shared" si="222"/>
        <v>0</v>
      </c>
      <c r="AF417" s="235">
        <f t="shared" si="223"/>
        <v>0</v>
      </c>
      <c r="AG417" s="380">
        <f t="shared" ref="AG417:AG477" si="228">+AG416+1</f>
        <v>43</v>
      </c>
      <c r="AH417" s="510"/>
      <c r="AI417" s="510"/>
      <c r="AJ417" s="545"/>
      <c r="AK417" s="545"/>
      <c r="AL417" s="546"/>
      <c r="AM417" s="235">
        <f t="shared" si="225"/>
        <v>0</v>
      </c>
      <c r="AN417" s="235">
        <f t="shared" si="226"/>
        <v>0</v>
      </c>
    </row>
    <row r="418" spans="1:40" ht="13.5" thickBot="1" x14ac:dyDescent="0.25">
      <c r="A418" s="547">
        <v>11</v>
      </c>
      <c r="B418" s="548"/>
      <c r="C418" s="548"/>
      <c r="D418" s="545"/>
      <c r="E418" s="545"/>
      <c r="F418" s="549"/>
      <c r="G418" s="235">
        <f t="shared" si="217"/>
        <v>0</v>
      </c>
      <c r="H418" s="235">
        <f t="shared" si="218"/>
        <v>0</v>
      </c>
      <c r="I418" s="235"/>
      <c r="J418" s="235"/>
      <c r="K418" s="235"/>
      <c r="L418" s="235"/>
      <c r="M418" s="235"/>
      <c r="N418" s="235"/>
      <c r="O418" s="235"/>
      <c r="P418" s="235"/>
      <c r="Q418" s="380">
        <v>22</v>
      </c>
      <c r="R418" s="510"/>
      <c r="S418" s="510"/>
      <c r="T418" s="545"/>
      <c r="U418" s="545"/>
      <c r="V418" s="549"/>
      <c r="W418" s="235">
        <f t="shared" si="219"/>
        <v>0</v>
      </c>
      <c r="X418" s="235">
        <f t="shared" si="220"/>
        <v>0</v>
      </c>
      <c r="Y418" s="380">
        <f t="shared" si="227"/>
        <v>33</v>
      </c>
      <c r="Z418" s="548"/>
      <c r="AA418" s="548"/>
      <c r="AB418" s="545"/>
      <c r="AC418" s="545"/>
      <c r="AD418" s="549"/>
      <c r="AE418" s="235">
        <f t="shared" si="222"/>
        <v>0</v>
      </c>
      <c r="AF418" s="235">
        <f t="shared" si="223"/>
        <v>0</v>
      </c>
      <c r="AG418" s="550" t="s">
        <v>3</v>
      </c>
      <c r="AH418" s="554"/>
      <c r="AI418" s="551"/>
      <c r="AJ418" s="551"/>
      <c r="AK418" s="551"/>
      <c r="AL418" s="552">
        <f>SUM(F408:F418)+SUM(V408:V418)+SUM(AL408:AL417)+SUM(AD408:AD418)</f>
        <v>0</v>
      </c>
      <c r="AM418" s="235"/>
      <c r="AN418" s="235"/>
    </row>
    <row r="419" spans="1:40" x14ac:dyDescent="0.2">
      <c r="F419" s="288"/>
      <c r="G419" s="235"/>
      <c r="H419" s="235"/>
      <c r="I419" s="235"/>
      <c r="J419" s="235"/>
      <c r="K419" s="235"/>
      <c r="L419" s="235"/>
      <c r="M419" s="235"/>
      <c r="N419" s="235"/>
      <c r="O419" s="235"/>
      <c r="P419" s="235"/>
      <c r="W419" s="235"/>
      <c r="X419" s="235"/>
      <c r="Y419" s="235"/>
      <c r="AE419" s="235"/>
      <c r="AF419" s="235"/>
      <c r="AG419" s="553"/>
      <c r="AM419" s="235"/>
      <c r="AN419" s="235"/>
    </row>
    <row r="420" spans="1:40" x14ac:dyDescent="0.2">
      <c r="F420" s="288"/>
      <c r="G420" s="235"/>
      <c r="H420" s="235"/>
      <c r="I420" s="235"/>
      <c r="J420" s="235"/>
      <c r="K420" s="235"/>
      <c r="L420" s="235"/>
      <c r="M420" s="235"/>
      <c r="N420" s="235"/>
      <c r="O420" s="235"/>
      <c r="P420" s="235"/>
      <c r="W420" s="235"/>
      <c r="X420" s="235"/>
      <c r="Y420" s="235"/>
      <c r="AE420" s="235"/>
      <c r="AF420" s="235"/>
      <c r="AG420" s="553"/>
      <c r="AM420" s="235"/>
      <c r="AN420" s="235"/>
    </row>
    <row r="421" spans="1:40" x14ac:dyDescent="0.2">
      <c r="F421" s="288"/>
      <c r="G421" s="235"/>
      <c r="H421" s="235"/>
      <c r="I421" s="235"/>
      <c r="J421" s="235"/>
      <c r="K421" s="235"/>
      <c r="L421" s="235"/>
      <c r="M421" s="235"/>
      <c r="N421" s="235"/>
      <c r="O421" s="235"/>
      <c r="P421" s="235"/>
      <c r="W421" s="235"/>
      <c r="X421" s="235"/>
      <c r="Y421" s="235"/>
      <c r="AE421" s="235"/>
      <c r="AF421" s="235"/>
      <c r="AG421" s="553"/>
      <c r="AM421" s="235"/>
      <c r="AN421" s="235"/>
    </row>
    <row r="422" spans="1:40" x14ac:dyDescent="0.2">
      <c r="F422" s="288"/>
      <c r="G422" s="235"/>
      <c r="H422" s="235"/>
      <c r="I422" s="235"/>
      <c r="J422" s="235"/>
      <c r="K422" s="235"/>
      <c r="L422" s="235"/>
      <c r="M422" s="235"/>
      <c r="N422" s="235"/>
      <c r="O422" s="235"/>
      <c r="P422" s="235"/>
      <c r="W422" s="235"/>
      <c r="X422" s="235"/>
      <c r="Y422" s="235"/>
      <c r="AE422" s="235"/>
      <c r="AF422" s="235"/>
      <c r="AG422" s="553"/>
      <c r="AM422" s="235"/>
      <c r="AN422" s="235"/>
    </row>
    <row r="423" spans="1:40" x14ac:dyDescent="0.2">
      <c r="F423" s="288"/>
      <c r="G423" s="235"/>
      <c r="H423" s="235"/>
      <c r="I423" s="235"/>
      <c r="J423" s="235"/>
      <c r="K423" s="235"/>
      <c r="L423" s="235"/>
      <c r="M423" s="235"/>
      <c r="N423" s="235"/>
      <c r="O423" s="235"/>
      <c r="P423" s="235"/>
      <c r="W423" s="235"/>
      <c r="X423" s="235"/>
      <c r="Y423" s="235"/>
      <c r="AE423" s="235"/>
      <c r="AF423" s="235"/>
      <c r="AG423" s="553"/>
      <c r="AM423" s="235"/>
      <c r="AN423" s="235"/>
    </row>
    <row r="424" spans="1:40" x14ac:dyDescent="0.2">
      <c r="F424" s="288"/>
      <c r="G424" s="235"/>
      <c r="H424" s="235"/>
      <c r="I424" s="235"/>
      <c r="J424" s="235"/>
      <c r="K424" s="235"/>
      <c r="L424" s="235"/>
      <c r="M424" s="235"/>
      <c r="N424" s="235"/>
      <c r="O424" s="235"/>
      <c r="P424" s="235"/>
      <c r="W424" s="235"/>
      <c r="X424" s="235"/>
      <c r="Y424" s="235"/>
      <c r="AE424" s="235"/>
      <c r="AF424" s="235"/>
      <c r="AG424" s="553"/>
      <c r="AM424" s="235"/>
      <c r="AN424" s="235"/>
    </row>
    <row r="425" spans="1:40" ht="13.5" thickBot="1" x14ac:dyDescent="0.25">
      <c r="F425" s="288"/>
      <c r="G425" s="235"/>
      <c r="H425" s="235"/>
      <c r="I425" s="235"/>
      <c r="J425" s="235"/>
      <c r="K425" s="235"/>
      <c r="L425" s="235"/>
      <c r="M425" s="235"/>
      <c r="N425" s="235"/>
      <c r="O425" s="235"/>
      <c r="P425" s="235"/>
      <c r="W425" s="235"/>
      <c r="X425" s="235"/>
      <c r="Y425" s="235"/>
      <c r="AE425" s="235"/>
      <c r="AF425" s="235"/>
      <c r="AG425" s="553"/>
      <c r="AM425" s="235"/>
      <c r="AN425" s="235"/>
    </row>
    <row r="426" spans="1:40" ht="13.5" thickBot="1" x14ac:dyDescent="0.25">
      <c r="A426" s="315">
        <v>19</v>
      </c>
      <c r="B426" s="472"/>
      <c r="C426" s="757" t="s">
        <v>37</v>
      </c>
      <c r="D426" s="757" t="s">
        <v>158</v>
      </c>
      <c r="E426" s="757" t="s">
        <v>34</v>
      </c>
      <c r="F426" s="543">
        <f>+$AL438</f>
        <v>0</v>
      </c>
      <c r="G426" s="235"/>
      <c r="H426" s="235"/>
      <c r="I426" s="235"/>
      <c r="J426" s="235"/>
      <c r="K426" s="235"/>
      <c r="L426" s="235"/>
      <c r="M426" s="235"/>
      <c r="N426" s="235"/>
      <c r="O426" s="235"/>
      <c r="P426" s="235"/>
      <c r="Q426" s="315"/>
      <c r="R426" s="472"/>
      <c r="S426" s="757" t="s">
        <v>37</v>
      </c>
      <c r="T426" s="757" t="s">
        <v>158</v>
      </c>
      <c r="U426" s="757" t="s">
        <v>34</v>
      </c>
      <c r="V426" s="543">
        <f>+$AL438</f>
        <v>0</v>
      </c>
      <c r="W426" s="235"/>
      <c r="X426" s="235"/>
      <c r="Y426" s="315"/>
      <c r="Z426" s="472"/>
      <c r="AA426" s="757" t="s">
        <v>37</v>
      </c>
      <c r="AB426" s="757" t="s">
        <v>158</v>
      </c>
      <c r="AC426" s="757" t="s">
        <v>34</v>
      </c>
      <c r="AD426" s="543">
        <f>+$AL438</f>
        <v>0</v>
      </c>
      <c r="AE426" s="235"/>
      <c r="AF426" s="235"/>
      <c r="AG426" s="315"/>
      <c r="AH426" s="472"/>
      <c r="AI426" s="757" t="s">
        <v>37</v>
      </c>
      <c r="AJ426" s="757" t="s">
        <v>158</v>
      </c>
      <c r="AK426" s="757" t="s">
        <v>34</v>
      </c>
      <c r="AL426" s="800" t="s">
        <v>18</v>
      </c>
      <c r="AM426" s="235"/>
      <c r="AN426" s="235"/>
    </row>
    <row r="427" spans="1:40" ht="25.5" x14ac:dyDescent="0.2">
      <c r="A427" s="318" t="s">
        <v>7</v>
      </c>
      <c r="B427" s="525" t="str">
        <f>+" אסמכתא " &amp; B21 &amp;"         חזרה לטבלה "</f>
        <v xml:space="preserve"> אסמכתא          חזרה לטבלה </v>
      </c>
      <c r="C427" s="799"/>
      <c r="D427" s="758" t="s">
        <v>68</v>
      </c>
      <c r="E427" s="799"/>
      <c r="F427" s="543" t="s">
        <v>18</v>
      </c>
      <c r="G427" s="235"/>
      <c r="H427" s="235"/>
      <c r="I427" s="235"/>
      <c r="J427" s="235"/>
      <c r="K427" s="235"/>
      <c r="L427" s="235"/>
      <c r="M427" s="235"/>
      <c r="N427" s="235"/>
      <c r="O427" s="235"/>
      <c r="P427" s="235"/>
      <c r="Q427" s="318" t="s">
        <v>23</v>
      </c>
      <c r="R427" s="525" t="str">
        <f>+" אסמכתא " &amp; B21 &amp;"         חזרה לטבלה "</f>
        <v xml:space="preserve"> אסמכתא          חזרה לטבלה </v>
      </c>
      <c r="S427" s="799"/>
      <c r="T427" s="758" t="s">
        <v>68</v>
      </c>
      <c r="U427" s="799"/>
      <c r="V427" s="543" t="s">
        <v>18</v>
      </c>
      <c r="W427" s="235"/>
      <c r="X427" s="235"/>
      <c r="Y427" s="318" t="s">
        <v>23</v>
      </c>
      <c r="Z427" s="525" t="str">
        <f>+" אסמכתא " &amp; B21 &amp;"         חזרה לטבלה "</f>
        <v xml:space="preserve"> אסמכתא          חזרה לטבלה </v>
      </c>
      <c r="AA427" s="799"/>
      <c r="AB427" s="758" t="s">
        <v>68</v>
      </c>
      <c r="AC427" s="799"/>
      <c r="AD427" s="543" t="s">
        <v>18</v>
      </c>
      <c r="AE427" s="235"/>
      <c r="AF427" s="235"/>
      <c r="AG427" s="318" t="s">
        <v>23</v>
      </c>
      <c r="AH427" s="525" t="str">
        <f>+" אסמכתא " &amp; B21 &amp;"         חזרה לטבלה "</f>
        <v xml:space="preserve"> אסמכתא          חזרה לטבלה </v>
      </c>
      <c r="AI427" s="799"/>
      <c r="AJ427" s="758" t="s">
        <v>68</v>
      </c>
      <c r="AK427" s="799"/>
      <c r="AL427" s="801"/>
      <c r="AM427" s="235"/>
      <c r="AN427" s="235"/>
    </row>
    <row r="428" spans="1:40" x14ac:dyDescent="0.2">
      <c r="A428" s="380">
        <v>1</v>
      </c>
      <c r="B428" s="510"/>
      <c r="C428" s="510"/>
      <c r="D428" s="545"/>
      <c r="E428" s="545"/>
      <c r="F428" s="546"/>
      <c r="G428" s="235">
        <f>IF(AND((COUNTA($C$21)=1),(COUNTA(F428)=1),($C$21&lt;&gt;0),(OR((E428&lt;$C$62),(E428&gt;($E$62+61))))),1,0)</f>
        <v>0</v>
      </c>
      <c r="H428" s="235">
        <f>IF(AND((COUNTA($C$21)=1),(COUNTA(F428)=1),($C$21&lt;&gt;0),(OR((D428&lt;$C$62),(D428&gt;($E$62))))),1,0)</f>
        <v>0</v>
      </c>
      <c r="I428" s="235"/>
      <c r="J428" s="235"/>
      <c r="K428" s="235"/>
      <c r="L428" s="235"/>
      <c r="M428" s="235"/>
      <c r="N428" s="235"/>
      <c r="O428" s="235"/>
      <c r="P428" s="235"/>
      <c r="Q428" s="380">
        <v>12</v>
      </c>
      <c r="R428" s="510"/>
      <c r="S428" s="510"/>
      <c r="T428" s="545"/>
      <c r="U428" s="545"/>
      <c r="V428" s="546"/>
      <c r="W428" s="235">
        <f>IF(AND((COUNTA($C$21)=1),(COUNTA(V428)=1),($C$21&lt;&gt;0),(OR((U428&lt;$C$62),(U428&gt;($E$62+61))))),1,0)</f>
        <v>0</v>
      </c>
      <c r="X428" s="235">
        <f>IF(AND((COUNTA($C$21)=1),(COUNTA(V428)=1),($C$21&lt;&gt;0),(OR((T428&lt;$C$62),(T428&gt;($E$62))))),1,0)</f>
        <v>0</v>
      </c>
      <c r="Y428" s="380">
        <f t="shared" ref="Y428" si="229">+Q438+1</f>
        <v>23</v>
      </c>
      <c r="Z428" s="510"/>
      <c r="AA428" s="510"/>
      <c r="AB428" s="545"/>
      <c r="AC428" s="545"/>
      <c r="AD428" s="546"/>
      <c r="AE428" s="235">
        <f>IF(AND((COUNTA($C$21)=1),(COUNTA(AD428)=1),($C$21&lt;&gt;0),(OR((AC428&lt;$C$62),(AC428&gt;($E$62+61))))),1,0)</f>
        <v>0</v>
      </c>
      <c r="AF428" s="235">
        <f>IF(AND((COUNTA($C$21)=1),(COUNTA(AD428)=1),($C$21&lt;&gt;0),(OR((AB428&lt;$C$62),(AB428&gt;($E$62))))),1,0)</f>
        <v>0</v>
      </c>
      <c r="AG428" s="380">
        <f t="shared" ref="AG428" si="230">+Y438+1</f>
        <v>34</v>
      </c>
      <c r="AH428" s="510"/>
      <c r="AI428" s="510"/>
      <c r="AJ428" s="545"/>
      <c r="AK428" s="545"/>
      <c r="AL428" s="546" t="s">
        <v>12</v>
      </c>
      <c r="AM428" s="235">
        <f>IF(AND((COUNTA($C$21)=1),(COUNTA(AL428)=1),($C$21&lt;&gt;0),(OR((AK428&lt;$C$62),(AK428&gt;($E$62+61))))),1,0)</f>
        <v>0</v>
      </c>
      <c r="AN428" s="235">
        <f>IF(AND((COUNTA($C$21)=1),(COUNTA(AL428)=1),($C$21&lt;&gt;0),(OR((AJ428&lt;$C$62),(AJ428&gt;($E$62))))),1,0)</f>
        <v>0</v>
      </c>
    </row>
    <row r="429" spans="1:40" x14ac:dyDescent="0.2">
      <c r="A429" s="380">
        <v>2</v>
      </c>
      <c r="B429" s="510"/>
      <c r="C429" s="510"/>
      <c r="D429" s="545"/>
      <c r="E429" s="545"/>
      <c r="F429" s="546"/>
      <c r="G429" s="235">
        <f t="shared" ref="G429:G438" si="231">IF(AND((COUNTA($C$21)=1),(COUNTA(F429)=1),($C$21&lt;&gt;0),(OR((E429&lt;$C$62),(E429&gt;($E$62+61))))),1,0)</f>
        <v>0</v>
      </c>
      <c r="H429" s="235">
        <f t="shared" ref="H429:H438" si="232">IF(AND((COUNTA($C$21)=1),(COUNTA(F429)=1),($C$21&lt;&gt;0),(OR((D429&lt;$C$62),(D429&gt;($E$62))))),1,0)</f>
        <v>0</v>
      </c>
      <c r="I429" s="235"/>
      <c r="J429" s="235"/>
      <c r="K429" s="235"/>
      <c r="L429" s="235"/>
      <c r="M429" s="235"/>
      <c r="N429" s="235"/>
      <c r="O429" s="235"/>
      <c r="P429" s="235"/>
      <c r="Q429" s="380">
        <v>13</v>
      </c>
      <c r="R429" s="510"/>
      <c r="S429" s="510"/>
      <c r="T429" s="545"/>
      <c r="U429" s="545"/>
      <c r="V429" s="546"/>
      <c r="W429" s="235">
        <f t="shared" ref="W429:W438" si="233">IF(AND((COUNTA($C$21)=1),(COUNTA(V429)=1),($C$21&lt;&gt;0),(OR((U429&lt;$C$62),(U429&gt;($E$62+61))))),1,0)</f>
        <v>0</v>
      </c>
      <c r="X429" s="235">
        <f t="shared" ref="X429:X438" si="234">IF(AND((COUNTA($C$21)=1),(COUNTA(V429)=1),($C$21&lt;&gt;0),(OR((T429&lt;$C$62),(T429&gt;($E$62))))),1,0)</f>
        <v>0</v>
      </c>
      <c r="Y429" s="380">
        <f t="shared" ref="Y429" si="235">+Y428+1</f>
        <v>24</v>
      </c>
      <c r="Z429" s="510"/>
      <c r="AA429" s="510"/>
      <c r="AB429" s="545"/>
      <c r="AC429" s="545"/>
      <c r="AD429" s="546"/>
      <c r="AE429" s="235">
        <f t="shared" ref="AE429:AE438" si="236">IF(AND((COUNTA($C$21)=1),(COUNTA(AD429)=1),($C$21&lt;&gt;0),(OR((AC429&lt;$C$62),(AC429&gt;($E$62+61))))),1,0)</f>
        <v>0</v>
      </c>
      <c r="AF429" s="235">
        <f t="shared" ref="AF429:AF438" si="237">IF(AND((COUNTA($C$21)=1),(COUNTA(AD429)=1),($C$21&lt;&gt;0),(OR((AB429&lt;$C$62),(AB429&gt;($E$62))))),1,0)</f>
        <v>0</v>
      </c>
      <c r="AG429" s="380">
        <f t="shared" ref="AG429" si="238">+AG428+1</f>
        <v>35</v>
      </c>
      <c r="AH429" s="510"/>
      <c r="AI429" s="510"/>
      <c r="AJ429" s="545"/>
      <c r="AK429" s="545"/>
      <c r="AL429" s="546"/>
      <c r="AM429" s="235">
        <f t="shared" ref="AM429:AM437" si="239">IF(AND((COUNTA($C$21)=1),(COUNTA(AL429)=1),($C$21&lt;&gt;0),(OR((AK429&lt;$C$62),(AK429&gt;($E$62+61))))),1,0)</f>
        <v>0</v>
      </c>
      <c r="AN429" s="235">
        <f t="shared" ref="AN429:AN437" si="240">IF(AND((COUNTA($C$21)=1),(COUNTA(AL429)=1),($C$21&lt;&gt;0),(OR((AJ429&lt;$C$62),(AJ429&gt;($E$62))))),1,0)</f>
        <v>0</v>
      </c>
    </row>
    <row r="430" spans="1:40" x14ac:dyDescent="0.2">
      <c r="A430" s="380">
        <v>3</v>
      </c>
      <c r="B430" s="510"/>
      <c r="C430" s="510"/>
      <c r="D430" s="545"/>
      <c r="E430" s="545"/>
      <c r="F430" s="546"/>
      <c r="G430" s="235">
        <f t="shared" si="231"/>
        <v>0</v>
      </c>
      <c r="H430" s="235">
        <f t="shared" si="232"/>
        <v>0</v>
      </c>
      <c r="I430" s="235"/>
      <c r="J430" s="235"/>
      <c r="K430" s="235"/>
      <c r="L430" s="235"/>
      <c r="M430" s="235"/>
      <c r="N430" s="235"/>
      <c r="O430" s="235"/>
      <c r="P430" s="235"/>
      <c r="Q430" s="380">
        <v>14</v>
      </c>
      <c r="R430" s="510"/>
      <c r="S430" s="510"/>
      <c r="T430" s="545"/>
      <c r="U430" s="545"/>
      <c r="V430" s="546"/>
      <c r="W430" s="235">
        <f t="shared" si="233"/>
        <v>0</v>
      </c>
      <c r="X430" s="235">
        <f t="shared" si="234"/>
        <v>0</v>
      </c>
      <c r="Y430" s="380">
        <f t="shared" si="227"/>
        <v>25</v>
      </c>
      <c r="Z430" s="510"/>
      <c r="AA430" s="510"/>
      <c r="AB430" s="545"/>
      <c r="AC430" s="545"/>
      <c r="AD430" s="546"/>
      <c r="AE430" s="235">
        <f t="shared" si="236"/>
        <v>0</v>
      </c>
      <c r="AF430" s="235">
        <f t="shared" si="237"/>
        <v>0</v>
      </c>
      <c r="AG430" s="380">
        <f t="shared" si="228"/>
        <v>36</v>
      </c>
      <c r="AH430" s="510"/>
      <c r="AI430" s="510"/>
      <c r="AJ430" s="545"/>
      <c r="AK430" s="545"/>
      <c r="AL430" s="546"/>
      <c r="AM430" s="235">
        <f t="shared" si="239"/>
        <v>0</v>
      </c>
      <c r="AN430" s="235">
        <f t="shared" si="240"/>
        <v>0</v>
      </c>
    </row>
    <row r="431" spans="1:40" x14ac:dyDescent="0.2">
      <c r="A431" s="380">
        <v>4</v>
      </c>
      <c r="B431" s="510"/>
      <c r="C431" s="510"/>
      <c r="D431" s="545"/>
      <c r="E431" s="545"/>
      <c r="F431" s="546"/>
      <c r="G431" s="235">
        <f t="shared" si="231"/>
        <v>0</v>
      </c>
      <c r="H431" s="235">
        <f t="shared" si="232"/>
        <v>0</v>
      </c>
      <c r="I431" s="235"/>
      <c r="J431" s="235"/>
      <c r="K431" s="235"/>
      <c r="L431" s="235"/>
      <c r="M431" s="235"/>
      <c r="N431" s="235"/>
      <c r="O431" s="235"/>
      <c r="P431" s="235"/>
      <c r="Q431" s="380">
        <v>15</v>
      </c>
      <c r="R431" s="510"/>
      <c r="S431" s="510"/>
      <c r="T431" s="545"/>
      <c r="U431" s="545"/>
      <c r="V431" s="546"/>
      <c r="W431" s="235">
        <f t="shared" si="233"/>
        <v>0</v>
      </c>
      <c r="X431" s="235">
        <f t="shared" si="234"/>
        <v>0</v>
      </c>
      <c r="Y431" s="380">
        <f t="shared" si="227"/>
        <v>26</v>
      </c>
      <c r="Z431" s="510"/>
      <c r="AA431" s="510"/>
      <c r="AB431" s="545"/>
      <c r="AC431" s="545"/>
      <c r="AD431" s="546"/>
      <c r="AE431" s="235">
        <f t="shared" si="236"/>
        <v>0</v>
      </c>
      <c r="AF431" s="235">
        <f t="shared" si="237"/>
        <v>0</v>
      </c>
      <c r="AG431" s="380">
        <f t="shared" si="228"/>
        <v>37</v>
      </c>
      <c r="AH431" s="510"/>
      <c r="AI431" s="510"/>
      <c r="AJ431" s="545"/>
      <c r="AK431" s="545"/>
      <c r="AL431" s="546"/>
      <c r="AM431" s="235">
        <f t="shared" si="239"/>
        <v>0</v>
      </c>
      <c r="AN431" s="235">
        <f t="shared" si="240"/>
        <v>0</v>
      </c>
    </row>
    <row r="432" spans="1:40" x14ac:dyDescent="0.2">
      <c r="A432" s="380">
        <v>5</v>
      </c>
      <c r="B432" s="510"/>
      <c r="C432" s="510"/>
      <c r="D432" s="545"/>
      <c r="E432" s="545"/>
      <c r="F432" s="546"/>
      <c r="G432" s="235">
        <f t="shared" si="231"/>
        <v>0</v>
      </c>
      <c r="H432" s="235">
        <f t="shared" si="232"/>
        <v>0</v>
      </c>
      <c r="I432" s="235"/>
      <c r="J432" s="235"/>
      <c r="K432" s="235"/>
      <c r="L432" s="235"/>
      <c r="M432" s="235"/>
      <c r="N432" s="235"/>
      <c r="O432" s="235"/>
      <c r="P432" s="235"/>
      <c r="Q432" s="380">
        <v>16</v>
      </c>
      <c r="R432" s="510"/>
      <c r="S432" s="510"/>
      <c r="T432" s="545"/>
      <c r="U432" s="545"/>
      <c r="V432" s="546"/>
      <c r="W432" s="235">
        <f t="shared" si="233"/>
        <v>0</v>
      </c>
      <c r="X432" s="235">
        <f t="shared" si="234"/>
        <v>0</v>
      </c>
      <c r="Y432" s="380">
        <f t="shared" si="227"/>
        <v>27</v>
      </c>
      <c r="Z432" s="510"/>
      <c r="AA432" s="510"/>
      <c r="AB432" s="545"/>
      <c r="AC432" s="545"/>
      <c r="AD432" s="546"/>
      <c r="AE432" s="235">
        <f t="shared" si="236"/>
        <v>0</v>
      </c>
      <c r="AF432" s="235">
        <f t="shared" si="237"/>
        <v>0</v>
      </c>
      <c r="AG432" s="380">
        <f t="shared" si="228"/>
        <v>38</v>
      </c>
      <c r="AH432" s="510"/>
      <c r="AI432" s="510"/>
      <c r="AJ432" s="545"/>
      <c r="AK432" s="545"/>
      <c r="AL432" s="546" t="s">
        <v>12</v>
      </c>
      <c r="AM432" s="235">
        <f t="shared" si="239"/>
        <v>0</v>
      </c>
      <c r="AN432" s="235">
        <f t="shared" si="240"/>
        <v>0</v>
      </c>
    </row>
    <row r="433" spans="1:40" x14ac:dyDescent="0.2">
      <c r="A433" s="380">
        <v>6</v>
      </c>
      <c r="B433" s="510"/>
      <c r="C433" s="510"/>
      <c r="D433" s="545"/>
      <c r="E433" s="545"/>
      <c r="F433" s="546"/>
      <c r="G433" s="235">
        <f t="shared" si="231"/>
        <v>0</v>
      </c>
      <c r="H433" s="235">
        <f t="shared" si="232"/>
        <v>0</v>
      </c>
      <c r="I433" s="235"/>
      <c r="J433" s="235"/>
      <c r="K433" s="235"/>
      <c r="L433" s="235"/>
      <c r="M433" s="235"/>
      <c r="N433" s="235"/>
      <c r="O433" s="235"/>
      <c r="P433" s="235"/>
      <c r="Q433" s="380">
        <v>17</v>
      </c>
      <c r="R433" s="510"/>
      <c r="S433" s="510"/>
      <c r="T433" s="545"/>
      <c r="U433" s="545"/>
      <c r="V433" s="546"/>
      <c r="W433" s="235">
        <f t="shared" si="233"/>
        <v>0</v>
      </c>
      <c r="X433" s="235">
        <f t="shared" si="234"/>
        <v>0</v>
      </c>
      <c r="Y433" s="380">
        <f t="shared" si="227"/>
        <v>28</v>
      </c>
      <c r="Z433" s="510"/>
      <c r="AA433" s="510"/>
      <c r="AB433" s="545"/>
      <c r="AC433" s="545"/>
      <c r="AD433" s="546"/>
      <c r="AE433" s="235">
        <f t="shared" si="236"/>
        <v>0</v>
      </c>
      <c r="AF433" s="235">
        <f t="shared" si="237"/>
        <v>0</v>
      </c>
      <c r="AG433" s="380">
        <f t="shared" si="228"/>
        <v>39</v>
      </c>
      <c r="AH433" s="510"/>
      <c r="AI433" s="510"/>
      <c r="AJ433" s="545"/>
      <c r="AK433" s="545"/>
      <c r="AL433" s="546"/>
      <c r="AM433" s="235">
        <f t="shared" si="239"/>
        <v>0</v>
      </c>
      <c r="AN433" s="235">
        <f t="shared" si="240"/>
        <v>0</v>
      </c>
    </row>
    <row r="434" spans="1:40" x14ac:dyDescent="0.2">
      <c r="A434" s="380">
        <v>7</v>
      </c>
      <c r="B434" s="510"/>
      <c r="C434" s="510"/>
      <c r="D434" s="545"/>
      <c r="E434" s="545"/>
      <c r="F434" s="546"/>
      <c r="G434" s="235">
        <f t="shared" si="231"/>
        <v>0</v>
      </c>
      <c r="H434" s="235">
        <f t="shared" si="232"/>
        <v>0</v>
      </c>
      <c r="I434" s="235"/>
      <c r="J434" s="235"/>
      <c r="K434" s="235"/>
      <c r="L434" s="235"/>
      <c r="M434" s="235"/>
      <c r="N434" s="235"/>
      <c r="O434" s="235"/>
      <c r="P434" s="235"/>
      <c r="Q434" s="380">
        <v>18</v>
      </c>
      <c r="R434" s="510"/>
      <c r="S434" s="510"/>
      <c r="T434" s="545"/>
      <c r="U434" s="545"/>
      <c r="V434" s="546"/>
      <c r="W434" s="235">
        <f t="shared" si="233"/>
        <v>0</v>
      </c>
      <c r="X434" s="235">
        <f t="shared" si="234"/>
        <v>0</v>
      </c>
      <c r="Y434" s="380">
        <f t="shared" si="227"/>
        <v>29</v>
      </c>
      <c r="Z434" s="510"/>
      <c r="AA434" s="510"/>
      <c r="AB434" s="545"/>
      <c r="AC434" s="545"/>
      <c r="AD434" s="546"/>
      <c r="AE434" s="235">
        <f t="shared" si="236"/>
        <v>0</v>
      </c>
      <c r="AF434" s="235">
        <f t="shared" si="237"/>
        <v>0</v>
      </c>
      <c r="AG434" s="380">
        <f t="shared" si="228"/>
        <v>40</v>
      </c>
      <c r="AH434" s="510"/>
      <c r="AI434" s="510"/>
      <c r="AJ434" s="545"/>
      <c r="AK434" s="545"/>
      <c r="AL434" s="546"/>
      <c r="AM434" s="235">
        <f t="shared" si="239"/>
        <v>0</v>
      </c>
      <c r="AN434" s="235">
        <f t="shared" si="240"/>
        <v>0</v>
      </c>
    </row>
    <row r="435" spans="1:40" x14ac:dyDescent="0.2">
      <c r="A435" s="380">
        <v>8</v>
      </c>
      <c r="B435" s="510"/>
      <c r="C435" s="510"/>
      <c r="D435" s="545"/>
      <c r="E435" s="545"/>
      <c r="F435" s="546"/>
      <c r="G435" s="235">
        <f t="shared" si="231"/>
        <v>0</v>
      </c>
      <c r="H435" s="235">
        <f t="shared" si="232"/>
        <v>0</v>
      </c>
      <c r="I435" s="235"/>
      <c r="J435" s="235"/>
      <c r="K435" s="235"/>
      <c r="L435" s="235"/>
      <c r="M435" s="235"/>
      <c r="N435" s="235"/>
      <c r="O435" s="235"/>
      <c r="P435" s="235"/>
      <c r="Q435" s="380">
        <v>19</v>
      </c>
      <c r="R435" s="510"/>
      <c r="S435" s="510"/>
      <c r="T435" s="545"/>
      <c r="U435" s="545"/>
      <c r="V435" s="546"/>
      <c r="W435" s="235">
        <f t="shared" si="233"/>
        <v>0</v>
      </c>
      <c r="X435" s="235">
        <f t="shared" si="234"/>
        <v>0</v>
      </c>
      <c r="Y435" s="380">
        <f t="shared" si="227"/>
        <v>30</v>
      </c>
      <c r="Z435" s="510"/>
      <c r="AA435" s="510"/>
      <c r="AB435" s="545"/>
      <c r="AC435" s="545"/>
      <c r="AD435" s="546"/>
      <c r="AE435" s="235">
        <f t="shared" si="236"/>
        <v>0</v>
      </c>
      <c r="AF435" s="235">
        <f t="shared" si="237"/>
        <v>0</v>
      </c>
      <c r="AG435" s="380">
        <f t="shared" si="228"/>
        <v>41</v>
      </c>
      <c r="AH435" s="510"/>
      <c r="AI435" s="510"/>
      <c r="AJ435" s="545"/>
      <c r="AK435" s="545"/>
      <c r="AL435" s="546" t="s">
        <v>12</v>
      </c>
      <c r="AM435" s="235">
        <f t="shared" si="239"/>
        <v>0</v>
      </c>
      <c r="AN435" s="235">
        <f t="shared" si="240"/>
        <v>0</v>
      </c>
    </row>
    <row r="436" spans="1:40" x14ac:dyDescent="0.2">
      <c r="A436" s="380">
        <v>9</v>
      </c>
      <c r="B436" s="510"/>
      <c r="C436" s="510"/>
      <c r="D436" s="545"/>
      <c r="E436" s="545"/>
      <c r="F436" s="546"/>
      <c r="G436" s="235">
        <f t="shared" si="231"/>
        <v>0</v>
      </c>
      <c r="H436" s="235">
        <f t="shared" si="232"/>
        <v>0</v>
      </c>
      <c r="I436" s="235"/>
      <c r="J436" s="235"/>
      <c r="K436" s="235"/>
      <c r="L436" s="235"/>
      <c r="M436" s="235"/>
      <c r="N436" s="235"/>
      <c r="O436" s="235"/>
      <c r="P436" s="235"/>
      <c r="Q436" s="380">
        <v>20</v>
      </c>
      <c r="R436" s="510"/>
      <c r="S436" s="510"/>
      <c r="T436" s="545"/>
      <c r="U436" s="545"/>
      <c r="V436" s="546"/>
      <c r="W436" s="235">
        <f t="shared" si="233"/>
        <v>0</v>
      </c>
      <c r="X436" s="235">
        <f t="shared" si="234"/>
        <v>0</v>
      </c>
      <c r="Y436" s="380">
        <f t="shared" si="227"/>
        <v>31</v>
      </c>
      <c r="Z436" s="510"/>
      <c r="AA436" s="510"/>
      <c r="AB436" s="545"/>
      <c r="AC436" s="545"/>
      <c r="AD436" s="546"/>
      <c r="AE436" s="235">
        <f t="shared" si="236"/>
        <v>0</v>
      </c>
      <c r="AF436" s="235">
        <f t="shared" si="237"/>
        <v>0</v>
      </c>
      <c r="AG436" s="380">
        <f t="shared" si="228"/>
        <v>42</v>
      </c>
      <c r="AH436" s="510"/>
      <c r="AI436" s="510"/>
      <c r="AJ436" s="545"/>
      <c r="AK436" s="545"/>
      <c r="AL436" s="546"/>
      <c r="AM436" s="235">
        <f t="shared" si="239"/>
        <v>0</v>
      </c>
      <c r="AN436" s="235">
        <f t="shared" si="240"/>
        <v>0</v>
      </c>
    </row>
    <row r="437" spans="1:40" x14ac:dyDescent="0.2">
      <c r="A437" s="380">
        <v>10</v>
      </c>
      <c r="B437" s="510"/>
      <c r="C437" s="510"/>
      <c r="D437" s="545"/>
      <c r="E437" s="545"/>
      <c r="F437" s="546"/>
      <c r="G437" s="235">
        <f t="shared" si="231"/>
        <v>0</v>
      </c>
      <c r="H437" s="235">
        <f t="shared" si="232"/>
        <v>0</v>
      </c>
      <c r="I437" s="235"/>
      <c r="J437" s="235"/>
      <c r="K437" s="235"/>
      <c r="L437" s="235"/>
      <c r="M437" s="235"/>
      <c r="N437" s="235"/>
      <c r="O437" s="235"/>
      <c r="P437" s="235"/>
      <c r="Q437" s="380">
        <v>21</v>
      </c>
      <c r="R437" s="510"/>
      <c r="S437" s="510"/>
      <c r="T437" s="545"/>
      <c r="U437" s="545"/>
      <c r="V437" s="546"/>
      <c r="W437" s="235">
        <f t="shared" si="233"/>
        <v>0</v>
      </c>
      <c r="X437" s="235">
        <f t="shared" si="234"/>
        <v>0</v>
      </c>
      <c r="Y437" s="380">
        <f t="shared" si="227"/>
        <v>32</v>
      </c>
      <c r="Z437" s="510"/>
      <c r="AA437" s="510"/>
      <c r="AB437" s="545"/>
      <c r="AC437" s="545"/>
      <c r="AD437" s="546"/>
      <c r="AE437" s="235">
        <f t="shared" si="236"/>
        <v>0</v>
      </c>
      <c r="AF437" s="235">
        <f t="shared" si="237"/>
        <v>0</v>
      </c>
      <c r="AG437" s="380">
        <f t="shared" si="228"/>
        <v>43</v>
      </c>
      <c r="AH437" s="510"/>
      <c r="AI437" s="510"/>
      <c r="AJ437" s="545"/>
      <c r="AK437" s="545"/>
      <c r="AL437" s="546"/>
      <c r="AM437" s="235">
        <f t="shared" si="239"/>
        <v>0</v>
      </c>
      <c r="AN437" s="235">
        <f t="shared" si="240"/>
        <v>0</v>
      </c>
    </row>
    <row r="438" spans="1:40" ht="13.5" thickBot="1" x14ac:dyDescent="0.25">
      <c r="A438" s="547">
        <v>11</v>
      </c>
      <c r="B438" s="548"/>
      <c r="C438" s="548"/>
      <c r="D438" s="545"/>
      <c r="E438" s="545"/>
      <c r="F438" s="549"/>
      <c r="G438" s="235">
        <f t="shared" si="231"/>
        <v>0</v>
      </c>
      <c r="H438" s="235">
        <f t="shared" si="232"/>
        <v>0</v>
      </c>
      <c r="I438" s="235"/>
      <c r="J438" s="235"/>
      <c r="K438" s="235"/>
      <c r="L438" s="235"/>
      <c r="M438" s="235"/>
      <c r="N438" s="235"/>
      <c r="O438" s="235"/>
      <c r="P438" s="235"/>
      <c r="Q438" s="380">
        <v>22</v>
      </c>
      <c r="R438" s="510"/>
      <c r="S438" s="510"/>
      <c r="T438" s="545"/>
      <c r="U438" s="545"/>
      <c r="V438" s="549"/>
      <c r="W438" s="235">
        <f t="shared" si="233"/>
        <v>0</v>
      </c>
      <c r="X438" s="235">
        <f t="shared" si="234"/>
        <v>0</v>
      </c>
      <c r="Y438" s="380">
        <f t="shared" si="227"/>
        <v>33</v>
      </c>
      <c r="Z438" s="548"/>
      <c r="AA438" s="548"/>
      <c r="AB438" s="545"/>
      <c r="AC438" s="545"/>
      <c r="AD438" s="549"/>
      <c r="AE438" s="235">
        <f t="shared" si="236"/>
        <v>0</v>
      </c>
      <c r="AF438" s="235">
        <f t="shared" si="237"/>
        <v>0</v>
      </c>
      <c r="AG438" s="550" t="s">
        <v>3</v>
      </c>
      <c r="AH438" s="554"/>
      <c r="AI438" s="551"/>
      <c r="AJ438" s="551"/>
      <c r="AK438" s="551"/>
      <c r="AL438" s="552">
        <f>SUM(F428:F438)+SUM(V428:V438)+SUM(AL428:AL437)+SUM(AD428:AD438)</f>
        <v>0</v>
      </c>
      <c r="AM438" s="235"/>
      <c r="AN438" s="235"/>
    </row>
    <row r="439" spans="1:40" x14ac:dyDescent="0.2">
      <c r="F439" s="288"/>
      <c r="G439" s="235"/>
      <c r="H439" s="235"/>
      <c r="I439" s="235"/>
      <c r="J439" s="235"/>
      <c r="K439" s="235"/>
      <c r="L439" s="235"/>
      <c r="M439" s="235"/>
      <c r="N439" s="235"/>
      <c r="O439" s="235"/>
      <c r="P439" s="235"/>
      <c r="W439" s="235"/>
      <c r="X439" s="235"/>
      <c r="Y439" s="235"/>
      <c r="AE439" s="235"/>
      <c r="AF439" s="235"/>
      <c r="AG439" s="553"/>
      <c r="AM439" s="235"/>
      <c r="AN439" s="235"/>
    </row>
    <row r="440" spans="1:40" x14ac:dyDescent="0.2">
      <c r="F440" s="288"/>
      <c r="G440" s="235"/>
      <c r="H440" s="235"/>
      <c r="I440" s="235"/>
      <c r="J440" s="235"/>
      <c r="K440" s="235"/>
      <c r="L440" s="235"/>
      <c r="M440" s="235"/>
      <c r="N440" s="235"/>
      <c r="O440" s="235"/>
      <c r="P440" s="235"/>
      <c r="W440" s="235"/>
      <c r="X440" s="235"/>
      <c r="Y440" s="235"/>
      <c r="AE440" s="235"/>
      <c r="AF440" s="235"/>
      <c r="AG440" s="553"/>
      <c r="AM440" s="235"/>
      <c r="AN440" s="235"/>
    </row>
    <row r="441" spans="1:40" x14ac:dyDescent="0.2">
      <c r="F441" s="288"/>
      <c r="G441" s="235"/>
      <c r="H441" s="235"/>
      <c r="I441" s="235"/>
      <c r="J441" s="235"/>
      <c r="K441" s="235"/>
      <c r="L441" s="235"/>
      <c r="M441" s="235"/>
      <c r="N441" s="235"/>
      <c r="O441" s="235"/>
      <c r="P441" s="235"/>
      <c r="W441" s="235"/>
      <c r="X441" s="235"/>
      <c r="Y441" s="235"/>
      <c r="AE441" s="235"/>
      <c r="AF441" s="235"/>
      <c r="AG441" s="553"/>
      <c r="AM441" s="235"/>
      <c r="AN441" s="235"/>
    </row>
    <row r="442" spans="1:40" x14ac:dyDescent="0.2">
      <c r="F442" s="288"/>
      <c r="G442" s="235"/>
      <c r="H442" s="235"/>
      <c r="I442" s="235"/>
      <c r="J442" s="235"/>
      <c r="K442" s="235"/>
      <c r="L442" s="235"/>
      <c r="M442" s="235"/>
      <c r="N442" s="235"/>
      <c r="O442" s="235"/>
      <c r="P442" s="235"/>
      <c r="W442" s="235"/>
      <c r="X442" s="235"/>
      <c r="Y442" s="235"/>
      <c r="AE442" s="235"/>
      <c r="AF442" s="235"/>
      <c r="AG442" s="553"/>
      <c r="AM442" s="235"/>
      <c r="AN442" s="235"/>
    </row>
    <row r="443" spans="1:40" x14ac:dyDescent="0.2">
      <c r="F443" s="288"/>
      <c r="G443" s="235"/>
      <c r="H443" s="235"/>
      <c r="I443" s="235"/>
      <c r="J443" s="235"/>
      <c r="K443" s="235"/>
      <c r="L443" s="235"/>
      <c r="M443" s="235"/>
      <c r="N443" s="235"/>
      <c r="O443" s="235"/>
      <c r="P443" s="235"/>
      <c r="W443" s="235"/>
      <c r="X443" s="235"/>
      <c r="Y443" s="235"/>
      <c r="AE443" s="235"/>
      <c r="AF443" s="235"/>
      <c r="AG443" s="553"/>
      <c r="AM443" s="235"/>
      <c r="AN443" s="235"/>
    </row>
    <row r="444" spans="1:40" x14ac:dyDescent="0.2">
      <c r="F444" s="288"/>
      <c r="G444" s="235"/>
      <c r="H444" s="235"/>
      <c r="I444" s="235"/>
      <c r="J444" s="235"/>
      <c r="K444" s="235"/>
      <c r="L444" s="235"/>
      <c r="M444" s="235"/>
      <c r="N444" s="235"/>
      <c r="O444" s="235"/>
      <c r="P444" s="235"/>
      <c r="W444" s="235"/>
      <c r="X444" s="235"/>
      <c r="Y444" s="235"/>
      <c r="AE444" s="235"/>
      <c r="AF444" s="235"/>
      <c r="AG444" s="553"/>
      <c r="AM444" s="235"/>
      <c r="AN444" s="235"/>
    </row>
    <row r="445" spans="1:40" ht="13.5" thickBot="1" x14ac:dyDescent="0.25">
      <c r="F445" s="288"/>
      <c r="G445" s="235"/>
      <c r="H445" s="235"/>
      <c r="I445" s="235"/>
      <c r="J445" s="235"/>
      <c r="K445" s="235"/>
      <c r="L445" s="235"/>
      <c r="M445" s="235"/>
      <c r="N445" s="235"/>
      <c r="O445" s="235"/>
      <c r="P445" s="235"/>
      <c r="W445" s="235"/>
      <c r="X445" s="235"/>
      <c r="Y445" s="235"/>
      <c r="AE445" s="235"/>
      <c r="AF445" s="235"/>
      <c r="AG445" s="553"/>
      <c r="AM445" s="235"/>
      <c r="AN445" s="235"/>
    </row>
    <row r="446" spans="1:40" ht="13.5" thickBot="1" x14ac:dyDescent="0.25">
      <c r="A446" s="315">
        <v>20</v>
      </c>
      <c r="B446" s="472"/>
      <c r="C446" s="757" t="s">
        <v>37</v>
      </c>
      <c r="D446" s="757" t="s">
        <v>158</v>
      </c>
      <c r="E446" s="757" t="s">
        <v>34</v>
      </c>
      <c r="F446" s="543">
        <f>+$AL458</f>
        <v>0</v>
      </c>
      <c r="G446" s="235"/>
      <c r="H446" s="235"/>
      <c r="I446" s="235"/>
      <c r="J446" s="235"/>
      <c r="K446" s="235"/>
      <c r="L446" s="235"/>
      <c r="M446" s="235"/>
      <c r="N446" s="235"/>
      <c r="O446" s="235"/>
      <c r="P446" s="235"/>
      <c r="Q446" s="315"/>
      <c r="R446" s="472"/>
      <c r="S446" s="757" t="s">
        <v>37</v>
      </c>
      <c r="T446" s="757" t="s">
        <v>158</v>
      </c>
      <c r="U446" s="757" t="s">
        <v>34</v>
      </c>
      <c r="V446" s="543">
        <f>+$AL458</f>
        <v>0</v>
      </c>
      <c r="W446" s="235"/>
      <c r="X446" s="235"/>
      <c r="Y446" s="315"/>
      <c r="Z446" s="472"/>
      <c r="AA446" s="757" t="s">
        <v>37</v>
      </c>
      <c r="AB446" s="757" t="s">
        <v>158</v>
      </c>
      <c r="AC446" s="757" t="s">
        <v>34</v>
      </c>
      <c r="AD446" s="543">
        <f>+$AL458</f>
        <v>0</v>
      </c>
      <c r="AE446" s="235"/>
      <c r="AF446" s="235"/>
      <c r="AG446" s="315"/>
      <c r="AH446" s="472"/>
      <c r="AI446" s="757" t="s">
        <v>37</v>
      </c>
      <c r="AJ446" s="757" t="s">
        <v>158</v>
      </c>
      <c r="AK446" s="757" t="s">
        <v>34</v>
      </c>
      <c r="AL446" s="800" t="s">
        <v>18</v>
      </c>
      <c r="AM446" s="235"/>
      <c r="AN446" s="235"/>
    </row>
    <row r="447" spans="1:40" ht="25.5" x14ac:dyDescent="0.2">
      <c r="A447" s="318" t="s">
        <v>7</v>
      </c>
      <c r="B447" s="525" t="str">
        <f>+" אסמכתא " &amp; B22 &amp;"         חזרה לטבלה "</f>
        <v xml:space="preserve"> אסמכתא          חזרה לטבלה </v>
      </c>
      <c r="C447" s="799"/>
      <c r="D447" s="758" t="s">
        <v>68</v>
      </c>
      <c r="E447" s="799"/>
      <c r="F447" s="543" t="s">
        <v>18</v>
      </c>
      <c r="G447" s="235"/>
      <c r="H447" s="235"/>
      <c r="I447" s="235"/>
      <c r="J447" s="235"/>
      <c r="K447" s="235"/>
      <c r="L447" s="235"/>
      <c r="M447" s="235"/>
      <c r="N447" s="235"/>
      <c r="O447" s="235"/>
      <c r="P447" s="235"/>
      <c r="Q447" s="318" t="s">
        <v>23</v>
      </c>
      <c r="R447" s="525" t="str">
        <f>+" אסמכתא " &amp; B22 &amp;"         חזרה לטבלה "</f>
        <v xml:space="preserve"> אסמכתא          חזרה לטבלה </v>
      </c>
      <c r="S447" s="799"/>
      <c r="T447" s="758" t="s">
        <v>68</v>
      </c>
      <c r="U447" s="799"/>
      <c r="V447" s="543" t="s">
        <v>18</v>
      </c>
      <c r="W447" s="235"/>
      <c r="X447" s="235"/>
      <c r="Y447" s="318" t="s">
        <v>23</v>
      </c>
      <c r="Z447" s="525" t="str">
        <f>+" אסמכתא " &amp; B22 &amp;"         חזרה לטבלה "</f>
        <v xml:space="preserve"> אסמכתא          חזרה לטבלה </v>
      </c>
      <c r="AA447" s="799"/>
      <c r="AB447" s="758" t="s">
        <v>68</v>
      </c>
      <c r="AC447" s="799"/>
      <c r="AD447" s="543" t="s">
        <v>18</v>
      </c>
      <c r="AE447" s="235"/>
      <c r="AF447" s="235"/>
      <c r="AG447" s="318" t="s">
        <v>23</v>
      </c>
      <c r="AH447" s="525" t="str">
        <f>+" אסמכתא " &amp; B22 &amp;"         חזרה לטבלה "</f>
        <v xml:space="preserve"> אסמכתא          חזרה לטבלה </v>
      </c>
      <c r="AI447" s="799"/>
      <c r="AJ447" s="758" t="s">
        <v>68</v>
      </c>
      <c r="AK447" s="799"/>
      <c r="AL447" s="801"/>
      <c r="AM447" s="235"/>
      <c r="AN447" s="235"/>
    </row>
    <row r="448" spans="1:40" x14ac:dyDescent="0.2">
      <c r="A448" s="380">
        <v>1</v>
      </c>
      <c r="B448" s="510"/>
      <c r="C448" s="510"/>
      <c r="D448" s="545"/>
      <c r="E448" s="545"/>
      <c r="F448" s="546"/>
      <c r="G448" s="235">
        <f>IF(AND((COUNTA($C$22)=1),(COUNTA(F448)=1),($C$22&lt;&gt;0),(OR((E448&lt;$C$62),(E448&gt;($E$62+61))))),1,0)</f>
        <v>0</v>
      </c>
      <c r="H448" s="235">
        <f>IF(AND((COUNTA($C$22)=1),(COUNTA(F448)=1),($C$22&lt;&gt;0),(OR((D448&lt;$C$62),(D448&gt;($E$62))))),1,0)</f>
        <v>0</v>
      </c>
      <c r="I448" s="235"/>
      <c r="J448" s="235"/>
      <c r="K448" s="235"/>
      <c r="L448" s="235"/>
      <c r="M448" s="235"/>
      <c r="N448" s="235"/>
      <c r="O448" s="235"/>
      <c r="P448" s="235"/>
      <c r="Q448" s="380">
        <v>12</v>
      </c>
      <c r="R448" s="510"/>
      <c r="S448" s="510"/>
      <c r="T448" s="545"/>
      <c r="U448" s="545"/>
      <c r="V448" s="546"/>
      <c r="W448" s="235">
        <f>IF(AND((COUNTA($C$22)=1),(COUNTA(V448)=1),($C$22&lt;&gt;0),(OR((U448&lt;$C$62),(U448&gt;($E$62+61))))),1,0)</f>
        <v>0</v>
      </c>
      <c r="X448" s="235">
        <f>IF(AND((COUNTA($C$22)=1),(COUNTA(V448)=1),($C$22&lt;&gt;0),(OR((T448&lt;$C$62),(T448&gt;($E$62))))),1,0)</f>
        <v>0</v>
      </c>
      <c r="Y448" s="380">
        <f t="shared" ref="Y448" si="241">+Q458+1</f>
        <v>23</v>
      </c>
      <c r="Z448" s="510"/>
      <c r="AA448" s="510"/>
      <c r="AB448" s="545"/>
      <c r="AC448" s="545"/>
      <c r="AD448" s="546"/>
      <c r="AE448" s="235">
        <f>IF(AND((COUNTA($C$22)=1),(COUNTA(AD448)=1),($C$22&lt;&gt;0),(OR((AC448&lt;$C$62),(AC448&gt;($E$62+61))))),1,0)</f>
        <v>0</v>
      </c>
      <c r="AF448" s="235">
        <f>IF(AND((COUNTA($C$22)=1),(COUNTA(AD448)=1),($C$22&lt;&gt;0),(OR((AB448&lt;$C$62),(AB448&gt;($E$62))))),1,0)</f>
        <v>0</v>
      </c>
      <c r="AG448" s="380">
        <f t="shared" ref="AG448" si="242">+Y458+1</f>
        <v>34</v>
      </c>
      <c r="AH448" s="510"/>
      <c r="AI448" s="510"/>
      <c r="AJ448" s="545"/>
      <c r="AK448" s="545"/>
      <c r="AL448" s="546" t="s">
        <v>12</v>
      </c>
      <c r="AM448" s="235">
        <f>IF(AND((COUNTA($C$22)=1),(COUNTA(AL448)=1),($C$22&lt;&gt;0),(OR((AK448&lt;$C$62),(AK448&gt;($E$62+61))))),1,0)</f>
        <v>0</v>
      </c>
      <c r="AN448" s="235">
        <f>IF(AND((COUNTA($C$22)=1),(COUNTA(AL448)=1),($C$22&lt;&gt;0),(OR((AJ448&lt;$C$62),(AJ448&gt;($E$62))))),1,0)</f>
        <v>0</v>
      </c>
    </row>
    <row r="449" spans="1:40" x14ac:dyDescent="0.2">
      <c r="A449" s="380">
        <v>2</v>
      </c>
      <c r="B449" s="510"/>
      <c r="C449" s="510"/>
      <c r="D449" s="545"/>
      <c r="E449" s="545"/>
      <c r="F449" s="546"/>
      <c r="G449" s="235">
        <f t="shared" ref="G449:G458" si="243">IF(AND((COUNTA($C$22)=1),(COUNTA(F449)=1),($C$22&lt;&gt;0),(OR((E449&lt;$C$62),(E449&gt;($E$62+61))))),1,0)</f>
        <v>0</v>
      </c>
      <c r="H449" s="235">
        <f t="shared" ref="H449:H458" si="244">IF(AND((COUNTA($C$22)=1),(COUNTA(F449)=1),($C$22&lt;&gt;0),(OR((D449&lt;$C$62),(D449&gt;($E$62))))),1,0)</f>
        <v>0</v>
      </c>
      <c r="I449" s="235"/>
      <c r="J449" s="235"/>
      <c r="K449" s="235"/>
      <c r="L449" s="235"/>
      <c r="M449" s="235"/>
      <c r="N449" s="235"/>
      <c r="O449" s="235"/>
      <c r="P449" s="235"/>
      <c r="Q449" s="380">
        <v>13</v>
      </c>
      <c r="R449" s="510"/>
      <c r="S449" s="510"/>
      <c r="T449" s="545"/>
      <c r="U449" s="545"/>
      <c r="V449" s="546"/>
      <c r="W449" s="235">
        <f t="shared" ref="W449:W458" si="245">IF(AND((COUNTA($C$22)=1),(COUNTA(V449)=1),($C$22&lt;&gt;0),(OR((U449&lt;$C$62),(U449&gt;($E$62+61))))),1,0)</f>
        <v>0</v>
      </c>
      <c r="X449" s="235">
        <f t="shared" ref="X449:X458" si="246">IF(AND((COUNTA($C$22)=1),(COUNTA(V449)=1),($C$22&lt;&gt;0),(OR((T449&lt;$C$62),(T449&gt;($E$62))))),1,0)</f>
        <v>0</v>
      </c>
      <c r="Y449" s="380">
        <f t="shared" ref="Y449" si="247">+Y448+1</f>
        <v>24</v>
      </c>
      <c r="Z449" s="510"/>
      <c r="AA449" s="510"/>
      <c r="AB449" s="545"/>
      <c r="AC449" s="545"/>
      <c r="AD449" s="546"/>
      <c r="AE449" s="235">
        <f t="shared" ref="AE449:AE458" si="248">IF(AND((COUNTA($C$22)=1),(COUNTA(AD449)=1),($C$22&lt;&gt;0),(OR((AC449&lt;$C$62),(AC449&gt;($E$62+61))))),1,0)</f>
        <v>0</v>
      </c>
      <c r="AF449" s="235">
        <f t="shared" ref="AF449:AF458" si="249">IF(AND((COUNTA($C$22)=1),(COUNTA(AD449)=1),($C$22&lt;&gt;0),(OR((AB449&lt;$C$62),(AB449&gt;($E$62))))),1,0)</f>
        <v>0</v>
      </c>
      <c r="AG449" s="380">
        <f t="shared" ref="AG449" si="250">+AG448+1</f>
        <v>35</v>
      </c>
      <c r="AH449" s="510"/>
      <c r="AI449" s="510"/>
      <c r="AJ449" s="545"/>
      <c r="AK449" s="545"/>
      <c r="AL449" s="546"/>
      <c r="AM449" s="235">
        <f t="shared" ref="AM449:AM457" si="251">IF(AND((COUNTA($C$22)=1),(COUNTA(AL449)=1),($C$22&lt;&gt;0),(OR((AK449&lt;$C$62),(AK449&gt;($E$62+61))))),1,0)</f>
        <v>0</v>
      </c>
      <c r="AN449" s="235">
        <f t="shared" ref="AN449:AN457" si="252">IF(AND((COUNTA($C$22)=1),(COUNTA(AL449)=1),($C$22&lt;&gt;0),(OR((AJ449&lt;$C$62),(AJ449&gt;($E$62))))),1,0)</f>
        <v>0</v>
      </c>
    </row>
    <row r="450" spans="1:40" x14ac:dyDescent="0.2">
      <c r="A450" s="380">
        <v>3</v>
      </c>
      <c r="B450" s="510"/>
      <c r="C450" s="510"/>
      <c r="D450" s="545"/>
      <c r="E450" s="545"/>
      <c r="F450" s="546"/>
      <c r="G450" s="235">
        <f t="shared" si="243"/>
        <v>0</v>
      </c>
      <c r="H450" s="235">
        <f t="shared" si="244"/>
        <v>0</v>
      </c>
      <c r="I450" s="235"/>
      <c r="J450" s="235"/>
      <c r="K450" s="235"/>
      <c r="L450" s="235"/>
      <c r="M450" s="235"/>
      <c r="N450" s="235"/>
      <c r="O450" s="235"/>
      <c r="P450" s="235"/>
      <c r="Q450" s="380">
        <v>14</v>
      </c>
      <c r="R450" s="510"/>
      <c r="S450" s="510"/>
      <c r="T450" s="545"/>
      <c r="U450" s="545"/>
      <c r="V450" s="546"/>
      <c r="W450" s="235">
        <f t="shared" si="245"/>
        <v>0</v>
      </c>
      <c r="X450" s="235">
        <f t="shared" si="246"/>
        <v>0</v>
      </c>
      <c r="Y450" s="380">
        <f t="shared" si="227"/>
        <v>25</v>
      </c>
      <c r="Z450" s="510"/>
      <c r="AA450" s="510"/>
      <c r="AB450" s="545"/>
      <c r="AC450" s="545"/>
      <c r="AD450" s="546"/>
      <c r="AE450" s="235">
        <f t="shared" si="248"/>
        <v>0</v>
      </c>
      <c r="AF450" s="235">
        <f t="shared" si="249"/>
        <v>0</v>
      </c>
      <c r="AG450" s="380">
        <f t="shared" si="228"/>
        <v>36</v>
      </c>
      <c r="AH450" s="510"/>
      <c r="AI450" s="510"/>
      <c r="AJ450" s="545"/>
      <c r="AK450" s="545"/>
      <c r="AL450" s="546"/>
      <c r="AM450" s="235">
        <f t="shared" si="251"/>
        <v>0</v>
      </c>
      <c r="AN450" s="235">
        <f t="shared" si="252"/>
        <v>0</v>
      </c>
    </row>
    <row r="451" spans="1:40" x14ac:dyDescent="0.2">
      <c r="A451" s="380">
        <v>4</v>
      </c>
      <c r="B451" s="510"/>
      <c r="C451" s="510"/>
      <c r="D451" s="545"/>
      <c r="E451" s="545"/>
      <c r="F451" s="546"/>
      <c r="G451" s="235">
        <f t="shared" si="243"/>
        <v>0</v>
      </c>
      <c r="H451" s="235">
        <f t="shared" si="244"/>
        <v>0</v>
      </c>
      <c r="I451" s="235"/>
      <c r="J451" s="235"/>
      <c r="K451" s="235"/>
      <c r="L451" s="235"/>
      <c r="M451" s="235"/>
      <c r="N451" s="235"/>
      <c r="O451" s="235"/>
      <c r="P451" s="235"/>
      <c r="Q451" s="380">
        <v>15</v>
      </c>
      <c r="R451" s="510"/>
      <c r="S451" s="510"/>
      <c r="T451" s="545"/>
      <c r="U451" s="545"/>
      <c r="V451" s="546"/>
      <c r="W451" s="235">
        <f t="shared" si="245"/>
        <v>0</v>
      </c>
      <c r="X451" s="235">
        <f t="shared" si="246"/>
        <v>0</v>
      </c>
      <c r="Y451" s="380">
        <f t="shared" si="227"/>
        <v>26</v>
      </c>
      <c r="Z451" s="510"/>
      <c r="AA451" s="510"/>
      <c r="AB451" s="545"/>
      <c r="AC451" s="545"/>
      <c r="AD451" s="546"/>
      <c r="AE451" s="235">
        <f t="shared" si="248"/>
        <v>0</v>
      </c>
      <c r="AF451" s="235">
        <f t="shared" si="249"/>
        <v>0</v>
      </c>
      <c r="AG451" s="380">
        <f t="shared" si="228"/>
        <v>37</v>
      </c>
      <c r="AH451" s="510"/>
      <c r="AI451" s="510"/>
      <c r="AJ451" s="545"/>
      <c r="AK451" s="545"/>
      <c r="AL451" s="546"/>
      <c r="AM451" s="235">
        <f t="shared" si="251"/>
        <v>0</v>
      </c>
      <c r="AN451" s="235">
        <f t="shared" si="252"/>
        <v>0</v>
      </c>
    </row>
    <row r="452" spans="1:40" x14ac:dyDescent="0.2">
      <c r="A452" s="380">
        <v>5</v>
      </c>
      <c r="B452" s="510"/>
      <c r="C452" s="510"/>
      <c r="D452" s="545"/>
      <c r="E452" s="545"/>
      <c r="F452" s="546"/>
      <c r="G452" s="235">
        <f t="shared" si="243"/>
        <v>0</v>
      </c>
      <c r="H452" s="235">
        <f t="shared" si="244"/>
        <v>0</v>
      </c>
      <c r="I452" s="235"/>
      <c r="J452" s="235"/>
      <c r="K452" s="235"/>
      <c r="L452" s="235"/>
      <c r="M452" s="235"/>
      <c r="N452" s="235"/>
      <c r="O452" s="235"/>
      <c r="P452" s="235"/>
      <c r="Q452" s="380">
        <v>16</v>
      </c>
      <c r="R452" s="510"/>
      <c r="S452" s="510"/>
      <c r="T452" s="545"/>
      <c r="U452" s="545"/>
      <c r="V452" s="546"/>
      <c r="W452" s="235">
        <f t="shared" si="245"/>
        <v>0</v>
      </c>
      <c r="X452" s="235">
        <f t="shared" si="246"/>
        <v>0</v>
      </c>
      <c r="Y452" s="380">
        <f t="shared" si="227"/>
        <v>27</v>
      </c>
      <c r="Z452" s="510"/>
      <c r="AA452" s="510"/>
      <c r="AB452" s="545"/>
      <c r="AC452" s="545"/>
      <c r="AD452" s="546"/>
      <c r="AE452" s="235">
        <f t="shared" si="248"/>
        <v>0</v>
      </c>
      <c r="AF452" s="235">
        <f t="shared" si="249"/>
        <v>0</v>
      </c>
      <c r="AG452" s="380">
        <f t="shared" si="228"/>
        <v>38</v>
      </c>
      <c r="AH452" s="510"/>
      <c r="AI452" s="510"/>
      <c r="AJ452" s="545"/>
      <c r="AK452" s="545"/>
      <c r="AL452" s="546" t="s">
        <v>12</v>
      </c>
      <c r="AM452" s="235">
        <f t="shared" si="251"/>
        <v>0</v>
      </c>
      <c r="AN452" s="235">
        <f t="shared" si="252"/>
        <v>0</v>
      </c>
    </row>
    <row r="453" spans="1:40" x14ac:dyDescent="0.2">
      <c r="A453" s="380">
        <v>6</v>
      </c>
      <c r="B453" s="510"/>
      <c r="C453" s="510"/>
      <c r="D453" s="545"/>
      <c r="E453" s="545"/>
      <c r="F453" s="546"/>
      <c r="G453" s="235">
        <f t="shared" si="243"/>
        <v>0</v>
      </c>
      <c r="H453" s="235">
        <f t="shared" si="244"/>
        <v>0</v>
      </c>
      <c r="I453" s="235"/>
      <c r="J453" s="235"/>
      <c r="K453" s="235"/>
      <c r="L453" s="235"/>
      <c r="M453" s="235"/>
      <c r="N453" s="235"/>
      <c r="O453" s="235"/>
      <c r="P453" s="235"/>
      <c r="Q453" s="380">
        <v>17</v>
      </c>
      <c r="R453" s="510"/>
      <c r="S453" s="510"/>
      <c r="T453" s="545"/>
      <c r="U453" s="545"/>
      <c r="V453" s="546"/>
      <c r="W453" s="235">
        <f t="shared" si="245"/>
        <v>0</v>
      </c>
      <c r="X453" s="235">
        <f t="shared" si="246"/>
        <v>0</v>
      </c>
      <c r="Y453" s="380">
        <f t="shared" si="227"/>
        <v>28</v>
      </c>
      <c r="Z453" s="510"/>
      <c r="AA453" s="510"/>
      <c r="AB453" s="545"/>
      <c r="AC453" s="545"/>
      <c r="AD453" s="546"/>
      <c r="AE453" s="235">
        <f t="shared" si="248"/>
        <v>0</v>
      </c>
      <c r="AF453" s="235">
        <f t="shared" si="249"/>
        <v>0</v>
      </c>
      <c r="AG453" s="380">
        <f t="shared" si="228"/>
        <v>39</v>
      </c>
      <c r="AH453" s="510"/>
      <c r="AI453" s="510"/>
      <c r="AJ453" s="545"/>
      <c r="AK453" s="545"/>
      <c r="AL453" s="546"/>
      <c r="AM453" s="235">
        <f t="shared" si="251"/>
        <v>0</v>
      </c>
      <c r="AN453" s="235">
        <f t="shared" si="252"/>
        <v>0</v>
      </c>
    </row>
    <row r="454" spans="1:40" x14ac:dyDescent="0.2">
      <c r="A454" s="380">
        <v>7</v>
      </c>
      <c r="B454" s="510"/>
      <c r="C454" s="510"/>
      <c r="D454" s="545"/>
      <c r="E454" s="545"/>
      <c r="F454" s="546"/>
      <c r="G454" s="235">
        <f t="shared" si="243"/>
        <v>0</v>
      </c>
      <c r="H454" s="235">
        <f t="shared" si="244"/>
        <v>0</v>
      </c>
      <c r="I454" s="235"/>
      <c r="J454" s="235"/>
      <c r="K454" s="235"/>
      <c r="L454" s="235"/>
      <c r="M454" s="235"/>
      <c r="N454" s="235"/>
      <c r="O454" s="235"/>
      <c r="P454" s="235"/>
      <c r="Q454" s="380">
        <v>18</v>
      </c>
      <c r="R454" s="510"/>
      <c r="S454" s="510"/>
      <c r="T454" s="545"/>
      <c r="U454" s="545"/>
      <c r="V454" s="546"/>
      <c r="W454" s="235">
        <f t="shared" si="245"/>
        <v>0</v>
      </c>
      <c r="X454" s="235">
        <f t="shared" si="246"/>
        <v>0</v>
      </c>
      <c r="Y454" s="380">
        <f t="shared" si="227"/>
        <v>29</v>
      </c>
      <c r="Z454" s="510"/>
      <c r="AA454" s="510"/>
      <c r="AB454" s="545"/>
      <c r="AC454" s="545"/>
      <c r="AD454" s="546"/>
      <c r="AE454" s="235">
        <f t="shared" si="248"/>
        <v>0</v>
      </c>
      <c r="AF454" s="235">
        <f t="shared" si="249"/>
        <v>0</v>
      </c>
      <c r="AG454" s="380">
        <f t="shared" si="228"/>
        <v>40</v>
      </c>
      <c r="AH454" s="510"/>
      <c r="AI454" s="510"/>
      <c r="AJ454" s="545"/>
      <c r="AK454" s="545"/>
      <c r="AL454" s="546"/>
      <c r="AM454" s="235">
        <f t="shared" si="251"/>
        <v>0</v>
      </c>
      <c r="AN454" s="235">
        <f t="shared" si="252"/>
        <v>0</v>
      </c>
    </row>
    <row r="455" spans="1:40" x14ac:dyDescent="0.2">
      <c r="A455" s="380">
        <v>8</v>
      </c>
      <c r="B455" s="510"/>
      <c r="C455" s="510"/>
      <c r="D455" s="545"/>
      <c r="E455" s="545"/>
      <c r="F455" s="546"/>
      <c r="G455" s="235">
        <f t="shared" si="243"/>
        <v>0</v>
      </c>
      <c r="H455" s="235">
        <f t="shared" si="244"/>
        <v>0</v>
      </c>
      <c r="I455" s="235"/>
      <c r="J455" s="235"/>
      <c r="K455" s="235"/>
      <c r="L455" s="235"/>
      <c r="M455" s="235"/>
      <c r="N455" s="235"/>
      <c r="O455" s="235"/>
      <c r="P455" s="235"/>
      <c r="Q455" s="380">
        <v>19</v>
      </c>
      <c r="R455" s="510"/>
      <c r="S455" s="510"/>
      <c r="T455" s="545"/>
      <c r="U455" s="545"/>
      <c r="V455" s="546"/>
      <c r="W455" s="235">
        <f t="shared" si="245"/>
        <v>0</v>
      </c>
      <c r="X455" s="235">
        <f t="shared" si="246"/>
        <v>0</v>
      </c>
      <c r="Y455" s="380">
        <f t="shared" si="227"/>
        <v>30</v>
      </c>
      <c r="Z455" s="510"/>
      <c r="AA455" s="510"/>
      <c r="AB455" s="545"/>
      <c r="AC455" s="545"/>
      <c r="AD455" s="546"/>
      <c r="AE455" s="235">
        <f t="shared" si="248"/>
        <v>0</v>
      </c>
      <c r="AF455" s="235">
        <f t="shared" si="249"/>
        <v>0</v>
      </c>
      <c r="AG455" s="380">
        <f t="shared" si="228"/>
        <v>41</v>
      </c>
      <c r="AH455" s="510"/>
      <c r="AI455" s="510"/>
      <c r="AJ455" s="545"/>
      <c r="AK455" s="545"/>
      <c r="AL455" s="546" t="s">
        <v>12</v>
      </c>
      <c r="AM455" s="235">
        <f t="shared" si="251"/>
        <v>0</v>
      </c>
      <c r="AN455" s="235">
        <f t="shared" si="252"/>
        <v>0</v>
      </c>
    </row>
    <row r="456" spans="1:40" x14ac:dyDescent="0.2">
      <c r="A456" s="380">
        <v>9</v>
      </c>
      <c r="B456" s="510"/>
      <c r="C456" s="510"/>
      <c r="D456" s="545"/>
      <c r="E456" s="545"/>
      <c r="F456" s="546"/>
      <c r="G456" s="235">
        <f t="shared" si="243"/>
        <v>0</v>
      </c>
      <c r="H456" s="235">
        <f t="shared" si="244"/>
        <v>0</v>
      </c>
      <c r="I456" s="235"/>
      <c r="J456" s="235"/>
      <c r="K456" s="235"/>
      <c r="L456" s="235"/>
      <c r="M456" s="235"/>
      <c r="N456" s="235"/>
      <c r="O456" s="235"/>
      <c r="P456" s="235"/>
      <c r="Q456" s="380">
        <v>20</v>
      </c>
      <c r="R456" s="510"/>
      <c r="S456" s="510"/>
      <c r="T456" s="545"/>
      <c r="U456" s="545"/>
      <c r="V456" s="546"/>
      <c r="W456" s="235">
        <f t="shared" si="245"/>
        <v>0</v>
      </c>
      <c r="X456" s="235">
        <f t="shared" si="246"/>
        <v>0</v>
      </c>
      <c r="Y456" s="380">
        <f t="shared" si="227"/>
        <v>31</v>
      </c>
      <c r="Z456" s="510"/>
      <c r="AA456" s="510"/>
      <c r="AB456" s="545"/>
      <c r="AC456" s="545"/>
      <c r="AD456" s="546"/>
      <c r="AE456" s="235">
        <f t="shared" si="248"/>
        <v>0</v>
      </c>
      <c r="AF456" s="235">
        <f t="shared" si="249"/>
        <v>0</v>
      </c>
      <c r="AG456" s="380">
        <f t="shared" si="228"/>
        <v>42</v>
      </c>
      <c r="AH456" s="510"/>
      <c r="AI456" s="510"/>
      <c r="AJ456" s="545"/>
      <c r="AK456" s="545"/>
      <c r="AL456" s="546"/>
      <c r="AM456" s="235">
        <f t="shared" si="251"/>
        <v>0</v>
      </c>
      <c r="AN456" s="235">
        <f t="shared" si="252"/>
        <v>0</v>
      </c>
    </row>
    <row r="457" spans="1:40" x14ac:dyDescent="0.2">
      <c r="A457" s="380">
        <v>10</v>
      </c>
      <c r="B457" s="510"/>
      <c r="C457" s="510"/>
      <c r="D457" s="545"/>
      <c r="E457" s="545"/>
      <c r="F457" s="546"/>
      <c r="G457" s="235">
        <f t="shared" si="243"/>
        <v>0</v>
      </c>
      <c r="H457" s="235">
        <f t="shared" si="244"/>
        <v>0</v>
      </c>
      <c r="I457" s="235"/>
      <c r="J457" s="235"/>
      <c r="K457" s="235"/>
      <c r="L457" s="235"/>
      <c r="M457" s="235"/>
      <c r="N457" s="235"/>
      <c r="O457" s="235"/>
      <c r="P457" s="235"/>
      <c r="Q457" s="380">
        <v>21</v>
      </c>
      <c r="R457" s="510"/>
      <c r="S457" s="510"/>
      <c r="T457" s="545"/>
      <c r="U457" s="545"/>
      <c r="V457" s="546"/>
      <c r="W457" s="235">
        <f t="shared" si="245"/>
        <v>0</v>
      </c>
      <c r="X457" s="235">
        <f t="shared" si="246"/>
        <v>0</v>
      </c>
      <c r="Y457" s="380">
        <f t="shared" si="227"/>
        <v>32</v>
      </c>
      <c r="Z457" s="510"/>
      <c r="AA457" s="510"/>
      <c r="AB457" s="545"/>
      <c r="AC457" s="545"/>
      <c r="AD457" s="546"/>
      <c r="AE457" s="235">
        <f t="shared" si="248"/>
        <v>0</v>
      </c>
      <c r="AF457" s="235">
        <f t="shared" si="249"/>
        <v>0</v>
      </c>
      <c r="AG457" s="380">
        <f t="shared" si="228"/>
        <v>43</v>
      </c>
      <c r="AH457" s="510"/>
      <c r="AI457" s="510"/>
      <c r="AJ457" s="545"/>
      <c r="AK457" s="545"/>
      <c r="AL457" s="546"/>
      <c r="AM457" s="235">
        <f t="shared" si="251"/>
        <v>0</v>
      </c>
      <c r="AN457" s="235">
        <f t="shared" si="252"/>
        <v>0</v>
      </c>
    </row>
    <row r="458" spans="1:40" ht="13.5" thickBot="1" x14ac:dyDescent="0.25">
      <c r="A458" s="547">
        <v>11</v>
      </c>
      <c r="B458" s="548"/>
      <c r="C458" s="548"/>
      <c r="D458" s="545"/>
      <c r="E458" s="545"/>
      <c r="F458" s="549"/>
      <c r="G458" s="235">
        <f t="shared" si="243"/>
        <v>0</v>
      </c>
      <c r="H458" s="235">
        <f t="shared" si="244"/>
        <v>0</v>
      </c>
      <c r="I458" s="235"/>
      <c r="J458" s="235"/>
      <c r="K458" s="235"/>
      <c r="L458" s="235"/>
      <c r="M458" s="235"/>
      <c r="N458" s="235"/>
      <c r="O458" s="235"/>
      <c r="P458" s="235"/>
      <c r="Q458" s="380">
        <v>22</v>
      </c>
      <c r="R458" s="510"/>
      <c r="S458" s="510"/>
      <c r="T458" s="545"/>
      <c r="U458" s="545"/>
      <c r="V458" s="549"/>
      <c r="W458" s="235">
        <f t="shared" si="245"/>
        <v>0</v>
      </c>
      <c r="X458" s="235">
        <f t="shared" si="246"/>
        <v>0</v>
      </c>
      <c r="Y458" s="380">
        <f t="shared" si="227"/>
        <v>33</v>
      </c>
      <c r="Z458" s="548"/>
      <c r="AA458" s="548"/>
      <c r="AB458" s="545"/>
      <c r="AC458" s="545"/>
      <c r="AD458" s="549"/>
      <c r="AE458" s="235">
        <f t="shared" si="248"/>
        <v>0</v>
      </c>
      <c r="AF458" s="235">
        <f t="shared" si="249"/>
        <v>0</v>
      </c>
      <c r="AG458" s="550" t="s">
        <v>3</v>
      </c>
      <c r="AH458" s="554"/>
      <c r="AI458" s="551"/>
      <c r="AJ458" s="551"/>
      <c r="AK458" s="551"/>
      <c r="AL458" s="552">
        <f>SUM(F448:F458)+SUM(V448:V458)+SUM(AL448:AL457)+SUM(AD448:AD458)</f>
        <v>0</v>
      </c>
      <c r="AM458" s="235"/>
      <c r="AN458" s="235"/>
    </row>
    <row r="459" spans="1:40" x14ac:dyDescent="0.2">
      <c r="F459" s="288"/>
      <c r="G459" s="235"/>
      <c r="H459" s="235"/>
      <c r="I459" s="235"/>
      <c r="J459" s="235"/>
      <c r="K459" s="235"/>
      <c r="L459" s="235"/>
      <c r="M459" s="235"/>
      <c r="N459" s="235"/>
      <c r="O459" s="235"/>
      <c r="P459" s="235"/>
      <c r="W459" s="235"/>
      <c r="X459" s="235"/>
      <c r="Y459" s="235"/>
      <c r="AE459" s="235"/>
      <c r="AF459" s="235"/>
      <c r="AG459" s="553"/>
      <c r="AM459" s="235"/>
      <c r="AN459" s="235"/>
    </row>
    <row r="460" spans="1:40" x14ac:dyDescent="0.2">
      <c r="F460" s="288"/>
      <c r="G460" s="235"/>
      <c r="H460" s="235"/>
      <c r="I460" s="235"/>
      <c r="J460" s="235"/>
      <c r="K460" s="235"/>
      <c r="L460" s="235"/>
      <c r="M460" s="235"/>
      <c r="N460" s="235"/>
      <c r="O460" s="235"/>
      <c r="P460" s="235"/>
      <c r="W460" s="235"/>
      <c r="X460" s="235"/>
      <c r="Y460" s="235"/>
      <c r="AE460" s="235"/>
      <c r="AF460" s="235"/>
      <c r="AG460" s="553"/>
      <c r="AM460" s="235"/>
      <c r="AN460" s="235"/>
    </row>
    <row r="461" spans="1:40" x14ac:dyDescent="0.2">
      <c r="F461" s="288"/>
      <c r="G461" s="235"/>
      <c r="H461" s="235"/>
      <c r="I461" s="235"/>
      <c r="J461" s="235"/>
      <c r="K461" s="235"/>
      <c r="L461" s="235"/>
      <c r="M461" s="235"/>
      <c r="N461" s="235"/>
      <c r="O461" s="235"/>
      <c r="P461" s="235"/>
      <c r="W461" s="235"/>
      <c r="X461" s="235"/>
      <c r="Y461" s="235"/>
      <c r="AE461" s="235"/>
      <c r="AF461" s="235"/>
      <c r="AG461" s="553"/>
      <c r="AM461" s="235"/>
      <c r="AN461" s="235"/>
    </row>
    <row r="462" spans="1:40" x14ac:dyDescent="0.2">
      <c r="F462" s="288"/>
      <c r="G462" s="235"/>
      <c r="H462" s="235"/>
      <c r="I462" s="235"/>
      <c r="J462" s="235"/>
      <c r="K462" s="235"/>
      <c r="L462" s="235"/>
      <c r="M462" s="235"/>
      <c r="N462" s="235"/>
      <c r="O462" s="235"/>
      <c r="P462" s="235"/>
      <c r="W462" s="235"/>
      <c r="X462" s="235"/>
      <c r="Y462" s="235"/>
      <c r="AE462" s="235"/>
      <c r="AF462" s="235"/>
      <c r="AG462" s="553"/>
      <c r="AM462" s="235"/>
      <c r="AN462" s="235"/>
    </row>
    <row r="463" spans="1:40" x14ac:dyDescent="0.2">
      <c r="F463" s="288"/>
      <c r="G463" s="235"/>
      <c r="H463" s="235"/>
      <c r="I463" s="235"/>
      <c r="J463" s="235"/>
      <c r="K463" s="235"/>
      <c r="L463" s="235"/>
      <c r="M463" s="235"/>
      <c r="N463" s="235"/>
      <c r="O463" s="235"/>
      <c r="P463" s="235"/>
      <c r="W463" s="235"/>
      <c r="X463" s="235"/>
      <c r="Y463" s="235"/>
      <c r="AE463" s="235"/>
      <c r="AF463" s="235"/>
      <c r="AG463" s="553"/>
      <c r="AM463" s="235"/>
      <c r="AN463" s="235"/>
    </row>
    <row r="464" spans="1:40" x14ac:dyDescent="0.2">
      <c r="F464" s="288"/>
      <c r="G464" s="235"/>
      <c r="H464" s="235"/>
      <c r="I464" s="235"/>
      <c r="J464" s="235"/>
      <c r="K464" s="235"/>
      <c r="L464" s="235"/>
      <c r="M464" s="235"/>
      <c r="N464" s="235"/>
      <c r="O464" s="235"/>
      <c r="P464" s="235"/>
      <c r="W464" s="235"/>
      <c r="X464" s="235"/>
      <c r="Y464" s="235"/>
      <c r="AE464" s="235"/>
      <c r="AF464" s="235"/>
      <c r="AG464" s="553"/>
      <c r="AM464" s="235"/>
      <c r="AN464" s="235"/>
    </row>
    <row r="465" spans="1:40" ht="13.5" thickBot="1" x14ac:dyDescent="0.25">
      <c r="F465" s="288"/>
      <c r="G465" s="235"/>
      <c r="H465" s="235"/>
      <c r="I465" s="235"/>
      <c r="J465" s="235"/>
      <c r="K465" s="235"/>
      <c r="L465" s="235"/>
      <c r="M465" s="235"/>
      <c r="N465" s="235"/>
      <c r="O465" s="235"/>
      <c r="P465" s="235"/>
      <c r="W465" s="235"/>
      <c r="X465" s="235"/>
      <c r="Y465" s="235"/>
      <c r="AE465" s="235"/>
      <c r="AF465" s="235"/>
      <c r="AG465" s="553"/>
      <c r="AH465" s="459"/>
      <c r="AI465" s="459"/>
      <c r="AJ465" s="459"/>
      <c r="AK465" s="459"/>
      <c r="AL465" s="555"/>
      <c r="AM465" s="235"/>
      <c r="AN465" s="235"/>
    </row>
    <row r="466" spans="1:40" ht="13.5" thickBot="1" x14ac:dyDescent="0.25">
      <c r="A466" s="315">
        <v>21</v>
      </c>
      <c r="B466" s="472"/>
      <c r="C466" s="757" t="s">
        <v>37</v>
      </c>
      <c r="D466" s="757" t="s">
        <v>158</v>
      </c>
      <c r="E466" s="757" t="s">
        <v>34</v>
      </c>
      <c r="F466" s="543">
        <f>+$AL478</f>
        <v>0</v>
      </c>
      <c r="G466" s="235"/>
      <c r="H466" s="235"/>
      <c r="I466" s="235"/>
      <c r="J466" s="235"/>
      <c r="K466" s="235"/>
      <c r="L466" s="235"/>
      <c r="M466" s="235"/>
      <c r="N466" s="235"/>
      <c r="O466" s="235"/>
      <c r="P466" s="235"/>
      <c r="Q466" s="315"/>
      <c r="R466" s="472"/>
      <c r="S466" s="757" t="s">
        <v>37</v>
      </c>
      <c r="T466" s="757" t="s">
        <v>158</v>
      </c>
      <c r="U466" s="757" t="s">
        <v>34</v>
      </c>
      <c r="V466" s="543">
        <f>+$AL478</f>
        <v>0</v>
      </c>
      <c r="W466" s="235"/>
      <c r="X466" s="235"/>
      <c r="Y466" s="315"/>
      <c r="Z466" s="472"/>
      <c r="AA466" s="757" t="s">
        <v>37</v>
      </c>
      <c r="AB466" s="757" t="s">
        <v>158</v>
      </c>
      <c r="AC466" s="757" t="s">
        <v>34</v>
      </c>
      <c r="AD466" s="543">
        <f>+$AL478</f>
        <v>0</v>
      </c>
      <c r="AE466" s="235"/>
      <c r="AF466" s="235"/>
      <c r="AG466" s="315"/>
      <c r="AH466" s="472"/>
      <c r="AI466" s="757" t="s">
        <v>37</v>
      </c>
      <c r="AJ466" s="757" t="s">
        <v>158</v>
      </c>
      <c r="AK466" s="757" t="s">
        <v>34</v>
      </c>
      <c r="AL466" s="800" t="s">
        <v>18</v>
      </c>
      <c r="AM466" s="235"/>
      <c r="AN466" s="235"/>
    </row>
    <row r="467" spans="1:40" ht="25.5" x14ac:dyDescent="0.2">
      <c r="A467" s="318" t="s">
        <v>7</v>
      </c>
      <c r="B467" s="525" t="str">
        <f>+" אסמכתא " &amp; B23 &amp;"         חזרה לטבלה "</f>
        <v xml:space="preserve"> אסמכתא          חזרה לטבלה </v>
      </c>
      <c r="C467" s="799"/>
      <c r="D467" s="758" t="s">
        <v>68</v>
      </c>
      <c r="E467" s="799"/>
      <c r="F467" s="543" t="s">
        <v>18</v>
      </c>
      <c r="G467" s="235"/>
      <c r="H467" s="235"/>
      <c r="I467" s="235"/>
      <c r="J467" s="235"/>
      <c r="K467" s="235"/>
      <c r="L467" s="235"/>
      <c r="M467" s="235"/>
      <c r="N467" s="235"/>
      <c r="O467" s="235"/>
      <c r="P467" s="235"/>
      <c r="Q467" s="318" t="s">
        <v>23</v>
      </c>
      <c r="R467" s="525" t="str">
        <f>+" אסמכתא " &amp; B23 &amp;"         חזרה לטבלה "</f>
        <v xml:space="preserve"> אסמכתא          חזרה לטבלה </v>
      </c>
      <c r="S467" s="799"/>
      <c r="T467" s="758" t="s">
        <v>68</v>
      </c>
      <c r="U467" s="799"/>
      <c r="V467" s="543" t="s">
        <v>18</v>
      </c>
      <c r="W467" s="235"/>
      <c r="X467" s="235"/>
      <c r="Y467" s="318" t="s">
        <v>23</v>
      </c>
      <c r="Z467" s="525" t="str">
        <f>+" אסמכתא " &amp; B23 &amp;"         חזרה לטבלה "</f>
        <v xml:space="preserve"> אסמכתא          חזרה לטבלה </v>
      </c>
      <c r="AA467" s="799"/>
      <c r="AB467" s="758" t="s">
        <v>68</v>
      </c>
      <c r="AC467" s="799"/>
      <c r="AD467" s="543" t="s">
        <v>18</v>
      </c>
      <c r="AE467" s="235"/>
      <c r="AF467" s="235"/>
      <c r="AG467" s="318" t="s">
        <v>23</v>
      </c>
      <c r="AH467" s="525" t="str">
        <f>+" אסמכתא " &amp; B23 &amp;"         חזרה לטבלה "</f>
        <v xml:space="preserve"> אסמכתא          חזרה לטבלה </v>
      </c>
      <c r="AI467" s="799"/>
      <c r="AJ467" s="758" t="s">
        <v>68</v>
      </c>
      <c r="AK467" s="799"/>
      <c r="AL467" s="801"/>
      <c r="AM467" s="235"/>
      <c r="AN467" s="235"/>
    </row>
    <row r="468" spans="1:40" x14ac:dyDescent="0.2">
      <c r="A468" s="380">
        <v>1</v>
      </c>
      <c r="B468" s="510"/>
      <c r="C468" s="510"/>
      <c r="D468" s="545"/>
      <c r="E468" s="545"/>
      <c r="F468" s="546"/>
      <c r="G468" s="235">
        <f>IF(AND((COUNTA($C$23)=1),(COUNTA(F468)=1),($C$23&lt;&gt;0),(OR((E468&lt;$C$62),(E468&gt;($E$62+61))))),1,0)</f>
        <v>0</v>
      </c>
      <c r="H468" s="235">
        <f>IF(AND((COUNTA($C$23)=1),(COUNTA(F468)=1),($C$23&lt;&gt;0),(OR((D468&lt;$C$62),(D468&gt;($E$62))))),1,0)</f>
        <v>0</v>
      </c>
      <c r="I468" s="235"/>
      <c r="J468" s="235"/>
      <c r="K468" s="235"/>
      <c r="L468" s="235"/>
      <c r="M468" s="235"/>
      <c r="N468" s="235"/>
      <c r="O468" s="235"/>
      <c r="P468" s="235"/>
      <c r="Q468" s="380">
        <v>12</v>
      </c>
      <c r="R468" s="510"/>
      <c r="S468" s="510"/>
      <c r="T468" s="545"/>
      <c r="U468" s="545"/>
      <c r="V468" s="546"/>
      <c r="W468" s="235">
        <f>IF(AND((COUNTA($C$23)=1),(COUNTA(V468)=1),($C$23&lt;&gt;0),(OR((U468&lt;$C$62),(U468&gt;($E$62+61))))),1,0)</f>
        <v>0</v>
      </c>
      <c r="X468" s="235">
        <f>IF(AND((COUNTA($C$23)=1),(COUNTA(V468)=1),($C$23&lt;&gt;0),(OR((T468&lt;$C$62),(T468&gt;($E$62))))),1,0)</f>
        <v>0</v>
      </c>
      <c r="Y468" s="380">
        <f t="shared" ref="Y468" si="253">+Q478+1</f>
        <v>23</v>
      </c>
      <c r="Z468" s="510"/>
      <c r="AA468" s="510"/>
      <c r="AB468" s="545"/>
      <c r="AC468" s="545"/>
      <c r="AD468" s="546"/>
      <c r="AE468" s="235">
        <f>IF(AND((COUNTA($C$23)=1),(COUNTA(AD468)=1),($C$23&lt;&gt;0),(OR((AC468&lt;$C$62),(AC468&gt;($E$62+61))))),1,0)</f>
        <v>0</v>
      </c>
      <c r="AF468" s="235">
        <f>IF(AND((COUNTA($C$23)=1),(COUNTA(AD468)=1),($C$23&lt;&gt;0),(OR((AB468&lt;$C$62),(AB468&gt;($E$62))))),1,0)</f>
        <v>0</v>
      </c>
      <c r="AG468" s="380">
        <f t="shared" ref="AG468" si="254">+Y478+1</f>
        <v>34</v>
      </c>
      <c r="AH468" s="510"/>
      <c r="AI468" s="510"/>
      <c r="AJ468" s="545"/>
      <c r="AK468" s="545"/>
      <c r="AL468" s="546" t="s">
        <v>12</v>
      </c>
      <c r="AM468" s="235">
        <f>IF(AND((COUNTA($C$23)=1),(COUNTA(AL468)=1),($C$23&lt;&gt;0),(OR((AK468&lt;$C$62),(AK468&gt;($E$62+61))))),1,0)</f>
        <v>0</v>
      </c>
      <c r="AN468" s="235">
        <f>IF(AND((COUNTA($C$23)=1),(COUNTA(AL468)=1),($C$23&lt;&gt;0),(OR((AJ468&lt;$C$62),(AJ468&gt;($E$62))))),1,0)</f>
        <v>0</v>
      </c>
    </row>
    <row r="469" spans="1:40" x14ac:dyDescent="0.2">
      <c r="A469" s="380">
        <v>2</v>
      </c>
      <c r="B469" s="510"/>
      <c r="C469" s="510"/>
      <c r="D469" s="545"/>
      <c r="E469" s="545"/>
      <c r="F469" s="546"/>
      <c r="G469" s="235">
        <f t="shared" ref="G469:G478" si="255">IF(AND((COUNTA($C$23)=1),(COUNTA(F469)=1),($C$23&lt;&gt;0),(OR((E469&lt;$C$62),(E469&gt;($E$62+61))))),1,0)</f>
        <v>0</v>
      </c>
      <c r="H469" s="235">
        <f t="shared" ref="H469:H478" si="256">IF(AND((COUNTA($C$23)=1),(COUNTA(F469)=1),($C$23&lt;&gt;0),(OR((D469&lt;$C$62),(D469&gt;($E$62))))),1,0)</f>
        <v>0</v>
      </c>
      <c r="I469" s="235"/>
      <c r="J469" s="235"/>
      <c r="K469" s="235"/>
      <c r="L469" s="235"/>
      <c r="M469" s="235"/>
      <c r="N469" s="235"/>
      <c r="O469" s="235"/>
      <c r="P469" s="235"/>
      <c r="Q469" s="380">
        <v>13</v>
      </c>
      <c r="R469" s="510"/>
      <c r="S469" s="510"/>
      <c r="T469" s="545"/>
      <c r="U469" s="545"/>
      <c r="V469" s="546"/>
      <c r="W469" s="235">
        <f t="shared" ref="W469:W478" si="257">IF(AND((COUNTA($C$23)=1),(COUNTA(V469)=1),($C$23&lt;&gt;0),(OR((U469&lt;$C$62),(U469&gt;($E$62+61))))),1,0)</f>
        <v>0</v>
      </c>
      <c r="X469" s="235">
        <f t="shared" ref="X469:X478" si="258">IF(AND((COUNTA($C$23)=1),(COUNTA(V469)=1),($C$23&lt;&gt;0),(OR((T469&lt;$C$62),(T469&gt;($E$62))))),1,0)</f>
        <v>0</v>
      </c>
      <c r="Y469" s="380">
        <f t="shared" ref="Y469" si="259">+Y468+1</f>
        <v>24</v>
      </c>
      <c r="Z469" s="510"/>
      <c r="AA469" s="510"/>
      <c r="AB469" s="545"/>
      <c r="AC469" s="545"/>
      <c r="AD469" s="546"/>
      <c r="AE469" s="235">
        <f t="shared" ref="AE469:AE478" si="260">IF(AND((COUNTA($C$23)=1),(COUNTA(AD469)=1),($C$23&lt;&gt;0),(OR((AC469&lt;$C$62),(AC469&gt;($E$62+61))))),1,0)</f>
        <v>0</v>
      </c>
      <c r="AF469" s="235">
        <f t="shared" ref="AF469:AF478" si="261">IF(AND((COUNTA($C$23)=1),(COUNTA(AD469)=1),($C$23&lt;&gt;0),(OR((AB469&lt;$C$62),(AB469&gt;($E$62))))),1,0)</f>
        <v>0</v>
      </c>
      <c r="AG469" s="380">
        <f t="shared" ref="AG469" si="262">+AG468+1</f>
        <v>35</v>
      </c>
      <c r="AH469" s="510"/>
      <c r="AI469" s="510"/>
      <c r="AJ469" s="545"/>
      <c r="AK469" s="545"/>
      <c r="AL469" s="546"/>
      <c r="AM469" s="235">
        <f t="shared" ref="AM469:AM477" si="263">IF(AND((COUNTA($C$23)=1),(COUNTA(AL469)=1),($C$23&lt;&gt;0),(OR((AK469&lt;$C$62),(AK469&gt;($E$62+61))))),1,0)</f>
        <v>0</v>
      </c>
      <c r="AN469" s="235">
        <f t="shared" ref="AN469:AN477" si="264">IF(AND((COUNTA($C$23)=1),(COUNTA(AL469)=1),($C$23&lt;&gt;0),(OR((AJ469&lt;$C$62),(AJ469&gt;($E$62))))),1,0)</f>
        <v>0</v>
      </c>
    </row>
    <row r="470" spans="1:40" x14ac:dyDescent="0.2">
      <c r="A470" s="380">
        <v>3</v>
      </c>
      <c r="B470" s="510"/>
      <c r="C470" s="510"/>
      <c r="D470" s="545"/>
      <c r="E470" s="545"/>
      <c r="F470" s="546"/>
      <c r="G470" s="235">
        <f t="shared" si="255"/>
        <v>0</v>
      </c>
      <c r="H470" s="235">
        <f t="shared" si="256"/>
        <v>0</v>
      </c>
      <c r="I470" s="235"/>
      <c r="J470" s="235"/>
      <c r="K470" s="235"/>
      <c r="L470" s="235"/>
      <c r="M470" s="235"/>
      <c r="N470" s="235"/>
      <c r="O470" s="235"/>
      <c r="P470" s="235"/>
      <c r="Q470" s="380">
        <v>14</v>
      </c>
      <c r="R470" s="510"/>
      <c r="S470" s="510"/>
      <c r="T470" s="545"/>
      <c r="U470" s="545"/>
      <c r="V470" s="546"/>
      <c r="W470" s="235">
        <f t="shared" si="257"/>
        <v>0</v>
      </c>
      <c r="X470" s="235">
        <f t="shared" si="258"/>
        <v>0</v>
      </c>
      <c r="Y470" s="380">
        <f t="shared" si="227"/>
        <v>25</v>
      </c>
      <c r="Z470" s="510"/>
      <c r="AA470" s="510"/>
      <c r="AB470" s="545"/>
      <c r="AC470" s="545"/>
      <c r="AD470" s="546"/>
      <c r="AE470" s="235">
        <f t="shared" si="260"/>
        <v>0</v>
      </c>
      <c r="AF470" s="235">
        <f t="shared" si="261"/>
        <v>0</v>
      </c>
      <c r="AG470" s="380">
        <f t="shared" si="228"/>
        <v>36</v>
      </c>
      <c r="AH470" s="510"/>
      <c r="AI470" s="510"/>
      <c r="AJ470" s="545"/>
      <c r="AK470" s="545"/>
      <c r="AL470" s="546"/>
      <c r="AM470" s="235">
        <f t="shared" si="263"/>
        <v>0</v>
      </c>
      <c r="AN470" s="235">
        <f t="shared" si="264"/>
        <v>0</v>
      </c>
    </row>
    <row r="471" spans="1:40" x14ac:dyDescent="0.2">
      <c r="A471" s="380">
        <v>4</v>
      </c>
      <c r="B471" s="510"/>
      <c r="C471" s="510"/>
      <c r="D471" s="545"/>
      <c r="E471" s="545"/>
      <c r="F471" s="546"/>
      <c r="G471" s="235">
        <f t="shared" si="255"/>
        <v>0</v>
      </c>
      <c r="H471" s="235">
        <f t="shared" si="256"/>
        <v>0</v>
      </c>
      <c r="I471" s="235"/>
      <c r="J471" s="235"/>
      <c r="K471" s="235"/>
      <c r="L471" s="235"/>
      <c r="M471" s="235"/>
      <c r="N471" s="235"/>
      <c r="O471" s="235"/>
      <c r="P471" s="235"/>
      <c r="Q471" s="380">
        <v>15</v>
      </c>
      <c r="R471" s="510"/>
      <c r="S471" s="510"/>
      <c r="T471" s="545"/>
      <c r="U471" s="545"/>
      <c r="V471" s="546"/>
      <c r="W471" s="235">
        <f t="shared" si="257"/>
        <v>0</v>
      </c>
      <c r="X471" s="235">
        <f t="shared" si="258"/>
        <v>0</v>
      </c>
      <c r="Y471" s="380">
        <f t="shared" si="227"/>
        <v>26</v>
      </c>
      <c r="Z471" s="510"/>
      <c r="AA471" s="510"/>
      <c r="AB471" s="545"/>
      <c r="AC471" s="545"/>
      <c r="AD471" s="546"/>
      <c r="AE471" s="235">
        <f t="shared" si="260"/>
        <v>0</v>
      </c>
      <c r="AF471" s="235">
        <f t="shared" si="261"/>
        <v>0</v>
      </c>
      <c r="AG471" s="380">
        <f t="shared" si="228"/>
        <v>37</v>
      </c>
      <c r="AH471" s="510"/>
      <c r="AI471" s="510"/>
      <c r="AJ471" s="545"/>
      <c r="AK471" s="545"/>
      <c r="AL471" s="546"/>
      <c r="AM471" s="235">
        <f t="shared" si="263"/>
        <v>0</v>
      </c>
      <c r="AN471" s="235">
        <f t="shared" si="264"/>
        <v>0</v>
      </c>
    </row>
    <row r="472" spans="1:40" x14ac:dyDescent="0.2">
      <c r="A472" s="380">
        <v>5</v>
      </c>
      <c r="B472" s="510"/>
      <c r="C472" s="510"/>
      <c r="D472" s="545"/>
      <c r="E472" s="545"/>
      <c r="F472" s="546"/>
      <c r="G472" s="235">
        <f t="shared" si="255"/>
        <v>0</v>
      </c>
      <c r="H472" s="235">
        <f t="shared" si="256"/>
        <v>0</v>
      </c>
      <c r="I472" s="235"/>
      <c r="J472" s="235"/>
      <c r="K472" s="235"/>
      <c r="L472" s="235"/>
      <c r="M472" s="235"/>
      <c r="N472" s="235"/>
      <c r="O472" s="235"/>
      <c r="P472" s="235"/>
      <c r="Q472" s="380">
        <v>16</v>
      </c>
      <c r="R472" s="510"/>
      <c r="S472" s="510"/>
      <c r="T472" s="545"/>
      <c r="U472" s="545"/>
      <c r="V472" s="546"/>
      <c r="W472" s="235">
        <f t="shared" si="257"/>
        <v>0</v>
      </c>
      <c r="X472" s="235">
        <f t="shared" si="258"/>
        <v>0</v>
      </c>
      <c r="Y472" s="380">
        <f t="shared" si="227"/>
        <v>27</v>
      </c>
      <c r="Z472" s="510"/>
      <c r="AA472" s="510"/>
      <c r="AB472" s="545"/>
      <c r="AC472" s="545"/>
      <c r="AD472" s="546"/>
      <c r="AE472" s="235">
        <f t="shared" si="260"/>
        <v>0</v>
      </c>
      <c r="AF472" s="235">
        <f t="shared" si="261"/>
        <v>0</v>
      </c>
      <c r="AG472" s="380">
        <f t="shared" si="228"/>
        <v>38</v>
      </c>
      <c r="AH472" s="510"/>
      <c r="AI472" s="510"/>
      <c r="AJ472" s="545"/>
      <c r="AK472" s="545"/>
      <c r="AL472" s="546" t="s">
        <v>12</v>
      </c>
      <c r="AM472" s="235">
        <f t="shared" si="263"/>
        <v>0</v>
      </c>
      <c r="AN472" s="235">
        <f t="shared" si="264"/>
        <v>0</v>
      </c>
    </row>
    <row r="473" spans="1:40" x14ac:dyDescent="0.2">
      <c r="A473" s="380">
        <v>6</v>
      </c>
      <c r="B473" s="510"/>
      <c r="C473" s="510"/>
      <c r="D473" s="545"/>
      <c r="E473" s="545"/>
      <c r="F473" s="546"/>
      <c r="G473" s="235">
        <f t="shared" si="255"/>
        <v>0</v>
      </c>
      <c r="H473" s="235">
        <f t="shared" si="256"/>
        <v>0</v>
      </c>
      <c r="I473" s="235"/>
      <c r="J473" s="235"/>
      <c r="K473" s="235"/>
      <c r="L473" s="235"/>
      <c r="M473" s="235"/>
      <c r="N473" s="235"/>
      <c r="O473" s="235"/>
      <c r="P473" s="235"/>
      <c r="Q473" s="380">
        <v>17</v>
      </c>
      <c r="R473" s="510"/>
      <c r="S473" s="510"/>
      <c r="T473" s="545"/>
      <c r="U473" s="545"/>
      <c r="V473" s="546"/>
      <c r="W473" s="235">
        <f t="shared" si="257"/>
        <v>0</v>
      </c>
      <c r="X473" s="235">
        <f t="shared" si="258"/>
        <v>0</v>
      </c>
      <c r="Y473" s="380">
        <f t="shared" si="227"/>
        <v>28</v>
      </c>
      <c r="Z473" s="510"/>
      <c r="AA473" s="510"/>
      <c r="AB473" s="545"/>
      <c r="AC473" s="545"/>
      <c r="AD473" s="546"/>
      <c r="AE473" s="235">
        <f t="shared" si="260"/>
        <v>0</v>
      </c>
      <c r="AF473" s="235">
        <f t="shared" si="261"/>
        <v>0</v>
      </c>
      <c r="AG473" s="380">
        <f t="shared" si="228"/>
        <v>39</v>
      </c>
      <c r="AH473" s="510"/>
      <c r="AI473" s="510"/>
      <c r="AJ473" s="545"/>
      <c r="AK473" s="545"/>
      <c r="AL473" s="546"/>
      <c r="AM473" s="235">
        <f t="shared" si="263"/>
        <v>0</v>
      </c>
      <c r="AN473" s="235">
        <f t="shared" si="264"/>
        <v>0</v>
      </c>
    </row>
    <row r="474" spans="1:40" x14ac:dyDescent="0.2">
      <c r="A474" s="380">
        <v>7</v>
      </c>
      <c r="B474" s="510"/>
      <c r="C474" s="510"/>
      <c r="D474" s="545"/>
      <c r="E474" s="545"/>
      <c r="F474" s="546"/>
      <c r="G474" s="235">
        <f t="shared" si="255"/>
        <v>0</v>
      </c>
      <c r="H474" s="235">
        <f t="shared" si="256"/>
        <v>0</v>
      </c>
      <c r="I474" s="235"/>
      <c r="J474" s="235"/>
      <c r="K474" s="235"/>
      <c r="L474" s="235"/>
      <c r="M474" s="235"/>
      <c r="N474" s="235"/>
      <c r="O474" s="235"/>
      <c r="P474" s="235"/>
      <c r="Q474" s="380">
        <v>18</v>
      </c>
      <c r="R474" s="510"/>
      <c r="S474" s="510"/>
      <c r="T474" s="545"/>
      <c r="U474" s="545"/>
      <c r="V474" s="546"/>
      <c r="W474" s="235">
        <f t="shared" si="257"/>
        <v>0</v>
      </c>
      <c r="X474" s="235">
        <f t="shared" si="258"/>
        <v>0</v>
      </c>
      <c r="Y474" s="380">
        <f t="shared" si="227"/>
        <v>29</v>
      </c>
      <c r="Z474" s="510"/>
      <c r="AA474" s="510"/>
      <c r="AB474" s="545"/>
      <c r="AC474" s="545"/>
      <c r="AD474" s="546"/>
      <c r="AE474" s="235">
        <f t="shared" si="260"/>
        <v>0</v>
      </c>
      <c r="AF474" s="235">
        <f t="shared" si="261"/>
        <v>0</v>
      </c>
      <c r="AG474" s="380">
        <f t="shared" si="228"/>
        <v>40</v>
      </c>
      <c r="AH474" s="510"/>
      <c r="AI474" s="510"/>
      <c r="AJ474" s="545"/>
      <c r="AK474" s="545"/>
      <c r="AL474" s="546"/>
      <c r="AM474" s="235">
        <f t="shared" si="263"/>
        <v>0</v>
      </c>
      <c r="AN474" s="235">
        <f t="shared" si="264"/>
        <v>0</v>
      </c>
    </row>
    <row r="475" spans="1:40" x14ac:dyDescent="0.2">
      <c r="A475" s="380">
        <v>8</v>
      </c>
      <c r="B475" s="510"/>
      <c r="C475" s="510"/>
      <c r="D475" s="545"/>
      <c r="E475" s="545"/>
      <c r="F475" s="546"/>
      <c r="G475" s="235">
        <f t="shared" si="255"/>
        <v>0</v>
      </c>
      <c r="H475" s="235">
        <f t="shared" si="256"/>
        <v>0</v>
      </c>
      <c r="I475" s="235"/>
      <c r="J475" s="235"/>
      <c r="K475" s="235"/>
      <c r="L475" s="235"/>
      <c r="M475" s="235"/>
      <c r="N475" s="235"/>
      <c r="O475" s="235"/>
      <c r="P475" s="235"/>
      <c r="Q475" s="380">
        <v>19</v>
      </c>
      <c r="R475" s="510"/>
      <c r="S475" s="510"/>
      <c r="T475" s="545"/>
      <c r="U475" s="545"/>
      <c r="V475" s="546"/>
      <c r="W475" s="235">
        <f t="shared" si="257"/>
        <v>0</v>
      </c>
      <c r="X475" s="235">
        <f t="shared" si="258"/>
        <v>0</v>
      </c>
      <c r="Y475" s="380">
        <f t="shared" si="227"/>
        <v>30</v>
      </c>
      <c r="Z475" s="510"/>
      <c r="AA475" s="510"/>
      <c r="AB475" s="545"/>
      <c r="AC475" s="545"/>
      <c r="AD475" s="546"/>
      <c r="AE475" s="235">
        <f t="shared" si="260"/>
        <v>0</v>
      </c>
      <c r="AF475" s="235">
        <f t="shared" si="261"/>
        <v>0</v>
      </c>
      <c r="AG475" s="380">
        <f t="shared" si="228"/>
        <v>41</v>
      </c>
      <c r="AH475" s="510"/>
      <c r="AI475" s="510"/>
      <c r="AJ475" s="545"/>
      <c r="AK475" s="545"/>
      <c r="AL475" s="546" t="s">
        <v>12</v>
      </c>
      <c r="AM475" s="235">
        <f t="shared" si="263"/>
        <v>0</v>
      </c>
      <c r="AN475" s="235">
        <f t="shared" si="264"/>
        <v>0</v>
      </c>
    </row>
    <row r="476" spans="1:40" x14ac:dyDescent="0.2">
      <c r="A476" s="380">
        <v>9</v>
      </c>
      <c r="B476" s="510"/>
      <c r="C476" s="510"/>
      <c r="D476" s="545"/>
      <c r="E476" s="545"/>
      <c r="F476" s="546"/>
      <c r="G476" s="235">
        <f t="shared" si="255"/>
        <v>0</v>
      </c>
      <c r="H476" s="235">
        <f t="shared" si="256"/>
        <v>0</v>
      </c>
      <c r="I476" s="235"/>
      <c r="J476" s="235"/>
      <c r="K476" s="235"/>
      <c r="L476" s="235"/>
      <c r="M476" s="235"/>
      <c r="N476" s="235"/>
      <c r="O476" s="235"/>
      <c r="P476" s="235"/>
      <c r="Q476" s="380">
        <v>20</v>
      </c>
      <c r="R476" s="510"/>
      <c r="S476" s="510"/>
      <c r="T476" s="545"/>
      <c r="U476" s="545"/>
      <c r="V476" s="546"/>
      <c r="W476" s="235">
        <f t="shared" si="257"/>
        <v>0</v>
      </c>
      <c r="X476" s="235">
        <f t="shared" si="258"/>
        <v>0</v>
      </c>
      <c r="Y476" s="380">
        <f t="shared" si="227"/>
        <v>31</v>
      </c>
      <c r="Z476" s="510"/>
      <c r="AA476" s="510"/>
      <c r="AB476" s="545"/>
      <c r="AC476" s="545"/>
      <c r="AD476" s="546"/>
      <c r="AE476" s="235">
        <f t="shared" si="260"/>
        <v>0</v>
      </c>
      <c r="AF476" s="235">
        <f t="shared" si="261"/>
        <v>0</v>
      </c>
      <c r="AG476" s="380">
        <f t="shared" si="228"/>
        <v>42</v>
      </c>
      <c r="AH476" s="510"/>
      <c r="AI476" s="510"/>
      <c r="AJ476" s="545"/>
      <c r="AK476" s="545"/>
      <c r="AL476" s="546"/>
      <c r="AM476" s="235">
        <f t="shared" si="263"/>
        <v>0</v>
      </c>
      <c r="AN476" s="235">
        <f t="shared" si="264"/>
        <v>0</v>
      </c>
    </row>
    <row r="477" spans="1:40" x14ac:dyDescent="0.2">
      <c r="A477" s="380">
        <v>10</v>
      </c>
      <c r="B477" s="510"/>
      <c r="C477" s="510"/>
      <c r="D477" s="545"/>
      <c r="E477" s="545"/>
      <c r="F477" s="546"/>
      <c r="G477" s="235">
        <f t="shared" si="255"/>
        <v>0</v>
      </c>
      <c r="H477" s="235">
        <f t="shared" si="256"/>
        <v>0</v>
      </c>
      <c r="I477" s="235"/>
      <c r="J477" s="235"/>
      <c r="K477" s="235"/>
      <c r="L477" s="235"/>
      <c r="M477" s="235"/>
      <c r="N477" s="235"/>
      <c r="O477" s="235"/>
      <c r="P477" s="235"/>
      <c r="Q477" s="380">
        <v>21</v>
      </c>
      <c r="R477" s="510"/>
      <c r="S477" s="510"/>
      <c r="T477" s="545"/>
      <c r="U477" s="545"/>
      <c r="V477" s="546"/>
      <c r="W477" s="235">
        <f t="shared" si="257"/>
        <v>0</v>
      </c>
      <c r="X477" s="235">
        <f t="shared" si="258"/>
        <v>0</v>
      </c>
      <c r="Y477" s="380">
        <f t="shared" si="227"/>
        <v>32</v>
      </c>
      <c r="Z477" s="510"/>
      <c r="AA477" s="510"/>
      <c r="AB477" s="545"/>
      <c r="AC477" s="545"/>
      <c r="AD477" s="546"/>
      <c r="AE477" s="235">
        <f t="shared" si="260"/>
        <v>0</v>
      </c>
      <c r="AF477" s="235">
        <f t="shared" si="261"/>
        <v>0</v>
      </c>
      <c r="AG477" s="380">
        <f t="shared" si="228"/>
        <v>43</v>
      </c>
      <c r="AH477" s="510"/>
      <c r="AI477" s="510"/>
      <c r="AJ477" s="545"/>
      <c r="AK477" s="545"/>
      <c r="AL477" s="546"/>
      <c r="AM477" s="235">
        <f t="shared" si="263"/>
        <v>0</v>
      </c>
      <c r="AN477" s="235">
        <f t="shared" si="264"/>
        <v>0</v>
      </c>
    </row>
    <row r="478" spans="1:40" ht="13.5" thickBot="1" x14ac:dyDescent="0.25">
      <c r="A478" s="547">
        <v>11</v>
      </c>
      <c r="B478" s="548"/>
      <c r="C478" s="548"/>
      <c r="D478" s="545"/>
      <c r="E478" s="545"/>
      <c r="F478" s="549"/>
      <c r="G478" s="235">
        <f t="shared" si="255"/>
        <v>0</v>
      </c>
      <c r="H478" s="235">
        <f t="shared" si="256"/>
        <v>0</v>
      </c>
      <c r="I478" s="235"/>
      <c r="J478" s="235"/>
      <c r="K478" s="235"/>
      <c r="L478" s="235"/>
      <c r="M478" s="235"/>
      <c r="N478" s="235"/>
      <c r="O478" s="235"/>
      <c r="P478" s="235"/>
      <c r="Q478" s="380">
        <v>22</v>
      </c>
      <c r="R478" s="510"/>
      <c r="S478" s="510"/>
      <c r="T478" s="545"/>
      <c r="U478" s="545"/>
      <c r="V478" s="549"/>
      <c r="W478" s="235">
        <f t="shared" si="257"/>
        <v>0</v>
      </c>
      <c r="X478" s="235">
        <f t="shared" si="258"/>
        <v>0</v>
      </c>
      <c r="Y478" s="380">
        <f t="shared" si="227"/>
        <v>33</v>
      </c>
      <c r="Z478" s="548"/>
      <c r="AA478" s="548"/>
      <c r="AB478" s="545"/>
      <c r="AC478" s="545"/>
      <c r="AD478" s="549"/>
      <c r="AE478" s="235">
        <f t="shared" si="260"/>
        <v>0</v>
      </c>
      <c r="AF478" s="235">
        <f t="shared" si="261"/>
        <v>0</v>
      </c>
      <c r="AG478" s="550" t="s">
        <v>3</v>
      </c>
      <c r="AH478" s="554"/>
      <c r="AI478" s="551"/>
      <c r="AJ478" s="551"/>
      <c r="AK478" s="551"/>
      <c r="AL478" s="552">
        <f>SUM(F468:F478)+SUM(V468:V478)+SUM(AL468:AL477)+SUM(AD468:AD478)</f>
        <v>0</v>
      </c>
      <c r="AM478" s="235"/>
      <c r="AN478" s="235"/>
    </row>
    <row r="479" spans="1:40" x14ac:dyDescent="0.2">
      <c r="F479" s="288"/>
      <c r="G479" s="235"/>
      <c r="H479" s="235"/>
      <c r="I479" s="235"/>
      <c r="J479" s="235"/>
      <c r="K479" s="235"/>
      <c r="L479" s="235"/>
      <c r="M479" s="235"/>
      <c r="N479" s="235"/>
      <c r="O479" s="235"/>
      <c r="P479" s="235"/>
      <c r="W479" s="235"/>
      <c r="X479" s="235"/>
      <c r="Y479" s="235"/>
      <c r="AE479" s="235"/>
      <c r="AF479" s="235"/>
      <c r="AG479" s="553"/>
      <c r="AM479" s="235"/>
      <c r="AN479" s="235"/>
    </row>
    <row r="480" spans="1:40" x14ac:dyDescent="0.2">
      <c r="F480" s="288"/>
      <c r="G480" s="235"/>
      <c r="H480" s="235"/>
      <c r="I480" s="235"/>
      <c r="J480" s="235"/>
      <c r="K480" s="235"/>
      <c r="L480" s="235"/>
      <c r="M480" s="235"/>
      <c r="N480" s="235"/>
      <c r="O480" s="235"/>
      <c r="P480" s="235"/>
      <c r="W480" s="235"/>
      <c r="X480" s="235"/>
      <c r="Y480" s="235"/>
      <c r="AE480" s="235"/>
      <c r="AF480" s="235"/>
      <c r="AG480" s="553"/>
      <c r="AM480" s="235"/>
      <c r="AN480" s="235"/>
    </row>
    <row r="481" spans="1:40" x14ac:dyDescent="0.2">
      <c r="F481" s="288"/>
      <c r="G481" s="235"/>
      <c r="H481" s="235"/>
      <c r="I481" s="235"/>
      <c r="J481" s="235"/>
      <c r="K481" s="235"/>
      <c r="L481" s="235"/>
      <c r="M481" s="235"/>
      <c r="N481" s="235"/>
      <c r="O481" s="235"/>
      <c r="P481" s="235"/>
      <c r="W481" s="235"/>
      <c r="X481" s="235"/>
      <c r="Y481" s="235"/>
      <c r="AE481" s="235"/>
      <c r="AF481" s="235"/>
      <c r="AG481" s="553"/>
      <c r="AM481" s="235"/>
      <c r="AN481" s="235"/>
    </row>
    <row r="482" spans="1:40" x14ac:dyDescent="0.2">
      <c r="F482" s="288"/>
      <c r="G482" s="235"/>
      <c r="H482" s="235"/>
      <c r="I482" s="235"/>
      <c r="J482" s="235"/>
      <c r="K482" s="235"/>
      <c r="L482" s="235"/>
      <c r="M482" s="235"/>
      <c r="N482" s="235"/>
      <c r="O482" s="235"/>
      <c r="P482" s="235"/>
      <c r="W482" s="235"/>
      <c r="X482" s="235"/>
      <c r="Y482" s="235"/>
      <c r="AE482" s="235"/>
      <c r="AF482" s="235"/>
      <c r="AG482" s="553"/>
      <c r="AM482" s="235"/>
      <c r="AN482" s="235"/>
    </row>
    <row r="483" spans="1:40" x14ac:dyDescent="0.2">
      <c r="F483" s="288"/>
      <c r="G483" s="235"/>
      <c r="H483" s="235"/>
      <c r="I483" s="235"/>
      <c r="J483" s="235"/>
      <c r="K483" s="235"/>
      <c r="L483" s="235"/>
      <c r="M483" s="235"/>
      <c r="N483" s="235"/>
      <c r="O483" s="235"/>
      <c r="P483" s="235"/>
      <c r="W483" s="235"/>
      <c r="X483" s="235"/>
      <c r="Y483" s="235"/>
      <c r="AE483" s="235"/>
      <c r="AF483" s="235"/>
      <c r="AG483" s="553"/>
      <c r="AM483" s="235"/>
      <c r="AN483" s="235"/>
    </row>
    <row r="484" spans="1:40" x14ac:dyDescent="0.2">
      <c r="F484" s="288"/>
      <c r="G484" s="235"/>
      <c r="H484" s="235"/>
      <c r="I484" s="235"/>
      <c r="J484" s="235"/>
      <c r="K484" s="235"/>
      <c r="L484" s="235"/>
      <c r="M484" s="235"/>
      <c r="N484" s="235"/>
      <c r="O484" s="235"/>
      <c r="P484" s="235"/>
      <c r="W484" s="235"/>
      <c r="X484" s="235"/>
      <c r="Y484" s="235"/>
      <c r="AE484" s="235"/>
      <c r="AF484" s="235"/>
      <c r="AG484" s="553"/>
      <c r="AM484" s="235"/>
      <c r="AN484" s="235"/>
    </row>
    <row r="485" spans="1:40" ht="13.5" thickBot="1" x14ac:dyDescent="0.25">
      <c r="F485" s="288"/>
      <c r="G485" s="235"/>
      <c r="H485" s="235"/>
      <c r="I485" s="235"/>
      <c r="J485" s="235"/>
      <c r="K485" s="235"/>
      <c r="L485" s="235"/>
      <c r="M485" s="235"/>
      <c r="N485" s="235"/>
      <c r="O485" s="235"/>
      <c r="P485" s="235"/>
      <c r="W485" s="235"/>
      <c r="X485" s="235"/>
      <c r="Y485" s="235"/>
      <c r="AE485" s="235"/>
      <c r="AF485" s="235"/>
      <c r="AG485" s="553"/>
      <c r="AM485" s="235"/>
      <c r="AN485" s="235"/>
    </row>
    <row r="486" spans="1:40" ht="13.5" thickBot="1" x14ac:dyDescent="0.25">
      <c r="A486" s="315">
        <v>22</v>
      </c>
      <c r="B486" s="472"/>
      <c r="C486" s="757" t="s">
        <v>37</v>
      </c>
      <c r="D486" s="757" t="s">
        <v>158</v>
      </c>
      <c r="E486" s="757" t="s">
        <v>34</v>
      </c>
      <c r="F486" s="543">
        <f>+$AL498</f>
        <v>0</v>
      </c>
      <c r="G486" s="235"/>
      <c r="H486" s="235"/>
      <c r="I486" s="235"/>
      <c r="J486" s="235"/>
      <c r="K486" s="235"/>
      <c r="L486" s="235"/>
      <c r="M486" s="235"/>
      <c r="N486" s="235"/>
      <c r="O486" s="235"/>
      <c r="P486" s="235"/>
      <c r="Q486" s="315"/>
      <c r="R486" s="472"/>
      <c r="S486" s="757" t="s">
        <v>37</v>
      </c>
      <c r="T486" s="757" t="s">
        <v>158</v>
      </c>
      <c r="U486" s="757" t="s">
        <v>34</v>
      </c>
      <c r="V486" s="543">
        <f>+$AL498</f>
        <v>0</v>
      </c>
      <c r="W486" s="235"/>
      <c r="X486" s="235"/>
      <c r="Y486" s="315"/>
      <c r="Z486" s="472"/>
      <c r="AA486" s="757" t="s">
        <v>37</v>
      </c>
      <c r="AB486" s="757" t="s">
        <v>158</v>
      </c>
      <c r="AC486" s="757" t="s">
        <v>34</v>
      </c>
      <c r="AD486" s="543">
        <f>+$AL498</f>
        <v>0</v>
      </c>
      <c r="AE486" s="235"/>
      <c r="AF486" s="235"/>
      <c r="AG486" s="315"/>
      <c r="AH486" s="472"/>
      <c r="AI486" s="757" t="s">
        <v>37</v>
      </c>
      <c r="AJ486" s="757" t="s">
        <v>158</v>
      </c>
      <c r="AK486" s="757" t="s">
        <v>34</v>
      </c>
      <c r="AL486" s="800" t="s">
        <v>18</v>
      </c>
      <c r="AM486" s="235"/>
      <c r="AN486" s="235"/>
    </row>
    <row r="487" spans="1:40" ht="25.5" x14ac:dyDescent="0.2">
      <c r="A487" s="318" t="s">
        <v>7</v>
      </c>
      <c r="B487" s="525" t="str">
        <f>+" אסמכתא " &amp; B24 &amp;"         חזרה לטבלה "</f>
        <v xml:space="preserve"> אסמכתא          חזרה לטבלה </v>
      </c>
      <c r="C487" s="799"/>
      <c r="D487" s="758" t="s">
        <v>68</v>
      </c>
      <c r="E487" s="799"/>
      <c r="F487" s="543" t="s">
        <v>18</v>
      </c>
      <c r="G487" s="235"/>
      <c r="H487" s="235"/>
      <c r="I487" s="235"/>
      <c r="J487" s="235"/>
      <c r="K487" s="235"/>
      <c r="L487" s="235"/>
      <c r="M487" s="235"/>
      <c r="N487" s="235"/>
      <c r="O487" s="235"/>
      <c r="P487" s="235"/>
      <c r="Q487" s="318" t="s">
        <v>23</v>
      </c>
      <c r="R487" s="525" t="str">
        <f>+" אסמכתא " &amp; B24 &amp;"         חזרה לטבלה "</f>
        <v xml:space="preserve"> אסמכתא          חזרה לטבלה </v>
      </c>
      <c r="S487" s="799"/>
      <c r="T487" s="758" t="s">
        <v>68</v>
      </c>
      <c r="U487" s="799"/>
      <c r="V487" s="543" t="s">
        <v>18</v>
      </c>
      <c r="W487" s="235"/>
      <c r="X487" s="235"/>
      <c r="Y487" s="318" t="s">
        <v>23</v>
      </c>
      <c r="Z487" s="525" t="str">
        <f>+" אסמכתא " &amp; B24 &amp;"         חזרה לטבלה "</f>
        <v xml:space="preserve"> אסמכתא          חזרה לטבלה </v>
      </c>
      <c r="AA487" s="799"/>
      <c r="AB487" s="758" t="s">
        <v>68</v>
      </c>
      <c r="AC487" s="799"/>
      <c r="AD487" s="543" t="s">
        <v>18</v>
      </c>
      <c r="AE487" s="235"/>
      <c r="AF487" s="235"/>
      <c r="AG487" s="318" t="s">
        <v>23</v>
      </c>
      <c r="AH487" s="525" t="str">
        <f>+" אסמכתא " &amp; B24 &amp;"         חזרה לטבלה "</f>
        <v xml:space="preserve"> אסמכתא          חזרה לטבלה </v>
      </c>
      <c r="AI487" s="799"/>
      <c r="AJ487" s="758" t="s">
        <v>68</v>
      </c>
      <c r="AK487" s="799"/>
      <c r="AL487" s="801"/>
      <c r="AM487" s="235"/>
      <c r="AN487" s="235"/>
    </row>
    <row r="488" spans="1:40" x14ac:dyDescent="0.2">
      <c r="A488" s="380">
        <v>1</v>
      </c>
      <c r="B488" s="510"/>
      <c r="C488" s="510"/>
      <c r="D488" s="545"/>
      <c r="E488" s="545"/>
      <c r="F488" s="546"/>
      <c r="G488" s="235">
        <f>IF(AND((COUNTA($C$24)=1),(COUNTA(F488)=1),($C$24&lt;&gt;0),(OR((E488&lt;$C$62),(E488&gt;($E$62+61))))),1,0)</f>
        <v>0</v>
      </c>
      <c r="H488" s="235">
        <f>IF(AND((COUNTA($C$24)=1),(COUNTA(F488)=1),($C$24&lt;&gt;0),(OR((D488&lt;$C$62),(D488&gt;($E$62))))),1,0)</f>
        <v>0</v>
      </c>
      <c r="I488" s="235"/>
      <c r="J488" s="235"/>
      <c r="K488" s="235"/>
      <c r="L488" s="235"/>
      <c r="M488" s="235"/>
      <c r="N488" s="235"/>
      <c r="O488" s="235"/>
      <c r="P488" s="235"/>
      <c r="Q488" s="380">
        <v>12</v>
      </c>
      <c r="R488" s="510"/>
      <c r="S488" s="510"/>
      <c r="T488" s="545"/>
      <c r="U488" s="545"/>
      <c r="V488" s="546"/>
      <c r="W488" s="235">
        <f>IF(AND((COUNTA($C$24)=1),(COUNTA(V488)=1),($C$24&lt;&gt;0),(OR((U488&lt;$C$62),(U488&gt;($E$62+61))))),1,0)</f>
        <v>0</v>
      </c>
      <c r="X488" s="235">
        <f>IF(AND((COUNTA($C$24)=1),(COUNTA(V488)=1),($C$24&lt;&gt;0),(OR((T488&lt;$C$62),(T488&gt;($E$62))))),1,0)</f>
        <v>0</v>
      </c>
      <c r="Y488" s="380">
        <f t="shared" ref="Y488" si="265">+Q498+1</f>
        <v>23</v>
      </c>
      <c r="Z488" s="510"/>
      <c r="AA488" s="510"/>
      <c r="AB488" s="545"/>
      <c r="AC488" s="545"/>
      <c r="AD488" s="546"/>
      <c r="AE488" s="235">
        <f>IF(AND((COUNTA($C$24)=1),(COUNTA(AD488)=1),($C$24&lt;&gt;0),(OR((AC488&lt;$C$62),(AC488&gt;($E$62+61))))),1,0)</f>
        <v>0</v>
      </c>
      <c r="AF488" s="235">
        <f>IF(AND((COUNTA($C$24)=1),(COUNTA(AD488)=1),($C$24&lt;&gt;0),(OR((AB488&lt;$C$62),(AB488&gt;($E$62))))),1,0)</f>
        <v>0</v>
      </c>
      <c r="AG488" s="380">
        <f t="shared" ref="AG488" si="266">+Y498+1</f>
        <v>34</v>
      </c>
      <c r="AH488" s="510"/>
      <c r="AI488" s="510"/>
      <c r="AJ488" s="545"/>
      <c r="AK488" s="545"/>
      <c r="AL488" s="546" t="s">
        <v>12</v>
      </c>
      <c r="AM488" s="235">
        <f>IF(AND((COUNTA($C$24)=1),(COUNTA(AL488)=1),($C$24&lt;&gt;0),(OR((AK488&lt;$C$62),(AK488&gt;($E$62+61))))),1,0)</f>
        <v>0</v>
      </c>
      <c r="AN488" s="235">
        <f>IF(AND((COUNTA($C$24)=1),(COUNTA(AL488)=1),($C$24&lt;&gt;0),(OR((AJ488&lt;$C$62),(AJ488&gt;($E$62))))),1,0)</f>
        <v>0</v>
      </c>
    </row>
    <row r="489" spans="1:40" x14ac:dyDescent="0.2">
      <c r="A489" s="380">
        <v>2</v>
      </c>
      <c r="B489" s="510"/>
      <c r="C489" s="510"/>
      <c r="D489" s="545"/>
      <c r="E489" s="545"/>
      <c r="F489" s="546"/>
      <c r="G489" s="235">
        <f t="shared" ref="G489:G498" si="267">IF(AND((COUNTA($C$24)=1),(COUNTA(F489)=1),($C$24&lt;&gt;0),(OR((E489&lt;$C$62),(E489&gt;($E$62+61))))),1,0)</f>
        <v>0</v>
      </c>
      <c r="H489" s="235">
        <f t="shared" ref="H489:H498" si="268">IF(AND((COUNTA($C$24)=1),(COUNTA(F489)=1),($C$24&lt;&gt;0),(OR((D489&lt;$C$62),(D489&gt;($E$62))))),1,0)</f>
        <v>0</v>
      </c>
      <c r="I489" s="235"/>
      <c r="J489" s="235"/>
      <c r="K489" s="235"/>
      <c r="L489" s="235"/>
      <c r="M489" s="235"/>
      <c r="N489" s="235"/>
      <c r="O489" s="235"/>
      <c r="P489" s="235"/>
      <c r="Q489" s="380">
        <v>13</v>
      </c>
      <c r="R489" s="510"/>
      <c r="S489" s="510"/>
      <c r="T489" s="545"/>
      <c r="U489" s="545"/>
      <c r="V489" s="546"/>
      <c r="W489" s="235">
        <f t="shared" ref="W489:W498" si="269">IF(AND((COUNTA($C$24)=1),(COUNTA(V489)=1),($C$24&lt;&gt;0),(OR((U489&lt;$C$62),(U489&gt;($E$62+61))))),1,0)</f>
        <v>0</v>
      </c>
      <c r="X489" s="235">
        <f t="shared" ref="X489:X498" si="270">IF(AND((COUNTA($C$24)=1),(COUNTA(V489)=1),($C$24&lt;&gt;0),(OR((T489&lt;$C$62),(T489&gt;($E$62))))),1,0)</f>
        <v>0</v>
      </c>
      <c r="Y489" s="380">
        <f t="shared" ref="Y489:Y552" si="271">+Y488+1</f>
        <v>24</v>
      </c>
      <c r="Z489" s="510"/>
      <c r="AA489" s="510"/>
      <c r="AB489" s="545"/>
      <c r="AC489" s="545"/>
      <c r="AD489" s="546"/>
      <c r="AE489" s="235">
        <f t="shared" ref="AE489:AE498" si="272">IF(AND((COUNTA($C$24)=1),(COUNTA(AD489)=1),($C$24&lt;&gt;0),(OR((AC489&lt;$C$62),(AC489&gt;($E$62+61))))),1,0)</f>
        <v>0</v>
      </c>
      <c r="AF489" s="235">
        <f t="shared" ref="AF489:AF498" si="273">IF(AND((COUNTA($C$24)=1),(COUNTA(AD489)=1),($C$24&lt;&gt;0),(OR((AB489&lt;$C$62),(AB489&gt;($E$62))))),1,0)</f>
        <v>0</v>
      </c>
      <c r="AG489" s="380">
        <f t="shared" ref="AG489:AG552" si="274">+AG488+1</f>
        <v>35</v>
      </c>
      <c r="AH489" s="510"/>
      <c r="AI489" s="510"/>
      <c r="AJ489" s="545"/>
      <c r="AK489" s="545"/>
      <c r="AL489" s="546"/>
      <c r="AM489" s="235">
        <f t="shared" ref="AM489:AM497" si="275">IF(AND((COUNTA($C$24)=1),(COUNTA(AL489)=1),($C$24&lt;&gt;0),(OR((AK489&lt;$C$62),(AK489&gt;($E$62+61))))),1,0)</f>
        <v>0</v>
      </c>
      <c r="AN489" s="235">
        <f t="shared" ref="AN489:AN497" si="276">IF(AND((COUNTA($C$24)=1),(COUNTA(AL489)=1),($C$24&lt;&gt;0),(OR((AJ489&lt;$C$62),(AJ489&gt;($E$62))))),1,0)</f>
        <v>0</v>
      </c>
    </row>
    <row r="490" spans="1:40" x14ac:dyDescent="0.2">
      <c r="A490" s="380">
        <v>3</v>
      </c>
      <c r="B490" s="510"/>
      <c r="C490" s="510"/>
      <c r="D490" s="545"/>
      <c r="E490" s="545"/>
      <c r="F490" s="546"/>
      <c r="G490" s="235">
        <f t="shared" si="267"/>
        <v>0</v>
      </c>
      <c r="H490" s="235">
        <f t="shared" si="268"/>
        <v>0</v>
      </c>
      <c r="I490" s="235"/>
      <c r="J490" s="235"/>
      <c r="K490" s="235"/>
      <c r="L490" s="235"/>
      <c r="M490" s="235"/>
      <c r="N490" s="235"/>
      <c r="O490" s="235"/>
      <c r="P490" s="235"/>
      <c r="Q490" s="380">
        <v>14</v>
      </c>
      <c r="R490" s="510"/>
      <c r="S490" s="510"/>
      <c r="T490" s="545"/>
      <c r="U490" s="545"/>
      <c r="V490" s="546"/>
      <c r="W490" s="235">
        <f t="shared" si="269"/>
        <v>0</v>
      </c>
      <c r="X490" s="235">
        <f t="shared" si="270"/>
        <v>0</v>
      </c>
      <c r="Y490" s="380">
        <f t="shared" si="271"/>
        <v>25</v>
      </c>
      <c r="Z490" s="510"/>
      <c r="AA490" s="510"/>
      <c r="AB490" s="545"/>
      <c r="AC490" s="545"/>
      <c r="AD490" s="546"/>
      <c r="AE490" s="235">
        <f t="shared" si="272"/>
        <v>0</v>
      </c>
      <c r="AF490" s="235">
        <f t="shared" si="273"/>
        <v>0</v>
      </c>
      <c r="AG490" s="380">
        <f t="shared" si="274"/>
        <v>36</v>
      </c>
      <c r="AH490" s="510"/>
      <c r="AI490" s="510"/>
      <c r="AJ490" s="545"/>
      <c r="AK490" s="545"/>
      <c r="AL490" s="546"/>
      <c r="AM490" s="235">
        <f t="shared" si="275"/>
        <v>0</v>
      </c>
      <c r="AN490" s="235">
        <f t="shared" si="276"/>
        <v>0</v>
      </c>
    </row>
    <row r="491" spans="1:40" x14ac:dyDescent="0.2">
      <c r="A491" s="380">
        <v>4</v>
      </c>
      <c r="B491" s="510"/>
      <c r="C491" s="510"/>
      <c r="D491" s="545"/>
      <c r="E491" s="545"/>
      <c r="F491" s="546"/>
      <c r="G491" s="235">
        <f t="shared" si="267"/>
        <v>0</v>
      </c>
      <c r="H491" s="235">
        <f t="shared" si="268"/>
        <v>0</v>
      </c>
      <c r="I491" s="235"/>
      <c r="J491" s="235"/>
      <c r="K491" s="235"/>
      <c r="L491" s="235"/>
      <c r="M491" s="235"/>
      <c r="N491" s="235"/>
      <c r="O491" s="235"/>
      <c r="P491" s="235"/>
      <c r="Q491" s="380">
        <v>15</v>
      </c>
      <c r="R491" s="510"/>
      <c r="S491" s="510"/>
      <c r="T491" s="545"/>
      <c r="U491" s="545"/>
      <c r="V491" s="546"/>
      <c r="W491" s="235">
        <f t="shared" si="269"/>
        <v>0</v>
      </c>
      <c r="X491" s="235">
        <f t="shared" si="270"/>
        <v>0</v>
      </c>
      <c r="Y491" s="380">
        <f t="shared" si="271"/>
        <v>26</v>
      </c>
      <c r="Z491" s="510"/>
      <c r="AA491" s="510"/>
      <c r="AB491" s="545"/>
      <c r="AC491" s="545"/>
      <c r="AD491" s="546"/>
      <c r="AE491" s="235">
        <f t="shared" si="272"/>
        <v>0</v>
      </c>
      <c r="AF491" s="235">
        <f t="shared" si="273"/>
        <v>0</v>
      </c>
      <c r="AG491" s="380">
        <f t="shared" si="274"/>
        <v>37</v>
      </c>
      <c r="AH491" s="510"/>
      <c r="AI491" s="510"/>
      <c r="AJ491" s="545"/>
      <c r="AK491" s="545"/>
      <c r="AL491" s="546"/>
      <c r="AM491" s="235">
        <f t="shared" si="275"/>
        <v>0</v>
      </c>
      <c r="AN491" s="235">
        <f t="shared" si="276"/>
        <v>0</v>
      </c>
    </row>
    <row r="492" spans="1:40" x14ac:dyDescent="0.2">
      <c r="A492" s="380">
        <v>5</v>
      </c>
      <c r="B492" s="510"/>
      <c r="C492" s="510"/>
      <c r="D492" s="545"/>
      <c r="E492" s="545"/>
      <c r="F492" s="546"/>
      <c r="G492" s="235">
        <f t="shared" si="267"/>
        <v>0</v>
      </c>
      <c r="H492" s="235">
        <f t="shared" si="268"/>
        <v>0</v>
      </c>
      <c r="I492" s="235"/>
      <c r="J492" s="235"/>
      <c r="K492" s="235"/>
      <c r="L492" s="235"/>
      <c r="M492" s="235"/>
      <c r="N492" s="235"/>
      <c r="O492" s="235"/>
      <c r="P492" s="235"/>
      <c r="Q492" s="380">
        <v>16</v>
      </c>
      <c r="R492" s="510"/>
      <c r="S492" s="510"/>
      <c r="T492" s="545"/>
      <c r="U492" s="545"/>
      <c r="V492" s="546"/>
      <c r="W492" s="235">
        <f t="shared" si="269"/>
        <v>0</v>
      </c>
      <c r="X492" s="235">
        <f t="shared" si="270"/>
        <v>0</v>
      </c>
      <c r="Y492" s="380">
        <f t="shared" si="271"/>
        <v>27</v>
      </c>
      <c r="Z492" s="510"/>
      <c r="AA492" s="510"/>
      <c r="AB492" s="545"/>
      <c r="AC492" s="545"/>
      <c r="AD492" s="546"/>
      <c r="AE492" s="235">
        <f t="shared" si="272"/>
        <v>0</v>
      </c>
      <c r="AF492" s="235">
        <f t="shared" si="273"/>
        <v>0</v>
      </c>
      <c r="AG492" s="380">
        <f t="shared" si="274"/>
        <v>38</v>
      </c>
      <c r="AH492" s="510"/>
      <c r="AI492" s="510"/>
      <c r="AJ492" s="545"/>
      <c r="AK492" s="545"/>
      <c r="AL492" s="546" t="s">
        <v>12</v>
      </c>
      <c r="AM492" s="235">
        <f t="shared" si="275"/>
        <v>0</v>
      </c>
      <c r="AN492" s="235">
        <f t="shared" si="276"/>
        <v>0</v>
      </c>
    </row>
    <row r="493" spans="1:40" x14ac:dyDescent="0.2">
      <c r="A493" s="380">
        <v>6</v>
      </c>
      <c r="B493" s="510"/>
      <c r="C493" s="510"/>
      <c r="D493" s="545"/>
      <c r="E493" s="545"/>
      <c r="F493" s="546"/>
      <c r="G493" s="235">
        <f t="shared" si="267"/>
        <v>0</v>
      </c>
      <c r="H493" s="235">
        <f t="shared" si="268"/>
        <v>0</v>
      </c>
      <c r="I493" s="235"/>
      <c r="J493" s="235"/>
      <c r="K493" s="235"/>
      <c r="L493" s="235"/>
      <c r="M493" s="235"/>
      <c r="N493" s="235"/>
      <c r="O493" s="235"/>
      <c r="P493" s="235"/>
      <c r="Q493" s="380">
        <v>17</v>
      </c>
      <c r="R493" s="510"/>
      <c r="S493" s="510"/>
      <c r="T493" s="545"/>
      <c r="U493" s="545"/>
      <c r="V493" s="546"/>
      <c r="W493" s="235">
        <f t="shared" si="269"/>
        <v>0</v>
      </c>
      <c r="X493" s="235">
        <f t="shared" si="270"/>
        <v>0</v>
      </c>
      <c r="Y493" s="380">
        <f t="shared" si="271"/>
        <v>28</v>
      </c>
      <c r="Z493" s="510"/>
      <c r="AA493" s="510"/>
      <c r="AB493" s="545"/>
      <c r="AC493" s="545"/>
      <c r="AD493" s="546"/>
      <c r="AE493" s="235">
        <f t="shared" si="272"/>
        <v>0</v>
      </c>
      <c r="AF493" s="235">
        <f t="shared" si="273"/>
        <v>0</v>
      </c>
      <c r="AG493" s="380">
        <f t="shared" si="274"/>
        <v>39</v>
      </c>
      <c r="AH493" s="510"/>
      <c r="AI493" s="510"/>
      <c r="AJ493" s="545"/>
      <c r="AK493" s="545"/>
      <c r="AL493" s="546"/>
      <c r="AM493" s="235">
        <f t="shared" si="275"/>
        <v>0</v>
      </c>
      <c r="AN493" s="235">
        <f t="shared" si="276"/>
        <v>0</v>
      </c>
    </row>
    <row r="494" spans="1:40" x14ac:dyDescent="0.2">
      <c r="A494" s="380">
        <v>7</v>
      </c>
      <c r="B494" s="510"/>
      <c r="C494" s="510"/>
      <c r="D494" s="545"/>
      <c r="E494" s="545"/>
      <c r="F494" s="546"/>
      <c r="G494" s="235">
        <f t="shared" si="267"/>
        <v>0</v>
      </c>
      <c r="H494" s="235">
        <f t="shared" si="268"/>
        <v>0</v>
      </c>
      <c r="I494" s="235"/>
      <c r="J494" s="235"/>
      <c r="K494" s="235"/>
      <c r="L494" s="235"/>
      <c r="M494" s="235"/>
      <c r="N494" s="235"/>
      <c r="O494" s="235"/>
      <c r="P494" s="235"/>
      <c r="Q494" s="380">
        <v>18</v>
      </c>
      <c r="R494" s="510"/>
      <c r="S494" s="510"/>
      <c r="T494" s="545"/>
      <c r="U494" s="545"/>
      <c r="V494" s="546"/>
      <c r="W494" s="235">
        <f t="shared" si="269"/>
        <v>0</v>
      </c>
      <c r="X494" s="235">
        <f t="shared" si="270"/>
        <v>0</v>
      </c>
      <c r="Y494" s="380">
        <f t="shared" si="271"/>
        <v>29</v>
      </c>
      <c r="Z494" s="510"/>
      <c r="AA494" s="510"/>
      <c r="AB494" s="545"/>
      <c r="AC494" s="545"/>
      <c r="AD494" s="546"/>
      <c r="AE494" s="235">
        <f t="shared" si="272"/>
        <v>0</v>
      </c>
      <c r="AF494" s="235">
        <f t="shared" si="273"/>
        <v>0</v>
      </c>
      <c r="AG494" s="380">
        <f t="shared" si="274"/>
        <v>40</v>
      </c>
      <c r="AH494" s="510"/>
      <c r="AI494" s="510"/>
      <c r="AJ494" s="545"/>
      <c r="AK494" s="545"/>
      <c r="AL494" s="546"/>
      <c r="AM494" s="235">
        <f t="shared" si="275"/>
        <v>0</v>
      </c>
      <c r="AN494" s="235">
        <f t="shared" si="276"/>
        <v>0</v>
      </c>
    </row>
    <row r="495" spans="1:40" x14ac:dyDescent="0.2">
      <c r="A495" s="380">
        <v>8</v>
      </c>
      <c r="B495" s="510"/>
      <c r="C495" s="510"/>
      <c r="D495" s="545"/>
      <c r="E495" s="545"/>
      <c r="F495" s="546"/>
      <c r="G495" s="235">
        <f t="shared" si="267"/>
        <v>0</v>
      </c>
      <c r="H495" s="235">
        <f t="shared" si="268"/>
        <v>0</v>
      </c>
      <c r="I495" s="235"/>
      <c r="J495" s="235"/>
      <c r="K495" s="235"/>
      <c r="L495" s="235"/>
      <c r="M495" s="235"/>
      <c r="N495" s="235"/>
      <c r="O495" s="235"/>
      <c r="P495" s="235"/>
      <c r="Q495" s="380">
        <v>19</v>
      </c>
      <c r="R495" s="510"/>
      <c r="S495" s="510"/>
      <c r="T495" s="545"/>
      <c r="U495" s="545"/>
      <c r="V495" s="546"/>
      <c r="W495" s="235">
        <f t="shared" si="269"/>
        <v>0</v>
      </c>
      <c r="X495" s="235">
        <f t="shared" si="270"/>
        <v>0</v>
      </c>
      <c r="Y495" s="380">
        <f t="shared" si="271"/>
        <v>30</v>
      </c>
      <c r="Z495" s="510"/>
      <c r="AA495" s="510"/>
      <c r="AB495" s="545"/>
      <c r="AC495" s="545"/>
      <c r="AD495" s="546"/>
      <c r="AE495" s="235">
        <f t="shared" si="272"/>
        <v>0</v>
      </c>
      <c r="AF495" s="235">
        <f t="shared" si="273"/>
        <v>0</v>
      </c>
      <c r="AG495" s="380">
        <f t="shared" si="274"/>
        <v>41</v>
      </c>
      <c r="AH495" s="510"/>
      <c r="AI495" s="510"/>
      <c r="AJ495" s="545"/>
      <c r="AK495" s="545"/>
      <c r="AL495" s="546" t="s">
        <v>12</v>
      </c>
      <c r="AM495" s="235">
        <f t="shared" si="275"/>
        <v>0</v>
      </c>
      <c r="AN495" s="235">
        <f t="shared" si="276"/>
        <v>0</v>
      </c>
    </row>
    <row r="496" spans="1:40" x14ac:dyDescent="0.2">
      <c r="A496" s="380">
        <v>9</v>
      </c>
      <c r="B496" s="510"/>
      <c r="C496" s="510"/>
      <c r="D496" s="545"/>
      <c r="E496" s="545"/>
      <c r="F496" s="546"/>
      <c r="G496" s="235">
        <f t="shared" si="267"/>
        <v>0</v>
      </c>
      <c r="H496" s="235">
        <f t="shared" si="268"/>
        <v>0</v>
      </c>
      <c r="I496" s="235"/>
      <c r="J496" s="235"/>
      <c r="K496" s="235"/>
      <c r="L496" s="235"/>
      <c r="M496" s="235"/>
      <c r="N496" s="235"/>
      <c r="O496" s="235"/>
      <c r="P496" s="235"/>
      <c r="Q496" s="380">
        <v>20</v>
      </c>
      <c r="R496" s="510"/>
      <c r="S496" s="510"/>
      <c r="T496" s="545"/>
      <c r="U496" s="545"/>
      <c r="V496" s="546"/>
      <c r="W496" s="235">
        <f t="shared" si="269"/>
        <v>0</v>
      </c>
      <c r="X496" s="235">
        <f t="shared" si="270"/>
        <v>0</v>
      </c>
      <c r="Y496" s="380">
        <f t="shared" si="271"/>
        <v>31</v>
      </c>
      <c r="Z496" s="510"/>
      <c r="AA496" s="510"/>
      <c r="AB496" s="545"/>
      <c r="AC496" s="545"/>
      <c r="AD496" s="546"/>
      <c r="AE496" s="235">
        <f t="shared" si="272"/>
        <v>0</v>
      </c>
      <c r="AF496" s="235">
        <f t="shared" si="273"/>
        <v>0</v>
      </c>
      <c r="AG496" s="380">
        <f t="shared" si="274"/>
        <v>42</v>
      </c>
      <c r="AH496" s="510"/>
      <c r="AI496" s="510"/>
      <c r="AJ496" s="545"/>
      <c r="AK496" s="545"/>
      <c r="AL496" s="546"/>
      <c r="AM496" s="235">
        <f t="shared" si="275"/>
        <v>0</v>
      </c>
      <c r="AN496" s="235">
        <f t="shared" si="276"/>
        <v>0</v>
      </c>
    </row>
    <row r="497" spans="1:40" x14ac:dyDescent="0.2">
      <c r="A497" s="380">
        <v>10</v>
      </c>
      <c r="B497" s="510"/>
      <c r="C497" s="510"/>
      <c r="D497" s="545"/>
      <c r="E497" s="545"/>
      <c r="F497" s="546"/>
      <c r="G497" s="235">
        <f t="shared" si="267"/>
        <v>0</v>
      </c>
      <c r="H497" s="235">
        <f t="shared" si="268"/>
        <v>0</v>
      </c>
      <c r="I497" s="235"/>
      <c r="J497" s="235"/>
      <c r="K497" s="235"/>
      <c r="L497" s="235"/>
      <c r="M497" s="235"/>
      <c r="N497" s="235"/>
      <c r="O497" s="235"/>
      <c r="P497" s="235"/>
      <c r="Q497" s="380">
        <v>21</v>
      </c>
      <c r="R497" s="510"/>
      <c r="S497" s="510"/>
      <c r="T497" s="545"/>
      <c r="U497" s="545"/>
      <c r="V497" s="546"/>
      <c r="W497" s="235">
        <f t="shared" si="269"/>
        <v>0</v>
      </c>
      <c r="X497" s="235">
        <f t="shared" si="270"/>
        <v>0</v>
      </c>
      <c r="Y497" s="380">
        <f t="shared" si="271"/>
        <v>32</v>
      </c>
      <c r="Z497" s="510"/>
      <c r="AA497" s="510"/>
      <c r="AB497" s="545"/>
      <c r="AC497" s="545"/>
      <c r="AD497" s="546"/>
      <c r="AE497" s="235">
        <f t="shared" si="272"/>
        <v>0</v>
      </c>
      <c r="AF497" s="235">
        <f t="shared" si="273"/>
        <v>0</v>
      </c>
      <c r="AG497" s="380">
        <f t="shared" si="274"/>
        <v>43</v>
      </c>
      <c r="AH497" s="510"/>
      <c r="AI497" s="510"/>
      <c r="AJ497" s="545"/>
      <c r="AK497" s="545"/>
      <c r="AL497" s="546"/>
      <c r="AM497" s="235">
        <f t="shared" si="275"/>
        <v>0</v>
      </c>
      <c r="AN497" s="235">
        <f t="shared" si="276"/>
        <v>0</v>
      </c>
    </row>
    <row r="498" spans="1:40" ht="13.5" thickBot="1" x14ac:dyDescent="0.25">
      <c r="A498" s="547">
        <v>11</v>
      </c>
      <c r="B498" s="548"/>
      <c r="C498" s="548"/>
      <c r="D498" s="545"/>
      <c r="E498" s="545"/>
      <c r="F498" s="549"/>
      <c r="G498" s="235">
        <f t="shared" si="267"/>
        <v>0</v>
      </c>
      <c r="H498" s="235">
        <f t="shared" si="268"/>
        <v>0</v>
      </c>
      <c r="I498" s="235"/>
      <c r="J498" s="235"/>
      <c r="K498" s="235"/>
      <c r="L498" s="235"/>
      <c r="M498" s="235"/>
      <c r="N498" s="235"/>
      <c r="O498" s="235"/>
      <c r="P498" s="235"/>
      <c r="Q498" s="380">
        <v>22</v>
      </c>
      <c r="R498" s="510"/>
      <c r="S498" s="510"/>
      <c r="T498" s="545"/>
      <c r="U498" s="545"/>
      <c r="V498" s="549"/>
      <c r="W498" s="235">
        <f t="shared" si="269"/>
        <v>0</v>
      </c>
      <c r="X498" s="235">
        <f t="shared" si="270"/>
        <v>0</v>
      </c>
      <c r="Y498" s="380">
        <f t="shared" si="271"/>
        <v>33</v>
      </c>
      <c r="Z498" s="548"/>
      <c r="AA498" s="548"/>
      <c r="AB498" s="545"/>
      <c r="AC498" s="545"/>
      <c r="AD498" s="549"/>
      <c r="AE498" s="235">
        <f t="shared" si="272"/>
        <v>0</v>
      </c>
      <c r="AF498" s="235">
        <f t="shared" si="273"/>
        <v>0</v>
      </c>
      <c r="AG498" s="550" t="s">
        <v>3</v>
      </c>
      <c r="AH498" s="554"/>
      <c r="AI498" s="551"/>
      <c r="AJ498" s="551"/>
      <c r="AK498" s="551"/>
      <c r="AL498" s="552">
        <f>SUM(F488:F498)+SUM(V488:V498)+SUM(AL488:AL497)+SUM(AD488:AD498)</f>
        <v>0</v>
      </c>
      <c r="AM498" s="235"/>
      <c r="AN498" s="235"/>
    </row>
    <row r="499" spans="1:40" x14ac:dyDescent="0.2">
      <c r="F499" s="288"/>
      <c r="G499" s="235"/>
      <c r="H499" s="235"/>
      <c r="I499" s="235"/>
      <c r="J499" s="235"/>
      <c r="K499" s="235"/>
      <c r="L499" s="235"/>
      <c r="M499" s="235"/>
      <c r="N499" s="235"/>
      <c r="O499" s="235"/>
      <c r="P499" s="235"/>
      <c r="W499" s="235"/>
      <c r="X499" s="235"/>
      <c r="Y499" s="235"/>
      <c r="AE499" s="235"/>
      <c r="AF499" s="235"/>
      <c r="AG499" s="553"/>
      <c r="AM499" s="235"/>
      <c r="AN499" s="235"/>
    </row>
    <row r="500" spans="1:40" x14ac:dyDescent="0.2">
      <c r="F500" s="288"/>
      <c r="G500" s="235"/>
      <c r="H500" s="235"/>
      <c r="I500" s="235"/>
      <c r="J500" s="235"/>
      <c r="K500" s="235"/>
      <c r="L500" s="235"/>
      <c r="M500" s="235"/>
      <c r="N500" s="235"/>
      <c r="O500" s="235"/>
      <c r="P500" s="235"/>
      <c r="W500" s="235"/>
      <c r="X500" s="235"/>
      <c r="Y500" s="235"/>
      <c r="AE500" s="235"/>
      <c r="AF500" s="235"/>
      <c r="AG500" s="553"/>
      <c r="AM500" s="235"/>
      <c r="AN500" s="235"/>
    </row>
    <row r="501" spans="1:40" x14ac:dyDescent="0.2">
      <c r="F501" s="288"/>
      <c r="G501" s="235"/>
      <c r="H501" s="235"/>
      <c r="I501" s="235"/>
      <c r="J501" s="235"/>
      <c r="K501" s="235"/>
      <c r="L501" s="235"/>
      <c r="M501" s="235"/>
      <c r="N501" s="235"/>
      <c r="O501" s="235"/>
      <c r="P501" s="235"/>
      <c r="W501" s="235"/>
      <c r="X501" s="235"/>
      <c r="Y501" s="235"/>
      <c r="AE501" s="235"/>
      <c r="AF501" s="235"/>
      <c r="AG501" s="553"/>
      <c r="AM501" s="235"/>
      <c r="AN501" s="235"/>
    </row>
    <row r="502" spans="1:40" x14ac:dyDescent="0.2">
      <c r="F502" s="288"/>
      <c r="G502" s="235"/>
      <c r="H502" s="235"/>
      <c r="I502" s="235"/>
      <c r="J502" s="235"/>
      <c r="K502" s="235"/>
      <c r="L502" s="235"/>
      <c r="M502" s="235"/>
      <c r="N502" s="235"/>
      <c r="O502" s="235"/>
      <c r="P502" s="235"/>
      <c r="W502" s="235"/>
      <c r="X502" s="235"/>
      <c r="Y502" s="235"/>
      <c r="AE502" s="235"/>
      <c r="AF502" s="235"/>
      <c r="AG502" s="553"/>
      <c r="AM502" s="235"/>
      <c r="AN502" s="235"/>
    </row>
    <row r="503" spans="1:40" x14ac:dyDescent="0.2">
      <c r="F503" s="288"/>
      <c r="G503" s="235"/>
      <c r="H503" s="235"/>
      <c r="I503" s="235"/>
      <c r="J503" s="235"/>
      <c r="K503" s="235"/>
      <c r="L503" s="235"/>
      <c r="M503" s="235"/>
      <c r="N503" s="235"/>
      <c r="O503" s="235"/>
      <c r="P503" s="235"/>
      <c r="W503" s="235"/>
      <c r="X503" s="235"/>
      <c r="Y503" s="235"/>
      <c r="AE503" s="235"/>
      <c r="AF503" s="235"/>
      <c r="AG503" s="553"/>
      <c r="AM503" s="235"/>
      <c r="AN503" s="235"/>
    </row>
    <row r="504" spans="1:40" x14ac:dyDescent="0.2">
      <c r="F504" s="288"/>
      <c r="G504" s="235"/>
      <c r="H504" s="235"/>
      <c r="I504" s="235"/>
      <c r="J504" s="235"/>
      <c r="K504" s="235"/>
      <c r="L504" s="235"/>
      <c r="M504" s="235"/>
      <c r="N504" s="235"/>
      <c r="O504" s="235"/>
      <c r="P504" s="235"/>
      <c r="W504" s="235"/>
      <c r="X504" s="235"/>
      <c r="Y504" s="235"/>
      <c r="AE504" s="235"/>
      <c r="AF504" s="235"/>
      <c r="AG504" s="553"/>
      <c r="AM504" s="235"/>
      <c r="AN504" s="235"/>
    </row>
    <row r="505" spans="1:40" ht="13.5" thickBot="1" x14ac:dyDescent="0.25">
      <c r="F505" s="288"/>
      <c r="G505" s="235"/>
      <c r="H505" s="235"/>
      <c r="I505" s="235"/>
      <c r="J505" s="235"/>
      <c r="K505" s="235"/>
      <c r="L505" s="235"/>
      <c r="M505" s="235"/>
      <c r="N505" s="235"/>
      <c r="O505" s="235"/>
      <c r="P505" s="235"/>
      <c r="W505" s="235"/>
      <c r="X505" s="235"/>
      <c r="Y505" s="235"/>
      <c r="AE505" s="235"/>
      <c r="AF505" s="235"/>
      <c r="AG505" s="553"/>
      <c r="AM505" s="235"/>
      <c r="AN505" s="235"/>
    </row>
    <row r="506" spans="1:40" ht="13.5" thickBot="1" x14ac:dyDescent="0.25">
      <c r="A506" s="315">
        <v>23</v>
      </c>
      <c r="B506" s="472"/>
      <c r="C506" s="757" t="s">
        <v>37</v>
      </c>
      <c r="D506" s="757" t="s">
        <v>158</v>
      </c>
      <c r="E506" s="757" t="s">
        <v>34</v>
      </c>
      <c r="F506" s="543">
        <f>+$AL518</f>
        <v>0</v>
      </c>
      <c r="G506" s="235"/>
      <c r="H506" s="235"/>
      <c r="I506" s="235"/>
      <c r="J506" s="235"/>
      <c r="K506" s="235"/>
      <c r="L506" s="235"/>
      <c r="M506" s="235"/>
      <c r="N506" s="235"/>
      <c r="O506" s="235"/>
      <c r="P506" s="235"/>
      <c r="Q506" s="315"/>
      <c r="R506" s="472"/>
      <c r="S506" s="757" t="s">
        <v>37</v>
      </c>
      <c r="T506" s="757" t="s">
        <v>158</v>
      </c>
      <c r="U506" s="757" t="s">
        <v>34</v>
      </c>
      <c r="V506" s="543">
        <f>+$AL518</f>
        <v>0</v>
      </c>
      <c r="W506" s="235"/>
      <c r="X506" s="235"/>
      <c r="Y506" s="315"/>
      <c r="Z506" s="472"/>
      <c r="AA506" s="757" t="s">
        <v>37</v>
      </c>
      <c r="AB506" s="757" t="s">
        <v>158</v>
      </c>
      <c r="AC506" s="757" t="s">
        <v>34</v>
      </c>
      <c r="AD506" s="543">
        <f>+$AL518</f>
        <v>0</v>
      </c>
      <c r="AE506" s="235"/>
      <c r="AF506" s="235"/>
      <c r="AG506" s="315"/>
      <c r="AH506" s="472"/>
      <c r="AI506" s="757" t="s">
        <v>37</v>
      </c>
      <c r="AJ506" s="757" t="s">
        <v>158</v>
      </c>
      <c r="AK506" s="757" t="s">
        <v>34</v>
      </c>
      <c r="AL506" s="800" t="s">
        <v>18</v>
      </c>
      <c r="AM506" s="235"/>
      <c r="AN506" s="235"/>
    </row>
    <row r="507" spans="1:40" ht="25.5" x14ac:dyDescent="0.2">
      <c r="A507" s="318" t="s">
        <v>7</v>
      </c>
      <c r="B507" s="525" t="str">
        <f>+" אסמכתא " &amp; B25 &amp;"         חזרה לטבלה "</f>
        <v xml:space="preserve"> אסמכתא          חזרה לטבלה </v>
      </c>
      <c r="C507" s="799"/>
      <c r="D507" s="758" t="s">
        <v>68</v>
      </c>
      <c r="E507" s="799"/>
      <c r="F507" s="543" t="s">
        <v>18</v>
      </c>
      <c r="G507" s="235"/>
      <c r="H507" s="235"/>
      <c r="I507" s="235"/>
      <c r="J507" s="235"/>
      <c r="K507" s="235"/>
      <c r="L507" s="235"/>
      <c r="M507" s="235"/>
      <c r="N507" s="235"/>
      <c r="O507" s="235"/>
      <c r="P507" s="235"/>
      <c r="Q507" s="318" t="s">
        <v>23</v>
      </c>
      <c r="R507" s="525" t="str">
        <f>+" אסמכתא " &amp; B25 &amp;"         חזרה לטבלה "</f>
        <v xml:space="preserve"> אסמכתא          חזרה לטבלה </v>
      </c>
      <c r="S507" s="799"/>
      <c r="T507" s="758" t="s">
        <v>68</v>
      </c>
      <c r="U507" s="799"/>
      <c r="V507" s="543" t="s">
        <v>18</v>
      </c>
      <c r="W507" s="235"/>
      <c r="X507" s="235"/>
      <c r="Y507" s="318" t="s">
        <v>23</v>
      </c>
      <c r="Z507" s="525" t="str">
        <f>+" אסמכתא " &amp; B25 &amp;"         חזרה לטבלה "</f>
        <v xml:space="preserve"> אסמכתא          חזרה לטבלה </v>
      </c>
      <c r="AA507" s="799"/>
      <c r="AB507" s="758" t="s">
        <v>68</v>
      </c>
      <c r="AC507" s="799"/>
      <c r="AD507" s="543" t="s">
        <v>18</v>
      </c>
      <c r="AE507" s="235"/>
      <c r="AF507" s="235"/>
      <c r="AG507" s="318" t="s">
        <v>23</v>
      </c>
      <c r="AH507" s="525" t="str">
        <f>+" אסמכתא " &amp; B25 &amp;"         חזרה לטבלה "</f>
        <v xml:space="preserve"> אסמכתא          חזרה לטבלה </v>
      </c>
      <c r="AI507" s="799"/>
      <c r="AJ507" s="758" t="s">
        <v>68</v>
      </c>
      <c r="AK507" s="799"/>
      <c r="AL507" s="801"/>
      <c r="AM507" s="235"/>
      <c r="AN507" s="235"/>
    </row>
    <row r="508" spans="1:40" x14ac:dyDescent="0.2">
      <c r="A508" s="380">
        <v>1</v>
      </c>
      <c r="B508" s="510"/>
      <c r="C508" s="510"/>
      <c r="D508" s="545"/>
      <c r="E508" s="545"/>
      <c r="F508" s="546"/>
      <c r="G508" s="235">
        <f>IF(AND((COUNTA($C$25)=1),(COUNTA(F508)=1),($C$25&lt;&gt;0),(OR((E508&lt;$C$62),(E508&gt;($E$62+61))))),1,0)</f>
        <v>0</v>
      </c>
      <c r="H508" s="235">
        <f>IF(AND((COUNTA($C$25)=1),(COUNTA(F508)=1),($C$25&lt;&gt;0),(OR((D508&lt;$C$62),(D508&gt;($E$62))))),1,0)</f>
        <v>0</v>
      </c>
      <c r="I508" s="235"/>
      <c r="J508" s="235"/>
      <c r="K508" s="235"/>
      <c r="L508" s="235"/>
      <c r="M508" s="235"/>
      <c r="N508" s="235"/>
      <c r="O508" s="235"/>
      <c r="P508" s="235"/>
      <c r="Q508" s="380">
        <v>12</v>
      </c>
      <c r="R508" s="510"/>
      <c r="S508" s="510"/>
      <c r="T508" s="545"/>
      <c r="U508" s="545"/>
      <c r="V508" s="546"/>
      <c r="W508" s="235">
        <f>IF(AND((COUNTA($C$25)=1),(COUNTA(V508)=1),($C$25&lt;&gt;0),(OR((U508&lt;$C$62),(U508&gt;($E$62+61))))),1,0)</f>
        <v>0</v>
      </c>
      <c r="X508" s="235">
        <f>IF(AND((COUNTA($C$25)=1),(COUNTA(V508)=1),($C$25&lt;&gt;0),(OR((T508&lt;$C$62),(T508&gt;($E$62))))),1,0)</f>
        <v>0</v>
      </c>
      <c r="Y508" s="380">
        <f t="shared" ref="Y508" si="277">+Q518+1</f>
        <v>23</v>
      </c>
      <c r="Z508" s="510"/>
      <c r="AA508" s="510"/>
      <c r="AB508" s="545"/>
      <c r="AC508" s="545"/>
      <c r="AD508" s="546"/>
      <c r="AE508" s="235">
        <f>IF(AND((COUNTA($C$25)=1),(COUNTA(AD508)=1),($C$25&lt;&gt;0),(OR((AC508&lt;$C$62),(AC508&gt;($E$62+61))))),1,0)</f>
        <v>0</v>
      </c>
      <c r="AF508" s="235">
        <f>IF(AND((COUNTA($C$25)=1),(COUNTA(AD508)=1),($C$25&lt;&gt;0),(OR((AB508&lt;$C$62),(AB508&gt;($E$62))))),1,0)</f>
        <v>0</v>
      </c>
      <c r="AG508" s="380">
        <f t="shared" ref="AG508" si="278">+Y518+1</f>
        <v>34</v>
      </c>
      <c r="AH508" s="510"/>
      <c r="AI508" s="510"/>
      <c r="AJ508" s="545"/>
      <c r="AK508" s="545"/>
      <c r="AL508" s="546" t="s">
        <v>12</v>
      </c>
      <c r="AM508" s="235">
        <f>IF(AND((COUNTA($C$25)=1),(COUNTA(AL508)=1),($C$25&lt;&gt;0),(OR((AK508&lt;$C$62),(AK508&gt;($E$62+61))))),1,0)</f>
        <v>0</v>
      </c>
      <c r="AN508" s="235">
        <f>IF(AND((COUNTA($C$25)=1),(COUNTA(AL508)=1),($C$25&lt;&gt;0),(OR((AJ508&lt;$C$62),(AJ508&gt;($E$62))))),1,0)</f>
        <v>0</v>
      </c>
    </row>
    <row r="509" spans="1:40" x14ac:dyDescent="0.2">
      <c r="A509" s="380">
        <v>2</v>
      </c>
      <c r="B509" s="510"/>
      <c r="C509" s="510"/>
      <c r="D509" s="545"/>
      <c r="E509" s="545"/>
      <c r="F509" s="546"/>
      <c r="G509" s="235">
        <f t="shared" ref="G509:G518" si="279">IF(AND((COUNTA($C$25)=1),(COUNTA(F509)=1),($C$25&lt;&gt;0),(OR((E509&lt;$C$62),(E509&gt;($E$62+61))))),1,0)</f>
        <v>0</v>
      </c>
      <c r="H509" s="235">
        <f t="shared" ref="H509:H518" si="280">IF(AND((COUNTA($C$25)=1),(COUNTA(F509)=1),($C$25&lt;&gt;0),(OR((D509&lt;$C$62),(D509&gt;($E$62))))),1,0)</f>
        <v>0</v>
      </c>
      <c r="I509" s="235"/>
      <c r="J509" s="235"/>
      <c r="K509" s="235"/>
      <c r="L509" s="235"/>
      <c r="M509" s="235"/>
      <c r="N509" s="235"/>
      <c r="O509" s="235"/>
      <c r="P509" s="235"/>
      <c r="Q509" s="380">
        <v>13</v>
      </c>
      <c r="R509" s="510"/>
      <c r="S509" s="510"/>
      <c r="T509" s="545"/>
      <c r="U509" s="545"/>
      <c r="V509" s="546"/>
      <c r="W509" s="235">
        <f t="shared" ref="W509:W518" si="281">IF(AND((COUNTA($C$25)=1),(COUNTA(V509)=1),($C$25&lt;&gt;0),(OR((U509&lt;$C$62),(U509&gt;($E$62+61))))),1,0)</f>
        <v>0</v>
      </c>
      <c r="X509" s="235">
        <f t="shared" ref="X509:X518" si="282">IF(AND((COUNTA($C$25)=1),(COUNTA(V509)=1),($C$25&lt;&gt;0),(OR((T509&lt;$C$62),(T509&gt;($E$62))))),1,0)</f>
        <v>0</v>
      </c>
      <c r="Y509" s="380">
        <f t="shared" ref="Y509" si="283">+Y508+1</f>
        <v>24</v>
      </c>
      <c r="Z509" s="510"/>
      <c r="AA509" s="510"/>
      <c r="AB509" s="545"/>
      <c r="AC509" s="545"/>
      <c r="AD509" s="546"/>
      <c r="AE509" s="235">
        <f t="shared" ref="AE509:AE518" si="284">IF(AND((COUNTA($C$25)=1),(COUNTA(AD509)=1),($C$25&lt;&gt;0),(OR((AC509&lt;$C$62),(AC509&gt;($E$62+61))))),1,0)</f>
        <v>0</v>
      </c>
      <c r="AF509" s="235">
        <f t="shared" ref="AF509:AF518" si="285">IF(AND((COUNTA($C$25)=1),(COUNTA(AD509)=1),($C$25&lt;&gt;0),(OR((AB509&lt;$C$62),(AB509&gt;($E$62))))),1,0)</f>
        <v>0</v>
      </c>
      <c r="AG509" s="380">
        <f t="shared" ref="AG509" si="286">+AG508+1</f>
        <v>35</v>
      </c>
      <c r="AH509" s="510"/>
      <c r="AI509" s="510"/>
      <c r="AJ509" s="545"/>
      <c r="AK509" s="545"/>
      <c r="AL509" s="546"/>
      <c r="AM509" s="235">
        <f t="shared" ref="AM509:AM517" si="287">IF(AND((COUNTA($C$25)=1),(COUNTA(AL509)=1),($C$25&lt;&gt;0),(OR((AK509&lt;$C$62),(AK509&gt;($E$62+61))))),1,0)</f>
        <v>0</v>
      </c>
      <c r="AN509" s="235">
        <f t="shared" ref="AN509:AN517" si="288">IF(AND((COUNTA($C$25)=1),(COUNTA(AL509)=1),($C$25&lt;&gt;0),(OR((AJ509&lt;$C$62),(AJ509&gt;($E$62))))),1,0)</f>
        <v>0</v>
      </c>
    </row>
    <row r="510" spans="1:40" x14ac:dyDescent="0.2">
      <c r="A510" s="380">
        <v>3</v>
      </c>
      <c r="B510" s="510"/>
      <c r="C510" s="510"/>
      <c r="D510" s="545"/>
      <c r="E510" s="545"/>
      <c r="F510" s="546"/>
      <c r="G510" s="235">
        <f t="shared" si="279"/>
        <v>0</v>
      </c>
      <c r="H510" s="235">
        <f t="shared" si="280"/>
        <v>0</v>
      </c>
      <c r="I510" s="235"/>
      <c r="J510" s="235"/>
      <c r="K510" s="235"/>
      <c r="L510" s="235"/>
      <c r="M510" s="235"/>
      <c r="N510" s="235"/>
      <c r="O510" s="235"/>
      <c r="P510" s="235"/>
      <c r="Q510" s="380">
        <v>14</v>
      </c>
      <c r="R510" s="510"/>
      <c r="S510" s="510"/>
      <c r="T510" s="545"/>
      <c r="U510" s="545"/>
      <c r="V510" s="546"/>
      <c r="W510" s="235">
        <f t="shared" si="281"/>
        <v>0</v>
      </c>
      <c r="X510" s="235">
        <f t="shared" si="282"/>
        <v>0</v>
      </c>
      <c r="Y510" s="380">
        <f t="shared" si="271"/>
        <v>25</v>
      </c>
      <c r="Z510" s="510"/>
      <c r="AA510" s="510"/>
      <c r="AB510" s="545"/>
      <c r="AC510" s="545"/>
      <c r="AD510" s="546"/>
      <c r="AE510" s="235">
        <f t="shared" si="284"/>
        <v>0</v>
      </c>
      <c r="AF510" s="235">
        <f t="shared" si="285"/>
        <v>0</v>
      </c>
      <c r="AG510" s="380">
        <f t="shared" si="274"/>
        <v>36</v>
      </c>
      <c r="AH510" s="510"/>
      <c r="AI510" s="510"/>
      <c r="AJ510" s="545"/>
      <c r="AK510" s="545"/>
      <c r="AL510" s="546"/>
      <c r="AM510" s="235">
        <f t="shared" si="287"/>
        <v>0</v>
      </c>
      <c r="AN510" s="235">
        <f t="shared" si="288"/>
        <v>0</v>
      </c>
    </row>
    <row r="511" spans="1:40" x14ac:dyDescent="0.2">
      <c r="A511" s="380">
        <v>4</v>
      </c>
      <c r="B511" s="510"/>
      <c r="C511" s="510"/>
      <c r="D511" s="545"/>
      <c r="E511" s="545"/>
      <c r="F511" s="546"/>
      <c r="G511" s="235">
        <f t="shared" si="279"/>
        <v>0</v>
      </c>
      <c r="H511" s="235">
        <f t="shared" si="280"/>
        <v>0</v>
      </c>
      <c r="I511" s="235"/>
      <c r="J511" s="235"/>
      <c r="K511" s="235"/>
      <c r="L511" s="235"/>
      <c r="M511" s="235"/>
      <c r="N511" s="235"/>
      <c r="O511" s="235"/>
      <c r="P511" s="235"/>
      <c r="Q511" s="380">
        <v>15</v>
      </c>
      <c r="R511" s="510"/>
      <c r="S511" s="510"/>
      <c r="T511" s="545"/>
      <c r="U511" s="545"/>
      <c r="V511" s="546"/>
      <c r="W511" s="235">
        <f t="shared" si="281"/>
        <v>0</v>
      </c>
      <c r="X511" s="235">
        <f t="shared" si="282"/>
        <v>0</v>
      </c>
      <c r="Y511" s="380">
        <f t="shared" si="271"/>
        <v>26</v>
      </c>
      <c r="Z511" s="510"/>
      <c r="AA511" s="510"/>
      <c r="AB511" s="545"/>
      <c r="AC511" s="545"/>
      <c r="AD511" s="546"/>
      <c r="AE511" s="235">
        <f t="shared" si="284"/>
        <v>0</v>
      </c>
      <c r="AF511" s="235">
        <f t="shared" si="285"/>
        <v>0</v>
      </c>
      <c r="AG511" s="380">
        <f t="shared" si="274"/>
        <v>37</v>
      </c>
      <c r="AH511" s="510"/>
      <c r="AI511" s="510"/>
      <c r="AJ511" s="545"/>
      <c r="AK511" s="545"/>
      <c r="AL511" s="546"/>
      <c r="AM511" s="235">
        <f t="shared" si="287"/>
        <v>0</v>
      </c>
      <c r="AN511" s="235">
        <f t="shared" si="288"/>
        <v>0</v>
      </c>
    </row>
    <row r="512" spans="1:40" x14ac:dyDescent="0.2">
      <c r="A512" s="380">
        <v>5</v>
      </c>
      <c r="B512" s="510"/>
      <c r="C512" s="510"/>
      <c r="D512" s="545"/>
      <c r="E512" s="545"/>
      <c r="F512" s="546"/>
      <c r="G512" s="235">
        <f t="shared" si="279"/>
        <v>0</v>
      </c>
      <c r="H512" s="235">
        <f t="shared" si="280"/>
        <v>0</v>
      </c>
      <c r="I512" s="235"/>
      <c r="J512" s="235"/>
      <c r="K512" s="235"/>
      <c r="L512" s="235"/>
      <c r="M512" s="235"/>
      <c r="N512" s="235"/>
      <c r="O512" s="235"/>
      <c r="P512" s="235"/>
      <c r="Q512" s="380">
        <v>16</v>
      </c>
      <c r="R512" s="510"/>
      <c r="S512" s="510"/>
      <c r="T512" s="545"/>
      <c r="U512" s="545"/>
      <c r="V512" s="546"/>
      <c r="W512" s="235">
        <f t="shared" si="281"/>
        <v>0</v>
      </c>
      <c r="X512" s="235">
        <f t="shared" si="282"/>
        <v>0</v>
      </c>
      <c r="Y512" s="380">
        <f t="shared" si="271"/>
        <v>27</v>
      </c>
      <c r="Z512" s="510"/>
      <c r="AA512" s="510"/>
      <c r="AB512" s="545"/>
      <c r="AC512" s="545"/>
      <c r="AD512" s="546"/>
      <c r="AE512" s="235">
        <f t="shared" si="284"/>
        <v>0</v>
      </c>
      <c r="AF512" s="235">
        <f t="shared" si="285"/>
        <v>0</v>
      </c>
      <c r="AG512" s="380">
        <f t="shared" si="274"/>
        <v>38</v>
      </c>
      <c r="AH512" s="510"/>
      <c r="AI512" s="510"/>
      <c r="AJ512" s="545"/>
      <c r="AK512" s="545"/>
      <c r="AL512" s="546" t="s">
        <v>12</v>
      </c>
      <c r="AM512" s="235">
        <f t="shared" si="287"/>
        <v>0</v>
      </c>
      <c r="AN512" s="235">
        <f t="shared" si="288"/>
        <v>0</v>
      </c>
    </row>
    <row r="513" spans="1:40" x14ac:dyDescent="0.2">
      <c r="A513" s="380">
        <v>6</v>
      </c>
      <c r="B513" s="510"/>
      <c r="C513" s="510"/>
      <c r="D513" s="545"/>
      <c r="E513" s="545"/>
      <c r="F513" s="546"/>
      <c r="G513" s="235">
        <f t="shared" si="279"/>
        <v>0</v>
      </c>
      <c r="H513" s="235">
        <f t="shared" si="280"/>
        <v>0</v>
      </c>
      <c r="I513" s="235"/>
      <c r="J513" s="235"/>
      <c r="K513" s="235"/>
      <c r="L513" s="235"/>
      <c r="M513" s="235"/>
      <c r="N513" s="235"/>
      <c r="O513" s="235"/>
      <c r="P513" s="235"/>
      <c r="Q513" s="380">
        <v>17</v>
      </c>
      <c r="R513" s="510"/>
      <c r="S513" s="510"/>
      <c r="T513" s="545"/>
      <c r="U513" s="545"/>
      <c r="V513" s="546"/>
      <c r="W513" s="235">
        <f t="shared" si="281"/>
        <v>0</v>
      </c>
      <c r="X513" s="235">
        <f t="shared" si="282"/>
        <v>0</v>
      </c>
      <c r="Y513" s="380">
        <f t="shared" si="271"/>
        <v>28</v>
      </c>
      <c r="Z513" s="510"/>
      <c r="AA513" s="510"/>
      <c r="AB513" s="545"/>
      <c r="AC513" s="545"/>
      <c r="AD513" s="546"/>
      <c r="AE513" s="235">
        <f t="shared" si="284"/>
        <v>0</v>
      </c>
      <c r="AF513" s="235">
        <f t="shared" si="285"/>
        <v>0</v>
      </c>
      <c r="AG513" s="380">
        <f t="shared" si="274"/>
        <v>39</v>
      </c>
      <c r="AH513" s="510"/>
      <c r="AI513" s="510"/>
      <c r="AJ513" s="545"/>
      <c r="AK513" s="545"/>
      <c r="AL513" s="546"/>
      <c r="AM513" s="235">
        <f t="shared" si="287"/>
        <v>0</v>
      </c>
      <c r="AN513" s="235">
        <f t="shared" si="288"/>
        <v>0</v>
      </c>
    </row>
    <row r="514" spans="1:40" x14ac:dyDescent="0.2">
      <c r="A514" s="380">
        <v>7</v>
      </c>
      <c r="B514" s="510"/>
      <c r="C514" s="510"/>
      <c r="D514" s="545"/>
      <c r="E514" s="545"/>
      <c r="F514" s="546"/>
      <c r="G514" s="235">
        <f t="shared" si="279"/>
        <v>0</v>
      </c>
      <c r="H514" s="235">
        <f t="shared" si="280"/>
        <v>0</v>
      </c>
      <c r="I514" s="235"/>
      <c r="J514" s="235"/>
      <c r="K514" s="235"/>
      <c r="L514" s="235"/>
      <c r="M514" s="235"/>
      <c r="N514" s="235"/>
      <c r="O514" s="235"/>
      <c r="P514" s="235"/>
      <c r="Q514" s="380">
        <v>18</v>
      </c>
      <c r="R514" s="510"/>
      <c r="S514" s="510"/>
      <c r="T514" s="545"/>
      <c r="U514" s="545"/>
      <c r="V514" s="546"/>
      <c r="W514" s="235">
        <f t="shared" si="281"/>
        <v>0</v>
      </c>
      <c r="X514" s="235">
        <f t="shared" si="282"/>
        <v>0</v>
      </c>
      <c r="Y514" s="380">
        <f t="shared" si="271"/>
        <v>29</v>
      </c>
      <c r="Z514" s="510"/>
      <c r="AA514" s="510"/>
      <c r="AB514" s="545"/>
      <c r="AC514" s="545"/>
      <c r="AD514" s="546"/>
      <c r="AE514" s="235">
        <f t="shared" si="284"/>
        <v>0</v>
      </c>
      <c r="AF514" s="235">
        <f t="shared" si="285"/>
        <v>0</v>
      </c>
      <c r="AG514" s="380">
        <f t="shared" si="274"/>
        <v>40</v>
      </c>
      <c r="AH514" s="510"/>
      <c r="AI514" s="510"/>
      <c r="AJ514" s="545"/>
      <c r="AK514" s="545"/>
      <c r="AL514" s="546"/>
      <c r="AM514" s="235">
        <f t="shared" si="287"/>
        <v>0</v>
      </c>
      <c r="AN514" s="235">
        <f t="shared" si="288"/>
        <v>0</v>
      </c>
    </row>
    <row r="515" spans="1:40" x14ac:dyDescent="0.2">
      <c r="A515" s="380">
        <v>8</v>
      </c>
      <c r="B515" s="510"/>
      <c r="C515" s="510"/>
      <c r="D515" s="545"/>
      <c r="E515" s="545"/>
      <c r="F515" s="546"/>
      <c r="G515" s="235">
        <f t="shared" si="279"/>
        <v>0</v>
      </c>
      <c r="H515" s="235">
        <f t="shared" si="280"/>
        <v>0</v>
      </c>
      <c r="I515" s="235"/>
      <c r="J515" s="235"/>
      <c r="K515" s="235"/>
      <c r="L515" s="235"/>
      <c r="M515" s="235"/>
      <c r="N515" s="235"/>
      <c r="O515" s="235"/>
      <c r="P515" s="235"/>
      <c r="Q515" s="380">
        <v>19</v>
      </c>
      <c r="R515" s="510"/>
      <c r="S515" s="510"/>
      <c r="T515" s="545"/>
      <c r="U515" s="545"/>
      <c r="V515" s="546"/>
      <c r="W515" s="235">
        <f t="shared" si="281"/>
        <v>0</v>
      </c>
      <c r="X515" s="235">
        <f t="shared" si="282"/>
        <v>0</v>
      </c>
      <c r="Y515" s="380">
        <f t="shared" si="271"/>
        <v>30</v>
      </c>
      <c r="Z515" s="510"/>
      <c r="AA515" s="510"/>
      <c r="AB515" s="545"/>
      <c r="AC515" s="545"/>
      <c r="AD515" s="546"/>
      <c r="AE515" s="235">
        <f t="shared" si="284"/>
        <v>0</v>
      </c>
      <c r="AF515" s="235">
        <f t="shared" si="285"/>
        <v>0</v>
      </c>
      <c r="AG515" s="380">
        <f t="shared" si="274"/>
        <v>41</v>
      </c>
      <c r="AH515" s="510"/>
      <c r="AI515" s="510"/>
      <c r="AJ515" s="545"/>
      <c r="AK515" s="545"/>
      <c r="AL515" s="546" t="s">
        <v>12</v>
      </c>
      <c r="AM515" s="235">
        <f t="shared" si="287"/>
        <v>0</v>
      </c>
      <c r="AN515" s="235">
        <f t="shared" si="288"/>
        <v>0</v>
      </c>
    </row>
    <row r="516" spans="1:40" x14ac:dyDescent="0.2">
      <c r="A516" s="380">
        <v>9</v>
      </c>
      <c r="B516" s="510"/>
      <c r="C516" s="510"/>
      <c r="D516" s="545"/>
      <c r="E516" s="545"/>
      <c r="F516" s="546"/>
      <c r="G516" s="235">
        <f t="shared" si="279"/>
        <v>0</v>
      </c>
      <c r="H516" s="235">
        <f t="shared" si="280"/>
        <v>0</v>
      </c>
      <c r="I516" s="235"/>
      <c r="J516" s="235"/>
      <c r="K516" s="235"/>
      <c r="L516" s="235"/>
      <c r="M516" s="235"/>
      <c r="N516" s="235"/>
      <c r="O516" s="235"/>
      <c r="P516" s="235"/>
      <c r="Q516" s="380">
        <v>20</v>
      </c>
      <c r="R516" s="510"/>
      <c r="S516" s="510"/>
      <c r="T516" s="545"/>
      <c r="U516" s="545"/>
      <c r="V516" s="546"/>
      <c r="W516" s="235">
        <f t="shared" si="281"/>
        <v>0</v>
      </c>
      <c r="X516" s="235">
        <f t="shared" si="282"/>
        <v>0</v>
      </c>
      <c r="Y516" s="380">
        <f t="shared" si="271"/>
        <v>31</v>
      </c>
      <c r="Z516" s="510"/>
      <c r="AA516" s="510"/>
      <c r="AB516" s="545"/>
      <c r="AC516" s="545"/>
      <c r="AD516" s="546"/>
      <c r="AE516" s="235">
        <f t="shared" si="284"/>
        <v>0</v>
      </c>
      <c r="AF516" s="235">
        <f t="shared" si="285"/>
        <v>0</v>
      </c>
      <c r="AG516" s="380">
        <f t="shared" si="274"/>
        <v>42</v>
      </c>
      <c r="AH516" s="510"/>
      <c r="AI516" s="510"/>
      <c r="AJ516" s="545"/>
      <c r="AK516" s="545"/>
      <c r="AL516" s="546"/>
      <c r="AM516" s="235">
        <f t="shared" si="287"/>
        <v>0</v>
      </c>
      <c r="AN516" s="235">
        <f t="shared" si="288"/>
        <v>0</v>
      </c>
    </row>
    <row r="517" spans="1:40" x14ac:dyDescent="0.2">
      <c r="A517" s="380">
        <v>10</v>
      </c>
      <c r="B517" s="510"/>
      <c r="C517" s="510"/>
      <c r="D517" s="545"/>
      <c r="E517" s="545"/>
      <c r="F517" s="546"/>
      <c r="G517" s="235">
        <f t="shared" si="279"/>
        <v>0</v>
      </c>
      <c r="H517" s="235">
        <f t="shared" si="280"/>
        <v>0</v>
      </c>
      <c r="I517" s="235"/>
      <c r="J517" s="235"/>
      <c r="K517" s="235"/>
      <c r="L517" s="235"/>
      <c r="M517" s="235"/>
      <c r="N517" s="235"/>
      <c r="O517" s="235"/>
      <c r="P517" s="235"/>
      <c r="Q517" s="380">
        <v>21</v>
      </c>
      <c r="R517" s="510"/>
      <c r="S517" s="510"/>
      <c r="T517" s="545"/>
      <c r="U517" s="545"/>
      <c r="V517" s="546"/>
      <c r="W517" s="235">
        <f t="shared" si="281"/>
        <v>0</v>
      </c>
      <c r="X517" s="235">
        <f t="shared" si="282"/>
        <v>0</v>
      </c>
      <c r="Y517" s="380">
        <f t="shared" si="271"/>
        <v>32</v>
      </c>
      <c r="Z517" s="510"/>
      <c r="AA517" s="510"/>
      <c r="AB517" s="545"/>
      <c r="AC517" s="545"/>
      <c r="AD517" s="546"/>
      <c r="AE517" s="235">
        <f t="shared" si="284"/>
        <v>0</v>
      </c>
      <c r="AF517" s="235">
        <f t="shared" si="285"/>
        <v>0</v>
      </c>
      <c r="AG517" s="380">
        <f t="shared" si="274"/>
        <v>43</v>
      </c>
      <c r="AH517" s="510"/>
      <c r="AI517" s="510"/>
      <c r="AJ517" s="545"/>
      <c r="AK517" s="545"/>
      <c r="AL517" s="546"/>
      <c r="AM517" s="235">
        <f t="shared" si="287"/>
        <v>0</v>
      </c>
      <c r="AN517" s="235">
        <f t="shared" si="288"/>
        <v>0</v>
      </c>
    </row>
    <row r="518" spans="1:40" ht="13.5" thickBot="1" x14ac:dyDescent="0.25">
      <c r="A518" s="547">
        <v>11</v>
      </c>
      <c r="B518" s="548"/>
      <c r="C518" s="548"/>
      <c r="D518" s="545"/>
      <c r="E518" s="545"/>
      <c r="F518" s="549"/>
      <c r="G518" s="235">
        <f t="shared" si="279"/>
        <v>0</v>
      </c>
      <c r="H518" s="235">
        <f t="shared" si="280"/>
        <v>0</v>
      </c>
      <c r="I518" s="235"/>
      <c r="J518" s="235"/>
      <c r="K518" s="235"/>
      <c r="L518" s="235"/>
      <c r="M518" s="235"/>
      <c r="N518" s="235"/>
      <c r="O518" s="235"/>
      <c r="P518" s="235"/>
      <c r="Q518" s="380">
        <v>22</v>
      </c>
      <c r="R518" s="510"/>
      <c r="S518" s="510"/>
      <c r="T518" s="545"/>
      <c r="U518" s="545"/>
      <c r="V518" s="549"/>
      <c r="W518" s="235">
        <f t="shared" si="281"/>
        <v>0</v>
      </c>
      <c r="X518" s="235">
        <f t="shared" si="282"/>
        <v>0</v>
      </c>
      <c r="Y518" s="380">
        <f t="shared" si="271"/>
        <v>33</v>
      </c>
      <c r="Z518" s="548"/>
      <c r="AA518" s="548"/>
      <c r="AB518" s="545"/>
      <c r="AC518" s="545"/>
      <c r="AD518" s="549"/>
      <c r="AE518" s="235">
        <f t="shared" si="284"/>
        <v>0</v>
      </c>
      <c r="AF518" s="235">
        <f t="shared" si="285"/>
        <v>0</v>
      </c>
      <c r="AG518" s="550" t="s">
        <v>3</v>
      </c>
      <c r="AH518" s="554"/>
      <c r="AI518" s="551"/>
      <c r="AJ518" s="551"/>
      <c r="AK518" s="551"/>
      <c r="AL518" s="552">
        <f>SUM(F508:F518)+SUM(V508:V518)+SUM(AL508:AL517)+SUM(AD508:AD518)</f>
        <v>0</v>
      </c>
      <c r="AM518" s="235"/>
      <c r="AN518" s="235"/>
    </row>
    <row r="519" spans="1:40" x14ac:dyDescent="0.2">
      <c r="F519" s="288"/>
      <c r="G519" s="235"/>
      <c r="H519" s="235"/>
      <c r="I519" s="235"/>
      <c r="J519" s="235"/>
      <c r="K519" s="235"/>
      <c r="L519" s="235"/>
      <c r="M519" s="235"/>
      <c r="N519" s="235"/>
      <c r="O519" s="235"/>
      <c r="P519" s="235"/>
      <c r="W519" s="235"/>
      <c r="X519" s="235"/>
      <c r="Y519" s="235"/>
      <c r="AE519" s="235"/>
      <c r="AF519" s="235"/>
      <c r="AG519" s="553"/>
      <c r="AM519" s="235"/>
      <c r="AN519" s="235"/>
    </row>
    <row r="520" spans="1:40" x14ac:dyDescent="0.2">
      <c r="F520" s="288"/>
      <c r="G520" s="235"/>
      <c r="H520" s="235"/>
      <c r="I520" s="235"/>
      <c r="J520" s="235"/>
      <c r="K520" s="235"/>
      <c r="L520" s="235"/>
      <c r="M520" s="235"/>
      <c r="N520" s="235"/>
      <c r="O520" s="235"/>
      <c r="P520" s="235"/>
      <c r="W520" s="235"/>
      <c r="X520" s="235"/>
      <c r="Y520" s="235"/>
      <c r="AE520" s="235"/>
      <c r="AF520" s="235"/>
      <c r="AG520" s="553"/>
      <c r="AM520" s="235"/>
      <c r="AN520" s="235"/>
    </row>
    <row r="521" spans="1:40" x14ac:dyDescent="0.2">
      <c r="F521" s="288"/>
      <c r="G521" s="235"/>
      <c r="H521" s="235"/>
      <c r="I521" s="235"/>
      <c r="J521" s="235"/>
      <c r="K521" s="235"/>
      <c r="L521" s="235"/>
      <c r="M521" s="235"/>
      <c r="N521" s="235"/>
      <c r="O521" s="235"/>
      <c r="P521" s="235"/>
      <c r="W521" s="235"/>
      <c r="X521" s="235"/>
      <c r="Y521" s="235"/>
      <c r="AE521" s="235"/>
      <c r="AF521" s="235"/>
      <c r="AG521" s="553"/>
      <c r="AM521" s="235"/>
      <c r="AN521" s="235"/>
    </row>
    <row r="522" spans="1:40" x14ac:dyDescent="0.2">
      <c r="F522" s="288"/>
      <c r="G522" s="235"/>
      <c r="H522" s="235"/>
      <c r="I522" s="235"/>
      <c r="J522" s="235"/>
      <c r="K522" s="235"/>
      <c r="L522" s="235"/>
      <c r="M522" s="235"/>
      <c r="N522" s="235"/>
      <c r="O522" s="235"/>
      <c r="P522" s="235"/>
      <c r="W522" s="235"/>
      <c r="X522" s="235"/>
      <c r="Y522" s="235"/>
      <c r="AE522" s="235"/>
      <c r="AF522" s="235"/>
      <c r="AG522" s="553"/>
      <c r="AM522" s="235"/>
      <c r="AN522" s="235"/>
    </row>
    <row r="523" spans="1:40" x14ac:dyDescent="0.2">
      <c r="F523" s="288"/>
      <c r="G523" s="235"/>
      <c r="H523" s="235"/>
      <c r="I523" s="235"/>
      <c r="J523" s="235"/>
      <c r="K523" s="235"/>
      <c r="L523" s="235"/>
      <c r="M523" s="235"/>
      <c r="N523" s="235"/>
      <c r="O523" s="235"/>
      <c r="P523" s="235"/>
      <c r="W523" s="235"/>
      <c r="X523" s="235"/>
      <c r="Y523" s="235"/>
      <c r="AE523" s="235"/>
      <c r="AF523" s="235"/>
      <c r="AG523" s="553"/>
      <c r="AM523" s="235"/>
      <c r="AN523" s="235"/>
    </row>
    <row r="524" spans="1:40" x14ac:dyDescent="0.2">
      <c r="F524" s="288"/>
      <c r="G524" s="235"/>
      <c r="H524" s="235"/>
      <c r="I524" s="235"/>
      <c r="J524" s="235"/>
      <c r="K524" s="235"/>
      <c r="L524" s="235"/>
      <c r="M524" s="235"/>
      <c r="N524" s="235"/>
      <c r="O524" s="235"/>
      <c r="P524" s="235"/>
      <c r="W524" s="235"/>
      <c r="X524" s="235"/>
      <c r="Y524" s="235"/>
      <c r="AE524" s="235"/>
      <c r="AF524" s="235"/>
      <c r="AG524" s="553"/>
      <c r="AM524" s="235"/>
      <c r="AN524" s="235"/>
    </row>
    <row r="525" spans="1:40" ht="13.5" thickBot="1" x14ac:dyDescent="0.25">
      <c r="F525" s="288"/>
      <c r="G525" s="235"/>
      <c r="H525" s="235"/>
      <c r="I525" s="235"/>
      <c r="J525" s="235"/>
      <c r="K525" s="235"/>
      <c r="L525" s="235"/>
      <c r="M525" s="235"/>
      <c r="N525" s="235"/>
      <c r="O525" s="235"/>
      <c r="P525" s="235"/>
      <c r="W525" s="235"/>
      <c r="X525" s="235"/>
      <c r="Y525" s="235"/>
      <c r="AE525" s="235"/>
      <c r="AF525" s="235"/>
      <c r="AG525" s="553"/>
      <c r="AM525" s="235"/>
      <c r="AN525" s="235"/>
    </row>
    <row r="526" spans="1:40" ht="13.5" thickBot="1" x14ac:dyDescent="0.25">
      <c r="A526" s="315">
        <v>24</v>
      </c>
      <c r="B526" s="472"/>
      <c r="C526" s="757" t="s">
        <v>37</v>
      </c>
      <c r="D526" s="757" t="s">
        <v>158</v>
      </c>
      <c r="E526" s="757" t="s">
        <v>34</v>
      </c>
      <c r="F526" s="543">
        <f>+$AL538</f>
        <v>0</v>
      </c>
      <c r="G526" s="235"/>
      <c r="H526" s="235"/>
      <c r="I526" s="235"/>
      <c r="J526" s="235"/>
      <c r="K526" s="235"/>
      <c r="L526" s="235"/>
      <c r="M526" s="235"/>
      <c r="N526" s="235"/>
      <c r="O526" s="235"/>
      <c r="P526" s="235"/>
      <c r="Q526" s="315"/>
      <c r="R526" s="472"/>
      <c r="S526" s="757" t="s">
        <v>37</v>
      </c>
      <c r="T526" s="757" t="s">
        <v>158</v>
      </c>
      <c r="U526" s="757" t="s">
        <v>34</v>
      </c>
      <c r="V526" s="543">
        <f>+$AL538</f>
        <v>0</v>
      </c>
      <c r="W526" s="235"/>
      <c r="X526" s="235"/>
      <c r="Y526" s="315"/>
      <c r="Z526" s="472"/>
      <c r="AA526" s="757" t="s">
        <v>37</v>
      </c>
      <c r="AB526" s="757" t="s">
        <v>158</v>
      </c>
      <c r="AC526" s="757" t="s">
        <v>34</v>
      </c>
      <c r="AD526" s="543">
        <f>+$AL538</f>
        <v>0</v>
      </c>
      <c r="AE526" s="235"/>
      <c r="AF526" s="235"/>
      <c r="AG526" s="315"/>
      <c r="AH526" s="472"/>
      <c r="AI526" s="757" t="s">
        <v>37</v>
      </c>
      <c r="AJ526" s="757" t="s">
        <v>158</v>
      </c>
      <c r="AK526" s="757" t="s">
        <v>34</v>
      </c>
      <c r="AL526" s="800" t="s">
        <v>18</v>
      </c>
      <c r="AM526" s="235"/>
      <c r="AN526" s="235"/>
    </row>
    <row r="527" spans="1:40" ht="25.5" x14ac:dyDescent="0.2">
      <c r="A527" s="318" t="s">
        <v>7</v>
      </c>
      <c r="B527" s="525" t="str">
        <f>+" אסמכתא " &amp; B26 &amp;"         חזרה לטבלה "</f>
        <v xml:space="preserve"> אסמכתא          חזרה לטבלה </v>
      </c>
      <c r="C527" s="799"/>
      <c r="D527" s="758" t="s">
        <v>68</v>
      </c>
      <c r="E527" s="799"/>
      <c r="F527" s="543" t="s">
        <v>18</v>
      </c>
      <c r="G527" s="235"/>
      <c r="H527" s="235"/>
      <c r="I527" s="235"/>
      <c r="J527" s="235"/>
      <c r="K527" s="235"/>
      <c r="L527" s="235"/>
      <c r="M527" s="235"/>
      <c r="N527" s="235"/>
      <c r="O527" s="235"/>
      <c r="P527" s="235"/>
      <c r="Q527" s="318" t="s">
        <v>23</v>
      </c>
      <c r="R527" s="525" t="str">
        <f>+" אסמכתא " &amp; B26 &amp;"         חזרה לטבלה "</f>
        <v xml:space="preserve"> אסמכתא          חזרה לטבלה </v>
      </c>
      <c r="S527" s="799"/>
      <c r="T527" s="758" t="s">
        <v>68</v>
      </c>
      <c r="U527" s="799"/>
      <c r="V527" s="543" t="s">
        <v>18</v>
      </c>
      <c r="W527" s="235"/>
      <c r="X527" s="235"/>
      <c r="Y527" s="318" t="s">
        <v>23</v>
      </c>
      <c r="Z527" s="525" t="str">
        <f>+" אסמכתא " &amp; B26 &amp;"         חזרה לטבלה "</f>
        <v xml:space="preserve"> אסמכתא          חזרה לטבלה </v>
      </c>
      <c r="AA527" s="799"/>
      <c r="AB527" s="758" t="s">
        <v>68</v>
      </c>
      <c r="AC527" s="799"/>
      <c r="AD527" s="543" t="s">
        <v>18</v>
      </c>
      <c r="AE527" s="235"/>
      <c r="AF527" s="235"/>
      <c r="AG527" s="318" t="s">
        <v>23</v>
      </c>
      <c r="AH527" s="525" t="str">
        <f>+" אסמכתא " &amp; B26 &amp;"         חזרה לטבלה "</f>
        <v xml:space="preserve"> אסמכתא          חזרה לטבלה </v>
      </c>
      <c r="AI527" s="799"/>
      <c r="AJ527" s="758" t="s">
        <v>68</v>
      </c>
      <c r="AK527" s="799"/>
      <c r="AL527" s="801"/>
      <c r="AM527" s="235"/>
      <c r="AN527" s="235"/>
    </row>
    <row r="528" spans="1:40" x14ac:dyDescent="0.2">
      <c r="A528" s="380">
        <v>1</v>
      </c>
      <c r="B528" s="510"/>
      <c r="C528" s="510"/>
      <c r="D528" s="545"/>
      <c r="E528" s="545"/>
      <c r="F528" s="546"/>
      <c r="G528" s="235">
        <f>IF(AND((COUNTA($C$26)=1),(COUNTA(F528)=1),($C$26&lt;&gt;0),(OR((E528&lt;$C$62),(E528&gt;($E$62+61))))),1,0)</f>
        <v>0</v>
      </c>
      <c r="H528" s="235">
        <f>IF(AND((COUNTA($C$26)=1),(COUNTA(F528)=1),($C$26&lt;&gt;0),(OR((D528&lt;$C$62),(D528&gt;($E$62))))),1,0)</f>
        <v>0</v>
      </c>
      <c r="I528" s="235"/>
      <c r="J528" s="235"/>
      <c r="K528" s="235"/>
      <c r="L528" s="235"/>
      <c r="M528" s="235"/>
      <c r="N528" s="235"/>
      <c r="O528" s="235"/>
      <c r="P528" s="235"/>
      <c r="Q528" s="380">
        <v>12</v>
      </c>
      <c r="R528" s="510"/>
      <c r="S528" s="510"/>
      <c r="T528" s="545"/>
      <c r="U528" s="545"/>
      <c r="V528" s="546"/>
      <c r="W528" s="235">
        <f>IF(AND((COUNTA($C$26)=1),(COUNTA(V528)=1),($C$26&lt;&gt;0),(OR((U528&lt;$C$62),(U528&gt;($E$62+61))))),1,0)</f>
        <v>0</v>
      </c>
      <c r="X528" s="235">
        <f>IF(AND((COUNTA($C$26)=1),(COUNTA(V528)=1),($C$26&lt;&gt;0),(OR((T528&lt;$C$62),(T528&gt;($E$62))))),1,0)</f>
        <v>0</v>
      </c>
      <c r="Y528" s="380">
        <f t="shared" ref="Y528" si="289">+Q538+1</f>
        <v>23</v>
      </c>
      <c r="Z528" s="510"/>
      <c r="AA528" s="510"/>
      <c r="AB528" s="545"/>
      <c r="AC528" s="545"/>
      <c r="AD528" s="546"/>
      <c r="AE528" s="235">
        <f>IF(AND((COUNTA($C$26)=1),(COUNTA(AD528)=1),($C$26&lt;&gt;0),(OR((AC528&lt;$C$62),(AC528&gt;($E$62+61))))),1,0)</f>
        <v>0</v>
      </c>
      <c r="AF528" s="235">
        <f>IF(AND((COUNTA($C$26)=1),(COUNTA(AD528)=1),($C$26&lt;&gt;0),(OR((AB528&lt;$C$62),(AB528&gt;($E$62))))),1,0)</f>
        <v>0</v>
      </c>
      <c r="AG528" s="380">
        <f t="shared" ref="AG528" si="290">+Y538+1</f>
        <v>34</v>
      </c>
      <c r="AH528" s="510"/>
      <c r="AI528" s="510"/>
      <c r="AJ528" s="545"/>
      <c r="AK528" s="545"/>
      <c r="AL528" s="546" t="s">
        <v>12</v>
      </c>
      <c r="AM528" s="235">
        <f>IF(AND((COUNTA($C$26)=1),(COUNTA(AL528)=1),($C$26&lt;&gt;0),(OR((AK528&lt;$C$62),(AK528&gt;($E$62+61))))),1,0)</f>
        <v>0</v>
      </c>
      <c r="AN528" s="235">
        <f>IF(AND((COUNTA($C$26)=1),(COUNTA(AL528)=1),($C$26&lt;&gt;0),(OR((AJ528&lt;$C$62),(AJ528&gt;($E$62))))),1,0)</f>
        <v>0</v>
      </c>
    </row>
    <row r="529" spans="1:40" x14ac:dyDescent="0.2">
      <c r="A529" s="380">
        <v>2</v>
      </c>
      <c r="B529" s="510"/>
      <c r="C529" s="510"/>
      <c r="D529" s="545"/>
      <c r="E529" s="545"/>
      <c r="F529" s="546"/>
      <c r="G529" s="235">
        <f t="shared" ref="G529:G538" si="291">IF(AND((COUNTA($C$26)=1),(COUNTA(F529)=1),($C$26&lt;&gt;0),(OR((E529&lt;$C$62),(E529&gt;($E$62+61))))),1,0)</f>
        <v>0</v>
      </c>
      <c r="H529" s="235">
        <f t="shared" ref="H529:H538" si="292">IF(AND((COUNTA($C$26)=1),(COUNTA(F529)=1),($C$26&lt;&gt;0),(OR((D529&lt;$C$62),(D529&gt;($E$62))))),1,0)</f>
        <v>0</v>
      </c>
      <c r="I529" s="235"/>
      <c r="J529" s="235"/>
      <c r="K529" s="235"/>
      <c r="L529" s="235"/>
      <c r="M529" s="235"/>
      <c r="N529" s="235"/>
      <c r="O529" s="235"/>
      <c r="P529" s="235"/>
      <c r="Q529" s="380">
        <v>13</v>
      </c>
      <c r="R529" s="510"/>
      <c r="S529" s="510"/>
      <c r="T529" s="545"/>
      <c r="U529" s="545"/>
      <c r="V529" s="546"/>
      <c r="W529" s="235">
        <f t="shared" ref="W529:W538" si="293">IF(AND((COUNTA($C$26)=1),(COUNTA(V529)=1),($C$26&lt;&gt;0),(OR((U529&lt;$C$62),(U529&gt;($E$62+61))))),1,0)</f>
        <v>0</v>
      </c>
      <c r="X529" s="235">
        <f t="shared" ref="X529:X538" si="294">IF(AND((COUNTA($C$26)=1),(COUNTA(V529)=1),($C$26&lt;&gt;0),(OR((T529&lt;$C$62),(T529&gt;($E$62))))),1,0)</f>
        <v>0</v>
      </c>
      <c r="Y529" s="380">
        <f t="shared" ref="Y529" si="295">+Y528+1</f>
        <v>24</v>
      </c>
      <c r="Z529" s="510"/>
      <c r="AA529" s="510"/>
      <c r="AB529" s="545"/>
      <c r="AC529" s="545"/>
      <c r="AD529" s="546"/>
      <c r="AE529" s="235">
        <f t="shared" ref="AE529:AE538" si="296">IF(AND((COUNTA($C$26)=1),(COUNTA(AD529)=1),($C$26&lt;&gt;0),(OR((AC529&lt;$C$62),(AC529&gt;($E$62+61))))),1,0)</f>
        <v>0</v>
      </c>
      <c r="AF529" s="235">
        <f t="shared" ref="AF529:AF538" si="297">IF(AND((COUNTA($C$26)=1),(COUNTA(AD529)=1),($C$26&lt;&gt;0),(OR((AB529&lt;$C$62),(AB529&gt;($E$62))))),1,0)</f>
        <v>0</v>
      </c>
      <c r="AG529" s="380">
        <f t="shared" ref="AG529" si="298">+AG528+1</f>
        <v>35</v>
      </c>
      <c r="AH529" s="510"/>
      <c r="AI529" s="510"/>
      <c r="AJ529" s="545"/>
      <c r="AK529" s="545"/>
      <c r="AL529" s="546"/>
      <c r="AM529" s="235">
        <f t="shared" ref="AM529:AM537" si="299">IF(AND((COUNTA($C$26)=1),(COUNTA(AL529)=1),($C$26&lt;&gt;0),(OR((AK529&lt;$C$62),(AK529&gt;($E$62+61))))),1,0)</f>
        <v>0</v>
      </c>
      <c r="AN529" s="235">
        <f t="shared" ref="AN529:AN537" si="300">IF(AND((COUNTA($C$26)=1),(COUNTA(AL529)=1),($C$26&lt;&gt;0),(OR((AJ529&lt;$C$62),(AJ529&gt;($E$62))))),1,0)</f>
        <v>0</v>
      </c>
    </row>
    <row r="530" spans="1:40" x14ac:dyDescent="0.2">
      <c r="A530" s="380">
        <v>3</v>
      </c>
      <c r="B530" s="510"/>
      <c r="C530" s="510"/>
      <c r="D530" s="545"/>
      <c r="E530" s="545"/>
      <c r="F530" s="546"/>
      <c r="G530" s="235">
        <f t="shared" si="291"/>
        <v>0</v>
      </c>
      <c r="H530" s="235">
        <f t="shared" si="292"/>
        <v>0</v>
      </c>
      <c r="I530" s="235"/>
      <c r="J530" s="235"/>
      <c r="K530" s="235"/>
      <c r="L530" s="235"/>
      <c r="M530" s="235"/>
      <c r="N530" s="235"/>
      <c r="O530" s="235"/>
      <c r="P530" s="235"/>
      <c r="Q530" s="380">
        <v>14</v>
      </c>
      <c r="R530" s="510"/>
      <c r="S530" s="510"/>
      <c r="T530" s="545"/>
      <c r="U530" s="545"/>
      <c r="V530" s="546"/>
      <c r="W530" s="235">
        <f t="shared" si="293"/>
        <v>0</v>
      </c>
      <c r="X530" s="235">
        <f t="shared" si="294"/>
        <v>0</v>
      </c>
      <c r="Y530" s="380">
        <f t="shared" si="271"/>
        <v>25</v>
      </c>
      <c r="Z530" s="510"/>
      <c r="AA530" s="510"/>
      <c r="AB530" s="545"/>
      <c r="AC530" s="545"/>
      <c r="AD530" s="546"/>
      <c r="AE530" s="235">
        <f t="shared" si="296"/>
        <v>0</v>
      </c>
      <c r="AF530" s="235">
        <f t="shared" si="297"/>
        <v>0</v>
      </c>
      <c r="AG530" s="380">
        <f t="shared" si="274"/>
        <v>36</v>
      </c>
      <c r="AH530" s="510"/>
      <c r="AI530" s="510"/>
      <c r="AJ530" s="545"/>
      <c r="AK530" s="545"/>
      <c r="AL530" s="546"/>
      <c r="AM530" s="235">
        <f t="shared" si="299"/>
        <v>0</v>
      </c>
      <c r="AN530" s="235">
        <f t="shared" si="300"/>
        <v>0</v>
      </c>
    </row>
    <row r="531" spans="1:40" x14ac:dyDescent="0.2">
      <c r="A531" s="380">
        <v>4</v>
      </c>
      <c r="B531" s="510"/>
      <c r="C531" s="510"/>
      <c r="D531" s="545"/>
      <c r="E531" s="545"/>
      <c r="F531" s="546"/>
      <c r="G531" s="235">
        <f t="shared" si="291"/>
        <v>0</v>
      </c>
      <c r="H531" s="235">
        <f t="shared" si="292"/>
        <v>0</v>
      </c>
      <c r="I531" s="235"/>
      <c r="J531" s="235"/>
      <c r="K531" s="235"/>
      <c r="L531" s="235"/>
      <c r="M531" s="235"/>
      <c r="N531" s="235"/>
      <c r="O531" s="235"/>
      <c r="P531" s="235"/>
      <c r="Q531" s="380">
        <v>15</v>
      </c>
      <c r="R531" s="510"/>
      <c r="S531" s="510"/>
      <c r="T531" s="545"/>
      <c r="U531" s="545"/>
      <c r="V531" s="546"/>
      <c r="W531" s="235">
        <f t="shared" si="293"/>
        <v>0</v>
      </c>
      <c r="X531" s="235">
        <f t="shared" si="294"/>
        <v>0</v>
      </c>
      <c r="Y531" s="380">
        <f t="shared" si="271"/>
        <v>26</v>
      </c>
      <c r="Z531" s="510"/>
      <c r="AA531" s="510"/>
      <c r="AB531" s="545"/>
      <c r="AC531" s="545"/>
      <c r="AD531" s="546"/>
      <c r="AE531" s="235">
        <f t="shared" si="296"/>
        <v>0</v>
      </c>
      <c r="AF531" s="235">
        <f t="shared" si="297"/>
        <v>0</v>
      </c>
      <c r="AG531" s="380">
        <f t="shared" si="274"/>
        <v>37</v>
      </c>
      <c r="AH531" s="510"/>
      <c r="AI531" s="510"/>
      <c r="AJ531" s="545"/>
      <c r="AK531" s="545"/>
      <c r="AL531" s="546"/>
      <c r="AM531" s="235">
        <f t="shared" si="299"/>
        <v>0</v>
      </c>
      <c r="AN531" s="235">
        <f t="shared" si="300"/>
        <v>0</v>
      </c>
    </row>
    <row r="532" spans="1:40" x14ac:dyDescent="0.2">
      <c r="A532" s="380">
        <v>5</v>
      </c>
      <c r="B532" s="510"/>
      <c r="C532" s="510"/>
      <c r="D532" s="545"/>
      <c r="E532" s="545"/>
      <c r="F532" s="546"/>
      <c r="G532" s="235">
        <f t="shared" si="291"/>
        <v>0</v>
      </c>
      <c r="H532" s="235">
        <f t="shared" si="292"/>
        <v>0</v>
      </c>
      <c r="I532" s="235"/>
      <c r="J532" s="235"/>
      <c r="K532" s="235"/>
      <c r="L532" s="235"/>
      <c r="M532" s="235"/>
      <c r="N532" s="235"/>
      <c r="O532" s="235"/>
      <c r="P532" s="235"/>
      <c r="Q532" s="380">
        <v>16</v>
      </c>
      <c r="R532" s="510"/>
      <c r="S532" s="510"/>
      <c r="T532" s="545"/>
      <c r="U532" s="545"/>
      <c r="V532" s="546"/>
      <c r="W532" s="235">
        <f t="shared" si="293"/>
        <v>0</v>
      </c>
      <c r="X532" s="235">
        <f t="shared" si="294"/>
        <v>0</v>
      </c>
      <c r="Y532" s="380">
        <f t="shared" si="271"/>
        <v>27</v>
      </c>
      <c r="Z532" s="510"/>
      <c r="AA532" s="510"/>
      <c r="AB532" s="545"/>
      <c r="AC532" s="545"/>
      <c r="AD532" s="546"/>
      <c r="AE532" s="235">
        <f t="shared" si="296"/>
        <v>0</v>
      </c>
      <c r="AF532" s="235">
        <f t="shared" si="297"/>
        <v>0</v>
      </c>
      <c r="AG532" s="380">
        <f t="shared" si="274"/>
        <v>38</v>
      </c>
      <c r="AH532" s="510"/>
      <c r="AI532" s="510"/>
      <c r="AJ532" s="545"/>
      <c r="AK532" s="545"/>
      <c r="AL532" s="546" t="s">
        <v>12</v>
      </c>
      <c r="AM532" s="235">
        <f t="shared" si="299"/>
        <v>0</v>
      </c>
      <c r="AN532" s="235">
        <f t="shared" si="300"/>
        <v>0</v>
      </c>
    </row>
    <row r="533" spans="1:40" x14ac:dyDescent="0.2">
      <c r="A533" s="380">
        <v>6</v>
      </c>
      <c r="B533" s="510"/>
      <c r="C533" s="510"/>
      <c r="D533" s="545"/>
      <c r="E533" s="545"/>
      <c r="F533" s="546"/>
      <c r="G533" s="235">
        <f t="shared" si="291"/>
        <v>0</v>
      </c>
      <c r="H533" s="235">
        <f t="shared" si="292"/>
        <v>0</v>
      </c>
      <c r="I533" s="235"/>
      <c r="J533" s="235"/>
      <c r="K533" s="235"/>
      <c r="L533" s="235"/>
      <c r="M533" s="235"/>
      <c r="N533" s="235"/>
      <c r="O533" s="235"/>
      <c r="P533" s="235"/>
      <c r="Q533" s="380">
        <v>17</v>
      </c>
      <c r="R533" s="510"/>
      <c r="S533" s="510"/>
      <c r="T533" s="545"/>
      <c r="U533" s="545"/>
      <c r="V533" s="546"/>
      <c r="W533" s="235">
        <f t="shared" si="293"/>
        <v>0</v>
      </c>
      <c r="X533" s="235">
        <f t="shared" si="294"/>
        <v>0</v>
      </c>
      <c r="Y533" s="380">
        <f t="shared" si="271"/>
        <v>28</v>
      </c>
      <c r="Z533" s="510"/>
      <c r="AA533" s="510"/>
      <c r="AB533" s="545"/>
      <c r="AC533" s="545"/>
      <c r="AD533" s="546"/>
      <c r="AE533" s="235">
        <f t="shared" si="296"/>
        <v>0</v>
      </c>
      <c r="AF533" s="235">
        <f t="shared" si="297"/>
        <v>0</v>
      </c>
      <c r="AG533" s="380">
        <f t="shared" si="274"/>
        <v>39</v>
      </c>
      <c r="AH533" s="510"/>
      <c r="AI533" s="510"/>
      <c r="AJ533" s="545"/>
      <c r="AK533" s="545"/>
      <c r="AL533" s="546"/>
      <c r="AM533" s="235">
        <f t="shared" si="299"/>
        <v>0</v>
      </c>
      <c r="AN533" s="235">
        <f t="shared" si="300"/>
        <v>0</v>
      </c>
    </row>
    <row r="534" spans="1:40" x14ac:dyDescent="0.2">
      <c r="A534" s="380">
        <v>7</v>
      </c>
      <c r="B534" s="510"/>
      <c r="C534" s="510"/>
      <c r="D534" s="545"/>
      <c r="E534" s="545"/>
      <c r="F534" s="546"/>
      <c r="G534" s="235">
        <f t="shared" si="291"/>
        <v>0</v>
      </c>
      <c r="H534" s="235">
        <f t="shared" si="292"/>
        <v>0</v>
      </c>
      <c r="I534" s="235"/>
      <c r="J534" s="235"/>
      <c r="K534" s="235"/>
      <c r="L534" s="235"/>
      <c r="M534" s="235"/>
      <c r="N534" s="235"/>
      <c r="O534" s="235"/>
      <c r="P534" s="235"/>
      <c r="Q534" s="380">
        <v>18</v>
      </c>
      <c r="R534" s="510"/>
      <c r="S534" s="510"/>
      <c r="T534" s="545"/>
      <c r="U534" s="545"/>
      <c r="V534" s="546"/>
      <c r="W534" s="235">
        <f t="shared" si="293"/>
        <v>0</v>
      </c>
      <c r="X534" s="235">
        <f t="shared" si="294"/>
        <v>0</v>
      </c>
      <c r="Y534" s="380">
        <f t="shared" si="271"/>
        <v>29</v>
      </c>
      <c r="Z534" s="510"/>
      <c r="AA534" s="510"/>
      <c r="AB534" s="545"/>
      <c r="AC534" s="545"/>
      <c r="AD534" s="546"/>
      <c r="AE534" s="235">
        <f t="shared" si="296"/>
        <v>0</v>
      </c>
      <c r="AF534" s="235">
        <f t="shared" si="297"/>
        <v>0</v>
      </c>
      <c r="AG534" s="380">
        <f t="shared" si="274"/>
        <v>40</v>
      </c>
      <c r="AH534" s="510"/>
      <c r="AI534" s="510"/>
      <c r="AJ534" s="545"/>
      <c r="AK534" s="545"/>
      <c r="AL534" s="546"/>
      <c r="AM534" s="235">
        <f t="shared" si="299"/>
        <v>0</v>
      </c>
      <c r="AN534" s="235">
        <f t="shared" si="300"/>
        <v>0</v>
      </c>
    </row>
    <row r="535" spans="1:40" x14ac:dyDescent="0.2">
      <c r="A535" s="380">
        <v>8</v>
      </c>
      <c r="B535" s="510"/>
      <c r="C535" s="510"/>
      <c r="D535" s="545"/>
      <c r="E535" s="545"/>
      <c r="F535" s="546"/>
      <c r="G535" s="235">
        <f t="shared" si="291"/>
        <v>0</v>
      </c>
      <c r="H535" s="235">
        <f t="shared" si="292"/>
        <v>0</v>
      </c>
      <c r="I535" s="235"/>
      <c r="J535" s="235"/>
      <c r="K535" s="235"/>
      <c r="L535" s="235"/>
      <c r="M535" s="235"/>
      <c r="N535" s="235"/>
      <c r="O535" s="235"/>
      <c r="P535" s="235"/>
      <c r="Q535" s="380">
        <v>19</v>
      </c>
      <c r="R535" s="510"/>
      <c r="S535" s="510"/>
      <c r="T535" s="545"/>
      <c r="U535" s="545"/>
      <c r="V535" s="546"/>
      <c r="W535" s="235">
        <f t="shared" si="293"/>
        <v>0</v>
      </c>
      <c r="X535" s="235">
        <f t="shared" si="294"/>
        <v>0</v>
      </c>
      <c r="Y535" s="380">
        <f t="shared" si="271"/>
        <v>30</v>
      </c>
      <c r="Z535" s="510"/>
      <c r="AA535" s="510"/>
      <c r="AB535" s="545"/>
      <c r="AC535" s="545"/>
      <c r="AD535" s="546"/>
      <c r="AE535" s="235">
        <f t="shared" si="296"/>
        <v>0</v>
      </c>
      <c r="AF535" s="235">
        <f t="shared" si="297"/>
        <v>0</v>
      </c>
      <c r="AG535" s="380">
        <f t="shared" si="274"/>
        <v>41</v>
      </c>
      <c r="AH535" s="510"/>
      <c r="AI535" s="510"/>
      <c r="AJ535" s="545"/>
      <c r="AK535" s="545"/>
      <c r="AL535" s="546" t="s">
        <v>12</v>
      </c>
      <c r="AM535" s="235">
        <f t="shared" si="299"/>
        <v>0</v>
      </c>
      <c r="AN535" s="235">
        <f t="shared" si="300"/>
        <v>0</v>
      </c>
    </row>
    <row r="536" spans="1:40" x14ac:dyDescent="0.2">
      <c r="A536" s="380">
        <v>9</v>
      </c>
      <c r="B536" s="510"/>
      <c r="C536" s="510"/>
      <c r="D536" s="545"/>
      <c r="E536" s="545"/>
      <c r="F536" s="546"/>
      <c r="G536" s="235">
        <f t="shared" si="291"/>
        <v>0</v>
      </c>
      <c r="H536" s="235">
        <f t="shared" si="292"/>
        <v>0</v>
      </c>
      <c r="I536" s="235"/>
      <c r="J536" s="235"/>
      <c r="K536" s="235"/>
      <c r="L536" s="235"/>
      <c r="M536" s="235"/>
      <c r="N536" s="235"/>
      <c r="O536" s="235"/>
      <c r="P536" s="235"/>
      <c r="Q536" s="380">
        <v>20</v>
      </c>
      <c r="R536" s="510"/>
      <c r="S536" s="510"/>
      <c r="T536" s="545"/>
      <c r="U536" s="545"/>
      <c r="V536" s="546"/>
      <c r="W536" s="235">
        <f t="shared" si="293"/>
        <v>0</v>
      </c>
      <c r="X536" s="235">
        <f t="shared" si="294"/>
        <v>0</v>
      </c>
      <c r="Y536" s="380">
        <f t="shared" si="271"/>
        <v>31</v>
      </c>
      <c r="Z536" s="510"/>
      <c r="AA536" s="510"/>
      <c r="AB536" s="545"/>
      <c r="AC536" s="545"/>
      <c r="AD536" s="546"/>
      <c r="AE536" s="235">
        <f t="shared" si="296"/>
        <v>0</v>
      </c>
      <c r="AF536" s="235">
        <f t="shared" si="297"/>
        <v>0</v>
      </c>
      <c r="AG536" s="380">
        <f t="shared" si="274"/>
        <v>42</v>
      </c>
      <c r="AH536" s="510"/>
      <c r="AI536" s="510"/>
      <c r="AJ536" s="545"/>
      <c r="AK536" s="545"/>
      <c r="AL536" s="546"/>
      <c r="AM536" s="235">
        <f t="shared" si="299"/>
        <v>0</v>
      </c>
      <c r="AN536" s="235">
        <f t="shared" si="300"/>
        <v>0</v>
      </c>
    </row>
    <row r="537" spans="1:40" x14ac:dyDescent="0.2">
      <c r="A537" s="380">
        <v>10</v>
      </c>
      <c r="B537" s="510"/>
      <c r="C537" s="510"/>
      <c r="D537" s="545"/>
      <c r="E537" s="545"/>
      <c r="F537" s="546"/>
      <c r="G537" s="235">
        <f t="shared" si="291"/>
        <v>0</v>
      </c>
      <c r="H537" s="235">
        <f t="shared" si="292"/>
        <v>0</v>
      </c>
      <c r="I537" s="235"/>
      <c r="J537" s="235"/>
      <c r="K537" s="235"/>
      <c r="L537" s="235"/>
      <c r="M537" s="235"/>
      <c r="N537" s="235"/>
      <c r="O537" s="235"/>
      <c r="P537" s="235"/>
      <c r="Q537" s="380">
        <v>21</v>
      </c>
      <c r="R537" s="510"/>
      <c r="S537" s="510"/>
      <c r="T537" s="545"/>
      <c r="U537" s="545"/>
      <c r="V537" s="546"/>
      <c r="W537" s="235">
        <f t="shared" si="293"/>
        <v>0</v>
      </c>
      <c r="X537" s="235">
        <f t="shared" si="294"/>
        <v>0</v>
      </c>
      <c r="Y537" s="380">
        <f t="shared" si="271"/>
        <v>32</v>
      </c>
      <c r="Z537" s="510"/>
      <c r="AA537" s="510"/>
      <c r="AB537" s="545"/>
      <c r="AC537" s="545"/>
      <c r="AD537" s="546"/>
      <c r="AE537" s="235">
        <f t="shared" si="296"/>
        <v>0</v>
      </c>
      <c r="AF537" s="235">
        <f t="shared" si="297"/>
        <v>0</v>
      </c>
      <c r="AG537" s="380">
        <f t="shared" si="274"/>
        <v>43</v>
      </c>
      <c r="AH537" s="510"/>
      <c r="AI537" s="510"/>
      <c r="AJ537" s="545"/>
      <c r="AK537" s="545"/>
      <c r="AL537" s="546"/>
      <c r="AM537" s="235">
        <f t="shared" si="299"/>
        <v>0</v>
      </c>
      <c r="AN537" s="235">
        <f t="shared" si="300"/>
        <v>0</v>
      </c>
    </row>
    <row r="538" spans="1:40" ht="13.5" thickBot="1" x14ac:dyDescent="0.25">
      <c r="A538" s="547">
        <v>11</v>
      </c>
      <c r="B538" s="548"/>
      <c r="C538" s="548"/>
      <c r="D538" s="545"/>
      <c r="E538" s="545"/>
      <c r="F538" s="549"/>
      <c r="G538" s="235">
        <f t="shared" si="291"/>
        <v>0</v>
      </c>
      <c r="H538" s="235">
        <f t="shared" si="292"/>
        <v>0</v>
      </c>
      <c r="I538" s="235"/>
      <c r="J538" s="235"/>
      <c r="K538" s="235"/>
      <c r="L538" s="235"/>
      <c r="M538" s="235"/>
      <c r="N538" s="235"/>
      <c r="O538" s="235"/>
      <c r="P538" s="235"/>
      <c r="Q538" s="380">
        <v>22</v>
      </c>
      <c r="R538" s="510"/>
      <c r="S538" s="510"/>
      <c r="T538" s="545"/>
      <c r="U538" s="545"/>
      <c r="V538" s="549"/>
      <c r="W538" s="235">
        <f t="shared" si="293"/>
        <v>0</v>
      </c>
      <c r="X538" s="235">
        <f t="shared" si="294"/>
        <v>0</v>
      </c>
      <c r="Y538" s="380">
        <f t="shared" si="271"/>
        <v>33</v>
      </c>
      <c r="Z538" s="548"/>
      <c r="AA538" s="548"/>
      <c r="AB538" s="545"/>
      <c r="AC538" s="545"/>
      <c r="AD538" s="549"/>
      <c r="AE538" s="235">
        <f t="shared" si="296"/>
        <v>0</v>
      </c>
      <c r="AF538" s="235">
        <f t="shared" si="297"/>
        <v>0</v>
      </c>
      <c r="AG538" s="550" t="s">
        <v>3</v>
      </c>
      <c r="AH538" s="554"/>
      <c r="AI538" s="551"/>
      <c r="AJ538" s="551"/>
      <c r="AK538" s="551"/>
      <c r="AL538" s="552">
        <f>SUM(F528:F538)+SUM(V528:V538)+SUM(AL528:AL537)+SUM(AD528:AD538)</f>
        <v>0</v>
      </c>
      <c r="AM538" s="235"/>
      <c r="AN538" s="235"/>
    </row>
    <row r="539" spans="1:40" x14ac:dyDescent="0.2">
      <c r="F539" s="288"/>
      <c r="G539" s="235"/>
      <c r="H539" s="235"/>
      <c r="I539" s="235"/>
      <c r="J539" s="235"/>
      <c r="K539" s="235"/>
      <c r="L539" s="235"/>
      <c r="M539" s="235"/>
      <c r="N539" s="235"/>
      <c r="O539" s="235"/>
      <c r="P539" s="235"/>
      <c r="W539" s="235"/>
      <c r="X539" s="235"/>
      <c r="Y539" s="235"/>
      <c r="AE539" s="235"/>
      <c r="AF539" s="235"/>
      <c r="AG539" s="553"/>
      <c r="AM539" s="235"/>
      <c r="AN539" s="235"/>
    </row>
    <row r="540" spans="1:40" x14ac:dyDescent="0.2">
      <c r="F540" s="288"/>
      <c r="G540" s="235"/>
      <c r="H540" s="235"/>
      <c r="I540" s="235"/>
      <c r="J540" s="235"/>
      <c r="K540" s="235"/>
      <c r="L540" s="235"/>
      <c r="M540" s="235"/>
      <c r="N540" s="235"/>
      <c r="O540" s="235"/>
      <c r="P540" s="235"/>
      <c r="W540" s="235"/>
      <c r="X540" s="235"/>
      <c r="Y540" s="235"/>
      <c r="AE540" s="235"/>
      <c r="AF540" s="235"/>
      <c r="AG540" s="553"/>
      <c r="AM540" s="235"/>
      <c r="AN540" s="235"/>
    </row>
    <row r="541" spans="1:40" x14ac:dyDescent="0.2">
      <c r="F541" s="288"/>
      <c r="G541" s="235"/>
      <c r="H541" s="235"/>
      <c r="I541" s="235"/>
      <c r="J541" s="235"/>
      <c r="K541" s="235"/>
      <c r="L541" s="235"/>
      <c r="M541" s="235"/>
      <c r="N541" s="235"/>
      <c r="O541" s="235"/>
      <c r="P541" s="235"/>
      <c r="W541" s="235"/>
      <c r="X541" s="235"/>
      <c r="Y541" s="235"/>
      <c r="AE541" s="235"/>
      <c r="AF541" s="235"/>
      <c r="AG541" s="553"/>
      <c r="AM541" s="235"/>
      <c r="AN541" s="235"/>
    </row>
    <row r="542" spans="1:40" x14ac:dyDescent="0.2">
      <c r="F542" s="288"/>
      <c r="G542" s="235"/>
      <c r="H542" s="235"/>
      <c r="I542" s="235"/>
      <c r="J542" s="235"/>
      <c r="K542" s="235"/>
      <c r="L542" s="235"/>
      <c r="M542" s="235"/>
      <c r="N542" s="235"/>
      <c r="O542" s="235"/>
      <c r="P542" s="235"/>
      <c r="W542" s="235"/>
      <c r="X542" s="235"/>
      <c r="Y542" s="235"/>
      <c r="AE542" s="235"/>
      <c r="AF542" s="235"/>
      <c r="AG542" s="553"/>
      <c r="AM542" s="235"/>
      <c r="AN542" s="235"/>
    </row>
    <row r="543" spans="1:40" x14ac:dyDescent="0.2">
      <c r="F543" s="288"/>
      <c r="G543" s="235"/>
      <c r="H543" s="235"/>
      <c r="I543" s="235"/>
      <c r="J543" s="235"/>
      <c r="K543" s="235"/>
      <c r="L543" s="235"/>
      <c r="M543" s="235"/>
      <c r="N543" s="235"/>
      <c r="O543" s="235"/>
      <c r="P543" s="235"/>
      <c r="W543" s="235"/>
      <c r="X543" s="235"/>
      <c r="Y543" s="235"/>
      <c r="AE543" s="235"/>
      <c r="AF543" s="235"/>
      <c r="AG543" s="553"/>
      <c r="AM543" s="235"/>
      <c r="AN543" s="235"/>
    </row>
    <row r="544" spans="1:40" x14ac:dyDescent="0.2">
      <c r="F544" s="288"/>
      <c r="G544" s="235"/>
      <c r="H544" s="235"/>
      <c r="I544" s="235"/>
      <c r="J544" s="235"/>
      <c r="K544" s="235"/>
      <c r="L544" s="235"/>
      <c r="M544" s="235"/>
      <c r="N544" s="235"/>
      <c r="O544" s="235"/>
      <c r="P544" s="235"/>
      <c r="W544" s="235"/>
      <c r="X544" s="235"/>
      <c r="Y544" s="235"/>
      <c r="AE544" s="235"/>
      <c r="AF544" s="235"/>
      <c r="AG544" s="553"/>
      <c r="AM544" s="235"/>
      <c r="AN544" s="235"/>
    </row>
    <row r="545" spans="1:40" ht="13.5" thickBot="1" x14ac:dyDescent="0.25">
      <c r="F545" s="288"/>
      <c r="G545" s="235"/>
      <c r="H545" s="235"/>
      <c r="I545" s="235"/>
      <c r="J545" s="235"/>
      <c r="K545" s="235"/>
      <c r="L545" s="235"/>
      <c r="M545" s="235"/>
      <c r="N545" s="235"/>
      <c r="O545" s="235"/>
      <c r="P545" s="235"/>
      <c r="W545" s="235"/>
      <c r="X545" s="235"/>
      <c r="Y545" s="235"/>
      <c r="AE545" s="235"/>
      <c r="AF545" s="235"/>
      <c r="AG545" s="553"/>
      <c r="AM545" s="235"/>
      <c r="AN545" s="235"/>
    </row>
    <row r="546" spans="1:40" ht="13.5" thickBot="1" x14ac:dyDescent="0.25">
      <c r="A546" s="315">
        <v>25</v>
      </c>
      <c r="B546" s="472"/>
      <c r="C546" s="757" t="s">
        <v>37</v>
      </c>
      <c r="D546" s="757" t="s">
        <v>158</v>
      </c>
      <c r="E546" s="757" t="s">
        <v>34</v>
      </c>
      <c r="F546" s="543">
        <f>+$AL558</f>
        <v>0</v>
      </c>
      <c r="G546" s="235"/>
      <c r="H546" s="235"/>
      <c r="I546" s="235"/>
      <c r="J546" s="235"/>
      <c r="K546" s="235"/>
      <c r="L546" s="235"/>
      <c r="M546" s="235"/>
      <c r="N546" s="235"/>
      <c r="O546" s="235"/>
      <c r="P546" s="235"/>
      <c r="Q546" s="315"/>
      <c r="R546" s="472"/>
      <c r="S546" s="757" t="s">
        <v>37</v>
      </c>
      <c r="T546" s="757" t="s">
        <v>158</v>
      </c>
      <c r="U546" s="757" t="s">
        <v>34</v>
      </c>
      <c r="V546" s="543">
        <f>+$AL558</f>
        <v>0</v>
      </c>
      <c r="W546" s="235"/>
      <c r="X546" s="235"/>
      <c r="Y546" s="315"/>
      <c r="Z546" s="472"/>
      <c r="AA546" s="757" t="s">
        <v>37</v>
      </c>
      <c r="AB546" s="757" t="s">
        <v>158</v>
      </c>
      <c r="AC546" s="757" t="s">
        <v>34</v>
      </c>
      <c r="AD546" s="543">
        <f>+$AL558</f>
        <v>0</v>
      </c>
      <c r="AE546" s="235"/>
      <c r="AF546" s="235"/>
      <c r="AG546" s="315"/>
      <c r="AH546" s="472"/>
      <c r="AI546" s="757" t="s">
        <v>37</v>
      </c>
      <c r="AJ546" s="757" t="s">
        <v>158</v>
      </c>
      <c r="AK546" s="757" t="s">
        <v>34</v>
      </c>
      <c r="AL546" s="800" t="s">
        <v>18</v>
      </c>
      <c r="AM546" s="235"/>
      <c r="AN546" s="235"/>
    </row>
    <row r="547" spans="1:40" ht="25.5" x14ac:dyDescent="0.2">
      <c r="A547" s="318" t="s">
        <v>7</v>
      </c>
      <c r="B547" s="525" t="str">
        <f>+" אסמכתא " &amp; B27 &amp;"         חזרה לטבלה "</f>
        <v xml:space="preserve"> אסמכתא          חזרה לטבלה </v>
      </c>
      <c r="C547" s="799"/>
      <c r="D547" s="758" t="s">
        <v>68</v>
      </c>
      <c r="E547" s="799"/>
      <c r="F547" s="543" t="s">
        <v>18</v>
      </c>
      <c r="G547" s="235"/>
      <c r="H547" s="235"/>
      <c r="I547" s="235"/>
      <c r="J547" s="235"/>
      <c r="K547" s="235"/>
      <c r="L547" s="235"/>
      <c r="M547" s="235"/>
      <c r="N547" s="235"/>
      <c r="O547" s="235"/>
      <c r="P547" s="235"/>
      <c r="Q547" s="318" t="s">
        <v>23</v>
      </c>
      <c r="R547" s="525" t="str">
        <f>+" אסמכתא " &amp; B27 &amp;"         חזרה לטבלה "</f>
        <v xml:space="preserve"> אסמכתא          חזרה לטבלה </v>
      </c>
      <c r="S547" s="799"/>
      <c r="T547" s="758" t="s">
        <v>68</v>
      </c>
      <c r="U547" s="799"/>
      <c r="V547" s="543" t="s">
        <v>18</v>
      </c>
      <c r="W547" s="235"/>
      <c r="X547" s="235"/>
      <c r="Y547" s="318" t="s">
        <v>23</v>
      </c>
      <c r="Z547" s="525" t="str">
        <f>+" אסמכתא " &amp; B27 &amp;"         חזרה לטבלה "</f>
        <v xml:space="preserve"> אסמכתא          חזרה לטבלה </v>
      </c>
      <c r="AA547" s="799"/>
      <c r="AB547" s="758" t="s">
        <v>68</v>
      </c>
      <c r="AC547" s="799"/>
      <c r="AD547" s="543" t="s">
        <v>18</v>
      </c>
      <c r="AE547" s="235"/>
      <c r="AF547" s="235"/>
      <c r="AG547" s="318" t="s">
        <v>23</v>
      </c>
      <c r="AH547" s="525" t="str">
        <f>+" אסמכתא " &amp; B27 &amp;"         חזרה לטבלה "</f>
        <v xml:space="preserve"> אסמכתא          חזרה לטבלה </v>
      </c>
      <c r="AI547" s="799"/>
      <c r="AJ547" s="758" t="s">
        <v>68</v>
      </c>
      <c r="AK547" s="799"/>
      <c r="AL547" s="801"/>
      <c r="AM547" s="235"/>
      <c r="AN547" s="235"/>
    </row>
    <row r="548" spans="1:40" x14ac:dyDescent="0.2">
      <c r="A548" s="380">
        <v>1</v>
      </c>
      <c r="B548" s="510"/>
      <c r="C548" s="510"/>
      <c r="D548" s="545"/>
      <c r="E548" s="545"/>
      <c r="F548" s="546"/>
      <c r="G548" s="235">
        <f>IF(AND((COUNTA($C$27)=1),(COUNTA(F548)=1),($C$27&lt;&gt;0),(OR((E548&lt;$C$62),(E548&gt;($E$62+61))))),1,0)</f>
        <v>0</v>
      </c>
      <c r="H548" s="235">
        <f>IF(AND((COUNTA($C$27)=1),(COUNTA(F548)=1),($C$27&lt;&gt;0),(OR((D548&lt;$C$62),(D548&gt;($E$62))))),1,0)</f>
        <v>0</v>
      </c>
      <c r="I548" s="235"/>
      <c r="J548" s="235"/>
      <c r="K548" s="235"/>
      <c r="L548" s="235"/>
      <c r="M548" s="235"/>
      <c r="N548" s="235"/>
      <c r="O548" s="235"/>
      <c r="P548" s="235"/>
      <c r="Q548" s="380">
        <v>12</v>
      </c>
      <c r="R548" s="510"/>
      <c r="S548" s="510"/>
      <c r="T548" s="545"/>
      <c r="U548" s="545"/>
      <c r="V548" s="546"/>
      <c r="W548" s="235">
        <f>IF(AND((COUNTA($C$27)=1),(COUNTA(V548)=1),($C$27&lt;&gt;0),(OR((U548&lt;$C$62),(U548&gt;($E$62+61))))),1,0)</f>
        <v>0</v>
      </c>
      <c r="X548" s="235">
        <f>IF(AND((COUNTA($C$27)=1),(COUNTA(V548)=1),($C$27&lt;&gt;0),(OR((T548&lt;$C$62),(T548&gt;($E$62))))),1,0)</f>
        <v>0</v>
      </c>
      <c r="Y548" s="380">
        <f t="shared" ref="Y548" si="301">+Q558+1</f>
        <v>23</v>
      </c>
      <c r="Z548" s="510"/>
      <c r="AA548" s="510"/>
      <c r="AB548" s="545"/>
      <c r="AC548" s="545"/>
      <c r="AD548" s="546"/>
      <c r="AE548" s="235">
        <f>IF(AND((COUNTA($C$27)=1),(COUNTA(AD548)=1),($C$27&lt;&gt;0),(OR((AC548&lt;$C$62),(AC548&gt;($E$62+61))))),1,0)</f>
        <v>0</v>
      </c>
      <c r="AF548" s="235">
        <f>IF(AND((COUNTA($C$27)=1),(COUNTA(AD548)=1),($C$27&lt;&gt;0),(OR((AB548&lt;$C$62),(AB548&gt;($E$62))))),1,0)</f>
        <v>0</v>
      </c>
      <c r="AG548" s="380">
        <f t="shared" ref="AG548" si="302">+Y558+1</f>
        <v>34</v>
      </c>
      <c r="AH548" s="510"/>
      <c r="AI548" s="510"/>
      <c r="AJ548" s="545"/>
      <c r="AK548" s="545"/>
      <c r="AL548" s="546" t="s">
        <v>12</v>
      </c>
      <c r="AM548" s="235">
        <f>IF(AND((COUNTA($C$27)=1),(COUNTA(AL548)=1),($C$27&lt;&gt;0),(OR((AK548&lt;$C$62),(AK548&gt;($E$62+61))))),1,0)</f>
        <v>0</v>
      </c>
      <c r="AN548" s="235">
        <f>IF(AND((COUNTA($C$27)=1),(COUNTA(AL548)=1),($C$27&lt;&gt;0),(OR((AJ548&lt;$C$62),(AJ548&gt;($E$62))))),1,0)</f>
        <v>0</v>
      </c>
    </row>
    <row r="549" spans="1:40" x14ac:dyDescent="0.2">
      <c r="A549" s="380">
        <v>2</v>
      </c>
      <c r="B549" s="510"/>
      <c r="C549" s="510"/>
      <c r="D549" s="545"/>
      <c r="E549" s="545"/>
      <c r="F549" s="546"/>
      <c r="G549" s="235">
        <f t="shared" ref="G549:G558" si="303">IF(AND((COUNTA($C$27)=1),(COUNTA(F549)=1),($C$27&lt;&gt;0),(OR((E549&lt;$C$62),(E549&gt;($E$62+61))))),1,0)</f>
        <v>0</v>
      </c>
      <c r="H549" s="235">
        <f t="shared" ref="H549:H558" si="304">IF(AND((COUNTA($C$27)=1),(COUNTA(F549)=1),($C$27&lt;&gt;0),(OR((D549&lt;$C$62),(D549&gt;($E$62))))),1,0)</f>
        <v>0</v>
      </c>
      <c r="I549" s="235"/>
      <c r="J549" s="235"/>
      <c r="K549" s="235"/>
      <c r="L549" s="235"/>
      <c r="M549" s="235"/>
      <c r="N549" s="235"/>
      <c r="O549" s="235"/>
      <c r="P549" s="235"/>
      <c r="Q549" s="380">
        <v>13</v>
      </c>
      <c r="R549" s="510"/>
      <c r="S549" s="510"/>
      <c r="T549" s="545"/>
      <c r="U549" s="545"/>
      <c r="V549" s="546"/>
      <c r="W549" s="235">
        <f t="shared" ref="W549:W558" si="305">IF(AND((COUNTA($C$27)=1),(COUNTA(V549)=1),($C$27&lt;&gt;0),(OR((U549&lt;$C$62),(U549&gt;($E$62+61))))),1,0)</f>
        <v>0</v>
      </c>
      <c r="X549" s="235">
        <f t="shared" ref="X549:X558" si="306">IF(AND((COUNTA($C$27)=1),(COUNTA(V549)=1),($C$27&lt;&gt;0),(OR((T549&lt;$C$62),(T549&gt;($E$62))))),1,0)</f>
        <v>0</v>
      </c>
      <c r="Y549" s="380">
        <f t="shared" ref="Y549" si="307">+Y548+1</f>
        <v>24</v>
      </c>
      <c r="Z549" s="510"/>
      <c r="AA549" s="510"/>
      <c r="AB549" s="545"/>
      <c r="AC549" s="545"/>
      <c r="AD549" s="546"/>
      <c r="AE549" s="235">
        <f t="shared" ref="AE549:AE558" si="308">IF(AND((COUNTA($C$27)=1),(COUNTA(AD549)=1),($C$27&lt;&gt;0),(OR((AC549&lt;$C$62),(AC549&gt;($E$62+61))))),1,0)</f>
        <v>0</v>
      </c>
      <c r="AF549" s="235">
        <f t="shared" ref="AF549:AF558" si="309">IF(AND((COUNTA($C$27)=1),(COUNTA(AD549)=1),($C$27&lt;&gt;0),(OR((AB549&lt;$C$62),(AB549&gt;($E$62))))),1,0)</f>
        <v>0</v>
      </c>
      <c r="AG549" s="380">
        <f t="shared" ref="AG549" si="310">+AG548+1</f>
        <v>35</v>
      </c>
      <c r="AH549" s="510"/>
      <c r="AI549" s="510"/>
      <c r="AJ549" s="545"/>
      <c r="AK549" s="545"/>
      <c r="AL549" s="546"/>
      <c r="AM549" s="235">
        <f t="shared" ref="AM549:AM557" si="311">IF(AND((COUNTA($C$27)=1),(COUNTA(AL549)=1),($C$27&lt;&gt;0),(OR((AK549&lt;$C$62),(AK549&gt;($E$62+61))))),1,0)</f>
        <v>0</v>
      </c>
      <c r="AN549" s="235">
        <f t="shared" ref="AN549:AN557" si="312">IF(AND((COUNTA($C$27)=1),(COUNTA(AL549)=1),($C$27&lt;&gt;0),(OR((AJ549&lt;$C$62),(AJ549&gt;($E$62))))),1,0)</f>
        <v>0</v>
      </c>
    </row>
    <row r="550" spans="1:40" x14ac:dyDescent="0.2">
      <c r="A550" s="380">
        <v>3</v>
      </c>
      <c r="B550" s="510"/>
      <c r="C550" s="510"/>
      <c r="D550" s="545"/>
      <c r="E550" s="545"/>
      <c r="F550" s="546"/>
      <c r="G550" s="235">
        <f t="shared" si="303"/>
        <v>0</v>
      </c>
      <c r="H550" s="235">
        <f t="shared" si="304"/>
        <v>0</v>
      </c>
      <c r="I550" s="235"/>
      <c r="J550" s="235"/>
      <c r="K550" s="235"/>
      <c r="L550" s="235"/>
      <c r="M550" s="235"/>
      <c r="N550" s="235"/>
      <c r="O550" s="235"/>
      <c r="P550" s="235"/>
      <c r="Q550" s="380">
        <v>14</v>
      </c>
      <c r="R550" s="510"/>
      <c r="S550" s="510"/>
      <c r="T550" s="545"/>
      <c r="U550" s="545"/>
      <c r="V550" s="546"/>
      <c r="W550" s="235">
        <f t="shared" si="305"/>
        <v>0</v>
      </c>
      <c r="X550" s="235">
        <f t="shared" si="306"/>
        <v>0</v>
      </c>
      <c r="Y550" s="380">
        <f t="shared" si="271"/>
        <v>25</v>
      </c>
      <c r="Z550" s="510"/>
      <c r="AA550" s="510"/>
      <c r="AB550" s="545"/>
      <c r="AC550" s="545"/>
      <c r="AD550" s="546"/>
      <c r="AE550" s="235">
        <f t="shared" si="308"/>
        <v>0</v>
      </c>
      <c r="AF550" s="235">
        <f t="shared" si="309"/>
        <v>0</v>
      </c>
      <c r="AG550" s="380">
        <f t="shared" si="274"/>
        <v>36</v>
      </c>
      <c r="AH550" s="510"/>
      <c r="AI550" s="510"/>
      <c r="AJ550" s="545"/>
      <c r="AK550" s="545"/>
      <c r="AL550" s="546"/>
      <c r="AM550" s="235">
        <f t="shared" si="311"/>
        <v>0</v>
      </c>
      <c r="AN550" s="235">
        <f t="shared" si="312"/>
        <v>0</v>
      </c>
    </row>
    <row r="551" spans="1:40" x14ac:dyDescent="0.2">
      <c r="A551" s="380">
        <v>4</v>
      </c>
      <c r="B551" s="510"/>
      <c r="C551" s="510"/>
      <c r="D551" s="545"/>
      <c r="E551" s="545"/>
      <c r="F551" s="546"/>
      <c r="G551" s="235">
        <f t="shared" si="303"/>
        <v>0</v>
      </c>
      <c r="H551" s="235">
        <f t="shared" si="304"/>
        <v>0</v>
      </c>
      <c r="I551" s="235"/>
      <c r="J551" s="235"/>
      <c r="K551" s="235"/>
      <c r="L551" s="235"/>
      <c r="M551" s="235"/>
      <c r="N551" s="235"/>
      <c r="O551" s="235"/>
      <c r="P551" s="235"/>
      <c r="Q551" s="380">
        <v>15</v>
      </c>
      <c r="R551" s="510"/>
      <c r="S551" s="510"/>
      <c r="T551" s="545"/>
      <c r="U551" s="545"/>
      <c r="V551" s="546"/>
      <c r="W551" s="235">
        <f t="shared" si="305"/>
        <v>0</v>
      </c>
      <c r="X551" s="235">
        <f t="shared" si="306"/>
        <v>0</v>
      </c>
      <c r="Y551" s="380">
        <f t="shared" si="271"/>
        <v>26</v>
      </c>
      <c r="Z551" s="510"/>
      <c r="AA551" s="510"/>
      <c r="AB551" s="545"/>
      <c r="AC551" s="545"/>
      <c r="AD551" s="546"/>
      <c r="AE551" s="235">
        <f t="shared" si="308"/>
        <v>0</v>
      </c>
      <c r="AF551" s="235">
        <f t="shared" si="309"/>
        <v>0</v>
      </c>
      <c r="AG551" s="380">
        <f t="shared" si="274"/>
        <v>37</v>
      </c>
      <c r="AH551" s="510"/>
      <c r="AI551" s="510"/>
      <c r="AJ551" s="545"/>
      <c r="AK551" s="545"/>
      <c r="AL551" s="546"/>
      <c r="AM551" s="235">
        <f t="shared" si="311"/>
        <v>0</v>
      </c>
      <c r="AN551" s="235">
        <f t="shared" si="312"/>
        <v>0</v>
      </c>
    </row>
    <row r="552" spans="1:40" x14ac:dyDescent="0.2">
      <c r="A552" s="380">
        <v>5</v>
      </c>
      <c r="B552" s="510"/>
      <c r="C552" s="510"/>
      <c r="D552" s="545"/>
      <c r="E552" s="545"/>
      <c r="F552" s="546"/>
      <c r="G552" s="235">
        <f t="shared" si="303"/>
        <v>0</v>
      </c>
      <c r="H552" s="235">
        <f t="shared" si="304"/>
        <v>0</v>
      </c>
      <c r="I552" s="235"/>
      <c r="J552" s="235"/>
      <c r="K552" s="235"/>
      <c r="L552" s="235"/>
      <c r="M552" s="235"/>
      <c r="N552" s="235"/>
      <c r="O552" s="235"/>
      <c r="P552" s="235"/>
      <c r="Q552" s="380">
        <v>16</v>
      </c>
      <c r="R552" s="510"/>
      <c r="S552" s="510"/>
      <c r="T552" s="545"/>
      <c r="U552" s="545"/>
      <c r="V552" s="546"/>
      <c r="W552" s="235">
        <f t="shared" si="305"/>
        <v>0</v>
      </c>
      <c r="X552" s="235">
        <f t="shared" si="306"/>
        <v>0</v>
      </c>
      <c r="Y552" s="380">
        <f t="shared" si="271"/>
        <v>27</v>
      </c>
      <c r="Z552" s="510"/>
      <c r="AA552" s="510"/>
      <c r="AB552" s="545"/>
      <c r="AC552" s="545"/>
      <c r="AD552" s="546"/>
      <c r="AE552" s="235">
        <f t="shared" si="308"/>
        <v>0</v>
      </c>
      <c r="AF552" s="235">
        <f t="shared" si="309"/>
        <v>0</v>
      </c>
      <c r="AG552" s="380">
        <f t="shared" si="274"/>
        <v>38</v>
      </c>
      <c r="AH552" s="510"/>
      <c r="AI552" s="510"/>
      <c r="AJ552" s="545"/>
      <c r="AK552" s="545"/>
      <c r="AL552" s="546" t="s">
        <v>12</v>
      </c>
      <c r="AM552" s="235">
        <f t="shared" si="311"/>
        <v>0</v>
      </c>
      <c r="AN552" s="235">
        <f t="shared" si="312"/>
        <v>0</v>
      </c>
    </row>
    <row r="553" spans="1:40" x14ac:dyDescent="0.2">
      <c r="A553" s="380">
        <v>6</v>
      </c>
      <c r="B553" s="510"/>
      <c r="C553" s="510"/>
      <c r="D553" s="545"/>
      <c r="E553" s="545"/>
      <c r="F553" s="546"/>
      <c r="G553" s="235">
        <f t="shared" si="303"/>
        <v>0</v>
      </c>
      <c r="H553" s="235">
        <f t="shared" si="304"/>
        <v>0</v>
      </c>
      <c r="I553" s="235"/>
      <c r="J553" s="235"/>
      <c r="K553" s="235"/>
      <c r="L553" s="235"/>
      <c r="M553" s="235"/>
      <c r="N553" s="235"/>
      <c r="O553" s="235"/>
      <c r="P553" s="235"/>
      <c r="Q553" s="380">
        <v>17</v>
      </c>
      <c r="R553" s="510"/>
      <c r="S553" s="510"/>
      <c r="T553" s="545"/>
      <c r="U553" s="545"/>
      <c r="V553" s="546"/>
      <c r="W553" s="235">
        <f t="shared" si="305"/>
        <v>0</v>
      </c>
      <c r="X553" s="235">
        <f t="shared" si="306"/>
        <v>0</v>
      </c>
      <c r="Y553" s="380">
        <f t="shared" ref="Y553:Y616" si="313">+Y552+1</f>
        <v>28</v>
      </c>
      <c r="Z553" s="510"/>
      <c r="AA553" s="510"/>
      <c r="AB553" s="545"/>
      <c r="AC553" s="545"/>
      <c r="AD553" s="546"/>
      <c r="AE553" s="235">
        <f t="shared" si="308"/>
        <v>0</v>
      </c>
      <c r="AF553" s="235">
        <f t="shared" si="309"/>
        <v>0</v>
      </c>
      <c r="AG553" s="380">
        <f t="shared" ref="AG553:AG616" si="314">+AG552+1</f>
        <v>39</v>
      </c>
      <c r="AH553" s="510"/>
      <c r="AI553" s="510"/>
      <c r="AJ553" s="545"/>
      <c r="AK553" s="545"/>
      <c r="AL553" s="546"/>
      <c r="AM553" s="235">
        <f t="shared" si="311"/>
        <v>0</v>
      </c>
      <c r="AN553" s="235">
        <f t="shared" si="312"/>
        <v>0</v>
      </c>
    </row>
    <row r="554" spans="1:40" x14ac:dyDescent="0.2">
      <c r="A554" s="380">
        <v>7</v>
      </c>
      <c r="B554" s="510"/>
      <c r="C554" s="510"/>
      <c r="D554" s="545"/>
      <c r="E554" s="545"/>
      <c r="F554" s="546"/>
      <c r="G554" s="235">
        <f t="shared" si="303"/>
        <v>0</v>
      </c>
      <c r="H554" s="235">
        <f t="shared" si="304"/>
        <v>0</v>
      </c>
      <c r="I554" s="235"/>
      <c r="J554" s="235"/>
      <c r="K554" s="235"/>
      <c r="L554" s="235"/>
      <c r="M554" s="235"/>
      <c r="N554" s="235"/>
      <c r="O554" s="235"/>
      <c r="P554" s="235"/>
      <c r="Q554" s="380">
        <v>18</v>
      </c>
      <c r="R554" s="510"/>
      <c r="S554" s="510"/>
      <c r="T554" s="545"/>
      <c r="U554" s="545"/>
      <c r="V554" s="546"/>
      <c r="W554" s="235">
        <f t="shared" si="305"/>
        <v>0</v>
      </c>
      <c r="X554" s="235">
        <f t="shared" si="306"/>
        <v>0</v>
      </c>
      <c r="Y554" s="380">
        <f t="shared" si="313"/>
        <v>29</v>
      </c>
      <c r="Z554" s="510"/>
      <c r="AA554" s="510"/>
      <c r="AB554" s="545"/>
      <c r="AC554" s="545"/>
      <c r="AD554" s="546"/>
      <c r="AE554" s="235">
        <f t="shared" si="308"/>
        <v>0</v>
      </c>
      <c r="AF554" s="235">
        <f t="shared" si="309"/>
        <v>0</v>
      </c>
      <c r="AG554" s="380">
        <f t="shared" si="314"/>
        <v>40</v>
      </c>
      <c r="AH554" s="510"/>
      <c r="AI554" s="510"/>
      <c r="AJ554" s="545"/>
      <c r="AK554" s="545"/>
      <c r="AL554" s="546"/>
      <c r="AM554" s="235">
        <f t="shared" si="311"/>
        <v>0</v>
      </c>
      <c r="AN554" s="235">
        <f t="shared" si="312"/>
        <v>0</v>
      </c>
    </row>
    <row r="555" spans="1:40" x14ac:dyDescent="0.2">
      <c r="A555" s="380">
        <v>8</v>
      </c>
      <c r="B555" s="510"/>
      <c r="C555" s="510"/>
      <c r="D555" s="545"/>
      <c r="E555" s="545"/>
      <c r="F555" s="546"/>
      <c r="G555" s="235">
        <f t="shared" si="303"/>
        <v>0</v>
      </c>
      <c r="H555" s="235">
        <f t="shared" si="304"/>
        <v>0</v>
      </c>
      <c r="I555" s="235"/>
      <c r="J555" s="235"/>
      <c r="K555" s="235"/>
      <c r="L555" s="235"/>
      <c r="M555" s="235"/>
      <c r="N555" s="235"/>
      <c r="O555" s="235"/>
      <c r="P555" s="235"/>
      <c r="Q555" s="380">
        <v>19</v>
      </c>
      <c r="R555" s="510"/>
      <c r="S555" s="510"/>
      <c r="T555" s="545"/>
      <c r="U555" s="545"/>
      <c r="V555" s="546"/>
      <c r="W555" s="235">
        <f t="shared" si="305"/>
        <v>0</v>
      </c>
      <c r="X555" s="235">
        <f t="shared" si="306"/>
        <v>0</v>
      </c>
      <c r="Y555" s="380">
        <f t="shared" si="313"/>
        <v>30</v>
      </c>
      <c r="Z555" s="510"/>
      <c r="AA555" s="510"/>
      <c r="AB555" s="545"/>
      <c r="AC555" s="545"/>
      <c r="AD555" s="546"/>
      <c r="AE555" s="235">
        <f t="shared" si="308"/>
        <v>0</v>
      </c>
      <c r="AF555" s="235">
        <f t="shared" si="309"/>
        <v>0</v>
      </c>
      <c r="AG555" s="380">
        <f t="shared" si="314"/>
        <v>41</v>
      </c>
      <c r="AH555" s="510"/>
      <c r="AI555" s="510"/>
      <c r="AJ555" s="545"/>
      <c r="AK555" s="545"/>
      <c r="AL555" s="546" t="s">
        <v>12</v>
      </c>
      <c r="AM555" s="235">
        <f t="shared" si="311"/>
        <v>0</v>
      </c>
      <c r="AN555" s="235">
        <f t="shared" si="312"/>
        <v>0</v>
      </c>
    </row>
    <row r="556" spans="1:40" x14ac:dyDescent="0.2">
      <c r="A556" s="380">
        <v>9</v>
      </c>
      <c r="B556" s="510"/>
      <c r="C556" s="510"/>
      <c r="D556" s="545"/>
      <c r="E556" s="545"/>
      <c r="F556" s="546"/>
      <c r="G556" s="235">
        <f t="shared" si="303"/>
        <v>0</v>
      </c>
      <c r="H556" s="235">
        <f t="shared" si="304"/>
        <v>0</v>
      </c>
      <c r="I556" s="235"/>
      <c r="J556" s="235"/>
      <c r="K556" s="235"/>
      <c r="L556" s="235"/>
      <c r="M556" s="235"/>
      <c r="N556" s="235"/>
      <c r="O556" s="235"/>
      <c r="P556" s="235"/>
      <c r="Q556" s="380">
        <v>20</v>
      </c>
      <c r="R556" s="510"/>
      <c r="S556" s="510"/>
      <c r="T556" s="545"/>
      <c r="U556" s="545"/>
      <c r="V556" s="546"/>
      <c r="W556" s="235">
        <f t="shared" si="305"/>
        <v>0</v>
      </c>
      <c r="X556" s="235">
        <f t="shared" si="306"/>
        <v>0</v>
      </c>
      <c r="Y556" s="380">
        <f t="shared" si="313"/>
        <v>31</v>
      </c>
      <c r="Z556" s="510"/>
      <c r="AA556" s="510"/>
      <c r="AB556" s="545"/>
      <c r="AC556" s="545"/>
      <c r="AD556" s="546"/>
      <c r="AE556" s="235">
        <f t="shared" si="308"/>
        <v>0</v>
      </c>
      <c r="AF556" s="235">
        <f t="shared" si="309"/>
        <v>0</v>
      </c>
      <c r="AG556" s="380">
        <f t="shared" si="314"/>
        <v>42</v>
      </c>
      <c r="AH556" s="510"/>
      <c r="AI556" s="510"/>
      <c r="AJ556" s="545"/>
      <c r="AK556" s="545"/>
      <c r="AL556" s="546"/>
      <c r="AM556" s="235">
        <f t="shared" si="311"/>
        <v>0</v>
      </c>
      <c r="AN556" s="235">
        <f t="shared" si="312"/>
        <v>0</v>
      </c>
    </row>
    <row r="557" spans="1:40" x14ac:dyDescent="0.2">
      <c r="A557" s="380">
        <v>10</v>
      </c>
      <c r="B557" s="510"/>
      <c r="C557" s="510"/>
      <c r="D557" s="545"/>
      <c r="E557" s="545"/>
      <c r="F557" s="546"/>
      <c r="G557" s="235">
        <f t="shared" si="303"/>
        <v>0</v>
      </c>
      <c r="H557" s="235">
        <f t="shared" si="304"/>
        <v>0</v>
      </c>
      <c r="I557" s="235"/>
      <c r="J557" s="235"/>
      <c r="K557" s="235"/>
      <c r="L557" s="235"/>
      <c r="M557" s="235"/>
      <c r="N557" s="235"/>
      <c r="O557" s="235"/>
      <c r="P557" s="235"/>
      <c r="Q557" s="380">
        <v>21</v>
      </c>
      <c r="R557" s="510"/>
      <c r="S557" s="510"/>
      <c r="T557" s="545"/>
      <c r="U557" s="545"/>
      <c r="V557" s="546"/>
      <c r="W557" s="235">
        <f t="shared" si="305"/>
        <v>0</v>
      </c>
      <c r="X557" s="235">
        <f t="shared" si="306"/>
        <v>0</v>
      </c>
      <c r="Y557" s="380">
        <f t="shared" si="313"/>
        <v>32</v>
      </c>
      <c r="Z557" s="510"/>
      <c r="AA557" s="510"/>
      <c r="AB557" s="545"/>
      <c r="AC557" s="545"/>
      <c r="AD557" s="546"/>
      <c r="AE557" s="235">
        <f t="shared" si="308"/>
        <v>0</v>
      </c>
      <c r="AF557" s="235">
        <f t="shared" si="309"/>
        <v>0</v>
      </c>
      <c r="AG557" s="380">
        <f t="shared" si="314"/>
        <v>43</v>
      </c>
      <c r="AH557" s="510"/>
      <c r="AI557" s="510"/>
      <c r="AJ557" s="545"/>
      <c r="AK557" s="545"/>
      <c r="AL557" s="546"/>
      <c r="AM557" s="235">
        <f t="shared" si="311"/>
        <v>0</v>
      </c>
      <c r="AN557" s="235">
        <f t="shared" si="312"/>
        <v>0</v>
      </c>
    </row>
    <row r="558" spans="1:40" ht="13.5" thickBot="1" x14ac:dyDescent="0.25">
      <c r="A558" s="547">
        <v>11</v>
      </c>
      <c r="B558" s="548"/>
      <c r="C558" s="548"/>
      <c r="D558" s="545"/>
      <c r="E558" s="545"/>
      <c r="F558" s="549"/>
      <c r="G558" s="235">
        <f t="shared" si="303"/>
        <v>0</v>
      </c>
      <c r="H558" s="235">
        <f t="shared" si="304"/>
        <v>0</v>
      </c>
      <c r="I558" s="235"/>
      <c r="J558" s="235"/>
      <c r="K558" s="235"/>
      <c r="L558" s="235"/>
      <c r="M558" s="235"/>
      <c r="N558" s="235"/>
      <c r="O558" s="235"/>
      <c r="P558" s="235"/>
      <c r="Q558" s="380">
        <v>22</v>
      </c>
      <c r="R558" s="510"/>
      <c r="S558" s="510"/>
      <c r="T558" s="545"/>
      <c r="U558" s="545"/>
      <c r="V558" s="549"/>
      <c r="W558" s="235">
        <f t="shared" si="305"/>
        <v>0</v>
      </c>
      <c r="X558" s="235">
        <f t="shared" si="306"/>
        <v>0</v>
      </c>
      <c r="Y558" s="380">
        <f t="shared" si="313"/>
        <v>33</v>
      </c>
      <c r="Z558" s="548"/>
      <c r="AA558" s="548"/>
      <c r="AB558" s="545"/>
      <c r="AC558" s="545"/>
      <c r="AD558" s="549"/>
      <c r="AE558" s="235">
        <f t="shared" si="308"/>
        <v>0</v>
      </c>
      <c r="AF558" s="235">
        <f t="shared" si="309"/>
        <v>0</v>
      </c>
      <c r="AG558" s="550" t="s">
        <v>3</v>
      </c>
      <c r="AH558" s="554"/>
      <c r="AI558" s="551"/>
      <c r="AJ558" s="551"/>
      <c r="AK558" s="551"/>
      <c r="AL558" s="552">
        <f>SUM(F548:F558)+SUM(V548:V558)+SUM(AL548:AL557)+SUM(AD548:AD558)</f>
        <v>0</v>
      </c>
      <c r="AM558" s="235"/>
      <c r="AN558" s="235"/>
    </row>
    <row r="559" spans="1:40" x14ac:dyDescent="0.2">
      <c r="F559" s="288"/>
      <c r="G559" s="235"/>
      <c r="H559" s="235"/>
      <c r="I559" s="235"/>
      <c r="J559" s="235"/>
      <c r="K559" s="235"/>
      <c r="L559" s="235"/>
      <c r="M559" s="235"/>
      <c r="N559" s="235"/>
      <c r="O559" s="235"/>
      <c r="P559" s="235"/>
      <c r="W559" s="235"/>
      <c r="X559" s="235"/>
      <c r="Y559" s="235"/>
      <c r="AE559" s="235"/>
      <c r="AF559" s="235"/>
      <c r="AG559" s="553"/>
      <c r="AM559" s="235"/>
      <c r="AN559" s="235"/>
    </row>
    <row r="560" spans="1:40" x14ac:dyDescent="0.2">
      <c r="F560" s="288"/>
      <c r="G560" s="235"/>
      <c r="H560" s="235"/>
      <c r="I560" s="235"/>
      <c r="J560" s="235"/>
      <c r="K560" s="235"/>
      <c r="L560" s="235"/>
      <c r="M560" s="235"/>
      <c r="N560" s="235"/>
      <c r="O560" s="235"/>
      <c r="P560" s="235"/>
      <c r="W560" s="235"/>
      <c r="X560" s="235"/>
      <c r="Y560" s="235"/>
      <c r="AE560" s="235"/>
      <c r="AF560" s="235"/>
      <c r="AG560" s="553"/>
      <c r="AM560" s="235"/>
      <c r="AN560" s="235"/>
    </row>
    <row r="561" spans="1:40" x14ac:dyDescent="0.2">
      <c r="F561" s="288"/>
      <c r="G561" s="235"/>
      <c r="H561" s="235"/>
      <c r="I561" s="235"/>
      <c r="J561" s="235"/>
      <c r="K561" s="235"/>
      <c r="L561" s="235"/>
      <c r="M561" s="235"/>
      <c r="N561" s="235"/>
      <c r="O561" s="235"/>
      <c r="P561" s="235"/>
      <c r="W561" s="235"/>
      <c r="X561" s="235"/>
      <c r="Y561" s="235"/>
      <c r="AE561" s="235"/>
      <c r="AF561" s="235"/>
      <c r="AG561" s="553"/>
      <c r="AM561" s="235"/>
      <c r="AN561" s="235"/>
    </row>
    <row r="562" spans="1:40" x14ac:dyDescent="0.2">
      <c r="F562" s="288"/>
      <c r="G562" s="235"/>
      <c r="H562" s="235"/>
      <c r="I562" s="235"/>
      <c r="J562" s="235"/>
      <c r="K562" s="235"/>
      <c r="L562" s="235"/>
      <c r="M562" s="235"/>
      <c r="N562" s="235"/>
      <c r="O562" s="235"/>
      <c r="P562" s="235"/>
      <c r="W562" s="235"/>
      <c r="X562" s="235"/>
      <c r="Y562" s="235"/>
      <c r="AE562" s="235"/>
      <c r="AF562" s="235"/>
      <c r="AG562" s="553"/>
      <c r="AM562" s="235"/>
      <c r="AN562" s="235"/>
    </row>
    <row r="563" spans="1:40" x14ac:dyDescent="0.2">
      <c r="F563" s="288"/>
      <c r="G563" s="235"/>
      <c r="H563" s="235"/>
      <c r="I563" s="235"/>
      <c r="J563" s="235"/>
      <c r="K563" s="235"/>
      <c r="L563" s="235"/>
      <c r="M563" s="235"/>
      <c r="N563" s="235"/>
      <c r="O563" s="235"/>
      <c r="P563" s="235"/>
      <c r="W563" s="235"/>
      <c r="X563" s="235"/>
      <c r="Y563" s="235"/>
      <c r="AE563" s="235"/>
      <c r="AF563" s="235"/>
      <c r="AG563" s="553"/>
      <c r="AM563" s="235"/>
      <c r="AN563" s="235"/>
    </row>
    <row r="564" spans="1:40" x14ac:dyDescent="0.2">
      <c r="F564" s="288"/>
      <c r="G564" s="235"/>
      <c r="H564" s="235"/>
      <c r="I564" s="235"/>
      <c r="J564" s="235"/>
      <c r="K564" s="235"/>
      <c r="L564" s="235"/>
      <c r="M564" s="235"/>
      <c r="N564" s="235"/>
      <c r="O564" s="235"/>
      <c r="P564" s="235"/>
      <c r="W564" s="235"/>
      <c r="X564" s="235"/>
      <c r="Y564" s="235"/>
      <c r="AE564" s="235"/>
      <c r="AF564" s="235"/>
      <c r="AG564" s="553"/>
      <c r="AM564" s="235"/>
      <c r="AN564" s="235"/>
    </row>
    <row r="565" spans="1:40" ht="13.5" thickBot="1" x14ac:dyDescent="0.25">
      <c r="F565" s="288"/>
      <c r="G565" s="235"/>
      <c r="H565" s="235"/>
      <c r="I565" s="235"/>
      <c r="J565" s="235"/>
      <c r="K565" s="235"/>
      <c r="L565" s="235"/>
      <c r="M565" s="235"/>
      <c r="N565" s="235"/>
      <c r="O565" s="235"/>
      <c r="P565" s="235"/>
      <c r="W565" s="235"/>
      <c r="X565" s="235"/>
      <c r="Y565" s="235"/>
      <c r="AE565" s="235"/>
      <c r="AF565" s="235"/>
      <c r="AG565" s="553"/>
      <c r="AM565" s="235"/>
      <c r="AN565" s="235"/>
    </row>
    <row r="566" spans="1:40" ht="13.5" thickBot="1" x14ac:dyDescent="0.25">
      <c r="A566" s="315">
        <v>26</v>
      </c>
      <c r="B566" s="472"/>
      <c r="C566" s="757" t="s">
        <v>37</v>
      </c>
      <c r="D566" s="757" t="s">
        <v>158</v>
      </c>
      <c r="E566" s="757" t="s">
        <v>34</v>
      </c>
      <c r="F566" s="543">
        <f>+$AL578</f>
        <v>0</v>
      </c>
      <c r="G566" s="235"/>
      <c r="H566" s="235"/>
      <c r="I566" s="235"/>
      <c r="J566" s="235"/>
      <c r="K566" s="235"/>
      <c r="L566" s="235"/>
      <c r="M566" s="235"/>
      <c r="N566" s="235"/>
      <c r="O566" s="235"/>
      <c r="P566" s="235"/>
      <c r="Q566" s="315"/>
      <c r="R566" s="472"/>
      <c r="S566" s="757" t="s">
        <v>37</v>
      </c>
      <c r="T566" s="757" t="s">
        <v>158</v>
      </c>
      <c r="U566" s="757" t="s">
        <v>34</v>
      </c>
      <c r="V566" s="543">
        <f>+$AL578</f>
        <v>0</v>
      </c>
      <c r="W566" s="235"/>
      <c r="X566" s="235"/>
      <c r="Y566" s="315"/>
      <c r="Z566" s="472"/>
      <c r="AA566" s="757" t="s">
        <v>37</v>
      </c>
      <c r="AB566" s="757" t="s">
        <v>158</v>
      </c>
      <c r="AC566" s="757" t="s">
        <v>34</v>
      </c>
      <c r="AD566" s="543">
        <f>+$AL578</f>
        <v>0</v>
      </c>
      <c r="AE566" s="235"/>
      <c r="AF566" s="235"/>
      <c r="AG566" s="315"/>
      <c r="AH566" s="472"/>
      <c r="AI566" s="757" t="s">
        <v>37</v>
      </c>
      <c r="AJ566" s="757" t="s">
        <v>158</v>
      </c>
      <c r="AK566" s="757" t="s">
        <v>34</v>
      </c>
      <c r="AL566" s="800" t="s">
        <v>18</v>
      </c>
      <c r="AM566" s="235"/>
      <c r="AN566" s="235"/>
    </row>
    <row r="567" spans="1:40" ht="25.5" x14ac:dyDescent="0.2">
      <c r="A567" s="318" t="s">
        <v>7</v>
      </c>
      <c r="B567" s="525" t="str">
        <f>+" אסמכתא " &amp; B28 &amp;"         חזרה לטבלה "</f>
        <v xml:space="preserve"> אסמכתא          חזרה לטבלה </v>
      </c>
      <c r="C567" s="799"/>
      <c r="D567" s="758" t="s">
        <v>68</v>
      </c>
      <c r="E567" s="799"/>
      <c r="F567" s="543" t="s">
        <v>18</v>
      </c>
      <c r="G567" s="235"/>
      <c r="H567" s="235"/>
      <c r="I567" s="235"/>
      <c r="J567" s="235"/>
      <c r="K567" s="235"/>
      <c r="L567" s="235"/>
      <c r="M567" s="235"/>
      <c r="N567" s="235"/>
      <c r="O567" s="235"/>
      <c r="P567" s="235"/>
      <c r="Q567" s="318" t="s">
        <v>23</v>
      </c>
      <c r="R567" s="525" t="str">
        <f>+" אסמכתא " &amp; B28 &amp;"         חזרה לטבלה "</f>
        <v xml:space="preserve"> אסמכתא          חזרה לטבלה </v>
      </c>
      <c r="S567" s="799"/>
      <c r="T567" s="758" t="s">
        <v>68</v>
      </c>
      <c r="U567" s="799"/>
      <c r="V567" s="543" t="s">
        <v>18</v>
      </c>
      <c r="W567" s="235"/>
      <c r="X567" s="235"/>
      <c r="Y567" s="318" t="s">
        <v>23</v>
      </c>
      <c r="Z567" s="525" t="str">
        <f>+" אסמכתא " &amp;  B28 &amp;"         חזרה לטבלה "</f>
        <v xml:space="preserve"> אסמכתא          חזרה לטבלה </v>
      </c>
      <c r="AA567" s="799"/>
      <c r="AB567" s="758" t="s">
        <v>68</v>
      </c>
      <c r="AC567" s="799"/>
      <c r="AD567" s="543" t="s">
        <v>18</v>
      </c>
      <c r="AE567" s="235"/>
      <c r="AF567" s="235"/>
      <c r="AG567" s="318" t="s">
        <v>23</v>
      </c>
      <c r="AH567" s="525" t="str">
        <f>+" אסמכתא " &amp; B28 &amp;"         חזרה לטבלה "</f>
        <v xml:space="preserve"> אסמכתא          חזרה לטבלה </v>
      </c>
      <c r="AI567" s="799"/>
      <c r="AJ567" s="758" t="s">
        <v>68</v>
      </c>
      <c r="AK567" s="799"/>
      <c r="AL567" s="801"/>
      <c r="AM567" s="235"/>
      <c r="AN567" s="235"/>
    </row>
    <row r="568" spans="1:40" x14ac:dyDescent="0.2">
      <c r="A568" s="380">
        <v>1</v>
      </c>
      <c r="B568" s="510"/>
      <c r="C568" s="510"/>
      <c r="D568" s="545"/>
      <c r="E568" s="545"/>
      <c r="F568" s="546"/>
      <c r="G568" s="235">
        <f>IF(AND((COUNTA($C$28)=1),(COUNTA(F568)=1),($C$28&lt;&gt;0),(OR((E568&lt;$C$62),(E568&gt;($E$62+61))))),1,0)</f>
        <v>0</v>
      </c>
      <c r="H568" s="235">
        <f>IF(AND((COUNTA($C$28)=1),(COUNTA(F568)=1),($C$28&lt;&gt;0),(OR((D568&lt;$C$62),(D568&gt;($E$62))))),1,0)</f>
        <v>0</v>
      </c>
      <c r="I568" s="235"/>
      <c r="J568" s="235"/>
      <c r="K568" s="235"/>
      <c r="L568" s="235"/>
      <c r="M568" s="235"/>
      <c r="N568" s="235"/>
      <c r="O568" s="235"/>
      <c r="P568" s="235"/>
      <c r="Q568" s="380">
        <v>12</v>
      </c>
      <c r="R568" s="510"/>
      <c r="S568" s="510"/>
      <c r="T568" s="545"/>
      <c r="U568" s="545"/>
      <c r="V568" s="546"/>
      <c r="W568" s="235">
        <f>IF(AND((COUNTA($C$28)=1),(COUNTA(V568)=1),($C$28&lt;&gt;0),(OR((U568&lt;$C$62),(U568&gt;($E$62+61))))),1,0)</f>
        <v>0</v>
      </c>
      <c r="X568" s="235">
        <f>IF(AND((COUNTA($C$28)=1),(COUNTA(V568)=1),($C$28&lt;&gt;0),(OR((T568&lt;$C$62),(T568&gt;($E$62))))),1,0)</f>
        <v>0</v>
      </c>
      <c r="Y568" s="380">
        <f t="shared" ref="Y568" si="315">+Q578+1</f>
        <v>23</v>
      </c>
      <c r="Z568" s="510"/>
      <c r="AA568" s="510"/>
      <c r="AB568" s="545"/>
      <c r="AC568" s="545"/>
      <c r="AD568" s="546"/>
      <c r="AE568" s="235">
        <f>IF(AND((COUNTA($C$28)=1),(COUNTA(AD568)=1),($C$28&lt;&gt;0),(OR((AC568&lt;$C$62),(AC568&gt;($E$62+61))))),1,0)</f>
        <v>0</v>
      </c>
      <c r="AF568" s="235">
        <f>IF(AND((COUNTA($C$28)=1),(COUNTA(AD568)=1),($C$28&lt;&gt;0),(OR((AB568&lt;$C$62),(AB568&gt;($E$62))))),1,0)</f>
        <v>0</v>
      </c>
      <c r="AG568" s="380">
        <f t="shared" ref="AG568" si="316">+Y578+1</f>
        <v>34</v>
      </c>
      <c r="AH568" s="510"/>
      <c r="AI568" s="510"/>
      <c r="AJ568" s="545"/>
      <c r="AK568" s="545"/>
      <c r="AL568" s="546" t="s">
        <v>12</v>
      </c>
      <c r="AM568" s="235">
        <f>IF(AND((COUNTA($C$28)=1),(COUNTA(AL568)=1),($C$28&lt;&gt;0),(OR((AK568&lt;$C$62),(AK568&gt;($E$62+61))))),1,0)</f>
        <v>0</v>
      </c>
      <c r="AN568" s="235">
        <f>IF(AND((COUNTA($C$28)=1),(COUNTA(AL568)=1),($C$28&lt;&gt;0),(OR((AJ568&lt;$C$62),(AJ568&gt;($E$62))))),1,0)</f>
        <v>0</v>
      </c>
    </row>
    <row r="569" spans="1:40" x14ac:dyDescent="0.2">
      <c r="A569" s="380">
        <v>2</v>
      </c>
      <c r="B569" s="510"/>
      <c r="C569" s="510"/>
      <c r="D569" s="545"/>
      <c r="E569" s="545"/>
      <c r="F569" s="546"/>
      <c r="G569" s="235">
        <f t="shared" ref="G569:G578" si="317">IF(AND((COUNTA($C$28)=1),(COUNTA(F569)=1),($C$28&lt;&gt;0),(OR((E569&lt;$C$62),(E569&gt;($E$62+61))))),1,0)</f>
        <v>0</v>
      </c>
      <c r="H569" s="235">
        <f t="shared" ref="H569:H578" si="318">IF(AND((COUNTA($C$28)=1),(COUNTA(F569)=1),($C$28&lt;&gt;0),(OR((D569&lt;$C$62),(D569&gt;($E$62))))),1,0)</f>
        <v>0</v>
      </c>
      <c r="I569" s="235"/>
      <c r="J569" s="235"/>
      <c r="K569" s="235"/>
      <c r="L569" s="235"/>
      <c r="M569" s="235"/>
      <c r="N569" s="235"/>
      <c r="O569" s="235"/>
      <c r="P569" s="235"/>
      <c r="Q569" s="380">
        <v>13</v>
      </c>
      <c r="R569" s="510"/>
      <c r="S569" s="510"/>
      <c r="T569" s="545"/>
      <c r="U569" s="545"/>
      <c r="V569" s="546"/>
      <c r="W569" s="235">
        <f t="shared" ref="W569:W578" si="319">IF(AND((COUNTA($C$28)=1),(COUNTA(V569)=1),($C$28&lt;&gt;0),(OR((U569&lt;$C$62),(U569&gt;($E$62+61))))),1,0)</f>
        <v>0</v>
      </c>
      <c r="X569" s="235">
        <f t="shared" ref="X569:X578" si="320">IF(AND((COUNTA($C$28)=1),(COUNTA(V569)=1),($C$28&lt;&gt;0),(OR((T569&lt;$C$62),(T569&gt;($E$62))))),1,0)</f>
        <v>0</v>
      </c>
      <c r="Y569" s="380">
        <f t="shared" ref="Y569" si="321">+Y568+1</f>
        <v>24</v>
      </c>
      <c r="Z569" s="510"/>
      <c r="AA569" s="510"/>
      <c r="AB569" s="545"/>
      <c r="AC569" s="545"/>
      <c r="AD569" s="546"/>
      <c r="AE569" s="235">
        <f t="shared" ref="AE569:AE578" si="322">IF(AND((COUNTA($C$28)=1),(COUNTA(AD569)=1),($C$28&lt;&gt;0),(OR((AC569&lt;$C$62),(AC569&gt;($E$62+61))))),1,0)</f>
        <v>0</v>
      </c>
      <c r="AF569" s="235">
        <f t="shared" ref="AF569:AF578" si="323">IF(AND((COUNTA($C$28)=1),(COUNTA(AD569)=1),($C$28&lt;&gt;0),(OR((AB569&lt;$C$62),(AB569&gt;($E$62))))),1,0)</f>
        <v>0</v>
      </c>
      <c r="AG569" s="380">
        <f t="shared" ref="AG569" si="324">+AG568+1</f>
        <v>35</v>
      </c>
      <c r="AH569" s="510"/>
      <c r="AI569" s="510"/>
      <c r="AJ569" s="545"/>
      <c r="AK569" s="545"/>
      <c r="AL569" s="546"/>
      <c r="AM569" s="235">
        <f t="shared" ref="AM569:AM577" si="325">IF(AND((COUNTA($C$28)=1),(COUNTA(AL569)=1),($C$28&lt;&gt;0),(OR((AK569&lt;$C$62),(AK569&gt;($E$62+61))))),1,0)</f>
        <v>0</v>
      </c>
      <c r="AN569" s="235">
        <f t="shared" ref="AN569:AN577" si="326">IF(AND((COUNTA($C$28)=1),(COUNTA(AL569)=1),($C$28&lt;&gt;0),(OR((AJ569&lt;$C$62),(AJ569&gt;($E$62))))),1,0)</f>
        <v>0</v>
      </c>
    </row>
    <row r="570" spans="1:40" x14ac:dyDescent="0.2">
      <c r="A570" s="380">
        <v>3</v>
      </c>
      <c r="B570" s="510"/>
      <c r="C570" s="510"/>
      <c r="D570" s="545"/>
      <c r="E570" s="545"/>
      <c r="F570" s="546"/>
      <c r="G570" s="235">
        <f t="shared" si="317"/>
        <v>0</v>
      </c>
      <c r="H570" s="235">
        <f t="shared" si="318"/>
        <v>0</v>
      </c>
      <c r="I570" s="235"/>
      <c r="J570" s="235"/>
      <c r="K570" s="235"/>
      <c r="L570" s="235"/>
      <c r="M570" s="235"/>
      <c r="N570" s="235"/>
      <c r="O570" s="235"/>
      <c r="P570" s="235"/>
      <c r="Q570" s="380">
        <v>14</v>
      </c>
      <c r="R570" s="510"/>
      <c r="S570" s="510"/>
      <c r="T570" s="545"/>
      <c r="U570" s="545"/>
      <c r="V570" s="546"/>
      <c r="W570" s="235">
        <f t="shared" si="319"/>
        <v>0</v>
      </c>
      <c r="X570" s="235">
        <f t="shared" si="320"/>
        <v>0</v>
      </c>
      <c r="Y570" s="380">
        <f t="shared" si="313"/>
        <v>25</v>
      </c>
      <c r="Z570" s="510"/>
      <c r="AA570" s="510"/>
      <c r="AB570" s="545"/>
      <c r="AC570" s="545"/>
      <c r="AD570" s="546"/>
      <c r="AE570" s="235">
        <f t="shared" si="322"/>
        <v>0</v>
      </c>
      <c r="AF570" s="235">
        <f t="shared" si="323"/>
        <v>0</v>
      </c>
      <c r="AG570" s="380">
        <f t="shared" si="314"/>
        <v>36</v>
      </c>
      <c r="AH570" s="510"/>
      <c r="AI570" s="510"/>
      <c r="AJ570" s="545"/>
      <c r="AK570" s="545"/>
      <c r="AL570" s="546"/>
      <c r="AM570" s="235">
        <f t="shared" si="325"/>
        <v>0</v>
      </c>
      <c r="AN570" s="235">
        <f t="shared" si="326"/>
        <v>0</v>
      </c>
    </row>
    <row r="571" spans="1:40" x14ac:dyDescent="0.2">
      <c r="A571" s="380">
        <v>4</v>
      </c>
      <c r="B571" s="510"/>
      <c r="C571" s="510"/>
      <c r="D571" s="545"/>
      <c r="E571" s="545"/>
      <c r="F571" s="546"/>
      <c r="G571" s="235">
        <f t="shared" si="317"/>
        <v>0</v>
      </c>
      <c r="H571" s="235">
        <f t="shared" si="318"/>
        <v>0</v>
      </c>
      <c r="I571" s="235"/>
      <c r="J571" s="235"/>
      <c r="K571" s="235"/>
      <c r="L571" s="235"/>
      <c r="M571" s="235"/>
      <c r="N571" s="235"/>
      <c r="O571" s="235"/>
      <c r="P571" s="235"/>
      <c r="Q571" s="380">
        <v>15</v>
      </c>
      <c r="R571" s="510"/>
      <c r="S571" s="510"/>
      <c r="T571" s="545"/>
      <c r="U571" s="545"/>
      <c r="V571" s="546"/>
      <c r="W571" s="235">
        <f t="shared" si="319"/>
        <v>0</v>
      </c>
      <c r="X571" s="235">
        <f t="shared" si="320"/>
        <v>0</v>
      </c>
      <c r="Y571" s="380">
        <f t="shared" si="313"/>
        <v>26</v>
      </c>
      <c r="Z571" s="510"/>
      <c r="AA571" s="510"/>
      <c r="AB571" s="545"/>
      <c r="AC571" s="545"/>
      <c r="AD571" s="546"/>
      <c r="AE571" s="235">
        <f t="shared" si="322"/>
        <v>0</v>
      </c>
      <c r="AF571" s="235">
        <f t="shared" si="323"/>
        <v>0</v>
      </c>
      <c r="AG571" s="380">
        <f t="shared" si="314"/>
        <v>37</v>
      </c>
      <c r="AH571" s="510"/>
      <c r="AI571" s="510"/>
      <c r="AJ571" s="545"/>
      <c r="AK571" s="545"/>
      <c r="AL571" s="546"/>
      <c r="AM571" s="235">
        <f t="shared" si="325"/>
        <v>0</v>
      </c>
      <c r="AN571" s="235">
        <f t="shared" si="326"/>
        <v>0</v>
      </c>
    </row>
    <row r="572" spans="1:40" x14ac:dyDescent="0.2">
      <c r="A572" s="380">
        <v>5</v>
      </c>
      <c r="B572" s="510"/>
      <c r="C572" s="510"/>
      <c r="D572" s="545"/>
      <c r="E572" s="545"/>
      <c r="F572" s="546"/>
      <c r="G572" s="235">
        <f t="shared" si="317"/>
        <v>0</v>
      </c>
      <c r="H572" s="235">
        <f t="shared" si="318"/>
        <v>0</v>
      </c>
      <c r="I572" s="235"/>
      <c r="J572" s="235"/>
      <c r="K572" s="235"/>
      <c r="L572" s="235"/>
      <c r="M572" s="235"/>
      <c r="N572" s="235"/>
      <c r="O572" s="235"/>
      <c r="P572" s="235"/>
      <c r="Q572" s="380">
        <v>16</v>
      </c>
      <c r="R572" s="510"/>
      <c r="S572" s="510"/>
      <c r="T572" s="545"/>
      <c r="U572" s="545"/>
      <c r="V572" s="546"/>
      <c r="W572" s="235">
        <f t="shared" si="319"/>
        <v>0</v>
      </c>
      <c r="X572" s="235">
        <f t="shared" si="320"/>
        <v>0</v>
      </c>
      <c r="Y572" s="380">
        <f t="shared" si="313"/>
        <v>27</v>
      </c>
      <c r="Z572" s="510"/>
      <c r="AA572" s="510"/>
      <c r="AB572" s="545"/>
      <c r="AC572" s="545"/>
      <c r="AD572" s="546"/>
      <c r="AE572" s="235">
        <f t="shared" si="322"/>
        <v>0</v>
      </c>
      <c r="AF572" s="235">
        <f t="shared" si="323"/>
        <v>0</v>
      </c>
      <c r="AG572" s="380">
        <f t="shared" si="314"/>
        <v>38</v>
      </c>
      <c r="AH572" s="510"/>
      <c r="AI572" s="510"/>
      <c r="AJ572" s="545"/>
      <c r="AK572" s="545"/>
      <c r="AL572" s="546" t="s">
        <v>12</v>
      </c>
      <c r="AM572" s="235">
        <f t="shared" si="325"/>
        <v>0</v>
      </c>
      <c r="AN572" s="235">
        <f t="shared" si="326"/>
        <v>0</v>
      </c>
    </row>
    <row r="573" spans="1:40" x14ac:dyDescent="0.2">
      <c r="A573" s="380">
        <v>6</v>
      </c>
      <c r="B573" s="510"/>
      <c r="C573" s="510"/>
      <c r="D573" s="545"/>
      <c r="E573" s="545"/>
      <c r="F573" s="546"/>
      <c r="G573" s="235">
        <f t="shared" si="317"/>
        <v>0</v>
      </c>
      <c r="H573" s="235">
        <f t="shared" si="318"/>
        <v>0</v>
      </c>
      <c r="I573" s="235"/>
      <c r="J573" s="235"/>
      <c r="K573" s="235"/>
      <c r="L573" s="235"/>
      <c r="M573" s="235"/>
      <c r="N573" s="235"/>
      <c r="O573" s="235"/>
      <c r="P573" s="235"/>
      <c r="Q573" s="380">
        <v>17</v>
      </c>
      <c r="R573" s="510"/>
      <c r="S573" s="510"/>
      <c r="T573" s="545"/>
      <c r="U573" s="545"/>
      <c r="V573" s="546"/>
      <c r="W573" s="235">
        <f t="shared" si="319"/>
        <v>0</v>
      </c>
      <c r="X573" s="235">
        <f t="shared" si="320"/>
        <v>0</v>
      </c>
      <c r="Y573" s="380">
        <f t="shared" si="313"/>
        <v>28</v>
      </c>
      <c r="Z573" s="510"/>
      <c r="AA573" s="510"/>
      <c r="AB573" s="545"/>
      <c r="AC573" s="545"/>
      <c r="AD573" s="546"/>
      <c r="AE573" s="235">
        <f t="shared" si="322"/>
        <v>0</v>
      </c>
      <c r="AF573" s="235">
        <f t="shared" si="323"/>
        <v>0</v>
      </c>
      <c r="AG573" s="380">
        <f t="shared" si="314"/>
        <v>39</v>
      </c>
      <c r="AH573" s="510"/>
      <c r="AI573" s="510"/>
      <c r="AJ573" s="545"/>
      <c r="AK573" s="545"/>
      <c r="AL573" s="546"/>
      <c r="AM573" s="235">
        <f t="shared" si="325"/>
        <v>0</v>
      </c>
      <c r="AN573" s="235">
        <f t="shared" si="326"/>
        <v>0</v>
      </c>
    </row>
    <row r="574" spans="1:40" x14ac:dyDescent="0.2">
      <c r="A574" s="380">
        <v>7</v>
      </c>
      <c r="B574" s="510"/>
      <c r="C574" s="510"/>
      <c r="D574" s="545"/>
      <c r="E574" s="545"/>
      <c r="F574" s="546"/>
      <c r="G574" s="235">
        <f t="shared" si="317"/>
        <v>0</v>
      </c>
      <c r="H574" s="235">
        <f t="shared" si="318"/>
        <v>0</v>
      </c>
      <c r="I574" s="235"/>
      <c r="J574" s="235"/>
      <c r="K574" s="235"/>
      <c r="L574" s="235"/>
      <c r="M574" s="235"/>
      <c r="N574" s="235"/>
      <c r="O574" s="235"/>
      <c r="P574" s="235"/>
      <c r="Q574" s="380">
        <v>18</v>
      </c>
      <c r="R574" s="510"/>
      <c r="S574" s="510"/>
      <c r="T574" s="545"/>
      <c r="U574" s="545"/>
      <c r="V574" s="546"/>
      <c r="W574" s="235">
        <f t="shared" si="319"/>
        <v>0</v>
      </c>
      <c r="X574" s="235">
        <f t="shared" si="320"/>
        <v>0</v>
      </c>
      <c r="Y574" s="380">
        <f t="shared" si="313"/>
        <v>29</v>
      </c>
      <c r="Z574" s="510"/>
      <c r="AA574" s="510"/>
      <c r="AB574" s="545"/>
      <c r="AC574" s="545"/>
      <c r="AD574" s="546"/>
      <c r="AE574" s="235">
        <f t="shared" si="322"/>
        <v>0</v>
      </c>
      <c r="AF574" s="235">
        <f t="shared" si="323"/>
        <v>0</v>
      </c>
      <c r="AG574" s="380">
        <f t="shared" si="314"/>
        <v>40</v>
      </c>
      <c r="AH574" s="510"/>
      <c r="AI574" s="510"/>
      <c r="AJ574" s="545"/>
      <c r="AK574" s="545"/>
      <c r="AL574" s="546"/>
      <c r="AM574" s="235">
        <f t="shared" si="325"/>
        <v>0</v>
      </c>
      <c r="AN574" s="235">
        <f t="shared" si="326"/>
        <v>0</v>
      </c>
    </row>
    <row r="575" spans="1:40" x14ac:dyDescent="0.2">
      <c r="A575" s="380">
        <v>8</v>
      </c>
      <c r="B575" s="510"/>
      <c r="C575" s="510"/>
      <c r="D575" s="545"/>
      <c r="E575" s="545"/>
      <c r="F575" s="546"/>
      <c r="G575" s="235">
        <f t="shared" si="317"/>
        <v>0</v>
      </c>
      <c r="H575" s="235">
        <f t="shared" si="318"/>
        <v>0</v>
      </c>
      <c r="I575" s="235"/>
      <c r="J575" s="235"/>
      <c r="K575" s="235"/>
      <c r="L575" s="235"/>
      <c r="M575" s="235"/>
      <c r="N575" s="235"/>
      <c r="O575" s="235"/>
      <c r="P575" s="235"/>
      <c r="Q575" s="380">
        <v>19</v>
      </c>
      <c r="R575" s="510"/>
      <c r="S575" s="510"/>
      <c r="T575" s="545"/>
      <c r="U575" s="545"/>
      <c r="V575" s="546"/>
      <c r="W575" s="235">
        <f t="shared" si="319"/>
        <v>0</v>
      </c>
      <c r="X575" s="235">
        <f t="shared" si="320"/>
        <v>0</v>
      </c>
      <c r="Y575" s="380">
        <f t="shared" si="313"/>
        <v>30</v>
      </c>
      <c r="Z575" s="510"/>
      <c r="AA575" s="510"/>
      <c r="AB575" s="545"/>
      <c r="AC575" s="545"/>
      <c r="AD575" s="546"/>
      <c r="AE575" s="235">
        <f t="shared" si="322"/>
        <v>0</v>
      </c>
      <c r="AF575" s="235">
        <f t="shared" si="323"/>
        <v>0</v>
      </c>
      <c r="AG575" s="380">
        <f t="shared" si="314"/>
        <v>41</v>
      </c>
      <c r="AH575" s="510"/>
      <c r="AI575" s="510"/>
      <c r="AJ575" s="545"/>
      <c r="AK575" s="545"/>
      <c r="AL575" s="546" t="s">
        <v>12</v>
      </c>
      <c r="AM575" s="235">
        <f t="shared" si="325"/>
        <v>0</v>
      </c>
      <c r="AN575" s="235">
        <f t="shared" si="326"/>
        <v>0</v>
      </c>
    </row>
    <row r="576" spans="1:40" x14ac:dyDescent="0.2">
      <c r="A576" s="380">
        <v>9</v>
      </c>
      <c r="B576" s="510"/>
      <c r="C576" s="510"/>
      <c r="D576" s="545"/>
      <c r="E576" s="545"/>
      <c r="F576" s="546"/>
      <c r="G576" s="235">
        <f t="shared" si="317"/>
        <v>0</v>
      </c>
      <c r="H576" s="235">
        <f t="shared" si="318"/>
        <v>0</v>
      </c>
      <c r="I576" s="235"/>
      <c r="J576" s="235"/>
      <c r="K576" s="235"/>
      <c r="L576" s="235"/>
      <c r="M576" s="235"/>
      <c r="N576" s="235"/>
      <c r="O576" s="235"/>
      <c r="P576" s="235"/>
      <c r="Q576" s="380">
        <v>20</v>
      </c>
      <c r="R576" s="510"/>
      <c r="S576" s="510"/>
      <c r="T576" s="545"/>
      <c r="U576" s="545"/>
      <c r="V576" s="546"/>
      <c r="W576" s="235">
        <f t="shared" si="319"/>
        <v>0</v>
      </c>
      <c r="X576" s="235">
        <f t="shared" si="320"/>
        <v>0</v>
      </c>
      <c r="Y576" s="380">
        <f t="shared" si="313"/>
        <v>31</v>
      </c>
      <c r="Z576" s="510"/>
      <c r="AA576" s="510"/>
      <c r="AB576" s="545"/>
      <c r="AC576" s="545"/>
      <c r="AD576" s="546"/>
      <c r="AE576" s="235">
        <f t="shared" si="322"/>
        <v>0</v>
      </c>
      <c r="AF576" s="235">
        <f t="shared" si="323"/>
        <v>0</v>
      </c>
      <c r="AG576" s="380">
        <f t="shared" si="314"/>
        <v>42</v>
      </c>
      <c r="AH576" s="510"/>
      <c r="AI576" s="510"/>
      <c r="AJ576" s="545"/>
      <c r="AK576" s="545"/>
      <c r="AL576" s="546"/>
      <c r="AM576" s="235">
        <f t="shared" si="325"/>
        <v>0</v>
      </c>
      <c r="AN576" s="235">
        <f t="shared" si="326"/>
        <v>0</v>
      </c>
    </row>
    <row r="577" spans="1:40" x14ac:dyDescent="0.2">
      <c r="A577" s="380">
        <v>10</v>
      </c>
      <c r="B577" s="510"/>
      <c r="C577" s="510"/>
      <c r="D577" s="545"/>
      <c r="E577" s="545"/>
      <c r="F577" s="546"/>
      <c r="G577" s="235">
        <f t="shared" si="317"/>
        <v>0</v>
      </c>
      <c r="H577" s="235">
        <f t="shared" si="318"/>
        <v>0</v>
      </c>
      <c r="I577" s="235"/>
      <c r="J577" s="235"/>
      <c r="K577" s="235"/>
      <c r="L577" s="235"/>
      <c r="M577" s="235"/>
      <c r="N577" s="235"/>
      <c r="O577" s="235"/>
      <c r="P577" s="235"/>
      <c r="Q577" s="380">
        <v>21</v>
      </c>
      <c r="R577" s="510"/>
      <c r="S577" s="510"/>
      <c r="T577" s="545"/>
      <c r="U577" s="545"/>
      <c r="V577" s="546"/>
      <c r="W577" s="235">
        <f t="shared" si="319"/>
        <v>0</v>
      </c>
      <c r="X577" s="235">
        <f t="shared" si="320"/>
        <v>0</v>
      </c>
      <c r="Y577" s="380">
        <f t="shared" si="313"/>
        <v>32</v>
      </c>
      <c r="Z577" s="510"/>
      <c r="AA577" s="510"/>
      <c r="AB577" s="545"/>
      <c r="AC577" s="545"/>
      <c r="AD577" s="546"/>
      <c r="AE577" s="235">
        <f t="shared" si="322"/>
        <v>0</v>
      </c>
      <c r="AF577" s="235">
        <f t="shared" si="323"/>
        <v>0</v>
      </c>
      <c r="AG577" s="380">
        <f t="shared" si="314"/>
        <v>43</v>
      </c>
      <c r="AH577" s="510"/>
      <c r="AI577" s="510"/>
      <c r="AJ577" s="545"/>
      <c r="AK577" s="545"/>
      <c r="AL577" s="546"/>
      <c r="AM577" s="235">
        <f t="shared" si="325"/>
        <v>0</v>
      </c>
      <c r="AN577" s="235">
        <f t="shared" si="326"/>
        <v>0</v>
      </c>
    </row>
    <row r="578" spans="1:40" ht="13.5" thickBot="1" x14ac:dyDescent="0.25">
      <c r="A578" s="547">
        <v>11</v>
      </c>
      <c r="B578" s="548"/>
      <c r="C578" s="548"/>
      <c r="D578" s="545"/>
      <c r="E578" s="545"/>
      <c r="F578" s="549"/>
      <c r="G578" s="235">
        <f t="shared" si="317"/>
        <v>0</v>
      </c>
      <c r="H578" s="235">
        <f t="shared" si="318"/>
        <v>0</v>
      </c>
      <c r="I578" s="235"/>
      <c r="J578" s="235"/>
      <c r="K578" s="235"/>
      <c r="L578" s="235"/>
      <c r="M578" s="235"/>
      <c r="N578" s="235"/>
      <c r="O578" s="235"/>
      <c r="P578" s="235"/>
      <c r="Q578" s="380">
        <v>22</v>
      </c>
      <c r="R578" s="510"/>
      <c r="S578" s="510"/>
      <c r="T578" s="545"/>
      <c r="U578" s="545"/>
      <c r="V578" s="549"/>
      <c r="W578" s="235">
        <f t="shared" si="319"/>
        <v>0</v>
      </c>
      <c r="X578" s="235">
        <f t="shared" si="320"/>
        <v>0</v>
      </c>
      <c r="Y578" s="380">
        <f t="shared" si="313"/>
        <v>33</v>
      </c>
      <c r="Z578" s="548"/>
      <c r="AA578" s="548"/>
      <c r="AB578" s="545"/>
      <c r="AC578" s="545"/>
      <c r="AD578" s="549"/>
      <c r="AE578" s="235">
        <f t="shared" si="322"/>
        <v>0</v>
      </c>
      <c r="AF578" s="235">
        <f t="shared" si="323"/>
        <v>0</v>
      </c>
      <c r="AG578" s="550" t="s">
        <v>3</v>
      </c>
      <c r="AH578" s="554"/>
      <c r="AI578" s="551"/>
      <c r="AJ578" s="551"/>
      <c r="AK578" s="551"/>
      <c r="AL578" s="552">
        <f>SUM(F568:F578)+SUM(V568:V578)+SUM(AL568:AL577)+SUM(AD568:AD578)</f>
        <v>0</v>
      </c>
      <c r="AM578" s="235"/>
      <c r="AN578" s="235"/>
    </row>
    <row r="579" spans="1:40" x14ac:dyDescent="0.2">
      <c r="F579" s="288"/>
      <c r="G579" s="235"/>
      <c r="H579" s="235"/>
      <c r="I579" s="235"/>
      <c r="J579" s="235"/>
      <c r="K579" s="235"/>
      <c r="L579" s="235"/>
      <c r="M579" s="235"/>
      <c r="N579" s="235"/>
      <c r="O579" s="235"/>
      <c r="P579" s="235"/>
      <c r="W579" s="235"/>
      <c r="X579" s="235"/>
      <c r="Y579" s="235"/>
      <c r="AE579" s="235"/>
      <c r="AF579" s="235"/>
      <c r="AG579" s="553"/>
      <c r="AM579" s="235"/>
      <c r="AN579" s="235"/>
    </row>
    <row r="580" spans="1:40" x14ac:dyDescent="0.2">
      <c r="F580" s="288"/>
      <c r="G580" s="235"/>
      <c r="H580" s="235"/>
      <c r="I580" s="235"/>
      <c r="J580" s="235"/>
      <c r="K580" s="235"/>
      <c r="L580" s="235"/>
      <c r="M580" s="235"/>
      <c r="N580" s="235"/>
      <c r="O580" s="235"/>
      <c r="P580" s="235"/>
      <c r="W580" s="235"/>
      <c r="X580" s="235"/>
      <c r="Y580" s="235"/>
      <c r="AE580" s="235"/>
      <c r="AF580" s="235"/>
      <c r="AG580" s="553"/>
      <c r="AM580" s="235"/>
      <c r="AN580" s="235"/>
    </row>
    <row r="581" spans="1:40" x14ac:dyDescent="0.2">
      <c r="F581" s="288"/>
      <c r="G581" s="235"/>
      <c r="H581" s="235"/>
      <c r="I581" s="235"/>
      <c r="J581" s="235"/>
      <c r="K581" s="235"/>
      <c r="L581" s="235"/>
      <c r="M581" s="235"/>
      <c r="N581" s="235"/>
      <c r="O581" s="235"/>
      <c r="P581" s="235"/>
      <c r="W581" s="235"/>
      <c r="X581" s="235"/>
      <c r="Y581" s="235"/>
      <c r="AE581" s="235"/>
      <c r="AF581" s="235"/>
      <c r="AG581" s="553"/>
      <c r="AM581" s="235"/>
      <c r="AN581" s="235"/>
    </row>
    <row r="582" spans="1:40" x14ac:dyDescent="0.2">
      <c r="F582" s="288"/>
      <c r="G582" s="235"/>
      <c r="H582" s="235"/>
      <c r="I582" s="235"/>
      <c r="J582" s="235"/>
      <c r="K582" s="235"/>
      <c r="L582" s="235"/>
      <c r="M582" s="235"/>
      <c r="N582" s="235"/>
      <c r="O582" s="235"/>
      <c r="P582" s="235"/>
      <c r="W582" s="235"/>
      <c r="X582" s="235"/>
      <c r="Y582" s="235"/>
      <c r="AE582" s="235"/>
      <c r="AF582" s="235"/>
      <c r="AG582" s="553"/>
      <c r="AM582" s="235"/>
      <c r="AN582" s="235"/>
    </row>
    <row r="583" spans="1:40" x14ac:dyDescent="0.2">
      <c r="F583" s="288"/>
      <c r="G583" s="235"/>
      <c r="H583" s="235"/>
      <c r="I583" s="235"/>
      <c r="J583" s="235"/>
      <c r="K583" s="235"/>
      <c r="L583" s="235"/>
      <c r="M583" s="235"/>
      <c r="N583" s="235"/>
      <c r="O583" s="235"/>
      <c r="P583" s="235"/>
      <c r="W583" s="235"/>
      <c r="X583" s="235"/>
      <c r="Y583" s="235"/>
      <c r="AE583" s="235"/>
      <c r="AF583" s="235"/>
      <c r="AG583" s="553"/>
      <c r="AM583" s="235"/>
      <c r="AN583" s="235"/>
    </row>
    <row r="584" spans="1:40" x14ac:dyDescent="0.2">
      <c r="F584" s="288"/>
      <c r="G584" s="235"/>
      <c r="H584" s="235"/>
      <c r="I584" s="235"/>
      <c r="J584" s="235"/>
      <c r="K584" s="235"/>
      <c r="L584" s="235"/>
      <c r="M584" s="235"/>
      <c r="N584" s="235"/>
      <c r="O584" s="235"/>
      <c r="P584" s="235"/>
      <c r="W584" s="235"/>
      <c r="X584" s="235"/>
      <c r="Y584" s="235"/>
      <c r="AE584" s="235"/>
      <c r="AF584" s="235"/>
      <c r="AG584" s="553"/>
      <c r="AM584" s="235"/>
      <c r="AN584" s="235"/>
    </row>
    <row r="585" spans="1:40" ht="13.5" thickBot="1" x14ac:dyDescent="0.25">
      <c r="F585" s="288"/>
      <c r="G585" s="235"/>
      <c r="H585" s="235"/>
      <c r="I585" s="235"/>
      <c r="J585" s="235"/>
      <c r="K585" s="235"/>
      <c r="L585" s="235"/>
      <c r="M585" s="235"/>
      <c r="N585" s="235"/>
      <c r="O585" s="235"/>
      <c r="P585" s="235"/>
      <c r="W585" s="235"/>
      <c r="X585" s="235"/>
      <c r="Y585" s="235"/>
      <c r="AE585" s="235"/>
      <c r="AF585" s="235"/>
      <c r="AG585" s="553"/>
      <c r="AM585" s="235"/>
      <c r="AN585" s="235"/>
    </row>
    <row r="586" spans="1:40" ht="13.5" thickBot="1" x14ac:dyDescent="0.25">
      <c r="A586" s="315">
        <v>27</v>
      </c>
      <c r="B586" s="472"/>
      <c r="C586" s="757" t="s">
        <v>37</v>
      </c>
      <c r="D586" s="757" t="s">
        <v>158</v>
      </c>
      <c r="E586" s="757" t="s">
        <v>34</v>
      </c>
      <c r="F586" s="543">
        <f>+$AL598</f>
        <v>0</v>
      </c>
      <c r="G586" s="235"/>
      <c r="H586" s="235"/>
      <c r="I586" s="235"/>
      <c r="J586" s="235"/>
      <c r="K586" s="235"/>
      <c r="L586" s="235"/>
      <c r="M586" s="235"/>
      <c r="N586" s="235"/>
      <c r="O586" s="235"/>
      <c r="P586" s="235"/>
      <c r="Q586" s="315"/>
      <c r="R586" s="472"/>
      <c r="S586" s="757" t="s">
        <v>37</v>
      </c>
      <c r="T586" s="757" t="s">
        <v>158</v>
      </c>
      <c r="U586" s="757" t="s">
        <v>34</v>
      </c>
      <c r="V586" s="543">
        <f>+$AL598</f>
        <v>0</v>
      </c>
      <c r="W586" s="235"/>
      <c r="X586" s="235"/>
      <c r="Y586" s="315"/>
      <c r="Z586" s="472"/>
      <c r="AA586" s="757" t="s">
        <v>37</v>
      </c>
      <c r="AB586" s="757" t="s">
        <v>158</v>
      </c>
      <c r="AC586" s="757" t="s">
        <v>34</v>
      </c>
      <c r="AD586" s="543">
        <f>+$AL598</f>
        <v>0</v>
      </c>
      <c r="AE586" s="235"/>
      <c r="AF586" s="235"/>
      <c r="AG586" s="315"/>
      <c r="AH586" s="472"/>
      <c r="AI586" s="757" t="s">
        <v>37</v>
      </c>
      <c r="AJ586" s="757" t="s">
        <v>158</v>
      </c>
      <c r="AK586" s="757" t="s">
        <v>34</v>
      </c>
      <c r="AL586" s="800" t="s">
        <v>18</v>
      </c>
      <c r="AM586" s="235"/>
      <c r="AN586" s="235"/>
    </row>
    <row r="587" spans="1:40" ht="25.5" x14ac:dyDescent="0.2">
      <c r="A587" s="318" t="s">
        <v>7</v>
      </c>
      <c r="B587" s="525" t="str">
        <f>+" אסמכתא " &amp; B29 &amp;"         חזרה לטבלה "</f>
        <v xml:space="preserve"> אסמכתא          חזרה לטבלה </v>
      </c>
      <c r="C587" s="799"/>
      <c r="D587" s="758" t="s">
        <v>68</v>
      </c>
      <c r="E587" s="799"/>
      <c r="F587" s="543" t="s">
        <v>18</v>
      </c>
      <c r="G587" s="235"/>
      <c r="H587" s="235"/>
      <c r="I587" s="235"/>
      <c r="J587" s="235"/>
      <c r="K587" s="235"/>
      <c r="L587" s="235"/>
      <c r="M587" s="235"/>
      <c r="N587" s="235"/>
      <c r="O587" s="235"/>
      <c r="P587" s="235"/>
      <c r="Q587" s="318" t="s">
        <v>23</v>
      </c>
      <c r="R587" s="525" t="str">
        <f>+" אסמכתא " &amp; B29 &amp;"         חזרה לטבלה "</f>
        <v xml:space="preserve"> אסמכתא          חזרה לטבלה </v>
      </c>
      <c r="S587" s="799"/>
      <c r="T587" s="758" t="s">
        <v>68</v>
      </c>
      <c r="U587" s="799"/>
      <c r="V587" s="543" t="s">
        <v>18</v>
      </c>
      <c r="W587" s="235"/>
      <c r="X587" s="235"/>
      <c r="Y587" s="318" t="s">
        <v>23</v>
      </c>
      <c r="Z587" s="525" t="str">
        <f>+" אסמכתא " &amp; B29 &amp;"         חזרה לטבלה "</f>
        <v xml:space="preserve"> אסמכתא          חזרה לטבלה </v>
      </c>
      <c r="AA587" s="799"/>
      <c r="AB587" s="758" t="s">
        <v>68</v>
      </c>
      <c r="AC587" s="799"/>
      <c r="AD587" s="543" t="s">
        <v>18</v>
      </c>
      <c r="AE587" s="235"/>
      <c r="AF587" s="235"/>
      <c r="AG587" s="318" t="s">
        <v>23</v>
      </c>
      <c r="AH587" s="525" t="str">
        <f>+" אסמכתא " &amp; B29 &amp;"         חזרה לטבלה "</f>
        <v xml:space="preserve"> אסמכתא          חזרה לטבלה </v>
      </c>
      <c r="AI587" s="799"/>
      <c r="AJ587" s="758" t="s">
        <v>68</v>
      </c>
      <c r="AK587" s="799"/>
      <c r="AL587" s="801"/>
      <c r="AM587" s="235"/>
      <c r="AN587" s="235"/>
    </row>
    <row r="588" spans="1:40" x14ac:dyDescent="0.2">
      <c r="A588" s="380">
        <v>1</v>
      </c>
      <c r="B588" s="510"/>
      <c r="C588" s="510"/>
      <c r="D588" s="545"/>
      <c r="E588" s="545"/>
      <c r="F588" s="546"/>
      <c r="G588" s="235">
        <f>IF(AND((COUNTA($C$29)=1),(COUNTA(F588)=1),($C$29&lt;&gt;0),(OR((E588&lt;$C$62),(E588&gt;($E$62+61))))),1,0)</f>
        <v>0</v>
      </c>
      <c r="H588" s="235">
        <f>IF(AND((COUNTA($C$29)=1),(COUNTA(F588)=1),($C$29&lt;&gt;0),(OR((D588&lt;$C$62),(D588&gt;($E$62))))),1,0)</f>
        <v>0</v>
      </c>
      <c r="I588" s="235"/>
      <c r="J588" s="235"/>
      <c r="K588" s="235"/>
      <c r="L588" s="235"/>
      <c r="M588" s="235"/>
      <c r="N588" s="235"/>
      <c r="O588" s="235"/>
      <c r="P588" s="235"/>
      <c r="Q588" s="380">
        <v>12</v>
      </c>
      <c r="R588" s="510"/>
      <c r="S588" s="510"/>
      <c r="T588" s="545"/>
      <c r="U588" s="545"/>
      <c r="V588" s="546"/>
      <c r="W588" s="235">
        <f>IF(AND((COUNTA($C$29)=1),(COUNTA(V588)=1),($C$29&lt;&gt;0),(OR((U588&lt;$C$62),(U588&gt;($E$62+61))))),1,0)</f>
        <v>0</v>
      </c>
      <c r="X588" s="235">
        <f>IF(AND((COUNTA($C$29)=1),(COUNTA(V588)=1),($C$29&lt;&gt;0),(OR((T588&lt;$C$62),(T588&gt;($E$62))))),1,0)</f>
        <v>0</v>
      </c>
      <c r="Y588" s="380">
        <f t="shared" ref="Y588" si="327">+Q598+1</f>
        <v>23</v>
      </c>
      <c r="Z588" s="510"/>
      <c r="AA588" s="510"/>
      <c r="AB588" s="545"/>
      <c r="AC588" s="545"/>
      <c r="AD588" s="546"/>
      <c r="AE588" s="235">
        <f>IF(AND((COUNTA($C$29)=1),(COUNTA(AD588)=1),($C$29&lt;&gt;0),(OR((AC588&lt;$C$62),(AC588&gt;($E$62+61))))),1,0)</f>
        <v>0</v>
      </c>
      <c r="AF588" s="235">
        <f>IF(AND((COUNTA($C$29)=1),(COUNTA(AD588)=1),($C$29&lt;&gt;0),(OR((AB588&lt;$C$62),(AB588&gt;($E$62))))),1,0)</f>
        <v>0</v>
      </c>
      <c r="AG588" s="380">
        <f t="shared" ref="AG588" si="328">+Y598+1</f>
        <v>34</v>
      </c>
      <c r="AH588" s="510"/>
      <c r="AI588" s="510"/>
      <c r="AJ588" s="545"/>
      <c r="AK588" s="545"/>
      <c r="AL588" s="546" t="s">
        <v>12</v>
      </c>
      <c r="AM588" s="235">
        <f>IF(AND((COUNTA($C$29)=1),(COUNTA(AL588)=1),($C$29&lt;&gt;0),(OR((AK588&lt;$C$62),(AK588&gt;($E$62+61))))),1,0)</f>
        <v>0</v>
      </c>
      <c r="AN588" s="235">
        <f>IF(AND((COUNTA($C$29)=1),(COUNTA(AL588)=1),($C$29&lt;&gt;0),(OR((AJ588&lt;$C$62),(AJ588&gt;($E$62))))),1,0)</f>
        <v>0</v>
      </c>
    </row>
    <row r="589" spans="1:40" x14ac:dyDescent="0.2">
      <c r="A589" s="380">
        <v>2</v>
      </c>
      <c r="B589" s="510"/>
      <c r="C589" s="510"/>
      <c r="D589" s="545"/>
      <c r="E589" s="545"/>
      <c r="F589" s="546"/>
      <c r="G589" s="235">
        <f t="shared" ref="G589:G598" si="329">IF(AND((COUNTA($C$29)=1),(COUNTA(F589)=1),($C$29&lt;&gt;0),(OR((E589&lt;$C$62),(E589&gt;($E$62+61))))),1,0)</f>
        <v>0</v>
      </c>
      <c r="H589" s="235">
        <f t="shared" ref="H589:H598" si="330">IF(AND((COUNTA($C$29)=1),(COUNTA(F589)=1),($C$29&lt;&gt;0),(OR((D589&lt;$C$62),(D589&gt;($E$62))))),1,0)</f>
        <v>0</v>
      </c>
      <c r="I589" s="235"/>
      <c r="J589" s="235"/>
      <c r="K589" s="235"/>
      <c r="L589" s="235"/>
      <c r="M589" s="235"/>
      <c r="N589" s="235"/>
      <c r="O589" s="235"/>
      <c r="P589" s="235"/>
      <c r="Q589" s="380">
        <v>13</v>
      </c>
      <c r="R589" s="510"/>
      <c r="S589" s="510"/>
      <c r="T589" s="545"/>
      <c r="U589" s="545"/>
      <c r="V589" s="546"/>
      <c r="W589" s="235">
        <f t="shared" ref="W589:W598" si="331">IF(AND((COUNTA($C$29)=1),(COUNTA(V589)=1),($C$29&lt;&gt;0),(OR((U589&lt;$C$62),(U589&gt;($E$62+61))))),1,0)</f>
        <v>0</v>
      </c>
      <c r="X589" s="235">
        <f t="shared" ref="X589:X598" si="332">IF(AND((COUNTA($C$29)=1),(COUNTA(V589)=1),($C$29&lt;&gt;0),(OR((T589&lt;$C$62),(T589&gt;($E$62))))),1,0)</f>
        <v>0</v>
      </c>
      <c r="Y589" s="380">
        <f t="shared" ref="Y589" si="333">+Y588+1</f>
        <v>24</v>
      </c>
      <c r="Z589" s="510"/>
      <c r="AA589" s="510"/>
      <c r="AB589" s="545"/>
      <c r="AC589" s="545"/>
      <c r="AD589" s="546"/>
      <c r="AE589" s="235">
        <f t="shared" ref="AE589:AE598" si="334">IF(AND((COUNTA($C$29)=1),(COUNTA(AD589)=1),($C$29&lt;&gt;0),(OR((AC589&lt;$C$62),(AC589&gt;($E$62+61))))),1,0)</f>
        <v>0</v>
      </c>
      <c r="AF589" s="235">
        <f t="shared" ref="AF589:AF598" si="335">IF(AND((COUNTA($C$29)=1),(COUNTA(AD589)=1),($C$29&lt;&gt;0),(OR((AB589&lt;$C$62),(AB589&gt;($E$62))))),1,0)</f>
        <v>0</v>
      </c>
      <c r="AG589" s="380">
        <f t="shared" ref="AG589" si="336">+AG588+1</f>
        <v>35</v>
      </c>
      <c r="AH589" s="510"/>
      <c r="AI589" s="510"/>
      <c r="AJ589" s="545"/>
      <c r="AK589" s="545"/>
      <c r="AL589" s="546"/>
      <c r="AM589" s="235">
        <f t="shared" ref="AM589:AM597" si="337">IF(AND((COUNTA($C$29)=1),(COUNTA(AL589)=1),($C$29&lt;&gt;0),(OR((AK589&lt;$C$62),(AK589&gt;($E$62+61))))),1,0)</f>
        <v>0</v>
      </c>
      <c r="AN589" s="235">
        <f t="shared" ref="AN589:AN597" si="338">IF(AND((COUNTA($C$29)=1),(COUNTA(AL589)=1),($C$29&lt;&gt;0),(OR((AJ589&lt;$C$62),(AJ589&gt;($E$62))))),1,0)</f>
        <v>0</v>
      </c>
    </row>
    <row r="590" spans="1:40" x14ac:dyDescent="0.2">
      <c r="A590" s="380">
        <v>3</v>
      </c>
      <c r="B590" s="510"/>
      <c r="C590" s="510"/>
      <c r="D590" s="545"/>
      <c r="E590" s="545"/>
      <c r="F590" s="546"/>
      <c r="G590" s="235">
        <f t="shared" si="329"/>
        <v>0</v>
      </c>
      <c r="H590" s="235">
        <f t="shared" si="330"/>
        <v>0</v>
      </c>
      <c r="I590" s="235"/>
      <c r="J590" s="235"/>
      <c r="K590" s="235"/>
      <c r="L590" s="235"/>
      <c r="M590" s="235"/>
      <c r="N590" s="235"/>
      <c r="O590" s="235"/>
      <c r="P590" s="235"/>
      <c r="Q590" s="380">
        <v>14</v>
      </c>
      <c r="R590" s="510"/>
      <c r="S590" s="510"/>
      <c r="T590" s="545"/>
      <c r="U590" s="545"/>
      <c r="V590" s="546"/>
      <c r="W590" s="235">
        <f t="shared" si="331"/>
        <v>0</v>
      </c>
      <c r="X590" s="235">
        <f t="shared" si="332"/>
        <v>0</v>
      </c>
      <c r="Y590" s="380">
        <f t="shared" si="313"/>
        <v>25</v>
      </c>
      <c r="Z590" s="510"/>
      <c r="AA590" s="510"/>
      <c r="AB590" s="545"/>
      <c r="AC590" s="545"/>
      <c r="AD590" s="546"/>
      <c r="AE590" s="235">
        <f t="shared" si="334"/>
        <v>0</v>
      </c>
      <c r="AF590" s="235">
        <f t="shared" si="335"/>
        <v>0</v>
      </c>
      <c r="AG590" s="380">
        <f t="shared" si="314"/>
        <v>36</v>
      </c>
      <c r="AH590" s="510"/>
      <c r="AI590" s="510"/>
      <c r="AJ590" s="545"/>
      <c r="AK590" s="545"/>
      <c r="AL590" s="546"/>
      <c r="AM590" s="235">
        <f t="shared" si="337"/>
        <v>0</v>
      </c>
      <c r="AN590" s="235">
        <f t="shared" si="338"/>
        <v>0</v>
      </c>
    </row>
    <row r="591" spans="1:40" x14ac:dyDescent="0.2">
      <c r="A591" s="380">
        <v>4</v>
      </c>
      <c r="B591" s="510"/>
      <c r="C591" s="510"/>
      <c r="D591" s="545"/>
      <c r="E591" s="545"/>
      <c r="F591" s="546"/>
      <c r="G591" s="235">
        <f t="shared" si="329"/>
        <v>0</v>
      </c>
      <c r="H591" s="235">
        <f t="shared" si="330"/>
        <v>0</v>
      </c>
      <c r="I591" s="235"/>
      <c r="J591" s="235"/>
      <c r="K591" s="235"/>
      <c r="L591" s="235"/>
      <c r="M591" s="235"/>
      <c r="N591" s="235"/>
      <c r="O591" s="235"/>
      <c r="P591" s="235"/>
      <c r="Q591" s="380">
        <v>15</v>
      </c>
      <c r="R591" s="510"/>
      <c r="S591" s="510"/>
      <c r="T591" s="545"/>
      <c r="U591" s="545"/>
      <c r="V591" s="546"/>
      <c r="W591" s="235">
        <f t="shared" si="331"/>
        <v>0</v>
      </c>
      <c r="X591" s="235">
        <f t="shared" si="332"/>
        <v>0</v>
      </c>
      <c r="Y591" s="380">
        <f t="shared" si="313"/>
        <v>26</v>
      </c>
      <c r="Z591" s="510"/>
      <c r="AA591" s="510"/>
      <c r="AB591" s="545"/>
      <c r="AC591" s="545"/>
      <c r="AD591" s="546"/>
      <c r="AE591" s="235">
        <f t="shared" si="334"/>
        <v>0</v>
      </c>
      <c r="AF591" s="235">
        <f t="shared" si="335"/>
        <v>0</v>
      </c>
      <c r="AG591" s="380">
        <f t="shared" si="314"/>
        <v>37</v>
      </c>
      <c r="AH591" s="510"/>
      <c r="AI591" s="510"/>
      <c r="AJ591" s="545"/>
      <c r="AK591" s="545"/>
      <c r="AL591" s="546"/>
      <c r="AM591" s="235">
        <f t="shared" si="337"/>
        <v>0</v>
      </c>
      <c r="AN591" s="235">
        <f t="shared" si="338"/>
        <v>0</v>
      </c>
    </row>
    <row r="592" spans="1:40" x14ac:dyDescent="0.2">
      <c r="A592" s="380">
        <v>5</v>
      </c>
      <c r="B592" s="510"/>
      <c r="C592" s="510"/>
      <c r="D592" s="545"/>
      <c r="E592" s="545"/>
      <c r="F592" s="546"/>
      <c r="G592" s="235">
        <f t="shared" si="329"/>
        <v>0</v>
      </c>
      <c r="H592" s="235">
        <f t="shared" si="330"/>
        <v>0</v>
      </c>
      <c r="I592" s="235"/>
      <c r="J592" s="235"/>
      <c r="K592" s="235"/>
      <c r="L592" s="235"/>
      <c r="M592" s="235"/>
      <c r="N592" s="235"/>
      <c r="O592" s="235"/>
      <c r="P592" s="235"/>
      <c r="Q592" s="380">
        <v>16</v>
      </c>
      <c r="R592" s="510"/>
      <c r="S592" s="510"/>
      <c r="T592" s="545"/>
      <c r="U592" s="545"/>
      <c r="V592" s="546"/>
      <c r="W592" s="235">
        <f t="shared" si="331"/>
        <v>0</v>
      </c>
      <c r="X592" s="235">
        <f t="shared" si="332"/>
        <v>0</v>
      </c>
      <c r="Y592" s="380">
        <f t="shared" si="313"/>
        <v>27</v>
      </c>
      <c r="Z592" s="510"/>
      <c r="AA592" s="510"/>
      <c r="AB592" s="545"/>
      <c r="AC592" s="545"/>
      <c r="AD592" s="546"/>
      <c r="AE592" s="235">
        <f t="shared" si="334"/>
        <v>0</v>
      </c>
      <c r="AF592" s="235">
        <f t="shared" si="335"/>
        <v>0</v>
      </c>
      <c r="AG592" s="380">
        <f t="shared" si="314"/>
        <v>38</v>
      </c>
      <c r="AH592" s="510"/>
      <c r="AI592" s="510"/>
      <c r="AJ592" s="545"/>
      <c r="AK592" s="545"/>
      <c r="AL592" s="546" t="s">
        <v>12</v>
      </c>
      <c r="AM592" s="235">
        <f t="shared" si="337"/>
        <v>0</v>
      </c>
      <c r="AN592" s="235">
        <f t="shared" si="338"/>
        <v>0</v>
      </c>
    </row>
    <row r="593" spans="1:40" x14ac:dyDescent="0.2">
      <c r="A593" s="380">
        <v>6</v>
      </c>
      <c r="B593" s="510"/>
      <c r="C593" s="510"/>
      <c r="D593" s="545"/>
      <c r="E593" s="545"/>
      <c r="F593" s="546"/>
      <c r="G593" s="235">
        <f t="shared" si="329"/>
        <v>0</v>
      </c>
      <c r="H593" s="235">
        <f t="shared" si="330"/>
        <v>0</v>
      </c>
      <c r="I593" s="235"/>
      <c r="J593" s="235"/>
      <c r="K593" s="235"/>
      <c r="L593" s="235"/>
      <c r="M593" s="235"/>
      <c r="N593" s="235"/>
      <c r="O593" s="235"/>
      <c r="P593" s="235"/>
      <c r="Q593" s="380">
        <v>17</v>
      </c>
      <c r="R593" s="510"/>
      <c r="S593" s="510"/>
      <c r="T593" s="545"/>
      <c r="U593" s="545"/>
      <c r="V593" s="546"/>
      <c r="W593" s="235">
        <f t="shared" si="331"/>
        <v>0</v>
      </c>
      <c r="X593" s="235">
        <f t="shared" si="332"/>
        <v>0</v>
      </c>
      <c r="Y593" s="380">
        <f t="shared" si="313"/>
        <v>28</v>
      </c>
      <c r="Z593" s="510"/>
      <c r="AA593" s="510"/>
      <c r="AB593" s="545"/>
      <c r="AC593" s="545"/>
      <c r="AD593" s="546"/>
      <c r="AE593" s="235">
        <f t="shared" si="334"/>
        <v>0</v>
      </c>
      <c r="AF593" s="235">
        <f t="shared" si="335"/>
        <v>0</v>
      </c>
      <c r="AG593" s="380">
        <f t="shared" si="314"/>
        <v>39</v>
      </c>
      <c r="AH593" s="510"/>
      <c r="AI593" s="510"/>
      <c r="AJ593" s="545"/>
      <c r="AK593" s="545"/>
      <c r="AL593" s="546"/>
      <c r="AM593" s="235">
        <f t="shared" si="337"/>
        <v>0</v>
      </c>
      <c r="AN593" s="235">
        <f t="shared" si="338"/>
        <v>0</v>
      </c>
    </row>
    <row r="594" spans="1:40" x14ac:dyDescent="0.2">
      <c r="A594" s="380">
        <v>7</v>
      </c>
      <c r="B594" s="510"/>
      <c r="C594" s="510"/>
      <c r="D594" s="545"/>
      <c r="E594" s="545"/>
      <c r="F594" s="546"/>
      <c r="G594" s="235">
        <f t="shared" si="329"/>
        <v>0</v>
      </c>
      <c r="H594" s="235">
        <f t="shared" si="330"/>
        <v>0</v>
      </c>
      <c r="I594" s="235"/>
      <c r="J594" s="235"/>
      <c r="K594" s="235"/>
      <c r="L594" s="235"/>
      <c r="M594" s="235"/>
      <c r="N594" s="235"/>
      <c r="O594" s="235"/>
      <c r="P594" s="235"/>
      <c r="Q594" s="380">
        <v>18</v>
      </c>
      <c r="R594" s="510"/>
      <c r="S594" s="510"/>
      <c r="T594" s="545"/>
      <c r="U594" s="545"/>
      <c r="V594" s="546"/>
      <c r="W594" s="235">
        <f t="shared" si="331"/>
        <v>0</v>
      </c>
      <c r="X594" s="235">
        <f t="shared" si="332"/>
        <v>0</v>
      </c>
      <c r="Y594" s="380">
        <f t="shared" si="313"/>
        <v>29</v>
      </c>
      <c r="Z594" s="510"/>
      <c r="AA594" s="510"/>
      <c r="AB594" s="545"/>
      <c r="AC594" s="545"/>
      <c r="AD594" s="546"/>
      <c r="AE594" s="235">
        <f t="shared" si="334"/>
        <v>0</v>
      </c>
      <c r="AF594" s="235">
        <f t="shared" si="335"/>
        <v>0</v>
      </c>
      <c r="AG594" s="380">
        <f t="shared" si="314"/>
        <v>40</v>
      </c>
      <c r="AH594" s="510"/>
      <c r="AI594" s="510"/>
      <c r="AJ594" s="545"/>
      <c r="AK594" s="545"/>
      <c r="AL594" s="546"/>
      <c r="AM594" s="235">
        <f t="shared" si="337"/>
        <v>0</v>
      </c>
      <c r="AN594" s="235">
        <f t="shared" si="338"/>
        <v>0</v>
      </c>
    </row>
    <row r="595" spans="1:40" x14ac:dyDescent="0.2">
      <c r="A595" s="380">
        <v>8</v>
      </c>
      <c r="B595" s="510"/>
      <c r="C595" s="510"/>
      <c r="D595" s="545"/>
      <c r="E595" s="545"/>
      <c r="F595" s="546"/>
      <c r="G595" s="235">
        <f t="shared" si="329"/>
        <v>0</v>
      </c>
      <c r="H595" s="235">
        <f t="shared" si="330"/>
        <v>0</v>
      </c>
      <c r="I595" s="235"/>
      <c r="J595" s="235"/>
      <c r="K595" s="235"/>
      <c r="L595" s="235"/>
      <c r="M595" s="235"/>
      <c r="N595" s="235"/>
      <c r="O595" s="235"/>
      <c r="P595" s="235"/>
      <c r="Q595" s="380">
        <v>19</v>
      </c>
      <c r="R595" s="510"/>
      <c r="S595" s="510"/>
      <c r="T595" s="545"/>
      <c r="U595" s="545"/>
      <c r="V595" s="546"/>
      <c r="W595" s="235">
        <f t="shared" si="331"/>
        <v>0</v>
      </c>
      <c r="X595" s="235">
        <f t="shared" si="332"/>
        <v>0</v>
      </c>
      <c r="Y595" s="380">
        <f t="shared" si="313"/>
        <v>30</v>
      </c>
      <c r="Z595" s="510"/>
      <c r="AA595" s="510"/>
      <c r="AB595" s="545"/>
      <c r="AC595" s="545"/>
      <c r="AD595" s="546"/>
      <c r="AE595" s="235">
        <f t="shared" si="334"/>
        <v>0</v>
      </c>
      <c r="AF595" s="235">
        <f t="shared" si="335"/>
        <v>0</v>
      </c>
      <c r="AG595" s="380">
        <f t="shared" si="314"/>
        <v>41</v>
      </c>
      <c r="AH595" s="510"/>
      <c r="AI595" s="510"/>
      <c r="AJ595" s="545"/>
      <c r="AK595" s="545"/>
      <c r="AL595" s="546" t="s">
        <v>12</v>
      </c>
      <c r="AM595" s="235">
        <f t="shared" si="337"/>
        <v>0</v>
      </c>
      <c r="AN595" s="235">
        <f t="shared" si="338"/>
        <v>0</v>
      </c>
    </row>
    <row r="596" spans="1:40" x14ac:dyDescent="0.2">
      <c r="A596" s="380">
        <v>9</v>
      </c>
      <c r="B596" s="510"/>
      <c r="C596" s="510"/>
      <c r="D596" s="545"/>
      <c r="E596" s="545"/>
      <c r="F596" s="546"/>
      <c r="G596" s="235">
        <f t="shared" si="329"/>
        <v>0</v>
      </c>
      <c r="H596" s="235">
        <f t="shared" si="330"/>
        <v>0</v>
      </c>
      <c r="I596" s="235"/>
      <c r="J596" s="235"/>
      <c r="K596" s="235"/>
      <c r="L596" s="235"/>
      <c r="M596" s="235"/>
      <c r="N596" s="235"/>
      <c r="O596" s="235"/>
      <c r="P596" s="235"/>
      <c r="Q596" s="380">
        <v>20</v>
      </c>
      <c r="R596" s="510"/>
      <c r="S596" s="510"/>
      <c r="T596" s="545"/>
      <c r="U596" s="545"/>
      <c r="V596" s="546"/>
      <c r="W596" s="235">
        <f t="shared" si="331"/>
        <v>0</v>
      </c>
      <c r="X596" s="235">
        <f t="shared" si="332"/>
        <v>0</v>
      </c>
      <c r="Y596" s="380">
        <f t="shared" si="313"/>
        <v>31</v>
      </c>
      <c r="Z596" s="510"/>
      <c r="AA596" s="510"/>
      <c r="AB596" s="545"/>
      <c r="AC596" s="545"/>
      <c r="AD596" s="546"/>
      <c r="AE596" s="235">
        <f t="shared" si="334"/>
        <v>0</v>
      </c>
      <c r="AF596" s="235">
        <f t="shared" si="335"/>
        <v>0</v>
      </c>
      <c r="AG596" s="380">
        <f t="shared" si="314"/>
        <v>42</v>
      </c>
      <c r="AH596" s="510"/>
      <c r="AI596" s="510"/>
      <c r="AJ596" s="545"/>
      <c r="AK596" s="545"/>
      <c r="AL596" s="546"/>
      <c r="AM596" s="235">
        <f t="shared" si="337"/>
        <v>0</v>
      </c>
      <c r="AN596" s="235">
        <f t="shared" si="338"/>
        <v>0</v>
      </c>
    </row>
    <row r="597" spans="1:40" x14ac:dyDescent="0.2">
      <c r="A597" s="380">
        <v>10</v>
      </c>
      <c r="B597" s="510"/>
      <c r="C597" s="510"/>
      <c r="D597" s="545"/>
      <c r="E597" s="545"/>
      <c r="F597" s="546"/>
      <c r="G597" s="235">
        <f t="shared" si="329"/>
        <v>0</v>
      </c>
      <c r="H597" s="235">
        <f t="shared" si="330"/>
        <v>0</v>
      </c>
      <c r="I597" s="235"/>
      <c r="J597" s="235"/>
      <c r="K597" s="235"/>
      <c r="L597" s="235"/>
      <c r="M597" s="235"/>
      <c r="N597" s="235"/>
      <c r="O597" s="235"/>
      <c r="P597" s="235"/>
      <c r="Q597" s="380">
        <v>21</v>
      </c>
      <c r="R597" s="510"/>
      <c r="S597" s="510"/>
      <c r="T597" s="545"/>
      <c r="U597" s="545"/>
      <c r="V597" s="546"/>
      <c r="W597" s="235">
        <f t="shared" si="331"/>
        <v>0</v>
      </c>
      <c r="X597" s="235">
        <f t="shared" si="332"/>
        <v>0</v>
      </c>
      <c r="Y597" s="380">
        <f t="shared" si="313"/>
        <v>32</v>
      </c>
      <c r="Z597" s="510"/>
      <c r="AA597" s="510"/>
      <c r="AB597" s="545"/>
      <c r="AC597" s="545"/>
      <c r="AD597" s="546"/>
      <c r="AE597" s="235">
        <f t="shared" si="334"/>
        <v>0</v>
      </c>
      <c r="AF597" s="235">
        <f t="shared" si="335"/>
        <v>0</v>
      </c>
      <c r="AG597" s="380">
        <f t="shared" si="314"/>
        <v>43</v>
      </c>
      <c r="AH597" s="510"/>
      <c r="AI597" s="510"/>
      <c r="AJ597" s="545"/>
      <c r="AK597" s="545"/>
      <c r="AL597" s="546"/>
      <c r="AM597" s="235">
        <f t="shared" si="337"/>
        <v>0</v>
      </c>
      <c r="AN597" s="235">
        <f t="shared" si="338"/>
        <v>0</v>
      </c>
    </row>
    <row r="598" spans="1:40" ht="13.5" thickBot="1" x14ac:dyDescent="0.25">
      <c r="A598" s="547">
        <v>11</v>
      </c>
      <c r="B598" s="548"/>
      <c r="C598" s="548"/>
      <c r="D598" s="545"/>
      <c r="E598" s="545"/>
      <c r="F598" s="549"/>
      <c r="G598" s="235">
        <f t="shared" si="329"/>
        <v>0</v>
      </c>
      <c r="H598" s="235">
        <f t="shared" si="330"/>
        <v>0</v>
      </c>
      <c r="I598" s="235"/>
      <c r="J598" s="235"/>
      <c r="K598" s="235"/>
      <c r="L598" s="235"/>
      <c r="M598" s="235"/>
      <c r="N598" s="235"/>
      <c r="O598" s="235"/>
      <c r="P598" s="235"/>
      <c r="Q598" s="380">
        <v>22</v>
      </c>
      <c r="R598" s="510"/>
      <c r="S598" s="510"/>
      <c r="T598" s="545"/>
      <c r="U598" s="545"/>
      <c r="V598" s="549"/>
      <c r="W598" s="235">
        <f t="shared" si="331"/>
        <v>0</v>
      </c>
      <c r="X598" s="235">
        <f t="shared" si="332"/>
        <v>0</v>
      </c>
      <c r="Y598" s="380">
        <f t="shared" si="313"/>
        <v>33</v>
      </c>
      <c r="Z598" s="548"/>
      <c r="AA598" s="548"/>
      <c r="AB598" s="545"/>
      <c r="AC598" s="545"/>
      <c r="AD598" s="549"/>
      <c r="AE598" s="235">
        <f t="shared" si="334"/>
        <v>0</v>
      </c>
      <c r="AF598" s="235">
        <f t="shared" si="335"/>
        <v>0</v>
      </c>
      <c r="AG598" s="550" t="s">
        <v>3</v>
      </c>
      <c r="AH598" s="554"/>
      <c r="AI598" s="551"/>
      <c r="AJ598" s="551"/>
      <c r="AK598" s="551"/>
      <c r="AL598" s="552">
        <f>SUM(F588:F598)+SUM(V588:V598)+SUM(AL588:AL597)+SUM(AD588:AD598)</f>
        <v>0</v>
      </c>
      <c r="AM598" s="235"/>
      <c r="AN598" s="235"/>
    </row>
    <row r="599" spans="1:40" x14ac:dyDescent="0.2">
      <c r="F599" s="288"/>
      <c r="G599" s="235"/>
      <c r="H599" s="235"/>
      <c r="I599" s="235"/>
      <c r="J599" s="235"/>
      <c r="K599" s="235"/>
      <c r="L599" s="235"/>
      <c r="M599" s="235"/>
      <c r="N599" s="235"/>
      <c r="O599" s="235"/>
      <c r="P599" s="235"/>
      <c r="W599" s="235"/>
      <c r="X599" s="235"/>
      <c r="Y599" s="235"/>
      <c r="AE599" s="235"/>
      <c r="AF599" s="235"/>
      <c r="AG599" s="553"/>
      <c r="AM599" s="235"/>
      <c r="AN599" s="235"/>
    </row>
    <row r="600" spans="1:40" x14ac:dyDescent="0.2">
      <c r="F600" s="288"/>
      <c r="G600" s="235"/>
      <c r="H600" s="235"/>
      <c r="I600" s="235"/>
      <c r="J600" s="235"/>
      <c r="K600" s="235"/>
      <c r="L600" s="235"/>
      <c r="M600" s="235"/>
      <c r="N600" s="235"/>
      <c r="O600" s="235"/>
      <c r="P600" s="235"/>
      <c r="W600" s="235"/>
      <c r="X600" s="235"/>
      <c r="Y600" s="235"/>
      <c r="AE600" s="235"/>
      <c r="AF600" s="235"/>
      <c r="AG600" s="553"/>
      <c r="AM600" s="235"/>
      <c r="AN600" s="235"/>
    </row>
    <row r="601" spans="1:40" x14ac:dyDescent="0.2">
      <c r="F601" s="288"/>
      <c r="G601" s="235"/>
      <c r="H601" s="235"/>
      <c r="I601" s="235"/>
      <c r="J601" s="235"/>
      <c r="K601" s="235"/>
      <c r="L601" s="235"/>
      <c r="M601" s="235"/>
      <c r="N601" s="235"/>
      <c r="O601" s="235"/>
      <c r="P601" s="235"/>
      <c r="W601" s="235"/>
      <c r="X601" s="235"/>
      <c r="Y601" s="235"/>
      <c r="AE601" s="235"/>
      <c r="AF601" s="235"/>
      <c r="AG601" s="553"/>
      <c r="AM601" s="235"/>
      <c r="AN601" s="235"/>
    </row>
    <row r="602" spans="1:40" x14ac:dyDescent="0.2">
      <c r="F602" s="288"/>
      <c r="G602" s="235"/>
      <c r="H602" s="235"/>
      <c r="I602" s="235"/>
      <c r="J602" s="235"/>
      <c r="K602" s="235"/>
      <c r="L602" s="235"/>
      <c r="M602" s="235"/>
      <c r="N602" s="235"/>
      <c r="O602" s="235"/>
      <c r="P602" s="235"/>
      <c r="W602" s="235"/>
      <c r="X602" s="235"/>
      <c r="Y602" s="235"/>
      <c r="AE602" s="235"/>
      <c r="AF602" s="235"/>
      <c r="AG602" s="553"/>
      <c r="AM602" s="235"/>
      <c r="AN602" s="235"/>
    </row>
    <row r="603" spans="1:40" x14ac:dyDescent="0.2">
      <c r="F603" s="288"/>
      <c r="G603" s="235"/>
      <c r="H603" s="235"/>
      <c r="I603" s="235"/>
      <c r="J603" s="235"/>
      <c r="K603" s="235"/>
      <c r="L603" s="235"/>
      <c r="M603" s="235"/>
      <c r="N603" s="235"/>
      <c r="O603" s="235"/>
      <c r="P603" s="235"/>
      <c r="W603" s="235"/>
      <c r="X603" s="235"/>
      <c r="Y603" s="235"/>
      <c r="AE603" s="235"/>
      <c r="AF603" s="235"/>
      <c r="AG603" s="553"/>
      <c r="AM603" s="235"/>
      <c r="AN603" s="235"/>
    </row>
    <row r="604" spans="1:40" x14ac:dyDescent="0.2">
      <c r="F604" s="288"/>
      <c r="G604" s="235"/>
      <c r="H604" s="235"/>
      <c r="I604" s="235"/>
      <c r="J604" s="235"/>
      <c r="K604" s="235"/>
      <c r="L604" s="235"/>
      <c r="M604" s="235"/>
      <c r="N604" s="235"/>
      <c r="O604" s="235"/>
      <c r="P604" s="235"/>
      <c r="W604" s="235"/>
      <c r="X604" s="235"/>
      <c r="Y604" s="235"/>
      <c r="AE604" s="235"/>
      <c r="AF604" s="235"/>
      <c r="AG604" s="553"/>
      <c r="AM604" s="235"/>
      <c r="AN604" s="235"/>
    </row>
    <row r="605" spans="1:40" ht="13.5" thickBot="1" x14ac:dyDescent="0.25">
      <c r="F605" s="288"/>
      <c r="G605" s="235"/>
      <c r="H605" s="235"/>
      <c r="I605" s="235"/>
      <c r="J605" s="235"/>
      <c r="K605" s="235"/>
      <c r="L605" s="235"/>
      <c r="M605" s="235"/>
      <c r="N605" s="235"/>
      <c r="O605" s="235"/>
      <c r="P605" s="235"/>
      <c r="W605" s="235"/>
      <c r="X605" s="235"/>
      <c r="Y605" s="235"/>
      <c r="AE605" s="235"/>
      <c r="AF605" s="235"/>
      <c r="AG605" s="553"/>
      <c r="AM605" s="235"/>
      <c r="AN605" s="235"/>
    </row>
    <row r="606" spans="1:40" ht="13.5" thickBot="1" x14ac:dyDescent="0.25">
      <c r="A606" s="315">
        <v>28</v>
      </c>
      <c r="B606" s="472"/>
      <c r="C606" s="757" t="s">
        <v>37</v>
      </c>
      <c r="D606" s="757" t="s">
        <v>158</v>
      </c>
      <c r="E606" s="757" t="s">
        <v>34</v>
      </c>
      <c r="F606" s="543">
        <f>+$AL618</f>
        <v>0</v>
      </c>
      <c r="G606" s="235"/>
      <c r="H606" s="235"/>
      <c r="I606" s="235"/>
      <c r="J606" s="235"/>
      <c r="K606" s="235"/>
      <c r="L606" s="235"/>
      <c r="M606" s="235"/>
      <c r="N606" s="235"/>
      <c r="O606" s="235"/>
      <c r="P606" s="235"/>
      <c r="Q606" s="315"/>
      <c r="R606" s="472"/>
      <c r="S606" s="757" t="s">
        <v>37</v>
      </c>
      <c r="T606" s="757" t="s">
        <v>158</v>
      </c>
      <c r="U606" s="757" t="s">
        <v>34</v>
      </c>
      <c r="V606" s="543">
        <f>+$AL618</f>
        <v>0</v>
      </c>
      <c r="W606" s="235"/>
      <c r="X606" s="235"/>
      <c r="Y606" s="315"/>
      <c r="Z606" s="472"/>
      <c r="AA606" s="757" t="s">
        <v>37</v>
      </c>
      <c r="AB606" s="757" t="s">
        <v>158</v>
      </c>
      <c r="AC606" s="757" t="s">
        <v>34</v>
      </c>
      <c r="AD606" s="543">
        <f>+$AL618</f>
        <v>0</v>
      </c>
      <c r="AE606" s="235"/>
      <c r="AF606" s="235"/>
      <c r="AG606" s="315"/>
      <c r="AH606" s="472"/>
      <c r="AI606" s="757" t="s">
        <v>37</v>
      </c>
      <c r="AJ606" s="757" t="s">
        <v>158</v>
      </c>
      <c r="AK606" s="757" t="s">
        <v>34</v>
      </c>
      <c r="AL606" s="800" t="s">
        <v>18</v>
      </c>
      <c r="AM606" s="235"/>
      <c r="AN606" s="235"/>
    </row>
    <row r="607" spans="1:40" ht="25.5" x14ac:dyDescent="0.2">
      <c r="A607" s="318" t="s">
        <v>7</v>
      </c>
      <c r="B607" s="525" t="str">
        <f>+" אסמכתא " &amp; B30 &amp;"         חזרה לטבלה "</f>
        <v xml:space="preserve"> אסמכתא          חזרה לטבלה </v>
      </c>
      <c r="C607" s="799"/>
      <c r="D607" s="758" t="s">
        <v>68</v>
      </c>
      <c r="E607" s="799"/>
      <c r="F607" s="543" t="s">
        <v>18</v>
      </c>
      <c r="G607" s="235"/>
      <c r="H607" s="235"/>
      <c r="I607" s="235"/>
      <c r="J607" s="235"/>
      <c r="K607" s="235"/>
      <c r="L607" s="235"/>
      <c r="M607" s="235"/>
      <c r="N607" s="235"/>
      <c r="O607" s="235"/>
      <c r="P607" s="235"/>
      <c r="Q607" s="318" t="s">
        <v>23</v>
      </c>
      <c r="R607" s="525" t="str">
        <f>+" אסמכתא " &amp; B30 &amp;"         חזרה לטבלה "</f>
        <v xml:space="preserve"> אסמכתא          חזרה לטבלה </v>
      </c>
      <c r="S607" s="799"/>
      <c r="T607" s="758" t="s">
        <v>68</v>
      </c>
      <c r="U607" s="799"/>
      <c r="V607" s="543" t="s">
        <v>18</v>
      </c>
      <c r="W607" s="235"/>
      <c r="X607" s="235"/>
      <c r="Y607" s="318" t="s">
        <v>23</v>
      </c>
      <c r="Z607" s="525" t="str">
        <f>+" אסמכתא " &amp; B30 &amp;"         חזרה לטבלה "</f>
        <v xml:space="preserve"> אסמכתא          חזרה לטבלה </v>
      </c>
      <c r="AA607" s="799"/>
      <c r="AB607" s="758" t="s">
        <v>68</v>
      </c>
      <c r="AC607" s="799"/>
      <c r="AD607" s="543" t="s">
        <v>18</v>
      </c>
      <c r="AE607" s="235"/>
      <c r="AF607" s="235"/>
      <c r="AG607" s="318" t="s">
        <v>23</v>
      </c>
      <c r="AH607" s="525" t="str">
        <f>+" אסמכתא " &amp; B30 &amp;"         חזרה לטבלה "</f>
        <v xml:space="preserve"> אסמכתא          חזרה לטבלה </v>
      </c>
      <c r="AI607" s="799"/>
      <c r="AJ607" s="758" t="s">
        <v>68</v>
      </c>
      <c r="AK607" s="799"/>
      <c r="AL607" s="801"/>
      <c r="AM607" s="235"/>
      <c r="AN607" s="235"/>
    </row>
    <row r="608" spans="1:40" x14ac:dyDescent="0.2">
      <c r="A608" s="380">
        <v>1</v>
      </c>
      <c r="B608" s="510"/>
      <c r="C608" s="510"/>
      <c r="D608" s="545"/>
      <c r="E608" s="545"/>
      <c r="F608" s="546"/>
      <c r="G608" s="235">
        <f>IF(AND((COUNTA($C$30)=1),(COUNTA(F608)=1),($C$30&lt;&gt;0),(OR((E608&lt;$C$62),(E608&gt;($E$62+61))))),1,0)</f>
        <v>0</v>
      </c>
      <c r="H608" s="235">
        <f>IF(AND((COUNTA($C$30)=1),(COUNTA(F608)=1),($C$30&lt;&gt;0),(OR((D608&lt;$C$62),(D608&gt;($E$62))))),1,0)</f>
        <v>0</v>
      </c>
      <c r="I608" s="235"/>
      <c r="J608" s="235"/>
      <c r="K608" s="235"/>
      <c r="L608" s="235"/>
      <c r="M608" s="235"/>
      <c r="N608" s="235"/>
      <c r="O608" s="235"/>
      <c r="P608" s="235"/>
      <c r="Q608" s="380">
        <v>12</v>
      </c>
      <c r="R608" s="510"/>
      <c r="S608" s="510"/>
      <c r="T608" s="545"/>
      <c r="U608" s="545"/>
      <c r="V608" s="546"/>
      <c r="W608" s="235">
        <f>IF(AND((COUNTA($C$30)=1),(COUNTA(V608)=1),($C$30&lt;&gt;0),(OR((U608&lt;$C$62),(U608&gt;($E$62+61))))),1,0)</f>
        <v>0</v>
      </c>
      <c r="X608" s="235">
        <f>IF(AND((COUNTA($C$30)=1),(COUNTA(V608)=1),($C$30&lt;&gt;0),(OR((T608&lt;$C$62),(T608&gt;($E$62))))),1,0)</f>
        <v>0</v>
      </c>
      <c r="Y608" s="380">
        <f t="shared" ref="Y608" si="339">+Q618+1</f>
        <v>23</v>
      </c>
      <c r="Z608" s="510"/>
      <c r="AA608" s="510"/>
      <c r="AB608" s="545"/>
      <c r="AC608" s="545"/>
      <c r="AD608" s="546"/>
      <c r="AE608" s="235">
        <f>IF(AND((COUNTA($C$30)=1),(COUNTA(AD608)=1),($C$30&lt;&gt;0),(OR((AC608&lt;$C$62),(AC608&gt;($E$62+61))))),1,0)</f>
        <v>0</v>
      </c>
      <c r="AF608" s="235">
        <f>IF(AND((COUNTA($C$30)=1),(COUNTA(AD608)=1),($C$30&lt;&gt;0),(OR((AB608&lt;$C$62),(AB608&gt;($E$62))))),1,0)</f>
        <v>0</v>
      </c>
      <c r="AG608" s="380">
        <f t="shared" ref="AG608" si="340">+Y618+1</f>
        <v>34</v>
      </c>
      <c r="AH608" s="510"/>
      <c r="AI608" s="510"/>
      <c r="AJ608" s="545"/>
      <c r="AK608" s="545"/>
      <c r="AL608" s="546" t="s">
        <v>12</v>
      </c>
      <c r="AM608" s="235">
        <f>IF(AND((COUNTA($C$30)=1),(COUNTA(AL608)=1),($C$30&lt;&gt;0),(OR((AK608&lt;$C$62),(AK608&gt;($E$62+61))))),1,0)</f>
        <v>0</v>
      </c>
      <c r="AN608" s="235">
        <f>IF(AND((COUNTA($C$30)=1),(COUNTA(AL608)=1),($C$30&lt;&gt;0),(OR((AJ608&lt;$C$62),(AJ608&gt;($E$62))))),1,0)</f>
        <v>0</v>
      </c>
    </row>
    <row r="609" spans="1:40" x14ac:dyDescent="0.2">
      <c r="A609" s="380">
        <v>2</v>
      </c>
      <c r="B609" s="510"/>
      <c r="C609" s="510"/>
      <c r="D609" s="545"/>
      <c r="E609" s="545"/>
      <c r="F609" s="546"/>
      <c r="G609" s="235">
        <f t="shared" ref="G609:G618" si="341">IF(AND((COUNTA($C$30)=1),(COUNTA(F609)=1),($C$30&lt;&gt;0),(OR((E609&lt;$C$62),(E609&gt;($E$62+61))))),1,0)</f>
        <v>0</v>
      </c>
      <c r="H609" s="235">
        <f t="shared" ref="H609:H618" si="342">IF(AND((COUNTA($C$30)=1),(COUNTA(F609)=1),($C$30&lt;&gt;0),(OR((D609&lt;$C$62),(D609&gt;($E$62))))),1,0)</f>
        <v>0</v>
      </c>
      <c r="I609" s="235"/>
      <c r="J609" s="235"/>
      <c r="K609" s="235"/>
      <c r="L609" s="235"/>
      <c r="M609" s="235"/>
      <c r="N609" s="235"/>
      <c r="O609" s="235"/>
      <c r="P609" s="235"/>
      <c r="Q609" s="380">
        <v>13</v>
      </c>
      <c r="R609" s="510"/>
      <c r="S609" s="510"/>
      <c r="T609" s="545"/>
      <c r="U609" s="545"/>
      <c r="V609" s="546"/>
      <c r="W609" s="235">
        <f t="shared" ref="W609:W618" si="343">IF(AND((COUNTA($C$30)=1),(COUNTA(V609)=1),($C$30&lt;&gt;0),(OR((U609&lt;$C$62),(U609&gt;($E$62+61))))),1,0)</f>
        <v>0</v>
      </c>
      <c r="X609" s="235">
        <f t="shared" ref="X609:X618" si="344">IF(AND((COUNTA($C$30)=1),(COUNTA(V609)=1),($C$30&lt;&gt;0),(OR((T609&lt;$C$62),(T609&gt;($E$62))))),1,0)</f>
        <v>0</v>
      </c>
      <c r="Y609" s="380">
        <f t="shared" ref="Y609" si="345">+Y608+1</f>
        <v>24</v>
      </c>
      <c r="Z609" s="510"/>
      <c r="AA609" s="510"/>
      <c r="AB609" s="545"/>
      <c r="AC609" s="545"/>
      <c r="AD609" s="546"/>
      <c r="AE609" s="235">
        <f t="shared" ref="AE609:AE618" si="346">IF(AND((COUNTA($C$30)=1),(COUNTA(AD609)=1),($C$30&lt;&gt;0),(OR((AC609&lt;$C$62),(AC609&gt;($E$62+61))))),1,0)</f>
        <v>0</v>
      </c>
      <c r="AF609" s="235">
        <f t="shared" ref="AF609:AF618" si="347">IF(AND((COUNTA($C$30)=1),(COUNTA(AD609)=1),($C$30&lt;&gt;0),(OR((AB609&lt;$C$62),(AB609&gt;($E$62))))),1,0)</f>
        <v>0</v>
      </c>
      <c r="AG609" s="380">
        <f t="shared" ref="AG609" si="348">+AG608+1</f>
        <v>35</v>
      </c>
      <c r="AH609" s="510"/>
      <c r="AI609" s="510"/>
      <c r="AJ609" s="545"/>
      <c r="AK609" s="545"/>
      <c r="AL609" s="546"/>
      <c r="AM609" s="235">
        <f t="shared" ref="AM609:AM617" si="349">IF(AND((COUNTA($C$30)=1),(COUNTA(AL609)=1),($C$30&lt;&gt;0),(OR((AK609&lt;$C$62),(AK609&gt;($E$62+61))))),1,0)</f>
        <v>0</v>
      </c>
      <c r="AN609" s="235">
        <f t="shared" ref="AN609:AN617" si="350">IF(AND((COUNTA($C$30)=1),(COUNTA(AL609)=1),($C$30&lt;&gt;0),(OR((AJ609&lt;$C$62),(AJ609&gt;($E$62))))),1,0)</f>
        <v>0</v>
      </c>
    </row>
    <row r="610" spans="1:40" x14ac:dyDescent="0.2">
      <c r="A610" s="380">
        <v>3</v>
      </c>
      <c r="B610" s="510"/>
      <c r="C610" s="510"/>
      <c r="D610" s="545"/>
      <c r="E610" s="545"/>
      <c r="F610" s="546"/>
      <c r="G610" s="235">
        <f t="shared" si="341"/>
        <v>0</v>
      </c>
      <c r="H610" s="235">
        <f t="shared" si="342"/>
        <v>0</v>
      </c>
      <c r="I610" s="235"/>
      <c r="J610" s="235"/>
      <c r="K610" s="235"/>
      <c r="L610" s="235"/>
      <c r="M610" s="235"/>
      <c r="N610" s="235"/>
      <c r="O610" s="235"/>
      <c r="P610" s="235"/>
      <c r="Q610" s="380">
        <v>14</v>
      </c>
      <c r="R610" s="510"/>
      <c r="S610" s="510"/>
      <c r="T610" s="545"/>
      <c r="U610" s="545"/>
      <c r="V610" s="546"/>
      <c r="W610" s="235">
        <f t="shared" si="343"/>
        <v>0</v>
      </c>
      <c r="X610" s="235">
        <f t="shared" si="344"/>
        <v>0</v>
      </c>
      <c r="Y610" s="380">
        <f t="shared" si="313"/>
        <v>25</v>
      </c>
      <c r="Z610" s="510"/>
      <c r="AA610" s="510"/>
      <c r="AB610" s="545"/>
      <c r="AC610" s="545"/>
      <c r="AD610" s="546"/>
      <c r="AE610" s="235">
        <f t="shared" si="346"/>
        <v>0</v>
      </c>
      <c r="AF610" s="235">
        <f t="shared" si="347"/>
        <v>0</v>
      </c>
      <c r="AG610" s="380">
        <f t="shared" si="314"/>
        <v>36</v>
      </c>
      <c r="AH610" s="510"/>
      <c r="AI610" s="510"/>
      <c r="AJ610" s="545"/>
      <c r="AK610" s="545"/>
      <c r="AL610" s="546"/>
      <c r="AM610" s="235">
        <f t="shared" si="349"/>
        <v>0</v>
      </c>
      <c r="AN610" s="235">
        <f t="shared" si="350"/>
        <v>0</v>
      </c>
    </row>
    <row r="611" spans="1:40" x14ac:dyDescent="0.2">
      <c r="A611" s="380">
        <v>4</v>
      </c>
      <c r="B611" s="510"/>
      <c r="C611" s="510"/>
      <c r="D611" s="545"/>
      <c r="E611" s="545"/>
      <c r="F611" s="546"/>
      <c r="G611" s="235">
        <f t="shared" si="341"/>
        <v>0</v>
      </c>
      <c r="H611" s="235">
        <f t="shared" si="342"/>
        <v>0</v>
      </c>
      <c r="I611" s="235"/>
      <c r="J611" s="235"/>
      <c r="K611" s="235"/>
      <c r="L611" s="235"/>
      <c r="M611" s="235"/>
      <c r="N611" s="235"/>
      <c r="O611" s="235"/>
      <c r="P611" s="235"/>
      <c r="Q611" s="380">
        <v>15</v>
      </c>
      <c r="R611" s="510"/>
      <c r="S611" s="510"/>
      <c r="T611" s="545"/>
      <c r="U611" s="545"/>
      <c r="V611" s="546"/>
      <c r="W611" s="235">
        <f t="shared" si="343"/>
        <v>0</v>
      </c>
      <c r="X611" s="235">
        <f t="shared" si="344"/>
        <v>0</v>
      </c>
      <c r="Y611" s="380">
        <f t="shared" si="313"/>
        <v>26</v>
      </c>
      <c r="Z611" s="510"/>
      <c r="AA611" s="510"/>
      <c r="AB611" s="545"/>
      <c r="AC611" s="545"/>
      <c r="AD611" s="546"/>
      <c r="AE611" s="235">
        <f t="shared" si="346"/>
        <v>0</v>
      </c>
      <c r="AF611" s="235">
        <f t="shared" si="347"/>
        <v>0</v>
      </c>
      <c r="AG611" s="380">
        <f t="shared" si="314"/>
        <v>37</v>
      </c>
      <c r="AH611" s="510"/>
      <c r="AI611" s="510"/>
      <c r="AJ611" s="545"/>
      <c r="AK611" s="545"/>
      <c r="AL611" s="546"/>
      <c r="AM611" s="235">
        <f t="shared" si="349"/>
        <v>0</v>
      </c>
      <c r="AN611" s="235">
        <f t="shared" si="350"/>
        <v>0</v>
      </c>
    </row>
    <row r="612" spans="1:40" x14ac:dyDescent="0.2">
      <c r="A612" s="380">
        <v>5</v>
      </c>
      <c r="B612" s="510"/>
      <c r="C612" s="510"/>
      <c r="D612" s="545"/>
      <c r="E612" s="545"/>
      <c r="F612" s="546"/>
      <c r="G612" s="235">
        <f t="shared" si="341"/>
        <v>0</v>
      </c>
      <c r="H612" s="235">
        <f t="shared" si="342"/>
        <v>0</v>
      </c>
      <c r="I612" s="235"/>
      <c r="J612" s="235"/>
      <c r="K612" s="235"/>
      <c r="L612" s="235"/>
      <c r="M612" s="235"/>
      <c r="N612" s="235"/>
      <c r="O612" s="235"/>
      <c r="P612" s="235"/>
      <c r="Q612" s="380">
        <v>16</v>
      </c>
      <c r="R612" s="510"/>
      <c r="S612" s="510"/>
      <c r="T612" s="545"/>
      <c r="U612" s="545"/>
      <c r="V612" s="546"/>
      <c r="W612" s="235">
        <f t="shared" si="343"/>
        <v>0</v>
      </c>
      <c r="X612" s="235">
        <f t="shared" si="344"/>
        <v>0</v>
      </c>
      <c r="Y612" s="380">
        <f t="shared" si="313"/>
        <v>27</v>
      </c>
      <c r="Z612" s="510"/>
      <c r="AA612" s="510"/>
      <c r="AB612" s="545"/>
      <c r="AC612" s="545"/>
      <c r="AD612" s="546"/>
      <c r="AE612" s="235">
        <f t="shared" si="346"/>
        <v>0</v>
      </c>
      <c r="AF612" s="235">
        <f t="shared" si="347"/>
        <v>0</v>
      </c>
      <c r="AG612" s="380">
        <f t="shared" si="314"/>
        <v>38</v>
      </c>
      <c r="AH612" s="510"/>
      <c r="AI612" s="510"/>
      <c r="AJ612" s="545"/>
      <c r="AK612" s="545"/>
      <c r="AL612" s="546" t="s">
        <v>12</v>
      </c>
      <c r="AM612" s="235">
        <f t="shared" si="349"/>
        <v>0</v>
      </c>
      <c r="AN612" s="235">
        <f t="shared" si="350"/>
        <v>0</v>
      </c>
    </row>
    <row r="613" spans="1:40" x14ac:dyDescent="0.2">
      <c r="A613" s="380">
        <v>6</v>
      </c>
      <c r="B613" s="510"/>
      <c r="C613" s="510"/>
      <c r="D613" s="545"/>
      <c r="E613" s="545"/>
      <c r="F613" s="546"/>
      <c r="G613" s="235">
        <f t="shared" si="341"/>
        <v>0</v>
      </c>
      <c r="H613" s="235">
        <f t="shared" si="342"/>
        <v>0</v>
      </c>
      <c r="I613" s="235"/>
      <c r="J613" s="235"/>
      <c r="K613" s="235"/>
      <c r="L613" s="235"/>
      <c r="M613" s="235"/>
      <c r="N613" s="235"/>
      <c r="O613" s="235"/>
      <c r="P613" s="235"/>
      <c r="Q613" s="380">
        <v>17</v>
      </c>
      <c r="R613" s="510"/>
      <c r="S613" s="510"/>
      <c r="T613" s="545"/>
      <c r="U613" s="545"/>
      <c r="V613" s="546"/>
      <c r="W613" s="235">
        <f t="shared" si="343"/>
        <v>0</v>
      </c>
      <c r="X613" s="235">
        <f t="shared" si="344"/>
        <v>0</v>
      </c>
      <c r="Y613" s="380">
        <f t="shared" si="313"/>
        <v>28</v>
      </c>
      <c r="Z613" s="510"/>
      <c r="AA613" s="510"/>
      <c r="AB613" s="545"/>
      <c r="AC613" s="545"/>
      <c r="AD613" s="546"/>
      <c r="AE613" s="235">
        <f t="shared" si="346"/>
        <v>0</v>
      </c>
      <c r="AF613" s="235">
        <f t="shared" si="347"/>
        <v>0</v>
      </c>
      <c r="AG613" s="380">
        <f t="shared" si="314"/>
        <v>39</v>
      </c>
      <c r="AH613" s="510"/>
      <c r="AI613" s="510"/>
      <c r="AJ613" s="545"/>
      <c r="AK613" s="545"/>
      <c r="AL613" s="546"/>
      <c r="AM613" s="235">
        <f t="shared" si="349"/>
        <v>0</v>
      </c>
      <c r="AN613" s="235">
        <f t="shared" si="350"/>
        <v>0</v>
      </c>
    </row>
    <row r="614" spans="1:40" x14ac:dyDescent="0.2">
      <c r="A614" s="380">
        <v>7</v>
      </c>
      <c r="B614" s="510"/>
      <c r="C614" s="510"/>
      <c r="D614" s="545"/>
      <c r="E614" s="545"/>
      <c r="F614" s="546"/>
      <c r="G614" s="235">
        <f t="shared" si="341"/>
        <v>0</v>
      </c>
      <c r="H614" s="235">
        <f t="shared" si="342"/>
        <v>0</v>
      </c>
      <c r="I614" s="235"/>
      <c r="J614" s="235"/>
      <c r="K614" s="235"/>
      <c r="L614" s="235"/>
      <c r="M614" s="235"/>
      <c r="N614" s="235"/>
      <c r="O614" s="235"/>
      <c r="P614" s="235"/>
      <c r="Q614" s="380">
        <v>18</v>
      </c>
      <c r="R614" s="510"/>
      <c r="S614" s="510"/>
      <c r="T614" s="545"/>
      <c r="U614" s="545"/>
      <c r="V614" s="546"/>
      <c r="W614" s="235">
        <f t="shared" si="343"/>
        <v>0</v>
      </c>
      <c r="X614" s="235">
        <f t="shared" si="344"/>
        <v>0</v>
      </c>
      <c r="Y614" s="380">
        <f t="shared" si="313"/>
        <v>29</v>
      </c>
      <c r="Z614" s="510"/>
      <c r="AA614" s="510"/>
      <c r="AB614" s="545"/>
      <c r="AC614" s="545"/>
      <c r="AD614" s="546"/>
      <c r="AE614" s="235">
        <f t="shared" si="346"/>
        <v>0</v>
      </c>
      <c r="AF614" s="235">
        <f t="shared" si="347"/>
        <v>0</v>
      </c>
      <c r="AG614" s="380">
        <f t="shared" si="314"/>
        <v>40</v>
      </c>
      <c r="AH614" s="510"/>
      <c r="AI614" s="510"/>
      <c r="AJ614" s="545"/>
      <c r="AK614" s="545"/>
      <c r="AL614" s="546"/>
      <c r="AM614" s="235">
        <f t="shared" si="349"/>
        <v>0</v>
      </c>
      <c r="AN614" s="235">
        <f t="shared" si="350"/>
        <v>0</v>
      </c>
    </row>
    <row r="615" spans="1:40" x14ac:dyDescent="0.2">
      <c r="A615" s="380">
        <v>8</v>
      </c>
      <c r="B615" s="510"/>
      <c r="C615" s="510"/>
      <c r="D615" s="545"/>
      <c r="E615" s="545"/>
      <c r="F615" s="546"/>
      <c r="G615" s="235">
        <f t="shared" si="341"/>
        <v>0</v>
      </c>
      <c r="H615" s="235">
        <f t="shared" si="342"/>
        <v>0</v>
      </c>
      <c r="I615" s="235"/>
      <c r="J615" s="235"/>
      <c r="K615" s="235"/>
      <c r="L615" s="235"/>
      <c r="M615" s="235"/>
      <c r="N615" s="235"/>
      <c r="O615" s="235"/>
      <c r="P615" s="235"/>
      <c r="Q615" s="380">
        <v>19</v>
      </c>
      <c r="R615" s="510"/>
      <c r="S615" s="510"/>
      <c r="T615" s="545"/>
      <c r="U615" s="545"/>
      <c r="V615" s="546"/>
      <c r="W615" s="235">
        <f t="shared" si="343"/>
        <v>0</v>
      </c>
      <c r="X615" s="235">
        <f t="shared" si="344"/>
        <v>0</v>
      </c>
      <c r="Y615" s="380">
        <f t="shared" si="313"/>
        <v>30</v>
      </c>
      <c r="Z615" s="510"/>
      <c r="AA615" s="510"/>
      <c r="AB615" s="545"/>
      <c r="AC615" s="545"/>
      <c r="AD615" s="546"/>
      <c r="AE615" s="235">
        <f t="shared" si="346"/>
        <v>0</v>
      </c>
      <c r="AF615" s="235">
        <f t="shared" si="347"/>
        <v>0</v>
      </c>
      <c r="AG615" s="380">
        <f t="shared" si="314"/>
        <v>41</v>
      </c>
      <c r="AH615" s="510"/>
      <c r="AI615" s="510"/>
      <c r="AJ615" s="545"/>
      <c r="AK615" s="545"/>
      <c r="AL615" s="546" t="s">
        <v>12</v>
      </c>
      <c r="AM615" s="235">
        <f t="shared" si="349"/>
        <v>0</v>
      </c>
      <c r="AN615" s="235">
        <f t="shared" si="350"/>
        <v>0</v>
      </c>
    </row>
    <row r="616" spans="1:40" x14ac:dyDescent="0.2">
      <c r="A616" s="380">
        <v>9</v>
      </c>
      <c r="B616" s="510"/>
      <c r="C616" s="510"/>
      <c r="D616" s="545"/>
      <c r="E616" s="545"/>
      <c r="F616" s="546"/>
      <c r="G616" s="235">
        <f t="shared" si="341"/>
        <v>0</v>
      </c>
      <c r="H616" s="235">
        <f t="shared" si="342"/>
        <v>0</v>
      </c>
      <c r="I616" s="235"/>
      <c r="J616" s="235"/>
      <c r="K616" s="235"/>
      <c r="L616" s="235"/>
      <c r="M616" s="235"/>
      <c r="N616" s="235"/>
      <c r="O616" s="235"/>
      <c r="P616" s="235"/>
      <c r="Q616" s="380">
        <v>20</v>
      </c>
      <c r="R616" s="510"/>
      <c r="S616" s="510"/>
      <c r="T616" s="545"/>
      <c r="U616" s="545"/>
      <c r="V616" s="546"/>
      <c r="W616" s="235">
        <f t="shared" si="343"/>
        <v>0</v>
      </c>
      <c r="X616" s="235">
        <f t="shared" si="344"/>
        <v>0</v>
      </c>
      <c r="Y616" s="380">
        <f t="shared" si="313"/>
        <v>31</v>
      </c>
      <c r="Z616" s="510"/>
      <c r="AA616" s="510"/>
      <c r="AB616" s="545"/>
      <c r="AC616" s="545"/>
      <c r="AD616" s="546"/>
      <c r="AE616" s="235">
        <f t="shared" si="346"/>
        <v>0</v>
      </c>
      <c r="AF616" s="235">
        <f t="shared" si="347"/>
        <v>0</v>
      </c>
      <c r="AG616" s="380">
        <f t="shared" si="314"/>
        <v>42</v>
      </c>
      <c r="AH616" s="510"/>
      <c r="AI616" s="510"/>
      <c r="AJ616" s="545"/>
      <c r="AK616" s="545"/>
      <c r="AL616" s="546"/>
      <c r="AM616" s="235">
        <f t="shared" si="349"/>
        <v>0</v>
      </c>
      <c r="AN616" s="235">
        <f t="shared" si="350"/>
        <v>0</v>
      </c>
    </row>
    <row r="617" spans="1:40" x14ac:dyDescent="0.2">
      <c r="A617" s="380">
        <v>10</v>
      </c>
      <c r="B617" s="510"/>
      <c r="C617" s="510"/>
      <c r="D617" s="545"/>
      <c r="E617" s="545"/>
      <c r="F617" s="546"/>
      <c r="G617" s="235">
        <f t="shared" si="341"/>
        <v>0</v>
      </c>
      <c r="H617" s="235">
        <f t="shared" si="342"/>
        <v>0</v>
      </c>
      <c r="I617" s="235"/>
      <c r="J617" s="235"/>
      <c r="K617" s="235"/>
      <c r="L617" s="235"/>
      <c r="M617" s="235"/>
      <c r="N617" s="235"/>
      <c r="O617" s="235"/>
      <c r="P617" s="235"/>
      <c r="Q617" s="380">
        <v>21</v>
      </c>
      <c r="R617" s="510"/>
      <c r="S617" s="510"/>
      <c r="T617" s="545"/>
      <c r="U617" s="545"/>
      <c r="V617" s="546"/>
      <c r="W617" s="235">
        <f t="shared" si="343"/>
        <v>0</v>
      </c>
      <c r="X617" s="235">
        <f t="shared" si="344"/>
        <v>0</v>
      </c>
      <c r="Y617" s="380">
        <f t="shared" ref="Y617:Y678" si="351">+Y616+1</f>
        <v>32</v>
      </c>
      <c r="Z617" s="510"/>
      <c r="AA617" s="510"/>
      <c r="AB617" s="545"/>
      <c r="AC617" s="545"/>
      <c r="AD617" s="546"/>
      <c r="AE617" s="235">
        <f t="shared" si="346"/>
        <v>0</v>
      </c>
      <c r="AF617" s="235">
        <f t="shared" si="347"/>
        <v>0</v>
      </c>
      <c r="AG617" s="380">
        <f t="shared" ref="AG617:AG677" si="352">+AG616+1</f>
        <v>43</v>
      </c>
      <c r="AH617" s="510"/>
      <c r="AI617" s="510"/>
      <c r="AJ617" s="545"/>
      <c r="AK617" s="545"/>
      <c r="AL617" s="546"/>
      <c r="AM617" s="235">
        <f t="shared" si="349"/>
        <v>0</v>
      </c>
      <c r="AN617" s="235">
        <f t="shared" si="350"/>
        <v>0</v>
      </c>
    </row>
    <row r="618" spans="1:40" ht="13.5" thickBot="1" x14ac:dyDescent="0.25">
      <c r="A618" s="547">
        <v>11</v>
      </c>
      <c r="B618" s="548"/>
      <c r="C618" s="548"/>
      <c r="D618" s="545"/>
      <c r="E618" s="545"/>
      <c r="F618" s="549"/>
      <c r="G618" s="235">
        <f t="shared" si="341"/>
        <v>0</v>
      </c>
      <c r="H618" s="235">
        <f t="shared" si="342"/>
        <v>0</v>
      </c>
      <c r="I618" s="235"/>
      <c r="J618" s="235"/>
      <c r="K618" s="235"/>
      <c r="L618" s="235"/>
      <c r="M618" s="235"/>
      <c r="N618" s="235"/>
      <c r="O618" s="235"/>
      <c r="P618" s="235"/>
      <c r="Q618" s="380">
        <v>22</v>
      </c>
      <c r="R618" s="510"/>
      <c r="S618" s="510"/>
      <c r="T618" s="545"/>
      <c r="U618" s="545"/>
      <c r="V618" s="549"/>
      <c r="W618" s="235">
        <f t="shared" si="343"/>
        <v>0</v>
      </c>
      <c r="X618" s="235">
        <f t="shared" si="344"/>
        <v>0</v>
      </c>
      <c r="Y618" s="380">
        <f t="shared" si="351"/>
        <v>33</v>
      </c>
      <c r="Z618" s="548"/>
      <c r="AA618" s="548"/>
      <c r="AB618" s="545"/>
      <c r="AC618" s="545"/>
      <c r="AD618" s="549"/>
      <c r="AE618" s="235">
        <f t="shared" si="346"/>
        <v>0</v>
      </c>
      <c r="AF618" s="235">
        <f t="shared" si="347"/>
        <v>0</v>
      </c>
      <c r="AG618" s="550" t="s">
        <v>3</v>
      </c>
      <c r="AH618" s="554"/>
      <c r="AI618" s="551"/>
      <c r="AJ618" s="551"/>
      <c r="AK618" s="551"/>
      <c r="AL618" s="552">
        <f>SUM(F608:F618)+SUM(V608:V618)+SUM(AL608:AL617)+SUM(AD608:AD618)</f>
        <v>0</v>
      </c>
      <c r="AM618" s="235"/>
      <c r="AN618" s="235"/>
    </row>
    <row r="619" spans="1:40" x14ac:dyDescent="0.2">
      <c r="F619" s="288"/>
      <c r="G619" s="235"/>
      <c r="H619" s="235"/>
      <c r="I619" s="235"/>
      <c r="J619" s="235"/>
      <c r="K619" s="235"/>
      <c r="L619" s="235"/>
      <c r="M619" s="235"/>
      <c r="N619" s="235"/>
      <c r="O619" s="235"/>
      <c r="P619" s="235"/>
      <c r="W619" s="235"/>
      <c r="X619" s="235"/>
      <c r="Y619" s="235"/>
      <c r="AE619" s="235"/>
      <c r="AF619" s="235"/>
      <c r="AG619" s="553"/>
      <c r="AM619" s="235"/>
      <c r="AN619" s="235"/>
    </row>
    <row r="620" spans="1:40" x14ac:dyDescent="0.2">
      <c r="F620" s="288"/>
      <c r="G620" s="235"/>
      <c r="H620" s="235"/>
      <c r="I620" s="235"/>
      <c r="J620" s="235"/>
      <c r="K620" s="235"/>
      <c r="L620" s="235"/>
      <c r="M620" s="235"/>
      <c r="N620" s="235"/>
      <c r="O620" s="235"/>
      <c r="P620" s="235"/>
      <c r="W620" s="235"/>
      <c r="X620" s="235"/>
      <c r="Y620" s="235"/>
      <c r="AE620" s="235"/>
      <c r="AF620" s="235"/>
      <c r="AG620" s="553"/>
      <c r="AM620" s="235"/>
      <c r="AN620" s="235"/>
    </row>
    <row r="621" spans="1:40" x14ac:dyDescent="0.2">
      <c r="F621" s="288"/>
      <c r="G621" s="235"/>
      <c r="H621" s="235"/>
      <c r="I621" s="235"/>
      <c r="J621" s="235"/>
      <c r="K621" s="235"/>
      <c r="L621" s="235"/>
      <c r="M621" s="235"/>
      <c r="N621" s="235"/>
      <c r="O621" s="235"/>
      <c r="P621" s="235"/>
      <c r="W621" s="235"/>
      <c r="X621" s="235"/>
      <c r="Y621" s="235"/>
      <c r="AE621" s="235"/>
      <c r="AF621" s="235"/>
      <c r="AG621" s="553"/>
      <c r="AM621" s="235"/>
      <c r="AN621" s="235"/>
    </row>
    <row r="622" spans="1:40" x14ac:dyDescent="0.2">
      <c r="F622" s="288"/>
      <c r="G622" s="235"/>
      <c r="H622" s="235"/>
      <c r="I622" s="235"/>
      <c r="J622" s="235"/>
      <c r="K622" s="235"/>
      <c r="L622" s="235"/>
      <c r="M622" s="235"/>
      <c r="N622" s="235"/>
      <c r="O622" s="235"/>
      <c r="P622" s="235"/>
      <c r="W622" s="235"/>
      <c r="X622" s="235"/>
      <c r="Y622" s="235"/>
      <c r="AE622" s="235"/>
      <c r="AF622" s="235"/>
      <c r="AG622" s="553"/>
      <c r="AM622" s="235"/>
      <c r="AN622" s="235"/>
    </row>
    <row r="623" spans="1:40" x14ac:dyDescent="0.2">
      <c r="F623" s="288"/>
      <c r="G623" s="235"/>
      <c r="H623" s="235"/>
      <c r="I623" s="235"/>
      <c r="J623" s="235"/>
      <c r="K623" s="235"/>
      <c r="L623" s="235"/>
      <c r="M623" s="235"/>
      <c r="N623" s="235"/>
      <c r="O623" s="235"/>
      <c r="P623" s="235"/>
      <c r="W623" s="235"/>
      <c r="X623" s="235"/>
      <c r="Y623" s="235"/>
      <c r="AE623" s="235"/>
      <c r="AF623" s="235"/>
      <c r="AG623" s="553"/>
      <c r="AM623" s="235"/>
      <c r="AN623" s="235"/>
    </row>
    <row r="624" spans="1:40" x14ac:dyDescent="0.2">
      <c r="F624" s="288"/>
      <c r="G624" s="235"/>
      <c r="H624" s="235"/>
      <c r="I624" s="235"/>
      <c r="J624" s="235"/>
      <c r="K624" s="235"/>
      <c r="L624" s="235"/>
      <c r="M624" s="235"/>
      <c r="N624" s="235"/>
      <c r="O624" s="235"/>
      <c r="P624" s="235"/>
      <c r="W624" s="235"/>
      <c r="X624" s="235"/>
      <c r="Y624" s="235"/>
      <c r="AE624" s="235"/>
      <c r="AF624" s="235"/>
      <c r="AG624" s="553"/>
      <c r="AM624" s="235"/>
      <c r="AN624" s="235"/>
    </row>
    <row r="625" spans="1:40" ht="13.5" thickBot="1" x14ac:dyDescent="0.25">
      <c r="F625" s="288"/>
      <c r="G625" s="235"/>
      <c r="H625" s="235"/>
      <c r="I625" s="235"/>
      <c r="J625" s="235"/>
      <c r="K625" s="235"/>
      <c r="L625" s="235"/>
      <c r="M625" s="235"/>
      <c r="N625" s="235"/>
      <c r="O625" s="235"/>
      <c r="P625" s="235"/>
      <c r="W625" s="235"/>
      <c r="X625" s="235"/>
      <c r="Y625" s="235"/>
      <c r="AE625" s="235"/>
      <c r="AF625" s="235"/>
      <c r="AG625" s="553"/>
      <c r="AM625" s="235"/>
      <c r="AN625" s="235"/>
    </row>
    <row r="626" spans="1:40" ht="13.5" thickBot="1" x14ac:dyDescent="0.25">
      <c r="A626" s="315">
        <v>29</v>
      </c>
      <c r="B626" s="472"/>
      <c r="C626" s="757" t="s">
        <v>37</v>
      </c>
      <c r="D626" s="757" t="s">
        <v>158</v>
      </c>
      <c r="E626" s="757" t="s">
        <v>34</v>
      </c>
      <c r="F626" s="543">
        <f>+$AL638</f>
        <v>0</v>
      </c>
      <c r="G626" s="235"/>
      <c r="H626" s="235"/>
      <c r="I626" s="235"/>
      <c r="J626" s="235"/>
      <c r="K626" s="235"/>
      <c r="L626" s="235"/>
      <c r="M626" s="235"/>
      <c r="N626" s="235"/>
      <c r="O626" s="235"/>
      <c r="P626" s="235"/>
      <c r="Q626" s="315"/>
      <c r="R626" s="472"/>
      <c r="S626" s="757" t="s">
        <v>37</v>
      </c>
      <c r="T626" s="757" t="s">
        <v>158</v>
      </c>
      <c r="U626" s="757" t="s">
        <v>34</v>
      </c>
      <c r="V626" s="543">
        <f>+$AL638</f>
        <v>0</v>
      </c>
      <c r="W626" s="235"/>
      <c r="X626" s="235"/>
      <c r="Y626" s="315"/>
      <c r="Z626" s="472"/>
      <c r="AA626" s="757" t="s">
        <v>37</v>
      </c>
      <c r="AB626" s="757" t="s">
        <v>158</v>
      </c>
      <c r="AC626" s="757" t="s">
        <v>34</v>
      </c>
      <c r="AD626" s="543">
        <f>+$AL638</f>
        <v>0</v>
      </c>
      <c r="AE626" s="235"/>
      <c r="AF626" s="235"/>
      <c r="AG626" s="315"/>
      <c r="AH626" s="472"/>
      <c r="AI626" s="757" t="s">
        <v>37</v>
      </c>
      <c r="AJ626" s="757" t="s">
        <v>158</v>
      </c>
      <c r="AK626" s="757" t="s">
        <v>34</v>
      </c>
      <c r="AL626" s="800" t="s">
        <v>18</v>
      </c>
      <c r="AM626" s="235"/>
      <c r="AN626" s="235"/>
    </row>
    <row r="627" spans="1:40" ht="25.5" x14ac:dyDescent="0.2">
      <c r="A627" s="318" t="s">
        <v>7</v>
      </c>
      <c r="B627" s="525" t="str">
        <f>+" אסמכתא " &amp; B31 &amp;"         חזרה לטבלה "</f>
        <v xml:space="preserve"> אסמכתא          חזרה לטבלה </v>
      </c>
      <c r="C627" s="799"/>
      <c r="D627" s="758" t="s">
        <v>68</v>
      </c>
      <c r="E627" s="799"/>
      <c r="F627" s="543" t="s">
        <v>18</v>
      </c>
      <c r="G627" s="235"/>
      <c r="H627" s="235"/>
      <c r="I627" s="235"/>
      <c r="J627" s="235"/>
      <c r="K627" s="235"/>
      <c r="L627" s="235"/>
      <c r="M627" s="235"/>
      <c r="N627" s="235"/>
      <c r="O627" s="235"/>
      <c r="P627" s="235"/>
      <c r="Q627" s="318" t="s">
        <v>23</v>
      </c>
      <c r="R627" s="525" t="str">
        <f>+" אסמכתא " &amp; B31 &amp;"         חזרה לטבלה "</f>
        <v xml:space="preserve"> אסמכתא          חזרה לטבלה </v>
      </c>
      <c r="S627" s="799"/>
      <c r="T627" s="758" t="s">
        <v>68</v>
      </c>
      <c r="U627" s="799"/>
      <c r="V627" s="543" t="s">
        <v>18</v>
      </c>
      <c r="W627" s="235"/>
      <c r="X627" s="235"/>
      <c r="Y627" s="318" t="s">
        <v>23</v>
      </c>
      <c r="Z627" s="525" t="str">
        <f>+" אסמכתא " &amp; B31 &amp;"         חזרה לטבלה "</f>
        <v xml:space="preserve"> אסמכתא          חזרה לטבלה </v>
      </c>
      <c r="AA627" s="799"/>
      <c r="AB627" s="758" t="s">
        <v>68</v>
      </c>
      <c r="AC627" s="799"/>
      <c r="AD627" s="543" t="s">
        <v>18</v>
      </c>
      <c r="AE627" s="235"/>
      <c r="AF627" s="235"/>
      <c r="AG627" s="318" t="s">
        <v>23</v>
      </c>
      <c r="AH627" s="525" t="str">
        <f>+" אסמכתא " &amp; B31 &amp;"         חזרה לטבלה "</f>
        <v xml:space="preserve"> אסמכתא          חזרה לטבלה </v>
      </c>
      <c r="AI627" s="799"/>
      <c r="AJ627" s="758" t="s">
        <v>68</v>
      </c>
      <c r="AK627" s="799"/>
      <c r="AL627" s="801"/>
      <c r="AM627" s="235"/>
      <c r="AN627" s="235"/>
    </row>
    <row r="628" spans="1:40" x14ac:dyDescent="0.2">
      <c r="A628" s="380">
        <v>1</v>
      </c>
      <c r="B628" s="510"/>
      <c r="C628" s="510"/>
      <c r="D628" s="545"/>
      <c r="E628" s="545"/>
      <c r="F628" s="546"/>
      <c r="G628" s="235">
        <f>IF(AND((COUNTA($C$31)=1),(COUNTA(F628)=1),($C$31&lt;&gt;0),(OR((E628&lt;$C$62),(E628&gt;($E$62+61))))),1,0)</f>
        <v>0</v>
      </c>
      <c r="H628" s="235">
        <f>IF(AND((COUNTA($C$31)=1),(COUNTA(F628)=1),($C$31&lt;&gt;0),(OR((D628&lt;$C$62),(D628&gt;($E$62))))),1,0)</f>
        <v>0</v>
      </c>
      <c r="I628" s="235"/>
      <c r="J628" s="235"/>
      <c r="K628" s="235"/>
      <c r="L628" s="235"/>
      <c r="M628" s="235"/>
      <c r="N628" s="235"/>
      <c r="O628" s="235"/>
      <c r="P628" s="235"/>
      <c r="Q628" s="380">
        <v>12</v>
      </c>
      <c r="R628" s="510"/>
      <c r="S628" s="510"/>
      <c r="T628" s="545"/>
      <c r="U628" s="545"/>
      <c r="V628" s="546"/>
      <c r="W628" s="235">
        <f>IF(AND((COUNTA($C$31)=1),(COUNTA(V628)=1),($C$31&lt;&gt;0),(OR((U628&lt;$C$62),(U628&gt;($E$62+61))))),1,0)</f>
        <v>0</v>
      </c>
      <c r="X628" s="235">
        <f>IF(AND((COUNTA($C$31)=1),(COUNTA(V628)=1),($C$31&lt;&gt;0),(OR((T628&lt;$C$62),(T628&gt;($E$62))))),1,0)</f>
        <v>0</v>
      </c>
      <c r="Y628" s="380">
        <f t="shared" ref="Y628" si="353">+Q638+1</f>
        <v>23</v>
      </c>
      <c r="Z628" s="510"/>
      <c r="AA628" s="510"/>
      <c r="AB628" s="545"/>
      <c r="AC628" s="545"/>
      <c r="AD628" s="546"/>
      <c r="AE628" s="235">
        <f>IF(AND((COUNTA($C$31)=1),(COUNTA(AD628)=1),($C$31&lt;&gt;0),(OR((AC628&lt;$C$62),(AC628&gt;($E$62+61))))),1,0)</f>
        <v>0</v>
      </c>
      <c r="AF628" s="235">
        <f>IF(AND((COUNTA($C$31)=1),(COUNTA(AD628)=1),($C$31&lt;&gt;0),(OR((AB628&lt;$C$62),(AB628&gt;($E$62))))),1,0)</f>
        <v>0</v>
      </c>
      <c r="AG628" s="380">
        <f t="shared" ref="AG628" si="354">+Y638+1</f>
        <v>34</v>
      </c>
      <c r="AH628" s="510"/>
      <c r="AI628" s="510"/>
      <c r="AJ628" s="545"/>
      <c r="AK628" s="545"/>
      <c r="AL628" s="546" t="s">
        <v>12</v>
      </c>
      <c r="AM628" s="235">
        <f>IF(AND((COUNTA($C$31)=1),(COUNTA(AL628)=1),($C$31&lt;&gt;0),(OR((AK628&lt;$C$62),(AK628&gt;($E$62+61))))),1,0)</f>
        <v>0</v>
      </c>
      <c r="AN628" s="235">
        <f>IF(AND((COUNTA($C$31)=1),(COUNTA(AL628)=1),($C$31&lt;&gt;0),(OR((AJ628&lt;$C$62),(AJ628&gt;($E$62))))),1,0)</f>
        <v>0</v>
      </c>
    </row>
    <row r="629" spans="1:40" x14ac:dyDescent="0.2">
      <c r="A629" s="380">
        <v>2</v>
      </c>
      <c r="B629" s="510"/>
      <c r="C629" s="510"/>
      <c r="D629" s="545"/>
      <c r="E629" s="545"/>
      <c r="F629" s="546"/>
      <c r="G629" s="235">
        <f t="shared" ref="G629:G638" si="355">IF(AND((COUNTA($C$31)=1),(COUNTA(F629)=1),($C$31&lt;&gt;0),(OR((E629&lt;$C$62),(E629&gt;($E$62+61))))),1,0)</f>
        <v>0</v>
      </c>
      <c r="H629" s="235">
        <f t="shared" ref="H629:H638" si="356">IF(AND((COUNTA($C$31)=1),(COUNTA(F629)=1),($C$31&lt;&gt;0),(OR((D629&lt;$C$62),(D629&gt;($E$62))))),1,0)</f>
        <v>0</v>
      </c>
      <c r="I629" s="235"/>
      <c r="J629" s="235"/>
      <c r="K629" s="235"/>
      <c r="L629" s="235"/>
      <c r="M629" s="235"/>
      <c r="N629" s="235"/>
      <c r="O629" s="235"/>
      <c r="P629" s="235"/>
      <c r="Q629" s="380">
        <v>13</v>
      </c>
      <c r="R629" s="510"/>
      <c r="S629" s="510"/>
      <c r="T629" s="545"/>
      <c r="U629" s="545"/>
      <c r="V629" s="546"/>
      <c r="W629" s="235">
        <f t="shared" ref="W629:W638" si="357">IF(AND((COUNTA($C$31)=1),(COUNTA(V629)=1),($C$31&lt;&gt;0),(OR((U629&lt;$C$62),(U629&gt;($E$62+61))))),1,0)</f>
        <v>0</v>
      </c>
      <c r="X629" s="235">
        <f t="shared" ref="X629:X638" si="358">IF(AND((COUNTA($C$31)=1),(COUNTA(V629)=1),($C$31&lt;&gt;0),(OR((T629&lt;$C$62),(T629&gt;($E$62))))),1,0)</f>
        <v>0</v>
      </c>
      <c r="Y629" s="380">
        <f t="shared" ref="Y629" si="359">+Y628+1</f>
        <v>24</v>
      </c>
      <c r="Z629" s="510"/>
      <c r="AA629" s="510"/>
      <c r="AB629" s="545"/>
      <c r="AC629" s="545"/>
      <c r="AD629" s="546"/>
      <c r="AE629" s="235">
        <f t="shared" ref="AE629:AE638" si="360">IF(AND((COUNTA($C$31)=1),(COUNTA(AD629)=1),($C$31&lt;&gt;0),(OR((AC629&lt;$C$62),(AC629&gt;($E$62+61))))),1,0)</f>
        <v>0</v>
      </c>
      <c r="AF629" s="235">
        <f t="shared" ref="AF629:AF638" si="361">IF(AND((COUNTA($C$31)=1),(COUNTA(AD629)=1),($C$31&lt;&gt;0),(OR((AB629&lt;$C$62),(AB629&gt;($E$62))))),1,0)</f>
        <v>0</v>
      </c>
      <c r="AG629" s="380">
        <f t="shared" ref="AG629" si="362">+AG628+1</f>
        <v>35</v>
      </c>
      <c r="AH629" s="510"/>
      <c r="AI629" s="510"/>
      <c r="AJ629" s="545"/>
      <c r="AK629" s="545"/>
      <c r="AL629" s="546"/>
      <c r="AM629" s="235">
        <f t="shared" ref="AM629:AM637" si="363">IF(AND((COUNTA($C$31)=1),(COUNTA(AL629)=1),($C$31&lt;&gt;0),(OR((AK629&lt;$C$62),(AK629&gt;($E$62+61))))),1,0)</f>
        <v>0</v>
      </c>
      <c r="AN629" s="235">
        <f t="shared" ref="AN629:AN637" si="364">IF(AND((COUNTA($C$31)=1),(COUNTA(AL629)=1),($C$31&lt;&gt;0),(OR((AJ629&lt;$C$62),(AJ629&gt;($E$62))))),1,0)</f>
        <v>0</v>
      </c>
    </row>
    <row r="630" spans="1:40" x14ac:dyDescent="0.2">
      <c r="A630" s="380">
        <v>3</v>
      </c>
      <c r="B630" s="510"/>
      <c r="C630" s="510"/>
      <c r="D630" s="545"/>
      <c r="E630" s="545"/>
      <c r="F630" s="546"/>
      <c r="G630" s="235">
        <f t="shared" si="355"/>
        <v>0</v>
      </c>
      <c r="H630" s="235">
        <f t="shared" si="356"/>
        <v>0</v>
      </c>
      <c r="I630" s="235"/>
      <c r="J630" s="235"/>
      <c r="K630" s="235"/>
      <c r="L630" s="235"/>
      <c r="M630" s="235"/>
      <c r="N630" s="235"/>
      <c r="O630" s="235"/>
      <c r="P630" s="235"/>
      <c r="Q630" s="380">
        <v>14</v>
      </c>
      <c r="R630" s="510"/>
      <c r="S630" s="510"/>
      <c r="T630" s="545"/>
      <c r="U630" s="545"/>
      <c r="V630" s="546"/>
      <c r="W630" s="235">
        <f t="shared" si="357"/>
        <v>0</v>
      </c>
      <c r="X630" s="235">
        <f t="shared" si="358"/>
        <v>0</v>
      </c>
      <c r="Y630" s="380">
        <f t="shared" si="351"/>
        <v>25</v>
      </c>
      <c r="Z630" s="510"/>
      <c r="AA630" s="510"/>
      <c r="AB630" s="545"/>
      <c r="AC630" s="545"/>
      <c r="AD630" s="546"/>
      <c r="AE630" s="235">
        <f t="shared" si="360"/>
        <v>0</v>
      </c>
      <c r="AF630" s="235">
        <f t="shared" si="361"/>
        <v>0</v>
      </c>
      <c r="AG630" s="380">
        <f t="shared" si="352"/>
        <v>36</v>
      </c>
      <c r="AH630" s="510"/>
      <c r="AI630" s="510"/>
      <c r="AJ630" s="545"/>
      <c r="AK630" s="545"/>
      <c r="AL630" s="546"/>
      <c r="AM630" s="235">
        <f t="shared" si="363"/>
        <v>0</v>
      </c>
      <c r="AN630" s="235">
        <f t="shared" si="364"/>
        <v>0</v>
      </c>
    </row>
    <row r="631" spans="1:40" x14ac:dyDescent="0.2">
      <c r="A631" s="380">
        <v>4</v>
      </c>
      <c r="B631" s="510"/>
      <c r="C631" s="510"/>
      <c r="D631" s="545"/>
      <c r="E631" s="545"/>
      <c r="F631" s="546"/>
      <c r="G631" s="235">
        <f t="shared" si="355"/>
        <v>0</v>
      </c>
      <c r="H631" s="235">
        <f t="shared" si="356"/>
        <v>0</v>
      </c>
      <c r="I631" s="235"/>
      <c r="J631" s="235"/>
      <c r="K631" s="235"/>
      <c r="L631" s="235"/>
      <c r="M631" s="235"/>
      <c r="N631" s="235"/>
      <c r="O631" s="235"/>
      <c r="P631" s="235"/>
      <c r="Q631" s="380">
        <v>15</v>
      </c>
      <c r="R631" s="510"/>
      <c r="S631" s="510"/>
      <c r="T631" s="545"/>
      <c r="U631" s="545"/>
      <c r="V631" s="546"/>
      <c r="W631" s="235">
        <f t="shared" si="357"/>
        <v>0</v>
      </c>
      <c r="X631" s="235">
        <f t="shared" si="358"/>
        <v>0</v>
      </c>
      <c r="Y631" s="380">
        <f t="shared" si="351"/>
        <v>26</v>
      </c>
      <c r="Z631" s="510"/>
      <c r="AA631" s="510"/>
      <c r="AB631" s="545"/>
      <c r="AC631" s="545"/>
      <c r="AD631" s="546"/>
      <c r="AE631" s="235">
        <f t="shared" si="360"/>
        <v>0</v>
      </c>
      <c r="AF631" s="235">
        <f t="shared" si="361"/>
        <v>0</v>
      </c>
      <c r="AG631" s="380">
        <f t="shared" si="352"/>
        <v>37</v>
      </c>
      <c r="AH631" s="510"/>
      <c r="AI631" s="510"/>
      <c r="AJ631" s="545"/>
      <c r="AK631" s="545"/>
      <c r="AL631" s="546"/>
      <c r="AM631" s="235">
        <f t="shared" si="363"/>
        <v>0</v>
      </c>
      <c r="AN631" s="235">
        <f t="shared" si="364"/>
        <v>0</v>
      </c>
    </row>
    <row r="632" spans="1:40" x14ac:dyDescent="0.2">
      <c r="A632" s="380">
        <v>5</v>
      </c>
      <c r="B632" s="510"/>
      <c r="C632" s="510"/>
      <c r="D632" s="545"/>
      <c r="E632" s="545"/>
      <c r="F632" s="546"/>
      <c r="G632" s="235">
        <f t="shared" si="355"/>
        <v>0</v>
      </c>
      <c r="H632" s="235">
        <f t="shared" si="356"/>
        <v>0</v>
      </c>
      <c r="I632" s="235"/>
      <c r="J632" s="235"/>
      <c r="K632" s="235"/>
      <c r="L632" s="235"/>
      <c r="M632" s="235"/>
      <c r="N632" s="235"/>
      <c r="O632" s="235"/>
      <c r="P632" s="235"/>
      <c r="Q632" s="380">
        <v>16</v>
      </c>
      <c r="R632" s="510"/>
      <c r="S632" s="510"/>
      <c r="T632" s="545"/>
      <c r="U632" s="545"/>
      <c r="V632" s="546"/>
      <c r="W632" s="235">
        <f t="shared" si="357"/>
        <v>0</v>
      </c>
      <c r="X632" s="235">
        <f t="shared" si="358"/>
        <v>0</v>
      </c>
      <c r="Y632" s="380">
        <f t="shared" si="351"/>
        <v>27</v>
      </c>
      <c r="Z632" s="510"/>
      <c r="AA632" s="510"/>
      <c r="AB632" s="545"/>
      <c r="AC632" s="545"/>
      <c r="AD632" s="546"/>
      <c r="AE632" s="235">
        <f t="shared" si="360"/>
        <v>0</v>
      </c>
      <c r="AF632" s="235">
        <f t="shared" si="361"/>
        <v>0</v>
      </c>
      <c r="AG632" s="380">
        <f t="shared" si="352"/>
        <v>38</v>
      </c>
      <c r="AH632" s="510"/>
      <c r="AI632" s="510"/>
      <c r="AJ632" s="545"/>
      <c r="AK632" s="545"/>
      <c r="AL632" s="546" t="s">
        <v>12</v>
      </c>
      <c r="AM632" s="235">
        <f t="shared" si="363"/>
        <v>0</v>
      </c>
      <c r="AN632" s="235">
        <f t="shared" si="364"/>
        <v>0</v>
      </c>
    </row>
    <row r="633" spans="1:40" x14ac:dyDescent="0.2">
      <c r="A633" s="380">
        <v>6</v>
      </c>
      <c r="B633" s="510"/>
      <c r="C633" s="510"/>
      <c r="D633" s="545"/>
      <c r="E633" s="545"/>
      <c r="F633" s="546"/>
      <c r="G633" s="235">
        <f t="shared" si="355"/>
        <v>0</v>
      </c>
      <c r="H633" s="235">
        <f t="shared" si="356"/>
        <v>0</v>
      </c>
      <c r="I633" s="235"/>
      <c r="J633" s="235"/>
      <c r="K633" s="235"/>
      <c r="L633" s="235"/>
      <c r="M633" s="235"/>
      <c r="N633" s="235"/>
      <c r="O633" s="235"/>
      <c r="P633" s="235"/>
      <c r="Q633" s="380">
        <v>17</v>
      </c>
      <c r="R633" s="510"/>
      <c r="S633" s="510"/>
      <c r="T633" s="545"/>
      <c r="U633" s="545"/>
      <c r="V633" s="546"/>
      <c r="W633" s="235">
        <f t="shared" si="357"/>
        <v>0</v>
      </c>
      <c r="X633" s="235">
        <f t="shared" si="358"/>
        <v>0</v>
      </c>
      <c r="Y633" s="380">
        <f t="shared" si="351"/>
        <v>28</v>
      </c>
      <c r="Z633" s="510"/>
      <c r="AA633" s="510"/>
      <c r="AB633" s="545"/>
      <c r="AC633" s="545"/>
      <c r="AD633" s="546"/>
      <c r="AE633" s="235">
        <f t="shared" si="360"/>
        <v>0</v>
      </c>
      <c r="AF633" s="235">
        <f t="shared" si="361"/>
        <v>0</v>
      </c>
      <c r="AG633" s="380">
        <f t="shared" si="352"/>
        <v>39</v>
      </c>
      <c r="AH633" s="510"/>
      <c r="AI633" s="510"/>
      <c r="AJ633" s="545"/>
      <c r="AK633" s="545"/>
      <c r="AL633" s="546"/>
      <c r="AM633" s="235">
        <f t="shared" si="363"/>
        <v>0</v>
      </c>
      <c r="AN633" s="235">
        <f t="shared" si="364"/>
        <v>0</v>
      </c>
    </row>
    <row r="634" spans="1:40" x14ac:dyDescent="0.2">
      <c r="A634" s="380">
        <v>7</v>
      </c>
      <c r="B634" s="510"/>
      <c r="C634" s="510"/>
      <c r="D634" s="545"/>
      <c r="E634" s="545"/>
      <c r="F634" s="546"/>
      <c r="G634" s="235">
        <f t="shared" si="355"/>
        <v>0</v>
      </c>
      <c r="H634" s="235">
        <f t="shared" si="356"/>
        <v>0</v>
      </c>
      <c r="I634" s="235"/>
      <c r="J634" s="235"/>
      <c r="K634" s="235"/>
      <c r="L634" s="235"/>
      <c r="M634" s="235"/>
      <c r="N634" s="235"/>
      <c r="O634" s="235"/>
      <c r="P634" s="235"/>
      <c r="Q634" s="380">
        <v>18</v>
      </c>
      <c r="R634" s="510"/>
      <c r="S634" s="510"/>
      <c r="T634" s="545"/>
      <c r="U634" s="545"/>
      <c r="V634" s="546"/>
      <c r="W634" s="235">
        <f t="shared" si="357"/>
        <v>0</v>
      </c>
      <c r="X634" s="235">
        <f t="shared" si="358"/>
        <v>0</v>
      </c>
      <c r="Y634" s="380">
        <f t="shared" si="351"/>
        <v>29</v>
      </c>
      <c r="Z634" s="510"/>
      <c r="AA634" s="510"/>
      <c r="AB634" s="545"/>
      <c r="AC634" s="545"/>
      <c r="AD634" s="546"/>
      <c r="AE634" s="235">
        <f t="shared" si="360"/>
        <v>0</v>
      </c>
      <c r="AF634" s="235">
        <f t="shared" si="361"/>
        <v>0</v>
      </c>
      <c r="AG634" s="380">
        <f t="shared" si="352"/>
        <v>40</v>
      </c>
      <c r="AH634" s="510"/>
      <c r="AI634" s="510"/>
      <c r="AJ634" s="545"/>
      <c r="AK634" s="545"/>
      <c r="AL634" s="546"/>
      <c r="AM634" s="235">
        <f t="shared" si="363"/>
        <v>0</v>
      </c>
      <c r="AN634" s="235">
        <f t="shared" si="364"/>
        <v>0</v>
      </c>
    </row>
    <row r="635" spans="1:40" x14ac:dyDescent="0.2">
      <c r="A635" s="380">
        <v>8</v>
      </c>
      <c r="B635" s="510"/>
      <c r="C635" s="510"/>
      <c r="D635" s="545"/>
      <c r="E635" s="545"/>
      <c r="F635" s="546"/>
      <c r="G635" s="235">
        <f t="shared" si="355"/>
        <v>0</v>
      </c>
      <c r="H635" s="235">
        <f t="shared" si="356"/>
        <v>0</v>
      </c>
      <c r="I635" s="235"/>
      <c r="J635" s="235"/>
      <c r="K635" s="235"/>
      <c r="L635" s="235"/>
      <c r="M635" s="235"/>
      <c r="N635" s="235"/>
      <c r="O635" s="235"/>
      <c r="P635" s="235"/>
      <c r="Q635" s="380">
        <v>19</v>
      </c>
      <c r="R635" s="510"/>
      <c r="S635" s="510"/>
      <c r="T635" s="545"/>
      <c r="U635" s="545"/>
      <c r="V635" s="546"/>
      <c r="W635" s="235">
        <f t="shared" si="357"/>
        <v>0</v>
      </c>
      <c r="X635" s="235">
        <f t="shared" si="358"/>
        <v>0</v>
      </c>
      <c r="Y635" s="380">
        <f t="shared" si="351"/>
        <v>30</v>
      </c>
      <c r="Z635" s="510"/>
      <c r="AA635" s="510"/>
      <c r="AB635" s="545"/>
      <c r="AC635" s="545"/>
      <c r="AD635" s="546"/>
      <c r="AE635" s="235">
        <f t="shared" si="360"/>
        <v>0</v>
      </c>
      <c r="AF635" s="235">
        <f t="shared" si="361"/>
        <v>0</v>
      </c>
      <c r="AG635" s="380">
        <f t="shared" si="352"/>
        <v>41</v>
      </c>
      <c r="AH635" s="510"/>
      <c r="AI635" s="510"/>
      <c r="AJ635" s="545"/>
      <c r="AK635" s="545"/>
      <c r="AL635" s="546" t="s">
        <v>12</v>
      </c>
      <c r="AM635" s="235">
        <f t="shared" si="363"/>
        <v>0</v>
      </c>
      <c r="AN635" s="235">
        <f t="shared" si="364"/>
        <v>0</v>
      </c>
    </row>
    <row r="636" spans="1:40" x14ac:dyDescent="0.2">
      <c r="A636" s="380">
        <v>9</v>
      </c>
      <c r="B636" s="510"/>
      <c r="C636" s="510"/>
      <c r="D636" s="545"/>
      <c r="E636" s="545"/>
      <c r="F636" s="546"/>
      <c r="G636" s="235">
        <f t="shared" si="355"/>
        <v>0</v>
      </c>
      <c r="H636" s="235">
        <f t="shared" si="356"/>
        <v>0</v>
      </c>
      <c r="I636" s="235"/>
      <c r="J636" s="235"/>
      <c r="K636" s="235"/>
      <c r="L636" s="235"/>
      <c r="M636" s="235"/>
      <c r="N636" s="235"/>
      <c r="O636" s="235"/>
      <c r="P636" s="235"/>
      <c r="Q636" s="380">
        <v>20</v>
      </c>
      <c r="R636" s="510"/>
      <c r="S636" s="510"/>
      <c r="T636" s="545"/>
      <c r="U636" s="545"/>
      <c r="V636" s="546"/>
      <c r="W636" s="235">
        <f t="shared" si="357"/>
        <v>0</v>
      </c>
      <c r="X636" s="235">
        <f t="shared" si="358"/>
        <v>0</v>
      </c>
      <c r="Y636" s="380">
        <f t="shared" si="351"/>
        <v>31</v>
      </c>
      <c r="Z636" s="510"/>
      <c r="AA636" s="510"/>
      <c r="AB636" s="545"/>
      <c r="AC636" s="545"/>
      <c r="AD636" s="546"/>
      <c r="AE636" s="235">
        <f t="shared" si="360"/>
        <v>0</v>
      </c>
      <c r="AF636" s="235">
        <f t="shared" si="361"/>
        <v>0</v>
      </c>
      <c r="AG636" s="380">
        <f t="shared" si="352"/>
        <v>42</v>
      </c>
      <c r="AH636" s="510"/>
      <c r="AI636" s="510"/>
      <c r="AJ636" s="545"/>
      <c r="AK636" s="545"/>
      <c r="AL636" s="546"/>
      <c r="AM636" s="235">
        <f t="shared" si="363"/>
        <v>0</v>
      </c>
      <c r="AN636" s="235">
        <f t="shared" si="364"/>
        <v>0</v>
      </c>
    </row>
    <row r="637" spans="1:40" x14ac:dyDescent="0.2">
      <c r="A637" s="380">
        <v>10</v>
      </c>
      <c r="B637" s="510"/>
      <c r="C637" s="510"/>
      <c r="D637" s="545"/>
      <c r="E637" s="545"/>
      <c r="F637" s="546"/>
      <c r="G637" s="235">
        <f t="shared" si="355"/>
        <v>0</v>
      </c>
      <c r="H637" s="235">
        <f t="shared" si="356"/>
        <v>0</v>
      </c>
      <c r="I637" s="235"/>
      <c r="J637" s="235"/>
      <c r="K637" s="235"/>
      <c r="L637" s="235"/>
      <c r="M637" s="235"/>
      <c r="N637" s="235"/>
      <c r="O637" s="235"/>
      <c r="P637" s="235"/>
      <c r="Q637" s="380">
        <v>21</v>
      </c>
      <c r="R637" s="510"/>
      <c r="S637" s="510"/>
      <c r="T637" s="545"/>
      <c r="U637" s="545"/>
      <c r="V637" s="546"/>
      <c r="W637" s="235">
        <f t="shared" si="357"/>
        <v>0</v>
      </c>
      <c r="X637" s="235">
        <f t="shared" si="358"/>
        <v>0</v>
      </c>
      <c r="Y637" s="380">
        <f t="shared" si="351"/>
        <v>32</v>
      </c>
      <c r="Z637" s="510"/>
      <c r="AA637" s="510"/>
      <c r="AB637" s="545"/>
      <c r="AC637" s="545"/>
      <c r="AD637" s="546"/>
      <c r="AE637" s="235">
        <f t="shared" si="360"/>
        <v>0</v>
      </c>
      <c r="AF637" s="235">
        <f t="shared" si="361"/>
        <v>0</v>
      </c>
      <c r="AG637" s="380">
        <f t="shared" si="352"/>
        <v>43</v>
      </c>
      <c r="AH637" s="510"/>
      <c r="AI637" s="510"/>
      <c r="AJ637" s="545"/>
      <c r="AK637" s="545"/>
      <c r="AL637" s="546"/>
      <c r="AM637" s="235">
        <f t="shared" si="363"/>
        <v>0</v>
      </c>
      <c r="AN637" s="235">
        <f t="shared" si="364"/>
        <v>0</v>
      </c>
    </row>
    <row r="638" spans="1:40" ht="13.5" thickBot="1" x14ac:dyDescent="0.25">
      <c r="A638" s="547">
        <v>11</v>
      </c>
      <c r="B638" s="548"/>
      <c r="C638" s="548"/>
      <c r="D638" s="545"/>
      <c r="E638" s="545"/>
      <c r="F638" s="549"/>
      <c r="G638" s="235">
        <f t="shared" si="355"/>
        <v>0</v>
      </c>
      <c r="H638" s="235">
        <f t="shared" si="356"/>
        <v>0</v>
      </c>
      <c r="I638" s="235"/>
      <c r="J638" s="235"/>
      <c r="K638" s="235"/>
      <c r="L638" s="235"/>
      <c r="M638" s="235"/>
      <c r="N638" s="235"/>
      <c r="O638" s="235"/>
      <c r="P638" s="235"/>
      <c r="Q638" s="380">
        <v>22</v>
      </c>
      <c r="R638" s="510"/>
      <c r="S638" s="510"/>
      <c r="T638" s="545"/>
      <c r="U638" s="545"/>
      <c r="V638" s="549"/>
      <c r="W638" s="235">
        <f t="shared" si="357"/>
        <v>0</v>
      </c>
      <c r="X638" s="235">
        <f t="shared" si="358"/>
        <v>0</v>
      </c>
      <c r="Y638" s="380">
        <f t="shared" si="351"/>
        <v>33</v>
      </c>
      <c r="Z638" s="548"/>
      <c r="AA638" s="548"/>
      <c r="AB638" s="545"/>
      <c r="AC638" s="545"/>
      <c r="AD638" s="549"/>
      <c r="AE638" s="235">
        <f t="shared" si="360"/>
        <v>0</v>
      </c>
      <c r="AF638" s="235">
        <f t="shared" si="361"/>
        <v>0</v>
      </c>
      <c r="AG638" s="550" t="s">
        <v>3</v>
      </c>
      <c r="AH638" s="554"/>
      <c r="AI638" s="551"/>
      <c r="AJ638" s="551"/>
      <c r="AK638" s="551"/>
      <c r="AL638" s="552">
        <f>SUM(F628:F638)+SUM(V628:V638)+SUM(AL628:AL637)+SUM(AD628:AD638)</f>
        <v>0</v>
      </c>
      <c r="AM638" s="235"/>
      <c r="AN638" s="235"/>
    </row>
    <row r="639" spans="1:40" x14ac:dyDescent="0.2">
      <c r="F639" s="288"/>
      <c r="G639" s="235"/>
      <c r="H639" s="235"/>
      <c r="I639" s="235"/>
      <c r="J639" s="235"/>
      <c r="K639" s="235"/>
      <c r="L639" s="235"/>
      <c r="M639" s="235"/>
      <c r="N639" s="235"/>
      <c r="O639" s="235"/>
      <c r="P639" s="235"/>
      <c r="W639" s="235"/>
      <c r="X639" s="235"/>
      <c r="Y639" s="235"/>
      <c r="AE639" s="235"/>
      <c r="AF639" s="235"/>
      <c r="AG639" s="553"/>
      <c r="AM639" s="235"/>
      <c r="AN639" s="235"/>
    </row>
    <row r="640" spans="1:40" x14ac:dyDescent="0.2">
      <c r="F640" s="288"/>
      <c r="G640" s="235"/>
      <c r="H640" s="235"/>
      <c r="I640" s="235"/>
      <c r="J640" s="235"/>
      <c r="K640" s="235"/>
      <c r="L640" s="235"/>
      <c r="M640" s="235"/>
      <c r="N640" s="235"/>
      <c r="O640" s="235"/>
      <c r="P640" s="235"/>
      <c r="W640" s="235"/>
      <c r="X640" s="235"/>
      <c r="Y640" s="235"/>
      <c r="AE640" s="235"/>
      <c r="AF640" s="235"/>
      <c r="AG640" s="553"/>
      <c r="AM640" s="235"/>
      <c r="AN640" s="235"/>
    </row>
    <row r="641" spans="1:40" x14ac:dyDescent="0.2">
      <c r="F641" s="288"/>
      <c r="G641" s="235"/>
      <c r="H641" s="235"/>
      <c r="I641" s="235"/>
      <c r="J641" s="235"/>
      <c r="K641" s="235"/>
      <c r="L641" s="235"/>
      <c r="M641" s="235"/>
      <c r="N641" s="235"/>
      <c r="O641" s="235"/>
      <c r="P641" s="235"/>
      <c r="W641" s="235"/>
      <c r="X641" s="235"/>
      <c r="Y641" s="235"/>
      <c r="AE641" s="235"/>
      <c r="AF641" s="235"/>
      <c r="AG641" s="553"/>
      <c r="AM641" s="235"/>
      <c r="AN641" s="235"/>
    </row>
    <row r="642" spans="1:40" x14ac:dyDescent="0.2">
      <c r="F642" s="288"/>
      <c r="G642" s="235"/>
      <c r="H642" s="235"/>
      <c r="I642" s="235"/>
      <c r="J642" s="235"/>
      <c r="K642" s="235"/>
      <c r="L642" s="235"/>
      <c r="M642" s="235"/>
      <c r="N642" s="235"/>
      <c r="O642" s="235"/>
      <c r="P642" s="235"/>
      <c r="W642" s="235"/>
      <c r="X642" s="235"/>
      <c r="Y642" s="235"/>
      <c r="AE642" s="235"/>
      <c r="AF642" s="235"/>
      <c r="AG642" s="553"/>
      <c r="AM642" s="235"/>
      <c r="AN642" s="235"/>
    </row>
    <row r="643" spans="1:40" x14ac:dyDescent="0.2">
      <c r="F643" s="288"/>
      <c r="G643" s="235"/>
      <c r="H643" s="235"/>
      <c r="I643" s="235"/>
      <c r="J643" s="235"/>
      <c r="K643" s="235"/>
      <c r="L643" s="235"/>
      <c r="M643" s="235"/>
      <c r="N643" s="235"/>
      <c r="O643" s="235"/>
      <c r="P643" s="235"/>
      <c r="W643" s="235"/>
      <c r="X643" s="235"/>
      <c r="Y643" s="235"/>
      <c r="AE643" s="235"/>
      <c r="AF643" s="235"/>
      <c r="AG643" s="553"/>
      <c r="AM643" s="235"/>
      <c r="AN643" s="235"/>
    </row>
    <row r="644" spans="1:40" x14ac:dyDescent="0.2">
      <c r="F644" s="288"/>
      <c r="G644" s="235"/>
      <c r="H644" s="235"/>
      <c r="I644" s="235"/>
      <c r="J644" s="235"/>
      <c r="K644" s="235"/>
      <c r="L644" s="235"/>
      <c r="M644" s="235"/>
      <c r="N644" s="235"/>
      <c r="O644" s="235"/>
      <c r="P644" s="235"/>
      <c r="W644" s="235"/>
      <c r="X644" s="235"/>
      <c r="Y644" s="235"/>
      <c r="AE644" s="235"/>
      <c r="AF644" s="235"/>
      <c r="AG644" s="553"/>
      <c r="AM644" s="235"/>
      <c r="AN644" s="235"/>
    </row>
    <row r="645" spans="1:40" ht="13.5" thickBot="1" x14ac:dyDescent="0.25">
      <c r="F645" s="288"/>
      <c r="G645" s="235"/>
      <c r="H645" s="235"/>
      <c r="I645" s="235"/>
      <c r="J645" s="235"/>
      <c r="K645" s="235"/>
      <c r="L645" s="235"/>
      <c r="M645" s="235"/>
      <c r="N645" s="235"/>
      <c r="O645" s="235"/>
      <c r="P645" s="235"/>
      <c r="W645" s="235"/>
      <c r="X645" s="235"/>
      <c r="Y645" s="235"/>
      <c r="AE645" s="235"/>
      <c r="AF645" s="235"/>
      <c r="AG645" s="553"/>
      <c r="AM645" s="235"/>
      <c r="AN645" s="235"/>
    </row>
    <row r="646" spans="1:40" ht="13.5" thickBot="1" x14ac:dyDescent="0.25">
      <c r="A646" s="315">
        <v>30</v>
      </c>
      <c r="B646" s="472"/>
      <c r="C646" s="757" t="s">
        <v>37</v>
      </c>
      <c r="D646" s="757" t="s">
        <v>158</v>
      </c>
      <c r="E646" s="757" t="s">
        <v>34</v>
      </c>
      <c r="F646" s="543">
        <f>+$AL658</f>
        <v>0</v>
      </c>
      <c r="G646" s="235"/>
      <c r="H646" s="235"/>
      <c r="I646" s="235"/>
      <c r="J646" s="235"/>
      <c r="K646" s="235"/>
      <c r="L646" s="235"/>
      <c r="M646" s="235"/>
      <c r="N646" s="235"/>
      <c r="O646" s="235"/>
      <c r="P646" s="235"/>
      <c r="Q646" s="315"/>
      <c r="R646" s="472"/>
      <c r="S646" s="757" t="s">
        <v>37</v>
      </c>
      <c r="T646" s="757" t="s">
        <v>158</v>
      </c>
      <c r="U646" s="757" t="s">
        <v>34</v>
      </c>
      <c r="V646" s="543">
        <f>+$AL658</f>
        <v>0</v>
      </c>
      <c r="W646" s="235"/>
      <c r="X646" s="235"/>
      <c r="Y646" s="315"/>
      <c r="Z646" s="472"/>
      <c r="AA646" s="757" t="s">
        <v>37</v>
      </c>
      <c r="AB646" s="757" t="s">
        <v>158</v>
      </c>
      <c r="AC646" s="757" t="s">
        <v>34</v>
      </c>
      <c r="AD646" s="543">
        <f>+$AL658</f>
        <v>0</v>
      </c>
      <c r="AE646" s="235"/>
      <c r="AF646" s="235"/>
      <c r="AG646" s="315"/>
      <c r="AH646" s="472"/>
      <c r="AI646" s="757" t="s">
        <v>37</v>
      </c>
      <c r="AJ646" s="757" t="s">
        <v>158</v>
      </c>
      <c r="AK646" s="757" t="s">
        <v>34</v>
      </c>
      <c r="AL646" s="800" t="s">
        <v>18</v>
      </c>
      <c r="AM646" s="235"/>
      <c r="AN646" s="235"/>
    </row>
    <row r="647" spans="1:40" ht="25.5" x14ac:dyDescent="0.2">
      <c r="A647" s="318" t="s">
        <v>7</v>
      </c>
      <c r="B647" s="525" t="str">
        <f>+" אסמכתא " &amp; B32 &amp;"         חזרה לטבלה "</f>
        <v xml:space="preserve"> אסמכתא          חזרה לטבלה </v>
      </c>
      <c r="C647" s="799"/>
      <c r="D647" s="758" t="s">
        <v>68</v>
      </c>
      <c r="E647" s="799"/>
      <c r="F647" s="543" t="s">
        <v>18</v>
      </c>
      <c r="G647" s="235"/>
      <c r="H647" s="235"/>
      <c r="I647" s="235"/>
      <c r="J647" s="235"/>
      <c r="K647" s="235"/>
      <c r="L647" s="235"/>
      <c r="M647" s="235"/>
      <c r="N647" s="235"/>
      <c r="O647" s="235"/>
      <c r="P647" s="235"/>
      <c r="Q647" s="318" t="s">
        <v>23</v>
      </c>
      <c r="R647" s="525" t="str">
        <f>+" אסמכתא " &amp; B32 &amp;"         חזרה לטבלה "</f>
        <v xml:space="preserve"> אסמכתא          חזרה לטבלה </v>
      </c>
      <c r="S647" s="799"/>
      <c r="T647" s="758" t="s">
        <v>68</v>
      </c>
      <c r="U647" s="799"/>
      <c r="V647" s="543" t="s">
        <v>18</v>
      </c>
      <c r="W647" s="235"/>
      <c r="X647" s="235"/>
      <c r="Y647" s="318" t="s">
        <v>23</v>
      </c>
      <c r="Z647" s="525" t="str">
        <f>+" אסמכתא " &amp; CA33 &amp;"         חזרה לטבלה "</f>
        <v xml:space="preserve"> אסמכתא          חזרה לטבלה </v>
      </c>
      <c r="AA647" s="799"/>
      <c r="AB647" s="758" t="s">
        <v>68</v>
      </c>
      <c r="AC647" s="799"/>
      <c r="AD647" s="543" t="s">
        <v>18</v>
      </c>
      <c r="AE647" s="235"/>
      <c r="AF647" s="235"/>
      <c r="AG647" s="318" t="s">
        <v>23</v>
      </c>
      <c r="AH647" s="525" t="str">
        <f>+" אסמכתא " &amp; B32 &amp;"         חזרה לטבלה "</f>
        <v xml:space="preserve"> אסמכתא          חזרה לטבלה </v>
      </c>
      <c r="AI647" s="799"/>
      <c r="AJ647" s="758" t="s">
        <v>68</v>
      </c>
      <c r="AK647" s="799"/>
      <c r="AL647" s="801"/>
      <c r="AM647" s="235"/>
      <c r="AN647" s="235"/>
    </row>
    <row r="648" spans="1:40" x14ac:dyDescent="0.2">
      <c r="A648" s="380">
        <v>1</v>
      </c>
      <c r="B648" s="510"/>
      <c r="C648" s="510"/>
      <c r="D648" s="545"/>
      <c r="E648" s="545"/>
      <c r="F648" s="546"/>
      <c r="G648" s="235">
        <f>IF(AND((COUNTA($C$32)=1),(COUNTA(F648)=1),($C$32&lt;&gt;0),(OR((E648&lt;$C$62),(E648&gt;($E$62+61))))),1,0)</f>
        <v>0</v>
      </c>
      <c r="H648" s="235">
        <f>IF(AND((COUNTA($C$32)=1),(COUNTA(F648)=1),($C$32&lt;&gt;0),(OR((D648&lt;$C$62),(D648&gt;($E$62))))),1,0)</f>
        <v>0</v>
      </c>
      <c r="I648" s="235"/>
      <c r="J648" s="235"/>
      <c r="K648" s="235"/>
      <c r="L648" s="235"/>
      <c r="M648" s="235"/>
      <c r="N648" s="235"/>
      <c r="O648" s="235"/>
      <c r="P648" s="235"/>
      <c r="Q648" s="380">
        <v>12</v>
      </c>
      <c r="R648" s="510"/>
      <c r="S648" s="510"/>
      <c r="T648" s="545"/>
      <c r="U648" s="545"/>
      <c r="V648" s="546"/>
      <c r="W648" s="235">
        <f>IF(AND((COUNTA($C$32)=1),(COUNTA(V648)=1),($C$32&lt;&gt;0),(OR((U648&lt;$C$62),(U648&gt;($E$62+61))))),1,0)</f>
        <v>0</v>
      </c>
      <c r="X648" s="235">
        <f>IF(AND((COUNTA($C$32)=1),(COUNTA(V648)=1),($C$32&lt;&gt;0),(OR((T648&lt;$C$62),(T648&gt;($E$62))))),1,0)</f>
        <v>0</v>
      </c>
      <c r="Y648" s="380">
        <f t="shared" ref="Y648" si="365">+Q658+1</f>
        <v>23</v>
      </c>
      <c r="Z648" s="510"/>
      <c r="AA648" s="510"/>
      <c r="AB648" s="545"/>
      <c r="AC648" s="545"/>
      <c r="AD648" s="546"/>
      <c r="AE648" s="235">
        <f>IF(AND((COUNTA($C$32)=1),(COUNTA(AD648)=1),($C$32&lt;&gt;0),(OR((AC648&lt;$C$62),(AC648&gt;($E$62+61))))),1,0)</f>
        <v>0</v>
      </c>
      <c r="AF648" s="235">
        <f>IF(AND((COUNTA($C$32)=1),(COUNTA(AD648)=1),($C$32&lt;&gt;0),(OR((AB648&lt;$C$62),(AB648&gt;($E$62))))),1,0)</f>
        <v>0</v>
      </c>
      <c r="AG648" s="380">
        <f t="shared" ref="AG648" si="366">+Y658+1</f>
        <v>34</v>
      </c>
      <c r="AH648" s="510"/>
      <c r="AI648" s="510"/>
      <c r="AJ648" s="545"/>
      <c r="AK648" s="545"/>
      <c r="AL648" s="546" t="s">
        <v>12</v>
      </c>
      <c r="AM648" s="235">
        <f>IF(AND((COUNTA($C$32)=1),(COUNTA(AL648)=1),($C$32&lt;&gt;0),(OR((AK648&lt;$C$62),(AK648&gt;($E$62+61))))),1,0)</f>
        <v>0</v>
      </c>
      <c r="AN648" s="235">
        <f>IF(AND((COUNTA($C$32)=1),(COUNTA(AL648)=1),($C$32&lt;&gt;0),(OR((AJ648&lt;$C$62),(AJ648&gt;($E$62))))),1,0)</f>
        <v>0</v>
      </c>
    </row>
    <row r="649" spans="1:40" x14ac:dyDescent="0.2">
      <c r="A649" s="380">
        <v>2</v>
      </c>
      <c r="B649" s="510"/>
      <c r="C649" s="510"/>
      <c r="D649" s="545"/>
      <c r="E649" s="545"/>
      <c r="F649" s="546"/>
      <c r="G649" s="235">
        <f t="shared" ref="G649:G658" si="367">IF(AND((COUNTA($C$32)=1),(COUNTA(F649)=1),($C$32&lt;&gt;0),(OR((E649&lt;$C$62),(E649&gt;($E$62+61))))),1,0)</f>
        <v>0</v>
      </c>
      <c r="H649" s="235">
        <f t="shared" ref="H649:H658" si="368">IF(AND((COUNTA($C$32)=1),(COUNTA(F649)=1),($C$32&lt;&gt;0),(OR((D649&lt;$C$62),(D649&gt;($E$62))))),1,0)</f>
        <v>0</v>
      </c>
      <c r="I649" s="235"/>
      <c r="J649" s="235"/>
      <c r="K649" s="235"/>
      <c r="L649" s="235"/>
      <c r="M649" s="235"/>
      <c r="N649" s="235"/>
      <c r="O649" s="235"/>
      <c r="P649" s="235"/>
      <c r="Q649" s="380">
        <v>13</v>
      </c>
      <c r="R649" s="510"/>
      <c r="S649" s="510"/>
      <c r="T649" s="545"/>
      <c r="U649" s="545"/>
      <c r="V649" s="546"/>
      <c r="W649" s="235">
        <f t="shared" ref="W649:W658" si="369">IF(AND((COUNTA($C$32)=1),(COUNTA(V649)=1),($C$32&lt;&gt;0),(OR((U649&lt;$C$62),(U649&gt;($E$62+61))))),1,0)</f>
        <v>0</v>
      </c>
      <c r="X649" s="235">
        <f t="shared" ref="X649:X658" si="370">IF(AND((COUNTA($C$32)=1),(COUNTA(V649)=1),($C$32&lt;&gt;0),(OR((T649&lt;$C$62),(T649&gt;($E$62))))),1,0)</f>
        <v>0</v>
      </c>
      <c r="Y649" s="380">
        <f t="shared" ref="Y649" si="371">+Y648+1</f>
        <v>24</v>
      </c>
      <c r="Z649" s="510"/>
      <c r="AA649" s="510"/>
      <c r="AB649" s="545"/>
      <c r="AC649" s="545"/>
      <c r="AD649" s="546"/>
      <c r="AE649" s="235">
        <f t="shared" ref="AE649:AE658" si="372">IF(AND((COUNTA($C$32)=1),(COUNTA(AD649)=1),($C$32&lt;&gt;0),(OR((AC649&lt;$C$62),(AC649&gt;($E$62+61))))),1,0)</f>
        <v>0</v>
      </c>
      <c r="AF649" s="235">
        <f t="shared" ref="AF649:AF658" si="373">IF(AND((COUNTA($C$32)=1),(COUNTA(AD649)=1),($C$32&lt;&gt;0),(OR((AB649&lt;$C$62),(AB649&gt;($E$62))))),1,0)</f>
        <v>0</v>
      </c>
      <c r="AG649" s="380">
        <f t="shared" ref="AG649" si="374">+AG648+1</f>
        <v>35</v>
      </c>
      <c r="AH649" s="510"/>
      <c r="AI649" s="510"/>
      <c r="AJ649" s="545"/>
      <c r="AK649" s="545"/>
      <c r="AL649" s="546"/>
      <c r="AM649" s="235">
        <f t="shared" ref="AM649:AM657" si="375">IF(AND((COUNTA($C$32)=1),(COUNTA(AL649)=1),($C$32&lt;&gt;0),(OR((AK649&lt;$C$62),(AK649&gt;($E$62+61))))),1,0)</f>
        <v>0</v>
      </c>
      <c r="AN649" s="235">
        <f t="shared" ref="AN649:AN657" si="376">IF(AND((COUNTA($C$32)=1),(COUNTA(AL649)=1),($C$32&lt;&gt;0),(OR((AJ649&lt;$C$62),(AJ649&gt;($E$62))))),1,0)</f>
        <v>0</v>
      </c>
    </row>
    <row r="650" spans="1:40" x14ac:dyDescent="0.2">
      <c r="A650" s="380">
        <v>3</v>
      </c>
      <c r="B650" s="510"/>
      <c r="C650" s="510"/>
      <c r="D650" s="545"/>
      <c r="E650" s="545"/>
      <c r="F650" s="546"/>
      <c r="G650" s="235">
        <f t="shared" si="367"/>
        <v>0</v>
      </c>
      <c r="H650" s="235">
        <f t="shared" si="368"/>
        <v>0</v>
      </c>
      <c r="I650" s="235"/>
      <c r="J650" s="235"/>
      <c r="K650" s="235"/>
      <c r="L650" s="235"/>
      <c r="M650" s="235"/>
      <c r="N650" s="235"/>
      <c r="O650" s="235"/>
      <c r="P650" s="235"/>
      <c r="Q650" s="380">
        <v>14</v>
      </c>
      <c r="R650" s="510"/>
      <c r="S650" s="510"/>
      <c r="T650" s="545"/>
      <c r="U650" s="545"/>
      <c r="V650" s="546"/>
      <c r="W650" s="235">
        <f t="shared" si="369"/>
        <v>0</v>
      </c>
      <c r="X650" s="235">
        <f t="shared" si="370"/>
        <v>0</v>
      </c>
      <c r="Y650" s="380">
        <f t="shared" si="351"/>
        <v>25</v>
      </c>
      <c r="Z650" s="510"/>
      <c r="AA650" s="510"/>
      <c r="AB650" s="545"/>
      <c r="AC650" s="545"/>
      <c r="AD650" s="546"/>
      <c r="AE650" s="235">
        <f t="shared" si="372"/>
        <v>0</v>
      </c>
      <c r="AF650" s="235">
        <f t="shared" si="373"/>
        <v>0</v>
      </c>
      <c r="AG650" s="380">
        <f t="shared" si="352"/>
        <v>36</v>
      </c>
      <c r="AH650" s="510"/>
      <c r="AI650" s="510"/>
      <c r="AJ650" s="545"/>
      <c r="AK650" s="545"/>
      <c r="AL650" s="546"/>
      <c r="AM650" s="235">
        <f t="shared" si="375"/>
        <v>0</v>
      </c>
      <c r="AN650" s="235">
        <f t="shared" si="376"/>
        <v>0</v>
      </c>
    </row>
    <row r="651" spans="1:40" x14ac:dyDescent="0.2">
      <c r="A651" s="380">
        <v>4</v>
      </c>
      <c r="B651" s="510"/>
      <c r="C651" s="510"/>
      <c r="D651" s="545"/>
      <c r="E651" s="545"/>
      <c r="F651" s="546"/>
      <c r="G651" s="235">
        <f t="shared" si="367"/>
        <v>0</v>
      </c>
      <c r="H651" s="235">
        <f t="shared" si="368"/>
        <v>0</v>
      </c>
      <c r="I651" s="235"/>
      <c r="J651" s="235"/>
      <c r="K651" s="235"/>
      <c r="L651" s="235"/>
      <c r="M651" s="235"/>
      <c r="N651" s="235"/>
      <c r="O651" s="235"/>
      <c r="P651" s="235"/>
      <c r="Q651" s="380">
        <v>15</v>
      </c>
      <c r="R651" s="510"/>
      <c r="S651" s="510"/>
      <c r="T651" s="545"/>
      <c r="U651" s="545"/>
      <c r="V651" s="546"/>
      <c r="W651" s="235">
        <f t="shared" si="369"/>
        <v>0</v>
      </c>
      <c r="X651" s="235">
        <f t="shared" si="370"/>
        <v>0</v>
      </c>
      <c r="Y651" s="380">
        <f t="shared" si="351"/>
        <v>26</v>
      </c>
      <c r="Z651" s="510"/>
      <c r="AA651" s="510"/>
      <c r="AB651" s="545"/>
      <c r="AC651" s="545"/>
      <c r="AD651" s="546"/>
      <c r="AE651" s="235">
        <f t="shared" si="372"/>
        <v>0</v>
      </c>
      <c r="AF651" s="235">
        <f t="shared" si="373"/>
        <v>0</v>
      </c>
      <c r="AG651" s="380">
        <f t="shared" si="352"/>
        <v>37</v>
      </c>
      <c r="AH651" s="510"/>
      <c r="AI651" s="510"/>
      <c r="AJ651" s="545"/>
      <c r="AK651" s="545"/>
      <c r="AL651" s="546"/>
      <c r="AM651" s="235">
        <f t="shared" si="375"/>
        <v>0</v>
      </c>
      <c r="AN651" s="235">
        <f t="shared" si="376"/>
        <v>0</v>
      </c>
    </row>
    <row r="652" spans="1:40" x14ac:dyDescent="0.2">
      <c r="A652" s="380">
        <v>5</v>
      </c>
      <c r="B652" s="510"/>
      <c r="C652" s="510"/>
      <c r="D652" s="545"/>
      <c r="E652" s="545"/>
      <c r="F652" s="546"/>
      <c r="G652" s="235">
        <f t="shared" si="367"/>
        <v>0</v>
      </c>
      <c r="H652" s="235">
        <f t="shared" si="368"/>
        <v>0</v>
      </c>
      <c r="I652" s="235"/>
      <c r="J652" s="235"/>
      <c r="K652" s="235"/>
      <c r="L652" s="235"/>
      <c r="M652" s="235"/>
      <c r="N652" s="235"/>
      <c r="O652" s="235"/>
      <c r="P652" s="235"/>
      <c r="Q652" s="380">
        <v>16</v>
      </c>
      <c r="R652" s="510"/>
      <c r="S652" s="510"/>
      <c r="T652" s="545"/>
      <c r="U652" s="545"/>
      <c r="V652" s="546"/>
      <c r="W652" s="235">
        <f t="shared" si="369"/>
        <v>0</v>
      </c>
      <c r="X652" s="235">
        <f t="shared" si="370"/>
        <v>0</v>
      </c>
      <c r="Y652" s="380">
        <f t="shared" si="351"/>
        <v>27</v>
      </c>
      <c r="Z652" s="510"/>
      <c r="AA652" s="510"/>
      <c r="AB652" s="545"/>
      <c r="AC652" s="545"/>
      <c r="AD652" s="546"/>
      <c r="AE652" s="235">
        <f t="shared" si="372"/>
        <v>0</v>
      </c>
      <c r="AF652" s="235">
        <f t="shared" si="373"/>
        <v>0</v>
      </c>
      <c r="AG652" s="380">
        <f t="shared" si="352"/>
        <v>38</v>
      </c>
      <c r="AH652" s="510"/>
      <c r="AI652" s="510"/>
      <c r="AJ652" s="545"/>
      <c r="AK652" s="545"/>
      <c r="AL652" s="546" t="s">
        <v>12</v>
      </c>
      <c r="AM652" s="235">
        <f t="shared" si="375"/>
        <v>0</v>
      </c>
      <c r="AN652" s="235">
        <f t="shared" si="376"/>
        <v>0</v>
      </c>
    </row>
    <row r="653" spans="1:40" x14ac:dyDescent="0.2">
      <c r="A653" s="380">
        <v>6</v>
      </c>
      <c r="B653" s="510"/>
      <c r="C653" s="510"/>
      <c r="D653" s="545"/>
      <c r="E653" s="545"/>
      <c r="F653" s="546"/>
      <c r="G653" s="235">
        <f t="shared" si="367"/>
        <v>0</v>
      </c>
      <c r="H653" s="235">
        <f t="shared" si="368"/>
        <v>0</v>
      </c>
      <c r="I653" s="235"/>
      <c r="J653" s="235"/>
      <c r="K653" s="235"/>
      <c r="L653" s="235"/>
      <c r="M653" s="235"/>
      <c r="N653" s="235"/>
      <c r="O653" s="235"/>
      <c r="P653" s="235"/>
      <c r="Q653" s="380">
        <v>17</v>
      </c>
      <c r="R653" s="510"/>
      <c r="S653" s="510"/>
      <c r="T653" s="545"/>
      <c r="U653" s="545"/>
      <c r="V653" s="546"/>
      <c r="W653" s="235">
        <f t="shared" si="369"/>
        <v>0</v>
      </c>
      <c r="X653" s="235">
        <f t="shared" si="370"/>
        <v>0</v>
      </c>
      <c r="Y653" s="380">
        <f t="shared" si="351"/>
        <v>28</v>
      </c>
      <c r="Z653" s="510"/>
      <c r="AA653" s="510"/>
      <c r="AB653" s="545"/>
      <c r="AC653" s="545"/>
      <c r="AD653" s="546"/>
      <c r="AE653" s="235">
        <f t="shared" si="372"/>
        <v>0</v>
      </c>
      <c r="AF653" s="235">
        <f t="shared" si="373"/>
        <v>0</v>
      </c>
      <c r="AG653" s="380">
        <f t="shared" si="352"/>
        <v>39</v>
      </c>
      <c r="AH653" s="510"/>
      <c r="AI653" s="510"/>
      <c r="AJ653" s="545"/>
      <c r="AK653" s="545"/>
      <c r="AL653" s="546"/>
      <c r="AM653" s="235">
        <f t="shared" si="375"/>
        <v>0</v>
      </c>
      <c r="AN653" s="235">
        <f t="shared" si="376"/>
        <v>0</v>
      </c>
    </row>
    <row r="654" spans="1:40" x14ac:dyDescent="0.2">
      <c r="A654" s="380">
        <v>7</v>
      </c>
      <c r="B654" s="510"/>
      <c r="C654" s="510"/>
      <c r="D654" s="545"/>
      <c r="E654" s="545"/>
      <c r="F654" s="546"/>
      <c r="G654" s="235">
        <f t="shared" si="367"/>
        <v>0</v>
      </c>
      <c r="H654" s="235">
        <f t="shared" si="368"/>
        <v>0</v>
      </c>
      <c r="I654" s="235"/>
      <c r="J654" s="235"/>
      <c r="K654" s="235"/>
      <c r="L654" s="235"/>
      <c r="M654" s="235"/>
      <c r="N654" s="235"/>
      <c r="O654" s="235"/>
      <c r="P654" s="235"/>
      <c r="Q654" s="380">
        <v>18</v>
      </c>
      <c r="R654" s="510"/>
      <c r="S654" s="510"/>
      <c r="T654" s="545"/>
      <c r="U654" s="545"/>
      <c r="V654" s="546"/>
      <c r="W654" s="235">
        <f t="shared" si="369"/>
        <v>0</v>
      </c>
      <c r="X654" s="235">
        <f t="shared" si="370"/>
        <v>0</v>
      </c>
      <c r="Y654" s="380">
        <f t="shared" si="351"/>
        <v>29</v>
      </c>
      <c r="Z654" s="510"/>
      <c r="AA654" s="510"/>
      <c r="AB654" s="545"/>
      <c r="AC654" s="545"/>
      <c r="AD654" s="546"/>
      <c r="AE654" s="235">
        <f t="shared" si="372"/>
        <v>0</v>
      </c>
      <c r="AF654" s="235">
        <f t="shared" si="373"/>
        <v>0</v>
      </c>
      <c r="AG654" s="380">
        <f t="shared" si="352"/>
        <v>40</v>
      </c>
      <c r="AH654" s="510"/>
      <c r="AI654" s="510"/>
      <c r="AJ654" s="545"/>
      <c r="AK654" s="545"/>
      <c r="AL654" s="546"/>
      <c r="AM654" s="235">
        <f t="shared" si="375"/>
        <v>0</v>
      </c>
      <c r="AN654" s="235">
        <f t="shared" si="376"/>
        <v>0</v>
      </c>
    </row>
    <row r="655" spans="1:40" x14ac:dyDescent="0.2">
      <c r="A655" s="380">
        <v>8</v>
      </c>
      <c r="B655" s="510"/>
      <c r="C655" s="510"/>
      <c r="D655" s="545"/>
      <c r="E655" s="545"/>
      <c r="F655" s="546"/>
      <c r="G655" s="235">
        <f t="shared" si="367"/>
        <v>0</v>
      </c>
      <c r="H655" s="235">
        <f t="shared" si="368"/>
        <v>0</v>
      </c>
      <c r="I655" s="235"/>
      <c r="J655" s="235"/>
      <c r="K655" s="235"/>
      <c r="L655" s="235"/>
      <c r="M655" s="235"/>
      <c r="N655" s="235"/>
      <c r="O655" s="235"/>
      <c r="P655" s="235"/>
      <c r="Q655" s="380">
        <v>19</v>
      </c>
      <c r="R655" s="510"/>
      <c r="S655" s="510"/>
      <c r="T655" s="545"/>
      <c r="U655" s="545"/>
      <c r="V655" s="546"/>
      <c r="W655" s="235">
        <f t="shared" si="369"/>
        <v>0</v>
      </c>
      <c r="X655" s="235">
        <f t="shared" si="370"/>
        <v>0</v>
      </c>
      <c r="Y655" s="380">
        <f t="shared" si="351"/>
        <v>30</v>
      </c>
      <c r="Z655" s="510"/>
      <c r="AA655" s="510"/>
      <c r="AB655" s="545"/>
      <c r="AC655" s="545"/>
      <c r="AD655" s="546"/>
      <c r="AE655" s="235">
        <f t="shared" si="372"/>
        <v>0</v>
      </c>
      <c r="AF655" s="235">
        <f t="shared" si="373"/>
        <v>0</v>
      </c>
      <c r="AG655" s="380">
        <f t="shared" si="352"/>
        <v>41</v>
      </c>
      <c r="AH655" s="510"/>
      <c r="AI655" s="510"/>
      <c r="AJ655" s="545"/>
      <c r="AK655" s="545"/>
      <c r="AL655" s="546" t="s">
        <v>12</v>
      </c>
      <c r="AM655" s="235">
        <f t="shared" si="375"/>
        <v>0</v>
      </c>
      <c r="AN655" s="235">
        <f t="shared" si="376"/>
        <v>0</v>
      </c>
    </row>
    <row r="656" spans="1:40" x14ac:dyDescent="0.2">
      <c r="A656" s="380">
        <v>9</v>
      </c>
      <c r="B656" s="510"/>
      <c r="C656" s="510"/>
      <c r="D656" s="545"/>
      <c r="E656" s="545"/>
      <c r="F656" s="546"/>
      <c r="G656" s="235">
        <f t="shared" si="367"/>
        <v>0</v>
      </c>
      <c r="H656" s="235">
        <f t="shared" si="368"/>
        <v>0</v>
      </c>
      <c r="I656" s="235"/>
      <c r="J656" s="235"/>
      <c r="K656" s="235"/>
      <c r="L656" s="235"/>
      <c r="M656" s="235"/>
      <c r="N656" s="235"/>
      <c r="O656" s="235"/>
      <c r="P656" s="235"/>
      <c r="Q656" s="380">
        <v>20</v>
      </c>
      <c r="R656" s="510"/>
      <c r="S656" s="510"/>
      <c r="T656" s="545"/>
      <c r="U656" s="545"/>
      <c r="V656" s="546"/>
      <c r="W656" s="235">
        <f t="shared" si="369"/>
        <v>0</v>
      </c>
      <c r="X656" s="235">
        <f t="shared" si="370"/>
        <v>0</v>
      </c>
      <c r="Y656" s="380">
        <f t="shared" si="351"/>
        <v>31</v>
      </c>
      <c r="Z656" s="510"/>
      <c r="AA656" s="510"/>
      <c r="AB656" s="545"/>
      <c r="AC656" s="545"/>
      <c r="AD656" s="546"/>
      <c r="AE656" s="235">
        <f t="shared" si="372"/>
        <v>0</v>
      </c>
      <c r="AF656" s="235">
        <f t="shared" si="373"/>
        <v>0</v>
      </c>
      <c r="AG656" s="380">
        <f t="shared" si="352"/>
        <v>42</v>
      </c>
      <c r="AH656" s="510"/>
      <c r="AI656" s="510"/>
      <c r="AJ656" s="545"/>
      <c r="AK656" s="545"/>
      <c r="AL656" s="546"/>
      <c r="AM656" s="235">
        <f t="shared" si="375"/>
        <v>0</v>
      </c>
      <c r="AN656" s="235">
        <f t="shared" si="376"/>
        <v>0</v>
      </c>
    </row>
    <row r="657" spans="1:40" x14ac:dyDescent="0.2">
      <c r="A657" s="380">
        <v>10</v>
      </c>
      <c r="B657" s="510"/>
      <c r="C657" s="510"/>
      <c r="D657" s="545"/>
      <c r="E657" s="545"/>
      <c r="F657" s="546"/>
      <c r="G657" s="235">
        <f t="shared" si="367"/>
        <v>0</v>
      </c>
      <c r="H657" s="235">
        <f t="shared" si="368"/>
        <v>0</v>
      </c>
      <c r="I657" s="235"/>
      <c r="J657" s="235"/>
      <c r="K657" s="235"/>
      <c r="L657" s="235"/>
      <c r="M657" s="235"/>
      <c r="N657" s="235"/>
      <c r="O657" s="235"/>
      <c r="P657" s="235"/>
      <c r="Q657" s="380">
        <v>21</v>
      </c>
      <c r="R657" s="510"/>
      <c r="S657" s="510"/>
      <c r="T657" s="545"/>
      <c r="U657" s="545"/>
      <c r="V657" s="546"/>
      <c r="W657" s="235">
        <f t="shared" si="369"/>
        <v>0</v>
      </c>
      <c r="X657" s="235">
        <f t="shared" si="370"/>
        <v>0</v>
      </c>
      <c r="Y657" s="380">
        <f t="shared" si="351"/>
        <v>32</v>
      </c>
      <c r="Z657" s="510"/>
      <c r="AA657" s="510"/>
      <c r="AB657" s="545"/>
      <c r="AC657" s="545"/>
      <c r="AD657" s="546"/>
      <c r="AE657" s="235">
        <f t="shared" si="372"/>
        <v>0</v>
      </c>
      <c r="AF657" s="235">
        <f t="shared" si="373"/>
        <v>0</v>
      </c>
      <c r="AG657" s="380">
        <f t="shared" si="352"/>
        <v>43</v>
      </c>
      <c r="AH657" s="510"/>
      <c r="AI657" s="510"/>
      <c r="AJ657" s="545"/>
      <c r="AK657" s="545"/>
      <c r="AL657" s="546"/>
      <c r="AM657" s="235">
        <f t="shared" si="375"/>
        <v>0</v>
      </c>
      <c r="AN657" s="235">
        <f t="shared" si="376"/>
        <v>0</v>
      </c>
    </row>
    <row r="658" spans="1:40" ht="13.5" thickBot="1" x14ac:dyDescent="0.25">
      <c r="A658" s="547">
        <v>11</v>
      </c>
      <c r="B658" s="548"/>
      <c r="C658" s="548"/>
      <c r="D658" s="545"/>
      <c r="E658" s="545"/>
      <c r="F658" s="549"/>
      <c r="G658" s="235">
        <f t="shared" si="367"/>
        <v>0</v>
      </c>
      <c r="H658" s="235">
        <f t="shared" si="368"/>
        <v>0</v>
      </c>
      <c r="I658" s="235"/>
      <c r="J658" s="235"/>
      <c r="K658" s="235"/>
      <c r="L658" s="235"/>
      <c r="M658" s="235"/>
      <c r="N658" s="235"/>
      <c r="O658" s="235"/>
      <c r="P658" s="235"/>
      <c r="Q658" s="380">
        <v>22</v>
      </c>
      <c r="R658" s="510"/>
      <c r="S658" s="510"/>
      <c r="T658" s="545"/>
      <c r="U658" s="545"/>
      <c r="V658" s="549"/>
      <c r="W658" s="235">
        <f t="shared" si="369"/>
        <v>0</v>
      </c>
      <c r="X658" s="235">
        <f t="shared" si="370"/>
        <v>0</v>
      </c>
      <c r="Y658" s="380">
        <f t="shared" si="351"/>
        <v>33</v>
      </c>
      <c r="Z658" s="548"/>
      <c r="AA658" s="548"/>
      <c r="AB658" s="545"/>
      <c r="AC658" s="545"/>
      <c r="AD658" s="549"/>
      <c r="AE658" s="235">
        <f t="shared" si="372"/>
        <v>0</v>
      </c>
      <c r="AF658" s="235">
        <f t="shared" si="373"/>
        <v>0</v>
      </c>
      <c r="AG658" s="550" t="s">
        <v>3</v>
      </c>
      <c r="AH658" s="554"/>
      <c r="AI658" s="551"/>
      <c r="AJ658" s="551"/>
      <c r="AK658" s="551"/>
      <c r="AL658" s="552">
        <f>SUM(F648:F658)+SUM(V648:V658)+SUM(AL648:AL657)+SUM(AD648:AD658)</f>
        <v>0</v>
      </c>
      <c r="AM658" s="235"/>
      <c r="AN658" s="235"/>
    </row>
    <row r="659" spans="1:40" x14ac:dyDescent="0.2">
      <c r="F659" s="288"/>
      <c r="G659" s="235"/>
      <c r="H659" s="235"/>
      <c r="I659" s="235"/>
      <c r="J659" s="235"/>
      <c r="K659" s="235"/>
      <c r="L659" s="235"/>
      <c r="M659" s="235"/>
      <c r="N659" s="235"/>
      <c r="O659" s="235"/>
      <c r="P659" s="235"/>
      <c r="W659" s="235"/>
      <c r="X659" s="235"/>
      <c r="Y659" s="235"/>
      <c r="AE659" s="235"/>
      <c r="AF659" s="235"/>
      <c r="AG659" s="553"/>
      <c r="AM659" s="235"/>
      <c r="AN659" s="235"/>
    </row>
    <row r="660" spans="1:40" x14ac:dyDescent="0.2">
      <c r="F660" s="288"/>
      <c r="G660" s="235"/>
      <c r="H660" s="235"/>
      <c r="I660" s="235"/>
      <c r="J660" s="235"/>
      <c r="K660" s="235"/>
      <c r="L660" s="235"/>
      <c r="M660" s="235"/>
      <c r="N660" s="235"/>
      <c r="O660" s="235"/>
      <c r="P660" s="235"/>
      <c r="W660" s="235"/>
      <c r="X660" s="235"/>
      <c r="Y660" s="235"/>
      <c r="AE660" s="235"/>
      <c r="AF660" s="235"/>
      <c r="AG660" s="553"/>
      <c r="AM660" s="235"/>
      <c r="AN660" s="235"/>
    </row>
    <row r="661" spans="1:40" x14ac:dyDescent="0.2">
      <c r="F661" s="288"/>
      <c r="G661" s="235"/>
      <c r="H661" s="235"/>
      <c r="I661" s="235"/>
      <c r="J661" s="235"/>
      <c r="K661" s="235"/>
      <c r="L661" s="235"/>
      <c r="M661" s="235"/>
      <c r="N661" s="235"/>
      <c r="O661" s="235"/>
      <c r="P661" s="235"/>
      <c r="W661" s="235"/>
      <c r="X661" s="235"/>
      <c r="Y661" s="235"/>
      <c r="AE661" s="235"/>
      <c r="AF661" s="235"/>
      <c r="AG661" s="553"/>
      <c r="AM661" s="235"/>
      <c r="AN661" s="235"/>
    </row>
    <row r="662" spans="1:40" x14ac:dyDescent="0.2">
      <c r="F662" s="288"/>
      <c r="G662" s="235"/>
      <c r="H662" s="235"/>
      <c r="I662" s="235"/>
      <c r="J662" s="235"/>
      <c r="K662" s="235"/>
      <c r="L662" s="235"/>
      <c r="M662" s="235"/>
      <c r="N662" s="235"/>
      <c r="O662" s="235"/>
      <c r="P662" s="235"/>
      <c r="W662" s="235"/>
      <c r="X662" s="235"/>
      <c r="Y662" s="235"/>
      <c r="AE662" s="235"/>
      <c r="AF662" s="235"/>
      <c r="AG662" s="553"/>
      <c r="AM662" s="235"/>
      <c r="AN662" s="235"/>
    </row>
    <row r="663" spans="1:40" x14ac:dyDescent="0.2">
      <c r="F663" s="288"/>
      <c r="G663" s="235"/>
      <c r="H663" s="235"/>
      <c r="I663" s="235"/>
      <c r="J663" s="235"/>
      <c r="K663" s="235"/>
      <c r="L663" s="235"/>
      <c r="M663" s="235"/>
      <c r="N663" s="235"/>
      <c r="O663" s="235"/>
      <c r="P663" s="235"/>
      <c r="W663" s="235"/>
      <c r="X663" s="235"/>
      <c r="Y663" s="235"/>
      <c r="AE663" s="235"/>
      <c r="AF663" s="235"/>
      <c r="AG663" s="553"/>
      <c r="AM663" s="235"/>
      <c r="AN663" s="235"/>
    </row>
    <row r="664" spans="1:40" x14ac:dyDescent="0.2">
      <c r="F664" s="288"/>
      <c r="G664" s="235"/>
      <c r="H664" s="235"/>
      <c r="I664" s="235"/>
      <c r="J664" s="235"/>
      <c r="K664" s="235"/>
      <c r="L664" s="235"/>
      <c r="M664" s="235"/>
      <c r="N664" s="235"/>
      <c r="O664" s="235"/>
      <c r="P664" s="235"/>
      <c r="W664" s="235"/>
      <c r="X664" s="235"/>
      <c r="Y664" s="235"/>
      <c r="AE664" s="235"/>
      <c r="AF664" s="235"/>
      <c r="AG664" s="553"/>
      <c r="AM664" s="235"/>
      <c r="AN664" s="235"/>
    </row>
    <row r="665" spans="1:40" ht="13.5" thickBot="1" x14ac:dyDescent="0.25">
      <c r="F665" s="288"/>
      <c r="G665" s="235"/>
      <c r="H665" s="235"/>
      <c r="I665" s="235"/>
      <c r="J665" s="235"/>
      <c r="K665" s="235"/>
      <c r="L665" s="235"/>
      <c r="M665" s="235"/>
      <c r="N665" s="235"/>
      <c r="O665" s="235"/>
      <c r="P665" s="235"/>
      <c r="W665" s="235"/>
      <c r="X665" s="235"/>
      <c r="Y665" s="235"/>
      <c r="AE665" s="235"/>
      <c r="AF665" s="235"/>
      <c r="AG665" s="553"/>
      <c r="AM665" s="235"/>
      <c r="AN665" s="235"/>
    </row>
    <row r="666" spans="1:40" ht="13.5" thickBot="1" x14ac:dyDescent="0.25">
      <c r="A666" s="315">
        <v>31</v>
      </c>
      <c r="B666" s="472"/>
      <c r="C666" s="757" t="s">
        <v>37</v>
      </c>
      <c r="D666" s="757" t="s">
        <v>158</v>
      </c>
      <c r="E666" s="757" t="s">
        <v>34</v>
      </c>
      <c r="F666" s="543">
        <f>+$AL678</f>
        <v>0</v>
      </c>
      <c r="G666" s="235"/>
      <c r="H666" s="235"/>
      <c r="I666" s="235"/>
      <c r="J666" s="235"/>
      <c r="K666" s="235"/>
      <c r="L666" s="235"/>
      <c r="M666" s="235"/>
      <c r="N666" s="235"/>
      <c r="O666" s="235"/>
      <c r="P666" s="235"/>
      <c r="Q666" s="315"/>
      <c r="R666" s="472"/>
      <c r="S666" s="757" t="s">
        <v>37</v>
      </c>
      <c r="T666" s="757" t="s">
        <v>158</v>
      </c>
      <c r="U666" s="757" t="s">
        <v>34</v>
      </c>
      <c r="V666" s="543">
        <f>+$AL678</f>
        <v>0</v>
      </c>
      <c r="W666" s="235"/>
      <c r="X666" s="235"/>
      <c r="Y666" s="315"/>
      <c r="Z666" s="472"/>
      <c r="AA666" s="757" t="s">
        <v>37</v>
      </c>
      <c r="AB666" s="757" t="s">
        <v>158</v>
      </c>
      <c r="AC666" s="757" t="s">
        <v>34</v>
      </c>
      <c r="AD666" s="543">
        <f>+$AL678</f>
        <v>0</v>
      </c>
      <c r="AE666" s="235"/>
      <c r="AF666" s="235"/>
      <c r="AG666" s="315"/>
      <c r="AH666" s="472"/>
      <c r="AI666" s="757" t="s">
        <v>37</v>
      </c>
      <c r="AJ666" s="757" t="s">
        <v>158</v>
      </c>
      <c r="AK666" s="757" t="s">
        <v>34</v>
      </c>
      <c r="AL666" s="800" t="s">
        <v>18</v>
      </c>
      <c r="AM666" s="235"/>
      <c r="AN666" s="235"/>
    </row>
    <row r="667" spans="1:40" ht="25.5" x14ac:dyDescent="0.2">
      <c r="A667" s="318" t="s">
        <v>7</v>
      </c>
      <c r="B667" s="525" t="str">
        <f>+" אסמכתא " &amp; B33 &amp;"         חזרה לטבלה "</f>
        <v xml:space="preserve"> אסמכתא          חזרה לטבלה </v>
      </c>
      <c r="C667" s="799"/>
      <c r="D667" s="758" t="s">
        <v>68</v>
      </c>
      <c r="E667" s="799"/>
      <c r="F667" s="543" t="s">
        <v>18</v>
      </c>
      <c r="G667" s="235"/>
      <c r="H667" s="235"/>
      <c r="I667" s="235"/>
      <c r="J667" s="235"/>
      <c r="K667" s="235"/>
      <c r="L667" s="235"/>
      <c r="M667" s="235"/>
      <c r="N667" s="235"/>
      <c r="O667" s="235"/>
      <c r="P667" s="235"/>
      <c r="Q667" s="318" t="s">
        <v>23</v>
      </c>
      <c r="R667" s="525" t="str">
        <f>+" אסמכתא " &amp; B33 &amp;"         חזרה לטבלה "</f>
        <v xml:space="preserve"> אסמכתא          חזרה לטבלה </v>
      </c>
      <c r="S667" s="799"/>
      <c r="T667" s="758" t="s">
        <v>68</v>
      </c>
      <c r="U667" s="799"/>
      <c r="V667" s="543" t="s">
        <v>18</v>
      </c>
      <c r="W667" s="235"/>
      <c r="X667" s="235"/>
      <c r="Y667" s="318" t="s">
        <v>23</v>
      </c>
      <c r="Z667" s="525" t="str">
        <f>+" אסמכתא " &amp; B33 &amp;"         חזרה לטבלה "</f>
        <v xml:space="preserve"> אסמכתא          חזרה לטבלה </v>
      </c>
      <c r="AA667" s="799"/>
      <c r="AB667" s="758" t="s">
        <v>68</v>
      </c>
      <c r="AC667" s="799"/>
      <c r="AD667" s="543" t="s">
        <v>18</v>
      </c>
      <c r="AE667" s="235"/>
      <c r="AF667" s="235"/>
      <c r="AG667" s="318" t="s">
        <v>23</v>
      </c>
      <c r="AH667" s="525" t="str">
        <f>+" אסמכתא " &amp; B33 &amp;"         חזרה לטבלה "</f>
        <v xml:space="preserve"> אסמכתא          חזרה לטבלה </v>
      </c>
      <c r="AI667" s="799"/>
      <c r="AJ667" s="758" t="s">
        <v>68</v>
      </c>
      <c r="AK667" s="799"/>
      <c r="AL667" s="801"/>
      <c r="AM667" s="235"/>
      <c r="AN667" s="235"/>
    </row>
    <row r="668" spans="1:40" x14ac:dyDescent="0.2">
      <c r="A668" s="380">
        <v>1</v>
      </c>
      <c r="B668" s="510"/>
      <c r="C668" s="510"/>
      <c r="D668" s="545"/>
      <c r="E668" s="545"/>
      <c r="F668" s="546"/>
      <c r="G668" s="235">
        <f>IF(AND((COUNTA($C$33)=1),(COUNTA(F668)=1),($C$33&lt;&gt;0),(OR((E668&lt;$C$62),(E668&gt;($E$62+61))))),1,0)</f>
        <v>0</v>
      </c>
      <c r="H668" s="235">
        <f>IF(AND((COUNTA($C$33)=1),(COUNTA(F668)=1),($C$33&lt;&gt;0),(OR((D668&lt;$C$62),(D668&gt;($E$62))))),1,0)</f>
        <v>0</v>
      </c>
      <c r="I668" s="235"/>
      <c r="J668" s="235"/>
      <c r="K668" s="235"/>
      <c r="L668" s="235"/>
      <c r="M668" s="235"/>
      <c r="N668" s="235"/>
      <c r="O668" s="235"/>
      <c r="P668" s="235"/>
      <c r="Q668" s="380">
        <v>12</v>
      </c>
      <c r="R668" s="510"/>
      <c r="S668" s="510"/>
      <c r="T668" s="545"/>
      <c r="U668" s="545"/>
      <c r="V668" s="546"/>
      <c r="W668" s="235">
        <f>IF(AND((COUNTA($C$33)=1),(COUNTA(V668)=1),($C$33&lt;&gt;0),(OR((U668&lt;$C$62),(U668&gt;($E$62+61))))),1,0)</f>
        <v>0</v>
      </c>
      <c r="X668" s="235">
        <f>IF(AND((COUNTA($C$33)=1),(COUNTA(V668)=1),($C$33&lt;&gt;0),(OR((T668&lt;$C$62),(T668&gt;($E$62))))),1,0)</f>
        <v>0</v>
      </c>
      <c r="Y668" s="380">
        <f t="shared" ref="Y668" si="377">+Q678+1</f>
        <v>23</v>
      </c>
      <c r="Z668" s="510"/>
      <c r="AA668" s="510"/>
      <c r="AB668" s="545"/>
      <c r="AC668" s="545"/>
      <c r="AD668" s="546"/>
      <c r="AE668" s="235">
        <f>IF(AND((COUNTA($C$33)=1),(COUNTA(AD668)=1),($C$33&lt;&gt;0),(OR((AC668&lt;$C$62),(AC668&gt;($E$62+61))))),1,0)</f>
        <v>0</v>
      </c>
      <c r="AF668" s="235">
        <f>IF(AND((COUNTA($C$33)=1),(COUNTA(AD668)=1),($C$33&lt;&gt;0),(OR((AB668&lt;$C$62),(AB668&gt;($E$62))))),1,0)</f>
        <v>0</v>
      </c>
      <c r="AG668" s="380">
        <f t="shared" ref="AG668" si="378">+Y678+1</f>
        <v>34</v>
      </c>
      <c r="AH668" s="510"/>
      <c r="AI668" s="510"/>
      <c r="AJ668" s="545"/>
      <c r="AK668" s="545"/>
      <c r="AL668" s="546" t="s">
        <v>12</v>
      </c>
      <c r="AM668" s="235">
        <f>IF(AND((COUNTA($C$33)=1),(COUNTA(AL668)=1),($C$33&lt;&gt;0),(OR((AK668&lt;$C$62),(AK668&gt;($E$62+61))))),1,0)</f>
        <v>0</v>
      </c>
      <c r="AN668" s="235">
        <f>IF(AND((COUNTA($C$33)=1),(COUNTA(AL668)=1),($C$33&lt;&gt;0),(OR((AJ668&lt;$C$62),(AJ668&gt;($E$62))))),1,0)</f>
        <v>0</v>
      </c>
    </row>
    <row r="669" spans="1:40" x14ac:dyDescent="0.2">
      <c r="A669" s="380">
        <v>2</v>
      </c>
      <c r="B669" s="510"/>
      <c r="C669" s="510"/>
      <c r="D669" s="545"/>
      <c r="E669" s="545"/>
      <c r="F669" s="546"/>
      <c r="G669" s="235">
        <f t="shared" ref="G669:G678" si="379">IF(AND((COUNTA($C$33)=1),(COUNTA(F669)=1),($C$33&lt;&gt;0),(OR((E669&lt;$C$62),(E669&gt;($E$62+61))))),1,0)</f>
        <v>0</v>
      </c>
      <c r="H669" s="235">
        <f t="shared" ref="H669:H678" si="380">IF(AND((COUNTA($C$33)=1),(COUNTA(F669)=1),($C$33&lt;&gt;0),(OR((D669&lt;$C$62),(D669&gt;($E$62))))),1,0)</f>
        <v>0</v>
      </c>
      <c r="I669" s="235"/>
      <c r="J669" s="235"/>
      <c r="K669" s="235"/>
      <c r="L669" s="235"/>
      <c r="M669" s="235"/>
      <c r="N669" s="235"/>
      <c r="O669" s="235"/>
      <c r="P669" s="235"/>
      <c r="Q669" s="380">
        <v>13</v>
      </c>
      <c r="R669" s="510"/>
      <c r="S669" s="510"/>
      <c r="T669" s="545"/>
      <c r="U669" s="545"/>
      <c r="V669" s="546"/>
      <c r="W669" s="235">
        <f t="shared" ref="W669:W678" si="381">IF(AND((COUNTA($C$33)=1),(COUNTA(V669)=1),($C$33&lt;&gt;0),(OR((U669&lt;$C$62),(U669&gt;($E$62+61))))),1,0)</f>
        <v>0</v>
      </c>
      <c r="X669" s="235">
        <f t="shared" ref="X669:X678" si="382">IF(AND((COUNTA($C$33)=1),(COUNTA(V669)=1),($C$33&lt;&gt;0),(OR((T669&lt;$C$62),(T669&gt;($E$62))))),1,0)</f>
        <v>0</v>
      </c>
      <c r="Y669" s="380">
        <f t="shared" ref="Y669" si="383">+Y668+1</f>
        <v>24</v>
      </c>
      <c r="Z669" s="510"/>
      <c r="AA669" s="510"/>
      <c r="AB669" s="545"/>
      <c r="AC669" s="545"/>
      <c r="AD669" s="546"/>
      <c r="AE669" s="235">
        <f t="shared" ref="AE669:AE678" si="384">IF(AND((COUNTA($C$33)=1),(COUNTA(AD669)=1),($C$33&lt;&gt;0),(OR((AC669&lt;$C$62),(AC669&gt;($E$62+61))))),1,0)</f>
        <v>0</v>
      </c>
      <c r="AF669" s="235">
        <f t="shared" ref="AF669:AF678" si="385">IF(AND((COUNTA($C$33)=1),(COUNTA(AD669)=1),($C$33&lt;&gt;0),(OR((AB669&lt;$C$62),(AB669&gt;($E$62))))),1,0)</f>
        <v>0</v>
      </c>
      <c r="AG669" s="380">
        <f t="shared" ref="AG669" si="386">+AG668+1</f>
        <v>35</v>
      </c>
      <c r="AH669" s="510"/>
      <c r="AI669" s="510"/>
      <c r="AJ669" s="545"/>
      <c r="AK669" s="545"/>
      <c r="AL669" s="546"/>
      <c r="AM669" s="235">
        <f t="shared" ref="AM669:AM677" si="387">IF(AND((COUNTA($C$33)=1),(COUNTA(AL669)=1),($C$33&lt;&gt;0),(OR((AK669&lt;$C$62),(AK669&gt;($E$62+61))))),1,0)</f>
        <v>0</v>
      </c>
      <c r="AN669" s="235">
        <f t="shared" ref="AN669:AN677" si="388">IF(AND((COUNTA($C$33)=1),(COUNTA(AL669)=1),($C$33&lt;&gt;0),(OR((AJ669&lt;$C$62),(AJ669&gt;($E$62))))),1,0)</f>
        <v>0</v>
      </c>
    </row>
    <row r="670" spans="1:40" x14ac:dyDescent="0.2">
      <c r="A670" s="380">
        <v>3</v>
      </c>
      <c r="B670" s="510"/>
      <c r="C670" s="510"/>
      <c r="D670" s="545"/>
      <c r="E670" s="545"/>
      <c r="F670" s="546"/>
      <c r="G670" s="235">
        <f t="shared" si="379"/>
        <v>0</v>
      </c>
      <c r="H670" s="235">
        <f t="shared" si="380"/>
        <v>0</v>
      </c>
      <c r="I670" s="235"/>
      <c r="J670" s="235"/>
      <c r="K670" s="235"/>
      <c r="L670" s="235"/>
      <c r="M670" s="235"/>
      <c r="N670" s="235"/>
      <c r="O670" s="235"/>
      <c r="P670" s="235"/>
      <c r="Q670" s="380">
        <v>14</v>
      </c>
      <c r="R670" s="510"/>
      <c r="S670" s="510"/>
      <c r="T670" s="545"/>
      <c r="U670" s="545"/>
      <c r="V670" s="546"/>
      <c r="W670" s="235">
        <f t="shared" si="381"/>
        <v>0</v>
      </c>
      <c r="X670" s="235">
        <f t="shared" si="382"/>
        <v>0</v>
      </c>
      <c r="Y670" s="380">
        <f t="shared" si="351"/>
        <v>25</v>
      </c>
      <c r="Z670" s="510"/>
      <c r="AA670" s="510"/>
      <c r="AB670" s="545"/>
      <c r="AC670" s="545"/>
      <c r="AD670" s="546"/>
      <c r="AE670" s="235">
        <f t="shared" si="384"/>
        <v>0</v>
      </c>
      <c r="AF670" s="235">
        <f t="shared" si="385"/>
        <v>0</v>
      </c>
      <c r="AG670" s="380">
        <f t="shared" si="352"/>
        <v>36</v>
      </c>
      <c r="AH670" s="510"/>
      <c r="AI670" s="510"/>
      <c r="AJ670" s="545"/>
      <c r="AK670" s="545"/>
      <c r="AL670" s="546"/>
      <c r="AM670" s="235">
        <f t="shared" si="387"/>
        <v>0</v>
      </c>
      <c r="AN670" s="235">
        <f t="shared" si="388"/>
        <v>0</v>
      </c>
    </row>
    <row r="671" spans="1:40" x14ac:dyDescent="0.2">
      <c r="A671" s="380">
        <v>4</v>
      </c>
      <c r="B671" s="510"/>
      <c r="C671" s="510"/>
      <c r="D671" s="545"/>
      <c r="E671" s="545"/>
      <c r="F671" s="546"/>
      <c r="G671" s="235">
        <f t="shared" si="379"/>
        <v>0</v>
      </c>
      <c r="H671" s="235">
        <f t="shared" si="380"/>
        <v>0</v>
      </c>
      <c r="I671" s="235"/>
      <c r="J671" s="235"/>
      <c r="K671" s="235"/>
      <c r="L671" s="235"/>
      <c r="M671" s="235"/>
      <c r="N671" s="235"/>
      <c r="O671" s="235"/>
      <c r="P671" s="235"/>
      <c r="Q671" s="380">
        <v>15</v>
      </c>
      <c r="R671" s="510"/>
      <c r="S671" s="510"/>
      <c r="T671" s="545"/>
      <c r="U671" s="545"/>
      <c r="V671" s="546"/>
      <c r="W671" s="235">
        <f t="shared" si="381"/>
        <v>0</v>
      </c>
      <c r="X671" s="235">
        <f t="shared" si="382"/>
        <v>0</v>
      </c>
      <c r="Y671" s="380">
        <f t="shared" si="351"/>
        <v>26</v>
      </c>
      <c r="Z671" s="510"/>
      <c r="AA671" s="510"/>
      <c r="AB671" s="545"/>
      <c r="AC671" s="545"/>
      <c r="AD671" s="546"/>
      <c r="AE671" s="235">
        <f t="shared" si="384"/>
        <v>0</v>
      </c>
      <c r="AF671" s="235">
        <f t="shared" si="385"/>
        <v>0</v>
      </c>
      <c r="AG671" s="380">
        <f t="shared" si="352"/>
        <v>37</v>
      </c>
      <c r="AH671" s="510"/>
      <c r="AI671" s="510"/>
      <c r="AJ671" s="545"/>
      <c r="AK671" s="545"/>
      <c r="AL671" s="546"/>
      <c r="AM671" s="235">
        <f t="shared" si="387"/>
        <v>0</v>
      </c>
      <c r="AN671" s="235">
        <f t="shared" si="388"/>
        <v>0</v>
      </c>
    </row>
    <row r="672" spans="1:40" x14ac:dyDescent="0.2">
      <c r="A672" s="380">
        <v>5</v>
      </c>
      <c r="B672" s="510"/>
      <c r="C672" s="510"/>
      <c r="D672" s="545"/>
      <c r="E672" s="545"/>
      <c r="F672" s="546"/>
      <c r="G672" s="235">
        <f t="shared" si="379"/>
        <v>0</v>
      </c>
      <c r="H672" s="235">
        <f t="shared" si="380"/>
        <v>0</v>
      </c>
      <c r="I672" s="235"/>
      <c r="J672" s="235"/>
      <c r="K672" s="235"/>
      <c r="L672" s="235"/>
      <c r="M672" s="235"/>
      <c r="N672" s="235"/>
      <c r="O672" s="235"/>
      <c r="P672" s="235"/>
      <c r="Q672" s="380">
        <v>16</v>
      </c>
      <c r="R672" s="510"/>
      <c r="S672" s="510"/>
      <c r="T672" s="545"/>
      <c r="U672" s="545"/>
      <c r="V672" s="546"/>
      <c r="W672" s="235">
        <f t="shared" si="381"/>
        <v>0</v>
      </c>
      <c r="X672" s="235">
        <f t="shared" si="382"/>
        <v>0</v>
      </c>
      <c r="Y672" s="380">
        <f t="shared" si="351"/>
        <v>27</v>
      </c>
      <c r="Z672" s="510"/>
      <c r="AA672" s="510"/>
      <c r="AB672" s="545"/>
      <c r="AC672" s="545"/>
      <c r="AD672" s="546"/>
      <c r="AE672" s="235">
        <f t="shared" si="384"/>
        <v>0</v>
      </c>
      <c r="AF672" s="235">
        <f t="shared" si="385"/>
        <v>0</v>
      </c>
      <c r="AG672" s="380">
        <f t="shared" si="352"/>
        <v>38</v>
      </c>
      <c r="AH672" s="510"/>
      <c r="AI672" s="510"/>
      <c r="AJ672" s="545"/>
      <c r="AK672" s="545"/>
      <c r="AL672" s="546" t="s">
        <v>12</v>
      </c>
      <c r="AM672" s="235">
        <f t="shared" si="387"/>
        <v>0</v>
      </c>
      <c r="AN672" s="235">
        <f t="shared" si="388"/>
        <v>0</v>
      </c>
    </row>
    <row r="673" spans="1:40" x14ac:dyDescent="0.2">
      <c r="A673" s="380">
        <v>6</v>
      </c>
      <c r="B673" s="510"/>
      <c r="C673" s="510"/>
      <c r="D673" s="545"/>
      <c r="E673" s="545"/>
      <c r="F673" s="546"/>
      <c r="G673" s="235">
        <f t="shared" si="379"/>
        <v>0</v>
      </c>
      <c r="H673" s="235">
        <f t="shared" si="380"/>
        <v>0</v>
      </c>
      <c r="I673" s="235"/>
      <c r="J673" s="235"/>
      <c r="K673" s="235"/>
      <c r="L673" s="235"/>
      <c r="M673" s="235"/>
      <c r="N673" s="235"/>
      <c r="O673" s="235"/>
      <c r="P673" s="235"/>
      <c r="Q673" s="380">
        <v>17</v>
      </c>
      <c r="R673" s="510"/>
      <c r="S673" s="510"/>
      <c r="T673" s="545"/>
      <c r="U673" s="545"/>
      <c r="V673" s="546"/>
      <c r="W673" s="235">
        <f t="shared" si="381"/>
        <v>0</v>
      </c>
      <c r="X673" s="235">
        <f t="shared" si="382"/>
        <v>0</v>
      </c>
      <c r="Y673" s="380">
        <f t="shared" si="351"/>
        <v>28</v>
      </c>
      <c r="Z673" s="510"/>
      <c r="AA673" s="510"/>
      <c r="AB673" s="545"/>
      <c r="AC673" s="545"/>
      <c r="AD673" s="546"/>
      <c r="AE673" s="235">
        <f t="shared" si="384"/>
        <v>0</v>
      </c>
      <c r="AF673" s="235">
        <f t="shared" si="385"/>
        <v>0</v>
      </c>
      <c r="AG673" s="380">
        <f t="shared" si="352"/>
        <v>39</v>
      </c>
      <c r="AH673" s="510"/>
      <c r="AI673" s="510"/>
      <c r="AJ673" s="545"/>
      <c r="AK673" s="545"/>
      <c r="AL673" s="546"/>
      <c r="AM673" s="235">
        <f t="shared" si="387"/>
        <v>0</v>
      </c>
      <c r="AN673" s="235">
        <f t="shared" si="388"/>
        <v>0</v>
      </c>
    </row>
    <row r="674" spans="1:40" x14ac:dyDescent="0.2">
      <c r="A674" s="380">
        <v>7</v>
      </c>
      <c r="B674" s="510"/>
      <c r="C674" s="510"/>
      <c r="D674" s="545"/>
      <c r="E674" s="545"/>
      <c r="F674" s="546"/>
      <c r="G674" s="235">
        <f t="shared" si="379"/>
        <v>0</v>
      </c>
      <c r="H674" s="235">
        <f t="shared" si="380"/>
        <v>0</v>
      </c>
      <c r="I674" s="235"/>
      <c r="J674" s="235"/>
      <c r="K674" s="235"/>
      <c r="L674" s="235"/>
      <c r="M674" s="235"/>
      <c r="N674" s="235"/>
      <c r="O674" s="235"/>
      <c r="P674" s="235"/>
      <c r="Q674" s="380">
        <v>18</v>
      </c>
      <c r="R674" s="510"/>
      <c r="S674" s="510"/>
      <c r="T674" s="545"/>
      <c r="U674" s="545"/>
      <c r="V674" s="546"/>
      <c r="W674" s="235">
        <f t="shared" si="381"/>
        <v>0</v>
      </c>
      <c r="X674" s="235">
        <f t="shared" si="382"/>
        <v>0</v>
      </c>
      <c r="Y674" s="380">
        <f t="shared" si="351"/>
        <v>29</v>
      </c>
      <c r="Z674" s="510"/>
      <c r="AA674" s="510"/>
      <c r="AB674" s="545"/>
      <c r="AC674" s="545"/>
      <c r="AD674" s="546"/>
      <c r="AE674" s="235">
        <f t="shared" si="384"/>
        <v>0</v>
      </c>
      <c r="AF674" s="235">
        <f t="shared" si="385"/>
        <v>0</v>
      </c>
      <c r="AG674" s="380">
        <f t="shared" si="352"/>
        <v>40</v>
      </c>
      <c r="AH674" s="510"/>
      <c r="AI674" s="510"/>
      <c r="AJ674" s="545"/>
      <c r="AK674" s="545"/>
      <c r="AL674" s="546"/>
      <c r="AM674" s="235">
        <f t="shared" si="387"/>
        <v>0</v>
      </c>
      <c r="AN674" s="235">
        <f t="shared" si="388"/>
        <v>0</v>
      </c>
    </row>
    <row r="675" spans="1:40" x14ac:dyDescent="0.2">
      <c r="A675" s="380">
        <v>8</v>
      </c>
      <c r="B675" s="510"/>
      <c r="C675" s="510"/>
      <c r="D675" s="545"/>
      <c r="E675" s="545"/>
      <c r="F675" s="546"/>
      <c r="G675" s="235">
        <f t="shared" si="379"/>
        <v>0</v>
      </c>
      <c r="H675" s="235">
        <f t="shared" si="380"/>
        <v>0</v>
      </c>
      <c r="I675" s="235"/>
      <c r="J675" s="235"/>
      <c r="K675" s="235"/>
      <c r="L675" s="235"/>
      <c r="M675" s="235"/>
      <c r="N675" s="235"/>
      <c r="O675" s="235"/>
      <c r="P675" s="235"/>
      <c r="Q675" s="380">
        <v>19</v>
      </c>
      <c r="R675" s="510"/>
      <c r="S675" s="510"/>
      <c r="T675" s="545"/>
      <c r="U675" s="545"/>
      <c r="V675" s="546"/>
      <c r="W675" s="235">
        <f t="shared" si="381"/>
        <v>0</v>
      </c>
      <c r="X675" s="235">
        <f t="shared" si="382"/>
        <v>0</v>
      </c>
      <c r="Y675" s="380">
        <f t="shared" si="351"/>
        <v>30</v>
      </c>
      <c r="Z675" s="510"/>
      <c r="AA675" s="510"/>
      <c r="AB675" s="545"/>
      <c r="AC675" s="545"/>
      <c r="AD675" s="546"/>
      <c r="AE675" s="235">
        <f t="shared" si="384"/>
        <v>0</v>
      </c>
      <c r="AF675" s="235">
        <f t="shared" si="385"/>
        <v>0</v>
      </c>
      <c r="AG675" s="380">
        <f t="shared" si="352"/>
        <v>41</v>
      </c>
      <c r="AH675" s="510"/>
      <c r="AI675" s="510"/>
      <c r="AJ675" s="545"/>
      <c r="AK675" s="545"/>
      <c r="AL675" s="546" t="s">
        <v>12</v>
      </c>
      <c r="AM675" s="235">
        <f t="shared" si="387"/>
        <v>0</v>
      </c>
      <c r="AN675" s="235">
        <f t="shared" si="388"/>
        <v>0</v>
      </c>
    </row>
    <row r="676" spans="1:40" x14ac:dyDescent="0.2">
      <c r="A676" s="380">
        <v>9</v>
      </c>
      <c r="B676" s="510"/>
      <c r="C676" s="510"/>
      <c r="D676" s="545"/>
      <c r="E676" s="545"/>
      <c r="F676" s="546"/>
      <c r="G676" s="235">
        <f t="shared" si="379"/>
        <v>0</v>
      </c>
      <c r="H676" s="235">
        <f t="shared" si="380"/>
        <v>0</v>
      </c>
      <c r="I676" s="235"/>
      <c r="J676" s="235"/>
      <c r="K676" s="235"/>
      <c r="L676" s="235"/>
      <c r="M676" s="235"/>
      <c r="N676" s="235"/>
      <c r="O676" s="235"/>
      <c r="P676" s="235"/>
      <c r="Q676" s="380">
        <v>20</v>
      </c>
      <c r="R676" s="510"/>
      <c r="S676" s="510"/>
      <c r="T676" s="545"/>
      <c r="U676" s="545"/>
      <c r="V676" s="546"/>
      <c r="W676" s="235">
        <f t="shared" si="381"/>
        <v>0</v>
      </c>
      <c r="X676" s="235">
        <f t="shared" si="382"/>
        <v>0</v>
      </c>
      <c r="Y676" s="380">
        <f t="shared" si="351"/>
        <v>31</v>
      </c>
      <c r="Z676" s="510"/>
      <c r="AA676" s="510"/>
      <c r="AB676" s="545"/>
      <c r="AC676" s="545"/>
      <c r="AD676" s="546"/>
      <c r="AE676" s="235">
        <f t="shared" si="384"/>
        <v>0</v>
      </c>
      <c r="AF676" s="235">
        <f t="shared" si="385"/>
        <v>0</v>
      </c>
      <c r="AG676" s="380">
        <f t="shared" si="352"/>
        <v>42</v>
      </c>
      <c r="AH676" s="510"/>
      <c r="AI676" s="510"/>
      <c r="AJ676" s="545"/>
      <c r="AK676" s="545"/>
      <c r="AL676" s="546"/>
      <c r="AM676" s="235">
        <f t="shared" si="387"/>
        <v>0</v>
      </c>
      <c r="AN676" s="235">
        <f t="shared" si="388"/>
        <v>0</v>
      </c>
    </row>
    <row r="677" spans="1:40" x14ac:dyDescent="0.2">
      <c r="A677" s="380">
        <v>10</v>
      </c>
      <c r="B677" s="510"/>
      <c r="C677" s="510"/>
      <c r="D677" s="545"/>
      <c r="E677" s="545"/>
      <c r="F677" s="546"/>
      <c r="G677" s="235">
        <f t="shared" si="379"/>
        <v>0</v>
      </c>
      <c r="H677" s="235">
        <f t="shared" si="380"/>
        <v>0</v>
      </c>
      <c r="I677" s="235"/>
      <c r="J677" s="235"/>
      <c r="K677" s="235"/>
      <c r="L677" s="235"/>
      <c r="M677" s="235"/>
      <c r="N677" s="235"/>
      <c r="O677" s="235"/>
      <c r="P677" s="235"/>
      <c r="Q677" s="380">
        <v>21</v>
      </c>
      <c r="R677" s="510"/>
      <c r="S677" s="510"/>
      <c r="T677" s="545"/>
      <c r="U677" s="545"/>
      <c r="V677" s="546"/>
      <c r="W677" s="235">
        <f t="shared" si="381"/>
        <v>0</v>
      </c>
      <c r="X677" s="235">
        <f t="shared" si="382"/>
        <v>0</v>
      </c>
      <c r="Y677" s="380">
        <f t="shared" si="351"/>
        <v>32</v>
      </c>
      <c r="Z677" s="510"/>
      <c r="AA677" s="510"/>
      <c r="AB677" s="545"/>
      <c r="AC677" s="545"/>
      <c r="AD677" s="546"/>
      <c r="AE677" s="235">
        <f t="shared" si="384"/>
        <v>0</v>
      </c>
      <c r="AF677" s="235">
        <f t="shared" si="385"/>
        <v>0</v>
      </c>
      <c r="AG677" s="380">
        <f t="shared" si="352"/>
        <v>43</v>
      </c>
      <c r="AH677" s="510"/>
      <c r="AI677" s="510"/>
      <c r="AJ677" s="545"/>
      <c r="AK677" s="545"/>
      <c r="AL677" s="546"/>
      <c r="AM677" s="235">
        <f t="shared" si="387"/>
        <v>0</v>
      </c>
      <c r="AN677" s="235">
        <f t="shared" si="388"/>
        <v>0</v>
      </c>
    </row>
    <row r="678" spans="1:40" ht="13.5" thickBot="1" x14ac:dyDescent="0.25">
      <c r="A678" s="547">
        <v>11</v>
      </c>
      <c r="B678" s="548"/>
      <c r="C678" s="548"/>
      <c r="D678" s="545"/>
      <c r="E678" s="545"/>
      <c r="F678" s="549"/>
      <c r="G678" s="235">
        <f t="shared" si="379"/>
        <v>0</v>
      </c>
      <c r="H678" s="235">
        <f t="shared" si="380"/>
        <v>0</v>
      </c>
      <c r="I678" s="235"/>
      <c r="J678" s="235"/>
      <c r="K678" s="235"/>
      <c r="L678" s="235"/>
      <c r="M678" s="235"/>
      <c r="N678" s="235"/>
      <c r="O678" s="235"/>
      <c r="P678" s="235"/>
      <c r="Q678" s="380">
        <v>22</v>
      </c>
      <c r="R678" s="510"/>
      <c r="S678" s="510"/>
      <c r="T678" s="545"/>
      <c r="U678" s="545"/>
      <c r="V678" s="549"/>
      <c r="W678" s="235">
        <f t="shared" si="381"/>
        <v>0</v>
      </c>
      <c r="X678" s="235">
        <f t="shared" si="382"/>
        <v>0</v>
      </c>
      <c r="Y678" s="380">
        <f t="shared" si="351"/>
        <v>33</v>
      </c>
      <c r="Z678" s="548"/>
      <c r="AA678" s="548"/>
      <c r="AB678" s="545"/>
      <c r="AC678" s="545"/>
      <c r="AD678" s="549"/>
      <c r="AE678" s="235">
        <f t="shared" si="384"/>
        <v>0</v>
      </c>
      <c r="AF678" s="235">
        <f t="shared" si="385"/>
        <v>0</v>
      </c>
      <c r="AG678" s="550" t="s">
        <v>3</v>
      </c>
      <c r="AH678" s="554"/>
      <c r="AI678" s="551"/>
      <c r="AJ678" s="551"/>
      <c r="AK678" s="551"/>
      <c r="AL678" s="552">
        <f>SUM(F668:F678)+SUM(V668:V678)+SUM(AL668:AL677)+SUM(AD668:AD678)</f>
        <v>0</v>
      </c>
      <c r="AM678" s="235"/>
      <c r="AN678" s="235"/>
    </row>
    <row r="679" spans="1:40" x14ac:dyDescent="0.2">
      <c r="F679" s="288"/>
      <c r="G679" s="235"/>
      <c r="H679" s="235"/>
      <c r="I679" s="235"/>
      <c r="J679" s="235"/>
      <c r="K679" s="235"/>
      <c r="L679" s="235"/>
      <c r="M679" s="235"/>
      <c r="N679" s="235"/>
      <c r="O679" s="235"/>
      <c r="P679" s="235"/>
      <c r="W679" s="235"/>
      <c r="X679" s="235"/>
      <c r="Y679" s="235"/>
      <c r="AE679" s="235"/>
      <c r="AF679" s="235"/>
      <c r="AG679" s="553"/>
      <c r="AM679" s="235"/>
      <c r="AN679" s="235"/>
    </row>
    <row r="680" spans="1:40" x14ac:dyDescent="0.2">
      <c r="F680" s="288"/>
      <c r="G680" s="235"/>
      <c r="H680" s="235"/>
      <c r="I680" s="235"/>
      <c r="J680" s="235"/>
      <c r="K680" s="235"/>
      <c r="L680" s="235"/>
      <c r="M680" s="235"/>
      <c r="N680" s="235"/>
      <c r="O680" s="235"/>
      <c r="P680" s="235"/>
      <c r="W680" s="235"/>
      <c r="X680" s="235"/>
      <c r="Y680" s="235"/>
      <c r="AE680" s="235"/>
      <c r="AF680" s="235"/>
      <c r="AG680" s="553"/>
      <c r="AM680" s="235"/>
      <c r="AN680" s="235"/>
    </row>
    <row r="681" spans="1:40" x14ac:dyDescent="0.2">
      <c r="F681" s="288"/>
      <c r="G681" s="235"/>
      <c r="H681" s="235"/>
      <c r="I681" s="235"/>
      <c r="J681" s="235"/>
      <c r="K681" s="235"/>
      <c r="L681" s="235"/>
      <c r="M681" s="235"/>
      <c r="N681" s="235"/>
      <c r="O681" s="235"/>
      <c r="P681" s="235"/>
      <c r="W681" s="235"/>
      <c r="X681" s="235"/>
      <c r="Y681" s="235"/>
      <c r="AE681" s="235"/>
      <c r="AF681" s="235"/>
      <c r="AG681" s="553"/>
      <c r="AM681" s="235"/>
      <c r="AN681" s="235"/>
    </row>
    <row r="682" spans="1:40" x14ac:dyDescent="0.2">
      <c r="F682" s="288"/>
      <c r="G682" s="235"/>
      <c r="H682" s="235"/>
      <c r="I682" s="235"/>
      <c r="J682" s="235"/>
      <c r="K682" s="235"/>
      <c r="L682" s="235"/>
      <c r="M682" s="235"/>
      <c r="N682" s="235"/>
      <c r="O682" s="235"/>
      <c r="P682" s="235"/>
      <c r="W682" s="235"/>
      <c r="X682" s="235"/>
      <c r="Y682" s="235"/>
      <c r="AE682" s="235"/>
      <c r="AF682" s="235"/>
      <c r="AG682" s="553"/>
      <c r="AM682" s="235"/>
      <c r="AN682" s="235"/>
    </row>
    <row r="683" spans="1:40" x14ac:dyDescent="0.2">
      <c r="F683" s="288"/>
      <c r="G683" s="235"/>
      <c r="H683" s="235"/>
      <c r="I683" s="235"/>
      <c r="J683" s="235"/>
      <c r="K683" s="235"/>
      <c r="L683" s="235"/>
      <c r="M683" s="235"/>
      <c r="N683" s="235"/>
      <c r="O683" s="235"/>
      <c r="P683" s="235"/>
      <c r="W683" s="235"/>
      <c r="X683" s="235"/>
      <c r="Y683" s="235"/>
      <c r="AE683" s="235"/>
      <c r="AF683" s="235"/>
      <c r="AG683" s="553"/>
      <c r="AM683" s="235"/>
      <c r="AN683" s="235"/>
    </row>
    <row r="684" spans="1:40" x14ac:dyDescent="0.2">
      <c r="F684" s="288"/>
      <c r="G684" s="235"/>
      <c r="H684" s="235"/>
      <c r="I684" s="235"/>
      <c r="J684" s="235"/>
      <c r="K684" s="235"/>
      <c r="L684" s="235"/>
      <c r="M684" s="235"/>
      <c r="N684" s="235"/>
      <c r="O684" s="235"/>
      <c r="P684" s="235"/>
      <c r="W684" s="235"/>
      <c r="X684" s="235"/>
      <c r="Y684" s="235"/>
      <c r="AE684" s="235"/>
      <c r="AF684" s="235"/>
      <c r="AG684" s="553"/>
      <c r="AM684" s="235"/>
      <c r="AN684" s="235"/>
    </row>
    <row r="685" spans="1:40" ht="13.5" thickBot="1" x14ac:dyDescent="0.25">
      <c r="F685" s="288"/>
      <c r="G685" s="235"/>
      <c r="H685" s="235"/>
      <c r="I685" s="235"/>
      <c r="J685" s="235"/>
      <c r="K685" s="235"/>
      <c r="L685" s="235"/>
      <c r="M685" s="235"/>
      <c r="N685" s="235"/>
      <c r="O685" s="235"/>
      <c r="P685" s="235"/>
      <c r="W685" s="235"/>
      <c r="X685" s="235"/>
      <c r="Y685" s="235"/>
      <c r="AE685" s="235"/>
      <c r="AF685" s="235"/>
      <c r="AG685" s="553"/>
      <c r="AM685" s="235"/>
      <c r="AN685" s="235"/>
    </row>
    <row r="686" spans="1:40" ht="13.5" thickBot="1" x14ac:dyDescent="0.25">
      <c r="A686" s="315">
        <v>32</v>
      </c>
      <c r="B686" s="472"/>
      <c r="C686" s="757" t="s">
        <v>37</v>
      </c>
      <c r="D686" s="757" t="s">
        <v>158</v>
      </c>
      <c r="E686" s="757" t="s">
        <v>34</v>
      </c>
      <c r="F686" s="543">
        <f>+$AL698</f>
        <v>0</v>
      </c>
      <c r="G686" s="235"/>
      <c r="H686" s="235"/>
      <c r="I686" s="235"/>
      <c r="J686" s="235"/>
      <c r="K686" s="235"/>
      <c r="L686" s="235"/>
      <c r="M686" s="235"/>
      <c r="N686" s="235"/>
      <c r="O686" s="235"/>
      <c r="P686" s="235"/>
      <c r="Q686" s="315"/>
      <c r="R686" s="472"/>
      <c r="S686" s="757" t="s">
        <v>37</v>
      </c>
      <c r="T686" s="757" t="s">
        <v>158</v>
      </c>
      <c r="U686" s="757" t="s">
        <v>34</v>
      </c>
      <c r="V686" s="543">
        <f>+$AL698</f>
        <v>0</v>
      </c>
      <c r="W686" s="235"/>
      <c r="X686" s="235"/>
      <c r="Y686" s="315"/>
      <c r="Z686" s="472"/>
      <c r="AA686" s="757" t="s">
        <v>37</v>
      </c>
      <c r="AB686" s="757" t="s">
        <v>158</v>
      </c>
      <c r="AC686" s="757" t="s">
        <v>34</v>
      </c>
      <c r="AD686" s="543">
        <f>+$AL698</f>
        <v>0</v>
      </c>
      <c r="AE686" s="235"/>
      <c r="AF686" s="235"/>
      <c r="AG686" s="315"/>
      <c r="AH686" s="472"/>
      <c r="AI686" s="757" t="s">
        <v>37</v>
      </c>
      <c r="AJ686" s="757" t="s">
        <v>158</v>
      </c>
      <c r="AK686" s="757" t="s">
        <v>34</v>
      </c>
      <c r="AL686" s="800" t="s">
        <v>18</v>
      </c>
      <c r="AM686" s="235"/>
      <c r="AN686" s="235"/>
    </row>
    <row r="687" spans="1:40" ht="25.5" x14ac:dyDescent="0.2">
      <c r="A687" s="318" t="s">
        <v>7</v>
      </c>
      <c r="B687" s="525" t="str">
        <f>+" אסמכתא " &amp; B34 &amp;"         חזרה לטבלה "</f>
        <v xml:space="preserve"> אסמכתא          חזרה לטבלה </v>
      </c>
      <c r="C687" s="799"/>
      <c r="D687" s="758" t="s">
        <v>68</v>
      </c>
      <c r="E687" s="799"/>
      <c r="F687" s="543" t="s">
        <v>18</v>
      </c>
      <c r="G687" s="235"/>
      <c r="H687" s="235"/>
      <c r="I687" s="235"/>
      <c r="J687" s="235"/>
      <c r="K687" s="235"/>
      <c r="L687" s="235"/>
      <c r="M687" s="235"/>
      <c r="N687" s="235"/>
      <c r="O687" s="235"/>
      <c r="P687" s="235"/>
      <c r="Q687" s="318" t="s">
        <v>23</v>
      </c>
      <c r="R687" s="525" t="str">
        <f>+" אסמכתא " &amp; B34 &amp;"         חזרה לטבלה "</f>
        <v xml:space="preserve"> אסמכתא          חזרה לטבלה </v>
      </c>
      <c r="S687" s="799"/>
      <c r="T687" s="758" t="s">
        <v>68</v>
      </c>
      <c r="U687" s="799"/>
      <c r="V687" s="543" t="s">
        <v>18</v>
      </c>
      <c r="W687" s="235"/>
      <c r="X687" s="235"/>
      <c r="Y687" s="318" t="s">
        <v>23</v>
      </c>
      <c r="Z687" s="525" t="str">
        <f>+" אסמכתא " &amp; B34 &amp;"         חזרה לטבלה "</f>
        <v xml:space="preserve"> אסמכתא          חזרה לטבלה </v>
      </c>
      <c r="AA687" s="799"/>
      <c r="AB687" s="758" t="s">
        <v>68</v>
      </c>
      <c r="AC687" s="799"/>
      <c r="AD687" s="543" t="s">
        <v>18</v>
      </c>
      <c r="AE687" s="235"/>
      <c r="AF687" s="235"/>
      <c r="AG687" s="318" t="s">
        <v>23</v>
      </c>
      <c r="AH687" s="525" t="str">
        <f>+" אסמכתא " &amp; B34 &amp;"         חזרה לטבלה "</f>
        <v xml:space="preserve"> אסמכתא          חזרה לטבלה </v>
      </c>
      <c r="AI687" s="799"/>
      <c r="AJ687" s="758" t="s">
        <v>68</v>
      </c>
      <c r="AK687" s="799"/>
      <c r="AL687" s="801"/>
      <c r="AM687" s="235"/>
      <c r="AN687" s="235"/>
    </row>
    <row r="688" spans="1:40" x14ac:dyDescent="0.2">
      <c r="A688" s="380">
        <v>1</v>
      </c>
      <c r="B688" s="510"/>
      <c r="C688" s="510"/>
      <c r="D688" s="545"/>
      <c r="E688" s="545"/>
      <c r="F688" s="546"/>
      <c r="G688" s="235">
        <f>IF(AND((COUNTA($C$34)=1),(COUNTA(F688)=1),($C$34&lt;&gt;0),(OR((E688&lt;$C$62),(E688&gt;($E$62+61))))),1,0)</f>
        <v>0</v>
      </c>
      <c r="H688" s="235">
        <f>IF(AND((COUNTA($C$34)=1),(COUNTA(F688)=1),($C$34&lt;&gt;0),(OR((D688&lt;$C$62),(D688&gt;($E$62))))),1,0)</f>
        <v>0</v>
      </c>
      <c r="I688" s="235"/>
      <c r="J688" s="235"/>
      <c r="K688" s="235"/>
      <c r="L688" s="235"/>
      <c r="M688" s="235"/>
      <c r="N688" s="235"/>
      <c r="O688" s="235"/>
      <c r="P688" s="235"/>
      <c r="Q688" s="380">
        <v>12</v>
      </c>
      <c r="R688" s="510"/>
      <c r="S688" s="510"/>
      <c r="T688" s="545"/>
      <c r="U688" s="545"/>
      <c r="V688" s="546"/>
      <c r="W688" s="235">
        <f>IF(AND((COUNTA($C$34)=1),(COUNTA(V688)=1),($C$34&lt;&gt;0),(OR((U688&lt;$C$62),(U688&gt;($E$62+61))))),1,0)</f>
        <v>0</v>
      </c>
      <c r="X688" s="235">
        <f>IF(AND((COUNTA($C$34)=1),(COUNTA(V688)=1),($C$34&lt;&gt;0),(OR((T688&lt;$C$62),(T688&gt;($E$62))))),1,0)</f>
        <v>0</v>
      </c>
      <c r="Y688" s="380">
        <f t="shared" ref="Y688" si="389">+Q698+1</f>
        <v>23</v>
      </c>
      <c r="Z688" s="510"/>
      <c r="AA688" s="510"/>
      <c r="AB688" s="545"/>
      <c r="AC688" s="545"/>
      <c r="AD688" s="546"/>
      <c r="AE688" s="235">
        <f>IF(AND((COUNTA($C$34)=1),(COUNTA(AD688)=1),($C$34&lt;&gt;0),(OR((AC688&lt;$C$62),(AC688&gt;($E$62+61))))),1,0)</f>
        <v>0</v>
      </c>
      <c r="AF688" s="235">
        <f>IF(AND((COUNTA($C$34)=1),(COUNTA(AD688)=1),($C$34&lt;&gt;0),(OR((AB688&lt;$C$62),(AB688&gt;($E$62))))),1,0)</f>
        <v>0</v>
      </c>
      <c r="AG688" s="380">
        <f t="shared" ref="AG688" si="390">+Y698+1</f>
        <v>34</v>
      </c>
      <c r="AH688" s="510"/>
      <c r="AI688" s="510"/>
      <c r="AJ688" s="545"/>
      <c r="AK688" s="545"/>
      <c r="AL688" s="546" t="s">
        <v>12</v>
      </c>
      <c r="AM688" s="235">
        <f>IF(AND((COUNTA($C$34)=1),(COUNTA(AL688)=1),($C$34&lt;&gt;0),(OR((AK688&lt;$C$62),(AK688&gt;($E$62+61))))),1,0)</f>
        <v>0</v>
      </c>
      <c r="AN688" s="235">
        <f>IF(AND((COUNTA($C$34)=1),(COUNTA(AL688)=1),($C$34&lt;&gt;0),(OR((AJ688&lt;$C$62),(AJ688&gt;($E$62))))),1,0)</f>
        <v>0</v>
      </c>
    </row>
    <row r="689" spans="1:40" x14ac:dyDescent="0.2">
      <c r="A689" s="380">
        <v>2</v>
      </c>
      <c r="B689" s="510"/>
      <c r="C689" s="510"/>
      <c r="D689" s="545"/>
      <c r="E689" s="545"/>
      <c r="F689" s="546"/>
      <c r="G689" s="235">
        <f t="shared" ref="G689:G698" si="391">IF(AND((COUNTA($C$34)=1),(COUNTA(F689)=1),($C$34&lt;&gt;0),(OR((E689&lt;$C$62),(E689&gt;($E$62+61))))),1,0)</f>
        <v>0</v>
      </c>
      <c r="H689" s="235">
        <f t="shared" ref="H689:H698" si="392">IF(AND((COUNTA($C$34)=1),(COUNTA(F689)=1),($C$34&lt;&gt;0),(OR((D689&lt;$C$62),(D689&gt;($E$62))))),1,0)</f>
        <v>0</v>
      </c>
      <c r="I689" s="235"/>
      <c r="J689" s="235"/>
      <c r="K689" s="235"/>
      <c r="L689" s="235"/>
      <c r="M689" s="235"/>
      <c r="N689" s="235"/>
      <c r="O689" s="235"/>
      <c r="P689" s="235"/>
      <c r="Q689" s="380">
        <v>13</v>
      </c>
      <c r="R689" s="510"/>
      <c r="S689" s="510"/>
      <c r="T689" s="545"/>
      <c r="U689" s="545"/>
      <c r="V689" s="546"/>
      <c r="W689" s="235">
        <f t="shared" ref="W689:W698" si="393">IF(AND((COUNTA($C$34)=1),(COUNTA(V689)=1),($C$34&lt;&gt;0),(OR((U689&lt;$C$62),(U689&gt;($E$62+61))))),1,0)</f>
        <v>0</v>
      </c>
      <c r="X689" s="235">
        <f t="shared" ref="X689:X698" si="394">IF(AND((COUNTA($C$34)=1),(COUNTA(V689)=1),($C$34&lt;&gt;0),(OR((T689&lt;$C$62),(T689&gt;($E$62))))),1,0)</f>
        <v>0</v>
      </c>
      <c r="Y689" s="380">
        <f t="shared" ref="Y689:Y752" si="395">+Y688+1</f>
        <v>24</v>
      </c>
      <c r="Z689" s="510"/>
      <c r="AA689" s="510"/>
      <c r="AB689" s="545"/>
      <c r="AC689" s="545"/>
      <c r="AD689" s="546"/>
      <c r="AE689" s="235">
        <f t="shared" ref="AE689:AE698" si="396">IF(AND((COUNTA($C$34)=1),(COUNTA(AD689)=1),($C$34&lt;&gt;0),(OR((AC689&lt;$C$62),(AC689&gt;($E$62+61))))),1,0)</f>
        <v>0</v>
      </c>
      <c r="AF689" s="235">
        <f t="shared" ref="AF689:AF698" si="397">IF(AND((COUNTA($C$34)=1),(COUNTA(AD689)=1),($C$34&lt;&gt;0),(OR((AB689&lt;$C$62),(AB689&gt;($E$62))))),1,0)</f>
        <v>0</v>
      </c>
      <c r="AG689" s="380">
        <f t="shared" ref="AG689:AG752" si="398">+AG688+1</f>
        <v>35</v>
      </c>
      <c r="AH689" s="510"/>
      <c r="AI689" s="510"/>
      <c r="AJ689" s="545"/>
      <c r="AK689" s="545"/>
      <c r="AL689" s="546"/>
      <c r="AM689" s="235">
        <f t="shared" ref="AM689:AM697" si="399">IF(AND((COUNTA($C$34)=1),(COUNTA(AL689)=1),($C$34&lt;&gt;0),(OR((AK689&lt;$C$62),(AK689&gt;($E$62+61))))),1,0)</f>
        <v>0</v>
      </c>
      <c r="AN689" s="235">
        <f t="shared" ref="AN689:AN697" si="400">IF(AND((COUNTA($C$34)=1),(COUNTA(AL689)=1),($C$34&lt;&gt;0),(OR((AJ689&lt;$C$62),(AJ689&gt;($E$62))))),1,0)</f>
        <v>0</v>
      </c>
    </row>
    <row r="690" spans="1:40" x14ac:dyDescent="0.2">
      <c r="A690" s="380">
        <v>3</v>
      </c>
      <c r="B690" s="510"/>
      <c r="C690" s="510"/>
      <c r="D690" s="545"/>
      <c r="E690" s="545"/>
      <c r="F690" s="546"/>
      <c r="G690" s="235">
        <f t="shared" si="391"/>
        <v>0</v>
      </c>
      <c r="H690" s="235">
        <f t="shared" si="392"/>
        <v>0</v>
      </c>
      <c r="I690" s="235"/>
      <c r="J690" s="235"/>
      <c r="K690" s="235"/>
      <c r="L690" s="235"/>
      <c r="M690" s="235"/>
      <c r="N690" s="235"/>
      <c r="O690" s="235"/>
      <c r="P690" s="235"/>
      <c r="Q690" s="380">
        <v>14</v>
      </c>
      <c r="R690" s="510"/>
      <c r="S690" s="510"/>
      <c r="T690" s="545"/>
      <c r="U690" s="545"/>
      <c r="V690" s="546"/>
      <c r="W690" s="235">
        <f t="shared" si="393"/>
        <v>0</v>
      </c>
      <c r="X690" s="235">
        <f t="shared" si="394"/>
        <v>0</v>
      </c>
      <c r="Y690" s="380">
        <f t="shared" si="395"/>
        <v>25</v>
      </c>
      <c r="Z690" s="510"/>
      <c r="AA690" s="510"/>
      <c r="AB690" s="545"/>
      <c r="AC690" s="545"/>
      <c r="AD690" s="546"/>
      <c r="AE690" s="235">
        <f t="shared" si="396"/>
        <v>0</v>
      </c>
      <c r="AF690" s="235">
        <f t="shared" si="397"/>
        <v>0</v>
      </c>
      <c r="AG690" s="380">
        <f t="shared" si="398"/>
        <v>36</v>
      </c>
      <c r="AH690" s="510"/>
      <c r="AI690" s="510"/>
      <c r="AJ690" s="545"/>
      <c r="AK690" s="545"/>
      <c r="AL690" s="546"/>
      <c r="AM690" s="235">
        <f t="shared" si="399"/>
        <v>0</v>
      </c>
      <c r="AN690" s="235">
        <f t="shared" si="400"/>
        <v>0</v>
      </c>
    </row>
    <row r="691" spans="1:40" x14ac:dyDescent="0.2">
      <c r="A691" s="380">
        <v>4</v>
      </c>
      <c r="B691" s="510"/>
      <c r="C691" s="510"/>
      <c r="D691" s="545"/>
      <c r="E691" s="545"/>
      <c r="F691" s="546"/>
      <c r="G691" s="235">
        <f t="shared" si="391"/>
        <v>0</v>
      </c>
      <c r="H691" s="235">
        <f t="shared" si="392"/>
        <v>0</v>
      </c>
      <c r="I691" s="235"/>
      <c r="J691" s="235"/>
      <c r="K691" s="235"/>
      <c r="L691" s="235"/>
      <c r="M691" s="235"/>
      <c r="N691" s="235"/>
      <c r="O691" s="235"/>
      <c r="P691" s="235"/>
      <c r="Q691" s="380">
        <v>15</v>
      </c>
      <c r="R691" s="510"/>
      <c r="S691" s="510"/>
      <c r="T691" s="545"/>
      <c r="U691" s="545"/>
      <c r="V691" s="546"/>
      <c r="W691" s="235">
        <f t="shared" si="393"/>
        <v>0</v>
      </c>
      <c r="X691" s="235">
        <f t="shared" si="394"/>
        <v>0</v>
      </c>
      <c r="Y691" s="380">
        <f t="shared" si="395"/>
        <v>26</v>
      </c>
      <c r="Z691" s="510"/>
      <c r="AA691" s="510"/>
      <c r="AB691" s="545"/>
      <c r="AC691" s="545"/>
      <c r="AD691" s="546"/>
      <c r="AE691" s="235">
        <f t="shared" si="396"/>
        <v>0</v>
      </c>
      <c r="AF691" s="235">
        <f t="shared" si="397"/>
        <v>0</v>
      </c>
      <c r="AG691" s="380">
        <f t="shared" si="398"/>
        <v>37</v>
      </c>
      <c r="AH691" s="510"/>
      <c r="AI691" s="510"/>
      <c r="AJ691" s="545"/>
      <c r="AK691" s="545"/>
      <c r="AL691" s="546"/>
      <c r="AM691" s="235">
        <f t="shared" si="399"/>
        <v>0</v>
      </c>
      <c r="AN691" s="235">
        <f t="shared" si="400"/>
        <v>0</v>
      </c>
    </row>
    <row r="692" spans="1:40" x14ac:dyDescent="0.2">
      <c r="A692" s="380">
        <v>5</v>
      </c>
      <c r="B692" s="510"/>
      <c r="C692" s="510"/>
      <c r="D692" s="545"/>
      <c r="E692" s="545"/>
      <c r="F692" s="546"/>
      <c r="G692" s="235">
        <f t="shared" si="391"/>
        <v>0</v>
      </c>
      <c r="H692" s="235">
        <f t="shared" si="392"/>
        <v>0</v>
      </c>
      <c r="I692" s="235"/>
      <c r="J692" s="235"/>
      <c r="K692" s="235"/>
      <c r="L692" s="235"/>
      <c r="M692" s="235"/>
      <c r="N692" s="235"/>
      <c r="O692" s="235"/>
      <c r="P692" s="235"/>
      <c r="Q692" s="380">
        <v>16</v>
      </c>
      <c r="R692" s="510"/>
      <c r="S692" s="510"/>
      <c r="T692" s="545"/>
      <c r="U692" s="545"/>
      <c r="V692" s="546"/>
      <c r="W692" s="235">
        <f t="shared" si="393"/>
        <v>0</v>
      </c>
      <c r="X692" s="235">
        <f t="shared" si="394"/>
        <v>0</v>
      </c>
      <c r="Y692" s="380">
        <f t="shared" si="395"/>
        <v>27</v>
      </c>
      <c r="Z692" s="510"/>
      <c r="AA692" s="510"/>
      <c r="AB692" s="545"/>
      <c r="AC692" s="545"/>
      <c r="AD692" s="546"/>
      <c r="AE692" s="235">
        <f t="shared" si="396"/>
        <v>0</v>
      </c>
      <c r="AF692" s="235">
        <f t="shared" si="397"/>
        <v>0</v>
      </c>
      <c r="AG692" s="380">
        <f t="shared" si="398"/>
        <v>38</v>
      </c>
      <c r="AH692" s="510"/>
      <c r="AI692" s="510"/>
      <c r="AJ692" s="545"/>
      <c r="AK692" s="545"/>
      <c r="AL692" s="546" t="s">
        <v>12</v>
      </c>
      <c r="AM692" s="235">
        <f t="shared" si="399"/>
        <v>0</v>
      </c>
      <c r="AN692" s="235">
        <f t="shared" si="400"/>
        <v>0</v>
      </c>
    </row>
    <row r="693" spans="1:40" x14ac:dyDescent="0.2">
      <c r="A693" s="380">
        <v>6</v>
      </c>
      <c r="B693" s="510"/>
      <c r="C693" s="510"/>
      <c r="D693" s="545"/>
      <c r="E693" s="545"/>
      <c r="F693" s="546"/>
      <c r="G693" s="235">
        <f t="shared" si="391"/>
        <v>0</v>
      </c>
      <c r="H693" s="235">
        <f t="shared" si="392"/>
        <v>0</v>
      </c>
      <c r="I693" s="235"/>
      <c r="J693" s="235"/>
      <c r="K693" s="235"/>
      <c r="L693" s="235"/>
      <c r="M693" s="235"/>
      <c r="N693" s="235"/>
      <c r="O693" s="235"/>
      <c r="P693" s="235"/>
      <c r="Q693" s="380">
        <v>17</v>
      </c>
      <c r="R693" s="510"/>
      <c r="S693" s="510"/>
      <c r="T693" s="545"/>
      <c r="U693" s="545"/>
      <c r="V693" s="546"/>
      <c r="W693" s="235">
        <f t="shared" si="393"/>
        <v>0</v>
      </c>
      <c r="X693" s="235">
        <f t="shared" si="394"/>
        <v>0</v>
      </c>
      <c r="Y693" s="380">
        <f t="shared" si="395"/>
        <v>28</v>
      </c>
      <c r="Z693" s="510"/>
      <c r="AA693" s="510"/>
      <c r="AB693" s="545"/>
      <c r="AC693" s="545"/>
      <c r="AD693" s="546"/>
      <c r="AE693" s="235">
        <f t="shared" si="396"/>
        <v>0</v>
      </c>
      <c r="AF693" s="235">
        <f t="shared" si="397"/>
        <v>0</v>
      </c>
      <c r="AG693" s="380">
        <f t="shared" si="398"/>
        <v>39</v>
      </c>
      <c r="AH693" s="510"/>
      <c r="AI693" s="510"/>
      <c r="AJ693" s="545"/>
      <c r="AK693" s="545"/>
      <c r="AL693" s="546"/>
      <c r="AM693" s="235">
        <f t="shared" si="399"/>
        <v>0</v>
      </c>
      <c r="AN693" s="235">
        <f t="shared" si="400"/>
        <v>0</v>
      </c>
    </row>
    <row r="694" spans="1:40" x14ac:dyDescent="0.2">
      <c r="A694" s="380">
        <v>7</v>
      </c>
      <c r="B694" s="510"/>
      <c r="C694" s="510"/>
      <c r="D694" s="545"/>
      <c r="E694" s="545"/>
      <c r="F694" s="546"/>
      <c r="G694" s="235">
        <f t="shared" si="391"/>
        <v>0</v>
      </c>
      <c r="H694" s="235">
        <f t="shared" si="392"/>
        <v>0</v>
      </c>
      <c r="I694" s="235"/>
      <c r="J694" s="235"/>
      <c r="K694" s="235"/>
      <c r="L694" s="235"/>
      <c r="M694" s="235"/>
      <c r="N694" s="235"/>
      <c r="O694" s="235"/>
      <c r="P694" s="235"/>
      <c r="Q694" s="380">
        <v>18</v>
      </c>
      <c r="R694" s="510"/>
      <c r="S694" s="510"/>
      <c r="T694" s="545"/>
      <c r="U694" s="545"/>
      <c r="V694" s="546"/>
      <c r="W694" s="235">
        <f t="shared" si="393"/>
        <v>0</v>
      </c>
      <c r="X694" s="235">
        <f t="shared" si="394"/>
        <v>0</v>
      </c>
      <c r="Y694" s="380">
        <f t="shared" si="395"/>
        <v>29</v>
      </c>
      <c r="Z694" s="510"/>
      <c r="AA694" s="510"/>
      <c r="AB694" s="545"/>
      <c r="AC694" s="545"/>
      <c r="AD694" s="546"/>
      <c r="AE694" s="235">
        <f t="shared" si="396"/>
        <v>0</v>
      </c>
      <c r="AF694" s="235">
        <f t="shared" si="397"/>
        <v>0</v>
      </c>
      <c r="AG694" s="380">
        <f t="shared" si="398"/>
        <v>40</v>
      </c>
      <c r="AH694" s="510"/>
      <c r="AI694" s="510"/>
      <c r="AJ694" s="545"/>
      <c r="AK694" s="545"/>
      <c r="AL694" s="546"/>
      <c r="AM694" s="235">
        <f t="shared" si="399"/>
        <v>0</v>
      </c>
      <c r="AN694" s="235">
        <f t="shared" si="400"/>
        <v>0</v>
      </c>
    </row>
    <row r="695" spans="1:40" x14ac:dyDescent="0.2">
      <c r="A695" s="380">
        <v>8</v>
      </c>
      <c r="B695" s="510"/>
      <c r="C695" s="510"/>
      <c r="D695" s="545"/>
      <c r="E695" s="545"/>
      <c r="F695" s="546"/>
      <c r="G695" s="235">
        <f t="shared" si="391"/>
        <v>0</v>
      </c>
      <c r="H695" s="235">
        <f t="shared" si="392"/>
        <v>0</v>
      </c>
      <c r="I695" s="235"/>
      <c r="J695" s="235"/>
      <c r="K695" s="235"/>
      <c r="L695" s="235"/>
      <c r="M695" s="235"/>
      <c r="N695" s="235"/>
      <c r="O695" s="235"/>
      <c r="P695" s="235"/>
      <c r="Q695" s="380">
        <v>19</v>
      </c>
      <c r="R695" s="510"/>
      <c r="S695" s="510"/>
      <c r="T695" s="545"/>
      <c r="U695" s="545"/>
      <c r="V695" s="546"/>
      <c r="W695" s="235">
        <f t="shared" si="393"/>
        <v>0</v>
      </c>
      <c r="X695" s="235">
        <f t="shared" si="394"/>
        <v>0</v>
      </c>
      <c r="Y695" s="380">
        <f t="shared" si="395"/>
        <v>30</v>
      </c>
      <c r="Z695" s="510"/>
      <c r="AA695" s="510"/>
      <c r="AB695" s="545"/>
      <c r="AC695" s="545"/>
      <c r="AD695" s="546"/>
      <c r="AE695" s="235">
        <f t="shared" si="396"/>
        <v>0</v>
      </c>
      <c r="AF695" s="235">
        <f t="shared" si="397"/>
        <v>0</v>
      </c>
      <c r="AG695" s="380">
        <f t="shared" si="398"/>
        <v>41</v>
      </c>
      <c r="AH695" s="510"/>
      <c r="AI695" s="510"/>
      <c r="AJ695" s="545"/>
      <c r="AK695" s="545"/>
      <c r="AL695" s="546" t="s">
        <v>12</v>
      </c>
      <c r="AM695" s="235">
        <f t="shared" si="399"/>
        <v>0</v>
      </c>
      <c r="AN695" s="235">
        <f t="shared" si="400"/>
        <v>0</v>
      </c>
    </row>
    <row r="696" spans="1:40" x14ac:dyDescent="0.2">
      <c r="A696" s="380">
        <v>9</v>
      </c>
      <c r="B696" s="510"/>
      <c r="C696" s="510"/>
      <c r="D696" s="545"/>
      <c r="E696" s="545"/>
      <c r="F696" s="546"/>
      <c r="G696" s="235">
        <f t="shared" si="391"/>
        <v>0</v>
      </c>
      <c r="H696" s="235">
        <f t="shared" si="392"/>
        <v>0</v>
      </c>
      <c r="I696" s="235"/>
      <c r="J696" s="235"/>
      <c r="K696" s="235"/>
      <c r="L696" s="235"/>
      <c r="M696" s="235"/>
      <c r="N696" s="235"/>
      <c r="O696" s="235"/>
      <c r="P696" s="235"/>
      <c r="Q696" s="380">
        <v>20</v>
      </c>
      <c r="R696" s="510"/>
      <c r="S696" s="510"/>
      <c r="T696" s="545"/>
      <c r="U696" s="545"/>
      <c r="V696" s="546"/>
      <c r="W696" s="235">
        <f t="shared" si="393"/>
        <v>0</v>
      </c>
      <c r="X696" s="235">
        <f t="shared" si="394"/>
        <v>0</v>
      </c>
      <c r="Y696" s="380">
        <f t="shared" si="395"/>
        <v>31</v>
      </c>
      <c r="Z696" s="510"/>
      <c r="AA696" s="510"/>
      <c r="AB696" s="545"/>
      <c r="AC696" s="545"/>
      <c r="AD696" s="546"/>
      <c r="AE696" s="235">
        <f t="shared" si="396"/>
        <v>0</v>
      </c>
      <c r="AF696" s="235">
        <f t="shared" si="397"/>
        <v>0</v>
      </c>
      <c r="AG696" s="380">
        <f t="shared" si="398"/>
        <v>42</v>
      </c>
      <c r="AH696" s="510"/>
      <c r="AI696" s="510"/>
      <c r="AJ696" s="545"/>
      <c r="AK696" s="545"/>
      <c r="AL696" s="546"/>
      <c r="AM696" s="235">
        <f t="shared" si="399"/>
        <v>0</v>
      </c>
      <c r="AN696" s="235">
        <f t="shared" si="400"/>
        <v>0</v>
      </c>
    </row>
    <row r="697" spans="1:40" x14ac:dyDescent="0.2">
      <c r="A697" s="380">
        <v>10</v>
      </c>
      <c r="B697" s="510"/>
      <c r="C697" s="510"/>
      <c r="D697" s="545"/>
      <c r="E697" s="545"/>
      <c r="F697" s="546"/>
      <c r="G697" s="235">
        <f t="shared" si="391"/>
        <v>0</v>
      </c>
      <c r="H697" s="235">
        <f t="shared" si="392"/>
        <v>0</v>
      </c>
      <c r="I697" s="235"/>
      <c r="J697" s="235"/>
      <c r="K697" s="235"/>
      <c r="L697" s="235"/>
      <c r="M697" s="235"/>
      <c r="N697" s="235"/>
      <c r="O697" s="235"/>
      <c r="P697" s="235"/>
      <c r="Q697" s="380">
        <v>21</v>
      </c>
      <c r="R697" s="510"/>
      <c r="S697" s="510"/>
      <c r="T697" s="545"/>
      <c r="U697" s="545"/>
      <c r="V697" s="546"/>
      <c r="W697" s="235">
        <f t="shared" si="393"/>
        <v>0</v>
      </c>
      <c r="X697" s="235">
        <f t="shared" si="394"/>
        <v>0</v>
      </c>
      <c r="Y697" s="380">
        <f t="shared" si="395"/>
        <v>32</v>
      </c>
      <c r="Z697" s="510"/>
      <c r="AA697" s="510"/>
      <c r="AB697" s="545"/>
      <c r="AC697" s="545"/>
      <c r="AD697" s="546"/>
      <c r="AE697" s="235">
        <f t="shared" si="396"/>
        <v>0</v>
      </c>
      <c r="AF697" s="235">
        <f t="shared" si="397"/>
        <v>0</v>
      </c>
      <c r="AG697" s="380">
        <f t="shared" si="398"/>
        <v>43</v>
      </c>
      <c r="AH697" s="510"/>
      <c r="AI697" s="510"/>
      <c r="AJ697" s="545"/>
      <c r="AK697" s="545"/>
      <c r="AL697" s="546"/>
      <c r="AM697" s="235">
        <f t="shared" si="399"/>
        <v>0</v>
      </c>
      <c r="AN697" s="235">
        <f t="shared" si="400"/>
        <v>0</v>
      </c>
    </row>
    <row r="698" spans="1:40" ht="13.5" thickBot="1" x14ac:dyDescent="0.25">
      <c r="A698" s="547">
        <v>11</v>
      </c>
      <c r="B698" s="548"/>
      <c r="C698" s="548"/>
      <c r="D698" s="545"/>
      <c r="E698" s="545"/>
      <c r="F698" s="549"/>
      <c r="G698" s="235">
        <f t="shared" si="391"/>
        <v>0</v>
      </c>
      <c r="H698" s="235">
        <f t="shared" si="392"/>
        <v>0</v>
      </c>
      <c r="I698" s="235"/>
      <c r="J698" s="235"/>
      <c r="K698" s="235"/>
      <c r="L698" s="235"/>
      <c r="M698" s="235"/>
      <c r="N698" s="235"/>
      <c r="O698" s="235"/>
      <c r="P698" s="235"/>
      <c r="Q698" s="380">
        <v>22</v>
      </c>
      <c r="R698" s="510"/>
      <c r="S698" s="510"/>
      <c r="T698" s="545"/>
      <c r="U698" s="545"/>
      <c r="V698" s="549"/>
      <c r="W698" s="235">
        <f t="shared" si="393"/>
        <v>0</v>
      </c>
      <c r="X698" s="235">
        <f t="shared" si="394"/>
        <v>0</v>
      </c>
      <c r="Y698" s="380">
        <f t="shared" si="395"/>
        <v>33</v>
      </c>
      <c r="Z698" s="548"/>
      <c r="AA698" s="548"/>
      <c r="AB698" s="545"/>
      <c r="AC698" s="545"/>
      <c r="AD698" s="549"/>
      <c r="AE698" s="235">
        <f t="shared" si="396"/>
        <v>0</v>
      </c>
      <c r="AF698" s="235">
        <f t="shared" si="397"/>
        <v>0</v>
      </c>
      <c r="AG698" s="550" t="s">
        <v>3</v>
      </c>
      <c r="AH698" s="554"/>
      <c r="AI698" s="551"/>
      <c r="AJ698" s="551"/>
      <c r="AK698" s="551"/>
      <c r="AL698" s="552">
        <f>SUM(F688:F698)+SUM(V688:V698)+SUM(AL688:AL697)+SUM(AD688:AD698)</f>
        <v>0</v>
      </c>
      <c r="AM698" s="235"/>
      <c r="AN698" s="235"/>
    </row>
    <row r="699" spans="1:40" x14ac:dyDescent="0.2">
      <c r="F699" s="288"/>
      <c r="G699" s="235"/>
      <c r="H699" s="235"/>
      <c r="I699" s="235"/>
      <c r="J699" s="235"/>
      <c r="K699" s="235"/>
      <c r="L699" s="235"/>
      <c r="M699" s="235"/>
      <c r="N699" s="235"/>
      <c r="O699" s="235"/>
      <c r="P699" s="235"/>
      <c r="W699" s="235"/>
      <c r="X699" s="235"/>
      <c r="Y699" s="235"/>
      <c r="AE699" s="235"/>
      <c r="AF699" s="235"/>
      <c r="AG699" s="553"/>
      <c r="AM699" s="235"/>
      <c r="AN699" s="235"/>
    </row>
    <row r="700" spans="1:40" x14ac:dyDescent="0.2">
      <c r="F700" s="288"/>
      <c r="G700" s="235"/>
      <c r="H700" s="235"/>
      <c r="I700" s="235"/>
      <c r="J700" s="235"/>
      <c r="K700" s="235"/>
      <c r="L700" s="235"/>
      <c r="M700" s="235"/>
      <c r="N700" s="235"/>
      <c r="O700" s="235"/>
      <c r="P700" s="235"/>
      <c r="W700" s="235"/>
      <c r="X700" s="235"/>
      <c r="Y700" s="235"/>
      <c r="AE700" s="235"/>
      <c r="AF700" s="235"/>
      <c r="AG700" s="553"/>
      <c r="AM700" s="235"/>
      <c r="AN700" s="235"/>
    </row>
    <row r="701" spans="1:40" x14ac:dyDescent="0.2">
      <c r="F701" s="288"/>
      <c r="G701" s="235"/>
      <c r="H701" s="235"/>
      <c r="I701" s="235"/>
      <c r="J701" s="235"/>
      <c r="K701" s="235"/>
      <c r="L701" s="235"/>
      <c r="M701" s="235"/>
      <c r="N701" s="235"/>
      <c r="O701" s="235"/>
      <c r="P701" s="235"/>
      <c r="W701" s="235"/>
      <c r="X701" s="235"/>
      <c r="Y701" s="235"/>
      <c r="AE701" s="235"/>
      <c r="AF701" s="235"/>
      <c r="AG701" s="553"/>
      <c r="AM701" s="235"/>
      <c r="AN701" s="235"/>
    </row>
    <row r="702" spans="1:40" x14ac:dyDescent="0.2">
      <c r="F702" s="288"/>
      <c r="G702" s="235"/>
      <c r="H702" s="235"/>
      <c r="I702" s="235"/>
      <c r="J702" s="235"/>
      <c r="K702" s="235"/>
      <c r="L702" s="235"/>
      <c r="M702" s="235"/>
      <c r="N702" s="235"/>
      <c r="O702" s="235"/>
      <c r="P702" s="235"/>
      <c r="W702" s="235"/>
      <c r="X702" s="235"/>
      <c r="Y702" s="235"/>
      <c r="AE702" s="235"/>
      <c r="AF702" s="235"/>
      <c r="AG702" s="553"/>
      <c r="AM702" s="235"/>
      <c r="AN702" s="235"/>
    </row>
    <row r="703" spans="1:40" x14ac:dyDescent="0.2">
      <c r="F703" s="288"/>
      <c r="G703" s="235"/>
      <c r="H703" s="235"/>
      <c r="I703" s="235"/>
      <c r="J703" s="235"/>
      <c r="K703" s="235"/>
      <c r="L703" s="235"/>
      <c r="M703" s="235"/>
      <c r="N703" s="235"/>
      <c r="O703" s="235"/>
      <c r="P703" s="235"/>
      <c r="W703" s="235"/>
      <c r="X703" s="235"/>
      <c r="Y703" s="235"/>
      <c r="AE703" s="235"/>
      <c r="AF703" s="235"/>
      <c r="AG703" s="553"/>
      <c r="AM703" s="235"/>
      <c r="AN703" s="235"/>
    </row>
    <row r="704" spans="1:40" x14ac:dyDescent="0.2">
      <c r="F704" s="288"/>
      <c r="G704" s="235"/>
      <c r="H704" s="235"/>
      <c r="I704" s="235"/>
      <c r="J704" s="235"/>
      <c r="K704" s="235"/>
      <c r="L704" s="235"/>
      <c r="M704" s="235"/>
      <c r="N704" s="235"/>
      <c r="O704" s="235"/>
      <c r="P704" s="235"/>
      <c r="W704" s="235"/>
      <c r="X704" s="235"/>
      <c r="Y704" s="235"/>
      <c r="AE704" s="235"/>
      <c r="AF704" s="235"/>
      <c r="AG704" s="553"/>
      <c r="AM704" s="235"/>
      <c r="AN704" s="235"/>
    </row>
    <row r="705" spans="1:40" ht="13.5" thickBot="1" x14ac:dyDescent="0.25">
      <c r="F705" s="288"/>
      <c r="G705" s="235"/>
      <c r="H705" s="235"/>
      <c r="I705" s="235"/>
      <c r="J705" s="235"/>
      <c r="K705" s="235"/>
      <c r="L705" s="235"/>
      <c r="M705" s="235"/>
      <c r="N705" s="235"/>
      <c r="O705" s="235"/>
      <c r="P705" s="235"/>
      <c r="W705" s="235"/>
      <c r="X705" s="235"/>
      <c r="Y705" s="235"/>
      <c r="AE705" s="235"/>
      <c r="AF705" s="235"/>
      <c r="AG705" s="553"/>
      <c r="AM705" s="235"/>
      <c r="AN705" s="235"/>
    </row>
    <row r="706" spans="1:40" ht="13.5" thickBot="1" x14ac:dyDescent="0.25">
      <c r="A706" s="315">
        <v>33</v>
      </c>
      <c r="B706" s="472"/>
      <c r="C706" s="757" t="s">
        <v>37</v>
      </c>
      <c r="D706" s="757" t="s">
        <v>158</v>
      </c>
      <c r="E706" s="757" t="s">
        <v>34</v>
      </c>
      <c r="F706" s="543">
        <f>+$AL718</f>
        <v>0</v>
      </c>
      <c r="G706" s="235"/>
      <c r="H706" s="235"/>
      <c r="I706" s="235"/>
      <c r="J706" s="235"/>
      <c r="K706" s="235"/>
      <c r="L706" s="235"/>
      <c r="M706" s="235"/>
      <c r="N706" s="235"/>
      <c r="O706" s="235"/>
      <c r="P706" s="235"/>
      <c r="Q706" s="315"/>
      <c r="R706" s="472"/>
      <c r="S706" s="757" t="s">
        <v>37</v>
      </c>
      <c r="T706" s="757" t="s">
        <v>158</v>
      </c>
      <c r="U706" s="757" t="s">
        <v>34</v>
      </c>
      <c r="V706" s="543">
        <f>+$AL718</f>
        <v>0</v>
      </c>
      <c r="W706" s="235"/>
      <c r="X706" s="235"/>
      <c r="Y706" s="315"/>
      <c r="Z706" s="472"/>
      <c r="AA706" s="757" t="s">
        <v>37</v>
      </c>
      <c r="AB706" s="757" t="s">
        <v>158</v>
      </c>
      <c r="AC706" s="757" t="s">
        <v>34</v>
      </c>
      <c r="AD706" s="543">
        <f>+$AL718</f>
        <v>0</v>
      </c>
      <c r="AE706" s="235"/>
      <c r="AF706" s="235"/>
      <c r="AG706" s="315"/>
      <c r="AH706" s="472"/>
      <c r="AI706" s="757" t="s">
        <v>37</v>
      </c>
      <c r="AJ706" s="757" t="s">
        <v>158</v>
      </c>
      <c r="AK706" s="757" t="s">
        <v>34</v>
      </c>
      <c r="AL706" s="800" t="s">
        <v>18</v>
      </c>
      <c r="AM706" s="235"/>
      <c r="AN706" s="235"/>
    </row>
    <row r="707" spans="1:40" ht="25.5" x14ac:dyDescent="0.2">
      <c r="A707" s="318" t="s">
        <v>7</v>
      </c>
      <c r="B707" s="525" t="str">
        <f>+" אסמכתא " &amp; B35 &amp;"         חזרה לטבלה "</f>
        <v xml:space="preserve"> אסמכתא          חזרה לטבלה </v>
      </c>
      <c r="C707" s="799"/>
      <c r="D707" s="758" t="s">
        <v>68</v>
      </c>
      <c r="E707" s="799"/>
      <c r="F707" s="543" t="s">
        <v>18</v>
      </c>
      <c r="G707" s="235"/>
      <c r="H707" s="235"/>
      <c r="I707" s="235"/>
      <c r="J707" s="235"/>
      <c r="K707" s="235"/>
      <c r="L707" s="235"/>
      <c r="M707" s="235"/>
      <c r="N707" s="235"/>
      <c r="O707" s="235"/>
      <c r="P707" s="235"/>
      <c r="Q707" s="318" t="s">
        <v>23</v>
      </c>
      <c r="R707" s="525" t="str">
        <f>+" אסמכתא " &amp; B35 &amp;"         חזרה לטבלה "</f>
        <v xml:space="preserve"> אסמכתא          חזרה לטבלה </v>
      </c>
      <c r="S707" s="799"/>
      <c r="T707" s="758" t="s">
        <v>68</v>
      </c>
      <c r="U707" s="799"/>
      <c r="V707" s="543" t="s">
        <v>18</v>
      </c>
      <c r="W707" s="235"/>
      <c r="X707" s="235"/>
      <c r="Y707" s="318" t="s">
        <v>23</v>
      </c>
      <c r="Z707" s="525" t="str">
        <f>+" אסמכתא " &amp; B35 &amp;"         חזרה לטבלה "</f>
        <v xml:space="preserve"> אסמכתא          חזרה לטבלה </v>
      </c>
      <c r="AA707" s="799"/>
      <c r="AB707" s="758" t="s">
        <v>68</v>
      </c>
      <c r="AC707" s="799"/>
      <c r="AD707" s="543" t="s">
        <v>18</v>
      </c>
      <c r="AE707" s="235"/>
      <c r="AF707" s="235"/>
      <c r="AG707" s="318" t="s">
        <v>23</v>
      </c>
      <c r="AH707" s="525" t="str">
        <f>+" אסמכתא " &amp; B35 &amp;"         חזרה לטבלה "</f>
        <v xml:space="preserve"> אסמכתא          חזרה לטבלה </v>
      </c>
      <c r="AI707" s="799"/>
      <c r="AJ707" s="758" t="s">
        <v>68</v>
      </c>
      <c r="AK707" s="799"/>
      <c r="AL707" s="801"/>
      <c r="AM707" s="235"/>
      <c r="AN707" s="235"/>
    </row>
    <row r="708" spans="1:40" x14ac:dyDescent="0.2">
      <c r="A708" s="380">
        <v>1</v>
      </c>
      <c r="B708" s="510"/>
      <c r="C708" s="510"/>
      <c r="D708" s="545"/>
      <c r="E708" s="545"/>
      <c r="F708" s="546"/>
      <c r="G708" s="235">
        <f>IF(AND((COUNTA($C$35)=1),(COUNTA(F688)=1),($C$35&lt;&gt;0),(OR((E688&lt;$C$62),(E688&gt;($E$62+61))))),1,0)</f>
        <v>0</v>
      </c>
      <c r="H708" s="235">
        <f>IF(AND((COUNTA($C$35)=1),(COUNTA(F708)=1),($C$35&lt;&gt;0),(OR((D708&lt;$C$62),(D708&gt;($E$62))))),1,0)</f>
        <v>0</v>
      </c>
      <c r="I708" s="235"/>
      <c r="J708" s="235"/>
      <c r="K708" s="235"/>
      <c r="L708" s="235"/>
      <c r="M708" s="235"/>
      <c r="N708" s="235"/>
      <c r="O708" s="235"/>
      <c r="P708" s="235"/>
      <c r="Q708" s="380">
        <v>12</v>
      </c>
      <c r="R708" s="510"/>
      <c r="S708" s="510"/>
      <c r="T708" s="545"/>
      <c r="U708" s="545"/>
      <c r="V708" s="546"/>
      <c r="W708" s="235">
        <f>IF(AND((COUNTA($C$35)=1),(COUNTA(V688)=1),($C$35&lt;&gt;0),(OR((U688&lt;$C$62),(U688&gt;($E$62+61))))),1,0)</f>
        <v>0</v>
      </c>
      <c r="X708" s="235">
        <f>IF(AND((COUNTA($C$35)=1),(COUNTA(V708)=1),($C$35&lt;&gt;0),(OR((T708&lt;$C$62),(T708&gt;($E$62))))),1,0)</f>
        <v>0</v>
      </c>
      <c r="Y708" s="380">
        <f t="shared" ref="Y708" si="401">+Q718+1</f>
        <v>23</v>
      </c>
      <c r="Z708" s="510"/>
      <c r="AA708" s="510"/>
      <c r="AB708" s="545"/>
      <c r="AC708" s="545"/>
      <c r="AD708" s="546"/>
      <c r="AE708" s="235">
        <f>IF(AND((COUNTA($C$35)=1),(COUNTA(AD688)=1),($C$35&lt;&gt;0),(OR((AC688&lt;$C$62),(AC688&gt;($E$62+61))))),1,0)</f>
        <v>0</v>
      </c>
      <c r="AF708" s="235">
        <f>IF(AND((COUNTA($C$35)=1),(COUNTA(AD708)=1),($C$35&lt;&gt;0),(OR((AB708&lt;$C$62),(AB708&gt;($E$62))))),1,0)</f>
        <v>0</v>
      </c>
      <c r="AG708" s="380">
        <f t="shared" ref="AG708" si="402">+Y718+1</f>
        <v>34</v>
      </c>
      <c r="AH708" s="510"/>
      <c r="AI708" s="510"/>
      <c r="AJ708" s="545"/>
      <c r="AK708" s="545"/>
      <c r="AL708" s="546" t="s">
        <v>12</v>
      </c>
      <c r="AM708" s="235">
        <f>IF(AND((COUNTA($C$35)=1),(COUNTA(AL688)=1),($C$35&lt;&gt;0),(OR((AK688&lt;$C$62),(AK688&gt;($E$62+61))))),1,0)</f>
        <v>0</v>
      </c>
      <c r="AN708" s="235">
        <f>IF(AND((COUNTA($C$35)=1),(COUNTA(AL708)=1),($C$35&lt;&gt;0),(OR((AJ708&lt;$C$62),(AJ708&gt;($E$62))))),1,0)</f>
        <v>0</v>
      </c>
    </row>
    <row r="709" spans="1:40" x14ac:dyDescent="0.2">
      <c r="A709" s="380">
        <v>2</v>
      </c>
      <c r="B709" s="510"/>
      <c r="C709" s="510"/>
      <c r="D709" s="545"/>
      <c r="E709" s="545"/>
      <c r="F709" s="546"/>
      <c r="G709" s="235">
        <f t="shared" ref="G709:G718" si="403">IF(AND((COUNTA($C$35)=1),(COUNTA(F689)=1),($C$35&lt;&gt;0),(OR((E689&lt;$C$62),(E689&gt;($E$62+61))))),1,0)</f>
        <v>0</v>
      </c>
      <c r="H709" s="235">
        <f t="shared" ref="H709:H718" si="404">IF(AND((COUNTA($C$35)=1),(COUNTA(F709)=1),($C$35&lt;&gt;0),(OR((D709&lt;$C$62),(D709&gt;($E$62))))),1,0)</f>
        <v>0</v>
      </c>
      <c r="I709" s="235"/>
      <c r="J709" s="235"/>
      <c r="K709" s="235"/>
      <c r="L709" s="235"/>
      <c r="M709" s="235"/>
      <c r="N709" s="235"/>
      <c r="O709" s="235"/>
      <c r="P709" s="235"/>
      <c r="Q709" s="380">
        <v>13</v>
      </c>
      <c r="R709" s="510"/>
      <c r="S709" s="510"/>
      <c r="T709" s="545"/>
      <c r="U709" s="545"/>
      <c r="V709" s="546"/>
      <c r="W709" s="235">
        <f t="shared" ref="W709:W718" si="405">IF(AND((COUNTA($C$35)=1),(COUNTA(V689)=1),($C$35&lt;&gt;0),(OR((U689&lt;$C$62),(U689&gt;($E$62+61))))),1,0)</f>
        <v>0</v>
      </c>
      <c r="X709" s="235">
        <f t="shared" ref="X709:X718" si="406">IF(AND((COUNTA($C$35)=1),(COUNTA(V709)=1),($C$35&lt;&gt;0),(OR((T709&lt;$C$62),(T709&gt;($E$62))))),1,0)</f>
        <v>0</v>
      </c>
      <c r="Y709" s="380">
        <f t="shared" ref="Y709" si="407">+Y708+1</f>
        <v>24</v>
      </c>
      <c r="Z709" s="510"/>
      <c r="AA709" s="510"/>
      <c r="AB709" s="545"/>
      <c r="AC709" s="545"/>
      <c r="AD709" s="546"/>
      <c r="AE709" s="235">
        <f t="shared" ref="AE709:AE718" si="408">IF(AND((COUNTA($C$35)=1),(COUNTA(AD689)=1),($C$35&lt;&gt;0),(OR((AC689&lt;$C$62),(AC689&gt;($E$62+61))))),1,0)</f>
        <v>0</v>
      </c>
      <c r="AF709" s="235">
        <f t="shared" ref="AF709:AF718" si="409">IF(AND((COUNTA($C$35)=1),(COUNTA(AD709)=1),($C$35&lt;&gt;0),(OR((AB709&lt;$C$62),(AB709&gt;($E$62))))),1,0)</f>
        <v>0</v>
      </c>
      <c r="AG709" s="380">
        <f t="shared" ref="AG709" si="410">+AG708+1</f>
        <v>35</v>
      </c>
      <c r="AH709" s="510"/>
      <c r="AI709" s="510"/>
      <c r="AJ709" s="545"/>
      <c r="AK709" s="545"/>
      <c r="AL709" s="546"/>
      <c r="AM709" s="235">
        <f t="shared" ref="AM709:AM717" si="411">IF(AND((COUNTA($C$35)=1),(COUNTA(AL689)=1),($C$35&lt;&gt;0),(OR((AK689&lt;$C$62),(AK689&gt;($E$62+61))))),1,0)</f>
        <v>0</v>
      </c>
      <c r="AN709" s="235">
        <f t="shared" ref="AN709:AN717" si="412">IF(AND((COUNTA($C$35)=1),(COUNTA(AL709)=1),($C$35&lt;&gt;0),(OR((AJ709&lt;$C$62),(AJ709&gt;($E$62))))),1,0)</f>
        <v>0</v>
      </c>
    </row>
    <row r="710" spans="1:40" x14ac:dyDescent="0.2">
      <c r="A710" s="380">
        <v>3</v>
      </c>
      <c r="B710" s="510"/>
      <c r="C710" s="510"/>
      <c r="D710" s="545"/>
      <c r="E710" s="545"/>
      <c r="F710" s="546"/>
      <c r="G710" s="235">
        <f t="shared" si="403"/>
        <v>0</v>
      </c>
      <c r="H710" s="235">
        <f t="shared" si="404"/>
        <v>0</v>
      </c>
      <c r="I710" s="235"/>
      <c r="J710" s="235"/>
      <c r="K710" s="235"/>
      <c r="L710" s="235"/>
      <c r="M710" s="235"/>
      <c r="N710" s="235"/>
      <c r="O710" s="235"/>
      <c r="P710" s="235"/>
      <c r="Q710" s="380">
        <v>14</v>
      </c>
      <c r="R710" s="510"/>
      <c r="S710" s="510"/>
      <c r="T710" s="545"/>
      <c r="U710" s="545"/>
      <c r="V710" s="546"/>
      <c r="W710" s="235">
        <f t="shared" si="405"/>
        <v>0</v>
      </c>
      <c r="X710" s="235">
        <f t="shared" si="406"/>
        <v>0</v>
      </c>
      <c r="Y710" s="380">
        <f t="shared" si="395"/>
        <v>25</v>
      </c>
      <c r="Z710" s="510"/>
      <c r="AA710" s="510"/>
      <c r="AB710" s="545"/>
      <c r="AC710" s="545"/>
      <c r="AD710" s="546"/>
      <c r="AE710" s="235">
        <f t="shared" si="408"/>
        <v>0</v>
      </c>
      <c r="AF710" s="235">
        <f t="shared" si="409"/>
        <v>0</v>
      </c>
      <c r="AG710" s="380">
        <f t="shared" si="398"/>
        <v>36</v>
      </c>
      <c r="AH710" s="510"/>
      <c r="AI710" s="510"/>
      <c r="AJ710" s="545"/>
      <c r="AK710" s="545"/>
      <c r="AL710" s="546"/>
      <c r="AM710" s="235">
        <f t="shared" si="411"/>
        <v>0</v>
      </c>
      <c r="AN710" s="235">
        <f t="shared" si="412"/>
        <v>0</v>
      </c>
    </row>
    <row r="711" spans="1:40" x14ac:dyDescent="0.2">
      <c r="A711" s="380">
        <v>4</v>
      </c>
      <c r="B711" s="510"/>
      <c r="C711" s="510"/>
      <c r="D711" s="545"/>
      <c r="E711" s="545"/>
      <c r="F711" s="546"/>
      <c r="G711" s="235">
        <f t="shared" si="403"/>
        <v>0</v>
      </c>
      <c r="H711" s="235">
        <f t="shared" si="404"/>
        <v>0</v>
      </c>
      <c r="I711" s="235"/>
      <c r="J711" s="235"/>
      <c r="K711" s="235"/>
      <c r="L711" s="235"/>
      <c r="M711" s="235"/>
      <c r="N711" s="235"/>
      <c r="O711" s="235"/>
      <c r="P711" s="235"/>
      <c r="Q711" s="380">
        <v>15</v>
      </c>
      <c r="R711" s="510"/>
      <c r="S711" s="510"/>
      <c r="T711" s="545"/>
      <c r="U711" s="545"/>
      <c r="V711" s="546"/>
      <c r="W711" s="235">
        <f t="shared" si="405"/>
        <v>0</v>
      </c>
      <c r="X711" s="235">
        <f t="shared" si="406"/>
        <v>0</v>
      </c>
      <c r="Y711" s="380">
        <f t="shared" si="395"/>
        <v>26</v>
      </c>
      <c r="Z711" s="510"/>
      <c r="AA711" s="510"/>
      <c r="AB711" s="545"/>
      <c r="AC711" s="545"/>
      <c r="AD711" s="546"/>
      <c r="AE711" s="235">
        <f t="shared" si="408"/>
        <v>0</v>
      </c>
      <c r="AF711" s="235">
        <f t="shared" si="409"/>
        <v>0</v>
      </c>
      <c r="AG711" s="380">
        <f t="shared" si="398"/>
        <v>37</v>
      </c>
      <c r="AH711" s="510"/>
      <c r="AI711" s="510"/>
      <c r="AJ711" s="545"/>
      <c r="AK711" s="545"/>
      <c r="AL711" s="546"/>
      <c r="AM711" s="235">
        <f t="shared" si="411"/>
        <v>0</v>
      </c>
      <c r="AN711" s="235">
        <f t="shared" si="412"/>
        <v>0</v>
      </c>
    </row>
    <row r="712" spans="1:40" x14ac:dyDescent="0.2">
      <c r="A712" s="380">
        <v>5</v>
      </c>
      <c r="B712" s="510"/>
      <c r="C712" s="510"/>
      <c r="D712" s="545"/>
      <c r="E712" s="545"/>
      <c r="F712" s="546"/>
      <c r="G712" s="235">
        <f t="shared" si="403"/>
        <v>0</v>
      </c>
      <c r="H712" s="235">
        <f t="shared" si="404"/>
        <v>0</v>
      </c>
      <c r="I712" s="235"/>
      <c r="J712" s="235"/>
      <c r="K712" s="235"/>
      <c r="L712" s="235"/>
      <c r="M712" s="235"/>
      <c r="N712" s="235"/>
      <c r="O712" s="235"/>
      <c r="P712" s="235"/>
      <c r="Q712" s="380">
        <v>16</v>
      </c>
      <c r="R712" s="510"/>
      <c r="S712" s="510"/>
      <c r="T712" s="545"/>
      <c r="U712" s="545"/>
      <c r="V712" s="546"/>
      <c r="W712" s="235">
        <f t="shared" si="405"/>
        <v>0</v>
      </c>
      <c r="X712" s="235">
        <f t="shared" si="406"/>
        <v>0</v>
      </c>
      <c r="Y712" s="380">
        <f t="shared" si="395"/>
        <v>27</v>
      </c>
      <c r="Z712" s="510"/>
      <c r="AA712" s="510"/>
      <c r="AB712" s="545"/>
      <c r="AC712" s="545"/>
      <c r="AD712" s="546"/>
      <c r="AE712" s="235">
        <f t="shared" si="408"/>
        <v>0</v>
      </c>
      <c r="AF712" s="235">
        <f t="shared" si="409"/>
        <v>0</v>
      </c>
      <c r="AG712" s="380">
        <f t="shared" si="398"/>
        <v>38</v>
      </c>
      <c r="AH712" s="510"/>
      <c r="AI712" s="510"/>
      <c r="AJ712" s="545"/>
      <c r="AK712" s="545"/>
      <c r="AL712" s="546" t="s">
        <v>12</v>
      </c>
      <c r="AM712" s="235">
        <f t="shared" si="411"/>
        <v>0</v>
      </c>
      <c r="AN712" s="235">
        <f t="shared" si="412"/>
        <v>0</v>
      </c>
    </row>
    <row r="713" spans="1:40" x14ac:dyDescent="0.2">
      <c r="A713" s="380">
        <v>6</v>
      </c>
      <c r="B713" s="510"/>
      <c r="C713" s="510"/>
      <c r="D713" s="545"/>
      <c r="E713" s="545"/>
      <c r="F713" s="546"/>
      <c r="G713" s="235">
        <f t="shared" si="403"/>
        <v>0</v>
      </c>
      <c r="H713" s="235">
        <f t="shared" si="404"/>
        <v>0</v>
      </c>
      <c r="I713" s="235"/>
      <c r="J713" s="235"/>
      <c r="K713" s="235"/>
      <c r="L713" s="235"/>
      <c r="M713" s="235"/>
      <c r="N713" s="235"/>
      <c r="O713" s="235"/>
      <c r="P713" s="235"/>
      <c r="Q713" s="380">
        <v>17</v>
      </c>
      <c r="R713" s="510"/>
      <c r="S713" s="510"/>
      <c r="T713" s="545"/>
      <c r="U713" s="545"/>
      <c r="V713" s="546"/>
      <c r="W713" s="235">
        <f t="shared" si="405"/>
        <v>0</v>
      </c>
      <c r="X713" s="235">
        <f t="shared" si="406"/>
        <v>0</v>
      </c>
      <c r="Y713" s="380">
        <f t="shared" si="395"/>
        <v>28</v>
      </c>
      <c r="Z713" s="510"/>
      <c r="AA713" s="510"/>
      <c r="AB713" s="545"/>
      <c r="AC713" s="545"/>
      <c r="AD713" s="546"/>
      <c r="AE713" s="235">
        <f t="shared" si="408"/>
        <v>0</v>
      </c>
      <c r="AF713" s="235">
        <f t="shared" si="409"/>
        <v>0</v>
      </c>
      <c r="AG713" s="380">
        <f t="shared" si="398"/>
        <v>39</v>
      </c>
      <c r="AH713" s="510"/>
      <c r="AI713" s="510"/>
      <c r="AJ713" s="545"/>
      <c r="AK713" s="545"/>
      <c r="AL713" s="546"/>
      <c r="AM713" s="235">
        <f t="shared" si="411"/>
        <v>0</v>
      </c>
      <c r="AN713" s="235">
        <f t="shared" si="412"/>
        <v>0</v>
      </c>
    </row>
    <row r="714" spans="1:40" x14ac:dyDescent="0.2">
      <c r="A714" s="380">
        <v>7</v>
      </c>
      <c r="B714" s="510"/>
      <c r="C714" s="510"/>
      <c r="D714" s="545"/>
      <c r="E714" s="545"/>
      <c r="F714" s="546"/>
      <c r="G714" s="235">
        <f t="shared" si="403"/>
        <v>0</v>
      </c>
      <c r="H714" s="235">
        <f t="shared" si="404"/>
        <v>0</v>
      </c>
      <c r="I714" s="235"/>
      <c r="J714" s="235"/>
      <c r="K714" s="235"/>
      <c r="L714" s="235"/>
      <c r="M714" s="235"/>
      <c r="N714" s="235"/>
      <c r="O714" s="235"/>
      <c r="P714" s="235"/>
      <c r="Q714" s="380">
        <v>18</v>
      </c>
      <c r="R714" s="510"/>
      <c r="S714" s="510"/>
      <c r="T714" s="545"/>
      <c r="U714" s="545"/>
      <c r="V714" s="546"/>
      <c r="W714" s="235">
        <f t="shared" si="405"/>
        <v>0</v>
      </c>
      <c r="X714" s="235">
        <f t="shared" si="406"/>
        <v>0</v>
      </c>
      <c r="Y714" s="380">
        <f t="shared" si="395"/>
        <v>29</v>
      </c>
      <c r="Z714" s="510"/>
      <c r="AA714" s="510"/>
      <c r="AB714" s="545"/>
      <c r="AC714" s="545"/>
      <c r="AD714" s="546"/>
      <c r="AE714" s="235">
        <f t="shared" si="408"/>
        <v>0</v>
      </c>
      <c r="AF714" s="235">
        <f t="shared" si="409"/>
        <v>0</v>
      </c>
      <c r="AG714" s="380">
        <f t="shared" si="398"/>
        <v>40</v>
      </c>
      <c r="AH714" s="510"/>
      <c r="AI714" s="510"/>
      <c r="AJ714" s="545"/>
      <c r="AK714" s="545"/>
      <c r="AL714" s="546"/>
      <c r="AM714" s="235">
        <f t="shared" si="411"/>
        <v>0</v>
      </c>
      <c r="AN714" s="235">
        <f t="shared" si="412"/>
        <v>0</v>
      </c>
    </row>
    <row r="715" spans="1:40" x14ac:dyDescent="0.2">
      <c r="A715" s="380">
        <v>8</v>
      </c>
      <c r="B715" s="510"/>
      <c r="C715" s="510"/>
      <c r="D715" s="545"/>
      <c r="E715" s="545"/>
      <c r="F715" s="546"/>
      <c r="G715" s="235">
        <f t="shared" si="403"/>
        <v>0</v>
      </c>
      <c r="H715" s="235">
        <f t="shared" si="404"/>
        <v>0</v>
      </c>
      <c r="I715" s="235"/>
      <c r="J715" s="235"/>
      <c r="K715" s="235"/>
      <c r="L715" s="235"/>
      <c r="M715" s="235"/>
      <c r="N715" s="235"/>
      <c r="O715" s="235"/>
      <c r="P715" s="235"/>
      <c r="Q715" s="380">
        <v>19</v>
      </c>
      <c r="R715" s="510"/>
      <c r="S715" s="510"/>
      <c r="T715" s="545"/>
      <c r="U715" s="545"/>
      <c r="V715" s="546"/>
      <c r="W715" s="235">
        <f t="shared" si="405"/>
        <v>0</v>
      </c>
      <c r="X715" s="235">
        <f t="shared" si="406"/>
        <v>0</v>
      </c>
      <c r="Y715" s="380">
        <f t="shared" si="395"/>
        <v>30</v>
      </c>
      <c r="Z715" s="510"/>
      <c r="AA715" s="510"/>
      <c r="AB715" s="545"/>
      <c r="AC715" s="545"/>
      <c r="AD715" s="546"/>
      <c r="AE715" s="235">
        <f t="shared" si="408"/>
        <v>0</v>
      </c>
      <c r="AF715" s="235">
        <f t="shared" si="409"/>
        <v>0</v>
      </c>
      <c r="AG715" s="380">
        <f t="shared" si="398"/>
        <v>41</v>
      </c>
      <c r="AH715" s="510"/>
      <c r="AI715" s="510"/>
      <c r="AJ715" s="545"/>
      <c r="AK715" s="545"/>
      <c r="AL715" s="546" t="s">
        <v>12</v>
      </c>
      <c r="AM715" s="235">
        <f t="shared" si="411"/>
        <v>0</v>
      </c>
      <c r="AN715" s="235">
        <f t="shared" si="412"/>
        <v>0</v>
      </c>
    </row>
    <row r="716" spans="1:40" x14ac:dyDescent="0.2">
      <c r="A716" s="380">
        <v>9</v>
      </c>
      <c r="B716" s="510"/>
      <c r="C716" s="510"/>
      <c r="D716" s="545"/>
      <c r="E716" s="545"/>
      <c r="F716" s="546"/>
      <c r="G716" s="235">
        <f t="shared" si="403"/>
        <v>0</v>
      </c>
      <c r="H716" s="235">
        <f t="shared" si="404"/>
        <v>0</v>
      </c>
      <c r="I716" s="235"/>
      <c r="J716" s="235"/>
      <c r="K716" s="235"/>
      <c r="L716" s="235"/>
      <c r="M716" s="235"/>
      <c r="N716" s="235"/>
      <c r="O716" s="235"/>
      <c r="P716" s="235"/>
      <c r="Q716" s="380">
        <v>20</v>
      </c>
      <c r="R716" s="510"/>
      <c r="S716" s="510"/>
      <c r="T716" s="545"/>
      <c r="U716" s="545"/>
      <c r="V716" s="546"/>
      <c r="W716" s="235">
        <f t="shared" si="405"/>
        <v>0</v>
      </c>
      <c r="X716" s="235">
        <f t="shared" si="406"/>
        <v>0</v>
      </c>
      <c r="Y716" s="380">
        <f t="shared" si="395"/>
        <v>31</v>
      </c>
      <c r="Z716" s="510"/>
      <c r="AA716" s="510"/>
      <c r="AB716" s="545"/>
      <c r="AC716" s="545"/>
      <c r="AD716" s="546"/>
      <c r="AE716" s="235">
        <f t="shared" si="408"/>
        <v>0</v>
      </c>
      <c r="AF716" s="235">
        <f t="shared" si="409"/>
        <v>0</v>
      </c>
      <c r="AG716" s="380">
        <f t="shared" si="398"/>
        <v>42</v>
      </c>
      <c r="AH716" s="510"/>
      <c r="AI716" s="510"/>
      <c r="AJ716" s="545"/>
      <c r="AK716" s="545"/>
      <c r="AL716" s="546"/>
      <c r="AM716" s="235">
        <f t="shared" si="411"/>
        <v>0</v>
      </c>
      <c r="AN716" s="235">
        <f t="shared" si="412"/>
        <v>0</v>
      </c>
    </row>
    <row r="717" spans="1:40" x14ac:dyDescent="0.2">
      <c r="A717" s="380">
        <v>10</v>
      </c>
      <c r="B717" s="510"/>
      <c r="C717" s="510"/>
      <c r="D717" s="545"/>
      <c r="E717" s="545"/>
      <c r="F717" s="546"/>
      <c r="G717" s="235">
        <f t="shared" si="403"/>
        <v>0</v>
      </c>
      <c r="H717" s="235">
        <f t="shared" si="404"/>
        <v>0</v>
      </c>
      <c r="I717" s="235"/>
      <c r="J717" s="235"/>
      <c r="K717" s="235"/>
      <c r="L717" s="235"/>
      <c r="M717" s="235"/>
      <c r="N717" s="235"/>
      <c r="O717" s="235"/>
      <c r="P717" s="235"/>
      <c r="Q717" s="380">
        <v>21</v>
      </c>
      <c r="R717" s="510"/>
      <c r="S717" s="510"/>
      <c r="T717" s="545"/>
      <c r="U717" s="545"/>
      <c r="V717" s="546"/>
      <c r="W717" s="235">
        <f t="shared" si="405"/>
        <v>0</v>
      </c>
      <c r="X717" s="235">
        <f t="shared" si="406"/>
        <v>0</v>
      </c>
      <c r="Y717" s="380">
        <f t="shared" si="395"/>
        <v>32</v>
      </c>
      <c r="Z717" s="510"/>
      <c r="AA717" s="510"/>
      <c r="AB717" s="545"/>
      <c r="AC717" s="545"/>
      <c r="AD717" s="546"/>
      <c r="AE717" s="235">
        <f t="shared" si="408"/>
        <v>0</v>
      </c>
      <c r="AF717" s="235">
        <f t="shared" si="409"/>
        <v>0</v>
      </c>
      <c r="AG717" s="380">
        <f t="shared" si="398"/>
        <v>43</v>
      </c>
      <c r="AH717" s="510"/>
      <c r="AI717" s="510"/>
      <c r="AJ717" s="545"/>
      <c r="AK717" s="545"/>
      <c r="AL717" s="546"/>
      <c r="AM717" s="235">
        <f t="shared" si="411"/>
        <v>0</v>
      </c>
      <c r="AN717" s="235">
        <f t="shared" si="412"/>
        <v>0</v>
      </c>
    </row>
    <row r="718" spans="1:40" ht="13.5" thickBot="1" x14ac:dyDescent="0.25">
      <c r="A718" s="547">
        <v>11</v>
      </c>
      <c r="B718" s="548"/>
      <c r="C718" s="548"/>
      <c r="D718" s="545"/>
      <c r="E718" s="545"/>
      <c r="F718" s="549"/>
      <c r="G718" s="235">
        <f t="shared" si="403"/>
        <v>0</v>
      </c>
      <c r="H718" s="235">
        <f t="shared" si="404"/>
        <v>0</v>
      </c>
      <c r="I718" s="235"/>
      <c r="J718" s="235"/>
      <c r="K718" s="235"/>
      <c r="L718" s="235"/>
      <c r="M718" s="235"/>
      <c r="N718" s="235"/>
      <c r="O718" s="235"/>
      <c r="P718" s="235"/>
      <c r="Q718" s="380">
        <v>22</v>
      </c>
      <c r="R718" s="510"/>
      <c r="S718" s="510"/>
      <c r="T718" s="545"/>
      <c r="U718" s="545"/>
      <c r="V718" s="549"/>
      <c r="W718" s="235">
        <f t="shared" si="405"/>
        <v>0</v>
      </c>
      <c r="X718" s="235">
        <f t="shared" si="406"/>
        <v>0</v>
      </c>
      <c r="Y718" s="380">
        <f t="shared" si="395"/>
        <v>33</v>
      </c>
      <c r="Z718" s="548"/>
      <c r="AA718" s="548"/>
      <c r="AB718" s="545"/>
      <c r="AC718" s="545"/>
      <c r="AD718" s="549"/>
      <c r="AE718" s="235">
        <f t="shared" si="408"/>
        <v>0</v>
      </c>
      <c r="AF718" s="235">
        <f t="shared" si="409"/>
        <v>0</v>
      </c>
      <c r="AG718" s="550" t="s">
        <v>3</v>
      </c>
      <c r="AH718" s="554"/>
      <c r="AI718" s="551"/>
      <c r="AJ718" s="551"/>
      <c r="AK718" s="551"/>
      <c r="AL718" s="552">
        <f>SUM(F708:F718)+SUM(V708:V718)+SUM(AL708:AL717)+SUM(AD708:AD718)</f>
        <v>0</v>
      </c>
      <c r="AM718" s="235"/>
      <c r="AN718" s="235"/>
    </row>
    <row r="719" spans="1:40" x14ac:dyDescent="0.2">
      <c r="F719" s="288"/>
      <c r="G719" s="235"/>
      <c r="H719" s="235"/>
      <c r="I719" s="235"/>
      <c r="J719" s="235"/>
      <c r="K719" s="235"/>
      <c r="L719" s="235"/>
      <c r="M719" s="235"/>
      <c r="N719" s="235"/>
      <c r="O719" s="235"/>
      <c r="P719" s="235"/>
      <c r="W719" s="235"/>
      <c r="X719" s="235"/>
      <c r="Y719" s="235"/>
      <c r="AE719" s="235"/>
      <c r="AF719" s="235"/>
      <c r="AG719" s="553"/>
      <c r="AM719" s="235"/>
      <c r="AN719" s="235"/>
    </row>
    <row r="720" spans="1:40" x14ac:dyDescent="0.2">
      <c r="F720" s="288"/>
      <c r="G720" s="235"/>
      <c r="H720" s="235"/>
      <c r="I720" s="235"/>
      <c r="J720" s="235"/>
      <c r="K720" s="235"/>
      <c r="L720" s="235"/>
      <c r="M720" s="235"/>
      <c r="N720" s="235"/>
      <c r="O720" s="235"/>
      <c r="P720" s="235"/>
      <c r="W720" s="235"/>
      <c r="X720" s="235"/>
      <c r="Y720" s="235"/>
      <c r="AE720" s="235"/>
      <c r="AF720" s="235"/>
      <c r="AG720" s="553"/>
      <c r="AM720" s="235"/>
      <c r="AN720" s="235"/>
    </row>
    <row r="721" spans="1:40" x14ac:dyDescent="0.2">
      <c r="F721" s="288"/>
      <c r="G721" s="235"/>
      <c r="H721" s="235"/>
      <c r="I721" s="235"/>
      <c r="J721" s="235"/>
      <c r="K721" s="235"/>
      <c r="L721" s="235"/>
      <c r="M721" s="235"/>
      <c r="N721" s="235"/>
      <c r="O721" s="235"/>
      <c r="P721" s="235"/>
      <c r="W721" s="235"/>
      <c r="X721" s="235"/>
      <c r="Y721" s="235"/>
      <c r="AE721" s="235"/>
      <c r="AF721" s="235"/>
      <c r="AG721" s="553"/>
      <c r="AM721" s="235"/>
      <c r="AN721" s="235"/>
    </row>
    <row r="722" spans="1:40" x14ac:dyDescent="0.2">
      <c r="F722" s="288"/>
      <c r="G722" s="235"/>
      <c r="H722" s="235"/>
      <c r="I722" s="235"/>
      <c r="J722" s="235"/>
      <c r="K722" s="235"/>
      <c r="L722" s="235"/>
      <c r="M722" s="235"/>
      <c r="N722" s="235"/>
      <c r="O722" s="235"/>
      <c r="P722" s="235"/>
      <c r="W722" s="235"/>
      <c r="X722" s="235"/>
      <c r="Y722" s="235"/>
      <c r="AE722" s="235"/>
      <c r="AF722" s="235"/>
      <c r="AG722" s="553"/>
      <c r="AM722" s="235"/>
      <c r="AN722" s="235"/>
    </row>
    <row r="723" spans="1:40" x14ac:dyDescent="0.2">
      <c r="F723" s="288"/>
      <c r="G723" s="235"/>
      <c r="H723" s="235"/>
      <c r="I723" s="235"/>
      <c r="J723" s="235"/>
      <c r="K723" s="235"/>
      <c r="L723" s="235"/>
      <c r="M723" s="235"/>
      <c r="N723" s="235"/>
      <c r="O723" s="235"/>
      <c r="P723" s="235"/>
      <c r="W723" s="235"/>
      <c r="X723" s="235"/>
      <c r="Y723" s="235"/>
      <c r="AE723" s="235"/>
      <c r="AF723" s="235"/>
      <c r="AG723" s="553"/>
      <c r="AM723" s="235"/>
      <c r="AN723" s="235"/>
    </row>
    <row r="724" spans="1:40" x14ac:dyDescent="0.2">
      <c r="F724" s="288"/>
      <c r="G724" s="235"/>
      <c r="H724" s="235"/>
      <c r="I724" s="235"/>
      <c r="J724" s="235"/>
      <c r="K724" s="235"/>
      <c r="L724" s="235"/>
      <c r="M724" s="235"/>
      <c r="N724" s="235"/>
      <c r="O724" s="235"/>
      <c r="P724" s="235"/>
      <c r="W724" s="235"/>
      <c r="X724" s="235"/>
      <c r="Y724" s="235"/>
      <c r="AE724" s="235"/>
      <c r="AF724" s="235"/>
      <c r="AG724" s="553"/>
      <c r="AM724" s="235"/>
      <c r="AN724" s="235"/>
    </row>
    <row r="725" spans="1:40" ht="13.5" thickBot="1" x14ac:dyDescent="0.25">
      <c r="F725" s="288"/>
      <c r="G725" s="235"/>
      <c r="H725" s="235"/>
      <c r="I725" s="235"/>
      <c r="J725" s="235"/>
      <c r="K725" s="235"/>
      <c r="L725" s="235"/>
      <c r="M725" s="235"/>
      <c r="N725" s="235"/>
      <c r="O725" s="235"/>
      <c r="P725" s="235"/>
      <c r="W725" s="235"/>
      <c r="X725" s="235"/>
      <c r="Y725" s="235"/>
      <c r="AE725" s="235"/>
      <c r="AF725" s="235"/>
      <c r="AG725" s="553"/>
      <c r="AM725" s="235"/>
      <c r="AN725" s="235"/>
    </row>
    <row r="726" spans="1:40" ht="13.5" thickBot="1" x14ac:dyDescent="0.25">
      <c r="A726" s="315">
        <v>34</v>
      </c>
      <c r="B726" s="472"/>
      <c r="C726" s="757" t="s">
        <v>37</v>
      </c>
      <c r="D726" s="757" t="s">
        <v>158</v>
      </c>
      <c r="E726" s="757" t="s">
        <v>34</v>
      </c>
      <c r="F726" s="543">
        <f>+$AL738</f>
        <v>0</v>
      </c>
      <c r="G726" s="235"/>
      <c r="H726" s="235"/>
      <c r="I726" s="235"/>
      <c r="J726" s="235"/>
      <c r="K726" s="235"/>
      <c r="L726" s="235"/>
      <c r="M726" s="235"/>
      <c r="N726" s="235"/>
      <c r="O726" s="235"/>
      <c r="P726" s="235"/>
      <c r="Q726" s="315"/>
      <c r="R726" s="472"/>
      <c r="S726" s="757" t="s">
        <v>37</v>
      </c>
      <c r="T726" s="757" t="s">
        <v>158</v>
      </c>
      <c r="U726" s="757" t="s">
        <v>34</v>
      </c>
      <c r="V726" s="543">
        <f>+$AL738</f>
        <v>0</v>
      </c>
      <c r="W726" s="235"/>
      <c r="X726" s="235"/>
      <c r="Y726" s="315"/>
      <c r="Z726" s="472"/>
      <c r="AA726" s="757" t="s">
        <v>37</v>
      </c>
      <c r="AB726" s="757" t="s">
        <v>158</v>
      </c>
      <c r="AC726" s="757" t="s">
        <v>34</v>
      </c>
      <c r="AD726" s="543">
        <f>+$AL738</f>
        <v>0</v>
      </c>
      <c r="AE726" s="235"/>
      <c r="AF726" s="235"/>
      <c r="AG726" s="315"/>
      <c r="AH726" s="472"/>
      <c r="AI726" s="757" t="s">
        <v>37</v>
      </c>
      <c r="AJ726" s="757" t="s">
        <v>158</v>
      </c>
      <c r="AK726" s="757" t="s">
        <v>34</v>
      </c>
      <c r="AL726" s="800" t="s">
        <v>18</v>
      </c>
      <c r="AM726" s="235"/>
      <c r="AN726" s="235"/>
    </row>
    <row r="727" spans="1:40" ht="25.5" x14ac:dyDescent="0.2">
      <c r="A727" s="318" t="s">
        <v>7</v>
      </c>
      <c r="B727" s="525" t="str">
        <f>+" אסמכתא " &amp; B36 &amp;"         חזרה לטבלה "</f>
        <v xml:space="preserve"> אסמכתא          חזרה לטבלה </v>
      </c>
      <c r="C727" s="799"/>
      <c r="D727" s="758" t="s">
        <v>68</v>
      </c>
      <c r="E727" s="799"/>
      <c r="F727" s="543" t="s">
        <v>18</v>
      </c>
      <c r="G727" s="235"/>
      <c r="H727" s="235"/>
      <c r="I727" s="235"/>
      <c r="J727" s="235"/>
      <c r="K727" s="235"/>
      <c r="L727" s="235"/>
      <c r="M727" s="235"/>
      <c r="N727" s="235"/>
      <c r="O727" s="235"/>
      <c r="P727" s="235"/>
      <c r="Q727" s="318" t="s">
        <v>23</v>
      </c>
      <c r="R727" s="525" t="str">
        <f>+" אסמכתא " &amp; B36 &amp;"         חזרה לטבלה "</f>
        <v xml:space="preserve"> אסמכתא          חזרה לטבלה </v>
      </c>
      <c r="S727" s="799"/>
      <c r="T727" s="758" t="s">
        <v>68</v>
      </c>
      <c r="U727" s="799"/>
      <c r="V727" s="543" t="s">
        <v>18</v>
      </c>
      <c r="W727" s="235"/>
      <c r="X727" s="235"/>
      <c r="Y727" s="318" t="s">
        <v>23</v>
      </c>
      <c r="Z727" s="525" t="str">
        <f>+" אסמכתא " &amp; B36 &amp;"         חזרה לטבלה "</f>
        <v xml:space="preserve"> אסמכתא          חזרה לטבלה </v>
      </c>
      <c r="AA727" s="799"/>
      <c r="AB727" s="758" t="s">
        <v>68</v>
      </c>
      <c r="AC727" s="799"/>
      <c r="AD727" s="543" t="s">
        <v>18</v>
      </c>
      <c r="AE727" s="235"/>
      <c r="AF727" s="235"/>
      <c r="AG727" s="318" t="s">
        <v>23</v>
      </c>
      <c r="AH727" s="525" t="str">
        <f>+" אסמכתא " &amp; B36 &amp;"         חזרה לטבלה "</f>
        <v xml:space="preserve"> אסמכתא          חזרה לטבלה </v>
      </c>
      <c r="AI727" s="799"/>
      <c r="AJ727" s="758" t="s">
        <v>68</v>
      </c>
      <c r="AK727" s="799"/>
      <c r="AL727" s="801"/>
      <c r="AM727" s="235"/>
      <c r="AN727" s="235"/>
    </row>
    <row r="728" spans="1:40" x14ac:dyDescent="0.2">
      <c r="A728" s="380">
        <v>1</v>
      </c>
      <c r="B728" s="510"/>
      <c r="C728" s="510"/>
      <c r="D728" s="545"/>
      <c r="E728" s="545"/>
      <c r="F728" s="546"/>
      <c r="G728" s="235">
        <f>IF(AND((COUNTA($C$36)=1),(COUNTA(F728)=1),($C$36&lt;&gt;0),(OR((E728&lt;$C$62),(E728&gt;($E$62+61))))),1,0)</f>
        <v>0</v>
      </c>
      <c r="H728" s="235">
        <f>IF(AND((COUNTA($C$36)=1),(COUNTA(F728)=1),($C$36&lt;&gt;0),(OR((D728&lt;$C$62),(D728&gt;($E$62))))),1,0)</f>
        <v>0</v>
      </c>
      <c r="I728" s="235"/>
      <c r="J728" s="235"/>
      <c r="K728" s="235"/>
      <c r="L728" s="235"/>
      <c r="M728" s="235"/>
      <c r="N728" s="235"/>
      <c r="O728" s="235"/>
      <c r="P728" s="235"/>
      <c r="Q728" s="380">
        <v>12</v>
      </c>
      <c r="R728" s="510"/>
      <c r="S728" s="510"/>
      <c r="T728" s="545"/>
      <c r="U728" s="545"/>
      <c r="V728" s="546"/>
      <c r="W728" s="235">
        <f>IF(AND((COUNTA($C$36)=1),(COUNTA(V728)=1),($C$36&lt;&gt;0),(OR((U728&lt;$C$62),(U728&gt;($E$62+61))))),1,0)</f>
        <v>0</v>
      </c>
      <c r="X728" s="235">
        <f>IF(AND((COUNTA($C$36)=1),(COUNTA(V728)=1),($C$36&lt;&gt;0),(OR((T728&lt;$C$62),(T728&gt;($E$62))))),1,0)</f>
        <v>0</v>
      </c>
      <c r="Y728" s="380">
        <f t="shared" ref="Y728" si="413">+Q738+1</f>
        <v>23</v>
      </c>
      <c r="Z728" s="510"/>
      <c r="AA728" s="510"/>
      <c r="AB728" s="545"/>
      <c r="AC728" s="545"/>
      <c r="AD728" s="546"/>
      <c r="AE728" s="235">
        <f>IF(AND((COUNTA($C$36)=1),(COUNTA(AD728)=1),($C$36&lt;&gt;0),(OR((AC728&lt;$C$62),(AC728&gt;($E$62+61))))),1,0)</f>
        <v>0</v>
      </c>
      <c r="AF728" s="235">
        <f>IF(AND((COUNTA($C$36)=1),(COUNTA(AD728)=1),($C$36&lt;&gt;0),(OR((AB728&lt;$C$62),(AB728&gt;($E$62))))),1,0)</f>
        <v>0</v>
      </c>
      <c r="AG728" s="380">
        <f t="shared" ref="AG728" si="414">+Y738+1</f>
        <v>34</v>
      </c>
      <c r="AH728" s="510"/>
      <c r="AI728" s="510"/>
      <c r="AJ728" s="545"/>
      <c r="AK728" s="545"/>
      <c r="AL728" s="546" t="s">
        <v>12</v>
      </c>
      <c r="AM728" s="235">
        <f>IF(AND((COUNTA($C$36)=1),(COUNTA(AL728)=1),($C$36&lt;&gt;0),(OR((AK728&lt;$C$62),(AK728&gt;($E$62+61))))),1,0)</f>
        <v>0</v>
      </c>
      <c r="AN728" s="235">
        <f>IF(AND((COUNTA($C$36)=1),(COUNTA(AL728)=1),($C$36&lt;&gt;0),(OR((AJ728&lt;$C$62),(AJ728&gt;($E$62))))),1,0)</f>
        <v>0</v>
      </c>
    </row>
    <row r="729" spans="1:40" x14ac:dyDescent="0.2">
      <c r="A729" s="380">
        <v>2</v>
      </c>
      <c r="B729" s="510"/>
      <c r="C729" s="510"/>
      <c r="D729" s="545"/>
      <c r="E729" s="545"/>
      <c r="F729" s="546"/>
      <c r="G729" s="235">
        <f t="shared" ref="G729:G738" si="415">IF(AND((COUNTA($C$36)=1),(COUNTA(F729)=1),($C$36&lt;&gt;0),(OR((E729&lt;$C$62),(E729&gt;($E$62+61))))),1,0)</f>
        <v>0</v>
      </c>
      <c r="H729" s="235">
        <f t="shared" ref="H729:H738" si="416">IF(AND((COUNTA($C$36)=1),(COUNTA(F729)=1),($C$36&lt;&gt;0),(OR((D729&lt;$C$62),(D729&gt;($E$62))))),1,0)</f>
        <v>0</v>
      </c>
      <c r="I729" s="235"/>
      <c r="J729" s="235"/>
      <c r="K729" s="235"/>
      <c r="L729" s="235"/>
      <c r="M729" s="235"/>
      <c r="N729" s="235"/>
      <c r="O729" s="235"/>
      <c r="P729" s="235"/>
      <c r="Q729" s="380">
        <v>13</v>
      </c>
      <c r="R729" s="510"/>
      <c r="S729" s="510"/>
      <c r="T729" s="545"/>
      <c r="U729" s="545"/>
      <c r="V729" s="546"/>
      <c r="W729" s="235">
        <f t="shared" ref="W729:W738" si="417">IF(AND((COUNTA($C$36)=1),(COUNTA(V729)=1),($C$36&lt;&gt;0),(OR((U729&lt;$C$62),(U729&gt;($E$62+61))))),1,0)</f>
        <v>0</v>
      </c>
      <c r="X729" s="235">
        <f t="shared" ref="X729:X738" si="418">IF(AND((COUNTA($C$36)=1),(COUNTA(V729)=1),($C$36&lt;&gt;0),(OR((T729&lt;$C$62),(T729&gt;($E$62))))),1,0)</f>
        <v>0</v>
      </c>
      <c r="Y729" s="380">
        <f t="shared" ref="Y729" si="419">+Y728+1</f>
        <v>24</v>
      </c>
      <c r="Z729" s="510"/>
      <c r="AA729" s="510"/>
      <c r="AB729" s="545"/>
      <c r="AC729" s="545"/>
      <c r="AD729" s="546"/>
      <c r="AE729" s="235">
        <f t="shared" ref="AE729:AE738" si="420">IF(AND((COUNTA($C$36)=1),(COUNTA(AD729)=1),($C$36&lt;&gt;0),(OR((AC729&lt;$C$62),(AC729&gt;($E$62+61))))),1,0)</f>
        <v>0</v>
      </c>
      <c r="AF729" s="235">
        <f t="shared" ref="AF729:AF738" si="421">IF(AND((COUNTA($C$36)=1),(COUNTA(AD729)=1),($C$36&lt;&gt;0),(OR((AB729&lt;$C$62),(AB729&gt;($E$62))))),1,0)</f>
        <v>0</v>
      </c>
      <c r="AG729" s="380">
        <f t="shared" ref="AG729" si="422">+AG728+1</f>
        <v>35</v>
      </c>
      <c r="AH729" s="510"/>
      <c r="AI729" s="510"/>
      <c r="AJ729" s="545"/>
      <c r="AK729" s="545"/>
      <c r="AL729" s="546"/>
      <c r="AM729" s="235">
        <f t="shared" ref="AM729:AM737" si="423">IF(AND((COUNTA($C$36)=1),(COUNTA(AL729)=1),($C$36&lt;&gt;0),(OR((AK729&lt;$C$62),(AK729&gt;($E$62+61))))),1,0)</f>
        <v>0</v>
      </c>
      <c r="AN729" s="235">
        <f t="shared" ref="AN729:AN737" si="424">IF(AND((COUNTA($C$36)=1),(COUNTA(AL729)=1),($C$36&lt;&gt;0),(OR((AJ729&lt;$C$62),(AJ729&gt;($E$62))))),1,0)</f>
        <v>0</v>
      </c>
    </row>
    <row r="730" spans="1:40" x14ac:dyDescent="0.2">
      <c r="A730" s="380">
        <v>3</v>
      </c>
      <c r="B730" s="510"/>
      <c r="C730" s="510"/>
      <c r="D730" s="545"/>
      <c r="E730" s="545"/>
      <c r="F730" s="546"/>
      <c r="G730" s="235">
        <f t="shared" si="415"/>
        <v>0</v>
      </c>
      <c r="H730" s="235">
        <f t="shared" si="416"/>
        <v>0</v>
      </c>
      <c r="I730" s="235"/>
      <c r="J730" s="235"/>
      <c r="K730" s="235"/>
      <c r="L730" s="235"/>
      <c r="M730" s="235"/>
      <c r="N730" s="235"/>
      <c r="O730" s="235"/>
      <c r="P730" s="235"/>
      <c r="Q730" s="380">
        <v>14</v>
      </c>
      <c r="R730" s="510"/>
      <c r="S730" s="510"/>
      <c r="T730" s="545"/>
      <c r="U730" s="545"/>
      <c r="V730" s="546"/>
      <c r="W730" s="235">
        <f t="shared" si="417"/>
        <v>0</v>
      </c>
      <c r="X730" s="235">
        <f t="shared" si="418"/>
        <v>0</v>
      </c>
      <c r="Y730" s="380">
        <f t="shared" si="395"/>
        <v>25</v>
      </c>
      <c r="Z730" s="510"/>
      <c r="AA730" s="510"/>
      <c r="AB730" s="545"/>
      <c r="AC730" s="545"/>
      <c r="AD730" s="546"/>
      <c r="AE730" s="235">
        <f t="shared" si="420"/>
        <v>0</v>
      </c>
      <c r="AF730" s="235">
        <f t="shared" si="421"/>
        <v>0</v>
      </c>
      <c r="AG730" s="380">
        <f t="shared" si="398"/>
        <v>36</v>
      </c>
      <c r="AH730" s="510"/>
      <c r="AI730" s="510"/>
      <c r="AJ730" s="545"/>
      <c r="AK730" s="545"/>
      <c r="AL730" s="546"/>
      <c r="AM730" s="235">
        <f t="shared" si="423"/>
        <v>0</v>
      </c>
      <c r="AN730" s="235">
        <f t="shared" si="424"/>
        <v>0</v>
      </c>
    </row>
    <row r="731" spans="1:40" x14ac:dyDescent="0.2">
      <c r="A731" s="380">
        <v>4</v>
      </c>
      <c r="B731" s="510"/>
      <c r="C731" s="510"/>
      <c r="D731" s="545"/>
      <c r="E731" s="545"/>
      <c r="F731" s="546"/>
      <c r="G731" s="235">
        <f t="shared" si="415"/>
        <v>0</v>
      </c>
      <c r="H731" s="235">
        <f t="shared" si="416"/>
        <v>0</v>
      </c>
      <c r="I731" s="235"/>
      <c r="J731" s="235"/>
      <c r="K731" s="235"/>
      <c r="L731" s="235"/>
      <c r="M731" s="235"/>
      <c r="N731" s="235"/>
      <c r="O731" s="235"/>
      <c r="P731" s="235"/>
      <c r="Q731" s="380">
        <v>15</v>
      </c>
      <c r="R731" s="510"/>
      <c r="S731" s="510"/>
      <c r="T731" s="545"/>
      <c r="U731" s="545"/>
      <c r="V731" s="546"/>
      <c r="W731" s="235">
        <f t="shared" si="417"/>
        <v>0</v>
      </c>
      <c r="X731" s="235">
        <f t="shared" si="418"/>
        <v>0</v>
      </c>
      <c r="Y731" s="380">
        <f t="shared" si="395"/>
        <v>26</v>
      </c>
      <c r="Z731" s="510"/>
      <c r="AA731" s="510"/>
      <c r="AB731" s="545"/>
      <c r="AC731" s="545"/>
      <c r="AD731" s="546"/>
      <c r="AE731" s="235">
        <f t="shared" si="420"/>
        <v>0</v>
      </c>
      <c r="AF731" s="235">
        <f t="shared" si="421"/>
        <v>0</v>
      </c>
      <c r="AG731" s="380">
        <f t="shared" si="398"/>
        <v>37</v>
      </c>
      <c r="AH731" s="510"/>
      <c r="AI731" s="510"/>
      <c r="AJ731" s="545"/>
      <c r="AK731" s="545"/>
      <c r="AL731" s="546"/>
      <c r="AM731" s="235">
        <f t="shared" si="423"/>
        <v>0</v>
      </c>
      <c r="AN731" s="235">
        <f t="shared" si="424"/>
        <v>0</v>
      </c>
    </row>
    <row r="732" spans="1:40" x14ac:dyDescent="0.2">
      <c r="A732" s="380">
        <v>5</v>
      </c>
      <c r="B732" s="510"/>
      <c r="C732" s="510"/>
      <c r="D732" s="545"/>
      <c r="E732" s="545"/>
      <c r="F732" s="546"/>
      <c r="G732" s="235">
        <f t="shared" si="415"/>
        <v>0</v>
      </c>
      <c r="H732" s="235">
        <f t="shared" si="416"/>
        <v>0</v>
      </c>
      <c r="I732" s="235"/>
      <c r="J732" s="235"/>
      <c r="K732" s="235"/>
      <c r="L732" s="235"/>
      <c r="M732" s="235"/>
      <c r="N732" s="235"/>
      <c r="O732" s="235"/>
      <c r="P732" s="235"/>
      <c r="Q732" s="380">
        <v>16</v>
      </c>
      <c r="R732" s="510"/>
      <c r="S732" s="510"/>
      <c r="T732" s="545"/>
      <c r="U732" s="545"/>
      <c r="V732" s="546"/>
      <c r="W732" s="235">
        <f t="shared" si="417"/>
        <v>0</v>
      </c>
      <c r="X732" s="235">
        <f t="shared" si="418"/>
        <v>0</v>
      </c>
      <c r="Y732" s="380">
        <f t="shared" si="395"/>
        <v>27</v>
      </c>
      <c r="Z732" s="510"/>
      <c r="AA732" s="510"/>
      <c r="AB732" s="545"/>
      <c r="AC732" s="545"/>
      <c r="AD732" s="546"/>
      <c r="AE732" s="235">
        <f t="shared" si="420"/>
        <v>0</v>
      </c>
      <c r="AF732" s="235">
        <f t="shared" si="421"/>
        <v>0</v>
      </c>
      <c r="AG732" s="380">
        <f t="shared" si="398"/>
        <v>38</v>
      </c>
      <c r="AH732" s="510"/>
      <c r="AI732" s="510"/>
      <c r="AJ732" s="545"/>
      <c r="AK732" s="545"/>
      <c r="AL732" s="546" t="s">
        <v>12</v>
      </c>
      <c r="AM732" s="235">
        <f t="shared" si="423"/>
        <v>0</v>
      </c>
      <c r="AN732" s="235">
        <f t="shared" si="424"/>
        <v>0</v>
      </c>
    </row>
    <row r="733" spans="1:40" x14ac:dyDescent="0.2">
      <c r="A733" s="380">
        <v>6</v>
      </c>
      <c r="B733" s="510"/>
      <c r="C733" s="510"/>
      <c r="D733" s="545"/>
      <c r="E733" s="545"/>
      <c r="F733" s="546"/>
      <c r="G733" s="235">
        <f t="shared" si="415"/>
        <v>0</v>
      </c>
      <c r="H733" s="235">
        <f t="shared" si="416"/>
        <v>0</v>
      </c>
      <c r="I733" s="235"/>
      <c r="J733" s="235"/>
      <c r="K733" s="235"/>
      <c r="L733" s="235"/>
      <c r="M733" s="235"/>
      <c r="N733" s="235"/>
      <c r="O733" s="235"/>
      <c r="P733" s="235"/>
      <c r="Q733" s="380">
        <v>17</v>
      </c>
      <c r="R733" s="510"/>
      <c r="S733" s="510"/>
      <c r="T733" s="545"/>
      <c r="U733" s="545"/>
      <c r="V733" s="546"/>
      <c r="W733" s="235">
        <f t="shared" si="417"/>
        <v>0</v>
      </c>
      <c r="X733" s="235">
        <f t="shared" si="418"/>
        <v>0</v>
      </c>
      <c r="Y733" s="380">
        <f t="shared" si="395"/>
        <v>28</v>
      </c>
      <c r="Z733" s="510"/>
      <c r="AA733" s="510"/>
      <c r="AB733" s="545"/>
      <c r="AC733" s="545"/>
      <c r="AD733" s="546"/>
      <c r="AE733" s="235">
        <f t="shared" si="420"/>
        <v>0</v>
      </c>
      <c r="AF733" s="235">
        <f t="shared" si="421"/>
        <v>0</v>
      </c>
      <c r="AG733" s="380">
        <f t="shared" si="398"/>
        <v>39</v>
      </c>
      <c r="AH733" s="510"/>
      <c r="AI733" s="510"/>
      <c r="AJ733" s="545"/>
      <c r="AK733" s="545"/>
      <c r="AL733" s="546"/>
      <c r="AM733" s="235">
        <f t="shared" si="423"/>
        <v>0</v>
      </c>
      <c r="AN733" s="235">
        <f t="shared" si="424"/>
        <v>0</v>
      </c>
    </row>
    <row r="734" spans="1:40" x14ac:dyDescent="0.2">
      <c r="A734" s="380">
        <v>7</v>
      </c>
      <c r="B734" s="510"/>
      <c r="C734" s="510"/>
      <c r="D734" s="545"/>
      <c r="E734" s="545"/>
      <c r="F734" s="546"/>
      <c r="G734" s="235">
        <f t="shared" si="415"/>
        <v>0</v>
      </c>
      <c r="H734" s="235">
        <f t="shared" si="416"/>
        <v>0</v>
      </c>
      <c r="I734" s="235"/>
      <c r="J734" s="235"/>
      <c r="K734" s="235"/>
      <c r="L734" s="235"/>
      <c r="M734" s="235"/>
      <c r="N734" s="235"/>
      <c r="O734" s="235"/>
      <c r="P734" s="235"/>
      <c r="Q734" s="380">
        <v>18</v>
      </c>
      <c r="R734" s="510"/>
      <c r="S734" s="510"/>
      <c r="T734" s="545"/>
      <c r="U734" s="545"/>
      <c r="V734" s="546"/>
      <c r="W734" s="235">
        <f t="shared" si="417"/>
        <v>0</v>
      </c>
      <c r="X734" s="235">
        <f t="shared" si="418"/>
        <v>0</v>
      </c>
      <c r="Y734" s="380">
        <f t="shared" si="395"/>
        <v>29</v>
      </c>
      <c r="Z734" s="510"/>
      <c r="AA734" s="510"/>
      <c r="AB734" s="545"/>
      <c r="AC734" s="545"/>
      <c r="AD734" s="546"/>
      <c r="AE734" s="235">
        <f t="shared" si="420"/>
        <v>0</v>
      </c>
      <c r="AF734" s="235">
        <f t="shared" si="421"/>
        <v>0</v>
      </c>
      <c r="AG734" s="380">
        <f t="shared" si="398"/>
        <v>40</v>
      </c>
      <c r="AH734" s="510"/>
      <c r="AI734" s="510"/>
      <c r="AJ734" s="545"/>
      <c r="AK734" s="545"/>
      <c r="AL734" s="546"/>
      <c r="AM734" s="235">
        <f t="shared" si="423"/>
        <v>0</v>
      </c>
      <c r="AN734" s="235">
        <f t="shared" si="424"/>
        <v>0</v>
      </c>
    </row>
    <row r="735" spans="1:40" x14ac:dyDescent="0.2">
      <c r="A735" s="380">
        <v>8</v>
      </c>
      <c r="B735" s="510"/>
      <c r="C735" s="510"/>
      <c r="D735" s="545"/>
      <c r="E735" s="545"/>
      <c r="F735" s="546"/>
      <c r="G735" s="235">
        <f t="shared" si="415"/>
        <v>0</v>
      </c>
      <c r="H735" s="235">
        <f t="shared" si="416"/>
        <v>0</v>
      </c>
      <c r="I735" s="235"/>
      <c r="J735" s="235"/>
      <c r="K735" s="235"/>
      <c r="L735" s="235"/>
      <c r="M735" s="235"/>
      <c r="N735" s="235"/>
      <c r="O735" s="235"/>
      <c r="P735" s="235"/>
      <c r="Q735" s="380">
        <v>19</v>
      </c>
      <c r="R735" s="510"/>
      <c r="S735" s="510"/>
      <c r="T735" s="545"/>
      <c r="U735" s="545"/>
      <c r="V735" s="546"/>
      <c r="W735" s="235">
        <f t="shared" si="417"/>
        <v>0</v>
      </c>
      <c r="X735" s="235">
        <f t="shared" si="418"/>
        <v>0</v>
      </c>
      <c r="Y735" s="380">
        <f t="shared" si="395"/>
        <v>30</v>
      </c>
      <c r="Z735" s="510"/>
      <c r="AA735" s="510"/>
      <c r="AB735" s="545"/>
      <c r="AC735" s="545"/>
      <c r="AD735" s="546"/>
      <c r="AE735" s="235">
        <f t="shared" si="420"/>
        <v>0</v>
      </c>
      <c r="AF735" s="235">
        <f t="shared" si="421"/>
        <v>0</v>
      </c>
      <c r="AG735" s="380">
        <f t="shared" si="398"/>
        <v>41</v>
      </c>
      <c r="AH735" s="510"/>
      <c r="AI735" s="510"/>
      <c r="AJ735" s="545"/>
      <c r="AK735" s="545"/>
      <c r="AL735" s="546" t="s">
        <v>12</v>
      </c>
      <c r="AM735" s="235">
        <f t="shared" si="423"/>
        <v>0</v>
      </c>
      <c r="AN735" s="235">
        <f t="shared" si="424"/>
        <v>0</v>
      </c>
    </row>
    <row r="736" spans="1:40" x14ac:dyDescent="0.2">
      <c r="A736" s="380">
        <v>9</v>
      </c>
      <c r="B736" s="510"/>
      <c r="C736" s="510"/>
      <c r="D736" s="545"/>
      <c r="E736" s="545"/>
      <c r="F736" s="546"/>
      <c r="G736" s="235">
        <f t="shared" si="415"/>
        <v>0</v>
      </c>
      <c r="H736" s="235">
        <f t="shared" si="416"/>
        <v>0</v>
      </c>
      <c r="I736" s="235"/>
      <c r="J736" s="235"/>
      <c r="K736" s="235"/>
      <c r="L736" s="235"/>
      <c r="M736" s="235"/>
      <c r="N736" s="235"/>
      <c r="O736" s="235"/>
      <c r="P736" s="235"/>
      <c r="Q736" s="380">
        <v>20</v>
      </c>
      <c r="R736" s="510"/>
      <c r="S736" s="510"/>
      <c r="T736" s="545"/>
      <c r="U736" s="545"/>
      <c r="V736" s="546"/>
      <c r="W736" s="235">
        <f t="shared" si="417"/>
        <v>0</v>
      </c>
      <c r="X736" s="235">
        <f t="shared" si="418"/>
        <v>0</v>
      </c>
      <c r="Y736" s="380">
        <f t="shared" si="395"/>
        <v>31</v>
      </c>
      <c r="Z736" s="510"/>
      <c r="AA736" s="510"/>
      <c r="AB736" s="545"/>
      <c r="AC736" s="545"/>
      <c r="AD736" s="546"/>
      <c r="AE736" s="235">
        <f t="shared" si="420"/>
        <v>0</v>
      </c>
      <c r="AF736" s="235">
        <f t="shared" si="421"/>
        <v>0</v>
      </c>
      <c r="AG736" s="380">
        <f t="shared" si="398"/>
        <v>42</v>
      </c>
      <c r="AH736" s="510"/>
      <c r="AI736" s="510"/>
      <c r="AJ736" s="545"/>
      <c r="AK736" s="545"/>
      <c r="AL736" s="546"/>
      <c r="AM736" s="235">
        <f t="shared" si="423"/>
        <v>0</v>
      </c>
      <c r="AN736" s="235">
        <f t="shared" si="424"/>
        <v>0</v>
      </c>
    </row>
    <row r="737" spans="1:40" x14ac:dyDescent="0.2">
      <c r="A737" s="380">
        <v>10</v>
      </c>
      <c r="B737" s="510"/>
      <c r="C737" s="510"/>
      <c r="D737" s="545"/>
      <c r="E737" s="545"/>
      <c r="F737" s="546"/>
      <c r="G737" s="235">
        <f t="shared" si="415"/>
        <v>0</v>
      </c>
      <c r="H737" s="235">
        <f t="shared" si="416"/>
        <v>0</v>
      </c>
      <c r="I737" s="235"/>
      <c r="J737" s="235"/>
      <c r="K737" s="235"/>
      <c r="L737" s="235"/>
      <c r="M737" s="235"/>
      <c r="N737" s="235"/>
      <c r="O737" s="235"/>
      <c r="P737" s="235"/>
      <c r="Q737" s="380">
        <v>21</v>
      </c>
      <c r="R737" s="510"/>
      <c r="S737" s="510"/>
      <c r="T737" s="545"/>
      <c r="U737" s="545"/>
      <c r="V737" s="546"/>
      <c r="W737" s="235">
        <f t="shared" si="417"/>
        <v>0</v>
      </c>
      <c r="X737" s="235">
        <f t="shared" si="418"/>
        <v>0</v>
      </c>
      <c r="Y737" s="380">
        <f t="shared" si="395"/>
        <v>32</v>
      </c>
      <c r="Z737" s="510"/>
      <c r="AA737" s="510"/>
      <c r="AB737" s="545"/>
      <c r="AC737" s="545"/>
      <c r="AD737" s="546"/>
      <c r="AE737" s="235">
        <f t="shared" si="420"/>
        <v>0</v>
      </c>
      <c r="AF737" s="235">
        <f t="shared" si="421"/>
        <v>0</v>
      </c>
      <c r="AG737" s="380">
        <f t="shared" si="398"/>
        <v>43</v>
      </c>
      <c r="AH737" s="510"/>
      <c r="AI737" s="510"/>
      <c r="AJ737" s="545"/>
      <c r="AK737" s="545"/>
      <c r="AL737" s="546"/>
      <c r="AM737" s="235">
        <f t="shared" si="423"/>
        <v>0</v>
      </c>
      <c r="AN737" s="235">
        <f t="shared" si="424"/>
        <v>0</v>
      </c>
    </row>
    <row r="738" spans="1:40" ht="13.5" thickBot="1" x14ac:dyDescent="0.25">
      <c r="A738" s="547">
        <v>11</v>
      </c>
      <c r="B738" s="548"/>
      <c r="C738" s="548"/>
      <c r="D738" s="545"/>
      <c r="E738" s="545"/>
      <c r="F738" s="549"/>
      <c r="G738" s="235">
        <f t="shared" si="415"/>
        <v>0</v>
      </c>
      <c r="H738" s="235">
        <f t="shared" si="416"/>
        <v>0</v>
      </c>
      <c r="I738" s="235"/>
      <c r="J738" s="235"/>
      <c r="K738" s="235"/>
      <c r="L738" s="235"/>
      <c r="M738" s="235"/>
      <c r="N738" s="235"/>
      <c r="O738" s="235"/>
      <c r="P738" s="235"/>
      <c r="Q738" s="380">
        <v>22</v>
      </c>
      <c r="R738" s="510"/>
      <c r="S738" s="510"/>
      <c r="T738" s="545"/>
      <c r="U738" s="545"/>
      <c r="V738" s="549"/>
      <c r="W738" s="235">
        <f t="shared" si="417"/>
        <v>0</v>
      </c>
      <c r="X738" s="235">
        <f t="shared" si="418"/>
        <v>0</v>
      </c>
      <c r="Y738" s="380">
        <f t="shared" si="395"/>
        <v>33</v>
      </c>
      <c r="Z738" s="548"/>
      <c r="AA738" s="548"/>
      <c r="AB738" s="545"/>
      <c r="AC738" s="545"/>
      <c r="AD738" s="549"/>
      <c r="AE738" s="235">
        <f t="shared" si="420"/>
        <v>0</v>
      </c>
      <c r="AF738" s="235">
        <f t="shared" si="421"/>
        <v>0</v>
      </c>
      <c r="AG738" s="550" t="s">
        <v>3</v>
      </c>
      <c r="AH738" s="554"/>
      <c r="AI738" s="551"/>
      <c r="AJ738" s="551"/>
      <c r="AK738" s="551"/>
      <c r="AL738" s="552">
        <f>SUM(F728:F738)+SUM(V728:V738)+SUM(AL728:AL737)+SUM(AD728:AD738)</f>
        <v>0</v>
      </c>
      <c r="AM738" s="235"/>
      <c r="AN738" s="235"/>
    </row>
    <row r="739" spans="1:40" x14ac:dyDescent="0.2">
      <c r="F739" s="288"/>
      <c r="G739" s="235"/>
      <c r="H739" s="235"/>
      <c r="I739" s="235"/>
      <c r="J739" s="235"/>
      <c r="K739" s="235"/>
      <c r="L739" s="235"/>
      <c r="M739" s="235"/>
      <c r="N739" s="235"/>
      <c r="O739" s="235"/>
      <c r="P739" s="235"/>
      <c r="W739" s="235"/>
      <c r="X739" s="235"/>
      <c r="Y739" s="235"/>
      <c r="AE739" s="235"/>
      <c r="AF739" s="235"/>
      <c r="AG739" s="553"/>
      <c r="AM739" s="235"/>
      <c r="AN739" s="235"/>
    </row>
    <row r="740" spans="1:40" x14ac:dyDescent="0.2">
      <c r="F740" s="288"/>
      <c r="G740" s="235"/>
      <c r="H740" s="235"/>
      <c r="I740" s="235"/>
      <c r="J740" s="235"/>
      <c r="K740" s="235"/>
      <c r="L740" s="235"/>
      <c r="M740" s="235"/>
      <c r="N740" s="235"/>
      <c r="O740" s="235"/>
      <c r="P740" s="235"/>
      <c r="W740" s="235"/>
      <c r="X740" s="235"/>
      <c r="Y740" s="235"/>
      <c r="AE740" s="235"/>
      <c r="AF740" s="235"/>
      <c r="AG740" s="553"/>
      <c r="AM740" s="235"/>
      <c r="AN740" s="235"/>
    </row>
    <row r="741" spans="1:40" x14ac:dyDescent="0.2">
      <c r="F741" s="288"/>
      <c r="G741" s="235"/>
      <c r="H741" s="235"/>
      <c r="I741" s="235"/>
      <c r="J741" s="235"/>
      <c r="K741" s="235"/>
      <c r="L741" s="235"/>
      <c r="M741" s="235"/>
      <c r="N741" s="235"/>
      <c r="O741" s="235"/>
      <c r="P741" s="235"/>
      <c r="W741" s="235"/>
      <c r="X741" s="235"/>
      <c r="Y741" s="235"/>
      <c r="AE741" s="235"/>
      <c r="AF741" s="235"/>
      <c r="AG741" s="553"/>
      <c r="AM741" s="235"/>
      <c r="AN741" s="235"/>
    </row>
    <row r="742" spans="1:40" x14ac:dyDescent="0.2">
      <c r="F742" s="288"/>
      <c r="G742" s="235"/>
      <c r="H742" s="235"/>
      <c r="I742" s="235"/>
      <c r="J742" s="235"/>
      <c r="K742" s="235"/>
      <c r="L742" s="235"/>
      <c r="M742" s="235"/>
      <c r="N742" s="235"/>
      <c r="O742" s="235"/>
      <c r="P742" s="235"/>
      <c r="W742" s="235"/>
      <c r="X742" s="235"/>
      <c r="Y742" s="235"/>
      <c r="AE742" s="235"/>
      <c r="AF742" s="235"/>
      <c r="AG742" s="553"/>
      <c r="AM742" s="235"/>
      <c r="AN742" s="235"/>
    </row>
    <row r="743" spans="1:40" x14ac:dyDescent="0.2">
      <c r="F743" s="288"/>
      <c r="G743" s="235"/>
      <c r="H743" s="235"/>
      <c r="I743" s="235"/>
      <c r="J743" s="235"/>
      <c r="K743" s="235"/>
      <c r="L743" s="235"/>
      <c r="M743" s="235"/>
      <c r="N743" s="235"/>
      <c r="O743" s="235"/>
      <c r="P743" s="235"/>
      <c r="W743" s="235"/>
      <c r="X743" s="235"/>
      <c r="Y743" s="235"/>
      <c r="AE743" s="235"/>
      <c r="AF743" s="235"/>
      <c r="AG743" s="553"/>
      <c r="AM743" s="235"/>
      <c r="AN743" s="235"/>
    </row>
    <row r="744" spans="1:40" x14ac:dyDescent="0.2">
      <c r="F744" s="288"/>
      <c r="G744" s="235"/>
      <c r="H744" s="235"/>
      <c r="I744" s="235"/>
      <c r="J744" s="235"/>
      <c r="K744" s="235"/>
      <c r="L744" s="235"/>
      <c r="M744" s="235"/>
      <c r="N744" s="235"/>
      <c r="O744" s="235"/>
      <c r="P744" s="235"/>
      <c r="W744" s="235"/>
      <c r="X744" s="235"/>
      <c r="Y744" s="235"/>
      <c r="AE744" s="235"/>
      <c r="AF744" s="235"/>
      <c r="AG744" s="553"/>
      <c r="AM744" s="235"/>
      <c r="AN744" s="235"/>
    </row>
    <row r="745" spans="1:40" ht="13.5" thickBot="1" x14ac:dyDescent="0.25">
      <c r="F745" s="288"/>
      <c r="G745" s="235"/>
      <c r="H745" s="235"/>
      <c r="I745" s="235"/>
      <c r="J745" s="235"/>
      <c r="K745" s="235"/>
      <c r="L745" s="235"/>
      <c r="M745" s="235"/>
      <c r="N745" s="235"/>
      <c r="O745" s="235"/>
      <c r="P745" s="235"/>
      <c r="W745" s="235"/>
      <c r="X745" s="235"/>
      <c r="Y745" s="235"/>
      <c r="AE745" s="235"/>
      <c r="AF745" s="235"/>
      <c r="AG745" s="553"/>
      <c r="AM745" s="235"/>
      <c r="AN745" s="235"/>
    </row>
    <row r="746" spans="1:40" ht="13.5" thickBot="1" x14ac:dyDescent="0.25">
      <c r="A746" s="315">
        <v>35</v>
      </c>
      <c r="B746" s="472"/>
      <c r="C746" s="757" t="s">
        <v>37</v>
      </c>
      <c r="D746" s="757" t="s">
        <v>158</v>
      </c>
      <c r="E746" s="757" t="s">
        <v>34</v>
      </c>
      <c r="F746" s="543">
        <f>+$AL758</f>
        <v>0</v>
      </c>
      <c r="G746" s="235"/>
      <c r="H746" s="235"/>
      <c r="I746" s="235"/>
      <c r="J746" s="235"/>
      <c r="K746" s="235"/>
      <c r="L746" s="235"/>
      <c r="M746" s="235"/>
      <c r="N746" s="235"/>
      <c r="O746" s="235"/>
      <c r="P746" s="235"/>
      <c r="Q746" s="315"/>
      <c r="R746" s="472"/>
      <c r="S746" s="757" t="s">
        <v>37</v>
      </c>
      <c r="T746" s="757" t="s">
        <v>158</v>
      </c>
      <c r="U746" s="757" t="s">
        <v>34</v>
      </c>
      <c r="V746" s="543">
        <f>+$AL758</f>
        <v>0</v>
      </c>
      <c r="W746" s="235"/>
      <c r="X746" s="235"/>
      <c r="Y746" s="315"/>
      <c r="Z746" s="472"/>
      <c r="AA746" s="757" t="s">
        <v>37</v>
      </c>
      <c r="AB746" s="757" t="s">
        <v>158</v>
      </c>
      <c r="AC746" s="757" t="s">
        <v>34</v>
      </c>
      <c r="AD746" s="543">
        <f>+$AL758</f>
        <v>0</v>
      </c>
      <c r="AE746" s="235"/>
      <c r="AF746" s="235"/>
      <c r="AG746" s="315"/>
      <c r="AH746" s="472"/>
      <c r="AI746" s="757" t="s">
        <v>37</v>
      </c>
      <c r="AJ746" s="757" t="s">
        <v>158</v>
      </c>
      <c r="AK746" s="757" t="s">
        <v>34</v>
      </c>
      <c r="AL746" s="800" t="s">
        <v>18</v>
      </c>
      <c r="AM746" s="235"/>
      <c r="AN746" s="235"/>
    </row>
    <row r="747" spans="1:40" ht="25.5" x14ac:dyDescent="0.2">
      <c r="A747" s="318" t="s">
        <v>7</v>
      </c>
      <c r="B747" s="525" t="str">
        <f>+" אסמכתא " &amp; B37 &amp;"         חזרה לטבלה "</f>
        <v xml:space="preserve"> אסמכתא          חזרה לטבלה </v>
      </c>
      <c r="C747" s="799"/>
      <c r="D747" s="758" t="s">
        <v>68</v>
      </c>
      <c r="E747" s="799"/>
      <c r="F747" s="543" t="s">
        <v>18</v>
      </c>
      <c r="G747" s="235"/>
      <c r="H747" s="235"/>
      <c r="I747" s="235"/>
      <c r="J747" s="235"/>
      <c r="K747" s="235"/>
      <c r="L747" s="235"/>
      <c r="M747" s="235"/>
      <c r="N747" s="235"/>
      <c r="O747" s="235"/>
      <c r="P747" s="235"/>
      <c r="Q747" s="318" t="s">
        <v>23</v>
      </c>
      <c r="R747" s="525" t="str">
        <f>+" אסמכתא " &amp; B37 &amp;"         חזרה לטבלה "</f>
        <v xml:space="preserve"> אסמכתא          חזרה לטבלה </v>
      </c>
      <c r="S747" s="799"/>
      <c r="T747" s="758" t="s">
        <v>68</v>
      </c>
      <c r="U747" s="799"/>
      <c r="V747" s="543" t="s">
        <v>18</v>
      </c>
      <c r="W747" s="235"/>
      <c r="X747" s="235"/>
      <c r="Y747" s="318" t="s">
        <v>23</v>
      </c>
      <c r="Z747" s="525" t="str">
        <f>+" אסמכתא " &amp; B37 &amp;"         חזרה לטבלה "</f>
        <v xml:space="preserve"> אסמכתא          חזרה לטבלה </v>
      </c>
      <c r="AA747" s="799"/>
      <c r="AB747" s="758" t="s">
        <v>68</v>
      </c>
      <c r="AC747" s="799"/>
      <c r="AD747" s="543" t="s">
        <v>18</v>
      </c>
      <c r="AE747" s="235"/>
      <c r="AF747" s="235"/>
      <c r="AG747" s="318" t="s">
        <v>23</v>
      </c>
      <c r="AH747" s="525" t="str">
        <f>+" אסמכתא " &amp; B37 &amp;"         חזרה לטבלה "</f>
        <v xml:space="preserve"> אסמכתא          חזרה לטבלה </v>
      </c>
      <c r="AI747" s="799"/>
      <c r="AJ747" s="758" t="s">
        <v>68</v>
      </c>
      <c r="AK747" s="799"/>
      <c r="AL747" s="801"/>
      <c r="AM747" s="235"/>
      <c r="AN747" s="235"/>
    </row>
    <row r="748" spans="1:40" x14ac:dyDescent="0.2">
      <c r="A748" s="380">
        <v>1</v>
      </c>
      <c r="B748" s="510"/>
      <c r="C748" s="510"/>
      <c r="D748" s="545"/>
      <c r="E748" s="545"/>
      <c r="F748" s="546"/>
      <c r="G748" s="235">
        <f>IF(AND((COUNTA($C$37)=1),(COUNTA(F748)=1),($C$37&lt;&gt;0),(OR((E748&lt;$C$62),(E748&gt;($E$62+61))))),1,0)</f>
        <v>0</v>
      </c>
      <c r="H748" s="235">
        <f>IF(AND((COUNTA($C$37)=1),(COUNTA(F748)=1),($C$37&lt;&gt;0),(OR((D748&lt;$C$62),(D748&gt;($E$62))))),1,0)</f>
        <v>0</v>
      </c>
      <c r="I748" s="235"/>
      <c r="J748" s="235"/>
      <c r="K748" s="235"/>
      <c r="L748" s="235"/>
      <c r="M748" s="235"/>
      <c r="N748" s="235"/>
      <c r="O748" s="235"/>
      <c r="P748" s="235"/>
      <c r="Q748" s="380">
        <v>12</v>
      </c>
      <c r="R748" s="510"/>
      <c r="S748" s="510"/>
      <c r="T748" s="545"/>
      <c r="U748" s="545"/>
      <c r="V748" s="546"/>
      <c r="W748" s="235">
        <f>IF(AND((COUNTA($C$37)=1),(COUNTA(V748)=1),($C$37&lt;&gt;0),(OR((U748&lt;$C$62),(U748&gt;($E$62+61))))),1,0)</f>
        <v>0</v>
      </c>
      <c r="X748" s="235">
        <f>IF(AND((COUNTA($C$37)=1),(COUNTA(V748)=1),($C$37&lt;&gt;0),(OR((T748&lt;$C$62),(T748&gt;($E$62))))),1,0)</f>
        <v>0</v>
      </c>
      <c r="Y748" s="380">
        <f t="shared" ref="Y748" si="425">+Q758+1</f>
        <v>23</v>
      </c>
      <c r="Z748" s="510"/>
      <c r="AA748" s="510"/>
      <c r="AB748" s="545"/>
      <c r="AC748" s="545"/>
      <c r="AD748" s="546"/>
      <c r="AE748" s="235">
        <f>IF(AND((COUNTA($C$37)=1),(COUNTA(AD748)=1),($C$37&lt;&gt;0),(OR((AC748&lt;$C$62),(AC748&gt;($E$62+61))))),1,0)</f>
        <v>0</v>
      </c>
      <c r="AF748" s="235">
        <f>IF(AND((COUNTA($C$37)=1),(COUNTA(AD748)=1),($C$37&lt;&gt;0),(OR((AB748&lt;$C$62),(AB748&gt;($E$62))))),1,0)</f>
        <v>0</v>
      </c>
      <c r="AG748" s="380">
        <f t="shared" ref="AG748" si="426">+Y758+1</f>
        <v>34</v>
      </c>
      <c r="AH748" s="510"/>
      <c r="AI748" s="510"/>
      <c r="AJ748" s="545"/>
      <c r="AK748" s="545"/>
      <c r="AL748" s="546" t="s">
        <v>12</v>
      </c>
      <c r="AM748" s="235">
        <f>IF(AND((COUNTA($C$37)=1),(COUNTA(AL748)=1),($C$37&lt;&gt;0),(OR((AK748&lt;$C$62),(AK748&gt;($E$62+61))))),1,0)</f>
        <v>0</v>
      </c>
      <c r="AN748" s="235">
        <f>IF(AND((COUNTA($C$37)=1),(COUNTA(AL748)=1),($C$37&lt;&gt;0),(OR((AJ748&lt;$C$62),(AJ748&gt;($E$62))))),1,0)</f>
        <v>0</v>
      </c>
    </row>
    <row r="749" spans="1:40" x14ac:dyDescent="0.2">
      <c r="A749" s="380">
        <v>2</v>
      </c>
      <c r="B749" s="510"/>
      <c r="C749" s="510"/>
      <c r="D749" s="545"/>
      <c r="E749" s="545"/>
      <c r="F749" s="546"/>
      <c r="G749" s="235">
        <f t="shared" ref="G749:G758" si="427">IF(AND((COUNTA($C$37)=1),(COUNTA(F749)=1),($C$37&lt;&gt;0),(OR((E749&lt;$C$62),(E749&gt;($E$62+61))))),1,0)</f>
        <v>0</v>
      </c>
      <c r="H749" s="235">
        <f t="shared" ref="H749:H758" si="428">IF(AND((COUNTA($C$37)=1),(COUNTA(F749)=1),($C$37&lt;&gt;0),(OR((D749&lt;$C$62),(D749&gt;($E$62))))),1,0)</f>
        <v>0</v>
      </c>
      <c r="I749" s="235"/>
      <c r="J749" s="235"/>
      <c r="K749" s="235"/>
      <c r="L749" s="235"/>
      <c r="M749" s="235"/>
      <c r="N749" s="235"/>
      <c r="O749" s="235"/>
      <c r="P749" s="235"/>
      <c r="Q749" s="380">
        <v>13</v>
      </c>
      <c r="R749" s="510"/>
      <c r="S749" s="510"/>
      <c r="T749" s="545"/>
      <c r="U749" s="545"/>
      <c r="V749" s="546"/>
      <c r="W749" s="235">
        <f t="shared" ref="W749:W758" si="429">IF(AND((COUNTA($C$37)=1),(COUNTA(V749)=1),($C$37&lt;&gt;0),(OR((U749&lt;$C$62),(U749&gt;($E$62+61))))),1,0)</f>
        <v>0</v>
      </c>
      <c r="X749" s="235">
        <f t="shared" ref="X749:X758" si="430">IF(AND((COUNTA($C$37)=1),(COUNTA(V749)=1),($C$37&lt;&gt;0),(OR((T749&lt;$C$62),(T749&gt;($E$62))))),1,0)</f>
        <v>0</v>
      </c>
      <c r="Y749" s="380">
        <f t="shared" ref="Y749" si="431">+Y748+1</f>
        <v>24</v>
      </c>
      <c r="Z749" s="510"/>
      <c r="AA749" s="510"/>
      <c r="AB749" s="545"/>
      <c r="AC749" s="545"/>
      <c r="AD749" s="546"/>
      <c r="AE749" s="235">
        <f t="shared" ref="AE749:AE758" si="432">IF(AND((COUNTA($C$37)=1),(COUNTA(AD749)=1),($C$37&lt;&gt;0),(OR((AC749&lt;$C$62),(AC749&gt;($E$62+61))))),1,0)</f>
        <v>0</v>
      </c>
      <c r="AF749" s="235">
        <f t="shared" ref="AF749:AF758" si="433">IF(AND((COUNTA($C$37)=1),(COUNTA(AD749)=1),($C$37&lt;&gt;0),(OR((AB749&lt;$C$62),(AB749&gt;($E$62))))),1,0)</f>
        <v>0</v>
      </c>
      <c r="AG749" s="380">
        <f t="shared" ref="AG749" si="434">+AG748+1</f>
        <v>35</v>
      </c>
      <c r="AH749" s="510"/>
      <c r="AI749" s="510"/>
      <c r="AJ749" s="545"/>
      <c r="AK749" s="545"/>
      <c r="AL749" s="546"/>
      <c r="AM749" s="235">
        <f t="shared" ref="AM749:AM757" si="435">IF(AND((COUNTA($C$37)=1),(COUNTA(AL749)=1),($C$37&lt;&gt;0),(OR((AK749&lt;$C$62),(AK749&gt;($E$62+61))))),1,0)</f>
        <v>0</v>
      </c>
      <c r="AN749" s="235">
        <f t="shared" ref="AN749:AN757" si="436">IF(AND((COUNTA($C$37)=1),(COUNTA(AL749)=1),($C$37&lt;&gt;0),(OR((AJ749&lt;$C$62),(AJ749&gt;($E$62))))),1,0)</f>
        <v>0</v>
      </c>
    </row>
    <row r="750" spans="1:40" x14ac:dyDescent="0.2">
      <c r="A750" s="380">
        <v>3</v>
      </c>
      <c r="B750" s="510"/>
      <c r="C750" s="510"/>
      <c r="D750" s="545"/>
      <c r="E750" s="545"/>
      <c r="F750" s="546"/>
      <c r="G750" s="235">
        <f t="shared" si="427"/>
        <v>0</v>
      </c>
      <c r="H750" s="235">
        <f t="shared" si="428"/>
        <v>0</v>
      </c>
      <c r="I750" s="235"/>
      <c r="J750" s="235"/>
      <c r="K750" s="235"/>
      <c r="L750" s="235"/>
      <c r="M750" s="235"/>
      <c r="N750" s="235"/>
      <c r="O750" s="235"/>
      <c r="P750" s="235"/>
      <c r="Q750" s="380">
        <v>14</v>
      </c>
      <c r="R750" s="510"/>
      <c r="S750" s="510"/>
      <c r="T750" s="545"/>
      <c r="U750" s="545"/>
      <c r="V750" s="546"/>
      <c r="W750" s="235">
        <f t="shared" si="429"/>
        <v>0</v>
      </c>
      <c r="X750" s="235">
        <f t="shared" si="430"/>
        <v>0</v>
      </c>
      <c r="Y750" s="380">
        <f t="shared" si="395"/>
        <v>25</v>
      </c>
      <c r="Z750" s="510"/>
      <c r="AA750" s="510"/>
      <c r="AB750" s="545"/>
      <c r="AC750" s="545"/>
      <c r="AD750" s="546"/>
      <c r="AE750" s="235">
        <f t="shared" si="432"/>
        <v>0</v>
      </c>
      <c r="AF750" s="235">
        <f t="shared" si="433"/>
        <v>0</v>
      </c>
      <c r="AG750" s="380">
        <f t="shared" si="398"/>
        <v>36</v>
      </c>
      <c r="AH750" s="510"/>
      <c r="AI750" s="510"/>
      <c r="AJ750" s="545"/>
      <c r="AK750" s="545"/>
      <c r="AL750" s="546"/>
      <c r="AM750" s="235">
        <f t="shared" si="435"/>
        <v>0</v>
      </c>
      <c r="AN750" s="235">
        <f t="shared" si="436"/>
        <v>0</v>
      </c>
    </row>
    <row r="751" spans="1:40" x14ac:dyDescent="0.2">
      <c r="A751" s="380">
        <v>4</v>
      </c>
      <c r="B751" s="510"/>
      <c r="C751" s="510"/>
      <c r="D751" s="545"/>
      <c r="E751" s="545"/>
      <c r="F751" s="546"/>
      <c r="G751" s="235">
        <f t="shared" si="427"/>
        <v>0</v>
      </c>
      <c r="H751" s="235">
        <f t="shared" si="428"/>
        <v>0</v>
      </c>
      <c r="I751" s="235"/>
      <c r="J751" s="235"/>
      <c r="K751" s="235"/>
      <c r="L751" s="235"/>
      <c r="M751" s="235"/>
      <c r="N751" s="235"/>
      <c r="O751" s="235"/>
      <c r="P751" s="235"/>
      <c r="Q751" s="380">
        <v>15</v>
      </c>
      <c r="R751" s="510"/>
      <c r="S751" s="510"/>
      <c r="T751" s="545"/>
      <c r="U751" s="545"/>
      <c r="V751" s="546"/>
      <c r="W751" s="235">
        <f t="shared" si="429"/>
        <v>0</v>
      </c>
      <c r="X751" s="235">
        <f t="shared" si="430"/>
        <v>0</v>
      </c>
      <c r="Y751" s="380">
        <f t="shared" si="395"/>
        <v>26</v>
      </c>
      <c r="Z751" s="510"/>
      <c r="AA751" s="510"/>
      <c r="AB751" s="545"/>
      <c r="AC751" s="545"/>
      <c r="AD751" s="546"/>
      <c r="AE751" s="235">
        <f t="shared" si="432"/>
        <v>0</v>
      </c>
      <c r="AF751" s="235">
        <f t="shared" si="433"/>
        <v>0</v>
      </c>
      <c r="AG751" s="380">
        <f t="shared" si="398"/>
        <v>37</v>
      </c>
      <c r="AH751" s="510"/>
      <c r="AI751" s="510"/>
      <c r="AJ751" s="545"/>
      <c r="AK751" s="545"/>
      <c r="AL751" s="546"/>
      <c r="AM751" s="235">
        <f t="shared" si="435"/>
        <v>0</v>
      </c>
      <c r="AN751" s="235">
        <f t="shared" si="436"/>
        <v>0</v>
      </c>
    </row>
    <row r="752" spans="1:40" x14ac:dyDescent="0.2">
      <c r="A752" s="380">
        <v>5</v>
      </c>
      <c r="B752" s="510"/>
      <c r="C752" s="510"/>
      <c r="D752" s="545"/>
      <c r="E752" s="545"/>
      <c r="F752" s="546"/>
      <c r="G752" s="235">
        <f t="shared" si="427"/>
        <v>0</v>
      </c>
      <c r="H752" s="235">
        <f t="shared" si="428"/>
        <v>0</v>
      </c>
      <c r="I752" s="235"/>
      <c r="J752" s="235"/>
      <c r="K752" s="235"/>
      <c r="L752" s="235"/>
      <c r="M752" s="235"/>
      <c r="N752" s="235"/>
      <c r="O752" s="235"/>
      <c r="P752" s="235"/>
      <c r="Q752" s="380">
        <v>16</v>
      </c>
      <c r="R752" s="510"/>
      <c r="S752" s="510"/>
      <c r="T752" s="545"/>
      <c r="U752" s="545"/>
      <c r="V752" s="546"/>
      <c r="W752" s="235">
        <f t="shared" si="429"/>
        <v>0</v>
      </c>
      <c r="X752" s="235">
        <f t="shared" si="430"/>
        <v>0</v>
      </c>
      <c r="Y752" s="380">
        <f t="shared" si="395"/>
        <v>27</v>
      </c>
      <c r="Z752" s="510"/>
      <c r="AA752" s="510"/>
      <c r="AB752" s="545"/>
      <c r="AC752" s="545"/>
      <c r="AD752" s="546"/>
      <c r="AE752" s="235">
        <f t="shared" si="432"/>
        <v>0</v>
      </c>
      <c r="AF752" s="235">
        <f t="shared" si="433"/>
        <v>0</v>
      </c>
      <c r="AG752" s="380">
        <f t="shared" si="398"/>
        <v>38</v>
      </c>
      <c r="AH752" s="510"/>
      <c r="AI752" s="510"/>
      <c r="AJ752" s="545"/>
      <c r="AK752" s="545"/>
      <c r="AL752" s="546" t="s">
        <v>12</v>
      </c>
      <c r="AM752" s="235">
        <f t="shared" si="435"/>
        <v>0</v>
      </c>
      <c r="AN752" s="235">
        <f t="shared" si="436"/>
        <v>0</v>
      </c>
    </row>
    <row r="753" spans="1:40" x14ac:dyDescent="0.2">
      <c r="A753" s="380">
        <v>6</v>
      </c>
      <c r="B753" s="510"/>
      <c r="C753" s="510"/>
      <c r="D753" s="545"/>
      <c r="E753" s="545"/>
      <c r="F753" s="546"/>
      <c r="G753" s="235">
        <f t="shared" si="427"/>
        <v>0</v>
      </c>
      <c r="H753" s="235">
        <f t="shared" si="428"/>
        <v>0</v>
      </c>
      <c r="I753" s="235"/>
      <c r="J753" s="235"/>
      <c r="K753" s="235"/>
      <c r="L753" s="235"/>
      <c r="M753" s="235"/>
      <c r="N753" s="235"/>
      <c r="O753" s="235"/>
      <c r="P753" s="235"/>
      <c r="Q753" s="380">
        <v>17</v>
      </c>
      <c r="R753" s="510"/>
      <c r="S753" s="510"/>
      <c r="T753" s="545"/>
      <c r="U753" s="545"/>
      <c r="V753" s="546"/>
      <c r="W753" s="235">
        <f t="shared" si="429"/>
        <v>0</v>
      </c>
      <c r="X753" s="235">
        <f t="shared" si="430"/>
        <v>0</v>
      </c>
      <c r="Y753" s="380">
        <f t="shared" ref="Y753:Y758" si="437">+Y752+1</f>
        <v>28</v>
      </c>
      <c r="Z753" s="510"/>
      <c r="AA753" s="510"/>
      <c r="AB753" s="545"/>
      <c r="AC753" s="545"/>
      <c r="AD753" s="546"/>
      <c r="AE753" s="235">
        <f t="shared" si="432"/>
        <v>0</v>
      </c>
      <c r="AF753" s="235">
        <f t="shared" si="433"/>
        <v>0</v>
      </c>
      <c r="AG753" s="380">
        <f t="shared" ref="AG753:AG757" si="438">+AG752+1</f>
        <v>39</v>
      </c>
      <c r="AH753" s="510"/>
      <c r="AI753" s="510"/>
      <c r="AJ753" s="545"/>
      <c r="AK753" s="545"/>
      <c r="AL753" s="546"/>
      <c r="AM753" s="235">
        <f t="shared" si="435"/>
        <v>0</v>
      </c>
      <c r="AN753" s="235">
        <f t="shared" si="436"/>
        <v>0</v>
      </c>
    </row>
    <row r="754" spans="1:40" x14ac:dyDescent="0.2">
      <c r="A754" s="380">
        <v>7</v>
      </c>
      <c r="B754" s="510"/>
      <c r="C754" s="510"/>
      <c r="D754" s="545"/>
      <c r="E754" s="545"/>
      <c r="F754" s="546"/>
      <c r="G754" s="235">
        <f t="shared" si="427"/>
        <v>0</v>
      </c>
      <c r="H754" s="235">
        <f t="shared" si="428"/>
        <v>0</v>
      </c>
      <c r="I754" s="235"/>
      <c r="J754" s="235"/>
      <c r="K754" s="235"/>
      <c r="L754" s="235"/>
      <c r="M754" s="235"/>
      <c r="N754" s="235"/>
      <c r="O754" s="235"/>
      <c r="P754" s="235"/>
      <c r="Q754" s="380">
        <v>18</v>
      </c>
      <c r="R754" s="510"/>
      <c r="S754" s="510"/>
      <c r="T754" s="545"/>
      <c r="U754" s="545"/>
      <c r="V754" s="546"/>
      <c r="W754" s="235">
        <f t="shared" si="429"/>
        <v>0</v>
      </c>
      <c r="X754" s="235">
        <f t="shared" si="430"/>
        <v>0</v>
      </c>
      <c r="Y754" s="380">
        <f t="shared" si="437"/>
        <v>29</v>
      </c>
      <c r="Z754" s="510"/>
      <c r="AA754" s="510"/>
      <c r="AB754" s="545"/>
      <c r="AC754" s="545"/>
      <c r="AD754" s="546"/>
      <c r="AE754" s="235">
        <f t="shared" si="432"/>
        <v>0</v>
      </c>
      <c r="AF754" s="235">
        <f t="shared" si="433"/>
        <v>0</v>
      </c>
      <c r="AG754" s="380">
        <f t="shared" si="438"/>
        <v>40</v>
      </c>
      <c r="AH754" s="510"/>
      <c r="AI754" s="510"/>
      <c r="AJ754" s="545"/>
      <c r="AK754" s="545"/>
      <c r="AL754" s="546"/>
      <c r="AM754" s="235">
        <f t="shared" si="435"/>
        <v>0</v>
      </c>
      <c r="AN754" s="235">
        <f t="shared" si="436"/>
        <v>0</v>
      </c>
    </row>
    <row r="755" spans="1:40" x14ac:dyDescent="0.2">
      <c r="A755" s="380">
        <v>8</v>
      </c>
      <c r="B755" s="510"/>
      <c r="C755" s="510"/>
      <c r="D755" s="545"/>
      <c r="E755" s="545"/>
      <c r="F755" s="546"/>
      <c r="G755" s="235">
        <f t="shared" si="427"/>
        <v>0</v>
      </c>
      <c r="H755" s="235">
        <f t="shared" si="428"/>
        <v>0</v>
      </c>
      <c r="I755" s="235"/>
      <c r="J755" s="235"/>
      <c r="K755" s="235"/>
      <c r="L755" s="235"/>
      <c r="M755" s="235"/>
      <c r="N755" s="235"/>
      <c r="O755" s="235"/>
      <c r="P755" s="235"/>
      <c r="Q755" s="380">
        <v>19</v>
      </c>
      <c r="R755" s="510"/>
      <c r="S755" s="510"/>
      <c r="T755" s="545"/>
      <c r="U755" s="545"/>
      <c r="V755" s="546"/>
      <c r="W755" s="235">
        <f t="shared" si="429"/>
        <v>0</v>
      </c>
      <c r="X755" s="235">
        <f t="shared" si="430"/>
        <v>0</v>
      </c>
      <c r="Y755" s="380">
        <f t="shared" si="437"/>
        <v>30</v>
      </c>
      <c r="Z755" s="510"/>
      <c r="AA755" s="510"/>
      <c r="AB755" s="545"/>
      <c r="AC755" s="545"/>
      <c r="AD755" s="546"/>
      <c r="AE755" s="235">
        <f t="shared" si="432"/>
        <v>0</v>
      </c>
      <c r="AF755" s="235">
        <f t="shared" si="433"/>
        <v>0</v>
      </c>
      <c r="AG755" s="380">
        <f t="shared" si="438"/>
        <v>41</v>
      </c>
      <c r="AH755" s="510"/>
      <c r="AI755" s="510"/>
      <c r="AJ755" s="545"/>
      <c r="AK755" s="545"/>
      <c r="AL755" s="546" t="s">
        <v>12</v>
      </c>
      <c r="AM755" s="235">
        <f t="shared" si="435"/>
        <v>0</v>
      </c>
      <c r="AN755" s="235">
        <f t="shared" si="436"/>
        <v>0</v>
      </c>
    </row>
    <row r="756" spans="1:40" x14ac:dyDescent="0.2">
      <c r="A756" s="380">
        <v>9</v>
      </c>
      <c r="B756" s="510"/>
      <c r="C756" s="510"/>
      <c r="D756" s="545"/>
      <c r="E756" s="545"/>
      <c r="F756" s="546"/>
      <c r="G756" s="235">
        <f t="shared" si="427"/>
        <v>0</v>
      </c>
      <c r="H756" s="235">
        <f t="shared" si="428"/>
        <v>0</v>
      </c>
      <c r="I756" s="235"/>
      <c r="J756" s="235"/>
      <c r="K756" s="235"/>
      <c r="L756" s="235"/>
      <c r="M756" s="235"/>
      <c r="N756" s="235"/>
      <c r="O756" s="235"/>
      <c r="P756" s="235"/>
      <c r="Q756" s="380">
        <v>20</v>
      </c>
      <c r="R756" s="510"/>
      <c r="S756" s="510"/>
      <c r="T756" s="545"/>
      <c r="U756" s="545"/>
      <c r="V756" s="546"/>
      <c r="W756" s="235">
        <f t="shared" si="429"/>
        <v>0</v>
      </c>
      <c r="X756" s="235">
        <f t="shared" si="430"/>
        <v>0</v>
      </c>
      <c r="Y756" s="380">
        <f t="shared" si="437"/>
        <v>31</v>
      </c>
      <c r="Z756" s="510"/>
      <c r="AA756" s="510"/>
      <c r="AB756" s="545"/>
      <c r="AC756" s="545"/>
      <c r="AD756" s="546"/>
      <c r="AE756" s="235">
        <f t="shared" si="432"/>
        <v>0</v>
      </c>
      <c r="AF756" s="235">
        <f t="shared" si="433"/>
        <v>0</v>
      </c>
      <c r="AG756" s="380">
        <f t="shared" si="438"/>
        <v>42</v>
      </c>
      <c r="AH756" s="510"/>
      <c r="AI756" s="510"/>
      <c r="AJ756" s="545"/>
      <c r="AK756" s="545"/>
      <c r="AL756" s="546"/>
      <c r="AM756" s="235">
        <f t="shared" si="435"/>
        <v>0</v>
      </c>
      <c r="AN756" s="235">
        <f t="shared" si="436"/>
        <v>0</v>
      </c>
    </row>
    <row r="757" spans="1:40" x14ac:dyDescent="0.2">
      <c r="A757" s="380">
        <v>10</v>
      </c>
      <c r="B757" s="510"/>
      <c r="C757" s="510"/>
      <c r="D757" s="545"/>
      <c r="E757" s="545"/>
      <c r="F757" s="546"/>
      <c r="G757" s="235">
        <f t="shared" si="427"/>
        <v>0</v>
      </c>
      <c r="H757" s="235">
        <f t="shared" si="428"/>
        <v>0</v>
      </c>
      <c r="I757" s="235"/>
      <c r="J757" s="235"/>
      <c r="K757" s="235"/>
      <c r="L757" s="235"/>
      <c r="M757" s="235"/>
      <c r="N757" s="235"/>
      <c r="O757" s="235"/>
      <c r="P757" s="235"/>
      <c r="Q757" s="380">
        <v>21</v>
      </c>
      <c r="R757" s="510"/>
      <c r="S757" s="510"/>
      <c r="T757" s="545"/>
      <c r="U757" s="545"/>
      <c r="V757" s="546"/>
      <c r="W757" s="235">
        <f t="shared" si="429"/>
        <v>0</v>
      </c>
      <c r="X757" s="235">
        <f t="shared" si="430"/>
        <v>0</v>
      </c>
      <c r="Y757" s="380">
        <f t="shared" si="437"/>
        <v>32</v>
      </c>
      <c r="Z757" s="510"/>
      <c r="AA757" s="510"/>
      <c r="AB757" s="545"/>
      <c r="AC757" s="545"/>
      <c r="AD757" s="546"/>
      <c r="AE757" s="235">
        <f t="shared" si="432"/>
        <v>0</v>
      </c>
      <c r="AF757" s="235">
        <f t="shared" si="433"/>
        <v>0</v>
      </c>
      <c r="AG757" s="380">
        <f t="shared" si="438"/>
        <v>43</v>
      </c>
      <c r="AH757" s="510"/>
      <c r="AI757" s="510"/>
      <c r="AJ757" s="545"/>
      <c r="AK757" s="545"/>
      <c r="AL757" s="546"/>
      <c r="AM757" s="235">
        <f t="shared" si="435"/>
        <v>0</v>
      </c>
      <c r="AN757" s="235">
        <f t="shared" si="436"/>
        <v>0</v>
      </c>
    </row>
    <row r="758" spans="1:40" ht="13.5" thickBot="1" x14ac:dyDescent="0.25">
      <c r="A758" s="547">
        <v>11</v>
      </c>
      <c r="B758" s="548"/>
      <c r="C758" s="548"/>
      <c r="D758" s="545"/>
      <c r="E758" s="545"/>
      <c r="F758" s="549"/>
      <c r="G758" s="235">
        <f t="shared" si="427"/>
        <v>0</v>
      </c>
      <c r="H758" s="235">
        <f t="shared" si="428"/>
        <v>0</v>
      </c>
      <c r="I758" s="235"/>
      <c r="J758" s="235"/>
      <c r="K758" s="235"/>
      <c r="L758" s="235"/>
      <c r="M758" s="235"/>
      <c r="N758" s="235"/>
      <c r="O758" s="235"/>
      <c r="P758" s="235"/>
      <c r="Q758" s="380">
        <v>22</v>
      </c>
      <c r="R758" s="510"/>
      <c r="S758" s="510"/>
      <c r="T758" s="545"/>
      <c r="U758" s="545"/>
      <c r="V758" s="549"/>
      <c r="W758" s="235">
        <f t="shared" si="429"/>
        <v>0</v>
      </c>
      <c r="X758" s="235">
        <f t="shared" si="430"/>
        <v>0</v>
      </c>
      <c r="Y758" s="380">
        <f t="shared" si="437"/>
        <v>33</v>
      </c>
      <c r="Z758" s="548"/>
      <c r="AA758" s="548"/>
      <c r="AB758" s="545"/>
      <c r="AC758" s="545"/>
      <c r="AD758" s="549"/>
      <c r="AE758" s="235">
        <f t="shared" si="432"/>
        <v>0</v>
      </c>
      <c r="AF758" s="235">
        <f t="shared" si="433"/>
        <v>0</v>
      </c>
      <c r="AG758" s="550" t="s">
        <v>3</v>
      </c>
      <c r="AH758" s="554"/>
      <c r="AI758" s="551"/>
      <c r="AJ758" s="551"/>
      <c r="AK758" s="551"/>
      <c r="AL758" s="552">
        <f>SUM(F748:F758)+SUM(V748:V758)+SUM(AL748:AL757)+SUM(AD748:AD758)</f>
        <v>0</v>
      </c>
      <c r="AM758" s="235"/>
      <c r="AN758" s="235"/>
    </row>
    <row r="759" spans="1:40" x14ac:dyDescent="0.2">
      <c r="F759" s="288"/>
      <c r="G759" s="235"/>
      <c r="H759" s="235"/>
      <c r="I759" s="235"/>
      <c r="J759" s="235"/>
      <c r="K759" s="235"/>
      <c r="L759" s="235"/>
      <c r="M759" s="235"/>
      <c r="N759" s="235"/>
      <c r="O759" s="235"/>
      <c r="P759" s="235"/>
    </row>
    <row r="760" spans="1:40" x14ac:dyDescent="0.2">
      <c r="F760" s="555"/>
      <c r="G760" s="459"/>
      <c r="H760" s="459"/>
      <c r="I760" s="459"/>
      <c r="J760" s="459"/>
      <c r="K760" s="459"/>
      <c r="L760" s="459"/>
      <c r="M760" s="459"/>
      <c r="N760" s="459"/>
      <c r="O760" s="459"/>
      <c r="P760" s="459"/>
    </row>
    <row r="761" spans="1:40" x14ac:dyDescent="0.2">
      <c r="F761" s="555"/>
      <c r="G761" s="459"/>
      <c r="H761" s="459"/>
      <c r="I761" s="459"/>
      <c r="J761" s="459"/>
      <c r="K761" s="459"/>
      <c r="L761" s="459"/>
      <c r="M761" s="459"/>
      <c r="N761" s="459"/>
      <c r="O761" s="459"/>
      <c r="P761" s="459"/>
      <c r="R761" s="454"/>
    </row>
    <row r="762" spans="1:40" x14ac:dyDescent="0.2">
      <c r="F762" s="555"/>
      <c r="G762" s="459"/>
      <c r="H762" s="459"/>
      <c r="I762" s="459"/>
      <c r="J762" s="459"/>
      <c r="K762" s="459"/>
      <c r="L762" s="459"/>
      <c r="M762" s="459"/>
      <c r="N762" s="459"/>
      <c r="O762" s="459"/>
      <c r="P762" s="459"/>
      <c r="R762" s="454"/>
    </row>
    <row r="763" spans="1:40" x14ac:dyDescent="0.2">
      <c r="F763" s="555"/>
      <c r="G763" s="459"/>
      <c r="H763" s="459"/>
      <c r="I763" s="459"/>
      <c r="J763" s="459"/>
      <c r="K763" s="459"/>
      <c r="L763" s="459"/>
      <c r="M763" s="459"/>
      <c r="N763" s="459"/>
      <c r="O763" s="459"/>
      <c r="P763" s="459"/>
      <c r="R763" s="454"/>
    </row>
    <row r="764" spans="1:40" x14ac:dyDescent="0.2">
      <c r="F764" s="555"/>
      <c r="G764" s="459"/>
      <c r="H764" s="459"/>
      <c r="I764" s="459"/>
      <c r="J764" s="459"/>
      <c r="K764" s="459"/>
      <c r="L764" s="459"/>
      <c r="M764" s="459"/>
      <c r="N764" s="459"/>
      <c r="O764" s="459"/>
      <c r="P764" s="459"/>
      <c r="R764" s="454"/>
    </row>
    <row r="765" spans="1:40" x14ac:dyDescent="0.2">
      <c r="F765" s="555"/>
      <c r="G765" s="459"/>
      <c r="H765" s="459"/>
      <c r="I765" s="459"/>
      <c r="J765" s="459"/>
      <c r="K765" s="459"/>
      <c r="L765" s="459"/>
      <c r="M765" s="459"/>
      <c r="N765" s="459"/>
      <c r="O765" s="459"/>
      <c r="P765" s="459"/>
      <c r="R765" s="454"/>
    </row>
    <row r="766" spans="1:40" x14ac:dyDescent="0.2">
      <c r="F766" s="555"/>
      <c r="G766" s="459"/>
      <c r="H766" s="459"/>
      <c r="I766" s="459"/>
      <c r="J766" s="459"/>
      <c r="K766" s="459"/>
      <c r="L766" s="459"/>
      <c r="M766" s="459"/>
      <c r="N766" s="459"/>
      <c r="O766" s="459"/>
      <c r="P766" s="459"/>
      <c r="R766" s="454"/>
    </row>
    <row r="767" spans="1:40" x14ac:dyDescent="0.2">
      <c r="F767" s="555"/>
      <c r="G767" s="459"/>
      <c r="H767" s="459"/>
      <c r="I767" s="459"/>
      <c r="J767" s="459"/>
      <c r="K767" s="459"/>
      <c r="L767" s="459"/>
      <c r="M767" s="459"/>
      <c r="N767" s="459"/>
      <c r="O767" s="459"/>
      <c r="P767" s="459"/>
      <c r="R767" s="454"/>
    </row>
    <row r="768" spans="1:40" x14ac:dyDescent="0.2">
      <c r="F768" s="555"/>
      <c r="G768" s="459"/>
      <c r="H768" s="459"/>
      <c r="I768" s="459"/>
      <c r="J768" s="459"/>
      <c r="K768" s="459"/>
      <c r="L768" s="459"/>
      <c r="M768" s="459"/>
      <c r="N768" s="459"/>
      <c r="O768" s="459"/>
      <c r="P768" s="459"/>
      <c r="R768" s="454"/>
    </row>
    <row r="769" spans="6:18" x14ac:dyDescent="0.2">
      <c r="F769" s="555"/>
      <c r="G769" s="459"/>
      <c r="H769" s="459"/>
      <c r="I769" s="459"/>
      <c r="J769" s="459"/>
      <c r="K769" s="459"/>
      <c r="L769" s="459"/>
      <c r="M769" s="459"/>
      <c r="N769" s="459"/>
      <c r="O769" s="459"/>
      <c r="P769" s="459"/>
      <c r="R769" s="454"/>
    </row>
    <row r="770" spans="6:18" x14ac:dyDescent="0.2">
      <c r="F770" s="555"/>
      <c r="G770" s="459"/>
      <c r="H770" s="459"/>
      <c r="I770" s="459"/>
      <c r="J770" s="459"/>
      <c r="K770" s="459"/>
      <c r="L770" s="459"/>
      <c r="M770" s="459"/>
      <c r="N770" s="459"/>
      <c r="O770" s="459"/>
      <c r="P770" s="459"/>
      <c r="R770" s="454"/>
    </row>
    <row r="771" spans="6:18" x14ac:dyDescent="0.2">
      <c r="F771" s="555"/>
      <c r="G771" s="459"/>
      <c r="H771" s="459"/>
      <c r="I771" s="459"/>
      <c r="J771" s="459"/>
      <c r="K771" s="459"/>
      <c r="L771" s="459"/>
      <c r="M771" s="459"/>
      <c r="N771" s="459"/>
      <c r="O771" s="459"/>
      <c r="P771" s="459"/>
      <c r="R771" s="454"/>
    </row>
    <row r="772" spans="6:18" x14ac:dyDescent="0.2">
      <c r="F772" s="555"/>
      <c r="G772" s="459"/>
      <c r="H772" s="459"/>
      <c r="I772" s="459"/>
      <c r="J772" s="459"/>
      <c r="K772" s="459"/>
      <c r="L772" s="459"/>
      <c r="M772" s="459"/>
      <c r="N772" s="459"/>
      <c r="O772" s="459"/>
      <c r="P772" s="459"/>
      <c r="R772" s="454"/>
    </row>
    <row r="773" spans="6:18" x14ac:dyDescent="0.2">
      <c r="F773" s="555"/>
      <c r="G773" s="459"/>
      <c r="H773" s="459"/>
      <c r="I773" s="459"/>
      <c r="J773" s="459"/>
      <c r="K773" s="459"/>
      <c r="L773" s="459"/>
      <c r="M773" s="459"/>
      <c r="N773" s="459"/>
      <c r="O773" s="459"/>
      <c r="P773" s="459"/>
      <c r="R773" s="454"/>
    </row>
    <row r="774" spans="6:18" x14ac:dyDescent="0.2">
      <c r="F774" s="555"/>
      <c r="G774" s="459"/>
      <c r="H774" s="459"/>
      <c r="I774" s="459"/>
      <c r="J774" s="459"/>
      <c r="K774" s="459"/>
      <c r="L774" s="459"/>
      <c r="M774" s="459"/>
      <c r="N774" s="459"/>
      <c r="O774" s="459"/>
      <c r="P774" s="459"/>
      <c r="R774" s="454"/>
    </row>
    <row r="775" spans="6:18" x14ac:dyDescent="0.2">
      <c r="F775" s="555"/>
      <c r="G775" s="459"/>
      <c r="H775" s="459"/>
      <c r="I775" s="459"/>
      <c r="J775" s="459"/>
      <c r="K775" s="459"/>
      <c r="L775" s="459"/>
      <c r="M775" s="459"/>
      <c r="N775" s="459"/>
      <c r="O775" s="459"/>
      <c r="P775" s="459"/>
      <c r="R775" s="454"/>
    </row>
    <row r="776" spans="6:18" x14ac:dyDescent="0.2">
      <c r="F776" s="555"/>
      <c r="G776" s="459"/>
      <c r="H776" s="459"/>
      <c r="I776" s="459"/>
      <c r="J776" s="459"/>
      <c r="K776" s="459"/>
      <c r="L776" s="459"/>
      <c r="M776" s="459"/>
      <c r="N776" s="459"/>
      <c r="O776" s="459"/>
      <c r="P776" s="459"/>
      <c r="R776" s="454"/>
    </row>
    <row r="777" spans="6:18" x14ac:dyDescent="0.2">
      <c r="F777" s="555"/>
      <c r="G777" s="459"/>
      <c r="H777" s="459"/>
      <c r="I777" s="459"/>
      <c r="J777" s="459"/>
      <c r="K777" s="459"/>
      <c r="L777" s="459"/>
      <c r="M777" s="459"/>
      <c r="N777" s="459"/>
      <c r="O777" s="459"/>
      <c r="P777" s="459"/>
      <c r="R777" s="454"/>
    </row>
    <row r="778" spans="6:18" x14ac:dyDescent="0.2">
      <c r="F778" s="555"/>
      <c r="G778" s="459"/>
      <c r="H778" s="459"/>
      <c r="I778" s="459"/>
      <c r="J778" s="459"/>
      <c r="K778" s="459"/>
      <c r="L778" s="459"/>
      <c r="M778" s="459"/>
      <c r="N778" s="459"/>
      <c r="O778" s="459"/>
      <c r="P778" s="459"/>
      <c r="R778" s="454"/>
    </row>
    <row r="779" spans="6:18" x14ac:dyDescent="0.2">
      <c r="F779" s="555"/>
      <c r="G779" s="459"/>
      <c r="H779" s="459"/>
      <c r="I779" s="459"/>
      <c r="J779" s="459"/>
      <c r="K779" s="459"/>
      <c r="L779" s="459"/>
      <c r="M779" s="459"/>
      <c r="N779" s="459"/>
      <c r="O779" s="459"/>
      <c r="P779" s="459"/>
      <c r="R779" s="454"/>
    </row>
    <row r="780" spans="6:18" x14ac:dyDescent="0.2">
      <c r="F780" s="555"/>
      <c r="G780" s="459"/>
      <c r="H780" s="459"/>
      <c r="I780" s="459"/>
      <c r="J780" s="459"/>
      <c r="K780" s="459"/>
      <c r="L780" s="459"/>
      <c r="M780" s="459"/>
      <c r="N780" s="459"/>
      <c r="O780" s="459"/>
      <c r="P780" s="459"/>
      <c r="R780" s="454"/>
    </row>
    <row r="781" spans="6:18" x14ac:dyDescent="0.2">
      <c r="F781" s="555"/>
      <c r="G781" s="459"/>
      <c r="H781" s="459"/>
      <c r="I781" s="459"/>
      <c r="J781" s="459"/>
      <c r="K781" s="459"/>
      <c r="L781" s="459"/>
      <c r="M781" s="459"/>
      <c r="N781" s="459"/>
      <c r="O781" s="459"/>
      <c r="P781" s="459"/>
      <c r="R781" s="454"/>
    </row>
    <row r="782" spans="6:18" x14ac:dyDescent="0.2">
      <c r="F782" s="555"/>
      <c r="G782" s="459"/>
      <c r="H782" s="459"/>
      <c r="I782" s="459"/>
      <c r="J782" s="459"/>
      <c r="K782" s="459"/>
      <c r="L782" s="459"/>
      <c r="M782" s="459"/>
      <c r="N782" s="459"/>
      <c r="O782" s="459"/>
      <c r="P782" s="459"/>
      <c r="R782" s="454"/>
    </row>
    <row r="783" spans="6:18" x14ac:dyDescent="0.2">
      <c r="F783" s="555"/>
      <c r="G783" s="459"/>
      <c r="H783" s="459"/>
      <c r="I783" s="459"/>
      <c r="J783" s="459"/>
      <c r="K783" s="459"/>
      <c r="L783" s="459"/>
      <c r="M783" s="459"/>
      <c r="N783" s="459"/>
      <c r="O783" s="459"/>
      <c r="P783" s="459"/>
      <c r="R783" s="454"/>
    </row>
    <row r="784" spans="6:18" x14ac:dyDescent="0.2">
      <c r="F784" s="555"/>
      <c r="G784" s="459"/>
      <c r="H784" s="459"/>
      <c r="I784" s="459"/>
      <c r="J784" s="459"/>
      <c r="K784" s="459"/>
      <c r="L784" s="459"/>
      <c r="M784" s="459"/>
      <c r="N784" s="459"/>
      <c r="O784" s="459"/>
      <c r="P784" s="459"/>
      <c r="R784" s="454"/>
    </row>
    <row r="785" spans="6:18" x14ac:dyDescent="0.2">
      <c r="F785" s="459"/>
      <c r="G785" s="459"/>
      <c r="H785" s="459"/>
      <c r="I785" s="459"/>
      <c r="J785" s="459"/>
      <c r="K785" s="459"/>
      <c r="L785" s="459"/>
      <c r="M785" s="459"/>
      <c r="N785" s="459"/>
      <c r="O785" s="459"/>
      <c r="P785" s="459"/>
      <c r="R785" s="454"/>
    </row>
    <row r="786" spans="6:18" x14ac:dyDescent="0.2">
      <c r="F786" s="459"/>
      <c r="G786" s="459"/>
      <c r="H786" s="459"/>
      <c r="I786" s="459"/>
      <c r="J786" s="459"/>
      <c r="K786" s="459"/>
      <c r="L786" s="459"/>
      <c r="M786" s="459"/>
      <c r="N786" s="459"/>
      <c r="O786" s="459"/>
      <c r="P786" s="459"/>
      <c r="R786" s="454"/>
    </row>
    <row r="787" spans="6:18" x14ac:dyDescent="0.2">
      <c r="F787" s="459"/>
      <c r="G787" s="459"/>
      <c r="H787" s="459"/>
      <c r="I787" s="459"/>
      <c r="J787" s="459"/>
      <c r="K787" s="459"/>
      <c r="L787" s="459"/>
      <c r="M787" s="459"/>
      <c r="N787" s="459"/>
      <c r="O787" s="459"/>
      <c r="P787" s="459"/>
      <c r="R787" s="454"/>
    </row>
    <row r="788" spans="6:18" x14ac:dyDescent="0.2">
      <c r="F788" s="459"/>
      <c r="G788" s="459"/>
      <c r="H788" s="459"/>
      <c r="I788" s="459"/>
      <c r="J788" s="459"/>
      <c r="K788" s="459"/>
      <c r="L788" s="459"/>
      <c r="M788" s="459"/>
      <c r="N788" s="459"/>
      <c r="O788" s="459"/>
      <c r="P788" s="459"/>
      <c r="R788" s="454"/>
    </row>
    <row r="789" spans="6:18" x14ac:dyDescent="0.2">
      <c r="F789" s="459"/>
      <c r="G789" s="459"/>
      <c r="H789" s="459"/>
      <c r="I789" s="459"/>
      <c r="J789" s="459"/>
      <c r="K789" s="459"/>
      <c r="L789" s="459"/>
      <c r="M789" s="459"/>
      <c r="N789" s="459"/>
      <c r="O789" s="459"/>
      <c r="P789" s="459"/>
      <c r="R789" s="454"/>
    </row>
    <row r="790" spans="6:18" x14ac:dyDescent="0.2">
      <c r="F790" s="459"/>
      <c r="G790" s="459"/>
      <c r="H790" s="459"/>
      <c r="I790" s="459"/>
      <c r="J790" s="459"/>
      <c r="K790" s="459"/>
      <c r="L790" s="459"/>
      <c r="M790" s="459"/>
      <c r="N790" s="459"/>
      <c r="O790" s="459"/>
      <c r="P790" s="459"/>
      <c r="R790" s="454"/>
    </row>
    <row r="791" spans="6:18" x14ac:dyDescent="0.2">
      <c r="F791" s="459"/>
      <c r="G791" s="459"/>
      <c r="H791" s="459"/>
      <c r="I791" s="459"/>
      <c r="J791" s="459"/>
      <c r="K791" s="459"/>
      <c r="L791" s="459"/>
      <c r="M791" s="459"/>
      <c r="N791" s="459"/>
      <c r="O791" s="459"/>
      <c r="P791" s="459"/>
      <c r="R791" s="454"/>
    </row>
    <row r="792" spans="6:18" x14ac:dyDescent="0.2">
      <c r="F792" s="459"/>
      <c r="G792" s="459"/>
      <c r="H792" s="459"/>
      <c r="I792" s="459"/>
      <c r="J792" s="459"/>
      <c r="K792" s="459"/>
      <c r="L792" s="459"/>
      <c r="M792" s="459"/>
      <c r="N792" s="459"/>
      <c r="O792" s="459"/>
      <c r="P792" s="459"/>
      <c r="R792" s="454"/>
    </row>
    <row r="793" spans="6:18" x14ac:dyDescent="0.2">
      <c r="F793" s="459"/>
      <c r="G793" s="459"/>
      <c r="H793" s="459"/>
      <c r="I793" s="459"/>
      <c r="J793" s="459"/>
      <c r="K793" s="459"/>
      <c r="L793" s="459"/>
      <c r="M793" s="459"/>
      <c r="N793" s="459"/>
      <c r="O793" s="459"/>
      <c r="P793" s="459"/>
      <c r="R793" s="454"/>
    </row>
    <row r="794" spans="6:18" x14ac:dyDescent="0.2">
      <c r="F794" s="459"/>
      <c r="G794" s="459"/>
      <c r="H794" s="459"/>
      <c r="I794" s="459"/>
      <c r="J794" s="459"/>
      <c r="K794" s="459"/>
      <c r="L794" s="459"/>
      <c r="M794" s="459"/>
      <c r="N794" s="459"/>
      <c r="O794" s="459"/>
      <c r="P794" s="459"/>
      <c r="R794" s="454"/>
    </row>
    <row r="795" spans="6:18" x14ac:dyDescent="0.2">
      <c r="F795" s="459"/>
      <c r="G795" s="459"/>
      <c r="H795" s="459"/>
      <c r="I795" s="459"/>
      <c r="J795" s="459"/>
      <c r="K795" s="459"/>
      <c r="L795" s="459"/>
      <c r="M795" s="459"/>
      <c r="N795" s="459"/>
      <c r="O795" s="459"/>
      <c r="P795" s="459"/>
      <c r="R795" s="454"/>
    </row>
    <row r="796" spans="6:18" x14ac:dyDescent="0.2">
      <c r="F796" s="459"/>
      <c r="G796" s="459"/>
      <c r="H796" s="459"/>
      <c r="I796" s="459"/>
      <c r="J796" s="459"/>
      <c r="K796" s="459"/>
      <c r="L796" s="459"/>
      <c r="M796" s="459"/>
      <c r="N796" s="459"/>
      <c r="O796" s="459"/>
      <c r="P796" s="459"/>
      <c r="R796" s="454"/>
    </row>
    <row r="797" spans="6:18" x14ac:dyDescent="0.2">
      <c r="F797" s="459"/>
      <c r="G797" s="459"/>
      <c r="H797" s="459"/>
      <c r="I797" s="459"/>
      <c r="J797" s="459"/>
      <c r="K797" s="459"/>
      <c r="L797" s="459"/>
      <c r="M797" s="459"/>
      <c r="N797" s="459"/>
      <c r="O797" s="459"/>
      <c r="P797" s="459"/>
      <c r="R797" s="454"/>
    </row>
    <row r="798" spans="6:18" x14ac:dyDescent="0.2">
      <c r="F798" s="459"/>
      <c r="G798" s="459"/>
      <c r="H798" s="459"/>
      <c r="I798" s="459"/>
      <c r="J798" s="459"/>
      <c r="K798" s="459"/>
      <c r="L798" s="459"/>
      <c r="M798" s="459"/>
      <c r="N798" s="459"/>
      <c r="O798" s="459"/>
      <c r="P798" s="459"/>
      <c r="R798" s="454"/>
    </row>
    <row r="799" spans="6:18" x14ac:dyDescent="0.2">
      <c r="F799" s="459"/>
      <c r="G799" s="459"/>
      <c r="H799" s="459"/>
      <c r="I799" s="459"/>
      <c r="J799" s="459"/>
      <c r="K799" s="459"/>
      <c r="L799" s="459"/>
      <c r="M799" s="459"/>
      <c r="N799" s="459"/>
      <c r="O799" s="459"/>
      <c r="P799" s="459"/>
      <c r="R799" s="454"/>
    </row>
    <row r="800" spans="6:18" x14ac:dyDescent="0.2">
      <c r="F800" s="459"/>
      <c r="G800" s="459"/>
      <c r="H800" s="459"/>
      <c r="I800" s="459"/>
      <c r="J800" s="459"/>
      <c r="K800" s="459"/>
      <c r="L800" s="459"/>
      <c r="M800" s="459"/>
      <c r="N800" s="459"/>
      <c r="O800" s="459"/>
      <c r="P800" s="459"/>
      <c r="R800" s="454"/>
    </row>
    <row r="801" spans="6:18" x14ac:dyDescent="0.2">
      <c r="F801" s="459"/>
      <c r="G801" s="459"/>
      <c r="H801" s="459"/>
      <c r="I801" s="459"/>
      <c r="J801" s="459"/>
      <c r="K801" s="459"/>
      <c r="L801" s="459"/>
      <c r="M801" s="459"/>
      <c r="N801" s="459"/>
      <c r="O801" s="459"/>
      <c r="P801" s="459"/>
      <c r="R801" s="454"/>
    </row>
    <row r="802" spans="6:18" x14ac:dyDescent="0.2">
      <c r="F802" s="459"/>
      <c r="G802" s="459"/>
      <c r="H802" s="459"/>
      <c r="I802" s="459"/>
      <c r="J802" s="459"/>
      <c r="K802" s="459"/>
      <c r="L802" s="459"/>
      <c r="M802" s="459"/>
      <c r="N802" s="459"/>
      <c r="O802" s="459"/>
      <c r="P802" s="459"/>
      <c r="R802" s="454"/>
    </row>
    <row r="803" spans="6:18" x14ac:dyDescent="0.2">
      <c r="F803" s="459"/>
      <c r="G803" s="459"/>
      <c r="H803" s="459"/>
      <c r="I803" s="459"/>
      <c r="J803" s="459"/>
      <c r="K803" s="459"/>
      <c r="L803" s="459"/>
      <c r="M803" s="459"/>
      <c r="N803" s="459"/>
      <c r="O803" s="459"/>
      <c r="P803" s="459"/>
      <c r="R803" s="454"/>
    </row>
    <row r="804" spans="6:18" x14ac:dyDescent="0.2">
      <c r="F804" s="459"/>
      <c r="G804" s="459"/>
      <c r="H804" s="459"/>
      <c r="I804" s="459"/>
      <c r="J804" s="459"/>
      <c r="K804" s="459"/>
      <c r="L804" s="459"/>
      <c r="M804" s="459"/>
      <c r="N804" s="459"/>
      <c r="O804" s="459"/>
      <c r="P804" s="459"/>
      <c r="R804" s="454"/>
    </row>
    <row r="805" spans="6:18" x14ac:dyDescent="0.2">
      <c r="F805" s="459"/>
      <c r="G805" s="459"/>
      <c r="H805" s="459"/>
      <c r="I805" s="459"/>
      <c r="J805" s="459"/>
      <c r="K805" s="459"/>
      <c r="L805" s="459"/>
      <c r="M805" s="459"/>
      <c r="N805" s="459"/>
      <c r="O805" s="459"/>
      <c r="P805" s="459"/>
      <c r="R805" s="454"/>
    </row>
    <row r="806" spans="6:18" x14ac:dyDescent="0.2">
      <c r="F806" s="459"/>
      <c r="G806" s="459"/>
      <c r="H806" s="459"/>
      <c r="I806" s="459"/>
      <c r="J806" s="459"/>
      <c r="K806" s="459"/>
      <c r="L806" s="459"/>
      <c r="M806" s="459"/>
      <c r="N806" s="459"/>
      <c r="O806" s="459"/>
      <c r="P806" s="459"/>
      <c r="R806" s="454"/>
    </row>
    <row r="807" spans="6:18" x14ac:dyDescent="0.2">
      <c r="F807" s="459"/>
      <c r="G807" s="459"/>
      <c r="H807" s="459"/>
      <c r="I807" s="459"/>
      <c r="J807" s="459"/>
      <c r="K807" s="459"/>
      <c r="L807" s="459"/>
      <c r="M807" s="459"/>
      <c r="N807" s="459"/>
      <c r="O807" s="459"/>
      <c r="P807" s="459"/>
      <c r="R807" s="454"/>
    </row>
    <row r="808" spans="6:18" x14ac:dyDescent="0.2">
      <c r="F808" s="459"/>
      <c r="G808" s="459"/>
      <c r="H808" s="459"/>
      <c r="I808" s="459"/>
      <c r="J808" s="459"/>
      <c r="K808" s="459"/>
      <c r="L808" s="459"/>
      <c r="M808" s="459"/>
      <c r="N808" s="459"/>
      <c r="O808" s="459"/>
      <c r="P808" s="459"/>
      <c r="R808" s="454"/>
    </row>
    <row r="809" spans="6:18" x14ac:dyDescent="0.2">
      <c r="F809" s="459"/>
      <c r="G809" s="459"/>
      <c r="H809" s="459"/>
      <c r="I809" s="459"/>
      <c r="J809" s="459"/>
      <c r="K809" s="459"/>
      <c r="L809" s="459"/>
      <c r="M809" s="459"/>
      <c r="N809" s="459"/>
      <c r="O809" s="459"/>
      <c r="P809" s="459"/>
      <c r="R809" s="454"/>
    </row>
    <row r="810" spans="6:18" x14ac:dyDescent="0.2">
      <c r="F810" s="459"/>
      <c r="G810" s="459"/>
      <c r="H810" s="459"/>
      <c r="I810" s="459"/>
      <c r="J810" s="459"/>
      <c r="K810" s="459"/>
      <c r="L810" s="459"/>
      <c r="M810" s="459"/>
      <c r="N810" s="459"/>
      <c r="O810" s="459"/>
      <c r="P810" s="459"/>
      <c r="R810" s="454"/>
    </row>
    <row r="811" spans="6:18" x14ac:dyDescent="0.2">
      <c r="F811" s="459"/>
      <c r="G811" s="459"/>
      <c r="H811" s="459"/>
      <c r="I811" s="459"/>
      <c r="J811" s="459"/>
      <c r="K811" s="459"/>
      <c r="L811" s="459"/>
      <c r="M811" s="459"/>
      <c r="N811" s="459"/>
      <c r="O811" s="459"/>
      <c r="P811" s="459"/>
      <c r="R811" s="454"/>
    </row>
    <row r="812" spans="6:18" x14ac:dyDescent="0.2">
      <c r="F812" s="459"/>
      <c r="G812" s="459"/>
      <c r="H812" s="459"/>
      <c r="I812" s="459"/>
      <c r="J812" s="459"/>
      <c r="K812" s="459"/>
      <c r="L812" s="459"/>
      <c r="M812" s="459"/>
      <c r="N812" s="459"/>
      <c r="O812" s="459"/>
      <c r="P812" s="459"/>
      <c r="R812" s="454"/>
    </row>
    <row r="813" spans="6:18" x14ac:dyDescent="0.2">
      <c r="F813" s="459"/>
      <c r="G813" s="459"/>
      <c r="H813" s="459"/>
      <c r="I813" s="459"/>
      <c r="J813" s="459"/>
      <c r="K813" s="459"/>
      <c r="L813" s="459"/>
      <c r="M813" s="459"/>
      <c r="N813" s="459"/>
      <c r="O813" s="459"/>
      <c r="P813" s="459"/>
      <c r="R813" s="454"/>
    </row>
    <row r="814" spans="6:18" x14ac:dyDescent="0.2">
      <c r="F814" s="459"/>
      <c r="G814" s="459"/>
      <c r="H814" s="459"/>
      <c r="I814" s="459"/>
      <c r="J814" s="459"/>
      <c r="K814" s="459"/>
      <c r="L814" s="459"/>
      <c r="M814" s="459"/>
      <c r="N814" s="459"/>
      <c r="O814" s="459"/>
      <c r="P814" s="459"/>
      <c r="R814" s="454"/>
    </row>
    <row r="815" spans="6:18" x14ac:dyDescent="0.2">
      <c r="F815" s="459"/>
      <c r="G815" s="459"/>
      <c r="H815" s="459"/>
      <c r="I815" s="459"/>
      <c r="J815" s="459"/>
      <c r="K815" s="459"/>
      <c r="L815" s="459"/>
      <c r="M815" s="459"/>
      <c r="N815" s="459"/>
      <c r="O815" s="459"/>
      <c r="P815" s="459"/>
      <c r="R815" s="454"/>
    </row>
    <row r="816" spans="6:18" x14ac:dyDescent="0.2">
      <c r="F816" s="459"/>
      <c r="G816" s="459"/>
      <c r="H816" s="459"/>
      <c r="I816" s="459"/>
      <c r="J816" s="459"/>
      <c r="K816" s="459"/>
      <c r="L816" s="459"/>
      <c r="M816" s="459"/>
      <c r="N816" s="459"/>
      <c r="O816" s="459"/>
      <c r="P816" s="459"/>
      <c r="R816" s="454"/>
    </row>
    <row r="817" spans="6:18" x14ac:dyDescent="0.2">
      <c r="F817" s="459"/>
      <c r="G817" s="459"/>
      <c r="H817" s="459"/>
      <c r="I817" s="459"/>
      <c r="J817" s="459"/>
      <c r="K817" s="459"/>
      <c r="L817" s="459"/>
      <c r="M817" s="459"/>
      <c r="N817" s="459"/>
      <c r="O817" s="459"/>
      <c r="P817" s="459"/>
      <c r="R817" s="454"/>
    </row>
    <row r="818" spans="6:18" x14ac:dyDescent="0.2">
      <c r="F818" s="459"/>
      <c r="G818" s="459"/>
      <c r="H818" s="459"/>
      <c r="I818" s="459"/>
      <c r="J818" s="459"/>
      <c r="K818" s="459"/>
      <c r="L818" s="459"/>
      <c r="M818" s="459"/>
      <c r="N818" s="459"/>
      <c r="O818" s="459"/>
      <c r="P818" s="459"/>
      <c r="R818" s="454"/>
    </row>
    <row r="819" spans="6:18" x14ac:dyDescent="0.2">
      <c r="F819" s="459"/>
      <c r="G819" s="459"/>
      <c r="H819" s="459"/>
      <c r="I819" s="459"/>
      <c r="J819" s="459"/>
      <c r="K819" s="459"/>
      <c r="L819" s="459"/>
      <c r="M819" s="459"/>
      <c r="N819" s="459"/>
      <c r="O819" s="459"/>
      <c r="P819" s="459"/>
      <c r="R819" s="454"/>
    </row>
    <row r="820" spans="6:18" x14ac:dyDescent="0.2">
      <c r="F820" s="459"/>
      <c r="G820" s="459"/>
      <c r="H820" s="459"/>
      <c r="I820" s="459"/>
      <c r="J820" s="459"/>
      <c r="K820" s="459"/>
      <c r="L820" s="459"/>
      <c r="M820" s="459"/>
      <c r="N820" s="459"/>
      <c r="O820" s="459"/>
      <c r="P820" s="459"/>
      <c r="R820" s="454"/>
    </row>
    <row r="821" spans="6:18" x14ac:dyDescent="0.2">
      <c r="F821" s="459"/>
      <c r="G821" s="459"/>
      <c r="H821" s="459"/>
      <c r="I821" s="459"/>
      <c r="J821" s="459"/>
      <c r="K821" s="459"/>
      <c r="L821" s="459"/>
      <c r="M821" s="459"/>
      <c r="N821" s="459"/>
      <c r="O821" s="459"/>
      <c r="P821" s="459"/>
      <c r="R821" s="454"/>
    </row>
    <row r="822" spans="6:18" x14ac:dyDescent="0.2">
      <c r="F822" s="459"/>
      <c r="G822" s="459"/>
      <c r="H822" s="459"/>
      <c r="I822" s="459"/>
      <c r="J822" s="459"/>
      <c r="K822" s="459"/>
      <c r="L822" s="459"/>
      <c r="M822" s="459"/>
      <c r="N822" s="459"/>
      <c r="O822" s="459"/>
      <c r="P822" s="459"/>
      <c r="R822" s="454"/>
    </row>
    <row r="823" spans="6:18" x14ac:dyDescent="0.2">
      <c r="F823" s="459"/>
      <c r="G823" s="459"/>
      <c r="H823" s="459"/>
      <c r="I823" s="459"/>
      <c r="J823" s="459"/>
      <c r="K823" s="459"/>
      <c r="L823" s="459"/>
      <c r="M823" s="459"/>
      <c r="N823" s="459"/>
      <c r="O823" s="459"/>
      <c r="P823" s="459"/>
      <c r="R823" s="454"/>
    </row>
    <row r="824" spans="6:18" x14ac:dyDescent="0.2">
      <c r="F824" s="459"/>
      <c r="G824" s="459"/>
      <c r="H824" s="459"/>
      <c r="I824" s="459"/>
      <c r="J824" s="459"/>
      <c r="K824" s="459"/>
      <c r="L824" s="459"/>
      <c r="M824" s="459"/>
      <c r="N824" s="459"/>
      <c r="O824" s="459"/>
      <c r="P824" s="459"/>
      <c r="R824" s="454"/>
    </row>
    <row r="825" spans="6:18" x14ac:dyDescent="0.2">
      <c r="F825" s="459"/>
      <c r="G825" s="459"/>
      <c r="H825" s="459"/>
      <c r="I825" s="459"/>
      <c r="J825" s="459"/>
      <c r="K825" s="459"/>
      <c r="L825" s="459"/>
      <c r="M825" s="459"/>
      <c r="N825" s="459"/>
      <c r="O825" s="459"/>
      <c r="P825" s="459"/>
      <c r="R825" s="454"/>
    </row>
    <row r="826" spans="6:18" x14ac:dyDescent="0.2">
      <c r="F826" s="459"/>
      <c r="G826" s="459"/>
      <c r="H826" s="459"/>
      <c r="I826" s="459"/>
      <c r="J826" s="459"/>
      <c r="K826" s="459"/>
      <c r="L826" s="459"/>
      <c r="M826" s="459"/>
      <c r="N826" s="459"/>
      <c r="O826" s="459"/>
      <c r="P826" s="459"/>
      <c r="R826" s="454"/>
    </row>
    <row r="827" spans="6:18" x14ac:dyDescent="0.2">
      <c r="F827" s="459"/>
      <c r="G827" s="459"/>
      <c r="H827" s="459"/>
      <c r="I827" s="459"/>
      <c r="J827" s="459"/>
      <c r="K827" s="459"/>
      <c r="L827" s="459"/>
      <c r="M827" s="459"/>
      <c r="N827" s="459"/>
      <c r="O827" s="459"/>
      <c r="P827" s="459"/>
      <c r="R827" s="454"/>
    </row>
    <row r="828" spans="6:18" x14ac:dyDescent="0.2">
      <c r="F828" s="459"/>
      <c r="G828" s="459"/>
      <c r="H828" s="459"/>
      <c r="I828" s="459"/>
      <c r="J828" s="459"/>
      <c r="K828" s="459"/>
      <c r="L828" s="459"/>
      <c r="M828" s="459"/>
      <c r="N828" s="459"/>
      <c r="O828" s="459"/>
      <c r="P828" s="459"/>
      <c r="R828" s="454"/>
    </row>
    <row r="829" spans="6:18" x14ac:dyDescent="0.2">
      <c r="F829" s="459"/>
      <c r="G829" s="459"/>
      <c r="H829" s="459"/>
      <c r="I829" s="459"/>
      <c r="J829" s="459"/>
      <c r="K829" s="459"/>
      <c r="L829" s="459"/>
      <c r="M829" s="459"/>
      <c r="N829" s="459"/>
      <c r="O829" s="459"/>
      <c r="P829" s="459"/>
      <c r="R829" s="454"/>
    </row>
    <row r="830" spans="6:18" x14ac:dyDescent="0.2">
      <c r="F830" s="459"/>
      <c r="G830" s="459"/>
      <c r="H830" s="459"/>
      <c r="I830" s="459"/>
      <c r="J830" s="459"/>
      <c r="K830" s="459"/>
      <c r="L830" s="459"/>
      <c r="M830" s="459"/>
      <c r="N830" s="459"/>
      <c r="O830" s="459"/>
      <c r="P830" s="459"/>
      <c r="R830" s="454"/>
    </row>
    <row r="831" spans="6:18" x14ac:dyDescent="0.2">
      <c r="F831" s="459"/>
      <c r="G831" s="459"/>
      <c r="H831" s="459"/>
      <c r="I831" s="459"/>
      <c r="J831" s="459"/>
      <c r="K831" s="459"/>
      <c r="L831" s="459"/>
      <c r="M831" s="459"/>
      <c r="N831" s="459"/>
      <c r="O831" s="459"/>
      <c r="P831" s="459"/>
      <c r="R831" s="454"/>
    </row>
    <row r="832" spans="6:18" x14ac:dyDescent="0.2">
      <c r="F832" s="459"/>
      <c r="G832" s="459"/>
      <c r="H832" s="459"/>
      <c r="I832" s="459"/>
      <c r="J832" s="459"/>
      <c r="K832" s="459"/>
      <c r="L832" s="459"/>
      <c r="M832" s="459"/>
      <c r="N832" s="459"/>
      <c r="O832" s="459"/>
      <c r="P832" s="459"/>
      <c r="R832" s="454"/>
    </row>
    <row r="833" spans="6:18" x14ac:dyDescent="0.2">
      <c r="F833" s="459"/>
      <c r="G833" s="459"/>
      <c r="H833" s="459"/>
      <c r="I833" s="459"/>
      <c r="J833" s="459"/>
      <c r="K833" s="459"/>
      <c r="L833" s="459"/>
      <c r="M833" s="459"/>
      <c r="N833" s="459"/>
      <c r="O833" s="459"/>
      <c r="P833" s="459"/>
      <c r="R833" s="454"/>
    </row>
    <row r="834" spans="6:18" x14ac:dyDescent="0.2">
      <c r="F834" s="459"/>
      <c r="G834" s="459"/>
      <c r="H834" s="459"/>
      <c r="I834" s="459"/>
      <c r="J834" s="459"/>
      <c r="K834" s="459"/>
      <c r="L834" s="459"/>
      <c r="M834" s="459"/>
      <c r="N834" s="459"/>
      <c r="O834" s="459"/>
      <c r="P834" s="459"/>
      <c r="R834" s="454"/>
    </row>
    <row r="835" spans="6:18" x14ac:dyDescent="0.2">
      <c r="F835" s="459"/>
      <c r="G835" s="459"/>
      <c r="H835" s="459"/>
      <c r="I835" s="459"/>
      <c r="J835" s="459"/>
      <c r="K835" s="459"/>
      <c r="L835" s="459"/>
      <c r="M835" s="459"/>
      <c r="N835" s="459"/>
      <c r="O835" s="459"/>
      <c r="P835" s="459"/>
      <c r="R835" s="454"/>
    </row>
    <row r="836" spans="6:18" x14ac:dyDescent="0.2">
      <c r="F836" s="459"/>
      <c r="G836" s="459"/>
      <c r="H836" s="459"/>
      <c r="I836" s="459"/>
      <c r="J836" s="459"/>
      <c r="K836" s="459"/>
      <c r="L836" s="459"/>
      <c r="M836" s="459"/>
      <c r="N836" s="459"/>
      <c r="O836" s="459"/>
      <c r="P836" s="459"/>
      <c r="R836" s="454"/>
    </row>
    <row r="837" spans="6:18" x14ac:dyDescent="0.2">
      <c r="F837" s="459"/>
      <c r="G837" s="459"/>
      <c r="H837" s="459"/>
      <c r="I837" s="459"/>
      <c r="J837" s="459"/>
      <c r="K837" s="459"/>
      <c r="L837" s="459"/>
      <c r="M837" s="459"/>
      <c r="N837" s="459"/>
      <c r="O837" s="459"/>
      <c r="P837" s="459"/>
      <c r="R837" s="454"/>
    </row>
    <row r="838" spans="6:18" x14ac:dyDescent="0.2">
      <c r="F838" s="459"/>
      <c r="G838" s="459"/>
      <c r="H838" s="459"/>
      <c r="I838" s="459"/>
      <c r="J838" s="459"/>
      <c r="K838" s="459"/>
      <c r="L838" s="459"/>
      <c r="M838" s="459"/>
      <c r="N838" s="459"/>
      <c r="O838" s="459"/>
      <c r="P838" s="459"/>
      <c r="R838" s="454"/>
    </row>
    <row r="839" spans="6:18" x14ac:dyDescent="0.2">
      <c r="F839" s="459"/>
      <c r="G839" s="459"/>
      <c r="H839" s="459"/>
      <c r="I839" s="459"/>
      <c r="J839" s="459"/>
      <c r="K839" s="459"/>
      <c r="L839" s="459"/>
      <c r="M839" s="459"/>
      <c r="N839" s="459"/>
      <c r="O839" s="459"/>
      <c r="P839" s="459"/>
      <c r="R839" s="454"/>
    </row>
    <row r="840" spans="6:18" x14ac:dyDescent="0.2">
      <c r="F840" s="459"/>
      <c r="G840" s="459"/>
      <c r="H840" s="459"/>
      <c r="I840" s="459"/>
      <c r="J840" s="459"/>
      <c r="K840" s="459"/>
      <c r="L840" s="459"/>
      <c r="M840" s="459"/>
      <c r="N840" s="459"/>
      <c r="O840" s="459"/>
      <c r="P840" s="459"/>
      <c r="R840" s="454"/>
    </row>
    <row r="841" spans="6:18" x14ac:dyDescent="0.2">
      <c r="F841" s="459"/>
      <c r="G841" s="459"/>
      <c r="H841" s="459"/>
      <c r="I841" s="459"/>
      <c r="J841" s="459"/>
      <c r="K841" s="459"/>
      <c r="L841" s="459"/>
      <c r="M841" s="459"/>
      <c r="N841" s="459"/>
      <c r="O841" s="459"/>
      <c r="P841" s="459"/>
      <c r="R841" s="454"/>
    </row>
    <row r="842" spans="6:18" x14ac:dyDescent="0.2">
      <c r="F842" s="459"/>
      <c r="G842" s="459"/>
      <c r="H842" s="459"/>
      <c r="I842" s="459"/>
      <c r="J842" s="459"/>
      <c r="K842" s="459"/>
      <c r="L842" s="459"/>
      <c r="M842" s="459"/>
      <c r="N842" s="459"/>
      <c r="O842" s="459"/>
      <c r="P842" s="459"/>
      <c r="R842" s="454"/>
    </row>
    <row r="843" spans="6:18" x14ac:dyDescent="0.2">
      <c r="F843" s="459"/>
      <c r="G843" s="459"/>
      <c r="H843" s="459"/>
      <c r="I843" s="459"/>
      <c r="J843" s="459"/>
      <c r="K843" s="459"/>
      <c r="L843" s="459"/>
      <c r="M843" s="459"/>
      <c r="N843" s="459"/>
      <c r="O843" s="459"/>
      <c r="P843" s="459"/>
      <c r="R843" s="454"/>
    </row>
    <row r="844" spans="6:18" x14ac:dyDescent="0.2">
      <c r="F844" s="459"/>
      <c r="G844" s="459"/>
      <c r="H844" s="459"/>
      <c r="I844" s="459"/>
      <c r="J844" s="459"/>
      <c r="K844" s="459"/>
      <c r="L844" s="459"/>
      <c r="M844" s="459"/>
      <c r="N844" s="459"/>
      <c r="O844" s="459"/>
      <c r="P844" s="459"/>
      <c r="R844" s="454"/>
    </row>
    <row r="845" spans="6:18" x14ac:dyDescent="0.2">
      <c r="F845" s="459"/>
      <c r="G845" s="459"/>
      <c r="H845" s="459"/>
      <c r="I845" s="459"/>
      <c r="J845" s="459"/>
      <c r="K845" s="459"/>
      <c r="L845" s="459"/>
      <c r="M845" s="459"/>
      <c r="N845" s="459"/>
      <c r="O845" s="459"/>
      <c r="P845" s="459"/>
      <c r="R845" s="454"/>
    </row>
    <row r="846" spans="6:18" x14ac:dyDescent="0.2">
      <c r="F846" s="459"/>
      <c r="G846" s="459"/>
      <c r="H846" s="459"/>
      <c r="I846" s="459"/>
      <c r="J846" s="459"/>
      <c r="K846" s="459"/>
      <c r="L846" s="459"/>
      <c r="M846" s="459"/>
      <c r="N846" s="459"/>
      <c r="O846" s="459"/>
      <c r="P846" s="459"/>
      <c r="R846" s="454"/>
    </row>
    <row r="847" spans="6:18" x14ac:dyDescent="0.2">
      <c r="F847" s="459"/>
      <c r="G847" s="459"/>
      <c r="H847" s="459"/>
      <c r="I847" s="459"/>
      <c r="J847" s="459"/>
      <c r="K847" s="459"/>
      <c r="L847" s="459"/>
      <c r="M847" s="459"/>
      <c r="N847" s="459"/>
      <c r="O847" s="459"/>
      <c r="P847" s="459"/>
      <c r="R847" s="454"/>
    </row>
    <row r="848" spans="6:18" x14ac:dyDescent="0.2">
      <c r="F848" s="459"/>
      <c r="G848" s="459"/>
      <c r="H848" s="459"/>
      <c r="I848" s="459"/>
      <c r="J848" s="459"/>
      <c r="K848" s="459"/>
      <c r="L848" s="459"/>
      <c r="M848" s="459"/>
      <c r="N848" s="459"/>
      <c r="O848" s="459"/>
      <c r="P848" s="459"/>
      <c r="R848" s="454"/>
    </row>
    <row r="849" spans="6:18" x14ac:dyDescent="0.2">
      <c r="F849" s="459"/>
      <c r="G849" s="459"/>
      <c r="H849" s="459"/>
      <c r="I849" s="459"/>
      <c r="J849" s="459"/>
      <c r="K849" s="459"/>
      <c r="L849" s="459"/>
      <c r="M849" s="459"/>
      <c r="N849" s="459"/>
      <c r="O849" s="459"/>
      <c r="P849" s="459"/>
      <c r="R849" s="454"/>
    </row>
    <row r="850" spans="6:18" x14ac:dyDescent="0.2">
      <c r="F850" s="459"/>
      <c r="G850" s="459"/>
      <c r="H850" s="459"/>
      <c r="I850" s="459"/>
      <c r="J850" s="459"/>
      <c r="K850" s="459"/>
      <c r="L850" s="459"/>
      <c r="M850" s="459"/>
      <c r="N850" s="459"/>
      <c r="O850" s="459"/>
      <c r="P850" s="459"/>
      <c r="R850" s="454"/>
    </row>
    <row r="851" spans="6:18" x14ac:dyDescent="0.2">
      <c r="F851" s="459"/>
      <c r="G851" s="459"/>
      <c r="H851" s="459"/>
      <c r="I851" s="459"/>
      <c r="J851" s="459"/>
      <c r="K851" s="459"/>
      <c r="L851" s="459"/>
      <c r="M851" s="459"/>
      <c r="N851" s="459"/>
      <c r="O851" s="459"/>
      <c r="P851" s="459"/>
      <c r="R851" s="454"/>
    </row>
    <row r="852" spans="6:18" x14ac:dyDescent="0.2">
      <c r="F852" s="459"/>
      <c r="G852" s="459"/>
      <c r="H852" s="459"/>
      <c r="I852" s="459"/>
      <c r="J852" s="459"/>
      <c r="K852" s="459"/>
      <c r="L852" s="459"/>
      <c r="M852" s="459"/>
      <c r="N852" s="459"/>
      <c r="O852" s="459"/>
      <c r="P852" s="459"/>
      <c r="R852" s="454"/>
    </row>
    <row r="853" spans="6:18" x14ac:dyDescent="0.2">
      <c r="F853" s="459"/>
      <c r="G853" s="459"/>
      <c r="H853" s="459"/>
      <c r="I853" s="459"/>
      <c r="J853" s="459"/>
      <c r="K853" s="459"/>
      <c r="L853" s="459"/>
      <c r="M853" s="459"/>
      <c r="N853" s="459"/>
      <c r="O853" s="459"/>
      <c r="P853" s="459"/>
      <c r="R853" s="454"/>
    </row>
    <row r="854" spans="6:18" x14ac:dyDescent="0.2">
      <c r="F854" s="459"/>
      <c r="G854" s="459"/>
      <c r="H854" s="459"/>
      <c r="I854" s="459"/>
      <c r="J854" s="459"/>
      <c r="K854" s="459"/>
      <c r="L854" s="459"/>
      <c r="M854" s="459"/>
      <c r="N854" s="459"/>
      <c r="O854" s="459"/>
      <c r="P854" s="459"/>
      <c r="R854" s="454"/>
    </row>
    <row r="855" spans="6:18" x14ac:dyDescent="0.2">
      <c r="F855" s="459"/>
      <c r="G855" s="459"/>
      <c r="H855" s="459"/>
      <c r="I855" s="459"/>
      <c r="J855" s="459"/>
      <c r="K855" s="459"/>
      <c r="L855" s="459"/>
      <c r="M855" s="459"/>
      <c r="N855" s="459"/>
      <c r="O855" s="459"/>
      <c r="P855" s="459"/>
      <c r="R855" s="454"/>
    </row>
    <row r="856" spans="6:18" x14ac:dyDescent="0.2">
      <c r="F856" s="459"/>
      <c r="G856" s="459"/>
      <c r="H856" s="459"/>
      <c r="I856" s="459"/>
      <c r="J856" s="459"/>
      <c r="K856" s="459"/>
      <c r="L856" s="459"/>
      <c r="M856" s="459"/>
      <c r="N856" s="459"/>
      <c r="O856" s="459"/>
      <c r="P856" s="459"/>
      <c r="R856" s="454"/>
    </row>
    <row r="857" spans="6:18" x14ac:dyDescent="0.2">
      <c r="F857" s="459"/>
      <c r="G857" s="459"/>
      <c r="H857" s="459"/>
      <c r="I857" s="459"/>
      <c r="J857" s="459"/>
      <c r="K857" s="459"/>
      <c r="L857" s="459"/>
      <c r="M857" s="459"/>
      <c r="N857" s="459"/>
      <c r="O857" s="459"/>
      <c r="P857" s="459"/>
      <c r="R857" s="454"/>
    </row>
    <row r="858" spans="6:18" x14ac:dyDescent="0.2">
      <c r="F858" s="459"/>
      <c r="G858" s="459"/>
      <c r="H858" s="459"/>
      <c r="I858" s="459"/>
      <c r="J858" s="459"/>
      <c r="K858" s="459"/>
      <c r="L858" s="459"/>
      <c r="M858" s="459"/>
      <c r="N858" s="459"/>
      <c r="O858" s="459"/>
      <c r="P858" s="459"/>
      <c r="R858" s="454"/>
    </row>
    <row r="859" spans="6:18" x14ac:dyDescent="0.2">
      <c r="F859" s="459"/>
      <c r="G859" s="459"/>
      <c r="H859" s="459"/>
      <c r="I859" s="459"/>
      <c r="J859" s="459"/>
      <c r="K859" s="459"/>
      <c r="L859" s="459"/>
      <c r="M859" s="459"/>
      <c r="N859" s="459"/>
      <c r="O859" s="459"/>
      <c r="P859" s="459"/>
      <c r="R859" s="454"/>
    </row>
    <row r="860" spans="6:18" x14ac:dyDescent="0.2">
      <c r="F860" s="459"/>
      <c r="G860" s="459"/>
      <c r="H860" s="459"/>
      <c r="I860" s="459"/>
      <c r="J860" s="459"/>
      <c r="K860" s="459"/>
      <c r="L860" s="459"/>
      <c r="M860" s="459"/>
      <c r="N860" s="459"/>
      <c r="O860" s="459"/>
      <c r="P860" s="459"/>
      <c r="R860" s="454"/>
    </row>
    <row r="861" spans="6:18" x14ac:dyDescent="0.2">
      <c r="F861" s="459"/>
      <c r="G861" s="459"/>
      <c r="H861" s="459"/>
      <c r="I861" s="459"/>
      <c r="J861" s="459"/>
      <c r="K861" s="459"/>
      <c r="L861" s="459"/>
      <c r="M861" s="459"/>
      <c r="N861" s="459"/>
      <c r="O861" s="459"/>
      <c r="P861" s="459"/>
      <c r="R861" s="454"/>
    </row>
    <row r="862" spans="6:18" x14ac:dyDescent="0.2">
      <c r="F862" s="459"/>
      <c r="G862" s="459"/>
      <c r="H862" s="459"/>
      <c r="I862" s="459"/>
      <c r="J862" s="459"/>
      <c r="K862" s="459"/>
      <c r="L862" s="459"/>
      <c r="M862" s="459"/>
      <c r="N862" s="459"/>
      <c r="O862" s="459"/>
      <c r="P862" s="459"/>
      <c r="R862" s="454"/>
    </row>
    <row r="863" spans="6:18" x14ac:dyDescent="0.2">
      <c r="F863" s="459"/>
      <c r="G863" s="459"/>
      <c r="H863" s="459"/>
      <c r="I863" s="459"/>
      <c r="J863" s="459"/>
      <c r="K863" s="459"/>
      <c r="L863" s="459"/>
      <c r="M863" s="459"/>
      <c r="N863" s="459"/>
      <c r="O863" s="459"/>
      <c r="P863" s="459"/>
      <c r="R863" s="454"/>
    </row>
    <row r="864" spans="6:18" x14ac:dyDescent="0.2">
      <c r="F864" s="459"/>
      <c r="G864" s="459"/>
      <c r="H864" s="459"/>
      <c r="I864" s="459"/>
      <c r="J864" s="459"/>
      <c r="K864" s="459"/>
      <c r="L864" s="459"/>
      <c r="M864" s="459"/>
      <c r="N864" s="459"/>
      <c r="O864" s="459"/>
      <c r="P864" s="459"/>
      <c r="R864" s="454"/>
    </row>
    <row r="865" spans="6:18" x14ac:dyDescent="0.2">
      <c r="F865" s="459"/>
      <c r="G865" s="459"/>
      <c r="H865" s="459"/>
      <c r="I865" s="459"/>
      <c r="J865" s="459"/>
      <c r="K865" s="459"/>
      <c r="L865" s="459"/>
      <c r="M865" s="459"/>
      <c r="N865" s="459"/>
      <c r="O865" s="459"/>
      <c r="P865" s="459"/>
      <c r="R865" s="454"/>
    </row>
    <row r="866" spans="6:18" x14ac:dyDescent="0.2">
      <c r="F866" s="459"/>
      <c r="G866" s="459"/>
      <c r="H866" s="459"/>
      <c r="I866" s="459"/>
      <c r="J866" s="459"/>
      <c r="K866" s="459"/>
      <c r="L866" s="459"/>
      <c r="M866" s="459"/>
      <c r="N866" s="459"/>
      <c r="O866" s="459"/>
      <c r="P866" s="459"/>
      <c r="R866" s="454"/>
    </row>
    <row r="867" spans="6:18" x14ac:dyDescent="0.2">
      <c r="F867" s="459"/>
      <c r="G867" s="459"/>
      <c r="H867" s="459"/>
      <c r="I867" s="459"/>
      <c r="J867" s="459"/>
      <c r="K867" s="459"/>
      <c r="L867" s="459"/>
      <c r="M867" s="459"/>
      <c r="N867" s="459"/>
      <c r="O867" s="459"/>
      <c r="P867" s="459"/>
      <c r="R867" s="454"/>
    </row>
    <row r="868" spans="6:18" x14ac:dyDescent="0.2">
      <c r="F868" s="459"/>
      <c r="G868" s="459"/>
      <c r="H868" s="459"/>
      <c r="I868" s="459"/>
      <c r="J868" s="459"/>
      <c r="K868" s="459"/>
      <c r="L868" s="459"/>
      <c r="M868" s="459"/>
      <c r="N868" s="459"/>
      <c r="O868" s="459"/>
      <c r="P868" s="459"/>
      <c r="R868" s="454"/>
    </row>
    <row r="869" spans="6:18" x14ac:dyDescent="0.2">
      <c r="F869" s="459"/>
      <c r="G869" s="459"/>
      <c r="H869" s="459"/>
      <c r="I869" s="459"/>
      <c r="J869" s="459"/>
      <c r="K869" s="459"/>
      <c r="L869" s="459"/>
      <c r="M869" s="459"/>
      <c r="N869" s="459"/>
      <c r="O869" s="459"/>
      <c r="P869" s="459"/>
      <c r="R869" s="454"/>
    </row>
    <row r="870" spans="6:18" x14ac:dyDescent="0.2">
      <c r="F870" s="459"/>
      <c r="G870" s="459"/>
      <c r="H870" s="459"/>
      <c r="I870" s="459"/>
      <c r="J870" s="459"/>
      <c r="K870" s="459"/>
      <c r="L870" s="459"/>
      <c r="M870" s="459"/>
      <c r="N870" s="459"/>
      <c r="O870" s="459"/>
      <c r="P870" s="459"/>
      <c r="R870" s="454"/>
    </row>
    <row r="871" spans="6:18" x14ac:dyDescent="0.2">
      <c r="F871" s="459"/>
      <c r="G871" s="459"/>
      <c r="H871" s="459"/>
      <c r="I871" s="459"/>
      <c r="J871" s="459"/>
      <c r="K871" s="459"/>
      <c r="L871" s="459"/>
      <c r="M871" s="459"/>
      <c r="N871" s="459"/>
      <c r="O871" s="459"/>
      <c r="P871" s="459"/>
      <c r="R871" s="454"/>
    </row>
    <row r="872" spans="6:18" x14ac:dyDescent="0.2">
      <c r="F872" s="459"/>
      <c r="G872" s="459"/>
      <c r="H872" s="459"/>
      <c r="I872" s="459"/>
      <c r="J872" s="459"/>
      <c r="K872" s="459"/>
      <c r="L872" s="459"/>
      <c r="M872" s="459"/>
      <c r="N872" s="459"/>
      <c r="O872" s="459"/>
      <c r="P872" s="459"/>
      <c r="R872" s="454"/>
    </row>
    <row r="873" spans="6:18" x14ac:dyDescent="0.2">
      <c r="F873" s="459"/>
      <c r="G873" s="459"/>
      <c r="H873" s="459"/>
      <c r="I873" s="459"/>
      <c r="J873" s="459"/>
      <c r="K873" s="459"/>
      <c r="L873" s="459"/>
      <c r="M873" s="459"/>
      <c r="N873" s="459"/>
      <c r="O873" s="459"/>
      <c r="P873" s="459"/>
      <c r="R873" s="454"/>
    </row>
    <row r="874" spans="6:18" x14ac:dyDescent="0.2">
      <c r="F874" s="459"/>
      <c r="G874" s="459"/>
      <c r="H874" s="459"/>
      <c r="I874" s="459"/>
      <c r="J874" s="459"/>
      <c r="K874" s="459"/>
      <c r="L874" s="459"/>
      <c r="M874" s="459"/>
      <c r="N874" s="459"/>
      <c r="O874" s="459"/>
      <c r="P874" s="459"/>
      <c r="R874" s="454"/>
    </row>
    <row r="875" spans="6:18" x14ac:dyDescent="0.2">
      <c r="F875" s="459"/>
      <c r="G875" s="459"/>
      <c r="H875" s="459"/>
      <c r="I875" s="459"/>
      <c r="J875" s="459"/>
      <c r="K875" s="459"/>
      <c r="L875" s="459"/>
      <c r="M875" s="459"/>
      <c r="N875" s="459"/>
      <c r="O875" s="459"/>
      <c r="P875" s="459"/>
      <c r="R875" s="454"/>
    </row>
    <row r="876" spans="6:18" x14ac:dyDescent="0.2">
      <c r="F876" s="459"/>
      <c r="G876" s="459"/>
      <c r="H876" s="459"/>
      <c r="I876" s="459"/>
      <c r="J876" s="459"/>
      <c r="K876" s="459"/>
      <c r="L876" s="459"/>
      <c r="M876" s="459"/>
      <c r="N876" s="459"/>
      <c r="O876" s="459"/>
      <c r="P876" s="459"/>
      <c r="R876" s="454"/>
    </row>
    <row r="877" spans="6:18" x14ac:dyDescent="0.2">
      <c r="F877" s="459"/>
      <c r="G877" s="459"/>
      <c r="H877" s="459"/>
      <c r="I877" s="459"/>
      <c r="J877" s="459"/>
      <c r="K877" s="459"/>
      <c r="L877" s="459"/>
      <c r="M877" s="459"/>
      <c r="N877" s="459"/>
      <c r="O877" s="459"/>
      <c r="P877" s="459"/>
      <c r="R877" s="454"/>
    </row>
    <row r="878" spans="6:18" x14ac:dyDescent="0.2">
      <c r="F878" s="459"/>
      <c r="G878" s="459"/>
      <c r="H878" s="459"/>
      <c r="I878" s="459"/>
      <c r="J878" s="459"/>
      <c r="K878" s="459"/>
      <c r="L878" s="459"/>
      <c r="M878" s="459"/>
      <c r="N878" s="459"/>
      <c r="O878" s="459"/>
      <c r="P878" s="459"/>
      <c r="R878" s="454"/>
    </row>
    <row r="879" spans="6:18" x14ac:dyDescent="0.2">
      <c r="F879" s="459"/>
      <c r="G879" s="459"/>
      <c r="H879" s="459"/>
      <c r="I879" s="459"/>
      <c r="J879" s="459"/>
      <c r="K879" s="459"/>
      <c r="L879" s="459"/>
      <c r="M879" s="459"/>
      <c r="N879" s="459"/>
      <c r="O879" s="459"/>
      <c r="P879" s="459"/>
      <c r="R879" s="454"/>
    </row>
    <row r="880" spans="6:18" x14ac:dyDescent="0.2">
      <c r="F880" s="459"/>
      <c r="G880" s="459"/>
      <c r="H880" s="459"/>
      <c r="I880" s="459"/>
      <c r="J880" s="459"/>
      <c r="K880" s="459"/>
      <c r="L880" s="459"/>
      <c r="M880" s="459"/>
      <c r="N880" s="459"/>
      <c r="O880" s="459"/>
      <c r="P880" s="459"/>
      <c r="R880" s="454"/>
    </row>
    <row r="881" spans="6:18" x14ac:dyDescent="0.2">
      <c r="F881" s="459"/>
      <c r="G881" s="459"/>
      <c r="H881" s="459"/>
      <c r="I881" s="459"/>
      <c r="J881" s="459"/>
      <c r="K881" s="459"/>
      <c r="L881" s="459"/>
      <c r="M881" s="459"/>
      <c r="N881" s="459"/>
      <c r="O881" s="459"/>
      <c r="P881" s="459"/>
      <c r="R881" s="454"/>
    </row>
    <row r="882" spans="6:18" x14ac:dyDescent="0.2">
      <c r="F882" s="459"/>
      <c r="G882" s="459"/>
      <c r="H882" s="459"/>
      <c r="I882" s="459"/>
      <c r="J882" s="459"/>
      <c r="K882" s="459"/>
      <c r="L882" s="459"/>
      <c r="M882" s="459"/>
      <c r="N882" s="459"/>
      <c r="O882" s="459"/>
      <c r="P882" s="459"/>
      <c r="R882" s="454"/>
    </row>
    <row r="883" spans="6:18" x14ac:dyDescent="0.2">
      <c r="F883" s="459"/>
      <c r="G883" s="459"/>
      <c r="H883" s="459"/>
      <c r="I883" s="459"/>
      <c r="J883" s="459"/>
      <c r="K883" s="459"/>
      <c r="L883" s="459"/>
      <c r="M883" s="459"/>
      <c r="N883" s="459"/>
      <c r="O883" s="459"/>
      <c r="P883" s="459"/>
      <c r="R883" s="454"/>
    </row>
    <row r="884" spans="6:18" x14ac:dyDescent="0.2">
      <c r="F884" s="459"/>
      <c r="G884" s="459"/>
      <c r="H884" s="459"/>
      <c r="I884" s="459"/>
      <c r="J884" s="459"/>
      <c r="K884" s="459"/>
      <c r="L884" s="459"/>
      <c r="M884" s="459"/>
      <c r="N884" s="459"/>
      <c r="O884" s="459"/>
      <c r="P884" s="459"/>
      <c r="R884" s="454"/>
    </row>
    <row r="885" spans="6:18" x14ac:dyDescent="0.2">
      <c r="F885" s="459"/>
      <c r="G885" s="459"/>
      <c r="H885" s="459"/>
      <c r="I885" s="459"/>
      <c r="J885" s="459"/>
      <c r="K885" s="459"/>
      <c r="L885" s="459"/>
      <c r="M885" s="459"/>
      <c r="N885" s="459"/>
      <c r="O885" s="459"/>
      <c r="P885" s="459"/>
      <c r="R885" s="454"/>
    </row>
    <row r="886" spans="6:18" x14ac:dyDescent="0.2">
      <c r="F886" s="459"/>
      <c r="G886" s="459"/>
      <c r="H886" s="459"/>
      <c r="I886" s="459"/>
      <c r="J886" s="459"/>
      <c r="K886" s="459"/>
      <c r="L886" s="459"/>
      <c r="M886" s="459"/>
      <c r="N886" s="459"/>
      <c r="O886" s="459"/>
      <c r="P886" s="459"/>
      <c r="R886" s="454"/>
    </row>
    <row r="887" spans="6:18" x14ac:dyDescent="0.2">
      <c r="F887" s="459"/>
      <c r="G887" s="459"/>
      <c r="H887" s="459"/>
      <c r="I887" s="459"/>
      <c r="J887" s="459"/>
      <c r="K887" s="459"/>
      <c r="L887" s="459"/>
      <c r="M887" s="459"/>
      <c r="N887" s="459"/>
      <c r="O887" s="459"/>
      <c r="P887" s="459"/>
      <c r="R887" s="454"/>
    </row>
    <row r="888" spans="6:18" x14ac:dyDescent="0.2">
      <c r="F888" s="459"/>
      <c r="G888" s="459"/>
      <c r="H888" s="459"/>
      <c r="I888" s="459"/>
      <c r="J888" s="459"/>
      <c r="K888" s="459"/>
      <c r="L888" s="459"/>
      <c r="M888" s="459"/>
      <c r="N888" s="459"/>
      <c r="O888" s="459"/>
      <c r="P888" s="459"/>
      <c r="R888" s="454"/>
    </row>
    <row r="889" spans="6:18" x14ac:dyDescent="0.2">
      <c r="F889" s="459"/>
      <c r="G889" s="459"/>
      <c r="H889" s="459"/>
      <c r="I889" s="459"/>
      <c r="J889" s="459"/>
      <c r="K889" s="459"/>
      <c r="L889" s="459"/>
      <c r="M889" s="459"/>
      <c r="N889" s="459"/>
      <c r="O889" s="459"/>
      <c r="P889" s="459"/>
      <c r="R889" s="454"/>
    </row>
    <row r="890" spans="6:18" x14ac:dyDescent="0.2">
      <c r="F890" s="459"/>
      <c r="G890" s="459"/>
      <c r="H890" s="459"/>
      <c r="I890" s="459"/>
      <c r="J890" s="459"/>
      <c r="K890" s="459"/>
      <c r="L890" s="459"/>
      <c r="M890" s="459"/>
      <c r="N890" s="459"/>
      <c r="O890" s="459"/>
      <c r="P890" s="459"/>
      <c r="R890" s="454"/>
    </row>
    <row r="891" spans="6:18" x14ac:dyDescent="0.2">
      <c r="F891" s="459"/>
      <c r="G891" s="459"/>
      <c r="H891" s="459"/>
      <c r="I891" s="459"/>
      <c r="J891" s="459"/>
      <c r="K891" s="459"/>
      <c r="L891" s="459"/>
      <c r="M891" s="459"/>
      <c r="N891" s="459"/>
      <c r="O891" s="459"/>
      <c r="P891" s="459"/>
      <c r="R891" s="454"/>
    </row>
    <row r="892" spans="6:18" x14ac:dyDescent="0.2">
      <c r="F892" s="459"/>
      <c r="G892" s="459"/>
      <c r="H892" s="459"/>
      <c r="I892" s="459"/>
      <c r="J892" s="459"/>
      <c r="K892" s="459"/>
      <c r="L892" s="459"/>
      <c r="M892" s="459"/>
      <c r="N892" s="459"/>
      <c r="O892" s="459"/>
      <c r="P892" s="459"/>
      <c r="R892" s="454"/>
    </row>
    <row r="893" spans="6:18" x14ac:dyDescent="0.2">
      <c r="F893" s="459"/>
      <c r="G893" s="459"/>
      <c r="H893" s="459"/>
      <c r="I893" s="459"/>
      <c r="J893" s="459"/>
      <c r="K893" s="459"/>
      <c r="L893" s="459"/>
      <c r="M893" s="459"/>
      <c r="N893" s="459"/>
      <c r="O893" s="459"/>
      <c r="P893" s="459"/>
      <c r="R893" s="454"/>
    </row>
    <row r="894" spans="6:18" x14ac:dyDescent="0.2">
      <c r="F894" s="459"/>
      <c r="G894" s="459"/>
      <c r="H894" s="459"/>
      <c r="I894" s="459"/>
      <c r="J894" s="459"/>
      <c r="K894" s="459"/>
      <c r="L894" s="459"/>
      <c r="M894" s="459"/>
      <c r="N894" s="459"/>
      <c r="O894" s="459"/>
      <c r="P894" s="459"/>
      <c r="R894" s="454"/>
    </row>
    <row r="895" spans="6:18" x14ac:dyDescent="0.2">
      <c r="F895" s="459"/>
      <c r="G895" s="459"/>
      <c r="H895" s="459"/>
      <c r="I895" s="459"/>
      <c r="J895" s="459"/>
      <c r="K895" s="459"/>
      <c r="L895" s="459"/>
      <c r="M895" s="459"/>
      <c r="N895" s="459"/>
      <c r="O895" s="459"/>
      <c r="P895" s="459"/>
      <c r="R895" s="454"/>
    </row>
    <row r="896" spans="6:18" x14ac:dyDescent="0.2">
      <c r="F896" s="459"/>
      <c r="G896" s="459"/>
      <c r="H896" s="459"/>
      <c r="I896" s="459"/>
      <c r="J896" s="459"/>
      <c r="K896" s="459"/>
      <c r="L896" s="459"/>
      <c r="M896" s="459"/>
      <c r="N896" s="459"/>
      <c r="O896" s="459"/>
      <c r="P896" s="459"/>
      <c r="R896" s="454"/>
    </row>
    <row r="897" spans="6:18" x14ac:dyDescent="0.2">
      <c r="F897" s="459"/>
      <c r="G897" s="459"/>
      <c r="H897" s="459"/>
      <c r="I897" s="459"/>
      <c r="J897" s="459"/>
      <c r="K897" s="459"/>
      <c r="L897" s="459"/>
      <c r="M897" s="459"/>
      <c r="N897" s="459"/>
      <c r="O897" s="459"/>
      <c r="P897" s="459"/>
      <c r="R897" s="454"/>
    </row>
    <row r="898" spans="6:18" x14ac:dyDescent="0.2">
      <c r="F898" s="459"/>
      <c r="G898" s="459"/>
      <c r="H898" s="459"/>
      <c r="I898" s="459"/>
      <c r="J898" s="459"/>
      <c r="K898" s="459"/>
      <c r="L898" s="459"/>
      <c r="M898" s="459"/>
      <c r="N898" s="459"/>
      <c r="O898" s="459"/>
      <c r="P898" s="459"/>
      <c r="R898" s="454"/>
    </row>
    <row r="899" spans="6:18" x14ac:dyDescent="0.2">
      <c r="F899" s="459"/>
      <c r="G899" s="459"/>
      <c r="H899" s="459"/>
      <c r="I899" s="459"/>
      <c r="J899" s="459"/>
      <c r="K899" s="459"/>
      <c r="L899" s="459"/>
      <c r="M899" s="459"/>
      <c r="N899" s="459"/>
      <c r="O899" s="459"/>
      <c r="P899" s="459"/>
      <c r="R899" s="454"/>
    </row>
    <row r="900" spans="6:18" x14ac:dyDescent="0.2">
      <c r="F900" s="459"/>
      <c r="G900" s="459"/>
      <c r="H900" s="459"/>
      <c r="I900" s="459"/>
      <c r="J900" s="459"/>
      <c r="K900" s="459"/>
      <c r="L900" s="459"/>
      <c r="M900" s="459"/>
      <c r="N900" s="459"/>
      <c r="O900" s="459"/>
      <c r="P900" s="459"/>
      <c r="R900" s="454"/>
    </row>
    <row r="901" spans="6:18" x14ac:dyDescent="0.2">
      <c r="F901" s="459"/>
      <c r="G901" s="459"/>
      <c r="H901" s="459"/>
      <c r="I901" s="459"/>
      <c r="J901" s="459"/>
      <c r="K901" s="459"/>
      <c r="L901" s="459"/>
      <c r="M901" s="459"/>
      <c r="N901" s="459"/>
      <c r="O901" s="459"/>
      <c r="P901" s="459"/>
      <c r="R901" s="454"/>
    </row>
    <row r="902" spans="6:18" x14ac:dyDescent="0.2">
      <c r="F902" s="459"/>
      <c r="G902" s="459"/>
      <c r="H902" s="459"/>
      <c r="I902" s="459"/>
      <c r="J902" s="459"/>
      <c r="K902" s="459"/>
      <c r="L902" s="459"/>
      <c r="M902" s="459"/>
      <c r="N902" s="459"/>
      <c r="O902" s="459"/>
      <c r="P902" s="459"/>
      <c r="R902" s="454"/>
    </row>
    <row r="903" spans="6:18" x14ac:dyDescent="0.2">
      <c r="F903" s="459"/>
      <c r="G903" s="459"/>
      <c r="H903" s="459"/>
      <c r="I903" s="459"/>
      <c r="J903" s="459"/>
      <c r="K903" s="459"/>
      <c r="L903" s="459"/>
      <c r="M903" s="459"/>
      <c r="N903" s="459"/>
      <c r="O903" s="459"/>
      <c r="P903" s="459"/>
      <c r="R903" s="454"/>
    </row>
    <row r="904" spans="6:18" x14ac:dyDescent="0.2">
      <c r="F904" s="459"/>
      <c r="G904" s="459"/>
      <c r="H904" s="459"/>
      <c r="I904" s="459"/>
      <c r="J904" s="459"/>
      <c r="K904" s="459"/>
      <c r="L904" s="459"/>
      <c r="M904" s="459"/>
      <c r="N904" s="459"/>
      <c r="O904" s="459"/>
      <c r="P904" s="459"/>
      <c r="R904" s="454"/>
    </row>
    <row r="905" spans="6:18" x14ac:dyDescent="0.2">
      <c r="F905" s="459"/>
      <c r="G905" s="459"/>
      <c r="H905" s="459"/>
      <c r="I905" s="459"/>
      <c r="J905" s="459"/>
      <c r="K905" s="459"/>
      <c r="L905" s="459"/>
      <c r="M905" s="459"/>
      <c r="N905" s="459"/>
      <c r="O905" s="459"/>
      <c r="P905" s="459"/>
      <c r="R905" s="454"/>
    </row>
    <row r="906" spans="6:18" x14ac:dyDescent="0.2">
      <c r="F906" s="459"/>
      <c r="G906" s="459"/>
      <c r="H906" s="459"/>
      <c r="I906" s="459"/>
      <c r="J906" s="459"/>
      <c r="K906" s="459"/>
      <c r="L906" s="459"/>
      <c r="M906" s="459"/>
      <c r="N906" s="459"/>
      <c r="O906" s="459"/>
      <c r="P906" s="459"/>
      <c r="R906" s="454"/>
    </row>
    <row r="907" spans="6:18" x14ac:dyDescent="0.2">
      <c r="F907" s="459"/>
      <c r="G907" s="459"/>
      <c r="H907" s="459"/>
      <c r="I907" s="459"/>
      <c r="J907" s="459"/>
      <c r="K907" s="459"/>
      <c r="L907" s="459"/>
      <c r="M907" s="459"/>
      <c r="N907" s="459"/>
      <c r="O907" s="459"/>
      <c r="P907" s="459"/>
      <c r="R907" s="454"/>
    </row>
    <row r="908" spans="6:18" x14ac:dyDescent="0.2">
      <c r="F908" s="459"/>
      <c r="G908" s="459"/>
      <c r="H908" s="459"/>
      <c r="I908" s="459"/>
      <c r="J908" s="459"/>
      <c r="K908" s="459"/>
      <c r="L908" s="459"/>
      <c r="M908" s="459"/>
      <c r="N908" s="459"/>
      <c r="O908" s="459"/>
      <c r="P908" s="459"/>
      <c r="R908" s="454"/>
    </row>
    <row r="909" spans="6:18" x14ac:dyDescent="0.2">
      <c r="F909" s="459"/>
      <c r="G909" s="459"/>
      <c r="H909" s="459"/>
      <c r="I909" s="459"/>
      <c r="J909" s="459"/>
      <c r="K909" s="459"/>
      <c r="L909" s="459"/>
      <c r="M909" s="459"/>
      <c r="N909" s="459"/>
      <c r="O909" s="459"/>
      <c r="P909" s="459"/>
      <c r="R909" s="454"/>
    </row>
    <row r="910" spans="6:18" x14ac:dyDescent="0.2">
      <c r="F910" s="459"/>
      <c r="G910" s="459"/>
      <c r="H910" s="459"/>
      <c r="I910" s="459"/>
      <c r="J910" s="459"/>
      <c r="K910" s="459"/>
      <c r="L910" s="459"/>
      <c r="M910" s="459"/>
      <c r="N910" s="459"/>
      <c r="O910" s="459"/>
      <c r="P910" s="459"/>
      <c r="R910" s="454"/>
    </row>
    <row r="911" spans="6:18" x14ac:dyDescent="0.2">
      <c r="F911" s="459"/>
      <c r="G911" s="459"/>
      <c r="H911" s="459"/>
      <c r="I911" s="459"/>
      <c r="J911" s="459"/>
      <c r="K911" s="459"/>
      <c r="L911" s="459"/>
      <c r="M911" s="459"/>
      <c r="N911" s="459"/>
      <c r="O911" s="459"/>
      <c r="P911" s="459"/>
      <c r="R911" s="454"/>
    </row>
    <row r="912" spans="6:18" x14ac:dyDescent="0.2">
      <c r="F912" s="459"/>
      <c r="G912" s="459"/>
      <c r="H912" s="459"/>
      <c r="I912" s="459"/>
      <c r="J912" s="459"/>
      <c r="K912" s="459"/>
      <c r="L912" s="459"/>
      <c r="M912" s="459"/>
      <c r="N912" s="459"/>
      <c r="O912" s="459"/>
      <c r="P912" s="459"/>
      <c r="R912" s="454"/>
    </row>
    <row r="913" spans="6:18" x14ac:dyDescent="0.2">
      <c r="F913" s="459"/>
      <c r="G913" s="459"/>
      <c r="H913" s="459"/>
      <c r="I913" s="459"/>
      <c r="J913" s="459"/>
      <c r="K913" s="459"/>
      <c r="L913" s="459"/>
      <c r="M913" s="459"/>
      <c r="N913" s="459"/>
      <c r="O913" s="459"/>
      <c r="P913" s="459"/>
      <c r="R913" s="454"/>
    </row>
    <row r="914" spans="6:18" x14ac:dyDescent="0.2">
      <c r="F914" s="459"/>
      <c r="G914" s="459"/>
      <c r="H914" s="459"/>
      <c r="I914" s="459"/>
      <c r="J914" s="459"/>
      <c r="K914" s="459"/>
      <c r="L914" s="459"/>
      <c r="M914" s="459"/>
      <c r="N914" s="459"/>
      <c r="O914" s="459"/>
      <c r="P914" s="459"/>
      <c r="R914" s="454"/>
    </row>
    <row r="915" spans="6:18" x14ac:dyDescent="0.2">
      <c r="F915" s="459"/>
      <c r="G915" s="459"/>
      <c r="H915" s="459"/>
      <c r="I915" s="459"/>
      <c r="J915" s="459"/>
      <c r="K915" s="459"/>
      <c r="L915" s="459"/>
      <c r="M915" s="459"/>
      <c r="N915" s="459"/>
      <c r="O915" s="459"/>
      <c r="P915" s="459"/>
      <c r="R915" s="454"/>
    </row>
    <row r="916" spans="6:18" x14ac:dyDescent="0.2">
      <c r="F916" s="459"/>
      <c r="G916" s="459"/>
      <c r="H916" s="459"/>
      <c r="I916" s="459"/>
      <c r="J916" s="459"/>
      <c r="K916" s="459"/>
      <c r="L916" s="459"/>
      <c r="M916" s="459"/>
      <c r="N916" s="459"/>
      <c r="O916" s="459"/>
      <c r="P916" s="459"/>
      <c r="R916" s="454"/>
    </row>
    <row r="917" spans="6:18" x14ac:dyDescent="0.2">
      <c r="F917" s="459"/>
      <c r="G917" s="459"/>
      <c r="H917" s="459"/>
      <c r="I917" s="459"/>
      <c r="J917" s="459"/>
      <c r="K917" s="459"/>
      <c r="L917" s="459"/>
      <c r="M917" s="459"/>
      <c r="N917" s="459"/>
      <c r="O917" s="459"/>
      <c r="P917" s="459"/>
      <c r="R917" s="454"/>
    </row>
    <row r="918" spans="6:18" x14ac:dyDescent="0.2">
      <c r="F918" s="459"/>
      <c r="G918" s="459"/>
      <c r="H918" s="459"/>
      <c r="I918" s="459"/>
      <c r="J918" s="459"/>
      <c r="K918" s="459"/>
      <c r="L918" s="459"/>
      <c r="M918" s="459"/>
      <c r="N918" s="459"/>
      <c r="O918" s="459"/>
      <c r="P918" s="459"/>
      <c r="R918" s="454"/>
    </row>
    <row r="919" spans="6:18" x14ac:dyDescent="0.2">
      <c r="F919" s="459"/>
      <c r="G919" s="459"/>
      <c r="H919" s="459"/>
      <c r="I919" s="459"/>
      <c r="J919" s="459"/>
      <c r="K919" s="459"/>
      <c r="L919" s="459"/>
      <c r="M919" s="459"/>
      <c r="N919" s="459"/>
      <c r="O919" s="459"/>
      <c r="P919" s="459"/>
      <c r="R919" s="454"/>
    </row>
    <row r="920" spans="6:18" x14ac:dyDescent="0.2">
      <c r="F920" s="459"/>
      <c r="G920" s="459"/>
      <c r="H920" s="459"/>
      <c r="I920" s="459"/>
      <c r="J920" s="459"/>
      <c r="K920" s="459"/>
      <c r="L920" s="459"/>
      <c r="M920" s="459"/>
      <c r="N920" s="459"/>
      <c r="O920" s="459"/>
      <c r="P920" s="459"/>
      <c r="R920" s="454"/>
    </row>
    <row r="921" spans="6:18" x14ac:dyDescent="0.2">
      <c r="F921" s="459"/>
      <c r="G921" s="459"/>
      <c r="H921" s="459"/>
      <c r="I921" s="459"/>
      <c r="J921" s="459"/>
      <c r="K921" s="459"/>
      <c r="L921" s="459"/>
      <c r="M921" s="459"/>
      <c r="N921" s="459"/>
      <c r="O921" s="459"/>
      <c r="P921" s="459"/>
      <c r="R921" s="454"/>
    </row>
    <row r="922" spans="6:18" x14ac:dyDescent="0.2">
      <c r="F922" s="459"/>
      <c r="G922" s="459"/>
      <c r="H922" s="459"/>
      <c r="I922" s="459"/>
      <c r="J922" s="459"/>
      <c r="K922" s="459"/>
      <c r="L922" s="459"/>
      <c r="M922" s="459"/>
      <c r="N922" s="459"/>
      <c r="O922" s="459"/>
      <c r="P922" s="459"/>
      <c r="R922" s="454"/>
    </row>
    <row r="923" spans="6:18" x14ac:dyDescent="0.2">
      <c r="F923" s="459"/>
      <c r="G923" s="459"/>
      <c r="H923" s="459"/>
      <c r="I923" s="459"/>
      <c r="J923" s="459"/>
      <c r="K923" s="459"/>
      <c r="L923" s="459"/>
      <c r="M923" s="459"/>
      <c r="N923" s="459"/>
      <c r="O923" s="459"/>
      <c r="P923" s="459"/>
      <c r="R923" s="454"/>
    </row>
    <row r="924" spans="6:18" x14ac:dyDescent="0.2">
      <c r="F924" s="459"/>
      <c r="G924" s="459"/>
      <c r="H924" s="459"/>
      <c r="I924" s="459"/>
      <c r="J924" s="459"/>
      <c r="K924" s="459"/>
      <c r="L924" s="459"/>
      <c r="M924" s="459"/>
      <c r="N924" s="459"/>
      <c r="O924" s="459"/>
      <c r="P924" s="459"/>
      <c r="R924" s="454"/>
    </row>
    <row r="925" spans="6:18" x14ac:dyDescent="0.2">
      <c r="F925" s="459"/>
      <c r="G925" s="459"/>
      <c r="H925" s="459"/>
      <c r="I925" s="459"/>
      <c r="J925" s="459"/>
      <c r="K925" s="459"/>
      <c r="L925" s="459"/>
      <c r="M925" s="459"/>
      <c r="N925" s="459"/>
      <c r="O925" s="459"/>
      <c r="P925" s="459"/>
      <c r="R925" s="454"/>
    </row>
    <row r="926" spans="6:18" x14ac:dyDescent="0.2">
      <c r="F926" s="459"/>
      <c r="G926" s="459"/>
      <c r="H926" s="459"/>
      <c r="I926" s="459"/>
      <c r="J926" s="459"/>
      <c r="K926" s="459"/>
      <c r="L926" s="459"/>
      <c r="M926" s="459"/>
      <c r="N926" s="459"/>
      <c r="O926" s="459"/>
      <c r="P926" s="459"/>
      <c r="R926" s="454"/>
    </row>
    <row r="927" spans="6:18" x14ac:dyDescent="0.2">
      <c r="F927" s="459"/>
      <c r="G927" s="459"/>
      <c r="H927" s="459"/>
      <c r="I927" s="459"/>
      <c r="J927" s="459"/>
      <c r="K927" s="459"/>
      <c r="L927" s="459"/>
      <c r="M927" s="459"/>
      <c r="N927" s="459"/>
      <c r="O927" s="459"/>
      <c r="P927" s="459"/>
      <c r="R927" s="454"/>
    </row>
    <row r="928" spans="6:18" x14ac:dyDescent="0.2">
      <c r="F928" s="459"/>
      <c r="G928" s="459"/>
      <c r="H928" s="459"/>
      <c r="I928" s="459"/>
      <c r="J928" s="459"/>
      <c r="K928" s="459"/>
      <c r="L928" s="459"/>
      <c r="M928" s="459"/>
      <c r="N928" s="459"/>
      <c r="O928" s="459"/>
      <c r="P928" s="459"/>
      <c r="R928" s="454"/>
    </row>
    <row r="929" spans="6:18" x14ac:dyDescent="0.2">
      <c r="F929" s="459"/>
      <c r="G929" s="459"/>
      <c r="H929" s="459"/>
      <c r="I929" s="459"/>
      <c r="J929" s="459"/>
      <c r="K929" s="459"/>
      <c r="L929" s="459"/>
      <c r="M929" s="459"/>
      <c r="N929" s="459"/>
      <c r="O929" s="459"/>
      <c r="P929" s="459"/>
      <c r="R929" s="454"/>
    </row>
    <row r="930" spans="6:18" x14ac:dyDescent="0.2">
      <c r="F930" s="459"/>
      <c r="G930" s="459"/>
      <c r="H930" s="459"/>
      <c r="I930" s="459"/>
      <c r="J930" s="459"/>
      <c r="K930" s="459"/>
      <c r="L930" s="459"/>
      <c r="M930" s="459"/>
      <c r="N930" s="459"/>
      <c r="O930" s="459"/>
      <c r="P930" s="459"/>
      <c r="R930" s="454"/>
    </row>
    <row r="931" spans="6:18" x14ac:dyDescent="0.2">
      <c r="F931" s="459"/>
      <c r="G931" s="459"/>
      <c r="H931" s="459"/>
      <c r="I931" s="459"/>
      <c r="J931" s="459"/>
      <c r="K931" s="459"/>
      <c r="L931" s="459"/>
      <c r="M931" s="459"/>
      <c r="N931" s="459"/>
      <c r="O931" s="459"/>
      <c r="P931" s="459"/>
      <c r="R931" s="454"/>
    </row>
    <row r="932" spans="6:18" x14ac:dyDescent="0.2">
      <c r="F932" s="459"/>
      <c r="G932" s="459"/>
      <c r="H932" s="459"/>
      <c r="I932" s="459"/>
      <c r="J932" s="459"/>
      <c r="K932" s="459"/>
      <c r="L932" s="459"/>
      <c r="M932" s="459"/>
      <c r="N932" s="459"/>
      <c r="O932" s="459"/>
      <c r="P932" s="459"/>
      <c r="R932" s="454"/>
    </row>
    <row r="933" spans="6:18" x14ac:dyDescent="0.2">
      <c r="F933" s="459"/>
      <c r="G933" s="459"/>
      <c r="H933" s="459"/>
      <c r="I933" s="459"/>
      <c r="J933" s="459"/>
      <c r="K933" s="459"/>
      <c r="L933" s="459"/>
      <c r="M933" s="459"/>
      <c r="N933" s="459"/>
      <c r="O933" s="459"/>
      <c r="P933" s="459"/>
      <c r="R933" s="454"/>
    </row>
    <row r="934" spans="6:18" x14ac:dyDescent="0.2">
      <c r="F934" s="459"/>
      <c r="G934" s="459"/>
      <c r="H934" s="459"/>
      <c r="I934" s="459"/>
      <c r="J934" s="459"/>
      <c r="K934" s="459"/>
      <c r="L934" s="459"/>
      <c r="M934" s="459"/>
      <c r="N934" s="459"/>
      <c r="O934" s="459"/>
      <c r="P934" s="459"/>
      <c r="R934" s="454"/>
    </row>
    <row r="935" spans="6:18" x14ac:dyDescent="0.2">
      <c r="F935" s="459"/>
      <c r="G935" s="459"/>
      <c r="H935" s="459"/>
      <c r="I935" s="459"/>
      <c r="J935" s="459"/>
      <c r="K935" s="459"/>
      <c r="L935" s="459"/>
      <c r="M935" s="459"/>
      <c r="N935" s="459"/>
      <c r="O935" s="459"/>
      <c r="P935" s="459"/>
      <c r="R935" s="454"/>
    </row>
    <row r="936" spans="6:18" x14ac:dyDescent="0.2">
      <c r="F936" s="459"/>
      <c r="G936" s="459"/>
      <c r="H936" s="459"/>
      <c r="I936" s="459"/>
      <c r="J936" s="459"/>
      <c r="K936" s="459"/>
      <c r="L936" s="459"/>
      <c r="M936" s="459"/>
      <c r="N936" s="459"/>
      <c r="O936" s="459"/>
      <c r="P936" s="459"/>
      <c r="R936" s="454"/>
    </row>
    <row r="937" spans="6:18" x14ac:dyDescent="0.2">
      <c r="F937" s="459"/>
      <c r="G937" s="459"/>
      <c r="H937" s="459"/>
      <c r="I937" s="459"/>
      <c r="J937" s="459"/>
      <c r="K937" s="459"/>
      <c r="L937" s="459"/>
      <c r="M937" s="459"/>
      <c r="N937" s="459"/>
      <c r="O937" s="459"/>
      <c r="P937" s="459"/>
      <c r="R937" s="454"/>
    </row>
    <row r="938" spans="6:18" x14ac:dyDescent="0.2">
      <c r="F938" s="459"/>
      <c r="G938" s="459"/>
      <c r="H938" s="459"/>
      <c r="I938" s="459"/>
      <c r="J938" s="459"/>
      <c r="K938" s="459"/>
      <c r="L938" s="459"/>
      <c r="M938" s="459"/>
      <c r="N938" s="459"/>
      <c r="O938" s="459"/>
      <c r="P938" s="459"/>
      <c r="R938" s="454"/>
    </row>
    <row r="939" spans="6:18" x14ac:dyDescent="0.2">
      <c r="F939" s="459"/>
      <c r="G939" s="459"/>
      <c r="H939" s="459"/>
      <c r="I939" s="459"/>
      <c r="J939" s="459"/>
      <c r="K939" s="459"/>
      <c r="L939" s="459"/>
      <c r="M939" s="459"/>
      <c r="N939" s="459"/>
      <c r="O939" s="459"/>
      <c r="P939" s="459"/>
      <c r="R939" s="454"/>
    </row>
    <row r="940" spans="6:18" x14ac:dyDescent="0.2">
      <c r="F940" s="459"/>
      <c r="G940" s="459"/>
      <c r="H940" s="459"/>
      <c r="I940" s="459"/>
      <c r="J940" s="459"/>
      <c r="K940" s="459"/>
      <c r="L940" s="459"/>
      <c r="M940" s="459"/>
      <c r="N940" s="459"/>
      <c r="O940" s="459"/>
      <c r="P940" s="459"/>
      <c r="R940" s="454"/>
    </row>
    <row r="941" spans="6:18" x14ac:dyDescent="0.2">
      <c r="F941" s="459"/>
      <c r="G941" s="459"/>
      <c r="H941" s="459"/>
      <c r="I941" s="459"/>
      <c r="J941" s="459"/>
      <c r="K941" s="459"/>
      <c r="L941" s="459"/>
      <c r="M941" s="459"/>
      <c r="N941" s="459"/>
      <c r="O941" s="459"/>
      <c r="P941" s="459"/>
      <c r="R941" s="454"/>
    </row>
    <row r="942" spans="6:18" x14ac:dyDescent="0.2">
      <c r="F942" s="459"/>
      <c r="G942" s="459"/>
      <c r="H942" s="459"/>
      <c r="I942" s="459"/>
      <c r="J942" s="459"/>
      <c r="K942" s="459"/>
      <c r="L942" s="459"/>
      <c r="M942" s="459"/>
      <c r="N942" s="459"/>
      <c r="O942" s="459"/>
      <c r="P942" s="459"/>
      <c r="R942" s="454"/>
    </row>
    <row r="943" spans="6:18" x14ac:dyDescent="0.2">
      <c r="F943" s="459"/>
      <c r="G943" s="459"/>
      <c r="H943" s="459"/>
      <c r="I943" s="459"/>
      <c r="J943" s="459"/>
      <c r="K943" s="459"/>
      <c r="L943" s="459"/>
      <c r="M943" s="459"/>
      <c r="N943" s="459"/>
      <c r="O943" s="459"/>
      <c r="P943" s="459"/>
      <c r="R943" s="454"/>
    </row>
    <row r="944" spans="6:18" x14ac:dyDescent="0.2">
      <c r="F944" s="459"/>
      <c r="G944" s="459"/>
      <c r="H944" s="459"/>
      <c r="I944" s="459"/>
      <c r="J944" s="459"/>
      <c r="K944" s="459"/>
      <c r="L944" s="459"/>
      <c r="M944" s="459"/>
      <c r="N944" s="459"/>
      <c r="O944" s="459"/>
      <c r="P944" s="459"/>
      <c r="R944" s="454"/>
    </row>
    <row r="945" spans="6:18" x14ac:dyDescent="0.2">
      <c r="F945" s="459"/>
      <c r="G945" s="459"/>
      <c r="H945" s="459"/>
      <c r="I945" s="459"/>
      <c r="J945" s="459"/>
      <c r="K945" s="459"/>
      <c r="L945" s="459"/>
      <c r="M945" s="459"/>
      <c r="N945" s="459"/>
      <c r="O945" s="459"/>
      <c r="P945" s="459"/>
      <c r="R945" s="454"/>
    </row>
    <row r="946" spans="6:18" x14ac:dyDescent="0.2">
      <c r="F946" s="459"/>
      <c r="G946" s="459"/>
      <c r="H946" s="459"/>
      <c r="I946" s="459"/>
      <c r="J946" s="459"/>
      <c r="K946" s="459"/>
      <c r="L946" s="459"/>
      <c r="M946" s="459"/>
      <c r="N946" s="459"/>
      <c r="O946" s="459"/>
      <c r="P946" s="459"/>
      <c r="R946" s="454"/>
    </row>
    <row r="947" spans="6:18" x14ac:dyDescent="0.2">
      <c r="F947" s="459"/>
      <c r="G947" s="459"/>
      <c r="H947" s="459"/>
      <c r="I947" s="459"/>
      <c r="J947" s="459"/>
      <c r="K947" s="459"/>
      <c r="L947" s="459"/>
      <c r="M947" s="459"/>
      <c r="N947" s="459"/>
      <c r="O947" s="459"/>
      <c r="P947" s="459"/>
      <c r="R947" s="454"/>
    </row>
    <row r="948" spans="6:18" x14ac:dyDescent="0.2">
      <c r="F948" s="459"/>
      <c r="G948" s="459"/>
      <c r="H948" s="459"/>
      <c r="I948" s="459"/>
      <c r="J948" s="459"/>
      <c r="K948" s="459"/>
      <c r="L948" s="459"/>
      <c r="M948" s="459"/>
      <c r="N948" s="459"/>
      <c r="O948" s="459"/>
      <c r="P948" s="459"/>
      <c r="R948" s="454"/>
    </row>
    <row r="949" spans="6:18" x14ac:dyDescent="0.2">
      <c r="F949" s="459"/>
      <c r="G949" s="459"/>
      <c r="H949" s="459"/>
      <c r="I949" s="459"/>
      <c r="J949" s="459"/>
      <c r="K949" s="459"/>
      <c r="L949" s="459"/>
      <c r="M949" s="459"/>
      <c r="N949" s="459"/>
      <c r="O949" s="459"/>
      <c r="P949" s="459"/>
      <c r="R949" s="454"/>
    </row>
    <row r="950" spans="6:18" x14ac:dyDescent="0.2">
      <c r="F950" s="459"/>
      <c r="G950" s="459"/>
      <c r="H950" s="459"/>
      <c r="I950" s="459"/>
      <c r="J950" s="459"/>
      <c r="K950" s="459"/>
      <c r="L950" s="459"/>
      <c r="M950" s="459"/>
      <c r="N950" s="459"/>
      <c r="O950" s="459"/>
      <c r="P950" s="459"/>
      <c r="R950" s="454"/>
    </row>
    <row r="951" spans="6:18" x14ac:dyDescent="0.2">
      <c r="F951" s="459"/>
      <c r="G951" s="459"/>
      <c r="H951" s="459"/>
      <c r="I951" s="459"/>
      <c r="J951" s="459"/>
      <c r="K951" s="459"/>
      <c r="L951" s="459"/>
      <c r="M951" s="459"/>
      <c r="N951" s="459"/>
      <c r="O951" s="459"/>
      <c r="P951" s="459"/>
      <c r="R951" s="454"/>
    </row>
    <row r="952" spans="6:18" x14ac:dyDescent="0.2">
      <c r="F952" s="459"/>
      <c r="G952" s="459"/>
      <c r="H952" s="459"/>
      <c r="I952" s="459"/>
      <c r="J952" s="459"/>
      <c r="K952" s="459"/>
      <c r="L952" s="459"/>
      <c r="M952" s="459"/>
      <c r="N952" s="459"/>
      <c r="O952" s="459"/>
      <c r="P952" s="459"/>
      <c r="R952" s="454"/>
    </row>
    <row r="953" spans="6:18" x14ac:dyDescent="0.2">
      <c r="F953" s="459"/>
      <c r="G953" s="459"/>
      <c r="H953" s="459"/>
      <c r="I953" s="459"/>
      <c r="J953" s="459"/>
      <c r="K953" s="459"/>
      <c r="L953" s="459"/>
      <c r="M953" s="459"/>
      <c r="N953" s="459"/>
      <c r="O953" s="459"/>
      <c r="P953" s="459"/>
      <c r="R953" s="454"/>
    </row>
    <row r="954" spans="6:18" x14ac:dyDescent="0.2">
      <c r="F954" s="459"/>
      <c r="G954" s="459"/>
      <c r="H954" s="459"/>
      <c r="I954" s="459"/>
      <c r="J954" s="459"/>
      <c r="K954" s="459"/>
      <c r="L954" s="459"/>
      <c r="M954" s="459"/>
      <c r="N954" s="459"/>
      <c r="O954" s="459"/>
      <c r="P954" s="459"/>
      <c r="R954" s="454"/>
    </row>
    <row r="955" spans="6:18" x14ac:dyDescent="0.2">
      <c r="F955" s="459"/>
      <c r="G955" s="459"/>
      <c r="H955" s="459"/>
      <c r="I955" s="459"/>
      <c r="J955" s="459"/>
      <c r="K955" s="459"/>
      <c r="L955" s="459"/>
      <c r="M955" s="459"/>
      <c r="N955" s="459"/>
      <c r="O955" s="459"/>
      <c r="P955" s="459"/>
      <c r="R955" s="454"/>
    </row>
    <row r="956" spans="6:18" x14ac:dyDescent="0.2">
      <c r="F956" s="459"/>
      <c r="G956" s="459"/>
      <c r="H956" s="459"/>
      <c r="I956" s="459"/>
      <c r="J956" s="459"/>
      <c r="K956" s="459"/>
      <c r="L956" s="459"/>
      <c r="M956" s="459"/>
      <c r="N956" s="459"/>
      <c r="O956" s="459"/>
      <c r="P956" s="459"/>
      <c r="R956" s="454"/>
    </row>
    <row r="957" spans="6:18" x14ac:dyDescent="0.2">
      <c r="F957" s="459"/>
      <c r="G957" s="459"/>
      <c r="H957" s="459"/>
      <c r="I957" s="459"/>
      <c r="J957" s="459"/>
      <c r="K957" s="459"/>
      <c r="L957" s="459"/>
      <c r="M957" s="459"/>
      <c r="N957" s="459"/>
      <c r="O957" s="459"/>
      <c r="P957" s="459"/>
      <c r="R957" s="454"/>
    </row>
    <row r="958" spans="6:18" x14ac:dyDescent="0.2">
      <c r="F958" s="459"/>
      <c r="G958" s="459"/>
      <c r="H958" s="459"/>
      <c r="I958" s="459"/>
      <c r="J958" s="459"/>
      <c r="K958" s="459"/>
      <c r="L958" s="459"/>
      <c r="M958" s="459"/>
      <c r="N958" s="459"/>
      <c r="O958" s="459"/>
      <c r="P958" s="459"/>
      <c r="R958" s="454"/>
    </row>
    <row r="959" spans="6:18" x14ac:dyDescent="0.2">
      <c r="F959" s="459"/>
      <c r="G959" s="459"/>
      <c r="H959" s="459"/>
      <c r="I959" s="459"/>
      <c r="J959" s="459"/>
      <c r="K959" s="459"/>
      <c r="L959" s="459"/>
      <c r="M959" s="459"/>
      <c r="N959" s="459"/>
      <c r="O959" s="459"/>
      <c r="P959" s="459"/>
      <c r="R959" s="454"/>
    </row>
    <row r="960" spans="6:18" x14ac:dyDescent="0.2">
      <c r="F960" s="459"/>
      <c r="G960" s="459"/>
      <c r="H960" s="459"/>
      <c r="I960" s="459"/>
      <c r="J960" s="459"/>
      <c r="K960" s="459"/>
      <c r="L960" s="459"/>
      <c r="M960" s="459"/>
      <c r="N960" s="459"/>
      <c r="O960" s="459"/>
      <c r="P960" s="459"/>
      <c r="R960" s="454"/>
    </row>
    <row r="961" spans="6:18" x14ac:dyDescent="0.2">
      <c r="F961" s="459"/>
      <c r="G961" s="459"/>
      <c r="H961" s="459"/>
      <c r="I961" s="459"/>
      <c r="J961" s="459"/>
      <c r="K961" s="459"/>
      <c r="L961" s="459"/>
      <c r="M961" s="459"/>
      <c r="N961" s="459"/>
      <c r="O961" s="459"/>
      <c r="P961" s="459"/>
      <c r="R961" s="454"/>
    </row>
    <row r="962" spans="6:18" x14ac:dyDescent="0.2">
      <c r="F962" s="459"/>
      <c r="G962" s="459"/>
      <c r="H962" s="459"/>
      <c r="I962" s="459"/>
      <c r="J962" s="459"/>
      <c r="K962" s="459"/>
      <c r="L962" s="459"/>
      <c r="M962" s="459"/>
      <c r="N962" s="459"/>
      <c r="O962" s="459"/>
      <c r="P962" s="459"/>
      <c r="R962" s="454"/>
    </row>
    <row r="963" spans="6:18" x14ac:dyDescent="0.2">
      <c r="F963" s="459"/>
      <c r="G963" s="459"/>
      <c r="H963" s="459"/>
      <c r="I963" s="459"/>
      <c r="J963" s="459"/>
      <c r="K963" s="459"/>
      <c r="L963" s="459"/>
      <c r="M963" s="459"/>
      <c r="N963" s="459"/>
      <c r="O963" s="459"/>
      <c r="P963" s="459"/>
      <c r="R963" s="454"/>
    </row>
    <row r="964" spans="6:18" x14ac:dyDescent="0.2">
      <c r="F964" s="459"/>
      <c r="G964" s="459"/>
      <c r="H964" s="459"/>
      <c r="I964" s="459"/>
      <c r="J964" s="459"/>
      <c r="K964" s="459"/>
      <c r="L964" s="459"/>
      <c r="M964" s="459"/>
      <c r="N964" s="459"/>
      <c r="O964" s="459"/>
      <c r="P964" s="459"/>
      <c r="R964" s="454"/>
    </row>
    <row r="965" spans="6:18" x14ac:dyDescent="0.2">
      <c r="F965" s="459"/>
      <c r="G965" s="459"/>
      <c r="H965" s="459"/>
      <c r="I965" s="459"/>
      <c r="J965" s="459"/>
      <c r="K965" s="459"/>
      <c r="L965" s="459"/>
      <c r="M965" s="459"/>
      <c r="N965" s="459"/>
      <c r="O965" s="459"/>
      <c r="P965" s="459"/>
      <c r="R965" s="454"/>
    </row>
    <row r="966" spans="6:18" x14ac:dyDescent="0.2">
      <c r="F966" s="459"/>
      <c r="G966" s="459"/>
      <c r="H966" s="459"/>
      <c r="I966" s="459"/>
      <c r="J966" s="459"/>
      <c r="K966" s="459"/>
      <c r="L966" s="459"/>
      <c r="M966" s="459"/>
      <c r="N966" s="459"/>
      <c r="O966" s="459"/>
      <c r="P966" s="459"/>
      <c r="R966" s="454"/>
    </row>
    <row r="967" spans="6:18" x14ac:dyDescent="0.2">
      <c r="F967" s="459"/>
      <c r="G967" s="459"/>
      <c r="H967" s="459"/>
      <c r="I967" s="459"/>
      <c r="J967" s="459"/>
      <c r="K967" s="459"/>
      <c r="L967" s="459"/>
      <c r="M967" s="459"/>
      <c r="N967" s="459"/>
      <c r="O967" s="459"/>
      <c r="P967" s="459"/>
      <c r="R967" s="454"/>
    </row>
    <row r="968" spans="6:18" x14ac:dyDescent="0.2">
      <c r="F968" s="459"/>
      <c r="G968" s="459"/>
      <c r="H968" s="459"/>
      <c r="I968" s="459"/>
      <c r="J968" s="459"/>
      <c r="K968" s="459"/>
      <c r="L968" s="459"/>
      <c r="M968" s="459"/>
      <c r="N968" s="459"/>
      <c r="O968" s="459"/>
      <c r="P968" s="459"/>
      <c r="R968" s="454"/>
    </row>
    <row r="969" spans="6:18" x14ac:dyDescent="0.2">
      <c r="F969" s="459"/>
      <c r="G969" s="459"/>
      <c r="H969" s="459"/>
      <c r="I969" s="459"/>
      <c r="J969" s="459"/>
      <c r="K969" s="459"/>
      <c r="L969" s="459"/>
      <c r="M969" s="459"/>
      <c r="N969" s="459"/>
      <c r="O969" s="459"/>
      <c r="P969" s="459"/>
      <c r="R969" s="454"/>
    </row>
    <row r="970" spans="6:18" x14ac:dyDescent="0.2">
      <c r="F970" s="459"/>
      <c r="G970" s="459"/>
      <c r="H970" s="459"/>
      <c r="I970" s="459"/>
      <c r="J970" s="459"/>
      <c r="K970" s="459"/>
      <c r="L970" s="459"/>
      <c r="M970" s="459"/>
      <c r="N970" s="459"/>
      <c r="O970" s="459"/>
      <c r="P970" s="459"/>
      <c r="R970" s="454"/>
    </row>
    <row r="971" spans="6:18" x14ac:dyDescent="0.2">
      <c r="F971" s="459"/>
      <c r="G971" s="459"/>
      <c r="H971" s="459"/>
      <c r="I971" s="459"/>
      <c r="J971" s="459"/>
      <c r="K971" s="459"/>
      <c r="L971" s="459"/>
      <c r="M971" s="459"/>
      <c r="N971" s="459"/>
      <c r="O971" s="459"/>
      <c r="P971" s="459"/>
      <c r="R971" s="454"/>
    </row>
    <row r="972" spans="6:18" x14ac:dyDescent="0.2">
      <c r="F972" s="459"/>
      <c r="G972" s="459"/>
      <c r="H972" s="459"/>
      <c r="I972" s="459"/>
      <c r="J972" s="459"/>
      <c r="K972" s="459"/>
      <c r="L972" s="459"/>
      <c r="M972" s="459"/>
      <c r="N972" s="459"/>
      <c r="O972" s="459"/>
      <c r="P972" s="459"/>
      <c r="R972" s="454"/>
    </row>
    <row r="973" spans="6:18" x14ac:dyDescent="0.2">
      <c r="F973" s="459"/>
      <c r="G973" s="459"/>
      <c r="H973" s="459"/>
      <c r="I973" s="459"/>
      <c r="J973" s="459"/>
      <c r="K973" s="459"/>
      <c r="L973" s="459"/>
      <c r="M973" s="459"/>
      <c r="N973" s="459"/>
      <c r="O973" s="459"/>
      <c r="P973" s="459"/>
      <c r="R973" s="454"/>
    </row>
    <row r="974" spans="6:18" x14ac:dyDescent="0.2">
      <c r="F974" s="459"/>
      <c r="G974" s="459"/>
      <c r="H974" s="459"/>
      <c r="I974" s="459"/>
      <c r="J974" s="459"/>
      <c r="K974" s="459"/>
      <c r="L974" s="459"/>
      <c r="M974" s="459"/>
      <c r="N974" s="459"/>
      <c r="O974" s="459"/>
      <c r="P974" s="459"/>
      <c r="R974" s="454"/>
    </row>
    <row r="975" spans="6:18" x14ac:dyDescent="0.2">
      <c r="F975" s="459"/>
      <c r="G975" s="459"/>
      <c r="H975" s="459"/>
      <c r="I975" s="459"/>
      <c r="J975" s="459"/>
      <c r="K975" s="459"/>
      <c r="L975" s="459"/>
      <c r="M975" s="459"/>
      <c r="N975" s="459"/>
      <c r="O975" s="459"/>
      <c r="P975" s="459"/>
      <c r="R975" s="454"/>
    </row>
    <row r="976" spans="6:18" x14ac:dyDescent="0.2">
      <c r="F976" s="459"/>
      <c r="G976" s="459"/>
      <c r="H976" s="459"/>
      <c r="I976" s="459"/>
      <c r="J976" s="459"/>
      <c r="K976" s="459"/>
      <c r="L976" s="459"/>
      <c r="M976" s="459"/>
      <c r="N976" s="459"/>
      <c r="O976" s="459"/>
      <c r="P976" s="459"/>
      <c r="R976" s="454"/>
    </row>
    <row r="977" spans="6:18" x14ac:dyDescent="0.2">
      <c r="F977" s="459"/>
      <c r="G977" s="459"/>
      <c r="H977" s="459"/>
      <c r="I977" s="459"/>
      <c r="J977" s="459"/>
      <c r="K977" s="459"/>
      <c r="L977" s="459"/>
      <c r="M977" s="459"/>
      <c r="N977" s="459"/>
      <c r="O977" s="459"/>
      <c r="P977" s="459"/>
      <c r="R977" s="454"/>
    </row>
    <row r="978" spans="6:18" x14ac:dyDescent="0.2">
      <c r="F978" s="459"/>
      <c r="G978" s="459"/>
      <c r="H978" s="459"/>
      <c r="I978" s="459"/>
      <c r="J978" s="459"/>
      <c r="K978" s="459"/>
      <c r="L978" s="459"/>
      <c r="M978" s="459"/>
      <c r="N978" s="459"/>
      <c r="O978" s="459"/>
      <c r="P978" s="459"/>
      <c r="R978" s="454"/>
    </row>
    <row r="979" spans="6:18" x14ac:dyDescent="0.2">
      <c r="F979" s="459"/>
      <c r="G979" s="459"/>
      <c r="H979" s="459"/>
      <c r="I979" s="459"/>
      <c r="J979" s="459"/>
      <c r="K979" s="459"/>
      <c r="L979" s="459"/>
      <c r="M979" s="459"/>
      <c r="N979" s="459"/>
      <c r="O979" s="459"/>
      <c r="P979" s="459"/>
    </row>
    <row r="980" spans="6:18" x14ac:dyDescent="0.2">
      <c r="F980" s="459"/>
      <c r="G980" s="459"/>
      <c r="H980" s="459"/>
      <c r="I980" s="459"/>
      <c r="J980" s="459"/>
      <c r="K980" s="459"/>
      <c r="L980" s="459"/>
      <c r="M980" s="459"/>
      <c r="N980" s="459"/>
      <c r="O980" s="459"/>
      <c r="P980" s="459"/>
    </row>
    <row r="981" spans="6:18" x14ac:dyDescent="0.2">
      <c r="F981" s="459"/>
      <c r="G981" s="459"/>
      <c r="H981" s="459"/>
      <c r="I981" s="459"/>
      <c r="J981" s="459"/>
      <c r="K981" s="459"/>
      <c r="L981" s="459"/>
      <c r="M981" s="459"/>
      <c r="N981" s="459"/>
      <c r="O981" s="459"/>
      <c r="P981" s="459"/>
    </row>
    <row r="982" spans="6:18" x14ac:dyDescent="0.2">
      <c r="F982" s="459"/>
      <c r="G982" s="459"/>
      <c r="H982" s="459"/>
      <c r="I982" s="459"/>
      <c r="J982" s="459"/>
      <c r="K982" s="459"/>
      <c r="L982" s="459"/>
      <c r="M982" s="459"/>
      <c r="N982" s="459"/>
      <c r="O982" s="459"/>
      <c r="P982" s="459"/>
    </row>
    <row r="983" spans="6:18" x14ac:dyDescent="0.2">
      <c r="F983" s="459"/>
      <c r="G983" s="459"/>
      <c r="H983" s="459"/>
      <c r="I983" s="459"/>
      <c r="J983" s="459"/>
      <c r="K983" s="459"/>
      <c r="L983" s="459"/>
      <c r="M983" s="459"/>
      <c r="N983" s="459"/>
      <c r="O983" s="459"/>
      <c r="P983" s="459"/>
    </row>
    <row r="984" spans="6:18" x14ac:dyDescent="0.2">
      <c r="F984" s="459"/>
      <c r="G984" s="459"/>
      <c r="H984" s="459"/>
      <c r="I984" s="459"/>
      <c r="J984" s="459"/>
      <c r="K984" s="459"/>
      <c r="L984" s="459"/>
      <c r="M984" s="459"/>
      <c r="N984" s="459"/>
      <c r="O984" s="459"/>
      <c r="P984" s="459"/>
    </row>
    <row r="985" spans="6:18" x14ac:dyDescent="0.2">
      <c r="F985" s="459"/>
      <c r="G985" s="459"/>
      <c r="H985" s="459"/>
      <c r="I985" s="459"/>
      <c r="J985" s="459"/>
      <c r="K985" s="459"/>
      <c r="L985" s="459"/>
      <c r="M985" s="459"/>
      <c r="N985" s="459"/>
      <c r="O985" s="459"/>
      <c r="P985" s="459"/>
    </row>
    <row r="986" spans="6:18" x14ac:dyDescent="0.2">
      <c r="F986" s="459"/>
      <c r="G986" s="459"/>
      <c r="H986" s="459"/>
      <c r="I986" s="459"/>
      <c r="J986" s="459"/>
      <c r="K986" s="459"/>
      <c r="L986" s="459"/>
      <c r="M986" s="459"/>
      <c r="N986" s="459"/>
      <c r="O986" s="459"/>
      <c r="P986" s="459"/>
    </row>
    <row r="987" spans="6:18" x14ac:dyDescent="0.2">
      <c r="F987" s="459"/>
      <c r="G987" s="459"/>
      <c r="H987" s="459"/>
      <c r="I987" s="459"/>
      <c r="J987" s="459"/>
      <c r="K987" s="459"/>
      <c r="L987" s="459"/>
      <c r="M987" s="459"/>
      <c r="N987" s="459"/>
      <c r="O987" s="459"/>
      <c r="P987" s="459"/>
    </row>
    <row r="988" spans="6:18" x14ac:dyDescent="0.2">
      <c r="F988" s="459"/>
      <c r="G988" s="459"/>
      <c r="H988" s="459"/>
      <c r="I988" s="459"/>
      <c r="J988" s="459"/>
      <c r="K988" s="459"/>
      <c r="L988" s="459"/>
      <c r="M988" s="459"/>
      <c r="N988" s="459"/>
      <c r="O988" s="459"/>
      <c r="P988" s="459"/>
    </row>
    <row r="989" spans="6:18" x14ac:dyDescent="0.2">
      <c r="F989" s="459"/>
      <c r="G989" s="459"/>
      <c r="H989" s="459"/>
      <c r="I989" s="459"/>
      <c r="J989" s="459"/>
      <c r="K989" s="459"/>
      <c r="L989" s="459"/>
      <c r="M989" s="459"/>
      <c r="N989" s="459"/>
      <c r="O989" s="459"/>
      <c r="P989" s="459"/>
    </row>
    <row r="990" spans="6:18" x14ac:dyDescent="0.2">
      <c r="F990" s="459"/>
      <c r="G990" s="459"/>
      <c r="H990" s="459"/>
      <c r="I990" s="459"/>
      <c r="J990" s="459"/>
      <c r="K990" s="459"/>
      <c r="L990" s="459"/>
      <c r="M990" s="459"/>
      <c r="N990" s="459"/>
      <c r="O990" s="459"/>
      <c r="P990" s="459"/>
    </row>
    <row r="991" spans="6:18" x14ac:dyDescent="0.2">
      <c r="F991" s="459"/>
      <c r="G991" s="459"/>
      <c r="H991" s="459"/>
      <c r="I991" s="459"/>
      <c r="J991" s="459"/>
      <c r="K991" s="459"/>
      <c r="L991" s="459"/>
      <c r="M991" s="459"/>
      <c r="N991" s="459"/>
      <c r="O991" s="459"/>
      <c r="P991" s="459"/>
    </row>
    <row r="992" spans="6:18" x14ac:dyDescent="0.2">
      <c r="F992" s="459"/>
      <c r="G992" s="459"/>
      <c r="H992" s="459"/>
      <c r="I992" s="459"/>
      <c r="J992" s="459"/>
      <c r="K992" s="459"/>
      <c r="L992" s="459"/>
      <c r="M992" s="459"/>
      <c r="N992" s="459"/>
      <c r="O992" s="459"/>
      <c r="P992" s="459"/>
    </row>
    <row r="993" spans="6:16" x14ac:dyDescent="0.2">
      <c r="F993" s="459"/>
      <c r="G993" s="459"/>
      <c r="H993" s="459"/>
      <c r="I993" s="459"/>
      <c r="J993" s="459"/>
      <c r="K993" s="459"/>
      <c r="L993" s="459"/>
      <c r="M993" s="459"/>
      <c r="N993" s="459"/>
      <c r="O993" s="459"/>
      <c r="P993" s="459"/>
    </row>
    <row r="994" spans="6:16" x14ac:dyDescent="0.2">
      <c r="F994" s="459"/>
      <c r="G994" s="459"/>
      <c r="H994" s="459"/>
      <c r="I994" s="459"/>
      <c r="J994" s="459"/>
      <c r="K994" s="459"/>
      <c r="L994" s="459"/>
      <c r="M994" s="459"/>
      <c r="N994" s="459"/>
      <c r="O994" s="459"/>
      <c r="P994" s="459"/>
    </row>
    <row r="995" spans="6:16" x14ac:dyDescent="0.2">
      <c r="F995" s="459"/>
      <c r="G995" s="459"/>
      <c r="H995" s="459"/>
      <c r="I995" s="459"/>
      <c r="J995" s="459"/>
      <c r="K995" s="459"/>
      <c r="L995" s="459"/>
      <c r="M995" s="459"/>
      <c r="N995" s="459"/>
      <c r="O995" s="459"/>
      <c r="P995" s="459"/>
    </row>
    <row r="996" spans="6:16" x14ac:dyDescent="0.2">
      <c r="F996" s="459"/>
      <c r="G996" s="459"/>
      <c r="H996" s="459"/>
      <c r="I996" s="459"/>
      <c r="J996" s="459"/>
      <c r="K996" s="459"/>
      <c r="L996" s="459"/>
      <c r="M996" s="459"/>
      <c r="N996" s="459"/>
      <c r="O996" s="459"/>
      <c r="P996" s="459"/>
    </row>
    <row r="997" spans="6:16" x14ac:dyDescent="0.2">
      <c r="F997" s="459"/>
      <c r="G997" s="459"/>
      <c r="H997" s="459"/>
      <c r="I997" s="459"/>
      <c r="J997" s="459"/>
      <c r="K997" s="459"/>
      <c r="L997" s="459"/>
      <c r="M997" s="459"/>
      <c r="N997" s="459"/>
      <c r="O997" s="459"/>
      <c r="P997" s="459"/>
    </row>
    <row r="998" spans="6:16" x14ac:dyDescent="0.2">
      <c r="F998" s="459"/>
      <c r="G998" s="459"/>
      <c r="H998" s="459"/>
      <c r="I998" s="459"/>
      <c r="J998" s="459"/>
      <c r="K998" s="459"/>
      <c r="L998" s="459"/>
      <c r="M998" s="459"/>
      <c r="N998" s="459"/>
      <c r="O998" s="459"/>
      <c r="P998" s="459"/>
    </row>
    <row r="999" spans="6:16" x14ac:dyDescent="0.2">
      <c r="F999" s="459"/>
      <c r="G999" s="459"/>
      <c r="H999" s="459"/>
      <c r="I999" s="459"/>
      <c r="J999" s="459"/>
      <c r="K999" s="459"/>
      <c r="L999" s="459"/>
      <c r="M999" s="459"/>
      <c r="N999" s="459"/>
      <c r="O999" s="459"/>
      <c r="P999" s="459"/>
    </row>
    <row r="1000" spans="6:16" x14ac:dyDescent="0.2">
      <c r="F1000" s="459"/>
      <c r="G1000" s="459"/>
      <c r="H1000" s="459"/>
      <c r="I1000" s="459"/>
      <c r="J1000" s="459"/>
      <c r="K1000" s="459"/>
      <c r="L1000" s="459"/>
      <c r="M1000" s="459"/>
      <c r="N1000" s="459"/>
      <c r="O1000" s="459"/>
      <c r="P1000" s="459"/>
    </row>
    <row r="1001" spans="6:16" x14ac:dyDescent="0.2">
      <c r="F1001" s="459"/>
      <c r="G1001" s="459"/>
      <c r="H1001" s="459"/>
      <c r="I1001" s="459"/>
      <c r="J1001" s="459"/>
      <c r="K1001" s="459"/>
      <c r="L1001" s="459"/>
      <c r="M1001" s="459"/>
      <c r="N1001" s="459"/>
      <c r="O1001" s="459"/>
      <c r="P1001" s="459"/>
    </row>
    <row r="1002" spans="6:16" x14ac:dyDescent="0.2">
      <c r="F1002" s="459"/>
      <c r="G1002" s="459"/>
      <c r="H1002" s="459"/>
      <c r="I1002" s="459"/>
      <c r="J1002" s="459"/>
      <c r="K1002" s="459"/>
      <c r="L1002" s="459"/>
      <c r="M1002" s="459"/>
      <c r="N1002" s="459"/>
      <c r="O1002" s="459"/>
      <c r="P1002" s="459"/>
    </row>
    <row r="1003" spans="6:16" x14ac:dyDescent="0.2">
      <c r="F1003" s="459"/>
      <c r="G1003" s="459"/>
      <c r="H1003" s="459"/>
      <c r="I1003" s="459"/>
      <c r="J1003" s="459"/>
      <c r="K1003" s="459"/>
      <c r="L1003" s="459"/>
      <c r="M1003" s="459"/>
      <c r="N1003" s="459"/>
      <c r="O1003" s="459"/>
      <c r="P1003" s="459"/>
    </row>
    <row r="1004" spans="6:16" x14ac:dyDescent="0.2">
      <c r="F1004" s="459"/>
      <c r="G1004" s="459"/>
      <c r="H1004" s="459"/>
      <c r="I1004" s="459"/>
      <c r="J1004" s="459"/>
      <c r="K1004" s="459"/>
      <c r="L1004" s="459"/>
      <c r="M1004" s="459"/>
      <c r="N1004" s="459"/>
      <c r="O1004" s="459"/>
      <c r="P1004" s="459"/>
    </row>
    <row r="1005" spans="6:16" x14ac:dyDescent="0.2">
      <c r="F1005" s="459"/>
      <c r="G1005" s="459"/>
      <c r="H1005" s="459"/>
      <c r="I1005" s="459"/>
      <c r="J1005" s="459"/>
      <c r="K1005" s="459"/>
      <c r="L1005" s="459"/>
      <c r="M1005" s="459"/>
      <c r="N1005" s="459"/>
      <c r="O1005" s="459"/>
      <c r="P1005" s="459"/>
    </row>
    <row r="1006" spans="6:16" x14ac:dyDescent="0.2">
      <c r="F1006" s="459"/>
      <c r="G1006" s="459"/>
      <c r="H1006" s="459"/>
      <c r="I1006" s="459"/>
      <c r="J1006" s="459"/>
      <c r="K1006" s="459"/>
      <c r="L1006" s="459"/>
      <c r="M1006" s="459"/>
      <c r="N1006" s="459"/>
      <c r="O1006" s="459"/>
      <c r="P1006" s="459"/>
    </row>
    <row r="1007" spans="6:16" x14ac:dyDescent="0.2">
      <c r="F1007" s="459"/>
      <c r="G1007" s="459"/>
      <c r="H1007" s="459"/>
      <c r="I1007" s="459"/>
      <c r="J1007" s="459"/>
      <c r="K1007" s="459"/>
      <c r="L1007" s="459"/>
      <c r="M1007" s="459"/>
      <c r="N1007" s="459"/>
      <c r="O1007" s="459"/>
      <c r="P1007" s="459"/>
    </row>
    <row r="1008" spans="6:16" x14ac:dyDescent="0.2">
      <c r="F1008" s="459"/>
      <c r="G1008" s="459"/>
      <c r="H1008" s="459"/>
      <c r="I1008" s="459"/>
      <c r="J1008" s="459"/>
      <c r="K1008" s="459"/>
      <c r="L1008" s="459"/>
      <c r="M1008" s="459"/>
      <c r="N1008" s="459"/>
      <c r="O1008" s="459"/>
      <c r="P1008" s="459"/>
    </row>
    <row r="1009" spans="6:16" x14ac:dyDescent="0.2">
      <c r="F1009" s="459"/>
      <c r="G1009" s="459"/>
      <c r="H1009" s="459"/>
      <c r="I1009" s="459"/>
      <c r="J1009" s="459"/>
      <c r="K1009" s="459"/>
      <c r="L1009" s="459"/>
      <c r="M1009" s="459"/>
      <c r="N1009" s="459"/>
      <c r="O1009" s="459"/>
      <c r="P1009" s="459"/>
    </row>
    <row r="1010" spans="6:16" x14ac:dyDescent="0.2">
      <c r="F1010" s="459"/>
      <c r="G1010" s="459"/>
      <c r="H1010" s="459"/>
      <c r="I1010" s="459"/>
      <c r="J1010" s="459"/>
      <c r="K1010" s="459"/>
      <c r="L1010" s="459"/>
      <c r="M1010" s="459"/>
      <c r="N1010" s="459"/>
      <c r="O1010" s="459"/>
      <c r="P1010" s="459"/>
    </row>
    <row r="1011" spans="6:16" x14ac:dyDescent="0.2">
      <c r="F1011" s="459"/>
      <c r="G1011" s="459"/>
      <c r="H1011" s="459"/>
      <c r="I1011" s="459"/>
      <c r="J1011" s="459"/>
      <c r="K1011" s="459"/>
      <c r="L1011" s="459"/>
      <c r="M1011" s="459"/>
      <c r="N1011" s="459"/>
      <c r="O1011" s="459"/>
      <c r="P1011" s="459"/>
    </row>
    <row r="1012" spans="6:16" x14ac:dyDescent="0.2">
      <c r="F1012" s="459"/>
      <c r="G1012" s="459"/>
      <c r="H1012" s="459"/>
      <c r="I1012" s="459"/>
      <c r="J1012" s="459"/>
      <c r="K1012" s="459"/>
      <c r="L1012" s="459"/>
      <c r="M1012" s="459"/>
      <c r="N1012" s="459"/>
      <c r="O1012" s="459"/>
      <c r="P1012" s="459"/>
    </row>
    <row r="1013" spans="6:16" x14ac:dyDescent="0.2">
      <c r="F1013" s="459"/>
      <c r="G1013" s="459"/>
      <c r="H1013" s="459"/>
      <c r="I1013" s="459"/>
      <c r="J1013" s="459"/>
      <c r="K1013" s="459"/>
      <c r="L1013" s="459"/>
      <c r="M1013" s="459"/>
      <c r="N1013" s="459"/>
      <c r="O1013" s="459"/>
      <c r="P1013" s="459"/>
    </row>
    <row r="1014" spans="6:16" x14ac:dyDescent="0.2">
      <c r="F1014" s="459"/>
      <c r="G1014" s="459"/>
      <c r="H1014" s="459"/>
      <c r="I1014" s="459"/>
      <c r="J1014" s="459"/>
      <c r="K1014" s="459"/>
      <c r="L1014" s="459"/>
      <c r="M1014" s="459"/>
      <c r="N1014" s="459"/>
      <c r="O1014" s="459"/>
      <c r="P1014" s="459"/>
    </row>
    <row r="1015" spans="6:16" x14ac:dyDescent="0.2">
      <c r="F1015" s="459"/>
      <c r="G1015" s="459"/>
      <c r="H1015" s="459"/>
      <c r="I1015" s="459"/>
      <c r="J1015" s="459"/>
      <c r="K1015" s="459"/>
      <c r="L1015" s="459"/>
      <c r="M1015" s="459"/>
      <c r="N1015" s="459"/>
      <c r="O1015" s="459"/>
      <c r="P1015" s="459"/>
    </row>
    <row r="1016" spans="6:16" x14ac:dyDescent="0.2">
      <c r="F1016" s="459"/>
      <c r="G1016" s="459"/>
      <c r="H1016" s="459"/>
      <c r="I1016" s="459"/>
      <c r="J1016" s="459"/>
      <c r="K1016" s="459"/>
      <c r="L1016" s="459"/>
      <c r="M1016" s="459"/>
      <c r="N1016" s="459"/>
      <c r="O1016" s="459"/>
      <c r="P1016" s="459"/>
    </row>
    <row r="1017" spans="6:16" x14ac:dyDescent="0.2">
      <c r="F1017" s="459"/>
      <c r="G1017" s="459"/>
      <c r="H1017" s="459"/>
      <c r="I1017" s="459"/>
      <c r="J1017" s="459"/>
      <c r="K1017" s="459"/>
      <c r="L1017" s="459"/>
      <c r="M1017" s="459"/>
      <c r="N1017" s="459"/>
      <c r="O1017" s="459"/>
      <c r="P1017" s="459"/>
    </row>
    <row r="1018" spans="6:16" x14ac:dyDescent="0.2">
      <c r="F1018" s="459"/>
      <c r="G1018" s="459"/>
      <c r="H1018" s="459"/>
      <c r="I1018" s="459"/>
      <c r="J1018" s="459"/>
      <c r="K1018" s="459"/>
      <c r="L1018" s="459"/>
      <c r="M1018" s="459"/>
      <c r="N1018" s="459"/>
      <c r="O1018" s="459"/>
      <c r="P1018" s="459"/>
    </row>
    <row r="1019" spans="6:16" x14ac:dyDescent="0.2">
      <c r="F1019" s="459"/>
      <c r="G1019" s="459"/>
      <c r="H1019" s="459"/>
      <c r="I1019" s="459"/>
      <c r="J1019" s="459"/>
      <c r="K1019" s="459"/>
      <c r="L1019" s="459"/>
      <c r="M1019" s="459"/>
      <c r="N1019" s="459"/>
      <c r="O1019" s="459"/>
      <c r="P1019" s="459"/>
    </row>
    <row r="1020" spans="6:16" x14ac:dyDescent="0.2">
      <c r="F1020" s="459"/>
      <c r="G1020" s="459"/>
      <c r="H1020" s="459"/>
      <c r="I1020" s="459"/>
      <c r="J1020" s="459"/>
      <c r="K1020" s="459"/>
      <c r="L1020" s="459"/>
      <c r="M1020" s="459"/>
      <c r="N1020" s="459"/>
      <c r="O1020" s="459"/>
      <c r="P1020" s="459"/>
    </row>
    <row r="1021" spans="6:16" x14ac:dyDescent="0.2">
      <c r="F1021" s="459"/>
      <c r="G1021" s="459"/>
      <c r="H1021" s="459"/>
      <c r="I1021" s="459"/>
      <c r="J1021" s="459"/>
      <c r="K1021" s="459"/>
      <c r="L1021" s="459"/>
      <c r="M1021" s="459"/>
      <c r="N1021" s="459"/>
      <c r="O1021" s="459"/>
      <c r="P1021" s="459"/>
    </row>
    <row r="1022" spans="6:16" x14ac:dyDescent="0.2">
      <c r="F1022" s="459"/>
      <c r="G1022" s="459"/>
      <c r="H1022" s="459"/>
      <c r="I1022" s="459"/>
      <c r="J1022" s="459"/>
      <c r="K1022" s="459"/>
      <c r="L1022" s="459"/>
      <c r="M1022" s="459"/>
      <c r="N1022" s="459"/>
      <c r="O1022" s="459"/>
      <c r="P1022" s="459"/>
    </row>
    <row r="1023" spans="6:16" x14ac:dyDescent="0.2">
      <c r="F1023" s="459"/>
      <c r="G1023" s="459"/>
      <c r="H1023" s="459"/>
      <c r="I1023" s="459"/>
      <c r="J1023" s="459"/>
      <c r="K1023" s="459"/>
      <c r="L1023" s="459"/>
      <c r="M1023" s="459"/>
      <c r="N1023" s="459"/>
      <c r="O1023" s="459"/>
      <c r="P1023" s="459"/>
    </row>
    <row r="1024" spans="6:16" x14ac:dyDescent="0.2">
      <c r="F1024" s="459"/>
      <c r="G1024" s="459"/>
      <c r="H1024" s="459"/>
      <c r="I1024" s="459"/>
      <c r="J1024" s="459"/>
      <c r="K1024" s="459"/>
      <c r="L1024" s="459"/>
      <c r="M1024" s="459"/>
      <c r="N1024" s="459"/>
      <c r="O1024" s="459"/>
      <c r="P1024" s="459"/>
    </row>
    <row r="1025" spans="6:16" x14ac:dyDescent="0.2">
      <c r="F1025" s="459"/>
      <c r="G1025" s="459"/>
      <c r="H1025" s="459"/>
      <c r="I1025" s="459"/>
      <c r="J1025" s="459"/>
      <c r="K1025" s="459"/>
      <c r="L1025" s="459"/>
      <c r="M1025" s="459"/>
      <c r="N1025" s="459"/>
      <c r="O1025" s="459"/>
      <c r="P1025" s="459"/>
    </row>
    <row r="1026" spans="6:16" x14ac:dyDescent="0.2">
      <c r="F1026" s="459"/>
      <c r="G1026" s="459"/>
      <c r="H1026" s="459"/>
      <c r="I1026" s="459"/>
      <c r="J1026" s="459"/>
      <c r="K1026" s="459"/>
      <c r="L1026" s="459"/>
      <c r="M1026" s="459"/>
      <c r="N1026" s="459"/>
      <c r="O1026" s="459"/>
      <c r="P1026" s="459"/>
    </row>
    <row r="1027" spans="6:16" x14ac:dyDescent="0.2">
      <c r="F1027" s="459"/>
      <c r="G1027" s="459"/>
      <c r="H1027" s="459"/>
      <c r="I1027" s="459"/>
      <c r="J1027" s="459"/>
      <c r="K1027" s="459"/>
      <c r="L1027" s="459"/>
      <c r="M1027" s="459"/>
      <c r="N1027" s="459"/>
      <c r="O1027" s="459"/>
      <c r="P1027" s="459"/>
    </row>
    <row r="1028" spans="6:16" x14ac:dyDescent="0.2">
      <c r="F1028" s="459"/>
      <c r="G1028" s="459"/>
      <c r="H1028" s="459"/>
      <c r="I1028" s="459"/>
      <c r="J1028" s="459"/>
      <c r="K1028" s="459"/>
      <c r="L1028" s="459"/>
      <c r="M1028" s="459"/>
      <c r="N1028" s="459"/>
      <c r="O1028" s="459"/>
      <c r="P1028" s="459"/>
    </row>
    <row r="1029" spans="6:16" x14ac:dyDescent="0.2">
      <c r="F1029" s="459"/>
      <c r="G1029" s="459"/>
      <c r="H1029" s="459"/>
      <c r="I1029" s="459"/>
      <c r="J1029" s="459"/>
      <c r="K1029" s="459"/>
      <c r="L1029" s="459"/>
      <c r="M1029" s="459"/>
      <c r="N1029" s="459"/>
      <c r="O1029" s="459"/>
      <c r="P1029" s="459"/>
    </row>
    <row r="1030" spans="6:16" x14ac:dyDescent="0.2">
      <c r="F1030" s="459"/>
      <c r="G1030" s="459"/>
      <c r="H1030" s="459"/>
      <c r="I1030" s="459"/>
      <c r="J1030" s="459"/>
      <c r="K1030" s="459"/>
      <c r="L1030" s="459"/>
      <c r="M1030" s="459"/>
      <c r="N1030" s="459"/>
      <c r="O1030" s="459"/>
      <c r="P1030" s="459"/>
    </row>
    <row r="1031" spans="6:16" x14ac:dyDescent="0.2">
      <c r="F1031" s="459"/>
      <c r="G1031" s="459"/>
      <c r="H1031" s="459"/>
      <c r="I1031" s="459"/>
      <c r="J1031" s="459"/>
      <c r="K1031" s="459"/>
      <c r="L1031" s="459"/>
      <c r="M1031" s="459"/>
      <c r="N1031" s="459"/>
      <c r="O1031" s="459"/>
      <c r="P1031" s="459"/>
    </row>
    <row r="1032" spans="6:16" x14ac:dyDescent="0.2">
      <c r="F1032" s="459"/>
      <c r="G1032" s="459"/>
      <c r="H1032" s="459"/>
      <c r="I1032" s="459"/>
      <c r="J1032" s="459"/>
      <c r="K1032" s="459"/>
      <c r="L1032" s="459"/>
      <c r="M1032" s="459"/>
      <c r="N1032" s="459"/>
      <c r="O1032" s="459"/>
      <c r="P1032" s="459"/>
    </row>
    <row r="1033" spans="6:16" x14ac:dyDescent="0.2">
      <c r="F1033" s="459"/>
      <c r="G1033" s="459"/>
      <c r="H1033" s="459"/>
      <c r="I1033" s="459"/>
      <c r="J1033" s="459"/>
      <c r="K1033" s="459"/>
      <c r="L1033" s="459"/>
      <c r="M1033" s="459"/>
      <c r="N1033" s="459"/>
      <c r="O1033" s="459"/>
      <c r="P1033" s="459"/>
    </row>
    <row r="1034" spans="6:16" x14ac:dyDescent="0.2">
      <c r="F1034" s="459"/>
      <c r="G1034" s="459"/>
      <c r="H1034" s="459"/>
      <c r="I1034" s="459"/>
      <c r="J1034" s="459"/>
      <c r="K1034" s="459"/>
      <c r="L1034" s="459"/>
      <c r="M1034" s="459"/>
      <c r="N1034" s="459"/>
      <c r="O1034" s="459"/>
      <c r="P1034" s="459"/>
    </row>
    <row r="1035" spans="6:16" x14ac:dyDescent="0.2">
      <c r="F1035" s="459"/>
      <c r="G1035" s="459"/>
      <c r="H1035" s="459"/>
      <c r="I1035" s="459"/>
      <c r="J1035" s="459"/>
      <c r="K1035" s="459"/>
      <c r="L1035" s="459"/>
      <c r="M1035" s="459"/>
      <c r="N1035" s="459"/>
      <c r="O1035" s="459"/>
      <c r="P1035" s="459"/>
    </row>
    <row r="1036" spans="6:16" x14ac:dyDescent="0.2">
      <c r="F1036" s="459"/>
      <c r="G1036" s="459"/>
      <c r="H1036" s="459"/>
      <c r="I1036" s="459"/>
      <c r="J1036" s="459"/>
      <c r="K1036" s="459"/>
      <c r="L1036" s="459"/>
      <c r="M1036" s="459"/>
      <c r="N1036" s="459"/>
      <c r="O1036" s="459"/>
      <c r="P1036" s="459"/>
    </row>
    <row r="1037" spans="6:16" x14ac:dyDescent="0.2">
      <c r="F1037" s="459"/>
      <c r="G1037" s="459"/>
      <c r="H1037" s="459"/>
      <c r="I1037" s="459"/>
      <c r="J1037" s="459"/>
      <c r="K1037" s="459"/>
      <c r="L1037" s="459"/>
      <c r="M1037" s="459"/>
      <c r="N1037" s="459"/>
      <c r="O1037" s="459"/>
      <c r="P1037" s="459"/>
    </row>
    <row r="1038" spans="6:16" x14ac:dyDescent="0.2">
      <c r="F1038" s="459"/>
      <c r="G1038" s="459"/>
      <c r="H1038" s="459"/>
      <c r="I1038" s="459"/>
      <c r="J1038" s="459"/>
      <c r="K1038" s="459"/>
      <c r="L1038" s="459"/>
      <c r="M1038" s="459"/>
      <c r="N1038" s="459"/>
      <c r="O1038" s="459"/>
      <c r="P1038" s="459"/>
    </row>
    <row r="1039" spans="6:16" x14ac:dyDescent="0.2">
      <c r="F1039" s="459"/>
      <c r="G1039" s="459"/>
      <c r="H1039" s="459"/>
      <c r="I1039" s="459"/>
      <c r="J1039" s="459"/>
      <c r="K1039" s="459"/>
      <c r="L1039" s="459"/>
      <c r="M1039" s="459"/>
      <c r="N1039" s="459"/>
      <c r="O1039" s="459"/>
      <c r="P1039" s="459"/>
    </row>
    <row r="1040" spans="6:16" x14ac:dyDescent="0.2">
      <c r="F1040" s="459"/>
      <c r="G1040" s="459"/>
      <c r="H1040" s="459"/>
      <c r="I1040" s="459"/>
      <c r="J1040" s="459"/>
      <c r="K1040" s="459"/>
      <c r="L1040" s="459"/>
      <c r="M1040" s="459"/>
      <c r="N1040" s="459"/>
      <c r="O1040" s="459"/>
      <c r="P1040" s="459"/>
    </row>
    <row r="1041" spans="6:16" x14ac:dyDescent="0.2">
      <c r="F1041" s="459"/>
      <c r="G1041" s="459"/>
      <c r="H1041" s="459"/>
      <c r="I1041" s="459"/>
      <c r="J1041" s="459"/>
      <c r="K1041" s="459"/>
      <c r="L1041" s="459"/>
      <c r="M1041" s="459"/>
      <c r="N1041" s="459"/>
      <c r="O1041" s="459"/>
      <c r="P1041" s="459"/>
    </row>
    <row r="1042" spans="6:16" x14ac:dyDescent="0.2">
      <c r="F1042" s="459"/>
      <c r="G1042" s="459"/>
      <c r="H1042" s="459"/>
      <c r="I1042" s="459"/>
      <c r="J1042" s="459"/>
      <c r="K1042" s="459"/>
      <c r="L1042" s="459"/>
      <c r="M1042" s="459"/>
      <c r="N1042" s="459"/>
      <c r="O1042" s="459"/>
      <c r="P1042" s="459"/>
    </row>
    <row r="1043" spans="6:16" x14ac:dyDescent="0.2">
      <c r="F1043" s="459"/>
      <c r="G1043" s="459"/>
      <c r="H1043" s="459"/>
      <c r="I1043" s="459"/>
      <c r="J1043" s="459"/>
      <c r="K1043" s="459"/>
      <c r="L1043" s="459"/>
      <c r="M1043" s="459"/>
      <c r="N1043" s="459"/>
      <c r="O1043" s="459"/>
      <c r="P1043" s="459"/>
    </row>
    <row r="1044" spans="6:16" x14ac:dyDescent="0.2">
      <c r="F1044" s="459"/>
      <c r="G1044" s="459"/>
      <c r="H1044" s="459"/>
      <c r="I1044" s="459"/>
      <c r="J1044" s="459"/>
      <c r="K1044" s="459"/>
      <c r="L1044" s="459"/>
      <c r="M1044" s="459"/>
      <c r="N1044" s="459"/>
      <c r="O1044" s="459"/>
      <c r="P1044" s="459"/>
    </row>
    <row r="1045" spans="6:16" x14ac:dyDescent="0.2">
      <c r="F1045" s="459"/>
      <c r="G1045" s="459"/>
      <c r="H1045" s="459"/>
      <c r="I1045" s="459"/>
      <c r="J1045" s="459"/>
      <c r="K1045" s="459"/>
      <c r="L1045" s="459"/>
      <c r="M1045" s="459"/>
      <c r="N1045" s="459"/>
      <c r="O1045" s="459"/>
      <c r="P1045" s="459"/>
    </row>
    <row r="1046" spans="6:16" x14ac:dyDescent="0.2">
      <c r="F1046" s="459"/>
      <c r="G1046" s="459"/>
      <c r="H1046" s="459"/>
      <c r="I1046" s="459"/>
      <c r="J1046" s="459"/>
      <c r="K1046" s="459"/>
      <c r="L1046" s="459"/>
      <c r="M1046" s="459"/>
      <c r="N1046" s="459"/>
      <c r="O1046" s="459"/>
      <c r="P1046" s="459"/>
    </row>
    <row r="1047" spans="6:16" x14ac:dyDescent="0.2">
      <c r="F1047" s="459"/>
      <c r="G1047" s="459"/>
      <c r="H1047" s="459"/>
      <c r="I1047" s="459"/>
      <c r="J1047" s="459"/>
      <c r="K1047" s="459"/>
      <c r="L1047" s="459"/>
      <c r="M1047" s="459"/>
      <c r="N1047" s="459"/>
      <c r="O1047" s="459"/>
      <c r="P1047" s="459"/>
    </row>
    <row r="1048" spans="6:16" x14ac:dyDescent="0.2">
      <c r="F1048" s="459"/>
      <c r="G1048" s="459"/>
      <c r="H1048" s="459"/>
      <c r="I1048" s="459"/>
      <c r="J1048" s="459"/>
      <c r="K1048" s="459"/>
      <c r="L1048" s="459"/>
      <c r="M1048" s="459"/>
      <c r="N1048" s="459"/>
      <c r="O1048" s="459"/>
      <c r="P1048" s="459"/>
    </row>
    <row r="1049" spans="6:16" x14ac:dyDescent="0.2">
      <c r="F1049" s="459"/>
      <c r="G1049" s="459"/>
      <c r="H1049" s="459"/>
      <c r="I1049" s="459"/>
      <c r="J1049" s="459"/>
      <c r="K1049" s="459"/>
      <c r="L1049" s="459"/>
      <c r="M1049" s="459"/>
      <c r="N1049" s="459"/>
      <c r="O1049" s="459"/>
      <c r="P1049" s="459"/>
    </row>
    <row r="1050" spans="6:16" x14ac:dyDescent="0.2">
      <c r="F1050" s="459"/>
      <c r="G1050" s="459"/>
      <c r="H1050" s="459"/>
      <c r="I1050" s="459"/>
      <c r="J1050" s="459"/>
      <c r="K1050" s="459"/>
      <c r="L1050" s="459"/>
      <c r="M1050" s="459"/>
      <c r="N1050" s="459"/>
      <c r="O1050" s="459"/>
      <c r="P1050" s="459"/>
    </row>
    <row r="1051" spans="6:16" x14ac:dyDescent="0.2">
      <c r="F1051" s="459"/>
      <c r="G1051" s="459"/>
      <c r="H1051" s="459"/>
      <c r="I1051" s="459"/>
      <c r="J1051" s="459"/>
      <c r="K1051" s="459"/>
      <c r="L1051" s="459"/>
      <c r="M1051" s="459"/>
      <c r="N1051" s="459"/>
      <c r="O1051" s="459"/>
      <c r="P1051" s="459"/>
    </row>
    <row r="1052" spans="6:16" x14ac:dyDescent="0.2">
      <c r="F1052" s="459"/>
      <c r="G1052" s="459"/>
      <c r="H1052" s="459"/>
      <c r="I1052" s="459"/>
      <c r="J1052" s="459"/>
      <c r="K1052" s="459"/>
      <c r="L1052" s="459"/>
      <c r="M1052" s="459"/>
      <c r="N1052" s="459"/>
      <c r="O1052" s="459"/>
      <c r="P1052" s="459"/>
    </row>
    <row r="1053" spans="6:16" x14ac:dyDescent="0.2">
      <c r="F1053" s="459"/>
      <c r="G1053" s="459"/>
      <c r="H1053" s="459"/>
      <c r="I1053" s="459"/>
      <c r="J1053" s="459"/>
      <c r="K1053" s="459"/>
      <c r="L1053" s="459"/>
      <c r="M1053" s="459"/>
      <c r="N1053" s="459"/>
      <c r="O1053" s="459"/>
      <c r="P1053" s="459"/>
    </row>
    <row r="1054" spans="6:16" x14ac:dyDescent="0.2">
      <c r="F1054" s="459"/>
      <c r="G1054" s="459"/>
      <c r="H1054" s="459"/>
      <c r="I1054" s="459"/>
      <c r="J1054" s="459"/>
      <c r="K1054" s="459"/>
      <c r="L1054" s="459"/>
      <c r="M1054" s="459"/>
      <c r="N1054" s="459"/>
      <c r="O1054" s="459"/>
      <c r="P1054" s="459"/>
    </row>
    <row r="1055" spans="6:16" x14ac:dyDescent="0.2">
      <c r="F1055" s="459"/>
      <c r="G1055" s="459"/>
      <c r="H1055" s="459"/>
      <c r="I1055" s="459"/>
      <c r="J1055" s="459"/>
      <c r="K1055" s="459"/>
      <c r="L1055" s="459"/>
      <c r="M1055" s="459"/>
      <c r="N1055" s="459"/>
      <c r="O1055" s="459"/>
      <c r="P1055" s="459"/>
    </row>
    <row r="1056" spans="6:16" x14ac:dyDescent="0.2">
      <c r="F1056" s="459"/>
      <c r="G1056" s="459"/>
      <c r="H1056" s="459"/>
      <c r="I1056" s="459"/>
      <c r="J1056" s="459"/>
      <c r="K1056" s="459"/>
      <c r="L1056" s="459"/>
      <c r="M1056" s="459"/>
      <c r="N1056" s="459"/>
      <c r="O1056" s="459"/>
      <c r="P1056" s="459"/>
    </row>
    <row r="1057" spans="6:16" x14ac:dyDescent="0.2">
      <c r="F1057" s="459"/>
      <c r="G1057" s="459"/>
      <c r="H1057" s="459"/>
      <c r="I1057" s="459"/>
      <c r="J1057" s="459"/>
      <c r="K1057" s="459"/>
      <c r="L1057" s="459"/>
      <c r="M1057" s="459"/>
      <c r="N1057" s="459"/>
      <c r="O1057" s="459"/>
      <c r="P1057" s="459"/>
    </row>
    <row r="1058" spans="6:16" x14ac:dyDescent="0.2">
      <c r="F1058" s="459"/>
      <c r="G1058" s="459"/>
      <c r="H1058" s="459"/>
      <c r="I1058" s="459"/>
      <c r="J1058" s="459"/>
      <c r="K1058" s="459"/>
      <c r="L1058" s="459"/>
      <c r="M1058" s="459"/>
      <c r="N1058" s="459"/>
      <c r="O1058" s="459"/>
      <c r="P1058" s="459"/>
    </row>
    <row r="1059" spans="6:16" x14ac:dyDescent="0.2">
      <c r="F1059" s="459"/>
      <c r="G1059" s="459"/>
      <c r="H1059" s="459"/>
      <c r="I1059" s="459"/>
      <c r="J1059" s="459"/>
      <c r="K1059" s="459"/>
      <c r="L1059" s="459"/>
      <c r="M1059" s="459"/>
      <c r="N1059" s="459"/>
      <c r="O1059" s="459"/>
      <c r="P1059" s="459"/>
    </row>
    <row r="1060" spans="6:16" x14ac:dyDescent="0.2">
      <c r="F1060" s="459"/>
      <c r="G1060" s="459"/>
      <c r="H1060" s="459"/>
      <c r="I1060" s="459"/>
      <c r="J1060" s="459"/>
      <c r="K1060" s="459"/>
      <c r="L1060" s="459"/>
      <c r="M1060" s="459"/>
      <c r="N1060" s="459"/>
      <c r="O1060" s="459"/>
      <c r="P1060" s="459"/>
    </row>
    <row r="1061" spans="6:16" x14ac:dyDescent="0.2">
      <c r="F1061" s="459"/>
      <c r="G1061" s="459"/>
      <c r="H1061" s="459"/>
      <c r="I1061" s="459"/>
      <c r="J1061" s="459"/>
      <c r="K1061" s="459"/>
      <c r="L1061" s="459"/>
      <c r="M1061" s="459"/>
      <c r="N1061" s="459"/>
      <c r="O1061" s="459"/>
      <c r="P1061" s="459"/>
    </row>
    <row r="1062" spans="6:16" x14ac:dyDescent="0.2">
      <c r="F1062" s="459"/>
      <c r="G1062" s="459"/>
      <c r="H1062" s="459"/>
      <c r="I1062" s="459"/>
      <c r="J1062" s="459"/>
      <c r="K1062" s="459"/>
      <c r="L1062" s="459"/>
      <c r="M1062" s="459"/>
      <c r="N1062" s="459"/>
      <c r="O1062" s="459"/>
      <c r="P1062" s="459"/>
    </row>
    <row r="1063" spans="6:16" x14ac:dyDescent="0.2">
      <c r="F1063" s="459"/>
      <c r="G1063" s="459"/>
      <c r="H1063" s="459"/>
      <c r="I1063" s="459"/>
      <c r="J1063" s="459"/>
      <c r="K1063" s="459"/>
      <c r="L1063" s="459"/>
      <c r="M1063" s="459"/>
      <c r="N1063" s="459"/>
      <c r="O1063" s="459"/>
      <c r="P1063" s="459"/>
    </row>
    <row r="1064" spans="6:16" x14ac:dyDescent="0.2">
      <c r="F1064" s="459"/>
      <c r="G1064" s="459"/>
      <c r="H1064" s="459"/>
      <c r="I1064" s="459"/>
      <c r="J1064" s="459"/>
      <c r="K1064" s="459"/>
      <c r="L1064" s="459"/>
      <c r="M1064" s="459"/>
      <c r="N1064" s="459"/>
      <c r="O1064" s="459"/>
      <c r="P1064" s="459"/>
    </row>
    <row r="1065" spans="6:16" x14ac:dyDescent="0.2">
      <c r="F1065" s="459"/>
      <c r="G1065" s="459"/>
      <c r="H1065" s="459"/>
      <c r="I1065" s="459"/>
      <c r="J1065" s="459"/>
      <c r="K1065" s="459"/>
      <c r="L1065" s="459"/>
      <c r="M1065" s="459"/>
      <c r="N1065" s="459"/>
      <c r="O1065" s="459"/>
      <c r="P1065" s="459"/>
    </row>
    <row r="1066" spans="6:16" x14ac:dyDescent="0.2">
      <c r="F1066" s="459"/>
      <c r="G1066" s="459"/>
      <c r="H1066" s="459"/>
      <c r="I1066" s="459"/>
      <c r="J1066" s="459"/>
      <c r="K1066" s="459"/>
      <c r="L1066" s="459"/>
      <c r="M1066" s="459"/>
      <c r="N1066" s="459"/>
      <c r="O1066" s="459"/>
      <c r="P1066" s="459"/>
    </row>
    <row r="1067" spans="6:16" x14ac:dyDescent="0.2">
      <c r="F1067" s="459"/>
      <c r="G1067" s="459"/>
      <c r="H1067" s="459"/>
      <c r="I1067" s="459"/>
      <c r="J1067" s="459"/>
      <c r="K1067" s="459"/>
      <c r="L1067" s="459"/>
      <c r="M1067" s="459"/>
      <c r="N1067" s="459"/>
      <c r="O1067" s="459"/>
      <c r="P1067" s="459"/>
    </row>
    <row r="1068" spans="6:16" x14ac:dyDescent="0.2">
      <c r="F1068" s="459"/>
      <c r="G1068" s="459"/>
      <c r="H1068" s="459"/>
      <c r="I1068" s="459"/>
      <c r="J1068" s="459"/>
      <c r="K1068" s="459"/>
      <c r="L1068" s="459"/>
      <c r="M1068" s="459"/>
      <c r="N1068" s="459"/>
      <c r="O1068" s="459"/>
      <c r="P1068" s="459"/>
    </row>
    <row r="1069" spans="6:16" x14ac:dyDescent="0.2">
      <c r="F1069" s="459"/>
      <c r="G1069" s="459"/>
      <c r="H1069" s="459"/>
      <c r="I1069" s="459"/>
      <c r="J1069" s="459"/>
      <c r="K1069" s="459"/>
      <c r="L1069" s="459"/>
      <c r="M1069" s="459"/>
      <c r="N1069" s="459"/>
      <c r="O1069" s="459"/>
      <c r="P1069" s="459"/>
    </row>
    <row r="1070" spans="6:16" x14ac:dyDescent="0.2">
      <c r="F1070" s="459"/>
      <c r="G1070" s="459"/>
      <c r="H1070" s="459"/>
      <c r="I1070" s="459"/>
      <c r="J1070" s="459"/>
      <c r="K1070" s="459"/>
      <c r="L1070" s="459"/>
      <c r="M1070" s="459"/>
      <c r="N1070" s="459"/>
      <c r="O1070" s="459"/>
      <c r="P1070" s="459"/>
    </row>
    <row r="1071" spans="6:16" x14ac:dyDescent="0.2">
      <c r="F1071" s="459"/>
      <c r="G1071" s="459"/>
      <c r="H1071" s="459"/>
      <c r="I1071" s="459"/>
      <c r="J1071" s="459"/>
      <c r="K1071" s="459"/>
      <c r="L1071" s="459"/>
      <c r="M1071" s="459"/>
      <c r="N1071" s="459"/>
      <c r="O1071" s="459"/>
      <c r="P1071" s="459"/>
    </row>
    <row r="1072" spans="6:16" x14ac:dyDescent="0.2">
      <c r="F1072" s="459"/>
      <c r="G1072" s="459"/>
      <c r="H1072" s="459"/>
      <c r="I1072" s="459"/>
      <c r="J1072" s="459"/>
      <c r="K1072" s="459"/>
      <c r="L1072" s="459"/>
      <c r="M1072" s="459"/>
      <c r="N1072" s="459"/>
      <c r="O1072" s="459"/>
      <c r="P1072" s="459"/>
    </row>
    <row r="1073" spans="6:16" x14ac:dyDescent="0.2">
      <c r="F1073" s="459"/>
      <c r="G1073" s="459"/>
      <c r="H1073" s="459"/>
      <c r="I1073" s="459"/>
      <c r="J1073" s="459"/>
      <c r="K1073" s="459"/>
      <c r="L1073" s="459"/>
      <c r="M1073" s="459"/>
      <c r="N1073" s="459"/>
      <c r="O1073" s="459"/>
      <c r="P1073" s="459"/>
    </row>
    <row r="1074" spans="6:16" x14ac:dyDescent="0.2">
      <c r="F1074" s="459"/>
      <c r="G1074" s="459"/>
      <c r="H1074" s="459"/>
      <c r="I1074" s="459"/>
      <c r="J1074" s="459"/>
      <c r="K1074" s="459"/>
      <c r="L1074" s="459"/>
      <c r="M1074" s="459"/>
      <c r="N1074" s="459"/>
      <c r="O1074" s="459"/>
      <c r="P1074" s="459"/>
    </row>
    <row r="1075" spans="6:16" x14ac:dyDescent="0.2">
      <c r="F1075" s="459"/>
      <c r="G1075" s="459"/>
      <c r="H1075" s="459"/>
      <c r="I1075" s="459"/>
      <c r="J1075" s="459"/>
      <c r="K1075" s="459"/>
      <c r="L1075" s="459"/>
      <c r="M1075" s="459"/>
      <c r="N1075" s="459"/>
      <c r="O1075" s="459"/>
      <c r="P1075" s="459"/>
    </row>
    <row r="1076" spans="6:16" x14ac:dyDescent="0.2">
      <c r="F1076" s="459"/>
      <c r="G1076" s="459"/>
      <c r="H1076" s="459"/>
      <c r="I1076" s="459"/>
      <c r="J1076" s="459"/>
      <c r="K1076" s="459"/>
      <c r="L1076" s="459"/>
      <c r="M1076" s="459"/>
      <c r="N1076" s="459"/>
      <c r="O1076" s="459"/>
      <c r="P1076" s="459"/>
    </row>
    <row r="1077" spans="6:16" x14ac:dyDescent="0.2">
      <c r="F1077" s="459"/>
      <c r="G1077" s="459"/>
      <c r="H1077" s="459"/>
      <c r="I1077" s="459"/>
      <c r="J1077" s="459"/>
      <c r="K1077" s="459"/>
      <c r="L1077" s="459"/>
      <c r="M1077" s="459"/>
      <c r="N1077" s="459"/>
      <c r="O1077" s="459"/>
      <c r="P1077" s="459"/>
    </row>
    <row r="1078" spans="6:16" x14ac:dyDescent="0.2">
      <c r="F1078" s="459"/>
      <c r="G1078" s="459"/>
      <c r="H1078" s="459"/>
      <c r="I1078" s="459"/>
      <c r="J1078" s="459"/>
      <c r="K1078" s="459"/>
      <c r="L1078" s="459"/>
      <c r="M1078" s="459"/>
      <c r="N1078" s="459"/>
      <c r="O1078" s="459"/>
      <c r="P1078" s="459"/>
    </row>
    <row r="1079" spans="6:16" x14ac:dyDescent="0.2">
      <c r="F1079" s="459"/>
      <c r="G1079" s="459"/>
      <c r="H1079" s="459"/>
      <c r="I1079" s="459"/>
      <c r="J1079" s="459"/>
      <c r="K1079" s="459"/>
      <c r="L1079" s="459"/>
      <c r="M1079" s="459"/>
      <c r="N1079" s="459"/>
      <c r="O1079" s="459"/>
      <c r="P1079" s="459"/>
    </row>
    <row r="1080" spans="6:16" x14ac:dyDescent="0.2">
      <c r="F1080" s="459"/>
      <c r="G1080" s="459"/>
      <c r="H1080" s="459"/>
      <c r="I1080" s="459"/>
      <c r="J1080" s="459"/>
      <c r="K1080" s="459"/>
      <c r="L1080" s="459"/>
      <c r="M1080" s="459"/>
      <c r="N1080" s="459"/>
      <c r="O1080" s="459"/>
      <c r="P1080" s="459"/>
    </row>
    <row r="1081" spans="6:16" x14ac:dyDescent="0.2">
      <c r="F1081" s="459"/>
      <c r="G1081" s="459"/>
      <c r="H1081" s="459"/>
      <c r="I1081" s="459"/>
      <c r="J1081" s="459"/>
      <c r="K1081" s="459"/>
      <c r="L1081" s="459"/>
      <c r="M1081" s="459"/>
      <c r="N1081" s="459"/>
      <c r="O1081" s="459"/>
      <c r="P1081" s="459"/>
    </row>
    <row r="1082" spans="6:16" x14ac:dyDescent="0.2">
      <c r="F1082" s="459"/>
      <c r="G1082" s="459"/>
      <c r="H1082" s="459"/>
      <c r="I1082" s="459"/>
      <c r="J1082" s="459"/>
      <c r="K1082" s="459"/>
      <c r="L1082" s="459"/>
      <c r="M1082" s="459"/>
      <c r="N1082" s="459"/>
      <c r="O1082" s="459"/>
      <c r="P1082" s="459"/>
    </row>
    <row r="1083" spans="6:16" x14ac:dyDescent="0.2">
      <c r="F1083" s="459"/>
      <c r="G1083" s="459"/>
      <c r="H1083" s="459"/>
      <c r="I1083" s="459"/>
      <c r="J1083" s="459"/>
      <c r="K1083" s="459"/>
      <c r="L1083" s="459"/>
      <c r="M1083" s="459"/>
      <c r="N1083" s="459"/>
      <c r="O1083" s="459"/>
      <c r="P1083" s="459"/>
    </row>
    <row r="1084" spans="6:16" x14ac:dyDescent="0.2">
      <c r="F1084" s="459"/>
      <c r="G1084" s="459"/>
      <c r="H1084" s="459"/>
      <c r="I1084" s="459"/>
      <c r="J1084" s="459"/>
      <c r="K1084" s="459"/>
      <c r="L1084" s="459"/>
      <c r="M1084" s="459"/>
      <c r="N1084" s="459"/>
      <c r="O1084" s="459"/>
      <c r="P1084" s="459"/>
    </row>
    <row r="1085" spans="6:16" x14ac:dyDescent="0.2">
      <c r="F1085" s="459"/>
      <c r="G1085" s="459"/>
      <c r="H1085" s="459"/>
      <c r="I1085" s="459"/>
      <c r="J1085" s="459"/>
      <c r="K1085" s="459"/>
      <c r="L1085" s="459"/>
      <c r="M1085" s="459"/>
      <c r="N1085" s="459"/>
      <c r="O1085" s="459"/>
      <c r="P1085" s="459"/>
    </row>
    <row r="1086" spans="6:16" x14ac:dyDescent="0.2">
      <c r="F1086" s="459"/>
      <c r="G1086" s="459"/>
      <c r="H1086" s="459"/>
      <c r="I1086" s="459"/>
      <c r="J1086" s="459"/>
      <c r="K1086" s="459"/>
      <c r="L1086" s="459"/>
      <c r="M1086" s="459"/>
      <c r="N1086" s="459"/>
      <c r="O1086" s="459"/>
      <c r="P1086" s="459"/>
    </row>
    <row r="1087" spans="6:16" x14ac:dyDescent="0.2">
      <c r="F1087" s="459"/>
      <c r="G1087" s="459"/>
      <c r="H1087" s="459"/>
      <c r="I1087" s="459"/>
      <c r="J1087" s="459"/>
      <c r="K1087" s="459"/>
      <c r="L1087" s="459"/>
      <c r="M1087" s="459"/>
      <c r="N1087" s="459"/>
      <c r="O1087" s="459"/>
      <c r="P1087" s="459"/>
    </row>
    <row r="1088" spans="6:16" x14ac:dyDescent="0.2">
      <c r="F1088" s="459"/>
      <c r="G1088" s="459"/>
      <c r="H1088" s="459"/>
      <c r="I1088" s="459"/>
      <c r="J1088" s="459"/>
      <c r="K1088" s="459"/>
      <c r="L1088" s="459"/>
      <c r="M1088" s="459"/>
      <c r="N1088" s="459"/>
      <c r="O1088" s="459"/>
      <c r="P1088" s="459"/>
    </row>
    <row r="1089" spans="6:16" x14ac:dyDescent="0.2">
      <c r="F1089" s="459"/>
      <c r="G1089" s="459"/>
      <c r="H1089" s="459"/>
      <c r="I1089" s="459"/>
      <c r="J1089" s="459"/>
      <c r="K1089" s="459"/>
      <c r="L1089" s="459"/>
      <c r="M1089" s="459"/>
      <c r="N1089" s="459"/>
      <c r="O1089" s="459"/>
      <c r="P1089" s="459"/>
    </row>
    <row r="1090" spans="6:16" x14ac:dyDescent="0.2">
      <c r="F1090" s="459"/>
      <c r="G1090" s="459"/>
      <c r="H1090" s="459"/>
      <c r="I1090" s="459"/>
      <c r="J1090" s="459"/>
      <c r="K1090" s="459"/>
      <c r="L1090" s="459"/>
      <c r="M1090" s="459"/>
      <c r="N1090" s="459"/>
      <c r="O1090" s="459"/>
      <c r="P1090" s="459"/>
    </row>
    <row r="1091" spans="6:16" x14ac:dyDescent="0.2">
      <c r="F1091" s="459"/>
      <c r="G1091" s="459"/>
      <c r="H1091" s="459"/>
      <c r="I1091" s="459"/>
      <c r="J1091" s="459"/>
      <c r="K1091" s="459"/>
      <c r="L1091" s="459"/>
      <c r="M1091" s="459"/>
      <c r="N1091" s="459"/>
      <c r="O1091" s="459"/>
      <c r="P1091" s="459"/>
    </row>
    <row r="1092" spans="6:16" x14ac:dyDescent="0.2">
      <c r="F1092" s="459"/>
      <c r="G1092" s="459"/>
      <c r="H1092" s="459"/>
      <c r="I1092" s="459"/>
      <c r="J1092" s="459"/>
      <c r="K1092" s="459"/>
      <c r="L1092" s="459"/>
      <c r="M1092" s="459"/>
      <c r="N1092" s="459"/>
      <c r="O1092" s="459"/>
      <c r="P1092" s="459"/>
    </row>
    <row r="1093" spans="6:16" x14ac:dyDescent="0.2">
      <c r="F1093" s="459"/>
      <c r="G1093" s="459"/>
      <c r="H1093" s="459"/>
      <c r="I1093" s="459"/>
      <c r="J1093" s="459"/>
      <c r="K1093" s="459"/>
      <c r="L1093" s="459"/>
      <c r="M1093" s="459"/>
      <c r="N1093" s="459"/>
      <c r="O1093" s="459"/>
      <c r="P1093" s="459"/>
    </row>
    <row r="1094" spans="6:16" x14ac:dyDescent="0.2">
      <c r="F1094" s="459"/>
      <c r="G1094" s="459"/>
      <c r="H1094" s="459"/>
      <c r="I1094" s="459"/>
      <c r="J1094" s="459"/>
      <c r="K1094" s="459"/>
      <c r="L1094" s="459"/>
      <c r="M1094" s="459"/>
      <c r="N1094" s="459"/>
      <c r="O1094" s="459"/>
      <c r="P1094" s="459"/>
    </row>
    <row r="1095" spans="6:16" x14ac:dyDescent="0.2">
      <c r="F1095" s="459"/>
      <c r="G1095" s="459"/>
      <c r="H1095" s="459"/>
      <c r="I1095" s="459"/>
      <c r="J1095" s="459"/>
      <c r="K1095" s="459"/>
      <c r="L1095" s="459"/>
      <c r="M1095" s="459"/>
      <c r="N1095" s="459"/>
      <c r="O1095" s="459"/>
      <c r="P1095" s="459"/>
    </row>
    <row r="1096" spans="6:16" x14ac:dyDescent="0.2">
      <c r="F1096" s="459"/>
      <c r="G1096" s="459"/>
      <c r="H1096" s="459"/>
      <c r="I1096" s="459"/>
      <c r="J1096" s="459"/>
      <c r="K1096" s="459"/>
      <c r="L1096" s="459"/>
      <c r="M1096" s="459"/>
      <c r="N1096" s="459"/>
      <c r="O1096" s="459"/>
      <c r="P1096" s="459"/>
    </row>
    <row r="1097" spans="6:16" x14ac:dyDescent="0.2">
      <c r="F1097" s="459"/>
      <c r="G1097" s="459"/>
      <c r="H1097" s="459"/>
      <c r="I1097" s="459"/>
      <c r="J1097" s="459"/>
      <c r="K1097" s="459"/>
      <c r="L1097" s="459"/>
      <c r="M1097" s="459"/>
      <c r="N1097" s="459"/>
      <c r="O1097" s="459"/>
      <c r="P1097" s="459"/>
    </row>
    <row r="1098" spans="6:16" x14ac:dyDescent="0.2">
      <c r="F1098" s="459"/>
      <c r="G1098" s="459"/>
      <c r="H1098" s="459"/>
      <c r="I1098" s="459"/>
      <c r="J1098" s="459"/>
      <c r="K1098" s="459"/>
      <c r="L1098" s="459"/>
      <c r="M1098" s="459"/>
      <c r="N1098" s="459"/>
      <c r="O1098" s="459"/>
      <c r="P1098" s="459"/>
    </row>
    <row r="1099" spans="6:16" x14ac:dyDescent="0.2">
      <c r="F1099" s="459"/>
      <c r="G1099" s="459"/>
      <c r="H1099" s="459"/>
      <c r="I1099" s="459"/>
      <c r="J1099" s="459"/>
      <c r="K1099" s="459"/>
      <c r="L1099" s="459"/>
      <c r="M1099" s="459"/>
      <c r="N1099" s="459"/>
      <c r="O1099" s="459"/>
      <c r="P1099" s="459"/>
    </row>
    <row r="1100" spans="6:16" x14ac:dyDescent="0.2">
      <c r="F1100" s="459"/>
      <c r="G1100" s="459"/>
      <c r="H1100" s="459"/>
      <c r="I1100" s="459"/>
      <c r="J1100" s="459"/>
      <c r="K1100" s="459"/>
      <c r="L1100" s="459"/>
      <c r="M1100" s="459"/>
      <c r="N1100" s="459"/>
      <c r="O1100" s="459"/>
      <c r="P1100" s="459"/>
    </row>
    <row r="1101" spans="6:16" x14ac:dyDescent="0.2">
      <c r="F1101" s="459"/>
      <c r="G1101" s="459"/>
      <c r="H1101" s="459"/>
      <c r="I1101" s="459"/>
      <c r="J1101" s="459"/>
      <c r="K1101" s="459"/>
      <c r="L1101" s="459"/>
      <c r="M1101" s="459"/>
      <c r="N1101" s="459"/>
      <c r="O1101" s="459"/>
      <c r="P1101" s="459"/>
    </row>
    <row r="1102" spans="6:16" x14ac:dyDescent="0.2">
      <c r="F1102" s="459"/>
      <c r="G1102" s="459"/>
      <c r="H1102" s="459"/>
      <c r="I1102" s="459"/>
      <c r="J1102" s="459"/>
      <c r="K1102" s="459"/>
      <c r="L1102" s="459"/>
      <c r="M1102" s="459"/>
      <c r="N1102" s="459"/>
      <c r="O1102" s="459"/>
      <c r="P1102" s="459"/>
    </row>
    <row r="1103" spans="6:16" x14ac:dyDescent="0.2">
      <c r="F1103" s="459"/>
      <c r="G1103" s="459"/>
      <c r="H1103" s="459"/>
      <c r="I1103" s="459"/>
      <c r="J1103" s="459"/>
      <c r="K1103" s="459"/>
      <c r="L1103" s="459"/>
      <c r="M1103" s="459"/>
      <c r="N1103" s="459"/>
      <c r="O1103" s="459"/>
      <c r="P1103" s="459"/>
    </row>
    <row r="1104" spans="6:16" x14ac:dyDescent="0.2">
      <c r="F1104" s="459"/>
      <c r="G1104" s="459"/>
      <c r="H1104" s="459"/>
      <c r="I1104" s="459"/>
      <c r="J1104" s="459"/>
      <c r="K1104" s="459"/>
      <c r="L1104" s="459"/>
      <c r="M1104" s="459"/>
      <c r="N1104" s="459"/>
      <c r="O1104" s="459"/>
      <c r="P1104" s="459"/>
    </row>
    <row r="1105" spans="6:16" x14ac:dyDescent="0.2">
      <c r="F1105" s="459"/>
      <c r="G1105" s="459"/>
      <c r="H1105" s="459"/>
      <c r="I1105" s="459"/>
      <c r="J1105" s="459"/>
      <c r="K1105" s="459"/>
      <c r="L1105" s="459"/>
      <c r="M1105" s="459"/>
      <c r="N1105" s="459"/>
      <c r="O1105" s="459"/>
      <c r="P1105" s="459"/>
    </row>
    <row r="1106" spans="6:16" x14ac:dyDescent="0.2">
      <c r="F1106" s="459"/>
      <c r="G1106" s="459"/>
      <c r="H1106" s="459"/>
      <c r="I1106" s="459"/>
      <c r="J1106" s="459"/>
      <c r="K1106" s="459"/>
      <c r="L1106" s="459"/>
      <c r="M1106" s="459"/>
      <c r="N1106" s="459"/>
      <c r="O1106" s="459"/>
      <c r="P1106" s="459"/>
    </row>
    <row r="1107" spans="6:16" x14ac:dyDescent="0.2">
      <c r="F1107" s="459"/>
      <c r="G1107" s="459"/>
      <c r="H1107" s="459"/>
      <c r="I1107" s="459"/>
      <c r="J1107" s="459"/>
      <c r="K1107" s="459"/>
      <c r="L1107" s="459"/>
      <c r="M1107" s="459"/>
      <c r="N1107" s="459"/>
      <c r="O1107" s="459"/>
      <c r="P1107" s="459"/>
    </row>
    <row r="1108" spans="6:16" x14ac:dyDescent="0.2">
      <c r="F1108" s="459"/>
      <c r="G1108" s="459"/>
      <c r="H1108" s="459"/>
      <c r="I1108" s="459"/>
      <c r="J1108" s="459"/>
      <c r="K1108" s="459"/>
      <c r="L1108" s="459"/>
      <c r="M1108" s="459"/>
      <c r="N1108" s="459"/>
      <c r="O1108" s="459"/>
      <c r="P1108" s="459"/>
    </row>
    <row r="1109" spans="6:16" x14ac:dyDescent="0.2">
      <c r="F1109" s="459"/>
      <c r="G1109" s="459"/>
      <c r="H1109" s="459"/>
      <c r="I1109" s="459"/>
      <c r="J1109" s="459"/>
      <c r="K1109" s="459"/>
      <c r="L1109" s="459"/>
      <c r="M1109" s="459"/>
      <c r="N1109" s="459"/>
      <c r="O1109" s="459"/>
      <c r="P1109" s="459"/>
    </row>
    <row r="1110" spans="6:16" x14ac:dyDescent="0.2">
      <c r="F1110" s="459"/>
      <c r="G1110" s="459"/>
      <c r="H1110" s="459"/>
      <c r="I1110" s="459"/>
      <c r="J1110" s="459"/>
      <c r="K1110" s="459"/>
      <c r="L1110" s="459"/>
      <c r="M1110" s="459"/>
      <c r="N1110" s="459"/>
      <c r="O1110" s="459"/>
      <c r="P1110" s="459"/>
    </row>
    <row r="1111" spans="6:16" x14ac:dyDescent="0.2">
      <c r="F1111" s="459"/>
      <c r="G1111" s="459"/>
      <c r="H1111" s="459"/>
      <c r="I1111" s="459"/>
      <c r="J1111" s="459"/>
      <c r="K1111" s="459"/>
      <c r="L1111" s="459"/>
      <c r="M1111" s="459"/>
      <c r="N1111" s="459"/>
      <c r="O1111" s="459"/>
      <c r="P1111" s="459"/>
    </row>
    <row r="1112" spans="6:16" x14ac:dyDescent="0.2">
      <c r="F1112" s="459"/>
      <c r="G1112" s="459"/>
      <c r="H1112" s="459"/>
      <c r="I1112" s="459"/>
      <c r="J1112" s="459"/>
      <c r="K1112" s="459"/>
      <c r="L1112" s="459"/>
      <c r="M1112" s="459"/>
      <c r="N1112" s="459"/>
      <c r="O1112" s="459"/>
      <c r="P1112" s="459"/>
    </row>
    <row r="1113" spans="6:16" x14ac:dyDescent="0.2">
      <c r="F1113" s="459"/>
      <c r="G1113" s="459"/>
      <c r="H1113" s="459"/>
      <c r="I1113" s="459"/>
      <c r="J1113" s="459"/>
      <c r="K1113" s="459"/>
      <c r="L1113" s="459"/>
      <c r="M1113" s="459"/>
      <c r="N1113" s="459"/>
      <c r="O1113" s="459"/>
      <c r="P1113" s="459"/>
    </row>
    <row r="1114" spans="6:16" x14ac:dyDescent="0.2">
      <c r="F1114" s="459"/>
      <c r="G1114" s="459"/>
      <c r="H1114" s="459"/>
      <c r="I1114" s="459"/>
      <c r="J1114" s="459"/>
      <c r="K1114" s="459"/>
      <c r="L1114" s="459"/>
      <c r="M1114" s="459"/>
      <c r="N1114" s="459"/>
      <c r="O1114" s="459"/>
      <c r="P1114" s="459"/>
    </row>
    <row r="1115" spans="6:16" x14ac:dyDescent="0.2">
      <c r="F1115" s="459"/>
      <c r="G1115" s="459"/>
      <c r="H1115" s="459"/>
      <c r="I1115" s="459"/>
      <c r="J1115" s="459"/>
      <c r="K1115" s="459"/>
      <c r="L1115" s="459"/>
      <c r="M1115" s="459"/>
      <c r="N1115" s="459"/>
      <c r="O1115" s="459"/>
      <c r="P1115" s="459"/>
    </row>
    <row r="1116" spans="6:16" x14ac:dyDescent="0.2">
      <c r="F1116" s="459"/>
      <c r="G1116" s="459"/>
      <c r="H1116" s="459"/>
      <c r="I1116" s="459"/>
      <c r="J1116" s="459"/>
      <c r="K1116" s="459"/>
      <c r="L1116" s="459"/>
      <c r="M1116" s="459"/>
      <c r="N1116" s="459"/>
      <c r="O1116" s="459"/>
      <c r="P1116" s="459"/>
    </row>
    <row r="1117" spans="6:16" x14ac:dyDescent="0.2">
      <c r="F1117" s="459"/>
      <c r="G1117" s="459"/>
      <c r="H1117" s="459"/>
      <c r="I1117" s="459"/>
      <c r="J1117" s="459"/>
      <c r="K1117" s="459"/>
      <c r="L1117" s="459"/>
      <c r="M1117" s="459"/>
      <c r="N1117" s="459"/>
      <c r="O1117" s="459"/>
      <c r="P1117" s="459"/>
    </row>
    <row r="1118" spans="6:16" x14ac:dyDescent="0.2">
      <c r="F1118" s="459"/>
      <c r="G1118" s="459"/>
      <c r="H1118" s="459"/>
      <c r="I1118" s="459"/>
      <c r="J1118" s="459"/>
      <c r="K1118" s="459"/>
      <c r="L1118" s="459"/>
      <c r="M1118" s="459"/>
      <c r="N1118" s="459"/>
      <c r="O1118" s="459"/>
      <c r="P1118" s="459"/>
    </row>
    <row r="1119" spans="6:16" x14ac:dyDescent="0.2">
      <c r="F1119" s="459"/>
      <c r="G1119" s="459"/>
      <c r="H1119" s="459"/>
      <c r="I1119" s="459"/>
      <c r="J1119" s="459"/>
      <c r="K1119" s="459"/>
      <c r="L1119" s="459"/>
      <c r="M1119" s="459"/>
      <c r="N1119" s="459"/>
      <c r="O1119" s="459"/>
      <c r="P1119" s="459"/>
    </row>
    <row r="1120" spans="6:16" x14ac:dyDescent="0.2">
      <c r="F1120" s="459"/>
      <c r="G1120" s="459"/>
      <c r="H1120" s="459"/>
      <c r="I1120" s="459"/>
      <c r="J1120" s="459"/>
      <c r="K1120" s="459"/>
      <c r="L1120" s="459"/>
      <c r="M1120" s="459"/>
      <c r="N1120" s="459"/>
      <c r="O1120" s="459"/>
      <c r="P1120" s="459"/>
    </row>
    <row r="1121" spans="6:16" x14ac:dyDescent="0.2">
      <c r="F1121" s="459"/>
      <c r="G1121" s="459"/>
      <c r="H1121" s="459"/>
      <c r="I1121" s="459"/>
      <c r="J1121" s="459"/>
      <c r="K1121" s="459"/>
      <c r="L1121" s="459"/>
      <c r="M1121" s="459"/>
      <c r="N1121" s="459"/>
      <c r="O1121" s="459"/>
      <c r="P1121" s="459"/>
    </row>
    <row r="1122" spans="6:16" x14ac:dyDescent="0.2">
      <c r="F1122" s="459"/>
      <c r="G1122" s="459"/>
      <c r="H1122" s="459"/>
      <c r="I1122" s="459"/>
      <c r="J1122" s="459"/>
      <c r="K1122" s="459"/>
      <c r="L1122" s="459"/>
      <c r="M1122" s="459"/>
      <c r="N1122" s="459"/>
      <c r="O1122" s="459"/>
      <c r="P1122" s="459"/>
    </row>
    <row r="1123" spans="6:16" x14ac:dyDescent="0.2">
      <c r="F1123" s="459"/>
      <c r="G1123" s="459"/>
      <c r="H1123" s="459"/>
      <c r="I1123" s="459"/>
      <c r="J1123" s="459"/>
      <c r="K1123" s="459"/>
      <c r="L1123" s="459"/>
      <c r="M1123" s="459"/>
      <c r="N1123" s="459"/>
      <c r="O1123" s="459"/>
      <c r="P1123" s="459"/>
    </row>
    <row r="1124" spans="6:16" x14ac:dyDescent="0.2">
      <c r="F1124" s="459"/>
      <c r="G1124" s="459"/>
      <c r="H1124" s="459"/>
      <c r="I1124" s="459"/>
      <c r="J1124" s="459"/>
      <c r="K1124" s="459"/>
      <c r="L1124" s="459"/>
      <c r="M1124" s="459"/>
      <c r="N1124" s="459"/>
      <c r="O1124" s="459"/>
      <c r="P1124" s="459"/>
    </row>
    <row r="1125" spans="6:16" x14ac:dyDescent="0.2">
      <c r="F1125" s="459"/>
      <c r="G1125" s="459"/>
      <c r="H1125" s="459"/>
      <c r="I1125" s="459"/>
      <c r="J1125" s="459"/>
      <c r="K1125" s="459"/>
      <c r="L1125" s="459"/>
      <c r="M1125" s="459"/>
      <c r="N1125" s="459"/>
      <c r="O1125" s="459"/>
      <c r="P1125" s="459"/>
    </row>
    <row r="1126" spans="6:16" x14ac:dyDescent="0.2">
      <c r="F1126" s="459"/>
      <c r="G1126" s="459"/>
      <c r="H1126" s="459"/>
      <c r="I1126" s="459"/>
      <c r="J1126" s="459"/>
      <c r="K1126" s="459"/>
      <c r="L1126" s="459"/>
      <c r="M1126" s="459"/>
      <c r="N1126" s="459"/>
      <c r="O1126" s="459"/>
      <c r="P1126" s="459"/>
    </row>
    <row r="1127" spans="6:16" x14ac:dyDescent="0.2">
      <c r="F1127" s="459"/>
      <c r="G1127" s="459"/>
      <c r="H1127" s="459"/>
      <c r="I1127" s="459"/>
      <c r="J1127" s="459"/>
      <c r="K1127" s="459"/>
      <c r="L1127" s="459"/>
      <c r="M1127" s="459"/>
      <c r="N1127" s="459"/>
      <c r="O1127" s="459"/>
      <c r="P1127" s="459"/>
    </row>
    <row r="1128" spans="6:16" x14ac:dyDescent="0.2">
      <c r="F1128" s="459"/>
      <c r="G1128" s="459"/>
      <c r="H1128" s="459"/>
      <c r="I1128" s="459"/>
      <c r="J1128" s="459"/>
      <c r="K1128" s="459"/>
      <c r="L1128" s="459"/>
      <c r="M1128" s="459"/>
      <c r="N1128" s="459"/>
      <c r="O1128" s="459"/>
      <c r="P1128" s="459"/>
    </row>
    <row r="1129" spans="6:16" x14ac:dyDescent="0.2">
      <c r="F1129" s="459"/>
      <c r="G1129" s="459"/>
      <c r="H1129" s="459"/>
      <c r="I1129" s="459"/>
      <c r="J1129" s="459"/>
      <c r="K1129" s="459"/>
      <c r="L1129" s="459"/>
      <c r="M1129" s="459"/>
      <c r="N1129" s="459"/>
      <c r="O1129" s="459"/>
      <c r="P1129" s="459"/>
    </row>
    <row r="1130" spans="6:16" x14ac:dyDescent="0.2">
      <c r="F1130" s="459"/>
      <c r="G1130" s="459"/>
      <c r="H1130" s="459"/>
      <c r="I1130" s="459"/>
      <c r="J1130" s="459"/>
      <c r="K1130" s="459"/>
      <c r="L1130" s="459"/>
      <c r="M1130" s="459"/>
      <c r="N1130" s="459"/>
      <c r="O1130" s="459"/>
      <c r="P1130" s="459"/>
    </row>
    <row r="1131" spans="6:16" x14ac:dyDescent="0.2">
      <c r="F1131" s="459"/>
      <c r="G1131" s="459"/>
      <c r="H1131" s="459"/>
      <c r="I1131" s="459"/>
      <c r="J1131" s="459"/>
      <c r="K1131" s="459"/>
      <c r="L1131" s="459"/>
      <c r="M1131" s="459"/>
      <c r="N1131" s="459"/>
      <c r="O1131" s="459"/>
      <c r="P1131" s="459"/>
    </row>
    <row r="1132" spans="6:16" x14ac:dyDescent="0.2">
      <c r="F1132" s="459"/>
      <c r="G1132" s="459"/>
      <c r="H1132" s="459"/>
      <c r="I1132" s="459"/>
      <c r="J1132" s="459"/>
      <c r="K1132" s="459"/>
      <c r="L1132" s="459"/>
      <c r="M1132" s="459"/>
      <c r="N1132" s="459"/>
      <c r="O1132" s="459"/>
      <c r="P1132" s="459"/>
    </row>
    <row r="1133" spans="6:16" x14ac:dyDescent="0.2">
      <c r="F1133" s="459"/>
      <c r="G1133" s="459"/>
      <c r="H1133" s="459"/>
      <c r="I1133" s="459"/>
      <c r="J1133" s="459"/>
      <c r="K1133" s="459"/>
      <c r="L1133" s="459"/>
      <c r="M1133" s="459"/>
      <c r="N1133" s="459"/>
      <c r="O1133" s="459"/>
      <c r="P1133" s="459"/>
    </row>
    <row r="1134" spans="6:16" x14ac:dyDescent="0.2">
      <c r="F1134" s="459"/>
      <c r="G1134" s="459"/>
      <c r="H1134" s="459"/>
      <c r="I1134" s="459"/>
      <c r="J1134" s="459"/>
      <c r="K1134" s="459"/>
      <c r="L1134" s="459"/>
      <c r="M1134" s="459"/>
      <c r="N1134" s="459"/>
      <c r="O1134" s="459"/>
      <c r="P1134" s="459"/>
    </row>
    <row r="1135" spans="6:16" x14ac:dyDescent="0.2">
      <c r="F1135" s="459"/>
      <c r="G1135" s="459"/>
      <c r="H1135" s="459"/>
      <c r="I1135" s="459"/>
      <c r="J1135" s="459"/>
      <c r="K1135" s="459"/>
      <c r="L1135" s="459"/>
      <c r="M1135" s="459"/>
      <c r="N1135" s="459"/>
      <c r="O1135" s="459"/>
      <c r="P1135" s="459"/>
    </row>
    <row r="1136" spans="6:16" x14ac:dyDescent="0.2">
      <c r="F1136" s="459"/>
      <c r="G1136" s="459"/>
      <c r="H1136" s="459"/>
      <c r="I1136" s="459"/>
      <c r="J1136" s="459"/>
      <c r="K1136" s="459"/>
      <c r="L1136" s="459"/>
      <c r="M1136" s="459"/>
      <c r="N1136" s="459"/>
      <c r="O1136" s="459"/>
      <c r="P1136" s="459"/>
    </row>
    <row r="1137" spans="6:16" x14ac:dyDescent="0.2">
      <c r="F1137" s="459"/>
      <c r="G1137" s="459"/>
      <c r="H1137" s="459"/>
      <c r="I1137" s="459"/>
      <c r="J1137" s="459"/>
      <c r="K1137" s="459"/>
      <c r="L1137" s="459"/>
      <c r="M1137" s="459"/>
      <c r="N1137" s="459"/>
      <c r="O1137" s="459"/>
      <c r="P1137" s="459"/>
    </row>
    <row r="1138" spans="6:16" x14ac:dyDescent="0.2">
      <c r="F1138" s="459"/>
      <c r="G1138" s="459"/>
      <c r="H1138" s="459"/>
      <c r="I1138" s="459"/>
      <c r="J1138" s="459"/>
      <c r="K1138" s="459"/>
      <c r="L1138" s="459"/>
      <c r="M1138" s="459"/>
      <c r="N1138" s="459"/>
      <c r="O1138" s="459"/>
      <c r="P1138" s="459"/>
    </row>
    <row r="1139" spans="6:16" x14ac:dyDescent="0.2">
      <c r="F1139" s="459"/>
      <c r="G1139" s="459"/>
      <c r="H1139" s="459"/>
      <c r="I1139" s="459"/>
      <c r="J1139" s="459"/>
      <c r="K1139" s="459"/>
      <c r="L1139" s="459"/>
      <c r="M1139" s="459"/>
      <c r="N1139" s="459"/>
      <c r="O1139" s="459"/>
      <c r="P1139" s="459"/>
    </row>
    <row r="1140" spans="6:16" x14ac:dyDescent="0.2">
      <c r="F1140" s="459"/>
      <c r="G1140" s="459"/>
      <c r="H1140" s="459"/>
      <c r="I1140" s="459"/>
      <c r="J1140" s="459"/>
      <c r="K1140" s="459"/>
      <c r="L1140" s="459"/>
      <c r="M1140" s="459"/>
      <c r="N1140" s="459"/>
      <c r="O1140" s="459"/>
      <c r="P1140" s="459"/>
    </row>
    <row r="1141" spans="6:16" x14ac:dyDescent="0.2">
      <c r="F1141" s="459"/>
      <c r="G1141" s="459"/>
      <c r="H1141" s="459"/>
      <c r="I1141" s="459"/>
      <c r="J1141" s="459"/>
      <c r="K1141" s="459"/>
      <c r="L1141" s="459"/>
      <c r="M1141" s="459"/>
      <c r="N1141" s="459"/>
      <c r="O1141" s="459"/>
      <c r="P1141" s="459"/>
    </row>
    <row r="1142" spans="6:16" x14ac:dyDescent="0.2">
      <c r="F1142" s="459"/>
      <c r="G1142" s="459"/>
      <c r="H1142" s="459"/>
      <c r="I1142" s="459"/>
      <c r="J1142" s="459"/>
      <c r="K1142" s="459"/>
      <c r="L1142" s="459"/>
      <c r="M1142" s="459"/>
      <c r="N1142" s="459"/>
      <c r="O1142" s="459"/>
      <c r="P1142" s="459"/>
    </row>
    <row r="1143" spans="6:16" x14ac:dyDescent="0.2">
      <c r="F1143" s="459"/>
      <c r="G1143" s="459"/>
      <c r="H1143" s="459"/>
      <c r="I1143" s="459"/>
      <c r="J1143" s="459"/>
      <c r="K1143" s="459"/>
      <c r="L1143" s="459"/>
      <c r="M1143" s="459"/>
      <c r="N1143" s="459"/>
      <c r="O1143" s="459"/>
      <c r="P1143" s="459"/>
    </row>
    <row r="1144" spans="6:16" x14ac:dyDescent="0.2">
      <c r="F1144" s="459"/>
      <c r="G1144" s="459"/>
      <c r="H1144" s="459"/>
      <c r="I1144" s="459"/>
      <c r="J1144" s="459"/>
      <c r="K1144" s="459"/>
      <c r="L1144" s="459"/>
      <c r="M1144" s="459"/>
      <c r="N1144" s="459"/>
      <c r="O1144" s="459"/>
      <c r="P1144" s="459"/>
    </row>
    <row r="1145" spans="6:16" x14ac:dyDescent="0.2">
      <c r="F1145" s="459"/>
      <c r="G1145" s="459"/>
      <c r="H1145" s="459"/>
      <c r="I1145" s="459"/>
      <c r="J1145" s="459"/>
      <c r="K1145" s="459"/>
      <c r="L1145" s="459"/>
      <c r="M1145" s="459"/>
      <c r="N1145" s="459"/>
      <c r="O1145" s="459"/>
      <c r="P1145" s="459"/>
    </row>
    <row r="1146" spans="6:16" x14ac:dyDescent="0.2">
      <c r="F1146" s="459"/>
      <c r="G1146" s="459"/>
      <c r="H1146" s="459"/>
      <c r="I1146" s="459"/>
      <c r="J1146" s="459"/>
      <c r="K1146" s="459"/>
      <c r="L1146" s="459"/>
      <c r="M1146" s="459"/>
      <c r="N1146" s="459"/>
      <c r="O1146" s="459"/>
      <c r="P1146" s="459"/>
    </row>
    <row r="1147" spans="6:16" x14ac:dyDescent="0.2">
      <c r="F1147" s="459"/>
      <c r="G1147" s="459"/>
      <c r="H1147" s="459"/>
      <c r="I1147" s="459"/>
      <c r="J1147" s="459"/>
      <c r="K1147" s="459"/>
      <c r="L1147" s="459"/>
      <c r="M1147" s="459"/>
      <c r="N1147" s="459"/>
      <c r="O1147" s="459"/>
      <c r="P1147" s="459"/>
    </row>
    <row r="1148" spans="6:16" x14ac:dyDescent="0.2">
      <c r="F1148" s="459"/>
      <c r="G1148" s="459"/>
      <c r="H1148" s="459"/>
      <c r="I1148" s="459"/>
      <c r="J1148" s="459"/>
      <c r="K1148" s="459"/>
      <c r="L1148" s="459"/>
      <c r="M1148" s="459"/>
      <c r="N1148" s="459"/>
      <c r="O1148" s="459"/>
      <c r="P1148" s="459"/>
    </row>
    <row r="1149" spans="6:16" x14ac:dyDescent="0.2">
      <c r="F1149" s="459"/>
      <c r="G1149" s="459"/>
      <c r="H1149" s="459"/>
      <c r="I1149" s="459"/>
      <c r="J1149" s="459"/>
      <c r="K1149" s="459"/>
      <c r="L1149" s="459"/>
      <c r="M1149" s="459"/>
      <c r="N1149" s="459"/>
      <c r="O1149" s="459"/>
      <c r="P1149" s="459"/>
    </row>
    <row r="1150" spans="6:16" x14ac:dyDescent="0.2">
      <c r="F1150" s="459"/>
      <c r="G1150" s="459"/>
      <c r="H1150" s="459"/>
      <c r="I1150" s="459"/>
      <c r="J1150" s="459"/>
      <c r="K1150" s="459"/>
      <c r="L1150" s="459"/>
      <c r="M1150" s="459"/>
      <c r="N1150" s="459"/>
      <c r="O1150" s="459"/>
      <c r="P1150" s="459"/>
    </row>
    <row r="1151" spans="6:16" x14ac:dyDescent="0.2">
      <c r="F1151" s="459"/>
      <c r="G1151" s="459"/>
      <c r="H1151" s="459"/>
      <c r="I1151" s="459"/>
      <c r="J1151" s="459"/>
      <c r="K1151" s="459"/>
      <c r="L1151" s="459"/>
      <c r="M1151" s="459"/>
      <c r="N1151" s="459"/>
      <c r="O1151" s="459"/>
      <c r="P1151" s="459"/>
    </row>
    <row r="1152" spans="6:16" x14ac:dyDescent="0.2">
      <c r="F1152" s="459"/>
      <c r="G1152" s="459"/>
      <c r="H1152" s="459"/>
      <c r="I1152" s="459"/>
      <c r="J1152" s="459"/>
      <c r="K1152" s="459"/>
      <c r="L1152" s="459"/>
      <c r="M1152" s="459"/>
      <c r="N1152" s="459"/>
      <c r="O1152" s="459"/>
      <c r="P1152" s="459"/>
    </row>
    <row r="1153" spans="6:16" x14ac:dyDescent="0.2">
      <c r="F1153" s="459"/>
      <c r="G1153" s="459"/>
      <c r="H1153" s="459"/>
      <c r="I1153" s="459"/>
      <c r="J1153" s="459"/>
      <c r="K1153" s="459"/>
      <c r="L1153" s="459"/>
      <c r="M1153" s="459"/>
      <c r="N1153" s="459"/>
      <c r="O1153" s="459"/>
      <c r="P1153" s="459"/>
    </row>
    <row r="1154" spans="6:16" x14ac:dyDescent="0.2">
      <c r="F1154" s="459"/>
      <c r="G1154" s="459"/>
      <c r="H1154" s="459"/>
      <c r="I1154" s="459"/>
      <c r="J1154" s="459"/>
      <c r="K1154" s="459"/>
      <c r="L1154" s="459"/>
      <c r="M1154" s="459"/>
      <c r="N1154" s="459"/>
      <c r="O1154" s="459"/>
      <c r="P1154" s="459"/>
    </row>
    <row r="1155" spans="6:16" x14ac:dyDescent="0.2">
      <c r="F1155" s="459"/>
      <c r="G1155" s="459"/>
      <c r="H1155" s="459"/>
      <c r="I1155" s="459"/>
      <c r="J1155" s="459"/>
      <c r="K1155" s="459"/>
      <c r="L1155" s="459"/>
      <c r="M1155" s="459"/>
      <c r="N1155" s="459"/>
      <c r="O1155" s="459"/>
      <c r="P1155" s="459"/>
    </row>
    <row r="1156" spans="6:16" x14ac:dyDescent="0.2">
      <c r="F1156" s="459"/>
      <c r="G1156" s="459"/>
      <c r="H1156" s="459"/>
      <c r="I1156" s="459"/>
      <c r="J1156" s="459"/>
      <c r="K1156" s="459"/>
      <c r="L1156" s="459"/>
      <c r="M1156" s="459"/>
      <c r="N1156" s="459"/>
      <c r="O1156" s="459"/>
      <c r="P1156" s="459"/>
    </row>
    <row r="1157" spans="6:16" x14ac:dyDescent="0.2">
      <c r="F1157" s="459"/>
      <c r="G1157" s="459"/>
      <c r="H1157" s="459"/>
      <c r="I1157" s="459"/>
      <c r="J1157" s="459"/>
      <c r="K1157" s="459"/>
      <c r="L1157" s="459"/>
      <c r="M1157" s="459"/>
      <c r="N1157" s="459"/>
      <c r="O1157" s="459"/>
      <c r="P1157" s="459"/>
    </row>
    <row r="1158" spans="6:16" x14ac:dyDescent="0.2">
      <c r="F1158" s="459"/>
      <c r="G1158" s="459"/>
      <c r="H1158" s="459"/>
      <c r="I1158" s="459"/>
      <c r="J1158" s="459"/>
      <c r="K1158" s="459"/>
      <c r="L1158" s="459"/>
      <c r="M1158" s="459"/>
      <c r="N1158" s="459"/>
      <c r="O1158" s="459"/>
      <c r="P1158" s="459"/>
    </row>
    <row r="1159" spans="6:16" x14ac:dyDescent="0.2">
      <c r="F1159" s="459"/>
      <c r="G1159" s="459"/>
      <c r="H1159" s="459"/>
      <c r="I1159" s="459"/>
      <c r="J1159" s="459"/>
      <c r="K1159" s="459"/>
      <c r="L1159" s="459"/>
      <c r="M1159" s="459"/>
      <c r="N1159" s="459"/>
      <c r="O1159" s="459"/>
      <c r="P1159" s="459"/>
    </row>
    <row r="1160" spans="6:16" x14ac:dyDescent="0.2">
      <c r="F1160" s="459"/>
      <c r="G1160" s="459"/>
      <c r="H1160" s="459"/>
      <c r="I1160" s="459"/>
      <c r="J1160" s="459"/>
      <c r="K1160" s="459"/>
      <c r="L1160" s="459"/>
      <c r="M1160" s="459"/>
      <c r="N1160" s="459"/>
      <c r="O1160" s="459"/>
      <c r="P1160" s="459"/>
    </row>
    <row r="1161" spans="6:16" x14ac:dyDescent="0.2">
      <c r="F1161" s="459"/>
      <c r="G1161" s="459"/>
      <c r="H1161" s="459"/>
      <c r="I1161" s="459"/>
      <c r="J1161" s="459"/>
      <c r="K1161" s="459"/>
      <c r="L1161" s="459"/>
      <c r="M1161" s="459"/>
      <c r="N1161" s="459"/>
      <c r="O1161" s="459"/>
      <c r="P1161" s="459"/>
    </row>
    <row r="1162" spans="6:16" x14ac:dyDescent="0.2">
      <c r="F1162" s="459"/>
      <c r="G1162" s="459"/>
      <c r="H1162" s="459"/>
      <c r="I1162" s="459"/>
      <c r="J1162" s="459"/>
      <c r="K1162" s="459"/>
      <c r="L1162" s="459"/>
      <c r="M1162" s="459"/>
      <c r="N1162" s="459"/>
      <c r="O1162" s="459"/>
      <c r="P1162" s="459"/>
    </row>
    <row r="1163" spans="6:16" x14ac:dyDescent="0.2">
      <c r="F1163" s="459"/>
      <c r="G1163" s="459"/>
      <c r="H1163" s="459"/>
      <c r="I1163" s="459"/>
      <c r="J1163" s="459"/>
      <c r="K1163" s="459"/>
      <c r="L1163" s="459"/>
      <c r="M1163" s="459"/>
      <c r="N1163" s="459"/>
      <c r="O1163" s="459"/>
      <c r="P1163" s="459"/>
    </row>
    <row r="1164" spans="6:16" x14ac:dyDescent="0.2">
      <c r="F1164" s="459"/>
      <c r="G1164" s="459"/>
      <c r="H1164" s="459"/>
      <c r="I1164" s="459"/>
      <c r="J1164" s="459"/>
      <c r="K1164" s="459"/>
      <c r="L1164" s="459"/>
      <c r="M1164" s="459"/>
      <c r="N1164" s="459"/>
      <c r="O1164" s="459"/>
      <c r="P1164" s="459"/>
    </row>
    <row r="1165" spans="6:16" x14ac:dyDescent="0.2">
      <c r="F1165" s="459"/>
      <c r="G1165" s="459"/>
      <c r="H1165" s="459"/>
      <c r="I1165" s="459"/>
      <c r="J1165" s="459"/>
      <c r="K1165" s="459"/>
      <c r="L1165" s="459"/>
      <c r="M1165" s="459"/>
      <c r="N1165" s="459"/>
      <c r="O1165" s="459"/>
      <c r="P1165" s="459"/>
    </row>
    <row r="1166" spans="6:16" x14ac:dyDescent="0.2">
      <c r="F1166" s="459"/>
      <c r="G1166" s="459"/>
      <c r="H1166" s="459"/>
      <c r="I1166" s="459"/>
      <c r="J1166" s="459"/>
      <c r="K1166" s="459"/>
      <c r="L1166" s="459"/>
      <c r="M1166" s="459"/>
      <c r="N1166" s="459"/>
      <c r="O1166" s="459"/>
      <c r="P1166" s="459"/>
    </row>
    <row r="1167" spans="6:16" x14ac:dyDescent="0.2">
      <c r="F1167" s="459"/>
      <c r="G1167" s="459"/>
      <c r="H1167" s="459"/>
      <c r="I1167" s="459"/>
      <c r="J1167" s="459"/>
      <c r="K1167" s="459"/>
      <c r="L1167" s="459"/>
      <c r="M1167" s="459"/>
      <c r="N1167" s="459"/>
      <c r="O1167" s="459"/>
      <c r="P1167" s="459"/>
    </row>
    <row r="1168" spans="6:16" x14ac:dyDescent="0.2">
      <c r="F1168" s="459"/>
      <c r="G1168" s="459"/>
      <c r="H1168" s="459"/>
      <c r="I1168" s="459"/>
      <c r="J1168" s="459"/>
      <c r="K1168" s="459"/>
      <c r="L1168" s="459"/>
      <c r="M1168" s="459"/>
      <c r="N1168" s="459"/>
      <c r="O1168" s="459"/>
      <c r="P1168" s="459"/>
    </row>
    <row r="1169" spans="6:16" x14ac:dyDescent="0.2">
      <c r="F1169" s="459"/>
      <c r="G1169" s="459"/>
      <c r="H1169" s="459"/>
      <c r="I1169" s="459"/>
      <c r="J1169" s="459"/>
      <c r="K1169" s="459"/>
      <c r="L1169" s="459"/>
      <c r="M1169" s="459"/>
      <c r="N1169" s="459"/>
      <c r="O1169" s="459"/>
      <c r="P1169" s="459"/>
    </row>
    <row r="1170" spans="6:16" x14ac:dyDescent="0.2">
      <c r="F1170" s="459"/>
      <c r="G1170" s="459"/>
      <c r="H1170" s="459"/>
      <c r="I1170" s="459"/>
      <c r="J1170" s="459"/>
      <c r="K1170" s="459"/>
      <c r="L1170" s="459"/>
      <c r="M1170" s="459"/>
      <c r="N1170" s="459"/>
      <c r="O1170" s="459"/>
      <c r="P1170" s="459"/>
    </row>
    <row r="1171" spans="6:16" x14ac:dyDescent="0.2">
      <c r="F1171" s="459"/>
      <c r="G1171" s="459"/>
      <c r="H1171" s="459"/>
      <c r="I1171" s="459"/>
      <c r="J1171" s="459"/>
      <c r="K1171" s="459"/>
      <c r="L1171" s="459"/>
      <c r="M1171" s="459"/>
      <c r="N1171" s="459"/>
      <c r="O1171" s="459"/>
      <c r="P1171" s="459"/>
    </row>
    <row r="1172" spans="6:16" x14ac:dyDescent="0.2">
      <c r="F1172" s="459"/>
      <c r="G1172" s="459"/>
      <c r="H1172" s="459"/>
      <c r="I1172" s="459"/>
      <c r="J1172" s="459"/>
      <c r="K1172" s="459"/>
      <c r="L1172" s="459"/>
      <c r="M1172" s="459"/>
      <c r="N1172" s="459"/>
      <c r="O1172" s="459"/>
      <c r="P1172" s="459"/>
    </row>
    <row r="1173" spans="6:16" x14ac:dyDescent="0.2">
      <c r="F1173" s="459"/>
      <c r="G1173" s="459"/>
      <c r="H1173" s="459"/>
      <c r="I1173" s="459"/>
      <c r="J1173" s="459"/>
      <c r="K1173" s="459"/>
      <c r="L1173" s="459"/>
      <c r="M1173" s="459"/>
      <c r="N1173" s="459"/>
      <c r="O1173" s="459"/>
      <c r="P1173" s="459"/>
    </row>
    <row r="1174" spans="6:16" x14ac:dyDescent="0.2">
      <c r="F1174" s="459"/>
      <c r="G1174" s="459"/>
      <c r="H1174" s="459"/>
      <c r="I1174" s="459"/>
      <c r="J1174" s="459"/>
      <c r="K1174" s="459"/>
      <c r="L1174" s="459"/>
      <c r="M1174" s="459"/>
      <c r="N1174" s="459"/>
      <c r="O1174" s="459"/>
      <c r="P1174" s="459"/>
    </row>
    <row r="1175" spans="6:16" x14ac:dyDescent="0.2">
      <c r="F1175" s="459"/>
      <c r="G1175" s="459"/>
      <c r="H1175" s="459"/>
      <c r="I1175" s="459"/>
      <c r="J1175" s="459"/>
      <c r="K1175" s="459"/>
      <c r="L1175" s="459"/>
      <c r="M1175" s="459"/>
      <c r="N1175" s="459"/>
      <c r="O1175" s="459"/>
      <c r="P1175" s="459"/>
    </row>
    <row r="1176" spans="6:16" x14ac:dyDescent="0.2">
      <c r="F1176" s="459"/>
      <c r="G1176" s="459"/>
      <c r="H1176" s="459"/>
      <c r="I1176" s="459"/>
      <c r="J1176" s="459"/>
      <c r="K1176" s="459"/>
      <c r="L1176" s="459"/>
      <c r="M1176" s="459"/>
      <c r="N1176" s="459"/>
      <c r="O1176" s="459"/>
      <c r="P1176" s="459"/>
    </row>
    <row r="1177" spans="6:16" x14ac:dyDescent="0.2">
      <c r="F1177" s="459"/>
      <c r="G1177" s="459"/>
      <c r="H1177" s="459"/>
      <c r="I1177" s="459"/>
      <c r="J1177" s="459"/>
      <c r="K1177" s="459"/>
      <c r="L1177" s="459"/>
      <c r="M1177" s="459"/>
      <c r="N1177" s="459"/>
      <c r="O1177" s="459"/>
      <c r="P1177" s="459"/>
    </row>
    <row r="1178" spans="6:16" x14ac:dyDescent="0.2">
      <c r="F1178" s="459"/>
      <c r="G1178" s="459"/>
      <c r="H1178" s="459"/>
      <c r="I1178" s="459"/>
      <c r="J1178" s="459"/>
      <c r="K1178" s="459"/>
      <c r="L1178" s="459"/>
      <c r="M1178" s="459"/>
      <c r="N1178" s="459"/>
      <c r="O1178" s="459"/>
      <c r="P1178" s="459"/>
    </row>
    <row r="1179" spans="6:16" x14ac:dyDescent="0.2">
      <c r="F1179" s="459"/>
      <c r="G1179" s="459"/>
      <c r="H1179" s="459"/>
      <c r="I1179" s="459"/>
      <c r="J1179" s="459"/>
      <c r="K1179" s="459"/>
      <c r="L1179" s="459"/>
      <c r="M1179" s="459"/>
      <c r="N1179" s="459"/>
      <c r="O1179" s="459"/>
      <c r="P1179" s="459"/>
    </row>
    <row r="1180" spans="6:16" x14ac:dyDescent="0.2">
      <c r="F1180" s="459"/>
      <c r="G1180" s="459"/>
      <c r="H1180" s="459"/>
      <c r="I1180" s="459"/>
      <c r="J1180" s="459"/>
      <c r="K1180" s="459"/>
      <c r="L1180" s="459"/>
      <c r="M1180" s="459"/>
      <c r="N1180" s="459"/>
      <c r="O1180" s="459"/>
      <c r="P1180" s="459"/>
    </row>
    <row r="1181" spans="6:16" x14ac:dyDescent="0.2">
      <c r="F1181" s="459"/>
      <c r="G1181" s="459"/>
      <c r="H1181" s="459"/>
      <c r="I1181" s="459"/>
      <c r="J1181" s="459"/>
      <c r="K1181" s="459"/>
      <c r="L1181" s="459"/>
      <c r="M1181" s="459"/>
      <c r="N1181" s="459"/>
      <c r="O1181" s="459"/>
      <c r="P1181" s="459"/>
    </row>
    <row r="1182" spans="6:16" x14ac:dyDescent="0.2">
      <c r="F1182" s="459"/>
      <c r="G1182" s="459"/>
      <c r="H1182" s="459"/>
      <c r="I1182" s="459"/>
      <c r="J1182" s="459"/>
      <c r="K1182" s="459"/>
      <c r="L1182" s="459"/>
      <c r="M1182" s="459"/>
      <c r="N1182" s="459"/>
      <c r="O1182" s="459"/>
      <c r="P1182" s="459"/>
    </row>
    <row r="1183" spans="6:16" x14ac:dyDescent="0.2">
      <c r="F1183" s="459"/>
      <c r="G1183" s="459"/>
      <c r="H1183" s="459"/>
      <c r="I1183" s="459"/>
      <c r="J1183" s="459"/>
      <c r="K1183" s="459"/>
      <c r="L1183" s="459"/>
      <c r="M1183" s="459"/>
      <c r="N1183" s="459"/>
      <c r="O1183" s="459"/>
      <c r="P1183" s="459"/>
    </row>
    <row r="1184" spans="6:16" x14ac:dyDescent="0.2">
      <c r="F1184" s="459"/>
      <c r="G1184" s="459"/>
      <c r="H1184" s="459"/>
      <c r="I1184" s="459"/>
      <c r="J1184" s="459"/>
      <c r="K1184" s="459"/>
      <c r="L1184" s="459"/>
      <c r="M1184" s="459"/>
      <c r="N1184" s="459"/>
      <c r="O1184" s="459"/>
      <c r="P1184" s="459"/>
    </row>
    <row r="1185" spans="6:16" x14ac:dyDescent="0.2">
      <c r="F1185" s="459"/>
      <c r="G1185" s="459"/>
      <c r="H1185" s="459"/>
      <c r="I1185" s="459"/>
      <c r="J1185" s="459"/>
      <c r="K1185" s="459"/>
      <c r="L1185" s="459"/>
      <c r="M1185" s="459"/>
      <c r="N1185" s="459"/>
      <c r="O1185" s="459"/>
      <c r="P1185" s="459"/>
    </row>
    <row r="1186" spans="6:16" x14ac:dyDescent="0.2">
      <c r="F1186" s="459"/>
      <c r="G1186" s="459"/>
      <c r="H1186" s="459"/>
      <c r="I1186" s="459"/>
      <c r="J1186" s="459"/>
      <c r="K1186" s="459"/>
      <c r="L1186" s="459"/>
      <c r="M1186" s="459"/>
      <c r="N1186" s="459"/>
      <c r="O1186" s="459"/>
      <c r="P1186" s="459"/>
    </row>
  </sheetData>
  <sheetProtection algorithmName="SHA-512" hashValue="EM2dlfumpsrhwHX0dqfnjMbqWFrmXxVwyuLT2Xutr/fWA62Jjs3gte0GDIsR6ThDqI9jHiwNUmi7SZUD3c5FEw==" saltValue="T+mOqw6BUmBbG1gsLtsQPA==" spinCount="100000" sheet="1" objects="1" scenarios="1"/>
  <protectedRanges>
    <protectedRange sqref="AJ748:AJ758 B748:F758 R748:V758 AH748:AI757 AK748:AL757 Z748:AD758" name="shunot35"/>
    <protectedRange sqref="AJ728:AJ738 B728:F738 R728:V738 AH728:AI737 AK728:AL737 Z728:AD738" name="shunot34"/>
    <protectedRange sqref="AJ708:AJ718 B708:F718 R708:V718 AH708:AI717 AK708:AL717 Z708:AD718" name="shunot33"/>
    <protectedRange sqref="AJ688:AJ698 B688:F698 R688:V698 AH688:AI697 AK688:AL697 Z688:AD698" name="shunot32"/>
    <protectedRange sqref="AJ668:AJ678 B668:F678 R668:V678 AH668:AI677 AK668:AL677 Z668:AD678" name="shunot31"/>
    <protectedRange sqref="AJ648:AJ658 B648:F658 R648:V658 AH648:AI657 AK648:AL657 Z648:AD658" name="shunot30"/>
    <protectedRange sqref="AJ628:AJ638 B628:F638 R628:V638 AH628:AI637 AK628:AL637 Z628:AD638" name="shunot29"/>
    <protectedRange sqref="AJ608:AJ618 B608:F618 R608:V618 AH608:AI617 AK608:AL617 Z608:AD618" name="shunot28"/>
    <protectedRange sqref="AJ588:AJ598 B588:F598 R588:V598 AH588:AI597 AK588:AL597 Z588:AD598" name="shunot27"/>
    <protectedRange sqref="AJ568:AJ578 B568:F578 R568:V578 AH568:AI577 AK568:AL577 Z568:AD578" name="shunot26"/>
    <protectedRange sqref="AJ548:AJ558 B548:F558 R548:V558 AH548:AI557 AK548:AL557 Z548:AD558" name="shunot25"/>
    <protectedRange sqref="AJ528:AJ538 B528:F538 R528:V538 AH528:AI537 AK528:AL537 Z528:AD538" name="shunot24"/>
    <protectedRange sqref="AJ508:AJ518 B508:F518 R508:V518 AH508:AI517 AK508:AL517 Z508:AD518" name="shunot23"/>
    <protectedRange sqref="AJ488:AJ498 B488:F498 R488:V498 AH488:AI497 AK488:AL497 Z488:AD498" name="shunot22"/>
    <protectedRange sqref="AJ468:AJ478 B468:F478 R468:V478 AH468:AI477 AK468:AL477 Z468:AD478" name="shunot21"/>
    <protectedRange sqref="AJ448:AJ458 B448:F458 R448:V458 AH448:AI457 AK448:AL457 Z448:AD458" name="shunot20"/>
    <protectedRange sqref="C3:C37 E3:E37" name="shunot0"/>
    <protectedRange sqref="R68:V78 B68:F78 AJ68:AJ78 AH68:AI77 AK68:AL77 Z68:AD78" name="shunot1"/>
    <protectedRange sqref="AJ88:AJ98 B88:F98 R88:V98 AH88:AI97 AK88:AL97 Z88:AD98" name="shunot2"/>
    <protectedRange sqref="AJ108:AJ118 B108:F118 R108:V118 AH108:AI117 AK108:AL117 Z108:AD118" name="shunot3"/>
    <protectedRange sqref="AJ128:AJ138 B128:F138 R128:V138 AH128:AI137 AK128:AL137 Z128:AD138" name="shunot4"/>
    <protectedRange sqref="AJ148:AJ158 B148:F158 R148:V158 AH148:AI157 AK148:AL157 Z148:AD158" name="shunot5"/>
    <protectedRange sqref="AJ168:AJ178 B168:F178 R168:V178 AH168:AI177 AK168:AL177 Z168:AD178" name="shunot6"/>
    <protectedRange sqref="AJ188:AJ198 B188:F198 R188:V198 AH188:AI197 AK188:AL197 Z188:AD198" name="shunot7"/>
    <protectedRange sqref="AJ208:AJ218 B208:F218 R208:V218 AH208:AI217 AK208:AL217 Z208:AD218" name="shunot8"/>
    <protectedRange sqref="AJ228:AJ238 B228:F238 R228:V238 AH228:AI237 AK228:AL237 Z228:AD238" name="shunot9"/>
    <protectedRange sqref="AJ248:AJ258 B248:F258 R248:V258 AH248:AI257 AK248:AL257 Z248:AD258" name="shunot10"/>
    <protectedRange sqref="AJ268:AJ278 B268:F278 R268:V278 AH268:AI277 AK268:AL277 Z268:AD278" name="shunot11"/>
    <protectedRange sqref="AJ288:AJ298 B288:F298 R288:V298 AH288:AI297 AK288:AL297 Z288:AD298" name="shunot12"/>
    <protectedRange sqref="AJ308:AJ318 B308:F318 R308:V318 AH308:AI317 AK308:AL317 Z308:AD318" name="shunot13"/>
    <protectedRange sqref="AJ328:AJ338 B328:F338 R328:V338 AH328:AI337 AK328:AL337 Z328:AD338" name="shunot14"/>
    <protectedRange sqref="AJ348:AJ358 B348:F358 R348:V358 AH348:AI357 AK348:AL357 Z348:AD358" name="shunot15"/>
    <protectedRange sqref="AJ368:AJ378 B368:F378 R368:V378 AH368:AI377 AK368:AL377 Z368:AD378" name="shunot16"/>
    <protectedRange sqref="AJ388:AJ398 B388:F398 R388:V398 AH388:AI397 AK388:AL397 Z388:AD398" name="shunot17"/>
    <protectedRange sqref="AJ408:AJ418 B408:F418 R408:V418 AH408:AI417 AK408:AL417 Z408:AD418" name="shunot18"/>
    <protectedRange sqref="AJ428:AJ438 B428:F438 R428:V438 AH428:AI437 AK428:AL437 Z428:AD438" name="shunot19"/>
  </protectedRanges>
  <customSheetViews>
    <customSheetView guid="{0C0A7354-1E68-4AF0-8238-6CB67405E9AA}" showRuler="0">
      <selection activeCell="F9" sqref="F9"/>
      <pageMargins left="0.75" right="0.75" top="1" bottom="1" header="0.5" footer="0.5"/>
      <headerFooter alignWithMargins="0"/>
    </customSheetView>
    <customSheetView guid="{18145DD3-A370-4987-B463-78475180EB1E}" scale="90" showGridLines="0" fitToPage="1" showRuler="0">
      <pane ySplit="2" topLeftCell="A3" activePane="bottomLeft" state="frozen"/>
      <selection pane="bottomLeft" activeCell="A40" sqref="A40:B40"/>
      <pageMargins left="0.47244094488188981" right="0.23622047244094491" top="0.19685039370078741" bottom="0.47244094488188981" header="0.19685039370078741" footer="0.23622047244094491"/>
      <printOptions horizontalCentered="1" verticalCentered="1"/>
      <pageSetup paperSize="9" scale="10" orientation="portrait" horizontalDpi="300" verticalDpi="300" r:id="rId1"/>
      <headerFooter alignWithMargins="0">
        <oddFooter>עמוד &amp;P מתוך &amp;N</oddFooter>
      </headerFooter>
    </customSheetView>
  </customSheetViews>
  <mergeCells count="460">
    <mergeCell ref="G1:H1"/>
    <mergeCell ref="C1:D1"/>
    <mergeCell ref="A1:B1"/>
    <mergeCell ref="S66:S67"/>
    <mergeCell ref="U66:U67"/>
    <mergeCell ref="A41:B41"/>
    <mergeCell ref="A42:B44"/>
    <mergeCell ref="T66:T67"/>
    <mergeCell ref="D66:D67"/>
    <mergeCell ref="C146:C147"/>
    <mergeCell ref="E146:E147"/>
    <mergeCell ref="C126:C127"/>
    <mergeCell ref="C106:C107"/>
    <mergeCell ref="E106:E107"/>
    <mergeCell ref="C66:C67"/>
    <mergeCell ref="C86:C87"/>
    <mergeCell ref="E86:E87"/>
    <mergeCell ref="E126:E127"/>
    <mergeCell ref="D146:D147"/>
    <mergeCell ref="D86:D87"/>
    <mergeCell ref="D106:D107"/>
    <mergeCell ref="D126:D127"/>
    <mergeCell ref="E66:E67"/>
    <mergeCell ref="S86:S87"/>
    <mergeCell ref="U86:U87"/>
    <mergeCell ref="D166:D167"/>
    <mergeCell ref="C226:C227"/>
    <mergeCell ref="E226:E227"/>
    <mergeCell ref="S226:S227"/>
    <mergeCell ref="U226:U227"/>
    <mergeCell ref="T226:T227"/>
    <mergeCell ref="D226:D227"/>
    <mergeCell ref="C206:C207"/>
    <mergeCell ref="C166:C167"/>
    <mergeCell ref="T166:T167"/>
    <mergeCell ref="T186:T187"/>
    <mergeCell ref="U206:U207"/>
    <mergeCell ref="U186:U187"/>
    <mergeCell ref="S206:S207"/>
    <mergeCell ref="S186:S187"/>
    <mergeCell ref="S166:S167"/>
    <mergeCell ref="E166:E167"/>
    <mergeCell ref="T86:T87"/>
    <mergeCell ref="T106:T107"/>
    <mergeCell ref="T126:T127"/>
    <mergeCell ref="T146:T147"/>
    <mergeCell ref="T206:T207"/>
    <mergeCell ref="C246:C247"/>
    <mergeCell ref="E246:E247"/>
    <mergeCell ref="S246:S247"/>
    <mergeCell ref="D246:D247"/>
    <mergeCell ref="C186:C187"/>
    <mergeCell ref="E186:E187"/>
    <mergeCell ref="D186:D187"/>
    <mergeCell ref="D206:D207"/>
    <mergeCell ref="E206:E207"/>
    <mergeCell ref="C266:C267"/>
    <mergeCell ref="S266:S267"/>
    <mergeCell ref="U266:U267"/>
    <mergeCell ref="C286:C287"/>
    <mergeCell ref="E286:E287"/>
    <mergeCell ref="D326:D327"/>
    <mergeCell ref="S286:S287"/>
    <mergeCell ref="U286:U287"/>
    <mergeCell ref="E266:E267"/>
    <mergeCell ref="T306:T307"/>
    <mergeCell ref="D266:D267"/>
    <mergeCell ref="D286:D287"/>
    <mergeCell ref="T286:T287"/>
    <mergeCell ref="U306:U307"/>
    <mergeCell ref="C406:C407"/>
    <mergeCell ref="E406:E407"/>
    <mergeCell ref="S406:S407"/>
    <mergeCell ref="E326:E327"/>
    <mergeCell ref="S326:S327"/>
    <mergeCell ref="S306:S307"/>
    <mergeCell ref="D386:D387"/>
    <mergeCell ref="D306:D307"/>
    <mergeCell ref="D406:D407"/>
    <mergeCell ref="C386:C387"/>
    <mergeCell ref="D366:D367"/>
    <mergeCell ref="C306:C307"/>
    <mergeCell ref="E306:E307"/>
    <mergeCell ref="C326:C327"/>
    <mergeCell ref="D346:D347"/>
    <mergeCell ref="C346:C347"/>
    <mergeCell ref="E346:E347"/>
    <mergeCell ref="C366:C367"/>
    <mergeCell ref="E366:E367"/>
    <mergeCell ref="S386:S387"/>
    <mergeCell ref="S366:S367"/>
    <mergeCell ref="E386:E387"/>
    <mergeCell ref="S346:S347"/>
    <mergeCell ref="C466:C467"/>
    <mergeCell ref="E466:E467"/>
    <mergeCell ref="C426:C427"/>
    <mergeCell ref="E426:E427"/>
    <mergeCell ref="C446:C447"/>
    <mergeCell ref="E446:E447"/>
    <mergeCell ref="D426:D427"/>
    <mergeCell ref="D446:D447"/>
    <mergeCell ref="D466:D467"/>
    <mergeCell ref="C546:C547"/>
    <mergeCell ref="E546:E547"/>
    <mergeCell ref="C526:C527"/>
    <mergeCell ref="E526:E527"/>
    <mergeCell ref="S526:S527"/>
    <mergeCell ref="D526:D527"/>
    <mergeCell ref="D546:D547"/>
    <mergeCell ref="C486:C487"/>
    <mergeCell ref="E486:E487"/>
    <mergeCell ref="S486:S487"/>
    <mergeCell ref="C506:C507"/>
    <mergeCell ref="E506:E507"/>
    <mergeCell ref="D486:D487"/>
    <mergeCell ref="D506:D507"/>
    <mergeCell ref="S506:S507"/>
    <mergeCell ref="S546:S547"/>
    <mergeCell ref="C566:C567"/>
    <mergeCell ref="E566:E567"/>
    <mergeCell ref="S566:S567"/>
    <mergeCell ref="U566:U567"/>
    <mergeCell ref="T566:T567"/>
    <mergeCell ref="C586:C587"/>
    <mergeCell ref="E586:E587"/>
    <mergeCell ref="S586:S587"/>
    <mergeCell ref="U586:U587"/>
    <mergeCell ref="T586:T587"/>
    <mergeCell ref="D566:D567"/>
    <mergeCell ref="D586:D587"/>
    <mergeCell ref="S606:S607"/>
    <mergeCell ref="U606:U607"/>
    <mergeCell ref="C606:C607"/>
    <mergeCell ref="E606:E607"/>
    <mergeCell ref="T606:T607"/>
    <mergeCell ref="C626:C627"/>
    <mergeCell ref="E626:E627"/>
    <mergeCell ref="S626:S627"/>
    <mergeCell ref="U626:U627"/>
    <mergeCell ref="T626:T627"/>
    <mergeCell ref="D606:D607"/>
    <mergeCell ref="D626:D627"/>
    <mergeCell ref="T726:T727"/>
    <mergeCell ref="C666:C667"/>
    <mergeCell ref="E666:E667"/>
    <mergeCell ref="S646:S647"/>
    <mergeCell ref="C646:C647"/>
    <mergeCell ref="E646:E647"/>
    <mergeCell ref="D646:D647"/>
    <mergeCell ref="D666:D667"/>
    <mergeCell ref="S666:S667"/>
    <mergeCell ref="T706:T707"/>
    <mergeCell ref="T646:T647"/>
    <mergeCell ref="T666:T667"/>
    <mergeCell ref="T686:T687"/>
    <mergeCell ref="C746:C747"/>
    <mergeCell ref="E746:E747"/>
    <mergeCell ref="S746:S747"/>
    <mergeCell ref="C686:C687"/>
    <mergeCell ref="E686:E687"/>
    <mergeCell ref="C706:C707"/>
    <mergeCell ref="E706:E707"/>
    <mergeCell ref="C726:C727"/>
    <mergeCell ref="E726:E727"/>
    <mergeCell ref="D686:D687"/>
    <mergeCell ref="S726:S727"/>
    <mergeCell ref="S706:S707"/>
    <mergeCell ref="S686:S687"/>
    <mergeCell ref="D726:D727"/>
    <mergeCell ref="D746:D747"/>
    <mergeCell ref="D706:D707"/>
    <mergeCell ref="U746:U747"/>
    <mergeCell ref="U646:U647"/>
    <mergeCell ref="U486:U487"/>
    <mergeCell ref="U666:U667"/>
    <mergeCell ref="U546:U547"/>
    <mergeCell ref="T746:T747"/>
    <mergeCell ref="T526:T527"/>
    <mergeCell ref="T546:T547"/>
    <mergeCell ref="AI126:AI127"/>
    <mergeCell ref="AI226:AI227"/>
    <mergeCell ref="AB246:AB247"/>
    <mergeCell ref="AC286:AC287"/>
    <mergeCell ref="AI286:AI287"/>
    <mergeCell ref="AC266:AC267"/>
    <mergeCell ref="AI266:AI267"/>
    <mergeCell ref="AB266:AB267"/>
    <mergeCell ref="AB286:AB287"/>
    <mergeCell ref="AC306:AC307"/>
    <mergeCell ref="AC326:AC327"/>
    <mergeCell ref="AI326:AI327"/>
    <mergeCell ref="AI306:AI307"/>
    <mergeCell ref="AB306:AB307"/>
    <mergeCell ref="AB406:AB407"/>
    <mergeCell ref="AB466:AB467"/>
    <mergeCell ref="AI166:AI167"/>
    <mergeCell ref="AA106:AA107"/>
    <mergeCell ref="U726:U727"/>
    <mergeCell ref="U686:U687"/>
    <mergeCell ref="U706:U707"/>
    <mergeCell ref="U406:U407"/>
    <mergeCell ref="U526:U527"/>
    <mergeCell ref="U506:U507"/>
    <mergeCell ref="U326:U327"/>
    <mergeCell ref="U446:U447"/>
    <mergeCell ref="AA286:AA287"/>
    <mergeCell ref="AA266:AA267"/>
    <mergeCell ref="AA326:AA327"/>
    <mergeCell ref="AA506:AA507"/>
    <mergeCell ref="AA466:AA467"/>
    <mergeCell ref="AA386:AA387"/>
    <mergeCell ref="U346:U347"/>
    <mergeCell ref="U366:U367"/>
    <mergeCell ref="U386:U387"/>
    <mergeCell ref="AA186:AA187"/>
    <mergeCell ref="AC186:AC187"/>
    <mergeCell ref="AI186:AI187"/>
    <mergeCell ref="AB326:AB327"/>
    <mergeCell ref="AC146:AC147"/>
    <mergeCell ref="AK66:AK67"/>
    <mergeCell ref="AA126:AA127"/>
    <mergeCell ref="AC126:AC127"/>
    <mergeCell ref="AI146:AI147"/>
    <mergeCell ref="AJ146:AJ147"/>
    <mergeCell ref="AL106:AL107"/>
    <mergeCell ref="AK126:AK127"/>
    <mergeCell ref="AL126:AL127"/>
    <mergeCell ref="AK146:AK147"/>
    <mergeCell ref="AL146:AL147"/>
    <mergeCell ref="AC106:AC107"/>
    <mergeCell ref="AL66:AL67"/>
    <mergeCell ref="AA86:AA87"/>
    <mergeCell ref="AC86:AC87"/>
    <mergeCell ref="AI86:AI87"/>
    <mergeCell ref="AK86:AK87"/>
    <mergeCell ref="AL86:AL87"/>
    <mergeCell ref="AB66:AB67"/>
    <mergeCell ref="AA66:AA67"/>
    <mergeCell ref="AC66:AC67"/>
    <mergeCell ref="AI66:AI67"/>
    <mergeCell ref="AJ66:AJ67"/>
    <mergeCell ref="AB86:AB87"/>
    <mergeCell ref="AB106:AB107"/>
    <mergeCell ref="AK166:AK167"/>
    <mergeCell ref="AK186:AK187"/>
    <mergeCell ref="AJ166:AJ167"/>
    <mergeCell ref="AJ186:AJ187"/>
    <mergeCell ref="AJ86:AJ87"/>
    <mergeCell ref="AJ106:AJ107"/>
    <mergeCell ref="AJ126:AJ127"/>
    <mergeCell ref="AL166:AL167"/>
    <mergeCell ref="AL186:AL187"/>
    <mergeCell ref="AK106:AK107"/>
    <mergeCell ref="AK206:AK207"/>
    <mergeCell ref="AL206:AL207"/>
    <mergeCell ref="AK246:AK247"/>
    <mergeCell ref="AL246:AL247"/>
    <mergeCell ref="AK226:AK227"/>
    <mergeCell ref="AL226:AL227"/>
    <mergeCell ref="AA206:AA207"/>
    <mergeCell ref="AC206:AC207"/>
    <mergeCell ref="AI206:AI207"/>
    <mergeCell ref="AJ226:AJ227"/>
    <mergeCell ref="AA226:AA227"/>
    <mergeCell ref="AC226:AC227"/>
    <mergeCell ref="AJ206:AJ207"/>
    <mergeCell ref="AB206:AB207"/>
    <mergeCell ref="AB226:AB227"/>
    <mergeCell ref="AK266:AK267"/>
    <mergeCell ref="AL266:AL267"/>
    <mergeCell ref="AK286:AK287"/>
    <mergeCell ref="AL286:AL287"/>
    <mergeCell ref="AA246:AA247"/>
    <mergeCell ref="AC246:AC247"/>
    <mergeCell ref="AI246:AI247"/>
    <mergeCell ref="AJ246:AJ247"/>
    <mergeCell ref="AJ266:AJ267"/>
    <mergeCell ref="AJ286:AJ287"/>
    <mergeCell ref="AK326:AK327"/>
    <mergeCell ref="AL326:AL327"/>
    <mergeCell ref="AK306:AK307"/>
    <mergeCell ref="AL366:AL367"/>
    <mergeCell ref="AJ306:AJ307"/>
    <mergeCell ref="AJ326:AJ327"/>
    <mergeCell ref="AC366:AC367"/>
    <mergeCell ref="AI366:AI367"/>
    <mergeCell ref="AJ406:AJ407"/>
    <mergeCell ref="AL306:AL307"/>
    <mergeCell ref="AC386:AC387"/>
    <mergeCell ref="AC406:AC407"/>
    <mergeCell ref="AK346:AK347"/>
    <mergeCell ref="AL346:AL347"/>
    <mergeCell ref="AK406:AK407"/>
    <mergeCell ref="AL406:AL407"/>
    <mergeCell ref="AK386:AK387"/>
    <mergeCell ref="AL386:AL387"/>
    <mergeCell ref="AI406:AI407"/>
    <mergeCell ref="AI386:AI387"/>
    <mergeCell ref="AK366:AK367"/>
    <mergeCell ref="AK426:AK427"/>
    <mergeCell ref="AC446:AC447"/>
    <mergeCell ref="AI446:AI447"/>
    <mergeCell ref="AC426:AC427"/>
    <mergeCell ref="AI426:AI427"/>
    <mergeCell ref="AL426:AL427"/>
    <mergeCell ref="AK446:AK447"/>
    <mergeCell ref="AL446:AL447"/>
    <mergeCell ref="AK486:AK487"/>
    <mergeCell ref="AL486:AL487"/>
    <mergeCell ref="AK466:AK467"/>
    <mergeCell ref="AL466:AL467"/>
    <mergeCell ref="AI466:AI467"/>
    <mergeCell ref="AJ426:AJ427"/>
    <mergeCell ref="AJ446:AJ447"/>
    <mergeCell ref="AJ466:AJ467"/>
    <mergeCell ref="AJ486:AJ487"/>
    <mergeCell ref="AK546:AK547"/>
    <mergeCell ref="AK566:AK567"/>
    <mergeCell ref="AI546:AI547"/>
    <mergeCell ref="AL546:AL547"/>
    <mergeCell ref="AJ506:AJ507"/>
    <mergeCell ref="AJ526:AJ527"/>
    <mergeCell ref="AK586:AK587"/>
    <mergeCell ref="AJ586:AJ587"/>
    <mergeCell ref="AL566:AL567"/>
    <mergeCell ref="AJ566:AJ567"/>
    <mergeCell ref="AK666:AK667"/>
    <mergeCell ref="AJ646:AJ647"/>
    <mergeCell ref="AJ666:AJ667"/>
    <mergeCell ref="U246:U247"/>
    <mergeCell ref="AK606:AK607"/>
    <mergeCell ref="AL606:AL607"/>
    <mergeCell ref="AK626:AK627"/>
    <mergeCell ref="AL626:AL627"/>
    <mergeCell ref="AI606:AI607"/>
    <mergeCell ref="AK646:AK647"/>
    <mergeCell ref="AL646:AL647"/>
    <mergeCell ref="AI646:AI647"/>
    <mergeCell ref="AJ606:AJ607"/>
    <mergeCell ref="AJ626:AJ627"/>
    <mergeCell ref="AK506:AK507"/>
    <mergeCell ref="AL506:AL507"/>
    <mergeCell ref="AK526:AK527"/>
    <mergeCell ref="AL526:AL527"/>
    <mergeCell ref="AC506:AC507"/>
    <mergeCell ref="AI506:AI507"/>
    <mergeCell ref="AL586:AL587"/>
    <mergeCell ref="AC546:AC547"/>
    <mergeCell ref="AC566:AC567"/>
    <mergeCell ref="AI566:AI567"/>
    <mergeCell ref="AI706:AI707"/>
    <mergeCell ref="AJ706:AJ707"/>
    <mergeCell ref="AA686:AA687"/>
    <mergeCell ref="AC686:AC687"/>
    <mergeCell ref="AC586:AC587"/>
    <mergeCell ref="AB386:AB387"/>
    <mergeCell ref="AJ346:AJ347"/>
    <mergeCell ref="AJ366:AJ367"/>
    <mergeCell ref="AJ386:AJ387"/>
    <mergeCell ref="AC346:AC347"/>
    <mergeCell ref="AI346:AI347"/>
    <mergeCell ref="AI586:AI587"/>
    <mergeCell ref="AC466:AC467"/>
    <mergeCell ref="AJ546:AJ547"/>
    <mergeCell ref="AI486:AI487"/>
    <mergeCell ref="AC526:AC527"/>
    <mergeCell ref="AI526:AI527"/>
    <mergeCell ref="AA626:AA627"/>
    <mergeCell ref="AC626:AC627"/>
    <mergeCell ref="AC606:AC607"/>
    <mergeCell ref="AB646:AB647"/>
    <mergeCell ref="AA646:AA647"/>
    <mergeCell ref="AA606:AA607"/>
    <mergeCell ref="AB506:AB507"/>
    <mergeCell ref="AB706:AB707"/>
    <mergeCell ref="AK726:AK727"/>
    <mergeCell ref="AL726:AL727"/>
    <mergeCell ref="AK746:AK747"/>
    <mergeCell ref="AL746:AL747"/>
    <mergeCell ref="AJ746:AJ747"/>
    <mergeCell ref="AJ686:AJ687"/>
    <mergeCell ref="AA666:AA667"/>
    <mergeCell ref="AJ726:AJ727"/>
    <mergeCell ref="AK706:AK707"/>
    <mergeCell ref="AL706:AL707"/>
    <mergeCell ref="AL686:AL687"/>
    <mergeCell ref="AL666:AL667"/>
    <mergeCell ref="AI666:AI667"/>
    <mergeCell ref="AB666:AB667"/>
    <mergeCell ref="AI726:AI727"/>
    <mergeCell ref="AB726:AB727"/>
    <mergeCell ref="AB746:AB747"/>
    <mergeCell ref="AA746:AA747"/>
    <mergeCell ref="AC666:AC667"/>
    <mergeCell ref="AI686:AI687"/>
    <mergeCell ref="AA706:AA707"/>
    <mergeCell ref="AC706:AC707"/>
    <mergeCell ref="AK686:AK687"/>
    <mergeCell ref="AB546:AB547"/>
    <mergeCell ref="AI746:AI747"/>
    <mergeCell ref="AA726:AA727"/>
    <mergeCell ref="AI626:AI627"/>
    <mergeCell ref="AB566:AB567"/>
    <mergeCell ref="AB586:AB587"/>
    <mergeCell ref="AB486:AB487"/>
    <mergeCell ref="AI106:AI107"/>
    <mergeCell ref="AB606:AB607"/>
    <mergeCell ref="AB626:AB627"/>
    <mergeCell ref="AB526:AB527"/>
    <mergeCell ref="AB346:AB347"/>
    <mergeCell ref="AB366:AB367"/>
    <mergeCell ref="AC646:AC647"/>
    <mergeCell ref="AC486:AC487"/>
    <mergeCell ref="AA166:AA167"/>
    <mergeCell ref="AC726:AC727"/>
    <mergeCell ref="AA526:AA527"/>
    <mergeCell ref="AA306:AA307"/>
    <mergeCell ref="AA366:AA367"/>
    <mergeCell ref="AA406:AA407"/>
    <mergeCell ref="AC166:AC167"/>
    <mergeCell ref="AC746:AC747"/>
    <mergeCell ref="AB686:AB687"/>
    <mergeCell ref="S106:S107"/>
    <mergeCell ref="U106:U107"/>
    <mergeCell ref="T426:T427"/>
    <mergeCell ref="T346:T347"/>
    <mergeCell ref="T366:T367"/>
    <mergeCell ref="AA586:AA587"/>
    <mergeCell ref="AA546:AA547"/>
    <mergeCell ref="AA566:AA567"/>
    <mergeCell ref="S426:S427"/>
    <mergeCell ref="S446:S447"/>
    <mergeCell ref="S466:S467"/>
    <mergeCell ref="T506:T507"/>
    <mergeCell ref="T446:T447"/>
    <mergeCell ref="T466:T467"/>
    <mergeCell ref="T486:T487"/>
    <mergeCell ref="T326:T327"/>
    <mergeCell ref="AA346:AA347"/>
    <mergeCell ref="AA426:AA427"/>
    <mergeCell ref="AA486:AA487"/>
    <mergeCell ref="AB126:AB127"/>
    <mergeCell ref="AB146:AB147"/>
    <mergeCell ref="AA146:AA147"/>
    <mergeCell ref="T246:T247"/>
    <mergeCell ref="S146:S147"/>
    <mergeCell ref="S126:S127"/>
    <mergeCell ref="U466:U467"/>
    <mergeCell ref="U426:U427"/>
    <mergeCell ref="U166:U167"/>
    <mergeCell ref="U146:U147"/>
    <mergeCell ref="U126:U127"/>
    <mergeCell ref="T386:T387"/>
    <mergeCell ref="T266:T267"/>
    <mergeCell ref="T406:T407"/>
    <mergeCell ref="AA446:AA447"/>
    <mergeCell ref="AB166:AB167"/>
    <mergeCell ref="AB186:AB187"/>
    <mergeCell ref="AB426:AB427"/>
    <mergeCell ref="AB446:AB447"/>
  </mergeCells>
  <phoneticPr fontId="6" type="noConversion"/>
  <conditionalFormatting sqref="A47:AO1000 A1:P38 Y1:AO38 A39:AO44 B45:AO46">
    <cfRule type="expression" dxfId="24" priority="5" stopIfTrue="1">
      <formula>$A$59=0</formula>
    </cfRule>
  </conditionalFormatting>
  <conditionalFormatting sqref="D66:D758">
    <cfRule type="expression" dxfId="23" priority="282">
      <formula>#REF!=1</formula>
    </cfRule>
  </conditionalFormatting>
  <conditionalFormatting sqref="E66:E67 AK66:AK758 E76:E758">
    <cfRule type="expression" dxfId="22" priority="3">
      <formula>H66=1</formula>
    </cfRule>
  </conditionalFormatting>
  <conditionalFormatting sqref="E68:E75">
    <cfRule type="expression" dxfId="21" priority="1">
      <formula>G68=1</formula>
    </cfRule>
    <cfRule type="expression" dxfId="20" priority="2" stopIfTrue="1">
      <formula>$A$59=0</formula>
    </cfRule>
  </conditionalFormatting>
  <conditionalFormatting sqref="G3:G38">
    <cfRule type="expression" dxfId="19" priority="25" stopIfTrue="1">
      <formula>AND(C3="",E3&gt;0)</formula>
    </cfRule>
  </conditionalFormatting>
  <conditionalFormatting sqref="I3:I37">
    <cfRule type="expression" dxfId="18" priority="95" stopIfTrue="1">
      <formula>AND(E3="",G3&gt;0)</formula>
    </cfRule>
  </conditionalFormatting>
  <conditionalFormatting sqref="K3:M37">
    <cfRule type="expression" dxfId="16" priority="275" stopIfTrue="1">
      <formula>AND(F3="",H3&gt;0)</formula>
    </cfRule>
  </conditionalFormatting>
  <conditionalFormatting sqref="AB66:AB77 T66:T758 AB79:AB758">
    <cfRule type="expression" dxfId="15" priority="708">
      <formula>Z66=1</formula>
    </cfRule>
  </conditionalFormatting>
  <conditionalFormatting sqref="AC66:AC77 U66:U758 AC79:AC758">
    <cfRule type="expression" dxfId="14" priority="286">
      <formula>Y66=1</formula>
    </cfRule>
  </conditionalFormatting>
  <conditionalFormatting sqref="AC78">
    <cfRule type="expression" dxfId="13" priority="288">
      <formula>#REF!=1</formula>
    </cfRule>
  </conditionalFormatting>
  <conditionalFormatting sqref="AJ66:AJ758 AB78">
    <cfRule type="expression" dxfId="12" priority="4">
      <formula>AG66=1</formula>
    </cfRule>
  </conditionalFormatting>
  <dataValidations count="4">
    <dataValidation type="decimal" allowBlank="1" showInputMessage="1" showErrorMessage="1" sqref="F3:F37 H3:P37" xr:uid="{00000000-0002-0000-0500-000000000000}">
      <formula1>0</formula1>
      <formula2>999999999</formula2>
    </dataValidation>
    <dataValidation type="decimal" allowBlank="1" showInputMessage="1" showErrorMessage="1" error="נא להזין את הסכום ששולם בפועל בש&quot;ח." sqref="AD708:AD725 V688:V705 V708:V725 V728:V745 V68:V85 V748:V758 V88:V105 V108:V125 V128:V145 V148:V165 V168:V185 V188:V205 V208:V225 V228:V245 V248:V265 V268:V285 V288:V305 V308:V325 V328:V345 V348:V365 V368:V385 V388:V405 V408:V425 V428:V445 V448:V465 V468:V485 V488:V505 V508:V525 V528:V545 V548:V565 V568:V585 V588:V605 V608:V625 V628:V645 V648:V665 V668:V685 AD728:AD745 AD68:AD85 AD748:AD758 AD88:AD105 AD108:AD125 AD128:AD145 AD148:AD165 AD168:AD185 AD188:AD205 AD208:AD225 AD228:AD245 AD248:AD265 AD268:AD285 AD288:AD305 AD308:AD325 AD328:AD345 AD348:AD365 AD368:AD385 AD388:AD405 AD408:AD425 AD428:AD445 AD448:AD465 AD468:AD485 AD488:AD505 AD508:AD525 AD528:AD545 AD548:AD565 AD568:AD585 AD588:AD605 AD608:AD625 AD628:AD645 AD648:AD665 AD668:AD685 AD688:AD705 F728:F745 F68:F85 F748:F758 F88:F105 F108:F125 F128:F145 F148:F165 F168:F185 F188:F205 F208:F225 F228:F245 F248:F265 F268:F285 F288:F305 F308:F325 F328:F345 F348:F365 F368:F385 F388:F405 F408:F425 F428:F445 F448:F465 F468:F485 F488:F505 F508:F525 F528:F545 F548:F565 F568:F585 F588:F605 F608:F625 F628:F645 F648:F665 F668:F685 F688:F705 F708:F725 AL66:AL464 AL466:AL758" xr:uid="{00000000-0002-0000-0500-000001000000}">
      <formula1>-999999999</formula1>
      <formula2>999999999</formula2>
    </dataValidation>
    <dataValidation type="date" operator="greaterThan" allowBlank="1" showInputMessage="1" showErrorMessage="1" error="הזנת תאריך שגויה, נא להזין שנית:_x000a_DD/MM/YYYY" sqref="AK88:AK97 D128:E138 D148:E158 D168:E178 D188:E198 D208:E218 D228:E238 D248:E258 D268:E278 D288:E298 D308:E318 D328:E338 D348:E358 D368:E378 D388:E398 D408:E418 D428:E438 D448:E458 D468:E478 D488:E498 D508:E518 D528:E538 D548:E558 D568:E578 D588:E598 D608:E618 D628:E638 D648:E658 D668:E678 D688:E698 D708:E718 D728:E738 D748:E758 T708:U718 D88:E98 D108:E118 AK108:AK117 AK128:AK137 AK148:AK157 AK168:AK177 AK188:AK197 AK208:AK217 AK228:AK237 AK248:AK257 AK268:AK277 AK288:AK297 AK308:AK317 AK328:AK337 AK348:AK357 AK368:AK377 AK388:AK397 AK408:AK417 AK428:AK437 AK448:AK457 AK468:AK477 AK488:AK497 AK508:AK517 AK528:AK537 AK548:AK557 AK568:AK577 AK588:AK597 AK608:AK617 AK628:AK637 AK648:AK657 AK668:AK677 AK688:AK697 AK708:AK717 AK728:AK737 AK748:AK757 AB688:AC698 AB668:AC678 AB648:AC658 AB628:AC638 AB608:AC618 AB588:AC598 AB568:AC578 AB548:AC558 AB528:AC538 AB508:AC518 AB488:AC498 AB468:AC478 AB448:AC458 AB428:AC438 AB408:AC418 AB388:AC398 AB368:AC378 AB348:AC358 AB328:AC338 AB308:AC318 AB288:AC298 AB268:AC278 AB248:AC258 AB228:AC238 AB208:AC218 AB188:AC198 AB168:AC178 AB148:AC158 AB128:AC138 AB108:AC118 AB88:AC98 AB68:AC78 AB748:AC758 AB728:AC738 T688:U698 T668:U678 T648:U658 T628:U638 T608:U618 T588:U598 T568:U578 T548:U558 T528:U538 T508:U518 T488:U498 T468:U478 T448:U458 T428:U438 T408:U418 T388:U398 T368:U378 T348:U358 T328:U338 T308:U318 T288:U298 T268:U278 T248:U258 T228:U238 T208:U218 T188:U198 T168:U178 T148:U158 T128:U138 T108:U118 T88:U98 T68:U78 AK68:AK77 AB708:AC718 T728:U738 T748:U758 D68:E78 AJ128:AJ138 AJ148:AJ158 AJ168:AJ178 AJ188:AJ198 AJ208:AJ218 AJ228:AJ238 AJ248:AJ258 AJ268:AJ278 AJ288:AJ298 AJ308:AJ318 AJ328:AJ338 AJ348:AJ358 AJ368:AJ378 AJ388:AJ398 AJ408:AJ418 AJ428:AJ438 AJ448:AJ458 AJ468:AJ478 AJ488:AJ498 AJ508:AJ518 AJ528:AJ538 AJ548:AJ558 AJ568:AJ578 AJ588:AJ598 AJ608:AJ618 AJ628:AJ638 AJ648:AJ658 AJ668:AJ678 AJ688:AJ698 AJ708:AJ718 AJ728:AJ738 AJ748:AJ758 AJ88:AJ98 AJ108:AJ118 AJ68:AJ78" xr:uid="{00000000-0002-0000-0500-000002000000}">
      <formula1>36526</formula1>
    </dataValidation>
    <dataValidation type="list" allowBlank="1" showInputMessage="1" showErrorMessage="1" sqref="E3:E37" xr:uid="{00000000-0002-0000-0500-000003000000}">
      <formula1>$A$45:$A$46</formula1>
    </dataValidation>
  </dataValidations>
  <hyperlinks>
    <hyperlink ref="B67" location="'שונות ופטנטים'!E3" display="'שונות ופטנטים'!E3" xr:uid="{00000000-0004-0000-0500-000000000000}"/>
    <hyperlink ref="B87" location="'שונות ופטנטים'!E4" display="'שונות ופטנטים'!E4" xr:uid="{00000000-0004-0000-0500-000001000000}"/>
    <hyperlink ref="B107" location="'שונות ופטנטים'!E5" display="'שונות ופטנטים'!E5" xr:uid="{00000000-0004-0000-0500-000002000000}"/>
    <hyperlink ref="B127" location="'שונות ופטנטים'!E6" display="'שונות ופטנטים'!E6" xr:uid="{00000000-0004-0000-0500-000003000000}"/>
    <hyperlink ref="B147" location="'שונות ופטנטים'!E7" display="'שונות ופטנטים'!E7" xr:uid="{00000000-0004-0000-0500-000004000000}"/>
    <hyperlink ref="B167" location="'שונות ופטנטים'!E8" display="'שונות ופטנטים'!E8" xr:uid="{00000000-0004-0000-0500-000005000000}"/>
    <hyperlink ref="B187" location="'שונות ופטנטים'!E9" display="'שונות ופטנטים'!E9" xr:uid="{00000000-0004-0000-0500-000006000000}"/>
    <hyperlink ref="B207" location="'שונות ופטנטים'!E10" display="'שונות ופטנטים'!E10" xr:uid="{00000000-0004-0000-0500-000007000000}"/>
    <hyperlink ref="B227" location="'שונות ופטנטים'!E11" display="'שונות ופטנטים'!E11" xr:uid="{00000000-0004-0000-0500-000008000000}"/>
    <hyperlink ref="B247" location="'שונות ופטנטים'!E12" display="'שונות ופטנטים'!E12" xr:uid="{00000000-0004-0000-0500-000009000000}"/>
    <hyperlink ref="B267" location="'שונות ופטנטים'!E13" display="'שונות ופטנטים'!E13" xr:uid="{00000000-0004-0000-0500-00000A000000}"/>
    <hyperlink ref="B287" location="'שונות ופטנטים'!E14" display="'שונות ופטנטים'!E14" xr:uid="{00000000-0004-0000-0500-00000B000000}"/>
    <hyperlink ref="B307" location="'שונות ופטנטים'!E15" display="'שונות ופטנטים'!E15" xr:uid="{00000000-0004-0000-0500-00000C000000}"/>
    <hyperlink ref="B327" location="'שונות ופטנטים'!E16" display="'שונות ופטנטים'!E16" xr:uid="{00000000-0004-0000-0500-00000D000000}"/>
    <hyperlink ref="B347" location="'שונות ופטנטים'!E17" display="'שונות ופטנטים'!E17" xr:uid="{00000000-0004-0000-0500-00000E000000}"/>
    <hyperlink ref="B367" location="'שונות ופטנטים'!E18" display="'שונות ופטנטים'!E18" xr:uid="{00000000-0004-0000-0500-00000F000000}"/>
    <hyperlink ref="B387" location="'שונות ופטנטים'!E19" display="'שונות ופטנטים'!E19" xr:uid="{00000000-0004-0000-0500-000010000000}"/>
    <hyperlink ref="B407" location="'שונות ופטנטים'!E20" display="'שונות ופטנטים'!E20" xr:uid="{00000000-0004-0000-0500-000011000000}"/>
    <hyperlink ref="B427" location="'שונות ופטנטים'!E21" display="'שונות ופטנטים'!E21" xr:uid="{00000000-0004-0000-0500-000012000000}"/>
    <hyperlink ref="B447" location="'שונות ופטנטים'!E22" display="'שונות ופטנטים'!E22" xr:uid="{00000000-0004-0000-0500-000013000000}"/>
    <hyperlink ref="B467" location="'שונות ופטנטים'!E23" display="'שונות ופטנטים'!E23" xr:uid="{00000000-0004-0000-0500-000014000000}"/>
    <hyperlink ref="B487" location="'שונות ופטנטים'!E24" display="'שונות ופטנטים'!E24" xr:uid="{00000000-0004-0000-0500-000015000000}"/>
    <hyperlink ref="B507" location="'שונות ופטנטים'!E25" display="'שונות ופטנטים'!E25" xr:uid="{00000000-0004-0000-0500-000016000000}"/>
    <hyperlink ref="B527" location="'שונות ופטנטים'!E26" display="'שונות ופטנטים'!E26" xr:uid="{00000000-0004-0000-0500-000017000000}"/>
    <hyperlink ref="B547" location="'שונות ופטנטים'!E27" display="'שונות ופטנטים'!E27" xr:uid="{00000000-0004-0000-0500-000018000000}"/>
    <hyperlink ref="B567" location="'שונות ופטנטים'!E28" display="'שונות ופטנטים'!E28" xr:uid="{00000000-0004-0000-0500-000019000000}"/>
    <hyperlink ref="B587" location="'שונות ופטנטים'!E29" display="'שונות ופטנטים'!E29" xr:uid="{00000000-0004-0000-0500-00001A000000}"/>
    <hyperlink ref="B607" location="'שונות ופטנטים'!E30" display="'שונות ופטנטים'!E30" xr:uid="{00000000-0004-0000-0500-00001B000000}"/>
    <hyperlink ref="B627" location="'שונות ופטנטים'!E31" display="'שונות ופטנטים'!E31" xr:uid="{00000000-0004-0000-0500-00001C000000}"/>
    <hyperlink ref="B647" location="'שונות ופטנטים'!E32" display="'שונות ופטנטים'!E32" xr:uid="{00000000-0004-0000-0500-00001D000000}"/>
    <hyperlink ref="B667" location="'שונות ופטנטים'!E33" display="'שונות ופטנטים'!E33" xr:uid="{00000000-0004-0000-0500-00001E000000}"/>
    <hyperlink ref="B687" location="'שונות ופטנטים'!E34" display="'שונות ופטנטים'!E34" xr:uid="{00000000-0004-0000-0500-00001F000000}"/>
    <hyperlink ref="B707" location="'שונות ופטנטים'!E35" display="'שונות ופטנטים'!E35" xr:uid="{00000000-0004-0000-0500-000020000000}"/>
    <hyperlink ref="B727" location="'שונות ופטנטים'!E36" display="'שונות ופטנטים'!E36" xr:uid="{00000000-0004-0000-0500-000021000000}"/>
    <hyperlink ref="R107" location="'שונות ופטנטים'!E5" display="'שונות ופטנטים'!E5" xr:uid="{00000000-0004-0000-0500-000022000000}"/>
    <hyperlink ref="R127" location="'שונות ופטנטים'!E6" display="'שונות ופטנטים'!E6" xr:uid="{00000000-0004-0000-0500-000023000000}"/>
    <hyperlink ref="R147" location="'שונות ופטנטים'!E7" display="'שונות ופטנטים'!E7" xr:uid="{00000000-0004-0000-0500-000024000000}"/>
    <hyperlink ref="R167" location="'שונות ופטנטים'!E8" display="'שונות ופטנטים'!E8" xr:uid="{00000000-0004-0000-0500-000025000000}"/>
    <hyperlink ref="R187" location="'שונות ופטנטים'!E9" display="'שונות ופטנטים'!E9" xr:uid="{00000000-0004-0000-0500-000026000000}"/>
    <hyperlink ref="R207" location="'שונות ופטנטים'!E10" display="'שונות ופטנטים'!E10" xr:uid="{00000000-0004-0000-0500-000027000000}"/>
    <hyperlink ref="R227" location="'שונות ופטנטים'!E11" display="'שונות ופטנטים'!E11" xr:uid="{00000000-0004-0000-0500-000028000000}"/>
    <hyperlink ref="R247" location="'שונות ופטנטים'!E12" display="'שונות ופטנטים'!E12" xr:uid="{00000000-0004-0000-0500-000029000000}"/>
    <hyperlink ref="R267" location="'שונות ופטנטים'!E13" display="'שונות ופטנטים'!E13" xr:uid="{00000000-0004-0000-0500-00002A000000}"/>
    <hyperlink ref="R287" location="'שונות ופטנטים'!E14" display="'שונות ופטנטים'!E14" xr:uid="{00000000-0004-0000-0500-00002B000000}"/>
    <hyperlink ref="R307" location="'שונות ופטנטים'!E15" display="'שונות ופטנטים'!E15" xr:uid="{00000000-0004-0000-0500-00002C000000}"/>
    <hyperlink ref="R327" location="'שונות ופטנטים'!E16" display="'שונות ופטנטים'!E16" xr:uid="{00000000-0004-0000-0500-00002D000000}"/>
    <hyperlink ref="R347" location="'שונות ופטנטים'!E17" display="'שונות ופטנטים'!E17" xr:uid="{00000000-0004-0000-0500-00002E000000}"/>
    <hyperlink ref="R367" location="'שונות ופטנטים'!E18" display="'שונות ופטנטים'!E18" xr:uid="{00000000-0004-0000-0500-00002F000000}"/>
    <hyperlink ref="R387" location="'שונות ופטנטים'!E19" display="'שונות ופטנטים'!E19" xr:uid="{00000000-0004-0000-0500-000030000000}"/>
    <hyperlink ref="R407" location="'שונות ופטנטים'!E20" display="'שונות ופטנטים'!E20" xr:uid="{00000000-0004-0000-0500-000031000000}"/>
    <hyperlink ref="R427" location="'שונות ופטנטים'!E21" display="'שונות ופטנטים'!E21" xr:uid="{00000000-0004-0000-0500-000032000000}"/>
    <hyperlink ref="R447" location="'שונות ופטנטים'!E22" display="'שונות ופטנטים'!E22" xr:uid="{00000000-0004-0000-0500-000033000000}"/>
    <hyperlink ref="R467" location="'שונות ופטנטים'!E23" display="'שונות ופטנטים'!E23" xr:uid="{00000000-0004-0000-0500-000034000000}"/>
    <hyperlink ref="R487" location="'שונות ופטנטים'!E24" display="'שונות ופטנטים'!E24" xr:uid="{00000000-0004-0000-0500-000035000000}"/>
    <hyperlink ref="R507" location="'שונות ופטנטים'!E25" display="'שונות ופטנטים'!E25" xr:uid="{00000000-0004-0000-0500-000036000000}"/>
    <hyperlink ref="R527" location="'שונות ופטנטים'!E26" display="'שונות ופטנטים'!E26" xr:uid="{00000000-0004-0000-0500-000037000000}"/>
    <hyperlink ref="R547" location="'שונות ופטנטים'!E27" display="'שונות ופטנטים'!E27" xr:uid="{00000000-0004-0000-0500-000038000000}"/>
    <hyperlink ref="R567" location="'שונות ופטנטים'!E28" display="'שונות ופטנטים'!E28" xr:uid="{00000000-0004-0000-0500-000039000000}"/>
    <hyperlink ref="R587" location="'שונות ופטנטים'!E29" display="'שונות ופטנטים'!E29" xr:uid="{00000000-0004-0000-0500-00003A000000}"/>
    <hyperlink ref="R607" location="'שונות ופטנטים'!E30" display="'שונות ופטנטים'!E30" xr:uid="{00000000-0004-0000-0500-00003B000000}"/>
    <hyperlink ref="R627" location="'שונות ופטנטים'!E31" display="'שונות ופטנטים'!E31" xr:uid="{00000000-0004-0000-0500-00003C000000}"/>
    <hyperlink ref="R647" location="'שונות ופטנטים'!E32" display="'שונות ופטנטים'!E32" xr:uid="{00000000-0004-0000-0500-00003D000000}"/>
    <hyperlink ref="R667" location="'שונות ופטנטים'!E33" display="'שונות ופטנטים'!E33" xr:uid="{00000000-0004-0000-0500-00003E000000}"/>
    <hyperlink ref="R687" location="'שונות ופטנטים'!E34" display="'שונות ופטנטים'!E34" xr:uid="{00000000-0004-0000-0500-00003F000000}"/>
    <hyperlink ref="R707" location="'שונות ופטנטים'!E35" display="'שונות ופטנטים'!E35" xr:uid="{00000000-0004-0000-0500-000040000000}"/>
    <hyperlink ref="R727" location="'שונות ופטנטים'!E36" display="'שונות ופטנטים'!E36" xr:uid="{00000000-0004-0000-0500-000041000000}"/>
    <hyperlink ref="R67" location="'שונות ופטנטים'!E3" display="'שונות ופטנטים'!E3" xr:uid="{00000000-0004-0000-0500-000042000000}"/>
    <hyperlink ref="R87" location="'שונות ופטנטים'!E4" display="'שונות ופטנטים'!E4" xr:uid="{00000000-0004-0000-0500-000043000000}"/>
    <hyperlink ref="B747" location="'שונות ופטנטים'!E37" display="'שונות ופטנטים'!E37" xr:uid="{00000000-0004-0000-0500-000044000000}"/>
    <hyperlink ref="R747" location="'שונות ופטנטים'!E37" display="'שונות ופטנטים'!E37" xr:uid="{00000000-0004-0000-0500-000045000000}"/>
    <hyperlink ref="Z67" location="'שונות ופטנטים'!E3" display="'שונות ופטנטים'!E3" xr:uid="{00000000-0004-0000-0500-000046000000}"/>
    <hyperlink ref="Z87" location="'שונות ופטנטים'!E4" display="'שונות ופטנטים'!E4" xr:uid="{00000000-0004-0000-0500-000047000000}"/>
    <hyperlink ref="Z107" location="'שונות ופטנטים'!E5" display="'שונות ופטנטים'!E5" xr:uid="{00000000-0004-0000-0500-000048000000}"/>
    <hyperlink ref="Z127" location="'שונות ופטנטים'!E6" display="'שונות ופטנטים'!E6" xr:uid="{00000000-0004-0000-0500-000049000000}"/>
    <hyperlink ref="Z147" location="'שונות ופטנטים'!E7" display="'שונות ופטנטים'!E7" xr:uid="{00000000-0004-0000-0500-00004A000000}"/>
    <hyperlink ref="Z167" location="'שונות ופטנטים'!E8" display="'שונות ופטנטים'!E8" xr:uid="{00000000-0004-0000-0500-00004B000000}"/>
    <hyperlink ref="Z187" location="'שונות ופטנטים'!E9" display="'שונות ופטנטים'!E9" xr:uid="{00000000-0004-0000-0500-00004C000000}"/>
    <hyperlink ref="Z207" location="'שונות ופטנטים'!E10" display="'שונות ופטנטים'!E10" xr:uid="{00000000-0004-0000-0500-00004D000000}"/>
    <hyperlink ref="Z227" location="'שונות ופטנטים'!E11" display="'שונות ופטנטים'!E11" xr:uid="{00000000-0004-0000-0500-00004E000000}"/>
    <hyperlink ref="Z247" location="'שונות ופטנטים'!E12" display="'שונות ופטנטים'!E12" xr:uid="{00000000-0004-0000-0500-00004F000000}"/>
    <hyperlink ref="Z267" location="'שונות ופטנטים'!E13" display="'שונות ופטנטים'!E13" xr:uid="{00000000-0004-0000-0500-000050000000}"/>
    <hyperlink ref="Z287" location="'שונות ופטנטים'!E14" display="'שונות ופטנטים'!E14" xr:uid="{00000000-0004-0000-0500-000051000000}"/>
    <hyperlink ref="Z307" location="'שונות ופטנטים'!E15" display="'שונות ופטנטים'!E15" xr:uid="{00000000-0004-0000-0500-000052000000}"/>
    <hyperlink ref="Z327" location="'שונות ופטנטים'!E16" display="'שונות ופטנטים'!E16" xr:uid="{00000000-0004-0000-0500-000053000000}"/>
    <hyperlink ref="Z347" location="'שונות ופטנטים'!E17" display="'שונות ופטנטים'!E17" xr:uid="{00000000-0004-0000-0500-000054000000}"/>
    <hyperlink ref="Z367" location="'שונות ופטנטים'!E18" display="'שונות ופטנטים'!E18" xr:uid="{00000000-0004-0000-0500-000055000000}"/>
    <hyperlink ref="Z387" location="'שונות ופטנטים'!E19" display="'שונות ופטנטים'!E19" xr:uid="{00000000-0004-0000-0500-000056000000}"/>
    <hyperlink ref="Z407" location="'שונות ופטנטים'!E20" display="'שונות ופטנטים'!E20" xr:uid="{00000000-0004-0000-0500-000057000000}"/>
    <hyperlink ref="Z427" location="'שונות ופטנטים'!E21" display="'שונות ופטנטים'!E21" xr:uid="{00000000-0004-0000-0500-000058000000}"/>
    <hyperlink ref="Z447" location="'שונות ופטנטים'!E22" display="'שונות ופטנטים'!E22" xr:uid="{00000000-0004-0000-0500-000059000000}"/>
    <hyperlink ref="Z467" location="'שונות ופטנטים'!E23" display="'שונות ופטנטים'!E23" xr:uid="{00000000-0004-0000-0500-00005A000000}"/>
    <hyperlink ref="Z487" location="'שונות ופטנטים'!E24" display="'שונות ופטנטים'!E24" xr:uid="{00000000-0004-0000-0500-00005B000000}"/>
    <hyperlink ref="Z507" location="'שונות ופטנטים'!E25" display="'שונות ופטנטים'!E25" xr:uid="{00000000-0004-0000-0500-00005C000000}"/>
    <hyperlink ref="Z527" location="'שונות ופטנטים'!E26" display="'שונות ופטנטים'!E26" xr:uid="{00000000-0004-0000-0500-00005D000000}"/>
    <hyperlink ref="Z547" location="'שונות ופטנטים'!E27" display="'שונות ופטנטים'!E27" xr:uid="{00000000-0004-0000-0500-00005E000000}"/>
    <hyperlink ref="Z567" location="'שונות ופטנטים'!E28" display="'שונות ופטנטים'!E28" xr:uid="{00000000-0004-0000-0500-00005F000000}"/>
    <hyperlink ref="Z587" location="'שונות ופטנטים'!E29" display="'שונות ופטנטים'!E29" xr:uid="{00000000-0004-0000-0500-000060000000}"/>
    <hyperlink ref="Z607" location="'שונות ופטנטים'!E30" display="'שונות ופטנטים'!E30" xr:uid="{00000000-0004-0000-0500-000061000000}"/>
    <hyperlink ref="Z627" location="'שונות ופטנטים'!E31" display="'שונות ופטנטים'!E31" xr:uid="{00000000-0004-0000-0500-000062000000}"/>
    <hyperlink ref="Z647" location="'שונות ופטנטים'!E32" display="'שונות ופטנטים'!E32" xr:uid="{00000000-0004-0000-0500-000063000000}"/>
    <hyperlink ref="Z667" location="'שונות ופטנטים'!E33" display="'שונות ופטנטים'!E33" xr:uid="{00000000-0004-0000-0500-000064000000}"/>
    <hyperlink ref="Z687" location="'שונות ופטנטים'!E34" display="'שונות ופטנטים'!E34" xr:uid="{00000000-0004-0000-0500-000065000000}"/>
    <hyperlink ref="Z707" location="'שונות ופטנטים'!E35" display="'שונות ופטנטים'!E35" xr:uid="{00000000-0004-0000-0500-000066000000}"/>
    <hyperlink ref="Z727" location="'שונות ופטנטים'!E36" display="'שונות ופטנטים'!E36" xr:uid="{00000000-0004-0000-0500-000067000000}"/>
    <hyperlink ref="AH107" location="'שונות ופטנטים'!E5" display="'שונות ופטנטים'!E5" xr:uid="{00000000-0004-0000-0500-000068000000}"/>
    <hyperlink ref="AH127" location="'שונות ופטנטים'!E6" display="'שונות ופטנטים'!E6" xr:uid="{00000000-0004-0000-0500-000069000000}"/>
    <hyperlink ref="AH147" location="'שונות ופטנטים'!E7" display="'שונות ופטנטים'!E7" xr:uid="{00000000-0004-0000-0500-00006A000000}"/>
    <hyperlink ref="AH167" location="'שונות ופטנטים'!E8" display="'שונות ופטנטים'!E8" xr:uid="{00000000-0004-0000-0500-00006B000000}"/>
    <hyperlink ref="AH187" location="'שונות ופטנטים'!E9" display="'שונות ופטנטים'!E9" xr:uid="{00000000-0004-0000-0500-00006C000000}"/>
    <hyperlink ref="AH207" location="'שונות ופטנטים'!E10" display="'שונות ופטנטים'!E10" xr:uid="{00000000-0004-0000-0500-00006D000000}"/>
    <hyperlink ref="AH227" location="'שונות ופטנטים'!E11" display="'שונות ופטנטים'!E11" xr:uid="{00000000-0004-0000-0500-00006E000000}"/>
    <hyperlink ref="AH247" location="'שונות ופטנטים'!E12" display="'שונות ופטנטים'!E12" xr:uid="{00000000-0004-0000-0500-00006F000000}"/>
    <hyperlink ref="AH267" location="'שונות ופטנטים'!E13" display="'שונות ופטנטים'!E13" xr:uid="{00000000-0004-0000-0500-000070000000}"/>
    <hyperlink ref="AH287" location="'שונות ופטנטים'!E14" display="'שונות ופטנטים'!E14" xr:uid="{00000000-0004-0000-0500-000071000000}"/>
    <hyperlink ref="AH307" location="'שונות ופטנטים'!E15" display="'שונות ופטנטים'!E15" xr:uid="{00000000-0004-0000-0500-000072000000}"/>
    <hyperlink ref="AH327" location="'שונות ופטנטים'!E16" display="'שונות ופטנטים'!E16" xr:uid="{00000000-0004-0000-0500-000073000000}"/>
    <hyperlink ref="AH347" location="'שונות ופטנטים'!E17" display="'שונות ופטנטים'!E17" xr:uid="{00000000-0004-0000-0500-000074000000}"/>
    <hyperlink ref="AH367" location="'שונות ופטנטים'!E18" display="'שונות ופטנטים'!E18" xr:uid="{00000000-0004-0000-0500-000075000000}"/>
    <hyperlink ref="AH387" location="'שונות ופטנטים'!E19" display="'שונות ופטנטים'!E19" xr:uid="{00000000-0004-0000-0500-000076000000}"/>
    <hyperlink ref="AH407" location="'שונות ופטנטים'!E20" display="'שונות ופטנטים'!E20" xr:uid="{00000000-0004-0000-0500-000077000000}"/>
    <hyperlink ref="AH427" location="'שונות ופטנטים'!E21" display="'שונות ופטנטים'!E21" xr:uid="{00000000-0004-0000-0500-000078000000}"/>
    <hyperlink ref="AH447" location="'שונות ופטנטים'!E22" display="'שונות ופטנטים'!E22" xr:uid="{00000000-0004-0000-0500-000079000000}"/>
    <hyperlink ref="AH467" location="'שונות ופטנטים'!E23" display="'שונות ופטנטים'!E23" xr:uid="{00000000-0004-0000-0500-00007A000000}"/>
    <hyperlink ref="AH487" location="'שונות ופטנטים'!E24" display="'שונות ופטנטים'!E24" xr:uid="{00000000-0004-0000-0500-00007B000000}"/>
    <hyperlink ref="AH507" location="'שונות ופטנטים'!E25" display="'שונות ופטנטים'!E25" xr:uid="{00000000-0004-0000-0500-00007C000000}"/>
    <hyperlink ref="AH527" location="'שונות ופטנטים'!E26" display="'שונות ופטנטים'!E26" xr:uid="{00000000-0004-0000-0500-00007D000000}"/>
    <hyperlink ref="AH547" location="'שונות ופטנטים'!E27" display="'שונות ופטנטים'!E27" xr:uid="{00000000-0004-0000-0500-00007E000000}"/>
    <hyperlink ref="AH567" location="'שונות ופטנטים'!E28" display="'שונות ופטנטים'!E28" xr:uid="{00000000-0004-0000-0500-00007F000000}"/>
    <hyperlink ref="AH587" location="'שונות ופטנטים'!E29" display="'שונות ופטנטים'!E29" xr:uid="{00000000-0004-0000-0500-000080000000}"/>
    <hyperlink ref="AH607" location="'שונות ופטנטים'!E30" display="'שונות ופטנטים'!E30" xr:uid="{00000000-0004-0000-0500-000081000000}"/>
    <hyperlink ref="AH627" location="'שונות ופטנטים'!E31" display="'שונות ופטנטים'!E31" xr:uid="{00000000-0004-0000-0500-000082000000}"/>
    <hyperlink ref="AH647" location="'שונות ופטנטים'!E32" display="'שונות ופטנטים'!E32" xr:uid="{00000000-0004-0000-0500-000083000000}"/>
    <hyperlink ref="AH667" location="'שונות ופטנטים'!E33" display="'שונות ופטנטים'!E33" xr:uid="{00000000-0004-0000-0500-000084000000}"/>
    <hyperlink ref="AH687" location="'שונות ופטנטים'!E34" display="'שונות ופטנטים'!E34" xr:uid="{00000000-0004-0000-0500-000085000000}"/>
    <hyperlink ref="AH707" location="'שונות ופטנטים'!E35" display="'שונות ופטנטים'!E35" xr:uid="{00000000-0004-0000-0500-000086000000}"/>
    <hyperlink ref="AH727" location="'שונות ופטנטים'!E36" display="'שונות ופטנטים'!E36" xr:uid="{00000000-0004-0000-0500-000087000000}"/>
    <hyperlink ref="AH67" location="'שונות ופטנטים'!E3" display="'שונות ופטנטים'!E3" xr:uid="{00000000-0004-0000-0500-000088000000}"/>
    <hyperlink ref="AH87" location="'שונות ופטנטים'!E4" display="'שונות ופטנטים'!E4" xr:uid="{00000000-0004-0000-0500-000089000000}"/>
    <hyperlink ref="Z747" location="'שונות ופטנטים'!E37" display="'שונות ופטנטים'!E37" xr:uid="{00000000-0004-0000-0500-00008A000000}"/>
    <hyperlink ref="AH747" location="'שונות ופטנטים'!E37" display="'שונות ופטנטים'!E37" xr:uid="{00000000-0004-0000-0500-00008B000000}"/>
    <hyperlink ref="C33" location="'שונות ופטנטים'!A667:A677" tooltip="הקשה על התא תעביר אותך לטבלה מקושרת בה יש לפרט את החשבוניות הרלבנטיות לסעיף" display="'שונות ופטנטים'!A667:A677" xr:uid="{00000000-0004-0000-0500-00008C000000}"/>
    <hyperlink ref="C34" location="'שונות ופטנטים'!A687:A697" tooltip="הקשה על התא תעביר אותך לטבלה מקושרת בה יש לפרט את החשבוניות הרלבנטיות לסעיף" display="'שונות ופטנטים'!A687:A697" xr:uid="{00000000-0004-0000-0500-00008D000000}"/>
    <hyperlink ref="C35" location="'שונות ופטנטים'!A707:A717" tooltip="הקשה על התא תעביר אותך לטבלה מקושרת בה יש לפרט את החשבוניות הרלבנטיות לסעיף" display="'שונות ופטנטים'!A707:A717" xr:uid="{00000000-0004-0000-0500-00008E000000}"/>
    <hyperlink ref="C37" location="'שונות ופטנטים'!A747:A757" tooltip="הקשה על התא תעביר אותך לטבלה מקושרת בה יש לפרט את החשבוניות הרלבנטיות לסעיף" display="'שונות ופטנטים'!A747:A757" xr:uid="{00000000-0004-0000-0500-00008F000000}"/>
    <hyperlink ref="C4" location="'שונות ופטנטים'!A87:A97" tooltip="הקשה על התא תעביר אותך לטבלה מקושרת בה יש לפרט את החשבוניות הרלבנטיות לסעיף" display="'שונות ופטנטים'!A87:A97" xr:uid="{00000000-0004-0000-0500-000090000000}"/>
    <hyperlink ref="C32" location="'שונות ופטנטים'!A647:A657" tooltip="הקשה על התא תעביר אותך לטבלה מקושרת בה יש לפרט את החשבוניות הרלבנטיות לסעיף" display="'שונות ופטנטים'!A647:A657" xr:uid="{00000000-0004-0000-0500-000091000000}"/>
    <hyperlink ref="C31" location="'שונות ופטנטים'!A627:A637" tooltip="הקשה על התא תעביר אותך לטבלה מקושרת בה יש לפרט את החשבוניות הרלבנטיות לסעיף" display="'שונות ופטנטים'!A627:A637" xr:uid="{00000000-0004-0000-0500-000092000000}"/>
    <hyperlink ref="C30" location="'שונות ופטנטים'!A607:A617" tooltip="הקשה על התא תעביר אותך לטבלה מקושרת בה יש לפרט את החשבוניות הרלבנטיות לסעיף" display="'שונות ופטנטים'!A607:A617" xr:uid="{00000000-0004-0000-0500-000093000000}"/>
    <hyperlink ref="C29" location="'שונות ופטנטים'!A587:A597" tooltip="הקשה על התא תעביר אותך לטבלה מקושרת בה יש לפרט את החשבוניות הרלבנטיות לסעיף" display="'שונות ופטנטים'!A587:A597" xr:uid="{00000000-0004-0000-0500-000094000000}"/>
    <hyperlink ref="C28" location="'שונות ופטנטים'!A567:A577" tooltip="הקשה על התא תעביר אותך לטבלה מקושרת בה יש לפרט את החשבוניות הרלבנטיות לסעיף" display="'שונות ופטנטים'!A567:A577" xr:uid="{00000000-0004-0000-0500-000095000000}"/>
    <hyperlink ref="C27" location="'שונות ופטנטים'!A547:A557" tooltip="הקשה על התא תעביר אותך לטבלה מקושרת בה יש לפרט את החשבוניות הרלבנטיות לסעיף" display="'שונות ופטנטים'!A547:A557" xr:uid="{00000000-0004-0000-0500-000096000000}"/>
    <hyperlink ref="C26" location="'שונות ופטנטים'!A527:A537" tooltip="הקשה על התא תעביר אותך לטבלה מקושרת בה יש לפרט את החשבוניות הרלבנטיות לסעיף" display="'שונות ופטנטים'!A527:A537" xr:uid="{00000000-0004-0000-0500-000097000000}"/>
    <hyperlink ref="C25" location="'שונות ופטנטים'!A507:A517" tooltip="הקשה על התא תעביר אותך לטבלה מקושרת בה יש לפרט את החשבוניות הרלבנטיות לסעיף" display="'שונות ופטנטים'!A507:A517" xr:uid="{00000000-0004-0000-0500-000098000000}"/>
    <hyperlink ref="C24" location="'שונות ופטנטים'!A487:A497" tooltip="הקשה על התא תעביר אותך לטבלה מקושרת בה יש לפרט את החשבוניות הרלבנטיות לסעיף" display="'שונות ופטנטים'!A487:A497" xr:uid="{00000000-0004-0000-0500-000099000000}"/>
    <hyperlink ref="C23" location="'שונות ופטנטים'!A467:A477" tooltip="הקשה על התא תעביר אותך לטבלה מקושרת בה יש לפרט את החשבוניות הרלבנטיות לסעיף" display="'שונות ופטנטים'!A467:A477" xr:uid="{00000000-0004-0000-0500-00009A000000}"/>
    <hyperlink ref="C22" location="'שונות ופטנטים'!A447:A457" tooltip="הקשה על התא תעביר אותך לטבלה מקושרת בה יש לפרט את החשבוניות הרלבנטיות לסעיף" display="'שונות ופטנטים'!A447:A457" xr:uid="{00000000-0004-0000-0500-00009B000000}"/>
    <hyperlink ref="C21" location="'שונות ופטנטים'!A427:A437" tooltip="הקשה על התא תעביר אותך לטבלה מקושרת בה יש לפרט את החשבוניות הרלבנטיות לסעיף" display="'שונות ופטנטים'!A427:A437" xr:uid="{00000000-0004-0000-0500-00009C000000}"/>
    <hyperlink ref="C20" location="'שונות ופטנטים'!A407:A417" tooltip="הקשה על התא תעביר אותך לטבלה מקושרת בה יש לפרט את החשבוניות הרלבנטיות לסעיף" display="'שונות ופטנטים'!A407:A417" xr:uid="{00000000-0004-0000-0500-00009D000000}"/>
    <hyperlink ref="C19" location="'שונות ופטנטים'!A387:A397" tooltip="הקשה על התא תעביר אותך לטבלה מקושרת בה יש לפרט את החשבוניות הרלבנטיות לסעיף" display="'שונות ופטנטים'!A387:A397" xr:uid="{00000000-0004-0000-0500-00009E000000}"/>
    <hyperlink ref="C18" location="'שונות ופטנטים'!A367:A377" tooltip="הקשה על התא תעביר אותך לטבלה מקושרת בה יש לפרט את החשבוניות הרלבנטיות לסעיף" display="'שונות ופטנטים'!A367:A377" xr:uid="{00000000-0004-0000-0500-00009F000000}"/>
    <hyperlink ref="C17" location="'שונות ופטנטים'!A347:A357" tooltip="הקשה על התא תעביר אותך לטבלה מקושרת בה יש לפרט את החשבוניות הרלבנטיות לסעיף" display="'שונות ופטנטים'!A347:A357" xr:uid="{00000000-0004-0000-0500-0000A0000000}"/>
    <hyperlink ref="C16" location="'שונות ופטנטים'!A327:A337" tooltip="הקשה על התא תעביר אותך לטבלה מקושרת בה יש לפרט את החשבוניות הרלבנטיות לסעיף" display="'שונות ופטנטים'!A327:A337" xr:uid="{00000000-0004-0000-0500-0000A1000000}"/>
    <hyperlink ref="C15" location="'שונות ופטנטים'!A307:A317" tooltip="הקשה על התא תעביר אותך לטבלה מקושרת בה יש לפרט את החשבוניות הרלבנטיות לסעיף" display="'שונות ופטנטים'!A307:A317" xr:uid="{00000000-0004-0000-0500-0000A2000000}"/>
    <hyperlink ref="C14" location="'שונות ופטנטים'!A287:A297" tooltip="הקשה על התא תעביר אותך לטבלה מקושרת בה יש לפרט את החשבוניות הרלבנטיות לסעיף" display="'שונות ופטנטים'!A287:A297" xr:uid="{00000000-0004-0000-0500-0000A3000000}"/>
    <hyperlink ref="C13" location="'שונות ופטנטים'!A267:A277" tooltip="הקשה על התא תעביר אותך לטבלה מקושרת בה יש לפרט את החשבוניות הרלבנטיות לסעיף" display="'שונות ופטנטים'!A267:A277" xr:uid="{00000000-0004-0000-0500-0000A4000000}"/>
    <hyperlink ref="C12" location="'שונות ופטנטים'!A247:A257" tooltip="הקשה על התא תעביר אותך לטבלה מקושרת בה יש לפרט את החשבוניות הרלבנטיות לסעיף" display="'שונות ופטנטים'!A247:A257" xr:uid="{00000000-0004-0000-0500-0000A5000000}"/>
    <hyperlink ref="C11" location="'שונות ופטנטים'!A227:A237" tooltip="הקשה על התא תעביר אותך לטבלה מקושרת בה יש לפרט את החשבוניות הרלבנטיות לסעיף" display="'שונות ופטנטים'!A227:A237" xr:uid="{00000000-0004-0000-0500-0000A6000000}"/>
    <hyperlink ref="C10" location="'שונות ופטנטים'!A207:A217" tooltip="הקשה על התא תעביר אותך לטבלה מקושרת בה יש לפרט את החשבוניות הרלבנטיות לסעיף" display="'שונות ופטנטים'!A207:A217" xr:uid="{00000000-0004-0000-0500-0000A7000000}"/>
    <hyperlink ref="C9" location="'שונות ופטנטים'!A187:A197" tooltip="הקשה על התא תעביר אותך לטבלה מקושרת בה יש לפרט את החשבוניות הרלבנטיות לסעיף" display="'שונות ופטנטים'!A187:A197" xr:uid="{00000000-0004-0000-0500-0000A8000000}"/>
    <hyperlink ref="C8" location="'שונות ופטנטים'!A167:A177" tooltip="הקשה על התא תעביר אותך לטבלה מקושרת בה יש לפרט את החשבוניות הרלבנטיות לסעיף" display="'שונות ופטנטים'!A167:A177" xr:uid="{00000000-0004-0000-0500-0000A9000000}"/>
    <hyperlink ref="C7" location="'שונות ופטנטים'!A147:A157" tooltip="הקשה על התא תעביר אותך לטבלה מקושרת בה יש לפרט את החשבוניות הרלבנטיות לסעיף" display="'שונות ופטנטים'!A147:A157" xr:uid="{00000000-0004-0000-0500-0000AA000000}"/>
    <hyperlink ref="C6" location="'שונות ופטנטים'!A127:A137" tooltip="הקשה על התא תעביר אותך לטבלה מקושרת בה יש לפרט את החשבוניות הרלבנטיות לסעיף" display="'שונות ופטנטים'!A127:A137" xr:uid="{00000000-0004-0000-0500-0000AB000000}"/>
    <hyperlink ref="C5" location="'שונות ופטנטים'!A107:A117" tooltip="הקשה על התא תעביר אותך לטבלה מקושרת בה יש לפרט את החשבוניות הרלבנטיות לסעיף" display="'שונות ופטנטים'!A107:A117" xr:uid="{00000000-0004-0000-0500-0000AC000000}"/>
    <hyperlink ref="C36" location="'שונות ופטנטים'!A727:A737" tooltip="הקשה על התא תעביר אותך לטבלה מקושרת בה יש לפרט את החשבוניות הרלבנטיות לסעיף" display="'שונות ופטנטים'!A727:A737" xr:uid="{00000000-0004-0000-0500-0000AD000000}"/>
    <hyperlink ref="C3" location="'שונות ופטנטים'!A67:A77" display="'שונות ופטנטים'!A67:A77" xr:uid="{00000000-0004-0000-0500-0000AE000000}"/>
  </hyperlinks>
  <printOptions horizontalCentered="1" verticalCentered="1"/>
  <pageMargins left="0.47244094488188981" right="0.23622047244094491" top="0.19685039370078741" bottom="0.47244094488188981" header="0.19685039370078741" footer="0.23622047244094491"/>
  <pageSetup paperSize="9" scale="10" orientation="portrait" horizontalDpi="300" verticalDpi="300" r:id="rId2"/>
  <headerFooter alignWithMargins="0">
    <oddFooter>עמוד &amp;P מתוך &amp;N</oddFooter>
  </headerFooter>
  <legacyDrawing r:id="rId3"/>
  <extLst>
    <ext xmlns:x14="http://schemas.microsoft.com/office/spreadsheetml/2009/9/main" uri="{78C0D931-6437-407d-A8EE-F0AAD7539E65}">
      <x14:conditionalFormattings>
        <x14:conditionalFormatting xmlns:xm="http://schemas.microsoft.com/office/excel/2006/main">
          <x14:cfRule type="expression" priority="17" id="{16F7FB0D-09CE-4FFF-BDA4-9781012938BB}">
            <xm:f>COUNTA('ראשי-פרטים כלליים וריכוז הוצאות'!$G$20,'ראשי-פרטים כלליים וריכוז הוצאות'!$G$18)&lt;&gt;2</xm:f>
            <x14:dxf>
              <font>
                <color theme="0"/>
              </font>
              <fill>
                <patternFill>
                  <bgColor theme="0"/>
                </patternFill>
              </fill>
              <border>
                <left/>
                <right/>
                <top/>
                <bottom/>
                <vertical/>
                <horizontal/>
              </border>
            </x14:dxf>
          </x14:cfRule>
          <xm:sqref>I1:P38</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4676A3"/>
    <pageSetUpPr fitToPage="1"/>
  </sheetPr>
  <dimension ref="A1:DI2377"/>
  <sheetViews>
    <sheetView rightToLeft="1" zoomScaleNormal="100" workbookViewId="0">
      <pane xSplit="1" ySplit="2" topLeftCell="B3" activePane="bottomRight" state="frozen"/>
      <selection activeCell="E7" sqref="E7"/>
      <selection pane="topRight" activeCell="E7" sqref="E7"/>
      <selection pane="bottomLeft" activeCell="E7" sqref="E7"/>
      <selection pane="bottomRight" activeCell="B3" sqref="B3"/>
    </sheetView>
  </sheetViews>
  <sheetFormatPr defaultColWidth="9.140625" defaultRowHeight="12.75" outlineLevelCol="1" x14ac:dyDescent="0.2"/>
  <cols>
    <col min="1" max="1" width="9" style="3" bestFit="1" customWidth="1"/>
    <col min="2" max="2" width="24.140625" style="3" customWidth="1"/>
    <col min="3" max="4" width="16.140625" style="3" customWidth="1"/>
    <col min="5" max="5" width="15.28515625" style="3" customWidth="1"/>
    <col min="6" max="6" width="15.85546875" style="3" hidden="1" customWidth="1" outlineLevel="1"/>
    <col min="7" max="7" width="18.28515625" style="3" hidden="1" customWidth="1" outlineLevel="1"/>
    <col min="8" max="8" width="18.5703125" style="3" hidden="1" customWidth="1" outlineLevel="1"/>
    <col min="9" max="10" width="14.5703125" style="3" hidden="1" customWidth="1" outlineLevel="1"/>
    <col min="11" max="11" width="14.7109375" style="332" hidden="1" customWidth="1" outlineLevel="1"/>
    <col min="12" max="12" width="14.7109375" style="17" customWidth="1" collapsed="1"/>
    <col min="13" max="13" width="9.140625" style="3"/>
    <col min="14" max="14" width="16.28515625" style="286" customWidth="1"/>
    <col min="15" max="16" width="18.5703125" style="3" customWidth="1"/>
    <col min="17" max="17" width="15.28515625" style="288" customWidth="1"/>
    <col min="18" max="19" width="15.28515625" style="3" customWidth="1"/>
    <col min="20" max="20" width="14" style="3" customWidth="1"/>
    <col min="21" max="21" width="14.7109375" style="526" customWidth="1"/>
    <col min="22" max="22" width="14.7109375" style="3" customWidth="1"/>
    <col min="23" max="23" width="18.28515625" style="3" customWidth="1"/>
    <col min="24" max="24" width="13.5703125" style="288" customWidth="1"/>
    <col min="25" max="27" width="13.5703125" style="3" customWidth="1"/>
    <col min="28" max="31" width="9.140625" style="3"/>
    <col min="32" max="32" width="9.140625" style="288"/>
    <col min="33" max="34" width="9.140625" style="3" customWidth="1"/>
    <col min="35" max="16384" width="9.140625" style="3"/>
  </cols>
  <sheetData>
    <row r="1" spans="1:109" s="463" customFormat="1" ht="41.25" customHeight="1" x14ac:dyDescent="0.2">
      <c r="A1" s="802" t="s">
        <v>102</v>
      </c>
      <c r="B1" s="803"/>
      <c r="C1" s="533" t="s">
        <v>47</v>
      </c>
      <c r="D1" s="534">
        <f>'ראשי-פרטים כלליים וריכוז הוצאות'!C10</f>
        <v>0</v>
      </c>
      <c r="E1" s="556">
        <f>'ראשי-פרטים כלליים וריכוז הוצאות'!F5</f>
        <v>0</v>
      </c>
      <c r="F1" s="464"/>
      <c r="G1" s="465"/>
      <c r="H1" s="466" t="s">
        <v>166</v>
      </c>
      <c r="I1" s="465"/>
      <c r="J1" s="465"/>
      <c r="K1" s="467"/>
      <c r="M1" s="468"/>
      <c r="N1" s="618"/>
      <c r="O1" s="468"/>
      <c r="P1" s="468"/>
      <c r="Q1" s="557"/>
      <c r="R1" s="468"/>
      <c r="S1" s="468"/>
      <c r="T1" s="468"/>
      <c r="U1" s="618"/>
      <c r="V1" s="468"/>
      <c r="W1" s="468"/>
      <c r="X1" s="557"/>
      <c r="Y1" s="468"/>
      <c r="Z1" s="468"/>
      <c r="AA1" s="468"/>
      <c r="AB1" s="468"/>
      <c r="AC1" s="468"/>
      <c r="AD1" s="468"/>
      <c r="AE1" s="468"/>
      <c r="AF1" s="557"/>
      <c r="AG1" s="468"/>
      <c r="AH1" s="468"/>
      <c r="AI1" s="468"/>
      <c r="AJ1" s="468"/>
      <c r="AK1" s="468"/>
      <c r="AL1" s="468"/>
      <c r="AM1" s="468"/>
      <c r="AN1" s="468"/>
      <c r="AO1" s="468"/>
      <c r="AP1" s="468"/>
      <c r="AQ1" s="468"/>
      <c r="AR1" s="468"/>
      <c r="AS1" s="468"/>
      <c r="AT1" s="468"/>
      <c r="AU1" s="468"/>
      <c r="AV1" s="468"/>
      <c r="AW1" s="468"/>
      <c r="AX1" s="468"/>
      <c r="AY1" s="468"/>
      <c r="AZ1" s="468"/>
      <c r="BA1" s="468"/>
      <c r="BB1" s="468"/>
      <c r="BC1" s="468"/>
      <c r="BD1" s="468"/>
      <c r="BE1" s="468"/>
      <c r="BF1" s="468"/>
      <c r="BG1" s="468"/>
      <c r="BH1" s="468"/>
      <c r="BI1" s="468"/>
      <c r="BJ1" s="468"/>
      <c r="BK1" s="468"/>
      <c r="BL1" s="468"/>
      <c r="BM1" s="468"/>
      <c r="BN1" s="468"/>
      <c r="BO1" s="468"/>
      <c r="BP1" s="468"/>
      <c r="BQ1" s="468"/>
      <c r="BR1" s="468"/>
      <c r="BS1" s="468"/>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row>
    <row r="2" spans="1:109" ht="36" customHeight="1" x14ac:dyDescent="0.2">
      <c r="A2" s="131" t="s">
        <v>60</v>
      </c>
      <c r="B2" s="131" t="s">
        <v>101</v>
      </c>
      <c r="C2" s="131" t="s">
        <v>63</v>
      </c>
      <c r="D2" s="131" t="s">
        <v>6</v>
      </c>
      <c r="E2" s="200" t="s">
        <v>167</v>
      </c>
      <c r="F2" s="48" t="s">
        <v>101</v>
      </c>
      <c r="G2" s="41" t="s">
        <v>6</v>
      </c>
      <c r="H2" s="41" t="s">
        <v>167</v>
      </c>
      <c r="I2" s="41" t="s">
        <v>168</v>
      </c>
      <c r="J2" s="41" t="s">
        <v>169</v>
      </c>
      <c r="K2" s="49" t="s">
        <v>170</v>
      </c>
      <c r="M2" s="17"/>
      <c r="N2" s="526"/>
      <c r="O2" s="17"/>
      <c r="P2" s="17"/>
      <c r="Q2" s="287"/>
      <c r="R2" s="17"/>
      <c r="S2" s="17"/>
      <c r="T2" s="17"/>
      <c r="V2" s="17"/>
      <c r="W2" s="17"/>
      <c r="X2" s="287"/>
      <c r="Y2" s="17"/>
      <c r="Z2" s="17"/>
      <c r="AA2" s="17"/>
      <c r="AB2" s="17"/>
      <c r="AC2" s="17"/>
      <c r="AD2" s="17"/>
      <c r="AE2" s="17"/>
      <c r="AF2" s="557"/>
      <c r="AG2" s="468"/>
      <c r="AH2" s="468"/>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row>
    <row r="3" spans="1:109" ht="26.45" customHeight="1" x14ac:dyDescent="0.2">
      <c r="A3" s="163">
        <v>1</v>
      </c>
      <c r="B3" s="205"/>
      <c r="C3" s="206">
        <f>AF76</f>
        <v>0</v>
      </c>
      <c r="D3" s="100">
        <v>0</v>
      </c>
      <c r="E3" s="201">
        <f>IF(D3-C3&gt;=0,C3,D3)</f>
        <v>0</v>
      </c>
      <c r="F3" s="42">
        <f t="shared" ref="F3:F21" si="0">B3</f>
        <v>0</v>
      </c>
      <c r="G3" s="11">
        <f t="shared" ref="G3:G21" si="1">D3</f>
        <v>0</v>
      </c>
      <c r="H3" s="11">
        <f t="shared" ref="H3:H21" si="2">E3</f>
        <v>0</v>
      </c>
      <c r="I3" s="36"/>
      <c r="J3" s="40"/>
      <c r="K3" s="50"/>
      <c r="M3" s="17"/>
      <c r="N3" s="526"/>
      <c r="O3" s="17"/>
      <c r="P3" s="17"/>
      <c r="Q3" s="287"/>
      <c r="R3" s="17"/>
      <c r="S3" s="17"/>
      <c r="T3" s="17"/>
      <c r="V3" s="17"/>
      <c r="W3" s="17"/>
      <c r="X3" s="287"/>
      <c r="Y3" s="17"/>
      <c r="Z3" s="17"/>
      <c r="AA3" s="17"/>
      <c r="AB3" s="17"/>
      <c r="AC3" s="17"/>
      <c r="AD3" s="17"/>
      <c r="AE3" s="17"/>
      <c r="AF3" s="557"/>
      <c r="AG3" s="468"/>
      <c r="AH3" s="468"/>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row>
    <row r="4" spans="1:109" ht="26.45" customHeight="1" x14ac:dyDescent="0.2">
      <c r="A4" s="163">
        <v>2</v>
      </c>
      <c r="B4" s="205"/>
      <c r="C4" s="206">
        <f>AF96</f>
        <v>0</v>
      </c>
      <c r="D4" s="100">
        <v>0</v>
      </c>
      <c r="E4" s="201">
        <f t="shared" ref="E4:E42" si="3">IF(D4-C4&gt;=0,C4,D4)</f>
        <v>0</v>
      </c>
      <c r="F4" s="42">
        <f t="shared" si="0"/>
        <v>0</v>
      </c>
      <c r="G4" s="11">
        <f t="shared" si="1"/>
        <v>0</v>
      </c>
      <c r="H4" s="11">
        <f t="shared" si="2"/>
        <v>0</v>
      </c>
      <c r="I4" s="36"/>
      <c r="J4" s="40"/>
      <c r="K4" s="50"/>
      <c r="M4" s="17"/>
      <c r="N4" s="526"/>
      <c r="O4" s="17"/>
      <c r="P4" s="17"/>
      <c r="Q4" s="287"/>
      <c r="R4" s="17"/>
      <c r="S4" s="17"/>
      <c r="T4" s="17"/>
      <c r="V4" s="17"/>
      <c r="W4" s="17"/>
      <c r="X4" s="287"/>
      <c r="Y4" s="17"/>
      <c r="Z4" s="17"/>
      <c r="AA4" s="17"/>
      <c r="AB4" s="17"/>
      <c r="AC4" s="17"/>
      <c r="AD4" s="17"/>
      <c r="AE4" s="17"/>
      <c r="AF4" s="557"/>
      <c r="AG4" s="468"/>
      <c r="AH4" s="468"/>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row>
    <row r="5" spans="1:109" ht="26.45" customHeight="1" x14ac:dyDescent="0.2">
      <c r="A5" s="163">
        <v>3</v>
      </c>
      <c r="B5" s="205"/>
      <c r="C5" s="206">
        <f>AF116</f>
        <v>0</v>
      </c>
      <c r="D5" s="100">
        <v>0</v>
      </c>
      <c r="E5" s="201">
        <f t="shared" si="3"/>
        <v>0</v>
      </c>
      <c r="F5" s="42">
        <f t="shared" si="0"/>
        <v>0</v>
      </c>
      <c r="G5" s="11">
        <f t="shared" si="1"/>
        <v>0</v>
      </c>
      <c r="H5" s="11">
        <f t="shared" si="2"/>
        <v>0</v>
      </c>
      <c r="I5" s="36"/>
      <c r="J5" s="40"/>
      <c r="K5" s="50"/>
      <c r="M5" s="17"/>
      <c r="N5" s="526"/>
      <c r="O5" s="17"/>
      <c r="P5" s="17"/>
      <c r="Q5" s="287"/>
      <c r="R5" s="17"/>
      <c r="S5" s="17"/>
      <c r="T5" s="17"/>
      <c r="V5" s="17"/>
      <c r="W5" s="17"/>
      <c r="X5" s="287"/>
      <c r="Y5" s="17"/>
      <c r="Z5" s="17"/>
      <c r="AA5" s="17"/>
      <c r="AB5" s="17"/>
      <c r="AC5" s="17"/>
      <c r="AD5" s="17"/>
      <c r="AE5" s="17"/>
      <c r="AF5" s="557"/>
      <c r="AG5" s="468"/>
      <c r="AH5" s="468"/>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row>
    <row r="6" spans="1:109" ht="26.45" customHeight="1" x14ac:dyDescent="0.2">
      <c r="A6" s="163">
        <v>4</v>
      </c>
      <c r="B6" s="205"/>
      <c r="C6" s="206">
        <f>AF136</f>
        <v>0</v>
      </c>
      <c r="D6" s="100">
        <v>0</v>
      </c>
      <c r="E6" s="201">
        <f t="shared" si="3"/>
        <v>0</v>
      </c>
      <c r="F6" s="42">
        <f t="shared" si="0"/>
        <v>0</v>
      </c>
      <c r="G6" s="11">
        <f t="shared" si="1"/>
        <v>0</v>
      </c>
      <c r="H6" s="11">
        <f t="shared" si="2"/>
        <v>0</v>
      </c>
      <c r="I6" s="36"/>
      <c r="J6" s="40"/>
      <c r="K6" s="50"/>
      <c r="M6" s="17"/>
      <c r="N6" s="526"/>
      <c r="O6" s="17"/>
      <c r="P6" s="17"/>
      <c r="Q6" s="287"/>
      <c r="R6" s="17"/>
      <c r="S6" s="17"/>
      <c r="T6" s="17"/>
      <c r="V6" s="17"/>
      <c r="W6" s="17"/>
      <c r="X6" s="287"/>
      <c r="Y6" s="17"/>
      <c r="Z6" s="17"/>
      <c r="AA6" s="17"/>
      <c r="AB6" s="17"/>
      <c r="AC6" s="17"/>
      <c r="AD6" s="17"/>
      <c r="AE6" s="17"/>
      <c r="AF6" s="557"/>
      <c r="AG6" s="468"/>
      <c r="AH6" s="468"/>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row>
    <row r="7" spans="1:109" ht="26.45" customHeight="1" x14ac:dyDescent="0.2">
      <c r="A7" s="163">
        <v>5</v>
      </c>
      <c r="B7" s="205"/>
      <c r="C7" s="206">
        <f>AF156</f>
        <v>0</v>
      </c>
      <c r="D7" s="100">
        <v>0</v>
      </c>
      <c r="E7" s="201">
        <f t="shared" si="3"/>
        <v>0</v>
      </c>
      <c r="F7" s="42">
        <f t="shared" si="0"/>
        <v>0</v>
      </c>
      <c r="G7" s="11">
        <f t="shared" si="1"/>
        <v>0</v>
      </c>
      <c r="H7" s="11">
        <f t="shared" si="2"/>
        <v>0</v>
      </c>
      <c r="I7" s="36"/>
      <c r="J7" s="40"/>
      <c r="K7" s="50"/>
      <c r="M7" s="17"/>
      <c r="N7" s="526"/>
      <c r="O7" s="17"/>
      <c r="P7" s="17"/>
      <c r="Q7" s="287"/>
      <c r="R7" s="17"/>
      <c r="S7" s="17"/>
      <c r="T7" s="17"/>
      <c r="V7" s="17"/>
      <c r="W7" s="17"/>
      <c r="X7" s="287"/>
      <c r="Y7" s="17"/>
      <c r="Z7" s="17"/>
      <c r="AA7" s="17"/>
      <c r="AB7" s="17"/>
      <c r="AC7" s="17"/>
      <c r="AD7" s="17"/>
      <c r="AE7" s="17"/>
      <c r="AF7" s="557"/>
      <c r="AG7" s="468"/>
      <c r="AH7" s="468"/>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row>
    <row r="8" spans="1:109" ht="26.45" customHeight="1" x14ac:dyDescent="0.2">
      <c r="A8" s="163">
        <v>6</v>
      </c>
      <c r="B8" s="205"/>
      <c r="C8" s="206">
        <f>AF176</f>
        <v>0</v>
      </c>
      <c r="D8" s="100">
        <v>0</v>
      </c>
      <c r="E8" s="201">
        <f t="shared" si="3"/>
        <v>0</v>
      </c>
      <c r="F8" s="42">
        <f t="shared" si="0"/>
        <v>0</v>
      </c>
      <c r="G8" s="11">
        <f t="shared" si="1"/>
        <v>0</v>
      </c>
      <c r="H8" s="11">
        <f t="shared" si="2"/>
        <v>0</v>
      </c>
      <c r="I8" s="36"/>
      <c r="J8" s="40"/>
      <c r="K8" s="50"/>
      <c r="M8" s="17"/>
      <c r="N8" s="526"/>
      <c r="O8" s="17"/>
      <c r="P8" s="17"/>
      <c r="Q8" s="287"/>
      <c r="R8" s="17"/>
      <c r="S8" s="17"/>
      <c r="T8" s="17"/>
      <c r="V8" s="17"/>
      <c r="W8" s="17"/>
      <c r="X8" s="287"/>
      <c r="Y8" s="17"/>
      <c r="Z8" s="17"/>
      <c r="AA8" s="17"/>
      <c r="AB8" s="17"/>
      <c r="AC8" s="17"/>
      <c r="AD8" s="17"/>
      <c r="AE8" s="17"/>
      <c r="AF8" s="557"/>
      <c r="AG8" s="468"/>
      <c r="AH8" s="468"/>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row>
    <row r="9" spans="1:109" ht="26.45" customHeight="1" x14ac:dyDescent="0.2">
      <c r="A9" s="163">
        <v>7</v>
      </c>
      <c r="B9" s="205"/>
      <c r="C9" s="206">
        <f>AF196</f>
        <v>0</v>
      </c>
      <c r="D9" s="100">
        <v>0</v>
      </c>
      <c r="E9" s="201">
        <f t="shared" si="3"/>
        <v>0</v>
      </c>
      <c r="F9" s="42">
        <f t="shared" si="0"/>
        <v>0</v>
      </c>
      <c r="G9" s="11">
        <f t="shared" si="1"/>
        <v>0</v>
      </c>
      <c r="H9" s="11">
        <f t="shared" si="2"/>
        <v>0</v>
      </c>
      <c r="I9" s="36"/>
      <c r="J9" s="40"/>
      <c r="K9" s="50"/>
      <c r="M9" s="17"/>
      <c r="N9" s="526"/>
      <c r="O9" s="17"/>
      <c r="P9" s="17"/>
      <c r="Q9" s="287"/>
      <c r="R9" s="17"/>
      <c r="S9" s="17"/>
      <c r="T9" s="17"/>
      <c r="V9" s="17"/>
      <c r="W9" s="17"/>
      <c r="X9" s="287"/>
      <c r="Y9" s="17"/>
      <c r="Z9" s="17"/>
      <c r="AA9" s="17"/>
      <c r="AB9" s="17"/>
      <c r="AC9" s="17"/>
      <c r="AD9" s="17"/>
      <c r="AE9" s="17"/>
      <c r="AF9" s="557"/>
      <c r="AG9" s="468"/>
      <c r="AH9" s="468"/>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row>
    <row r="10" spans="1:109" ht="26.45" customHeight="1" x14ac:dyDescent="0.2">
      <c r="A10" s="163">
        <v>8</v>
      </c>
      <c r="B10" s="205"/>
      <c r="C10" s="206">
        <f>AF216</f>
        <v>0</v>
      </c>
      <c r="D10" s="100">
        <v>0</v>
      </c>
      <c r="E10" s="201">
        <f t="shared" si="3"/>
        <v>0</v>
      </c>
      <c r="F10" s="42">
        <f t="shared" si="0"/>
        <v>0</v>
      </c>
      <c r="G10" s="11">
        <f t="shared" si="1"/>
        <v>0</v>
      </c>
      <c r="H10" s="11">
        <f t="shared" si="2"/>
        <v>0</v>
      </c>
      <c r="I10" s="36"/>
      <c r="J10" s="40"/>
      <c r="K10" s="50"/>
      <c r="M10" s="17"/>
      <c r="N10" s="526"/>
      <c r="O10" s="17"/>
      <c r="P10" s="17"/>
      <c r="Q10" s="287"/>
      <c r="R10" s="17"/>
      <c r="S10" s="17"/>
      <c r="T10" s="17"/>
      <c r="V10" s="17"/>
      <c r="W10" s="17"/>
      <c r="X10" s="287"/>
      <c r="Y10" s="17"/>
      <c r="Z10" s="17"/>
      <c r="AA10" s="17"/>
      <c r="AB10" s="17"/>
      <c r="AC10" s="17"/>
      <c r="AD10" s="17"/>
      <c r="AE10" s="17"/>
      <c r="AF10" s="557"/>
      <c r="AG10" s="468"/>
      <c r="AH10" s="468"/>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row>
    <row r="11" spans="1:109" ht="26.45" customHeight="1" x14ac:dyDescent="0.2">
      <c r="A11" s="163">
        <v>9</v>
      </c>
      <c r="B11" s="205"/>
      <c r="C11" s="206">
        <f>AF236</f>
        <v>0</v>
      </c>
      <c r="D11" s="100">
        <v>0</v>
      </c>
      <c r="E11" s="201">
        <f t="shared" si="3"/>
        <v>0</v>
      </c>
      <c r="F11" s="42">
        <f t="shared" si="0"/>
        <v>0</v>
      </c>
      <c r="G11" s="11">
        <f t="shared" si="1"/>
        <v>0</v>
      </c>
      <c r="H11" s="11">
        <f t="shared" si="2"/>
        <v>0</v>
      </c>
      <c r="I11" s="36"/>
      <c r="J11" s="40"/>
      <c r="K11" s="50"/>
      <c r="M11" s="17"/>
      <c r="N11" s="526"/>
      <c r="O11" s="17"/>
      <c r="P11" s="17"/>
      <c r="Q11" s="287"/>
      <c r="R11" s="17"/>
      <c r="S11" s="17"/>
      <c r="T11" s="17"/>
      <c r="V11" s="17"/>
      <c r="W11" s="17"/>
      <c r="X11" s="287"/>
      <c r="Y11" s="17"/>
      <c r="Z11" s="17"/>
      <c r="AA11" s="17"/>
      <c r="AB11" s="17"/>
      <c r="AC11" s="17"/>
      <c r="AD11" s="17"/>
      <c r="AE11" s="17"/>
      <c r="AF11" s="557"/>
      <c r="AG11" s="468"/>
      <c r="AH11" s="468"/>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row>
    <row r="12" spans="1:109" ht="26.45" customHeight="1" x14ac:dyDescent="0.2">
      <c r="A12" s="163">
        <v>10</v>
      </c>
      <c r="B12" s="205"/>
      <c r="C12" s="206">
        <f>AF256</f>
        <v>0</v>
      </c>
      <c r="D12" s="100">
        <v>0</v>
      </c>
      <c r="E12" s="201">
        <f t="shared" si="3"/>
        <v>0</v>
      </c>
      <c r="F12" s="42">
        <f t="shared" si="0"/>
        <v>0</v>
      </c>
      <c r="G12" s="11">
        <f t="shared" si="1"/>
        <v>0</v>
      </c>
      <c r="H12" s="11">
        <f t="shared" si="2"/>
        <v>0</v>
      </c>
      <c r="I12" s="36"/>
      <c r="J12" s="40"/>
      <c r="K12" s="50"/>
      <c r="M12" s="17"/>
      <c r="N12" s="526"/>
      <c r="O12" s="17"/>
      <c r="P12" s="17"/>
      <c r="Q12" s="287"/>
      <c r="R12" s="17"/>
      <c r="S12" s="17"/>
      <c r="T12" s="17"/>
      <c r="V12" s="17"/>
      <c r="W12" s="17"/>
      <c r="X12" s="287"/>
      <c r="Y12" s="17"/>
      <c r="Z12" s="17"/>
      <c r="AA12" s="17"/>
      <c r="AB12" s="17"/>
      <c r="AC12" s="17"/>
      <c r="AD12" s="17"/>
      <c r="AE12" s="17"/>
      <c r="AF12" s="557"/>
      <c r="AG12" s="468"/>
      <c r="AH12" s="468"/>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row>
    <row r="13" spans="1:109" ht="26.45" customHeight="1" x14ac:dyDescent="0.2">
      <c r="A13" s="163">
        <v>11</v>
      </c>
      <c r="B13" s="205"/>
      <c r="C13" s="206">
        <f>AF276</f>
        <v>0</v>
      </c>
      <c r="D13" s="100">
        <v>0</v>
      </c>
      <c r="E13" s="201">
        <f t="shared" si="3"/>
        <v>0</v>
      </c>
      <c r="F13" s="42">
        <f t="shared" si="0"/>
        <v>0</v>
      </c>
      <c r="G13" s="11">
        <f t="shared" si="1"/>
        <v>0</v>
      </c>
      <c r="H13" s="11">
        <f t="shared" si="2"/>
        <v>0</v>
      </c>
      <c r="I13" s="36"/>
      <c r="J13" s="40"/>
      <c r="K13" s="50"/>
      <c r="M13" s="17"/>
      <c r="N13" s="526"/>
      <c r="O13" s="17"/>
      <c r="P13" s="17"/>
      <c r="Q13" s="287"/>
      <c r="R13" s="17"/>
      <c r="S13" s="17"/>
      <c r="T13" s="17"/>
      <c r="V13" s="17"/>
      <c r="W13" s="17"/>
      <c r="X13" s="287"/>
      <c r="Y13" s="17"/>
      <c r="Z13" s="17"/>
      <c r="AA13" s="17"/>
      <c r="AB13" s="17"/>
      <c r="AC13" s="17"/>
      <c r="AD13" s="17"/>
      <c r="AE13" s="17"/>
      <c r="AF13" s="557"/>
      <c r="AG13" s="468"/>
      <c r="AH13" s="468"/>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row>
    <row r="14" spans="1:109" ht="26.45" customHeight="1" x14ac:dyDescent="0.2">
      <c r="A14" s="163">
        <v>12</v>
      </c>
      <c r="B14" s="205"/>
      <c r="C14" s="206">
        <f>AF296</f>
        <v>0</v>
      </c>
      <c r="D14" s="100">
        <v>0</v>
      </c>
      <c r="E14" s="201">
        <f t="shared" si="3"/>
        <v>0</v>
      </c>
      <c r="F14" s="42">
        <f t="shared" si="0"/>
        <v>0</v>
      </c>
      <c r="G14" s="11">
        <f t="shared" si="1"/>
        <v>0</v>
      </c>
      <c r="H14" s="11">
        <f t="shared" si="2"/>
        <v>0</v>
      </c>
      <c r="I14" s="36"/>
      <c r="J14" s="40"/>
      <c r="K14" s="50"/>
      <c r="M14" s="17"/>
      <c r="N14" s="526"/>
      <c r="O14" s="17"/>
      <c r="P14" s="17"/>
      <c r="Q14" s="287"/>
      <c r="R14" s="17"/>
      <c r="S14" s="17"/>
      <c r="T14" s="17"/>
      <c r="V14" s="17"/>
      <c r="W14" s="17"/>
      <c r="X14" s="287"/>
      <c r="Y14" s="17"/>
      <c r="Z14" s="17"/>
      <c r="AA14" s="17"/>
      <c r="AB14" s="17"/>
      <c r="AC14" s="17"/>
      <c r="AD14" s="17"/>
      <c r="AE14" s="17"/>
      <c r="AF14" s="557"/>
      <c r="AG14" s="468"/>
      <c r="AH14" s="468"/>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row>
    <row r="15" spans="1:109" ht="26.45" customHeight="1" x14ac:dyDescent="0.2">
      <c r="A15" s="163">
        <v>13</v>
      </c>
      <c r="B15" s="205"/>
      <c r="C15" s="206">
        <f>AF316</f>
        <v>0</v>
      </c>
      <c r="D15" s="100">
        <v>0</v>
      </c>
      <c r="E15" s="201">
        <f t="shared" si="3"/>
        <v>0</v>
      </c>
      <c r="F15" s="42">
        <f t="shared" si="0"/>
        <v>0</v>
      </c>
      <c r="G15" s="11">
        <f t="shared" si="1"/>
        <v>0</v>
      </c>
      <c r="H15" s="11">
        <f t="shared" si="2"/>
        <v>0</v>
      </c>
      <c r="I15" s="36"/>
      <c r="J15" s="40"/>
      <c r="K15" s="50"/>
      <c r="M15" s="17"/>
      <c r="N15" s="526"/>
      <c r="O15" s="17"/>
      <c r="P15" s="17"/>
      <c r="Q15" s="287"/>
      <c r="R15" s="17"/>
      <c r="S15" s="17"/>
      <c r="T15" s="17"/>
      <c r="V15" s="17"/>
      <c r="W15" s="17"/>
      <c r="X15" s="287"/>
      <c r="Y15" s="17"/>
      <c r="Z15" s="17"/>
      <c r="AA15" s="17"/>
      <c r="AB15" s="17"/>
      <c r="AC15" s="17"/>
      <c r="AD15" s="17"/>
      <c r="AE15" s="17"/>
      <c r="AF15" s="557"/>
      <c r="AG15" s="468"/>
      <c r="AH15" s="468"/>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row>
    <row r="16" spans="1:109" ht="26.45" customHeight="1" x14ac:dyDescent="0.2">
      <c r="A16" s="163">
        <v>14</v>
      </c>
      <c r="B16" s="205"/>
      <c r="C16" s="206">
        <f>AF336</f>
        <v>0</v>
      </c>
      <c r="D16" s="100">
        <v>0</v>
      </c>
      <c r="E16" s="201">
        <f t="shared" si="3"/>
        <v>0</v>
      </c>
      <c r="F16" s="42">
        <f t="shared" si="0"/>
        <v>0</v>
      </c>
      <c r="G16" s="11">
        <f t="shared" si="1"/>
        <v>0</v>
      </c>
      <c r="H16" s="11">
        <f t="shared" si="2"/>
        <v>0</v>
      </c>
      <c r="I16" s="36"/>
      <c r="J16" s="40"/>
      <c r="K16" s="50"/>
      <c r="M16" s="17"/>
      <c r="N16" s="526"/>
      <c r="O16" s="17"/>
      <c r="P16" s="17"/>
      <c r="Q16" s="287"/>
      <c r="R16" s="17"/>
      <c r="S16" s="17"/>
      <c r="T16" s="17"/>
      <c r="V16" s="17"/>
      <c r="W16" s="17"/>
      <c r="X16" s="287"/>
      <c r="Y16" s="17"/>
      <c r="Z16" s="17"/>
      <c r="AA16" s="17"/>
      <c r="AB16" s="17"/>
      <c r="AC16" s="17"/>
      <c r="AD16" s="17"/>
      <c r="AE16" s="17"/>
      <c r="AF16" s="557"/>
      <c r="AG16" s="468"/>
      <c r="AH16" s="468"/>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row>
    <row r="17" spans="1:109" ht="26.45" customHeight="1" x14ac:dyDescent="0.2">
      <c r="A17" s="163">
        <v>15</v>
      </c>
      <c r="B17" s="205"/>
      <c r="C17" s="206">
        <f>AF356</f>
        <v>0</v>
      </c>
      <c r="D17" s="100">
        <v>0</v>
      </c>
      <c r="E17" s="201">
        <f t="shared" si="3"/>
        <v>0</v>
      </c>
      <c r="F17" s="42">
        <f t="shared" si="0"/>
        <v>0</v>
      </c>
      <c r="G17" s="11">
        <f t="shared" si="1"/>
        <v>0</v>
      </c>
      <c r="H17" s="11">
        <f t="shared" si="2"/>
        <v>0</v>
      </c>
      <c r="I17" s="36"/>
      <c r="J17" s="40"/>
      <c r="K17" s="50"/>
      <c r="M17" s="17"/>
      <c r="N17" s="526"/>
      <c r="O17" s="17"/>
      <c r="P17" s="17"/>
      <c r="Q17" s="287"/>
      <c r="R17" s="17"/>
      <c r="S17" s="17"/>
      <c r="T17" s="17"/>
      <c r="V17" s="17"/>
      <c r="W17" s="17"/>
      <c r="X17" s="287"/>
      <c r="Y17" s="17"/>
      <c r="Z17" s="17"/>
      <c r="AA17" s="17"/>
      <c r="AB17" s="17"/>
      <c r="AC17" s="17"/>
      <c r="AD17" s="17"/>
      <c r="AE17" s="17"/>
      <c r="AF17" s="557"/>
      <c r="AG17" s="468"/>
      <c r="AH17" s="468"/>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row>
    <row r="18" spans="1:109" ht="26.45" customHeight="1" x14ac:dyDescent="0.2">
      <c r="A18" s="163">
        <v>16</v>
      </c>
      <c r="B18" s="205"/>
      <c r="C18" s="206">
        <f>AF376</f>
        <v>0</v>
      </c>
      <c r="D18" s="100">
        <v>0</v>
      </c>
      <c r="E18" s="201">
        <f t="shared" si="3"/>
        <v>0</v>
      </c>
      <c r="F18" s="42">
        <f t="shared" si="0"/>
        <v>0</v>
      </c>
      <c r="G18" s="11">
        <f t="shared" si="1"/>
        <v>0</v>
      </c>
      <c r="H18" s="11">
        <f t="shared" si="2"/>
        <v>0</v>
      </c>
      <c r="I18" s="36"/>
      <c r="J18" s="40"/>
      <c r="K18" s="50"/>
      <c r="M18" s="17"/>
      <c r="N18" s="526"/>
      <c r="O18" s="17"/>
      <c r="P18" s="17"/>
      <c r="Q18" s="287"/>
      <c r="R18" s="17"/>
      <c r="S18" s="17"/>
      <c r="T18" s="17"/>
      <c r="V18" s="17"/>
      <c r="W18" s="17"/>
      <c r="X18" s="287"/>
      <c r="Y18" s="17"/>
      <c r="Z18" s="17"/>
      <c r="AA18" s="17"/>
      <c r="AB18" s="17"/>
      <c r="AC18" s="17"/>
      <c r="AD18" s="17"/>
      <c r="AE18" s="17"/>
      <c r="AF18" s="557"/>
      <c r="AG18" s="468"/>
      <c r="AH18" s="468"/>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row>
    <row r="19" spans="1:109" ht="26.45" customHeight="1" x14ac:dyDescent="0.2">
      <c r="A19" s="163">
        <v>17</v>
      </c>
      <c r="B19" s="205"/>
      <c r="C19" s="206">
        <f>AF396</f>
        <v>0</v>
      </c>
      <c r="D19" s="100">
        <v>0</v>
      </c>
      <c r="E19" s="201">
        <f t="shared" si="3"/>
        <v>0</v>
      </c>
      <c r="F19" s="42">
        <f t="shared" si="0"/>
        <v>0</v>
      </c>
      <c r="G19" s="11">
        <f t="shared" si="1"/>
        <v>0</v>
      </c>
      <c r="H19" s="11">
        <f t="shared" si="2"/>
        <v>0</v>
      </c>
      <c r="I19" s="36"/>
      <c r="J19" s="40"/>
      <c r="K19" s="50"/>
      <c r="M19" s="17"/>
      <c r="N19" s="526"/>
      <c r="O19" s="17"/>
      <c r="P19" s="17"/>
      <c r="Q19" s="287"/>
      <c r="R19" s="17"/>
      <c r="S19" s="17"/>
      <c r="T19" s="17"/>
      <c r="V19" s="17"/>
      <c r="W19" s="17"/>
      <c r="X19" s="287"/>
      <c r="Y19" s="17"/>
      <c r="Z19" s="17"/>
      <c r="AA19" s="17"/>
      <c r="AB19" s="17"/>
      <c r="AC19" s="17"/>
      <c r="AD19" s="17"/>
      <c r="AE19" s="17"/>
      <c r="AF19" s="557"/>
      <c r="AG19" s="468"/>
      <c r="AH19" s="468"/>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row>
    <row r="20" spans="1:109" ht="26.45" customHeight="1" x14ac:dyDescent="0.2">
      <c r="A20" s="163">
        <v>18</v>
      </c>
      <c r="B20" s="205"/>
      <c r="C20" s="207">
        <f>+$AF416</f>
        <v>0</v>
      </c>
      <c r="D20" s="100">
        <v>0</v>
      </c>
      <c r="E20" s="201">
        <f t="shared" si="3"/>
        <v>0</v>
      </c>
      <c r="F20" s="42">
        <f t="shared" si="0"/>
        <v>0</v>
      </c>
      <c r="G20" s="11">
        <f t="shared" si="1"/>
        <v>0</v>
      </c>
      <c r="H20" s="11">
        <f t="shared" si="2"/>
        <v>0</v>
      </c>
      <c r="I20" s="36"/>
      <c r="J20" s="40"/>
      <c r="K20" s="50"/>
      <c r="M20" s="17"/>
      <c r="N20" s="526"/>
      <c r="O20" s="17"/>
      <c r="P20" s="17"/>
      <c r="Q20" s="287"/>
      <c r="R20" s="17"/>
      <c r="S20" s="17"/>
      <c r="T20" s="17"/>
      <c r="V20" s="17"/>
      <c r="W20" s="17"/>
      <c r="X20" s="287"/>
      <c r="Y20" s="17"/>
      <c r="Z20" s="17"/>
      <c r="AA20" s="17"/>
      <c r="AB20" s="17"/>
      <c r="AC20" s="17"/>
      <c r="AD20" s="17"/>
      <c r="AE20" s="17"/>
      <c r="AF20" s="557"/>
      <c r="AG20" s="468"/>
      <c r="AH20" s="468"/>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row>
    <row r="21" spans="1:109" ht="26.45" customHeight="1" x14ac:dyDescent="0.2">
      <c r="A21" s="163">
        <v>19</v>
      </c>
      <c r="B21" s="205"/>
      <c r="C21" s="207">
        <f>+$AF436</f>
        <v>0</v>
      </c>
      <c r="D21" s="100">
        <v>0</v>
      </c>
      <c r="E21" s="201">
        <f t="shared" si="3"/>
        <v>0</v>
      </c>
      <c r="F21" s="42">
        <f t="shared" si="0"/>
        <v>0</v>
      </c>
      <c r="G21" s="11">
        <f t="shared" si="1"/>
        <v>0</v>
      </c>
      <c r="H21" s="11">
        <f t="shared" si="2"/>
        <v>0</v>
      </c>
      <c r="I21" s="36"/>
      <c r="J21" s="40"/>
      <c r="K21" s="50"/>
      <c r="M21" s="17"/>
      <c r="N21" s="526"/>
      <c r="O21" s="17"/>
      <c r="P21" s="17"/>
      <c r="Q21" s="287"/>
      <c r="R21" s="17"/>
      <c r="S21" s="17"/>
      <c r="T21" s="17"/>
      <c r="V21" s="17"/>
      <c r="W21" s="17"/>
      <c r="X21" s="287"/>
      <c r="Y21" s="17"/>
      <c r="Z21" s="17"/>
      <c r="AA21" s="17"/>
      <c r="AB21" s="17"/>
      <c r="AC21" s="17"/>
      <c r="AD21" s="17"/>
      <c r="AE21" s="17"/>
      <c r="AF21" s="557"/>
      <c r="AG21" s="468"/>
      <c r="AH21" s="468"/>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row>
    <row r="22" spans="1:109" ht="26.45" customHeight="1" x14ac:dyDescent="0.2">
      <c r="A22" s="163">
        <v>20</v>
      </c>
      <c r="B22" s="205"/>
      <c r="C22" s="207">
        <f>+$AF456</f>
        <v>0</v>
      </c>
      <c r="D22" s="100">
        <v>0</v>
      </c>
      <c r="E22" s="201">
        <f t="shared" si="3"/>
        <v>0</v>
      </c>
      <c r="F22" s="42">
        <f>B22</f>
        <v>0</v>
      </c>
      <c r="G22" s="11">
        <f>D22</f>
        <v>0</v>
      </c>
      <c r="H22" s="11">
        <f>E22</f>
        <v>0</v>
      </c>
      <c r="I22" s="36"/>
      <c r="J22" s="40"/>
      <c r="K22" s="50"/>
      <c r="M22" s="17"/>
      <c r="N22" s="526"/>
      <c r="O22" s="17"/>
      <c r="P22" s="17"/>
      <c r="Q22" s="287"/>
      <c r="R22" s="17"/>
      <c r="S22" s="17"/>
      <c r="T22" s="17"/>
      <c r="V22" s="17"/>
      <c r="W22" s="17"/>
      <c r="X22" s="287"/>
      <c r="Y22" s="17"/>
      <c r="Z22" s="17"/>
      <c r="AA22" s="17"/>
      <c r="AB22" s="17"/>
      <c r="AC22" s="17"/>
      <c r="AD22" s="17"/>
      <c r="AE22" s="17"/>
      <c r="AF22" s="557"/>
      <c r="AG22" s="468"/>
      <c r="AH22" s="468"/>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row>
    <row r="23" spans="1:109" ht="26.45" customHeight="1" x14ac:dyDescent="0.2">
      <c r="A23" s="163">
        <v>21</v>
      </c>
      <c r="B23" s="205"/>
      <c r="C23" s="207">
        <f>+$AF476</f>
        <v>0</v>
      </c>
      <c r="D23" s="100">
        <v>0</v>
      </c>
      <c r="E23" s="201">
        <f t="shared" si="3"/>
        <v>0</v>
      </c>
      <c r="F23" s="42">
        <f t="shared" ref="F23:F42" si="4">B23</f>
        <v>0</v>
      </c>
      <c r="G23" s="11">
        <f t="shared" ref="G23:G42" si="5">D23</f>
        <v>0</v>
      </c>
      <c r="H23" s="11">
        <f t="shared" ref="H23:H42" si="6">E23</f>
        <v>0</v>
      </c>
      <c r="I23" s="36"/>
      <c r="J23" s="40"/>
      <c r="K23" s="50"/>
      <c r="M23" s="17"/>
      <c r="N23" s="526"/>
      <c r="O23" s="17"/>
      <c r="P23" s="17"/>
      <c r="Q23" s="287"/>
      <c r="R23" s="17"/>
      <c r="S23" s="17"/>
      <c r="T23" s="17"/>
      <c r="V23" s="17"/>
      <c r="W23" s="17"/>
      <c r="X23" s="287"/>
      <c r="Y23" s="17"/>
      <c r="Z23" s="17"/>
      <c r="AA23" s="17"/>
      <c r="AB23" s="17"/>
      <c r="AC23" s="17"/>
      <c r="AD23" s="17"/>
      <c r="AE23" s="17"/>
      <c r="AF23" s="557"/>
      <c r="AG23" s="468"/>
      <c r="AH23" s="468"/>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row>
    <row r="24" spans="1:109" ht="26.45" customHeight="1" x14ac:dyDescent="0.2">
      <c r="A24" s="163">
        <v>22</v>
      </c>
      <c r="B24" s="205"/>
      <c r="C24" s="207">
        <f>+$AF496</f>
        <v>0</v>
      </c>
      <c r="D24" s="100">
        <v>0</v>
      </c>
      <c r="E24" s="201">
        <f t="shared" si="3"/>
        <v>0</v>
      </c>
      <c r="F24" s="42">
        <f t="shared" si="4"/>
        <v>0</v>
      </c>
      <c r="G24" s="11">
        <f t="shared" si="5"/>
        <v>0</v>
      </c>
      <c r="H24" s="11">
        <f t="shared" si="6"/>
        <v>0</v>
      </c>
      <c r="I24" s="36"/>
      <c r="J24" s="40"/>
      <c r="K24" s="50"/>
      <c r="M24" s="17"/>
      <c r="N24" s="526"/>
      <c r="O24" s="17"/>
      <c r="P24" s="17"/>
      <c r="Q24" s="287"/>
      <c r="R24" s="17"/>
      <c r="S24" s="17"/>
      <c r="T24" s="17"/>
      <c r="V24" s="17"/>
      <c r="W24" s="17"/>
      <c r="X24" s="287"/>
      <c r="Y24" s="17"/>
      <c r="Z24" s="17"/>
      <c r="AA24" s="17"/>
      <c r="AB24" s="17"/>
      <c r="AC24" s="17"/>
      <c r="AD24" s="17"/>
      <c r="AE24" s="17"/>
      <c r="AF24" s="557"/>
      <c r="AG24" s="468"/>
      <c r="AH24" s="468"/>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row>
    <row r="25" spans="1:109" ht="26.45" customHeight="1" x14ac:dyDescent="0.2">
      <c r="A25" s="163">
        <v>23</v>
      </c>
      <c r="B25" s="205"/>
      <c r="C25" s="207">
        <f>+$AF516</f>
        <v>0</v>
      </c>
      <c r="D25" s="100">
        <v>0</v>
      </c>
      <c r="E25" s="201">
        <f t="shared" si="3"/>
        <v>0</v>
      </c>
      <c r="F25" s="42">
        <f t="shared" si="4"/>
        <v>0</v>
      </c>
      <c r="G25" s="11">
        <f t="shared" si="5"/>
        <v>0</v>
      </c>
      <c r="H25" s="11">
        <f t="shared" si="6"/>
        <v>0</v>
      </c>
      <c r="I25" s="36"/>
      <c r="J25" s="40"/>
      <c r="K25" s="50"/>
      <c r="M25" s="17"/>
      <c r="N25" s="526"/>
      <c r="O25" s="17"/>
      <c r="P25" s="17"/>
      <c r="Q25" s="287"/>
      <c r="R25" s="17"/>
      <c r="S25" s="17"/>
      <c r="T25" s="17"/>
      <c r="V25" s="17"/>
      <c r="W25" s="17"/>
      <c r="X25" s="287"/>
      <c r="Y25" s="17"/>
      <c r="Z25" s="17"/>
      <c r="AA25" s="17"/>
      <c r="AB25" s="17"/>
      <c r="AC25" s="17"/>
      <c r="AD25" s="17"/>
      <c r="AE25" s="17"/>
      <c r="AF25" s="557"/>
      <c r="AG25" s="468"/>
      <c r="AH25" s="468"/>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row>
    <row r="26" spans="1:109" ht="26.45" customHeight="1" x14ac:dyDescent="0.2">
      <c r="A26" s="163">
        <v>24</v>
      </c>
      <c r="B26" s="205"/>
      <c r="C26" s="207">
        <f>+$AF536</f>
        <v>0</v>
      </c>
      <c r="D26" s="100">
        <v>0</v>
      </c>
      <c r="E26" s="201">
        <f t="shared" si="3"/>
        <v>0</v>
      </c>
      <c r="F26" s="42">
        <f t="shared" si="4"/>
        <v>0</v>
      </c>
      <c r="G26" s="11">
        <f t="shared" si="5"/>
        <v>0</v>
      </c>
      <c r="H26" s="11">
        <f t="shared" si="6"/>
        <v>0</v>
      </c>
      <c r="I26" s="36"/>
      <c r="J26" s="40"/>
      <c r="K26" s="50"/>
      <c r="M26" s="17"/>
      <c r="N26" s="526"/>
      <c r="O26" s="17"/>
      <c r="P26" s="17"/>
      <c r="Q26" s="287"/>
      <c r="R26" s="17"/>
      <c r="S26" s="17"/>
      <c r="T26" s="17"/>
      <c r="V26" s="17"/>
      <c r="W26" s="17"/>
      <c r="X26" s="287"/>
      <c r="Y26" s="17"/>
      <c r="Z26" s="17"/>
      <c r="AA26" s="17"/>
      <c r="AB26" s="17"/>
      <c r="AC26" s="17"/>
      <c r="AD26" s="17"/>
      <c r="AE26" s="17"/>
      <c r="AF26" s="557"/>
      <c r="AG26" s="468"/>
      <c r="AH26" s="468"/>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row>
    <row r="27" spans="1:109" ht="26.45" customHeight="1" x14ac:dyDescent="0.2">
      <c r="A27" s="163">
        <v>25</v>
      </c>
      <c r="B27" s="205"/>
      <c r="C27" s="207">
        <f>+$AF556</f>
        <v>0</v>
      </c>
      <c r="D27" s="100">
        <v>0</v>
      </c>
      <c r="E27" s="201">
        <f t="shared" si="3"/>
        <v>0</v>
      </c>
      <c r="F27" s="42">
        <f t="shared" si="4"/>
        <v>0</v>
      </c>
      <c r="G27" s="11">
        <f t="shared" si="5"/>
        <v>0</v>
      </c>
      <c r="H27" s="11">
        <f t="shared" si="6"/>
        <v>0</v>
      </c>
      <c r="I27" s="36"/>
      <c r="J27" s="40"/>
      <c r="K27" s="50"/>
      <c r="M27" s="17"/>
      <c r="N27" s="526"/>
      <c r="O27" s="17"/>
      <c r="P27" s="17"/>
      <c r="Q27" s="287"/>
      <c r="R27" s="17"/>
      <c r="S27" s="17"/>
      <c r="T27" s="17"/>
      <c r="V27" s="17"/>
      <c r="W27" s="17"/>
      <c r="X27" s="287"/>
      <c r="Y27" s="17"/>
      <c r="Z27" s="17"/>
      <c r="AA27" s="17"/>
      <c r="AB27" s="17"/>
      <c r="AC27" s="17"/>
      <c r="AD27" s="17"/>
      <c r="AE27" s="17"/>
      <c r="AF27" s="557"/>
      <c r="AG27" s="468"/>
      <c r="AH27" s="468"/>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row>
    <row r="28" spans="1:109" ht="26.45" customHeight="1" x14ac:dyDescent="0.2">
      <c r="A28" s="163">
        <v>26</v>
      </c>
      <c r="B28" s="205"/>
      <c r="C28" s="207">
        <f>+$AF576</f>
        <v>0</v>
      </c>
      <c r="D28" s="100">
        <v>0</v>
      </c>
      <c r="E28" s="201">
        <f t="shared" si="3"/>
        <v>0</v>
      </c>
      <c r="F28" s="42">
        <f t="shared" si="4"/>
        <v>0</v>
      </c>
      <c r="G28" s="11">
        <f t="shared" si="5"/>
        <v>0</v>
      </c>
      <c r="H28" s="11">
        <f t="shared" si="6"/>
        <v>0</v>
      </c>
      <c r="I28" s="36"/>
      <c r="J28" s="40"/>
      <c r="K28" s="50"/>
      <c r="M28" s="17"/>
      <c r="N28" s="526"/>
      <c r="O28" s="17"/>
      <c r="P28" s="17"/>
      <c r="Q28" s="287"/>
      <c r="R28" s="17"/>
      <c r="S28" s="17"/>
      <c r="T28" s="17"/>
      <c r="V28" s="17"/>
      <c r="W28" s="17"/>
      <c r="X28" s="287"/>
      <c r="Y28" s="17"/>
      <c r="Z28" s="17"/>
      <c r="AA28" s="17"/>
      <c r="AB28" s="17"/>
      <c r="AC28" s="17"/>
      <c r="AD28" s="17"/>
      <c r="AE28" s="17"/>
      <c r="AF28" s="557"/>
      <c r="AG28" s="468"/>
      <c r="AH28" s="468"/>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row>
    <row r="29" spans="1:109" ht="26.45" customHeight="1" x14ac:dyDescent="0.2">
      <c r="A29" s="163">
        <v>27</v>
      </c>
      <c r="B29" s="205"/>
      <c r="C29" s="207">
        <f>+$AF596</f>
        <v>0</v>
      </c>
      <c r="D29" s="100">
        <v>0</v>
      </c>
      <c r="E29" s="201">
        <f t="shared" si="3"/>
        <v>0</v>
      </c>
      <c r="F29" s="42">
        <f t="shared" si="4"/>
        <v>0</v>
      </c>
      <c r="G29" s="11">
        <f t="shared" si="5"/>
        <v>0</v>
      </c>
      <c r="H29" s="11">
        <f t="shared" si="6"/>
        <v>0</v>
      </c>
      <c r="I29" s="36"/>
      <c r="J29" s="40"/>
      <c r="K29" s="50"/>
      <c r="M29" s="17"/>
      <c r="N29" s="526"/>
      <c r="O29" s="17"/>
      <c r="P29" s="17"/>
      <c r="Q29" s="287"/>
      <c r="R29" s="17"/>
      <c r="S29" s="17"/>
      <c r="T29" s="17"/>
      <c r="V29" s="17"/>
      <c r="W29" s="17"/>
      <c r="X29" s="287"/>
      <c r="Y29" s="17"/>
      <c r="Z29" s="17"/>
      <c r="AA29" s="17"/>
      <c r="AB29" s="17"/>
      <c r="AC29" s="17"/>
      <c r="AD29" s="17"/>
      <c r="AE29" s="17"/>
      <c r="AF29" s="557"/>
      <c r="AG29" s="468"/>
      <c r="AH29" s="468"/>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row>
    <row r="30" spans="1:109" ht="26.45" customHeight="1" x14ac:dyDescent="0.2">
      <c r="A30" s="163">
        <v>28</v>
      </c>
      <c r="B30" s="205"/>
      <c r="C30" s="207">
        <f>+$AF616</f>
        <v>0</v>
      </c>
      <c r="D30" s="100">
        <v>0</v>
      </c>
      <c r="E30" s="201">
        <f t="shared" si="3"/>
        <v>0</v>
      </c>
      <c r="F30" s="42">
        <f t="shared" si="4"/>
        <v>0</v>
      </c>
      <c r="G30" s="11">
        <f t="shared" si="5"/>
        <v>0</v>
      </c>
      <c r="H30" s="11">
        <f t="shared" si="6"/>
        <v>0</v>
      </c>
      <c r="I30" s="36"/>
      <c r="J30" s="40"/>
      <c r="K30" s="50"/>
      <c r="M30" s="17"/>
      <c r="N30" s="526"/>
      <c r="O30" s="17"/>
      <c r="P30" s="17"/>
      <c r="Q30" s="287"/>
      <c r="R30" s="17"/>
      <c r="S30" s="17"/>
      <c r="T30" s="17"/>
      <c r="V30" s="17"/>
      <c r="W30" s="17"/>
      <c r="X30" s="287"/>
      <c r="Y30" s="17"/>
      <c r="Z30" s="17"/>
      <c r="AA30" s="17"/>
      <c r="AB30" s="17"/>
      <c r="AC30" s="17"/>
      <c r="AD30" s="17"/>
      <c r="AE30" s="17"/>
      <c r="AF30" s="557"/>
      <c r="AG30" s="468"/>
      <c r="AH30" s="468"/>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row>
    <row r="31" spans="1:109" ht="26.45" customHeight="1" x14ac:dyDescent="0.2">
      <c r="A31" s="163">
        <v>29</v>
      </c>
      <c r="B31" s="205"/>
      <c r="C31" s="207">
        <f>+$AF636</f>
        <v>0</v>
      </c>
      <c r="D31" s="100">
        <v>0</v>
      </c>
      <c r="E31" s="201">
        <f t="shared" si="3"/>
        <v>0</v>
      </c>
      <c r="F31" s="42">
        <f t="shared" si="4"/>
        <v>0</v>
      </c>
      <c r="G31" s="11">
        <f t="shared" si="5"/>
        <v>0</v>
      </c>
      <c r="H31" s="11">
        <f t="shared" si="6"/>
        <v>0</v>
      </c>
      <c r="I31" s="36"/>
      <c r="J31" s="40"/>
      <c r="K31" s="50"/>
      <c r="M31" s="17"/>
      <c r="N31" s="526"/>
      <c r="O31" s="17"/>
      <c r="P31" s="17"/>
      <c r="Q31" s="287"/>
      <c r="R31" s="17"/>
      <c r="S31" s="17"/>
      <c r="T31" s="17"/>
      <c r="V31" s="17"/>
      <c r="W31" s="17"/>
      <c r="X31" s="287"/>
      <c r="Y31" s="17"/>
      <c r="Z31" s="17"/>
      <c r="AA31" s="17"/>
      <c r="AB31" s="17"/>
      <c r="AC31" s="17"/>
      <c r="AD31" s="17"/>
      <c r="AE31" s="17"/>
      <c r="AF31" s="557"/>
      <c r="AG31" s="468"/>
      <c r="AH31" s="468"/>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row>
    <row r="32" spans="1:109" ht="26.45" customHeight="1" x14ac:dyDescent="0.2">
      <c r="A32" s="163">
        <v>30</v>
      </c>
      <c r="B32" s="205"/>
      <c r="C32" s="207">
        <f>+$AF656</f>
        <v>0</v>
      </c>
      <c r="D32" s="100">
        <v>0</v>
      </c>
      <c r="E32" s="201">
        <f t="shared" si="3"/>
        <v>0</v>
      </c>
      <c r="F32" s="42">
        <f t="shared" si="4"/>
        <v>0</v>
      </c>
      <c r="G32" s="11">
        <f t="shared" si="5"/>
        <v>0</v>
      </c>
      <c r="H32" s="11">
        <f t="shared" si="6"/>
        <v>0</v>
      </c>
      <c r="I32" s="36"/>
      <c r="J32" s="40"/>
      <c r="K32" s="50"/>
      <c r="M32" s="17"/>
      <c r="N32" s="526"/>
      <c r="O32" s="17"/>
      <c r="P32" s="17"/>
      <c r="Q32" s="287"/>
      <c r="R32" s="17"/>
      <c r="S32" s="17"/>
      <c r="T32" s="17"/>
      <c r="V32" s="17"/>
      <c r="W32" s="17"/>
      <c r="X32" s="287"/>
      <c r="Y32" s="17"/>
      <c r="Z32" s="17"/>
      <c r="AA32" s="17"/>
      <c r="AB32" s="17"/>
      <c r="AC32" s="17"/>
      <c r="AD32" s="17"/>
      <c r="AE32" s="17"/>
      <c r="AF32" s="557"/>
      <c r="AG32" s="468"/>
      <c r="AH32" s="468"/>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row>
    <row r="33" spans="1:109" ht="26.45" customHeight="1" x14ac:dyDescent="0.2">
      <c r="A33" s="163">
        <v>31</v>
      </c>
      <c r="B33" s="205"/>
      <c r="C33" s="207">
        <f>+$AF676</f>
        <v>0</v>
      </c>
      <c r="D33" s="100">
        <v>0</v>
      </c>
      <c r="E33" s="201">
        <f t="shared" si="3"/>
        <v>0</v>
      </c>
      <c r="F33" s="42">
        <f t="shared" si="4"/>
        <v>0</v>
      </c>
      <c r="G33" s="11">
        <f t="shared" si="5"/>
        <v>0</v>
      </c>
      <c r="H33" s="11">
        <f t="shared" si="6"/>
        <v>0</v>
      </c>
      <c r="I33" s="36"/>
      <c r="J33" s="40"/>
      <c r="K33" s="50"/>
      <c r="M33" s="17"/>
      <c r="N33" s="526"/>
      <c r="O33" s="17"/>
      <c r="P33" s="17"/>
      <c r="Q33" s="287"/>
      <c r="R33" s="17"/>
      <c r="S33" s="17"/>
      <c r="T33" s="17"/>
      <c r="V33" s="17"/>
      <c r="W33" s="17"/>
      <c r="X33" s="287"/>
      <c r="Y33" s="17"/>
      <c r="Z33" s="17"/>
      <c r="AA33" s="17"/>
      <c r="AB33" s="17"/>
      <c r="AC33" s="17"/>
      <c r="AD33" s="17"/>
      <c r="AE33" s="17"/>
      <c r="AF33" s="557"/>
      <c r="AG33" s="468"/>
      <c r="AH33" s="468"/>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row>
    <row r="34" spans="1:109" ht="26.45" customHeight="1" x14ac:dyDescent="0.2">
      <c r="A34" s="163">
        <v>32</v>
      </c>
      <c r="B34" s="205"/>
      <c r="C34" s="207">
        <f>+$AF696</f>
        <v>0</v>
      </c>
      <c r="D34" s="100">
        <v>0</v>
      </c>
      <c r="E34" s="201">
        <f t="shared" si="3"/>
        <v>0</v>
      </c>
      <c r="F34" s="42">
        <f t="shared" si="4"/>
        <v>0</v>
      </c>
      <c r="G34" s="11">
        <f t="shared" si="5"/>
        <v>0</v>
      </c>
      <c r="H34" s="11">
        <f t="shared" si="6"/>
        <v>0</v>
      </c>
      <c r="I34" s="36"/>
      <c r="J34" s="40"/>
      <c r="K34" s="50"/>
      <c r="M34" s="17"/>
      <c r="N34" s="526"/>
      <c r="O34" s="17"/>
      <c r="P34" s="17"/>
      <c r="Q34" s="287"/>
      <c r="R34" s="17"/>
      <c r="S34" s="17"/>
      <c r="T34" s="17"/>
      <c r="V34" s="17"/>
      <c r="W34" s="17"/>
      <c r="X34" s="287"/>
      <c r="Y34" s="17"/>
      <c r="Z34" s="17"/>
      <c r="AA34" s="17"/>
      <c r="AB34" s="17"/>
      <c r="AC34" s="17"/>
      <c r="AD34" s="17"/>
      <c r="AE34" s="17"/>
      <c r="AF34" s="557"/>
      <c r="AG34" s="468"/>
      <c r="AH34" s="468"/>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row>
    <row r="35" spans="1:109" ht="26.45" customHeight="1" x14ac:dyDescent="0.2">
      <c r="A35" s="163">
        <v>33</v>
      </c>
      <c r="B35" s="205"/>
      <c r="C35" s="207">
        <f>+$AF716</f>
        <v>0</v>
      </c>
      <c r="D35" s="100">
        <v>0</v>
      </c>
      <c r="E35" s="201">
        <f t="shared" si="3"/>
        <v>0</v>
      </c>
      <c r="F35" s="42">
        <f t="shared" si="4"/>
        <v>0</v>
      </c>
      <c r="G35" s="11">
        <f t="shared" si="5"/>
        <v>0</v>
      </c>
      <c r="H35" s="11">
        <f t="shared" si="6"/>
        <v>0</v>
      </c>
      <c r="I35" s="36"/>
      <c r="J35" s="40"/>
      <c r="K35" s="50"/>
      <c r="M35" s="17"/>
      <c r="N35" s="526"/>
      <c r="O35" s="17"/>
      <c r="P35" s="17"/>
      <c r="Q35" s="287"/>
      <c r="R35" s="17"/>
      <c r="S35" s="17"/>
      <c r="T35" s="17"/>
      <c r="V35" s="17"/>
      <c r="W35" s="17"/>
      <c r="X35" s="287"/>
      <c r="Y35" s="17"/>
      <c r="Z35" s="17"/>
      <c r="AA35" s="17"/>
      <c r="AB35" s="17"/>
      <c r="AC35" s="17"/>
      <c r="AD35" s="17"/>
      <c r="AE35" s="17"/>
      <c r="AF35" s="557"/>
      <c r="AG35" s="468"/>
      <c r="AH35" s="468"/>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row>
    <row r="36" spans="1:109" ht="26.45" customHeight="1" x14ac:dyDescent="0.2">
      <c r="A36" s="163">
        <v>34</v>
      </c>
      <c r="B36" s="205"/>
      <c r="C36" s="207">
        <f>+$AF736</f>
        <v>0</v>
      </c>
      <c r="D36" s="100">
        <v>0</v>
      </c>
      <c r="E36" s="201">
        <f t="shared" si="3"/>
        <v>0</v>
      </c>
      <c r="F36" s="42">
        <f t="shared" si="4"/>
        <v>0</v>
      </c>
      <c r="G36" s="11">
        <f t="shared" si="5"/>
        <v>0</v>
      </c>
      <c r="H36" s="11">
        <f t="shared" si="6"/>
        <v>0</v>
      </c>
      <c r="I36" s="36"/>
      <c r="J36" s="40"/>
      <c r="K36" s="50"/>
      <c r="M36" s="17"/>
      <c r="N36" s="526"/>
      <c r="O36" s="17"/>
      <c r="P36" s="17"/>
      <c r="Q36" s="287"/>
      <c r="R36" s="17"/>
      <c r="S36" s="17"/>
      <c r="T36" s="17"/>
      <c r="V36" s="17"/>
      <c r="W36" s="17"/>
      <c r="X36" s="287"/>
      <c r="Y36" s="17"/>
      <c r="Z36" s="17"/>
      <c r="AA36" s="17"/>
      <c r="AB36" s="17"/>
      <c r="AC36" s="17"/>
      <c r="AD36" s="17"/>
      <c r="AE36" s="17"/>
      <c r="AF36" s="557"/>
      <c r="AG36" s="468"/>
      <c r="AH36" s="468"/>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row>
    <row r="37" spans="1:109" ht="26.45" customHeight="1" x14ac:dyDescent="0.2">
      <c r="A37" s="163">
        <v>35</v>
      </c>
      <c r="B37" s="205"/>
      <c r="C37" s="207">
        <f>+$AF756</f>
        <v>0</v>
      </c>
      <c r="D37" s="100">
        <v>0</v>
      </c>
      <c r="E37" s="201">
        <f t="shared" si="3"/>
        <v>0</v>
      </c>
      <c r="F37" s="42">
        <f t="shared" si="4"/>
        <v>0</v>
      </c>
      <c r="G37" s="11">
        <f t="shared" si="5"/>
        <v>0</v>
      </c>
      <c r="H37" s="11">
        <f t="shared" si="6"/>
        <v>0</v>
      </c>
      <c r="I37" s="36"/>
      <c r="J37" s="40"/>
      <c r="K37" s="50"/>
      <c r="M37" s="17"/>
      <c r="N37" s="526"/>
      <c r="O37" s="17"/>
      <c r="P37" s="17"/>
      <c r="Q37" s="287"/>
      <c r="R37" s="17"/>
      <c r="S37" s="17"/>
      <c r="T37" s="17"/>
      <c r="V37" s="17"/>
      <c r="W37" s="17"/>
      <c r="X37" s="287"/>
      <c r="Y37" s="17"/>
      <c r="Z37" s="17"/>
      <c r="AA37" s="17"/>
      <c r="AB37" s="17"/>
      <c r="AC37" s="17"/>
      <c r="AD37" s="17"/>
      <c r="AE37" s="17"/>
      <c r="AF37" s="557"/>
      <c r="AG37" s="468"/>
      <c r="AH37" s="468"/>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row>
    <row r="38" spans="1:109" ht="26.45" customHeight="1" x14ac:dyDescent="0.2">
      <c r="A38" s="163">
        <v>36</v>
      </c>
      <c r="B38" s="205"/>
      <c r="C38" s="207">
        <f>+$AF776</f>
        <v>0</v>
      </c>
      <c r="D38" s="100">
        <v>0</v>
      </c>
      <c r="E38" s="201">
        <f t="shared" si="3"/>
        <v>0</v>
      </c>
      <c r="F38" s="42">
        <f t="shared" si="4"/>
        <v>0</v>
      </c>
      <c r="G38" s="11">
        <f t="shared" si="5"/>
        <v>0</v>
      </c>
      <c r="H38" s="11">
        <f t="shared" si="6"/>
        <v>0</v>
      </c>
      <c r="I38" s="36"/>
      <c r="J38" s="40"/>
      <c r="K38" s="50"/>
      <c r="M38" s="17"/>
      <c r="N38" s="526"/>
      <c r="O38" s="17"/>
      <c r="P38" s="17"/>
      <c r="Q38" s="287"/>
      <c r="R38" s="17"/>
      <c r="S38" s="17"/>
      <c r="T38" s="17"/>
      <c r="V38" s="17"/>
      <c r="W38" s="17"/>
      <c r="X38" s="287"/>
      <c r="Y38" s="17"/>
      <c r="Z38" s="17"/>
      <c r="AA38" s="17"/>
      <c r="AB38" s="17"/>
      <c r="AC38" s="17"/>
      <c r="AD38" s="17"/>
      <c r="AE38" s="17"/>
      <c r="AF38" s="557"/>
      <c r="AG38" s="468"/>
      <c r="AH38" s="468"/>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row>
    <row r="39" spans="1:109" ht="26.45" customHeight="1" x14ac:dyDescent="0.2">
      <c r="A39" s="163">
        <v>37</v>
      </c>
      <c r="B39" s="205"/>
      <c r="C39" s="207">
        <f>+$AF796</f>
        <v>0</v>
      </c>
      <c r="D39" s="100">
        <v>0</v>
      </c>
      <c r="E39" s="201">
        <f t="shared" si="3"/>
        <v>0</v>
      </c>
      <c r="F39" s="42">
        <f t="shared" si="4"/>
        <v>0</v>
      </c>
      <c r="G39" s="11">
        <f t="shared" si="5"/>
        <v>0</v>
      </c>
      <c r="H39" s="11">
        <f t="shared" si="6"/>
        <v>0</v>
      </c>
      <c r="I39" s="36"/>
      <c r="J39" s="40"/>
      <c r="K39" s="50"/>
      <c r="M39" s="17"/>
      <c r="N39" s="526"/>
      <c r="O39" s="17"/>
      <c r="P39" s="17"/>
      <c r="Q39" s="287"/>
      <c r="R39" s="17"/>
      <c r="S39" s="17"/>
      <c r="T39" s="17"/>
      <c r="V39" s="17"/>
      <c r="W39" s="17"/>
      <c r="X39" s="287"/>
      <c r="Y39" s="17"/>
      <c r="Z39" s="17"/>
      <c r="AA39" s="17"/>
      <c r="AB39" s="17"/>
      <c r="AC39" s="17"/>
      <c r="AD39" s="17"/>
      <c r="AE39" s="17"/>
      <c r="AF39" s="557"/>
      <c r="AG39" s="468"/>
      <c r="AH39" s="468"/>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row>
    <row r="40" spans="1:109" ht="26.45" customHeight="1" x14ac:dyDescent="0.2">
      <c r="A40" s="163">
        <v>38</v>
      </c>
      <c r="B40" s="205"/>
      <c r="C40" s="207">
        <f>+$AF816</f>
        <v>0</v>
      </c>
      <c r="D40" s="100">
        <v>0</v>
      </c>
      <c r="E40" s="201">
        <f t="shared" si="3"/>
        <v>0</v>
      </c>
      <c r="F40" s="42">
        <f t="shared" si="4"/>
        <v>0</v>
      </c>
      <c r="G40" s="11">
        <f t="shared" si="5"/>
        <v>0</v>
      </c>
      <c r="H40" s="11">
        <f t="shared" si="6"/>
        <v>0</v>
      </c>
      <c r="I40" s="36"/>
      <c r="J40" s="40"/>
      <c r="K40" s="50"/>
      <c r="M40" s="17"/>
      <c r="N40" s="526"/>
      <c r="O40" s="17"/>
      <c r="P40" s="17"/>
      <c r="Q40" s="287"/>
      <c r="R40" s="17"/>
      <c r="S40" s="17"/>
      <c r="T40" s="17"/>
      <c r="V40" s="17"/>
      <c r="W40" s="17"/>
      <c r="X40" s="287"/>
      <c r="Y40" s="17"/>
      <c r="Z40" s="17"/>
      <c r="AA40" s="17"/>
      <c r="AB40" s="17"/>
      <c r="AC40" s="17"/>
      <c r="AD40" s="17"/>
      <c r="AE40" s="17"/>
      <c r="AF40" s="557"/>
      <c r="AG40" s="468"/>
      <c r="AH40" s="468"/>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row>
    <row r="41" spans="1:109" ht="26.45" customHeight="1" x14ac:dyDescent="0.2">
      <c r="A41" s="163">
        <v>39</v>
      </c>
      <c r="B41" s="205"/>
      <c r="C41" s="207">
        <f>+$AF836</f>
        <v>0</v>
      </c>
      <c r="D41" s="100">
        <v>0</v>
      </c>
      <c r="E41" s="201">
        <f t="shared" si="3"/>
        <v>0</v>
      </c>
      <c r="F41" s="42">
        <f t="shared" si="4"/>
        <v>0</v>
      </c>
      <c r="G41" s="11">
        <f t="shared" si="5"/>
        <v>0</v>
      </c>
      <c r="H41" s="11">
        <f t="shared" si="6"/>
        <v>0</v>
      </c>
      <c r="I41" s="36"/>
      <c r="J41" s="40"/>
      <c r="K41" s="50"/>
      <c r="M41" s="17"/>
      <c r="N41" s="526"/>
      <c r="O41" s="17"/>
      <c r="P41" s="17"/>
      <c r="Q41" s="287"/>
      <c r="R41" s="17"/>
      <c r="S41" s="17"/>
      <c r="T41" s="17"/>
      <c r="V41" s="17"/>
      <c r="W41" s="17"/>
      <c r="X41" s="287"/>
      <c r="Y41" s="17"/>
      <c r="Z41" s="17"/>
      <c r="AA41" s="17"/>
      <c r="AB41" s="17"/>
      <c r="AC41" s="17"/>
      <c r="AD41" s="17"/>
      <c r="AE41" s="17"/>
      <c r="AF41" s="557"/>
      <c r="AG41" s="468"/>
      <c r="AH41" s="468"/>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row>
    <row r="42" spans="1:109" ht="26.45" customHeight="1" thickBot="1" x14ac:dyDescent="0.25">
      <c r="A42" s="163">
        <v>40</v>
      </c>
      <c r="B42" s="205"/>
      <c r="C42" s="207">
        <f>+$AF856</f>
        <v>0</v>
      </c>
      <c r="D42" s="100">
        <v>0</v>
      </c>
      <c r="E42" s="201">
        <f t="shared" si="3"/>
        <v>0</v>
      </c>
      <c r="F42" s="51">
        <f t="shared" si="4"/>
        <v>0</v>
      </c>
      <c r="G42" s="52">
        <f t="shared" si="5"/>
        <v>0</v>
      </c>
      <c r="H42" s="52">
        <f t="shared" si="6"/>
        <v>0</v>
      </c>
      <c r="I42" s="53"/>
      <c r="J42" s="54"/>
      <c r="K42" s="55"/>
      <c r="M42" s="17"/>
      <c r="N42" s="526"/>
      <c r="O42" s="17"/>
      <c r="P42" s="17"/>
      <c r="Q42" s="287"/>
      <c r="R42" s="17"/>
      <c r="S42" s="17"/>
      <c r="T42" s="17"/>
      <c r="V42" s="17"/>
      <c r="W42" s="17"/>
      <c r="X42" s="287"/>
      <c r="Y42" s="17"/>
      <c r="Z42" s="17"/>
      <c r="AA42" s="17"/>
      <c r="AB42" s="17"/>
      <c r="AC42" s="17"/>
      <c r="AD42" s="17"/>
      <c r="AE42" s="17"/>
      <c r="AF42" s="557"/>
      <c r="AG42" s="468"/>
      <c r="AH42" s="468"/>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row>
    <row r="43" spans="1:109" ht="25.5" customHeight="1" thickBot="1" x14ac:dyDescent="0.25">
      <c r="A43" s="202"/>
      <c r="B43" s="163" t="s">
        <v>3</v>
      </c>
      <c r="C43" s="203">
        <f>IF($A$51=20,SUM(C3:C42),0)</f>
        <v>0</v>
      </c>
      <c r="D43" s="203">
        <f>IF($A$51=20,SUM(D3:D42),0)</f>
        <v>0</v>
      </c>
      <c r="E43" s="204">
        <f>IF($A$51=20,SUM(E3:E42),0)</f>
        <v>0</v>
      </c>
      <c r="F43" s="76"/>
      <c r="G43" s="77">
        <f>IF($A$51=20,SUM(G3:G42),0)</f>
        <v>0</v>
      </c>
      <c r="H43" s="77">
        <f>IF($A$51=20,SUM(H3:H42),0)</f>
        <v>0</v>
      </c>
      <c r="I43" s="68">
        <f>IF($A$45=20,SUM(I3:I42),0)</f>
        <v>0</v>
      </c>
      <c r="J43" s="68">
        <f>IF($A$45=20,SUM(J3:J42),0)</f>
        <v>0</v>
      </c>
      <c r="K43" s="69">
        <f>IF($A$45=20,SUM(K3:K42),0)</f>
        <v>0</v>
      </c>
      <c r="M43" s="17"/>
      <c r="N43" s="526"/>
      <c r="O43" s="17"/>
      <c r="P43" s="17"/>
      <c r="Q43" s="287"/>
      <c r="R43" s="17"/>
      <c r="S43" s="17"/>
      <c r="T43" s="17"/>
      <c r="V43" s="17"/>
      <c r="W43" s="17"/>
      <c r="X43" s="287"/>
      <c r="Y43" s="17"/>
      <c r="Z43" s="17"/>
      <c r="AA43" s="17"/>
      <c r="AB43" s="17"/>
      <c r="AC43" s="17"/>
      <c r="AD43" s="17"/>
      <c r="AE43" s="17"/>
      <c r="AF43" s="557"/>
      <c r="AG43" s="468"/>
      <c r="AH43" s="468"/>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row>
    <row r="44" spans="1:109" s="17" customFormat="1" ht="13.5" thickBot="1" x14ac:dyDescent="0.25">
      <c r="K44" s="297"/>
      <c r="N44" s="526"/>
      <c r="Q44" s="287"/>
      <c r="U44" s="526"/>
      <c r="X44" s="287"/>
      <c r="AF44" s="557"/>
      <c r="AG44" s="468"/>
      <c r="AH44" s="468"/>
    </row>
    <row r="45" spans="1:109" s="17" customFormat="1" ht="17.25" thickTop="1" thickBot="1" x14ac:dyDescent="0.25">
      <c r="A45" s="625" t="s">
        <v>148</v>
      </c>
      <c r="B45" s="626"/>
      <c r="I45" s="287"/>
      <c r="J45" s="287"/>
      <c r="K45" s="297"/>
      <c r="N45" s="526"/>
      <c r="Q45" s="287"/>
      <c r="U45" s="526"/>
      <c r="X45" s="287"/>
      <c r="AF45" s="557"/>
      <c r="AG45" s="468"/>
      <c r="AH45" s="468"/>
    </row>
    <row r="46" spans="1:109" s="17" customFormat="1" ht="14.25" customHeight="1" thickTop="1" x14ac:dyDescent="0.2">
      <c r="A46" s="806"/>
      <c r="B46" s="807"/>
      <c r="C46" s="805"/>
      <c r="D46" s="805"/>
      <c r="E46" s="805"/>
      <c r="K46" s="297"/>
      <c r="N46" s="526"/>
      <c r="Q46" s="287"/>
      <c r="U46" s="526"/>
      <c r="X46" s="287"/>
      <c r="AF46" s="557"/>
      <c r="AG46" s="468"/>
      <c r="AH46" s="468"/>
    </row>
    <row r="47" spans="1:109" s="17" customFormat="1" ht="14.25" customHeight="1" x14ac:dyDescent="0.2">
      <c r="A47" s="808"/>
      <c r="B47" s="809"/>
      <c r="K47" s="297"/>
      <c r="N47" s="526"/>
      <c r="Q47" s="287"/>
      <c r="U47" s="526"/>
      <c r="X47" s="287"/>
      <c r="AF47" s="557"/>
      <c r="AG47" s="468"/>
      <c r="AH47" s="468"/>
    </row>
    <row r="48" spans="1:109" s="17" customFormat="1" ht="14.25" customHeight="1" thickBot="1" x14ac:dyDescent="0.25">
      <c r="A48" s="810"/>
      <c r="B48" s="811"/>
      <c r="K48" s="297"/>
      <c r="N48" s="526"/>
      <c r="Q48" s="287"/>
      <c r="U48" s="526"/>
      <c r="X48" s="287"/>
      <c r="AF48" s="557"/>
      <c r="AG48" s="468"/>
      <c r="AH48" s="468"/>
    </row>
    <row r="49" spans="1:113" s="17" customFormat="1" ht="14.25" customHeight="1" thickTop="1" x14ac:dyDescent="0.2">
      <c r="K49" s="297"/>
      <c r="N49" s="526"/>
      <c r="Q49" s="287"/>
      <c r="U49" s="526"/>
      <c r="X49" s="287"/>
      <c r="AF49" s="557"/>
      <c r="AG49" s="468"/>
      <c r="AH49" s="468"/>
    </row>
    <row r="50" spans="1:113" s="17" customFormat="1" x14ac:dyDescent="0.2">
      <c r="K50" s="297"/>
      <c r="N50" s="526"/>
      <c r="Q50" s="287"/>
      <c r="U50" s="526"/>
      <c r="X50" s="287"/>
      <c r="AF50" s="557"/>
      <c r="AG50" s="468"/>
      <c r="AH50" s="468"/>
    </row>
    <row r="51" spans="1:113" s="17" customFormat="1" x14ac:dyDescent="0.2">
      <c r="A51" s="558">
        <f>'ראשי-פרטים כלליים וריכוז הוצאות'!D70</f>
        <v>20</v>
      </c>
      <c r="B51" s="559" t="s">
        <v>123</v>
      </c>
      <c r="C51" s="559"/>
      <c r="D51" s="559"/>
      <c r="E51" s="559"/>
      <c r="K51" s="297"/>
      <c r="N51" s="526"/>
      <c r="Q51" s="287"/>
      <c r="U51" s="526"/>
      <c r="X51" s="287"/>
      <c r="AF51" s="557"/>
      <c r="AG51" s="468"/>
      <c r="AH51" s="468"/>
    </row>
    <row r="52" spans="1:113" s="17" customFormat="1" x14ac:dyDescent="0.2">
      <c r="A52" s="560">
        <f>'ראשי-פרטים כלליים וריכוז הוצאות'!D68</f>
        <v>0</v>
      </c>
      <c r="K52" s="297"/>
      <c r="N52" s="526"/>
      <c r="Q52" s="287"/>
      <c r="U52" s="526"/>
      <c r="X52" s="287"/>
      <c r="AF52" s="557"/>
      <c r="AG52" s="468"/>
      <c r="AH52" s="468"/>
    </row>
    <row r="53" spans="1:113" s="17" customFormat="1" x14ac:dyDescent="0.2">
      <c r="K53" s="297"/>
      <c r="N53" s="526"/>
      <c r="Q53" s="287"/>
      <c r="U53" s="526"/>
      <c r="X53" s="287"/>
      <c r="AF53" s="557"/>
      <c r="AG53" s="468"/>
      <c r="AH53" s="468"/>
    </row>
    <row r="54" spans="1:113" s="17" customFormat="1" x14ac:dyDescent="0.2">
      <c r="K54" s="297"/>
      <c r="N54" s="526"/>
      <c r="Q54" s="287"/>
      <c r="U54" s="526"/>
      <c r="X54" s="287"/>
      <c r="AF54" s="557"/>
      <c r="AG54" s="468"/>
      <c r="AH54" s="468"/>
    </row>
    <row r="55" spans="1:113" s="17" customFormat="1" x14ac:dyDescent="0.2">
      <c r="K55" s="297"/>
      <c r="N55" s="526"/>
      <c r="Q55" s="287"/>
      <c r="U55" s="526"/>
      <c r="X55" s="287"/>
      <c r="AF55" s="557"/>
      <c r="AG55" s="468"/>
      <c r="AH55" s="468"/>
    </row>
    <row r="56" spans="1:113" s="17" customFormat="1" x14ac:dyDescent="0.2">
      <c r="K56" s="297"/>
      <c r="N56" s="526"/>
      <c r="Q56" s="287"/>
      <c r="U56" s="526"/>
      <c r="X56" s="287"/>
      <c r="AF56" s="557"/>
      <c r="AG56" s="468"/>
      <c r="AH56" s="468"/>
    </row>
    <row r="57" spans="1:113" s="17" customFormat="1" x14ac:dyDescent="0.2">
      <c r="K57" s="297"/>
      <c r="N57" s="526"/>
      <c r="Q57" s="287"/>
      <c r="U57" s="526"/>
      <c r="X57" s="287"/>
      <c r="AF57" s="557"/>
      <c r="AG57" s="468"/>
      <c r="AH57" s="468"/>
    </row>
    <row r="58" spans="1:113" s="17" customFormat="1" x14ac:dyDescent="0.2">
      <c r="A58" s="312">
        <f>'ראשי-פרטים כלליים וריכוז הוצאות'!$F$103</f>
        <v>1</v>
      </c>
      <c r="K58" s="297"/>
      <c r="N58" s="526"/>
      <c r="Q58" s="287"/>
      <c r="U58" s="526"/>
      <c r="X58" s="287"/>
      <c r="AF58" s="557"/>
      <c r="AG58" s="468"/>
      <c r="AH58" s="468"/>
    </row>
    <row r="59" spans="1:113" s="17" customFormat="1" x14ac:dyDescent="0.2">
      <c r="A59" s="312">
        <f>INDEX('ראשי-פרטים כלליים וריכוז הוצאות'!$L$106:$L$155,A58)</f>
        <v>0</v>
      </c>
      <c r="K59" s="297"/>
      <c r="N59" s="526"/>
      <c r="Q59" s="287"/>
      <c r="U59" s="526"/>
      <c r="X59" s="287"/>
      <c r="AF59" s="557"/>
      <c r="AG59" s="468"/>
      <c r="AH59" s="468"/>
    </row>
    <row r="60" spans="1:113" s="17" customFormat="1" x14ac:dyDescent="0.2">
      <c r="K60" s="297"/>
      <c r="N60" s="526"/>
      <c r="Q60" s="287"/>
      <c r="U60" s="526"/>
      <c r="X60" s="287"/>
      <c r="AF60" s="557"/>
      <c r="AG60" s="468"/>
      <c r="AH60" s="468"/>
    </row>
    <row r="61" spans="1:113" s="17" customFormat="1" x14ac:dyDescent="0.2">
      <c r="K61" s="297"/>
      <c r="N61" s="526"/>
      <c r="Q61" s="287"/>
      <c r="U61" s="526"/>
      <c r="X61" s="287"/>
      <c r="AF61" s="557"/>
      <c r="AG61" s="468"/>
      <c r="AH61" s="468"/>
    </row>
    <row r="62" spans="1:113" s="17" customFormat="1" ht="18.75" x14ac:dyDescent="0.2">
      <c r="B62" s="469" t="s">
        <v>40</v>
      </c>
      <c r="C62" s="470">
        <f>+'ראשי-פרטים כלליים וריכוז הוצאות'!C21</f>
        <v>44652</v>
      </c>
      <c r="D62" s="471" t="s">
        <v>41</v>
      </c>
      <c r="E62" s="470">
        <f>+'ראשי-פרטים כלליים וריכוז הוצאות'!E21</f>
        <v>44652</v>
      </c>
      <c r="K62" s="297"/>
      <c r="N62" s="526"/>
      <c r="Q62" s="287"/>
      <c r="U62" s="526"/>
      <c r="X62" s="287"/>
      <c r="AF62" s="557"/>
      <c r="AG62" s="468"/>
      <c r="AH62" s="468"/>
    </row>
    <row r="63" spans="1:113" s="17" customFormat="1" ht="13.5" thickBot="1" x14ac:dyDescent="0.25">
      <c r="K63" s="297"/>
      <c r="N63" s="526"/>
      <c r="Q63" s="287"/>
      <c r="U63" s="526"/>
      <c r="X63" s="287"/>
      <c r="AF63" s="557"/>
      <c r="AG63" s="468"/>
      <c r="AH63" s="468"/>
    </row>
    <row r="64" spans="1:113" ht="13.5" customHeight="1" thickBot="1" x14ac:dyDescent="0.25">
      <c r="A64" s="315">
        <v>1</v>
      </c>
      <c r="B64" s="472"/>
      <c r="C64" s="757" t="s">
        <v>159</v>
      </c>
      <c r="D64" s="757" t="s">
        <v>34</v>
      </c>
      <c r="E64" s="543">
        <f>+$AF76</f>
        <v>0</v>
      </c>
      <c r="F64" s="17"/>
      <c r="G64" s="17"/>
      <c r="H64" s="17"/>
      <c r="M64" s="315"/>
      <c r="N64" s="472"/>
      <c r="O64" s="757" t="s">
        <v>159</v>
      </c>
      <c r="P64" s="757" t="s">
        <v>34</v>
      </c>
      <c r="Q64" s="543">
        <f>+$AF76</f>
        <v>0</v>
      </c>
      <c r="R64" s="312"/>
      <c r="S64" s="312"/>
      <c r="T64" s="315">
        <v>1</v>
      </c>
      <c r="U64" s="472"/>
      <c r="V64" s="757" t="s">
        <v>159</v>
      </c>
      <c r="W64" s="757" t="s">
        <v>34</v>
      </c>
      <c r="X64" s="543">
        <f>+$AF76</f>
        <v>0</v>
      </c>
      <c r="Y64" s="312"/>
      <c r="Z64" s="312"/>
      <c r="AA64" s="17"/>
      <c r="AB64" s="315"/>
      <c r="AC64" s="472"/>
      <c r="AD64" s="757" t="s">
        <v>159</v>
      </c>
      <c r="AE64" s="757" t="s">
        <v>34</v>
      </c>
      <c r="AF64" s="800" t="s">
        <v>18</v>
      </c>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row>
    <row r="65" spans="1:113" ht="51" x14ac:dyDescent="0.2">
      <c r="A65" s="318" t="s">
        <v>7</v>
      </c>
      <c r="B65" s="525" t="str">
        <f>+" אסמכתא " &amp; B3 &amp;"         חזרה לטבלה "</f>
        <v xml:space="preserve"> אסמכתא          חזרה לטבלה </v>
      </c>
      <c r="C65" s="799"/>
      <c r="D65" s="799"/>
      <c r="E65" s="543" t="s">
        <v>18</v>
      </c>
      <c r="F65" s="312"/>
      <c r="G65" s="17"/>
      <c r="H65" s="17"/>
      <c r="M65" s="318" t="s">
        <v>23</v>
      </c>
      <c r="N65" s="525" t="str">
        <f>+" אסמכתא " &amp; B3 &amp;"         חזרה לטבלה "</f>
        <v xml:space="preserve"> אסמכתא          חזרה לטבלה </v>
      </c>
      <c r="O65" s="799"/>
      <c r="P65" s="799"/>
      <c r="Q65" s="543" t="s">
        <v>18</v>
      </c>
      <c r="R65" s="312"/>
      <c r="S65" s="312"/>
      <c r="T65" s="318" t="s">
        <v>7</v>
      </c>
      <c r="U65" s="525" t="str">
        <f>+" אסמכתא " &amp; B3 &amp;"         חזרה לטבלה "</f>
        <v xml:space="preserve"> אסמכתא          חזרה לטבלה </v>
      </c>
      <c r="V65" s="799"/>
      <c r="W65" s="799"/>
      <c r="X65" s="543" t="s">
        <v>18</v>
      </c>
      <c r="Y65" s="312"/>
      <c r="Z65" s="312"/>
      <c r="AA65" s="17"/>
      <c r="AB65" s="318" t="s">
        <v>23</v>
      </c>
      <c r="AC65" s="525" t="str">
        <f>+" אסמכתא " &amp; W3 &amp;"         חזרה לטבלה "</f>
        <v xml:space="preserve"> אסמכתא          חזרה לטבלה </v>
      </c>
      <c r="AD65" s="799"/>
      <c r="AE65" s="799"/>
      <c r="AF65" s="804"/>
      <c r="AG65" s="312"/>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row>
    <row r="66" spans="1:113" s="17" customFormat="1" x14ac:dyDescent="0.2">
      <c r="A66" s="547">
        <v>1</v>
      </c>
      <c r="B66" s="547"/>
      <c r="C66" s="561"/>
      <c r="D66" s="561"/>
      <c r="E66" s="562"/>
      <c r="F66" s="312">
        <f>IF(AND((COUNTA($C$3)=1),(COUNTA(E66)=1),($C$3&lt;&gt;0),(OR((D66&lt;$C$62),(D66&gt;($E$62+61))))),1,0)</f>
        <v>0</v>
      </c>
      <c r="G66" s="312">
        <f>IF(AND((COUNTA($C$3)=1),(COUNTA(E66)=1),($C$3&lt;&gt;0),(OR((C66&lt;$C$62),(C66&gt;($E$62))))),1,0)</f>
        <v>0</v>
      </c>
      <c r="M66" s="547">
        <v>12</v>
      </c>
      <c r="N66" s="547"/>
      <c r="O66" s="561"/>
      <c r="P66" s="561"/>
      <c r="Q66" s="562"/>
      <c r="R66" s="312">
        <f>IF(AND((COUNTA($C$14)=1),(COUNTA(Q66)=1),($C$14&lt;&gt;0),(OR((P66&lt;$C$62),(P66&gt;($E$62+61))))),1,0)</f>
        <v>0</v>
      </c>
      <c r="S66" s="312">
        <f>IF(AND((COUNTA($C$14)=1),(COUNTA(Q66)=1),($C$14&lt;&gt;0),(OR((O66&lt;$C$62),(O66&gt;($E$62))))),1,0)</f>
        <v>0</v>
      </c>
      <c r="T66" s="547">
        <v>23</v>
      </c>
      <c r="U66" s="547"/>
      <c r="V66" s="561"/>
      <c r="W66" s="561"/>
      <c r="X66" s="562"/>
      <c r="Y66" s="312">
        <f>IF(AND((COUNTA($C$14)=1),(COUNTA(X66)=1),($C$14&lt;&gt;0),(OR((W66&lt;$C$62),(W66&gt;($E$62+61))))),1,0)</f>
        <v>0</v>
      </c>
      <c r="Z66" s="312">
        <f>IF(AND((COUNTA($C$14)=1),(COUNTA(X66)=1),($C$14&lt;&gt;0),(OR((V66&lt;$C$62),(V66&gt;($E$62))))),1,0)</f>
        <v>0</v>
      </c>
      <c r="AB66" s="547">
        <v>34</v>
      </c>
      <c r="AC66" s="547"/>
      <c r="AD66" s="561"/>
      <c r="AE66" s="561"/>
      <c r="AF66" s="562"/>
      <c r="AG66" s="312">
        <f>IF(AND((COUNTA($C$3)=1),(COUNTA(AF66)=1),($C$3&lt;&gt;0),(OR((AE66&lt;$C$62),(AE66&gt;($E$62+61))))),1,0)</f>
        <v>0</v>
      </c>
      <c r="AH66" s="312">
        <f>IF(AND((COUNTA($C$3)=1),(COUNTA(AF66)=1),($C$3&lt;&gt;0),(OR((AD66&lt;$C$62),(AD66&gt;($E$62))))),1,0)</f>
        <v>0</v>
      </c>
    </row>
    <row r="67" spans="1:113" s="17" customFormat="1" x14ac:dyDescent="0.2">
      <c r="A67" s="547">
        <v>2</v>
      </c>
      <c r="B67" s="547"/>
      <c r="C67" s="561"/>
      <c r="D67" s="561"/>
      <c r="E67" s="562"/>
      <c r="F67" s="312">
        <f t="shared" ref="F67:F76" si="7">IF(AND((COUNTA($C$3)=1),(COUNTA(E67)=1),($C$3&lt;&gt;0),(OR((D67&lt;$C$62),(D67&gt;($E$62+61))))),1,0)</f>
        <v>0</v>
      </c>
      <c r="G67" s="312">
        <f t="shared" ref="G67:G76" si="8">IF(AND((COUNTA($C$3)=1),(COUNTA(E67)=1),($C$3&lt;&gt;0),(OR((C67&lt;$C$62),(C67&gt;($E$62))))),1,0)</f>
        <v>0</v>
      </c>
      <c r="M67" s="547">
        <v>13</v>
      </c>
      <c r="N67" s="547"/>
      <c r="O67" s="561"/>
      <c r="P67" s="561"/>
      <c r="Q67" s="562"/>
      <c r="R67" s="312">
        <f t="shared" ref="R67:R76" si="9">IF(AND((COUNTA($C$14)=1),(COUNTA(Q67)=1),($C$14&lt;&gt;0),(OR((P67&lt;$C$62),(P67&gt;($E$62+61))))),1,0)</f>
        <v>0</v>
      </c>
      <c r="S67" s="312">
        <f t="shared" ref="S67:S76" si="10">IF(AND((COUNTA($C$14)=1),(COUNTA(Q67)=1),($C$14&lt;&gt;0),(OR((O67&lt;$C$62),(O67&gt;($E$62))))),1,0)</f>
        <v>0</v>
      </c>
      <c r="T67" s="547">
        <v>24</v>
      </c>
      <c r="U67" s="547"/>
      <c r="V67" s="561"/>
      <c r="W67" s="561"/>
      <c r="X67" s="562"/>
      <c r="Y67" s="312">
        <f t="shared" ref="Y67:Y76" si="11">IF(AND((COUNTA($C$14)=1),(COUNTA(X67)=1),($C$14&lt;&gt;0),(OR((W67&lt;$C$62),(W67&gt;($E$62+61))))),1,0)</f>
        <v>0</v>
      </c>
      <c r="Z67" s="312">
        <f t="shared" ref="Z67:Z76" si="12">IF(AND((COUNTA($C$14)=1),(COUNTA(X67)=1),($C$14&lt;&gt;0),(OR((V67&lt;$C$62),(V67&gt;($E$62))))),1,0)</f>
        <v>0</v>
      </c>
      <c r="AB67" s="547">
        <v>35</v>
      </c>
      <c r="AC67" s="547"/>
      <c r="AD67" s="561"/>
      <c r="AE67" s="561"/>
      <c r="AF67" s="562"/>
      <c r="AG67" s="312">
        <f t="shared" ref="AG67:AG76" si="13">IF(AND((COUNTA($C$3)=1),(COUNTA(AF67)=1),($C$3&lt;&gt;0),(OR((AE67&lt;$C$62),(AE67&gt;($E$62+61))))),1,0)</f>
        <v>0</v>
      </c>
      <c r="AH67" s="312">
        <f t="shared" ref="AH67:AH76" si="14">IF(AND((COUNTA($C$3)=1),(COUNTA(AF67)=1),($C$3&lt;&gt;0),(OR((AD67&lt;$C$62),(AD67&gt;($E$62))))),1,0)</f>
        <v>0</v>
      </c>
    </row>
    <row r="68" spans="1:113" s="17" customFormat="1" x14ac:dyDescent="0.2">
      <c r="A68" s="547">
        <v>3</v>
      </c>
      <c r="B68" s="547"/>
      <c r="C68" s="561"/>
      <c r="D68" s="561"/>
      <c r="E68" s="562"/>
      <c r="F68" s="312">
        <f t="shared" si="7"/>
        <v>0</v>
      </c>
      <c r="G68" s="312">
        <f t="shared" si="8"/>
        <v>0</v>
      </c>
      <c r="M68" s="547">
        <v>14</v>
      </c>
      <c r="N68" s="547"/>
      <c r="O68" s="561"/>
      <c r="P68" s="561"/>
      <c r="Q68" s="562"/>
      <c r="R68" s="312">
        <f t="shared" si="9"/>
        <v>0</v>
      </c>
      <c r="S68" s="312">
        <f t="shared" si="10"/>
        <v>0</v>
      </c>
      <c r="T68" s="547">
        <v>25</v>
      </c>
      <c r="U68" s="547"/>
      <c r="V68" s="561"/>
      <c r="W68" s="561"/>
      <c r="X68" s="562"/>
      <c r="Y68" s="312">
        <f t="shared" si="11"/>
        <v>0</v>
      </c>
      <c r="Z68" s="312">
        <f t="shared" si="12"/>
        <v>0</v>
      </c>
      <c r="AB68" s="547">
        <v>36</v>
      </c>
      <c r="AC68" s="547"/>
      <c r="AD68" s="561"/>
      <c r="AE68" s="561"/>
      <c r="AF68" s="562"/>
      <c r="AG68" s="312">
        <f t="shared" si="13"/>
        <v>0</v>
      </c>
      <c r="AH68" s="312">
        <f t="shared" si="14"/>
        <v>0</v>
      </c>
    </row>
    <row r="69" spans="1:113" s="17" customFormat="1" x14ac:dyDescent="0.2">
      <c r="A69" s="547">
        <v>4</v>
      </c>
      <c r="B69" s="547"/>
      <c r="C69" s="561"/>
      <c r="D69" s="561"/>
      <c r="E69" s="562"/>
      <c r="F69" s="312">
        <f t="shared" si="7"/>
        <v>0</v>
      </c>
      <c r="G69" s="312">
        <f t="shared" si="8"/>
        <v>0</v>
      </c>
      <c r="M69" s="547">
        <v>15</v>
      </c>
      <c r="N69" s="547"/>
      <c r="O69" s="561"/>
      <c r="P69" s="561"/>
      <c r="Q69" s="562"/>
      <c r="R69" s="312">
        <f t="shared" si="9"/>
        <v>0</v>
      </c>
      <c r="S69" s="312">
        <f t="shared" si="10"/>
        <v>0</v>
      </c>
      <c r="T69" s="547">
        <v>26</v>
      </c>
      <c r="U69" s="547"/>
      <c r="V69" s="561"/>
      <c r="W69" s="561"/>
      <c r="X69" s="562"/>
      <c r="Y69" s="312">
        <f t="shared" si="11"/>
        <v>0</v>
      </c>
      <c r="Z69" s="312">
        <f t="shared" si="12"/>
        <v>0</v>
      </c>
      <c r="AB69" s="547">
        <v>37</v>
      </c>
      <c r="AC69" s="547"/>
      <c r="AD69" s="561"/>
      <c r="AE69" s="561"/>
      <c r="AF69" s="562"/>
      <c r="AG69" s="312">
        <f t="shared" si="13"/>
        <v>0</v>
      </c>
      <c r="AH69" s="312">
        <f t="shared" si="14"/>
        <v>0</v>
      </c>
    </row>
    <row r="70" spans="1:113" s="17" customFormat="1" x14ac:dyDescent="0.2">
      <c r="A70" s="547">
        <v>5</v>
      </c>
      <c r="B70" s="547"/>
      <c r="C70" s="561"/>
      <c r="D70" s="561"/>
      <c r="E70" s="562"/>
      <c r="F70" s="312">
        <f t="shared" si="7"/>
        <v>0</v>
      </c>
      <c r="G70" s="312">
        <f t="shared" si="8"/>
        <v>0</v>
      </c>
      <c r="M70" s="547">
        <v>16</v>
      </c>
      <c r="N70" s="547"/>
      <c r="O70" s="561"/>
      <c r="P70" s="561"/>
      <c r="Q70" s="562"/>
      <c r="R70" s="312">
        <f t="shared" si="9"/>
        <v>0</v>
      </c>
      <c r="S70" s="312">
        <f t="shared" si="10"/>
        <v>0</v>
      </c>
      <c r="T70" s="547">
        <v>27</v>
      </c>
      <c r="U70" s="547"/>
      <c r="V70" s="561"/>
      <c r="W70" s="561"/>
      <c r="X70" s="562"/>
      <c r="Y70" s="312">
        <f t="shared" si="11"/>
        <v>0</v>
      </c>
      <c r="Z70" s="312">
        <f t="shared" si="12"/>
        <v>0</v>
      </c>
      <c r="AB70" s="547">
        <v>38</v>
      </c>
      <c r="AC70" s="547"/>
      <c r="AD70" s="561"/>
      <c r="AE70" s="561"/>
      <c r="AF70" s="562"/>
      <c r="AG70" s="312">
        <f t="shared" si="13"/>
        <v>0</v>
      </c>
      <c r="AH70" s="312">
        <f t="shared" si="14"/>
        <v>0</v>
      </c>
    </row>
    <row r="71" spans="1:113" s="17" customFormat="1" x14ac:dyDescent="0.2">
      <c r="A71" s="547">
        <v>6</v>
      </c>
      <c r="B71" s="547"/>
      <c r="C71" s="561"/>
      <c r="D71" s="561"/>
      <c r="E71" s="562"/>
      <c r="F71" s="312">
        <f t="shared" si="7"/>
        <v>0</v>
      </c>
      <c r="G71" s="312">
        <f t="shared" si="8"/>
        <v>0</v>
      </c>
      <c r="M71" s="547">
        <v>17</v>
      </c>
      <c r="N71" s="547"/>
      <c r="O71" s="561"/>
      <c r="P71" s="561"/>
      <c r="Q71" s="562"/>
      <c r="R71" s="312">
        <f t="shared" si="9"/>
        <v>0</v>
      </c>
      <c r="S71" s="312">
        <f t="shared" si="10"/>
        <v>0</v>
      </c>
      <c r="T71" s="547">
        <v>28</v>
      </c>
      <c r="U71" s="547"/>
      <c r="V71" s="561"/>
      <c r="W71" s="561"/>
      <c r="X71" s="562"/>
      <c r="Y71" s="312">
        <f t="shared" si="11"/>
        <v>0</v>
      </c>
      <c r="Z71" s="312">
        <f t="shared" si="12"/>
        <v>0</v>
      </c>
      <c r="AB71" s="547">
        <v>39</v>
      </c>
      <c r="AC71" s="547"/>
      <c r="AD71" s="561"/>
      <c r="AE71" s="561"/>
      <c r="AF71" s="562"/>
      <c r="AG71" s="312">
        <f t="shared" si="13"/>
        <v>0</v>
      </c>
      <c r="AH71" s="312">
        <f t="shared" si="14"/>
        <v>0</v>
      </c>
    </row>
    <row r="72" spans="1:113" s="17" customFormat="1" x14ac:dyDescent="0.2">
      <c r="A72" s="547">
        <v>7</v>
      </c>
      <c r="B72" s="547"/>
      <c r="C72" s="561"/>
      <c r="D72" s="561"/>
      <c r="E72" s="562"/>
      <c r="F72" s="312">
        <f t="shared" si="7"/>
        <v>0</v>
      </c>
      <c r="G72" s="312">
        <f t="shared" si="8"/>
        <v>0</v>
      </c>
      <c r="M72" s="547">
        <v>18</v>
      </c>
      <c r="N72" s="547"/>
      <c r="O72" s="561"/>
      <c r="P72" s="561"/>
      <c r="Q72" s="562"/>
      <c r="R72" s="312">
        <f t="shared" si="9"/>
        <v>0</v>
      </c>
      <c r="S72" s="312">
        <f t="shared" si="10"/>
        <v>0</v>
      </c>
      <c r="T72" s="547">
        <v>29</v>
      </c>
      <c r="U72" s="547"/>
      <c r="V72" s="561"/>
      <c r="W72" s="561"/>
      <c r="X72" s="562"/>
      <c r="Y72" s="312">
        <f t="shared" si="11"/>
        <v>0</v>
      </c>
      <c r="Z72" s="312">
        <f t="shared" si="12"/>
        <v>0</v>
      </c>
      <c r="AB72" s="547">
        <v>40</v>
      </c>
      <c r="AC72" s="547"/>
      <c r="AD72" s="561"/>
      <c r="AE72" s="561"/>
      <c r="AF72" s="562"/>
      <c r="AG72" s="312">
        <f t="shared" si="13"/>
        <v>0</v>
      </c>
      <c r="AH72" s="312">
        <f t="shared" si="14"/>
        <v>0</v>
      </c>
    </row>
    <row r="73" spans="1:113" s="17" customFormat="1" x14ac:dyDescent="0.2">
      <c r="A73" s="547">
        <v>8</v>
      </c>
      <c r="B73" s="547"/>
      <c r="C73" s="561"/>
      <c r="D73" s="561"/>
      <c r="E73" s="562"/>
      <c r="F73" s="312">
        <f t="shared" si="7"/>
        <v>0</v>
      </c>
      <c r="G73" s="312">
        <f t="shared" si="8"/>
        <v>0</v>
      </c>
      <c r="M73" s="547">
        <v>19</v>
      </c>
      <c r="N73" s="547"/>
      <c r="O73" s="561"/>
      <c r="P73" s="561"/>
      <c r="Q73" s="562"/>
      <c r="R73" s="312">
        <f t="shared" si="9"/>
        <v>0</v>
      </c>
      <c r="S73" s="312">
        <f t="shared" si="10"/>
        <v>0</v>
      </c>
      <c r="T73" s="547">
        <v>30</v>
      </c>
      <c r="U73" s="547"/>
      <c r="V73" s="561"/>
      <c r="W73" s="561"/>
      <c r="X73" s="562"/>
      <c r="Y73" s="312">
        <f t="shared" si="11"/>
        <v>0</v>
      </c>
      <c r="Z73" s="312">
        <f t="shared" si="12"/>
        <v>0</v>
      </c>
      <c r="AB73" s="547">
        <v>41</v>
      </c>
      <c r="AC73" s="547"/>
      <c r="AD73" s="561"/>
      <c r="AE73" s="561"/>
      <c r="AF73" s="562"/>
      <c r="AG73" s="312">
        <f t="shared" si="13"/>
        <v>0</v>
      </c>
      <c r="AH73" s="312">
        <f t="shared" si="14"/>
        <v>0</v>
      </c>
    </row>
    <row r="74" spans="1:113" s="17" customFormat="1" x14ac:dyDescent="0.2">
      <c r="A74" s="547">
        <v>9</v>
      </c>
      <c r="B74" s="547"/>
      <c r="C74" s="561"/>
      <c r="D74" s="561"/>
      <c r="E74" s="562"/>
      <c r="F74" s="312">
        <f t="shared" si="7"/>
        <v>0</v>
      </c>
      <c r="G74" s="312">
        <f t="shared" si="8"/>
        <v>0</v>
      </c>
      <c r="M74" s="547">
        <v>20</v>
      </c>
      <c r="N74" s="547"/>
      <c r="O74" s="561"/>
      <c r="P74" s="561"/>
      <c r="Q74" s="562"/>
      <c r="R74" s="312">
        <f t="shared" si="9"/>
        <v>0</v>
      </c>
      <c r="S74" s="312">
        <f t="shared" si="10"/>
        <v>0</v>
      </c>
      <c r="T74" s="547">
        <v>31</v>
      </c>
      <c r="U74" s="547"/>
      <c r="V74" s="561"/>
      <c r="W74" s="561"/>
      <c r="X74" s="562"/>
      <c r="Y74" s="312">
        <f t="shared" si="11"/>
        <v>0</v>
      </c>
      <c r="Z74" s="312">
        <f t="shared" si="12"/>
        <v>0</v>
      </c>
      <c r="AB74" s="547">
        <v>42</v>
      </c>
      <c r="AC74" s="547"/>
      <c r="AD74" s="561"/>
      <c r="AE74" s="561"/>
      <c r="AF74" s="562"/>
      <c r="AG74" s="312">
        <f t="shared" si="13"/>
        <v>0</v>
      </c>
      <c r="AH74" s="312">
        <f t="shared" si="14"/>
        <v>0</v>
      </c>
    </row>
    <row r="75" spans="1:113" s="17" customFormat="1" x14ac:dyDescent="0.2">
      <c r="A75" s="547">
        <v>10</v>
      </c>
      <c r="B75" s="547"/>
      <c r="C75" s="561"/>
      <c r="D75" s="561"/>
      <c r="E75" s="562"/>
      <c r="F75" s="312">
        <f t="shared" si="7"/>
        <v>0</v>
      </c>
      <c r="G75" s="312">
        <f t="shared" si="8"/>
        <v>0</v>
      </c>
      <c r="M75" s="547">
        <v>21</v>
      </c>
      <c r="N75" s="547"/>
      <c r="O75" s="561"/>
      <c r="P75" s="561"/>
      <c r="Q75" s="562"/>
      <c r="R75" s="312">
        <f t="shared" si="9"/>
        <v>0</v>
      </c>
      <c r="S75" s="312">
        <f t="shared" si="10"/>
        <v>0</v>
      </c>
      <c r="T75" s="547">
        <v>32</v>
      </c>
      <c r="U75" s="547"/>
      <c r="V75" s="561"/>
      <c r="W75" s="561"/>
      <c r="X75" s="562"/>
      <c r="Y75" s="312">
        <f t="shared" si="11"/>
        <v>0</v>
      </c>
      <c r="Z75" s="312">
        <f t="shared" si="12"/>
        <v>0</v>
      </c>
      <c r="AB75" s="547">
        <v>43</v>
      </c>
      <c r="AC75" s="547"/>
      <c r="AD75" s="561"/>
      <c r="AE75" s="561"/>
      <c r="AF75" s="562"/>
      <c r="AG75" s="312">
        <f t="shared" si="13"/>
        <v>0</v>
      </c>
      <c r="AH75" s="312">
        <f t="shared" si="14"/>
        <v>0</v>
      </c>
    </row>
    <row r="76" spans="1:113" s="17" customFormat="1" ht="13.5" thickBot="1" x14ac:dyDescent="0.25">
      <c r="A76" s="547">
        <v>11</v>
      </c>
      <c r="B76" s="547"/>
      <c r="C76" s="561"/>
      <c r="D76" s="561"/>
      <c r="E76" s="562"/>
      <c r="F76" s="312">
        <f t="shared" si="7"/>
        <v>0</v>
      </c>
      <c r="G76" s="312">
        <f t="shared" si="8"/>
        <v>0</v>
      </c>
      <c r="M76" s="547">
        <v>22</v>
      </c>
      <c r="N76" s="547"/>
      <c r="O76" s="561"/>
      <c r="P76" s="561"/>
      <c r="Q76" s="562"/>
      <c r="R76" s="312">
        <f t="shared" si="9"/>
        <v>0</v>
      </c>
      <c r="S76" s="312">
        <f t="shared" si="10"/>
        <v>0</v>
      </c>
      <c r="T76" s="547">
        <v>33</v>
      </c>
      <c r="U76" s="547"/>
      <c r="V76" s="561"/>
      <c r="W76" s="561"/>
      <c r="X76" s="562"/>
      <c r="Y76" s="312">
        <f t="shared" si="11"/>
        <v>0</v>
      </c>
      <c r="Z76" s="312">
        <f t="shared" si="12"/>
        <v>0</v>
      </c>
      <c r="AB76" s="324"/>
      <c r="AC76" s="563" t="s">
        <v>3</v>
      </c>
      <c r="AD76" s="551"/>
      <c r="AE76" s="551"/>
      <c r="AF76" s="552">
        <f>SUM(E66:E76)+SUM(Q66:Q76)+SUM(AF66:AF75)+SUM(X66:X76)</f>
        <v>0</v>
      </c>
      <c r="AG76" s="312">
        <f t="shared" si="13"/>
        <v>0</v>
      </c>
      <c r="AH76" s="312">
        <f t="shared" si="14"/>
        <v>0</v>
      </c>
    </row>
    <row r="77" spans="1:113" s="17" customFormat="1" x14ac:dyDescent="0.2">
      <c r="B77" s="328"/>
      <c r="C77" s="329"/>
      <c r="D77" s="329"/>
      <c r="E77" s="287"/>
      <c r="F77" s="312"/>
      <c r="G77" s="312"/>
      <c r="N77" s="528"/>
      <c r="O77" s="329"/>
      <c r="P77" s="329"/>
      <c r="Q77" s="287"/>
      <c r="R77" s="312"/>
      <c r="S77" s="312"/>
      <c r="U77" s="528"/>
      <c r="V77" s="329"/>
      <c r="W77" s="329"/>
      <c r="X77" s="287"/>
      <c r="Y77" s="312"/>
      <c r="Z77" s="312"/>
      <c r="AC77" s="328"/>
      <c r="AD77" s="329"/>
      <c r="AE77" s="329"/>
      <c r="AF77" s="287"/>
      <c r="AG77" s="312"/>
      <c r="AH77" s="312"/>
      <c r="AL77" s="468"/>
      <c r="AM77" s="468"/>
      <c r="AN77" s="468"/>
    </row>
    <row r="78" spans="1:113" s="17" customFormat="1" x14ac:dyDescent="0.2">
      <c r="B78" s="328"/>
      <c r="C78" s="329"/>
      <c r="D78" s="329"/>
      <c r="E78" s="287"/>
      <c r="F78" s="312"/>
      <c r="G78" s="312"/>
      <c r="N78" s="528"/>
      <c r="O78" s="329"/>
      <c r="P78" s="329"/>
      <c r="Q78" s="287"/>
      <c r="R78" s="312"/>
      <c r="S78" s="312"/>
      <c r="U78" s="528"/>
      <c r="V78" s="329"/>
      <c r="W78" s="329"/>
      <c r="X78" s="287"/>
      <c r="Y78" s="312"/>
      <c r="Z78" s="312"/>
      <c r="AC78" s="328"/>
      <c r="AD78" s="329"/>
      <c r="AE78" s="329"/>
      <c r="AF78" s="287"/>
      <c r="AG78" s="312"/>
      <c r="AH78" s="312"/>
      <c r="AL78" s="468"/>
      <c r="AM78" s="468"/>
      <c r="AN78" s="468"/>
    </row>
    <row r="79" spans="1:113" s="17" customFormat="1" x14ac:dyDescent="0.2">
      <c r="B79" s="328"/>
      <c r="C79" s="329"/>
      <c r="D79" s="329"/>
      <c r="E79" s="287"/>
      <c r="F79" s="312"/>
      <c r="G79" s="312"/>
      <c r="N79" s="528"/>
      <c r="O79" s="329"/>
      <c r="P79" s="329"/>
      <c r="Q79" s="287"/>
      <c r="R79" s="312"/>
      <c r="S79" s="312"/>
      <c r="U79" s="528"/>
      <c r="V79" s="329"/>
      <c r="W79" s="329"/>
      <c r="X79" s="287"/>
      <c r="Y79" s="312"/>
      <c r="Z79" s="312"/>
      <c r="AC79" s="328"/>
      <c r="AD79" s="329"/>
      <c r="AE79" s="329"/>
      <c r="AF79" s="287"/>
      <c r="AG79" s="312"/>
      <c r="AH79" s="312"/>
      <c r="AL79" s="468"/>
      <c r="AM79" s="468"/>
      <c r="AN79" s="468"/>
    </row>
    <row r="80" spans="1:113" s="17" customFormat="1" x14ac:dyDescent="0.2">
      <c r="B80" s="328"/>
      <c r="C80" s="329"/>
      <c r="D80" s="329"/>
      <c r="E80" s="287"/>
      <c r="F80" s="312"/>
      <c r="G80" s="312"/>
      <c r="N80" s="528"/>
      <c r="O80" s="329"/>
      <c r="P80" s="329"/>
      <c r="Q80" s="287"/>
      <c r="R80" s="312"/>
      <c r="S80" s="312"/>
      <c r="U80" s="528"/>
      <c r="V80" s="329"/>
      <c r="W80" s="329"/>
      <c r="X80" s="287"/>
      <c r="Y80" s="312"/>
      <c r="Z80" s="312"/>
      <c r="AC80" s="328"/>
      <c r="AD80" s="329"/>
      <c r="AE80" s="329"/>
      <c r="AF80" s="287"/>
      <c r="AG80" s="312"/>
      <c r="AH80" s="312"/>
      <c r="AL80" s="468"/>
      <c r="AM80" s="468"/>
      <c r="AN80" s="468"/>
    </row>
    <row r="81" spans="1:113" s="17" customFormat="1" x14ac:dyDescent="0.2">
      <c r="B81" s="328"/>
      <c r="C81" s="329"/>
      <c r="D81" s="329"/>
      <c r="E81" s="287"/>
      <c r="F81" s="312"/>
      <c r="G81" s="312"/>
      <c r="N81" s="528"/>
      <c r="O81" s="329"/>
      <c r="P81" s="329"/>
      <c r="Q81" s="287"/>
      <c r="R81" s="312"/>
      <c r="S81" s="312"/>
      <c r="U81" s="528"/>
      <c r="V81" s="329"/>
      <c r="W81" s="329"/>
      <c r="X81" s="287"/>
      <c r="Y81" s="312"/>
      <c r="Z81" s="312"/>
      <c r="AC81" s="328"/>
      <c r="AD81" s="329"/>
      <c r="AE81" s="329"/>
      <c r="AF81" s="287"/>
      <c r="AG81" s="312"/>
      <c r="AH81" s="312"/>
    </row>
    <row r="82" spans="1:113" s="17" customFormat="1" x14ac:dyDescent="0.2">
      <c r="B82" s="328"/>
      <c r="C82" s="329"/>
      <c r="D82" s="329"/>
      <c r="E82" s="287"/>
      <c r="F82" s="312"/>
      <c r="G82" s="312"/>
      <c r="N82" s="528"/>
      <c r="O82" s="329"/>
      <c r="P82" s="329"/>
      <c r="Q82" s="287"/>
      <c r="R82" s="312"/>
      <c r="S82" s="312"/>
      <c r="U82" s="528"/>
      <c r="V82" s="329"/>
      <c r="W82" s="329"/>
      <c r="X82" s="287"/>
      <c r="Y82" s="312"/>
      <c r="Z82" s="312"/>
      <c r="AC82" s="328"/>
      <c r="AD82" s="329"/>
      <c r="AE82" s="329"/>
      <c r="AF82" s="287"/>
      <c r="AG82" s="312"/>
      <c r="AH82" s="312"/>
    </row>
    <row r="83" spans="1:113" s="17" customFormat="1" ht="13.5" thickBot="1" x14ac:dyDescent="0.25">
      <c r="B83" s="328"/>
      <c r="C83" s="329"/>
      <c r="D83" s="329"/>
      <c r="E83" s="287"/>
      <c r="F83" s="312"/>
      <c r="G83" s="312"/>
      <c r="N83" s="528"/>
      <c r="O83" s="329"/>
      <c r="P83" s="329"/>
      <c r="Q83" s="287"/>
      <c r="R83" s="312"/>
      <c r="S83" s="312"/>
      <c r="U83" s="528"/>
      <c r="V83" s="329"/>
      <c r="W83" s="329"/>
      <c r="X83" s="287"/>
      <c r="Y83" s="312"/>
      <c r="Z83" s="312"/>
      <c r="AC83" s="328"/>
      <c r="AD83" s="329"/>
      <c r="AE83" s="329"/>
      <c r="AF83" s="287"/>
      <c r="AG83" s="312"/>
      <c r="AH83" s="312"/>
    </row>
    <row r="84" spans="1:113" ht="13.5" thickBot="1" x14ac:dyDescent="0.25">
      <c r="A84" s="315">
        <v>2</v>
      </c>
      <c r="B84" s="472"/>
      <c r="C84" s="757" t="s">
        <v>159</v>
      </c>
      <c r="D84" s="757" t="s">
        <v>34</v>
      </c>
      <c r="E84" s="543">
        <f>+$AF96</f>
        <v>0</v>
      </c>
      <c r="F84" s="312"/>
      <c r="G84" s="312"/>
      <c r="H84" s="17"/>
      <c r="M84" s="315"/>
      <c r="N84" s="472"/>
      <c r="O84" s="757" t="s">
        <v>159</v>
      </c>
      <c r="P84" s="757" t="s">
        <v>34</v>
      </c>
      <c r="Q84" s="543">
        <f>+$AF96</f>
        <v>0</v>
      </c>
      <c r="R84" s="312"/>
      <c r="S84" s="312"/>
      <c r="T84" s="315">
        <v>2</v>
      </c>
      <c r="U84" s="472"/>
      <c r="V84" s="757" t="s">
        <v>159</v>
      </c>
      <c r="W84" s="757" t="s">
        <v>34</v>
      </c>
      <c r="X84" s="543">
        <f>+$AF96</f>
        <v>0</v>
      </c>
      <c r="Y84" s="312"/>
      <c r="Z84" s="312"/>
      <c r="AA84" s="17"/>
      <c r="AB84" s="315"/>
      <c r="AC84" s="472"/>
      <c r="AD84" s="757" t="s">
        <v>159</v>
      </c>
      <c r="AE84" s="757" t="s">
        <v>34</v>
      </c>
      <c r="AF84" s="800" t="s">
        <v>18</v>
      </c>
      <c r="AG84" s="312"/>
      <c r="AH84" s="312"/>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row>
    <row r="85" spans="1:113" ht="51" x14ac:dyDescent="0.2">
      <c r="A85" s="318" t="s">
        <v>7</v>
      </c>
      <c r="B85" s="525" t="str">
        <f>+" אסמכתא " &amp; B4 &amp;"         חזרה לטבלה "</f>
        <v xml:space="preserve"> אסמכתא          חזרה לטבלה </v>
      </c>
      <c r="C85" s="799"/>
      <c r="D85" s="799"/>
      <c r="E85" s="543" t="s">
        <v>18</v>
      </c>
      <c r="F85" s="312"/>
      <c r="G85" s="17"/>
      <c r="H85" s="17"/>
      <c r="M85" s="318" t="s">
        <v>23</v>
      </c>
      <c r="N85" s="525" t="str">
        <f>+" אסמכתא " &amp; B4 &amp;"         חזרה לטבלה "</f>
        <v xml:space="preserve"> אסמכתא          חזרה לטבלה </v>
      </c>
      <c r="O85" s="799"/>
      <c r="P85" s="799"/>
      <c r="Q85" s="543" t="s">
        <v>18</v>
      </c>
      <c r="R85" s="312"/>
      <c r="S85" s="312"/>
      <c r="T85" s="318" t="s">
        <v>7</v>
      </c>
      <c r="U85" s="525" t="str">
        <f>+" אסמכתא " &amp; B4 &amp;"         חזרה לטבלה "</f>
        <v xml:space="preserve"> אסמכתא          חזרה לטבלה </v>
      </c>
      <c r="V85" s="799"/>
      <c r="W85" s="799"/>
      <c r="X85" s="543" t="s">
        <v>18</v>
      </c>
      <c r="Y85" s="312"/>
      <c r="Z85" s="312"/>
      <c r="AA85" s="17"/>
      <c r="AB85" s="318" t="s">
        <v>23</v>
      </c>
      <c r="AC85" s="525" t="str">
        <f>+" אסמכתא " &amp; W23 &amp;"         חזרה לטבלה "</f>
        <v xml:space="preserve"> אסמכתא          חזרה לטבלה </v>
      </c>
      <c r="AD85" s="799"/>
      <c r="AE85" s="799"/>
      <c r="AF85" s="804"/>
      <c r="AG85" s="312"/>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row>
    <row r="86" spans="1:113" s="17" customFormat="1" x14ac:dyDescent="0.2">
      <c r="A86" s="547">
        <v>1</v>
      </c>
      <c r="B86" s="547"/>
      <c r="C86" s="561"/>
      <c r="D86" s="561"/>
      <c r="E86" s="562"/>
      <c r="F86" s="312">
        <f>IF(AND((COUNTA($C$4)=1),(COUNTA(E86)=1),($C$4&lt;&gt;0),(OR((D86&lt;$C$62),(D86&gt;($E$62+61))))),1,0)</f>
        <v>0</v>
      </c>
      <c r="G86" s="312">
        <f>IF(AND((COUNTA($C$4)=1),(COUNTA(E86)=1),($C$4&lt;&gt;0),(OR((C86&lt;$C$62),(C86&gt;($E$62))))),1,0)</f>
        <v>0</v>
      </c>
      <c r="M86" s="547">
        <v>12</v>
      </c>
      <c r="N86" s="547"/>
      <c r="O86" s="561"/>
      <c r="P86" s="561"/>
      <c r="Q86" s="562"/>
      <c r="R86" s="312">
        <f>IF(AND((COUNTA($C$15)=1),(COUNTA(Q86)=1),($C$15&lt;&gt;0),(OR((P86&lt;$C$62),(P86&gt;($E$62+61))))),1,0)</f>
        <v>0</v>
      </c>
      <c r="S86" s="312">
        <f>IF(AND((COUNTA($C$15)=1),(COUNTA(Q86)=1),($C$15&lt;&gt;0),(OR((O86&lt;$C$62),(O86&gt;($E$62))))),1,0)</f>
        <v>0</v>
      </c>
      <c r="T86" s="547">
        <v>23</v>
      </c>
      <c r="U86" s="547"/>
      <c r="V86" s="561"/>
      <c r="W86" s="561"/>
      <c r="X86" s="562"/>
      <c r="Y86" s="312">
        <f>IF(AND((COUNTA($C$15)=1),(COUNTA(X86)=1),($C$15&lt;&gt;0),(OR((W86&lt;$C$62),(W86&gt;($E$62+61))))),1,0)</f>
        <v>0</v>
      </c>
      <c r="Z86" s="312">
        <f>IF(AND((COUNTA($C$15)=1),(COUNTA(X86)=1),($C$15&lt;&gt;0),(OR((V86&lt;$C$62),(V86&gt;($E$62))))),1,0)</f>
        <v>0</v>
      </c>
      <c r="AB86" s="547">
        <v>34</v>
      </c>
      <c r="AC86" s="547"/>
      <c r="AD86" s="561"/>
      <c r="AE86" s="561"/>
      <c r="AF86" s="562"/>
      <c r="AG86" s="312">
        <f>IF(AND((COUNTA($C$4)=1),(COUNTA(AF86)=1),($C$4&lt;&gt;0),(OR((AE86&lt;$C$62),(AE86&gt;($E$62+61))))),1,0)</f>
        <v>0</v>
      </c>
      <c r="AH86" s="312">
        <f>IF(AND((COUNTA($C$4)=1),(COUNTA(AF86)=1),($C$4&lt;&gt;0),(OR((AD86&lt;$C$62),(AD86&gt;($E$62))))),1,0)</f>
        <v>0</v>
      </c>
    </row>
    <row r="87" spans="1:113" s="17" customFormat="1" x14ac:dyDescent="0.2">
      <c r="A87" s="547">
        <v>2</v>
      </c>
      <c r="B87" s="547"/>
      <c r="C87" s="561"/>
      <c r="D87" s="561"/>
      <c r="E87" s="562"/>
      <c r="F87" s="312">
        <f t="shared" ref="F87:F96" si="15">IF(AND((COUNTA($C$4)=1),(COUNTA(E87)=1),($C$4&lt;&gt;0),(OR((D87&lt;$C$62),(D87&gt;($E$62+61))))),1,0)</f>
        <v>0</v>
      </c>
      <c r="G87" s="312">
        <f t="shared" ref="G87:G96" si="16">IF(AND((COUNTA($C$4)=1),(COUNTA(E87)=1),($C$4&lt;&gt;0),(OR((C87&lt;$C$62),(C87&gt;($E$62))))),1,0)</f>
        <v>0</v>
      </c>
      <c r="M87" s="547">
        <v>13</v>
      </c>
      <c r="N87" s="547"/>
      <c r="O87" s="561"/>
      <c r="P87" s="561"/>
      <c r="Q87" s="562"/>
      <c r="R87" s="312">
        <f t="shared" ref="R87:R96" si="17">IF(AND((COUNTA($C$15)=1),(COUNTA(Q87)=1),($C$15&lt;&gt;0),(OR((P87&lt;$C$62),(P87&gt;($E$62+61))))),1,0)</f>
        <v>0</v>
      </c>
      <c r="S87" s="312">
        <f t="shared" ref="S87:S96" si="18">IF(AND((COUNTA($C$15)=1),(COUNTA(Q87)=1),($C$15&lt;&gt;0),(OR((O87&lt;$C$62),(O87&gt;($E$62))))),1,0)</f>
        <v>0</v>
      </c>
      <c r="T87" s="547">
        <v>24</v>
      </c>
      <c r="U87" s="547"/>
      <c r="V87" s="561"/>
      <c r="W87" s="561"/>
      <c r="X87" s="562"/>
      <c r="Y87" s="312">
        <f t="shared" ref="Y87:Y96" si="19">IF(AND((COUNTA($C$15)=1),(COUNTA(X87)=1),($C$15&lt;&gt;0),(OR((W87&lt;$C$62),(W87&gt;($E$62+61))))),1,0)</f>
        <v>0</v>
      </c>
      <c r="Z87" s="312">
        <f t="shared" ref="Z87:Z96" si="20">IF(AND((COUNTA($C$15)=1),(COUNTA(X87)=1),($C$15&lt;&gt;0),(OR((V87&lt;$C$62),(V87&gt;($E$62))))),1,0)</f>
        <v>0</v>
      </c>
      <c r="AB87" s="547">
        <v>35</v>
      </c>
      <c r="AC87" s="547"/>
      <c r="AD87" s="561"/>
      <c r="AE87" s="561"/>
      <c r="AF87" s="562"/>
      <c r="AG87" s="312">
        <f t="shared" ref="AG87:AG96" si="21">IF(AND((COUNTA($C$4)=1),(COUNTA(AF87)=1),($C$4&lt;&gt;0),(OR((AE87&lt;$C$62),(AE87&gt;($E$62+61))))),1,0)</f>
        <v>0</v>
      </c>
      <c r="AH87" s="312">
        <f t="shared" ref="AH87:AH96" si="22">IF(AND((COUNTA($C$4)=1),(COUNTA(AF87)=1),($C$4&lt;&gt;0),(OR((AD87&lt;$C$62),(AD87&gt;($E$62))))),1,0)</f>
        <v>0</v>
      </c>
    </row>
    <row r="88" spans="1:113" s="17" customFormat="1" x14ac:dyDescent="0.2">
      <c r="A88" s="547">
        <v>3</v>
      </c>
      <c r="B88" s="547"/>
      <c r="C88" s="561"/>
      <c r="D88" s="561"/>
      <c r="E88" s="562"/>
      <c r="F88" s="312">
        <f t="shared" si="15"/>
        <v>0</v>
      </c>
      <c r="G88" s="312">
        <f t="shared" si="16"/>
        <v>0</v>
      </c>
      <c r="M88" s="547">
        <v>14</v>
      </c>
      <c r="N88" s="547"/>
      <c r="O88" s="561"/>
      <c r="P88" s="561"/>
      <c r="Q88" s="562"/>
      <c r="R88" s="312">
        <f t="shared" si="17"/>
        <v>0</v>
      </c>
      <c r="S88" s="312">
        <f t="shared" si="18"/>
        <v>0</v>
      </c>
      <c r="T88" s="547">
        <v>25</v>
      </c>
      <c r="U88" s="547"/>
      <c r="V88" s="561"/>
      <c r="W88" s="561"/>
      <c r="X88" s="562"/>
      <c r="Y88" s="312">
        <f t="shared" si="19"/>
        <v>0</v>
      </c>
      <c r="Z88" s="312">
        <f t="shared" si="20"/>
        <v>0</v>
      </c>
      <c r="AB88" s="547">
        <v>36</v>
      </c>
      <c r="AC88" s="547"/>
      <c r="AD88" s="561"/>
      <c r="AE88" s="561"/>
      <c r="AF88" s="562"/>
      <c r="AG88" s="312">
        <f t="shared" si="21"/>
        <v>0</v>
      </c>
      <c r="AH88" s="312">
        <f t="shared" si="22"/>
        <v>0</v>
      </c>
    </row>
    <row r="89" spans="1:113" s="17" customFormat="1" x14ac:dyDescent="0.2">
      <c r="A89" s="547">
        <v>4</v>
      </c>
      <c r="B89" s="547"/>
      <c r="C89" s="561"/>
      <c r="D89" s="561"/>
      <c r="E89" s="562"/>
      <c r="F89" s="312">
        <f t="shared" si="15"/>
        <v>0</v>
      </c>
      <c r="G89" s="312">
        <f t="shared" si="16"/>
        <v>0</v>
      </c>
      <c r="M89" s="547">
        <v>15</v>
      </c>
      <c r="N89" s="547"/>
      <c r="O89" s="561"/>
      <c r="P89" s="561"/>
      <c r="Q89" s="562"/>
      <c r="R89" s="312">
        <f t="shared" si="17"/>
        <v>0</v>
      </c>
      <c r="S89" s="312">
        <f t="shared" si="18"/>
        <v>0</v>
      </c>
      <c r="T89" s="547">
        <v>26</v>
      </c>
      <c r="U89" s="547"/>
      <c r="V89" s="561"/>
      <c r="W89" s="561"/>
      <c r="X89" s="562"/>
      <c r="Y89" s="312">
        <f t="shared" si="19"/>
        <v>0</v>
      </c>
      <c r="Z89" s="312">
        <f t="shared" si="20"/>
        <v>0</v>
      </c>
      <c r="AB89" s="547">
        <v>37</v>
      </c>
      <c r="AC89" s="547"/>
      <c r="AD89" s="561"/>
      <c r="AE89" s="561"/>
      <c r="AF89" s="562"/>
      <c r="AG89" s="312">
        <f t="shared" si="21"/>
        <v>0</v>
      </c>
      <c r="AH89" s="312">
        <f t="shared" si="22"/>
        <v>0</v>
      </c>
    </row>
    <row r="90" spans="1:113" s="17" customFormat="1" x14ac:dyDescent="0.2">
      <c r="A90" s="547">
        <v>5</v>
      </c>
      <c r="B90" s="547"/>
      <c r="C90" s="561"/>
      <c r="D90" s="561"/>
      <c r="E90" s="562"/>
      <c r="F90" s="312">
        <f t="shared" si="15"/>
        <v>0</v>
      </c>
      <c r="G90" s="312">
        <f t="shared" si="16"/>
        <v>0</v>
      </c>
      <c r="M90" s="547">
        <v>16</v>
      </c>
      <c r="N90" s="547"/>
      <c r="O90" s="561"/>
      <c r="P90" s="561"/>
      <c r="Q90" s="562"/>
      <c r="R90" s="312">
        <f t="shared" si="17"/>
        <v>0</v>
      </c>
      <c r="S90" s="312">
        <f t="shared" si="18"/>
        <v>0</v>
      </c>
      <c r="T90" s="547">
        <v>27</v>
      </c>
      <c r="U90" s="547"/>
      <c r="V90" s="561"/>
      <c r="W90" s="561"/>
      <c r="X90" s="562"/>
      <c r="Y90" s="312">
        <f t="shared" si="19"/>
        <v>0</v>
      </c>
      <c r="Z90" s="312">
        <f t="shared" si="20"/>
        <v>0</v>
      </c>
      <c r="AB90" s="547">
        <v>38</v>
      </c>
      <c r="AC90" s="547"/>
      <c r="AD90" s="561"/>
      <c r="AE90" s="561"/>
      <c r="AF90" s="562"/>
      <c r="AG90" s="312">
        <f t="shared" si="21"/>
        <v>0</v>
      </c>
      <c r="AH90" s="312">
        <f t="shared" si="22"/>
        <v>0</v>
      </c>
    </row>
    <row r="91" spans="1:113" s="17" customFormat="1" x14ac:dyDescent="0.2">
      <c r="A91" s="547">
        <v>6</v>
      </c>
      <c r="B91" s="547"/>
      <c r="C91" s="561"/>
      <c r="D91" s="561"/>
      <c r="E91" s="562"/>
      <c r="F91" s="312">
        <f t="shared" si="15"/>
        <v>0</v>
      </c>
      <c r="G91" s="312">
        <f t="shared" si="16"/>
        <v>0</v>
      </c>
      <c r="M91" s="547">
        <v>17</v>
      </c>
      <c r="N91" s="547"/>
      <c r="O91" s="561"/>
      <c r="P91" s="561"/>
      <c r="Q91" s="562"/>
      <c r="R91" s="312">
        <f t="shared" si="17"/>
        <v>0</v>
      </c>
      <c r="S91" s="312">
        <f t="shared" si="18"/>
        <v>0</v>
      </c>
      <c r="T91" s="547">
        <v>28</v>
      </c>
      <c r="U91" s="547"/>
      <c r="V91" s="561"/>
      <c r="W91" s="561"/>
      <c r="X91" s="562"/>
      <c r="Y91" s="312">
        <f t="shared" si="19"/>
        <v>0</v>
      </c>
      <c r="Z91" s="312">
        <f t="shared" si="20"/>
        <v>0</v>
      </c>
      <c r="AB91" s="547">
        <v>39</v>
      </c>
      <c r="AC91" s="547"/>
      <c r="AD91" s="561"/>
      <c r="AE91" s="561"/>
      <c r="AF91" s="562"/>
      <c r="AG91" s="312">
        <f t="shared" si="21"/>
        <v>0</v>
      </c>
      <c r="AH91" s="312">
        <f t="shared" si="22"/>
        <v>0</v>
      </c>
    </row>
    <row r="92" spans="1:113" s="17" customFormat="1" x14ac:dyDescent="0.2">
      <c r="A92" s="547">
        <v>7</v>
      </c>
      <c r="B92" s="547"/>
      <c r="C92" s="561"/>
      <c r="D92" s="561"/>
      <c r="E92" s="562"/>
      <c r="F92" s="312">
        <f t="shared" si="15"/>
        <v>0</v>
      </c>
      <c r="G92" s="312">
        <f t="shared" si="16"/>
        <v>0</v>
      </c>
      <c r="M92" s="547">
        <v>18</v>
      </c>
      <c r="N92" s="547"/>
      <c r="O92" s="561"/>
      <c r="P92" s="561"/>
      <c r="Q92" s="562"/>
      <c r="R92" s="312">
        <f t="shared" si="17"/>
        <v>0</v>
      </c>
      <c r="S92" s="312">
        <f t="shared" si="18"/>
        <v>0</v>
      </c>
      <c r="T92" s="547">
        <v>29</v>
      </c>
      <c r="U92" s="547"/>
      <c r="V92" s="561"/>
      <c r="W92" s="561"/>
      <c r="X92" s="562"/>
      <c r="Y92" s="312">
        <f t="shared" si="19"/>
        <v>0</v>
      </c>
      <c r="Z92" s="312">
        <f t="shared" si="20"/>
        <v>0</v>
      </c>
      <c r="AB92" s="547">
        <v>40</v>
      </c>
      <c r="AC92" s="547"/>
      <c r="AD92" s="561"/>
      <c r="AE92" s="561"/>
      <c r="AF92" s="562"/>
      <c r="AG92" s="312">
        <f t="shared" si="21"/>
        <v>0</v>
      </c>
      <c r="AH92" s="312">
        <f t="shared" si="22"/>
        <v>0</v>
      </c>
    </row>
    <row r="93" spans="1:113" s="17" customFormat="1" x14ac:dyDescent="0.2">
      <c r="A93" s="547">
        <v>8</v>
      </c>
      <c r="B93" s="547"/>
      <c r="C93" s="561"/>
      <c r="D93" s="561"/>
      <c r="E93" s="562"/>
      <c r="F93" s="312">
        <f t="shared" si="15"/>
        <v>0</v>
      </c>
      <c r="G93" s="312">
        <f t="shared" si="16"/>
        <v>0</v>
      </c>
      <c r="M93" s="547">
        <v>19</v>
      </c>
      <c r="N93" s="547"/>
      <c r="O93" s="561"/>
      <c r="P93" s="561"/>
      <c r="Q93" s="562"/>
      <c r="R93" s="312">
        <f t="shared" si="17"/>
        <v>0</v>
      </c>
      <c r="S93" s="312">
        <f t="shared" si="18"/>
        <v>0</v>
      </c>
      <c r="T93" s="547">
        <v>30</v>
      </c>
      <c r="U93" s="547"/>
      <c r="V93" s="561"/>
      <c r="W93" s="561"/>
      <c r="X93" s="562"/>
      <c r="Y93" s="312">
        <f t="shared" si="19"/>
        <v>0</v>
      </c>
      <c r="Z93" s="312">
        <f t="shared" si="20"/>
        <v>0</v>
      </c>
      <c r="AB93" s="547">
        <v>41</v>
      </c>
      <c r="AC93" s="547"/>
      <c r="AD93" s="561"/>
      <c r="AE93" s="561"/>
      <c r="AF93" s="562"/>
      <c r="AG93" s="312">
        <f t="shared" si="21"/>
        <v>0</v>
      </c>
      <c r="AH93" s="312">
        <f t="shared" si="22"/>
        <v>0</v>
      </c>
    </row>
    <row r="94" spans="1:113" s="17" customFormat="1" x14ac:dyDescent="0.2">
      <c r="A94" s="547">
        <v>9</v>
      </c>
      <c r="B94" s="547"/>
      <c r="C94" s="561"/>
      <c r="D94" s="561"/>
      <c r="E94" s="562"/>
      <c r="F94" s="312">
        <f t="shared" si="15"/>
        <v>0</v>
      </c>
      <c r="G94" s="312">
        <f t="shared" si="16"/>
        <v>0</v>
      </c>
      <c r="M94" s="547">
        <v>20</v>
      </c>
      <c r="N94" s="547"/>
      <c r="O94" s="561"/>
      <c r="P94" s="561"/>
      <c r="Q94" s="562"/>
      <c r="R94" s="312">
        <f t="shared" si="17"/>
        <v>0</v>
      </c>
      <c r="S94" s="312">
        <f t="shared" si="18"/>
        <v>0</v>
      </c>
      <c r="T94" s="547">
        <v>31</v>
      </c>
      <c r="U94" s="547"/>
      <c r="V94" s="561"/>
      <c r="W94" s="561"/>
      <c r="X94" s="562"/>
      <c r="Y94" s="312">
        <f t="shared" si="19"/>
        <v>0</v>
      </c>
      <c r="Z94" s="312">
        <f t="shared" si="20"/>
        <v>0</v>
      </c>
      <c r="AB94" s="547">
        <v>42</v>
      </c>
      <c r="AC94" s="547"/>
      <c r="AD94" s="561"/>
      <c r="AE94" s="561"/>
      <c r="AF94" s="562"/>
      <c r="AG94" s="312">
        <f t="shared" si="21"/>
        <v>0</v>
      </c>
      <c r="AH94" s="312">
        <f t="shared" si="22"/>
        <v>0</v>
      </c>
    </row>
    <row r="95" spans="1:113" s="17" customFormat="1" x14ac:dyDescent="0.2">
      <c r="A95" s="547">
        <v>10</v>
      </c>
      <c r="B95" s="547"/>
      <c r="C95" s="561"/>
      <c r="D95" s="561"/>
      <c r="E95" s="562"/>
      <c r="F95" s="312">
        <f t="shared" si="15"/>
        <v>0</v>
      </c>
      <c r="G95" s="312">
        <f t="shared" si="16"/>
        <v>0</v>
      </c>
      <c r="M95" s="547">
        <v>21</v>
      </c>
      <c r="N95" s="547"/>
      <c r="O95" s="561"/>
      <c r="P95" s="561"/>
      <c r="Q95" s="562"/>
      <c r="R95" s="312">
        <f t="shared" si="17"/>
        <v>0</v>
      </c>
      <c r="S95" s="312">
        <f t="shared" si="18"/>
        <v>0</v>
      </c>
      <c r="T95" s="547">
        <v>32</v>
      </c>
      <c r="U95" s="547"/>
      <c r="V95" s="561"/>
      <c r="W95" s="561"/>
      <c r="X95" s="562"/>
      <c r="Y95" s="312">
        <f t="shared" si="19"/>
        <v>0</v>
      </c>
      <c r="Z95" s="312">
        <f t="shared" si="20"/>
        <v>0</v>
      </c>
      <c r="AB95" s="547">
        <v>43</v>
      </c>
      <c r="AC95" s="547"/>
      <c r="AD95" s="561"/>
      <c r="AE95" s="561"/>
      <c r="AF95" s="562"/>
      <c r="AG95" s="312">
        <f t="shared" si="21"/>
        <v>0</v>
      </c>
      <c r="AH95" s="312">
        <f t="shared" si="22"/>
        <v>0</v>
      </c>
    </row>
    <row r="96" spans="1:113" s="17" customFormat="1" ht="13.5" thickBot="1" x14ac:dyDescent="0.25">
      <c r="A96" s="547">
        <v>11</v>
      </c>
      <c r="B96" s="547"/>
      <c r="C96" s="561"/>
      <c r="D96" s="561"/>
      <c r="E96" s="562"/>
      <c r="F96" s="312">
        <f t="shared" si="15"/>
        <v>0</v>
      </c>
      <c r="G96" s="312">
        <f t="shared" si="16"/>
        <v>0</v>
      </c>
      <c r="M96" s="547">
        <v>22</v>
      </c>
      <c r="N96" s="547"/>
      <c r="O96" s="561"/>
      <c r="P96" s="561"/>
      <c r="Q96" s="562"/>
      <c r="R96" s="312">
        <f t="shared" si="17"/>
        <v>0</v>
      </c>
      <c r="S96" s="312">
        <f t="shared" si="18"/>
        <v>0</v>
      </c>
      <c r="T96" s="547">
        <v>33</v>
      </c>
      <c r="U96" s="547"/>
      <c r="V96" s="561"/>
      <c r="W96" s="561"/>
      <c r="X96" s="562"/>
      <c r="Y96" s="312">
        <f t="shared" si="19"/>
        <v>0</v>
      </c>
      <c r="Z96" s="312">
        <f t="shared" si="20"/>
        <v>0</v>
      </c>
      <c r="AB96" s="324"/>
      <c r="AC96" s="563" t="s">
        <v>3</v>
      </c>
      <c r="AD96" s="551"/>
      <c r="AE96" s="551"/>
      <c r="AF96" s="552">
        <f>SUM(E86:E96)+SUM(Q86:Q96)+SUM(AF86:AF95)+SUM(X86:X96)</f>
        <v>0</v>
      </c>
      <c r="AG96" s="312">
        <f t="shared" si="21"/>
        <v>0</v>
      </c>
      <c r="AH96" s="312">
        <f t="shared" si="22"/>
        <v>0</v>
      </c>
    </row>
    <row r="97" spans="1:113" s="17" customFormat="1" x14ac:dyDescent="0.2">
      <c r="B97" s="328"/>
      <c r="C97" s="329"/>
      <c r="D97" s="329"/>
      <c r="E97" s="287"/>
      <c r="F97" s="312"/>
      <c r="G97" s="312"/>
      <c r="N97" s="528"/>
      <c r="O97" s="329"/>
      <c r="P97" s="329"/>
      <c r="Q97" s="287"/>
      <c r="R97" s="312"/>
      <c r="S97" s="312"/>
      <c r="U97" s="528"/>
      <c r="V97" s="329"/>
      <c r="W97" s="329"/>
      <c r="X97" s="287"/>
      <c r="Y97" s="312"/>
      <c r="Z97" s="312"/>
      <c r="AC97" s="328"/>
      <c r="AD97" s="329"/>
      <c r="AE97" s="329"/>
      <c r="AF97" s="287"/>
      <c r="AG97" s="312"/>
      <c r="AH97" s="312"/>
    </row>
    <row r="98" spans="1:113" s="17" customFormat="1" x14ac:dyDescent="0.2">
      <c r="B98" s="328"/>
      <c r="C98" s="329"/>
      <c r="D98" s="329"/>
      <c r="E98" s="287"/>
      <c r="F98" s="312"/>
      <c r="G98" s="312"/>
      <c r="N98" s="528"/>
      <c r="O98" s="329"/>
      <c r="P98" s="329"/>
      <c r="Q98" s="287"/>
      <c r="R98" s="312"/>
      <c r="S98" s="312"/>
      <c r="U98" s="528"/>
      <c r="V98" s="329"/>
      <c r="W98" s="329"/>
      <c r="X98" s="287"/>
      <c r="Y98" s="312"/>
      <c r="Z98" s="312"/>
      <c r="AC98" s="328"/>
      <c r="AD98" s="329"/>
      <c r="AE98" s="329"/>
      <c r="AF98" s="287"/>
      <c r="AG98" s="312"/>
      <c r="AH98" s="312"/>
    </row>
    <row r="99" spans="1:113" s="17" customFormat="1" x14ac:dyDescent="0.2">
      <c r="B99" s="328"/>
      <c r="C99" s="329"/>
      <c r="D99" s="329"/>
      <c r="E99" s="287"/>
      <c r="F99" s="312"/>
      <c r="G99" s="312"/>
      <c r="N99" s="528"/>
      <c r="O99" s="329"/>
      <c r="P99" s="329"/>
      <c r="Q99" s="287"/>
      <c r="R99" s="312"/>
      <c r="S99" s="312"/>
      <c r="U99" s="528"/>
      <c r="V99" s="329"/>
      <c r="W99" s="329"/>
      <c r="X99" s="287"/>
      <c r="Y99" s="312"/>
      <c r="Z99" s="312"/>
      <c r="AC99" s="328"/>
      <c r="AD99" s="329"/>
      <c r="AE99" s="329"/>
      <c r="AF99" s="287"/>
      <c r="AG99" s="312"/>
      <c r="AH99" s="312"/>
    </row>
    <row r="100" spans="1:113" s="17" customFormat="1" x14ac:dyDescent="0.2">
      <c r="B100" s="328"/>
      <c r="C100" s="329"/>
      <c r="D100" s="329"/>
      <c r="E100" s="287"/>
      <c r="F100" s="312"/>
      <c r="G100" s="312"/>
      <c r="N100" s="528"/>
      <c r="O100" s="329"/>
      <c r="P100" s="329"/>
      <c r="Q100" s="287"/>
      <c r="R100" s="312"/>
      <c r="S100" s="312"/>
      <c r="U100" s="528"/>
      <c r="V100" s="329"/>
      <c r="W100" s="329"/>
      <c r="X100" s="287"/>
      <c r="Y100" s="312"/>
      <c r="Z100" s="312"/>
      <c r="AC100" s="328"/>
      <c r="AD100" s="329"/>
      <c r="AE100" s="329"/>
      <c r="AF100" s="287"/>
      <c r="AG100" s="312"/>
      <c r="AH100" s="312"/>
    </row>
    <row r="101" spans="1:113" s="17" customFormat="1" x14ac:dyDescent="0.2">
      <c r="B101" s="328"/>
      <c r="C101" s="329"/>
      <c r="D101" s="329"/>
      <c r="E101" s="287"/>
      <c r="F101" s="312"/>
      <c r="G101" s="312"/>
      <c r="N101" s="528"/>
      <c r="O101" s="329"/>
      <c r="P101" s="329"/>
      <c r="Q101" s="287"/>
      <c r="R101" s="312"/>
      <c r="S101" s="312"/>
      <c r="U101" s="528"/>
      <c r="V101" s="329"/>
      <c r="W101" s="329"/>
      <c r="X101" s="287"/>
      <c r="Y101" s="312"/>
      <c r="Z101" s="312"/>
      <c r="AC101" s="328"/>
      <c r="AD101" s="329"/>
      <c r="AE101" s="329"/>
      <c r="AF101" s="287"/>
      <c r="AG101" s="312"/>
      <c r="AH101" s="312"/>
    </row>
    <row r="102" spans="1:113" s="17" customFormat="1" ht="12.2" customHeight="1" x14ac:dyDescent="0.2">
      <c r="B102" s="328"/>
      <c r="C102" s="329"/>
      <c r="D102" s="329"/>
      <c r="E102" s="287"/>
      <c r="F102" s="312"/>
      <c r="G102" s="312"/>
      <c r="N102" s="528"/>
      <c r="O102" s="329"/>
      <c r="P102" s="329"/>
      <c r="Q102" s="287"/>
      <c r="R102" s="312"/>
      <c r="S102" s="312"/>
      <c r="U102" s="528"/>
      <c r="V102" s="329"/>
      <c r="W102" s="329"/>
      <c r="X102" s="287"/>
      <c r="Y102" s="312"/>
      <c r="Z102" s="312"/>
      <c r="AC102" s="328"/>
      <c r="AD102" s="329"/>
      <c r="AE102" s="329"/>
      <c r="AF102" s="287"/>
      <c r="AG102" s="312"/>
      <c r="AH102" s="312"/>
    </row>
    <row r="103" spans="1:113" s="17" customFormat="1" ht="13.5" thickBot="1" x14ac:dyDescent="0.25">
      <c r="B103" s="328"/>
      <c r="C103" s="329"/>
      <c r="D103" s="329"/>
      <c r="E103" s="287"/>
      <c r="F103" s="312"/>
      <c r="G103" s="312"/>
      <c r="N103" s="528"/>
      <c r="O103" s="329"/>
      <c r="P103" s="329"/>
      <c r="Q103" s="287"/>
      <c r="R103" s="312"/>
      <c r="S103" s="312"/>
      <c r="U103" s="528"/>
      <c r="V103" s="329"/>
      <c r="W103" s="329"/>
      <c r="X103" s="287"/>
      <c r="Y103" s="312"/>
      <c r="Z103" s="312"/>
      <c r="AC103" s="328"/>
      <c r="AD103" s="329"/>
      <c r="AE103" s="329"/>
      <c r="AF103" s="287"/>
      <c r="AG103" s="312"/>
      <c r="AH103" s="312"/>
    </row>
    <row r="104" spans="1:113" ht="13.5" thickBot="1" x14ac:dyDescent="0.25">
      <c r="A104" s="315">
        <v>3</v>
      </c>
      <c r="B104" s="472"/>
      <c r="C104" s="757" t="s">
        <v>159</v>
      </c>
      <c r="D104" s="757" t="s">
        <v>34</v>
      </c>
      <c r="E104" s="543">
        <f>+$AF116</f>
        <v>0</v>
      </c>
      <c r="F104" s="312"/>
      <c r="G104" s="312"/>
      <c r="H104" s="17"/>
      <c r="M104" s="315"/>
      <c r="N104" s="472"/>
      <c r="O104" s="757" t="s">
        <v>159</v>
      </c>
      <c r="P104" s="757" t="s">
        <v>34</v>
      </c>
      <c r="Q104" s="543">
        <f>+$AF116</f>
        <v>0</v>
      </c>
      <c r="R104" s="312"/>
      <c r="S104" s="312"/>
      <c r="T104" s="315">
        <v>3</v>
      </c>
      <c r="U104" s="472"/>
      <c r="V104" s="757" t="s">
        <v>159</v>
      </c>
      <c r="W104" s="757" t="s">
        <v>34</v>
      </c>
      <c r="X104" s="543">
        <f>+$AF116</f>
        <v>0</v>
      </c>
      <c r="Y104" s="312"/>
      <c r="Z104" s="312"/>
      <c r="AA104" s="17"/>
      <c r="AB104" s="315"/>
      <c r="AC104" s="472"/>
      <c r="AD104" s="757" t="s">
        <v>159</v>
      </c>
      <c r="AE104" s="757" t="s">
        <v>34</v>
      </c>
      <c r="AF104" s="800" t="s">
        <v>18</v>
      </c>
      <c r="AG104" s="312"/>
      <c r="AH104" s="312"/>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row>
    <row r="105" spans="1:113" ht="51" x14ac:dyDescent="0.2">
      <c r="A105" s="318" t="s">
        <v>7</v>
      </c>
      <c r="B105" s="525" t="str">
        <f>+" אסמכתא " &amp; B5 &amp;"         חזרה לטבלה "</f>
        <v xml:space="preserve"> אסמכתא          חזרה לטבלה </v>
      </c>
      <c r="C105" s="799"/>
      <c r="D105" s="799"/>
      <c r="E105" s="543" t="s">
        <v>18</v>
      </c>
      <c r="F105" s="312"/>
      <c r="G105" s="312"/>
      <c r="H105" s="17"/>
      <c r="M105" s="318" t="s">
        <v>23</v>
      </c>
      <c r="N105" s="525" t="str">
        <f>+" אסמכתא " &amp; B5 &amp;"         חזרה לטבלה "</f>
        <v xml:space="preserve"> אסמכתא          חזרה לטבלה </v>
      </c>
      <c r="O105" s="799"/>
      <c r="P105" s="799"/>
      <c r="Q105" s="543" t="s">
        <v>18</v>
      </c>
      <c r="R105" s="312"/>
      <c r="S105" s="312"/>
      <c r="T105" s="318" t="s">
        <v>7</v>
      </c>
      <c r="U105" s="525" t="str">
        <f>+" אסמכתא " &amp; B5 &amp;"         חזרה לטבלה "</f>
        <v xml:space="preserve"> אסמכתא          חזרה לטבלה </v>
      </c>
      <c r="V105" s="799"/>
      <c r="W105" s="799"/>
      <c r="X105" s="543" t="s">
        <v>18</v>
      </c>
      <c r="Y105" s="312"/>
      <c r="Z105" s="312"/>
      <c r="AA105" s="17"/>
      <c r="AB105" s="318" t="s">
        <v>23</v>
      </c>
      <c r="AC105" s="525" t="str">
        <f>+" אסמכתא " &amp; W5 &amp;"         חזרה לטבלה "</f>
        <v xml:space="preserve"> אסמכתא          חזרה לטבלה </v>
      </c>
      <c r="AD105" s="799"/>
      <c r="AE105" s="799"/>
      <c r="AF105" s="804"/>
      <c r="AG105" s="312"/>
      <c r="AH105" s="312"/>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row>
    <row r="106" spans="1:113" s="17" customFormat="1" x14ac:dyDescent="0.2">
      <c r="A106" s="547">
        <v>1</v>
      </c>
      <c r="B106" s="547"/>
      <c r="C106" s="561"/>
      <c r="D106" s="561"/>
      <c r="E106" s="562"/>
      <c r="F106" s="312">
        <f>IF(AND((COUNTA($C$5)=1),(COUNTA(E106)=1),($C$5&lt;&gt;0),(OR((D106&lt;$C$62),(D106&gt;($E$62+61))))),1,0)</f>
        <v>0</v>
      </c>
      <c r="G106" s="312">
        <f>IF(AND((COUNTA($C$5)=1),(COUNTA(E106)=1),($C$5&lt;&gt;0),(OR((C106&lt;$C$62),(C106&gt;($E$62))))),1,0)</f>
        <v>0</v>
      </c>
      <c r="M106" s="547">
        <v>12</v>
      </c>
      <c r="N106" s="547"/>
      <c r="O106" s="561"/>
      <c r="P106" s="561"/>
      <c r="Q106" s="562"/>
      <c r="R106" s="312">
        <f>IF(AND((COUNTA($C$16)=1),(COUNTA(Q106)=1),($C$16&lt;&gt;0),(OR((P106&lt;$C$62),(P106&gt;($E$62+61))))),1,0)</f>
        <v>0</v>
      </c>
      <c r="S106" s="312">
        <f>IF(AND((COUNTA($C$16)=1),(COUNTA(Q106)=1),($C$16&lt;&gt;0),(OR((O106&lt;$C$62),(O106&gt;($E$62))))),1,0)</f>
        <v>0</v>
      </c>
      <c r="T106" s="547">
        <v>23</v>
      </c>
      <c r="U106" s="547"/>
      <c r="V106" s="561"/>
      <c r="W106" s="561"/>
      <c r="X106" s="562"/>
      <c r="Y106" s="312">
        <f>IF(AND((COUNTA($C$16)=1),(COUNTA(X106)=1),($C$16&lt;&gt;0),(OR((W106&lt;$C$62),(W106&gt;($E$62+61))))),1,0)</f>
        <v>0</v>
      </c>
      <c r="Z106" s="312">
        <f>IF(AND((COUNTA($C$16)=1),(COUNTA(X106)=1),($C$16&lt;&gt;0),(OR((V106&lt;$C$62),(V106&gt;($E$62))))),1,0)</f>
        <v>0</v>
      </c>
      <c r="AB106" s="547">
        <v>34</v>
      </c>
      <c r="AC106" s="547"/>
      <c r="AD106" s="561"/>
      <c r="AE106" s="561"/>
      <c r="AF106" s="562"/>
      <c r="AG106" s="312">
        <f>IF(AND((COUNTA($C$5)=1),(COUNTA(AF106)=1),($C$5&lt;&gt;0),(OR((AE106&lt;$C$62),(AE106&gt;($E$62+61))))),1,0)</f>
        <v>0</v>
      </c>
      <c r="AH106" s="312">
        <f>IF(AND((COUNTA($C$5)=1),(COUNTA(AF106)=1),($C$5&lt;&gt;0),(OR((AD106&lt;$C$62),(AD106&gt;($E$62))))),1,0)</f>
        <v>0</v>
      </c>
    </row>
    <row r="107" spans="1:113" s="17" customFormat="1" x14ac:dyDescent="0.2">
      <c r="A107" s="547">
        <v>2</v>
      </c>
      <c r="B107" s="547"/>
      <c r="C107" s="561"/>
      <c r="D107" s="561"/>
      <c r="E107" s="562"/>
      <c r="F107" s="312">
        <f t="shared" ref="F107:F116" si="23">IF(AND((COUNTA($C$5)=1),(COUNTA(E107)=1),($C$5&lt;&gt;0),(OR((D107&lt;$C$62),(D107&gt;($E$62+61))))),1,0)</f>
        <v>0</v>
      </c>
      <c r="G107" s="312">
        <f t="shared" ref="G107:G116" si="24">IF(AND((COUNTA($C$5)=1),(COUNTA(E107)=1),($C$5&lt;&gt;0),(OR((C107&lt;$C$62),(C107&gt;($E$62))))),1,0)</f>
        <v>0</v>
      </c>
      <c r="M107" s="547">
        <v>13</v>
      </c>
      <c r="N107" s="547"/>
      <c r="O107" s="561"/>
      <c r="P107" s="561"/>
      <c r="Q107" s="562"/>
      <c r="R107" s="312">
        <f t="shared" ref="R107:R116" si="25">IF(AND((COUNTA($C$16)=1),(COUNTA(Q107)=1),($C$16&lt;&gt;0),(OR((P107&lt;$C$62),(P107&gt;($E$62+61))))),1,0)</f>
        <v>0</v>
      </c>
      <c r="S107" s="312">
        <f t="shared" ref="S107:S116" si="26">IF(AND((COUNTA($C$16)=1),(COUNTA(Q107)=1),($C$16&lt;&gt;0),(OR((O107&lt;$C$62),(O107&gt;($E$62))))),1,0)</f>
        <v>0</v>
      </c>
      <c r="T107" s="547">
        <v>24</v>
      </c>
      <c r="U107" s="547"/>
      <c r="V107" s="561"/>
      <c r="W107" s="561"/>
      <c r="X107" s="562"/>
      <c r="Y107" s="312">
        <f t="shared" ref="Y107:Y116" si="27">IF(AND((COUNTA($C$16)=1),(COUNTA(X107)=1),($C$16&lt;&gt;0),(OR((W107&lt;$C$62),(W107&gt;($E$62+61))))),1,0)</f>
        <v>0</v>
      </c>
      <c r="Z107" s="312">
        <f t="shared" ref="Z107:Z116" si="28">IF(AND((COUNTA($C$16)=1),(COUNTA(X107)=1),($C$16&lt;&gt;0),(OR((V107&lt;$C$62),(V107&gt;($E$62))))),1,0)</f>
        <v>0</v>
      </c>
      <c r="AB107" s="547">
        <v>35</v>
      </c>
      <c r="AC107" s="547"/>
      <c r="AD107" s="561"/>
      <c r="AE107" s="561"/>
      <c r="AF107" s="562"/>
      <c r="AG107" s="312">
        <f t="shared" ref="AG107:AG116" si="29">IF(AND((COUNTA($C$5)=1),(COUNTA(AF107)=1),($C$5&lt;&gt;0),(OR((AE107&lt;$C$62),(AE107&gt;($E$62+61))))),1,0)</f>
        <v>0</v>
      </c>
      <c r="AH107" s="312">
        <f t="shared" ref="AH107:AH116" si="30">IF(AND((COUNTA($C$5)=1),(COUNTA(AF107)=1),($C$5&lt;&gt;0),(OR((AD107&lt;$C$62),(AD107&gt;($E$62))))),1,0)</f>
        <v>0</v>
      </c>
    </row>
    <row r="108" spans="1:113" s="17" customFormat="1" x14ac:dyDescent="0.2">
      <c r="A108" s="547">
        <v>3</v>
      </c>
      <c r="B108" s="547"/>
      <c r="C108" s="561"/>
      <c r="D108" s="561"/>
      <c r="E108" s="562"/>
      <c r="F108" s="312">
        <f t="shared" si="23"/>
        <v>0</v>
      </c>
      <c r="G108" s="312">
        <f t="shared" si="24"/>
        <v>0</v>
      </c>
      <c r="M108" s="547">
        <v>14</v>
      </c>
      <c r="N108" s="547"/>
      <c r="O108" s="561"/>
      <c r="P108" s="561"/>
      <c r="Q108" s="562"/>
      <c r="R108" s="312">
        <f t="shared" si="25"/>
        <v>0</v>
      </c>
      <c r="S108" s="312">
        <f t="shared" si="26"/>
        <v>0</v>
      </c>
      <c r="T108" s="547">
        <v>25</v>
      </c>
      <c r="U108" s="547"/>
      <c r="V108" s="561"/>
      <c r="W108" s="561"/>
      <c r="X108" s="562"/>
      <c r="Y108" s="312">
        <f t="shared" si="27"/>
        <v>0</v>
      </c>
      <c r="Z108" s="312">
        <f t="shared" si="28"/>
        <v>0</v>
      </c>
      <c r="AB108" s="547">
        <v>36</v>
      </c>
      <c r="AC108" s="547"/>
      <c r="AD108" s="561"/>
      <c r="AE108" s="561"/>
      <c r="AF108" s="562"/>
      <c r="AG108" s="312">
        <f t="shared" si="29"/>
        <v>0</v>
      </c>
      <c r="AH108" s="312">
        <f t="shared" si="30"/>
        <v>0</v>
      </c>
    </row>
    <row r="109" spans="1:113" s="17" customFormat="1" x14ac:dyDescent="0.2">
      <c r="A109" s="547">
        <v>4</v>
      </c>
      <c r="B109" s="547"/>
      <c r="C109" s="561"/>
      <c r="D109" s="561"/>
      <c r="E109" s="562"/>
      <c r="F109" s="312">
        <f t="shared" si="23"/>
        <v>0</v>
      </c>
      <c r="G109" s="312">
        <f t="shared" si="24"/>
        <v>0</v>
      </c>
      <c r="M109" s="547">
        <v>15</v>
      </c>
      <c r="N109" s="547"/>
      <c r="O109" s="561"/>
      <c r="P109" s="561"/>
      <c r="Q109" s="562"/>
      <c r="R109" s="312">
        <f t="shared" si="25"/>
        <v>0</v>
      </c>
      <c r="S109" s="312">
        <f t="shared" si="26"/>
        <v>0</v>
      </c>
      <c r="T109" s="547">
        <v>26</v>
      </c>
      <c r="U109" s="547"/>
      <c r="V109" s="561"/>
      <c r="W109" s="561"/>
      <c r="X109" s="562"/>
      <c r="Y109" s="312">
        <f t="shared" si="27"/>
        <v>0</v>
      </c>
      <c r="Z109" s="312">
        <f t="shared" si="28"/>
        <v>0</v>
      </c>
      <c r="AB109" s="547">
        <v>37</v>
      </c>
      <c r="AC109" s="547"/>
      <c r="AD109" s="561"/>
      <c r="AE109" s="561"/>
      <c r="AF109" s="562"/>
      <c r="AG109" s="312">
        <f t="shared" si="29"/>
        <v>0</v>
      </c>
      <c r="AH109" s="312">
        <f t="shared" si="30"/>
        <v>0</v>
      </c>
    </row>
    <row r="110" spans="1:113" s="17" customFormat="1" x14ac:dyDescent="0.2">
      <c r="A110" s="547">
        <v>5</v>
      </c>
      <c r="B110" s="547"/>
      <c r="C110" s="561"/>
      <c r="D110" s="561"/>
      <c r="E110" s="562"/>
      <c r="F110" s="312">
        <f t="shared" si="23"/>
        <v>0</v>
      </c>
      <c r="G110" s="312">
        <f t="shared" si="24"/>
        <v>0</v>
      </c>
      <c r="M110" s="547">
        <v>16</v>
      </c>
      <c r="N110" s="547"/>
      <c r="O110" s="561"/>
      <c r="P110" s="561"/>
      <c r="Q110" s="562"/>
      <c r="R110" s="312">
        <f t="shared" si="25"/>
        <v>0</v>
      </c>
      <c r="S110" s="312">
        <f t="shared" si="26"/>
        <v>0</v>
      </c>
      <c r="T110" s="547">
        <v>27</v>
      </c>
      <c r="U110" s="547"/>
      <c r="V110" s="561"/>
      <c r="W110" s="561"/>
      <c r="X110" s="562"/>
      <c r="Y110" s="312">
        <f t="shared" si="27"/>
        <v>0</v>
      </c>
      <c r="Z110" s="312">
        <f t="shared" si="28"/>
        <v>0</v>
      </c>
      <c r="AB110" s="547">
        <v>38</v>
      </c>
      <c r="AC110" s="547"/>
      <c r="AD110" s="561"/>
      <c r="AE110" s="561"/>
      <c r="AF110" s="562"/>
      <c r="AG110" s="312">
        <f t="shared" si="29"/>
        <v>0</v>
      </c>
      <c r="AH110" s="312">
        <f t="shared" si="30"/>
        <v>0</v>
      </c>
    </row>
    <row r="111" spans="1:113" s="17" customFormat="1" x14ac:dyDescent="0.2">
      <c r="A111" s="547">
        <v>6</v>
      </c>
      <c r="B111" s="547"/>
      <c r="C111" s="561"/>
      <c r="D111" s="561"/>
      <c r="E111" s="562"/>
      <c r="F111" s="312">
        <f t="shared" si="23"/>
        <v>0</v>
      </c>
      <c r="G111" s="312">
        <f t="shared" si="24"/>
        <v>0</v>
      </c>
      <c r="M111" s="547">
        <v>17</v>
      </c>
      <c r="N111" s="547"/>
      <c r="O111" s="561"/>
      <c r="P111" s="561"/>
      <c r="Q111" s="562"/>
      <c r="R111" s="312">
        <f t="shared" si="25"/>
        <v>0</v>
      </c>
      <c r="S111" s="312">
        <f t="shared" si="26"/>
        <v>0</v>
      </c>
      <c r="T111" s="547">
        <v>28</v>
      </c>
      <c r="U111" s="547"/>
      <c r="V111" s="561"/>
      <c r="W111" s="561"/>
      <c r="X111" s="562"/>
      <c r="Y111" s="312">
        <f t="shared" si="27"/>
        <v>0</v>
      </c>
      <c r="Z111" s="312">
        <f t="shared" si="28"/>
        <v>0</v>
      </c>
      <c r="AB111" s="547">
        <v>39</v>
      </c>
      <c r="AC111" s="547"/>
      <c r="AD111" s="561"/>
      <c r="AE111" s="561"/>
      <c r="AF111" s="562"/>
      <c r="AG111" s="312">
        <f t="shared" si="29"/>
        <v>0</v>
      </c>
      <c r="AH111" s="312">
        <f t="shared" si="30"/>
        <v>0</v>
      </c>
    </row>
    <row r="112" spans="1:113" s="17" customFormat="1" x14ac:dyDescent="0.2">
      <c r="A112" s="547">
        <v>7</v>
      </c>
      <c r="B112" s="547"/>
      <c r="C112" s="561"/>
      <c r="D112" s="561"/>
      <c r="E112" s="562"/>
      <c r="F112" s="312">
        <f t="shared" si="23"/>
        <v>0</v>
      </c>
      <c r="G112" s="312">
        <f t="shared" si="24"/>
        <v>0</v>
      </c>
      <c r="M112" s="547">
        <v>18</v>
      </c>
      <c r="N112" s="547"/>
      <c r="O112" s="561"/>
      <c r="P112" s="561"/>
      <c r="Q112" s="562"/>
      <c r="R112" s="312">
        <f t="shared" si="25"/>
        <v>0</v>
      </c>
      <c r="S112" s="312">
        <f t="shared" si="26"/>
        <v>0</v>
      </c>
      <c r="T112" s="547">
        <v>29</v>
      </c>
      <c r="U112" s="547"/>
      <c r="V112" s="561"/>
      <c r="W112" s="561"/>
      <c r="X112" s="562"/>
      <c r="Y112" s="312">
        <f t="shared" si="27"/>
        <v>0</v>
      </c>
      <c r="Z112" s="312">
        <f t="shared" si="28"/>
        <v>0</v>
      </c>
      <c r="AB112" s="547">
        <v>40</v>
      </c>
      <c r="AC112" s="547"/>
      <c r="AD112" s="561"/>
      <c r="AE112" s="561"/>
      <c r="AF112" s="562"/>
      <c r="AG112" s="312">
        <f t="shared" si="29"/>
        <v>0</v>
      </c>
      <c r="AH112" s="312">
        <f t="shared" si="30"/>
        <v>0</v>
      </c>
    </row>
    <row r="113" spans="1:113" s="17" customFormat="1" x14ac:dyDescent="0.2">
      <c r="A113" s="547">
        <v>8</v>
      </c>
      <c r="B113" s="547"/>
      <c r="C113" s="561"/>
      <c r="D113" s="561"/>
      <c r="E113" s="562"/>
      <c r="F113" s="312">
        <f t="shared" si="23"/>
        <v>0</v>
      </c>
      <c r="G113" s="312">
        <f t="shared" si="24"/>
        <v>0</v>
      </c>
      <c r="M113" s="547">
        <v>19</v>
      </c>
      <c r="N113" s="547"/>
      <c r="O113" s="561"/>
      <c r="P113" s="561"/>
      <c r="Q113" s="562"/>
      <c r="R113" s="312">
        <f t="shared" si="25"/>
        <v>0</v>
      </c>
      <c r="S113" s="312">
        <f t="shared" si="26"/>
        <v>0</v>
      </c>
      <c r="T113" s="547">
        <v>30</v>
      </c>
      <c r="U113" s="547"/>
      <c r="V113" s="561"/>
      <c r="W113" s="561"/>
      <c r="X113" s="562"/>
      <c r="Y113" s="312">
        <f t="shared" si="27"/>
        <v>0</v>
      </c>
      <c r="Z113" s="312">
        <f t="shared" si="28"/>
        <v>0</v>
      </c>
      <c r="AB113" s="547">
        <v>41</v>
      </c>
      <c r="AC113" s="547"/>
      <c r="AD113" s="561"/>
      <c r="AE113" s="561"/>
      <c r="AF113" s="562"/>
      <c r="AG113" s="312">
        <f t="shared" si="29"/>
        <v>0</v>
      </c>
      <c r="AH113" s="312">
        <f t="shared" si="30"/>
        <v>0</v>
      </c>
    </row>
    <row r="114" spans="1:113" s="17" customFormat="1" x14ac:dyDescent="0.2">
      <c r="A114" s="547">
        <v>9</v>
      </c>
      <c r="B114" s="547"/>
      <c r="C114" s="561"/>
      <c r="D114" s="561"/>
      <c r="E114" s="562"/>
      <c r="F114" s="312">
        <f t="shared" si="23"/>
        <v>0</v>
      </c>
      <c r="G114" s="312">
        <f t="shared" si="24"/>
        <v>0</v>
      </c>
      <c r="M114" s="547">
        <v>20</v>
      </c>
      <c r="N114" s="547"/>
      <c r="O114" s="561"/>
      <c r="P114" s="561"/>
      <c r="Q114" s="562"/>
      <c r="R114" s="312">
        <f t="shared" si="25"/>
        <v>0</v>
      </c>
      <c r="S114" s="312">
        <f t="shared" si="26"/>
        <v>0</v>
      </c>
      <c r="T114" s="547">
        <v>31</v>
      </c>
      <c r="U114" s="547"/>
      <c r="V114" s="561"/>
      <c r="W114" s="561"/>
      <c r="X114" s="562"/>
      <c r="Y114" s="312">
        <f t="shared" si="27"/>
        <v>0</v>
      </c>
      <c r="Z114" s="312">
        <f t="shared" si="28"/>
        <v>0</v>
      </c>
      <c r="AB114" s="547">
        <v>42</v>
      </c>
      <c r="AC114" s="547"/>
      <c r="AD114" s="561"/>
      <c r="AE114" s="561"/>
      <c r="AF114" s="562"/>
      <c r="AG114" s="312">
        <f t="shared" si="29"/>
        <v>0</v>
      </c>
      <c r="AH114" s="312">
        <f t="shared" si="30"/>
        <v>0</v>
      </c>
    </row>
    <row r="115" spans="1:113" s="17" customFormat="1" x14ac:dyDescent="0.2">
      <c r="A115" s="547">
        <v>10</v>
      </c>
      <c r="B115" s="547"/>
      <c r="C115" s="561"/>
      <c r="D115" s="561"/>
      <c r="E115" s="562"/>
      <c r="F115" s="312">
        <f t="shared" si="23"/>
        <v>0</v>
      </c>
      <c r="G115" s="312">
        <f t="shared" si="24"/>
        <v>0</v>
      </c>
      <c r="M115" s="547">
        <v>21</v>
      </c>
      <c r="N115" s="547"/>
      <c r="O115" s="561"/>
      <c r="P115" s="561"/>
      <c r="Q115" s="562"/>
      <c r="R115" s="312">
        <f t="shared" si="25"/>
        <v>0</v>
      </c>
      <c r="S115" s="312">
        <f t="shared" si="26"/>
        <v>0</v>
      </c>
      <c r="T115" s="547">
        <v>32</v>
      </c>
      <c r="U115" s="547"/>
      <c r="V115" s="561"/>
      <c r="W115" s="561"/>
      <c r="X115" s="562"/>
      <c r="Y115" s="312">
        <f t="shared" si="27"/>
        <v>0</v>
      </c>
      <c r="Z115" s="312">
        <f t="shared" si="28"/>
        <v>0</v>
      </c>
      <c r="AB115" s="547">
        <v>43</v>
      </c>
      <c r="AC115" s="547"/>
      <c r="AD115" s="561"/>
      <c r="AE115" s="561"/>
      <c r="AF115" s="562"/>
      <c r="AG115" s="312">
        <f t="shared" si="29"/>
        <v>0</v>
      </c>
      <c r="AH115" s="312">
        <f t="shared" si="30"/>
        <v>0</v>
      </c>
    </row>
    <row r="116" spans="1:113" s="17" customFormat="1" ht="13.5" thickBot="1" x14ac:dyDescent="0.25">
      <c r="A116" s="547">
        <v>11</v>
      </c>
      <c r="B116" s="547"/>
      <c r="C116" s="561"/>
      <c r="D116" s="561"/>
      <c r="E116" s="562"/>
      <c r="F116" s="312">
        <f t="shared" si="23"/>
        <v>0</v>
      </c>
      <c r="G116" s="312">
        <f t="shared" si="24"/>
        <v>0</v>
      </c>
      <c r="M116" s="547">
        <v>22</v>
      </c>
      <c r="N116" s="547"/>
      <c r="O116" s="561"/>
      <c r="P116" s="561"/>
      <c r="Q116" s="562"/>
      <c r="R116" s="312">
        <f t="shared" si="25"/>
        <v>0</v>
      </c>
      <c r="S116" s="312">
        <f t="shared" si="26"/>
        <v>0</v>
      </c>
      <c r="T116" s="547">
        <v>33</v>
      </c>
      <c r="U116" s="547"/>
      <c r="V116" s="561"/>
      <c r="W116" s="561"/>
      <c r="X116" s="562"/>
      <c r="Y116" s="312">
        <f t="shared" si="27"/>
        <v>0</v>
      </c>
      <c r="Z116" s="312">
        <f t="shared" si="28"/>
        <v>0</v>
      </c>
      <c r="AB116" s="324"/>
      <c r="AC116" s="563" t="s">
        <v>3</v>
      </c>
      <c r="AD116" s="551"/>
      <c r="AE116" s="551"/>
      <c r="AF116" s="552">
        <f>SUM(E106:E116)+SUM(Q106:Q116)+SUM(AF106:AF115)+SUM(X106:X116)</f>
        <v>0</v>
      </c>
      <c r="AG116" s="312">
        <f t="shared" si="29"/>
        <v>0</v>
      </c>
      <c r="AH116" s="312">
        <f t="shared" si="30"/>
        <v>0</v>
      </c>
    </row>
    <row r="117" spans="1:113" s="17" customFormat="1" x14ac:dyDescent="0.2">
      <c r="B117" s="328"/>
      <c r="C117" s="329"/>
      <c r="D117" s="329"/>
      <c r="E117" s="287"/>
      <c r="F117" s="312"/>
      <c r="N117" s="528"/>
      <c r="O117" s="329"/>
      <c r="P117" s="329"/>
      <c r="Q117" s="287"/>
      <c r="R117" s="312"/>
      <c r="S117" s="312"/>
      <c r="U117" s="528"/>
      <c r="V117" s="329"/>
      <c r="W117" s="329"/>
      <c r="X117" s="287"/>
      <c r="Y117" s="312"/>
      <c r="Z117" s="312"/>
      <c r="AC117" s="328"/>
      <c r="AD117" s="329"/>
      <c r="AE117" s="329"/>
      <c r="AF117" s="287"/>
      <c r="AG117" s="312"/>
    </row>
    <row r="118" spans="1:113" s="17" customFormat="1" x14ac:dyDescent="0.2">
      <c r="B118" s="328"/>
      <c r="C118" s="329"/>
      <c r="D118" s="329"/>
      <c r="E118" s="287"/>
      <c r="F118" s="312"/>
      <c r="N118" s="528"/>
      <c r="O118" s="329"/>
      <c r="P118" s="329"/>
      <c r="Q118" s="287"/>
      <c r="R118" s="312"/>
      <c r="S118" s="312"/>
      <c r="U118" s="528"/>
      <c r="V118" s="329"/>
      <c r="W118" s="329"/>
      <c r="X118" s="287"/>
      <c r="Y118" s="312"/>
      <c r="Z118" s="312"/>
      <c r="AC118" s="328"/>
      <c r="AD118" s="329"/>
      <c r="AE118" s="329"/>
      <c r="AF118" s="287"/>
      <c r="AG118" s="312"/>
    </row>
    <row r="119" spans="1:113" s="17" customFormat="1" x14ac:dyDescent="0.2">
      <c r="B119" s="328"/>
      <c r="C119" s="329"/>
      <c r="D119" s="329"/>
      <c r="E119" s="287"/>
      <c r="F119" s="312"/>
      <c r="G119" s="312"/>
      <c r="N119" s="528"/>
      <c r="O119" s="329"/>
      <c r="P119" s="329"/>
      <c r="Q119" s="287"/>
      <c r="R119" s="312"/>
      <c r="S119" s="312"/>
      <c r="U119" s="528"/>
      <c r="V119" s="329"/>
      <c r="W119" s="329"/>
      <c r="X119" s="287"/>
      <c r="Y119" s="312"/>
      <c r="Z119" s="312"/>
      <c r="AC119" s="328"/>
      <c r="AD119" s="329"/>
      <c r="AE119" s="329"/>
      <c r="AF119" s="287"/>
      <c r="AG119" s="312"/>
      <c r="AH119" s="312"/>
    </row>
    <row r="120" spans="1:113" s="17" customFormat="1" x14ac:dyDescent="0.2">
      <c r="B120" s="328"/>
      <c r="C120" s="329"/>
      <c r="D120" s="329"/>
      <c r="E120" s="287"/>
      <c r="F120" s="312"/>
      <c r="G120" s="312"/>
      <c r="N120" s="528"/>
      <c r="O120" s="329"/>
      <c r="P120" s="329"/>
      <c r="Q120" s="287"/>
      <c r="R120" s="312"/>
      <c r="S120" s="312"/>
      <c r="U120" s="528"/>
      <c r="V120" s="329"/>
      <c r="W120" s="329"/>
      <c r="X120" s="287"/>
      <c r="Y120" s="312"/>
      <c r="Z120" s="312"/>
      <c r="AC120" s="328"/>
      <c r="AD120" s="329"/>
      <c r="AE120" s="329"/>
      <c r="AF120" s="287"/>
      <c r="AG120" s="312"/>
      <c r="AH120" s="312"/>
    </row>
    <row r="121" spans="1:113" s="17" customFormat="1" x14ac:dyDescent="0.2">
      <c r="B121" s="328"/>
      <c r="C121" s="329"/>
      <c r="D121" s="329"/>
      <c r="E121" s="287"/>
      <c r="F121" s="312"/>
      <c r="G121" s="312"/>
      <c r="N121" s="528"/>
      <c r="O121" s="329"/>
      <c r="P121" s="329"/>
      <c r="Q121" s="287"/>
      <c r="R121" s="312"/>
      <c r="S121" s="312"/>
      <c r="U121" s="528"/>
      <c r="V121" s="329"/>
      <c r="W121" s="329"/>
      <c r="X121" s="287"/>
      <c r="Y121" s="312"/>
      <c r="Z121" s="312"/>
      <c r="AC121" s="328"/>
      <c r="AD121" s="329"/>
      <c r="AE121" s="329"/>
      <c r="AF121" s="287"/>
      <c r="AG121" s="312"/>
      <c r="AH121" s="312"/>
    </row>
    <row r="122" spans="1:113" s="17" customFormat="1" x14ac:dyDescent="0.2">
      <c r="B122" s="328"/>
      <c r="C122" s="329"/>
      <c r="D122" s="329"/>
      <c r="E122" s="287"/>
      <c r="F122" s="312"/>
      <c r="G122" s="312"/>
      <c r="N122" s="528"/>
      <c r="O122" s="329"/>
      <c r="P122" s="329"/>
      <c r="Q122" s="287"/>
      <c r="R122" s="312"/>
      <c r="S122" s="312"/>
      <c r="U122" s="528"/>
      <c r="V122" s="329"/>
      <c r="W122" s="329"/>
      <c r="X122" s="287"/>
      <c r="Y122" s="312"/>
      <c r="Z122" s="312"/>
      <c r="AC122" s="328"/>
      <c r="AD122" s="329"/>
      <c r="AE122" s="329"/>
      <c r="AF122" s="287"/>
      <c r="AG122" s="312"/>
      <c r="AH122" s="312"/>
    </row>
    <row r="123" spans="1:113" s="17" customFormat="1" ht="13.5" thickBot="1" x14ac:dyDescent="0.25">
      <c r="B123" s="328"/>
      <c r="C123" s="329"/>
      <c r="D123" s="329"/>
      <c r="E123" s="287"/>
      <c r="F123" s="312"/>
      <c r="G123" s="312"/>
      <c r="N123" s="528"/>
      <c r="O123" s="329"/>
      <c r="P123" s="329"/>
      <c r="Q123" s="287"/>
      <c r="R123" s="312"/>
      <c r="S123" s="312"/>
      <c r="U123" s="528"/>
      <c r="V123" s="329"/>
      <c r="W123" s="329"/>
      <c r="X123" s="287"/>
      <c r="Y123" s="312"/>
      <c r="Z123" s="312"/>
      <c r="AC123" s="328"/>
      <c r="AD123" s="329"/>
      <c r="AE123" s="329"/>
      <c r="AF123" s="287"/>
      <c r="AG123" s="312"/>
      <c r="AH123" s="312"/>
    </row>
    <row r="124" spans="1:113" ht="13.5" thickBot="1" x14ac:dyDescent="0.25">
      <c r="A124" s="315">
        <v>4</v>
      </c>
      <c r="B124" s="472"/>
      <c r="C124" s="757" t="s">
        <v>159</v>
      </c>
      <c r="D124" s="757" t="s">
        <v>34</v>
      </c>
      <c r="E124" s="543">
        <f>+$AF136</f>
        <v>0</v>
      </c>
      <c r="F124" s="312"/>
      <c r="G124" s="312"/>
      <c r="H124" s="17"/>
      <c r="M124" s="315"/>
      <c r="N124" s="472"/>
      <c r="O124" s="757" t="s">
        <v>159</v>
      </c>
      <c r="P124" s="757" t="s">
        <v>34</v>
      </c>
      <c r="Q124" s="543">
        <f>+$AF136</f>
        <v>0</v>
      </c>
      <c r="R124" s="312"/>
      <c r="S124" s="312"/>
      <c r="T124" s="315">
        <v>4</v>
      </c>
      <c r="U124" s="472"/>
      <c r="V124" s="757" t="s">
        <v>159</v>
      </c>
      <c r="W124" s="757" t="s">
        <v>34</v>
      </c>
      <c r="X124" s="543">
        <f>+$AF136</f>
        <v>0</v>
      </c>
      <c r="Y124" s="312"/>
      <c r="Z124" s="312"/>
      <c r="AA124" s="17"/>
      <c r="AB124" s="315"/>
      <c r="AC124" s="472"/>
      <c r="AD124" s="757" t="s">
        <v>159</v>
      </c>
      <c r="AE124" s="757" t="s">
        <v>34</v>
      </c>
      <c r="AF124" s="800" t="s">
        <v>18</v>
      </c>
      <c r="AG124" s="312"/>
      <c r="AH124" s="312"/>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row>
    <row r="125" spans="1:113" ht="51" x14ac:dyDescent="0.2">
      <c r="A125" s="318" t="s">
        <v>7</v>
      </c>
      <c r="B125" s="525" t="str">
        <f>+" אסמכתא " &amp; B6 &amp;"         חזרה לטבלה "</f>
        <v xml:space="preserve"> אסמכתא          חזרה לטבלה </v>
      </c>
      <c r="C125" s="799"/>
      <c r="D125" s="799"/>
      <c r="E125" s="543" t="s">
        <v>18</v>
      </c>
      <c r="F125" s="312"/>
      <c r="G125" s="312"/>
      <c r="H125" s="17"/>
      <c r="M125" s="318" t="s">
        <v>23</v>
      </c>
      <c r="N125" s="525" t="str">
        <f>+" אסמכתא " &amp; B6 &amp;"         חזרה לטבלה "</f>
        <v xml:space="preserve"> אסמכתא          חזרה לטבלה </v>
      </c>
      <c r="O125" s="799"/>
      <c r="P125" s="799"/>
      <c r="Q125" s="543" t="s">
        <v>18</v>
      </c>
      <c r="R125" s="312"/>
      <c r="S125" s="312"/>
      <c r="T125" s="318" t="s">
        <v>7</v>
      </c>
      <c r="U125" s="525" t="str">
        <f>+" אסמכתא " &amp; B6 &amp;"         חזרה לטבלה "</f>
        <v xml:space="preserve"> אסמכתא          חזרה לטבלה </v>
      </c>
      <c r="V125" s="799"/>
      <c r="W125" s="799"/>
      <c r="X125" s="543" t="s">
        <v>18</v>
      </c>
      <c r="Y125" s="312"/>
      <c r="Z125" s="312"/>
      <c r="AA125" s="17"/>
      <c r="AB125" s="318" t="s">
        <v>23</v>
      </c>
      <c r="AC125" s="525" t="str">
        <f>+" אסמכתא " &amp; W6 &amp;"         חזרה לטבלה "</f>
        <v xml:space="preserve"> אסמכתא          חזרה לטבלה </v>
      </c>
      <c r="AD125" s="799"/>
      <c r="AE125" s="799"/>
      <c r="AF125" s="804"/>
      <c r="AG125" s="312"/>
      <c r="AH125" s="312"/>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row>
    <row r="126" spans="1:113" s="17" customFormat="1" x14ac:dyDescent="0.2">
      <c r="A126" s="547">
        <v>1</v>
      </c>
      <c r="B126" s="547"/>
      <c r="C126" s="561"/>
      <c r="D126" s="561"/>
      <c r="E126" s="562"/>
      <c r="F126" s="312">
        <f>IF(AND((COUNTA($C$6)=1),(COUNTA(E126)=1),($C$6&lt;&gt;0),(OR((D126&lt;$C$62),(D126&gt;($E$62+61))))),1,0)</f>
        <v>0</v>
      </c>
      <c r="G126" s="312">
        <f>IF(AND((COUNTA($C$6)=1),(COUNTA(E126)=1),($C$6&lt;&gt;0),(OR((C126&lt;$C$62),(C126&gt;($E$62))))),1,0)</f>
        <v>0</v>
      </c>
      <c r="M126" s="547">
        <v>12</v>
      </c>
      <c r="N126" s="547"/>
      <c r="O126" s="561"/>
      <c r="P126" s="561"/>
      <c r="Q126" s="562"/>
      <c r="R126" s="312">
        <f>IF(AND((COUNTA($C$17)=1),(COUNTA(Q126)=1),($C$17&lt;&gt;0),(OR((P126&lt;$C$62),(P126&gt;($E$62+61))))),1,0)</f>
        <v>0</v>
      </c>
      <c r="S126" s="312">
        <f>IF(AND((COUNTA($C$17)=1),(COUNTA(Q126)=1),($C$17&lt;&gt;0),(OR((O126&lt;$C$62),(O126&gt;($E$62))))),1,0)</f>
        <v>0</v>
      </c>
      <c r="T126" s="547">
        <v>23</v>
      </c>
      <c r="U126" s="547"/>
      <c r="V126" s="561"/>
      <c r="W126" s="561"/>
      <c r="X126" s="562"/>
      <c r="Y126" s="312">
        <f>IF(AND((COUNTA($C$17)=1),(COUNTA(X126)=1),($C$17&lt;&gt;0),(OR((W126&lt;$C$62),(W126&gt;($E$62+61))))),1,0)</f>
        <v>0</v>
      </c>
      <c r="Z126" s="312">
        <f>IF(AND((COUNTA($C$17)=1),(COUNTA(X126)=1),($C$17&lt;&gt;0),(OR((V126&lt;$C$62),(V126&gt;($E$62))))),1,0)</f>
        <v>0</v>
      </c>
      <c r="AB126" s="547">
        <v>34</v>
      </c>
      <c r="AC126" s="547"/>
      <c r="AD126" s="561"/>
      <c r="AE126" s="561"/>
      <c r="AF126" s="562"/>
      <c r="AG126" s="312">
        <f>IF(AND((COUNTA($C$6)=1),(COUNTA(AF126)=1),($C$6&lt;&gt;0),(OR((AE126&lt;$C$62),(AE126&gt;($E$62+61))))),1,0)</f>
        <v>0</v>
      </c>
      <c r="AH126" s="312">
        <f>IF(AND((COUNTA($C$6)=1),(COUNTA(AF126)=1),($C$6&lt;&gt;0),(OR((AD126&lt;$C$62),(AD126&gt;($E$62))))),1,0)</f>
        <v>0</v>
      </c>
    </row>
    <row r="127" spans="1:113" s="17" customFormat="1" x14ac:dyDescent="0.2">
      <c r="A127" s="547">
        <v>2</v>
      </c>
      <c r="B127" s="547"/>
      <c r="C127" s="561"/>
      <c r="D127" s="561"/>
      <c r="E127" s="562"/>
      <c r="F127" s="312">
        <f t="shared" ref="F127:F136" si="31">IF(AND((COUNTA($C$6)=1),(COUNTA(E127)=1),($C$6&lt;&gt;0),(OR((D127&lt;$C$62),(D127&gt;($E$62+61))))),1,0)</f>
        <v>0</v>
      </c>
      <c r="G127" s="312">
        <f t="shared" ref="G127:G136" si="32">IF(AND((COUNTA($C$6)=1),(COUNTA(E127)=1),($C$6&lt;&gt;0),(OR((C127&lt;$C$62),(C127&gt;($E$62))))),1,0)</f>
        <v>0</v>
      </c>
      <c r="M127" s="547">
        <v>13</v>
      </c>
      <c r="N127" s="547"/>
      <c r="O127" s="561"/>
      <c r="P127" s="561"/>
      <c r="Q127" s="562"/>
      <c r="R127" s="312">
        <f t="shared" ref="R127:R136" si="33">IF(AND((COUNTA($C$17)=1),(COUNTA(Q127)=1),($C$17&lt;&gt;0),(OR((P127&lt;$C$62),(P127&gt;($E$62+61))))),1,0)</f>
        <v>0</v>
      </c>
      <c r="S127" s="312">
        <f t="shared" ref="S127:S136" si="34">IF(AND((COUNTA($C$17)=1),(COUNTA(Q127)=1),($C$17&lt;&gt;0),(OR((O127&lt;$C$62),(O127&gt;($E$62))))),1,0)</f>
        <v>0</v>
      </c>
      <c r="T127" s="547">
        <v>24</v>
      </c>
      <c r="U127" s="547"/>
      <c r="V127" s="561"/>
      <c r="W127" s="561"/>
      <c r="X127" s="562"/>
      <c r="Y127" s="312">
        <f t="shared" ref="Y127:Y136" si="35">IF(AND((COUNTA($C$17)=1),(COUNTA(X127)=1),($C$17&lt;&gt;0),(OR((W127&lt;$C$62),(W127&gt;($E$62+61))))),1,0)</f>
        <v>0</v>
      </c>
      <c r="Z127" s="312">
        <f t="shared" ref="Z127:Z136" si="36">IF(AND((COUNTA($C$17)=1),(COUNTA(X127)=1),($C$17&lt;&gt;0),(OR((V127&lt;$C$62),(V127&gt;($E$62))))),1,0)</f>
        <v>0</v>
      </c>
      <c r="AB127" s="547">
        <v>35</v>
      </c>
      <c r="AC127" s="547"/>
      <c r="AD127" s="561"/>
      <c r="AE127" s="561"/>
      <c r="AF127" s="562"/>
      <c r="AG127" s="312">
        <f t="shared" ref="AG127:AG136" si="37">IF(AND((COUNTA($C$6)=1),(COUNTA(AF127)=1),($C$6&lt;&gt;0),(OR((AE127&lt;$C$62),(AE127&gt;($E$62+61))))),1,0)</f>
        <v>0</v>
      </c>
      <c r="AH127" s="312">
        <f t="shared" ref="AH127:AH136" si="38">IF(AND((COUNTA($C$6)=1),(COUNTA(AF127)=1),($C$6&lt;&gt;0),(OR((AD127&lt;$C$62),(AD127&gt;($E$62))))),1,0)</f>
        <v>0</v>
      </c>
    </row>
    <row r="128" spans="1:113" s="17" customFormat="1" x14ac:dyDescent="0.2">
      <c r="A128" s="547">
        <v>3</v>
      </c>
      <c r="B128" s="547"/>
      <c r="C128" s="561"/>
      <c r="D128" s="561"/>
      <c r="E128" s="562"/>
      <c r="F128" s="312">
        <f t="shared" si="31"/>
        <v>0</v>
      </c>
      <c r="G128" s="312">
        <f t="shared" si="32"/>
        <v>0</v>
      </c>
      <c r="M128" s="547">
        <v>14</v>
      </c>
      <c r="N128" s="547"/>
      <c r="O128" s="561"/>
      <c r="P128" s="561"/>
      <c r="Q128" s="562"/>
      <c r="R128" s="312">
        <f t="shared" si="33"/>
        <v>0</v>
      </c>
      <c r="S128" s="312">
        <f t="shared" si="34"/>
        <v>0</v>
      </c>
      <c r="T128" s="547">
        <v>25</v>
      </c>
      <c r="U128" s="547"/>
      <c r="V128" s="561"/>
      <c r="W128" s="561"/>
      <c r="X128" s="562"/>
      <c r="Y128" s="312">
        <f t="shared" si="35"/>
        <v>0</v>
      </c>
      <c r="Z128" s="312">
        <f t="shared" si="36"/>
        <v>0</v>
      </c>
      <c r="AB128" s="547">
        <v>36</v>
      </c>
      <c r="AC128" s="547"/>
      <c r="AD128" s="561"/>
      <c r="AE128" s="561"/>
      <c r="AF128" s="562"/>
      <c r="AG128" s="312">
        <f t="shared" si="37"/>
        <v>0</v>
      </c>
      <c r="AH128" s="312">
        <f t="shared" si="38"/>
        <v>0</v>
      </c>
    </row>
    <row r="129" spans="1:113" s="17" customFormat="1" x14ac:dyDescent="0.2">
      <c r="A129" s="547">
        <v>4</v>
      </c>
      <c r="B129" s="547"/>
      <c r="C129" s="561"/>
      <c r="D129" s="561"/>
      <c r="E129" s="562"/>
      <c r="F129" s="312">
        <f t="shared" si="31"/>
        <v>0</v>
      </c>
      <c r="G129" s="312">
        <f t="shared" si="32"/>
        <v>0</v>
      </c>
      <c r="M129" s="547">
        <v>15</v>
      </c>
      <c r="N129" s="547"/>
      <c r="O129" s="561"/>
      <c r="P129" s="561"/>
      <c r="Q129" s="562"/>
      <c r="R129" s="312">
        <f t="shared" si="33"/>
        <v>0</v>
      </c>
      <c r="S129" s="312">
        <f t="shared" si="34"/>
        <v>0</v>
      </c>
      <c r="T129" s="547">
        <v>26</v>
      </c>
      <c r="U129" s="547"/>
      <c r="V129" s="561"/>
      <c r="W129" s="561"/>
      <c r="X129" s="562"/>
      <c r="Y129" s="312">
        <f t="shared" si="35"/>
        <v>0</v>
      </c>
      <c r="Z129" s="312">
        <f t="shared" si="36"/>
        <v>0</v>
      </c>
      <c r="AB129" s="547">
        <v>37</v>
      </c>
      <c r="AC129" s="547"/>
      <c r="AD129" s="561"/>
      <c r="AE129" s="561"/>
      <c r="AF129" s="562"/>
      <c r="AG129" s="312">
        <f t="shared" si="37"/>
        <v>0</v>
      </c>
      <c r="AH129" s="312">
        <f t="shared" si="38"/>
        <v>0</v>
      </c>
    </row>
    <row r="130" spans="1:113" s="17" customFormat="1" x14ac:dyDescent="0.2">
      <c r="A130" s="547">
        <v>5</v>
      </c>
      <c r="B130" s="547"/>
      <c r="C130" s="561"/>
      <c r="D130" s="561"/>
      <c r="E130" s="562"/>
      <c r="F130" s="312">
        <f t="shared" si="31"/>
        <v>0</v>
      </c>
      <c r="G130" s="312">
        <f t="shared" si="32"/>
        <v>0</v>
      </c>
      <c r="M130" s="547">
        <v>16</v>
      </c>
      <c r="N130" s="547"/>
      <c r="O130" s="561"/>
      <c r="P130" s="561"/>
      <c r="Q130" s="562"/>
      <c r="R130" s="312">
        <f t="shared" si="33"/>
        <v>0</v>
      </c>
      <c r="S130" s="312">
        <f t="shared" si="34"/>
        <v>0</v>
      </c>
      <c r="T130" s="547">
        <v>27</v>
      </c>
      <c r="U130" s="547"/>
      <c r="V130" s="561"/>
      <c r="W130" s="561"/>
      <c r="X130" s="562"/>
      <c r="Y130" s="312">
        <f t="shared" si="35"/>
        <v>0</v>
      </c>
      <c r="Z130" s="312">
        <f t="shared" si="36"/>
        <v>0</v>
      </c>
      <c r="AB130" s="547">
        <v>38</v>
      </c>
      <c r="AC130" s="547"/>
      <c r="AD130" s="561"/>
      <c r="AE130" s="561"/>
      <c r="AF130" s="562"/>
      <c r="AG130" s="312">
        <f t="shared" si="37"/>
        <v>0</v>
      </c>
      <c r="AH130" s="312">
        <f t="shared" si="38"/>
        <v>0</v>
      </c>
    </row>
    <row r="131" spans="1:113" s="17" customFormat="1" x14ac:dyDescent="0.2">
      <c r="A131" s="547">
        <v>6</v>
      </c>
      <c r="B131" s="547"/>
      <c r="C131" s="561"/>
      <c r="D131" s="561"/>
      <c r="E131" s="562"/>
      <c r="F131" s="312">
        <f t="shared" si="31"/>
        <v>0</v>
      </c>
      <c r="G131" s="312">
        <f t="shared" si="32"/>
        <v>0</v>
      </c>
      <c r="M131" s="547">
        <v>17</v>
      </c>
      <c r="N131" s="547"/>
      <c r="O131" s="561"/>
      <c r="P131" s="561"/>
      <c r="Q131" s="562"/>
      <c r="R131" s="312">
        <f t="shared" si="33"/>
        <v>0</v>
      </c>
      <c r="S131" s="312">
        <f t="shared" si="34"/>
        <v>0</v>
      </c>
      <c r="T131" s="547">
        <v>28</v>
      </c>
      <c r="U131" s="547"/>
      <c r="V131" s="561"/>
      <c r="W131" s="561"/>
      <c r="X131" s="562"/>
      <c r="Y131" s="312">
        <f t="shared" si="35"/>
        <v>0</v>
      </c>
      <c r="Z131" s="312">
        <f t="shared" si="36"/>
        <v>0</v>
      </c>
      <c r="AB131" s="547">
        <v>39</v>
      </c>
      <c r="AC131" s="547"/>
      <c r="AD131" s="561"/>
      <c r="AE131" s="561"/>
      <c r="AF131" s="562"/>
      <c r="AG131" s="312">
        <f t="shared" si="37"/>
        <v>0</v>
      </c>
      <c r="AH131" s="312">
        <f t="shared" si="38"/>
        <v>0</v>
      </c>
    </row>
    <row r="132" spans="1:113" s="17" customFormat="1" x14ac:dyDescent="0.2">
      <c r="A132" s="547">
        <v>7</v>
      </c>
      <c r="B132" s="547"/>
      <c r="C132" s="561"/>
      <c r="D132" s="561"/>
      <c r="E132" s="562"/>
      <c r="F132" s="312">
        <f t="shared" si="31"/>
        <v>0</v>
      </c>
      <c r="G132" s="312">
        <f t="shared" si="32"/>
        <v>0</v>
      </c>
      <c r="M132" s="547">
        <v>18</v>
      </c>
      <c r="N132" s="547"/>
      <c r="O132" s="561"/>
      <c r="P132" s="561"/>
      <c r="Q132" s="562"/>
      <c r="R132" s="312">
        <f t="shared" si="33"/>
        <v>0</v>
      </c>
      <c r="S132" s="312">
        <f t="shared" si="34"/>
        <v>0</v>
      </c>
      <c r="T132" s="547">
        <v>29</v>
      </c>
      <c r="U132" s="547"/>
      <c r="V132" s="561"/>
      <c r="W132" s="561"/>
      <c r="X132" s="562"/>
      <c r="Y132" s="312">
        <f t="shared" si="35"/>
        <v>0</v>
      </c>
      <c r="Z132" s="312">
        <f t="shared" si="36"/>
        <v>0</v>
      </c>
      <c r="AB132" s="547">
        <v>40</v>
      </c>
      <c r="AC132" s="547"/>
      <c r="AD132" s="561"/>
      <c r="AE132" s="561"/>
      <c r="AF132" s="562"/>
      <c r="AG132" s="312">
        <f t="shared" si="37"/>
        <v>0</v>
      </c>
      <c r="AH132" s="312">
        <f t="shared" si="38"/>
        <v>0</v>
      </c>
    </row>
    <row r="133" spans="1:113" s="17" customFormat="1" x14ac:dyDescent="0.2">
      <c r="A133" s="547">
        <v>8</v>
      </c>
      <c r="B133" s="547"/>
      <c r="C133" s="561"/>
      <c r="D133" s="561"/>
      <c r="E133" s="562"/>
      <c r="F133" s="312">
        <f t="shared" si="31"/>
        <v>0</v>
      </c>
      <c r="G133" s="312">
        <f t="shared" si="32"/>
        <v>0</v>
      </c>
      <c r="M133" s="547">
        <v>19</v>
      </c>
      <c r="N133" s="547"/>
      <c r="O133" s="561"/>
      <c r="P133" s="561"/>
      <c r="Q133" s="562"/>
      <c r="R133" s="312">
        <f t="shared" si="33"/>
        <v>0</v>
      </c>
      <c r="S133" s="312">
        <f t="shared" si="34"/>
        <v>0</v>
      </c>
      <c r="T133" s="547">
        <v>30</v>
      </c>
      <c r="U133" s="547"/>
      <c r="V133" s="561"/>
      <c r="W133" s="561"/>
      <c r="X133" s="562"/>
      <c r="Y133" s="312">
        <f t="shared" si="35"/>
        <v>0</v>
      </c>
      <c r="Z133" s="312">
        <f t="shared" si="36"/>
        <v>0</v>
      </c>
      <c r="AB133" s="547">
        <v>41</v>
      </c>
      <c r="AC133" s="547"/>
      <c r="AD133" s="561"/>
      <c r="AE133" s="561"/>
      <c r="AF133" s="562"/>
      <c r="AG133" s="312">
        <f t="shared" si="37"/>
        <v>0</v>
      </c>
      <c r="AH133" s="312">
        <f t="shared" si="38"/>
        <v>0</v>
      </c>
    </row>
    <row r="134" spans="1:113" s="17" customFormat="1" x14ac:dyDescent="0.2">
      <c r="A134" s="547">
        <v>9</v>
      </c>
      <c r="B134" s="547"/>
      <c r="C134" s="561"/>
      <c r="D134" s="561"/>
      <c r="E134" s="562"/>
      <c r="F134" s="312">
        <f t="shared" si="31"/>
        <v>0</v>
      </c>
      <c r="G134" s="312">
        <f t="shared" si="32"/>
        <v>0</v>
      </c>
      <c r="M134" s="547">
        <v>20</v>
      </c>
      <c r="N134" s="547"/>
      <c r="O134" s="561"/>
      <c r="P134" s="561"/>
      <c r="Q134" s="562"/>
      <c r="R134" s="312">
        <f t="shared" si="33"/>
        <v>0</v>
      </c>
      <c r="S134" s="312">
        <f t="shared" si="34"/>
        <v>0</v>
      </c>
      <c r="T134" s="547">
        <v>31</v>
      </c>
      <c r="U134" s="547"/>
      <c r="V134" s="561"/>
      <c r="W134" s="561"/>
      <c r="X134" s="562"/>
      <c r="Y134" s="312">
        <f t="shared" si="35"/>
        <v>0</v>
      </c>
      <c r="Z134" s="312">
        <f t="shared" si="36"/>
        <v>0</v>
      </c>
      <c r="AB134" s="547">
        <v>42</v>
      </c>
      <c r="AC134" s="547"/>
      <c r="AD134" s="561"/>
      <c r="AE134" s="561"/>
      <c r="AF134" s="562"/>
      <c r="AG134" s="312">
        <f t="shared" si="37"/>
        <v>0</v>
      </c>
      <c r="AH134" s="312">
        <f t="shared" si="38"/>
        <v>0</v>
      </c>
    </row>
    <row r="135" spans="1:113" s="17" customFormat="1" x14ac:dyDescent="0.2">
      <c r="A135" s="547">
        <v>10</v>
      </c>
      <c r="B135" s="547"/>
      <c r="C135" s="561"/>
      <c r="D135" s="561"/>
      <c r="E135" s="562"/>
      <c r="F135" s="312">
        <f t="shared" si="31"/>
        <v>0</v>
      </c>
      <c r="G135" s="312">
        <f t="shared" si="32"/>
        <v>0</v>
      </c>
      <c r="M135" s="547">
        <v>21</v>
      </c>
      <c r="N135" s="547"/>
      <c r="O135" s="561"/>
      <c r="P135" s="561"/>
      <c r="Q135" s="562"/>
      <c r="R135" s="312">
        <f t="shared" si="33"/>
        <v>0</v>
      </c>
      <c r="S135" s="312">
        <f t="shared" si="34"/>
        <v>0</v>
      </c>
      <c r="T135" s="547">
        <v>32</v>
      </c>
      <c r="U135" s="547"/>
      <c r="V135" s="561"/>
      <c r="W135" s="561"/>
      <c r="X135" s="562"/>
      <c r="Y135" s="312">
        <f t="shared" si="35"/>
        <v>0</v>
      </c>
      <c r="Z135" s="312">
        <f t="shared" si="36"/>
        <v>0</v>
      </c>
      <c r="AB135" s="547">
        <v>43</v>
      </c>
      <c r="AC135" s="547"/>
      <c r="AD135" s="561"/>
      <c r="AE135" s="561"/>
      <c r="AF135" s="562"/>
      <c r="AG135" s="312">
        <f t="shared" si="37"/>
        <v>0</v>
      </c>
      <c r="AH135" s="312">
        <f t="shared" si="38"/>
        <v>0</v>
      </c>
    </row>
    <row r="136" spans="1:113" s="17" customFormat="1" ht="13.5" thickBot="1" x14ac:dyDescent="0.25">
      <c r="A136" s="547">
        <v>11</v>
      </c>
      <c r="B136" s="547"/>
      <c r="C136" s="561"/>
      <c r="D136" s="561"/>
      <c r="E136" s="562"/>
      <c r="F136" s="312">
        <f t="shared" si="31"/>
        <v>0</v>
      </c>
      <c r="G136" s="312">
        <f t="shared" si="32"/>
        <v>0</v>
      </c>
      <c r="M136" s="547">
        <v>22</v>
      </c>
      <c r="N136" s="547"/>
      <c r="O136" s="561"/>
      <c r="P136" s="561"/>
      <c r="Q136" s="562"/>
      <c r="R136" s="312">
        <f t="shared" si="33"/>
        <v>0</v>
      </c>
      <c r="S136" s="312">
        <f t="shared" si="34"/>
        <v>0</v>
      </c>
      <c r="T136" s="547">
        <v>33</v>
      </c>
      <c r="U136" s="547"/>
      <c r="V136" s="561"/>
      <c r="W136" s="561"/>
      <c r="X136" s="562"/>
      <c r="Y136" s="312">
        <f t="shared" si="35"/>
        <v>0</v>
      </c>
      <c r="Z136" s="312">
        <f t="shared" si="36"/>
        <v>0</v>
      </c>
      <c r="AB136" s="324"/>
      <c r="AC136" s="563" t="s">
        <v>3</v>
      </c>
      <c r="AD136" s="551"/>
      <c r="AE136" s="551"/>
      <c r="AF136" s="552">
        <f>SUM(E126:E136)+SUM(Q126:Q136)+SUM(AF126:AF135)+SUM(X126:X136)</f>
        <v>0</v>
      </c>
      <c r="AG136" s="312">
        <f t="shared" si="37"/>
        <v>0</v>
      </c>
      <c r="AH136" s="312">
        <f t="shared" si="38"/>
        <v>0</v>
      </c>
    </row>
    <row r="137" spans="1:113" s="17" customFormat="1" x14ac:dyDescent="0.2">
      <c r="B137" s="328"/>
      <c r="C137" s="329"/>
      <c r="D137" s="329"/>
      <c r="E137" s="287"/>
      <c r="F137" s="312"/>
      <c r="G137" s="312"/>
      <c r="N137" s="528"/>
      <c r="O137" s="329"/>
      <c r="P137" s="329"/>
      <c r="Q137" s="287"/>
      <c r="R137" s="312"/>
      <c r="S137" s="312"/>
      <c r="U137" s="528"/>
      <c r="V137" s="329"/>
      <c r="W137" s="329"/>
      <c r="X137" s="287"/>
      <c r="Y137" s="312"/>
      <c r="Z137" s="312"/>
      <c r="AC137" s="328"/>
      <c r="AD137" s="329"/>
      <c r="AE137" s="329"/>
      <c r="AF137" s="287"/>
      <c r="AG137" s="312"/>
      <c r="AH137" s="312"/>
    </row>
    <row r="138" spans="1:113" s="17" customFormat="1" x14ac:dyDescent="0.2">
      <c r="B138" s="328"/>
      <c r="C138" s="329"/>
      <c r="D138" s="329"/>
      <c r="E138" s="287"/>
      <c r="F138" s="312"/>
      <c r="G138" s="312"/>
      <c r="N138" s="528"/>
      <c r="O138" s="329"/>
      <c r="P138" s="329"/>
      <c r="Q138" s="287"/>
      <c r="R138" s="312"/>
      <c r="S138" s="312"/>
      <c r="U138" s="528"/>
      <c r="V138" s="329"/>
      <c r="W138" s="329"/>
      <c r="X138" s="287"/>
      <c r="Y138" s="312"/>
      <c r="Z138" s="312"/>
      <c r="AC138" s="328"/>
      <c r="AD138" s="329"/>
      <c r="AE138" s="329"/>
      <c r="AF138" s="287"/>
      <c r="AG138" s="312"/>
      <c r="AH138" s="312"/>
    </row>
    <row r="139" spans="1:113" s="17" customFormat="1" x14ac:dyDescent="0.2">
      <c r="B139" s="328"/>
      <c r="C139" s="329"/>
      <c r="D139" s="329"/>
      <c r="E139" s="287"/>
      <c r="F139" s="312"/>
      <c r="G139" s="312"/>
      <c r="N139" s="528"/>
      <c r="O139" s="329"/>
      <c r="P139" s="329"/>
      <c r="Q139" s="287"/>
      <c r="R139" s="312"/>
      <c r="S139" s="312"/>
      <c r="U139" s="528"/>
      <c r="V139" s="329"/>
      <c r="W139" s="329"/>
      <c r="X139" s="287"/>
      <c r="Y139" s="312"/>
      <c r="Z139" s="312"/>
      <c r="AC139" s="328"/>
      <c r="AD139" s="329"/>
      <c r="AE139" s="329"/>
      <c r="AF139" s="287"/>
      <c r="AG139" s="312"/>
      <c r="AH139" s="312"/>
    </row>
    <row r="140" spans="1:113" s="17" customFormat="1" x14ac:dyDescent="0.2">
      <c r="B140" s="328"/>
      <c r="C140" s="329"/>
      <c r="D140" s="329"/>
      <c r="E140" s="287"/>
      <c r="F140" s="312"/>
      <c r="G140" s="312"/>
      <c r="N140" s="528"/>
      <c r="O140" s="329"/>
      <c r="P140" s="329"/>
      <c r="Q140" s="287"/>
      <c r="R140" s="312"/>
      <c r="S140" s="312"/>
      <c r="U140" s="528"/>
      <c r="V140" s="329"/>
      <c r="W140" s="329"/>
      <c r="X140" s="287"/>
      <c r="Y140" s="312"/>
      <c r="Z140" s="312"/>
      <c r="AC140" s="328"/>
      <c r="AD140" s="329"/>
      <c r="AE140" s="329"/>
      <c r="AF140" s="287"/>
      <c r="AG140" s="312"/>
      <c r="AH140" s="312"/>
    </row>
    <row r="141" spans="1:113" s="17" customFormat="1" x14ac:dyDescent="0.2">
      <c r="B141" s="328"/>
      <c r="C141" s="329"/>
      <c r="D141" s="329"/>
      <c r="E141" s="287"/>
      <c r="F141" s="312"/>
      <c r="G141" s="312"/>
      <c r="N141" s="528"/>
      <c r="O141" s="329"/>
      <c r="P141" s="329"/>
      <c r="Q141" s="287"/>
      <c r="R141" s="312"/>
      <c r="S141" s="312"/>
      <c r="U141" s="528"/>
      <c r="V141" s="329"/>
      <c r="W141" s="329"/>
      <c r="X141" s="287"/>
      <c r="Y141" s="312"/>
      <c r="Z141" s="312"/>
      <c r="AC141" s="328"/>
      <c r="AD141" s="329"/>
      <c r="AE141" s="329"/>
      <c r="AF141" s="287"/>
      <c r="AG141" s="312"/>
      <c r="AH141" s="312"/>
    </row>
    <row r="142" spans="1:113" s="17" customFormat="1" x14ac:dyDescent="0.2">
      <c r="B142" s="328"/>
      <c r="C142" s="329"/>
      <c r="D142" s="329"/>
      <c r="E142" s="287"/>
      <c r="F142" s="312"/>
      <c r="G142" s="312"/>
      <c r="N142" s="528"/>
      <c r="O142" s="329"/>
      <c r="P142" s="329"/>
      <c r="Q142" s="287"/>
      <c r="R142" s="312"/>
      <c r="S142" s="312"/>
      <c r="U142" s="528"/>
      <c r="V142" s="329"/>
      <c r="W142" s="329"/>
      <c r="X142" s="287"/>
      <c r="Y142" s="312"/>
      <c r="Z142" s="312"/>
      <c r="AC142" s="328"/>
      <c r="AD142" s="329"/>
      <c r="AE142" s="329"/>
      <c r="AF142" s="287"/>
      <c r="AG142" s="312"/>
      <c r="AH142" s="312"/>
    </row>
    <row r="143" spans="1:113" s="17" customFormat="1" ht="13.5" thickBot="1" x14ac:dyDescent="0.25">
      <c r="B143" s="328"/>
      <c r="C143" s="329"/>
      <c r="D143" s="329"/>
      <c r="E143" s="287"/>
      <c r="F143" s="312"/>
      <c r="G143" s="312"/>
      <c r="N143" s="528"/>
      <c r="O143" s="329"/>
      <c r="P143" s="329"/>
      <c r="Q143" s="287"/>
      <c r="R143" s="312"/>
      <c r="S143" s="312"/>
      <c r="U143" s="528"/>
      <c r="V143" s="329"/>
      <c r="W143" s="329"/>
      <c r="X143" s="287"/>
      <c r="Y143" s="312"/>
      <c r="Z143" s="312"/>
      <c r="AC143" s="328"/>
      <c r="AD143" s="329"/>
      <c r="AE143" s="329"/>
      <c r="AF143" s="287"/>
      <c r="AG143" s="312"/>
      <c r="AH143" s="312"/>
    </row>
    <row r="144" spans="1:113" ht="13.5" thickBot="1" x14ac:dyDescent="0.25">
      <c r="A144" s="315">
        <v>5</v>
      </c>
      <c r="B144" s="472"/>
      <c r="C144" s="757" t="s">
        <v>159</v>
      </c>
      <c r="D144" s="757" t="s">
        <v>34</v>
      </c>
      <c r="E144" s="543">
        <f>+$AF156</f>
        <v>0</v>
      </c>
      <c r="F144" s="312"/>
      <c r="G144" s="312"/>
      <c r="H144" s="17"/>
      <c r="M144" s="315"/>
      <c r="N144" s="472"/>
      <c r="O144" s="757" t="s">
        <v>159</v>
      </c>
      <c r="P144" s="757" t="s">
        <v>34</v>
      </c>
      <c r="Q144" s="543">
        <f>+$AF156</f>
        <v>0</v>
      </c>
      <c r="R144" s="312"/>
      <c r="S144" s="312"/>
      <c r="T144" s="315">
        <v>5</v>
      </c>
      <c r="U144" s="472"/>
      <c r="V144" s="757" t="s">
        <v>159</v>
      </c>
      <c r="W144" s="757" t="s">
        <v>34</v>
      </c>
      <c r="X144" s="543">
        <f>+$AF156</f>
        <v>0</v>
      </c>
      <c r="Y144" s="312"/>
      <c r="Z144" s="312"/>
      <c r="AA144" s="17"/>
      <c r="AB144" s="315"/>
      <c r="AC144" s="472"/>
      <c r="AD144" s="757" t="s">
        <v>159</v>
      </c>
      <c r="AE144" s="757" t="s">
        <v>34</v>
      </c>
      <c r="AF144" s="800" t="s">
        <v>18</v>
      </c>
      <c r="AG144" s="312"/>
      <c r="AH144" s="312"/>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row>
    <row r="145" spans="1:113" ht="51" x14ac:dyDescent="0.2">
      <c r="A145" s="318" t="s">
        <v>7</v>
      </c>
      <c r="B145" s="525" t="str">
        <f>+" אסמכתא " &amp; B7 &amp;"         חזרה לטבלה "</f>
        <v xml:space="preserve"> אסמכתא          חזרה לטבלה </v>
      </c>
      <c r="C145" s="799"/>
      <c r="D145" s="799"/>
      <c r="E145" s="543" t="s">
        <v>18</v>
      </c>
      <c r="F145" s="312"/>
      <c r="G145" s="312"/>
      <c r="H145" s="17"/>
      <c r="M145" s="318" t="s">
        <v>23</v>
      </c>
      <c r="N145" s="525" t="str">
        <f>+" אסמכתא " &amp; B7 &amp;"         חזרה לטבלה "</f>
        <v xml:space="preserve"> אסמכתא          חזרה לטבלה </v>
      </c>
      <c r="O145" s="799"/>
      <c r="P145" s="799"/>
      <c r="Q145" s="543" t="s">
        <v>18</v>
      </c>
      <c r="R145" s="312"/>
      <c r="S145" s="312"/>
      <c r="T145" s="318" t="s">
        <v>7</v>
      </c>
      <c r="U145" s="525" t="str">
        <f>+" אסמכתא " &amp; B7 &amp;"         חזרה לטבלה "</f>
        <v xml:space="preserve"> אסמכתא          חזרה לטבלה </v>
      </c>
      <c r="V145" s="799"/>
      <c r="W145" s="799"/>
      <c r="X145" s="543" t="s">
        <v>18</v>
      </c>
      <c r="Y145" s="312"/>
      <c r="Z145" s="312"/>
      <c r="AA145" s="17"/>
      <c r="AB145" s="318" t="s">
        <v>23</v>
      </c>
      <c r="AC145" s="525" t="str">
        <f>+" אסמכתא " &amp; W7 &amp;"         חזרה לטבלה "</f>
        <v xml:space="preserve"> אסמכתא          חזרה לטבלה </v>
      </c>
      <c r="AD145" s="799"/>
      <c r="AE145" s="799"/>
      <c r="AF145" s="804"/>
      <c r="AG145" s="312"/>
      <c r="AH145" s="312"/>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row>
    <row r="146" spans="1:113" s="17" customFormat="1" x14ac:dyDescent="0.2">
      <c r="A146" s="547">
        <v>1</v>
      </c>
      <c r="B146" s="547"/>
      <c r="C146" s="561"/>
      <c r="D146" s="561"/>
      <c r="E146" s="562"/>
      <c r="F146" s="312">
        <f>IF(AND((COUNTA($C$7)=1),(COUNTA(E146)=1),($C$7&lt;&gt;0),(OR((D146&lt;$C$62),(D146&gt;($E$62+61))))),1,0)</f>
        <v>0</v>
      </c>
      <c r="G146" s="312">
        <f>IF(AND((COUNTA($C$7)=1),(COUNTA(E146)=1),($C$7&lt;&gt;0),(OR((C146&lt;$C$62),(C146&gt;($E$62))))),1,0)</f>
        <v>0</v>
      </c>
      <c r="M146" s="547">
        <v>12</v>
      </c>
      <c r="N146" s="547"/>
      <c r="O146" s="561"/>
      <c r="P146" s="561"/>
      <c r="Q146" s="562"/>
      <c r="R146" s="312">
        <f>IF(AND((COUNTA($C$18)=1),(COUNTA(Q146)=1),($C$18&lt;&gt;0),(OR((P146&lt;$C$62),(P146&gt;($E$62+61))))),1,0)</f>
        <v>0</v>
      </c>
      <c r="S146" s="312">
        <f>IF(AND((COUNTA($C$18)=1),(COUNTA(Q146)=1),($C$18&lt;&gt;0),(OR((O146&lt;$C$62),(O146&gt;($E$62))))),1,0)</f>
        <v>0</v>
      </c>
      <c r="T146" s="547">
        <v>23</v>
      </c>
      <c r="U146" s="547"/>
      <c r="V146" s="561"/>
      <c r="W146" s="561"/>
      <c r="X146" s="562"/>
      <c r="Y146" s="312">
        <f>IF(AND((COUNTA($C$18)=1),(COUNTA(X146)=1),($C$18&lt;&gt;0),(OR((W146&lt;$C$62),(W146&gt;($E$62+61))))),1,0)</f>
        <v>0</v>
      </c>
      <c r="Z146" s="312">
        <f>IF(AND((COUNTA($C$18)=1),(COUNTA(X146)=1),($C$18&lt;&gt;0),(OR((V146&lt;$C$62),(V146&gt;($E$62))))),1,0)</f>
        <v>0</v>
      </c>
      <c r="AB146" s="547">
        <v>34</v>
      </c>
      <c r="AC146" s="547"/>
      <c r="AD146" s="561"/>
      <c r="AE146" s="561"/>
      <c r="AF146" s="562"/>
      <c r="AG146" s="312">
        <f>IF(AND((COUNTA($C$7)=1),(COUNTA(AF146)=1),($C$7&lt;&gt;0),(OR((AE146&lt;$C$62),(AE146&gt;($E$62+61))))),1,0)</f>
        <v>0</v>
      </c>
      <c r="AH146" s="312">
        <f>IF(AND((COUNTA($C$7)=1),(COUNTA(AF146)=1),($C$7&lt;&gt;0),(OR((AD146&lt;$C$62),(AD146&gt;($E$62))))),1,0)</f>
        <v>0</v>
      </c>
    </row>
    <row r="147" spans="1:113" s="17" customFormat="1" x14ac:dyDescent="0.2">
      <c r="A147" s="547">
        <v>2</v>
      </c>
      <c r="B147" s="547"/>
      <c r="C147" s="561"/>
      <c r="D147" s="561"/>
      <c r="E147" s="562"/>
      <c r="F147" s="312">
        <f t="shared" ref="F147:F156" si="39">IF(AND((COUNTA($C$7)=1),(COUNTA(E147)=1),($C$7&lt;&gt;0),(OR((D147&lt;$C$62),(D147&gt;($E$62+61))))),1,0)</f>
        <v>0</v>
      </c>
      <c r="G147" s="312">
        <f t="shared" ref="G147:G156" si="40">IF(AND((COUNTA($C$7)=1),(COUNTA(E147)=1),($C$7&lt;&gt;0),(OR((C147&lt;$C$62),(C147&gt;($E$62))))),1,0)</f>
        <v>0</v>
      </c>
      <c r="M147" s="547">
        <v>13</v>
      </c>
      <c r="N147" s="547"/>
      <c r="O147" s="561"/>
      <c r="P147" s="561"/>
      <c r="Q147" s="562"/>
      <c r="R147" s="312">
        <f t="shared" ref="R147:R156" si="41">IF(AND((COUNTA($C$18)=1),(COUNTA(Q147)=1),($C$18&lt;&gt;0),(OR((P147&lt;$C$62),(P147&gt;($E$62+61))))),1,0)</f>
        <v>0</v>
      </c>
      <c r="S147" s="312">
        <f t="shared" ref="S147:S156" si="42">IF(AND((COUNTA($C$18)=1),(COUNTA(Q147)=1),($C$18&lt;&gt;0),(OR((O147&lt;$C$62),(O147&gt;($E$62))))),1,0)</f>
        <v>0</v>
      </c>
      <c r="T147" s="547">
        <v>24</v>
      </c>
      <c r="U147" s="547"/>
      <c r="V147" s="561"/>
      <c r="W147" s="561"/>
      <c r="X147" s="562"/>
      <c r="Y147" s="312">
        <f t="shared" ref="Y147:Y156" si="43">IF(AND((COUNTA($C$18)=1),(COUNTA(X147)=1),($C$18&lt;&gt;0),(OR((W147&lt;$C$62),(W147&gt;($E$62+61))))),1,0)</f>
        <v>0</v>
      </c>
      <c r="Z147" s="312">
        <f t="shared" ref="Z147:Z156" si="44">IF(AND((COUNTA($C$18)=1),(COUNTA(X147)=1),($C$18&lt;&gt;0),(OR((V147&lt;$C$62),(V147&gt;($E$62))))),1,0)</f>
        <v>0</v>
      </c>
      <c r="AB147" s="547">
        <v>35</v>
      </c>
      <c r="AC147" s="547"/>
      <c r="AD147" s="561"/>
      <c r="AE147" s="561"/>
      <c r="AF147" s="562"/>
      <c r="AG147" s="312">
        <f t="shared" ref="AG147:AG156" si="45">IF(AND((COUNTA($C$7)=1),(COUNTA(AF147)=1),($C$7&lt;&gt;0),(OR((AE147&lt;$C$62),(AE147&gt;($E$62+61))))),1,0)</f>
        <v>0</v>
      </c>
      <c r="AH147" s="312">
        <f t="shared" ref="AH147:AH156" si="46">IF(AND((COUNTA($C$7)=1),(COUNTA(AF147)=1),($C$7&lt;&gt;0),(OR((AD147&lt;$C$62),(AD147&gt;($E$62))))),1,0)</f>
        <v>0</v>
      </c>
    </row>
    <row r="148" spans="1:113" s="17" customFormat="1" x14ac:dyDescent="0.2">
      <c r="A148" s="547">
        <v>3</v>
      </c>
      <c r="B148" s="547"/>
      <c r="C148" s="561"/>
      <c r="D148" s="561"/>
      <c r="E148" s="562"/>
      <c r="F148" s="312">
        <f t="shared" si="39"/>
        <v>0</v>
      </c>
      <c r="G148" s="312">
        <f t="shared" si="40"/>
        <v>0</v>
      </c>
      <c r="M148" s="547">
        <v>14</v>
      </c>
      <c r="N148" s="547"/>
      <c r="O148" s="561"/>
      <c r="P148" s="561"/>
      <c r="Q148" s="562"/>
      <c r="R148" s="312">
        <f t="shared" si="41"/>
        <v>0</v>
      </c>
      <c r="S148" s="312">
        <f t="shared" si="42"/>
        <v>0</v>
      </c>
      <c r="T148" s="547">
        <v>25</v>
      </c>
      <c r="U148" s="547"/>
      <c r="V148" s="561"/>
      <c r="W148" s="561"/>
      <c r="X148" s="562"/>
      <c r="Y148" s="312">
        <f t="shared" si="43"/>
        <v>0</v>
      </c>
      <c r="Z148" s="312">
        <f t="shared" si="44"/>
        <v>0</v>
      </c>
      <c r="AB148" s="547">
        <v>36</v>
      </c>
      <c r="AC148" s="547"/>
      <c r="AD148" s="561"/>
      <c r="AE148" s="561"/>
      <c r="AF148" s="562"/>
      <c r="AG148" s="312">
        <f t="shared" si="45"/>
        <v>0</v>
      </c>
      <c r="AH148" s="312">
        <f t="shared" si="46"/>
        <v>0</v>
      </c>
    </row>
    <row r="149" spans="1:113" s="17" customFormat="1" x14ac:dyDescent="0.2">
      <c r="A149" s="547">
        <v>4</v>
      </c>
      <c r="B149" s="547"/>
      <c r="C149" s="561"/>
      <c r="D149" s="561"/>
      <c r="E149" s="562"/>
      <c r="F149" s="312">
        <f t="shared" si="39"/>
        <v>0</v>
      </c>
      <c r="G149" s="312">
        <f t="shared" si="40"/>
        <v>0</v>
      </c>
      <c r="M149" s="547">
        <v>15</v>
      </c>
      <c r="N149" s="547"/>
      <c r="O149" s="561"/>
      <c r="P149" s="561"/>
      <c r="Q149" s="562"/>
      <c r="R149" s="312">
        <f t="shared" si="41"/>
        <v>0</v>
      </c>
      <c r="S149" s="312">
        <f t="shared" si="42"/>
        <v>0</v>
      </c>
      <c r="T149" s="547">
        <v>26</v>
      </c>
      <c r="U149" s="547"/>
      <c r="V149" s="561"/>
      <c r="W149" s="561"/>
      <c r="X149" s="562"/>
      <c r="Y149" s="312">
        <f t="shared" si="43"/>
        <v>0</v>
      </c>
      <c r="Z149" s="312">
        <f t="shared" si="44"/>
        <v>0</v>
      </c>
      <c r="AB149" s="547">
        <v>37</v>
      </c>
      <c r="AC149" s="547"/>
      <c r="AD149" s="561"/>
      <c r="AE149" s="561"/>
      <c r="AF149" s="562"/>
      <c r="AG149" s="312">
        <f t="shared" si="45"/>
        <v>0</v>
      </c>
      <c r="AH149" s="312">
        <f t="shared" si="46"/>
        <v>0</v>
      </c>
    </row>
    <row r="150" spans="1:113" s="17" customFormat="1" x14ac:dyDescent="0.2">
      <c r="A150" s="547">
        <v>5</v>
      </c>
      <c r="B150" s="547"/>
      <c r="C150" s="561"/>
      <c r="D150" s="561"/>
      <c r="E150" s="562"/>
      <c r="F150" s="312">
        <f t="shared" si="39"/>
        <v>0</v>
      </c>
      <c r="G150" s="312">
        <f t="shared" si="40"/>
        <v>0</v>
      </c>
      <c r="M150" s="547">
        <v>16</v>
      </c>
      <c r="N150" s="547"/>
      <c r="O150" s="561"/>
      <c r="P150" s="561"/>
      <c r="Q150" s="562"/>
      <c r="R150" s="312">
        <f t="shared" si="41"/>
        <v>0</v>
      </c>
      <c r="S150" s="312">
        <f t="shared" si="42"/>
        <v>0</v>
      </c>
      <c r="T150" s="547">
        <v>27</v>
      </c>
      <c r="U150" s="547"/>
      <c r="V150" s="561"/>
      <c r="W150" s="561"/>
      <c r="X150" s="562"/>
      <c r="Y150" s="312">
        <f t="shared" si="43"/>
        <v>0</v>
      </c>
      <c r="Z150" s="312">
        <f t="shared" si="44"/>
        <v>0</v>
      </c>
      <c r="AB150" s="547">
        <v>38</v>
      </c>
      <c r="AC150" s="547"/>
      <c r="AD150" s="561"/>
      <c r="AE150" s="561"/>
      <c r="AF150" s="562"/>
      <c r="AG150" s="312">
        <f t="shared" si="45"/>
        <v>0</v>
      </c>
      <c r="AH150" s="312">
        <f t="shared" si="46"/>
        <v>0</v>
      </c>
    </row>
    <row r="151" spans="1:113" s="17" customFormat="1" x14ac:dyDescent="0.2">
      <c r="A151" s="547">
        <v>6</v>
      </c>
      <c r="B151" s="547"/>
      <c r="C151" s="561"/>
      <c r="D151" s="561"/>
      <c r="E151" s="562"/>
      <c r="F151" s="312">
        <f t="shared" si="39"/>
        <v>0</v>
      </c>
      <c r="G151" s="312">
        <f t="shared" si="40"/>
        <v>0</v>
      </c>
      <c r="M151" s="547">
        <v>17</v>
      </c>
      <c r="N151" s="547"/>
      <c r="O151" s="561"/>
      <c r="P151" s="561"/>
      <c r="Q151" s="562"/>
      <c r="R151" s="312">
        <f t="shared" si="41"/>
        <v>0</v>
      </c>
      <c r="S151" s="312">
        <f t="shared" si="42"/>
        <v>0</v>
      </c>
      <c r="T151" s="547">
        <v>28</v>
      </c>
      <c r="U151" s="547"/>
      <c r="V151" s="561"/>
      <c r="W151" s="561"/>
      <c r="X151" s="562"/>
      <c r="Y151" s="312">
        <f t="shared" si="43"/>
        <v>0</v>
      </c>
      <c r="Z151" s="312">
        <f t="shared" si="44"/>
        <v>0</v>
      </c>
      <c r="AB151" s="547">
        <v>39</v>
      </c>
      <c r="AC151" s="547"/>
      <c r="AD151" s="561"/>
      <c r="AE151" s="561"/>
      <c r="AF151" s="562"/>
      <c r="AG151" s="312">
        <f t="shared" si="45"/>
        <v>0</v>
      </c>
      <c r="AH151" s="312">
        <f t="shared" si="46"/>
        <v>0</v>
      </c>
    </row>
    <row r="152" spans="1:113" s="17" customFormat="1" x14ac:dyDescent="0.2">
      <c r="A152" s="547">
        <v>7</v>
      </c>
      <c r="B152" s="547"/>
      <c r="C152" s="561"/>
      <c r="D152" s="561"/>
      <c r="E152" s="562"/>
      <c r="F152" s="312">
        <f t="shared" si="39"/>
        <v>0</v>
      </c>
      <c r="G152" s="312">
        <f t="shared" si="40"/>
        <v>0</v>
      </c>
      <c r="M152" s="547">
        <v>18</v>
      </c>
      <c r="N152" s="547"/>
      <c r="O152" s="561"/>
      <c r="P152" s="561"/>
      <c r="Q152" s="562"/>
      <c r="R152" s="312">
        <f t="shared" si="41"/>
        <v>0</v>
      </c>
      <c r="S152" s="312">
        <f t="shared" si="42"/>
        <v>0</v>
      </c>
      <c r="T152" s="547">
        <v>29</v>
      </c>
      <c r="U152" s="547"/>
      <c r="V152" s="561"/>
      <c r="W152" s="561"/>
      <c r="X152" s="562"/>
      <c r="Y152" s="312">
        <f t="shared" si="43"/>
        <v>0</v>
      </c>
      <c r="Z152" s="312">
        <f t="shared" si="44"/>
        <v>0</v>
      </c>
      <c r="AB152" s="547">
        <v>40</v>
      </c>
      <c r="AC152" s="547"/>
      <c r="AD152" s="561"/>
      <c r="AE152" s="561"/>
      <c r="AF152" s="562"/>
      <c r="AG152" s="312">
        <f t="shared" si="45"/>
        <v>0</v>
      </c>
      <c r="AH152" s="312">
        <f t="shared" si="46"/>
        <v>0</v>
      </c>
    </row>
    <row r="153" spans="1:113" s="17" customFormat="1" x14ac:dyDescent="0.2">
      <c r="A153" s="547">
        <v>8</v>
      </c>
      <c r="B153" s="547"/>
      <c r="C153" s="561"/>
      <c r="D153" s="561"/>
      <c r="E153" s="562"/>
      <c r="F153" s="312">
        <f t="shared" si="39"/>
        <v>0</v>
      </c>
      <c r="G153" s="312">
        <f t="shared" si="40"/>
        <v>0</v>
      </c>
      <c r="M153" s="547">
        <v>19</v>
      </c>
      <c r="N153" s="547"/>
      <c r="O153" s="561"/>
      <c r="P153" s="561"/>
      <c r="Q153" s="562"/>
      <c r="R153" s="312">
        <f t="shared" si="41"/>
        <v>0</v>
      </c>
      <c r="S153" s="312">
        <f t="shared" si="42"/>
        <v>0</v>
      </c>
      <c r="T153" s="547">
        <v>30</v>
      </c>
      <c r="U153" s="547"/>
      <c r="V153" s="561"/>
      <c r="W153" s="561"/>
      <c r="X153" s="562"/>
      <c r="Y153" s="312">
        <f t="shared" si="43"/>
        <v>0</v>
      </c>
      <c r="Z153" s="312">
        <f t="shared" si="44"/>
        <v>0</v>
      </c>
      <c r="AB153" s="547">
        <v>41</v>
      </c>
      <c r="AC153" s="547"/>
      <c r="AD153" s="561"/>
      <c r="AE153" s="561"/>
      <c r="AF153" s="562"/>
      <c r="AG153" s="312">
        <f t="shared" si="45"/>
        <v>0</v>
      </c>
      <c r="AH153" s="312">
        <f t="shared" si="46"/>
        <v>0</v>
      </c>
    </row>
    <row r="154" spans="1:113" s="17" customFormat="1" x14ac:dyDescent="0.2">
      <c r="A154" s="547">
        <v>9</v>
      </c>
      <c r="B154" s="547"/>
      <c r="C154" s="561"/>
      <c r="D154" s="561"/>
      <c r="E154" s="562"/>
      <c r="F154" s="312">
        <f t="shared" si="39"/>
        <v>0</v>
      </c>
      <c r="G154" s="312">
        <f t="shared" si="40"/>
        <v>0</v>
      </c>
      <c r="M154" s="547">
        <v>20</v>
      </c>
      <c r="N154" s="547"/>
      <c r="O154" s="561"/>
      <c r="P154" s="561"/>
      <c r="Q154" s="562"/>
      <c r="R154" s="312">
        <f t="shared" si="41"/>
        <v>0</v>
      </c>
      <c r="S154" s="312">
        <f t="shared" si="42"/>
        <v>0</v>
      </c>
      <c r="T154" s="547">
        <v>31</v>
      </c>
      <c r="U154" s="547"/>
      <c r="V154" s="561"/>
      <c r="W154" s="561"/>
      <c r="X154" s="562"/>
      <c r="Y154" s="312">
        <f t="shared" si="43"/>
        <v>0</v>
      </c>
      <c r="Z154" s="312">
        <f t="shared" si="44"/>
        <v>0</v>
      </c>
      <c r="AB154" s="547">
        <v>42</v>
      </c>
      <c r="AC154" s="547"/>
      <c r="AD154" s="561"/>
      <c r="AE154" s="561"/>
      <c r="AF154" s="562"/>
      <c r="AG154" s="312">
        <f t="shared" si="45"/>
        <v>0</v>
      </c>
      <c r="AH154" s="312">
        <f t="shared" si="46"/>
        <v>0</v>
      </c>
    </row>
    <row r="155" spans="1:113" s="17" customFormat="1" x14ac:dyDescent="0.2">
      <c r="A155" s="547">
        <v>10</v>
      </c>
      <c r="B155" s="547"/>
      <c r="C155" s="561"/>
      <c r="D155" s="561"/>
      <c r="E155" s="562"/>
      <c r="F155" s="312">
        <f t="shared" si="39"/>
        <v>0</v>
      </c>
      <c r="G155" s="312">
        <f t="shared" si="40"/>
        <v>0</v>
      </c>
      <c r="M155" s="547">
        <v>21</v>
      </c>
      <c r="N155" s="547"/>
      <c r="O155" s="561"/>
      <c r="P155" s="561"/>
      <c r="Q155" s="562"/>
      <c r="R155" s="312">
        <f t="shared" si="41"/>
        <v>0</v>
      </c>
      <c r="S155" s="312">
        <f t="shared" si="42"/>
        <v>0</v>
      </c>
      <c r="T155" s="547">
        <v>32</v>
      </c>
      <c r="U155" s="547"/>
      <c r="V155" s="561"/>
      <c r="W155" s="561"/>
      <c r="X155" s="562"/>
      <c r="Y155" s="312">
        <f t="shared" si="43"/>
        <v>0</v>
      </c>
      <c r="Z155" s="312">
        <f t="shared" si="44"/>
        <v>0</v>
      </c>
      <c r="AB155" s="547">
        <v>43</v>
      </c>
      <c r="AC155" s="547"/>
      <c r="AD155" s="561"/>
      <c r="AE155" s="561"/>
      <c r="AF155" s="562"/>
      <c r="AG155" s="312">
        <f t="shared" si="45"/>
        <v>0</v>
      </c>
      <c r="AH155" s="312">
        <f t="shared" si="46"/>
        <v>0</v>
      </c>
    </row>
    <row r="156" spans="1:113" s="17" customFormat="1" ht="13.5" thickBot="1" x14ac:dyDescent="0.25">
      <c r="A156" s="547">
        <v>11</v>
      </c>
      <c r="B156" s="547"/>
      <c r="C156" s="561"/>
      <c r="D156" s="561"/>
      <c r="E156" s="562"/>
      <c r="F156" s="312">
        <f t="shared" si="39"/>
        <v>0</v>
      </c>
      <c r="G156" s="312">
        <f t="shared" si="40"/>
        <v>0</v>
      </c>
      <c r="M156" s="547">
        <v>22</v>
      </c>
      <c r="N156" s="547"/>
      <c r="O156" s="561"/>
      <c r="P156" s="561"/>
      <c r="Q156" s="562"/>
      <c r="R156" s="312">
        <f t="shared" si="41"/>
        <v>0</v>
      </c>
      <c r="S156" s="312">
        <f t="shared" si="42"/>
        <v>0</v>
      </c>
      <c r="T156" s="547">
        <v>33</v>
      </c>
      <c r="U156" s="547"/>
      <c r="V156" s="561"/>
      <c r="W156" s="561"/>
      <c r="X156" s="562"/>
      <c r="Y156" s="312">
        <f t="shared" si="43"/>
        <v>0</v>
      </c>
      <c r="Z156" s="312">
        <f t="shared" si="44"/>
        <v>0</v>
      </c>
      <c r="AB156" s="324"/>
      <c r="AC156" s="563" t="s">
        <v>3</v>
      </c>
      <c r="AD156" s="551"/>
      <c r="AE156" s="551"/>
      <c r="AF156" s="552">
        <f>SUM(E146:E156)+SUM(Q146:Q156)+SUM(AF146:AF155)+SUM(X146:X156)</f>
        <v>0</v>
      </c>
      <c r="AG156" s="312">
        <f t="shared" si="45"/>
        <v>0</v>
      </c>
      <c r="AH156" s="312">
        <f t="shared" si="46"/>
        <v>0</v>
      </c>
    </row>
    <row r="157" spans="1:113" s="17" customFormat="1" x14ac:dyDescent="0.2">
      <c r="B157" s="328"/>
      <c r="C157" s="329"/>
      <c r="D157" s="329"/>
      <c r="E157" s="287"/>
      <c r="F157" s="312"/>
      <c r="G157" s="312"/>
      <c r="N157" s="528"/>
      <c r="O157" s="329"/>
      <c r="P157" s="329"/>
      <c r="Q157" s="287"/>
      <c r="R157" s="312"/>
      <c r="S157" s="312"/>
      <c r="U157" s="528"/>
      <c r="V157" s="329"/>
      <c r="W157" s="329"/>
      <c r="X157" s="287"/>
      <c r="Y157" s="312"/>
      <c r="Z157" s="312"/>
      <c r="AC157" s="328"/>
      <c r="AD157" s="329"/>
      <c r="AE157" s="329"/>
      <c r="AF157" s="287"/>
      <c r="AG157" s="312"/>
      <c r="AH157" s="312"/>
    </row>
    <row r="158" spans="1:113" s="17" customFormat="1" x14ac:dyDescent="0.2">
      <c r="B158" s="328"/>
      <c r="C158" s="329"/>
      <c r="D158" s="329"/>
      <c r="E158" s="287"/>
      <c r="F158" s="312"/>
      <c r="G158" s="312"/>
      <c r="N158" s="528"/>
      <c r="O158" s="329"/>
      <c r="P158" s="329"/>
      <c r="Q158" s="287"/>
      <c r="R158" s="312"/>
      <c r="S158" s="312"/>
      <c r="U158" s="528"/>
      <c r="V158" s="329"/>
      <c r="W158" s="329"/>
      <c r="X158" s="287"/>
      <c r="Y158" s="312"/>
      <c r="Z158" s="312"/>
      <c r="AC158" s="328"/>
      <c r="AD158" s="329"/>
      <c r="AE158" s="329"/>
      <c r="AF158" s="287"/>
      <c r="AG158" s="312"/>
      <c r="AH158" s="312"/>
    </row>
    <row r="159" spans="1:113" s="17" customFormat="1" x14ac:dyDescent="0.2">
      <c r="B159" s="328"/>
      <c r="C159" s="329"/>
      <c r="D159" s="329"/>
      <c r="E159" s="287"/>
      <c r="F159" s="312"/>
      <c r="G159" s="312"/>
      <c r="N159" s="528"/>
      <c r="O159" s="329"/>
      <c r="P159" s="329"/>
      <c r="Q159" s="287"/>
      <c r="R159" s="312"/>
      <c r="S159" s="312"/>
      <c r="U159" s="528"/>
      <c r="V159" s="329"/>
      <c r="W159" s="329"/>
      <c r="X159" s="287"/>
      <c r="Y159" s="312"/>
      <c r="Z159" s="312"/>
      <c r="AC159" s="328"/>
      <c r="AD159" s="329"/>
      <c r="AE159" s="329"/>
      <c r="AF159" s="287"/>
      <c r="AG159" s="312"/>
      <c r="AH159" s="312"/>
    </row>
    <row r="160" spans="1:113" s="17" customFormat="1" x14ac:dyDescent="0.2">
      <c r="B160" s="328"/>
      <c r="C160" s="329"/>
      <c r="D160" s="329"/>
      <c r="E160" s="287"/>
      <c r="F160" s="312"/>
      <c r="G160" s="312"/>
      <c r="N160" s="528"/>
      <c r="O160" s="329"/>
      <c r="P160" s="329"/>
      <c r="Q160" s="287"/>
      <c r="R160" s="312"/>
      <c r="S160" s="312"/>
      <c r="U160" s="528"/>
      <c r="V160" s="329"/>
      <c r="W160" s="329"/>
      <c r="X160" s="287"/>
      <c r="Y160" s="312"/>
      <c r="Z160" s="312"/>
      <c r="AC160" s="328"/>
      <c r="AD160" s="329"/>
      <c r="AE160" s="329"/>
      <c r="AF160" s="287"/>
      <c r="AG160" s="312"/>
      <c r="AH160" s="312"/>
    </row>
    <row r="161" spans="1:113" s="17" customFormat="1" x14ac:dyDescent="0.2">
      <c r="B161" s="328"/>
      <c r="C161" s="329"/>
      <c r="D161" s="329"/>
      <c r="E161" s="287"/>
      <c r="F161" s="312"/>
      <c r="G161" s="312"/>
      <c r="N161" s="528"/>
      <c r="O161" s="329"/>
      <c r="P161" s="329"/>
      <c r="Q161" s="287"/>
      <c r="R161" s="312"/>
      <c r="S161" s="312"/>
      <c r="U161" s="528"/>
      <c r="V161" s="329"/>
      <c r="W161" s="329"/>
      <c r="X161" s="287"/>
      <c r="Y161" s="312"/>
      <c r="Z161" s="312"/>
      <c r="AC161" s="328"/>
      <c r="AD161" s="329"/>
      <c r="AE161" s="329"/>
      <c r="AF161" s="287"/>
      <c r="AG161" s="312"/>
      <c r="AH161" s="312"/>
    </row>
    <row r="162" spans="1:113" s="17" customFormat="1" x14ac:dyDescent="0.2">
      <c r="B162" s="328"/>
      <c r="C162" s="329"/>
      <c r="D162" s="329"/>
      <c r="E162" s="287"/>
      <c r="F162" s="312"/>
      <c r="G162" s="312"/>
      <c r="N162" s="528"/>
      <c r="O162" s="329"/>
      <c r="P162" s="329"/>
      <c r="Q162" s="287"/>
      <c r="R162" s="312"/>
      <c r="U162" s="528"/>
      <c r="V162" s="329"/>
      <c r="W162" s="329"/>
      <c r="X162" s="287"/>
      <c r="Y162" s="312"/>
      <c r="AC162" s="328"/>
      <c r="AD162" s="329"/>
      <c r="AE162" s="329"/>
      <c r="AF162" s="287"/>
      <c r="AG162" s="312"/>
      <c r="AH162" s="312"/>
    </row>
    <row r="163" spans="1:113" s="17" customFormat="1" ht="13.5" thickBot="1" x14ac:dyDescent="0.25">
      <c r="B163" s="328"/>
      <c r="C163" s="329"/>
      <c r="D163" s="329"/>
      <c r="E163" s="287"/>
      <c r="F163" s="312"/>
      <c r="G163" s="312"/>
      <c r="N163" s="528"/>
      <c r="O163" s="329"/>
      <c r="P163" s="329"/>
      <c r="Q163" s="287"/>
      <c r="R163" s="312"/>
      <c r="U163" s="528"/>
      <c r="V163" s="329"/>
      <c r="W163" s="329"/>
      <c r="X163" s="287"/>
      <c r="Y163" s="312"/>
      <c r="AC163" s="328"/>
      <c r="AD163" s="329"/>
      <c r="AE163" s="329"/>
      <c r="AF163" s="287"/>
      <c r="AG163" s="312"/>
      <c r="AH163" s="312"/>
    </row>
    <row r="164" spans="1:113" ht="13.5" thickBot="1" x14ac:dyDescent="0.25">
      <c r="A164" s="315">
        <v>6</v>
      </c>
      <c r="B164" s="472"/>
      <c r="C164" s="757" t="s">
        <v>159</v>
      </c>
      <c r="D164" s="757" t="s">
        <v>34</v>
      </c>
      <c r="E164" s="543">
        <f>+$AF176</f>
        <v>0</v>
      </c>
      <c r="F164" s="312"/>
      <c r="G164" s="312"/>
      <c r="H164" s="17"/>
      <c r="M164" s="315"/>
      <c r="N164" s="472"/>
      <c r="O164" s="757" t="s">
        <v>159</v>
      </c>
      <c r="P164" s="757" t="s">
        <v>34</v>
      </c>
      <c r="Q164" s="543">
        <f>+$AF176</f>
        <v>0</v>
      </c>
      <c r="R164" s="312"/>
      <c r="S164" s="312"/>
      <c r="T164" s="315">
        <v>6</v>
      </c>
      <c r="U164" s="472"/>
      <c r="V164" s="757" t="s">
        <v>159</v>
      </c>
      <c r="W164" s="757" t="s">
        <v>34</v>
      </c>
      <c r="X164" s="543">
        <f>+$AF176</f>
        <v>0</v>
      </c>
      <c r="Y164" s="312"/>
      <c r="Z164" s="312"/>
      <c r="AA164" s="17"/>
      <c r="AB164" s="315"/>
      <c r="AC164" s="472"/>
      <c r="AD164" s="757" t="s">
        <v>159</v>
      </c>
      <c r="AE164" s="757" t="s">
        <v>34</v>
      </c>
      <c r="AF164" s="800" t="s">
        <v>18</v>
      </c>
      <c r="AG164" s="312"/>
      <c r="AH164" s="312"/>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row>
    <row r="165" spans="1:113" ht="51" x14ac:dyDescent="0.2">
      <c r="A165" s="318" t="s">
        <v>7</v>
      </c>
      <c r="B165" s="525" t="str">
        <f>+" אסמכתא " &amp; B8 &amp;"         חזרה לטבלה "</f>
        <v xml:space="preserve"> אסמכתא          חזרה לטבלה </v>
      </c>
      <c r="C165" s="799"/>
      <c r="D165" s="799"/>
      <c r="E165" s="543" t="s">
        <v>18</v>
      </c>
      <c r="F165" s="312"/>
      <c r="G165" s="312"/>
      <c r="H165" s="17"/>
      <c r="M165" s="318" t="s">
        <v>23</v>
      </c>
      <c r="N165" s="525" t="str">
        <f>+" אסמכתא " &amp; B8 &amp;"         חזרה לטבלה "</f>
        <v xml:space="preserve"> אסמכתא          חזרה לטבלה </v>
      </c>
      <c r="O165" s="799"/>
      <c r="P165" s="799"/>
      <c r="Q165" s="543" t="s">
        <v>18</v>
      </c>
      <c r="R165" s="312"/>
      <c r="S165" s="312"/>
      <c r="T165" s="318" t="s">
        <v>7</v>
      </c>
      <c r="U165" s="525" t="str">
        <f>+" אסמכתא " &amp; B8 &amp;"         חזרה לטבלה "</f>
        <v xml:space="preserve"> אסמכתא          חזרה לטבלה </v>
      </c>
      <c r="V165" s="799"/>
      <c r="W165" s="799"/>
      <c r="X165" s="543" t="s">
        <v>18</v>
      </c>
      <c r="Y165" s="312"/>
      <c r="Z165" s="312"/>
      <c r="AA165" s="17"/>
      <c r="AB165" s="318" t="s">
        <v>23</v>
      </c>
      <c r="AC165" s="525" t="str">
        <f>+" אסמכתא " &amp; W8 &amp;"         חזרה לטבלה "</f>
        <v xml:space="preserve"> אסמכתא          חזרה לטבלה </v>
      </c>
      <c r="AD165" s="799"/>
      <c r="AE165" s="799"/>
      <c r="AF165" s="804"/>
      <c r="AG165" s="312"/>
      <c r="AH165" s="312"/>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row>
    <row r="166" spans="1:113" s="17" customFormat="1" x14ac:dyDescent="0.2">
      <c r="A166" s="547">
        <v>1</v>
      </c>
      <c r="B166" s="547"/>
      <c r="C166" s="561"/>
      <c r="D166" s="561"/>
      <c r="E166" s="562"/>
      <c r="F166" s="312">
        <f>IF(AND((COUNTA($C$8)=1),(COUNTA(E166)=1),($C$8&lt;&gt;0),(OR((D166&lt;$C$62),(D166&gt;($E$62+61))))),1,0)</f>
        <v>0</v>
      </c>
      <c r="G166" s="312">
        <f>IF(AND((COUNTA($C$8)=1),(COUNTA(E166)=1),($C$8&lt;&gt;0),(OR((C166&lt;$C$62),(C166&gt;($E$62))))),1,0)</f>
        <v>0</v>
      </c>
      <c r="M166" s="547">
        <v>12</v>
      </c>
      <c r="N166" s="547"/>
      <c r="O166" s="561"/>
      <c r="P166" s="561"/>
      <c r="Q166" s="562"/>
      <c r="R166" s="312">
        <f>IF(AND((COUNTA($C$19)=1),(COUNTA(Q166)=1),($C$19&lt;&gt;0),(OR((P166&lt;$C$62),(P166&gt;($E$62+61))))),1,0)</f>
        <v>0</v>
      </c>
      <c r="S166" s="312">
        <f>IF(AND((COUNTA($C$19)=1),(COUNTA(Q166)=1),($C$19&lt;&gt;0),(OR((O166&lt;$C$62),(O166&gt;($E$62))))),1,0)</f>
        <v>0</v>
      </c>
      <c r="T166" s="547">
        <v>23</v>
      </c>
      <c r="U166" s="547"/>
      <c r="V166" s="561"/>
      <c r="W166" s="561"/>
      <c r="X166" s="562"/>
      <c r="Y166" s="312">
        <f>IF(AND((COUNTA($C$19)=1),(COUNTA(X166)=1),($C$19&lt;&gt;0),(OR((W166&lt;$C$62),(W166&gt;($E$62+61))))),1,0)</f>
        <v>0</v>
      </c>
      <c r="Z166" s="312">
        <f>IF(AND((COUNTA($C$19)=1),(COUNTA(X166)=1),($C$19&lt;&gt;0),(OR((V166&lt;$C$62),(V166&gt;($E$62))))),1,0)</f>
        <v>0</v>
      </c>
      <c r="AB166" s="547">
        <v>34</v>
      </c>
      <c r="AC166" s="547"/>
      <c r="AD166" s="561"/>
      <c r="AE166" s="561"/>
      <c r="AF166" s="562"/>
      <c r="AG166" s="312">
        <f>IF(AND((COUNTA($C$8)=1),(COUNTA(AF166)=1),($C$8&lt;&gt;0),(OR((AE166&lt;$C$62),(AE166&gt;($E$62+61))))),1,0)</f>
        <v>0</v>
      </c>
      <c r="AH166" s="312">
        <f>IF(AND((COUNTA($C$8)=1),(COUNTA(AF166)=1),($C$8&lt;&gt;0),(OR((AD166&lt;$C$62),(AD166&gt;($E$62))))),1,0)</f>
        <v>0</v>
      </c>
    </row>
    <row r="167" spans="1:113" s="17" customFormat="1" x14ac:dyDescent="0.2">
      <c r="A167" s="547">
        <v>2</v>
      </c>
      <c r="B167" s="547"/>
      <c r="C167" s="561"/>
      <c r="D167" s="561"/>
      <c r="E167" s="562"/>
      <c r="F167" s="312">
        <f t="shared" ref="F167:F176" si="47">IF(AND((COUNTA($C$8)=1),(COUNTA(E167)=1),($C$8&lt;&gt;0),(OR((D167&lt;$C$62),(D167&gt;($E$62+61))))),1,0)</f>
        <v>0</v>
      </c>
      <c r="G167" s="312">
        <f t="shared" ref="G167:G176" si="48">IF(AND((COUNTA($C$8)=1),(COUNTA(E167)=1),($C$8&lt;&gt;0),(OR((C167&lt;$C$62),(C167&gt;($E$62))))),1,0)</f>
        <v>0</v>
      </c>
      <c r="M167" s="547">
        <v>13</v>
      </c>
      <c r="N167" s="547"/>
      <c r="O167" s="561"/>
      <c r="P167" s="561"/>
      <c r="Q167" s="562"/>
      <c r="R167" s="312">
        <f t="shared" ref="R167:R176" si="49">IF(AND((COUNTA($C$19)=1),(COUNTA(Q167)=1),($C$19&lt;&gt;0),(OR((P167&lt;$C$62),(P167&gt;($E$62+61))))),1,0)</f>
        <v>0</v>
      </c>
      <c r="S167" s="312">
        <f t="shared" ref="S167:S176" si="50">IF(AND((COUNTA($C$19)=1),(COUNTA(Q167)=1),($C$19&lt;&gt;0),(OR((O167&lt;$C$62),(O167&gt;($E$62))))),1,0)</f>
        <v>0</v>
      </c>
      <c r="T167" s="547">
        <v>24</v>
      </c>
      <c r="U167" s="547"/>
      <c r="V167" s="561"/>
      <c r="W167" s="561"/>
      <c r="X167" s="562"/>
      <c r="Y167" s="312">
        <f t="shared" ref="Y167:Y176" si="51">IF(AND((COUNTA($C$19)=1),(COUNTA(X167)=1),($C$19&lt;&gt;0),(OR((W167&lt;$C$62),(W167&gt;($E$62+61))))),1,0)</f>
        <v>0</v>
      </c>
      <c r="Z167" s="312">
        <f t="shared" ref="Z167:Z176" si="52">IF(AND((COUNTA($C$19)=1),(COUNTA(X167)=1),($C$19&lt;&gt;0),(OR((V167&lt;$C$62),(V167&gt;($E$62))))),1,0)</f>
        <v>0</v>
      </c>
      <c r="AB167" s="547">
        <v>35</v>
      </c>
      <c r="AC167" s="547"/>
      <c r="AD167" s="561"/>
      <c r="AE167" s="561"/>
      <c r="AF167" s="562"/>
      <c r="AG167" s="312">
        <f t="shared" ref="AG167:AG176" si="53">IF(AND((COUNTA($C$8)=1),(COUNTA(AF167)=1),($C$8&lt;&gt;0),(OR((AE167&lt;$C$62),(AE167&gt;($E$62+61))))),1,0)</f>
        <v>0</v>
      </c>
      <c r="AH167" s="312">
        <f t="shared" ref="AH167:AH176" si="54">IF(AND((COUNTA($C$8)=1),(COUNTA(AF167)=1),($C$8&lt;&gt;0),(OR((AD167&lt;$C$62),(AD167&gt;($E$62))))),1,0)</f>
        <v>0</v>
      </c>
    </row>
    <row r="168" spans="1:113" s="17" customFormat="1" x14ac:dyDescent="0.2">
      <c r="A168" s="547">
        <v>3</v>
      </c>
      <c r="B168" s="547"/>
      <c r="C168" s="561"/>
      <c r="D168" s="561"/>
      <c r="E168" s="562"/>
      <c r="F168" s="312">
        <f t="shared" si="47"/>
        <v>0</v>
      </c>
      <c r="G168" s="312">
        <f t="shared" si="48"/>
        <v>0</v>
      </c>
      <c r="M168" s="547">
        <v>14</v>
      </c>
      <c r="N168" s="547"/>
      <c r="O168" s="561"/>
      <c r="P168" s="561"/>
      <c r="Q168" s="562"/>
      <c r="R168" s="312">
        <f t="shared" si="49"/>
        <v>0</v>
      </c>
      <c r="S168" s="312">
        <f t="shared" si="50"/>
        <v>0</v>
      </c>
      <c r="T168" s="547">
        <v>25</v>
      </c>
      <c r="U168" s="547"/>
      <c r="V168" s="561"/>
      <c r="W168" s="561"/>
      <c r="X168" s="562"/>
      <c r="Y168" s="312">
        <f t="shared" si="51"/>
        <v>0</v>
      </c>
      <c r="Z168" s="312">
        <f t="shared" si="52"/>
        <v>0</v>
      </c>
      <c r="AB168" s="547">
        <v>36</v>
      </c>
      <c r="AC168" s="547"/>
      <c r="AD168" s="561"/>
      <c r="AE168" s="561"/>
      <c r="AF168" s="562"/>
      <c r="AG168" s="312">
        <f t="shared" si="53"/>
        <v>0</v>
      </c>
      <c r="AH168" s="312">
        <f t="shared" si="54"/>
        <v>0</v>
      </c>
    </row>
    <row r="169" spans="1:113" s="17" customFormat="1" x14ac:dyDescent="0.2">
      <c r="A169" s="547">
        <v>4</v>
      </c>
      <c r="B169" s="547"/>
      <c r="C169" s="561"/>
      <c r="D169" s="561"/>
      <c r="E169" s="562"/>
      <c r="F169" s="312">
        <f t="shared" si="47"/>
        <v>0</v>
      </c>
      <c r="G169" s="312">
        <f t="shared" si="48"/>
        <v>0</v>
      </c>
      <c r="M169" s="547">
        <v>15</v>
      </c>
      <c r="N169" s="547"/>
      <c r="O169" s="561"/>
      <c r="P169" s="561"/>
      <c r="Q169" s="562"/>
      <c r="R169" s="312">
        <f t="shared" si="49"/>
        <v>0</v>
      </c>
      <c r="S169" s="312">
        <f t="shared" si="50"/>
        <v>0</v>
      </c>
      <c r="T169" s="547">
        <v>26</v>
      </c>
      <c r="U169" s="547"/>
      <c r="V169" s="561"/>
      <c r="W169" s="561"/>
      <c r="X169" s="562"/>
      <c r="Y169" s="312">
        <f t="shared" si="51"/>
        <v>0</v>
      </c>
      <c r="Z169" s="312">
        <f t="shared" si="52"/>
        <v>0</v>
      </c>
      <c r="AB169" s="547">
        <v>37</v>
      </c>
      <c r="AC169" s="547"/>
      <c r="AD169" s="561"/>
      <c r="AE169" s="561"/>
      <c r="AF169" s="562"/>
      <c r="AG169" s="312">
        <f t="shared" si="53"/>
        <v>0</v>
      </c>
      <c r="AH169" s="312">
        <f t="shared" si="54"/>
        <v>0</v>
      </c>
    </row>
    <row r="170" spans="1:113" s="17" customFormat="1" x14ac:dyDescent="0.2">
      <c r="A170" s="547">
        <v>5</v>
      </c>
      <c r="B170" s="547"/>
      <c r="C170" s="561"/>
      <c r="D170" s="561"/>
      <c r="E170" s="562"/>
      <c r="F170" s="312">
        <f t="shared" si="47"/>
        <v>0</v>
      </c>
      <c r="G170" s="312">
        <f t="shared" si="48"/>
        <v>0</v>
      </c>
      <c r="M170" s="547">
        <v>16</v>
      </c>
      <c r="N170" s="547"/>
      <c r="O170" s="561"/>
      <c r="P170" s="561"/>
      <c r="Q170" s="562"/>
      <c r="R170" s="312">
        <f t="shared" si="49"/>
        <v>0</v>
      </c>
      <c r="S170" s="312">
        <f t="shared" si="50"/>
        <v>0</v>
      </c>
      <c r="T170" s="547">
        <v>27</v>
      </c>
      <c r="U170" s="547"/>
      <c r="V170" s="561"/>
      <c r="W170" s="561"/>
      <c r="X170" s="562"/>
      <c r="Y170" s="312">
        <f t="shared" si="51"/>
        <v>0</v>
      </c>
      <c r="Z170" s="312">
        <f t="shared" si="52"/>
        <v>0</v>
      </c>
      <c r="AB170" s="547">
        <v>38</v>
      </c>
      <c r="AC170" s="547"/>
      <c r="AD170" s="561"/>
      <c r="AE170" s="561"/>
      <c r="AF170" s="562"/>
      <c r="AG170" s="312">
        <f t="shared" si="53"/>
        <v>0</v>
      </c>
      <c r="AH170" s="312">
        <f t="shared" si="54"/>
        <v>0</v>
      </c>
    </row>
    <row r="171" spans="1:113" s="17" customFormat="1" x14ac:dyDescent="0.2">
      <c r="A171" s="547">
        <v>6</v>
      </c>
      <c r="B171" s="547"/>
      <c r="C171" s="561"/>
      <c r="D171" s="561"/>
      <c r="E171" s="562"/>
      <c r="F171" s="312">
        <f t="shared" si="47"/>
        <v>0</v>
      </c>
      <c r="G171" s="312">
        <f t="shared" si="48"/>
        <v>0</v>
      </c>
      <c r="M171" s="547">
        <v>17</v>
      </c>
      <c r="N171" s="547"/>
      <c r="O171" s="561"/>
      <c r="P171" s="561"/>
      <c r="Q171" s="562"/>
      <c r="R171" s="312">
        <f t="shared" si="49"/>
        <v>0</v>
      </c>
      <c r="S171" s="312">
        <f t="shared" si="50"/>
        <v>0</v>
      </c>
      <c r="T171" s="547">
        <v>28</v>
      </c>
      <c r="U171" s="547"/>
      <c r="V171" s="561"/>
      <c r="W171" s="561"/>
      <c r="X171" s="562"/>
      <c r="Y171" s="312">
        <f t="shared" si="51"/>
        <v>0</v>
      </c>
      <c r="Z171" s="312">
        <f t="shared" si="52"/>
        <v>0</v>
      </c>
      <c r="AB171" s="547">
        <v>39</v>
      </c>
      <c r="AC171" s="547"/>
      <c r="AD171" s="561"/>
      <c r="AE171" s="561"/>
      <c r="AF171" s="562"/>
      <c r="AG171" s="312">
        <f t="shared" si="53"/>
        <v>0</v>
      </c>
      <c r="AH171" s="312">
        <f t="shared" si="54"/>
        <v>0</v>
      </c>
    </row>
    <row r="172" spans="1:113" s="17" customFormat="1" x14ac:dyDescent="0.2">
      <c r="A172" s="547">
        <v>7</v>
      </c>
      <c r="B172" s="547"/>
      <c r="C172" s="561"/>
      <c r="D172" s="561"/>
      <c r="E172" s="562"/>
      <c r="F172" s="312">
        <f t="shared" si="47"/>
        <v>0</v>
      </c>
      <c r="G172" s="312">
        <f t="shared" si="48"/>
        <v>0</v>
      </c>
      <c r="M172" s="547">
        <v>18</v>
      </c>
      <c r="N172" s="547"/>
      <c r="O172" s="561"/>
      <c r="P172" s="561"/>
      <c r="Q172" s="562"/>
      <c r="R172" s="312">
        <f t="shared" si="49"/>
        <v>0</v>
      </c>
      <c r="S172" s="312">
        <f t="shared" si="50"/>
        <v>0</v>
      </c>
      <c r="T172" s="547">
        <v>29</v>
      </c>
      <c r="U172" s="547"/>
      <c r="V172" s="561"/>
      <c r="W172" s="561"/>
      <c r="X172" s="562"/>
      <c r="Y172" s="312">
        <f t="shared" si="51"/>
        <v>0</v>
      </c>
      <c r="Z172" s="312">
        <f t="shared" si="52"/>
        <v>0</v>
      </c>
      <c r="AB172" s="547">
        <v>40</v>
      </c>
      <c r="AC172" s="547"/>
      <c r="AD172" s="561"/>
      <c r="AE172" s="561"/>
      <c r="AF172" s="562"/>
      <c r="AG172" s="312">
        <f t="shared" si="53"/>
        <v>0</v>
      </c>
      <c r="AH172" s="312">
        <f t="shared" si="54"/>
        <v>0</v>
      </c>
    </row>
    <row r="173" spans="1:113" s="17" customFormat="1" x14ac:dyDescent="0.2">
      <c r="A173" s="547">
        <v>8</v>
      </c>
      <c r="B173" s="547"/>
      <c r="C173" s="561"/>
      <c r="D173" s="561"/>
      <c r="E173" s="562"/>
      <c r="F173" s="312">
        <f t="shared" si="47"/>
        <v>0</v>
      </c>
      <c r="G173" s="312">
        <f t="shared" si="48"/>
        <v>0</v>
      </c>
      <c r="M173" s="547">
        <v>19</v>
      </c>
      <c r="N173" s="547"/>
      <c r="O173" s="561"/>
      <c r="P173" s="561"/>
      <c r="Q173" s="562"/>
      <c r="R173" s="312">
        <f t="shared" si="49"/>
        <v>0</v>
      </c>
      <c r="S173" s="312">
        <f t="shared" si="50"/>
        <v>0</v>
      </c>
      <c r="T173" s="547">
        <v>30</v>
      </c>
      <c r="U173" s="547"/>
      <c r="V173" s="561"/>
      <c r="W173" s="561"/>
      <c r="X173" s="562"/>
      <c r="Y173" s="312">
        <f t="shared" si="51"/>
        <v>0</v>
      </c>
      <c r="Z173" s="312">
        <f t="shared" si="52"/>
        <v>0</v>
      </c>
      <c r="AB173" s="547">
        <v>41</v>
      </c>
      <c r="AC173" s="547"/>
      <c r="AD173" s="561"/>
      <c r="AE173" s="561"/>
      <c r="AF173" s="562"/>
      <c r="AG173" s="312">
        <f t="shared" si="53"/>
        <v>0</v>
      </c>
      <c r="AH173" s="312">
        <f t="shared" si="54"/>
        <v>0</v>
      </c>
    </row>
    <row r="174" spans="1:113" s="17" customFormat="1" x14ac:dyDescent="0.2">
      <c r="A174" s="547">
        <v>9</v>
      </c>
      <c r="B174" s="547"/>
      <c r="C174" s="561"/>
      <c r="D174" s="561"/>
      <c r="E174" s="562"/>
      <c r="F174" s="312">
        <f t="shared" si="47"/>
        <v>0</v>
      </c>
      <c r="G174" s="312">
        <f t="shared" si="48"/>
        <v>0</v>
      </c>
      <c r="M174" s="547">
        <v>20</v>
      </c>
      <c r="N174" s="547"/>
      <c r="O174" s="561"/>
      <c r="P174" s="561"/>
      <c r="Q174" s="562"/>
      <c r="R174" s="312">
        <f t="shared" si="49"/>
        <v>0</v>
      </c>
      <c r="S174" s="312">
        <f t="shared" si="50"/>
        <v>0</v>
      </c>
      <c r="T174" s="547">
        <v>31</v>
      </c>
      <c r="U174" s="547"/>
      <c r="V174" s="561"/>
      <c r="W174" s="561"/>
      <c r="X174" s="562"/>
      <c r="Y174" s="312">
        <f t="shared" si="51"/>
        <v>0</v>
      </c>
      <c r="Z174" s="312">
        <f t="shared" si="52"/>
        <v>0</v>
      </c>
      <c r="AB174" s="547">
        <v>42</v>
      </c>
      <c r="AC174" s="547"/>
      <c r="AD174" s="561"/>
      <c r="AE174" s="561"/>
      <c r="AF174" s="562"/>
      <c r="AG174" s="312">
        <f t="shared" si="53"/>
        <v>0</v>
      </c>
      <c r="AH174" s="312">
        <f t="shared" si="54"/>
        <v>0</v>
      </c>
    </row>
    <row r="175" spans="1:113" s="17" customFormat="1" x14ac:dyDescent="0.2">
      <c r="A175" s="547">
        <v>10</v>
      </c>
      <c r="B175" s="547"/>
      <c r="C175" s="561"/>
      <c r="D175" s="561"/>
      <c r="E175" s="562"/>
      <c r="F175" s="312">
        <f t="shared" si="47"/>
        <v>0</v>
      </c>
      <c r="G175" s="312">
        <f t="shared" si="48"/>
        <v>0</v>
      </c>
      <c r="M175" s="547">
        <v>21</v>
      </c>
      <c r="N175" s="547"/>
      <c r="O175" s="561"/>
      <c r="P175" s="561"/>
      <c r="Q175" s="562"/>
      <c r="R175" s="312">
        <f t="shared" si="49"/>
        <v>0</v>
      </c>
      <c r="S175" s="312">
        <f t="shared" si="50"/>
        <v>0</v>
      </c>
      <c r="T175" s="547">
        <v>32</v>
      </c>
      <c r="U175" s="547"/>
      <c r="V175" s="561"/>
      <c r="W175" s="561"/>
      <c r="X175" s="562"/>
      <c r="Y175" s="312">
        <f t="shared" si="51"/>
        <v>0</v>
      </c>
      <c r="Z175" s="312">
        <f t="shared" si="52"/>
        <v>0</v>
      </c>
      <c r="AB175" s="547">
        <v>43</v>
      </c>
      <c r="AC175" s="547"/>
      <c r="AD175" s="561"/>
      <c r="AE175" s="561"/>
      <c r="AF175" s="562"/>
      <c r="AG175" s="312">
        <f t="shared" si="53"/>
        <v>0</v>
      </c>
      <c r="AH175" s="312">
        <f t="shared" si="54"/>
        <v>0</v>
      </c>
    </row>
    <row r="176" spans="1:113" s="17" customFormat="1" ht="13.5" thickBot="1" x14ac:dyDescent="0.25">
      <c r="A176" s="547">
        <v>11</v>
      </c>
      <c r="B176" s="547"/>
      <c r="C176" s="561"/>
      <c r="D176" s="561"/>
      <c r="E176" s="562"/>
      <c r="F176" s="312">
        <f t="shared" si="47"/>
        <v>0</v>
      </c>
      <c r="G176" s="312">
        <f t="shared" si="48"/>
        <v>0</v>
      </c>
      <c r="M176" s="547">
        <v>22</v>
      </c>
      <c r="N176" s="547"/>
      <c r="O176" s="561"/>
      <c r="P176" s="561"/>
      <c r="Q176" s="562"/>
      <c r="R176" s="312">
        <f t="shared" si="49"/>
        <v>0</v>
      </c>
      <c r="S176" s="312">
        <f t="shared" si="50"/>
        <v>0</v>
      </c>
      <c r="T176" s="547">
        <v>33</v>
      </c>
      <c r="U176" s="547"/>
      <c r="V176" s="561"/>
      <c r="W176" s="561"/>
      <c r="X176" s="562"/>
      <c r="Y176" s="312">
        <f t="shared" si="51"/>
        <v>0</v>
      </c>
      <c r="Z176" s="312">
        <f t="shared" si="52"/>
        <v>0</v>
      </c>
      <c r="AB176" s="324"/>
      <c r="AC176" s="563" t="s">
        <v>3</v>
      </c>
      <c r="AD176" s="551"/>
      <c r="AE176" s="551"/>
      <c r="AF176" s="552">
        <f>SUM(E166:E176)+SUM(Q166:Q176)+SUM(AF166:AF175)+SUM(X166:X176)</f>
        <v>0</v>
      </c>
      <c r="AG176" s="312">
        <f t="shared" si="53"/>
        <v>0</v>
      </c>
      <c r="AH176" s="312">
        <f t="shared" si="54"/>
        <v>0</v>
      </c>
    </row>
    <row r="177" spans="1:113" s="17" customFormat="1" x14ac:dyDescent="0.2">
      <c r="B177" s="328"/>
      <c r="C177" s="329"/>
      <c r="D177" s="329"/>
      <c r="E177" s="287"/>
      <c r="F177" s="312"/>
      <c r="G177" s="312"/>
      <c r="N177" s="528"/>
      <c r="O177" s="329"/>
      <c r="P177" s="329"/>
      <c r="Q177" s="287"/>
      <c r="R177" s="312"/>
      <c r="S177" s="312"/>
      <c r="U177" s="528"/>
      <c r="V177" s="329"/>
      <c r="W177" s="329"/>
      <c r="X177" s="287"/>
      <c r="Y177" s="312"/>
      <c r="Z177" s="312"/>
      <c r="AC177" s="328"/>
      <c r="AD177" s="329"/>
      <c r="AE177" s="329"/>
      <c r="AF177" s="287"/>
      <c r="AG177" s="312"/>
      <c r="AH177" s="312"/>
    </row>
    <row r="178" spans="1:113" s="17" customFormat="1" x14ac:dyDescent="0.2">
      <c r="B178" s="328"/>
      <c r="C178" s="329"/>
      <c r="D178" s="329"/>
      <c r="E178" s="287"/>
      <c r="F178" s="312"/>
      <c r="G178" s="312"/>
      <c r="N178" s="528"/>
      <c r="O178" s="329"/>
      <c r="P178" s="329"/>
      <c r="Q178" s="287"/>
      <c r="R178" s="312"/>
      <c r="S178" s="312"/>
      <c r="U178" s="528"/>
      <c r="V178" s="329"/>
      <c r="W178" s="329"/>
      <c r="X178" s="287"/>
      <c r="Y178" s="312"/>
      <c r="Z178" s="312"/>
      <c r="AC178" s="328"/>
      <c r="AD178" s="329"/>
      <c r="AE178" s="329"/>
      <c r="AF178" s="287"/>
      <c r="AG178" s="312"/>
      <c r="AH178" s="312"/>
    </row>
    <row r="179" spans="1:113" s="17" customFormat="1" x14ac:dyDescent="0.2">
      <c r="B179" s="328"/>
      <c r="C179" s="329"/>
      <c r="D179" s="329"/>
      <c r="E179" s="287"/>
      <c r="F179" s="312"/>
      <c r="G179" s="312"/>
      <c r="N179" s="528"/>
      <c r="O179" s="329"/>
      <c r="P179" s="329"/>
      <c r="Q179" s="287"/>
      <c r="R179" s="312"/>
      <c r="S179" s="312"/>
      <c r="U179" s="528"/>
      <c r="V179" s="329"/>
      <c r="W179" s="329"/>
      <c r="X179" s="287"/>
      <c r="Y179" s="312"/>
      <c r="Z179" s="312"/>
      <c r="AC179" s="328"/>
      <c r="AD179" s="329"/>
      <c r="AE179" s="329"/>
      <c r="AF179" s="287"/>
      <c r="AG179" s="312"/>
      <c r="AH179" s="312"/>
    </row>
    <row r="180" spans="1:113" s="17" customFormat="1" x14ac:dyDescent="0.2">
      <c r="B180" s="328"/>
      <c r="C180" s="329"/>
      <c r="D180" s="329"/>
      <c r="E180" s="287"/>
      <c r="F180" s="312"/>
      <c r="G180" s="312"/>
      <c r="N180" s="528"/>
      <c r="O180" s="329"/>
      <c r="P180" s="329"/>
      <c r="Q180" s="287"/>
      <c r="R180" s="312"/>
      <c r="S180" s="312"/>
      <c r="U180" s="528"/>
      <c r="V180" s="329"/>
      <c r="W180" s="329"/>
      <c r="X180" s="287"/>
      <c r="Y180" s="312"/>
      <c r="Z180" s="312"/>
      <c r="AC180" s="328"/>
      <c r="AD180" s="329"/>
      <c r="AE180" s="329"/>
      <c r="AF180" s="287"/>
      <c r="AG180" s="312"/>
      <c r="AH180" s="312"/>
    </row>
    <row r="181" spans="1:113" s="17" customFormat="1" x14ac:dyDescent="0.2">
      <c r="B181" s="328"/>
      <c r="C181" s="329"/>
      <c r="D181" s="329"/>
      <c r="E181" s="287"/>
      <c r="F181" s="312"/>
      <c r="G181" s="312"/>
      <c r="N181" s="528"/>
      <c r="O181" s="329"/>
      <c r="P181" s="329"/>
      <c r="Q181" s="287"/>
      <c r="R181" s="312"/>
      <c r="S181" s="312"/>
      <c r="U181" s="528"/>
      <c r="V181" s="329"/>
      <c r="W181" s="329"/>
      <c r="X181" s="287"/>
      <c r="Y181" s="312"/>
      <c r="Z181" s="312"/>
      <c r="AC181" s="328"/>
      <c r="AD181" s="329"/>
      <c r="AE181" s="329"/>
      <c r="AF181" s="287"/>
      <c r="AG181" s="312"/>
      <c r="AH181" s="312"/>
    </row>
    <row r="182" spans="1:113" s="17" customFormat="1" x14ac:dyDescent="0.2">
      <c r="B182" s="328"/>
      <c r="C182" s="329"/>
      <c r="D182" s="329"/>
      <c r="E182" s="287"/>
      <c r="F182" s="312"/>
      <c r="G182" s="312"/>
      <c r="N182" s="528"/>
      <c r="O182" s="329"/>
      <c r="P182" s="329"/>
      <c r="Q182" s="287"/>
      <c r="R182" s="312"/>
      <c r="S182" s="312"/>
      <c r="U182" s="528"/>
      <c r="V182" s="329"/>
      <c r="W182" s="329"/>
      <c r="X182" s="287"/>
      <c r="Y182" s="312"/>
      <c r="Z182" s="312"/>
      <c r="AC182" s="328"/>
      <c r="AD182" s="329"/>
      <c r="AE182" s="329"/>
      <c r="AF182" s="287"/>
      <c r="AG182" s="312"/>
      <c r="AH182" s="312"/>
    </row>
    <row r="183" spans="1:113" s="17" customFormat="1" ht="13.5" thickBot="1" x14ac:dyDescent="0.25">
      <c r="B183" s="328"/>
      <c r="C183" s="329"/>
      <c r="D183" s="329"/>
      <c r="E183" s="287"/>
      <c r="F183" s="312"/>
      <c r="G183" s="312"/>
      <c r="N183" s="528"/>
      <c r="O183" s="329"/>
      <c r="P183" s="329"/>
      <c r="Q183" s="287"/>
      <c r="R183" s="312"/>
      <c r="S183" s="312"/>
      <c r="U183" s="528"/>
      <c r="V183" s="329"/>
      <c r="W183" s="329"/>
      <c r="X183" s="287"/>
      <c r="Y183" s="312"/>
      <c r="Z183" s="312"/>
      <c r="AC183" s="328"/>
      <c r="AD183" s="329"/>
      <c r="AE183" s="329"/>
      <c r="AF183" s="287"/>
      <c r="AG183" s="312"/>
      <c r="AH183" s="312"/>
    </row>
    <row r="184" spans="1:113" ht="13.5" thickBot="1" x14ac:dyDescent="0.25">
      <c r="A184" s="315">
        <v>7</v>
      </c>
      <c r="B184" s="472"/>
      <c r="C184" s="757" t="s">
        <v>159</v>
      </c>
      <c r="D184" s="757" t="s">
        <v>34</v>
      </c>
      <c r="E184" s="543">
        <f>+$AF196</f>
        <v>0</v>
      </c>
      <c r="F184" s="312"/>
      <c r="G184" s="312"/>
      <c r="H184" s="17"/>
      <c r="M184" s="315"/>
      <c r="N184" s="472"/>
      <c r="O184" s="757" t="s">
        <v>159</v>
      </c>
      <c r="P184" s="757" t="s">
        <v>34</v>
      </c>
      <c r="Q184" s="543">
        <f>+$AF196</f>
        <v>0</v>
      </c>
      <c r="R184" s="312"/>
      <c r="S184" s="312"/>
      <c r="T184" s="315">
        <v>7</v>
      </c>
      <c r="U184" s="472"/>
      <c r="V184" s="757" t="s">
        <v>159</v>
      </c>
      <c r="W184" s="757" t="s">
        <v>34</v>
      </c>
      <c r="X184" s="543">
        <f>+$AF196</f>
        <v>0</v>
      </c>
      <c r="Y184" s="312"/>
      <c r="Z184" s="312"/>
      <c r="AA184" s="17"/>
      <c r="AB184" s="315"/>
      <c r="AC184" s="472"/>
      <c r="AD184" s="757" t="s">
        <v>159</v>
      </c>
      <c r="AE184" s="757" t="s">
        <v>34</v>
      </c>
      <c r="AF184" s="800" t="s">
        <v>18</v>
      </c>
      <c r="AG184" s="312"/>
      <c r="AH184" s="312"/>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row>
    <row r="185" spans="1:113" ht="51" x14ac:dyDescent="0.2">
      <c r="A185" s="318" t="s">
        <v>7</v>
      </c>
      <c r="B185" s="525" t="str">
        <f>+" אסמכתא " &amp; B9 &amp;"         חזרה לטבלה "</f>
        <v xml:space="preserve"> אסמכתא          חזרה לטבלה </v>
      </c>
      <c r="C185" s="799"/>
      <c r="D185" s="799"/>
      <c r="E185" s="543" t="s">
        <v>18</v>
      </c>
      <c r="F185" s="312"/>
      <c r="G185" s="312"/>
      <c r="H185" s="17"/>
      <c r="M185" s="318" t="s">
        <v>23</v>
      </c>
      <c r="N185" s="525" t="str">
        <f>+" אסמכתא " &amp; B9 &amp;"         חזרה לטבלה "</f>
        <v xml:space="preserve"> אסמכתא          חזרה לטבלה </v>
      </c>
      <c r="O185" s="799"/>
      <c r="P185" s="799"/>
      <c r="Q185" s="543" t="s">
        <v>18</v>
      </c>
      <c r="R185" s="312"/>
      <c r="S185" s="312"/>
      <c r="T185" s="318" t="s">
        <v>7</v>
      </c>
      <c r="U185" s="525" t="str">
        <f>+" אסמכתא " &amp; B9 &amp;"         חזרה לטבלה "</f>
        <v xml:space="preserve"> אסמכתא          חזרה לטבלה </v>
      </c>
      <c r="V185" s="799"/>
      <c r="W185" s="799"/>
      <c r="X185" s="543" t="s">
        <v>18</v>
      </c>
      <c r="Y185" s="312"/>
      <c r="Z185" s="312"/>
      <c r="AA185" s="17"/>
      <c r="AB185" s="318" t="s">
        <v>23</v>
      </c>
      <c r="AC185" s="525" t="str">
        <f>+" אסמכתא " &amp; W9 &amp;"         חזרה לטבלה "</f>
        <v xml:space="preserve"> אסמכתא          חזרה לטבלה </v>
      </c>
      <c r="AD185" s="799"/>
      <c r="AE185" s="799"/>
      <c r="AF185" s="804"/>
      <c r="AG185" s="312"/>
      <c r="AH185" s="312"/>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row>
    <row r="186" spans="1:113" s="17" customFormat="1" x14ac:dyDescent="0.2">
      <c r="A186" s="547">
        <v>1</v>
      </c>
      <c r="B186" s="547"/>
      <c r="C186" s="561"/>
      <c r="D186" s="561"/>
      <c r="E186" s="562"/>
      <c r="F186" s="312">
        <f>IF(AND((COUNTA($C$9)=1),(COUNTA(E186)=1),($C$9&lt;&gt;0),(OR((D186&lt;$C$62),(D186&gt;($E$62+61))))),1,0)</f>
        <v>0</v>
      </c>
      <c r="G186" s="312">
        <f>IF(AND((COUNTA($C$9)=1),(COUNTA(E186)=1),($C$9&lt;&gt;0),(OR((C186&lt;$C$62),(C186&gt;($E$62))))),1,0)</f>
        <v>0</v>
      </c>
      <c r="M186" s="547">
        <v>12</v>
      </c>
      <c r="N186" s="547"/>
      <c r="O186" s="561"/>
      <c r="P186" s="561"/>
      <c r="Q186" s="562"/>
      <c r="R186" s="312">
        <f>IF(AND((COUNTA($C$20)=1),(COUNTA(Q186)=1),($C$20&lt;&gt;0),(OR((P186&lt;$C$62),(P186&gt;($E$62+61))))),1,0)</f>
        <v>0</v>
      </c>
      <c r="S186" s="312">
        <f>IF(AND((COUNTA($C$20)=1),(COUNTA(Q186)=1),($C$20&lt;&gt;0),(OR((O186&lt;$C$62),(O186&gt;($E$62))))),1,0)</f>
        <v>0</v>
      </c>
      <c r="T186" s="547">
        <v>23</v>
      </c>
      <c r="U186" s="547"/>
      <c r="V186" s="561"/>
      <c r="W186" s="561"/>
      <c r="X186" s="562"/>
      <c r="Y186" s="312">
        <f>IF(AND((COUNTA($C$20)=1),(COUNTA(X186)=1),($C$20&lt;&gt;0),(OR((W186&lt;$C$62),(W186&gt;($E$62+61))))),1,0)</f>
        <v>0</v>
      </c>
      <c r="Z186" s="312">
        <f>IF(AND((COUNTA($C$20)=1),(COUNTA(X186)=1),($C$20&lt;&gt;0),(OR((V186&lt;$C$62),(V186&gt;($E$62))))),1,0)</f>
        <v>0</v>
      </c>
      <c r="AB186" s="547">
        <v>34</v>
      </c>
      <c r="AC186" s="547"/>
      <c r="AD186" s="561"/>
      <c r="AE186" s="561"/>
      <c r="AF186" s="562"/>
      <c r="AG186" s="312">
        <f>IF(AND((COUNTA($C$9)=1),(COUNTA(AF186)=1),($C$9&lt;&gt;0),(OR((AE186&lt;$C$62),(AE186&gt;($E$62+61))))),1,0)</f>
        <v>0</v>
      </c>
      <c r="AH186" s="312">
        <f>IF(AND((COUNTA($C$9)=1),(COUNTA(AF186)=1),($C$9&lt;&gt;0),(OR((AD186&lt;$C$62),(AD186&gt;($E$62))))),1,0)</f>
        <v>0</v>
      </c>
    </row>
    <row r="187" spans="1:113" s="17" customFormat="1" x14ac:dyDescent="0.2">
      <c r="A187" s="547">
        <v>2</v>
      </c>
      <c r="B187" s="547"/>
      <c r="C187" s="561"/>
      <c r="D187" s="561"/>
      <c r="E187" s="562"/>
      <c r="F187" s="312">
        <f t="shared" ref="F187:F196" si="55">IF(AND((COUNTA($C$9)=1),(COUNTA(E187)=1),($C$9&lt;&gt;0),(OR((D187&lt;$C$62),(D187&gt;($E$62+61))))),1,0)</f>
        <v>0</v>
      </c>
      <c r="G187" s="312">
        <f t="shared" ref="G187:G196" si="56">IF(AND((COUNTA($C$9)=1),(COUNTA(E187)=1),($C$9&lt;&gt;0),(OR((C187&lt;$C$62),(C187&gt;($E$62))))),1,0)</f>
        <v>0</v>
      </c>
      <c r="M187" s="547">
        <v>13</v>
      </c>
      <c r="N187" s="547"/>
      <c r="O187" s="561"/>
      <c r="P187" s="561"/>
      <c r="Q187" s="562"/>
      <c r="R187" s="312">
        <f t="shared" ref="R187:R196" si="57">IF(AND((COUNTA($C$20)=1),(COUNTA(Q187)=1),($C$20&lt;&gt;0),(OR((P187&lt;$C$62),(P187&gt;($E$62+61))))),1,0)</f>
        <v>0</v>
      </c>
      <c r="S187" s="312">
        <f t="shared" ref="S187:S196" si="58">IF(AND((COUNTA($C$20)=1),(COUNTA(Q187)=1),($C$20&lt;&gt;0),(OR((O187&lt;$C$62),(O187&gt;($E$62))))),1,0)</f>
        <v>0</v>
      </c>
      <c r="T187" s="547">
        <v>24</v>
      </c>
      <c r="U187" s="547"/>
      <c r="V187" s="561"/>
      <c r="W187" s="561"/>
      <c r="X187" s="562"/>
      <c r="Y187" s="312">
        <f t="shared" ref="Y187:Y196" si="59">IF(AND((COUNTA($C$20)=1),(COUNTA(X187)=1),($C$20&lt;&gt;0),(OR((W187&lt;$C$62),(W187&gt;($E$62+61))))),1,0)</f>
        <v>0</v>
      </c>
      <c r="Z187" s="312">
        <f t="shared" ref="Z187:Z196" si="60">IF(AND((COUNTA($C$20)=1),(COUNTA(X187)=1),($C$20&lt;&gt;0),(OR((V187&lt;$C$62),(V187&gt;($E$62))))),1,0)</f>
        <v>0</v>
      </c>
      <c r="AB187" s="547">
        <v>35</v>
      </c>
      <c r="AC187" s="547"/>
      <c r="AD187" s="561"/>
      <c r="AE187" s="561"/>
      <c r="AF187" s="562"/>
      <c r="AG187" s="312">
        <f t="shared" ref="AG187:AG196" si="61">IF(AND((COUNTA($C$9)=1),(COUNTA(AF187)=1),($C$9&lt;&gt;0),(OR((AE187&lt;$C$62),(AE187&gt;($E$62+61))))),1,0)</f>
        <v>0</v>
      </c>
      <c r="AH187" s="312">
        <f t="shared" ref="AH187:AH196" si="62">IF(AND((COUNTA($C$9)=1),(COUNTA(AF187)=1),($C$9&lt;&gt;0),(OR((AD187&lt;$C$62),(AD187&gt;($E$62))))),1,0)</f>
        <v>0</v>
      </c>
    </row>
    <row r="188" spans="1:113" s="17" customFormat="1" x14ac:dyDescent="0.2">
      <c r="A188" s="547">
        <v>3</v>
      </c>
      <c r="B188" s="547"/>
      <c r="C188" s="561"/>
      <c r="D188" s="561"/>
      <c r="E188" s="562"/>
      <c r="F188" s="312">
        <f t="shared" si="55"/>
        <v>0</v>
      </c>
      <c r="G188" s="312">
        <f t="shared" si="56"/>
        <v>0</v>
      </c>
      <c r="M188" s="547">
        <v>14</v>
      </c>
      <c r="N188" s="547"/>
      <c r="O188" s="561"/>
      <c r="P188" s="561"/>
      <c r="Q188" s="562"/>
      <c r="R188" s="312">
        <f t="shared" si="57"/>
        <v>0</v>
      </c>
      <c r="S188" s="312">
        <f t="shared" si="58"/>
        <v>0</v>
      </c>
      <c r="T188" s="547">
        <v>25</v>
      </c>
      <c r="U188" s="547"/>
      <c r="V188" s="561"/>
      <c r="W188" s="561"/>
      <c r="X188" s="562"/>
      <c r="Y188" s="312">
        <f t="shared" si="59"/>
        <v>0</v>
      </c>
      <c r="Z188" s="312">
        <f t="shared" si="60"/>
        <v>0</v>
      </c>
      <c r="AB188" s="547">
        <v>36</v>
      </c>
      <c r="AC188" s="547"/>
      <c r="AD188" s="561"/>
      <c r="AE188" s="561"/>
      <c r="AF188" s="562"/>
      <c r="AG188" s="312">
        <f t="shared" si="61"/>
        <v>0</v>
      </c>
      <c r="AH188" s="312">
        <f t="shared" si="62"/>
        <v>0</v>
      </c>
    </row>
    <row r="189" spans="1:113" s="17" customFormat="1" x14ac:dyDescent="0.2">
      <c r="A189" s="547">
        <v>4</v>
      </c>
      <c r="B189" s="547"/>
      <c r="C189" s="561"/>
      <c r="D189" s="561"/>
      <c r="E189" s="562"/>
      <c r="F189" s="312">
        <f t="shared" si="55"/>
        <v>0</v>
      </c>
      <c r="G189" s="312">
        <f t="shared" si="56"/>
        <v>0</v>
      </c>
      <c r="M189" s="547">
        <v>15</v>
      </c>
      <c r="N189" s="547"/>
      <c r="O189" s="561"/>
      <c r="P189" s="561"/>
      <c r="Q189" s="562"/>
      <c r="R189" s="312">
        <f t="shared" si="57"/>
        <v>0</v>
      </c>
      <c r="S189" s="312">
        <f t="shared" si="58"/>
        <v>0</v>
      </c>
      <c r="T189" s="547">
        <v>26</v>
      </c>
      <c r="U189" s="547"/>
      <c r="V189" s="561"/>
      <c r="W189" s="561"/>
      <c r="X189" s="562"/>
      <c r="Y189" s="312">
        <f t="shared" si="59"/>
        <v>0</v>
      </c>
      <c r="Z189" s="312">
        <f t="shared" si="60"/>
        <v>0</v>
      </c>
      <c r="AB189" s="547">
        <v>37</v>
      </c>
      <c r="AC189" s="547"/>
      <c r="AD189" s="561"/>
      <c r="AE189" s="561"/>
      <c r="AF189" s="562"/>
      <c r="AG189" s="312">
        <f t="shared" si="61"/>
        <v>0</v>
      </c>
      <c r="AH189" s="312">
        <f t="shared" si="62"/>
        <v>0</v>
      </c>
    </row>
    <row r="190" spans="1:113" s="17" customFormat="1" x14ac:dyDescent="0.2">
      <c r="A190" s="547">
        <v>5</v>
      </c>
      <c r="B190" s="547"/>
      <c r="C190" s="561"/>
      <c r="D190" s="561"/>
      <c r="E190" s="562"/>
      <c r="F190" s="312">
        <f t="shared" si="55"/>
        <v>0</v>
      </c>
      <c r="G190" s="312">
        <f t="shared" si="56"/>
        <v>0</v>
      </c>
      <c r="M190" s="547">
        <v>16</v>
      </c>
      <c r="N190" s="547"/>
      <c r="O190" s="561"/>
      <c r="P190" s="561"/>
      <c r="Q190" s="562"/>
      <c r="R190" s="312">
        <f t="shared" si="57"/>
        <v>0</v>
      </c>
      <c r="S190" s="312">
        <f t="shared" si="58"/>
        <v>0</v>
      </c>
      <c r="T190" s="547">
        <v>27</v>
      </c>
      <c r="U190" s="547"/>
      <c r="V190" s="561"/>
      <c r="W190" s="561"/>
      <c r="X190" s="562"/>
      <c r="Y190" s="312">
        <f t="shared" si="59"/>
        <v>0</v>
      </c>
      <c r="Z190" s="312">
        <f t="shared" si="60"/>
        <v>0</v>
      </c>
      <c r="AB190" s="547">
        <v>38</v>
      </c>
      <c r="AC190" s="547"/>
      <c r="AD190" s="561"/>
      <c r="AE190" s="561"/>
      <c r="AF190" s="562"/>
      <c r="AG190" s="312">
        <f t="shared" si="61"/>
        <v>0</v>
      </c>
      <c r="AH190" s="312">
        <f t="shared" si="62"/>
        <v>0</v>
      </c>
    </row>
    <row r="191" spans="1:113" s="17" customFormat="1" x14ac:dyDescent="0.2">
      <c r="A191" s="547">
        <v>6</v>
      </c>
      <c r="B191" s="547"/>
      <c r="C191" s="561"/>
      <c r="D191" s="561"/>
      <c r="E191" s="562"/>
      <c r="F191" s="312">
        <f t="shared" si="55"/>
        <v>0</v>
      </c>
      <c r="G191" s="312">
        <f t="shared" si="56"/>
        <v>0</v>
      </c>
      <c r="M191" s="547">
        <v>17</v>
      </c>
      <c r="N191" s="547"/>
      <c r="O191" s="561"/>
      <c r="P191" s="561"/>
      <c r="Q191" s="562"/>
      <c r="R191" s="312">
        <f t="shared" si="57"/>
        <v>0</v>
      </c>
      <c r="S191" s="312">
        <f t="shared" si="58"/>
        <v>0</v>
      </c>
      <c r="T191" s="547">
        <v>28</v>
      </c>
      <c r="U191" s="547"/>
      <c r="V191" s="561"/>
      <c r="W191" s="561"/>
      <c r="X191" s="562"/>
      <c r="Y191" s="312">
        <f t="shared" si="59"/>
        <v>0</v>
      </c>
      <c r="Z191" s="312">
        <f t="shared" si="60"/>
        <v>0</v>
      </c>
      <c r="AB191" s="547">
        <v>39</v>
      </c>
      <c r="AC191" s="547"/>
      <c r="AD191" s="561"/>
      <c r="AE191" s="561"/>
      <c r="AF191" s="562"/>
      <c r="AG191" s="312">
        <f t="shared" si="61"/>
        <v>0</v>
      </c>
      <c r="AH191" s="312">
        <f t="shared" si="62"/>
        <v>0</v>
      </c>
    </row>
    <row r="192" spans="1:113" s="17" customFormat="1" x14ac:dyDescent="0.2">
      <c r="A192" s="547">
        <v>7</v>
      </c>
      <c r="B192" s="547"/>
      <c r="C192" s="561"/>
      <c r="D192" s="561"/>
      <c r="E192" s="562"/>
      <c r="F192" s="312">
        <f t="shared" si="55"/>
        <v>0</v>
      </c>
      <c r="G192" s="312">
        <f t="shared" si="56"/>
        <v>0</v>
      </c>
      <c r="M192" s="547">
        <v>18</v>
      </c>
      <c r="N192" s="547"/>
      <c r="O192" s="561"/>
      <c r="P192" s="561"/>
      <c r="Q192" s="562"/>
      <c r="R192" s="312">
        <f t="shared" si="57"/>
        <v>0</v>
      </c>
      <c r="S192" s="312">
        <f t="shared" si="58"/>
        <v>0</v>
      </c>
      <c r="T192" s="547">
        <v>29</v>
      </c>
      <c r="U192" s="547"/>
      <c r="V192" s="561"/>
      <c r="W192" s="561"/>
      <c r="X192" s="562"/>
      <c r="Y192" s="312">
        <f t="shared" si="59"/>
        <v>0</v>
      </c>
      <c r="Z192" s="312">
        <f t="shared" si="60"/>
        <v>0</v>
      </c>
      <c r="AB192" s="547">
        <v>40</v>
      </c>
      <c r="AC192" s="547"/>
      <c r="AD192" s="561"/>
      <c r="AE192" s="561"/>
      <c r="AF192" s="562"/>
      <c r="AG192" s="312">
        <f t="shared" si="61"/>
        <v>0</v>
      </c>
      <c r="AH192" s="312">
        <f t="shared" si="62"/>
        <v>0</v>
      </c>
    </row>
    <row r="193" spans="1:113" s="17" customFormat="1" x14ac:dyDescent="0.2">
      <c r="A193" s="547">
        <v>8</v>
      </c>
      <c r="B193" s="547"/>
      <c r="C193" s="561"/>
      <c r="D193" s="561"/>
      <c r="E193" s="562"/>
      <c r="F193" s="312">
        <f t="shared" si="55"/>
        <v>0</v>
      </c>
      <c r="G193" s="312">
        <f t="shared" si="56"/>
        <v>0</v>
      </c>
      <c r="M193" s="547">
        <v>19</v>
      </c>
      <c r="N193" s="547"/>
      <c r="O193" s="561"/>
      <c r="P193" s="561"/>
      <c r="Q193" s="562"/>
      <c r="R193" s="312">
        <f t="shared" si="57"/>
        <v>0</v>
      </c>
      <c r="S193" s="312">
        <f t="shared" si="58"/>
        <v>0</v>
      </c>
      <c r="T193" s="547">
        <v>30</v>
      </c>
      <c r="U193" s="547"/>
      <c r="V193" s="561"/>
      <c r="W193" s="561"/>
      <c r="X193" s="562"/>
      <c r="Y193" s="312">
        <f t="shared" si="59"/>
        <v>0</v>
      </c>
      <c r="Z193" s="312">
        <f t="shared" si="60"/>
        <v>0</v>
      </c>
      <c r="AB193" s="547">
        <v>41</v>
      </c>
      <c r="AC193" s="547"/>
      <c r="AD193" s="561"/>
      <c r="AE193" s="561"/>
      <c r="AF193" s="562"/>
      <c r="AG193" s="312">
        <f t="shared" si="61"/>
        <v>0</v>
      </c>
      <c r="AH193" s="312">
        <f t="shared" si="62"/>
        <v>0</v>
      </c>
    </row>
    <row r="194" spans="1:113" s="17" customFormat="1" x14ac:dyDescent="0.2">
      <c r="A194" s="547">
        <v>9</v>
      </c>
      <c r="B194" s="547"/>
      <c r="C194" s="561"/>
      <c r="D194" s="561"/>
      <c r="E194" s="562"/>
      <c r="F194" s="312">
        <f t="shared" si="55"/>
        <v>0</v>
      </c>
      <c r="G194" s="312">
        <f t="shared" si="56"/>
        <v>0</v>
      </c>
      <c r="M194" s="547">
        <v>20</v>
      </c>
      <c r="N194" s="547"/>
      <c r="O194" s="561"/>
      <c r="P194" s="561"/>
      <c r="Q194" s="562"/>
      <c r="R194" s="312">
        <f t="shared" si="57"/>
        <v>0</v>
      </c>
      <c r="S194" s="312">
        <f t="shared" si="58"/>
        <v>0</v>
      </c>
      <c r="T194" s="547">
        <v>31</v>
      </c>
      <c r="U194" s="547"/>
      <c r="V194" s="561"/>
      <c r="W194" s="561"/>
      <c r="X194" s="562"/>
      <c r="Y194" s="312">
        <f t="shared" si="59"/>
        <v>0</v>
      </c>
      <c r="Z194" s="312">
        <f t="shared" si="60"/>
        <v>0</v>
      </c>
      <c r="AB194" s="547">
        <v>42</v>
      </c>
      <c r="AC194" s="547"/>
      <c r="AD194" s="561"/>
      <c r="AE194" s="561"/>
      <c r="AF194" s="562"/>
      <c r="AG194" s="312">
        <f t="shared" si="61"/>
        <v>0</v>
      </c>
      <c r="AH194" s="312">
        <f t="shared" si="62"/>
        <v>0</v>
      </c>
    </row>
    <row r="195" spans="1:113" s="17" customFormat="1" x14ac:dyDescent="0.2">
      <c r="A195" s="547">
        <v>10</v>
      </c>
      <c r="B195" s="547"/>
      <c r="C195" s="561"/>
      <c r="D195" s="561"/>
      <c r="E195" s="562"/>
      <c r="F195" s="312">
        <f t="shared" si="55"/>
        <v>0</v>
      </c>
      <c r="G195" s="312">
        <f t="shared" si="56"/>
        <v>0</v>
      </c>
      <c r="M195" s="547">
        <v>21</v>
      </c>
      <c r="N195" s="547"/>
      <c r="O195" s="561"/>
      <c r="P195" s="561"/>
      <c r="Q195" s="562"/>
      <c r="R195" s="312">
        <f t="shared" si="57"/>
        <v>0</v>
      </c>
      <c r="S195" s="312">
        <f t="shared" si="58"/>
        <v>0</v>
      </c>
      <c r="T195" s="547">
        <v>32</v>
      </c>
      <c r="U195" s="547"/>
      <c r="V195" s="561"/>
      <c r="W195" s="561"/>
      <c r="X195" s="562"/>
      <c r="Y195" s="312">
        <f t="shared" si="59"/>
        <v>0</v>
      </c>
      <c r="Z195" s="312">
        <f t="shared" si="60"/>
        <v>0</v>
      </c>
      <c r="AB195" s="547">
        <v>43</v>
      </c>
      <c r="AC195" s="547"/>
      <c r="AD195" s="561"/>
      <c r="AE195" s="561"/>
      <c r="AF195" s="562"/>
      <c r="AG195" s="312">
        <f t="shared" si="61"/>
        <v>0</v>
      </c>
      <c r="AH195" s="312">
        <f t="shared" si="62"/>
        <v>0</v>
      </c>
    </row>
    <row r="196" spans="1:113" s="17" customFormat="1" ht="13.5" thickBot="1" x14ac:dyDescent="0.25">
      <c r="A196" s="547">
        <v>11</v>
      </c>
      <c r="B196" s="547"/>
      <c r="C196" s="561"/>
      <c r="D196" s="561"/>
      <c r="E196" s="562"/>
      <c r="F196" s="312">
        <f t="shared" si="55"/>
        <v>0</v>
      </c>
      <c r="G196" s="312">
        <f t="shared" si="56"/>
        <v>0</v>
      </c>
      <c r="M196" s="547">
        <v>22</v>
      </c>
      <c r="N196" s="547"/>
      <c r="O196" s="561"/>
      <c r="P196" s="561"/>
      <c r="Q196" s="562"/>
      <c r="R196" s="312">
        <f t="shared" si="57"/>
        <v>0</v>
      </c>
      <c r="S196" s="312">
        <f t="shared" si="58"/>
        <v>0</v>
      </c>
      <c r="T196" s="547">
        <v>33</v>
      </c>
      <c r="U196" s="547"/>
      <c r="V196" s="561"/>
      <c r="W196" s="561"/>
      <c r="X196" s="562"/>
      <c r="Y196" s="312">
        <f t="shared" si="59"/>
        <v>0</v>
      </c>
      <c r="Z196" s="312">
        <f t="shared" si="60"/>
        <v>0</v>
      </c>
      <c r="AB196" s="324"/>
      <c r="AC196" s="563" t="s">
        <v>3</v>
      </c>
      <c r="AD196" s="551"/>
      <c r="AE196" s="551"/>
      <c r="AF196" s="552">
        <f>SUM(E186:E196)+SUM(Q186:Q196)+SUM(AF186:AF195)+SUM(X186:X196)</f>
        <v>0</v>
      </c>
      <c r="AG196" s="312">
        <f t="shared" si="61"/>
        <v>0</v>
      </c>
      <c r="AH196" s="312">
        <f t="shared" si="62"/>
        <v>0</v>
      </c>
    </row>
    <row r="197" spans="1:113" s="17" customFormat="1" x14ac:dyDescent="0.2">
      <c r="B197" s="328"/>
      <c r="C197" s="329"/>
      <c r="D197" s="329"/>
      <c r="E197" s="287"/>
      <c r="F197" s="312"/>
      <c r="G197" s="312"/>
      <c r="N197" s="528"/>
      <c r="O197" s="329"/>
      <c r="P197" s="329"/>
      <c r="Q197" s="287"/>
      <c r="R197" s="312"/>
      <c r="S197" s="312"/>
      <c r="U197" s="528"/>
      <c r="V197" s="329"/>
      <c r="W197" s="329"/>
      <c r="X197" s="287"/>
      <c r="Y197" s="312"/>
      <c r="Z197" s="312"/>
      <c r="AC197" s="328"/>
      <c r="AD197" s="329"/>
      <c r="AE197" s="329"/>
      <c r="AF197" s="287"/>
      <c r="AG197" s="312"/>
      <c r="AH197" s="312"/>
    </row>
    <row r="198" spans="1:113" s="17" customFormat="1" x14ac:dyDescent="0.2">
      <c r="B198" s="328"/>
      <c r="C198" s="329"/>
      <c r="D198" s="329"/>
      <c r="E198" s="287"/>
      <c r="F198" s="312"/>
      <c r="G198" s="312"/>
      <c r="N198" s="528"/>
      <c r="O198" s="329"/>
      <c r="P198" s="329"/>
      <c r="Q198" s="287"/>
      <c r="R198" s="312"/>
      <c r="S198" s="312"/>
      <c r="U198" s="528"/>
      <c r="V198" s="329"/>
      <c r="W198" s="329"/>
      <c r="X198" s="287"/>
      <c r="Y198" s="312"/>
      <c r="Z198" s="312"/>
      <c r="AC198" s="328"/>
      <c r="AD198" s="329"/>
      <c r="AE198" s="329"/>
      <c r="AF198" s="287"/>
      <c r="AG198" s="312"/>
      <c r="AH198" s="312"/>
    </row>
    <row r="199" spans="1:113" s="17" customFormat="1" x14ac:dyDescent="0.2">
      <c r="B199" s="328"/>
      <c r="C199" s="329"/>
      <c r="D199" s="329"/>
      <c r="E199" s="287"/>
      <c r="F199" s="312"/>
      <c r="G199" s="312"/>
      <c r="N199" s="528"/>
      <c r="O199" s="329"/>
      <c r="P199" s="329"/>
      <c r="Q199" s="287"/>
      <c r="R199" s="312"/>
      <c r="S199" s="312"/>
      <c r="U199" s="528"/>
      <c r="V199" s="329"/>
      <c r="W199" s="329"/>
      <c r="X199" s="287"/>
      <c r="Y199" s="312"/>
      <c r="Z199" s="312"/>
      <c r="AC199" s="328"/>
      <c r="AD199" s="329"/>
      <c r="AE199" s="329"/>
      <c r="AF199" s="287"/>
      <c r="AG199" s="312"/>
      <c r="AH199" s="312"/>
    </row>
    <row r="200" spans="1:113" s="17" customFormat="1" x14ac:dyDescent="0.2">
      <c r="B200" s="328"/>
      <c r="C200" s="329"/>
      <c r="D200" s="329"/>
      <c r="E200" s="287"/>
      <c r="F200" s="312"/>
      <c r="G200" s="312"/>
      <c r="N200" s="528"/>
      <c r="O200" s="329"/>
      <c r="P200" s="329"/>
      <c r="Q200" s="287"/>
      <c r="R200" s="312"/>
      <c r="S200" s="312"/>
      <c r="U200" s="528"/>
      <c r="V200" s="329"/>
      <c r="W200" s="329"/>
      <c r="X200" s="287"/>
      <c r="Y200" s="312"/>
      <c r="Z200" s="312"/>
      <c r="AC200" s="328"/>
      <c r="AD200" s="329"/>
      <c r="AE200" s="329"/>
      <c r="AF200" s="287"/>
      <c r="AG200" s="312"/>
      <c r="AH200" s="312"/>
    </row>
    <row r="201" spans="1:113" s="17" customFormat="1" x14ac:dyDescent="0.2">
      <c r="B201" s="328"/>
      <c r="C201" s="329"/>
      <c r="D201" s="329"/>
      <c r="E201" s="287"/>
      <c r="F201" s="312"/>
      <c r="G201" s="312"/>
      <c r="N201" s="528"/>
      <c r="O201" s="329"/>
      <c r="P201" s="329"/>
      <c r="Q201" s="287"/>
      <c r="R201" s="312"/>
      <c r="S201" s="312"/>
      <c r="U201" s="528"/>
      <c r="V201" s="329"/>
      <c r="W201" s="329"/>
      <c r="X201" s="287"/>
      <c r="Y201" s="312"/>
      <c r="Z201" s="312"/>
      <c r="AC201" s="328"/>
      <c r="AD201" s="329"/>
      <c r="AE201" s="329"/>
      <c r="AF201" s="287"/>
      <c r="AG201" s="312"/>
      <c r="AH201" s="312"/>
    </row>
    <row r="202" spans="1:113" s="17" customFormat="1" x14ac:dyDescent="0.2">
      <c r="B202" s="328"/>
      <c r="C202" s="329"/>
      <c r="D202" s="329"/>
      <c r="E202" s="287"/>
      <c r="F202" s="312"/>
      <c r="G202" s="312"/>
      <c r="N202" s="528"/>
      <c r="O202" s="329"/>
      <c r="P202" s="329"/>
      <c r="Q202" s="287"/>
      <c r="R202" s="312"/>
      <c r="S202" s="312"/>
      <c r="U202" s="528"/>
      <c r="V202" s="329"/>
      <c r="W202" s="329"/>
      <c r="X202" s="287"/>
      <c r="Y202" s="312"/>
      <c r="Z202" s="312"/>
      <c r="AC202" s="328"/>
      <c r="AD202" s="329"/>
      <c r="AE202" s="329"/>
      <c r="AF202" s="287"/>
      <c r="AG202" s="312"/>
      <c r="AH202" s="312"/>
    </row>
    <row r="203" spans="1:113" s="17" customFormat="1" ht="13.5" thickBot="1" x14ac:dyDescent="0.25">
      <c r="B203" s="328"/>
      <c r="C203" s="329"/>
      <c r="D203" s="329"/>
      <c r="E203" s="287"/>
      <c r="F203" s="312"/>
      <c r="G203" s="312"/>
      <c r="N203" s="528"/>
      <c r="O203" s="329"/>
      <c r="P203" s="329"/>
      <c r="Q203" s="287"/>
      <c r="R203" s="312"/>
      <c r="S203" s="312"/>
      <c r="U203" s="528"/>
      <c r="V203" s="329"/>
      <c r="W203" s="329"/>
      <c r="X203" s="287"/>
      <c r="Y203" s="312"/>
      <c r="Z203" s="312"/>
      <c r="AC203" s="328"/>
      <c r="AD203" s="329"/>
      <c r="AE203" s="329"/>
      <c r="AF203" s="287"/>
      <c r="AG203" s="312"/>
      <c r="AH203" s="312"/>
    </row>
    <row r="204" spans="1:113" ht="13.5" thickBot="1" x14ac:dyDescent="0.25">
      <c r="A204" s="315">
        <v>8</v>
      </c>
      <c r="B204" s="472"/>
      <c r="C204" s="757" t="s">
        <v>159</v>
      </c>
      <c r="D204" s="757" t="s">
        <v>34</v>
      </c>
      <c r="E204" s="543">
        <f>+$AF216</f>
        <v>0</v>
      </c>
      <c r="F204" s="312"/>
      <c r="G204" s="312"/>
      <c r="H204" s="17"/>
      <c r="M204" s="315"/>
      <c r="N204" s="472"/>
      <c r="O204" s="757" t="s">
        <v>159</v>
      </c>
      <c r="P204" s="757" t="s">
        <v>34</v>
      </c>
      <c r="Q204" s="543">
        <f>+$AF216</f>
        <v>0</v>
      </c>
      <c r="R204" s="312"/>
      <c r="S204" s="312"/>
      <c r="T204" s="315">
        <v>8</v>
      </c>
      <c r="U204" s="472"/>
      <c r="V204" s="757" t="s">
        <v>159</v>
      </c>
      <c r="W204" s="757" t="s">
        <v>34</v>
      </c>
      <c r="X204" s="543">
        <f>+$AF216</f>
        <v>0</v>
      </c>
      <c r="Y204" s="312"/>
      <c r="Z204" s="312"/>
      <c r="AA204" s="17"/>
      <c r="AB204" s="315"/>
      <c r="AC204" s="472"/>
      <c r="AD204" s="757" t="s">
        <v>159</v>
      </c>
      <c r="AE204" s="757" t="s">
        <v>34</v>
      </c>
      <c r="AF204" s="800" t="s">
        <v>18</v>
      </c>
      <c r="AG204" s="312"/>
      <c r="AH204" s="312"/>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T204" s="17"/>
      <c r="CU204" s="17"/>
      <c r="CV204" s="17"/>
      <c r="CW204" s="17"/>
      <c r="CX204" s="17"/>
      <c r="CY204" s="17"/>
      <c r="CZ204" s="17"/>
      <c r="DA204" s="17"/>
      <c r="DB204" s="17"/>
      <c r="DC204" s="17"/>
      <c r="DD204" s="17"/>
      <c r="DE204" s="17"/>
      <c r="DF204" s="17"/>
      <c r="DG204" s="17"/>
      <c r="DH204" s="17"/>
      <c r="DI204" s="17"/>
    </row>
    <row r="205" spans="1:113" ht="51" x14ac:dyDescent="0.2">
      <c r="A205" s="318" t="s">
        <v>7</v>
      </c>
      <c r="B205" s="525" t="str">
        <f>+" אסמכתא " &amp; B10 &amp;"         חזרה לטבלה "</f>
        <v xml:space="preserve"> אסמכתא          חזרה לטבלה </v>
      </c>
      <c r="C205" s="799"/>
      <c r="D205" s="799"/>
      <c r="E205" s="543" t="s">
        <v>18</v>
      </c>
      <c r="F205" s="312"/>
      <c r="G205" s="312"/>
      <c r="H205" s="17"/>
      <c r="M205" s="318" t="s">
        <v>23</v>
      </c>
      <c r="N205" s="525" t="str">
        <f>+" אסמכתא " &amp; B10 &amp;"         חזרה לטבלה "</f>
        <v xml:space="preserve"> אסמכתא          חזרה לטבלה </v>
      </c>
      <c r="O205" s="799"/>
      <c r="P205" s="799"/>
      <c r="Q205" s="543" t="s">
        <v>18</v>
      </c>
      <c r="R205" s="312"/>
      <c r="S205" s="312"/>
      <c r="T205" s="318" t="s">
        <v>7</v>
      </c>
      <c r="U205" s="525" t="str">
        <f>+" אסמכתא " &amp; B10 &amp;"         חזרה לטבלה "</f>
        <v xml:space="preserve"> אסמכתא          חזרה לטבלה </v>
      </c>
      <c r="V205" s="799"/>
      <c r="W205" s="799"/>
      <c r="X205" s="543" t="s">
        <v>18</v>
      </c>
      <c r="Y205" s="312"/>
      <c r="Z205" s="312"/>
      <c r="AA205" s="17"/>
      <c r="AB205" s="318" t="s">
        <v>23</v>
      </c>
      <c r="AC205" s="525" t="str">
        <f>+" אסמכתא " &amp; W10 &amp;"         חזרה לטבלה "</f>
        <v xml:space="preserve"> אסמכתא          חזרה לטבלה </v>
      </c>
      <c r="AD205" s="799"/>
      <c r="AE205" s="799"/>
      <c r="AF205" s="804"/>
      <c r="AG205" s="312"/>
      <c r="AH205" s="312"/>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c r="DB205" s="17"/>
      <c r="DC205" s="17"/>
      <c r="DD205" s="17"/>
      <c r="DE205" s="17"/>
      <c r="DF205" s="17"/>
      <c r="DG205" s="17"/>
      <c r="DH205" s="17"/>
      <c r="DI205" s="17"/>
    </row>
    <row r="206" spans="1:113" s="17" customFormat="1" x14ac:dyDescent="0.2">
      <c r="A206" s="547">
        <v>1</v>
      </c>
      <c r="B206" s="547"/>
      <c r="C206" s="561"/>
      <c r="D206" s="561"/>
      <c r="E206" s="562"/>
      <c r="F206" s="312">
        <f>IF(AND((COUNTA($C$10)=1),(COUNTA(E206)=1),($C$10&lt;&gt;0),(OR((D206&lt;$C$62),(D206&gt;($E$62+61))))),1,0)</f>
        <v>0</v>
      </c>
      <c r="G206" s="312">
        <f>IF(AND((COUNTA($C$10)=1),(COUNTA(E206)=1),($C$10&lt;&gt;0),(OR((C206&lt;$C$62),(C206&gt;($E$62))))),1,0)</f>
        <v>0</v>
      </c>
      <c r="M206" s="547">
        <v>12</v>
      </c>
      <c r="N206" s="547"/>
      <c r="O206" s="561"/>
      <c r="P206" s="561"/>
      <c r="Q206" s="562"/>
      <c r="R206" s="312">
        <f>IF(AND((COUNTA($C$21)=1),(COUNTA(Q206)=1),($C$21&lt;&gt;0),(OR((P206&lt;$C$62),(P206&gt;($E$62+61))))),1,0)</f>
        <v>0</v>
      </c>
      <c r="S206" s="312">
        <f>IF(AND((COUNTA($C$21)=1),(COUNTA(Q206)=1),($C$21&lt;&gt;0),(OR((O206&lt;$C$62),(O206&gt;($E$62))))),1,0)</f>
        <v>0</v>
      </c>
      <c r="T206" s="547">
        <v>23</v>
      </c>
      <c r="U206" s="547"/>
      <c r="V206" s="561"/>
      <c r="W206" s="561"/>
      <c r="X206" s="562"/>
      <c r="Y206" s="312">
        <f>IF(AND((COUNTA($C$21)=1),(COUNTA(X206)=1),($C$21&lt;&gt;0),(OR((W206&lt;$C$62),(W206&gt;($E$62+61))))),1,0)</f>
        <v>0</v>
      </c>
      <c r="Z206" s="312">
        <f>IF(AND((COUNTA($C$21)=1),(COUNTA(X206)=1),($C$21&lt;&gt;0),(OR((V206&lt;$C$62),(V206&gt;($E$62))))),1,0)</f>
        <v>0</v>
      </c>
      <c r="AB206" s="547">
        <v>34</v>
      </c>
      <c r="AC206" s="547"/>
      <c r="AD206" s="561"/>
      <c r="AE206" s="561"/>
      <c r="AF206" s="562"/>
      <c r="AG206" s="312">
        <f>IF(AND((COUNTA($C$10)=1),(COUNTA(AF206)=1),($C$10&lt;&gt;0),(OR((AE206&lt;$C$62),(AE206&gt;($E$62+61))))),1,0)</f>
        <v>0</v>
      </c>
      <c r="AH206" s="312">
        <f>IF(AND((COUNTA($C$10)=1),(COUNTA(AF206)=1),($C$10&lt;&gt;0),(OR((AD206&lt;$C$62),(AD206&gt;($E$62))))),1,0)</f>
        <v>0</v>
      </c>
    </row>
    <row r="207" spans="1:113" s="17" customFormat="1" x14ac:dyDescent="0.2">
      <c r="A207" s="547">
        <v>2</v>
      </c>
      <c r="B207" s="547"/>
      <c r="C207" s="561"/>
      <c r="D207" s="561"/>
      <c r="E207" s="562"/>
      <c r="F207" s="312">
        <f t="shared" ref="F207:F215" si="63">IF(AND((COUNTA($C$10)=1),(COUNTA(E207)=1),($C$10&lt;&gt;0),(OR((D207&lt;$C$62),(D207&gt;($E$62+61))))),1,0)</f>
        <v>0</v>
      </c>
      <c r="G207" s="312">
        <f t="shared" ref="G207:G216" si="64">IF(AND((COUNTA($C$10)=1),(COUNTA(E207)=1),($C$10&lt;&gt;0),(OR((C207&lt;$C$62),(C207&gt;($E$62))))),1,0)</f>
        <v>0</v>
      </c>
      <c r="M207" s="547">
        <v>13</v>
      </c>
      <c r="N207" s="547"/>
      <c r="O207" s="561"/>
      <c r="P207" s="561"/>
      <c r="Q207" s="562"/>
      <c r="R207" s="312">
        <f t="shared" ref="R207:R216" si="65">IF(AND((COUNTA($C$21)=1),(COUNTA(Q207)=1),($C$21&lt;&gt;0),(OR((P207&lt;$C$62),(P207&gt;($E$62+61))))),1,0)</f>
        <v>0</v>
      </c>
      <c r="S207" s="312">
        <f t="shared" ref="S207:S216" si="66">IF(AND((COUNTA($C$21)=1),(COUNTA(Q207)=1),($C$21&lt;&gt;0),(OR((O207&lt;$C$62),(O207&gt;($E$62))))),1,0)</f>
        <v>0</v>
      </c>
      <c r="T207" s="547">
        <v>24</v>
      </c>
      <c r="U207" s="547"/>
      <c r="V207" s="561"/>
      <c r="W207" s="561"/>
      <c r="X207" s="562"/>
      <c r="Y207" s="312">
        <f t="shared" ref="Y207:Y216" si="67">IF(AND((COUNTA($C$21)=1),(COUNTA(X207)=1),($C$21&lt;&gt;0),(OR((W207&lt;$C$62),(W207&gt;($E$62+61))))),1,0)</f>
        <v>0</v>
      </c>
      <c r="Z207" s="312">
        <f t="shared" ref="Z207:Z216" si="68">IF(AND((COUNTA($C$21)=1),(COUNTA(X207)=1),($C$21&lt;&gt;0),(OR((V207&lt;$C$62),(V207&gt;($E$62))))),1,0)</f>
        <v>0</v>
      </c>
      <c r="AB207" s="547">
        <v>35</v>
      </c>
      <c r="AC207" s="547"/>
      <c r="AD207" s="561"/>
      <c r="AE207" s="561"/>
      <c r="AF207" s="562"/>
      <c r="AG207" s="312">
        <f t="shared" ref="AG207:AG215" si="69">IF(AND((COUNTA($C$10)=1),(COUNTA(AF207)=1),($C$10&lt;&gt;0),(OR((AE207&lt;$C$62),(AE207&gt;($E$62+61))))),1,0)</f>
        <v>0</v>
      </c>
      <c r="AH207" s="312">
        <f t="shared" ref="AH207:AH216" si="70">IF(AND((COUNTA($C$10)=1),(COUNTA(AF207)=1),($C$10&lt;&gt;0),(OR((AD207&lt;$C$62),(AD207&gt;($E$62))))),1,0)</f>
        <v>0</v>
      </c>
    </row>
    <row r="208" spans="1:113" s="17" customFormat="1" x14ac:dyDescent="0.2">
      <c r="A208" s="547">
        <v>3</v>
      </c>
      <c r="B208" s="547"/>
      <c r="C208" s="561"/>
      <c r="D208" s="561"/>
      <c r="E208" s="562"/>
      <c r="F208" s="312">
        <f t="shared" si="63"/>
        <v>0</v>
      </c>
      <c r="G208" s="312">
        <f t="shared" si="64"/>
        <v>0</v>
      </c>
      <c r="M208" s="547">
        <v>14</v>
      </c>
      <c r="N208" s="547"/>
      <c r="O208" s="561"/>
      <c r="P208" s="561"/>
      <c r="Q208" s="562"/>
      <c r="R208" s="312">
        <f t="shared" si="65"/>
        <v>0</v>
      </c>
      <c r="S208" s="312">
        <f t="shared" si="66"/>
        <v>0</v>
      </c>
      <c r="T208" s="547">
        <v>25</v>
      </c>
      <c r="U208" s="547"/>
      <c r="V208" s="561"/>
      <c r="W208" s="561"/>
      <c r="X208" s="562"/>
      <c r="Y208" s="312">
        <f t="shared" si="67"/>
        <v>0</v>
      </c>
      <c r="Z208" s="312">
        <f t="shared" si="68"/>
        <v>0</v>
      </c>
      <c r="AB208" s="547">
        <v>36</v>
      </c>
      <c r="AC208" s="547"/>
      <c r="AD208" s="561"/>
      <c r="AE208" s="561"/>
      <c r="AF208" s="562"/>
      <c r="AG208" s="312">
        <f t="shared" si="69"/>
        <v>0</v>
      </c>
      <c r="AH208" s="312">
        <f t="shared" si="70"/>
        <v>0</v>
      </c>
    </row>
    <row r="209" spans="1:113" s="17" customFormat="1" x14ac:dyDescent="0.2">
      <c r="A209" s="547">
        <v>4</v>
      </c>
      <c r="B209" s="547"/>
      <c r="C209" s="561"/>
      <c r="D209" s="561"/>
      <c r="E209" s="562"/>
      <c r="F209" s="312">
        <f t="shared" si="63"/>
        <v>0</v>
      </c>
      <c r="G209" s="312">
        <f t="shared" si="64"/>
        <v>0</v>
      </c>
      <c r="M209" s="547">
        <v>15</v>
      </c>
      <c r="N209" s="547"/>
      <c r="O209" s="561"/>
      <c r="P209" s="561"/>
      <c r="Q209" s="562"/>
      <c r="R209" s="312">
        <f t="shared" si="65"/>
        <v>0</v>
      </c>
      <c r="S209" s="312">
        <f t="shared" si="66"/>
        <v>0</v>
      </c>
      <c r="T209" s="547">
        <v>26</v>
      </c>
      <c r="U209" s="547"/>
      <c r="V209" s="561"/>
      <c r="W209" s="561"/>
      <c r="X209" s="562"/>
      <c r="Y209" s="312">
        <f t="shared" si="67"/>
        <v>0</v>
      </c>
      <c r="Z209" s="312">
        <f t="shared" si="68"/>
        <v>0</v>
      </c>
      <c r="AB209" s="547">
        <v>37</v>
      </c>
      <c r="AC209" s="547"/>
      <c r="AD209" s="561"/>
      <c r="AE209" s="561"/>
      <c r="AF209" s="562"/>
      <c r="AG209" s="312">
        <f t="shared" si="69"/>
        <v>0</v>
      </c>
      <c r="AH209" s="312">
        <f t="shared" si="70"/>
        <v>0</v>
      </c>
    </row>
    <row r="210" spans="1:113" s="17" customFormat="1" x14ac:dyDescent="0.2">
      <c r="A210" s="547">
        <v>5</v>
      </c>
      <c r="B210" s="547"/>
      <c r="C210" s="561"/>
      <c r="D210" s="561"/>
      <c r="E210" s="562"/>
      <c r="F210" s="312">
        <f t="shared" si="63"/>
        <v>0</v>
      </c>
      <c r="G210" s="312">
        <f t="shared" si="64"/>
        <v>0</v>
      </c>
      <c r="M210" s="547">
        <v>16</v>
      </c>
      <c r="N210" s="547"/>
      <c r="O210" s="561"/>
      <c r="P210" s="561"/>
      <c r="Q210" s="562"/>
      <c r="R210" s="312">
        <f t="shared" si="65"/>
        <v>0</v>
      </c>
      <c r="S210" s="312">
        <f t="shared" si="66"/>
        <v>0</v>
      </c>
      <c r="T210" s="547">
        <v>27</v>
      </c>
      <c r="U210" s="547"/>
      <c r="V210" s="561"/>
      <c r="W210" s="561"/>
      <c r="X210" s="562"/>
      <c r="Y210" s="312">
        <f t="shared" si="67"/>
        <v>0</v>
      </c>
      <c r="Z210" s="312">
        <f t="shared" si="68"/>
        <v>0</v>
      </c>
      <c r="AB210" s="547">
        <v>38</v>
      </c>
      <c r="AC210" s="547"/>
      <c r="AD210" s="561"/>
      <c r="AE210" s="561"/>
      <c r="AF210" s="562"/>
      <c r="AG210" s="312">
        <f t="shared" si="69"/>
        <v>0</v>
      </c>
      <c r="AH210" s="312">
        <f t="shared" si="70"/>
        <v>0</v>
      </c>
    </row>
    <row r="211" spans="1:113" s="17" customFormat="1" x14ac:dyDescent="0.2">
      <c r="A211" s="547">
        <v>6</v>
      </c>
      <c r="B211" s="547"/>
      <c r="C211" s="561"/>
      <c r="D211" s="561"/>
      <c r="E211" s="562"/>
      <c r="F211" s="312">
        <f t="shared" si="63"/>
        <v>0</v>
      </c>
      <c r="G211" s="312">
        <f t="shared" si="64"/>
        <v>0</v>
      </c>
      <c r="M211" s="547">
        <v>17</v>
      </c>
      <c r="N211" s="547"/>
      <c r="O211" s="561"/>
      <c r="P211" s="561"/>
      <c r="Q211" s="562"/>
      <c r="R211" s="312">
        <f t="shared" si="65"/>
        <v>0</v>
      </c>
      <c r="S211" s="312">
        <f t="shared" si="66"/>
        <v>0</v>
      </c>
      <c r="T211" s="547">
        <v>28</v>
      </c>
      <c r="U211" s="547"/>
      <c r="V211" s="561"/>
      <c r="W211" s="561"/>
      <c r="X211" s="562"/>
      <c r="Y211" s="312">
        <f t="shared" si="67"/>
        <v>0</v>
      </c>
      <c r="Z211" s="312">
        <f t="shared" si="68"/>
        <v>0</v>
      </c>
      <c r="AB211" s="547">
        <v>39</v>
      </c>
      <c r="AC211" s="547"/>
      <c r="AD211" s="561"/>
      <c r="AE211" s="561"/>
      <c r="AF211" s="562"/>
      <c r="AG211" s="312">
        <f t="shared" si="69"/>
        <v>0</v>
      </c>
      <c r="AH211" s="312">
        <f t="shared" si="70"/>
        <v>0</v>
      </c>
    </row>
    <row r="212" spans="1:113" s="17" customFormat="1" x14ac:dyDescent="0.2">
      <c r="A212" s="547">
        <v>7</v>
      </c>
      <c r="B212" s="547"/>
      <c r="C212" s="561"/>
      <c r="D212" s="561"/>
      <c r="E212" s="562"/>
      <c r="F212" s="312">
        <f t="shared" si="63"/>
        <v>0</v>
      </c>
      <c r="G212" s="312">
        <f t="shared" si="64"/>
        <v>0</v>
      </c>
      <c r="M212" s="547">
        <v>18</v>
      </c>
      <c r="N212" s="547"/>
      <c r="O212" s="561"/>
      <c r="P212" s="561"/>
      <c r="Q212" s="562"/>
      <c r="R212" s="312">
        <f t="shared" si="65"/>
        <v>0</v>
      </c>
      <c r="S212" s="312">
        <f t="shared" si="66"/>
        <v>0</v>
      </c>
      <c r="T212" s="547">
        <v>29</v>
      </c>
      <c r="U212" s="547"/>
      <c r="V212" s="561"/>
      <c r="W212" s="561"/>
      <c r="X212" s="562"/>
      <c r="Y212" s="312">
        <f t="shared" si="67"/>
        <v>0</v>
      </c>
      <c r="Z212" s="312">
        <f t="shared" si="68"/>
        <v>0</v>
      </c>
      <c r="AB212" s="547">
        <v>40</v>
      </c>
      <c r="AC212" s="547"/>
      <c r="AD212" s="561"/>
      <c r="AE212" s="561"/>
      <c r="AF212" s="562"/>
      <c r="AG212" s="312">
        <f t="shared" si="69"/>
        <v>0</v>
      </c>
      <c r="AH212" s="312">
        <f t="shared" si="70"/>
        <v>0</v>
      </c>
    </row>
    <row r="213" spans="1:113" s="17" customFormat="1" x14ac:dyDescent="0.2">
      <c r="A213" s="547">
        <v>8</v>
      </c>
      <c r="B213" s="547"/>
      <c r="C213" s="561"/>
      <c r="D213" s="561"/>
      <c r="E213" s="562"/>
      <c r="F213" s="312">
        <f t="shared" si="63"/>
        <v>0</v>
      </c>
      <c r="G213" s="312">
        <f t="shared" si="64"/>
        <v>0</v>
      </c>
      <c r="M213" s="547">
        <v>19</v>
      </c>
      <c r="N213" s="547"/>
      <c r="O213" s="561"/>
      <c r="P213" s="561"/>
      <c r="Q213" s="562"/>
      <c r="R213" s="312">
        <f t="shared" si="65"/>
        <v>0</v>
      </c>
      <c r="S213" s="312">
        <f t="shared" si="66"/>
        <v>0</v>
      </c>
      <c r="T213" s="547">
        <v>30</v>
      </c>
      <c r="U213" s="547"/>
      <c r="V213" s="561"/>
      <c r="W213" s="561"/>
      <c r="X213" s="562"/>
      <c r="Y213" s="312">
        <f t="shared" si="67"/>
        <v>0</v>
      </c>
      <c r="Z213" s="312">
        <f t="shared" si="68"/>
        <v>0</v>
      </c>
      <c r="AB213" s="547">
        <v>41</v>
      </c>
      <c r="AC213" s="547"/>
      <c r="AD213" s="561"/>
      <c r="AE213" s="561"/>
      <c r="AF213" s="562"/>
      <c r="AG213" s="312">
        <f t="shared" si="69"/>
        <v>0</v>
      </c>
      <c r="AH213" s="312">
        <f t="shared" si="70"/>
        <v>0</v>
      </c>
    </row>
    <row r="214" spans="1:113" s="17" customFormat="1" x14ac:dyDescent="0.2">
      <c r="A214" s="547">
        <v>9</v>
      </c>
      <c r="B214" s="547"/>
      <c r="C214" s="561"/>
      <c r="D214" s="561"/>
      <c r="E214" s="562"/>
      <c r="F214" s="312">
        <f t="shared" si="63"/>
        <v>0</v>
      </c>
      <c r="G214" s="312">
        <f t="shared" si="64"/>
        <v>0</v>
      </c>
      <c r="M214" s="547">
        <v>20</v>
      </c>
      <c r="N214" s="547"/>
      <c r="O214" s="561"/>
      <c r="P214" s="561"/>
      <c r="Q214" s="562"/>
      <c r="R214" s="312">
        <f t="shared" si="65"/>
        <v>0</v>
      </c>
      <c r="S214" s="312">
        <f t="shared" si="66"/>
        <v>0</v>
      </c>
      <c r="T214" s="547">
        <v>31</v>
      </c>
      <c r="U214" s="547"/>
      <c r="V214" s="561"/>
      <c r="W214" s="561"/>
      <c r="X214" s="562"/>
      <c r="Y214" s="312">
        <f t="shared" si="67"/>
        <v>0</v>
      </c>
      <c r="Z214" s="312">
        <f t="shared" si="68"/>
        <v>0</v>
      </c>
      <c r="AB214" s="547">
        <v>42</v>
      </c>
      <c r="AC214" s="547"/>
      <c r="AD214" s="561"/>
      <c r="AE214" s="561"/>
      <c r="AF214" s="562"/>
      <c r="AG214" s="312">
        <f t="shared" si="69"/>
        <v>0</v>
      </c>
      <c r="AH214" s="312">
        <f t="shared" si="70"/>
        <v>0</v>
      </c>
    </row>
    <row r="215" spans="1:113" s="17" customFormat="1" x14ac:dyDescent="0.2">
      <c r="A215" s="547">
        <v>10</v>
      </c>
      <c r="B215" s="547"/>
      <c r="C215" s="561"/>
      <c r="D215" s="561"/>
      <c r="E215" s="562"/>
      <c r="F215" s="312">
        <f t="shared" si="63"/>
        <v>0</v>
      </c>
      <c r="G215" s="312">
        <f t="shared" si="64"/>
        <v>0</v>
      </c>
      <c r="M215" s="547">
        <v>21</v>
      </c>
      <c r="N215" s="547"/>
      <c r="O215" s="561"/>
      <c r="P215" s="561"/>
      <c r="Q215" s="562"/>
      <c r="R215" s="312">
        <f t="shared" si="65"/>
        <v>0</v>
      </c>
      <c r="S215" s="312">
        <f t="shared" si="66"/>
        <v>0</v>
      </c>
      <c r="T215" s="547">
        <v>32</v>
      </c>
      <c r="U215" s="547"/>
      <c r="V215" s="561"/>
      <c r="W215" s="561"/>
      <c r="X215" s="562"/>
      <c r="Y215" s="312">
        <f t="shared" si="67"/>
        <v>0</v>
      </c>
      <c r="Z215" s="312">
        <f t="shared" si="68"/>
        <v>0</v>
      </c>
      <c r="AB215" s="547">
        <v>43</v>
      </c>
      <c r="AC215" s="547"/>
      <c r="AD215" s="561"/>
      <c r="AE215" s="561"/>
      <c r="AF215" s="562"/>
      <c r="AG215" s="312">
        <f t="shared" si="69"/>
        <v>0</v>
      </c>
      <c r="AH215" s="312">
        <f t="shared" si="70"/>
        <v>0</v>
      </c>
    </row>
    <row r="216" spans="1:113" s="17" customFormat="1" ht="13.5" thickBot="1" x14ac:dyDescent="0.25">
      <c r="A216" s="547">
        <v>11</v>
      </c>
      <c r="B216" s="547"/>
      <c r="C216" s="561"/>
      <c r="D216" s="561"/>
      <c r="E216" s="562"/>
      <c r="F216" s="312">
        <f>IF(AND((COUNTA($C$10)=1),(COUNTA(E216)=1),($C$10&lt;&gt;0),(OR((D216&lt;$C$62),(D216&gt;($E$62+61))))),1,0)</f>
        <v>0</v>
      </c>
      <c r="G216" s="312">
        <f t="shared" si="64"/>
        <v>0</v>
      </c>
      <c r="M216" s="547">
        <v>22</v>
      </c>
      <c r="N216" s="547"/>
      <c r="O216" s="561"/>
      <c r="P216" s="561"/>
      <c r="Q216" s="562"/>
      <c r="R216" s="312">
        <f t="shared" si="65"/>
        <v>0</v>
      </c>
      <c r="S216" s="312">
        <f t="shared" si="66"/>
        <v>0</v>
      </c>
      <c r="T216" s="547">
        <v>33</v>
      </c>
      <c r="U216" s="547"/>
      <c r="V216" s="561"/>
      <c r="W216" s="561"/>
      <c r="X216" s="562"/>
      <c r="Y216" s="312">
        <f t="shared" si="67"/>
        <v>0</v>
      </c>
      <c r="Z216" s="312">
        <f t="shared" si="68"/>
        <v>0</v>
      </c>
      <c r="AB216" s="324"/>
      <c r="AC216" s="563" t="s">
        <v>3</v>
      </c>
      <c r="AD216" s="551"/>
      <c r="AE216" s="551"/>
      <c r="AF216" s="552">
        <f>SUM(E206:E216)+SUM(Q206:Q216)+SUM(AF206:AF215)+SUM(X206:X216)</f>
        <v>0</v>
      </c>
      <c r="AG216" s="312">
        <f>IF(AND((COUNTA($C$10)=1),(COUNTA(AF216)=1),($C$10&lt;&gt;0),(OR((AE216&lt;$C$62),(AE216&gt;($E$62+61))))),1,0)</f>
        <v>0</v>
      </c>
      <c r="AH216" s="312">
        <f t="shared" si="70"/>
        <v>0</v>
      </c>
    </row>
    <row r="217" spans="1:113" s="17" customFormat="1" x14ac:dyDescent="0.2">
      <c r="B217" s="328"/>
      <c r="C217" s="329"/>
      <c r="D217" s="329"/>
      <c r="E217" s="287"/>
      <c r="F217" s="312"/>
      <c r="G217" s="312"/>
      <c r="N217" s="528"/>
      <c r="O217" s="329"/>
      <c r="P217" s="329"/>
      <c r="Q217" s="287"/>
      <c r="R217" s="312"/>
      <c r="S217" s="312"/>
      <c r="U217" s="528"/>
      <c r="V217" s="329"/>
      <c r="W217" s="329"/>
      <c r="X217" s="287"/>
      <c r="Y217" s="312"/>
      <c r="Z217" s="312"/>
      <c r="AC217" s="328"/>
      <c r="AD217" s="329"/>
      <c r="AE217" s="329"/>
      <c r="AF217" s="287"/>
      <c r="AG217" s="312"/>
      <c r="AH217" s="312"/>
    </row>
    <row r="218" spans="1:113" s="17" customFormat="1" x14ac:dyDescent="0.2">
      <c r="B218" s="328"/>
      <c r="C218" s="329"/>
      <c r="D218" s="329"/>
      <c r="E218" s="287"/>
      <c r="F218" s="312"/>
      <c r="G218" s="312"/>
      <c r="N218" s="528"/>
      <c r="O218" s="329"/>
      <c r="P218" s="329"/>
      <c r="Q218" s="287"/>
      <c r="R218" s="312"/>
      <c r="S218" s="312"/>
      <c r="U218" s="528"/>
      <c r="V218" s="329"/>
      <c r="W218" s="329"/>
      <c r="X218" s="287"/>
      <c r="Y218" s="312"/>
      <c r="Z218" s="312"/>
      <c r="AC218" s="328"/>
      <c r="AD218" s="329"/>
      <c r="AE218" s="329"/>
      <c r="AF218" s="287"/>
      <c r="AG218" s="312"/>
      <c r="AH218" s="312"/>
    </row>
    <row r="219" spans="1:113" s="17" customFormat="1" x14ac:dyDescent="0.2">
      <c r="B219" s="328"/>
      <c r="C219" s="329"/>
      <c r="D219" s="329"/>
      <c r="E219" s="287"/>
      <c r="F219" s="312"/>
      <c r="G219" s="312"/>
      <c r="N219" s="528"/>
      <c r="O219" s="329"/>
      <c r="P219" s="329"/>
      <c r="Q219" s="287"/>
      <c r="R219" s="312"/>
      <c r="S219" s="312"/>
      <c r="U219" s="528"/>
      <c r="V219" s="329"/>
      <c r="W219" s="329"/>
      <c r="X219" s="287"/>
      <c r="Y219" s="312"/>
      <c r="Z219" s="312"/>
      <c r="AC219" s="328"/>
      <c r="AD219" s="329"/>
      <c r="AE219" s="329"/>
      <c r="AF219" s="287"/>
      <c r="AG219" s="312"/>
      <c r="AH219" s="312"/>
    </row>
    <row r="220" spans="1:113" s="17" customFormat="1" x14ac:dyDescent="0.2">
      <c r="B220" s="328"/>
      <c r="C220" s="329"/>
      <c r="D220" s="329"/>
      <c r="E220" s="287"/>
      <c r="F220" s="312"/>
      <c r="G220" s="312"/>
      <c r="N220" s="528"/>
      <c r="O220" s="329"/>
      <c r="P220" s="329"/>
      <c r="Q220" s="287"/>
      <c r="R220" s="312"/>
      <c r="S220" s="312"/>
      <c r="U220" s="528"/>
      <c r="V220" s="329"/>
      <c r="W220" s="329"/>
      <c r="X220" s="287"/>
      <c r="Y220" s="312"/>
      <c r="Z220" s="312"/>
      <c r="AC220" s="328"/>
      <c r="AD220" s="329"/>
      <c r="AE220" s="329"/>
      <c r="AF220" s="287"/>
      <c r="AG220" s="312"/>
      <c r="AH220" s="312"/>
    </row>
    <row r="221" spans="1:113" s="17" customFormat="1" x14ac:dyDescent="0.2">
      <c r="B221" s="328"/>
      <c r="C221" s="329"/>
      <c r="D221" s="329"/>
      <c r="E221" s="287"/>
      <c r="F221" s="312"/>
      <c r="G221" s="312"/>
      <c r="N221" s="528"/>
      <c r="O221" s="329"/>
      <c r="P221" s="329"/>
      <c r="Q221" s="287"/>
      <c r="R221" s="312"/>
      <c r="S221" s="312"/>
      <c r="U221" s="528"/>
      <c r="V221" s="329"/>
      <c r="W221" s="329"/>
      <c r="X221" s="287"/>
      <c r="Y221" s="312"/>
      <c r="Z221" s="312"/>
      <c r="AC221" s="328"/>
      <c r="AD221" s="329"/>
      <c r="AE221" s="329"/>
      <c r="AF221" s="287"/>
      <c r="AG221" s="312"/>
      <c r="AH221" s="312"/>
    </row>
    <row r="222" spans="1:113" s="17" customFormat="1" x14ac:dyDescent="0.2">
      <c r="B222" s="328"/>
      <c r="C222" s="329"/>
      <c r="D222" s="329"/>
      <c r="E222" s="287"/>
      <c r="F222" s="312"/>
      <c r="G222" s="312"/>
      <c r="N222" s="528"/>
      <c r="O222" s="329"/>
      <c r="P222" s="329"/>
      <c r="Q222" s="287"/>
      <c r="R222" s="312"/>
      <c r="S222" s="312"/>
      <c r="U222" s="528"/>
      <c r="V222" s="329"/>
      <c r="W222" s="329"/>
      <c r="X222" s="287"/>
      <c r="Y222" s="312"/>
      <c r="Z222" s="312"/>
      <c r="AC222" s="328"/>
      <c r="AD222" s="329"/>
      <c r="AE222" s="329"/>
      <c r="AF222" s="287"/>
      <c r="AG222" s="312"/>
      <c r="AH222" s="312"/>
    </row>
    <row r="223" spans="1:113" s="17" customFormat="1" ht="13.5" thickBot="1" x14ac:dyDescent="0.25">
      <c r="B223" s="328"/>
      <c r="C223" s="329"/>
      <c r="D223" s="329"/>
      <c r="E223" s="287"/>
      <c r="F223" s="312"/>
      <c r="N223" s="528"/>
      <c r="O223" s="329"/>
      <c r="P223" s="329"/>
      <c r="Q223" s="287"/>
      <c r="R223" s="312"/>
      <c r="S223" s="312"/>
      <c r="U223" s="528"/>
      <c r="V223" s="329"/>
      <c r="W223" s="329"/>
      <c r="X223" s="287"/>
      <c r="Y223" s="312"/>
      <c r="Z223" s="312"/>
      <c r="AC223" s="328"/>
      <c r="AD223" s="329"/>
      <c r="AE223" s="329"/>
      <c r="AF223" s="287"/>
      <c r="AG223" s="312"/>
    </row>
    <row r="224" spans="1:113" ht="13.5" thickBot="1" x14ac:dyDescent="0.25">
      <c r="A224" s="315">
        <v>9</v>
      </c>
      <c r="B224" s="472"/>
      <c r="C224" s="757" t="s">
        <v>159</v>
      </c>
      <c r="D224" s="757" t="s">
        <v>34</v>
      </c>
      <c r="E224" s="543">
        <f>+$AF236</f>
        <v>0</v>
      </c>
      <c r="F224" s="312"/>
      <c r="G224" s="17"/>
      <c r="H224" s="17"/>
      <c r="M224" s="315"/>
      <c r="N224" s="472"/>
      <c r="O224" s="757" t="s">
        <v>159</v>
      </c>
      <c r="P224" s="757" t="s">
        <v>34</v>
      </c>
      <c r="Q224" s="543">
        <f>+$AF236</f>
        <v>0</v>
      </c>
      <c r="R224" s="312"/>
      <c r="S224" s="312"/>
      <c r="T224" s="315">
        <v>9</v>
      </c>
      <c r="U224" s="472"/>
      <c r="V224" s="757" t="s">
        <v>159</v>
      </c>
      <c r="W224" s="757" t="s">
        <v>34</v>
      </c>
      <c r="X224" s="543">
        <f>+$AF236</f>
        <v>0</v>
      </c>
      <c r="Y224" s="312"/>
      <c r="Z224" s="312"/>
      <c r="AA224" s="17"/>
      <c r="AB224" s="315"/>
      <c r="AC224" s="472"/>
      <c r="AD224" s="757" t="s">
        <v>159</v>
      </c>
      <c r="AE224" s="757" t="s">
        <v>34</v>
      </c>
      <c r="AF224" s="800" t="s">
        <v>18</v>
      </c>
      <c r="AG224" s="312"/>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7"/>
      <c r="DA224" s="17"/>
      <c r="DB224" s="17"/>
      <c r="DC224" s="17"/>
      <c r="DD224" s="17"/>
      <c r="DE224" s="17"/>
      <c r="DF224" s="17"/>
      <c r="DG224" s="17"/>
      <c r="DH224" s="17"/>
      <c r="DI224" s="17"/>
    </row>
    <row r="225" spans="1:113" ht="51" x14ac:dyDescent="0.2">
      <c r="A225" s="318" t="s">
        <v>7</v>
      </c>
      <c r="B225" s="525" t="str">
        <f>+" אסמכתא " &amp; B11 &amp;"         חזרה לטבלה "</f>
        <v xml:space="preserve"> אסמכתא          חזרה לטבלה </v>
      </c>
      <c r="C225" s="799"/>
      <c r="D225" s="799"/>
      <c r="E225" s="543" t="s">
        <v>18</v>
      </c>
      <c r="F225" s="312"/>
      <c r="G225" s="312"/>
      <c r="H225" s="17"/>
      <c r="M225" s="318" t="s">
        <v>23</v>
      </c>
      <c r="N225" s="525" t="str">
        <f>+" אסמכתא " &amp; B11 &amp;"         חזרה לטבלה "</f>
        <v xml:space="preserve"> אסמכתא          חזרה לטבלה </v>
      </c>
      <c r="O225" s="799"/>
      <c r="P225" s="799"/>
      <c r="Q225" s="543" t="s">
        <v>18</v>
      </c>
      <c r="R225" s="312"/>
      <c r="S225" s="312"/>
      <c r="T225" s="318" t="s">
        <v>7</v>
      </c>
      <c r="U225" s="525" t="str">
        <f>+" אסמכתא " &amp; B11 &amp;"         חזרה לטבלה "</f>
        <v xml:space="preserve"> אסמכתא          חזרה לטבלה </v>
      </c>
      <c r="V225" s="799"/>
      <c r="W225" s="799"/>
      <c r="X225" s="543" t="s">
        <v>18</v>
      </c>
      <c r="Y225" s="312"/>
      <c r="Z225" s="312"/>
      <c r="AA225" s="17"/>
      <c r="AB225" s="318" t="s">
        <v>23</v>
      </c>
      <c r="AC225" s="525" t="str">
        <f>+" אסמכתא " &amp; W11 &amp;"         חזרה לטבלה "</f>
        <v xml:space="preserve"> אסמכתא          חזרה לטבלה </v>
      </c>
      <c r="AD225" s="799"/>
      <c r="AE225" s="799"/>
      <c r="AF225" s="804"/>
      <c r="AG225" s="312"/>
      <c r="AH225" s="312"/>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c r="CV225" s="17"/>
      <c r="CW225" s="17"/>
      <c r="CX225" s="17"/>
      <c r="CY225" s="17"/>
      <c r="CZ225" s="17"/>
      <c r="DA225" s="17"/>
      <c r="DB225" s="17"/>
      <c r="DC225" s="17"/>
      <c r="DD225" s="17"/>
      <c r="DE225" s="17"/>
      <c r="DF225" s="17"/>
      <c r="DG225" s="17"/>
      <c r="DH225" s="17"/>
      <c r="DI225" s="17"/>
    </row>
    <row r="226" spans="1:113" s="17" customFormat="1" x14ac:dyDescent="0.2">
      <c r="A226" s="547">
        <v>1</v>
      </c>
      <c r="B226" s="547"/>
      <c r="C226" s="561"/>
      <c r="D226" s="561"/>
      <c r="E226" s="562"/>
      <c r="F226" s="312">
        <f>IF(AND((COUNTA($C$11)=1),(COUNTA(E226)=1),($C$11&lt;&gt;0),(OR((D226&lt;$C$62),(D226&gt;($E$62+61))))),1,0)</f>
        <v>0</v>
      </c>
      <c r="G226" s="312">
        <f>IF(AND((COUNTA($C$11)=1),(COUNTA(E226)=1),($C$11&lt;&gt;0),(OR((C226&lt;$C$62),(C226&gt;($E$62))))),1,0)</f>
        <v>0</v>
      </c>
      <c r="M226" s="547">
        <v>12</v>
      </c>
      <c r="N226" s="547"/>
      <c r="O226" s="561"/>
      <c r="P226" s="561"/>
      <c r="Q226" s="562"/>
      <c r="R226" s="312">
        <f>IF(AND((COUNTA($C$22)=1),(COUNTA(Q226)=1),($C$22&lt;&gt;0),(OR((P226&lt;$C$62),(P226&gt;($E$62+61))))),1,0)</f>
        <v>0</v>
      </c>
      <c r="S226" s="312">
        <f>IF(AND((COUNTA($C$22)=1),(COUNTA(Q226)=1),($C$22&lt;&gt;0),(OR((O226&lt;$C$62),(O226&gt;($E$62))))),1,0)</f>
        <v>0</v>
      </c>
      <c r="T226" s="547">
        <v>23</v>
      </c>
      <c r="U226" s="547"/>
      <c r="V226" s="561"/>
      <c r="W226" s="561"/>
      <c r="X226" s="562"/>
      <c r="Y226" s="312">
        <f>IF(AND((COUNTA($C$22)=1),(COUNTA(X226)=1),($C$22&lt;&gt;0),(OR((W226&lt;$C$62),(W226&gt;($E$62+61))))),1,0)</f>
        <v>0</v>
      </c>
      <c r="Z226" s="312">
        <f>IF(AND((COUNTA($C$22)=1),(COUNTA(X226)=1),($C$22&lt;&gt;0),(OR((V226&lt;$C$62),(V226&gt;($E$62))))),1,0)</f>
        <v>0</v>
      </c>
      <c r="AB226" s="547">
        <v>34</v>
      </c>
      <c r="AC226" s="547"/>
      <c r="AD226" s="561"/>
      <c r="AE226" s="561"/>
      <c r="AF226" s="562"/>
      <c r="AG226" s="312">
        <f>IF(AND((COUNTA($C$11)=1),(COUNTA(AF226)=1),($C$11&lt;&gt;0),(OR((AE226&lt;$C$62),(AE226&gt;($E$62+61))))),1,0)</f>
        <v>0</v>
      </c>
      <c r="AH226" s="312">
        <f>IF(AND((COUNTA($C$11)=1),(COUNTA(AF226)=1),($C$11&lt;&gt;0),(OR((AD226&lt;$C$62),(AD226&gt;($E$62))))),1,0)</f>
        <v>0</v>
      </c>
    </row>
    <row r="227" spans="1:113" s="17" customFormat="1" x14ac:dyDescent="0.2">
      <c r="A227" s="547">
        <v>2</v>
      </c>
      <c r="B227" s="547"/>
      <c r="C227" s="561"/>
      <c r="D227" s="561"/>
      <c r="E227" s="562"/>
      <c r="F227" s="312">
        <f t="shared" ref="F227:F236" si="71">IF(AND((COUNTA($C$11)=1),(COUNTA(E227)=1),($C$11&lt;&gt;0),(OR((D227&lt;$C$62),(D227&gt;($E$62+61))))),1,0)</f>
        <v>0</v>
      </c>
      <c r="G227" s="312">
        <f t="shared" ref="G227:G236" si="72">IF(AND((COUNTA($C$11)=1),(COUNTA(E227)=1),($C$11&lt;&gt;0),(OR((C227&lt;$C$62),(C227&gt;($E$62))))),1,0)</f>
        <v>0</v>
      </c>
      <c r="M227" s="547">
        <v>13</v>
      </c>
      <c r="N227" s="547"/>
      <c r="O227" s="561"/>
      <c r="P227" s="561"/>
      <c r="Q227" s="562"/>
      <c r="R227" s="312">
        <f t="shared" ref="R227:R236" si="73">IF(AND((COUNTA($C$22)=1),(COUNTA(Q227)=1),($C$22&lt;&gt;0),(OR((P227&lt;$C$62),(P227&gt;($E$62+61))))),1,0)</f>
        <v>0</v>
      </c>
      <c r="S227" s="312">
        <f t="shared" ref="S227:S236" si="74">IF(AND((COUNTA($C$22)=1),(COUNTA(Q227)=1),($C$22&lt;&gt;0),(OR((O227&lt;$C$62),(O227&gt;($E$62))))),1,0)</f>
        <v>0</v>
      </c>
      <c r="T227" s="547">
        <v>24</v>
      </c>
      <c r="U227" s="547"/>
      <c r="V227" s="561"/>
      <c r="W227" s="561"/>
      <c r="X227" s="562"/>
      <c r="Y227" s="312">
        <f t="shared" ref="Y227:Y236" si="75">IF(AND((COUNTA($C$22)=1),(COUNTA(X227)=1),($C$22&lt;&gt;0),(OR((W227&lt;$C$62),(W227&gt;($E$62+61))))),1,0)</f>
        <v>0</v>
      </c>
      <c r="Z227" s="312">
        <f t="shared" ref="Z227:Z236" si="76">IF(AND((COUNTA($C$22)=1),(COUNTA(X227)=1),($C$22&lt;&gt;0),(OR((V227&lt;$C$62),(V227&gt;($E$62))))),1,0)</f>
        <v>0</v>
      </c>
      <c r="AB227" s="547">
        <v>35</v>
      </c>
      <c r="AC227" s="547"/>
      <c r="AD227" s="561"/>
      <c r="AE227" s="561"/>
      <c r="AF227" s="562"/>
      <c r="AG227" s="312">
        <f t="shared" ref="AG227:AG236" si="77">IF(AND((COUNTA($C$11)=1),(COUNTA(AF227)=1),($C$11&lt;&gt;0),(OR((AE227&lt;$C$62),(AE227&gt;($E$62+61))))),1,0)</f>
        <v>0</v>
      </c>
      <c r="AH227" s="312">
        <f t="shared" ref="AH227:AH236" si="78">IF(AND((COUNTA($C$11)=1),(COUNTA(AF227)=1),($C$11&lt;&gt;0),(OR((AD227&lt;$C$62),(AD227&gt;($E$62))))),1,0)</f>
        <v>0</v>
      </c>
    </row>
    <row r="228" spans="1:113" s="17" customFormat="1" x14ac:dyDescent="0.2">
      <c r="A228" s="547">
        <v>3</v>
      </c>
      <c r="B228" s="547"/>
      <c r="C228" s="561"/>
      <c r="D228" s="561"/>
      <c r="E228" s="562"/>
      <c r="F228" s="312">
        <f t="shared" si="71"/>
        <v>0</v>
      </c>
      <c r="G228" s="312">
        <f t="shared" si="72"/>
        <v>0</v>
      </c>
      <c r="M228" s="547">
        <v>14</v>
      </c>
      <c r="N228" s="547"/>
      <c r="O228" s="561"/>
      <c r="P228" s="561"/>
      <c r="Q228" s="562"/>
      <c r="R228" s="312">
        <f t="shared" si="73"/>
        <v>0</v>
      </c>
      <c r="S228" s="312">
        <f t="shared" si="74"/>
        <v>0</v>
      </c>
      <c r="T228" s="547">
        <v>25</v>
      </c>
      <c r="U228" s="547"/>
      <c r="V228" s="561"/>
      <c r="W228" s="561"/>
      <c r="X228" s="562"/>
      <c r="Y228" s="312">
        <f t="shared" si="75"/>
        <v>0</v>
      </c>
      <c r="Z228" s="312">
        <f t="shared" si="76"/>
        <v>0</v>
      </c>
      <c r="AB228" s="547">
        <v>36</v>
      </c>
      <c r="AC228" s="547"/>
      <c r="AD228" s="561"/>
      <c r="AE228" s="561"/>
      <c r="AF228" s="562"/>
      <c r="AG228" s="312">
        <f t="shared" si="77"/>
        <v>0</v>
      </c>
      <c r="AH228" s="312">
        <f t="shared" si="78"/>
        <v>0</v>
      </c>
    </row>
    <row r="229" spans="1:113" s="17" customFormat="1" x14ac:dyDescent="0.2">
      <c r="A229" s="547">
        <v>4</v>
      </c>
      <c r="B229" s="547"/>
      <c r="C229" s="561"/>
      <c r="D229" s="561"/>
      <c r="E229" s="562"/>
      <c r="F229" s="312">
        <f t="shared" si="71"/>
        <v>0</v>
      </c>
      <c r="G229" s="312">
        <f t="shared" si="72"/>
        <v>0</v>
      </c>
      <c r="M229" s="547">
        <v>15</v>
      </c>
      <c r="N229" s="547"/>
      <c r="O229" s="561"/>
      <c r="P229" s="561"/>
      <c r="Q229" s="562"/>
      <c r="R229" s="312">
        <f t="shared" si="73"/>
        <v>0</v>
      </c>
      <c r="S229" s="312">
        <f t="shared" si="74"/>
        <v>0</v>
      </c>
      <c r="T229" s="547">
        <v>26</v>
      </c>
      <c r="U229" s="547"/>
      <c r="V229" s="561"/>
      <c r="W229" s="561"/>
      <c r="X229" s="562"/>
      <c r="Y229" s="312">
        <f t="shared" si="75"/>
        <v>0</v>
      </c>
      <c r="Z229" s="312">
        <f t="shared" si="76"/>
        <v>0</v>
      </c>
      <c r="AB229" s="547">
        <v>37</v>
      </c>
      <c r="AC229" s="547"/>
      <c r="AD229" s="561"/>
      <c r="AE229" s="561"/>
      <c r="AF229" s="562"/>
      <c r="AG229" s="312">
        <f t="shared" si="77"/>
        <v>0</v>
      </c>
      <c r="AH229" s="312">
        <f t="shared" si="78"/>
        <v>0</v>
      </c>
    </row>
    <row r="230" spans="1:113" s="17" customFormat="1" x14ac:dyDescent="0.2">
      <c r="A230" s="547">
        <v>5</v>
      </c>
      <c r="B230" s="547"/>
      <c r="C230" s="561"/>
      <c r="D230" s="561"/>
      <c r="E230" s="562"/>
      <c r="F230" s="312">
        <f t="shared" si="71"/>
        <v>0</v>
      </c>
      <c r="G230" s="312">
        <f t="shared" si="72"/>
        <v>0</v>
      </c>
      <c r="M230" s="547">
        <v>16</v>
      </c>
      <c r="N230" s="547"/>
      <c r="O230" s="561"/>
      <c r="P230" s="561"/>
      <c r="Q230" s="562"/>
      <c r="R230" s="312">
        <f t="shared" si="73"/>
        <v>0</v>
      </c>
      <c r="S230" s="312">
        <f t="shared" si="74"/>
        <v>0</v>
      </c>
      <c r="T230" s="547">
        <v>27</v>
      </c>
      <c r="U230" s="547"/>
      <c r="V230" s="561"/>
      <c r="W230" s="561"/>
      <c r="X230" s="562"/>
      <c r="Y230" s="312">
        <f t="shared" si="75"/>
        <v>0</v>
      </c>
      <c r="Z230" s="312">
        <f t="shared" si="76"/>
        <v>0</v>
      </c>
      <c r="AB230" s="547">
        <v>38</v>
      </c>
      <c r="AC230" s="547"/>
      <c r="AD230" s="561"/>
      <c r="AE230" s="561"/>
      <c r="AF230" s="562"/>
      <c r="AG230" s="312">
        <f t="shared" si="77"/>
        <v>0</v>
      </c>
      <c r="AH230" s="312">
        <f t="shared" si="78"/>
        <v>0</v>
      </c>
    </row>
    <row r="231" spans="1:113" s="17" customFormat="1" x14ac:dyDescent="0.2">
      <c r="A231" s="547">
        <v>6</v>
      </c>
      <c r="B231" s="547"/>
      <c r="C231" s="561"/>
      <c r="D231" s="561"/>
      <c r="E231" s="562"/>
      <c r="F231" s="312">
        <f t="shared" si="71"/>
        <v>0</v>
      </c>
      <c r="G231" s="312">
        <f t="shared" si="72"/>
        <v>0</v>
      </c>
      <c r="M231" s="547">
        <v>17</v>
      </c>
      <c r="N231" s="547"/>
      <c r="O231" s="561"/>
      <c r="P231" s="561"/>
      <c r="Q231" s="562"/>
      <c r="R231" s="312">
        <f t="shared" si="73"/>
        <v>0</v>
      </c>
      <c r="S231" s="312">
        <f t="shared" si="74"/>
        <v>0</v>
      </c>
      <c r="T231" s="547">
        <v>28</v>
      </c>
      <c r="U231" s="547"/>
      <c r="V231" s="561"/>
      <c r="W231" s="561"/>
      <c r="X231" s="562"/>
      <c r="Y231" s="312">
        <f t="shared" si="75"/>
        <v>0</v>
      </c>
      <c r="Z231" s="312">
        <f t="shared" si="76"/>
        <v>0</v>
      </c>
      <c r="AB231" s="547">
        <v>39</v>
      </c>
      <c r="AC231" s="547"/>
      <c r="AD231" s="561"/>
      <c r="AE231" s="561"/>
      <c r="AF231" s="562"/>
      <c r="AG231" s="312">
        <f t="shared" si="77"/>
        <v>0</v>
      </c>
      <c r="AH231" s="312">
        <f t="shared" si="78"/>
        <v>0</v>
      </c>
    </row>
    <row r="232" spans="1:113" s="17" customFormat="1" x14ac:dyDescent="0.2">
      <c r="A232" s="547">
        <v>7</v>
      </c>
      <c r="B232" s="547"/>
      <c r="C232" s="561"/>
      <c r="D232" s="561"/>
      <c r="E232" s="562"/>
      <c r="F232" s="312">
        <f t="shared" si="71"/>
        <v>0</v>
      </c>
      <c r="G232" s="312">
        <f t="shared" si="72"/>
        <v>0</v>
      </c>
      <c r="M232" s="547">
        <v>18</v>
      </c>
      <c r="N232" s="547"/>
      <c r="O232" s="561"/>
      <c r="P232" s="561"/>
      <c r="Q232" s="562"/>
      <c r="R232" s="312">
        <f t="shared" si="73"/>
        <v>0</v>
      </c>
      <c r="S232" s="312">
        <f t="shared" si="74"/>
        <v>0</v>
      </c>
      <c r="T232" s="547">
        <v>29</v>
      </c>
      <c r="U232" s="547"/>
      <c r="V232" s="561"/>
      <c r="W232" s="561"/>
      <c r="X232" s="562"/>
      <c r="Y232" s="312">
        <f t="shared" si="75"/>
        <v>0</v>
      </c>
      <c r="Z232" s="312">
        <f t="shared" si="76"/>
        <v>0</v>
      </c>
      <c r="AB232" s="547">
        <v>40</v>
      </c>
      <c r="AC232" s="547"/>
      <c r="AD232" s="561"/>
      <c r="AE232" s="561"/>
      <c r="AF232" s="562"/>
      <c r="AG232" s="312">
        <f t="shared" si="77"/>
        <v>0</v>
      </c>
      <c r="AH232" s="312">
        <f t="shared" si="78"/>
        <v>0</v>
      </c>
    </row>
    <row r="233" spans="1:113" s="17" customFormat="1" x14ac:dyDescent="0.2">
      <c r="A233" s="547">
        <v>8</v>
      </c>
      <c r="B233" s="547"/>
      <c r="C233" s="561"/>
      <c r="D233" s="561"/>
      <c r="E233" s="562"/>
      <c r="F233" s="312">
        <f t="shared" si="71"/>
        <v>0</v>
      </c>
      <c r="G233" s="312">
        <f t="shared" si="72"/>
        <v>0</v>
      </c>
      <c r="M233" s="547">
        <v>19</v>
      </c>
      <c r="N233" s="547"/>
      <c r="O233" s="561"/>
      <c r="P233" s="561"/>
      <c r="Q233" s="562"/>
      <c r="R233" s="312">
        <f t="shared" si="73"/>
        <v>0</v>
      </c>
      <c r="S233" s="312">
        <f t="shared" si="74"/>
        <v>0</v>
      </c>
      <c r="T233" s="547">
        <v>30</v>
      </c>
      <c r="U233" s="547"/>
      <c r="V233" s="561"/>
      <c r="W233" s="561"/>
      <c r="X233" s="562"/>
      <c r="Y233" s="312">
        <f t="shared" si="75"/>
        <v>0</v>
      </c>
      <c r="Z233" s="312">
        <f t="shared" si="76"/>
        <v>0</v>
      </c>
      <c r="AB233" s="547">
        <v>41</v>
      </c>
      <c r="AC233" s="547"/>
      <c r="AD233" s="561"/>
      <c r="AE233" s="561"/>
      <c r="AF233" s="562"/>
      <c r="AG233" s="312">
        <f t="shared" si="77"/>
        <v>0</v>
      </c>
      <c r="AH233" s="312">
        <f t="shared" si="78"/>
        <v>0</v>
      </c>
    </row>
    <row r="234" spans="1:113" s="17" customFormat="1" x14ac:dyDescent="0.2">
      <c r="A234" s="547">
        <v>9</v>
      </c>
      <c r="B234" s="547"/>
      <c r="C234" s="561"/>
      <c r="D234" s="561"/>
      <c r="E234" s="562"/>
      <c r="F234" s="312">
        <f t="shared" si="71"/>
        <v>0</v>
      </c>
      <c r="G234" s="312">
        <f t="shared" si="72"/>
        <v>0</v>
      </c>
      <c r="M234" s="547">
        <v>20</v>
      </c>
      <c r="N234" s="547"/>
      <c r="O234" s="561"/>
      <c r="P234" s="561"/>
      <c r="Q234" s="562"/>
      <c r="R234" s="312">
        <f t="shared" si="73"/>
        <v>0</v>
      </c>
      <c r="S234" s="312">
        <f t="shared" si="74"/>
        <v>0</v>
      </c>
      <c r="T234" s="547">
        <v>31</v>
      </c>
      <c r="U234" s="547"/>
      <c r="V234" s="561"/>
      <c r="W234" s="561"/>
      <c r="X234" s="562"/>
      <c r="Y234" s="312">
        <f t="shared" si="75"/>
        <v>0</v>
      </c>
      <c r="Z234" s="312">
        <f t="shared" si="76"/>
        <v>0</v>
      </c>
      <c r="AB234" s="547">
        <v>42</v>
      </c>
      <c r="AC234" s="547"/>
      <c r="AD234" s="561"/>
      <c r="AE234" s="561"/>
      <c r="AF234" s="562"/>
      <c r="AG234" s="312">
        <f t="shared" si="77"/>
        <v>0</v>
      </c>
      <c r="AH234" s="312">
        <f t="shared" si="78"/>
        <v>0</v>
      </c>
    </row>
    <row r="235" spans="1:113" s="17" customFormat="1" x14ac:dyDescent="0.2">
      <c r="A235" s="547">
        <v>10</v>
      </c>
      <c r="B235" s="547"/>
      <c r="C235" s="561"/>
      <c r="D235" s="561"/>
      <c r="E235" s="562"/>
      <c r="F235" s="312">
        <f t="shared" si="71"/>
        <v>0</v>
      </c>
      <c r="G235" s="312">
        <f t="shared" si="72"/>
        <v>0</v>
      </c>
      <c r="M235" s="547">
        <v>21</v>
      </c>
      <c r="N235" s="547"/>
      <c r="O235" s="561"/>
      <c r="P235" s="561"/>
      <c r="Q235" s="562"/>
      <c r="R235" s="312">
        <f t="shared" si="73"/>
        <v>0</v>
      </c>
      <c r="S235" s="312">
        <f t="shared" si="74"/>
        <v>0</v>
      </c>
      <c r="T235" s="547">
        <v>32</v>
      </c>
      <c r="U235" s="547"/>
      <c r="V235" s="561"/>
      <c r="W235" s="561"/>
      <c r="X235" s="562"/>
      <c r="Y235" s="312">
        <f t="shared" si="75"/>
        <v>0</v>
      </c>
      <c r="Z235" s="312">
        <f t="shared" si="76"/>
        <v>0</v>
      </c>
      <c r="AB235" s="547">
        <v>43</v>
      </c>
      <c r="AC235" s="547"/>
      <c r="AD235" s="561"/>
      <c r="AE235" s="561"/>
      <c r="AF235" s="562"/>
      <c r="AG235" s="312">
        <f t="shared" si="77"/>
        <v>0</v>
      </c>
      <c r="AH235" s="312">
        <f t="shared" si="78"/>
        <v>0</v>
      </c>
    </row>
    <row r="236" spans="1:113" s="17" customFormat="1" ht="13.5" thickBot="1" x14ac:dyDescent="0.25">
      <c r="A236" s="547">
        <v>11</v>
      </c>
      <c r="B236" s="547"/>
      <c r="C236" s="561"/>
      <c r="D236" s="561"/>
      <c r="E236" s="562"/>
      <c r="F236" s="312">
        <f t="shared" si="71"/>
        <v>0</v>
      </c>
      <c r="G236" s="312">
        <f t="shared" si="72"/>
        <v>0</v>
      </c>
      <c r="M236" s="547">
        <v>22</v>
      </c>
      <c r="N236" s="547"/>
      <c r="O236" s="561"/>
      <c r="P236" s="561"/>
      <c r="Q236" s="562"/>
      <c r="R236" s="312">
        <f t="shared" si="73"/>
        <v>0</v>
      </c>
      <c r="S236" s="312">
        <f t="shared" si="74"/>
        <v>0</v>
      </c>
      <c r="T236" s="547">
        <v>33</v>
      </c>
      <c r="U236" s="547"/>
      <c r="V236" s="561"/>
      <c r="W236" s="561"/>
      <c r="X236" s="562"/>
      <c r="Y236" s="312">
        <f t="shared" si="75"/>
        <v>0</v>
      </c>
      <c r="Z236" s="312">
        <f t="shared" si="76"/>
        <v>0</v>
      </c>
      <c r="AB236" s="324"/>
      <c r="AC236" s="563" t="s">
        <v>3</v>
      </c>
      <c r="AD236" s="551"/>
      <c r="AE236" s="551"/>
      <c r="AF236" s="552">
        <f>SUM(E226:E236)+SUM(Q226:Q236)+SUM(AF226:AF235)+SUM(X226:X236)</f>
        <v>0</v>
      </c>
      <c r="AG236" s="312">
        <f t="shared" si="77"/>
        <v>0</v>
      </c>
      <c r="AH236" s="312">
        <f t="shared" si="78"/>
        <v>0</v>
      </c>
    </row>
    <row r="237" spans="1:113" s="17" customFormat="1" x14ac:dyDescent="0.2">
      <c r="B237" s="328"/>
      <c r="C237" s="329"/>
      <c r="D237" s="329"/>
      <c r="E237" s="287"/>
      <c r="F237" s="312"/>
      <c r="G237" s="312"/>
      <c r="N237" s="528"/>
      <c r="O237" s="329"/>
      <c r="P237" s="329"/>
      <c r="Q237" s="287"/>
      <c r="R237" s="312"/>
      <c r="S237" s="312"/>
      <c r="U237" s="528"/>
      <c r="V237" s="329"/>
      <c r="W237" s="329"/>
      <c r="X237" s="287"/>
      <c r="Y237" s="312"/>
      <c r="Z237" s="312"/>
      <c r="AC237" s="328"/>
      <c r="AD237" s="329"/>
      <c r="AE237" s="329"/>
      <c r="AF237" s="287"/>
      <c r="AG237" s="312"/>
      <c r="AH237" s="312"/>
    </row>
    <row r="238" spans="1:113" s="17" customFormat="1" x14ac:dyDescent="0.2">
      <c r="B238" s="328"/>
      <c r="C238" s="329"/>
      <c r="D238" s="329"/>
      <c r="E238" s="287"/>
      <c r="F238" s="312"/>
      <c r="G238" s="312"/>
      <c r="N238" s="528"/>
      <c r="O238" s="329"/>
      <c r="P238" s="329"/>
      <c r="Q238" s="287"/>
      <c r="R238" s="312"/>
      <c r="S238" s="312"/>
      <c r="U238" s="528"/>
      <c r="V238" s="329"/>
      <c r="W238" s="329"/>
      <c r="X238" s="287"/>
      <c r="Y238" s="312"/>
      <c r="Z238" s="312"/>
      <c r="AC238" s="328"/>
      <c r="AD238" s="329"/>
      <c r="AE238" s="329"/>
      <c r="AF238" s="287"/>
      <c r="AG238" s="312"/>
      <c r="AH238" s="312"/>
    </row>
    <row r="239" spans="1:113" s="17" customFormat="1" x14ac:dyDescent="0.2">
      <c r="B239" s="328"/>
      <c r="C239" s="329"/>
      <c r="D239" s="329"/>
      <c r="E239" s="287"/>
      <c r="F239" s="312"/>
      <c r="G239" s="312"/>
      <c r="N239" s="528"/>
      <c r="O239" s="329"/>
      <c r="P239" s="329"/>
      <c r="Q239" s="287"/>
      <c r="R239" s="312"/>
      <c r="S239" s="312"/>
      <c r="U239" s="528"/>
      <c r="V239" s="329"/>
      <c r="W239" s="329"/>
      <c r="X239" s="287"/>
      <c r="Y239" s="312"/>
      <c r="Z239" s="312"/>
      <c r="AC239" s="328"/>
      <c r="AD239" s="329"/>
      <c r="AE239" s="329"/>
      <c r="AF239" s="287"/>
      <c r="AG239" s="312"/>
      <c r="AH239" s="312"/>
    </row>
    <row r="240" spans="1:113" s="17" customFormat="1" x14ac:dyDescent="0.2">
      <c r="B240" s="328"/>
      <c r="C240" s="329"/>
      <c r="D240" s="329"/>
      <c r="E240" s="287"/>
      <c r="F240" s="312"/>
      <c r="G240" s="312"/>
      <c r="N240" s="528"/>
      <c r="O240" s="329"/>
      <c r="P240" s="329"/>
      <c r="Q240" s="287"/>
      <c r="R240" s="312"/>
      <c r="S240" s="312"/>
      <c r="U240" s="528"/>
      <c r="V240" s="329"/>
      <c r="W240" s="329"/>
      <c r="X240" s="287"/>
      <c r="Y240" s="312"/>
      <c r="Z240" s="312"/>
      <c r="AC240" s="328"/>
      <c r="AD240" s="329"/>
      <c r="AE240" s="329"/>
      <c r="AF240" s="287"/>
      <c r="AG240" s="312"/>
      <c r="AH240" s="312"/>
    </row>
    <row r="241" spans="1:113" s="17" customFormat="1" x14ac:dyDescent="0.2">
      <c r="B241" s="328"/>
      <c r="C241" s="329"/>
      <c r="D241" s="329"/>
      <c r="E241" s="287"/>
      <c r="F241" s="312"/>
      <c r="G241" s="312"/>
      <c r="N241" s="528"/>
      <c r="O241" s="329"/>
      <c r="P241" s="329"/>
      <c r="Q241" s="287"/>
      <c r="R241" s="312"/>
      <c r="S241" s="312"/>
      <c r="U241" s="528"/>
      <c r="V241" s="329"/>
      <c r="W241" s="329"/>
      <c r="X241" s="287"/>
      <c r="Y241" s="312"/>
      <c r="Z241" s="312"/>
      <c r="AC241" s="328"/>
      <c r="AD241" s="329"/>
      <c r="AE241" s="329"/>
      <c r="AF241" s="287"/>
      <c r="AG241" s="312"/>
      <c r="AH241" s="312"/>
    </row>
    <row r="242" spans="1:113" s="17" customFormat="1" x14ac:dyDescent="0.2">
      <c r="B242" s="328"/>
      <c r="C242" s="329"/>
      <c r="D242" s="329"/>
      <c r="E242" s="287"/>
      <c r="F242" s="312"/>
      <c r="G242" s="312"/>
      <c r="N242" s="528"/>
      <c r="O242" s="329"/>
      <c r="P242" s="329"/>
      <c r="Q242" s="287"/>
      <c r="R242" s="312"/>
      <c r="S242" s="312"/>
      <c r="U242" s="528"/>
      <c r="V242" s="329"/>
      <c r="W242" s="329"/>
      <c r="X242" s="287"/>
      <c r="Y242" s="312"/>
      <c r="Z242" s="312"/>
      <c r="AC242" s="328"/>
      <c r="AD242" s="329"/>
      <c r="AE242" s="329"/>
      <c r="AF242" s="287"/>
      <c r="AG242" s="312"/>
      <c r="AH242" s="312"/>
    </row>
    <row r="243" spans="1:113" s="17" customFormat="1" ht="13.5" thickBot="1" x14ac:dyDescent="0.25">
      <c r="B243" s="328"/>
      <c r="C243" s="329"/>
      <c r="D243" s="329"/>
      <c r="E243" s="287"/>
      <c r="F243" s="312"/>
      <c r="G243" s="312"/>
      <c r="N243" s="528"/>
      <c r="O243" s="329"/>
      <c r="P243" s="329"/>
      <c r="Q243" s="287"/>
      <c r="R243" s="312"/>
      <c r="S243" s="312"/>
      <c r="U243" s="528"/>
      <c r="V243" s="329"/>
      <c r="W243" s="329"/>
      <c r="X243" s="287"/>
      <c r="Y243" s="312"/>
      <c r="Z243" s="312"/>
      <c r="AC243" s="328"/>
      <c r="AD243" s="329"/>
      <c r="AE243" s="329"/>
      <c r="AF243" s="287"/>
      <c r="AG243" s="312"/>
      <c r="AH243" s="312"/>
    </row>
    <row r="244" spans="1:113" ht="13.5" thickBot="1" x14ac:dyDescent="0.25">
      <c r="A244" s="315">
        <v>10</v>
      </c>
      <c r="B244" s="472"/>
      <c r="C244" s="757" t="s">
        <v>159</v>
      </c>
      <c r="D244" s="757" t="s">
        <v>34</v>
      </c>
      <c r="E244" s="543">
        <f>+$AF256</f>
        <v>0</v>
      </c>
      <c r="F244" s="312"/>
      <c r="G244" s="312"/>
      <c r="H244" s="17"/>
      <c r="M244" s="315"/>
      <c r="N244" s="472"/>
      <c r="O244" s="757" t="s">
        <v>159</v>
      </c>
      <c r="P244" s="757" t="s">
        <v>34</v>
      </c>
      <c r="Q244" s="543">
        <f>+$AF256</f>
        <v>0</v>
      </c>
      <c r="R244" s="312"/>
      <c r="S244" s="312"/>
      <c r="T244" s="315">
        <v>10</v>
      </c>
      <c r="U244" s="472"/>
      <c r="V244" s="757" t="s">
        <v>159</v>
      </c>
      <c r="W244" s="757" t="s">
        <v>34</v>
      </c>
      <c r="X244" s="543">
        <f>+$AF256</f>
        <v>0</v>
      </c>
      <c r="Y244" s="312"/>
      <c r="Z244" s="312"/>
      <c r="AA244" s="17"/>
      <c r="AB244" s="315"/>
      <c r="AC244" s="472"/>
      <c r="AD244" s="757" t="s">
        <v>159</v>
      </c>
      <c r="AE244" s="757" t="s">
        <v>34</v>
      </c>
      <c r="AF244" s="800" t="s">
        <v>18</v>
      </c>
      <c r="AG244" s="312"/>
      <c r="AH244" s="312"/>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c r="CV244" s="17"/>
      <c r="CW244" s="17"/>
      <c r="CX244" s="17"/>
      <c r="CY244" s="17"/>
      <c r="CZ244" s="17"/>
      <c r="DA244" s="17"/>
      <c r="DB244" s="17"/>
      <c r="DC244" s="17"/>
      <c r="DD244" s="17"/>
      <c r="DE244" s="17"/>
      <c r="DF244" s="17"/>
      <c r="DG244" s="17"/>
      <c r="DH244" s="17"/>
      <c r="DI244" s="17"/>
    </row>
    <row r="245" spans="1:113" ht="51" x14ac:dyDescent="0.2">
      <c r="A245" s="318" t="s">
        <v>7</v>
      </c>
      <c r="B245" s="525" t="str">
        <f>+" אסמכתא " &amp; B12 &amp;"         חזרה לטבלה "</f>
        <v xml:space="preserve"> אסמכתא          חזרה לטבלה </v>
      </c>
      <c r="C245" s="799"/>
      <c r="D245" s="799"/>
      <c r="E245" s="543" t="s">
        <v>18</v>
      </c>
      <c r="F245" s="312"/>
      <c r="G245" s="312"/>
      <c r="H245" s="17"/>
      <c r="M245" s="318" t="s">
        <v>23</v>
      </c>
      <c r="N245" s="525" t="str">
        <f>+" אסמכתא " &amp; B12 &amp;"         חזרה לטבלה "</f>
        <v xml:space="preserve"> אסמכתא          חזרה לטבלה </v>
      </c>
      <c r="O245" s="799"/>
      <c r="P245" s="799"/>
      <c r="Q245" s="543" t="s">
        <v>18</v>
      </c>
      <c r="R245" s="312"/>
      <c r="S245" s="312"/>
      <c r="T245" s="318" t="s">
        <v>7</v>
      </c>
      <c r="U245" s="525" t="str">
        <f>+" אסמכתא " &amp; B12 &amp;"         חזרה לטבלה "</f>
        <v xml:space="preserve"> אסמכתא          חזרה לטבלה </v>
      </c>
      <c r="V245" s="799"/>
      <c r="W245" s="799"/>
      <c r="X245" s="543" t="s">
        <v>18</v>
      </c>
      <c r="Y245" s="312"/>
      <c r="Z245" s="312"/>
      <c r="AA245" s="17"/>
      <c r="AB245" s="318" t="s">
        <v>23</v>
      </c>
      <c r="AC245" s="525" t="str">
        <f>+" אסמכתא " &amp; W12 &amp;"         חזרה לטבלה "</f>
        <v xml:space="preserve"> אסמכתא          חזרה לטבלה </v>
      </c>
      <c r="AD245" s="799"/>
      <c r="AE245" s="799"/>
      <c r="AF245" s="804"/>
      <c r="AG245" s="312"/>
      <c r="AH245" s="312"/>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7"/>
      <c r="DA245" s="17"/>
      <c r="DB245" s="17"/>
      <c r="DC245" s="17"/>
      <c r="DD245" s="17"/>
      <c r="DE245" s="17"/>
      <c r="DF245" s="17"/>
      <c r="DG245" s="17"/>
      <c r="DH245" s="17"/>
      <c r="DI245" s="17"/>
    </row>
    <row r="246" spans="1:113" s="17" customFormat="1" x14ac:dyDescent="0.2">
      <c r="A246" s="547">
        <v>1</v>
      </c>
      <c r="B246" s="547"/>
      <c r="C246" s="561"/>
      <c r="D246" s="561"/>
      <c r="E246" s="562"/>
      <c r="F246" s="312">
        <f>IF(AND((COUNTA($C$12)=1),(COUNTA(E246)=1),($C$12&lt;&gt;0),(OR((D246&lt;$C$62),(D246&gt;($E$62+61))))),1,0)</f>
        <v>0</v>
      </c>
      <c r="G246" s="312">
        <f>IF(AND((COUNTA($C$12)=1),(COUNTA(E246)=1),($C$12&lt;&gt;0),(OR((C246&lt;$C$62),(C246&gt;($E$62))))),1,0)</f>
        <v>0</v>
      </c>
      <c r="M246" s="547">
        <v>12</v>
      </c>
      <c r="N246" s="547"/>
      <c r="O246" s="561"/>
      <c r="P246" s="561"/>
      <c r="Q246" s="562"/>
      <c r="R246" s="312">
        <f>IF(AND((COUNTA($C$23)=1),(COUNTA(Q246)=1),($C$23&lt;&gt;0),(OR((P246&lt;$C$62),(P246&gt;($E$62+61))))),1,0)</f>
        <v>0</v>
      </c>
      <c r="S246" s="312">
        <f>IF(AND((COUNTA($C$23)=1),(COUNTA(Q246)=1),($C$23&lt;&gt;0),(OR((O246&lt;$C$62),(O246&gt;($E$62))))),1,0)</f>
        <v>0</v>
      </c>
      <c r="T246" s="547">
        <v>23</v>
      </c>
      <c r="U246" s="547"/>
      <c r="V246" s="561"/>
      <c r="W246" s="561"/>
      <c r="X246" s="562"/>
      <c r="Y246" s="312">
        <f>IF(AND((COUNTA($C$23)=1),(COUNTA(X246)=1),($C$23&lt;&gt;0),(OR((W246&lt;$C$62),(W246&gt;($E$62+61))))),1,0)</f>
        <v>0</v>
      </c>
      <c r="Z246" s="312">
        <f>IF(AND((COUNTA($C$23)=1),(COUNTA(X246)=1),($C$23&lt;&gt;0),(OR((V246&lt;$C$62),(V246&gt;($E$62))))),1,0)</f>
        <v>0</v>
      </c>
      <c r="AB246" s="547">
        <v>34</v>
      </c>
      <c r="AC246" s="547"/>
      <c r="AD246" s="561"/>
      <c r="AE246" s="561"/>
      <c r="AF246" s="562"/>
      <c r="AG246" s="312">
        <f>IF(AND((COUNTA($C$12)=1),(COUNTA(AF246)=1),($C$12&lt;&gt;0),(OR((AE246&lt;$C$62),(AE246&gt;($E$62+61))))),1,0)</f>
        <v>0</v>
      </c>
      <c r="AH246" s="312">
        <f>IF(AND((COUNTA($C$12)=1),(COUNTA(AF246)=1),($C$12&lt;&gt;0),(OR((AD246&lt;$C$62),(AD246&gt;($E$62))))),1,0)</f>
        <v>0</v>
      </c>
    </row>
    <row r="247" spans="1:113" s="17" customFormat="1" x14ac:dyDescent="0.2">
      <c r="A247" s="547">
        <v>2</v>
      </c>
      <c r="B247" s="547"/>
      <c r="C247" s="561"/>
      <c r="D247" s="561"/>
      <c r="E247" s="562"/>
      <c r="F247" s="312">
        <f t="shared" ref="F247:F256" si="79">IF(AND((COUNTA($C$12)=1),(COUNTA(E247)=1),($C$12&lt;&gt;0),(OR((D247&lt;$C$62),(D247&gt;($E$62+61))))),1,0)</f>
        <v>0</v>
      </c>
      <c r="G247" s="312">
        <f t="shared" ref="G247:G256" si="80">IF(AND((COUNTA($C$12)=1),(COUNTA(E247)=1),($C$12&lt;&gt;0),(OR((C247&lt;$C$62),(C247&gt;($E$62))))),1,0)</f>
        <v>0</v>
      </c>
      <c r="M247" s="547">
        <v>13</v>
      </c>
      <c r="N247" s="547"/>
      <c r="O247" s="561"/>
      <c r="P247" s="561"/>
      <c r="Q247" s="562"/>
      <c r="R247" s="312">
        <f t="shared" ref="R247:R256" si="81">IF(AND((COUNTA($C$23)=1),(COUNTA(Q247)=1),($C$23&lt;&gt;0),(OR((P247&lt;$C$62),(P247&gt;($E$62+61))))),1,0)</f>
        <v>0</v>
      </c>
      <c r="S247" s="312">
        <f t="shared" ref="S247:S256" si="82">IF(AND((COUNTA($C$23)=1),(COUNTA(Q247)=1),($C$23&lt;&gt;0),(OR((O247&lt;$C$62),(O247&gt;($E$62))))),1,0)</f>
        <v>0</v>
      </c>
      <c r="T247" s="547">
        <v>24</v>
      </c>
      <c r="U247" s="547"/>
      <c r="V247" s="561"/>
      <c r="W247" s="561"/>
      <c r="X247" s="562"/>
      <c r="Y247" s="312">
        <f t="shared" ref="Y247:Y256" si="83">IF(AND((COUNTA($C$23)=1),(COUNTA(X247)=1),($C$23&lt;&gt;0),(OR((W247&lt;$C$62),(W247&gt;($E$62+61))))),1,0)</f>
        <v>0</v>
      </c>
      <c r="Z247" s="312">
        <f t="shared" ref="Z247:Z256" si="84">IF(AND((COUNTA($C$23)=1),(COUNTA(X247)=1),($C$23&lt;&gt;0),(OR((V247&lt;$C$62),(V247&gt;($E$62))))),1,0)</f>
        <v>0</v>
      </c>
      <c r="AB247" s="547">
        <v>35</v>
      </c>
      <c r="AC247" s="547"/>
      <c r="AD247" s="561"/>
      <c r="AE247" s="561"/>
      <c r="AF247" s="562"/>
      <c r="AG247" s="312">
        <f t="shared" ref="AG247:AG256" si="85">IF(AND((COUNTA($C$12)=1),(COUNTA(AF247)=1),($C$12&lt;&gt;0),(OR((AE247&lt;$C$62),(AE247&gt;($E$62+61))))),1,0)</f>
        <v>0</v>
      </c>
      <c r="AH247" s="312">
        <f t="shared" ref="AH247:AH256" si="86">IF(AND((COUNTA($C$12)=1),(COUNTA(AF247)=1),($C$12&lt;&gt;0),(OR((AD247&lt;$C$62),(AD247&gt;($E$62))))),1,0)</f>
        <v>0</v>
      </c>
    </row>
    <row r="248" spans="1:113" s="17" customFormat="1" x14ac:dyDescent="0.2">
      <c r="A248" s="547">
        <v>3</v>
      </c>
      <c r="B248" s="547"/>
      <c r="C248" s="561"/>
      <c r="D248" s="561"/>
      <c r="E248" s="562"/>
      <c r="F248" s="312">
        <f t="shared" si="79"/>
        <v>0</v>
      </c>
      <c r="G248" s="312">
        <f t="shared" si="80"/>
        <v>0</v>
      </c>
      <c r="M248" s="547">
        <v>14</v>
      </c>
      <c r="N248" s="547"/>
      <c r="O248" s="561"/>
      <c r="P248" s="561"/>
      <c r="Q248" s="562"/>
      <c r="R248" s="312">
        <f t="shared" si="81"/>
        <v>0</v>
      </c>
      <c r="S248" s="312">
        <f t="shared" si="82"/>
        <v>0</v>
      </c>
      <c r="T248" s="547">
        <v>25</v>
      </c>
      <c r="U248" s="547"/>
      <c r="V248" s="561"/>
      <c r="W248" s="561"/>
      <c r="X248" s="562"/>
      <c r="Y248" s="312">
        <f t="shared" si="83"/>
        <v>0</v>
      </c>
      <c r="Z248" s="312">
        <f t="shared" si="84"/>
        <v>0</v>
      </c>
      <c r="AB248" s="547">
        <v>36</v>
      </c>
      <c r="AC248" s="547"/>
      <c r="AD248" s="561"/>
      <c r="AE248" s="561"/>
      <c r="AF248" s="562"/>
      <c r="AG248" s="312">
        <f t="shared" si="85"/>
        <v>0</v>
      </c>
      <c r="AH248" s="312">
        <f t="shared" si="86"/>
        <v>0</v>
      </c>
    </row>
    <row r="249" spans="1:113" s="17" customFormat="1" x14ac:dyDescent="0.2">
      <c r="A249" s="547">
        <v>4</v>
      </c>
      <c r="B249" s="547"/>
      <c r="C249" s="561"/>
      <c r="D249" s="561"/>
      <c r="E249" s="562"/>
      <c r="F249" s="312">
        <f t="shared" si="79"/>
        <v>0</v>
      </c>
      <c r="G249" s="312">
        <f t="shared" si="80"/>
        <v>0</v>
      </c>
      <c r="M249" s="547">
        <v>15</v>
      </c>
      <c r="N249" s="547"/>
      <c r="O249" s="561"/>
      <c r="P249" s="561"/>
      <c r="Q249" s="562"/>
      <c r="R249" s="312">
        <f t="shared" si="81"/>
        <v>0</v>
      </c>
      <c r="S249" s="312">
        <f t="shared" si="82"/>
        <v>0</v>
      </c>
      <c r="T249" s="547">
        <v>26</v>
      </c>
      <c r="U249" s="547"/>
      <c r="V249" s="561"/>
      <c r="W249" s="561"/>
      <c r="X249" s="562"/>
      <c r="Y249" s="312">
        <f t="shared" si="83"/>
        <v>0</v>
      </c>
      <c r="Z249" s="312">
        <f t="shared" si="84"/>
        <v>0</v>
      </c>
      <c r="AB249" s="547">
        <v>37</v>
      </c>
      <c r="AC249" s="547"/>
      <c r="AD249" s="561"/>
      <c r="AE249" s="561"/>
      <c r="AF249" s="562"/>
      <c r="AG249" s="312">
        <f t="shared" si="85"/>
        <v>0</v>
      </c>
      <c r="AH249" s="312">
        <f t="shared" si="86"/>
        <v>0</v>
      </c>
    </row>
    <row r="250" spans="1:113" s="17" customFormat="1" x14ac:dyDescent="0.2">
      <c r="A250" s="547">
        <v>5</v>
      </c>
      <c r="B250" s="547"/>
      <c r="C250" s="561"/>
      <c r="D250" s="561"/>
      <c r="E250" s="562"/>
      <c r="F250" s="312">
        <f t="shared" si="79"/>
        <v>0</v>
      </c>
      <c r="G250" s="312">
        <f t="shared" si="80"/>
        <v>0</v>
      </c>
      <c r="M250" s="547">
        <v>16</v>
      </c>
      <c r="N250" s="547"/>
      <c r="O250" s="561"/>
      <c r="P250" s="561"/>
      <c r="Q250" s="562"/>
      <c r="R250" s="312">
        <f t="shared" si="81"/>
        <v>0</v>
      </c>
      <c r="S250" s="312">
        <f t="shared" si="82"/>
        <v>0</v>
      </c>
      <c r="T250" s="547">
        <v>27</v>
      </c>
      <c r="U250" s="547"/>
      <c r="V250" s="561"/>
      <c r="W250" s="561"/>
      <c r="X250" s="562"/>
      <c r="Y250" s="312">
        <f t="shared" si="83"/>
        <v>0</v>
      </c>
      <c r="Z250" s="312">
        <f t="shared" si="84"/>
        <v>0</v>
      </c>
      <c r="AB250" s="547">
        <v>38</v>
      </c>
      <c r="AC250" s="547"/>
      <c r="AD250" s="561"/>
      <c r="AE250" s="561"/>
      <c r="AF250" s="562"/>
      <c r="AG250" s="312">
        <f t="shared" si="85"/>
        <v>0</v>
      </c>
      <c r="AH250" s="312">
        <f t="shared" si="86"/>
        <v>0</v>
      </c>
    </row>
    <row r="251" spans="1:113" s="17" customFormat="1" x14ac:dyDescent="0.2">
      <c r="A251" s="547">
        <v>6</v>
      </c>
      <c r="B251" s="547"/>
      <c r="C251" s="561"/>
      <c r="D251" s="561"/>
      <c r="E251" s="562"/>
      <c r="F251" s="312">
        <f t="shared" si="79"/>
        <v>0</v>
      </c>
      <c r="G251" s="312">
        <f t="shared" si="80"/>
        <v>0</v>
      </c>
      <c r="M251" s="547">
        <v>17</v>
      </c>
      <c r="N251" s="547"/>
      <c r="O251" s="561"/>
      <c r="P251" s="561"/>
      <c r="Q251" s="562"/>
      <c r="R251" s="312">
        <f t="shared" si="81"/>
        <v>0</v>
      </c>
      <c r="S251" s="312">
        <f t="shared" si="82"/>
        <v>0</v>
      </c>
      <c r="T251" s="547">
        <v>28</v>
      </c>
      <c r="U251" s="547"/>
      <c r="V251" s="561"/>
      <c r="W251" s="561"/>
      <c r="X251" s="562"/>
      <c r="Y251" s="312">
        <f t="shared" si="83"/>
        <v>0</v>
      </c>
      <c r="Z251" s="312">
        <f t="shared" si="84"/>
        <v>0</v>
      </c>
      <c r="AB251" s="547">
        <v>39</v>
      </c>
      <c r="AC251" s="547"/>
      <c r="AD251" s="561"/>
      <c r="AE251" s="561"/>
      <c r="AF251" s="562"/>
      <c r="AG251" s="312">
        <f t="shared" si="85"/>
        <v>0</v>
      </c>
      <c r="AH251" s="312">
        <f t="shared" si="86"/>
        <v>0</v>
      </c>
    </row>
    <row r="252" spans="1:113" s="17" customFormat="1" x14ac:dyDescent="0.2">
      <c r="A252" s="547">
        <v>7</v>
      </c>
      <c r="B252" s="547"/>
      <c r="C252" s="561"/>
      <c r="D252" s="561"/>
      <c r="E252" s="562"/>
      <c r="F252" s="312">
        <f t="shared" si="79"/>
        <v>0</v>
      </c>
      <c r="G252" s="312">
        <f t="shared" si="80"/>
        <v>0</v>
      </c>
      <c r="M252" s="547">
        <v>18</v>
      </c>
      <c r="N252" s="547"/>
      <c r="O252" s="561"/>
      <c r="P252" s="561"/>
      <c r="Q252" s="562"/>
      <c r="R252" s="312">
        <f t="shared" si="81"/>
        <v>0</v>
      </c>
      <c r="S252" s="312">
        <f t="shared" si="82"/>
        <v>0</v>
      </c>
      <c r="T252" s="547">
        <v>29</v>
      </c>
      <c r="U252" s="547"/>
      <c r="V252" s="561"/>
      <c r="W252" s="561"/>
      <c r="X252" s="562"/>
      <c r="Y252" s="312">
        <f t="shared" si="83"/>
        <v>0</v>
      </c>
      <c r="Z252" s="312">
        <f t="shared" si="84"/>
        <v>0</v>
      </c>
      <c r="AB252" s="547">
        <v>40</v>
      </c>
      <c r="AC252" s="547"/>
      <c r="AD252" s="561"/>
      <c r="AE252" s="561"/>
      <c r="AF252" s="562"/>
      <c r="AG252" s="312">
        <f t="shared" si="85"/>
        <v>0</v>
      </c>
      <c r="AH252" s="312">
        <f t="shared" si="86"/>
        <v>0</v>
      </c>
    </row>
    <row r="253" spans="1:113" s="17" customFormat="1" x14ac:dyDescent="0.2">
      <c r="A253" s="547">
        <v>8</v>
      </c>
      <c r="B253" s="547"/>
      <c r="C253" s="561"/>
      <c r="D253" s="561"/>
      <c r="E253" s="562"/>
      <c r="F253" s="312">
        <f t="shared" si="79"/>
        <v>0</v>
      </c>
      <c r="G253" s="312">
        <f t="shared" si="80"/>
        <v>0</v>
      </c>
      <c r="M253" s="547">
        <v>19</v>
      </c>
      <c r="N253" s="547"/>
      <c r="O253" s="561"/>
      <c r="P253" s="561"/>
      <c r="Q253" s="562"/>
      <c r="R253" s="312">
        <f t="shared" si="81"/>
        <v>0</v>
      </c>
      <c r="S253" s="312">
        <f t="shared" si="82"/>
        <v>0</v>
      </c>
      <c r="T253" s="547">
        <v>30</v>
      </c>
      <c r="U253" s="547"/>
      <c r="V253" s="561"/>
      <c r="W253" s="561"/>
      <c r="X253" s="562"/>
      <c r="Y253" s="312">
        <f t="shared" si="83"/>
        <v>0</v>
      </c>
      <c r="Z253" s="312">
        <f t="shared" si="84"/>
        <v>0</v>
      </c>
      <c r="AB253" s="547">
        <v>41</v>
      </c>
      <c r="AC253" s="547"/>
      <c r="AD253" s="561"/>
      <c r="AE253" s="561"/>
      <c r="AF253" s="562"/>
      <c r="AG253" s="312">
        <f t="shared" si="85"/>
        <v>0</v>
      </c>
      <c r="AH253" s="312">
        <f t="shared" si="86"/>
        <v>0</v>
      </c>
    </row>
    <row r="254" spans="1:113" s="17" customFormat="1" x14ac:dyDescent="0.2">
      <c r="A254" s="547">
        <v>9</v>
      </c>
      <c r="B254" s="547"/>
      <c r="C254" s="561"/>
      <c r="D254" s="561"/>
      <c r="E254" s="562"/>
      <c r="F254" s="312">
        <f t="shared" si="79"/>
        <v>0</v>
      </c>
      <c r="G254" s="312">
        <f t="shared" si="80"/>
        <v>0</v>
      </c>
      <c r="M254" s="547">
        <v>20</v>
      </c>
      <c r="N254" s="547"/>
      <c r="O254" s="561"/>
      <c r="P254" s="561"/>
      <c r="Q254" s="562"/>
      <c r="R254" s="312">
        <f t="shared" si="81"/>
        <v>0</v>
      </c>
      <c r="S254" s="312">
        <f t="shared" si="82"/>
        <v>0</v>
      </c>
      <c r="T254" s="547">
        <v>31</v>
      </c>
      <c r="U254" s="547"/>
      <c r="V254" s="561"/>
      <c r="W254" s="561"/>
      <c r="X254" s="562"/>
      <c r="Y254" s="312">
        <f t="shared" si="83"/>
        <v>0</v>
      </c>
      <c r="Z254" s="312">
        <f t="shared" si="84"/>
        <v>0</v>
      </c>
      <c r="AB254" s="547">
        <v>42</v>
      </c>
      <c r="AC254" s="547"/>
      <c r="AD254" s="561"/>
      <c r="AE254" s="561"/>
      <c r="AF254" s="562"/>
      <c r="AG254" s="312">
        <f t="shared" si="85"/>
        <v>0</v>
      </c>
      <c r="AH254" s="312">
        <f t="shared" si="86"/>
        <v>0</v>
      </c>
    </row>
    <row r="255" spans="1:113" s="17" customFormat="1" x14ac:dyDescent="0.2">
      <c r="A255" s="547">
        <v>10</v>
      </c>
      <c r="B255" s="547"/>
      <c r="C255" s="561"/>
      <c r="D255" s="561"/>
      <c r="E255" s="562"/>
      <c r="F255" s="312">
        <f t="shared" si="79"/>
        <v>0</v>
      </c>
      <c r="G255" s="312">
        <f t="shared" si="80"/>
        <v>0</v>
      </c>
      <c r="M255" s="547">
        <v>21</v>
      </c>
      <c r="N255" s="547"/>
      <c r="O255" s="561"/>
      <c r="P255" s="561"/>
      <c r="Q255" s="562"/>
      <c r="R255" s="312">
        <f t="shared" si="81"/>
        <v>0</v>
      </c>
      <c r="S255" s="312">
        <f t="shared" si="82"/>
        <v>0</v>
      </c>
      <c r="T255" s="547">
        <v>32</v>
      </c>
      <c r="U255" s="547"/>
      <c r="V255" s="561"/>
      <c r="W255" s="561"/>
      <c r="X255" s="562"/>
      <c r="Y255" s="312">
        <f t="shared" si="83"/>
        <v>0</v>
      </c>
      <c r="Z255" s="312">
        <f t="shared" si="84"/>
        <v>0</v>
      </c>
      <c r="AB255" s="547">
        <v>43</v>
      </c>
      <c r="AC255" s="547"/>
      <c r="AD255" s="561"/>
      <c r="AE255" s="561"/>
      <c r="AF255" s="562"/>
      <c r="AG255" s="312">
        <f t="shared" si="85"/>
        <v>0</v>
      </c>
      <c r="AH255" s="312">
        <f t="shared" si="86"/>
        <v>0</v>
      </c>
    </row>
    <row r="256" spans="1:113" s="17" customFormat="1" ht="13.5" thickBot="1" x14ac:dyDescent="0.25">
      <c r="A256" s="547">
        <v>11</v>
      </c>
      <c r="B256" s="547"/>
      <c r="C256" s="561"/>
      <c r="D256" s="561"/>
      <c r="E256" s="562"/>
      <c r="F256" s="312">
        <f t="shared" si="79"/>
        <v>0</v>
      </c>
      <c r="G256" s="312">
        <f t="shared" si="80"/>
        <v>0</v>
      </c>
      <c r="M256" s="547">
        <v>22</v>
      </c>
      <c r="N256" s="547"/>
      <c r="O256" s="561"/>
      <c r="P256" s="561"/>
      <c r="Q256" s="562"/>
      <c r="R256" s="312">
        <f t="shared" si="81"/>
        <v>0</v>
      </c>
      <c r="S256" s="312">
        <f t="shared" si="82"/>
        <v>0</v>
      </c>
      <c r="T256" s="547">
        <v>33</v>
      </c>
      <c r="U256" s="547"/>
      <c r="V256" s="561"/>
      <c r="W256" s="561"/>
      <c r="X256" s="562"/>
      <c r="Y256" s="312">
        <f t="shared" si="83"/>
        <v>0</v>
      </c>
      <c r="Z256" s="312">
        <f t="shared" si="84"/>
        <v>0</v>
      </c>
      <c r="AB256" s="324"/>
      <c r="AC256" s="563" t="s">
        <v>3</v>
      </c>
      <c r="AD256" s="551"/>
      <c r="AE256" s="551"/>
      <c r="AF256" s="552">
        <f>SUM(E246:E256)+SUM(Q246:Q256)+SUM(AF246:AF255)+SUM(X246:X256)</f>
        <v>0</v>
      </c>
      <c r="AG256" s="312">
        <f t="shared" si="85"/>
        <v>0</v>
      </c>
      <c r="AH256" s="312">
        <f t="shared" si="86"/>
        <v>0</v>
      </c>
    </row>
    <row r="257" spans="1:113" s="17" customFormat="1" x14ac:dyDescent="0.2">
      <c r="B257" s="328"/>
      <c r="C257" s="329"/>
      <c r="D257" s="329"/>
      <c r="E257" s="287"/>
      <c r="F257" s="312"/>
      <c r="G257" s="312"/>
      <c r="N257" s="528"/>
      <c r="O257" s="329"/>
      <c r="P257" s="329"/>
      <c r="Q257" s="287"/>
      <c r="R257" s="312"/>
      <c r="S257" s="312"/>
      <c r="U257" s="528"/>
      <c r="V257" s="329"/>
      <c r="W257" s="329"/>
      <c r="X257" s="287"/>
      <c r="Y257" s="312"/>
      <c r="Z257" s="312"/>
      <c r="AC257" s="328"/>
      <c r="AD257" s="329"/>
      <c r="AE257" s="329"/>
      <c r="AF257" s="287"/>
      <c r="AG257" s="312"/>
      <c r="AH257" s="312"/>
    </row>
    <row r="258" spans="1:113" s="17" customFormat="1" x14ac:dyDescent="0.2">
      <c r="B258" s="328"/>
      <c r="C258" s="329"/>
      <c r="D258" s="329"/>
      <c r="E258" s="287"/>
      <c r="F258" s="312"/>
      <c r="G258" s="312"/>
      <c r="N258" s="528"/>
      <c r="O258" s="329"/>
      <c r="P258" s="329"/>
      <c r="Q258" s="287"/>
      <c r="R258" s="312"/>
      <c r="S258" s="312"/>
      <c r="U258" s="528"/>
      <c r="V258" s="329"/>
      <c r="W258" s="329"/>
      <c r="X258" s="287"/>
      <c r="Y258" s="312"/>
      <c r="Z258" s="312"/>
      <c r="AC258" s="328"/>
      <c r="AD258" s="329"/>
      <c r="AE258" s="329"/>
      <c r="AF258" s="287"/>
      <c r="AG258" s="312"/>
      <c r="AH258" s="312"/>
    </row>
    <row r="259" spans="1:113" s="17" customFormat="1" x14ac:dyDescent="0.2">
      <c r="B259" s="328"/>
      <c r="C259" s="329"/>
      <c r="D259" s="329"/>
      <c r="E259" s="287"/>
      <c r="F259" s="312"/>
      <c r="G259" s="312"/>
      <c r="N259" s="528"/>
      <c r="O259" s="329"/>
      <c r="P259" s="329"/>
      <c r="Q259" s="287"/>
      <c r="R259" s="312"/>
      <c r="S259" s="312"/>
      <c r="U259" s="528"/>
      <c r="V259" s="329"/>
      <c r="W259" s="329"/>
      <c r="X259" s="287"/>
      <c r="Y259" s="312"/>
      <c r="Z259" s="312"/>
      <c r="AC259" s="328"/>
      <c r="AD259" s="329"/>
      <c r="AE259" s="329"/>
      <c r="AF259" s="287"/>
      <c r="AG259" s="312"/>
      <c r="AH259" s="312"/>
    </row>
    <row r="260" spans="1:113" s="17" customFormat="1" x14ac:dyDescent="0.2">
      <c r="B260" s="328"/>
      <c r="C260" s="329"/>
      <c r="D260" s="329"/>
      <c r="E260" s="287"/>
      <c r="F260" s="312"/>
      <c r="G260" s="312"/>
      <c r="N260" s="528"/>
      <c r="O260" s="329"/>
      <c r="P260" s="329"/>
      <c r="Q260" s="287"/>
      <c r="R260" s="312"/>
      <c r="S260" s="312"/>
      <c r="U260" s="528"/>
      <c r="V260" s="329"/>
      <c r="W260" s="329"/>
      <c r="X260" s="287"/>
      <c r="Y260" s="312"/>
      <c r="Z260" s="312"/>
      <c r="AC260" s="328"/>
      <c r="AD260" s="329"/>
      <c r="AE260" s="329"/>
      <c r="AF260" s="287"/>
      <c r="AG260" s="312"/>
      <c r="AH260" s="312"/>
    </row>
    <row r="261" spans="1:113" s="17" customFormat="1" x14ac:dyDescent="0.2">
      <c r="B261" s="328"/>
      <c r="C261" s="329"/>
      <c r="D261" s="329"/>
      <c r="E261" s="287"/>
      <c r="F261" s="312"/>
      <c r="G261" s="312"/>
      <c r="N261" s="528"/>
      <c r="O261" s="329"/>
      <c r="P261" s="329"/>
      <c r="Q261" s="287"/>
      <c r="R261" s="312"/>
      <c r="S261" s="312"/>
      <c r="U261" s="528"/>
      <c r="V261" s="329"/>
      <c r="W261" s="329"/>
      <c r="X261" s="287"/>
      <c r="Y261" s="312"/>
      <c r="Z261" s="312"/>
      <c r="AC261" s="328"/>
      <c r="AD261" s="329"/>
      <c r="AE261" s="329"/>
      <c r="AF261" s="287"/>
      <c r="AG261" s="312"/>
      <c r="AH261" s="312"/>
    </row>
    <row r="262" spans="1:113" s="17" customFormat="1" x14ac:dyDescent="0.2">
      <c r="B262" s="328"/>
      <c r="C262" s="329"/>
      <c r="D262" s="329"/>
      <c r="E262" s="287"/>
      <c r="F262" s="312"/>
      <c r="G262" s="312"/>
      <c r="N262" s="528"/>
      <c r="O262" s="329"/>
      <c r="P262" s="329"/>
      <c r="Q262" s="287"/>
      <c r="R262" s="312"/>
      <c r="S262" s="312"/>
      <c r="U262" s="528"/>
      <c r="V262" s="329"/>
      <c r="W262" s="329"/>
      <c r="X262" s="287"/>
      <c r="Y262" s="312"/>
      <c r="Z262" s="312"/>
      <c r="AC262" s="328"/>
      <c r="AD262" s="329"/>
      <c r="AE262" s="329"/>
      <c r="AF262" s="287"/>
      <c r="AG262" s="312"/>
      <c r="AH262" s="312"/>
    </row>
    <row r="263" spans="1:113" s="17" customFormat="1" ht="13.5" thickBot="1" x14ac:dyDescent="0.25">
      <c r="B263" s="328"/>
      <c r="C263" s="329"/>
      <c r="D263" s="329"/>
      <c r="E263" s="287"/>
      <c r="F263" s="312"/>
      <c r="G263" s="312"/>
      <c r="N263" s="528"/>
      <c r="O263" s="329"/>
      <c r="P263" s="329"/>
      <c r="Q263" s="287"/>
      <c r="R263" s="312"/>
      <c r="S263" s="312"/>
      <c r="U263" s="528"/>
      <c r="V263" s="329"/>
      <c r="W263" s="329"/>
      <c r="X263" s="287"/>
      <c r="Y263" s="312"/>
      <c r="Z263" s="312"/>
      <c r="AC263" s="328"/>
      <c r="AD263" s="329"/>
      <c r="AE263" s="329"/>
      <c r="AF263" s="287"/>
      <c r="AG263" s="312"/>
      <c r="AH263" s="312"/>
    </row>
    <row r="264" spans="1:113" ht="13.5" thickBot="1" x14ac:dyDescent="0.25">
      <c r="A264" s="315">
        <v>11</v>
      </c>
      <c r="B264" s="472"/>
      <c r="C264" s="757" t="s">
        <v>159</v>
      </c>
      <c r="D264" s="757" t="s">
        <v>34</v>
      </c>
      <c r="E264" s="543">
        <f>+$AF276</f>
        <v>0</v>
      </c>
      <c r="F264" s="312"/>
      <c r="G264" s="312"/>
      <c r="H264" s="17"/>
      <c r="M264" s="315"/>
      <c r="N264" s="472"/>
      <c r="O264" s="757" t="s">
        <v>159</v>
      </c>
      <c r="P264" s="757" t="s">
        <v>34</v>
      </c>
      <c r="Q264" s="543">
        <f>+$AF276</f>
        <v>0</v>
      </c>
      <c r="R264" s="312"/>
      <c r="S264" s="312"/>
      <c r="T264" s="315">
        <v>11</v>
      </c>
      <c r="U264" s="472"/>
      <c r="V264" s="757" t="s">
        <v>159</v>
      </c>
      <c r="W264" s="757" t="s">
        <v>34</v>
      </c>
      <c r="X264" s="543">
        <f>+$AF276</f>
        <v>0</v>
      </c>
      <c r="Y264" s="312"/>
      <c r="Z264" s="312"/>
      <c r="AA264" s="17"/>
      <c r="AB264" s="315"/>
      <c r="AC264" s="472"/>
      <c r="AD264" s="757" t="s">
        <v>159</v>
      </c>
      <c r="AE264" s="757" t="s">
        <v>34</v>
      </c>
      <c r="AF264" s="800" t="s">
        <v>18</v>
      </c>
      <c r="AG264" s="312"/>
      <c r="AH264" s="312"/>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T264" s="17"/>
      <c r="CU264" s="17"/>
      <c r="CV264" s="17"/>
      <c r="CW264" s="17"/>
      <c r="CX264" s="17"/>
      <c r="CY264" s="17"/>
      <c r="CZ264" s="17"/>
      <c r="DA264" s="17"/>
      <c r="DB264" s="17"/>
      <c r="DC264" s="17"/>
      <c r="DD264" s="17"/>
      <c r="DE264" s="17"/>
      <c r="DF264" s="17"/>
      <c r="DG264" s="17"/>
      <c r="DH264" s="17"/>
      <c r="DI264" s="17"/>
    </row>
    <row r="265" spans="1:113" ht="51" x14ac:dyDescent="0.2">
      <c r="A265" s="318" t="s">
        <v>7</v>
      </c>
      <c r="B265" s="525" t="str">
        <f>+" אסמכתא " &amp; B13 &amp;"         חזרה לטבלה "</f>
        <v xml:space="preserve"> אסמכתא          חזרה לטבלה </v>
      </c>
      <c r="C265" s="799"/>
      <c r="D265" s="799"/>
      <c r="E265" s="543" t="s">
        <v>18</v>
      </c>
      <c r="F265" s="312"/>
      <c r="G265" s="312"/>
      <c r="H265" s="17"/>
      <c r="M265" s="318" t="s">
        <v>23</v>
      </c>
      <c r="N265" s="525" t="str">
        <f>+" אסמכתא " &amp; B13 &amp;"         חזרה לטבלה "</f>
        <v xml:space="preserve"> אסמכתא          חזרה לטבלה </v>
      </c>
      <c r="O265" s="799"/>
      <c r="P265" s="799"/>
      <c r="Q265" s="543" t="s">
        <v>18</v>
      </c>
      <c r="R265" s="312"/>
      <c r="S265" s="312"/>
      <c r="T265" s="318" t="s">
        <v>7</v>
      </c>
      <c r="U265" s="525" t="str">
        <f>+" אסמכתא " &amp; B13 &amp;"         חזרה לטבלה "</f>
        <v xml:space="preserve"> אסמכתא          חזרה לטבלה </v>
      </c>
      <c r="V265" s="799"/>
      <c r="W265" s="799"/>
      <c r="X265" s="543" t="s">
        <v>18</v>
      </c>
      <c r="Y265" s="312"/>
      <c r="Z265" s="312"/>
      <c r="AA265" s="17"/>
      <c r="AB265" s="318" t="s">
        <v>23</v>
      </c>
      <c r="AC265" s="525" t="str">
        <f>+" אסמכתא " &amp; W13 &amp;"         חזרה לטבלה "</f>
        <v xml:space="preserve"> אסמכתא          חזרה לטבלה </v>
      </c>
      <c r="AD265" s="799"/>
      <c r="AE265" s="799"/>
      <c r="AF265" s="804"/>
      <c r="AG265" s="312"/>
      <c r="AH265" s="312"/>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7"/>
      <c r="DA265" s="17"/>
      <c r="DB265" s="17"/>
      <c r="DC265" s="17"/>
      <c r="DD265" s="17"/>
      <c r="DE265" s="17"/>
      <c r="DF265" s="17"/>
      <c r="DG265" s="17"/>
      <c r="DH265" s="17"/>
      <c r="DI265" s="17"/>
    </row>
    <row r="266" spans="1:113" s="17" customFormat="1" x14ac:dyDescent="0.2">
      <c r="A266" s="547">
        <v>1</v>
      </c>
      <c r="B266" s="547"/>
      <c r="C266" s="561"/>
      <c r="D266" s="561"/>
      <c r="E266" s="562"/>
      <c r="F266" s="312">
        <f>IF(AND((COUNTA($C$13)=1),(COUNTA(E266)=1),($C$13&lt;&gt;0),(OR((D266&lt;$C$62),(D266&gt;($E$62+61))))),1,0)</f>
        <v>0</v>
      </c>
      <c r="G266" s="312">
        <f>IF(AND((COUNTA($C$13)=1),(COUNTA(E266)=1),($C$13&lt;&gt;0),(OR((C266&lt;$C$62),(C266&gt;($E$62))))),1,0)</f>
        <v>0</v>
      </c>
      <c r="M266" s="547">
        <v>12</v>
      </c>
      <c r="N266" s="547"/>
      <c r="O266" s="561"/>
      <c r="P266" s="561"/>
      <c r="Q266" s="562"/>
      <c r="R266" s="312">
        <f>IF(AND((COUNTA($C$24)=1),(COUNTA(Q266)=1),($C$24&lt;&gt;0),(OR((P266&lt;$C$62),(P266&gt;($E$62+61))))),1,0)</f>
        <v>0</v>
      </c>
      <c r="S266" s="312">
        <f>IF(AND((COUNTA($C$24)=1),(COUNTA(Q266)=1),($C$24&lt;&gt;0),(OR((O266&lt;$C$62),(O266&gt;($E$62))))),1,0)</f>
        <v>0</v>
      </c>
      <c r="T266" s="547">
        <v>23</v>
      </c>
      <c r="U266" s="547"/>
      <c r="V266" s="561"/>
      <c r="W266" s="561"/>
      <c r="X266" s="562"/>
      <c r="Y266" s="312">
        <f>IF(AND((COUNTA($C$24)=1),(COUNTA(X266)=1),($C$24&lt;&gt;0),(OR((W266&lt;$C$62),(W266&gt;($E$62+61))))),1,0)</f>
        <v>0</v>
      </c>
      <c r="Z266" s="312">
        <f>IF(AND((COUNTA($C$24)=1),(COUNTA(X266)=1),($C$24&lt;&gt;0),(OR((V266&lt;$C$62),(V266&gt;($E$62))))),1,0)</f>
        <v>0</v>
      </c>
      <c r="AB266" s="547">
        <v>34</v>
      </c>
      <c r="AC266" s="547"/>
      <c r="AD266" s="561"/>
      <c r="AE266" s="561"/>
      <c r="AF266" s="562"/>
      <c r="AG266" s="312">
        <f>IF(AND((COUNTA($C$13)=1),(COUNTA(AF266)=1),($C$13&lt;&gt;0),(OR((AE266&lt;$C$62),(AE266&gt;($E$62+61))))),1,0)</f>
        <v>0</v>
      </c>
      <c r="AH266" s="312">
        <f>IF(AND((COUNTA($C$13)=1),(COUNTA(AF266)=1),($C$13&lt;&gt;0),(OR((AD266&lt;$C$62),(AD266&gt;($E$62))))),1,0)</f>
        <v>0</v>
      </c>
    </row>
    <row r="267" spans="1:113" s="17" customFormat="1" x14ac:dyDescent="0.2">
      <c r="A267" s="547">
        <v>2</v>
      </c>
      <c r="B267" s="547"/>
      <c r="C267" s="561"/>
      <c r="D267" s="561"/>
      <c r="E267" s="562"/>
      <c r="F267" s="312">
        <f t="shared" ref="F267:F276" si="87">IF(AND((COUNTA($C$13)=1),(COUNTA(E267)=1),($C$13&lt;&gt;0),(OR((D267&lt;$C$62),(D267&gt;($E$62+61))))),1,0)</f>
        <v>0</v>
      </c>
      <c r="G267" s="312">
        <f t="shared" ref="G267:G276" si="88">IF(AND((COUNTA($C$13)=1),(COUNTA(E267)=1),($C$13&lt;&gt;0),(OR((C267&lt;$C$62),(C267&gt;($E$62))))),1,0)</f>
        <v>0</v>
      </c>
      <c r="M267" s="547">
        <v>13</v>
      </c>
      <c r="N267" s="547"/>
      <c r="O267" s="561"/>
      <c r="P267" s="561"/>
      <c r="Q267" s="562"/>
      <c r="R267" s="312">
        <f t="shared" ref="R267:R276" si="89">IF(AND((COUNTA($C$24)=1),(COUNTA(Q267)=1),($C$24&lt;&gt;0),(OR((P267&lt;$C$62),(P267&gt;($E$62+61))))),1,0)</f>
        <v>0</v>
      </c>
      <c r="S267" s="312">
        <f t="shared" ref="S267:S276" si="90">IF(AND((COUNTA($C$24)=1),(COUNTA(Q267)=1),($C$24&lt;&gt;0),(OR((O267&lt;$C$62),(O267&gt;($E$62))))),1,0)</f>
        <v>0</v>
      </c>
      <c r="T267" s="547">
        <v>24</v>
      </c>
      <c r="U267" s="547"/>
      <c r="V267" s="561"/>
      <c r="W267" s="561"/>
      <c r="X267" s="562"/>
      <c r="Y267" s="312">
        <f t="shared" ref="Y267:Y276" si="91">IF(AND((COUNTA($C$24)=1),(COUNTA(X267)=1),($C$24&lt;&gt;0),(OR((W267&lt;$C$62),(W267&gt;($E$62+61))))),1,0)</f>
        <v>0</v>
      </c>
      <c r="Z267" s="312">
        <f t="shared" ref="Z267:Z276" si="92">IF(AND((COUNTA($C$24)=1),(COUNTA(X267)=1),($C$24&lt;&gt;0),(OR((V267&lt;$C$62),(V267&gt;($E$62))))),1,0)</f>
        <v>0</v>
      </c>
      <c r="AB267" s="547">
        <v>35</v>
      </c>
      <c r="AC267" s="547"/>
      <c r="AD267" s="561"/>
      <c r="AE267" s="561"/>
      <c r="AF267" s="562"/>
      <c r="AG267" s="312">
        <f t="shared" ref="AG267:AG276" si="93">IF(AND((COUNTA($C$13)=1),(COUNTA(AF267)=1),($C$13&lt;&gt;0),(OR((AE267&lt;$C$62),(AE267&gt;($E$62+61))))),1,0)</f>
        <v>0</v>
      </c>
      <c r="AH267" s="312">
        <f t="shared" ref="AH267:AH276" si="94">IF(AND((COUNTA($C$13)=1),(COUNTA(AF267)=1),($C$13&lt;&gt;0),(OR((AD267&lt;$C$62),(AD267&gt;($E$62))))),1,0)</f>
        <v>0</v>
      </c>
    </row>
    <row r="268" spans="1:113" s="17" customFormat="1" x14ac:dyDescent="0.2">
      <c r="A268" s="547">
        <v>3</v>
      </c>
      <c r="B268" s="547"/>
      <c r="C268" s="561"/>
      <c r="D268" s="561"/>
      <c r="E268" s="562"/>
      <c r="F268" s="312">
        <f t="shared" si="87"/>
        <v>0</v>
      </c>
      <c r="G268" s="312">
        <f t="shared" si="88"/>
        <v>0</v>
      </c>
      <c r="M268" s="547">
        <v>14</v>
      </c>
      <c r="N268" s="547"/>
      <c r="O268" s="561"/>
      <c r="P268" s="561"/>
      <c r="Q268" s="562"/>
      <c r="R268" s="312">
        <f t="shared" si="89"/>
        <v>0</v>
      </c>
      <c r="S268" s="312">
        <f t="shared" si="90"/>
        <v>0</v>
      </c>
      <c r="T268" s="547">
        <v>25</v>
      </c>
      <c r="U268" s="547"/>
      <c r="V268" s="561"/>
      <c r="W268" s="561"/>
      <c r="X268" s="562"/>
      <c r="Y268" s="312">
        <f t="shared" si="91"/>
        <v>0</v>
      </c>
      <c r="Z268" s="312">
        <f t="shared" si="92"/>
        <v>0</v>
      </c>
      <c r="AB268" s="547">
        <v>36</v>
      </c>
      <c r="AC268" s="547"/>
      <c r="AD268" s="561"/>
      <c r="AE268" s="561"/>
      <c r="AF268" s="562"/>
      <c r="AG268" s="312">
        <f t="shared" si="93"/>
        <v>0</v>
      </c>
      <c r="AH268" s="312">
        <f t="shared" si="94"/>
        <v>0</v>
      </c>
    </row>
    <row r="269" spans="1:113" s="17" customFormat="1" x14ac:dyDescent="0.2">
      <c r="A269" s="547">
        <v>4</v>
      </c>
      <c r="B269" s="547"/>
      <c r="C269" s="561"/>
      <c r="D269" s="561"/>
      <c r="E269" s="562"/>
      <c r="F269" s="312">
        <f t="shared" si="87"/>
        <v>0</v>
      </c>
      <c r="G269" s="312">
        <f t="shared" si="88"/>
        <v>0</v>
      </c>
      <c r="M269" s="547">
        <v>15</v>
      </c>
      <c r="N269" s="547"/>
      <c r="O269" s="561"/>
      <c r="P269" s="561"/>
      <c r="Q269" s="562"/>
      <c r="R269" s="312">
        <f t="shared" si="89"/>
        <v>0</v>
      </c>
      <c r="S269" s="312">
        <f t="shared" si="90"/>
        <v>0</v>
      </c>
      <c r="T269" s="547">
        <v>26</v>
      </c>
      <c r="U269" s="547"/>
      <c r="V269" s="561"/>
      <c r="W269" s="561"/>
      <c r="X269" s="562"/>
      <c r="Y269" s="312">
        <f t="shared" si="91"/>
        <v>0</v>
      </c>
      <c r="Z269" s="312">
        <f t="shared" si="92"/>
        <v>0</v>
      </c>
      <c r="AB269" s="547">
        <v>37</v>
      </c>
      <c r="AC269" s="547"/>
      <c r="AD269" s="561"/>
      <c r="AE269" s="561"/>
      <c r="AF269" s="562"/>
      <c r="AG269" s="312">
        <f t="shared" si="93"/>
        <v>0</v>
      </c>
      <c r="AH269" s="312">
        <f t="shared" si="94"/>
        <v>0</v>
      </c>
    </row>
    <row r="270" spans="1:113" s="17" customFormat="1" x14ac:dyDescent="0.2">
      <c r="A270" s="547">
        <v>5</v>
      </c>
      <c r="B270" s="547"/>
      <c r="C270" s="561"/>
      <c r="D270" s="561"/>
      <c r="E270" s="562"/>
      <c r="F270" s="312">
        <f t="shared" si="87"/>
        <v>0</v>
      </c>
      <c r="G270" s="312">
        <f t="shared" si="88"/>
        <v>0</v>
      </c>
      <c r="M270" s="547">
        <v>16</v>
      </c>
      <c r="N270" s="547"/>
      <c r="O270" s="561"/>
      <c r="P270" s="561"/>
      <c r="Q270" s="562"/>
      <c r="R270" s="312">
        <f t="shared" si="89"/>
        <v>0</v>
      </c>
      <c r="S270" s="312">
        <f t="shared" si="90"/>
        <v>0</v>
      </c>
      <c r="T270" s="547">
        <v>27</v>
      </c>
      <c r="U270" s="547"/>
      <c r="V270" s="561"/>
      <c r="W270" s="561"/>
      <c r="X270" s="562"/>
      <c r="Y270" s="312">
        <f t="shared" si="91"/>
        <v>0</v>
      </c>
      <c r="Z270" s="312">
        <f t="shared" si="92"/>
        <v>0</v>
      </c>
      <c r="AB270" s="547">
        <v>38</v>
      </c>
      <c r="AC270" s="547"/>
      <c r="AD270" s="561"/>
      <c r="AE270" s="561"/>
      <c r="AF270" s="562"/>
      <c r="AG270" s="312">
        <f t="shared" si="93"/>
        <v>0</v>
      </c>
      <c r="AH270" s="312">
        <f t="shared" si="94"/>
        <v>0</v>
      </c>
    </row>
    <row r="271" spans="1:113" s="17" customFormat="1" x14ac:dyDescent="0.2">
      <c r="A271" s="547">
        <v>6</v>
      </c>
      <c r="B271" s="547"/>
      <c r="C271" s="561"/>
      <c r="D271" s="561"/>
      <c r="E271" s="562"/>
      <c r="F271" s="312">
        <f t="shared" si="87"/>
        <v>0</v>
      </c>
      <c r="G271" s="312">
        <f t="shared" si="88"/>
        <v>0</v>
      </c>
      <c r="M271" s="547">
        <v>17</v>
      </c>
      <c r="N271" s="547"/>
      <c r="O271" s="561"/>
      <c r="P271" s="561"/>
      <c r="Q271" s="562"/>
      <c r="R271" s="312">
        <f t="shared" si="89"/>
        <v>0</v>
      </c>
      <c r="S271" s="312">
        <f t="shared" si="90"/>
        <v>0</v>
      </c>
      <c r="T271" s="547">
        <v>28</v>
      </c>
      <c r="U271" s="547"/>
      <c r="V271" s="561"/>
      <c r="W271" s="561"/>
      <c r="X271" s="562"/>
      <c r="Y271" s="312">
        <f t="shared" si="91"/>
        <v>0</v>
      </c>
      <c r="Z271" s="312">
        <f t="shared" si="92"/>
        <v>0</v>
      </c>
      <c r="AB271" s="547">
        <v>39</v>
      </c>
      <c r="AC271" s="547"/>
      <c r="AD271" s="561"/>
      <c r="AE271" s="561"/>
      <c r="AF271" s="562"/>
      <c r="AG271" s="312">
        <f t="shared" si="93"/>
        <v>0</v>
      </c>
      <c r="AH271" s="312">
        <f t="shared" si="94"/>
        <v>0</v>
      </c>
    </row>
    <row r="272" spans="1:113" s="17" customFormat="1" x14ac:dyDescent="0.2">
      <c r="A272" s="547">
        <v>7</v>
      </c>
      <c r="B272" s="547"/>
      <c r="C272" s="561"/>
      <c r="D272" s="561"/>
      <c r="E272" s="562"/>
      <c r="F272" s="312">
        <f t="shared" si="87"/>
        <v>0</v>
      </c>
      <c r="G272" s="312">
        <f t="shared" si="88"/>
        <v>0</v>
      </c>
      <c r="M272" s="547">
        <v>18</v>
      </c>
      <c r="N272" s="547"/>
      <c r="O272" s="561"/>
      <c r="P272" s="561"/>
      <c r="Q272" s="562"/>
      <c r="R272" s="312">
        <f t="shared" si="89"/>
        <v>0</v>
      </c>
      <c r="S272" s="312">
        <f t="shared" si="90"/>
        <v>0</v>
      </c>
      <c r="T272" s="547">
        <v>29</v>
      </c>
      <c r="U272" s="547"/>
      <c r="V272" s="561"/>
      <c r="W272" s="561"/>
      <c r="X272" s="562"/>
      <c r="Y272" s="312">
        <f t="shared" si="91"/>
        <v>0</v>
      </c>
      <c r="Z272" s="312">
        <f t="shared" si="92"/>
        <v>0</v>
      </c>
      <c r="AB272" s="547">
        <v>40</v>
      </c>
      <c r="AC272" s="547"/>
      <c r="AD272" s="561"/>
      <c r="AE272" s="561"/>
      <c r="AF272" s="562"/>
      <c r="AG272" s="312">
        <f t="shared" si="93"/>
        <v>0</v>
      </c>
      <c r="AH272" s="312">
        <f t="shared" si="94"/>
        <v>0</v>
      </c>
    </row>
    <row r="273" spans="1:113" s="17" customFormat="1" x14ac:dyDescent="0.2">
      <c r="A273" s="547">
        <v>8</v>
      </c>
      <c r="B273" s="547"/>
      <c r="C273" s="561"/>
      <c r="D273" s="561"/>
      <c r="E273" s="562"/>
      <c r="F273" s="312">
        <f t="shared" si="87"/>
        <v>0</v>
      </c>
      <c r="G273" s="312">
        <f t="shared" si="88"/>
        <v>0</v>
      </c>
      <c r="M273" s="547">
        <v>19</v>
      </c>
      <c r="N273" s="547"/>
      <c r="O273" s="561"/>
      <c r="P273" s="561"/>
      <c r="Q273" s="562"/>
      <c r="R273" s="312">
        <f t="shared" si="89"/>
        <v>0</v>
      </c>
      <c r="S273" s="312">
        <f t="shared" si="90"/>
        <v>0</v>
      </c>
      <c r="T273" s="547">
        <v>30</v>
      </c>
      <c r="U273" s="547"/>
      <c r="V273" s="561"/>
      <c r="W273" s="561"/>
      <c r="X273" s="562"/>
      <c r="Y273" s="312">
        <f t="shared" si="91"/>
        <v>0</v>
      </c>
      <c r="Z273" s="312">
        <f t="shared" si="92"/>
        <v>0</v>
      </c>
      <c r="AB273" s="547">
        <v>41</v>
      </c>
      <c r="AC273" s="547"/>
      <c r="AD273" s="561"/>
      <c r="AE273" s="561"/>
      <c r="AF273" s="562"/>
      <c r="AG273" s="312">
        <f t="shared" si="93"/>
        <v>0</v>
      </c>
      <c r="AH273" s="312">
        <f t="shared" si="94"/>
        <v>0</v>
      </c>
    </row>
    <row r="274" spans="1:113" s="17" customFormat="1" x14ac:dyDescent="0.2">
      <c r="A274" s="547">
        <v>9</v>
      </c>
      <c r="B274" s="547"/>
      <c r="C274" s="561"/>
      <c r="D274" s="561"/>
      <c r="E274" s="562"/>
      <c r="F274" s="312">
        <f t="shared" si="87"/>
        <v>0</v>
      </c>
      <c r="G274" s="312">
        <f t="shared" si="88"/>
        <v>0</v>
      </c>
      <c r="M274" s="547">
        <v>20</v>
      </c>
      <c r="N274" s="547"/>
      <c r="O274" s="561"/>
      <c r="P274" s="561"/>
      <c r="Q274" s="562"/>
      <c r="R274" s="312">
        <f t="shared" si="89"/>
        <v>0</v>
      </c>
      <c r="S274" s="312">
        <f t="shared" si="90"/>
        <v>0</v>
      </c>
      <c r="T274" s="547">
        <v>31</v>
      </c>
      <c r="U274" s="547"/>
      <c r="V274" s="561"/>
      <c r="W274" s="561"/>
      <c r="X274" s="562"/>
      <c r="Y274" s="312">
        <f t="shared" si="91"/>
        <v>0</v>
      </c>
      <c r="Z274" s="312">
        <f t="shared" si="92"/>
        <v>0</v>
      </c>
      <c r="AB274" s="547">
        <v>42</v>
      </c>
      <c r="AC274" s="547"/>
      <c r="AD274" s="561"/>
      <c r="AE274" s="561"/>
      <c r="AF274" s="562"/>
      <c r="AG274" s="312">
        <f t="shared" si="93"/>
        <v>0</v>
      </c>
      <c r="AH274" s="312">
        <f t="shared" si="94"/>
        <v>0</v>
      </c>
    </row>
    <row r="275" spans="1:113" s="17" customFormat="1" x14ac:dyDescent="0.2">
      <c r="A275" s="547">
        <v>10</v>
      </c>
      <c r="B275" s="547"/>
      <c r="C275" s="561"/>
      <c r="D275" s="561"/>
      <c r="E275" s="562"/>
      <c r="F275" s="312">
        <f t="shared" si="87"/>
        <v>0</v>
      </c>
      <c r="G275" s="312">
        <f t="shared" si="88"/>
        <v>0</v>
      </c>
      <c r="M275" s="547">
        <v>21</v>
      </c>
      <c r="N275" s="547"/>
      <c r="O275" s="561"/>
      <c r="P275" s="561"/>
      <c r="Q275" s="562"/>
      <c r="R275" s="312">
        <f t="shared" si="89"/>
        <v>0</v>
      </c>
      <c r="S275" s="312">
        <f t="shared" si="90"/>
        <v>0</v>
      </c>
      <c r="T275" s="547">
        <v>32</v>
      </c>
      <c r="U275" s="547"/>
      <c r="V275" s="561"/>
      <c r="W275" s="561"/>
      <c r="X275" s="562"/>
      <c r="Y275" s="312">
        <f t="shared" si="91"/>
        <v>0</v>
      </c>
      <c r="Z275" s="312">
        <f t="shared" si="92"/>
        <v>0</v>
      </c>
      <c r="AB275" s="547">
        <v>43</v>
      </c>
      <c r="AC275" s="547"/>
      <c r="AD275" s="561"/>
      <c r="AE275" s="561"/>
      <c r="AF275" s="562"/>
      <c r="AG275" s="312">
        <f t="shared" si="93"/>
        <v>0</v>
      </c>
      <c r="AH275" s="312">
        <f t="shared" si="94"/>
        <v>0</v>
      </c>
    </row>
    <row r="276" spans="1:113" s="17" customFormat="1" ht="13.5" thickBot="1" x14ac:dyDescent="0.25">
      <c r="A276" s="547">
        <v>11</v>
      </c>
      <c r="B276" s="547"/>
      <c r="C276" s="561"/>
      <c r="D276" s="561"/>
      <c r="E276" s="562"/>
      <c r="F276" s="312">
        <f t="shared" si="87"/>
        <v>0</v>
      </c>
      <c r="G276" s="312">
        <f t="shared" si="88"/>
        <v>0</v>
      </c>
      <c r="M276" s="547">
        <v>22</v>
      </c>
      <c r="N276" s="547"/>
      <c r="O276" s="561"/>
      <c r="P276" s="561"/>
      <c r="Q276" s="562"/>
      <c r="R276" s="312">
        <f t="shared" si="89"/>
        <v>0</v>
      </c>
      <c r="S276" s="312">
        <f t="shared" si="90"/>
        <v>0</v>
      </c>
      <c r="T276" s="547">
        <v>33</v>
      </c>
      <c r="U276" s="547"/>
      <c r="V276" s="561"/>
      <c r="W276" s="561"/>
      <c r="X276" s="562"/>
      <c r="Y276" s="312">
        <f t="shared" si="91"/>
        <v>0</v>
      </c>
      <c r="Z276" s="312">
        <f t="shared" si="92"/>
        <v>0</v>
      </c>
      <c r="AB276" s="324"/>
      <c r="AC276" s="563" t="s">
        <v>3</v>
      </c>
      <c r="AD276" s="551"/>
      <c r="AE276" s="551"/>
      <c r="AF276" s="552">
        <f>SUM(E266:E276)+SUM(Q266:Q276)+SUM(AF266:AF275)+SUM(X266:X276)</f>
        <v>0</v>
      </c>
      <c r="AG276" s="312">
        <f t="shared" si="93"/>
        <v>0</v>
      </c>
      <c r="AH276" s="312">
        <f t="shared" si="94"/>
        <v>0</v>
      </c>
    </row>
    <row r="277" spans="1:113" s="17" customFormat="1" x14ac:dyDescent="0.2">
      <c r="B277" s="328"/>
      <c r="C277" s="329"/>
      <c r="D277" s="329"/>
      <c r="E277" s="287"/>
      <c r="F277" s="312"/>
      <c r="N277" s="528"/>
      <c r="O277" s="329"/>
      <c r="P277" s="329"/>
      <c r="Q277" s="287"/>
      <c r="R277" s="312"/>
      <c r="S277" s="312"/>
      <c r="U277" s="528"/>
      <c r="V277" s="329"/>
      <c r="W277" s="329"/>
      <c r="X277" s="287"/>
      <c r="Y277" s="312"/>
      <c r="Z277" s="312"/>
      <c r="AC277" s="328"/>
      <c r="AD277" s="329"/>
      <c r="AE277" s="329"/>
      <c r="AF277" s="287"/>
      <c r="AG277" s="312"/>
    </row>
    <row r="278" spans="1:113" s="17" customFormat="1" x14ac:dyDescent="0.2">
      <c r="B278" s="328"/>
      <c r="C278" s="329"/>
      <c r="D278" s="329"/>
      <c r="E278" s="287"/>
      <c r="F278" s="312"/>
      <c r="G278" s="312"/>
      <c r="N278" s="528"/>
      <c r="O278" s="329"/>
      <c r="P278" s="329"/>
      <c r="Q278" s="287"/>
      <c r="R278" s="312"/>
      <c r="S278" s="312"/>
      <c r="U278" s="528"/>
      <c r="V278" s="329"/>
      <c r="W278" s="329"/>
      <c r="X278" s="287"/>
      <c r="Y278" s="312"/>
      <c r="Z278" s="312"/>
      <c r="AC278" s="328"/>
      <c r="AD278" s="329"/>
      <c r="AE278" s="329"/>
      <c r="AF278" s="287"/>
      <c r="AG278" s="312"/>
      <c r="AH278" s="312"/>
    </row>
    <row r="279" spans="1:113" s="17" customFormat="1" x14ac:dyDescent="0.2">
      <c r="B279" s="328"/>
      <c r="C279" s="329"/>
      <c r="D279" s="329"/>
      <c r="E279" s="287"/>
      <c r="F279" s="312"/>
      <c r="G279" s="312"/>
      <c r="N279" s="528"/>
      <c r="O279" s="329"/>
      <c r="P279" s="329"/>
      <c r="Q279" s="287"/>
      <c r="R279" s="312"/>
      <c r="S279" s="312"/>
      <c r="U279" s="528"/>
      <c r="V279" s="329"/>
      <c r="W279" s="329"/>
      <c r="X279" s="287"/>
      <c r="Y279" s="312"/>
      <c r="Z279" s="312"/>
      <c r="AC279" s="328"/>
      <c r="AD279" s="329"/>
      <c r="AE279" s="329"/>
      <c r="AF279" s="287"/>
      <c r="AG279" s="312"/>
      <c r="AH279" s="312"/>
    </row>
    <row r="280" spans="1:113" s="17" customFormat="1" x14ac:dyDescent="0.2">
      <c r="B280" s="328"/>
      <c r="C280" s="329"/>
      <c r="D280" s="329"/>
      <c r="E280" s="287"/>
      <c r="F280" s="312"/>
      <c r="G280" s="312"/>
      <c r="N280" s="528"/>
      <c r="O280" s="329"/>
      <c r="P280" s="329"/>
      <c r="Q280" s="287"/>
      <c r="R280" s="312"/>
      <c r="S280" s="312"/>
      <c r="U280" s="528"/>
      <c r="V280" s="329"/>
      <c r="W280" s="329"/>
      <c r="X280" s="287"/>
      <c r="Y280" s="312"/>
      <c r="Z280" s="312"/>
      <c r="AC280" s="328"/>
      <c r="AD280" s="329"/>
      <c r="AE280" s="329"/>
      <c r="AF280" s="287"/>
      <c r="AG280" s="312"/>
      <c r="AH280" s="312"/>
    </row>
    <row r="281" spans="1:113" s="17" customFormat="1" x14ac:dyDescent="0.2">
      <c r="B281" s="328"/>
      <c r="C281" s="329"/>
      <c r="D281" s="329"/>
      <c r="E281" s="287"/>
      <c r="F281" s="312"/>
      <c r="G281" s="312"/>
      <c r="N281" s="528"/>
      <c r="O281" s="329"/>
      <c r="P281" s="329"/>
      <c r="Q281" s="287"/>
      <c r="R281" s="312"/>
      <c r="S281" s="312"/>
      <c r="U281" s="528"/>
      <c r="V281" s="329"/>
      <c r="W281" s="329"/>
      <c r="X281" s="287"/>
      <c r="Y281" s="312"/>
      <c r="Z281" s="312"/>
      <c r="AC281" s="328"/>
      <c r="AD281" s="329"/>
      <c r="AE281" s="329"/>
      <c r="AF281" s="287"/>
      <c r="AG281" s="312"/>
      <c r="AH281" s="312"/>
    </row>
    <row r="282" spans="1:113" s="17" customFormat="1" x14ac:dyDescent="0.2">
      <c r="B282" s="328"/>
      <c r="C282" s="329"/>
      <c r="D282" s="329"/>
      <c r="E282" s="287"/>
      <c r="F282" s="312"/>
      <c r="G282" s="312"/>
      <c r="N282" s="528"/>
      <c r="O282" s="329"/>
      <c r="P282" s="329"/>
      <c r="Q282" s="287"/>
      <c r="R282" s="312"/>
      <c r="S282" s="312"/>
      <c r="U282" s="528"/>
      <c r="V282" s="329"/>
      <c r="W282" s="329"/>
      <c r="X282" s="287"/>
      <c r="Y282" s="312"/>
      <c r="Z282" s="312"/>
      <c r="AC282" s="328"/>
      <c r="AD282" s="329"/>
      <c r="AE282" s="329"/>
      <c r="AF282" s="287"/>
      <c r="AG282" s="312"/>
      <c r="AH282" s="312"/>
    </row>
    <row r="283" spans="1:113" s="17" customFormat="1" ht="13.5" thickBot="1" x14ac:dyDescent="0.25">
      <c r="B283" s="328"/>
      <c r="C283" s="329"/>
      <c r="D283" s="329"/>
      <c r="E283" s="287"/>
      <c r="F283" s="312"/>
      <c r="G283" s="312"/>
      <c r="N283" s="528"/>
      <c r="O283" s="329"/>
      <c r="P283" s="329"/>
      <c r="Q283" s="287"/>
      <c r="R283" s="312"/>
      <c r="S283" s="312"/>
      <c r="U283" s="528"/>
      <c r="V283" s="329"/>
      <c r="W283" s="329"/>
      <c r="X283" s="287"/>
      <c r="Y283" s="312"/>
      <c r="Z283" s="312"/>
      <c r="AC283" s="328"/>
      <c r="AD283" s="329"/>
      <c r="AE283" s="329"/>
      <c r="AF283" s="287"/>
      <c r="AG283" s="312"/>
      <c r="AH283" s="312"/>
    </row>
    <row r="284" spans="1:113" ht="13.5" thickBot="1" x14ac:dyDescent="0.25">
      <c r="A284" s="315">
        <v>12</v>
      </c>
      <c r="B284" s="472"/>
      <c r="C284" s="757" t="s">
        <v>159</v>
      </c>
      <c r="D284" s="757" t="s">
        <v>34</v>
      </c>
      <c r="E284" s="543">
        <f>+$AF296</f>
        <v>0</v>
      </c>
      <c r="F284" s="312"/>
      <c r="G284" s="312"/>
      <c r="H284" s="17"/>
      <c r="M284" s="315"/>
      <c r="N284" s="472"/>
      <c r="O284" s="757" t="s">
        <v>159</v>
      </c>
      <c r="P284" s="757" t="s">
        <v>34</v>
      </c>
      <c r="Q284" s="543">
        <f>+$AF296</f>
        <v>0</v>
      </c>
      <c r="R284" s="312"/>
      <c r="S284" s="312"/>
      <c r="T284" s="315">
        <v>12</v>
      </c>
      <c r="U284" s="472"/>
      <c r="V284" s="757" t="s">
        <v>159</v>
      </c>
      <c r="W284" s="757" t="s">
        <v>34</v>
      </c>
      <c r="X284" s="543">
        <f>+$AF296</f>
        <v>0</v>
      </c>
      <c r="Y284" s="312"/>
      <c r="Z284" s="312"/>
      <c r="AA284" s="17"/>
      <c r="AB284" s="315"/>
      <c r="AC284" s="472"/>
      <c r="AD284" s="757" t="s">
        <v>159</v>
      </c>
      <c r="AE284" s="757" t="s">
        <v>34</v>
      </c>
      <c r="AF284" s="800" t="s">
        <v>18</v>
      </c>
      <c r="AG284" s="312"/>
      <c r="AH284" s="312"/>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T284" s="17"/>
      <c r="CU284" s="17"/>
      <c r="CV284" s="17"/>
      <c r="CW284" s="17"/>
      <c r="CX284" s="17"/>
      <c r="CY284" s="17"/>
      <c r="CZ284" s="17"/>
      <c r="DA284" s="17"/>
      <c r="DB284" s="17"/>
      <c r="DC284" s="17"/>
      <c r="DD284" s="17"/>
      <c r="DE284" s="17"/>
      <c r="DF284" s="17"/>
      <c r="DG284" s="17"/>
      <c r="DH284" s="17"/>
      <c r="DI284" s="17"/>
    </row>
    <row r="285" spans="1:113" ht="51" x14ac:dyDescent="0.2">
      <c r="A285" s="318" t="s">
        <v>7</v>
      </c>
      <c r="B285" s="525" t="str">
        <f>+" אסמכתא " &amp; B14 &amp;"         חזרה לטבלה "</f>
        <v xml:space="preserve"> אסמכתא          חזרה לטבלה </v>
      </c>
      <c r="C285" s="799"/>
      <c r="D285" s="799"/>
      <c r="E285" s="543" t="s">
        <v>18</v>
      </c>
      <c r="F285" s="312"/>
      <c r="G285" s="312"/>
      <c r="H285" s="17"/>
      <c r="M285" s="318" t="s">
        <v>23</v>
      </c>
      <c r="N285" s="525" t="str">
        <f>+" אסמכתא " &amp; B14 &amp;"         חזרה לטבלה "</f>
        <v xml:space="preserve"> אסמכתא          חזרה לטבלה </v>
      </c>
      <c r="O285" s="799"/>
      <c r="P285" s="799"/>
      <c r="Q285" s="543" t="s">
        <v>18</v>
      </c>
      <c r="R285" s="312"/>
      <c r="S285" s="312"/>
      <c r="T285" s="318" t="s">
        <v>7</v>
      </c>
      <c r="U285" s="525" t="str">
        <f>+" אסמכתא " &amp; B14 &amp;"         חזרה לטבלה "</f>
        <v xml:space="preserve"> אסמכתא          חזרה לטבלה </v>
      </c>
      <c r="V285" s="799"/>
      <c r="W285" s="799"/>
      <c r="X285" s="543" t="s">
        <v>18</v>
      </c>
      <c r="Y285" s="312"/>
      <c r="Z285" s="312"/>
      <c r="AA285" s="17"/>
      <c r="AB285" s="318" t="s">
        <v>23</v>
      </c>
      <c r="AC285" s="525" t="str">
        <f>+" אסמכתא " &amp; W14 &amp;"         חזרה לטבלה "</f>
        <v xml:space="preserve"> אסמכתא          חזרה לטבלה </v>
      </c>
      <c r="AD285" s="799"/>
      <c r="AE285" s="799"/>
      <c r="AF285" s="804"/>
      <c r="AG285" s="312"/>
      <c r="AH285" s="312"/>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c r="CV285" s="17"/>
      <c r="CW285" s="17"/>
      <c r="CX285" s="17"/>
      <c r="CY285" s="17"/>
      <c r="CZ285" s="17"/>
      <c r="DA285" s="17"/>
      <c r="DB285" s="17"/>
      <c r="DC285" s="17"/>
      <c r="DD285" s="17"/>
      <c r="DE285" s="17"/>
      <c r="DF285" s="17"/>
      <c r="DG285" s="17"/>
      <c r="DH285" s="17"/>
      <c r="DI285" s="17"/>
    </row>
    <row r="286" spans="1:113" s="17" customFormat="1" x14ac:dyDescent="0.2">
      <c r="A286" s="547">
        <v>1</v>
      </c>
      <c r="B286" s="547"/>
      <c r="C286" s="561"/>
      <c r="D286" s="561"/>
      <c r="E286" s="562"/>
      <c r="F286" s="312">
        <f>IF(AND((COUNTA($C$14)=1),(COUNTA(E286)=1),($C$14&lt;&gt;0),(OR((D286&lt;$C$62),(D286&gt;($E$62+61))))),1,0)</f>
        <v>0</v>
      </c>
      <c r="G286" s="312">
        <f>IF(AND((COUNTA($C$14)=1),(COUNTA(E286)=1),($C$14&lt;&gt;0),(OR((C286&lt;$C$62),(C286&gt;($E$62))))),1,0)</f>
        <v>0</v>
      </c>
      <c r="M286" s="547">
        <v>12</v>
      </c>
      <c r="N286" s="547"/>
      <c r="O286" s="561"/>
      <c r="P286" s="561"/>
      <c r="Q286" s="562"/>
      <c r="R286" s="312">
        <f>IF(AND((COUNTA($C$25)=1),(COUNTA(Q286)=1),($C$25&lt;&gt;0),(OR((P286&lt;$C$62),(P286&gt;($E$62+61))))),1,0)</f>
        <v>0</v>
      </c>
      <c r="S286" s="312">
        <f>IF(AND((COUNTA($C$25)=1),(COUNTA(Q286)=1),($C$25&lt;&gt;0),(OR((O286&lt;$C$62),(O286&gt;($E$62))))),1,0)</f>
        <v>0</v>
      </c>
      <c r="T286" s="547">
        <v>23</v>
      </c>
      <c r="U286" s="547"/>
      <c r="V286" s="561"/>
      <c r="W286" s="561"/>
      <c r="X286" s="562"/>
      <c r="Y286" s="312">
        <f>IF(AND((COUNTA($C$25)=1),(COUNTA(X286)=1),($C$25&lt;&gt;0),(OR((W286&lt;$C$62),(W286&gt;($E$62+61))))),1,0)</f>
        <v>0</v>
      </c>
      <c r="Z286" s="312">
        <f>IF(AND((COUNTA($C$25)=1),(COUNTA(X286)=1),($C$25&lt;&gt;0),(OR((V286&lt;$C$62),(V286&gt;($E$62))))),1,0)</f>
        <v>0</v>
      </c>
      <c r="AB286" s="547">
        <v>34</v>
      </c>
      <c r="AC286" s="547"/>
      <c r="AD286" s="561"/>
      <c r="AE286" s="561"/>
      <c r="AF286" s="562"/>
      <c r="AG286" s="312">
        <f>IF(AND((COUNTA($C$14)=1),(COUNTA(AF286)=1),($C$14&lt;&gt;0),(OR((AE286&lt;$C$62),(AE286&gt;($E$62+61))))),1,0)</f>
        <v>0</v>
      </c>
      <c r="AH286" s="312">
        <f>IF(AND((COUNTA($C$14)=1),(COUNTA(AF286)=1),($C$14&lt;&gt;0),(OR((AD286&lt;$C$62),(AD286&gt;($E$62))))),1,0)</f>
        <v>0</v>
      </c>
    </row>
    <row r="287" spans="1:113" s="17" customFormat="1" x14ac:dyDescent="0.2">
      <c r="A287" s="547">
        <v>2</v>
      </c>
      <c r="B287" s="547"/>
      <c r="C287" s="561"/>
      <c r="D287" s="561"/>
      <c r="E287" s="562"/>
      <c r="F287" s="312">
        <f t="shared" ref="F287:F296" si="95">IF(AND((COUNTA($C$14)=1),(COUNTA(E287)=1),($C$14&lt;&gt;0),(OR((D287&lt;$C$62),(D287&gt;($E$62+61))))),1,0)</f>
        <v>0</v>
      </c>
      <c r="G287" s="312">
        <f t="shared" ref="G287:G296" si="96">IF(AND((COUNTA($C$14)=1),(COUNTA(E287)=1),($C$14&lt;&gt;0),(OR((C287&lt;$C$62),(C287&gt;($E$62))))),1,0)</f>
        <v>0</v>
      </c>
      <c r="M287" s="547">
        <v>13</v>
      </c>
      <c r="N287" s="547"/>
      <c r="O287" s="561"/>
      <c r="P287" s="561"/>
      <c r="Q287" s="562"/>
      <c r="R287" s="312">
        <f t="shared" ref="R287:R296" si="97">IF(AND((COUNTA($C$25)=1),(COUNTA(Q287)=1),($C$25&lt;&gt;0),(OR((P287&lt;$C$62),(P287&gt;($E$62+61))))),1,0)</f>
        <v>0</v>
      </c>
      <c r="S287" s="312">
        <f t="shared" ref="S287:S296" si="98">IF(AND((COUNTA($C$25)=1),(COUNTA(Q287)=1),($C$25&lt;&gt;0),(OR((O287&lt;$C$62),(O287&gt;($E$62))))),1,0)</f>
        <v>0</v>
      </c>
      <c r="T287" s="547">
        <v>24</v>
      </c>
      <c r="U287" s="547"/>
      <c r="V287" s="561"/>
      <c r="W287" s="561"/>
      <c r="X287" s="562"/>
      <c r="Y287" s="312">
        <f t="shared" ref="Y287:Y296" si="99">IF(AND((COUNTA($C$25)=1),(COUNTA(X287)=1),($C$25&lt;&gt;0),(OR((W287&lt;$C$62),(W287&gt;($E$62+61))))),1,0)</f>
        <v>0</v>
      </c>
      <c r="Z287" s="312">
        <f t="shared" ref="Z287:Z296" si="100">IF(AND((COUNTA($C$25)=1),(COUNTA(X287)=1),($C$25&lt;&gt;0),(OR((V287&lt;$C$62),(V287&gt;($E$62))))),1,0)</f>
        <v>0</v>
      </c>
      <c r="AB287" s="547">
        <v>35</v>
      </c>
      <c r="AC287" s="547"/>
      <c r="AD287" s="561"/>
      <c r="AE287" s="561"/>
      <c r="AF287" s="562"/>
      <c r="AG287" s="312">
        <f t="shared" ref="AG287:AG296" si="101">IF(AND((COUNTA($C$14)=1),(COUNTA(AF287)=1),($C$14&lt;&gt;0),(OR((AE287&lt;$C$62),(AE287&gt;($E$62+61))))),1,0)</f>
        <v>0</v>
      </c>
      <c r="AH287" s="312">
        <f t="shared" ref="AH287:AH296" si="102">IF(AND((COUNTA($C$14)=1),(COUNTA(AF287)=1),($C$14&lt;&gt;0),(OR((AD287&lt;$C$62),(AD287&gt;($E$62))))),1,0)</f>
        <v>0</v>
      </c>
    </row>
    <row r="288" spans="1:113" s="17" customFormat="1" x14ac:dyDescent="0.2">
      <c r="A288" s="547">
        <v>3</v>
      </c>
      <c r="B288" s="547"/>
      <c r="C288" s="561"/>
      <c r="D288" s="561"/>
      <c r="E288" s="562"/>
      <c r="F288" s="312">
        <f t="shared" si="95"/>
        <v>0</v>
      </c>
      <c r="G288" s="312">
        <f t="shared" si="96"/>
        <v>0</v>
      </c>
      <c r="M288" s="547">
        <v>14</v>
      </c>
      <c r="N288" s="547"/>
      <c r="O288" s="561"/>
      <c r="P288" s="561"/>
      <c r="Q288" s="562"/>
      <c r="R288" s="312">
        <f t="shared" si="97"/>
        <v>0</v>
      </c>
      <c r="S288" s="312">
        <f t="shared" si="98"/>
        <v>0</v>
      </c>
      <c r="T288" s="547">
        <v>25</v>
      </c>
      <c r="U288" s="547"/>
      <c r="V288" s="561"/>
      <c r="W288" s="561"/>
      <c r="X288" s="562"/>
      <c r="Y288" s="312">
        <f t="shared" si="99"/>
        <v>0</v>
      </c>
      <c r="Z288" s="312">
        <f t="shared" si="100"/>
        <v>0</v>
      </c>
      <c r="AB288" s="547">
        <v>36</v>
      </c>
      <c r="AC288" s="547"/>
      <c r="AD288" s="561"/>
      <c r="AE288" s="561"/>
      <c r="AF288" s="562"/>
      <c r="AG288" s="312">
        <f t="shared" si="101"/>
        <v>0</v>
      </c>
      <c r="AH288" s="312">
        <f t="shared" si="102"/>
        <v>0</v>
      </c>
    </row>
    <row r="289" spans="1:113" s="17" customFormat="1" x14ac:dyDescent="0.2">
      <c r="A289" s="547">
        <v>4</v>
      </c>
      <c r="B289" s="547"/>
      <c r="C289" s="561"/>
      <c r="D289" s="561"/>
      <c r="E289" s="562"/>
      <c r="F289" s="312">
        <f t="shared" si="95"/>
        <v>0</v>
      </c>
      <c r="G289" s="312">
        <f t="shared" si="96"/>
        <v>0</v>
      </c>
      <c r="M289" s="547">
        <v>15</v>
      </c>
      <c r="N289" s="547"/>
      <c r="O289" s="561"/>
      <c r="P289" s="561"/>
      <c r="Q289" s="562"/>
      <c r="R289" s="312">
        <f t="shared" si="97"/>
        <v>0</v>
      </c>
      <c r="S289" s="312">
        <f t="shared" si="98"/>
        <v>0</v>
      </c>
      <c r="T289" s="547">
        <v>26</v>
      </c>
      <c r="U289" s="547"/>
      <c r="V289" s="561"/>
      <c r="W289" s="561"/>
      <c r="X289" s="562"/>
      <c r="Y289" s="312">
        <f t="shared" si="99"/>
        <v>0</v>
      </c>
      <c r="Z289" s="312">
        <f t="shared" si="100"/>
        <v>0</v>
      </c>
      <c r="AB289" s="547">
        <v>37</v>
      </c>
      <c r="AC289" s="547"/>
      <c r="AD289" s="561"/>
      <c r="AE289" s="561"/>
      <c r="AF289" s="562"/>
      <c r="AG289" s="312">
        <f t="shared" si="101"/>
        <v>0</v>
      </c>
      <c r="AH289" s="312">
        <f t="shared" si="102"/>
        <v>0</v>
      </c>
    </row>
    <row r="290" spans="1:113" s="17" customFormat="1" x14ac:dyDescent="0.2">
      <c r="A290" s="547">
        <v>5</v>
      </c>
      <c r="B290" s="547"/>
      <c r="C290" s="561"/>
      <c r="D290" s="561"/>
      <c r="E290" s="562"/>
      <c r="F290" s="312">
        <f t="shared" si="95"/>
        <v>0</v>
      </c>
      <c r="G290" s="312">
        <f t="shared" si="96"/>
        <v>0</v>
      </c>
      <c r="M290" s="547">
        <v>16</v>
      </c>
      <c r="N290" s="547"/>
      <c r="O290" s="561"/>
      <c r="P290" s="561"/>
      <c r="Q290" s="562"/>
      <c r="R290" s="312">
        <f t="shared" si="97"/>
        <v>0</v>
      </c>
      <c r="S290" s="312">
        <f t="shared" si="98"/>
        <v>0</v>
      </c>
      <c r="T290" s="547">
        <v>27</v>
      </c>
      <c r="U290" s="547"/>
      <c r="V290" s="561"/>
      <c r="W290" s="561"/>
      <c r="X290" s="562"/>
      <c r="Y290" s="312">
        <f t="shared" si="99"/>
        <v>0</v>
      </c>
      <c r="Z290" s="312">
        <f t="shared" si="100"/>
        <v>0</v>
      </c>
      <c r="AB290" s="547">
        <v>38</v>
      </c>
      <c r="AC290" s="547"/>
      <c r="AD290" s="561"/>
      <c r="AE290" s="561"/>
      <c r="AF290" s="562"/>
      <c r="AG290" s="312">
        <f t="shared" si="101"/>
        <v>0</v>
      </c>
      <c r="AH290" s="312">
        <f t="shared" si="102"/>
        <v>0</v>
      </c>
    </row>
    <row r="291" spans="1:113" s="17" customFormat="1" x14ac:dyDescent="0.2">
      <c r="A291" s="547">
        <v>6</v>
      </c>
      <c r="B291" s="547"/>
      <c r="C291" s="561"/>
      <c r="D291" s="561"/>
      <c r="E291" s="562"/>
      <c r="F291" s="312">
        <f t="shared" si="95"/>
        <v>0</v>
      </c>
      <c r="G291" s="312">
        <f t="shared" si="96"/>
        <v>0</v>
      </c>
      <c r="M291" s="547">
        <v>17</v>
      </c>
      <c r="N291" s="547"/>
      <c r="O291" s="561"/>
      <c r="P291" s="561"/>
      <c r="Q291" s="562"/>
      <c r="R291" s="312">
        <f t="shared" si="97"/>
        <v>0</v>
      </c>
      <c r="S291" s="312">
        <f t="shared" si="98"/>
        <v>0</v>
      </c>
      <c r="T291" s="547">
        <v>28</v>
      </c>
      <c r="U291" s="547"/>
      <c r="V291" s="561"/>
      <c r="W291" s="561"/>
      <c r="X291" s="562"/>
      <c r="Y291" s="312">
        <f t="shared" si="99"/>
        <v>0</v>
      </c>
      <c r="Z291" s="312">
        <f t="shared" si="100"/>
        <v>0</v>
      </c>
      <c r="AB291" s="547">
        <v>39</v>
      </c>
      <c r="AC291" s="547"/>
      <c r="AD291" s="561"/>
      <c r="AE291" s="561"/>
      <c r="AF291" s="562"/>
      <c r="AG291" s="312">
        <f t="shared" si="101"/>
        <v>0</v>
      </c>
      <c r="AH291" s="312">
        <f t="shared" si="102"/>
        <v>0</v>
      </c>
    </row>
    <row r="292" spans="1:113" s="17" customFormat="1" x14ac:dyDescent="0.2">
      <c r="A292" s="547">
        <v>7</v>
      </c>
      <c r="B292" s="547"/>
      <c r="C292" s="561"/>
      <c r="D292" s="561"/>
      <c r="E292" s="562"/>
      <c r="F292" s="312">
        <f t="shared" si="95"/>
        <v>0</v>
      </c>
      <c r="G292" s="312">
        <f t="shared" si="96"/>
        <v>0</v>
      </c>
      <c r="M292" s="547">
        <v>18</v>
      </c>
      <c r="N292" s="547"/>
      <c r="O292" s="561"/>
      <c r="P292" s="561"/>
      <c r="Q292" s="562"/>
      <c r="R292" s="312">
        <f t="shared" si="97"/>
        <v>0</v>
      </c>
      <c r="S292" s="312">
        <f t="shared" si="98"/>
        <v>0</v>
      </c>
      <c r="T292" s="547">
        <v>29</v>
      </c>
      <c r="U292" s="547"/>
      <c r="V292" s="561"/>
      <c r="W292" s="561"/>
      <c r="X292" s="562"/>
      <c r="Y292" s="312">
        <f t="shared" si="99"/>
        <v>0</v>
      </c>
      <c r="Z292" s="312">
        <f t="shared" si="100"/>
        <v>0</v>
      </c>
      <c r="AB292" s="547">
        <v>40</v>
      </c>
      <c r="AC292" s="547"/>
      <c r="AD292" s="561"/>
      <c r="AE292" s="561"/>
      <c r="AF292" s="562"/>
      <c r="AG292" s="312">
        <f t="shared" si="101"/>
        <v>0</v>
      </c>
      <c r="AH292" s="312">
        <f t="shared" si="102"/>
        <v>0</v>
      </c>
    </row>
    <row r="293" spans="1:113" s="17" customFormat="1" x14ac:dyDescent="0.2">
      <c r="A293" s="547">
        <v>8</v>
      </c>
      <c r="B293" s="547"/>
      <c r="C293" s="561"/>
      <c r="D293" s="561"/>
      <c r="E293" s="562"/>
      <c r="F293" s="312">
        <f t="shared" si="95"/>
        <v>0</v>
      </c>
      <c r="G293" s="312">
        <f t="shared" si="96"/>
        <v>0</v>
      </c>
      <c r="M293" s="547">
        <v>19</v>
      </c>
      <c r="N293" s="547"/>
      <c r="O293" s="561"/>
      <c r="P293" s="561"/>
      <c r="Q293" s="562"/>
      <c r="R293" s="312">
        <f t="shared" si="97"/>
        <v>0</v>
      </c>
      <c r="S293" s="312">
        <f t="shared" si="98"/>
        <v>0</v>
      </c>
      <c r="T293" s="547">
        <v>30</v>
      </c>
      <c r="U293" s="547"/>
      <c r="V293" s="561"/>
      <c r="W293" s="561"/>
      <c r="X293" s="562"/>
      <c r="Y293" s="312">
        <f t="shared" si="99"/>
        <v>0</v>
      </c>
      <c r="Z293" s="312">
        <f t="shared" si="100"/>
        <v>0</v>
      </c>
      <c r="AB293" s="547">
        <v>41</v>
      </c>
      <c r="AC293" s="547"/>
      <c r="AD293" s="561"/>
      <c r="AE293" s="561"/>
      <c r="AF293" s="562"/>
      <c r="AG293" s="312">
        <f t="shared" si="101"/>
        <v>0</v>
      </c>
      <c r="AH293" s="312">
        <f t="shared" si="102"/>
        <v>0</v>
      </c>
    </row>
    <row r="294" spans="1:113" s="17" customFormat="1" x14ac:dyDescent="0.2">
      <c r="A294" s="547">
        <v>9</v>
      </c>
      <c r="B294" s="547"/>
      <c r="C294" s="561"/>
      <c r="D294" s="561"/>
      <c r="E294" s="562"/>
      <c r="F294" s="312">
        <f t="shared" si="95"/>
        <v>0</v>
      </c>
      <c r="G294" s="312">
        <f t="shared" si="96"/>
        <v>0</v>
      </c>
      <c r="M294" s="547">
        <v>20</v>
      </c>
      <c r="N294" s="547"/>
      <c r="O294" s="561"/>
      <c r="P294" s="561"/>
      <c r="Q294" s="562"/>
      <c r="R294" s="312">
        <f t="shared" si="97"/>
        <v>0</v>
      </c>
      <c r="S294" s="312">
        <f t="shared" si="98"/>
        <v>0</v>
      </c>
      <c r="T294" s="547">
        <v>31</v>
      </c>
      <c r="U294" s="547"/>
      <c r="V294" s="561"/>
      <c r="W294" s="561"/>
      <c r="X294" s="562"/>
      <c r="Y294" s="312">
        <f t="shared" si="99"/>
        <v>0</v>
      </c>
      <c r="Z294" s="312">
        <f t="shared" si="100"/>
        <v>0</v>
      </c>
      <c r="AB294" s="547">
        <v>42</v>
      </c>
      <c r="AC294" s="547"/>
      <c r="AD294" s="561"/>
      <c r="AE294" s="561"/>
      <c r="AF294" s="562"/>
      <c r="AG294" s="312">
        <f t="shared" si="101"/>
        <v>0</v>
      </c>
      <c r="AH294" s="312">
        <f t="shared" si="102"/>
        <v>0</v>
      </c>
    </row>
    <row r="295" spans="1:113" s="17" customFormat="1" x14ac:dyDescent="0.2">
      <c r="A295" s="547">
        <v>10</v>
      </c>
      <c r="B295" s="547"/>
      <c r="C295" s="561"/>
      <c r="D295" s="561"/>
      <c r="E295" s="562"/>
      <c r="F295" s="312">
        <f t="shared" si="95"/>
        <v>0</v>
      </c>
      <c r="G295" s="312">
        <f t="shared" si="96"/>
        <v>0</v>
      </c>
      <c r="M295" s="547">
        <v>21</v>
      </c>
      <c r="N295" s="547"/>
      <c r="O295" s="561"/>
      <c r="P295" s="561"/>
      <c r="Q295" s="562"/>
      <c r="R295" s="312">
        <f t="shared" si="97"/>
        <v>0</v>
      </c>
      <c r="S295" s="312">
        <f t="shared" si="98"/>
        <v>0</v>
      </c>
      <c r="T295" s="547">
        <v>32</v>
      </c>
      <c r="U295" s="547"/>
      <c r="V295" s="561"/>
      <c r="W295" s="561"/>
      <c r="X295" s="562"/>
      <c r="Y295" s="312">
        <f t="shared" si="99"/>
        <v>0</v>
      </c>
      <c r="Z295" s="312">
        <f t="shared" si="100"/>
        <v>0</v>
      </c>
      <c r="AB295" s="547">
        <v>43</v>
      </c>
      <c r="AC295" s="547"/>
      <c r="AD295" s="561"/>
      <c r="AE295" s="561"/>
      <c r="AF295" s="562"/>
      <c r="AG295" s="312">
        <f t="shared" si="101"/>
        <v>0</v>
      </c>
      <c r="AH295" s="312">
        <f t="shared" si="102"/>
        <v>0</v>
      </c>
    </row>
    <row r="296" spans="1:113" s="17" customFormat="1" ht="13.5" thickBot="1" x14ac:dyDescent="0.25">
      <c r="A296" s="547">
        <v>11</v>
      </c>
      <c r="B296" s="547"/>
      <c r="C296" s="561"/>
      <c r="D296" s="561"/>
      <c r="E296" s="562"/>
      <c r="F296" s="312">
        <f t="shared" si="95"/>
        <v>0</v>
      </c>
      <c r="G296" s="312">
        <f t="shared" si="96"/>
        <v>0</v>
      </c>
      <c r="M296" s="547">
        <v>22</v>
      </c>
      <c r="N296" s="547"/>
      <c r="O296" s="561"/>
      <c r="P296" s="561"/>
      <c r="Q296" s="562"/>
      <c r="R296" s="312">
        <f t="shared" si="97"/>
        <v>0</v>
      </c>
      <c r="S296" s="312">
        <f t="shared" si="98"/>
        <v>0</v>
      </c>
      <c r="T296" s="547">
        <v>33</v>
      </c>
      <c r="U296" s="547"/>
      <c r="V296" s="561"/>
      <c r="W296" s="561"/>
      <c r="X296" s="562"/>
      <c r="Y296" s="312">
        <f t="shared" si="99"/>
        <v>0</v>
      </c>
      <c r="Z296" s="312">
        <f t="shared" si="100"/>
        <v>0</v>
      </c>
      <c r="AB296" s="324"/>
      <c r="AC296" s="563" t="s">
        <v>3</v>
      </c>
      <c r="AD296" s="551"/>
      <c r="AE296" s="551"/>
      <c r="AF296" s="552">
        <f>SUM(E286:E296)+SUM(Q286:Q296)+SUM(AF286:AF295)+SUM(X286:X296)</f>
        <v>0</v>
      </c>
      <c r="AG296" s="312">
        <f t="shared" si="101"/>
        <v>0</v>
      </c>
      <c r="AH296" s="312">
        <f t="shared" si="102"/>
        <v>0</v>
      </c>
    </row>
    <row r="297" spans="1:113" s="17" customFormat="1" x14ac:dyDescent="0.2">
      <c r="B297" s="328"/>
      <c r="C297" s="329"/>
      <c r="D297" s="329"/>
      <c r="E297" s="287"/>
      <c r="F297" s="312"/>
      <c r="G297" s="312"/>
      <c r="N297" s="528"/>
      <c r="O297" s="329"/>
      <c r="P297" s="329"/>
      <c r="Q297" s="287"/>
      <c r="R297" s="312"/>
      <c r="S297" s="312"/>
      <c r="U297" s="528"/>
      <c r="V297" s="329"/>
      <c r="W297" s="329"/>
      <c r="X297" s="287"/>
      <c r="Y297" s="312"/>
      <c r="Z297" s="312"/>
      <c r="AC297" s="328"/>
      <c r="AD297" s="329"/>
      <c r="AE297" s="329"/>
      <c r="AF297" s="287"/>
      <c r="AG297" s="312"/>
      <c r="AH297" s="312"/>
    </row>
    <row r="298" spans="1:113" s="17" customFormat="1" x14ac:dyDescent="0.2">
      <c r="B298" s="328"/>
      <c r="C298" s="329"/>
      <c r="D298" s="329"/>
      <c r="E298" s="287"/>
      <c r="F298" s="312"/>
      <c r="G298" s="312"/>
      <c r="N298" s="528"/>
      <c r="O298" s="329"/>
      <c r="P298" s="329"/>
      <c r="Q298" s="287"/>
      <c r="R298" s="312"/>
      <c r="S298" s="312"/>
      <c r="U298" s="528"/>
      <c r="V298" s="329"/>
      <c r="W298" s="329"/>
      <c r="X298" s="287"/>
      <c r="Y298" s="312"/>
      <c r="Z298" s="312"/>
      <c r="AC298" s="328"/>
      <c r="AD298" s="329"/>
      <c r="AE298" s="329"/>
      <c r="AF298" s="287"/>
      <c r="AG298" s="312"/>
      <c r="AH298" s="312"/>
    </row>
    <row r="299" spans="1:113" s="17" customFormat="1" x14ac:dyDescent="0.2">
      <c r="B299" s="328"/>
      <c r="C299" s="329"/>
      <c r="D299" s="329"/>
      <c r="E299" s="287"/>
      <c r="F299" s="312"/>
      <c r="G299" s="312"/>
      <c r="N299" s="528"/>
      <c r="O299" s="329"/>
      <c r="P299" s="329"/>
      <c r="Q299" s="287"/>
      <c r="R299" s="312"/>
      <c r="S299" s="312"/>
      <c r="U299" s="528"/>
      <c r="V299" s="329"/>
      <c r="W299" s="329"/>
      <c r="X299" s="287"/>
      <c r="Y299" s="312"/>
      <c r="Z299" s="312"/>
      <c r="AC299" s="328"/>
      <c r="AD299" s="329"/>
      <c r="AE299" s="329"/>
      <c r="AF299" s="287"/>
      <c r="AG299" s="312"/>
      <c r="AH299" s="312"/>
    </row>
    <row r="300" spans="1:113" s="17" customFormat="1" x14ac:dyDescent="0.2">
      <c r="B300" s="328"/>
      <c r="C300" s="329"/>
      <c r="D300" s="329"/>
      <c r="E300" s="287"/>
      <c r="F300" s="312"/>
      <c r="G300" s="312"/>
      <c r="N300" s="528"/>
      <c r="O300" s="329"/>
      <c r="P300" s="329"/>
      <c r="Q300" s="287"/>
      <c r="R300" s="312"/>
      <c r="S300" s="312"/>
      <c r="U300" s="528"/>
      <c r="V300" s="329"/>
      <c r="W300" s="329"/>
      <c r="X300" s="287"/>
      <c r="Y300" s="312"/>
      <c r="Z300" s="312"/>
      <c r="AC300" s="328"/>
      <c r="AD300" s="329"/>
      <c r="AE300" s="329"/>
      <c r="AF300" s="287"/>
      <c r="AG300" s="312"/>
      <c r="AH300" s="312"/>
    </row>
    <row r="301" spans="1:113" s="17" customFormat="1" x14ac:dyDescent="0.2">
      <c r="B301" s="328"/>
      <c r="C301" s="329"/>
      <c r="D301" s="329"/>
      <c r="E301" s="287"/>
      <c r="F301" s="312"/>
      <c r="G301" s="312"/>
      <c r="N301" s="528"/>
      <c r="O301" s="329"/>
      <c r="P301" s="329"/>
      <c r="Q301" s="287"/>
      <c r="R301" s="312"/>
      <c r="S301" s="312"/>
      <c r="U301" s="528"/>
      <c r="V301" s="329"/>
      <c r="W301" s="329"/>
      <c r="X301" s="287"/>
      <c r="Y301" s="312"/>
      <c r="Z301" s="312"/>
      <c r="AC301" s="328"/>
      <c r="AD301" s="329"/>
      <c r="AE301" s="329"/>
      <c r="AF301" s="287"/>
      <c r="AG301" s="312"/>
      <c r="AH301" s="312"/>
    </row>
    <row r="302" spans="1:113" s="17" customFormat="1" x14ac:dyDescent="0.2">
      <c r="B302" s="328"/>
      <c r="C302" s="329"/>
      <c r="D302" s="329"/>
      <c r="E302" s="287"/>
      <c r="F302" s="312"/>
      <c r="G302" s="312"/>
      <c r="N302" s="528"/>
      <c r="O302" s="329"/>
      <c r="P302" s="329"/>
      <c r="Q302" s="287"/>
      <c r="R302" s="312"/>
      <c r="S302" s="312"/>
      <c r="U302" s="528"/>
      <c r="V302" s="329"/>
      <c r="W302" s="329"/>
      <c r="X302" s="287"/>
      <c r="Y302" s="312"/>
      <c r="Z302" s="312"/>
      <c r="AC302" s="328"/>
      <c r="AD302" s="329"/>
      <c r="AE302" s="329"/>
      <c r="AF302" s="287"/>
      <c r="AG302" s="312"/>
      <c r="AH302" s="312"/>
    </row>
    <row r="303" spans="1:113" s="17" customFormat="1" ht="13.5" thickBot="1" x14ac:dyDescent="0.25">
      <c r="B303" s="328"/>
      <c r="C303" s="329"/>
      <c r="D303" s="329"/>
      <c r="E303" s="287"/>
      <c r="F303" s="312"/>
      <c r="G303" s="312"/>
      <c r="N303" s="528"/>
      <c r="O303" s="329"/>
      <c r="P303" s="329"/>
      <c r="Q303" s="287"/>
      <c r="R303" s="312"/>
      <c r="S303" s="312"/>
      <c r="U303" s="528"/>
      <c r="V303" s="329"/>
      <c r="W303" s="329"/>
      <c r="X303" s="287"/>
      <c r="Y303" s="312"/>
      <c r="Z303" s="312"/>
      <c r="AC303" s="328"/>
      <c r="AD303" s="329"/>
      <c r="AE303" s="329"/>
      <c r="AF303" s="287"/>
      <c r="AG303" s="312"/>
      <c r="AH303" s="312"/>
    </row>
    <row r="304" spans="1:113" ht="13.5" thickBot="1" x14ac:dyDescent="0.25">
      <c r="A304" s="315">
        <v>13</v>
      </c>
      <c r="B304" s="472"/>
      <c r="C304" s="757" t="s">
        <v>159</v>
      </c>
      <c r="D304" s="757" t="s">
        <v>34</v>
      </c>
      <c r="E304" s="543">
        <f>+$AF316</f>
        <v>0</v>
      </c>
      <c r="F304" s="312"/>
      <c r="G304" s="312"/>
      <c r="H304" s="17"/>
      <c r="M304" s="315"/>
      <c r="N304" s="472"/>
      <c r="O304" s="757" t="s">
        <v>159</v>
      </c>
      <c r="P304" s="757" t="s">
        <v>34</v>
      </c>
      <c r="Q304" s="543">
        <f>+$AF316</f>
        <v>0</v>
      </c>
      <c r="R304" s="312"/>
      <c r="S304" s="312"/>
      <c r="T304" s="315">
        <v>13</v>
      </c>
      <c r="U304" s="472"/>
      <c r="V304" s="757" t="s">
        <v>159</v>
      </c>
      <c r="W304" s="757" t="s">
        <v>34</v>
      </c>
      <c r="X304" s="543">
        <f>+$AF316</f>
        <v>0</v>
      </c>
      <c r="Y304" s="312"/>
      <c r="Z304" s="312"/>
      <c r="AA304" s="17"/>
      <c r="AB304" s="315"/>
      <c r="AC304" s="472"/>
      <c r="AD304" s="757" t="s">
        <v>159</v>
      </c>
      <c r="AE304" s="757" t="s">
        <v>34</v>
      </c>
      <c r="AF304" s="800" t="s">
        <v>18</v>
      </c>
      <c r="AG304" s="312"/>
      <c r="AH304" s="312"/>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c r="CW304" s="17"/>
      <c r="CX304" s="17"/>
      <c r="CY304" s="17"/>
      <c r="CZ304" s="17"/>
      <c r="DA304" s="17"/>
      <c r="DB304" s="17"/>
      <c r="DC304" s="17"/>
      <c r="DD304" s="17"/>
      <c r="DE304" s="17"/>
      <c r="DF304" s="17"/>
      <c r="DG304" s="17"/>
      <c r="DH304" s="17"/>
      <c r="DI304" s="17"/>
    </row>
    <row r="305" spans="1:113" ht="51" x14ac:dyDescent="0.2">
      <c r="A305" s="318" t="s">
        <v>7</v>
      </c>
      <c r="B305" s="525" t="str">
        <f>+" אסמכתא " &amp; B15 &amp;"         חזרה לטבלה "</f>
        <v xml:space="preserve"> אסמכתא          חזרה לטבלה </v>
      </c>
      <c r="C305" s="799"/>
      <c r="D305" s="799"/>
      <c r="E305" s="543" t="s">
        <v>18</v>
      </c>
      <c r="F305" s="312"/>
      <c r="G305" s="312"/>
      <c r="H305" s="17"/>
      <c r="M305" s="318" t="s">
        <v>23</v>
      </c>
      <c r="N305" s="525" t="str">
        <f>+" אסמכתא " &amp; B15 &amp;"         חזרה לטבלה "</f>
        <v xml:space="preserve"> אסמכתא          חזרה לטבלה </v>
      </c>
      <c r="O305" s="799"/>
      <c r="P305" s="799"/>
      <c r="Q305" s="543" t="s">
        <v>18</v>
      </c>
      <c r="R305" s="312"/>
      <c r="S305" s="312"/>
      <c r="T305" s="318" t="s">
        <v>7</v>
      </c>
      <c r="U305" s="525" t="str">
        <f>+" אסמכתא " &amp; B15 &amp;"         חזרה לטבלה "</f>
        <v xml:space="preserve"> אסמכתא          חזרה לטבלה </v>
      </c>
      <c r="V305" s="799"/>
      <c r="W305" s="799"/>
      <c r="X305" s="543" t="s">
        <v>18</v>
      </c>
      <c r="Y305" s="312"/>
      <c r="Z305" s="312"/>
      <c r="AA305" s="17"/>
      <c r="AB305" s="318" t="s">
        <v>23</v>
      </c>
      <c r="AC305" s="525" t="str">
        <f>+" אסמכתא " &amp; W15 &amp;"         חזרה לטבלה "</f>
        <v xml:space="preserve"> אסמכתא          חזרה לטבלה </v>
      </c>
      <c r="AD305" s="799"/>
      <c r="AE305" s="799"/>
      <c r="AF305" s="804"/>
      <c r="AG305" s="312"/>
      <c r="AH305" s="312"/>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17"/>
      <c r="CY305" s="17"/>
      <c r="CZ305" s="17"/>
      <c r="DA305" s="17"/>
      <c r="DB305" s="17"/>
      <c r="DC305" s="17"/>
      <c r="DD305" s="17"/>
      <c r="DE305" s="17"/>
      <c r="DF305" s="17"/>
      <c r="DG305" s="17"/>
      <c r="DH305" s="17"/>
      <c r="DI305" s="17"/>
    </row>
    <row r="306" spans="1:113" s="17" customFormat="1" x14ac:dyDescent="0.2">
      <c r="A306" s="547">
        <v>1</v>
      </c>
      <c r="B306" s="547"/>
      <c r="C306" s="561"/>
      <c r="D306" s="561"/>
      <c r="E306" s="562"/>
      <c r="F306" s="312">
        <f>IF(AND((COUNTA($C$15)=1),(COUNTA(E306)=1),($C$15&lt;&gt;0),(OR((D306&lt;$C$62),(D306&gt;($E$62+61))))),1,0)</f>
        <v>0</v>
      </c>
      <c r="G306" s="312">
        <f>IF(AND((COUNTA($C$15)=1),(COUNTA(E306)=1),($C$15&lt;&gt;0),(OR((C306&lt;$C$62),(C306&gt;($E$62))))),1,0)</f>
        <v>0</v>
      </c>
      <c r="M306" s="547">
        <v>12</v>
      </c>
      <c r="N306" s="547"/>
      <c r="O306" s="561"/>
      <c r="P306" s="561"/>
      <c r="Q306" s="562"/>
      <c r="R306" s="312">
        <f>IF(AND((COUNTA($C$26)=1),(COUNTA(Q306)=1),($C$26&lt;&gt;0),(OR((P306&lt;$C$62),(P306&gt;($E$62+61))))),1,0)</f>
        <v>0</v>
      </c>
      <c r="S306" s="312">
        <f>IF(AND((COUNTA($C$26)=1),(COUNTA(Q306)=1),($C$26&lt;&gt;0),(OR((O306&lt;$C$62),(O306&gt;($E$62))))),1,0)</f>
        <v>0</v>
      </c>
      <c r="T306" s="547">
        <v>23</v>
      </c>
      <c r="U306" s="547"/>
      <c r="V306" s="561"/>
      <c r="W306" s="561"/>
      <c r="X306" s="562"/>
      <c r="Y306" s="312">
        <f>IF(AND((COUNTA($C$26)=1),(COUNTA(X306)=1),($C$26&lt;&gt;0),(OR((W306&lt;$C$62),(W306&gt;($E$62+61))))),1,0)</f>
        <v>0</v>
      </c>
      <c r="Z306" s="312">
        <f>IF(AND((COUNTA($C$26)=1),(COUNTA(X306)=1),($C$26&lt;&gt;0),(OR((V306&lt;$C$62),(V306&gt;($E$62))))),1,0)</f>
        <v>0</v>
      </c>
      <c r="AB306" s="547">
        <v>34</v>
      </c>
      <c r="AC306" s="547"/>
      <c r="AD306" s="561"/>
      <c r="AE306" s="561"/>
      <c r="AF306" s="562"/>
      <c r="AG306" s="312">
        <f>IF(AND((COUNTA($C$15)=1),(COUNTA(AF306)=1),($C$15&lt;&gt;0),(OR((AE306&lt;$C$62),(AE306&gt;($E$62+61))))),1,0)</f>
        <v>0</v>
      </c>
      <c r="AH306" s="312">
        <f>IF(AND((COUNTA($C$15)=1),(COUNTA(AF306)=1),($C$15&lt;&gt;0),(OR((AD306&lt;$C$62),(AD306&gt;($E$62))))),1,0)</f>
        <v>0</v>
      </c>
    </row>
    <row r="307" spans="1:113" s="17" customFormat="1" x14ac:dyDescent="0.2">
      <c r="A307" s="547">
        <v>2</v>
      </c>
      <c r="B307" s="547"/>
      <c r="C307" s="561"/>
      <c r="D307" s="561"/>
      <c r="E307" s="562"/>
      <c r="F307" s="312">
        <f t="shared" ref="F307:F316" si="103">IF(AND((COUNTA($C$15)=1),(COUNTA(E307)=1),($C$15&lt;&gt;0),(OR((D307&lt;$C$62),(D307&gt;($E$62+61))))),1,0)</f>
        <v>0</v>
      </c>
      <c r="G307" s="312">
        <f t="shared" ref="G307:G316" si="104">IF(AND((COUNTA($C$15)=1),(COUNTA(E307)=1),($C$15&lt;&gt;0),(OR((C307&lt;$C$62),(C307&gt;($E$62))))),1,0)</f>
        <v>0</v>
      </c>
      <c r="M307" s="547">
        <v>13</v>
      </c>
      <c r="N307" s="547"/>
      <c r="O307" s="561"/>
      <c r="P307" s="561"/>
      <c r="Q307" s="562"/>
      <c r="R307" s="312">
        <f t="shared" ref="R307:R316" si="105">IF(AND((COUNTA($C$26)=1),(COUNTA(Q307)=1),($C$26&lt;&gt;0),(OR((P307&lt;$C$62),(P307&gt;($E$62+61))))),1,0)</f>
        <v>0</v>
      </c>
      <c r="S307" s="312">
        <f t="shared" ref="S307:S316" si="106">IF(AND((COUNTA($C$26)=1),(COUNTA(Q307)=1),($C$26&lt;&gt;0),(OR((O307&lt;$C$62),(O307&gt;($E$62))))),1,0)</f>
        <v>0</v>
      </c>
      <c r="T307" s="547">
        <v>24</v>
      </c>
      <c r="U307" s="547"/>
      <c r="V307" s="561"/>
      <c r="W307" s="561"/>
      <c r="X307" s="562"/>
      <c r="Y307" s="312">
        <f t="shared" ref="Y307:Y316" si="107">IF(AND((COUNTA($C$26)=1),(COUNTA(X307)=1),($C$26&lt;&gt;0),(OR((W307&lt;$C$62),(W307&gt;($E$62+61))))),1,0)</f>
        <v>0</v>
      </c>
      <c r="Z307" s="312">
        <f t="shared" ref="Z307:Z316" si="108">IF(AND((COUNTA($C$26)=1),(COUNTA(X307)=1),($C$26&lt;&gt;0),(OR((V307&lt;$C$62),(V307&gt;($E$62))))),1,0)</f>
        <v>0</v>
      </c>
      <c r="AB307" s="547">
        <v>35</v>
      </c>
      <c r="AC307" s="547"/>
      <c r="AD307" s="561"/>
      <c r="AE307" s="561"/>
      <c r="AF307" s="562"/>
      <c r="AG307" s="312">
        <f t="shared" ref="AG307:AG316" si="109">IF(AND((COUNTA($C$15)=1),(COUNTA(AF307)=1),($C$15&lt;&gt;0),(OR((AE307&lt;$C$62),(AE307&gt;($E$62+61))))),1,0)</f>
        <v>0</v>
      </c>
      <c r="AH307" s="312">
        <f t="shared" ref="AH307:AH316" si="110">IF(AND((COUNTA($C$15)=1),(COUNTA(AF307)=1),($C$15&lt;&gt;0),(OR((AD307&lt;$C$62),(AD307&gt;($E$62))))),1,0)</f>
        <v>0</v>
      </c>
    </row>
    <row r="308" spans="1:113" s="17" customFormat="1" x14ac:dyDescent="0.2">
      <c r="A308" s="547">
        <v>3</v>
      </c>
      <c r="B308" s="547"/>
      <c r="C308" s="561"/>
      <c r="D308" s="561"/>
      <c r="E308" s="562"/>
      <c r="F308" s="312">
        <f t="shared" si="103"/>
        <v>0</v>
      </c>
      <c r="G308" s="312">
        <f t="shared" si="104"/>
        <v>0</v>
      </c>
      <c r="M308" s="547">
        <v>14</v>
      </c>
      <c r="N308" s="547"/>
      <c r="O308" s="561"/>
      <c r="P308" s="561"/>
      <c r="Q308" s="562"/>
      <c r="R308" s="312">
        <f t="shared" si="105"/>
        <v>0</v>
      </c>
      <c r="S308" s="312">
        <f t="shared" si="106"/>
        <v>0</v>
      </c>
      <c r="T308" s="547">
        <v>25</v>
      </c>
      <c r="U308" s="547"/>
      <c r="V308" s="561"/>
      <c r="W308" s="561"/>
      <c r="X308" s="562"/>
      <c r="Y308" s="312">
        <f t="shared" si="107"/>
        <v>0</v>
      </c>
      <c r="Z308" s="312">
        <f t="shared" si="108"/>
        <v>0</v>
      </c>
      <c r="AB308" s="547">
        <v>36</v>
      </c>
      <c r="AC308" s="547"/>
      <c r="AD308" s="561"/>
      <c r="AE308" s="561"/>
      <c r="AF308" s="562"/>
      <c r="AG308" s="312">
        <f t="shared" si="109"/>
        <v>0</v>
      </c>
      <c r="AH308" s="312">
        <f t="shared" si="110"/>
        <v>0</v>
      </c>
    </row>
    <row r="309" spans="1:113" s="17" customFormat="1" x14ac:dyDescent="0.2">
      <c r="A309" s="547">
        <v>4</v>
      </c>
      <c r="B309" s="547"/>
      <c r="C309" s="561"/>
      <c r="D309" s="561"/>
      <c r="E309" s="562"/>
      <c r="F309" s="312">
        <f t="shared" si="103"/>
        <v>0</v>
      </c>
      <c r="G309" s="312">
        <f t="shared" si="104"/>
        <v>0</v>
      </c>
      <c r="M309" s="547">
        <v>15</v>
      </c>
      <c r="N309" s="547"/>
      <c r="O309" s="561"/>
      <c r="P309" s="561"/>
      <c r="Q309" s="562"/>
      <c r="R309" s="312">
        <f t="shared" si="105"/>
        <v>0</v>
      </c>
      <c r="S309" s="312">
        <f t="shared" si="106"/>
        <v>0</v>
      </c>
      <c r="T309" s="547">
        <v>26</v>
      </c>
      <c r="U309" s="547"/>
      <c r="V309" s="561"/>
      <c r="W309" s="561"/>
      <c r="X309" s="562"/>
      <c r="Y309" s="312">
        <f t="shared" si="107"/>
        <v>0</v>
      </c>
      <c r="Z309" s="312">
        <f t="shared" si="108"/>
        <v>0</v>
      </c>
      <c r="AB309" s="547">
        <v>37</v>
      </c>
      <c r="AC309" s="547"/>
      <c r="AD309" s="561"/>
      <c r="AE309" s="561"/>
      <c r="AF309" s="562"/>
      <c r="AG309" s="312">
        <f t="shared" si="109"/>
        <v>0</v>
      </c>
      <c r="AH309" s="312">
        <f t="shared" si="110"/>
        <v>0</v>
      </c>
    </row>
    <row r="310" spans="1:113" s="17" customFormat="1" x14ac:dyDescent="0.2">
      <c r="A310" s="547">
        <v>5</v>
      </c>
      <c r="B310" s="547"/>
      <c r="C310" s="561"/>
      <c r="D310" s="561"/>
      <c r="E310" s="562"/>
      <c r="F310" s="312">
        <f t="shared" si="103"/>
        <v>0</v>
      </c>
      <c r="G310" s="312">
        <f t="shared" si="104"/>
        <v>0</v>
      </c>
      <c r="M310" s="547">
        <v>16</v>
      </c>
      <c r="N310" s="547"/>
      <c r="O310" s="561"/>
      <c r="P310" s="561"/>
      <c r="Q310" s="562"/>
      <c r="R310" s="312">
        <f t="shared" si="105"/>
        <v>0</v>
      </c>
      <c r="S310" s="312">
        <f t="shared" si="106"/>
        <v>0</v>
      </c>
      <c r="T310" s="547">
        <v>27</v>
      </c>
      <c r="U310" s="547"/>
      <c r="V310" s="561"/>
      <c r="W310" s="561"/>
      <c r="X310" s="562"/>
      <c r="Y310" s="312">
        <f t="shared" si="107"/>
        <v>0</v>
      </c>
      <c r="Z310" s="312">
        <f t="shared" si="108"/>
        <v>0</v>
      </c>
      <c r="AB310" s="547">
        <v>38</v>
      </c>
      <c r="AC310" s="547"/>
      <c r="AD310" s="561"/>
      <c r="AE310" s="561"/>
      <c r="AF310" s="562"/>
      <c r="AG310" s="312">
        <f t="shared" si="109"/>
        <v>0</v>
      </c>
      <c r="AH310" s="312">
        <f t="shared" si="110"/>
        <v>0</v>
      </c>
    </row>
    <row r="311" spans="1:113" s="17" customFormat="1" x14ac:dyDescent="0.2">
      <c r="A311" s="547">
        <v>6</v>
      </c>
      <c r="B311" s="547"/>
      <c r="C311" s="561"/>
      <c r="D311" s="561"/>
      <c r="E311" s="562"/>
      <c r="F311" s="312">
        <f t="shared" si="103"/>
        <v>0</v>
      </c>
      <c r="G311" s="312">
        <f t="shared" si="104"/>
        <v>0</v>
      </c>
      <c r="M311" s="547">
        <v>17</v>
      </c>
      <c r="N311" s="547"/>
      <c r="O311" s="561"/>
      <c r="P311" s="561"/>
      <c r="Q311" s="562"/>
      <c r="R311" s="312">
        <f t="shared" si="105"/>
        <v>0</v>
      </c>
      <c r="S311" s="312">
        <f t="shared" si="106"/>
        <v>0</v>
      </c>
      <c r="T311" s="547">
        <v>28</v>
      </c>
      <c r="U311" s="547"/>
      <c r="V311" s="561"/>
      <c r="W311" s="561"/>
      <c r="X311" s="562"/>
      <c r="Y311" s="312">
        <f t="shared" si="107"/>
        <v>0</v>
      </c>
      <c r="Z311" s="312">
        <f t="shared" si="108"/>
        <v>0</v>
      </c>
      <c r="AB311" s="547">
        <v>39</v>
      </c>
      <c r="AC311" s="547"/>
      <c r="AD311" s="561"/>
      <c r="AE311" s="561"/>
      <c r="AF311" s="562"/>
      <c r="AG311" s="312">
        <f t="shared" si="109"/>
        <v>0</v>
      </c>
      <c r="AH311" s="312">
        <f t="shared" si="110"/>
        <v>0</v>
      </c>
    </row>
    <row r="312" spans="1:113" s="17" customFormat="1" x14ac:dyDescent="0.2">
      <c r="A312" s="547">
        <v>7</v>
      </c>
      <c r="B312" s="547"/>
      <c r="C312" s="561"/>
      <c r="D312" s="561"/>
      <c r="E312" s="562"/>
      <c r="F312" s="312">
        <f t="shared" si="103"/>
        <v>0</v>
      </c>
      <c r="G312" s="312">
        <f t="shared" si="104"/>
        <v>0</v>
      </c>
      <c r="M312" s="547">
        <v>18</v>
      </c>
      <c r="N312" s="547"/>
      <c r="O312" s="561"/>
      <c r="P312" s="561"/>
      <c r="Q312" s="562"/>
      <c r="R312" s="312">
        <f t="shared" si="105"/>
        <v>0</v>
      </c>
      <c r="S312" s="312">
        <f t="shared" si="106"/>
        <v>0</v>
      </c>
      <c r="T312" s="547">
        <v>29</v>
      </c>
      <c r="U312" s="547"/>
      <c r="V312" s="561"/>
      <c r="W312" s="561"/>
      <c r="X312" s="562"/>
      <c r="Y312" s="312">
        <f t="shared" si="107"/>
        <v>0</v>
      </c>
      <c r="Z312" s="312">
        <f t="shared" si="108"/>
        <v>0</v>
      </c>
      <c r="AB312" s="547">
        <v>40</v>
      </c>
      <c r="AC312" s="547"/>
      <c r="AD312" s="561"/>
      <c r="AE312" s="561"/>
      <c r="AF312" s="562"/>
      <c r="AG312" s="312">
        <f t="shared" si="109"/>
        <v>0</v>
      </c>
      <c r="AH312" s="312">
        <f t="shared" si="110"/>
        <v>0</v>
      </c>
    </row>
    <row r="313" spans="1:113" s="17" customFormat="1" x14ac:dyDescent="0.2">
      <c r="A313" s="547">
        <v>8</v>
      </c>
      <c r="B313" s="547"/>
      <c r="C313" s="561"/>
      <c r="D313" s="561"/>
      <c r="E313" s="562"/>
      <c r="F313" s="312">
        <f t="shared" si="103"/>
        <v>0</v>
      </c>
      <c r="G313" s="312">
        <f t="shared" si="104"/>
        <v>0</v>
      </c>
      <c r="M313" s="547">
        <v>19</v>
      </c>
      <c r="N313" s="547"/>
      <c r="O313" s="561"/>
      <c r="P313" s="561"/>
      <c r="Q313" s="562"/>
      <c r="R313" s="312">
        <f t="shared" si="105"/>
        <v>0</v>
      </c>
      <c r="S313" s="312">
        <f t="shared" si="106"/>
        <v>0</v>
      </c>
      <c r="T313" s="547">
        <v>30</v>
      </c>
      <c r="U313" s="547"/>
      <c r="V313" s="561"/>
      <c r="W313" s="561"/>
      <c r="X313" s="562"/>
      <c r="Y313" s="312">
        <f t="shared" si="107"/>
        <v>0</v>
      </c>
      <c r="Z313" s="312">
        <f t="shared" si="108"/>
        <v>0</v>
      </c>
      <c r="AB313" s="547">
        <v>41</v>
      </c>
      <c r="AC313" s="547"/>
      <c r="AD313" s="561"/>
      <c r="AE313" s="561"/>
      <c r="AF313" s="562"/>
      <c r="AG313" s="312">
        <f t="shared" si="109"/>
        <v>0</v>
      </c>
      <c r="AH313" s="312">
        <f t="shared" si="110"/>
        <v>0</v>
      </c>
    </row>
    <row r="314" spans="1:113" s="17" customFormat="1" x14ac:dyDescent="0.2">
      <c r="A314" s="547">
        <v>9</v>
      </c>
      <c r="B314" s="547"/>
      <c r="C314" s="561"/>
      <c r="D314" s="561"/>
      <c r="E314" s="562"/>
      <c r="F314" s="312">
        <f t="shared" si="103"/>
        <v>0</v>
      </c>
      <c r="G314" s="312">
        <f t="shared" si="104"/>
        <v>0</v>
      </c>
      <c r="M314" s="547">
        <v>20</v>
      </c>
      <c r="N314" s="547"/>
      <c r="O314" s="561"/>
      <c r="P314" s="561"/>
      <c r="Q314" s="562"/>
      <c r="R314" s="312">
        <f t="shared" si="105"/>
        <v>0</v>
      </c>
      <c r="S314" s="312">
        <f t="shared" si="106"/>
        <v>0</v>
      </c>
      <c r="T314" s="547">
        <v>31</v>
      </c>
      <c r="U314" s="547"/>
      <c r="V314" s="561"/>
      <c r="W314" s="561"/>
      <c r="X314" s="562"/>
      <c r="Y314" s="312">
        <f t="shared" si="107"/>
        <v>0</v>
      </c>
      <c r="Z314" s="312">
        <f t="shared" si="108"/>
        <v>0</v>
      </c>
      <c r="AB314" s="547">
        <v>42</v>
      </c>
      <c r="AC314" s="547"/>
      <c r="AD314" s="561"/>
      <c r="AE314" s="561"/>
      <c r="AF314" s="562"/>
      <c r="AG314" s="312">
        <f t="shared" si="109"/>
        <v>0</v>
      </c>
      <c r="AH314" s="312">
        <f t="shared" si="110"/>
        <v>0</v>
      </c>
    </row>
    <row r="315" spans="1:113" s="17" customFormat="1" x14ac:dyDescent="0.2">
      <c r="A315" s="547">
        <v>10</v>
      </c>
      <c r="B315" s="547"/>
      <c r="C315" s="561"/>
      <c r="D315" s="561"/>
      <c r="E315" s="562"/>
      <c r="F315" s="312">
        <f t="shared" si="103"/>
        <v>0</v>
      </c>
      <c r="G315" s="312">
        <f t="shared" si="104"/>
        <v>0</v>
      </c>
      <c r="M315" s="547">
        <v>21</v>
      </c>
      <c r="N315" s="547"/>
      <c r="O315" s="561"/>
      <c r="P315" s="561"/>
      <c r="Q315" s="562"/>
      <c r="R315" s="312">
        <f t="shared" si="105"/>
        <v>0</v>
      </c>
      <c r="S315" s="312">
        <f t="shared" si="106"/>
        <v>0</v>
      </c>
      <c r="T315" s="547">
        <v>32</v>
      </c>
      <c r="U315" s="547"/>
      <c r="V315" s="561"/>
      <c r="W315" s="561"/>
      <c r="X315" s="562"/>
      <c r="Y315" s="312">
        <f t="shared" si="107"/>
        <v>0</v>
      </c>
      <c r="Z315" s="312">
        <f t="shared" si="108"/>
        <v>0</v>
      </c>
      <c r="AB315" s="547">
        <v>43</v>
      </c>
      <c r="AC315" s="547"/>
      <c r="AD315" s="561"/>
      <c r="AE315" s="561"/>
      <c r="AF315" s="562"/>
      <c r="AG315" s="312">
        <f t="shared" si="109"/>
        <v>0</v>
      </c>
      <c r="AH315" s="312">
        <f t="shared" si="110"/>
        <v>0</v>
      </c>
    </row>
    <row r="316" spans="1:113" s="17" customFormat="1" ht="13.5" thickBot="1" x14ac:dyDescent="0.25">
      <c r="A316" s="547">
        <v>11</v>
      </c>
      <c r="B316" s="547"/>
      <c r="C316" s="561"/>
      <c r="D316" s="561"/>
      <c r="E316" s="562"/>
      <c r="F316" s="312">
        <f t="shared" si="103"/>
        <v>0</v>
      </c>
      <c r="G316" s="312">
        <f t="shared" si="104"/>
        <v>0</v>
      </c>
      <c r="M316" s="547">
        <v>22</v>
      </c>
      <c r="N316" s="547"/>
      <c r="O316" s="561"/>
      <c r="P316" s="561"/>
      <c r="Q316" s="562"/>
      <c r="R316" s="312">
        <f t="shared" si="105"/>
        <v>0</v>
      </c>
      <c r="S316" s="312">
        <f t="shared" si="106"/>
        <v>0</v>
      </c>
      <c r="T316" s="547">
        <v>33</v>
      </c>
      <c r="U316" s="547"/>
      <c r="V316" s="561"/>
      <c r="W316" s="561"/>
      <c r="X316" s="562"/>
      <c r="Y316" s="312">
        <f t="shared" si="107"/>
        <v>0</v>
      </c>
      <c r="Z316" s="312">
        <f t="shared" si="108"/>
        <v>0</v>
      </c>
      <c r="AB316" s="324"/>
      <c r="AC316" s="563" t="s">
        <v>3</v>
      </c>
      <c r="AD316" s="551"/>
      <c r="AE316" s="551"/>
      <c r="AF316" s="552">
        <f>SUM(E306:E316)+SUM(Q306:Q316)+SUM(AF306:AF315)+SUM(X306:X316)</f>
        <v>0</v>
      </c>
      <c r="AG316" s="312">
        <f t="shared" si="109"/>
        <v>0</v>
      </c>
      <c r="AH316" s="312">
        <f t="shared" si="110"/>
        <v>0</v>
      </c>
    </row>
    <row r="317" spans="1:113" s="17" customFormat="1" x14ac:dyDescent="0.2">
      <c r="B317" s="328"/>
      <c r="C317" s="329"/>
      <c r="D317" s="329"/>
      <c r="E317" s="287"/>
      <c r="F317" s="312"/>
      <c r="G317" s="312"/>
      <c r="N317" s="528"/>
      <c r="O317" s="329"/>
      <c r="P317" s="329"/>
      <c r="Q317" s="287"/>
      <c r="R317" s="312"/>
      <c r="S317" s="312"/>
      <c r="U317" s="528"/>
      <c r="V317" s="329"/>
      <c r="W317" s="329"/>
      <c r="X317" s="287"/>
      <c r="Y317" s="312"/>
      <c r="Z317" s="312"/>
      <c r="AC317" s="328"/>
      <c r="AD317" s="329"/>
      <c r="AE317" s="329"/>
      <c r="AF317" s="287"/>
      <c r="AG317" s="312"/>
      <c r="AH317" s="312"/>
    </row>
    <row r="318" spans="1:113" s="17" customFormat="1" x14ac:dyDescent="0.2">
      <c r="B318" s="328"/>
      <c r="C318" s="329"/>
      <c r="D318" s="329"/>
      <c r="E318" s="287"/>
      <c r="F318" s="312"/>
      <c r="G318" s="312"/>
      <c r="N318" s="528"/>
      <c r="O318" s="329"/>
      <c r="P318" s="329"/>
      <c r="Q318" s="287"/>
      <c r="R318" s="312"/>
      <c r="S318" s="312"/>
      <c r="U318" s="528"/>
      <c r="V318" s="329"/>
      <c r="W318" s="329"/>
      <c r="X318" s="287"/>
      <c r="Y318" s="312"/>
      <c r="Z318" s="312"/>
      <c r="AC318" s="328"/>
      <c r="AD318" s="329"/>
      <c r="AE318" s="329"/>
      <c r="AF318" s="287"/>
      <c r="AG318" s="312"/>
      <c r="AH318" s="312"/>
    </row>
    <row r="319" spans="1:113" s="17" customFormat="1" x14ac:dyDescent="0.2">
      <c r="B319" s="328"/>
      <c r="C319" s="329"/>
      <c r="D319" s="329"/>
      <c r="E319" s="287"/>
      <c r="F319" s="312"/>
      <c r="G319" s="312"/>
      <c r="N319" s="528"/>
      <c r="O319" s="329"/>
      <c r="P319" s="329"/>
      <c r="Q319" s="287"/>
      <c r="R319" s="312"/>
      <c r="S319" s="312"/>
      <c r="U319" s="528"/>
      <c r="V319" s="329"/>
      <c r="W319" s="329"/>
      <c r="X319" s="287"/>
      <c r="Y319" s="312"/>
      <c r="Z319" s="312"/>
      <c r="AC319" s="328"/>
      <c r="AD319" s="329"/>
      <c r="AE319" s="329"/>
      <c r="AF319" s="287"/>
      <c r="AG319" s="312"/>
      <c r="AH319" s="312"/>
    </row>
    <row r="320" spans="1:113" s="17" customFormat="1" x14ac:dyDescent="0.2">
      <c r="B320" s="328"/>
      <c r="C320" s="329"/>
      <c r="D320" s="329"/>
      <c r="E320" s="287"/>
      <c r="F320" s="312"/>
      <c r="G320" s="312"/>
      <c r="N320" s="528"/>
      <c r="O320" s="329"/>
      <c r="P320" s="329"/>
      <c r="Q320" s="287"/>
      <c r="R320" s="312"/>
      <c r="S320" s="312"/>
      <c r="U320" s="528"/>
      <c r="V320" s="329"/>
      <c r="W320" s="329"/>
      <c r="X320" s="287"/>
      <c r="Y320" s="312"/>
      <c r="Z320" s="312"/>
      <c r="AC320" s="328"/>
      <c r="AD320" s="329"/>
      <c r="AE320" s="329"/>
      <c r="AF320" s="287"/>
      <c r="AG320" s="312"/>
      <c r="AH320" s="312"/>
    </row>
    <row r="321" spans="1:113" s="17" customFormat="1" x14ac:dyDescent="0.2">
      <c r="B321" s="328"/>
      <c r="C321" s="329"/>
      <c r="D321" s="329"/>
      <c r="E321" s="287"/>
      <c r="F321" s="312"/>
      <c r="G321" s="312"/>
      <c r="N321" s="528"/>
      <c r="O321" s="329"/>
      <c r="P321" s="329"/>
      <c r="Q321" s="287"/>
      <c r="R321" s="312"/>
      <c r="U321" s="528"/>
      <c r="V321" s="329"/>
      <c r="W321" s="329"/>
      <c r="X321" s="287"/>
      <c r="Y321" s="312"/>
      <c r="AC321" s="328"/>
      <c r="AD321" s="329"/>
      <c r="AE321" s="329"/>
      <c r="AF321" s="287"/>
      <c r="AG321" s="312"/>
      <c r="AH321" s="312"/>
    </row>
    <row r="322" spans="1:113" s="17" customFormat="1" x14ac:dyDescent="0.2">
      <c r="B322" s="328"/>
      <c r="C322" s="329"/>
      <c r="D322" s="329"/>
      <c r="E322" s="287"/>
      <c r="F322" s="312"/>
      <c r="G322" s="312"/>
      <c r="N322" s="528"/>
      <c r="O322" s="329"/>
      <c r="P322" s="329"/>
      <c r="Q322" s="287"/>
      <c r="R322" s="312"/>
      <c r="U322" s="528"/>
      <c r="V322" s="329"/>
      <c r="W322" s="329"/>
      <c r="X322" s="287"/>
      <c r="Y322" s="312"/>
      <c r="AC322" s="328"/>
      <c r="AD322" s="329"/>
      <c r="AE322" s="329"/>
      <c r="AF322" s="287"/>
      <c r="AG322" s="312"/>
      <c r="AH322" s="312"/>
    </row>
    <row r="323" spans="1:113" s="17" customFormat="1" ht="13.5" thickBot="1" x14ac:dyDescent="0.25">
      <c r="B323" s="328"/>
      <c r="C323" s="329"/>
      <c r="D323" s="329"/>
      <c r="E323" s="287"/>
      <c r="F323" s="312"/>
      <c r="G323" s="312"/>
      <c r="N323" s="528"/>
      <c r="O323" s="329"/>
      <c r="P323" s="329"/>
      <c r="Q323" s="287"/>
      <c r="R323" s="312"/>
      <c r="S323" s="312"/>
      <c r="U323" s="528"/>
      <c r="V323" s="329"/>
      <c r="W323" s="329"/>
      <c r="X323" s="287"/>
      <c r="Y323" s="312"/>
      <c r="Z323" s="312"/>
      <c r="AC323" s="328"/>
      <c r="AD323" s="329"/>
      <c r="AE323" s="329"/>
      <c r="AF323" s="287"/>
      <c r="AG323" s="312"/>
      <c r="AH323" s="312"/>
    </row>
    <row r="324" spans="1:113" ht="13.5" thickBot="1" x14ac:dyDescent="0.25">
      <c r="A324" s="315">
        <v>14</v>
      </c>
      <c r="B324" s="472"/>
      <c r="C324" s="757" t="s">
        <v>159</v>
      </c>
      <c r="D324" s="757" t="s">
        <v>34</v>
      </c>
      <c r="E324" s="543">
        <f>+$AF336</f>
        <v>0</v>
      </c>
      <c r="F324" s="312"/>
      <c r="G324" s="312"/>
      <c r="H324" s="17"/>
      <c r="M324" s="315"/>
      <c r="N324" s="472"/>
      <c r="O324" s="757" t="s">
        <v>159</v>
      </c>
      <c r="P324" s="757" t="s">
        <v>34</v>
      </c>
      <c r="Q324" s="543">
        <f>+$AF336</f>
        <v>0</v>
      </c>
      <c r="R324" s="312"/>
      <c r="S324" s="312"/>
      <c r="T324" s="315">
        <v>14</v>
      </c>
      <c r="U324" s="472"/>
      <c r="V324" s="757" t="s">
        <v>159</v>
      </c>
      <c r="W324" s="757" t="s">
        <v>34</v>
      </c>
      <c r="X324" s="543">
        <f>+$AF336</f>
        <v>0</v>
      </c>
      <c r="Y324" s="312"/>
      <c r="Z324" s="312"/>
      <c r="AA324" s="17"/>
      <c r="AB324" s="315"/>
      <c r="AC324" s="472"/>
      <c r="AD324" s="757" t="s">
        <v>159</v>
      </c>
      <c r="AE324" s="757" t="s">
        <v>34</v>
      </c>
      <c r="AF324" s="800" t="s">
        <v>18</v>
      </c>
      <c r="AG324" s="312"/>
      <c r="AH324" s="312"/>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T324" s="17"/>
      <c r="CU324" s="17"/>
      <c r="CV324" s="17"/>
      <c r="CW324" s="17"/>
      <c r="CX324" s="17"/>
      <c r="CY324" s="17"/>
      <c r="CZ324" s="17"/>
      <c r="DA324" s="17"/>
      <c r="DB324" s="17"/>
      <c r="DC324" s="17"/>
      <c r="DD324" s="17"/>
      <c r="DE324" s="17"/>
      <c r="DF324" s="17"/>
      <c r="DG324" s="17"/>
      <c r="DH324" s="17"/>
      <c r="DI324" s="17"/>
    </row>
    <row r="325" spans="1:113" ht="51" x14ac:dyDescent="0.2">
      <c r="A325" s="318" t="s">
        <v>7</v>
      </c>
      <c r="B325" s="525" t="str">
        <f>+" אסמכתא " &amp; B16 &amp;"         חזרה לטבלה "</f>
        <v xml:space="preserve"> אסמכתא          חזרה לטבלה </v>
      </c>
      <c r="C325" s="799"/>
      <c r="D325" s="799"/>
      <c r="E325" s="543" t="s">
        <v>18</v>
      </c>
      <c r="F325" s="312"/>
      <c r="G325" s="312"/>
      <c r="H325" s="17"/>
      <c r="M325" s="318" t="s">
        <v>23</v>
      </c>
      <c r="N325" s="525" t="str">
        <f>+" אסמכתא " &amp; B16 &amp;"         חזרה לטבלה "</f>
        <v xml:space="preserve"> אסמכתא          חזרה לטבלה </v>
      </c>
      <c r="O325" s="799"/>
      <c r="P325" s="799"/>
      <c r="Q325" s="543" t="s">
        <v>18</v>
      </c>
      <c r="R325" s="312"/>
      <c r="S325" s="312"/>
      <c r="T325" s="318" t="s">
        <v>7</v>
      </c>
      <c r="U325" s="525" t="str">
        <f>+" אסמכתא " &amp; B16 &amp;"         חזרה לטבלה "</f>
        <v xml:space="preserve"> אסמכתא          חזרה לטבלה </v>
      </c>
      <c r="V325" s="799"/>
      <c r="W325" s="799"/>
      <c r="X325" s="543" t="s">
        <v>18</v>
      </c>
      <c r="Y325" s="312"/>
      <c r="Z325" s="312"/>
      <c r="AA325" s="17"/>
      <c r="AB325" s="318" t="s">
        <v>23</v>
      </c>
      <c r="AC325" s="525" t="str">
        <f>+" אסמכתא " &amp; W16 &amp;"         חזרה לטבלה "</f>
        <v xml:space="preserve"> אסמכתא          חזרה לטבלה </v>
      </c>
      <c r="AD325" s="799"/>
      <c r="AE325" s="799"/>
      <c r="AF325" s="804"/>
      <c r="AG325" s="312"/>
      <c r="AH325" s="312"/>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c r="CV325" s="17"/>
      <c r="CW325" s="17"/>
      <c r="CX325" s="17"/>
      <c r="CY325" s="17"/>
      <c r="CZ325" s="17"/>
      <c r="DA325" s="17"/>
      <c r="DB325" s="17"/>
      <c r="DC325" s="17"/>
      <c r="DD325" s="17"/>
      <c r="DE325" s="17"/>
      <c r="DF325" s="17"/>
      <c r="DG325" s="17"/>
      <c r="DH325" s="17"/>
      <c r="DI325" s="17"/>
    </row>
    <row r="326" spans="1:113" s="17" customFormat="1" x14ac:dyDescent="0.2">
      <c r="A326" s="547">
        <v>1</v>
      </c>
      <c r="B326" s="547"/>
      <c r="C326" s="561"/>
      <c r="D326" s="561"/>
      <c r="E326" s="562"/>
      <c r="F326" s="312">
        <f>IF(AND((COUNTA($C$16)=1),(COUNTA(E326)=1),($C$16&lt;&gt;0),(OR((D326&lt;$C$62),(D326&gt;($E$62+61))))),1,0)</f>
        <v>0</v>
      </c>
      <c r="G326" s="312">
        <f>IF(AND((COUNTA($C$16)=1),(COUNTA(E326)=1),($C$16&lt;&gt;0),(OR((C326&lt;$C$62),(C326&gt;($E$62))))),1,0)</f>
        <v>0</v>
      </c>
      <c r="M326" s="547">
        <v>12</v>
      </c>
      <c r="N326" s="547"/>
      <c r="O326" s="561"/>
      <c r="P326" s="561"/>
      <c r="Q326" s="562"/>
      <c r="R326" s="312">
        <f>IF(AND((COUNTA($C$27)=1),(COUNTA(Q326)=1),($C$27&lt;&gt;0),(OR((P326&lt;$C$62),(P326&gt;($E$62+61))))),1,0)</f>
        <v>0</v>
      </c>
      <c r="S326" s="312">
        <f>IF(AND((COUNTA($C$27)=1),(COUNTA(Q326)=1),($C$27&lt;&gt;0),(OR((O326&lt;$C$62),(O326&gt;($E$62))))),1,0)</f>
        <v>0</v>
      </c>
      <c r="T326" s="547">
        <v>23</v>
      </c>
      <c r="U326" s="547"/>
      <c r="V326" s="561"/>
      <c r="W326" s="561"/>
      <c r="X326" s="562"/>
      <c r="Y326" s="312">
        <f>IF(AND((COUNTA($C$27)=1),(COUNTA(X326)=1),($C$27&lt;&gt;0),(OR((W326&lt;$C$62),(W326&gt;($E$62+61))))),1,0)</f>
        <v>0</v>
      </c>
      <c r="Z326" s="312">
        <f>IF(AND((COUNTA($C$27)=1),(COUNTA(X326)=1),($C$27&lt;&gt;0),(OR((V326&lt;$C$62),(V326&gt;($E$62))))),1,0)</f>
        <v>0</v>
      </c>
      <c r="AB326" s="547">
        <v>34</v>
      </c>
      <c r="AC326" s="547"/>
      <c r="AD326" s="561"/>
      <c r="AE326" s="561"/>
      <c r="AF326" s="562"/>
      <c r="AG326" s="312">
        <f>IF(AND((COUNTA($C$16)=1),(COUNTA(AF326)=1),($C$16&lt;&gt;0),(OR((AE326&lt;$C$62),(AE326&gt;($E$62+61))))),1,0)</f>
        <v>0</v>
      </c>
      <c r="AH326" s="312">
        <f>IF(AND((COUNTA($C$16)=1),(COUNTA(AF326)=1),($C$16&lt;&gt;0),(OR((AD326&lt;$C$62),(AD326&gt;($E$62))))),1,0)</f>
        <v>0</v>
      </c>
    </row>
    <row r="327" spans="1:113" s="17" customFormat="1" x14ac:dyDescent="0.2">
      <c r="A327" s="547">
        <v>2</v>
      </c>
      <c r="B327" s="547"/>
      <c r="C327" s="561"/>
      <c r="D327" s="561"/>
      <c r="E327" s="562"/>
      <c r="F327" s="312">
        <f t="shared" ref="F327:F336" si="111">IF(AND((COUNTA($C$16)=1),(COUNTA(E327)=1),($C$16&lt;&gt;0),(OR((D327&lt;$C$62),(D327&gt;($E$62+61))))),1,0)</f>
        <v>0</v>
      </c>
      <c r="G327" s="312">
        <f t="shared" ref="G327:G336" si="112">IF(AND((COUNTA($C$16)=1),(COUNTA(E327)=1),($C$16&lt;&gt;0),(OR((C327&lt;$C$62),(C327&gt;($E$62))))),1,0)</f>
        <v>0</v>
      </c>
      <c r="M327" s="547">
        <v>13</v>
      </c>
      <c r="N327" s="547"/>
      <c r="O327" s="561"/>
      <c r="P327" s="561"/>
      <c r="Q327" s="562"/>
      <c r="R327" s="312">
        <f t="shared" ref="R327:R336" si="113">IF(AND((COUNTA($C$27)=1),(COUNTA(Q327)=1),($C$27&lt;&gt;0),(OR((P327&lt;$C$62),(P327&gt;($E$62+61))))),1,0)</f>
        <v>0</v>
      </c>
      <c r="S327" s="312">
        <f t="shared" ref="S327:S336" si="114">IF(AND((COUNTA($C$27)=1),(COUNTA(Q327)=1),($C$27&lt;&gt;0),(OR((O327&lt;$C$62),(O327&gt;($E$62))))),1,0)</f>
        <v>0</v>
      </c>
      <c r="T327" s="547">
        <v>24</v>
      </c>
      <c r="U327" s="547"/>
      <c r="V327" s="561"/>
      <c r="W327" s="561"/>
      <c r="X327" s="562"/>
      <c r="Y327" s="312">
        <f t="shared" ref="Y327:Y336" si="115">IF(AND((COUNTA($C$27)=1),(COUNTA(X327)=1),($C$27&lt;&gt;0),(OR((W327&lt;$C$62),(W327&gt;($E$62+61))))),1,0)</f>
        <v>0</v>
      </c>
      <c r="Z327" s="312">
        <f t="shared" ref="Z327:Z336" si="116">IF(AND((COUNTA($C$27)=1),(COUNTA(X327)=1),($C$27&lt;&gt;0),(OR((V327&lt;$C$62),(V327&gt;($E$62))))),1,0)</f>
        <v>0</v>
      </c>
      <c r="AB327" s="547">
        <v>35</v>
      </c>
      <c r="AC327" s="547"/>
      <c r="AD327" s="561"/>
      <c r="AE327" s="561"/>
      <c r="AF327" s="562"/>
      <c r="AG327" s="312">
        <f t="shared" ref="AG327:AG336" si="117">IF(AND((COUNTA($C$16)=1),(COUNTA(AF327)=1),($C$16&lt;&gt;0),(OR((AE327&lt;$C$62),(AE327&gt;($E$62+61))))),1,0)</f>
        <v>0</v>
      </c>
      <c r="AH327" s="312">
        <f t="shared" ref="AH327:AH336" si="118">IF(AND((COUNTA($C$16)=1),(COUNTA(AF327)=1),($C$16&lt;&gt;0),(OR((AD327&lt;$C$62),(AD327&gt;($E$62))))),1,0)</f>
        <v>0</v>
      </c>
    </row>
    <row r="328" spans="1:113" s="17" customFormat="1" x14ac:dyDescent="0.2">
      <c r="A328" s="547">
        <v>3</v>
      </c>
      <c r="B328" s="547"/>
      <c r="C328" s="561"/>
      <c r="D328" s="561"/>
      <c r="E328" s="562"/>
      <c r="F328" s="312">
        <f t="shared" si="111"/>
        <v>0</v>
      </c>
      <c r="G328" s="312">
        <f t="shared" si="112"/>
        <v>0</v>
      </c>
      <c r="M328" s="547">
        <v>14</v>
      </c>
      <c r="N328" s="547"/>
      <c r="O328" s="561"/>
      <c r="P328" s="561"/>
      <c r="Q328" s="562"/>
      <c r="R328" s="312">
        <f t="shared" si="113"/>
        <v>0</v>
      </c>
      <c r="S328" s="312">
        <f t="shared" si="114"/>
        <v>0</v>
      </c>
      <c r="T328" s="547">
        <v>25</v>
      </c>
      <c r="U328" s="547"/>
      <c r="V328" s="561"/>
      <c r="W328" s="561"/>
      <c r="X328" s="562"/>
      <c r="Y328" s="312">
        <f t="shared" si="115"/>
        <v>0</v>
      </c>
      <c r="Z328" s="312">
        <f t="shared" si="116"/>
        <v>0</v>
      </c>
      <c r="AB328" s="547">
        <v>36</v>
      </c>
      <c r="AC328" s="547"/>
      <c r="AD328" s="561"/>
      <c r="AE328" s="561"/>
      <c r="AF328" s="562"/>
      <c r="AG328" s="312">
        <f t="shared" si="117"/>
        <v>0</v>
      </c>
      <c r="AH328" s="312">
        <f t="shared" si="118"/>
        <v>0</v>
      </c>
    </row>
    <row r="329" spans="1:113" s="17" customFormat="1" x14ac:dyDescent="0.2">
      <c r="A329" s="547">
        <v>4</v>
      </c>
      <c r="B329" s="547"/>
      <c r="C329" s="561"/>
      <c r="D329" s="561"/>
      <c r="E329" s="562"/>
      <c r="F329" s="312">
        <f t="shared" si="111"/>
        <v>0</v>
      </c>
      <c r="G329" s="312">
        <f t="shared" si="112"/>
        <v>0</v>
      </c>
      <c r="M329" s="547">
        <v>15</v>
      </c>
      <c r="N329" s="547"/>
      <c r="O329" s="561"/>
      <c r="P329" s="561"/>
      <c r="Q329" s="562"/>
      <c r="R329" s="312">
        <f t="shared" si="113"/>
        <v>0</v>
      </c>
      <c r="S329" s="312">
        <f t="shared" si="114"/>
        <v>0</v>
      </c>
      <c r="T329" s="547">
        <v>26</v>
      </c>
      <c r="U329" s="547"/>
      <c r="V329" s="561"/>
      <c r="W329" s="561"/>
      <c r="X329" s="562"/>
      <c r="Y329" s="312">
        <f t="shared" si="115"/>
        <v>0</v>
      </c>
      <c r="Z329" s="312">
        <f t="shared" si="116"/>
        <v>0</v>
      </c>
      <c r="AB329" s="547">
        <v>37</v>
      </c>
      <c r="AC329" s="547"/>
      <c r="AD329" s="561"/>
      <c r="AE329" s="561"/>
      <c r="AF329" s="562"/>
      <c r="AG329" s="312">
        <f t="shared" si="117"/>
        <v>0</v>
      </c>
      <c r="AH329" s="312">
        <f t="shared" si="118"/>
        <v>0</v>
      </c>
    </row>
    <row r="330" spans="1:113" s="17" customFormat="1" x14ac:dyDescent="0.2">
      <c r="A330" s="547">
        <v>5</v>
      </c>
      <c r="B330" s="547"/>
      <c r="C330" s="561"/>
      <c r="D330" s="561"/>
      <c r="E330" s="562"/>
      <c r="F330" s="312">
        <f t="shared" si="111"/>
        <v>0</v>
      </c>
      <c r="G330" s="312">
        <f t="shared" si="112"/>
        <v>0</v>
      </c>
      <c r="M330" s="547">
        <v>16</v>
      </c>
      <c r="N330" s="547"/>
      <c r="O330" s="561"/>
      <c r="P330" s="561"/>
      <c r="Q330" s="562"/>
      <c r="R330" s="312">
        <f t="shared" si="113"/>
        <v>0</v>
      </c>
      <c r="S330" s="312">
        <f t="shared" si="114"/>
        <v>0</v>
      </c>
      <c r="T330" s="547">
        <v>27</v>
      </c>
      <c r="U330" s="547"/>
      <c r="V330" s="561"/>
      <c r="W330" s="561"/>
      <c r="X330" s="562"/>
      <c r="Y330" s="312">
        <f t="shared" si="115"/>
        <v>0</v>
      </c>
      <c r="Z330" s="312">
        <f t="shared" si="116"/>
        <v>0</v>
      </c>
      <c r="AB330" s="547">
        <v>38</v>
      </c>
      <c r="AC330" s="547"/>
      <c r="AD330" s="561"/>
      <c r="AE330" s="561"/>
      <c r="AF330" s="562"/>
      <c r="AG330" s="312">
        <f t="shared" si="117"/>
        <v>0</v>
      </c>
      <c r="AH330" s="312">
        <f t="shared" si="118"/>
        <v>0</v>
      </c>
    </row>
    <row r="331" spans="1:113" s="17" customFormat="1" x14ac:dyDescent="0.2">
      <c r="A331" s="547">
        <v>6</v>
      </c>
      <c r="B331" s="547"/>
      <c r="C331" s="561"/>
      <c r="D331" s="561"/>
      <c r="E331" s="562"/>
      <c r="F331" s="312">
        <f t="shared" si="111"/>
        <v>0</v>
      </c>
      <c r="G331" s="312">
        <f t="shared" si="112"/>
        <v>0</v>
      </c>
      <c r="M331" s="547">
        <v>17</v>
      </c>
      <c r="N331" s="547"/>
      <c r="O331" s="561"/>
      <c r="P331" s="561"/>
      <c r="Q331" s="562"/>
      <c r="R331" s="312">
        <f t="shared" si="113"/>
        <v>0</v>
      </c>
      <c r="S331" s="312">
        <f t="shared" si="114"/>
        <v>0</v>
      </c>
      <c r="T331" s="547">
        <v>28</v>
      </c>
      <c r="U331" s="547"/>
      <c r="V331" s="561"/>
      <c r="W331" s="561"/>
      <c r="X331" s="562"/>
      <c r="Y331" s="312">
        <f t="shared" si="115"/>
        <v>0</v>
      </c>
      <c r="Z331" s="312">
        <f t="shared" si="116"/>
        <v>0</v>
      </c>
      <c r="AB331" s="547">
        <v>39</v>
      </c>
      <c r="AC331" s="547"/>
      <c r="AD331" s="561"/>
      <c r="AE331" s="561"/>
      <c r="AF331" s="562"/>
      <c r="AG331" s="312">
        <f t="shared" si="117"/>
        <v>0</v>
      </c>
      <c r="AH331" s="312">
        <f t="shared" si="118"/>
        <v>0</v>
      </c>
    </row>
    <row r="332" spans="1:113" s="17" customFormat="1" x14ac:dyDescent="0.2">
      <c r="A332" s="547">
        <v>7</v>
      </c>
      <c r="B332" s="547"/>
      <c r="C332" s="561"/>
      <c r="D332" s="561"/>
      <c r="E332" s="562"/>
      <c r="F332" s="312">
        <f t="shared" si="111"/>
        <v>0</v>
      </c>
      <c r="G332" s="312">
        <f t="shared" si="112"/>
        <v>0</v>
      </c>
      <c r="M332" s="547">
        <v>18</v>
      </c>
      <c r="N332" s="547"/>
      <c r="O332" s="561"/>
      <c r="P332" s="561"/>
      <c r="Q332" s="562"/>
      <c r="R332" s="312">
        <f t="shared" si="113"/>
        <v>0</v>
      </c>
      <c r="S332" s="312">
        <f t="shared" si="114"/>
        <v>0</v>
      </c>
      <c r="T332" s="547">
        <v>29</v>
      </c>
      <c r="U332" s="547"/>
      <c r="V332" s="561"/>
      <c r="W332" s="561"/>
      <c r="X332" s="562"/>
      <c r="Y332" s="312">
        <f t="shared" si="115"/>
        <v>0</v>
      </c>
      <c r="Z332" s="312">
        <f t="shared" si="116"/>
        <v>0</v>
      </c>
      <c r="AB332" s="547">
        <v>40</v>
      </c>
      <c r="AC332" s="547"/>
      <c r="AD332" s="561"/>
      <c r="AE332" s="561"/>
      <c r="AF332" s="562"/>
      <c r="AG332" s="312">
        <f t="shared" si="117"/>
        <v>0</v>
      </c>
      <c r="AH332" s="312">
        <f t="shared" si="118"/>
        <v>0</v>
      </c>
    </row>
    <row r="333" spans="1:113" s="17" customFormat="1" x14ac:dyDescent="0.2">
      <c r="A333" s="547">
        <v>8</v>
      </c>
      <c r="B333" s="547"/>
      <c r="C333" s="561"/>
      <c r="D333" s="561"/>
      <c r="E333" s="562"/>
      <c r="F333" s="312">
        <f t="shared" si="111"/>
        <v>0</v>
      </c>
      <c r="G333" s="312">
        <f t="shared" si="112"/>
        <v>0</v>
      </c>
      <c r="M333" s="547">
        <v>19</v>
      </c>
      <c r="N333" s="547"/>
      <c r="O333" s="561"/>
      <c r="P333" s="561"/>
      <c r="Q333" s="562"/>
      <c r="R333" s="312">
        <f t="shared" si="113"/>
        <v>0</v>
      </c>
      <c r="S333" s="312">
        <f t="shared" si="114"/>
        <v>0</v>
      </c>
      <c r="T333" s="547">
        <v>30</v>
      </c>
      <c r="U333" s="547"/>
      <c r="V333" s="561"/>
      <c r="W333" s="561"/>
      <c r="X333" s="562"/>
      <c r="Y333" s="312">
        <f t="shared" si="115"/>
        <v>0</v>
      </c>
      <c r="Z333" s="312">
        <f t="shared" si="116"/>
        <v>0</v>
      </c>
      <c r="AB333" s="547">
        <v>41</v>
      </c>
      <c r="AC333" s="547"/>
      <c r="AD333" s="561"/>
      <c r="AE333" s="561"/>
      <c r="AF333" s="562"/>
      <c r="AG333" s="312">
        <f t="shared" si="117"/>
        <v>0</v>
      </c>
      <c r="AH333" s="312">
        <f t="shared" si="118"/>
        <v>0</v>
      </c>
    </row>
    <row r="334" spans="1:113" s="17" customFormat="1" x14ac:dyDescent="0.2">
      <c r="A334" s="547">
        <v>9</v>
      </c>
      <c r="B334" s="547"/>
      <c r="C334" s="561"/>
      <c r="D334" s="561"/>
      <c r="E334" s="562"/>
      <c r="F334" s="312">
        <f t="shared" si="111"/>
        <v>0</v>
      </c>
      <c r="G334" s="312">
        <f t="shared" si="112"/>
        <v>0</v>
      </c>
      <c r="M334" s="547">
        <v>20</v>
      </c>
      <c r="N334" s="547"/>
      <c r="O334" s="561"/>
      <c r="P334" s="561"/>
      <c r="Q334" s="562"/>
      <c r="R334" s="312">
        <f t="shared" si="113"/>
        <v>0</v>
      </c>
      <c r="S334" s="312">
        <f t="shared" si="114"/>
        <v>0</v>
      </c>
      <c r="T334" s="547">
        <v>31</v>
      </c>
      <c r="U334" s="547"/>
      <c r="V334" s="561"/>
      <c r="W334" s="561"/>
      <c r="X334" s="562"/>
      <c r="Y334" s="312">
        <f t="shared" si="115"/>
        <v>0</v>
      </c>
      <c r="Z334" s="312">
        <f t="shared" si="116"/>
        <v>0</v>
      </c>
      <c r="AB334" s="547">
        <v>42</v>
      </c>
      <c r="AC334" s="547"/>
      <c r="AD334" s="561"/>
      <c r="AE334" s="561"/>
      <c r="AF334" s="562"/>
      <c r="AG334" s="312">
        <f t="shared" si="117"/>
        <v>0</v>
      </c>
      <c r="AH334" s="312">
        <f t="shared" si="118"/>
        <v>0</v>
      </c>
    </row>
    <row r="335" spans="1:113" s="17" customFormat="1" x14ac:dyDescent="0.2">
      <c r="A335" s="547">
        <v>10</v>
      </c>
      <c r="B335" s="547"/>
      <c r="C335" s="561"/>
      <c r="D335" s="561"/>
      <c r="E335" s="562"/>
      <c r="F335" s="312">
        <f t="shared" si="111"/>
        <v>0</v>
      </c>
      <c r="G335" s="312">
        <f t="shared" si="112"/>
        <v>0</v>
      </c>
      <c r="M335" s="547">
        <v>21</v>
      </c>
      <c r="N335" s="547"/>
      <c r="O335" s="561"/>
      <c r="P335" s="561"/>
      <c r="Q335" s="562"/>
      <c r="R335" s="312">
        <f t="shared" si="113"/>
        <v>0</v>
      </c>
      <c r="S335" s="312">
        <f t="shared" si="114"/>
        <v>0</v>
      </c>
      <c r="T335" s="547">
        <v>32</v>
      </c>
      <c r="U335" s="547"/>
      <c r="V335" s="561"/>
      <c r="W335" s="561"/>
      <c r="X335" s="562"/>
      <c r="Y335" s="312">
        <f t="shared" si="115"/>
        <v>0</v>
      </c>
      <c r="Z335" s="312">
        <f t="shared" si="116"/>
        <v>0</v>
      </c>
      <c r="AB335" s="547">
        <v>43</v>
      </c>
      <c r="AC335" s="547"/>
      <c r="AD335" s="561"/>
      <c r="AE335" s="561"/>
      <c r="AF335" s="562"/>
      <c r="AG335" s="312">
        <f t="shared" si="117"/>
        <v>0</v>
      </c>
      <c r="AH335" s="312">
        <f t="shared" si="118"/>
        <v>0</v>
      </c>
    </row>
    <row r="336" spans="1:113" s="17" customFormat="1" ht="13.5" thickBot="1" x14ac:dyDescent="0.25">
      <c r="A336" s="547">
        <v>11</v>
      </c>
      <c r="B336" s="547"/>
      <c r="C336" s="561"/>
      <c r="D336" s="561"/>
      <c r="E336" s="562"/>
      <c r="F336" s="312">
        <f t="shared" si="111"/>
        <v>0</v>
      </c>
      <c r="G336" s="312">
        <f t="shared" si="112"/>
        <v>0</v>
      </c>
      <c r="M336" s="547">
        <v>22</v>
      </c>
      <c r="N336" s="547"/>
      <c r="O336" s="561"/>
      <c r="P336" s="561"/>
      <c r="Q336" s="562"/>
      <c r="R336" s="312">
        <f t="shared" si="113"/>
        <v>0</v>
      </c>
      <c r="S336" s="312">
        <f t="shared" si="114"/>
        <v>0</v>
      </c>
      <c r="T336" s="547">
        <v>33</v>
      </c>
      <c r="U336" s="547"/>
      <c r="V336" s="561"/>
      <c r="W336" s="561"/>
      <c r="X336" s="562"/>
      <c r="Y336" s="312">
        <f t="shared" si="115"/>
        <v>0</v>
      </c>
      <c r="Z336" s="312">
        <f t="shared" si="116"/>
        <v>0</v>
      </c>
      <c r="AB336" s="324"/>
      <c r="AC336" s="563" t="s">
        <v>3</v>
      </c>
      <c r="AD336" s="551"/>
      <c r="AE336" s="551"/>
      <c r="AF336" s="552">
        <f>SUM(E326:E336)+SUM(Q326:Q336)+SUM(AF326:AF335)+SUM(X326:X336)</f>
        <v>0</v>
      </c>
      <c r="AG336" s="312">
        <f t="shared" si="117"/>
        <v>0</v>
      </c>
      <c r="AH336" s="312">
        <f t="shared" si="118"/>
        <v>0</v>
      </c>
    </row>
    <row r="337" spans="1:113" s="17" customFormat="1" x14ac:dyDescent="0.2">
      <c r="B337" s="328"/>
      <c r="C337" s="329"/>
      <c r="D337" s="329"/>
      <c r="E337" s="287"/>
      <c r="F337" s="312"/>
      <c r="G337" s="312"/>
      <c r="N337" s="528"/>
      <c r="O337" s="329"/>
      <c r="P337" s="329"/>
      <c r="Q337" s="287"/>
      <c r="R337" s="312"/>
      <c r="S337" s="312"/>
      <c r="U337" s="528"/>
      <c r="V337" s="329"/>
      <c r="W337" s="329"/>
      <c r="X337" s="287"/>
      <c r="Y337" s="312"/>
      <c r="Z337" s="312"/>
      <c r="AC337" s="328"/>
      <c r="AD337" s="329"/>
      <c r="AE337" s="329"/>
      <c r="AF337" s="287"/>
      <c r="AG337" s="312"/>
      <c r="AH337" s="312"/>
    </row>
    <row r="338" spans="1:113" s="17" customFormat="1" x14ac:dyDescent="0.2">
      <c r="B338" s="328"/>
      <c r="C338" s="329"/>
      <c r="D338" s="329"/>
      <c r="E338" s="287"/>
      <c r="F338" s="312"/>
      <c r="G338" s="312"/>
      <c r="N338" s="528"/>
      <c r="O338" s="329"/>
      <c r="P338" s="329"/>
      <c r="Q338" s="287"/>
      <c r="R338" s="312"/>
      <c r="S338" s="312"/>
      <c r="U338" s="528"/>
      <c r="V338" s="329"/>
      <c r="W338" s="329"/>
      <c r="X338" s="287"/>
      <c r="Y338" s="312"/>
      <c r="Z338" s="312"/>
      <c r="AC338" s="328"/>
      <c r="AD338" s="329"/>
      <c r="AE338" s="329"/>
      <c r="AF338" s="287"/>
      <c r="AG338" s="312"/>
      <c r="AH338" s="312"/>
    </row>
    <row r="339" spans="1:113" s="17" customFormat="1" x14ac:dyDescent="0.2">
      <c r="B339" s="328"/>
      <c r="C339" s="329"/>
      <c r="D339" s="329"/>
      <c r="E339" s="287"/>
      <c r="F339" s="312"/>
      <c r="G339" s="312"/>
      <c r="N339" s="528"/>
      <c r="O339" s="329"/>
      <c r="P339" s="329"/>
      <c r="Q339" s="287"/>
      <c r="R339" s="312"/>
      <c r="S339" s="312"/>
      <c r="U339" s="528"/>
      <c r="V339" s="329"/>
      <c r="W339" s="329"/>
      <c r="X339" s="287"/>
      <c r="Y339" s="312"/>
      <c r="Z339" s="312"/>
      <c r="AC339" s="328"/>
      <c r="AD339" s="329"/>
      <c r="AE339" s="329"/>
      <c r="AF339" s="287"/>
      <c r="AG339" s="312"/>
      <c r="AH339" s="312"/>
    </row>
    <row r="340" spans="1:113" s="17" customFormat="1" x14ac:dyDescent="0.2">
      <c r="B340" s="328"/>
      <c r="C340" s="329"/>
      <c r="D340" s="329"/>
      <c r="E340" s="287"/>
      <c r="F340" s="312"/>
      <c r="G340" s="312"/>
      <c r="N340" s="528"/>
      <c r="O340" s="329"/>
      <c r="P340" s="329"/>
      <c r="Q340" s="287"/>
      <c r="R340" s="312"/>
      <c r="S340" s="312"/>
      <c r="U340" s="528"/>
      <c r="V340" s="329"/>
      <c r="W340" s="329"/>
      <c r="X340" s="287"/>
      <c r="Y340" s="312"/>
      <c r="Z340" s="312"/>
      <c r="AC340" s="328"/>
      <c r="AD340" s="329"/>
      <c r="AE340" s="329"/>
      <c r="AF340" s="287"/>
      <c r="AG340" s="312"/>
      <c r="AH340" s="312"/>
    </row>
    <row r="341" spans="1:113" s="17" customFormat="1" x14ac:dyDescent="0.2">
      <c r="B341" s="328"/>
      <c r="C341" s="329"/>
      <c r="D341" s="329"/>
      <c r="E341" s="287"/>
      <c r="F341" s="312"/>
      <c r="G341" s="312"/>
      <c r="N341" s="528"/>
      <c r="O341" s="329"/>
      <c r="P341" s="329"/>
      <c r="Q341" s="287"/>
      <c r="R341" s="312"/>
      <c r="S341" s="312"/>
      <c r="U341" s="528"/>
      <c r="V341" s="329"/>
      <c r="W341" s="329"/>
      <c r="X341" s="287"/>
      <c r="Y341" s="312"/>
      <c r="Z341" s="312"/>
      <c r="AC341" s="328"/>
      <c r="AD341" s="329"/>
      <c r="AE341" s="329"/>
      <c r="AF341" s="287"/>
      <c r="AG341" s="312"/>
      <c r="AH341" s="312"/>
    </row>
    <row r="342" spans="1:113" s="17" customFormat="1" x14ac:dyDescent="0.2">
      <c r="B342" s="328"/>
      <c r="C342" s="329"/>
      <c r="D342" s="329"/>
      <c r="E342" s="287"/>
      <c r="F342" s="312"/>
      <c r="G342" s="312"/>
      <c r="N342" s="528"/>
      <c r="O342" s="329"/>
      <c r="P342" s="329"/>
      <c r="Q342" s="287"/>
      <c r="R342" s="312"/>
      <c r="S342" s="312"/>
      <c r="U342" s="528"/>
      <c r="V342" s="329"/>
      <c r="W342" s="329"/>
      <c r="X342" s="287"/>
      <c r="Y342" s="312"/>
      <c r="Z342" s="312"/>
      <c r="AC342" s="328"/>
      <c r="AD342" s="329"/>
      <c r="AE342" s="329"/>
      <c r="AF342" s="287"/>
      <c r="AG342" s="312"/>
      <c r="AH342" s="312"/>
    </row>
    <row r="343" spans="1:113" s="17" customFormat="1" ht="13.5" thickBot="1" x14ac:dyDescent="0.25">
      <c r="B343" s="328"/>
      <c r="C343" s="329"/>
      <c r="D343" s="329"/>
      <c r="E343" s="287"/>
      <c r="F343" s="312"/>
      <c r="G343" s="312"/>
      <c r="N343" s="528"/>
      <c r="O343" s="329"/>
      <c r="P343" s="329"/>
      <c r="Q343" s="287"/>
      <c r="R343" s="312"/>
      <c r="S343" s="312"/>
      <c r="U343" s="528"/>
      <c r="V343" s="329"/>
      <c r="W343" s="329"/>
      <c r="X343" s="287"/>
      <c r="Y343" s="312"/>
      <c r="Z343" s="312"/>
      <c r="AC343" s="328"/>
      <c r="AD343" s="329"/>
      <c r="AE343" s="329"/>
      <c r="AF343" s="287"/>
      <c r="AG343" s="312"/>
      <c r="AH343" s="312"/>
    </row>
    <row r="344" spans="1:113" ht="13.5" thickBot="1" x14ac:dyDescent="0.25">
      <c r="A344" s="315">
        <v>15</v>
      </c>
      <c r="B344" s="472"/>
      <c r="C344" s="757" t="s">
        <v>159</v>
      </c>
      <c r="D344" s="757" t="s">
        <v>34</v>
      </c>
      <c r="E344" s="543">
        <f>+$AF356</f>
        <v>0</v>
      </c>
      <c r="F344" s="312"/>
      <c r="G344" s="312"/>
      <c r="H344" s="17"/>
      <c r="M344" s="315"/>
      <c r="N344" s="472"/>
      <c r="O344" s="757" t="s">
        <v>159</v>
      </c>
      <c r="P344" s="757" t="s">
        <v>34</v>
      </c>
      <c r="Q344" s="543">
        <f>+$AF356</f>
        <v>0</v>
      </c>
      <c r="R344" s="312"/>
      <c r="S344" s="312"/>
      <c r="T344" s="315">
        <v>15</v>
      </c>
      <c r="U344" s="472"/>
      <c r="V344" s="757" t="s">
        <v>159</v>
      </c>
      <c r="W344" s="757" t="s">
        <v>34</v>
      </c>
      <c r="X344" s="543">
        <f>+$AF356</f>
        <v>0</v>
      </c>
      <c r="Y344" s="312"/>
      <c r="Z344" s="312"/>
      <c r="AA344" s="17"/>
      <c r="AB344" s="315"/>
      <c r="AC344" s="472"/>
      <c r="AD344" s="757" t="s">
        <v>159</v>
      </c>
      <c r="AE344" s="757" t="s">
        <v>34</v>
      </c>
      <c r="AF344" s="800" t="s">
        <v>18</v>
      </c>
      <c r="AG344" s="312"/>
      <c r="AH344" s="312"/>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T344" s="17"/>
      <c r="CU344" s="17"/>
      <c r="CV344" s="17"/>
      <c r="CW344" s="17"/>
      <c r="CX344" s="17"/>
      <c r="CY344" s="17"/>
      <c r="CZ344" s="17"/>
      <c r="DA344" s="17"/>
      <c r="DB344" s="17"/>
      <c r="DC344" s="17"/>
      <c r="DD344" s="17"/>
      <c r="DE344" s="17"/>
      <c r="DF344" s="17"/>
      <c r="DG344" s="17"/>
      <c r="DH344" s="17"/>
      <c r="DI344" s="17"/>
    </row>
    <row r="345" spans="1:113" ht="51" x14ac:dyDescent="0.2">
      <c r="A345" s="318" t="s">
        <v>7</v>
      </c>
      <c r="B345" s="525" t="str">
        <f>+" אסמכתא " &amp; B17 &amp;"         חזרה לטבלה "</f>
        <v xml:space="preserve"> אסמכתא          חזרה לטבלה </v>
      </c>
      <c r="C345" s="799"/>
      <c r="D345" s="799"/>
      <c r="E345" s="543" t="s">
        <v>18</v>
      </c>
      <c r="F345" s="312"/>
      <c r="G345" s="312"/>
      <c r="H345" s="17"/>
      <c r="M345" s="318" t="s">
        <v>23</v>
      </c>
      <c r="N345" s="525" t="str">
        <f>+" אסמכתא " &amp; B17 &amp;"         חזרה לטבלה "</f>
        <v xml:space="preserve"> אסמכתא          חזרה לטבלה </v>
      </c>
      <c r="O345" s="799"/>
      <c r="P345" s="799"/>
      <c r="Q345" s="543" t="s">
        <v>18</v>
      </c>
      <c r="R345" s="312"/>
      <c r="S345" s="312"/>
      <c r="T345" s="318" t="s">
        <v>7</v>
      </c>
      <c r="U345" s="525" t="str">
        <f>+" אסמכתא " &amp; B17 &amp;"         חזרה לטבלה "</f>
        <v xml:space="preserve"> אסמכתא          חזרה לטבלה </v>
      </c>
      <c r="V345" s="799"/>
      <c r="W345" s="799"/>
      <c r="X345" s="543" t="s">
        <v>18</v>
      </c>
      <c r="Y345" s="312"/>
      <c r="Z345" s="312"/>
      <c r="AA345" s="17"/>
      <c r="AB345" s="318" t="s">
        <v>23</v>
      </c>
      <c r="AC345" s="525" t="str">
        <f>+" אסמכתא " &amp; W17 &amp;"         חזרה לטבלה "</f>
        <v xml:space="preserve"> אסמכתא          חזרה לטבלה </v>
      </c>
      <c r="AD345" s="799"/>
      <c r="AE345" s="799"/>
      <c r="AF345" s="804"/>
      <c r="AG345" s="312"/>
      <c r="AH345" s="312"/>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T345" s="17"/>
      <c r="CU345" s="17"/>
      <c r="CV345" s="17"/>
      <c r="CW345" s="17"/>
      <c r="CX345" s="17"/>
      <c r="CY345" s="17"/>
      <c r="CZ345" s="17"/>
      <c r="DA345" s="17"/>
      <c r="DB345" s="17"/>
      <c r="DC345" s="17"/>
      <c r="DD345" s="17"/>
      <c r="DE345" s="17"/>
      <c r="DF345" s="17"/>
      <c r="DG345" s="17"/>
      <c r="DH345" s="17"/>
      <c r="DI345" s="17"/>
    </row>
    <row r="346" spans="1:113" s="17" customFormat="1" x14ac:dyDescent="0.2">
      <c r="A346" s="547">
        <v>1</v>
      </c>
      <c r="B346" s="547"/>
      <c r="C346" s="561"/>
      <c r="D346" s="561"/>
      <c r="E346" s="562"/>
      <c r="F346" s="312">
        <f>IF(AND((COUNTA($C$17)=1),(COUNTA(E346)=1),($C$17&lt;&gt;0),(OR((D346&lt;$C$62),(D346&gt;($E$62+61))))),1,0)</f>
        <v>0</v>
      </c>
      <c r="G346" s="312">
        <f>IF(AND((COUNTA($C$17)=1),(COUNTA(E346)=1),($C$17&lt;&gt;0),(OR((C346&lt;$C$62),(C346&gt;($E$62))))),1,0)</f>
        <v>0</v>
      </c>
      <c r="M346" s="547">
        <v>12</v>
      </c>
      <c r="N346" s="547"/>
      <c r="O346" s="561"/>
      <c r="P346" s="561"/>
      <c r="Q346" s="562"/>
      <c r="R346" s="312">
        <f>IF(AND((COUNTA($C$28)=1),(COUNTA(Q346)=1),($C$28&lt;&gt;0),(OR((P346&lt;$C$62),(P346&gt;($E$62+61))))),1,0)</f>
        <v>0</v>
      </c>
      <c r="S346" s="312">
        <f>IF(AND((COUNTA($C$28)=1),(COUNTA(Q346)=1),($C$28&lt;&gt;0),(OR((O346&lt;$C$62),(O346&gt;($E$62))))),1,0)</f>
        <v>0</v>
      </c>
      <c r="T346" s="547">
        <v>23</v>
      </c>
      <c r="U346" s="547"/>
      <c r="V346" s="561"/>
      <c r="W346" s="561"/>
      <c r="X346" s="562"/>
      <c r="Y346" s="312">
        <f>IF(AND((COUNTA($C$28)=1),(COUNTA(X346)=1),($C$28&lt;&gt;0),(OR((W346&lt;$C$62),(W346&gt;($E$62+61))))),1,0)</f>
        <v>0</v>
      </c>
      <c r="Z346" s="312">
        <f>IF(AND((COUNTA($C$28)=1),(COUNTA(X346)=1),($C$28&lt;&gt;0),(OR((V346&lt;$C$62),(V346&gt;($E$62))))),1,0)</f>
        <v>0</v>
      </c>
      <c r="AB346" s="547">
        <v>34</v>
      </c>
      <c r="AC346" s="547"/>
      <c r="AD346" s="561"/>
      <c r="AE346" s="561"/>
      <c r="AF346" s="562"/>
      <c r="AG346" s="312">
        <f>IF(AND((COUNTA($C$17)=1),(COUNTA(AF346)=1),($C$17&lt;&gt;0),(OR((AE346&lt;$C$62),(AE346&gt;($E$62+61))))),1,0)</f>
        <v>0</v>
      </c>
      <c r="AH346" s="312">
        <f>IF(AND((COUNTA($C$17)=1),(COUNTA(AF346)=1),($C$17&lt;&gt;0),(OR((AD346&lt;$C$62),(AD346&gt;($E$62))))),1,0)</f>
        <v>0</v>
      </c>
    </row>
    <row r="347" spans="1:113" s="17" customFormat="1" x14ac:dyDescent="0.2">
      <c r="A347" s="547">
        <v>2</v>
      </c>
      <c r="B347" s="547"/>
      <c r="C347" s="561"/>
      <c r="D347" s="561"/>
      <c r="E347" s="562"/>
      <c r="F347" s="312">
        <f t="shared" ref="F347:F356" si="119">IF(AND((COUNTA($C$17)=1),(COUNTA(E347)=1),($C$17&lt;&gt;0),(OR((D347&lt;$C$62),(D347&gt;($E$62+61))))),1,0)</f>
        <v>0</v>
      </c>
      <c r="G347" s="312">
        <f t="shared" ref="G347:G356" si="120">IF(AND((COUNTA($C$17)=1),(COUNTA(E347)=1),($C$17&lt;&gt;0),(OR((C347&lt;$C$62),(C347&gt;($E$62))))),1,0)</f>
        <v>0</v>
      </c>
      <c r="M347" s="547">
        <v>13</v>
      </c>
      <c r="N347" s="547"/>
      <c r="O347" s="561"/>
      <c r="P347" s="561"/>
      <c r="Q347" s="562"/>
      <c r="R347" s="312">
        <f t="shared" ref="R347:R356" si="121">IF(AND((COUNTA($C$28)=1),(COUNTA(Q347)=1),($C$28&lt;&gt;0),(OR((P347&lt;$C$62),(P347&gt;($E$62+61))))),1,0)</f>
        <v>0</v>
      </c>
      <c r="S347" s="312">
        <f t="shared" ref="S347:S356" si="122">IF(AND((COUNTA($C$28)=1),(COUNTA(Q347)=1),($C$28&lt;&gt;0),(OR((O347&lt;$C$62),(O347&gt;($E$62))))),1,0)</f>
        <v>0</v>
      </c>
      <c r="T347" s="547">
        <v>24</v>
      </c>
      <c r="U347" s="547"/>
      <c r="V347" s="561"/>
      <c r="W347" s="561"/>
      <c r="X347" s="562"/>
      <c r="Y347" s="312">
        <f t="shared" ref="Y347:Y356" si="123">IF(AND((COUNTA($C$28)=1),(COUNTA(X347)=1),($C$28&lt;&gt;0),(OR((W347&lt;$C$62),(W347&gt;($E$62+61))))),1,0)</f>
        <v>0</v>
      </c>
      <c r="Z347" s="312">
        <f t="shared" ref="Z347:Z356" si="124">IF(AND((COUNTA($C$28)=1),(COUNTA(X347)=1),($C$28&lt;&gt;0),(OR((V347&lt;$C$62),(V347&gt;($E$62))))),1,0)</f>
        <v>0</v>
      </c>
      <c r="AB347" s="547">
        <v>35</v>
      </c>
      <c r="AC347" s="547"/>
      <c r="AD347" s="561"/>
      <c r="AE347" s="561"/>
      <c r="AF347" s="562"/>
      <c r="AG347" s="312">
        <f t="shared" ref="AG347:AG356" si="125">IF(AND((COUNTA($C$17)=1),(COUNTA(AF347)=1),($C$17&lt;&gt;0),(OR((AE347&lt;$C$62),(AE347&gt;($E$62+61))))),1,0)</f>
        <v>0</v>
      </c>
      <c r="AH347" s="312">
        <f t="shared" ref="AH347:AH356" si="126">IF(AND((COUNTA($C$17)=1),(COUNTA(AF347)=1),($C$17&lt;&gt;0),(OR((AD347&lt;$C$62),(AD347&gt;($E$62))))),1,0)</f>
        <v>0</v>
      </c>
    </row>
    <row r="348" spans="1:113" s="17" customFormat="1" x14ac:dyDescent="0.2">
      <c r="A348" s="547">
        <v>3</v>
      </c>
      <c r="B348" s="547"/>
      <c r="C348" s="561"/>
      <c r="D348" s="561"/>
      <c r="E348" s="562"/>
      <c r="F348" s="312">
        <f t="shared" si="119"/>
        <v>0</v>
      </c>
      <c r="G348" s="312">
        <f t="shared" si="120"/>
        <v>0</v>
      </c>
      <c r="M348" s="547">
        <v>14</v>
      </c>
      <c r="N348" s="547"/>
      <c r="O348" s="561"/>
      <c r="P348" s="561"/>
      <c r="Q348" s="562"/>
      <c r="R348" s="312">
        <f t="shared" si="121"/>
        <v>0</v>
      </c>
      <c r="S348" s="312">
        <f t="shared" si="122"/>
        <v>0</v>
      </c>
      <c r="T348" s="547">
        <v>25</v>
      </c>
      <c r="U348" s="547"/>
      <c r="V348" s="561"/>
      <c r="W348" s="561"/>
      <c r="X348" s="562"/>
      <c r="Y348" s="312">
        <f t="shared" si="123"/>
        <v>0</v>
      </c>
      <c r="Z348" s="312">
        <f t="shared" si="124"/>
        <v>0</v>
      </c>
      <c r="AB348" s="547">
        <v>36</v>
      </c>
      <c r="AC348" s="547"/>
      <c r="AD348" s="561"/>
      <c r="AE348" s="561"/>
      <c r="AF348" s="562"/>
      <c r="AG348" s="312">
        <f t="shared" si="125"/>
        <v>0</v>
      </c>
      <c r="AH348" s="312">
        <f t="shared" si="126"/>
        <v>0</v>
      </c>
    </row>
    <row r="349" spans="1:113" s="17" customFormat="1" x14ac:dyDescent="0.2">
      <c r="A349" s="547">
        <v>4</v>
      </c>
      <c r="B349" s="547"/>
      <c r="C349" s="561"/>
      <c r="D349" s="561"/>
      <c r="E349" s="562"/>
      <c r="F349" s="312">
        <f t="shared" si="119"/>
        <v>0</v>
      </c>
      <c r="G349" s="312">
        <f t="shared" si="120"/>
        <v>0</v>
      </c>
      <c r="M349" s="547">
        <v>15</v>
      </c>
      <c r="N349" s="547"/>
      <c r="O349" s="561"/>
      <c r="P349" s="561"/>
      <c r="Q349" s="562"/>
      <c r="R349" s="312">
        <f t="shared" si="121"/>
        <v>0</v>
      </c>
      <c r="S349" s="312">
        <f t="shared" si="122"/>
        <v>0</v>
      </c>
      <c r="T349" s="547">
        <v>26</v>
      </c>
      <c r="U349" s="547"/>
      <c r="V349" s="561"/>
      <c r="W349" s="561"/>
      <c r="X349" s="562"/>
      <c r="Y349" s="312">
        <f t="shared" si="123"/>
        <v>0</v>
      </c>
      <c r="Z349" s="312">
        <f t="shared" si="124"/>
        <v>0</v>
      </c>
      <c r="AB349" s="547">
        <v>37</v>
      </c>
      <c r="AC349" s="547"/>
      <c r="AD349" s="561"/>
      <c r="AE349" s="561"/>
      <c r="AF349" s="562"/>
      <c r="AG349" s="312">
        <f t="shared" si="125"/>
        <v>0</v>
      </c>
      <c r="AH349" s="312">
        <f t="shared" si="126"/>
        <v>0</v>
      </c>
    </row>
    <row r="350" spans="1:113" s="17" customFormat="1" x14ac:dyDescent="0.2">
      <c r="A350" s="547">
        <v>5</v>
      </c>
      <c r="B350" s="547"/>
      <c r="C350" s="561"/>
      <c r="D350" s="561"/>
      <c r="E350" s="562"/>
      <c r="F350" s="312">
        <f t="shared" si="119"/>
        <v>0</v>
      </c>
      <c r="G350" s="312">
        <f t="shared" si="120"/>
        <v>0</v>
      </c>
      <c r="M350" s="547">
        <v>16</v>
      </c>
      <c r="N350" s="547"/>
      <c r="O350" s="561"/>
      <c r="P350" s="561"/>
      <c r="Q350" s="562"/>
      <c r="R350" s="312">
        <f t="shared" si="121"/>
        <v>0</v>
      </c>
      <c r="S350" s="312">
        <f t="shared" si="122"/>
        <v>0</v>
      </c>
      <c r="T350" s="547">
        <v>27</v>
      </c>
      <c r="U350" s="547"/>
      <c r="V350" s="561"/>
      <c r="W350" s="561"/>
      <c r="X350" s="562"/>
      <c r="Y350" s="312">
        <f t="shared" si="123"/>
        <v>0</v>
      </c>
      <c r="Z350" s="312">
        <f t="shared" si="124"/>
        <v>0</v>
      </c>
      <c r="AB350" s="547">
        <v>38</v>
      </c>
      <c r="AC350" s="547"/>
      <c r="AD350" s="561"/>
      <c r="AE350" s="561"/>
      <c r="AF350" s="562"/>
      <c r="AG350" s="312">
        <f t="shared" si="125"/>
        <v>0</v>
      </c>
      <c r="AH350" s="312">
        <f t="shared" si="126"/>
        <v>0</v>
      </c>
    </row>
    <row r="351" spans="1:113" s="17" customFormat="1" x14ac:dyDescent="0.2">
      <c r="A351" s="547">
        <v>6</v>
      </c>
      <c r="B351" s="547"/>
      <c r="C351" s="561"/>
      <c r="D351" s="561"/>
      <c r="E351" s="562"/>
      <c r="F351" s="312">
        <f t="shared" si="119"/>
        <v>0</v>
      </c>
      <c r="G351" s="312">
        <f t="shared" si="120"/>
        <v>0</v>
      </c>
      <c r="M351" s="547">
        <v>17</v>
      </c>
      <c r="N351" s="547"/>
      <c r="O351" s="561"/>
      <c r="P351" s="561"/>
      <c r="Q351" s="562"/>
      <c r="R351" s="312">
        <f t="shared" si="121"/>
        <v>0</v>
      </c>
      <c r="S351" s="312">
        <f t="shared" si="122"/>
        <v>0</v>
      </c>
      <c r="T351" s="547">
        <v>28</v>
      </c>
      <c r="U351" s="547"/>
      <c r="V351" s="561"/>
      <c r="W351" s="561"/>
      <c r="X351" s="562"/>
      <c r="Y351" s="312">
        <f t="shared" si="123"/>
        <v>0</v>
      </c>
      <c r="Z351" s="312">
        <f t="shared" si="124"/>
        <v>0</v>
      </c>
      <c r="AB351" s="547">
        <v>39</v>
      </c>
      <c r="AC351" s="547"/>
      <c r="AD351" s="561"/>
      <c r="AE351" s="561"/>
      <c r="AF351" s="562"/>
      <c r="AG351" s="312">
        <f t="shared" si="125"/>
        <v>0</v>
      </c>
      <c r="AH351" s="312">
        <f t="shared" si="126"/>
        <v>0</v>
      </c>
    </row>
    <row r="352" spans="1:113" s="17" customFormat="1" x14ac:dyDescent="0.2">
      <c r="A352" s="547">
        <v>7</v>
      </c>
      <c r="B352" s="547"/>
      <c r="C352" s="561"/>
      <c r="D352" s="561"/>
      <c r="E352" s="562"/>
      <c r="F352" s="312">
        <f t="shared" si="119"/>
        <v>0</v>
      </c>
      <c r="G352" s="312">
        <f t="shared" si="120"/>
        <v>0</v>
      </c>
      <c r="M352" s="547">
        <v>18</v>
      </c>
      <c r="N352" s="547"/>
      <c r="O352" s="561"/>
      <c r="P352" s="561"/>
      <c r="Q352" s="562"/>
      <c r="R352" s="312">
        <f t="shared" si="121"/>
        <v>0</v>
      </c>
      <c r="S352" s="312">
        <f t="shared" si="122"/>
        <v>0</v>
      </c>
      <c r="T352" s="547">
        <v>29</v>
      </c>
      <c r="U352" s="547"/>
      <c r="V352" s="561"/>
      <c r="W352" s="561"/>
      <c r="X352" s="562"/>
      <c r="Y352" s="312">
        <f t="shared" si="123"/>
        <v>0</v>
      </c>
      <c r="Z352" s="312">
        <f t="shared" si="124"/>
        <v>0</v>
      </c>
      <c r="AB352" s="547">
        <v>40</v>
      </c>
      <c r="AC352" s="547"/>
      <c r="AD352" s="561"/>
      <c r="AE352" s="561"/>
      <c r="AF352" s="562"/>
      <c r="AG352" s="312">
        <f t="shared" si="125"/>
        <v>0</v>
      </c>
      <c r="AH352" s="312">
        <f t="shared" si="126"/>
        <v>0</v>
      </c>
    </row>
    <row r="353" spans="1:113" s="17" customFormat="1" x14ac:dyDescent="0.2">
      <c r="A353" s="547">
        <v>8</v>
      </c>
      <c r="B353" s="547"/>
      <c r="C353" s="561"/>
      <c r="D353" s="561"/>
      <c r="E353" s="562"/>
      <c r="F353" s="312">
        <f t="shared" si="119"/>
        <v>0</v>
      </c>
      <c r="G353" s="312">
        <f t="shared" si="120"/>
        <v>0</v>
      </c>
      <c r="M353" s="547">
        <v>19</v>
      </c>
      <c r="N353" s="547"/>
      <c r="O353" s="561"/>
      <c r="P353" s="561"/>
      <c r="Q353" s="562"/>
      <c r="R353" s="312">
        <f t="shared" si="121"/>
        <v>0</v>
      </c>
      <c r="S353" s="312">
        <f t="shared" si="122"/>
        <v>0</v>
      </c>
      <c r="T353" s="547">
        <v>30</v>
      </c>
      <c r="U353" s="547"/>
      <c r="V353" s="561"/>
      <c r="W353" s="561"/>
      <c r="X353" s="562"/>
      <c r="Y353" s="312">
        <f t="shared" si="123"/>
        <v>0</v>
      </c>
      <c r="Z353" s="312">
        <f t="shared" si="124"/>
        <v>0</v>
      </c>
      <c r="AB353" s="547">
        <v>41</v>
      </c>
      <c r="AC353" s="547"/>
      <c r="AD353" s="561"/>
      <c r="AE353" s="561"/>
      <c r="AF353" s="562"/>
      <c r="AG353" s="312">
        <f t="shared" si="125"/>
        <v>0</v>
      </c>
      <c r="AH353" s="312">
        <f t="shared" si="126"/>
        <v>0</v>
      </c>
    </row>
    <row r="354" spans="1:113" s="17" customFormat="1" x14ac:dyDescent="0.2">
      <c r="A354" s="547">
        <v>9</v>
      </c>
      <c r="B354" s="547"/>
      <c r="C354" s="561"/>
      <c r="D354" s="561"/>
      <c r="E354" s="562"/>
      <c r="F354" s="312">
        <f t="shared" si="119"/>
        <v>0</v>
      </c>
      <c r="G354" s="312">
        <f t="shared" si="120"/>
        <v>0</v>
      </c>
      <c r="M354" s="547">
        <v>20</v>
      </c>
      <c r="N354" s="547"/>
      <c r="O354" s="561"/>
      <c r="P354" s="561"/>
      <c r="Q354" s="562"/>
      <c r="R354" s="312">
        <f t="shared" si="121"/>
        <v>0</v>
      </c>
      <c r="S354" s="312">
        <f t="shared" si="122"/>
        <v>0</v>
      </c>
      <c r="T354" s="547">
        <v>31</v>
      </c>
      <c r="U354" s="547"/>
      <c r="V354" s="561"/>
      <c r="W354" s="561"/>
      <c r="X354" s="562"/>
      <c r="Y354" s="312">
        <f t="shared" si="123"/>
        <v>0</v>
      </c>
      <c r="Z354" s="312">
        <f t="shared" si="124"/>
        <v>0</v>
      </c>
      <c r="AB354" s="547">
        <v>42</v>
      </c>
      <c r="AC354" s="547"/>
      <c r="AD354" s="561"/>
      <c r="AE354" s="561"/>
      <c r="AF354" s="562"/>
      <c r="AG354" s="312">
        <f t="shared" si="125"/>
        <v>0</v>
      </c>
      <c r="AH354" s="312">
        <f t="shared" si="126"/>
        <v>0</v>
      </c>
    </row>
    <row r="355" spans="1:113" s="17" customFormat="1" x14ac:dyDescent="0.2">
      <c r="A355" s="547">
        <v>10</v>
      </c>
      <c r="B355" s="547"/>
      <c r="C355" s="561"/>
      <c r="D355" s="561"/>
      <c r="E355" s="562"/>
      <c r="F355" s="312">
        <f t="shared" si="119"/>
        <v>0</v>
      </c>
      <c r="G355" s="312">
        <f t="shared" si="120"/>
        <v>0</v>
      </c>
      <c r="M355" s="547">
        <v>21</v>
      </c>
      <c r="N355" s="547"/>
      <c r="O355" s="561"/>
      <c r="P355" s="561"/>
      <c r="Q355" s="562"/>
      <c r="R355" s="312">
        <f t="shared" si="121"/>
        <v>0</v>
      </c>
      <c r="S355" s="312">
        <f t="shared" si="122"/>
        <v>0</v>
      </c>
      <c r="T355" s="547">
        <v>32</v>
      </c>
      <c r="U355" s="547"/>
      <c r="V355" s="561"/>
      <c r="W355" s="561"/>
      <c r="X355" s="562"/>
      <c r="Y355" s="312">
        <f t="shared" si="123"/>
        <v>0</v>
      </c>
      <c r="Z355" s="312">
        <f t="shared" si="124"/>
        <v>0</v>
      </c>
      <c r="AB355" s="547">
        <v>43</v>
      </c>
      <c r="AC355" s="547"/>
      <c r="AD355" s="561"/>
      <c r="AE355" s="561"/>
      <c r="AF355" s="562"/>
      <c r="AG355" s="312">
        <f t="shared" si="125"/>
        <v>0</v>
      </c>
      <c r="AH355" s="312">
        <f t="shared" si="126"/>
        <v>0</v>
      </c>
    </row>
    <row r="356" spans="1:113" s="17" customFormat="1" ht="13.5" thickBot="1" x14ac:dyDescent="0.25">
      <c r="A356" s="547">
        <v>11</v>
      </c>
      <c r="B356" s="547"/>
      <c r="C356" s="561"/>
      <c r="D356" s="561"/>
      <c r="E356" s="562"/>
      <c r="F356" s="312">
        <f t="shared" si="119"/>
        <v>0</v>
      </c>
      <c r="G356" s="312">
        <f t="shared" si="120"/>
        <v>0</v>
      </c>
      <c r="M356" s="547">
        <v>22</v>
      </c>
      <c r="N356" s="547"/>
      <c r="O356" s="561"/>
      <c r="P356" s="561"/>
      <c r="Q356" s="562"/>
      <c r="R356" s="312">
        <f t="shared" si="121"/>
        <v>0</v>
      </c>
      <c r="S356" s="312">
        <f t="shared" si="122"/>
        <v>0</v>
      </c>
      <c r="T356" s="547">
        <v>33</v>
      </c>
      <c r="U356" s="547"/>
      <c r="V356" s="561"/>
      <c r="W356" s="561"/>
      <c r="X356" s="562"/>
      <c r="Y356" s="312">
        <f t="shared" si="123"/>
        <v>0</v>
      </c>
      <c r="Z356" s="312">
        <f t="shared" si="124"/>
        <v>0</v>
      </c>
      <c r="AB356" s="324"/>
      <c r="AC356" s="563" t="s">
        <v>3</v>
      </c>
      <c r="AD356" s="551"/>
      <c r="AE356" s="551"/>
      <c r="AF356" s="552">
        <f>SUM(E346:E356)+SUM(Q346:Q356)+SUM(AF346:AF355)+SUM(X346:X356)</f>
        <v>0</v>
      </c>
      <c r="AG356" s="312">
        <f t="shared" si="125"/>
        <v>0</v>
      </c>
      <c r="AH356" s="312">
        <f t="shared" si="126"/>
        <v>0</v>
      </c>
    </row>
    <row r="357" spans="1:113" s="17" customFormat="1" x14ac:dyDescent="0.2">
      <c r="B357" s="328"/>
      <c r="C357" s="329"/>
      <c r="D357" s="329"/>
      <c r="E357" s="287"/>
      <c r="F357" s="312"/>
      <c r="G357" s="312"/>
      <c r="N357" s="528"/>
      <c r="O357" s="329"/>
      <c r="P357" s="329"/>
      <c r="Q357" s="287"/>
      <c r="R357" s="312"/>
      <c r="S357" s="312"/>
      <c r="U357" s="528"/>
      <c r="V357" s="329"/>
      <c r="W357" s="329"/>
      <c r="X357" s="287"/>
      <c r="Y357" s="312"/>
      <c r="Z357" s="312"/>
      <c r="AC357" s="328"/>
      <c r="AD357" s="329"/>
      <c r="AE357" s="329"/>
      <c r="AF357" s="287"/>
      <c r="AG357" s="312"/>
      <c r="AH357" s="312"/>
    </row>
    <row r="358" spans="1:113" s="17" customFormat="1" x14ac:dyDescent="0.2">
      <c r="B358" s="328"/>
      <c r="C358" s="329"/>
      <c r="D358" s="329"/>
      <c r="E358" s="287"/>
      <c r="F358" s="312"/>
      <c r="G358" s="312"/>
      <c r="N358" s="528"/>
      <c r="O358" s="329"/>
      <c r="P358" s="329"/>
      <c r="Q358" s="287"/>
      <c r="R358" s="312"/>
      <c r="S358" s="312"/>
      <c r="U358" s="528"/>
      <c r="V358" s="329"/>
      <c r="W358" s="329"/>
      <c r="X358" s="287"/>
      <c r="Y358" s="312"/>
      <c r="Z358" s="312"/>
      <c r="AC358" s="328"/>
      <c r="AD358" s="329"/>
      <c r="AE358" s="329"/>
      <c r="AF358" s="287"/>
      <c r="AG358" s="312"/>
      <c r="AH358" s="312"/>
    </row>
    <row r="359" spans="1:113" s="17" customFormat="1" x14ac:dyDescent="0.2">
      <c r="B359" s="328"/>
      <c r="C359" s="329"/>
      <c r="D359" s="329"/>
      <c r="E359" s="287"/>
      <c r="F359" s="312"/>
      <c r="G359" s="312"/>
      <c r="N359" s="528"/>
      <c r="O359" s="329"/>
      <c r="P359" s="329"/>
      <c r="Q359" s="287"/>
      <c r="R359" s="312"/>
      <c r="S359" s="312"/>
      <c r="U359" s="528"/>
      <c r="V359" s="329"/>
      <c r="W359" s="329"/>
      <c r="X359" s="287"/>
      <c r="Y359" s="312"/>
      <c r="Z359" s="312"/>
      <c r="AC359" s="328"/>
      <c r="AD359" s="329"/>
      <c r="AE359" s="329"/>
      <c r="AF359" s="287"/>
      <c r="AG359" s="312"/>
      <c r="AH359" s="312"/>
    </row>
    <row r="360" spans="1:113" s="17" customFormat="1" x14ac:dyDescent="0.2">
      <c r="B360" s="328"/>
      <c r="C360" s="329"/>
      <c r="D360" s="329"/>
      <c r="E360" s="287"/>
      <c r="F360" s="312"/>
      <c r="G360" s="312"/>
      <c r="N360" s="528"/>
      <c r="O360" s="329"/>
      <c r="P360" s="329"/>
      <c r="Q360" s="287"/>
      <c r="R360" s="312"/>
      <c r="S360" s="312"/>
      <c r="U360" s="528"/>
      <c r="V360" s="329"/>
      <c r="W360" s="329"/>
      <c r="X360" s="287"/>
      <c r="Y360" s="312"/>
      <c r="Z360" s="312"/>
      <c r="AC360" s="328"/>
      <c r="AD360" s="329"/>
      <c r="AE360" s="329"/>
      <c r="AF360" s="287"/>
      <c r="AG360" s="312"/>
      <c r="AH360" s="312"/>
    </row>
    <row r="361" spans="1:113" s="17" customFormat="1" x14ac:dyDescent="0.2">
      <c r="B361" s="328"/>
      <c r="C361" s="329"/>
      <c r="D361" s="329"/>
      <c r="E361" s="287"/>
      <c r="F361" s="312"/>
      <c r="G361" s="312"/>
      <c r="N361" s="528"/>
      <c r="O361" s="329"/>
      <c r="P361" s="329"/>
      <c r="Q361" s="287"/>
      <c r="R361" s="312"/>
      <c r="S361" s="312"/>
      <c r="U361" s="528"/>
      <c r="V361" s="329"/>
      <c r="W361" s="329"/>
      <c r="X361" s="287"/>
      <c r="Y361" s="312"/>
      <c r="Z361" s="312"/>
      <c r="AC361" s="328"/>
      <c r="AD361" s="329"/>
      <c r="AE361" s="329"/>
      <c r="AF361" s="287"/>
      <c r="AG361" s="312"/>
      <c r="AH361" s="312"/>
    </row>
    <row r="362" spans="1:113" s="17" customFormat="1" x14ac:dyDescent="0.2">
      <c r="B362" s="328"/>
      <c r="C362" s="329"/>
      <c r="D362" s="329"/>
      <c r="E362" s="287"/>
      <c r="F362" s="312"/>
      <c r="G362" s="312"/>
      <c r="N362" s="528"/>
      <c r="O362" s="329"/>
      <c r="P362" s="329"/>
      <c r="Q362" s="287"/>
      <c r="R362" s="312"/>
      <c r="S362" s="312"/>
      <c r="U362" s="528"/>
      <c r="V362" s="329"/>
      <c r="W362" s="329"/>
      <c r="X362" s="287"/>
      <c r="Y362" s="312"/>
      <c r="Z362" s="312"/>
      <c r="AC362" s="328"/>
      <c r="AD362" s="329"/>
      <c r="AE362" s="329"/>
      <c r="AF362" s="287"/>
      <c r="AG362" s="312"/>
      <c r="AH362" s="312"/>
    </row>
    <row r="363" spans="1:113" s="17" customFormat="1" ht="13.5" thickBot="1" x14ac:dyDescent="0.25">
      <c r="B363" s="328"/>
      <c r="C363" s="329"/>
      <c r="D363" s="329"/>
      <c r="E363" s="287"/>
      <c r="F363" s="312"/>
      <c r="G363" s="312"/>
      <c r="N363" s="528"/>
      <c r="O363" s="329"/>
      <c r="P363" s="329"/>
      <c r="Q363" s="287"/>
      <c r="R363" s="312"/>
      <c r="S363" s="312"/>
      <c r="U363" s="528"/>
      <c r="V363" s="329"/>
      <c r="W363" s="329"/>
      <c r="X363" s="287"/>
      <c r="Y363" s="312"/>
      <c r="Z363" s="312"/>
      <c r="AC363" s="328"/>
      <c r="AD363" s="329"/>
      <c r="AE363" s="329"/>
      <c r="AF363" s="287"/>
      <c r="AG363" s="312"/>
      <c r="AH363" s="312"/>
    </row>
    <row r="364" spans="1:113" ht="13.5" thickBot="1" x14ac:dyDescent="0.25">
      <c r="A364" s="315">
        <v>16</v>
      </c>
      <c r="B364" s="472"/>
      <c r="C364" s="757" t="s">
        <v>159</v>
      </c>
      <c r="D364" s="757" t="s">
        <v>34</v>
      </c>
      <c r="E364" s="543">
        <f>+$AF376</f>
        <v>0</v>
      </c>
      <c r="F364" s="312"/>
      <c r="G364" s="312"/>
      <c r="H364" s="17"/>
      <c r="M364" s="315"/>
      <c r="N364" s="472"/>
      <c r="O364" s="757" t="s">
        <v>159</v>
      </c>
      <c r="P364" s="757" t="s">
        <v>34</v>
      </c>
      <c r="Q364" s="543">
        <f>+$AF376</f>
        <v>0</v>
      </c>
      <c r="R364" s="312"/>
      <c r="S364" s="312"/>
      <c r="T364" s="315">
        <v>16</v>
      </c>
      <c r="U364" s="472"/>
      <c r="V364" s="757" t="s">
        <v>159</v>
      </c>
      <c r="W364" s="757" t="s">
        <v>34</v>
      </c>
      <c r="X364" s="543">
        <f>+$AF376</f>
        <v>0</v>
      </c>
      <c r="Y364" s="312"/>
      <c r="Z364" s="312"/>
      <c r="AA364" s="17"/>
      <c r="AB364" s="315"/>
      <c r="AC364" s="472"/>
      <c r="AD364" s="757" t="s">
        <v>159</v>
      </c>
      <c r="AE364" s="757" t="s">
        <v>34</v>
      </c>
      <c r="AF364" s="800" t="s">
        <v>18</v>
      </c>
      <c r="AG364" s="312"/>
      <c r="AH364" s="312"/>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c r="CT364" s="17"/>
      <c r="CU364" s="17"/>
      <c r="CV364" s="17"/>
      <c r="CW364" s="17"/>
      <c r="CX364" s="17"/>
      <c r="CY364" s="17"/>
      <c r="CZ364" s="17"/>
      <c r="DA364" s="17"/>
      <c r="DB364" s="17"/>
      <c r="DC364" s="17"/>
      <c r="DD364" s="17"/>
      <c r="DE364" s="17"/>
      <c r="DF364" s="17"/>
      <c r="DG364" s="17"/>
      <c r="DH364" s="17"/>
      <c r="DI364" s="17"/>
    </row>
    <row r="365" spans="1:113" ht="51" x14ac:dyDescent="0.2">
      <c r="A365" s="318" t="s">
        <v>7</v>
      </c>
      <c r="B365" s="525" t="str">
        <f>+" אסמכתא " &amp; B18 &amp;"         חזרה לטבלה "</f>
        <v xml:space="preserve"> אסמכתא          חזרה לטבלה </v>
      </c>
      <c r="C365" s="799"/>
      <c r="D365" s="799"/>
      <c r="E365" s="543" t="s">
        <v>18</v>
      </c>
      <c r="F365" s="312"/>
      <c r="G365" s="312"/>
      <c r="H365" s="17"/>
      <c r="M365" s="318" t="s">
        <v>23</v>
      </c>
      <c r="N365" s="525" t="str">
        <f>+" אסמכתא " &amp; B18 &amp;"         חזרה לטבלה "</f>
        <v xml:space="preserve"> אסמכתא          חזרה לטבלה </v>
      </c>
      <c r="O365" s="799"/>
      <c r="P365" s="799"/>
      <c r="Q365" s="543" t="s">
        <v>18</v>
      </c>
      <c r="R365" s="312"/>
      <c r="S365" s="312"/>
      <c r="T365" s="318" t="s">
        <v>7</v>
      </c>
      <c r="U365" s="525" t="str">
        <f>+" אסמכתא " &amp; B18 &amp;"         חזרה לטבלה "</f>
        <v xml:space="preserve"> אסמכתא          חזרה לטבלה </v>
      </c>
      <c r="V365" s="799"/>
      <c r="W365" s="799"/>
      <c r="X365" s="543" t="s">
        <v>18</v>
      </c>
      <c r="Y365" s="312"/>
      <c r="Z365" s="312"/>
      <c r="AA365" s="17"/>
      <c r="AB365" s="318" t="s">
        <v>23</v>
      </c>
      <c r="AC365" s="525" t="str">
        <f>+" אסמכתא " &amp; W18 &amp;"         חזרה לטבלה "</f>
        <v xml:space="preserve"> אסמכתא          חזרה לטבלה </v>
      </c>
      <c r="AD365" s="799"/>
      <c r="AE365" s="799"/>
      <c r="AF365" s="804"/>
      <c r="AG365" s="312"/>
      <c r="AH365" s="312"/>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T365" s="17"/>
      <c r="CU365" s="17"/>
      <c r="CV365" s="17"/>
      <c r="CW365" s="17"/>
      <c r="CX365" s="17"/>
      <c r="CY365" s="17"/>
      <c r="CZ365" s="17"/>
      <c r="DA365" s="17"/>
      <c r="DB365" s="17"/>
      <c r="DC365" s="17"/>
      <c r="DD365" s="17"/>
      <c r="DE365" s="17"/>
      <c r="DF365" s="17"/>
      <c r="DG365" s="17"/>
      <c r="DH365" s="17"/>
      <c r="DI365" s="17"/>
    </row>
    <row r="366" spans="1:113" s="17" customFormat="1" x14ac:dyDescent="0.2">
      <c r="A366" s="547">
        <v>1</v>
      </c>
      <c r="B366" s="547"/>
      <c r="C366" s="561"/>
      <c r="D366" s="561"/>
      <c r="E366" s="562"/>
      <c r="F366" s="312">
        <f>IF(AND((COUNTA($C$18)=1),(COUNTA(E366)=1),($C$18&lt;&gt;0),(OR((D366&lt;$C$62),(D366&gt;($E$62+61))))),1,0)</f>
        <v>0</v>
      </c>
      <c r="G366" s="312">
        <f>IF(AND((COUNTA($C$18)=1),(COUNTA(E366)=1),($C$18&lt;&gt;0),(OR((C366&lt;$C$62),(C366&gt;($E$62))))),1,0)</f>
        <v>0</v>
      </c>
      <c r="M366" s="547">
        <v>12</v>
      </c>
      <c r="N366" s="547"/>
      <c r="O366" s="561"/>
      <c r="P366" s="561"/>
      <c r="Q366" s="562"/>
      <c r="R366" s="312">
        <f>IF(AND((COUNTA($C$29)=1),(COUNTA(Q366)=1),($C$29&lt;&gt;0),(OR((P366&lt;$C$62),(P366&gt;($E$62+61))))),1,0)</f>
        <v>0</v>
      </c>
      <c r="S366" s="312">
        <f>IF(AND((COUNTA($C$29)=1),(COUNTA(Q366)=1),($C$29&lt;&gt;0),(OR((O366&lt;$C$62),(O366&gt;($E$62))))),1,0)</f>
        <v>0</v>
      </c>
      <c r="T366" s="547">
        <v>23</v>
      </c>
      <c r="U366" s="547"/>
      <c r="V366" s="561"/>
      <c r="W366" s="561"/>
      <c r="X366" s="562"/>
      <c r="Y366" s="312">
        <f>IF(AND((COUNTA($C$29)=1),(COUNTA(X366)=1),($C$29&lt;&gt;0),(OR((W366&lt;$C$62),(W366&gt;($E$62+61))))),1,0)</f>
        <v>0</v>
      </c>
      <c r="Z366" s="312">
        <f>IF(AND((COUNTA($C$29)=1),(COUNTA(X366)=1),($C$29&lt;&gt;0),(OR((V366&lt;$C$62),(V366&gt;($E$62))))),1,0)</f>
        <v>0</v>
      </c>
      <c r="AB366" s="547">
        <v>34</v>
      </c>
      <c r="AC366" s="547"/>
      <c r="AD366" s="561"/>
      <c r="AE366" s="561"/>
      <c r="AF366" s="562"/>
      <c r="AG366" s="312">
        <f>IF(AND((COUNTA($C$18)=1),(COUNTA(AF366)=1),($C$18&lt;&gt;0),(OR((AE366&lt;$C$62),(AE366&gt;($E$62+61))))),1,0)</f>
        <v>0</v>
      </c>
      <c r="AH366" s="312">
        <f>IF(AND((COUNTA($C$18)=1),(COUNTA(AF366)=1),($C$18&lt;&gt;0),(OR((AD366&lt;$C$62),(AD366&gt;($E$62))))),1,0)</f>
        <v>0</v>
      </c>
    </row>
    <row r="367" spans="1:113" s="17" customFormat="1" x14ac:dyDescent="0.2">
      <c r="A367" s="547">
        <v>2</v>
      </c>
      <c r="B367" s="547"/>
      <c r="C367" s="561"/>
      <c r="D367" s="561"/>
      <c r="E367" s="562"/>
      <c r="F367" s="312">
        <f t="shared" ref="F367:F376" si="127">IF(AND((COUNTA($C$18)=1),(COUNTA(E367)=1),($C$18&lt;&gt;0),(OR((D367&lt;$C$62),(D367&gt;($E$62+61))))),1,0)</f>
        <v>0</v>
      </c>
      <c r="G367" s="312">
        <f t="shared" ref="G367:G376" si="128">IF(AND((COUNTA($C$18)=1),(COUNTA(E367)=1),($C$18&lt;&gt;0),(OR((C367&lt;$C$62),(C367&gt;($E$62))))),1,0)</f>
        <v>0</v>
      </c>
      <c r="M367" s="547">
        <v>13</v>
      </c>
      <c r="N367" s="547"/>
      <c r="O367" s="561"/>
      <c r="P367" s="561"/>
      <c r="Q367" s="562"/>
      <c r="R367" s="312">
        <f t="shared" ref="R367:R376" si="129">IF(AND((COUNTA($C$29)=1),(COUNTA(Q367)=1),($C$29&lt;&gt;0),(OR((P367&lt;$C$62),(P367&gt;($E$62+61))))),1,0)</f>
        <v>0</v>
      </c>
      <c r="S367" s="312">
        <f t="shared" ref="S367:S376" si="130">IF(AND((COUNTA($C$29)=1),(COUNTA(Q367)=1),($C$29&lt;&gt;0),(OR((O367&lt;$C$62),(O367&gt;($E$62))))),1,0)</f>
        <v>0</v>
      </c>
      <c r="T367" s="547">
        <v>24</v>
      </c>
      <c r="U367" s="547"/>
      <c r="V367" s="561"/>
      <c r="W367" s="561"/>
      <c r="X367" s="562"/>
      <c r="Y367" s="312">
        <f t="shared" ref="Y367:Y376" si="131">IF(AND((COUNTA($C$29)=1),(COUNTA(X367)=1),($C$29&lt;&gt;0),(OR((W367&lt;$C$62),(W367&gt;($E$62+61))))),1,0)</f>
        <v>0</v>
      </c>
      <c r="Z367" s="312">
        <f t="shared" ref="Z367:Z376" si="132">IF(AND((COUNTA($C$29)=1),(COUNTA(X367)=1),($C$29&lt;&gt;0),(OR((V367&lt;$C$62),(V367&gt;($E$62))))),1,0)</f>
        <v>0</v>
      </c>
      <c r="AB367" s="547">
        <v>35</v>
      </c>
      <c r="AC367" s="547"/>
      <c r="AD367" s="561"/>
      <c r="AE367" s="561"/>
      <c r="AF367" s="562"/>
      <c r="AG367" s="312">
        <f t="shared" ref="AG367:AG376" si="133">IF(AND((COUNTA($C$18)=1),(COUNTA(AF367)=1),($C$18&lt;&gt;0),(OR((AE367&lt;$C$62),(AE367&gt;($E$62+61))))),1,0)</f>
        <v>0</v>
      </c>
      <c r="AH367" s="312">
        <f t="shared" ref="AH367:AH376" si="134">IF(AND((COUNTA($C$18)=1),(COUNTA(AF367)=1),($C$18&lt;&gt;0),(OR((AD367&lt;$C$62),(AD367&gt;($E$62))))),1,0)</f>
        <v>0</v>
      </c>
    </row>
    <row r="368" spans="1:113" s="17" customFormat="1" x14ac:dyDescent="0.2">
      <c r="A368" s="547">
        <v>3</v>
      </c>
      <c r="B368" s="547"/>
      <c r="C368" s="561"/>
      <c r="D368" s="561"/>
      <c r="E368" s="562"/>
      <c r="F368" s="312">
        <f t="shared" si="127"/>
        <v>0</v>
      </c>
      <c r="G368" s="312">
        <f t="shared" si="128"/>
        <v>0</v>
      </c>
      <c r="M368" s="547">
        <v>14</v>
      </c>
      <c r="N368" s="547"/>
      <c r="O368" s="561"/>
      <c r="P368" s="561"/>
      <c r="Q368" s="562"/>
      <c r="R368" s="312">
        <f t="shared" si="129"/>
        <v>0</v>
      </c>
      <c r="S368" s="312">
        <f t="shared" si="130"/>
        <v>0</v>
      </c>
      <c r="T368" s="547">
        <v>25</v>
      </c>
      <c r="U368" s="547"/>
      <c r="V368" s="561"/>
      <c r="W368" s="561"/>
      <c r="X368" s="562"/>
      <c r="Y368" s="312">
        <f t="shared" si="131"/>
        <v>0</v>
      </c>
      <c r="Z368" s="312">
        <f t="shared" si="132"/>
        <v>0</v>
      </c>
      <c r="AB368" s="547">
        <v>36</v>
      </c>
      <c r="AC368" s="547"/>
      <c r="AD368" s="561"/>
      <c r="AE368" s="561"/>
      <c r="AF368" s="562"/>
      <c r="AG368" s="312">
        <f t="shared" si="133"/>
        <v>0</v>
      </c>
      <c r="AH368" s="312">
        <f t="shared" si="134"/>
        <v>0</v>
      </c>
    </row>
    <row r="369" spans="1:113" s="17" customFormat="1" x14ac:dyDescent="0.2">
      <c r="A369" s="547">
        <v>4</v>
      </c>
      <c r="B369" s="547"/>
      <c r="C369" s="561"/>
      <c r="D369" s="561"/>
      <c r="E369" s="562"/>
      <c r="F369" s="312">
        <f t="shared" si="127"/>
        <v>0</v>
      </c>
      <c r="G369" s="312">
        <f t="shared" si="128"/>
        <v>0</v>
      </c>
      <c r="M369" s="547">
        <v>15</v>
      </c>
      <c r="N369" s="547"/>
      <c r="O369" s="561"/>
      <c r="P369" s="561"/>
      <c r="Q369" s="562"/>
      <c r="R369" s="312">
        <f t="shared" si="129"/>
        <v>0</v>
      </c>
      <c r="S369" s="312">
        <f t="shared" si="130"/>
        <v>0</v>
      </c>
      <c r="T369" s="547">
        <v>26</v>
      </c>
      <c r="U369" s="547"/>
      <c r="V369" s="561"/>
      <c r="W369" s="561"/>
      <c r="X369" s="562"/>
      <c r="Y369" s="312">
        <f t="shared" si="131"/>
        <v>0</v>
      </c>
      <c r="Z369" s="312">
        <f t="shared" si="132"/>
        <v>0</v>
      </c>
      <c r="AB369" s="547">
        <v>37</v>
      </c>
      <c r="AC369" s="547"/>
      <c r="AD369" s="561"/>
      <c r="AE369" s="561"/>
      <c r="AF369" s="562"/>
      <c r="AG369" s="312">
        <f t="shared" si="133"/>
        <v>0</v>
      </c>
      <c r="AH369" s="312">
        <f t="shared" si="134"/>
        <v>0</v>
      </c>
    </row>
    <row r="370" spans="1:113" s="17" customFormat="1" x14ac:dyDescent="0.2">
      <c r="A370" s="547">
        <v>5</v>
      </c>
      <c r="B370" s="547"/>
      <c r="C370" s="561"/>
      <c r="D370" s="561"/>
      <c r="E370" s="562"/>
      <c r="F370" s="312">
        <f t="shared" si="127"/>
        <v>0</v>
      </c>
      <c r="G370" s="312">
        <f t="shared" si="128"/>
        <v>0</v>
      </c>
      <c r="M370" s="547">
        <v>16</v>
      </c>
      <c r="N370" s="547"/>
      <c r="O370" s="561"/>
      <c r="P370" s="561"/>
      <c r="Q370" s="562"/>
      <c r="R370" s="312">
        <f t="shared" si="129"/>
        <v>0</v>
      </c>
      <c r="S370" s="312">
        <f t="shared" si="130"/>
        <v>0</v>
      </c>
      <c r="T370" s="547">
        <v>27</v>
      </c>
      <c r="U370" s="547"/>
      <c r="V370" s="561"/>
      <c r="W370" s="561"/>
      <c r="X370" s="562"/>
      <c r="Y370" s="312">
        <f t="shared" si="131"/>
        <v>0</v>
      </c>
      <c r="Z370" s="312">
        <f t="shared" si="132"/>
        <v>0</v>
      </c>
      <c r="AB370" s="547">
        <v>38</v>
      </c>
      <c r="AC370" s="547"/>
      <c r="AD370" s="561"/>
      <c r="AE370" s="561"/>
      <c r="AF370" s="562"/>
      <c r="AG370" s="312">
        <f t="shared" si="133"/>
        <v>0</v>
      </c>
      <c r="AH370" s="312">
        <f t="shared" si="134"/>
        <v>0</v>
      </c>
    </row>
    <row r="371" spans="1:113" s="17" customFormat="1" x14ac:dyDescent="0.2">
      <c r="A371" s="547">
        <v>6</v>
      </c>
      <c r="B371" s="547"/>
      <c r="C371" s="561"/>
      <c r="D371" s="561"/>
      <c r="E371" s="562"/>
      <c r="F371" s="312">
        <f t="shared" si="127"/>
        <v>0</v>
      </c>
      <c r="G371" s="312">
        <f t="shared" si="128"/>
        <v>0</v>
      </c>
      <c r="M371" s="547">
        <v>17</v>
      </c>
      <c r="N371" s="547"/>
      <c r="O371" s="561"/>
      <c r="P371" s="561"/>
      <c r="Q371" s="562"/>
      <c r="R371" s="312">
        <f t="shared" si="129"/>
        <v>0</v>
      </c>
      <c r="S371" s="312">
        <f t="shared" si="130"/>
        <v>0</v>
      </c>
      <c r="T371" s="547">
        <v>28</v>
      </c>
      <c r="U371" s="547"/>
      <c r="V371" s="561"/>
      <c r="W371" s="561"/>
      <c r="X371" s="562"/>
      <c r="Y371" s="312">
        <f t="shared" si="131"/>
        <v>0</v>
      </c>
      <c r="Z371" s="312">
        <f t="shared" si="132"/>
        <v>0</v>
      </c>
      <c r="AB371" s="547">
        <v>39</v>
      </c>
      <c r="AC371" s="547"/>
      <c r="AD371" s="561"/>
      <c r="AE371" s="561"/>
      <c r="AF371" s="562"/>
      <c r="AG371" s="312">
        <f t="shared" si="133"/>
        <v>0</v>
      </c>
      <c r="AH371" s="312">
        <f t="shared" si="134"/>
        <v>0</v>
      </c>
    </row>
    <row r="372" spans="1:113" s="17" customFormat="1" x14ac:dyDescent="0.2">
      <c r="A372" s="547">
        <v>7</v>
      </c>
      <c r="B372" s="547"/>
      <c r="C372" s="561"/>
      <c r="D372" s="561"/>
      <c r="E372" s="562"/>
      <c r="F372" s="312">
        <f t="shared" si="127"/>
        <v>0</v>
      </c>
      <c r="G372" s="312">
        <f t="shared" si="128"/>
        <v>0</v>
      </c>
      <c r="M372" s="547">
        <v>18</v>
      </c>
      <c r="N372" s="547"/>
      <c r="O372" s="561"/>
      <c r="P372" s="561"/>
      <c r="Q372" s="562"/>
      <c r="R372" s="312">
        <f t="shared" si="129"/>
        <v>0</v>
      </c>
      <c r="S372" s="312">
        <f t="shared" si="130"/>
        <v>0</v>
      </c>
      <c r="T372" s="547">
        <v>29</v>
      </c>
      <c r="U372" s="547"/>
      <c r="V372" s="561"/>
      <c r="W372" s="561"/>
      <c r="X372" s="562"/>
      <c r="Y372" s="312">
        <f t="shared" si="131"/>
        <v>0</v>
      </c>
      <c r="Z372" s="312">
        <f t="shared" si="132"/>
        <v>0</v>
      </c>
      <c r="AB372" s="547">
        <v>40</v>
      </c>
      <c r="AC372" s="547"/>
      <c r="AD372" s="561"/>
      <c r="AE372" s="561"/>
      <c r="AF372" s="562"/>
      <c r="AG372" s="312">
        <f t="shared" si="133"/>
        <v>0</v>
      </c>
      <c r="AH372" s="312">
        <f t="shared" si="134"/>
        <v>0</v>
      </c>
    </row>
    <row r="373" spans="1:113" s="17" customFormat="1" x14ac:dyDescent="0.2">
      <c r="A373" s="547">
        <v>8</v>
      </c>
      <c r="B373" s="547"/>
      <c r="C373" s="561"/>
      <c r="D373" s="561"/>
      <c r="E373" s="562"/>
      <c r="F373" s="312">
        <f t="shared" si="127"/>
        <v>0</v>
      </c>
      <c r="G373" s="312">
        <f t="shared" si="128"/>
        <v>0</v>
      </c>
      <c r="M373" s="547">
        <v>19</v>
      </c>
      <c r="N373" s="547"/>
      <c r="O373" s="561"/>
      <c r="P373" s="561"/>
      <c r="Q373" s="562"/>
      <c r="R373" s="312">
        <f t="shared" si="129"/>
        <v>0</v>
      </c>
      <c r="S373" s="312">
        <f t="shared" si="130"/>
        <v>0</v>
      </c>
      <c r="T373" s="547">
        <v>30</v>
      </c>
      <c r="U373" s="547"/>
      <c r="V373" s="561"/>
      <c r="W373" s="561"/>
      <c r="X373" s="562"/>
      <c r="Y373" s="312">
        <f t="shared" si="131"/>
        <v>0</v>
      </c>
      <c r="Z373" s="312">
        <f t="shared" si="132"/>
        <v>0</v>
      </c>
      <c r="AB373" s="547">
        <v>41</v>
      </c>
      <c r="AC373" s="547"/>
      <c r="AD373" s="561"/>
      <c r="AE373" s="561"/>
      <c r="AF373" s="562"/>
      <c r="AG373" s="312">
        <f t="shared" si="133"/>
        <v>0</v>
      </c>
      <c r="AH373" s="312">
        <f t="shared" si="134"/>
        <v>0</v>
      </c>
    </row>
    <row r="374" spans="1:113" s="17" customFormat="1" x14ac:dyDescent="0.2">
      <c r="A374" s="547">
        <v>9</v>
      </c>
      <c r="B374" s="547"/>
      <c r="C374" s="561"/>
      <c r="D374" s="561"/>
      <c r="E374" s="562"/>
      <c r="F374" s="312">
        <f t="shared" si="127"/>
        <v>0</v>
      </c>
      <c r="G374" s="312">
        <f t="shared" si="128"/>
        <v>0</v>
      </c>
      <c r="M374" s="547">
        <v>20</v>
      </c>
      <c r="N374" s="547"/>
      <c r="O374" s="561"/>
      <c r="P374" s="561"/>
      <c r="Q374" s="562"/>
      <c r="R374" s="312">
        <f t="shared" si="129"/>
        <v>0</v>
      </c>
      <c r="S374" s="312">
        <f t="shared" si="130"/>
        <v>0</v>
      </c>
      <c r="T374" s="547">
        <v>31</v>
      </c>
      <c r="U374" s="547"/>
      <c r="V374" s="561"/>
      <c r="W374" s="561"/>
      <c r="X374" s="562"/>
      <c r="Y374" s="312">
        <f t="shared" si="131"/>
        <v>0</v>
      </c>
      <c r="Z374" s="312">
        <f t="shared" si="132"/>
        <v>0</v>
      </c>
      <c r="AB374" s="547">
        <v>42</v>
      </c>
      <c r="AC374" s="547"/>
      <c r="AD374" s="561"/>
      <c r="AE374" s="561"/>
      <c r="AF374" s="562"/>
      <c r="AG374" s="312">
        <f t="shared" si="133"/>
        <v>0</v>
      </c>
      <c r="AH374" s="312">
        <f t="shared" si="134"/>
        <v>0</v>
      </c>
    </row>
    <row r="375" spans="1:113" s="17" customFormat="1" x14ac:dyDescent="0.2">
      <c r="A375" s="547">
        <v>10</v>
      </c>
      <c r="B375" s="547"/>
      <c r="C375" s="561"/>
      <c r="D375" s="561"/>
      <c r="E375" s="562"/>
      <c r="F375" s="312">
        <f t="shared" si="127"/>
        <v>0</v>
      </c>
      <c r="G375" s="312">
        <f t="shared" si="128"/>
        <v>0</v>
      </c>
      <c r="M375" s="547">
        <v>21</v>
      </c>
      <c r="N375" s="547"/>
      <c r="O375" s="561"/>
      <c r="P375" s="561"/>
      <c r="Q375" s="562"/>
      <c r="R375" s="312">
        <f t="shared" si="129"/>
        <v>0</v>
      </c>
      <c r="S375" s="312">
        <f t="shared" si="130"/>
        <v>0</v>
      </c>
      <c r="T375" s="547">
        <v>32</v>
      </c>
      <c r="U375" s="547"/>
      <c r="V375" s="561"/>
      <c r="W375" s="561"/>
      <c r="X375" s="562"/>
      <c r="Y375" s="312">
        <f t="shared" si="131"/>
        <v>0</v>
      </c>
      <c r="Z375" s="312">
        <f t="shared" si="132"/>
        <v>0</v>
      </c>
      <c r="AB375" s="547">
        <v>43</v>
      </c>
      <c r="AC375" s="547"/>
      <c r="AD375" s="561"/>
      <c r="AE375" s="561"/>
      <c r="AF375" s="562"/>
      <c r="AG375" s="312">
        <f t="shared" si="133"/>
        <v>0</v>
      </c>
      <c r="AH375" s="312">
        <f t="shared" si="134"/>
        <v>0</v>
      </c>
    </row>
    <row r="376" spans="1:113" s="17" customFormat="1" ht="13.5" thickBot="1" x14ac:dyDescent="0.25">
      <c r="A376" s="547">
        <v>11</v>
      </c>
      <c r="B376" s="547"/>
      <c r="C376" s="561"/>
      <c r="D376" s="561"/>
      <c r="E376" s="562"/>
      <c r="F376" s="312">
        <f t="shared" si="127"/>
        <v>0</v>
      </c>
      <c r="G376" s="312">
        <f t="shared" si="128"/>
        <v>0</v>
      </c>
      <c r="M376" s="547">
        <v>22</v>
      </c>
      <c r="N376" s="547"/>
      <c r="O376" s="561"/>
      <c r="P376" s="561"/>
      <c r="Q376" s="562"/>
      <c r="R376" s="312">
        <f t="shared" si="129"/>
        <v>0</v>
      </c>
      <c r="S376" s="312">
        <f t="shared" si="130"/>
        <v>0</v>
      </c>
      <c r="T376" s="547">
        <v>33</v>
      </c>
      <c r="U376" s="547"/>
      <c r="V376" s="561"/>
      <c r="W376" s="561"/>
      <c r="X376" s="562"/>
      <c r="Y376" s="312">
        <f t="shared" si="131"/>
        <v>0</v>
      </c>
      <c r="Z376" s="312">
        <f t="shared" si="132"/>
        <v>0</v>
      </c>
      <c r="AB376" s="324"/>
      <c r="AC376" s="563" t="s">
        <v>3</v>
      </c>
      <c r="AD376" s="551"/>
      <c r="AE376" s="551"/>
      <c r="AF376" s="552">
        <f>SUM(E366:E376)+SUM(Q366:Q376)+SUM(AF366:AF375)+SUM(X366:X376)</f>
        <v>0</v>
      </c>
      <c r="AG376" s="312">
        <f t="shared" si="133"/>
        <v>0</v>
      </c>
      <c r="AH376" s="312">
        <f t="shared" si="134"/>
        <v>0</v>
      </c>
    </row>
    <row r="377" spans="1:113" s="17" customFormat="1" x14ac:dyDescent="0.2">
      <c r="B377" s="328"/>
      <c r="C377" s="329"/>
      <c r="D377" s="329"/>
      <c r="E377" s="287"/>
      <c r="F377" s="312"/>
      <c r="G377" s="312"/>
      <c r="N377" s="528"/>
      <c r="O377" s="329"/>
      <c r="P377" s="329"/>
      <c r="Q377" s="287"/>
      <c r="R377" s="312"/>
      <c r="S377" s="312"/>
      <c r="U377" s="528"/>
      <c r="V377" s="329"/>
      <c r="W377" s="329"/>
      <c r="X377" s="287"/>
      <c r="Y377" s="312"/>
      <c r="Z377" s="312"/>
      <c r="AC377" s="328"/>
      <c r="AD377" s="329"/>
      <c r="AE377" s="329"/>
      <c r="AF377" s="287"/>
      <c r="AG377" s="312"/>
      <c r="AH377" s="312"/>
    </row>
    <row r="378" spans="1:113" s="17" customFormat="1" x14ac:dyDescent="0.2">
      <c r="B378" s="328"/>
      <c r="C378" s="329"/>
      <c r="D378" s="329"/>
      <c r="E378" s="287"/>
      <c r="F378" s="312"/>
      <c r="G378" s="312"/>
      <c r="N378" s="528"/>
      <c r="O378" s="329"/>
      <c r="P378" s="329"/>
      <c r="Q378" s="287"/>
      <c r="R378" s="312"/>
      <c r="S378" s="312"/>
      <c r="U378" s="528"/>
      <c r="V378" s="329"/>
      <c r="W378" s="329"/>
      <c r="X378" s="287"/>
      <c r="Y378" s="312"/>
      <c r="Z378" s="312"/>
      <c r="AC378" s="328"/>
      <c r="AD378" s="329"/>
      <c r="AE378" s="329"/>
      <c r="AF378" s="287"/>
      <c r="AG378" s="312"/>
      <c r="AH378" s="312"/>
    </row>
    <row r="379" spans="1:113" s="17" customFormat="1" x14ac:dyDescent="0.2">
      <c r="B379" s="328"/>
      <c r="C379" s="329"/>
      <c r="D379" s="329"/>
      <c r="E379" s="287"/>
      <c r="F379" s="312"/>
      <c r="G379" s="312"/>
      <c r="N379" s="528"/>
      <c r="O379" s="329"/>
      <c r="P379" s="329"/>
      <c r="Q379" s="287"/>
      <c r="R379" s="312"/>
      <c r="S379" s="312"/>
      <c r="U379" s="528"/>
      <c r="V379" s="329"/>
      <c r="W379" s="329"/>
      <c r="X379" s="287"/>
      <c r="Y379" s="312"/>
      <c r="Z379" s="312"/>
      <c r="AC379" s="328"/>
      <c r="AD379" s="329"/>
      <c r="AE379" s="329"/>
      <c r="AF379" s="287"/>
      <c r="AG379" s="312"/>
      <c r="AH379" s="312"/>
    </row>
    <row r="380" spans="1:113" s="17" customFormat="1" x14ac:dyDescent="0.2">
      <c r="B380" s="328"/>
      <c r="C380" s="329"/>
      <c r="D380" s="329"/>
      <c r="E380" s="287"/>
      <c r="F380" s="312"/>
      <c r="G380" s="312"/>
      <c r="N380" s="528"/>
      <c r="O380" s="329"/>
      <c r="P380" s="329"/>
      <c r="Q380" s="287"/>
      <c r="R380" s="312"/>
      <c r="S380" s="312"/>
      <c r="U380" s="528"/>
      <c r="V380" s="329"/>
      <c r="W380" s="329"/>
      <c r="X380" s="287"/>
      <c r="Y380" s="312"/>
      <c r="Z380" s="312"/>
      <c r="AC380" s="328"/>
      <c r="AD380" s="329"/>
      <c r="AE380" s="329"/>
      <c r="AF380" s="287"/>
      <c r="AG380" s="312"/>
      <c r="AH380" s="312"/>
    </row>
    <row r="381" spans="1:113" s="17" customFormat="1" x14ac:dyDescent="0.2">
      <c r="B381" s="328"/>
      <c r="C381" s="329"/>
      <c r="D381" s="329"/>
      <c r="E381" s="287"/>
      <c r="F381" s="312"/>
      <c r="G381" s="312"/>
      <c r="N381" s="528"/>
      <c r="O381" s="329"/>
      <c r="P381" s="329"/>
      <c r="Q381" s="287"/>
      <c r="R381" s="312"/>
      <c r="S381" s="312"/>
      <c r="U381" s="528"/>
      <c r="V381" s="329"/>
      <c r="W381" s="329"/>
      <c r="X381" s="287"/>
      <c r="Y381" s="312"/>
      <c r="Z381" s="312"/>
      <c r="AC381" s="328"/>
      <c r="AD381" s="329"/>
      <c r="AE381" s="329"/>
      <c r="AF381" s="287"/>
      <c r="AG381" s="312"/>
      <c r="AH381" s="312"/>
    </row>
    <row r="382" spans="1:113" s="17" customFormat="1" x14ac:dyDescent="0.2">
      <c r="B382" s="328"/>
      <c r="C382" s="329"/>
      <c r="D382" s="329"/>
      <c r="E382" s="287"/>
      <c r="F382" s="312"/>
      <c r="N382" s="528"/>
      <c r="O382" s="329"/>
      <c r="P382" s="329"/>
      <c r="Q382" s="287"/>
      <c r="R382" s="312"/>
      <c r="S382" s="312"/>
      <c r="U382" s="528"/>
      <c r="V382" s="329"/>
      <c r="W382" s="329"/>
      <c r="X382" s="287"/>
      <c r="Y382" s="312"/>
      <c r="Z382" s="312"/>
      <c r="AC382" s="328"/>
      <c r="AD382" s="329"/>
      <c r="AE382" s="329"/>
      <c r="AF382" s="287"/>
      <c r="AG382" s="312"/>
    </row>
    <row r="383" spans="1:113" s="17" customFormat="1" ht="13.5" thickBot="1" x14ac:dyDescent="0.25">
      <c r="B383" s="328"/>
      <c r="C383" s="329"/>
      <c r="D383" s="329"/>
      <c r="E383" s="287"/>
      <c r="F383" s="312"/>
      <c r="N383" s="528"/>
      <c r="O383" s="329"/>
      <c r="P383" s="329"/>
      <c r="Q383" s="287"/>
      <c r="R383" s="312"/>
      <c r="S383" s="312"/>
      <c r="U383" s="528"/>
      <c r="V383" s="329"/>
      <c r="W383" s="329"/>
      <c r="X383" s="287"/>
      <c r="Y383" s="312"/>
      <c r="Z383" s="312"/>
      <c r="AC383" s="328"/>
      <c r="AD383" s="329"/>
      <c r="AE383" s="329"/>
      <c r="AF383" s="287"/>
      <c r="AG383" s="312"/>
    </row>
    <row r="384" spans="1:113" ht="13.5" thickBot="1" x14ac:dyDescent="0.25">
      <c r="A384" s="315">
        <v>17</v>
      </c>
      <c r="B384" s="472"/>
      <c r="C384" s="757" t="s">
        <v>159</v>
      </c>
      <c r="D384" s="757" t="s">
        <v>34</v>
      </c>
      <c r="E384" s="543">
        <f>+$AF396</f>
        <v>0</v>
      </c>
      <c r="F384" s="312"/>
      <c r="G384" s="312"/>
      <c r="H384" s="17"/>
      <c r="M384" s="315"/>
      <c r="N384" s="472"/>
      <c r="O384" s="757" t="s">
        <v>159</v>
      </c>
      <c r="P384" s="757" t="s">
        <v>34</v>
      </c>
      <c r="Q384" s="543">
        <f>+$AF396</f>
        <v>0</v>
      </c>
      <c r="R384" s="312"/>
      <c r="S384" s="312"/>
      <c r="T384" s="315">
        <v>17</v>
      </c>
      <c r="U384" s="472"/>
      <c r="V384" s="757" t="s">
        <v>159</v>
      </c>
      <c r="W384" s="757" t="s">
        <v>34</v>
      </c>
      <c r="X384" s="543">
        <f>+$AF396</f>
        <v>0</v>
      </c>
      <c r="Y384" s="312"/>
      <c r="Z384" s="312"/>
      <c r="AA384" s="17"/>
      <c r="AB384" s="315"/>
      <c r="AC384" s="472"/>
      <c r="AD384" s="757" t="s">
        <v>159</v>
      </c>
      <c r="AE384" s="757" t="s">
        <v>34</v>
      </c>
      <c r="AF384" s="800" t="s">
        <v>18</v>
      </c>
      <c r="AG384" s="312"/>
      <c r="AH384" s="312"/>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T384" s="17"/>
      <c r="CU384" s="17"/>
      <c r="CV384" s="17"/>
      <c r="CW384" s="17"/>
      <c r="CX384" s="17"/>
      <c r="CY384" s="17"/>
      <c r="CZ384" s="17"/>
      <c r="DA384" s="17"/>
      <c r="DB384" s="17"/>
      <c r="DC384" s="17"/>
      <c r="DD384" s="17"/>
      <c r="DE384" s="17"/>
      <c r="DF384" s="17"/>
      <c r="DG384" s="17"/>
      <c r="DH384" s="17"/>
      <c r="DI384" s="17"/>
    </row>
    <row r="385" spans="1:113" ht="51" x14ac:dyDescent="0.2">
      <c r="A385" s="318" t="s">
        <v>7</v>
      </c>
      <c r="B385" s="525" t="str">
        <f>+" אסמכתא " &amp; B19 &amp;"         חזרה לטבלה "</f>
        <v xml:space="preserve"> אסמכתא          חזרה לטבלה </v>
      </c>
      <c r="C385" s="799"/>
      <c r="D385" s="799"/>
      <c r="E385" s="543" t="s">
        <v>18</v>
      </c>
      <c r="F385" s="312"/>
      <c r="G385" s="312"/>
      <c r="H385" s="17"/>
      <c r="M385" s="318" t="s">
        <v>23</v>
      </c>
      <c r="N385" s="525" t="str">
        <f>+" אסמכתא " &amp; B19 &amp;"         חזרה לטבלה "</f>
        <v xml:space="preserve"> אסמכתא          חזרה לטבלה </v>
      </c>
      <c r="O385" s="799"/>
      <c r="P385" s="799"/>
      <c r="Q385" s="543" t="s">
        <v>18</v>
      </c>
      <c r="R385" s="312"/>
      <c r="S385" s="312"/>
      <c r="T385" s="318" t="s">
        <v>7</v>
      </c>
      <c r="U385" s="525" t="str">
        <f>+" אסמכתא " &amp; B19 &amp;"         חזרה לטבלה "</f>
        <v xml:space="preserve"> אסמכתא          חזרה לטבלה </v>
      </c>
      <c r="V385" s="799"/>
      <c r="W385" s="799"/>
      <c r="X385" s="543" t="s">
        <v>18</v>
      </c>
      <c r="Y385" s="312"/>
      <c r="Z385" s="312"/>
      <c r="AA385" s="17"/>
      <c r="AB385" s="318" t="s">
        <v>23</v>
      </c>
      <c r="AC385" s="525" t="str">
        <f>+" אסמכתא " &amp; W19 &amp;"         חזרה לטבלה "</f>
        <v xml:space="preserve"> אסמכתא          חזרה לטבלה </v>
      </c>
      <c r="AD385" s="799"/>
      <c r="AE385" s="799"/>
      <c r="AF385" s="804"/>
      <c r="AG385" s="312"/>
      <c r="AH385" s="312"/>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T385" s="17"/>
      <c r="CU385" s="17"/>
      <c r="CV385" s="17"/>
      <c r="CW385" s="17"/>
      <c r="CX385" s="17"/>
      <c r="CY385" s="17"/>
      <c r="CZ385" s="17"/>
      <c r="DA385" s="17"/>
      <c r="DB385" s="17"/>
      <c r="DC385" s="17"/>
      <c r="DD385" s="17"/>
      <c r="DE385" s="17"/>
      <c r="DF385" s="17"/>
      <c r="DG385" s="17"/>
      <c r="DH385" s="17"/>
      <c r="DI385" s="17"/>
    </row>
    <row r="386" spans="1:113" s="17" customFormat="1" x14ac:dyDescent="0.2">
      <c r="A386" s="547">
        <v>1</v>
      </c>
      <c r="B386" s="547"/>
      <c r="C386" s="561"/>
      <c r="D386" s="561"/>
      <c r="E386" s="562"/>
      <c r="F386" s="312">
        <f>IF(AND((COUNTA($C$19)=1),(COUNTA(E386)=1),($C$19&lt;&gt;0),(OR((D386&lt;$C$62),(D386&gt;($E$62+61))))),1,0)</f>
        <v>0</v>
      </c>
      <c r="G386" s="312">
        <f>IF(AND((COUNTA($C$19)=1),(COUNTA(E386)=1),($C$19&lt;&gt;0),(OR((C386&lt;$C$62),(C386&gt;($E$62))))),1,0)</f>
        <v>0</v>
      </c>
      <c r="M386" s="547">
        <v>12</v>
      </c>
      <c r="N386" s="547"/>
      <c r="O386" s="561"/>
      <c r="P386" s="561"/>
      <c r="Q386" s="562"/>
      <c r="R386" s="312">
        <f>IF(AND((COUNTA($C$30)=1),(COUNTA(Q386)=1),($C$30&lt;&gt;0),(OR((P386&lt;$C$62),(P386&gt;($E$62+61))))),1,0)</f>
        <v>0</v>
      </c>
      <c r="S386" s="312">
        <f>IF(AND((COUNTA($C$30)=1),(COUNTA(Q386)=1),($C$30&lt;&gt;0),(OR((O386&lt;$C$62),(O386&gt;($E$62))))),1,0)</f>
        <v>0</v>
      </c>
      <c r="T386" s="547">
        <v>23</v>
      </c>
      <c r="U386" s="547"/>
      <c r="V386" s="561"/>
      <c r="W386" s="561"/>
      <c r="X386" s="562"/>
      <c r="Y386" s="312">
        <f>IF(AND((COUNTA($C$30)=1),(COUNTA(X386)=1),($C$30&lt;&gt;0),(OR((W386&lt;$C$62),(W386&gt;($E$62+61))))),1,0)</f>
        <v>0</v>
      </c>
      <c r="Z386" s="312">
        <f>IF(AND((COUNTA($C$30)=1),(COUNTA(X386)=1),($C$30&lt;&gt;0),(OR((V386&lt;$C$62),(V386&gt;($E$62))))),1,0)</f>
        <v>0</v>
      </c>
      <c r="AB386" s="547">
        <v>34</v>
      </c>
      <c r="AC386" s="547"/>
      <c r="AD386" s="561"/>
      <c r="AE386" s="561"/>
      <c r="AF386" s="562"/>
      <c r="AG386" s="312">
        <f>IF(AND((COUNTA($C$19)=1),(COUNTA(AF386)=1),($C$19&lt;&gt;0),(OR((AE386&lt;$C$62),(AE386&gt;($E$62+61))))),1,0)</f>
        <v>0</v>
      </c>
      <c r="AH386" s="312">
        <f>IF(AND((COUNTA($C$19)=1),(COUNTA(AF386)=1),($C$19&lt;&gt;0),(OR((AD386&lt;$C$62),(AD386&gt;($E$62))))),1,0)</f>
        <v>0</v>
      </c>
    </row>
    <row r="387" spans="1:113" s="17" customFormat="1" x14ac:dyDescent="0.2">
      <c r="A387" s="547">
        <v>2</v>
      </c>
      <c r="B387" s="547"/>
      <c r="C387" s="561"/>
      <c r="D387" s="561"/>
      <c r="E387" s="562"/>
      <c r="F387" s="312">
        <f t="shared" ref="F387:F396" si="135">IF(AND((COUNTA($C$19)=1),(COUNTA(E387)=1),($C$19&lt;&gt;0),(OR((D387&lt;$C$62),(D387&gt;($E$62+61))))),1,0)</f>
        <v>0</v>
      </c>
      <c r="G387" s="312">
        <f t="shared" ref="G387:G396" si="136">IF(AND((COUNTA($C$19)=1),(COUNTA(E387)=1),($C$19&lt;&gt;0),(OR((C387&lt;$C$62),(C387&gt;($E$62))))),1,0)</f>
        <v>0</v>
      </c>
      <c r="M387" s="547">
        <v>13</v>
      </c>
      <c r="N387" s="547"/>
      <c r="O387" s="561"/>
      <c r="P387" s="561"/>
      <c r="Q387" s="562"/>
      <c r="R387" s="312">
        <f t="shared" ref="R387:R396" si="137">IF(AND((COUNTA($C$30)=1),(COUNTA(Q387)=1),($C$30&lt;&gt;0),(OR((P387&lt;$C$62),(P387&gt;($E$62+61))))),1,0)</f>
        <v>0</v>
      </c>
      <c r="S387" s="312">
        <f t="shared" ref="S387:S396" si="138">IF(AND((COUNTA($C$30)=1),(COUNTA(Q387)=1),($C$30&lt;&gt;0),(OR((O387&lt;$C$62),(O387&gt;($E$62))))),1,0)</f>
        <v>0</v>
      </c>
      <c r="T387" s="547">
        <v>24</v>
      </c>
      <c r="U387" s="547"/>
      <c r="V387" s="561"/>
      <c r="W387" s="561"/>
      <c r="X387" s="562"/>
      <c r="Y387" s="312">
        <f t="shared" ref="Y387:Y396" si="139">IF(AND((COUNTA($C$30)=1),(COUNTA(X387)=1),($C$30&lt;&gt;0),(OR((W387&lt;$C$62),(W387&gt;($E$62+61))))),1,0)</f>
        <v>0</v>
      </c>
      <c r="Z387" s="312">
        <f t="shared" ref="Z387:Z396" si="140">IF(AND((COUNTA($C$30)=1),(COUNTA(X387)=1),($C$30&lt;&gt;0),(OR((V387&lt;$C$62),(V387&gt;($E$62))))),1,0)</f>
        <v>0</v>
      </c>
      <c r="AB387" s="547">
        <v>35</v>
      </c>
      <c r="AC387" s="547"/>
      <c r="AD387" s="561"/>
      <c r="AE387" s="561"/>
      <c r="AF387" s="562"/>
      <c r="AG387" s="312">
        <f t="shared" ref="AG387:AG396" si="141">IF(AND((COUNTA($C$19)=1),(COUNTA(AF387)=1),($C$19&lt;&gt;0),(OR((AE387&lt;$C$62),(AE387&gt;($E$62+61))))),1,0)</f>
        <v>0</v>
      </c>
      <c r="AH387" s="312">
        <f t="shared" ref="AH387:AH396" si="142">IF(AND((COUNTA($C$19)=1),(COUNTA(AF387)=1),($C$19&lt;&gt;0),(OR((AD387&lt;$C$62),(AD387&gt;($E$62))))),1,0)</f>
        <v>0</v>
      </c>
    </row>
    <row r="388" spans="1:113" s="17" customFormat="1" x14ac:dyDescent="0.2">
      <c r="A388" s="547">
        <v>3</v>
      </c>
      <c r="B388" s="547"/>
      <c r="C388" s="561"/>
      <c r="D388" s="561"/>
      <c r="E388" s="562"/>
      <c r="F388" s="312">
        <f t="shared" si="135"/>
        <v>0</v>
      </c>
      <c r="G388" s="312">
        <f t="shared" si="136"/>
        <v>0</v>
      </c>
      <c r="M388" s="547">
        <v>14</v>
      </c>
      <c r="N388" s="547"/>
      <c r="O388" s="561"/>
      <c r="P388" s="561"/>
      <c r="Q388" s="562"/>
      <c r="R388" s="312">
        <f t="shared" si="137"/>
        <v>0</v>
      </c>
      <c r="S388" s="312">
        <f t="shared" si="138"/>
        <v>0</v>
      </c>
      <c r="T388" s="547">
        <v>25</v>
      </c>
      <c r="U388" s="547"/>
      <c r="V388" s="561"/>
      <c r="W388" s="561"/>
      <c r="X388" s="562"/>
      <c r="Y388" s="312">
        <f t="shared" si="139"/>
        <v>0</v>
      </c>
      <c r="Z388" s="312">
        <f t="shared" si="140"/>
        <v>0</v>
      </c>
      <c r="AB388" s="547">
        <v>36</v>
      </c>
      <c r="AC388" s="547"/>
      <c r="AD388" s="561"/>
      <c r="AE388" s="561"/>
      <c r="AF388" s="562"/>
      <c r="AG388" s="312">
        <f t="shared" si="141"/>
        <v>0</v>
      </c>
      <c r="AH388" s="312">
        <f t="shared" si="142"/>
        <v>0</v>
      </c>
    </row>
    <row r="389" spans="1:113" s="17" customFormat="1" x14ac:dyDescent="0.2">
      <c r="A389" s="547">
        <v>4</v>
      </c>
      <c r="B389" s="547"/>
      <c r="C389" s="561"/>
      <c r="D389" s="561"/>
      <c r="E389" s="562"/>
      <c r="F389" s="312">
        <f t="shared" si="135"/>
        <v>0</v>
      </c>
      <c r="G389" s="312">
        <f t="shared" si="136"/>
        <v>0</v>
      </c>
      <c r="M389" s="547">
        <v>15</v>
      </c>
      <c r="N389" s="547"/>
      <c r="O389" s="561"/>
      <c r="P389" s="561"/>
      <c r="Q389" s="562"/>
      <c r="R389" s="312">
        <f t="shared" si="137"/>
        <v>0</v>
      </c>
      <c r="S389" s="312">
        <f t="shared" si="138"/>
        <v>0</v>
      </c>
      <c r="T389" s="547">
        <v>26</v>
      </c>
      <c r="U389" s="547"/>
      <c r="V389" s="561"/>
      <c r="W389" s="561"/>
      <c r="X389" s="562"/>
      <c r="Y389" s="312">
        <f t="shared" si="139"/>
        <v>0</v>
      </c>
      <c r="Z389" s="312">
        <f t="shared" si="140"/>
        <v>0</v>
      </c>
      <c r="AB389" s="547">
        <v>37</v>
      </c>
      <c r="AC389" s="547"/>
      <c r="AD389" s="561"/>
      <c r="AE389" s="561"/>
      <c r="AF389" s="562"/>
      <c r="AG389" s="312">
        <f t="shared" si="141"/>
        <v>0</v>
      </c>
      <c r="AH389" s="312">
        <f t="shared" si="142"/>
        <v>0</v>
      </c>
    </row>
    <row r="390" spans="1:113" s="17" customFormat="1" x14ac:dyDescent="0.2">
      <c r="A390" s="547">
        <v>5</v>
      </c>
      <c r="B390" s="547"/>
      <c r="C390" s="561"/>
      <c r="D390" s="561"/>
      <c r="E390" s="562"/>
      <c r="F390" s="312">
        <f t="shared" si="135"/>
        <v>0</v>
      </c>
      <c r="G390" s="312">
        <f t="shared" si="136"/>
        <v>0</v>
      </c>
      <c r="M390" s="547">
        <v>16</v>
      </c>
      <c r="N390" s="547"/>
      <c r="O390" s="561"/>
      <c r="P390" s="561"/>
      <c r="Q390" s="562"/>
      <c r="R390" s="312">
        <f t="shared" si="137"/>
        <v>0</v>
      </c>
      <c r="S390" s="312">
        <f t="shared" si="138"/>
        <v>0</v>
      </c>
      <c r="T390" s="547">
        <v>27</v>
      </c>
      <c r="U390" s="547"/>
      <c r="V390" s="561"/>
      <c r="W390" s="561"/>
      <c r="X390" s="562"/>
      <c r="Y390" s="312">
        <f t="shared" si="139"/>
        <v>0</v>
      </c>
      <c r="Z390" s="312">
        <f t="shared" si="140"/>
        <v>0</v>
      </c>
      <c r="AB390" s="547">
        <v>38</v>
      </c>
      <c r="AC390" s="547"/>
      <c r="AD390" s="561"/>
      <c r="AE390" s="561"/>
      <c r="AF390" s="562"/>
      <c r="AG390" s="312">
        <f t="shared" si="141"/>
        <v>0</v>
      </c>
      <c r="AH390" s="312">
        <f t="shared" si="142"/>
        <v>0</v>
      </c>
    </row>
    <row r="391" spans="1:113" s="17" customFormat="1" x14ac:dyDescent="0.2">
      <c r="A391" s="547">
        <v>6</v>
      </c>
      <c r="B391" s="547"/>
      <c r="C391" s="561"/>
      <c r="D391" s="561"/>
      <c r="E391" s="562"/>
      <c r="F391" s="312">
        <f t="shared" si="135"/>
        <v>0</v>
      </c>
      <c r="G391" s="312">
        <f t="shared" si="136"/>
        <v>0</v>
      </c>
      <c r="M391" s="547">
        <v>17</v>
      </c>
      <c r="N391" s="547"/>
      <c r="O391" s="561"/>
      <c r="P391" s="561"/>
      <c r="Q391" s="562"/>
      <c r="R391" s="312">
        <f t="shared" si="137"/>
        <v>0</v>
      </c>
      <c r="S391" s="312">
        <f t="shared" si="138"/>
        <v>0</v>
      </c>
      <c r="T391" s="547">
        <v>28</v>
      </c>
      <c r="U391" s="547"/>
      <c r="V391" s="561"/>
      <c r="W391" s="561"/>
      <c r="X391" s="562"/>
      <c r="Y391" s="312">
        <f t="shared" si="139"/>
        <v>0</v>
      </c>
      <c r="Z391" s="312">
        <f t="shared" si="140"/>
        <v>0</v>
      </c>
      <c r="AB391" s="547">
        <v>39</v>
      </c>
      <c r="AC391" s="547"/>
      <c r="AD391" s="561"/>
      <c r="AE391" s="561"/>
      <c r="AF391" s="562"/>
      <c r="AG391" s="312">
        <f t="shared" si="141"/>
        <v>0</v>
      </c>
      <c r="AH391" s="312">
        <f t="shared" si="142"/>
        <v>0</v>
      </c>
    </row>
    <row r="392" spans="1:113" s="17" customFormat="1" x14ac:dyDescent="0.2">
      <c r="A392" s="547">
        <v>7</v>
      </c>
      <c r="B392" s="547"/>
      <c r="C392" s="561"/>
      <c r="D392" s="561"/>
      <c r="E392" s="562"/>
      <c r="F392" s="312">
        <f t="shared" si="135"/>
        <v>0</v>
      </c>
      <c r="G392" s="312">
        <f t="shared" si="136"/>
        <v>0</v>
      </c>
      <c r="M392" s="547">
        <v>18</v>
      </c>
      <c r="N392" s="547"/>
      <c r="O392" s="561"/>
      <c r="P392" s="561"/>
      <c r="Q392" s="562"/>
      <c r="R392" s="312">
        <f t="shared" si="137"/>
        <v>0</v>
      </c>
      <c r="S392" s="312">
        <f t="shared" si="138"/>
        <v>0</v>
      </c>
      <c r="T392" s="547">
        <v>29</v>
      </c>
      <c r="U392" s="547"/>
      <c r="V392" s="561"/>
      <c r="W392" s="561"/>
      <c r="X392" s="562"/>
      <c r="Y392" s="312">
        <f t="shared" si="139"/>
        <v>0</v>
      </c>
      <c r="Z392" s="312">
        <f t="shared" si="140"/>
        <v>0</v>
      </c>
      <c r="AB392" s="547">
        <v>40</v>
      </c>
      <c r="AC392" s="547"/>
      <c r="AD392" s="561"/>
      <c r="AE392" s="561"/>
      <c r="AF392" s="562"/>
      <c r="AG392" s="312">
        <f t="shared" si="141"/>
        <v>0</v>
      </c>
      <c r="AH392" s="312">
        <f t="shared" si="142"/>
        <v>0</v>
      </c>
    </row>
    <row r="393" spans="1:113" s="17" customFormat="1" x14ac:dyDescent="0.2">
      <c r="A393" s="547">
        <v>8</v>
      </c>
      <c r="B393" s="547"/>
      <c r="C393" s="561"/>
      <c r="D393" s="561"/>
      <c r="E393" s="562"/>
      <c r="F393" s="312">
        <f t="shared" si="135"/>
        <v>0</v>
      </c>
      <c r="G393" s="312">
        <f t="shared" si="136"/>
        <v>0</v>
      </c>
      <c r="M393" s="547">
        <v>19</v>
      </c>
      <c r="N393" s="547"/>
      <c r="O393" s="561"/>
      <c r="P393" s="561"/>
      <c r="Q393" s="562"/>
      <c r="R393" s="312">
        <f t="shared" si="137"/>
        <v>0</v>
      </c>
      <c r="S393" s="312">
        <f t="shared" si="138"/>
        <v>0</v>
      </c>
      <c r="T393" s="547">
        <v>30</v>
      </c>
      <c r="U393" s="547"/>
      <c r="V393" s="561"/>
      <c r="W393" s="561"/>
      <c r="X393" s="562"/>
      <c r="Y393" s="312">
        <f t="shared" si="139"/>
        <v>0</v>
      </c>
      <c r="Z393" s="312">
        <f t="shared" si="140"/>
        <v>0</v>
      </c>
      <c r="AB393" s="547">
        <v>41</v>
      </c>
      <c r="AC393" s="547"/>
      <c r="AD393" s="561"/>
      <c r="AE393" s="561"/>
      <c r="AF393" s="562"/>
      <c r="AG393" s="312">
        <f t="shared" si="141"/>
        <v>0</v>
      </c>
      <c r="AH393" s="312">
        <f t="shared" si="142"/>
        <v>0</v>
      </c>
    </row>
    <row r="394" spans="1:113" s="17" customFormat="1" x14ac:dyDescent="0.2">
      <c r="A394" s="547">
        <v>9</v>
      </c>
      <c r="B394" s="547"/>
      <c r="C394" s="561"/>
      <c r="D394" s="561"/>
      <c r="E394" s="562"/>
      <c r="F394" s="312">
        <f t="shared" si="135"/>
        <v>0</v>
      </c>
      <c r="G394" s="312">
        <f t="shared" si="136"/>
        <v>0</v>
      </c>
      <c r="M394" s="547">
        <v>20</v>
      </c>
      <c r="N394" s="547"/>
      <c r="O394" s="561"/>
      <c r="P394" s="561"/>
      <c r="Q394" s="562"/>
      <c r="R394" s="312">
        <f t="shared" si="137"/>
        <v>0</v>
      </c>
      <c r="S394" s="312">
        <f t="shared" si="138"/>
        <v>0</v>
      </c>
      <c r="T394" s="547">
        <v>31</v>
      </c>
      <c r="U394" s="547"/>
      <c r="V394" s="561"/>
      <c r="W394" s="561"/>
      <c r="X394" s="562"/>
      <c r="Y394" s="312">
        <f t="shared" si="139"/>
        <v>0</v>
      </c>
      <c r="Z394" s="312">
        <f t="shared" si="140"/>
        <v>0</v>
      </c>
      <c r="AB394" s="547">
        <v>42</v>
      </c>
      <c r="AC394" s="547"/>
      <c r="AD394" s="561"/>
      <c r="AE394" s="561"/>
      <c r="AF394" s="562"/>
      <c r="AG394" s="312">
        <f t="shared" si="141"/>
        <v>0</v>
      </c>
      <c r="AH394" s="312">
        <f t="shared" si="142"/>
        <v>0</v>
      </c>
    </row>
    <row r="395" spans="1:113" s="17" customFormat="1" x14ac:dyDescent="0.2">
      <c r="A395" s="547">
        <v>10</v>
      </c>
      <c r="B395" s="547"/>
      <c r="C395" s="561"/>
      <c r="D395" s="561"/>
      <c r="E395" s="562"/>
      <c r="F395" s="312">
        <f t="shared" si="135"/>
        <v>0</v>
      </c>
      <c r="G395" s="312">
        <f t="shared" si="136"/>
        <v>0</v>
      </c>
      <c r="M395" s="547">
        <v>21</v>
      </c>
      <c r="N395" s="547"/>
      <c r="O395" s="561"/>
      <c r="P395" s="561"/>
      <c r="Q395" s="562"/>
      <c r="R395" s="312">
        <f t="shared" si="137"/>
        <v>0</v>
      </c>
      <c r="S395" s="312">
        <f t="shared" si="138"/>
        <v>0</v>
      </c>
      <c r="T395" s="547">
        <v>32</v>
      </c>
      <c r="U395" s="547"/>
      <c r="V395" s="561"/>
      <c r="W395" s="561"/>
      <c r="X395" s="562"/>
      <c r="Y395" s="312">
        <f t="shared" si="139"/>
        <v>0</v>
      </c>
      <c r="Z395" s="312">
        <f t="shared" si="140"/>
        <v>0</v>
      </c>
      <c r="AB395" s="547">
        <v>43</v>
      </c>
      <c r="AC395" s="547"/>
      <c r="AD395" s="561"/>
      <c r="AE395" s="561"/>
      <c r="AF395" s="562"/>
      <c r="AG395" s="312">
        <f t="shared" si="141"/>
        <v>0</v>
      </c>
      <c r="AH395" s="312">
        <f t="shared" si="142"/>
        <v>0</v>
      </c>
    </row>
    <row r="396" spans="1:113" s="17" customFormat="1" ht="13.5" thickBot="1" x14ac:dyDescent="0.25">
      <c r="A396" s="547">
        <v>11</v>
      </c>
      <c r="B396" s="547"/>
      <c r="C396" s="561"/>
      <c r="D396" s="561"/>
      <c r="E396" s="562"/>
      <c r="F396" s="312">
        <f t="shared" si="135"/>
        <v>0</v>
      </c>
      <c r="G396" s="312">
        <f t="shared" si="136"/>
        <v>0</v>
      </c>
      <c r="M396" s="547">
        <v>22</v>
      </c>
      <c r="N396" s="547"/>
      <c r="O396" s="561"/>
      <c r="P396" s="561"/>
      <c r="Q396" s="562"/>
      <c r="R396" s="312">
        <f t="shared" si="137"/>
        <v>0</v>
      </c>
      <c r="S396" s="312">
        <f t="shared" si="138"/>
        <v>0</v>
      </c>
      <c r="T396" s="547">
        <v>33</v>
      </c>
      <c r="U396" s="547"/>
      <c r="V396" s="561"/>
      <c r="W396" s="561"/>
      <c r="X396" s="562"/>
      <c r="Y396" s="312">
        <f t="shared" si="139"/>
        <v>0</v>
      </c>
      <c r="Z396" s="312">
        <f t="shared" si="140"/>
        <v>0</v>
      </c>
      <c r="AB396" s="324"/>
      <c r="AC396" s="563" t="s">
        <v>3</v>
      </c>
      <c r="AD396" s="551"/>
      <c r="AE396" s="551"/>
      <c r="AF396" s="552">
        <f>SUM(E386:E396)+SUM(Q386:Q396)+SUM(AF386:AF395)+SUM(X386:X396)</f>
        <v>0</v>
      </c>
      <c r="AG396" s="312">
        <f t="shared" si="141"/>
        <v>0</v>
      </c>
      <c r="AH396" s="312">
        <f t="shared" si="142"/>
        <v>0</v>
      </c>
    </row>
    <row r="397" spans="1:113" s="17" customFormat="1" x14ac:dyDescent="0.2">
      <c r="B397" s="328"/>
      <c r="C397" s="329"/>
      <c r="D397" s="329"/>
      <c r="E397" s="287"/>
      <c r="F397" s="312"/>
      <c r="G397" s="312"/>
      <c r="N397" s="528"/>
      <c r="O397" s="329"/>
      <c r="P397" s="329"/>
      <c r="Q397" s="287"/>
      <c r="R397" s="312"/>
      <c r="S397" s="312"/>
      <c r="U397" s="528"/>
      <c r="V397" s="329"/>
      <c r="W397" s="329"/>
      <c r="X397" s="287"/>
      <c r="Y397" s="312"/>
      <c r="Z397" s="312"/>
      <c r="AC397" s="328"/>
      <c r="AD397" s="329"/>
      <c r="AE397" s="329"/>
      <c r="AF397" s="287"/>
      <c r="AG397" s="312"/>
      <c r="AH397" s="312"/>
    </row>
    <row r="398" spans="1:113" s="17" customFormat="1" x14ac:dyDescent="0.2">
      <c r="B398" s="328"/>
      <c r="C398" s="329"/>
      <c r="D398" s="329"/>
      <c r="E398" s="287"/>
      <c r="F398" s="312"/>
      <c r="G398" s="312"/>
      <c r="N398" s="528"/>
      <c r="O398" s="329"/>
      <c r="P398" s="329"/>
      <c r="Q398" s="287"/>
      <c r="R398" s="312"/>
      <c r="S398" s="312"/>
      <c r="U398" s="528"/>
      <c r="V398" s="329"/>
      <c r="W398" s="329"/>
      <c r="X398" s="287"/>
      <c r="Y398" s="312"/>
      <c r="Z398" s="312"/>
      <c r="AC398" s="328"/>
      <c r="AD398" s="329"/>
      <c r="AE398" s="329"/>
      <c r="AF398" s="287"/>
      <c r="AG398" s="312"/>
      <c r="AH398" s="312"/>
    </row>
    <row r="399" spans="1:113" s="17" customFormat="1" x14ac:dyDescent="0.2">
      <c r="B399" s="328"/>
      <c r="C399" s="329"/>
      <c r="D399" s="329"/>
      <c r="E399" s="287"/>
      <c r="F399" s="312"/>
      <c r="G399" s="312"/>
      <c r="N399" s="528"/>
      <c r="O399" s="329"/>
      <c r="P399" s="329"/>
      <c r="Q399" s="287"/>
      <c r="R399" s="312"/>
      <c r="S399" s="312"/>
      <c r="U399" s="528"/>
      <c r="V399" s="329"/>
      <c r="W399" s="329"/>
      <c r="X399" s="287"/>
      <c r="Y399" s="312"/>
      <c r="Z399" s="312"/>
      <c r="AC399" s="328"/>
      <c r="AD399" s="329"/>
      <c r="AE399" s="329"/>
      <c r="AF399" s="287"/>
      <c r="AG399" s="312"/>
      <c r="AH399" s="312"/>
    </row>
    <row r="400" spans="1:113" s="17" customFormat="1" x14ac:dyDescent="0.2">
      <c r="B400" s="328"/>
      <c r="C400" s="329"/>
      <c r="D400" s="329"/>
      <c r="E400" s="287"/>
      <c r="F400" s="312"/>
      <c r="G400" s="312"/>
      <c r="N400" s="528"/>
      <c r="O400" s="329"/>
      <c r="P400" s="329"/>
      <c r="Q400" s="287"/>
      <c r="R400" s="312"/>
      <c r="S400" s="312"/>
      <c r="U400" s="528"/>
      <c r="V400" s="329"/>
      <c r="W400" s="329"/>
      <c r="X400" s="287"/>
      <c r="Y400" s="312"/>
      <c r="Z400" s="312"/>
      <c r="AC400" s="328"/>
      <c r="AD400" s="329"/>
      <c r="AE400" s="329"/>
      <c r="AF400" s="287"/>
      <c r="AG400" s="312"/>
      <c r="AH400" s="312"/>
    </row>
    <row r="401" spans="1:113" s="17" customFormat="1" x14ac:dyDescent="0.2">
      <c r="B401" s="328"/>
      <c r="C401" s="329"/>
      <c r="D401" s="329"/>
      <c r="E401" s="287"/>
      <c r="F401" s="312"/>
      <c r="G401" s="312"/>
      <c r="N401" s="528"/>
      <c r="O401" s="329"/>
      <c r="P401" s="329"/>
      <c r="Q401" s="287"/>
      <c r="R401" s="312"/>
      <c r="S401" s="312"/>
      <c r="U401" s="528"/>
      <c r="V401" s="329"/>
      <c r="W401" s="329"/>
      <c r="X401" s="287"/>
      <c r="Y401" s="312"/>
      <c r="Z401" s="312"/>
      <c r="AC401" s="328"/>
      <c r="AD401" s="329"/>
      <c r="AE401" s="329"/>
      <c r="AF401" s="287"/>
      <c r="AG401" s="312"/>
      <c r="AH401" s="312"/>
    </row>
    <row r="402" spans="1:113" s="17" customFormat="1" x14ac:dyDescent="0.2">
      <c r="B402" s="328"/>
      <c r="C402" s="329"/>
      <c r="D402" s="329"/>
      <c r="E402" s="287"/>
      <c r="F402" s="312"/>
      <c r="G402" s="312"/>
      <c r="N402" s="528"/>
      <c r="O402" s="329"/>
      <c r="P402" s="329"/>
      <c r="Q402" s="287"/>
      <c r="R402" s="312"/>
      <c r="S402" s="312"/>
      <c r="U402" s="528"/>
      <c r="V402" s="329"/>
      <c r="W402" s="329"/>
      <c r="X402" s="287"/>
      <c r="Y402" s="312"/>
      <c r="Z402" s="312"/>
      <c r="AC402" s="328"/>
      <c r="AD402" s="329"/>
      <c r="AE402" s="329"/>
      <c r="AF402" s="287"/>
      <c r="AG402" s="312"/>
      <c r="AH402" s="312"/>
    </row>
    <row r="403" spans="1:113" s="17" customFormat="1" ht="13.5" thickBot="1" x14ac:dyDescent="0.25">
      <c r="B403" s="328"/>
      <c r="C403" s="329"/>
      <c r="D403" s="329"/>
      <c r="E403" s="287"/>
      <c r="F403" s="312"/>
      <c r="G403" s="312"/>
      <c r="N403" s="528"/>
      <c r="O403" s="329"/>
      <c r="P403" s="329"/>
      <c r="Q403" s="287"/>
      <c r="R403" s="312"/>
      <c r="S403" s="312"/>
      <c r="U403" s="528"/>
      <c r="V403" s="329"/>
      <c r="W403" s="329"/>
      <c r="X403" s="287"/>
      <c r="Y403" s="312"/>
      <c r="Z403" s="312"/>
      <c r="AC403" s="328"/>
      <c r="AD403" s="329"/>
      <c r="AE403" s="329"/>
      <c r="AF403" s="287"/>
      <c r="AG403" s="312"/>
      <c r="AH403" s="312"/>
    </row>
    <row r="404" spans="1:113" ht="13.5" thickBot="1" x14ac:dyDescent="0.25">
      <c r="A404" s="315">
        <v>18</v>
      </c>
      <c r="B404" s="472"/>
      <c r="C404" s="757" t="s">
        <v>159</v>
      </c>
      <c r="D404" s="757" t="s">
        <v>34</v>
      </c>
      <c r="E404" s="543">
        <f>+$AF416</f>
        <v>0</v>
      </c>
      <c r="F404" s="312"/>
      <c r="G404" s="312"/>
      <c r="H404" s="17"/>
      <c r="M404" s="315"/>
      <c r="N404" s="472"/>
      <c r="O404" s="757" t="s">
        <v>159</v>
      </c>
      <c r="P404" s="757" t="s">
        <v>34</v>
      </c>
      <c r="Q404" s="543">
        <f>+$AF416</f>
        <v>0</v>
      </c>
      <c r="R404" s="312"/>
      <c r="S404" s="312"/>
      <c r="T404" s="315">
        <v>18</v>
      </c>
      <c r="U404" s="472"/>
      <c r="V404" s="757" t="s">
        <v>159</v>
      </c>
      <c r="W404" s="757" t="s">
        <v>34</v>
      </c>
      <c r="X404" s="543">
        <f>+$AF416</f>
        <v>0</v>
      </c>
      <c r="Y404" s="312"/>
      <c r="Z404" s="312"/>
      <c r="AA404" s="17"/>
      <c r="AB404" s="315"/>
      <c r="AC404" s="472"/>
      <c r="AD404" s="757" t="s">
        <v>159</v>
      </c>
      <c r="AE404" s="757" t="s">
        <v>34</v>
      </c>
      <c r="AF404" s="800" t="s">
        <v>18</v>
      </c>
      <c r="AG404" s="312"/>
      <c r="AH404" s="312"/>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T404" s="17"/>
      <c r="CU404" s="17"/>
      <c r="CV404" s="17"/>
      <c r="CW404" s="17"/>
      <c r="CX404" s="17"/>
      <c r="CY404" s="17"/>
      <c r="CZ404" s="17"/>
      <c r="DA404" s="17"/>
      <c r="DB404" s="17"/>
      <c r="DC404" s="17"/>
      <c r="DD404" s="17"/>
      <c r="DE404" s="17"/>
      <c r="DF404" s="17"/>
      <c r="DG404" s="17"/>
      <c r="DH404" s="17"/>
      <c r="DI404" s="17"/>
    </row>
    <row r="405" spans="1:113" ht="51" x14ac:dyDescent="0.2">
      <c r="A405" s="318" t="s">
        <v>7</v>
      </c>
      <c r="B405" s="525" t="str">
        <f>+" אסמכתא " &amp; B20 &amp;"         חזרה לטבלה "</f>
        <v xml:space="preserve"> אסמכתא          חזרה לטבלה </v>
      </c>
      <c r="C405" s="799"/>
      <c r="D405" s="799"/>
      <c r="E405" s="543" t="s">
        <v>18</v>
      </c>
      <c r="F405" s="312"/>
      <c r="G405" s="312"/>
      <c r="H405" s="17"/>
      <c r="M405" s="318" t="s">
        <v>23</v>
      </c>
      <c r="N405" s="525" t="str">
        <f>+" אסמכתא " &amp; B20 &amp;"         חזרה לטבלה "</f>
        <v xml:space="preserve"> אסמכתא          חזרה לטבלה </v>
      </c>
      <c r="O405" s="799"/>
      <c r="P405" s="799"/>
      <c r="Q405" s="543" t="s">
        <v>18</v>
      </c>
      <c r="R405" s="312"/>
      <c r="S405" s="312"/>
      <c r="T405" s="318" t="s">
        <v>7</v>
      </c>
      <c r="U405" s="525" t="str">
        <f>+" אסמכתא " &amp; B20 &amp;"         חזרה לטבלה "</f>
        <v xml:space="preserve"> אסמכתא          חזרה לטבלה </v>
      </c>
      <c r="V405" s="799"/>
      <c r="W405" s="799"/>
      <c r="X405" s="543" t="s">
        <v>18</v>
      </c>
      <c r="Y405" s="312"/>
      <c r="Z405" s="312"/>
      <c r="AA405" s="17"/>
      <c r="AB405" s="318" t="s">
        <v>23</v>
      </c>
      <c r="AC405" s="525" t="str">
        <f>+" אסמכתא " &amp; W20 &amp;"         חזרה לטבלה "</f>
        <v xml:space="preserve"> אסמכתא          חזרה לטבלה </v>
      </c>
      <c r="AD405" s="799"/>
      <c r="AE405" s="799"/>
      <c r="AF405" s="804"/>
      <c r="AG405" s="312"/>
      <c r="AH405" s="312"/>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T405" s="17"/>
      <c r="CU405" s="17"/>
      <c r="CV405" s="17"/>
      <c r="CW405" s="17"/>
      <c r="CX405" s="17"/>
      <c r="CY405" s="17"/>
      <c r="CZ405" s="17"/>
      <c r="DA405" s="17"/>
      <c r="DB405" s="17"/>
      <c r="DC405" s="17"/>
      <c r="DD405" s="17"/>
      <c r="DE405" s="17"/>
      <c r="DF405" s="17"/>
      <c r="DG405" s="17"/>
      <c r="DH405" s="17"/>
      <c r="DI405" s="17"/>
    </row>
    <row r="406" spans="1:113" s="17" customFormat="1" x14ac:dyDescent="0.2">
      <c r="A406" s="547">
        <v>1</v>
      </c>
      <c r="B406" s="547"/>
      <c r="C406" s="561"/>
      <c r="D406" s="561"/>
      <c r="E406" s="562"/>
      <c r="F406" s="312">
        <f>IF(AND((COUNTA($C$20)=1),(COUNTA(E406)=1),($C$20&lt;&gt;0),(OR((D406&lt;$C$62),(D406&gt;($E$62+61))))),1,0)</f>
        <v>0</v>
      </c>
      <c r="G406" s="312">
        <f>IF(AND((COUNTA($C$20)=1),(COUNTA(E406)=1),($C$20&lt;&gt;0),(OR((C406&lt;$C$62),(C406&gt;($E$62))))),1,0)</f>
        <v>0</v>
      </c>
      <c r="M406" s="547">
        <v>12</v>
      </c>
      <c r="N406" s="547"/>
      <c r="O406" s="561"/>
      <c r="P406" s="561"/>
      <c r="Q406" s="562"/>
      <c r="R406" s="312">
        <f>IF(AND((COUNTA($C$31)=1),(COUNTA(Q406)=1),($C$31&lt;&gt;0),(OR((P406&lt;$C$62),(P406&gt;($E$62+61))))),1,0)</f>
        <v>0</v>
      </c>
      <c r="S406" s="312">
        <f>IF(AND((COUNTA($C$31)=1),(COUNTA(Q406)=1),($C$31&lt;&gt;0),(OR((O406&lt;$C$62),(O406&gt;($E$62))))),1,0)</f>
        <v>0</v>
      </c>
      <c r="T406" s="547">
        <v>23</v>
      </c>
      <c r="U406" s="547"/>
      <c r="V406" s="561"/>
      <c r="W406" s="561"/>
      <c r="X406" s="562"/>
      <c r="Y406" s="312">
        <f>IF(AND((COUNTA($C$31)=1),(COUNTA(X406)=1),($C$31&lt;&gt;0),(OR((W406&lt;$C$62),(W406&gt;($E$62+61))))),1,0)</f>
        <v>0</v>
      </c>
      <c r="Z406" s="312">
        <f>IF(AND((COUNTA($C$31)=1),(COUNTA(X406)=1),($C$31&lt;&gt;0),(OR((V406&lt;$C$62),(V406&gt;($E$62))))),1,0)</f>
        <v>0</v>
      </c>
      <c r="AB406" s="547">
        <v>34</v>
      </c>
      <c r="AC406" s="547"/>
      <c r="AD406" s="561"/>
      <c r="AE406" s="561"/>
      <c r="AF406" s="562"/>
      <c r="AG406" s="312">
        <f>IF(AND((COUNTA($C$20)=1),(COUNTA(AF406)=1),($C$20&lt;&gt;0),(OR((AE406&lt;$C$62),(AE406&gt;($E$62+61))))),1,0)</f>
        <v>0</v>
      </c>
      <c r="AH406" s="312">
        <f>IF(AND((COUNTA($C$20)=1),(COUNTA(AF406)=1),($C$20&lt;&gt;0),(OR((AD406&lt;$C$62),(AD406&gt;($E$62))))),1,0)</f>
        <v>0</v>
      </c>
    </row>
    <row r="407" spans="1:113" s="17" customFormat="1" x14ac:dyDescent="0.2">
      <c r="A407" s="547">
        <v>2</v>
      </c>
      <c r="B407" s="547"/>
      <c r="C407" s="561"/>
      <c r="D407" s="561"/>
      <c r="E407" s="562"/>
      <c r="F407" s="312">
        <f t="shared" ref="F407:F416" si="143">IF(AND((COUNTA($C$20)=1),(COUNTA(E407)=1),($C$20&lt;&gt;0),(OR((D407&lt;$C$62),(D407&gt;($E$62+61))))),1,0)</f>
        <v>0</v>
      </c>
      <c r="G407" s="312">
        <f t="shared" ref="G407:G416" si="144">IF(AND((COUNTA($C$20)=1),(COUNTA(E407)=1),($C$20&lt;&gt;0),(OR((C407&lt;$C$62),(C407&gt;($E$62))))),1,0)</f>
        <v>0</v>
      </c>
      <c r="M407" s="547">
        <v>13</v>
      </c>
      <c r="N407" s="547"/>
      <c r="O407" s="561"/>
      <c r="P407" s="561"/>
      <c r="Q407" s="562"/>
      <c r="R407" s="312">
        <f t="shared" ref="R407:R416" si="145">IF(AND((COUNTA($C$31)=1),(COUNTA(Q407)=1),($C$31&lt;&gt;0),(OR((P407&lt;$C$62),(P407&gt;($E$62+61))))),1,0)</f>
        <v>0</v>
      </c>
      <c r="S407" s="312">
        <f t="shared" ref="S407:S416" si="146">IF(AND((COUNTA($C$31)=1),(COUNTA(Q407)=1),($C$31&lt;&gt;0),(OR((O407&lt;$C$62),(O407&gt;($E$62))))),1,0)</f>
        <v>0</v>
      </c>
      <c r="T407" s="547">
        <v>24</v>
      </c>
      <c r="U407" s="547"/>
      <c r="V407" s="561"/>
      <c r="W407" s="561"/>
      <c r="X407" s="562"/>
      <c r="Y407" s="312">
        <f t="shared" ref="Y407:Y416" si="147">IF(AND((COUNTA($C$31)=1),(COUNTA(X407)=1),($C$31&lt;&gt;0),(OR((W407&lt;$C$62),(W407&gt;($E$62+61))))),1,0)</f>
        <v>0</v>
      </c>
      <c r="Z407" s="312">
        <f t="shared" ref="Z407:Z416" si="148">IF(AND((COUNTA($C$31)=1),(COUNTA(X407)=1),($C$31&lt;&gt;0),(OR((V407&lt;$C$62),(V407&gt;($E$62))))),1,0)</f>
        <v>0</v>
      </c>
      <c r="AB407" s="547">
        <v>35</v>
      </c>
      <c r="AC407" s="547"/>
      <c r="AD407" s="561"/>
      <c r="AE407" s="561"/>
      <c r="AF407" s="562"/>
      <c r="AG407" s="312">
        <f t="shared" ref="AG407:AG416" si="149">IF(AND((COUNTA($C$20)=1),(COUNTA(AF407)=1),($C$20&lt;&gt;0),(OR((AE407&lt;$C$62),(AE407&gt;($E$62+61))))),1,0)</f>
        <v>0</v>
      </c>
      <c r="AH407" s="312">
        <f t="shared" ref="AH407:AH416" si="150">IF(AND((COUNTA($C$20)=1),(COUNTA(AF407)=1),($C$20&lt;&gt;0),(OR((AD407&lt;$C$62),(AD407&gt;($E$62))))),1,0)</f>
        <v>0</v>
      </c>
    </row>
    <row r="408" spans="1:113" s="17" customFormat="1" x14ac:dyDescent="0.2">
      <c r="A408" s="547">
        <v>3</v>
      </c>
      <c r="B408" s="547"/>
      <c r="C408" s="561"/>
      <c r="D408" s="561"/>
      <c r="E408" s="562"/>
      <c r="F408" s="312">
        <f t="shared" si="143"/>
        <v>0</v>
      </c>
      <c r="G408" s="312">
        <f t="shared" si="144"/>
        <v>0</v>
      </c>
      <c r="M408" s="547">
        <v>14</v>
      </c>
      <c r="N408" s="547"/>
      <c r="O408" s="561"/>
      <c r="P408" s="561"/>
      <c r="Q408" s="562"/>
      <c r="R408" s="312">
        <f t="shared" si="145"/>
        <v>0</v>
      </c>
      <c r="S408" s="312">
        <f t="shared" si="146"/>
        <v>0</v>
      </c>
      <c r="T408" s="547">
        <v>25</v>
      </c>
      <c r="U408" s="547"/>
      <c r="V408" s="561"/>
      <c r="W408" s="561"/>
      <c r="X408" s="562"/>
      <c r="Y408" s="312">
        <f t="shared" si="147"/>
        <v>0</v>
      </c>
      <c r="Z408" s="312">
        <f t="shared" si="148"/>
        <v>0</v>
      </c>
      <c r="AB408" s="547">
        <v>36</v>
      </c>
      <c r="AC408" s="547"/>
      <c r="AD408" s="561"/>
      <c r="AE408" s="561"/>
      <c r="AF408" s="562"/>
      <c r="AG408" s="312">
        <f t="shared" si="149"/>
        <v>0</v>
      </c>
      <c r="AH408" s="312">
        <f t="shared" si="150"/>
        <v>0</v>
      </c>
    </row>
    <row r="409" spans="1:113" s="17" customFormat="1" x14ac:dyDescent="0.2">
      <c r="A409" s="547">
        <v>4</v>
      </c>
      <c r="B409" s="547"/>
      <c r="C409" s="561"/>
      <c r="D409" s="561"/>
      <c r="E409" s="562"/>
      <c r="F409" s="312">
        <f t="shared" si="143"/>
        <v>0</v>
      </c>
      <c r="G409" s="312">
        <f t="shared" si="144"/>
        <v>0</v>
      </c>
      <c r="M409" s="547">
        <v>15</v>
      </c>
      <c r="N409" s="547"/>
      <c r="O409" s="561"/>
      <c r="P409" s="561"/>
      <c r="Q409" s="562"/>
      <c r="R409" s="312">
        <f t="shared" si="145"/>
        <v>0</v>
      </c>
      <c r="S409" s="312">
        <f t="shared" si="146"/>
        <v>0</v>
      </c>
      <c r="T409" s="547">
        <v>26</v>
      </c>
      <c r="U409" s="547"/>
      <c r="V409" s="561"/>
      <c r="W409" s="561"/>
      <c r="X409" s="562"/>
      <c r="Y409" s="312">
        <f t="shared" si="147"/>
        <v>0</v>
      </c>
      <c r="Z409" s="312">
        <f t="shared" si="148"/>
        <v>0</v>
      </c>
      <c r="AB409" s="547">
        <v>37</v>
      </c>
      <c r="AC409" s="547"/>
      <c r="AD409" s="561"/>
      <c r="AE409" s="561"/>
      <c r="AF409" s="562"/>
      <c r="AG409" s="312">
        <f t="shared" si="149"/>
        <v>0</v>
      </c>
      <c r="AH409" s="312">
        <f t="shared" si="150"/>
        <v>0</v>
      </c>
    </row>
    <row r="410" spans="1:113" s="17" customFormat="1" x14ac:dyDescent="0.2">
      <c r="A410" s="547">
        <v>5</v>
      </c>
      <c r="B410" s="547"/>
      <c r="C410" s="561"/>
      <c r="D410" s="561"/>
      <c r="E410" s="562"/>
      <c r="F410" s="312">
        <f t="shared" si="143"/>
        <v>0</v>
      </c>
      <c r="G410" s="312">
        <f t="shared" si="144"/>
        <v>0</v>
      </c>
      <c r="M410" s="547">
        <v>16</v>
      </c>
      <c r="N410" s="547"/>
      <c r="O410" s="561"/>
      <c r="P410" s="561"/>
      <c r="Q410" s="562"/>
      <c r="R410" s="312">
        <f t="shared" si="145"/>
        <v>0</v>
      </c>
      <c r="S410" s="312">
        <f t="shared" si="146"/>
        <v>0</v>
      </c>
      <c r="T410" s="547">
        <v>27</v>
      </c>
      <c r="U410" s="547"/>
      <c r="V410" s="561"/>
      <c r="W410" s="561"/>
      <c r="X410" s="562"/>
      <c r="Y410" s="312">
        <f t="shared" si="147"/>
        <v>0</v>
      </c>
      <c r="Z410" s="312">
        <f t="shared" si="148"/>
        <v>0</v>
      </c>
      <c r="AB410" s="547">
        <v>38</v>
      </c>
      <c r="AC410" s="547"/>
      <c r="AD410" s="561"/>
      <c r="AE410" s="561"/>
      <c r="AF410" s="562"/>
      <c r="AG410" s="312">
        <f t="shared" si="149"/>
        <v>0</v>
      </c>
      <c r="AH410" s="312">
        <f t="shared" si="150"/>
        <v>0</v>
      </c>
    </row>
    <row r="411" spans="1:113" s="17" customFormat="1" x14ac:dyDescent="0.2">
      <c r="A411" s="547">
        <v>6</v>
      </c>
      <c r="B411" s="547"/>
      <c r="C411" s="561"/>
      <c r="D411" s="561"/>
      <c r="E411" s="562"/>
      <c r="F411" s="312">
        <f t="shared" si="143"/>
        <v>0</v>
      </c>
      <c r="G411" s="312">
        <f t="shared" si="144"/>
        <v>0</v>
      </c>
      <c r="M411" s="547">
        <v>17</v>
      </c>
      <c r="N411" s="547"/>
      <c r="O411" s="561"/>
      <c r="P411" s="561"/>
      <c r="Q411" s="562"/>
      <c r="R411" s="312">
        <f t="shared" si="145"/>
        <v>0</v>
      </c>
      <c r="S411" s="312">
        <f t="shared" si="146"/>
        <v>0</v>
      </c>
      <c r="T411" s="547">
        <v>28</v>
      </c>
      <c r="U411" s="547"/>
      <c r="V411" s="561"/>
      <c r="W411" s="561"/>
      <c r="X411" s="562"/>
      <c r="Y411" s="312">
        <f t="shared" si="147"/>
        <v>0</v>
      </c>
      <c r="Z411" s="312">
        <f t="shared" si="148"/>
        <v>0</v>
      </c>
      <c r="AB411" s="547">
        <v>39</v>
      </c>
      <c r="AC411" s="547"/>
      <c r="AD411" s="561"/>
      <c r="AE411" s="561"/>
      <c r="AF411" s="562"/>
      <c r="AG411" s="312">
        <f t="shared" si="149"/>
        <v>0</v>
      </c>
      <c r="AH411" s="312">
        <f t="shared" si="150"/>
        <v>0</v>
      </c>
    </row>
    <row r="412" spans="1:113" s="17" customFormat="1" x14ac:dyDescent="0.2">
      <c r="A412" s="547">
        <v>7</v>
      </c>
      <c r="B412" s="547"/>
      <c r="C412" s="561"/>
      <c r="D412" s="561"/>
      <c r="E412" s="562"/>
      <c r="F412" s="312">
        <f t="shared" si="143"/>
        <v>0</v>
      </c>
      <c r="G412" s="312">
        <f t="shared" si="144"/>
        <v>0</v>
      </c>
      <c r="M412" s="547">
        <v>18</v>
      </c>
      <c r="N412" s="547"/>
      <c r="O412" s="561"/>
      <c r="P412" s="561"/>
      <c r="Q412" s="562"/>
      <c r="R412" s="312">
        <f t="shared" si="145"/>
        <v>0</v>
      </c>
      <c r="S412" s="312">
        <f t="shared" si="146"/>
        <v>0</v>
      </c>
      <c r="T412" s="547">
        <v>29</v>
      </c>
      <c r="U412" s="547"/>
      <c r="V412" s="561"/>
      <c r="W412" s="561"/>
      <c r="X412" s="562"/>
      <c r="Y412" s="312">
        <f t="shared" si="147"/>
        <v>0</v>
      </c>
      <c r="Z412" s="312">
        <f t="shared" si="148"/>
        <v>0</v>
      </c>
      <c r="AB412" s="547">
        <v>40</v>
      </c>
      <c r="AC412" s="547"/>
      <c r="AD412" s="561"/>
      <c r="AE412" s="561"/>
      <c r="AF412" s="562"/>
      <c r="AG412" s="312">
        <f t="shared" si="149"/>
        <v>0</v>
      </c>
      <c r="AH412" s="312">
        <f t="shared" si="150"/>
        <v>0</v>
      </c>
    </row>
    <row r="413" spans="1:113" s="17" customFormat="1" x14ac:dyDescent="0.2">
      <c r="A413" s="547">
        <v>8</v>
      </c>
      <c r="B413" s="547"/>
      <c r="C413" s="561"/>
      <c r="D413" s="561"/>
      <c r="E413" s="562"/>
      <c r="F413" s="312">
        <f t="shared" si="143"/>
        <v>0</v>
      </c>
      <c r="G413" s="312">
        <f t="shared" si="144"/>
        <v>0</v>
      </c>
      <c r="M413" s="547">
        <v>19</v>
      </c>
      <c r="N413" s="547"/>
      <c r="O413" s="561"/>
      <c r="P413" s="561"/>
      <c r="Q413" s="562"/>
      <c r="R413" s="312">
        <f t="shared" si="145"/>
        <v>0</v>
      </c>
      <c r="S413" s="312">
        <f t="shared" si="146"/>
        <v>0</v>
      </c>
      <c r="T413" s="547">
        <v>30</v>
      </c>
      <c r="U413" s="547"/>
      <c r="V413" s="561"/>
      <c r="W413" s="561"/>
      <c r="X413" s="562"/>
      <c r="Y413" s="312">
        <f t="shared" si="147"/>
        <v>0</v>
      </c>
      <c r="Z413" s="312">
        <f t="shared" si="148"/>
        <v>0</v>
      </c>
      <c r="AB413" s="547">
        <v>41</v>
      </c>
      <c r="AC413" s="547"/>
      <c r="AD413" s="561"/>
      <c r="AE413" s="561"/>
      <c r="AF413" s="562"/>
      <c r="AG413" s="312">
        <f t="shared" si="149"/>
        <v>0</v>
      </c>
      <c r="AH413" s="312">
        <f t="shared" si="150"/>
        <v>0</v>
      </c>
    </row>
    <row r="414" spans="1:113" s="17" customFormat="1" x14ac:dyDescent="0.2">
      <c r="A414" s="547">
        <v>9</v>
      </c>
      <c r="B414" s="547"/>
      <c r="C414" s="561"/>
      <c r="D414" s="561"/>
      <c r="E414" s="562"/>
      <c r="F414" s="312">
        <f t="shared" si="143"/>
        <v>0</v>
      </c>
      <c r="G414" s="312">
        <f t="shared" si="144"/>
        <v>0</v>
      </c>
      <c r="M414" s="547">
        <v>20</v>
      </c>
      <c r="N414" s="547"/>
      <c r="O414" s="561"/>
      <c r="P414" s="561"/>
      <c r="Q414" s="562"/>
      <c r="R414" s="312">
        <f t="shared" si="145"/>
        <v>0</v>
      </c>
      <c r="S414" s="312">
        <f t="shared" si="146"/>
        <v>0</v>
      </c>
      <c r="T414" s="547">
        <v>31</v>
      </c>
      <c r="U414" s="547"/>
      <c r="V414" s="561"/>
      <c r="W414" s="561"/>
      <c r="X414" s="562"/>
      <c r="Y414" s="312">
        <f t="shared" si="147"/>
        <v>0</v>
      </c>
      <c r="Z414" s="312">
        <f t="shared" si="148"/>
        <v>0</v>
      </c>
      <c r="AB414" s="547">
        <v>42</v>
      </c>
      <c r="AC414" s="547"/>
      <c r="AD414" s="561"/>
      <c r="AE414" s="561"/>
      <c r="AF414" s="562"/>
      <c r="AG414" s="312">
        <f t="shared" si="149"/>
        <v>0</v>
      </c>
      <c r="AH414" s="312">
        <f t="shared" si="150"/>
        <v>0</v>
      </c>
    </row>
    <row r="415" spans="1:113" s="17" customFormat="1" x14ac:dyDescent="0.2">
      <c r="A415" s="547">
        <v>10</v>
      </c>
      <c r="B415" s="547"/>
      <c r="C415" s="561"/>
      <c r="D415" s="561"/>
      <c r="E415" s="562"/>
      <c r="F415" s="312">
        <f t="shared" si="143"/>
        <v>0</v>
      </c>
      <c r="G415" s="312">
        <f t="shared" si="144"/>
        <v>0</v>
      </c>
      <c r="M415" s="547">
        <v>21</v>
      </c>
      <c r="N415" s="547"/>
      <c r="O415" s="561"/>
      <c r="P415" s="561"/>
      <c r="Q415" s="562"/>
      <c r="R415" s="312">
        <f t="shared" si="145"/>
        <v>0</v>
      </c>
      <c r="S415" s="312">
        <f t="shared" si="146"/>
        <v>0</v>
      </c>
      <c r="T415" s="547">
        <v>32</v>
      </c>
      <c r="U415" s="547"/>
      <c r="V415" s="561"/>
      <c r="W415" s="561"/>
      <c r="X415" s="562"/>
      <c r="Y415" s="312">
        <f t="shared" si="147"/>
        <v>0</v>
      </c>
      <c r="Z415" s="312">
        <f t="shared" si="148"/>
        <v>0</v>
      </c>
      <c r="AB415" s="547">
        <v>43</v>
      </c>
      <c r="AC415" s="547"/>
      <c r="AD415" s="561"/>
      <c r="AE415" s="561"/>
      <c r="AF415" s="562"/>
      <c r="AG415" s="312">
        <f t="shared" si="149"/>
        <v>0</v>
      </c>
      <c r="AH415" s="312">
        <f t="shared" si="150"/>
        <v>0</v>
      </c>
    </row>
    <row r="416" spans="1:113" s="17" customFormat="1" ht="13.5" thickBot="1" x14ac:dyDescent="0.25">
      <c r="A416" s="547">
        <v>11</v>
      </c>
      <c r="B416" s="547"/>
      <c r="C416" s="561"/>
      <c r="D416" s="561"/>
      <c r="E416" s="562"/>
      <c r="F416" s="312">
        <f t="shared" si="143"/>
        <v>0</v>
      </c>
      <c r="G416" s="312">
        <f t="shared" si="144"/>
        <v>0</v>
      </c>
      <c r="M416" s="547">
        <v>22</v>
      </c>
      <c r="N416" s="547"/>
      <c r="O416" s="561"/>
      <c r="P416" s="561"/>
      <c r="Q416" s="562"/>
      <c r="R416" s="312">
        <f t="shared" si="145"/>
        <v>0</v>
      </c>
      <c r="S416" s="312">
        <f t="shared" si="146"/>
        <v>0</v>
      </c>
      <c r="T416" s="547">
        <v>33</v>
      </c>
      <c r="U416" s="547"/>
      <c r="V416" s="561"/>
      <c r="W416" s="561"/>
      <c r="X416" s="562"/>
      <c r="Y416" s="312">
        <f t="shared" si="147"/>
        <v>0</v>
      </c>
      <c r="Z416" s="312">
        <f t="shared" si="148"/>
        <v>0</v>
      </c>
      <c r="AB416" s="324"/>
      <c r="AC416" s="563" t="s">
        <v>3</v>
      </c>
      <c r="AD416" s="551"/>
      <c r="AE416" s="551"/>
      <c r="AF416" s="552">
        <f>SUM(E406:E416)+SUM(Q406:Q416)+SUM(AF406:AF415)+SUM(X406:X416)</f>
        <v>0</v>
      </c>
      <c r="AG416" s="312">
        <f t="shared" si="149"/>
        <v>0</v>
      </c>
      <c r="AH416" s="312">
        <f t="shared" si="150"/>
        <v>0</v>
      </c>
    </row>
    <row r="417" spans="1:113" s="17" customFormat="1" x14ac:dyDescent="0.2">
      <c r="B417" s="328"/>
      <c r="C417" s="329"/>
      <c r="D417" s="329"/>
      <c r="E417" s="287"/>
      <c r="F417" s="312"/>
      <c r="G417" s="312"/>
      <c r="N417" s="528"/>
      <c r="O417" s="329"/>
      <c r="P417" s="329"/>
      <c r="Q417" s="287"/>
      <c r="R417" s="312"/>
      <c r="S417" s="312"/>
      <c r="U417" s="528"/>
      <c r="V417" s="329"/>
      <c r="W417" s="329"/>
      <c r="X417" s="287"/>
      <c r="Y417" s="312"/>
      <c r="Z417" s="312"/>
      <c r="AC417" s="328"/>
      <c r="AD417" s="329"/>
      <c r="AE417" s="329"/>
      <c r="AF417" s="287"/>
      <c r="AG417" s="312"/>
      <c r="AH417" s="312"/>
    </row>
    <row r="418" spans="1:113" s="17" customFormat="1" x14ac:dyDescent="0.2">
      <c r="B418" s="328"/>
      <c r="C418" s="329"/>
      <c r="D418" s="329"/>
      <c r="E418" s="287"/>
      <c r="F418" s="312"/>
      <c r="G418" s="312"/>
      <c r="N418" s="528"/>
      <c r="O418" s="329"/>
      <c r="P418" s="329"/>
      <c r="Q418" s="287"/>
      <c r="R418" s="312"/>
      <c r="S418" s="312"/>
      <c r="U418" s="528"/>
      <c r="V418" s="329"/>
      <c r="W418" s="329"/>
      <c r="X418" s="287"/>
      <c r="Y418" s="312"/>
      <c r="Z418" s="312"/>
      <c r="AC418" s="328"/>
      <c r="AD418" s="329"/>
      <c r="AE418" s="329"/>
      <c r="AF418" s="287"/>
      <c r="AG418" s="312"/>
      <c r="AH418" s="312"/>
    </row>
    <row r="419" spans="1:113" s="17" customFormat="1" x14ac:dyDescent="0.2">
      <c r="B419" s="328"/>
      <c r="C419" s="329"/>
      <c r="D419" s="329"/>
      <c r="E419" s="287"/>
      <c r="F419" s="312"/>
      <c r="G419" s="312"/>
      <c r="N419" s="528"/>
      <c r="O419" s="329"/>
      <c r="P419" s="329"/>
      <c r="Q419" s="287"/>
      <c r="R419" s="312"/>
      <c r="S419" s="312"/>
      <c r="U419" s="528"/>
      <c r="V419" s="329"/>
      <c r="W419" s="329"/>
      <c r="X419" s="287"/>
      <c r="Y419" s="312"/>
      <c r="Z419" s="312"/>
      <c r="AC419" s="328"/>
      <c r="AD419" s="329"/>
      <c r="AE419" s="329"/>
      <c r="AF419" s="287"/>
      <c r="AG419" s="312"/>
      <c r="AH419" s="312"/>
    </row>
    <row r="420" spans="1:113" s="17" customFormat="1" x14ac:dyDescent="0.2">
      <c r="B420" s="328"/>
      <c r="C420" s="329"/>
      <c r="D420" s="329"/>
      <c r="E420" s="287"/>
      <c r="F420" s="312"/>
      <c r="G420" s="312"/>
      <c r="N420" s="528"/>
      <c r="O420" s="329"/>
      <c r="P420" s="329"/>
      <c r="Q420" s="287"/>
      <c r="R420" s="312"/>
      <c r="S420" s="312"/>
      <c r="U420" s="528"/>
      <c r="V420" s="329"/>
      <c r="W420" s="329"/>
      <c r="X420" s="287"/>
      <c r="Y420" s="312"/>
      <c r="Z420" s="312"/>
      <c r="AC420" s="328"/>
      <c r="AD420" s="329"/>
      <c r="AE420" s="329"/>
      <c r="AF420" s="287"/>
      <c r="AG420" s="312"/>
      <c r="AH420" s="312"/>
    </row>
    <row r="421" spans="1:113" s="17" customFormat="1" x14ac:dyDescent="0.2">
      <c r="B421" s="328"/>
      <c r="C421" s="329"/>
      <c r="D421" s="329"/>
      <c r="E421" s="287"/>
      <c r="F421" s="312"/>
      <c r="G421" s="312"/>
      <c r="N421" s="528"/>
      <c r="O421" s="329"/>
      <c r="P421" s="329"/>
      <c r="Q421" s="287"/>
      <c r="R421" s="312"/>
      <c r="S421" s="312"/>
      <c r="U421" s="528"/>
      <c r="V421" s="329"/>
      <c r="W421" s="329"/>
      <c r="X421" s="287"/>
      <c r="Y421" s="312"/>
      <c r="Z421" s="312"/>
      <c r="AC421" s="328"/>
      <c r="AD421" s="329"/>
      <c r="AE421" s="329"/>
      <c r="AF421" s="287"/>
      <c r="AG421" s="312"/>
      <c r="AH421" s="312"/>
    </row>
    <row r="422" spans="1:113" s="17" customFormat="1" x14ac:dyDescent="0.2">
      <c r="B422" s="328"/>
      <c r="C422" s="329"/>
      <c r="D422" s="329"/>
      <c r="E422" s="287"/>
      <c r="F422" s="312"/>
      <c r="G422" s="312"/>
      <c r="N422" s="528"/>
      <c r="O422" s="329"/>
      <c r="P422" s="329"/>
      <c r="Q422" s="287"/>
      <c r="R422" s="312"/>
      <c r="S422" s="312"/>
      <c r="U422" s="528"/>
      <c r="V422" s="329"/>
      <c r="W422" s="329"/>
      <c r="X422" s="287"/>
      <c r="Y422" s="312"/>
      <c r="Z422" s="312"/>
      <c r="AC422" s="328"/>
      <c r="AD422" s="329"/>
      <c r="AE422" s="329"/>
      <c r="AF422" s="287"/>
      <c r="AG422" s="312"/>
      <c r="AH422" s="312"/>
    </row>
    <row r="423" spans="1:113" s="17" customFormat="1" ht="13.5" thickBot="1" x14ac:dyDescent="0.25">
      <c r="B423" s="328"/>
      <c r="C423" s="329"/>
      <c r="D423" s="329"/>
      <c r="E423" s="287"/>
      <c r="F423" s="312"/>
      <c r="G423" s="312"/>
      <c r="N423" s="528"/>
      <c r="O423" s="329"/>
      <c r="P423" s="329"/>
      <c r="Q423" s="287"/>
      <c r="R423" s="312"/>
      <c r="S423" s="312"/>
      <c r="U423" s="528"/>
      <c r="V423" s="329"/>
      <c r="W423" s="329"/>
      <c r="X423" s="287"/>
      <c r="Y423" s="312"/>
      <c r="Z423" s="312"/>
      <c r="AC423" s="328"/>
      <c r="AD423" s="329"/>
      <c r="AE423" s="329"/>
      <c r="AF423" s="287"/>
      <c r="AG423" s="312"/>
      <c r="AH423" s="312"/>
    </row>
    <row r="424" spans="1:113" ht="13.5" thickBot="1" x14ac:dyDescent="0.25">
      <c r="A424" s="315">
        <v>19</v>
      </c>
      <c r="B424" s="472"/>
      <c r="C424" s="757" t="s">
        <v>159</v>
      </c>
      <c r="D424" s="757" t="s">
        <v>34</v>
      </c>
      <c r="E424" s="543">
        <f>+$AF436</f>
        <v>0</v>
      </c>
      <c r="F424" s="312"/>
      <c r="G424" s="312"/>
      <c r="H424" s="17"/>
      <c r="M424" s="315"/>
      <c r="N424" s="472"/>
      <c r="O424" s="757" t="s">
        <v>159</v>
      </c>
      <c r="P424" s="757" t="s">
        <v>34</v>
      </c>
      <c r="Q424" s="543">
        <f>+$AF436</f>
        <v>0</v>
      </c>
      <c r="R424" s="312"/>
      <c r="S424" s="312"/>
      <c r="T424" s="315">
        <v>19</v>
      </c>
      <c r="U424" s="472"/>
      <c r="V424" s="757" t="s">
        <v>159</v>
      </c>
      <c r="W424" s="757" t="s">
        <v>34</v>
      </c>
      <c r="X424" s="543">
        <f>+$AF436</f>
        <v>0</v>
      </c>
      <c r="Y424" s="312"/>
      <c r="Z424" s="312"/>
      <c r="AA424" s="17"/>
      <c r="AB424" s="315"/>
      <c r="AC424" s="472"/>
      <c r="AD424" s="757" t="s">
        <v>159</v>
      </c>
      <c r="AE424" s="757" t="s">
        <v>34</v>
      </c>
      <c r="AF424" s="800" t="s">
        <v>18</v>
      </c>
      <c r="AG424" s="312"/>
      <c r="AH424" s="312"/>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T424" s="17"/>
      <c r="CU424" s="17"/>
      <c r="CV424" s="17"/>
      <c r="CW424" s="17"/>
      <c r="CX424" s="17"/>
      <c r="CY424" s="17"/>
      <c r="CZ424" s="17"/>
      <c r="DA424" s="17"/>
      <c r="DB424" s="17"/>
      <c r="DC424" s="17"/>
      <c r="DD424" s="17"/>
      <c r="DE424" s="17"/>
      <c r="DF424" s="17"/>
      <c r="DG424" s="17"/>
      <c r="DH424" s="17"/>
      <c r="DI424" s="17"/>
    </row>
    <row r="425" spans="1:113" ht="51" x14ac:dyDescent="0.2">
      <c r="A425" s="318" t="s">
        <v>7</v>
      </c>
      <c r="B425" s="525" t="str">
        <f>+" אסמכתא " &amp; B21 &amp;"         חזרה לטבלה "</f>
        <v xml:space="preserve"> אסמכתא          חזרה לטבלה </v>
      </c>
      <c r="C425" s="799"/>
      <c r="D425" s="799"/>
      <c r="E425" s="543" t="s">
        <v>18</v>
      </c>
      <c r="F425" s="312"/>
      <c r="G425" s="312"/>
      <c r="H425" s="17"/>
      <c r="M425" s="318" t="s">
        <v>23</v>
      </c>
      <c r="N425" s="525" t="str">
        <f>+" אסמכתא " &amp; B21 &amp;"         חזרה לטבלה "</f>
        <v xml:space="preserve"> אסמכתא          חזרה לטבלה </v>
      </c>
      <c r="O425" s="799"/>
      <c r="P425" s="799"/>
      <c r="Q425" s="543" t="s">
        <v>18</v>
      </c>
      <c r="R425" s="312"/>
      <c r="S425" s="312"/>
      <c r="T425" s="318" t="s">
        <v>7</v>
      </c>
      <c r="U425" s="525" t="str">
        <f>+" אסמכתא " &amp; B21 &amp;"         חזרה לטבלה "</f>
        <v xml:space="preserve"> אסמכתא          חזרה לטבלה </v>
      </c>
      <c r="V425" s="799"/>
      <c r="W425" s="799"/>
      <c r="X425" s="543" t="s">
        <v>18</v>
      </c>
      <c r="Y425" s="312"/>
      <c r="Z425" s="312"/>
      <c r="AA425" s="17"/>
      <c r="AB425" s="318" t="s">
        <v>23</v>
      </c>
      <c r="AC425" s="525" t="str">
        <f>+" אסמכתא " &amp; W21 &amp;"         חזרה לטבלה "</f>
        <v xml:space="preserve"> אסמכתא          חזרה לטבלה </v>
      </c>
      <c r="AD425" s="799"/>
      <c r="AE425" s="799"/>
      <c r="AF425" s="804"/>
      <c r="AG425" s="312"/>
      <c r="AH425" s="312"/>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T425" s="17"/>
      <c r="CU425" s="17"/>
      <c r="CV425" s="17"/>
      <c r="CW425" s="17"/>
      <c r="CX425" s="17"/>
      <c r="CY425" s="17"/>
      <c r="CZ425" s="17"/>
      <c r="DA425" s="17"/>
      <c r="DB425" s="17"/>
      <c r="DC425" s="17"/>
      <c r="DD425" s="17"/>
      <c r="DE425" s="17"/>
      <c r="DF425" s="17"/>
      <c r="DG425" s="17"/>
      <c r="DH425" s="17"/>
      <c r="DI425" s="17"/>
    </row>
    <row r="426" spans="1:113" s="17" customFormat="1" x14ac:dyDescent="0.2">
      <c r="A426" s="547">
        <v>1</v>
      </c>
      <c r="B426" s="547"/>
      <c r="C426" s="561"/>
      <c r="D426" s="561"/>
      <c r="E426" s="562"/>
      <c r="F426" s="312">
        <f>IF(AND((COUNTA($C$21)=1),(COUNTA(E426)=1),($C$21&lt;&gt;0),(OR((D426&lt;$C$62),(D426&gt;($E$62+61))))),1,0)</f>
        <v>0</v>
      </c>
      <c r="G426" s="312">
        <f>IF(AND((COUNTA($C$21)=1),(COUNTA(E426)=1),($C$21&lt;&gt;0),(OR((C426&lt;$C$62),(C426&gt;($E$62))))),1,0)</f>
        <v>0</v>
      </c>
      <c r="M426" s="547">
        <v>12</v>
      </c>
      <c r="N426" s="547"/>
      <c r="O426" s="561"/>
      <c r="P426" s="561"/>
      <c r="Q426" s="562"/>
      <c r="R426" s="312">
        <f>IF(AND((COUNTA($C$32)=1),(COUNTA(Q426)=1),($C$32&lt;&gt;0),(OR((P426&lt;$C$62),(P426&gt;($E$62+61))))),1,0)</f>
        <v>0</v>
      </c>
      <c r="S426" s="312">
        <f>IF(AND((COUNTA($C$32)=1),(COUNTA(Q426)=1),($C$32&lt;&gt;0),(OR((O426&lt;$C$62),(O426&gt;($E$62))))),1,0)</f>
        <v>0</v>
      </c>
      <c r="T426" s="547">
        <v>23</v>
      </c>
      <c r="U426" s="547"/>
      <c r="V426" s="561"/>
      <c r="W426" s="561"/>
      <c r="X426" s="562"/>
      <c r="Y426" s="312">
        <f>IF(AND((COUNTA($C$32)=1),(COUNTA(X426)=1),($C$32&lt;&gt;0),(OR((W426&lt;$C$62),(W426&gt;($E$62+61))))),1,0)</f>
        <v>0</v>
      </c>
      <c r="Z426" s="312">
        <f>IF(AND((COUNTA($C$32)=1),(COUNTA(X426)=1),($C$32&lt;&gt;0),(OR((V426&lt;$C$62),(V426&gt;($E$62))))),1,0)</f>
        <v>0</v>
      </c>
      <c r="AB426" s="547">
        <v>34</v>
      </c>
      <c r="AC426" s="547"/>
      <c r="AD426" s="561"/>
      <c r="AE426" s="561"/>
      <c r="AF426" s="562"/>
      <c r="AG426" s="312">
        <f>IF(AND((COUNTA($C$21)=1),(COUNTA(AF426)=1),($C$21&lt;&gt;0),(OR((AE426&lt;$C$62),(AE426&gt;($E$62+61))))),1,0)</f>
        <v>0</v>
      </c>
      <c r="AH426" s="312">
        <f>IF(AND((COUNTA($C$21)=1),(COUNTA(AF426)=1),($C$21&lt;&gt;0),(OR((AD426&lt;$C$62),(AD426&gt;($E$62))))),1,0)</f>
        <v>0</v>
      </c>
    </row>
    <row r="427" spans="1:113" s="17" customFormat="1" x14ac:dyDescent="0.2">
      <c r="A427" s="547">
        <v>2</v>
      </c>
      <c r="B427" s="547"/>
      <c r="C427" s="561"/>
      <c r="D427" s="561"/>
      <c r="E427" s="562"/>
      <c r="F427" s="312">
        <f t="shared" ref="F427:F436" si="151">IF(AND((COUNTA($C$21)=1),(COUNTA(E427)=1),($C$21&lt;&gt;0),(OR((D427&lt;$C$62),(D427&gt;($E$62+61))))),1,0)</f>
        <v>0</v>
      </c>
      <c r="G427" s="312">
        <f t="shared" ref="G427:G436" si="152">IF(AND((COUNTA($C$21)=1),(COUNTA(E427)=1),($C$21&lt;&gt;0),(OR((C427&lt;$C$62),(C427&gt;($E$62))))),1,0)</f>
        <v>0</v>
      </c>
      <c r="M427" s="547">
        <v>13</v>
      </c>
      <c r="N427" s="547"/>
      <c r="O427" s="561"/>
      <c r="P427" s="561"/>
      <c r="Q427" s="562"/>
      <c r="R427" s="312">
        <f t="shared" ref="R427:R436" si="153">IF(AND((COUNTA($C$32)=1),(COUNTA(Q427)=1),($C$32&lt;&gt;0),(OR((P427&lt;$C$62),(P427&gt;($E$62+61))))),1,0)</f>
        <v>0</v>
      </c>
      <c r="S427" s="312">
        <f t="shared" ref="S427:S436" si="154">IF(AND((COUNTA($C$32)=1),(COUNTA(Q427)=1),($C$32&lt;&gt;0),(OR((O427&lt;$C$62),(O427&gt;($E$62))))),1,0)</f>
        <v>0</v>
      </c>
      <c r="T427" s="547">
        <v>24</v>
      </c>
      <c r="U427" s="547"/>
      <c r="V427" s="561"/>
      <c r="W427" s="561"/>
      <c r="X427" s="562"/>
      <c r="Y427" s="312">
        <f t="shared" ref="Y427:Y436" si="155">IF(AND((COUNTA($C$32)=1),(COUNTA(X427)=1),($C$32&lt;&gt;0),(OR((W427&lt;$C$62),(W427&gt;($E$62+61))))),1,0)</f>
        <v>0</v>
      </c>
      <c r="Z427" s="312">
        <f t="shared" ref="Z427:Z436" si="156">IF(AND((COUNTA($C$32)=1),(COUNTA(X427)=1),($C$32&lt;&gt;0),(OR((V427&lt;$C$62),(V427&gt;($E$62))))),1,0)</f>
        <v>0</v>
      </c>
      <c r="AB427" s="547">
        <v>35</v>
      </c>
      <c r="AC427" s="547"/>
      <c r="AD427" s="561"/>
      <c r="AE427" s="561"/>
      <c r="AF427" s="562"/>
      <c r="AG427" s="312">
        <f t="shared" ref="AG427:AG436" si="157">IF(AND((COUNTA($C$21)=1),(COUNTA(AF427)=1),($C$21&lt;&gt;0),(OR((AE427&lt;$C$62),(AE427&gt;($E$62+61))))),1,0)</f>
        <v>0</v>
      </c>
      <c r="AH427" s="312">
        <f t="shared" ref="AH427:AH436" si="158">IF(AND((COUNTA($C$21)=1),(COUNTA(AF427)=1),($C$21&lt;&gt;0),(OR((AD427&lt;$C$62),(AD427&gt;($E$62))))),1,0)</f>
        <v>0</v>
      </c>
    </row>
    <row r="428" spans="1:113" s="17" customFormat="1" x14ac:dyDescent="0.2">
      <c r="A428" s="547">
        <v>3</v>
      </c>
      <c r="B428" s="547"/>
      <c r="C428" s="561"/>
      <c r="D428" s="561"/>
      <c r="E428" s="562"/>
      <c r="F428" s="312">
        <f t="shared" si="151"/>
        <v>0</v>
      </c>
      <c r="G428" s="312">
        <f t="shared" si="152"/>
        <v>0</v>
      </c>
      <c r="M428" s="547">
        <v>14</v>
      </c>
      <c r="N428" s="547"/>
      <c r="O428" s="561"/>
      <c r="P428" s="561"/>
      <c r="Q428" s="562"/>
      <c r="R428" s="312">
        <f t="shared" si="153"/>
        <v>0</v>
      </c>
      <c r="S428" s="312">
        <f t="shared" si="154"/>
        <v>0</v>
      </c>
      <c r="T428" s="547">
        <v>25</v>
      </c>
      <c r="U428" s="547"/>
      <c r="V428" s="561"/>
      <c r="W428" s="561"/>
      <c r="X428" s="562"/>
      <c r="Y428" s="312">
        <f t="shared" si="155"/>
        <v>0</v>
      </c>
      <c r="Z428" s="312">
        <f t="shared" si="156"/>
        <v>0</v>
      </c>
      <c r="AB428" s="547">
        <v>36</v>
      </c>
      <c r="AC428" s="547"/>
      <c r="AD428" s="561"/>
      <c r="AE428" s="561"/>
      <c r="AF428" s="562"/>
      <c r="AG428" s="312">
        <f t="shared" si="157"/>
        <v>0</v>
      </c>
      <c r="AH428" s="312">
        <f t="shared" si="158"/>
        <v>0</v>
      </c>
    </row>
    <row r="429" spans="1:113" s="17" customFormat="1" x14ac:dyDescent="0.2">
      <c r="A429" s="547">
        <v>4</v>
      </c>
      <c r="B429" s="547"/>
      <c r="C429" s="561"/>
      <c r="D429" s="561"/>
      <c r="E429" s="562"/>
      <c r="F429" s="312">
        <f t="shared" si="151"/>
        <v>0</v>
      </c>
      <c r="G429" s="312">
        <f t="shared" si="152"/>
        <v>0</v>
      </c>
      <c r="M429" s="547">
        <v>15</v>
      </c>
      <c r="N429" s="547"/>
      <c r="O429" s="561"/>
      <c r="P429" s="561"/>
      <c r="Q429" s="562"/>
      <c r="R429" s="312">
        <f t="shared" si="153"/>
        <v>0</v>
      </c>
      <c r="S429" s="312">
        <f t="shared" si="154"/>
        <v>0</v>
      </c>
      <c r="T429" s="547">
        <v>26</v>
      </c>
      <c r="U429" s="547"/>
      <c r="V429" s="561"/>
      <c r="W429" s="561"/>
      <c r="X429" s="562"/>
      <c r="Y429" s="312">
        <f t="shared" si="155"/>
        <v>0</v>
      </c>
      <c r="Z429" s="312">
        <f t="shared" si="156"/>
        <v>0</v>
      </c>
      <c r="AB429" s="547">
        <v>37</v>
      </c>
      <c r="AC429" s="547"/>
      <c r="AD429" s="561"/>
      <c r="AE429" s="561"/>
      <c r="AF429" s="562"/>
      <c r="AG429" s="312">
        <f t="shared" si="157"/>
        <v>0</v>
      </c>
      <c r="AH429" s="312">
        <f t="shared" si="158"/>
        <v>0</v>
      </c>
    </row>
    <row r="430" spans="1:113" s="17" customFormat="1" x14ac:dyDescent="0.2">
      <c r="A430" s="547">
        <v>5</v>
      </c>
      <c r="B430" s="547"/>
      <c r="C430" s="561"/>
      <c r="D430" s="561"/>
      <c r="E430" s="562"/>
      <c r="F430" s="312">
        <f t="shared" si="151"/>
        <v>0</v>
      </c>
      <c r="G430" s="312">
        <f t="shared" si="152"/>
        <v>0</v>
      </c>
      <c r="M430" s="547">
        <v>16</v>
      </c>
      <c r="N430" s="547"/>
      <c r="O430" s="561"/>
      <c r="P430" s="561"/>
      <c r="Q430" s="562"/>
      <c r="R430" s="312">
        <f t="shared" si="153"/>
        <v>0</v>
      </c>
      <c r="S430" s="312">
        <f t="shared" si="154"/>
        <v>0</v>
      </c>
      <c r="T430" s="547">
        <v>27</v>
      </c>
      <c r="U430" s="547"/>
      <c r="V430" s="561"/>
      <c r="W430" s="561"/>
      <c r="X430" s="562"/>
      <c r="Y430" s="312">
        <f t="shared" si="155"/>
        <v>0</v>
      </c>
      <c r="Z430" s="312">
        <f t="shared" si="156"/>
        <v>0</v>
      </c>
      <c r="AB430" s="547">
        <v>38</v>
      </c>
      <c r="AC430" s="547"/>
      <c r="AD430" s="561"/>
      <c r="AE430" s="561"/>
      <c r="AF430" s="562"/>
      <c r="AG430" s="312">
        <f t="shared" si="157"/>
        <v>0</v>
      </c>
      <c r="AH430" s="312">
        <f t="shared" si="158"/>
        <v>0</v>
      </c>
    </row>
    <row r="431" spans="1:113" s="17" customFormat="1" x14ac:dyDescent="0.2">
      <c r="A431" s="547">
        <v>6</v>
      </c>
      <c r="B431" s="547"/>
      <c r="C431" s="561"/>
      <c r="D431" s="561"/>
      <c r="E431" s="562"/>
      <c r="F431" s="312">
        <f t="shared" si="151"/>
        <v>0</v>
      </c>
      <c r="G431" s="312">
        <f t="shared" si="152"/>
        <v>0</v>
      </c>
      <c r="M431" s="547">
        <v>17</v>
      </c>
      <c r="N431" s="547"/>
      <c r="O431" s="561"/>
      <c r="P431" s="561"/>
      <c r="Q431" s="562"/>
      <c r="R431" s="312">
        <f t="shared" si="153"/>
        <v>0</v>
      </c>
      <c r="S431" s="312">
        <f t="shared" si="154"/>
        <v>0</v>
      </c>
      <c r="T431" s="547">
        <v>28</v>
      </c>
      <c r="U431" s="547"/>
      <c r="V431" s="561"/>
      <c r="W431" s="561"/>
      <c r="X431" s="562"/>
      <c r="Y431" s="312">
        <f t="shared" si="155"/>
        <v>0</v>
      </c>
      <c r="Z431" s="312">
        <f t="shared" si="156"/>
        <v>0</v>
      </c>
      <c r="AB431" s="547">
        <v>39</v>
      </c>
      <c r="AC431" s="547"/>
      <c r="AD431" s="561"/>
      <c r="AE431" s="561"/>
      <c r="AF431" s="562"/>
      <c r="AG431" s="312">
        <f t="shared" si="157"/>
        <v>0</v>
      </c>
      <c r="AH431" s="312">
        <f t="shared" si="158"/>
        <v>0</v>
      </c>
    </row>
    <row r="432" spans="1:113" s="17" customFormat="1" x14ac:dyDescent="0.2">
      <c r="A432" s="547">
        <v>7</v>
      </c>
      <c r="B432" s="547"/>
      <c r="C432" s="561"/>
      <c r="D432" s="561"/>
      <c r="E432" s="562"/>
      <c r="F432" s="312">
        <f t="shared" si="151"/>
        <v>0</v>
      </c>
      <c r="G432" s="312">
        <f t="shared" si="152"/>
        <v>0</v>
      </c>
      <c r="M432" s="547">
        <v>18</v>
      </c>
      <c r="N432" s="547"/>
      <c r="O432" s="561"/>
      <c r="P432" s="561"/>
      <c r="Q432" s="562"/>
      <c r="R432" s="312">
        <f t="shared" si="153"/>
        <v>0</v>
      </c>
      <c r="S432" s="312">
        <f t="shared" si="154"/>
        <v>0</v>
      </c>
      <c r="T432" s="547">
        <v>29</v>
      </c>
      <c r="U432" s="547"/>
      <c r="V432" s="561"/>
      <c r="W432" s="561"/>
      <c r="X432" s="562"/>
      <c r="Y432" s="312">
        <f t="shared" si="155"/>
        <v>0</v>
      </c>
      <c r="Z432" s="312">
        <f t="shared" si="156"/>
        <v>0</v>
      </c>
      <c r="AB432" s="547">
        <v>40</v>
      </c>
      <c r="AC432" s="547"/>
      <c r="AD432" s="561"/>
      <c r="AE432" s="561"/>
      <c r="AF432" s="562"/>
      <c r="AG432" s="312">
        <f t="shared" si="157"/>
        <v>0</v>
      </c>
      <c r="AH432" s="312">
        <f t="shared" si="158"/>
        <v>0</v>
      </c>
    </row>
    <row r="433" spans="1:113" s="17" customFormat="1" x14ac:dyDescent="0.2">
      <c r="A433" s="547">
        <v>8</v>
      </c>
      <c r="B433" s="547"/>
      <c r="C433" s="561"/>
      <c r="D433" s="561"/>
      <c r="E433" s="562"/>
      <c r="F433" s="312">
        <f t="shared" si="151"/>
        <v>0</v>
      </c>
      <c r="G433" s="312">
        <f t="shared" si="152"/>
        <v>0</v>
      </c>
      <c r="M433" s="547">
        <v>19</v>
      </c>
      <c r="N433" s="547"/>
      <c r="O433" s="561"/>
      <c r="P433" s="561"/>
      <c r="Q433" s="562"/>
      <c r="R433" s="312">
        <f t="shared" si="153"/>
        <v>0</v>
      </c>
      <c r="S433" s="312">
        <f t="shared" si="154"/>
        <v>0</v>
      </c>
      <c r="T433" s="547">
        <v>30</v>
      </c>
      <c r="U433" s="547"/>
      <c r="V433" s="561"/>
      <c r="W433" s="561"/>
      <c r="X433" s="562"/>
      <c r="Y433" s="312">
        <f t="shared" si="155"/>
        <v>0</v>
      </c>
      <c r="Z433" s="312">
        <f t="shared" si="156"/>
        <v>0</v>
      </c>
      <c r="AB433" s="547">
        <v>41</v>
      </c>
      <c r="AC433" s="547"/>
      <c r="AD433" s="561"/>
      <c r="AE433" s="561"/>
      <c r="AF433" s="562"/>
      <c r="AG433" s="312">
        <f t="shared" si="157"/>
        <v>0</v>
      </c>
      <c r="AH433" s="312">
        <f t="shared" si="158"/>
        <v>0</v>
      </c>
    </row>
    <row r="434" spans="1:113" s="17" customFormat="1" x14ac:dyDescent="0.2">
      <c r="A434" s="547">
        <v>9</v>
      </c>
      <c r="B434" s="547"/>
      <c r="C434" s="561"/>
      <c r="D434" s="561"/>
      <c r="E434" s="562"/>
      <c r="F434" s="312">
        <f t="shared" si="151"/>
        <v>0</v>
      </c>
      <c r="G434" s="312">
        <f t="shared" si="152"/>
        <v>0</v>
      </c>
      <c r="M434" s="547">
        <v>20</v>
      </c>
      <c r="N434" s="547"/>
      <c r="O434" s="561"/>
      <c r="P434" s="561"/>
      <c r="Q434" s="562"/>
      <c r="R434" s="312">
        <f t="shared" si="153"/>
        <v>0</v>
      </c>
      <c r="S434" s="312">
        <f t="shared" si="154"/>
        <v>0</v>
      </c>
      <c r="T434" s="547">
        <v>31</v>
      </c>
      <c r="U434" s="547"/>
      <c r="V434" s="561"/>
      <c r="W434" s="561"/>
      <c r="X434" s="562"/>
      <c r="Y434" s="312">
        <f t="shared" si="155"/>
        <v>0</v>
      </c>
      <c r="Z434" s="312">
        <f t="shared" si="156"/>
        <v>0</v>
      </c>
      <c r="AB434" s="547">
        <v>42</v>
      </c>
      <c r="AC434" s="547"/>
      <c r="AD434" s="561"/>
      <c r="AE434" s="561"/>
      <c r="AF434" s="562"/>
      <c r="AG434" s="312">
        <f t="shared" si="157"/>
        <v>0</v>
      </c>
      <c r="AH434" s="312">
        <f t="shared" si="158"/>
        <v>0</v>
      </c>
    </row>
    <row r="435" spans="1:113" s="17" customFormat="1" x14ac:dyDescent="0.2">
      <c r="A435" s="547">
        <v>10</v>
      </c>
      <c r="B435" s="547"/>
      <c r="C435" s="561"/>
      <c r="D435" s="561"/>
      <c r="E435" s="562"/>
      <c r="F435" s="312">
        <f t="shared" si="151"/>
        <v>0</v>
      </c>
      <c r="G435" s="312">
        <f t="shared" si="152"/>
        <v>0</v>
      </c>
      <c r="M435" s="547">
        <v>21</v>
      </c>
      <c r="N435" s="547"/>
      <c r="O435" s="561"/>
      <c r="P435" s="561"/>
      <c r="Q435" s="562"/>
      <c r="R435" s="312">
        <f t="shared" si="153"/>
        <v>0</v>
      </c>
      <c r="S435" s="312">
        <f t="shared" si="154"/>
        <v>0</v>
      </c>
      <c r="T435" s="547">
        <v>32</v>
      </c>
      <c r="U435" s="547"/>
      <c r="V435" s="561"/>
      <c r="W435" s="561"/>
      <c r="X435" s="562"/>
      <c r="Y435" s="312">
        <f t="shared" si="155"/>
        <v>0</v>
      </c>
      <c r="Z435" s="312">
        <f t="shared" si="156"/>
        <v>0</v>
      </c>
      <c r="AB435" s="547">
        <v>43</v>
      </c>
      <c r="AC435" s="547"/>
      <c r="AD435" s="561"/>
      <c r="AE435" s="561"/>
      <c r="AF435" s="562"/>
      <c r="AG435" s="312">
        <f t="shared" si="157"/>
        <v>0</v>
      </c>
      <c r="AH435" s="312">
        <f t="shared" si="158"/>
        <v>0</v>
      </c>
    </row>
    <row r="436" spans="1:113" s="17" customFormat="1" ht="13.5" thickBot="1" x14ac:dyDescent="0.25">
      <c r="A436" s="547">
        <v>11</v>
      </c>
      <c r="B436" s="547"/>
      <c r="C436" s="561"/>
      <c r="D436" s="561"/>
      <c r="E436" s="562"/>
      <c r="F436" s="312">
        <f t="shared" si="151"/>
        <v>0</v>
      </c>
      <c r="G436" s="312">
        <f t="shared" si="152"/>
        <v>0</v>
      </c>
      <c r="M436" s="547">
        <v>22</v>
      </c>
      <c r="N436" s="547"/>
      <c r="O436" s="561"/>
      <c r="P436" s="561"/>
      <c r="Q436" s="562"/>
      <c r="R436" s="312">
        <f t="shared" si="153"/>
        <v>0</v>
      </c>
      <c r="S436" s="312">
        <f t="shared" si="154"/>
        <v>0</v>
      </c>
      <c r="T436" s="547">
        <v>33</v>
      </c>
      <c r="U436" s="547"/>
      <c r="V436" s="561"/>
      <c r="W436" s="561"/>
      <c r="X436" s="562"/>
      <c r="Y436" s="312">
        <f t="shared" si="155"/>
        <v>0</v>
      </c>
      <c r="Z436" s="312">
        <f t="shared" si="156"/>
        <v>0</v>
      </c>
      <c r="AB436" s="324"/>
      <c r="AC436" s="563" t="s">
        <v>3</v>
      </c>
      <c r="AD436" s="551"/>
      <c r="AE436" s="551"/>
      <c r="AF436" s="552">
        <f>SUM(E426:E436)+SUM(Q426:Q436)+SUM(AF426:AF435)+SUM(X426:X436)</f>
        <v>0</v>
      </c>
      <c r="AG436" s="312">
        <f t="shared" si="157"/>
        <v>0</v>
      </c>
      <c r="AH436" s="312">
        <f t="shared" si="158"/>
        <v>0</v>
      </c>
    </row>
    <row r="437" spans="1:113" s="17" customFormat="1" x14ac:dyDescent="0.2">
      <c r="B437" s="328"/>
      <c r="C437" s="329"/>
      <c r="D437" s="329"/>
      <c r="E437" s="287"/>
      <c r="F437" s="312"/>
      <c r="G437" s="312"/>
      <c r="N437" s="528"/>
      <c r="O437" s="329"/>
      <c r="P437" s="329"/>
      <c r="Q437" s="287"/>
      <c r="R437" s="312"/>
      <c r="S437" s="312"/>
      <c r="U437" s="528"/>
      <c r="V437" s="329"/>
      <c r="W437" s="329"/>
      <c r="X437" s="287"/>
      <c r="Y437" s="312"/>
      <c r="Z437" s="312"/>
      <c r="AC437" s="328"/>
      <c r="AD437" s="329"/>
      <c r="AE437" s="329"/>
      <c r="AF437" s="287"/>
      <c r="AG437" s="312"/>
      <c r="AH437" s="312"/>
    </row>
    <row r="438" spans="1:113" s="17" customFormat="1" x14ac:dyDescent="0.2">
      <c r="B438" s="328"/>
      <c r="C438" s="329"/>
      <c r="D438" s="329"/>
      <c r="E438" s="287"/>
      <c r="F438" s="312"/>
      <c r="G438" s="312"/>
      <c r="N438" s="528"/>
      <c r="O438" s="329"/>
      <c r="P438" s="329"/>
      <c r="Q438" s="287"/>
      <c r="R438" s="312"/>
      <c r="S438" s="312"/>
      <c r="U438" s="528"/>
      <c r="V438" s="329"/>
      <c r="W438" s="329"/>
      <c r="X438" s="287"/>
      <c r="Y438" s="312"/>
      <c r="Z438" s="312"/>
      <c r="AC438" s="328"/>
      <c r="AD438" s="329"/>
      <c r="AE438" s="329"/>
      <c r="AF438" s="287"/>
      <c r="AG438" s="312"/>
      <c r="AH438" s="312"/>
    </row>
    <row r="439" spans="1:113" s="17" customFormat="1" x14ac:dyDescent="0.2">
      <c r="B439" s="328"/>
      <c r="C439" s="329"/>
      <c r="D439" s="329"/>
      <c r="E439" s="287"/>
      <c r="F439" s="312"/>
      <c r="G439" s="312"/>
      <c r="N439" s="528"/>
      <c r="O439" s="329"/>
      <c r="P439" s="329"/>
      <c r="Q439" s="287"/>
      <c r="R439" s="312"/>
      <c r="S439" s="312"/>
      <c r="U439" s="528"/>
      <c r="V439" s="329"/>
      <c r="W439" s="329"/>
      <c r="X439" s="287"/>
      <c r="Y439" s="312"/>
      <c r="Z439" s="312"/>
      <c r="AC439" s="328"/>
      <c r="AD439" s="329"/>
      <c r="AE439" s="329"/>
      <c r="AF439" s="287"/>
      <c r="AG439" s="312"/>
      <c r="AH439" s="312"/>
    </row>
    <row r="440" spans="1:113" s="17" customFormat="1" x14ac:dyDescent="0.2">
      <c r="B440" s="328"/>
      <c r="C440" s="329"/>
      <c r="D440" s="329"/>
      <c r="E440" s="287"/>
      <c r="F440" s="312"/>
      <c r="G440" s="312"/>
      <c r="N440" s="528"/>
      <c r="O440" s="329"/>
      <c r="P440" s="329"/>
      <c r="Q440" s="287"/>
      <c r="R440" s="312"/>
      <c r="S440" s="312"/>
      <c r="U440" s="528"/>
      <c r="V440" s="329"/>
      <c r="W440" s="329"/>
      <c r="X440" s="287"/>
      <c r="Y440" s="312"/>
      <c r="Z440" s="312"/>
      <c r="AC440" s="328"/>
      <c r="AD440" s="329"/>
      <c r="AE440" s="329"/>
      <c r="AF440" s="287"/>
      <c r="AG440" s="312"/>
      <c r="AH440" s="312"/>
    </row>
    <row r="441" spans="1:113" s="17" customFormat="1" x14ac:dyDescent="0.2">
      <c r="B441" s="328"/>
      <c r="C441" s="329"/>
      <c r="D441" s="329"/>
      <c r="E441" s="287"/>
      <c r="F441" s="312"/>
      <c r="G441" s="312"/>
      <c r="N441" s="528"/>
      <c r="O441" s="329"/>
      <c r="P441" s="329"/>
      <c r="Q441" s="287"/>
      <c r="R441" s="312"/>
      <c r="S441" s="312"/>
      <c r="U441" s="528"/>
      <c r="V441" s="329"/>
      <c r="W441" s="329"/>
      <c r="X441" s="287"/>
      <c r="Y441" s="312"/>
      <c r="Z441" s="312"/>
      <c r="AC441" s="328"/>
      <c r="AD441" s="329"/>
      <c r="AE441" s="329"/>
      <c r="AF441" s="287"/>
      <c r="AG441" s="312"/>
      <c r="AH441" s="312"/>
    </row>
    <row r="442" spans="1:113" s="17" customFormat="1" x14ac:dyDescent="0.2">
      <c r="B442" s="328"/>
      <c r="C442" s="329"/>
      <c r="D442" s="329"/>
      <c r="E442" s="287"/>
      <c r="F442" s="312"/>
      <c r="G442" s="312"/>
      <c r="N442" s="528"/>
      <c r="O442" s="329"/>
      <c r="P442" s="329"/>
      <c r="Q442" s="287"/>
      <c r="R442" s="312"/>
      <c r="S442" s="312"/>
      <c r="U442" s="528"/>
      <c r="V442" s="329"/>
      <c r="W442" s="329"/>
      <c r="X442" s="287"/>
      <c r="Y442" s="312"/>
      <c r="Z442" s="312"/>
      <c r="AC442" s="328"/>
      <c r="AD442" s="329"/>
      <c r="AE442" s="329"/>
      <c r="AF442" s="287"/>
      <c r="AG442" s="312"/>
      <c r="AH442" s="312"/>
    </row>
    <row r="443" spans="1:113" s="17" customFormat="1" ht="13.5" thickBot="1" x14ac:dyDescent="0.25">
      <c r="B443" s="328"/>
      <c r="C443" s="329"/>
      <c r="D443" s="329"/>
      <c r="E443" s="287"/>
      <c r="F443" s="312"/>
      <c r="G443" s="312"/>
      <c r="N443" s="528"/>
      <c r="O443" s="329"/>
      <c r="P443" s="329"/>
      <c r="Q443" s="287"/>
      <c r="R443" s="312"/>
      <c r="S443" s="312"/>
      <c r="U443" s="528"/>
      <c r="V443" s="329"/>
      <c r="W443" s="329"/>
      <c r="X443" s="287"/>
      <c r="Y443" s="312"/>
      <c r="Z443" s="312"/>
      <c r="AC443" s="328"/>
      <c r="AD443" s="329"/>
      <c r="AE443" s="329"/>
      <c r="AF443" s="287"/>
      <c r="AG443" s="312"/>
      <c r="AH443" s="312"/>
    </row>
    <row r="444" spans="1:113" ht="13.5" thickBot="1" x14ac:dyDescent="0.25">
      <c r="A444" s="315">
        <v>20</v>
      </c>
      <c r="B444" s="472"/>
      <c r="C444" s="757" t="s">
        <v>159</v>
      </c>
      <c r="D444" s="757" t="s">
        <v>34</v>
      </c>
      <c r="E444" s="543">
        <f>+$AF456</f>
        <v>0</v>
      </c>
      <c r="F444" s="312"/>
      <c r="G444" s="312"/>
      <c r="H444" s="17"/>
      <c r="M444" s="315"/>
      <c r="N444" s="472"/>
      <c r="O444" s="757" t="s">
        <v>159</v>
      </c>
      <c r="P444" s="757" t="s">
        <v>34</v>
      </c>
      <c r="Q444" s="543">
        <f>+$AF456</f>
        <v>0</v>
      </c>
      <c r="R444" s="312"/>
      <c r="S444" s="312"/>
      <c r="T444" s="315">
        <v>20</v>
      </c>
      <c r="U444" s="472"/>
      <c r="V444" s="757" t="s">
        <v>159</v>
      </c>
      <c r="W444" s="757" t="s">
        <v>34</v>
      </c>
      <c r="X444" s="543">
        <f>+$AF456</f>
        <v>0</v>
      </c>
      <c r="Y444" s="312"/>
      <c r="Z444" s="312"/>
      <c r="AA444" s="17"/>
      <c r="AB444" s="315"/>
      <c r="AC444" s="472"/>
      <c r="AD444" s="757" t="s">
        <v>159</v>
      </c>
      <c r="AE444" s="757" t="s">
        <v>34</v>
      </c>
      <c r="AF444" s="800" t="s">
        <v>18</v>
      </c>
      <c r="AG444" s="312"/>
      <c r="AH444" s="312"/>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7"/>
      <c r="CT444" s="17"/>
      <c r="CU444" s="17"/>
      <c r="CV444" s="17"/>
      <c r="CW444" s="17"/>
      <c r="CX444" s="17"/>
      <c r="CY444" s="17"/>
      <c r="CZ444" s="17"/>
      <c r="DA444" s="17"/>
      <c r="DB444" s="17"/>
      <c r="DC444" s="17"/>
      <c r="DD444" s="17"/>
      <c r="DE444" s="17"/>
      <c r="DF444" s="17"/>
      <c r="DG444" s="17"/>
      <c r="DH444" s="17"/>
      <c r="DI444" s="17"/>
    </row>
    <row r="445" spans="1:113" ht="51" x14ac:dyDescent="0.2">
      <c r="A445" s="318" t="s">
        <v>7</v>
      </c>
      <c r="B445" s="525" t="str">
        <f>+" אסמכתא " &amp; B22 &amp;"         חזרה לטבלה "</f>
        <v xml:space="preserve"> אסמכתא          חזרה לטבלה </v>
      </c>
      <c r="C445" s="799"/>
      <c r="D445" s="799"/>
      <c r="E445" s="543" t="s">
        <v>18</v>
      </c>
      <c r="F445" s="312"/>
      <c r="G445" s="312"/>
      <c r="H445" s="17"/>
      <c r="M445" s="318" t="s">
        <v>23</v>
      </c>
      <c r="N445" s="525" t="str">
        <f>+" אסמכתא " &amp; B22 &amp;"         חזרה לטבלה "</f>
        <v xml:space="preserve"> אסמכתא          חזרה לטבלה </v>
      </c>
      <c r="O445" s="799"/>
      <c r="P445" s="799"/>
      <c r="Q445" s="543" t="s">
        <v>18</v>
      </c>
      <c r="R445" s="312"/>
      <c r="S445" s="312"/>
      <c r="T445" s="318" t="s">
        <v>7</v>
      </c>
      <c r="U445" s="525" t="str">
        <f>+" אסמכתא " &amp; B22 &amp;"         חזרה לטבלה "</f>
        <v xml:space="preserve"> אסמכתא          חזרה לטבלה </v>
      </c>
      <c r="V445" s="799"/>
      <c r="W445" s="799"/>
      <c r="X445" s="543" t="s">
        <v>18</v>
      </c>
      <c r="Y445" s="312"/>
      <c r="Z445" s="312"/>
      <c r="AA445" s="17"/>
      <c r="AB445" s="318" t="s">
        <v>23</v>
      </c>
      <c r="AC445" s="525" t="str">
        <f>+" אסמכתא " &amp; W22 &amp;"         חזרה לטבלה "</f>
        <v xml:space="preserve"> אסמכתא          חזרה לטבלה </v>
      </c>
      <c r="AD445" s="799"/>
      <c r="AE445" s="799"/>
      <c r="AF445" s="804"/>
      <c r="AG445" s="312"/>
      <c r="AH445" s="312"/>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c r="CT445" s="17"/>
      <c r="CU445" s="17"/>
      <c r="CV445" s="17"/>
      <c r="CW445" s="17"/>
      <c r="CX445" s="17"/>
      <c r="CY445" s="17"/>
      <c r="CZ445" s="17"/>
      <c r="DA445" s="17"/>
      <c r="DB445" s="17"/>
      <c r="DC445" s="17"/>
      <c r="DD445" s="17"/>
      <c r="DE445" s="17"/>
      <c r="DF445" s="17"/>
      <c r="DG445" s="17"/>
      <c r="DH445" s="17"/>
      <c r="DI445" s="17"/>
    </row>
    <row r="446" spans="1:113" s="17" customFormat="1" x14ac:dyDescent="0.2">
      <c r="A446" s="547">
        <v>1</v>
      </c>
      <c r="B446" s="547"/>
      <c r="C446" s="561"/>
      <c r="D446" s="561"/>
      <c r="E446" s="562"/>
      <c r="F446" s="312">
        <f>IF(AND((COUNTA($C$22)=1),(COUNTA(E446)=1),($C$22&lt;&gt;0),(OR((D446&lt;$C$62),(D446&gt;($E$62+61))))),1,0)</f>
        <v>0</v>
      </c>
      <c r="G446" s="312">
        <f>IF(AND((COUNTA($C$22)=1),(COUNTA(E446)=1),($C$22&lt;&gt;0),(OR((C446&lt;$C$62),(C446&gt;($E$62))))),1,0)</f>
        <v>0</v>
      </c>
      <c r="M446" s="547">
        <v>12</v>
      </c>
      <c r="N446" s="547"/>
      <c r="O446" s="561"/>
      <c r="P446" s="561"/>
      <c r="Q446" s="562"/>
      <c r="R446" s="312">
        <f>IF(AND((COUNTA($C$33)=1),(COUNTA(Q446)=1),($C$33&lt;&gt;0),(OR((P446&lt;$C$62),(P446&gt;($E$62+61))))),1,0)</f>
        <v>0</v>
      </c>
      <c r="S446" s="312">
        <f>IF(AND((COUNTA($C$33)=1),(COUNTA(Q446)=1),($C$33&lt;&gt;0),(OR((O446&lt;$C$62),(O446&gt;($E$62))))),1,0)</f>
        <v>0</v>
      </c>
      <c r="T446" s="547">
        <v>23</v>
      </c>
      <c r="U446" s="547"/>
      <c r="V446" s="561"/>
      <c r="W446" s="561"/>
      <c r="X446" s="562"/>
      <c r="Y446" s="312">
        <f>IF(AND((COUNTA($C$33)=1),(COUNTA(X446)=1),($C$33&lt;&gt;0),(OR((W446&lt;$C$62),(W446&gt;($E$62+61))))),1,0)</f>
        <v>0</v>
      </c>
      <c r="Z446" s="312">
        <f>IF(AND((COUNTA($C$33)=1),(COUNTA(X446)=1),($C$33&lt;&gt;0),(OR((V446&lt;$C$62),(V446&gt;($E$62))))),1,0)</f>
        <v>0</v>
      </c>
      <c r="AB446" s="547">
        <v>34</v>
      </c>
      <c r="AC446" s="547"/>
      <c r="AD446" s="561"/>
      <c r="AE446" s="561"/>
      <c r="AF446" s="562"/>
      <c r="AG446" s="312">
        <f>IF(AND((COUNTA($C$22)=1),(COUNTA(AF446)=1),($C$22&lt;&gt;0),(OR((AE446&lt;$C$62),(AE446&gt;($E$62+61))))),1,0)</f>
        <v>0</v>
      </c>
      <c r="AH446" s="312">
        <f>IF(AND((COUNTA($C$22)=1),(COUNTA(AF446)=1),($C$22&lt;&gt;0),(OR((AD446&lt;$C$62),(AD446&gt;($E$62))))),1,0)</f>
        <v>0</v>
      </c>
    </row>
    <row r="447" spans="1:113" s="17" customFormat="1" x14ac:dyDescent="0.2">
      <c r="A447" s="547">
        <v>2</v>
      </c>
      <c r="B447" s="547"/>
      <c r="C447" s="561"/>
      <c r="D447" s="561"/>
      <c r="E447" s="562"/>
      <c r="F447" s="312">
        <f t="shared" ref="F447:F456" si="159">IF(AND((COUNTA($C$22)=1),(COUNTA(E447)=1),($C$22&lt;&gt;0),(OR((D447&lt;$C$62),(D447&gt;($E$62+61))))),1,0)</f>
        <v>0</v>
      </c>
      <c r="G447" s="312">
        <f t="shared" ref="G447:G456" si="160">IF(AND((COUNTA($C$22)=1),(COUNTA(E447)=1),($C$22&lt;&gt;0),(OR((C447&lt;$C$62),(C447&gt;($E$62))))),1,0)</f>
        <v>0</v>
      </c>
      <c r="M447" s="547">
        <v>13</v>
      </c>
      <c r="N447" s="547"/>
      <c r="O447" s="561"/>
      <c r="P447" s="561"/>
      <c r="Q447" s="562"/>
      <c r="R447" s="312">
        <f t="shared" ref="R447:R456" si="161">IF(AND((COUNTA($C$33)=1),(COUNTA(Q447)=1),($C$33&lt;&gt;0),(OR((P447&lt;$C$62),(P447&gt;($E$62+61))))),1,0)</f>
        <v>0</v>
      </c>
      <c r="S447" s="312">
        <f t="shared" ref="S447:S456" si="162">IF(AND((COUNTA($C$33)=1),(COUNTA(Q447)=1),($C$33&lt;&gt;0),(OR((O447&lt;$C$62),(O447&gt;($E$62))))),1,0)</f>
        <v>0</v>
      </c>
      <c r="T447" s="547">
        <v>24</v>
      </c>
      <c r="U447" s="547"/>
      <c r="V447" s="561"/>
      <c r="W447" s="561"/>
      <c r="X447" s="562"/>
      <c r="Y447" s="312">
        <f t="shared" ref="Y447:Y456" si="163">IF(AND((COUNTA($C$33)=1),(COUNTA(X447)=1),($C$33&lt;&gt;0),(OR((W447&lt;$C$62),(W447&gt;($E$62+61))))),1,0)</f>
        <v>0</v>
      </c>
      <c r="Z447" s="312">
        <f t="shared" ref="Z447:Z456" si="164">IF(AND((COUNTA($C$33)=1),(COUNTA(X447)=1),($C$33&lt;&gt;0),(OR((V447&lt;$C$62),(V447&gt;($E$62))))),1,0)</f>
        <v>0</v>
      </c>
      <c r="AB447" s="547">
        <v>35</v>
      </c>
      <c r="AC447" s="547"/>
      <c r="AD447" s="561"/>
      <c r="AE447" s="561"/>
      <c r="AF447" s="562"/>
      <c r="AG447" s="312">
        <f t="shared" ref="AG447:AG456" si="165">IF(AND((COUNTA($C$22)=1),(COUNTA(AF447)=1),($C$22&lt;&gt;0),(OR((AE447&lt;$C$62),(AE447&gt;($E$62+61))))),1,0)</f>
        <v>0</v>
      </c>
      <c r="AH447" s="312">
        <f t="shared" ref="AH447:AH456" si="166">IF(AND((COUNTA($C$22)=1),(COUNTA(AF447)=1),($C$22&lt;&gt;0),(OR((AD447&lt;$C$62),(AD447&gt;($E$62))))),1,0)</f>
        <v>0</v>
      </c>
    </row>
    <row r="448" spans="1:113" s="17" customFormat="1" x14ac:dyDescent="0.2">
      <c r="A448" s="547">
        <v>3</v>
      </c>
      <c r="B448" s="547"/>
      <c r="C448" s="561"/>
      <c r="D448" s="561"/>
      <c r="E448" s="562"/>
      <c r="F448" s="312">
        <f t="shared" si="159"/>
        <v>0</v>
      </c>
      <c r="G448" s="312">
        <f t="shared" si="160"/>
        <v>0</v>
      </c>
      <c r="M448" s="547">
        <v>14</v>
      </c>
      <c r="N448" s="547"/>
      <c r="O448" s="561"/>
      <c r="P448" s="561"/>
      <c r="Q448" s="562"/>
      <c r="R448" s="312">
        <f t="shared" si="161"/>
        <v>0</v>
      </c>
      <c r="S448" s="312">
        <f t="shared" si="162"/>
        <v>0</v>
      </c>
      <c r="T448" s="547">
        <v>25</v>
      </c>
      <c r="U448" s="547"/>
      <c r="V448" s="561"/>
      <c r="W448" s="561"/>
      <c r="X448" s="562"/>
      <c r="Y448" s="312">
        <f t="shared" si="163"/>
        <v>0</v>
      </c>
      <c r="Z448" s="312">
        <f t="shared" si="164"/>
        <v>0</v>
      </c>
      <c r="AB448" s="547">
        <v>36</v>
      </c>
      <c r="AC448" s="547"/>
      <c r="AD448" s="561"/>
      <c r="AE448" s="561"/>
      <c r="AF448" s="562"/>
      <c r="AG448" s="312">
        <f t="shared" si="165"/>
        <v>0</v>
      </c>
      <c r="AH448" s="312">
        <f t="shared" si="166"/>
        <v>0</v>
      </c>
    </row>
    <row r="449" spans="1:113" s="17" customFormat="1" x14ac:dyDescent="0.2">
      <c r="A449" s="547">
        <v>4</v>
      </c>
      <c r="B449" s="547"/>
      <c r="C449" s="561"/>
      <c r="D449" s="561"/>
      <c r="E449" s="562"/>
      <c r="F449" s="312">
        <f t="shared" si="159"/>
        <v>0</v>
      </c>
      <c r="G449" s="312">
        <f t="shared" si="160"/>
        <v>0</v>
      </c>
      <c r="M449" s="547">
        <v>15</v>
      </c>
      <c r="N449" s="547"/>
      <c r="O449" s="561"/>
      <c r="P449" s="561"/>
      <c r="Q449" s="562"/>
      <c r="R449" s="312">
        <f t="shared" si="161"/>
        <v>0</v>
      </c>
      <c r="S449" s="312">
        <f t="shared" si="162"/>
        <v>0</v>
      </c>
      <c r="T449" s="547">
        <v>26</v>
      </c>
      <c r="U449" s="547"/>
      <c r="V449" s="561"/>
      <c r="W449" s="561"/>
      <c r="X449" s="562"/>
      <c r="Y449" s="312">
        <f t="shared" si="163"/>
        <v>0</v>
      </c>
      <c r="Z449" s="312">
        <f t="shared" si="164"/>
        <v>0</v>
      </c>
      <c r="AB449" s="547">
        <v>37</v>
      </c>
      <c r="AC449" s="547"/>
      <c r="AD449" s="561"/>
      <c r="AE449" s="561"/>
      <c r="AF449" s="562"/>
      <c r="AG449" s="312">
        <f t="shared" si="165"/>
        <v>0</v>
      </c>
      <c r="AH449" s="312">
        <f t="shared" si="166"/>
        <v>0</v>
      </c>
    </row>
    <row r="450" spans="1:113" s="17" customFormat="1" x14ac:dyDescent="0.2">
      <c r="A450" s="547">
        <v>5</v>
      </c>
      <c r="B450" s="547"/>
      <c r="C450" s="561"/>
      <c r="D450" s="561"/>
      <c r="E450" s="562"/>
      <c r="F450" s="312">
        <f t="shared" si="159"/>
        <v>0</v>
      </c>
      <c r="G450" s="312">
        <f t="shared" si="160"/>
        <v>0</v>
      </c>
      <c r="M450" s="547">
        <v>16</v>
      </c>
      <c r="N450" s="547"/>
      <c r="O450" s="561"/>
      <c r="P450" s="561"/>
      <c r="Q450" s="562"/>
      <c r="R450" s="312">
        <f t="shared" si="161"/>
        <v>0</v>
      </c>
      <c r="S450" s="312">
        <f t="shared" si="162"/>
        <v>0</v>
      </c>
      <c r="T450" s="547">
        <v>27</v>
      </c>
      <c r="U450" s="547"/>
      <c r="V450" s="561"/>
      <c r="W450" s="561"/>
      <c r="X450" s="562"/>
      <c r="Y450" s="312">
        <f t="shared" si="163"/>
        <v>0</v>
      </c>
      <c r="Z450" s="312">
        <f t="shared" si="164"/>
        <v>0</v>
      </c>
      <c r="AB450" s="547">
        <v>38</v>
      </c>
      <c r="AC450" s="547"/>
      <c r="AD450" s="561"/>
      <c r="AE450" s="561"/>
      <c r="AF450" s="562"/>
      <c r="AG450" s="312">
        <f t="shared" si="165"/>
        <v>0</v>
      </c>
      <c r="AH450" s="312">
        <f t="shared" si="166"/>
        <v>0</v>
      </c>
    </row>
    <row r="451" spans="1:113" s="17" customFormat="1" x14ac:dyDescent="0.2">
      <c r="A451" s="547">
        <v>6</v>
      </c>
      <c r="B451" s="547"/>
      <c r="C451" s="561"/>
      <c r="D451" s="561"/>
      <c r="E451" s="562"/>
      <c r="F451" s="312">
        <f t="shared" si="159"/>
        <v>0</v>
      </c>
      <c r="G451" s="312">
        <f t="shared" si="160"/>
        <v>0</v>
      </c>
      <c r="M451" s="547">
        <v>17</v>
      </c>
      <c r="N451" s="547"/>
      <c r="O451" s="561"/>
      <c r="P451" s="561"/>
      <c r="Q451" s="562"/>
      <c r="R451" s="312">
        <f t="shared" si="161"/>
        <v>0</v>
      </c>
      <c r="S451" s="312">
        <f t="shared" si="162"/>
        <v>0</v>
      </c>
      <c r="T451" s="547">
        <v>28</v>
      </c>
      <c r="U451" s="547"/>
      <c r="V451" s="561"/>
      <c r="W451" s="561"/>
      <c r="X451" s="562"/>
      <c r="Y451" s="312">
        <f t="shared" si="163"/>
        <v>0</v>
      </c>
      <c r="Z451" s="312">
        <f t="shared" si="164"/>
        <v>0</v>
      </c>
      <c r="AB451" s="547">
        <v>39</v>
      </c>
      <c r="AC451" s="547"/>
      <c r="AD451" s="561"/>
      <c r="AE451" s="561"/>
      <c r="AF451" s="562"/>
      <c r="AG451" s="312">
        <f t="shared" si="165"/>
        <v>0</v>
      </c>
      <c r="AH451" s="312">
        <f t="shared" si="166"/>
        <v>0</v>
      </c>
    </row>
    <row r="452" spans="1:113" s="17" customFormat="1" x14ac:dyDescent="0.2">
      <c r="A452" s="547">
        <v>7</v>
      </c>
      <c r="B452" s="547"/>
      <c r="C452" s="561"/>
      <c r="D452" s="561"/>
      <c r="E452" s="562"/>
      <c r="F452" s="312">
        <f t="shared" si="159"/>
        <v>0</v>
      </c>
      <c r="G452" s="312">
        <f t="shared" si="160"/>
        <v>0</v>
      </c>
      <c r="M452" s="547">
        <v>18</v>
      </c>
      <c r="N452" s="547"/>
      <c r="O452" s="561"/>
      <c r="P452" s="561"/>
      <c r="Q452" s="562"/>
      <c r="R452" s="312">
        <f t="shared" si="161"/>
        <v>0</v>
      </c>
      <c r="S452" s="312">
        <f t="shared" si="162"/>
        <v>0</v>
      </c>
      <c r="T452" s="547">
        <v>29</v>
      </c>
      <c r="U452" s="547"/>
      <c r="V452" s="561"/>
      <c r="W452" s="561"/>
      <c r="X452" s="562"/>
      <c r="Y452" s="312">
        <f t="shared" si="163"/>
        <v>0</v>
      </c>
      <c r="Z452" s="312">
        <f t="shared" si="164"/>
        <v>0</v>
      </c>
      <c r="AB452" s="547">
        <v>40</v>
      </c>
      <c r="AC452" s="547"/>
      <c r="AD452" s="561"/>
      <c r="AE452" s="561"/>
      <c r="AF452" s="562"/>
      <c r="AG452" s="312">
        <f t="shared" si="165"/>
        <v>0</v>
      </c>
      <c r="AH452" s="312">
        <f t="shared" si="166"/>
        <v>0</v>
      </c>
    </row>
    <row r="453" spans="1:113" s="17" customFormat="1" x14ac:dyDescent="0.2">
      <c r="A453" s="547">
        <v>8</v>
      </c>
      <c r="B453" s="547"/>
      <c r="C453" s="561"/>
      <c r="D453" s="561"/>
      <c r="E453" s="562"/>
      <c r="F453" s="312">
        <f t="shared" si="159"/>
        <v>0</v>
      </c>
      <c r="G453" s="312">
        <f t="shared" si="160"/>
        <v>0</v>
      </c>
      <c r="M453" s="547">
        <v>19</v>
      </c>
      <c r="N453" s="547"/>
      <c r="O453" s="561"/>
      <c r="P453" s="561"/>
      <c r="Q453" s="562"/>
      <c r="R453" s="312">
        <f t="shared" si="161"/>
        <v>0</v>
      </c>
      <c r="S453" s="312">
        <f t="shared" si="162"/>
        <v>0</v>
      </c>
      <c r="T453" s="547">
        <v>30</v>
      </c>
      <c r="U453" s="547"/>
      <c r="V453" s="561"/>
      <c r="W453" s="561"/>
      <c r="X453" s="562"/>
      <c r="Y453" s="312">
        <f t="shared" si="163"/>
        <v>0</v>
      </c>
      <c r="Z453" s="312">
        <f t="shared" si="164"/>
        <v>0</v>
      </c>
      <c r="AB453" s="547">
        <v>41</v>
      </c>
      <c r="AC453" s="547"/>
      <c r="AD453" s="561"/>
      <c r="AE453" s="561"/>
      <c r="AF453" s="562"/>
      <c r="AG453" s="312">
        <f t="shared" si="165"/>
        <v>0</v>
      </c>
      <c r="AH453" s="312">
        <f t="shared" si="166"/>
        <v>0</v>
      </c>
    </row>
    <row r="454" spans="1:113" s="17" customFormat="1" x14ac:dyDescent="0.2">
      <c r="A454" s="547">
        <v>9</v>
      </c>
      <c r="B454" s="547"/>
      <c r="C454" s="561"/>
      <c r="D454" s="561"/>
      <c r="E454" s="562"/>
      <c r="F454" s="312">
        <f t="shared" si="159"/>
        <v>0</v>
      </c>
      <c r="G454" s="312">
        <f t="shared" si="160"/>
        <v>0</v>
      </c>
      <c r="M454" s="547">
        <v>20</v>
      </c>
      <c r="N454" s="547"/>
      <c r="O454" s="561"/>
      <c r="P454" s="561"/>
      <c r="Q454" s="562"/>
      <c r="R454" s="312">
        <f t="shared" si="161"/>
        <v>0</v>
      </c>
      <c r="S454" s="312">
        <f t="shared" si="162"/>
        <v>0</v>
      </c>
      <c r="T454" s="547">
        <v>31</v>
      </c>
      <c r="U454" s="547"/>
      <c r="V454" s="561"/>
      <c r="W454" s="561"/>
      <c r="X454" s="562"/>
      <c r="Y454" s="312">
        <f t="shared" si="163"/>
        <v>0</v>
      </c>
      <c r="Z454" s="312">
        <f t="shared" si="164"/>
        <v>0</v>
      </c>
      <c r="AB454" s="547">
        <v>42</v>
      </c>
      <c r="AC454" s="547"/>
      <c r="AD454" s="561"/>
      <c r="AE454" s="561"/>
      <c r="AF454" s="562"/>
      <c r="AG454" s="312">
        <f t="shared" si="165"/>
        <v>0</v>
      </c>
      <c r="AH454" s="312">
        <f t="shared" si="166"/>
        <v>0</v>
      </c>
    </row>
    <row r="455" spans="1:113" s="17" customFormat="1" x14ac:dyDescent="0.2">
      <c r="A455" s="547">
        <v>10</v>
      </c>
      <c r="B455" s="547"/>
      <c r="C455" s="561"/>
      <c r="D455" s="561"/>
      <c r="E455" s="562"/>
      <c r="F455" s="312">
        <f t="shared" si="159"/>
        <v>0</v>
      </c>
      <c r="G455" s="312">
        <f t="shared" si="160"/>
        <v>0</v>
      </c>
      <c r="M455" s="547">
        <v>21</v>
      </c>
      <c r="N455" s="547"/>
      <c r="O455" s="561"/>
      <c r="P455" s="561"/>
      <c r="Q455" s="562"/>
      <c r="R455" s="312">
        <f t="shared" si="161"/>
        <v>0</v>
      </c>
      <c r="S455" s="312">
        <f t="shared" si="162"/>
        <v>0</v>
      </c>
      <c r="T455" s="547">
        <v>32</v>
      </c>
      <c r="U455" s="547"/>
      <c r="V455" s="561"/>
      <c r="W455" s="561"/>
      <c r="X455" s="562"/>
      <c r="Y455" s="312">
        <f t="shared" si="163"/>
        <v>0</v>
      </c>
      <c r="Z455" s="312">
        <f t="shared" si="164"/>
        <v>0</v>
      </c>
      <c r="AB455" s="547">
        <v>43</v>
      </c>
      <c r="AC455" s="547"/>
      <c r="AD455" s="561"/>
      <c r="AE455" s="561"/>
      <c r="AF455" s="562"/>
      <c r="AG455" s="312">
        <f t="shared" si="165"/>
        <v>0</v>
      </c>
      <c r="AH455" s="312">
        <f t="shared" si="166"/>
        <v>0</v>
      </c>
    </row>
    <row r="456" spans="1:113" s="17" customFormat="1" ht="13.5" thickBot="1" x14ac:dyDescent="0.25">
      <c r="A456" s="547">
        <v>11</v>
      </c>
      <c r="B456" s="547"/>
      <c r="C456" s="561"/>
      <c r="D456" s="561"/>
      <c r="E456" s="562"/>
      <c r="F456" s="312">
        <f t="shared" si="159"/>
        <v>0</v>
      </c>
      <c r="G456" s="312">
        <f t="shared" si="160"/>
        <v>0</v>
      </c>
      <c r="M456" s="547">
        <v>22</v>
      </c>
      <c r="N456" s="547"/>
      <c r="O456" s="561"/>
      <c r="P456" s="561"/>
      <c r="Q456" s="562"/>
      <c r="R456" s="312">
        <f t="shared" si="161"/>
        <v>0</v>
      </c>
      <c r="S456" s="312">
        <f t="shared" si="162"/>
        <v>0</v>
      </c>
      <c r="T456" s="547">
        <v>33</v>
      </c>
      <c r="U456" s="547"/>
      <c r="V456" s="561"/>
      <c r="W456" s="561"/>
      <c r="X456" s="562"/>
      <c r="Y456" s="312">
        <f t="shared" si="163"/>
        <v>0</v>
      </c>
      <c r="Z456" s="312">
        <f t="shared" si="164"/>
        <v>0</v>
      </c>
      <c r="AB456" s="324"/>
      <c r="AC456" s="563" t="s">
        <v>3</v>
      </c>
      <c r="AD456" s="551"/>
      <c r="AE456" s="551"/>
      <c r="AF456" s="552">
        <f>SUM(E446:E456)+SUM(Q446:Q456)+SUM(AF446:AF455)+SUM(X446:X456)</f>
        <v>0</v>
      </c>
      <c r="AG456" s="312">
        <f t="shared" si="165"/>
        <v>0</v>
      </c>
      <c r="AH456" s="312">
        <f t="shared" si="166"/>
        <v>0</v>
      </c>
    </row>
    <row r="457" spans="1:113" s="17" customFormat="1" x14ac:dyDescent="0.2">
      <c r="B457" s="328"/>
      <c r="C457" s="329"/>
      <c r="D457" s="329"/>
      <c r="E457" s="287"/>
      <c r="F457" s="312"/>
      <c r="G457" s="312"/>
      <c r="N457" s="528"/>
      <c r="O457" s="329"/>
      <c r="P457" s="329"/>
      <c r="Q457" s="287"/>
      <c r="R457" s="312"/>
      <c r="S457" s="312"/>
      <c r="U457" s="528"/>
      <c r="V457" s="329"/>
      <c r="W457" s="329"/>
      <c r="X457" s="287"/>
      <c r="Y457" s="312"/>
      <c r="Z457" s="312"/>
      <c r="AC457" s="328"/>
      <c r="AD457" s="329"/>
      <c r="AE457" s="329"/>
      <c r="AF457" s="287"/>
      <c r="AG457" s="312"/>
      <c r="AH457" s="312"/>
    </row>
    <row r="458" spans="1:113" s="17" customFormat="1" x14ac:dyDescent="0.2">
      <c r="B458" s="328"/>
      <c r="C458" s="329"/>
      <c r="D458" s="329"/>
      <c r="E458" s="287"/>
      <c r="F458" s="312"/>
      <c r="G458" s="312"/>
      <c r="N458" s="528"/>
      <c r="O458" s="329"/>
      <c r="P458" s="329"/>
      <c r="Q458" s="287"/>
      <c r="R458" s="312"/>
      <c r="S458" s="312"/>
      <c r="U458" s="528"/>
      <c r="V458" s="329"/>
      <c r="W458" s="329"/>
      <c r="X458" s="287"/>
      <c r="Y458" s="312"/>
      <c r="Z458" s="312"/>
      <c r="AC458" s="328"/>
      <c r="AD458" s="329"/>
      <c r="AE458" s="329"/>
      <c r="AF458" s="287"/>
      <c r="AG458" s="312"/>
      <c r="AH458" s="312"/>
    </row>
    <row r="459" spans="1:113" s="17" customFormat="1" x14ac:dyDescent="0.2">
      <c r="B459" s="328"/>
      <c r="C459" s="329"/>
      <c r="D459" s="329"/>
      <c r="E459" s="287"/>
      <c r="F459" s="312"/>
      <c r="G459" s="312"/>
      <c r="N459" s="528"/>
      <c r="O459" s="329"/>
      <c r="P459" s="329"/>
      <c r="Q459" s="287"/>
      <c r="R459" s="312"/>
      <c r="S459" s="312"/>
      <c r="U459" s="528"/>
      <c r="V459" s="329"/>
      <c r="W459" s="329"/>
      <c r="X459" s="287"/>
      <c r="Y459" s="312"/>
      <c r="Z459" s="312"/>
      <c r="AC459" s="328"/>
      <c r="AD459" s="329"/>
      <c r="AE459" s="329"/>
      <c r="AF459" s="287"/>
      <c r="AG459" s="312"/>
      <c r="AH459" s="312"/>
    </row>
    <row r="460" spans="1:113" s="17" customFormat="1" x14ac:dyDescent="0.2">
      <c r="B460" s="328"/>
      <c r="C460" s="329"/>
      <c r="D460" s="329"/>
      <c r="E460" s="287"/>
      <c r="F460" s="312"/>
      <c r="G460" s="312"/>
      <c r="N460" s="528"/>
      <c r="O460" s="329"/>
      <c r="P460" s="329"/>
      <c r="Q460" s="287"/>
      <c r="R460" s="312"/>
      <c r="S460" s="312"/>
      <c r="U460" s="528"/>
      <c r="V460" s="329"/>
      <c r="W460" s="329"/>
      <c r="X460" s="287"/>
      <c r="Y460" s="312"/>
      <c r="Z460" s="312"/>
      <c r="AC460" s="328"/>
      <c r="AD460" s="329"/>
      <c r="AE460" s="329"/>
      <c r="AF460" s="287"/>
      <c r="AG460" s="312"/>
      <c r="AH460" s="312"/>
    </row>
    <row r="461" spans="1:113" s="17" customFormat="1" x14ac:dyDescent="0.2">
      <c r="B461" s="328"/>
      <c r="C461" s="329"/>
      <c r="D461" s="329"/>
      <c r="E461" s="287"/>
      <c r="F461" s="312"/>
      <c r="G461" s="312"/>
      <c r="N461" s="528"/>
      <c r="O461" s="329"/>
      <c r="P461" s="329"/>
      <c r="Q461" s="287"/>
      <c r="R461" s="312"/>
      <c r="S461" s="312"/>
      <c r="U461" s="528"/>
      <c r="V461" s="329"/>
      <c r="W461" s="329"/>
      <c r="X461" s="287"/>
      <c r="Y461" s="312"/>
      <c r="Z461" s="312"/>
      <c r="AC461" s="328"/>
      <c r="AD461" s="329"/>
      <c r="AE461" s="329"/>
      <c r="AF461" s="287"/>
      <c r="AG461" s="312"/>
      <c r="AH461" s="312"/>
    </row>
    <row r="462" spans="1:113" s="17" customFormat="1" x14ac:dyDescent="0.2">
      <c r="B462" s="328"/>
      <c r="C462" s="329"/>
      <c r="D462" s="329"/>
      <c r="E462" s="287"/>
      <c r="F462" s="312"/>
      <c r="G462" s="312"/>
      <c r="N462" s="528"/>
      <c r="O462" s="329"/>
      <c r="P462" s="329"/>
      <c r="Q462" s="287"/>
      <c r="R462" s="312"/>
      <c r="S462" s="312"/>
      <c r="U462" s="528"/>
      <c r="V462" s="329"/>
      <c r="W462" s="329"/>
      <c r="X462" s="287"/>
      <c r="Y462" s="312"/>
      <c r="Z462" s="312"/>
      <c r="AC462" s="328"/>
      <c r="AD462" s="329"/>
      <c r="AE462" s="329"/>
      <c r="AF462" s="287"/>
      <c r="AG462" s="312"/>
      <c r="AH462" s="312"/>
    </row>
    <row r="463" spans="1:113" s="17" customFormat="1" ht="13.5" thickBot="1" x14ac:dyDescent="0.25">
      <c r="B463" s="328"/>
      <c r="C463" s="329"/>
      <c r="D463" s="329"/>
      <c r="E463" s="287"/>
      <c r="F463" s="312"/>
      <c r="G463" s="312"/>
      <c r="N463" s="528"/>
      <c r="O463" s="329"/>
      <c r="P463" s="329"/>
      <c r="Q463" s="287"/>
      <c r="R463" s="312"/>
      <c r="S463" s="312"/>
      <c r="U463" s="528"/>
      <c r="V463" s="329"/>
      <c r="W463" s="329"/>
      <c r="X463" s="287"/>
      <c r="Y463" s="312"/>
      <c r="Z463" s="312"/>
      <c r="AC463" s="328"/>
      <c r="AD463" s="329"/>
      <c r="AE463" s="329"/>
      <c r="AF463" s="287"/>
      <c r="AG463" s="312"/>
      <c r="AH463" s="312"/>
    </row>
    <row r="464" spans="1:113" ht="13.5" thickBot="1" x14ac:dyDescent="0.25">
      <c r="A464" s="315">
        <v>21</v>
      </c>
      <c r="B464" s="472"/>
      <c r="C464" s="757" t="s">
        <v>159</v>
      </c>
      <c r="D464" s="757" t="s">
        <v>34</v>
      </c>
      <c r="E464" s="543">
        <f>+$AF476</f>
        <v>0</v>
      </c>
      <c r="F464" s="312"/>
      <c r="G464" s="312"/>
      <c r="H464" s="17"/>
      <c r="M464" s="315"/>
      <c r="N464" s="472"/>
      <c r="O464" s="757" t="s">
        <v>159</v>
      </c>
      <c r="P464" s="757" t="s">
        <v>34</v>
      </c>
      <c r="Q464" s="543">
        <f>+$AF476</f>
        <v>0</v>
      </c>
      <c r="R464" s="312"/>
      <c r="S464" s="312"/>
      <c r="T464" s="315">
        <v>21</v>
      </c>
      <c r="U464" s="472"/>
      <c r="V464" s="757" t="s">
        <v>159</v>
      </c>
      <c r="W464" s="757" t="s">
        <v>34</v>
      </c>
      <c r="X464" s="543">
        <f>+$AF476</f>
        <v>0</v>
      </c>
      <c r="Y464" s="312"/>
      <c r="Z464" s="312"/>
      <c r="AA464" s="17"/>
      <c r="AB464" s="315"/>
      <c r="AC464" s="472"/>
      <c r="AD464" s="757" t="s">
        <v>159</v>
      </c>
      <c r="AE464" s="757" t="s">
        <v>34</v>
      </c>
      <c r="AF464" s="800" t="s">
        <v>18</v>
      </c>
      <c r="AG464" s="312"/>
      <c r="AH464" s="312"/>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c r="CO464" s="17"/>
      <c r="CP464" s="17"/>
      <c r="CQ464" s="17"/>
      <c r="CR464" s="17"/>
      <c r="CS464" s="17"/>
      <c r="CT464" s="17"/>
      <c r="CU464" s="17"/>
      <c r="CV464" s="17"/>
      <c r="CW464" s="17"/>
      <c r="CX464" s="17"/>
      <c r="CY464" s="17"/>
      <c r="CZ464" s="17"/>
      <c r="DA464" s="17"/>
      <c r="DB464" s="17"/>
      <c r="DC464" s="17"/>
      <c r="DD464" s="17"/>
      <c r="DE464" s="17"/>
      <c r="DF464" s="17"/>
      <c r="DG464" s="17"/>
      <c r="DH464" s="17"/>
      <c r="DI464" s="17"/>
    </row>
    <row r="465" spans="1:113" ht="51" x14ac:dyDescent="0.2">
      <c r="A465" s="318" t="s">
        <v>7</v>
      </c>
      <c r="B465" s="525" t="str">
        <f>+" אסמכתא " &amp; B23 &amp;"         חזרה לטבלה "</f>
        <v xml:space="preserve"> אסמכתא          חזרה לטבלה </v>
      </c>
      <c r="C465" s="799"/>
      <c r="D465" s="799"/>
      <c r="E465" s="543" t="s">
        <v>18</v>
      </c>
      <c r="F465" s="312"/>
      <c r="G465" s="312"/>
      <c r="H465" s="17"/>
      <c r="M465" s="318" t="s">
        <v>23</v>
      </c>
      <c r="N465" s="525" t="str">
        <f>+" אסמכתא " &amp; B23 &amp;"         חזרה לטבלה "</f>
        <v xml:space="preserve"> אסמכתא          חזרה לטבלה </v>
      </c>
      <c r="O465" s="799"/>
      <c r="P465" s="799"/>
      <c r="Q465" s="543" t="s">
        <v>18</v>
      </c>
      <c r="R465" s="312"/>
      <c r="S465" s="312"/>
      <c r="T465" s="318" t="s">
        <v>7</v>
      </c>
      <c r="U465" s="525" t="str">
        <f>+" אסמכתא " &amp; B23 &amp;"         חזרה לטבלה "</f>
        <v xml:space="preserve"> אסמכתא          חזרה לטבלה </v>
      </c>
      <c r="V465" s="799"/>
      <c r="W465" s="799"/>
      <c r="X465" s="543" t="s">
        <v>18</v>
      </c>
      <c r="Y465" s="312"/>
      <c r="Z465" s="312"/>
      <c r="AA465" s="17"/>
      <c r="AB465" s="318" t="s">
        <v>23</v>
      </c>
      <c r="AC465" s="525" t="str">
        <f>+" אסמכתא " &amp; W23 &amp;"         חזרה לטבלה "</f>
        <v xml:space="preserve"> אסמכתא          חזרה לטבלה </v>
      </c>
      <c r="AD465" s="799"/>
      <c r="AE465" s="799"/>
      <c r="AF465" s="804"/>
      <c r="AG465" s="312"/>
      <c r="AH465" s="312"/>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c r="CT465" s="17"/>
      <c r="CU465" s="17"/>
      <c r="CV465" s="17"/>
      <c r="CW465" s="17"/>
      <c r="CX465" s="17"/>
      <c r="CY465" s="17"/>
      <c r="CZ465" s="17"/>
      <c r="DA465" s="17"/>
      <c r="DB465" s="17"/>
      <c r="DC465" s="17"/>
      <c r="DD465" s="17"/>
      <c r="DE465" s="17"/>
      <c r="DF465" s="17"/>
      <c r="DG465" s="17"/>
      <c r="DH465" s="17"/>
      <c r="DI465" s="17"/>
    </row>
    <row r="466" spans="1:113" s="17" customFormat="1" x14ac:dyDescent="0.2">
      <c r="A466" s="547">
        <v>1</v>
      </c>
      <c r="B466" s="547"/>
      <c r="C466" s="561"/>
      <c r="D466" s="561"/>
      <c r="E466" s="562"/>
      <c r="F466" s="312">
        <f>IF(AND((COUNTA($C$23)=1),(COUNTA(E466)=1),($C$23&lt;&gt;0),(OR((D466&lt;$C$62),(D466&gt;($E$62+61))))),1,0)</f>
        <v>0</v>
      </c>
      <c r="G466" s="312">
        <f>IF(AND((COUNTA($C$23)=1),(COUNTA(E466)=1),($C$23&lt;&gt;0),(OR((C466&lt;$C$62),(C466&gt;($E$62))))),1,0)</f>
        <v>0</v>
      </c>
      <c r="M466" s="547">
        <v>12</v>
      </c>
      <c r="N466" s="547"/>
      <c r="O466" s="561"/>
      <c r="P466" s="561"/>
      <c r="Q466" s="562"/>
      <c r="R466" s="312">
        <f>IF(AND((COUNTA($C$34)=1),(COUNTA(Q466)=1),($C$34&lt;&gt;0),(OR((P466&lt;$C$62),(P466&gt;($E$62+61))))),1,0)</f>
        <v>0</v>
      </c>
      <c r="S466" s="312">
        <f>IF(AND((COUNTA($C$34)=1),(COUNTA(Q466)=1),($C$34&lt;&gt;0),(OR((O466&lt;$C$62),(O466&gt;($E$62))))),1,0)</f>
        <v>0</v>
      </c>
      <c r="T466" s="547">
        <v>23</v>
      </c>
      <c r="U466" s="547"/>
      <c r="V466" s="561"/>
      <c r="W466" s="561"/>
      <c r="X466" s="562"/>
      <c r="Y466" s="312">
        <f>IF(AND((COUNTA($C$34)=1),(COUNTA(X466)=1),($C$34&lt;&gt;0),(OR((W466&lt;$C$62),(W466&gt;($E$62+61))))),1,0)</f>
        <v>0</v>
      </c>
      <c r="Z466" s="312">
        <f>IF(AND((COUNTA($C$34)=1),(COUNTA(X466)=1),($C$34&lt;&gt;0),(OR((V466&lt;$C$62),(V466&gt;($E$62))))),1,0)</f>
        <v>0</v>
      </c>
      <c r="AB466" s="547">
        <v>34</v>
      </c>
      <c r="AC466" s="547"/>
      <c r="AD466" s="561"/>
      <c r="AE466" s="561"/>
      <c r="AF466" s="562"/>
      <c r="AG466" s="312">
        <f>IF(AND((COUNTA($C$23)=1),(COUNTA(AF466)=1),($C$23&lt;&gt;0),(OR((AE466&lt;$C$62),(AE466&gt;($E$62+61))))),1,0)</f>
        <v>0</v>
      </c>
      <c r="AH466" s="312">
        <f>IF(AND((COUNTA($C$23)=1),(COUNTA(AF466)=1),($C$23&lt;&gt;0),(OR((AD466&lt;$C$62),(AD466&gt;($E$62))))),1,0)</f>
        <v>0</v>
      </c>
    </row>
    <row r="467" spans="1:113" s="17" customFormat="1" x14ac:dyDescent="0.2">
      <c r="A467" s="547">
        <v>2</v>
      </c>
      <c r="B467" s="547"/>
      <c r="C467" s="561"/>
      <c r="D467" s="561"/>
      <c r="E467" s="562"/>
      <c r="F467" s="312">
        <f t="shared" ref="F467:F476" si="167">IF(AND((COUNTA($C$23)=1),(COUNTA(E467)=1),($C$23&lt;&gt;0),(OR((D467&lt;$C$62),(D467&gt;($E$62+61))))),1,0)</f>
        <v>0</v>
      </c>
      <c r="G467" s="312">
        <f t="shared" ref="G467:G476" si="168">IF(AND((COUNTA($C$23)=1),(COUNTA(E467)=1),($C$23&lt;&gt;0),(OR((C467&lt;$C$62),(C467&gt;($E$62))))),1,0)</f>
        <v>0</v>
      </c>
      <c r="M467" s="547">
        <v>13</v>
      </c>
      <c r="N467" s="547"/>
      <c r="O467" s="561"/>
      <c r="P467" s="561"/>
      <c r="Q467" s="562"/>
      <c r="R467" s="312">
        <f t="shared" ref="R467:R476" si="169">IF(AND((COUNTA($C$34)=1),(COUNTA(Q467)=1),($C$34&lt;&gt;0),(OR((P467&lt;$C$62),(P467&gt;($E$62+61))))),1,0)</f>
        <v>0</v>
      </c>
      <c r="S467" s="312">
        <f t="shared" ref="S467:S476" si="170">IF(AND((COUNTA($C$34)=1),(COUNTA(Q467)=1),($C$34&lt;&gt;0),(OR((O467&lt;$C$62),(O467&gt;($E$62))))),1,0)</f>
        <v>0</v>
      </c>
      <c r="T467" s="547">
        <v>24</v>
      </c>
      <c r="U467" s="547"/>
      <c r="V467" s="561"/>
      <c r="W467" s="561"/>
      <c r="X467" s="562"/>
      <c r="Y467" s="312">
        <f t="shared" ref="Y467:Y476" si="171">IF(AND((COUNTA($C$34)=1),(COUNTA(X467)=1),($C$34&lt;&gt;0),(OR((W467&lt;$C$62),(W467&gt;($E$62+61))))),1,0)</f>
        <v>0</v>
      </c>
      <c r="Z467" s="312">
        <f t="shared" ref="Z467:Z476" si="172">IF(AND((COUNTA($C$34)=1),(COUNTA(X467)=1),($C$34&lt;&gt;0),(OR((V467&lt;$C$62),(V467&gt;($E$62))))),1,0)</f>
        <v>0</v>
      </c>
      <c r="AB467" s="547">
        <v>35</v>
      </c>
      <c r="AC467" s="547"/>
      <c r="AD467" s="561"/>
      <c r="AE467" s="561"/>
      <c r="AF467" s="562"/>
      <c r="AG467" s="312">
        <f t="shared" ref="AG467:AG476" si="173">IF(AND((COUNTA($C$23)=1),(COUNTA(AF467)=1),($C$23&lt;&gt;0),(OR((AE467&lt;$C$62),(AE467&gt;($E$62+61))))),1,0)</f>
        <v>0</v>
      </c>
      <c r="AH467" s="312">
        <f t="shared" ref="AH467:AH476" si="174">IF(AND((COUNTA($C$23)=1),(COUNTA(AF467)=1),($C$23&lt;&gt;0),(OR((AD467&lt;$C$62),(AD467&gt;($E$62))))),1,0)</f>
        <v>0</v>
      </c>
    </row>
    <row r="468" spans="1:113" s="17" customFormat="1" x14ac:dyDescent="0.2">
      <c r="A468" s="547">
        <v>3</v>
      </c>
      <c r="B468" s="547"/>
      <c r="C468" s="561"/>
      <c r="D468" s="561"/>
      <c r="E468" s="562"/>
      <c r="F468" s="312">
        <f t="shared" si="167"/>
        <v>0</v>
      </c>
      <c r="G468" s="312">
        <f t="shared" si="168"/>
        <v>0</v>
      </c>
      <c r="M468" s="547">
        <v>14</v>
      </c>
      <c r="N468" s="547"/>
      <c r="O468" s="561"/>
      <c r="P468" s="561"/>
      <c r="Q468" s="562"/>
      <c r="R468" s="312">
        <f t="shared" si="169"/>
        <v>0</v>
      </c>
      <c r="S468" s="312">
        <f t="shared" si="170"/>
        <v>0</v>
      </c>
      <c r="T468" s="547">
        <v>25</v>
      </c>
      <c r="U468" s="547"/>
      <c r="V468" s="561"/>
      <c r="W468" s="561"/>
      <c r="X468" s="562"/>
      <c r="Y468" s="312">
        <f t="shared" si="171"/>
        <v>0</v>
      </c>
      <c r="Z468" s="312">
        <f t="shared" si="172"/>
        <v>0</v>
      </c>
      <c r="AB468" s="547">
        <v>36</v>
      </c>
      <c r="AC468" s="547"/>
      <c r="AD468" s="561"/>
      <c r="AE468" s="561"/>
      <c r="AF468" s="562"/>
      <c r="AG468" s="312">
        <f t="shared" si="173"/>
        <v>0</v>
      </c>
      <c r="AH468" s="312">
        <f t="shared" si="174"/>
        <v>0</v>
      </c>
    </row>
    <row r="469" spans="1:113" s="17" customFormat="1" x14ac:dyDescent="0.2">
      <c r="A469" s="547">
        <v>4</v>
      </c>
      <c r="B469" s="547"/>
      <c r="C469" s="561"/>
      <c r="D469" s="561"/>
      <c r="E469" s="562"/>
      <c r="F469" s="312">
        <f t="shared" si="167"/>
        <v>0</v>
      </c>
      <c r="G469" s="312">
        <f t="shared" si="168"/>
        <v>0</v>
      </c>
      <c r="M469" s="547">
        <v>15</v>
      </c>
      <c r="N469" s="547"/>
      <c r="O469" s="561"/>
      <c r="P469" s="561"/>
      <c r="Q469" s="562"/>
      <c r="R469" s="312">
        <f t="shared" si="169"/>
        <v>0</v>
      </c>
      <c r="S469" s="312">
        <f t="shared" si="170"/>
        <v>0</v>
      </c>
      <c r="T469" s="547">
        <v>26</v>
      </c>
      <c r="U469" s="547"/>
      <c r="V469" s="561"/>
      <c r="W469" s="561"/>
      <c r="X469" s="562"/>
      <c r="Y469" s="312">
        <f t="shared" si="171"/>
        <v>0</v>
      </c>
      <c r="Z469" s="312">
        <f t="shared" si="172"/>
        <v>0</v>
      </c>
      <c r="AB469" s="547">
        <v>37</v>
      </c>
      <c r="AC469" s="547"/>
      <c r="AD469" s="561"/>
      <c r="AE469" s="561"/>
      <c r="AF469" s="562"/>
      <c r="AG469" s="312">
        <f t="shared" si="173"/>
        <v>0</v>
      </c>
      <c r="AH469" s="312">
        <f t="shared" si="174"/>
        <v>0</v>
      </c>
    </row>
    <row r="470" spans="1:113" s="17" customFormat="1" x14ac:dyDescent="0.2">
      <c r="A470" s="547">
        <v>5</v>
      </c>
      <c r="B470" s="547"/>
      <c r="C470" s="561"/>
      <c r="D470" s="561"/>
      <c r="E470" s="562"/>
      <c r="F470" s="312">
        <f t="shared" si="167"/>
        <v>0</v>
      </c>
      <c r="G470" s="312">
        <f t="shared" si="168"/>
        <v>0</v>
      </c>
      <c r="M470" s="547">
        <v>16</v>
      </c>
      <c r="N470" s="547"/>
      <c r="O470" s="561"/>
      <c r="P470" s="561"/>
      <c r="Q470" s="562"/>
      <c r="R470" s="312">
        <f t="shared" si="169"/>
        <v>0</v>
      </c>
      <c r="S470" s="312">
        <f t="shared" si="170"/>
        <v>0</v>
      </c>
      <c r="T470" s="547">
        <v>27</v>
      </c>
      <c r="U470" s="547"/>
      <c r="V470" s="561"/>
      <c r="W470" s="561"/>
      <c r="X470" s="562"/>
      <c r="Y470" s="312">
        <f t="shared" si="171"/>
        <v>0</v>
      </c>
      <c r="Z470" s="312">
        <f t="shared" si="172"/>
        <v>0</v>
      </c>
      <c r="AB470" s="547">
        <v>38</v>
      </c>
      <c r="AC470" s="547"/>
      <c r="AD470" s="561"/>
      <c r="AE470" s="561"/>
      <c r="AF470" s="562"/>
      <c r="AG470" s="312">
        <f t="shared" si="173"/>
        <v>0</v>
      </c>
      <c r="AH470" s="312">
        <f t="shared" si="174"/>
        <v>0</v>
      </c>
    </row>
    <row r="471" spans="1:113" s="17" customFormat="1" x14ac:dyDescent="0.2">
      <c r="A471" s="547">
        <v>6</v>
      </c>
      <c r="B471" s="547"/>
      <c r="C471" s="561"/>
      <c r="D471" s="561"/>
      <c r="E471" s="562"/>
      <c r="F471" s="312">
        <f t="shared" si="167"/>
        <v>0</v>
      </c>
      <c r="G471" s="312">
        <f t="shared" si="168"/>
        <v>0</v>
      </c>
      <c r="M471" s="547">
        <v>17</v>
      </c>
      <c r="N471" s="547"/>
      <c r="O471" s="561"/>
      <c r="P471" s="561"/>
      <c r="Q471" s="562"/>
      <c r="R471" s="312">
        <f t="shared" si="169"/>
        <v>0</v>
      </c>
      <c r="S471" s="312">
        <f t="shared" si="170"/>
        <v>0</v>
      </c>
      <c r="T471" s="547">
        <v>28</v>
      </c>
      <c r="U471" s="547"/>
      <c r="V471" s="561"/>
      <c r="W471" s="561"/>
      <c r="X471" s="562"/>
      <c r="Y471" s="312">
        <f t="shared" si="171"/>
        <v>0</v>
      </c>
      <c r="Z471" s="312">
        <f t="shared" si="172"/>
        <v>0</v>
      </c>
      <c r="AB471" s="547">
        <v>39</v>
      </c>
      <c r="AC471" s="547"/>
      <c r="AD471" s="561"/>
      <c r="AE471" s="561"/>
      <c r="AF471" s="562"/>
      <c r="AG471" s="312">
        <f t="shared" si="173"/>
        <v>0</v>
      </c>
      <c r="AH471" s="312">
        <f t="shared" si="174"/>
        <v>0</v>
      </c>
    </row>
    <row r="472" spans="1:113" s="17" customFormat="1" x14ac:dyDescent="0.2">
      <c r="A472" s="547">
        <v>7</v>
      </c>
      <c r="B472" s="547"/>
      <c r="C472" s="561"/>
      <c r="D472" s="561"/>
      <c r="E472" s="562"/>
      <c r="F472" s="312">
        <f t="shared" si="167"/>
        <v>0</v>
      </c>
      <c r="G472" s="312">
        <f t="shared" si="168"/>
        <v>0</v>
      </c>
      <c r="M472" s="547">
        <v>18</v>
      </c>
      <c r="N472" s="547"/>
      <c r="O472" s="561"/>
      <c r="P472" s="561"/>
      <c r="Q472" s="562"/>
      <c r="R472" s="312">
        <f t="shared" si="169"/>
        <v>0</v>
      </c>
      <c r="S472" s="312">
        <f t="shared" si="170"/>
        <v>0</v>
      </c>
      <c r="T472" s="547">
        <v>29</v>
      </c>
      <c r="U472" s="547"/>
      <c r="V472" s="561"/>
      <c r="W472" s="561"/>
      <c r="X472" s="562"/>
      <c r="Y472" s="312">
        <f t="shared" si="171"/>
        <v>0</v>
      </c>
      <c r="Z472" s="312">
        <f t="shared" si="172"/>
        <v>0</v>
      </c>
      <c r="AB472" s="547">
        <v>40</v>
      </c>
      <c r="AC472" s="547"/>
      <c r="AD472" s="561"/>
      <c r="AE472" s="561"/>
      <c r="AF472" s="562"/>
      <c r="AG472" s="312">
        <f t="shared" si="173"/>
        <v>0</v>
      </c>
      <c r="AH472" s="312">
        <f t="shared" si="174"/>
        <v>0</v>
      </c>
    </row>
    <row r="473" spans="1:113" s="17" customFormat="1" x14ac:dyDescent="0.2">
      <c r="A473" s="547">
        <v>8</v>
      </c>
      <c r="B473" s="547"/>
      <c r="C473" s="561"/>
      <c r="D473" s="561"/>
      <c r="E473" s="562"/>
      <c r="F473" s="312">
        <f t="shared" si="167"/>
        <v>0</v>
      </c>
      <c r="G473" s="312">
        <f t="shared" si="168"/>
        <v>0</v>
      </c>
      <c r="M473" s="547">
        <v>19</v>
      </c>
      <c r="N473" s="547"/>
      <c r="O473" s="561"/>
      <c r="P473" s="561"/>
      <c r="Q473" s="562"/>
      <c r="R473" s="312">
        <f t="shared" si="169"/>
        <v>0</v>
      </c>
      <c r="S473" s="312">
        <f t="shared" si="170"/>
        <v>0</v>
      </c>
      <c r="T473" s="547">
        <v>30</v>
      </c>
      <c r="U473" s="547"/>
      <c r="V473" s="561"/>
      <c r="W473" s="561"/>
      <c r="X473" s="562"/>
      <c r="Y473" s="312">
        <f t="shared" si="171"/>
        <v>0</v>
      </c>
      <c r="Z473" s="312">
        <f t="shared" si="172"/>
        <v>0</v>
      </c>
      <c r="AB473" s="547">
        <v>41</v>
      </c>
      <c r="AC473" s="547"/>
      <c r="AD473" s="561"/>
      <c r="AE473" s="561"/>
      <c r="AF473" s="562"/>
      <c r="AG473" s="312">
        <f t="shared" si="173"/>
        <v>0</v>
      </c>
      <c r="AH473" s="312">
        <f t="shared" si="174"/>
        <v>0</v>
      </c>
    </row>
    <row r="474" spans="1:113" s="17" customFormat="1" x14ac:dyDescent="0.2">
      <c r="A474" s="547">
        <v>9</v>
      </c>
      <c r="B474" s="547"/>
      <c r="C474" s="561"/>
      <c r="D474" s="561"/>
      <c r="E474" s="562"/>
      <c r="F474" s="312">
        <f t="shared" si="167"/>
        <v>0</v>
      </c>
      <c r="G474" s="312">
        <f t="shared" si="168"/>
        <v>0</v>
      </c>
      <c r="M474" s="547">
        <v>20</v>
      </c>
      <c r="N474" s="547"/>
      <c r="O474" s="561"/>
      <c r="P474" s="561"/>
      <c r="Q474" s="562"/>
      <c r="R474" s="312">
        <f t="shared" si="169"/>
        <v>0</v>
      </c>
      <c r="S474" s="312">
        <f t="shared" si="170"/>
        <v>0</v>
      </c>
      <c r="T474" s="547">
        <v>31</v>
      </c>
      <c r="U474" s="547"/>
      <c r="V474" s="561"/>
      <c r="W474" s="561"/>
      <c r="X474" s="562"/>
      <c r="Y474" s="312">
        <f t="shared" si="171"/>
        <v>0</v>
      </c>
      <c r="Z474" s="312">
        <f t="shared" si="172"/>
        <v>0</v>
      </c>
      <c r="AB474" s="547">
        <v>42</v>
      </c>
      <c r="AC474" s="547"/>
      <c r="AD474" s="561"/>
      <c r="AE474" s="561"/>
      <c r="AF474" s="562"/>
      <c r="AG474" s="312">
        <f t="shared" si="173"/>
        <v>0</v>
      </c>
      <c r="AH474" s="312">
        <f t="shared" si="174"/>
        <v>0</v>
      </c>
    </row>
    <row r="475" spans="1:113" s="17" customFormat="1" x14ac:dyDescent="0.2">
      <c r="A475" s="547">
        <v>10</v>
      </c>
      <c r="B475" s="547"/>
      <c r="C475" s="561"/>
      <c r="D475" s="561"/>
      <c r="E475" s="562"/>
      <c r="F475" s="312">
        <f t="shared" si="167"/>
        <v>0</v>
      </c>
      <c r="G475" s="312">
        <f t="shared" si="168"/>
        <v>0</v>
      </c>
      <c r="M475" s="547">
        <v>21</v>
      </c>
      <c r="N475" s="547"/>
      <c r="O475" s="561"/>
      <c r="P475" s="561"/>
      <c r="Q475" s="562"/>
      <c r="R475" s="312">
        <f t="shared" si="169"/>
        <v>0</v>
      </c>
      <c r="S475" s="312">
        <f t="shared" si="170"/>
        <v>0</v>
      </c>
      <c r="T475" s="547">
        <v>32</v>
      </c>
      <c r="U475" s="547"/>
      <c r="V475" s="561"/>
      <c r="W475" s="561"/>
      <c r="X475" s="562"/>
      <c r="Y475" s="312">
        <f t="shared" si="171"/>
        <v>0</v>
      </c>
      <c r="Z475" s="312">
        <f t="shared" si="172"/>
        <v>0</v>
      </c>
      <c r="AB475" s="547">
        <v>43</v>
      </c>
      <c r="AC475" s="547"/>
      <c r="AD475" s="561"/>
      <c r="AE475" s="561"/>
      <c r="AF475" s="562"/>
      <c r="AG475" s="312">
        <f t="shared" si="173"/>
        <v>0</v>
      </c>
      <c r="AH475" s="312">
        <f t="shared" si="174"/>
        <v>0</v>
      </c>
    </row>
    <row r="476" spans="1:113" s="17" customFormat="1" ht="13.5" thickBot="1" x14ac:dyDescent="0.25">
      <c r="A476" s="547">
        <v>11</v>
      </c>
      <c r="B476" s="547"/>
      <c r="C476" s="561"/>
      <c r="D476" s="561"/>
      <c r="E476" s="562"/>
      <c r="F476" s="312">
        <f t="shared" si="167"/>
        <v>0</v>
      </c>
      <c r="G476" s="312">
        <f t="shared" si="168"/>
        <v>0</v>
      </c>
      <c r="M476" s="547">
        <v>22</v>
      </c>
      <c r="N476" s="547"/>
      <c r="O476" s="561"/>
      <c r="P476" s="561"/>
      <c r="Q476" s="562"/>
      <c r="R476" s="312">
        <f t="shared" si="169"/>
        <v>0</v>
      </c>
      <c r="S476" s="312">
        <f t="shared" si="170"/>
        <v>0</v>
      </c>
      <c r="T476" s="547">
        <v>33</v>
      </c>
      <c r="U476" s="547"/>
      <c r="V476" s="561"/>
      <c r="W476" s="561"/>
      <c r="X476" s="562"/>
      <c r="Y476" s="312">
        <f t="shared" si="171"/>
        <v>0</v>
      </c>
      <c r="Z476" s="312">
        <f t="shared" si="172"/>
        <v>0</v>
      </c>
      <c r="AB476" s="324"/>
      <c r="AC476" s="563" t="s">
        <v>3</v>
      </c>
      <c r="AD476" s="551"/>
      <c r="AE476" s="551"/>
      <c r="AF476" s="552">
        <f>SUM(E466:E476)+SUM(Q466:Q476)+SUM(AF466:AF475)+SUM(X466:X476)</f>
        <v>0</v>
      </c>
      <c r="AG476" s="312">
        <f t="shared" si="173"/>
        <v>0</v>
      </c>
      <c r="AH476" s="312">
        <f t="shared" si="174"/>
        <v>0</v>
      </c>
    </row>
    <row r="477" spans="1:113" s="17" customFormat="1" x14ac:dyDescent="0.2">
      <c r="B477" s="328"/>
      <c r="C477" s="329"/>
      <c r="D477" s="329"/>
      <c r="E477" s="287"/>
      <c r="F477" s="312"/>
      <c r="G477" s="312"/>
      <c r="N477" s="528"/>
      <c r="O477" s="329"/>
      <c r="P477" s="329"/>
      <c r="Q477" s="287"/>
      <c r="R477" s="312"/>
      <c r="S477" s="312"/>
      <c r="U477" s="528"/>
      <c r="V477" s="329"/>
      <c r="W477" s="329"/>
      <c r="X477" s="287"/>
      <c r="Y477" s="312"/>
      <c r="Z477" s="312"/>
      <c r="AC477" s="328"/>
      <c r="AD477" s="329"/>
      <c r="AE477" s="329"/>
      <c r="AF477" s="287"/>
      <c r="AG477" s="312"/>
      <c r="AH477" s="312"/>
    </row>
    <row r="478" spans="1:113" s="17" customFormat="1" x14ac:dyDescent="0.2">
      <c r="B478" s="328"/>
      <c r="C478" s="329"/>
      <c r="D478" s="329"/>
      <c r="E478" s="287"/>
      <c r="F478" s="312"/>
      <c r="G478" s="312"/>
      <c r="N478" s="528"/>
      <c r="O478" s="329"/>
      <c r="P478" s="329"/>
      <c r="Q478" s="287"/>
      <c r="R478" s="312"/>
      <c r="S478" s="312"/>
      <c r="U478" s="528"/>
      <c r="V478" s="329"/>
      <c r="W478" s="329"/>
      <c r="X478" s="287"/>
      <c r="Y478" s="312"/>
      <c r="Z478" s="312"/>
      <c r="AC478" s="328"/>
      <c r="AD478" s="329"/>
      <c r="AE478" s="329"/>
      <c r="AF478" s="287"/>
      <c r="AG478" s="312"/>
      <c r="AH478" s="312"/>
    </row>
    <row r="479" spans="1:113" s="17" customFormat="1" x14ac:dyDescent="0.2">
      <c r="B479" s="328"/>
      <c r="C479" s="329"/>
      <c r="D479" s="329"/>
      <c r="E479" s="287"/>
      <c r="F479" s="312"/>
      <c r="G479" s="312"/>
      <c r="N479" s="528"/>
      <c r="O479" s="329"/>
      <c r="P479" s="329"/>
      <c r="Q479" s="287"/>
      <c r="R479" s="312"/>
      <c r="S479" s="312"/>
      <c r="U479" s="528"/>
      <c r="V479" s="329"/>
      <c r="W479" s="329"/>
      <c r="X479" s="287"/>
      <c r="Y479" s="312"/>
      <c r="Z479" s="312"/>
      <c r="AC479" s="328"/>
      <c r="AD479" s="329"/>
      <c r="AE479" s="329"/>
      <c r="AF479" s="287"/>
      <c r="AG479" s="312"/>
      <c r="AH479" s="312"/>
    </row>
    <row r="480" spans="1:113" s="17" customFormat="1" x14ac:dyDescent="0.2">
      <c r="B480" s="328"/>
      <c r="C480" s="329"/>
      <c r="D480" s="329"/>
      <c r="E480" s="287"/>
      <c r="F480" s="312"/>
      <c r="G480" s="312"/>
      <c r="N480" s="528"/>
      <c r="O480" s="329"/>
      <c r="P480" s="329"/>
      <c r="Q480" s="287"/>
      <c r="R480" s="312"/>
      <c r="U480" s="528"/>
      <c r="V480" s="329"/>
      <c r="W480" s="329"/>
      <c r="X480" s="287"/>
      <c r="Y480" s="312"/>
      <c r="AC480" s="328"/>
      <c r="AD480" s="329"/>
      <c r="AE480" s="329"/>
      <c r="AF480" s="287"/>
      <c r="AG480" s="312"/>
      <c r="AH480" s="312"/>
    </row>
    <row r="481" spans="1:113" s="17" customFormat="1" x14ac:dyDescent="0.2">
      <c r="B481" s="328"/>
      <c r="C481" s="329"/>
      <c r="D481" s="329"/>
      <c r="E481" s="287"/>
      <c r="F481" s="312"/>
      <c r="G481" s="312"/>
      <c r="N481" s="528"/>
      <c r="O481" s="329"/>
      <c r="P481" s="329"/>
      <c r="Q481" s="287"/>
      <c r="R481" s="312"/>
      <c r="U481" s="528"/>
      <c r="V481" s="329"/>
      <c r="W481" s="329"/>
      <c r="X481" s="287"/>
      <c r="Y481" s="312"/>
      <c r="AC481" s="328"/>
      <c r="AD481" s="329"/>
      <c r="AE481" s="329"/>
      <c r="AF481" s="287"/>
      <c r="AG481" s="312"/>
      <c r="AH481" s="312"/>
    </row>
    <row r="482" spans="1:113" s="17" customFormat="1" x14ac:dyDescent="0.2">
      <c r="B482" s="328"/>
      <c r="C482" s="329"/>
      <c r="D482" s="329"/>
      <c r="E482" s="287"/>
      <c r="F482" s="312"/>
      <c r="G482" s="312"/>
      <c r="N482" s="528"/>
      <c r="O482" s="329"/>
      <c r="P482" s="329"/>
      <c r="Q482" s="287"/>
      <c r="R482" s="312"/>
      <c r="S482" s="312"/>
      <c r="U482" s="528"/>
      <c r="V482" s="329"/>
      <c r="W482" s="329"/>
      <c r="X482" s="287"/>
      <c r="Y482" s="312"/>
      <c r="Z482" s="312"/>
      <c r="AC482" s="328"/>
      <c r="AD482" s="329"/>
      <c r="AE482" s="329"/>
      <c r="AF482" s="287"/>
      <c r="AG482" s="312"/>
      <c r="AH482" s="312"/>
    </row>
    <row r="483" spans="1:113" s="17" customFormat="1" ht="13.5" thickBot="1" x14ac:dyDescent="0.25">
      <c r="B483" s="328"/>
      <c r="C483" s="329"/>
      <c r="D483" s="329"/>
      <c r="E483" s="287"/>
      <c r="F483" s="312"/>
      <c r="G483" s="312"/>
      <c r="N483" s="528"/>
      <c r="O483" s="329"/>
      <c r="P483" s="329"/>
      <c r="Q483" s="287"/>
      <c r="R483" s="312"/>
      <c r="S483" s="312"/>
      <c r="U483" s="528"/>
      <c r="V483" s="329"/>
      <c r="W483" s="329"/>
      <c r="X483" s="287"/>
      <c r="Y483" s="312"/>
      <c r="Z483" s="312"/>
      <c r="AC483" s="328"/>
      <c r="AD483" s="329"/>
      <c r="AE483" s="329"/>
      <c r="AF483" s="287"/>
      <c r="AG483" s="312"/>
      <c r="AH483" s="312"/>
    </row>
    <row r="484" spans="1:113" ht="13.5" thickBot="1" x14ac:dyDescent="0.25">
      <c r="A484" s="315">
        <v>22</v>
      </c>
      <c r="B484" s="472"/>
      <c r="C484" s="757" t="s">
        <v>159</v>
      </c>
      <c r="D484" s="757" t="s">
        <v>34</v>
      </c>
      <c r="E484" s="543">
        <f>+$AF496</f>
        <v>0</v>
      </c>
      <c r="F484" s="312"/>
      <c r="G484" s="312"/>
      <c r="H484" s="17"/>
      <c r="M484" s="315"/>
      <c r="N484" s="472"/>
      <c r="O484" s="757" t="s">
        <v>159</v>
      </c>
      <c r="P484" s="757" t="s">
        <v>34</v>
      </c>
      <c r="Q484" s="543">
        <f>+$AF496</f>
        <v>0</v>
      </c>
      <c r="R484" s="312"/>
      <c r="S484" s="312"/>
      <c r="T484" s="315">
        <v>22</v>
      </c>
      <c r="U484" s="472"/>
      <c r="V484" s="757" t="s">
        <v>159</v>
      </c>
      <c r="W484" s="757" t="s">
        <v>34</v>
      </c>
      <c r="X484" s="543">
        <f>+$AF496</f>
        <v>0</v>
      </c>
      <c r="Y484" s="312"/>
      <c r="Z484" s="312"/>
      <c r="AA484" s="17"/>
      <c r="AB484" s="315"/>
      <c r="AC484" s="472"/>
      <c r="AD484" s="757" t="s">
        <v>159</v>
      </c>
      <c r="AE484" s="757" t="s">
        <v>34</v>
      </c>
      <c r="AF484" s="800" t="s">
        <v>18</v>
      </c>
      <c r="AG484" s="312"/>
      <c r="AH484" s="312"/>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c r="BY484" s="17"/>
      <c r="BZ484" s="17"/>
      <c r="CA484" s="17"/>
      <c r="CB484" s="17"/>
      <c r="CC484" s="17"/>
      <c r="CD484" s="17"/>
      <c r="CE484" s="17"/>
      <c r="CF484" s="17"/>
      <c r="CG484" s="17"/>
      <c r="CH484" s="17"/>
      <c r="CI484" s="17"/>
      <c r="CJ484" s="17"/>
      <c r="CK484" s="17"/>
      <c r="CL484" s="17"/>
      <c r="CM484" s="17"/>
      <c r="CN484" s="17"/>
      <c r="CO484" s="17"/>
      <c r="CP484" s="17"/>
      <c r="CQ484" s="17"/>
      <c r="CR484" s="17"/>
      <c r="CS484" s="17"/>
      <c r="CT484" s="17"/>
      <c r="CU484" s="17"/>
      <c r="CV484" s="17"/>
      <c r="CW484" s="17"/>
      <c r="CX484" s="17"/>
      <c r="CY484" s="17"/>
      <c r="CZ484" s="17"/>
      <c r="DA484" s="17"/>
      <c r="DB484" s="17"/>
      <c r="DC484" s="17"/>
      <c r="DD484" s="17"/>
      <c r="DE484" s="17"/>
      <c r="DF484" s="17"/>
      <c r="DG484" s="17"/>
      <c r="DH484" s="17"/>
      <c r="DI484" s="17"/>
    </row>
    <row r="485" spans="1:113" ht="51" x14ac:dyDescent="0.2">
      <c r="A485" s="318" t="s">
        <v>7</v>
      </c>
      <c r="B485" s="525" t="str">
        <f>+" אסמכתא " &amp; B24 &amp;"         חזרה לטבלה "</f>
        <v xml:space="preserve"> אסמכתא          חזרה לטבלה </v>
      </c>
      <c r="C485" s="799"/>
      <c r="D485" s="799"/>
      <c r="E485" s="543" t="s">
        <v>18</v>
      </c>
      <c r="F485" s="312"/>
      <c r="G485" s="312"/>
      <c r="H485" s="17"/>
      <c r="M485" s="318" t="s">
        <v>23</v>
      </c>
      <c r="N485" s="525" t="str">
        <f>+" אסמכתא " &amp; B24 &amp;"         חזרה לטבלה "</f>
        <v xml:space="preserve"> אסמכתא          חזרה לטבלה </v>
      </c>
      <c r="O485" s="799"/>
      <c r="P485" s="799"/>
      <c r="Q485" s="543" t="s">
        <v>18</v>
      </c>
      <c r="R485" s="312"/>
      <c r="S485" s="312"/>
      <c r="T485" s="318" t="s">
        <v>7</v>
      </c>
      <c r="U485" s="525" t="str">
        <f>+" אסמכתא " &amp; B24 &amp;"         חזרה לטבלה "</f>
        <v xml:space="preserve"> אסמכתא          חזרה לטבלה </v>
      </c>
      <c r="V485" s="799"/>
      <c r="W485" s="799"/>
      <c r="X485" s="543" t="s">
        <v>18</v>
      </c>
      <c r="Y485" s="312"/>
      <c r="Z485" s="312"/>
      <c r="AA485" s="17"/>
      <c r="AB485" s="318" t="s">
        <v>23</v>
      </c>
      <c r="AC485" s="525" t="str">
        <f>+" אסמכתא " &amp; W24 &amp;"         חזרה לטבלה "</f>
        <v xml:space="preserve"> אסמכתא          חזרה לטבלה </v>
      </c>
      <c r="AD485" s="799"/>
      <c r="AE485" s="799"/>
      <c r="AF485" s="804"/>
      <c r="AG485" s="312"/>
      <c r="AH485" s="312"/>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c r="BY485" s="17"/>
      <c r="BZ485" s="17"/>
      <c r="CA485" s="17"/>
      <c r="CB485" s="17"/>
      <c r="CC485" s="17"/>
      <c r="CD485" s="17"/>
      <c r="CE485" s="17"/>
      <c r="CF485" s="17"/>
      <c r="CG485" s="17"/>
      <c r="CH485" s="17"/>
      <c r="CI485" s="17"/>
      <c r="CJ485" s="17"/>
      <c r="CK485" s="17"/>
      <c r="CL485" s="17"/>
      <c r="CM485" s="17"/>
      <c r="CN485" s="17"/>
      <c r="CO485" s="17"/>
      <c r="CP485" s="17"/>
      <c r="CQ485" s="17"/>
      <c r="CR485" s="17"/>
      <c r="CS485" s="17"/>
      <c r="CT485" s="17"/>
      <c r="CU485" s="17"/>
      <c r="CV485" s="17"/>
      <c r="CW485" s="17"/>
      <c r="CX485" s="17"/>
      <c r="CY485" s="17"/>
      <c r="CZ485" s="17"/>
      <c r="DA485" s="17"/>
      <c r="DB485" s="17"/>
      <c r="DC485" s="17"/>
      <c r="DD485" s="17"/>
      <c r="DE485" s="17"/>
      <c r="DF485" s="17"/>
      <c r="DG485" s="17"/>
      <c r="DH485" s="17"/>
      <c r="DI485" s="17"/>
    </row>
    <row r="486" spans="1:113" s="17" customFormat="1" x14ac:dyDescent="0.2">
      <c r="A486" s="547">
        <v>1</v>
      </c>
      <c r="B486" s="547"/>
      <c r="C486" s="561"/>
      <c r="D486" s="561"/>
      <c r="E486" s="562"/>
      <c r="F486" s="312">
        <f>IF(AND((COUNTA($C$24)=1),(COUNTA(E486)=1),($C$24&lt;&gt;0),(OR((D486&lt;$C$62),(D486&gt;($E$62+61))))),1,0)</f>
        <v>0</v>
      </c>
      <c r="G486" s="312">
        <f>IF(AND((COUNTA($C$24)=1),(COUNTA(E486)=1),($C$24&lt;&gt;0),(OR((C486&lt;$C$62),(C486&gt;($E$62))))),1,0)</f>
        <v>0</v>
      </c>
      <c r="M486" s="547">
        <v>12</v>
      </c>
      <c r="N486" s="547"/>
      <c r="O486" s="561"/>
      <c r="P486" s="561"/>
      <c r="Q486" s="562"/>
      <c r="R486" s="312">
        <f>IF(AND((COUNTA($C$35)=1),(COUNTA(Q466)=1),($C$35&lt;&gt;0),(OR((P466&lt;$C$62),(P466&gt;($E$62+61))))),1,0)</f>
        <v>0</v>
      </c>
      <c r="S486" s="312">
        <f>IF(AND((COUNTA($C$35)=1),(COUNTA(Q486)=1),($C$35&lt;&gt;0),(OR((O486&lt;$C$62),(O486&gt;($E$62))))),1,0)</f>
        <v>0</v>
      </c>
      <c r="T486" s="547">
        <v>23</v>
      </c>
      <c r="U486" s="547"/>
      <c r="V486" s="561"/>
      <c r="W486" s="561"/>
      <c r="X486" s="562"/>
      <c r="Y486" s="312">
        <f>IF(AND((COUNTA($C$35)=1),(COUNTA(X466)=1),($C$35&lt;&gt;0),(OR((W466&lt;$C$62),(W466&gt;($E$62+61))))),1,0)</f>
        <v>0</v>
      </c>
      <c r="Z486" s="312">
        <f>IF(AND((COUNTA($C$35)=1),(COUNTA(X486)=1),($C$35&lt;&gt;0),(OR((V486&lt;$C$62),(V486&gt;($E$62))))),1,0)</f>
        <v>0</v>
      </c>
      <c r="AB486" s="547">
        <v>34</v>
      </c>
      <c r="AC486" s="547"/>
      <c r="AD486" s="561"/>
      <c r="AE486" s="561"/>
      <c r="AF486" s="562"/>
      <c r="AG486" s="312">
        <f>IF(AND((COUNTA($C$24)=1),(COUNTA(AF486)=1),($C$24&lt;&gt;0),(OR((AE486&lt;$C$62),(AE486&gt;($E$62+61))))),1,0)</f>
        <v>0</v>
      </c>
      <c r="AH486" s="312">
        <f>IF(AND((COUNTA($C$24)=1),(COUNTA(AF486)=1),($C$24&lt;&gt;0),(OR((AD486&lt;$C$62),(AD486&gt;($E$62))))),1,0)</f>
        <v>0</v>
      </c>
    </row>
    <row r="487" spans="1:113" s="17" customFormat="1" x14ac:dyDescent="0.2">
      <c r="A487" s="547">
        <v>2</v>
      </c>
      <c r="B487" s="547"/>
      <c r="C487" s="561"/>
      <c r="D487" s="561"/>
      <c r="E487" s="562"/>
      <c r="F487" s="312">
        <f t="shared" ref="F487:F496" si="175">IF(AND((COUNTA($C$24)=1),(COUNTA(E487)=1),($C$24&lt;&gt;0),(OR((D487&lt;$C$62),(D487&gt;($E$62+61))))),1,0)</f>
        <v>0</v>
      </c>
      <c r="G487" s="312">
        <f t="shared" ref="G487:G496" si="176">IF(AND((COUNTA($C$24)=1),(COUNTA(E487)=1),($C$24&lt;&gt;0),(OR((C487&lt;$C$62),(C487&gt;($E$62))))),1,0)</f>
        <v>0</v>
      </c>
      <c r="M487" s="547">
        <v>13</v>
      </c>
      <c r="N487" s="547"/>
      <c r="O487" s="561"/>
      <c r="P487" s="561"/>
      <c r="Q487" s="562"/>
      <c r="R487" s="312">
        <f t="shared" ref="R487:R496" si="177">IF(AND((COUNTA($C$35)=1),(COUNTA(Q467)=1),($C$35&lt;&gt;0),(OR((P467&lt;$C$62),(P467&gt;($E$62+61))))),1,0)</f>
        <v>0</v>
      </c>
      <c r="S487" s="312">
        <f t="shared" ref="S487:S496" si="178">IF(AND((COUNTA($C$35)=1),(COUNTA(Q487)=1),($C$35&lt;&gt;0),(OR((O487&lt;$C$62),(O487&gt;($E$62))))),1,0)</f>
        <v>0</v>
      </c>
      <c r="T487" s="547">
        <v>24</v>
      </c>
      <c r="U487" s="547"/>
      <c r="V487" s="561"/>
      <c r="W487" s="561"/>
      <c r="X487" s="562"/>
      <c r="Y487" s="312">
        <f t="shared" ref="Y487:Y496" si="179">IF(AND((COUNTA($C$35)=1),(COUNTA(X467)=1),($C$35&lt;&gt;0),(OR((W467&lt;$C$62),(W467&gt;($E$62+61))))),1,0)</f>
        <v>0</v>
      </c>
      <c r="Z487" s="312">
        <f t="shared" ref="Z487:Z496" si="180">IF(AND((COUNTA($C$35)=1),(COUNTA(X487)=1),($C$35&lt;&gt;0),(OR((V487&lt;$C$62),(V487&gt;($E$62))))),1,0)</f>
        <v>0</v>
      </c>
      <c r="AB487" s="547">
        <v>35</v>
      </c>
      <c r="AC487" s="547"/>
      <c r="AD487" s="561"/>
      <c r="AE487" s="561"/>
      <c r="AF487" s="562"/>
      <c r="AG487" s="312">
        <f t="shared" ref="AG487:AG496" si="181">IF(AND((COUNTA($C$24)=1),(COUNTA(AF487)=1),($C$24&lt;&gt;0),(OR((AE487&lt;$C$62),(AE487&gt;($E$62+61))))),1,0)</f>
        <v>0</v>
      </c>
      <c r="AH487" s="312">
        <f t="shared" ref="AH487:AH496" si="182">IF(AND((COUNTA($C$24)=1),(COUNTA(AF487)=1),($C$24&lt;&gt;0),(OR((AD487&lt;$C$62),(AD487&gt;($E$62))))),1,0)</f>
        <v>0</v>
      </c>
    </row>
    <row r="488" spans="1:113" s="17" customFormat="1" x14ac:dyDescent="0.2">
      <c r="A488" s="547">
        <v>3</v>
      </c>
      <c r="B488" s="547"/>
      <c r="C488" s="561"/>
      <c r="D488" s="561"/>
      <c r="E488" s="562"/>
      <c r="F488" s="312">
        <f t="shared" si="175"/>
        <v>0</v>
      </c>
      <c r="G488" s="312">
        <f t="shared" si="176"/>
        <v>0</v>
      </c>
      <c r="M488" s="547">
        <v>14</v>
      </c>
      <c r="N488" s="547"/>
      <c r="O488" s="561"/>
      <c r="P488" s="561"/>
      <c r="Q488" s="562"/>
      <c r="R488" s="312">
        <f t="shared" si="177"/>
        <v>0</v>
      </c>
      <c r="S488" s="312">
        <f t="shared" si="178"/>
        <v>0</v>
      </c>
      <c r="T488" s="547">
        <v>25</v>
      </c>
      <c r="U488" s="547"/>
      <c r="V488" s="561"/>
      <c r="W488" s="561"/>
      <c r="X488" s="562"/>
      <c r="Y488" s="312">
        <f t="shared" si="179"/>
        <v>0</v>
      </c>
      <c r="Z488" s="312">
        <f t="shared" si="180"/>
        <v>0</v>
      </c>
      <c r="AB488" s="547">
        <v>36</v>
      </c>
      <c r="AC488" s="547"/>
      <c r="AD488" s="561"/>
      <c r="AE488" s="561"/>
      <c r="AF488" s="562"/>
      <c r="AG488" s="312">
        <f t="shared" si="181"/>
        <v>0</v>
      </c>
      <c r="AH488" s="312">
        <f t="shared" si="182"/>
        <v>0</v>
      </c>
    </row>
    <row r="489" spans="1:113" s="17" customFormat="1" x14ac:dyDescent="0.2">
      <c r="A489" s="547">
        <v>4</v>
      </c>
      <c r="B489" s="547"/>
      <c r="C489" s="561"/>
      <c r="D489" s="561"/>
      <c r="E489" s="562"/>
      <c r="F489" s="312">
        <f t="shared" si="175"/>
        <v>0</v>
      </c>
      <c r="G489" s="312">
        <f t="shared" si="176"/>
        <v>0</v>
      </c>
      <c r="M489" s="547">
        <v>15</v>
      </c>
      <c r="N489" s="547"/>
      <c r="O489" s="561"/>
      <c r="P489" s="561"/>
      <c r="Q489" s="562"/>
      <c r="R489" s="312">
        <f t="shared" si="177"/>
        <v>0</v>
      </c>
      <c r="S489" s="312">
        <f t="shared" si="178"/>
        <v>0</v>
      </c>
      <c r="T489" s="547">
        <v>26</v>
      </c>
      <c r="U489" s="547"/>
      <c r="V489" s="561"/>
      <c r="W489" s="561"/>
      <c r="X489" s="562"/>
      <c r="Y489" s="312">
        <f t="shared" si="179"/>
        <v>0</v>
      </c>
      <c r="Z489" s="312">
        <f t="shared" si="180"/>
        <v>0</v>
      </c>
      <c r="AB489" s="547">
        <v>37</v>
      </c>
      <c r="AC489" s="547"/>
      <c r="AD489" s="561"/>
      <c r="AE489" s="561"/>
      <c r="AF489" s="562"/>
      <c r="AG489" s="312">
        <f t="shared" si="181"/>
        <v>0</v>
      </c>
      <c r="AH489" s="312">
        <f t="shared" si="182"/>
        <v>0</v>
      </c>
    </row>
    <row r="490" spans="1:113" s="17" customFormat="1" x14ac:dyDescent="0.2">
      <c r="A490" s="547">
        <v>5</v>
      </c>
      <c r="B490" s="547"/>
      <c r="C490" s="561"/>
      <c r="D490" s="561"/>
      <c r="E490" s="562"/>
      <c r="F490" s="312">
        <f t="shared" si="175"/>
        <v>0</v>
      </c>
      <c r="G490" s="312">
        <f t="shared" si="176"/>
        <v>0</v>
      </c>
      <c r="M490" s="547">
        <v>16</v>
      </c>
      <c r="N490" s="547"/>
      <c r="O490" s="561"/>
      <c r="P490" s="561"/>
      <c r="Q490" s="562"/>
      <c r="R490" s="312">
        <f t="shared" si="177"/>
        <v>0</v>
      </c>
      <c r="S490" s="312">
        <f t="shared" si="178"/>
        <v>0</v>
      </c>
      <c r="T490" s="547">
        <v>27</v>
      </c>
      <c r="U490" s="547"/>
      <c r="V490" s="561"/>
      <c r="W490" s="561"/>
      <c r="X490" s="562"/>
      <c r="Y490" s="312">
        <f t="shared" si="179"/>
        <v>0</v>
      </c>
      <c r="Z490" s="312">
        <f t="shared" si="180"/>
        <v>0</v>
      </c>
      <c r="AB490" s="547">
        <v>38</v>
      </c>
      <c r="AC490" s="547"/>
      <c r="AD490" s="561"/>
      <c r="AE490" s="561"/>
      <c r="AF490" s="562"/>
      <c r="AG490" s="312">
        <f t="shared" si="181"/>
        <v>0</v>
      </c>
      <c r="AH490" s="312">
        <f t="shared" si="182"/>
        <v>0</v>
      </c>
    </row>
    <row r="491" spans="1:113" s="17" customFormat="1" x14ac:dyDescent="0.2">
      <c r="A491" s="547">
        <v>6</v>
      </c>
      <c r="B491" s="547"/>
      <c r="C491" s="561"/>
      <c r="D491" s="561"/>
      <c r="E491" s="562"/>
      <c r="F491" s="312">
        <f t="shared" si="175"/>
        <v>0</v>
      </c>
      <c r="G491" s="312">
        <f t="shared" si="176"/>
        <v>0</v>
      </c>
      <c r="M491" s="547">
        <v>17</v>
      </c>
      <c r="N491" s="547"/>
      <c r="O491" s="561"/>
      <c r="P491" s="561"/>
      <c r="Q491" s="562"/>
      <c r="R491" s="312">
        <f t="shared" si="177"/>
        <v>0</v>
      </c>
      <c r="S491" s="312">
        <f t="shared" si="178"/>
        <v>0</v>
      </c>
      <c r="T491" s="547">
        <v>28</v>
      </c>
      <c r="U491" s="547"/>
      <c r="V491" s="561"/>
      <c r="W491" s="561"/>
      <c r="X491" s="562"/>
      <c r="Y491" s="312">
        <f t="shared" si="179"/>
        <v>0</v>
      </c>
      <c r="Z491" s="312">
        <f t="shared" si="180"/>
        <v>0</v>
      </c>
      <c r="AB491" s="547">
        <v>39</v>
      </c>
      <c r="AC491" s="547"/>
      <c r="AD491" s="561"/>
      <c r="AE491" s="561"/>
      <c r="AF491" s="562"/>
      <c r="AG491" s="312">
        <f t="shared" si="181"/>
        <v>0</v>
      </c>
      <c r="AH491" s="312">
        <f t="shared" si="182"/>
        <v>0</v>
      </c>
    </row>
    <row r="492" spans="1:113" s="17" customFormat="1" x14ac:dyDescent="0.2">
      <c r="A492" s="547">
        <v>7</v>
      </c>
      <c r="B492" s="547"/>
      <c r="C492" s="561"/>
      <c r="D492" s="561"/>
      <c r="E492" s="562"/>
      <c r="F492" s="312">
        <f t="shared" si="175"/>
        <v>0</v>
      </c>
      <c r="G492" s="312">
        <f t="shared" si="176"/>
        <v>0</v>
      </c>
      <c r="M492" s="547">
        <v>18</v>
      </c>
      <c r="N492" s="547"/>
      <c r="O492" s="561"/>
      <c r="P492" s="561"/>
      <c r="Q492" s="562"/>
      <c r="R492" s="312">
        <f t="shared" si="177"/>
        <v>0</v>
      </c>
      <c r="S492" s="312">
        <f t="shared" si="178"/>
        <v>0</v>
      </c>
      <c r="T492" s="547">
        <v>29</v>
      </c>
      <c r="U492" s="547"/>
      <c r="V492" s="561"/>
      <c r="W492" s="561"/>
      <c r="X492" s="562"/>
      <c r="Y492" s="312">
        <f t="shared" si="179"/>
        <v>0</v>
      </c>
      <c r="Z492" s="312">
        <f t="shared" si="180"/>
        <v>0</v>
      </c>
      <c r="AB492" s="547">
        <v>40</v>
      </c>
      <c r="AC492" s="547"/>
      <c r="AD492" s="561"/>
      <c r="AE492" s="561"/>
      <c r="AF492" s="562"/>
      <c r="AG492" s="312">
        <f t="shared" si="181"/>
        <v>0</v>
      </c>
      <c r="AH492" s="312">
        <f t="shared" si="182"/>
        <v>0</v>
      </c>
    </row>
    <row r="493" spans="1:113" s="17" customFormat="1" x14ac:dyDescent="0.2">
      <c r="A493" s="547">
        <v>8</v>
      </c>
      <c r="B493" s="547"/>
      <c r="C493" s="561"/>
      <c r="D493" s="561"/>
      <c r="E493" s="562"/>
      <c r="F493" s="312">
        <f t="shared" si="175"/>
        <v>0</v>
      </c>
      <c r="G493" s="312">
        <f t="shared" si="176"/>
        <v>0</v>
      </c>
      <c r="M493" s="547">
        <v>19</v>
      </c>
      <c r="N493" s="547"/>
      <c r="O493" s="561"/>
      <c r="P493" s="561"/>
      <c r="Q493" s="562"/>
      <c r="R493" s="312">
        <f t="shared" si="177"/>
        <v>0</v>
      </c>
      <c r="S493" s="312">
        <f t="shared" si="178"/>
        <v>0</v>
      </c>
      <c r="T493" s="547">
        <v>30</v>
      </c>
      <c r="U493" s="547"/>
      <c r="V493" s="561"/>
      <c r="W493" s="561"/>
      <c r="X493" s="562"/>
      <c r="Y493" s="312">
        <f t="shared" si="179"/>
        <v>0</v>
      </c>
      <c r="Z493" s="312">
        <f t="shared" si="180"/>
        <v>0</v>
      </c>
      <c r="AB493" s="547">
        <v>41</v>
      </c>
      <c r="AC493" s="547"/>
      <c r="AD493" s="561"/>
      <c r="AE493" s="561"/>
      <c r="AF493" s="562"/>
      <c r="AG493" s="312">
        <f t="shared" si="181"/>
        <v>0</v>
      </c>
      <c r="AH493" s="312">
        <f t="shared" si="182"/>
        <v>0</v>
      </c>
    </row>
    <row r="494" spans="1:113" s="17" customFormat="1" x14ac:dyDescent="0.2">
      <c r="A494" s="547">
        <v>9</v>
      </c>
      <c r="B494" s="547"/>
      <c r="C494" s="561"/>
      <c r="D494" s="561"/>
      <c r="E494" s="562"/>
      <c r="F494" s="312">
        <f t="shared" si="175"/>
        <v>0</v>
      </c>
      <c r="G494" s="312">
        <f t="shared" si="176"/>
        <v>0</v>
      </c>
      <c r="M494" s="547">
        <v>20</v>
      </c>
      <c r="N494" s="547"/>
      <c r="O494" s="561"/>
      <c r="P494" s="561"/>
      <c r="Q494" s="562"/>
      <c r="R494" s="312">
        <f t="shared" si="177"/>
        <v>0</v>
      </c>
      <c r="S494" s="312">
        <f t="shared" si="178"/>
        <v>0</v>
      </c>
      <c r="T494" s="547">
        <v>31</v>
      </c>
      <c r="U494" s="547"/>
      <c r="V494" s="561"/>
      <c r="W494" s="561"/>
      <c r="X494" s="562"/>
      <c r="Y494" s="312">
        <f t="shared" si="179"/>
        <v>0</v>
      </c>
      <c r="Z494" s="312">
        <f t="shared" si="180"/>
        <v>0</v>
      </c>
      <c r="AB494" s="547">
        <v>42</v>
      </c>
      <c r="AC494" s="547"/>
      <c r="AD494" s="561"/>
      <c r="AE494" s="561"/>
      <c r="AF494" s="562"/>
      <c r="AG494" s="312">
        <f t="shared" si="181"/>
        <v>0</v>
      </c>
      <c r="AH494" s="312">
        <f t="shared" si="182"/>
        <v>0</v>
      </c>
    </row>
    <row r="495" spans="1:113" s="17" customFormat="1" x14ac:dyDescent="0.2">
      <c r="A495" s="547">
        <v>10</v>
      </c>
      <c r="B495" s="547"/>
      <c r="C495" s="561"/>
      <c r="D495" s="561"/>
      <c r="E495" s="562"/>
      <c r="F495" s="312">
        <f t="shared" si="175"/>
        <v>0</v>
      </c>
      <c r="G495" s="312">
        <f t="shared" si="176"/>
        <v>0</v>
      </c>
      <c r="M495" s="547">
        <v>21</v>
      </c>
      <c r="N495" s="547"/>
      <c r="O495" s="561"/>
      <c r="P495" s="561"/>
      <c r="Q495" s="562"/>
      <c r="R495" s="312">
        <f t="shared" si="177"/>
        <v>0</v>
      </c>
      <c r="S495" s="312">
        <f t="shared" si="178"/>
        <v>0</v>
      </c>
      <c r="T495" s="547">
        <v>32</v>
      </c>
      <c r="U495" s="547"/>
      <c r="V495" s="561"/>
      <c r="W495" s="561"/>
      <c r="X495" s="562"/>
      <c r="Y495" s="312">
        <f t="shared" si="179"/>
        <v>0</v>
      </c>
      <c r="Z495" s="312">
        <f t="shared" si="180"/>
        <v>0</v>
      </c>
      <c r="AB495" s="547">
        <v>43</v>
      </c>
      <c r="AC495" s="547"/>
      <c r="AD495" s="561"/>
      <c r="AE495" s="561"/>
      <c r="AF495" s="562"/>
      <c r="AG495" s="312">
        <f t="shared" si="181"/>
        <v>0</v>
      </c>
      <c r="AH495" s="312">
        <f t="shared" si="182"/>
        <v>0</v>
      </c>
    </row>
    <row r="496" spans="1:113" s="17" customFormat="1" ht="13.5" thickBot="1" x14ac:dyDescent="0.25">
      <c r="A496" s="547">
        <v>11</v>
      </c>
      <c r="B496" s="547"/>
      <c r="C496" s="561"/>
      <c r="D496" s="561"/>
      <c r="E496" s="562"/>
      <c r="F496" s="312">
        <f t="shared" si="175"/>
        <v>0</v>
      </c>
      <c r="G496" s="312">
        <f t="shared" si="176"/>
        <v>0</v>
      </c>
      <c r="M496" s="547">
        <v>22</v>
      </c>
      <c r="N496" s="547"/>
      <c r="O496" s="561"/>
      <c r="P496" s="561"/>
      <c r="Q496" s="562"/>
      <c r="R496" s="312">
        <f t="shared" si="177"/>
        <v>0</v>
      </c>
      <c r="S496" s="312">
        <f t="shared" si="178"/>
        <v>0</v>
      </c>
      <c r="T496" s="547">
        <v>33</v>
      </c>
      <c r="U496" s="547"/>
      <c r="V496" s="561"/>
      <c r="W496" s="561"/>
      <c r="X496" s="562"/>
      <c r="Y496" s="312">
        <f t="shared" si="179"/>
        <v>0</v>
      </c>
      <c r="Z496" s="312">
        <f t="shared" si="180"/>
        <v>0</v>
      </c>
      <c r="AB496" s="324"/>
      <c r="AC496" s="563" t="s">
        <v>3</v>
      </c>
      <c r="AD496" s="551"/>
      <c r="AE496" s="551"/>
      <c r="AF496" s="552">
        <f>SUM(E486:E496)+SUM(Q486:Q496)+SUM(AF486:AF495)+SUM(X486:X496)</f>
        <v>0</v>
      </c>
      <c r="AG496" s="312">
        <f t="shared" si="181"/>
        <v>0</v>
      </c>
      <c r="AH496" s="312">
        <f t="shared" si="182"/>
        <v>0</v>
      </c>
    </row>
    <row r="497" spans="1:113" s="17" customFormat="1" x14ac:dyDescent="0.2">
      <c r="B497" s="328"/>
      <c r="C497" s="329"/>
      <c r="D497" s="329"/>
      <c r="E497" s="287"/>
      <c r="F497" s="312"/>
      <c r="G497" s="312"/>
      <c r="N497" s="528"/>
      <c r="O497" s="329"/>
      <c r="P497" s="329"/>
      <c r="Q497" s="287"/>
      <c r="R497" s="312"/>
      <c r="S497" s="312"/>
      <c r="U497" s="528"/>
      <c r="V497" s="329"/>
      <c r="W497" s="329"/>
      <c r="X497" s="287"/>
      <c r="Y497" s="312"/>
      <c r="Z497" s="312"/>
      <c r="AC497" s="328"/>
      <c r="AD497" s="329"/>
      <c r="AE497" s="329"/>
      <c r="AF497" s="287"/>
      <c r="AG497" s="312"/>
      <c r="AH497" s="312"/>
    </row>
    <row r="498" spans="1:113" s="17" customFormat="1" x14ac:dyDescent="0.2">
      <c r="B498" s="328"/>
      <c r="C498" s="329"/>
      <c r="D498" s="329"/>
      <c r="E498" s="287"/>
      <c r="F498" s="312"/>
      <c r="G498" s="312"/>
      <c r="N498" s="528"/>
      <c r="O498" s="329"/>
      <c r="P498" s="329"/>
      <c r="Q498" s="287"/>
      <c r="R498" s="312"/>
      <c r="S498" s="312"/>
      <c r="U498" s="528"/>
      <c r="V498" s="329"/>
      <c r="W498" s="329"/>
      <c r="X498" s="287"/>
      <c r="Y498" s="312"/>
      <c r="Z498" s="312"/>
      <c r="AC498" s="328"/>
      <c r="AD498" s="329"/>
      <c r="AE498" s="329"/>
      <c r="AF498" s="287"/>
      <c r="AG498" s="312"/>
      <c r="AH498" s="312"/>
    </row>
    <row r="499" spans="1:113" s="17" customFormat="1" x14ac:dyDescent="0.2">
      <c r="B499" s="328"/>
      <c r="C499" s="329"/>
      <c r="D499" s="329"/>
      <c r="E499" s="287"/>
      <c r="F499" s="312"/>
      <c r="G499" s="312"/>
      <c r="N499" s="528"/>
      <c r="O499" s="329"/>
      <c r="P499" s="329"/>
      <c r="Q499" s="287"/>
      <c r="R499" s="312"/>
      <c r="S499" s="312"/>
      <c r="U499" s="528"/>
      <c r="V499" s="329"/>
      <c r="W499" s="329"/>
      <c r="X499" s="287"/>
      <c r="Y499" s="312"/>
      <c r="Z499" s="312"/>
      <c r="AC499" s="328"/>
      <c r="AD499" s="329"/>
      <c r="AE499" s="329"/>
      <c r="AF499" s="287"/>
      <c r="AG499" s="312"/>
      <c r="AH499" s="312"/>
    </row>
    <row r="500" spans="1:113" s="17" customFormat="1" x14ac:dyDescent="0.2">
      <c r="B500" s="328"/>
      <c r="C500" s="329"/>
      <c r="D500" s="329"/>
      <c r="E500" s="287"/>
      <c r="F500" s="312"/>
      <c r="G500" s="312"/>
      <c r="N500" s="528"/>
      <c r="O500" s="329"/>
      <c r="P500" s="329"/>
      <c r="Q500" s="287"/>
      <c r="R500" s="312"/>
      <c r="S500" s="312"/>
      <c r="U500" s="528"/>
      <c r="V500" s="329"/>
      <c r="W500" s="329"/>
      <c r="X500" s="287"/>
      <c r="Y500" s="312"/>
      <c r="Z500" s="312"/>
      <c r="AC500" s="328"/>
      <c r="AD500" s="329"/>
      <c r="AE500" s="329"/>
      <c r="AF500" s="287"/>
      <c r="AG500" s="312"/>
      <c r="AH500" s="312"/>
    </row>
    <row r="501" spans="1:113" s="17" customFormat="1" x14ac:dyDescent="0.2">
      <c r="B501" s="328"/>
      <c r="C501" s="329"/>
      <c r="D501" s="329"/>
      <c r="E501" s="287"/>
      <c r="F501" s="312"/>
      <c r="G501" s="312"/>
      <c r="N501" s="528"/>
      <c r="O501" s="329"/>
      <c r="P501" s="329"/>
      <c r="Q501" s="287"/>
      <c r="R501" s="312"/>
      <c r="S501" s="312"/>
      <c r="U501" s="528"/>
      <c r="V501" s="329"/>
      <c r="W501" s="329"/>
      <c r="X501" s="287"/>
      <c r="Y501" s="312"/>
      <c r="Z501" s="312"/>
      <c r="AC501" s="328"/>
      <c r="AD501" s="329"/>
      <c r="AE501" s="329"/>
      <c r="AF501" s="287"/>
      <c r="AG501" s="312"/>
      <c r="AH501" s="312"/>
    </row>
    <row r="502" spans="1:113" s="17" customFormat="1" x14ac:dyDescent="0.2">
      <c r="B502" s="328"/>
      <c r="C502" s="329"/>
      <c r="D502" s="329"/>
      <c r="E502" s="287"/>
      <c r="F502" s="312"/>
      <c r="G502" s="312"/>
      <c r="N502" s="528"/>
      <c r="O502" s="329"/>
      <c r="P502" s="329"/>
      <c r="Q502" s="287"/>
      <c r="R502" s="312"/>
      <c r="S502" s="312"/>
      <c r="U502" s="528"/>
      <c r="V502" s="329"/>
      <c r="W502" s="329"/>
      <c r="X502" s="287"/>
      <c r="Y502" s="312"/>
      <c r="Z502" s="312"/>
      <c r="AC502" s="328"/>
      <c r="AD502" s="329"/>
      <c r="AE502" s="329"/>
      <c r="AF502" s="287"/>
      <c r="AG502" s="312"/>
      <c r="AH502" s="312"/>
    </row>
    <row r="503" spans="1:113" s="17" customFormat="1" ht="13.5" thickBot="1" x14ac:dyDescent="0.25">
      <c r="B503" s="328"/>
      <c r="C503" s="329"/>
      <c r="D503" s="329"/>
      <c r="E503" s="287"/>
      <c r="F503" s="312"/>
      <c r="G503" s="312"/>
      <c r="N503" s="528"/>
      <c r="O503" s="329"/>
      <c r="P503" s="329"/>
      <c r="Q503" s="287"/>
      <c r="R503" s="312"/>
      <c r="S503" s="312"/>
      <c r="U503" s="528"/>
      <c r="V503" s="329"/>
      <c r="W503" s="329"/>
      <c r="X503" s="287"/>
      <c r="Y503" s="312"/>
      <c r="Z503" s="312"/>
      <c r="AC503" s="328"/>
      <c r="AD503" s="329"/>
      <c r="AE503" s="329"/>
      <c r="AF503" s="287"/>
      <c r="AG503" s="312"/>
      <c r="AH503" s="312"/>
    </row>
    <row r="504" spans="1:113" ht="13.5" thickBot="1" x14ac:dyDescent="0.25">
      <c r="A504" s="315">
        <v>23</v>
      </c>
      <c r="B504" s="472"/>
      <c r="C504" s="757" t="s">
        <v>159</v>
      </c>
      <c r="D504" s="757" t="s">
        <v>34</v>
      </c>
      <c r="E504" s="543">
        <f>+$AF516</f>
        <v>0</v>
      </c>
      <c r="F504" s="312"/>
      <c r="G504" s="312"/>
      <c r="H504" s="17"/>
      <c r="M504" s="315"/>
      <c r="N504" s="472"/>
      <c r="O504" s="757" t="s">
        <v>159</v>
      </c>
      <c r="P504" s="757" t="s">
        <v>34</v>
      </c>
      <c r="Q504" s="543">
        <f>+$AF516</f>
        <v>0</v>
      </c>
      <c r="R504" s="312"/>
      <c r="S504" s="312"/>
      <c r="T504" s="315">
        <v>23</v>
      </c>
      <c r="U504" s="472"/>
      <c r="V504" s="757" t="s">
        <v>159</v>
      </c>
      <c r="W504" s="757" t="s">
        <v>34</v>
      </c>
      <c r="X504" s="543">
        <f>+$AF516</f>
        <v>0</v>
      </c>
      <c r="Y504" s="312"/>
      <c r="Z504" s="312"/>
      <c r="AA504" s="17"/>
      <c r="AB504" s="315"/>
      <c r="AC504" s="472"/>
      <c r="AD504" s="757" t="s">
        <v>159</v>
      </c>
      <c r="AE504" s="757" t="s">
        <v>34</v>
      </c>
      <c r="AF504" s="800" t="s">
        <v>18</v>
      </c>
      <c r="AG504" s="312"/>
      <c r="AH504" s="312"/>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c r="BY504" s="17"/>
      <c r="BZ504" s="17"/>
      <c r="CA504" s="17"/>
      <c r="CB504" s="17"/>
      <c r="CC504" s="17"/>
      <c r="CD504" s="17"/>
      <c r="CE504" s="17"/>
      <c r="CF504" s="17"/>
      <c r="CG504" s="17"/>
      <c r="CH504" s="17"/>
      <c r="CI504" s="17"/>
      <c r="CJ504" s="17"/>
      <c r="CK504" s="17"/>
      <c r="CL504" s="17"/>
      <c r="CM504" s="17"/>
      <c r="CN504" s="17"/>
      <c r="CO504" s="17"/>
      <c r="CP504" s="17"/>
      <c r="CQ504" s="17"/>
      <c r="CR504" s="17"/>
      <c r="CS504" s="17"/>
      <c r="CT504" s="17"/>
      <c r="CU504" s="17"/>
      <c r="CV504" s="17"/>
      <c r="CW504" s="17"/>
      <c r="CX504" s="17"/>
      <c r="CY504" s="17"/>
      <c r="CZ504" s="17"/>
      <c r="DA504" s="17"/>
      <c r="DB504" s="17"/>
      <c r="DC504" s="17"/>
      <c r="DD504" s="17"/>
      <c r="DE504" s="17"/>
      <c r="DF504" s="17"/>
      <c r="DG504" s="17"/>
      <c r="DH504" s="17"/>
      <c r="DI504" s="17"/>
    </row>
    <row r="505" spans="1:113" ht="51" x14ac:dyDescent="0.2">
      <c r="A505" s="318" t="s">
        <v>7</v>
      </c>
      <c r="B505" s="525" t="str">
        <f>+" אסמכתא " &amp; B25 &amp;"         חזרה לטבלה "</f>
        <v xml:space="preserve"> אסמכתא          חזרה לטבלה </v>
      </c>
      <c r="C505" s="799"/>
      <c r="D505" s="799"/>
      <c r="E505" s="543" t="s">
        <v>18</v>
      </c>
      <c r="F505" s="312"/>
      <c r="G505" s="312"/>
      <c r="H505" s="17"/>
      <c r="M505" s="318" t="s">
        <v>23</v>
      </c>
      <c r="N505" s="525" t="str">
        <f>+" אסמכתא " &amp; B25 &amp;"         חזרה לטבלה "</f>
        <v xml:space="preserve"> אסמכתא          חזרה לטבלה </v>
      </c>
      <c r="O505" s="799"/>
      <c r="P505" s="799"/>
      <c r="Q505" s="543" t="s">
        <v>18</v>
      </c>
      <c r="R505" s="312"/>
      <c r="S505" s="312"/>
      <c r="T505" s="318" t="s">
        <v>7</v>
      </c>
      <c r="U505" s="525" t="str">
        <f>+" אסמכתא " &amp; B25 &amp;"         חזרה לטבלה "</f>
        <v xml:space="preserve"> אסמכתא          חזרה לטבלה </v>
      </c>
      <c r="V505" s="799"/>
      <c r="W505" s="799"/>
      <c r="X505" s="543" t="s">
        <v>18</v>
      </c>
      <c r="Y505" s="312"/>
      <c r="Z505" s="312"/>
      <c r="AA505" s="17"/>
      <c r="AB505" s="318" t="s">
        <v>23</v>
      </c>
      <c r="AC505" s="525" t="str">
        <f>+" אסמכתא " &amp; W25 &amp;"         חזרה לטבלה "</f>
        <v xml:space="preserve"> אסמכתא          חזרה לטבלה </v>
      </c>
      <c r="AD505" s="799"/>
      <c r="AE505" s="799"/>
      <c r="AF505" s="804"/>
      <c r="AG505" s="312"/>
      <c r="AH505" s="312"/>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c r="BY505" s="17"/>
      <c r="BZ505" s="17"/>
      <c r="CA505" s="17"/>
      <c r="CB505" s="17"/>
      <c r="CC505" s="17"/>
      <c r="CD505" s="17"/>
      <c r="CE505" s="17"/>
      <c r="CF505" s="17"/>
      <c r="CG505" s="17"/>
      <c r="CH505" s="17"/>
      <c r="CI505" s="17"/>
      <c r="CJ505" s="17"/>
      <c r="CK505" s="17"/>
      <c r="CL505" s="17"/>
      <c r="CM505" s="17"/>
      <c r="CN505" s="17"/>
      <c r="CO505" s="17"/>
      <c r="CP505" s="17"/>
      <c r="CQ505" s="17"/>
      <c r="CR505" s="17"/>
      <c r="CS505" s="17"/>
      <c r="CT505" s="17"/>
      <c r="CU505" s="17"/>
      <c r="CV505" s="17"/>
      <c r="CW505" s="17"/>
      <c r="CX505" s="17"/>
      <c r="CY505" s="17"/>
      <c r="CZ505" s="17"/>
      <c r="DA505" s="17"/>
      <c r="DB505" s="17"/>
      <c r="DC505" s="17"/>
      <c r="DD505" s="17"/>
      <c r="DE505" s="17"/>
      <c r="DF505" s="17"/>
      <c r="DG505" s="17"/>
      <c r="DH505" s="17"/>
      <c r="DI505" s="17"/>
    </row>
    <row r="506" spans="1:113" s="17" customFormat="1" x14ac:dyDescent="0.2">
      <c r="A506" s="547">
        <v>1</v>
      </c>
      <c r="B506" s="547"/>
      <c r="C506" s="561"/>
      <c r="D506" s="561"/>
      <c r="E506" s="562"/>
      <c r="F506" s="312">
        <f>IF(AND((COUNTA($C$25)=1),(COUNTA(E506)=1),($C$25&lt;&gt;0),(OR((D506&lt;$C$62),(D506&gt;($E$62+61))))),1,0)</f>
        <v>0</v>
      </c>
      <c r="G506" s="312">
        <f>IF(AND((COUNTA($C$25)=1),(COUNTA(E506)=1),($C$25&lt;&gt;0),(OR((C506&lt;$C$62),(C506&gt;($E$62))))),1,0)</f>
        <v>0</v>
      </c>
      <c r="M506" s="547">
        <v>12</v>
      </c>
      <c r="N506" s="547"/>
      <c r="O506" s="561"/>
      <c r="P506" s="561"/>
      <c r="Q506" s="562"/>
      <c r="R506" s="312">
        <f>IF(AND((COUNTA($C$36)=1),(COUNTA(Q506)=1),($C$36&lt;&gt;0),(OR((P506&lt;$C$62),(P506&gt;($E$62+61))))),1,0)</f>
        <v>0</v>
      </c>
      <c r="S506" s="312">
        <f>IF(AND((COUNTA($C$36)=1),(COUNTA(Q506)=1),($C$36&lt;&gt;0),(OR((O506&lt;$C$62),(O506&gt;($E$62))))),1,0)</f>
        <v>0</v>
      </c>
      <c r="T506" s="547">
        <v>23</v>
      </c>
      <c r="U506" s="547"/>
      <c r="V506" s="561"/>
      <c r="W506" s="561"/>
      <c r="X506" s="562"/>
      <c r="Y506" s="312">
        <f>IF(AND((COUNTA($C$36)=1),(COUNTA(X506)=1),($C$36&lt;&gt;0),(OR((W506&lt;$C$62),(W506&gt;($E$62+61))))),1,0)</f>
        <v>0</v>
      </c>
      <c r="Z506" s="312">
        <f>IF(AND((COUNTA($C$36)=1),(COUNTA(X506)=1),($C$36&lt;&gt;0),(OR((V506&lt;$C$62),(V506&gt;($E$62))))),1,0)</f>
        <v>0</v>
      </c>
      <c r="AB506" s="547">
        <v>34</v>
      </c>
      <c r="AC506" s="547"/>
      <c r="AD506" s="561"/>
      <c r="AE506" s="561"/>
      <c r="AF506" s="562"/>
      <c r="AG506" s="312">
        <f>IF(AND((COUNTA($C$25)=1),(COUNTA(AF506)=1),($C$25&lt;&gt;0),(OR((AE506&lt;$C$62),(AE506&gt;($E$62+61))))),1,0)</f>
        <v>0</v>
      </c>
      <c r="AH506" s="312">
        <f>IF(AND((COUNTA($C$25)=1),(COUNTA(AF506)=1),($C$25&lt;&gt;0),(OR((AD506&lt;$C$62),(AD506&gt;($E$62))))),1,0)</f>
        <v>0</v>
      </c>
    </row>
    <row r="507" spans="1:113" s="17" customFormat="1" x14ac:dyDescent="0.2">
      <c r="A507" s="547">
        <v>2</v>
      </c>
      <c r="B507" s="547"/>
      <c r="C507" s="561"/>
      <c r="D507" s="561"/>
      <c r="E507" s="562"/>
      <c r="F507" s="312">
        <f t="shared" ref="F507:F516" si="183">IF(AND((COUNTA($C$25)=1),(COUNTA(E507)=1),($C$25&lt;&gt;0),(OR((D507&lt;$C$62),(D507&gt;($E$62+61))))),1,0)</f>
        <v>0</v>
      </c>
      <c r="G507" s="312">
        <f t="shared" ref="G507:G516" si="184">IF(AND((COUNTA($C$25)=1),(COUNTA(E507)=1),($C$25&lt;&gt;0),(OR((C507&lt;$C$62),(C507&gt;($E$62))))),1,0)</f>
        <v>0</v>
      </c>
      <c r="M507" s="547">
        <v>13</v>
      </c>
      <c r="N507" s="547"/>
      <c r="O507" s="561"/>
      <c r="P507" s="561"/>
      <c r="Q507" s="562"/>
      <c r="R507" s="312">
        <f t="shared" ref="R507:R516" si="185">IF(AND((COUNTA($C$36)=1),(COUNTA(Q507)=1),($C$36&lt;&gt;0),(OR((P507&lt;$C$62),(P507&gt;($E$62+61))))),1,0)</f>
        <v>0</v>
      </c>
      <c r="S507" s="312">
        <f t="shared" ref="S507:S516" si="186">IF(AND((COUNTA($C$36)=1),(COUNTA(Q507)=1),($C$36&lt;&gt;0),(OR((O507&lt;$C$62),(O507&gt;($E$62))))),1,0)</f>
        <v>0</v>
      </c>
      <c r="T507" s="547">
        <v>24</v>
      </c>
      <c r="U507" s="547"/>
      <c r="V507" s="561"/>
      <c r="W507" s="561"/>
      <c r="X507" s="562"/>
      <c r="Y507" s="312">
        <f t="shared" ref="Y507:Y516" si="187">IF(AND((COUNTA($C$36)=1),(COUNTA(X507)=1),($C$36&lt;&gt;0),(OR((W507&lt;$C$62),(W507&gt;($E$62+61))))),1,0)</f>
        <v>0</v>
      </c>
      <c r="Z507" s="312">
        <f t="shared" ref="Z507:Z516" si="188">IF(AND((COUNTA($C$36)=1),(COUNTA(X507)=1),($C$36&lt;&gt;0),(OR((V507&lt;$C$62),(V507&gt;($E$62))))),1,0)</f>
        <v>0</v>
      </c>
      <c r="AB507" s="547">
        <v>35</v>
      </c>
      <c r="AC507" s="547"/>
      <c r="AD507" s="561"/>
      <c r="AE507" s="561"/>
      <c r="AF507" s="562"/>
      <c r="AG507" s="312">
        <f t="shared" ref="AG507:AG516" si="189">IF(AND((COUNTA($C$25)=1),(COUNTA(AF507)=1),($C$25&lt;&gt;0),(OR((AE507&lt;$C$62),(AE507&gt;($E$62+61))))),1,0)</f>
        <v>0</v>
      </c>
      <c r="AH507" s="312">
        <f t="shared" ref="AH507:AH516" si="190">IF(AND((COUNTA($C$25)=1),(COUNTA(AF507)=1),($C$25&lt;&gt;0),(OR((AD507&lt;$C$62),(AD507&gt;($E$62))))),1,0)</f>
        <v>0</v>
      </c>
    </row>
    <row r="508" spans="1:113" s="17" customFormat="1" x14ac:dyDescent="0.2">
      <c r="A508" s="547">
        <v>3</v>
      </c>
      <c r="B508" s="547"/>
      <c r="C508" s="561"/>
      <c r="D508" s="561"/>
      <c r="E508" s="562"/>
      <c r="F508" s="312">
        <f t="shared" si="183"/>
        <v>0</v>
      </c>
      <c r="G508" s="312">
        <f t="shared" si="184"/>
        <v>0</v>
      </c>
      <c r="M508" s="547">
        <v>14</v>
      </c>
      <c r="N508" s="547"/>
      <c r="O508" s="561"/>
      <c r="P508" s="561"/>
      <c r="Q508" s="562"/>
      <c r="R508" s="312">
        <f t="shared" si="185"/>
        <v>0</v>
      </c>
      <c r="S508" s="312">
        <f t="shared" si="186"/>
        <v>0</v>
      </c>
      <c r="T508" s="547">
        <v>25</v>
      </c>
      <c r="U508" s="547"/>
      <c r="V508" s="561"/>
      <c r="W508" s="561"/>
      <c r="X508" s="562"/>
      <c r="Y508" s="312">
        <f t="shared" si="187"/>
        <v>0</v>
      </c>
      <c r="Z508" s="312">
        <f t="shared" si="188"/>
        <v>0</v>
      </c>
      <c r="AB508" s="547">
        <v>36</v>
      </c>
      <c r="AC508" s="547"/>
      <c r="AD508" s="561"/>
      <c r="AE508" s="561"/>
      <c r="AF508" s="562"/>
      <c r="AG508" s="312">
        <f t="shared" si="189"/>
        <v>0</v>
      </c>
      <c r="AH508" s="312">
        <f t="shared" si="190"/>
        <v>0</v>
      </c>
    </row>
    <row r="509" spans="1:113" s="17" customFormat="1" x14ac:dyDescent="0.2">
      <c r="A509" s="547">
        <v>4</v>
      </c>
      <c r="B509" s="547"/>
      <c r="C509" s="561"/>
      <c r="D509" s="561"/>
      <c r="E509" s="562"/>
      <c r="F509" s="312">
        <f t="shared" si="183"/>
        <v>0</v>
      </c>
      <c r="G509" s="312">
        <f t="shared" si="184"/>
        <v>0</v>
      </c>
      <c r="M509" s="547">
        <v>15</v>
      </c>
      <c r="N509" s="547"/>
      <c r="O509" s="561"/>
      <c r="P509" s="561"/>
      <c r="Q509" s="562"/>
      <c r="R509" s="312">
        <f t="shared" si="185"/>
        <v>0</v>
      </c>
      <c r="S509" s="312">
        <f t="shared" si="186"/>
        <v>0</v>
      </c>
      <c r="T509" s="547">
        <v>26</v>
      </c>
      <c r="U509" s="547"/>
      <c r="V509" s="561"/>
      <c r="W509" s="561"/>
      <c r="X509" s="562"/>
      <c r="Y509" s="312">
        <f t="shared" si="187"/>
        <v>0</v>
      </c>
      <c r="Z509" s="312">
        <f t="shared" si="188"/>
        <v>0</v>
      </c>
      <c r="AB509" s="547">
        <v>37</v>
      </c>
      <c r="AC509" s="547"/>
      <c r="AD509" s="561"/>
      <c r="AE509" s="561"/>
      <c r="AF509" s="562"/>
      <c r="AG509" s="312">
        <f t="shared" si="189"/>
        <v>0</v>
      </c>
      <c r="AH509" s="312">
        <f t="shared" si="190"/>
        <v>0</v>
      </c>
    </row>
    <row r="510" spans="1:113" s="17" customFormat="1" x14ac:dyDescent="0.2">
      <c r="A510" s="547">
        <v>5</v>
      </c>
      <c r="B510" s="547"/>
      <c r="C510" s="561"/>
      <c r="D510" s="561"/>
      <c r="E510" s="562"/>
      <c r="F510" s="312">
        <f t="shared" si="183"/>
        <v>0</v>
      </c>
      <c r="G510" s="312">
        <f t="shared" si="184"/>
        <v>0</v>
      </c>
      <c r="M510" s="547">
        <v>16</v>
      </c>
      <c r="N510" s="547"/>
      <c r="O510" s="561"/>
      <c r="P510" s="561"/>
      <c r="Q510" s="562"/>
      <c r="R510" s="312">
        <f t="shared" si="185"/>
        <v>0</v>
      </c>
      <c r="S510" s="312">
        <f t="shared" si="186"/>
        <v>0</v>
      </c>
      <c r="T510" s="547">
        <v>27</v>
      </c>
      <c r="U510" s="547"/>
      <c r="V510" s="561"/>
      <c r="W510" s="561"/>
      <c r="X510" s="562"/>
      <c r="Y510" s="312">
        <f t="shared" si="187"/>
        <v>0</v>
      </c>
      <c r="Z510" s="312">
        <f t="shared" si="188"/>
        <v>0</v>
      </c>
      <c r="AB510" s="547">
        <v>38</v>
      </c>
      <c r="AC510" s="547"/>
      <c r="AD510" s="561"/>
      <c r="AE510" s="561"/>
      <c r="AF510" s="562"/>
      <c r="AG510" s="312">
        <f t="shared" si="189"/>
        <v>0</v>
      </c>
      <c r="AH510" s="312">
        <f t="shared" si="190"/>
        <v>0</v>
      </c>
    </row>
    <row r="511" spans="1:113" s="17" customFormat="1" x14ac:dyDescent="0.2">
      <c r="A511" s="547">
        <v>6</v>
      </c>
      <c r="B511" s="547"/>
      <c r="C511" s="561"/>
      <c r="D511" s="561"/>
      <c r="E511" s="562"/>
      <c r="F511" s="312">
        <f t="shared" si="183"/>
        <v>0</v>
      </c>
      <c r="G511" s="312">
        <f t="shared" si="184"/>
        <v>0</v>
      </c>
      <c r="M511" s="547">
        <v>17</v>
      </c>
      <c r="N511" s="547"/>
      <c r="O511" s="561"/>
      <c r="P511" s="561"/>
      <c r="Q511" s="562"/>
      <c r="R511" s="312">
        <f t="shared" si="185"/>
        <v>0</v>
      </c>
      <c r="S511" s="312">
        <f t="shared" si="186"/>
        <v>0</v>
      </c>
      <c r="T511" s="547">
        <v>28</v>
      </c>
      <c r="U511" s="547"/>
      <c r="V511" s="561"/>
      <c r="W511" s="561"/>
      <c r="X511" s="562"/>
      <c r="Y511" s="312">
        <f t="shared" si="187"/>
        <v>0</v>
      </c>
      <c r="Z511" s="312">
        <f t="shared" si="188"/>
        <v>0</v>
      </c>
      <c r="AB511" s="547">
        <v>39</v>
      </c>
      <c r="AC511" s="547"/>
      <c r="AD511" s="561"/>
      <c r="AE511" s="561"/>
      <c r="AF511" s="562"/>
      <c r="AG511" s="312">
        <f t="shared" si="189"/>
        <v>0</v>
      </c>
      <c r="AH511" s="312">
        <f t="shared" si="190"/>
        <v>0</v>
      </c>
    </row>
    <row r="512" spans="1:113" s="17" customFormat="1" x14ac:dyDescent="0.2">
      <c r="A512" s="547">
        <v>7</v>
      </c>
      <c r="B512" s="547"/>
      <c r="C512" s="561"/>
      <c r="D512" s="561"/>
      <c r="E512" s="562"/>
      <c r="F512" s="312">
        <f t="shared" si="183"/>
        <v>0</v>
      </c>
      <c r="G512" s="312">
        <f t="shared" si="184"/>
        <v>0</v>
      </c>
      <c r="M512" s="547">
        <v>18</v>
      </c>
      <c r="N512" s="547"/>
      <c r="O512" s="561"/>
      <c r="P512" s="561"/>
      <c r="Q512" s="562"/>
      <c r="R512" s="312">
        <f t="shared" si="185"/>
        <v>0</v>
      </c>
      <c r="S512" s="312">
        <f t="shared" si="186"/>
        <v>0</v>
      </c>
      <c r="T512" s="547">
        <v>29</v>
      </c>
      <c r="U512" s="547"/>
      <c r="V512" s="561"/>
      <c r="W512" s="561"/>
      <c r="X512" s="562"/>
      <c r="Y512" s="312">
        <f t="shared" si="187"/>
        <v>0</v>
      </c>
      <c r="Z512" s="312">
        <f t="shared" si="188"/>
        <v>0</v>
      </c>
      <c r="AB512" s="547">
        <v>40</v>
      </c>
      <c r="AC512" s="547"/>
      <c r="AD512" s="561"/>
      <c r="AE512" s="561"/>
      <c r="AF512" s="562"/>
      <c r="AG512" s="312">
        <f t="shared" si="189"/>
        <v>0</v>
      </c>
      <c r="AH512" s="312">
        <f t="shared" si="190"/>
        <v>0</v>
      </c>
    </row>
    <row r="513" spans="1:113" s="17" customFormat="1" x14ac:dyDescent="0.2">
      <c r="A513" s="547">
        <v>8</v>
      </c>
      <c r="B513" s="547"/>
      <c r="C513" s="561"/>
      <c r="D513" s="561"/>
      <c r="E513" s="562"/>
      <c r="F513" s="312">
        <f t="shared" si="183"/>
        <v>0</v>
      </c>
      <c r="G513" s="312">
        <f t="shared" si="184"/>
        <v>0</v>
      </c>
      <c r="M513" s="547">
        <v>19</v>
      </c>
      <c r="N513" s="547"/>
      <c r="O513" s="561"/>
      <c r="P513" s="561"/>
      <c r="Q513" s="562"/>
      <c r="R513" s="312">
        <f t="shared" si="185"/>
        <v>0</v>
      </c>
      <c r="S513" s="312">
        <f t="shared" si="186"/>
        <v>0</v>
      </c>
      <c r="T513" s="547">
        <v>30</v>
      </c>
      <c r="U513" s="547"/>
      <c r="V513" s="561"/>
      <c r="W513" s="561"/>
      <c r="X513" s="562"/>
      <c r="Y513" s="312">
        <f t="shared" si="187"/>
        <v>0</v>
      </c>
      <c r="Z513" s="312">
        <f t="shared" si="188"/>
        <v>0</v>
      </c>
      <c r="AB513" s="547">
        <v>41</v>
      </c>
      <c r="AC513" s="547"/>
      <c r="AD513" s="561"/>
      <c r="AE513" s="561"/>
      <c r="AF513" s="562"/>
      <c r="AG513" s="312">
        <f t="shared" si="189"/>
        <v>0</v>
      </c>
      <c r="AH513" s="312">
        <f t="shared" si="190"/>
        <v>0</v>
      </c>
    </row>
    <row r="514" spans="1:113" s="17" customFormat="1" x14ac:dyDescent="0.2">
      <c r="A514" s="547">
        <v>9</v>
      </c>
      <c r="B514" s="547"/>
      <c r="C514" s="561"/>
      <c r="D514" s="561"/>
      <c r="E514" s="562"/>
      <c r="F514" s="312">
        <f t="shared" si="183"/>
        <v>0</v>
      </c>
      <c r="G514" s="312">
        <f t="shared" si="184"/>
        <v>0</v>
      </c>
      <c r="M514" s="547">
        <v>20</v>
      </c>
      <c r="N514" s="547"/>
      <c r="O514" s="561"/>
      <c r="P514" s="561"/>
      <c r="Q514" s="562"/>
      <c r="R514" s="312">
        <f t="shared" si="185"/>
        <v>0</v>
      </c>
      <c r="S514" s="312">
        <f t="shared" si="186"/>
        <v>0</v>
      </c>
      <c r="T514" s="547">
        <v>31</v>
      </c>
      <c r="U514" s="547"/>
      <c r="V514" s="561"/>
      <c r="W514" s="561"/>
      <c r="X514" s="562"/>
      <c r="Y514" s="312">
        <f t="shared" si="187"/>
        <v>0</v>
      </c>
      <c r="Z514" s="312">
        <f t="shared" si="188"/>
        <v>0</v>
      </c>
      <c r="AB514" s="547">
        <v>42</v>
      </c>
      <c r="AC514" s="547"/>
      <c r="AD514" s="561"/>
      <c r="AE514" s="561"/>
      <c r="AF514" s="562"/>
      <c r="AG514" s="312">
        <f t="shared" si="189"/>
        <v>0</v>
      </c>
      <c r="AH514" s="312">
        <f t="shared" si="190"/>
        <v>0</v>
      </c>
    </row>
    <row r="515" spans="1:113" s="17" customFormat="1" x14ac:dyDescent="0.2">
      <c r="A515" s="547">
        <v>10</v>
      </c>
      <c r="B515" s="547"/>
      <c r="C515" s="561"/>
      <c r="D515" s="561"/>
      <c r="E515" s="562"/>
      <c r="F515" s="312">
        <f t="shared" si="183"/>
        <v>0</v>
      </c>
      <c r="G515" s="312">
        <f t="shared" si="184"/>
        <v>0</v>
      </c>
      <c r="M515" s="547">
        <v>21</v>
      </c>
      <c r="N515" s="547"/>
      <c r="O515" s="561"/>
      <c r="P515" s="561"/>
      <c r="Q515" s="562"/>
      <c r="R515" s="312">
        <f t="shared" si="185"/>
        <v>0</v>
      </c>
      <c r="S515" s="312">
        <f t="shared" si="186"/>
        <v>0</v>
      </c>
      <c r="T515" s="547">
        <v>32</v>
      </c>
      <c r="U515" s="547"/>
      <c r="V515" s="561"/>
      <c r="W515" s="561"/>
      <c r="X515" s="562"/>
      <c r="Y515" s="312">
        <f t="shared" si="187"/>
        <v>0</v>
      </c>
      <c r="Z515" s="312">
        <f t="shared" si="188"/>
        <v>0</v>
      </c>
      <c r="AB515" s="547">
        <v>43</v>
      </c>
      <c r="AC515" s="547"/>
      <c r="AD515" s="561"/>
      <c r="AE515" s="561"/>
      <c r="AF515" s="562"/>
      <c r="AG515" s="312">
        <f t="shared" si="189"/>
        <v>0</v>
      </c>
      <c r="AH515" s="312">
        <f t="shared" si="190"/>
        <v>0</v>
      </c>
    </row>
    <row r="516" spans="1:113" s="17" customFormat="1" ht="13.5" thickBot="1" x14ac:dyDescent="0.25">
      <c r="A516" s="547">
        <v>11</v>
      </c>
      <c r="B516" s="547"/>
      <c r="C516" s="561"/>
      <c r="D516" s="561"/>
      <c r="E516" s="562"/>
      <c r="F516" s="312">
        <f t="shared" si="183"/>
        <v>0</v>
      </c>
      <c r="G516" s="312">
        <f t="shared" si="184"/>
        <v>0</v>
      </c>
      <c r="M516" s="547">
        <v>22</v>
      </c>
      <c r="N516" s="547"/>
      <c r="O516" s="561"/>
      <c r="P516" s="561"/>
      <c r="Q516" s="562"/>
      <c r="R516" s="312">
        <f t="shared" si="185"/>
        <v>0</v>
      </c>
      <c r="S516" s="312">
        <f t="shared" si="186"/>
        <v>0</v>
      </c>
      <c r="T516" s="547">
        <v>33</v>
      </c>
      <c r="U516" s="547"/>
      <c r="V516" s="561"/>
      <c r="W516" s="561"/>
      <c r="X516" s="562"/>
      <c r="Y516" s="312">
        <f t="shared" si="187"/>
        <v>0</v>
      </c>
      <c r="Z516" s="312">
        <f t="shared" si="188"/>
        <v>0</v>
      </c>
      <c r="AB516" s="324"/>
      <c r="AC516" s="563" t="s">
        <v>3</v>
      </c>
      <c r="AD516" s="551"/>
      <c r="AE516" s="551"/>
      <c r="AF516" s="552">
        <f>SUM(E506:E516)+SUM(Q506:Q516)+SUM(AF506:AF515)+SUM(X506:X516)</f>
        <v>0</v>
      </c>
      <c r="AG516" s="312">
        <f t="shared" si="189"/>
        <v>0</v>
      </c>
      <c r="AH516" s="312">
        <f t="shared" si="190"/>
        <v>0</v>
      </c>
    </row>
    <row r="517" spans="1:113" s="17" customFormat="1" x14ac:dyDescent="0.2">
      <c r="B517" s="328"/>
      <c r="C517" s="329"/>
      <c r="D517" s="329"/>
      <c r="E517" s="287"/>
      <c r="F517" s="312"/>
      <c r="G517" s="312"/>
      <c r="N517" s="528"/>
      <c r="O517" s="329"/>
      <c r="P517" s="329"/>
      <c r="Q517" s="287"/>
      <c r="R517" s="312"/>
      <c r="S517" s="312"/>
      <c r="U517" s="528"/>
      <c r="V517" s="329"/>
      <c r="W517" s="329"/>
      <c r="X517" s="287"/>
      <c r="Y517" s="312"/>
      <c r="Z517" s="312"/>
      <c r="AC517" s="328"/>
      <c r="AD517" s="329"/>
      <c r="AE517" s="329"/>
      <c r="AF517" s="287"/>
      <c r="AG517" s="312"/>
      <c r="AH517" s="312"/>
    </row>
    <row r="518" spans="1:113" s="17" customFormat="1" x14ac:dyDescent="0.2">
      <c r="B518" s="328"/>
      <c r="C518" s="329"/>
      <c r="D518" s="329"/>
      <c r="E518" s="287"/>
      <c r="F518" s="312"/>
      <c r="G518" s="312"/>
      <c r="N518" s="528"/>
      <c r="O518" s="329"/>
      <c r="P518" s="329"/>
      <c r="Q518" s="287"/>
      <c r="R518" s="312"/>
      <c r="S518" s="312"/>
      <c r="U518" s="528"/>
      <c r="V518" s="329"/>
      <c r="W518" s="329"/>
      <c r="X518" s="287"/>
      <c r="Y518" s="312"/>
      <c r="Z518" s="312"/>
      <c r="AC518" s="328"/>
      <c r="AD518" s="329"/>
      <c r="AE518" s="329"/>
      <c r="AF518" s="287"/>
      <c r="AG518" s="312"/>
      <c r="AH518" s="312"/>
    </row>
    <row r="519" spans="1:113" s="17" customFormat="1" x14ac:dyDescent="0.2">
      <c r="B519" s="328"/>
      <c r="C519" s="329"/>
      <c r="D519" s="329"/>
      <c r="E519" s="287"/>
      <c r="F519" s="312"/>
      <c r="G519" s="312"/>
      <c r="N519" s="528"/>
      <c r="O519" s="329"/>
      <c r="P519" s="329"/>
      <c r="Q519" s="287"/>
      <c r="R519" s="312"/>
      <c r="S519" s="312"/>
      <c r="U519" s="528"/>
      <c r="V519" s="329"/>
      <c r="W519" s="329"/>
      <c r="X519" s="287"/>
      <c r="Y519" s="312"/>
      <c r="Z519" s="312"/>
      <c r="AC519" s="328"/>
      <c r="AD519" s="329"/>
      <c r="AE519" s="329"/>
      <c r="AF519" s="287"/>
      <c r="AG519" s="312"/>
      <c r="AH519" s="312"/>
    </row>
    <row r="520" spans="1:113" s="17" customFormat="1" x14ac:dyDescent="0.2">
      <c r="B520" s="328"/>
      <c r="C520" s="329"/>
      <c r="D520" s="329"/>
      <c r="E520" s="287"/>
      <c r="F520" s="312"/>
      <c r="G520" s="312"/>
      <c r="N520" s="528"/>
      <c r="O520" s="329"/>
      <c r="P520" s="329"/>
      <c r="Q520" s="287"/>
      <c r="R520" s="312"/>
      <c r="S520" s="312"/>
      <c r="U520" s="528"/>
      <c r="V520" s="329"/>
      <c r="W520" s="329"/>
      <c r="X520" s="287"/>
      <c r="Y520" s="312"/>
      <c r="Z520" s="312"/>
      <c r="AC520" s="328"/>
      <c r="AD520" s="329"/>
      <c r="AE520" s="329"/>
      <c r="AF520" s="287"/>
      <c r="AG520" s="312"/>
      <c r="AH520" s="312"/>
    </row>
    <row r="521" spans="1:113" s="17" customFormat="1" x14ac:dyDescent="0.2">
      <c r="B521" s="328"/>
      <c r="C521" s="329"/>
      <c r="D521" s="329"/>
      <c r="E521" s="287"/>
      <c r="F521" s="312"/>
      <c r="G521" s="312"/>
      <c r="N521" s="528"/>
      <c r="O521" s="329"/>
      <c r="P521" s="329"/>
      <c r="Q521" s="287"/>
      <c r="R521" s="312"/>
      <c r="S521" s="312"/>
      <c r="U521" s="528"/>
      <c r="V521" s="329"/>
      <c r="W521" s="329"/>
      <c r="X521" s="287"/>
      <c r="Y521" s="312"/>
      <c r="Z521" s="312"/>
      <c r="AC521" s="328"/>
      <c r="AD521" s="329"/>
      <c r="AE521" s="329"/>
      <c r="AF521" s="287"/>
      <c r="AG521" s="312"/>
      <c r="AH521" s="312"/>
    </row>
    <row r="522" spans="1:113" s="17" customFormat="1" x14ac:dyDescent="0.2">
      <c r="B522" s="328"/>
      <c r="C522" s="329"/>
      <c r="D522" s="329"/>
      <c r="E522" s="287"/>
      <c r="F522" s="312"/>
      <c r="G522" s="312"/>
      <c r="N522" s="528"/>
      <c r="O522" s="329"/>
      <c r="P522" s="329"/>
      <c r="Q522" s="287"/>
      <c r="R522" s="312"/>
      <c r="S522" s="312"/>
      <c r="U522" s="528"/>
      <c r="V522" s="329"/>
      <c r="W522" s="329"/>
      <c r="X522" s="287"/>
      <c r="Y522" s="312"/>
      <c r="Z522" s="312"/>
      <c r="AC522" s="328"/>
      <c r="AD522" s="329"/>
      <c r="AE522" s="329"/>
      <c r="AF522" s="287"/>
      <c r="AG522" s="312"/>
      <c r="AH522" s="312"/>
    </row>
    <row r="523" spans="1:113" s="17" customFormat="1" ht="13.5" thickBot="1" x14ac:dyDescent="0.25">
      <c r="B523" s="328"/>
      <c r="C523" s="329"/>
      <c r="D523" s="329"/>
      <c r="E523" s="287"/>
      <c r="F523" s="312"/>
      <c r="G523" s="312"/>
      <c r="N523" s="528"/>
      <c r="O523" s="329"/>
      <c r="P523" s="329"/>
      <c r="Q523" s="287"/>
      <c r="R523" s="312"/>
      <c r="S523" s="312"/>
      <c r="U523" s="528"/>
      <c r="V523" s="329"/>
      <c r="W523" s="329"/>
      <c r="X523" s="287"/>
      <c r="Y523" s="312"/>
      <c r="Z523" s="312"/>
      <c r="AC523" s="328"/>
      <c r="AD523" s="329"/>
      <c r="AE523" s="329"/>
      <c r="AF523" s="287"/>
      <c r="AG523" s="312"/>
      <c r="AH523" s="312"/>
    </row>
    <row r="524" spans="1:113" ht="13.5" thickBot="1" x14ac:dyDescent="0.25">
      <c r="A524" s="315">
        <v>24</v>
      </c>
      <c r="B524" s="472"/>
      <c r="C524" s="757" t="s">
        <v>159</v>
      </c>
      <c r="D524" s="757" t="s">
        <v>34</v>
      </c>
      <c r="E524" s="543">
        <f>+$AF536</f>
        <v>0</v>
      </c>
      <c r="F524" s="312"/>
      <c r="G524" s="312"/>
      <c r="H524" s="17"/>
      <c r="M524" s="315"/>
      <c r="N524" s="472"/>
      <c r="O524" s="757" t="s">
        <v>159</v>
      </c>
      <c r="P524" s="757" t="s">
        <v>34</v>
      </c>
      <c r="Q524" s="543">
        <f>+$AF536</f>
        <v>0</v>
      </c>
      <c r="R524" s="312"/>
      <c r="S524" s="312"/>
      <c r="T524" s="315">
        <v>24</v>
      </c>
      <c r="U524" s="472"/>
      <c r="V524" s="757" t="s">
        <v>159</v>
      </c>
      <c r="W524" s="757" t="s">
        <v>34</v>
      </c>
      <c r="X524" s="543">
        <f>+$AF536</f>
        <v>0</v>
      </c>
      <c r="Y524" s="312"/>
      <c r="Z524" s="312"/>
      <c r="AA524" s="17"/>
      <c r="AB524" s="315"/>
      <c r="AC524" s="472"/>
      <c r="AD524" s="757" t="s">
        <v>159</v>
      </c>
      <c r="AE524" s="757" t="s">
        <v>34</v>
      </c>
      <c r="AF524" s="800" t="s">
        <v>18</v>
      </c>
      <c r="AG524" s="312"/>
      <c r="AH524" s="312"/>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c r="BY524" s="17"/>
      <c r="BZ524" s="17"/>
      <c r="CA524" s="17"/>
      <c r="CB524" s="17"/>
      <c r="CC524" s="17"/>
      <c r="CD524" s="17"/>
      <c r="CE524" s="17"/>
      <c r="CF524" s="17"/>
      <c r="CG524" s="17"/>
      <c r="CH524" s="17"/>
      <c r="CI524" s="17"/>
      <c r="CJ524" s="17"/>
      <c r="CK524" s="17"/>
      <c r="CL524" s="17"/>
      <c r="CM524" s="17"/>
      <c r="CN524" s="17"/>
      <c r="CO524" s="17"/>
      <c r="CP524" s="17"/>
      <c r="CQ524" s="17"/>
      <c r="CR524" s="17"/>
      <c r="CS524" s="17"/>
      <c r="CT524" s="17"/>
      <c r="CU524" s="17"/>
      <c r="CV524" s="17"/>
      <c r="CW524" s="17"/>
      <c r="CX524" s="17"/>
      <c r="CY524" s="17"/>
      <c r="CZ524" s="17"/>
      <c r="DA524" s="17"/>
      <c r="DB524" s="17"/>
      <c r="DC524" s="17"/>
      <c r="DD524" s="17"/>
      <c r="DE524" s="17"/>
      <c r="DF524" s="17"/>
      <c r="DG524" s="17"/>
      <c r="DH524" s="17"/>
      <c r="DI524" s="17"/>
    </row>
    <row r="525" spans="1:113" ht="51" x14ac:dyDescent="0.2">
      <c r="A525" s="318" t="s">
        <v>7</v>
      </c>
      <c r="B525" s="525" t="str">
        <f>+" אסמכתא " &amp; B26 &amp;"         חזרה לטבלה "</f>
        <v xml:space="preserve"> אסמכתא          חזרה לטבלה </v>
      </c>
      <c r="C525" s="799"/>
      <c r="D525" s="799"/>
      <c r="E525" s="543" t="s">
        <v>18</v>
      </c>
      <c r="F525" s="312"/>
      <c r="G525" s="312"/>
      <c r="H525" s="17"/>
      <c r="M525" s="318" t="s">
        <v>23</v>
      </c>
      <c r="N525" s="525" t="str">
        <f>+" אסמכתא " &amp; B26 &amp;"         חזרה לטבלה "</f>
        <v xml:space="preserve"> אסמכתא          חזרה לטבלה </v>
      </c>
      <c r="O525" s="799"/>
      <c r="P525" s="799"/>
      <c r="Q525" s="543" t="s">
        <v>18</v>
      </c>
      <c r="R525" s="312"/>
      <c r="S525" s="312"/>
      <c r="T525" s="318" t="s">
        <v>7</v>
      </c>
      <c r="U525" s="525" t="str">
        <f>+" אסמכתא " &amp; B26 &amp;"         חזרה לטבלה "</f>
        <v xml:space="preserve"> אסמכתא          חזרה לטבלה </v>
      </c>
      <c r="V525" s="799"/>
      <c r="W525" s="799"/>
      <c r="X525" s="543" t="s">
        <v>18</v>
      </c>
      <c r="Y525" s="312"/>
      <c r="Z525" s="312"/>
      <c r="AA525" s="17"/>
      <c r="AB525" s="318" t="s">
        <v>23</v>
      </c>
      <c r="AC525" s="525" t="str">
        <f>+" אסמכתא " &amp; W26 &amp;"         חזרה לטבלה "</f>
        <v xml:space="preserve"> אסמכתא          חזרה לטבלה </v>
      </c>
      <c r="AD525" s="799"/>
      <c r="AE525" s="799"/>
      <c r="AF525" s="804"/>
      <c r="AG525" s="312"/>
      <c r="AH525" s="312"/>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c r="BY525" s="17"/>
      <c r="BZ525" s="17"/>
      <c r="CA525" s="17"/>
      <c r="CB525" s="17"/>
      <c r="CC525" s="17"/>
      <c r="CD525" s="17"/>
      <c r="CE525" s="17"/>
      <c r="CF525" s="17"/>
      <c r="CG525" s="17"/>
      <c r="CH525" s="17"/>
      <c r="CI525" s="17"/>
      <c r="CJ525" s="17"/>
      <c r="CK525" s="17"/>
      <c r="CL525" s="17"/>
      <c r="CM525" s="17"/>
      <c r="CN525" s="17"/>
      <c r="CO525" s="17"/>
      <c r="CP525" s="17"/>
      <c r="CQ525" s="17"/>
      <c r="CR525" s="17"/>
      <c r="CS525" s="17"/>
      <c r="CT525" s="17"/>
      <c r="CU525" s="17"/>
      <c r="CV525" s="17"/>
      <c r="CW525" s="17"/>
      <c r="CX525" s="17"/>
      <c r="CY525" s="17"/>
      <c r="CZ525" s="17"/>
      <c r="DA525" s="17"/>
      <c r="DB525" s="17"/>
      <c r="DC525" s="17"/>
      <c r="DD525" s="17"/>
      <c r="DE525" s="17"/>
      <c r="DF525" s="17"/>
      <c r="DG525" s="17"/>
      <c r="DH525" s="17"/>
      <c r="DI525" s="17"/>
    </row>
    <row r="526" spans="1:113" s="17" customFormat="1" x14ac:dyDescent="0.2">
      <c r="A526" s="547">
        <v>1</v>
      </c>
      <c r="B526" s="547"/>
      <c r="C526" s="561"/>
      <c r="D526" s="561"/>
      <c r="E526" s="562"/>
      <c r="F526" s="312">
        <f>IF(AND((COUNTA($C$26)=1),(COUNTA(E526)=1),($C$26&lt;&gt;0),(OR((D526&lt;$C$62),(D526&gt;($E$62+61))))),1,0)</f>
        <v>0</v>
      </c>
      <c r="G526" s="312">
        <f>IF(AND((COUNTA($C$26)=1),(COUNTA(E526)=1),($C$26&lt;&gt;0),(OR((C526&lt;$C$62),(C526&gt;($E$62))))),1,0)</f>
        <v>0</v>
      </c>
      <c r="M526" s="547">
        <v>12</v>
      </c>
      <c r="N526" s="547"/>
      <c r="O526" s="561"/>
      <c r="P526" s="561"/>
      <c r="Q526" s="562"/>
      <c r="R526" s="312">
        <f>IF(AND((COUNTA($C$37)=1),(COUNTA(Q526)=1),($C$37&lt;&gt;0),(OR((P526&lt;$C$62),(P526&gt;($E$62+61))))),1,0)</f>
        <v>0</v>
      </c>
      <c r="S526" s="312">
        <f>IF(AND((COUNTA($C$37)=1),(COUNTA(Q526)=1),($C$37&lt;&gt;0),(OR((O526&lt;$C$62),(O526&gt;($E$62))))),1,0)</f>
        <v>0</v>
      </c>
      <c r="T526" s="547">
        <v>23</v>
      </c>
      <c r="U526" s="547"/>
      <c r="V526" s="561"/>
      <c r="W526" s="561"/>
      <c r="X526" s="562"/>
      <c r="Y526" s="312">
        <f>IF(AND((COUNTA($C$37)=1),(COUNTA(X526)=1),($C$37&lt;&gt;0),(OR((W526&lt;$C$62),(W526&gt;($E$62+61))))),1,0)</f>
        <v>0</v>
      </c>
      <c r="Z526" s="312">
        <f>IF(AND((COUNTA($C$37)=1),(COUNTA(X526)=1),($C$37&lt;&gt;0),(OR((V526&lt;$C$62),(V526&gt;($E$62))))),1,0)</f>
        <v>0</v>
      </c>
      <c r="AB526" s="547">
        <v>34</v>
      </c>
      <c r="AC526" s="547"/>
      <c r="AD526" s="561"/>
      <c r="AE526" s="561"/>
      <c r="AF526" s="562"/>
      <c r="AG526" s="312">
        <f>IF(AND((COUNTA($C$26)=1),(COUNTA(AF526)=1),($C$26&lt;&gt;0),(OR((AE526&lt;$C$62),(AE526&gt;($E$62+61))))),1,0)</f>
        <v>0</v>
      </c>
      <c r="AH526" s="312">
        <f>IF(AND((COUNTA($C$26)=1),(COUNTA(AF526)=1),($C$26&lt;&gt;0),(OR((AD526&lt;$C$62),(AD526&gt;($E$62))))),1,0)</f>
        <v>0</v>
      </c>
    </row>
    <row r="527" spans="1:113" s="17" customFormat="1" x14ac:dyDescent="0.2">
      <c r="A527" s="547">
        <v>2</v>
      </c>
      <c r="B527" s="547"/>
      <c r="C527" s="561"/>
      <c r="D527" s="561"/>
      <c r="E527" s="562"/>
      <c r="F527" s="312">
        <f t="shared" ref="F527:F536" si="191">IF(AND((COUNTA($C$26)=1),(COUNTA(E527)=1),($C$26&lt;&gt;0),(OR((D527&lt;$C$62),(D527&gt;($E$62+61))))),1,0)</f>
        <v>0</v>
      </c>
      <c r="G527" s="312">
        <f t="shared" ref="G527:G536" si="192">IF(AND((COUNTA($C$26)=1),(COUNTA(E527)=1),($C$26&lt;&gt;0),(OR((C527&lt;$C$62),(C527&gt;($E$62))))),1,0)</f>
        <v>0</v>
      </c>
      <c r="M527" s="547">
        <v>13</v>
      </c>
      <c r="N527" s="547"/>
      <c r="O527" s="561"/>
      <c r="P527" s="561"/>
      <c r="Q527" s="562"/>
      <c r="R527" s="312">
        <f t="shared" ref="R527:R536" si="193">IF(AND((COUNTA($C$37)=1),(COUNTA(Q527)=1),($C$37&lt;&gt;0),(OR((P527&lt;$C$62),(P527&gt;($E$62+61))))),1,0)</f>
        <v>0</v>
      </c>
      <c r="S527" s="312">
        <f t="shared" ref="S527:S536" si="194">IF(AND((COUNTA($C$37)=1),(COUNTA(Q527)=1),($C$37&lt;&gt;0),(OR((O527&lt;$C$62),(O527&gt;($E$62))))),1,0)</f>
        <v>0</v>
      </c>
      <c r="T527" s="547">
        <v>24</v>
      </c>
      <c r="U527" s="547"/>
      <c r="V527" s="561"/>
      <c r="W527" s="561"/>
      <c r="X527" s="562"/>
      <c r="Y527" s="312">
        <f t="shared" ref="Y527:Y536" si="195">IF(AND((COUNTA($C$37)=1),(COUNTA(X527)=1),($C$37&lt;&gt;0),(OR((W527&lt;$C$62),(W527&gt;($E$62+61))))),1,0)</f>
        <v>0</v>
      </c>
      <c r="Z527" s="312">
        <f t="shared" ref="Z527:Z536" si="196">IF(AND((COUNTA($C$37)=1),(COUNTA(X527)=1),($C$37&lt;&gt;0),(OR((V527&lt;$C$62),(V527&gt;($E$62))))),1,0)</f>
        <v>0</v>
      </c>
      <c r="AB527" s="547">
        <v>35</v>
      </c>
      <c r="AC527" s="547"/>
      <c r="AD527" s="561"/>
      <c r="AE527" s="561"/>
      <c r="AF527" s="562"/>
      <c r="AG527" s="312">
        <f t="shared" ref="AG527:AG536" si="197">IF(AND((COUNTA($C$26)=1),(COUNTA(AF527)=1),($C$26&lt;&gt;0),(OR((AE527&lt;$C$62),(AE527&gt;($E$62+61))))),1,0)</f>
        <v>0</v>
      </c>
      <c r="AH527" s="312">
        <f t="shared" ref="AH527:AH536" si="198">IF(AND((COUNTA($C$26)=1),(COUNTA(AF527)=1),($C$26&lt;&gt;0),(OR((AD527&lt;$C$62),(AD527&gt;($E$62))))),1,0)</f>
        <v>0</v>
      </c>
    </row>
    <row r="528" spans="1:113" s="17" customFormat="1" x14ac:dyDescent="0.2">
      <c r="A528" s="547">
        <v>3</v>
      </c>
      <c r="B528" s="547"/>
      <c r="C528" s="561"/>
      <c r="D528" s="561"/>
      <c r="E528" s="562"/>
      <c r="F528" s="312">
        <f t="shared" si="191"/>
        <v>0</v>
      </c>
      <c r="G528" s="312">
        <f t="shared" si="192"/>
        <v>0</v>
      </c>
      <c r="M528" s="547">
        <v>14</v>
      </c>
      <c r="N528" s="547"/>
      <c r="O528" s="561"/>
      <c r="P528" s="561"/>
      <c r="Q528" s="562"/>
      <c r="R528" s="312">
        <f t="shared" si="193"/>
        <v>0</v>
      </c>
      <c r="S528" s="312">
        <f t="shared" si="194"/>
        <v>0</v>
      </c>
      <c r="T528" s="547">
        <v>25</v>
      </c>
      <c r="U528" s="547"/>
      <c r="V528" s="561"/>
      <c r="W528" s="561"/>
      <c r="X528" s="562"/>
      <c r="Y528" s="312">
        <f t="shared" si="195"/>
        <v>0</v>
      </c>
      <c r="Z528" s="312">
        <f t="shared" si="196"/>
        <v>0</v>
      </c>
      <c r="AB528" s="547">
        <v>36</v>
      </c>
      <c r="AC528" s="547"/>
      <c r="AD528" s="561"/>
      <c r="AE528" s="561"/>
      <c r="AF528" s="562"/>
      <c r="AG528" s="312">
        <f t="shared" si="197"/>
        <v>0</v>
      </c>
      <c r="AH528" s="312">
        <f t="shared" si="198"/>
        <v>0</v>
      </c>
    </row>
    <row r="529" spans="1:113" s="17" customFormat="1" x14ac:dyDescent="0.2">
      <c r="A529" s="547">
        <v>4</v>
      </c>
      <c r="B529" s="547"/>
      <c r="C529" s="561"/>
      <c r="D529" s="561"/>
      <c r="E529" s="562"/>
      <c r="F529" s="312">
        <f t="shared" si="191"/>
        <v>0</v>
      </c>
      <c r="G529" s="312">
        <f t="shared" si="192"/>
        <v>0</v>
      </c>
      <c r="M529" s="547">
        <v>15</v>
      </c>
      <c r="N529" s="547"/>
      <c r="O529" s="561"/>
      <c r="P529" s="561"/>
      <c r="Q529" s="562"/>
      <c r="R529" s="312">
        <f t="shared" si="193"/>
        <v>0</v>
      </c>
      <c r="S529" s="312">
        <f t="shared" si="194"/>
        <v>0</v>
      </c>
      <c r="T529" s="547">
        <v>26</v>
      </c>
      <c r="U529" s="547"/>
      <c r="V529" s="561"/>
      <c r="W529" s="561"/>
      <c r="X529" s="562"/>
      <c r="Y529" s="312">
        <f t="shared" si="195"/>
        <v>0</v>
      </c>
      <c r="Z529" s="312">
        <f t="shared" si="196"/>
        <v>0</v>
      </c>
      <c r="AB529" s="547">
        <v>37</v>
      </c>
      <c r="AC529" s="547"/>
      <c r="AD529" s="561"/>
      <c r="AE529" s="561"/>
      <c r="AF529" s="562"/>
      <c r="AG529" s="312">
        <f t="shared" si="197"/>
        <v>0</v>
      </c>
      <c r="AH529" s="312">
        <f t="shared" si="198"/>
        <v>0</v>
      </c>
    </row>
    <row r="530" spans="1:113" s="17" customFormat="1" x14ac:dyDescent="0.2">
      <c r="A530" s="547">
        <v>5</v>
      </c>
      <c r="B530" s="547"/>
      <c r="C530" s="561"/>
      <c r="D530" s="561"/>
      <c r="E530" s="562"/>
      <c r="F530" s="312">
        <f t="shared" si="191"/>
        <v>0</v>
      </c>
      <c r="G530" s="312">
        <f t="shared" si="192"/>
        <v>0</v>
      </c>
      <c r="M530" s="547">
        <v>16</v>
      </c>
      <c r="N530" s="547"/>
      <c r="O530" s="561"/>
      <c r="P530" s="561"/>
      <c r="Q530" s="562"/>
      <c r="R530" s="312">
        <f t="shared" si="193"/>
        <v>0</v>
      </c>
      <c r="S530" s="312">
        <f t="shared" si="194"/>
        <v>0</v>
      </c>
      <c r="T530" s="547">
        <v>27</v>
      </c>
      <c r="U530" s="547"/>
      <c r="V530" s="561"/>
      <c r="W530" s="561"/>
      <c r="X530" s="562"/>
      <c r="Y530" s="312">
        <f t="shared" si="195"/>
        <v>0</v>
      </c>
      <c r="Z530" s="312">
        <f t="shared" si="196"/>
        <v>0</v>
      </c>
      <c r="AB530" s="547">
        <v>38</v>
      </c>
      <c r="AC530" s="547"/>
      <c r="AD530" s="561"/>
      <c r="AE530" s="561"/>
      <c r="AF530" s="562"/>
      <c r="AG530" s="312">
        <f t="shared" si="197"/>
        <v>0</v>
      </c>
      <c r="AH530" s="312">
        <f t="shared" si="198"/>
        <v>0</v>
      </c>
    </row>
    <row r="531" spans="1:113" s="17" customFormat="1" x14ac:dyDescent="0.2">
      <c r="A531" s="547">
        <v>6</v>
      </c>
      <c r="B531" s="547"/>
      <c r="C531" s="561"/>
      <c r="D531" s="561"/>
      <c r="E531" s="562"/>
      <c r="F531" s="312">
        <f t="shared" si="191"/>
        <v>0</v>
      </c>
      <c r="G531" s="312">
        <f t="shared" si="192"/>
        <v>0</v>
      </c>
      <c r="M531" s="547">
        <v>17</v>
      </c>
      <c r="N531" s="547"/>
      <c r="O531" s="561"/>
      <c r="P531" s="561"/>
      <c r="Q531" s="562"/>
      <c r="R531" s="312">
        <f t="shared" si="193"/>
        <v>0</v>
      </c>
      <c r="S531" s="312">
        <f t="shared" si="194"/>
        <v>0</v>
      </c>
      <c r="T531" s="547">
        <v>28</v>
      </c>
      <c r="U531" s="547"/>
      <c r="V531" s="561"/>
      <c r="W531" s="561"/>
      <c r="X531" s="562"/>
      <c r="Y531" s="312">
        <f t="shared" si="195"/>
        <v>0</v>
      </c>
      <c r="Z531" s="312">
        <f t="shared" si="196"/>
        <v>0</v>
      </c>
      <c r="AB531" s="547">
        <v>39</v>
      </c>
      <c r="AC531" s="547"/>
      <c r="AD531" s="561"/>
      <c r="AE531" s="561"/>
      <c r="AF531" s="562"/>
      <c r="AG531" s="312">
        <f t="shared" si="197"/>
        <v>0</v>
      </c>
      <c r="AH531" s="312">
        <f t="shared" si="198"/>
        <v>0</v>
      </c>
    </row>
    <row r="532" spans="1:113" s="17" customFormat="1" x14ac:dyDescent="0.2">
      <c r="A532" s="547">
        <v>7</v>
      </c>
      <c r="B532" s="547"/>
      <c r="C532" s="561"/>
      <c r="D532" s="561"/>
      <c r="E532" s="562"/>
      <c r="F532" s="312">
        <f t="shared" si="191"/>
        <v>0</v>
      </c>
      <c r="G532" s="312">
        <f t="shared" si="192"/>
        <v>0</v>
      </c>
      <c r="M532" s="547">
        <v>18</v>
      </c>
      <c r="N532" s="547"/>
      <c r="O532" s="561"/>
      <c r="P532" s="561"/>
      <c r="Q532" s="562"/>
      <c r="R532" s="312">
        <f t="shared" si="193"/>
        <v>0</v>
      </c>
      <c r="S532" s="312">
        <f t="shared" si="194"/>
        <v>0</v>
      </c>
      <c r="T532" s="547">
        <v>29</v>
      </c>
      <c r="U532" s="547"/>
      <c r="V532" s="561"/>
      <c r="W532" s="561"/>
      <c r="X532" s="562"/>
      <c r="Y532" s="312">
        <f t="shared" si="195"/>
        <v>0</v>
      </c>
      <c r="Z532" s="312">
        <f t="shared" si="196"/>
        <v>0</v>
      </c>
      <c r="AB532" s="547">
        <v>40</v>
      </c>
      <c r="AC532" s="547"/>
      <c r="AD532" s="561"/>
      <c r="AE532" s="561"/>
      <c r="AF532" s="562"/>
      <c r="AG532" s="312">
        <f t="shared" si="197"/>
        <v>0</v>
      </c>
      <c r="AH532" s="312">
        <f t="shared" si="198"/>
        <v>0</v>
      </c>
    </row>
    <row r="533" spans="1:113" s="17" customFormat="1" x14ac:dyDescent="0.2">
      <c r="A533" s="547">
        <v>8</v>
      </c>
      <c r="B533" s="547"/>
      <c r="C533" s="561"/>
      <c r="D533" s="561"/>
      <c r="E533" s="562"/>
      <c r="F533" s="312">
        <f t="shared" si="191"/>
        <v>0</v>
      </c>
      <c r="G533" s="312">
        <f t="shared" si="192"/>
        <v>0</v>
      </c>
      <c r="M533" s="547">
        <v>19</v>
      </c>
      <c r="N533" s="547"/>
      <c r="O533" s="561"/>
      <c r="P533" s="561"/>
      <c r="Q533" s="562"/>
      <c r="R533" s="312">
        <f t="shared" si="193"/>
        <v>0</v>
      </c>
      <c r="S533" s="312">
        <f t="shared" si="194"/>
        <v>0</v>
      </c>
      <c r="T533" s="547">
        <v>30</v>
      </c>
      <c r="U533" s="547"/>
      <c r="V533" s="561"/>
      <c r="W533" s="561"/>
      <c r="X533" s="562"/>
      <c r="Y533" s="312">
        <f t="shared" si="195"/>
        <v>0</v>
      </c>
      <c r="Z533" s="312">
        <f t="shared" si="196"/>
        <v>0</v>
      </c>
      <c r="AB533" s="547">
        <v>41</v>
      </c>
      <c r="AC533" s="547"/>
      <c r="AD533" s="561"/>
      <c r="AE533" s="561"/>
      <c r="AF533" s="562"/>
      <c r="AG533" s="312">
        <f t="shared" si="197"/>
        <v>0</v>
      </c>
      <c r="AH533" s="312">
        <f t="shared" si="198"/>
        <v>0</v>
      </c>
    </row>
    <row r="534" spans="1:113" s="17" customFormat="1" x14ac:dyDescent="0.2">
      <c r="A534" s="547">
        <v>9</v>
      </c>
      <c r="B534" s="547"/>
      <c r="C534" s="561"/>
      <c r="D534" s="561"/>
      <c r="E534" s="562"/>
      <c r="F534" s="312">
        <f t="shared" si="191"/>
        <v>0</v>
      </c>
      <c r="G534" s="312">
        <f t="shared" si="192"/>
        <v>0</v>
      </c>
      <c r="M534" s="547">
        <v>20</v>
      </c>
      <c r="N534" s="547"/>
      <c r="O534" s="561"/>
      <c r="P534" s="561"/>
      <c r="Q534" s="562"/>
      <c r="R534" s="312">
        <f t="shared" si="193"/>
        <v>0</v>
      </c>
      <c r="S534" s="312">
        <f t="shared" si="194"/>
        <v>0</v>
      </c>
      <c r="T534" s="547">
        <v>31</v>
      </c>
      <c r="U534" s="547"/>
      <c r="V534" s="561"/>
      <c r="W534" s="561"/>
      <c r="X534" s="562"/>
      <c r="Y534" s="312">
        <f t="shared" si="195"/>
        <v>0</v>
      </c>
      <c r="Z534" s="312">
        <f t="shared" si="196"/>
        <v>0</v>
      </c>
      <c r="AB534" s="547">
        <v>42</v>
      </c>
      <c r="AC534" s="547"/>
      <c r="AD534" s="561"/>
      <c r="AE534" s="561"/>
      <c r="AF534" s="562"/>
      <c r="AG534" s="312">
        <f t="shared" si="197"/>
        <v>0</v>
      </c>
      <c r="AH534" s="312">
        <f t="shared" si="198"/>
        <v>0</v>
      </c>
    </row>
    <row r="535" spans="1:113" s="17" customFormat="1" x14ac:dyDescent="0.2">
      <c r="A535" s="547">
        <v>10</v>
      </c>
      <c r="B535" s="547"/>
      <c r="C535" s="561"/>
      <c r="D535" s="561"/>
      <c r="E535" s="562"/>
      <c r="F535" s="312">
        <f t="shared" si="191"/>
        <v>0</v>
      </c>
      <c r="G535" s="312">
        <f t="shared" si="192"/>
        <v>0</v>
      </c>
      <c r="M535" s="547">
        <v>21</v>
      </c>
      <c r="N535" s="547"/>
      <c r="O535" s="561"/>
      <c r="P535" s="561"/>
      <c r="Q535" s="562"/>
      <c r="R535" s="312">
        <f t="shared" si="193"/>
        <v>0</v>
      </c>
      <c r="S535" s="312">
        <f t="shared" si="194"/>
        <v>0</v>
      </c>
      <c r="T535" s="547">
        <v>32</v>
      </c>
      <c r="U535" s="547"/>
      <c r="V535" s="561"/>
      <c r="W535" s="561"/>
      <c r="X535" s="562"/>
      <c r="Y535" s="312">
        <f t="shared" si="195"/>
        <v>0</v>
      </c>
      <c r="Z535" s="312">
        <f t="shared" si="196"/>
        <v>0</v>
      </c>
      <c r="AB535" s="547">
        <v>43</v>
      </c>
      <c r="AC535" s="547"/>
      <c r="AD535" s="561"/>
      <c r="AE535" s="561"/>
      <c r="AF535" s="562"/>
      <c r="AG535" s="312">
        <f t="shared" si="197"/>
        <v>0</v>
      </c>
      <c r="AH535" s="312">
        <f t="shared" si="198"/>
        <v>0</v>
      </c>
    </row>
    <row r="536" spans="1:113" s="17" customFormat="1" ht="13.5" thickBot="1" x14ac:dyDescent="0.25">
      <c r="A536" s="547">
        <v>11</v>
      </c>
      <c r="B536" s="547"/>
      <c r="C536" s="561"/>
      <c r="D536" s="561"/>
      <c r="E536" s="562"/>
      <c r="F536" s="312">
        <f t="shared" si="191"/>
        <v>0</v>
      </c>
      <c r="G536" s="312">
        <f t="shared" si="192"/>
        <v>0</v>
      </c>
      <c r="M536" s="547">
        <v>22</v>
      </c>
      <c r="N536" s="547"/>
      <c r="O536" s="561"/>
      <c r="P536" s="561"/>
      <c r="Q536" s="562"/>
      <c r="R536" s="312">
        <f t="shared" si="193"/>
        <v>0</v>
      </c>
      <c r="S536" s="312">
        <f t="shared" si="194"/>
        <v>0</v>
      </c>
      <c r="T536" s="547">
        <v>33</v>
      </c>
      <c r="U536" s="547"/>
      <c r="V536" s="561"/>
      <c r="W536" s="561"/>
      <c r="X536" s="562"/>
      <c r="Y536" s="312">
        <f t="shared" si="195"/>
        <v>0</v>
      </c>
      <c r="Z536" s="312">
        <f t="shared" si="196"/>
        <v>0</v>
      </c>
      <c r="AB536" s="324"/>
      <c r="AC536" s="563" t="s">
        <v>3</v>
      </c>
      <c r="AD536" s="551"/>
      <c r="AE536" s="551"/>
      <c r="AF536" s="552">
        <f>SUM(E526:E536)+SUM(Q526:Q536)+SUM(AF526:AF535)+SUM(X526:X536)</f>
        <v>0</v>
      </c>
      <c r="AG536" s="312">
        <f t="shared" si="197"/>
        <v>0</v>
      </c>
      <c r="AH536" s="312">
        <f t="shared" si="198"/>
        <v>0</v>
      </c>
    </row>
    <row r="537" spans="1:113" s="17" customFormat="1" x14ac:dyDescent="0.2">
      <c r="B537" s="328"/>
      <c r="C537" s="329"/>
      <c r="D537" s="329"/>
      <c r="E537" s="287"/>
      <c r="F537" s="312"/>
      <c r="G537" s="312"/>
      <c r="N537" s="528"/>
      <c r="O537" s="329"/>
      <c r="P537" s="329"/>
      <c r="Q537" s="287"/>
      <c r="R537" s="312"/>
      <c r="S537" s="312"/>
      <c r="U537" s="528"/>
      <c r="V537" s="329"/>
      <c r="W537" s="329"/>
      <c r="X537" s="287"/>
      <c r="Y537" s="312"/>
      <c r="Z537" s="312"/>
      <c r="AC537" s="328"/>
      <c r="AD537" s="329"/>
      <c r="AE537" s="329"/>
      <c r="AF537" s="287"/>
      <c r="AG537" s="312"/>
      <c r="AH537" s="312"/>
    </row>
    <row r="538" spans="1:113" s="17" customFormat="1" x14ac:dyDescent="0.2">
      <c r="B538" s="328"/>
      <c r="C538" s="329"/>
      <c r="D538" s="329"/>
      <c r="E538" s="287"/>
      <c r="F538" s="312"/>
      <c r="G538" s="312"/>
      <c r="N538" s="528"/>
      <c r="O538" s="329"/>
      <c r="P538" s="329"/>
      <c r="Q538" s="287"/>
      <c r="R538" s="312"/>
      <c r="S538" s="312"/>
      <c r="U538" s="528"/>
      <c r="V538" s="329"/>
      <c r="W538" s="329"/>
      <c r="X538" s="287"/>
      <c r="Y538" s="312"/>
      <c r="Z538" s="312"/>
      <c r="AC538" s="328"/>
      <c r="AD538" s="329"/>
      <c r="AE538" s="329"/>
      <c r="AF538" s="287"/>
      <c r="AG538" s="312"/>
      <c r="AH538" s="312"/>
    </row>
    <row r="539" spans="1:113" s="17" customFormat="1" x14ac:dyDescent="0.2">
      <c r="B539" s="328"/>
      <c r="C539" s="329"/>
      <c r="D539" s="329"/>
      <c r="E539" s="287"/>
      <c r="F539" s="312"/>
      <c r="G539" s="312"/>
      <c r="N539" s="528"/>
      <c r="O539" s="329"/>
      <c r="P539" s="329"/>
      <c r="Q539" s="287"/>
      <c r="R539" s="312"/>
      <c r="S539" s="312"/>
      <c r="U539" s="528"/>
      <c r="V539" s="329"/>
      <c r="W539" s="329"/>
      <c r="X539" s="287"/>
      <c r="Y539" s="312"/>
      <c r="Z539" s="312"/>
      <c r="AC539" s="328"/>
      <c r="AD539" s="329"/>
      <c r="AE539" s="329"/>
      <c r="AF539" s="287"/>
      <c r="AG539" s="312"/>
      <c r="AH539" s="312"/>
    </row>
    <row r="540" spans="1:113" s="17" customFormat="1" x14ac:dyDescent="0.2">
      <c r="B540" s="328"/>
      <c r="C540" s="329"/>
      <c r="D540" s="329"/>
      <c r="E540" s="287"/>
      <c r="F540" s="312"/>
      <c r="G540" s="312"/>
      <c r="N540" s="528"/>
      <c r="O540" s="329"/>
      <c r="P540" s="329"/>
      <c r="Q540" s="287"/>
      <c r="R540" s="312"/>
      <c r="S540" s="312"/>
      <c r="U540" s="528"/>
      <c r="V540" s="329"/>
      <c r="W540" s="329"/>
      <c r="X540" s="287"/>
      <c r="Y540" s="312"/>
      <c r="Z540" s="312"/>
      <c r="AC540" s="328"/>
      <c r="AD540" s="329"/>
      <c r="AE540" s="329"/>
      <c r="AF540" s="287"/>
      <c r="AG540" s="312"/>
      <c r="AH540" s="312"/>
    </row>
    <row r="541" spans="1:113" s="17" customFormat="1" x14ac:dyDescent="0.2">
      <c r="B541" s="328"/>
      <c r="C541" s="329"/>
      <c r="D541" s="329"/>
      <c r="E541" s="287"/>
      <c r="F541" s="312"/>
      <c r="N541" s="528"/>
      <c r="O541" s="329"/>
      <c r="P541" s="329"/>
      <c r="Q541" s="287"/>
      <c r="R541" s="312"/>
      <c r="S541" s="312"/>
      <c r="U541" s="528"/>
      <c r="V541" s="329"/>
      <c r="W541" s="329"/>
      <c r="X541" s="287"/>
      <c r="Y541" s="312"/>
      <c r="Z541" s="312"/>
      <c r="AC541" s="328"/>
      <c r="AD541" s="329"/>
      <c r="AE541" s="329"/>
      <c r="AF541" s="287"/>
      <c r="AG541" s="312"/>
    </row>
    <row r="542" spans="1:113" s="17" customFormat="1" x14ac:dyDescent="0.2">
      <c r="B542" s="328"/>
      <c r="C542" s="329"/>
      <c r="D542" s="329"/>
      <c r="E542" s="287"/>
      <c r="F542" s="312"/>
      <c r="N542" s="528"/>
      <c r="O542" s="329"/>
      <c r="P542" s="329"/>
      <c r="Q542" s="287"/>
      <c r="R542" s="312"/>
      <c r="S542" s="312"/>
      <c r="U542" s="528"/>
      <c r="V542" s="329"/>
      <c r="W542" s="329"/>
      <c r="X542" s="287"/>
      <c r="Y542" s="312"/>
      <c r="Z542" s="312"/>
      <c r="AC542" s="328"/>
      <c r="AD542" s="329"/>
      <c r="AE542" s="329"/>
      <c r="AF542" s="287"/>
      <c r="AG542" s="312"/>
    </row>
    <row r="543" spans="1:113" s="17" customFormat="1" ht="13.5" thickBot="1" x14ac:dyDescent="0.25">
      <c r="B543" s="328"/>
      <c r="C543" s="329"/>
      <c r="D543" s="329"/>
      <c r="E543" s="287"/>
      <c r="F543" s="312"/>
      <c r="G543" s="312"/>
      <c r="N543" s="528"/>
      <c r="O543" s="329"/>
      <c r="P543" s="329"/>
      <c r="Q543" s="287"/>
      <c r="R543" s="312"/>
      <c r="S543" s="312"/>
      <c r="U543" s="528"/>
      <c r="V543" s="329"/>
      <c r="W543" s="329"/>
      <c r="X543" s="287"/>
      <c r="Y543" s="312"/>
      <c r="Z543" s="312"/>
      <c r="AC543" s="328"/>
      <c r="AD543" s="329"/>
      <c r="AE543" s="329"/>
      <c r="AF543" s="287"/>
      <c r="AG543" s="312"/>
      <c r="AH543" s="312"/>
    </row>
    <row r="544" spans="1:113" ht="13.5" thickBot="1" x14ac:dyDescent="0.25">
      <c r="A544" s="315">
        <v>25</v>
      </c>
      <c r="B544" s="472"/>
      <c r="C544" s="757" t="s">
        <v>159</v>
      </c>
      <c r="D544" s="757" t="s">
        <v>34</v>
      </c>
      <c r="E544" s="543">
        <f>+$AF556</f>
        <v>0</v>
      </c>
      <c r="F544" s="312"/>
      <c r="G544" s="312"/>
      <c r="H544" s="17"/>
      <c r="M544" s="315"/>
      <c r="N544" s="472"/>
      <c r="O544" s="757" t="s">
        <v>159</v>
      </c>
      <c r="P544" s="757" t="s">
        <v>34</v>
      </c>
      <c r="Q544" s="543">
        <f>+$AF556</f>
        <v>0</v>
      </c>
      <c r="R544" s="312"/>
      <c r="S544" s="312"/>
      <c r="T544" s="315">
        <v>25</v>
      </c>
      <c r="U544" s="472"/>
      <c r="V544" s="757" t="s">
        <v>159</v>
      </c>
      <c r="W544" s="757" t="s">
        <v>34</v>
      </c>
      <c r="X544" s="543">
        <f>+$AF556</f>
        <v>0</v>
      </c>
      <c r="Y544" s="312"/>
      <c r="Z544" s="312"/>
      <c r="AA544" s="17"/>
      <c r="AB544" s="315"/>
      <c r="AC544" s="472"/>
      <c r="AD544" s="757" t="s">
        <v>159</v>
      </c>
      <c r="AE544" s="757" t="s">
        <v>34</v>
      </c>
      <c r="AF544" s="800" t="s">
        <v>18</v>
      </c>
      <c r="AG544" s="312"/>
      <c r="AH544" s="312"/>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c r="BY544" s="17"/>
      <c r="BZ544" s="17"/>
      <c r="CA544" s="17"/>
      <c r="CB544" s="17"/>
      <c r="CC544" s="17"/>
      <c r="CD544" s="17"/>
      <c r="CE544" s="17"/>
      <c r="CF544" s="17"/>
      <c r="CG544" s="17"/>
      <c r="CH544" s="17"/>
      <c r="CI544" s="17"/>
      <c r="CJ544" s="17"/>
      <c r="CK544" s="17"/>
      <c r="CL544" s="17"/>
      <c r="CM544" s="17"/>
      <c r="CN544" s="17"/>
      <c r="CO544" s="17"/>
      <c r="CP544" s="17"/>
      <c r="CQ544" s="17"/>
      <c r="CR544" s="17"/>
      <c r="CS544" s="17"/>
      <c r="CT544" s="17"/>
      <c r="CU544" s="17"/>
      <c r="CV544" s="17"/>
      <c r="CW544" s="17"/>
      <c r="CX544" s="17"/>
      <c r="CY544" s="17"/>
      <c r="CZ544" s="17"/>
      <c r="DA544" s="17"/>
      <c r="DB544" s="17"/>
      <c r="DC544" s="17"/>
      <c r="DD544" s="17"/>
      <c r="DE544" s="17"/>
      <c r="DF544" s="17"/>
      <c r="DG544" s="17"/>
      <c r="DH544" s="17"/>
      <c r="DI544" s="17"/>
    </row>
    <row r="545" spans="1:113" ht="51" x14ac:dyDescent="0.2">
      <c r="A545" s="318" t="s">
        <v>7</v>
      </c>
      <c r="B545" s="525" t="str">
        <f>+" אסמכתא " &amp; B27 &amp;"         חזרה לטבלה "</f>
        <v xml:space="preserve"> אסמכתא          חזרה לטבלה </v>
      </c>
      <c r="C545" s="799"/>
      <c r="D545" s="799"/>
      <c r="E545" s="543" t="s">
        <v>18</v>
      </c>
      <c r="F545" s="312"/>
      <c r="G545" s="312"/>
      <c r="H545" s="17"/>
      <c r="M545" s="318" t="s">
        <v>23</v>
      </c>
      <c r="N545" s="525" t="str">
        <f>+" אסמכתא " &amp; B27 &amp;"         חזרה לטבלה "</f>
        <v xml:space="preserve"> אסמכתא          חזרה לטבלה </v>
      </c>
      <c r="O545" s="799"/>
      <c r="P545" s="799"/>
      <c r="Q545" s="543" t="s">
        <v>18</v>
      </c>
      <c r="R545" s="312"/>
      <c r="S545" s="312"/>
      <c r="T545" s="318" t="s">
        <v>7</v>
      </c>
      <c r="U545" s="525" t="str">
        <f>+" אסמכתא " &amp; B27 &amp;"         חזרה לטבלה "</f>
        <v xml:space="preserve"> אסמכתא          חזרה לטבלה </v>
      </c>
      <c r="V545" s="799"/>
      <c r="W545" s="799"/>
      <c r="X545" s="543" t="s">
        <v>18</v>
      </c>
      <c r="Y545" s="312"/>
      <c r="Z545" s="312"/>
      <c r="AA545" s="17"/>
      <c r="AB545" s="318" t="s">
        <v>23</v>
      </c>
      <c r="AC545" s="525" t="str">
        <f>+" אסמכתא " &amp; W27 &amp;"         חזרה לטבלה "</f>
        <v xml:space="preserve"> אסמכתא          חזרה לטבלה </v>
      </c>
      <c r="AD545" s="799"/>
      <c r="AE545" s="799"/>
      <c r="AF545" s="804"/>
      <c r="AG545" s="312"/>
      <c r="AH545" s="312"/>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c r="BY545" s="17"/>
      <c r="BZ545" s="17"/>
      <c r="CA545" s="17"/>
      <c r="CB545" s="17"/>
      <c r="CC545" s="17"/>
      <c r="CD545" s="17"/>
      <c r="CE545" s="17"/>
      <c r="CF545" s="17"/>
      <c r="CG545" s="17"/>
      <c r="CH545" s="17"/>
      <c r="CI545" s="17"/>
      <c r="CJ545" s="17"/>
      <c r="CK545" s="17"/>
      <c r="CL545" s="17"/>
      <c r="CM545" s="17"/>
      <c r="CN545" s="17"/>
      <c r="CO545" s="17"/>
      <c r="CP545" s="17"/>
      <c r="CQ545" s="17"/>
      <c r="CR545" s="17"/>
      <c r="CS545" s="17"/>
      <c r="CT545" s="17"/>
      <c r="CU545" s="17"/>
      <c r="CV545" s="17"/>
      <c r="CW545" s="17"/>
      <c r="CX545" s="17"/>
      <c r="CY545" s="17"/>
      <c r="CZ545" s="17"/>
      <c r="DA545" s="17"/>
      <c r="DB545" s="17"/>
      <c r="DC545" s="17"/>
      <c r="DD545" s="17"/>
      <c r="DE545" s="17"/>
      <c r="DF545" s="17"/>
      <c r="DG545" s="17"/>
      <c r="DH545" s="17"/>
      <c r="DI545" s="17"/>
    </row>
    <row r="546" spans="1:113" s="17" customFormat="1" x14ac:dyDescent="0.2">
      <c r="A546" s="547">
        <v>1</v>
      </c>
      <c r="B546" s="547"/>
      <c r="C546" s="561"/>
      <c r="D546" s="561"/>
      <c r="E546" s="562"/>
      <c r="F546" s="312">
        <f>IF(AND((COUNTA($C$27)=1),(COUNTA(E546)=1),($C$27&lt;&gt;0),(OR((D546&lt;$C$62),(D546&gt;($E$62+61))))),1,0)</f>
        <v>0</v>
      </c>
      <c r="G546" s="312">
        <f>IF(AND((COUNTA($C$27)=1),(COUNTA(E546)=1),($C$27&lt;&gt;0),(OR((C546&lt;$C$62),(C546&gt;($E$62))))),1,0)</f>
        <v>0</v>
      </c>
      <c r="M546" s="547">
        <v>12</v>
      </c>
      <c r="N546" s="547"/>
      <c r="O546" s="561"/>
      <c r="P546" s="561"/>
      <c r="Q546" s="562"/>
      <c r="R546" s="312">
        <f>IF(AND((COUNTA($C$38)=1),(COUNTA(Q546)=1),($C$38&lt;&gt;0),(OR((P546&lt;$C$62),(P546&gt;($E$62+61))))),1,0)</f>
        <v>0</v>
      </c>
      <c r="S546" s="312">
        <f>IF(AND((COUNTA($C$38)=1),(COUNTA(Q546)=1),($C$38&lt;&gt;0),(OR((O546&lt;$C$62),(O546&gt;($E$62))))),1,0)</f>
        <v>0</v>
      </c>
      <c r="T546" s="547">
        <v>23</v>
      </c>
      <c r="U546" s="547"/>
      <c r="V546" s="561"/>
      <c r="W546" s="561"/>
      <c r="X546" s="562"/>
      <c r="Y546" s="312">
        <f>IF(AND((COUNTA($C$38)=1),(COUNTA(X546)=1),($C$38&lt;&gt;0),(OR((W546&lt;$C$62),(W546&gt;($E$62+61))))),1,0)</f>
        <v>0</v>
      </c>
      <c r="Z546" s="312">
        <f>IF(AND((COUNTA($C$38)=1),(COUNTA(X546)=1),($C$38&lt;&gt;0),(OR((V546&lt;$C$62),(V546&gt;($E$62))))),1,0)</f>
        <v>0</v>
      </c>
      <c r="AB546" s="547">
        <v>34</v>
      </c>
      <c r="AC546" s="547"/>
      <c r="AD546" s="561"/>
      <c r="AE546" s="561"/>
      <c r="AF546" s="562"/>
      <c r="AG546" s="312">
        <f>IF(AND((COUNTA($C$27)=1),(COUNTA(AF546)=1),($C$27&lt;&gt;0),(OR((AE546&lt;$C$62),(AE546&gt;($E$62+61))))),1,0)</f>
        <v>0</v>
      </c>
      <c r="AH546" s="312">
        <f>IF(AND((COUNTA($C$27)=1),(COUNTA(AF546)=1),($C$27&lt;&gt;0),(OR((AD546&lt;$C$62),(AD546&gt;($E$62))))),1,0)</f>
        <v>0</v>
      </c>
    </row>
    <row r="547" spans="1:113" s="17" customFormat="1" x14ac:dyDescent="0.2">
      <c r="A547" s="547">
        <v>2</v>
      </c>
      <c r="B547" s="547"/>
      <c r="C547" s="561"/>
      <c r="D547" s="561"/>
      <c r="E547" s="562"/>
      <c r="F547" s="312">
        <f t="shared" ref="F547:F556" si="199">IF(AND((COUNTA($C$27)=1),(COUNTA(E547)=1),($C$27&lt;&gt;0),(OR((D547&lt;$C$62),(D547&gt;($E$62+61))))),1,0)</f>
        <v>0</v>
      </c>
      <c r="G547" s="312">
        <f t="shared" ref="G547:G556" si="200">IF(AND((COUNTA($C$27)=1),(COUNTA(E547)=1),($C$27&lt;&gt;0),(OR((C547&lt;$C$62),(C547&gt;($E$62))))),1,0)</f>
        <v>0</v>
      </c>
      <c r="M547" s="547">
        <v>13</v>
      </c>
      <c r="N547" s="547"/>
      <c r="O547" s="561"/>
      <c r="P547" s="561"/>
      <c r="Q547" s="562"/>
      <c r="R547" s="312">
        <f t="shared" ref="R547:R556" si="201">IF(AND((COUNTA($C$38)=1),(COUNTA(Q547)=1),($C$38&lt;&gt;0),(OR((P547&lt;$C$62),(P547&gt;($E$62+61))))),1,0)</f>
        <v>0</v>
      </c>
      <c r="S547" s="312">
        <f t="shared" ref="S547:S556" si="202">IF(AND((COUNTA($C$38)=1),(COUNTA(Q547)=1),($C$38&lt;&gt;0),(OR((O547&lt;$C$62),(O547&gt;($E$62))))),1,0)</f>
        <v>0</v>
      </c>
      <c r="T547" s="547">
        <v>24</v>
      </c>
      <c r="U547" s="547"/>
      <c r="V547" s="561"/>
      <c r="W547" s="561"/>
      <c r="X547" s="562"/>
      <c r="Y547" s="312">
        <f t="shared" ref="Y547:Y556" si="203">IF(AND((COUNTA($C$38)=1),(COUNTA(X547)=1),($C$38&lt;&gt;0),(OR((W547&lt;$C$62),(W547&gt;($E$62+61))))),1,0)</f>
        <v>0</v>
      </c>
      <c r="Z547" s="312">
        <f t="shared" ref="Z547:Z556" si="204">IF(AND((COUNTA($C$38)=1),(COUNTA(X547)=1),($C$38&lt;&gt;0),(OR((V547&lt;$C$62),(V547&gt;($E$62))))),1,0)</f>
        <v>0</v>
      </c>
      <c r="AB547" s="547">
        <v>35</v>
      </c>
      <c r="AC547" s="547"/>
      <c r="AD547" s="561"/>
      <c r="AE547" s="561"/>
      <c r="AF547" s="562"/>
      <c r="AG547" s="312">
        <f t="shared" ref="AG547:AG556" si="205">IF(AND((COUNTA($C$27)=1),(COUNTA(AF547)=1),($C$27&lt;&gt;0),(OR((AE547&lt;$C$62),(AE547&gt;($E$62+61))))),1,0)</f>
        <v>0</v>
      </c>
      <c r="AH547" s="312">
        <f t="shared" ref="AH547:AH556" si="206">IF(AND((COUNTA($C$27)=1),(COUNTA(AF547)=1),($C$27&lt;&gt;0),(OR((AD547&lt;$C$62),(AD547&gt;($E$62))))),1,0)</f>
        <v>0</v>
      </c>
    </row>
    <row r="548" spans="1:113" s="17" customFormat="1" x14ac:dyDescent="0.2">
      <c r="A548" s="547">
        <v>3</v>
      </c>
      <c r="B548" s="547"/>
      <c r="C548" s="561"/>
      <c r="D548" s="561"/>
      <c r="E548" s="562"/>
      <c r="F548" s="312">
        <f t="shared" si="199"/>
        <v>0</v>
      </c>
      <c r="G548" s="312">
        <f t="shared" si="200"/>
        <v>0</v>
      </c>
      <c r="M548" s="547">
        <v>14</v>
      </c>
      <c r="N548" s="547"/>
      <c r="O548" s="561"/>
      <c r="P548" s="561"/>
      <c r="Q548" s="562"/>
      <c r="R548" s="312">
        <f t="shared" si="201"/>
        <v>0</v>
      </c>
      <c r="S548" s="312">
        <f t="shared" si="202"/>
        <v>0</v>
      </c>
      <c r="T548" s="547">
        <v>25</v>
      </c>
      <c r="U548" s="547"/>
      <c r="V548" s="561"/>
      <c r="W548" s="561"/>
      <c r="X548" s="562"/>
      <c r="Y548" s="312">
        <f t="shared" si="203"/>
        <v>0</v>
      </c>
      <c r="Z548" s="312">
        <f t="shared" si="204"/>
        <v>0</v>
      </c>
      <c r="AB548" s="547">
        <v>36</v>
      </c>
      <c r="AC548" s="547"/>
      <c r="AD548" s="561"/>
      <c r="AE548" s="561"/>
      <c r="AF548" s="562"/>
      <c r="AG548" s="312">
        <f t="shared" si="205"/>
        <v>0</v>
      </c>
      <c r="AH548" s="312">
        <f t="shared" si="206"/>
        <v>0</v>
      </c>
    </row>
    <row r="549" spans="1:113" s="17" customFormat="1" x14ac:dyDescent="0.2">
      <c r="A549" s="547">
        <v>4</v>
      </c>
      <c r="B549" s="547"/>
      <c r="C549" s="561"/>
      <c r="D549" s="561"/>
      <c r="E549" s="562"/>
      <c r="F549" s="312">
        <f t="shared" si="199"/>
        <v>0</v>
      </c>
      <c r="G549" s="312">
        <f t="shared" si="200"/>
        <v>0</v>
      </c>
      <c r="M549" s="547">
        <v>15</v>
      </c>
      <c r="N549" s="547"/>
      <c r="O549" s="561"/>
      <c r="P549" s="561"/>
      <c r="Q549" s="562"/>
      <c r="R549" s="312">
        <f t="shared" si="201"/>
        <v>0</v>
      </c>
      <c r="S549" s="312">
        <f t="shared" si="202"/>
        <v>0</v>
      </c>
      <c r="T549" s="547">
        <v>26</v>
      </c>
      <c r="U549" s="547"/>
      <c r="V549" s="561"/>
      <c r="W549" s="561"/>
      <c r="X549" s="562"/>
      <c r="Y549" s="312">
        <f t="shared" si="203"/>
        <v>0</v>
      </c>
      <c r="Z549" s="312">
        <f t="shared" si="204"/>
        <v>0</v>
      </c>
      <c r="AB549" s="547">
        <v>37</v>
      </c>
      <c r="AC549" s="547"/>
      <c r="AD549" s="561"/>
      <c r="AE549" s="561"/>
      <c r="AF549" s="562"/>
      <c r="AG549" s="312">
        <f t="shared" si="205"/>
        <v>0</v>
      </c>
      <c r="AH549" s="312">
        <f t="shared" si="206"/>
        <v>0</v>
      </c>
    </row>
    <row r="550" spans="1:113" s="17" customFormat="1" x14ac:dyDescent="0.2">
      <c r="A550" s="547">
        <v>5</v>
      </c>
      <c r="B550" s="547"/>
      <c r="C550" s="561"/>
      <c r="D550" s="561"/>
      <c r="E550" s="562"/>
      <c r="F550" s="312">
        <f t="shared" si="199"/>
        <v>0</v>
      </c>
      <c r="G550" s="312">
        <f t="shared" si="200"/>
        <v>0</v>
      </c>
      <c r="M550" s="547">
        <v>16</v>
      </c>
      <c r="N550" s="547"/>
      <c r="O550" s="561"/>
      <c r="P550" s="561"/>
      <c r="Q550" s="562"/>
      <c r="R550" s="312">
        <f t="shared" si="201"/>
        <v>0</v>
      </c>
      <c r="S550" s="312">
        <f t="shared" si="202"/>
        <v>0</v>
      </c>
      <c r="T550" s="547">
        <v>27</v>
      </c>
      <c r="U550" s="547"/>
      <c r="V550" s="561"/>
      <c r="W550" s="561"/>
      <c r="X550" s="562"/>
      <c r="Y550" s="312">
        <f t="shared" si="203"/>
        <v>0</v>
      </c>
      <c r="Z550" s="312">
        <f t="shared" si="204"/>
        <v>0</v>
      </c>
      <c r="AB550" s="547">
        <v>38</v>
      </c>
      <c r="AC550" s="547"/>
      <c r="AD550" s="561"/>
      <c r="AE550" s="561"/>
      <c r="AF550" s="562"/>
      <c r="AG550" s="312">
        <f t="shared" si="205"/>
        <v>0</v>
      </c>
      <c r="AH550" s="312">
        <f t="shared" si="206"/>
        <v>0</v>
      </c>
    </row>
    <row r="551" spans="1:113" s="17" customFormat="1" x14ac:dyDescent="0.2">
      <c r="A551" s="547">
        <v>6</v>
      </c>
      <c r="B551" s="547"/>
      <c r="C551" s="561"/>
      <c r="D551" s="561"/>
      <c r="E551" s="562"/>
      <c r="F551" s="312">
        <f t="shared" si="199"/>
        <v>0</v>
      </c>
      <c r="G551" s="312">
        <f t="shared" si="200"/>
        <v>0</v>
      </c>
      <c r="M551" s="547">
        <v>17</v>
      </c>
      <c r="N551" s="547"/>
      <c r="O551" s="561"/>
      <c r="P551" s="561"/>
      <c r="Q551" s="562"/>
      <c r="R551" s="312">
        <f t="shared" si="201"/>
        <v>0</v>
      </c>
      <c r="S551" s="312">
        <f t="shared" si="202"/>
        <v>0</v>
      </c>
      <c r="T551" s="547">
        <v>28</v>
      </c>
      <c r="U551" s="547"/>
      <c r="V551" s="561"/>
      <c r="W551" s="561"/>
      <c r="X551" s="562"/>
      <c r="Y551" s="312">
        <f t="shared" si="203"/>
        <v>0</v>
      </c>
      <c r="Z551" s="312">
        <f t="shared" si="204"/>
        <v>0</v>
      </c>
      <c r="AB551" s="547">
        <v>39</v>
      </c>
      <c r="AC551" s="547"/>
      <c r="AD551" s="561"/>
      <c r="AE551" s="561"/>
      <c r="AF551" s="562"/>
      <c r="AG551" s="312">
        <f t="shared" si="205"/>
        <v>0</v>
      </c>
      <c r="AH551" s="312">
        <f t="shared" si="206"/>
        <v>0</v>
      </c>
    </row>
    <row r="552" spans="1:113" s="17" customFormat="1" x14ac:dyDescent="0.2">
      <c r="A552" s="547">
        <v>7</v>
      </c>
      <c r="B552" s="547"/>
      <c r="C552" s="561"/>
      <c r="D552" s="561"/>
      <c r="E552" s="562"/>
      <c r="F552" s="312">
        <f t="shared" si="199"/>
        <v>0</v>
      </c>
      <c r="G552" s="312">
        <f t="shared" si="200"/>
        <v>0</v>
      </c>
      <c r="M552" s="547">
        <v>18</v>
      </c>
      <c r="N552" s="547"/>
      <c r="O552" s="561"/>
      <c r="P552" s="561"/>
      <c r="Q552" s="562"/>
      <c r="R552" s="312">
        <f t="shared" si="201"/>
        <v>0</v>
      </c>
      <c r="S552" s="312">
        <f t="shared" si="202"/>
        <v>0</v>
      </c>
      <c r="T552" s="547">
        <v>29</v>
      </c>
      <c r="U552" s="547"/>
      <c r="V552" s="561"/>
      <c r="W552" s="561"/>
      <c r="X552" s="562"/>
      <c r="Y552" s="312">
        <f t="shared" si="203"/>
        <v>0</v>
      </c>
      <c r="Z552" s="312">
        <f t="shared" si="204"/>
        <v>0</v>
      </c>
      <c r="AB552" s="547">
        <v>40</v>
      </c>
      <c r="AC552" s="547"/>
      <c r="AD552" s="561"/>
      <c r="AE552" s="561"/>
      <c r="AF552" s="562"/>
      <c r="AG552" s="312">
        <f t="shared" si="205"/>
        <v>0</v>
      </c>
      <c r="AH552" s="312">
        <f t="shared" si="206"/>
        <v>0</v>
      </c>
    </row>
    <row r="553" spans="1:113" s="17" customFormat="1" x14ac:dyDescent="0.2">
      <c r="A553" s="547">
        <v>8</v>
      </c>
      <c r="B553" s="547"/>
      <c r="C553" s="561"/>
      <c r="D553" s="561"/>
      <c r="E553" s="562"/>
      <c r="F553" s="312">
        <f t="shared" si="199"/>
        <v>0</v>
      </c>
      <c r="G553" s="312">
        <f t="shared" si="200"/>
        <v>0</v>
      </c>
      <c r="M553" s="547">
        <v>19</v>
      </c>
      <c r="N553" s="547"/>
      <c r="O553" s="561"/>
      <c r="P553" s="561"/>
      <c r="Q553" s="562"/>
      <c r="R553" s="312">
        <f t="shared" si="201"/>
        <v>0</v>
      </c>
      <c r="S553" s="312">
        <f t="shared" si="202"/>
        <v>0</v>
      </c>
      <c r="T553" s="547">
        <v>30</v>
      </c>
      <c r="U553" s="547"/>
      <c r="V553" s="561"/>
      <c r="W553" s="561"/>
      <c r="X553" s="562"/>
      <c r="Y553" s="312">
        <f t="shared" si="203"/>
        <v>0</v>
      </c>
      <c r="Z553" s="312">
        <f t="shared" si="204"/>
        <v>0</v>
      </c>
      <c r="AB553" s="547">
        <v>41</v>
      </c>
      <c r="AC553" s="547"/>
      <c r="AD553" s="561"/>
      <c r="AE553" s="561"/>
      <c r="AF553" s="562"/>
      <c r="AG553" s="312">
        <f t="shared" si="205"/>
        <v>0</v>
      </c>
      <c r="AH553" s="312">
        <f t="shared" si="206"/>
        <v>0</v>
      </c>
    </row>
    <row r="554" spans="1:113" s="17" customFormat="1" x14ac:dyDescent="0.2">
      <c r="A554" s="547">
        <v>9</v>
      </c>
      <c r="B554" s="547"/>
      <c r="C554" s="561"/>
      <c r="D554" s="561"/>
      <c r="E554" s="562"/>
      <c r="F554" s="312">
        <f t="shared" si="199"/>
        <v>0</v>
      </c>
      <c r="G554" s="312">
        <f t="shared" si="200"/>
        <v>0</v>
      </c>
      <c r="M554" s="547">
        <v>20</v>
      </c>
      <c r="N554" s="547"/>
      <c r="O554" s="561"/>
      <c r="P554" s="561"/>
      <c r="Q554" s="562"/>
      <c r="R554" s="312">
        <f t="shared" si="201"/>
        <v>0</v>
      </c>
      <c r="S554" s="312">
        <f t="shared" si="202"/>
        <v>0</v>
      </c>
      <c r="T554" s="547">
        <v>31</v>
      </c>
      <c r="U554" s="547"/>
      <c r="V554" s="561"/>
      <c r="W554" s="561"/>
      <c r="X554" s="562"/>
      <c r="Y554" s="312">
        <f t="shared" si="203"/>
        <v>0</v>
      </c>
      <c r="Z554" s="312">
        <f t="shared" si="204"/>
        <v>0</v>
      </c>
      <c r="AB554" s="547">
        <v>42</v>
      </c>
      <c r="AC554" s="547"/>
      <c r="AD554" s="561"/>
      <c r="AE554" s="561"/>
      <c r="AF554" s="562"/>
      <c r="AG554" s="312">
        <f t="shared" si="205"/>
        <v>0</v>
      </c>
      <c r="AH554" s="312">
        <f t="shared" si="206"/>
        <v>0</v>
      </c>
    </row>
    <row r="555" spans="1:113" s="17" customFormat="1" x14ac:dyDescent="0.2">
      <c r="A555" s="547">
        <v>10</v>
      </c>
      <c r="B555" s="547"/>
      <c r="C555" s="561"/>
      <c r="D555" s="561"/>
      <c r="E555" s="562"/>
      <c r="F555" s="312">
        <f t="shared" si="199"/>
        <v>0</v>
      </c>
      <c r="G555" s="312">
        <f t="shared" si="200"/>
        <v>0</v>
      </c>
      <c r="M555" s="547">
        <v>21</v>
      </c>
      <c r="N555" s="547"/>
      <c r="O555" s="561"/>
      <c r="P555" s="561"/>
      <c r="Q555" s="562"/>
      <c r="R555" s="312">
        <f t="shared" si="201"/>
        <v>0</v>
      </c>
      <c r="S555" s="312">
        <f t="shared" si="202"/>
        <v>0</v>
      </c>
      <c r="T555" s="547">
        <v>32</v>
      </c>
      <c r="U555" s="547"/>
      <c r="V555" s="561"/>
      <c r="W555" s="561"/>
      <c r="X555" s="562"/>
      <c r="Y555" s="312">
        <f t="shared" si="203"/>
        <v>0</v>
      </c>
      <c r="Z555" s="312">
        <f t="shared" si="204"/>
        <v>0</v>
      </c>
      <c r="AB555" s="547">
        <v>43</v>
      </c>
      <c r="AC555" s="547"/>
      <c r="AD555" s="561"/>
      <c r="AE555" s="561"/>
      <c r="AF555" s="562"/>
      <c r="AG555" s="312">
        <f t="shared" si="205"/>
        <v>0</v>
      </c>
      <c r="AH555" s="312">
        <f t="shared" si="206"/>
        <v>0</v>
      </c>
    </row>
    <row r="556" spans="1:113" s="17" customFormat="1" ht="13.5" thickBot="1" x14ac:dyDescent="0.25">
      <c r="A556" s="547">
        <v>11</v>
      </c>
      <c r="B556" s="547"/>
      <c r="C556" s="561"/>
      <c r="D556" s="561"/>
      <c r="E556" s="562"/>
      <c r="F556" s="312">
        <f t="shared" si="199"/>
        <v>0</v>
      </c>
      <c r="G556" s="312">
        <f t="shared" si="200"/>
        <v>0</v>
      </c>
      <c r="M556" s="547">
        <v>22</v>
      </c>
      <c r="N556" s="547"/>
      <c r="O556" s="561"/>
      <c r="P556" s="561"/>
      <c r="Q556" s="562"/>
      <c r="R556" s="312">
        <f t="shared" si="201"/>
        <v>0</v>
      </c>
      <c r="S556" s="312">
        <f t="shared" si="202"/>
        <v>0</v>
      </c>
      <c r="T556" s="547">
        <v>33</v>
      </c>
      <c r="U556" s="547"/>
      <c r="V556" s="561"/>
      <c r="W556" s="561"/>
      <c r="X556" s="562"/>
      <c r="Y556" s="312">
        <f t="shared" si="203"/>
        <v>0</v>
      </c>
      <c r="Z556" s="312">
        <f t="shared" si="204"/>
        <v>0</v>
      </c>
      <c r="AB556" s="324"/>
      <c r="AC556" s="563" t="s">
        <v>3</v>
      </c>
      <c r="AD556" s="551"/>
      <c r="AE556" s="551"/>
      <c r="AF556" s="552">
        <f>SUM(E546:E556)+SUM(Q546:Q556)+SUM(AF546:AF555)+SUM(X546:X556)</f>
        <v>0</v>
      </c>
      <c r="AG556" s="312">
        <f t="shared" si="205"/>
        <v>0</v>
      </c>
      <c r="AH556" s="312">
        <f t="shared" si="206"/>
        <v>0</v>
      </c>
    </row>
    <row r="557" spans="1:113" s="17" customFormat="1" x14ac:dyDescent="0.2">
      <c r="B557" s="328"/>
      <c r="C557" s="329"/>
      <c r="D557" s="329"/>
      <c r="E557" s="287"/>
      <c r="F557" s="312"/>
      <c r="G557" s="312"/>
      <c r="N557" s="528"/>
      <c r="O557" s="329"/>
      <c r="P557" s="329"/>
      <c r="Q557" s="287"/>
      <c r="R557" s="312"/>
      <c r="S557" s="312"/>
      <c r="U557" s="528"/>
      <c r="V557" s="329"/>
      <c r="W557" s="329"/>
      <c r="X557" s="287"/>
      <c r="Y557" s="312"/>
      <c r="Z557" s="312"/>
      <c r="AC557" s="328"/>
      <c r="AD557" s="329"/>
      <c r="AE557" s="329"/>
      <c r="AF557" s="287"/>
      <c r="AG557" s="312"/>
      <c r="AH557" s="312"/>
    </row>
    <row r="558" spans="1:113" s="17" customFormat="1" x14ac:dyDescent="0.2">
      <c r="B558" s="328"/>
      <c r="C558" s="329"/>
      <c r="D558" s="329"/>
      <c r="E558" s="287"/>
      <c r="F558" s="312"/>
      <c r="G558" s="312"/>
      <c r="N558" s="528"/>
      <c r="O558" s="329"/>
      <c r="P558" s="329"/>
      <c r="Q558" s="287"/>
      <c r="R558" s="312"/>
      <c r="S558" s="312"/>
      <c r="U558" s="528"/>
      <c r="V558" s="329"/>
      <c r="W558" s="329"/>
      <c r="X558" s="287"/>
      <c r="Y558" s="312"/>
      <c r="Z558" s="312"/>
      <c r="AC558" s="328"/>
      <c r="AD558" s="329"/>
      <c r="AE558" s="329"/>
      <c r="AF558" s="287"/>
      <c r="AG558" s="312"/>
      <c r="AH558" s="312"/>
    </row>
    <row r="559" spans="1:113" s="17" customFormat="1" x14ac:dyDescent="0.2">
      <c r="B559" s="328"/>
      <c r="C559" s="329"/>
      <c r="D559" s="329"/>
      <c r="E559" s="287"/>
      <c r="F559" s="312"/>
      <c r="G559" s="312"/>
      <c r="N559" s="528"/>
      <c r="O559" s="329"/>
      <c r="P559" s="329"/>
      <c r="Q559" s="287"/>
      <c r="R559" s="312"/>
      <c r="S559" s="312"/>
      <c r="U559" s="528"/>
      <c r="V559" s="329"/>
      <c r="W559" s="329"/>
      <c r="X559" s="287"/>
      <c r="Y559" s="312"/>
      <c r="Z559" s="312"/>
      <c r="AC559" s="328"/>
      <c r="AD559" s="329"/>
      <c r="AE559" s="329"/>
      <c r="AF559" s="287"/>
      <c r="AG559" s="312"/>
      <c r="AH559" s="312"/>
    </row>
    <row r="560" spans="1:113" s="17" customFormat="1" x14ac:dyDescent="0.2">
      <c r="B560" s="328"/>
      <c r="C560" s="329"/>
      <c r="D560" s="329"/>
      <c r="E560" s="287"/>
      <c r="F560" s="312"/>
      <c r="G560" s="312"/>
      <c r="N560" s="528"/>
      <c r="O560" s="329"/>
      <c r="P560" s="329"/>
      <c r="Q560" s="287"/>
      <c r="R560" s="312"/>
      <c r="S560" s="312"/>
      <c r="U560" s="528"/>
      <c r="V560" s="329"/>
      <c r="W560" s="329"/>
      <c r="X560" s="287"/>
      <c r="Y560" s="312"/>
      <c r="Z560" s="312"/>
      <c r="AC560" s="328"/>
      <c r="AD560" s="329"/>
      <c r="AE560" s="329"/>
      <c r="AF560" s="287"/>
      <c r="AG560" s="312"/>
      <c r="AH560" s="312"/>
    </row>
    <row r="561" spans="1:113" s="17" customFormat="1" x14ac:dyDescent="0.2">
      <c r="B561" s="328"/>
      <c r="C561" s="329"/>
      <c r="D561" s="329"/>
      <c r="E561" s="287"/>
      <c r="F561" s="312"/>
      <c r="G561" s="312"/>
      <c r="N561" s="528"/>
      <c r="O561" s="329"/>
      <c r="P561" s="329"/>
      <c r="Q561" s="287"/>
      <c r="R561" s="312"/>
      <c r="S561" s="312"/>
      <c r="U561" s="528"/>
      <c r="V561" s="329"/>
      <c r="W561" s="329"/>
      <c r="X561" s="287"/>
      <c r="Y561" s="312"/>
      <c r="Z561" s="312"/>
      <c r="AC561" s="328"/>
      <c r="AD561" s="329"/>
      <c r="AE561" s="329"/>
      <c r="AF561" s="287"/>
      <c r="AG561" s="312"/>
      <c r="AH561" s="312"/>
    </row>
    <row r="562" spans="1:113" s="17" customFormat="1" x14ac:dyDescent="0.2">
      <c r="B562" s="328"/>
      <c r="C562" s="329"/>
      <c r="D562" s="329"/>
      <c r="E562" s="287"/>
      <c r="F562" s="312"/>
      <c r="G562" s="312"/>
      <c r="N562" s="528"/>
      <c r="O562" s="329"/>
      <c r="P562" s="329"/>
      <c r="Q562" s="287"/>
      <c r="R562" s="312"/>
      <c r="S562" s="312"/>
      <c r="U562" s="528"/>
      <c r="V562" s="329"/>
      <c r="W562" s="329"/>
      <c r="X562" s="287"/>
      <c r="Y562" s="312"/>
      <c r="Z562" s="312"/>
      <c r="AC562" s="328"/>
      <c r="AD562" s="329"/>
      <c r="AE562" s="329"/>
      <c r="AF562" s="287"/>
      <c r="AG562" s="312"/>
      <c r="AH562" s="312"/>
    </row>
    <row r="563" spans="1:113" s="17" customFormat="1" ht="13.5" thickBot="1" x14ac:dyDescent="0.25">
      <c r="B563" s="328"/>
      <c r="C563" s="329"/>
      <c r="D563" s="329"/>
      <c r="E563" s="287"/>
      <c r="F563" s="312"/>
      <c r="G563" s="312"/>
      <c r="N563" s="528"/>
      <c r="O563" s="329"/>
      <c r="P563" s="329"/>
      <c r="Q563" s="287"/>
      <c r="R563" s="312"/>
      <c r="S563" s="312"/>
      <c r="U563" s="528"/>
      <c r="V563" s="329"/>
      <c r="W563" s="329"/>
      <c r="X563" s="287"/>
      <c r="Y563" s="312"/>
      <c r="Z563" s="312"/>
      <c r="AC563" s="328"/>
      <c r="AD563" s="329"/>
      <c r="AE563" s="329"/>
      <c r="AF563" s="287"/>
      <c r="AG563" s="312"/>
      <c r="AH563" s="312"/>
    </row>
    <row r="564" spans="1:113" ht="13.5" thickBot="1" x14ac:dyDescent="0.25">
      <c r="A564" s="315">
        <v>26</v>
      </c>
      <c r="B564" s="472"/>
      <c r="C564" s="757" t="s">
        <v>159</v>
      </c>
      <c r="D564" s="757" t="s">
        <v>34</v>
      </c>
      <c r="E564" s="543">
        <f>+$AF576</f>
        <v>0</v>
      </c>
      <c r="F564" s="312"/>
      <c r="G564" s="312"/>
      <c r="H564" s="17"/>
      <c r="M564" s="315"/>
      <c r="N564" s="472"/>
      <c r="O564" s="757" t="s">
        <v>159</v>
      </c>
      <c r="P564" s="757" t="s">
        <v>34</v>
      </c>
      <c r="Q564" s="543">
        <f>+$AF576</f>
        <v>0</v>
      </c>
      <c r="R564" s="312"/>
      <c r="S564" s="312"/>
      <c r="T564" s="315">
        <v>26</v>
      </c>
      <c r="U564" s="472"/>
      <c r="V564" s="757" t="s">
        <v>159</v>
      </c>
      <c r="W564" s="757" t="s">
        <v>34</v>
      </c>
      <c r="X564" s="543">
        <f>+$AF576</f>
        <v>0</v>
      </c>
      <c r="Y564" s="312"/>
      <c r="Z564" s="312"/>
      <c r="AA564" s="17"/>
      <c r="AB564" s="315"/>
      <c r="AC564" s="472"/>
      <c r="AD564" s="757" t="s">
        <v>159</v>
      </c>
      <c r="AE564" s="757" t="s">
        <v>34</v>
      </c>
      <c r="AF564" s="800" t="s">
        <v>18</v>
      </c>
      <c r="AG564" s="312"/>
      <c r="AH564" s="312"/>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c r="BY564" s="17"/>
      <c r="BZ564" s="17"/>
      <c r="CA564" s="17"/>
      <c r="CB564" s="17"/>
      <c r="CC564" s="17"/>
      <c r="CD564" s="17"/>
      <c r="CE564" s="17"/>
      <c r="CF564" s="17"/>
      <c r="CG564" s="17"/>
      <c r="CH564" s="17"/>
      <c r="CI564" s="17"/>
      <c r="CJ564" s="17"/>
      <c r="CK564" s="17"/>
      <c r="CL564" s="17"/>
      <c r="CM564" s="17"/>
      <c r="CN564" s="17"/>
      <c r="CO564" s="17"/>
      <c r="CP564" s="17"/>
      <c r="CQ564" s="17"/>
      <c r="CR564" s="17"/>
      <c r="CS564" s="17"/>
      <c r="CT564" s="17"/>
      <c r="CU564" s="17"/>
      <c r="CV564" s="17"/>
      <c r="CW564" s="17"/>
      <c r="CX564" s="17"/>
      <c r="CY564" s="17"/>
      <c r="CZ564" s="17"/>
      <c r="DA564" s="17"/>
      <c r="DB564" s="17"/>
      <c r="DC564" s="17"/>
      <c r="DD564" s="17"/>
      <c r="DE564" s="17"/>
      <c r="DF564" s="17"/>
      <c r="DG564" s="17"/>
      <c r="DH564" s="17"/>
      <c r="DI564" s="17"/>
    </row>
    <row r="565" spans="1:113" ht="51" x14ac:dyDescent="0.2">
      <c r="A565" s="318" t="s">
        <v>7</v>
      </c>
      <c r="B565" s="525" t="str">
        <f>+" אסמכתא " &amp; B28 &amp;"         חזרה לטבלה "</f>
        <v xml:space="preserve"> אסמכתא          חזרה לטבלה </v>
      </c>
      <c r="C565" s="799"/>
      <c r="D565" s="799"/>
      <c r="E565" s="543" t="s">
        <v>18</v>
      </c>
      <c r="F565" s="312"/>
      <c r="G565" s="312"/>
      <c r="H565" s="17"/>
      <c r="M565" s="318" t="s">
        <v>23</v>
      </c>
      <c r="N565" s="525" t="str">
        <f>+" אסמכתא " &amp; B28 &amp;"         חזרה לטבלה "</f>
        <v xml:space="preserve"> אסמכתא          חזרה לטבלה </v>
      </c>
      <c r="O565" s="799"/>
      <c r="P565" s="799"/>
      <c r="Q565" s="543" t="s">
        <v>18</v>
      </c>
      <c r="R565" s="312"/>
      <c r="S565" s="312"/>
      <c r="T565" s="318" t="s">
        <v>7</v>
      </c>
      <c r="U565" s="525" t="str">
        <f>+" אסמכתא " &amp; B28 &amp;"         חזרה לטבלה "</f>
        <v xml:space="preserve"> אסמכתא          חזרה לטבלה </v>
      </c>
      <c r="V565" s="799"/>
      <c r="W565" s="799"/>
      <c r="X565" s="543" t="s">
        <v>18</v>
      </c>
      <c r="Y565" s="312"/>
      <c r="Z565" s="312"/>
      <c r="AA565" s="17"/>
      <c r="AB565" s="318" t="s">
        <v>23</v>
      </c>
      <c r="AC565" s="525" t="str">
        <f>+" אסמכתא " &amp; W28 &amp;"         חזרה לטבלה "</f>
        <v xml:space="preserve"> אסמכתא          חזרה לטבלה </v>
      </c>
      <c r="AD565" s="799"/>
      <c r="AE565" s="799"/>
      <c r="AF565" s="804"/>
      <c r="AG565" s="312"/>
      <c r="AH565" s="312"/>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c r="BY565" s="17"/>
      <c r="BZ565" s="17"/>
      <c r="CA565" s="17"/>
      <c r="CB565" s="17"/>
      <c r="CC565" s="17"/>
      <c r="CD565" s="17"/>
      <c r="CE565" s="17"/>
      <c r="CF565" s="17"/>
      <c r="CG565" s="17"/>
      <c r="CH565" s="17"/>
      <c r="CI565" s="17"/>
      <c r="CJ565" s="17"/>
      <c r="CK565" s="17"/>
      <c r="CL565" s="17"/>
      <c r="CM565" s="17"/>
      <c r="CN565" s="17"/>
      <c r="CO565" s="17"/>
      <c r="CP565" s="17"/>
      <c r="CQ565" s="17"/>
      <c r="CR565" s="17"/>
      <c r="CS565" s="17"/>
      <c r="CT565" s="17"/>
      <c r="CU565" s="17"/>
      <c r="CV565" s="17"/>
      <c r="CW565" s="17"/>
      <c r="CX565" s="17"/>
      <c r="CY565" s="17"/>
      <c r="CZ565" s="17"/>
      <c r="DA565" s="17"/>
      <c r="DB565" s="17"/>
      <c r="DC565" s="17"/>
      <c r="DD565" s="17"/>
      <c r="DE565" s="17"/>
      <c r="DF565" s="17"/>
      <c r="DG565" s="17"/>
      <c r="DH565" s="17"/>
      <c r="DI565" s="17"/>
    </row>
    <row r="566" spans="1:113" s="17" customFormat="1" x14ac:dyDescent="0.2">
      <c r="A566" s="547">
        <v>1</v>
      </c>
      <c r="B566" s="547"/>
      <c r="C566" s="561"/>
      <c r="D566" s="561"/>
      <c r="E566" s="562"/>
      <c r="F566" s="312">
        <f>IF(AND((COUNTA($C$28)=1),(COUNTA(E566)=1),($C$28&lt;&gt;0),(OR((D566&lt;$C$62),(D566&gt;($E$62+61))))),1,0)</f>
        <v>0</v>
      </c>
      <c r="G566" s="312">
        <f>IF(AND((COUNTA($C$28)=1),(COUNTA(E566)=1),($C$28&lt;&gt;0),(OR((C566&lt;$C$62),(C566&gt;($E$62))))),1,0)</f>
        <v>0</v>
      </c>
      <c r="M566" s="547">
        <v>12</v>
      </c>
      <c r="N566" s="547"/>
      <c r="O566" s="561"/>
      <c r="P566" s="561"/>
      <c r="Q566" s="562"/>
      <c r="R566" s="312">
        <f>IF(AND((COUNTA($C$39)=1),(COUNTA(Q566)=1),($C$39&lt;&gt;0),(OR((P566&lt;$C$62),(P566&gt;($E$62+61))))),1,0)</f>
        <v>0</v>
      </c>
      <c r="S566" s="312">
        <f>IF(AND((COUNTA($C$39)=1),(COUNTA(Q566)=1),($C$39&lt;&gt;0),(OR((O566&lt;$C$62),(O566&gt;($E$62))))),1,0)</f>
        <v>0</v>
      </c>
      <c r="T566" s="547">
        <v>23</v>
      </c>
      <c r="U566" s="547"/>
      <c r="V566" s="561"/>
      <c r="W566" s="561"/>
      <c r="X566" s="562"/>
      <c r="Y566" s="312">
        <f>IF(AND((COUNTA($C$39)=1),(COUNTA(X566)=1),($C$39&lt;&gt;0),(OR((W566&lt;$C$62),(W566&gt;($E$62+61))))),1,0)</f>
        <v>0</v>
      </c>
      <c r="Z566" s="312">
        <f>IF(AND((COUNTA($C$39)=1),(COUNTA(X566)=1),($C$39&lt;&gt;0),(OR((V566&lt;$C$62),(V566&gt;($E$62))))),1,0)</f>
        <v>0</v>
      </c>
      <c r="AB566" s="547">
        <v>34</v>
      </c>
      <c r="AC566" s="547"/>
      <c r="AD566" s="561"/>
      <c r="AE566" s="561"/>
      <c r="AF566" s="562"/>
      <c r="AG566" s="312">
        <f>IF(AND((COUNTA($C$28)=1),(COUNTA(AF566)=1),($C$28&lt;&gt;0),(OR((AE566&lt;$C$62),(AE566&gt;($E$62+61))))),1,0)</f>
        <v>0</v>
      </c>
      <c r="AH566" s="312">
        <f>IF(AND((COUNTA($C$28)=1),(COUNTA(AF566)=1),($C$28&lt;&gt;0),(OR((AD566&lt;$C$62),(AD566&gt;($E$62))))),1,0)</f>
        <v>0</v>
      </c>
    </row>
    <row r="567" spans="1:113" s="17" customFormat="1" x14ac:dyDescent="0.2">
      <c r="A567" s="547">
        <v>2</v>
      </c>
      <c r="B567" s="547"/>
      <c r="C567" s="561"/>
      <c r="D567" s="561"/>
      <c r="E567" s="562"/>
      <c r="F567" s="312">
        <f t="shared" ref="F567:F576" si="207">IF(AND((COUNTA($C$28)=1),(COUNTA(E567)=1),($C$28&lt;&gt;0),(OR((D567&lt;$C$62),(D567&gt;($E$62+61))))),1,0)</f>
        <v>0</v>
      </c>
      <c r="G567" s="312">
        <f t="shared" ref="G567:G576" si="208">IF(AND((COUNTA($C$28)=1),(COUNTA(E567)=1),($C$28&lt;&gt;0),(OR((C567&lt;$C$62),(C567&gt;($E$62))))),1,0)</f>
        <v>0</v>
      </c>
      <c r="M567" s="547">
        <v>13</v>
      </c>
      <c r="N567" s="547"/>
      <c r="O567" s="561"/>
      <c r="P567" s="561"/>
      <c r="Q567" s="562"/>
      <c r="R567" s="312">
        <f t="shared" ref="R567:R576" si="209">IF(AND((COUNTA($C$39)=1),(COUNTA(Q567)=1),($C$39&lt;&gt;0),(OR((P567&lt;$C$62),(P567&gt;($E$62+61))))),1,0)</f>
        <v>0</v>
      </c>
      <c r="S567" s="312">
        <f t="shared" ref="S567:S576" si="210">IF(AND((COUNTA($C$39)=1),(COUNTA(Q567)=1),($C$39&lt;&gt;0),(OR((O567&lt;$C$62),(O567&gt;($E$62))))),1,0)</f>
        <v>0</v>
      </c>
      <c r="T567" s="547">
        <v>24</v>
      </c>
      <c r="U567" s="547"/>
      <c r="V567" s="561"/>
      <c r="W567" s="561"/>
      <c r="X567" s="562"/>
      <c r="Y567" s="312">
        <f t="shared" ref="Y567:Y576" si="211">IF(AND((COUNTA($C$39)=1),(COUNTA(X567)=1),($C$39&lt;&gt;0),(OR((W567&lt;$C$62),(W567&gt;($E$62+61))))),1,0)</f>
        <v>0</v>
      </c>
      <c r="Z567" s="312">
        <f t="shared" ref="Z567:Z576" si="212">IF(AND((COUNTA($C$39)=1),(COUNTA(X567)=1),($C$39&lt;&gt;0),(OR((V567&lt;$C$62),(V567&gt;($E$62))))),1,0)</f>
        <v>0</v>
      </c>
      <c r="AB567" s="547">
        <v>35</v>
      </c>
      <c r="AC567" s="547"/>
      <c r="AD567" s="561"/>
      <c r="AE567" s="561"/>
      <c r="AF567" s="562"/>
      <c r="AG567" s="312">
        <f t="shared" ref="AG567:AG576" si="213">IF(AND((COUNTA($C$28)=1),(COUNTA(AF567)=1),($C$28&lt;&gt;0),(OR((AE567&lt;$C$62),(AE567&gt;($E$62+61))))),1,0)</f>
        <v>0</v>
      </c>
      <c r="AH567" s="312">
        <f t="shared" ref="AH567:AH576" si="214">IF(AND((COUNTA($C$28)=1),(COUNTA(AF567)=1),($C$28&lt;&gt;0),(OR((AD567&lt;$C$62),(AD567&gt;($E$62))))),1,0)</f>
        <v>0</v>
      </c>
    </row>
    <row r="568" spans="1:113" s="17" customFormat="1" x14ac:dyDescent="0.2">
      <c r="A568" s="547">
        <v>3</v>
      </c>
      <c r="B568" s="547"/>
      <c r="C568" s="561"/>
      <c r="D568" s="561"/>
      <c r="E568" s="562"/>
      <c r="F568" s="312">
        <f t="shared" si="207"/>
        <v>0</v>
      </c>
      <c r="G568" s="312">
        <f t="shared" si="208"/>
        <v>0</v>
      </c>
      <c r="M568" s="547">
        <v>14</v>
      </c>
      <c r="N568" s="547"/>
      <c r="O568" s="561"/>
      <c r="P568" s="561"/>
      <c r="Q568" s="562"/>
      <c r="R568" s="312">
        <f t="shared" si="209"/>
        <v>0</v>
      </c>
      <c r="S568" s="312">
        <f t="shared" si="210"/>
        <v>0</v>
      </c>
      <c r="T568" s="547">
        <v>25</v>
      </c>
      <c r="U568" s="547"/>
      <c r="V568" s="561"/>
      <c r="W568" s="561"/>
      <c r="X568" s="562"/>
      <c r="Y568" s="312">
        <f t="shared" si="211"/>
        <v>0</v>
      </c>
      <c r="Z568" s="312">
        <f t="shared" si="212"/>
        <v>0</v>
      </c>
      <c r="AB568" s="547">
        <v>36</v>
      </c>
      <c r="AC568" s="547"/>
      <c r="AD568" s="561"/>
      <c r="AE568" s="561"/>
      <c r="AF568" s="562"/>
      <c r="AG568" s="312">
        <f t="shared" si="213"/>
        <v>0</v>
      </c>
      <c r="AH568" s="312">
        <f t="shared" si="214"/>
        <v>0</v>
      </c>
    </row>
    <row r="569" spans="1:113" s="17" customFormat="1" x14ac:dyDescent="0.2">
      <c r="A569" s="547">
        <v>4</v>
      </c>
      <c r="B569" s="547"/>
      <c r="C569" s="561"/>
      <c r="D569" s="561"/>
      <c r="E569" s="562"/>
      <c r="F569" s="312">
        <f t="shared" si="207"/>
        <v>0</v>
      </c>
      <c r="G569" s="312">
        <f t="shared" si="208"/>
        <v>0</v>
      </c>
      <c r="M569" s="547">
        <v>15</v>
      </c>
      <c r="N569" s="547"/>
      <c r="O569" s="561"/>
      <c r="P569" s="561"/>
      <c r="Q569" s="562"/>
      <c r="R569" s="312">
        <f t="shared" si="209"/>
        <v>0</v>
      </c>
      <c r="S569" s="312">
        <f t="shared" si="210"/>
        <v>0</v>
      </c>
      <c r="T569" s="547">
        <v>26</v>
      </c>
      <c r="U569" s="547"/>
      <c r="V569" s="561"/>
      <c r="W569" s="561"/>
      <c r="X569" s="562"/>
      <c r="Y569" s="312">
        <f t="shared" si="211"/>
        <v>0</v>
      </c>
      <c r="Z569" s="312">
        <f t="shared" si="212"/>
        <v>0</v>
      </c>
      <c r="AB569" s="547">
        <v>37</v>
      </c>
      <c r="AC569" s="547"/>
      <c r="AD569" s="561"/>
      <c r="AE569" s="561"/>
      <c r="AF569" s="562"/>
      <c r="AG569" s="312">
        <f t="shared" si="213"/>
        <v>0</v>
      </c>
      <c r="AH569" s="312">
        <f t="shared" si="214"/>
        <v>0</v>
      </c>
    </row>
    <row r="570" spans="1:113" s="17" customFormat="1" x14ac:dyDescent="0.2">
      <c r="A570" s="547">
        <v>5</v>
      </c>
      <c r="B570" s="547"/>
      <c r="C570" s="561"/>
      <c r="D570" s="561"/>
      <c r="E570" s="562"/>
      <c r="F570" s="312">
        <f t="shared" si="207"/>
        <v>0</v>
      </c>
      <c r="G570" s="312">
        <f t="shared" si="208"/>
        <v>0</v>
      </c>
      <c r="M570" s="547">
        <v>16</v>
      </c>
      <c r="N570" s="547"/>
      <c r="O570" s="561"/>
      <c r="P570" s="561"/>
      <c r="Q570" s="562"/>
      <c r="R570" s="312">
        <f t="shared" si="209"/>
        <v>0</v>
      </c>
      <c r="S570" s="312">
        <f t="shared" si="210"/>
        <v>0</v>
      </c>
      <c r="T570" s="547">
        <v>27</v>
      </c>
      <c r="U570" s="547"/>
      <c r="V570" s="561"/>
      <c r="W570" s="561"/>
      <c r="X570" s="562"/>
      <c r="Y570" s="312">
        <f t="shared" si="211"/>
        <v>0</v>
      </c>
      <c r="Z570" s="312">
        <f t="shared" si="212"/>
        <v>0</v>
      </c>
      <c r="AB570" s="547">
        <v>38</v>
      </c>
      <c r="AC570" s="547"/>
      <c r="AD570" s="561"/>
      <c r="AE570" s="561"/>
      <c r="AF570" s="562"/>
      <c r="AG570" s="312">
        <f t="shared" si="213"/>
        <v>0</v>
      </c>
      <c r="AH570" s="312">
        <f t="shared" si="214"/>
        <v>0</v>
      </c>
    </row>
    <row r="571" spans="1:113" s="17" customFormat="1" x14ac:dyDescent="0.2">
      <c r="A571" s="547">
        <v>6</v>
      </c>
      <c r="B571" s="547"/>
      <c r="C571" s="561"/>
      <c r="D571" s="561"/>
      <c r="E571" s="562"/>
      <c r="F571" s="312">
        <f t="shared" si="207"/>
        <v>0</v>
      </c>
      <c r="G571" s="312">
        <f t="shared" si="208"/>
        <v>0</v>
      </c>
      <c r="M571" s="547">
        <v>17</v>
      </c>
      <c r="N571" s="547"/>
      <c r="O571" s="561"/>
      <c r="P571" s="561"/>
      <c r="Q571" s="562"/>
      <c r="R571" s="312">
        <f t="shared" si="209"/>
        <v>0</v>
      </c>
      <c r="S571" s="312">
        <f t="shared" si="210"/>
        <v>0</v>
      </c>
      <c r="T571" s="547">
        <v>28</v>
      </c>
      <c r="U571" s="547"/>
      <c r="V571" s="561"/>
      <c r="W571" s="561"/>
      <c r="X571" s="562"/>
      <c r="Y571" s="312">
        <f t="shared" si="211"/>
        <v>0</v>
      </c>
      <c r="Z571" s="312">
        <f t="shared" si="212"/>
        <v>0</v>
      </c>
      <c r="AB571" s="547">
        <v>39</v>
      </c>
      <c r="AC571" s="547"/>
      <c r="AD571" s="561"/>
      <c r="AE571" s="561"/>
      <c r="AF571" s="562"/>
      <c r="AG571" s="312">
        <f t="shared" si="213"/>
        <v>0</v>
      </c>
      <c r="AH571" s="312">
        <f t="shared" si="214"/>
        <v>0</v>
      </c>
    </row>
    <row r="572" spans="1:113" s="17" customFormat="1" x14ac:dyDescent="0.2">
      <c r="A572" s="547">
        <v>7</v>
      </c>
      <c r="B572" s="547"/>
      <c r="C572" s="561"/>
      <c r="D572" s="561"/>
      <c r="E572" s="562"/>
      <c r="F572" s="312">
        <f t="shared" si="207"/>
        <v>0</v>
      </c>
      <c r="G572" s="312">
        <f t="shared" si="208"/>
        <v>0</v>
      </c>
      <c r="M572" s="547">
        <v>18</v>
      </c>
      <c r="N572" s="547"/>
      <c r="O572" s="561"/>
      <c r="P572" s="561"/>
      <c r="Q572" s="562"/>
      <c r="R572" s="312">
        <f t="shared" si="209"/>
        <v>0</v>
      </c>
      <c r="S572" s="312">
        <f t="shared" si="210"/>
        <v>0</v>
      </c>
      <c r="T572" s="547">
        <v>29</v>
      </c>
      <c r="U572" s="547"/>
      <c r="V572" s="561"/>
      <c r="W572" s="561"/>
      <c r="X572" s="562"/>
      <c r="Y572" s="312">
        <f t="shared" si="211"/>
        <v>0</v>
      </c>
      <c r="Z572" s="312">
        <f t="shared" si="212"/>
        <v>0</v>
      </c>
      <c r="AB572" s="547">
        <v>40</v>
      </c>
      <c r="AC572" s="547"/>
      <c r="AD572" s="561"/>
      <c r="AE572" s="561"/>
      <c r="AF572" s="562"/>
      <c r="AG572" s="312">
        <f t="shared" si="213"/>
        <v>0</v>
      </c>
      <c r="AH572" s="312">
        <f t="shared" si="214"/>
        <v>0</v>
      </c>
    </row>
    <row r="573" spans="1:113" s="17" customFormat="1" x14ac:dyDescent="0.2">
      <c r="A573" s="547">
        <v>8</v>
      </c>
      <c r="B573" s="547"/>
      <c r="C573" s="561"/>
      <c r="D573" s="561"/>
      <c r="E573" s="562"/>
      <c r="F573" s="312">
        <f t="shared" si="207"/>
        <v>0</v>
      </c>
      <c r="G573" s="312">
        <f t="shared" si="208"/>
        <v>0</v>
      </c>
      <c r="M573" s="547">
        <v>19</v>
      </c>
      <c r="N573" s="547"/>
      <c r="O573" s="561"/>
      <c r="P573" s="561"/>
      <c r="Q573" s="562"/>
      <c r="R573" s="312">
        <f t="shared" si="209"/>
        <v>0</v>
      </c>
      <c r="S573" s="312">
        <f t="shared" si="210"/>
        <v>0</v>
      </c>
      <c r="T573" s="547">
        <v>30</v>
      </c>
      <c r="U573" s="547"/>
      <c r="V573" s="561"/>
      <c r="W573" s="561"/>
      <c r="X573" s="562"/>
      <c r="Y573" s="312">
        <f t="shared" si="211"/>
        <v>0</v>
      </c>
      <c r="Z573" s="312">
        <f t="shared" si="212"/>
        <v>0</v>
      </c>
      <c r="AB573" s="547">
        <v>41</v>
      </c>
      <c r="AC573" s="547"/>
      <c r="AD573" s="561"/>
      <c r="AE573" s="561"/>
      <c r="AF573" s="562"/>
      <c r="AG573" s="312">
        <f t="shared" si="213"/>
        <v>0</v>
      </c>
      <c r="AH573" s="312">
        <f t="shared" si="214"/>
        <v>0</v>
      </c>
    </row>
    <row r="574" spans="1:113" s="17" customFormat="1" x14ac:dyDescent="0.2">
      <c r="A574" s="547">
        <v>9</v>
      </c>
      <c r="B574" s="547"/>
      <c r="C574" s="561"/>
      <c r="D574" s="561"/>
      <c r="E574" s="562"/>
      <c r="F574" s="312">
        <f t="shared" si="207"/>
        <v>0</v>
      </c>
      <c r="G574" s="312">
        <f t="shared" si="208"/>
        <v>0</v>
      </c>
      <c r="M574" s="547">
        <v>20</v>
      </c>
      <c r="N574" s="547"/>
      <c r="O574" s="561"/>
      <c r="P574" s="561"/>
      <c r="Q574" s="562"/>
      <c r="R574" s="312">
        <f t="shared" si="209"/>
        <v>0</v>
      </c>
      <c r="S574" s="312">
        <f t="shared" si="210"/>
        <v>0</v>
      </c>
      <c r="T574" s="547">
        <v>31</v>
      </c>
      <c r="U574" s="547"/>
      <c r="V574" s="561"/>
      <c r="W574" s="561"/>
      <c r="X574" s="562"/>
      <c r="Y574" s="312">
        <f t="shared" si="211"/>
        <v>0</v>
      </c>
      <c r="Z574" s="312">
        <f t="shared" si="212"/>
        <v>0</v>
      </c>
      <c r="AB574" s="547">
        <v>42</v>
      </c>
      <c r="AC574" s="547"/>
      <c r="AD574" s="561"/>
      <c r="AE574" s="561"/>
      <c r="AF574" s="562"/>
      <c r="AG574" s="312">
        <f t="shared" si="213"/>
        <v>0</v>
      </c>
      <c r="AH574" s="312">
        <f t="shared" si="214"/>
        <v>0</v>
      </c>
    </row>
    <row r="575" spans="1:113" s="17" customFormat="1" x14ac:dyDescent="0.2">
      <c r="A575" s="547">
        <v>10</v>
      </c>
      <c r="B575" s="547"/>
      <c r="C575" s="561"/>
      <c r="D575" s="561"/>
      <c r="E575" s="562"/>
      <c r="F575" s="312">
        <f t="shared" si="207"/>
        <v>0</v>
      </c>
      <c r="G575" s="312">
        <f t="shared" si="208"/>
        <v>0</v>
      </c>
      <c r="M575" s="547">
        <v>21</v>
      </c>
      <c r="N575" s="547"/>
      <c r="O575" s="561"/>
      <c r="P575" s="561"/>
      <c r="Q575" s="562"/>
      <c r="R575" s="312">
        <f t="shared" si="209"/>
        <v>0</v>
      </c>
      <c r="S575" s="312">
        <f t="shared" si="210"/>
        <v>0</v>
      </c>
      <c r="T575" s="547">
        <v>32</v>
      </c>
      <c r="U575" s="547"/>
      <c r="V575" s="561"/>
      <c r="W575" s="561"/>
      <c r="X575" s="562"/>
      <c r="Y575" s="312">
        <f t="shared" si="211"/>
        <v>0</v>
      </c>
      <c r="Z575" s="312">
        <f t="shared" si="212"/>
        <v>0</v>
      </c>
      <c r="AB575" s="547">
        <v>43</v>
      </c>
      <c r="AC575" s="547"/>
      <c r="AD575" s="561"/>
      <c r="AE575" s="561"/>
      <c r="AF575" s="562"/>
      <c r="AG575" s="312">
        <f t="shared" si="213"/>
        <v>0</v>
      </c>
      <c r="AH575" s="312">
        <f t="shared" si="214"/>
        <v>0</v>
      </c>
    </row>
    <row r="576" spans="1:113" s="17" customFormat="1" ht="13.5" thickBot="1" x14ac:dyDescent="0.25">
      <c r="A576" s="547">
        <v>11</v>
      </c>
      <c r="B576" s="547"/>
      <c r="C576" s="561"/>
      <c r="D576" s="561"/>
      <c r="E576" s="562"/>
      <c r="F576" s="312">
        <f t="shared" si="207"/>
        <v>0</v>
      </c>
      <c r="G576" s="312">
        <f t="shared" si="208"/>
        <v>0</v>
      </c>
      <c r="M576" s="547">
        <v>22</v>
      </c>
      <c r="N576" s="547"/>
      <c r="O576" s="561"/>
      <c r="P576" s="561"/>
      <c r="Q576" s="562"/>
      <c r="R576" s="312">
        <f t="shared" si="209"/>
        <v>0</v>
      </c>
      <c r="S576" s="312">
        <f t="shared" si="210"/>
        <v>0</v>
      </c>
      <c r="T576" s="547">
        <v>33</v>
      </c>
      <c r="U576" s="547"/>
      <c r="V576" s="561"/>
      <c r="W576" s="561"/>
      <c r="X576" s="562"/>
      <c r="Y576" s="312">
        <f t="shared" si="211"/>
        <v>0</v>
      </c>
      <c r="Z576" s="312">
        <f t="shared" si="212"/>
        <v>0</v>
      </c>
      <c r="AB576" s="324"/>
      <c r="AC576" s="563" t="s">
        <v>3</v>
      </c>
      <c r="AD576" s="551"/>
      <c r="AE576" s="551"/>
      <c r="AF576" s="552">
        <f>SUM(E566:E576)+SUM(Q566:Q576)+SUM(AF566:AF575)+SUM(X566:X576)</f>
        <v>0</v>
      </c>
      <c r="AG576" s="312">
        <f t="shared" si="213"/>
        <v>0</v>
      </c>
      <c r="AH576" s="312">
        <f t="shared" si="214"/>
        <v>0</v>
      </c>
    </row>
    <row r="577" spans="1:113" s="17" customFormat="1" x14ac:dyDescent="0.2">
      <c r="B577" s="328"/>
      <c r="C577" s="329"/>
      <c r="D577" s="329"/>
      <c r="E577" s="287"/>
      <c r="F577" s="312"/>
      <c r="G577" s="312"/>
      <c r="N577" s="528"/>
      <c r="O577" s="329"/>
      <c r="P577" s="329"/>
      <c r="Q577" s="287"/>
      <c r="R577" s="312"/>
      <c r="S577" s="312"/>
      <c r="U577" s="528"/>
      <c r="V577" s="329"/>
      <c r="W577" s="329"/>
      <c r="X577" s="287"/>
      <c r="Y577" s="312"/>
      <c r="Z577" s="312"/>
      <c r="AC577" s="328"/>
      <c r="AD577" s="329"/>
      <c r="AE577" s="329"/>
      <c r="AF577" s="287"/>
      <c r="AG577" s="312"/>
      <c r="AH577" s="312"/>
    </row>
    <row r="578" spans="1:113" s="17" customFormat="1" x14ac:dyDescent="0.2">
      <c r="B578" s="328"/>
      <c r="C578" s="329"/>
      <c r="D578" s="329"/>
      <c r="E578" s="287"/>
      <c r="F578" s="312"/>
      <c r="G578" s="312"/>
      <c r="N578" s="528"/>
      <c r="O578" s="329"/>
      <c r="P578" s="329"/>
      <c r="Q578" s="287"/>
      <c r="R578" s="312"/>
      <c r="S578" s="312"/>
      <c r="U578" s="528"/>
      <c r="V578" s="329"/>
      <c r="W578" s="329"/>
      <c r="X578" s="287"/>
      <c r="Y578" s="312"/>
      <c r="Z578" s="312"/>
      <c r="AC578" s="328"/>
      <c r="AD578" s="329"/>
      <c r="AE578" s="329"/>
      <c r="AF578" s="287"/>
      <c r="AG578" s="312"/>
      <c r="AH578" s="312"/>
    </row>
    <row r="579" spans="1:113" s="17" customFormat="1" x14ac:dyDescent="0.2">
      <c r="B579" s="328"/>
      <c r="C579" s="329"/>
      <c r="D579" s="329"/>
      <c r="E579" s="287"/>
      <c r="F579" s="312"/>
      <c r="G579" s="312"/>
      <c r="N579" s="528"/>
      <c r="O579" s="329"/>
      <c r="P579" s="329"/>
      <c r="Q579" s="287"/>
      <c r="R579" s="312"/>
      <c r="S579" s="312"/>
      <c r="U579" s="528"/>
      <c r="V579" s="329"/>
      <c r="W579" s="329"/>
      <c r="X579" s="287"/>
      <c r="Y579" s="312"/>
      <c r="Z579" s="312"/>
      <c r="AC579" s="328"/>
      <c r="AD579" s="329"/>
      <c r="AE579" s="329"/>
      <c r="AF579" s="287"/>
      <c r="AG579" s="312"/>
      <c r="AH579" s="312"/>
    </row>
    <row r="580" spans="1:113" s="17" customFormat="1" x14ac:dyDescent="0.2">
      <c r="B580" s="328"/>
      <c r="C580" s="329"/>
      <c r="D580" s="329"/>
      <c r="E580" s="287"/>
      <c r="F580" s="312"/>
      <c r="G580" s="312"/>
      <c r="N580" s="528"/>
      <c r="O580" s="329"/>
      <c r="P580" s="329"/>
      <c r="Q580" s="287"/>
      <c r="R580" s="312"/>
      <c r="S580" s="312"/>
      <c r="U580" s="528"/>
      <c r="V580" s="329"/>
      <c r="W580" s="329"/>
      <c r="X580" s="287"/>
      <c r="Y580" s="312"/>
      <c r="Z580" s="312"/>
      <c r="AC580" s="328"/>
      <c r="AD580" s="329"/>
      <c r="AE580" s="329"/>
      <c r="AF580" s="287"/>
      <c r="AG580" s="312"/>
      <c r="AH580" s="312"/>
    </row>
    <row r="581" spans="1:113" s="17" customFormat="1" x14ac:dyDescent="0.2">
      <c r="B581" s="328"/>
      <c r="C581" s="329"/>
      <c r="D581" s="329"/>
      <c r="E581" s="287"/>
      <c r="F581" s="312"/>
      <c r="G581" s="312"/>
      <c r="N581" s="528"/>
      <c r="O581" s="329"/>
      <c r="P581" s="329"/>
      <c r="Q581" s="287"/>
      <c r="R581" s="312"/>
      <c r="S581" s="312"/>
      <c r="U581" s="528"/>
      <c r="V581" s="329"/>
      <c r="W581" s="329"/>
      <c r="X581" s="287"/>
      <c r="Y581" s="312"/>
      <c r="Z581" s="312"/>
      <c r="AC581" s="328"/>
      <c r="AD581" s="329"/>
      <c r="AE581" s="329"/>
      <c r="AF581" s="287"/>
      <c r="AG581" s="312"/>
      <c r="AH581" s="312"/>
    </row>
    <row r="582" spans="1:113" s="17" customFormat="1" x14ac:dyDescent="0.2">
      <c r="B582" s="328"/>
      <c r="C582" s="329"/>
      <c r="D582" s="329"/>
      <c r="E582" s="287"/>
      <c r="F582" s="312"/>
      <c r="G582" s="312"/>
      <c r="N582" s="528"/>
      <c r="O582" s="329"/>
      <c r="P582" s="329"/>
      <c r="Q582" s="287"/>
      <c r="R582" s="312"/>
      <c r="S582" s="312"/>
      <c r="U582" s="528"/>
      <c r="V582" s="329"/>
      <c r="W582" s="329"/>
      <c r="X582" s="287"/>
      <c r="Y582" s="312"/>
      <c r="Z582" s="312"/>
      <c r="AC582" s="328"/>
      <c r="AD582" s="329"/>
      <c r="AE582" s="329"/>
      <c r="AF582" s="287"/>
      <c r="AG582" s="312"/>
      <c r="AH582" s="312"/>
    </row>
    <row r="583" spans="1:113" s="17" customFormat="1" ht="13.5" thickBot="1" x14ac:dyDescent="0.25">
      <c r="B583" s="328"/>
      <c r="C583" s="329"/>
      <c r="D583" s="329"/>
      <c r="E583" s="287"/>
      <c r="F583" s="312"/>
      <c r="G583" s="312"/>
      <c r="N583" s="528"/>
      <c r="O583" s="329"/>
      <c r="P583" s="329"/>
      <c r="Q583" s="287"/>
      <c r="R583" s="312"/>
      <c r="S583" s="312"/>
      <c r="U583" s="528"/>
      <c r="V583" s="329"/>
      <c r="W583" s="329"/>
      <c r="X583" s="287"/>
      <c r="Y583" s="312"/>
      <c r="Z583" s="312"/>
      <c r="AC583" s="328"/>
      <c r="AD583" s="329"/>
      <c r="AE583" s="329"/>
      <c r="AF583" s="287"/>
      <c r="AG583" s="312"/>
      <c r="AH583" s="312"/>
    </row>
    <row r="584" spans="1:113" ht="13.5" thickBot="1" x14ac:dyDescent="0.25">
      <c r="A584" s="315">
        <v>27</v>
      </c>
      <c r="B584" s="472"/>
      <c r="C584" s="757" t="s">
        <v>159</v>
      </c>
      <c r="D584" s="757" t="s">
        <v>34</v>
      </c>
      <c r="E584" s="543">
        <f>+$AF596</f>
        <v>0</v>
      </c>
      <c r="F584" s="312"/>
      <c r="G584" s="312"/>
      <c r="H584" s="17"/>
      <c r="M584" s="315"/>
      <c r="N584" s="472"/>
      <c r="O584" s="757" t="s">
        <v>159</v>
      </c>
      <c r="P584" s="757" t="s">
        <v>34</v>
      </c>
      <c r="Q584" s="543">
        <f>+$AF596</f>
        <v>0</v>
      </c>
      <c r="R584" s="312"/>
      <c r="S584" s="312"/>
      <c r="T584" s="315">
        <v>27</v>
      </c>
      <c r="U584" s="472"/>
      <c r="V584" s="757" t="s">
        <v>159</v>
      </c>
      <c r="W584" s="757" t="s">
        <v>34</v>
      </c>
      <c r="X584" s="543">
        <f>+$AF596</f>
        <v>0</v>
      </c>
      <c r="Y584" s="312"/>
      <c r="Z584" s="312"/>
      <c r="AA584" s="17"/>
      <c r="AB584" s="315"/>
      <c r="AC584" s="472"/>
      <c r="AD584" s="757" t="s">
        <v>159</v>
      </c>
      <c r="AE584" s="757" t="s">
        <v>34</v>
      </c>
      <c r="AF584" s="800" t="s">
        <v>18</v>
      </c>
      <c r="AG584" s="312"/>
      <c r="AH584" s="312"/>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c r="BY584" s="17"/>
      <c r="BZ584" s="17"/>
      <c r="CA584" s="17"/>
      <c r="CB584" s="17"/>
      <c r="CC584" s="17"/>
      <c r="CD584" s="17"/>
      <c r="CE584" s="17"/>
      <c r="CF584" s="17"/>
      <c r="CG584" s="17"/>
      <c r="CH584" s="17"/>
      <c r="CI584" s="17"/>
      <c r="CJ584" s="17"/>
      <c r="CK584" s="17"/>
      <c r="CL584" s="17"/>
      <c r="CM584" s="17"/>
      <c r="CN584" s="17"/>
      <c r="CO584" s="17"/>
      <c r="CP584" s="17"/>
      <c r="CQ584" s="17"/>
      <c r="CR584" s="17"/>
      <c r="CS584" s="17"/>
      <c r="CT584" s="17"/>
      <c r="CU584" s="17"/>
      <c r="CV584" s="17"/>
      <c r="CW584" s="17"/>
      <c r="CX584" s="17"/>
      <c r="CY584" s="17"/>
      <c r="CZ584" s="17"/>
      <c r="DA584" s="17"/>
      <c r="DB584" s="17"/>
      <c r="DC584" s="17"/>
      <c r="DD584" s="17"/>
      <c r="DE584" s="17"/>
      <c r="DF584" s="17"/>
      <c r="DG584" s="17"/>
      <c r="DH584" s="17"/>
      <c r="DI584" s="17"/>
    </row>
    <row r="585" spans="1:113" ht="51" x14ac:dyDescent="0.2">
      <c r="A585" s="318" t="s">
        <v>7</v>
      </c>
      <c r="B585" s="525" t="str">
        <f>+" אסמכתא " &amp; B29 &amp;"         חזרה לטבלה "</f>
        <v xml:space="preserve"> אסמכתא          חזרה לטבלה </v>
      </c>
      <c r="C585" s="799"/>
      <c r="D585" s="799"/>
      <c r="E585" s="543" t="s">
        <v>18</v>
      </c>
      <c r="F585" s="312"/>
      <c r="G585" s="312"/>
      <c r="H585" s="17"/>
      <c r="M585" s="318" t="s">
        <v>23</v>
      </c>
      <c r="N585" s="525" t="str">
        <f>+" אסמכתא " &amp; B29 &amp;"         חזרה לטבלה "</f>
        <v xml:space="preserve"> אסמכתא          חזרה לטבלה </v>
      </c>
      <c r="O585" s="799"/>
      <c r="P585" s="799"/>
      <c r="Q585" s="543" t="s">
        <v>18</v>
      </c>
      <c r="R585" s="312"/>
      <c r="S585" s="312"/>
      <c r="T585" s="318" t="s">
        <v>7</v>
      </c>
      <c r="U585" s="525" t="str">
        <f>+" אסמכתא " &amp; B29 &amp;"         חזרה לטבלה "</f>
        <v xml:space="preserve"> אסמכתא          חזרה לטבלה </v>
      </c>
      <c r="V585" s="799"/>
      <c r="W585" s="799"/>
      <c r="X585" s="543" t="s">
        <v>18</v>
      </c>
      <c r="Y585" s="312"/>
      <c r="Z585" s="312"/>
      <c r="AA585" s="17"/>
      <c r="AB585" s="318" t="s">
        <v>23</v>
      </c>
      <c r="AC585" s="525" t="str">
        <f>+" אסמכתא " &amp; W29 &amp;"         חזרה לטבלה "</f>
        <v xml:space="preserve"> אסמכתא          חזרה לטבלה </v>
      </c>
      <c r="AD585" s="799"/>
      <c r="AE585" s="799"/>
      <c r="AF585" s="804"/>
      <c r="AG585" s="312"/>
      <c r="AH585" s="312"/>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c r="BY585" s="17"/>
      <c r="BZ585" s="17"/>
      <c r="CA585" s="17"/>
      <c r="CB585" s="17"/>
      <c r="CC585" s="17"/>
      <c r="CD585" s="17"/>
      <c r="CE585" s="17"/>
      <c r="CF585" s="17"/>
      <c r="CG585" s="17"/>
      <c r="CH585" s="17"/>
      <c r="CI585" s="17"/>
      <c r="CJ585" s="17"/>
      <c r="CK585" s="17"/>
      <c r="CL585" s="17"/>
      <c r="CM585" s="17"/>
      <c r="CN585" s="17"/>
      <c r="CO585" s="17"/>
      <c r="CP585" s="17"/>
      <c r="CQ585" s="17"/>
      <c r="CR585" s="17"/>
      <c r="CS585" s="17"/>
      <c r="CT585" s="17"/>
      <c r="CU585" s="17"/>
      <c r="CV585" s="17"/>
      <c r="CW585" s="17"/>
      <c r="CX585" s="17"/>
      <c r="CY585" s="17"/>
      <c r="CZ585" s="17"/>
      <c r="DA585" s="17"/>
      <c r="DB585" s="17"/>
      <c r="DC585" s="17"/>
      <c r="DD585" s="17"/>
      <c r="DE585" s="17"/>
      <c r="DF585" s="17"/>
      <c r="DG585" s="17"/>
      <c r="DH585" s="17"/>
      <c r="DI585" s="17"/>
    </row>
    <row r="586" spans="1:113" s="17" customFormat="1" x14ac:dyDescent="0.2">
      <c r="A586" s="547">
        <v>1</v>
      </c>
      <c r="B586" s="547"/>
      <c r="C586" s="561"/>
      <c r="D586" s="561"/>
      <c r="E586" s="562"/>
      <c r="F586" s="312">
        <f>IF(AND((COUNTA($C$29)=1),(COUNTA(E586)=1),($C$29&lt;&gt;0),(OR((D586&lt;$C$62),(D586&gt;($E$62+61))))),1,0)</f>
        <v>0</v>
      </c>
      <c r="G586" s="312">
        <f>IF(AND((COUNTA($C$29)=1),(COUNTA(E586)=1),($C$29&lt;&gt;0),(OR((C586&lt;$C$62),(C586&gt;($E$62))))),1,0)</f>
        <v>0</v>
      </c>
      <c r="M586" s="547">
        <v>12</v>
      </c>
      <c r="N586" s="547"/>
      <c r="O586" s="561"/>
      <c r="P586" s="561"/>
      <c r="Q586" s="562"/>
      <c r="R586" s="312">
        <f>IF(AND((COUNTA($C$40)=1),(COUNTA(Q586)=1),($C$40&lt;&gt;0),(OR((P586&lt;$C$62),(P586&gt;($E$62+61))))),1,0)</f>
        <v>0</v>
      </c>
      <c r="S586" s="312">
        <f>IF(AND((COUNTA($C$40)=1),(COUNTA(Q586)=1),($C$40&lt;&gt;0),(OR((O586&lt;$C$62),(O586&gt;($E$62))))),1,0)</f>
        <v>0</v>
      </c>
      <c r="T586" s="547">
        <v>23</v>
      </c>
      <c r="U586" s="547"/>
      <c r="V586" s="561"/>
      <c r="W586" s="561"/>
      <c r="X586" s="562"/>
      <c r="Y586" s="312">
        <f>IF(AND((COUNTA($C$40)=1),(COUNTA(X586)=1),($C$40&lt;&gt;0),(OR((W586&lt;$C$62),(W586&gt;($E$62+61))))),1,0)</f>
        <v>0</v>
      </c>
      <c r="Z586" s="312">
        <f>IF(AND((COUNTA($C$40)=1),(COUNTA(X586)=1),($C$40&lt;&gt;0),(OR((V586&lt;$C$62),(V586&gt;($E$62))))),1,0)</f>
        <v>0</v>
      </c>
      <c r="AB586" s="547">
        <v>34</v>
      </c>
      <c r="AC586" s="547"/>
      <c r="AD586" s="561"/>
      <c r="AE586" s="561"/>
      <c r="AF586" s="562"/>
      <c r="AG586" s="312">
        <f>IF(AND((COUNTA($C$29)=1),(COUNTA(AF586)=1),($C$29&lt;&gt;0),(OR((AE586&lt;$C$62),(AE586&gt;($E$62+61))))),1,0)</f>
        <v>0</v>
      </c>
      <c r="AH586" s="312">
        <f>IF(AND((COUNTA($C$29)=1),(COUNTA(AF586)=1),($C$29&lt;&gt;0),(OR((AD586&lt;$C$62),(AD586&gt;($E$62))))),1,0)</f>
        <v>0</v>
      </c>
    </row>
    <row r="587" spans="1:113" s="17" customFormat="1" x14ac:dyDescent="0.2">
      <c r="A587" s="547">
        <v>2</v>
      </c>
      <c r="B587" s="547"/>
      <c r="C587" s="561"/>
      <c r="D587" s="561"/>
      <c r="E587" s="562"/>
      <c r="F587" s="312">
        <f t="shared" ref="F587:F596" si="215">IF(AND((COUNTA($C$29)=1),(COUNTA(E587)=1),($C$29&lt;&gt;0),(OR((D587&lt;$C$62),(D587&gt;($E$62+61))))),1,0)</f>
        <v>0</v>
      </c>
      <c r="G587" s="312">
        <f t="shared" ref="G587:G596" si="216">IF(AND((COUNTA($C$29)=1),(COUNTA(E587)=1),($C$29&lt;&gt;0),(OR((C587&lt;$C$62),(C587&gt;($E$62))))),1,0)</f>
        <v>0</v>
      </c>
      <c r="M587" s="547">
        <v>13</v>
      </c>
      <c r="N587" s="547"/>
      <c r="O587" s="561"/>
      <c r="P587" s="561"/>
      <c r="Q587" s="562"/>
      <c r="R587" s="312">
        <f t="shared" ref="R587:R596" si="217">IF(AND((COUNTA($C$40)=1),(COUNTA(Q587)=1),($C$40&lt;&gt;0),(OR((P587&lt;$C$62),(P587&gt;($E$62+61))))),1,0)</f>
        <v>0</v>
      </c>
      <c r="S587" s="312">
        <f t="shared" ref="S587:S596" si="218">IF(AND((COUNTA($C$40)=1),(COUNTA(Q587)=1),($C$40&lt;&gt;0),(OR((O587&lt;$C$62),(O587&gt;($E$62))))),1,0)</f>
        <v>0</v>
      </c>
      <c r="T587" s="547">
        <v>24</v>
      </c>
      <c r="U587" s="547"/>
      <c r="V587" s="561"/>
      <c r="W587" s="561"/>
      <c r="X587" s="562"/>
      <c r="Y587" s="312">
        <f t="shared" ref="Y587:Y596" si="219">IF(AND((COUNTA($C$40)=1),(COUNTA(X587)=1),($C$40&lt;&gt;0),(OR((W587&lt;$C$62),(W587&gt;($E$62+61))))),1,0)</f>
        <v>0</v>
      </c>
      <c r="Z587" s="312">
        <f t="shared" ref="Z587:Z596" si="220">IF(AND((COUNTA($C$40)=1),(COUNTA(X587)=1),($C$40&lt;&gt;0),(OR((V587&lt;$C$62),(V587&gt;($E$62))))),1,0)</f>
        <v>0</v>
      </c>
      <c r="AB587" s="547">
        <v>35</v>
      </c>
      <c r="AC587" s="547"/>
      <c r="AD587" s="561"/>
      <c r="AE587" s="561"/>
      <c r="AF587" s="562"/>
      <c r="AG587" s="312">
        <f t="shared" ref="AG587:AG596" si="221">IF(AND((COUNTA($C$29)=1),(COUNTA(AF587)=1),($C$29&lt;&gt;0),(OR((AE587&lt;$C$62),(AE587&gt;($E$62+61))))),1,0)</f>
        <v>0</v>
      </c>
      <c r="AH587" s="312">
        <f t="shared" ref="AH587:AH596" si="222">IF(AND((COUNTA($C$29)=1),(COUNTA(AF587)=1),($C$29&lt;&gt;0),(OR((AD587&lt;$C$62),(AD587&gt;($E$62))))),1,0)</f>
        <v>0</v>
      </c>
    </row>
    <row r="588" spans="1:113" s="17" customFormat="1" x14ac:dyDescent="0.2">
      <c r="A588" s="547">
        <v>3</v>
      </c>
      <c r="B588" s="547"/>
      <c r="C588" s="561"/>
      <c r="D588" s="561"/>
      <c r="E588" s="562"/>
      <c r="F588" s="312">
        <f t="shared" si="215"/>
        <v>0</v>
      </c>
      <c r="G588" s="312">
        <f t="shared" si="216"/>
        <v>0</v>
      </c>
      <c r="M588" s="547">
        <v>14</v>
      </c>
      <c r="N588" s="547"/>
      <c r="O588" s="561"/>
      <c r="P588" s="561"/>
      <c r="Q588" s="562"/>
      <c r="R588" s="312">
        <f t="shared" si="217"/>
        <v>0</v>
      </c>
      <c r="S588" s="312">
        <f t="shared" si="218"/>
        <v>0</v>
      </c>
      <c r="T588" s="547">
        <v>25</v>
      </c>
      <c r="U588" s="547"/>
      <c r="V588" s="561"/>
      <c r="W588" s="561"/>
      <c r="X588" s="562"/>
      <c r="Y588" s="312">
        <f t="shared" si="219"/>
        <v>0</v>
      </c>
      <c r="Z588" s="312">
        <f t="shared" si="220"/>
        <v>0</v>
      </c>
      <c r="AB588" s="547">
        <v>36</v>
      </c>
      <c r="AC588" s="547"/>
      <c r="AD588" s="561"/>
      <c r="AE588" s="561"/>
      <c r="AF588" s="562"/>
      <c r="AG588" s="312">
        <f t="shared" si="221"/>
        <v>0</v>
      </c>
      <c r="AH588" s="312">
        <f t="shared" si="222"/>
        <v>0</v>
      </c>
    </row>
    <row r="589" spans="1:113" s="17" customFormat="1" x14ac:dyDescent="0.2">
      <c r="A589" s="547">
        <v>4</v>
      </c>
      <c r="B589" s="547"/>
      <c r="C589" s="561"/>
      <c r="D589" s="561"/>
      <c r="E589" s="562"/>
      <c r="F589" s="312">
        <f t="shared" si="215"/>
        <v>0</v>
      </c>
      <c r="G589" s="312">
        <f t="shared" si="216"/>
        <v>0</v>
      </c>
      <c r="M589" s="547">
        <v>15</v>
      </c>
      <c r="N589" s="547"/>
      <c r="O589" s="561"/>
      <c r="P589" s="561"/>
      <c r="Q589" s="562"/>
      <c r="R589" s="312">
        <f t="shared" si="217"/>
        <v>0</v>
      </c>
      <c r="S589" s="312">
        <f t="shared" si="218"/>
        <v>0</v>
      </c>
      <c r="T589" s="547">
        <v>26</v>
      </c>
      <c r="U589" s="547"/>
      <c r="V589" s="561"/>
      <c r="W589" s="561"/>
      <c r="X589" s="562"/>
      <c r="Y589" s="312">
        <f t="shared" si="219"/>
        <v>0</v>
      </c>
      <c r="Z589" s="312">
        <f t="shared" si="220"/>
        <v>0</v>
      </c>
      <c r="AB589" s="547">
        <v>37</v>
      </c>
      <c r="AC589" s="547"/>
      <c r="AD589" s="561"/>
      <c r="AE589" s="561"/>
      <c r="AF589" s="562"/>
      <c r="AG589" s="312">
        <f t="shared" si="221"/>
        <v>0</v>
      </c>
      <c r="AH589" s="312">
        <f t="shared" si="222"/>
        <v>0</v>
      </c>
    </row>
    <row r="590" spans="1:113" s="17" customFormat="1" x14ac:dyDescent="0.2">
      <c r="A590" s="547">
        <v>5</v>
      </c>
      <c r="B590" s="547"/>
      <c r="C590" s="561"/>
      <c r="D590" s="561"/>
      <c r="E590" s="562"/>
      <c r="F590" s="312">
        <f t="shared" si="215"/>
        <v>0</v>
      </c>
      <c r="G590" s="312">
        <f t="shared" si="216"/>
        <v>0</v>
      </c>
      <c r="M590" s="547">
        <v>16</v>
      </c>
      <c r="N590" s="547"/>
      <c r="O590" s="561"/>
      <c r="P590" s="561"/>
      <c r="Q590" s="562"/>
      <c r="R590" s="312">
        <f t="shared" si="217"/>
        <v>0</v>
      </c>
      <c r="S590" s="312">
        <f t="shared" si="218"/>
        <v>0</v>
      </c>
      <c r="T590" s="547">
        <v>27</v>
      </c>
      <c r="U590" s="547"/>
      <c r="V590" s="561"/>
      <c r="W590" s="561"/>
      <c r="X590" s="562"/>
      <c r="Y590" s="312">
        <f t="shared" si="219"/>
        <v>0</v>
      </c>
      <c r="Z590" s="312">
        <f t="shared" si="220"/>
        <v>0</v>
      </c>
      <c r="AB590" s="547">
        <v>38</v>
      </c>
      <c r="AC590" s="547"/>
      <c r="AD590" s="561"/>
      <c r="AE590" s="561"/>
      <c r="AF590" s="562"/>
      <c r="AG590" s="312">
        <f t="shared" si="221"/>
        <v>0</v>
      </c>
      <c r="AH590" s="312">
        <f t="shared" si="222"/>
        <v>0</v>
      </c>
    </row>
    <row r="591" spans="1:113" s="17" customFormat="1" x14ac:dyDescent="0.2">
      <c r="A591" s="547">
        <v>6</v>
      </c>
      <c r="B591" s="547"/>
      <c r="C591" s="561"/>
      <c r="D591" s="561"/>
      <c r="E591" s="562"/>
      <c r="F591" s="312">
        <f t="shared" si="215"/>
        <v>0</v>
      </c>
      <c r="G591" s="312">
        <f t="shared" si="216"/>
        <v>0</v>
      </c>
      <c r="M591" s="547">
        <v>17</v>
      </c>
      <c r="N591" s="547"/>
      <c r="O591" s="561"/>
      <c r="P591" s="561"/>
      <c r="Q591" s="562"/>
      <c r="R591" s="312">
        <f t="shared" si="217"/>
        <v>0</v>
      </c>
      <c r="S591" s="312">
        <f t="shared" si="218"/>
        <v>0</v>
      </c>
      <c r="T591" s="547">
        <v>28</v>
      </c>
      <c r="U591" s="547"/>
      <c r="V591" s="561"/>
      <c r="W591" s="561"/>
      <c r="X591" s="562"/>
      <c r="Y591" s="312">
        <f t="shared" si="219"/>
        <v>0</v>
      </c>
      <c r="Z591" s="312">
        <f t="shared" si="220"/>
        <v>0</v>
      </c>
      <c r="AB591" s="547">
        <v>39</v>
      </c>
      <c r="AC591" s="547"/>
      <c r="AD591" s="561"/>
      <c r="AE591" s="561"/>
      <c r="AF591" s="562"/>
      <c r="AG591" s="312">
        <f t="shared" si="221"/>
        <v>0</v>
      </c>
      <c r="AH591" s="312">
        <f t="shared" si="222"/>
        <v>0</v>
      </c>
    </row>
    <row r="592" spans="1:113" s="17" customFormat="1" x14ac:dyDescent="0.2">
      <c r="A592" s="547">
        <v>7</v>
      </c>
      <c r="B592" s="547"/>
      <c r="C592" s="561"/>
      <c r="D592" s="561"/>
      <c r="E592" s="562"/>
      <c r="F592" s="312">
        <f t="shared" si="215"/>
        <v>0</v>
      </c>
      <c r="G592" s="312">
        <f t="shared" si="216"/>
        <v>0</v>
      </c>
      <c r="M592" s="547">
        <v>18</v>
      </c>
      <c r="N592" s="547"/>
      <c r="O592" s="561"/>
      <c r="P592" s="561"/>
      <c r="Q592" s="562"/>
      <c r="R592" s="312">
        <f t="shared" si="217"/>
        <v>0</v>
      </c>
      <c r="S592" s="312">
        <f t="shared" si="218"/>
        <v>0</v>
      </c>
      <c r="T592" s="547">
        <v>29</v>
      </c>
      <c r="U592" s="547"/>
      <c r="V592" s="561"/>
      <c r="W592" s="561"/>
      <c r="X592" s="562"/>
      <c r="Y592" s="312">
        <f t="shared" si="219"/>
        <v>0</v>
      </c>
      <c r="Z592" s="312">
        <f t="shared" si="220"/>
        <v>0</v>
      </c>
      <c r="AB592" s="547">
        <v>40</v>
      </c>
      <c r="AC592" s="547"/>
      <c r="AD592" s="561"/>
      <c r="AE592" s="561"/>
      <c r="AF592" s="562"/>
      <c r="AG592" s="312">
        <f t="shared" si="221"/>
        <v>0</v>
      </c>
      <c r="AH592" s="312">
        <f t="shared" si="222"/>
        <v>0</v>
      </c>
    </row>
    <row r="593" spans="1:113" s="17" customFormat="1" x14ac:dyDescent="0.2">
      <c r="A593" s="547">
        <v>8</v>
      </c>
      <c r="B593" s="547"/>
      <c r="C593" s="561"/>
      <c r="D593" s="561"/>
      <c r="E593" s="562"/>
      <c r="F593" s="312">
        <f t="shared" si="215"/>
        <v>0</v>
      </c>
      <c r="G593" s="312">
        <f t="shared" si="216"/>
        <v>0</v>
      </c>
      <c r="M593" s="547">
        <v>19</v>
      </c>
      <c r="N593" s="547"/>
      <c r="O593" s="561"/>
      <c r="P593" s="561"/>
      <c r="Q593" s="562"/>
      <c r="R593" s="312">
        <f t="shared" si="217"/>
        <v>0</v>
      </c>
      <c r="S593" s="312">
        <f t="shared" si="218"/>
        <v>0</v>
      </c>
      <c r="T593" s="547">
        <v>30</v>
      </c>
      <c r="U593" s="547"/>
      <c r="V593" s="561"/>
      <c r="W593" s="561"/>
      <c r="X593" s="562"/>
      <c r="Y593" s="312">
        <f t="shared" si="219"/>
        <v>0</v>
      </c>
      <c r="Z593" s="312">
        <f t="shared" si="220"/>
        <v>0</v>
      </c>
      <c r="AB593" s="547">
        <v>41</v>
      </c>
      <c r="AC593" s="547"/>
      <c r="AD593" s="561"/>
      <c r="AE593" s="561"/>
      <c r="AF593" s="562"/>
      <c r="AG593" s="312">
        <f t="shared" si="221"/>
        <v>0</v>
      </c>
      <c r="AH593" s="312">
        <f t="shared" si="222"/>
        <v>0</v>
      </c>
    </row>
    <row r="594" spans="1:113" s="17" customFormat="1" x14ac:dyDescent="0.2">
      <c r="A594" s="547">
        <v>9</v>
      </c>
      <c r="B594" s="547"/>
      <c r="C594" s="561"/>
      <c r="D594" s="561"/>
      <c r="E594" s="562"/>
      <c r="F594" s="312">
        <f t="shared" si="215"/>
        <v>0</v>
      </c>
      <c r="G594" s="312">
        <f t="shared" si="216"/>
        <v>0</v>
      </c>
      <c r="M594" s="547">
        <v>20</v>
      </c>
      <c r="N594" s="547"/>
      <c r="O594" s="561"/>
      <c r="P594" s="561"/>
      <c r="Q594" s="562"/>
      <c r="R594" s="312">
        <f t="shared" si="217"/>
        <v>0</v>
      </c>
      <c r="S594" s="312">
        <f t="shared" si="218"/>
        <v>0</v>
      </c>
      <c r="T594" s="547">
        <v>31</v>
      </c>
      <c r="U594" s="547"/>
      <c r="V594" s="561"/>
      <c r="W594" s="561"/>
      <c r="X594" s="562"/>
      <c r="Y594" s="312">
        <f t="shared" si="219"/>
        <v>0</v>
      </c>
      <c r="Z594" s="312">
        <f t="shared" si="220"/>
        <v>0</v>
      </c>
      <c r="AB594" s="547">
        <v>42</v>
      </c>
      <c r="AC594" s="547"/>
      <c r="AD594" s="561"/>
      <c r="AE594" s="561"/>
      <c r="AF594" s="562"/>
      <c r="AG594" s="312">
        <f t="shared" si="221"/>
        <v>0</v>
      </c>
      <c r="AH594" s="312">
        <f t="shared" si="222"/>
        <v>0</v>
      </c>
    </row>
    <row r="595" spans="1:113" s="17" customFormat="1" x14ac:dyDescent="0.2">
      <c r="A595" s="547">
        <v>10</v>
      </c>
      <c r="B595" s="547"/>
      <c r="C595" s="561"/>
      <c r="D595" s="561"/>
      <c r="E595" s="562"/>
      <c r="F595" s="312">
        <f t="shared" si="215"/>
        <v>0</v>
      </c>
      <c r="G595" s="312">
        <f t="shared" si="216"/>
        <v>0</v>
      </c>
      <c r="M595" s="547">
        <v>21</v>
      </c>
      <c r="N595" s="547"/>
      <c r="O595" s="561"/>
      <c r="P595" s="561"/>
      <c r="Q595" s="562"/>
      <c r="R595" s="312">
        <f t="shared" si="217"/>
        <v>0</v>
      </c>
      <c r="S595" s="312">
        <f t="shared" si="218"/>
        <v>0</v>
      </c>
      <c r="T595" s="547">
        <v>32</v>
      </c>
      <c r="U595" s="547"/>
      <c r="V595" s="561"/>
      <c r="W595" s="561"/>
      <c r="X595" s="562"/>
      <c r="Y595" s="312">
        <f t="shared" si="219"/>
        <v>0</v>
      </c>
      <c r="Z595" s="312">
        <f t="shared" si="220"/>
        <v>0</v>
      </c>
      <c r="AB595" s="547">
        <v>43</v>
      </c>
      <c r="AC595" s="547"/>
      <c r="AD595" s="561"/>
      <c r="AE595" s="561"/>
      <c r="AF595" s="562"/>
      <c r="AG595" s="312">
        <f t="shared" si="221"/>
        <v>0</v>
      </c>
      <c r="AH595" s="312">
        <f t="shared" si="222"/>
        <v>0</v>
      </c>
    </row>
    <row r="596" spans="1:113" s="17" customFormat="1" ht="13.5" thickBot="1" x14ac:dyDescent="0.25">
      <c r="A596" s="547">
        <v>11</v>
      </c>
      <c r="B596" s="547"/>
      <c r="C596" s="561"/>
      <c r="D596" s="561"/>
      <c r="E596" s="562"/>
      <c r="F596" s="312">
        <f t="shared" si="215"/>
        <v>0</v>
      </c>
      <c r="G596" s="312">
        <f t="shared" si="216"/>
        <v>0</v>
      </c>
      <c r="M596" s="547">
        <v>22</v>
      </c>
      <c r="N596" s="547"/>
      <c r="O596" s="561"/>
      <c r="P596" s="561"/>
      <c r="Q596" s="562"/>
      <c r="R596" s="312">
        <f t="shared" si="217"/>
        <v>0</v>
      </c>
      <c r="S596" s="312">
        <f t="shared" si="218"/>
        <v>0</v>
      </c>
      <c r="T596" s="547">
        <v>33</v>
      </c>
      <c r="U596" s="547"/>
      <c r="V596" s="561"/>
      <c r="W596" s="561"/>
      <c r="X596" s="562"/>
      <c r="Y596" s="312">
        <f t="shared" si="219"/>
        <v>0</v>
      </c>
      <c r="Z596" s="312">
        <f t="shared" si="220"/>
        <v>0</v>
      </c>
      <c r="AB596" s="324"/>
      <c r="AC596" s="563" t="s">
        <v>3</v>
      </c>
      <c r="AD596" s="551"/>
      <c r="AE596" s="551"/>
      <c r="AF596" s="552">
        <f>SUM(E586:E596)+SUM(Q586:Q596)+SUM(AF586:AF595)+SUM(X586:X596)</f>
        <v>0</v>
      </c>
      <c r="AG596" s="312">
        <f t="shared" si="221"/>
        <v>0</v>
      </c>
      <c r="AH596" s="312">
        <f t="shared" si="222"/>
        <v>0</v>
      </c>
    </row>
    <row r="597" spans="1:113" s="17" customFormat="1" x14ac:dyDescent="0.2">
      <c r="B597" s="328"/>
      <c r="C597" s="329"/>
      <c r="D597" s="329"/>
      <c r="E597" s="287"/>
      <c r="F597" s="312"/>
      <c r="G597" s="312"/>
      <c r="N597" s="528"/>
      <c r="O597" s="329"/>
      <c r="P597" s="329"/>
      <c r="Q597" s="287"/>
      <c r="R597" s="312"/>
      <c r="S597" s="312"/>
      <c r="U597" s="528"/>
      <c r="V597" s="329"/>
      <c r="W597" s="329"/>
      <c r="X597" s="287"/>
      <c r="Y597" s="312"/>
      <c r="Z597" s="312"/>
      <c r="AC597" s="328"/>
      <c r="AD597" s="329"/>
      <c r="AE597" s="329"/>
      <c r="AF597" s="287"/>
      <c r="AG597" s="312"/>
      <c r="AH597" s="312"/>
    </row>
    <row r="598" spans="1:113" s="17" customFormat="1" x14ac:dyDescent="0.2">
      <c r="B598" s="328"/>
      <c r="C598" s="329"/>
      <c r="D598" s="329"/>
      <c r="E598" s="287"/>
      <c r="F598" s="312"/>
      <c r="G598" s="312"/>
      <c r="N598" s="528"/>
      <c r="O598" s="329"/>
      <c r="P598" s="329"/>
      <c r="Q598" s="287"/>
      <c r="R598" s="312"/>
      <c r="S598" s="312"/>
      <c r="U598" s="528"/>
      <c r="V598" s="329"/>
      <c r="W598" s="329"/>
      <c r="X598" s="287"/>
      <c r="Y598" s="312"/>
      <c r="Z598" s="312"/>
      <c r="AC598" s="328"/>
      <c r="AD598" s="329"/>
      <c r="AE598" s="329"/>
      <c r="AF598" s="287"/>
      <c r="AG598" s="312"/>
      <c r="AH598" s="312"/>
    </row>
    <row r="599" spans="1:113" s="17" customFormat="1" x14ac:dyDescent="0.2">
      <c r="B599" s="328"/>
      <c r="C599" s="329"/>
      <c r="D599" s="329"/>
      <c r="E599" s="287"/>
      <c r="F599" s="312"/>
      <c r="G599" s="312"/>
      <c r="N599" s="528"/>
      <c r="O599" s="329"/>
      <c r="P599" s="329"/>
      <c r="Q599" s="287"/>
      <c r="R599" s="312"/>
      <c r="S599" s="312"/>
      <c r="U599" s="528"/>
      <c r="V599" s="329"/>
      <c r="W599" s="329"/>
      <c r="X599" s="287"/>
      <c r="Y599" s="312"/>
      <c r="Z599" s="312"/>
      <c r="AC599" s="328"/>
      <c r="AD599" s="329"/>
      <c r="AE599" s="329"/>
      <c r="AF599" s="287"/>
      <c r="AG599" s="312"/>
      <c r="AH599" s="312"/>
    </row>
    <row r="600" spans="1:113" s="17" customFormat="1" x14ac:dyDescent="0.2">
      <c r="B600" s="328"/>
      <c r="C600" s="329"/>
      <c r="D600" s="329"/>
      <c r="E600" s="287"/>
      <c r="F600" s="312"/>
      <c r="G600" s="312"/>
      <c r="N600" s="528"/>
      <c r="O600" s="329"/>
      <c r="P600" s="329"/>
      <c r="Q600" s="287"/>
      <c r="R600" s="312"/>
      <c r="S600" s="312"/>
      <c r="U600" s="528"/>
      <c r="V600" s="329"/>
      <c r="W600" s="329"/>
      <c r="X600" s="287"/>
      <c r="Y600" s="312"/>
      <c r="Z600" s="312"/>
      <c r="AC600" s="328"/>
      <c r="AD600" s="329"/>
      <c r="AE600" s="329"/>
      <c r="AF600" s="287"/>
      <c r="AG600" s="312"/>
      <c r="AH600" s="312"/>
    </row>
    <row r="601" spans="1:113" s="17" customFormat="1" x14ac:dyDescent="0.2">
      <c r="B601" s="328"/>
      <c r="C601" s="329"/>
      <c r="D601" s="329"/>
      <c r="E601" s="287"/>
      <c r="F601" s="312"/>
      <c r="G601" s="312"/>
      <c r="N601" s="528"/>
      <c r="O601" s="329"/>
      <c r="P601" s="329"/>
      <c r="Q601" s="287"/>
      <c r="R601" s="312"/>
      <c r="S601" s="312"/>
      <c r="U601" s="528"/>
      <c r="V601" s="329"/>
      <c r="W601" s="329"/>
      <c r="X601" s="287"/>
      <c r="Y601" s="312"/>
      <c r="Z601" s="312"/>
      <c r="AC601" s="328"/>
      <c r="AD601" s="329"/>
      <c r="AE601" s="329"/>
      <c r="AF601" s="287"/>
      <c r="AG601" s="312"/>
      <c r="AH601" s="312"/>
    </row>
    <row r="602" spans="1:113" s="17" customFormat="1" x14ac:dyDescent="0.2">
      <c r="B602" s="328"/>
      <c r="C602" s="329"/>
      <c r="D602" s="329"/>
      <c r="E602" s="287"/>
      <c r="F602" s="312"/>
      <c r="G602" s="312"/>
      <c r="N602" s="528"/>
      <c r="O602" s="329"/>
      <c r="P602" s="329"/>
      <c r="Q602" s="287"/>
      <c r="R602" s="312"/>
      <c r="S602" s="312"/>
      <c r="U602" s="528"/>
      <c r="V602" s="329"/>
      <c r="W602" s="329"/>
      <c r="X602" s="287"/>
      <c r="Y602" s="312"/>
      <c r="Z602" s="312"/>
      <c r="AC602" s="328"/>
      <c r="AD602" s="329"/>
      <c r="AE602" s="329"/>
      <c r="AF602" s="287"/>
      <c r="AG602" s="312"/>
      <c r="AH602" s="312"/>
    </row>
    <row r="603" spans="1:113" s="17" customFormat="1" ht="13.5" thickBot="1" x14ac:dyDescent="0.25">
      <c r="B603" s="328"/>
      <c r="C603" s="329"/>
      <c r="D603" s="329"/>
      <c r="E603" s="287"/>
      <c r="F603" s="312"/>
      <c r="G603" s="312"/>
      <c r="N603" s="528"/>
      <c r="O603" s="329"/>
      <c r="P603" s="329"/>
      <c r="Q603" s="287"/>
      <c r="R603" s="312"/>
      <c r="S603" s="312"/>
      <c r="U603" s="528"/>
      <c r="V603" s="329"/>
      <c r="W603" s="329"/>
      <c r="X603" s="287"/>
      <c r="Y603" s="312"/>
      <c r="Z603" s="312"/>
      <c r="AC603" s="328"/>
      <c r="AD603" s="329"/>
      <c r="AE603" s="329"/>
      <c r="AF603" s="287"/>
      <c r="AG603" s="312"/>
      <c r="AH603" s="312"/>
    </row>
    <row r="604" spans="1:113" ht="13.5" thickBot="1" x14ac:dyDescent="0.25">
      <c r="A604" s="315">
        <v>28</v>
      </c>
      <c r="B604" s="472"/>
      <c r="C604" s="757" t="s">
        <v>159</v>
      </c>
      <c r="D604" s="757" t="s">
        <v>34</v>
      </c>
      <c r="E604" s="543">
        <f>+$AF616</f>
        <v>0</v>
      </c>
      <c r="F604" s="312"/>
      <c r="G604" s="312"/>
      <c r="H604" s="17"/>
      <c r="M604" s="315"/>
      <c r="N604" s="472"/>
      <c r="O604" s="757" t="s">
        <v>159</v>
      </c>
      <c r="P604" s="757" t="s">
        <v>34</v>
      </c>
      <c r="Q604" s="543">
        <f>+$AF616</f>
        <v>0</v>
      </c>
      <c r="R604" s="312"/>
      <c r="S604" s="312"/>
      <c r="T604" s="315">
        <v>28</v>
      </c>
      <c r="U604" s="472"/>
      <c r="V604" s="757" t="s">
        <v>159</v>
      </c>
      <c r="W604" s="757" t="s">
        <v>34</v>
      </c>
      <c r="X604" s="543">
        <f>+$AF616</f>
        <v>0</v>
      </c>
      <c r="Y604" s="312"/>
      <c r="Z604" s="312"/>
      <c r="AA604" s="17"/>
      <c r="AB604" s="315"/>
      <c r="AC604" s="472"/>
      <c r="AD604" s="757" t="s">
        <v>159</v>
      </c>
      <c r="AE604" s="757" t="s">
        <v>34</v>
      </c>
      <c r="AF604" s="800" t="s">
        <v>18</v>
      </c>
      <c r="AG604" s="312"/>
      <c r="AH604" s="312"/>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c r="BY604" s="17"/>
      <c r="BZ604" s="17"/>
      <c r="CA604" s="17"/>
      <c r="CB604" s="17"/>
      <c r="CC604" s="17"/>
      <c r="CD604" s="17"/>
      <c r="CE604" s="17"/>
      <c r="CF604" s="17"/>
      <c r="CG604" s="17"/>
      <c r="CH604" s="17"/>
      <c r="CI604" s="17"/>
      <c r="CJ604" s="17"/>
      <c r="CK604" s="17"/>
      <c r="CL604" s="17"/>
      <c r="CM604" s="17"/>
      <c r="CN604" s="17"/>
      <c r="CO604" s="17"/>
      <c r="CP604" s="17"/>
      <c r="CQ604" s="17"/>
      <c r="CR604" s="17"/>
      <c r="CS604" s="17"/>
      <c r="CT604" s="17"/>
      <c r="CU604" s="17"/>
      <c r="CV604" s="17"/>
      <c r="CW604" s="17"/>
      <c r="CX604" s="17"/>
      <c r="CY604" s="17"/>
      <c r="CZ604" s="17"/>
      <c r="DA604" s="17"/>
      <c r="DB604" s="17"/>
      <c r="DC604" s="17"/>
      <c r="DD604" s="17"/>
      <c r="DE604" s="17"/>
      <c r="DF604" s="17"/>
      <c r="DG604" s="17"/>
      <c r="DH604" s="17"/>
      <c r="DI604" s="17"/>
    </row>
    <row r="605" spans="1:113" ht="51" x14ac:dyDescent="0.2">
      <c r="A605" s="318" t="s">
        <v>7</v>
      </c>
      <c r="B605" s="525" t="str">
        <f>+" אסמכתא " &amp; B30 &amp;"         חזרה לטבלה "</f>
        <v xml:space="preserve"> אסמכתא          חזרה לטבלה </v>
      </c>
      <c r="C605" s="799"/>
      <c r="D605" s="799"/>
      <c r="E605" s="543" t="s">
        <v>18</v>
      </c>
      <c r="F605" s="312"/>
      <c r="G605" s="312"/>
      <c r="H605" s="17"/>
      <c r="M605" s="318" t="s">
        <v>23</v>
      </c>
      <c r="N605" s="525" t="str">
        <f>+" אסמכתא " &amp; B30 &amp;"         חזרה לטבלה "</f>
        <v xml:space="preserve"> אסמכתא          חזרה לטבלה </v>
      </c>
      <c r="O605" s="799"/>
      <c r="P605" s="799"/>
      <c r="Q605" s="543" t="s">
        <v>18</v>
      </c>
      <c r="R605" s="312"/>
      <c r="S605" s="312"/>
      <c r="T605" s="318" t="s">
        <v>7</v>
      </c>
      <c r="U605" s="525" t="str">
        <f>+" אסמכתא " &amp; B30 &amp;"         חזרה לטבלה "</f>
        <v xml:space="preserve"> אסמכתא          חזרה לטבלה </v>
      </c>
      <c r="V605" s="799"/>
      <c r="W605" s="799"/>
      <c r="X605" s="543" t="s">
        <v>18</v>
      </c>
      <c r="Y605" s="312"/>
      <c r="Z605" s="312"/>
      <c r="AA605" s="17"/>
      <c r="AB605" s="318" t="s">
        <v>23</v>
      </c>
      <c r="AC605" s="525" t="str">
        <f>+" אסמכתא " &amp; W30 &amp;"         חזרה לטבלה "</f>
        <v xml:space="preserve"> אסמכתא          חזרה לטבלה </v>
      </c>
      <c r="AD605" s="799"/>
      <c r="AE605" s="799"/>
      <c r="AF605" s="804"/>
      <c r="AG605" s="312"/>
      <c r="AH605" s="312"/>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c r="BY605" s="17"/>
      <c r="BZ605" s="17"/>
      <c r="CA605" s="17"/>
      <c r="CB605" s="17"/>
      <c r="CC605" s="17"/>
      <c r="CD605" s="17"/>
      <c r="CE605" s="17"/>
      <c r="CF605" s="17"/>
      <c r="CG605" s="17"/>
      <c r="CH605" s="17"/>
      <c r="CI605" s="17"/>
      <c r="CJ605" s="17"/>
      <c r="CK605" s="17"/>
      <c r="CL605" s="17"/>
      <c r="CM605" s="17"/>
      <c r="CN605" s="17"/>
      <c r="CO605" s="17"/>
      <c r="CP605" s="17"/>
      <c r="CQ605" s="17"/>
      <c r="CR605" s="17"/>
      <c r="CS605" s="17"/>
      <c r="CT605" s="17"/>
      <c r="CU605" s="17"/>
      <c r="CV605" s="17"/>
      <c r="CW605" s="17"/>
      <c r="CX605" s="17"/>
      <c r="CY605" s="17"/>
      <c r="CZ605" s="17"/>
      <c r="DA605" s="17"/>
      <c r="DB605" s="17"/>
      <c r="DC605" s="17"/>
      <c r="DD605" s="17"/>
      <c r="DE605" s="17"/>
      <c r="DF605" s="17"/>
      <c r="DG605" s="17"/>
      <c r="DH605" s="17"/>
      <c r="DI605" s="17"/>
    </row>
    <row r="606" spans="1:113" s="17" customFormat="1" x14ac:dyDescent="0.2">
      <c r="A606" s="547">
        <v>1</v>
      </c>
      <c r="B606" s="547"/>
      <c r="C606" s="561"/>
      <c r="D606" s="561"/>
      <c r="E606" s="562"/>
      <c r="F606" s="312">
        <f>IF(AND((COUNTA($C$30)=1),(COUNTA(E606)=1),($C$30&lt;&gt;0),(OR((D606&lt;$C$62),(D606&gt;($E$62+61))))),1,0)</f>
        <v>0</v>
      </c>
      <c r="G606" s="312">
        <f>IF(AND((COUNTA($C$30)=1),(COUNTA(E606)=1),($C$30&lt;&gt;0),(OR((C606&lt;$C$62),(C606&gt;($E$62))))),1,0)</f>
        <v>0</v>
      </c>
      <c r="M606" s="547">
        <v>12</v>
      </c>
      <c r="N606" s="547"/>
      <c r="O606" s="561"/>
      <c r="P606" s="561"/>
      <c r="Q606" s="562"/>
      <c r="R606" s="312">
        <f>IF(AND((COUNTA($C$41)=1),(COUNTA(Q606)=1),($C$41&lt;&gt;0),(OR((P606&lt;$C$62),(P606&gt;($E$62+61))))),1,0)</f>
        <v>0</v>
      </c>
      <c r="S606" s="312">
        <f>IF(AND((COUNTA($C$41)=1),(COUNTA(Q606)=1),($C$41&lt;&gt;0),(OR((O606&lt;$C$62),(O606&gt;($E$62))))),1,0)</f>
        <v>0</v>
      </c>
      <c r="T606" s="547">
        <v>23</v>
      </c>
      <c r="U606" s="547"/>
      <c r="V606" s="561"/>
      <c r="W606" s="561"/>
      <c r="X606" s="562"/>
      <c r="Y606" s="312">
        <f>IF(AND((COUNTA($C$41)=1),(COUNTA(X606)=1),($C$41&lt;&gt;0),(OR((W606&lt;$C$62),(W606&gt;($E$62+61))))),1,0)</f>
        <v>0</v>
      </c>
      <c r="Z606" s="312">
        <f>IF(AND((COUNTA($C$41)=1),(COUNTA(X606)=1),($C$41&lt;&gt;0),(OR((V606&lt;$C$62),(V606&gt;($E$62))))),1,0)</f>
        <v>0</v>
      </c>
      <c r="AB606" s="547">
        <v>34</v>
      </c>
      <c r="AC606" s="547"/>
      <c r="AD606" s="561"/>
      <c r="AE606" s="561"/>
      <c r="AF606" s="562"/>
      <c r="AG606" s="312">
        <f>IF(AND((COUNTA($C$30)=1),(COUNTA(AF606)=1),($C$30&lt;&gt;0),(OR((AE606&lt;$C$62),(AE606&gt;($E$62+61))))),1,0)</f>
        <v>0</v>
      </c>
      <c r="AH606" s="312">
        <f>IF(AND((COUNTA($C$30)=1),(COUNTA(AF606)=1),($C$30&lt;&gt;0),(OR((AD606&lt;$C$62),(AD606&gt;($E$62))))),1,0)</f>
        <v>0</v>
      </c>
    </row>
    <row r="607" spans="1:113" s="17" customFormat="1" x14ac:dyDescent="0.2">
      <c r="A607" s="547">
        <v>2</v>
      </c>
      <c r="B607" s="547"/>
      <c r="C607" s="561"/>
      <c r="D607" s="561"/>
      <c r="E607" s="562"/>
      <c r="F607" s="312">
        <f t="shared" ref="F607:F616" si="223">IF(AND((COUNTA($C$30)=1),(COUNTA(E607)=1),($C$30&lt;&gt;0),(OR((D607&lt;$C$62),(D607&gt;($E$62+61))))),1,0)</f>
        <v>0</v>
      </c>
      <c r="G607" s="312">
        <f t="shared" ref="G607:G616" si="224">IF(AND((COUNTA($C$30)=1),(COUNTA(E607)=1),($C$30&lt;&gt;0),(OR((C607&lt;$C$62),(C607&gt;($E$62))))),1,0)</f>
        <v>0</v>
      </c>
      <c r="M607" s="547">
        <v>13</v>
      </c>
      <c r="N607" s="547"/>
      <c r="O607" s="561"/>
      <c r="P607" s="561"/>
      <c r="Q607" s="562"/>
      <c r="R607" s="312">
        <f t="shared" ref="R607:R616" si="225">IF(AND((COUNTA($C$41)=1),(COUNTA(Q607)=1),($C$41&lt;&gt;0),(OR((P607&lt;$C$62),(P607&gt;($E$62+61))))),1,0)</f>
        <v>0</v>
      </c>
      <c r="S607" s="312">
        <f t="shared" ref="S607:S616" si="226">IF(AND((COUNTA($C$41)=1),(COUNTA(Q607)=1),($C$41&lt;&gt;0),(OR((O607&lt;$C$62),(O607&gt;($E$62))))),1,0)</f>
        <v>0</v>
      </c>
      <c r="T607" s="547">
        <v>24</v>
      </c>
      <c r="U607" s="547"/>
      <c r="V607" s="561"/>
      <c r="W607" s="561"/>
      <c r="X607" s="562"/>
      <c r="Y607" s="312">
        <f t="shared" ref="Y607:Y616" si="227">IF(AND((COUNTA($C$41)=1),(COUNTA(X607)=1),($C$41&lt;&gt;0),(OR((W607&lt;$C$62),(W607&gt;($E$62+61))))),1,0)</f>
        <v>0</v>
      </c>
      <c r="Z607" s="312">
        <f t="shared" ref="Z607:Z616" si="228">IF(AND((COUNTA($C$41)=1),(COUNTA(X607)=1),($C$41&lt;&gt;0),(OR((V607&lt;$C$62),(V607&gt;($E$62))))),1,0)</f>
        <v>0</v>
      </c>
      <c r="AB607" s="547">
        <v>35</v>
      </c>
      <c r="AC607" s="547"/>
      <c r="AD607" s="561"/>
      <c r="AE607" s="561"/>
      <c r="AF607" s="562"/>
      <c r="AG607" s="312">
        <f t="shared" ref="AG607:AG616" si="229">IF(AND((COUNTA($C$30)=1),(COUNTA(AF607)=1),($C$30&lt;&gt;0),(OR((AE607&lt;$C$62),(AE607&gt;($E$62+61))))),1,0)</f>
        <v>0</v>
      </c>
      <c r="AH607" s="312">
        <f t="shared" ref="AH607:AH616" si="230">IF(AND((COUNTA($C$30)=1),(COUNTA(AF607)=1),($C$30&lt;&gt;0),(OR((AD607&lt;$C$62),(AD607&gt;($E$62))))),1,0)</f>
        <v>0</v>
      </c>
    </row>
    <row r="608" spans="1:113" s="17" customFormat="1" x14ac:dyDescent="0.2">
      <c r="A608" s="547">
        <v>3</v>
      </c>
      <c r="B608" s="547"/>
      <c r="C608" s="561"/>
      <c r="D608" s="561"/>
      <c r="E608" s="562"/>
      <c r="F608" s="312">
        <f t="shared" si="223"/>
        <v>0</v>
      </c>
      <c r="G608" s="312">
        <f t="shared" si="224"/>
        <v>0</v>
      </c>
      <c r="M608" s="547">
        <v>14</v>
      </c>
      <c r="N608" s="547"/>
      <c r="O608" s="561"/>
      <c r="P608" s="561"/>
      <c r="Q608" s="562"/>
      <c r="R608" s="312">
        <f t="shared" si="225"/>
        <v>0</v>
      </c>
      <c r="S608" s="312">
        <f t="shared" si="226"/>
        <v>0</v>
      </c>
      <c r="T608" s="547">
        <v>25</v>
      </c>
      <c r="U608" s="547"/>
      <c r="V608" s="561"/>
      <c r="W608" s="561"/>
      <c r="X608" s="562"/>
      <c r="Y608" s="312">
        <f t="shared" si="227"/>
        <v>0</v>
      </c>
      <c r="Z608" s="312">
        <f t="shared" si="228"/>
        <v>0</v>
      </c>
      <c r="AB608" s="547">
        <v>36</v>
      </c>
      <c r="AC608" s="547"/>
      <c r="AD608" s="561"/>
      <c r="AE608" s="561"/>
      <c r="AF608" s="562"/>
      <c r="AG608" s="312">
        <f t="shared" si="229"/>
        <v>0</v>
      </c>
      <c r="AH608" s="312">
        <f t="shared" si="230"/>
        <v>0</v>
      </c>
    </row>
    <row r="609" spans="1:113" s="17" customFormat="1" x14ac:dyDescent="0.2">
      <c r="A609" s="547">
        <v>4</v>
      </c>
      <c r="B609" s="547"/>
      <c r="C609" s="561"/>
      <c r="D609" s="561"/>
      <c r="E609" s="562"/>
      <c r="F609" s="312">
        <f t="shared" si="223"/>
        <v>0</v>
      </c>
      <c r="G609" s="312">
        <f t="shared" si="224"/>
        <v>0</v>
      </c>
      <c r="M609" s="547">
        <v>15</v>
      </c>
      <c r="N609" s="547"/>
      <c r="O609" s="561"/>
      <c r="P609" s="561"/>
      <c r="Q609" s="562"/>
      <c r="R609" s="312">
        <f t="shared" si="225"/>
        <v>0</v>
      </c>
      <c r="S609" s="312">
        <f t="shared" si="226"/>
        <v>0</v>
      </c>
      <c r="T609" s="547">
        <v>26</v>
      </c>
      <c r="U609" s="547"/>
      <c r="V609" s="561"/>
      <c r="W609" s="561"/>
      <c r="X609" s="562"/>
      <c r="Y609" s="312">
        <f t="shared" si="227"/>
        <v>0</v>
      </c>
      <c r="Z609" s="312">
        <f t="shared" si="228"/>
        <v>0</v>
      </c>
      <c r="AB609" s="547">
        <v>37</v>
      </c>
      <c r="AC609" s="547"/>
      <c r="AD609" s="561"/>
      <c r="AE609" s="561"/>
      <c r="AF609" s="562"/>
      <c r="AG609" s="312">
        <f t="shared" si="229"/>
        <v>0</v>
      </c>
      <c r="AH609" s="312">
        <f t="shared" si="230"/>
        <v>0</v>
      </c>
    </row>
    <row r="610" spans="1:113" s="17" customFormat="1" x14ac:dyDescent="0.2">
      <c r="A610" s="547">
        <v>5</v>
      </c>
      <c r="B610" s="547"/>
      <c r="C610" s="561"/>
      <c r="D610" s="561"/>
      <c r="E610" s="562"/>
      <c r="F610" s="312">
        <f t="shared" si="223"/>
        <v>0</v>
      </c>
      <c r="G610" s="312">
        <f t="shared" si="224"/>
        <v>0</v>
      </c>
      <c r="M610" s="547">
        <v>16</v>
      </c>
      <c r="N610" s="547"/>
      <c r="O610" s="561"/>
      <c r="P610" s="561"/>
      <c r="Q610" s="562"/>
      <c r="R610" s="312">
        <f t="shared" si="225"/>
        <v>0</v>
      </c>
      <c r="S610" s="312">
        <f t="shared" si="226"/>
        <v>0</v>
      </c>
      <c r="T610" s="547">
        <v>27</v>
      </c>
      <c r="U610" s="547"/>
      <c r="V610" s="561"/>
      <c r="W610" s="561"/>
      <c r="X610" s="562"/>
      <c r="Y610" s="312">
        <f t="shared" si="227"/>
        <v>0</v>
      </c>
      <c r="Z610" s="312">
        <f t="shared" si="228"/>
        <v>0</v>
      </c>
      <c r="AB610" s="547">
        <v>38</v>
      </c>
      <c r="AC610" s="547"/>
      <c r="AD610" s="561"/>
      <c r="AE610" s="561"/>
      <c r="AF610" s="562"/>
      <c r="AG610" s="312">
        <f t="shared" si="229"/>
        <v>0</v>
      </c>
      <c r="AH610" s="312">
        <f t="shared" si="230"/>
        <v>0</v>
      </c>
    </row>
    <row r="611" spans="1:113" s="17" customFormat="1" x14ac:dyDescent="0.2">
      <c r="A611" s="547">
        <v>6</v>
      </c>
      <c r="B611" s="547"/>
      <c r="C611" s="561"/>
      <c r="D611" s="561"/>
      <c r="E611" s="562"/>
      <c r="F611" s="312">
        <f t="shared" si="223"/>
        <v>0</v>
      </c>
      <c r="G611" s="312">
        <f t="shared" si="224"/>
        <v>0</v>
      </c>
      <c r="M611" s="547">
        <v>17</v>
      </c>
      <c r="N611" s="547"/>
      <c r="O611" s="561"/>
      <c r="P611" s="561"/>
      <c r="Q611" s="562"/>
      <c r="R611" s="312">
        <f t="shared" si="225"/>
        <v>0</v>
      </c>
      <c r="S611" s="312">
        <f t="shared" si="226"/>
        <v>0</v>
      </c>
      <c r="T611" s="547">
        <v>28</v>
      </c>
      <c r="U611" s="547"/>
      <c r="V611" s="561"/>
      <c r="W611" s="561"/>
      <c r="X611" s="562"/>
      <c r="Y611" s="312">
        <f t="shared" si="227"/>
        <v>0</v>
      </c>
      <c r="Z611" s="312">
        <f t="shared" si="228"/>
        <v>0</v>
      </c>
      <c r="AB611" s="547">
        <v>39</v>
      </c>
      <c r="AC611" s="547"/>
      <c r="AD611" s="561"/>
      <c r="AE611" s="561"/>
      <c r="AF611" s="562"/>
      <c r="AG611" s="312">
        <f t="shared" si="229"/>
        <v>0</v>
      </c>
      <c r="AH611" s="312">
        <f t="shared" si="230"/>
        <v>0</v>
      </c>
    </row>
    <row r="612" spans="1:113" s="17" customFormat="1" x14ac:dyDescent="0.2">
      <c r="A612" s="547">
        <v>7</v>
      </c>
      <c r="B612" s="547"/>
      <c r="C612" s="561"/>
      <c r="D612" s="561"/>
      <c r="E612" s="562"/>
      <c r="F612" s="312">
        <f t="shared" si="223"/>
        <v>0</v>
      </c>
      <c r="G612" s="312">
        <f t="shared" si="224"/>
        <v>0</v>
      </c>
      <c r="M612" s="547">
        <v>18</v>
      </c>
      <c r="N612" s="547"/>
      <c r="O612" s="561"/>
      <c r="P612" s="561"/>
      <c r="Q612" s="562"/>
      <c r="R612" s="312">
        <f t="shared" si="225"/>
        <v>0</v>
      </c>
      <c r="S612" s="312">
        <f t="shared" si="226"/>
        <v>0</v>
      </c>
      <c r="T612" s="547">
        <v>29</v>
      </c>
      <c r="U612" s="547"/>
      <c r="V612" s="561"/>
      <c r="W612" s="561"/>
      <c r="X612" s="562"/>
      <c r="Y612" s="312">
        <f t="shared" si="227"/>
        <v>0</v>
      </c>
      <c r="Z612" s="312">
        <f t="shared" si="228"/>
        <v>0</v>
      </c>
      <c r="AB612" s="547">
        <v>40</v>
      </c>
      <c r="AC612" s="547"/>
      <c r="AD612" s="561"/>
      <c r="AE612" s="561"/>
      <c r="AF612" s="562"/>
      <c r="AG612" s="312">
        <f t="shared" si="229"/>
        <v>0</v>
      </c>
      <c r="AH612" s="312">
        <f t="shared" si="230"/>
        <v>0</v>
      </c>
    </row>
    <row r="613" spans="1:113" s="17" customFormat="1" x14ac:dyDescent="0.2">
      <c r="A613" s="547">
        <v>8</v>
      </c>
      <c r="B613" s="547"/>
      <c r="C613" s="561"/>
      <c r="D613" s="561"/>
      <c r="E613" s="562"/>
      <c r="F613" s="312">
        <f t="shared" si="223"/>
        <v>0</v>
      </c>
      <c r="G613" s="312">
        <f t="shared" si="224"/>
        <v>0</v>
      </c>
      <c r="M613" s="547">
        <v>19</v>
      </c>
      <c r="N613" s="547"/>
      <c r="O613" s="561"/>
      <c r="P613" s="561"/>
      <c r="Q613" s="562"/>
      <c r="R613" s="312">
        <f t="shared" si="225"/>
        <v>0</v>
      </c>
      <c r="S613" s="312">
        <f t="shared" si="226"/>
        <v>0</v>
      </c>
      <c r="T613" s="547">
        <v>30</v>
      </c>
      <c r="U613" s="547"/>
      <c r="V613" s="561"/>
      <c r="W613" s="561"/>
      <c r="X613" s="562"/>
      <c r="Y613" s="312">
        <f t="shared" si="227"/>
        <v>0</v>
      </c>
      <c r="Z613" s="312">
        <f t="shared" si="228"/>
        <v>0</v>
      </c>
      <c r="AB613" s="547">
        <v>41</v>
      </c>
      <c r="AC613" s="547"/>
      <c r="AD613" s="561"/>
      <c r="AE613" s="561"/>
      <c r="AF613" s="562"/>
      <c r="AG613" s="312">
        <f t="shared" si="229"/>
        <v>0</v>
      </c>
      <c r="AH613" s="312">
        <f t="shared" si="230"/>
        <v>0</v>
      </c>
    </row>
    <row r="614" spans="1:113" s="17" customFormat="1" x14ac:dyDescent="0.2">
      <c r="A614" s="547">
        <v>9</v>
      </c>
      <c r="B614" s="547"/>
      <c r="C614" s="561"/>
      <c r="D614" s="561"/>
      <c r="E614" s="562"/>
      <c r="F614" s="312">
        <f t="shared" si="223"/>
        <v>0</v>
      </c>
      <c r="G614" s="312">
        <f t="shared" si="224"/>
        <v>0</v>
      </c>
      <c r="M614" s="547">
        <v>20</v>
      </c>
      <c r="N614" s="547"/>
      <c r="O614" s="561"/>
      <c r="P614" s="561"/>
      <c r="Q614" s="562"/>
      <c r="R614" s="312">
        <f t="shared" si="225"/>
        <v>0</v>
      </c>
      <c r="S614" s="312">
        <f t="shared" si="226"/>
        <v>0</v>
      </c>
      <c r="T614" s="547">
        <v>31</v>
      </c>
      <c r="U614" s="547"/>
      <c r="V614" s="561"/>
      <c r="W614" s="561"/>
      <c r="X614" s="562"/>
      <c r="Y614" s="312">
        <f t="shared" si="227"/>
        <v>0</v>
      </c>
      <c r="Z614" s="312">
        <f t="shared" si="228"/>
        <v>0</v>
      </c>
      <c r="AB614" s="547">
        <v>42</v>
      </c>
      <c r="AC614" s="547"/>
      <c r="AD614" s="561"/>
      <c r="AE614" s="561"/>
      <c r="AF614" s="562"/>
      <c r="AG614" s="312">
        <f t="shared" si="229"/>
        <v>0</v>
      </c>
      <c r="AH614" s="312">
        <f t="shared" si="230"/>
        <v>0</v>
      </c>
    </row>
    <row r="615" spans="1:113" s="17" customFormat="1" x14ac:dyDescent="0.2">
      <c r="A615" s="547">
        <v>10</v>
      </c>
      <c r="B615" s="547"/>
      <c r="C615" s="561"/>
      <c r="D615" s="561"/>
      <c r="E615" s="562"/>
      <c r="F615" s="312">
        <f t="shared" si="223"/>
        <v>0</v>
      </c>
      <c r="G615" s="312">
        <f t="shared" si="224"/>
        <v>0</v>
      </c>
      <c r="M615" s="547">
        <v>21</v>
      </c>
      <c r="N615" s="547"/>
      <c r="O615" s="561"/>
      <c r="P615" s="561"/>
      <c r="Q615" s="562"/>
      <c r="R615" s="312">
        <f t="shared" si="225"/>
        <v>0</v>
      </c>
      <c r="S615" s="312">
        <f t="shared" si="226"/>
        <v>0</v>
      </c>
      <c r="T615" s="547">
        <v>32</v>
      </c>
      <c r="U615" s="547"/>
      <c r="V615" s="561"/>
      <c r="W615" s="561"/>
      <c r="X615" s="562"/>
      <c r="Y615" s="312">
        <f t="shared" si="227"/>
        <v>0</v>
      </c>
      <c r="Z615" s="312">
        <f t="shared" si="228"/>
        <v>0</v>
      </c>
      <c r="AB615" s="547">
        <v>43</v>
      </c>
      <c r="AC615" s="547"/>
      <c r="AD615" s="561"/>
      <c r="AE615" s="561"/>
      <c r="AF615" s="562"/>
      <c r="AG615" s="312">
        <f t="shared" si="229"/>
        <v>0</v>
      </c>
      <c r="AH615" s="312">
        <f t="shared" si="230"/>
        <v>0</v>
      </c>
    </row>
    <row r="616" spans="1:113" s="17" customFormat="1" ht="13.5" thickBot="1" x14ac:dyDescent="0.25">
      <c r="A616" s="547">
        <v>11</v>
      </c>
      <c r="B616" s="547"/>
      <c r="C616" s="561"/>
      <c r="D616" s="561"/>
      <c r="E616" s="562"/>
      <c r="F616" s="312">
        <f t="shared" si="223"/>
        <v>0</v>
      </c>
      <c r="G616" s="312">
        <f t="shared" si="224"/>
        <v>0</v>
      </c>
      <c r="M616" s="547">
        <v>22</v>
      </c>
      <c r="N616" s="547"/>
      <c r="O616" s="561"/>
      <c r="P616" s="561"/>
      <c r="Q616" s="562"/>
      <c r="R616" s="312">
        <f t="shared" si="225"/>
        <v>0</v>
      </c>
      <c r="S616" s="312">
        <f t="shared" si="226"/>
        <v>0</v>
      </c>
      <c r="T616" s="547">
        <v>33</v>
      </c>
      <c r="U616" s="547"/>
      <c r="V616" s="561"/>
      <c r="W616" s="561"/>
      <c r="X616" s="562"/>
      <c r="Y616" s="312">
        <f t="shared" si="227"/>
        <v>0</v>
      </c>
      <c r="Z616" s="312">
        <f t="shared" si="228"/>
        <v>0</v>
      </c>
      <c r="AB616" s="324"/>
      <c r="AC616" s="563" t="s">
        <v>3</v>
      </c>
      <c r="AD616" s="551"/>
      <c r="AE616" s="551"/>
      <c r="AF616" s="552">
        <f>SUM(E606:E616)+SUM(Q606:Q616)+SUM(AF606:AF615)+SUM(X606:X616)</f>
        <v>0</v>
      </c>
      <c r="AG616" s="312">
        <f t="shared" si="229"/>
        <v>0</v>
      </c>
      <c r="AH616" s="312">
        <f t="shared" si="230"/>
        <v>0</v>
      </c>
    </row>
    <row r="617" spans="1:113" s="17" customFormat="1" x14ac:dyDescent="0.2">
      <c r="B617" s="328"/>
      <c r="C617" s="329"/>
      <c r="D617" s="329"/>
      <c r="E617" s="287"/>
      <c r="F617" s="312"/>
      <c r="G617" s="312"/>
      <c r="N617" s="528"/>
      <c r="O617" s="329"/>
      <c r="P617" s="329"/>
      <c r="Q617" s="287"/>
      <c r="R617" s="312"/>
      <c r="S617" s="312"/>
      <c r="U617" s="528"/>
      <c r="V617" s="329"/>
      <c r="W617" s="329"/>
      <c r="X617" s="287"/>
      <c r="Y617" s="312"/>
      <c r="Z617" s="312"/>
      <c r="AC617" s="328"/>
      <c r="AD617" s="329"/>
      <c r="AE617" s="329"/>
      <c r="AF617" s="287"/>
      <c r="AG617" s="312"/>
      <c r="AH617" s="312"/>
    </row>
    <row r="618" spans="1:113" s="17" customFormat="1" x14ac:dyDescent="0.2">
      <c r="B618" s="328"/>
      <c r="C618" s="329"/>
      <c r="D618" s="329"/>
      <c r="E618" s="287"/>
      <c r="F618" s="312"/>
      <c r="G618" s="312"/>
      <c r="N618" s="528"/>
      <c r="O618" s="329"/>
      <c r="P618" s="329"/>
      <c r="Q618" s="287"/>
      <c r="R618" s="312"/>
      <c r="S618" s="312"/>
      <c r="U618" s="528"/>
      <c r="V618" s="329"/>
      <c r="W618" s="329"/>
      <c r="X618" s="287"/>
      <c r="Y618" s="312"/>
      <c r="Z618" s="312"/>
      <c r="AC618" s="328"/>
      <c r="AD618" s="329"/>
      <c r="AE618" s="329"/>
      <c r="AF618" s="287"/>
      <c r="AG618" s="312"/>
      <c r="AH618" s="312"/>
    </row>
    <row r="619" spans="1:113" s="17" customFormat="1" x14ac:dyDescent="0.2">
      <c r="B619" s="328"/>
      <c r="C619" s="329"/>
      <c r="D619" s="329"/>
      <c r="E619" s="287"/>
      <c r="F619" s="312"/>
      <c r="G619" s="312"/>
      <c r="N619" s="528"/>
      <c r="O619" s="329"/>
      <c r="P619" s="329"/>
      <c r="Q619" s="287"/>
      <c r="R619" s="312"/>
      <c r="S619" s="312"/>
      <c r="U619" s="528"/>
      <c r="V619" s="329"/>
      <c r="W619" s="329"/>
      <c r="X619" s="287"/>
      <c r="Y619" s="312"/>
      <c r="Z619" s="312"/>
      <c r="AC619" s="328"/>
      <c r="AD619" s="329"/>
      <c r="AE619" s="329"/>
      <c r="AF619" s="287"/>
      <c r="AG619" s="312"/>
      <c r="AH619" s="312"/>
    </row>
    <row r="620" spans="1:113" s="17" customFormat="1" x14ac:dyDescent="0.2">
      <c r="B620" s="328"/>
      <c r="C620" s="329"/>
      <c r="D620" s="329"/>
      <c r="E620" s="287"/>
      <c r="F620" s="312"/>
      <c r="G620" s="312"/>
      <c r="N620" s="528"/>
      <c r="O620" s="329"/>
      <c r="P620" s="329"/>
      <c r="Q620" s="287"/>
      <c r="R620" s="312"/>
      <c r="S620" s="312"/>
      <c r="U620" s="528"/>
      <c r="V620" s="329"/>
      <c r="W620" s="329"/>
      <c r="X620" s="287"/>
      <c r="Y620" s="312"/>
      <c r="Z620" s="312"/>
      <c r="AC620" s="328"/>
      <c r="AD620" s="329"/>
      <c r="AE620" s="329"/>
      <c r="AF620" s="287"/>
      <c r="AG620" s="312"/>
      <c r="AH620" s="312"/>
    </row>
    <row r="621" spans="1:113" s="17" customFormat="1" x14ac:dyDescent="0.2">
      <c r="B621" s="328"/>
      <c r="C621" s="329"/>
      <c r="D621" s="329"/>
      <c r="E621" s="287"/>
      <c r="F621" s="312"/>
      <c r="G621" s="312"/>
      <c r="N621" s="528"/>
      <c r="O621" s="329"/>
      <c r="P621" s="329"/>
      <c r="Q621" s="287"/>
      <c r="R621" s="312"/>
      <c r="S621" s="312"/>
      <c r="U621" s="528"/>
      <c r="V621" s="329"/>
      <c r="W621" s="329"/>
      <c r="X621" s="287"/>
      <c r="Y621" s="312"/>
      <c r="Z621" s="312"/>
      <c r="AC621" s="328"/>
      <c r="AD621" s="329"/>
      <c r="AE621" s="329"/>
      <c r="AF621" s="287"/>
      <c r="AG621" s="312"/>
      <c r="AH621" s="312"/>
    </row>
    <row r="622" spans="1:113" s="17" customFormat="1" x14ac:dyDescent="0.2">
      <c r="B622" s="328"/>
      <c r="C622" s="329"/>
      <c r="D622" s="329"/>
      <c r="E622" s="287"/>
      <c r="F622" s="312"/>
      <c r="G622" s="312"/>
      <c r="N622" s="528"/>
      <c r="O622" s="329"/>
      <c r="P622" s="329"/>
      <c r="Q622" s="287"/>
      <c r="R622" s="312"/>
      <c r="S622" s="312"/>
      <c r="U622" s="528"/>
      <c r="V622" s="329"/>
      <c r="W622" s="329"/>
      <c r="X622" s="287"/>
      <c r="Y622" s="312"/>
      <c r="Z622" s="312"/>
      <c r="AC622" s="328"/>
      <c r="AD622" s="329"/>
      <c r="AE622" s="329"/>
      <c r="AF622" s="287"/>
      <c r="AG622" s="312"/>
      <c r="AH622" s="312"/>
    </row>
    <row r="623" spans="1:113" s="17" customFormat="1" ht="13.5" thickBot="1" x14ac:dyDescent="0.25">
      <c r="B623" s="328"/>
      <c r="C623" s="329"/>
      <c r="D623" s="329"/>
      <c r="E623" s="287"/>
      <c r="F623" s="312"/>
      <c r="G623" s="312"/>
      <c r="N623" s="528"/>
      <c r="O623" s="329"/>
      <c r="P623" s="329"/>
      <c r="Q623" s="287"/>
      <c r="R623" s="312"/>
      <c r="S623" s="312"/>
      <c r="U623" s="528"/>
      <c r="V623" s="329"/>
      <c r="W623" s="329"/>
      <c r="X623" s="287"/>
      <c r="Y623" s="312"/>
      <c r="Z623" s="312"/>
      <c r="AC623" s="328"/>
      <c r="AD623" s="329"/>
      <c r="AE623" s="329"/>
      <c r="AF623" s="287"/>
      <c r="AG623" s="312"/>
      <c r="AH623" s="312"/>
    </row>
    <row r="624" spans="1:113" ht="13.5" thickBot="1" x14ac:dyDescent="0.25">
      <c r="A624" s="315">
        <v>29</v>
      </c>
      <c r="B624" s="472"/>
      <c r="C624" s="757" t="s">
        <v>159</v>
      </c>
      <c r="D624" s="757" t="s">
        <v>34</v>
      </c>
      <c r="E624" s="543">
        <f>+$AF636</f>
        <v>0</v>
      </c>
      <c r="F624" s="312"/>
      <c r="G624" s="312"/>
      <c r="H624" s="17"/>
      <c r="M624" s="315"/>
      <c r="N624" s="472"/>
      <c r="O624" s="757" t="s">
        <v>159</v>
      </c>
      <c r="P624" s="757" t="s">
        <v>34</v>
      </c>
      <c r="Q624" s="543">
        <f>+$AF636</f>
        <v>0</v>
      </c>
      <c r="R624" s="312"/>
      <c r="S624" s="312"/>
      <c r="T624" s="315">
        <v>29</v>
      </c>
      <c r="U624" s="472"/>
      <c r="V624" s="757" t="s">
        <v>159</v>
      </c>
      <c r="W624" s="757" t="s">
        <v>34</v>
      </c>
      <c r="X624" s="543">
        <f>+$AF636</f>
        <v>0</v>
      </c>
      <c r="Y624" s="312"/>
      <c r="Z624" s="312"/>
      <c r="AA624" s="17"/>
      <c r="AB624" s="315"/>
      <c r="AC624" s="472"/>
      <c r="AD624" s="757" t="s">
        <v>159</v>
      </c>
      <c r="AE624" s="757" t="s">
        <v>34</v>
      </c>
      <c r="AF624" s="800" t="s">
        <v>18</v>
      </c>
      <c r="AG624" s="312"/>
      <c r="AH624" s="312"/>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c r="BY624" s="17"/>
      <c r="BZ624" s="17"/>
      <c r="CA624" s="17"/>
      <c r="CB624" s="17"/>
      <c r="CC624" s="17"/>
      <c r="CD624" s="17"/>
      <c r="CE624" s="17"/>
      <c r="CF624" s="17"/>
      <c r="CG624" s="17"/>
      <c r="CH624" s="17"/>
      <c r="CI624" s="17"/>
      <c r="CJ624" s="17"/>
      <c r="CK624" s="17"/>
      <c r="CL624" s="17"/>
      <c r="CM624" s="17"/>
      <c r="CN624" s="17"/>
      <c r="CO624" s="17"/>
      <c r="CP624" s="17"/>
      <c r="CQ624" s="17"/>
      <c r="CR624" s="17"/>
      <c r="CS624" s="17"/>
      <c r="CT624" s="17"/>
      <c r="CU624" s="17"/>
      <c r="CV624" s="17"/>
      <c r="CW624" s="17"/>
      <c r="CX624" s="17"/>
      <c r="CY624" s="17"/>
      <c r="CZ624" s="17"/>
      <c r="DA624" s="17"/>
      <c r="DB624" s="17"/>
      <c r="DC624" s="17"/>
      <c r="DD624" s="17"/>
      <c r="DE624" s="17"/>
      <c r="DF624" s="17"/>
      <c r="DG624" s="17"/>
      <c r="DH624" s="17"/>
      <c r="DI624" s="17"/>
    </row>
    <row r="625" spans="1:113" ht="51" x14ac:dyDescent="0.2">
      <c r="A625" s="318" t="s">
        <v>7</v>
      </c>
      <c r="B625" s="525" t="str">
        <f>+" אסמכתא " &amp; B31 &amp;"         חזרה לטבלה "</f>
        <v xml:space="preserve"> אסמכתא          חזרה לטבלה </v>
      </c>
      <c r="C625" s="799"/>
      <c r="D625" s="799"/>
      <c r="E625" s="543" t="s">
        <v>18</v>
      </c>
      <c r="F625" s="312"/>
      <c r="G625" s="312"/>
      <c r="H625" s="17"/>
      <c r="M625" s="318" t="s">
        <v>23</v>
      </c>
      <c r="N625" s="525" t="str">
        <f>+" אסמכתא " &amp; B31 &amp;"         חזרה לטבלה "</f>
        <v xml:space="preserve"> אסמכתא          חזרה לטבלה </v>
      </c>
      <c r="O625" s="799"/>
      <c r="P625" s="799"/>
      <c r="Q625" s="543" t="s">
        <v>18</v>
      </c>
      <c r="R625" s="312"/>
      <c r="S625" s="312"/>
      <c r="T625" s="318" t="s">
        <v>7</v>
      </c>
      <c r="U625" s="525" t="str">
        <f>+" אסמכתא " &amp; B31 &amp;"         חזרה לטבלה "</f>
        <v xml:space="preserve"> אסמכתא          חזרה לטבלה </v>
      </c>
      <c r="V625" s="799"/>
      <c r="W625" s="799"/>
      <c r="X625" s="543" t="s">
        <v>18</v>
      </c>
      <c r="Y625" s="312"/>
      <c r="Z625" s="312"/>
      <c r="AA625" s="17"/>
      <c r="AB625" s="318" t="s">
        <v>23</v>
      </c>
      <c r="AC625" s="525" t="str">
        <f>+" אסמכתא " &amp; W31 &amp;"         חזרה לטבלה "</f>
        <v xml:space="preserve"> אסמכתא          חזרה לטבלה </v>
      </c>
      <c r="AD625" s="799"/>
      <c r="AE625" s="799"/>
      <c r="AF625" s="804"/>
      <c r="AG625" s="312"/>
      <c r="AH625" s="312"/>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c r="BY625" s="17"/>
      <c r="BZ625" s="17"/>
      <c r="CA625" s="17"/>
      <c r="CB625" s="17"/>
      <c r="CC625" s="17"/>
      <c r="CD625" s="17"/>
      <c r="CE625" s="17"/>
      <c r="CF625" s="17"/>
      <c r="CG625" s="17"/>
      <c r="CH625" s="17"/>
      <c r="CI625" s="17"/>
      <c r="CJ625" s="17"/>
      <c r="CK625" s="17"/>
      <c r="CL625" s="17"/>
      <c r="CM625" s="17"/>
      <c r="CN625" s="17"/>
      <c r="CO625" s="17"/>
      <c r="CP625" s="17"/>
      <c r="CQ625" s="17"/>
      <c r="CR625" s="17"/>
      <c r="CS625" s="17"/>
      <c r="CT625" s="17"/>
      <c r="CU625" s="17"/>
      <c r="CV625" s="17"/>
      <c r="CW625" s="17"/>
      <c r="CX625" s="17"/>
      <c r="CY625" s="17"/>
      <c r="CZ625" s="17"/>
      <c r="DA625" s="17"/>
      <c r="DB625" s="17"/>
      <c r="DC625" s="17"/>
      <c r="DD625" s="17"/>
      <c r="DE625" s="17"/>
      <c r="DF625" s="17"/>
      <c r="DG625" s="17"/>
      <c r="DH625" s="17"/>
      <c r="DI625" s="17"/>
    </row>
    <row r="626" spans="1:113" s="17" customFormat="1" x14ac:dyDescent="0.2">
      <c r="A626" s="547">
        <v>1</v>
      </c>
      <c r="B626" s="547"/>
      <c r="C626" s="561"/>
      <c r="D626" s="561"/>
      <c r="E626" s="562"/>
      <c r="F626" s="312">
        <f>IF(AND((COUNTA($C$31)=1),(COUNTA(E626)=1),($C$31&lt;&gt;0),(OR((D626&lt;$C$62),(D626&gt;($E$62+61))))),1,0)</f>
        <v>0</v>
      </c>
      <c r="G626" s="312">
        <f>IF(AND((COUNTA($C$31)=1),(COUNTA(E626)=1),($C$31&lt;&gt;0),(OR((C626&lt;$C$62),(C626&gt;($E$62))))),1,0)</f>
        <v>0</v>
      </c>
      <c r="M626" s="547">
        <v>12</v>
      </c>
      <c r="N626" s="547"/>
      <c r="O626" s="561"/>
      <c r="P626" s="561"/>
      <c r="Q626" s="562"/>
      <c r="R626" s="312">
        <f>IF(AND((COUNTA($C$42)=1),(COUNTA(Q626)=1),($C$42&lt;&gt;0),(OR((P626&lt;$C$62),(P626&gt;($E$62+61))))),1,0)</f>
        <v>0</v>
      </c>
      <c r="S626" s="312">
        <f>IF(AND((COUNTA($C$42)=1),(COUNTA(Q626)=1),($C$42&lt;&gt;0),(OR((O626&lt;$C$62),(O626&gt;($E$62))))),1,0)</f>
        <v>0</v>
      </c>
      <c r="T626" s="547">
        <v>23</v>
      </c>
      <c r="U626" s="547"/>
      <c r="V626" s="561"/>
      <c r="W626" s="561"/>
      <c r="X626" s="562"/>
      <c r="Y626" s="312">
        <f>IF(AND((COUNTA($C$42)=1),(COUNTA(X626)=1),($C$42&lt;&gt;0),(OR((W626&lt;$C$62),(W626&gt;($E$62+61))))),1,0)</f>
        <v>0</v>
      </c>
      <c r="Z626" s="312">
        <f>IF(AND((COUNTA($C$42)=1),(COUNTA(X626)=1),($C$42&lt;&gt;0),(OR((V626&lt;$C$62),(V626&gt;($E$62))))),1,0)</f>
        <v>0</v>
      </c>
      <c r="AB626" s="547">
        <v>34</v>
      </c>
      <c r="AC626" s="547"/>
      <c r="AD626" s="561"/>
      <c r="AE626" s="561"/>
      <c r="AF626" s="562"/>
      <c r="AG626" s="312">
        <f>IF(AND((COUNTA($C$31)=1),(COUNTA(AF626)=1),($C$31&lt;&gt;0),(OR((AE626&lt;$C$62),(AE626&gt;($E$62+61))))),1,0)</f>
        <v>0</v>
      </c>
      <c r="AH626" s="312">
        <f>IF(AND((COUNTA($C$31)=1),(COUNTA(AF626)=1),($C$31&lt;&gt;0),(OR((AD626&lt;$C$62),(AD626&gt;($E$62))))),1,0)</f>
        <v>0</v>
      </c>
    </row>
    <row r="627" spans="1:113" s="17" customFormat="1" x14ac:dyDescent="0.2">
      <c r="A627" s="547">
        <v>2</v>
      </c>
      <c r="B627" s="547"/>
      <c r="C627" s="561"/>
      <c r="D627" s="561"/>
      <c r="E627" s="562"/>
      <c r="F627" s="312">
        <f t="shared" ref="F627:F636" si="231">IF(AND((COUNTA($C$31)=1),(COUNTA(E627)=1),($C$31&lt;&gt;0),(OR((D627&lt;$C$62),(D627&gt;($E$62+61))))),1,0)</f>
        <v>0</v>
      </c>
      <c r="G627" s="312">
        <f t="shared" ref="G627:G636" si="232">IF(AND((COUNTA($C$31)=1),(COUNTA(E627)=1),($C$31&lt;&gt;0),(OR((C627&lt;$C$62),(C627&gt;($E$62))))),1,0)</f>
        <v>0</v>
      </c>
      <c r="M627" s="547">
        <v>13</v>
      </c>
      <c r="N627" s="547"/>
      <c r="O627" s="561"/>
      <c r="P627" s="561"/>
      <c r="Q627" s="562"/>
      <c r="R627" s="312">
        <f t="shared" ref="R627:R636" si="233">IF(AND((COUNTA($C$42)=1),(COUNTA(Q627)=1),($C$42&lt;&gt;0),(OR((P627&lt;$C$62),(P627&gt;($E$62+61))))),1,0)</f>
        <v>0</v>
      </c>
      <c r="S627" s="312">
        <f t="shared" ref="S627:S636" si="234">IF(AND((COUNTA($C$42)=1),(COUNTA(Q627)=1),($C$42&lt;&gt;0),(OR((O627&lt;$C$62),(O627&gt;($E$62))))),1,0)</f>
        <v>0</v>
      </c>
      <c r="T627" s="547">
        <v>24</v>
      </c>
      <c r="U627" s="547"/>
      <c r="V627" s="561"/>
      <c r="W627" s="561"/>
      <c r="X627" s="562"/>
      <c r="Y627" s="312">
        <f t="shared" ref="Y627:Y636" si="235">IF(AND((COUNTA($C$42)=1),(COUNTA(X627)=1),($C$42&lt;&gt;0),(OR((W627&lt;$C$62),(W627&gt;($E$62+61))))),1,0)</f>
        <v>0</v>
      </c>
      <c r="Z627" s="312">
        <f t="shared" ref="Z627:Z636" si="236">IF(AND((COUNTA($C$42)=1),(COUNTA(X627)=1),($C$42&lt;&gt;0),(OR((V627&lt;$C$62),(V627&gt;($E$62))))),1,0)</f>
        <v>0</v>
      </c>
      <c r="AB627" s="547">
        <v>35</v>
      </c>
      <c r="AC627" s="547"/>
      <c r="AD627" s="561"/>
      <c r="AE627" s="561"/>
      <c r="AF627" s="562"/>
      <c r="AG627" s="312">
        <f t="shared" ref="AG627:AG636" si="237">IF(AND((COUNTA($C$31)=1),(COUNTA(AF627)=1),($C$31&lt;&gt;0),(OR((AE627&lt;$C$62),(AE627&gt;($E$62+61))))),1,0)</f>
        <v>0</v>
      </c>
      <c r="AH627" s="312">
        <f t="shared" ref="AH627:AH636" si="238">IF(AND((COUNTA($C$31)=1),(COUNTA(AF627)=1),($C$31&lt;&gt;0),(OR((AD627&lt;$C$62),(AD627&gt;($E$62))))),1,0)</f>
        <v>0</v>
      </c>
    </row>
    <row r="628" spans="1:113" s="17" customFormat="1" x14ac:dyDescent="0.2">
      <c r="A628" s="547">
        <v>3</v>
      </c>
      <c r="B628" s="547"/>
      <c r="C628" s="561"/>
      <c r="D628" s="561"/>
      <c r="E628" s="562"/>
      <c r="F628" s="312">
        <f t="shared" si="231"/>
        <v>0</v>
      </c>
      <c r="G628" s="312">
        <f t="shared" si="232"/>
        <v>0</v>
      </c>
      <c r="M628" s="547">
        <v>14</v>
      </c>
      <c r="N628" s="547"/>
      <c r="O628" s="561"/>
      <c r="P628" s="561"/>
      <c r="Q628" s="562"/>
      <c r="R628" s="312">
        <f t="shared" si="233"/>
        <v>0</v>
      </c>
      <c r="S628" s="312">
        <f t="shared" si="234"/>
        <v>0</v>
      </c>
      <c r="T628" s="547">
        <v>25</v>
      </c>
      <c r="U628" s="547"/>
      <c r="V628" s="561"/>
      <c r="W628" s="561"/>
      <c r="X628" s="562"/>
      <c r="Y628" s="312">
        <f t="shared" si="235"/>
        <v>0</v>
      </c>
      <c r="Z628" s="312">
        <f t="shared" si="236"/>
        <v>0</v>
      </c>
      <c r="AB628" s="547">
        <v>36</v>
      </c>
      <c r="AC628" s="547"/>
      <c r="AD628" s="561"/>
      <c r="AE628" s="561"/>
      <c r="AF628" s="562"/>
      <c r="AG628" s="312">
        <f t="shared" si="237"/>
        <v>0</v>
      </c>
      <c r="AH628" s="312">
        <f t="shared" si="238"/>
        <v>0</v>
      </c>
    </row>
    <row r="629" spans="1:113" s="17" customFormat="1" x14ac:dyDescent="0.2">
      <c r="A629" s="547">
        <v>4</v>
      </c>
      <c r="B629" s="547"/>
      <c r="C629" s="561"/>
      <c r="D629" s="561"/>
      <c r="E629" s="562"/>
      <c r="F629" s="312">
        <f t="shared" si="231"/>
        <v>0</v>
      </c>
      <c r="G629" s="312">
        <f t="shared" si="232"/>
        <v>0</v>
      </c>
      <c r="M629" s="547">
        <v>15</v>
      </c>
      <c r="N629" s="547"/>
      <c r="O629" s="561"/>
      <c r="P629" s="561"/>
      <c r="Q629" s="562"/>
      <c r="R629" s="312">
        <f t="shared" si="233"/>
        <v>0</v>
      </c>
      <c r="S629" s="312">
        <f t="shared" si="234"/>
        <v>0</v>
      </c>
      <c r="T629" s="547">
        <v>26</v>
      </c>
      <c r="U629" s="547"/>
      <c r="V629" s="561"/>
      <c r="W629" s="561"/>
      <c r="X629" s="562"/>
      <c r="Y629" s="312">
        <f t="shared" si="235"/>
        <v>0</v>
      </c>
      <c r="Z629" s="312">
        <f t="shared" si="236"/>
        <v>0</v>
      </c>
      <c r="AB629" s="547">
        <v>37</v>
      </c>
      <c r="AC629" s="547"/>
      <c r="AD629" s="561"/>
      <c r="AE629" s="561"/>
      <c r="AF629" s="562"/>
      <c r="AG629" s="312">
        <f t="shared" si="237"/>
        <v>0</v>
      </c>
      <c r="AH629" s="312">
        <f t="shared" si="238"/>
        <v>0</v>
      </c>
    </row>
    <row r="630" spans="1:113" s="17" customFormat="1" x14ac:dyDescent="0.2">
      <c r="A630" s="547">
        <v>5</v>
      </c>
      <c r="B630" s="547"/>
      <c r="C630" s="561"/>
      <c r="D630" s="561"/>
      <c r="E630" s="562"/>
      <c r="F630" s="312">
        <f t="shared" si="231"/>
        <v>0</v>
      </c>
      <c r="G630" s="312">
        <f t="shared" si="232"/>
        <v>0</v>
      </c>
      <c r="M630" s="547">
        <v>16</v>
      </c>
      <c r="N630" s="547"/>
      <c r="O630" s="561"/>
      <c r="P630" s="561"/>
      <c r="Q630" s="562"/>
      <c r="R630" s="312">
        <f t="shared" si="233"/>
        <v>0</v>
      </c>
      <c r="S630" s="312">
        <f t="shared" si="234"/>
        <v>0</v>
      </c>
      <c r="T630" s="547">
        <v>27</v>
      </c>
      <c r="U630" s="547"/>
      <c r="V630" s="561"/>
      <c r="W630" s="561"/>
      <c r="X630" s="562"/>
      <c r="Y630" s="312">
        <f t="shared" si="235"/>
        <v>0</v>
      </c>
      <c r="Z630" s="312">
        <f t="shared" si="236"/>
        <v>0</v>
      </c>
      <c r="AB630" s="547">
        <v>38</v>
      </c>
      <c r="AC630" s="547"/>
      <c r="AD630" s="561"/>
      <c r="AE630" s="561"/>
      <c r="AF630" s="562"/>
      <c r="AG630" s="312">
        <f t="shared" si="237"/>
        <v>0</v>
      </c>
      <c r="AH630" s="312">
        <f t="shared" si="238"/>
        <v>0</v>
      </c>
    </row>
    <row r="631" spans="1:113" s="17" customFormat="1" x14ac:dyDescent="0.2">
      <c r="A631" s="547">
        <v>6</v>
      </c>
      <c r="B631" s="547"/>
      <c r="C631" s="561"/>
      <c r="D631" s="561"/>
      <c r="E631" s="562"/>
      <c r="F631" s="312">
        <f t="shared" si="231"/>
        <v>0</v>
      </c>
      <c r="G631" s="312">
        <f t="shared" si="232"/>
        <v>0</v>
      </c>
      <c r="M631" s="547">
        <v>17</v>
      </c>
      <c r="N631" s="547"/>
      <c r="O631" s="561"/>
      <c r="P631" s="561"/>
      <c r="Q631" s="562"/>
      <c r="R631" s="312">
        <f t="shared" si="233"/>
        <v>0</v>
      </c>
      <c r="S631" s="312">
        <f t="shared" si="234"/>
        <v>0</v>
      </c>
      <c r="T631" s="547">
        <v>28</v>
      </c>
      <c r="U631" s="547"/>
      <c r="V631" s="561"/>
      <c r="W631" s="561"/>
      <c r="X631" s="562"/>
      <c r="Y631" s="312">
        <f t="shared" si="235"/>
        <v>0</v>
      </c>
      <c r="Z631" s="312">
        <f t="shared" si="236"/>
        <v>0</v>
      </c>
      <c r="AB631" s="547">
        <v>39</v>
      </c>
      <c r="AC631" s="547"/>
      <c r="AD631" s="561"/>
      <c r="AE631" s="561"/>
      <c r="AF631" s="562"/>
      <c r="AG631" s="312">
        <f t="shared" si="237"/>
        <v>0</v>
      </c>
      <c r="AH631" s="312">
        <f t="shared" si="238"/>
        <v>0</v>
      </c>
    </row>
    <row r="632" spans="1:113" s="17" customFormat="1" x14ac:dyDescent="0.2">
      <c r="A632" s="547">
        <v>7</v>
      </c>
      <c r="B632" s="547"/>
      <c r="C632" s="561"/>
      <c r="D632" s="561"/>
      <c r="E632" s="562"/>
      <c r="F632" s="312">
        <f t="shared" si="231"/>
        <v>0</v>
      </c>
      <c r="G632" s="312">
        <f t="shared" si="232"/>
        <v>0</v>
      </c>
      <c r="M632" s="547">
        <v>18</v>
      </c>
      <c r="N632" s="547"/>
      <c r="O632" s="561"/>
      <c r="P632" s="561"/>
      <c r="Q632" s="562"/>
      <c r="R632" s="312">
        <f t="shared" si="233"/>
        <v>0</v>
      </c>
      <c r="S632" s="312">
        <f t="shared" si="234"/>
        <v>0</v>
      </c>
      <c r="T632" s="547">
        <v>29</v>
      </c>
      <c r="U632" s="547"/>
      <c r="V632" s="561"/>
      <c r="W632" s="561"/>
      <c r="X632" s="562"/>
      <c r="Y632" s="312">
        <f t="shared" si="235"/>
        <v>0</v>
      </c>
      <c r="Z632" s="312">
        <f t="shared" si="236"/>
        <v>0</v>
      </c>
      <c r="AB632" s="547">
        <v>40</v>
      </c>
      <c r="AC632" s="547"/>
      <c r="AD632" s="561"/>
      <c r="AE632" s="561"/>
      <c r="AF632" s="562"/>
      <c r="AG632" s="312">
        <f t="shared" si="237"/>
        <v>0</v>
      </c>
      <c r="AH632" s="312">
        <f t="shared" si="238"/>
        <v>0</v>
      </c>
    </row>
    <row r="633" spans="1:113" s="17" customFormat="1" x14ac:dyDescent="0.2">
      <c r="A633" s="547">
        <v>8</v>
      </c>
      <c r="B633" s="547"/>
      <c r="C633" s="561"/>
      <c r="D633" s="561"/>
      <c r="E633" s="562"/>
      <c r="F633" s="312">
        <f t="shared" si="231"/>
        <v>0</v>
      </c>
      <c r="G633" s="312">
        <f t="shared" si="232"/>
        <v>0</v>
      </c>
      <c r="M633" s="547">
        <v>19</v>
      </c>
      <c r="N633" s="547"/>
      <c r="O633" s="561"/>
      <c r="P633" s="561"/>
      <c r="Q633" s="562"/>
      <c r="R633" s="312">
        <f t="shared" si="233"/>
        <v>0</v>
      </c>
      <c r="S633" s="312">
        <f t="shared" si="234"/>
        <v>0</v>
      </c>
      <c r="T633" s="547">
        <v>30</v>
      </c>
      <c r="U633" s="547"/>
      <c r="V633" s="561"/>
      <c r="W633" s="561"/>
      <c r="X633" s="562"/>
      <c r="Y633" s="312">
        <f t="shared" si="235"/>
        <v>0</v>
      </c>
      <c r="Z633" s="312">
        <f t="shared" si="236"/>
        <v>0</v>
      </c>
      <c r="AB633" s="547">
        <v>41</v>
      </c>
      <c r="AC633" s="547"/>
      <c r="AD633" s="561"/>
      <c r="AE633" s="561"/>
      <c r="AF633" s="562"/>
      <c r="AG633" s="312">
        <f t="shared" si="237"/>
        <v>0</v>
      </c>
      <c r="AH633" s="312">
        <f t="shared" si="238"/>
        <v>0</v>
      </c>
    </row>
    <row r="634" spans="1:113" s="17" customFormat="1" x14ac:dyDescent="0.2">
      <c r="A634" s="547">
        <v>9</v>
      </c>
      <c r="B634" s="547"/>
      <c r="C634" s="561"/>
      <c r="D634" s="561"/>
      <c r="E634" s="562"/>
      <c r="F634" s="312">
        <f t="shared" si="231"/>
        <v>0</v>
      </c>
      <c r="G634" s="312">
        <f t="shared" si="232"/>
        <v>0</v>
      </c>
      <c r="M634" s="547">
        <v>20</v>
      </c>
      <c r="N634" s="547"/>
      <c r="O634" s="561"/>
      <c r="P634" s="561"/>
      <c r="Q634" s="562"/>
      <c r="R634" s="312">
        <f t="shared" si="233"/>
        <v>0</v>
      </c>
      <c r="S634" s="312">
        <f t="shared" si="234"/>
        <v>0</v>
      </c>
      <c r="T634" s="547">
        <v>31</v>
      </c>
      <c r="U634" s="547"/>
      <c r="V634" s="561"/>
      <c r="W634" s="561"/>
      <c r="X634" s="562"/>
      <c r="Y634" s="312">
        <f t="shared" si="235"/>
        <v>0</v>
      </c>
      <c r="Z634" s="312">
        <f t="shared" si="236"/>
        <v>0</v>
      </c>
      <c r="AB634" s="547">
        <v>42</v>
      </c>
      <c r="AC634" s="547"/>
      <c r="AD634" s="561"/>
      <c r="AE634" s="561"/>
      <c r="AF634" s="562"/>
      <c r="AG634" s="312">
        <f t="shared" si="237"/>
        <v>0</v>
      </c>
      <c r="AH634" s="312">
        <f t="shared" si="238"/>
        <v>0</v>
      </c>
    </row>
    <row r="635" spans="1:113" s="17" customFormat="1" x14ac:dyDescent="0.2">
      <c r="A635" s="547">
        <v>10</v>
      </c>
      <c r="B635" s="547"/>
      <c r="C635" s="561"/>
      <c r="D635" s="561"/>
      <c r="E635" s="562"/>
      <c r="F635" s="312">
        <f t="shared" si="231"/>
        <v>0</v>
      </c>
      <c r="G635" s="312">
        <f t="shared" si="232"/>
        <v>0</v>
      </c>
      <c r="M635" s="547">
        <v>21</v>
      </c>
      <c r="N635" s="547"/>
      <c r="O635" s="561"/>
      <c r="P635" s="561"/>
      <c r="Q635" s="562"/>
      <c r="R635" s="312">
        <f t="shared" si="233"/>
        <v>0</v>
      </c>
      <c r="S635" s="312">
        <f t="shared" si="234"/>
        <v>0</v>
      </c>
      <c r="T635" s="547">
        <v>32</v>
      </c>
      <c r="U635" s="547"/>
      <c r="V635" s="561"/>
      <c r="W635" s="561"/>
      <c r="X635" s="562"/>
      <c r="Y635" s="312">
        <f t="shared" si="235"/>
        <v>0</v>
      </c>
      <c r="Z635" s="312">
        <f t="shared" si="236"/>
        <v>0</v>
      </c>
      <c r="AB635" s="547">
        <v>43</v>
      </c>
      <c r="AC635" s="547"/>
      <c r="AD635" s="561"/>
      <c r="AE635" s="561"/>
      <c r="AF635" s="562"/>
      <c r="AG635" s="312">
        <f t="shared" si="237"/>
        <v>0</v>
      </c>
      <c r="AH635" s="312">
        <f t="shared" si="238"/>
        <v>0</v>
      </c>
    </row>
    <row r="636" spans="1:113" s="17" customFormat="1" ht="13.5" thickBot="1" x14ac:dyDescent="0.25">
      <c r="A636" s="547">
        <v>11</v>
      </c>
      <c r="B636" s="547"/>
      <c r="C636" s="561"/>
      <c r="D636" s="561"/>
      <c r="E636" s="562"/>
      <c r="F636" s="312">
        <f t="shared" si="231"/>
        <v>0</v>
      </c>
      <c r="G636" s="312">
        <f t="shared" si="232"/>
        <v>0</v>
      </c>
      <c r="M636" s="547">
        <v>22</v>
      </c>
      <c r="N636" s="547"/>
      <c r="O636" s="561"/>
      <c r="P636" s="561"/>
      <c r="Q636" s="562"/>
      <c r="R636" s="312">
        <f t="shared" si="233"/>
        <v>0</v>
      </c>
      <c r="S636" s="312">
        <f t="shared" si="234"/>
        <v>0</v>
      </c>
      <c r="T636" s="547">
        <v>33</v>
      </c>
      <c r="U636" s="547"/>
      <c r="V636" s="561"/>
      <c r="W636" s="561"/>
      <c r="X636" s="562"/>
      <c r="Y636" s="312">
        <f t="shared" si="235"/>
        <v>0</v>
      </c>
      <c r="Z636" s="312">
        <f t="shared" si="236"/>
        <v>0</v>
      </c>
      <c r="AB636" s="324"/>
      <c r="AC636" s="563" t="s">
        <v>3</v>
      </c>
      <c r="AD636" s="551"/>
      <c r="AE636" s="551"/>
      <c r="AF636" s="552">
        <f>SUM(E626:E636)+SUM(Q626:Q636)+SUM(AF626:AF635)+SUM(X626:X636)</f>
        <v>0</v>
      </c>
      <c r="AG636" s="312">
        <f t="shared" si="237"/>
        <v>0</v>
      </c>
      <c r="AH636" s="312">
        <f t="shared" si="238"/>
        <v>0</v>
      </c>
    </row>
    <row r="637" spans="1:113" s="17" customFormat="1" x14ac:dyDescent="0.2">
      <c r="B637" s="328"/>
      <c r="C637" s="329"/>
      <c r="D637" s="329"/>
      <c r="E637" s="287"/>
      <c r="F637" s="312"/>
      <c r="G637" s="312"/>
      <c r="N637" s="528"/>
      <c r="O637" s="329"/>
      <c r="P637" s="329"/>
      <c r="Q637" s="287"/>
      <c r="U637" s="528"/>
      <c r="V637" s="329"/>
      <c r="W637" s="329"/>
      <c r="X637" s="287"/>
      <c r="Y637" s="312"/>
      <c r="Z637" s="312"/>
      <c r="AC637" s="328"/>
      <c r="AD637" s="329"/>
      <c r="AE637" s="329"/>
      <c r="AF637" s="287"/>
      <c r="AG637" s="312"/>
      <c r="AH637" s="312"/>
    </row>
    <row r="638" spans="1:113" s="17" customFormat="1" x14ac:dyDescent="0.2">
      <c r="B638" s="328"/>
      <c r="C638" s="329"/>
      <c r="D638" s="329"/>
      <c r="E638" s="287"/>
      <c r="F638" s="312"/>
      <c r="G638" s="312"/>
      <c r="N638" s="528"/>
      <c r="O638" s="329"/>
      <c r="P638" s="329"/>
      <c r="Q638" s="287"/>
      <c r="U638" s="528"/>
      <c r="V638" s="329"/>
      <c r="W638" s="329"/>
      <c r="X638" s="287"/>
      <c r="Y638" s="312"/>
      <c r="Z638" s="312"/>
      <c r="AC638" s="328"/>
      <c r="AD638" s="329"/>
      <c r="AE638" s="329"/>
      <c r="AF638" s="287"/>
      <c r="AG638" s="312"/>
      <c r="AH638" s="312"/>
    </row>
    <row r="639" spans="1:113" s="17" customFormat="1" x14ac:dyDescent="0.2">
      <c r="B639" s="328"/>
      <c r="C639" s="329"/>
      <c r="D639" s="329"/>
      <c r="E639" s="287"/>
      <c r="F639" s="312"/>
      <c r="G639" s="312"/>
      <c r="N639" s="528"/>
      <c r="O639" s="329"/>
      <c r="P639" s="329"/>
      <c r="Q639" s="287"/>
      <c r="U639" s="528"/>
      <c r="V639" s="329"/>
      <c r="W639" s="329"/>
      <c r="X639" s="287"/>
      <c r="Y639" s="312"/>
      <c r="Z639" s="312"/>
      <c r="AC639" s="328"/>
      <c r="AD639" s="329"/>
      <c r="AE639" s="329"/>
      <c r="AF639" s="287"/>
      <c r="AG639" s="312"/>
      <c r="AH639" s="312"/>
    </row>
    <row r="640" spans="1:113" s="17" customFormat="1" x14ac:dyDescent="0.2">
      <c r="B640" s="328"/>
      <c r="C640" s="329"/>
      <c r="D640" s="329"/>
      <c r="E640" s="287"/>
      <c r="F640" s="312"/>
      <c r="G640" s="312"/>
      <c r="N640" s="528"/>
      <c r="O640" s="329"/>
      <c r="P640" s="329"/>
      <c r="Q640" s="287"/>
      <c r="U640" s="528"/>
      <c r="V640" s="329"/>
      <c r="W640" s="329"/>
      <c r="X640" s="287"/>
      <c r="Y640" s="312"/>
      <c r="Z640" s="312"/>
      <c r="AC640" s="328"/>
      <c r="AD640" s="329"/>
      <c r="AE640" s="329"/>
      <c r="AF640" s="287"/>
      <c r="AG640" s="312"/>
      <c r="AH640" s="312"/>
    </row>
    <row r="641" spans="1:113" s="17" customFormat="1" x14ac:dyDescent="0.2">
      <c r="B641" s="328"/>
      <c r="C641" s="329"/>
      <c r="D641" s="329"/>
      <c r="E641" s="287"/>
      <c r="F641" s="312"/>
      <c r="G641" s="312"/>
      <c r="N641" s="528"/>
      <c r="O641" s="329"/>
      <c r="P641" s="329"/>
      <c r="Q641" s="287"/>
      <c r="U641" s="528"/>
      <c r="V641" s="329"/>
      <c r="W641" s="329"/>
      <c r="X641" s="287"/>
      <c r="Y641" s="312"/>
      <c r="Z641" s="312"/>
      <c r="AC641" s="328"/>
      <c r="AD641" s="329"/>
      <c r="AE641" s="329"/>
      <c r="AF641" s="287"/>
      <c r="AG641" s="312"/>
      <c r="AH641" s="312"/>
    </row>
    <row r="642" spans="1:113" s="17" customFormat="1" x14ac:dyDescent="0.2">
      <c r="B642" s="328"/>
      <c r="C642" s="329"/>
      <c r="D642" s="329"/>
      <c r="E642" s="287"/>
      <c r="F642" s="312"/>
      <c r="G642" s="312"/>
      <c r="N642" s="528"/>
      <c r="O642" s="329"/>
      <c r="P642" s="329"/>
      <c r="Q642" s="287"/>
      <c r="U642" s="528"/>
      <c r="V642" s="329"/>
      <c r="W642" s="329"/>
      <c r="X642" s="287"/>
      <c r="Y642" s="312"/>
      <c r="Z642" s="312"/>
      <c r="AC642" s="328"/>
      <c r="AD642" s="329"/>
      <c r="AE642" s="329"/>
      <c r="AF642" s="287"/>
      <c r="AG642" s="312"/>
      <c r="AH642" s="312"/>
    </row>
    <row r="643" spans="1:113" s="17" customFormat="1" ht="13.5" thickBot="1" x14ac:dyDescent="0.25">
      <c r="B643" s="328"/>
      <c r="C643" s="329"/>
      <c r="D643" s="329"/>
      <c r="E643" s="287"/>
      <c r="F643" s="312"/>
      <c r="G643" s="312"/>
      <c r="N643" s="528"/>
      <c r="O643" s="329"/>
      <c r="P643" s="329"/>
      <c r="Q643" s="287"/>
      <c r="U643" s="528"/>
      <c r="V643" s="329"/>
      <c r="W643" s="329"/>
      <c r="X643" s="287"/>
      <c r="Y643" s="312"/>
      <c r="Z643" s="312"/>
      <c r="AC643" s="328"/>
      <c r="AD643" s="329"/>
      <c r="AE643" s="329"/>
      <c r="AF643" s="287"/>
      <c r="AG643" s="312"/>
      <c r="AH643" s="312"/>
    </row>
    <row r="644" spans="1:113" ht="13.5" thickBot="1" x14ac:dyDescent="0.25">
      <c r="A644" s="315">
        <v>30</v>
      </c>
      <c r="B644" s="472"/>
      <c r="C644" s="757" t="s">
        <v>159</v>
      </c>
      <c r="D644" s="757" t="s">
        <v>34</v>
      </c>
      <c r="E644" s="543">
        <f>+$AF656</f>
        <v>0</v>
      </c>
      <c r="F644" s="312"/>
      <c r="G644" s="312"/>
      <c r="H644" s="17"/>
      <c r="M644" s="315"/>
      <c r="N644" s="472"/>
      <c r="O644" s="757" t="s">
        <v>159</v>
      </c>
      <c r="P644" s="757" t="s">
        <v>34</v>
      </c>
      <c r="Q644" s="543">
        <f>+$AF656</f>
        <v>0</v>
      </c>
      <c r="R644" s="17"/>
      <c r="S644" s="17"/>
      <c r="T644" s="315">
        <v>30</v>
      </c>
      <c r="U644" s="472"/>
      <c r="V644" s="757" t="s">
        <v>159</v>
      </c>
      <c r="W644" s="757" t="s">
        <v>34</v>
      </c>
      <c r="X644" s="543">
        <f>+$AF656</f>
        <v>0</v>
      </c>
      <c r="Y644" s="312"/>
      <c r="Z644" s="312"/>
      <c r="AA644" s="17"/>
      <c r="AB644" s="315"/>
      <c r="AC644" s="472"/>
      <c r="AD644" s="757" t="s">
        <v>159</v>
      </c>
      <c r="AE644" s="757" t="s">
        <v>34</v>
      </c>
      <c r="AF644" s="800" t="s">
        <v>18</v>
      </c>
      <c r="AG644" s="312"/>
      <c r="AH644" s="312"/>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c r="BY644" s="17"/>
      <c r="BZ644" s="17"/>
      <c r="CA644" s="17"/>
      <c r="CB644" s="17"/>
      <c r="CC644" s="17"/>
      <c r="CD644" s="17"/>
      <c r="CE644" s="17"/>
      <c r="CF644" s="17"/>
      <c r="CG644" s="17"/>
      <c r="CH644" s="17"/>
      <c r="CI644" s="17"/>
      <c r="CJ644" s="17"/>
      <c r="CK644" s="17"/>
      <c r="CL644" s="17"/>
      <c r="CM644" s="17"/>
      <c r="CN644" s="17"/>
      <c r="CO644" s="17"/>
      <c r="CP644" s="17"/>
      <c r="CQ644" s="17"/>
      <c r="CR644" s="17"/>
      <c r="CS644" s="17"/>
      <c r="CT644" s="17"/>
      <c r="CU644" s="17"/>
      <c r="CV644" s="17"/>
      <c r="CW644" s="17"/>
      <c r="CX644" s="17"/>
      <c r="CY644" s="17"/>
      <c r="CZ644" s="17"/>
      <c r="DA644" s="17"/>
      <c r="DB644" s="17"/>
      <c r="DC644" s="17"/>
      <c r="DD644" s="17"/>
      <c r="DE644" s="17"/>
      <c r="DF644" s="17"/>
      <c r="DG644" s="17"/>
      <c r="DH644" s="17"/>
      <c r="DI644" s="17"/>
    </row>
    <row r="645" spans="1:113" ht="51" x14ac:dyDescent="0.2">
      <c r="A645" s="318" t="s">
        <v>7</v>
      </c>
      <c r="B645" s="525" t="str">
        <f>+" אסמכתא " &amp; B32 &amp;"         חזרה לטבלה "</f>
        <v xml:space="preserve"> אסמכתא          חזרה לטבלה </v>
      </c>
      <c r="C645" s="799"/>
      <c r="D645" s="799"/>
      <c r="E645" s="543" t="s">
        <v>18</v>
      </c>
      <c r="F645" s="312"/>
      <c r="G645" s="312"/>
      <c r="H645" s="17"/>
      <c r="M645" s="318" t="s">
        <v>23</v>
      </c>
      <c r="N645" s="525" t="str">
        <f>+" אסמכתא " &amp; B32 &amp;"         חזרה לטבלה "</f>
        <v xml:space="preserve"> אסמכתא          חזרה לטבלה </v>
      </c>
      <c r="O645" s="799"/>
      <c r="P645" s="799"/>
      <c r="Q645" s="543" t="s">
        <v>18</v>
      </c>
      <c r="R645" s="17"/>
      <c r="S645" s="17"/>
      <c r="T645" s="318" t="s">
        <v>7</v>
      </c>
      <c r="U645" s="525" t="str">
        <f>+" אסמכתא " &amp; B32 &amp;"         חזרה לטבלה "</f>
        <v xml:space="preserve"> אסמכתא          חזרה לטבלה </v>
      </c>
      <c r="V645" s="799"/>
      <c r="W645" s="799"/>
      <c r="X645" s="543" t="s">
        <v>18</v>
      </c>
      <c r="Y645" s="312"/>
      <c r="Z645" s="312"/>
      <c r="AA645" s="17"/>
      <c r="AB645" s="318" t="s">
        <v>23</v>
      </c>
      <c r="AC645" s="525" t="str">
        <f>+" אסמכתא " &amp; W32 &amp;"         חזרה לטבלה "</f>
        <v xml:space="preserve"> אסמכתא          חזרה לטבלה </v>
      </c>
      <c r="AD645" s="799"/>
      <c r="AE645" s="799"/>
      <c r="AF645" s="804"/>
      <c r="AG645" s="312"/>
      <c r="AH645" s="312"/>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c r="BY645" s="17"/>
      <c r="BZ645" s="17"/>
      <c r="CA645" s="17"/>
      <c r="CB645" s="17"/>
      <c r="CC645" s="17"/>
      <c r="CD645" s="17"/>
      <c r="CE645" s="17"/>
      <c r="CF645" s="17"/>
      <c r="CG645" s="17"/>
      <c r="CH645" s="17"/>
      <c r="CI645" s="17"/>
      <c r="CJ645" s="17"/>
      <c r="CK645" s="17"/>
      <c r="CL645" s="17"/>
      <c r="CM645" s="17"/>
      <c r="CN645" s="17"/>
      <c r="CO645" s="17"/>
      <c r="CP645" s="17"/>
      <c r="CQ645" s="17"/>
      <c r="CR645" s="17"/>
      <c r="CS645" s="17"/>
      <c r="CT645" s="17"/>
      <c r="CU645" s="17"/>
      <c r="CV645" s="17"/>
      <c r="CW645" s="17"/>
      <c r="CX645" s="17"/>
      <c r="CY645" s="17"/>
      <c r="CZ645" s="17"/>
      <c r="DA645" s="17"/>
      <c r="DB645" s="17"/>
      <c r="DC645" s="17"/>
      <c r="DD645" s="17"/>
      <c r="DE645" s="17"/>
      <c r="DF645" s="17"/>
      <c r="DG645" s="17"/>
      <c r="DH645" s="17"/>
      <c r="DI645" s="17"/>
    </row>
    <row r="646" spans="1:113" s="17" customFormat="1" x14ac:dyDescent="0.2">
      <c r="A646" s="547">
        <v>1</v>
      </c>
      <c r="B646" s="547"/>
      <c r="C646" s="561"/>
      <c r="D646" s="561"/>
      <c r="E646" s="562"/>
      <c r="F646" s="312">
        <f>IF(AND((COUNTA($C$32)=1),(COUNTA(E646)=1),($C$32&lt;&gt;0),(OR((D646&lt;$C$62),(D646&gt;($E$62+61))))),1,0)</f>
        <v>0</v>
      </c>
      <c r="G646" s="312">
        <f>IF(AND((COUNTA($C$32)=1),(COUNTA(E646)=1),($C$32&lt;&gt;0),(OR((C646&lt;$C$62),(C646&gt;($E$62))))),1,0)</f>
        <v>0</v>
      </c>
      <c r="M646" s="547">
        <v>12</v>
      </c>
      <c r="N646" s="547"/>
      <c r="O646" s="561"/>
      <c r="P646" s="561"/>
      <c r="Q646" s="562"/>
      <c r="T646" s="547">
        <v>23</v>
      </c>
      <c r="U646" s="547"/>
      <c r="V646" s="561"/>
      <c r="W646" s="561"/>
      <c r="X646" s="562"/>
      <c r="Y646" s="312">
        <f>IF(AND((COUNTA($C$32)=1),(COUNTA(X646)=1),($C$32&lt;&gt;0),(OR((W646&lt;$C$62),(W646&gt;($E$62+61))))),1,0)</f>
        <v>0</v>
      </c>
      <c r="Z646" s="312">
        <f>IF(AND((COUNTA($C$32)=1),(COUNTA(X646)=1),($C$32&lt;&gt;0),(OR((V646&lt;$C$62),(V646&gt;($E$62))))),1,0)</f>
        <v>0</v>
      </c>
      <c r="AB646" s="547">
        <v>34</v>
      </c>
      <c r="AC646" s="547"/>
      <c r="AD646" s="561"/>
      <c r="AE646" s="561"/>
      <c r="AF646" s="562"/>
      <c r="AG646" s="312">
        <f>IF(AND((COUNTA($C$32)=1),(COUNTA(AF646)=1),($C$32&lt;&gt;0),(OR((AE646&lt;$C$62),(AE646&gt;($E$62+61))))),1,0)</f>
        <v>0</v>
      </c>
      <c r="AH646" s="312">
        <f>IF(AND((COUNTA($C$32)=1),(COUNTA(AF646)=1),($C$32&lt;&gt;0),(OR((AD646&lt;$C$62),(AD646&gt;($E$62))))),1,0)</f>
        <v>0</v>
      </c>
    </row>
    <row r="647" spans="1:113" s="17" customFormat="1" x14ac:dyDescent="0.2">
      <c r="A647" s="547">
        <v>2</v>
      </c>
      <c r="B647" s="547"/>
      <c r="C647" s="561"/>
      <c r="D647" s="561"/>
      <c r="E647" s="562"/>
      <c r="F647" s="312">
        <f t="shared" ref="F647:F656" si="239">IF(AND((COUNTA($C$32)=1),(COUNTA(E647)=1),($C$32&lt;&gt;0),(OR((D647&lt;$C$62),(D647&gt;($E$62+61))))),1,0)</f>
        <v>0</v>
      </c>
      <c r="G647" s="312">
        <f t="shared" ref="G647:G656" si="240">IF(AND((COUNTA($C$32)=1),(COUNTA(E647)=1),($C$32&lt;&gt;0),(OR((C647&lt;$C$62),(C647&gt;($E$62))))),1,0)</f>
        <v>0</v>
      </c>
      <c r="M647" s="547">
        <v>13</v>
      </c>
      <c r="N647" s="547"/>
      <c r="O647" s="561"/>
      <c r="P647" s="561"/>
      <c r="Q647" s="562"/>
      <c r="T647" s="547">
        <v>24</v>
      </c>
      <c r="U647" s="547"/>
      <c r="V647" s="561"/>
      <c r="W647" s="561"/>
      <c r="X647" s="562"/>
      <c r="Y647" s="312">
        <f t="shared" ref="Y647:Y656" si="241">IF(AND((COUNTA($C$32)=1),(COUNTA(X647)=1),($C$32&lt;&gt;0),(OR((W647&lt;$C$62),(W647&gt;($E$62+61))))),1,0)</f>
        <v>0</v>
      </c>
      <c r="Z647" s="312">
        <f t="shared" ref="Z647:Z656" si="242">IF(AND((COUNTA($C$32)=1),(COUNTA(X647)=1),($C$32&lt;&gt;0),(OR((V647&lt;$C$62),(V647&gt;($E$62))))),1,0)</f>
        <v>0</v>
      </c>
      <c r="AB647" s="547">
        <v>35</v>
      </c>
      <c r="AC647" s="547"/>
      <c r="AD647" s="561"/>
      <c r="AE647" s="561"/>
      <c r="AF647" s="562"/>
      <c r="AG647" s="312">
        <f t="shared" ref="AG647:AG656" si="243">IF(AND((COUNTA($C$32)=1),(COUNTA(AF647)=1),($C$32&lt;&gt;0),(OR((AE647&lt;$C$62),(AE647&gt;($E$62+61))))),1,0)</f>
        <v>0</v>
      </c>
      <c r="AH647" s="312">
        <f t="shared" ref="AH647:AH656" si="244">IF(AND((COUNTA($C$32)=1),(COUNTA(AF647)=1),($C$32&lt;&gt;0),(OR((AD647&lt;$C$62),(AD647&gt;($E$62))))),1,0)</f>
        <v>0</v>
      </c>
    </row>
    <row r="648" spans="1:113" s="17" customFormat="1" x14ac:dyDescent="0.2">
      <c r="A648" s="547">
        <v>3</v>
      </c>
      <c r="B648" s="547"/>
      <c r="C648" s="561"/>
      <c r="D648" s="561"/>
      <c r="E648" s="562"/>
      <c r="F648" s="312">
        <f t="shared" si="239"/>
        <v>0</v>
      </c>
      <c r="G648" s="312">
        <f t="shared" si="240"/>
        <v>0</v>
      </c>
      <c r="M648" s="547">
        <v>14</v>
      </c>
      <c r="N648" s="547"/>
      <c r="O648" s="561"/>
      <c r="P648" s="561"/>
      <c r="Q648" s="562"/>
      <c r="T648" s="547">
        <v>25</v>
      </c>
      <c r="U648" s="547"/>
      <c r="V648" s="561"/>
      <c r="W648" s="561"/>
      <c r="X648" s="562"/>
      <c r="Y648" s="312">
        <f t="shared" si="241"/>
        <v>0</v>
      </c>
      <c r="Z648" s="312">
        <f t="shared" si="242"/>
        <v>0</v>
      </c>
      <c r="AB648" s="547">
        <v>36</v>
      </c>
      <c r="AC648" s="547"/>
      <c r="AD648" s="561"/>
      <c r="AE648" s="561"/>
      <c r="AF648" s="562"/>
      <c r="AG648" s="312">
        <f t="shared" si="243"/>
        <v>0</v>
      </c>
      <c r="AH648" s="312">
        <f t="shared" si="244"/>
        <v>0</v>
      </c>
    </row>
    <row r="649" spans="1:113" s="17" customFormat="1" x14ac:dyDescent="0.2">
      <c r="A649" s="547">
        <v>4</v>
      </c>
      <c r="B649" s="547"/>
      <c r="C649" s="561"/>
      <c r="D649" s="561"/>
      <c r="E649" s="562"/>
      <c r="F649" s="312">
        <f t="shared" si="239"/>
        <v>0</v>
      </c>
      <c r="G649" s="312">
        <f t="shared" si="240"/>
        <v>0</v>
      </c>
      <c r="M649" s="547">
        <v>15</v>
      </c>
      <c r="N649" s="547"/>
      <c r="O649" s="561"/>
      <c r="P649" s="561"/>
      <c r="Q649" s="562"/>
      <c r="T649" s="547">
        <v>26</v>
      </c>
      <c r="U649" s="547"/>
      <c r="V649" s="561"/>
      <c r="W649" s="561"/>
      <c r="X649" s="562"/>
      <c r="Y649" s="312">
        <f t="shared" si="241"/>
        <v>0</v>
      </c>
      <c r="Z649" s="312">
        <f t="shared" si="242"/>
        <v>0</v>
      </c>
      <c r="AB649" s="547">
        <v>37</v>
      </c>
      <c r="AC649" s="547"/>
      <c r="AD649" s="561"/>
      <c r="AE649" s="561"/>
      <c r="AF649" s="562"/>
      <c r="AG649" s="312">
        <f t="shared" si="243"/>
        <v>0</v>
      </c>
      <c r="AH649" s="312">
        <f t="shared" si="244"/>
        <v>0</v>
      </c>
    </row>
    <row r="650" spans="1:113" s="17" customFormat="1" x14ac:dyDescent="0.2">
      <c r="A650" s="547">
        <v>5</v>
      </c>
      <c r="B650" s="547"/>
      <c r="C650" s="561"/>
      <c r="D650" s="561"/>
      <c r="E650" s="562"/>
      <c r="F650" s="312">
        <f t="shared" si="239"/>
        <v>0</v>
      </c>
      <c r="G650" s="312">
        <f t="shared" si="240"/>
        <v>0</v>
      </c>
      <c r="M650" s="547">
        <v>16</v>
      </c>
      <c r="N650" s="547"/>
      <c r="O650" s="561"/>
      <c r="P650" s="561"/>
      <c r="Q650" s="562"/>
      <c r="T650" s="547">
        <v>27</v>
      </c>
      <c r="U650" s="547"/>
      <c r="V650" s="561"/>
      <c r="W650" s="561"/>
      <c r="X650" s="562"/>
      <c r="Y650" s="312">
        <f t="shared" si="241"/>
        <v>0</v>
      </c>
      <c r="Z650" s="312">
        <f t="shared" si="242"/>
        <v>0</v>
      </c>
      <c r="AB650" s="547">
        <v>38</v>
      </c>
      <c r="AC650" s="547"/>
      <c r="AD650" s="561"/>
      <c r="AE650" s="561"/>
      <c r="AF650" s="562"/>
      <c r="AG650" s="312">
        <f t="shared" si="243"/>
        <v>0</v>
      </c>
      <c r="AH650" s="312">
        <f t="shared" si="244"/>
        <v>0</v>
      </c>
    </row>
    <row r="651" spans="1:113" s="17" customFormat="1" x14ac:dyDescent="0.2">
      <c r="A651" s="547">
        <v>6</v>
      </c>
      <c r="B651" s="547"/>
      <c r="C651" s="561"/>
      <c r="D651" s="561"/>
      <c r="E651" s="562"/>
      <c r="F651" s="312">
        <f t="shared" si="239"/>
        <v>0</v>
      </c>
      <c r="G651" s="312">
        <f t="shared" si="240"/>
        <v>0</v>
      </c>
      <c r="M651" s="547">
        <v>17</v>
      </c>
      <c r="N651" s="547"/>
      <c r="O651" s="561"/>
      <c r="P651" s="561"/>
      <c r="Q651" s="562"/>
      <c r="T651" s="547">
        <v>28</v>
      </c>
      <c r="U651" s="547"/>
      <c r="V651" s="561"/>
      <c r="W651" s="561"/>
      <c r="X651" s="562"/>
      <c r="Y651" s="312">
        <f t="shared" si="241"/>
        <v>0</v>
      </c>
      <c r="Z651" s="312">
        <f t="shared" si="242"/>
        <v>0</v>
      </c>
      <c r="AB651" s="547">
        <v>39</v>
      </c>
      <c r="AC651" s="547"/>
      <c r="AD651" s="561"/>
      <c r="AE651" s="561"/>
      <c r="AF651" s="562"/>
      <c r="AG651" s="312">
        <f t="shared" si="243"/>
        <v>0</v>
      </c>
      <c r="AH651" s="312">
        <f t="shared" si="244"/>
        <v>0</v>
      </c>
    </row>
    <row r="652" spans="1:113" s="17" customFormat="1" x14ac:dyDescent="0.2">
      <c r="A652" s="547">
        <v>7</v>
      </c>
      <c r="B652" s="547"/>
      <c r="C652" s="561"/>
      <c r="D652" s="561"/>
      <c r="E652" s="562"/>
      <c r="F652" s="312">
        <f t="shared" si="239"/>
        <v>0</v>
      </c>
      <c r="G652" s="312">
        <f t="shared" si="240"/>
        <v>0</v>
      </c>
      <c r="M652" s="547">
        <v>18</v>
      </c>
      <c r="N652" s="547"/>
      <c r="O652" s="561"/>
      <c r="P652" s="561"/>
      <c r="Q652" s="562"/>
      <c r="T652" s="547">
        <v>29</v>
      </c>
      <c r="U652" s="547"/>
      <c r="V652" s="561"/>
      <c r="W652" s="561"/>
      <c r="X652" s="562"/>
      <c r="Y652" s="312">
        <f t="shared" si="241"/>
        <v>0</v>
      </c>
      <c r="Z652" s="312">
        <f t="shared" si="242"/>
        <v>0</v>
      </c>
      <c r="AB652" s="547">
        <v>40</v>
      </c>
      <c r="AC652" s="547"/>
      <c r="AD652" s="561"/>
      <c r="AE652" s="561"/>
      <c r="AF652" s="562"/>
      <c r="AG652" s="312">
        <f t="shared" si="243"/>
        <v>0</v>
      </c>
      <c r="AH652" s="312">
        <f t="shared" si="244"/>
        <v>0</v>
      </c>
    </row>
    <row r="653" spans="1:113" s="17" customFormat="1" x14ac:dyDescent="0.2">
      <c r="A653" s="547">
        <v>8</v>
      </c>
      <c r="B653" s="547"/>
      <c r="C653" s="561"/>
      <c r="D653" s="561"/>
      <c r="E653" s="562"/>
      <c r="F653" s="312">
        <f t="shared" si="239"/>
        <v>0</v>
      </c>
      <c r="G653" s="312">
        <f t="shared" si="240"/>
        <v>0</v>
      </c>
      <c r="M653" s="547">
        <v>19</v>
      </c>
      <c r="N653" s="547"/>
      <c r="O653" s="561"/>
      <c r="P653" s="561"/>
      <c r="Q653" s="562"/>
      <c r="T653" s="547">
        <v>30</v>
      </c>
      <c r="U653" s="547"/>
      <c r="V653" s="561"/>
      <c r="W653" s="561"/>
      <c r="X653" s="562"/>
      <c r="Y653" s="312">
        <f t="shared" si="241"/>
        <v>0</v>
      </c>
      <c r="Z653" s="312">
        <f t="shared" si="242"/>
        <v>0</v>
      </c>
      <c r="AB653" s="547">
        <v>41</v>
      </c>
      <c r="AC653" s="547"/>
      <c r="AD653" s="561"/>
      <c r="AE653" s="561"/>
      <c r="AF653" s="562"/>
      <c r="AG653" s="312">
        <f t="shared" si="243"/>
        <v>0</v>
      </c>
      <c r="AH653" s="312">
        <f t="shared" si="244"/>
        <v>0</v>
      </c>
    </row>
    <row r="654" spans="1:113" s="17" customFormat="1" x14ac:dyDescent="0.2">
      <c r="A654" s="547">
        <v>9</v>
      </c>
      <c r="B654" s="547"/>
      <c r="C654" s="561"/>
      <c r="D654" s="561"/>
      <c r="E654" s="562"/>
      <c r="F654" s="312">
        <f t="shared" si="239"/>
        <v>0</v>
      </c>
      <c r="G654" s="312">
        <f t="shared" si="240"/>
        <v>0</v>
      </c>
      <c r="M654" s="547">
        <v>20</v>
      </c>
      <c r="N654" s="547"/>
      <c r="O654" s="561"/>
      <c r="P654" s="561"/>
      <c r="Q654" s="562"/>
      <c r="T654" s="547">
        <v>31</v>
      </c>
      <c r="U654" s="547"/>
      <c r="V654" s="561"/>
      <c r="W654" s="561"/>
      <c r="X654" s="562"/>
      <c r="Y654" s="312">
        <f t="shared" si="241"/>
        <v>0</v>
      </c>
      <c r="Z654" s="312">
        <f t="shared" si="242"/>
        <v>0</v>
      </c>
      <c r="AB654" s="547">
        <v>42</v>
      </c>
      <c r="AC654" s="547"/>
      <c r="AD654" s="561"/>
      <c r="AE654" s="561"/>
      <c r="AF654" s="562"/>
      <c r="AG654" s="312">
        <f t="shared" si="243"/>
        <v>0</v>
      </c>
      <c r="AH654" s="312">
        <f t="shared" si="244"/>
        <v>0</v>
      </c>
    </row>
    <row r="655" spans="1:113" s="17" customFormat="1" x14ac:dyDescent="0.2">
      <c r="A655" s="547">
        <v>10</v>
      </c>
      <c r="B655" s="547"/>
      <c r="C655" s="561"/>
      <c r="D655" s="561"/>
      <c r="E655" s="562"/>
      <c r="F655" s="312">
        <f t="shared" si="239"/>
        <v>0</v>
      </c>
      <c r="G655" s="312">
        <f t="shared" si="240"/>
        <v>0</v>
      </c>
      <c r="M655" s="547">
        <v>21</v>
      </c>
      <c r="N655" s="547"/>
      <c r="O655" s="561"/>
      <c r="P655" s="561"/>
      <c r="Q655" s="562"/>
      <c r="T655" s="547">
        <v>32</v>
      </c>
      <c r="U655" s="547"/>
      <c r="V655" s="561"/>
      <c r="W655" s="561"/>
      <c r="X655" s="562"/>
      <c r="Y655" s="312">
        <f t="shared" si="241"/>
        <v>0</v>
      </c>
      <c r="Z655" s="312">
        <f t="shared" si="242"/>
        <v>0</v>
      </c>
      <c r="AB655" s="547">
        <v>43</v>
      </c>
      <c r="AC655" s="547"/>
      <c r="AD655" s="561"/>
      <c r="AE655" s="561"/>
      <c r="AF655" s="562"/>
      <c r="AG655" s="312">
        <f t="shared" si="243"/>
        <v>0</v>
      </c>
      <c r="AH655" s="312">
        <f t="shared" si="244"/>
        <v>0</v>
      </c>
    </row>
    <row r="656" spans="1:113" s="17" customFormat="1" ht="13.5" thickBot="1" x14ac:dyDescent="0.25">
      <c r="A656" s="547">
        <v>11</v>
      </c>
      <c r="B656" s="547"/>
      <c r="C656" s="561"/>
      <c r="D656" s="561"/>
      <c r="E656" s="562"/>
      <c r="F656" s="312">
        <f t="shared" si="239"/>
        <v>0</v>
      </c>
      <c r="G656" s="312">
        <f t="shared" si="240"/>
        <v>0</v>
      </c>
      <c r="M656" s="547">
        <v>22</v>
      </c>
      <c r="N656" s="547"/>
      <c r="O656" s="561"/>
      <c r="P656" s="561"/>
      <c r="Q656" s="562"/>
      <c r="T656" s="547">
        <v>33</v>
      </c>
      <c r="U656" s="547"/>
      <c r="V656" s="561"/>
      <c r="W656" s="561"/>
      <c r="X656" s="562"/>
      <c r="Y656" s="312">
        <f t="shared" si="241"/>
        <v>0</v>
      </c>
      <c r="Z656" s="312">
        <f t="shared" si="242"/>
        <v>0</v>
      </c>
      <c r="AB656" s="324"/>
      <c r="AC656" s="563" t="s">
        <v>3</v>
      </c>
      <c r="AD656" s="551"/>
      <c r="AE656" s="551"/>
      <c r="AF656" s="552">
        <f>SUM(E646:E656)+SUM(Q646:Q656)+SUM(AF646:AF655)+SUM(X646:X656)</f>
        <v>0</v>
      </c>
      <c r="AG656" s="312">
        <f t="shared" si="243"/>
        <v>0</v>
      </c>
      <c r="AH656" s="312">
        <f t="shared" si="244"/>
        <v>0</v>
      </c>
    </row>
    <row r="657" spans="1:113" s="17" customFormat="1" x14ac:dyDescent="0.2">
      <c r="B657" s="328"/>
      <c r="C657" s="329"/>
      <c r="D657" s="329"/>
      <c r="E657" s="287"/>
      <c r="F657" s="312"/>
      <c r="G657" s="312"/>
      <c r="N657" s="528"/>
      <c r="O657" s="329"/>
      <c r="P657" s="329"/>
      <c r="Q657" s="287"/>
      <c r="U657" s="528"/>
      <c r="V657" s="329"/>
      <c r="W657" s="329"/>
      <c r="X657" s="287"/>
      <c r="Y657" s="312"/>
      <c r="Z657" s="312"/>
      <c r="AC657" s="328"/>
      <c r="AD657" s="329"/>
      <c r="AE657" s="329"/>
      <c r="AF657" s="287"/>
      <c r="AG657" s="312"/>
      <c r="AH657" s="312"/>
    </row>
    <row r="658" spans="1:113" s="17" customFormat="1" x14ac:dyDescent="0.2">
      <c r="B658" s="328"/>
      <c r="C658" s="329"/>
      <c r="D658" s="329"/>
      <c r="E658" s="287"/>
      <c r="F658" s="312"/>
      <c r="G658" s="312"/>
      <c r="N658" s="528"/>
      <c r="O658" s="329"/>
      <c r="P658" s="329"/>
      <c r="Q658" s="287"/>
      <c r="U658" s="528"/>
      <c r="V658" s="329"/>
      <c r="W658" s="329"/>
      <c r="X658" s="287"/>
      <c r="Y658" s="312"/>
      <c r="Z658" s="312"/>
      <c r="AC658" s="328"/>
      <c r="AD658" s="329"/>
      <c r="AE658" s="329"/>
      <c r="AF658" s="287"/>
      <c r="AG658" s="312"/>
      <c r="AH658" s="312"/>
    </row>
    <row r="659" spans="1:113" s="17" customFormat="1" x14ac:dyDescent="0.2">
      <c r="B659" s="328"/>
      <c r="C659" s="329"/>
      <c r="D659" s="329"/>
      <c r="E659" s="287"/>
      <c r="F659" s="312"/>
      <c r="G659" s="312"/>
      <c r="N659" s="528"/>
      <c r="O659" s="329"/>
      <c r="P659" s="329"/>
      <c r="Q659" s="287"/>
      <c r="U659" s="528"/>
      <c r="V659" s="329"/>
      <c r="W659" s="329"/>
      <c r="X659" s="287"/>
      <c r="Y659" s="312"/>
      <c r="Z659" s="312"/>
      <c r="AC659" s="328"/>
      <c r="AD659" s="329"/>
      <c r="AE659" s="329"/>
      <c r="AF659" s="287"/>
      <c r="AG659" s="312"/>
      <c r="AH659" s="312"/>
    </row>
    <row r="660" spans="1:113" s="17" customFormat="1" x14ac:dyDescent="0.2">
      <c r="B660" s="328"/>
      <c r="C660" s="329"/>
      <c r="D660" s="329"/>
      <c r="E660" s="287"/>
      <c r="F660" s="312"/>
      <c r="G660" s="312"/>
      <c r="N660" s="528"/>
      <c r="O660" s="329"/>
      <c r="P660" s="329"/>
      <c r="Q660" s="287"/>
      <c r="U660" s="528"/>
      <c r="V660" s="329"/>
      <c r="W660" s="329"/>
      <c r="X660" s="287"/>
      <c r="Y660" s="312"/>
      <c r="Z660" s="312"/>
      <c r="AC660" s="328"/>
      <c r="AD660" s="329"/>
      <c r="AE660" s="329"/>
      <c r="AF660" s="287"/>
      <c r="AG660" s="312"/>
      <c r="AH660" s="312"/>
    </row>
    <row r="661" spans="1:113" s="17" customFormat="1" x14ac:dyDescent="0.2">
      <c r="B661" s="328"/>
      <c r="C661" s="329"/>
      <c r="D661" s="329"/>
      <c r="E661" s="287"/>
      <c r="F661" s="312"/>
      <c r="G661" s="312"/>
      <c r="N661" s="528"/>
      <c r="O661" s="329"/>
      <c r="P661" s="329"/>
      <c r="Q661" s="287"/>
      <c r="U661" s="528"/>
      <c r="V661" s="329"/>
      <c r="W661" s="329"/>
      <c r="X661" s="287"/>
      <c r="Y661" s="312"/>
      <c r="Z661" s="312"/>
      <c r="AC661" s="328"/>
      <c r="AD661" s="329"/>
      <c r="AE661" s="329"/>
      <c r="AF661" s="287"/>
      <c r="AG661" s="312"/>
      <c r="AH661" s="312"/>
    </row>
    <row r="662" spans="1:113" s="17" customFormat="1" x14ac:dyDescent="0.2">
      <c r="B662" s="328"/>
      <c r="C662" s="329"/>
      <c r="D662" s="329"/>
      <c r="E662" s="287"/>
      <c r="F662" s="312"/>
      <c r="G662" s="312"/>
      <c r="N662" s="528"/>
      <c r="O662" s="329"/>
      <c r="P662" s="329"/>
      <c r="Q662" s="287"/>
      <c r="U662" s="528"/>
      <c r="V662" s="329"/>
      <c r="W662" s="329"/>
      <c r="X662" s="287"/>
      <c r="Y662" s="312"/>
      <c r="Z662" s="312"/>
      <c r="AC662" s="328"/>
      <c r="AD662" s="329"/>
      <c r="AE662" s="329"/>
      <c r="AF662" s="287"/>
      <c r="AG662" s="312"/>
      <c r="AH662" s="312"/>
    </row>
    <row r="663" spans="1:113" s="17" customFormat="1" ht="13.5" thickBot="1" x14ac:dyDescent="0.25">
      <c r="B663" s="328"/>
      <c r="C663" s="329"/>
      <c r="D663" s="329"/>
      <c r="E663" s="287"/>
      <c r="F663" s="312"/>
      <c r="G663" s="312"/>
      <c r="N663" s="528"/>
      <c r="O663" s="329"/>
      <c r="P663" s="329"/>
      <c r="Q663" s="287"/>
      <c r="U663" s="528"/>
      <c r="V663" s="329"/>
      <c r="W663" s="329"/>
      <c r="X663" s="287"/>
      <c r="Y663" s="312"/>
      <c r="Z663" s="312"/>
      <c r="AC663" s="328"/>
      <c r="AD663" s="329"/>
      <c r="AE663" s="329"/>
      <c r="AF663" s="287"/>
      <c r="AG663" s="312"/>
      <c r="AH663" s="312"/>
    </row>
    <row r="664" spans="1:113" ht="13.5" thickBot="1" x14ac:dyDescent="0.25">
      <c r="A664" s="315">
        <v>31</v>
      </c>
      <c r="B664" s="472"/>
      <c r="C664" s="757" t="s">
        <v>159</v>
      </c>
      <c r="D664" s="757" t="s">
        <v>34</v>
      </c>
      <c r="E664" s="543">
        <f>+$AF676</f>
        <v>0</v>
      </c>
      <c r="F664" s="312"/>
      <c r="G664" s="312"/>
      <c r="H664" s="17"/>
      <c r="M664" s="315"/>
      <c r="N664" s="472"/>
      <c r="O664" s="757" t="s">
        <v>159</v>
      </c>
      <c r="P664" s="757" t="s">
        <v>34</v>
      </c>
      <c r="Q664" s="543">
        <f>+$AF676</f>
        <v>0</v>
      </c>
      <c r="R664" s="17"/>
      <c r="S664" s="17"/>
      <c r="T664" s="315">
        <v>31</v>
      </c>
      <c r="U664" s="472"/>
      <c r="V664" s="757" t="s">
        <v>159</v>
      </c>
      <c r="W664" s="757" t="s">
        <v>34</v>
      </c>
      <c r="X664" s="543">
        <f>+$AF676</f>
        <v>0</v>
      </c>
      <c r="Y664" s="312"/>
      <c r="Z664" s="312"/>
      <c r="AA664" s="17"/>
      <c r="AB664" s="315"/>
      <c r="AC664" s="472"/>
      <c r="AD664" s="757" t="s">
        <v>159</v>
      </c>
      <c r="AE664" s="757" t="s">
        <v>34</v>
      </c>
      <c r="AF664" s="800" t="s">
        <v>18</v>
      </c>
      <c r="AG664" s="312"/>
      <c r="AH664" s="312"/>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c r="BY664" s="17"/>
      <c r="BZ664" s="17"/>
      <c r="CA664" s="17"/>
      <c r="CB664" s="17"/>
      <c r="CC664" s="17"/>
      <c r="CD664" s="17"/>
      <c r="CE664" s="17"/>
      <c r="CF664" s="17"/>
      <c r="CG664" s="17"/>
      <c r="CH664" s="17"/>
      <c r="CI664" s="17"/>
      <c r="CJ664" s="17"/>
      <c r="CK664" s="17"/>
      <c r="CL664" s="17"/>
      <c r="CM664" s="17"/>
      <c r="CN664" s="17"/>
      <c r="CO664" s="17"/>
      <c r="CP664" s="17"/>
      <c r="CQ664" s="17"/>
      <c r="CR664" s="17"/>
      <c r="CS664" s="17"/>
      <c r="CT664" s="17"/>
      <c r="CU664" s="17"/>
      <c r="CV664" s="17"/>
      <c r="CW664" s="17"/>
      <c r="CX664" s="17"/>
      <c r="CY664" s="17"/>
      <c r="CZ664" s="17"/>
      <c r="DA664" s="17"/>
      <c r="DB664" s="17"/>
      <c r="DC664" s="17"/>
      <c r="DD664" s="17"/>
      <c r="DE664" s="17"/>
      <c r="DF664" s="17"/>
      <c r="DG664" s="17"/>
      <c r="DH664" s="17"/>
      <c r="DI664" s="17"/>
    </row>
    <row r="665" spans="1:113" ht="51" x14ac:dyDescent="0.2">
      <c r="A665" s="318" t="s">
        <v>7</v>
      </c>
      <c r="B665" s="525" t="str">
        <f>+" אסמכתא " &amp; B33 &amp;"         חזרה לטבלה "</f>
        <v xml:space="preserve"> אסמכתא          חזרה לטבלה </v>
      </c>
      <c r="C665" s="799"/>
      <c r="D665" s="799"/>
      <c r="E665" s="543" t="s">
        <v>18</v>
      </c>
      <c r="F665" s="312"/>
      <c r="G665" s="312"/>
      <c r="H665" s="17"/>
      <c r="M665" s="318" t="s">
        <v>23</v>
      </c>
      <c r="N665" s="525" t="str">
        <f>+" אסמכתא " &amp; B33 &amp;"         חזרה לטבלה "</f>
        <v xml:space="preserve"> אסמכתא          חזרה לטבלה </v>
      </c>
      <c r="O665" s="799"/>
      <c r="P665" s="799"/>
      <c r="Q665" s="543" t="s">
        <v>18</v>
      </c>
      <c r="R665" s="17"/>
      <c r="S665" s="17"/>
      <c r="T665" s="318" t="s">
        <v>7</v>
      </c>
      <c r="U665" s="525" t="str">
        <f>+" אסמכתא " &amp; B33 &amp;"         חזרה לטבלה "</f>
        <v xml:space="preserve"> אסמכתא          חזרה לטבלה </v>
      </c>
      <c r="V665" s="799"/>
      <c r="W665" s="799"/>
      <c r="X665" s="543" t="s">
        <v>18</v>
      </c>
      <c r="Y665" s="312"/>
      <c r="Z665" s="312"/>
      <c r="AA665" s="17"/>
      <c r="AB665" s="318" t="s">
        <v>23</v>
      </c>
      <c r="AC665" s="525" t="str">
        <f>+" אסמכתא " &amp; W33 &amp;"         חזרה לטבלה "</f>
        <v xml:space="preserve"> אסמכתא          חזרה לטבלה </v>
      </c>
      <c r="AD665" s="799"/>
      <c r="AE665" s="799"/>
      <c r="AF665" s="804"/>
      <c r="AG665" s="312"/>
      <c r="AH665" s="312"/>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c r="BY665" s="17"/>
      <c r="BZ665" s="17"/>
      <c r="CA665" s="17"/>
      <c r="CB665" s="17"/>
      <c r="CC665" s="17"/>
      <c r="CD665" s="17"/>
      <c r="CE665" s="17"/>
      <c r="CF665" s="17"/>
      <c r="CG665" s="17"/>
      <c r="CH665" s="17"/>
      <c r="CI665" s="17"/>
      <c r="CJ665" s="17"/>
      <c r="CK665" s="17"/>
      <c r="CL665" s="17"/>
      <c r="CM665" s="17"/>
      <c r="CN665" s="17"/>
      <c r="CO665" s="17"/>
      <c r="CP665" s="17"/>
      <c r="CQ665" s="17"/>
      <c r="CR665" s="17"/>
      <c r="CS665" s="17"/>
      <c r="CT665" s="17"/>
      <c r="CU665" s="17"/>
      <c r="CV665" s="17"/>
      <c r="CW665" s="17"/>
      <c r="CX665" s="17"/>
      <c r="CY665" s="17"/>
      <c r="CZ665" s="17"/>
      <c r="DA665" s="17"/>
      <c r="DB665" s="17"/>
      <c r="DC665" s="17"/>
      <c r="DD665" s="17"/>
      <c r="DE665" s="17"/>
      <c r="DF665" s="17"/>
      <c r="DG665" s="17"/>
      <c r="DH665" s="17"/>
      <c r="DI665" s="17"/>
    </row>
    <row r="666" spans="1:113" s="17" customFormat="1" x14ac:dyDescent="0.2">
      <c r="A666" s="547">
        <v>1</v>
      </c>
      <c r="B666" s="547"/>
      <c r="C666" s="561"/>
      <c r="D666" s="561"/>
      <c r="E666" s="562"/>
      <c r="F666" s="312">
        <f>IF(AND((COUNTA($C$33)=1),(COUNTA(E666)=1),($C$33&lt;&gt;0),(OR((D666&lt;$C$62),(D666&gt;($E$62+61))))),1,0)</f>
        <v>0</v>
      </c>
      <c r="G666" s="312">
        <f>IF(AND((COUNTA($C$33)=1),(COUNTA(E666)=1),($C$33&lt;&gt;0),(OR((C666&lt;$C$62),(C666&gt;($E$62))))),1,0)</f>
        <v>0</v>
      </c>
      <c r="M666" s="547">
        <v>12</v>
      </c>
      <c r="N666" s="547"/>
      <c r="O666" s="561"/>
      <c r="P666" s="561"/>
      <c r="Q666" s="562"/>
      <c r="T666" s="547">
        <v>23</v>
      </c>
      <c r="U666" s="547"/>
      <c r="V666" s="561"/>
      <c r="W666" s="561"/>
      <c r="X666" s="562"/>
      <c r="Y666" s="312">
        <f>IF(AND((COUNTA($C$33)=1),(COUNTA(X666)=1),($C$33&lt;&gt;0),(OR((W666&lt;$C$62),(W666&gt;($E$62+61))))),1,0)</f>
        <v>0</v>
      </c>
      <c r="Z666" s="312">
        <f>IF(AND((COUNTA($C$33)=1),(COUNTA(X666)=1),($C$33&lt;&gt;0),(OR((V666&lt;$C$62),(V666&gt;($E$62))))),1,0)</f>
        <v>0</v>
      </c>
      <c r="AB666" s="547">
        <v>34</v>
      </c>
      <c r="AC666" s="547"/>
      <c r="AD666" s="561"/>
      <c r="AE666" s="561"/>
      <c r="AF666" s="562"/>
      <c r="AG666" s="312">
        <f>IF(AND((COUNTA($C$33)=1),(COUNTA(AF666)=1),($C$33&lt;&gt;0),(OR((AE666&lt;$C$62),(AE666&gt;($E$62+61))))),1,0)</f>
        <v>0</v>
      </c>
      <c r="AH666" s="312">
        <f>IF(AND((COUNTA($C$33)=1),(COUNTA(AF666)=1),($C$33&lt;&gt;0),(OR((AD666&lt;$C$62),(AD666&gt;($E$62))))),1,0)</f>
        <v>0</v>
      </c>
    </row>
    <row r="667" spans="1:113" s="17" customFormat="1" x14ac:dyDescent="0.2">
      <c r="A667" s="547">
        <v>2</v>
      </c>
      <c r="B667" s="547"/>
      <c r="C667" s="561"/>
      <c r="D667" s="561"/>
      <c r="E667" s="562"/>
      <c r="F667" s="312">
        <f t="shared" ref="F667:F676" si="245">IF(AND((COUNTA($C$33)=1),(COUNTA(E667)=1),($C$33&lt;&gt;0),(OR((D667&lt;$C$62),(D667&gt;($E$62+61))))),1,0)</f>
        <v>0</v>
      </c>
      <c r="G667" s="312">
        <f t="shared" ref="G667:G676" si="246">IF(AND((COUNTA($C$33)=1),(COUNTA(E667)=1),($C$33&lt;&gt;0),(OR((C667&lt;$C$62),(C667&gt;($E$62))))),1,0)</f>
        <v>0</v>
      </c>
      <c r="M667" s="547">
        <v>13</v>
      </c>
      <c r="N667" s="547"/>
      <c r="O667" s="561"/>
      <c r="P667" s="561"/>
      <c r="Q667" s="562"/>
      <c r="T667" s="547">
        <v>24</v>
      </c>
      <c r="U667" s="547"/>
      <c r="V667" s="561"/>
      <c r="W667" s="561"/>
      <c r="X667" s="562"/>
      <c r="Y667" s="312">
        <f t="shared" ref="Y667:Y676" si="247">IF(AND((COUNTA($C$33)=1),(COUNTA(X667)=1),($C$33&lt;&gt;0),(OR((W667&lt;$C$62),(W667&gt;($E$62+61))))),1,0)</f>
        <v>0</v>
      </c>
      <c r="Z667" s="312">
        <f t="shared" ref="Z667:Z676" si="248">IF(AND((COUNTA($C$33)=1),(COUNTA(X667)=1),($C$33&lt;&gt;0),(OR((V667&lt;$C$62),(V667&gt;($E$62))))),1,0)</f>
        <v>0</v>
      </c>
      <c r="AB667" s="547">
        <v>35</v>
      </c>
      <c r="AC667" s="547"/>
      <c r="AD667" s="561"/>
      <c r="AE667" s="561"/>
      <c r="AF667" s="562"/>
      <c r="AG667" s="312">
        <f t="shared" ref="AG667:AG676" si="249">IF(AND((COUNTA($C$33)=1),(COUNTA(AF667)=1),($C$33&lt;&gt;0),(OR((AE667&lt;$C$62),(AE667&gt;($E$62+61))))),1,0)</f>
        <v>0</v>
      </c>
      <c r="AH667" s="312">
        <f t="shared" ref="AH667:AH676" si="250">IF(AND((COUNTA($C$33)=1),(COUNTA(AF667)=1),($C$33&lt;&gt;0),(OR((AD667&lt;$C$62),(AD667&gt;($E$62))))),1,0)</f>
        <v>0</v>
      </c>
    </row>
    <row r="668" spans="1:113" s="17" customFormat="1" x14ac:dyDescent="0.2">
      <c r="A668" s="547">
        <v>3</v>
      </c>
      <c r="B668" s="547"/>
      <c r="C668" s="561"/>
      <c r="D668" s="561"/>
      <c r="E668" s="562"/>
      <c r="F668" s="312">
        <f t="shared" si="245"/>
        <v>0</v>
      </c>
      <c r="G668" s="312">
        <f t="shared" si="246"/>
        <v>0</v>
      </c>
      <c r="M668" s="547">
        <v>14</v>
      </c>
      <c r="N668" s="547"/>
      <c r="O668" s="561"/>
      <c r="P668" s="561"/>
      <c r="Q668" s="562"/>
      <c r="T668" s="547">
        <v>25</v>
      </c>
      <c r="U668" s="547"/>
      <c r="V668" s="561"/>
      <c r="W668" s="561"/>
      <c r="X668" s="562"/>
      <c r="Y668" s="312">
        <f t="shared" si="247"/>
        <v>0</v>
      </c>
      <c r="Z668" s="312">
        <f t="shared" si="248"/>
        <v>0</v>
      </c>
      <c r="AB668" s="547">
        <v>36</v>
      </c>
      <c r="AC668" s="547"/>
      <c r="AD668" s="561"/>
      <c r="AE668" s="561"/>
      <c r="AF668" s="562"/>
      <c r="AG668" s="312">
        <f t="shared" si="249"/>
        <v>0</v>
      </c>
      <c r="AH668" s="312">
        <f t="shared" si="250"/>
        <v>0</v>
      </c>
    </row>
    <row r="669" spans="1:113" s="17" customFormat="1" x14ac:dyDescent="0.2">
      <c r="A669" s="547">
        <v>4</v>
      </c>
      <c r="B669" s="547"/>
      <c r="C669" s="561"/>
      <c r="D669" s="561"/>
      <c r="E669" s="562"/>
      <c r="F669" s="312">
        <f t="shared" si="245"/>
        <v>0</v>
      </c>
      <c r="G669" s="312">
        <f t="shared" si="246"/>
        <v>0</v>
      </c>
      <c r="M669" s="547">
        <v>15</v>
      </c>
      <c r="N669" s="547"/>
      <c r="O669" s="561"/>
      <c r="P669" s="561"/>
      <c r="Q669" s="562"/>
      <c r="T669" s="547">
        <v>26</v>
      </c>
      <c r="U669" s="547"/>
      <c r="V669" s="561"/>
      <c r="W669" s="561"/>
      <c r="X669" s="562"/>
      <c r="Y669" s="312">
        <f t="shared" si="247"/>
        <v>0</v>
      </c>
      <c r="Z669" s="312">
        <f t="shared" si="248"/>
        <v>0</v>
      </c>
      <c r="AB669" s="547">
        <v>37</v>
      </c>
      <c r="AC669" s="547"/>
      <c r="AD669" s="561"/>
      <c r="AE669" s="561"/>
      <c r="AF669" s="562"/>
      <c r="AG669" s="312">
        <f t="shared" si="249"/>
        <v>0</v>
      </c>
      <c r="AH669" s="312">
        <f t="shared" si="250"/>
        <v>0</v>
      </c>
    </row>
    <row r="670" spans="1:113" s="17" customFormat="1" x14ac:dyDescent="0.2">
      <c r="A670" s="547">
        <v>5</v>
      </c>
      <c r="B670" s="547"/>
      <c r="C670" s="561"/>
      <c r="D670" s="561"/>
      <c r="E670" s="562"/>
      <c r="F670" s="312">
        <f t="shared" si="245"/>
        <v>0</v>
      </c>
      <c r="G670" s="312">
        <f t="shared" si="246"/>
        <v>0</v>
      </c>
      <c r="M670" s="547">
        <v>16</v>
      </c>
      <c r="N670" s="547"/>
      <c r="O670" s="561"/>
      <c r="P670" s="561"/>
      <c r="Q670" s="562"/>
      <c r="T670" s="547">
        <v>27</v>
      </c>
      <c r="U670" s="547"/>
      <c r="V670" s="561"/>
      <c r="W670" s="561"/>
      <c r="X670" s="562"/>
      <c r="Y670" s="312">
        <f t="shared" si="247"/>
        <v>0</v>
      </c>
      <c r="Z670" s="312">
        <f t="shared" si="248"/>
        <v>0</v>
      </c>
      <c r="AB670" s="547">
        <v>38</v>
      </c>
      <c r="AC670" s="547"/>
      <c r="AD670" s="561"/>
      <c r="AE670" s="561"/>
      <c r="AF670" s="562"/>
      <c r="AG670" s="312">
        <f t="shared" si="249"/>
        <v>0</v>
      </c>
      <c r="AH670" s="312">
        <f t="shared" si="250"/>
        <v>0</v>
      </c>
    </row>
    <row r="671" spans="1:113" s="17" customFormat="1" x14ac:dyDescent="0.2">
      <c r="A671" s="547">
        <v>6</v>
      </c>
      <c r="B671" s="547"/>
      <c r="C671" s="561"/>
      <c r="D671" s="561"/>
      <c r="E671" s="562"/>
      <c r="F671" s="312">
        <f t="shared" si="245"/>
        <v>0</v>
      </c>
      <c r="G671" s="312">
        <f t="shared" si="246"/>
        <v>0</v>
      </c>
      <c r="M671" s="547">
        <v>17</v>
      </c>
      <c r="N671" s="547"/>
      <c r="O671" s="561"/>
      <c r="P671" s="561"/>
      <c r="Q671" s="562"/>
      <c r="T671" s="547">
        <v>28</v>
      </c>
      <c r="U671" s="547"/>
      <c r="V671" s="561"/>
      <c r="W671" s="561"/>
      <c r="X671" s="562"/>
      <c r="Y671" s="312">
        <f t="shared" si="247"/>
        <v>0</v>
      </c>
      <c r="Z671" s="312">
        <f t="shared" si="248"/>
        <v>0</v>
      </c>
      <c r="AB671" s="547">
        <v>39</v>
      </c>
      <c r="AC671" s="547"/>
      <c r="AD671" s="561"/>
      <c r="AE671" s="561"/>
      <c r="AF671" s="562"/>
      <c r="AG671" s="312">
        <f t="shared" si="249"/>
        <v>0</v>
      </c>
      <c r="AH671" s="312">
        <f t="shared" si="250"/>
        <v>0</v>
      </c>
    </row>
    <row r="672" spans="1:113" s="17" customFormat="1" x14ac:dyDescent="0.2">
      <c r="A672" s="547">
        <v>7</v>
      </c>
      <c r="B672" s="547"/>
      <c r="C672" s="561"/>
      <c r="D672" s="561"/>
      <c r="E672" s="562"/>
      <c r="F672" s="312">
        <f t="shared" si="245"/>
        <v>0</v>
      </c>
      <c r="G672" s="312">
        <f t="shared" si="246"/>
        <v>0</v>
      </c>
      <c r="M672" s="547">
        <v>18</v>
      </c>
      <c r="N672" s="547"/>
      <c r="O672" s="561"/>
      <c r="P672" s="561"/>
      <c r="Q672" s="562"/>
      <c r="T672" s="547">
        <v>29</v>
      </c>
      <c r="U672" s="547"/>
      <c r="V672" s="561"/>
      <c r="W672" s="561"/>
      <c r="X672" s="562"/>
      <c r="Y672" s="312">
        <f t="shared" si="247"/>
        <v>0</v>
      </c>
      <c r="Z672" s="312">
        <f t="shared" si="248"/>
        <v>0</v>
      </c>
      <c r="AB672" s="547">
        <v>40</v>
      </c>
      <c r="AC672" s="547"/>
      <c r="AD672" s="561"/>
      <c r="AE672" s="561"/>
      <c r="AF672" s="562"/>
      <c r="AG672" s="312">
        <f t="shared" si="249"/>
        <v>0</v>
      </c>
      <c r="AH672" s="312">
        <f t="shared" si="250"/>
        <v>0</v>
      </c>
    </row>
    <row r="673" spans="1:113" s="17" customFormat="1" x14ac:dyDescent="0.2">
      <c r="A673" s="547">
        <v>8</v>
      </c>
      <c r="B673" s="547"/>
      <c r="C673" s="561"/>
      <c r="D673" s="561"/>
      <c r="E673" s="562"/>
      <c r="F673" s="312">
        <f t="shared" si="245"/>
        <v>0</v>
      </c>
      <c r="G673" s="312">
        <f t="shared" si="246"/>
        <v>0</v>
      </c>
      <c r="M673" s="547">
        <v>19</v>
      </c>
      <c r="N673" s="547"/>
      <c r="O673" s="561"/>
      <c r="P673" s="561"/>
      <c r="Q673" s="562"/>
      <c r="T673" s="547">
        <v>30</v>
      </c>
      <c r="U673" s="547"/>
      <c r="V673" s="561"/>
      <c r="W673" s="561"/>
      <c r="X673" s="562"/>
      <c r="Y673" s="312">
        <f t="shared" si="247"/>
        <v>0</v>
      </c>
      <c r="Z673" s="312">
        <f t="shared" si="248"/>
        <v>0</v>
      </c>
      <c r="AB673" s="547">
        <v>41</v>
      </c>
      <c r="AC673" s="547"/>
      <c r="AD673" s="561"/>
      <c r="AE673" s="561"/>
      <c r="AF673" s="562"/>
      <c r="AG673" s="312">
        <f t="shared" si="249"/>
        <v>0</v>
      </c>
      <c r="AH673" s="312">
        <f t="shared" si="250"/>
        <v>0</v>
      </c>
    </row>
    <row r="674" spans="1:113" s="17" customFormat="1" x14ac:dyDescent="0.2">
      <c r="A674" s="547">
        <v>9</v>
      </c>
      <c r="B674" s="547"/>
      <c r="C674" s="561"/>
      <c r="D674" s="561"/>
      <c r="E674" s="562"/>
      <c r="F674" s="312">
        <f t="shared" si="245"/>
        <v>0</v>
      </c>
      <c r="G674" s="312">
        <f t="shared" si="246"/>
        <v>0</v>
      </c>
      <c r="M674" s="547">
        <v>20</v>
      </c>
      <c r="N674" s="547"/>
      <c r="O674" s="561"/>
      <c r="P674" s="561"/>
      <c r="Q674" s="562"/>
      <c r="T674" s="547">
        <v>31</v>
      </c>
      <c r="U674" s="547"/>
      <c r="V674" s="561"/>
      <c r="W674" s="561"/>
      <c r="X674" s="562"/>
      <c r="Y674" s="312">
        <f t="shared" si="247"/>
        <v>0</v>
      </c>
      <c r="Z674" s="312">
        <f t="shared" si="248"/>
        <v>0</v>
      </c>
      <c r="AB674" s="547">
        <v>42</v>
      </c>
      <c r="AC674" s="547"/>
      <c r="AD674" s="561"/>
      <c r="AE674" s="561"/>
      <c r="AF674" s="562"/>
      <c r="AG674" s="312">
        <f t="shared" si="249"/>
        <v>0</v>
      </c>
      <c r="AH674" s="312">
        <f t="shared" si="250"/>
        <v>0</v>
      </c>
    </row>
    <row r="675" spans="1:113" s="17" customFormat="1" x14ac:dyDescent="0.2">
      <c r="A675" s="547">
        <v>10</v>
      </c>
      <c r="B675" s="547"/>
      <c r="C675" s="561"/>
      <c r="D675" s="561"/>
      <c r="E675" s="562"/>
      <c r="F675" s="312">
        <f t="shared" si="245"/>
        <v>0</v>
      </c>
      <c r="G675" s="312">
        <f t="shared" si="246"/>
        <v>0</v>
      </c>
      <c r="M675" s="547">
        <v>21</v>
      </c>
      <c r="N675" s="547"/>
      <c r="O675" s="561"/>
      <c r="P675" s="561"/>
      <c r="Q675" s="562"/>
      <c r="T675" s="547">
        <v>32</v>
      </c>
      <c r="U675" s="547"/>
      <c r="V675" s="561"/>
      <c r="W675" s="561"/>
      <c r="X675" s="562"/>
      <c r="Y675" s="312">
        <f t="shared" si="247"/>
        <v>0</v>
      </c>
      <c r="Z675" s="312">
        <f t="shared" si="248"/>
        <v>0</v>
      </c>
      <c r="AB675" s="547">
        <v>43</v>
      </c>
      <c r="AC675" s="547"/>
      <c r="AD675" s="561"/>
      <c r="AE675" s="561"/>
      <c r="AF675" s="562"/>
      <c r="AG675" s="312">
        <f t="shared" si="249"/>
        <v>0</v>
      </c>
      <c r="AH675" s="312">
        <f t="shared" si="250"/>
        <v>0</v>
      </c>
    </row>
    <row r="676" spans="1:113" s="17" customFormat="1" ht="13.5" thickBot="1" x14ac:dyDescent="0.25">
      <c r="A676" s="547">
        <v>11</v>
      </c>
      <c r="B676" s="547"/>
      <c r="C676" s="561"/>
      <c r="D676" s="561"/>
      <c r="E676" s="562"/>
      <c r="F676" s="312">
        <f t="shared" si="245"/>
        <v>0</v>
      </c>
      <c r="G676" s="312">
        <f t="shared" si="246"/>
        <v>0</v>
      </c>
      <c r="M676" s="547">
        <v>22</v>
      </c>
      <c r="N676" s="547"/>
      <c r="O676" s="561"/>
      <c r="P676" s="561"/>
      <c r="Q676" s="562"/>
      <c r="T676" s="547">
        <v>33</v>
      </c>
      <c r="U676" s="547"/>
      <c r="V676" s="561"/>
      <c r="W676" s="561"/>
      <c r="X676" s="562"/>
      <c r="Y676" s="312">
        <f t="shared" si="247"/>
        <v>0</v>
      </c>
      <c r="Z676" s="312">
        <f t="shared" si="248"/>
        <v>0</v>
      </c>
      <c r="AB676" s="324"/>
      <c r="AC676" s="563" t="s">
        <v>3</v>
      </c>
      <c r="AD676" s="551"/>
      <c r="AE676" s="551"/>
      <c r="AF676" s="552">
        <f>SUM(E666:E676)+SUM(Q666:Q676)+SUM(AF666:AF675)+SUM(X666:X676)</f>
        <v>0</v>
      </c>
      <c r="AG676" s="312">
        <f t="shared" si="249"/>
        <v>0</v>
      </c>
      <c r="AH676" s="312">
        <f t="shared" si="250"/>
        <v>0</v>
      </c>
    </row>
    <row r="677" spans="1:113" s="17" customFormat="1" x14ac:dyDescent="0.2">
      <c r="B677" s="328"/>
      <c r="C677" s="329"/>
      <c r="D677" s="329"/>
      <c r="E677" s="287"/>
      <c r="F677" s="312"/>
      <c r="G677" s="312"/>
      <c r="N677" s="528"/>
      <c r="O677" s="329"/>
      <c r="P677" s="329"/>
      <c r="Q677" s="287"/>
      <c r="U677" s="528"/>
      <c r="V677" s="329"/>
      <c r="W677" s="329"/>
      <c r="X677" s="287"/>
      <c r="Y677" s="312"/>
      <c r="Z677" s="312"/>
      <c r="AC677" s="328"/>
      <c r="AD677" s="329"/>
      <c r="AE677" s="329"/>
      <c r="AF677" s="287"/>
      <c r="AG677" s="312"/>
      <c r="AH677" s="312"/>
    </row>
    <row r="678" spans="1:113" s="17" customFormat="1" x14ac:dyDescent="0.2">
      <c r="B678" s="328"/>
      <c r="C678" s="329"/>
      <c r="D678" s="329"/>
      <c r="E678" s="287"/>
      <c r="F678" s="312"/>
      <c r="G678" s="312"/>
      <c r="N678" s="528"/>
      <c r="O678" s="329"/>
      <c r="P678" s="329"/>
      <c r="Q678" s="287"/>
      <c r="U678" s="528"/>
      <c r="V678" s="329"/>
      <c r="W678" s="329"/>
      <c r="X678" s="287"/>
      <c r="Y678" s="312"/>
      <c r="Z678" s="312"/>
      <c r="AC678" s="328"/>
      <c r="AD678" s="329"/>
      <c r="AE678" s="329"/>
      <c r="AF678" s="287"/>
      <c r="AG678" s="312"/>
      <c r="AH678" s="312"/>
    </row>
    <row r="679" spans="1:113" s="17" customFormat="1" x14ac:dyDescent="0.2">
      <c r="B679" s="328"/>
      <c r="C679" s="329"/>
      <c r="D679" s="329"/>
      <c r="E679" s="287"/>
      <c r="F679" s="312"/>
      <c r="G679" s="312"/>
      <c r="N679" s="528"/>
      <c r="O679" s="329"/>
      <c r="P679" s="329"/>
      <c r="Q679" s="287"/>
      <c r="U679" s="528"/>
      <c r="V679" s="329"/>
      <c r="W679" s="329"/>
      <c r="X679" s="287"/>
      <c r="Y679" s="312"/>
      <c r="Z679" s="312"/>
      <c r="AC679" s="328"/>
      <c r="AD679" s="329"/>
      <c r="AE679" s="329"/>
      <c r="AF679" s="287"/>
      <c r="AG679" s="312"/>
      <c r="AH679" s="312"/>
    </row>
    <row r="680" spans="1:113" s="17" customFormat="1" x14ac:dyDescent="0.2">
      <c r="B680" s="328"/>
      <c r="C680" s="329"/>
      <c r="D680" s="329"/>
      <c r="E680" s="287"/>
      <c r="F680" s="312"/>
      <c r="G680" s="312"/>
      <c r="N680" s="528"/>
      <c r="O680" s="329"/>
      <c r="P680" s="329"/>
      <c r="Q680" s="287"/>
      <c r="U680" s="528"/>
      <c r="V680" s="329"/>
      <c r="W680" s="329"/>
      <c r="X680" s="287"/>
      <c r="Y680" s="312"/>
      <c r="Z680" s="312"/>
      <c r="AC680" s="328"/>
      <c r="AD680" s="329"/>
      <c r="AE680" s="329"/>
      <c r="AF680" s="287"/>
      <c r="AG680" s="312"/>
      <c r="AH680" s="312"/>
    </row>
    <row r="681" spans="1:113" s="17" customFormat="1" x14ac:dyDescent="0.2">
      <c r="B681" s="328"/>
      <c r="C681" s="329"/>
      <c r="D681" s="329"/>
      <c r="E681" s="287"/>
      <c r="F681" s="312"/>
      <c r="G681" s="312"/>
      <c r="N681" s="528"/>
      <c r="O681" s="329"/>
      <c r="P681" s="329"/>
      <c r="Q681" s="287"/>
      <c r="U681" s="528"/>
      <c r="V681" s="329"/>
      <c r="W681" s="329"/>
      <c r="X681" s="287"/>
      <c r="Y681" s="312"/>
      <c r="Z681" s="312"/>
      <c r="AC681" s="328"/>
      <c r="AD681" s="329"/>
      <c r="AE681" s="329"/>
      <c r="AF681" s="287"/>
      <c r="AG681" s="312"/>
      <c r="AH681" s="312"/>
    </row>
    <row r="682" spans="1:113" s="17" customFormat="1" x14ac:dyDescent="0.2">
      <c r="B682" s="328"/>
      <c r="C682" s="329"/>
      <c r="D682" s="329"/>
      <c r="E682" s="287"/>
      <c r="F682" s="312"/>
      <c r="G682" s="312"/>
      <c r="N682" s="528"/>
      <c r="O682" s="329"/>
      <c r="P682" s="329"/>
      <c r="Q682" s="287"/>
      <c r="U682" s="528"/>
      <c r="V682" s="329"/>
      <c r="W682" s="329"/>
      <c r="X682" s="287"/>
      <c r="Y682" s="312"/>
      <c r="Z682" s="312"/>
      <c r="AC682" s="328"/>
      <c r="AD682" s="329"/>
      <c r="AE682" s="329"/>
      <c r="AF682" s="287"/>
      <c r="AG682" s="312"/>
      <c r="AH682" s="312"/>
    </row>
    <row r="683" spans="1:113" s="17" customFormat="1" ht="13.5" thickBot="1" x14ac:dyDescent="0.25">
      <c r="B683" s="328"/>
      <c r="C683" s="329"/>
      <c r="D683" s="329"/>
      <c r="E683" s="287"/>
      <c r="F683" s="312"/>
      <c r="G683" s="312"/>
      <c r="N683" s="528"/>
      <c r="O683" s="329"/>
      <c r="P683" s="329"/>
      <c r="Q683" s="287"/>
      <c r="U683" s="528"/>
      <c r="V683" s="329"/>
      <c r="W683" s="329"/>
      <c r="X683" s="287"/>
      <c r="Y683" s="312"/>
      <c r="Z683" s="312"/>
      <c r="AC683" s="328"/>
      <c r="AD683" s="329"/>
      <c r="AE683" s="329"/>
      <c r="AF683" s="287"/>
      <c r="AG683" s="312"/>
      <c r="AH683" s="312"/>
    </row>
    <row r="684" spans="1:113" ht="13.5" thickBot="1" x14ac:dyDescent="0.25">
      <c r="A684" s="315">
        <v>32</v>
      </c>
      <c r="B684" s="472"/>
      <c r="C684" s="757" t="s">
        <v>159</v>
      </c>
      <c r="D684" s="757" t="s">
        <v>34</v>
      </c>
      <c r="E684" s="543">
        <f>+$AF696</f>
        <v>0</v>
      </c>
      <c r="F684" s="312"/>
      <c r="G684" s="312"/>
      <c r="H684" s="17"/>
      <c r="M684" s="315"/>
      <c r="N684" s="472"/>
      <c r="O684" s="757" t="s">
        <v>159</v>
      </c>
      <c r="P684" s="757" t="s">
        <v>34</v>
      </c>
      <c r="Q684" s="543">
        <f>+$AF696</f>
        <v>0</v>
      </c>
      <c r="R684" s="17"/>
      <c r="S684" s="17"/>
      <c r="T684" s="315">
        <v>32</v>
      </c>
      <c r="U684" s="472"/>
      <c r="V684" s="757" t="s">
        <v>159</v>
      </c>
      <c r="W684" s="757" t="s">
        <v>34</v>
      </c>
      <c r="X684" s="543">
        <f>+$AF696</f>
        <v>0</v>
      </c>
      <c r="Y684" s="312"/>
      <c r="Z684" s="312"/>
      <c r="AA684" s="17"/>
      <c r="AB684" s="315"/>
      <c r="AC684" s="472"/>
      <c r="AD684" s="757" t="s">
        <v>159</v>
      </c>
      <c r="AE684" s="757" t="s">
        <v>34</v>
      </c>
      <c r="AF684" s="800" t="s">
        <v>18</v>
      </c>
      <c r="AG684" s="312"/>
      <c r="AH684" s="312"/>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c r="BY684" s="17"/>
      <c r="BZ684" s="17"/>
      <c r="CA684" s="17"/>
      <c r="CB684" s="17"/>
      <c r="CC684" s="17"/>
      <c r="CD684" s="17"/>
      <c r="CE684" s="17"/>
      <c r="CF684" s="17"/>
      <c r="CG684" s="17"/>
      <c r="CH684" s="17"/>
      <c r="CI684" s="17"/>
      <c r="CJ684" s="17"/>
      <c r="CK684" s="17"/>
      <c r="CL684" s="17"/>
      <c r="CM684" s="17"/>
      <c r="CN684" s="17"/>
      <c r="CO684" s="17"/>
      <c r="CP684" s="17"/>
      <c r="CQ684" s="17"/>
      <c r="CR684" s="17"/>
      <c r="CS684" s="17"/>
      <c r="CT684" s="17"/>
      <c r="CU684" s="17"/>
      <c r="CV684" s="17"/>
      <c r="CW684" s="17"/>
      <c r="CX684" s="17"/>
      <c r="CY684" s="17"/>
      <c r="CZ684" s="17"/>
      <c r="DA684" s="17"/>
      <c r="DB684" s="17"/>
      <c r="DC684" s="17"/>
      <c r="DD684" s="17"/>
      <c r="DE684" s="17"/>
      <c r="DF684" s="17"/>
      <c r="DG684" s="17"/>
      <c r="DH684" s="17"/>
      <c r="DI684" s="17"/>
    </row>
    <row r="685" spans="1:113" ht="51" x14ac:dyDescent="0.2">
      <c r="A685" s="318" t="s">
        <v>7</v>
      </c>
      <c r="B685" s="525" t="str">
        <f>+" אסמכתא " &amp; B34 &amp;"         חזרה לטבלה "</f>
        <v xml:space="preserve"> אסמכתא          חזרה לטבלה </v>
      </c>
      <c r="C685" s="799"/>
      <c r="D685" s="799"/>
      <c r="E685" s="543" t="s">
        <v>18</v>
      </c>
      <c r="F685" s="312"/>
      <c r="G685" s="312"/>
      <c r="H685" s="17"/>
      <c r="M685" s="318" t="s">
        <v>23</v>
      </c>
      <c r="N685" s="525" t="str">
        <f>+" אסמכתא " &amp; B34 &amp;"         חזרה לטבלה "</f>
        <v xml:space="preserve"> אסמכתא          חזרה לטבלה </v>
      </c>
      <c r="O685" s="799"/>
      <c r="P685" s="799"/>
      <c r="Q685" s="543" t="s">
        <v>18</v>
      </c>
      <c r="R685" s="17"/>
      <c r="S685" s="17"/>
      <c r="T685" s="318" t="s">
        <v>7</v>
      </c>
      <c r="U685" s="525" t="str">
        <f>+" אסמכתא " &amp; B34 &amp;"         חזרה לטבלה "</f>
        <v xml:space="preserve"> אסמכתא          חזרה לטבלה </v>
      </c>
      <c r="V685" s="799"/>
      <c r="W685" s="799"/>
      <c r="X685" s="543" t="s">
        <v>18</v>
      </c>
      <c r="Y685" s="312"/>
      <c r="Z685" s="312"/>
      <c r="AA685" s="17"/>
      <c r="AB685" s="318" t="s">
        <v>23</v>
      </c>
      <c r="AC685" s="525" t="str">
        <f>+" אסמכתא " &amp; W34 &amp;"         חזרה לטבלה "</f>
        <v xml:space="preserve"> אסמכתא          חזרה לטבלה </v>
      </c>
      <c r="AD685" s="799"/>
      <c r="AE685" s="799"/>
      <c r="AF685" s="804"/>
      <c r="AG685" s="312"/>
      <c r="AH685" s="312"/>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c r="BY685" s="17"/>
      <c r="BZ685" s="17"/>
      <c r="CA685" s="17"/>
      <c r="CB685" s="17"/>
      <c r="CC685" s="17"/>
      <c r="CD685" s="17"/>
      <c r="CE685" s="17"/>
      <c r="CF685" s="17"/>
      <c r="CG685" s="17"/>
      <c r="CH685" s="17"/>
      <c r="CI685" s="17"/>
      <c r="CJ685" s="17"/>
      <c r="CK685" s="17"/>
      <c r="CL685" s="17"/>
      <c r="CM685" s="17"/>
      <c r="CN685" s="17"/>
      <c r="CO685" s="17"/>
      <c r="CP685" s="17"/>
      <c r="CQ685" s="17"/>
      <c r="CR685" s="17"/>
      <c r="CS685" s="17"/>
      <c r="CT685" s="17"/>
      <c r="CU685" s="17"/>
      <c r="CV685" s="17"/>
      <c r="CW685" s="17"/>
      <c r="CX685" s="17"/>
      <c r="CY685" s="17"/>
      <c r="CZ685" s="17"/>
      <c r="DA685" s="17"/>
      <c r="DB685" s="17"/>
      <c r="DC685" s="17"/>
      <c r="DD685" s="17"/>
      <c r="DE685" s="17"/>
      <c r="DF685" s="17"/>
      <c r="DG685" s="17"/>
      <c r="DH685" s="17"/>
      <c r="DI685" s="17"/>
    </row>
    <row r="686" spans="1:113" s="17" customFormat="1" x14ac:dyDescent="0.2">
      <c r="A686" s="547">
        <v>1</v>
      </c>
      <c r="B686" s="547"/>
      <c r="C686" s="561"/>
      <c r="D686" s="561"/>
      <c r="E686" s="562"/>
      <c r="F686" s="312">
        <f>IF(AND((COUNTA($C$34)=1),(COUNTA(E686)=1),($C$34&lt;&gt;0),(OR((D686&lt;$C$62),(D686&gt;($E$62+61))))),1,0)</f>
        <v>0</v>
      </c>
      <c r="G686" s="312">
        <f>IF(AND((COUNTA($C$34)=1),(COUNTA(E686)=1),($C$34&lt;&gt;0),(OR((C686&lt;$C$62),(C686&gt;($E$62))))),1,0)</f>
        <v>0</v>
      </c>
      <c r="M686" s="547">
        <v>12</v>
      </c>
      <c r="N686" s="547"/>
      <c r="O686" s="561"/>
      <c r="P686" s="561"/>
      <c r="Q686" s="562"/>
      <c r="T686" s="547">
        <v>23</v>
      </c>
      <c r="U686" s="547"/>
      <c r="V686" s="561"/>
      <c r="W686" s="561"/>
      <c r="X686" s="562"/>
      <c r="Y686" s="312">
        <f>IF(AND((COUNTA($C$34)=1),(COUNTA(X686)=1),($C$34&lt;&gt;0),(OR((W686&lt;$C$62),(W686&gt;($E$62+61))))),1,0)</f>
        <v>0</v>
      </c>
      <c r="Z686" s="312">
        <f>IF(AND((COUNTA($C$34)=1),(COUNTA(X686)=1),($C$34&lt;&gt;0),(OR((V686&lt;$C$62),(V686&gt;($E$62))))),1,0)</f>
        <v>0</v>
      </c>
      <c r="AB686" s="547">
        <v>34</v>
      </c>
      <c r="AC686" s="547"/>
      <c r="AD686" s="561"/>
      <c r="AE686" s="561"/>
      <c r="AF686" s="562"/>
      <c r="AG686" s="312">
        <f>IF(AND((COUNTA($C$34)=1),(COUNTA(AF686)=1),($C$34&lt;&gt;0),(OR((AE686&lt;$C$62),(AE686&gt;($E$62+61))))),1,0)</f>
        <v>0</v>
      </c>
      <c r="AH686" s="312">
        <f>IF(AND((COUNTA($C$34)=1),(COUNTA(AF686)=1),($C$34&lt;&gt;0),(OR((AD686&lt;$C$62),(AD686&gt;($E$62))))),1,0)</f>
        <v>0</v>
      </c>
    </row>
    <row r="687" spans="1:113" s="17" customFormat="1" x14ac:dyDescent="0.2">
      <c r="A687" s="547">
        <v>2</v>
      </c>
      <c r="B687" s="547"/>
      <c r="C687" s="561"/>
      <c r="D687" s="561"/>
      <c r="E687" s="562"/>
      <c r="F687" s="312">
        <f t="shared" ref="F687:F696" si="251">IF(AND((COUNTA($C$34)=1),(COUNTA(E687)=1),($C$34&lt;&gt;0),(OR((D687&lt;$C$62),(D687&gt;($E$62+61))))),1,0)</f>
        <v>0</v>
      </c>
      <c r="G687" s="312">
        <f t="shared" ref="G687:G696" si="252">IF(AND((COUNTA($C$34)=1),(COUNTA(E687)=1),($C$34&lt;&gt;0),(OR((C687&lt;$C$62),(C687&gt;($E$62))))),1,0)</f>
        <v>0</v>
      </c>
      <c r="M687" s="547">
        <v>13</v>
      </c>
      <c r="N687" s="547"/>
      <c r="O687" s="561"/>
      <c r="P687" s="561"/>
      <c r="Q687" s="562"/>
      <c r="T687" s="547">
        <v>24</v>
      </c>
      <c r="U687" s="547"/>
      <c r="V687" s="561"/>
      <c r="W687" s="561"/>
      <c r="X687" s="562"/>
      <c r="Y687" s="312">
        <f t="shared" ref="Y687:Y696" si="253">IF(AND((COUNTA($C$34)=1),(COUNTA(X687)=1),($C$34&lt;&gt;0),(OR((W687&lt;$C$62),(W687&gt;($E$62+61))))),1,0)</f>
        <v>0</v>
      </c>
      <c r="Z687" s="312">
        <f t="shared" ref="Z687:Z696" si="254">IF(AND((COUNTA($C$34)=1),(COUNTA(X687)=1),($C$34&lt;&gt;0),(OR((V687&lt;$C$62),(V687&gt;($E$62))))),1,0)</f>
        <v>0</v>
      </c>
      <c r="AB687" s="547">
        <v>35</v>
      </c>
      <c r="AC687" s="547"/>
      <c r="AD687" s="561"/>
      <c r="AE687" s="561"/>
      <c r="AF687" s="562"/>
      <c r="AG687" s="312">
        <f t="shared" ref="AG687:AG696" si="255">IF(AND((COUNTA($C$34)=1),(COUNTA(AF687)=1),($C$34&lt;&gt;0),(OR((AE687&lt;$C$62),(AE687&gt;($E$62+61))))),1,0)</f>
        <v>0</v>
      </c>
      <c r="AH687" s="312">
        <f t="shared" ref="AH687:AH696" si="256">IF(AND((COUNTA($C$34)=1),(COUNTA(AF687)=1),($C$34&lt;&gt;0),(OR((AD687&lt;$C$62),(AD687&gt;($E$62))))),1,0)</f>
        <v>0</v>
      </c>
    </row>
    <row r="688" spans="1:113" s="17" customFormat="1" x14ac:dyDescent="0.2">
      <c r="A688" s="547">
        <v>3</v>
      </c>
      <c r="B688" s="547"/>
      <c r="C688" s="561"/>
      <c r="D688" s="561"/>
      <c r="E688" s="562"/>
      <c r="F688" s="312">
        <f t="shared" si="251"/>
        <v>0</v>
      </c>
      <c r="G688" s="312">
        <f t="shared" si="252"/>
        <v>0</v>
      </c>
      <c r="M688" s="547">
        <v>14</v>
      </c>
      <c r="N688" s="547"/>
      <c r="O688" s="561"/>
      <c r="P688" s="561"/>
      <c r="Q688" s="562"/>
      <c r="T688" s="547">
        <v>25</v>
      </c>
      <c r="U688" s="547"/>
      <c r="V688" s="561"/>
      <c r="W688" s="561"/>
      <c r="X688" s="562"/>
      <c r="Y688" s="312">
        <f t="shared" si="253"/>
        <v>0</v>
      </c>
      <c r="Z688" s="312">
        <f t="shared" si="254"/>
        <v>0</v>
      </c>
      <c r="AB688" s="547">
        <v>36</v>
      </c>
      <c r="AC688" s="547"/>
      <c r="AD688" s="561"/>
      <c r="AE688" s="561"/>
      <c r="AF688" s="562"/>
      <c r="AG688" s="312">
        <f t="shared" si="255"/>
        <v>0</v>
      </c>
      <c r="AH688" s="312">
        <f t="shared" si="256"/>
        <v>0</v>
      </c>
    </row>
    <row r="689" spans="1:113" s="17" customFormat="1" x14ac:dyDescent="0.2">
      <c r="A689" s="547">
        <v>4</v>
      </c>
      <c r="B689" s="547"/>
      <c r="C689" s="561"/>
      <c r="D689" s="561"/>
      <c r="E689" s="562"/>
      <c r="F689" s="312">
        <f t="shared" si="251"/>
        <v>0</v>
      </c>
      <c r="G689" s="312">
        <f t="shared" si="252"/>
        <v>0</v>
      </c>
      <c r="M689" s="547">
        <v>15</v>
      </c>
      <c r="N689" s="547"/>
      <c r="O689" s="561"/>
      <c r="P689" s="561"/>
      <c r="Q689" s="562"/>
      <c r="T689" s="547">
        <v>26</v>
      </c>
      <c r="U689" s="547"/>
      <c r="V689" s="561"/>
      <c r="W689" s="561"/>
      <c r="X689" s="562"/>
      <c r="Y689" s="312">
        <f t="shared" si="253"/>
        <v>0</v>
      </c>
      <c r="Z689" s="312">
        <f t="shared" si="254"/>
        <v>0</v>
      </c>
      <c r="AB689" s="547">
        <v>37</v>
      </c>
      <c r="AC689" s="547"/>
      <c r="AD689" s="561"/>
      <c r="AE689" s="561"/>
      <c r="AF689" s="562"/>
      <c r="AG689" s="312">
        <f t="shared" si="255"/>
        <v>0</v>
      </c>
      <c r="AH689" s="312">
        <f t="shared" si="256"/>
        <v>0</v>
      </c>
    </row>
    <row r="690" spans="1:113" s="17" customFormat="1" x14ac:dyDescent="0.2">
      <c r="A690" s="547">
        <v>5</v>
      </c>
      <c r="B690" s="547"/>
      <c r="C690" s="561"/>
      <c r="D690" s="561"/>
      <c r="E690" s="562"/>
      <c r="F690" s="312">
        <f t="shared" si="251"/>
        <v>0</v>
      </c>
      <c r="G690" s="312">
        <f t="shared" si="252"/>
        <v>0</v>
      </c>
      <c r="M690" s="547">
        <v>16</v>
      </c>
      <c r="N690" s="547"/>
      <c r="O690" s="561"/>
      <c r="P690" s="561"/>
      <c r="Q690" s="562"/>
      <c r="T690" s="547">
        <v>27</v>
      </c>
      <c r="U690" s="547"/>
      <c r="V690" s="561"/>
      <c r="W690" s="561"/>
      <c r="X690" s="562"/>
      <c r="Y690" s="312">
        <f t="shared" si="253"/>
        <v>0</v>
      </c>
      <c r="Z690" s="312">
        <f t="shared" si="254"/>
        <v>0</v>
      </c>
      <c r="AB690" s="547">
        <v>38</v>
      </c>
      <c r="AC690" s="547"/>
      <c r="AD690" s="561"/>
      <c r="AE690" s="561"/>
      <c r="AF690" s="562"/>
      <c r="AG690" s="312">
        <f t="shared" si="255"/>
        <v>0</v>
      </c>
      <c r="AH690" s="312">
        <f t="shared" si="256"/>
        <v>0</v>
      </c>
    </row>
    <row r="691" spans="1:113" s="17" customFormat="1" x14ac:dyDescent="0.2">
      <c r="A691" s="547">
        <v>6</v>
      </c>
      <c r="B691" s="547"/>
      <c r="C691" s="561"/>
      <c r="D691" s="561"/>
      <c r="E691" s="562"/>
      <c r="F691" s="312">
        <f t="shared" si="251"/>
        <v>0</v>
      </c>
      <c r="G691" s="312">
        <f t="shared" si="252"/>
        <v>0</v>
      </c>
      <c r="M691" s="547">
        <v>17</v>
      </c>
      <c r="N691" s="547"/>
      <c r="O691" s="561"/>
      <c r="P691" s="561"/>
      <c r="Q691" s="562"/>
      <c r="T691" s="547">
        <v>28</v>
      </c>
      <c r="U691" s="547"/>
      <c r="V691" s="561"/>
      <c r="W691" s="561"/>
      <c r="X691" s="562"/>
      <c r="Y691" s="312">
        <f t="shared" si="253"/>
        <v>0</v>
      </c>
      <c r="Z691" s="312">
        <f t="shared" si="254"/>
        <v>0</v>
      </c>
      <c r="AB691" s="547">
        <v>39</v>
      </c>
      <c r="AC691" s="547"/>
      <c r="AD691" s="561"/>
      <c r="AE691" s="561"/>
      <c r="AF691" s="562"/>
      <c r="AG691" s="312">
        <f t="shared" si="255"/>
        <v>0</v>
      </c>
      <c r="AH691" s="312">
        <f t="shared" si="256"/>
        <v>0</v>
      </c>
    </row>
    <row r="692" spans="1:113" s="17" customFormat="1" x14ac:dyDescent="0.2">
      <c r="A692" s="547">
        <v>7</v>
      </c>
      <c r="B692" s="547"/>
      <c r="C692" s="561"/>
      <c r="D692" s="561"/>
      <c r="E692" s="562"/>
      <c r="F692" s="312">
        <f t="shared" si="251"/>
        <v>0</v>
      </c>
      <c r="G692" s="312">
        <f t="shared" si="252"/>
        <v>0</v>
      </c>
      <c r="M692" s="547">
        <v>18</v>
      </c>
      <c r="N692" s="547"/>
      <c r="O692" s="561"/>
      <c r="P692" s="561"/>
      <c r="Q692" s="562"/>
      <c r="T692" s="547">
        <v>29</v>
      </c>
      <c r="U692" s="547"/>
      <c r="V692" s="561"/>
      <c r="W692" s="561"/>
      <c r="X692" s="562"/>
      <c r="Y692" s="312">
        <f t="shared" si="253"/>
        <v>0</v>
      </c>
      <c r="Z692" s="312">
        <f t="shared" si="254"/>
        <v>0</v>
      </c>
      <c r="AB692" s="547">
        <v>40</v>
      </c>
      <c r="AC692" s="547"/>
      <c r="AD692" s="561"/>
      <c r="AE692" s="561"/>
      <c r="AF692" s="562"/>
      <c r="AG692" s="312">
        <f t="shared" si="255"/>
        <v>0</v>
      </c>
      <c r="AH692" s="312">
        <f t="shared" si="256"/>
        <v>0</v>
      </c>
    </row>
    <row r="693" spans="1:113" s="17" customFormat="1" x14ac:dyDescent="0.2">
      <c r="A693" s="547">
        <v>8</v>
      </c>
      <c r="B693" s="547"/>
      <c r="C693" s="561"/>
      <c r="D693" s="561"/>
      <c r="E693" s="562"/>
      <c r="F693" s="312">
        <f t="shared" si="251"/>
        <v>0</v>
      </c>
      <c r="G693" s="312">
        <f t="shared" si="252"/>
        <v>0</v>
      </c>
      <c r="M693" s="547">
        <v>19</v>
      </c>
      <c r="N693" s="547"/>
      <c r="O693" s="561"/>
      <c r="P693" s="561"/>
      <c r="Q693" s="562"/>
      <c r="T693" s="547">
        <v>30</v>
      </c>
      <c r="U693" s="547"/>
      <c r="V693" s="561"/>
      <c r="W693" s="561"/>
      <c r="X693" s="562"/>
      <c r="Y693" s="312">
        <f t="shared" si="253"/>
        <v>0</v>
      </c>
      <c r="Z693" s="312">
        <f t="shared" si="254"/>
        <v>0</v>
      </c>
      <c r="AB693" s="547">
        <v>41</v>
      </c>
      <c r="AC693" s="547"/>
      <c r="AD693" s="561"/>
      <c r="AE693" s="561"/>
      <c r="AF693" s="562"/>
      <c r="AG693" s="312">
        <f t="shared" si="255"/>
        <v>0</v>
      </c>
      <c r="AH693" s="312">
        <f t="shared" si="256"/>
        <v>0</v>
      </c>
    </row>
    <row r="694" spans="1:113" s="17" customFormat="1" x14ac:dyDescent="0.2">
      <c r="A694" s="547">
        <v>9</v>
      </c>
      <c r="B694" s="547"/>
      <c r="C694" s="561"/>
      <c r="D694" s="561"/>
      <c r="E694" s="562"/>
      <c r="F694" s="312">
        <f t="shared" si="251"/>
        <v>0</v>
      </c>
      <c r="G694" s="312">
        <f t="shared" si="252"/>
        <v>0</v>
      </c>
      <c r="M694" s="547">
        <v>20</v>
      </c>
      <c r="N694" s="547"/>
      <c r="O694" s="561"/>
      <c r="P694" s="561"/>
      <c r="Q694" s="562"/>
      <c r="T694" s="547">
        <v>31</v>
      </c>
      <c r="U694" s="547"/>
      <c r="V694" s="561"/>
      <c r="W694" s="561"/>
      <c r="X694" s="562"/>
      <c r="Y694" s="312">
        <f t="shared" si="253"/>
        <v>0</v>
      </c>
      <c r="Z694" s="312">
        <f t="shared" si="254"/>
        <v>0</v>
      </c>
      <c r="AB694" s="547">
        <v>42</v>
      </c>
      <c r="AC694" s="547"/>
      <c r="AD694" s="561"/>
      <c r="AE694" s="561"/>
      <c r="AF694" s="562"/>
      <c r="AG694" s="312">
        <f t="shared" si="255"/>
        <v>0</v>
      </c>
      <c r="AH694" s="312">
        <f t="shared" si="256"/>
        <v>0</v>
      </c>
    </row>
    <row r="695" spans="1:113" s="17" customFormat="1" x14ac:dyDescent="0.2">
      <c r="A695" s="547">
        <v>10</v>
      </c>
      <c r="B695" s="547"/>
      <c r="C695" s="561"/>
      <c r="D695" s="561"/>
      <c r="E695" s="562"/>
      <c r="F695" s="312">
        <f t="shared" si="251"/>
        <v>0</v>
      </c>
      <c r="G695" s="312">
        <f t="shared" si="252"/>
        <v>0</v>
      </c>
      <c r="M695" s="547">
        <v>21</v>
      </c>
      <c r="N695" s="547"/>
      <c r="O695" s="561"/>
      <c r="P695" s="561"/>
      <c r="Q695" s="562"/>
      <c r="T695" s="547">
        <v>32</v>
      </c>
      <c r="U695" s="547"/>
      <c r="V695" s="561"/>
      <c r="W695" s="561"/>
      <c r="X695" s="562"/>
      <c r="Y695" s="312">
        <f t="shared" si="253"/>
        <v>0</v>
      </c>
      <c r="Z695" s="312">
        <f t="shared" si="254"/>
        <v>0</v>
      </c>
      <c r="AB695" s="547">
        <v>43</v>
      </c>
      <c r="AC695" s="547"/>
      <c r="AD695" s="561"/>
      <c r="AE695" s="561"/>
      <c r="AF695" s="562"/>
      <c r="AG695" s="312">
        <f t="shared" si="255"/>
        <v>0</v>
      </c>
      <c r="AH695" s="312">
        <f t="shared" si="256"/>
        <v>0</v>
      </c>
    </row>
    <row r="696" spans="1:113" s="17" customFormat="1" ht="13.5" thickBot="1" x14ac:dyDescent="0.25">
      <c r="A696" s="547">
        <v>11</v>
      </c>
      <c r="B696" s="547"/>
      <c r="C696" s="561"/>
      <c r="D696" s="561"/>
      <c r="E696" s="562"/>
      <c r="F696" s="312">
        <f t="shared" si="251"/>
        <v>0</v>
      </c>
      <c r="G696" s="312">
        <f t="shared" si="252"/>
        <v>0</v>
      </c>
      <c r="M696" s="547">
        <v>22</v>
      </c>
      <c r="N696" s="547"/>
      <c r="O696" s="561"/>
      <c r="P696" s="561"/>
      <c r="Q696" s="562"/>
      <c r="T696" s="547">
        <v>33</v>
      </c>
      <c r="U696" s="547"/>
      <c r="V696" s="561"/>
      <c r="W696" s="561"/>
      <c r="X696" s="562"/>
      <c r="Y696" s="312">
        <f t="shared" si="253"/>
        <v>0</v>
      </c>
      <c r="Z696" s="312">
        <f t="shared" si="254"/>
        <v>0</v>
      </c>
      <c r="AB696" s="324"/>
      <c r="AC696" s="563" t="s">
        <v>3</v>
      </c>
      <c r="AD696" s="551"/>
      <c r="AE696" s="551"/>
      <c r="AF696" s="552">
        <f>SUM(E686:E696)+SUM(Q686:Q696)+SUM(AF686:AF695)+SUM(X686:X696)</f>
        <v>0</v>
      </c>
      <c r="AG696" s="312">
        <f t="shared" si="255"/>
        <v>0</v>
      </c>
      <c r="AH696" s="312">
        <f t="shared" si="256"/>
        <v>0</v>
      </c>
    </row>
    <row r="697" spans="1:113" s="17" customFormat="1" x14ac:dyDescent="0.2">
      <c r="B697" s="328"/>
      <c r="C697" s="329"/>
      <c r="D697" s="329"/>
      <c r="E697" s="287"/>
      <c r="F697" s="312"/>
      <c r="G697" s="312"/>
      <c r="N697" s="528"/>
      <c r="O697" s="329"/>
      <c r="P697" s="329"/>
      <c r="Q697" s="287"/>
      <c r="U697" s="528"/>
      <c r="V697" s="329"/>
      <c r="W697" s="329"/>
      <c r="X697" s="287"/>
      <c r="Y697" s="312"/>
      <c r="Z697" s="312"/>
      <c r="AC697" s="328"/>
      <c r="AD697" s="329"/>
      <c r="AE697" s="329"/>
      <c r="AF697" s="287"/>
      <c r="AG697" s="312"/>
      <c r="AH697" s="312"/>
    </row>
    <row r="698" spans="1:113" s="17" customFormat="1" x14ac:dyDescent="0.2">
      <c r="B698" s="328"/>
      <c r="C698" s="329"/>
      <c r="D698" s="329"/>
      <c r="E698" s="287"/>
      <c r="F698" s="312"/>
      <c r="G698" s="312"/>
      <c r="N698" s="528"/>
      <c r="O698" s="329"/>
      <c r="P698" s="329"/>
      <c r="Q698" s="287"/>
      <c r="U698" s="528"/>
      <c r="V698" s="329"/>
      <c r="W698" s="329"/>
      <c r="X698" s="287"/>
      <c r="Y698" s="312"/>
      <c r="Z698" s="312"/>
      <c r="AC698" s="328"/>
      <c r="AD698" s="329"/>
      <c r="AE698" s="329"/>
      <c r="AF698" s="287"/>
      <c r="AG698" s="312"/>
      <c r="AH698" s="312"/>
    </row>
    <row r="699" spans="1:113" s="17" customFormat="1" x14ac:dyDescent="0.2">
      <c r="B699" s="328"/>
      <c r="C699" s="329"/>
      <c r="D699" s="329"/>
      <c r="E699" s="287"/>
      <c r="F699" s="312"/>
      <c r="G699" s="312"/>
      <c r="N699" s="528"/>
      <c r="O699" s="329"/>
      <c r="P699" s="329"/>
      <c r="Q699" s="287"/>
      <c r="U699" s="528"/>
      <c r="V699" s="329"/>
      <c r="W699" s="329"/>
      <c r="X699" s="287"/>
      <c r="Y699" s="312"/>
      <c r="Z699" s="312"/>
      <c r="AC699" s="328"/>
      <c r="AD699" s="329"/>
      <c r="AE699" s="329"/>
      <c r="AF699" s="287"/>
      <c r="AG699" s="312"/>
      <c r="AH699" s="312"/>
    </row>
    <row r="700" spans="1:113" s="17" customFormat="1" x14ac:dyDescent="0.2">
      <c r="B700" s="328"/>
      <c r="C700" s="329"/>
      <c r="D700" s="329"/>
      <c r="E700" s="287"/>
      <c r="F700" s="312"/>
      <c r="N700" s="528"/>
      <c r="O700" s="329"/>
      <c r="P700" s="329"/>
      <c r="Q700" s="287"/>
      <c r="U700" s="528"/>
      <c r="V700" s="329"/>
      <c r="W700" s="329"/>
      <c r="X700" s="287"/>
      <c r="Y700" s="312"/>
      <c r="AC700" s="328"/>
      <c r="AD700" s="329"/>
      <c r="AE700" s="329"/>
      <c r="AF700" s="287"/>
      <c r="AG700" s="312"/>
    </row>
    <row r="701" spans="1:113" s="17" customFormat="1" x14ac:dyDescent="0.2">
      <c r="B701" s="328"/>
      <c r="C701" s="329"/>
      <c r="D701" s="329"/>
      <c r="E701" s="287"/>
      <c r="F701" s="312"/>
      <c r="N701" s="528"/>
      <c r="O701" s="329"/>
      <c r="P701" s="329"/>
      <c r="Q701" s="287"/>
      <c r="U701" s="528"/>
      <c r="V701" s="329"/>
      <c r="W701" s="329"/>
      <c r="X701" s="287"/>
      <c r="Y701" s="312"/>
      <c r="AC701" s="328"/>
      <c r="AD701" s="329"/>
      <c r="AE701" s="329"/>
      <c r="AF701" s="287"/>
      <c r="AG701" s="312"/>
    </row>
    <row r="702" spans="1:113" s="17" customFormat="1" x14ac:dyDescent="0.2">
      <c r="B702" s="328"/>
      <c r="C702" s="329"/>
      <c r="D702" s="329"/>
      <c r="E702" s="287"/>
      <c r="F702" s="312"/>
      <c r="G702" s="312"/>
      <c r="N702" s="528"/>
      <c r="O702" s="329"/>
      <c r="P702" s="329"/>
      <c r="Q702" s="287"/>
      <c r="U702" s="528"/>
      <c r="V702" s="329"/>
      <c r="W702" s="329"/>
      <c r="X702" s="287"/>
      <c r="Y702" s="312"/>
      <c r="Z702" s="312"/>
      <c r="AC702" s="328"/>
      <c r="AD702" s="329"/>
      <c r="AE702" s="329"/>
      <c r="AF702" s="287"/>
      <c r="AG702" s="312"/>
      <c r="AH702" s="312"/>
    </row>
    <row r="703" spans="1:113" s="17" customFormat="1" ht="13.5" thickBot="1" x14ac:dyDescent="0.25">
      <c r="B703" s="328"/>
      <c r="C703" s="329"/>
      <c r="D703" s="329"/>
      <c r="E703" s="287"/>
      <c r="F703" s="312"/>
      <c r="G703" s="312"/>
      <c r="N703" s="528"/>
      <c r="O703" s="329"/>
      <c r="P703" s="329"/>
      <c r="Q703" s="287"/>
      <c r="U703" s="528"/>
      <c r="V703" s="329"/>
      <c r="W703" s="329"/>
      <c r="X703" s="287"/>
      <c r="Y703" s="312"/>
      <c r="Z703" s="312"/>
      <c r="AC703" s="328"/>
      <c r="AD703" s="329"/>
      <c r="AE703" s="329"/>
      <c r="AF703" s="287"/>
      <c r="AG703" s="312"/>
      <c r="AH703" s="312"/>
    </row>
    <row r="704" spans="1:113" ht="13.5" thickBot="1" x14ac:dyDescent="0.25">
      <c r="A704" s="315">
        <v>33</v>
      </c>
      <c r="B704" s="472"/>
      <c r="C704" s="757" t="s">
        <v>159</v>
      </c>
      <c r="D704" s="757" t="s">
        <v>34</v>
      </c>
      <c r="E704" s="543">
        <f>+$AF716</f>
        <v>0</v>
      </c>
      <c r="F704" s="312"/>
      <c r="G704" s="312"/>
      <c r="H704" s="17"/>
      <c r="M704" s="315"/>
      <c r="N704" s="472"/>
      <c r="O704" s="757" t="s">
        <v>159</v>
      </c>
      <c r="P704" s="757" t="s">
        <v>34</v>
      </c>
      <c r="Q704" s="543">
        <f>+$AF716</f>
        <v>0</v>
      </c>
      <c r="R704" s="17"/>
      <c r="S704" s="17"/>
      <c r="T704" s="315">
        <v>33</v>
      </c>
      <c r="U704" s="472"/>
      <c r="V704" s="757" t="s">
        <v>159</v>
      </c>
      <c r="W704" s="757" t="s">
        <v>34</v>
      </c>
      <c r="X704" s="543">
        <f>+$AF716</f>
        <v>0</v>
      </c>
      <c r="Y704" s="312"/>
      <c r="Z704" s="312"/>
      <c r="AA704" s="17"/>
      <c r="AB704" s="315"/>
      <c r="AC704" s="472"/>
      <c r="AD704" s="757" t="s">
        <v>159</v>
      </c>
      <c r="AE704" s="757" t="s">
        <v>34</v>
      </c>
      <c r="AF704" s="800" t="s">
        <v>18</v>
      </c>
      <c r="AG704" s="312"/>
      <c r="AH704" s="312"/>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c r="BY704" s="17"/>
      <c r="BZ704" s="17"/>
      <c r="CA704" s="17"/>
      <c r="CB704" s="17"/>
      <c r="CC704" s="17"/>
      <c r="CD704" s="17"/>
      <c r="CE704" s="17"/>
      <c r="CF704" s="17"/>
      <c r="CG704" s="17"/>
      <c r="CH704" s="17"/>
      <c r="CI704" s="17"/>
      <c r="CJ704" s="17"/>
      <c r="CK704" s="17"/>
      <c r="CL704" s="17"/>
      <c r="CM704" s="17"/>
      <c r="CN704" s="17"/>
      <c r="CO704" s="17"/>
      <c r="CP704" s="17"/>
      <c r="CQ704" s="17"/>
      <c r="CR704" s="17"/>
      <c r="CS704" s="17"/>
      <c r="CT704" s="17"/>
      <c r="CU704" s="17"/>
      <c r="CV704" s="17"/>
      <c r="CW704" s="17"/>
      <c r="CX704" s="17"/>
      <c r="CY704" s="17"/>
      <c r="CZ704" s="17"/>
      <c r="DA704" s="17"/>
      <c r="DB704" s="17"/>
      <c r="DC704" s="17"/>
      <c r="DD704" s="17"/>
      <c r="DE704" s="17"/>
      <c r="DF704" s="17"/>
      <c r="DG704" s="17"/>
      <c r="DH704" s="17"/>
      <c r="DI704" s="17"/>
    </row>
    <row r="705" spans="1:113" ht="51" x14ac:dyDescent="0.2">
      <c r="A705" s="318" t="s">
        <v>7</v>
      </c>
      <c r="B705" s="525" t="str">
        <f>+" אסמכתא " &amp; B35 &amp;"         חזרה לטבלה "</f>
        <v xml:space="preserve"> אסמכתא          חזרה לטבלה </v>
      </c>
      <c r="C705" s="799"/>
      <c r="D705" s="799"/>
      <c r="E705" s="543" t="s">
        <v>18</v>
      </c>
      <c r="F705" s="312"/>
      <c r="G705" s="312"/>
      <c r="H705" s="17"/>
      <c r="M705" s="318" t="s">
        <v>23</v>
      </c>
      <c r="N705" s="525" t="str">
        <f>+" אסמכתא " &amp; B35 &amp;"         חזרה לטבלה "</f>
        <v xml:space="preserve"> אסמכתא          חזרה לטבלה </v>
      </c>
      <c r="O705" s="799"/>
      <c r="P705" s="799"/>
      <c r="Q705" s="543" t="s">
        <v>18</v>
      </c>
      <c r="R705" s="17"/>
      <c r="S705" s="17"/>
      <c r="T705" s="318" t="s">
        <v>7</v>
      </c>
      <c r="U705" s="525" t="str">
        <f>+" אסמכתא " &amp; B35 &amp;"         חזרה לטבלה "</f>
        <v xml:space="preserve"> אסמכתא          חזרה לטבלה </v>
      </c>
      <c r="V705" s="799"/>
      <c r="W705" s="799"/>
      <c r="X705" s="543" t="s">
        <v>18</v>
      </c>
      <c r="Y705" s="312"/>
      <c r="Z705" s="312"/>
      <c r="AA705" s="17"/>
      <c r="AB705" s="318" t="s">
        <v>23</v>
      </c>
      <c r="AC705" s="525" t="str">
        <f>+" אסמכתא " &amp; W35 &amp;"         חזרה לטבלה "</f>
        <v xml:space="preserve"> אסמכתא          חזרה לטבלה </v>
      </c>
      <c r="AD705" s="799"/>
      <c r="AE705" s="799"/>
      <c r="AF705" s="804"/>
      <c r="AG705" s="312"/>
      <c r="AH705" s="312"/>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c r="BY705" s="17"/>
      <c r="BZ705" s="17"/>
      <c r="CA705" s="17"/>
      <c r="CB705" s="17"/>
      <c r="CC705" s="17"/>
      <c r="CD705" s="17"/>
      <c r="CE705" s="17"/>
      <c r="CF705" s="17"/>
      <c r="CG705" s="17"/>
      <c r="CH705" s="17"/>
      <c r="CI705" s="17"/>
      <c r="CJ705" s="17"/>
      <c r="CK705" s="17"/>
      <c r="CL705" s="17"/>
      <c r="CM705" s="17"/>
      <c r="CN705" s="17"/>
      <c r="CO705" s="17"/>
      <c r="CP705" s="17"/>
      <c r="CQ705" s="17"/>
      <c r="CR705" s="17"/>
      <c r="CS705" s="17"/>
      <c r="CT705" s="17"/>
      <c r="CU705" s="17"/>
      <c r="CV705" s="17"/>
      <c r="CW705" s="17"/>
      <c r="CX705" s="17"/>
      <c r="CY705" s="17"/>
      <c r="CZ705" s="17"/>
      <c r="DA705" s="17"/>
      <c r="DB705" s="17"/>
      <c r="DC705" s="17"/>
      <c r="DD705" s="17"/>
      <c r="DE705" s="17"/>
      <c r="DF705" s="17"/>
      <c r="DG705" s="17"/>
      <c r="DH705" s="17"/>
      <c r="DI705" s="17"/>
    </row>
    <row r="706" spans="1:113" s="17" customFormat="1" x14ac:dyDescent="0.2">
      <c r="A706" s="547">
        <v>1</v>
      </c>
      <c r="B706" s="547"/>
      <c r="C706" s="561"/>
      <c r="D706" s="561"/>
      <c r="E706" s="562"/>
      <c r="F706" s="312">
        <f>IF(AND((COUNTA($C$35)=1),(COUNTA(E686)=1),($C$35&lt;&gt;0),(OR((D686&lt;$C$62),(D686&gt;($E$62+61))))),1,0)</f>
        <v>0</v>
      </c>
      <c r="G706" s="312">
        <f>IF(AND((COUNTA($C$35)=1),(COUNTA(E706)=1),($C$35&lt;&gt;0),(OR((C706&lt;$C$62),(C706&gt;($E$62))))),1,0)</f>
        <v>0</v>
      </c>
      <c r="M706" s="547">
        <v>12</v>
      </c>
      <c r="N706" s="547"/>
      <c r="O706" s="561"/>
      <c r="P706" s="561"/>
      <c r="Q706" s="562"/>
      <c r="T706" s="547">
        <v>23</v>
      </c>
      <c r="U706" s="547"/>
      <c r="V706" s="561"/>
      <c r="W706" s="561"/>
      <c r="X706" s="562"/>
      <c r="Y706" s="312">
        <f>IF(AND((COUNTA($C$35)=1),(COUNTA(X686)=1),($C$35&lt;&gt;0),(OR((W686&lt;$C$62),(W686&gt;($E$62+61))))),1,0)</f>
        <v>0</v>
      </c>
      <c r="Z706" s="312">
        <f>IF(AND((COUNTA($C$35)=1),(COUNTA(X706)=1),($C$35&lt;&gt;0),(OR((V706&lt;$C$62),(V706&gt;($E$62))))),1,0)</f>
        <v>0</v>
      </c>
      <c r="AB706" s="547">
        <v>34</v>
      </c>
      <c r="AC706" s="547"/>
      <c r="AD706" s="561"/>
      <c r="AE706" s="561"/>
      <c r="AF706" s="562"/>
      <c r="AG706" s="312">
        <f>IF(AND((COUNTA($C$35)=1),(COUNTA(AF686)=1),($C$35&lt;&gt;0),(OR((AE686&lt;$C$62),(AE686&gt;($E$62+61))))),1,0)</f>
        <v>0</v>
      </c>
      <c r="AH706" s="312">
        <f>IF(AND((COUNTA($C$35)=1),(COUNTA(AF706)=1),($C$35&lt;&gt;0),(OR((AD706&lt;$C$62),(AD706&gt;($E$62))))),1,0)</f>
        <v>0</v>
      </c>
    </row>
    <row r="707" spans="1:113" s="17" customFormat="1" x14ac:dyDescent="0.2">
      <c r="A707" s="547">
        <v>2</v>
      </c>
      <c r="B707" s="547"/>
      <c r="C707" s="561"/>
      <c r="D707" s="561"/>
      <c r="E707" s="562"/>
      <c r="F707" s="312">
        <f t="shared" ref="F707:F716" si="257">IF(AND((COUNTA($C$35)=1),(COUNTA(E687)=1),($C$35&lt;&gt;0),(OR((D687&lt;$C$62),(D687&gt;($E$62+61))))),1,0)</f>
        <v>0</v>
      </c>
      <c r="G707" s="312">
        <f t="shared" ref="G707:G716" si="258">IF(AND((COUNTA($C$35)=1),(COUNTA(E707)=1),($C$35&lt;&gt;0),(OR((C707&lt;$C$62),(C707&gt;($E$62))))),1,0)</f>
        <v>0</v>
      </c>
      <c r="M707" s="547">
        <v>13</v>
      </c>
      <c r="N707" s="547"/>
      <c r="O707" s="561"/>
      <c r="P707" s="561"/>
      <c r="Q707" s="562"/>
      <c r="T707" s="547">
        <v>24</v>
      </c>
      <c r="U707" s="547"/>
      <c r="V707" s="561"/>
      <c r="W707" s="561"/>
      <c r="X707" s="562"/>
      <c r="Y707" s="312">
        <f t="shared" ref="Y707:Y716" si="259">IF(AND((COUNTA($C$35)=1),(COUNTA(X687)=1),($C$35&lt;&gt;0),(OR((W687&lt;$C$62),(W687&gt;($E$62+61))))),1,0)</f>
        <v>0</v>
      </c>
      <c r="Z707" s="312">
        <f t="shared" ref="Z707:Z716" si="260">IF(AND((COUNTA($C$35)=1),(COUNTA(X707)=1),($C$35&lt;&gt;0),(OR((V707&lt;$C$62),(V707&gt;($E$62))))),1,0)</f>
        <v>0</v>
      </c>
      <c r="AB707" s="547">
        <v>35</v>
      </c>
      <c r="AC707" s="547"/>
      <c r="AD707" s="561"/>
      <c r="AE707" s="561"/>
      <c r="AF707" s="562"/>
      <c r="AG707" s="312">
        <f t="shared" ref="AG707:AG716" si="261">IF(AND((COUNTA($C$35)=1),(COUNTA(AF687)=1),($C$35&lt;&gt;0),(OR((AE687&lt;$C$62),(AE687&gt;($E$62+61))))),1,0)</f>
        <v>0</v>
      </c>
      <c r="AH707" s="312">
        <f t="shared" ref="AH707:AH716" si="262">IF(AND((COUNTA($C$35)=1),(COUNTA(AF707)=1),($C$35&lt;&gt;0),(OR((AD707&lt;$C$62),(AD707&gt;($E$62))))),1,0)</f>
        <v>0</v>
      </c>
    </row>
    <row r="708" spans="1:113" s="17" customFormat="1" x14ac:dyDescent="0.2">
      <c r="A708" s="547">
        <v>3</v>
      </c>
      <c r="B708" s="547"/>
      <c r="C708" s="561"/>
      <c r="D708" s="561"/>
      <c r="E708" s="562"/>
      <c r="F708" s="312">
        <f t="shared" si="257"/>
        <v>0</v>
      </c>
      <c r="G708" s="312">
        <f t="shared" si="258"/>
        <v>0</v>
      </c>
      <c r="M708" s="547">
        <v>14</v>
      </c>
      <c r="N708" s="547"/>
      <c r="O708" s="561"/>
      <c r="P708" s="561"/>
      <c r="Q708" s="562"/>
      <c r="T708" s="547">
        <v>25</v>
      </c>
      <c r="U708" s="547"/>
      <c r="V708" s="561"/>
      <c r="W708" s="561"/>
      <c r="X708" s="562"/>
      <c r="Y708" s="312">
        <f t="shared" si="259"/>
        <v>0</v>
      </c>
      <c r="Z708" s="312">
        <f t="shared" si="260"/>
        <v>0</v>
      </c>
      <c r="AB708" s="547">
        <v>36</v>
      </c>
      <c r="AC708" s="547"/>
      <c r="AD708" s="561"/>
      <c r="AE708" s="561"/>
      <c r="AF708" s="562"/>
      <c r="AG708" s="312">
        <f t="shared" si="261"/>
        <v>0</v>
      </c>
      <c r="AH708" s="312">
        <f t="shared" si="262"/>
        <v>0</v>
      </c>
    </row>
    <row r="709" spans="1:113" s="17" customFormat="1" x14ac:dyDescent="0.2">
      <c r="A709" s="547">
        <v>4</v>
      </c>
      <c r="B709" s="547"/>
      <c r="C709" s="561"/>
      <c r="D709" s="561"/>
      <c r="E709" s="562"/>
      <c r="F709" s="312">
        <f t="shared" si="257"/>
        <v>0</v>
      </c>
      <c r="G709" s="312">
        <f t="shared" si="258"/>
        <v>0</v>
      </c>
      <c r="M709" s="547">
        <v>15</v>
      </c>
      <c r="N709" s="547"/>
      <c r="O709" s="561"/>
      <c r="P709" s="561"/>
      <c r="Q709" s="562"/>
      <c r="T709" s="547">
        <v>26</v>
      </c>
      <c r="U709" s="547"/>
      <c r="V709" s="561"/>
      <c r="W709" s="561"/>
      <c r="X709" s="562"/>
      <c r="Y709" s="312">
        <f t="shared" si="259"/>
        <v>0</v>
      </c>
      <c r="Z709" s="312">
        <f t="shared" si="260"/>
        <v>0</v>
      </c>
      <c r="AB709" s="547">
        <v>37</v>
      </c>
      <c r="AC709" s="547"/>
      <c r="AD709" s="561"/>
      <c r="AE709" s="561"/>
      <c r="AF709" s="562"/>
      <c r="AG709" s="312">
        <f t="shared" si="261"/>
        <v>0</v>
      </c>
      <c r="AH709" s="312">
        <f t="shared" si="262"/>
        <v>0</v>
      </c>
    </row>
    <row r="710" spans="1:113" s="17" customFormat="1" x14ac:dyDescent="0.2">
      <c r="A710" s="547">
        <v>5</v>
      </c>
      <c r="B710" s="547"/>
      <c r="C710" s="561"/>
      <c r="D710" s="561"/>
      <c r="E710" s="562"/>
      <c r="F710" s="312">
        <f t="shared" si="257"/>
        <v>0</v>
      </c>
      <c r="G710" s="312">
        <f t="shared" si="258"/>
        <v>0</v>
      </c>
      <c r="M710" s="547">
        <v>16</v>
      </c>
      <c r="N710" s="547"/>
      <c r="O710" s="561"/>
      <c r="P710" s="561"/>
      <c r="Q710" s="562"/>
      <c r="T710" s="547">
        <v>27</v>
      </c>
      <c r="U710" s="547"/>
      <c r="V710" s="561"/>
      <c r="W710" s="561"/>
      <c r="X710" s="562"/>
      <c r="Y710" s="312">
        <f t="shared" si="259"/>
        <v>0</v>
      </c>
      <c r="Z710" s="312">
        <f t="shared" si="260"/>
        <v>0</v>
      </c>
      <c r="AB710" s="547">
        <v>38</v>
      </c>
      <c r="AC710" s="547"/>
      <c r="AD710" s="561"/>
      <c r="AE710" s="561"/>
      <c r="AF710" s="562"/>
      <c r="AG710" s="312">
        <f t="shared" si="261"/>
        <v>0</v>
      </c>
      <c r="AH710" s="312">
        <f t="shared" si="262"/>
        <v>0</v>
      </c>
    </row>
    <row r="711" spans="1:113" s="17" customFormat="1" x14ac:dyDescent="0.2">
      <c r="A711" s="547">
        <v>6</v>
      </c>
      <c r="B711" s="547"/>
      <c r="C711" s="561"/>
      <c r="D711" s="561"/>
      <c r="E711" s="562"/>
      <c r="F711" s="312">
        <f t="shared" si="257"/>
        <v>0</v>
      </c>
      <c r="G711" s="312">
        <f t="shared" si="258"/>
        <v>0</v>
      </c>
      <c r="M711" s="547">
        <v>17</v>
      </c>
      <c r="N711" s="547"/>
      <c r="O711" s="561"/>
      <c r="P711" s="561"/>
      <c r="Q711" s="562"/>
      <c r="T711" s="547">
        <v>28</v>
      </c>
      <c r="U711" s="547"/>
      <c r="V711" s="561"/>
      <c r="W711" s="561"/>
      <c r="X711" s="562"/>
      <c r="Y711" s="312">
        <f t="shared" si="259"/>
        <v>0</v>
      </c>
      <c r="Z711" s="312">
        <f t="shared" si="260"/>
        <v>0</v>
      </c>
      <c r="AB711" s="547">
        <v>39</v>
      </c>
      <c r="AC711" s="547"/>
      <c r="AD711" s="561"/>
      <c r="AE711" s="561"/>
      <c r="AF711" s="562"/>
      <c r="AG711" s="312">
        <f t="shared" si="261"/>
        <v>0</v>
      </c>
      <c r="AH711" s="312">
        <f t="shared" si="262"/>
        <v>0</v>
      </c>
    </row>
    <row r="712" spans="1:113" s="17" customFormat="1" x14ac:dyDescent="0.2">
      <c r="A712" s="547">
        <v>7</v>
      </c>
      <c r="B712" s="547"/>
      <c r="C712" s="561"/>
      <c r="D712" s="561"/>
      <c r="E712" s="562"/>
      <c r="F712" s="312">
        <f t="shared" si="257"/>
        <v>0</v>
      </c>
      <c r="G712" s="312">
        <f t="shared" si="258"/>
        <v>0</v>
      </c>
      <c r="M712" s="547">
        <v>18</v>
      </c>
      <c r="N712" s="547"/>
      <c r="O712" s="561"/>
      <c r="P712" s="561"/>
      <c r="Q712" s="562"/>
      <c r="T712" s="547">
        <v>29</v>
      </c>
      <c r="U712" s="547"/>
      <c r="V712" s="561"/>
      <c r="W712" s="561"/>
      <c r="X712" s="562"/>
      <c r="Y712" s="312">
        <f t="shared" si="259"/>
        <v>0</v>
      </c>
      <c r="Z712" s="312">
        <f t="shared" si="260"/>
        <v>0</v>
      </c>
      <c r="AB712" s="547">
        <v>40</v>
      </c>
      <c r="AC712" s="547"/>
      <c r="AD712" s="561"/>
      <c r="AE712" s="561"/>
      <c r="AF712" s="562"/>
      <c r="AG712" s="312">
        <f t="shared" si="261"/>
        <v>0</v>
      </c>
      <c r="AH712" s="312">
        <f t="shared" si="262"/>
        <v>0</v>
      </c>
    </row>
    <row r="713" spans="1:113" s="17" customFormat="1" x14ac:dyDescent="0.2">
      <c r="A713" s="547">
        <v>8</v>
      </c>
      <c r="B713" s="547"/>
      <c r="C713" s="561"/>
      <c r="D713" s="561"/>
      <c r="E713" s="562"/>
      <c r="F713" s="312">
        <f t="shared" si="257"/>
        <v>0</v>
      </c>
      <c r="G713" s="312">
        <f t="shared" si="258"/>
        <v>0</v>
      </c>
      <c r="M713" s="547">
        <v>19</v>
      </c>
      <c r="N713" s="547"/>
      <c r="O713" s="561"/>
      <c r="P713" s="561"/>
      <c r="Q713" s="562"/>
      <c r="T713" s="547">
        <v>30</v>
      </c>
      <c r="U713" s="547"/>
      <c r="V713" s="561"/>
      <c r="W713" s="561"/>
      <c r="X713" s="562"/>
      <c r="Y713" s="312">
        <f t="shared" si="259"/>
        <v>0</v>
      </c>
      <c r="Z713" s="312">
        <f t="shared" si="260"/>
        <v>0</v>
      </c>
      <c r="AB713" s="547">
        <v>41</v>
      </c>
      <c r="AC713" s="547"/>
      <c r="AD713" s="561"/>
      <c r="AE713" s="561"/>
      <c r="AF713" s="562"/>
      <c r="AG713" s="312">
        <f t="shared" si="261"/>
        <v>0</v>
      </c>
      <c r="AH713" s="312">
        <f t="shared" si="262"/>
        <v>0</v>
      </c>
    </row>
    <row r="714" spans="1:113" s="17" customFormat="1" x14ac:dyDescent="0.2">
      <c r="A714" s="547">
        <v>9</v>
      </c>
      <c r="B714" s="547"/>
      <c r="C714" s="561"/>
      <c r="D714" s="561"/>
      <c r="E714" s="562"/>
      <c r="F714" s="312">
        <f t="shared" si="257"/>
        <v>0</v>
      </c>
      <c r="G714" s="312">
        <f t="shared" si="258"/>
        <v>0</v>
      </c>
      <c r="M714" s="547">
        <v>20</v>
      </c>
      <c r="N714" s="547"/>
      <c r="O714" s="561"/>
      <c r="P714" s="561"/>
      <c r="Q714" s="562"/>
      <c r="T714" s="547">
        <v>31</v>
      </c>
      <c r="U714" s="547"/>
      <c r="V714" s="561"/>
      <c r="W714" s="561"/>
      <c r="X714" s="562"/>
      <c r="Y714" s="312">
        <f t="shared" si="259"/>
        <v>0</v>
      </c>
      <c r="Z714" s="312">
        <f t="shared" si="260"/>
        <v>0</v>
      </c>
      <c r="AB714" s="547">
        <v>42</v>
      </c>
      <c r="AC714" s="547"/>
      <c r="AD714" s="561"/>
      <c r="AE714" s="561"/>
      <c r="AF714" s="562"/>
      <c r="AG714" s="312">
        <f t="shared" si="261"/>
        <v>0</v>
      </c>
      <c r="AH714" s="312">
        <f t="shared" si="262"/>
        <v>0</v>
      </c>
    </row>
    <row r="715" spans="1:113" s="17" customFormat="1" x14ac:dyDescent="0.2">
      <c r="A715" s="547">
        <v>10</v>
      </c>
      <c r="B715" s="547"/>
      <c r="C715" s="561"/>
      <c r="D715" s="561"/>
      <c r="E715" s="562"/>
      <c r="F715" s="312">
        <f t="shared" si="257"/>
        <v>0</v>
      </c>
      <c r="G715" s="312">
        <f t="shared" si="258"/>
        <v>0</v>
      </c>
      <c r="M715" s="547">
        <v>21</v>
      </c>
      <c r="N715" s="547"/>
      <c r="O715" s="561"/>
      <c r="P715" s="561"/>
      <c r="Q715" s="562"/>
      <c r="T715" s="547">
        <v>32</v>
      </c>
      <c r="U715" s="547"/>
      <c r="V715" s="561"/>
      <c r="W715" s="561"/>
      <c r="X715" s="562"/>
      <c r="Y715" s="312">
        <f t="shared" si="259"/>
        <v>0</v>
      </c>
      <c r="Z715" s="312">
        <f t="shared" si="260"/>
        <v>0</v>
      </c>
      <c r="AB715" s="547">
        <v>43</v>
      </c>
      <c r="AC715" s="547"/>
      <c r="AD715" s="561"/>
      <c r="AE715" s="561"/>
      <c r="AF715" s="562"/>
      <c r="AG715" s="312">
        <f t="shared" si="261"/>
        <v>0</v>
      </c>
      <c r="AH715" s="312">
        <f t="shared" si="262"/>
        <v>0</v>
      </c>
    </row>
    <row r="716" spans="1:113" s="17" customFormat="1" ht="13.5" thickBot="1" x14ac:dyDescent="0.25">
      <c r="A716" s="547">
        <v>11</v>
      </c>
      <c r="B716" s="547"/>
      <c r="C716" s="561"/>
      <c r="D716" s="561"/>
      <c r="E716" s="562"/>
      <c r="F716" s="312">
        <f t="shared" si="257"/>
        <v>0</v>
      </c>
      <c r="G716" s="312">
        <f t="shared" si="258"/>
        <v>0</v>
      </c>
      <c r="M716" s="547">
        <v>22</v>
      </c>
      <c r="N716" s="547"/>
      <c r="O716" s="561"/>
      <c r="P716" s="561"/>
      <c r="Q716" s="562"/>
      <c r="T716" s="547">
        <v>33</v>
      </c>
      <c r="U716" s="547"/>
      <c r="V716" s="561"/>
      <c r="W716" s="561"/>
      <c r="X716" s="562"/>
      <c r="Y716" s="312">
        <f t="shared" si="259"/>
        <v>0</v>
      </c>
      <c r="Z716" s="312">
        <f t="shared" si="260"/>
        <v>0</v>
      </c>
      <c r="AB716" s="324"/>
      <c r="AC716" s="563" t="s">
        <v>3</v>
      </c>
      <c r="AD716" s="551"/>
      <c r="AE716" s="551"/>
      <c r="AF716" s="552">
        <f>SUM(E706:E716)+SUM(Q706:Q716)+SUM(AF706:AF715)+SUM(X706:X716)</f>
        <v>0</v>
      </c>
      <c r="AG716" s="312">
        <f t="shared" si="261"/>
        <v>0</v>
      </c>
      <c r="AH716" s="312">
        <f t="shared" si="262"/>
        <v>0</v>
      </c>
    </row>
    <row r="717" spans="1:113" s="17" customFormat="1" x14ac:dyDescent="0.2">
      <c r="B717" s="328"/>
      <c r="C717" s="329"/>
      <c r="D717" s="329"/>
      <c r="E717" s="287"/>
      <c r="F717" s="312"/>
      <c r="G717" s="312"/>
      <c r="N717" s="528"/>
      <c r="O717" s="329"/>
      <c r="P717" s="329"/>
      <c r="Q717" s="287"/>
      <c r="U717" s="528"/>
      <c r="V717" s="329"/>
      <c r="W717" s="329"/>
      <c r="X717" s="287"/>
      <c r="Y717" s="312"/>
      <c r="Z717" s="312"/>
      <c r="AC717" s="328"/>
      <c r="AD717" s="329"/>
      <c r="AE717" s="329"/>
      <c r="AF717" s="287"/>
      <c r="AG717" s="312"/>
      <c r="AH717" s="312"/>
    </row>
    <row r="718" spans="1:113" s="17" customFormat="1" x14ac:dyDescent="0.2">
      <c r="B718" s="328"/>
      <c r="C718" s="329"/>
      <c r="D718" s="329"/>
      <c r="E718" s="287"/>
      <c r="F718" s="312"/>
      <c r="G718" s="312"/>
      <c r="N718" s="528"/>
      <c r="O718" s="329"/>
      <c r="P718" s="329"/>
      <c r="Q718" s="287"/>
      <c r="U718" s="528"/>
      <c r="V718" s="329"/>
      <c r="W718" s="329"/>
      <c r="X718" s="287"/>
      <c r="Y718" s="312"/>
      <c r="Z718" s="312"/>
      <c r="AC718" s="328"/>
      <c r="AD718" s="329"/>
      <c r="AE718" s="329"/>
      <c r="AF718" s="287"/>
      <c r="AG718" s="312"/>
      <c r="AH718" s="312"/>
    </row>
    <row r="719" spans="1:113" s="17" customFormat="1" x14ac:dyDescent="0.2">
      <c r="B719" s="328"/>
      <c r="C719" s="329"/>
      <c r="D719" s="329"/>
      <c r="E719" s="287"/>
      <c r="F719" s="312"/>
      <c r="G719" s="312"/>
      <c r="N719" s="528"/>
      <c r="O719" s="329"/>
      <c r="P719" s="329"/>
      <c r="Q719" s="287"/>
      <c r="U719" s="528"/>
      <c r="V719" s="329"/>
      <c r="W719" s="329"/>
      <c r="X719" s="287"/>
      <c r="Y719" s="312"/>
      <c r="Z719" s="312"/>
      <c r="AC719" s="328"/>
      <c r="AD719" s="329"/>
      <c r="AE719" s="329"/>
      <c r="AF719" s="287"/>
      <c r="AG719" s="312"/>
      <c r="AH719" s="312"/>
    </row>
    <row r="720" spans="1:113" s="17" customFormat="1" x14ac:dyDescent="0.2">
      <c r="B720" s="328"/>
      <c r="C720" s="329"/>
      <c r="D720" s="329"/>
      <c r="E720" s="287"/>
      <c r="F720" s="312"/>
      <c r="G720" s="312"/>
      <c r="N720" s="528"/>
      <c r="O720" s="329"/>
      <c r="P720" s="329"/>
      <c r="Q720" s="287"/>
      <c r="U720" s="528"/>
      <c r="V720" s="329"/>
      <c r="W720" s="329"/>
      <c r="X720" s="287"/>
      <c r="Y720" s="312"/>
      <c r="Z720" s="312"/>
      <c r="AC720" s="328"/>
      <c r="AD720" s="329"/>
      <c r="AE720" s="329"/>
      <c r="AF720" s="287"/>
      <c r="AG720" s="312"/>
      <c r="AH720" s="312"/>
    </row>
    <row r="721" spans="1:113" s="17" customFormat="1" x14ac:dyDescent="0.2">
      <c r="B721" s="328"/>
      <c r="C721" s="329"/>
      <c r="D721" s="329"/>
      <c r="E721" s="287"/>
      <c r="F721" s="312"/>
      <c r="G721" s="312"/>
      <c r="N721" s="528"/>
      <c r="O721" s="329"/>
      <c r="P721" s="329"/>
      <c r="Q721" s="287"/>
      <c r="U721" s="528"/>
      <c r="V721" s="329"/>
      <c r="W721" s="329"/>
      <c r="X721" s="287"/>
      <c r="Y721" s="312"/>
      <c r="Z721" s="312"/>
      <c r="AC721" s="328"/>
      <c r="AD721" s="329"/>
      <c r="AE721" s="329"/>
      <c r="AF721" s="287"/>
      <c r="AG721" s="312"/>
      <c r="AH721" s="312"/>
    </row>
    <row r="722" spans="1:113" s="17" customFormat="1" x14ac:dyDescent="0.2">
      <c r="B722" s="328"/>
      <c r="C722" s="329"/>
      <c r="D722" s="329"/>
      <c r="E722" s="287"/>
      <c r="F722" s="312"/>
      <c r="G722" s="312"/>
      <c r="N722" s="528"/>
      <c r="O722" s="329"/>
      <c r="P722" s="329"/>
      <c r="Q722" s="287"/>
      <c r="U722" s="528"/>
      <c r="V722" s="329"/>
      <c r="W722" s="329"/>
      <c r="X722" s="287"/>
      <c r="Y722" s="312"/>
      <c r="Z722" s="312"/>
      <c r="AC722" s="328"/>
      <c r="AD722" s="329"/>
      <c r="AE722" s="329"/>
      <c r="AF722" s="287"/>
      <c r="AG722" s="312"/>
      <c r="AH722" s="312"/>
    </row>
    <row r="723" spans="1:113" s="17" customFormat="1" ht="13.5" thickBot="1" x14ac:dyDescent="0.25">
      <c r="B723" s="328"/>
      <c r="C723" s="329"/>
      <c r="D723" s="329"/>
      <c r="E723" s="287"/>
      <c r="F723" s="312"/>
      <c r="G723" s="312"/>
      <c r="N723" s="528"/>
      <c r="O723" s="329"/>
      <c r="P723" s="329"/>
      <c r="Q723" s="287"/>
      <c r="U723" s="528"/>
      <c r="V723" s="329"/>
      <c r="W723" s="329"/>
      <c r="X723" s="287"/>
      <c r="Y723" s="312"/>
      <c r="Z723" s="312"/>
      <c r="AC723" s="328"/>
      <c r="AD723" s="329"/>
      <c r="AE723" s="329"/>
      <c r="AF723" s="287"/>
      <c r="AG723" s="312"/>
      <c r="AH723" s="312"/>
    </row>
    <row r="724" spans="1:113" ht="13.5" thickBot="1" x14ac:dyDescent="0.25">
      <c r="A724" s="315">
        <v>34</v>
      </c>
      <c r="B724" s="472"/>
      <c r="C724" s="757" t="s">
        <v>159</v>
      </c>
      <c r="D724" s="757" t="s">
        <v>34</v>
      </c>
      <c r="E724" s="543">
        <f>+$AF736</f>
        <v>0</v>
      </c>
      <c r="F724" s="312"/>
      <c r="G724" s="312"/>
      <c r="H724" s="17"/>
      <c r="M724" s="315"/>
      <c r="N724" s="472"/>
      <c r="O724" s="757" t="s">
        <v>159</v>
      </c>
      <c r="P724" s="757" t="s">
        <v>34</v>
      </c>
      <c r="Q724" s="543">
        <f>+$AF736</f>
        <v>0</v>
      </c>
      <c r="R724" s="17"/>
      <c r="S724" s="17"/>
      <c r="T724" s="315">
        <v>34</v>
      </c>
      <c r="U724" s="472"/>
      <c r="V724" s="757" t="s">
        <v>159</v>
      </c>
      <c r="W724" s="757" t="s">
        <v>34</v>
      </c>
      <c r="X724" s="543">
        <f>+$AF736</f>
        <v>0</v>
      </c>
      <c r="Y724" s="312"/>
      <c r="Z724" s="312"/>
      <c r="AA724" s="17"/>
      <c r="AB724" s="315"/>
      <c r="AC724" s="472"/>
      <c r="AD724" s="757" t="s">
        <v>159</v>
      </c>
      <c r="AE724" s="757" t="s">
        <v>34</v>
      </c>
      <c r="AF724" s="800" t="s">
        <v>18</v>
      </c>
      <c r="AG724" s="312"/>
      <c r="AH724" s="312"/>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c r="BY724" s="17"/>
      <c r="BZ724" s="17"/>
      <c r="CA724" s="17"/>
      <c r="CB724" s="17"/>
      <c r="CC724" s="17"/>
      <c r="CD724" s="17"/>
      <c r="CE724" s="17"/>
      <c r="CF724" s="17"/>
      <c r="CG724" s="17"/>
      <c r="CH724" s="17"/>
      <c r="CI724" s="17"/>
      <c r="CJ724" s="17"/>
      <c r="CK724" s="17"/>
      <c r="CL724" s="17"/>
      <c r="CM724" s="17"/>
      <c r="CN724" s="17"/>
      <c r="CO724" s="17"/>
      <c r="CP724" s="17"/>
      <c r="CQ724" s="17"/>
      <c r="CR724" s="17"/>
      <c r="CS724" s="17"/>
      <c r="CT724" s="17"/>
      <c r="CU724" s="17"/>
      <c r="CV724" s="17"/>
      <c r="CW724" s="17"/>
      <c r="CX724" s="17"/>
      <c r="CY724" s="17"/>
      <c r="CZ724" s="17"/>
      <c r="DA724" s="17"/>
      <c r="DB724" s="17"/>
      <c r="DC724" s="17"/>
      <c r="DD724" s="17"/>
      <c r="DE724" s="17"/>
      <c r="DF724" s="17"/>
      <c r="DG724" s="17"/>
      <c r="DH724" s="17"/>
      <c r="DI724" s="17"/>
    </row>
    <row r="725" spans="1:113" ht="51" x14ac:dyDescent="0.2">
      <c r="A725" s="318" t="s">
        <v>7</v>
      </c>
      <c r="B725" s="525" t="str">
        <f>+" אסמכתא " &amp; B36 &amp;"         חזרה לטבלה "</f>
        <v xml:space="preserve"> אסמכתא          חזרה לטבלה </v>
      </c>
      <c r="C725" s="799"/>
      <c r="D725" s="799"/>
      <c r="E725" s="543" t="s">
        <v>18</v>
      </c>
      <c r="F725" s="312"/>
      <c r="G725" s="312"/>
      <c r="H725" s="17"/>
      <c r="M725" s="318" t="s">
        <v>23</v>
      </c>
      <c r="N725" s="525" t="str">
        <f>+" אסמכתא " &amp; B36 &amp;"         חזרה לטבלה "</f>
        <v xml:space="preserve"> אסמכתא          חזרה לטבלה </v>
      </c>
      <c r="O725" s="799"/>
      <c r="P725" s="799"/>
      <c r="Q725" s="543" t="s">
        <v>18</v>
      </c>
      <c r="R725" s="17"/>
      <c r="S725" s="17"/>
      <c r="T725" s="318" t="s">
        <v>7</v>
      </c>
      <c r="U725" s="525" t="str">
        <f>+" אסמכתא " &amp; B36 &amp;"         חזרה לטבלה "</f>
        <v xml:space="preserve"> אסמכתא          חזרה לטבלה </v>
      </c>
      <c r="V725" s="799"/>
      <c r="W725" s="799"/>
      <c r="X725" s="543" t="s">
        <v>18</v>
      </c>
      <c r="Y725" s="312"/>
      <c r="Z725" s="312"/>
      <c r="AA725" s="17"/>
      <c r="AB725" s="318" t="s">
        <v>23</v>
      </c>
      <c r="AC725" s="525" t="str">
        <f>+" אסמכתא " &amp; W36 &amp;"         חזרה לטבלה "</f>
        <v xml:space="preserve"> אסמכתא          חזרה לטבלה </v>
      </c>
      <c r="AD725" s="799"/>
      <c r="AE725" s="799"/>
      <c r="AF725" s="804"/>
      <c r="AG725" s="312"/>
      <c r="AH725" s="312"/>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c r="BY725" s="17"/>
      <c r="BZ725" s="17"/>
      <c r="CA725" s="17"/>
      <c r="CB725" s="17"/>
      <c r="CC725" s="17"/>
      <c r="CD725" s="17"/>
      <c r="CE725" s="17"/>
      <c r="CF725" s="17"/>
      <c r="CG725" s="17"/>
      <c r="CH725" s="17"/>
      <c r="CI725" s="17"/>
      <c r="CJ725" s="17"/>
      <c r="CK725" s="17"/>
      <c r="CL725" s="17"/>
      <c r="CM725" s="17"/>
      <c r="CN725" s="17"/>
      <c r="CO725" s="17"/>
      <c r="CP725" s="17"/>
      <c r="CQ725" s="17"/>
      <c r="CR725" s="17"/>
      <c r="CS725" s="17"/>
      <c r="CT725" s="17"/>
      <c r="CU725" s="17"/>
      <c r="CV725" s="17"/>
      <c r="CW725" s="17"/>
      <c r="CX725" s="17"/>
      <c r="CY725" s="17"/>
      <c r="CZ725" s="17"/>
      <c r="DA725" s="17"/>
      <c r="DB725" s="17"/>
      <c r="DC725" s="17"/>
      <c r="DD725" s="17"/>
      <c r="DE725" s="17"/>
      <c r="DF725" s="17"/>
      <c r="DG725" s="17"/>
      <c r="DH725" s="17"/>
      <c r="DI725" s="17"/>
    </row>
    <row r="726" spans="1:113" s="17" customFormat="1" x14ac:dyDescent="0.2">
      <c r="A726" s="547">
        <v>1</v>
      </c>
      <c r="B726" s="547"/>
      <c r="C726" s="561"/>
      <c r="D726" s="561"/>
      <c r="E726" s="562"/>
      <c r="F726" s="312">
        <f>IF(AND((COUNTA($C$36)=1),(COUNTA(E726)=1),($C$36&lt;&gt;0),(OR((D726&lt;$C$62),(D726&gt;($E$62+61))))),1,0)</f>
        <v>0</v>
      </c>
      <c r="G726" s="312">
        <f>IF(AND((COUNTA($C$36)=1),(COUNTA(E726)=1),($C$36&lt;&gt;0),(OR((C726&lt;$C$62),(C726&gt;($E$62))))),1,0)</f>
        <v>0</v>
      </c>
      <c r="M726" s="547">
        <v>12</v>
      </c>
      <c r="N726" s="547"/>
      <c r="O726" s="561"/>
      <c r="P726" s="561"/>
      <c r="Q726" s="562"/>
      <c r="T726" s="547">
        <v>23</v>
      </c>
      <c r="U726" s="547"/>
      <c r="V726" s="561"/>
      <c r="W726" s="561"/>
      <c r="X726" s="562"/>
      <c r="Y726" s="312">
        <f>IF(AND((COUNTA($C$36)=1),(COUNTA(X726)=1),($C$36&lt;&gt;0),(OR((W726&lt;$C$62),(W726&gt;($E$62+61))))),1,0)</f>
        <v>0</v>
      </c>
      <c r="Z726" s="312">
        <f>IF(AND((COUNTA($C$36)=1),(COUNTA(X726)=1),($C$36&lt;&gt;0),(OR((V726&lt;$C$62),(V726&gt;($E$62))))),1,0)</f>
        <v>0</v>
      </c>
      <c r="AB726" s="547">
        <v>34</v>
      </c>
      <c r="AC726" s="547"/>
      <c r="AD726" s="561"/>
      <c r="AE726" s="561"/>
      <c r="AF726" s="562"/>
      <c r="AG726" s="312">
        <f>IF(AND((COUNTA($C$36)=1),(COUNTA(AF726)=1),($C$36&lt;&gt;0),(OR((AE726&lt;$C$62),(AE726&gt;($E$62+61))))),1,0)</f>
        <v>0</v>
      </c>
      <c r="AH726" s="312">
        <f>IF(AND((COUNTA($C$36)=1),(COUNTA(AF726)=1),($C$36&lt;&gt;0),(OR((AD726&lt;$C$62),(AD726&gt;($E$62))))),1,0)</f>
        <v>0</v>
      </c>
    </row>
    <row r="727" spans="1:113" s="17" customFormat="1" x14ac:dyDescent="0.2">
      <c r="A727" s="547">
        <v>2</v>
      </c>
      <c r="B727" s="547"/>
      <c r="C727" s="561"/>
      <c r="D727" s="561"/>
      <c r="E727" s="562"/>
      <c r="F727" s="312">
        <f t="shared" ref="F727:F736" si="263">IF(AND((COUNTA($C$36)=1),(COUNTA(E727)=1),($C$36&lt;&gt;0),(OR((D727&lt;$C$62),(D727&gt;($E$62+61))))),1,0)</f>
        <v>0</v>
      </c>
      <c r="G727" s="312">
        <f t="shared" ref="G727:G736" si="264">IF(AND((COUNTA($C$36)=1),(COUNTA(E727)=1),($C$36&lt;&gt;0),(OR((C727&lt;$C$62),(C727&gt;($E$62))))),1,0)</f>
        <v>0</v>
      </c>
      <c r="M727" s="547">
        <v>13</v>
      </c>
      <c r="N727" s="547"/>
      <c r="O727" s="561"/>
      <c r="P727" s="561"/>
      <c r="Q727" s="562"/>
      <c r="T727" s="547">
        <v>24</v>
      </c>
      <c r="U727" s="547"/>
      <c r="V727" s="561"/>
      <c r="W727" s="561"/>
      <c r="X727" s="562"/>
      <c r="Y727" s="312">
        <f t="shared" ref="Y727:Y736" si="265">IF(AND((COUNTA($C$36)=1),(COUNTA(X727)=1),($C$36&lt;&gt;0),(OR((W727&lt;$C$62),(W727&gt;($E$62+61))))),1,0)</f>
        <v>0</v>
      </c>
      <c r="Z727" s="312">
        <f t="shared" ref="Z727:Z736" si="266">IF(AND((COUNTA($C$36)=1),(COUNTA(X727)=1),($C$36&lt;&gt;0),(OR((V727&lt;$C$62),(V727&gt;($E$62))))),1,0)</f>
        <v>0</v>
      </c>
      <c r="AB727" s="547">
        <v>35</v>
      </c>
      <c r="AC727" s="547"/>
      <c r="AD727" s="561"/>
      <c r="AE727" s="561"/>
      <c r="AF727" s="562"/>
      <c r="AG727" s="312">
        <f t="shared" ref="AG727:AG736" si="267">IF(AND((COUNTA($C$36)=1),(COUNTA(AF727)=1),($C$36&lt;&gt;0),(OR((AE727&lt;$C$62),(AE727&gt;($E$62+61))))),1,0)</f>
        <v>0</v>
      </c>
      <c r="AH727" s="312">
        <f t="shared" ref="AH727:AH736" si="268">IF(AND((COUNTA($C$36)=1),(COUNTA(AF727)=1),($C$36&lt;&gt;0),(OR((AD727&lt;$C$62),(AD727&gt;($E$62))))),1,0)</f>
        <v>0</v>
      </c>
    </row>
    <row r="728" spans="1:113" s="17" customFormat="1" x14ac:dyDescent="0.2">
      <c r="A728" s="547">
        <v>3</v>
      </c>
      <c r="B728" s="547"/>
      <c r="C728" s="561"/>
      <c r="D728" s="561"/>
      <c r="E728" s="562"/>
      <c r="F728" s="312">
        <f t="shared" si="263"/>
        <v>0</v>
      </c>
      <c r="G728" s="312">
        <f t="shared" si="264"/>
        <v>0</v>
      </c>
      <c r="M728" s="547">
        <v>14</v>
      </c>
      <c r="N728" s="547"/>
      <c r="O728" s="561"/>
      <c r="P728" s="561"/>
      <c r="Q728" s="562"/>
      <c r="T728" s="547">
        <v>25</v>
      </c>
      <c r="U728" s="547"/>
      <c r="V728" s="561"/>
      <c r="W728" s="561"/>
      <c r="X728" s="562"/>
      <c r="Y728" s="312">
        <f t="shared" si="265"/>
        <v>0</v>
      </c>
      <c r="Z728" s="312">
        <f t="shared" si="266"/>
        <v>0</v>
      </c>
      <c r="AB728" s="547">
        <v>36</v>
      </c>
      <c r="AC728" s="547"/>
      <c r="AD728" s="561"/>
      <c r="AE728" s="561"/>
      <c r="AF728" s="562"/>
      <c r="AG728" s="312">
        <f t="shared" si="267"/>
        <v>0</v>
      </c>
      <c r="AH728" s="312">
        <f t="shared" si="268"/>
        <v>0</v>
      </c>
    </row>
    <row r="729" spans="1:113" s="17" customFormat="1" x14ac:dyDescent="0.2">
      <c r="A729" s="547">
        <v>4</v>
      </c>
      <c r="B729" s="547"/>
      <c r="C729" s="561"/>
      <c r="D729" s="561"/>
      <c r="E729" s="562"/>
      <c r="F729" s="312">
        <f t="shared" si="263"/>
        <v>0</v>
      </c>
      <c r="G729" s="312">
        <f t="shared" si="264"/>
        <v>0</v>
      </c>
      <c r="M729" s="547">
        <v>15</v>
      </c>
      <c r="N729" s="547"/>
      <c r="O729" s="561"/>
      <c r="P729" s="561"/>
      <c r="Q729" s="562"/>
      <c r="T729" s="547">
        <v>26</v>
      </c>
      <c r="U729" s="547"/>
      <c r="V729" s="561"/>
      <c r="W729" s="561"/>
      <c r="X729" s="562"/>
      <c r="Y729" s="312">
        <f t="shared" si="265"/>
        <v>0</v>
      </c>
      <c r="Z729" s="312">
        <f t="shared" si="266"/>
        <v>0</v>
      </c>
      <c r="AB729" s="547">
        <v>37</v>
      </c>
      <c r="AC729" s="547"/>
      <c r="AD729" s="561"/>
      <c r="AE729" s="561"/>
      <c r="AF729" s="562"/>
      <c r="AG729" s="312">
        <f t="shared" si="267"/>
        <v>0</v>
      </c>
      <c r="AH729" s="312">
        <f t="shared" si="268"/>
        <v>0</v>
      </c>
    </row>
    <row r="730" spans="1:113" s="17" customFormat="1" x14ac:dyDescent="0.2">
      <c r="A730" s="547">
        <v>5</v>
      </c>
      <c r="B730" s="547"/>
      <c r="C730" s="561"/>
      <c r="D730" s="561"/>
      <c r="E730" s="562"/>
      <c r="F730" s="312">
        <f t="shared" si="263"/>
        <v>0</v>
      </c>
      <c r="G730" s="312">
        <f t="shared" si="264"/>
        <v>0</v>
      </c>
      <c r="M730" s="547">
        <v>16</v>
      </c>
      <c r="N730" s="547"/>
      <c r="O730" s="561"/>
      <c r="P730" s="561"/>
      <c r="Q730" s="562"/>
      <c r="T730" s="547">
        <v>27</v>
      </c>
      <c r="U730" s="547"/>
      <c r="V730" s="561"/>
      <c r="W730" s="561"/>
      <c r="X730" s="562"/>
      <c r="Y730" s="312">
        <f t="shared" si="265"/>
        <v>0</v>
      </c>
      <c r="Z730" s="312">
        <f t="shared" si="266"/>
        <v>0</v>
      </c>
      <c r="AB730" s="547">
        <v>38</v>
      </c>
      <c r="AC730" s="547"/>
      <c r="AD730" s="561"/>
      <c r="AE730" s="561"/>
      <c r="AF730" s="562"/>
      <c r="AG730" s="312">
        <f t="shared" si="267"/>
        <v>0</v>
      </c>
      <c r="AH730" s="312">
        <f t="shared" si="268"/>
        <v>0</v>
      </c>
    </row>
    <row r="731" spans="1:113" s="17" customFormat="1" x14ac:dyDescent="0.2">
      <c r="A731" s="547">
        <v>6</v>
      </c>
      <c r="B731" s="547"/>
      <c r="C731" s="561"/>
      <c r="D731" s="561"/>
      <c r="E731" s="562"/>
      <c r="F731" s="312">
        <f t="shared" si="263"/>
        <v>0</v>
      </c>
      <c r="G731" s="312">
        <f t="shared" si="264"/>
        <v>0</v>
      </c>
      <c r="M731" s="547">
        <v>17</v>
      </c>
      <c r="N731" s="547"/>
      <c r="O731" s="561"/>
      <c r="P731" s="561"/>
      <c r="Q731" s="562"/>
      <c r="T731" s="547">
        <v>28</v>
      </c>
      <c r="U731" s="547"/>
      <c r="V731" s="561"/>
      <c r="W731" s="561"/>
      <c r="X731" s="562"/>
      <c r="Y731" s="312">
        <f t="shared" si="265"/>
        <v>0</v>
      </c>
      <c r="Z731" s="312">
        <f t="shared" si="266"/>
        <v>0</v>
      </c>
      <c r="AB731" s="547">
        <v>39</v>
      </c>
      <c r="AC731" s="547"/>
      <c r="AD731" s="561"/>
      <c r="AE731" s="561"/>
      <c r="AF731" s="562"/>
      <c r="AG731" s="312">
        <f t="shared" si="267"/>
        <v>0</v>
      </c>
      <c r="AH731" s="312">
        <f t="shared" si="268"/>
        <v>0</v>
      </c>
    </row>
    <row r="732" spans="1:113" s="17" customFormat="1" x14ac:dyDescent="0.2">
      <c r="A732" s="547">
        <v>7</v>
      </c>
      <c r="B732" s="547"/>
      <c r="C732" s="561"/>
      <c r="D732" s="561"/>
      <c r="E732" s="562"/>
      <c r="F732" s="312">
        <f t="shared" si="263"/>
        <v>0</v>
      </c>
      <c r="G732" s="312">
        <f t="shared" si="264"/>
        <v>0</v>
      </c>
      <c r="M732" s="547">
        <v>18</v>
      </c>
      <c r="N732" s="547"/>
      <c r="O732" s="561"/>
      <c r="P732" s="561"/>
      <c r="Q732" s="562"/>
      <c r="T732" s="547">
        <v>29</v>
      </c>
      <c r="U732" s="547"/>
      <c r="V732" s="561"/>
      <c r="W732" s="561"/>
      <c r="X732" s="562"/>
      <c r="Y732" s="312">
        <f t="shared" si="265"/>
        <v>0</v>
      </c>
      <c r="Z732" s="312">
        <f t="shared" si="266"/>
        <v>0</v>
      </c>
      <c r="AB732" s="547">
        <v>40</v>
      </c>
      <c r="AC732" s="547"/>
      <c r="AD732" s="561"/>
      <c r="AE732" s="561"/>
      <c r="AF732" s="562"/>
      <c r="AG732" s="312">
        <f t="shared" si="267"/>
        <v>0</v>
      </c>
      <c r="AH732" s="312">
        <f t="shared" si="268"/>
        <v>0</v>
      </c>
    </row>
    <row r="733" spans="1:113" s="17" customFormat="1" x14ac:dyDescent="0.2">
      <c r="A733" s="547">
        <v>8</v>
      </c>
      <c r="B733" s="547"/>
      <c r="C733" s="561"/>
      <c r="D733" s="561"/>
      <c r="E733" s="562"/>
      <c r="F733" s="312">
        <f t="shared" si="263"/>
        <v>0</v>
      </c>
      <c r="G733" s="312">
        <f t="shared" si="264"/>
        <v>0</v>
      </c>
      <c r="M733" s="547">
        <v>19</v>
      </c>
      <c r="N733" s="547"/>
      <c r="O733" s="561"/>
      <c r="P733" s="561"/>
      <c r="Q733" s="562"/>
      <c r="T733" s="547">
        <v>30</v>
      </c>
      <c r="U733" s="547"/>
      <c r="V733" s="561"/>
      <c r="W733" s="561"/>
      <c r="X733" s="562"/>
      <c r="Y733" s="312">
        <f t="shared" si="265"/>
        <v>0</v>
      </c>
      <c r="Z733" s="312">
        <f t="shared" si="266"/>
        <v>0</v>
      </c>
      <c r="AB733" s="547">
        <v>41</v>
      </c>
      <c r="AC733" s="547"/>
      <c r="AD733" s="561"/>
      <c r="AE733" s="561"/>
      <c r="AF733" s="562"/>
      <c r="AG733" s="312">
        <f t="shared" si="267"/>
        <v>0</v>
      </c>
      <c r="AH733" s="312">
        <f t="shared" si="268"/>
        <v>0</v>
      </c>
    </row>
    <row r="734" spans="1:113" s="17" customFormat="1" x14ac:dyDescent="0.2">
      <c r="A734" s="547">
        <v>9</v>
      </c>
      <c r="B734" s="547"/>
      <c r="C734" s="561"/>
      <c r="D734" s="561"/>
      <c r="E734" s="562"/>
      <c r="F734" s="312">
        <f t="shared" si="263"/>
        <v>0</v>
      </c>
      <c r="G734" s="312">
        <f t="shared" si="264"/>
        <v>0</v>
      </c>
      <c r="M734" s="547">
        <v>20</v>
      </c>
      <c r="N734" s="547"/>
      <c r="O734" s="561"/>
      <c r="P734" s="561"/>
      <c r="Q734" s="562"/>
      <c r="T734" s="547">
        <v>31</v>
      </c>
      <c r="U734" s="547"/>
      <c r="V734" s="561"/>
      <c r="W734" s="561"/>
      <c r="X734" s="562"/>
      <c r="Y734" s="312">
        <f t="shared" si="265"/>
        <v>0</v>
      </c>
      <c r="Z734" s="312">
        <f t="shared" si="266"/>
        <v>0</v>
      </c>
      <c r="AB734" s="547">
        <v>42</v>
      </c>
      <c r="AC734" s="547"/>
      <c r="AD734" s="561"/>
      <c r="AE734" s="561"/>
      <c r="AF734" s="562"/>
      <c r="AG734" s="312">
        <f t="shared" si="267"/>
        <v>0</v>
      </c>
      <c r="AH734" s="312">
        <f t="shared" si="268"/>
        <v>0</v>
      </c>
    </row>
    <row r="735" spans="1:113" s="17" customFormat="1" x14ac:dyDescent="0.2">
      <c r="A735" s="547">
        <v>10</v>
      </c>
      <c r="B735" s="547"/>
      <c r="C735" s="561"/>
      <c r="D735" s="561"/>
      <c r="E735" s="562"/>
      <c r="F735" s="312">
        <f t="shared" si="263"/>
        <v>0</v>
      </c>
      <c r="G735" s="312">
        <f t="shared" si="264"/>
        <v>0</v>
      </c>
      <c r="M735" s="547">
        <v>21</v>
      </c>
      <c r="N735" s="547"/>
      <c r="O735" s="561"/>
      <c r="P735" s="561"/>
      <c r="Q735" s="562"/>
      <c r="T735" s="547">
        <v>32</v>
      </c>
      <c r="U735" s="547"/>
      <c r="V735" s="561"/>
      <c r="W735" s="561"/>
      <c r="X735" s="562"/>
      <c r="Y735" s="312">
        <f t="shared" si="265"/>
        <v>0</v>
      </c>
      <c r="Z735" s="312">
        <f t="shared" si="266"/>
        <v>0</v>
      </c>
      <c r="AB735" s="547">
        <v>43</v>
      </c>
      <c r="AC735" s="547"/>
      <c r="AD735" s="561"/>
      <c r="AE735" s="561"/>
      <c r="AF735" s="562"/>
      <c r="AG735" s="312">
        <f t="shared" si="267"/>
        <v>0</v>
      </c>
      <c r="AH735" s="312">
        <f t="shared" si="268"/>
        <v>0</v>
      </c>
    </row>
    <row r="736" spans="1:113" s="17" customFormat="1" ht="13.5" thickBot="1" x14ac:dyDescent="0.25">
      <c r="A736" s="547">
        <v>11</v>
      </c>
      <c r="B736" s="547"/>
      <c r="C736" s="561"/>
      <c r="D736" s="561"/>
      <c r="E736" s="562"/>
      <c r="F736" s="312">
        <f t="shared" si="263"/>
        <v>0</v>
      </c>
      <c r="G736" s="312">
        <f t="shared" si="264"/>
        <v>0</v>
      </c>
      <c r="M736" s="547">
        <v>22</v>
      </c>
      <c r="N736" s="547"/>
      <c r="O736" s="561"/>
      <c r="P736" s="561"/>
      <c r="Q736" s="562"/>
      <c r="T736" s="547">
        <v>33</v>
      </c>
      <c r="U736" s="547"/>
      <c r="V736" s="561"/>
      <c r="W736" s="561"/>
      <c r="X736" s="562"/>
      <c r="Y736" s="312">
        <f t="shared" si="265"/>
        <v>0</v>
      </c>
      <c r="Z736" s="312">
        <f t="shared" si="266"/>
        <v>0</v>
      </c>
      <c r="AB736" s="324"/>
      <c r="AC736" s="563" t="s">
        <v>3</v>
      </c>
      <c r="AD736" s="551"/>
      <c r="AE736" s="551"/>
      <c r="AF736" s="552">
        <f>SUM(E726:E736)+SUM(Q726:Q736)+SUM(AF726:AF735)+SUM(X726:X736)</f>
        <v>0</v>
      </c>
      <c r="AG736" s="312">
        <f t="shared" si="267"/>
        <v>0</v>
      </c>
      <c r="AH736" s="312">
        <f t="shared" si="268"/>
        <v>0</v>
      </c>
    </row>
    <row r="737" spans="1:113" s="17" customFormat="1" x14ac:dyDescent="0.2">
      <c r="B737" s="328"/>
      <c r="C737" s="329"/>
      <c r="D737" s="329"/>
      <c r="E737" s="287"/>
      <c r="F737" s="312"/>
      <c r="G737" s="312"/>
      <c r="N737" s="528"/>
      <c r="O737" s="329"/>
      <c r="P737" s="329"/>
      <c r="Q737" s="287"/>
      <c r="U737" s="528"/>
      <c r="V737" s="329"/>
      <c r="W737" s="329"/>
      <c r="X737" s="287"/>
      <c r="Y737" s="312"/>
      <c r="Z737" s="312"/>
      <c r="AC737" s="328"/>
      <c r="AD737" s="329"/>
      <c r="AE737" s="329"/>
      <c r="AF737" s="287"/>
      <c r="AG737" s="312"/>
      <c r="AH737" s="312"/>
    </row>
    <row r="738" spans="1:113" s="17" customFormat="1" x14ac:dyDescent="0.2">
      <c r="B738" s="328"/>
      <c r="C738" s="329"/>
      <c r="D738" s="329"/>
      <c r="E738" s="287"/>
      <c r="F738" s="312"/>
      <c r="G738" s="312"/>
      <c r="N738" s="528"/>
      <c r="O738" s="329"/>
      <c r="P738" s="329"/>
      <c r="Q738" s="287"/>
      <c r="U738" s="528"/>
      <c r="V738" s="329"/>
      <c r="W738" s="329"/>
      <c r="X738" s="287"/>
      <c r="Y738" s="312"/>
      <c r="Z738" s="312"/>
      <c r="AC738" s="328"/>
      <c r="AD738" s="329"/>
      <c r="AE738" s="329"/>
      <c r="AF738" s="287"/>
      <c r="AG738" s="312"/>
      <c r="AH738" s="312"/>
    </row>
    <row r="739" spans="1:113" s="17" customFormat="1" x14ac:dyDescent="0.2">
      <c r="B739" s="328"/>
      <c r="C739" s="329"/>
      <c r="D739" s="329"/>
      <c r="E739" s="287"/>
      <c r="F739" s="312"/>
      <c r="G739" s="312"/>
      <c r="N739" s="528"/>
      <c r="O739" s="329"/>
      <c r="P739" s="329"/>
      <c r="Q739" s="287"/>
      <c r="U739" s="528"/>
      <c r="V739" s="329"/>
      <c r="W739" s="329"/>
      <c r="X739" s="287"/>
      <c r="Y739" s="312"/>
      <c r="Z739" s="312"/>
      <c r="AC739" s="328"/>
      <c r="AD739" s="329"/>
      <c r="AE739" s="329"/>
      <c r="AF739" s="287"/>
      <c r="AG739" s="312"/>
      <c r="AH739" s="312"/>
    </row>
    <row r="740" spans="1:113" s="17" customFormat="1" x14ac:dyDescent="0.2">
      <c r="B740" s="328"/>
      <c r="C740" s="329"/>
      <c r="D740" s="329"/>
      <c r="E740" s="287"/>
      <c r="F740" s="312"/>
      <c r="G740" s="312"/>
      <c r="N740" s="528"/>
      <c r="O740" s="329"/>
      <c r="P740" s="329"/>
      <c r="Q740" s="287"/>
      <c r="U740" s="528"/>
      <c r="V740" s="329"/>
      <c r="W740" s="329"/>
      <c r="X740" s="287"/>
      <c r="Y740" s="312"/>
      <c r="Z740" s="312"/>
      <c r="AC740" s="328"/>
      <c r="AD740" s="329"/>
      <c r="AE740" s="329"/>
      <c r="AF740" s="287"/>
      <c r="AG740" s="312"/>
      <c r="AH740" s="312"/>
    </row>
    <row r="741" spans="1:113" s="17" customFormat="1" x14ac:dyDescent="0.2">
      <c r="B741" s="328"/>
      <c r="C741" s="329"/>
      <c r="D741" s="329"/>
      <c r="E741" s="287"/>
      <c r="F741" s="312"/>
      <c r="G741" s="312"/>
      <c r="N741" s="528"/>
      <c r="O741" s="329"/>
      <c r="P741" s="329"/>
      <c r="Q741" s="287"/>
      <c r="U741" s="528"/>
      <c r="V741" s="329"/>
      <c r="W741" s="329"/>
      <c r="X741" s="287"/>
      <c r="Y741" s="312"/>
      <c r="Z741" s="312"/>
      <c r="AC741" s="328"/>
      <c r="AD741" s="329"/>
      <c r="AE741" s="329"/>
      <c r="AF741" s="287"/>
      <c r="AG741" s="312"/>
      <c r="AH741" s="312"/>
    </row>
    <row r="742" spans="1:113" s="17" customFormat="1" x14ac:dyDescent="0.2">
      <c r="B742" s="328"/>
      <c r="C742" s="329"/>
      <c r="D742" s="329"/>
      <c r="E742" s="287"/>
      <c r="F742" s="312"/>
      <c r="G742" s="312"/>
      <c r="N742" s="528"/>
      <c r="O742" s="329"/>
      <c r="P742" s="329"/>
      <c r="Q742" s="287"/>
      <c r="U742" s="528"/>
      <c r="V742" s="329"/>
      <c r="W742" s="329"/>
      <c r="X742" s="287"/>
      <c r="Y742" s="312"/>
      <c r="Z742" s="312"/>
      <c r="AC742" s="328"/>
      <c r="AD742" s="329"/>
      <c r="AE742" s="329"/>
      <c r="AF742" s="287"/>
      <c r="AG742" s="312"/>
      <c r="AH742" s="312"/>
    </row>
    <row r="743" spans="1:113" s="17" customFormat="1" ht="13.5" thickBot="1" x14ac:dyDescent="0.25">
      <c r="B743" s="328"/>
      <c r="C743" s="329"/>
      <c r="D743" s="329"/>
      <c r="E743" s="287"/>
      <c r="F743" s="312"/>
      <c r="G743" s="312"/>
      <c r="N743" s="528"/>
      <c r="O743" s="329"/>
      <c r="P743" s="329"/>
      <c r="Q743" s="287"/>
      <c r="U743" s="528"/>
      <c r="V743" s="329"/>
      <c r="W743" s="329"/>
      <c r="X743" s="287"/>
      <c r="Y743" s="312"/>
      <c r="Z743" s="312"/>
      <c r="AC743" s="328"/>
      <c r="AD743" s="329"/>
      <c r="AE743" s="329"/>
      <c r="AF743" s="287"/>
      <c r="AG743" s="312"/>
      <c r="AH743" s="312"/>
    </row>
    <row r="744" spans="1:113" ht="13.5" thickBot="1" x14ac:dyDescent="0.25">
      <c r="A744" s="315">
        <v>35</v>
      </c>
      <c r="B744" s="472"/>
      <c r="C744" s="757" t="s">
        <v>159</v>
      </c>
      <c r="D744" s="757" t="s">
        <v>34</v>
      </c>
      <c r="E744" s="543">
        <f>+$AF756</f>
        <v>0</v>
      </c>
      <c r="F744" s="312"/>
      <c r="G744" s="312"/>
      <c r="H744" s="17"/>
      <c r="M744" s="315"/>
      <c r="N744" s="472"/>
      <c r="O744" s="757" t="s">
        <v>159</v>
      </c>
      <c r="P744" s="757" t="s">
        <v>34</v>
      </c>
      <c r="Q744" s="543">
        <f>+$AF756</f>
        <v>0</v>
      </c>
      <c r="R744" s="17"/>
      <c r="S744" s="17"/>
      <c r="T744" s="315">
        <v>35</v>
      </c>
      <c r="U744" s="472"/>
      <c r="V744" s="757" t="s">
        <v>159</v>
      </c>
      <c r="W744" s="757" t="s">
        <v>34</v>
      </c>
      <c r="X744" s="543">
        <f>+$AF756</f>
        <v>0</v>
      </c>
      <c r="Y744" s="312"/>
      <c r="Z744" s="312"/>
      <c r="AA744" s="17"/>
      <c r="AB744" s="315"/>
      <c r="AC744" s="472"/>
      <c r="AD744" s="757" t="s">
        <v>159</v>
      </c>
      <c r="AE744" s="757" t="s">
        <v>34</v>
      </c>
      <c r="AF744" s="800" t="s">
        <v>18</v>
      </c>
      <c r="AG744" s="312"/>
      <c r="AH744" s="312"/>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c r="BY744" s="17"/>
      <c r="BZ744" s="17"/>
      <c r="CA744" s="17"/>
      <c r="CB744" s="17"/>
      <c r="CC744" s="17"/>
      <c r="CD744" s="17"/>
      <c r="CE744" s="17"/>
      <c r="CF744" s="17"/>
      <c r="CG744" s="17"/>
      <c r="CH744" s="17"/>
      <c r="CI744" s="17"/>
      <c r="CJ744" s="17"/>
      <c r="CK744" s="17"/>
      <c r="CL744" s="17"/>
      <c r="CM744" s="17"/>
      <c r="CN744" s="17"/>
      <c r="CO744" s="17"/>
      <c r="CP744" s="17"/>
      <c r="CQ744" s="17"/>
      <c r="CR744" s="17"/>
      <c r="CS744" s="17"/>
      <c r="CT744" s="17"/>
      <c r="CU744" s="17"/>
      <c r="CV744" s="17"/>
      <c r="CW744" s="17"/>
      <c r="CX744" s="17"/>
      <c r="CY744" s="17"/>
      <c r="CZ744" s="17"/>
      <c r="DA744" s="17"/>
      <c r="DB744" s="17"/>
      <c r="DC744" s="17"/>
      <c r="DD744" s="17"/>
      <c r="DE744" s="17"/>
      <c r="DF744" s="17"/>
      <c r="DG744" s="17"/>
      <c r="DH744" s="17"/>
      <c r="DI744" s="17"/>
    </row>
    <row r="745" spans="1:113" ht="51" x14ac:dyDescent="0.2">
      <c r="A745" s="318" t="s">
        <v>7</v>
      </c>
      <c r="B745" s="525" t="str">
        <f>+" אסמכתא " &amp; B37 &amp;"         חזרה לטבלה "</f>
        <v xml:space="preserve"> אסמכתא          חזרה לטבלה </v>
      </c>
      <c r="C745" s="799"/>
      <c r="D745" s="799"/>
      <c r="E745" s="543" t="s">
        <v>18</v>
      </c>
      <c r="F745" s="312"/>
      <c r="G745" s="312"/>
      <c r="H745" s="17"/>
      <c r="M745" s="318" t="s">
        <v>23</v>
      </c>
      <c r="N745" s="525" t="str">
        <f>+" אסמכתא " &amp; B37 &amp;"         חזרה לטבלה "</f>
        <v xml:space="preserve"> אסמכתא          חזרה לטבלה </v>
      </c>
      <c r="O745" s="799"/>
      <c r="P745" s="799"/>
      <c r="Q745" s="543" t="s">
        <v>18</v>
      </c>
      <c r="R745" s="17"/>
      <c r="S745" s="17"/>
      <c r="T745" s="318" t="s">
        <v>7</v>
      </c>
      <c r="U745" s="525" t="str">
        <f>+" אסמכתא " &amp; B37 &amp;"         חזרה לטבלה "</f>
        <v xml:space="preserve"> אסמכתא          חזרה לטבלה </v>
      </c>
      <c r="V745" s="799"/>
      <c r="W745" s="799"/>
      <c r="X745" s="543" t="s">
        <v>18</v>
      </c>
      <c r="Y745" s="312"/>
      <c r="Z745" s="312"/>
      <c r="AA745" s="17"/>
      <c r="AB745" s="318" t="s">
        <v>23</v>
      </c>
      <c r="AC745" s="525" t="str">
        <f>+" אסמכתא " &amp; W37 &amp;"         חזרה לטבלה "</f>
        <v xml:space="preserve"> אסמכתא          חזרה לטבלה </v>
      </c>
      <c r="AD745" s="799"/>
      <c r="AE745" s="799"/>
      <c r="AF745" s="804"/>
      <c r="AG745" s="312"/>
      <c r="AH745" s="312"/>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c r="BY745" s="17"/>
      <c r="BZ745" s="17"/>
      <c r="CA745" s="17"/>
      <c r="CB745" s="17"/>
      <c r="CC745" s="17"/>
      <c r="CD745" s="17"/>
      <c r="CE745" s="17"/>
      <c r="CF745" s="17"/>
      <c r="CG745" s="17"/>
      <c r="CH745" s="17"/>
      <c r="CI745" s="17"/>
      <c r="CJ745" s="17"/>
      <c r="CK745" s="17"/>
      <c r="CL745" s="17"/>
      <c r="CM745" s="17"/>
      <c r="CN745" s="17"/>
      <c r="CO745" s="17"/>
      <c r="CP745" s="17"/>
      <c r="CQ745" s="17"/>
      <c r="CR745" s="17"/>
      <c r="CS745" s="17"/>
      <c r="CT745" s="17"/>
      <c r="CU745" s="17"/>
      <c r="CV745" s="17"/>
      <c r="CW745" s="17"/>
      <c r="CX745" s="17"/>
      <c r="CY745" s="17"/>
      <c r="CZ745" s="17"/>
      <c r="DA745" s="17"/>
      <c r="DB745" s="17"/>
      <c r="DC745" s="17"/>
      <c r="DD745" s="17"/>
      <c r="DE745" s="17"/>
      <c r="DF745" s="17"/>
      <c r="DG745" s="17"/>
      <c r="DH745" s="17"/>
      <c r="DI745" s="17"/>
    </row>
    <row r="746" spans="1:113" s="17" customFormat="1" x14ac:dyDescent="0.2">
      <c r="A746" s="547">
        <v>1</v>
      </c>
      <c r="B746" s="547"/>
      <c r="C746" s="561"/>
      <c r="D746" s="561"/>
      <c r="E746" s="562"/>
      <c r="F746" s="312">
        <f>IF(AND((COUNTA($C$37)=1),(COUNTA(E746)=1),($C$37&lt;&gt;0),(OR((D746&lt;$C$62),(D746&gt;($E$62+61))))),1,0)</f>
        <v>0</v>
      </c>
      <c r="G746" s="312">
        <f>IF(AND((COUNTA($C$37)=1),(COUNTA(E746)=1),($C$37&lt;&gt;0),(OR((C746&lt;$C$62),(C746&gt;($E$62))))),1,0)</f>
        <v>0</v>
      </c>
      <c r="M746" s="547">
        <v>12</v>
      </c>
      <c r="N746" s="547"/>
      <c r="O746" s="561"/>
      <c r="P746" s="561"/>
      <c r="Q746" s="562"/>
      <c r="T746" s="547">
        <v>23</v>
      </c>
      <c r="U746" s="547"/>
      <c r="V746" s="561"/>
      <c r="W746" s="561"/>
      <c r="X746" s="562"/>
      <c r="Y746" s="312">
        <f>IF(AND((COUNTA($C$37)=1),(COUNTA(X746)=1),($C$37&lt;&gt;0),(OR((W746&lt;$C$62),(W746&gt;($E$62+61))))),1,0)</f>
        <v>0</v>
      </c>
      <c r="Z746" s="312">
        <f>IF(AND((COUNTA($C$37)=1),(COUNTA(X746)=1),($C$37&lt;&gt;0),(OR((V746&lt;$C$62),(V746&gt;($E$62))))),1,0)</f>
        <v>0</v>
      </c>
      <c r="AB746" s="547">
        <v>34</v>
      </c>
      <c r="AC746" s="547"/>
      <c r="AD746" s="561"/>
      <c r="AE746" s="561"/>
      <c r="AF746" s="562"/>
      <c r="AG746" s="312">
        <f>IF(AND((COUNTA($C$37)=1),(COUNTA(AF746)=1),($C$37&lt;&gt;0),(OR((AE746&lt;$C$62),(AE746&gt;($E$62+61))))),1,0)</f>
        <v>0</v>
      </c>
      <c r="AH746" s="312">
        <f>IF(AND((COUNTA($C$37)=1),(COUNTA(AF746)=1),($C$37&lt;&gt;0),(OR((AD746&lt;$C$62),(AD746&gt;($E$62))))),1,0)</f>
        <v>0</v>
      </c>
    </row>
    <row r="747" spans="1:113" s="17" customFormat="1" x14ac:dyDescent="0.2">
      <c r="A747" s="547">
        <v>2</v>
      </c>
      <c r="B747" s="547"/>
      <c r="C747" s="561"/>
      <c r="D747" s="561"/>
      <c r="E747" s="562"/>
      <c r="F747" s="312">
        <f t="shared" ref="F747:F756" si="269">IF(AND((COUNTA($C$37)=1),(COUNTA(E747)=1),($C$37&lt;&gt;0),(OR((D747&lt;$C$62),(D747&gt;($E$62+61))))),1,0)</f>
        <v>0</v>
      </c>
      <c r="G747" s="312">
        <f t="shared" ref="G747:G756" si="270">IF(AND((COUNTA($C$37)=1),(COUNTA(E747)=1),($C$37&lt;&gt;0),(OR((C747&lt;$C$62),(C747&gt;($E$62))))),1,0)</f>
        <v>0</v>
      </c>
      <c r="M747" s="547">
        <v>13</v>
      </c>
      <c r="N747" s="547"/>
      <c r="O747" s="561"/>
      <c r="P747" s="561"/>
      <c r="Q747" s="562"/>
      <c r="T747" s="547">
        <v>24</v>
      </c>
      <c r="U747" s="547"/>
      <c r="V747" s="561"/>
      <c r="W747" s="561"/>
      <c r="X747" s="562"/>
      <c r="Y747" s="312">
        <f t="shared" ref="Y747:Y756" si="271">IF(AND((COUNTA($C$37)=1),(COUNTA(X747)=1),($C$37&lt;&gt;0),(OR((W747&lt;$C$62),(W747&gt;($E$62+61))))),1,0)</f>
        <v>0</v>
      </c>
      <c r="Z747" s="312">
        <f t="shared" ref="Z747:Z756" si="272">IF(AND((COUNTA($C$37)=1),(COUNTA(X747)=1),($C$37&lt;&gt;0),(OR((V747&lt;$C$62),(V747&gt;($E$62))))),1,0)</f>
        <v>0</v>
      </c>
      <c r="AB747" s="547">
        <v>35</v>
      </c>
      <c r="AC747" s="547"/>
      <c r="AD747" s="561"/>
      <c r="AE747" s="561"/>
      <c r="AF747" s="562"/>
      <c r="AG747" s="312">
        <f t="shared" ref="AG747:AG756" si="273">IF(AND((COUNTA($C$37)=1),(COUNTA(AF747)=1),($C$37&lt;&gt;0),(OR((AE747&lt;$C$62),(AE747&gt;($E$62+61))))),1,0)</f>
        <v>0</v>
      </c>
      <c r="AH747" s="312">
        <f t="shared" ref="AH747:AH756" si="274">IF(AND((COUNTA($C$37)=1),(COUNTA(AF747)=1),($C$37&lt;&gt;0),(OR((AD747&lt;$C$62),(AD747&gt;($E$62))))),1,0)</f>
        <v>0</v>
      </c>
    </row>
    <row r="748" spans="1:113" s="17" customFormat="1" x14ac:dyDescent="0.2">
      <c r="A748" s="547">
        <v>3</v>
      </c>
      <c r="B748" s="547"/>
      <c r="C748" s="561"/>
      <c r="D748" s="561"/>
      <c r="E748" s="562"/>
      <c r="F748" s="312">
        <f t="shared" si="269"/>
        <v>0</v>
      </c>
      <c r="G748" s="312">
        <f t="shared" si="270"/>
        <v>0</v>
      </c>
      <c r="M748" s="547">
        <v>14</v>
      </c>
      <c r="N748" s="547"/>
      <c r="O748" s="561"/>
      <c r="P748" s="561"/>
      <c r="Q748" s="562"/>
      <c r="T748" s="547">
        <v>25</v>
      </c>
      <c r="U748" s="547"/>
      <c r="V748" s="561"/>
      <c r="W748" s="561"/>
      <c r="X748" s="562"/>
      <c r="Y748" s="312">
        <f t="shared" si="271"/>
        <v>0</v>
      </c>
      <c r="Z748" s="312">
        <f t="shared" si="272"/>
        <v>0</v>
      </c>
      <c r="AB748" s="547">
        <v>36</v>
      </c>
      <c r="AC748" s="547"/>
      <c r="AD748" s="561"/>
      <c r="AE748" s="561"/>
      <c r="AF748" s="562"/>
      <c r="AG748" s="312">
        <f t="shared" si="273"/>
        <v>0</v>
      </c>
      <c r="AH748" s="312">
        <f t="shared" si="274"/>
        <v>0</v>
      </c>
    </row>
    <row r="749" spans="1:113" s="17" customFormat="1" x14ac:dyDescent="0.2">
      <c r="A749" s="547">
        <v>4</v>
      </c>
      <c r="B749" s="547"/>
      <c r="C749" s="561"/>
      <c r="D749" s="561"/>
      <c r="E749" s="562"/>
      <c r="F749" s="312">
        <f t="shared" si="269"/>
        <v>0</v>
      </c>
      <c r="G749" s="312">
        <f t="shared" si="270"/>
        <v>0</v>
      </c>
      <c r="M749" s="547">
        <v>15</v>
      </c>
      <c r="N749" s="547"/>
      <c r="O749" s="561"/>
      <c r="P749" s="561"/>
      <c r="Q749" s="562"/>
      <c r="T749" s="547">
        <v>26</v>
      </c>
      <c r="U749" s="547"/>
      <c r="V749" s="561"/>
      <c r="W749" s="561"/>
      <c r="X749" s="562"/>
      <c r="Y749" s="312">
        <f t="shared" si="271"/>
        <v>0</v>
      </c>
      <c r="Z749" s="312">
        <f t="shared" si="272"/>
        <v>0</v>
      </c>
      <c r="AB749" s="547">
        <v>37</v>
      </c>
      <c r="AC749" s="547"/>
      <c r="AD749" s="561"/>
      <c r="AE749" s="561"/>
      <c r="AF749" s="562"/>
      <c r="AG749" s="312">
        <f t="shared" si="273"/>
        <v>0</v>
      </c>
      <c r="AH749" s="312">
        <f t="shared" si="274"/>
        <v>0</v>
      </c>
    </row>
    <row r="750" spans="1:113" s="17" customFormat="1" x14ac:dyDescent="0.2">
      <c r="A750" s="547">
        <v>5</v>
      </c>
      <c r="B750" s="547"/>
      <c r="C750" s="561"/>
      <c r="D750" s="561"/>
      <c r="E750" s="562"/>
      <c r="F750" s="312">
        <f t="shared" si="269"/>
        <v>0</v>
      </c>
      <c r="G750" s="312">
        <f t="shared" si="270"/>
        <v>0</v>
      </c>
      <c r="M750" s="547">
        <v>16</v>
      </c>
      <c r="N750" s="547"/>
      <c r="O750" s="561"/>
      <c r="P750" s="561"/>
      <c r="Q750" s="562"/>
      <c r="T750" s="547">
        <v>27</v>
      </c>
      <c r="U750" s="547"/>
      <c r="V750" s="561"/>
      <c r="W750" s="561"/>
      <c r="X750" s="562"/>
      <c r="Y750" s="312">
        <f t="shared" si="271"/>
        <v>0</v>
      </c>
      <c r="Z750" s="312">
        <f t="shared" si="272"/>
        <v>0</v>
      </c>
      <c r="AB750" s="547">
        <v>38</v>
      </c>
      <c r="AC750" s="547"/>
      <c r="AD750" s="561"/>
      <c r="AE750" s="561"/>
      <c r="AF750" s="562"/>
      <c r="AG750" s="312">
        <f t="shared" si="273"/>
        <v>0</v>
      </c>
      <c r="AH750" s="312">
        <f t="shared" si="274"/>
        <v>0</v>
      </c>
    </row>
    <row r="751" spans="1:113" s="17" customFormat="1" x14ac:dyDescent="0.2">
      <c r="A751" s="547">
        <v>6</v>
      </c>
      <c r="B751" s="547"/>
      <c r="C751" s="561"/>
      <c r="D751" s="561"/>
      <c r="E751" s="562"/>
      <c r="F751" s="312">
        <f t="shared" si="269"/>
        <v>0</v>
      </c>
      <c r="G751" s="312">
        <f t="shared" si="270"/>
        <v>0</v>
      </c>
      <c r="M751" s="547">
        <v>17</v>
      </c>
      <c r="N751" s="547"/>
      <c r="O751" s="561"/>
      <c r="P751" s="561"/>
      <c r="Q751" s="562"/>
      <c r="T751" s="547">
        <v>28</v>
      </c>
      <c r="U751" s="547"/>
      <c r="V751" s="561"/>
      <c r="W751" s="561"/>
      <c r="X751" s="562"/>
      <c r="Y751" s="312">
        <f t="shared" si="271"/>
        <v>0</v>
      </c>
      <c r="Z751" s="312">
        <f t="shared" si="272"/>
        <v>0</v>
      </c>
      <c r="AB751" s="547">
        <v>39</v>
      </c>
      <c r="AC751" s="547"/>
      <c r="AD751" s="561"/>
      <c r="AE751" s="561"/>
      <c r="AF751" s="562"/>
      <c r="AG751" s="312">
        <f t="shared" si="273"/>
        <v>0</v>
      </c>
      <c r="AH751" s="312">
        <f t="shared" si="274"/>
        <v>0</v>
      </c>
    </row>
    <row r="752" spans="1:113" s="17" customFormat="1" x14ac:dyDescent="0.2">
      <c r="A752" s="547">
        <v>7</v>
      </c>
      <c r="B752" s="547"/>
      <c r="C752" s="561"/>
      <c r="D752" s="561"/>
      <c r="E752" s="562"/>
      <c r="F752" s="312">
        <f t="shared" si="269"/>
        <v>0</v>
      </c>
      <c r="G752" s="312">
        <f t="shared" si="270"/>
        <v>0</v>
      </c>
      <c r="M752" s="547">
        <v>18</v>
      </c>
      <c r="N752" s="547"/>
      <c r="O752" s="561"/>
      <c r="P752" s="561"/>
      <c r="Q752" s="562"/>
      <c r="T752" s="547">
        <v>29</v>
      </c>
      <c r="U752" s="547"/>
      <c r="V752" s="561"/>
      <c r="W752" s="561"/>
      <c r="X752" s="562"/>
      <c r="Y752" s="312">
        <f t="shared" si="271"/>
        <v>0</v>
      </c>
      <c r="Z752" s="312">
        <f t="shared" si="272"/>
        <v>0</v>
      </c>
      <c r="AB752" s="547">
        <v>40</v>
      </c>
      <c r="AC752" s="547"/>
      <c r="AD752" s="561"/>
      <c r="AE752" s="561"/>
      <c r="AF752" s="562"/>
      <c r="AG752" s="312">
        <f t="shared" si="273"/>
        <v>0</v>
      </c>
      <c r="AH752" s="312">
        <f t="shared" si="274"/>
        <v>0</v>
      </c>
    </row>
    <row r="753" spans="1:113" s="17" customFormat="1" x14ac:dyDescent="0.2">
      <c r="A753" s="547">
        <v>8</v>
      </c>
      <c r="B753" s="547"/>
      <c r="C753" s="561"/>
      <c r="D753" s="561"/>
      <c r="E753" s="562"/>
      <c r="F753" s="312">
        <f t="shared" si="269"/>
        <v>0</v>
      </c>
      <c r="G753" s="312">
        <f t="shared" si="270"/>
        <v>0</v>
      </c>
      <c r="M753" s="547">
        <v>19</v>
      </c>
      <c r="N753" s="547"/>
      <c r="O753" s="561"/>
      <c r="P753" s="561"/>
      <c r="Q753" s="562"/>
      <c r="T753" s="547">
        <v>30</v>
      </c>
      <c r="U753" s="547"/>
      <c r="V753" s="561"/>
      <c r="W753" s="561"/>
      <c r="X753" s="562"/>
      <c r="Y753" s="312">
        <f t="shared" si="271"/>
        <v>0</v>
      </c>
      <c r="Z753" s="312">
        <f t="shared" si="272"/>
        <v>0</v>
      </c>
      <c r="AB753" s="547">
        <v>41</v>
      </c>
      <c r="AC753" s="547"/>
      <c r="AD753" s="561"/>
      <c r="AE753" s="561"/>
      <c r="AF753" s="562"/>
      <c r="AG753" s="312">
        <f t="shared" si="273"/>
        <v>0</v>
      </c>
      <c r="AH753" s="312">
        <f t="shared" si="274"/>
        <v>0</v>
      </c>
    </row>
    <row r="754" spans="1:113" s="17" customFormat="1" x14ac:dyDescent="0.2">
      <c r="A754" s="547">
        <v>9</v>
      </c>
      <c r="B754" s="547"/>
      <c r="C754" s="561"/>
      <c r="D754" s="561"/>
      <c r="E754" s="562"/>
      <c r="F754" s="312">
        <f t="shared" si="269"/>
        <v>0</v>
      </c>
      <c r="G754" s="312">
        <f t="shared" si="270"/>
        <v>0</v>
      </c>
      <c r="M754" s="547">
        <v>20</v>
      </c>
      <c r="N754" s="547"/>
      <c r="O754" s="561"/>
      <c r="P754" s="561"/>
      <c r="Q754" s="562"/>
      <c r="T754" s="547">
        <v>31</v>
      </c>
      <c r="U754" s="547"/>
      <c r="V754" s="561"/>
      <c r="W754" s="561"/>
      <c r="X754" s="562"/>
      <c r="Y754" s="312">
        <f t="shared" si="271"/>
        <v>0</v>
      </c>
      <c r="Z754" s="312">
        <f t="shared" si="272"/>
        <v>0</v>
      </c>
      <c r="AB754" s="547">
        <v>42</v>
      </c>
      <c r="AC754" s="547"/>
      <c r="AD754" s="561"/>
      <c r="AE754" s="561"/>
      <c r="AF754" s="562"/>
      <c r="AG754" s="312">
        <f t="shared" si="273"/>
        <v>0</v>
      </c>
      <c r="AH754" s="312">
        <f t="shared" si="274"/>
        <v>0</v>
      </c>
    </row>
    <row r="755" spans="1:113" s="17" customFormat="1" x14ac:dyDescent="0.2">
      <c r="A755" s="547">
        <v>10</v>
      </c>
      <c r="B755" s="547"/>
      <c r="C755" s="561"/>
      <c r="D755" s="561"/>
      <c r="E755" s="562"/>
      <c r="F755" s="312">
        <f t="shared" si="269"/>
        <v>0</v>
      </c>
      <c r="G755" s="312">
        <f t="shared" si="270"/>
        <v>0</v>
      </c>
      <c r="M755" s="547">
        <v>21</v>
      </c>
      <c r="N755" s="547"/>
      <c r="O755" s="561"/>
      <c r="P755" s="561"/>
      <c r="Q755" s="562"/>
      <c r="T755" s="547">
        <v>32</v>
      </c>
      <c r="U755" s="547"/>
      <c r="V755" s="561"/>
      <c r="W755" s="561"/>
      <c r="X755" s="562"/>
      <c r="Y755" s="312">
        <f t="shared" si="271"/>
        <v>0</v>
      </c>
      <c r="Z755" s="312">
        <f t="shared" si="272"/>
        <v>0</v>
      </c>
      <c r="AB755" s="547">
        <v>43</v>
      </c>
      <c r="AC755" s="547"/>
      <c r="AD755" s="561"/>
      <c r="AE755" s="561"/>
      <c r="AF755" s="562"/>
      <c r="AG755" s="312">
        <f t="shared" si="273"/>
        <v>0</v>
      </c>
      <c r="AH755" s="312">
        <f t="shared" si="274"/>
        <v>0</v>
      </c>
    </row>
    <row r="756" spans="1:113" s="17" customFormat="1" ht="13.5" thickBot="1" x14ac:dyDescent="0.25">
      <c r="A756" s="547">
        <v>11</v>
      </c>
      <c r="B756" s="547"/>
      <c r="C756" s="561"/>
      <c r="D756" s="561"/>
      <c r="E756" s="562"/>
      <c r="F756" s="312">
        <f t="shared" si="269"/>
        <v>0</v>
      </c>
      <c r="G756" s="312">
        <f t="shared" si="270"/>
        <v>0</v>
      </c>
      <c r="M756" s="547">
        <v>22</v>
      </c>
      <c r="N756" s="547"/>
      <c r="O756" s="561"/>
      <c r="P756" s="561"/>
      <c r="Q756" s="562"/>
      <c r="T756" s="547">
        <v>33</v>
      </c>
      <c r="U756" s="547"/>
      <c r="V756" s="561"/>
      <c r="W756" s="561"/>
      <c r="X756" s="562"/>
      <c r="Y756" s="312">
        <f t="shared" si="271"/>
        <v>0</v>
      </c>
      <c r="Z756" s="312">
        <f t="shared" si="272"/>
        <v>0</v>
      </c>
      <c r="AB756" s="324"/>
      <c r="AC756" s="563" t="s">
        <v>3</v>
      </c>
      <c r="AD756" s="551"/>
      <c r="AE756" s="551"/>
      <c r="AF756" s="552">
        <f>SUM(E746:E756)+SUM(Q746:Q756)+SUM(AF746:AF755)+SUM(X746:X756)</f>
        <v>0</v>
      </c>
      <c r="AG756" s="312">
        <f t="shared" si="273"/>
        <v>0</v>
      </c>
      <c r="AH756" s="312">
        <f t="shared" si="274"/>
        <v>0</v>
      </c>
    </row>
    <row r="757" spans="1:113" s="17" customFormat="1" x14ac:dyDescent="0.2">
      <c r="B757" s="328"/>
      <c r="C757" s="329"/>
      <c r="D757" s="329"/>
      <c r="E757" s="287"/>
      <c r="F757" s="312"/>
      <c r="G757" s="312"/>
      <c r="N757" s="528"/>
      <c r="O757" s="329"/>
      <c r="P757" s="329"/>
      <c r="Q757" s="287"/>
      <c r="U757" s="528"/>
      <c r="V757" s="329"/>
      <c r="W757" s="329"/>
      <c r="X757" s="287"/>
      <c r="Y757" s="312"/>
      <c r="Z757" s="312"/>
      <c r="AC757" s="328"/>
      <c r="AD757" s="329"/>
      <c r="AE757" s="329"/>
      <c r="AF757" s="287"/>
      <c r="AG757" s="312"/>
      <c r="AH757" s="312"/>
    </row>
    <row r="758" spans="1:113" s="17" customFormat="1" x14ac:dyDescent="0.2">
      <c r="B758" s="328"/>
      <c r="C758" s="329"/>
      <c r="D758" s="329"/>
      <c r="E758" s="287"/>
      <c r="F758" s="312"/>
      <c r="G758" s="312"/>
      <c r="N758" s="528"/>
      <c r="O758" s="329"/>
      <c r="P758" s="329"/>
      <c r="Q758" s="287"/>
      <c r="U758" s="528"/>
      <c r="V758" s="329"/>
      <c r="W758" s="329"/>
      <c r="X758" s="287"/>
      <c r="Y758" s="312"/>
      <c r="Z758" s="312"/>
      <c r="AC758" s="328"/>
      <c r="AD758" s="329"/>
      <c r="AE758" s="329"/>
      <c r="AF758" s="287"/>
      <c r="AG758" s="312"/>
      <c r="AH758" s="312"/>
    </row>
    <row r="759" spans="1:113" s="17" customFormat="1" x14ac:dyDescent="0.2">
      <c r="B759" s="328"/>
      <c r="C759" s="329"/>
      <c r="D759" s="329"/>
      <c r="E759" s="287"/>
      <c r="F759" s="312"/>
      <c r="G759" s="312"/>
      <c r="N759" s="528"/>
      <c r="O759" s="329"/>
      <c r="P759" s="329"/>
      <c r="Q759" s="287"/>
      <c r="U759" s="528"/>
      <c r="V759" s="329"/>
      <c r="W759" s="329"/>
      <c r="X759" s="287"/>
      <c r="Y759" s="312"/>
      <c r="Z759" s="312"/>
      <c r="AC759" s="328"/>
      <c r="AD759" s="329"/>
      <c r="AE759" s="329"/>
      <c r="AF759" s="287"/>
      <c r="AG759" s="312"/>
      <c r="AH759" s="312"/>
    </row>
    <row r="760" spans="1:113" s="17" customFormat="1" x14ac:dyDescent="0.2">
      <c r="B760" s="328"/>
      <c r="C760" s="329"/>
      <c r="D760" s="329"/>
      <c r="E760" s="287"/>
      <c r="F760" s="312"/>
      <c r="G760" s="312"/>
      <c r="N760" s="528"/>
      <c r="O760" s="329"/>
      <c r="P760" s="329"/>
      <c r="Q760" s="287"/>
      <c r="U760" s="528"/>
      <c r="V760" s="329"/>
      <c r="W760" s="329"/>
      <c r="X760" s="287"/>
      <c r="Y760" s="312"/>
      <c r="Z760" s="312"/>
      <c r="AC760" s="328"/>
      <c r="AD760" s="329"/>
      <c r="AE760" s="329"/>
      <c r="AF760" s="287"/>
      <c r="AG760" s="312"/>
      <c r="AH760" s="312"/>
    </row>
    <row r="761" spans="1:113" s="17" customFormat="1" x14ac:dyDescent="0.2">
      <c r="B761" s="328"/>
      <c r="C761" s="329"/>
      <c r="D761" s="329"/>
      <c r="E761" s="287"/>
      <c r="F761" s="312"/>
      <c r="G761" s="312"/>
      <c r="N761" s="528"/>
      <c r="O761" s="329"/>
      <c r="P761" s="329"/>
      <c r="Q761" s="287"/>
      <c r="U761" s="528"/>
      <c r="V761" s="329"/>
      <c r="W761" s="329"/>
      <c r="X761" s="287"/>
      <c r="Y761" s="312"/>
      <c r="Z761" s="312"/>
      <c r="AC761" s="328"/>
      <c r="AD761" s="329"/>
      <c r="AE761" s="329"/>
      <c r="AF761" s="287"/>
      <c r="AG761" s="312"/>
      <c r="AH761" s="312"/>
    </row>
    <row r="762" spans="1:113" s="17" customFormat="1" x14ac:dyDescent="0.2">
      <c r="B762" s="328"/>
      <c r="C762" s="329"/>
      <c r="D762" s="329"/>
      <c r="E762" s="287"/>
      <c r="F762" s="312"/>
      <c r="G762" s="312"/>
      <c r="N762" s="528"/>
      <c r="O762" s="329"/>
      <c r="P762" s="329"/>
      <c r="Q762" s="287"/>
      <c r="U762" s="528"/>
      <c r="V762" s="329"/>
      <c r="W762" s="329"/>
      <c r="X762" s="287"/>
      <c r="Y762" s="312"/>
      <c r="Z762" s="312"/>
      <c r="AC762" s="328"/>
      <c r="AD762" s="329"/>
      <c r="AE762" s="329"/>
      <c r="AF762" s="287"/>
      <c r="AG762" s="312"/>
      <c r="AH762" s="312"/>
    </row>
    <row r="763" spans="1:113" s="17" customFormat="1" ht="13.5" thickBot="1" x14ac:dyDescent="0.25">
      <c r="B763" s="328"/>
      <c r="C763" s="329"/>
      <c r="D763" s="329"/>
      <c r="E763" s="287"/>
      <c r="F763" s="312"/>
      <c r="G763" s="312"/>
      <c r="N763" s="528"/>
      <c r="O763" s="329"/>
      <c r="P763" s="329"/>
      <c r="Q763" s="287"/>
      <c r="U763" s="528"/>
      <c r="V763" s="329"/>
      <c r="W763" s="329"/>
      <c r="X763" s="287"/>
      <c r="Y763" s="312"/>
      <c r="Z763" s="312"/>
      <c r="AC763" s="328"/>
      <c r="AD763" s="329"/>
      <c r="AE763" s="329"/>
      <c r="AF763" s="287"/>
      <c r="AG763" s="312"/>
      <c r="AH763" s="312"/>
    </row>
    <row r="764" spans="1:113" ht="13.5" thickBot="1" x14ac:dyDescent="0.25">
      <c r="A764" s="315">
        <v>36</v>
      </c>
      <c r="B764" s="472"/>
      <c r="C764" s="757" t="s">
        <v>159</v>
      </c>
      <c r="D764" s="757" t="s">
        <v>34</v>
      </c>
      <c r="E764" s="543">
        <f>+$AF776</f>
        <v>0</v>
      </c>
      <c r="F764" s="312"/>
      <c r="G764" s="312"/>
      <c r="H764" s="17"/>
      <c r="M764" s="315"/>
      <c r="N764" s="472"/>
      <c r="O764" s="757" t="s">
        <v>159</v>
      </c>
      <c r="P764" s="757" t="s">
        <v>34</v>
      </c>
      <c r="Q764" s="543">
        <f>+$AF776</f>
        <v>0</v>
      </c>
      <c r="R764" s="17"/>
      <c r="S764" s="17"/>
      <c r="T764" s="315">
        <v>36</v>
      </c>
      <c r="U764" s="472"/>
      <c r="V764" s="757" t="s">
        <v>159</v>
      </c>
      <c r="W764" s="757" t="s">
        <v>34</v>
      </c>
      <c r="X764" s="543">
        <f>+$AF776</f>
        <v>0</v>
      </c>
      <c r="Y764" s="312"/>
      <c r="Z764" s="312"/>
      <c r="AA764" s="17"/>
      <c r="AB764" s="315"/>
      <c r="AC764" s="472"/>
      <c r="AD764" s="757" t="s">
        <v>159</v>
      </c>
      <c r="AE764" s="757" t="s">
        <v>34</v>
      </c>
      <c r="AF764" s="800" t="s">
        <v>18</v>
      </c>
      <c r="AG764" s="312"/>
      <c r="AH764" s="312"/>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c r="BY764" s="17"/>
      <c r="BZ764" s="17"/>
      <c r="CA764" s="17"/>
      <c r="CB764" s="17"/>
      <c r="CC764" s="17"/>
      <c r="CD764" s="17"/>
      <c r="CE764" s="17"/>
      <c r="CF764" s="17"/>
      <c r="CG764" s="17"/>
      <c r="CH764" s="17"/>
      <c r="CI764" s="17"/>
      <c r="CJ764" s="17"/>
      <c r="CK764" s="17"/>
      <c r="CL764" s="17"/>
      <c r="CM764" s="17"/>
      <c r="CN764" s="17"/>
      <c r="CO764" s="17"/>
      <c r="CP764" s="17"/>
      <c r="CQ764" s="17"/>
      <c r="CR764" s="17"/>
      <c r="CS764" s="17"/>
      <c r="CT764" s="17"/>
      <c r="CU764" s="17"/>
      <c r="CV764" s="17"/>
      <c r="CW764" s="17"/>
      <c r="CX764" s="17"/>
      <c r="CY764" s="17"/>
      <c r="CZ764" s="17"/>
      <c r="DA764" s="17"/>
      <c r="DB764" s="17"/>
      <c r="DC764" s="17"/>
      <c r="DD764" s="17"/>
      <c r="DE764" s="17"/>
      <c r="DF764" s="17"/>
      <c r="DG764" s="17"/>
      <c r="DH764" s="17"/>
      <c r="DI764" s="17"/>
    </row>
    <row r="765" spans="1:113" ht="51" x14ac:dyDescent="0.2">
      <c r="A765" s="318" t="s">
        <v>7</v>
      </c>
      <c r="B765" s="525" t="str">
        <f>+" אסמכתא " &amp; B38 &amp;"         חזרה לטבלה "</f>
        <v xml:space="preserve"> אסמכתא          חזרה לטבלה </v>
      </c>
      <c r="C765" s="799"/>
      <c r="D765" s="799"/>
      <c r="E765" s="543" t="s">
        <v>18</v>
      </c>
      <c r="F765" s="312"/>
      <c r="G765" s="312"/>
      <c r="H765" s="17"/>
      <c r="M765" s="318" t="s">
        <v>23</v>
      </c>
      <c r="N765" s="525" t="str">
        <f>+" אסמכתא " &amp; B38 &amp;"         חזרה לטבלה "</f>
        <v xml:space="preserve"> אסמכתא          חזרה לטבלה </v>
      </c>
      <c r="O765" s="799"/>
      <c r="P765" s="799"/>
      <c r="Q765" s="543" t="s">
        <v>18</v>
      </c>
      <c r="R765" s="17"/>
      <c r="S765" s="17"/>
      <c r="T765" s="318" t="s">
        <v>7</v>
      </c>
      <c r="U765" s="525" t="str">
        <f>+" אסמכתא " &amp; B38 &amp;"         חזרה לטבלה "</f>
        <v xml:space="preserve"> אסמכתא          חזרה לטבלה </v>
      </c>
      <c r="V765" s="799"/>
      <c r="W765" s="799"/>
      <c r="X765" s="543" t="s">
        <v>18</v>
      </c>
      <c r="Y765" s="312"/>
      <c r="Z765" s="312"/>
      <c r="AA765" s="17"/>
      <c r="AB765" s="318" t="s">
        <v>23</v>
      </c>
      <c r="AC765" s="525" t="str">
        <f>+" אסמכתא " &amp; W38 &amp;"         חזרה לטבלה "</f>
        <v xml:space="preserve"> אסמכתא          חזרה לטבלה </v>
      </c>
      <c r="AD765" s="799"/>
      <c r="AE765" s="799"/>
      <c r="AF765" s="804"/>
      <c r="AG765" s="312"/>
      <c r="AH765" s="312"/>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c r="BY765" s="17"/>
      <c r="BZ765" s="17"/>
      <c r="CA765" s="17"/>
      <c r="CB765" s="17"/>
      <c r="CC765" s="17"/>
      <c r="CD765" s="17"/>
      <c r="CE765" s="17"/>
      <c r="CF765" s="17"/>
      <c r="CG765" s="17"/>
      <c r="CH765" s="17"/>
      <c r="CI765" s="17"/>
      <c r="CJ765" s="17"/>
      <c r="CK765" s="17"/>
      <c r="CL765" s="17"/>
      <c r="CM765" s="17"/>
      <c r="CN765" s="17"/>
      <c r="CO765" s="17"/>
      <c r="CP765" s="17"/>
      <c r="CQ765" s="17"/>
      <c r="CR765" s="17"/>
      <c r="CS765" s="17"/>
      <c r="CT765" s="17"/>
      <c r="CU765" s="17"/>
      <c r="CV765" s="17"/>
      <c r="CW765" s="17"/>
      <c r="CX765" s="17"/>
      <c r="CY765" s="17"/>
      <c r="CZ765" s="17"/>
      <c r="DA765" s="17"/>
      <c r="DB765" s="17"/>
      <c r="DC765" s="17"/>
      <c r="DD765" s="17"/>
      <c r="DE765" s="17"/>
      <c r="DF765" s="17"/>
      <c r="DG765" s="17"/>
      <c r="DH765" s="17"/>
      <c r="DI765" s="17"/>
    </row>
    <row r="766" spans="1:113" s="17" customFormat="1" x14ac:dyDescent="0.2">
      <c r="A766" s="547">
        <v>1</v>
      </c>
      <c r="B766" s="547"/>
      <c r="C766" s="561"/>
      <c r="D766" s="561"/>
      <c r="E766" s="562"/>
      <c r="F766" s="312">
        <f>IF(AND((COUNTA($C$38)=1),(COUNTA(E766)=1),($C$38&lt;&gt;0),(OR((D766&lt;$C$62),(D766&gt;($E$62+61))))),1,0)</f>
        <v>0</v>
      </c>
      <c r="G766" s="312">
        <f>IF(AND((COUNTA($C$38)=1),(COUNTA(E766)=1),($C$38&lt;&gt;0),(OR((C766&lt;$C$62),(C766&gt;($E$62))))),1,0)</f>
        <v>0</v>
      </c>
      <c r="M766" s="547">
        <v>12</v>
      </c>
      <c r="N766" s="547"/>
      <c r="O766" s="561"/>
      <c r="P766" s="561"/>
      <c r="Q766" s="562"/>
      <c r="T766" s="547">
        <v>23</v>
      </c>
      <c r="U766" s="547"/>
      <c r="V766" s="561"/>
      <c r="W766" s="561"/>
      <c r="X766" s="562"/>
      <c r="Y766" s="312">
        <f>IF(AND((COUNTA($C$38)=1),(COUNTA(X766)=1),($C$38&lt;&gt;0),(OR((W766&lt;$C$62),(W766&gt;($E$62+61))))),1,0)</f>
        <v>0</v>
      </c>
      <c r="Z766" s="312">
        <f>IF(AND((COUNTA($C$38)=1),(COUNTA(X766)=1),($C$38&lt;&gt;0),(OR((V766&lt;$C$62),(V766&gt;($E$62))))),1,0)</f>
        <v>0</v>
      </c>
      <c r="AB766" s="547">
        <v>34</v>
      </c>
      <c r="AC766" s="547"/>
      <c r="AD766" s="561"/>
      <c r="AE766" s="561"/>
      <c r="AF766" s="562"/>
      <c r="AG766" s="312">
        <f>IF(AND((COUNTA($C$38)=1),(COUNTA(AF766)=1),($C$38&lt;&gt;0),(OR((AE766&lt;$C$62),(AE766&gt;($E$62+61))))),1,0)</f>
        <v>0</v>
      </c>
      <c r="AH766" s="312">
        <f>IF(AND((COUNTA($C$38)=1),(COUNTA(AF766)=1),($C$38&lt;&gt;0),(OR((AD766&lt;$C$62),(AD766&gt;($E$62))))),1,0)</f>
        <v>0</v>
      </c>
    </row>
    <row r="767" spans="1:113" s="17" customFormat="1" x14ac:dyDescent="0.2">
      <c r="A767" s="547">
        <v>2</v>
      </c>
      <c r="B767" s="547"/>
      <c r="C767" s="561"/>
      <c r="D767" s="561"/>
      <c r="E767" s="562"/>
      <c r="F767" s="312">
        <f t="shared" ref="F767:F776" si="275">IF(AND((COUNTA($C$38)=1),(COUNTA(E767)=1),($C$38&lt;&gt;0),(OR((D767&lt;$C$62),(D767&gt;($E$62+61))))),1,0)</f>
        <v>0</v>
      </c>
      <c r="G767" s="312">
        <f t="shared" ref="G767:G776" si="276">IF(AND((COUNTA($C$38)=1),(COUNTA(E767)=1),($C$38&lt;&gt;0),(OR((C767&lt;$C$62),(C767&gt;($E$62))))),1,0)</f>
        <v>0</v>
      </c>
      <c r="M767" s="547">
        <v>13</v>
      </c>
      <c r="N767" s="547"/>
      <c r="O767" s="561"/>
      <c r="P767" s="561"/>
      <c r="Q767" s="562"/>
      <c r="T767" s="547">
        <v>24</v>
      </c>
      <c r="U767" s="547"/>
      <c r="V767" s="561"/>
      <c r="W767" s="561"/>
      <c r="X767" s="562"/>
      <c r="Y767" s="312">
        <f t="shared" ref="Y767:Y776" si="277">IF(AND((COUNTA($C$38)=1),(COUNTA(X767)=1),($C$38&lt;&gt;0),(OR((W767&lt;$C$62),(W767&gt;($E$62+61))))),1,0)</f>
        <v>0</v>
      </c>
      <c r="Z767" s="312">
        <f t="shared" ref="Z767:Z776" si="278">IF(AND((COUNTA($C$38)=1),(COUNTA(X767)=1),($C$38&lt;&gt;0),(OR((V767&lt;$C$62),(V767&gt;($E$62))))),1,0)</f>
        <v>0</v>
      </c>
      <c r="AB767" s="547">
        <v>35</v>
      </c>
      <c r="AC767" s="547"/>
      <c r="AD767" s="561"/>
      <c r="AE767" s="561"/>
      <c r="AF767" s="562"/>
      <c r="AG767" s="312">
        <f t="shared" ref="AG767:AG776" si="279">IF(AND((COUNTA($C$38)=1),(COUNTA(AF767)=1),($C$38&lt;&gt;0),(OR((AE767&lt;$C$62),(AE767&gt;($E$62+61))))),1,0)</f>
        <v>0</v>
      </c>
      <c r="AH767" s="312">
        <f t="shared" ref="AH767:AH776" si="280">IF(AND((COUNTA($C$38)=1),(COUNTA(AF767)=1),($C$38&lt;&gt;0),(OR((AD767&lt;$C$62),(AD767&gt;($E$62))))),1,0)</f>
        <v>0</v>
      </c>
    </row>
    <row r="768" spans="1:113" s="17" customFormat="1" x14ac:dyDescent="0.2">
      <c r="A768" s="547">
        <v>3</v>
      </c>
      <c r="B768" s="547"/>
      <c r="C768" s="561"/>
      <c r="D768" s="561"/>
      <c r="E768" s="562"/>
      <c r="F768" s="312">
        <f t="shared" si="275"/>
        <v>0</v>
      </c>
      <c r="G768" s="312">
        <f t="shared" si="276"/>
        <v>0</v>
      </c>
      <c r="M768" s="547">
        <v>14</v>
      </c>
      <c r="N768" s="547"/>
      <c r="O768" s="561"/>
      <c r="P768" s="561"/>
      <c r="Q768" s="562"/>
      <c r="T768" s="547">
        <v>25</v>
      </c>
      <c r="U768" s="547"/>
      <c r="V768" s="561"/>
      <c r="W768" s="561"/>
      <c r="X768" s="562"/>
      <c r="Y768" s="312">
        <f t="shared" si="277"/>
        <v>0</v>
      </c>
      <c r="Z768" s="312">
        <f t="shared" si="278"/>
        <v>0</v>
      </c>
      <c r="AB768" s="547">
        <v>36</v>
      </c>
      <c r="AC768" s="547"/>
      <c r="AD768" s="561"/>
      <c r="AE768" s="561"/>
      <c r="AF768" s="562"/>
      <c r="AG768" s="312">
        <f t="shared" si="279"/>
        <v>0</v>
      </c>
      <c r="AH768" s="312">
        <f t="shared" si="280"/>
        <v>0</v>
      </c>
    </row>
    <row r="769" spans="1:113" s="17" customFormat="1" x14ac:dyDescent="0.2">
      <c r="A769" s="547">
        <v>4</v>
      </c>
      <c r="B769" s="547"/>
      <c r="C769" s="561"/>
      <c r="D769" s="561"/>
      <c r="E769" s="562"/>
      <c r="F769" s="312">
        <f t="shared" si="275"/>
        <v>0</v>
      </c>
      <c r="G769" s="312">
        <f t="shared" si="276"/>
        <v>0</v>
      </c>
      <c r="M769" s="547">
        <v>15</v>
      </c>
      <c r="N769" s="547"/>
      <c r="O769" s="561"/>
      <c r="P769" s="561"/>
      <c r="Q769" s="562"/>
      <c r="T769" s="547">
        <v>26</v>
      </c>
      <c r="U769" s="547"/>
      <c r="V769" s="561"/>
      <c r="W769" s="561"/>
      <c r="X769" s="562"/>
      <c r="Y769" s="312">
        <f t="shared" si="277"/>
        <v>0</v>
      </c>
      <c r="Z769" s="312">
        <f t="shared" si="278"/>
        <v>0</v>
      </c>
      <c r="AB769" s="547">
        <v>37</v>
      </c>
      <c r="AC769" s="547"/>
      <c r="AD769" s="561"/>
      <c r="AE769" s="561"/>
      <c r="AF769" s="562"/>
      <c r="AG769" s="312">
        <f t="shared" si="279"/>
        <v>0</v>
      </c>
      <c r="AH769" s="312">
        <f t="shared" si="280"/>
        <v>0</v>
      </c>
    </row>
    <row r="770" spans="1:113" s="17" customFormat="1" x14ac:dyDescent="0.2">
      <c r="A770" s="547">
        <v>5</v>
      </c>
      <c r="B770" s="547"/>
      <c r="C770" s="561"/>
      <c r="D770" s="561"/>
      <c r="E770" s="562"/>
      <c r="F770" s="312">
        <f t="shared" si="275"/>
        <v>0</v>
      </c>
      <c r="G770" s="312">
        <f t="shared" si="276"/>
        <v>0</v>
      </c>
      <c r="M770" s="547">
        <v>16</v>
      </c>
      <c r="N770" s="547"/>
      <c r="O770" s="561"/>
      <c r="P770" s="561"/>
      <c r="Q770" s="562"/>
      <c r="T770" s="547">
        <v>27</v>
      </c>
      <c r="U770" s="547"/>
      <c r="V770" s="561"/>
      <c r="W770" s="561"/>
      <c r="X770" s="562"/>
      <c r="Y770" s="312">
        <f t="shared" si="277"/>
        <v>0</v>
      </c>
      <c r="Z770" s="312">
        <f t="shared" si="278"/>
        <v>0</v>
      </c>
      <c r="AB770" s="547">
        <v>38</v>
      </c>
      <c r="AC770" s="547"/>
      <c r="AD770" s="561"/>
      <c r="AE770" s="561"/>
      <c r="AF770" s="562"/>
      <c r="AG770" s="312">
        <f t="shared" si="279"/>
        <v>0</v>
      </c>
      <c r="AH770" s="312">
        <f t="shared" si="280"/>
        <v>0</v>
      </c>
    </row>
    <row r="771" spans="1:113" s="17" customFormat="1" x14ac:dyDescent="0.2">
      <c r="A771" s="547">
        <v>6</v>
      </c>
      <c r="B771" s="547"/>
      <c r="C771" s="561"/>
      <c r="D771" s="561"/>
      <c r="E771" s="562"/>
      <c r="F771" s="312">
        <f t="shared" si="275"/>
        <v>0</v>
      </c>
      <c r="G771" s="312">
        <f t="shared" si="276"/>
        <v>0</v>
      </c>
      <c r="M771" s="547">
        <v>17</v>
      </c>
      <c r="N771" s="547"/>
      <c r="O771" s="561"/>
      <c r="P771" s="561"/>
      <c r="Q771" s="562"/>
      <c r="T771" s="547">
        <v>28</v>
      </c>
      <c r="U771" s="547"/>
      <c r="V771" s="561"/>
      <c r="W771" s="561"/>
      <c r="X771" s="562"/>
      <c r="Y771" s="312">
        <f t="shared" si="277"/>
        <v>0</v>
      </c>
      <c r="Z771" s="312">
        <f t="shared" si="278"/>
        <v>0</v>
      </c>
      <c r="AB771" s="547">
        <v>39</v>
      </c>
      <c r="AC771" s="547"/>
      <c r="AD771" s="561"/>
      <c r="AE771" s="561"/>
      <c r="AF771" s="562"/>
      <c r="AG771" s="312">
        <f t="shared" si="279"/>
        <v>0</v>
      </c>
      <c r="AH771" s="312">
        <f t="shared" si="280"/>
        <v>0</v>
      </c>
    </row>
    <row r="772" spans="1:113" s="17" customFormat="1" x14ac:dyDescent="0.2">
      <c r="A772" s="547">
        <v>7</v>
      </c>
      <c r="B772" s="547"/>
      <c r="C772" s="561"/>
      <c r="D772" s="561"/>
      <c r="E772" s="562"/>
      <c r="F772" s="312">
        <f t="shared" si="275"/>
        <v>0</v>
      </c>
      <c r="G772" s="312">
        <f t="shared" si="276"/>
        <v>0</v>
      </c>
      <c r="M772" s="547">
        <v>18</v>
      </c>
      <c r="N772" s="547"/>
      <c r="O772" s="561"/>
      <c r="P772" s="561"/>
      <c r="Q772" s="562"/>
      <c r="T772" s="547">
        <v>29</v>
      </c>
      <c r="U772" s="547"/>
      <c r="V772" s="561"/>
      <c r="W772" s="561"/>
      <c r="X772" s="562"/>
      <c r="Y772" s="312">
        <f t="shared" si="277"/>
        <v>0</v>
      </c>
      <c r="Z772" s="312">
        <f t="shared" si="278"/>
        <v>0</v>
      </c>
      <c r="AB772" s="547">
        <v>40</v>
      </c>
      <c r="AC772" s="547"/>
      <c r="AD772" s="561"/>
      <c r="AE772" s="561"/>
      <c r="AF772" s="562"/>
      <c r="AG772" s="312">
        <f t="shared" si="279"/>
        <v>0</v>
      </c>
      <c r="AH772" s="312">
        <f t="shared" si="280"/>
        <v>0</v>
      </c>
    </row>
    <row r="773" spans="1:113" s="17" customFormat="1" x14ac:dyDescent="0.2">
      <c r="A773" s="547">
        <v>8</v>
      </c>
      <c r="B773" s="547"/>
      <c r="C773" s="561"/>
      <c r="D773" s="561"/>
      <c r="E773" s="562"/>
      <c r="F773" s="312">
        <f t="shared" si="275"/>
        <v>0</v>
      </c>
      <c r="G773" s="312">
        <f t="shared" si="276"/>
        <v>0</v>
      </c>
      <c r="M773" s="547">
        <v>19</v>
      </c>
      <c r="N773" s="547"/>
      <c r="O773" s="561"/>
      <c r="P773" s="561"/>
      <c r="Q773" s="562"/>
      <c r="T773" s="547">
        <v>30</v>
      </c>
      <c r="U773" s="547"/>
      <c r="V773" s="561"/>
      <c r="W773" s="561"/>
      <c r="X773" s="562"/>
      <c r="Y773" s="312">
        <f t="shared" si="277"/>
        <v>0</v>
      </c>
      <c r="Z773" s="312">
        <f t="shared" si="278"/>
        <v>0</v>
      </c>
      <c r="AB773" s="547">
        <v>41</v>
      </c>
      <c r="AC773" s="547"/>
      <c r="AD773" s="561"/>
      <c r="AE773" s="561"/>
      <c r="AF773" s="562"/>
      <c r="AG773" s="312">
        <f t="shared" si="279"/>
        <v>0</v>
      </c>
      <c r="AH773" s="312">
        <f t="shared" si="280"/>
        <v>0</v>
      </c>
    </row>
    <row r="774" spans="1:113" s="17" customFormat="1" x14ac:dyDescent="0.2">
      <c r="A774" s="547">
        <v>9</v>
      </c>
      <c r="B774" s="547"/>
      <c r="C774" s="561"/>
      <c r="D774" s="561"/>
      <c r="E774" s="562"/>
      <c r="F774" s="312">
        <f t="shared" si="275"/>
        <v>0</v>
      </c>
      <c r="G774" s="312">
        <f t="shared" si="276"/>
        <v>0</v>
      </c>
      <c r="M774" s="547">
        <v>20</v>
      </c>
      <c r="N774" s="547"/>
      <c r="O774" s="561"/>
      <c r="P774" s="561"/>
      <c r="Q774" s="562"/>
      <c r="T774" s="547">
        <v>31</v>
      </c>
      <c r="U774" s="547"/>
      <c r="V774" s="561"/>
      <c r="W774" s="561"/>
      <c r="X774" s="562"/>
      <c r="Y774" s="312">
        <f t="shared" si="277"/>
        <v>0</v>
      </c>
      <c r="Z774" s="312">
        <f t="shared" si="278"/>
        <v>0</v>
      </c>
      <c r="AB774" s="547">
        <v>42</v>
      </c>
      <c r="AC774" s="547"/>
      <c r="AD774" s="561"/>
      <c r="AE774" s="561"/>
      <c r="AF774" s="562"/>
      <c r="AG774" s="312">
        <f t="shared" si="279"/>
        <v>0</v>
      </c>
      <c r="AH774" s="312">
        <f t="shared" si="280"/>
        <v>0</v>
      </c>
    </row>
    <row r="775" spans="1:113" s="17" customFormat="1" x14ac:dyDescent="0.2">
      <c r="A775" s="547">
        <v>10</v>
      </c>
      <c r="B775" s="547"/>
      <c r="C775" s="561"/>
      <c r="D775" s="561"/>
      <c r="E775" s="562"/>
      <c r="F775" s="312">
        <f t="shared" si="275"/>
        <v>0</v>
      </c>
      <c r="G775" s="312">
        <f t="shared" si="276"/>
        <v>0</v>
      </c>
      <c r="M775" s="547">
        <v>21</v>
      </c>
      <c r="N775" s="547"/>
      <c r="O775" s="561"/>
      <c r="P775" s="561"/>
      <c r="Q775" s="562"/>
      <c r="T775" s="547">
        <v>32</v>
      </c>
      <c r="U775" s="547"/>
      <c r="V775" s="561"/>
      <c r="W775" s="561"/>
      <c r="X775" s="562"/>
      <c r="Y775" s="312">
        <f t="shared" si="277"/>
        <v>0</v>
      </c>
      <c r="Z775" s="312">
        <f t="shared" si="278"/>
        <v>0</v>
      </c>
      <c r="AB775" s="547">
        <v>43</v>
      </c>
      <c r="AC775" s="547"/>
      <c r="AD775" s="561"/>
      <c r="AE775" s="561"/>
      <c r="AF775" s="562"/>
      <c r="AG775" s="312">
        <f t="shared" si="279"/>
        <v>0</v>
      </c>
      <c r="AH775" s="312">
        <f t="shared" si="280"/>
        <v>0</v>
      </c>
    </row>
    <row r="776" spans="1:113" s="17" customFormat="1" ht="13.5" thickBot="1" x14ac:dyDescent="0.25">
      <c r="A776" s="547">
        <v>11</v>
      </c>
      <c r="B776" s="547"/>
      <c r="C776" s="561"/>
      <c r="D776" s="561"/>
      <c r="E776" s="562"/>
      <c r="F776" s="312">
        <f t="shared" si="275"/>
        <v>0</v>
      </c>
      <c r="G776" s="312">
        <f t="shared" si="276"/>
        <v>0</v>
      </c>
      <c r="M776" s="547">
        <v>22</v>
      </c>
      <c r="N776" s="547"/>
      <c r="O776" s="561"/>
      <c r="P776" s="561"/>
      <c r="Q776" s="562"/>
      <c r="T776" s="547">
        <v>33</v>
      </c>
      <c r="U776" s="547"/>
      <c r="V776" s="561"/>
      <c r="W776" s="561"/>
      <c r="X776" s="562"/>
      <c r="Y776" s="312">
        <f t="shared" si="277"/>
        <v>0</v>
      </c>
      <c r="Z776" s="312">
        <f t="shared" si="278"/>
        <v>0</v>
      </c>
      <c r="AB776" s="324"/>
      <c r="AC776" s="563" t="s">
        <v>3</v>
      </c>
      <c r="AD776" s="551"/>
      <c r="AE776" s="551"/>
      <c r="AF776" s="552">
        <f>SUM(E766:E776)+SUM(Q766:Q776)+SUM(AF766:AF775)+SUM(X766:X776)</f>
        <v>0</v>
      </c>
      <c r="AG776" s="312">
        <f t="shared" si="279"/>
        <v>0</v>
      </c>
      <c r="AH776" s="312">
        <f t="shared" si="280"/>
        <v>0</v>
      </c>
    </row>
    <row r="777" spans="1:113" s="17" customFormat="1" x14ac:dyDescent="0.2">
      <c r="B777" s="328"/>
      <c r="C777" s="329"/>
      <c r="D777" s="329"/>
      <c r="E777" s="287"/>
      <c r="F777" s="312"/>
      <c r="G777" s="312"/>
      <c r="N777" s="528"/>
      <c r="O777" s="329"/>
      <c r="P777" s="329"/>
      <c r="Q777" s="287"/>
      <c r="U777" s="528"/>
      <c r="V777" s="329"/>
      <c r="W777" s="329"/>
      <c r="X777" s="287"/>
      <c r="Y777" s="312"/>
      <c r="Z777" s="312"/>
      <c r="AC777" s="328"/>
      <c r="AD777" s="329"/>
      <c r="AE777" s="329"/>
      <c r="AF777" s="287"/>
      <c r="AG777" s="312"/>
      <c r="AH777" s="312"/>
    </row>
    <row r="778" spans="1:113" s="17" customFormat="1" x14ac:dyDescent="0.2">
      <c r="B778" s="328"/>
      <c r="C778" s="329"/>
      <c r="D778" s="329"/>
      <c r="E778" s="287"/>
      <c r="F778" s="312"/>
      <c r="G778" s="312"/>
      <c r="N778" s="528"/>
      <c r="O778" s="329"/>
      <c r="P778" s="329"/>
      <c r="Q778" s="287"/>
      <c r="U778" s="528"/>
      <c r="V778" s="329"/>
      <c r="W778" s="329"/>
      <c r="X778" s="287"/>
      <c r="Y778" s="312"/>
      <c r="Z778" s="312"/>
      <c r="AC778" s="328"/>
      <c r="AD778" s="329"/>
      <c r="AE778" s="329"/>
      <c r="AF778" s="287"/>
      <c r="AG778" s="312"/>
      <c r="AH778" s="312"/>
    </row>
    <row r="779" spans="1:113" s="17" customFormat="1" x14ac:dyDescent="0.2">
      <c r="B779" s="328"/>
      <c r="C779" s="329"/>
      <c r="D779" s="329"/>
      <c r="E779" s="287"/>
      <c r="F779" s="312"/>
      <c r="G779" s="312"/>
      <c r="N779" s="528"/>
      <c r="O779" s="329"/>
      <c r="P779" s="329"/>
      <c r="Q779" s="287"/>
      <c r="U779" s="528"/>
      <c r="V779" s="329"/>
      <c r="W779" s="329"/>
      <c r="X779" s="287"/>
      <c r="Y779" s="312"/>
      <c r="Z779" s="312"/>
      <c r="AC779" s="328"/>
      <c r="AD779" s="329"/>
      <c r="AE779" s="329"/>
      <c r="AF779" s="287"/>
      <c r="AG779" s="312"/>
      <c r="AH779" s="312"/>
    </row>
    <row r="780" spans="1:113" s="17" customFormat="1" x14ac:dyDescent="0.2">
      <c r="B780" s="328"/>
      <c r="C780" s="329"/>
      <c r="D780" s="329"/>
      <c r="E780" s="287"/>
      <c r="F780" s="312"/>
      <c r="G780" s="312"/>
      <c r="N780" s="528"/>
      <c r="O780" s="329"/>
      <c r="P780" s="329"/>
      <c r="Q780" s="287"/>
      <c r="U780" s="528"/>
      <c r="V780" s="329"/>
      <c r="W780" s="329"/>
      <c r="X780" s="287"/>
      <c r="Y780" s="312"/>
      <c r="Z780" s="312"/>
      <c r="AC780" s="328"/>
      <c r="AD780" s="329"/>
      <c r="AE780" s="329"/>
      <c r="AF780" s="287"/>
      <c r="AG780" s="312"/>
      <c r="AH780" s="312"/>
    </row>
    <row r="781" spans="1:113" s="17" customFormat="1" x14ac:dyDescent="0.2">
      <c r="B781" s="328"/>
      <c r="C781" s="329"/>
      <c r="D781" s="329"/>
      <c r="E781" s="287"/>
      <c r="F781" s="312"/>
      <c r="G781" s="312"/>
      <c r="N781" s="528"/>
      <c r="O781" s="329"/>
      <c r="P781" s="329"/>
      <c r="Q781" s="287"/>
      <c r="U781" s="528"/>
      <c r="V781" s="329"/>
      <c r="W781" s="329"/>
      <c r="X781" s="287"/>
      <c r="Y781" s="312"/>
      <c r="Z781" s="312"/>
      <c r="AC781" s="328"/>
      <c r="AD781" s="329"/>
      <c r="AE781" s="329"/>
      <c r="AF781" s="287"/>
      <c r="AG781" s="312"/>
      <c r="AH781" s="312"/>
    </row>
    <row r="782" spans="1:113" s="17" customFormat="1" x14ac:dyDescent="0.2">
      <c r="B782" s="328"/>
      <c r="C782" s="329"/>
      <c r="D782" s="329"/>
      <c r="E782" s="287"/>
      <c r="F782" s="312"/>
      <c r="G782" s="312"/>
      <c r="N782" s="528"/>
      <c r="O782" s="329"/>
      <c r="P782" s="329"/>
      <c r="Q782" s="287"/>
      <c r="U782" s="528"/>
      <c r="V782" s="329"/>
      <c r="W782" s="329"/>
      <c r="X782" s="287"/>
      <c r="Y782" s="312"/>
      <c r="Z782" s="312"/>
      <c r="AC782" s="328"/>
      <c r="AD782" s="329"/>
      <c r="AE782" s="329"/>
      <c r="AF782" s="287"/>
      <c r="AG782" s="312"/>
      <c r="AH782" s="312"/>
    </row>
    <row r="783" spans="1:113" s="17" customFormat="1" ht="13.5" thickBot="1" x14ac:dyDescent="0.25">
      <c r="B783" s="328"/>
      <c r="C783" s="329"/>
      <c r="D783" s="329"/>
      <c r="E783" s="287"/>
      <c r="F783" s="312"/>
      <c r="G783" s="312"/>
      <c r="N783" s="528"/>
      <c r="O783" s="329"/>
      <c r="P783" s="329"/>
      <c r="Q783" s="287"/>
      <c r="U783" s="528"/>
      <c r="V783" s="329"/>
      <c r="W783" s="329"/>
      <c r="X783" s="287"/>
      <c r="Y783" s="312"/>
      <c r="Z783" s="312"/>
      <c r="AC783" s="328"/>
      <c r="AD783" s="329"/>
      <c r="AE783" s="329"/>
      <c r="AF783" s="287"/>
      <c r="AG783" s="312"/>
      <c r="AH783" s="312"/>
    </row>
    <row r="784" spans="1:113" ht="13.5" thickBot="1" x14ac:dyDescent="0.25">
      <c r="A784" s="315">
        <v>37</v>
      </c>
      <c r="B784" s="472"/>
      <c r="C784" s="757" t="s">
        <v>159</v>
      </c>
      <c r="D784" s="757" t="s">
        <v>34</v>
      </c>
      <c r="E784" s="543">
        <f>+$AF796</f>
        <v>0</v>
      </c>
      <c r="F784" s="312"/>
      <c r="G784" s="312"/>
      <c r="H784" s="17"/>
      <c r="M784" s="315"/>
      <c r="N784" s="472"/>
      <c r="O784" s="757" t="s">
        <v>159</v>
      </c>
      <c r="P784" s="757" t="s">
        <v>34</v>
      </c>
      <c r="Q784" s="543">
        <f>+$AF796</f>
        <v>0</v>
      </c>
      <c r="R784" s="17"/>
      <c r="S784" s="17"/>
      <c r="T784" s="315">
        <v>37</v>
      </c>
      <c r="U784" s="472"/>
      <c r="V784" s="757" t="s">
        <v>159</v>
      </c>
      <c r="W784" s="757" t="s">
        <v>34</v>
      </c>
      <c r="X784" s="543">
        <f>+$AF796</f>
        <v>0</v>
      </c>
      <c r="Y784" s="312"/>
      <c r="Z784" s="312"/>
      <c r="AA784" s="17"/>
      <c r="AB784" s="315"/>
      <c r="AC784" s="472"/>
      <c r="AD784" s="757" t="s">
        <v>159</v>
      </c>
      <c r="AE784" s="757" t="s">
        <v>34</v>
      </c>
      <c r="AF784" s="800" t="s">
        <v>18</v>
      </c>
      <c r="AG784" s="312"/>
      <c r="AH784" s="312"/>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c r="BW784" s="17"/>
      <c r="BX784" s="17"/>
      <c r="BY784" s="17"/>
      <c r="BZ784" s="17"/>
      <c r="CA784" s="17"/>
      <c r="CB784" s="17"/>
      <c r="CC784" s="17"/>
      <c r="CD784" s="17"/>
      <c r="CE784" s="17"/>
      <c r="CF784" s="17"/>
      <c r="CG784" s="17"/>
      <c r="CH784" s="17"/>
      <c r="CI784" s="17"/>
      <c r="CJ784" s="17"/>
      <c r="CK784" s="17"/>
      <c r="CL784" s="17"/>
      <c r="CM784" s="17"/>
      <c r="CN784" s="17"/>
      <c r="CO784" s="17"/>
      <c r="CP784" s="17"/>
      <c r="CQ784" s="17"/>
      <c r="CR784" s="17"/>
      <c r="CS784" s="17"/>
      <c r="CT784" s="17"/>
      <c r="CU784" s="17"/>
      <c r="CV784" s="17"/>
      <c r="CW784" s="17"/>
      <c r="CX784" s="17"/>
      <c r="CY784" s="17"/>
      <c r="CZ784" s="17"/>
      <c r="DA784" s="17"/>
      <c r="DB784" s="17"/>
      <c r="DC784" s="17"/>
      <c r="DD784" s="17"/>
      <c r="DE784" s="17"/>
      <c r="DF784" s="17"/>
      <c r="DG784" s="17"/>
      <c r="DH784" s="17"/>
      <c r="DI784" s="17"/>
    </row>
    <row r="785" spans="1:113" ht="51" x14ac:dyDescent="0.2">
      <c r="A785" s="318" t="s">
        <v>7</v>
      </c>
      <c r="B785" s="525" t="str">
        <f>+" אסמכתא " &amp; B39 &amp;"         חזרה לטבלה "</f>
        <v xml:space="preserve"> אסמכתא          חזרה לטבלה </v>
      </c>
      <c r="C785" s="799"/>
      <c r="D785" s="799"/>
      <c r="E785" s="543" t="s">
        <v>18</v>
      </c>
      <c r="F785" s="312"/>
      <c r="G785" s="312"/>
      <c r="H785" s="17"/>
      <c r="M785" s="318" t="s">
        <v>23</v>
      </c>
      <c r="N785" s="525" t="str">
        <f>+" אסמכתא " &amp; B39 &amp;"         חזרה לטבלה "</f>
        <v xml:space="preserve"> אסמכתא          חזרה לטבלה </v>
      </c>
      <c r="O785" s="799"/>
      <c r="P785" s="799"/>
      <c r="Q785" s="543" t="s">
        <v>18</v>
      </c>
      <c r="R785" s="17"/>
      <c r="S785" s="17"/>
      <c r="T785" s="318" t="s">
        <v>7</v>
      </c>
      <c r="U785" s="525" t="str">
        <f>+" אסמכתא " &amp; B39 &amp;"         חזרה לטבלה "</f>
        <v xml:space="preserve"> אסמכתא          חזרה לטבלה </v>
      </c>
      <c r="V785" s="799"/>
      <c r="W785" s="799"/>
      <c r="X785" s="543" t="s">
        <v>18</v>
      </c>
      <c r="Y785" s="312"/>
      <c r="Z785" s="312"/>
      <c r="AA785" s="17"/>
      <c r="AB785" s="318" t="s">
        <v>23</v>
      </c>
      <c r="AC785" s="525" t="str">
        <f>+" אסמכתא " &amp; W39 &amp;"         חזרה לטבלה "</f>
        <v xml:space="preserve"> אסמכתא          חזרה לטבלה </v>
      </c>
      <c r="AD785" s="799"/>
      <c r="AE785" s="799"/>
      <c r="AF785" s="804"/>
      <c r="AG785" s="312"/>
      <c r="AH785" s="312"/>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c r="BY785" s="17"/>
      <c r="BZ785" s="17"/>
      <c r="CA785" s="17"/>
      <c r="CB785" s="17"/>
      <c r="CC785" s="17"/>
      <c r="CD785" s="17"/>
      <c r="CE785" s="17"/>
      <c r="CF785" s="17"/>
      <c r="CG785" s="17"/>
      <c r="CH785" s="17"/>
      <c r="CI785" s="17"/>
      <c r="CJ785" s="17"/>
      <c r="CK785" s="17"/>
      <c r="CL785" s="17"/>
      <c r="CM785" s="17"/>
      <c r="CN785" s="17"/>
      <c r="CO785" s="17"/>
      <c r="CP785" s="17"/>
      <c r="CQ785" s="17"/>
      <c r="CR785" s="17"/>
      <c r="CS785" s="17"/>
      <c r="CT785" s="17"/>
      <c r="CU785" s="17"/>
      <c r="CV785" s="17"/>
      <c r="CW785" s="17"/>
      <c r="CX785" s="17"/>
      <c r="CY785" s="17"/>
      <c r="CZ785" s="17"/>
      <c r="DA785" s="17"/>
      <c r="DB785" s="17"/>
      <c r="DC785" s="17"/>
      <c r="DD785" s="17"/>
      <c r="DE785" s="17"/>
      <c r="DF785" s="17"/>
      <c r="DG785" s="17"/>
      <c r="DH785" s="17"/>
      <c r="DI785" s="17"/>
    </row>
    <row r="786" spans="1:113" s="17" customFormat="1" x14ac:dyDescent="0.2">
      <c r="A786" s="547">
        <v>1</v>
      </c>
      <c r="B786" s="547"/>
      <c r="C786" s="561"/>
      <c r="D786" s="561"/>
      <c r="E786" s="562"/>
      <c r="F786" s="312">
        <f>IF(AND((COUNTA($C$39)=1),(COUNTA(E786)=1),($C$39&lt;&gt;0),(OR((D786&lt;$C$62),(D786&gt;($E$62+61))))),1,0)</f>
        <v>0</v>
      </c>
      <c r="G786" s="312">
        <f>IF(AND((COUNTA($C$39)=1),(COUNTA(E786)=1),($C$39&lt;&gt;0),(OR((C786&lt;$C$62),(C786&gt;($E$62))))),1,0)</f>
        <v>0</v>
      </c>
      <c r="M786" s="547">
        <v>12</v>
      </c>
      <c r="N786" s="547"/>
      <c r="O786" s="561"/>
      <c r="P786" s="561"/>
      <c r="Q786" s="562"/>
      <c r="T786" s="547">
        <v>23</v>
      </c>
      <c r="U786" s="547"/>
      <c r="V786" s="561"/>
      <c r="W786" s="561"/>
      <c r="X786" s="562"/>
      <c r="Y786" s="312">
        <f>IF(AND((COUNTA($C$39)=1),(COUNTA(X786)=1),($C$39&lt;&gt;0),(OR((W786&lt;$C$62),(W786&gt;($E$62+61))))),1,0)</f>
        <v>0</v>
      </c>
      <c r="Z786" s="312">
        <f>IF(AND((COUNTA($C$39)=1),(COUNTA(X786)=1),($C$39&lt;&gt;0),(OR((V786&lt;$C$62),(V786&gt;($E$62))))),1,0)</f>
        <v>0</v>
      </c>
      <c r="AB786" s="547">
        <v>34</v>
      </c>
      <c r="AC786" s="547"/>
      <c r="AD786" s="561"/>
      <c r="AE786" s="561"/>
      <c r="AF786" s="562"/>
      <c r="AG786" s="312">
        <f>IF(AND((COUNTA($C$39)=1),(COUNTA(AF786)=1),($C$39&lt;&gt;0),(OR((AE786&lt;$C$62),(AE786&gt;($E$62+61))))),1,0)</f>
        <v>0</v>
      </c>
      <c r="AH786" s="312">
        <f>IF(AND((COUNTA($C$39)=1),(COUNTA(AF786)=1),($C$39&lt;&gt;0),(OR((AD786&lt;$C$62),(AD786&gt;($E$62))))),1,0)</f>
        <v>0</v>
      </c>
    </row>
    <row r="787" spans="1:113" s="17" customFormat="1" x14ac:dyDescent="0.2">
      <c r="A787" s="547">
        <v>2</v>
      </c>
      <c r="B787" s="547"/>
      <c r="C787" s="561"/>
      <c r="D787" s="561"/>
      <c r="E787" s="562"/>
      <c r="F787" s="312">
        <f t="shared" ref="F787:F796" si="281">IF(AND((COUNTA($C$39)=1),(COUNTA(E787)=1),($C$39&lt;&gt;0),(OR((D787&lt;$C$62),(D787&gt;($E$62+61))))),1,0)</f>
        <v>0</v>
      </c>
      <c r="G787" s="312">
        <f t="shared" ref="G787:G796" si="282">IF(AND((COUNTA($C$39)=1),(COUNTA(E787)=1),($C$39&lt;&gt;0),(OR((C787&lt;$C$62),(C787&gt;($E$62))))),1,0)</f>
        <v>0</v>
      </c>
      <c r="M787" s="547">
        <v>13</v>
      </c>
      <c r="N787" s="547"/>
      <c r="O787" s="561"/>
      <c r="P787" s="561"/>
      <c r="Q787" s="562"/>
      <c r="T787" s="547">
        <v>24</v>
      </c>
      <c r="U787" s="547"/>
      <c r="V787" s="561"/>
      <c r="W787" s="561"/>
      <c r="X787" s="562"/>
      <c r="Y787" s="312">
        <f t="shared" ref="Y787:Y796" si="283">IF(AND((COUNTA($C$39)=1),(COUNTA(X787)=1),($C$39&lt;&gt;0),(OR((W787&lt;$C$62),(W787&gt;($E$62+61))))),1,0)</f>
        <v>0</v>
      </c>
      <c r="Z787" s="312">
        <f t="shared" ref="Z787:Z796" si="284">IF(AND((COUNTA($C$39)=1),(COUNTA(X787)=1),($C$39&lt;&gt;0),(OR((V787&lt;$C$62),(V787&gt;($E$62))))),1,0)</f>
        <v>0</v>
      </c>
      <c r="AB787" s="547">
        <v>35</v>
      </c>
      <c r="AC787" s="547"/>
      <c r="AD787" s="561"/>
      <c r="AE787" s="561"/>
      <c r="AF787" s="562"/>
      <c r="AG787" s="312">
        <f t="shared" ref="AG787:AG796" si="285">IF(AND((COUNTA($C$39)=1),(COUNTA(AF787)=1),($C$39&lt;&gt;0),(OR((AE787&lt;$C$62),(AE787&gt;($E$62+61))))),1,0)</f>
        <v>0</v>
      </c>
      <c r="AH787" s="312">
        <f t="shared" ref="AH787:AH796" si="286">IF(AND((COUNTA($C$39)=1),(COUNTA(AF787)=1),($C$39&lt;&gt;0),(OR((AD787&lt;$C$62),(AD787&gt;($E$62))))),1,0)</f>
        <v>0</v>
      </c>
    </row>
    <row r="788" spans="1:113" s="17" customFormat="1" x14ac:dyDescent="0.2">
      <c r="A788" s="547">
        <v>3</v>
      </c>
      <c r="B788" s="547"/>
      <c r="C788" s="561"/>
      <c r="D788" s="561"/>
      <c r="E788" s="562"/>
      <c r="F788" s="312">
        <f t="shared" si="281"/>
        <v>0</v>
      </c>
      <c r="G788" s="312">
        <f t="shared" si="282"/>
        <v>0</v>
      </c>
      <c r="M788" s="547">
        <v>14</v>
      </c>
      <c r="N788" s="547"/>
      <c r="O788" s="561"/>
      <c r="P788" s="561"/>
      <c r="Q788" s="562"/>
      <c r="T788" s="547">
        <v>25</v>
      </c>
      <c r="U788" s="547"/>
      <c r="V788" s="561"/>
      <c r="W788" s="561"/>
      <c r="X788" s="562"/>
      <c r="Y788" s="312">
        <f t="shared" si="283"/>
        <v>0</v>
      </c>
      <c r="Z788" s="312">
        <f t="shared" si="284"/>
        <v>0</v>
      </c>
      <c r="AB788" s="547">
        <v>36</v>
      </c>
      <c r="AC788" s="547"/>
      <c r="AD788" s="561"/>
      <c r="AE788" s="561"/>
      <c r="AF788" s="562"/>
      <c r="AG788" s="312">
        <f t="shared" si="285"/>
        <v>0</v>
      </c>
      <c r="AH788" s="312">
        <f t="shared" si="286"/>
        <v>0</v>
      </c>
    </row>
    <row r="789" spans="1:113" s="17" customFormat="1" x14ac:dyDescent="0.2">
      <c r="A789" s="547">
        <v>4</v>
      </c>
      <c r="B789" s="547"/>
      <c r="C789" s="561"/>
      <c r="D789" s="561"/>
      <c r="E789" s="562"/>
      <c r="F789" s="312">
        <f t="shared" si="281"/>
        <v>0</v>
      </c>
      <c r="G789" s="312">
        <f t="shared" si="282"/>
        <v>0</v>
      </c>
      <c r="M789" s="547">
        <v>15</v>
      </c>
      <c r="N789" s="547"/>
      <c r="O789" s="561"/>
      <c r="P789" s="561"/>
      <c r="Q789" s="562"/>
      <c r="T789" s="547">
        <v>26</v>
      </c>
      <c r="U789" s="547"/>
      <c r="V789" s="561"/>
      <c r="W789" s="561"/>
      <c r="X789" s="562"/>
      <c r="Y789" s="312">
        <f t="shared" si="283"/>
        <v>0</v>
      </c>
      <c r="Z789" s="312">
        <f t="shared" si="284"/>
        <v>0</v>
      </c>
      <c r="AB789" s="547">
        <v>37</v>
      </c>
      <c r="AC789" s="547"/>
      <c r="AD789" s="561"/>
      <c r="AE789" s="561"/>
      <c r="AF789" s="562"/>
      <c r="AG789" s="312">
        <f t="shared" si="285"/>
        <v>0</v>
      </c>
      <c r="AH789" s="312">
        <f t="shared" si="286"/>
        <v>0</v>
      </c>
    </row>
    <row r="790" spans="1:113" s="17" customFormat="1" x14ac:dyDescent="0.2">
      <c r="A790" s="547">
        <v>5</v>
      </c>
      <c r="B790" s="547"/>
      <c r="C790" s="561"/>
      <c r="D790" s="561"/>
      <c r="E790" s="562"/>
      <c r="F790" s="312">
        <f t="shared" si="281"/>
        <v>0</v>
      </c>
      <c r="G790" s="312">
        <f t="shared" si="282"/>
        <v>0</v>
      </c>
      <c r="M790" s="547">
        <v>16</v>
      </c>
      <c r="N790" s="547"/>
      <c r="O790" s="561"/>
      <c r="P790" s="561"/>
      <c r="Q790" s="562"/>
      <c r="T790" s="547">
        <v>27</v>
      </c>
      <c r="U790" s="547"/>
      <c r="V790" s="561"/>
      <c r="W790" s="561"/>
      <c r="X790" s="562"/>
      <c r="Y790" s="312">
        <f t="shared" si="283"/>
        <v>0</v>
      </c>
      <c r="Z790" s="312">
        <f t="shared" si="284"/>
        <v>0</v>
      </c>
      <c r="AB790" s="547">
        <v>38</v>
      </c>
      <c r="AC790" s="547"/>
      <c r="AD790" s="561"/>
      <c r="AE790" s="561"/>
      <c r="AF790" s="562"/>
      <c r="AG790" s="312">
        <f t="shared" si="285"/>
        <v>0</v>
      </c>
      <c r="AH790" s="312">
        <f t="shared" si="286"/>
        <v>0</v>
      </c>
    </row>
    <row r="791" spans="1:113" s="17" customFormat="1" x14ac:dyDescent="0.2">
      <c r="A791" s="547">
        <v>6</v>
      </c>
      <c r="B791" s="547"/>
      <c r="C791" s="561"/>
      <c r="D791" s="561"/>
      <c r="E791" s="562"/>
      <c r="F791" s="312">
        <f t="shared" si="281"/>
        <v>0</v>
      </c>
      <c r="G791" s="312">
        <f t="shared" si="282"/>
        <v>0</v>
      </c>
      <c r="M791" s="547">
        <v>17</v>
      </c>
      <c r="N791" s="547"/>
      <c r="O791" s="561"/>
      <c r="P791" s="561"/>
      <c r="Q791" s="562"/>
      <c r="T791" s="547">
        <v>28</v>
      </c>
      <c r="U791" s="547"/>
      <c r="V791" s="561"/>
      <c r="W791" s="561"/>
      <c r="X791" s="562"/>
      <c r="Y791" s="312">
        <f t="shared" si="283"/>
        <v>0</v>
      </c>
      <c r="Z791" s="312">
        <f t="shared" si="284"/>
        <v>0</v>
      </c>
      <c r="AB791" s="547">
        <v>39</v>
      </c>
      <c r="AC791" s="547"/>
      <c r="AD791" s="561"/>
      <c r="AE791" s="561"/>
      <c r="AF791" s="562"/>
      <c r="AG791" s="312">
        <f t="shared" si="285"/>
        <v>0</v>
      </c>
      <c r="AH791" s="312">
        <f t="shared" si="286"/>
        <v>0</v>
      </c>
    </row>
    <row r="792" spans="1:113" s="17" customFormat="1" x14ac:dyDescent="0.2">
      <c r="A792" s="547">
        <v>7</v>
      </c>
      <c r="B792" s="547"/>
      <c r="C792" s="561"/>
      <c r="D792" s="561"/>
      <c r="E792" s="562"/>
      <c r="F792" s="312">
        <f t="shared" si="281"/>
        <v>0</v>
      </c>
      <c r="G792" s="312">
        <f t="shared" si="282"/>
        <v>0</v>
      </c>
      <c r="M792" s="547">
        <v>18</v>
      </c>
      <c r="N792" s="547"/>
      <c r="O792" s="561"/>
      <c r="P792" s="561"/>
      <c r="Q792" s="562"/>
      <c r="T792" s="547">
        <v>29</v>
      </c>
      <c r="U792" s="547"/>
      <c r="V792" s="561"/>
      <c r="W792" s="561"/>
      <c r="X792" s="562"/>
      <c r="Y792" s="312">
        <f t="shared" si="283"/>
        <v>0</v>
      </c>
      <c r="Z792" s="312">
        <f t="shared" si="284"/>
        <v>0</v>
      </c>
      <c r="AB792" s="547">
        <v>40</v>
      </c>
      <c r="AC792" s="547"/>
      <c r="AD792" s="561"/>
      <c r="AE792" s="561"/>
      <c r="AF792" s="562"/>
      <c r="AG792" s="312">
        <f t="shared" si="285"/>
        <v>0</v>
      </c>
      <c r="AH792" s="312">
        <f t="shared" si="286"/>
        <v>0</v>
      </c>
    </row>
    <row r="793" spans="1:113" s="17" customFormat="1" x14ac:dyDescent="0.2">
      <c r="A793" s="547">
        <v>8</v>
      </c>
      <c r="B793" s="547"/>
      <c r="C793" s="561"/>
      <c r="D793" s="561"/>
      <c r="E793" s="562"/>
      <c r="F793" s="312">
        <f t="shared" si="281"/>
        <v>0</v>
      </c>
      <c r="G793" s="312">
        <f t="shared" si="282"/>
        <v>0</v>
      </c>
      <c r="M793" s="547">
        <v>19</v>
      </c>
      <c r="N793" s="547"/>
      <c r="O793" s="561"/>
      <c r="P793" s="561"/>
      <c r="Q793" s="562"/>
      <c r="T793" s="547">
        <v>30</v>
      </c>
      <c r="U793" s="547"/>
      <c r="V793" s="561"/>
      <c r="W793" s="561"/>
      <c r="X793" s="562"/>
      <c r="Y793" s="312">
        <f t="shared" si="283"/>
        <v>0</v>
      </c>
      <c r="Z793" s="312">
        <f t="shared" si="284"/>
        <v>0</v>
      </c>
      <c r="AB793" s="547">
        <v>41</v>
      </c>
      <c r="AC793" s="547"/>
      <c r="AD793" s="561"/>
      <c r="AE793" s="561"/>
      <c r="AF793" s="562"/>
      <c r="AG793" s="312">
        <f t="shared" si="285"/>
        <v>0</v>
      </c>
      <c r="AH793" s="312">
        <f t="shared" si="286"/>
        <v>0</v>
      </c>
    </row>
    <row r="794" spans="1:113" s="17" customFormat="1" x14ac:dyDescent="0.2">
      <c r="A794" s="547">
        <v>9</v>
      </c>
      <c r="B794" s="547"/>
      <c r="C794" s="561"/>
      <c r="D794" s="561"/>
      <c r="E794" s="562"/>
      <c r="F794" s="312">
        <f t="shared" si="281"/>
        <v>0</v>
      </c>
      <c r="G794" s="312">
        <f t="shared" si="282"/>
        <v>0</v>
      </c>
      <c r="M794" s="547">
        <v>20</v>
      </c>
      <c r="N794" s="547"/>
      <c r="O794" s="561"/>
      <c r="P794" s="561"/>
      <c r="Q794" s="562"/>
      <c r="T794" s="547">
        <v>31</v>
      </c>
      <c r="U794" s="547"/>
      <c r="V794" s="561"/>
      <c r="W794" s="561"/>
      <c r="X794" s="562"/>
      <c r="Y794" s="312">
        <f t="shared" si="283"/>
        <v>0</v>
      </c>
      <c r="Z794" s="312">
        <f t="shared" si="284"/>
        <v>0</v>
      </c>
      <c r="AB794" s="547">
        <v>42</v>
      </c>
      <c r="AC794" s="547"/>
      <c r="AD794" s="561"/>
      <c r="AE794" s="561"/>
      <c r="AF794" s="562"/>
      <c r="AG794" s="312">
        <f t="shared" si="285"/>
        <v>0</v>
      </c>
      <c r="AH794" s="312">
        <f t="shared" si="286"/>
        <v>0</v>
      </c>
    </row>
    <row r="795" spans="1:113" s="17" customFormat="1" x14ac:dyDescent="0.2">
      <c r="A795" s="547">
        <v>10</v>
      </c>
      <c r="B795" s="547"/>
      <c r="C795" s="561"/>
      <c r="D795" s="561"/>
      <c r="E795" s="562"/>
      <c r="F795" s="312">
        <f t="shared" si="281"/>
        <v>0</v>
      </c>
      <c r="G795" s="312">
        <f t="shared" si="282"/>
        <v>0</v>
      </c>
      <c r="M795" s="547">
        <v>21</v>
      </c>
      <c r="N795" s="547"/>
      <c r="O795" s="561"/>
      <c r="P795" s="561"/>
      <c r="Q795" s="562"/>
      <c r="T795" s="547">
        <v>32</v>
      </c>
      <c r="U795" s="547"/>
      <c r="V795" s="561"/>
      <c r="W795" s="561"/>
      <c r="X795" s="562"/>
      <c r="Y795" s="312">
        <f t="shared" si="283"/>
        <v>0</v>
      </c>
      <c r="Z795" s="312">
        <f t="shared" si="284"/>
        <v>0</v>
      </c>
      <c r="AB795" s="547">
        <v>43</v>
      </c>
      <c r="AC795" s="547"/>
      <c r="AD795" s="561"/>
      <c r="AE795" s="561"/>
      <c r="AF795" s="562"/>
      <c r="AG795" s="312">
        <f t="shared" si="285"/>
        <v>0</v>
      </c>
      <c r="AH795" s="312">
        <f t="shared" si="286"/>
        <v>0</v>
      </c>
    </row>
    <row r="796" spans="1:113" s="17" customFormat="1" ht="13.5" thickBot="1" x14ac:dyDescent="0.25">
      <c r="A796" s="547">
        <v>11</v>
      </c>
      <c r="B796" s="547"/>
      <c r="C796" s="561"/>
      <c r="D796" s="561"/>
      <c r="E796" s="562"/>
      <c r="F796" s="312">
        <f t="shared" si="281"/>
        <v>0</v>
      </c>
      <c r="G796" s="312">
        <f t="shared" si="282"/>
        <v>0</v>
      </c>
      <c r="M796" s="547">
        <v>22</v>
      </c>
      <c r="N796" s="547"/>
      <c r="O796" s="561"/>
      <c r="P796" s="561"/>
      <c r="Q796" s="562"/>
      <c r="T796" s="547">
        <v>33</v>
      </c>
      <c r="U796" s="547"/>
      <c r="V796" s="561"/>
      <c r="W796" s="561"/>
      <c r="X796" s="562"/>
      <c r="Y796" s="312">
        <f t="shared" si="283"/>
        <v>0</v>
      </c>
      <c r="Z796" s="312">
        <f t="shared" si="284"/>
        <v>0</v>
      </c>
      <c r="AB796" s="324"/>
      <c r="AC796" s="563" t="s">
        <v>3</v>
      </c>
      <c r="AD796" s="551"/>
      <c r="AE796" s="551"/>
      <c r="AF796" s="552">
        <f>SUM(E786:E796)+SUM(Q786:Q796)+SUM(AF786:AF795)+SUM(X786:X796)</f>
        <v>0</v>
      </c>
      <c r="AG796" s="312">
        <f t="shared" si="285"/>
        <v>0</v>
      </c>
      <c r="AH796" s="312">
        <f t="shared" si="286"/>
        <v>0</v>
      </c>
    </row>
    <row r="797" spans="1:113" s="17" customFormat="1" x14ac:dyDescent="0.2">
      <c r="B797" s="328"/>
      <c r="C797" s="329"/>
      <c r="D797" s="329"/>
      <c r="E797" s="287"/>
      <c r="F797" s="312"/>
      <c r="G797" s="312"/>
      <c r="N797" s="528"/>
      <c r="O797" s="329"/>
      <c r="P797" s="329"/>
      <c r="Q797" s="287"/>
      <c r="U797" s="528"/>
      <c r="V797" s="329"/>
      <c r="W797" s="329"/>
      <c r="X797" s="287"/>
      <c r="Y797" s="312"/>
      <c r="Z797" s="312"/>
      <c r="AC797" s="328"/>
      <c r="AD797" s="329"/>
      <c r="AE797" s="329"/>
      <c r="AF797" s="287"/>
      <c r="AG797" s="312"/>
      <c r="AH797" s="312"/>
    </row>
    <row r="798" spans="1:113" s="17" customFormat="1" x14ac:dyDescent="0.2">
      <c r="B798" s="328"/>
      <c r="C798" s="329"/>
      <c r="D798" s="329"/>
      <c r="E798" s="287"/>
      <c r="F798" s="312"/>
      <c r="G798" s="312"/>
      <c r="N798" s="528"/>
      <c r="O798" s="329"/>
      <c r="P798" s="329"/>
      <c r="Q798" s="287"/>
      <c r="U798" s="528"/>
      <c r="V798" s="329"/>
      <c r="W798" s="329"/>
      <c r="X798" s="287"/>
      <c r="Y798" s="312"/>
      <c r="Z798" s="312"/>
      <c r="AC798" s="328"/>
      <c r="AD798" s="329"/>
      <c r="AE798" s="329"/>
      <c r="AF798" s="287"/>
      <c r="AG798" s="312"/>
      <c r="AH798" s="312"/>
    </row>
    <row r="799" spans="1:113" s="17" customFormat="1" x14ac:dyDescent="0.2">
      <c r="B799" s="328"/>
      <c r="C799" s="329"/>
      <c r="D799" s="329"/>
      <c r="E799" s="287"/>
      <c r="F799" s="312"/>
      <c r="G799" s="312"/>
      <c r="N799" s="528"/>
      <c r="O799" s="329"/>
      <c r="P799" s="329"/>
      <c r="Q799" s="287"/>
      <c r="U799" s="528"/>
      <c r="V799" s="329"/>
      <c r="W799" s="329"/>
      <c r="X799" s="287"/>
      <c r="Y799" s="312"/>
      <c r="Z799" s="312"/>
      <c r="AC799" s="328"/>
      <c r="AD799" s="329"/>
      <c r="AE799" s="329"/>
      <c r="AF799" s="287"/>
      <c r="AG799" s="312"/>
      <c r="AH799" s="312"/>
    </row>
    <row r="800" spans="1:113" s="17" customFormat="1" x14ac:dyDescent="0.2">
      <c r="B800" s="328"/>
      <c r="C800" s="329"/>
      <c r="D800" s="329"/>
      <c r="E800" s="287"/>
      <c r="F800" s="312"/>
      <c r="G800" s="312"/>
      <c r="N800" s="528"/>
      <c r="O800" s="329"/>
      <c r="P800" s="329"/>
      <c r="Q800" s="287"/>
      <c r="U800" s="528"/>
      <c r="V800" s="329"/>
      <c r="W800" s="329"/>
      <c r="X800" s="287"/>
      <c r="Y800" s="312"/>
      <c r="Z800" s="312"/>
      <c r="AC800" s="328"/>
      <c r="AD800" s="329"/>
      <c r="AE800" s="329"/>
      <c r="AF800" s="287"/>
      <c r="AG800" s="312"/>
      <c r="AH800" s="312"/>
    </row>
    <row r="801" spans="1:113" s="17" customFormat="1" x14ac:dyDescent="0.2">
      <c r="B801" s="328"/>
      <c r="C801" s="329"/>
      <c r="D801" s="329"/>
      <c r="E801" s="287"/>
      <c r="F801" s="312"/>
      <c r="G801" s="312"/>
      <c r="N801" s="528"/>
      <c r="O801" s="329"/>
      <c r="P801" s="329"/>
      <c r="Q801" s="287"/>
      <c r="U801" s="528"/>
      <c r="V801" s="329"/>
      <c r="W801" s="329"/>
      <c r="X801" s="287"/>
      <c r="Y801" s="312"/>
      <c r="Z801" s="312"/>
      <c r="AC801" s="328"/>
      <c r="AD801" s="329"/>
      <c r="AE801" s="329"/>
      <c r="AF801" s="287"/>
      <c r="AG801" s="312"/>
      <c r="AH801" s="312"/>
    </row>
    <row r="802" spans="1:113" s="17" customFormat="1" x14ac:dyDescent="0.2">
      <c r="B802" s="328"/>
      <c r="C802" s="329"/>
      <c r="D802" s="329"/>
      <c r="E802" s="287"/>
      <c r="F802" s="312"/>
      <c r="G802" s="312"/>
      <c r="N802" s="528"/>
      <c r="O802" s="329"/>
      <c r="P802" s="329"/>
      <c r="Q802" s="287"/>
      <c r="U802" s="528"/>
      <c r="V802" s="329"/>
      <c r="W802" s="329"/>
      <c r="X802" s="287"/>
      <c r="Y802" s="312"/>
      <c r="Z802" s="312"/>
      <c r="AC802" s="328"/>
      <c r="AD802" s="329"/>
      <c r="AE802" s="329"/>
      <c r="AF802" s="287"/>
      <c r="AG802" s="312"/>
      <c r="AH802" s="312"/>
    </row>
    <row r="803" spans="1:113" s="17" customFormat="1" ht="13.5" thickBot="1" x14ac:dyDescent="0.25">
      <c r="B803" s="328"/>
      <c r="C803" s="329"/>
      <c r="D803" s="329"/>
      <c r="E803" s="287"/>
      <c r="F803" s="312"/>
      <c r="G803" s="312"/>
      <c r="N803" s="528"/>
      <c r="O803" s="329"/>
      <c r="P803" s="329"/>
      <c r="Q803" s="287"/>
      <c r="U803" s="528"/>
      <c r="V803" s="329"/>
      <c r="W803" s="329"/>
      <c r="X803" s="287"/>
      <c r="Y803" s="312"/>
      <c r="Z803" s="312"/>
      <c r="AC803" s="328"/>
      <c r="AD803" s="329"/>
      <c r="AE803" s="329"/>
      <c r="AF803" s="287"/>
      <c r="AG803" s="312"/>
      <c r="AH803" s="312"/>
    </row>
    <row r="804" spans="1:113" ht="13.5" thickBot="1" x14ac:dyDescent="0.25">
      <c r="A804" s="315">
        <v>38</v>
      </c>
      <c r="B804" s="472"/>
      <c r="C804" s="757" t="s">
        <v>159</v>
      </c>
      <c r="D804" s="757" t="s">
        <v>34</v>
      </c>
      <c r="E804" s="543">
        <f>+$AF816</f>
        <v>0</v>
      </c>
      <c r="F804" s="312"/>
      <c r="G804" s="312"/>
      <c r="H804" s="17"/>
      <c r="M804" s="315"/>
      <c r="N804" s="472"/>
      <c r="O804" s="757" t="s">
        <v>159</v>
      </c>
      <c r="P804" s="757" t="s">
        <v>34</v>
      </c>
      <c r="Q804" s="543">
        <f>+$AF816</f>
        <v>0</v>
      </c>
      <c r="R804" s="17"/>
      <c r="S804" s="17"/>
      <c r="T804" s="315">
        <v>38</v>
      </c>
      <c r="U804" s="472"/>
      <c r="V804" s="757" t="s">
        <v>159</v>
      </c>
      <c r="W804" s="757" t="s">
        <v>34</v>
      </c>
      <c r="X804" s="543">
        <f>+$AF816</f>
        <v>0</v>
      </c>
      <c r="Y804" s="312"/>
      <c r="Z804" s="312"/>
      <c r="AA804" s="17"/>
      <c r="AB804" s="315"/>
      <c r="AC804" s="472"/>
      <c r="AD804" s="757" t="s">
        <v>159</v>
      </c>
      <c r="AE804" s="757" t="s">
        <v>34</v>
      </c>
      <c r="AF804" s="800" t="s">
        <v>18</v>
      </c>
      <c r="AG804" s="312"/>
      <c r="AH804" s="312"/>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c r="BY804" s="17"/>
      <c r="BZ804" s="17"/>
      <c r="CA804" s="17"/>
      <c r="CB804" s="17"/>
      <c r="CC804" s="17"/>
      <c r="CD804" s="17"/>
      <c r="CE804" s="17"/>
      <c r="CF804" s="17"/>
      <c r="CG804" s="17"/>
      <c r="CH804" s="17"/>
      <c r="CI804" s="17"/>
      <c r="CJ804" s="17"/>
      <c r="CK804" s="17"/>
      <c r="CL804" s="17"/>
      <c r="CM804" s="17"/>
      <c r="CN804" s="17"/>
      <c r="CO804" s="17"/>
      <c r="CP804" s="17"/>
      <c r="CQ804" s="17"/>
      <c r="CR804" s="17"/>
      <c r="CS804" s="17"/>
      <c r="CT804" s="17"/>
      <c r="CU804" s="17"/>
      <c r="CV804" s="17"/>
      <c r="CW804" s="17"/>
      <c r="CX804" s="17"/>
      <c r="CY804" s="17"/>
      <c r="CZ804" s="17"/>
      <c r="DA804" s="17"/>
      <c r="DB804" s="17"/>
      <c r="DC804" s="17"/>
      <c r="DD804" s="17"/>
      <c r="DE804" s="17"/>
      <c r="DF804" s="17"/>
      <c r="DG804" s="17"/>
      <c r="DH804" s="17"/>
      <c r="DI804" s="17"/>
    </row>
    <row r="805" spans="1:113" ht="51" x14ac:dyDescent="0.2">
      <c r="A805" s="318" t="s">
        <v>7</v>
      </c>
      <c r="B805" s="525" t="str">
        <f>+" אסמכתא " &amp; B40 &amp;"         חזרה לטבלה "</f>
        <v xml:space="preserve"> אסמכתא          חזרה לטבלה </v>
      </c>
      <c r="C805" s="799"/>
      <c r="D805" s="799"/>
      <c r="E805" s="543" t="s">
        <v>18</v>
      </c>
      <c r="F805" s="312"/>
      <c r="G805" s="312"/>
      <c r="H805" s="17"/>
      <c r="M805" s="318" t="s">
        <v>23</v>
      </c>
      <c r="N805" s="525" t="str">
        <f>+" אסמכתא " &amp; B40 &amp;"         חזרה לטבלה "</f>
        <v xml:space="preserve"> אסמכתא          חזרה לטבלה </v>
      </c>
      <c r="O805" s="799"/>
      <c r="P805" s="799"/>
      <c r="Q805" s="543" t="s">
        <v>18</v>
      </c>
      <c r="R805" s="17"/>
      <c r="S805" s="17"/>
      <c r="T805" s="318" t="s">
        <v>7</v>
      </c>
      <c r="U805" s="525" t="str">
        <f>+" אסמכתא " &amp; B40 &amp;"         חזרה לטבלה "</f>
        <v xml:space="preserve"> אסמכתא          חזרה לטבלה </v>
      </c>
      <c r="V805" s="799"/>
      <c r="W805" s="799"/>
      <c r="X805" s="543" t="s">
        <v>18</v>
      </c>
      <c r="Y805" s="312"/>
      <c r="Z805" s="312"/>
      <c r="AA805" s="17"/>
      <c r="AB805" s="318" t="s">
        <v>23</v>
      </c>
      <c r="AC805" s="525" t="str">
        <f>+" אסמכתא " &amp; W40 &amp;"         חזרה לטבלה "</f>
        <v xml:space="preserve"> אסמכתא          חזרה לטבלה </v>
      </c>
      <c r="AD805" s="799"/>
      <c r="AE805" s="799"/>
      <c r="AF805" s="804"/>
      <c r="AG805" s="312"/>
      <c r="AH805" s="312"/>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c r="BY805" s="17"/>
      <c r="BZ805" s="17"/>
      <c r="CA805" s="17"/>
      <c r="CB805" s="17"/>
      <c r="CC805" s="17"/>
      <c r="CD805" s="17"/>
      <c r="CE805" s="17"/>
      <c r="CF805" s="17"/>
      <c r="CG805" s="17"/>
      <c r="CH805" s="17"/>
      <c r="CI805" s="17"/>
      <c r="CJ805" s="17"/>
      <c r="CK805" s="17"/>
      <c r="CL805" s="17"/>
      <c r="CM805" s="17"/>
      <c r="CN805" s="17"/>
      <c r="CO805" s="17"/>
      <c r="CP805" s="17"/>
      <c r="CQ805" s="17"/>
      <c r="CR805" s="17"/>
      <c r="CS805" s="17"/>
      <c r="CT805" s="17"/>
      <c r="CU805" s="17"/>
      <c r="CV805" s="17"/>
      <c r="CW805" s="17"/>
      <c r="CX805" s="17"/>
      <c r="CY805" s="17"/>
      <c r="CZ805" s="17"/>
      <c r="DA805" s="17"/>
      <c r="DB805" s="17"/>
      <c r="DC805" s="17"/>
      <c r="DD805" s="17"/>
      <c r="DE805" s="17"/>
      <c r="DF805" s="17"/>
      <c r="DG805" s="17"/>
      <c r="DH805" s="17"/>
      <c r="DI805" s="17"/>
    </row>
    <row r="806" spans="1:113" s="17" customFormat="1" x14ac:dyDescent="0.2">
      <c r="A806" s="547">
        <v>1</v>
      </c>
      <c r="B806" s="547"/>
      <c r="C806" s="561"/>
      <c r="D806" s="561"/>
      <c r="E806" s="562"/>
      <c r="F806" s="312">
        <f>IF(AND((COUNTA($C$40)=1),(COUNTA(E806)=1),($C$40&lt;&gt;0),(OR((D806&lt;$C$62),(D806&gt;($E$62+61))))),1,0)</f>
        <v>0</v>
      </c>
      <c r="G806" s="312">
        <f>IF(AND((COUNTA($C$40)=1),(COUNTA(E806)=1),($C$40&lt;&gt;0),(OR((C806&lt;$C$62),(C806&gt;($E$62))))),1,0)</f>
        <v>0</v>
      </c>
      <c r="M806" s="547">
        <v>12</v>
      </c>
      <c r="N806" s="547"/>
      <c r="O806" s="561"/>
      <c r="P806" s="561"/>
      <c r="Q806" s="562"/>
      <c r="T806" s="547">
        <v>23</v>
      </c>
      <c r="U806" s="547"/>
      <c r="V806" s="561"/>
      <c r="W806" s="561"/>
      <c r="X806" s="562"/>
      <c r="Y806" s="312">
        <f>IF(AND((COUNTA($C$40)=1),(COUNTA(X806)=1),($C$40&lt;&gt;0),(OR((W806&lt;$C$62),(W806&gt;($E$62+61))))),1,0)</f>
        <v>0</v>
      </c>
      <c r="Z806" s="312">
        <f>IF(AND((COUNTA($C$40)=1),(COUNTA(X806)=1),($C$40&lt;&gt;0),(OR((V806&lt;$C$62),(V806&gt;($E$62))))),1,0)</f>
        <v>0</v>
      </c>
      <c r="AB806" s="547">
        <v>34</v>
      </c>
      <c r="AC806" s="547"/>
      <c r="AD806" s="561"/>
      <c r="AE806" s="561"/>
      <c r="AF806" s="562"/>
      <c r="AG806" s="312">
        <f>IF(AND((COUNTA($C$40)=1),(COUNTA(AF806)=1),($C$40&lt;&gt;0),(OR((AE806&lt;$C$62),(AE806&gt;($E$62+61))))),1,0)</f>
        <v>0</v>
      </c>
      <c r="AH806" s="312">
        <f>IF(AND((COUNTA($C$40)=1),(COUNTA(AF806)=1),($C$40&lt;&gt;0),(OR((AD806&lt;$C$62),(AD806&gt;($E$62))))),1,0)</f>
        <v>0</v>
      </c>
    </row>
    <row r="807" spans="1:113" s="17" customFormat="1" x14ac:dyDescent="0.2">
      <c r="A807" s="547">
        <v>2</v>
      </c>
      <c r="B807" s="547"/>
      <c r="C807" s="561"/>
      <c r="D807" s="561"/>
      <c r="E807" s="562"/>
      <c r="F807" s="312">
        <f t="shared" ref="F807:F816" si="287">IF(AND((COUNTA($C$40)=1),(COUNTA(E807)=1),($C$40&lt;&gt;0),(OR((D807&lt;$C$62),(D807&gt;($E$62+61))))),1,0)</f>
        <v>0</v>
      </c>
      <c r="G807" s="312">
        <f t="shared" ref="G807:G816" si="288">IF(AND((COUNTA($C$40)=1),(COUNTA(E807)=1),($C$40&lt;&gt;0),(OR((C807&lt;$C$62),(C807&gt;($E$62))))),1,0)</f>
        <v>0</v>
      </c>
      <c r="M807" s="547">
        <v>13</v>
      </c>
      <c r="N807" s="547"/>
      <c r="O807" s="561"/>
      <c r="P807" s="561"/>
      <c r="Q807" s="562"/>
      <c r="T807" s="547">
        <v>24</v>
      </c>
      <c r="U807" s="547"/>
      <c r="V807" s="561"/>
      <c r="W807" s="561"/>
      <c r="X807" s="562"/>
      <c r="Y807" s="312">
        <f t="shared" ref="Y807:Y816" si="289">IF(AND((COUNTA($C$40)=1),(COUNTA(X807)=1),($C$40&lt;&gt;0),(OR((W807&lt;$C$62),(W807&gt;($E$62+61))))),1,0)</f>
        <v>0</v>
      </c>
      <c r="Z807" s="312">
        <f t="shared" ref="Z807:Z816" si="290">IF(AND((COUNTA($C$40)=1),(COUNTA(X807)=1),($C$40&lt;&gt;0),(OR((V807&lt;$C$62),(V807&gt;($E$62))))),1,0)</f>
        <v>0</v>
      </c>
      <c r="AB807" s="547">
        <v>35</v>
      </c>
      <c r="AC807" s="547"/>
      <c r="AD807" s="561"/>
      <c r="AE807" s="561"/>
      <c r="AF807" s="562"/>
      <c r="AG807" s="312">
        <f t="shared" ref="AG807:AG816" si="291">IF(AND((COUNTA($C$40)=1),(COUNTA(AF807)=1),($C$40&lt;&gt;0),(OR((AE807&lt;$C$62),(AE807&gt;($E$62+61))))),1,0)</f>
        <v>0</v>
      </c>
      <c r="AH807" s="312">
        <f t="shared" ref="AH807:AH816" si="292">IF(AND((COUNTA($C$40)=1),(COUNTA(AF807)=1),($C$40&lt;&gt;0),(OR((AD807&lt;$C$62),(AD807&gt;($E$62))))),1,0)</f>
        <v>0</v>
      </c>
    </row>
    <row r="808" spans="1:113" s="17" customFormat="1" x14ac:dyDescent="0.2">
      <c r="A808" s="547">
        <v>3</v>
      </c>
      <c r="B808" s="547"/>
      <c r="C808" s="561"/>
      <c r="D808" s="561"/>
      <c r="E808" s="562"/>
      <c r="F808" s="312">
        <f t="shared" si="287"/>
        <v>0</v>
      </c>
      <c r="G808" s="312">
        <f t="shared" si="288"/>
        <v>0</v>
      </c>
      <c r="M808" s="547">
        <v>14</v>
      </c>
      <c r="N808" s="547"/>
      <c r="O808" s="561"/>
      <c r="P808" s="561"/>
      <c r="Q808" s="562"/>
      <c r="T808" s="547">
        <v>25</v>
      </c>
      <c r="U808" s="547"/>
      <c r="V808" s="561"/>
      <c r="W808" s="561"/>
      <c r="X808" s="562"/>
      <c r="Y808" s="312">
        <f t="shared" si="289"/>
        <v>0</v>
      </c>
      <c r="Z808" s="312">
        <f t="shared" si="290"/>
        <v>0</v>
      </c>
      <c r="AB808" s="547">
        <v>36</v>
      </c>
      <c r="AC808" s="547"/>
      <c r="AD808" s="561"/>
      <c r="AE808" s="561"/>
      <c r="AF808" s="562"/>
      <c r="AG808" s="312">
        <f t="shared" si="291"/>
        <v>0</v>
      </c>
      <c r="AH808" s="312">
        <f t="shared" si="292"/>
        <v>0</v>
      </c>
    </row>
    <row r="809" spans="1:113" s="17" customFormat="1" x14ac:dyDescent="0.2">
      <c r="A809" s="547">
        <v>4</v>
      </c>
      <c r="B809" s="547"/>
      <c r="C809" s="561"/>
      <c r="D809" s="561"/>
      <c r="E809" s="562"/>
      <c r="F809" s="312">
        <f t="shared" si="287"/>
        <v>0</v>
      </c>
      <c r="G809" s="312">
        <f t="shared" si="288"/>
        <v>0</v>
      </c>
      <c r="M809" s="547">
        <v>15</v>
      </c>
      <c r="N809" s="547"/>
      <c r="O809" s="561"/>
      <c r="P809" s="561"/>
      <c r="Q809" s="562"/>
      <c r="T809" s="547">
        <v>26</v>
      </c>
      <c r="U809" s="547"/>
      <c r="V809" s="561"/>
      <c r="W809" s="561"/>
      <c r="X809" s="562"/>
      <c r="Y809" s="312">
        <f t="shared" si="289"/>
        <v>0</v>
      </c>
      <c r="Z809" s="312">
        <f t="shared" si="290"/>
        <v>0</v>
      </c>
      <c r="AB809" s="547">
        <v>37</v>
      </c>
      <c r="AC809" s="547"/>
      <c r="AD809" s="561"/>
      <c r="AE809" s="561"/>
      <c r="AF809" s="562"/>
      <c r="AG809" s="312">
        <f t="shared" si="291"/>
        <v>0</v>
      </c>
      <c r="AH809" s="312">
        <f t="shared" si="292"/>
        <v>0</v>
      </c>
    </row>
    <row r="810" spans="1:113" s="17" customFormat="1" x14ac:dyDescent="0.2">
      <c r="A810" s="547">
        <v>5</v>
      </c>
      <c r="B810" s="547"/>
      <c r="C810" s="561"/>
      <c r="D810" s="561"/>
      <c r="E810" s="562"/>
      <c r="F810" s="312">
        <f t="shared" si="287"/>
        <v>0</v>
      </c>
      <c r="G810" s="312">
        <f t="shared" si="288"/>
        <v>0</v>
      </c>
      <c r="M810" s="547">
        <v>16</v>
      </c>
      <c r="N810" s="547"/>
      <c r="O810" s="561"/>
      <c r="P810" s="561"/>
      <c r="Q810" s="562"/>
      <c r="T810" s="547">
        <v>27</v>
      </c>
      <c r="U810" s="547"/>
      <c r="V810" s="561"/>
      <c r="W810" s="561"/>
      <c r="X810" s="562"/>
      <c r="Y810" s="312">
        <f t="shared" si="289"/>
        <v>0</v>
      </c>
      <c r="Z810" s="312">
        <f t="shared" si="290"/>
        <v>0</v>
      </c>
      <c r="AB810" s="547">
        <v>38</v>
      </c>
      <c r="AC810" s="547"/>
      <c r="AD810" s="561"/>
      <c r="AE810" s="561"/>
      <c r="AF810" s="562"/>
      <c r="AG810" s="312">
        <f t="shared" si="291"/>
        <v>0</v>
      </c>
      <c r="AH810" s="312">
        <f t="shared" si="292"/>
        <v>0</v>
      </c>
    </row>
    <row r="811" spans="1:113" s="17" customFormat="1" x14ac:dyDescent="0.2">
      <c r="A811" s="547">
        <v>6</v>
      </c>
      <c r="B811" s="547"/>
      <c r="C811" s="561"/>
      <c r="D811" s="561"/>
      <c r="E811" s="562"/>
      <c r="F811" s="312">
        <f t="shared" si="287"/>
        <v>0</v>
      </c>
      <c r="G811" s="312">
        <f t="shared" si="288"/>
        <v>0</v>
      </c>
      <c r="M811" s="547">
        <v>17</v>
      </c>
      <c r="N811" s="547"/>
      <c r="O811" s="561"/>
      <c r="P811" s="561"/>
      <c r="Q811" s="562"/>
      <c r="T811" s="547">
        <v>28</v>
      </c>
      <c r="U811" s="547"/>
      <c r="V811" s="561"/>
      <c r="W811" s="561"/>
      <c r="X811" s="562"/>
      <c r="Y811" s="312">
        <f t="shared" si="289"/>
        <v>0</v>
      </c>
      <c r="Z811" s="312">
        <f t="shared" si="290"/>
        <v>0</v>
      </c>
      <c r="AB811" s="547">
        <v>39</v>
      </c>
      <c r="AC811" s="547"/>
      <c r="AD811" s="561"/>
      <c r="AE811" s="561"/>
      <c r="AF811" s="562"/>
      <c r="AG811" s="312">
        <f t="shared" si="291"/>
        <v>0</v>
      </c>
      <c r="AH811" s="312">
        <f t="shared" si="292"/>
        <v>0</v>
      </c>
    </row>
    <row r="812" spans="1:113" s="17" customFormat="1" x14ac:dyDescent="0.2">
      <c r="A812" s="547">
        <v>7</v>
      </c>
      <c r="B812" s="547"/>
      <c r="C812" s="561"/>
      <c r="D812" s="561"/>
      <c r="E812" s="562"/>
      <c r="F812" s="312">
        <f t="shared" si="287"/>
        <v>0</v>
      </c>
      <c r="G812" s="312">
        <f t="shared" si="288"/>
        <v>0</v>
      </c>
      <c r="M812" s="547">
        <v>18</v>
      </c>
      <c r="N812" s="547"/>
      <c r="O812" s="561"/>
      <c r="P812" s="561"/>
      <c r="Q812" s="562"/>
      <c r="T812" s="547">
        <v>29</v>
      </c>
      <c r="U812" s="547"/>
      <c r="V812" s="561"/>
      <c r="W812" s="561"/>
      <c r="X812" s="562"/>
      <c r="Y812" s="312">
        <f t="shared" si="289"/>
        <v>0</v>
      </c>
      <c r="Z812" s="312">
        <f t="shared" si="290"/>
        <v>0</v>
      </c>
      <c r="AB812" s="547">
        <v>40</v>
      </c>
      <c r="AC812" s="547"/>
      <c r="AD812" s="561"/>
      <c r="AE812" s="561"/>
      <c r="AF812" s="562"/>
      <c r="AG812" s="312">
        <f t="shared" si="291"/>
        <v>0</v>
      </c>
      <c r="AH812" s="312">
        <f t="shared" si="292"/>
        <v>0</v>
      </c>
    </row>
    <row r="813" spans="1:113" s="17" customFormat="1" x14ac:dyDescent="0.2">
      <c r="A813" s="547">
        <v>8</v>
      </c>
      <c r="B813" s="547"/>
      <c r="C813" s="561"/>
      <c r="D813" s="561"/>
      <c r="E813" s="562"/>
      <c r="F813" s="312">
        <f t="shared" si="287"/>
        <v>0</v>
      </c>
      <c r="G813" s="312">
        <f t="shared" si="288"/>
        <v>0</v>
      </c>
      <c r="M813" s="547">
        <v>19</v>
      </c>
      <c r="N813" s="547"/>
      <c r="O813" s="561"/>
      <c r="P813" s="561"/>
      <c r="Q813" s="562"/>
      <c r="T813" s="547">
        <v>30</v>
      </c>
      <c r="U813" s="547"/>
      <c r="V813" s="561"/>
      <c r="W813" s="561"/>
      <c r="X813" s="562"/>
      <c r="Y813" s="312">
        <f t="shared" si="289"/>
        <v>0</v>
      </c>
      <c r="Z813" s="312">
        <f t="shared" si="290"/>
        <v>0</v>
      </c>
      <c r="AB813" s="547">
        <v>41</v>
      </c>
      <c r="AC813" s="547"/>
      <c r="AD813" s="561"/>
      <c r="AE813" s="561"/>
      <c r="AF813" s="562"/>
      <c r="AG813" s="312">
        <f t="shared" si="291"/>
        <v>0</v>
      </c>
      <c r="AH813" s="312">
        <f t="shared" si="292"/>
        <v>0</v>
      </c>
    </row>
    <row r="814" spans="1:113" s="17" customFormat="1" x14ac:dyDescent="0.2">
      <c r="A814" s="547">
        <v>9</v>
      </c>
      <c r="B814" s="547"/>
      <c r="C814" s="561"/>
      <c r="D814" s="561"/>
      <c r="E814" s="562"/>
      <c r="F814" s="312">
        <f t="shared" si="287"/>
        <v>0</v>
      </c>
      <c r="G814" s="312">
        <f t="shared" si="288"/>
        <v>0</v>
      </c>
      <c r="M814" s="547">
        <v>20</v>
      </c>
      <c r="N814" s="547"/>
      <c r="O814" s="561"/>
      <c r="P814" s="561"/>
      <c r="Q814" s="562"/>
      <c r="T814" s="547">
        <v>31</v>
      </c>
      <c r="U814" s="547"/>
      <c r="V814" s="561"/>
      <c r="W814" s="561"/>
      <c r="X814" s="562"/>
      <c r="Y814" s="312">
        <f t="shared" si="289"/>
        <v>0</v>
      </c>
      <c r="Z814" s="312">
        <f t="shared" si="290"/>
        <v>0</v>
      </c>
      <c r="AB814" s="547">
        <v>42</v>
      </c>
      <c r="AC814" s="547"/>
      <c r="AD814" s="561"/>
      <c r="AE814" s="561"/>
      <c r="AF814" s="562"/>
      <c r="AG814" s="312">
        <f t="shared" si="291"/>
        <v>0</v>
      </c>
      <c r="AH814" s="312">
        <f t="shared" si="292"/>
        <v>0</v>
      </c>
    </row>
    <row r="815" spans="1:113" s="17" customFormat="1" x14ac:dyDescent="0.2">
      <c r="A815" s="547">
        <v>10</v>
      </c>
      <c r="B815" s="547"/>
      <c r="C815" s="561"/>
      <c r="D815" s="561"/>
      <c r="E815" s="562"/>
      <c r="F815" s="312">
        <f t="shared" si="287"/>
        <v>0</v>
      </c>
      <c r="G815" s="312">
        <f t="shared" si="288"/>
        <v>0</v>
      </c>
      <c r="M815" s="547">
        <v>21</v>
      </c>
      <c r="N815" s="547"/>
      <c r="O815" s="561"/>
      <c r="P815" s="561"/>
      <c r="Q815" s="562"/>
      <c r="T815" s="547">
        <v>32</v>
      </c>
      <c r="U815" s="547"/>
      <c r="V815" s="561"/>
      <c r="W815" s="561"/>
      <c r="X815" s="562"/>
      <c r="Y815" s="312">
        <f t="shared" si="289"/>
        <v>0</v>
      </c>
      <c r="Z815" s="312">
        <f t="shared" si="290"/>
        <v>0</v>
      </c>
      <c r="AB815" s="547">
        <v>43</v>
      </c>
      <c r="AC815" s="547"/>
      <c r="AD815" s="561"/>
      <c r="AE815" s="561"/>
      <c r="AF815" s="562"/>
      <c r="AG815" s="312">
        <f t="shared" si="291"/>
        <v>0</v>
      </c>
      <c r="AH815" s="312">
        <f t="shared" si="292"/>
        <v>0</v>
      </c>
    </row>
    <row r="816" spans="1:113" s="17" customFormat="1" ht="13.5" thickBot="1" x14ac:dyDescent="0.25">
      <c r="A816" s="547">
        <v>11</v>
      </c>
      <c r="B816" s="547"/>
      <c r="C816" s="561"/>
      <c r="D816" s="561"/>
      <c r="E816" s="562"/>
      <c r="F816" s="312">
        <f t="shared" si="287"/>
        <v>0</v>
      </c>
      <c r="G816" s="312">
        <f t="shared" si="288"/>
        <v>0</v>
      </c>
      <c r="M816" s="547">
        <v>22</v>
      </c>
      <c r="N816" s="547"/>
      <c r="O816" s="561"/>
      <c r="P816" s="561"/>
      <c r="Q816" s="562"/>
      <c r="T816" s="547">
        <v>33</v>
      </c>
      <c r="U816" s="547"/>
      <c r="V816" s="561"/>
      <c r="W816" s="561"/>
      <c r="X816" s="562"/>
      <c r="Y816" s="312">
        <f t="shared" si="289"/>
        <v>0</v>
      </c>
      <c r="Z816" s="312">
        <f t="shared" si="290"/>
        <v>0</v>
      </c>
      <c r="AB816" s="324"/>
      <c r="AC816" s="563" t="s">
        <v>3</v>
      </c>
      <c r="AD816" s="551"/>
      <c r="AE816" s="551"/>
      <c r="AF816" s="552">
        <f>SUM(E806:E816)+SUM(Q806:Q816)+SUM(AF806:AF815)+SUM(X806:X816)</f>
        <v>0</v>
      </c>
      <c r="AG816" s="312">
        <f t="shared" si="291"/>
        <v>0</v>
      </c>
      <c r="AH816" s="312">
        <f t="shared" si="292"/>
        <v>0</v>
      </c>
    </row>
    <row r="817" spans="1:113" s="17" customFormat="1" x14ac:dyDescent="0.2">
      <c r="B817" s="328"/>
      <c r="C817" s="329"/>
      <c r="D817" s="329"/>
      <c r="E817" s="287"/>
      <c r="F817" s="312"/>
      <c r="G817" s="312"/>
      <c r="N817" s="528"/>
      <c r="O817" s="329"/>
      <c r="P817" s="329"/>
      <c r="Q817" s="287"/>
      <c r="U817" s="528"/>
      <c r="V817" s="329"/>
      <c r="W817" s="329"/>
      <c r="X817" s="287"/>
      <c r="Y817" s="312"/>
      <c r="Z817" s="312"/>
      <c r="AC817" s="328"/>
      <c r="AD817" s="329"/>
      <c r="AE817" s="329"/>
      <c r="AF817" s="287"/>
      <c r="AG817" s="312"/>
      <c r="AH817" s="312"/>
    </row>
    <row r="818" spans="1:113" s="17" customFormat="1" x14ac:dyDescent="0.2">
      <c r="B818" s="328"/>
      <c r="C818" s="329"/>
      <c r="D818" s="329"/>
      <c r="E818" s="287"/>
      <c r="F818" s="312"/>
      <c r="G818" s="312"/>
      <c r="N818" s="528"/>
      <c r="O818" s="329"/>
      <c r="P818" s="329"/>
      <c r="Q818" s="287"/>
      <c r="U818" s="528"/>
      <c r="V818" s="329"/>
      <c r="W818" s="329"/>
      <c r="X818" s="287"/>
      <c r="Y818" s="312"/>
      <c r="Z818" s="312"/>
      <c r="AC818" s="328"/>
      <c r="AD818" s="329"/>
      <c r="AE818" s="329"/>
      <c r="AF818" s="287"/>
      <c r="AG818" s="312"/>
      <c r="AH818" s="312"/>
    </row>
    <row r="819" spans="1:113" s="17" customFormat="1" x14ac:dyDescent="0.2">
      <c r="B819" s="328"/>
      <c r="C819" s="329"/>
      <c r="D819" s="329"/>
      <c r="E819" s="287"/>
      <c r="F819" s="312"/>
      <c r="G819" s="312"/>
      <c r="N819" s="528"/>
      <c r="O819" s="329"/>
      <c r="P819" s="329"/>
      <c r="Q819" s="287"/>
      <c r="U819" s="528"/>
      <c r="V819" s="329"/>
      <c r="W819" s="329"/>
      <c r="X819" s="287"/>
      <c r="Y819" s="312"/>
      <c r="Z819" s="312"/>
      <c r="AC819" s="328"/>
      <c r="AD819" s="329"/>
      <c r="AE819" s="329"/>
      <c r="AF819" s="287"/>
      <c r="AG819" s="312"/>
      <c r="AH819" s="312"/>
    </row>
    <row r="820" spans="1:113" s="17" customFormat="1" x14ac:dyDescent="0.2">
      <c r="B820" s="328"/>
      <c r="C820" s="329"/>
      <c r="D820" s="329"/>
      <c r="E820" s="287"/>
      <c r="F820" s="312"/>
      <c r="G820" s="312"/>
      <c r="N820" s="528"/>
      <c r="O820" s="329"/>
      <c r="P820" s="329"/>
      <c r="Q820" s="287"/>
      <c r="U820" s="528"/>
      <c r="V820" s="329"/>
      <c r="W820" s="329"/>
      <c r="X820" s="287"/>
      <c r="Y820" s="312"/>
      <c r="Z820" s="312"/>
      <c r="AC820" s="328"/>
      <c r="AD820" s="329"/>
      <c r="AE820" s="329"/>
      <c r="AF820" s="287"/>
      <c r="AG820" s="312"/>
      <c r="AH820" s="312"/>
    </row>
    <row r="821" spans="1:113" s="17" customFormat="1" x14ac:dyDescent="0.2">
      <c r="B821" s="328"/>
      <c r="C821" s="329"/>
      <c r="D821" s="329"/>
      <c r="E821" s="287"/>
      <c r="F821" s="312"/>
      <c r="G821" s="312"/>
      <c r="N821" s="528"/>
      <c r="O821" s="329"/>
      <c r="P821" s="329"/>
      <c r="Q821" s="287"/>
      <c r="U821" s="528"/>
      <c r="V821" s="329"/>
      <c r="W821" s="329"/>
      <c r="X821" s="287"/>
      <c r="Y821" s="312"/>
      <c r="Z821" s="312"/>
      <c r="AC821" s="328"/>
      <c r="AD821" s="329"/>
      <c r="AE821" s="329"/>
      <c r="AF821" s="287"/>
      <c r="AG821" s="312"/>
      <c r="AH821" s="312"/>
    </row>
    <row r="822" spans="1:113" s="17" customFormat="1" x14ac:dyDescent="0.2">
      <c r="B822" s="328"/>
      <c r="C822" s="329"/>
      <c r="D822" s="329"/>
      <c r="E822" s="287"/>
      <c r="F822" s="312"/>
      <c r="G822" s="312"/>
      <c r="N822" s="528"/>
      <c r="O822" s="329"/>
      <c r="P822" s="329"/>
      <c r="Q822" s="287"/>
      <c r="U822" s="528"/>
      <c r="V822" s="329"/>
      <c r="W822" s="329"/>
      <c r="X822" s="287"/>
      <c r="Y822" s="312"/>
      <c r="Z822" s="312"/>
      <c r="AC822" s="328"/>
      <c r="AD822" s="329"/>
      <c r="AE822" s="329"/>
      <c r="AF822" s="287"/>
      <c r="AG822" s="312"/>
      <c r="AH822" s="312"/>
    </row>
    <row r="823" spans="1:113" s="17" customFormat="1" ht="13.5" thickBot="1" x14ac:dyDescent="0.25">
      <c r="B823" s="328"/>
      <c r="C823" s="329"/>
      <c r="D823" s="329"/>
      <c r="E823" s="287"/>
      <c r="F823" s="312"/>
      <c r="G823" s="312"/>
      <c r="N823" s="528"/>
      <c r="O823" s="329"/>
      <c r="P823" s="329"/>
      <c r="Q823" s="287"/>
      <c r="U823" s="528"/>
      <c r="V823" s="329"/>
      <c r="W823" s="329"/>
      <c r="X823" s="287"/>
      <c r="Y823" s="312"/>
      <c r="Z823" s="312"/>
      <c r="AC823" s="328"/>
      <c r="AD823" s="329"/>
      <c r="AE823" s="329"/>
      <c r="AF823" s="287"/>
      <c r="AG823" s="312"/>
      <c r="AH823" s="312"/>
    </row>
    <row r="824" spans="1:113" ht="13.5" thickBot="1" x14ac:dyDescent="0.25">
      <c r="A824" s="315">
        <v>39</v>
      </c>
      <c r="B824" s="472"/>
      <c r="C824" s="757" t="s">
        <v>159</v>
      </c>
      <c r="D824" s="757" t="s">
        <v>34</v>
      </c>
      <c r="E824" s="543">
        <f>+$AF836</f>
        <v>0</v>
      </c>
      <c r="F824" s="312"/>
      <c r="G824" s="312"/>
      <c r="H824" s="17"/>
      <c r="M824" s="315"/>
      <c r="N824" s="472"/>
      <c r="O824" s="757" t="s">
        <v>159</v>
      </c>
      <c r="P824" s="757" t="s">
        <v>34</v>
      </c>
      <c r="Q824" s="543">
        <f>+$AF836</f>
        <v>0</v>
      </c>
      <c r="R824" s="17"/>
      <c r="S824" s="17"/>
      <c r="T824" s="315">
        <v>39</v>
      </c>
      <c r="U824" s="472"/>
      <c r="V824" s="757" t="s">
        <v>159</v>
      </c>
      <c r="W824" s="757" t="s">
        <v>34</v>
      </c>
      <c r="X824" s="543">
        <f>+$AF836</f>
        <v>0</v>
      </c>
      <c r="Y824" s="312"/>
      <c r="Z824" s="312"/>
      <c r="AA824" s="17"/>
      <c r="AB824" s="315"/>
      <c r="AC824" s="472"/>
      <c r="AD824" s="757" t="s">
        <v>159</v>
      </c>
      <c r="AE824" s="757" t="s">
        <v>34</v>
      </c>
      <c r="AF824" s="800" t="s">
        <v>18</v>
      </c>
      <c r="AG824" s="312"/>
      <c r="AH824" s="312"/>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c r="BY824" s="17"/>
      <c r="BZ824" s="17"/>
      <c r="CA824" s="17"/>
      <c r="CB824" s="17"/>
      <c r="CC824" s="17"/>
      <c r="CD824" s="17"/>
      <c r="CE824" s="17"/>
      <c r="CF824" s="17"/>
      <c r="CG824" s="17"/>
      <c r="CH824" s="17"/>
      <c r="CI824" s="17"/>
      <c r="CJ824" s="17"/>
      <c r="CK824" s="17"/>
      <c r="CL824" s="17"/>
      <c r="CM824" s="17"/>
      <c r="CN824" s="17"/>
      <c r="CO824" s="17"/>
      <c r="CP824" s="17"/>
      <c r="CQ824" s="17"/>
      <c r="CR824" s="17"/>
      <c r="CS824" s="17"/>
      <c r="CT824" s="17"/>
      <c r="CU824" s="17"/>
      <c r="CV824" s="17"/>
      <c r="CW824" s="17"/>
      <c r="CX824" s="17"/>
      <c r="CY824" s="17"/>
      <c r="CZ824" s="17"/>
      <c r="DA824" s="17"/>
      <c r="DB824" s="17"/>
      <c r="DC824" s="17"/>
      <c r="DD824" s="17"/>
      <c r="DE824" s="17"/>
      <c r="DF824" s="17"/>
      <c r="DG824" s="17"/>
      <c r="DH824" s="17"/>
      <c r="DI824" s="17"/>
    </row>
    <row r="825" spans="1:113" ht="51" x14ac:dyDescent="0.2">
      <c r="A825" s="318" t="s">
        <v>7</v>
      </c>
      <c r="B825" s="525" t="str">
        <f>+" אסמכתא " &amp; B41 &amp;"         חזרה לטבלה "</f>
        <v xml:space="preserve"> אסמכתא          חזרה לטבלה </v>
      </c>
      <c r="C825" s="799"/>
      <c r="D825" s="799"/>
      <c r="E825" s="543" t="s">
        <v>18</v>
      </c>
      <c r="F825" s="312"/>
      <c r="G825" s="312"/>
      <c r="H825" s="17"/>
      <c r="M825" s="318" t="s">
        <v>23</v>
      </c>
      <c r="N825" s="525" t="str">
        <f>+" אסמכתא " &amp; B41 &amp;"         חזרה לטבלה "</f>
        <v xml:space="preserve"> אסמכתא          חזרה לטבלה </v>
      </c>
      <c r="O825" s="799"/>
      <c r="P825" s="799"/>
      <c r="Q825" s="543" t="s">
        <v>18</v>
      </c>
      <c r="R825" s="17"/>
      <c r="S825" s="17"/>
      <c r="T825" s="318" t="s">
        <v>7</v>
      </c>
      <c r="U825" s="525" t="str">
        <f>+" אסמכתא " &amp; B41 &amp;"         חזרה לטבלה "</f>
        <v xml:space="preserve"> אסמכתא          חזרה לטבלה </v>
      </c>
      <c r="V825" s="799"/>
      <c r="W825" s="799"/>
      <c r="X825" s="543" t="s">
        <v>18</v>
      </c>
      <c r="Y825" s="312"/>
      <c r="Z825" s="312"/>
      <c r="AA825" s="17"/>
      <c r="AB825" s="318" t="s">
        <v>23</v>
      </c>
      <c r="AC825" s="525" t="str">
        <f>+" אסמכתא " &amp; W41 &amp;"         חזרה לטבלה "</f>
        <v xml:space="preserve"> אסמכתא          חזרה לטבלה </v>
      </c>
      <c r="AD825" s="799"/>
      <c r="AE825" s="799"/>
      <c r="AF825" s="804"/>
      <c r="AG825" s="312"/>
      <c r="AH825" s="312"/>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c r="BY825" s="17"/>
      <c r="BZ825" s="17"/>
      <c r="CA825" s="17"/>
      <c r="CB825" s="17"/>
      <c r="CC825" s="17"/>
      <c r="CD825" s="17"/>
      <c r="CE825" s="17"/>
      <c r="CF825" s="17"/>
      <c r="CG825" s="17"/>
      <c r="CH825" s="17"/>
      <c r="CI825" s="17"/>
      <c r="CJ825" s="17"/>
      <c r="CK825" s="17"/>
      <c r="CL825" s="17"/>
      <c r="CM825" s="17"/>
      <c r="CN825" s="17"/>
      <c r="CO825" s="17"/>
      <c r="CP825" s="17"/>
      <c r="CQ825" s="17"/>
      <c r="CR825" s="17"/>
      <c r="CS825" s="17"/>
      <c r="CT825" s="17"/>
      <c r="CU825" s="17"/>
      <c r="CV825" s="17"/>
      <c r="CW825" s="17"/>
      <c r="CX825" s="17"/>
      <c r="CY825" s="17"/>
      <c r="CZ825" s="17"/>
      <c r="DA825" s="17"/>
      <c r="DB825" s="17"/>
      <c r="DC825" s="17"/>
      <c r="DD825" s="17"/>
      <c r="DE825" s="17"/>
      <c r="DF825" s="17"/>
      <c r="DG825" s="17"/>
      <c r="DH825" s="17"/>
      <c r="DI825" s="17"/>
    </row>
    <row r="826" spans="1:113" s="17" customFormat="1" x14ac:dyDescent="0.2">
      <c r="A826" s="547">
        <v>1</v>
      </c>
      <c r="B826" s="547"/>
      <c r="C826" s="561"/>
      <c r="D826" s="561"/>
      <c r="E826" s="562"/>
      <c r="F826" s="312">
        <f>IF(AND((COUNTA($C$41)=1),(COUNTA(E826)=1),($C$41&lt;&gt;0),(OR((D826&lt;$C$62),(D826&gt;($E$62+61))))),1,0)</f>
        <v>0</v>
      </c>
      <c r="G826" s="312">
        <f>IF(AND((COUNTA($C$41)=1),(COUNTA(E826)=1),($C$41&lt;&gt;0),(OR((C826&lt;$C$62),(C826&gt;($E$62))))),1,0)</f>
        <v>0</v>
      </c>
      <c r="M826" s="547">
        <v>12</v>
      </c>
      <c r="N826" s="547"/>
      <c r="O826" s="561"/>
      <c r="P826" s="561"/>
      <c r="Q826" s="562"/>
      <c r="T826" s="547">
        <v>23</v>
      </c>
      <c r="U826" s="547"/>
      <c r="V826" s="561"/>
      <c r="W826" s="561"/>
      <c r="X826" s="562"/>
      <c r="Y826" s="312">
        <f>IF(AND((COUNTA($C$41)=1),(COUNTA(X826)=1),($C$41&lt;&gt;0),(OR((W826&lt;$C$62),(W826&gt;($E$62+61))))),1,0)</f>
        <v>0</v>
      </c>
      <c r="Z826" s="312">
        <f>IF(AND((COUNTA($C$41)=1),(COUNTA(X826)=1),($C$41&lt;&gt;0),(OR((V826&lt;$C$62),(V826&gt;($E$62))))),1,0)</f>
        <v>0</v>
      </c>
      <c r="AB826" s="547">
        <v>34</v>
      </c>
      <c r="AC826" s="547"/>
      <c r="AD826" s="561"/>
      <c r="AE826" s="561"/>
      <c r="AF826" s="562"/>
      <c r="AG826" s="312">
        <f>IF(AND((COUNTA($C$41)=1),(COUNTA(AF826)=1),($C$41&lt;&gt;0),(OR((AE826&lt;$C$62),(AE826&gt;($E$62+61))))),1,0)</f>
        <v>0</v>
      </c>
      <c r="AH826" s="312">
        <f>IF(AND((COUNTA($C$41)=1),(COUNTA(AF826)=1),($C$41&lt;&gt;0),(OR((AD826&lt;$C$62),(AD826&gt;($E$62))))),1,0)</f>
        <v>0</v>
      </c>
    </row>
    <row r="827" spans="1:113" s="17" customFormat="1" x14ac:dyDescent="0.2">
      <c r="A827" s="547">
        <v>2</v>
      </c>
      <c r="B827" s="547"/>
      <c r="C827" s="561"/>
      <c r="D827" s="561"/>
      <c r="E827" s="562"/>
      <c r="F827" s="312">
        <f t="shared" ref="F827:F836" si="293">IF(AND((COUNTA($C$41)=1),(COUNTA(E827)=1),($C$41&lt;&gt;0),(OR((D827&lt;$C$62),(D827&gt;($E$62+61))))),1,0)</f>
        <v>0</v>
      </c>
      <c r="G827" s="312">
        <f t="shared" ref="G827:G836" si="294">IF(AND((COUNTA($C$41)=1),(COUNTA(E827)=1),($C$41&lt;&gt;0),(OR((C827&lt;$C$62),(C827&gt;($E$62))))),1,0)</f>
        <v>0</v>
      </c>
      <c r="M827" s="547">
        <v>13</v>
      </c>
      <c r="N827" s="547"/>
      <c r="O827" s="561"/>
      <c r="P827" s="561"/>
      <c r="Q827" s="562"/>
      <c r="T827" s="547">
        <v>24</v>
      </c>
      <c r="U827" s="547"/>
      <c r="V827" s="561"/>
      <c r="W827" s="561"/>
      <c r="X827" s="562"/>
      <c r="Y827" s="312">
        <f t="shared" ref="Y827:Y836" si="295">IF(AND((COUNTA($C$41)=1),(COUNTA(X827)=1),($C$41&lt;&gt;0),(OR((W827&lt;$C$62),(W827&gt;($E$62+61))))),1,0)</f>
        <v>0</v>
      </c>
      <c r="Z827" s="312">
        <f t="shared" ref="Z827:Z836" si="296">IF(AND((COUNTA($C$41)=1),(COUNTA(X827)=1),($C$41&lt;&gt;0),(OR((V827&lt;$C$62),(V827&gt;($E$62))))),1,0)</f>
        <v>0</v>
      </c>
      <c r="AB827" s="547">
        <v>35</v>
      </c>
      <c r="AC827" s="547"/>
      <c r="AD827" s="561"/>
      <c r="AE827" s="561"/>
      <c r="AF827" s="562"/>
      <c r="AG827" s="312">
        <f t="shared" ref="AG827:AG836" si="297">IF(AND((COUNTA($C$41)=1),(COUNTA(AF827)=1),($C$41&lt;&gt;0),(OR((AE827&lt;$C$62),(AE827&gt;($E$62+61))))),1,0)</f>
        <v>0</v>
      </c>
      <c r="AH827" s="312">
        <f t="shared" ref="AH827:AH836" si="298">IF(AND((COUNTA($C$41)=1),(COUNTA(AF827)=1),($C$41&lt;&gt;0),(OR((AD827&lt;$C$62),(AD827&gt;($E$62))))),1,0)</f>
        <v>0</v>
      </c>
    </row>
    <row r="828" spans="1:113" s="17" customFormat="1" x14ac:dyDescent="0.2">
      <c r="A828" s="547">
        <v>3</v>
      </c>
      <c r="B828" s="547"/>
      <c r="C828" s="561"/>
      <c r="D828" s="561"/>
      <c r="E828" s="562"/>
      <c r="F828" s="312">
        <f t="shared" si="293"/>
        <v>0</v>
      </c>
      <c r="G828" s="312">
        <f t="shared" si="294"/>
        <v>0</v>
      </c>
      <c r="M828" s="547">
        <v>14</v>
      </c>
      <c r="N828" s="547"/>
      <c r="O828" s="561"/>
      <c r="P828" s="561"/>
      <c r="Q828" s="562"/>
      <c r="T828" s="547">
        <v>25</v>
      </c>
      <c r="U828" s="547"/>
      <c r="V828" s="561"/>
      <c r="W828" s="561"/>
      <c r="X828" s="562"/>
      <c r="Y828" s="312">
        <f t="shared" si="295"/>
        <v>0</v>
      </c>
      <c r="Z828" s="312">
        <f t="shared" si="296"/>
        <v>0</v>
      </c>
      <c r="AB828" s="547">
        <v>36</v>
      </c>
      <c r="AC828" s="547"/>
      <c r="AD828" s="561"/>
      <c r="AE828" s="561"/>
      <c r="AF828" s="562"/>
      <c r="AG828" s="312">
        <f t="shared" si="297"/>
        <v>0</v>
      </c>
      <c r="AH828" s="312">
        <f t="shared" si="298"/>
        <v>0</v>
      </c>
    </row>
    <row r="829" spans="1:113" s="17" customFormat="1" x14ac:dyDescent="0.2">
      <c r="A829" s="547">
        <v>4</v>
      </c>
      <c r="B829" s="547"/>
      <c r="C829" s="561"/>
      <c r="D829" s="561"/>
      <c r="E829" s="562"/>
      <c r="F829" s="312">
        <f t="shared" si="293"/>
        <v>0</v>
      </c>
      <c r="G829" s="312">
        <f t="shared" si="294"/>
        <v>0</v>
      </c>
      <c r="M829" s="547">
        <v>15</v>
      </c>
      <c r="N829" s="547"/>
      <c r="O829" s="561"/>
      <c r="P829" s="561"/>
      <c r="Q829" s="562"/>
      <c r="T829" s="547">
        <v>26</v>
      </c>
      <c r="U829" s="547"/>
      <c r="V829" s="561"/>
      <c r="W829" s="561"/>
      <c r="X829" s="562"/>
      <c r="Y829" s="312">
        <f t="shared" si="295"/>
        <v>0</v>
      </c>
      <c r="Z829" s="312">
        <f t="shared" si="296"/>
        <v>0</v>
      </c>
      <c r="AB829" s="547">
        <v>37</v>
      </c>
      <c r="AC829" s="547"/>
      <c r="AD829" s="561"/>
      <c r="AE829" s="561"/>
      <c r="AF829" s="562"/>
      <c r="AG829" s="312">
        <f t="shared" si="297"/>
        <v>0</v>
      </c>
      <c r="AH829" s="312">
        <f t="shared" si="298"/>
        <v>0</v>
      </c>
    </row>
    <row r="830" spans="1:113" s="17" customFormat="1" x14ac:dyDescent="0.2">
      <c r="A830" s="547">
        <v>5</v>
      </c>
      <c r="B830" s="547"/>
      <c r="C830" s="561"/>
      <c r="D830" s="561"/>
      <c r="E830" s="562"/>
      <c r="F830" s="312">
        <f t="shared" si="293"/>
        <v>0</v>
      </c>
      <c r="G830" s="312">
        <f t="shared" si="294"/>
        <v>0</v>
      </c>
      <c r="M830" s="547">
        <v>16</v>
      </c>
      <c r="N830" s="547"/>
      <c r="O830" s="561"/>
      <c r="P830" s="561"/>
      <c r="Q830" s="562"/>
      <c r="T830" s="547">
        <v>27</v>
      </c>
      <c r="U830" s="547"/>
      <c r="V830" s="561"/>
      <c r="W830" s="561"/>
      <c r="X830" s="562"/>
      <c r="Y830" s="312">
        <f t="shared" si="295"/>
        <v>0</v>
      </c>
      <c r="Z830" s="312">
        <f t="shared" si="296"/>
        <v>0</v>
      </c>
      <c r="AB830" s="547">
        <v>38</v>
      </c>
      <c r="AC830" s="547"/>
      <c r="AD830" s="561"/>
      <c r="AE830" s="561"/>
      <c r="AF830" s="562"/>
      <c r="AG830" s="312">
        <f t="shared" si="297"/>
        <v>0</v>
      </c>
      <c r="AH830" s="312">
        <f t="shared" si="298"/>
        <v>0</v>
      </c>
    </row>
    <row r="831" spans="1:113" s="17" customFormat="1" x14ac:dyDescent="0.2">
      <c r="A831" s="547">
        <v>6</v>
      </c>
      <c r="B831" s="547"/>
      <c r="C831" s="561"/>
      <c r="D831" s="561"/>
      <c r="E831" s="562"/>
      <c r="F831" s="312">
        <f t="shared" si="293"/>
        <v>0</v>
      </c>
      <c r="G831" s="312">
        <f t="shared" si="294"/>
        <v>0</v>
      </c>
      <c r="M831" s="547">
        <v>17</v>
      </c>
      <c r="N831" s="547"/>
      <c r="O831" s="561"/>
      <c r="P831" s="561"/>
      <c r="Q831" s="562"/>
      <c r="T831" s="547">
        <v>28</v>
      </c>
      <c r="U831" s="547"/>
      <c r="V831" s="561"/>
      <c r="W831" s="561"/>
      <c r="X831" s="562"/>
      <c r="Y831" s="312">
        <f t="shared" si="295"/>
        <v>0</v>
      </c>
      <c r="Z831" s="312">
        <f t="shared" si="296"/>
        <v>0</v>
      </c>
      <c r="AB831" s="547">
        <v>39</v>
      </c>
      <c r="AC831" s="547"/>
      <c r="AD831" s="561"/>
      <c r="AE831" s="561"/>
      <c r="AF831" s="562"/>
      <c r="AG831" s="312">
        <f t="shared" si="297"/>
        <v>0</v>
      </c>
      <c r="AH831" s="312">
        <f t="shared" si="298"/>
        <v>0</v>
      </c>
    </row>
    <row r="832" spans="1:113" s="17" customFormat="1" x14ac:dyDescent="0.2">
      <c r="A832" s="547">
        <v>7</v>
      </c>
      <c r="B832" s="547"/>
      <c r="C832" s="561"/>
      <c r="D832" s="561"/>
      <c r="E832" s="562"/>
      <c r="F832" s="312">
        <f t="shared" si="293"/>
        <v>0</v>
      </c>
      <c r="G832" s="312">
        <f t="shared" si="294"/>
        <v>0</v>
      </c>
      <c r="M832" s="547">
        <v>18</v>
      </c>
      <c r="N832" s="547"/>
      <c r="O832" s="561"/>
      <c r="P832" s="561"/>
      <c r="Q832" s="562"/>
      <c r="T832" s="547">
        <v>29</v>
      </c>
      <c r="U832" s="547"/>
      <c r="V832" s="561"/>
      <c r="W832" s="561"/>
      <c r="X832" s="562"/>
      <c r="Y832" s="312">
        <f t="shared" si="295"/>
        <v>0</v>
      </c>
      <c r="Z832" s="312">
        <f t="shared" si="296"/>
        <v>0</v>
      </c>
      <c r="AB832" s="547">
        <v>40</v>
      </c>
      <c r="AC832" s="547"/>
      <c r="AD832" s="561"/>
      <c r="AE832" s="561"/>
      <c r="AF832" s="562"/>
      <c r="AG832" s="312">
        <f t="shared" si="297"/>
        <v>0</v>
      </c>
      <c r="AH832" s="312">
        <f t="shared" si="298"/>
        <v>0</v>
      </c>
    </row>
    <row r="833" spans="1:113" s="17" customFormat="1" x14ac:dyDescent="0.2">
      <c r="A833" s="547">
        <v>8</v>
      </c>
      <c r="B833" s="547"/>
      <c r="C833" s="561"/>
      <c r="D833" s="561"/>
      <c r="E833" s="562"/>
      <c r="F833" s="312">
        <f t="shared" si="293"/>
        <v>0</v>
      </c>
      <c r="G833" s="312">
        <f t="shared" si="294"/>
        <v>0</v>
      </c>
      <c r="M833" s="547">
        <v>19</v>
      </c>
      <c r="N833" s="547"/>
      <c r="O833" s="561"/>
      <c r="P833" s="561"/>
      <c r="Q833" s="562"/>
      <c r="T833" s="547">
        <v>30</v>
      </c>
      <c r="U833" s="547"/>
      <c r="V833" s="561"/>
      <c r="W833" s="561"/>
      <c r="X833" s="562"/>
      <c r="Y833" s="312">
        <f t="shared" si="295"/>
        <v>0</v>
      </c>
      <c r="Z833" s="312">
        <f t="shared" si="296"/>
        <v>0</v>
      </c>
      <c r="AB833" s="547">
        <v>41</v>
      </c>
      <c r="AC833" s="547"/>
      <c r="AD833" s="561"/>
      <c r="AE833" s="561"/>
      <c r="AF833" s="562"/>
      <c r="AG833" s="312">
        <f t="shared" si="297"/>
        <v>0</v>
      </c>
      <c r="AH833" s="312">
        <f t="shared" si="298"/>
        <v>0</v>
      </c>
    </row>
    <row r="834" spans="1:113" s="17" customFormat="1" x14ac:dyDescent="0.2">
      <c r="A834" s="547">
        <v>9</v>
      </c>
      <c r="B834" s="547"/>
      <c r="C834" s="561"/>
      <c r="D834" s="561"/>
      <c r="E834" s="562"/>
      <c r="F834" s="312">
        <f t="shared" si="293"/>
        <v>0</v>
      </c>
      <c r="G834" s="312">
        <f t="shared" si="294"/>
        <v>0</v>
      </c>
      <c r="M834" s="547">
        <v>20</v>
      </c>
      <c r="N834" s="547"/>
      <c r="O834" s="561"/>
      <c r="P834" s="561"/>
      <c r="Q834" s="562"/>
      <c r="T834" s="547">
        <v>31</v>
      </c>
      <c r="U834" s="547"/>
      <c r="V834" s="561"/>
      <c r="W834" s="561"/>
      <c r="X834" s="562"/>
      <c r="Y834" s="312">
        <f t="shared" si="295"/>
        <v>0</v>
      </c>
      <c r="Z834" s="312">
        <f t="shared" si="296"/>
        <v>0</v>
      </c>
      <c r="AB834" s="547">
        <v>42</v>
      </c>
      <c r="AC834" s="547"/>
      <c r="AD834" s="561"/>
      <c r="AE834" s="561"/>
      <c r="AF834" s="562"/>
      <c r="AG834" s="312">
        <f t="shared" si="297"/>
        <v>0</v>
      </c>
      <c r="AH834" s="312">
        <f t="shared" si="298"/>
        <v>0</v>
      </c>
    </row>
    <row r="835" spans="1:113" s="17" customFormat="1" x14ac:dyDescent="0.2">
      <c r="A835" s="547">
        <v>10</v>
      </c>
      <c r="B835" s="547"/>
      <c r="C835" s="561"/>
      <c r="D835" s="561"/>
      <c r="E835" s="562"/>
      <c r="F835" s="312">
        <f t="shared" si="293"/>
        <v>0</v>
      </c>
      <c r="G835" s="312">
        <f t="shared" si="294"/>
        <v>0</v>
      </c>
      <c r="M835" s="547">
        <v>21</v>
      </c>
      <c r="N835" s="547"/>
      <c r="O835" s="561"/>
      <c r="P835" s="561"/>
      <c r="Q835" s="562"/>
      <c r="T835" s="547">
        <v>32</v>
      </c>
      <c r="U835" s="547"/>
      <c r="V835" s="561"/>
      <c r="W835" s="561"/>
      <c r="X835" s="562"/>
      <c r="Y835" s="312">
        <f t="shared" si="295"/>
        <v>0</v>
      </c>
      <c r="Z835" s="312">
        <f t="shared" si="296"/>
        <v>0</v>
      </c>
      <c r="AB835" s="547">
        <v>43</v>
      </c>
      <c r="AC835" s="547"/>
      <c r="AD835" s="561"/>
      <c r="AE835" s="561"/>
      <c r="AF835" s="562"/>
      <c r="AG835" s="312">
        <f t="shared" si="297"/>
        <v>0</v>
      </c>
      <c r="AH835" s="312">
        <f t="shared" si="298"/>
        <v>0</v>
      </c>
    </row>
    <row r="836" spans="1:113" s="17" customFormat="1" ht="13.5" thickBot="1" x14ac:dyDescent="0.25">
      <c r="A836" s="547">
        <v>11</v>
      </c>
      <c r="B836" s="547"/>
      <c r="C836" s="561"/>
      <c r="D836" s="561"/>
      <c r="E836" s="562"/>
      <c r="F836" s="312">
        <f t="shared" si="293"/>
        <v>0</v>
      </c>
      <c r="G836" s="312">
        <f t="shared" si="294"/>
        <v>0</v>
      </c>
      <c r="M836" s="547">
        <v>22</v>
      </c>
      <c r="N836" s="547"/>
      <c r="O836" s="561"/>
      <c r="P836" s="561"/>
      <c r="Q836" s="562"/>
      <c r="T836" s="547">
        <v>33</v>
      </c>
      <c r="U836" s="547"/>
      <c r="V836" s="561"/>
      <c r="W836" s="561"/>
      <c r="X836" s="562"/>
      <c r="Y836" s="312">
        <f t="shared" si="295"/>
        <v>0</v>
      </c>
      <c r="Z836" s="312">
        <f t="shared" si="296"/>
        <v>0</v>
      </c>
      <c r="AB836" s="324"/>
      <c r="AC836" s="563" t="s">
        <v>3</v>
      </c>
      <c r="AD836" s="551"/>
      <c r="AE836" s="551"/>
      <c r="AF836" s="552">
        <f>SUM(E826:E836)+SUM(Q826:Q836)+SUM(AF826:AF835)+SUM(X826:X836)</f>
        <v>0</v>
      </c>
      <c r="AG836" s="312">
        <f t="shared" si="297"/>
        <v>0</v>
      </c>
      <c r="AH836" s="312">
        <f t="shared" si="298"/>
        <v>0</v>
      </c>
    </row>
    <row r="837" spans="1:113" s="17" customFormat="1" x14ac:dyDescent="0.2">
      <c r="B837" s="328"/>
      <c r="C837" s="329"/>
      <c r="D837" s="329"/>
      <c r="E837" s="287"/>
      <c r="F837" s="312"/>
      <c r="G837" s="312"/>
      <c r="N837" s="528"/>
      <c r="O837" s="329"/>
      <c r="P837" s="329"/>
      <c r="Q837" s="287"/>
      <c r="U837" s="528"/>
      <c r="V837" s="329"/>
      <c r="W837" s="329"/>
      <c r="X837" s="287"/>
      <c r="Y837" s="312"/>
      <c r="Z837" s="312"/>
      <c r="AC837" s="328"/>
      <c r="AD837" s="329"/>
      <c r="AE837" s="329"/>
      <c r="AF837" s="287"/>
      <c r="AG837" s="312"/>
      <c r="AH837" s="312"/>
    </row>
    <row r="838" spans="1:113" s="17" customFormat="1" x14ac:dyDescent="0.2">
      <c r="B838" s="328"/>
      <c r="C838" s="329"/>
      <c r="D838" s="329"/>
      <c r="E838" s="287"/>
      <c r="F838" s="312"/>
      <c r="G838" s="312"/>
      <c r="N838" s="528"/>
      <c r="O838" s="329"/>
      <c r="P838" s="329"/>
      <c r="Q838" s="287"/>
      <c r="U838" s="528"/>
      <c r="V838" s="329"/>
      <c r="W838" s="329"/>
      <c r="X838" s="287"/>
      <c r="Y838" s="312"/>
      <c r="Z838" s="312"/>
      <c r="AC838" s="328"/>
      <c r="AD838" s="329"/>
      <c r="AE838" s="329"/>
      <c r="AF838" s="287"/>
      <c r="AG838" s="312"/>
      <c r="AH838" s="312"/>
    </row>
    <row r="839" spans="1:113" s="17" customFormat="1" x14ac:dyDescent="0.2">
      <c r="B839" s="328"/>
      <c r="C839" s="329"/>
      <c r="D839" s="329"/>
      <c r="E839" s="287"/>
      <c r="F839" s="312"/>
      <c r="G839" s="312"/>
      <c r="N839" s="528"/>
      <c r="O839" s="329"/>
      <c r="P839" s="329"/>
      <c r="Q839" s="287"/>
      <c r="U839" s="528"/>
      <c r="V839" s="329"/>
      <c r="W839" s="329"/>
      <c r="X839" s="287"/>
      <c r="Y839" s="312"/>
      <c r="Z839" s="312"/>
      <c r="AC839" s="328"/>
      <c r="AD839" s="329"/>
      <c r="AE839" s="329"/>
      <c r="AF839" s="287"/>
      <c r="AG839" s="312"/>
      <c r="AH839" s="312"/>
    </row>
    <row r="840" spans="1:113" s="17" customFormat="1" x14ac:dyDescent="0.2">
      <c r="B840" s="328"/>
      <c r="C840" s="329"/>
      <c r="D840" s="329"/>
      <c r="E840" s="287"/>
      <c r="F840" s="312"/>
      <c r="G840" s="312"/>
      <c r="N840" s="528"/>
      <c r="O840" s="329"/>
      <c r="P840" s="329"/>
      <c r="Q840" s="287"/>
      <c r="U840" s="528"/>
      <c r="V840" s="329"/>
      <c r="W840" s="329"/>
      <c r="X840" s="287"/>
      <c r="Y840" s="312"/>
      <c r="Z840" s="312"/>
      <c r="AC840" s="328"/>
      <c r="AD840" s="329"/>
      <c r="AE840" s="329"/>
      <c r="AF840" s="287"/>
      <c r="AG840" s="312"/>
      <c r="AH840" s="312"/>
    </row>
    <row r="841" spans="1:113" s="17" customFormat="1" x14ac:dyDescent="0.2">
      <c r="B841" s="328"/>
      <c r="C841" s="329"/>
      <c r="D841" s="329"/>
      <c r="E841" s="287"/>
      <c r="F841" s="312"/>
      <c r="G841" s="312"/>
      <c r="N841" s="528"/>
      <c r="O841" s="329"/>
      <c r="P841" s="329"/>
      <c r="Q841" s="287"/>
      <c r="U841" s="528"/>
      <c r="V841" s="329"/>
      <c r="W841" s="329"/>
      <c r="X841" s="287"/>
      <c r="Y841" s="312"/>
      <c r="Z841" s="312"/>
      <c r="AC841" s="328"/>
      <c r="AD841" s="329"/>
      <c r="AE841" s="329"/>
      <c r="AF841" s="287"/>
      <c r="AG841" s="312"/>
      <c r="AH841" s="312"/>
    </row>
    <row r="842" spans="1:113" s="17" customFormat="1" x14ac:dyDescent="0.2">
      <c r="B842" s="328"/>
      <c r="C842" s="329"/>
      <c r="D842" s="329"/>
      <c r="E842" s="287"/>
      <c r="F842" s="312"/>
      <c r="G842" s="312"/>
      <c r="N842" s="528"/>
      <c r="O842" s="329"/>
      <c r="P842" s="329"/>
      <c r="Q842" s="287"/>
      <c r="U842" s="528"/>
      <c r="V842" s="329"/>
      <c r="W842" s="329"/>
      <c r="X842" s="287"/>
      <c r="Y842" s="312"/>
      <c r="Z842" s="312"/>
      <c r="AC842" s="328"/>
      <c r="AD842" s="329"/>
      <c r="AE842" s="329"/>
      <c r="AF842" s="287"/>
      <c r="AG842" s="312"/>
      <c r="AH842" s="312"/>
    </row>
    <row r="843" spans="1:113" s="17" customFormat="1" ht="13.5" thickBot="1" x14ac:dyDescent="0.25">
      <c r="B843" s="328"/>
      <c r="C843" s="329"/>
      <c r="D843" s="329"/>
      <c r="E843" s="287"/>
      <c r="F843" s="312"/>
      <c r="G843" s="312"/>
      <c r="N843" s="528"/>
      <c r="O843" s="329"/>
      <c r="P843" s="329"/>
      <c r="Q843" s="287"/>
      <c r="U843" s="528"/>
      <c r="V843" s="329"/>
      <c r="W843" s="329"/>
      <c r="X843" s="287"/>
      <c r="Y843" s="312"/>
      <c r="Z843" s="312"/>
      <c r="AC843" s="328"/>
      <c r="AD843" s="329"/>
      <c r="AE843" s="329"/>
      <c r="AF843" s="287"/>
      <c r="AG843" s="312"/>
      <c r="AH843" s="312"/>
    </row>
    <row r="844" spans="1:113" ht="13.5" thickBot="1" x14ac:dyDescent="0.25">
      <c r="A844" s="315">
        <v>40</v>
      </c>
      <c r="B844" s="472"/>
      <c r="C844" s="757" t="s">
        <v>159</v>
      </c>
      <c r="D844" s="757" t="s">
        <v>34</v>
      </c>
      <c r="E844" s="543">
        <f>+$AF856</f>
        <v>0</v>
      </c>
      <c r="F844" s="312"/>
      <c r="G844" s="312"/>
      <c r="H844" s="17"/>
      <c r="M844" s="315"/>
      <c r="N844" s="472"/>
      <c r="O844" s="757" t="s">
        <v>159</v>
      </c>
      <c r="P844" s="757" t="s">
        <v>34</v>
      </c>
      <c r="Q844" s="543">
        <f>+$AF856</f>
        <v>0</v>
      </c>
      <c r="R844" s="17"/>
      <c r="S844" s="17"/>
      <c r="T844" s="315">
        <v>40</v>
      </c>
      <c r="U844" s="472"/>
      <c r="V844" s="757" t="s">
        <v>159</v>
      </c>
      <c r="W844" s="757" t="s">
        <v>34</v>
      </c>
      <c r="X844" s="543">
        <f>+$AF856</f>
        <v>0</v>
      </c>
      <c r="Y844" s="312"/>
      <c r="Z844" s="312"/>
      <c r="AA844" s="17"/>
      <c r="AB844" s="315"/>
      <c r="AC844" s="472"/>
      <c r="AD844" s="757" t="s">
        <v>159</v>
      </c>
      <c r="AE844" s="757" t="s">
        <v>34</v>
      </c>
      <c r="AF844" s="800" t="s">
        <v>18</v>
      </c>
      <c r="AG844" s="312"/>
      <c r="AH844" s="312"/>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c r="BW844" s="17"/>
      <c r="BX844" s="17"/>
      <c r="BY844" s="17"/>
      <c r="BZ844" s="17"/>
      <c r="CA844" s="17"/>
      <c r="CB844" s="17"/>
      <c r="CC844" s="17"/>
      <c r="CD844" s="17"/>
      <c r="CE844" s="17"/>
      <c r="CF844" s="17"/>
      <c r="CG844" s="17"/>
      <c r="CH844" s="17"/>
      <c r="CI844" s="17"/>
      <c r="CJ844" s="17"/>
      <c r="CK844" s="17"/>
      <c r="CL844" s="17"/>
      <c r="CM844" s="17"/>
      <c r="CN844" s="17"/>
      <c r="CO844" s="17"/>
      <c r="CP844" s="17"/>
      <c r="CQ844" s="17"/>
      <c r="CR844" s="17"/>
      <c r="CS844" s="17"/>
      <c r="CT844" s="17"/>
      <c r="CU844" s="17"/>
      <c r="CV844" s="17"/>
      <c r="CW844" s="17"/>
      <c r="CX844" s="17"/>
      <c r="CY844" s="17"/>
      <c r="CZ844" s="17"/>
      <c r="DA844" s="17"/>
      <c r="DB844" s="17"/>
      <c r="DC844" s="17"/>
      <c r="DD844" s="17"/>
      <c r="DE844" s="17"/>
      <c r="DF844" s="17"/>
      <c r="DG844" s="17"/>
      <c r="DH844" s="17"/>
      <c r="DI844" s="17"/>
    </row>
    <row r="845" spans="1:113" ht="51" x14ac:dyDescent="0.2">
      <c r="A845" s="318" t="s">
        <v>7</v>
      </c>
      <c r="B845" s="525" t="str">
        <f>+" אסמכתא " &amp; B42 &amp;"         חזרה לטבלה "</f>
        <v xml:space="preserve"> אסמכתא          חזרה לטבלה </v>
      </c>
      <c r="C845" s="799"/>
      <c r="D845" s="799"/>
      <c r="E845" s="543" t="s">
        <v>18</v>
      </c>
      <c r="F845" s="312"/>
      <c r="G845" s="312"/>
      <c r="H845" s="17"/>
      <c r="M845" s="318" t="s">
        <v>23</v>
      </c>
      <c r="N845" s="525" t="str">
        <f>+" אסמכתא " &amp; B42 &amp;"         חזרה לטבלה "</f>
        <v xml:space="preserve"> אסמכתא          חזרה לטבלה </v>
      </c>
      <c r="O845" s="799"/>
      <c r="P845" s="799"/>
      <c r="Q845" s="543" t="s">
        <v>18</v>
      </c>
      <c r="R845" s="17"/>
      <c r="S845" s="17"/>
      <c r="T845" s="318" t="s">
        <v>7</v>
      </c>
      <c r="U845" s="525" t="str">
        <f>+" אסמכתא " &amp; B42 &amp;"         חזרה לטבלה "</f>
        <v xml:space="preserve"> אסמכתא          חזרה לטבלה </v>
      </c>
      <c r="V845" s="799"/>
      <c r="W845" s="799"/>
      <c r="X845" s="543" t="s">
        <v>18</v>
      </c>
      <c r="Y845" s="312"/>
      <c r="Z845" s="312"/>
      <c r="AA845" s="17"/>
      <c r="AB845" s="318" t="s">
        <v>23</v>
      </c>
      <c r="AC845" s="525" t="str">
        <f>+" אסמכתא " &amp; W42 &amp;"         חזרה לטבלה "</f>
        <v xml:space="preserve"> אסמכתא          חזרה לטבלה </v>
      </c>
      <c r="AD845" s="799"/>
      <c r="AE845" s="799"/>
      <c r="AF845" s="804"/>
      <c r="AG845" s="312"/>
      <c r="AH845" s="312"/>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c r="BY845" s="17"/>
      <c r="BZ845" s="17"/>
      <c r="CA845" s="17"/>
      <c r="CB845" s="17"/>
      <c r="CC845" s="17"/>
      <c r="CD845" s="17"/>
      <c r="CE845" s="17"/>
      <c r="CF845" s="17"/>
      <c r="CG845" s="17"/>
      <c r="CH845" s="17"/>
      <c r="CI845" s="17"/>
      <c r="CJ845" s="17"/>
      <c r="CK845" s="17"/>
      <c r="CL845" s="17"/>
      <c r="CM845" s="17"/>
      <c r="CN845" s="17"/>
      <c r="CO845" s="17"/>
      <c r="CP845" s="17"/>
      <c r="CQ845" s="17"/>
      <c r="CR845" s="17"/>
      <c r="CS845" s="17"/>
      <c r="CT845" s="17"/>
      <c r="CU845" s="17"/>
      <c r="CV845" s="17"/>
      <c r="CW845" s="17"/>
      <c r="CX845" s="17"/>
      <c r="CY845" s="17"/>
      <c r="CZ845" s="17"/>
      <c r="DA845" s="17"/>
      <c r="DB845" s="17"/>
      <c r="DC845" s="17"/>
      <c r="DD845" s="17"/>
      <c r="DE845" s="17"/>
      <c r="DF845" s="17"/>
      <c r="DG845" s="17"/>
      <c r="DH845" s="17"/>
      <c r="DI845" s="17"/>
    </row>
    <row r="846" spans="1:113" s="17" customFormat="1" x14ac:dyDescent="0.2">
      <c r="A846" s="547">
        <v>1</v>
      </c>
      <c r="B846" s="547"/>
      <c r="C846" s="561"/>
      <c r="D846" s="561"/>
      <c r="E846" s="562"/>
      <c r="F846" s="312">
        <f>IF(AND((COUNTA($C$42)=1),(COUNTA(E846)=1),($C$42&lt;&gt;0),(OR((D846&lt;$C$62),(D846&gt;($E$62+61))))),1,0)</f>
        <v>0</v>
      </c>
      <c r="G846" s="312">
        <f>IF(AND((COUNTA($C$42)=1),(COUNTA(E846)=1),($C$42&lt;&gt;0),(OR((C846&lt;$C$62),(C846&gt;($E$62))))),1,0)</f>
        <v>0</v>
      </c>
      <c r="M846" s="547">
        <v>12</v>
      </c>
      <c r="N846" s="547"/>
      <c r="O846" s="561"/>
      <c r="P846" s="561"/>
      <c r="Q846" s="562"/>
      <c r="T846" s="547">
        <v>23</v>
      </c>
      <c r="U846" s="547"/>
      <c r="V846" s="561"/>
      <c r="W846" s="561"/>
      <c r="X846" s="562"/>
      <c r="Y846" s="312">
        <f>IF(AND((COUNTA($C$42)=1),(COUNTA(X846)=1),($C$42&lt;&gt;0),(OR((W846&lt;$C$62),(W846&gt;($E$62+61))))),1,0)</f>
        <v>0</v>
      </c>
      <c r="Z846" s="312">
        <f>IF(AND((COUNTA($C$42)=1),(COUNTA(X846)=1),($C$42&lt;&gt;0),(OR((V846&lt;$C$62),(V846&gt;($E$62))))),1,0)</f>
        <v>0</v>
      </c>
      <c r="AB846" s="547">
        <v>34</v>
      </c>
      <c r="AC846" s="547"/>
      <c r="AD846" s="561"/>
      <c r="AE846" s="561"/>
      <c r="AF846" s="562"/>
      <c r="AG846" s="312">
        <f>IF(AND((COUNTA($C$42)=1),(COUNTA(AF846)=1),($C$42&lt;&gt;0),(OR((AE846&lt;$C$62),(AE846&gt;($E$62+61))))),1,0)</f>
        <v>0</v>
      </c>
      <c r="AH846" s="312">
        <f>IF(AND((COUNTA($C$42)=1),(COUNTA(AF846)=1),($C$42&lt;&gt;0),(OR((AD846&lt;$C$62),(AD846&gt;($E$62))))),1,0)</f>
        <v>0</v>
      </c>
    </row>
    <row r="847" spans="1:113" s="17" customFormat="1" x14ac:dyDescent="0.2">
      <c r="A847" s="547">
        <v>2</v>
      </c>
      <c r="B847" s="547"/>
      <c r="C847" s="561"/>
      <c r="D847" s="561"/>
      <c r="E847" s="562"/>
      <c r="F847" s="312">
        <f t="shared" ref="F847:F856" si="299">IF(AND((COUNTA($C$42)=1),(COUNTA(E847)=1),($C$42&lt;&gt;0),(OR((D847&lt;$C$62),(D847&gt;($E$62+61))))),1,0)</f>
        <v>0</v>
      </c>
      <c r="G847" s="312">
        <f t="shared" ref="G847:G856" si="300">IF(AND((COUNTA($C$42)=1),(COUNTA(E847)=1),($C$42&lt;&gt;0),(OR((C847&lt;$C$62),(C847&gt;($E$62))))),1,0)</f>
        <v>0</v>
      </c>
      <c r="M847" s="547">
        <v>13</v>
      </c>
      <c r="N847" s="547"/>
      <c r="O847" s="561"/>
      <c r="P847" s="561"/>
      <c r="Q847" s="562"/>
      <c r="T847" s="547">
        <v>24</v>
      </c>
      <c r="U847" s="547"/>
      <c r="V847" s="561"/>
      <c r="W847" s="561"/>
      <c r="X847" s="562"/>
      <c r="Y847" s="312">
        <f t="shared" ref="Y847:Y856" si="301">IF(AND((COUNTA($C$42)=1),(COUNTA(X847)=1),($C$42&lt;&gt;0),(OR((W847&lt;$C$62),(W847&gt;($E$62+61))))),1,0)</f>
        <v>0</v>
      </c>
      <c r="Z847" s="312">
        <f t="shared" ref="Z847:Z856" si="302">IF(AND((COUNTA($C$42)=1),(COUNTA(X847)=1),($C$42&lt;&gt;0),(OR((V847&lt;$C$62),(V847&gt;($E$62))))),1,0)</f>
        <v>0</v>
      </c>
      <c r="AB847" s="547">
        <v>35</v>
      </c>
      <c r="AC847" s="547"/>
      <c r="AD847" s="561"/>
      <c r="AE847" s="561"/>
      <c r="AF847" s="562"/>
      <c r="AG847" s="312">
        <f t="shared" ref="AG847:AG856" si="303">IF(AND((COUNTA($C$42)=1),(COUNTA(AF847)=1),($C$42&lt;&gt;0),(OR((AE847&lt;$C$62),(AE847&gt;($E$62+61))))),1,0)</f>
        <v>0</v>
      </c>
      <c r="AH847" s="312">
        <f t="shared" ref="AH847:AH856" si="304">IF(AND((COUNTA($C$42)=1),(COUNTA(AF847)=1),($C$42&lt;&gt;0),(OR((AD847&lt;$C$62),(AD847&gt;($E$62))))),1,0)</f>
        <v>0</v>
      </c>
    </row>
    <row r="848" spans="1:113" s="17" customFormat="1" x14ac:dyDescent="0.2">
      <c r="A848" s="547">
        <v>3</v>
      </c>
      <c r="B848" s="547"/>
      <c r="C848" s="561"/>
      <c r="D848" s="561"/>
      <c r="E848" s="562"/>
      <c r="F848" s="312">
        <f t="shared" si="299"/>
        <v>0</v>
      </c>
      <c r="G848" s="312">
        <f t="shared" si="300"/>
        <v>0</v>
      </c>
      <c r="M848" s="547">
        <v>14</v>
      </c>
      <c r="N848" s="547"/>
      <c r="O848" s="561"/>
      <c r="P848" s="561"/>
      <c r="Q848" s="562"/>
      <c r="T848" s="547">
        <v>25</v>
      </c>
      <c r="U848" s="547"/>
      <c r="V848" s="561"/>
      <c r="W848" s="561"/>
      <c r="X848" s="562"/>
      <c r="Y848" s="312">
        <f t="shared" si="301"/>
        <v>0</v>
      </c>
      <c r="Z848" s="312">
        <f t="shared" si="302"/>
        <v>0</v>
      </c>
      <c r="AB848" s="547">
        <v>36</v>
      </c>
      <c r="AC848" s="547"/>
      <c r="AD848" s="561"/>
      <c r="AE848" s="561"/>
      <c r="AF848" s="562"/>
      <c r="AG848" s="312">
        <f t="shared" si="303"/>
        <v>0</v>
      </c>
      <c r="AH848" s="312">
        <f t="shared" si="304"/>
        <v>0</v>
      </c>
    </row>
    <row r="849" spans="1:34" s="17" customFormat="1" x14ac:dyDescent="0.2">
      <c r="A849" s="547">
        <v>4</v>
      </c>
      <c r="B849" s="547"/>
      <c r="C849" s="561"/>
      <c r="D849" s="561"/>
      <c r="E849" s="562"/>
      <c r="F849" s="312">
        <f t="shared" si="299"/>
        <v>0</v>
      </c>
      <c r="G849" s="312">
        <f t="shared" si="300"/>
        <v>0</v>
      </c>
      <c r="M849" s="547">
        <v>15</v>
      </c>
      <c r="N849" s="547"/>
      <c r="O849" s="561"/>
      <c r="P849" s="561"/>
      <c r="Q849" s="562"/>
      <c r="T849" s="547">
        <v>26</v>
      </c>
      <c r="U849" s="547"/>
      <c r="V849" s="561"/>
      <c r="W849" s="561"/>
      <c r="X849" s="562"/>
      <c r="Y849" s="312">
        <f t="shared" si="301"/>
        <v>0</v>
      </c>
      <c r="Z849" s="312">
        <f t="shared" si="302"/>
        <v>0</v>
      </c>
      <c r="AB849" s="547">
        <v>37</v>
      </c>
      <c r="AC849" s="547"/>
      <c r="AD849" s="561"/>
      <c r="AE849" s="561"/>
      <c r="AF849" s="562"/>
      <c r="AG849" s="312">
        <f t="shared" si="303"/>
        <v>0</v>
      </c>
      <c r="AH849" s="312">
        <f t="shared" si="304"/>
        <v>0</v>
      </c>
    </row>
    <row r="850" spans="1:34" s="17" customFormat="1" x14ac:dyDescent="0.2">
      <c r="A850" s="547">
        <v>5</v>
      </c>
      <c r="B850" s="547"/>
      <c r="C850" s="561"/>
      <c r="D850" s="561"/>
      <c r="E850" s="562"/>
      <c r="F850" s="312">
        <f t="shared" si="299"/>
        <v>0</v>
      </c>
      <c r="G850" s="312">
        <f t="shared" si="300"/>
        <v>0</v>
      </c>
      <c r="M850" s="547">
        <v>16</v>
      </c>
      <c r="N850" s="547"/>
      <c r="O850" s="561"/>
      <c r="P850" s="561"/>
      <c r="Q850" s="562"/>
      <c r="T850" s="547">
        <v>27</v>
      </c>
      <c r="U850" s="547"/>
      <c r="V850" s="561"/>
      <c r="W850" s="561"/>
      <c r="X850" s="562"/>
      <c r="Y850" s="312">
        <f t="shared" si="301"/>
        <v>0</v>
      </c>
      <c r="Z850" s="312">
        <f t="shared" si="302"/>
        <v>0</v>
      </c>
      <c r="AB850" s="547">
        <v>38</v>
      </c>
      <c r="AC850" s="547"/>
      <c r="AD850" s="561"/>
      <c r="AE850" s="561"/>
      <c r="AF850" s="562"/>
      <c r="AG850" s="312">
        <f t="shared" si="303"/>
        <v>0</v>
      </c>
      <c r="AH850" s="312">
        <f t="shared" si="304"/>
        <v>0</v>
      </c>
    </row>
    <row r="851" spans="1:34" s="17" customFormat="1" x14ac:dyDescent="0.2">
      <c r="A851" s="547">
        <v>6</v>
      </c>
      <c r="B851" s="547"/>
      <c r="C851" s="561"/>
      <c r="D851" s="561"/>
      <c r="E851" s="562"/>
      <c r="F851" s="312">
        <f t="shared" si="299"/>
        <v>0</v>
      </c>
      <c r="G851" s="312">
        <f t="shared" si="300"/>
        <v>0</v>
      </c>
      <c r="M851" s="547">
        <v>17</v>
      </c>
      <c r="N851" s="547"/>
      <c r="O851" s="561"/>
      <c r="P851" s="561"/>
      <c r="Q851" s="562"/>
      <c r="T851" s="547">
        <v>28</v>
      </c>
      <c r="U851" s="547"/>
      <c r="V851" s="561"/>
      <c r="W851" s="561"/>
      <c r="X851" s="562"/>
      <c r="Y851" s="312">
        <f t="shared" si="301"/>
        <v>0</v>
      </c>
      <c r="Z851" s="312">
        <f t="shared" si="302"/>
        <v>0</v>
      </c>
      <c r="AB851" s="547">
        <v>39</v>
      </c>
      <c r="AC851" s="547"/>
      <c r="AD851" s="561"/>
      <c r="AE851" s="561"/>
      <c r="AF851" s="562"/>
      <c r="AG851" s="312">
        <f t="shared" si="303"/>
        <v>0</v>
      </c>
      <c r="AH851" s="312">
        <f t="shared" si="304"/>
        <v>0</v>
      </c>
    </row>
    <row r="852" spans="1:34" s="17" customFormat="1" x14ac:dyDescent="0.2">
      <c r="A852" s="547">
        <v>7</v>
      </c>
      <c r="B852" s="547"/>
      <c r="C852" s="561"/>
      <c r="D852" s="561"/>
      <c r="E852" s="562"/>
      <c r="F852" s="312">
        <f t="shared" si="299"/>
        <v>0</v>
      </c>
      <c r="G852" s="312">
        <f t="shared" si="300"/>
        <v>0</v>
      </c>
      <c r="M852" s="547">
        <v>18</v>
      </c>
      <c r="N852" s="547"/>
      <c r="O852" s="561"/>
      <c r="P852" s="561"/>
      <c r="Q852" s="562"/>
      <c r="T852" s="547">
        <v>29</v>
      </c>
      <c r="U852" s="547"/>
      <c r="V852" s="561"/>
      <c r="W852" s="561"/>
      <c r="X852" s="562"/>
      <c r="Y852" s="312">
        <f t="shared" si="301"/>
        <v>0</v>
      </c>
      <c r="Z852" s="312">
        <f t="shared" si="302"/>
        <v>0</v>
      </c>
      <c r="AB852" s="547">
        <v>40</v>
      </c>
      <c r="AC852" s="547"/>
      <c r="AD852" s="561"/>
      <c r="AE852" s="561"/>
      <c r="AF852" s="562"/>
      <c r="AG852" s="312">
        <f t="shared" si="303"/>
        <v>0</v>
      </c>
      <c r="AH852" s="312">
        <f t="shared" si="304"/>
        <v>0</v>
      </c>
    </row>
    <row r="853" spans="1:34" s="17" customFormat="1" x14ac:dyDescent="0.2">
      <c r="A853" s="547">
        <v>8</v>
      </c>
      <c r="B853" s="547"/>
      <c r="C853" s="561"/>
      <c r="D853" s="561"/>
      <c r="E853" s="562"/>
      <c r="F853" s="312">
        <f t="shared" si="299"/>
        <v>0</v>
      </c>
      <c r="G853" s="312">
        <f t="shared" si="300"/>
        <v>0</v>
      </c>
      <c r="M853" s="547">
        <v>19</v>
      </c>
      <c r="N853" s="547"/>
      <c r="O853" s="561"/>
      <c r="P853" s="561"/>
      <c r="Q853" s="562"/>
      <c r="T853" s="547">
        <v>30</v>
      </c>
      <c r="U853" s="547"/>
      <c r="V853" s="561"/>
      <c r="W853" s="561"/>
      <c r="X853" s="562"/>
      <c r="Y853" s="312">
        <f t="shared" si="301"/>
        <v>0</v>
      </c>
      <c r="Z853" s="312">
        <f t="shared" si="302"/>
        <v>0</v>
      </c>
      <c r="AB853" s="547">
        <v>41</v>
      </c>
      <c r="AC853" s="547"/>
      <c r="AD853" s="561"/>
      <c r="AE853" s="561"/>
      <c r="AF853" s="562"/>
      <c r="AG853" s="312">
        <f t="shared" si="303"/>
        <v>0</v>
      </c>
      <c r="AH853" s="312">
        <f t="shared" si="304"/>
        <v>0</v>
      </c>
    </row>
    <row r="854" spans="1:34" s="17" customFormat="1" x14ac:dyDescent="0.2">
      <c r="A854" s="547">
        <v>9</v>
      </c>
      <c r="B854" s="547"/>
      <c r="C854" s="561"/>
      <c r="D854" s="561"/>
      <c r="E854" s="562"/>
      <c r="F854" s="312">
        <f t="shared" si="299"/>
        <v>0</v>
      </c>
      <c r="G854" s="312">
        <f t="shared" si="300"/>
        <v>0</v>
      </c>
      <c r="M854" s="547">
        <v>20</v>
      </c>
      <c r="N854" s="547"/>
      <c r="O854" s="561"/>
      <c r="P854" s="561"/>
      <c r="Q854" s="562"/>
      <c r="T854" s="547">
        <v>31</v>
      </c>
      <c r="U854" s="547"/>
      <c r="V854" s="561"/>
      <c r="W854" s="561"/>
      <c r="X854" s="562"/>
      <c r="Y854" s="312">
        <f t="shared" si="301"/>
        <v>0</v>
      </c>
      <c r="Z854" s="312">
        <f t="shared" si="302"/>
        <v>0</v>
      </c>
      <c r="AB854" s="547">
        <v>42</v>
      </c>
      <c r="AC854" s="547"/>
      <c r="AD854" s="561"/>
      <c r="AE854" s="561"/>
      <c r="AF854" s="562"/>
      <c r="AG854" s="312">
        <f t="shared" si="303"/>
        <v>0</v>
      </c>
      <c r="AH854" s="312">
        <f t="shared" si="304"/>
        <v>0</v>
      </c>
    </row>
    <row r="855" spans="1:34" s="17" customFormat="1" x14ac:dyDescent="0.2">
      <c r="A855" s="547">
        <v>10</v>
      </c>
      <c r="B855" s="547"/>
      <c r="C855" s="561"/>
      <c r="D855" s="561"/>
      <c r="E855" s="562"/>
      <c r="F855" s="312">
        <f t="shared" si="299"/>
        <v>0</v>
      </c>
      <c r="G855" s="312">
        <f t="shared" si="300"/>
        <v>0</v>
      </c>
      <c r="M855" s="547">
        <v>21</v>
      </c>
      <c r="N855" s="547"/>
      <c r="O855" s="561"/>
      <c r="P855" s="561"/>
      <c r="Q855" s="562"/>
      <c r="T855" s="547">
        <v>32</v>
      </c>
      <c r="U855" s="547"/>
      <c r="V855" s="561"/>
      <c r="W855" s="561"/>
      <c r="X855" s="562"/>
      <c r="Y855" s="312">
        <f t="shared" si="301"/>
        <v>0</v>
      </c>
      <c r="Z855" s="312">
        <f t="shared" si="302"/>
        <v>0</v>
      </c>
      <c r="AB855" s="547">
        <v>43</v>
      </c>
      <c r="AC855" s="547"/>
      <c r="AD855" s="561"/>
      <c r="AE855" s="561"/>
      <c r="AF855" s="562"/>
      <c r="AG855" s="312">
        <f t="shared" si="303"/>
        <v>0</v>
      </c>
      <c r="AH855" s="312">
        <f t="shared" si="304"/>
        <v>0</v>
      </c>
    </row>
    <row r="856" spans="1:34" s="17" customFormat="1" ht="13.5" thickBot="1" x14ac:dyDescent="0.25">
      <c r="A856" s="547">
        <v>11</v>
      </c>
      <c r="B856" s="547"/>
      <c r="C856" s="561"/>
      <c r="D856" s="561"/>
      <c r="E856" s="562"/>
      <c r="F856" s="312">
        <f t="shared" si="299"/>
        <v>0</v>
      </c>
      <c r="G856" s="312">
        <f t="shared" si="300"/>
        <v>0</v>
      </c>
      <c r="M856" s="547">
        <v>22</v>
      </c>
      <c r="N856" s="547"/>
      <c r="O856" s="561"/>
      <c r="P856" s="561"/>
      <c r="Q856" s="562"/>
      <c r="T856" s="547">
        <v>33</v>
      </c>
      <c r="U856" s="547"/>
      <c r="V856" s="561"/>
      <c r="W856" s="561"/>
      <c r="X856" s="562"/>
      <c r="Y856" s="312">
        <f t="shared" si="301"/>
        <v>0</v>
      </c>
      <c r="Z856" s="312">
        <f t="shared" si="302"/>
        <v>0</v>
      </c>
      <c r="AB856" s="324"/>
      <c r="AC856" s="563" t="s">
        <v>3</v>
      </c>
      <c r="AD856" s="551"/>
      <c r="AE856" s="551"/>
      <c r="AF856" s="552">
        <f>SUM(E846:E856)+SUM(Q846:Q856)+SUM(AF846:AF855)+SUM(X846:X856)</f>
        <v>0</v>
      </c>
      <c r="AG856" s="312">
        <f t="shared" si="303"/>
        <v>0</v>
      </c>
      <c r="AH856" s="312">
        <f t="shared" si="304"/>
        <v>0</v>
      </c>
    </row>
    <row r="857" spans="1:34" s="17" customFormat="1" x14ac:dyDescent="0.2">
      <c r="E857" s="287"/>
      <c r="N857" s="526"/>
      <c r="O857" s="297"/>
      <c r="Q857" s="287"/>
      <c r="U857" s="526"/>
      <c r="X857" s="287"/>
      <c r="AF857" s="287"/>
    </row>
    <row r="858" spans="1:34" s="17" customFormat="1" x14ac:dyDescent="0.2">
      <c r="E858" s="287"/>
      <c r="N858" s="526"/>
      <c r="O858" s="297"/>
      <c r="Q858" s="287"/>
      <c r="U858" s="526"/>
      <c r="X858" s="287"/>
      <c r="AF858" s="287"/>
    </row>
    <row r="859" spans="1:34" s="17" customFormat="1" x14ac:dyDescent="0.2">
      <c r="E859" s="287"/>
      <c r="N859" s="526"/>
      <c r="O859" s="297"/>
      <c r="Q859" s="287"/>
      <c r="U859" s="526"/>
      <c r="X859" s="287"/>
      <c r="AF859" s="287"/>
    </row>
    <row r="860" spans="1:34" s="17" customFormat="1" x14ac:dyDescent="0.2">
      <c r="E860" s="287"/>
      <c r="N860" s="526"/>
      <c r="O860" s="297"/>
      <c r="Q860" s="287"/>
      <c r="U860" s="526"/>
      <c r="X860" s="287"/>
      <c r="AF860" s="287"/>
    </row>
    <row r="861" spans="1:34" s="17" customFormat="1" x14ac:dyDescent="0.2">
      <c r="E861" s="287"/>
      <c r="N861" s="526"/>
      <c r="O861" s="297"/>
      <c r="Q861" s="287"/>
      <c r="U861" s="526"/>
      <c r="X861" s="287"/>
      <c r="AF861" s="287"/>
    </row>
    <row r="862" spans="1:34" s="17" customFormat="1" x14ac:dyDescent="0.2">
      <c r="E862" s="287"/>
      <c r="N862" s="526"/>
      <c r="O862" s="297"/>
      <c r="Q862" s="287"/>
      <c r="U862" s="526"/>
      <c r="X862" s="287"/>
      <c r="AF862" s="287"/>
    </row>
    <row r="863" spans="1:34" s="17" customFormat="1" x14ac:dyDescent="0.2">
      <c r="E863" s="287"/>
      <c r="N863" s="526"/>
      <c r="O863" s="297"/>
      <c r="Q863" s="287"/>
      <c r="U863" s="526"/>
      <c r="X863" s="287"/>
      <c r="AF863" s="287"/>
    </row>
    <row r="864" spans="1:34" s="17" customFormat="1" x14ac:dyDescent="0.2">
      <c r="E864" s="287"/>
      <c r="N864" s="526"/>
      <c r="O864" s="297"/>
      <c r="Q864" s="287"/>
      <c r="U864" s="526"/>
      <c r="X864" s="287"/>
      <c r="AF864" s="287"/>
    </row>
    <row r="865" spans="5:32" s="17" customFormat="1" x14ac:dyDescent="0.2">
      <c r="E865" s="287"/>
      <c r="N865" s="526"/>
      <c r="O865" s="297"/>
      <c r="Q865" s="287"/>
      <c r="U865" s="526"/>
      <c r="X865" s="287"/>
      <c r="AF865" s="287"/>
    </row>
    <row r="866" spans="5:32" s="17" customFormat="1" x14ac:dyDescent="0.2">
      <c r="E866" s="287"/>
      <c r="N866" s="526"/>
      <c r="O866" s="297"/>
      <c r="Q866" s="287"/>
      <c r="U866" s="526"/>
      <c r="X866" s="287"/>
      <c r="AF866" s="287"/>
    </row>
    <row r="867" spans="5:32" s="17" customFormat="1" x14ac:dyDescent="0.2">
      <c r="E867" s="287"/>
      <c r="N867" s="526"/>
      <c r="O867" s="297"/>
      <c r="Q867" s="287"/>
      <c r="U867" s="526"/>
      <c r="X867" s="287"/>
      <c r="AF867" s="287"/>
    </row>
    <row r="868" spans="5:32" s="17" customFormat="1" x14ac:dyDescent="0.2">
      <c r="E868" s="287"/>
      <c r="N868" s="526"/>
      <c r="O868" s="297"/>
      <c r="Q868" s="287"/>
      <c r="U868" s="526"/>
      <c r="X868" s="287"/>
      <c r="AF868" s="287"/>
    </row>
    <row r="869" spans="5:32" s="17" customFormat="1" x14ac:dyDescent="0.2">
      <c r="E869" s="287"/>
      <c r="N869" s="526"/>
      <c r="O869" s="297"/>
      <c r="Q869" s="287"/>
      <c r="U869" s="526"/>
      <c r="X869" s="287"/>
      <c r="AF869" s="287"/>
    </row>
    <row r="870" spans="5:32" s="17" customFormat="1" x14ac:dyDescent="0.2">
      <c r="E870" s="287"/>
      <c r="N870" s="526"/>
      <c r="O870" s="297"/>
      <c r="Q870" s="287"/>
      <c r="U870" s="526"/>
      <c r="X870" s="287"/>
      <c r="AF870" s="287"/>
    </row>
    <row r="871" spans="5:32" s="17" customFormat="1" x14ac:dyDescent="0.2">
      <c r="E871" s="287"/>
      <c r="N871" s="526"/>
      <c r="O871" s="297"/>
      <c r="Q871" s="287"/>
      <c r="U871" s="526"/>
      <c r="X871" s="287"/>
      <c r="AF871" s="287"/>
    </row>
    <row r="872" spans="5:32" s="17" customFormat="1" x14ac:dyDescent="0.2">
      <c r="E872" s="287"/>
      <c r="N872" s="526"/>
      <c r="O872" s="297"/>
      <c r="Q872" s="287"/>
      <c r="U872" s="526"/>
      <c r="X872" s="287"/>
      <c r="AF872" s="287"/>
    </row>
    <row r="873" spans="5:32" s="17" customFormat="1" x14ac:dyDescent="0.2">
      <c r="E873" s="287"/>
      <c r="N873" s="526"/>
      <c r="O873" s="297"/>
      <c r="Q873" s="287"/>
      <c r="U873" s="526"/>
      <c r="X873" s="287"/>
      <c r="AF873" s="287"/>
    </row>
    <row r="874" spans="5:32" s="17" customFormat="1" x14ac:dyDescent="0.2">
      <c r="E874" s="287"/>
      <c r="N874" s="526"/>
      <c r="O874" s="297"/>
      <c r="Q874" s="287"/>
      <c r="U874" s="526"/>
      <c r="X874" s="287"/>
      <c r="AF874" s="287"/>
    </row>
    <row r="875" spans="5:32" s="17" customFormat="1" x14ac:dyDescent="0.2">
      <c r="E875" s="287"/>
      <c r="N875" s="526"/>
      <c r="O875" s="297"/>
      <c r="Q875" s="287"/>
      <c r="U875" s="526"/>
      <c r="X875" s="287"/>
      <c r="AF875" s="287"/>
    </row>
    <row r="876" spans="5:32" s="17" customFormat="1" x14ac:dyDescent="0.2">
      <c r="E876" s="287"/>
      <c r="N876" s="526"/>
      <c r="O876" s="297"/>
      <c r="Q876" s="287"/>
      <c r="U876" s="526"/>
      <c r="X876" s="287"/>
      <c r="AF876" s="287"/>
    </row>
    <row r="877" spans="5:32" s="17" customFormat="1" x14ac:dyDescent="0.2">
      <c r="E877" s="287"/>
      <c r="N877" s="526"/>
      <c r="O877" s="297"/>
      <c r="Q877" s="287"/>
      <c r="U877" s="526"/>
      <c r="X877" s="287"/>
      <c r="AF877" s="287"/>
    </row>
    <row r="878" spans="5:32" s="17" customFormat="1" x14ac:dyDescent="0.2">
      <c r="E878" s="287"/>
      <c r="N878" s="526"/>
      <c r="O878" s="297"/>
      <c r="Q878" s="287"/>
      <c r="U878" s="526"/>
      <c r="X878" s="287"/>
      <c r="AF878" s="287"/>
    </row>
    <row r="879" spans="5:32" s="17" customFormat="1" x14ac:dyDescent="0.2">
      <c r="E879" s="287"/>
      <c r="N879" s="526"/>
      <c r="O879" s="297"/>
      <c r="Q879" s="287"/>
      <c r="U879" s="526"/>
      <c r="X879" s="287"/>
      <c r="AF879" s="287"/>
    </row>
    <row r="880" spans="5:32" s="17" customFormat="1" x14ac:dyDescent="0.2">
      <c r="E880" s="287"/>
      <c r="N880" s="526"/>
      <c r="O880" s="297"/>
      <c r="Q880" s="287"/>
      <c r="U880" s="526"/>
      <c r="X880" s="287"/>
      <c r="AF880" s="287"/>
    </row>
    <row r="881" spans="5:32" s="17" customFormat="1" x14ac:dyDescent="0.2">
      <c r="E881" s="287"/>
      <c r="N881" s="526"/>
      <c r="O881" s="297"/>
      <c r="Q881" s="287"/>
      <c r="U881" s="526"/>
      <c r="X881" s="287"/>
      <c r="AF881" s="287"/>
    </row>
    <row r="882" spans="5:32" s="17" customFormat="1" x14ac:dyDescent="0.2">
      <c r="E882" s="287"/>
      <c r="N882" s="526"/>
      <c r="O882" s="297"/>
      <c r="Q882" s="287"/>
      <c r="U882" s="526"/>
      <c r="X882" s="287"/>
      <c r="AF882" s="287"/>
    </row>
    <row r="883" spans="5:32" s="17" customFormat="1" x14ac:dyDescent="0.2">
      <c r="E883" s="287"/>
      <c r="N883" s="526"/>
      <c r="O883" s="297"/>
      <c r="Q883" s="287"/>
      <c r="U883" s="526"/>
      <c r="X883" s="287"/>
      <c r="AF883" s="287"/>
    </row>
    <row r="884" spans="5:32" s="17" customFormat="1" x14ac:dyDescent="0.2">
      <c r="E884" s="287"/>
      <c r="N884" s="526"/>
      <c r="O884" s="297"/>
      <c r="Q884" s="287"/>
      <c r="U884" s="526"/>
      <c r="X884" s="287"/>
      <c r="AF884" s="287"/>
    </row>
    <row r="885" spans="5:32" s="17" customFormat="1" x14ac:dyDescent="0.2">
      <c r="E885" s="287"/>
      <c r="N885" s="526"/>
      <c r="O885" s="297"/>
      <c r="Q885" s="287"/>
      <c r="U885" s="526"/>
      <c r="X885" s="287"/>
      <c r="AF885" s="287"/>
    </row>
    <row r="886" spans="5:32" s="17" customFormat="1" x14ac:dyDescent="0.2">
      <c r="E886" s="287"/>
      <c r="N886" s="526"/>
      <c r="O886" s="297"/>
      <c r="Q886" s="287"/>
      <c r="U886" s="526"/>
      <c r="X886" s="287"/>
      <c r="AF886" s="287"/>
    </row>
    <row r="887" spans="5:32" s="17" customFormat="1" x14ac:dyDescent="0.2">
      <c r="E887" s="287"/>
      <c r="N887" s="526"/>
      <c r="O887" s="297"/>
      <c r="Q887" s="287"/>
      <c r="U887" s="526"/>
      <c r="X887" s="287"/>
      <c r="AF887" s="287"/>
    </row>
    <row r="888" spans="5:32" s="17" customFormat="1" x14ac:dyDescent="0.2">
      <c r="E888" s="287"/>
      <c r="N888" s="526"/>
      <c r="O888" s="297"/>
      <c r="Q888" s="287"/>
      <c r="U888" s="526"/>
      <c r="X888" s="287"/>
      <c r="AF888" s="287"/>
    </row>
    <row r="889" spans="5:32" s="17" customFormat="1" x14ac:dyDescent="0.2">
      <c r="E889" s="287"/>
      <c r="N889" s="526"/>
      <c r="O889" s="297"/>
      <c r="Q889" s="287"/>
      <c r="U889" s="526"/>
      <c r="X889" s="287"/>
      <c r="AF889" s="287"/>
    </row>
    <row r="890" spans="5:32" s="17" customFormat="1" x14ac:dyDescent="0.2">
      <c r="E890" s="287"/>
      <c r="N890" s="526"/>
      <c r="O890" s="297"/>
      <c r="Q890" s="287"/>
      <c r="U890" s="526"/>
      <c r="X890" s="287"/>
      <c r="AF890" s="287"/>
    </row>
    <row r="891" spans="5:32" s="17" customFormat="1" x14ac:dyDescent="0.2">
      <c r="E891" s="287"/>
      <c r="N891" s="526"/>
      <c r="O891" s="297"/>
      <c r="Q891" s="287"/>
      <c r="U891" s="526"/>
      <c r="X891" s="287"/>
      <c r="AF891" s="287"/>
    </row>
    <row r="892" spans="5:32" s="17" customFormat="1" x14ac:dyDescent="0.2">
      <c r="E892" s="287"/>
      <c r="N892" s="526"/>
      <c r="O892" s="297"/>
      <c r="Q892" s="287"/>
      <c r="U892" s="526"/>
      <c r="X892" s="287"/>
      <c r="AF892" s="287"/>
    </row>
    <row r="893" spans="5:32" s="17" customFormat="1" x14ac:dyDescent="0.2">
      <c r="E893" s="287"/>
      <c r="N893" s="526"/>
      <c r="O893" s="297"/>
      <c r="Q893" s="287"/>
      <c r="U893" s="526"/>
      <c r="X893" s="287"/>
      <c r="AF893" s="287"/>
    </row>
    <row r="894" spans="5:32" s="17" customFormat="1" x14ac:dyDescent="0.2">
      <c r="E894" s="287"/>
      <c r="N894" s="526"/>
      <c r="O894" s="297"/>
      <c r="Q894" s="287"/>
      <c r="U894" s="526"/>
      <c r="X894" s="287"/>
      <c r="AF894" s="287"/>
    </row>
    <row r="895" spans="5:32" s="17" customFormat="1" x14ac:dyDescent="0.2">
      <c r="E895" s="287"/>
      <c r="N895" s="526"/>
      <c r="O895" s="297"/>
      <c r="Q895" s="287"/>
      <c r="U895" s="526"/>
      <c r="X895" s="287"/>
      <c r="AF895" s="287"/>
    </row>
    <row r="896" spans="5:32" s="17" customFormat="1" x14ac:dyDescent="0.2">
      <c r="E896" s="287"/>
      <c r="N896" s="526"/>
      <c r="O896" s="297"/>
      <c r="Q896" s="287"/>
      <c r="U896" s="526"/>
      <c r="X896" s="287"/>
      <c r="AF896" s="287"/>
    </row>
    <row r="897" spans="5:32" s="17" customFormat="1" x14ac:dyDescent="0.2">
      <c r="E897" s="287"/>
      <c r="N897" s="526"/>
      <c r="O897" s="297"/>
      <c r="Q897" s="287"/>
      <c r="U897" s="526"/>
      <c r="X897" s="287"/>
      <c r="AF897" s="287"/>
    </row>
    <row r="898" spans="5:32" s="17" customFormat="1" x14ac:dyDescent="0.2">
      <c r="E898" s="287"/>
      <c r="N898" s="526"/>
      <c r="O898" s="297"/>
      <c r="Q898" s="287"/>
      <c r="U898" s="526"/>
      <c r="X898" s="287"/>
      <c r="AF898" s="287"/>
    </row>
    <row r="899" spans="5:32" s="17" customFormat="1" x14ac:dyDescent="0.2">
      <c r="E899" s="287"/>
      <c r="N899" s="526"/>
      <c r="O899" s="297"/>
      <c r="Q899" s="287"/>
      <c r="U899" s="526"/>
      <c r="X899" s="287"/>
      <c r="AF899" s="287"/>
    </row>
    <row r="900" spans="5:32" s="17" customFormat="1" x14ac:dyDescent="0.2">
      <c r="E900" s="287"/>
      <c r="N900" s="526"/>
      <c r="O900" s="297"/>
      <c r="Q900" s="287"/>
      <c r="U900" s="526"/>
      <c r="X900" s="287"/>
      <c r="AF900" s="287"/>
    </row>
    <row r="901" spans="5:32" s="17" customFormat="1" x14ac:dyDescent="0.2">
      <c r="E901" s="287"/>
      <c r="N901" s="526"/>
      <c r="O901" s="297"/>
      <c r="Q901" s="287"/>
      <c r="U901" s="526"/>
      <c r="X901" s="287"/>
      <c r="AF901" s="287"/>
    </row>
    <row r="902" spans="5:32" s="17" customFormat="1" x14ac:dyDescent="0.2">
      <c r="E902" s="287"/>
      <c r="N902" s="526"/>
      <c r="O902" s="297"/>
      <c r="Q902" s="287"/>
      <c r="U902" s="526"/>
      <c r="X902" s="287"/>
      <c r="AF902" s="287"/>
    </row>
    <row r="903" spans="5:32" s="17" customFormat="1" x14ac:dyDescent="0.2">
      <c r="E903" s="287"/>
      <c r="N903" s="526"/>
      <c r="O903" s="297"/>
      <c r="Q903" s="287"/>
      <c r="U903" s="526"/>
      <c r="X903" s="287"/>
      <c r="AF903" s="287"/>
    </row>
    <row r="904" spans="5:32" s="17" customFormat="1" x14ac:dyDescent="0.2">
      <c r="E904" s="287"/>
      <c r="N904" s="526"/>
      <c r="O904" s="297"/>
      <c r="Q904" s="287"/>
      <c r="U904" s="526"/>
      <c r="X904" s="287"/>
      <c r="AF904" s="287"/>
    </row>
    <row r="905" spans="5:32" s="17" customFormat="1" x14ac:dyDescent="0.2">
      <c r="E905" s="287"/>
      <c r="N905" s="526"/>
      <c r="O905" s="297"/>
      <c r="Q905" s="287"/>
      <c r="U905" s="526"/>
      <c r="X905" s="287"/>
      <c r="AF905" s="287"/>
    </row>
    <row r="906" spans="5:32" s="17" customFormat="1" x14ac:dyDescent="0.2">
      <c r="E906" s="287"/>
      <c r="N906" s="526"/>
      <c r="O906" s="297"/>
      <c r="Q906" s="287"/>
      <c r="U906" s="526"/>
      <c r="X906" s="287"/>
      <c r="AF906" s="287"/>
    </row>
    <row r="907" spans="5:32" s="17" customFormat="1" x14ac:dyDescent="0.2">
      <c r="E907" s="287"/>
      <c r="N907" s="526"/>
      <c r="O907" s="297"/>
      <c r="Q907" s="287"/>
      <c r="U907" s="526"/>
      <c r="X907" s="287"/>
      <c r="AF907" s="287"/>
    </row>
    <row r="908" spans="5:32" s="17" customFormat="1" x14ac:dyDescent="0.2">
      <c r="E908" s="287"/>
      <c r="N908" s="526"/>
      <c r="O908" s="297"/>
      <c r="Q908" s="287"/>
      <c r="U908" s="526"/>
      <c r="X908" s="287"/>
      <c r="AF908" s="287"/>
    </row>
    <row r="909" spans="5:32" s="17" customFormat="1" x14ac:dyDescent="0.2">
      <c r="E909" s="287"/>
      <c r="N909" s="526"/>
      <c r="O909" s="297"/>
      <c r="Q909" s="287"/>
      <c r="U909" s="526"/>
      <c r="X909" s="287"/>
      <c r="AF909" s="287"/>
    </row>
    <row r="910" spans="5:32" s="17" customFormat="1" x14ac:dyDescent="0.2">
      <c r="E910" s="287"/>
      <c r="N910" s="526"/>
      <c r="O910" s="297"/>
      <c r="Q910" s="287"/>
      <c r="U910" s="526"/>
      <c r="X910" s="287"/>
      <c r="AF910" s="287"/>
    </row>
    <row r="911" spans="5:32" s="17" customFormat="1" x14ac:dyDescent="0.2">
      <c r="E911" s="287"/>
      <c r="N911" s="526"/>
      <c r="O911" s="297"/>
      <c r="Q911" s="287"/>
      <c r="U911" s="526"/>
      <c r="X911" s="287"/>
      <c r="AF911" s="287"/>
    </row>
    <row r="912" spans="5:32" s="17" customFormat="1" x14ac:dyDescent="0.2">
      <c r="E912" s="287"/>
      <c r="N912" s="526"/>
      <c r="O912" s="297"/>
      <c r="Q912" s="287"/>
      <c r="U912" s="526"/>
      <c r="X912" s="287"/>
      <c r="AF912" s="287"/>
    </row>
    <row r="913" spans="5:32" s="17" customFormat="1" x14ac:dyDescent="0.2">
      <c r="E913" s="287"/>
      <c r="N913" s="526"/>
      <c r="O913" s="297"/>
      <c r="Q913" s="287"/>
      <c r="U913" s="526"/>
      <c r="X913" s="287"/>
      <c r="AF913" s="287"/>
    </row>
    <row r="914" spans="5:32" s="17" customFormat="1" x14ac:dyDescent="0.2">
      <c r="E914" s="287"/>
      <c r="N914" s="526"/>
      <c r="O914" s="297"/>
      <c r="Q914" s="287"/>
      <c r="U914" s="526"/>
      <c r="X914" s="287"/>
      <c r="AF914" s="287"/>
    </row>
    <row r="915" spans="5:32" s="17" customFormat="1" x14ac:dyDescent="0.2">
      <c r="E915" s="287"/>
      <c r="N915" s="526"/>
      <c r="O915" s="297"/>
      <c r="Q915" s="287"/>
      <c r="U915" s="526"/>
      <c r="X915" s="287"/>
      <c r="AF915" s="287"/>
    </row>
    <row r="916" spans="5:32" s="17" customFormat="1" x14ac:dyDescent="0.2">
      <c r="E916" s="287"/>
      <c r="N916" s="526"/>
      <c r="O916" s="297"/>
      <c r="Q916" s="287"/>
      <c r="U916" s="526"/>
      <c r="X916" s="287"/>
      <c r="AF916" s="287"/>
    </row>
    <row r="917" spans="5:32" s="17" customFormat="1" x14ac:dyDescent="0.2">
      <c r="E917" s="287"/>
      <c r="N917" s="526"/>
      <c r="O917" s="297"/>
      <c r="Q917" s="287"/>
      <c r="U917" s="526"/>
      <c r="X917" s="287"/>
      <c r="AF917" s="287"/>
    </row>
    <row r="918" spans="5:32" s="17" customFormat="1" x14ac:dyDescent="0.2">
      <c r="E918" s="287"/>
      <c r="N918" s="526"/>
      <c r="O918" s="297"/>
      <c r="Q918" s="287"/>
      <c r="U918" s="526"/>
      <c r="X918" s="287"/>
      <c r="AF918" s="287"/>
    </row>
    <row r="919" spans="5:32" s="17" customFormat="1" x14ac:dyDescent="0.2">
      <c r="E919" s="287"/>
      <c r="N919" s="526"/>
      <c r="O919" s="297"/>
      <c r="Q919" s="287"/>
      <c r="U919" s="526"/>
      <c r="X919" s="287"/>
      <c r="AF919" s="287"/>
    </row>
    <row r="920" spans="5:32" s="17" customFormat="1" x14ac:dyDescent="0.2">
      <c r="E920" s="287"/>
      <c r="N920" s="526"/>
      <c r="O920" s="297"/>
      <c r="Q920" s="287"/>
      <c r="U920" s="526"/>
      <c r="X920" s="287"/>
      <c r="AF920" s="287"/>
    </row>
    <row r="921" spans="5:32" s="17" customFormat="1" x14ac:dyDescent="0.2">
      <c r="E921" s="287"/>
      <c r="N921" s="526"/>
      <c r="O921" s="297"/>
      <c r="Q921" s="287"/>
      <c r="U921" s="526"/>
      <c r="X921" s="287"/>
      <c r="AF921" s="287"/>
    </row>
    <row r="922" spans="5:32" s="17" customFormat="1" x14ac:dyDescent="0.2">
      <c r="E922" s="287"/>
      <c r="N922" s="526"/>
      <c r="O922" s="297"/>
      <c r="Q922" s="287"/>
      <c r="U922" s="526"/>
      <c r="X922" s="287"/>
      <c r="AF922" s="287"/>
    </row>
    <row r="923" spans="5:32" s="17" customFormat="1" x14ac:dyDescent="0.2">
      <c r="E923" s="287"/>
      <c r="N923" s="526"/>
      <c r="O923" s="297"/>
      <c r="Q923" s="287"/>
      <c r="U923" s="526"/>
      <c r="X923" s="287"/>
      <c r="AF923" s="287"/>
    </row>
    <row r="924" spans="5:32" s="17" customFormat="1" x14ac:dyDescent="0.2">
      <c r="E924" s="287"/>
      <c r="N924" s="526"/>
      <c r="O924" s="297"/>
      <c r="Q924" s="287"/>
      <c r="U924" s="526"/>
      <c r="X924" s="287"/>
      <c r="AF924" s="287"/>
    </row>
    <row r="925" spans="5:32" s="17" customFormat="1" x14ac:dyDescent="0.2">
      <c r="E925" s="287"/>
      <c r="N925" s="526"/>
      <c r="O925" s="297"/>
      <c r="Q925" s="287"/>
      <c r="U925" s="526"/>
      <c r="X925" s="287"/>
      <c r="AF925" s="287"/>
    </row>
    <row r="926" spans="5:32" s="17" customFormat="1" x14ac:dyDescent="0.2">
      <c r="E926" s="287"/>
      <c r="N926" s="526"/>
      <c r="O926" s="297"/>
      <c r="Q926" s="287"/>
      <c r="U926" s="526"/>
      <c r="X926" s="287"/>
      <c r="AF926" s="287"/>
    </row>
    <row r="927" spans="5:32" s="17" customFormat="1" x14ac:dyDescent="0.2">
      <c r="E927" s="287"/>
      <c r="N927" s="526"/>
      <c r="O927" s="297"/>
      <c r="Q927" s="287"/>
      <c r="U927" s="526"/>
      <c r="X927" s="287"/>
      <c r="AF927" s="287"/>
    </row>
    <row r="928" spans="5:32" s="17" customFormat="1" x14ac:dyDescent="0.2">
      <c r="E928" s="287"/>
      <c r="N928" s="526"/>
      <c r="O928" s="297"/>
      <c r="Q928" s="287"/>
      <c r="U928" s="526"/>
      <c r="X928" s="287"/>
      <c r="AF928" s="287"/>
    </row>
    <row r="929" spans="5:32" s="17" customFormat="1" x14ac:dyDescent="0.2">
      <c r="E929" s="287"/>
      <c r="N929" s="526"/>
      <c r="O929" s="297"/>
      <c r="Q929" s="287"/>
      <c r="U929" s="526"/>
      <c r="X929" s="287"/>
      <c r="AF929" s="287"/>
    </row>
    <row r="930" spans="5:32" s="17" customFormat="1" x14ac:dyDescent="0.2">
      <c r="E930" s="287"/>
      <c r="N930" s="526"/>
      <c r="O930" s="297"/>
      <c r="Q930" s="287"/>
      <c r="U930" s="526"/>
      <c r="X930" s="287"/>
      <c r="AF930" s="287"/>
    </row>
    <row r="931" spans="5:32" s="17" customFormat="1" x14ac:dyDescent="0.2">
      <c r="E931" s="287"/>
      <c r="N931" s="526"/>
      <c r="O931" s="297"/>
      <c r="Q931" s="287"/>
      <c r="U931" s="526"/>
      <c r="X931" s="287"/>
      <c r="AF931" s="287"/>
    </row>
    <row r="932" spans="5:32" s="17" customFormat="1" x14ac:dyDescent="0.2">
      <c r="E932" s="287"/>
      <c r="N932" s="526"/>
      <c r="O932" s="297"/>
      <c r="Q932" s="287"/>
      <c r="U932" s="526"/>
      <c r="X932" s="287"/>
      <c r="AF932" s="287"/>
    </row>
    <row r="933" spans="5:32" s="17" customFormat="1" x14ac:dyDescent="0.2">
      <c r="E933" s="287"/>
      <c r="N933" s="526"/>
      <c r="O933" s="297"/>
      <c r="Q933" s="287"/>
      <c r="U933" s="526"/>
      <c r="X933" s="287"/>
      <c r="AF933" s="287"/>
    </row>
    <row r="934" spans="5:32" s="17" customFormat="1" x14ac:dyDescent="0.2">
      <c r="E934" s="564"/>
      <c r="N934" s="526"/>
      <c r="O934" s="297"/>
      <c r="Q934" s="287"/>
      <c r="U934" s="526"/>
      <c r="X934" s="287"/>
      <c r="AF934" s="287"/>
    </row>
    <row r="935" spans="5:32" s="17" customFormat="1" x14ac:dyDescent="0.2">
      <c r="E935" s="564"/>
      <c r="N935" s="526"/>
      <c r="O935" s="297"/>
      <c r="Q935" s="287"/>
      <c r="U935" s="526"/>
      <c r="X935" s="287"/>
      <c r="AF935" s="287"/>
    </row>
    <row r="936" spans="5:32" s="17" customFormat="1" x14ac:dyDescent="0.2">
      <c r="E936" s="564"/>
      <c r="N936" s="526"/>
      <c r="O936" s="297"/>
      <c r="Q936" s="287"/>
      <c r="U936" s="526"/>
      <c r="X936" s="287"/>
      <c r="AF936" s="287"/>
    </row>
    <row r="937" spans="5:32" s="17" customFormat="1" x14ac:dyDescent="0.2">
      <c r="E937" s="564"/>
      <c r="N937" s="526"/>
      <c r="O937" s="297"/>
      <c r="Q937" s="287"/>
      <c r="U937" s="526"/>
      <c r="X937" s="287"/>
      <c r="AF937" s="287"/>
    </row>
    <row r="938" spans="5:32" s="17" customFormat="1" x14ac:dyDescent="0.2">
      <c r="E938" s="564"/>
      <c r="N938" s="526"/>
      <c r="O938" s="297"/>
      <c r="Q938" s="287"/>
      <c r="U938" s="526"/>
      <c r="X938" s="287"/>
      <c r="AF938" s="287"/>
    </row>
    <row r="939" spans="5:32" s="17" customFormat="1" x14ac:dyDescent="0.2">
      <c r="E939" s="564"/>
      <c r="N939" s="526"/>
      <c r="O939" s="297"/>
      <c r="Q939" s="287"/>
      <c r="U939" s="526"/>
      <c r="X939" s="287"/>
      <c r="AF939" s="287"/>
    </row>
    <row r="940" spans="5:32" s="17" customFormat="1" x14ac:dyDescent="0.2">
      <c r="E940" s="564"/>
      <c r="N940" s="526"/>
      <c r="O940" s="297"/>
      <c r="Q940" s="287"/>
      <c r="U940" s="526"/>
      <c r="X940" s="287"/>
      <c r="AF940" s="287"/>
    </row>
    <row r="941" spans="5:32" s="17" customFormat="1" x14ac:dyDescent="0.2">
      <c r="E941" s="564"/>
      <c r="N941" s="526"/>
      <c r="O941" s="297"/>
      <c r="Q941" s="287"/>
      <c r="U941" s="526"/>
      <c r="X941" s="287"/>
      <c r="AF941" s="287"/>
    </row>
    <row r="942" spans="5:32" s="17" customFormat="1" x14ac:dyDescent="0.2">
      <c r="E942" s="564"/>
      <c r="N942" s="526"/>
      <c r="O942" s="297"/>
      <c r="Q942" s="287"/>
      <c r="U942" s="526"/>
      <c r="X942" s="287"/>
      <c r="AF942" s="287"/>
    </row>
    <row r="943" spans="5:32" s="17" customFormat="1" x14ac:dyDescent="0.2">
      <c r="E943" s="564"/>
      <c r="N943" s="526"/>
      <c r="O943" s="297"/>
      <c r="Q943" s="287"/>
      <c r="U943" s="526"/>
      <c r="X943" s="287"/>
      <c r="AF943" s="287"/>
    </row>
    <row r="944" spans="5:32" s="17" customFormat="1" x14ac:dyDescent="0.2">
      <c r="E944" s="564"/>
      <c r="N944" s="526"/>
      <c r="O944" s="297"/>
      <c r="Q944" s="287"/>
      <c r="U944" s="526"/>
      <c r="X944" s="287"/>
      <c r="AF944" s="287"/>
    </row>
    <row r="945" spans="5:32" s="17" customFormat="1" x14ac:dyDescent="0.2">
      <c r="E945" s="564"/>
      <c r="N945" s="526"/>
      <c r="O945" s="297"/>
      <c r="Q945" s="287"/>
      <c r="U945" s="526"/>
      <c r="X945" s="287"/>
      <c r="AF945" s="287"/>
    </row>
    <row r="946" spans="5:32" s="17" customFormat="1" x14ac:dyDescent="0.2">
      <c r="E946" s="564"/>
      <c r="N946" s="526"/>
      <c r="O946" s="297"/>
      <c r="Q946" s="287"/>
      <c r="U946" s="526"/>
      <c r="X946" s="287"/>
      <c r="AF946" s="287"/>
    </row>
    <row r="947" spans="5:32" s="17" customFormat="1" x14ac:dyDescent="0.2">
      <c r="E947" s="564"/>
      <c r="N947" s="526"/>
      <c r="O947" s="297"/>
      <c r="Q947" s="287"/>
      <c r="U947" s="526"/>
      <c r="X947" s="287"/>
      <c r="AF947" s="287"/>
    </row>
    <row r="948" spans="5:32" s="17" customFormat="1" x14ac:dyDescent="0.2">
      <c r="E948" s="564"/>
      <c r="N948" s="526"/>
      <c r="O948" s="297"/>
      <c r="Q948" s="287"/>
      <c r="U948" s="526"/>
      <c r="X948" s="287"/>
      <c r="AF948" s="287"/>
    </row>
    <row r="949" spans="5:32" s="17" customFormat="1" x14ac:dyDescent="0.2">
      <c r="E949" s="564"/>
      <c r="N949" s="526"/>
      <c r="O949" s="297"/>
      <c r="Q949" s="287"/>
      <c r="U949" s="526"/>
      <c r="X949" s="287"/>
      <c r="AF949" s="287"/>
    </row>
    <row r="950" spans="5:32" s="17" customFormat="1" x14ac:dyDescent="0.2">
      <c r="E950" s="564"/>
      <c r="N950" s="526"/>
      <c r="O950" s="297"/>
      <c r="Q950" s="287"/>
      <c r="U950" s="526"/>
      <c r="X950" s="287"/>
      <c r="AF950" s="287"/>
    </row>
    <row r="951" spans="5:32" s="17" customFormat="1" x14ac:dyDescent="0.2">
      <c r="E951" s="564"/>
      <c r="N951" s="526"/>
      <c r="O951" s="297"/>
      <c r="Q951" s="287"/>
      <c r="U951" s="526"/>
      <c r="X951" s="287"/>
      <c r="AF951" s="287"/>
    </row>
    <row r="952" spans="5:32" s="17" customFormat="1" x14ac:dyDescent="0.2">
      <c r="E952" s="564"/>
      <c r="N952" s="526"/>
      <c r="O952" s="297"/>
      <c r="Q952" s="287"/>
      <c r="U952" s="526"/>
      <c r="X952" s="287"/>
      <c r="AF952" s="287"/>
    </row>
    <row r="953" spans="5:32" s="17" customFormat="1" x14ac:dyDescent="0.2">
      <c r="E953" s="564"/>
      <c r="N953" s="526"/>
      <c r="O953" s="297"/>
      <c r="Q953" s="287"/>
      <c r="U953" s="526"/>
      <c r="X953" s="287"/>
      <c r="AF953" s="287"/>
    </row>
    <row r="954" spans="5:32" s="17" customFormat="1" x14ac:dyDescent="0.2">
      <c r="E954" s="564"/>
      <c r="N954" s="526"/>
      <c r="O954" s="297"/>
      <c r="Q954" s="287"/>
      <c r="U954" s="526"/>
      <c r="X954" s="287"/>
      <c r="AF954" s="287"/>
    </row>
    <row r="955" spans="5:32" s="17" customFormat="1" x14ac:dyDescent="0.2">
      <c r="E955" s="564"/>
      <c r="N955" s="526"/>
      <c r="O955" s="297"/>
      <c r="Q955" s="287"/>
      <c r="U955" s="526"/>
      <c r="X955" s="287"/>
      <c r="AF955" s="287"/>
    </row>
    <row r="956" spans="5:32" s="17" customFormat="1" x14ac:dyDescent="0.2">
      <c r="E956" s="564"/>
      <c r="N956" s="526"/>
      <c r="O956" s="297"/>
      <c r="Q956" s="287"/>
      <c r="U956" s="526"/>
      <c r="X956" s="287"/>
      <c r="AF956" s="287"/>
    </row>
    <row r="957" spans="5:32" s="17" customFormat="1" x14ac:dyDescent="0.2">
      <c r="E957" s="564"/>
      <c r="N957" s="526"/>
      <c r="O957" s="297"/>
      <c r="Q957" s="287"/>
      <c r="U957" s="526"/>
      <c r="X957" s="287"/>
      <c r="AF957" s="287"/>
    </row>
    <row r="958" spans="5:32" s="17" customFormat="1" x14ac:dyDescent="0.2">
      <c r="E958" s="564"/>
      <c r="N958" s="526"/>
      <c r="O958" s="297"/>
      <c r="Q958" s="287"/>
      <c r="U958" s="526"/>
      <c r="X958" s="287"/>
      <c r="AF958" s="287"/>
    </row>
    <row r="959" spans="5:32" s="17" customFormat="1" x14ac:dyDescent="0.2">
      <c r="E959" s="564"/>
      <c r="N959" s="526"/>
      <c r="O959" s="297"/>
      <c r="Q959" s="287"/>
      <c r="U959" s="526"/>
      <c r="X959" s="287"/>
      <c r="AF959" s="287"/>
    </row>
    <row r="960" spans="5:32" s="17" customFormat="1" x14ac:dyDescent="0.2">
      <c r="E960" s="564"/>
      <c r="N960" s="526"/>
      <c r="O960" s="297"/>
      <c r="Q960" s="287"/>
      <c r="U960" s="526"/>
      <c r="X960" s="287"/>
      <c r="AF960" s="287"/>
    </row>
    <row r="961" spans="5:32" s="17" customFormat="1" x14ac:dyDescent="0.2">
      <c r="E961" s="564"/>
      <c r="N961" s="526"/>
      <c r="O961" s="297"/>
      <c r="Q961" s="287"/>
      <c r="U961" s="526"/>
      <c r="X961" s="287"/>
      <c r="AF961" s="287"/>
    </row>
    <row r="962" spans="5:32" s="17" customFormat="1" x14ac:dyDescent="0.2">
      <c r="E962" s="564"/>
      <c r="N962" s="526"/>
      <c r="O962" s="297"/>
      <c r="Q962" s="287"/>
      <c r="U962" s="526"/>
      <c r="X962" s="287"/>
      <c r="AF962" s="287"/>
    </row>
    <row r="963" spans="5:32" s="17" customFormat="1" x14ac:dyDescent="0.2">
      <c r="E963" s="564"/>
      <c r="N963" s="526"/>
      <c r="O963" s="297"/>
      <c r="Q963" s="287"/>
      <c r="U963" s="526"/>
      <c r="X963" s="287"/>
      <c r="AF963" s="287"/>
    </row>
    <row r="964" spans="5:32" s="17" customFormat="1" x14ac:dyDescent="0.2">
      <c r="E964" s="564"/>
      <c r="N964" s="526"/>
      <c r="O964" s="297"/>
      <c r="Q964" s="287"/>
      <c r="U964" s="526"/>
      <c r="X964" s="287"/>
      <c r="AF964" s="287"/>
    </row>
    <row r="965" spans="5:32" s="17" customFormat="1" x14ac:dyDescent="0.2">
      <c r="E965" s="564"/>
      <c r="N965" s="526"/>
      <c r="O965" s="297"/>
      <c r="Q965" s="287"/>
      <c r="U965" s="526"/>
      <c r="X965" s="287"/>
      <c r="AF965" s="287"/>
    </row>
    <row r="966" spans="5:32" s="17" customFormat="1" x14ac:dyDescent="0.2">
      <c r="E966" s="564"/>
      <c r="N966" s="526"/>
      <c r="O966" s="297"/>
      <c r="Q966" s="287"/>
      <c r="U966" s="526"/>
      <c r="X966" s="287"/>
      <c r="AF966" s="287"/>
    </row>
    <row r="967" spans="5:32" s="17" customFormat="1" x14ac:dyDescent="0.2">
      <c r="E967" s="564"/>
      <c r="N967" s="526"/>
      <c r="O967" s="297"/>
      <c r="Q967" s="287"/>
      <c r="U967" s="526"/>
      <c r="X967" s="287"/>
      <c r="AF967" s="287"/>
    </row>
    <row r="968" spans="5:32" s="17" customFormat="1" x14ac:dyDescent="0.2">
      <c r="E968" s="564"/>
      <c r="N968" s="526"/>
      <c r="O968" s="297"/>
      <c r="Q968" s="287"/>
      <c r="U968" s="526"/>
      <c r="X968" s="287"/>
      <c r="AF968" s="287"/>
    </row>
    <row r="969" spans="5:32" s="17" customFormat="1" x14ac:dyDescent="0.2">
      <c r="E969" s="564"/>
      <c r="N969" s="526"/>
      <c r="O969" s="297"/>
      <c r="Q969" s="287"/>
      <c r="U969" s="526"/>
      <c r="X969" s="287"/>
      <c r="AF969" s="287"/>
    </row>
    <row r="970" spans="5:32" s="17" customFormat="1" x14ac:dyDescent="0.2">
      <c r="E970" s="564"/>
      <c r="N970" s="526"/>
      <c r="O970" s="297"/>
      <c r="Q970" s="287"/>
      <c r="U970" s="526"/>
      <c r="X970" s="287"/>
      <c r="AF970" s="287"/>
    </row>
    <row r="971" spans="5:32" s="17" customFormat="1" x14ac:dyDescent="0.2">
      <c r="E971" s="564"/>
      <c r="N971" s="526"/>
      <c r="O971" s="297"/>
      <c r="Q971" s="287"/>
      <c r="U971" s="526"/>
      <c r="X971" s="287"/>
      <c r="AF971" s="287"/>
    </row>
    <row r="972" spans="5:32" s="17" customFormat="1" x14ac:dyDescent="0.2">
      <c r="E972" s="564"/>
      <c r="N972" s="526"/>
      <c r="O972" s="297"/>
      <c r="Q972" s="287"/>
      <c r="U972" s="526"/>
      <c r="X972" s="287"/>
      <c r="AF972" s="287"/>
    </row>
    <row r="973" spans="5:32" s="17" customFormat="1" x14ac:dyDescent="0.2">
      <c r="E973" s="564"/>
      <c r="N973" s="526"/>
      <c r="O973" s="297"/>
      <c r="Q973" s="287"/>
      <c r="U973" s="526"/>
      <c r="X973" s="287"/>
      <c r="AF973" s="287"/>
    </row>
    <row r="974" spans="5:32" s="17" customFormat="1" x14ac:dyDescent="0.2">
      <c r="E974" s="564"/>
      <c r="N974" s="526"/>
      <c r="O974" s="297"/>
      <c r="Q974" s="287"/>
      <c r="U974" s="526"/>
      <c r="X974" s="287"/>
      <c r="AF974" s="287"/>
    </row>
    <row r="975" spans="5:32" s="17" customFormat="1" x14ac:dyDescent="0.2">
      <c r="E975" s="564"/>
      <c r="N975" s="526"/>
      <c r="O975" s="297"/>
      <c r="Q975" s="287"/>
      <c r="U975" s="526"/>
      <c r="X975" s="287"/>
      <c r="AF975" s="287"/>
    </row>
    <row r="976" spans="5:32" s="17" customFormat="1" x14ac:dyDescent="0.2">
      <c r="E976" s="564"/>
      <c r="N976" s="526"/>
      <c r="O976" s="297"/>
      <c r="Q976" s="287"/>
      <c r="U976" s="526"/>
      <c r="X976" s="287"/>
      <c r="AF976" s="287"/>
    </row>
    <row r="977" spans="5:32" s="17" customFormat="1" x14ac:dyDescent="0.2">
      <c r="E977" s="564"/>
      <c r="N977" s="526"/>
      <c r="O977" s="297"/>
      <c r="Q977" s="287"/>
      <c r="U977" s="526"/>
      <c r="X977" s="287"/>
      <c r="AF977" s="287"/>
    </row>
    <row r="978" spans="5:32" s="17" customFormat="1" x14ac:dyDescent="0.2">
      <c r="E978" s="564"/>
      <c r="N978" s="526"/>
      <c r="O978" s="297"/>
      <c r="Q978" s="287"/>
      <c r="U978" s="526"/>
      <c r="X978" s="287"/>
      <c r="AF978" s="287"/>
    </row>
    <row r="979" spans="5:32" s="17" customFormat="1" x14ac:dyDescent="0.2">
      <c r="E979" s="564"/>
      <c r="N979" s="526"/>
      <c r="O979" s="297"/>
      <c r="Q979" s="287"/>
      <c r="U979" s="526"/>
      <c r="X979" s="287"/>
      <c r="AF979" s="287"/>
    </row>
    <row r="980" spans="5:32" s="17" customFormat="1" x14ac:dyDescent="0.2">
      <c r="E980" s="564"/>
      <c r="N980" s="526"/>
      <c r="O980" s="297"/>
      <c r="Q980" s="287"/>
      <c r="U980" s="526"/>
      <c r="X980" s="287"/>
      <c r="AF980" s="287"/>
    </row>
    <row r="981" spans="5:32" s="17" customFormat="1" x14ac:dyDescent="0.2">
      <c r="E981" s="564"/>
      <c r="N981" s="526"/>
      <c r="O981" s="297"/>
      <c r="Q981" s="287"/>
      <c r="U981" s="526"/>
      <c r="X981" s="287"/>
      <c r="AF981" s="287"/>
    </row>
    <row r="982" spans="5:32" s="17" customFormat="1" x14ac:dyDescent="0.2">
      <c r="E982" s="564"/>
      <c r="N982" s="526"/>
      <c r="O982" s="297"/>
      <c r="Q982" s="287"/>
      <c r="U982" s="526"/>
      <c r="X982" s="287"/>
      <c r="AF982" s="287"/>
    </row>
    <row r="983" spans="5:32" s="17" customFormat="1" x14ac:dyDescent="0.2">
      <c r="E983" s="564"/>
      <c r="N983" s="526"/>
      <c r="O983" s="297"/>
      <c r="Q983" s="287"/>
      <c r="U983" s="526"/>
      <c r="X983" s="287"/>
      <c r="AF983" s="287"/>
    </row>
    <row r="984" spans="5:32" s="17" customFormat="1" x14ac:dyDescent="0.2">
      <c r="E984" s="564"/>
      <c r="N984" s="526"/>
      <c r="O984" s="297"/>
      <c r="Q984" s="287"/>
      <c r="U984" s="526"/>
      <c r="X984" s="287"/>
      <c r="AF984" s="287"/>
    </row>
    <row r="985" spans="5:32" s="17" customFormat="1" x14ac:dyDescent="0.2">
      <c r="E985" s="564"/>
      <c r="N985" s="526"/>
      <c r="O985" s="297"/>
      <c r="Q985" s="287"/>
      <c r="U985" s="526"/>
      <c r="X985" s="287"/>
      <c r="AF985" s="287"/>
    </row>
    <row r="986" spans="5:32" s="17" customFormat="1" x14ac:dyDescent="0.2">
      <c r="E986" s="564"/>
      <c r="N986" s="526"/>
      <c r="O986" s="297"/>
      <c r="Q986" s="287"/>
      <c r="U986" s="526"/>
      <c r="X986" s="287"/>
      <c r="AF986" s="287"/>
    </row>
    <row r="987" spans="5:32" s="17" customFormat="1" x14ac:dyDescent="0.2">
      <c r="E987" s="564"/>
      <c r="N987" s="526"/>
      <c r="O987" s="297"/>
      <c r="Q987" s="287"/>
      <c r="U987" s="526"/>
      <c r="X987" s="287"/>
      <c r="AF987" s="287"/>
    </row>
    <row r="988" spans="5:32" s="17" customFormat="1" x14ac:dyDescent="0.2">
      <c r="E988" s="564"/>
      <c r="N988" s="526"/>
      <c r="O988" s="297"/>
      <c r="Q988" s="287"/>
      <c r="U988" s="526"/>
      <c r="X988" s="287"/>
      <c r="AF988" s="287"/>
    </row>
    <row r="989" spans="5:32" s="17" customFormat="1" x14ac:dyDescent="0.2">
      <c r="E989" s="564"/>
      <c r="N989" s="526"/>
      <c r="O989" s="297"/>
      <c r="Q989" s="287"/>
      <c r="U989" s="526"/>
      <c r="X989" s="287"/>
      <c r="AF989" s="287"/>
    </row>
    <row r="990" spans="5:32" s="17" customFormat="1" x14ac:dyDescent="0.2">
      <c r="E990" s="564"/>
      <c r="N990" s="526"/>
      <c r="O990" s="297"/>
      <c r="Q990" s="287"/>
      <c r="U990" s="526"/>
      <c r="X990" s="287"/>
      <c r="AF990" s="287"/>
    </row>
    <row r="991" spans="5:32" s="17" customFormat="1" x14ac:dyDescent="0.2">
      <c r="E991" s="564"/>
      <c r="N991" s="526"/>
      <c r="O991" s="297"/>
      <c r="Q991" s="287"/>
      <c r="U991" s="526"/>
      <c r="X991" s="287"/>
      <c r="AF991" s="287"/>
    </row>
    <row r="992" spans="5:32" s="17" customFormat="1" x14ac:dyDescent="0.2">
      <c r="E992" s="564"/>
      <c r="N992" s="526"/>
      <c r="O992" s="297"/>
      <c r="Q992" s="287"/>
      <c r="U992" s="526"/>
      <c r="X992" s="287"/>
      <c r="AF992" s="287"/>
    </row>
    <row r="993" spans="5:32" s="17" customFormat="1" x14ac:dyDescent="0.2">
      <c r="E993" s="564"/>
      <c r="N993" s="526"/>
      <c r="O993" s="297"/>
      <c r="Q993" s="287"/>
      <c r="U993" s="526"/>
      <c r="X993" s="287"/>
      <c r="AF993" s="287"/>
    </row>
    <row r="994" spans="5:32" s="17" customFormat="1" x14ac:dyDescent="0.2">
      <c r="E994" s="564"/>
      <c r="N994" s="526"/>
      <c r="O994" s="297"/>
      <c r="Q994" s="287"/>
      <c r="U994" s="526"/>
      <c r="X994" s="287"/>
      <c r="AF994" s="287"/>
    </row>
    <row r="995" spans="5:32" s="17" customFormat="1" x14ac:dyDescent="0.2">
      <c r="E995" s="564"/>
      <c r="N995" s="526"/>
      <c r="O995" s="297"/>
      <c r="Q995" s="287"/>
      <c r="U995" s="526"/>
      <c r="X995" s="287"/>
      <c r="AF995" s="287"/>
    </row>
    <row r="996" spans="5:32" s="17" customFormat="1" x14ac:dyDescent="0.2">
      <c r="E996" s="564"/>
      <c r="N996" s="526"/>
      <c r="O996" s="297"/>
      <c r="Q996" s="287"/>
      <c r="U996" s="526"/>
      <c r="X996" s="287"/>
      <c r="AF996" s="287"/>
    </row>
    <row r="997" spans="5:32" s="17" customFormat="1" x14ac:dyDescent="0.2">
      <c r="E997" s="564"/>
      <c r="N997" s="526"/>
      <c r="O997" s="297"/>
      <c r="Q997" s="287"/>
      <c r="U997" s="526"/>
      <c r="X997" s="287"/>
      <c r="AF997" s="287"/>
    </row>
    <row r="998" spans="5:32" s="17" customFormat="1" x14ac:dyDescent="0.2">
      <c r="E998" s="564"/>
      <c r="N998" s="526"/>
      <c r="O998" s="297"/>
      <c r="Q998" s="287"/>
      <c r="U998" s="526"/>
      <c r="X998" s="287"/>
      <c r="AF998" s="287"/>
    </row>
    <row r="999" spans="5:32" s="17" customFormat="1" x14ac:dyDescent="0.2">
      <c r="E999" s="564"/>
      <c r="N999" s="526"/>
      <c r="O999" s="297"/>
      <c r="Q999" s="287"/>
      <c r="U999" s="526"/>
      <c r="X999" s="287"/>
      <c r="AF999" s="287"/>
    </row>
    <row r="1000" spans="5:32" s="17" customFormat="1" x14ac:dyDescent="0.2">
      <c r="E1000" s="564"/>
      <c r="N1000" s="526"/>
      <c r="O1000" s="297"/>
      <c r="Q1000" s="287"/>
      <c r="U1000" s="526"/>
      <c r="X1000" s="287"/>
      <c r="AF1000" s="287"/>
    </row>
    <row r="1001" spans="5:32" s="17" customFormat="1" x14ac:dyDescent="0.2">
      <c r="E1001" s="564"/>
      <c r="N1001" s="526"/>
      <c r="O1001" s="297"/>
      <c r="Q1001" s="287"/>
      <c r="U1001" s="526"/>
      <c r="X1001" s="287"/>
      <c r="AF1001" s="287"/>
    </row>
    <row r="1002" spans="5:32" s="17" customFormat="1" x14ac:dyDescent="0.2">
      <c r="E1002" s="564"/>
      <c r="N1002" s="526"/>
      <c r="O1002" s="297"/>
      <c r="Q1002" s="287"/>
      <c r="U1002" s="526"/>
      <c r="X1002" s="287"/>
      <c r="AF1002" s="287"/>
    </row>
    <row r="1003" spans="5:32" s="17" customFormat="1" x14ac:dyDescent="0.2">
      <c r="E1003" s="564"/>
      <c r="N1003" s="526"/>
      <c r="O1003" s="297"/>
      <c r="Q1003" s="287"/>
      <c r="U1003" s="526"/>
      <c r="X1003" s="287"/>
      <c r="AF1003" s="287"/>
    </row>
    <row r="1004" spans="5:32" s="17" customFormat="1" x14ac:dyDescent="0.2">
      <c r="E1004" s="564"/>
      <c r="N1004" s="526"/>
      <c r="O1004" s="297"/>
      <c r="Q1004" s="287"/>
      <c r="U1004" s="526"/>
      <c r="X1004" s="287"/>
      <c r="AF1004" s="287"/>
    </row>
    <row r="1005" spans="5:32" s="17" customFormat="1" x14ac:dyDescent="0.2">
      <c r="E1005" s="564"/>
      <c r="N1005" s="526"/>
      <c r="O1005" s="297"/>
      <c r="Q1005" s="287"/>
      <c r="U1005" s="526"/>
      <c r="X1005" s="287"/>
      <c r="AF1005" s="287"/>
    </row>
    <row r="1006" spans="5:32" s="17" customFormat="1" x14ac:dyDescent="0.2">
      <c r="E1006" s="564"/>
      <c r="K1006" s="297"/>
      <c r="N1006" s="526"/>
      <c r="Q1006" s="287"/>
      <c r="U1006" s="526"/>
      <c r="X1006" s="287"/>
      <c r="AF1006" s="287"/>
    </row>
    <row r="1007" spans="5:32" s="17" customFormat="1" x14ac:dyDescent="0.2">
      <c r="E1007" s="564"/>
      <c r="K1007" s="297"/>
      <c r="N1007" s="526"/>
      <c r="Q1007" s="287"/>
      <c r="U1007" s="526"/>
      <c r="X1007" s="287"/>
      <c r="AF1007" s="287"/>
    </row>
    <row r="1008" spans="5:32" s="17" customFormat="1" x14ac:dyDescent="0.2">
      <c r="E1008" s="564"/>
      <c r="K1008" s="297"/>
      <c r="N1008" s="526"/>
      <c r="Q1008" s="287"/>
      <c r="U1008" s="526"/>
      <c r="X1008" s="287"/>
      <c r="AF1008" s="287"/>
    </row>
    <row r="1009" spans="5:32" s="17" customFormat="1" x14ac:dyDescent="0.2">
      <c r="E1009" s="564"/>
      <c r="K1009" s="297"/>
      <c r="N1009" s="526"/>
      <c r="Q1009" s="287"/>
      <c r="U1009" s="526"/>
      <c r="X1009" s="287"/>
      <c r="AF1009" s="287"/>
    </row>
    <row r="1010" spans="5:32" s="17" customFormat="1" x14ac:dyDescent="0.2">
      <c r="E1010" s="564"/>
      <c r="K1010" s="297"/>
      <c r="N1010" s="526"/>
      <c r="Q1010" s="287"/>
      <c r="U1010" s="526"/>
      <c r="X1010" s="287"/>
      <c r="AF1010" s="287"/>
    </row>
    <row r="1011" spans="5:32" s="17" customFormat="1" x14ac:dyDescent="0.2">
      <c r="E1011" s="564"/>
      <c r="K1011" s="297"/>
      <c r="N1011" s="526"/>
      <c r="Q1011" s="287"/>
      <c r="U1011" s="526"/>
      <c r="X1011" s="287"/>
      <c r="AF1011" s="287"/>
    </row>
    <row r="1012" spans="5:32" s="17" customFormat="1" x14ac:dyDescent="0.2">
      <c r="E1012" s="564"/>
      <c r="K1012" s="297"/>
      <c r="N1012" s="526"/>
      <c r="Q1012" s="287"/>
      <c r="U1012" s="526"/>
      <c r="X1012" s="287"/>
      <c r="AF1012" s="287"/>
    </row>
    <row r="1013" spans="5:32" s="17" customFormat="1" x14ac:dyDescent="0.2">
      <c r="E1013" s="564"/>
      <c r="K1013" s="297"/>
      <c r="N1013" s="526"/>
      <c r="Q1013" s="287"/>
      <c r="U1013" s="526"/>
      <c r="X1013" s="287"/>
      <c r="AF1013" s="287"/>
    </row>
    <row r="1014" spans="5:32" s="17" customFormat="1" x14ac:dyDescent="0.2">
      <c r="E1014" s="564"/>
      <c r="K1014" s="297"/>
      <c r="N1014" s="526"/>
      <c r="Q1014" s="287"/>
      <c r="U1014" s="526"/>
      <c r="X1014" s="287"/>
      <c r="AF1014" s="287"/>
    </row>
    <row r="1015" spans="5:32" s="17" customFormat="1" x14ac:dyDescent="0.2">
      <c r="E1015" s="564"/>
      <c r="K1015" s="297"/>
      <c r="N1015" s="526"/>
      <c r="Q1015" s="287"/>
      <c r="U1015" s="526"/>
      <c r="X1015" s="287"/>
      <c r="AF1015" s="287"/>
    </row>
    <row r="1016" spans="5:32" s="17" customFormat="1" x14ac:dyDescent="0.2">
      <c r="E1016" s="564"/>
      <c r="K1016" s="297"/>
      <c r="N1016" s="526"/>
      <c r="Q1016" s="287"/>
      <c r="U1016" s="526"/>
      <c r="X1016" s="287"/>
      <c r="AF1016" s="287"/>
    </row>
    <row r="1017" spans="5:32" s="17" customFormat="1" x14ac:dyDescent="0.2">
      <c r="E1017" s="564"/>
      <c r="K1017" s="297"/>
      <c r="N1017" s="526"/>
      <c r="Q1017" s="287"/>
      <c r="U1017" s="526"/>
      <c r="X1017" s="287"/>
      <c r="AF1017" s="287"/>
    </row>
    <row r="1018" spans="5:32" s="17" customFormat="1" x14ac:dyDescent="0.2">
      <c r="E1018" s="564"/>
      <c r="K1018" s="297"/>
      <c r="N1018" s="526"/>
      <c r="Q1018" s="287"/>
      <c r="U1018" s="526"/>
      <c r="X1018" s="287"/>
      <c r="AF1018" s="287"/>
    </row>
    <row r="1019" spans="5:32" s="17" customFormat="1" x14ac:dyDescent="0.2">
      <c r="E1019" s="564"/>
      <c r="K1019" s="297"/>
      <c r="N1019" s="526"/>
      <c r="Q1019" s="287"/>
      <c r="U1019" s="526"/>
      <c r="X1019" s="287"/>
      <c r="AF1019" s="287"/>
    </row>
    <row r="1020" spans="5:32" s="17" customFormat="1" x14ac:dyDescent="0.2">
      <c r="E1020" s="564"/>
      <c r="K1020" s="297"/>
      <c r="N1020" s="526"/>
      <c r="Q1020" s="287"/>
      <c r="U1020" s="526"/>
      <c r="X1020" s="287"/>
      <c r="AF1020" s="287"/>
    </row>
    <row r="1021" spans="5:32" s="17" customFormat="1" x14ac:dyDescent="0.2">
      <c r="E1021" s="564"/>
      <c r="K1021" s="297"/>
      <c r="N1021" s="526"/>
      <c r="Q1021" s="287"/>
      <c r="U1021" s="526"/>
      <c r="X1021" s="287"/>
      <c r="AF1021" s="287"/>
    </row>
    <row r="1022" spans="5:32" s="17" customFormat="1" x14ac:dyDescent="0.2">
      <c r="E1022" s="564"/>
      <c r="K1022" s="297"/>
      <c r="N1022" s="526"/>
      <c r="Q1022" s="287"/>
      <c r="U1022" s="526"/>
      <c r="X1022" s="287"/>
      <c r="AF1022" s="287"/>
    </row>
    <row r="1023" spans="5:32" s="17" customFormat="1" x14ac:dyDescent="0.2">
      <c r="E1023" s="564"/>
      <c r="K1023" s="297"/>
      <c r="N1023" s="526"/>
      <c r="Q1023" s="287"/>
      <c r="U1023" s="526"/>
      <c r="X1023" s="287"/>
      <c r="AF1023" s="287"/>
    </row>
    <row r="1024" spans="5:32" s="17" customFormat="1" x14ac:dyDescent="0.2">
      <c r="E1024" s="564"/>
      <c r="K1024" s="297"/>
      <c r="N1024" s="526"/>
      <c r="Q1024" s="287"/>
      <c r="U1024" s="526"/>
      <c r="X1024" s="287"/>
      <c r="AF1024" s="287"/>
    </row>
    <row r="1025" spans="5:32" s="17" customFormat="1" x14ac:dyDescent="0.2">
      <c r="E1025" s="564"/>
      <c r="K1025" s="297"/>
      <c r="N1025" s="526"/>
      <c r="Q1025" s="287"/>
      <c r="U1025" s="526"/>
      <c r="X1025" s="287"/>
      <c r="AF1025" s="287"/>
    </row>
    <row r="1026" spans="5:32" s="17" customFormat="1" x14ac:dyDescent="0.2">
      <c r="E1026" s="564"/>
      <c r="K1026" s="297"/>
      <c r="N1026" s="526"/>
      <c r="Q1026" s="287"/>
      <c r="U1026" s="526"/>
      <c r="X1026" s="287"/>
      <c r="AF1026" s="287"/>
    </row>
    <row r="1027" spans="5:32" s="17" customFormat="1" x14ac:dyDescent="0.2">
      <c r="E1027" s="564"/>
      <c r="K1027" s="297"/>
      <c r="N1027" s="526"/>
      <c r="Q1027" s="287"/>
      <c r="U1027" s="526"/>
      <c r="X1027" s="287"/>
      <c r="AF1027" s="287"/>
    </row>
    <row r="1028" spans="5:32" s="17" customFormat="1" x14ac:dyDescent="0.2">
      <c r="E1028" s="564"/>
      <c r="K1028" s="297"/>
      <c r="N1028" s="526"/>
      <c r="Q1028" s="287"/>
      <c r="U1028" s="526"/>
      <c r="X1028" s="287"/>
      <c r="AF1028" s="287"/>
    </row>
    <row r="1029" spans="5:32" s="17" customFormat="1" x14ac:dyDescent="0.2">
      <c r="E1029" s="564"/>
      <c r="K1029" s="297"/>
      <c r="N1029" s="526"/>
      <c r="Q1029" s="287"/>
      <c r="U1029" s="526"/>
      <c r="X1029" s="287"/>
      <c r="AF1029" s="287"/>
    </row>
    <row r="1030" spans="5:32" s="17" customFormat="1" x14ac:dyDescent="0.2">
      <c r="E1030" s="564"/>
      <c r="K1030" s="297"/>
      <c r="N1030" s="526"/>
      <c r="Q1030" s="287"/>
      <c r="U1030" s="526"/>
      <c r="X1030" s="287"/>
      <c r="AF1030" s="287"/>
    </row>
    <row r="1031" spans="5:32" s="17" customFormat="1" x14ac:dyDescent="0.2">
      <c r="E1031" s="564"/>
      <c r="K1031" s="297"/>
      <c r="N1031" s="526"/>
      <c r="Q1031" s="287"/>
      <c r="U1031" s="526"/>
      <c r="X1031" s="287"/>
      <c r="AF1031" s="287"/>
    </row>
    <row r="1032" spans="5:32" s="17" customFormat="1" x14ac:dyDescent="0.2">
      <c r="E1032" s="564"/>
      <c r="K1032" s="297"/>
      <c r="N1032" s="526"/>
      <c r="Q1032" s="287"/>
      <c r="U1032" s="526"/>
      <c r="X1032" s="287"/>
      <c r="AF1032" s="287"/>
    </row>
    <row r="1033" spans="5:32" s="17" customFormat="1" x14ac:dyDescent="0.2">
      <c r="E1033" s="564"/>
      <c r="K1033" s="297"/>
      <c r="N1033" s="526"/>
      <c r="Q1033" s="287"/>
      <c r="U1033" s="526"/>
      <c r="X1033" s="287"/>
      <c r="AF1033" s="287"/>
    </row>
    <row r="1034" spans="5:32" s="17" customFormat="1" x14ac:dyDescent="0.2">
      <c r="E1034" s="564"/>
      <c r="K1034" s="297"/>
      <c r="N1034" s="526"/>
      <c r="Q1034" s="287"/>
      <c r="U1034" s="526"/>
      <c r="X1034" s="287"/>
      <c r="AF1034" s="287"/>
    </row>
    <row r="1035" spans="5:32" s="17" customFormat="1" x14ac:dyDescent="0.2">
      <c r="E1035" s="564"/>
      <c r="K1035" s="297"/>
      <c r="N1035" s="526"/>
      <c r="Q1035" s="287"/>
      <c r="U1035" s="526"/>
      <c r="X1035" s="287"/>
      <c r="AF1035" s="287"/>
    </row>
    <row r="1036" spans="5:32" s="17" customFormat="1" x14ac:dyDescent="0.2">
      <c r="E1036" s="564"/>
      <c r="K1036" s="297"/>
      <c r="N1036" s="526"/>
      <c r="Q1036" s="287"/>
      <c r="U1036" s="526"/>
      <c r="X1036" s="287"/>
      <c r="AF1036" s="287"/>
    </row>
    <row r="1037" spans="5:32" s="17" customFormat="1" x14ac:dyDescent="0.2">
      <c r="E1037" s="564"/>
      <c r="K1037" s="297"/>
      <c r="N1037" s="526"/>
      <c r="Q1037" s="287"/>
      <c r="U1037" s="526"/>
      <c r="X1037" s="287"/>
      <c r="AF1037" s="287"/>
    </row>
    <row r="1038" spans="5:32" s="17" customFormat="1" x14ac:dyDescent="0.2">
      <c r="E1038" s="564"/>
      <c r="K1038" s="297"/>
      <c r="N1038" s="526"/>
      <c r="Q1038" s="287"/>
      <c r="U1038" s="526"/>
      <c r="X1038" s="287"/>
      <c r="AF1038" s="287"/>
    </row>
    <row r="1039" spans="5:32" s="17" customFormat="1" x14ac:dyDescent="0.2">
      <c r="E1039" s="564"/>
      <c r="K1039" s="297"/>
      <c r="N1039" s="526"/>
      <c r="Q1039" s="287"/>
      <c r="U1039" s="526"/>
      <c r="X1039" s="287"/>
      <c r="AF1039" s="287"/>
    </row>
    <row r="1040" spans="5:32" s="17" customFormat="1" x14ac:dyDescent="0.2">
      <c r="E1040" s="564"/>
      <c r="K1040" s="297"/>
      <c r="N1040" s="526"/>
      <c r="Q1040" s="287"/>
      <c r="U1040" s="526"/>
      <c r="X1040" s="287"/>
      <c r="AF1040" s="287"/>
    </row>
    <row r="1041" spans="5:32" s="17" customFormat="1" x14ac:dyDescent="0.2">
      <c r="E1041" s="564"/>
      <c r="K1041" s="297"/>
      <c r="N1041" s="526"/>
      <c r="Q1041" s="287"/>
      <c r="U1041" s="526"/>
      <c r="X1041" s="287"/>
      <c r="AF1041" s="287"/>
    </row>
    <row r="1042" spans="5:32" s="17" customFormat="1" x14ac:dyDescent="0.2">
      <c r="E1042" s="564"/>
      <c r="K1042" s="297"/>
      <c r="N1042" s="526"/>
      <c r="Q1042" s="287"/>
      <c r="U1042" s="526"/>
      <c r="X1042" s="287"/>
      <c r="AF1042" s="287"/>
    </row>
    <row r="1043" spans="5:32" s="17" customFormat="1" x14ac:dyDescent="0.2">
      <c r="E1043" s="564"/>
      <c r="K1043" s="297"/>
      <c r="N1043" s="526"/>
      <c r="Q1043" s="287"/>
      <c r="U1043" s="526"/>
      <c r="X1043" s="287"/>
      <c r="AF1043" s="287"/>
    </row>
    <row r="1044" spans="5:32" s="17" customFormat="1" x14ac:dyDescent="0.2">
      <c r="E1044" s="564"/>
      <c r="K1044" s="297"/>
      <c r="N1044" s="526"/>
      <c r="Q1044" s="287"/>
      <c r="U1044" s="526"/>
      <c r="X1044" s="287"/>
      <c r="AF1044" s="287"/>
    </row>
    <row r="1045" spans="5:32" s="17" customFormat="1" x14ac:dyDescent="0.2">
      <c r="E1045" s="564"/>
      <c r="K1045" s="297"/>
      <c r="N1045" s="526"/>
      <c r="Q1045" s="287"/>
      <c r="U1045" s="526"/>
      <c r="X1045" s="287"/>
      <c r="AF1045" s="287"/>
    </row>
    <row r="1046" spans="5:32" s="17" customFormat="1" x14ac:dyDescent="0.2">
      <c r="E1046" s="564"/>
      <c r="K1046" s="297"/>
      <c r="N1046" s="526"/>
      <c r="Q1046" s="287"/>
      <c r="U1046" s="526"/>
      <c r="X1046" s="287"/>
      <c r="AF1046" s="287"/>
    </row>
    <row r="1047" spans="5:32" s="17" customFormat="1" x14ac:dyDescent="0.2">
      <c r="E1047" s="564"/>
      <c r="K1047" s="297"/>
      <c r="N1047" s="526"/>
      <c r="Q1047" s="287"/>
      <c r="U1047" s="526"/>
      <c r="X1047" s="287"/>
      <c r="AF1047" s="287"/>
    </row>
    <row r="1048" spans="5:32" s="17" customFormat="1" x14ac:dyDescent="0.2">
      <c r="E1048" s="564"/>
      <c r="K1048" s="297"/>
      <c r="N1048" s="526"/>
      <c r="Q1048" s="287"/>
      <c r="U1048" s="526"/>
      <c r="X1048" s="287"/>
      <c r="AF1048" s="287"/>
    </row>
    <row r="1049" spans="5:32" s="17" customFormat="1" x14ac:dyDescent="0.2">
      <c r="E1049" s="564"/>
      <c r="K1049" s="297"/>
      <c r="N1049" s="526"/>
      <c r="Q1049" s="287"/>
      <c r="U1049" s="526"/>
      <c r="X1049" s="287"/>
      <c r="AF1049" s="287"/>
    </row>
    <row r="1050" spans="5:32" s="17" customFormat="1" x14ac:dyDescent="0.2">
      <c r="E1050" s="564"/>
      <c r="K1050" s="297"/>
      <c r="N1050" s="526"/>
      <c r="Q1050" s="287"/>
      <c r="U1050" s="526"/>
      <c r="X1050" s="287"/>
      <c r="AF1050" s="287"/>
    </row>
    <row r="1051" spans="5:32" s="17" customFormat="1" x14ac:dyDescent="0.2">
      <c r="E1051" s="564"/>
      <c r="K1051" s="297"/>
      <c r="N1051" s="526"/>
      <c r="Q1051" s="287"/>
      <c r="U1051" s="526"/>
      <c r="X1051" s="287"/>
      <c r="AF1051" s="287"/>
    </row>
    <row r="1052" spans="5:32" s="17" customFormat="1" x14ac:dyDescent="0.2">
      <c r="E1052" s="564"/>
      <c r="K1052" s="297"/>
      <c r="N1052" s="526"/>
      <c r="Q1052" s="287"/>
      <c r="U1052" s="526"/>
      <c r="X1052" s="287"/>
      <c r="AF1052" s="287"/>
    </row>
    <row r="1053" spans="5:32" s="17" customFormat="1" x14ac:dyDescent="0.2">
      <c r="E1053" s="564"/>
      <c r="K1053" s="297"/>
      <c r="N1053" s="526"/>
      <c r="Q1053" s="287"/>
      <c r="U1053" s="526"/>
      <c r="X1053" s="287"/>
      <c r="AF1053" s="287"/>
    </row>
    <row r="1054" spans="5:32" s="17" customFormat="1" x14ac:dyDescent="0.2">
      <c r="E1054" s="564"/>
      <c r="K1054" s="297"/>
      <c r="N1054" s="526"/>
      <c r="Q1054" s="287"/>
      <c r="U1054" s="526"/>
      <c r="X1054" s="287"/>
      <c r="AF1054" s="287"/>
    </row>
    <row r="1055" spans="5:32" s="17" customFormat="1" x14ac:dyDescent="0.2">
      <c r="E1055" s="564"/>
      <c r="K1055" s="297"/>
      <c r="N1055" s="526"/>
      <c r="Q1055" s="287"/>
      <c r="U1055" s="526"/>
      <c r="X1055" s="287"/>
      <c r="AF1055" s="287"/>
    </row>
    <row r="1056" spans="5:32" s="17" customFormat="1" x14ac:dyDescent="0.2">
      <c r="E1056" s="564"/>
      <c r="K1056" s="297"/>
      <c r="N1056" s="526"/>
      <c r="Q1056" s="287"/>
      <c r="U1056" s="526"/>
      <c r="X1056" s="287"/>
      <c r="AF1056" s="287"/>
    </row>
    <row r="1057" spans="5:32" s="17" customFormat="1" x14ac:dyDescent="0.2">
      <c r="E1057" s="564"/>
      <c r="K1057" s="297"/>
      <c r="N1057" s="526"/>
      <c r="Q1057" s="287"/>
      <c r="U1057" s="526"/>
      <c r="X1057" s="287"/>
      <c r="AF1057" s="287"/>
    </row>
    <row r="1058" spans="5:32" s="17" customFormat="1" x14ac:dyDescent="0.2">
      <c r="E1058" s="564"/>
      <c r="K1058" s="297"/>
      <c r="N1058" s="526"/>
      <c r="Q1058" s="287"/>
      <c r="U1058" s="526"/>
      <c r="X1058" s="287"/>
      <c r="AF1058" s="287"/>
    </row>
    <row r="1059" spans="5:32" s="17" customFormat="1" x14ac:dyDescent="0.2">
      <c r="E1059" s="564"/>
      <c r="K1059" s="297"/>
      <c r="N1059" s="526"/>
      <c r="Q1059" s="287"/>
      <c r="U1059" s="526"/>
      <c r="X1059" s="287"/>
      <c r="AF1059" s="287"/>
    </row>
    <row r="1060" spans="5:32" s="17" customFormat="1" x14ac:dyDescent="0.2">
      <c r="E1060" s="564"/>
      <c r="K1060" s="297"/>
      <c r="N1060" s="526"/>
      <c r="Q1060" s="287"/>
      <c r="U1060" s="526"/>
      <c r="X1060" s="287"/>
      <c r="AF1060" s="287"/>
    </row>
    <row r="1061" spans="5:32" s="17" customFormat="1" x14ac:dyDescent="0.2">
      <c r="E1061" s="564"/>
      <c r="K1061" s="297"/>
      <c r="N1061" s="526"/>
      <c r="Q1061" s="287"/>
      <c r="U1061" s="526"/>
      <c r="X1061" s="287"/>
      <c r="AF1061" s="287"/>
    </row>
    <row r="1062" spans="5:32" s="17" customFormat="1" x14ac:dyDescent="0.2">
      <c r="E1062" s="564"/>
      <c r="K1062" s="297"/>
      <c r="N1062" s="526"/>
      <c r="Q1062" s="287"/>
      <c r="U1062" s="526"/>
      <c r="X1062" s="287"/>
      <c r="AF1062" s="287"/>
    </row>
    <row r="1063" spans="5:32" s="17" customFormat="1" x14ac:dyDescent="0.2">
      <c r="E1063" s="564"/>
      <c r="K1063" s="297"/>
      <c r="N1063" s="526"/>
      <c r="Q1063" s="287"/>
      <c r="U1063" s="526"/>
      <c r="X1063" s="287"/>
      <c r="AF1063" s="287"/>
    </row>
    <row r="1064" spans="5:32" s="17" customFormat="1" x14ac:dyDescent="0.2">
      <c r="E1064" s="564"/>
      <c r="K1064" s="297"/>
      <c r="N1064" s="526"/>
      <c r="Q1064" s="287"/>
      <c r="U1064" s="526"/>
      <c r="X1064" s="287"/>
      <c r="AF1064" s="287"/>
    </row>
    <row r="1065" spans="5:32" s="17" customFormat="1" x14ac:dyDescent="0.2">
      <c r="E1065" s="564"/>
      <c r="K1065" s="297"/>
      <c r="N1065" s="526"/>
      <c r="Q1065" s="287"/>
      <c r="U1065" s="526"/>
      <c r="X1065" s="287"/>
      <c r="AF1065" s="287"/>
    </row>
    <row r="1066" spans="5:32" s="17" customFormat="1" x14ac:dyDescent="0.2">
      <c r="E1066" s="564"/>
      <c r="K1066" s="297"/>
      <c r="N1066" s="526"/>
      <c r="Q1066" s="287"/>
      <c r="U1066" s="526"/>
      <c r="X1066" s="287"/>
      <c r="AF1066" s="287"/>
    </row>
    <row r="1067" spans="5:32" s="17" customFormat="1" x14ac:dyDescent="0.2">
      <c r="E1067" s="564"/>
      <c r="K1067" s="297"/>
      <c r="N1067" s="526"/>
      <c r="Q1067" s="287"/>
      <c r="U1067" s="526"/>
      <c r="X1067" s="287"/>
      <c r="AF1067" s="287"/>
    </row>
    <row r="1068" spans="5:32" s="17" customFormat="1" x14ac:dyDescent="0.2">
      <c r="E1068" s="564"/>
      <c r="K1068" s="297"/>
      <c r="N1068" s="526"/>
      <c r="Q1068" s="287"/>
      <c r="U1068" s="526"/>
      <c r="X1068" s="287"/>
      <c r="AF1068" s="287"/>
    </row>
    <row r="1069" spans="5:32" s="17" customFormat="1" x14ac:dyDescent="0.2">
      <c r="E1069" s="564"/>
      <c r="K1069" s="297"/>
      <c r="N1069" s="526"/>
      <c r="Q1069" s="287"/>
      <c r="U1069" s="526"/>
      <c r="X1069" s="287"/>
      <c r="AF1069" s="287"/>
    </row>
    <row r="1070" spans="5:32" s="17" customFormat="1" x14ac:dyDescent="0.2">
      <c r="E1070" s="564"/>
      <c r="K1070" s="297"/>
      <c r="N1070" s="526"/>
      <c r="Q1070" s="287"/>
      <c r="U1070" s="526"/>
      <c r="X1070" s="287"/>
      <c r="AF1070" s="287"/>
    </row>
    <row r="1071" spans="5:32" s="17" customFormat="1" x14ac:dyDescent="0.2">
      <c r="E1071" s="564"/>
      <c r="K1071" s="297"/>
      <c r="N1071" s="526"/>
      <c r="Q1071" s="287"/>
      <c r="U1071" s="526"/>
      <c r="X1071" s="287"/>
      <c r="AF1071" s="287"/>
    </row>
    <row r="1072" spans="5:32" s="17" customFormat="1" x14ac:dyDescent="0.2">
      <c r="E1072" s="564"/>
      <c r="K1072" s="297"/>
      <c r="N1072" s="526"/>
      <c r="Q1072" s="287"/>
      <c r="U1072" s="526"/>
      <c r="X1072" s="287"/>
      <c r="AF1072" s="287"/>
    </row>
    <row r="1073" spans="5:32" s="17" customFormat="1" x14ac:dyDescent="0.2">
      <c r="E1073" s="564"/>
      <c r="K1073" s="297"/>
      <c r="N1073" s="526"/>
      <c r="Q1073" s="287"/>
      <c r="U1073" s="526"/>
      <c r="X1073" s="287"/>
      <c r="AF1073" s="287"/>
    </row>
    <row r="1074" spans="5:32" s="17" customFormat="1" x14ac:dyDescent="0.2">
      <c r="E1074" s="564"/>
      <c r="K1074" s="297"/>
      <c r="N1074" s="526"/>
      <c r="Q1074" s="287"/>
      <c r="U1074" s="526"/>
      <c r="X1074" s="287"/>
      <c r="AF1074" s="287"/>
    </row>
    <row r="1075" spans="5:32" s="17" customFormat="1" x14ac:dyDescent="0.2">
      <c r="E1075" s="564"/>
      <c r="K1075" s="297"/>
      <c r="N1075" s="526"/>
      <c r="Q1075" s="287"/>
      <c r="U1075" s="526"/>
      <c r="X1075" s="287"/>
      <c r="AF1075" s="287"/>
    </row>
    <row r="1076" spans="5:32" s="17" customFormat="1" x14ac:dyDescent="0.2">
      <c r="E1076" s="564"/>
      <c r="K1076" s="297"/>
      <c r="N1076" s="526"/>
      <c r="Q1076" s="287"/>
      <c r="U1076" s="526"/>
      <c r="X1076" s="287"/>
      <c r="AF1076" s="287"/>
    </row>
    <row r="1077" spans="5:32" s="17" customFormat="1" x14ac:dyDescent="0.2">
      <c r="E1077" s="564"/>
      <c r="K1077" s="297"/>
      <c r="N1077" s="526"/>
      <c r="Q1077" s="287"/>
      <c r="U1077" s="526"/>
      <c r="X1077" s="287"/>
      <c r="AF1077" s="287"/>
    </row>
    <row r="1078" spans="5:32" s="17" customFormat="1" x14ac:dyDescent="0.2">
      <c r="E1078" s="564"/>
      <c r="K1078" s="297"/>
      <c r="N1078" s="526"/>
      <c r="Q1078" s="287"/>
      <c r="U1078" s="526"/>
      <c r="X1078" s="287"/>
      <c r="AF1078" s="287"/>
    </row>
    <row r="1079" spans="5:32" s="17" customFormat="1" x14ac:dyDescent="0.2">
      <c r="E1079" s="564"/>
      <c r="K1079" s="297"/>
      <c r="N1079" s="526"/>
      <c r="Q1079" s="287"/>
      <c r="U1079" s="526"/>
      <c r="X1079" s="287"/>
      <c r="AF1079" s="287"/>
    </row>
    <row r="1080" spans="5:32" s="17" customFormat="1" x14ac:dyDescent="0.2">
      <c r="E1080" s="564"/>
      <c r="K1080" s="297"/>
      <c r="N1080" s="526"/>
      <c r="Q1080" s="287"/>
      <c r="U1080" s="526"/>
      <c r="X1080" s="287"/>
      <c r="AF1080" s="287"/>
    </row>
    <row r="1081" spans="5:32" s="17" customFormat="1" x14ac:dyDescent="0.2">
      <c r="E1081" s="564"/>
      <c r="K1081" s="297"/>
      <c r="N1081" s="526"/>
      <c r="Q1081" s="287"/>
      <c r="U1081" s="526"/>
      <c r="X1081" s="287"/>
      <c r="AF1081" s="287"/>
    </row>
    <row r="1082" spans="5:32" s="17" customFormat="1" x14ac:dyDescent="0.2">
      <c r="E1082" s="564"/>
      <c r="K1082" s="297"/>
      <c r="N1082" s="526"/>
      <c r="Q1082" s="287"/>
      <c r="U1082" s="526"/>
      <c r="X1082" s="287"/>
      <c r="AF1082" s="287"/>
    </row>
    <row r="1083" spans="5:32" s="17" customFormat="1" x14ac:dyDescent="0.2">
      <c r="E1083" s="564"/>
      <c r="K1083" s="297"/>
      <c r="N1083" s="526"/>
      <c r="Q1083" s="287"/>
      <c r="U1083" s="526"/>
      <c r="X1083" s="287"/>
      <c r="AF1083" s="287"/>
    </row>
    <row r="1084" spans="5:32" s="17" customFormat="1" x14ac:dyDescent="0.2">
      <c r="E1084" s="564"/>
      <c r="K1084" s="297"/>
      <c r="N1084" s="526"/>
      <c r="Q1084" s="287"/>
      <c r="U1084" s="526"/>
      <c r="X1084" s="287"/>
      <c r="AF1084" s="287"/>
    </row>
    <row r="1085" spans="5:32" s="17" customFormat="1" x14ac:dyDescent="0.2">
      <c r="E1085" s="564"/>
      <c r="K1085" s="297"/>
      <c r="N1085" s="526"/>
      <c r="Q1085" s="287"/>
      <c r="U1085" s="526"/>
      <c r="X1085" s="287"/>
      <c r="AF1085" s="287"/>
    </row>
    <row r="1086" spans="5:32" s="17" customFormat="1" x14ac:dyDescent="0.2">
      <c r="E1086" s="564"/>
      <c r="K1086" s="297"/>
      <c r="N1086" s="526"/>
      <c r="Q1086" s="287"/>
      <c r="U1086" s="526"/>
      <c r="X1086" s="287"/>
      <c r="AF1086" s="287"/>
    </row>
    <row r="1087" spans="5:32" s="17" customFormat="1" x14ac:dyDescent="0.2">
      <c r="E1087" s="564"/>
      <c r="K1087" s="297"/>
      <c r="N1087" s="526"/>
      <c r="Q1087" s="287"/>
      <c r="U1087" s="526"/>
      <c r="X1087" s="287"/>
      <c r="AF1087" s="287"/>
    </row>
    <row r="1088" spans="5:32" s="17" customFormat="1" x14ac:dyDescent="0.2">
      <c r="E1088" s="564"/>
      <c r="K1088" s="297"/>
      <c r="N1088" s="526"/>
      <c r="Q1088" s="287"/>
      <c r="U1088" s="526"/>
      <c r="X1088" s="287"/>
      <c r="AF1088" s="287"/>
    </row>
    <row r="1089" spans="5:32" s="17" customFormat="1" x14ac:dyDescent="0.2">
      <c r="E1089" s="564"/>
      <c r="K1089" s="297"/>
      <c r="N1089" s="526"/>
      <c r="Q1089" s="287"/>
      <c r="U1089" s="526"/>
      <c r="X1089" s="287"/>
      <c r="AF1089" s="287"/>
    </row>
    <row r="1090" spans="5:32" s="17" customFormat="1" x14ac:dyDescent="0.2">
      <c r="E1090" s="564"/>
      <c r="K1090" s="297"/>
      <c r="N1090" s="526"/>
      <c r="Q1090" s="287"/>
      <c r="U1090" s="526"/>
      <c r="X1090" s="287"/>
      <c r="AF1090" s="287"/>
    </row>
    <row r="1091" spans="5:32" s="17" customFormat="1" x14ac:dyDescent="0.2">
      <c r="E1091" s="564"/>
      <c r="K1091" s="297"/>
      <c r="N1091" s="526"/>
      <c r="Q1091" s="287"/>
      <c r="U1091" s="526"/>
      <c r="X1091" s="287"/>
      <c r="AF1091" s="287"/>
    </row>
    <row r="1092" spans="5:32" s="17" customFormat="1" x14ac:dyDescent="0.2">
      <c r="E1092" s="564"/>
      <c r="K1092" s="297"/>
      <c r="N1092" s="526"/>
      <c r="Q1092" s="287"/>
      <c r="U1092" s="526"/>
      <c r="X1092" s="287"/>
      <c r="AF1092" s="287"/>
    </row>
    <row r="1093" spans="5:32" s="17" customFormat="1" x14ac:dyDescent="0.2">
      <c r="E1093" s="564"/>
      <c r="K1093" s="297"/>
      <c r="N1093" s="526"/>
      <c r="Q1093" s="287"/>
      <c r="U1093" s="526"/>
      <c r="X1093" s="287"/>
      <c r="AF1093" s="287"/>
    </row>
    <row r="1094" spans="5:32" s="17" customFormat="1" x14ac:dyDescent="0.2">
      <c r="E1094" s="564"/>
      <c r="K1094" s="297"/>
      <c r="N1094" s="526"/>
      <c r="Q1094" s="287"/>
      <c r="U1094" s="526"/>
      <c r="X1094" s="287"/>
      <c r="AF1094" s="287"/>
    </row>
    <row r="1095" spans="5:32" s="17" customFormat="1" x14ac:dyDescent="0.2">
      <c r="E1095" s="564"/>
      <c r="K1095" s="297"/>
      <c r="N1095" s="526"/>
      <c r="Q1095" s="287"/>
      <c r="U1095" s="526"/>
      <c r="X1095" s="287"/>
      <c r="AF1095" s="287"/>
    </row>
    <row r="1096" spans="5:32" s="17" customFormat="1" x14ac:dyDescent="0.2">
      <c r="E1096" s="564"/>
      <c r="K1096" s="297"/>
      <c r="N1096" s="526"/>
      <c r="Q1096" s="287"/>
      <c r="U1096" s="526"/>
      <c r="X1096" s="287"/>
      <c r="AF1096" s="287"/>
    </row>
    <row r="1097" spans="5:32" s="17" customFormat="1" x14ac:dyDescent="0.2">
      <c r="E1097" s="564"/>
      <c r="K1097" s="297"/>
      <c r="N1097" s="526"/>
      <c r="Q1097" s="287"/>
      <c r="U1097" s="526"/>
      <c r="X1097" s="287"/>
      <c r="AF1097" s="287"/>
    </row>
    <row r="1098" spans="5:32" s="17" customFormat="1" x14ac:dyDescent="0.2">
      <c r="E1098" s="564"/>
      <c r="K1098" s="297"/>
      <c r="N1098" s="526"/>
      <c r="Q1098" s="287"/>
      <c r="U1098" s="526"/>
      <c r="X1098" s="287"/>
      <c r="AF1098" s="287"/>
    </row>
    <row r="1099" spans="5:32" s="17" customFormat="1" x14ac:dyDescent="0.2">
      <c r="E1099" s="564"/>
      <c r="K1099" s="297"/>
      <c r="N1099" s="526"/>
      <c r="Q1099" s="287"/>
      <c r="U1099" s="526"/>
      <c r="X1099" s="287"/>
      <c r="AF1099" s="287"/>
    </row>
    <row r="1100" spans="5:32" s="17" customFormat="1" x14ac:dyDescent="0.2">
      <c r="E1100" s="564"/>
      <c r="K1100" s="297"/>
      <c r="N1100" s="526"/>
      <c r="Q1100" s="287"/>
      <c r="U1100" s="526"/>
      <c r="X1100" s="287"/>
      <c r="AF1100" s="287"/>
    </row>
    <row r="1101" spans="5:32" s="17" customFormat="1" x14ac:dyDescent="0.2">
      <c r="E1101" s="564"/>
      <c r="K1101" s="297"/>
      <c r="N1101" s="526"/>
      <c r="Q1101" s="287"/>
      <c r="U1101" s="526"/>
      <c r="X1101" s="287"/>
      <c r="AF1101" s="287"/>
    </row>
    <row r="1102" spans="5:32" s="17" customFormat="1" x14ac:dyDescent="0.2">
      <c r="E1102" s="564"/>
      <c r="K1102" s="297"/>
      <c r="N1102" s="526"/>
      <c r="Q1102" s="287"/>
      <c r="U1102" s="526"/>
      <c r="X1102" s="287"/>
      <c r="AF1102" s="287"/>
    </row>
    <row r="1103" spans="5:32" s="17" customFormat="1" x14ac:dyDescent="0.2">
      <c r="E1103" s="564"/>
      <c r="K1103" s="297"/>
      <c r="N1103" s="526"/>
      <c r="Q1103" s="287"/>
      <c r="U1103" s="526"/>
      <c r="X1103" s="287"/>
      <c r="AF1103" s="287"/>
    </row>
    <row r="1104" spans="5:32" s="17" customFormat="1" x14ac:dyDescent="0.2">
      <c r="E1104" s="564"/>
      <c r="K1104" s="297"/>
      <c r="N1104" s="526"/>
      <c r="Q1104" s="287"/>
      <c r="U1104" s="526"/>
      <c r="X1104" s="287"/>
      <c r="AF1104" s="287"/>
    </row>
    <row r="1105" spans="5:32" s="17" customFormat="1" x14ac:dyDescent="0.2">
      <c r="E1105" s="564"/>
      <c r="K1105" s="297"/>
      <c r="N1105" s="526"/>
      <c r="Q1105" s="287"/>
      <c r="U1105" s="526"/>
      <c r="X1105" s="287"/>
      <c r="AF1105" s="287"/>
    </row>
    <row r="1106" spans="5:32" s="17" customFormat="1" x14ac:dyDescent="0.2">
      <c r="E1106" s="564"/>
      <c r="K1106" s="297"/>
      <c r="N1106" s="526"/>
      <c r="Q1106" s="287"/>
      <c r="U1106" s="526"/>
      <c r="X1106" s="287"/>
      <c r="AF1106" s="287"/>
    </row>
    <row r="1107" spans="5:32" s="17" customFormat="1" x14ac:dyDescent="0.2">
      <c r="E1107" s="564"/>
      <c r="K1107" s="297"/>
      <c r="N1107" s="526"/>
      <c r="Q1107" s="287"/>
      <c r="U1107" s="526"/>
      <c r="X1107" s="287"/>
      <c r="AF1107" s="287"/>
    </row>
    <row r="1108" spans="5:32" s="17" customFormat="1" x14ac:dyDescent="0.2">
      <c r="E1108" s="564"/>
      <c r="K1108" s="297"/>
      <c r="N1108" s="526"/>
      <c r="Q1108" s="287"/>
      <c r="U1108" s="526"/>
      <c r="X1108" s="287"/>
      <c r="AF1108" s="287"/>
    </row>
    <row r="1109" spans="5:32" s="17" customFormat="1" x14ac:dyDescent="0.2">
      <c r="E1109" s="564"/>
      <c r="K1109" s="297"/>
      <c r="N1109" s="526"/>
      <c r="Q1109" s="287"/>
      <c r="U1109" s="526"/>
      <c r="X1109" s="287"/>
      <c r="AF1109" s="287"/>
    </row>
    <row r="1110" spans="5:32" s="17" customFormat="1" x14ac:dyDescent="0.2">
      <c r="E1110" s="564"/>
      <c r="K1110" s="297"/>
      <c r="N1110" s="526"/>
      <c r="Q1110" s="287"/>
      <c r="U1110" s="526"/>
      <c r="X1110" s="287"/>
      <c r="AF1110" s="287"/>
    </row>
    <row r="1111" spans="5:32" s="17" customFormat="1" x14ac:dyDescent="0.2">
      <c r="E1111" s="564"/>
      <c r="K1111" s="297"/>
      <c r="N1111" s="526"/>
      <c r="Q1111" s="287"/>
      <c r="U1111" s="526"/>
      <c r="X1111" s="287"/>
      <c r="AF1111" s="287"/>
    </row>
    <row r="1112" spans="5:32" s="17" customFormat="1" x14ac:dyDescent="0.2">
      <c r="E1112" s="564"/>
      <c r="K1112" s="297"/>
      <c r="N1112" s="526"/>
      <c r="Q1112" s="287"/>
      <c r="U1112" s="526"/>
      <c r="X1112" s="287"/>
      <c r="AF1112" s="287"/>
    </row>
    <row r="1113" spans="5:32" s="17" customFormat="1" x14ac:dyDescent="0.2">
      <c r="E1113" s="564"/>
      <c r="K1113" s="297"/>
      <c r="N1113" s="526"/>
      <c r="Q1113" s="287"/>
      <c r="U1113" s="526"/>
      <c r="X1113" s="287"/>
      <c r="AF1113" s="287"/>
    </row>
    <row r="1114" spans="5:32" s="17" customFormat="1" x14ac:dyDescent="0.2">
      <c r="E1114" s="564"/>
      <c r="K1114" s="297"/>
      <c r="N1114" s="526"/>
      <c r="Q1114" s="287"/>
      <c r="U1114" s="526"/>
      <c r="X1114" s="287"/>
      <c r="AF1114" s="287"/>
    </row>
    <row r="1115" spans="5:32" s="17" customFormat="1" x14ac:dyDescent="0.2">
      <c r="E1115" s="564"/>
      <c r="K1115" s="297"/>
      <c r="N1115" s="526"/>
      <c r="Q1115" s="287"/>
      <c r="U1115" s="526"/>
      <c r="X1115" s="287"/>
      <c r="AF1115" s="287"/>
    </row>
    <row r="1116" spans="5:32" s="17" customFormat="1" x14ac:dyDescent="0.2">
      <c r="E1116" s="564"/>
      <c r="K1116" s="297"/>
      <c r="N1116" s="526"/>
      <c r="Q1116" s="287"/>
      <c r="U1116" s="526"/>
      <c r="X1116" s="287"/>
      <c r="AF1116" s="287"/>
    </row>
    <row r="1117" spans="5:32" s="17" customFormat="1" x14ac:dyDescent="0.2">
      <c r="E1117" s="564"/>
      <c r="K1117" s="297"/>
      <c r="N1117" s="526"/>
      <c r="Q1117" s="287"/>
      <c r="U1117" s="526"/>
      <c r="X1117" s="287"/>
      <c r="AF1117" s="287"/>
    </row>
    <row r="1118" spans="5:32" s="17" customFormat="1" x14ac:dyDescent="0.2">
      <c r="E1118" s="564"/>
      <c r="K1118" s="297"/>
      <c r="N1118" s="526"/>
      <c r="Q1118" s="287"/>
      <c r="U1118" s="526"/>
      <c r="X1118" s="287"/>
      <c r="AF1118" s="287"/>
    </row>
    <row r="1119" spans="5:32" s="17" customFormat="1" x14ac:dyDescent="0.2">
      <c r="E1119" s="564"/>
      <c r="K1119" s="297"/>
      <c r="N1119" s="526"/>
      <c r="Q1119" s="287"/>
      <c r="U1119" s="526"/>
      <c r="X1119" s="287"/>
      <c r="AF1119" s="287"/>
    </row>
    <row r="1120" spans="5:32" s="17" customFormat="1" x14ac:dyDescent="0.2">
      <c r="E1120" s="564"/>
      <c r="K1120" s="297"/>
      <c r="N1120" s="526"/>
      <c r="Q1120" s="287"/>
      <c r="U1120" s="526"/>
      <c r="X1120" s="287"/>
      <c r="AF1120" s="287"/>
    </row>
    <row r="1121" spans="5:32" s="17" customFormat="1" x14ac:dyDescent="0.2">
      <c r="E1121" s="564"/>
      <c r="K1121" s="297"/>
      <c r="N1121" s="526"/>
      <c r="Q1121" s="287"/>
      <c r="U1121" s="526"/>
      <c r="X1121" s="287"/>
      <c r="AF1121" s="287"/>
    </row>
    <row r="1122" spans="5:32" s="17" customFormat="1" x14ac:dyDescent="0.2">
      <c r="E1122" s="287"/>
      <c r="K1122" s="297"/>
      <c r="N1122" s="526"/>
      <c r="Q1122" s="287"/>
      <c r="U1122" s="526"/>
      <c r="X1122" s="287"/>
      <c r="AF1122" s="287"/>
    </row>
    <row r="1123" spans="5:32" s="17" customFormat="1" x14ac:dyDescent="0.2">
      <c r="E1123" s="287"/>
      <c r="K1123" s="297"/>
      <c r="N1123" s="526"/>
      <c r="Q1123" s="287"/>
      <c r="U1123" s="526"/>
      <c r="X1123" s="287"/>
      <c r="AF1123" s="287"/>
    </row>
    <row r="1124" spans="5:32" s="17" customFormat="1" x14ac:dyDescent="0.2">
      <c r="E1124" s="287"/>
      <c r="K1124" s="297"/>
      <c r="N1124" s="526"/>
      <c r="Q1124" s="287"/>
      <c r="U1124" s="526"/>
      <c r="X1124" s="287"/>
      <c r="AF1124" s="287"/>
    </row>
    <row r="1125" spans="5:32" s="17" customFormat="1" x14ac:dyDescent="0.2">
      <c r="E1125" s="287"/>
      <c r="K1125" s="297"/>
      <c r="N1125" s="526"/>
      <c r="Q1125" s="287"/>
      <c r="U1125" s="526"/>
      <c r="X1125" s="287"/>
      <c r="AF1125" s="287"/>
    </row>
    <row r="1126" spans="5:32" s="17" customFormat="1" x14ac:dyDescent="0.2">
      <c r="E1126" s="287"/>
      <c r="K1126" s="297"/>
      <c r="N1126" s="526"/>
      <c r="Q1126" s="287"/>
      <c r="U1126" s="526"/>
      <c r="X1126" s="287"/>
      <c r="AF1126" s="287"/>
    </row>
    <row r="1127" spans="5:32" s="17" customFormat="1" x14ac:dyDescent="0.2">
      <c r="E1127" s="287"/>
      <c r="K1127" s="297"/>
      <c r="N1127" s="526"/>
      <c r="Q1127" s="287"/>
      <c r="U1127" s="526"/>
      <c r="X1127" s="287"/>
      <c r="AF1127" s="287"/>
    </row>
    <row r="1128" spans="5:32" s="17" customFormat="1" x14ac:dyDescent="0.2">
      <c r="E1128" s="287"/>
      <c r="K1128" s="297"/>
      <c r="N1128" s="526"/>
      <c r="Q1128" s="287"/>
      <c r="U1128" s="526"/>
      <c r="X1128" s="287"/>
      <c r="AF1128" s="287"/>
    </row>
    <row r="1129" spans="5:32" s="17" customFormat="1" x14ac:dyDescent="0.2">
      <c r="E1129" s="287"/>
      <c r="K1129" s="297"/>
      <c r="N1129" s="526"/>
      <c r="Q1129" s="287"/>
      <c r="U1129" s="526"/>
      <c r="X1129" s="287"/>
      <c r="AF1129" s="287"/>
    </row>
    <row r="1130" spans="5:32" s="17" customFormat="1" x14ac:dyDescent="0.2">
      <c r="E1130" s="287"/>
      <c r="K1130" s="297"/>
      <c r="N1130" s="526"/>
      <c r="Q1130" s="287"/>
      <c r="U1130" s="526"/>
      <c r="X1130" s="287"/>
      <c r="AF1130" s="287"/>
    </row>
    <row r="1131" spans="5:32" s="17" customFormat="1" x14ac:dyDescent="0.2">
      <c r="E1131" s="287"/>
      <c r="K1131" s="297"/>
      <c r="N1131" s="526"/>
      <c r="Q1131" s="287"/>
      <c r="U1131" s="526"/>
      <c r="X1131" s="287"/>
      <c r="AF1131" s="287"/>
    </row>
    <row r="1132" spans="5:32" s="17" customFormat="1" x14ac:dyDescent="0.2">
      <c r="E1132" s="287"/>
      <c r="K1132" s="297"/>
      <c r="N1132" s="526"/>
      <c r="Q1132" s="287"/>
      <c r="U1132" s="526"/>
      <c r="X1132" s="287"/>
      <c r="AF1132" s="287"/>
    </row>
    <row r="1133" spans="5:32" s="17" customFormat="1" x14ac:dyDescent="0.2">
      <c r="E1133" s="287"/>
      <c r="K1133" s="297"/>
      <c r="N1133" s="526"/>
      <c r="Q1133" s="287"/>
      <c r="U1133" s="526"/>
      <c r="X1133" s="287"/>
      <c r="AF1133" s="287"/>
    </row>
    <row r="1134" spans="5:32" s="17" customFormat="1" x14ac:dyDescent="0.2">
      <c r="E1134" s="287"/>
      <c r="K1134" s="297"/>
      <c r="N1134" s="526"/>
      <c r="Q1134" s="287"/>
      <c r="U1134" s="526"/>
      <c r="X1134" s="287"/>
      <c r="AF1134" s="287"/>
    </row>
    <row r="1135" spans="5:32" s="17" customFormat="1" x14ac:dyDescent="0.2">
      <c r="E1135" s="287"/>
      <c r="K1135" s="297"/>
      <c r="N1135" s="526"/>
      <c r="Q1135" s="287"/>
      <c r="U1135" s="526"/>
      <c r="X1135" s="287"/>
      <c r="AF1135" s="287"/>
    </row>
    <row r="1136" spans="5:32" s="17" customFormat="1" x14ac:dyDescent="0.2">
      <c r="E1136" s="287"/>
      <c r="K1136" s="297"/>
      <c r="N1136" s="526"/>
      <c r="Q1136" s="287"/>
      <c r="U1136" s="526"/>
      <c r="X1136" s="287"/>
      <c r="AF1136" s="287"/>
    </row>
    <row r="1137" spans="5:32" s="17" customFormat="1" x14ac:dyDescent="0.2">
      <c r="E1137" s="287"/>
      <c r="K1137" s="297"/>
      <c r="N1137" s="526"/>
      <c r="Q1137" s="287"/>
      <c r="U1137" s="526"/>
      <c r="X1137" s="287"/>
      <c r="AF1137" s="287"/>
    </row>
    <row r="1138" spans="5:32" s="17" customFormat="1" x14ac:dyDescent="0.2">
      <c r="E1138" s="287"/>
      <c r="K1138" s="297"/>
      <c r="N1138" s="526"/>
      <c r="Q1138" s="287"/>
      <c r="U1138" s="526"/>
      <c r="X1138" s="287"/>
      <c r="AF1138" s="287"/>
    </row>
    <row r="1139" spans="5:32" s="17" customFormat="1" x14ac:dyDescent="0.2">
      <c r="E1139" s="287"/>
      <c r="K1139" s="297"/>
      <c r="N1139" s="526"/>
      <c r="Q1139" s="287"/>
      <c r="U1139" s="526"/>
      <c r="X1139" s="287"/>
      <c r="AF1139" s="287"/>
    </row>
    <row r="1140" spans="5:32" s="17" customFormat="1" x14ac:dyDescent="0.2">
      <c r="E1140" s="287"/>
      <c r="K1140" s="297"/>
      <c r="N1140" s="526"/>
      <c r="Q1140" s="287"/>
      <c r="U1140" s="526"/>
      <c r="X1140" s="287"/>
      <c r="AF1140" s="287"/>
    </row>
    <row r="1141" spans="5:32" s="17" customFormat="1" x14ac:dyDescent="0.2">
      <c r="E1141" s="287"/>
      <c r="K1141" s="297"/>
      <c r="N1141" s="526"/>
      <c r="Q1141" s="287"/>
      <c r="U1141" s="526"/>
      <c r="X1141" s="287"/>
      <c r="AF1141" s="287"/>
    </row>
    <row r="1142" spans="5:32" s="17" customFormat="1" x14ac:dyDescent="0.2">
      <c r="E1142" s="287"/>
      <c r="K1142" s="297"/>
      <c r="N1142" s="526"/>
      <c r="Q1142" s="287"/>
      <c r="U1142" s="526"/>
      <c r="X1142" s="287"/>
      <c r="AF1142" s="287"/>
    </row>
    <row r="1143" spans="5:32" s="17" customFormat="1" x14ac:dyDescent="0.2">
      <c r="E1143" s="287"/>
      <c r="K1143" s="297"/>
      <c r="N1143" s="526"/>
      <c r="Q1143" s="287"/>
      <c r="U1143" s="526"/>
      <c r="X1143" s="287"/>
      <c r="AF1143" s="287"/>
    </row>
    <row r="1144" spans="5:32" s="17" customFormat="1" x14ac:dyDescent="0.2">
      <c r="E1144" s="287"/>
      <c r="K1144" s="297"/>
      <c r="N1144" s="526"/>
      <c r="Q1144" s="287"/>
      <c r="U1144" s="526"/>
      <c r="X1144" s="287"/>
      <c r="AF1144" s="287"/>
    </row>
    <row r="1145" spans="5:32" s="17" customFormat="1" x14ac:dyDescent="0.2">
      <c r="E1145" s="287"/>
      <c r="K1145" s="297"/>
      <c r="N1145" s="526"/>
      <c r="Q1145" s="287"/>
      <c r="U1145" s="526"/>
      <c r="X1145" s="287"/>
      <c r="AF1145" s="287"/>
    </row>
    <row r="1146" spans="5:32" s="17" customFormat="1" x14ac:dyDescent="0.2">
      <c r="E1146" s="287"/>
      <c r="K1146" s="297"/>
      <c r="N1146" s="526"/>
      <c r="Q1146" s="287"/>
      <c r="U1146" s="526"/>
      <c r="X1146" s="287"/>
      <c r="AF1146" s="287"/>
    </row>
    <row r="1147" spans="5:32" s="17" customFormat="1" x14ac:dyDescent="0.2">
      <c r="E1147" s="287"/>
      <c r="K1147" s="297"/>
      <c r="N1147" s="526"/>
      <c r="Q1147" s="287"/>
      <c r="U1147" s="526"/>
      <c r="X1147" s="287"/>
      <c r="AF1147" s="287"/>
    </row>
    <row r="1148" spans="5:32" s="17" customFormat="1" x14ac:dyDescent="0.2">
      <c r="E1148" s="287"/>
      <c r="K1148" s="297"/>
      <c r="N1148" s="526"/>
      <c r="Q1148" s="287"/>
      <c r="U1148" s="526"/>
      <c r="X1148" s="287"/>
      <c r="AF1148" s="287"/>
    </row>
    <row r="1149" spans="5:32" s="17" customFormat="1" x14ac:dyDescent="0.2">
      <c r="E1149" s="287"/>
      <c r="K1149" s="297"/>
      <c r="N1149" s="526"/>
      <c r="Q1149" s="287"/>
      <c r="U1149" s="526"/>
      <c r="X1149" s="287"/>
      <c r="AF1149" s="287"/>
    </row>
    <row r="1150" spans="5:32" s="17" customFormat="1" x14ac:dyDescent="0.2">
      <c r="E1150" s="287"/>
      <c r="K1150" s="297"/>
      <c r="N1150" s="526"/>
      <c r="Q1150" s="287"/>
      <c r="U1150" s="526"/>
      <c r="X1150" s="287"/>
      <c r="AF1150" s="287"/>
    </row>
    <row r="1151" spans="5:32" s="17" customFormat="1" x14ac:dyDescent="0.2">
      <c r="E1151" s="287"/>
      <c r="K1151" s="297"/>
      <c r="N1151" s="526"/>
      <c r="Q1151" s="287"/>
      <c r="U1151" s="526"/>
      <c r="X1151" s="287"/>
      <c r="AF1151" s="287"/>
    </row>
    <row r="1152" spans="5:32" s="17" customFormat="1" x14ac:dyDescent="0.2">
      <c r="E1152" s="287"/>
      <c r="K1152" s="297"/>
      <c r="N1152" s="526"/>
      <c r="Q1152" s="287"/>
      <c r="U1152" s="526"/>
      <c r="X1152" s="287"/>
      <c r="AF1152" s="287"/>
    </row>
    <row r="1153" spans="5:32" s="17" customFormat="1" x14ac:dyDescent="0.2">
      <c r="E1153" s="287"/>
      <c r="K1153" s="297"/>
      <c r="N1153" s="526"/>
      <c r="Q1153" s="287"/>
      <c r="U1153" s="526"/>
      <c r="X1153" s="287"/>
      <c r="AF1153" s="287"/>
    </row>
    <row r="1154" spans="5:32" s="17" customFormat="1" x14ac:dyDescent="0.2">
      <c r="E1154" s="287"/>
      <c r="K1154" s="297"/>
      <c r="N1154" s="526"/>
      <c r="Q1154" s="287"/>
      <c r="U1154" s="526"/>
      <c r="X1154" s="287"/>
      <c r="AF1154" s="287"/>
    </row>
    <row r="1155" spans="5:32" s="17" customFormat="1" x14ac:dyDescent="0.2">
      <c r="E1155" s="287"/>
      <c r="K1155" s="297"/>
      <c r="N1155" s="526"/>
      <c r="Q1155" s="287"/>
      <c r="U1155" s="526"/>
      <c r="X1155" s="287"/>
      <c r="AF1155" s="287"/>
    </row>
    <row r="1156" spans="5:32" s="17" customFormat="1" x14ac:dyDescent="0.2">
      <c r="E1156" s="287"/>
      <c r="K1156" s="297"/>
      <c r="N1156" s="526"/>
      <c r="Q1156" s="287"/>
      <c r="U1156" s="526"/>
      <c r="X1156" s="287"/>
      <c r="AF1156" s="287"/>
    </row>
    <row r="1157" spans="5:32" s="17" customFormat="1" x14ac:dyDescent="0.2">
      <c r="E1157" s="287"/>
      <c r="K1157" s="297"/>
      <c r="N1157" s="526"/>
      <c r="Q1157" s="287"/>
      <c r="U1157" s="526"/>
      <c r="X1157" s="287"/>
      <c r="AF1157" s="287"/>
    </row>
    <row r="1158" spans="5:32" s="17" customFormat="1" x14ac:dyDescent="0.2">
      <c r="E1158" s="287"/>
      <c r="K1158" s="297"/>
      <c r="N1158" s="526"/>
      <c r="Q1158" s="287"/>
      <c r="U1158" s="526"/>
      <c r="X1158" s="287"/>
      <c r="AF1158" s="287"/>
    </row>
    <row r="1159" spans="5:32" s="17" customFormat="1" x14ac:dyDescent="0.2">
      <c r="E1159" s="287"/>
      <c r="K1159" s="297"/>
      <c r="N1159" s="526"/>
      <c r="Q1159" s="287"/>
      <c r="U1159" s="526"/>
      <c r="X1159" s="287"/>
      <c r="AF1159" s="287"/>
    </row>
    <row r="1160" spans="5:32" s="17" customFormat="1" x14ac:dyDescent="0.2">
      <c r="E1160" s="287"/>
      <c r="K1160" s="297"/>
      <c r="N1160" s="526"/>
      <c r="Q1160" s="287"/>
      <c r="U1160" s="526"/>
      <c r="X1160" s="287"/>
      <c r="AF1160" s="287"/>
    </row>
    <row r="1161" spans="5:32" s="17" customFormat="1" x14ac:dyDescent="0.2">
      <c r="E1161" s="287"/>
      <c r="K1161" s="297"/>
      <c r="N1161" s="526"/>
      <c r="Q1161" s="287"/>
      <c r="U1161" s="526"/>
      <c r="X1161" s="287"/>
      <c r="AF1161" s="287"/>
    </row>
    <row r="1162" spans="5:32" s="17" customFormat="1" x14ac:dyDescent="0.2">
      <c r="E1162" s="287"/>
      <c r="K1162" s="297"/>
      <c r="N1162" s="526"/>
      <c r="Q1162" s="287"/>
      <c r="U1162" s="526"/>
      <c r="X1162" s="287"/>
      <c r="AF1162" s="287"/>
    </row>
    <row r="1163" spans="5:32" s="17" customFormat="1" x14ac:dyDescent="0.2">
      <c r="E1163" s="287"/>
      <c r="K1163" s="297"/>
      <c r="N1163" s="526"/>
      <c r="Q1163" s="287"/>
      <c r="U1163" s="526"/>
      <c r="X1163" s="287"/>
      <c r="AF1163" s="287"/>
    </row>
    <row r="1164" spans="5:32" s="17" customFormat="1" x14ac:dyDescent="0.2">
      <c r="E1164" s="287"/>
      <c r="K1164" s="297"/>
      <c r="N1164" s="526"/>
      <c r="Q1164" s="287"/>
      <c r="U1164" s="526"/>
      <c r="X1164" s="287"/>
      <c r="AF1164" s="287"/>
    </row>
    <row r="1165" spans="5:32" s="17" customFormat="1" x14ac:dyDescent="0.2">
      <c r="E1165" s="287"/>
      <c r="K1165" s="297"/>
      <c r="N1165" s="526"/>
      <c r="Q1165" s="287"/>
      <c r="U1165" s="526"/>
      <c r="X1165" s="287"/>
      <c r="AF1165" s="287"/>
    </row>
    <row r="1166" spans="5:32" s="17" customFormat="1" x14ac:dyDescent="0.2">
      <c r="E1166" s="287"/>
      <c r="K1166" s="297"/>
      <c r="N1166" s="526"/>
      <c r="Q1166" s="287"/>
      <c r="U1166" s="526"/>
      <c r="X1166" s="287"/>
      <c r="AF1166" s="287"/>
    </row>
    <row r="1167" spans="5:32" s="17" customFormat="1" x14ac:dyDescent="0.2">
      <c r="E1167" s="287"/>
      <c r="K1167" s="297"/>
      <c r="N1167" s="526"/>
      <c r="Q1167" s="287"/>
      <c r="U1167" s="526"/>
      <c r="X1167" s="287"/>
      <c r="AF1167" s="287"/>
    </row>
    <row r="1168" spans="5:32" s="17" customFormat="1" x14ac:dyDescent="0.2">
      <c r="E1168" s="287"/>
      <c r="K1168" s="297"/>
      <c r="N1168" s="526"/>
      <c r="Q1168" s="287"/>
      <c r="U1168" s="526"/>
      <c r="X1168" s="287"/>
      <c r="AF1168" s="287"/>
    </row>
    <row r="1169" spans="5:32" s="17" customFormat="1" x14ac:dyDescent="0.2">
      <c r="E1169" s="287"/>
      <c r="K1169" s="297"/>
      <c r="N1169" s="526"/>
      <c r="Q1169" s="287"/>
      <c r="U1169" s="526"/>
      <c r="X1169" s="287"/>
      <c r="AF1169" s="287"/>
    </row>
    <row r="1170" spans="5:32" s="17" customFormat="1" x14ac:dyDescent="0.2">
      <c r="E1170" s="287"/>
      <c r="K1170" s="297"/>
      <c r="N1170" s="526"/>
      <c r="Q1170" s="287"/>
      <c r="U1170" s="526"/>
      <c r="X1170" s="287"/>
      <c r="AF1170" s="287"/>
    </row>
    <row r="1171" spans="5:32" s="17" customFormat="1" x14ac:dyDescent="0.2">
      <c r="E1171" s="287"/>
      <c r="K1171" s="297"/>
      <c r="N1171" s="526"/>
      <c r="Q1171" s="287"/>
      <c r="U1171" s="526"/>
      <c r="X1171" s="287"/>
      <c r="AF1171" s="287"/>
    </row>
    <row r="1172" spans="5:32" s="17" customFormat="1" x14ac:dyDescent="0.2">
      <c r="E1172" s="287"/>
      <c r="K1172" s="297"/>
      <c r="N1172" s="526"/>
      <c r="Q1172" s="287"/>
      <c r="U1172" s="526"/>
      <c r="X1172" s="287"/>
      <c r="AF1172" s="287"/>
    </row>
    <row r="1173" spans="5:32" s="17" customFormat="1" x14ac:dyDescent="0.2">
      <c r="E1173" s="287"/>
      <c r="K1173" s="297"/>
      <c r="N1173" s="526"/>
      <c r="Q1173" s="287"/>
      <c r="U1173" s="526"/>
      <c r="X1173" s="287"/>
      <c r="AF1173" s="287"/>
    </row>
    <row r="1174" spans="5:32" s="17" customFormat="1" x14ac:dyDescent="0.2">
      <c r="E1174" s="287"/>
      <c r="K1174" s="297"/>
      <c r="N1174" s="526"/>
      <c r="Q1174" s="287"/>
      <c r="U1174" s="526"/>
      <c r="X1174" s="287"/>
      <c r="AF1174" s="287"/>
    </row>
    <row r="1175" spans="5:32" s="17" customFormat="1" x14ac:dyDescent="0.2">
      <c r="E1175" s="287"/>
      <c r="K1175" s="297"/>
      <c r="N1175" s="526"/>
      <c r="Q1175" s="287"/>
      <c r="U1175" s="526"/>
      <c r="X1175" s="287"/>
      <c r="AF1175" s="287"/>
    </row>
    <row r="1176" spans="5:32" s="17" customFormat="1" x14ac:dyDescent="0.2">
      <c r="E1176" s="287"/>
      <c r="K1176" s="297"/>
      <c r="N1176" s="526"/>
      <c r="Q1176" s="287"/>
      <c r="U1176" s="526"/>
      <c r="X1176" s="287"/>
      <c r="AF1176" s="287"/>
    </row>
    <row r="1177" spans="5:32" s="17" customFormat="1" x14ac:dyDescent="0.2">
      <c r="E1177" s="287"/>
      <c r="K1177" s="297"/>
      <c r="N1177" s="526"/>
      <c r="Q1177" s="287"/>
      <c r="U1177" s="526"/>
      <c r="X1177" s="287"/>
      <c r="AF1177" s="287"/>
    </row>
    <row r="1178" spans="5:32" s="17" customFormat="1" x14ac:dyDescent="0.2">
      <c r="E1178" s="287"/>
      <c r="K1178" s="297"/>
      <c r="N1178" s="526"/>
      <c r="Q1178" s="287"/>
      <c r="U1178" s="526"/>
      <c r="X1178" s="287"/>
      <c r="AF1178" s="287"/>
    </row>
    <row r="1179" spans="5:32" s="17" customFormat="1" x14ac:dyDescent="0.2">
      <c r="E1179" s="287"/>
      <c r="K1179" s="297"/>
      <c r="N1179" s="526"/>
      <c r="Q1179" s="287"/>
      <c r="U1179" s="526"/>
      <c r="X1179" s="287"/>
      <c r="AF1179" s="287"/>
    </row>
    <row r="1180" spans="5:32" s="17" customFormat="1" x14ac:dyDescent="0.2">
      <c r="E1180" s="287"/>
      <c r="K1180" s="297"/>
      <c r="N1180" s="526"/>
      <c r="Q1180" s="287"/>
      <c r="U1180" s="526"/>
      <c r="X1180" s="287"/>
      <c r="AF1180" s="287"/>
    </row>
    <row r="1181" spans="5:32" s="17" customFormat="1" x14ac:dyDescent="0.2">
      <c r="E1181" s="287"/>
      <c r="K1181" s="297"/>
      <c r="N1181" s="526"/>
      <c r="Q1181" s="287"/>
      <c r="U1181" s="526"/>
      <c r="X1181" s="287"/>
      <c r="AF1181" s="287"/>
    </row>
    <row r="1182" spans="5:32" s="17" customFormat="1" x14ac:dyDescent="0.2">
      <c r="E1182" s="287"/>
      <c r="K1182" s="297"/>
      <c r="N1182" s="526"/>
      <c r="Q1182" s="287"/>
      <c r="U1182" s="526"/>
      <c r="X1182" s="287"/>
      <c r="AF1182" s="287"/>
    </row>
    <row r="1183" spans="5:32" s="17" customFormat="1" x14ac:dyDescent="0.2">
      <c r="E1183" s="287"/>
      <c r="K1183" s="297"/>
      <c r="N1183" s="526"/>
      <c r="Q1183" s="287"/>
      <c r="U1183" s="526"/>
      <c r="X1183" s="287"/>
      <c r="AF1183" s="287"/>
    </row>
    <row r="1184" spans="5:32" s="17" customFormat="1" x14ac:dyDescent="0.2">
      <c r="E1184" s="287"/>
      <c r="K1184" s="297"/>
      <c r="N1184" s="526"/>
      <c r="Q1184" s="287"/>
      <c r="U1184" s="526"/>
      <c r="X1184" s="287"/>
      <c r="AF1184" s="287"/>
    </row>
    <row r="1185" spans="5:32" s="17" customFormat="1" x14ac:dyDescent="0.2">
      <c r="E1185" s="287"/>
      <c r="K1185" s="297"/>
      <c r="N1185" s="526"/>
      <c r="Q1185" s="287"/>
      <c r="U1185" s="526"/>
      <c r="X1185" s="287"/>
      <c r="AF1185" s="287"/>
    </row>
    <row r="1186" spans="5:32" s="17" customFormat="1" x14ac:dyDescent="0.2">
      <c r="E1186" s="287"/>
      <c r="K1186" s="297"/>
      <c r="N1186" s="526"/>
      <c r="Q1186" s="287"/>
      <c r="U1186" s="526"/>
      <c r="X1186" s="287"/>
      <c r="AF1186" s="287"/>
    </row>
    <row r="1187" spans="5:32" s="17" customFormat="1" x14ac:dyDescent="0.2">
      <c r="E1187" s="287"/>
      <c r="K1187" s="297"/>
      <c r="N1187" s="526"/>
      <c r="Q1187" s="287"/>
      <c r="U1187" s="526"/>
      <c r="X1187" s="287"/>
      <c r="AF1187" s="287"/>
    </row>
    <row r="1188" spans="5:32" s="17" customFormat="1" x14ac:dyDescent="0.2">
      <c r="E1188" s="287"/>
      <c r="K1188" s="297"/>
      <c r="N1188" s="526"/>
      <c r="Q1188" s="287"/>
      <c r="U1188" s="526"/>
      <c r="X1188" s="287"/>
      <c r="AF1188" s="287"/>
    </row>
    <row r="1189" spans="5:32" s="17" customFormat="1" x14ac:dyDescent="0.2">
      <c r="E1189" s="287"/>
      <c r="K1189" s="297"/>
      <c r="N1189" s="526"/>
      <c r="Q1189" s="287"/>
      <c r="U1189" s="526"/>
      <c r="X1189" s="287"/>
      <c r="AF1189" s="287"/>
    </row>
    <row r="1190" spans="5:32" s="17" customFormat="1" x14ac:dyDescent="0.2">
      <c r="E1190" s="287"/>
      <c r="K1190" s="297"/>
      <c r="N1190" s="526"/>
      <c r="Q1190" s="287"/>
      <c r="U1190" s="526"/>
      <c r="X1190" s="287"/>
      <c r="AF1190" s="287"/>
    </row>
    <row r="1191" spans="5:32" s="17" customFormat="1" x14ac:dyDescent="0.2">
      <c r="E1191" s="287"/>
      <c r="K1191" s="297"/>
      <c r="N1191" s="526"/>
      <c r="Q1191" s="287"/>
      <c r="U1191" s="526"/>
      <c r="X1191" s="287"/>
      <c r="AF1191" s="287"/>
    </row>
    <row r="1192" spans="5:32" s="17" customFormat="1" x14ac:dyDescent="0.2">
      <c r="E1192" s="287"/>
      <c r="K1192" s="297"/>
      <c r="N1192" s="526"/>
      <c r="Q1192" s="287"/>
      <c r="U1192" s="526"/>
      <c r="X1192" s="287"/>
      <c r="AF1192" s="287"/>
    </row>
    <row r="1193" spans="5:32" s="17" customFormat="1" x14ac:dyDescent="0.2">
      <c r="E1193" s="287"/>
      <c r="K1193" s="297"/>
      <c r="N1193" s="526"/>
      <c r="Q1193" s="287"/>
      <c r="U1193" s="526"/>
      <c r="X1193" s="287"/>
      <c r="AF1193" s="287"/>
    </row>
    <row r="1194" spans="5:32" s="17" customFormat="1" x14ac:dyDescent="0.2">
      <c r="E1194" s="287"/>
      <c r="K1194" s="297"/>
      <c r="N1194" s="526"/>
      <c r="Q1194" s="287"/>
      <c r="U1194" s="526"/>
      <c r="X1194" s="287"/>
      <c r="AF1194" s="287"/>
    </row>
    <row r="1195" spans="5:32" s="17" customFormat="1" x14ac:dyDescent="0.2">
      <c r="K1195" s="297"/>
      <c r="N1195" s="526"/>
      <c r="Q1195" s="287"/>
      <c r="U1195" s="526"/>
      <c r="X1195" s="287"/>
      <c r="AF1195" s="287"/>
    </row>
    <row r="1196" spans="5:32" s="17" customFormat="1" x14ac:dyDescent="0.2">
      <c r="K1196" s="297"/>
      <c r="N1196" s="526"/>
      <c r="Q1196" s="287"/>
      <c r="U1196" s="526"/>
      <c r="X1196" s="287"/>
      <c r="AF1196" s="287"/>
    </row>
    <row r="1197" spans="5:32" s="17" customFormat="1" x14ac:dyDescent="0.2">
      <c r="K1197" s="297"/>
      <c r="N1197" s="526"/>
      <c r="Q1197" s="287"/>
      <c r="U1197" s="526"/>
      <c r="X1197" s="287"/>
      <c r="AF1197" s="287"/>
    </row>
    <row r="1198" spans="5:32" s="17" customFormat="1" x14ac:dyDescent="0.2">
      <c r="K1198" s="297"/>
      <c r="N1198" s="526"/>
      <c r="Q1198" s="287"/>
      <c r="U1198" s="526"/>
      <c r="X1198" s="287"/>
      <c r="AF1198" s="287"/>
    </row>
    <row r="1199" spans="5:32" s="17" customFormat="1" x14ac:dyDescent="0.2">
      <c r="K1199" s="297"/>
      <c r="N1199" s="526"/>
      <c r="Q1199" s="287"/>
      <c r="U1199" s="526"/>
      <c r="X1199" s="287"/>
      <c r="AF1199" s="287"/>
    </row>
    <row r="1200" spans="5:32" s="17" customFormat="1" x14ac:dyDescent="0.2">
      <c r="K1200" s="297"/>
      <c r="N1200" s="526"/>
      <c r="Q1200" s="287"/>
      <c r="U1200" s="526"/>
      <c r="X1200" s="287"/>
      <c r="AF1200" s="287"/>
    </row>
    <row r="1201" spans="11:32" s="17" customFormat="1" x14ac:dyDescent="0.2">
      <c r="K1201" s="297"/>
      <c r="N1201" s="526"/>
      <c r="Q1201" s="287"/>
      <c r="U1201" s="526"/>
      <c r="X1201" s="287"/>
      <c r="AF1201" s="287"/>
    </row>
    <row r="1202" spans="11:32" s="17" customFormat="1" x14ac:dyDescent="0.2">
      <c r="K1202" s="297"/>
      <c r="N1202" s="526"/>
      <c r="Q1202" s="287"/>
      <c r="U1202" s="526"/>
      <c r="X1202" s="287"/>
      <c r="AF1202" s="287"/>
    </row>
    <row r="1203" spans="11:32" s="17" customFormat="1" x14ac:dyDescent="0.2">
      <c r="K1203" s="297"/>
      <c r="N1203" s="526"/>
      <c r="Q1203" s="287"/>
      <c r="U1203" s="526"/>
      <c r="X1203" s="287"/>
      <c r="AF1203" s="287"/>
    </row>
    <row r="1204" spans="11:32" s="17" customFormat="1" x14ac:dyDescent="0.2">
      <c r="K1204" s="297"/>
      <c r="N1204" s="526"/>
      <c r="Q1204" s="287"/>
      <c r="U1204" s="526"/>
      <c r="X1204" s="287"/>
      <c r="AF1204" s="287"/>
    </row>
    <row r="1205" spans="11:32" s="17" customFormat="1" x14ac:dyDescent="0.2">
      <c r="K1205" s="297"/>
      <c r="N1205" s="526"/>
      <c r="Q1205" s="287"/>
      <c r="U1205" s="526"/>
      <c r="X1205" s="287"/>
      <c r="AF1205" s="287"/>
    </row>
    <row r="1206" spans="11:32" s="17" customFormat="1" x14ac:dyDescent="0.2">
      <c r="K1206" s="297"/>
      <c r="N1206" s="526"/>
      <c r="Q1206" s="287"/>
      <c r="U1206" s="526"/>
      <c r="X1206" s="287"/>
      <c r="AF1206" s="287"/>
    </row>
    <row r="1207" spans="11:32" s="17" customFormat="1" x14ac:dyDescent="0.2">
      <c r="K1207" s="297"/>
      <c r="N1207" s="526"/>
      <c r="Q1207" s="287"/>
      <c r="U1207" s="526"/>
      <c r="X1207" s="287"/>
      <c r="AF1207" s="287"/>
    </row>
    <row r="1208" spans="11:32" s="17" customFormat="1" x14ac:dyDescent="0.2">
      <c r="K1208" s="297"/>
      <c r="N1208" s="526"/>
      <c r="Q1208" s="287"/>
      <c r="U1208" s="526"/>
      <c r="X1208" s="287"/>
      <c r="AF1208" s="287"/>
    </row>
    <row r="1209" spans="11:32" s="17" customFormat="1" x14ac:dyDescent="0.2">
      <c r="K1209" s="297"/>
      <c r="N1209" s="526"/>
      <c r="Q1209" s="287"/>
      <c r="U1209" s="526"/>
      <c r="X1209" s="287"/>
      <c r="AF1209" s="287"/>
    </row>
    <row r="1210" spans="11:32" s="17" customFormat="1" x14ac:dyDescent="0.2">
      <c r="K1210" s="297"/>
      <c r="N1210" s="526"/>
      <c r="Q1210" s="287"/>
      <c r="U1210" s="526"/>
      <c r="X1210" s="287"/>
      <c r="AF1210" s="287"/>
    </row>
    <row r="1211" spans="11:32" s="17" customFormat="1" x14ac:dyDescent="0.2">
      <c r="K1211" s="297"/>
      <c r="N1211" s="526"/>
      <c r="Q1211" s="287"/>
      <c r="U1211" s="526"/>
      <c r="X1211" s="287"/>
      <c r="AF1211" s="287"/>
    </row>
    <row r="1212" spans="11:32" s="17" customFormat="1" x14ac:dyDescent="0.2">
      <c r="K1212" s="297"/>
      <c r="N1212" s="526"/>
      <c r="Q1212" s="287"/>
      <c r="U1212" s="526"/>
      <c r="X1212" s="287"/>
      <c r="AF1212" s="287"/>
    </row>
    <row r="1213" spans="11:32" s="17" customFormat="1" x14ac:dyDescent="0.2">
      <c r="K1213" s="297"/>
      <c r="N1213" s="526"/>
      <c r="Q1213" s="287"/>
      <c r="U1213" s="526"/>
      <c r="X1213" s="287"/>
      <c r="AF1213" s="287"/>
    </row>
    <row r="1214" spans="11:32" s="17" customFormat="1" x14ac:dyDescent="0.2">
      <c r="K1214" s="297"/>
      <c r="N1214" s="526"/>
      <c r="Q1214" s="287"/>
      <c r="U1214" s="526"/>
      <c r="X1214" s="287"/>
      <c r="AF1214" s="287"/>
    </row>
    <row r="1215" spans="11:32" s="17" customFormat="1" x14ac:dyDescent="0.2">
      <c r="K1215" s="297"/>
      <c r="N1215" s="526"/>
      <c r="Q1215" s="287"/>
      <c r="U1215" s="526"/>
      <c r="X1215" s="287"/>
      <c r="AF1215" s="287"/>
    </row>
    <row r="1216" spans="11:32" s="17" customFormat="1" x14ac:dyDescent="0.2">
      <c r="K1216" s="297"/>
      <c r="N1216" s="526"/>
      <c r="Q1216" s="287"/>
      <c r="U1216" s="526"/>
      <c r="X1216" s="287"/>
      <c r="AF1216" s="287"/>
    </row>
    <row r="1217" spans="11:32" s="17" customFormat="1" x14ac:dyDescent="0.2">
      <c r="K1217" s="297"/>
      <c r="N1217" s="526"/>
      <c r="Q1217" s="287"/>
      <c r="U1217" s="526"/>
      <c r="X1217" s="287"/>
      <c r="AF1217" s="287"/>
    </row>
    <row r="1218" spans="11:32" s="17" customFormat="1" x14ac:dyDescent="0.2">
      <c r="K1218" s="297"/>
      <c r="N1218" s="526"/>
      <c r="Q1218" s="287"/>
      <c r="U1218" s="526"/>
      <c r="X1218" s="287"/>
      <c r="AF1218" s="287"/>
    </row>
    <row r="1219" spans="11:32" s="17" customFormat="1" x14ac:dyDescent="0.2">
      <c r="K1219" s="297"/>
      <c r="N1219" s="526"/>
      <c r="Q1219" s="287"/>
      <c r="U1219" s="526"/>
      <c r="X1219" s="287"/>
      <c r="AF1219" s="287"/>
    </row>
    <row r="1220" spans="11:32" s="17" customFormat="1" x14ac:dyDescent="0.2">
      <c r="K1220" s="297"/>
      <c r="N1220" s="526"/>
      <c r="Q1220" s="287"/>
      <c r="U1220" s="526"/>
      <c r="X1220" s="287"/>
      <c r="AF1220" s="287"/>
    </row>
    <row r="1221" spans="11:32" s="17" customFormat="1" x14ac:dyDescent="0.2">
      <c r="K1221" s="297"/>
      <c r="N1221" s="526"/>
      <c r="Q1221" s="287"/>
      <c r="U1221" s="526"/>
      <c r="X1221" s="287"/>
      <c r="AF1221" s="287"/>
    </row>
    <row r="1222" spans="11:32" s="17" customFormat="1" x14ac:dyDescent="0.2">
      <c r="K1222" s="297"/>
      <c r="N1222" s="526"/>
      <c r="Q1222" s="287"/>
      <c r="U1222" s="526"/>
      <c r="X1222" s="287"/>
      <c r="AF1222" s="287"/>
    </row>
    <row r="1223" spans="11:32" s="17" customFormat="1" x14ac:dyDescent="0.2">
      <c r="K1223" s="297"/>
      <c r="N1223" s="526"/>
      <c r="Q1223" s="287"/>
      <c r="U1223" s="526"/>
      <c r="X1223" s="287"/>
      <c r="AF1223" s="287"/>
    </row>
    <row r="1224" spans="11:32" s="17" customFormat="1" x14ac:dyDescent="0.2">
      <c r="K1224" s="297"/>
      <c r="N1224" s="526"/>
      <c r="Q1224" s="287"/>
      <c r="U1224" s="526"/>
      <c r="X1224" s="287"/>
      <c r="AF1224" s="287"/>
    </row>
    <row r="1225" spans="11:32" s="17" customFormat="1" x14ac:dyDescent="0.2">
      <c r="K1225" s="297"/>
      <c r="N1225" s="526"/>
      <c r="Q1225" s="287"/>
      <c r="U1225" s="526"/>
      <c r="X1225" s="287"/>
      <c r="AF1225" s="287"/>
    </row>
    <row r="1226" spans="11:32" s="17" customFormat="1" x14ac:dyDescent="0.2">
      <c r="K1226" s="297"/>
      <c r="N1226" s="526"/>
      <c r="Q1226" s="287"/>
      <c r="U1226" s="526"/>
      <c r="X1226" s="287"/>
      <c r="AF1226" s="287"/>
    </row>
    <row r="1227" spans="11:32" s="17" customFormat="1" x14ac:dyDescent="0.2">
      <c r="K1227" s="297"/>
      <c r="N1227" s="526"/>
      <c r="Q1227" s="287"/>
      <c r="U1227" s="526"/>
      <c r="X1227" s="287"/>
      <c r="AF1227" s="287"/>
    </row>
    <row r="1228" spans="11:32" s="17" customFormat="1" x14ac:dyDescent="0.2">
      <c r="K1228" s="297"/>
      <c r="N1228" s="526"/>
      <c r="Q1228" s="287"/>
      <c r="U1228" s="526"/>
      <c r="X1228" s="287"/>
      <c r="AF1228" s="287"/>
    </row>
    <row r="1229" spans="11:32" s="17" customFormat="1" x14ac:dyDescent="0.2">
      <c r="K1229" s="297"/>
      <c r="N1229" s="526"/>
      <c r="Q1229" s="287"/>
      <c r="U1229" s="526"/>
      <c r="X1229" s="287"/>
      <c r="AF1229" s="287"/>
    </row>
    <row r="1230" spans="11:32" s="17" customFormat="1" x14ac:dyDescent="0.2">
      <c r="K1230" s="297"/>
      <c r="N1230" s="526"/>
      <c r="Q1230" s="287"/>
      <c r="U1230" s="526"/>
      <c r="X1230" s="287"/>
      <c r="AF1230" s="287"/>
    </row>
    <row r="1231" spans="11:32" s="17" customFormat="1" x14ac:dyDescent="0.2">
      <c r="K1231" s="297"/>
      <c r="N1231" s="526"/>
      <c r="Q1231" s="287"/>
      <c r="U1231" s="526"/>
      <c r="X1231" s="287"/>
      <c r="AF1231" s="287"/>
    </row>
    <row r="1232" spans="11:32" s="17" customFormat="1" x14ac:dyDescent="0.2">
      <c r="K1232" s="297"/>
      <c r="N1232" s="526"/>
      <c r="Q1232" s="287"/>
      <c r="U1232" s="526"/>
      <c r="X1232" s="287"/>
      <c r="AF1232" s="287"/>
    </row>
    <row r="1233" spans="11:32" s="17" customFormat="1" x14ac:dyDescent="0.2">
      <c r="K1233" s="297"/>
      <c r="N1233" s="526"/>
      <c r="Q1233" s="287"/>
      <c r="U1233" s="526"/>
      <c r="X1233" s="287"/>
      <c r="AF1233" s="287"/>
    </row>
    <row r="1234" spans="11:32" s="17" customFormat="1" x14ac:dyDescent="0.2">
      <c r="K1234" s="297"/>
      <c r="N1234" s="526"/>
      <c r="Q1234" s="287"/>
      <c r="U1234" s="526"/>
      <c r="X1234" s="287"/>
      <c r="AF1234" s="287"/>
    </row>
    <row r="1235" spans="11:32" s="17" customFormat="1" x14ac:dyDescent="0.2">
      <c r="K1235" s="297"/>
      <c r="N1235" s="526"/>
      <c r="Q1235" s="287"/>
      <c r="U1235" s="526"/>
      <c r="X1235" s="287"/>
      <c r="AF1235" s="287"/>
    </row>
    <row r="1236" spans="11:32" s="17" customFormat="1" x14ac:dyDescent="0.2">
      <c r="K1236" s="297"/>
      <c r="N1236" s="526"/>
      <c r="Q1236" s="287"/>
      <c r="U1236" s="526"/>
      <c r="X1236" s="287"/>
      <c r="AF1236" s="287"/>
    </row>
    <row r="1237" spans="11:32" s="17" customFormat="1" x14ac:dyDescent="0.2">
      <c r="K1237" s="297"/>
      <c r="N1237" s="526"/>
      <c r="Q1237" s="287"/>
      <c r="U1237" s="526"/>
      <c r="X1237" s="287"/>
      <c r="AF1237" s="287"/>
    </row>
    <row r="1238" spans="11:32" s="17" customFormat="1" x14ac:dyDescent="0.2">
      <c r="K1238" s="297"/>
      <c r="N1238" s="526"/>
      <c r="Q1238" s="287"/>
      <c r="U1238" s="526"/>
      <c r="X1238" s="287"/>
      <c r="AF1238" s="287"/>
    </row>
    <row r="1239" spans="11:32" s="17" customFormat="1" x14ac:dyDescent="0.2">
      <c r="K1239" s="297"/>
      <c r="N1239" s="526"/>
      <c r="Q1239" s="287"/>
      <c r="U1239" s="526"/>
      <c r="X1239" s="287"/>
      <c r="AF1239" s="287"/>
    </row>
    <row r="1240" spans="11:32" s="17" customFormat="1" x14ac:dyDescent="0.2">
      <c r="K1240" s="297"/>
      <c r="N1240" s="526"/>
      <c r="Q1240" s="287"/>
      <c r="U1240" s="526"/>
      <c r="X1240" s="287"/>
      <c r="AF1240" s="287"/>
    </row>
    <row r="1241" spans="11:32" s="17" customFormat="1" x14ac:dyDescent="0.2">
      <c r="K1241" s="297"/>
      <c r="N1241" s="526"/>
      <c r="Q1241" s="287"/>
      <c r="U1241" s="526"/>
      <c r="X1241" s="287"/>
      <c r="AF1241" s="287"/>
    </row>
    <row r="1242" spans="11:32" s="17" customFormat="1" x14ac:dyDescent="0.2">
      <c r="K1242" s="297"/>
      <c r="N1242" s="526"/>
      <c r="Q1242" s="287"/>
      <c r="U1242" s="526"/>
      <c r="X1242" s="287"/>
      <c r="AF1242" s="287"/>
    </row>
    <row r="1243" spans="11:32" s="17" customFormat="1" x14ac:dyDescent="0.2">
      <c r="K1243" s="297"/>
      <c r="N1243" s="526"/>
      <c r="Q1243" s="287"/>
      <c r="U1243" s="526"/>
      <c r="X1243" s="287"/>
      <c r="AF1243" s="287"/>
    </row>
    <row r="1244" spans="11:32" s="17" customFormat="1" x14ac:dyDescent="0.2">
      <c r="K1244" s="297"/>
      <c r="N1244" s="526"/>
      <c r="Q1244" s="287"/>
      <c r="U1244" s="526"/>
      <c r="X1244" s="287"/>
      <c r="AF1244" s="287"/>
    </row>
    <row r="1245" spans="11:32" s="17" customFormat="1" x14ac:dyDescent="0.2">
      <c r="K1245" s="297"/>
      <c r="N1245" s="526"/>
      <c r="Q1245" s="287"/>
      <c r="U1245" s="526"/>
      <c r="X1245" s="287"/>
      <c r="AF1245" s="287"/>
    </row>
    <row r="1246" spans="11:32" s="17" customFormat="1" x14ac:dyDescent="0.2">
      <c r="K1246" s="297"/>
      <c r="N1246" s="526"/>
      <c r="Q1246" s="287"/>
      <c r="U1246" s="526"/>
      <c r="X1246" s="287"/>
      <c r="AF1246" s="287"/>
    </row>
    <row r="1247" spans="11:32" s="17" customFormat="1" x14ac:dyDescent="0.2">
      <c r="K1247" s="297"/>
      <c r="N1247" s="526"/>
      <c r="Q1247" s="287"/>
      <c r="U1247" s="526"/>
      <c r="X1247" s="287"/>
      <c r="AF1247" s="287"/>
    </row>
    <row r="1248" spans="11:32" s="17" customFormat="1" x14ac:dyDescent="0.2">
      <c r="K1248" s="297"/>
      <c r="N1248" s="526"/>
      <c r="Q1248" s="287"/>
      <c r="U1248" s="526"/>
      <c r="X1248" s="287"/>
      <c r="AF1248" s="287"/>
    </row>
    <row r="1249" spans="11:32" s="17" customFormat="1" x14ac:dyDescent="0.2">
      <c r="K1249" s="297"/>
      <c r="N1249" s="526"/>
      <c r="Q1249" s="287"/>
      <c r="U1249" s="526"/>
      <c r="X1249" s="287"/>
      <c r="AF1249" s="287"/>
    </row>
    <row r="1250" spans="11:32" s="17" customFormat="1" x14ac:dyDescent="0.2">
      <c r="K1250" s="297"/>
      <c r="N1250" s="526"/>
      <c r="Q1250" s="287"/>
      <c r="U1250" s="526"/>
      <c r="X1250" s="287"/>
      <c r="AF1250" s="287"/>
    </row>
    <row r="1251" spans="11:32" s="17" customFormat="1" x14ac:dyDescent="0.2">
      <c r="K1251" s="297"/>
      <c r="N1251" s="526"/>
      <c r="Q1251" s="287"/>
      <c r="U1251" s="526"/>
      <c r="X1251" s="287"/>
      <c r="AF1251" s="287"/>
    </row>
    <row r="1252" spans="11:32" s="17" customFormat="1" x14ac:dyDescent="0.2">
      <c r="K1252" s="297"/>
      <c r="N1252" s="526"/>
      <c r="Q1252" s="287"/>
      <c r="U1252" s="526"/>
      <c r="X1252" s="287"/>
      <c r="AF1252" s="287"/>
    </row>
    <row r="1253" spans="11:32" s="17" customFormat="1" x14ac:dyDescent="0.2">
      <c r="K1253" s="297"/>
      <c r="N1253" s="526"/>
      <c r="Q1253" s="287"/>
      <c r="U1253" s="526"/>
      <c r="X1253" s="287"/>
      <c r="AF1253" s="287"/>
    </row>
    <row r="1254" spans="11:32" s="17" customFormat="1" x14ac:dyDescent="0.2">
      <c r="K1254" s="297"/>
      <c r="N1254" s="526"/>
      <c r="Q1254" s="287"/>
      <c r="U1254" s="526"/>
      <c r="X1254" s="287"/>
      <c r="AF1254" s="287"/>
    </row>
    <row r="1255" spans="11:32" s="17" customFormat="1" x14ac:dyDescent="0.2">
      <c r="K1255" s="297"/>
      <c r="N1255" s="526"/>
      <c r="Q1255" s="287"/>
      <c r="U1255" s="526"/>
      <c r="X1255" s="287"/>
      <c r="AF1255" s="287"/>
    </row>
    <row r="1256" spans="11:32" s="17" customFormat="1" x14ac:dyDescent="0.2">
      <c r="K1256" s="297"/>
      <c r="N1256" s="526"/>
      <c r="Q1256" s="287"/>
      <c r="U1256" s="526"/>
      <c r="X1256" s="287"/>
      <c r="AF1256" s="287"/>
    </row>
    <row r="1257" spans="11:32" s="17" customFormat="1" x14ac:dyDescent="0.2">
      <c r="K1257" s="297"/>
      <c r="N1257" s="526"/>
      <c r="Q1257" s="287"/>
      <c r="U1257" s="526"/>
      <c r="X1257" s="287"/>
      <c r="AF1257" s="287"/>
    </row>
    <row r="1258" spans="11:32" s="17" customFormat="1" x14ac:dyDescent="0.2">
      <c r="K1258" s="297"/>
      <c r="N1258" s="526"/>
      <c r="Q1258" s="287"/>
      <c r="U1258" s="526"/>
      <c r="X1258" s="287"/>
      <c r="AF1258" s="287"/>
    </row>
    <row r="1259" spans="11:32" s="17" customFormat="1" x14ac:dyDescent="0.2">
      <c r="K1259" s="297"/>
      <c r="N1259" s="526"/>
      <c r="Q1259" s="287"/>
      <c r="U1259" s="526"/>
      <c r="X1259" s="287"/>
      <c r="AF1259" s="287"/>
    </row>
    <row r="1260" spans="11:32" s="17" customFormat="1" x14ac:dyDescent="0.2">
      <c r="K1260" s="297"/>
      <c r="N1260" s="526"/>
      <c r="Q1260" s="287"/>
      <c r="U1260" s="526"/>
      <c r="X1260" s="287"/>
      <c r="AF1260" s="287"/>
    </row>
    <row r="1261" spans="11:32" s="17" customFormat="1" x14ac:dyDescent="0.2">
      <c r="K1261" s="297"/>
      <c r="N1261" s="526"/>
      <c r="Q1261" s="287"/>
      <c r="U1261" s="526"/>
      <c r="X1261" s="287"/>
      <c r="AF1261" s="287"/>
    </row>
    <row r="1262" spans="11:32" s="17" customFormat="1" x14ac:dyDescent="0.2">
      <c r="K1262" s="297"/>
      <c r="N1262" s="526"/>
      <c r="Q1262" s="287"/>
      <c r="U1262" s="526"/>
      <c r="X1262" s="287"/>
      <c r="AF1262" s="287"/>
    </row>
    <row r="1263" spans="11:32" s="17" customFormat="1" x14ac:dyDescent="0.2">
      <c r="K1263" s="297"/>
      <c r="N1263" s="526"/>
      <c r="Q1263" s="287"/>
      <c r="U1263" s="526"/>
      <c r="X1263" s="287"/>
      <c r="AF1263" s="287"/>
    </row>
    <row r="1264" spans="11:32" s="17" customFormat="1" x14ac:dyDescent="0.2">
      <c r="K1264" s="297"/>
      <c r="N1264" s="526"/>
      <c r="Q1264" s="287"/>
      <c r="U1264" s="526"/>
      <c r="X1264" s="287"/>
      <c r="AF1264" s="287"/>
    </row>
    <row r="1265" spans="11:32" s="17" customFormat="1" x14ac:dyDescent="0.2">
      <c r="K1265" s="297"/>
      <c r="N1265" s="526"/>
      <c r="Q1265" s="287"/>
      <c r="U1265" s="526"/>
      <c r="X1265" s="287"/>
      <c r="AF1265" s="287"/>
    </row>
    <row r="1266" spans="11:32" s="17" customFormat="1" x14ac:dyDescent="0.2">
      <c r="K1266" s="297"/>
      <c r="N1266" s="526"/>
      <c r="Q1266" s="287"/>
      <c r="U1266" s="526"/>
      <c r="X1266" s="287"/>
      <c r="AF1266" s="287"/>
    </row>
    <row r="1267" spans="11:32" s="17" customFormat="1" x14ac:dyDescent="0.2">
      <c r="K1267" s="297"/>
      <c r="N1267" s="526"/>
      <c r="Q1267" s="287"/>
      <c r="U1267" s="526"/>
      <c r="X1267" s="287"/>
      <c r="AF1267" s="287"/>
    </row>
    <row r="1268" spans="11:32" s="17" customFormat="1" x14ac:dyDescent="0.2">
      <c r="K1268" s="297"/>
      <c r="N1268" s="526"/>
      <c r="Q1268" s="287"/>
      <c r="U1268" s="526"/>
      <c r="X1268" s="287"/>
      <c r="AF1268" s="287"/>
    </row>
    <row r="1269" spans="11:32" s="17" customFormat="1" x14ac:dyDescent="0.2">
      <c r="K1269" s="297"/>
      <c r="N1269" s="526"/>
      <c r="Q1269" s="287"/>
      <c r="U1269" s="526"/>
      <c r="X1269" s="287"/>
      <c r="AF1269" s="287"/>
    </row>
    <row r="1270" spans="11:32" s="17" customFormat="1" x14ac:dyDescent="0.2">
      <c r="K1270" s="297"/>
      <c r="N1270" s="526"/>
      <c r="Q1270" s="287"/>
      <c r="U1270" s="526"/>
      <c r="X1270" s="287"/>
      <c r="AF1270" s="287"/>
    </row>
    <row r="1271" spans="11:32" s="17" customFormat="1" x14ac:dyDescent="0.2">
      <c r="K1271" s="297"/>
      <c r="N1271" s="526"/>
      <c r="Q1271" s="287"/>
      <c r="U1271" s="526"/>
      <c r="X1271" s="287"/>
      <c r="AF1271" s="287"/>
    </row>
    <row r="1272" spans="11:32" s="17" customFormat="1" x14ac:dyDescent="0.2">
      <c r="K1272" s="297"/>
      <c r="N1272" s="526"/>
      <c r="Q1272" s="287"/>
      <c r="U1272" s="526"/>
      <c r="X1272" s="287"/>
      <c r="AF1272" s="287"/>
    </row>
    <row r="1273" spans="11:32" s="17" customFormat="1" x14ac:dyDescent="0.2">
      <c r="K1273" s="297"/>
      <c r="N1273" s="526"/>
      <c r="Q1273" s="287"/>
      <c r="U1273" s="526"/>
      <c r="X1273" s="287"/>
      <c r="AF1273" s="287"/>
    </row>
    <row r="1274" spans="11:32" s="17" customFormat="1" x14ac:dyDescent="0.2">
      <c r="K1274" s="297"/>
      <c r="N1274" s="526"/>
      <c r="Q1274" s="287"/>
      <c r="U1274" s="526"/>
      <c r="X1274" s="287"/>
      <c r="AF1274" s="287"/>
    </row>
    <row r="1275" spans="11:32" s="17" customFormat="1" x14ac:dyDescent="0.2">
      <c r="K1275" s="297"/>
      <c r="N1275" s="526"/>
      <c r="Q1275" s="287"/>
      <c r="U1275" s="526"/>
      <c r="X1275" s="287"/>
      <c r="AF1275" s="287"/>
    </row>
    <row r="1276" spans="11:32" s="17" customFormat="1" x14ac:dyDescent="0.2">
      <c r="K1276" s="297"/>
      <c r="N1276" s="526"/>
      <c r="Q1276" s="287"/>
      <c r="U1276" s="526"/>
      <c r="X1276" s="287"/>
      <c r="AF1276" s="287"/>
    </row>
    <row r="1277" spans="11:32" s="17" customFormat="1" x14ac:dyDescent="0.2">
      <c r="K1277" s="297"/>
      <c r="N1277" s="526"/>
      <c r="Q1277" s="287"/>
      <c r="U1277" s="526"/>
      <c r="X1277" s="287"/>
      <c r="AF1277" s="287"/>
    </row>
    <row r="1278" spans="11:32" s="17" customFormat="1" x14ac:dyDescent="0.2">
      <c r="K1278" s="297"/>
      <c r="N1278" s="526"/>
      <c r="Q1278" s="287"/>
      <c r="U1278" s="526"/>
      <c r="X1278" s="287"/>
      <c r="AF1278" s="287"/>
    </row>
    <row r="1279" spans="11:32" s="17" customFormat="1" x14ac:dyDescent="0.2">
      <c r="K1279" s="297"/>
      <c r="N1279" s="526"/>
      <c r="Q1279" s="287"/>
      <c r="U1279" s="526"/>
      <c r="X1279" s="287"/>
      <c r="AF1279" s="287"/>
    </row>
    <row r="1280" spans="11:32" s="17" customFormat="1" x14ac:dyDescent="0.2">
      <c r="K1280" s="297"/>
      <c r="N1280" s="526"/>
      <c r="Q1280" s="287"/>
      <c r="U1280" s="526"/>
      <c r="X1280" s="287"/>
      <c r="AF1280" s="287"/>
    </row>
    <row r="1281" spans="11:32" s="17" customFormat="1" x14ac:dyDescent="0.2">
      <c r="K1281" s="297"/>
      <c r="N1281" s="526"/>
      <c r="Q1281" s="287"/>
      <c r="U1281" s="526"/>
      <c r="X1281" s="287"/>
      <c r="AF1281" s="287"/>
    </row>
    <row r="1282" spans="11:32" s="17" customFormat="1" x14ac:dyDescent="0.2">
      <c r="K1282" s="297"/>
      <c r="N1282" s="526"/>
      <c r="Q1282" s="287"/>
      <c r="U1282" s="526"/>
      <c r="X1282" s="287"/>
      <c r="AF1282" s="287"/>
    </row>
    <row r="1283" spans="11:32" s="17" customFormat="1" x14ac:dyDescent="0.2">
      <c r="K1283" s="297"/>
      <c r="N1283" s="526"/>
      <c r="Q1283" s="287"/>
      <c r="U1283" s="526"/>
      <c r="X1283" s="287"/>
      <c r="AF1283" s="287"/>
    </row>
    <row r="1284" spans="11:32" s="17" customFormat="1" x14ac:dyDescent="0.2">
      <c r="K1284" s="297"/>
      <c r="N1284" s="526"/>
      <c r="Q1284" s="287"/>
      <c r="U1284" s="526"/>
      <c r="X1284" s="287"/>
      <c r="AF1284" s="287"/>
    </row>
    <row r="1285" spans="11:32" s="17" customFormat="1" x14ac:dyDescent="0.2">
      <c r="K1285" s="297"/>
      <c r="N1285" s="526"/>
      <c r="Q1285" s="287"/>
      <c r="U1285" s="526"/>
      <c r="X1285" s="287"/>
      <c r="AF1285" s="287"/>
    </row>
    <row r="1286" spans="11:32" s="17" customFormat="1" x14ac:dyDescent="0.2">
      <c r="K1286" s="297"/>
      <c r="N1286" s="526"/>
      <c r="Q1286" s="287"/>
      <c r="U1286" s="526"/>
      <c r="X1286" s="287"/>
      <c r="AF1286" s="287"/>
    </row>
    <row r="1287" spans="11:32" s="17" customFormat="1" x14ac:dyDescent="0.2">
      <c r="K1287" s="297"/>
      <c r="N1287" s="526"/>
      <c r="Q1287" s="287"/>
      <c r="U1287" s="526"/>
      <c r="X1287" s="287"/>
      <c r="AF1287" s="287"/>
    </row>
    <row r="1288" spans="11:32" s="17" customFormat="1" x14ac:dyDescent="0.2">
      <c r="K1288" s="297"/>
      <c r="N1288" s="526"/>
      <c r="Q1288" s="287"/>
      <c r="U1288" s="526"/>
      <c r="X1288" s="287"/>
      <c r="AF1288" s="287"/>
    </row>
    <row r="1289" spans="11:32" s="17" customFormat="1" x14ac:dyDescent="0.2">
      <c r="K1289" s="297"/>
      <c r="N1289" s="526"/>
      <c r="Q1289" s="287"/>
      <c r="U1289" s="526"/>
      <c r="X1289" s="287"/>
      <c r="AF1289" s="287"/>
    </row>
    <row r="1290" spans="11:32" s="17" customFormat="1" x14ac:dyDescent="0.2">
      <c r="K1290" s="297"/>
      <c r="N1290" s="526"/>
      <c r="Q1290" s="287"/>
      <c r="U1290" s="526"/>
      <c r="X1290" s="287"/>
      <c r="AF1290" s="287"/>
    </row>
    <row r="1291" spans="11:32" s="17" customFormat="1" x14ac:dyDescent="0.2">
      <c r="K1291" s="297"/>
      <c r="N1291" s="526"/>
      <c r="Q1291" s="287"/>
      <c r="U1291" s="526"/>
      <c r="X1291" s="287"/>
      <c r="AF1291" s="287"/>
    </row>
    <row r="1292" spans="11:32" s="17" customFormat="1" x14ac:dyDescent="0.2">
      <c r="K1292" s="297"/>
      <c r="N1292" s="526"/>
      <c r="Q1292" s="287"/>
      <c r="U1292" s="526"/>
      <c r="X1292" s="287"/>
      <c r="AF1292" s="287"/>
    </row>
    <row r="1293" spans="11:32" s="17" customFormat="1" x14ac:dyDescent="0.2">
      <c r="K1293" s="297"/>
      <c r="N1293" s="526"/>
      <c r="Q1293" s="287"/>
      <c r="U1293" s="526"/>
      <c r="X1293" s="287"/>
      <c r="AF1293" s="287"/>
    </row>
    <row r="1294" spans="11:32" s="17" customFormat="1" x14ac:dyDescent="0.2">
      <c r="K1294" s="297"/>
      <c r="N1294" s="526"/>
      <c r="Q1294" s="287"/>
      <c r="U1294" s="526"/>
      <c r="X1294" s="287"/>
      <c r="AF1294" s="287"/>
    </row>
    <row r="1295" spans="11:32" s="17" customFormat="1" x14ac:dyDescent="0.2">
      <c r="K1295" s="297"/>
      <c r="N1295" s="526"/>
      <c r="Q1295" s="287"/>
      <c r="U1295" s="526"/>
      <c r="X1295" s="287"/>
      <c r="AF1295" s="287"/>
    </row>
    <row r="1296" spans="11:32" s="17" customFormat="1" x14ac:dyDescent="0.2">
      <c r="K1296" s="297"/>
      <c r="N1296" s="526"/>
      <c r="Q1296" s="287"/>
      <c r="U1296" s="526"/>
      <c r="X1296" s="287"/>
      <c r="AF1296" s="287"/>
    </row>
    <row r="1297" spans="11:32" s="17" customFormat="1" x14ac:dyDescent="0.2">
      <c r="K1297" s="297"/>
      <c r="N1297" s="526"/>
      <c r="Q1297" s="287"/>
      <c r="U1297" s="526"/>
      <c r="X1297" s="287"/>
      <c r="AF1297" s="287"/>
    </row>
    <row r="1298" spans="11:32" s="17" customFormat="1" x14ac:dyDescent="0.2">
      <c r="K1298" s="297"/>
      <c r="N1298" s="526"/>
      <c r="Q1298" s="287"/>
      <c r="U1298" s="526"/>
      <c r="X1298" s="287"/>
      <c r="AF1298" s="287"/>
    </row>
    <row r="1299" spans="11:32" s="17" customFormat="1" x14ac:dyDescent="0.2">
      <c r="K1299" s="297"/>
      <c r="N1299" s="526"/>
      <c r="Q1299" s="287"/>
      <c r="U1299" s="526"/>
      <c r="X1299" s="287"/>
      <c r="AF1299" s="287"/>
    </row>
    <row r="1300" spans="11:32" s="17" customFormat="1" x14ac:dyDescent="0.2">
      <c r="K1300" s="297"/>
      <c r="N1300" s="526"/>
      <c r="Q1300" s="287"/>
      <c r="U1300" s="526"/>
      <c r="X1300" s="287"/>
      <c r="AF1300" s="287"/>
    </row>
    <row r="1301" spans="11:32" s="17" customFormat="1" x14ac:dyDescent="0.2">
      <c r="K1301" s="297"/>
      <c r="N1301" s="526"/>
      <c r="Q1301" s="287"/>
      <c r="U1301" s="526"/>
      <c r="X1301" s="287"/>
      <c r="AF1301" s="287"/>
    </row>
    <row r="1302" spans="11:32" s="17" customFormat="1" x14ac:dyDescent="0.2">
      <c r="K1302" s="297"/>
      <c r="N1302" s="526"/>
      <c r="Q1302" s="287"/>
      <c r="U1302" s="526"/>
      <c r="X1302" s="287"/>
      <c r="AF1302" s="287"/>
    </row>
    <row r="1303" spans="11:32" s="17" customFormat="1" x14ac:dyDescent="0.2">
      <c r="K1303" s="297"/>
      <c r="N1303" s="526"/>
      <c r="Q1303" s="287"/>
      <c r="U1303" s="526"/>
      <c r="X1303" s="287"/>
      <c r="AF1303" s="287"/>
    </row>
    <row r="1304" spans="11:32" s="17" customFormat="1" x14ac:dyDescent="0.2">
      <c r="K1304" s="297"/>
      <c r="N1304" s="526"/>
      <c r="Q1304" s="287"/>
      <c r="U1304" s="526"/>
      <c r="X1304" s="287"/>
      <c r="AF1304" s="287"/>
    </row>
    <row r="1305" spans="11:32" s="17" customFormat="1" x14ac:dyDescent="0.2">
      <c r="K1305" s="297"/>
      <c r="N1305" s="526"/>
      <c r="Q1305" s="287"/>
      <c r="U1305" s="526"/>
      <c r="X1305" s="287"/>
      <c r="AF1305" s="287"/>
    </row>
    <row r="1306" spans="11:32" s="17" customFormat="1" x14ac:dyDescent="0.2">
      <c r="K1306" s="297"/>
      <c r="N1306" s="526"/>
      <c r="Q1306" s="287"/>
      <c r="U1306" s="526"/>
      <c r="X1306" s="287"/>
      <c r="AF1306" s="287"/>
    </row>
    <row r="1307" spans="11:32" s="17" customFormat="1" x14ac:dyDescent="0.2">
      <c r="K1307" s="297"/>
      <c r="N1307" s="526"/>
      <c r="Q1307" s="287"/>
      <c r="U1307" s="526"/>
      <c r="X1307" s="287"/>
      <c r="AF1307" s="287"/>
    </row>
    <row r="1308" spans="11:32" s="17" customFormat="1" x14ac:dyDescent="0.2">
      <c r="K1308" s="297"/>
      <c r="N1308" s="526"/>
      <c r="Q1308" s="287"/>
      <c r="U1308" s="526"/>
      <c r="X1308" s="287"/>
      <c r="AF1308" s="287"/>
    </row>
    <row r="1309" spans="11:32" s="17" customFormat="1" x14ac:dyDescent="0.2">
      <c r="K1309" s="297"/>
      <c r="N1309" s="526"/>
      <c r="Q1309" s="287"/>
      <c r="U1309" s="526"/>
      <c r="X1309" s="287"/>
      <c r="AF1309" s="287"/>
    </row>
    <row r="1310" spans="11:32" s="17" customFormat="1" x14ac:dyDescent="0.2">
      <c r="K1310" s="297"/>
      <c r="N1310" s="526"/>
      <c r="Q1310" s="287"/>
      <c r="U1310" s="526"/>
      <c r="X1310" s="287"/>
      <c r="AF1310" s="287"/>
    </row>
    <row r="1311" spans="11:32" s="17" customFormat="1" x14ac:dyDescent="0.2">
      <c r="K1311" s="297"/>
      <c r="N1311" s="526"/>
      <c r="Q1311" s="287"/>
      <c r="U1311" s="526"/>
      <c r="X1311" s="287"/>
      <c r="AF1311" s="287"/>
    </row>
    <row r="1312" spans="11:32" s="17" customFormat="1" x14ac:dyDescent="0.2">
      <c r="K1312" s="297"/>
      <c r="N1312" s="526"/>
      <c r="Q1312" s="287"/>
      <c r="U1312" s="526"/>
      <c r="X1312" s="287"/>
      <c r="AF1312" s="287"/>
    </row>
    <row r="1313" spans="11:32" s="17" customFormat="1" x14ac:dyDescent="0.2">
      <c r="K1313" s="297"/>
      <c r="N1313" s="526"/>
      <c r="Q1313" s="287"/>
      <c r="U1313" s="526"/>
      <c r="X1313" s="287"/>
      <c r="AF1313" s="287"/>
    </row>
    <row r="1314" spans="11:32" s="17" customFormat="1" x14ac:dyDescent="0.2">
      <c r="K1314" s="297"/>
      <c r="N1314" s="526"/>
      <c r="Q1314" s="287"/>
      <c r="U1314" s="526"/>
      <c r="X1314" s="287"/>
      <c r="AF1314" s="287"/>
    </row>
    <row r="1315" spans="11:32" s="17" customFormat="1" x14ac:dyDescent="0.2">
      <c r="K1315" s="297"/>
      <c r="N1315" s="526"/>
      <c r="Q1315" s="287"/>
      <c r="U1315" s="526"/>
      <c r="X1315" s="287"/>
      <c r="AF1315" s="287"/>
    </row>
    <row r="1316" spans="11:32" s="17" customFormat="1" x14ac:dyDescent="0.2">
      <c r="K1316" s="297"/>
      <c r="N1316" s="526"/>
      <c r="Q1316" s="287"/>
      <c r="U1316" s="526"/>
      <c r="X1316" s="287"/>
      <c r="AF1316" s="287"/>
    </row>
    <row r="1317" spans="11:32" s="17" customFormat="1" x14ac:dyDescent="0.2">
      <c r="K1317" s="297"/>
      <c r="N1317" s="526"/>
      <c r="Q1317" s="287"/>
      <c r="U1317" s="526"/>
      <c r="X1317" s="287"/>
      <c r="AF1317" s="287"/>
    </row>
    <row r="1318" spans="11:32" s="17" customFormat="1" x14ac:dyDescent="0.2">
      <c r="K1318" s="297"/>
      <c r="N1318" s="526"/>
      <c r="Q1318" s="287"/>
      <c r="U1318" s="526"/>
      <c r="X1318" s="287"/>
      <c r="AF1318" s="287"/>
    </row>
    <row r="1319" spans="11:32" s="17" customFormat="1" x14ac:dyDescent="0.2">
      <c r="K1319" s="297"/>
      <c r="N1319" s="526"/>
      <c r="Q1319" s="287"/>
      <c r="U1319" s="526"/>
      <c r="X1319" s="287"/>
      <c r="AF1319" s="287"/>
    </row>
    <row r="1320" spans="11:32" s="17" customFormat="1" x14ac:dyDescent="0.2">
      <c r="K1320" s="297"/>
      <c r="N1320" s="526"/>
      <c r="Q1320" s="287"/>
      <c r="U1320" s="526"/>
      <c r="X1320" s="287"/>
      <c r="AF1320" s="287"/>
    </row>
    <row r="1321" spans="11:32" s="17" customFormat="1" x14ac:dyDescent="0.2">
      <c r="K1321" s="297"/>
      <c r="N1321" s="526"/>
      <c r="Q1321" s="287"/>
      <c r="U1321" s="526"/>
      <c r="X1321" s="287"/>
      <c r="AF1321" s="287"/>
    </row>
    <row r="1322" spans="11:32" s="17" customFormat="1" x14ac:dyDescent="0.2">
      <c r="K1322" s="297"/>
      <c r="N1322" s="526"/>
      <c r="Q1322" s="287"/>
      <c r="U1322" s="526"/>
      <c r="X1322" s="287"/>
      <c r="AF1322" s="287"/>
    </row>
    <row r="1323" spans="11:32" s="17" customFormat="1" x14ac:dyDescent="0.2">
      <c r="K1323" s="297"/>
      <c r="N1323" s="526"/>
      <c r="Q1323" s="287"/>
      <c r="U1323" s="526"/>
      <c r="X1323" s="287"/>
      <c r="AF1323" s="287"/>
    </row>
    <row r="1324" spans="11:32" s="17" customFormat="1" x14ac:dyDescent="0.2">
      <c r="K1324" s="297"/>
      <c r="N1324" s="526"/>
      <c r="Q1324" s="287"/>
      <c r="U1324" s="526"/>
      <c r="X1324" s="287"/>
      <c r="AF1324" s="287"/>
    </row>
    <row r="1325" spans="11:32" s="17" customFormat="1" x14ac:dyDescent="0.2">
      <c r="K1325" s="297"/>
      <c r="N1325" s="526"/>
      <c r="Q1325" s="287"/>
      <c r="U1325" s="526"/>
      <c r="X1325" s="287"/>
      <c r="AF1325" s="287"/>
    </row>
    <row r="1326" spans="11:32" s="17" customFormat="1" x14ac:dyDescent="0.2">
      <c r="K1326" s="297"/>
      <c r="N1326" s="526"/>
      <c r="Q1326" s="287"/>
      <c r="U1326" s="526"/>
      <c r="X1326" s="287"/>
      <c r="AF1326" s="287"/>
    </row>
    <row r="1327" spans="11:32" s="17" customFormat="1" x14ac:dyDescent="0.2">
      <c r="K1327" s="297"/>
      <c r="N1327" s="526"/>
      <c r="Q1327" s="287"/>
      <c r="U1327" s="526"/>
      <c r="X1327" s="287"/>
      <c r="AF1327" s="287"/>
    </row>
    <row r="1328" spans="11:32" s="17" customFormat="1" x14ac:dyDescent="0.2">
      <c r="K1328" s="297"/>
      <c r="N1328" s="526"/>
      <c r="Q1328" s="287"/>
      <c r="U1328" s="526"/>
      <c r="X1328" s="287"/>
      <c r="AF1328" s="287"/>
    </row>
    <row r="1329" spans="11:32" s="17" customFormat="1" x14ac:dyDescent="0.2">
      <c r="K1329" s="297"/>
      <c r="N1329" s="526"/>
      <c r="Q1329" s="287"/>
      <c r="U1329" s="526"/>
      <c r="X1329" s="287"/>
      <c r="AF1329" s="287"/>
    </row>
    <row r="1330" spans="11:32" s="17" customFormat="1" x14ac:dyDescent="0.2">
      <c r="K1330" s="297"/>
      <c r="N1330" s="526"/>
      <c r="Q1330" s="287"/>
      <c r="U1330" s="526"/>
      <c r="X1330" s="287"/>
      <c r="AF1330" s="287"/>
    </row>
    <row r="1331" spans="11:32" s="17" customFormat="1" x14ac:dyDescent="0.2">
      <c r="K1331" s="297"/>
      <c r="N1331" s="526"/>
      <c r="Q1331" s="287"/>
      <c r="U1331" s="526"/>
      <c r="X1331" s="287"/>
      <c r="AF1331" s="287"/>
    </row>
    <row r="1332" spans="11:32" s="17" customFormat="1" x14ac:dyDescent="0.2">
      <c r="K1332" s="297"/>
      <c r="N1332" s="526"/>
      <c r="Q1332" s="287"/>
      <c r="U1332" s="526"/>
      <c r="X1332" s="287"/>
      <c r="AF1332" s="287"/>
    </row>
    <row r="1333" spans="11:32" s="17" customFormat="1" x14ac:dyDescent="0.2">
      <c r="K1333" s="297"/>
      <c r="N1333" s="526"/>
      <c r="Q1333" s="287"/>
      <c r="U1333" s="526"/>
      <c r="X1333" s="287"/>
      <c r="AF1333" s="287"/>
    </row>
    <row r="1334" spans="11:32" s="17" customFormat="1" x14ac:dyDescent="0.2">
      <c r="K1334" s="297"/>
      <c r="N1334" s="526"/>
      <c r="Q1334" s="287"/>
      <c r="U1334" s="526"/>
      <c r="X1334" s="287"/>
      <c r="AF1334" s="287"/>
    </row>
    <row r="1335" spans="11:32" s="17" customFormat="1" x14ac:dyDescent="0.2">
      <c r="K1335" s="297"/>
      <c r="N1335" s="526"/>
      <c r="Q1335" s="287"/>
      <c r="U1335" s="526"/>
      <c r="X1335" s="287"/>
      <c r="AF1335" s="287"/>
    </row>
    <row r="1336" spans="11:32" s="17" customFormat="1" x14ac:dyDescent="0.2">
      <c r="K1336" s="297"/>
      <c r="N1336" s="526"/>
      <c r="Q1336" s="287"/>
      <c r="U1336" s="526"/>
      <c r="X1336" s="287"/>
      <c r="AF1336" s="287"/>
    </row>
    <row r="1337" spans="11:32" s="17" customFormat="1" x14ac:dyDescent="0.2">
      <c r="K1337" s="297"/>
      <c r="N1337" s="526"/>
      <c r="Q1337" s="287"/>
      <c r="U1337" s="526"/>
      <c r="X1337" s="287"/>
      <c r="AF1337" s="287"/>
    </row>
    <row r="1338" spans="11:32" s="17" customFormat="1" x14ac:dyDescent="0.2">
      <c r="K1338" s="297"/>
      <c r="N1338" s="526"/>
      <c r="Q1338" s="287"/>
      <c r="U1338" s="526"/>
      <c r="X1338" s="287"/>
      <c r="AF1338" s="287"/>
    </row>
    <row r="1339" spans="11:32" s="17" customFormat="1" x14ac:dyDescent="0.2">
      <c r="K1339" s="297"/>
      <c r="N1339" s="526"/>
      <c r="Q1339" s="287"/>
      <c r="U1339" s="526"/>
      <c r="X1339" s="287"/>
      <c r="AF1339" s="287"/>
    </row>
    <row r="1340" spans="11:32" s="17" customFormat="1" x14ac:dyDescent="0.2">
      <c r="K1340" s="297"/>
      <c r="N1340" s="526"/>
      <c r="Q1340" s="287"/>
      <c r="U1340" s="526"/>
      <c r="X1340" s="287"/>
      <c r="AF1340" s="287"/>
    </row>
    <row r="1341" spans="11:32" s="17" customFormat="1" x14ac:dyDescent="0.2">
      <c r="K1341" s="297"/>
      <c r="N1341" s="526"/>
      <c r="Q1341" s="287"/>
      <c r="U1341" s="526"/>
      <c r="X1341" s="287"/>
      <c r="AF1341" s="287"/>
    </row>
    <row r="1342" spans="11:32" s="17" customFormat="1" x14ac:dyDescent="0.2">
      <c r="K1342" s="297"/>
      <c r="N1342" s="526"/>
      <c r="Q1342" s="287"/>
      <c r="U1342" s="526"/>
      <c r="X1342" s="287"/>
      <c r="AF1342" s="287"/>
    </row>
    <row r="1343" spans="11:32" s="17" customFormat="1" x14ac:dyDescent="0.2">
      <c r="K1343" s="297"/>
      <c r="N1343" s="526"/>
      <c r="Q1343" s="287"/>
      <c r="U1343" s="526"/>
      <c r="X1343" s="287"/>
      <c r="AF1343" s="287"/>
    </row>
    <row r="1344" spans="11:32" s="17" customFormat="1" x14ac:dyDescent="0.2">
      <c r="K1344" s="297"/>
      <c r="N1344" s="526"/>
      <c r="Q1344" s="287"/>
      <c r="U1344" s="526"/>
      <c r="X1344" s="287"/>
      <c r="AF1344" s="287"/>
    </row>
    <row r="1345" spans="11:32" s="17" customFormat="1" x14ac:dyDescent="0.2">
      <c r="K1345" s="297"/>
      <c r="N1345" s="526"/>
      <c r="Q1345" s="287"/>
      <c r="U1345" s="526"/>
      <c r="X1345" s="287"/>
      <c r="AF1345" s="287"/>
    </row>
    <row r="1346" spans="11:32" s="17" customFormat="1" x14ac:dyDescent="0.2">
      <c r="K1346" s="297"/>
      <c r="N1346" s="526"/>
      <c r="Q1346" s="287"/>
      <c r="U1346" s="526"/>
      <c r="X1346" s="287"/>
      <c r="AF1346" s="287"/>
    </row>
    <row r="1347" spans="11:32" s="17" customFormat="1" x14ac:dyDescent="0.2">
      <c r="K1347" s="297"/>
      <c r="N1347" s="526"/>
      <c r="Q1347" s="287"/>
      <c r="U1347" s="526"/>
      <c r="X1347" s="287"/>
      <c r="AF1347" s="287"/>
    </row>
    <row r="1348" spans="11:32" s="17" customFormat="1" x14ac:dyDescent="0.2">
      <c r="K1348" s="297"/>
      <c r="N1348" s="526"/>
      <c r="Q1348" s="287"/>
      <c r="U1348" s="526"/>
      <c r="X1348" s="287"/>
      <c r="AF1348" s="287"/>
    </row>
    <row r="1349" spans="11:32" s="17" customFormat="1" x14ac:dyDescent="0.2">
      <c r="K1349" s="297"/>
      <c r="N1349" s="526"/>
      <c r="Q1349" s="287"/>
      <c r="U1349" s="526"/>
      <c r="X1349" s="287"/>
      <c r="AF1349" s="287"/>
    </row>
    <row r="1350" spans="11:32" s="17" customFormat="1" x14ac:dyDescent="0.2">
      <c r="K1350" s="297"/>
      <c r="N1350" s="526"/>
      <c r="Q1350" s="287"/>
      <c r="U1350" s="526"/>
      <c r="X1350" s="287"/>
      <c r="AF1350" s="287"/>
    </row>
    <row r="1351" spans="11:32" s="17" customFormat="1" x14ac:dyDescent="0.2">
      <c r="K1351" s="297"/>
      <c r="N1351" s="526"/>
      <c r="Q1351" s="287"/>
      <c r="U1351" s="526"/>
      <c r="X1351" s="287"/>
      <c r="AF1351" s="287"/>
    </row>
    <row r="1352" spans="11:32" s="17" customFormat="1" x14ac:dyDescent="0.2">
      <c r="K1352" s="297"/>
      <c r="N1352" s="526"/>
      <c r="Q1352" s="287"/>
      <c r="U1352" s="526"/>
      <c r="X1352" s="287"/>
      <c r="AF1352" s="287"/>
    </row>
    <row r="1353" spans="11:32" s="17" customFormat="1" x14ac:dyDescent="0.2">
      <c r="K1353" s="297"/>
      <c r="N1353" s="526"/>
      <c r="Q1353" s="287"/>
      <c r="U1353" s="526"/>
      <c r="X1353" s="287"/>
      <c r="AF1353" s="287"/>
    </row>
    <row r="1354" spans="11:32" s="17" customFormat="1" x14ac:dyDescent="0.2">
      <c r="K1354" s="297"/>
      <c r="N1354" s="526"/>
      <c r="Q1354" s="287"/>
      <c r="U1354" s="526"/>
      <c r="X1354" s="287"/>
      <c r="AF1354" s="287"/>
    </row>
    <row r="1355" spans="11:32" s="17" customFormat="1" x14ac:dyDescent="0.2">
      <c r="K1355" s="297"/>
      <c r="N1355" s="526"/>
      <c r="Q1355" s="287"/>
      <c r="U1355" s="526"/>
      <c r="X1355" s="287"/>
      <c r="AF1355" s="287"/>
    </row>
    <row r="1356" spans="11:32" s="17" customFormat="1" x14ac:dyDescent="0.2">
      <c r="K1356" s="297"/>
      <c r="N1356" s="526"/>
      <c r="Q1356" s="287"/>
      <c r="U1356" s="526"/>
      <c r="X1356" s="287"/>
      <c r="AF1356" s="287"/>
    </row>
    <row r="1357" spans="11:32" s="17" customFormat="1" x14ac:dyDescent="0.2">
      <c r="K1357" s="297"/>
      <c r="N1357" s="526"/>
      <c r="Q1357" s="287"/>
      <c r="U1357" s="526"/>
      <c r="X1357" s="287"/>
      <c r="AF1357" s="287"/>
    </row>
    <row r="1358" spans="11:32" s="17" customFormat="1" x14ac:dyDescent="0.2">
      <c r="K1358" s="297"/>
      <c r="N1358" s="526"/>
      <c r="Q1358" s="287"/>
      <c r="U1358" s="526"/>
      <c r="X1358" s="287"/>
      <c r="AF1358" s="287"/>
    </row>
    <row r="1359" spans="11:32" s="17" customFormat="1" x14ac:dyDescent="0.2">
      <c r="K1359" s="297"/>
      <c r="N1359" s="526"/>
      <c r="Q1359" s="287"/>
      <c r="U1359" s="526"/>
      <c r="X1359" s="287"/>
      <c r="AF1359" s="287"/>
    </row>
    <row r="1360" spans="11:32" s="17" customFormat="1" x14ac:dyDescent="0.2">
      <c r="K1360" s="297"/>
      <c r="N1360" s="526"/>
      <c r="Q1360" s="287"/>
      <c r="U1360" s="526"/>
      <c r="X1360" s="287"/>
      <c r="AF1360" s="287"/>
    </row>
    <row r="1361" spans="11:32" s="17" customFormat="1" x14ac:dyDescent="0.2">
      <c r="K1361" s="297"/>
      <c r="N1361" s="526"/>
      <c r="Q1361" s="287"/>
      <c r="U1361" s="526"/>
      <c r="X1361" s="287"/>
      <c r="AF1361" s="287"/>
    </row>
    <row r="1362" spans="11:32" s="17" customFormat="1" x14ac:dyDescent="0.2">
      <c r="K1362" s="297"/>
      <c r="N1362" s="526"/>
      <c r="Q1362" s="287"/>
      <c r="U1362" s="526"/>
      <c r="X1362" s="287"/>
      <c r="AF1362" s="287"/>
    </row>
    <row r="1363" spans="11:32" s="17" customFormat="1" x14ac:dyDescent="0.2">
      <c r="K1363" s="297"/>
      <c r="N1363" s="526"/>
      <c r="Q1363" s="287"/>
      <c r="U1363" s="526"/>
      <c r="X1363" s="287"/>
      <c r="AF1363" s="287"/>
    </row>
    <row r="1364" spans="11:32" s="17" customFormat="1" x14ac:dyDescent="0.2">
      <c r="K1364" s="297"/>
      <c r="N1364" s="526"/>
      <c r="Q1364" s="287"/>
      <c r="U1364" s="526"/>
      <c r="X1364" s="287"/>
      <c r="AF1364" s="287"/>
    </row>
    <row r="1365" spans="11:32" s="17" customFormat="1" x14ac:dyDescent="0.2">
      <c r="K1365" s="297"/>
      <c r="N1365" s="526"/>
      <c r="Q1365" s="287"/>
      <c r="U1365" s="526"/>
      <c r="X1365" s="287"/>
      <c r="AF1365" s="287"/>
    </row>
    <row r="1366" spans="11:32" s="17" customFormat="1" x14ac:dyDescent="0.2">
      <c r="K1366" s="297"/>
      <c r="N1366" s="526"/>
      <c r="Q1366" s="287"/>
      <c r="U1366" s="526"/>
      <c r="X1366" s="287"/>
      <c r="AF1366" s="287"/>
    </row>
    <row r="1367" spans="11:32" s="17" customFormat="1" x14ac:dyDescent="0.2">
      <c r="K1367" s="297"/>
      <c r="N1367" s="526"/>
      <c r="Q1367" s="287"/>
      <c r="U1367" s="526"/>
      <c r="X1367" s="287"/>
      <c r="AF1367" s="287"/>
    </row>
    <row r="1368" spans="11:32" s="17" customFormat="1" x14ac:dyDescent="0.2">
      <c r="K1368" s="297"/>
      <c r="N1368" s="526"/>
      <c r="Q1368" s="287"/>
      <c r="U1368" s="526"/>
      <c r="X1368" s="287"/>
      <c r="AF1368" s="287"/>
    </row>
    <row r="1369" spans="11:32" s="17" customFormat="1" x14ac:dyDescent="0.2">
      <c r="K1369" s="297"/>
      <c r="N1369" s="526"/>
      <c r="Q1369" s="287"/>
      <c r="U1369" s="526"/>
      <c r="X1369" s="287"/>
      <c r="AF1369" s="287"/>
    </row>
    <row r="1370" spans="11:32" s="17" customFormat="1" x14ac:dyDescent="0.2">
      <c r="K1370" s="297"/>
      <c r="N1370" s="526"/>
      <c r="Q1370" s="287"/>
      <c r="U1370" s="526"/>
      <c r="X1370" s="287"/>
      <c r="AF1370" s="287"/>
    </row>
    <row r="1371" spans="11:32" s="17" customFormat="1" x14ac:dyDescent="0.2">
      <c r="K1371" s="297"/>
      <c r="N1371" s="526"/>
      <c r="Q1371" s="287"/>
      <c r="U1371" s="526"/>
      <c r="X1371" s="287"/>
      <c r="AF1371" s="287"/>
    </row>
    <row r="1372" spans="11:32" s="17" customFormat="1" x14ac:dyDescent="0.2">
      <c r="K1372" s="297"/>
      <c r="N1372" s="526"/>
      <c r="Q1372" s="287"/>
      <c r="U1372" s="526"/>
      <c r="X1372" s="287"/>
      <c r="AF1372" s="287"/>
    </row>
    <row r="1373" spans="11:32" s="17" customFormat="1" x14ac:dyDescent="0.2">
      <c r="K1373" s="297"/>
      <c r="N1373" s="526"/>
      <c r="Q1373" s="287"/>
      <c r="U1373" s="526"/>
      <c r="X1373" s="287"/>
      <c r="AF1373" s="287"/>
    </row>
    <row r="1374" spans="11:32" s="17" customFormat="1" x14ac:dyDescent="0.2">
      <c r="K1374" s="297"/>
      <c r="N1374" s="526"/>
      <c r="Q1374" s="287"/>
      <c r="U1374" s="526"/>
      <c r="X1374" s="287"/>
      <c r="AF1374" s="287"/>
    </row>
    <row r="1375" spans="11:32" s="17" customFormat="1" x14ac:dyDescent="0.2">
      <c r="K1375" s="297"/>
      <c r="N1375" s="526"/>
      <c r="Q1375" s="287"/>
      <c r="U1375" s="526"/>
      <c r="X1375" s="287"/>
      <c r="AF1375" s="287"/>
    </row>
    <row r="1376" spans="11:32" s="17" customFormat="1" x14ac:dyDescent="0.2">
      <c r="K1376" s="297"/>
      <c r="N1376" s="526"/>
      <c r="Q1376" s="287"/>
      <c r="U1376" s="526"/>
      <c r="X1376" s="287"/>
      <c r="AF1376" s="287"/>
    </row>
    <row r="1377" spans="11:32" s="17" customFormat="1" x14ac:dyDescent="0.2">
      <c r="K1377" s="297"/>
      <c r="N1377" s="526"/>
      <c r="Q1377" s="287"/>
      <c r="U1377" s="526"/>
      <c r="X1377" s="287"/>
      <c r="AF1377" s="287"/>
    </row>
    <row r="1378" spans="11:32" s="17" customFormat="1" x14ac:dyDescent="0.2">
      <c r="K1378" s="297"/>
      <c r="N1378" s="526"/>
      <c r="Q1378" s="287"/>
      <c r="U1378" s="526"/>
      <c r="X1378" s="287"/>
      <c r="AF1378" s="287"/>
    </row>
    <row r="1379" spans="11:32" s="17" customFormat="1" x14ac:dyDescent="0.2">
      <c r="K1379" s="297"/>
      <c r="N1379" s="526"/>
      <c r="Q1379" s="287"/>
      <c r="U1379" s="526"/>
      <c r="X1379" s="287"/>
      <c r="AF1379" s="287"/>
    </row>
    <row r="1380" spans="11:32" s="17" customFormat="1" x14ac:dyDescent="0.2">
      <c r="K1380" s="297"/>
      <c r="N1380" s="526"/>
      <c r="Q1380" s="287"/>
      <c r="U1380" s="526"/>
      <c r="X1380" s="287"/>
      <c r="AF1380" s="287"/>
    </row>
    <row r="1381" spans="11:32" s="17" customFormat="1" x14ac:dyDescent="0.2">
      <c r="K1381" s="297"/>
      <c r="N1381" s="526"/>
      <c r="Q1381" s="287"/>
      <c r="U1381" s="526"/>
      <c r="X1381" s="287"/>
      <c r="AF1381" s="287"/>
    </row>
    <row r="1382" spans="11:32" s="17" customFormat="1" x14ac:dyDescent="0.2">
      <c r="K1382" s="297"/>
      <c r="N1382" s="526"/>
      <c r="Q1382" s="287"/>
      <c r="U1382" s="526"/>
      <c r="X1382" s="287"/>
      <c r="AF1382" s="287"/>
    </row>
    <row r="1383" spans="11:32" s="17" customFormat="1" x14ac:dyDescent="0.2">
      <c r="K1383" s="297"/>
      <c r="N1383" s="526"/>
      <c r="Q1383" s="287"/>
      <c r="U1383" s="526"/>
      <c r="X1383" s="287"/>
      <c r="AF1383" s="287"/>
    </row>
    <row r="1384" spans="11:32" s="17" customFormat="1" x14ac:dyDescent="0.2">
      <c r="K1384" s="297"/>
      <c r="N1384" s="526"/>
      <c r="Q1384" s="287"/>
      <c r="U1384" s="526"/>
      <c r="X1384" s="287"/>
      <c r="AF1384" s="287"/>
    </row>
    <row r="1385" spans="11:32" s="17" customFormat="1" x14ac:dyDescent="0.2">
      <c r="K1385" s="297"/>
      <c r="N1385" s="526"/>
      <c r="Q1385" s="287"/>
      <c r="U1385" s="526"/>
      <c r="X1385" s="287"/>
      <c r="AF1385" s="287"/>
    </row>
    <row r="1386" spans="11:32" s="17" customFormat="1" x14ac:dyDescent="0.2">
      <c r="K1386" s="297"/>
      <c r="N1386" s="526"/>
      <c r="Q1386" s="287"/>
      <c r="U1386" s="526"/>
      <c r="X1386" s="287"/>
      <c r="AF1386" s="287"/>
    </row>
    <row r="1387" spans="11:32" s="17" customFormat="1" x14ac:dyDescent="0.2">
      <c r="K1387" s="297"/>
      <c r="N1387" s="526"/>
      <c r="Q1387" s="287"/>
      <c r="U1387" s="526"/>
      <c r="X1387" s="287"/>
      <c r="AF1387" s="287"/>
    </row>
    <row r="1388" spans="11:32" s="17" customFormat="1" x14ac:dyDescent="0.2">
      <c r="K1388" s="297"/>
      <c r="N1388" s="526"/>
      <c r="Q1388" s="287"/>
      <c r="U1388" s="526"/>
      <c r="X1388" s="287"/>
      <c r="AF1388" s="287"/>
    </row>
    <row r="1389" spans="11:32" s="17" customFormat="1" x14ac:dyDescent="0.2">
      <c r="K1389" s="297"/>
      <c r="N1389" s="526"/>
      <c r="Q1389" s="287"/>
      <c r="U1389" s="526"/>
      <c r="X1389" s="287"/>
      <c r="AF1389" s="287"/>
    </row>
    <row r="1390" spans="11:32" s="17" customFormat="1" x14ac:dyDescent="0.2">
      <c r="K1390" s="297"/>
      <c r="N1390" s="526"/>
      <c r="Q1390" s="287"/>
      <c r="U1390" s="526"/>
      <c r="X1390" s="287"/>
      <c r="AF1390" s="287"/>
    </row>
    <row r="1391" spans="11:32" s="17" customFormat="1" x14ac:dyDescent="0.2">
      <c r="K1391" s="297"/>
      <c r="N1391" s="526"/>
      <c r="Q1391" s="287"/>
      <c r="U1391" s="526"/>
      <c r="X1391" s="287"/>
      <c r="AF1391" s="287"/>
    </row>
    <row r="1392" spans="11:32" s="17" customFormat="1" x14ac:dyDescent="0.2">
      <c r="K1392" s="297"/>
      <c r="N1392" s="526"/>
      <c r="Q1392" s="287"/>
      <c r="U1392" s="526"/>
      <c r="X1392" s="287"/>
      <c r="AF1392" s="287"/>
    </row>
    <row r="1393" spans="11:32" s="17" customFormat="1" x14ac:dyDescent="0.2">
      <c r="K1393" s="297"/>
      <c r="N1393" s="526"/>
      <c r="Q1393" s="287"/>
      <c r="U1393" s="526"/>
      <c r="X1393" s="287"/>
      <c r="AF1393" s="287"/>
    </row>
    <row r="1394" spans="11:32" s="17" customFormat="1" x14ac:dyDescent="0.2">
      <c r="K1394" s="297"/>
      <c r="N1394" s="526"/>
      <c r="Q1394" s="287"/>
      <c r="U1394" s="526"/>
      <c r="X1394" s="287"/>
      <c r="AF1394" s="287"/>
    </row>
    <row r="1395" spans="11:32" s="17" customFormat="1" x14ac:dyDescent="0.2">
      <c r="K1395" s="297"/>
      <c r="N1395" s="526"/>
      <c r="Q1395" s="287"/>
      <c r="U1395" s="526"/>
      <c r="X1395" s="287"/>
      <c r="AF1395" s="287"/>
    </row>
    <row r="1396" spans="11:32" s="17" customFormat="1" x14ac:dyDescent="0.2">
      <c r="K1396" s="297"/>
      <c r="N1396" s="526"/>
      <c r="Q1396" s="287"/>
      <c r="U1396" s="526"/>
      <c r="X1396" s="287"/>
      <c r="AF1396" s="287"/>
    </row>
    <row r="1397" spans="11:32" s="17" customFormat="1" x14ac:dyDescent="0.2">
      <c r="K1397" s="297"/>
      <c r="N1397" s="526"/>
      <c r="Q1397" s="287"/>
      <c r="U1397" s="526"/>
      <c r="X1397" s="287"/>
      <c r="AF1397" s="287"/>
    </row>
    <row r="1398" spans="11:32" s="17" customFormat="1" x14ac:dyDescent="0.2">
      <c r="K1398" s="297"/>
      <c r="N1398" s="526"/>
      <c r="Q1398" s="287"/>
      <c r="U1398" s="526"/>
      <c r="X1398" s="287"/>
      <c r="AF1398" s="287"/>
    </row>
    <row r="1399" spans="11:32" s="17" customFormat="1" x14ac:dyDescent="0.2">
      <c r="K1399" s="297"/>
      <c r="N1399" s="526"/>
      <c r="Q1399" s="287"/>
      <c r="U1399" s="526"/>
      <c r="X1399" s="287"/>
      <c r="AF1399" s="287"/>
    </row>
    <row r="1400" spans="11:32" s="17" customFormat="1" x14ac:dyDescent="0.2">
      <c r="K1400" s="297"/>
      <c r="N1400" s="526"/>
      <c r="Q1400" s="287"/>
      <c r="U1400" s="526"/>
      <c r="X1400" s="287"/>
      <c r="AF1400" s="287"/>
    </row>
    <row r="1401" spans="11:32" s="17" customFormat="1" x14ac:dyDescent="0.2">
      <c r="K1401" s="297"/>
      <c r="N1401" s="526"/>
      <c r="Q1401" s="287"/>
      <c r="U1401" s="526"/>
      <c r="X1401" s="287"/>
      <c r="AF1401" s="287"/>
    </row>
    <row r="1402" spans="11:32" s="17" customFormat="1" x14ac:dyDescent="0.2">
      <c r="K1402" s="297"/>
      <c r="N1402" s="526"/>
      <c r="Q1402" s="287"/>
      <c r="U1402" s="526"/>
      <c r="X1402" s="287"/>
      <c r="AF1402" s="287"/>
    </row>
    <row r="1403" spans="11:32" s="17" customFormat="1" x14ac:dyDescent="0.2">
      <c r="K1403" s="297"/>
      <c r="N1403" s="526"/>
      <c r="Q1403" s="287"/>
      <c r="U1403" s="526"/>
      <c r="X1403" s="287"/>
      <c r="AF1403" s="287"/>
    </row>
    <row r="1404" spans="11:32" s="17" customFormat="1" x14ac:dyDescent="0.2">
      <c r="K1404" s="297"/>
      <c r="N1404" s="526"/>
      <c r="Q1404" s="287"/>
      <c r="U1404" s="526"/>
      <c r="X1404" s="287"/>
      <c r="AF1404" s="287"/>
    </row>
    <row r="1405" spans="11:32" s="17" customFormat="1" x14ac:dyDescent="0.2">
      <c r="K1405" s="297"/>
      <c r="N1405" s="526"/>
      <c r="Q1405" s="287"/>
      <c r="U1405" s="526"/>
      <c r="X1405" s="287"/>
      <c r="AF1405" s="287"/>
    </row>
    <row r="1406" spans="11:32" s="17" customFormat="1" x14ac:dyDescent="0.2">
      <c r="K1406" s="297"/>
      <c r="N1406" s="526"/>
      <c r="Q1406" s="287"/>
      <c r="U1406" s="526"/>
      <c r="X1406" s="287"/>
      <c r="AF1406" s="287"/>
    </row>
    <row r="1407" spans="11:32" s="17" customFormat="1" x14ac:dyDescent="0.2">
      <c r="K1407" s="297"/>
      <c r="N1407" s="526"/>
      <c r="Q1407" s="287"/>
      <c r="U1407" s="526"/>
      <c r="X1407" s="287"/>
      <c r="AF1407" s="287"/>
    </row>
    <row r="1408" spans="11:32" s="17" customFormat="1" x14ac:dyDescent="0.2">
      <c r="K1408" s="297"/>
      <c r="N1408" s="526"/>
      <c r="Q1408" s="287"/>
      <c r="U1408" s="526"/>
      <c r="X1408" s="287"/>
      <c r="AF1408" s="287"/>
    </row>
    <row r="1409" spans="11:32" s="17" customFormat="1" x14ac:dyDescent="0.2">
      <c r="K1409" s="297"/>
      <c r="N1409" s="526"/>
      <c r="Q1409" s="287"/>
      <c r="U1409" s="526"/>
      <c r="X1409" s="287"/>
      <c r="AF1409" s="287"/>
    </row>
    <row r="1410" spans="11:32" s="17" customFormat="1" x14ac:dyDescent="0.2">
      <c r="K1410" s="297"/>
      <c r="N1410" s="526"/>
      <c r="Q1410" s="287"/>
      <c r="U1410" s="526"/>
      <c r="X1410" s="287"/>
      <c r="AF1410" s="287"/>
    </row>
    <row r="1411" spans="11:32" s="17" customFormat="1" x14ac:dyDescent="0.2">
      <c r="K1411" s="297"/>
      <c r="N1411" s="526"/>
      <c r="Q1411" s="287"/>
      <c r="U1411" s="526"/>
      <c r="X1411" s="287"/>
      <c r="AF1411" s="287"/>
    </row>
    <row r="1412" spans="11:32" s="17" customFormat="1" x14ac:dyDescent="0.2">
      <c r="K1412" s="297"/>
      <c r="N1412" s="526"/>
      <c r="Q1412" s="287"/>
      <c r="U1412" s="526"/>
      <c r="X1412" s="287"/>
      <c r="AF1412" s="287"/>
    </row>
    <row r="1413" spans="11:32" s="17" customFormat="1" x14ac:dyDescent="0.2">
      <c r="K1413" s="297"/>
      <c r="N1413" s="526"/>
      <c r="Q1413" s="287"/>
      <c r="U1413" s="526"/>
      <c r="X1413" s="287"/>
      <c r="AF1413" s="287"/>
    </row>
    <row r="1414" spans="11:32" s="17" customFormat="1" x14ac:dyDescent="0.2">
      <c r="K1414" s="297"/>
      <c r="N1414" s="526"/>
      <c r="Q1414" s="287"/>
      <c r="U1414" s="526"/>
      <c r="X1414" s="287"/>
      <c r="AF1414" s="287"/>
    </row>
    <row r="1415" spans="11:32" s="17" customFormat="1" x14ac:dyDescent="0.2">
      <c r="K1415" s="297"/>
      <c r="N1415" s="526"/>
      <c r="Q1415" s="287"/>
      <c r="U1415" s="526"/>
      <c r="X1415" s="287"/>
      <c r="AF1415" s="287"/>
    </row>
    <row r="1416" spans="11:32" s="17" customFormat="1" x14ac:dyDescent="0.2">
      <c r="K1416" s="297"/>
      <c r="N1416" s="526"/>
      <c r="Q1416" s="287"/>
      <c r="U1416" s="526"/>
      <c r="X1416" s="287"/>
      <c r="AF1416" s="287"/>
    </row>
    <row r="1417" spans="11:32" s="17" customFormat="1" x14ac:dyDescent="0.2">
      <c r="K1417" s="297"/>
      <c r="N1417" s="526"/>
      <c r="Q1417" s="287"/>
      <c r="U1417" s="526"/>
      <c r="X1417" s="287"/>
      <c r="AF1417" s="287"/>
    </row>
    <row r="1418" spans="11:32" s="17" customFormat="1" x14ac:dyDescent="0.2">
      <c r="K1418" s="297"/>
      <c r="N1418" s="526"/>
      <c r="Q1418" s="287"/>
      <c r="U1418" s="526"/>
      <c r="X1418" s="287"/>
      <c r="AF1418" s="287"/>
    </row>
    <row r="1419" spans="11:32" s="17" customFormat="1" x14ac:dyDescent="0.2">
      <c r="K1419" s="297"/>
      <c r="N1419" s="526"/>
      <c r="Q1419" s="287"/>
      <c r="U1419" s="526"/>
      <c r="X1419" s="287"/>
      <c r="AF1419" s="287"/>
    </row>
    <row r="1420" spans="11:32" s="17" customFormat="1" x14ac:dyDescent="0.2">
      <c r="K1420" s="297"/>
      <c r="N1420" s="526"/>
      <c r="Q1420" s="287"/>
      <c r="U1420" s="526"/>
      <c r="X1420" s="287"/>
      <c r="AF1420" s="287"/>
    </row>
    <row r="1421" spans="11:32" s="17" customFormat="1" x14ac:dyDescent="0.2">
      <c r="K1421" s="297"/>
      <c r="N1421" s="526"/>
      <c r="Q1421" s="287"/>
      <c r="U1421" s="526"/>
      <c r="X1421" s="287"/>
      <c r="AF1421" s="287"/>
    </row>
    <row r="1422" spans="11:32" s="17" customFormat="1" x14ac:dyDescent="0.2">
      <c r="K1422" s="297"/>
      <c r="N1422" s="526"/>
      <c r="Q1422" s="287"/>
      <c r="U1422" s="526"/>
      <c r="X1422" s="287"/>
      <c r="AF1422" s="287"/>
    </row>
    <row r="1423" spans="11:32" s="17" customFormat="1" x14ac:dyDescent="0.2">
      <c r="K1423" s="297"/>
      <c r="N1423" s="526"/>
      <c r="Q1423" s="287"/>
      <c r="U1423" s="526"/>
      <c r="X1423" s="287"/>
      <c r="AF1423" s="287"/>
    </row>
    <row r="1424" spans="11:32" s="17" customFormat="1" x14ac:dyDescent="0.2">
      <c r="K1424" s="297"/>
      <c r="N1424" s="526"/>
      <c r="Q1424" s="287"/>
      <c r="U1424" s="526"/>
      <c r="X1424" s="287"/>
      <c r="AF1424" s="287"/>
    </row>
    <row r="1425" spans="11:32" s="17" customFormat="1" x14ac:dyDescent="0.2">
      <c r="K1425" s="297"/>
      <c r="N1425" s="526"/>
      <c r="Q1425" s="287"/>
      <c r="U1425" s="526"/>
      <c r="X1425" s="287"/>
      <c r="AF1425" s="287"/>
    </row>
    <row r="1426" spans="11:32" s="17" customFormat="1" x14ac:dyDescent="0.2">
      <c r="K1426" s="297"/>
      <c r="N1426" s="526"/>
      <c r="Q1426" s="287"/>
      <c r="U1426" s="526"/>
      <c r="X1426" s="287"/>
      <c r="AF1426" s="287"/>
    </row>
    <row r="1427" spans="11:32" s="17" customFormat="1" x14ac:dyDescent="0.2">
      <c r="K1427" s="297"/>
      <c r="N1427" s="526"/>
      <c r="Q1427" s="287"/>
      <c r="U1427" s="526"/>
      <c r="X1427" s="287"/>
      <c r="AF1427" s="287"/>
    </row>
    <row r="1428" spans="11:32" s="17" customFormat="1" x14ac:dyDescent="0.2">
      <c r="K1428" s="297"/>
      <c r="N1428" s="526"/>
      <c r="Q1428" s="287"/>
      <c r="U1428" s="526"/>
      <c r="X1428" s="287"/>
      <c r="AF1428" s="287"/>
    </row>
    <row r="1429" spans="11:32" s="17" customFormat="1" x14ac:dyDescent="0.2">
      <c r="K1429" s="297"/>
      <c r="N1429" s="526"/>
      <c r="Q1429" s="287"/>
      <c r="U1429" s="526"/>
      <c r="X1429" s="287"/>
      <c r="AF1429" s="287"/>
    </row>
    <row r="1430" spans="11:32" s="17" customFormat="1" x14ac:dyDescent="0.2">
      <c r="K1430" s="297"/>
      <c r="N1430" s="526"/>
      <c r="Q1430" s="287"/>
      <c r="U1430" s="526"/>
      <c r="X1430" s="287"/>
      <c r="AF1430" s="287"/>
    </row>
    <row r="1431" spans="11:32" s="17" customFormat="1" x14ac:dyDescent="0.2">
      <c r="K1431" s="297"/>
      <c r="N1431" s="526"/>
      <c r="Q1431" s="287"/>
      <c r="U1431" s="526"/>
      <c r="X1431" s="287"/>
      <c r="AF1431" s="287"/>
    </row>
    <row r="1432" spans="11:32" s="17" customFormat="1" x14ac:dyDescent="0.2">
      <c r="K1432" s="297"/>
      <c r="N1432" s="526"/>
      <c r="Q1432" s="287"/>
      <c r="U1432" s="526"/>
      <c r="X1432" s="287"/>
      <c r="AF1432" s="287"/>
    </row>
    <row r="1433" spans="11:32" s="17" customFormat="1" x14ac:dyDescent="0.2">
      <c r="K1433" s="297"/>
      <c r="N1433" s="526"/>
      <c r="Q1433" s="287"/>
      <c r="U1433" s="526"/>
      <c r="X1433" s="287"/>
      <c r="AF1433" s="287"/>
    </row>
    <row r="1434" spans="11:32" s="17" customFormat="1" x14ac:dyDescent="0.2">
      <c r="K1434" s="297"/>
      <c r="N1434" s="526"/>
      <c r="Q1434" s="287"/>
      <c r="U1434" s="526"/>
      <c r="X1434" s="287"/>
      <c r="AF1434" s="287"/>
    </row>
    <row r="1435" spans="11:32" s="17" customFormat="1" x14ac:dyDescent="0.2">
      <c r="K1435" s="297"/>
      <c r="N1435" s="526"/>
      <c r="Q1435" s="287"/>
      <c r="U1435" s="526"/>
      <c r="X1435" s="287"/>
      <c r="AF1435" s="287"/>
    </row>
    <row r="1436" spans="11:32" s="17" customFormat="1" x14ac:dyDescent="0.2">
      <c r="K1436" s="297"/>
      <c r="N1436" s="526"/>
      <c r="Q1436" s="287"/>
      <c r="U1436" s="526"/>
      <c r="X1436" s="287"/>
      <c r="AF1436" s="287"/>
    </row>
    <row r="1437" spans="11:32" s="17" customFormat="1" x14ac:dyDescent="0.2">
      <c r="K1437" s="297"/>
      <c r="N1437" s="526"/>
      <c r="Q1437" s="287"/>
      <c r="U1437" s="526"/>
      <c r="X1437" s="287"/>
      <c r="AF1437" s="287"/>
    </row>
    <row r="1438" spans="11:32" s="17" customFormat="1" x14ac:dyDescent="0.2">
      <c r="K1438" s="297"/>
      <c r="N1438" s="526"/>
      <c r="Q1438" s="287"/>
      <c r="U1438" s="526"/>
      <c r="X1438" s="287"/>
      <c r="AF1438" s="287"/>
    </row>
    <row r="1439" spans="11:32" s="17" customFormat="1" x14ac:dyDescent="0.2">
      <c r="K1439" s="297"/>
      <c r="N1439" s="526"/>
      <c r="Q1439" s="287"/>
      <c r="U1439" s="526"/>
      <c r="X1439" s="287"/>
      <c r="AF1439" s="287"/>
    </row>
    <row r="1440" spans="11:32" s="17" customFormat="1" x14ac:dyDescent="0.2">
      <c r="K1440" s="297"/>
      <c r="N1440" s="526"/>
      <c r="Q1440" s="287"/>
      <c r="U1440" s="526"/>
      <c r="X1440" s="287"/>
      <c r="AF1440" s="287"/>
    </row>
    <row r="1441" spans="11:32" s="17" customFormat="1" x14ac:dyDescent="0.2">
      <c r="K1441" s="297"/>
      <c r="N1441" s="526"/>
      <c r="Q1441" s="287"/>
      <c r="U1441" s="526"/>
      <c r="X1441" s="287"/>
      <c r="AF1441" s="287"/>
    </row>
    <row r="1442" spans="11:32" s="17" customFormat="1" x14ac:dyDescent="0.2">
      <c r="K1442" s="297"/>
      <c r="N1442" s="526"/>
      <c r="Q1442" s="287"/>
      <c r="U1442" s="526"/>
      <c r="X1442" s="287"/>
      <c r="AF1442" s="287"/>
    </row>
    <row r="1443" spans="11:32" s="17" customFormat="1" x14ac:dyDescent="0.2">
      <c r="K1443" s="297"/>
      <c r="N1443" s="526"/>
      <c r="Q1443" s="287"/>
      <c r="U1443" s="526"/>
      <c r="X1443" s="287"/>
      <c r="AF1443" s="287"/>
    </row>
    <row r="1444" spans="11:32" s="17" customFormat="1" x14ac:dyDescent="0.2">
      <c r="K1444" s="297"/>
      <c r="N1444" s="526"/>
      <c r="Q1444" s="287"/>
      <c r="U1444" s="526"/>
      <c r="X1444" s="287"/>
      <c r="AF1444" s="287"/>
    </row>
    <row r="1445" spans="11:32" s="17" customFormat="1" x14ac:dyDescent="0.2">
      <c r="K1445" s="297"/>
      <c r="N1445" s="526"/>
      <c r="Q1445" s="287"/>
      <c r="U1445" s="526"/>
      <c r="X1445" s="287"/>
      <c r="AF1445" s="287"/>
    </row>
    <row r="1446" spans="11:32" s="17" customFormat="1" x14ac:dyDescent="0.2">
      <c r="K1446" s="297"/>
      <c r="N1446" s="526"/>
      <c r="Q1446" s="287"/>
      <c r="U1446" s="526"/>
      <c r="X1446" s="287"/>
      <c r="AF1446" s="287"/>
    </row>
    <row r="1447" spans="11:32" s="17" customFormat="1" x14ac:dyDescent="0.2">
      <c r="K1447" s="297"/>
      <c r="N1447" s="526"/>
      <c r="Q1447" s="287"/>
      <c r="U1447" s="526"/>
      <c r="X1447" s="287"/>
      <c r="AF1447" s="287"/>
    </row>
    <row r="1448" spans="11:32" s="17" customFormat="1" x14ac:dyDescent="0.2">
      <c r="K1448" s="297"/>
      <c r="N1448" s="526"/>
      <c r="Q1448" s="287"/>
      <c r="U1448" s="526"/>
      <c r="X1448" s="287"/>
      <c r="AF1448" s="287"/>
    </row>
    <row r="1449" spans="11:32" s="17" customFormat="1" x14ac:dyDescent="0.2">
      <c r="K1449" s="297"/>
      <c r="N1449" s="526"/>
      <c r="Q1449" s="287"/>
      <c r="U1449" s="526"/>
      <c r="X1449" s="287"/>
      <c r="AF1449" s="287"/>
    </row>
    <row r="1450" spans="11:32" s="17" customFormat="1" x14ac:dyDescent="0.2">
      <c r="K1450" s="297"/>
      <c r="N1450" s="526"/>
      <c r="Q1450" s="287"/>
      <c r="U1450" s="526"/>
      <c r="X1450" s="287"/>
      <c r="AF1450" s="287"/>
    </row>
    <row r="1451" spans="11:32" s="17" customFormat="1" x14ac:dyDescent="0.2">
      <c r="K1451" s="297"/>
      <c r="N1451" s="526"/>
      <c r="Q1451" s="287"/>
      <c r="U1451" s="526"/>
      <c r="X1451" s="287"/>
      <c r="AF1451" s="287"/>
    </row>
    <row r="1452" spans="11:32" s="17" customFormat="1" x14ac:dyDescent="0.2">
      <c r="K1452" s="297"/>
      <c r="N1452" s="526"/>
      <c r="Q1452" s="287"/>
      <c r="U1452" s="526"/>
      <c r="X1452" s="287"/>
      <c r="AF1452" s="287"/>
    </row>
    <row r="1453" spans="11:32" s="17" customFormat="1" x14ac:dyDescent="0.2">
      <c r="K1453" s="297"/>
      <c r="N1453" s="526"/>
      <c r="Q1453" s="287"/>
      <c r="U1453" s="526"/>
      <c r="X1453" s="287"/>
      <c r="AF1453" s="287"/>
    </row>
    <row r="1454" spans="11:32" s="17" customFormat="1" x14ac:dyDescent="0.2">
      <c r="K1454" s="297"/>
      <c r="N1454" s="526"/>
      <c r="Q1454" s="287"/>
      <c r="U1454" s="526"/>
      <c r="X1454" s="287"/>
      <c r="AF1454" s="287"/>
    </row>
    <row r="1455" spans="11:32" s="17" customFormat="1" x14ac:dyDescent="0.2">
      <c r="K1455" s="297"/>
      <c r="N1455" s="526"/>
      <c r="Q1455" s="287"/>
      <c r="U1455" s="526"/>
      <c r="X1455" s="287"/>
      <c r="AF1455" s="287"/>
    </row>
    <row r="1456" spans="11:32" s="17" customFormat="1" x14ac:dyDescent="0.2">
      <c r="K1456" s="297"/>
      <c r="N1456" s="526"/>
      <c r="Q1456" s="287"/>
      <c r="U1456" s="526"/>
      <c r="X1456" s="287"/>
      <c r="AF1456" s="287"/>
    </row>
    <row r="1457" spans="11:32" s="17" customFormat="1" x14ac:dyDescent="0.2">
      <c r="K1457" s="297"/>
      <c r="N1457" s="526"/>
      <c r="Q1457" s="287"/>
      <c r="U1457" s="526"/>
      <c r="X1457" s="287"/>
      <c r="AF1457" s="287"/>
    </row>
    <row r="1458" spans="11:32" s="17" customFormat="1" x14ac:dyDescent="0.2">
      <c r="K1458" s="297"/>
      <c r="N1458" s="526"/>
      <c r="Q1458" s="287"/>
      <c r="U1458" s="526"/>
      <c r="X1458" s="287"/>
      <c r="AF1458" s="287"/>
    </row>
    <row r="1459" spans="11:32" s="17" customFormat="1" x14ac:dyDescent="0.2">
      <c r="K1459" s="297"/>
      <c r="N1459" s="526"/>
      <c r="Q1459" s="287"/>
      <c r="U1459" s="526"/>
      <c r="X1459" s="287"/>
      <c r="AF1459" s="287"/>
    </row>
    <row r="1460" spans="11:32" s="17" customFormat="1" x14ac:dyDescent="0.2">
      <c r="K1460" s="297"/>
      <c r="N1460" s="526"/>
      <c r="Q1460" s="287"/>
      <c r="U1460" s="526"/>
      <c r="X1460" s="287"/>
      <c r="AF1460" s="287"/>
    </row>
    <row r="1461" spans="11:32" s="17" customFormat="1" x14ac:dyDescent="0.2">
      <c r="K1461" s="297"/>
      <c r="N1461" s="526"/>
      <c r="Q1461" s="287"/>
      <c r="U1461" s="526"/>
      <c r="X1461" s="287"/>
      <c r="AF1461" s="287"/>
    </row>
    <row r="1462" spans="11:32" s="17" customFormat="1" x14ac:dyDescent="0.2">
      <c r="K1462" s="297"/>
      <c r="N1462" s="526"/>
      <c r="Q1462" s="287"/>
      <c r="U1462" s="526"/>
      <c r="X1462" s="287"/>
      <c r="AF1462" s="287"/>
    </row>
    <row r="1463" spans="11:32" s="17" customFormat="1" x14ac:dyDescent="0.2">
      <c r="K1463" s="297"/>
      <c r="N1463" s="526"/>
      <c r="Q1463" s="287"/>
      <c r="U1463" s="526"/>
      <c r="X1463" s="287"/>
      <c r="AF1463" s="287"/>
    </row>
    <row r="1464" spans="11:32" s="17" customFormat="1" x14ac:dyDescent="0.2">
      <c r="K1464" s="297"/>
      <c r="N1464" s="526"/>
      <c r="Q1464" s="287"/>
      <c r="U1464" s="526"/>
      <c r="X1464" s="287"/>
      <c r="AF1464" s="287"/>
    </row>
    <row r="1465" spans="11:32" s="17" customFormat="1" x14ac:dyDescent="0.2">
      <c r="K1465" s="297"/>
      <c r="N1465" s="526"/>
      <c r="Q1465" s="287"/>
      <c r="U1465" s="526"/>
      <c r="X1465" s="287"/>
      <c r="AF1465" s="287"/>
    </row>
    <row r="1466" spans="11:32" s="17" customFormat="1" x14ac:dyDescent="0.2">
      <c r="K1466" s="297"/>
      <c r="N1466" s="526"/>
      <c r="Q1466" s="287"/>
      <c r="U1466" s="526"/>
      <c r="X1466" s="287"/>
      <c r="AF1466" s="287"/>
    </row>
    <row r="1467" spans="11:32" s="17" customFormat="1" x14ac:dyDescent="0.2">
      <c r="K1467" s="297"/>
      <c r="N1467" s="526"/>
      <c r="Q1467" s="287"/>
      <c r="U1467" s="526"/>
      <c r="X1467" s="287"/>
      <c r="AF1467" s="287"/>
    </row>
    <row r="1468" spans="11:32" s="17" customFormat="1" x14ac:dyDescent="0.2">
      <c r="K1468" s="297"/>
      <c r="N1468" s="526"/>
      <c r="Q1468" s="287"/>
      <c r="U1468" s="526"/>
      <c r="X1468" s="287"/>
      <c r="AF1468" s="287"/>
    </row>
    <row r="1469" spans="11:32" s="17" customFormat="1" x14ac:dyDescent="0.2">
      <c r="K1469" s="297"/>
      <c r="N1469" s="526"/>
      <c r="Q1469" s="287"/>
      <c r="U1469" s="526"/>
      <c r="X1469" s="287"/>
      <c r="AF1469" s="287"/>
    </row>
    <row r="1470" spans="11:32" s="17" customFormat="1" x14ac:dyDescent="0.2">
      <c r="K1470" s="297"/>
      <c r="N1470" s="526"/>
      <c r="Q1470" s="287"/>
      <c r="U1470" s="526"/>
      <c r="X1470" s="287"/>
      <c r="AF1470" s="287"/>
    </row>
    <row r="1471" spans="11:32" s="17" customFormat="1" x14ac:dyDescent="0.2">
      <c r="K1471" s="297"/>
      <c r="N1471" s="526"/>
      <c r="Q1471" s="287"/>
      <c r="U1471" s="526"/>
      <c r="X1471" s="287"/>
      <c r="AF1471" s="287"/>
    </row>
    <row r="1472" spans="11:32" s="17" customFormat="1" x14ac:dyDescent="0.2">
      <c r="K1472" s="297"/>
      <c r="N1472" s="526"/>
      <c r="Q1472" s="287"/>
      <c r="U1472" s="526"/>
      <c r="X1472" s="287"/>
      <c r="AF1472" s="287"/>
    </row>
    <row r="1473" spans="11:32" s="17" customFormat="1" x14ac:dyDescent="0.2">
      <c r="K1473" s="297"/>
      <c r="N1473" s="526"/>
      <c r="Q1473" s="287"/>
      <c r="U1473" s="526"/>
      <c r="X1473" s="287"/>
      <c r="AF1473" s="287"/>
    </row>
    <row r="1474" spans="11:32" s="17" customFormat="1" x14ac:dyDescent="0.2">
      <c r="K1474" s="297"/>
      <c r="N1474" s="526"/>
      <c r="Q1474" s="287"/>
      <c r="U1474" s="526"/>
      <c r="X1474" s="287"/>
      <c r="AF1474" s="287"/>
    </row>
    <row r="1475" spans="11:32" s="17" customFormat="1" x14ac:dyDescent="0.2">
      <c r="K1475" s="297"/>
      <c r="N1475" s="526"/>
      <c r="Q1475" s="287"/>
      <c r="U1475" s="526"/>
      <c r="X1475" s="287"/>
      <c r="AF1475" s="287"/>
    </row>
    <row r="1476" spans="11:32" s="17" customFormat="1" x14ac:dyDescent="0.2">
      <c r="K1476" s="297"/>
      <c r="N1476" s="526"/>
      <c r="Q1476" s="287"/>
      <c r="U1476" s="526"/>
      <c r="X1476" s="287"/>
      <c r="AF1476" s="287"/>
    </row>
    <row r="1477" spans="11:32" s="17" customFormat="1" x14ac:dyDescent="0.2">
      <c r="K1477" s="297"/>
      <c r="N1477" s="526"/>
      <c r="Q1477" s="287"/>
      <c r="U1477" s="526"/>
      <c r="X1477" s="287"/>
      <c r="AF1477" s="287"/>
    </row>
    <row r="1478" spans="11:32" s="17" customFormat="1" x14ac:dyDescent="0.2">
      <c r="K1478" s="297"/>
      <c r="N1478" s="526"/>
      <c r="Q1478" s="287"/>
      <c r="U1478" s="526"/>
      <c r="X1478" s="287"/>
      <c r="AF1478" s="287"/>
    </row>
    <row r="1479" spans="11:32" s="17" customFormat="1" x14ac:dyDescent="0.2">
      <c r="K1479" s="297"/>
      <c r="N1479" s="526"/>
      <c r="Q1479" s="287"/>
      <c r="U1479" s="526"/>
      <c r="X1479" s="287"/>
      <c r="AF1479" s="287"/>
    </row>
    <row r="1480" spans="11:32" s="17" customFormat="1" x14ac:dyDescent="0.2">
      <c r="K1480" s="297"/>
      <c r="N1480" s="526"/>
      <c r="Q1480" s="287"/>
      <c r="U1480" s="526"/>
      <c r="X1480" s="287"/>
      <c r="AF1480" s="287"/>
    </row>
    <row r="1481" spans="11:32" s="17" customFormat="1" x14ac:dyDescent="0.2">
      <c r="K1481" s="297"/>
      <c r="N1481" s="526"/>
      <c r="Q1481" s="287"/>
      <c r="U1481" s="526"/>
      <c r="X1481" s="287"/>
      <c r="AF1481" s="287"/>
    </row>
    <row r="1482" spans="11:32" s="17" customFormat="1" x14ac:dyDescent="0.2">
      <c r="K1482" s="297"/>
      <c r="N1482" s="526"/>
      <c r="Q1482" s="287"/>
      <c r="U1482" s="526"/>
      <c r="X1482" s="287"/>
      <c r="AF1482" s="287"/>
    </row>
    <row r="1483" spans="11:32" s="17" customFormat="1" x14ac:dyDescent="0.2">
      <c r="K1483" s="297"/>
      <c r="N1483" s="526"/>
      <c r="Q1483" s="287"/>
      <c r="U1483" s="526"/>
      <c r="X1483" s="287"/>
      <c r="AF1483" s="287"/>
    </row>
    <row r="1484" spans="11:32" s="17" customFormat="1" x14ac:dyDescent="0.2">
      <c r="K1484" s="297"/>
      <c r="N1484" s="526"/>
      <c r="Q1484" s="287"/>
      <c r="U1484" s="526"/>
      <c r="X1484" s="287"/>
      <c r="AF1484" s="287"/>
    </row>
    <row r="1485" spans="11:32" s="17" customFormat="1" x14ac:dyDescent="0.2">
      <c r="K1485" s="297"/>
      <c r="N1485" s="526"/>
      <c r="Q1485" s="287"/>
      <c r="U1485" s="526"/>
      <c r="X1485" s="287"/>
      <c r="AF1485" s="287"/>
    </row>
    <row r="1486" spans="11:32" s="17" customFormat="1" x14ac:dyDescent="0.2">
      <c r="K1486" s="297"/>
      <c r="N1486" s="526"/>
      <c r="Q1486" s="287"/>
      <c r="U1486" s="526"/>
      <c r="X1486" s="287"/>
      <c r="AF1486" s="287"/>
    </row>
    <row r="1487" spans="11:32" s="17" customFormat="1" x14ac:dyDescent="0.2">
      <c r="K1487" s="297"/>
      <c r="N1487" s="526"/>
      <c r="Q1487" s="287"/>
      <c r="U1487" s="526"/>
      <c r="X1487" s="287"/>
      <c r="AF1487" s="287"/>
    </row>
    <row r="1488" spans="11:32" s="17" customFormat="1" x14ac:dyDescent="0.2">
      <c r="K1488" s="297"/>
      <c r="N1488" s="526"/>
      <c r="Q1488" s="287"/>
      <c r="U1488" s="526"/>
      <c r="X1488" s="287"/>
      <c r="AF1488" s="287"/>
    </row>
    <row r="1489" spans="11:32" s="17" customFormat="1" x14ac:dyDescent="0.2">
      <c r="K1489" s="297"/>
      <c r="N1489" s="526"/>
      <c r="Q1489" s="287"/>
      <c r="U1489" s="526"/>
      <c r="X1489" s="287"/>
      <c r="AF1489" s="287"/>
    </row>
    <row r="1490" spans="11:32" s="17" customFormat="1" x14ac:dyDescent="0.2">
      <c r="K1490" s="297"/>
      <c r="N1490" s="526"/>
      <c r="Q1490" s="287"/>
      <c r="U1490" s="526"/>
      <c r="X1490" s="287"/>
      <c r="AF1490" s="287"/>
    </row>
    <row r="1491" spans="11:32" s="17" customFormat="1" x14ac:dyDescent="0.2">
      <c r="K1491" s="297"/>
      <c r="N1491" s="526"/>
      <c r="Q1491" s="287"/>
      <c r="U1491" s="526"/>
      <c r="X1491" s="287"/>
      <c r="AF1491" s="287"/>
    </row>
    <row r="1492" spans="11:32" s="17" customFormat="1" x14ac:dyDescent="0.2">
      <c r="K1492" s="297"/>
      <c r="N1492" s="526"/>
      <c r="Q1492" s="287"/>
      <c r="U1492" s="526"/>
      <c r="X1492" s="287"/>
      <c r="AF1492" s="287"/>
    </row>
    <row r="1493" spans="11:32" s="17" customFormat="1" x14ac:dyDescent="0.2">
      <c r="K1493" s="297"/>
      <c r="N1493" s="526"/>
      <c r="Q1493" s="287"/>
      <c r="U1493" s="526"/>
      <c r="X1493" s="287"/>
      <c r="AF1493" s="287"/>
    </row>
    <row r="1494" spans="11:32" s="17" customFormat="1" x14ac:dyDescent="0.2">
      <c r="K1494" s="297"/>
      <c r="N1494" s="526"/>
      <c r="Q1494" s="287"/>
      <c r="U1494" s="526"/>
      <c r="X1494" s="287"/>
      <c r="AF1494" s="287"/>
    </row>
    <row r="1495" spans="11:32" s="17" customFormat="1" x14ac:dyDescent="0.2">
      <c r="K1495" s="297"/>
      <c r="N1495" s="526"/>
      <c r="Q1495" s="287"/>
      <c r="U1495" s="526"/>
      <c r="X1495" s="287"/>
      <c r="AF1495" s="287"/>
    </row>
    <row r="1496" spans="11:32" s="17" customFormat="1" x14ac:dyDescent="0.2">
      <c r="K1496" s="297"/>
      <c r="N1496" s="526"/>
      <c r="Q1496" s="287"/>
      <c r="U1496" s="526"/>
      <c r="X1496" s="287"/>
      <c r="AF1496" s="287"/>
    </row>
    <row r="1497" spans="11:32" s="17" customFormat="1" x14ac:dyDescent="0.2">
      <c r="K1497" s="297"/>
      <c r="N1497" s="526"/>
      <c r="Q1497" s="287"/>
      <c r="U1497" s="526"/>
      <c r="X1497" s="287"/>
      <c r="AF1497" s="287"/>
    </row>
    <row r="1498" spans="11:32" s="17" customFormat="1" x14ac:dyDescent="0.2">
      <c r="K1498" s="297"/>
      <c r="N1498" s="526"/>
      <c r="Q1498" s="287"/>
      <c r="U1498" s="526"/>
      <c r="X1498" s="287"/>
      <c r="AF1498" s="287"/>
    </row>
    <row r="1499" spans="11:32" s="17" customFormat="1" x14ac:dyDescent="0.2">
      <c r="K1499" s="297"/>
      <c r="N1499" s="526"/>
      <c r="Q1499" s="287"/>
      <c r="U1499" s="526"/>
      <c r="X1499" s="287"/>
      <c r="AF1499" s="287"/>
    </row>
    <row r="1500" spans="11:32" s="17" customFormat="1" x14ac:dyDescent="0.2">
      <c r="K1500" s="297"/>
      <c r="N1500" s="526"/>
      <c r="Q1500" s="287"/>
      <c r="U1500" s="526"/>
      <c r="X1500" s="287"/>
      <c r="AF1500" s="287"/>
    </row>
    <row r="1501" spans="11:32" s="17" customFormat="1" x14ac:dyDescent="0.2">
      <c r="K1501" s="297"/>
      <c r="N1501" s="526"/>
      <c r="Q1501" s="287"/>
      <c r="U1501" s="526"/>
      <c r="X1501" s="287"/>
      <c r="AF1501" s="287"/>
    </row>
    <row r="1502" spans="11:32" s="17" customFormat="1" x14ac:dyDescent="0.2">
      <c r="K1502" s="297"/>
      <c r="N1502" s="526"/>
      <c r="Q1502" s="287"/>
      <c r="U1502" s="526"/>
      <c r="X1502" s="287"/>
      <c r="AF1502" s="287"/>
    </row>
    <row r="1503" spans="11:32" s="17" customFormat="1" x14ac:dyDescent="0.2">
      <c r="K1503" s="297"/>
      <c r="N1503" s="526"/>
      <c r="Q1503" s="287"/>
      <c r="U1503" s="526"/>
      <c r="X1503" s="287"/>
      <c r="AF1503" s="287"/>
    </row>
    <row r="1504" spans="11:32" s="17" customFormat="1" x14ac:dyDescent="0.2">
      <c r="K1504" s="297"/>
      <c r="N1504" s="526"/>
      <c r="Q1504" s="287"/>
      <c r="U1504" s="526"/>
      <c r="X1504" s="287"/>
      <c r="AF1504" s="287"/>
    </row>
    <row r="1505" spans="11:32" s="17" customFormat="1" x14ac:dyDescent="0.2">
      <c r="K1505" s="297"/>
      <c r="N1505" s="526"/>
      <c r="Q1505" s="287"/>
      <c r="U1505" s="526"/>
      <c r="X1505" s="287"/>
      <c r="AF1505" s="287"/>
    </row>
    <row r="1506" spans="11:32" s="17" customFormat="1" x14ac:dyDescent="0.2">
      <c r="K1506" s="297"/>
      <c r="N1506" s="526"/>
      <c r="Q1506" s="287"/>
      <c r="U1506" s="526"/>
      <c r="X1506" s="287"/>
      <c r="AF1506" s="287"/>
    </row>
    <row r="1507" spans="11:32" s="17" customFormat="1" x14ac:dyDescent="0.2">
      <c r="K1507" s="297"/>
      <c r="N1507" s="526"/>
      <c r="Q1507" s="287"/>
      <c r="U1507" s="526"/>
      <c r="X1507" s="287"/>
      <c r="AF1507" s="287"/>
    </row>
    <row r="1508" spans="11:32" s="17" customFormat="1" x14ac:dyDescent="0.2">
      <c r="K1508" s="297"/>
      <c r="N1508" s="526"/>
      <c r="Q1508" s="287"/>
      <c r="U1508" s="526"/>
      <c r="X1508" s="287"/>
      <c r="AF1508" s="287"/>
    </row>
    <row r="1509" spans="11:32" s="17" customFormat="1" x14ac:dyDescent="0.2">
      <c r="K1509" s="297"/>
      <c r="N1509" s="526"/>
      <c r="Q1509" s="287"/>
      <c r="U1509" s="526"/>
      <c r="X1509" s="287"/>
      <c r="AF1509" s="287"/>
    </row>
    <row r="1510" spans="11:32" s="17" customFormat="1" x14ac:dyDescent="0.2">
      <c r="K1510" s="297"/>
      <c r="N1510" s="526"/>
      <c r="Q1510" s="287"/>
      <c r="U1510" s="526"/>
      <c r="X1510" s="287"/>
      <c r="AF1510" s="287"/>
    </row>
    <row r="1511" spans="11:32" s="17" customFormat="1" x14ac:dyDescent="0.2">
      <c r="K1511" s="297"/>
      <c r="N1511" s="526"/>
      <c r="Q1511" s="287"/>
      <c r="U1511" s="526"/>
      <c r="X1511" s="287"/>
      <c r="AF1511" s="287"/>
    </row>
    <row r="1512" spans="11:32" s="17" customFormat="1" x14ac:dyDescent="0.2">
      <c r="K1512" s="297"/>
      <c r="N1512" s="526"/>
      <c r="Q1512" s="287"/>
      <c r="U1512" s="526"/>
      <c r="X1512" s="287"/>
      <c r="AF1512" s="287"/>
    </row>
    <row r="1513" spans="11:32" s="17" customFormat="1" x14ac:dyDescent="0.2">
      <c r="K1513" s="297"/>
      <c r="N1513" s="526"/>
      <c r="Q1513" s="287"/>
      <c r="U1513" s="526"/>
      <c r="X1513" s="287"/>
      <c r="AF1513" s="287"/>
    </row>
    <row r="1514" spans="11:32" s="17" customFormat="1" x14ac:dyDescent="0.2">
      <c r="K1514" s="297"/>
      <c r="N1514" s="526"/>
      <c r="Q1514" s="287"/>
      <c r="U1514" s="526"/>
      <c r="X1514" s="287"/>
      <c r="AF1514" s="287"/>
    </row>
    <row r="1515" spans="11:32" s="17" customFormat="1" x14ac:dyDescent="0.2">
      <c r="K1515" s="297"/>
      <c r="N1515" s="526"/>
      <c r="Q1515" s="287"/>
      <c r="U1515" s="526"/>
      <c r="X1515" s="287"/>
      <c r="AF1515" s="287"/>
    </row>
    <row r="1516" spans="11:32" s="17" customFormat="1" x14ac:dyDescent="0.2">
      <c r="K1516" s="297"/>
      <c r="N1516" s="526"/>
      <c r="Q1516" s="287"/>
      <c r="U1516" s="526"/>
      <c r="X1516" s="287"/>
      <c r="AF1516" s="287"/>
    </row>
    <row r="1517" spans="11:32" s="17" customFormat="1" x14ac:dyDescent="0.2">
      <c r="K1517" s="297"/>
      <c r="N1517" s="526"/>
      <c r="Q1517" s="287"/>
      <c r="U1517" s="526"/>
      <c r="X1517" s="287"/>
      <c r="AF1517" s="287"/>
    </row>
    <row r="1518" spans="11:32" s="17" customFormat="1" x14ac:dyDescent="0.2">
      <c r="K1518" s="297"/>
      <c r="N1518" s="526"/>
      <c r="Q1518" s="287"/>
      <c r="U1518" s="526"/>
      <c r="X1518" s="287"/>
      <c r="AF1518" s="287"/>
    </row>
    <row r="1519" spans="11:32" s="17" customFormat="1" x14ac:dyDescent="0.2">
      <c r="K1519" s="297"/>
      <c r="N1519" s="526"/>
      <c r="Q1519" s="287"/>
      <c r="U1519" s="526"/>
      <c r="X1519" s="287"/>
      <c r="AF1519" s="287"/>
    </row>
    <row r="1520" spans="11:32" s="17" customFormat="1" x14ac:dyDescent="0.2">
      <c r="K1520" s="297"/>
      <c r="N1520" s="526"/>
      <c r="Q1520" s="287"/>
      <c r="U1520" s="526"/>
      <c r="X1520" s="287"/>
      <c r="AF1520" s="287"/>
    </row>
    <row r="1521" spans="11:32" s="17" customFormat="1" x14ac:dyDescent="0.2">
      <c r="K1521" s="297"/>
      <c r="N1521" s="526"/>
      <c r="Q1521" s="287"/>
      <c r="U1521" s="526"/>
      <c r="X1521" s="287"/>
      <c r="AF1521" s="287"/>
    </row>
    <row r="1522" spans="11:32" s="17" customFormat="1" x14ac:dyDescent="0.2">
      <c r="K1522" s="297"/>
      <c r="N1522" s="526"/>
      <c r="Q1522" s="287"/>
      <c r="U1522" s="526"/>
      <c r="X1522" s="287"/>
      <c r="AF1522" s="287"/>
    </row>
    <row r="1523" spans="11:32" s="17" customFormat="1" x14ac:dyDescent="0.2">
      <c r="K1523" s="297"/>
      <c r="N1523" s="526"/>
      <c r="Q1523" s="287"/>
      <c r="U1523" s="526"/>
      <c r="X1523" s="287"/>
      <c r="AF1523" s="287"/>
    </row>
    <row r="1524" spans="11:32" s="17" customFormat="1" x14ac:dyDescent="0.2">
      <c r="K1524" s="297"/>
      <c r="N1524" s="526"/>
      <c r="Q1524" s="287"/>
      <c r="U1524" s="526"/>
      <c r="X1524" s="287"/>
      <c r="AF1524" s="287"/>
    </row>
    <row r="1525" spans="11:32" s="17" customFormat="1" x14ac:dyDescent="0.2">
      <c r="K1525" s="297"/>
      <c r="N1525" s="526"/>
      <c r="Q1525" s="287"/>
      <c r="U1525" s="526"/>
      <c r="X1525" s="287"/>
      <c r="AF1525" s="287"/>
    </row>
    <row r="1526" spans="11:32" s="17" customFormat="1" x14ac:dyDescent="0.2">
      <c r="K1526" s="297"/>
      <c r="N1526" s="526"/>
      <c r="Q1526" s="287"/>
      <c r="U1526" s="526"/>
      <c r="X1526" s="287"/>
      <c r="AF1526" s="287"/>
    </row>
    <row r="1527" spans="11:32" s="17" customFormat="1" x14ac:dyDescent="0.2">
      <c r="K1527" s="297"/>
      <c r="N1527" s="526"/>
      <c r="Q1527" s="287"/>
      <c r="U1527" s="526"/>
      <c r="X1527" s="287"/>
      <c r="AF1527" s="287"/>
    </row>
    <row r="1528" spans="11:32" s="17" customFormat="1" x14ac:dyDescent="0.2">
      <c r="K1528" s="297"/>
      <c r="N1528" s="526"/>
      <c r="Q1528" s="287"/>
      <c r="U1528" s="526"/>
      <c r="X1528" s="287"/>
      <c r="AF1528" s="287"/>
    </row>
    <row r="1529" spans="11:32" s="17" customFormat="1" x14ac:dyDescent="0.2">
      <c r="K1529" s="297"/>
      <c r="N1529" s="526"/>
      <c r="Q1529" s="287"/>
      <c r="U1529" s="526"/>
      <c r="X1529" s="287"/>
      <c r="AF1529" s="287"/>
    </row>
    <row r="1530" spans="11:32" s="17" customFormat="1" x14ac:dyDescent="0.2">
      <c r="K1530" s="297"/>
      <c r="N1530" s="526"/>
      <c r="Q1530" s="287"/>
      <c r="U1530" s="526"/>
      <c r="X1530" s="287"/>
      <c r="AF1530" s="287"/>
    </row>
    <row r="1531" spans="11:32" s="17" customFormat="1" x14ac:dyDescent="0.2">
      <c r="K1531" s="297"/>
      <c r="N1531" s="526"/>
      <c r="Q1531" s="287"/>
      <c r="U1531" s="526"/>
      <c r="X1531" s="287"/>
      <c r="AF1531" s="287"/>
    </row>
    <row r="1532" spans="11:32" s="17" customFormat="1" x14ac:dyDescent="0.2">
      <c r="K1532" s="297"/>
      <c r="N1532" s="526"/>
      <c r="Q1532" s="287"/>
      <c r="U1532" s="526"/>
      <c r="X1532" s="287"/>
      <c r="AF1532" s="287"/>
    </row>
    <row r="1533" spans="11:32" s="17" customFormat="1" x14ac:dyDescent="0.2">
      <c r="K1533" s="297"/>
      <c r="N1533" s="526"/>
      <c r="Q1533" s="287"/>
      <c r="U1533" s="526"/>
      <c r="X1533" s="287"/>
      <c r="AF1533" s="287"/>
    </row>
    <row r="1534" spans="11:32" s="17" customFormat="1" x14ac:dyDescent="0.2">
      <c r="K1534" s="297"/>
      <c r="N1534" s="526"/>
      <c r="Q1534" s="287"/>
      <c r="U1534" s="526"/>
      <c r="X1534" s="287"/>
      <c r="AF1534" s="287"/>
    </row>
    <row r="1535" spans="11:32" s="17" customFormat="1" x14ac:dyDescent="0.2">
      <c r="K1535" s="297"/>
      <c r="N1535" s="526"/>
      <c r="Q1535" s="287"/>
      <c r="U1535" s="526"/>
      <c r="X1535" s="287"/>
      <c r="AF1535" s="287"/>
    </row>
    <row r="1536" spans="11:32" s="17" customFormat="1" x14ac:dyDescent="0.2">
      <c r="K1536" s="297"/>
      <c r="N1536" s="526"/>
      <c r="Q1536" s="287"/>
      <c r="U1536" s="526"/>
      <c r="X1536" s="287"/>
      <c r="AF1536" s="287"/>
    </row>
    <row r="1537" spans="11:32" s="17" customFormat="1" x14ac:dyDescent="0.2">
      <c r="K1537" s="297"/>
      <c r="N1537" s="526"/>
      <c r="Q1537" s="287"/>
      <c r="U1537" s="526"/>
      <c r="X1537" s="287"/>
      <c r="AF1537" s="287"/>
    </row>
    <row r="1538" spans="11:32" s="17" customFormat="1" x14ac:dyDescent="0.2">
      <c r="K1538" s="297"/>
      <c r="N1538" s="526"/>
      <c r="Q1538" s="287"/>
      <c r="U1538" s="526"/>
      <c r="X1538" s="287"/>
      <c r="AF1538" s="287"/>
    </row>
    <row r="1539" spans="11:32" s="17" customFormat="1" x14ac:dyDescent="0.2">
      <c r="K1539" s="297"/>
      <c r="N1539" s="526"/>
      <c r="Q1539" s="287"/>
      <c r="U1539" s="526"/>
      <c r="X1539" s="287"/>
      <c r="AF1539" s="287"/>
    </row>
    <row r="1540" spans="11:32" s="17" customFormat="1" x14ac:dyDescent="0.2">
      <c r="K1540" s="297"/>
      <c r="N1540" s="526"/>
      <c r="Q1540" s="287"/>
      <c r="U1540" s="526"/>
      <c r="X1540" s="287"/>
      <c r="AF1540" s="287"/>
    </row>
    <row r="1541" spans="11:32" s="17" customFormat="1" x14ac:dyDescent="0.2">
      <c r="K1541" s="297"/>
      <c r="N1541" s="526"/>
      <c r="Q1541" s="287"/>
      <c r="U1541" s="526"/>
      <c r="X1541" s="287"/>
      <c r="AF1541" s="287"/>
    </row>
    <row r="1542" spans="11:32" s="17" customFormat="1" x14ac:dyDescent="0.2">
      <c r="K1542" s="297"/>
      <c r="N1542" s="526"/>
      <c r="Q1542" s="287"/>
      <c r="U1542" s="526"/>
      <c r="X1542" s="287"/>
      <c r="AF1542" s="287"/>
    </row>
    <row r="1543" spans="11:32" s="17" customFormat="1" x14ac:dyDescent="0.2">
      <c r="K1543" s="297"/>
      <c r="N1543" s="526"/>
      <c r="Q1543" s="287"/>
      <c r="U1543" s="526"/>
      <c r="X1543" s="287"/>
      <c r="AF1543" s="287"/>
    </row>
    <row r="1544" spans="11:32" s="17" customFormat="1" x14ac:dyDescent="0.2">
      <c r="K1544" s="297"/>
      <c r="N1544" s="526"/>
      <c r="Q1544" s="287"/>
      <c r="U1544" s="526"/>
      <c r="X1544" s="287"/>
      <c r="AF1544" s="287"/>
    </row>
    <row r="1545" spans="11:32" s="17" customFormat="1" x14ac:dyDescent="0.2">
      <c r="K1545" s="297"/>
      <c r="N1545" s="526"/>
      <c r="Q1545" s="287"/>
      <c r="U1545" s="526"/>
      <c r="X1545" s="287"/>
      <c r="AF1545" s="287"/>
    </row>
    <row r="1546" spans="11:32" s="17" customFormat="1" x14ac:dyDescent="0.2">
      <c r="K1546" s="297"/>
      <c r="N1546" s="526"/>
      <c r="Q1546" s="287"/>
      <c r="U1546" s="526"/>
      <c r="X1546" s="287"/>
      <c r="AF1546" s="287"/>
    </row>
    <row r="1547" spans="11:32" s="17" customFormat="1" x14ac:dyDescent="0.2">
      <c r="K1547" s="297"/>
      <c r="N1547" s="526"/>
      <c r="Q1547" s="287"/>
      <c r="U1547" s="526"/>
      <c r="X1547" s="287"/>
      <c r="AF1547" s="287"/>
    </row>
    <row r="1548" spans="11:32" s="17" customFormat="1" x14ac:dyDescent="0.2">
      <c r="K1548" s="297"/>
      <c r="N1548" s="526"/>
      <c r="Q1548" s="287"/>
      <c r="U1548" s="526"/>
      <c r="X1548" s="287"/>
      <c r="AF1548" s="287"/>
    </row>
    <row r="1549" spans="11:32" s="17" customFormat="1" x14ac:dyDescent="0.2">
      <c r="K1549" s="297"/>
      <c r="N1549" s="526"/>
      <c r="Q1549" s="287"/>
      <c r="U1549" s="526"/>
      <c r="X1549" s="287"/>
      <c r="AF1549" s="287"/>
    </row>
    <row r="1550" spans="11:32" s="17" customFormat="1" x14ac:dyDescent="0.2">
      <c r="K1550" s="297"/>
      <c r="N1550" s="526"/>
      <c r="Q1550" s="287"/>
      <c r="U1550" s="526"/>
      <c r="X1550" s="287"/>
      <c r="AF1550" s="287"/>
    </row>
    <row r="1551" spans="11:32" s="17" customFormat="1" x14ac:dyDescent="0.2">
      <c r="K1551" s="297"/>
      <c r="N1551" s="526"/>
      <c r="Q1551" s="287"/>
      <c r="U1551" s="526"/>
      <c r="X1551" s="287"/>
      <c r="AF1551" s="287"/>
    </row>
    <row r="1552" spans="11:32" s="17" customFormat="1" x14ac:dyDescent="0.2">
      <c r="K1552" s="297"/>
      <c r="N1552" s="526"/>
      <c r="Q1552" s="287"/>
      <c r="U1552" s="526"/>
      <c r="X1552" s="287"/>
      <c r="AF1552" s="287"/>
    </row>
    <row r="1553" spans="11:32" s="17" customFormat="1" x14ac:dyDescent="0.2">
      <c r="K1553" s="297"/>
      <c r="N1553" s="526"/>
      <c r="Q1553" s="287"/>
      <c r="U1553" s="526"/>
      <c r="X1553" s="287"/>
      <c r="AF1553" s="287"/>
    </row>
    <row r="1554" spans="11:32" s="17" customFormat="1" x14ac:dyDescent="0.2">
      <c r="K1554" s="297"/>
      <c r="N1554" s="526"/>
      <c r="Q1554" s="287"/>
      <c r="U1554" s="526"/>
      <c r="X1554" s="287"/>
      <c r="AF1554" s="287"/>
    </row>
    <row r="1555" spans="11:32" s="17" customFormat="1" x14ac:dyDescent="0.2">
      <c r="K1555" s="297"/>
      <c r="N1555" s="526"/>
      <c r="Q1555" s="287"/>
      <c r="U1555" s="526"/>
      <c r="X1555" s="287"/>
      <c r="AF1555" s="287"/>
    </row>
    <row r="1556" spans="11:32" s="17" customFormat="1" x14ac:dyDescent="0.2">
      <c r="K1556" s="297"/>
      <c r="N1556" s="526"/>
      <c r="Q1556" s="287"/>
      <c r="U1556" s="526"/>
      <c r="X1556" s="287"/>
      <c r="AF1556" s="287"/>
    </row>
    <row r="1557" spans="11:32" s="17" customFormat="1" x14ac:dyDescent="0.2">
      <c r="K1557" s="297"/>
      <c r="N1557" s="526"/>
      <c r="Q1557" s="287"/>
      <c r="U1557" s="526"/>
      <c r="X1557" s="287"/>
      <c r="AF1557" s="287"/>
    </row>
    <row r="1558" spans="11:32" s="17" customFormat="1" x14ac:dyDescent="0.2">
      <c r="K1558" s="297"/>
      <c r="N1558" s="526"/>
      <c r="Q1558" s="287"/>
      <c r="U1558" s="526"/>
      <c r="X1558" s="287"/>
      <c r="AF1558" s="287"/>
    </row>
    <row r="1559" spans="11:32" s="17" customFormat="1" x14ac:dyDescent="0.2">
      <c r="K1559" s="297"/>
      <c r="N1559" s="526"/>
      <c r="Q1559" s="287"/>
      <c r="U1559" s="526"/>
      <c r="X1559" s="287"/>
      <c r="AF1559" s="287"/>
    </row>
    <row r="1560" spans="11:32" s="17" customFormat="1" x14ac:dyDescent="0.2">
      <c r="K1560" s="297"/>
      <c r="N1560" s="526"/>
      <c r="Q1560" s="287"/>
      <c r="U1560" s="526"/>
      <c r="X1560" s="287"/>
      <c r="AF1560" s="287"/>
    </row>
    <row r="1561" spans="11:32" s="17" customFormat="1" x14ac:dyDescent="0.2">
      <c r="K1561" s="297"/>
      <c r="N1561" s="526"/>
      <c r="Q1561" s="287"/>
      <c r="U1561" s="526"/>
      <c r="X1561" s="287"/>
      <c r="AF1561" s="287"/>
    </row>
    <row r="1562" spans="11:32" s="17" customFormat="1" x14ac:dyDescent="0.2">
      <c r="K1562" s="297"/>
      <c r="N1562" s="526"/>
      <c r="Q1562" s="287"/>
      <c r="U1562" s="526"/>
      <c r="X1562" s="287"/>
      <c r="AF1562" s="287"/>
    </row>
    <row r="1563" spans="11:32" s="17" customFormat="1" x14ac:dyDescent="0.2">
      <c r="K1563" s="297"/>
      <c r="N1563" s="526"/>
      <c r="Q1563" s="287"/>
      <c r="U1563" s="526"/>
      <c r="X1563" s="287"/>
      <c r="AF1563" s="287"/>
    </row>
    <row r="1564" spans="11:32" s="17" customFormat="1" x14ac:dyDescent="0.2">
      <c r="K1564" s="297"/>
      <c r="N1564" s="526"/>
      <c r="Q1564" s="287"/>
      <c r="U1564" s="526"/>
      <c r="X1564" s="287"/>
      <c r="AF1564" s="287"/>
    </row>
    <row r="1565" spans="11:32" s="17" customFormat="1" x14ac:dyDescent="0.2">
      <c r="K1565" s="297"/>
      <c r="N1565" s="526"/>
      <c r="Q1565" s="287"/>
      <c r="U1565" s="526"/>
      <c r="X1565" s="287"/>
      <c r="AF1565" s="287"/>
    </row>
    <row r="1566" spans="11:32" s="17" customFormat="1" x14ac:dyDescent="0.2">
      <c r="K1566" s="297"/>
      <c r="N1566" s="526"/>
      <c r="Q1566" s="287"/>
      <c r="U1566" s="526"/>
      <c r="X1566" s="287"/>
      <c r="AF1566" s="287"/>
    </row>
    <row r="1567" spans="11:32" s="17" customFormat="1" x14ac:dyDescent="0.2">
      <c r="K1567" s="297"/>
      <c r="N1567" s="526"/>
      <c r="Q1567" s="287"/>
      <c r="U1567" s="526"/>
      <c r="X1567" s="287"/>
      <c r="AF1567" s="287"/>
    </row>
    <row r="1568" spans="11:32" s="17" customFormat="1" x14ac:dyDescent="0.2">
      <c r="K1568" s="297"/>
      <c r="N1568" s="526"/>
      <c r="Q1568" s="287"/>
      <c r="U1568" s="526"/>
      <c r="X1568" s="287"/>
      <c r="AF1568" s="287"/>
    </row>
    <row r="1569" spans="11:32" s="17" customFormat="1" x14ac:dyDescent="0.2">
      <c r="K1569" s="297"/>
      <c r="N1569" s="526"/>
      <c r="Q1569" s="287"/>
      <c r="U1569" s="526"/>
      <c r="X1569" s="287"/>
      <c r="AF1569" s="287"/>
    </row>
    <row r="1570" spans="11:32" s="17" customFormat="1" x14ac:dyDescent="0.2">
      <c r="K1570" s="297"/>
      <c r="N1570" s="526"/>
      <c r="Q1570" s="287"/>
      <c r="U1570" s="526"/>
      <c r="X1570" s="287"/>
      <c r="AF1570" s="287"/>
    </row>
    <row r="1571" spans="11:32" s="17" customFormat="1" x14ac:dyDescent="0.2">
      <c r="K1571" s="297"/>
      <c r="N1571" s="526"/>
      <c r="Q1571" s="287"/>
      <c r="U1571" s="526"/>
      <c r="X1571" s="287"/>
      <c r="AF1571" s="287"/>
    </row>
    <row r="1572" spans="11:32" s="17" customFormat="1" x14ac:dyDescent="0.2">
      <c r="K1572" s="297"/>
      <c r="N1572" s="526"/>
      <c r="Q1572" s="287"/>
      <c r="U1572" s="526"/>
      <c r="X1572" s="287"/>
      <c r="AF1572" s="287"/>
    </row>
    <row r="1573" spans="11:32" s="17" customFormat="1" x14ac:dyDescent="0.2">
      <c r="K1573" s="297"/>
      <c r="N1573" s="526"/>
      <c r="Q1573" s="287"/>
      <c r="U1573" s="526"/>
      <c r="X1573" s="287"/>
      <c r="AF1573" s="287"/>
    </row>
    <row r="1574" spans="11:32" s="17" customFormat="1" x14ac:dyDescent="0.2">
      <c r="K1574" s="297"/>
      <c r="N1574" s="526"/>
      <c r="Q1574" s="287"/>
      <c r="U1574" s="526"/>
      <c r="X1574" s="287"/>
      <c r="AF1574" s="287"/>
    </row>
    <row r="1575" spans="11:32" s="17" customFormat="1" x14ac:dyDescent="0.2">
      <c r="K1575" s="297"/>
      <c r="N1575" s="526"/>
      <c r="Q1575" s="287"/>
      <c r="U1575" s="526"/>
      <c r="X1575" s="287"/>
      <c r="AF1575" s="287"/>
    </row>
    <row r="1576" spans="11:32" s="17" customFormat="1" x14ac:dyDescent="0.2">
      <c r="K1576" s="297"/>
      <c r="N1576" s="526"/>
      <c r="Q1576" s="287"/>
      <c r="U1576" s="526"/>
      <c r="X1576" s="287"/>
      <c r="AF1576" s="287"/>
    </row>
    <row r="1577" spans="11:32" s="17" customFormat="1" x14ac:dyDescent="0.2">
      <c r="K1577" s="297"/>
      <c r="N1577" s="526"/>
      <c r="Q1577" s="287"/>
      <c r="U1577" s="526"/>
      <c r="X1577" s="287"/>
      <c r="AF1577" s="287"/>
    </row>
    <row r="1578" spans="11:32" s="17" customFormat="1" x14ac:dyDescent="0.2">
      <c r="K1578" s="297"/>
      <c r="N1578" s="526"/>
      <c r="Q1578" s="287"/>
      <c r="U1578" s="526"/>
      <c r="X1578" s="287"/>
      <c r="AF1578" s="287"/>
    </row>
    <row r="1579" spans="11:32" s="17" customFormat="1" x14ac:dyDescent="0.2">
      <c r="K1579" s="297"/>
      <c r="N1579" s="526"/>
      <c r="Q1579" s="287"/>
      <c r="U1579" s="526"/>
      <c r="X1579" s="287"/>
      <c r="AF1579" s="287"/>
    </row>
    <row r="1580" spans="11:32" s="17" customFormat="1" x14ac:dyDescent="0.2">
      <c r="K1580" s="297"/>
      <c r="N1580" s="526"/>
      <c r="Q1580" s="287"/>
      <c r="U1580" s="526"/>
      <c r="X1580" s="287"/>
      <c r="AF1580" s="287"/>
    </row>
    <row r="1581" spans="11:32" s="17" customFormat="1" x14ac:dyDescent="0.2">
      <c r="K1581" s="297"/>
      <c r="N1581" s="526"/>
      <c r="Q1581" s="287"/>
      <c r="U1581" s="526"/>
      <c r="X1581" s="287"/>
      <c r="AF1581" s="287"/>
    </row>
    <row r="1582" spans="11:32" s="17" customFormat="1" x14ac:dyDescent="0.2">
      <c r="K1582" s="297"/>
      <c r="N1582" s="526"/>
      <c r="Q1582" s="287"/>
      <c r="U1582" s="526"/>
      <c r="X1582" s="287"/>
      <c r="AF1582" s="287"/>
    </row>
    <row r="1583" spans="11:32" s="17" customFormat="1" x14ac:dyDescent="0.2">
      <c r="K1583" s="297"/>
      <c r="N1583" s="526"/>
      <c r="Q1583" s="287"/>
      <c r="U1583" s="526"/>
      <c r="X1583" s="287"/>
      <c r="AF1583" s="287"/>
    </row>
    <row r="1584" spans="11:32" s="17" customFormat="1" x14ac:dyDescent="0.2">
      <c r="K1584" s="297"/>
      <c r="N1584" s="526"/>
      <c r="Q1584" s="287"/>
      <c r="U1584" s="526"/>
      <c r="X1584" s="287"/>
      <c r="AF1584" s="287"/>
    </row>
    <row r="1585" spans="11:32" s="17" customFormat="1" x14ac:dyDescent="0.2">
      <c r="K1585" s="297"/>
      <c r="N1585" s="526"/>
      <c r="Q1585" s="287"/>
      <c r="U1585" s="526"/>
      <c r="X1585" s="287"/>
      <c r="AF1585" s="287"/>
    </row>
    <row r="1586" spans="11:32" s="17" customFormat="1" x14ac:dyDescent="0.2">
      <c r="K1586" s="297"/>
      <c r="N1586" s="526"/>
      <c r="Q1586" s="287"/>
      <c r="U1586" s="526"/>
      <c r="X1586" s="287"/>
      <c r="AF1586" s="287"/>
    </row>
    <row r="1587" spans="11:32" s="17" customFormat="1" x14ac:dyDescent="0.2">
      <c r="K1587" s="297"/>
      <c r="N1587" s="526"/>
      <c r="Q1587" s="287"/>
      <c r="U1587" s="526"/>
      <c r="X1587" s="287"/>
      <c r="AF1587" s="287"/>
    </row>
    <row r="1588" spans="11:32" s="17" customFormat="1" x14ac:dyDescent="0.2">
      <c r="K1588" s="297"/>
      <c r="N1588" s="526"/>
      <c r="Q1588" s="287"/>
      <c r="U1588" s="526"/>
      <c r="X1588" s="287"/>
      <c r="AF1588" s="287"/>
    </row>
    <row r="1589" spans="11:32" s="17" customFormat="1" x14ac:dyDescent="0.2">
      <c r="K1589" s="297"/>
      <c r="N1589" s="526"/>
      <c r="Q1589" s="287"/>
      <c r="U1589" s="526"/>
      <c r="X1589" s="287"/>
      <c r="AF1589" s="287"/>
    </row>
    <row r="1590" spans="11:32" s="17" customFormat="1" x14ac:dyDescent="0.2">
      <c r="K1590" s="297"/>
      <c r="N1590" s="526"/>
      <c r="Q1590" s="287"/>
      <c r="U1590" s="526"/>
      <c r="X1590" s="287"/>
      <c r="AF1590" s="287"/>
    </row>
    <row r="1591" spans="11:32" s="17" customFormat="1" x14ac:dyDescent="0.2">
      <c r="K1591" s="297"/>
      <c r="N1591" s="526"/>
      <c r="Q1591" s="287"/>
      <c r="U1591" s="526"/>
      <c r="X1591" s="287"/>
      <c r="AF1591" s="287"/>
    </row>
    <row r="1592" spans="11:32" s="17" customFormat="1" x14ac:dyDescent="0.2">
      <c r="K1592" s="297"/>
      <c r="N1592" s="526"/>
      <c r="Q1592" s="287"/>
      <c r="U1592" s="526"/>
      <c r="X1592" s="287"/>
      <c r="AF1592" s="287"/>
    </row>
    <row r="1593" spans="11:32" s="17" customFormat="1" x14ac:dyDescent="0.2">
      <c r="K1593" s="297"/>
      <c r="N1593" s="526"/>
      <c r="Q1593" s="287"/>
      <c r="U1593" s="526"/>
      <c r="X1593" s="287"/>
      <c r="AF1593" s="287"/>
    </row>
    <row r="1594" spans="11:32" s="17" customFormat="1" x14ac:dyDescent="0.2">
      <c r="K1594" s="297"/>
      <c r="N1594" s="526"/>
      <c r="Q1594" s="287"/>
      <c r="U1594" s="526"/>
      <c r="X1594" s="287"/>
      <c r="AF1594" s="287"/>
    </row>
    <row r="1595" spans="11:32" s="17" customFormat="1" x14ac:dyDescent="0.2">
      <c r="K1595" s="297"/>
      <c r="N1595" s="526"/>
      <c r="Q1595" s="287"/>
      <c r="U1595" s="526"/>
      <c r="X1595" s="287"/>
      <c r="AF1595" s="287"/>
    </row>
    <row r="1596" spans="11:32" s="17" customFormat="1" x14ac:dyDescent="0.2">
      <c r="K1596" s="297"/>
      <c r="N1596" s="526"/>
      <c r="Q1596" s="287"/>
      <c r="U1596" s="526"/>
      <c r="X1596" s="287"/>
      <c r="AF1596" s="287"/>
    </row>
    <row r="1597" spans="11:32" s="17" customFormat="1" x14ac:dyDescent="0.2">
      <c r="K1597" s="297"/>
      <c r="N1597" s="526"/>
      <c r="Q1597" s="287"/>
      <c r="U1597" s="526"/>
      <c r="X1597" s="287"/>
      <c r="AF1597" s="287"/>
    </row>
    <row r="1598" spans="11:32" s="17" customFormat="1" x14ac:dyDescent="0.2">
      <c r="K1598" s="297"/>
      <c r="N1598" s="526"/>
      <c r="Q1598" s="287"/>
      <c r="U1598" s="526"/>
      <c r="X1598" s="287"/>
      <c r="AF1598" s="287"/>
    </row>
    <row r="1599" spans="11:32" s="17" customFormat="1" x14ac:dyDescent="0.2">
      <c r="K1599" s="297"/>
      <c r="N1599" s="526"/>
      <c r="Q1599" s="287"/>
      <c r="U1599" s="526"/>
      <c r="X1599" s="287"/>
      <c r="AF1599" s="287"/>
    </row>
    <row r="1600" spans="11:32" s="17" customFormat="1" x14ac:dyDescent="0.2">
      <c r="K1600" s="297"/>
      <c r="N1600" s="526"/>
      <c r="Q1600" s="287"/>
      <c r="U1600" s="526"/>
      <c r="X1600" s="287"/>
      <c r="AF1600" s="287"/>
    </row>
    <row r="1601" spans="11:32" s="17" customFormat="1" x14ac:dyDescent="0.2">
      <c r="K1601" s="297"/>
      <c r="N1601" s="526"/>
      <c r="Q1601" s="287"/>
      <c r="U1601" s="526"/>
      <c r="X1601" s="287"/>
      <c r="AF1601" s="287"/>
    </row>
    <row r="1602" spans="11:32" s="17" customFormat="1" x14ac:dyDescent="0.2">
      <c r="K1602" s="297"/>
      <c r="N1602" s="526"/>
      <c r="Q1602" s="287"/>
      <c r="U1602" s="526"/>
      <c r="X1602" s="287"/>
      <c r="AF1602" s="287"/>
    </row>
    <row r="1603" spans="11:32" s="17" customFormat="1" x14ac:dyDescent="0.2">
      <c r="K1603" s="297"/>
      <c r="N1603" s="526"/>
      <c r="Q1603" s="287"/>
      <c r="U1603" s="526"/>
      <c r="X1603" s="287"/>
      <c r="AF1603" s="287"/>
    </row>
    <row r="1604" spans="11:32" s="17" customFormat="1" x14ac:dyDescent="0.2">
      <c r="K1604" s="297"/>
      <c r="N1604" s="526"/>
      <c r="Q1604" s="287"/>
      <c r="U1604" s="526"/>
      <c r="X1604" s="287"/>
      <c r="AF1604" s="287"/>
    </row>
    <row r="1605" spans="11:32" s="17" customFormat="1" x14ac:dyDescent="0.2">
      <c r="K1605" s="297"/>
      <c r="N1605" s="526"/>
      <c r="Q1605" s="287"/>
      <c r="U1605" s="526"/>
      <c r="X1605" s="287"/>
      <c r="AF1605" s="287"/>
    </row>
    <row r="1606" spans="11:32" s="17" customFormat="1" x14ac:dyDescent="0.2">
      <c r="K1606" s="297"/>
      <c r="N1606" s="526"/>
      <c r="Q1606" s="287"/>
      <c r="U1606" s="526"/>
      <c r="X1606" s="287"/>
      <c r="AF1606" s="287"/>
    </row>
    <row r="1607" spans="11:32" s="17" customFormat="1" x14ac:dyDescent="0.2">
      <c r="K1607" s="297"/>
      <c r="N1607" s="526"/>
      <c r="Q1607" s="287"/>
      <c r="U1607" s="526"/>
      <c r="X1607" s="287"/>
      <c r="AF1607" s="287"/>
    </row>
    <row r="1608" spans="11:32" s="17" customFormat="1" x14ac:dyDescent="0.2">
      <c r="K1608" s="297"/>
      <c r="N1608" s="526"/>
      <c r="Q1608" s="287"/>
      <c r="U1608" s="526"/>
      <c r="X1608" s="287"/>
      <c r="AF1608" s="287"/>
    </row>
    <row r="1609" spans="11:32" s="17" customFormat="1" x14ac:dyDescent="0.2">
      <c r="K1609" s="297"/>
      <c r="N1609" s="526"/>
      <c r="Q1609" s="287"/>
      <c r="U1609" s="526"/>
      <c r="X1609" s="287"/>
      <c r="AF1609" s="287"/>
    </row>
    <row r="1610" spans="11:32" s="17" customFormat="1" x14ac:dyDescent="0.2">
      <c r="K1610" s="297"/>
      <c r="N1610" s="526"/>
      <c r="Q1610" s="287"/>
      <c r="U1610" s="526"/>
      <c r="X1610" s="287"/>
      <c r="AF1610" s="287"/>
    </row>
    <row r="1611" spans="11:32" s="17" customFormat="1" x14ac:dyDescent="0.2">
      <c r="K1611" s="297"/>
      <c r="N1611" s="526"/>
      <c r="Q1611" s="287"/>
      <c r="U1611" s="526"/>
      <c r="X1611" s="287"/>
      <c r="AF1611" s="287"/>
    </row>
    <row r="1612" spans="11:32" s="17" customFormat="1" x14ac:dyDescent="0.2">
      <c r="K1612" s="297"/>
      <c r="N1612" s="526"/>
      <c r="Q1612" s="287"/>
      <c r="U1612" s="526"/>
      <c r="X1612" s="287"/>
      <c r="AF1612" s="287"/>
    </row>
    <row r="1613" spans="11:32" s="17" customFormat="1" x14ac:dyDescent="0.2">
      <c r="K1613" s="297"/>
      <c r="N1613" s="526"/>
      <c r="Q1613" s="287"/>
      <c r="U1613" s="526"/>
      <c r="X1613" s="287"/>
      <c r="AF1613" s="287"/>
    </row>
    <row r="1614" spans="11:32" s="17" customFormat="1" x14ac:dyDescent="0.2">
      <c r="K1614" s="297"/>
      <c r="N1614" s="526"/>
      <c r="Q1614" s="287"/>
      <c r="U1614" s="526"/>
      <c r="X1614" s="287"/>
      <c r="AF1614" s="287"/>
    </row>
    <row r="1615" spans="11:32" s="17" customFormat="1" x14ac:dyDescent="0.2">
      <c r="K1615" s="297"/>
      <c r="N1615" s="526"/>
      <c r="Q1615" s="287"/>
      <c r="U1615" s="526"/>
      <c r="X1615" s="287"/>
      <c r="AF1615" s="287"/>
    </row>
    <row r="1616" spans="11:32" s="17" customFormat="1" x14ac:dyDescent="0.2">
      <c r="K1616" s="297"/>
      <c r="N1616" s="526"/>
      <c r="Q1616" s="287"/>
      <c r="U1616" s="526"/>
      <c r="X1616" s="287"/>
      <c r="AF1616" s="287"/>
    </row>
    <row r="1617" spans="11:32" s="17" customFormat="1" x14ac:dyDescent="0.2">
      <c r="K1617" s="297"/>
      <c r="N1617" s="526"/>
      <c r="Q1617" s="287"/>
      <c r="U1617" s="526"/>
      <c r="X1617" s="287"/>
      <c r="AF1617" s="287"/>
    </row>
    <row r="1618" spans="11:32" s="17" customFormat="1" x14ac:dyDescent="0.2">
      <c r="K1618" s="297"/>
      <c r="N1618" s="526"/>
      <c r="Q1618" s="287"/>
      <c r="U1618" s="526"/>
      <c r="X1618" s="287"/>
      <c r="AF1618" s="287"/>
    </row>
    <row r="1619" spans="11:32" s="17" customFormat="1" x14ac:dyDescent="0.2">
      <c r="K1619" s="297"/>
      <c r="N1619" s="526"/>
      <c r="Q1619" s="287"/>
      <c r="U1619" s="526"/>
      <c r="X1619" s="287"/>
      <c r="AF1619" s="287"/>
    </row>
    <row r="1620" spans="11:32" s="17" customFormat="1" x14ac:dyDescent="0.2">
      <c r="K1620" s="297"/>
      <c r="N1620" s="526"/>
      <c r="Q1620" s="287"/>
      <c r="U1620" s="526"/>
      <c r="X1620" s="287"/>
      <c r="AF1620" s="287"/>
    </row>
    <row r="1621" spans="11:32" s="17" customFormat="1" x14ac:dyDescent="0.2">
      <c r="K1621" s="297"/>
      <c r="N1621" s="526"/>
      <c r="Q1621" s="287"/>
      <c r="U1621" s="526"/>
      <c r="X1621" s="287"/>
      <c r="AF1621" s="287"/>
    </row>
    <row r="1622" spans="11:32" s="17" customFormat="1" x14ac:dyDescent="0.2">
      <c r="K1622" s="297"/>
      <c r="N1622" s="526"/>
      <c r="Q1622" s="287"/>
      <c r="U1622" s="526"/>
      <c r="X1622" s="287"/>
      <c r="AF1622" s="287"/>
    </row>
    <row r="1623" spans="11:32" s="17" customFormat="1" x14ac:dyDescent="0.2">
      <c r="K1623" s="297"/>
      <c r="N1623" s="526"/>
      <c r="Q1623" s="287"/>
      <c r="U1623" s="526"/>
      <c r="X1623" s="287"/>
      <c r="AF1623" s="287"/>
    </row>
    <row r="1624" spans="11:32" s="17" customFormat="1" x14ac:dyDescent="0.2">
      <c r="K1624" s="297"/>
      <c r="N1624" s="526"/>
      <c r="Q1624" s="287"/>
      <c r="U1624" s="526"/>
      <c r="X1624" s="287"/>
      <c r="AF1624" s="287"/>
    </row>
    <row r="1625" spans="11:32" s="17" customFormat="1" x14ac:dyDescent="0.2">
      <c r="K1625" s="297"/>
      <c r="N1625" s="526"/>
      <c r="Q1625" s="287"/>
      <c r="U1625" s="526"/>
      <c r="X1625" s="287"/>
      <c r="AF1625" s="287"/>
    </row>
    <row r="1626" spans="11:32" s="17" customFormat="1" x14ac:dyDescent="0.2">
      <c r="K1626" s="297"/>
      <c r="N1626" s="526"/>
      <c r="Q1626" s="287"/>
      <c r="U1626" s="526"/>
      <c r="X1626" s="287"/>
      <c r="AF1626" s="287"/>
    </row>
    <row r="1627" spans="11:32" s="17" customFormat="1" x14ac:dyDescent="0.2">
      <c r="K1627" s="297"/>
      <c r="N1627" s="526"/>
      <c r="Q1627" s="287"/>
      <c r="U1627" s="526"/>
      <c r="X1627" s="287"/>
      <c r="AF1627" s="287"/>
    </row>
    <row r="1628" spans="11:32" s="17" customFormat="1" x14ac:dyDescent="0.2">
      <c r="K1628" s="297"/>
      <c r="N1628" s="526"/>
      <c r="Q1628" s="287"/>
      <c r="U1628" s="526"/>
      <c r="X1628" s="287"/>
      <c r="AF1628" s="287"/>
    </row>
    <row r="1629" spans="11:32" s="17" customFormat="1" x14ac:dyDescent="0.2">
      <c r="K1629" s="297"/>
      <c r="N1629" s="526"/>
      <c r="Q1629" s="287"/>
      <c r="U1629" s="526"/>
      <c r="X1629" s="287"/>
      <c r="AF1629" s="287"/>
    </row>
    <row r="1630" spans="11:32" s="17" customFormat="1" x14ac:dyDescent="0.2">
      <c r="K1630" s="297"/>
      <c r="N1630" s="526"/>
      <c r="Q1630" s="287"/>
      <c r="U1630" s="526"/>
      <c r="X1630" s="287"/>
      <c r="AF1630" s="287"/>
    </row>
    <row r="1631" spans="11:32" s="17" customFormat="1" x14ac:dyDescent="0.2">
      <c r="K1631" s="297"/>
      <c r="N1631" s="526"/>
      <c r="Q1631" s="287"/>
      <c r="U1631" s="526"/>
      <c r="X1631" s="287"/>
      <c r="AF1631" s="287"/>
    </row>
    <row r="1632" spans="11:32" s="17" customFormat="1" x14ac:dyDescent="0.2">
      <c r="K1632" s="297"/>
      <c r="N1632" s="526"/>
      <c r="Q1632" s="287"/>
      <c r="U1632" s="526"/>
      <c r="X1632" s="287"/>
      <c r="AF1632" s="287"/>
    </row>
    <row r="1633" spans="11:32" s="17" customFormat="1" x14ac:dyDescent="0.2">
      <c r="K1633" s="297"/>
      <c r="N1633" s="526"/>
      <c r="Q1633" s="287"/>
      <c r="U1633" s="526"/>
      <c r="X1633" s="287"/>
      <c r="AF1633" s="287"/>
    </row>
    <row r="1634" spans="11:32" s="17" customFormat="1" x14ac:dyDescent="0.2">
      <c r="K1634" s="297"/>
      <c r="N1634" s="526"/>
      <c r="Q1634" s="287"/>
      <c r="U1634" s="526"/>
      <c r="X1634" s="287"/>
      <c r="AF1634" s="287"/>
    </row>
    <row r="1635" spans="11:32" s="17" customFormat="1" x14ac:dyDescent="0.2">
      <c r="K1635" s="297"/>
      <c r="N1635" s="526"/>
      <c r="Q1635" s="287"/>
      <c r="U1635" s="526"/>
      <c r="X1635" s="287"/>
      <c r="AF1635" s="287"/>
    </row>
    <row r="1636" spans="11:32" s="17" customFormat="1" x14ac:dyDescent="0.2">
      <c r="K1636" s="297"/>
      <c r="N1636" s="526"/>
      <c r="Q1636" s="287"/>
      <c r="U1636" s="526"/>
      <c r="X1636" s="287"/>
      <c r="AF1636" s="287"/>
    </row>
    <row r="1637" spans="11:32" s="17" customFormat="1" x14ac:dyDescent="0.2">
      <c r="K1637" s="297"/>
      <c r="N1637" s="526"/>
      <c r="Q1637" s="287"/>
      <c r="U1637" s="526"/>
      <c r="X1637" s="287"/>
      <c r="AF1637" s="287"/>
    </row>
    <row r="1638" spans="11:32" s="17" customFormat="1" x14ac:dyDescent="0.2">
      <c r="K1638" s="297"/>
      <c r="N1638" s="526"/>
      <c r="Q1638" s="287"/>
      <c r="U1638" s="526"/>
      <c r="X1638" s="287"/>
      <c r="AF1638" s="287"/>
    </row>
    <row r="1639" spans="11:32" s="17" customFormat="1" x14ac:dyDescent="0.2">
      <c r="K1639" s="297"/>
      <c r="N1639" s="526"/>
      <c r="Q1639" s="287"/>
      <c r="U1639" s="526"/>
      <c r="X1639" s="287"/>
      <c r="AF1639" s="287"/>
    </row>
    <row r="1640" spans="11:32" s="17" customFormat="1" x14ac:dyDescent="0.2">
      <c r="K1640" s="297"/>
      <c r="N1640" s="526"/>
      <c r="Q1640" s="287"/>
      <c r="U1640" s="526"/>
      <c r="X1640" s="287"/>
      <c r="AF1640" s="287"/>
    </row>
    <row r="1641" spans="11:32" s="17" customFormat="1" x14ac:dyDescent="0.2">
      <c r="K1641" s="297"/>
      <c r="N1641" s="526"/>
      <c r="Q1641" s="287"/>
      <c r="U1641" s="526"/>
      <c r="X1641" s="287"/>
      <c r="AF1641" s="287"/>
    </row>
    <row r="1642" spans="11:32" s="17" customFormat="1" x14ac:dyDescent="0.2">
      <c r="K1642" s="297"/>
      <c r="N1642" s="526"/>
      <c r="Q1642" s="287"/>
      <c r="U1642" s="526"/>
      <c r="X1642" s="287"/>
      <c r="AF1642" s="287"/>
    </row>
    <row r="1643" spans="11:32" s="17" customFormat="1" x14ac:dyDescent="0.2">
      <c r="K1643" s="297"/>
      <c r="N1643" s="526"/>
      <c r="Q1643" s="287"/>
      <c r="U1643" s="526"/>
      <c r="X1643" s="287"/>
      <c r="AF1643" s="287"/>
    </row>
    <row r="1644" spans="11:32" s="17" customFormat="1" x14ac:dyDescent="0.2">
      <c r="K1644" s="297"/>
      <c r="N1644" s="526"/>
      <c r="Q1644" s="287"/>
      <c r="U1644" s="526"/>
      <c r="X1644" s="287"/>
      <c r="AF1644" s="287"/>
    </row>
    <row r="1645" spans="11:32" s="17" customFormat="1" x14ac:dyDescent="0.2">
      <c r="K1645" s="297"/>
      <c r="N1645" s="526"/>
      <c r="Q1645" s="287"/>
      <c r="U1645" s="526"/>
      <c r="X1645" s="287"/>
      <c r="AF1645" s="287"/>
    </row>
    <row r="1646" spans="11:32" s="17" customFormat="1" x14ac:dyDescent="0.2">
      <c r="K1646" s="297"/>
      <c r="N1646" s="526"/>
      <c r="Q1646" s="287"/>
      <c r="U1646" s="526"/>
      <c r="X1646" s="287"/>
      <c r="AF1646" s="287"/>
    </row>
    <row r="1647" spans="11:32" s="17" customFormat="1" x14ac:dyDescent="0.2">
      <c r="K1647" s="297"/>
      <c r="N1647" s="526"/>
      <c r="Q1647" s="287"/>
      <c r="U1647" s="526"/>
      <c r="X1647" s="287"/>
      <c r="AF1647" s="287"/>
    </row>
    <row r="1648" spans="11:32" s="17" customFormat="1" x14ac:dyDescent="0.2">
      <c r="K1648" s="297"/>
      <c r="N1648" s="526"/>
      <c r="Q1648" s="287"/>
      <c r="U1648" s="526"/>
      <c r="X1648" s="287"/>
      <c r="AF1648" s="287"/>
    </row>
    <row r="1649" spans="11:32" s="17" customFormat="1" x14ac:dyDescent="0.2">
      <c r="K1649" s="297"/>
      <c r="N1649" s="526"/>
      <c r="Q1649" s="287"/>
      <c r="U1649" s="526"/>
      <c r="X1649" s="287"/>
      <c r="AF1649" s="287"/>
    </row>
    <row r="1650" spans="11:32" s="17" customFormat="1" x14ac:dyDescent="0.2">
      <c r="K1650" s="297"/>
      <c r="N1650" s="526"/>
      <c r="Q1650" s="287"/>
      <c r="U1650" s="526"/>
      <c r="X1650" s="287"/>
      <c r="AF1650" s="287"/>
    </row>
    <row r="1651" spans="11:32" s="17" customFormat="1" x14ac:dyDescent="0.2">
      <c r="K1651" s="297"/>
      <c r="N1651" s="526"/>
      <c r="Q1651" s="287"/>
      <c r="U1651" s="526"/>
      <c r="X1651" s="287"/>
      <c r="AF1651" s="287"/>
    </row>
    <row r="1652" spans="11:32" s="17" customFormat="1" x14ac:dyDescent="0.2">
      <c r="K1652" s="297"/>
      <c r="N1652" s="526"/>
      <c r="Q1652" s="287"/>
      <c r="U1652" s="526"/>
      <c r="X1652" s="287"/>
      <c r="AF1652" s="287"/>
    </row>
    <row r="1653" spans="11:32" s="17" customFormat="1" x14ac:dyDescent="0.2">
      <c r="K1653" s="297"/>
      <c r="N1653" s="526"/>
      <c r="Q1653" s="287"/>
      <c r="U1653" s="526"/>
      <c r="X1653" s="287"/>
      <c r="AF1653" s="287"/>
    </row>
    <row r="1654" spans="11:32" s="17" customFormat="1" x14ac:dyDescent="0.2">
      <c r="K1654" s="297"/>
      <c r="N1654" s="526"/>
      <c r="Q1654" s="287"/>
      <c r="U1654" s="526"/>
      <c r="X1654" s="287"/>
      <c r="AF1654" s="287"/>
    </row>
    <row r="1655" spans="11:32" s="17" customFormat="1" x14ac:dyDescent="0.2">
      <c r="K1655" s="297"/>
      <c r="N1655" s="526"/>
      <c r="Q1655" s="287"/>
      <c r="U1655" s="526"/>
      <c r="X1655" s="287"/>
      <c r="AF1655" s="287"/>
    </row>
    <row r="1656" spans="11:32" s="17" customFormat="1" x14ac:dyDescent="0.2">
      <c r="K1656" s="297"/>
      <c r="N1656" s="526"/>
      <c r="Q1656" s="287"/>
      <c r="U1656" s="526"/>
      <c r="X1656" s="287"/>
      <c r="AF1656" s="287"/>
    </row>
    <row r="1657" spans="11:32" s="17" customFormat="1" x14ac:dyDescent="0.2">
      <c r="K1657" s="297"/>
      <c r="N1657" s="526"/>
      <c r="Q1657" s="287"/>
      <c r="U1657" s="526"/>
      <c r="X1657" s="287"/>
      <c r="AF1657" s="287"/>
    </row>
    <row r="1658" spans="11:32" s="17" customFormat="1" x14ac:dyDescent="0.2">
      <c r="K1658" s="297"/>
      <c r="N1658" s="526"/>
      <c r="Q1658" s="287"/>
      <c r="U1658" s="526"/>
      <c r="X1658" s="287"/>
      <c r="AF1658" s="287"/>
    </row>
    <row r="1659" spans="11:32" s="17" customFormat="1" x14ac:dyDescent="0.2">
      <c r="K1659" s="297"/>
      <c r="N1659" s="526"/>
      <c r="Q1659" s="287"/>
      <c r="U1659" s="526"/>
      <c r="X1659" s="287"/>
      <c r="AF1659" s="287"/>
    </row>
    <row r="1660" spans="11:32" s="17" customFormat="1" x14ac:dyDescent="0.2">
      <c r="K1660" s="297"/>
      <c r="N1660" s="526"/>
      <c r="Q1660" s="287"/>
      <c r="U1660" s="526"/>
      <c r="X1660" s="287"/>
      <c r="AF1660" s="287"/>
    </row>
    <row r="1661" spans="11:32" s="17" customFormat="1" x14ac:dyDescent="0.2">
      <c r="K1661" s="297"/>
      <c r="N1661" s="526"/>
      <c r="Q1661" s="287"/>
      <c r="U1661" s="526"/>
      <c r="X1661" s="287"/>
      <c r="AF1661" s="287"/>
    </row>
    <row r="1662" spans="11:32" s="17" customFormat="1" x14ac:dyDescent="0.2">
      <c r="K1662" s="297"/>
      <c r="N1662" s="526"/>
      <c r="Q1662" s="287"/>
      <c r="U1662" s="526"/>
      <c r="X1662" s="287"/>
      <c r="AF1662" s="287"/>
    </row>
    <row r="1663" spans="11:32" s="17" customFormat="1" x14ac:dyDescent="0.2">
      <c r="K1663" s="297"/>
      <c r="N1663" s="526"/>
      <c r="Q1663" s="287"/>
      <c r="U1663" s="526"/>
      <c r="X1663" s="287"/>
      <c r="AF1663" s="287"/>
    </row>
    <row r="1664" spans="11:32" s="17" customFormat="1" x14ac:dyDescent="0.2">
      <c r="K1664" s="297"/>
      <c r="N1664" s="526"/>
      <c r="Q1664" s="287"/>
      <c r="U1664" s="526"/>
      <c r="X1664" s="287"/>
      <c r="AF1664" s="287"/>
    </row>
    <row r="1665" spans="11:32" s="17" customFormat="1" x14ac:dyDescent="0.2">
      <c r="K1665" s="297"/>
      <c r="N1665" s="526"/>
      <c r="Q1665" s="287"/>
      <c r="U1665" s="526"/>
      <c r="X1665" s="287"/>
      <c r="AF1665" s="287"/>
    </row>
    <row r="1666" spans="11:32" s="17" customFormat="1" x14ac:dyDescent="0.2">
      <c r="K1666" s="297"/>
      <c r="N1666" s="526"/>
      <c r="Q1666" s="287"/>
      <c r="U1666" s="526"/>
      <c r="X1666" s="287"/>
      <c r="AF1666" s="287"/>
    </row>
    <row r="1667" spans="11:32" s="17" customFormat="1" x14ac:dyDescent="0.2">
      <c r="K1667" s="297"/>
      <c r="N1667" s="526"/>
      <c r="Q1667" s="287"/>
      <c r="U1667" s="526"/>
      <c r="X1667" s="287"/>
      <c r="AF1667" s="287"/>
    </row>
    <row r="1668" spans="11:32" s="17" customFormat="1" x14ac:dyDescent="0.2">
      <c r="K1668" s="297"/>
      <c r="N1668" s="526"/>
      <c r="Q1668" s="287"/>
      <c r="U1668" s="526"/>
      <c r="X1668" s="287"/>
      <c r="AF1668" s="287"/>
    </row>
    <row r="1669" spans="11:32" s="17" customFormat="1" x14ac:dyDescent="0.2">
      <c r="K1669" s="297"/>
      <c r="N1669" s="526"/>
      <c r="Q1669" s="287"/>
      <c r="U1669" s="526"/>
      <c r="X1669" s="287"/>
      <c r="AF1669" s="287"/>
    </row>
    <row r="1670" spans="11:32" s="17" customFormat="1" x14ac:dyDescent="0.2">
      <c r="K1670" s="297"/>
      <c r="N1670" s="526"/>
      <c r="Q1670" s="287"/>
      <c r="U1670" s="526"/>
      <c r="X1670" s="287"/>
      <c r="AF1670" s="287"/>
    </row>
    <row r="1671" spans="11:32" s="17" customFormat="1" x14ac:dyDescent="0.2">
      <c r="K1671" s="297"/>
      <c r="N1671" s="526"/>
      <c r="Q1671" s="287"/>
      <c r="U1671" s="526"/>
      <c r="X1671" s="287"/>
      <c r="AF1671" s="287"/>
    </row>
    <row r="1672" spans="11:32" s="17" customFormat="1" x14ac:dyDescent="0.2">
      <c r="K1672" s="297"/>
      <c r="N1672" s="526"/>
      <c r="Q1672" s="287"/>
      <c r="U1672" s="526"/>
      <c r="X1672" s="287"/>
      <c r="AF1672" s="287"/>
    </row>
    <row r="1673" spans="11:32" s="17" customFormat="1" x14ac:dyDescent="0.2">
      <c r="K1673" s="297"/>
      <c r="N1673" s="526"/>
      <c r="Q1673" s="287"/>
      <c r="U1673" s="526"/>
      <c r="X1673" s="287"/>
      <c r="AF1673" s="287"/>
    </row>
    <row r="1674" spans="11:32" s="17" customFormat="1" x14ac:dyDescent="0.2">
      <c r="K1674" s="297"/>
      <c r="N1674" s="526"/>
      <c r="Q1674" s="287"/>
      <c r="U1674" s="526"/>
      <c r="X1674" s="287"/>
      <c r="AF1674" s="287"/>
    </row>
    <row r="1675" spans="11:32" s="17" customFormat="1" x14ac:dyDescent="0.2">
      <c r="K1675" s="297"/>
      <c r="N1675" s="526"/>
      <c r="Q1675" s="287"/>
      <c r="U1675" s="526"/>
      <c r="X1675" s="287"/>
      <c r="AF1675" s="287"/>
    </row>
    <row r="1676" spans="11:32" s="17" customFormat="1" x14ac:dyDescent="0.2">
      <c r="K1676" s="297"/>
      <c r="N1676" s="526"/>
      <c r="Q1676" s="287"/>
      <c r="U1676" s="526"/>
      <c r="X1676" s="287"/>
      <c r="AF1676" s="287"/>
    </row>
    <row r="1677" spans="11:32" s="17" customFormat="1" x14ac:dyDescent="0.2">
      <c r="K1677" s="297"/>
      <c r="N1677" s="526"/>
      <c r="Q1677" s="287"/>
      <c r="U1677" s="526"/>
      <c r="X1677" s="287"/>
      <c r="AF1677" s="287"/>
    </row>
    <row r="1678" spans="11:32" s="17" customFormat="1" x14ac:dyDescent="0.2">
      <c r="K1678" s="297"/>
      <c r="N1678" s="526"/>
      <c r="Q1678" s="287"/>
      <c r="U1678" s="526"/>
      <c r="X1678" s="287"/>
      <c r="AF1678" s="287"/>
    </row>
    <row r="1679" spans="11:32" s="17" customFormat="1" x14ac:dyDescent="0.2">
      <c r="K1679" s="297"/>
      <c r="N1679" s="526"/>
      <c r="Q1679" s="287"/>
      <c r="U1679" s="526"/>
      <c r="X1679" s="287"/>
      <c r="AF1679" s="287"/>
    </row>
    <row r="1680" spans="11:32" s="17" customFormat="1" x14ac:dyDescent="0.2">
      <c r="K1680" s="297"/>
      <c r="N1680" s="526"/>
      <c r="Q1680" s="287"/>
      <c r="U1680" s="526"/>
      <c r="X1680" s="287"/>
      <c r="AF1680" s="287"/>
    </row>
    <row r="1681" spans="11:32" s="17" customFormat="1" x14ac:dyDescent="0.2">
      <c r="K1681" s="297"/>
      <c r="N1681" s="526"/>
      <c r="Q1681" s="287"/>
      <c r="U1681" s="526"/>
      <c r="X1681" s="287"/>
      <c r="AF1681" s="287"/>
    </row>
    <row r="1682" spans="11:32" s="17" customFormat="1" x14ac:dyDescent="0.2">
      <c r="K1682" s="297"/>
      <c r="N1682" s="526"/>
      <c r="Q1682" s="287"/>
      <c r="U1682" s="526"/>
      <c r="X1682" s="287"/>
      <c r="AF1682" s="287"/>
    </row>
    <row r="1683" spans="11:32" s="17" customFormat="1" x14ac:dyDescent="0.2">
      <c r="K1683" s="297"/>
      <c r="N1683" s="526"/>
      <c r="Q1683" s="287"/>
      <c r="U1683" s="526"/>
      <c r="X1683" s="287"/>
      <c r="AF1683" s="287"/>
    </row>
    <row r="1684" spans="11:32" s="17" customFormat="1" x14ac:dyDescent="0.2">
      <c r="K1684" s="297"/>
      <c r="N1684" s="526"/>
      <c r="Q1684" s="287"/>
      <c r="U1684" s="526"/>
      <c r="X1684" s="287"/>
      <c r="AF1684" s="287"/>
    </row>
    <row r="1685" spans="11:32" s="17" customFormat="1" x14ac:dyDescent="0.2">
      <c r="K1685" s="297"/>
      <c r="N1685" s="526"/>
      <c r="Q1685" s="287"/>
      <c r="U1685" s="526"/>
      <c r="X1685" s="287"/>
      <c r="AF1685" s="287"/>
    </row>
    <row r="1686" spans="11:32" s="17" customFormat="1" x14ac:dyDescent="0.2">
      <c r="K1686" s="297"/>
      <c r="N1686" s="526"/>
      <c r="Q1686" s="287"/>
      <c r="U1686" s="526"/>
      <c r="X1686" s="287"/>
      <c r="AF1686" s="287"/>
    </row>
    <row r="1687" spans="11:32" s="17" customFormat="1" x14ac:dyDescent="0.2">
      <c r="K1687" s="297"/>
      <c r="N1687" s="526"/>
      <c r="Q1687" s="287"/>
      <c r="U1687" s="526"/>
      <c r="X1687" s="287"/>
      <c r="AF1687" s="287"/>
    </row>
    <row r="1688" spans="11:32" s="17" customFormat="1" x14ac:dyDescent="0.2">
      <c r="K1688" s="297"/>
      <c r="N1688" s="526"/>
      <c r="Q1688" s="287"/>
      <c r="U1688" s="526"/>
      <c r="X1688" s="287"/>
      <c r="AF1688" s="287"/>
    </row>
    <row r="1689" spans="11:32" s="17" customFormat="1" x14ac:dyDescent="0.2">
      <c r="K1689" s="297"/>
      <c r="N1689" s="526"/>
      <c r="Q1689" s="287"/>
      <c r="U1689" s="526"/>
      <c r="X1689" s="287"/>
      <c r="AF1689" s="287"/>
    </row>
    <row r="1690" spans="11:32" s="17" customFormat="1" x14ac:dyDescent="0.2">
      <c r="K1690" s="297"/>
      <c r="N1690" s="526"/>
      <c r="Q1690" s="287"/>
      <c r="U1690" s="526"/>
      <c r="X1690" s="287"/>
      <c r="AF1690" s="287"/>
    </row>
    <row r="1691" spans="11:32" s="17" customFormat="1" x14ac:dyDescent="0.2">
      <c r="K1691" s="297"/>
      <c r="N1691" s="526"/>
      <c r="Q1691" s="287"/>
      <c r="U1691" s="526"/>
      <c r="X1691" s="287"/>
      <c r="AF1691" s="287"/>
    </row>
    <row r="1692" spans="11:32" s="17" customFormat="1" x14ac:dyDescent="0.2">
      <c r="K1692" s="297"/>
      <c r="N1692" s="526"/>
      <c r="Q1692" s="287"/>
      <c r="U1692" s="526"/>
      <c r="X1692" s="287"/>
      <c r="AF1692" s="287"/>
    </row>
    <row r="1693" spans="11:32" s="17" customFormat="1" x14ac:dyDescent="0.2">
      <c r="K1693" s="297"/>
      <c r="N1693" s="526"/>
      <c r="Q1693" s="287"/>
      <c r="U1693" s="526"/>
      <c r="X1693" s="287"/>
      <c r="AF1693" s="287"/>
    </row>
    <row r="1694" spans="11:32" s="17" customFormat="1" x14ac:dyDescent="0.2">
      <c r="K1694" s="297"/>
      <c r="N1694" s="526"/>
      <c r="Q1694" s="287"/>
      <c r="U1694" s="526"/>
      <c r="X1694" s="287"/>
      <c r="AF1694" s="287"/>
    </row>
    <row r="1695" spans="11:32" s="17" customFormat="1" x14ac:dyDescent="0.2">
      <c r="K1695" s="297"/>
      <c r="N1695" s="526"/>
      <c r="Q1695" s="287"/>
      <c r="U1695" s="526"/>
      <c r="X1695" s="287"/>
      <c r="AF1695" s="287"/>
    </row>
    <row r="1696" spans="11:32" s="17" customFormat="1" x14ac:dyDescent="0.2">
      <c r="K1696" s="297"/>
      <c r="N1696" s="526"/>
      <c r="Q1696" s="287"/>
      <c r="U1696" s="526"/>
      <c r="X1696" s="287"/>
      <c r="AF1696" s="287"/>
    </row>
    <row r="1697" spans="11:32" s="17" customFormat="1" x14ac:dyDescent="0.2">
      <c r="K1697" s="297"/>
      <c r="N1697" s="526"/>
      <c r="Q1697" s="287"/>
      <c r="U1697" s="526"/>
      <c r="X1697" s="287"/>
      <c r="AF1697" s="287"/>
    </row>
    <row r="1698" spans="11:32" s="17" customFormat="1" x14ac:dyDescent="0.2">
      <c r="K1698" s="297"/>
      <c r="N1698" s="526"/>
      <c r="Q1698" s="287"/>
      <c r="U1698" s="526"/>
      <c r="X1698" s="287"/>
      <c r="AF1698" s="287"/>
    </row>
    <row r="1699" spans="11:32" s="17" customFormat="1" x14ac:dyDescent="0.2">
      <c r="K1699" s="297"/>
      <c r="N1699" s="526"/>
      <c r="Q1699" s="287"/>
      <c r="U1699" s="526"/>
      <c r="X1699" s="287"/>
      <c r="AF1699" s="287"/>
    </row>
    <row r="1700" spans="11:32" s="17" customFormat="1" x14ac:dyDescent="0.2">
      <c r="K1700" s="297"/>
      <c r="N1700" s="526"/>
      <c r="Q1700" s="287"/>
      <c r="U1700" s="526"/>
      <c r="X1700" s="287"/>
      <c r="AF1700" s="287"/>
    </row>
    <row r="1701" spans="11:32" s="17" customFormat="1" x14ac:dyDescent="0.2">
      <c r="K1701" s="297"/>
      <c r="N1701" s="526"/>
      <c r="Q1701" s="287"/>
      <c r="U1701" s="526"/>
      <c r="X1701" s="287"/>
      <c r="AF1701" s="287"/>
    </row>
    <row r="1702" spans="11:32" s="17" customFormat="1" x14ac:dyDescent="0.2">
      <c r="K1702" s="297"/>
      <c r="N1702" s="526"/>
      <c r="Q1702" s="287"/>
      <c r="U1702" s="526"/>
      <c r="X1702" s="287"/>
      <c r="AF1702" s="287"/>
    </row>
    <row r="1703" spans="11:32" s="17" customFormat="1" x14ac:dyDescent="0.2">
      <c r="K1703" s="297"/>
      <c r="N1703" s="526"/>
      <c r="Q1703" s="287"/>
      <c r="U1703" s="526"/>
      <c r="X1703" s="287"/>
      <c r="AF1703" s="287"/>
    </row>
    <row r="1704" spans="11:32" s="17" customFormat="1" x14ac:dyDescent="0.2">
      <c r="K1704" s="297"/>
      <c r="N1704" s="526"/>
      <c r="Q1704" s="287"/>
      <c r="U1704" s="526"/>
      <c r="X1704" s="287"/>
      <c r="AF1704" s="287"/>
    </row>
    <row r="1705" spans="11:32" s="17" customFormat="1" x14ac:dyDescent="0.2">
      <c r="K1705" s="297"/>
      <c r="N1705" s="526"/>
      <c r="Q1705" s="287"/>
      <c r="U1705" s="526"/>
      <c r="X1705" s="287"/>
      <c r="AF1705" s="287"/>
    </row>
    <row r="1706" spans="11:32" s="17" customFormat="1" x14ac:dyDescent="0.2">
      <c r="K1706" s="297"/>
      <c r="N1706" s="526"/>
      <c r="Q1706" s="287"/>
      <c r="U1706" s="526"/>
      <c r="X1706" s="287"/>
      <c r="AF1706" s="287"/>
    </row>
    <row r="1707" spans="11:32" s="17" customFormat="1" x14ac:dyDescent="0.2">
      <c r="K1707" s="297"/>
      <c r="N1707" s="526"/>
      <c r="Q1707" s="287"/>
      <c r="U1707" s="526"/>
      <c r="X1707" s="287"/>
      <c r="AF1707" s="287"/>
    </row>
    <row r="1708" spans="11:32" s="17" customFormat="1" x14ac:dyDescent="0.2">
      <c r="K1708" s="297"/>
      <c r="N1708" s="526"/>
      <c r="Q1708" s="287"/>
      <c r="U1708" s="526"/>
      <c r="X1708" s="287"/>
      <c r="AF1708" s="287"/>
    </row>
    <row r="1709" spans="11:32" s="17" customFormat="1" x14ac:dyDescent="0.2">
      <c r="K1709" s="297"/>
      <c r="N1709" s="526"/>
      <c r="Q1709" s="287"/>
      <c r="U1709" s="526"/>
      <c r="X1709" s="287"/>
      <c r="AF1709" s="287"/>
    </row>
    <row r="1710" spans="11:32" s="17" customFormat="1" x14ac:dyDescent="0.2">
      <c r="K1710" s="297"/>
      <c r="N1710" s="526"/>
      <c r="Q1710" s="287"/>
      <c r="U1710" s="526"/>
      <c r="X1710" s="287"/>
      <c r="AF1710" s="287"/>
    </row>
    <row r="1711" spans="11:32" s="17" customFormat="1" x14ac:dyDescent="0.2">
      <c r="K1711" s="297"/>
      <c r="N1711" s="526"/>
      <c r="Q1711" s="287"/>
      <c r="U1711" s="526"/>
      <c r="X1711" s="287"/>
      <c r="AF1711" s="287"/>
    </row>
    <row r="1712" spans="11:32" s="17" customFormat="1" x14ac:dyDescent="0.2">
      <c r="K1712" s="297"/>
      <c r="N1712" s="526"/>
      <c r="Q1712" s="287"/>
      <c r="U1712" s="526"/>
      <c r="X1712" s="287"/>
      <c r="AF1712" s="287"/>
    </row>
    <row r="1713" spans="11:32" s="17" customFormat="1" x14ac:dyDescent="0.2">
      <c r="K1713" s="297"/>
      <c r="N1713" s="526"/>
      <c r="Q1713" s="287"/>
      <c r="U1713" s="526"/>
      <c r="X1713" s="287"/>
      <c r="AF1713" s="287"/>
    </row>
    <row r="1714" spans="11:32" s="17" customFormat="1" x14ac:dyDescent="0.2">
      <c r="K1714" s="297"/>
      <c r="N1714" s="526"/>
      <c r="Q1714" s="287"/>
      <c r="U1714" s="526"/>
      <c r="X1714" s="287"/>
      <c r="AF1714" s="287"/>
    </row>
    <row r="1715" spans="11:32" s="17" customFormat="1" x14ac:dyDescent="0.2">
      <c r="K1715" s="297"/>
      <c r="N1715" s="526"/>
      <c r="Q1715" s="287"/>
      <c r="U1715" s="526"/>
      <c r="X1715" s="287"/>
      <c r="AF1715" s="287"/>
    </row>
    <row r="1716" spans="11:32" s="17" customFormat="1" x14ac:dyDescent="0.2">
      <c r="K1716" s="297"/>
      <c r="N1716" s="526"/>
      <c r="Q1716" s="287"/>
      <c r="U1716" s="526"/>
      <c r="X1716" s="287"/>
      <c r="AF1716" s="287"/>
    </row>
    <row r="1717" spans="11:32" s="17" customFormat="1" x14ac:dyDescent="0.2">
      <c r="K1717" s="297"/>
      <c r="N1717" s="526"/>
      <c r="Q1717" s="287"/>
      <c r="U1717" s="526"/>
      <c r="X1717" s="287"/>
      <c r="AF1717" s="287"/>
    </row>
    <row r="1718" spans="11:32" s="17" customFormat="1" x14ac:dyDescent="0.2">
      <c r="K1718" s="297"/>
      <c r="N1718" s="526"/>
      <c r="Q1718" s="287"/>
      <c r="U1718" s="526"/>
      <c r="X1718" s="287"/>
      <c r="AF1718" s="287"/>
    </row>
    <row r="1719" spans="11:32" s="17" customFormat="1" x14ac:dyDescent="0.2">
      <c r="K1719" s="297"/>
      <c r="N1719" s="526"/>
      <c r="Q1719" s="287"/>
      <c r="U1719" s="526"/>
      <c r="X1719" s="287"/>
      <c r="AF1719" s="287"/>
    </row>
    <row r="1720" spans="11:32" s="17" customFormat="1" x14ac:dyDescent="0.2">
      <c r="K1720" s="297"/>
      <c r="N1720" s="526"/>
      <c r="Q1720" s="287"/>
      <c r="U1720" s="526"/>
      <c r="X1720" s="287"/>
      <c r="AF1720" s="287"/>
    </row>
    <row r="1721" spans="11:32" s="17" customFormat="1" x14ac:dyDescent="0.2">
      <c r="K1721" s="297"/>
      <c r="N1721" s="526"/>
      <c r="Q1721" s="287"/>
      <c r="U1721" s="526"/>
      <c r="X1721" s="287"/>
      <c r="AF1721" s="287"/>
    </row>
    <row r="1722" spans="11:32" s="17" customFormat="1" x14ac:dyDescent="0.2">
      <c r="K1722" s="297"/>
      <c r="N1722" s="526"/>
      <c r="Q1722" s="287"/>
      <c r="U1722" s="526"/>
      <c r="X1722" s="287"/>
      <c r="AF1722" s="287"/>
    </row>
    <row r="1723" spans="11:32" s="17" customFormat="1" x14ac:dyDescent="0.2">
      <c r="K1723" s="297"/>
      <c r="N1723" s="526"/>
      <c r="Q1723" s="287"/>
      <c r="U1723" s="526"/>
      <c r="X1723" s="287"/>
      <c r="AF1723" s="287"/>
    </row>
    <row r="1724" spans="11:32" s="17" customFormat="1" x14ac:dyDescent="0.2">
      <c r="K1724" s="297"/>
      <c r="N1724" s="526"/>
      <c r="Q1724" s="287"/>
      <c r="U1724" s="526"/>
      <c r="X1724" s="287"/>
      <c r="AF1724" s="287"/>
    </row>
    <row r="1725" spans="11:32" s="17" customFormat="1" x14ac:dyDescent="0.2">
      <c r="K1725" s="297"/>
      <c r="N1725" s="526"/>
      <c r="Q1725" s="287"/>
      <c r="U1725" s="526"/>
      <c r="X1725" s="287"/>
      <c r="AF1725" s="287"/>
    </row>
    <row r="1726" spans="11:32" s="17" customFormat="1" x14ac:dyDescent="0.2">
      <c r="K1726" s="297"/>
      <c r="N1726" s="526"/>
      <c r="Q1726" s="287"/>
      <c r="U1726" s="526"/>
      <c r="X1726" s="287"/>
      <c r="AF1726" s="287"/>
    </row>
    <row r="1727" spans="11:32" s="17" customFormat="1" x14ac:dyDescent="0.2">
      <c r="K1727" s="297"/>
      <c r="N1727" s="526"/>
      <c r="Q1727" s="287"/>
      <c r="U1727" s="526"/>
      <c r="X1727" s="287"/>
      <c r="AF1727" s="287"/>
    </row>
    <row r="1728" spans="11:32" s="17" customFormat="1" x14ac:dyDescent="0.2">
      <c r="K1728" s="297"/>
      <c r="N1728" s="526"/>
      <c r="Q1728" s="287"/>
      <c r="U1728" s="526"/>
      <c r="X1728" s="287"/>
      <c r="AF1728" s="287"/>
    </row>
    <row r="1729" spans="11:32" s="17" customFormat="1" x14ac:dyDescent="0.2">
      <c r="K1729" s="297"/>
      <c r="N1729" s="526"/>
      <c r="Q1729" s="287"/>
      <c r="U1729" s="526"/>
      <c r="X1729" s="287"/>
      <c r="AF1729" s="287"/>
    </row>
    <row r="1730" spans="11:32" s="17" customFormat="1" x14ac:dyDescent="0.2">
      <c r="K1730" s="297"/>
      <c r="N1730" s="526"/>
      <c r="Q1730" s="287"/>
      <c r="U1730" s="526"/>
      <c r="X1730" s="287"/>
      <c r="AF1730" s="287"/>
    </row>
    <row r="1731" spans="11:32" s="17" customFormat="1" x14ac:dyDescent="0.2">
      <c r="K1731" s="297"/>
      <c r="N1731" s="526"/>
      <c r="Q1731" s="287"/>
      <c r="U1731" s="526"/>
      <c r="X1731" s="287"/>
      <c r="AF1731" s="287"/>
    </row>
    <row r="1732" spans="11:32" s="17" customFormat="1" x14ac:dyDescent="0.2">
      <c r="K1732" s="297"/>
      <c r="N1732" s="526"/>
      <c r="Q1732" s="287"/>
      <c r="U1732" s="526"/>
      <c r="X1732" s="287"/>
      <c r="AF1732" s="287"/>
    </row>
    <row r="1733" spans="11:32" s="17" customFormat="1" x14ac:dyDescent="0.2">
      <c r="K1733" s="297"/>
      <c r="N1733" s="526"/>
      <c r="Q1733" s="287"/>
      <c r="U1733" s="526"/>
      <c r="X1733" s="287"/>
      <c r="AF1733" s="287"/>
    </row>
    <row r="1734" spans="11:32" s="17" customFormat="1" x14ac:dyDescent="0.2">
      <c r="K1734" s="297"/>
      <c r="N1734" s="526"/>
      <c r="Q1734" s="287"/>
      <c r="U1734" s="526"/>
      <c r="X1734" s="287"/>
      <c r="AF1734" s="287"/>
    </row>
    <row r="1735" spans="11:32" s="17" customFormat="1" x14ac:dyDescent="0.2">
      <c r="K1735" s="297"/>
      <c r="N1735" s="526"/>
      <c r="Q1735" s="287"/>
      <c r="U1735" s="526"/>
      <c r="X1735" s="287"/>
      <c r="AF1735" s="287"/>
    </row>
    <row r="1736" spans="11:32" s="17" customFormat="1" x14ac:dyDescent="0.2">
      <c r="K1736" s="297"/>
      <c r="N1736" s="526"/>
      <c r="Q1736" s="287"/>
      <c r="U1736" s="526"/>
      <c r="X1736" s="287"/>
      <c r="AF1736" s="287"/>
    </row>
    <row r="1737" spans="11:32" s="17" customFormat="1" x14ac:dyDescent="0.2">
      <c r="K1737" s="297"/>
      <c r="N1737" s="526"/>
      <c r="Q1737" s="287"/>
      <c r="U1737" s="526"/>
      <c r="X1737" s="287"/>
      <c r="AF1737" s="287"/>
    </row>
    <row r="1738" spans="11:32" s="17" customFormat="1" x14ac:dyDescent="0.2">
      <c r="K1738" s="297"/>
      <c r="N1738" s="526"/>
      <c r="Q1738" s="287"/>
      <c r="U1738" s="526"/>
      <c r="X1738" s="287"/>
      <c r="AF1738" s="287"/>
    </row>
    <row r="1739" spans="11:32" s="17" customFormat="1" x14ac:dyDescent="0.2">
      <c r="K1739" s="297"/>
      <c r="N1739" s="526"/>
      <c r="Q1739" s="287"/>
      <c r="U1739" s="526"/>
      <c r="X1739" s="287"/>
      <c r="AF1739" s="287"/>
    </row>
    <row r="1740" spans="11:32" s="17" customFormat="1" x14ac:dyDescent="0.2">
      <c r="K1740" s="297"/>
      <c r="N1740" s="526"/>
      <c r="Q1740" s="287"/>
      <c r="U1740" s="526"/>
      <c r="X1740" s="287"/>
      <c r="AF1740" s="287"/>
    </row>
    <row r="1741" spans="11:32" s="17" customFormat="1" x14ac:dyDescent="0.2">
      <c r="K1741" s="297"/>
      <c r="N1741" s="526"/>
      <c r="Q1741" s="287"/>
      <c r="U1741" s="526"/>
      <c r="X1741" s="287"/>
      <c r="AF1741" s="287"/>
    </row>
    <row r="1742" spans="11:32" s="17" customFormat="1" x14ac:dyDescent="0.2">
      <c r="K1742" s="297"/>
      <c r="N1742" s="526"/>
      <c r="Q1742" s="287"/>
      <c r="U1742" s="526"/>
      <c r="X1742" s="287"/>
      <c r="AF1742" s="287"/>
    </row>
    <row r="1743" spans="11:32" s="17" customFormat="1" x14ac:dyDescent="0.2">
      <c r="K1743" s="297"/>
      <c r="N1743" s="526"/>
      <c r="Q1743" s="287"/>
      <c r="U1743" s="526"/>
      <c r="X1743" s="287"/>
      <c r="AF1743" s="287"/>
    </row>
    <row r="1744" spans="11:32" s="17" customFormat="1" x14ac:dyDescent="0.2">
      <c r="K1744" s="297"/>
      <c r="N1744" s="526"/>
      <c r="Q1744" s="287"/>
      <c r="U1744" s="526"/>
      <c r="X1744" s="287"/>
      <c r="AF1744" s="287"/>
    </row>
    <row r="1745" spans="11:32" s="17" customFormat="1" x14ac:dyDescent="0.2">
      <c r="K1745" s="297"/>
      <c r="N1745" s="526"/>
      <c r="Q1745" s="287"/>
      <c r="U1745" s="526"/>
      <c r="X1745" s="287"/>
      <c r="AF1745" s="287"/>
    </row>
    <row r="1746" spans="11:32" s="17" customFormat="1" x14ac:dyDescent="0.2">
      <c r="K1746" s="297"/>
      <c r="N1746" s="526"/>
      <c r="Q1746" s="287"/>
      <c r="U1746" s="526"/>
      <c r="X1746" s="287"/>
      <c r="AF1746" s="287"/>
    </row>
    <row r="1747" spans="11:32" s="17" customFormat="1" x14ac:dyDescent="0.2">
      <c r="K1747" s="297"/>
      <c r="N1747" s="526"/>
      <c r="Q1747" s="287"/>
      <c r="U1747" s="526"/>
      <c r="X1747" s="287"/>
      <c r="AF1747" s="287"/>
    </row>
    <row r="1748" spans="11:32" s="17" customFormat="1" x14ac:dyDescent="0.2">
      <c r="K1748" s="297"/>
      <c r="N1748" s="526"/>
      <c r="Q1748" s="287"/>
      <c r="U1748" s="526"/>
      <c r="X1748" s="287"/>
      <c r="AF1748" s="287"/>
    </row>
    <row r="1749" spans="11:32" s="17" customFormat="1" x14ac:dyDescent="0.2">
      <c r="K1749" s="297"/>
      <c r="N1749" s="526"/>
      <c r="Q1749" s="287"/>
      <c r="U1749" s="526"/>
      <c r="X1749" s="287"/>
      <c r="AF1749" s="287"/>
    </row>
    <row r="1750" spans="11:32" s="17" customFormat="1" x14ac:dyDescent="0.2">
      <c r="K1750" s="297"/>
      <c r="N1750" s="526"/>
      <c r="Q1750" s="287"/>
      <c r="U1750" s="526"/>
      <c r="X1750" s="287"/>
      <c r="AF1750" s="287"/>
    </row>
    <row r="1751" spans="11:32" s="17" customFormat="1" x14ac:dyDescent="0.2">
      <c r="K1751" s="297"/>
      <c r="N1751" s="526"/>
      <c r="Q1751" s="287"/>
      <c r="U1751" s="526"/>
      <c r="X1751" s="287"/>
      <c r="AF1751" s="287"/>
    </row>
    <row r="1752" spans="11:32" s="17" customFormat="1" x14ac:dyDescent="0.2">
      <c r="K1752" s="297"/>
      <c r="N1752" s="526"/>
      <c r="Q1752" s="287"/>
      <c r="U1752" s="526"/>
      <c r="X1752" s="287"/>
      <c r="AF1752" s="287"/>
    </row>
    <row r="1753" spans="11:32" s="17" customFormat="1" x14ac:dyDescent="0.2">
      <c r="K1753" s="297"/>
      <c r="N1753" s="526"/>
      <c r="Q1753" s="287"/>
      <c r="U1753" s="526"/>
      <c r="X1753" s="287"/>
      <c r="AF1753" s="287"/>
    </row>
    <row r="1754" spans="11:32" s="17" customFormat="1" x14ac:dyDescent="0.2">
      <c r="K1754" s="297"/>
      <c r="N1754" s="526"/>
      <c r="Q1754" s="287"/>
      <c r="U1754" s="526"/>
      <c r="X1754" s="287"/>
      <c r="AF1754" s="287"/>
    </row>
    <row r="1755" spans="11:32" s="17" customFormat="1" x14ac:dyDescent="0.2">
      <c r="K1755" s="297"/>
      <c r="N1755" s="526"/>
      <c r="Q1755" s="287"/>
      <c r="U1755" s="526"/>
      <c r="X1755" s="287"/>
      <c r="AF1755" s="287"/>
    </row>
    <row r="1756" spans="11:32" s="17" customFormat="1" x14ac:dyDescent="0.2">
      <c r="K1756" s="297"/>
      <c r="N1756" s="526"/>
      <c r="Q1756" s="287"/>
      <c r="U1756" s="526"/>
      <c r="X1756" s="287"/>
      <c r="AF1756" s="287"/>
    </row>
    <row r="1757" spans="11:32" s="17" customFormat="1" x14ac:dyDescent="0.2">
      <c r="K1757" s="297"/>
      <c r="N1757" s="526"/>
      <c r="Q1757" s="287"/>
      <c r="U1757" s="526"/>
      <c r="X1757" s="287"/>
      <c r="AF1757" s="287"/>
    </row>
    <row r="1758" spans="11:32" s="17" customFormat="1" x14ac:dyDescent="0.2">
      <c r="K1758" s="297"/>
      <c r="N1758" s="526"/>
      <c r="Q1758" s="287"/>
      <c r="U1758" s="526"/>
      <c r="X1758" s="287"/>
      <c r="AF1758" s="287"/>
    </row>
    <row r="1759" spans="11:32" s="17" customFormat="1" x14ac:dyDescent="0.2">
      <c r="K1759" s="297"/>
      <c r="N1759" s="526"/>
      <c r="Q1759" s="287"/>
      <c r="U1759" s="526"/>
      <c r="X1759" s="287"/>
      <c r="AF1759" s="287"/>
    </row>
    <row r="1760" spans="11:32" s="17" customFormat="1" x14ac:dyDescent="0.2">
      <c r="K1760" s="297"/>
      <c r="N1760" s="526"/>
      <c r="Q1760" s="287"/>
      <c r="U1760" s="526"/>
      <c r="X1760" s="287"/>
      <c r="AF1760" s="287"/>
    </row>
    <row r="1761" spans="11:32" s="17" customFormat="1" x14ac:dyDescent="0.2">
      <c r="K1761" s="297"/>
      <c r="N1761" s="526"/>
      <c r="Q1761" s="287"/>
      <c r="U1761" s="526"/>
      <c r="X1761" s="287"/>
      <c r="AF1761" s="287"/>
    </row>
    <row r="1762" spans="11:32" s="17" customFormat="1" x14ac:dyDescent="0.2">
      <c r="K1762" s="297"/>
      <c r="N1762" s="526"/>
      <c r="Q1762" s="287"/>
      <c r="U1762" s="526"/>
      <c r="X1762" s="287"/>
      <c r="AF1762" s="287"/>
    </row>
    <row r="1763" spans="11:32" s="17" customFormat="1" x14ac:dyDescent="0.2">
      <c r="K1763" s="297"/>
      <c r="N1763" s="526"/>
      <c r="Q1763" s="287"/>
      <c r="U1763" s="526"/>
      <c r="X1763" s="287"/>
      <c r="AF1763" s="287"/>
    </row>
    <row r="1764" spans="11:32" s="17" customFormat="1" x14ac:dyDescent="0.2">
      <c r="K1764" s="297"/>
      <c r="N1764" s="526"/>
      <c r="Q1764" s="287"/>
      <c r="U1764" s="526"/>
      <c r="X1764" s="287"/>
      <c r="AF1764" s="287"/>
    </row>
    <row r="1765" spans="11:32" s="17" customFormat="1" x14ac:dyDescent="0.2">
      <c r="K1765" s="297"/>
      <c r="N1765" s="526"/>
      <c r="Q1765" s="287"/>
      <c r="U1765" s="526"/>
      <c r="X1765" s="287"/>
      <c r="AF1765" s="287"/>
    </row>
    <row r="1766" spans="11:32" s="17" customFormat="1" x14ac:dyDescent="0.2">
      <c r="K1766" s="297"/>
      <c r="N1766" s="526"/>
      <c r="Q1766" s="287"/>
      <c r="U1766" s="526"/>
      <c r="X1766" s="287"/>
      <c r="AF1766" s="287"/>
    </row>
    <row r="1767" spans="11:32" s="17" customFormat="1" x14ac:dyDescent="0.2">
      <c r="K1767" s="297"/>
      <c r="N1767" s="526"/>
      <c r="Q1767" s="287"/>
      <c r="U1767" s="526"/>
      <c r="X1767" s="287"/>
      <c r="AF1767" s="287"/>
    </row>
    <row r="1768" spans="11:32" s="17" customFormat="1" x14ac:dyDescent="0.2">
      <c r="K1768" s="297"/>
      <c r="N1768" s="526"/>
      <c r="Q1768" s="287"/>
      <c r="U1768" s="526"/>
      <c r="X1768" s="287"/>
      <c r="AF1768" s="287"/>
    </row>
    <row r="1769" spans="11:32" s="17" customFormat="1" x14ac:dyDescent="0.2">
      <c r="K1769" s="297"/>
      <c r="N1769" s="526"/>
      <c r="Q1769" s="287"/>
      <c r="U1769" s="526"/>
      <c r="X1769" s="287"/>
      <c r="AF1769" s="287"/>
    </row>
    <row r="1770" spans="11:32" s="17" customFormat="1" x14ac:dyDescent="0.2">
      <c r="K1770" s="297"/>
      <c r="N1770" s="526"/>
      <c r="Q1770" s="287"/>
      <c r="U1770" s="526"/>
      <c r="X1770" s="287"/>
      <c r="AF1770" s="287"/>
    </row>
    <row r="1771" spans="11:32" s="17" customFormat="1" x14ac:dyDescent="0.2">
      <c r="K1771" s="297"/>
      <c r="N1771" s="526"/>
      <c r="Q1771" s="287"/>
      <c r="U1771" s="526"/>
      <c r="X1771" s="287"/>
      <c r="AF1771" s="287"/>
    </row>
    <row r="1772" spans="11:32" s="17" customFormat="1" x14ac:dyDescent="0.2">
      <c r="K1772" s="297"/>
      <c r="N1772" s="526"/>
      <c r="Q1772" s="287"/>
      <c r="U1772" s="526"/>
      <c r="X1772" s="287"/>
      <c r="AF1772" s="287"/>
    </row>
    <row r="1773" spans="11:32" s="17" customFormat="1" x14ac:dyDescent="0.2">
      <c r="K1773" s="297"/>
      <c r="N1773" s="526"/>
      <c r="Q1773" s="287"/>
      <c r="U1773" s="526"/>
      <c r="X1773" s="287"/>
      <c r="AF1773" s="287"/>
    </row>
    <row r="1774" spans="11:32" s="17" customFormat="1" x14ac:dyDescent="0.2">
      <c r="K1774" s="297"/>
      <c r="N1774" s="526"/>
      <c r="Q1774" s="287"/>
      <c r="U1774" s="526"/>
      <c r="X1774" s="287"/>
      <c r="AF1774" s="287"/>
    </row>
    <row r="1775" spans="11:32" s="17" customFormat="1" x14ac:dyDescent="0.2">
      <c r="K1775" s="297"/>
      <c r="N1775" s="526"/>
      <c r="Q1775" s="287"/>
      <c r="U1775" s="526"/>
      <c r="X1775" s="287"/>
      <c r="AF1775" s="287"/>
    </row>
    <row r="1776" spans="11:32" s="17" customFormat="1" x14ac:dyDescent="0.2">
      <c r="K1776" s="297"/>
      <c r="N1776" s="526"/>
      <c r="Q1776" s="287"/>
      <c r="U1776" s="526"/>
      <c r="X1776" s="287"/>
      <c r="AF1776" s="287"/>
    </row>
    <row r="1777" spans="11:32" s="17" customFormat="1" x14ac:dyDescent="0.2">
      <c r="K1777" s="297"/>
      <c r="N1777" s="526"/>
      <c r="Q1777" s="287"/>
      <c r="U1777" s="526"/>
      <c r="X1777" s="287"/>
      <c r="AF1777" s="287"/>
    </row>
    <row r="1778" spans="11:32" s="17" customFormat="1" x14ac:dyDescent="0.2">
      <c r="K1778" s="297"/>
      <c r="N1778" s="526"/>
      <c r="Q1778" s="287"/>
      <c r="U1778" s="526"/>
      <c r="X1778" s="287"/>
      <c r="AF1778" s="287"/>
    </row>
    <row r="1779" spans="11:32" s="17" customFormat="1" x14ac:dyDescent="0.2">
      <c r="K1779" s="297"/>
      <c r="N1779" s="526"/>
      <c r="Q1779" s="287"/>
      <c r="U1779" s="526"/>
      <c r="X1779" s="287"/>
      <c r="AF1779" s="287"/>
    </row>
    <row r="1780" spans="11:32" s="17" customFormat="1" x14ac:dyDescent="0.2">
      <c r="K1780" s="297"/>
      <c r="N1780" s="526"/>
      <c r="Q1780" s="287"/>
      <c r="U1780" s="526"/>
      <c r="X1780" s="287"/>
      <c r="AF1780" s="287"/>
    </row>
    <row r="1781" spans="11:32" s="17" customFormat="1" x14ac:dyDescent="0.2">
      <c r="K1781" s="297"/>
      <c r="N1781" s="526"/>
      <c r="Q1781" s="287"/>
      <c r="U1781" s="526"/>
      <c r="X1781" s="287"/>
      <c r="AF1781" s="287"/>
    </row>
    <row r="1782" spans="11:32" s="17" customFormat="1" x14ac:dyDescent="0.2">
      <c r="K1782" s="297"/>
      <c r="N1782" s="526"/>
      <c r="Q1782" s="287"/>
      <c r="U1782" s="526"/>
      <c r="X1782" s="287"/>
      <c r="AF1782" s="287"/>
    </row>
    <row r="1783" spans="11:32" s="17" customFormat="1" x14ac:dyDescent="0.2">
      <c r="K1783" s="297"/>
      <c r="N1783" s="526"/>
      <c r="Q1783" s="287"/>
      <c r="U1783" s="526"/>
      <c r="X1783" s="287"/>
      <c r="AF1783" s="287"/>
    </row>
    <row r="1784" spans="11:32" s="17" customFormat="1" x14ac:dyDescent="0.2">
      <c r="K1784" s="297"/>
      <c r="N1784" s="526"/>
      <c r="Q1784" s="287"/>
      <c r="U1784" s="526"/>
      <c r="X1784" s="287"/>
      <c r="AF1784" s="287"/>
    </row>
    <row r="1785" spans="11:32" s="17" customFormat="1" x14ac:dyDescent="0.2">
      <c r="K1785" s="297"/>
      <c r="N1785" s="526"/>
      <c r="Q1785" s="287"/>
      <c r="U1785" s="526"/>
      <c r="X1785" s="287"/>
      <c r="AF1785" s="287"/>
    </row>
    <row r="1786" spans="11:32" s="17" customFormat="1" x14ac:dyDescent="0.2">
      <c r="K1786" s="297"/>
      <c r="N1786" s="526"/>
      <c r="Q1786" s="287"/>
      <c r="U1786" s="526"/>
      <c r="X1786" s="287"/>
      <c r="AF1786" s="287"/>
    </row>
    <row r="1787" spans="11:32" s="17" customFormat="1" x14ac:dyDescent="0.2">
      <c r="K1787" s="297"/>
      <c r="N1787" s="526"/>
      <c r="Q1787" s="287"/>
      <c r="U1787" s="526"/>
      <c r="X1787" s="287"/>
      <c r="AF1787" s="287"/>
    </row>
    <row r="1788" spans="11:32" s="17" customFormat="1" x14ac:dyDescent="0.2">
      <c r="K1788" s="297"/>
      <c r="N1788" s="526"/>
      <c r="Q1788" s="287"/>
      <c r="U1788" s="526"/>
      <c r="X1788" s="287"/>
      <c r="AF1788" s="287"/>
    </row>
    <row r="1789" spans="11:32" s="17" customFormat="1" x14ac:dyDescent="0.2">
      <c r="K1789" s="297"/>
      <c r="N1789" s="526"/>
      <c r="Q1789" s="287"/>
      <c r="U1789" s="526"/>
      <c r="X1789" s="287"/>
      <c r="AF1789" s="287"/>
    </row>
    <row r="1790" spans="11:32" s="17" customFormat="1" x14ac:dyDescent="0.2">
      <c r="K1790" s="297"/>
      <c r="N1790" s="526"/>
      <c r="Q1790" s="287"/>
      <c r="U1790" s="526"/>
      <c r="X1790" s="287"/>
      <c r="AF1790" s="287"/>
    </row>
    <row r="1791" spans="11:32" s="17" customFormat="1" x14ac:dyDescent="0.2">
      <c r="K1791" s="297"/>
      <c r="N1791" s="526"/>
      <c r="Q1791" s="287"/>
      <c r="U1791" s="526"/>
      <c r="X1791" s="287"/>
      <c r="AF1791" s="287"/>
    </row>
    <row r="1792" spans="11:32" s="17" customFormat="1" x14ac:dyDescent="0.2">
      <c r="K1792" s="297"/>
      <c r="N1792" s="526"/>
      <c r="Q1792" s="287"/>
      <c r="U1792" s="526"/>
      <c r="X1792" s="287"/>
      <c r="AF1792" s="287"/>
    </row>
    <row r="1793" spans="11:32" s="17" customFormat="1" x14ac:dyDescent="0.2">
      <c r="K1793" s="297"/>
      <c r="N1793" s="526"/>
      <c r="Q1793" s="287"/>
      <c r="U1793" s="526"/>
      <c r="X1793" s="287"/>
      <c r="AF1793" s="287"/>
    </row>
    <row r="1794" spans="11:32" s="17" customFormat="1" x14ac:dyDescent="0.2">
      <c r="K1794" s="297"/>
      <c r="N1794" s="526"/>
      <c r="Q1794" s="287"/>
      <c r="U1794" s="526"/>
      <c r="X1794" s="287"/>
      <c r="AF1794" s="287"/>
    </row>
    <row r="1795" spans="11:32" s="17" customFormat="1" x14ac:dyDescent="0.2">
      <c r="K1795" s="297"/>
      <c r="N1795" s="526"/>
      <c r="Q1795" s="287"/>
      <c r="U1795" s="526"/>
      <c r="X1795" s="287"/>
      <c r="AF1795" s="287"/>
    </row>
    <row r="1796" spans="11:32" s="17" customFormat="1" x14ac:dyDescent="0.2">
      <c r="K1796" s="297"/>
      <c r="N1796" s="526"/>
      <c r="Q1796" s="287"/>
      <c r="U1796" s="526"/>
      <c r="X1796" s="287"/>
      <c r="AF1796" s="287"/>
    </row>
    <row r="1797" spans="11:32" s="17" customFormat="1" x14ac:dyDescent="0.2">
      <c r="K1797" s="297"/>
      <c r="N1797" s="526"/>
      <c r="Q1797" s="287"/>
      <c r="U1797" s="526"/>
      <c r="X1797" s="287"/>
      <c r="AF1797" s="287"/>
    </row>
    <row r="1798" spans="11:32" s="17" customFormat="1" x14ac:dyDescent="0.2">
      <c r="K1798" s="297"/>
      <c r="N1798" s="526"/>
      <c r="Q1798" s="287"/>
      <c r="U1798" s="526"/>
      <c r="X1798" s="287"/>
      <c r="AF1798" s="287"/>
    </row>
    <row r="1799" spans="11:32" s="17" customFormat="1" x14ac:dyDescent="0.2">
      <c r="K1799" s="297"/>
      <c r="N1799" s="526"/>
      <c r="Q1799" s="287"/>
      <c r="U1799" s="526"/>
      <c r="X1799" s="287"/>
      <c r="AF1799" s="287"/>
    </row>
    <row r="1800" spans="11:32" s="17" customFormat="1" x14ac:dyDescent="0.2">
      <c r="K1800" s="297"/>
      <c r="N1800" s="526"/>
      <c r="Q1800" s="287"/>
      <c r="U1800" s="526"/>
      <c r="X1800" s="287"/>
      <c r="AF1800" s="287"/>
    </row>
    <row r="1801" spans="11:32" s="17" customFormat="1" x14ac:dyDescent="0.2">
      <c r="K1801" s="297"/>
      <c r="N1801" s="526"/>
      <c r="Q1801" s="287"/>
      <c r="U1801" s="526"/>
      <c r="X1801" s="287"/>
      <c r="AF1801" s="287"/>
    </row>
    <row r="1802" spans="11:32" s="17" customFormat="1" x14ac:dyDescent="0.2">
      <c r="K1802" s="297"/>
      <c r="N1802" s="526"/>
      <c r="Q1802" s="287"/>
      <c r="U1802" s="526"/>
      <c r="X1802" s="287"/>
      <c r="AF1802" s="287"/>
    </row>
    <row r="1803" spans="11:32" s="17" customFormat="1" x14ac:dyDescent="0.2">
      <c r="K1803" s="297"/>
      <c r="N1803" s="526"/>
      <c r="Q1803" s="287"/>
      <c r="U1803" s="526"/>
      <c r="X1803" s="287"/>
      <c r="AF1803" s="287"/>
    </row>
    <row r="1804" spans="11:32" s="17" customFormat="1" x14ac:dyDescent="0.2">
      <c r="K1804" s="297"/>
      <c r="N1804" s="526"/>
      <c r="Q1804" s="287"/>
      <c r="U1804" s="526"/>
      <c r="X1804" s="287"/>
      <c r="AF1804" s="287"/>
    </row>
    <row r="1805" spans="11:32" s="17" customFormat="1" x14ac:dyDescent="0.2">
      <c r="K1805" s="297"/>
      <c r="N1805" s="526"/>
      <c r="Q1805" s="287"/>
      <c r="U1805" s="526"/>
      <c r="X1805" s="287"/>
      <c r="AF1805" s="287"/>
    </row>
    <row r="1806" spans="11:32" s="17" customFormat="1" x14ac:dyDescent="0.2">
      <c r="K1806" s="297"/>
      <c r="N1806" s="526"/>
      <c r="Q1806" s="287"/>
      <c r="U1806" s="526"/>
      <c r="X1806" s="287"/>
      <c r="AF1806" s="287"/>
    </row>
    <row r="1807" spans="11:32" s="17" customFormat="1" x14ac:dyDescent="0.2">
      <c r="K1807" s="297"/>
      <c r="N1807" s="526"/>
      <c r="Q1807" s="287"/>
      <c r="U1807" s="526"/>
      <c r="X1807" s="287"/>
      <c r="AF1807" s="287"/>
    </row>
    <row r="1808" spans="11:32" s="17" customFormat="1" x14ac:dyDescent="0.2">
      <c r="K1808" s="297"/>
      <c r="N1808" s="526"/>
      <c r="Q1808" s="287"/>
      <c r="U1808" s="526"/>
      <c r="X1808" s="287"/>
      <c r="AF1808" s="287"/>
    </row>
    <row r="1809" spans="11:32" s="17" customFormat="1" x14ac:dyDescent="0.2">
      <c r="K1809" s="297"/>
      <c r="N1809" s="526"/>
      <c r="Q1809" s="287"/>
      <c r="U1809" s="526"/>
      <c r="X1809" s="287"/>
      <c r="AF1809" s="287"/>
    </row>
    <row r="1810" spans="11:32" s="17" customFormat="1" x14ac:dyDescent="0.2">
      <c r="K1810" s="297"/>
      <c r="N1810" s="526"/>
      <c r="Q1810" s="287"/>
      <c r="U1810" s="526"/>
      <c r="X1810" s="287"/>
      <c r="AF1810" s="287"/>
    </row>
    <row r="1811" spans="11:32" s="17" customFormat="1" x14ac:dyDescent="0.2">
      <c r="K1811" s="297"/>
      <c r="N1811" s="526"/>
      <c r="Q1811" s="287"/>
      <c r="U1811" s="526"/>
      <c r="X1811" s="287"/>
      <c r="AF1811" s="287"/>
    </row>
    <row r="1812" spans="11:32" s="17" customFormat="1" x14ac:dyDescent="0.2">
      <c r="K1812" s="297"/>
      <c r="N1812" s="526"/>
      <c r="Q1812" s="287"/>
      <c r="U1812" s="526"/>
      <c r="X1812" s="287"/>
      <c r="AF1812" s="287"/>
    </row>
    <row r="1813" spans="11:32" s="17" customFormat="1" x14ac:dyDescent="0.2">
      <c r="K1813" s="297"/>
      <c r="N1813" s="526"/>
      <c r="Q1813" s="287"/>
      <c r="U1813" s="526"/>
      <c r="X1813" s="287"/>
      <c r="AF1813" s="287"/>
    </row>
    <row r="1814" spans="11:32" s="17" customFormat="1" x14ac:dyDescent="0.2">
      <c r="K1814" s="297"/>
      <c r="N1814" s="526"/>
      <c r="Q1814" s="287"/>
      <c r="U1814" s="526"/>
      <c r="X1814" s="287"/>
      <c r="AF1814" s="287"/>
    </row>
    <row r="1815" spans="11:32" s="17" customFormat="1" x14ac:dyDescent="0.2">
      <c r="K1815" s="297"/>
      <c r="N1815" s="526"/>
      <c r="Q1815" s="287"/>
      <c r="U1815" s="526"/>
      <c r="X1815" s="287"/>
      <c r="AF1815" s="287"/>
    </row>
    <row r="1816" spans="11:32" s="17" customFormat="1" x14ac:dyDescent="0.2">
      <c r="K1816" s="297"/>
      <c r="N1816" s="526"/>
      <c r="Q1816" s="287"/>
      <c r="U1816" s="526"/>
      <c r="X1816" s="287"/>
      <c r="AF1816" s="287"/>
    </row>
    <row r="1817" spans="11:32" s="17" customFormat="1" x14ac:dyDescent="0.2">
      <c r="K1817" s="297"/>
      <c r="N1817" s="526"/>
      <c r="Q1817" s="287"/>
      <c r="U1817" s="526"/>
      <c r="X1817" s="287"/>
      <c r="AF1817" s="287"/>
    </row>
    <row r="1818" spans="11:32" s="17" customFormat="1" x14ac:dyDescent="0.2">
      <c r="K1818" s="297"/>
      <c r="N1818" s="526"/>
      <c r="Q1818" s="287"/>
      <c r="U1818" s="526"/>
      <c r="X1818" s="287"/>
      <c r="AF1818" s="287"/>
    </row>
    <row r="1819" spans="11:32" s="17" customFormat="1" x14ac:dyDescent="0.2">
      <c r="K1819" s="297"/>
      <c r="N1819" s="526"/>
      <c r="Q1819" s="287"/>
      <c r="U1819" s="526"/>
      <c r="X1819" s="287"/>
      <c r="AF1819" s="287"/>
    </row>
    <row r="1820" spans="11:32" s="17" customFormat="1" x14ac:dyDescent="0.2">
      <c r="K1820" s="297"/>
      <c r="N1820" s="526"/>
      <c r="Q1820" s="287"/>
      <c r="U1820" s="526"/>
      <c r="X1820" s="287"/>
      <c r="AF1820" s="287"/>
    </row>
    <row r="1821" spans="11:32" s="17" customFormat="1" x14ac:dyDescent="0.2">
      <c r="K1821" s="297"/>
      <c r="N1821" s="526"/>
      <c r="Q1821" s="287"/>
      <c r="U1821" s="526"/>
      <c r="X1821" s="287"/>
      <c r="AF1821" s="287"/>
    </row>
    <row r="1822" spans="11:32" s="17" customFormat="1" x14ac:dyDescent="0.2">
      <c r="K1822" s="297"/>
      <c r="N1822" s="526"/>
      <c r="Q1822" s="287"/>
      <c r="U1822" s="526"/>
      <c r="X1822" s="287"/>
      <c r="AF1822" s="287"/>
    </row>
    <row r="1823" spans="11:32" s="17" customFormat="1" x14ac:dyDescent="0.2">
      <c r="K1823" s="297"/>
      <c r="N1823" s="526"/>
      <c r="Q1823" s="287"/>
      <c r="U1823" s="526"/>
      <c r="X1823" s="287"/>
      <c r="AF1823" s="287"/>
    </row>
    <row r="1824" spans="11:32" s="17" customFormat="1" x14ac:dyDescent="0.2">
      <c r="K1824" s="297"/>
      <c r="N1824" s="526"/>
      <c r="Q1824" s="287"/>
      <c r="U1824" s="526"/>
      <c r="X1824" s="287"/>
      <c r="AF1824" s="287"/>
    </row>
    <row r="1825" spans="11:32" s="17" customFormat="1" x14ac:dyDescent="0.2">
      <c r="K1825" s="297"/>
      <c r="N1825" s="526"/>
      <c r="Q1825" s="287"/>
      <c r="U1825" s="526"/>
      <c r="X1825" s="287"/>
      <c r="AF1825" s="287"/>
    </row>
    <row r="1826" spans="11:32" s="17" customFormat="1" x14ac:dyDescent="0.2">
      <c r="K1826" s="297"/>
      <c r="N1826" s="526"/>
      <c r="Q1826" s="287"/>
      <c r="U1826" s="526"/>
      <c r="X1826" s="287"/>
      <c r="AF1826" s="287"/>
    </row>
    <row r="1827" spans="11:32" s="17" customFormat="1" x14ac:dyDescent="0.2">
      <c r="K1827" s="297"/>
      <c r="N1827" s="526"/>
      <c r="Q1827" s="287"/>
      <c r="U1827" s="526"/>
      <c r="X1827" s="287"/>
      <c r="AF1827" s="287"/>
    </row>
    <row r="1828" spans="11:32" s="17" customFormat="1" x14ac:dyDescent="0.2">
      <c r="K1828" s="297"/>
      <c r="N1828" s="526"/>
      <c r="Q1828" s="287"/>
      <c r="U1828" s="526"/>
      <c r="X1828" s="287"/>
      <c r="AF1828" s="287"/>
    </row>
    <row r="1829" spans="11:32" s="17" customFormat="1" x14ac:dyDescent="0.2">
      <c r="K1829" s="297"/>
      <c r="N1829" s="526"/>
      <c r="Q1829" s="287"/>
      <c r="U1829" s="526"/>
      <c r="X1829" s="287"/>
      <c r="AF1829" s="287"/>
    </row>
    <row r="1830" spans="11:32" s="17" customFormat="1" x14ac:dyDescent="0.2">
      <c r="K1830" s="297"/>
      <c r="N1830" s="526"/>
      <c r="Q1830" s="287"/>
      <c r="U1830" s="526"/>
      <c r="X1830" s="287"/>
      <c r="AF1830" s="287"/>
    </row>
    <row r="1831" spans="11:32" s="17" customFormat="1" x14ac:dyDescent="0.2">
      <c r="K1831" s="297"/>
      <c r="N1831" s="526"/>
      <c r="Q1831" s="287"/>
      <c r="U1831" s="526"/>
      <c r="X1831" s="287"/>
      <c r="AF1831" s="287"/>
    </row>
    <row r="1832" spans="11:32" s="17" customFormat="1" x14ac:dyDescent="0.2">
      <c r="K1832" s="297"/>
      <c r="N1832" s="526"/>
      <c r="Q1832" s="287"/>
      <c r="U1832" s="526"/>
      <c r="X1832" s="287"/>
      <c r="AF1832" s="287"/>
    </row>
    <row r="1833" spans="11:32" s="17" customFormat="1" x14ac:dyDescent="0.2">
      <c r="K1833" s="297"/>
      <c r="N1833" s="526"/>
      <c r="Q1833" s="287"/>
      <c r="U1833" s="526"/>
      <c r="X1833" s="287"/>
      <c r="AF1833" s="287"/>
    </row>
    <row r="1834" spans="11:32" s="17" customFormat="1" x14ac:dyDescent="0.2">
      <c r="K1834" s="297"/>
      <c r="N1834" s="526"/>
      <c r="Q1834" s="287"/>
      <c r="U1834" s="526"/>
      <c r="X1834" s="287"/>
      <c r="AF1834" s="287"/>
    </row>
    <row r="1835" spans="11:32" s="17" customFormat="1" x14ac:dyDescent="0.2">
      <c r="K1835" s="297"/>
      <c r="N1835" s="526"/>
      <c r="Q1835" s="287"/>
      <c r="U1835" s="526"/>
      <c r="X1835" s="287"/>
      <c r="AF1835" s="287"/>
    </row>
    <row r="1836" spans="11:32" s="17" customFormat="1" x14ac:dyDescent="0.2">
      <c r="K1836" s="297"/>
      <c r="N1836" s="526"/>
      <c r="Q1836" s="287"/>
      <c r="U1836" s="526"/>
      <c r="X1836" s="287"/>
      <c r="AF1836" s="287"/>
    </row>
    <row r="1837" spans="11:32" s="17" customFormat="1" x14ac:dyDescent="0.2">
      <c r="K1837" s="297"/>
      <c r="N1837" s="526"/>
      <c r="Q1837" s="287"/>
      <c r="U1837" s="526"/>
      <c r="X1837" s="287"/>
      <c r="AF1837" s="287"/>
    </row>
    <row r="1838" spans="11:32" s="17" customFormat="1" x14ac:dyDescent="0.2">
      <c r="K1838" s="297"/>
      <c r="N1838" s="526"/>
      <c r="Q1838" s="287"/>
      <c r="U1838" s="526"/>
      <c r="X1838" s="287"/>
      <c r="AF1838" s="287"/>
    </row>
    <row r="1839" spans="11:32" s="17" customFormat="1" x14ac:dyDescent="0.2">
      <c r="K1839" s="297"/>
      <c r="N1839" s="526"/>
      <c r="Q1839" s="287"/>
      <c r="U1839" s="526"/>
      <c r="X1839" s="287"/>
      <c r="AF1839" s="287"/>
    </row>
    <row r="1840" spans="11:32" s="17" customFormat="1" x14ac:dyDescent="0.2">
      <c r="K1840" s="297"/>
      <c r="N1840" s="526"/>
      <c r="Q1840" s="287"/>
      <c r="U1840" s="526"/>
      <c r="X1840" s="287"/>
      <c r="AF1840" s="287"/>
    </row>
    <row r="1841" spans="11:32" s="17" customFormat="1" x14ac:dyDescent="0.2">
      <c r="K1841" s="297"/>
      <c r="N1841" s="526"/>
      <c r="Q1841" s="287"/>
      <c r="U1841" s="526"/>
      <c r="X1841" s="287"/>
      <c r="AF1841" s="287"/>
    </row>
    <row r="1842" spans="11:32" s="17" customFormat="1" x14ac:dyDescent="0.2">
      <c r="K1842" s="297"/>
      <c r="N1842" s="526"/>
      <c r="Q1842" s="287"/>
      <c r="U1842" s="526"/>
      <c r="X1842" s="287"/>
      <c r="AF1842" s="287"/>
    </row>
    <row r="1843" spans="11:32" s="17" customFormat="1" x14ac:dyDescent="0.2">
      <c r="K1843" s="297"/>
      <c r="N1843" s="526"/>
      <c r="Q1843" s="287"/>
      <c r="U1843" s="526"/>
      <c r="X1843" s="287"/>
      <c r="AF1843" s="287"/>
    </row>
    <row r="1844" spans="11:32" s="17" customFormat="1" x14ac:dyDescent="0.2">
      <c r="K1844" s="297"/>
      <c r="N1844" s="526"/>
      <c r="Q1844" s="287"/>
      <c r="U1844" s="526"/>
      <c r="X1844" s="287"/>
      <c r="AF1844" s="287"/>
    </row>
    <row r="1845" spans="11:32" s="17" customFormat="1" x14ac:dyDescent="0.2">
      <c r="K1845" s="297"/>
      <c r="N1845" s="526"/>
      <c r="Q1845" s="287"/>
      <c r="U1845" s="526"/>
      <c r="X1845" s="287"/>
      <c r="AF1845" s="287"/>
    </row>
    <row r="1846" spans="11:32" s="17" customFormat="1" x14ac:dyDescent="0.2">
      <c r="K1846" s="297"/>
      <c r="N1846" s="526"/>
      <c r="Q1846" s="287"/>
      <c r="U1846" s="526"/>
      <c r="X1846" s="287"/>
      <c r="AF1846" s="287"/>
    </row>
    <row r="1847" spans="11:32" s="17" customFormat="1" x14ac:dyDescent="0.2">
      <c r="K1847" s="297"/>
      <c r="N1847" s="526"/>
      <c r="Q1847" s="287"/>
      <c r="U1847" s="526"/>
      <c r="X1847" s="287"/>
      <c r="AF1847" s="287"/>
    </row>
    <row r="1848" spans="11:32" s="17" customFormat="1" x14ac:dyDescent="0.2">
      <c r="K1848" s="297"/>
      <c r="N1848" s="526"/>
      <c r="Q1848" s="287"/>
      <c r="U1848" s="526"/>
      <c r="X1848" s="287"/>
      <c r="AF1848" s="287"/>
    </row>
    <row r="1849" spans="11:32" s="17" customFormat="1" x14ac:dyDescent="0.2">
      <c r="K1849" s="297"/>
      <c r="N1849" s="526"/>
      <c r="Q1849" s="287"/>
      <c r="U1849" s="526"/>
      <c r="X1849" s="287"/>
      <c r="AF1849" s="287"/>
    </row>
    <row r="1850" spans="11:32" s="17" customFormat="1" x14ac:dyDescent="0.2">
      <c r="K1850" s="297"/>
      <c r="N1850" s="526"/>
      <c r="Q1850" s="287"/>
      <c r="U1850" s="526"/>
      <c r="X1850" s="287"/>
      <c r="AF1850" s="287"/>
    </row>
    <row r="1851" spans="11:32" s="17" customFormat="1" x14ac:dyDescent="0.2">
      <c r="K1851" s="297"/>
      <c r="N1851" s="526"/>
      <c r="Q1851" s="287"/>
      <c r="U1851" s="526"/>
      <c r="X1851" s="287"/>
      <c r="AF1851" s="287"/>
    </row>
    <row r="1852" spans="11:32" s="17" customFormat="1" x14ac:dyDescent="0.2">
      <c r="K1852" s="297"/>
      <c r="N1852" s="526"/>
      <c r="Q1852" s="287"/>
      <c r="U1852" s="526"/>
      <c r="X1852" s="287"/>
      <c r="AF1852" s="287"/>
    </row>
    <row r="1853" spans="11:32" s="17" customFormat="1" x14ac:dyDescent="0.2">
      <c r="K1853" s="297"/>
      <c r="N1853" s="526"/>
      <c r="Q1853" s="287"/>
      <c r="U1853" s="526"/>
      <c r="X1853" s="287"/>
      <c r="AF1853" s="287"/>
    </row>
    <row r="1854" spans="11:32" s="17" customFormat="1" x14ac:dyDescent="0.2">
      <c r="K1854" s="297"/>
      <c r="N1854" s="526"/>
      <c r="Q1854" s="287"/>
      <c r="U1854" s="526"/>
      <c r="X1854" s="287"/>
      <c r="AF1854" s="287"/>
    </row>
    <row r="1855" spans="11:32" s="17" customFormat="1" x14ac:dyDescent="0.2">
      <c r="K1855" s="297"/>
      <c r="N1855" s="526"/>
      <c r="Q1855" s="287"/>
      <c r="U1855" s="526"/>
      <c r="X1855" s="287"/>
      <c r="AF1855" s="287"/>
    </row>
    <row r="1856" spans="11:32" s="17" customFormat="1" x14ac:dyDescent="0.2">
      <c r="K1856" s="297"/>
      <c r="N1856" s="526"/>
      <c r="Q1856" s="287"/>
      <c r="U1856" s="526"/>
      <c r="X1856" s="287"/>
      <c r="AF1856" s="287"/>
    </row>
    <row r="1857" spans="11:32" s="17" customFormat="1" x14ac:dyDescent="0.2">
      <c r="K1857" s="297"/>
      <c r="N1857" s="526"/>
      <c r="Q1857" s="287"/>
      <c r="U1857" s="526"/>
      <c r="X1857" s="287"/>
      <c r="AF1857" s="287"/>
    </row>
    <row r="1858" spans="11:32" s="17" customFormat="1" x14ac:dyDescent="0.2">
      <c r="K1858" s="297"/>
      <c r="N1858" s="526"/>
      <c r="Q1858" s="287"/>
      <c r="U1858" s="526"/>
      <c r="X1858" s="287"/>
      <c r="AF1858" s="287"/>
    </row>
    <row r="1859" spans="11:32" s="17" customFormat="1" x14ac:dyDescent="0.2">
      <c r="K1859" s="297"/>
      <c r="N1859" s="526"/>
      <c r="Q1859" s="287"/>
      <c r="U1859" s="526"/>
      <c r="X1859" s="287"/>
      <c r="AF1859" s="287"/>
    </row>
    <row r="1860" spans="11:32" s="17" customFormat="1" x14ac:dyDescent="0.2">
      <c r="K1860" s="297"/>
      <c r="N1860" s="526"/>
      <c r="Q1860" s="287"/>
      <c r="U1860" s="526"/>
      <c r="X1860" s="287"/>
      <c r="AF1860" s="287"/>
    </row>
    <row r="1861" spans="11:32" s="17" customFormat="1" x14ac:dyDescent="0.2">
      <c r="K1861" s="297"/>
      <c r="N1861" s="526"/>
      <c r="Q1861" s="287"/>
      <c r="U1861" s="526"/>
      <c r="X1861" s="287"/>
      <c r="AF1861" s="287"/>
    </row>
    <row r="1862" spans="11:32" s="17" customFormat="1" x14ac:dyDescent="0.2">
      <c r="K1862" s="297"/>
      <c r="N1862" s="526"/>
      <c r="Q1862" s="287"/>
      <c r="U1862" s="526"/>
      <c r="X1862" s="287"/>
      <c r="AF1862" s="287"/>
    </row>
    <row r="1863" spans="11:32" s="17" customFormat="1" x14ac:dyDescent="0.2">
      <c r="K1863" s="297"/>
      <c r="N1863" s="526"/>
      <c r="Q1863" s="287"/>
      <c r="U1863" s="526"/>
      <c r="X1863" s="287"/>
      <c r="AF1863" s="287"/>
    </row>
    <row r="1864" spans="11:32" s="17" customFormat="1" x14ac:dyDescent="0.2">
      <c r="K1864" s="297"/>
      <c r="N1864" s="526"/>
      <c r="Q1864" s="287"/>
      <c r="U1864" s="526"/>
      <c r="X1864" s="287"/>
      <c r="AF1864" s="287"/>
    </row>
    <row r="1865" spans="11:32" s="17" customFormat="1" x14ac:dyDescent="0.2">
      <c r="K1865" s="297"/>
      <c r="N1865" s="526"/>
      <c r="Q1865" s="287"/>
      <c r="U1865" s="526"/>
      <c r="X1865" s="287"/>
      <c r="AF1865" s="287"/>
    </row>
    <row r="1866" spans="11:32" s="17" customFormat="1" x14ac:dyDescent="0.2">
      <c r="K1866" s="297"/>
      <c r="N1866" s="526"/>
      <c r="Q1866" s="287"/>
      <c r="U1866" s="526"/>
      <c r="X1866" s="287"/>
      <c r="AF1866" s="287"/>
    </row>
    <row r="1867" spans="11:32" s="17" customFormat="1" x14ac:dyDescent="0.2">
      <c r="K1867" s="297"/>
      <c r="N1867" s="526"/>
      <c r="Q1867" s="287"/>
      <c r="U1867" s="526"/>
      <c r="X1867" s="287"/>
      <c r="AF1867" s="287"/>
    </row>
    <row r="1868" spans="11:32" s="17" customFormat="1" x14ac:dyDescent="0.2">
      <c r="K1868" s="297"/>
      <c r="N1868" s="526"/>
      <c r="Q1868" s="287"/>
      <c r="U1868" s="526"/>
      <c r="X1868" s="287"/>
      <c r="AF1868" s="287"/>
    </row>
    <row r="1869" spans="11:32" s="17" customFormat="1" x14ac:dyDescent="0.2">
      <c r="K1869" s="297"/>
      <c r="N1869" s="526"/>
      <c r="Q1869" s="287"/>
      <c r="U1869" s="526"/>
      <c r="X1869" s="287"/>
      <c r="AF1869" s="287"/>
    </row>
    <row r="1870" spans="11:32" s="17" customFormat="1" x14ac:dyDescent="0.2">
      <c r="K1870" s="297"/>
      <c r="N1870" s="526"/>
      <c r="Q1870" s="287"/>
      <c r="U1870" s="526"/>
      <c r="X1870" s="287"/>
      <c r="AF1870" s="287"/>
    </row>
    <row r="1871" spans="11:32" s="17" customFormat="1" x14ac:dyDescent="0.2">
      <c r="K1871" s="297"/>
      <c r="N1871" s="526"/>
      <c r="Q1871" s="287"/>
      <c r="U1871" s="526"/>
      <c r="X1871" s="287"/>
      <c r="AF1871" s="287"/>
    </row>
    <row r="1872" spans="11:32" s="17" customFormat="1" x14ac:dyDescent="0.2">
      <c r="K1872" s="297"/>
      <c r="N1872" s="526"/>
      <c r="Q1872" s="287"/>
      <c r="U1872" s="526"/>
      <c r="X1872" s="287"/>
      <c r="AF1872" s="287"/>
    </row>
    <row r="1873" spans="11:32" s="17" customFormat="1" x14ac:dyDescent="0.2">
      <c r="K1873" s="297"/>
      <c r="N1873" s="526"/>
      <c r="Q1873" s="287"/>
      <c r="U1873" s="526"/>
      <c r="X1873" s="287"/>
      <c r="AF1873" s="287"/>
    </row>
    <row r="1874" spans="11:32" s="17" customFormat="1" x14ac:dyDescent="0.2">
      <c r="K1874" s="297"/>
      <c r="N1874" s="526"/>
      <c r="Q1874" s="287"/>
      <c r="U1874" s="526"/>
      <c r="X1874" s="287"/>
      <c r="AF1874" s="287"/>
    </row>
    <row r="1875" spans="11:32" s="17" customFormat="1" x14ac:dyDescent="0.2">
      <c r="K1875" s="297"/>
      <c r="N1875" s="526"/>
      <c r="Q1875" s="287"/>
      <c r="U1875" s="526"/>
      <c r="X1875" s="287"/>
      <c r="AF1875" s="287"/>
    </row>
    <row r="1876" spans="11:32" s="17" customFormat="1" x14ac:dyDescent="0.2">
      <c r="K1876" s="297"/>
      <c r="N1876" s="526"/>
      <c r="Q1876" s="287"/>
      <c r="U1876" s="526"/>
      <c r="X1876" s="287"/>
      <c r="AF1876" s="287"/>
    </row>
    <row r="1877" spans="11:32" s="17" customFormat="1" x14ac:dyDescent="0.2">
      <c r="K1877" s="297"/>
      <c r="N1877" s="526"/>
      <c r="Q1877" s="287"/>
      <c r="U1877" s="526"/>
      <c r="X1877" s="287"/>
      <c r="AF1877" s="287"/>
    </row>
    <row r="1878" spans="11:32" s="17" customFormat="1" x14ac:dyDescent="0.2">
      <c r="K1878" s="297"/>
      <c r="N1878" s="526"/>
      <c r="Q1878" s="287"/>
      <c r="U1878" s="526"/>
      <c r="X1878" s="287"/>
      <c r="AF1878" s="287"/>
    </row>
    <row r="1879" spans="11:32" s="17" customFormat="1" x14ac:dyDescent="0.2">
      <c r="K1879" s="297"/>
      <c r="N1879" s="526"/>
      <c r="Q1879" s="287"/>
      <c r="U1879" s="526"/>
      <c r="X1879" s="287"/>
      <c r="AF1879" s="287"/>
    </row>
    <row r="1880" spans="11:32" s="17" customFormat="1" x14ac:dyDescent="0.2">
      <c r="K1880" s="297"/>
      <c r="N1880" s="526"/>
      <c r="Q1880" s="287"/>
      <c r="U1880" s="526"/>
      <c r="X1880" s="287"/>
      <c r="AF1880" s="287"/>
    </row>
    <row r="1881" spans="11:32" s="17" customFormat="1" x14ac:dyDescent="0.2">
      <c r="K1881" s="297"/>
      <c r="N1881" s="526"/>
      <c r="Q1881" s="287"/>
      <c r="U1881" s="526"/>
      <c r="X1881" s="287"/>
      <c r="AF1881" s="287"/>
    </row>
    <row r="1882" spans="11:32" s="17" customFormat="1" x14ac:dyDescent="0.2">
      <c r="K1882" s="297"/>
      <c r="N1882" s="526"/>
      <c r="Q1882" s="287"/>
      <c r="U1882" s="526"/>
      <c r="X1882" s="287"/>
      <c r="AF1882" s="287"/>
    </row>
    <row r="1883" spans="11:32" s="17" customFormat="1" x14ac:dyDescent="0.2">
      <c r="K1883" s="297"/>
      <c r="N1883" s="526"/>
      <c r="Q1883" s="287"/>
      <c r="U1883" s="526"/>
      <c r="X1883" s="287"/>
      <c r="AF1883" s="287"/>
    </row>
    <row r="1884" spans="11:32" s="17" customFormat="1" x14ac:dyDescent="0.2">
      <c r="K1884" s="297"/>
      <c r="N1884" s="526"/>
      <c r="Q1884" s="287"/>
      <c r="U1884" s="526"/>
      <c r="X1884" s="287"/>
      <c r="AF1884" s="287"/>
    </row>
    <row r="1885" spans="11:32" s="17" customFormat="1" x14ac:dyDescent="0.2">
      <c r="K1885" s="297"/>
      <c r="N1885" s="526"/>
      <c r="Q1885" s="287"/>
      <c r="U1885" s="526"/>
      <c r="X1885" s="287"/>
      <c r="AF1885" s="287"/>
    </row>
    <row r="1886" spans="11:32" s="17" customFormat="1" x14ac:dyDescent="0.2">
      <c r="K1886" s="297"/>
      <c r="N1886" s="526"/>
      <c r="Q1886" s="287"/>
      <c r="U1886" s="526"/>
      <c r="X1886" s="287"/>
      <c r="AF1886" s="287"/>
    </row>
    <row r="1887" spans="11:32" s="17" customFormat="1" x14ac:dyDescent="0.2">
      <c r="K1887" s="297"/>
      <c r="N1887" s="526"/>
      <c r="Q1887" s="287"/>
      <c r="U1887" s="526"/>
      <c r="X1887" s="287"/>
      <c r="AF1887" s="287"/>
    </row>
    <row r="1888" spans="11:32" s="17" customFormat="1" x14ac:dyDescent="0.2">
      <c r="K1888" s="297"/>
      <c r="N1888" s="526"/>
      <c r="Q1888" s="287"/>
      <c r="U1888" s="526"/>
      <c r="X1888" s="287"/>
      <c r="AF1888" s="287"/>
    </row>
    <row r="1889" spans="11:32" s="17" customFormat="1" x14ac:dyDescent="0.2">
      <c r="K1889" s="297"/>
      <c r="N1889" s="526"/>
      <c r="Q1889" s="287"/>
      <c r="U1889" s="526"/>
      <c r="X1889" s="287"/>
      <c r="AF1889" s="287"/>
    </row>
    <row r="1890" spans="11:32" s="17" customFormat="1" x14ac:dyDescent="0.2">
      <c r="K1890" s="297"/>
      <c r="N1890" s="526"/>
      <c r="Q1890" s="287"/>
      <c r="U1890" s="526"/>
      <c r="X1890" s="287"/>
      <c r="AF1890" s="287"/>
    </row>
    <row r="1891" spans="11:32" s="17" customFormat="1" x14ac:dyDescent="0.2">
      <c r="K1891" s="297"/>
      <c r="N1891" s="526"/>
      <c r="Q1891" s="287"/>
      <c r="U1891" s="526"/>
      <c r="X1891" s="287"/>
      <c r="AF1891" s="287"/>
    </row>
    <row r="1892" spans="11:32" s="17" customFormat="1" x14ac:dyDescent="0.2">
      <c r="K1892" s="297"/>
      <c r="N1892" s="526"/>
      <c r="Q1892" s="287"/>
      <c r="U1892" s="526"/>
      <c r="X1892" s="287"/>
      <c r="AF1892" s="287"/>
    </row>
    <row r="1893" spans="11:32" s="17" customFormat="1" x14ac:dyDescent="0.2">
      <c r="K1893" s="297"/>
      <c r="N1893" s="526"/>
      <c r="Q1893" s="287"/>
      <c r="U1893" s="526"/>
      <c r="X1893" s="287"/>
      <c r="AF1893" s="287"/>
    </row>
    <row r="1894" spans="11:32" s="17" customFormat="1" x14ac:dyDescent="0.2">
      <c r="K1894" s="297"/>
      <c r="N1894" s="526"/>
      <c r="Q1894" s="287"/>
      <c r="U1894" s="526"/>
      <c r="X1894" s="287"/>
      <c r="AF1894" s="287"/>
    </row>
    <row r="1895" spans="11:32" s="17" customFormat="1" x14ac:dyDescent="0.2">
      <c r="K1895" s="297"/>
      <c r="N1895" s="526"/>
      <c r="Q1895" s="287"/>
      <c r="U1895" s="526"/>
      <c r="X1895" s="287"/>
      <c r="AF1895" s="287"/>
    </row>
    <row r="1896" spans="11:32" s="17" customFormat="1" x14ac:dyDescent="0.2">
      <c r="K1896" s="297"/>
      <c r="N1896" s="526"/>
      <c r="Q1896" s="287"/>
      <c r="U1896" s="526"/>
      <c r="X1896" s="287"/>
      <c r="AF1896" s="287"/>
    </row>
    <row r="1897" spans="11:32" s="17" customFormat="1" x14ac:dyDescent="0.2">
      <c r="K1897" s="297"/>
      <c r="N1897" s="526"/>
      <c r="Q1897" s="287"/>
      <c r="U1897" s="526"/>
      <c r="X1897" s="287"/>
      <c r="AF1897" s="287"/>
    </row>
    <row r="1898" spans="11:32" s="17" customFormat="1" x14ac:dyDescent="0.2">
      <c r="K1898" s="297"/>
      <c r="N1898" s="526"/>
      <c r="Q1898" s="287"/>
      <c r="U1898" s="526"/>
      <c r="X1898" s="287"/>
      <c r="AF1898" s="287"/>
    </row>
    <row r="1899" spans="11:32" s="17" customFormat="1" x14ac:dyDescent="0.2">
      <c r="K1899" s="297"/>
      <c r="N1899" s="526"/>
      <c r="Q1899" s="287"/>
      <c r="U1899" s="526"/>
      <c r="X1899" s="287"/>
      <c r="AF1899" s="287"/>
    </row>
    <row r="1900" spans="11:32" s="17" customFormat="1" x14ac:dyDescent="0.2">
      <c r="K1900" s="297"/>
      <c r="N1900" s="526"/>
      <c r="Q1900" s="287"/>
      <c r="U1900" s="526"/>
      <c r="X1900" s="287"/>
      <c r="AF1900" s="287"/>
    </row>
    <row r="1901" spans="11:32" s="17" customFormat="1" x14ac:dyDescent="0.2">
      <c r="K1901" s="297"/>
      <c r="N1901" s="526"/>
      <c r="Q1901" s="287"/>
      <c r="U1901" s="526"/>
      <c r="X1901" s="287"/>
      <c r="AF1901" s="287"/>
    </row>
    <row r="1902" spans="11:32" s="17" customFormat="1" x14ac:dyDescent="0.2">
      <c r="K1902" s="297"/>
      <c r="N1902" s="526"/>
      <c r="Q1902" s="287"/>
      <c r="U1902" s="526"/>
      <c r="X1902" s="287"/>
      <c r="AF1902" s="287"/>
    </row>
    <row r="1903" spans="11:32" s="17" customFormat="1" x14ac:dyDescent="0.2">
      <c r="K1903" s="297"/>
      <c r="N1903" s="526"/>
      <c r="Q1903" s="287"/>
      <c r="U1903" s="526"/>
      <c r="X1903" s="287"/>
      <c r="AF1903" s="287"/>
    </row>
    <row r="1904" spans="11:32" s="17" customFormat="1" x14ac:dyDescent="0.2">
      <c r="K1904" s="297"/>
      <c r="N1904" s="526"/>
      <c r="Q1904" s="287"/>
      <c r="U1904" s="526"/>
      <c r="X1904" s="287"/>
      <c r="AF1904" s="287"/>
    </row>
    <row r="1905" spans="11:32" s="17" customFormat="1" x14ac:dyDescent="0.2">
      <c r="K1905" s="297"/>
      <c r="N1905" s="526"/>
      <c r="Q1905" s="287"/>
      <c r="U1905" s="526"/>
      <c r="X1905" s="287"/>
      <c r="AF1905" s="287"/>
    </row>
    <row r="1906" spans="11:32" s="17" customFormat="1" x14ac:dyDescent="0.2">
      <c r="K1906" s="297"/>
      <c r="N1906" s="526"/>
      <c r="Q1906" s="287"/>
      <c r="U1906" s="526"/>
      <c r="X1906" s="287"/>
      <c r="AF1906" s="287"/>
    </row>
    <row r="1907" spans="11:32" s="17" customFormat="1" x14ac:dyDescent="0.2">
      <c r="K1907" s="297"/>
      <c r="N1907" s="526"/>
      <c r="Q1907" s="287"/>
      <c r="U1907" s="526"/>
      <c r="X1907" s="287"/>
      <c r="AF1907" s="287"/>
    </row>
    <row r="1908" spans="11:32" s="17" customFormat="1" x14ac:dyDescent="0.2">
      <c r="K1908" s="297"/>
      <c r="N1908" s="526"/>
      <c r="Q1908" s="287"/>
      <c r="U1908" s="526"/>
      <c r="X1908" s="287"/>
      <c r="AF1908" s="287"/>
    </row>
    <row r="1909" spans="11:32" s="17" customFormat="1" x14ac:dyDescent="0.2">
      <c r="K1909" s="297"/>
      <c r="N1909" s="526"/>
      <c r="Q1909" s="287"/>
      <c r="U1909" s="526"/>
      <c r="X1909" s="287"/>
      <c r="AF1909" s="287"/>
    </row>
    <row r="1910" spans="11:32" s="17" customFormat="1" x14ac:dyDescent="0.2">
      <c r="K1910" s="297"/>
      <c r="N1910" s="526"/>
      <c r="Q1910" s="287"/>
      <c r="U1910" s="526"/>
      <c r="X1910" s="287"/>
      <c r="AF1910" s="287"/>
    </row>
    <row r="1911" spans="11:32" s="17" customFormat="1" x14ac:dyDescent="0.2">
      <c r="K1911" s="297"/>
      <c r="N1911" s="526"/>
      <c r="Q1911" s="287"/>
      <c r="U1911" s="526"/>
      <c r="X1911" s="287"/>
      <c r="AF1911" s="287"/>
    </row>
    <row r="1912" spans="11:32" s="17" customFormat="1" x14ac:dyDescent="0.2">
      <c r="K1912" s="297"/>
      <c r="N1912" s="526"/>
      <c r="Q1912" s="287"/>
      <c r="U1912" s="526"/>
      <c r="X1912" s="287"/>
      <c r="AF1912" s="287"/>
    </row>
    <row r="1913" spans="11:32" s="17" customFormat="1" x14ac:dyDescent="0.2">
      <c r="K1913" s="297"/>
      <c r="N1913" s="526"/>
      <c r="Q1913" s="287"/>
      <c r="U1913" s="526"/>
      <c r="X1913" s="287"/>
      <c r="AF1913" s="287"/>
    </row>
    <row r="1914" spans="11:32" s="17" customFormat="1" x14ac:dyDescent="0.2">
      <c r="K1914" s="297"/>
      <c r="N1914" s="526"/>
      <c r="Q1914" s="287"/>
      <c r="U1914" s="526"/>
      <c r="X1914" s="287"/>
      <c r="AF1914" s="287"/>
    </row>
    <row r="1915" spans="11:32" s="17" customFormat="1" x14ac:dyDescent="0.2">
      <c r="K1915" s="297"/>
      <c r="N1915" s="526"/>
      <c r="Q1915" s="287"/>
      <c r="U1915" s="526"/>
      <c r="X1915" s="287"/>
      <c r="AF1915" s="287"/>
    </row>
    <row r="1916" spans="11:32" s="17" customFormat="1" x14ac:dyDescent="0.2">
      <c r="K1916" s="297"/>
      <c r="N1916" s="526"/>
      <c r="Q1916" s="287"/>
      <c r="U1916" s="526"/>
      <c r="X1916" s="287"/>
      <c r="AF1916" s="287"/>
    </row>
    <row r="1917" spans="11:32" s="17" customFormat="1" x14ac:dyDescent="0.2">
      <c r="K1917" s="297"/>
      <c r="N1917" s="526"/>
      <c r="Q1917" s="287"/>
      <c r="U1917" s="526"/>
      <c r="X1917" s="287"/>
      <c r="AF1917" s="287"/>
    </row>
    <row r="1918" spans="11:32" s="17" customFormat="1" x14ac:dyDescent="0.2">
      <c r="K1918" s="297"/>
      <c r="N1918" s="526"/>
      <c r="Q1918" s="287"/>
      <c r="U1918" s="526"/>
      <c r="X1918" s="287"/>
      <c r="AF1918" s="287"/>
    </row>
    <row r="1919" spans="11:32" s="17" customFormat="1" x14ac:dyDescent="0.2">
      <c r="K1919" s="297"/>
      <c r="N1919" s="526"/>
      <c r="Q1919" s="287"/>
      <c r="U1919" s="526"/>
      <c r="X1919" s="287"/>
      <c r="AF1919" s="287"/>
    </row>
    <row r="1920" spans="11:32" s="17" customFormat="1" x14ac:dyDescent="0.2">
      <c r="K1920" s="297"/>
      <c r="N1920" s="526"/>
      <c r="Q1920" s="287"/>
      <c r="U1920" s="526"/>
      <c r="X1920" s="287"/>
      <c r="AF1920" s="287"/>
    </row>
    <row r="1921" spans="11:32" s="17" customFormat="1" x14ac:dyDescent="0.2">
      <c r="K1921" s="297"/>
      <c r="N1921" s="526"/>
      <c r="Q1921" s="287"/>
      <c r="U1921" s="526"/>
      <c r="X1921" s="287"/>
      <c r="AF1921" s="287"/>
    </row>
    <row r="1922" spans="11:32" s="17" customFormat="1" x14ac:dyDescent="0.2">
      <c r="K1922" s="297"/>
      <c r="N1922" s="526"/>
      <c r="Q1922" s="287"/>
      <c r="U1922" s="526"/>
      <c r="X1922" s="287"/>
      <c r="AF1922" s="287"/>
    </row>
    <row r="1923" spans="11:32" s="17" customFormat="1" x14ac:dyDescent="0.2">
      <c r="K1923" s="297"/>
      <c r="N1923" s="526"/>
      <c r="Q1923" s="287"/>
      <c r="U1923" s="526"/>
      <c r="X1923" s="287"/>
      <c r="AF1923" s="287"/>
    </row>
    <row r="1924" spans="11:32" s="17" customFormat="1" x14ac:dyDescent="0.2">
      <c r="K1924" s="297"/>
      <c r="N1924" s="526"/>
      <c r="Q1924" s="287"/>
      <c r="U1924" s="526"/>
      <c r="X1924" s="287"/>
      <c r="AF1924" s="287"/>
    </row>
    <row r="1925" spans="11:32" s="17" customFormat="1" x14ac:dyDescent="0.2">
      <c r="K1925" s="297"/>
      <c r="N1925" s="526"/>
      <c r="Q1925" s="287"/>
      <c r="U1925" s="526"/>
      <c r="X1925" s="287"/>
      <c r="AF1925" s="287"/>
    </row>
    <row r="1926" spans="11:32" s="17" customFormat="1" x14ac:dyDescent="0.2">
      <c r="K1926" s="297"/>
      <c r="N1926" s="526"/>
      <c r="Q1926" s="287"/>
      <c r="U1926" s="526"/>
      <c r="X1926" s="287"/>
      <c r="AF1926" s="287"/>
    </row>
    <row r="1927" spans="11:32" s="17" customFormat="1" x14ac:dyDescent="0.2">
      <c r="K1927" s="297"/>
      <c r="N1927" s="526"/>
      <c r="Q1927" s="287"/>
      <c r="U1927" s="526"/>
      <c r="X1927" s="287"/>
      <c r="AF1927" s="287"/>
    </row>
    <row r="1928" spans="11:32" s="17" customFormat="1" x14ac:dyDescent="0.2">
      <c r="K1928" s="297"/>
      <c r="N1928" s="526"/>
      <c r="Q1928" s="287"/>
      <c r="U1928" s="526"/>
      <c r="X1928" s="287"/>
      <c r="AF1928" s="287"/>
    </row>
    <row r="1929" spans="11:32" s="17" customFormat="1" x14ac:dyDescent="0.2">
      <c r="K1929" s="297"/>
      <c r="N1929" s="526"/>
      <c r="Q1929" s="287"/>
      <c r="U1929" s="526"/>
      <c r="X1929" s="287"/>
      <c r="AF1929" s="287"/>
    </row>
    <row r="1930" spans="11:32" s="17" customFormat="1" x14ac:dyDescent="0.2">
      <c r="K1930" s="297"/>
      <c r="N1930" s="526"/>
      <c r="Q1930" s="287"/>
      <c r="U1930" s="526"/>
      <c r="X1930" s="287"/>
      <c r="AF1930" s="287"/>
    </row>
    <row r="1931" spans="11:32" s="17" customFormat="1" x14ac:dyDescent="0.2">
      <c r="K1931" s="297"/>
      <c r="N1931" s="526"/>
      <c r="Q1931" s="287"/>
      <c r="U1931" s="526"/>
      <c r="X1931" s="287"/>
      <c r="AF1931" s="287"/>
    </row>
    <row r="1932" spans="11:32" s="17" customFormat="1" x14ac:dyDescent="0.2">
      <c r="K1932" s="297"/>
      <c r="N1932" s="526"/>
      <c r="Q1932" s="287"/>
      <c r="U1932" s="526"/>
      <c r="X1932" s="287"/>
      <c r="AF1932" s="287"/>
    </row>
    <row r="1933" spans="11:32" s="17" customFormat="1" x14ac:dyDescent="0.2">
      <c r="K1933" s="297"/>
      <c r="N1933" s="526"/>
      <c r="Q1933" s="287"/>
      <c r="U1933" s="526"/>
      <c r="X1933" s="287"/>
      <c r="AF1933" s="287"/>
    </row>
    <row r="1934" spans="11:32" s="17" customFormat="1" x14ac:dyDescent="0.2">
      <c r="K1934" s="297"/>
      <c r="N1934" s="526"/>
      <c r="Q1934" s="287"/>
      <c r="U1934" s="526"/>
      <c r="X1934" s="287"/>
      <c r="AF1934" s="287"/>
    </row>
    <row r="1935" spans="11:32" s="17" customFormat="1" x14ac:dyDescent="0.2">
      <c r="K1935" s="297"/>
      <c r="N1935" s="526"/>
      <c r="Q1935" s="287"/>
      <c r="U1935" s="526"/>
      <c r="X1935" s="287"/>
      <c r="AF1935" s="287"/>
    </row>
    <row r="1936" spans="11:32" s="17" customFormat="1" x14ac:dyDescent="0.2">
      <c r="K1936" s="297"/>
      <c r="N1936" s="526"/>
      <c r="Q1936" s="287"/>
      <c r="U1936" s="526"/>
      <c r="X1936" s="287"/>
      <c r="AF1936" s="287"/>
    </row>
    <row r="1937" spans="11:32" s="17" customFormat="1" x14ac:dyDescent="0.2">
      <c r="K1937" s="297"/>
      <c r="N1937" s="526"/>
      <c r="Q1937" s="287"/>
      <c r="U1937" s="526"/>
      <c r="X1937" s="287"/>
      <c r="AF1937" s="287"/>
    </row>
    <row r="1938" spans="11:32" s="17" customFormat="1" x14ac:dyDescent="0.2">
      <c r="K1938" s="297"/>
      <c r="N1938" s="526"/>
      <c r="Q1938" s="287"/>
      <c r="U1938" s="526"/>
      <c r="X1938" s="287"/>
      <c r="AF1938" s="287"/>
    </row>
    <row r="1939" spans="11:32" s="17" customFormat="1" x14ac:dyDescent="0.2">
      <c r="K1939" s="297"/>
      <c r="N1939" s="526"/>
      <c r="Q1939" s="287"/>
      <c r="U1939" s="526"/>
      <c r="X1939" s="287"/>
      <c r="AF1939" s="287"/>
    </row>
    <row r="1940" spans="11:32" s="17" customFormat="1" x14ac:dyDescent="0.2">
      <c r="K1940" s="297"/>
      <c r="N1940" s="526"/>
      <c r="Q1940" s="287"/>
      <c r="U1940" s="526"/>
      <c r="X1940" s="287"/>
      <c r="AF1940" s="287"/>
    </row>
    <row r="1941" spans="11:32" s="17" customFormat="1" x14ac:dyDescent="0.2">
      <c r="K1941" s="297"/>
      <c r="N1941" s="526"/>
      <c r="Q1941" s="287"/>
      <c r="U1941" s="526"/>
      <c r="X1941" s="287"/>
      <c r="AF1941" s="287"/>
    </row>
    <row r="1942" spans="11:32" s="17" customFormat="1" x14ac:dyDescent="0.2">
      <c r="K1942" s="297"/>
      <c r="N1942" s="526"/>
      <c r="Q1942" s="287"/>
      <c r="U1942" s="526"/>
      <c r="X1942" s="287"/>
      <c r="AF1942" s="287"/>
    </row>
    <row r="1943" spans="11:32" s="17" customFormat="1" x14ac:dyDescent="0.2">
      <c r="K1943" s="297"/>
      <c r="N1943" s="526"/>
      <c r="Q1943" s="287"/>
      <c r="U1943" s="526"/>
      <c r="X1943" s="287"/>
      <c r="AF1943" s="287"/>
    </row>
    <row r="1944" spans="11:32" s="17" customFormat="1" x14ac:dyDescent="0.2">
      <c r="K1944" s="297"/>
      <c r="N1944" s="526"/>
      <c r="Q1944" s="287"/>
      <c r="U1944" s="526"/>
      <c r="X1944" s="287"/>
      <c r="AF1944" s="287"/>
    </row>
    <row r="1945" spans="11:32" s="17" customFormat="1" x14ac:dyDescent="0.2">
      <c r="K1945" s="297"/>
      <c r="N1945" s="526"/>
      <c r="Q1945" s="287"/>
      <c r="U1945" s="526"/>
      <c r="X1945" s="287"/>
      <c r="AF1945" s="287"/>
    </row>
    <row r="1946" spans="11:32" s="17" customFormat="1" x14ac:dyDescent="0.2">
      <c r="K1946" s="297"/>
      <c r="N1946" s="526"/>
      <c r="Q1946" s="287"/>
      <c r="U1946" s="526"/>
      <c r="X1946" s="287"/>
      <c r="AF1946" s="287"/>
    </row>
    <row r="1947" spans="11:32" s="17" customFormat="1" x14ac:dyDescent="0.2">
      <c r="K1947" s="297"/>
      <c r="N1947" s="526"/>
      <c r="Q1947" s="287"/>
      <c r="U1947" s="526"/>
      <c r="X1947" s="287"/>
      <c r="AF1947" s="287"/>
    </row>
    <row r="1948" spans="11:32" s="17" customFormat="1" x14ac:dyDescent="0.2">
      <c r="K1948" s="297"/>
      <c r="N1948" s="526"/>
      <c r="Q1948" s="287"/>
      <c r="U1948" s="526"/>
      <c r="X1948" s="287"/>
      <c r="AF1948" s="287"/>
    </row>
    <row r="1949" spans="11:32" s="17" customFormat="1" x14ac:dyDescent="0.2">
      <c r="K1949" s="297"/>
      <c r="N1949" s="526"/>
      <c r="Q1949" s="287"/>
      <c r="U1949" s="526"/>
      <c r="X1949" s="287"/>
      <c r="AF1949" s="287"/>
    </row>
    <row r="1950" spans="11:32" s="17" customFormat="1" x14ac:dyDescent="0.2">
      <c r="K1950" s="297"/>
      <c r="N1950" s="526"/>
      <c r="Q1950" s="287"/>
      <c r="U1950" s="526"/>
      <c r="X1950" s="287"/>
      <c r="AF1950" s="287"/>
    </row>
    <row r="1951" spans="11:32" s="17" customFormat="1" x14ac:dyDescent="0.2">
      <c r="K1951" s="297"/>
      <c r="N1951" s="526"/>
      <c r="Q1951" s="287"/>
      <c r="U1951" s="526"/>
      <c r="X1951" s="287"/>
      <c r="AF1951" s="287"/>
    </row>
    <row r="1952" spans="11:32" s="17" customFormat="1" x14ac:dyDescent="0.2">
      <c r="K1952" s="297"/>
      <c r="N1952" s="526"/>
      <c r="Q1952" s="287"/>
      <c r="U1952" s="526"/>
      <c r="X1952" s="287"/>
      <c r="AF1952" s="287"/>
    </row>
    <row r="1953" spans="11:32" s="17" customFormat="1" x14ac:dyDescent="0.2">
      <c r="K1953" s="297"/>
      <c r="N1953" s="526"/>
      <c r="Q1953" s="287"/>
      <c r="U1953" s="526"/>
      <c r="X1953" s="287"/>
      <c r="AF1953" s="287"/>
    </row>
    <row r="1954" spans="11:32" s="17" customFormat="1" x14ac:dyDescent="0.2">
      <c r="K1954" s="297"/>
      <c r="N1954" s="526"/>
      <c r="Q1954" s="287"/>
      <c r="U1954" s="526"/>
      <c r="X1954" s="287"/>
      <c r="AF1954" s="287"/>
    </row>
    <row r="1955" spans="11:32" s="17" customFormat="1" x14ac:dyDescent="0.2">
      <c r="K1955" s="297"/>
      <c r="N1955" s="526"/>
      <c r="Q1955" s="287"/>
      <c r="U1955" s="526"/>
      <c r="X1955" s="287"/>
      <c r="AF1955" s="287"/>
    </row>
    <row r="1956" spans="11:32" s="17" customFormat="1" x14ac:dyDescent="0.2">
      <c r="K1956" s="297"/>
      <c r="N1956" s="526"/>
      <c r="Q1956" s="287"/>
      <c r="U1956" s="526"/>
      <c r="X1956" s="287"/>
      <c r="AF1956" s="287"/>
    </row>
    <row r="1957" spans="11:32" s="17" customFormat="1" x14ac:dyDescent="0.2">
      <c r="K1957" s="297"/>
      <c r="N1957" s="526"/>
      <c r="Q1957" s="287"/>
      <c r="U1957" s="526"/>
      <c r="X1957" s="287"/>
      <c r="AF1957" s="287"/>
    </row>
    <row r="1958" spans="11:32" s="17" customFormat="1" x14ac:dyDescent="0.2">
      <c r="K1958" s="297"/>
      <c r="N1958" s="526"/>
      <c r="Q1958" s="287"/>
      <c r="U1958" s="526"/>
      <c r="X1958" s="287"/>
      <c r="AF1958" s="287"/>
    </row>
    <row r="1959" spans="11:32" s="17" customFormat="1" x14ac:dyDescent="0.2">
      <c r="K1959" s="297"/>
      <c r="N1959" s="526"/>
      <c r="Q1959" s="287"/>
      <c r="U1959" s="526"/>
      <c r="X1959" s="287"/>
      <c r="AF1959" s="287"/>
    </row>
    <row r="1960" spans="11:32" s="17" customFormat="1" x14ac:dyDescent="0.2">
      <c r="K1960" s="297"/>
      <c r="N1960" s="526"/>
      <c r="Q1960" s="287"/>
      <c r="U1960" s="526"/>
      <c r="X1960" s="287"/>
      <c r="AF1960" s="287"/>
    </row>
    <row r="1961" spans="11:32" s="17" customFormat="1" x14ac:dyDescent="0.2">
      <c r="K1961" s="297"/>
      <c r="N1961" s="526"/>
      <c r="Q1961" s="287"/>
      <c r="U1961" s="526"/>
      <c r="X1961" s="287"/>
      <c r="AF1961" s="287"/>
    </row>
    <row r="1962" spans="11:32" s="17" customFormat="1" x14ac:dyDescent="0.2">
      <c r="K1962" s="297"/>
      <c r="N1962" s="526"/>
      <c r="Q1962" s="287"/>
      <c r="U1962" s="526"/>
      <c r="X1962" s="287"/>
      <c r="AF1962" s="287"/>
    </row>
    <row r="1963" spans="11:32" s="17" customFormat="1" x14ac:dyDescent="0.2">
      <c r="K1963" s="297"/>
      <c r="N1963" s="526"/>
      <c r="Q1963" s="287"/>
      <c r="U1963" s="526"/>
      <c r="X1963" s="287"/>
      <c r="AF1963" s="287"/>
    </row>
    <row r="1964" spans="11:32" s="17" customFormat="1" x14ac:dyDescent="0.2">
      <c r="K1964" s="297"/>
      <c r="N1964" s="526"/>
      <c r="Q1964" s="287"/>
      <c r="U1964" s="526"/>
      <c r="X1964" s="287"/>
      <c r="AF1964" s="287"/>
    </row>
    <row r="1965" spans="11:32" s="17" customFormat="1" x14ac:dyDescent="0.2">
      <c r="K1965" s="297"/>
      <c r="N1965" s="526"/>
      <c r="Q1965" s="287"/>
      <c r="U1965" s="526"/>
      <c r="X1965" s="287"/>
      <c r="AF1965" s="287"/>
    </row>
    <row r="1966" spans="11:32" s="17" customFormat="1" x14ac:dyDescent="0.2">
      <c r="K1966" s="297"/>
      <c r="N1966" s="526"/>
      <c r="Q1966" s="287"/>
      <c r="U1966" s="526"/>
      <c r="X1966" s="287"/>
      <c r="AF1966" s="287"/>
    </row>
    <row r="1967" spans="11:32" s="17" customFormat="1" x14ac:dyDescent="0.2">
      <c r="K1967" s="297"/>
      <c r="N1967" s="526"/>
      <c r="Q1967" s="287"/>
      <c r="U1967" s="526"/>
      <c r="X1967" s="287"/>
      <c r="AF1967" s="287"/>
    </row>
    <row r="1968" spans="11:32" s="17" customFormat="1" x14ac:dyDescent="0.2">
      <c r="K1968" s="297"/>
      <c r="N1968" s="526"/>
      <c r="Q1968" s="287"/>
      <c r="U1968" s="526"/>
      <c r="X1968" s="287"/>
      <c r="AF1968" s="287"/>
    </row>
    <row r="1969" spans="11:32" s="17" customFormat="1" x14ac:dyDescent="0.2">
      <c r="K1969" s="297"/>
      <c r="N1969" s="526"/>
      <c r="Q1969" s="287"/>
      <c r="U1969" s="526"/>
      <c r="X1969" s="287"/>
      <c r="AF1969" s="287"/>
    </row>
    <row r="1970" spans="11:32" s="17" customFormat="1" x14ac:dyDescent="0.2">
      <c r="K1970" s="297"/>
      <c r="N1970" s="526"/>
      <c r="Q1970" s="287"/>
      <c r="U1970" s="526"/>
      <c r="X1970" s="287"/>
      <c r="AF1970" s="287"/>
    </row>
    <row r="1971" spans="11:32" s="17" customFormat="1" x14ac:dyDescent="0.2">
      <c r="K1971" s="297"/>
      <c r="N1971" s="526"/>
      <c r="Q1971" s="287"/>
      <c r="U1971" s="526"/>
      <c r="X1971" s="287"/>
      <c r="AF1971" s="287"/>
    </row>
    <row r="1972" spans="11:32" s="17" customFormat="1" x14ac:dyDescent="0.2">
      <c r="K1972" s="297"/>
      <c r="N1972" s="526"/>
      <c r="Q1972" s="287"/>
      <c r="U1972" s="526"/>
      <c r="X1972" s="287"/>
      <c r="AF1972" s="287"/>
    </row>
    <row r="1973" spans="11:32" s="17" customFormat="1" x14ac:dyDescent="0.2">
      <c r="K1973" s="297"/>
      <c r="N1973" s="526"/>
      <c r="Q1973" s="287"/>
      <c r="U1973" s="526"/>
      <c r="X1973" s="287"/>
      <c r="AF1973" s="287"/>
    </row>
    <row r="1974" spans="11:32" s="17" customFormat="1" x14ac:dyDescent="0.2">
      <c r="K1974" s="297"/>
      <c r="N1974" s="526"/>
      <c r="Q1974" s="287"/>
      <c r="U1974" s="526"/>
      <c r="X1974" s="287"/>
      <c r="AF1974" s="287"/>
    </row>
    <row r="1975" spans="11:32" s="17" customFormat="1" x14ac:dyDescent="0.2">
      <c r="K1975" s="297"/>
      <c r="N1975" s="526"/>
      <c r="Q1975" s="287"/>
      <c r="U1975" s="526"/>
      <c r="X1975" s="287"/>
      <c r="AF1975" s="287"/>
    </row>
    <row r="1976" spans="11:32" s="17" customFormat="1" x14ac:dyDescent="0.2">
      <c r="K1976" s="297"/>
      <c r="N1976" s="526"/>
      <c r="Q1976" s="287"/>
      <c r="U1976" s="526"/>
      <c r="X1976" s="287"/>
      <c r="AF1976" s="287"/>
    </row>
    <row r="1977" spans="11:32" s="17" customFormat="1" x14ac:dyDescent="0.2">
      <c r="K1977" s="297"/>
      <c r="N1977" s="526"/>
      <c r="Q1977" s="287"/>
      <c r="U1977" s="526"/>
      <c r="X1977" s="287"/>
      <c r="AF1977" s="287"/>
    </row>
    <row r="1978" spans="11:32" s="17" customFormat="1" x14ac:dyDescent="0.2">
      <c r="K1978" s="297"/>
      <c r="N1978" s="526"/>
      <c r="Q1978" s="287"/>
      <c r="U1978" s="526"/>
      <c r="X1978" s="287"/>
      <c r="AF1978" s="287"/>
    </row>
    <row r="1979" spans="11:32" s="17" customFormat="1" x14ac:dyDescent="0.2">
      <c r="K1979" s="297"/>
      <c r="N1979" s="526"/>
      <c r="Q1979" s="287"/>
      <c r="U1979" s="526"/>
      <c r="X1979" s="287"/>
      <c r="AF1979" s="287"/>
    </row>
    <row r="1980" spans="11:32" s="17" customFormat="1" x14ac:dyDescent="0.2">
      <c r="K1980" s="297"/>
      <c r="N1980" s="526"/>
      <c r="Q1980" s="287"/>
      <c r="U1980" s="526"/>
      <c r="X1980" s="287"/>
      <c r="AF1980" s="287"/>
    </row>
    <row r="1981" spans="11:32" s="17" customFormat="1" x14ac:dyDescent="0.2">
      <c r="K1981" s="297"/>
      <c r="N1981" s="526"/>
      <c r="Q1981" s="287"/>
      <c r="U1981" s="526"/>
      <c r="X1981" s="287"/>
      <c r="AF1981" s="287"/>
    </row>
    <row r="1982" spans="11:32" s="17" customFormat="1" x14ac:dyDescent="0.2">
      <c r="K1982" s="297"/>
      <c r="N1982" s="526"/>
      <c r="Q1982" s="287"/>
      <c r="U1982" s="526"/>
      <c r="X1982" s="287"/>
      <c r="AF1982" s="287"/>
    </row>
    <row r="1983" spans="11:32" s="17" customFormat="1" x14ac:dyDescent="0.2">
      <c r="K1983" s="297"/>
      <c r="N1983" s="526"/>
      <c r="Q1983" s="287"/>
      <c r="U1983" s="526"/>
      <c r="X1983" s="287"/>
      <c r="AF1983" s="287"/>
    </row>
    <row r="1984" spans="11:32" s="17" customFormat="1" x14ac:dyDescent="0.2">
      <c r="K1984" s="297"/>
      <c r="N1984" s="526"/>
      <c r="Q1984" s="287"/>
      <c r="U1984" s="526"/>
      <c r="X1984" s="287"/>
      <c r="AF1984" s="287"/>
    </row>
    <row r="1985" spans="11:32" s="17" customFormat="1" x14ac:dyDescent="0.2">
      <c r="K1985" s="297"/>
      <c r="N1985" s="526"/>
      <c r="Q1985" s="287"/>
      <c r="U1985" s="526"/>
      <c r="X1985" s="287"/>
      <c r="AF1985" s="287"/>
    </row>
    <row r="1986" spans="11:32" s="17" customFormat="1" x14ac:dyDescent="0.2">
      <c r="K1986" s="297"/>
      <c r="N1986" s="526"/>
      <c r="Q1986" s="287"/>
      <c r="U1986" s="526"/>
      <c r="X1986" s="287"/>
      <c r="AF1986" s="287"/>
    </row>
    <row r="1987" spans="11:32" s="17" customFormat="1" x14ac:dyDescent="0.2">
      <c r="K1987" s="297"/>
      <c r="N1987" s="526"/>
      <c r="Q1987" s="287"/>
      <c r="U1987" s="526"/>
      <c r="X1987" s="287"/>
      <c r="AF1987" s="287"/>
    </row>
    <row r="1988" spans="11:32" s="17" customFormat="1" x14ac:dyDescent="0.2">
      <c r="K1988" s="297"/>
      <c r="N1988" s="526"/>
      <c r="Q1988" s="287"/>
      <c r="U1988" s="526"/>
      <c r="X1988" s="287"/>
      <c r="AF1988" s="287"/>
    </row>
    <row r="1989" spans="11:32" s="17" customFormat="1" x14ac:dyDescent="0.2">
      <c r="K1989" s="297"/>
      <c r="N1989" s="526"/>
      <c r="Q1989" s="287"/>
      <c r="U1989" s="526"/>
      <c r="X1989" s="287"/>
      <c r="AF1989" s="287"/>
    </row>
    <row r="1990" spans="11:32" s="17" customFormat="1" x14ac:dyDescent="0.2">
      <c r="K1990" s="297"/>
      <c r="N1990" s="526"/>
      <c r="Q1990" s="287"/>
      <c r="U1990" s="526"/>
      <c r="X1990" s="287"/>
      <c r="AF1990" s="287"/>
    </row>
    <row r="1991" spans="11:32" s="17" customFormat="1" x14ac:dyDescent="0.2">
      <c r="K1991" s="297"/>
      <c r="N1991" s="526"/>
      <c r="Q1991" s="287"/>
      <c r="U1991" s="526"/>
      <c r="X1991" s="287"/>
      <c r="AF1991" s="287"/>
    </row>
    <row r="1992" spans="11:32" s="17" customFormat="1" x14ac:dyDescent="0.2">
      <c r="K1992" s="297"/>
      <c r="N1992" s="526"/>
      <c r="Q1992" s="287"/>
      <c r="U1992" s="526"/>
      <c r="X1992" s="287"/>
      <c r="AF1992" s="287"/>
    </row>
    <row r="1993" spans="11:32" s="17" customFormat="1" x14ac:dyDescent="0.2">
      <c r="K1993" s="297"/>
      <c r="N1993" s="526"/>
      <c r="Q1993" s="287"/>
      <c r="U1993" s="526"/>
      <c r="X1993" s="287"/>
      <c r="AF1993" s="287"/>
    </row>
    <row r="1994" spans="11:32" s="17" customFormat="1" x14ac:dyDescent="0.2">
      <c r="K1994" s="297"/>
      <c r="N1994" s="526"/>
      <c r="Q1994" s="287"/>
      <c r="U1994" s="526"/>
      <c r="X1994" s="287"/>
      <c r="AF1994" s="287"/>
    </row>
    <row r="1995" spans="11:32" s="17" customFormat="1" x14ac:dyDescent="0.2">
      <c r="K1995" s="297"/>
      <c r="N1995" s="526"/>
      <c r="Q1995" s="287"/>
      <c r="U1995" s="526"/>
      <c r="X1995" s="287"/>
      <c r="AF1995" s="287"/>
    </row>
    <row r="1996" spans="11:32" s="17" customFormat="1" x14ac:dyDescent="0.2">
      <c r="K1996" s="297"/>
      <c r="N1996" s="526"/>
      <c r="Q1996" s="287"/>
      <c r="U1996" s="526"/>
      <c r="X1996" s="287"/>
      <c r="AF1996" s="287"/>
    </row>
    <row r="1997" spans="11:32" s="17" customFormat="1" x14ac:dyDescent="0.2">
      <c r="K1997" s="297"/>
      <c r="N1997" s="526"/>
      <c r="Q1997" s="287"/>
      <c r="U1997" s="526"/>
      <c r="X1997" s="287"/>
      <c r="AF1997" s="287"/>
    </row>
    <row r="1998" spans="11:32" s="17" customFormat="1" x14ac:dyDescent="0.2">
      <c r="K1998" s="297"/>
      <c r="N1998" s="526"/>
      <c r="Q1998" s="287"/>
      <c r="U1998" s="526"/>
      <c r="X1998" s="287"/>
      <c r="AF1998" s="287"/>
    </row>
    <row r="1999" spans="11:32" s="17" customFormat="1" x14ac:dyDescent="0.2">
      <c r="K1999" s="297"/>
      <c r="N1999" s="526"/>
      <c r="Q1999" s="287"/>
      <c r="U1999" s="526"/>
      <c r="X1999" s="287"/>
      <c r="AF1999" s="287"/>
    </row>
    <row r="2000" spans="11:32" s="17" customFormat="1" x14ac:dyDescent="0.2">
      <c r="K2000" s="297"/>
      <c r="N2000" s="526"/>
      <c r="Q2000" s="287"/>
      <c r="U2000" s="526"/>
      <c r="X2000" s="287"/>
      <c r="AF2000" s="287"/>
    </row>
    <row r="2001" spans="11:32" s="17" customFormat="1" x14ac:dyDescent="0.2">
      <c r="K2001" s="297"/>
      <c r="N2001" s="526"/>
      <c r="Q2001" s="287"/>
      <c r="U2001" s="526"/>
      <c r="X2001" s="287"/>
      <c r="AF2001" s="287"/>
    </row>
    <row r="2002" spans="11:32" s="17" customFormat="1" x14ac:dyDescent="0.2">
      <c r="K2002" s="297"/>
      <c r="N2002" s="526"/>
      <c r="Q2002" s="287"/>
      <c r="U2002" s="526"/>
      <c r="X2002" s="287"/>
      <c r="AF2002" s="287"/>
    </row>
    <row r="2003" spans="11:32" s="17" customFormat="1" x14ac:dyDescent="0.2">
      <c r="K2003" s="297"/>
      <c r="N2003" s="526"/>
      <c r="Q2003" s="287"/>
      <c r="U2003" s="526"/>
      <c r="X2003" s="287"/>
      <c r="AF2003" s="287"/>
    </row>
    <row r="2004" spans="11:32" s="17" customFormat="1" x14ac:dyDescent="0.2">
      <c r="K2004" s="297"/>
      <c r="N2004" s="526"/>
      <c r="Q2004" s="287"/>
      <c r="U2004" s="526"/>
      <c r="X2004" s="287"/>
      <c r="AF2004" s="287"/>
    </row>
    <row r="2005" spans="11:32" s="17" customFormat="1" x14ac:dyDescent="0.2">
      <c r="K2005" s="297"/>
      <c r="N2005" s="526"/>
      <c r="Q2005" s="287"/>
      <c r="U2005" s="526"/>
      <c r="X2005" s="287"/>
      <c r="AF2005" s="287"/>
    </row>
    <row r="2006" spans="11:32" s="17" customFormat="1" x14ac:dyDescent="0.2">
      <c r="K2006" s="297"/>
      <c r="N2006" s="526"/>
      <c r="Q2006" s="287"/>
      <c r="U2006" s="526"/>
      <c r="X2006" s="287"/>
      <c r="AF2006" s="287"/>
    </row>
    <row r="2007" spans="11:32" s="17" customFormat="1" x14ac:dyDescent="0.2">
      <c r="K2007" s="297"/>
      <c r="N2007" s="526"/>
      <c r="Q2007" s="287"/>
      <c r="U2007" s="526"/>
      <c r="X2007" s="287"/>
      <c r="AF2007" s="287"/>
    </row>
    <row r="2008" spans="11:32" s="17" customFormat="1" x14ac:dyDescent="0.2">
      <c r="K2008" s="297"/>
      <c r="N2008" s="526"/>
      <c r="Q2008" s="287"/>
      <c r="U2008" s="526"/>
      <c r="X2008" s="287"/>
      <c r="AF2008" s="287"/>
    </row>
    <row r="2009" spans="11:32" s="17" customFormat="1" x14ac:dyDescent="0.2">
      <c r="K2009" s="297"/>
      <c r="N2009" s="526"/>
      <c r="Q2009" s="287"/>
      <c r="U2009" s="526"/>
      <c r="X2009" s="287"/>
      <c r="AF2009" s="287"/>
    </row>
    <row r="2010" spans="11:32" s="17" customFormat="1" x14ac:dyDescent="0.2">
      <c r="K2010" s="297"/>
      <c r="N2010" s="526"/>
      <c r="Q2010" s="287"/>
      <c r="U2010" s="526"/>
      <c r="X2010" s="287"/>
      <c r="AF2010" s="287"/>
    </row>
    <row r="2011" spans="11:32" s="17" customFormat="1" x14ac:dyDescent="0.2">
      <c r="K2011" s="297"/>
      <c r="N2011" s="526"/>
      <c r="Q2011" s="287"/>
      <c r="U2011" s="526"/>
      <c r="X2011" s="287"/>
      <c r="AF2011" s="287"/>
    </row>
    <row r="2012" spans="11:32" s="17" customFormat="1" x14ac:dyDescent="0.2">
      <c r="K2012" s="297"/>
      <c r="N2012" s="526"/>
      <c r="Q2012" s="287"/>
      <c r="U2012" s="526"/>
      <c r="X2012" s="287"/>
      <c r="AF2012" s="287"/>
    </row>
    <row r="2013" spans="11:32" s="17" customFormat="1" x14ac:dyDescent="0.2">
      <c r="K2013" s="297"/>
      <c r="N2013" s="526"/>
      <c r="Q2013" s="287"/>
      <c r="U2013" s="526"/>
      <c r="X2013" s="287"/>
      <c r="AF2013" s="287"/>
    </row>
    <row r="2014" spans="11:32" s="17" customFormat="1" x14ac:dyDescent="0.2">
      <c r="K2014" s="297"/>
      <c r="N2014" s="526"/>
      <c r="Q2014" s="287"/>
      <c r="U2014" s="526"/>
      <c r="X2014" s="287"/>
      <c r="AF2014" s="287"/>
    </row>
    <row r="2015" spans="11:32" s="17" customFormat="1" x14ac:dyDescent="0.2">
      <c r="K2015" s="297"/>
      <c r="N2015" s="526"/>
      <c r="Q2015" s="287"/>
      <c r="U2015" s="526"/>
      <c r="X2015" s="287"/>
      <c r="AF2015" s="287"/>
    </row>
    <row r="2016" spans="11:32" s="17" customFormat="1" x14ac:dyDescent="0.2">
      <c r="K2016" s="297"/>
      <c r="N2016" s="526"/>
      <c r="Q2016" s="287"/>
      <c r="U2016" s="526"/>
      <c r="X2016" s="287"/>
      <c r="AF2016" s="287"/>
    </row>
    <row r="2017" spans="11:32" s="17" customFormat="1" x14ac:dyDescent="0.2">
      <c r="K2017" s="297"/>
      <c r="N2017" s="526"/>
      <c r="Q2017" s="287"/>
      <c r="U2017" s="526"/>
      <c r="X2017" s="287"/>
      <c r="AF2017" s="287"/>
    </row>
    <row r="2018" spans="11:32" s="17" customFormat="1" x14ac:dyDescent="0.2">
      <c r="K2018" s="297"/>
      <c r="N2018" s="526"/>
      <c r="Q2018" s="287"/>
      <c r="U2018" s="526"/>
      <c r="X2018" s="287"/>
      <c r="AF2018" s="287"/>
    </row>
    <row r="2019" spans="11:32" s="17" customFormat="1" x14ac:dyDescent="0.2">
      <c r="K2019" s="297"/>
      <c r="N2019" s="526"/>
      <c r="Q2019" s="287"/>
      <c r="U2019" s="526"/>
      <c r="X2019" s="287"/>
      <c r="AF2019" s="287"/>
    </row>
    <row r="2020" spans="11:32" s="17" customFormat="1" x14ac:dyDescent="0.2">
      <c r="K2020" s="297"/>
      <c r="N2020" s="526"/>
      <c r="Q2020" s="287"/>
      <c r="U2020" s="526"/>
      <c r="X2020" s="287"/>
      <c r="AF2020" s="287"/>
    </row>
    <row r="2021" spans="11:32" s="17" customFormat="1" x14ac:dyDescent="0.2">
      <c r="K2021" s="297"/>
      <c r="N2021" s="526"/>
      <c r="Q2021" s="287"/>
      <c r="U2021" s="526"/>
      <c r="X2021" s="287"/>
      <c r="AF2021" s="287"/>
    </row>
    <row r="2022" spans="11:32" s="17" customFormat="1" x14ac:dyDescent="0.2">
      <c r="K2022" s="297"/>
      <c r="N2022" s="526"/>
      <c r="Q2022" s="287"/>
      <c r="U2022" s="526"/>
      <c r="X2022" s="287"/>
      <c r="AF2022" s="287"/>
    </row>
    <row r="2023" spans="11:32" s="17" customFormat="1" x14ac:dyDescent="0.2">
      <c r="K2023" s="297"/>
      <c r="N2023" s="526"/>
      <c r="Q2023" s="287"/>
      <c r="U2023" s="526"/>
      <c r="X2023" s="287"/>
      <c r="AF2023" s="287"/>
    </row>
    <row r="2024" spans="11:32" s="17" customFormat="1" x14ac:dyDescent="0.2">
      <c r="K2024" s="297"/>
      <c r="N2024" s="526"/>
      <c r="Q2024" s="287"/>
      <c r="U2024" s="526"/>
      <c r="X2024" s="287"/>
      <c r="AF2024" s="287"/>
    </row>
    <row r="2025" spans="11:32" s="17" customFormat="1" x14ac:dyDescent="0.2">
      <c r="K2025" s="297"/>
      <c r="N2025" s="526"/>
      <c r="Q2025" s="287"/>
      <c r="U2025" s="526"/>
      <c r="X2025" s="287"/>
      <c r="AF2025" s="287"/>
    </row>
    <row r="2026" spans="11:32" s="17" customFormat="1" x14ac:dyDescent="0.2">
      <c r="K2026" s="297"/>
      <c r="N2026" s="526"/>
      <c r="Q2026" s="287"/>
      <c r="U2026" s="526"/>
      <c r="X2026" s="287"/>
      <c r="AF2026" s="287"/>
    </row>
    <row r="2027" spans="11:32" s="17" customFormat="1" x14ac:dyDescent="0.2">
      <c r="K2027" s="297"/>
      <c r="N2027" s="526"/>
      <c r="Q2027" s="287"/>
      <c r="U2027" s="526"/>
      <c r="X2027" s="287"/>
      <c r="AF2027" s="287"/>
    </row>
    <row r="2028" spans="11:32" s="17" customFormat="1" x14ac:dyDescent="0.2">
      <c r="K2028" s="297"/>
      <c r="N2028" s="526"/>
      <c r="Q2028" s="287"/>
      <c r="U2028" s="526"/>
      <c r="X2028" s="287"/>
      <c r="AF2028" s="287"/>
    </row>
    <row r="2029" spans="11:32" s="17" customFormat="1" x14ac:dyDescent="0.2">
      <c r="K2029" s="297"/>
      <c r="N2029" s="526"/>
      <c r="Q2029" s="287"/>
      <c r="U2029" s="526"/>
      <c r="X2029" s="287"/>
      <c r="AF2029" s="287"/>
    </row>
    <row r="2030" spans="11:32" s="17" customFormat="1" x14ac:dyDescent="0.2">
      <c r="K2030" s="297"/>
      <c r="N2030" s="526"/>
      <c r="Q2030" s="287"/>
      <c r="U2030" s="526"/>
      <c r="X2030" s="287"/>
      <c r="AF2030" s="287"/>
    </row>
    <row r="2031" spans="11:32" s="17" customFormat="1" x14ac:dyDescent="0.2">
      <c r="K2031" s="297"/>
      <c r="N2031" s="526"/>
      <c r="Q2031" s="287"/>
      <c r="U2031" s="526"/>
      <c r="X2031" s="287"/>
      <c r="AF2031" s="287"/>
    </row>
    <row r="2032" spans="11:32" s="17" customFormat="1" x14ac:dyDescent="0.2">
      <c r="K2032" s="297"/>
      <c r="N2032" s="526"/>
      <c r="Q2032" s="287"/>
      <c r="U2032" s="526"/>
      <c r="X2032" s="287"/>
      <c r="AF2032" s="287"/>
    </row>
    <row r="2033" spans="11:32" s="17" customFormat="1" x14ac:dyDescent="0.2">
      <c r="K2033" s="297"/>
      <c r="N2033" s="526"/>
      <c r="Q2033" s="287"/>
      <c r="U2033" s="526"/>
      <c r="X2033" s="287"/>
      <c r="AF2033" s="287"/>
    </row>
    <row r="2034" spans="11:32" s="17" customFormat="1" x14ac:dyDescent="0.2">
      <c r="K2034" s="297"/>
      <c r="N2034" s="526"/>
      <c r="Q2034" s="287"/>
      <c r="U2034" s="526"/>
      <c r="X2034" s="287"/>
      <c r="AF2034" s="287"/>
    </row>
    <row r="2035" spans="11:32" s="17" customFormat="1" x14ac:dyDescent="0.2">
      <c r="K2035" s="297"/>
      <c r="N2035" s="526"/>
      <c r="Q2035" s="287"/>
      <c r="U2035" s="526"/>
      <c r="X2035" s="287"/>
      <c r="AF2035" s="287"/>
    </row>
    <row r="2036" spans="11:32" s="17" customFormat="1" x14ac:dyDescent="0.2">
      <c r="K2036" s="297"/>
      <c r="N2036" s="526"/>
      <c r="Q2036" s="287"/>
      <c r="U2036" s="526"/>
      <c r="X2036" s="287"/>
      <c r="AF2036" s="287"/>
    </row>
    <row r="2037" spans="11:32" s="17" customFormat="1" x14ac:dyDescent="0.2">
      <c r="K2037" s="297"/>
      <c r="N2037" s="526"/>
      <c r="Q2037" s="287"/>
      <c r="U2037" s="526"/>
      <c r="X2037" s="287"/>
      <c r="AF2037" s="287"/>
    </row>
    <row r="2038" spans="11:32" s="17" customFormat="1" x14ac:dyDescent="0.2">
      <c r="K2038" s="297"/>
      <c r="N2038" s="526"/>
      <c r="Q2038" s="287"/>
      <c r="U2038" s="526"/>
      <c r="X2038" s="287"/>
      <c r="AF2038" s="287"/>
    </row>
    <row r="2039" spans="11:32" s="17" customFormat="1" x14ac:dyDescent="0.2">
      <c r="K2039" s="297"/>
      <c r="N2039" s="526"/>
      <c r="Q2039" s="287"/>
      <c r="U2039" s="526"/>
      <c r="X2039" s="287"/>
      <c r="AF2039" s="287"/>
    </row>
    <row r="2040" spans="11:32" s="17" customFormat="1" x14ac:dyDescent="0.2">
      <c r="K2040" s="297"/>
      <c r="N2040" s="526"/>
      <c r="Q2040" s="287"/>
      <c r="U2040" s="526"/>
      <c r="X2040" s="287"/>
      <c r="AF2040" s="287"/>
    </row>
    <row r="2041" spans="11:32" s="17" customFormat="1" x14ac:dyDescent="0.2">
      <c r="K2041" s="297"/>
      <c r="N2041" s="526"/>
      <c r="Q2041" s="287"/>
      <c r="U2041" s="526"/>
      <c r="X2041" s="287"/>
      <c r="AF2041" s="287"/>
    </row>
    <row r="2042" spans="11:32" s="17" customFormat="1" x14ac:dyDescent="0.2">
      <c r="K2042" s="297"/>
      <c r="N2042" s="526"/>
      <c r="Q2042" s="287"/>
      <c r="U2042" s="526"/>
      <c r="X2042" s="287"/>
      <c r="AF2042" s="287"/>
    </row>
    <row r="2043" spans="11:32" s="17" customFormat="1" x14ac:dyDescent="0.2">
      <c r="K2043" s="297"/>
      <c r="N2043" s="526"/>
      <c r="Q2043" s="287"/>
      <c r="U2043" s="526"/>
      <c r="X2043" s="287"/>
      <c r="AF2043" s="287"/>
    </row>
    <row r="2044" spans="11:32" s="17" customFormat="1" x14ac:dyDescent="0.2">
      <c r="K2044" s="297"/>
      <c r="N2044" s="526"/>
      <c r="Q2044" s="287"/>
      <c r="U2044" s="526"/>
      <c r="X2044" s="287"/>
      <c r="AF2044" s="287"/>
    </row>
    <row r="2045" spans="11:32" s="17" customFormat="1" x14ac:dyDescent="0.2">
      <c r="K2045" s="297"/>
      <c r="N2045" s="526"/>
      <c r="Q2045" s="287"/>
      <c r="U2045" s="526"/>
      <c r="X2045" s="287"/>
      <c r="AF2045" s="287"/>
    </row>
    <row r="2046" spans="11:32" s="17" customFormat="1" x14ac:dyDescent="0.2">
      <c r="K2046" s="297"/>
      <c r="N2046" s="526"/>
      <c r="Q2046" s="287"/>
      <c r="U2046" s="526"/>
      <c r="X2046" s="287"/>
      <c r="AF2046" s="287"/>
    </row>
    <row r="2047" spans="11:32" s="17" customFormat="1" x14ac:dyDescent="0.2">
      <c r="K2047" s="297"/>
      <c r="N2047" s="526"/>
      <c r="Q2047" s="287"/>
      <c r="U2047" s="526"/>
      <c r="X2047" s="287"/>
      <c r="AF2047" s="287"/>
    </row>
    <row r="2048" spans="11:32" s="17" customFormat="1" x14ac:dyDescent="0.2">
      <c r="K2048" s="297"/>
      <c r="N2048" s="526"/>
      <c r="Q2048" s="287"/>
      <c r="U2048" s="526"/>
      <c r="X2048" s="287"/>
      <c r="AF2048" s="287"/>
    </row>
    <row r="2049" spans="11:32" s="17" customFormat="1" x14ac:dyDescent="0.2">
      <c r="K2049" s="297"/>
      <c r="N2049" s="526"/>
      <c r="Q2049" s="287"/>
      <c r="U2049" s="526"/>
      <c r="X2049" s="287"/>
      <c r="AF2049" s="287"/>
    </row>
    <row r="2050" spans="11:32" s="17" customFormat="1" x14ac:dyDescent="0.2">
      <c r="K2050" s="297"/>
      <c r="N2050" s="526"/>
      <c r="Q2050" s="287"/>
      <c r="U2050" s="526"/>
      <c r="X2050" s="287"/>
      <c r="AF2050" s="287"/>
    </row>
    <row r="2051" spans="11:32" s="17" customFormat="1" x14ac:dyDescent="0.2">
      <c r="K2051" s="297"/>
      <c r="N2051" s="526"/>
      <c r="Q2051" s="287"/>
      <c r="U2051" s="526"/>
      <c r="X2051" s="287"/>
      <c r="AF2051" s="287"/>
    </row>
    <row r="2052" spans="11:32" s="17" customFormat="1" x14ac:dyDescent="0.2">
      <c r="K2052" s="297"/>
      <c r="N2052" s="526"/>
      <c r="Q2052" s="287"/>
      <c r="U2052" s="526"/>
      <c r="X2052" s="287"/>
      <c r="AF2052" s="287"/>
    </row>
    <row r="2053" spans="11:32" s="17" customFormat="1" x14ac:dyDescent="0.2">
      <c r="K2053" s="297"/>
      <c r="N2053" s="526"/>
      <c r="Q2053" s="287"/>
      <c r="U2053" s="526"/>
      <c r="X2053" s="287"/>
      <c r="AF2053" s="287"/>
    </row>
    <row r="2054" spans="11:32" s="17" customFormat="1" x14ac:dyDescent="0.2">
      <c r="K2054" s="297"/>
      <c r="N2054" s="526"/>
      <c r="Q2054" s="287"/>
      <c r="U2054" s="526"/>
      <c r="X2054" s="287"/>
      <c r="AF2054" s="287"/>
    </row>
    <row r="2055" spans="11:32" s="17" customFormat="1" x14ac:dyDescent="0.2">
      <c r="K2055" s="297"/>
      <c r="N2055" s="526"/>
      <c r="Q2055" s="287"/>
      <c r="U2055" s="526"/>
      <c r="X2055" s="287"/>
      <c r="AF2055" s="287"/>
    </row>
    <row r="2056" spans="11:32" s="17" customFormat="1" x14ac:dyDescent="0.2">
      <c r="K2056" s="297"/>
      <c r="N2056" s="526"/>
      <c r="Q2056" s="287"/>
      <c r="U2056" s="526"/>
      <c r="X2056" s="287"/>
      <c r="AF2056" s="287"/>
    </row>
    <row r="2057" spans="11:32" s="17" customFormat="1" x14ac:dyDescent="0.2">
      <c r="K2057" s="297"/>
      <c r="N2057" s="526"/>
      <c r="Q2057" s="287"/>
      <c r="U2057" s="526"/>
      <c r="X2057" s="287"/>
      <c r="AF2057" s="287"/>
    </row>
    <row r="2058" spans="11:32" s="17" customFormat="1" x14ac:dyDescent="0.2">
      <c r="K2058" s="297"/>
      <c r="N2058" s="526"/>
      <c r="Q2058" s="287"/>
      <c r="U2058" s="526"/>
      <c r="X2058" s="287"/>
      <c r="AF2058" s="287"/>
    </row>
    <row r="2059" spans="11:32" s="17" customFormat="1" x14ac:dyDescent="0.2">
      <c r="K2059" s="297"/>
      <c r="N2059" s="526"/>
      <c r="Q2059" s="287"/>
      <c r="U2059" s="526"/>
      <c r="X2059" s="287"/>
      <c r="AF2059" s="287"/>
    </row>
    <row r="2060" spans="11:32" s="17" customFormat="1" x14ac:dyDescent="0.2">
      <c r="K2060" s="297"/>
      <c r="N2060" s="526"/>
      <c r="Q2060" s="287"/>
      <c r="U2060" s="526"/>
      <c r="X2060" s="287"/>
      <c r="AF2060" s="287"/>
    </row>
    <row r="2061" spans="11:32" s="17" customFormat="1" x14ac:dyDescent="0.2">
      <c r="K2061" s="297"/>
      <c r="N2061" s="526"/>
      <c r="Q2061" s="287"/>
      <c r="U2061" s="526"/>
      <c r="X2061" s="287"/>
      <c r="AF2061" s="287"/>
    </row>
    <row r="2062" spans="11:32" s="17" customFormat="1" x14ac:dyDescent="0.2">
      <c r="K2062" s="297"/>
      <c r="N2062" s="526"/>
      <c r="Q2062" s="287"/>
      <c r="U2062" s="526"/>
      <c r="X2062" s="287"/>
      <c r="AF2062" s="287"/>
    </row>
    <row r="2063" spans="11:32" s="17" customFormat="1" x14ac:dyDescent="0.2">
      <c r="K2063" s="297"/>
      <c r="N2063" s="526"/>
      <c r="Q2063" s="287"/>
      <c r="U2063" s="526"/>
      <c r="X2063" s="287"/>
      <c r="AF2063" s="287"/>
    </row>
    <row r="2064" spans="11:32" s="17" customFormat="1" x14ac:dyDescent="0.2">
      <c r="K2064" s="297"/>
      <c r="N2064" s="526"/>
      <c r="Q2064" s="287"/>
      <c r="U2064" s="526"/>
      <c r="X2064" s="287"/>
      <c r="AF2064" s="287"/>
    </row>
    <row r="2065" spans="11:32" s="17" customFormat="1" x14ac:dyDescent="0.2">
      <c r="K2065" s="297"/>
      <c r="N2065" s="526"/>
      <c r="Q2065" s="287"/>
      <c r="U2065" s="526"/>
      <c r="X2065" s="287"/>
      <c r="AF2065" s="287"/>
    </row>
    <row r="2066" spans="11:32" s="17" customFormat="1" x14ac:dyDescent="0.2">
      <c r="K2066" s="297"/>
      <c r="N2066" s="526"/>
      <c r="Q2066" s="287"/>
      <c r="U2066" s="526"/>
      <c r="X2066" s="287"/>
      <c r="AF2066" s="287"/>
    </row>
    <row r="2067" spans="11:32" s="17" customFormat="1" x14ac:dyDescent="0.2">
      <c r="K2067" s="297"/>
      <c r="N2067" s="526"/>
      <c r="Q2067" s="287"/>
      <c r="U2067" s="526"/>
      <c r="X2067" s="287"/>
      <c r="AF2067" s="287"/>
    </row>
    <row r="2068" spans="11:32" s="17" customFormat="1" x14ac:dyDescent="0.2">
      <c r="K2068" s="297"/>
      <c r="N2068" s="526"/>
      <c r="Q2068" s="287"/>
      <c r="U2068" s="526"/>
      <c r="X2068" s="287"/>
      <c r="AF2068" s="287"/>
    </row>
    <row r="2069" spans="11:32" s="17" customFormat="1" x14ac:dyDescent="0.2">
      <c r="K2069" s="297"/>
      <c r="N2069" s="526"/>
      <c r="Q2069" s="287"/>
      <c r="U2069" s="526"/>
      <c r="X2069" s="287"/>
      <c r="AF2069" s="287"/>
    </row>
    <row r="2070" spans="11:32" s="17" customFormat="1" x14ac:dyDescent="0.2">
      <c r="K2070" s="297"/>
      <c r="N2070" s="526"/>
      <c r="Q2070" s="287"/>
      <c r="U2070" s="526"/>
      <c r="X2070" s="287"/>
      <c r="AF2070" s="287"/>
    </row>
    <row r="2071" spans="11:32" s="17" customFormat="1" x14ac:dyDescent="0.2">
      <c r="K2071" s="297"/>
      <c r="N2071" s="526"/>
      <c r="Q2071" s="287"/>
      <c r="U2071" s="526"/>
      <c r="X2071" s="287"/>
      <c r="AF2071" s="287"/>
    </row>
    <row r="2072" spans="11:32" s="17" customFormat="1" x14ac:dyDescent="0.2">
      <c r="K2072" s="297"/>
      <c r="N2072" s="526"/>
      <c r="Q2072" s="287"/>
      <c r="U2072" s="526"/>
      <c r="X2072" s="287"/>
      <c r="AF2072" s="287"/>
    </row>
    <row r="2073" spans="11:32" s="17" customFormat="1" x14ac:dyDescent="0.2">
      <c r="K2073" s="297"/>
      <c r="N2073" s="526"/>
      <c r="Q2073" s="287"/>
      <c r="U2073" s="526"/>
      <c r="X2073" s="287"/>
      <c r="AF2073" s="287"/>
    </row>
    <row r="2074" spans="11:32" s="17" customFormat="1" x14ac:dyDescent="0.2">
      <c r="K2074" s="297"/>
      <c r="N2074" s="526"/>
      <c r="Q2074" s="287"/>
      <c r="U2074" s="526"/>
      <c r="X2074" s="287"/>
      <c r="AF2074" s="287"/>
    </row>
    <row r="2075" spans="11:32" s="17" customFormat="1" x14ac:dyDescent="0.2">
      <c r="K2075" s="297"/>
      <c r="N2075" s="526"/>
      <c r="Q2075" s="287"/>
      <c r="U2075" s="526"/>
      <c r="X2075" s="287"/>
      <c r="AF2075" s="287"/>
    </row>
    <row r="2076" spans="11:32" s="17" customFormat="1" x14ac:dyDescent="0.2">
      <c r="K2076" s="297"/>
      <c r="N2076" s="526"/>
      <c r="Q2076" s="287"/>
      <c r="U2076" s="526"/>
      <c r="X2076" s="287"/>
      <c r="AF2076" s="287"/>
    </row>
    <row r="2077" spans="11:32" s="17" customFormat="1" x14ac:dyDescent="0.2">
      <c r="K2077" s="297"/>
      <c r="N2077" s="526"/>
      <c r="Q2077" s="287"/>
      <c r="U2077" s="526"/>
      <c r="X2077" s="287"/>
      <c r="AF2077" s="287"/>
    </row>
    <row r="2078" spans="11:32" s="17" customFormat="1" x14ac:dyDescent="0.2">
      <c r="K2078" s="297"/>
      <c r="N2078" s="526"/>
      <c r="Q2078" s="287"/>
      <c r="U2078" s="526"/>
      <c r="X2078" s="287"/>
      <c r="AF2078" s="287"/>
    </row>
    <row r="2079" spans="11:32" s="17" customFormat="1" x14ac:dyDescent="0.2">
      <c r="K2079" s="297"/>
      <c r="N2079" s="526"/>
      <c r="Q2079" s="287"/>
      <c r="U2079" s="526"/>
      <c r="X2079" s="287"/>
      <c r="AF2079" s="287"/>
    </row>
    <row r="2080" spans="11:32" s="17" customFormat="1" x14ac:dyDescent="0.2">
      <c r="K2080" s="297"/>
      <c r="N2080" s="526"/>
      <c r="Q2080" s="287"/>
      <c r="U2080" s="526"/>
      <c r="X2080" s="287"/>
      <c r="AF2080" s="287"/>
    </row>
    <row r="2081" spans="11:32" s="17" customFormat="1" x14ac:dyDescent="0.2">
      <c r="K2081" s="297"/>
      <c r="N2081" s="526"/>
      <c r="Q2081" s="287"/>
      <c r="U2081" s="526"/>
      <c r="X2081" s="287"/>
      <c r="AF2081" s="287"/>
    </row>
    <row r="2082" spans="11:32" s="17" customFormat="1" x14ac:dyDescent="0.2">
      <c r="K2082" s="297"/>
      <c r="N2082" s="526"/>
      <c r="Q2082" s="287"/>
      <c r="U2082" s="526"/>
      <c r="X2082" s="287"/>
      <c r="AF2082" s="287"/>
    </row>
    <row r="2083" spans="11:32" s="17" customFormat="1" x14ac:dyDescent="0.2">
      <c r="K2083" s="297"/>
      <c r="N2083" s="526"/>
      <c r="Q2083" s="287"/>
      <c r="U2083" s="526"/>
      <c r="X2083" s="287"/>
      <c r="AF2083" s="287"/>
    </row>
    <row r="2084" spans="11:32" s="17" customFormat="1" x14ac:dyDescent="0.2">
      <c r="K2084" s="297"/>
      <c r="N2084" s="526"/>
      <c r="Q2084" s="287"/>
      <c r="U2084" s="526"/>
      <c r="X2084" s="287"/>
      <c r="AF2084" s="287"/>
    </row>
    <row r="2085" spans="11:32" s="17" customFormat="1" x14ac:dyDescent="0.2">
      <c r="K2085" s="297"/>
      <c r="N2085" s="526"/>
      <c r="Q2085" s="287"/>
      <c r="U2085" s="526"/>
      <c r="X2085" s="287"/>
      <c r="AF2085" s="287"/>
    </row>
    <row r="2086" spans="11:32" s="17" customFormat="1" x14ac:dyDescent="0.2">
      <c r="K2086" s="297"/>
      <c r="N2086" s="526"/>
      <c r="Q2086" s="287"/>
      <c r="U2086" s="526"/>
      <c r="X2086" s="287"/>
      <c r="AF2086" s="287"/>
    </row>
    <row r="2087" spans="11:32" s="17" customFormat="1" x14ac:dyDescent="0.2">
      <c r="K2087" s="297"/>
      <c r="N2087" s="526"/>
      <c r="Q2087" s="287"/>
      <c r="U2087" s="526"/>
      <c r="X2087" s="287"/>
      <c r="AF2087" s="287"/>
    </row>
    <row r="2088" spans="11:32" s="17" customFormat="1" x14ac:dyDescent="0.2">
      <c r="K2088" s="297"/>
      <c r="N2088" s="526"/>
      <c r="Q2088" s="287"/>
      <c r="U2088" s="526"/>
      <c r="X2088" s="287"/>
      <c r="AF2088" s="287"/>
    </row>
    <row r="2089" spans="11:32" s="17" customFormat="1" x14ac:dyDescent="0.2">
      <c r="K2089" s="297"/>
      <c r="N2089" s="526"/>
      <c r="Q2089" s="287"/>
      <c r="U2089" s="526"/>
      <c r="X2089" s="287"/>
      <c r="AF2089" s="287"/>
    </row>
    <row r="2090" spans="11:32" s="17" customFormat="1" x14ac:dyDescent="0.2">
      <c r="K2090" s="297"/>
      <c r="N2090" s="526"/>
      <c r="Q2090" s="287"/>
      <c r="U2090" s="526"/>
      <c r="X2090" s="287"/>
      <c r="AF2090" s="287"/>
    </row>
    <row r="2091" spans="11:32" s="17" customFormat="1" x14ac:dyDescent="0.2">
      <c r="K2091" s="297"/>
      <c r="N2091" s="526"/>
      <c r="Q2091" s="287"/>
      <c r="U2091" s="526"/>
      <c r="X2091" s="287"/>
      <c r="AF2091" s="287"/>
    </row>
    <row r="2092" spans="11:32" s="17" customFormat="1" x14ac:dyDescent="0.2">
      <c r="K2092" s="297"/>
      <c r="N2092" s="526"/>
      <c r="Q2092" s="287"/>
      <c r="U2092" s="526"/>
      <c r="X2092" s="287"/>
      <c r="AF2092" s="287"/>
    </row>
    <row r="2093" spans="11:32" s="17" customFormat="1" x14ac:dyDescent="0.2">
      <c r="K2093" s="297"/>
      <c r="N2093" s="526"/>
      <c r="Q2093" s="287"/>
      <c r="U2093" s="526"/>
      <c r="X2093" s="287"/>
      <c r="AF2093" s="287"/>
    </row>
    <row r="2094" spans="11:32" s="17" customFormat="1" x14ac:dyDescent="0.2">
      <c r="K2094" s="297"/>
      <c r="N2094" s="526"/>
      <c r="Q2094" s="287"/>
      <c r="U2094" s="526"/>
      <c r="X2094" s="287"/>
      <c r="AF2094" s="287"/>
    </row>
    <row r="2095" spans="11:32" s="17" customFormat="1" x14ac:dyDescent="0.2">
      <c r="K2095" s="297"/>
      <c r="N2095" s="526"/>
      <c r="Q2095" s="287"/>
      <c r="U2095" s="526"/>
      <c r="X2095" s="287"/>
      <c r="AF2095" s="287"/>
    </row>
    <row r="2096" spans="11:32" s="17" customFormat="1" x14ac:dyDescent="0.2">
      <c r="K2096" s="297"/>
      <c r="N2096" s="526"/>
      <c r="Q2096" s="287"/>
      <c r="U2096" s="526"/>
      <c r="X2096" s="287"/>
      <c r="AF2096" s="287"/>
    </row>
    <row r="2097" spans="11:32" s="17" customFormat="1" x14ac:dyDescent="0.2">
      <c r="K2097" s="297"/>
      <c r="N2097" s="526"/>
      <c r="Q2097" s="287"/>
      <c r="U2097" s="526"/>
      <c r="X2097" s="287"/>
      <c r="AF2097" s="287"/>
    </row>
    <row r="2098" spans="11:32" s="17" customFormat="1" x14ac:dyDescent="0.2">
      <c r="K2098" s="297"/>
      <c r="N2098" s="526"/>
      <c r="Q2098" s="287"/>
      <c r="U2098" s="526"/>
      <c r="X2098" s="287"/>
      <c r="AF2098" s="287"/>
    </row>
    <row r="2099" spans="11:32" s="17" customFormat="1" x14ac:dyDescent="0.2">
      <c r="K2099" s="297"/>
      <c r="N2099" s="526"/>
      <c r="Q2099" s="287"/>
      <c r="U2099" s="526"/>
      <c r="X2099" s="287"/>
      <c r="AF2099" s="287"/>
    </row>
    <row r="2100" spans="11:32" s="17" customFormat="1" x14ac:dyDescent="0.2">
      <c r="K2100" s="297"/>
      <c r="N2100" s="526"/>
      <c r="Q2100" s="287"/>
      <c r="U2100" s="526"/>
      <c r="X2100" s="287"/>
      <c r="AF2100" s="287"/>
    </row>
    <row r="2101" spans="11:32" s="17" customFormat="1" x14ac:dyDescent="0.2">
      <c r="K2101" s="297"/>
      <c r="N2101" s="526"/>
      <c r="Q2101" s="287"/>
      <c r="U2101" s="526"/>
      <c r="X2101" s="287"/>
      <c r="AF2101" s="287"/>
    </row>
    <row r="2102" spans="11:32" s="17" customFormat="1" x14ac:dyDescent="0.2">
      <c r="K2102" s="297"/>
      <c r="N2102" s="526"/>
      <c r="Q2102" s="287"/>
      <c r="U2102" s="526"/>
      <c r="X2102" s="287"/>
      <c r="AF2102" s="287"/>
    </row>
    <row r="2103" spans="11:32" s="17" customFormat="1" x14ac:dyDescent="0.2">
      <c r="K2103" s="297"/>
      <c r="N2103" s="526"/>
      <c r="Q2103" s="287"/>
      <c r="U2103" s="526"/>
      <c r="X2103" s="287"/>
      <c r="AF2103" s="287"/>
    </row>
    <row r="2104" spans="11:32" s="17" customFormat="1" x14ac:dyDescent="0.2">
      <c r="K2104" s="297"/>
      <c r="N2104" s="526"/>
      <c r="Q2104" s="287"/>
      <c r="U2104" s="526"/>
      <c r="X2104" s="287"/>
      <c r="AF2104" s="287"/>
    </row>
    <row r="2105" spans="11:32" s="17" customFormat="1" x14ac:dyDescent="0.2">
      <c r="K2105" s="297"/>
      <c r="N2105" s="526"/>
      <c r="Q2105" s="287"/>
      <c r="U2105" s="526"/>
      <c r="X2105" s="287"/>
      <c r="AF2105" s="287"/>
    </row>
    <row r="2106" spans="11:32" s="17" customFormat="1" x14ac:dyDescent="0.2">
      <c r="K2106" s="297"/>
      <c r="N2106" s="526"/>
      <c r="Q2106" s="287"/>
      <c r="U2106" s="526"/>
      <c r="X2106" s="287"/>
      <c r="AF2106" s="287"/>
    </row>
    <row r="2107" spans="11:32" s="17" customFormat="1" x14ac:dyDescent="0.2">
      <c r="K2107" s="297"/>
      <c r="N2107" s="526"/>
      <c r="Q2107" s="287"/>
      <c r="U2107" s="526"/>
      <c r="X2107" s="287"/>
      <c r="AF2107" s="287"/>
    </row>
    <row r="2108" spans="11:32" s="17" customFormat="1" x14ac:dyDescent="0.2">
      <c r="K2108" s="297"/>
      <c r="N2108" s="526"/>
      <c r="Q2108" s="287"/>
      <c r="U2108" s="526"/>
      <c r="X2108" s="287"/>
      <c r="AF2108" s="287"/>
    </row>
    <row r="2109" spans="11:32" s="17" customFormat="1" x14ac:dyDescent="0.2">
      <c r="K2109" s="297"/>
      <c r="N2109" s="526"/>
      <c r="Q2109" s="287"/>
      <c r="U2109" s="526"/>
      <c r="X2109" s="287"/>
      <c r="AF2109" s="287"/>
    </row>
    <row r="2110" spans="11:32" s="17" customFormat="1" x14ac:dyDescent="0.2">
      <c r="K2110" s="297"/>
      <c r="N2110" s="526"/>
      <c r="Q2110" s="287"/>
      <c r="U2110" s="526"/>
      <c r="X2110" s="287"/>
      <c r="AF2110" s="287"/>
    </row>
    <row r="2111" spans="11:32" s="17" customFormat="1" x14ac:dyDescent="0.2">
      <c r="K2111" s="297"/>
      <c r="N2111" s="526"/>
      <c r="Q2111" s="287"/>
      <c r="U2111" s="526"/>
      <c r="X2111" s="287"/>
      <c r="AF2111" s="287"/>
    </row>
    <row r="2112" spans="11:32" s="17" customFormat="1" x14ac:dyDescent="0.2">
      <c r="K2112" s="297"/>
      <c r="N2112" s="526"/>
      <c r="Q2112" s="287"/>
      <c r="U2112" s="526"/>
      <c r="X2112" s="287"/>
      <c r="AF2112" s="287"/>
    </row>
    <row r="2113" spans="11:32" s="17" customFormat="1" x14ac:dyDescent="0.2">
      <c r="K2113" s="297"/>
      <c r="N2113" s="526"/>
      <c r="Q2113" s="287"/>
      <c r="U2113" s="526"/>
      <c r="X2113" s="287"/>
      <c r="AF2113" s="287"/>
    </row>
    <row r="2114" spans="11:32" s="17" customFormat="1" x14ac:dyDescent="0.2">
      <c r="K2114" s="297"/>
      <c r="N2114" s="526"/>
      <c r="Q2114" s="287"/>
      <c r="U2114" s="526"/>
      <c r="X2114" s="287"/>
      <c r="AF2114" s="287"/>
    </row>
    <row r="2115" spans="11:32" s="17" customFormat="1" x14ac:dyDescent="0.2">
      <c r="K2115" s="297"/>
      <c r="N2115" s="526"/>
      <c r="Q2115" s="287"/>
      <c r="U2115" s="526"/>
      <c r="X2115" s="287"/>
      <c r="AF2115" s="287"/>
    </row>
    <row r="2116" spans="11:32" s="17" customFormat="1" x14ac:dyDescent="0.2">
      <c r="K2116" s="297"/>
      <c r="N2116" s="526"/>
      <c r="Q2116" s="287"/>
      <c r="U2116" s="526"/>
      <c r="X2116" s="287"/>
      <c r="AF2116" s="287"/>
    </row>
    <row r="2117" spans="11:32" s="17" customFormat="1" x14ac:dyDescent="0.2">
      <c r="K2117" s="297"/>
      <c r="N2117" s="526"/>
      <c r="Q2117" s="287"/>
      <c r="U2117" s="526"/>
      <c r="X2117" s="287"/>
      <c r="AF2117" s="287"/>
    </row>
    <row r="2118" spans="11:32" s="17" customFormat="1" x14ac:dyDescent="0.2">
      <c r="K2118" s="297"/>
      <c r="N2118" s="526"/>
      <c r="Q2118" s="287"/>
      <c r="U2118" s="526"/>
      <c r="X2118" s="287"/>
      <c r="AF2118" s="287"/>
    </row>
    <row r="2119" spans="11:32" s="17" customFormat="1" x14ac:dyDescent="0.2">
      <c r="K2119" s="297"/>
      <c r="N2119" s="526"/>
      <c r="Q2119" s="287"/>
      <c r="U2119" s="526"/>
      <c r="X2119" s="287"/>
      <c r="AF2119" s="287"/>
    </row>
    <row r="2120" spans="11:32" s="17" customFormat="1" x14ac:dyDescent="0.2">
      <c r="K2120" s="297"/>
      <c r="N2120" s="526"/>
      <c r="Q2120" s="287"/>
      <c r="U2120" s="526"/>
      <c r="X2120" s="287"/>
      <c r="AF2120" s="287"/>
    </row>
    <row r="2121" spans="11:32" s="17" customFormat="1" x14ac:dyDescent="0.2">
      <c r="K2121" s="297"/>
      <c r="N2121" s="526"/>
      <c r="Q2121" s="287"/>
      <c r="U2121" s="526"/>
      <c r="X2121" s="287"/>
      <c r="AF2121" s="287"/>
    </row>
    <row r="2122" spans="11:32" s="17" customFormat="1" x14ac:dyDescent="0.2">
      <c r="K2122" s="297"/>
      <c r="N2122" s="526"/>
      <c r="Q2122" s="287"/>
      <c r="U2122" s="526"/>
      <c r="X2122" s="287"/>
      <c r="AF2122" s="287"/>
    </row>
    <row r="2123" spans="11:32" s="17" customFormat="1" x14ac:dyDescent="0.2">
      <c r="K2123" s="297"/>
      <c r="N2123" s="526"/>
      <c r="Q2123" s="287"/>
      <c r="U2123" s="526"/>
      <c r="X2123" s="287"/>
      <c r="AF2123" s="287"/>
    </row>
    <row r="2124" spans="11:32" s="17" customFormat="1" x14ac:dyDescent="0.2">
      <c r="K2124" s="297"/>
      <c r="N2124" s="526"/>
      <c r="Q2124" s="287"/>
      <c r="U2124" s="526"/>
      <c r="X2124" s="287"/>
      <c r="AF2124" s="287"/>
    </row>
    <row r="2125" spans="11:32" s="17" customFormat="1" x14ac:dyDescent="0.2">
      <c r="K2125" s="297"/>
      <c r="N2125" s="526"/>
      <c r="Q2125" s="287"/>
      <c r="U2125" s="526"/>
      <c r="X2125" s="287"/>
      <c r="AF2125" s="287"/>
    </row>
    <row r="2126" spans="11:32" s="17" customFormat="1" x14ac:dyDescent="0.2">
      <c r="K2126" s="297"/>
      <c r="N2126" s="526"/>
      <c r="Q2126" s="287"/>
      <c r="U2126" s="526"/>
      <c r="X2126" s="287"/>
      <c r="AF2126" s="287"/>
    </row>
    <row r="2127" spans="11:32" s="17" customFormat="1" x14ac:dyDescent="0.2">
      <c r="K2127" s="297"/>
      <c r="N2127" s="526"/>
      <c r="Q2127" s="287"/>
      <c r="U2127" s="526"/>
      <c r="X2127" s="287"/>
      <c r="AF2127" s="287"/>
    </row>
    <row r="2128" spans="11:32" s="17" customFormat="1" x14ac:dyDescent="0.2">
      <c r="K2128" s="297"/>
      <c r="N2128" s="526"/>
      <c r="Q2128" s="287"/>
      <c r="U2128" s="526"/>
      <c r="X2128" s="287"/>
      <c r="AF2128" s="287"/>
    </row>
    <row r="2129" spans="11:32" s="17" customFormat="1" x14ac:dyDescent="0.2">
      <c r="K2129" s="297"/>
      <c r="N2129" s="526"/>
      <c r="Q2129" s="287"/>
      <c r="U2129" s="526"/>
      <c r="X2129" s="287"/>
      <c r="AF2129" s="287"/>
    </row>
    <row r="2130" spans="11:32" s="17" customFormat="1" x14ac:dyDescent="0.2">
      <c r="K2130" s="297"/>
      <c r="N2130" s="526"/>
      <c r="Q2130" s="287"/>
      <c r="U2130" s="526"/>
      <c r="X2130" s="287"/>
      <c r="AF2130" s="287"/>
    </row>
    <row r="2131" spans="11:32" s="17" customFormat="1" x14ac:dyDescent="0.2">
      <c r="K2131" s="297"/>
      <c r="N2131" s="526"/>
      <c r="Q2131" s="287"/>
      <c r="U2131" s="526"/>
      <c r="X2131" s="287"/>
      <c r="AF2131" s="287"/>
    </row>
    <row r="2132" spans="11:32" s="17" customFormat="1" x14ac:dyDescent="0.2">
      <c r="K2132" s="297"/>
      <c r="N2132" s="526"/>
      <c r="Q2132" s="287"/>
      <c r="U2132" s="526"/>
      <c r="X2132" s="287"/>
      <c r="AF2132" s="287"/>
    </row>
    <row r="2133" spans="11:32" s="17" customFormat="1" x14ac:dyDescent="0.2">
      <c r="K2133" s="297"/>
      <c r="N2133" s="526"/>
      <c r="Q2133" s="287"/>
      <c r="U2133" s="526"/>
      <c r="X2133" s="287"/>
      <c r="AF2133" s="287"/>
    </row>
    <row r="2134" spans="11:32" s="17" customFormat="1" x14ac:dyDescent="0.2">
      <c r="K2134" s="297"/>
      <c r="N2134" s="526"/>
      <c r="Q2134" s="287"/>
      <c r="U2134" s="526"/>
      <c r="X2134" s="287"/>
      <c r="AF2134" s="287"/>
    </row>
    <row r="2135" spans="11:32" s="17" customFormat="1" x14ac:dyDescent="0.2">
      <c r="K2135" s="297"/>
      <c r="N2135" s="526"/>
      <c r="Q2135" s="287"/>
      <c r="U2135" s="526"/>
      <c r="X2135" s="287"/>
      <c r="AF2135" s="287"/>
    </row>
    <row r="2136" spans="11:32" s="17" customFormat="1" x14ac:dyDescent="0.2">
      <c r="K2136" s="297"/>
      <c r="N2136" s="526"/>
      <c r="Q2136" s="287"/>
      <c r="U2136" s="526"/>
      <c r="X2136" s="287"/>
      <c r="AF2136" s="287"/>
    </row>
    <row r="2137" spans="11:32" s="17" customFormat="1" x14ac:dyDescent="0.2">
      <c r="K2137" s="297"/>
      <c r="N2137" s="526"/>
      <c r="Q2137" s="287"/>
      <c r="U2137" s="526"/>
      <c r="X2137" s="287"/>
      <c r="AF2137" s="287"/>
    </row>
    <row r="2138" spans="11:32" s="17" customFormat="1" x14ac:dyDescent="0.2">
      <c r="K2138" s="297"/>
      <c r="N2138" s="526"/>
      <c r="Q2138" s="287"/>
      <c r="U2138" s="526"/>
      <c r="X2138" s="287"/>
      <c r="AF2138" s="287"/>
    </row>
    <row r="2139" spans="11:32" s="17" customFormat="1" x14ac:dyDescent="0.2">
      <c r="K2139" s="297"/>
      <c r="N2139" s="526"/>
      <c r="Q2139" s="287"/>
      <c r="U2139" s="526"/>
      <c r="X2139" s="287"/>
      <c r="AF2139" s="287"/>
    </row>
    <row r="2140" spans="11:32" s="17" customFormat="1" x14ac:dyDescent="0.2">
      <c r="K2140" s="297"/>
      <c r="N2140" s="526"/>
      <c r="Q2140" s="287"/>
      <c r="U2140" s="526"/>
      <c r="X2140" s="287"/>
      <c r="AF2140" s="287"/>
    </row>
    <row r="2141" spans="11:32" s="17" customFormat="1" x14ac:dyDescent="0.2">
      <c r="K2141" s="297"/>
      <c r="N2141" s="526"/>
      <c r="Q2141" s="287"/>
      <c r="U2141" s="526"/>
      <c r="X2141" s="287"/>
      <c r="AF2141" s="287"/>
    </row>
    <row r="2142" spans="11:32" s="17" customFormat="1" x14ac:dyDescent="0.2">
      <c r="K2142" s="297"/>
      <c r="N2142" s="526"/>
      <c r="Q2142" s="287"/>
      <c r="U2142" s="526"/>
      <c r="X2142" s="287"/>
      <c r="AF2142" s="287"/>
    </row>
    <row r="2143" spans="11:32" s="17" customFormat="1" x14ac:dyDescent="0.2">
      <c r="K2143" s="297"/>
      <c r="N2143" s="526"/>
      <c r="Q2143" s="287"/>
      <c r="U2143" s="526"/>
      <c r="X2143" s="287"/>
      <c r="AF2143" s="287"/>
    </row>
    <row r="2144" spans="11:32" s="17" customFormat="1" x14ac:dyDescent="0.2">
      <c r="K2144" s="297"/>
      <c r="N2144" s="526"/>
      <c r="Q2144" s="287"/>
      <c r="U2144" s="526"/>
      <c r="X2144" s="287"/>
      <c r="AF2144" s="287"/>
    </row>
    <row r="2145" spans="11:32" s="17" customFormat="1" x14ac:dyDescent="0.2">
      <c r="K2145" s="297"/>
      <c r="N2145" s="526"/>
      <c r="Q2145" s="287"/>
      <c r="U2145" s="526"/>
      <c r="X2145" s="287"/>
      <c r="AF2145" s="287"/>
    </row>
    <row r="2146" spans="11:32" s="17" customFormat="1" x14ac:dyDescent="0.2">
      <c r="K2146" s="297"/>
      <c r="N2146" s="526"/>
      <c r="Q2146" s="287"/>
      <c r="U2146" s="526"/>
      <c r="X2146" s="287"/>
      <c r="AF2146" s="287"/>
    </row>
    <row r="2147" spans="11:32" s="17" customFormat="1" x14ac:dyDescent="0.2">
      <c r="K2147" s="297"/>
      <c r="N2147" s="526"/>
      <c r="Q2147" s="287"/>
      <c r="U2147" s="526"/>
      <c r="X2147" s="287"/>
      <c r="AF2147" s="287"/>
    </row>
    <row r="2148" spans="11:32" s="17" customFormat="1" x14ac:dyDescent="0.2">
      <c r="K2148" s="297"/>
      <c r="N2148" s="526"/>
      <c r="Q2148" s="287"/>
      <c r="U2148" s="526"/>
      <c r="X2148" s="287"/>
      <c r="AF2148" s="287"/>
    </row>
    <row r="2149" spans="11:32" s="17" customFormat="1" x14ac:dyDescent="0.2">
      <c r="K2149" s="297"/>
      <c r="N2149" s="526"/>
      <c r="Q2149" s="287"/>
      <c r="U2149" s="526"/>
      <c r="X2149" s="287"/>
      <c r="AF2149" s="287"/>
    </row>
    <row r="2150" spans="11:32" s="17" customFormat="1" x14ac:dyDescent="0.2">
      <c r="K2150" s="297"/>
      <c r="N2150" s="526"/>
      <c r="Q2150" s="287"/>
      <c r="U2150" s="526"/>
      <c r="X2150" s="287"/>
      <c r="AF2150" s="287"/>
    </row>
    <row r="2151" spans="11:32" s="17" customFormat="1" x14ac:dyDescent="0.2">
      <c r="K2151" s="297"/>
      <c r="N2151" s="526"/>
      <c r="Q2151" s="287"/>
      <c r="U2151" s="526"/>
      <c r="X2151" s="287"/>
      <c r="AF2151" s="287"/>
    </row>
    <row r="2152" spans="11:32" s="17" customFormat="1" x14ac:dyDescent="0.2">
      <c r="K2152" s="297"/>
      <c r="N2152" s="526"/>
      <c r="Q2152" s="287"/>
      <c r="U2152" s="526"/>
      <c r="X2152" s="287"/>
      <c r="AF2152" s="287"/>
    </row>
    <row r="2153" spans="11:32" s="17" customFormat="1" x14ac:dyDescent="0.2">
      <c r="K2153" s="297"/>
      <c r="N2153" s="526"/>
      <c r="Q2153" s="287"/>
      <c r="U2153" s="526"/>
      <c r="X2153" s="287"/>
      <c r="AF2153" s="287"/>
    </row>
    <row r="2154" spans="11:32" s="17" customFormat="1" x14ac:dyDescent="0.2">
      <c r="K2154" s="297"/>
      <c r="N2154" s="526"/>
      <c r="Q2154" s="287"/>
      <c r="U2154" s="526"/>
      <c r="X2154" s="287"/>
      <c r="AF2154" s="287"/>
    </row>
    <row r="2155" spans="11:32" s="17" customFormat="1" x14ac:dyDescent="0.2">
      <c r="K2155" s="297"/>
      <c r="N2155" s="526"/>
      <c r="Q2155" s="287"/>
      <c r="U2155" s="526"/>
      <c r="X2155" s="287"/>
      <c r="AF2155" s="287"/>
    </row>
    <row r="2156" spans="11:32" s="17" customFormat="1" x14ac:dyDescent="0.2">
      <c r="K2156" s="297"/>
      <c r="N2156" s="526"/>
      <c r="Q2156" s="287"/>
      <c r="U2156" s="526"/>
      <c r="X2156" s="287"/>
      <c r="AF2156" s="287"/>
    </row>
    <row r="2157" spans="11:32" s="17" customFormat="1" x14ac:dyDescent="0.2">
      <c r="K2157" s="297"/>
      <c r="N2157" s="526"/>
      <c r="Q2157" s="287"/>
      <c r="U2157" s="526"/>
      <c r="X2157" s="287"/>
      <c r="AF2157" s="287"/>
    </row>
    <row r="2158" spans="11:32" s="17" customFormat="1" x14ac:dyDescent="0.2">
      <c r="K2158" s="297"/>
      <c r="N2158" s="526"/>
      <c r="Q2158" s="287"/>
      <c r="U2158" s="526"/>
      <c r="X2158" s="287"/>
      <c r="AF2158" s="287"/>
    </row>
    <row r="2159" spans="11:32" s="17" customFormat="1" x14ac:dyDescent="0.2">
      <c r="K2159" s="297"/>
      <c r="N2159" s="526"/>
      <c r="Q2159" s="287"/>
      <c r="U2159" s="526"/>
      <c r="X2159" s="287"/>
      <c r="AF2159" s="287"/>
    </row>
    <row r="2160" spans="11:32" s="17" customFormat="1" x14ac:dyDescent="0.2">
      <c r="K2160" s="297"/>
      <c r="N2160" s="526"/>
      <c r="Q2160" s="287"/>
      <c r="U2160" s="526"/>
      <c r="X2160" s="287"/>
      <c r="AF2160" s="287"/>
    </row>
    <row r="2161" spans="11:32" s="17" customFormat="1" x14ac:dyDescent="0.2">
      <c r="K2161" s="297"/>
      <c r="N2161" s="526"/>
      <c r="Q2161" s="287"/>
      <c r="U2161" s="526"/>
      <c r="X2161" s="287"/>
      <c r="AF2161" s="287"/>
    </row>
    <row r="2162" spans="11:32" s="17" customFormat="1" x14ac:dyDescent="0.2">
      <c r="K2162" s="297"/>
      <c r="N2162" s="526"/>
      <c r="Q2162" s="287"/>
      <c r="U2162" s="526"/>
      <c r="X2162" s="287"/>
      <c r="AF2162" s="287"/>
    </row>
    <row r="2163" spans="11:32" s="17" customFormat="1" x14ac:dyDescent="0.2">
      <c r="K2163" s="297"/>
      <c r="N2163" s="526"/>
      <c r="Q2163" s="287"/>
      <c r="U2163" s="526"/>
      <c r="X2163" s="287"/>
      <c r="AF2163" s="287"/>
    </row>
    <row r="2164" spans="11:32" s="17" customFormat="1" x14ac:dyDescent="0.2">
      <c r="K2164" s="297"/>
      <c r="N2164" s="526"/>
      <c r="Q2164" s="287"/>
      <c r="U2164" s="526"/>
      <c r="X2164" s="287"/>
      <c r="AF2164" s="287"/>
    </row>
    <row r="2165" spans="11:32" s="17" customFormat="1" x14ac:dyDescent="0.2">
      <c r="K2165" s="297"/>
      <c r="N2165" s="526"/>
      <c r="Q2165" s="287"/>
      <c r="U2165" s="526"/>
      <c r="X2165" s="287"/>
      <c r="AF2165" s="287"/>
    </row>
    <row r="2166" spans="11:32" s="17" customFormat="1" x14ac:dyDescent="0.2">
      <c r="K2166" s="297"/>
      <c r="N2166" s="526"/>
      <c r="Q2166" s="287"/>
      <c r="U2166" s="526"/>
      <c r="X2166" s="287"/>
      <c r="AF2166" s="287"/>
    </row>
    <row r="2167" spans="11:32" s="17" customFormat="1" x14ac:dyDescent="0.2">
      <c r="K2167" s="297"/>
      <c r="N2167" s="526"/>
      <c r="Q2167" s="287"/>
      <c r="U2167" s="526"/>
      <c r="X2167" s="287"/>
      <c r="AF2167" s="287"/>
    </row>
    <row r="2168" spans="11:32" s="17" customFormat="1" x14ac:dyDescent="0.2">
      <c r="K2168" s="297"/>
      <c r="N2168" s="526"/>
      <c r="Q2168" s="287"/>
      <c r="U2168" s="526"/>
      <c r="X2168" s="287"/>
      <c r="AF2168" s="287"/>
    </row>
    <row r="2169" spans="11:32" s="17" customFormat="1" x14ac:dyDescent="0.2">
      <c r="K2169" s="297"/>
      <c r="N2169" s="526"/>
      <c r="Q2169" s="287"/>
      <c r="U2169" s="526"/>
      <c r="X2169" s="287"/>
      <c r="AF2169" s="287"/>
    </row>
    <row r="2170" spans="11:32" s="17" customFormat="1" x14ac:dyDescent="0.2">
      <c r="K2170" s="297"/>
      <c r="N2170" s="526"/>
      <c r="Q2170" s="287"/>
      <c r="U2170" s="526"/>
      <c r="X2170" s="287"/>
      <c r="AF2170" s="287"/>
    </row>
    <row r="2171" spans="11:32" s="17" customFormat="1" x14ac:dyDescent="0.2">
      <c r="K2171" s="297"/>
      <c r="N2171" s="526"/>
      <c r="Q2171" s="287"/>
      <c r="U2171" s="526"/>
      <c r="X2171" s="287"/>
      <c r="AF2171" s="287"/>
    </row>
    <row r="2172" spans="11:32" s="17" customFormat="1" x14ac:dyDescent="0.2">
      <c r="K2172" s="297"/>
      <c r="N2172" s="526"/>
      <c r="Q2172" s="287"/>
      <c r="U2172" s="526"/>
      <c r="X2172" s="287"/>
      <c r="AF2172" s="287"/>
    </row>
    <row r="2173" spans="11:32" s="17" customFormat="1" x14ac:dyDescent="0.2">
      <c r="K2173" s="297"/>
      <c r="N2173" s="526"/>
      <c r="Q2173" s="287"/>
      <c r="U2173" s="526"/>
      <c r="X2173" s="287"/>
      <c r="AF2173" s="287"/>
    </row>
    <row r="2174" spans="11:32" s="17" customFormat="1" x14ac:dyDescent="0.2">
      <c r="K2174" s="297"/>
      <c r="N2174" s="526"/>
      <c r="Q2174" s="287"/>
      <c r="U2174" s="526"/>
      <c r="X2174" s="287"/>
      <c r="AF2174" s="287"/>
    </row>
    <row r="2175" spans="11:32" s="17" customFormat="1" x14ac:dyDescent="0.2">
      <c r="K2175" s="297"/>
      <c r="N2175" s="526"/>
      <c r="Q2175" s="287"/>
      <c r="U2175" s="526"/>
      <c r="X2175" s="287"/>
      <c r="AF2175" s="287"/>
    </row>
    <row r="2176" spans="11:32" s="17" customFormat="1" x14ac:dyDescent="0.2">
      <c r="K2176" s="297"/>
      <c r="N2176" s="526"/>
      <c r="Q2176" s="287"/>
      <c r="U2176" s="526"/>
      <c r="X2176" s="287"/>
      <c r="AF2176" s="287"/>
    </row>
    <row r="2177" spans="11:32" s="17" customFormat="1" x14ac:dyDescent="0.2">
      <c r="K2177" s="297"/>
      <c r="N2177" s="526"/>
      <c r="Q2177" s="287"/>
      <c r="U2177" s="526"/>
      <c r="X2177" s="287"/>
      <c r="AF2177" s="287"/>
    </row>
    <row r="2178" spans="11:32" s="17" customFormat="1" x14ac:dyDescent="0.2">
      <c r="K2178" s="297"/>
      <c r="N2178" s="526"/>
      <c r="Q2178" s="287"/>
      <c r="U2178" s="526"/>
      <c r="X2178" s="287"/>
      <c r="AF2178" s="287"/>
    </row>
    <row r="2179" spans="11:32" s="17" customFormat="1" x14ac:dyDescent="0.2">
      <c r="K2179" s="297"/>
      <c r="N2179" s="526"/>
      <c r="Q2179" s="287"/>
      <c r="U2179" s="526"/>
      <c r="X2179" s="287"/>
      <c r="AF2179" s="287"/>
    </row>
    <row r="2180" spans="11:32" s="17" customFormat="1" x14ac:dyDescent="0.2">
      <c r="K2180" s="297"/>
      <c r="N2180" s="526"/>
      <c r="Q2180" s="287"/>
      <c r="U2180" s="526"/>
      <c r="X2180" s="287"/>
      <c r="AF2180" s="287"/>
    </row>
    <row r="2181" spans="11:32" s="17" customFormat="1" x14ac:dyDescent="0.2">
      <c r="K2181" s="297"/>
      <c r="N2181" s="526"/>
      <c r="Q2181" s="287"/>
      <c r="U2181" s="526"/>
      <c r="X2181" s="287"/>
      <c r="AF2181" s="287"/>
    </row>
    <row r="2182" spans="11:32" s="17" customFormat="1" x14ac:dyDescent="0.2">
      <c r="K2182" s="297"/>
      <c r="N2182" s="526"/>
      <c r="Q2182" s="287"/>
      <c r="U2182" s="526"/>
      <c r="X2182" s="287"/>
      <c r="AF2182" s="287"/>
    </row>
    <row r="2183" spans="11:32" s="17" customFormat="1" x14ac:dyDescent="0.2">
      <c r="K2183" s="297"/>
      <c r="N2183" s="526"/>
      <c r="Q2183" s="287"/>
      <c r="U2183" s="526"/>
      <c r="X2183" s="287"/>
      <c r="AF2183" s="287"/>
    </row>
    <row r="2184" spans="11:32" s="17" customFormat="1" x14ac:dyDescent="0.2">
      <c r="K2184" s="297"/>
      <c r="N2184" s="526"/>
      <c r="Q2184" s="287"/>
      <c r="U2184" s="526"/>
      <c r="X2184" s="287"/>
      <c r="AF2184" s="287"/>
    </row>
    <row r="2185" spans="11:32" s="17" customFormat="1" x14ac:dyDescent="0.2">
      <c r="K2185" s="297"/>
      <c r="N2185" s="526"/>
      <c r="Q2185" s="287"/>
      <c r="U2185" s="526"/>
      <c r="X2185" s="287"/>
      <c r="AF2185" s="287"/>
    </row>
    <row r="2186" spans="11:32" s="17" customFormat="1" x14ac:dyDescent="0.2">
      <c r="K2186" s="297"/>
      <c r="N2186" s="526"/>
      <c r="Q2186" s="287"/>
      <c r="U2186" s="526"/>
      <c r="X2186" s="287"/>
      <c r="AF2186" s="287"/>
    </row>
    <row r="2187" spans="11:32" s="17" customFormat="1" x14ac:dyDescent="0.2">
      <c r="K2187" s="297"/>
      <c r="N2187" s="526"/>
      <c r="Q2187" s="287"/>
      <c r="U2187" s="526"/>
      <c r="X2187" s="287"/>
      <c r="AF2187" s="287"/>
    </row>
    <row r="2188" spans="11:32" s="17" customFormat="1" x14ac:dyDescent="0.2">
      <c r="K2188" s="297"/>
      <c r="N2188" s="526"/>
      <c r="Q2188" s="287"/>
      <c r="U2188" s="526"/>
      <c r="X2188" s="287"/>
      <c r="AF2188" s="287"/>
    </row>
    <row r="2189" spans="11:32" s="17" customFormat="1" x14ac:dyDescent="0.2">
      <c r="K2189" s="297"/>
      <c r="N2189" s="526"/>
      <c r="Q2189" s="287"/>
      <c r="U2189" s="526"/>
      <c r="X2189" s="287"/>
      <c r="AF2189" s="287"/>
    </row>
    <row r="2190" spans="11:32" s="17" customFormat="1" x14ac:dyDescent="0.2">
      <c r="K2190" s="297"/>
      <c r="N2190" s="526"/>
      <c r="Q2190" s="287"/>
      <c r="U2190" s="526"/>
      <c r="X2190" s="287"/>
      <c r="AF2190" s="287"/>
    </row>
    <row r="2191" spans="11:32" s="17" customFormat="1" x14ac:dyDescent="0.2">
      <c r="K2191" s="297"/>
      <c r="N2191" s="526"/>
      <c r="Q2191" s="287"/>
      <c r="U2191" s="526"/>
      <c r="X2191" s="287"/>
      <c r="AF2191" s="287"/>
    </row>
    <row r="2192" spans="11:32" s="17" customFormat="1" x14ac:dyDescent="0.2">
      <c r="K2192" s="297"/>
      <c r="N2192" s="526"/>
      <c r="Q2192" s="287"/>
      <c r="U2192" s="526"/>
      <c r="X2192" s="287"/>
      <c r="AF2192" s="287"/>
    </row>
    <row r="2193" spans="11:32" s="17" customFormat="1" x14ac:dyDescent="0.2">
      <c r="K2193" s="297"/>
      <c r="N2193" s="526"/>
      <c r="Q2193" s="287"/>
      <c r="U2193" s="526"/>
      <c r="X2193" s="287"/>
      <c r="AF2193" s="287"/>
    </row>
    <row r="2194" spans="11:32" s="17" customFormat="1" x14ac:dyDescent="0.2">
      <c r="K2194" s="297"/>
      <c r="N2194" s="526"/>
      <c r="Q2194" s="287"/>
      <c r="U2194" s="526"/>
      <c r="X2194" s="287"/>
      <c r="AF2194" s="287"/>
    </row>
    <row r="2195" spans="11:32" s="17" customFormat="1" x14ac:dyDescent="0.2">
      <c r="K2195" s="297"/>
      <c r="N2195" s="526"/>
      <c r="Q2195" s="287"/>
      <c r="U2195" s="526"/>
      <c r="X2195" s="287"/>
      <c r="AF2195" s="287"/>
    </row>
    <row r="2196" spans="11:32" s="17" customFormat="1" x14ac:dyDescent="0.2">
      <c r="K2196" s="297"/>
      <c r="N2196" s="526"/>
      <c r="Q2196" s="287"/>
      <c r="U2196" s="526"/>
      <c r="X2196" s="287"/>
      <c r="AF2196" s="287"/>
    </row>
    <row r="2197" spans="11:32" s="17" customFormat="1" x14ac:dyDescent="0.2">
      <c r="K2197" s="297"/>
      <c r="N2197" s="526"/>
      <c r="Q2197" s="287"/>
      <c r="U2197" s="526"/>
      <c r="X2197" s="287"/>
      <c r="AF2197" s="287"/>
    </row>
    <row r="2198" spans="11:32" s="17" customFormat="1" x14ac:dyDescent="0.2">
      <c r="K2198" s="297"/>
      <c r="N2198" s="526"/>
      <c r="Q2198" s="287"/>
      <c r="U2198" s="526"/>
      <c r="X2198" s="287"/>
      <c r="AF2198" s="287"/>
    </row>
    <row r="2199" spans="11:32" s="17" customFormat="1" x14ac:dyDescent="0.2">
      <c r="K2199" s="297"/>
      <c r="N2199" s="526"/>
      <c r="Q2199" s="287"/>
      <c r="U2199" s="526"/>
      <c r="X2199" s="287"/>
      <c r="AF2199" s="287"/>
    </row>
    <row r="2200" spans="11:32" s="17" customFormat="1" x14ac:dyDescent="0.2">
      <c r="K2200" s="297"/>
      <c r="N2200" s="526"/>
      <c r="Q2200" s="287"/>
      <c r="U2200" s="526"/>
      <c r="X2200" s="287"/>
      <c r="AF2200" s="287"/>
    </row>
    <row r="2201" spans="11:32" s="17" customFormat="1" x14ac:dyDescent="0.2">
      <c r="K2201" s="297"/>
      <c r="N2201" s="526"/>
      <c r="Q2201" s="287"/>
      <c r="U2201" s="526"/>
      <c r="X2201" s="287"/>
      <c r="AF2201" s="287"/>
    </row>
    <row r="2202" spans="11:32" s="17" customFormat="1" x14ac:dyDescent="0.2">
      <c r="K2202" s="297"/>
      <c r="N2202" s="526"/>
      <c r="Q2202" s="287"/>
      <c r="U2202" s="526"/>
      <c r="X2202" s="287"/>
      <c r="AF2202" s="287"/>
    </row>
    <row r="2203" spans="11:32" s="17" customFormat="1" x14ac:dyDescent="0.2">
      <c r="K2203" s="297"/>
      <c r="N2203" s="526"/>
      <c r="Q2203" s="287"/>
      <c r="U2203" s="526"/>
      <c r="X2203" s="287"/>
      <c r="AF2203" s="287"/>
    </row>
    <row r="2204" spans="11:32" s="17" customFormat="1" x14ac:dyDescent="0.2">
      <c r="K2204" s="297"/>
      <c r="N2204" s="526"/>
      <c r="Q2204" s="287"/>
      <c r="U2204" s="526"/>
      <c r="X2204" s="287"/>
      <c r="AF2204" s="287"/>
    </row>
    <row r="2205" spans="11:32" s="17" customFormat="1" x14ac:dyDescent="0.2">
      <c r="K2205" s="297"/>
      <c r="N2205" s="526"/>
      <c r="Q2205" s="287"/>
      <c r="U2205" s="526"/>
      <c r="X2205" s="287"/>
      <c r="AF2205" s="287"/>
    </row>
    <row r="2206" spans="11:32" s="17" customFormat="1" x14ac:dyDescent="0.2">
      <c r="K2206" s="297"/>
      <c r="N2206" s="526"/>
      <c r="Q2206" s="287"/>
      <c r="U2206" s="526"/>
      <c r="X2206" s="287"/>
      <c r="AF2206" s="287"/>
    </row>
    <row r="2207" spans="11:32" s="17" customFormat="1" x14ac:dyDescent="0.2">
      <c r="K2207" s="297"/>
      <c r="N2207" s="526"/>
      <c r="Q2207" s="287"/>
      <c r="U2207" s="526"/>
      <c r="X2207" s="287"/>
      <c r="AF2207" s="287"/>
    </row>
    <row r="2208" spans="11:32" s="17" customFormat="1" x14ac:dyDescent="0.2">
      <c r="K2208" s="297"/>
      <c r="N2208" s="526"/>
      <c r="Q2208" s="287"/>
      <c r="U2208" s="526"/>
      <c r="X2208" s="287"/>
      <c r="AF2208" s="287"/>
    </row>
    <row r="2209" spans="11:32" s="17" customFormat="1" x14ac:dyDescent="0.2">
      <c r="K2209" s="297"/>
      <c r="N2209" s="526"/>
      <c r="Q2209" s="287"/>
      <c r="U2209" s="526"/>
      <c r="X2209" s="287"/>
      <c r="AF2209" s="287"/>
    </row>
    <row r="2210" spans="11:32" s="17" customFormat="1" x14ac:dyDescent="0.2">
      <c r="K2210" s="297"/>
      <c r="N2210" s="526"/>
      <c r="Q2210" s="287"/>
      <c r="U2210" s="526"/>
      <c r="X2210" s="287"/>
      <c r="AF2210" s="287"/>
    </row>
    <row r="2211" spans="11:32" s="17" customFormat="1" x14ac:dyDescent="0.2">
      <c r="K2211" s="297"/>
      <c r="N2211" s="526"/>
      <c r="Q2211" s="287"/>
      <c r="U2211" s="526"/>
      <c r="X2211" s="287"/>
      <c r="AF2211" s="287"/>
    </row>
    <row r="2212" spans="11:32" s="17" customFormat="1" x14ac:dyDescent="0.2">
      <c r="K2212" s="297"/>
      <c r="N2212" s="526"/>
      <c r="Q2212" s="287"/>
      <c r="U2212" s="526"/>
      <c r="X2212" s="287"/>
      <c r="AF2212" s="287"/>
    </row>
    <row r="2213" spans="11:32" s="17" customFormat="1" x14ac:dyDescent="0.2">
      <c r="K2213" s="297"/>
      <c r="N2213" s="526"/>
      <c r="Q2213" s="287"/>
      <c r="U2213" s="526"/>
      <c r="X2213" s="287"/>
      <c r="AF2213" s="287"/>
    </row>
    <row r="2214" spans="11:32" s="17" customFormat="1" x14ac:dyDescent="0.2">
      <c r="K2214" s="297"/>
      <c r="N2214" s="526"/>
      <c r="Q2214" s="287"/>
      <c r="U2214" s="526"/>
      <c r="X2214" s="287"/>
      <c r="AF2214" s="287"/>
    </row>
    <row r="2215" spans="11:32" s="17" customFormat="1" x14ac:dyDescent="0.2">
      <c r="K2215" s="297"/>
      <c r="N2215" s="526"/>
      <c r="Q2215" s="287"/>
      <c r="U2215" s="526"/>
      <c r="X2215" s="287"/>
      <c r="AF2215" s="287"/>
    </row>
    <row r="2216" spans="11:32" s="17" customFormat="1" x14ac:dyDescent="0.2">
      <c r="K2216" s="297"/>
      <c r="N2216" s="526"/>
      <c r="Q2216" s="287"/>
      <c r="U2216" s="526"/>
      <c r="X2216" s="287"/>
      <c r="AF2216" s="287"/>
    </row>
    <row r="2217" spans="11:32" s="17" customFormat="1" x14ac:dyDescent="0.2">
      <c r="K2217" s="297"/>
      <c r="N2217" s="526"/>
      <c r="Q2217" s="287"/>
      <c r="U2217" s="526"/>
      <c r="X2217" s="287"/>
      <c r="AF2217" s="287"/>
    </row>
    <row r="2218" spans="11:32" s="17" customFormat="1" x14ac:dyDescent="0.2">
      <c r="K2218" s="297"/>
      <c r="N2218" s="526"/>
      <c r="Q2218" s="287"/>
      <c r="U2218" s="526"/>
      <c r="X2218" s="287"/>
      <c r="AF2218" s="287"/>
    </row>
    <row r="2219" spans="11:32" s="17" customFormat="1" x14ac:dyDescent="0.2">
      <c r="K2219" s="297"/>
      <c r="N2219" s="526"/>
      <c r="Q2219" s="287"/>
      <c r="U2219" s="526"/>
      <c r="X2219" s="287"/>
      <c r="AF2219" s="287"/>
    </row>
    <row r="2220" spans="11:32" s="17" customFormat="1" x14ac:dyDescent="0.2">
      <c r="K2220" s="297"/>
      <c r="N2220" s="526"/>
      <c r="Q2220" s="287"/>
      <c r="U2220" s="526"/>
      <c r="X2220" s="287"/>
      <c r="AF2220" s="287"/>
    </row>
    <row r="2221" spans="11:32" s="17" customFormat="1" x14ac:dyDescent="0.2">
      <c r="K2221" s="297"/>
      <c r="N2221" s="526"/>
      <c r="Q2221" s="287"/>
      <c r="U2221" s="526"/>
      <c r="X2221" s="287"/>
      <c r="AF2221" s="287"/>
    </row>
    <row r="2222" spans="11:32" s="17" customFormat="1" x14ac:dyDescent="0.2">
      <c r="K2222" s="297"/>
      <c r="N2222" s="526"/>
      <c r="Q2222" s="287"/>
      <c r="U2222" s="526"/>
      <c r="X2222" s="287"/>
      <c r="AF2222" s="287"/>
    </row>
    <row r="2223" spans="11:32" s="17" customFormat="1" x14ac:dyDescent="0.2">
      <c r="K2223" s="297"/>
      <c r="N2223" s="526"/>
      <c r="Q2223" s="287"/>
      <c r="U2223" s="526"/>
      <c r="X2223" s="287"/>
      <c r="AF2223" s="287"/>
    </row>
    <row r="2224" spans="11:32" s="17" customFormat="1" x14ac:dyDescent="0.2">
      <c r="K2224" s="297"/>
      <c r="N2224" s="526"/>
      <c r="Q2224" s="287"/>
      <c r="U2224" s="526"/>
      <c r="X2224" s="287"/>
      <c r="AF2224" s="287"/>
    </row>
    <row r="2225" spans="11:32" s="17" customFormat="1" x14ac:dyDescent="0.2">
      <c r="K2225" s="297"/>
      <c r="N2225" s="526"/>
      <c r="Q2225" s="287"/>
      <c r="U2225" s="526"/>
      <c r="X2225" s="287"/>
      <c r="AF2225" s="287"/>
    </row>
    <row r="2226" spans="11:32" s="17" customFormat="1" x14ac:dyDescent="0.2">
      <c r="K2226" s="297"/>
      <c r="N2226" s="526"/>
      <c r="Q2226" s="287"/>
      <c r="U2226" s="526"/>
      <c r="X2226" s="287"/>
      <c r="AF2226" s="287"/>
    </row>
    <row r="2227" spans="11:32" s="17" customFormat="1" x14ac:dyDescent="0.2">
      <c r="K2227" s="297"/>
      <c r="N2227" s="526"/>
      <c r="Q2227" s="287"/>
      <c r="U2227" s="526"/>
      <c r="X2227" s="287"/>
      <c r="AF2227" s="287"/>
    </row>
    <row r="2228" spans="11:32" s="17" customFormat="1" x14ac:dyDescent="0.2">
      <c r="K2228" s="297"/>
      <c r="N2228" s="526"/>
      <c r="Q2228" s="287"/>
      <c r="U2228" s="526"/>
      <c r="X2228" s="287"/>
      <c r="AF2228" s="287"/>
    </row>
    <row r="2229" spans="11:32" s="17" customFormat="1" x14ac:dyDescent="0.2">
      <c r="K2229" s="297"/>
      <c r="N2229" s="526"/>
      <c r="Q2229" s="287"/>
      <c r="U2229" s="526"/>
      <c r="X2229" s="287"/>
      <c r="AF2229" s="287"/>
    </row>
    <row r="2230" spans="11:32" s="17" customFormat="1" x14ac:dyDescent="0.2">
      <c r="K2230" s="297"/>
      <c r="N2230" s="526"/>
      <c r="Q2230" s="287"/>
      <c r="U2230" s="526"/>
      <c r="X2230" s="287"/>
      <c r="AF2230" s="287"/>
    </row>
    <row r="2231" spans="11:32" s="17" customFormat="1" x14ac:dyDescent="0.2">
      <c r="K2231" s="297"/>
      <c r="N2231" s="526"/>
      <c r="Q2231" s="287"/>
      <c r="U2231" s="526"/>
      <c r="X2231" s="287"/>
      <c r="AF2231" s="287"/>
    </row>
    <row r="2232" spans="11:32" s="17" customFormat="1" x14ac:dyDescent="0.2">
      <c r="K2232" s="297"/>
      <c r="N2232" s="526"/>
      <c r="Q2232" s="287"/>
      <c r="U2232" s="526"/>
      <c r="X2232" s="287"/>
      <c r="AF2232" s="287"/>
    </row>
    <row r="2233" spans="11:32" s="17" customFormat="1" x14ac:dyDescent="0.2">
      <c r="K2233" s="297"/>
      <c r="N2233" s="526"/>
      <c r="Q2233" s="287"/>
      <c r="U2233" s="526"/>
      <c r="X2233" s="287"/>
      <c r="AF2233" s="287"/>
    </row>
    <row r="2234" spans="11:32" s="17" customFormat="1" x14ac:dyDescent="0.2">
      <c r="K2234" s="297"/>
      <c r="N2234" s="526"/>
      <c r="Q2234" s="287"/>
      <c r="U2234" s="526"/>
      <c r="X2234" s="287"/>
      <c r="AF2234" s="287"/>
    </row>
    <row r="2235" spans="11:32" s="17" customFormat="1" x14ac:dyDescent="0.2">
      <c r="K2235" s="297"/>
      <c r="N2235" s="526"/>
      <c r="Q2235" s="287"/>
      <c r="U2235" s="526"/>
      <c r="X2235" s="287"/>
      <c r="AF2235" s="287"/>
    </row>
    <row r="2236" spans="11:32" s="17" customFormat="1" x14ac:dyDescent="0.2">
      <c r="K2236" s="297"/>
      <c r="N2236" s="526"/>
      <c r="Q2236" s="287"/>
      <c r="U2236" s="526"/>
      <c r="X2236" s="287"/>
      <c r="AF2236" s="287"/>
    </row>
    <row r="2237" spans="11:32" s="17" customFormat="1" x14ac:dyDescent="0.2">
      <c r="K2237" s="297"/>
      <c r="N2237" s="526"/>
      <c r="Q2237" s="287"/>
      <c r="U2237" s="526"/>
      <c r="X2237" s="287"/>
      <c r="AF2237" s="287"/>
    </row>
    <row r="2238" spans="11:32" s="17" customFormat="1" x14ac:dyDescent="0.2">
      <c r="K2238" s="297"/>
      <c r="N2238" s="526"/>
      <c r="Q2238" s="287"/>
      <c r="U2238" s="526"/>
      <c r="X2238" s="287"/>
      <c r="AF2238" s="287"/>
    </row>
    <row r="2239" spans="11:32" s="17" customFormat="1" x14ac:dyDescent="0.2">
      <c r="K2239" s="297"/>
      <c r="N2239" s="526"/>
      <c r="Q2239" s="287"/>
      <c r="U2239" s="526"/>
      <c r="X2239" s="287"/>
      <c r="AF2239" s="287"/>
    </row>
    <row r="2240" spans="11:32" s="17" customFormat="1" x14ac:dyDescent="0.2">
      <c r="K2240" s="297"/>
      <c r="N2240" s="526"/>
      <c r="Q2240" s="287"/>
      <c r="U2240" s="526"/>
      <c r="X2240" s="287"/>
      <c r="AF2240" s="287"/>
    </row>
    <row r="2241" spans="11:32" s="17" customFormat="1" x14ac:dyDescent="0.2">
      <c r="K2241" s="297"/>
      <c r="N2241" s="526"/>
      <c r="Q2241" s="287"/>
      <c r="U2241" s="526"/>
      <c r="X2241" s="287"/>
      <c r="AF2241" s="287"/>
    </row>
    <row r="2242" spans="11:32" s="17" customFormat="1" x14ac:dyDescent="0.2">
      <c r="K2242" s="297"/>
      <c r="N2242" s="526"/>
      <c r="Q2242" s="287"/>
      <c r="U2242" s="526"/>
      <c r="X2242" s="287"/>
      <c r="AF2242" s="287"/>
    </row>
    <row r="2243" spans="11:32" s="17" customFormat="1" x14ac:dyDescent="0.2">
      <c r="K2243" s="297"/>
      <c r="N2243" s="526"/>
      <c r="Q2243" s="287"/>
      <c r="U2243" s="526"/>
      <c r="X2243" s="287"/>
      <c r="AF2243" s="287"/>
    </row>
    <row r="2244" spans="11:32" s="17" customFormat="1" x14ac:dyDescent="0.2">
      <c r="K2244" s="297"/>
      <c r="N2244" s="526"/>
      <c r="Q2244" s="287"/>
      <c r="U2244" s="526"/>
      <c r="X2244" s="287"/>
      <c r="AF2244" s="287"/>
    </row>
    <row r="2245" spans="11:32" s="17" customFormat="1" x14ac:dyDescent="0.2">
      <c r="K2245" s="297"/>
      <c r="N2245" s="526"/>
      <c r="Q2245" s="287"/>
      <c r="U2245" s="526"/>
      <c r="X2245" s="287"/>
      <c r="AF2245" s="287"/>
    </row>
    <row r="2246" spans="11:32" s="17" customFormat="1" x14ac:dyDescent="0.2">
      <c r="K2246" s="297"/>
      <c r="N2246" s="526"/>
      <c r="Q2246" s="287"/>
      <c r="U2246" s="526"/>
      <c r="X2246" s="287"/>
      <c r="AF2246" s="287"/>
    </row>
    <row r="2247" spans="11:32" s="17" customFormat="1" x14ac:dyDescent="0.2">
      <c r="K2247" s="297"/>
      <c r="N2247" s="526"/>
      <c r="Q2247" s="287"/>
      <c r="U2247" s="526"/>
      <c r="X2247" s="287"/>
      <c r="AF2247" s="287"/>
    </row>
    <row r="2248" spans="11:32" s="17" customFormat="1" x14ac:dyDescent="0.2">
      <c r="K2248" s="297"/>
      <c r="N2248" s="526"/>
      <c r="Q2248" s="287"/>
      <c r="U2248" s="526"/>
      <c r="X2248" s="287"/>
      <c r="AF2248" s="287"/>
    </row>
    <row r="2249" spans="11:32" s="17" customFormat="1" x14ac:dyDescent="0.2">
      <c r="K2249" s="297"/>
      <c r="N2249" s="526"/>
      <c r="Q2249" s="287"/>
      <c r="U2249" s="526"/>
      <c r="X2249" s="287"/>
      <c r="AF2249" s="287"/>
    </row>
    <row r="2250" spans="11:32" s="17" customFormat="1" x14ac:dyDescent="0.2">
      <c r="K2250" s="297"/>
      <c r="N2250" s="526"/>
      <c r="Q2250" s="287"/>
      <c r="U2250" s="526"/>
      <c r="X2250" s="287"/>
      <c r="AF2250" s="287"/>
    </row>
    <row r="2251" spans="11:32" s="17" customFormat="1" x14ac:dyDescent="0.2">
      <c r="K2251" s="297"/>
      <c r="N2251" s="526"/>
      <c r="Q2251" s="287"/>
      <c r="U2251" s="526"/>
      <c r="X2251" s="287"/>
      <c r="AF2251" s="287"/>
    </row>
    <row r="2252" spans="11:32" s="17" customFormat="1" x14ac:dyDescent="0.2">
      <c r="K2252" s="297"/>
      <c r="N2252" s="526"/>
      <c r="Q2252" s="287"/>
      <c r="U2252" s="526"/>
      <c r="X2252" s="287"/>
      <c r="AF2252" s="287"/>
    </row>
    <row r="2253" spans="11:32" s="17" customFormat="1" x14ac:dyDescent="0.2">
      <c r="K2253" s="297"/>
      <c r="N2253" s="526"/>
      <c r="Q2253" s="287"/>
      <c r="U2253" s="526"/>
      <c r="X2253" s="287"/>
      <c r="AF2253" s="287"/>
    </row>
    <row r="2254" spans="11:32" s="17" customFormat="1" x14ac:dyDescent="0.2">
      <c r="K2254" s="297"/>
      <c r="N2254" s="526"/>
      <c r="Q2254" s="287"/>
      <c r="U2254" s="526"/>
      <c r="X2254" s="287"/>
      <c r="AF2254" s="287"/>
    </row>
    <row r="2255" spans="11:32" s="17" customFormat="1" x14ac:dyDescent="0.2">
      <c r="K2255" s="297"/>
      <c r="N2255" s="526"/>
      <c r="Q2255" s="287"/>
      <c r="U2255" s="526"/>
      <c r="X2255" s="287"/>
      <c r="AF2255" s="287"/>
    </row>
    <row r="2256" spans="11:32" s="17" customFormat="1" x14ac:dyDescent="0.2">
      <c r="K2256" s="297"/>
      <c r="N2256" s="526"/>
      <c r="Q2256" s="287"/>
      <c r="U2256" s="526"/>
      <c r="X2256" s="287"/>
      <c r="AF2256" s="287"/>
    </row>
    <row r="2257" spans="11:32" s="17" customFormat="1" x14ac:dyDescent="0.2">
      <c r="K2257" s="297"/>
      <c r="N2257" s="526"/>
      <c r="Q2257" s="287"/>
      <c r="U2257" s="526"/>
      <c r="X2257" s="287"/>
      <c r="AF2257" s="287"/>
    </row>
    <row r="2258" spans="11:32" s="17" customFormat="1" x14ac:dyDescent="0.2">
      <c r="K2258" s="297"/>
      <c r="N2258" s="526"/>
      <c r="Q2258" s="287"/>
      <c r="U2258" s="526"/>
      <c r="X2258" s="287"/>
      <c r="AF2258" s="287"/>
    </row>
    <row r="2259" spans="11:32" s="17" customFormat="1" x14ac:dyDescent="0.2">
      <c r="K2259" s="297"/>
      <c r="N2259" s="526"/>
      <c r="Q2259" s="287"/>
      <c r="U2259" s="526"/>
      <c r="X2259" s="287"/>
      <c r="AF2259" s="287"/>
    </row>
    <row r="2260" spans="11:32" s="17" customFormat="1" x14ac:dyDescent="0.2">
      <c r="K2260" s="297"/>
      <c r="N2260" s="526"/>
      <c r="Q2260" s="287"/>
      <c r="U2260" s="526"/>
      <c r="X2260" s="287"/>
      <c r="AF2260" s="287"/>
    </row>
    <row r="2261" spans="11:32" s="17" customFormat="1" x14ac:dyDescent="0.2">
      <c r="K2261" s="297"/>
      <c r="N2261" s="526"/>
      <c r="Q2261" s="287"/>
      <c r="U2261" s="526"/>
      <c r="X2261" s="287"/>
      <c r="AF2261" s="287"/>
    </row>
    <row r="2262" spans="11:32" s="17" customFormat="1" x14ac:dyDescent="0.2">
      <c r="K2262" s="297"/>
      <c r="N2262" s="526"/>
      <c r="Q2262" s="287"/>
      <c r="U2262" s="526"/>
      <c r="X2262" s="287"/>
      <c r="AF2262" s="287"/>
    </row>
    <row r="2263" spans="11:32" s="17" customFormat="1" x14ac:dyDescent="0.2">
      <c r="K2263" s="297"/>
      <c r="N2263" s="526"/>
      <c r="Q2263" s="287"/>
      <c r="U2263" s="526"/>
      <c r="X2263" s="287"/>
      <c r="AF2263" s="287"/>
    </row>
    <row r="2264" spans="11:32" s="17" customFormat="1" x14ac:dyDescent="0.2">
      <c r="K2264" s="297"/>
      <c r="N2264" s="526"/>
      <c r="Q2264" s="287"/>
      <c r="U2264" s="526"/>
      <c r="X2264" s="287"/>
      <c r="AF2264" s="287"/>
    </row>
    <row r="2265" spans="11:32" s="17" customFormat="1" x14ac:dyDescent="0.2">
      <c r="K2265" s="297"/>
      <c r="N2265" s="526"/>
      <c r="Q2265" s="287"/>
      <c r="U2265" s="526"/>
      <c r="X2265" s="287"/>
      <c r="AF2265" s="287"/>
    </row>
    <row r="2266" spans="11:32" s="17" customFormat="1" x14ac:dyDescent="0.2">
      <c r="K2266" s="297"/>
      <c r="N2266" s="526"/>
      <c r="Q2266" s="287"/>
      <c r="U2266" s="526"/>
      <c r="X2266" s="287"/>
      <c r="AF2266" s="287"/>
    </row>
    <row r="2267" spans="11:32" s="17" customFormat="1" x14ac:dyDescent="0.2">
      <c r="K2267" s="297"/>
      <c r="N2267" s="526"/>
      <c r="Q2267" s="287"/>
      <c r="U2267" s="526"/>
      <c r="X2267" s="287"/>
      <c r="AF2267" s="287"/>
    </row>
    <row r="2268" spans="11:32" s="17" customFormat="1" x14ac:dyDescent="0.2">
      <c r="K2268" s="297"/>
      <c r="N2268" s="526"/>
      <c r="Q2268" s="287"/>
      <c r="U2268" s="526"/>
      <c r="X2268" s="287"/>
      <c r="AF2268" s="287"/>
    </row>
    <row r="2269" spans="11:32" s="17" customFormat="1" x14ac:dyDescent="0.2">
      <c r="K2269" s="297"/>
      <c r="N2269" s="526"/>
      <c r="Q2269" s="287"/>
      <c r="U2269" s="526"/>
      <c r="X2269" s="287"/>
      <c r="AF2269" s="287"/>
    </row>
    <row r="2270" spans="11:32" s="17" customFormat="1" x14ac:dyDescent="0.2">
      <c r="K2270" s="297"/>
      <c r="N2270" s="526"/>
      <c r="Q2270" s="287"/>
      <c r="U2270" s="526"/>
      <c r="X2270" s="287"/>
      <c r="AF2270" s="287"/>
    </row>
    <row r="2271" spans="11:32" s="17" customFormat="1" x14ac:dyDescent="0.2">
      <c r="K2271" s="297"/>
      <c r="N2271" s="526"/>
      <c r="Q2271" s="287"/>
      <c r="U2271" s="526"/>
      <c r="X2271" s="287"/>
      <c r="AF2271" s="287"/>
    </row>
    <row r="2272" spans="11:32" s="17" customFormat="1" x14ac:dyDescent="0.2">
      <c r="K2272" s="297"/>
      <c r="N2272" s="526"/>
      <c r="Q2272" s="287"/>
      <c r="U2272" s="526"/>
      <c r="X2272" s="287"/>
      <c r="AF2272" s="287"/>
    </row>
    <row r="2273" spans="11:32" s="17" customFormat="1" x14ac:dyDescent="0.2">
      <c r="K2273" s="297"/>
      <c r="N2273" s="526"/>
      <c r="Q2273" s="287"/>
      <c r="U2273" s="526"/>
      <c r="X2273" s="287"/>
      <c r="AF2273" s="287"/>
    </row>
    <row r="2274" spans="11:32" s="17" customFormat="1" x14ac:dyDescent="0.2">
      <c r="K2274" s="297"/>
      <c r="N2274" s="526"/>
      <c r="Q2274" s="287"/>
      <c r="U2274" s="526"/>
      <c r="X2274" s="287"/>
      <c r="AF2274" s="287"/>
    </row>
    <row r="2275" spans="11:32" s="17" customFormat="1" x14ac:dyDescent="0.2">
      <c r="K2275" s="297"/>
      <c r="N2275" s="526"/>
      <c r="Q2275" s="287"/>
      <c r="U2275" s="526"/>
      <c r="X2275" s="287"/>
      <c r="AF2275" s="287"/>
    </row>
    <row r="2276" spans="11:32" s="17" customFormat="1" x14ac:dyDescent="0.2">
      <c r="K2276" s="297"/>
      <c r="N2276" s="526"/>
      <c r="Q2276" s="287"/>
      <c r="U2276" s="526"/>
      <c r="X2276" s="287"/>
      <c r="AF2276" s="287"/>
    </row>
    <row r="2277" spans="11:32" s="17" customFormat="1" x14ac:dyDescent="0.2">
      <c r="K2277" s="297"/>
      <c r="N2277" s="526"/>
      <c r="Q2277" s="287"/>
      <c r="U2277" s="526"/>
      <c r="X2277" s="287"/>
      <c r="AF2277" s="287"/>
    </row>
    <row r="2278" spans="11:32" s="17" customFormat="1" x14ac:dyDescent="0.2">
      <c r="K2278" s="297"/>
      <c r="N2278" s="526"/>
      <c r="Q2278" s="287"/>
      <c r="U2278" s="526"/>
      <c r="X2278" s="287"/>
      <c r="AF2278" s="287"/>
    </row>
    <row r="2279" spans="11:32" s="17" customFormat="1" x14ac:dyDescent="0.2">
      <c r="K2279" s="297"/>
      <c r="N2279" s="526"/>
      <c r="Q2279" s="287"/>
      <c r="U2279" s="526"/>
      <c r="X2279" s="287"/>
      <c r="AF2279" s="287"/>
    </row>
    <row r="2280" spans="11:32" s="17" customFormat="1" x14ac:dyDescent="0.2">
      <c r="K2280" s="297"/>
      <c r="N2280" s="526"/>
      <c r="Q2280" s="287"/>
      <c r="U2280" s="526"/>
      <c r="X2280" s="287"/>
      <c r="AF2280" s="287"/>
    </row>
    <row r="2281" spans="11:32" s="17" customFormat="1" x14ac:dyDescent="0.2">
      <c r="K2281" s="297"/>
      <c r="N2281" s="526"/>
      <c r="Q2281" s="287"/>
      <c r="U2281" s="526"/>
      <c r="X2281" s="287"/>
      <c r="AF2281" s="287"/>
    </row>
    <row r="2282" spans="11:32" s="17" customFormat="1" x14ac:dyDescent="0.2">
      <c r="K2282" s="297"/>
      <c r="N2282" s="526"/>
      <c r="Q2282" s="287"/>
      <c r="U2282" s="526"/>
      <c r="X2282" s="287"/>
      <c r="AF2282" s="287"/>
    </row>
    <row r="2283" spans="11:32" s="17" customFormat="1" x14ac:dyDescent="0.2">
      <c r="K2283" s="297"/>
      <c r="N2283" s="526"/>
      <c r="Q2283" s="287"/>
      <c r="U2283" s="526"/>
      <c r="X2283" s="287"/>
      <c r="AF2283" s="287"/>
    </row>
    <row r="2284" spans="11:32" s="17" customFormat="1" x14ac:dyDescent="0.2">
      <c r="K2284" s="297"/>
      <c r="N2284" s="526"/>
      <c r="Q2284" s="287"/>
      <c r="U2284" s="526"/>
      <c r="X2284" s="287"/>
      <c r="AF2284" s="287"/>
    </row>
    <row r="2285" spans="11:32" s="17" customFormat="1" x14ac:dyDescent="0.2">
      <c r="K2285" s="297"/>
      <c r="N2285" s="526"/>
      <c r="Q2285" s="287"/>
      <c r="U2285" s="526"/>
      <c r="X2285" s="287"/>
      <c r="AF2285" s="287"/>
    </row>
    <row r="2286" spans="11:32" s="17" customFormat="1" x14ac:dyDescent="0.2">
      <c r="K2286" s="297"/>
      <c r="N2286" s="526"/>
      <c r="Q2286" s="287"/>
      <c r="U2286" s="526"/>
      <c r="X2286" s="287"/>
      <c r="AF2286" s="287"/>
    </row>
    <row r="2287" spans="11:32" s="17" customFormat="1" x14ac:dyDescent="0.2">
      <c r="K2287" s="297"/>
      <c r="N2287" s="526"/>
      <c r="Q2287" s="287"/>
      <c r="U2287" s="526"/>
      <c r="X2287" s="287"/>
      <c r="AF2287" s="287"/>
    </row>
    <row r="2288" spans="11:32" s="17" customFormat="1" x14ac:dyDescent="0.2">
      <c r="K2288" s="297"/>
      <c r="N2288" s="526"/>
      <c r="Q2288" s="287"/>
      <c r="U2288" s="526"/>
      <c r="X2288" s="287"/>
      <c r="AF2288" s="287"/>
    </row>
    <row r="2289" spans="11:32" s="17" customFormat="1" x14ac:dyDescent="0.2">
      <c r="K2289" s="297"/>
      <c r="N2289" s="526"/>
      <c r="Q2289" s="287"/>
      <c r="U2289" s="526"/>
      <c r="X2289" s="287"/>
      <c r="AF2289" s="287"/>
    </row>
    <row r="2290" spans="11:32" s="17" customFormat="1" x14ac:dyDescent="0.2">
      <c r="K2290" s="297"/>
      <c r="N2290" s="526"/>
      <c r="Q2290" s="287"/>
      <c r="U2290" s="526"/>
      <c r="X2290" s="287"/>
      <c r="AF2290" s="287"/>
    </row>
    <row r="2291" spans="11:32" s="17" customFormat="1" x14ac:dyDescent="0.2">
      <c r="K2291" s="297"/>
      <c r="N2291" s="526"/>
      <c r="Q2291" s="287"/>
      <c r="U2291" s="526"/>
      <c r="X2291" s="287"/>
      <c r="AF2291" s="287"/>
    </row>
    <row r="2292" spans="11:32" s="17" customFormat="1" x14ac:dyDescent="0.2">
      <c r="K2292" s="297"/>
      <c r="N2292" s="526"/>
      <c r="Q2292" s="287"/>
      <c r="U2292" s="526"/>
      <c r="X2292" s="287"/>
      <c r="AF2292" s="287"/>
    </row>
    <row r="2293" spans="11:32" s="17" customFormat="1" x14ac:dyDescent="0.2">
      <c r="K2293" s="297"/>
      <c r="N2293" s="526"/>
      <c r="Q2293" s="287"/>
      <c r="U2293" s="526"/>
      <c r="X2293" s="287"/>
      <c r="AF2293" s="287"/>
    </row>
    <row r="2294" spans="11:32" s="17" customFormat="1" x14ac:dyDescent="0.2">
      <c r="K2294" s="297"/>
      <c r="N2294" s="526"/>
      <c r="Q2294" s="287"/>
      <c r="U2294" s="526"/>
      <c r="X2294" s="287"/>
      <c r="AF2294" s="287"/>
    </row>
    <row r="2295" spans="11:32" s="17" customFormat="1" x14ac:dyDescent="0.2">
      <c r="K2295" s="297"/>
      <c r="N2295" s="526"/>
      <c r="Q2295" s="287"/>
      <c r="U2295" s="526"/>
      <c r="X2295" s="287"/>
      <c r="AF2295" s="287"/>
    </row>
    <row r="2296" spans="11:32" s="17" customFormat="1" x14ac:dyDescent="0.2">
      <c r="K2296" s="297"/>
      <c r="N2296" s="526"/>
      <c r="Q2296" s="287"/>
      <c r="U2296" s="526"/>
      <c r="X2296" s="287"/>
      <c r="AF2296" s="287"/>
    </row>
    <row r="2297" spans="11:32" s="17" customFormat="1" x14ac:dyDescent="0.2">
      <c r="K2297" s="297"/>
      <c r="N2297" s="526"/>
      <c r="Q2297" s="287"/>
      <c r="U2297" s="526"/>
      <c r="X2297" s="287"/>
      <c r="AF2297" s="287"/>
    </row>
    <row r="2298" spans="11:32" s="17" customFormat="1" x14ac:dyDescent="0.2">
      <c r="K2298" s="297"/>
      <c r="N2298" s="526"/>
      <c r="Q2298" s="287"/>
      <c r="U2298" s="526"/>
      <c r="X2298" s="287"/>
      <c r="AF2298" s="287"/>
    </row>
    <row r="2299" spans="11:32" s="17" customFormat="1" x14ac:dyDescent="0.2">
      <c r="K2299" s="297"/>
      <c r="N2299" s="526"/>
      <c r="Q2299" s="287"/>
      <c r="U2299" s="526"/>
      <c r="X2299" s="287"/>
      <c r="AF2299" s="287"/>
    </row>
    <row r="2300" spans="11:32" s="17" customFormat="1" x14ac:dyDescent="0.2">
      <c r="K2300" s="297"/>
      <c r="N2300" s="526"/>
      <c r="Q2300" s="287"/>
      <c r="U2300" s="526"/>
      <c r="X2300" s="287"/>
      <c r="AF2300" s="287"/>
    </row>
    <row r="2301" spans="11:32" s="17" customFormat="1" x14ac:dyDescent="0.2">
      <c r="K2301" s="297"/>
      <c r="N2301" s="526"/>
      <c r="Q2301" s="287"/>
      <c r="U2301" s="526"/>
      <c r="X2301" s="287"/>
      <c r="AF2301" s="287"/>
    </row>
    <row r="2302" spans="11:32" s="17" customFormat="1" x14ac:dyDescent="0.2">
      <c r="K2302" s="297"/>
      <c r="N2302" s="526"/>
      <c r="Q2302" s="287"/>
      <c r="U2302" s="526"/>
      <c r="X2302" s="287"/>
      <c r="AF2302" s="287"/>
    </row>
    <row r="2303" spans="11:32" s="17" customFormat="1" x14ac:dyDescent="0.2">
      <c r="K2303" s="297"/>
      <c r="N2303" s="526"/>
      <c r="Q2303" s="287"/>
      <c r="U2303" s="526"/>
      <c r="X2303" s="287"/>
      <c r="AF2303" s="287"/>
    </row>
    <row r="2304" spans="11:32" s="17" customFormat="1" x14ac:dyDescent="0.2">
      <c r="K2304" s="297"/>
      <c r="N2304" s="526"/>
      <c r="Q2304" s="287"/>
      <c r="U2304" s="526"/>
      <c r="X2304" s="287"/>
      <c r="AF2304" s="287"/>
    </row>
    <row r="2305" spans="11:32" s="17" customFormat="1" x14ac:dyDescent="0.2">
      <c r="K2305" s="297"/>
      <c r="N2305" s="526"/>
      <c r="Q2305" s="287"/>
      <c r="U2305" s="526"/>
      <c r="X2305" s="287"/>
      <c r="AF2305" s="287"/>
    </row>
    <row r="2306" spans="11:32" s="17" customFormat="1" x14ac:dyDescent="0.2">
      <c r="K2306" s="297"/>
      <c r="N2306" s="526"/>
      <c r="Q2306" s="287"/>
      <c r="U2306" s="526"/>
      <c r="X2306" s="287"/>
      <c r="AF2306" s="287"/>
    </row>
    <row r="2307" spans="11:32" s="17" customFormat="1" x14ac:dyDescent="0.2">
      <c r="K2307" s="297"/>
      <c r="N2307" s="526"/>
      <c r="Q2307" s="287"/>
      <c r="U2307" s="526"/>
      <c r="X2307" s="287"/>
      <c r="AF2307" s="287"/>
    </row>
    <row r="2308" spans="11:32" s="17" customFormat="1" x14ac:dyDescent="0.2">
      <c r="K2308" s="297"/>
      <c r="N2308" s="526"/>
      <c r="Q2308" s="287"/>
      <c r="U2308" s="526"/>
      <c r="X2308" s="287"/>
      <c r="AF2308" s="287"/>
    </row>
    <row r="2309" spans="11:32" s="17" customFormat="1" x14ac:dyDescent="0.2">
      <c r="K2309" s="297"/>
      <c r="N2309" s="526"/>
      <c r="Q2309" s="287"/>
      <c r="U2309" s="526"/>
      <c r="X2309" s="287"/>
      <c r="AF2309" s="287"/>
    </row>
    <row r="2310" spans="11:32" s="17" customFormat="1" x14ac:dyDescent="0.2">
      <c r="K2310" s="297"/>
      <c r="N2310" s="526"/>
      <c r="Q2310" s="287"/>
      <c r="U2310" s="526"/>
      <c r="X2310" s="287"/>
      <c r="AF2310" s="287"/>
    </row>
    <row r="2311" spans="11:32" s="17" customFormat="1" x14ac:dyDescent="0.2">
      <c r="K2311" s="297"/>
      <c r="N2311" s="526"/>
      <c r="Q2311" s="287"/>
      <c r="U2311" s="526"/>
      <c r="X2311" s="287"/>
      <c r="AF2311" s="287"/>
    </row>
    <row r="2312" spans="11:32" s="17" customFormat="1" x14ac:dyDescent="0.2">
      <c r="K2312" s="297"/>
      <c r="N2312" s="526"/>
      <c r="Q2312" s="287"/>
      <c r="U2312" s="526"/>
      <c r="X2312" s="287"/>
      <c r="AF2312" s="287"/>
    </row>
    <row r="2313" spans="11:32" s="17" customFormat="1" x14ac:dyDescent="0.2">
      <c r="K2313" s="297"/>
      <c r="N2313" s="526"/>
      <c r="Q2313" s="287"/>
      <c r="U2313" s="526"/>
      <c r="X2313" s="287"/>
      <c r="AF2313" s="287"/>
    </row>
    <row r="2314" spans="11:32" s="17" customFormat="1" x14ac:dyDescent="0.2">
      <c r="K2314" s="297"/>
      <c r="N2314" s="526"/>
      <c r="Q2314" s="287"/>
      <c r="U2314" s="526"/>
      <c r="X2314" s="287"/>
      <c r="AF2314" s="287"/>
    </row>
    <row r="2315" spans="11:32" s="17" customFormat="1" x14ac:dyDescent="0.2">
      <c r="K2315" s="297"/>
      <c r="N2315" s="526"/>
      <c r="Q2315" s="287"/>
      <c r="U2315" s="526"/>
      <c r="X2315" s="287"/>
      <c r="AF2315" s="287"/>
    </row>
    <row r="2316" spans="11:32" s="17" customFormat="1" x14ac:dyDescent="0.2">
      <c r="K2316" s="297"/>
      <c r="N2316" s="526"/>
      <c r="Q2316" s="287"/>
      <c r="U2316" s="526"/>
      <c r="X2316" s="287"/>
      <c r="AF2316" s="287"/>
    </row>
    <row r="2317" spans="11:32" s="17" customFormat="1" x14ac:dyDescent="0.2">
      <c r="K2317" s="297"/>
      <c r="N2317" s="526"/>
      <c r="Q2317" s="287"/>
      <c r="U2317" s="526"/>
      <c r="X2317" s="287"/>
      <c r="AF2317" s="287"/>
    </row>
    <row r="2318" spans="11:32" s="17" customFormat="1" x14ac:dyDescent="0.2">
      <c r="K2318" s="297"/>
      <c r="N2318" s="526"/>
      <c r="Q2318" s="287"/>
      <c r="U2318" s="526"/>
      <c r="X2318" s="287"/>
      <c r="AF2318" s="287"/>
    </row>
    <row r="2319" spans="11:32" s="17" customFormat="1" x14ac:dyDescent="0.2">
      <c r="K2319" s="297"/>
      <c r="N2319" s="526"/>
      <c r="Q2319" s="287"/>
      <c r="U2319" s="526"/>
      <c r="X2319" s="287"/>
      <c r="AF2319" s="287"/>
    </row>
    <row r="2320" spans="11:32" s="17" customFormat="1" x14ac:dyDescent="0.2">
      <c r="K2320" s="297"/>
      <c r="N2320" s="526"/>
      <c r="Q2320" s="287"/>
      <c r="U2320" s="526"/>
      <c r="X2320" s="287"/>
      <c r="AF2320" s="287"/>
    </row>
    <row r="2321" spans="9:36" s="17" customFormat="1" x14ac:dyDescent="0.2">
      <c r="K2321" s="297"/>
      <c r="N2321" s="526"/>
      <c r="Q2321" s="287"/>
      <c r="U2321" s="526"/>
      <c r="X2321" s="287"/>
      <c r="AF2321" s="287"/>
    </row>
    <row r="2322" spans="9:36" s="17" customFormat="1" x14ac:dyDescent="0.2">
      <c r="K2322" s="297"/>
      <c r="N2322" s="526"/>
      <c r="Q2322" s="287"/>
      <c r="U2322" s="526"/>
      <c r="X2322" s="287"/>
      <c r="AF2322" s="287"/>
    </row>
    <row r="2323" spans="9:36" s="17" customFormat="1" x14ac:dyDescent="0.2">
      <c r="K2323" s="297"/>
      <c r="N2323" s="526"/>
      <c r="Q2323" s="287"/>
      <c r="U2323" s="526"/>
      <c r="X2323" s="287"/>
      <c r="AF2323" s="287"/>
    </row>
    <row r="2324" spans="9:36" s="17" customFormat="1" x14ac:dyDescent="0.2">
      <c r="K2324" s="297"/>
      <c r="N2324" s="526"/>
      <c r="Q2324" s="287"/>
      <c r="U2324" s="526"/>
      <c r="X2324" s="287"/>
      <c r="AF2324" s="287"/>
    </row>
    <row r="2325" spans="9:36" s="17" customFormat="1" x14ac:dyDescent="0.2">
      <c r="K2325" s="297"/>
      <c r="N2325" s="526"/>
      <c r="Q2325" s="287"/>
      <c r="U2325" s="526"/>
      <c r="X2325" s="287"/>
      <c r="AF2325" s="287"/>
    </row>
    <row r="2326" spans="9:36" x14ac:dyDescent="0.2">
      <c r="I2326" s="17"/>
      <c r="J2326" s="17"/>
      <c r="K2326" s="297"/>
      <c r="M2326" s="17"/>
      <c r="N2326" s="526"/>
      <c r="O2326" s="17"/>
      <c r="P2326" s="17"/>
      <c r="Q2326" s="287"/>
      <c r="R2326" s="17"/>
      <c r="S2326" s="17"/>
      <c r="T2326" s="17"/>
      <c r="V2326" s="17"/>
      <c r="W2326" s="17"/>
      <c r="X2326" s="287"/>
      <c r="Y2326" s="17"/>
      <c r="Z2326" s="17"/>
      <c r="AA2326" s="17"/>
      <c r="AB2326" s="17"/>
      <c r="AC2326" s="17"/>
      <c r="AD2326" s="17"/>
      <c r="AE2326" s="17"/>
      <c r="AF2326" s="287"/>
      <c r="AG2326" s="17"/>
      <c r="AH2326" s="17"/>
      <c r="AI2326" s="17"/>
      <c r="AJ2326" s="17"/>
    </row>
    <row r="2327" spans="9:36" x14ac:dyDescent="0.2">
      <c r="I2327" s="17"/>
      <c r="J2327" s="17"/>
      <c r="K2327" s="297"/>
      <c r="M2327" s="17"/>
      <c r="N2327" s="526"/>
      <c r="O2327" s="17"/>
      <c r="P2327" s="17"/>
      <c r="Q2327" s="287"/>
      <c r="R2327" s="17"/>
      <c r="S2327" s="17"/>
      <c r="T2327" s="17"/>
      <c r="V2327" s="17"/>
      <c r="W2327" s="17"/>
      <c r="X2327" s="287"/>
      <c r="Y2327" s="17"/>
      <c r="Z2327" s="17"/>
      <c r="AA2327" s="17"/>
      <c r="AB2327" s="17"/>
      <c r="AC2327" s="17"/>
      <c r="AD2327" s="17"/>
      <c r="AE2327" s="17"/>
      <c r="AF2327" s="287"/>
      <c r="AG2327" s="17"/>
      <c r="AH2327" s="17"/>
      <c r="AI2327" s="17"/>
      <c r="AJ2327" s="17"/>
    </row>
    <row r="2328" spans="9:36" x14ac:dyDescent="0.2">
      <c r="I2328" s="17"/>
      <c r="J2328" s="17"/>
      <c r="K2328" s="297"/>
      <c r="M2328" s="17"/>
      <c r="N2328" s="526"/>
      <c r="O2328" s="17"/>
      <c r="P2328" s="17"/>
      <c r="Q2328" s="287"/>
      <c r="R2328" s="17"/>
      <c r="S2328" s="17"/>
      <c r="T2328" s="17"/>
      <c r="V2328" s="17"/>
      <c r="W2328" s="17"/>
      <c r="X2328" s="287"/>
      <c r="Y2328" s="17"/>
      <c r="Z2328" s="17"/>
      <c r="AA2328" s="17"/>
      <c r="AB2328" s="17"/>
      <c r="AC2328" s="17"/>
      <c r="AD2328" s="17"/>
      <c r="AE2328" s="17"/>
      <c r="AF2328" s="287"/>
      <c r="AG2328" s="17"/>
      <c r="AH2328" s="17"/>
      <c r="AI2328" s="17"/>
      <c r="AJ2328" s="17"/>
    </row>
    <row r="2329" spans="9:36" x14ac:dyDescent="0.2">
      <c r="I2329" s="17"/>
      <c r="J2329" s="17"/>
      <c r="K2329" s="297"/>
      <c r="M2329" s="17"/>
      <c r="N2329" s="526"/>
      <c r="O2329" s="17"/>
      <c r="P2329" s="17"/>
      <c r="Q2329" s="287"/>
      <c r="R2329" s="17"/>
      <c r="S2329" s="17"/>
      <c r="T2329" s="17"/>
      <c r="V2329" s="17"/>
      <c r="W2329" s="17"/>
      <c r="X2329" s="287"/>
      <c r="Y2329" s="17"/>
      <c r="Z2329" s="17"/>
      <c r="AA2329" s="17"/>
      <c r="AB2329" s="17"/>
      <c r="AC2329" s="17"/>
      <c r="AD2329" s="17"/>
      <c r="AE2329" s="17"/>
      <c r="AF2329" s="287"/>
      <c r="AG2329" s="17"/>
      <c r="AH2329" s="17"/>
      <c r="AI2329" s="17"/>
      <c r="AJ2329" s="17"/>
    </row>
    <row r="2330" spans="9:36" x14ac:dyDescent="0.2">
      <c r="I2330" s="17"/>
      <c r="J2330" s="17"/>
      <c r="K2330" s="297"/>
      <c r="M2330" s="17"/>
      <c r="N2330" s="526"/>
      <c r="O2330" s="17"/>
      <c r="P2330" s="17"/>
      <c r="Q2330" s="287"/>
      <c r="R2330" s="17"/>
      <c r="S2330" s="17"/>
      <c r="T2330" s="17"/>
      <c r="V2330" s="17"/>
      <c r="W2330" s="17"/>
      <c r="X2330" s="287"/>
      <c r="Y2330" s="17"/>
      <c r="Z2330" s="17"/>
      <c r="AA2330" s="17"/>
      <c r="AB2330" s="17"/>
      <c r="AC2330" s="17"/>
      <c r="AD2330" s="17"/>
      <c r="AE2330" s="17"/>
      <c r="AF2330" s="287"/>
      <c r="AG2330" s="17"/>
      <c r="AH2330" s="17"/>
      <c r="AI2330" s="17"/>
      <c r="AJ2330" s="17"/>
    </row>
    <row r="2331" spans="9:36" x14ac:dyDescent="0.2">
      <c r="I2331" s="17"/>
      <c r="J2331" s="17"/>
      <c r="K2331" s="297"/>
      <c r="M2331" s="17"/>
      <c r="N2331" s="526"/>
      <c r="O2331" s="17"/>
      <c r="P2331" s="17"/>
      <c r="Q2331" s="287"/>
      <c r="R2331" s="17"/>
      <c r="S2331" s="17"/>
      <c r="T2331" s="17"/>
      <c r="V2331" s="17"/>
      <c r="W2331" s="17"/>
      <c r="X2331" s="287"/>
      <c r="Y2331" s="17"/>
      <c r="Z2331" s="17"/>
      <c r="AA2331" s="17"/>
      <c r="AB2331" s="17"/>
      <c r="AC2331" s="17"/>
      <c r="AD2331" s="17"/>
      <c r="AE2331" s="17"/>
      <c r="AF2331" s="287"/>
      <c r="AG2331" s="17"/>
      <c r="AH2331" s="17"/>
      <c r="AI2331" s="17"/>
      <c r="AJ2331" s="17"/>
    </row>
    <row r="2332" spans="9:36" x14ac:dyDescent="0.2">
      <c r="I2332" s="17"/>
      <c r="J2332" s="17"/>
      <c r="K2332" s="297"/>
      <c r="M2332" s="17"/>
      <c r="N2332" s="526"/>
      <c r="O2332" s="17"/>
      <c r="P2332" s="17"/>
      <c r="Q2332" s="287"/>
      <c r="R2332" s="17"/>
      <c r="S2332" s="17"/>
      <c r="T2332" s="17"/>
      <c r="V2332" s="17"/>
      <c r="W2332" s="17"/>
      <c r="X2332" s="287"/>
      <c r="Y2332" s="17"/>
      <c r="Z2332" s="17"/>
      <c r="AA2332" s="17"/>
      <c r="AB2332" s="17"/>
      <c r="AC2332" s="17"/>
      <c r="AD2332" s="17"/>
      <c r="AE2332" s="17"/>
      <c r="AF2332" s="287"/>
      <c r="AG2332" s="17"/>
      <c r="AH2332" s="17"/>
      <c r="AI2332" s="17"/>
      <c r="AJ2332" s="17"/>
    </row>
    <row r="2333" spans="9:36" x14ac:dyDescent="0.2">
      <c r="I2333" s="17"/>
      <c r="J2333" s="17"/>
      <c r="K2333" s="297"/>
      <c r="M2333" s="17"/>
      <c r="N2333" s="526"/>
      <c r="O2333" s="17"/>
      <c r="P2333" s="17"/>
      <c r="Q2333" s="287"/>
      <c r="R2333" s="17"/>
      <c r="S2333" s="17"/>
      <c r="T2333" s="17"/>
      <c r="V2333" s="17"/>
      <c r="W2333" s="17"/>
      <c r="X2333" s="287"/>
      <c r="Y2333" s="17"/>
      <c r="Z2333" s="17"/>
      <c r="AA2333" s="17"/>
      <c r="AB2333" s="17"/>
      <c r="AC2333" s="17"/>
      <c r="AD2333" s="17"/>
      <c r="AE2333" s="17"/>
      <c r="AF2333" s="287"/>
      <c r="AG2333" s="17"/>
      <c r="AH2333" s="17"/>
      <c r="AI2333" s="17"/>
      <c r="AJ2333" s="17"/>
    </row>
    <row r="2334" spans="9:36" x14ac:dyDescent="0.2">
      <c r="I2334" s="17"/>
      <c r="J2334" s="17"/>
      <c r="K2334" s="297"/>
      <c r="M2334" s="17"/>
      <c r="N2334" s="526"/>
      <c r="O2334" s="17"/>
      <c r="P2334" s="17"/>
      <c r="Q2334" s="287"/>
      <c r="R2334" s="17"/>
      <c r="S2334" s="17"/>
      <c r="T2334" s="17"/>
      <c r="V2334" s="17"/>
      <c r="W2334" s="17"/>
      <c r="X2334" s="287"/>
      <c r="Y2334" s="17"/>
      <c r="Z2334" s="17"/>
      <c r="AA2334" s="17"/>
      <c r="AB2334" s="17"/>
      <c r="AC2334" s="17"/>
      <c r="AD2334" s="17"/>
      <c r="AE2334" s="17"/>
      <c r="AF2334" s="287"/>
      <c r="AG2334" s="17"/>
      <c r="AH2334" s="17"/>
      <c r="AI2334" s="17"/>
      <c r="AJ2334" s="17"/>
    </row>
    <row r="2335" spans="9:36" x14ac:dyDescent="0.2">
      <c r="I2335" s="17"/>
      <c r="J2335" s="17"/>
      <c r="K2335" s="297"/>
      <c r="M2335" s="17"/>
      <c r="N2335" s="526"/>
      <c r="O2335" s="17"/>
      <c r="P2335" s="17"/>
      <c r="Q2335" s="287"/>
      <c r="R2335" s="17"/>
      <c r="S2335" s="17"/>
      <c r="T2335" s="17"/>
      <c r="V2335" s="17"/>
      <c r="W2335" s="17"/>
      <c r="X2335" s="287"/>
      <c r="Y2335" s="17"/>
      <c r="Z2335" s="17"/>
      <c r="AA2335" s="17"/>
      <c r="AB2335" s="17"/>
      <c r="AC2335" s="17"/>
      <c r="AD2335" s="17"/>
      <c r="AE2335" s="17"/>
      <c r="AF2335" s="287"/>
      <c r="AG2335" s="17"/>
      <c r="AH2335" s="17"/>
      <c r="AI2335" s="17"/>
      <c r="AJ2335" s="17"/>
    </row>
    <row r="2336" spans="9:36" x14ac:dyDescent="0.2">
      <c r="I2336" s="17"/>
      <c r="J2336" s="17"/>
      <c r="K2336" s="297"/>
      <c r="M2336" s="17"/>
      <c r="N2336" s="526"/>
      <c r="O2336" s="17"/>
      <c r="P2336" s="17"/>
      <c r="Q2336" s="287"/>
      <c r="R2336" s="17"/>
      <c r="S2336" s="17"/>
      <c r="T2336" s="17"/>
      <c r="V2336" s="17"/>
      <c r="W2336" s="17"/>
      <c r="X2336" s="287"/>
      <c r="Y2336" s="17"/>
      <c r="Z2336" s="17"/>
      <c r="AA2336" s="17"/>
      <c r="AB2336" s="17"/>
      <c r="AC2336" s="17"/>
      <c r="AD2336" s="17"/>
      <c r="AE2336" s="17"/>
      <c r="AF2336" s="287"/>
      <c r="AG2336" s="17"/>
      <c r="AH2336" s="17"/>
      <c r="AI2336" s="17"/>
      <c r="AJ2336" s="17"/>
    </row>
    <row r="2337" spans="9:36" x14ac:dyDescent="0.2">
      <c r="I2337" s="17"/>
      <c r="J2337" s="17"/>
      <c r="K2337" s="297"/>
      <c r="M2337" s="17"/>
      <c r="N2337" s="526"/>
      <c r="O2337" s="17"/>
      <c r="P2337" s="17"/>
      <c r="Q2337" s="287"/>
      <c r="R2337" s="17"/>
      <c r="S2337" s="17"/>
      <c r="T2337" s="17"/>
      <c r="V2337" s="17"/>
      <c r="W2337" s="17"/>
      <c r="X2337" s="287"/>
      <c r="Y2337" s="17"/>
      <c r="Z2337" s="17"/>
      <c r="AA2337" s="17"/>
      <c r="AB2337" s="17"/>
      <c r="AC2337" s="17"/>
      <c r="AD2337" s="17"/>
      <c r="AE2337" s="17"/>
      <c r="AF2337" s="287"/>
      <c r="AG2337" s="17"/>
      <c r="AH2337" s="17"/>
      <c r="AI2337" s="17"/>
      <c r="AJ2337" s="17"/>
    </row>
    <row r="2338" spans="9:36" x14ac:dyDescent="0.2">
      <c r="I2338" s="17"/>
      <c r="J2338" s="17"/>
      <c r="K2338" s="297"/>
      <c r="M2338" s="17"/>
      <c r="N2338" s="526"/>
      <c r="O2338" s="17"/>
      <c r="P2338" s="17"/>
      <c r="Q2338" s="287"/>
      <c r="R2338" s="17"/>
      <c r="S2338" s="17"/>
      <c r="T2338" s="17"/>
      <c r="V2338" s="17"/>
      <c r="W2338" s="17"/>
      <c r="X2338" s="287"/>
      <c r="Y2338" s="17"/>
      <c r="Z2338" s="17"/>
      <c r="AA2338" s="17"/>
      <c r="AB2338" s="17"/>
      <c r="AC2338" s="17"/>
      <c r="AD2338" s="17"/>
      <c r="AE2338" s="17"/>
      <c r="AF2338" s="287"/>
      <c r="AG2338" s="17"/>
      <c r="AH2338" s="17"/>
      <c r="AI2338" s="17"/>
      <c r="AJ2338" s="17"/>
    </row>
    <row r="2339" spans="9:36" x14ac:dyDescent="0.2">
      <c r="I2339" s="17"/>
      <c r="J2339" s="17"/>
      <c r="K2339" s="297"/>
      <c r="M2339" s="17"/>
      <c r="N2339" s="526"/>
      <c r="O2339" s="17"/>
      <c r="P2339" s="17"/>
      <c r="Q2339" s="287"/>
      <c r="R2339" s="17"/>
      <c r="S2339" s="17"/>
      <c r="T2339" s="17"/>
      <c r="V2339" s="17"/>
      <c r="W2339" s="17"/>
      <c r="X2339" s="287"/>
      <c r="Y2339" s="17"/>
      <c r="Z2339" s="17"/>
      <c r="AA2339" s="17"/>
      <c r="AB2339" s="17"/>
      <c r="AC2339" s="17"/>
      <c r="AD2339" s="17"/>
      <c r="AE2339" s="17"/>
      <c r="AF2339" s="287"/>
      <c r="AG2339" s="17"/>
      <c r="AH2339" s="17"/>
      <c r="AI2339" s="17"/>
      <c r="AJ2339" s="17"/>
    </row>
    <row r="2340" spans="9:36" x14ac:dyDescent="0.2">
      <c r="I2340" s="17"/>
      <c r="J2340" s="17"/>
      <c r="K2340" s="297"/>
      <c r="M2340" s="17"/>
      <c r="N2340" s="526"/>
      <c r="O2340" s="17"/>
      <c r="P2340" s="17"/>
      <c r="Q2340" s="287"/>
      <c r="R2340" s="17"/>
      <c r="S2340" s="17"/>
      <c r="T2340" s="17"/>
      <c r="V2340" s="17"/>
      <c r="W2340" s="17"/>
      <c r="X2340" s="287"/>
      <c r="Y2340" s="17"/>
      <c r="Z2340" s="17"/>
      <c r="AA2340" s="17"/>
      <c r="AB2340" s="17"/>
      <c r="AC2340" s="17"/>
      <c r="AD2340" s="17"/>
      <c r="AE2340" s="17"/>
      <c r="AF2340" s="287"/>
      <c r="AG2340" s="17"/>
      <c r="AH2340" s="17"/>
      <c r="AI2340" s="17"/>
      <c r="AJ2340" s="17"/>
    </row>
    <row r="2341" spans="9:36" x14ac:dyDescent="0.2">
      <c r="I2341" s="17"/>
      <c r="J2341" s="17"/>
      <c r="K2341" s="297"/>
      <c r="M2341" s="17"/>
      <c r="N2341" s="526"/>
      <c r="O2341" s="17"/>
      <c r="P2341" s="17"/>
      <c r="Q2341" s="287"/>
      <c r="R2341" s="17"/>
      <c r="S2341" s="17"/>
      <c r="T2341" s="17"/>
      <c r="V2341" s="17"/>
      <c r="W2341" s="17"/>
      <c r="X2341" s="287"/>
      <c r="Y2341" s="17"/>
      <c r="Z2341" s="17"/>
      <c r="AA2341" s="17"/>
      <c r="AB2341" s="17"/>
      <c r="AC2341" s="17"/>
      <c r="AD2341" s="17"/>
      <c r="AE2341" s="17"/>
      <c r="AF2341" s="287"/>
      <c r="AG2341" s="17"/>
      <c r="AH2341" s="17"/>
      <c r="AI2341" s="17"/>
      <c r="AJ2341" s="17"/>
    </row>
    <row r="2342" spans="9:36" x14ac:dyDescent="0.2">
      <c r="I2342" s="17"/>
      <c r="J2342" s="17"/>
      <c r="K2342" s="297"/>
      <c r="M2342" s="17"/>
      <c r="N2342" s="526"/>
      <c r="O2342" s="17"/>
      <c r="P2342" s="17"/>
      <c r="Q2342" s="287"/>
      <c r="R2342" s="17"/>
      <c r="S2342" s="17"/>
      <c r="T2342" s="17"/>
      <c r="V2342" s="17"/>
      <c r="W2342" s="17"/>
      <c r="X2342" s="287"/>
      <c r="Y2342" s="17"/>
      <c r="Z2342" s="17"/>
      <c r="AA2342" s="17"/>
      <c r="AB2342" s="17"/>
      <c r="AC2342" s="17"/>
      <c r="AD2342" s="17"/>
      <c r="AE2342" s="17"/>
      <c r="AF2342" s="287"/>
      <c r="AG2342" s="17"/>
      <c r="AH2342" s="17"/>
      <c r="AI2342" s="17"/>
      <c r="AJ2342" s="17"/>
    </row>
    <row r="2343" spans="9:36" x14ac:dyDescent="0.2">
      <c r="I2343" s="17"/>
      <c r="J2343" s="17"/>
      <c r="K2343" s="297"/>
      <c r="M2343" s="17"/>
      <c r="N2343" s="526"/>
      <c r="O2343" s="17"/>
      <c r="P2343" s="17"/>
      <c r="Q2343" s="287"/>
      <c r="R2343" s="17"/>
      <c r="S2343" s="17"/>
      <c r="T2343" s="17"/>
      <c r="V2343" s="17"/>
      <c r="W2343" s="17"/>
      <c r="X2343" s="287"/>
      <c r="Y2343" s="17"/>
      <c r="Z2343" s="17"/>
      <c r="AA2343" s="17"/>
      <c r="AB2343" s="17"/>
      <c r="AC2343" s="17"/>
      <c r="AD2343" s="17"/>
      <c r="AE2343" s="17"/>
      <c r="AF2343" s="287"/>
      <c r="AG2343" s="17"/>
      <c r="AH2343" s="17"/>
      <c r="AI2343" s="17"/>
      <c r="AJ2343" s="17"/>
    </row>
    <row r="2344" spans="9:36" x14ac:dyDescent="0.2">
      <c r="I2344" s="17"/>
      <c r="J2344" s="17"/>
      <c r="K2344" s="297"/>
      <c r="M2344" s="17"/>
      <c r="N2344" s="526"/>
      <c r="O2344" s="17"/>
      <c r="P2344" s="17"/>
      <c r="Q2344" s="287"/>
      <c r="R2344" s="17"/>
      <c r="S2344" s="17"/>
      <c r="T2344" s="17"/>
      <c r="V2344" s="17"/>
      <c r="W2344" s="17"/>
      <c r="X2344" s="287"/>
      <c r="Y2344" s="17"/>
      <c r="Z2344" s="17"/>
      <c r="AA2344" s="17"/>
      <c r="AB2344" s="17"/>
      <c r="AC2344" s="17"/>
      <c r="AD2344" s="17"/>
      <c r="AE2344" s="17"/>
      <c r="AF2344" s="287"/>
      <c r="AG2344" s="17"/>
      <c r="AH2344" s="17"/>
      <c r="AI2344" s="17"/>
      <c r="AJ2344" s="17"/>
    </row>
    <row r="2345" spans="9:36" x14ac:dyDescent="0.2">
      <c r="I2345" s="17"/>
      <c r="J2345" s="17"/>
      <c r="K2345" s="297"/>
      <c r="M2345" s="17"/>
      <c r="N2345" s="526"/>
      <c r="O2345" s="17"/>
      <c r="P2345" s="17"/>
      <c r="Q2345" s="287"/>
      <c r="R2345" s="17"/>
      <c r="S2345" s="17"/>
      <c r="T2345" s="17"/>
      <c r="V2345" s="17"/>
      <c r="W2345" s="17"/>
      <c r="X2345" s="287"/>
      <c r="Y2345" s="17"/>
      <c r="Z2345" s="17"/>
      <c r="AA2345" s="17"/>
      <c r="AB2345" s="17"/>
      <c r="AC2345" s="17"/>
      <c r="AD2345" s="17"/>
      <c r="AE2345" s="17"/>
      <c r="AF2345" s="287"/>
      <c r="AG2345" s="17"/>
      <c r="AH2345" s="17"/>
      <c r="AI2345" s="17"/>
      <c r="AJ2345" s="17"/>
    </row>
    <row r="2346" spans="9:36" x14ac:dyDescent="0.2">
      <c r="I2346" s="17"/>
      <c r="J2346" s="17"/>
      <c r="K2346" s="297"/>
      <c r="M2346" s="17"/>
      <c r="N2346" s="526"/>
      <c r="O2346" s="17"/>
      <c r="P2346" s="17"/>
      <c r="Q2346" s="287"/>
      <c r="R2346" s="17"/>
      <c r="S2346" s="17"/>
      <c r="T2346" s="17"/>
      <c r="V2346" s="17"/>
      <c r="W2346" s="17"/>
      <c r="X2346" s="287"/>
      <c r="Y2346" s="17"/>
      <c r="Z2346" s="17"/>
      <c r="AA2346" s="17"/>
      <c r="AB2346" s="17"/>
      <c r="AC2346" s="17"/>
      <c r="AD2346" s="17"/>
      <c r="AE2346" s="17"/>
      <c r="AF2346" s="287"/>
      <c r="AG2346" s="17"/>
      <c r="AH2346" s="17"/>
      <c r="AI2346" s="17"/>
      <c r="AJ2346" s="17"/>
    </row>
    <row r="2347" spans="9:36" x14ac:dyDescent="0.2">
      <c r="I2347" s="17"/>
      <c r="J2347" s="17"/>
      <c r="K2347" s="297"/>
      <c r="M2347" s="17"/>
      <c r="N2347" s="526"/>
      <c r="O2347" s="17"/>
      <c r="P2347" s="17"/>
      <c r="Q2347" s="287"/>
      <c r="R2347" s="17"/>
      <c r="S2347" s="17"/>
      <c r="T2347" s="17"/>
      <c r="V2347" s="17"/>
      <c r="W2347" s="17"/>
      <c r="X2347" s="287"/>
      <c r="Y2347" s="17"/>
      <c r="Z2347" s="17"/>
      <c r="AA2347" s="17"/>
      <c r="AB2347" s="17"/>
      <c r="AC2347" s="17"/>
      <c r="AD2347" s="17"/>
      <c r="AE2347" s="17"/>
      <c r="AF2347" s="287"/>
      <c r="AG2347" s="17"/>
      <c r="AH2347" s="17"/>
      <c r="AI2347" s="17"/>
      <c r="AJ2347" s="17"/>
    </row>
    <row r="2348" spans="9:36" x14ac:dyDescent="0.2">
      <c r="I2348" s="17"/>
      <c r="J2348" s="17"/>
      <c r="K2348" s="297"/>
      <c r="M2348" s="17"/>
      <c r="N2348" s="526"/>
      <c r="O2348" s="17"/>
      <c r="P2348" s="17"/>
      <c r="Q2348" s="287"/>
      <c r="R2348" s="17"/>
      <c r="S2348" s="17"/>
      <c r="T2348" s="17"/>
      <c r="V2348" s="17"/>
      <c r="W2348" s="17"/>
      <c r="X2348" s="287"/>
      <c r="Y2348" s="17"/>
      <c r="Z2348" s="17"/>
      <c r="AA2348" s="17"/>
      <c r="AB2348" s="17"/>
      <c r="AC2348" s="17"/>
      <c r="AD2348" s="17"/>
      <c r="AE2348" s="17"/>
      <c r="AF2348" s="287"/>
      <c r="AG2348" s="17"/>
      <c r="AH2348" s="17"/>
      <c r="AI2348" s="17"/>
      <c r="AJ2348" s="17"/>
    </row>
    <row r="2349" spans="9:36" x14ac:dyDescent="0.2">
      <c r="I2349" s="17"/>
      <c r="J2349" s="17"/>
      <c r="K2349" s="297"/>
      <c r="M2349" s="17"/>
      <c r="N2349" s="526"/>
      <c r="O2349" s="17"/>
      <c r="P2349" s="17"/>
      <c r="Q2349" s="287"/>
      <c r="R2349" s="17"/>
      <c r="S2349" s="17"/>
      <c r="T2349" s="17"/>
      <c r="V2349" s="17"/>
      <c r="W2349" s="17"/>
      <c r="X2349" s="287"/>
      <c r="Y2349" s="17"/>
      <c r="Z2349" s="17"/>
      <c r="AA2349" s="17"/>
      <c r="AB2349" s="17"/>
      <c r="AC2349" s="17"/>
      <c r="AD2349" s="17"/>
      <c r="AE2349" s="17"/>
      <c r="AF2349" s="287"/>
      <c r="AG2349" s="17"/>
      <c r="AH2349" s="17"/>
      <c r="AI2349" s="17"/>
      <c r="AJ2349" s="17"/>
    </row>
    <row r="2350" spans="9:36" x14ac:dyDescent="0.2">
      <c r="I2350" s="17"/>
      <c r="J2350" s="17"/>
      <c r="K2350" s="297"/>
      <c r="M2350" s="17"/>
      <c r="N2350" s="526"/>
      <c r="O2350" s="17"/>
      <c r="P2350" s="17"/>
      <c r="Q2350" s="287"/>
      <c r="R2350" s="17"/>
      <c r="S2350" s="17"/>
      <c r="T2350" s="17"/>
      <c r="V2350" s="17"/>
      <c r="W2350" s="17"/>
      <c r="X2350" s="287"/>
      <c r="Y2350" s="17"/>
      <c r="Z2350" s="17"/>
      <c r="AA2350" s="17"/>
      <c r="AB2350" s="17"/>
      <c r="AC2350" s="17"/>
      <c r="AD2350" s="17"/>
      <c r="AE2350" s="17"/>
      <c r="AF2350" s="287"/>
      <c r="AG2350" s="17"/>
      <c r="AH2350" s="17"/>
      <c r="AI2350" s="17"/>
      <c r="AJ2350" s="17"/>
    </row>
    <row r="2351" spans="9:36" x14ac:dyDescent="0.2">
      <c r="I2351" s="17"/>
      <c r="J2351" s="17"/>
      <c r="K2351" s="297"/>
      <c r="M2351" s="17"/>
      <c r="N2351" s="526"/>
      <c r="O2351" s="17"/>
      <c r="P2351" s="17"/>
      <c r="Q2351" s="287"/>
      <c r="R2351" s="17"/>
      <c r="S2351" s="17"/>
      <c r="T2351" s="17"/>
      <c r="V2351" s="17"/>
      <c r="W2351" s="17"/>
      <c r="X2351" s="287"/>
      <c r="Y2351" s="17"/>
      <c r="Z2351" s="17"/>
      <c r="AA2351" s="17"/>
      <c r="AB2351" s="17"/>
      <c r="AC2351" s="17"/>
      <c r="AD2351" s="17"/>
      <c r="AE2351" s="17"/>
      <c r="AF2351" s="287"/>
      <c r="AG2351" s="17"/>
      <c r="AH2351" s="17"/>
      <c r="AI2351" s="17"/>
      <c r="AJ2351" s="17"/>
    </row>
    <row r="2352" spans="9:36" x14ac:dyDescent="0.2">
      <c r="I2352" s="17"/>
      <c r="J2352" s="17"/>
      <c r="K2352" s="297"/>
      <c r="M2352" s="17"/>
      <c r="N2352" s="526"/>
      <c r="O2352" s="17"/>
      <c r="P2352" s="17"/>
      <c r="Q2352" s="287"/>
      <c r="R2352" s="17"/>
      <c r="S2352" s="17"/>
      <c r="T2352" s="17"/>
      <c r="V2352" s="17"/>
      <c r="W2352" s="17"/>
      <c r="X2352" s="287"/>
      <c r="Y2352" s="17"/>
      <c r="Z2352" s="17"/>
      <c r="AA2352" s="17"/>
      <c r="AB2352" s="17"/>
      <c r="AC2352" s="17"/>
      <c r="AD2352" s="17"/>
      <c r="AE2352" s="17"/>
      <c r="AF2352" s="287"/>
      <c r="AG2352" s="17"/>
      <c r="AH2352" s="17"/>
      <c r="AI2352" s="17"/>
      <c r="AJ2352" s="17"/>
    </row>
    <row r="2353" spans="9:36" x14ac:dyDescent="0.2">
      <c r="I2353" s="17"/>
      <c r="J2353" s="17"/>
      <c r="K2353" s="297"/>
      <c r="M2353" s="17"/>
      <c r="N2353" s="526"/>
      <c r="O2353" s="17"/>
      <c r="P2353" s="17"/>
      <c r="Q2353" s="287"/>
      <c r="R2353" s="17"/>
      <c r="S2353" s="17"/>
      <c r="T2353" s="17"/>
      <c r="V2353" s="17"/>
      <c r="W2353" s="17"/>
      <c r="X2353" s="287"/>
      <c r="Y2353" s="17"/>
      <c r="Z2353" s="17"/>
      <c r="AA2353" s="17"/>
      <c r="AB2353" s="17"/>
      <c r="AC2353" s="17"/>
      <c r="AD2353" s="17"/>
      <c r="AE2353" s="17"/>
      <c r="AF2353" s="287"/>
      <c r="AG2353" s="17"/>
      <c r="AH2353" s="17"/>
      <c r="AI2353" s="17"/>
      <c r="AJ2353" s="17"/>
    </row>
    <row r="2354" spans="9:36" x14ac:dyDescent="0.2">
      <c r="I2354" s="17"/>
      <c r="J2354" s="17"/>
      <c r="K2354" s="297"/>
      <c r="M2354" s="17"/>
      <c r="N2354" s="526"/>
      <c r="O2354" s="17"/>
      <c r="P2354" s="17"/>
      <c r="Q2354" s="287"/>
      <c r="R2354" s="17"/>
      <c r="S2354" s="17"/>
      <c r="T2354" s="17"/>
      <c r="V2354" s="17"/>
      <c r="W2354" s="17"/>
      <c r="X2354" s="287"/>
      <c r="Y2354" s="17"/>
      <c r="Z2354" s="17"/>
      <c r="AA2354" s="17"/>
      <c r="AB2354" s="17"/>
      <c r="AC2354" s="17"/>
      <c r="AD2354" s="17"/>
      <c r="AE2354" s="17"/>
      <c r="AF2354" s="287"/>
      <c r="AG2354" s="17"/>
      <c r="AH2354" s="17"/>
      <c r="AI2354" s="17"/>
      <c r="AJ2354" s="17"/>
    </row>
    <row r="2355" spans="9:36" x14ac:dyDescent="0.2">
      <c r="I2355" s="17"/>
      <c r="J2355" s="17"/>
      <c r="K2355" s="297"/>
      <c r="M2355" s="17"/>
      <c r="N2355" s="526"/>
      <c r="O2355" s="17"/>
      <c r="P2355" s="17"/>
      <c r="Q2355" s="287"/>
      <c r="R2355" s="17"/>
      <c r="S2355" s="17"/>
      <c r="T2355" s="17"/>
      <c r="V2355" s="17"/>
      <c r="W2355" s="17"/>
      <c r="X2355" s="287"/>
      <c r="Y2355" s="17"/>
      <c r="Z2355" s="17"/>
      <c r="AA2355" s="17"/>
      <c r="AB2355" s="17"/>
      <c r="AC2355" s="17"/>
      <c r="AD2355" s="17"/>
      <c r="AE2355" s="17"/>
      <c r="AF2355" s="287"/>
      <c r="AG2355" s="17"/>
      <c r="AH2355" s="17"/>
      <c r="AI2355" s="17"/>
      <c r="AJ2355" s="17"/>
    </row>
    <row r="2356" spans="9:36" x14ac:dyDescent="0.2">
      <c r="I2356" s="17"/>
      <c r="J2356" s="17"/>
      <c r="K2356" s="297"/>
      <c r="M2356" s="17"/>
      <c r="N2356" s="526"/>
      <c r="O2356" s="17"/>
      <c r="P2356" s="17"/>
      <c r="Q2356" s="287"/>
      <c r="R2356" s="17"/>
      <c r="S2356" s="17"/>
      <c r="T2356" s="17"/>
      <c r="V2356" s="17"/>
      <c r="W2356" s="17"/>
      <c r="X2356" s="287"/>
      <c r="Y2356" s="17"/>
      <c r="Z2356" s="17"/>
      <c r="AA2356" s="17"/>
      <c r="AB2356" s="17"/>
      <c r="AC2356" s="17"/>
      <c r="AD2356" s="17"/>
      <c r="AE2356" s="17"/>
      <c r="AF2356" s="287"/>
      <c r="AG2356" s="17"/>
      <c r="AH2356" s="17"/>
      <c r="AI2356" s="17"/>
      <c r="AJ2356" s="17"/>
    </row>
    <row r="2357" spans="9:36" x14ac:dyDescent="0.2">
      <c r="I2357" s="17"/>
      <c r="J2357" s="17"/>
      <c r="K2357" s="297"/>
      <c r="M2357" s="17"/>
      <c r="N2357" s="526"/>
      <c r="O2357" s="17"/>
      <c r="P2357" s="17"/>
      <c r="Q2357" s="287"/>
      <c r="R2357" s="17"/>
      <c r="S2357" s="17"/>
      <c r="T2357" s="17"/>
      <c r="V2357" s="17"/>
      <c r="W2357" s="17"/>
      <c r="X2357" s="287"/>
      <c r="Y2357" s="17"/>
      <c r="Z2357" s="17"/>
      <c r="AA2357" s="17"/>
      <c r="AB2357" s="17"/>
      <c r="AC2357" s="17"/>
      <c r="AD2357" s="17"/>
      <c r="AE2357" s="17"/>
      <c r="AF2357" s="287"/>
      <c r="AG2357" s="17"/>
      <c r="AH2357" s="17"/>
      <c r="AI2357" s="17"/>
      <c r="AJ2357" s="17"/>
    </row>
    <row r="2358" spans="9:36" x14ac:dyDescent="0.2">
      <c r="I2358" s="17"/>
      <c r="J2358" s="17"/>
      <c r="K2358" s="297"/>
      <c r="M2358" s="17"/>
      <c r="N2358" s="526"/>
      <c r="O2358" s="17"/>
      <c r="P2358" s="17"/>
      <c r="Q2358" s="287"/>
      <c r="R2358" s="17"/>
      <c r="S2358" s="17"/>
      <c r="T2358" s="17"/>
      <c r="V2358" s="17"/>
      <c r="W2358" s="17"/>
      <c r="X2358" s="287"/>
      <c r="Y2358" s="17"/>
      <c r="Z2358" s="17"/>
      <c r="AA2358" s="17"/>
      <c r="AB2358" s="17"/>
      <c r="AC2358" s="17"/>
      <c r="AD2358" s="17"/>
      <c r="AE2358" s="17"/>
      <c r="AF2358" s="287"/>
      <c r="AG2358" s="17"/>
      <c r="AH2358" s="17"/>
      <c r="AI2358" s="17"/>
      <c r="AJ2358" s="17"/>
    </row>
    <row r="2359" spans="9:36" x14ac:dyDescent="0.2">
      <c r="I2359" s="17"/>
      <c r="J2359" s="17"/>
      <c r="K2359" s="297"/>
      <c r="M2359" s="17"/>
      <c r="N2359" s="526"/>
      <c r="O2359" s="17"/>
      <c r="P2359" s="17"/>
      <c r="Q2359" s="287"/>
      <c r="R2359" s="17"/>
      <c r="S2359" s="17"/>
      <c r="T2359" s="17"/>
      <c r="V2359" s="17"/>
      <c r="W2359" s="17"/>
      <c r="X2359" s="287"/>
      <c r="Y2359" s="17"/>
      <c r="Z2359" s="17"/>
      <c r="AA2359" s="17"/>
      <c r="AB2359" s="17"/>
      <c r="AC2359" s="17"/>
      <c r="AD2359" s="17"/>
      <c r="AE2359" s="17"/>
      <c r="AF2359" s="287"/>
      <c r="AG2359" s="17"/>
      <c r="AH2359" s="17"/>
      <c r="AI2359" s="17"/>
      <c r="AJ2359" s="17"/>
    </row>
    <row r="2360" spans="9:36" x14ac:dyDescent="0.2">
      <c r="I2360" s="17"/>
      <c r="J2360" s="17"/>
      <c r="K2360" s="297"/>
      <c r="M2360" s="17"/>
      <c r="N2360" s="526"/>
      <c r="O2360" s="17"/>
      <c r="P2360" s="17"/>
      <c r="Q2360" s="287"/>
      <c r="R2360" s="17"/>
      <c r="S2360" s="17"/>
      <c r="T2360" s="17"/>
      <c r="V2360" s="17"/>
      <c r="W2360" s="17"/>
      <c r="X2360" s="287"/>
      <c r="Y2360" s="17"/>
      <c r="Z2360" s="17"/>
      <c r="AA2360" s="17"/>
      <c r="AB2360" s="17"/>
      <c r="AC2360" s="17"/>
      <c r="AD2360" s="17"/>
      <c r="AE2360" s="17"/>
      <c r="AF2360" s="287"/>
      <c r="AG2360" s="17"/>
      <c r="AH2360" s="17"/>
      <c r="AI2360" s="17"/>
      <c r="AJ2360" s="17"/>
    </row>
    <row r="2361" spans="9:36" x14ac:dyDescent="0.2">
      <c r="I2361" s="17"/>
      <c r="J2361" s="17"/>
      <c r="K2361" s="297"/>
      <c r="M2361" s="17"/>
      <c r="N2361" s="526"/>
      <c r="O2361" s="17"/>
      <c r="P2361" s="17"/>
      <c r="Q2361" s="287"/>
      <c r="R2361" s="17"/>
      <c r="S2361" s="17"/>
      <c r="T2361" s="17"/>
      <c r="V2361" s="17"/>
      <c r="W2361" s="17"/>
      <c r="X2361" s="287"/>
      <c r="Y2361" s="17"/>
      <c r="Z2361" s="17"/>
      <c r="AA2361" s="17"/>
      <c r="AB2361" s="17"/>
      <c r="AC2361" s="17"/>
      <c r="AD2361" s="17"/>
      <c r="AE2361" s="17"/>
      <c r="AF2361" s="287"/>
      <c r="AG2361" s="17"/>
      <c r="AH2361" s="17"/>
      <c r="AI2361" s="17"/>
      <c r="AJ2361" s="17"/>
    </row>
    <row r="2362" spans="9:36" x14ac:dyDescent="0.2">
      <c r="I2362" s="17"/>
      <c r="J2362" s="17"/>
      <c r="K2362" s="297"/>
      <c r="M2362" s="17"/>
      <c r="N2362" s="526"/>
      <c r="O2362" s="17"/>
      <c r="P2362" s="17"/>
      <c r="Q2362" s="287"/>
      <c r="R2362" s="17"/>
      <c r="S2362" s="17"/>
      <c r="T2362" s="17"/>
      <c r="V2362" s="17"/>
      <c r="W2362" s="17"/>
      <c r="X2362" s="287"/>
      <c r="Y2362" s="17"/>
      <c r="Z2362" s="17"/>
      <c r="AA2362" s="17"/>
      <c r="AB2362" s="17"/>
      <c r="AC2362" s="17"/>
      <c r="AD2362" s="17"/>
      <c r="AE2362" s="17"/>
      <c r="AF2362" s="287"/>
      <c r="AG2362" s="17"/>
      <c r="AH2362" s="17"/>
      <c r="AI2362" s="17"/>
      <c r="AJ2362" s="17"/>
    </row>
    <row r="2363" spans="9:36" x14ac:dyDescent="0.2">
      <c r="I2363" s="17"/>
      <c r="J2363" s="17"/>
      <c r="K2363" s="297"/>
      <c r="M2363" s="17"/>
      <c r="N2363" s="526"/>
      <c r="O2363" s="17"/>
      <c r="P2363" s="17"/>
      <c r="Q2363" s="287"/>
      <c r="R2363" s="17"/>
      <c r="S2363" s="17"/>
      <c r="T2363" s="17"/>
      <c r="V2363" s="17"/>
      <c r="W2363" s="17"/>
      <c r="X2363" s="287"/>
      <c r="Y2363" s="17"/>
      <c r="Z2363" s="17"/>
      <c r="AA2363" s="17"/>
      <c r="AB2363" s="17"/>
      <c r="AC2363" s="17"/>
      <c r="AD2363" s="17"/>
      <c r="AE2363" s="17"/>
      <c r="AF2363" s="287"/>
      <c r="AG2363" s="17"/>
      <c r="AH2363" s="17"/>
      <c r="AI2363" s="17"/>
      <c r="AJ2363" s="17"/>
    </row>
    <row r="2364" spans="9:36" x14ac:dyDescent="0.2">
      <c r="I2364" s="17"/>
      <c r="J2364" s="17"/>
      <c r="K2364" s="297"/>
      <c r="M2364" s="17"/>
      <c r="N2364" s="526"/>
      <c r="O2364" s="17"/>
      <c r="P2364" s="17"/>
      <c r="Q2364" s="287"/>
      <c r="R2364" s="17"/>
      <c r="S2364" s="17"/>
      <c r="T2364" s="17"/>
      <c r="V2364" s="17"/>
      <c r="W2364" s="17"/>
      <c r="X2364" s="287"/>
      <c r="Y2364" s="17"/>
      <c r="Z2364" s="17"/>
      <c r="AA2364" s="17"/>
      <c r="AB2364" s="17"/>
      <c r="AC2364" s="17"/>
      <c r="AD2364" s="17"/>
      <c r="AE2364" s="17"/>
      <c r="AF2364" s="287"/>
      <c r="AG2364" s="17"/>
      <c r="AH2364" s="17"/>
      <c r="AI2364" s="17"/>
      <c r="AJ2364" s="17"/>
    </row>
    <row r="2365" spans="9:36" x14ac:dyDescent="0.2">
      <c r="I2365" s="17"/>
      <c r="J2365" s="17"/>
      <c r="K2365" s="297"/>
      <c r="M2365" s="17"/>
      <c r="N2365" s="526"/>
      <c r="O2365" s="17"/>
      <c r="P2365" s="17"/>
      <c r="Q2365" s="287"/>
      <c r="R2365" s="17"/>
      <c r="S2365" s="17"/>
      <c r="T2365" s="17"/>
      <c r="V2365" s="17"/>
      <c r="W2365" s="17"/>
      <c r="X2365" s="287"/>
      <c r="Y2365" s="17"/>
      <c r="Z2365" s="17"/>
      <c r="AA2365" s="17"/>
      <c r="AB2365" s="17"/>
      <c r="AC2365" s="17"/>
      <c r="AD2365" s="17"/>
      <c r="AE2365" s="17"/>
      <c r="AF2365" s="287"/>
      <c r="AG2365" s="17"/>
      <c r="AH2365" s="17"/>
      <c r="AI2365" s="17"/>
      <c r="AJ2365" s="17"/>
    </row>
    <row r="2366" spans="9:36" x14ac:dyDescent="0.2">
      <c r="I2366" s="17"/>
      <c r="J2366" s="17"/>
      <c r="K2366" s="297"/>
      <c r="M2366" s="17"/>
      <c r="N2366" s="526"/>
      <c r="O2366" s="17"/>
      <c r="P2366" s="17"/>
      <c r="Q2366" s="287"/>
      <c r="R2366" s="17"/>
      <c r="S2366" s="17"/>
      <c r="T2366" s="17"/>
      <c r="V2366" s="17"/>
      <c r="W2366" s="17"/>
      <c r="X2366" s="287"/>
      <c r="Y2366" s="17"/>
      <c r="Z2366" s="17"/>
      <c r="AA2366" s="17"/>
      <c r="AB2366" s="17"/>
      <c r="AC2366" s="17"/>
      <c r="AD2366" s="17"/>
      <c r="AE2366" s="17"/>
      <c r="AF2366" s="287"/>
      <c r="AG2366" s="17"/>
      <c r="AH2366" s="17"/>
      <c r="AI2366" s="17"/>
      <c r="AJ2366" s="17"/>
    </row>
    <row r="2367" spans="9:36" x14ac:dyDescent="0.2">
      <c r="I2367" s="17"/>
      <c r="J2367" s="17"/>
      <c r="K2367" s="297"/>
      <c r="M2367" s="17"/>
      <c r="N2367" s="526"/>
      <c r="O2367" s="17"/>
      <c r="P2367" s="17"/>
      <c r="Q2367" s="287"/>
      <c r="R2367" s="17"/>
      <c r="S2367" s="17"/>
      <c r="T2367" s="17"/>
      <c r="V2367" s="17"/>
      <c r="W2367" s="17"/>
      <c r="X2367" s="287"/>
      <c r="Y2367" s="17"/>
      <c r="Z2367" s="17"/>
      <c r="AA2367" s="17"/>
      <c r="AB2367" s="17"/>
      <c r="AC2367" s="17"/>
      <c r="AD2367" s="17"/>
      <c r="AE2367" s="17"/>
      <c r="AF2367" s="287"/>
      <c r="AG2367" s="17"/>
      <c r="AH2367" s="17"/>
      <c r="AI2367" s="17"/>
      <c r="AJ2367" s="17"/>
    </row>
    <row r="2368" spans="9:36" x14ac:dyDescent="0.2">
      <c r="I2368" s="17"/>
      <c r="J2368" s="17"/>
      <c r="K2368" s="297"/>
      <c r="M2368" s="17"/>
      <c r="N2368" s="526"/>
      <c r="O2368" s="17"/>
      <c r="P2368" s="17"/>
      <c r="Q2368" s="287"/>
      <c r="R2368" s="17"/>
      <c r="S2368" s="17"/>
      <c r="T2368" s="17"/>
      <c r="V2368" s="17"/>
      <c r="W2368" s="17"/>
      <c r="X2368" s="287"/>
      <c r="Y2368" s="17"/>
      <c r="Z2368" s="17"/>
      <c r="AA2368" s="17"/>
      <c r="AB2368" s="17"/>
      <c r="AC2368" s="17"/>
      <c r="AD2368" s="17"/>
      <c r="AE2368" s="17"/>
      <c r="AF2368" s="287"/>
      <c r="AG2368" s="17"/>
      <c r="AH2368" s="17"/>
      <c r="AI2368" s="17"/>
      <c r="AJ2368" s="17"/>
    </row>
    <row r="2369" spans="9:36" x14ac:dyDescent="0.2">
      <c r="I2369" s="17"/>
      <c r="J2369" s="17"/>
      <c r="K2369" s="297"/>
      <c r="M2369" s="17"/>
      <c r="N2369" s="526"/>
      <c r="O2369" s="17"/>
      <c r="P2369" s="17"/>
      <c r="Q2369" s="287"/>
      <c r="R2369" s="17"/>
      <c r="S2369" s="17"/>
      <c r="T2369" s="17"/>
      <c r="V2369" s="17"/>
      <c r="W2369" s="17"/>
      <c r="X2369" s="287"/>
      <c r="Y2369" s="17"/>
      <c r="Z2369" s="17"/>
      <c r="AA2369" s="17"/>
      <c r="AB2369" s="17"/>
      <c r="AC2369" s="17"/>
      <c r="AD2369" s="17"/>
      <c r="AE2369" s="17"/>
      <c r="AF2369" s="287"/>
      <c r="AG2369" s="17"/>
      <c r="AH2369" s="17"/>
      <c r="AI2369" s="17"/>
      <c r="AJ2369" s="17"/>
    </row>
    <row r="2370" spans="9:36" x14ac:dyDescent="0.2">
      <c r="I2370" s="17"/>
      <c r="J2370" s="17"/>
      <c r="K2370" s="297"/>
      <c r="M2370" s="17"/>
      <c r="N2370" s="526"/>
      <c r="O2370" s="17"/>
      <c r="P2370" s="17"/>
      <c r="Q2370" s="287"/>
      <c r="R2370" s="17"/>
      <c r="S2370" s="17"/>
      <c r="T2370" s="17"/>
      <c r="V2370" s="17"/>
      <c r="W2370" s="17"/>
      <c r="X2370" s="287"/>
      <c r="Y2370" s="17"/>
      <c r="Z2370" s="17"/>
      <c r="AA2370" s="17"/>
      <c r="AB2370" s="17"/>
      <c r="AC2370" s="17"/>
      <c r="AD2370" s="17"/>
      <c r="AE2370" s="17"/>
      <c r="AF2370" s="287"/>
      <c r="AG2370" s="17"/>
      <c r="AH2370" s="17"/>
      <c r="AI2370" s="17"/>
      <c r="AJ2370" s="17"/>
    </row>
    <row r="2371" spans="9:36" x14ac:dyDescent="0.2">
      <c r="I2371" s="17"/>
      <c r="J2371" s="17"/>
      <c r="K2371" s="297"/>
      <c r="M2371" s="17"/>
      <c r="N2371" s="526"/>
      <c r="O2371" s="17"/>
      <c r="P2371" s="17"/>
      <c r="Q2371" s="287"/>
      <c r="R2371" s="17"/>
      <c r="S2371" s="17"/>
      <c r="T2371" s="17"/>
      <c r="V2371" s="17"/>
      <c r="W2371" s="17"/>
      <c r="X2371" s="287"/>
      <c r="Y2371" s="17"/>
      <c r="Z2371" s="17"/>
      <c r="AA2371" s="17"/>
      <c r="AB2371" s="17"/>
      <c r="AC2371" s="17"/>
      <c r="AD2371" s="17"/>
      <c r="AE2371" s="17"/>
      <c r="AF2371" s="287"/>
      <c r="AG2371" s="17"/>
      <c r="AH2371" s="17"/>
      <c r="AI2371" s="17"/>
      <c r="AJ2371" s="17"/>
    </row>
    <row r="2372" spans="9:36" x14ac:dyDescent="0.2">
      <c r="I2372" s="17"/>
      <c r="J2372" s="17"/>
      <c r="K2372" s="297"/>
      <c r="M2372" s="17"/>
      <c r="N2372" s="526"/>
      <c r="O2372" s="17"/>
      <c r="P2372" s="17"/>
      <c r="Q2372" s="287"/>
      <c r="R2372" s="17"/>
      <c r="S2372" s="17"/>
      <c r="T2372" s="17"/>
      <c r="V2372" s="17"/>
      <c r="W2372" s="17"/>
      <c r="X2372" s="287"/>
      <c r="Y2372" s="17"/>
      <c r="Z2372" s="17"/>
      <c r="AA2372" s="17"/>
      <c r="AB2372" s="17"/>
      <c r="AC2372" s="17"/>
      <c r="AD2372" s="17"/>
      <c r="AE2372" s="17"/>
      <c r="AF2372" s="287"/>
      <c r="AG2372" s="17"/>
      <c r="AH2372" s="17"/>
      <c r="AI2372" s="17"/>
      <c r="AJ2372" s="17"/>
    </row>
    <row r="2373" spans="9:36" x14ac:dyDescent="0.2">
      <c r="I2373" s="17"/>
      <c r="J2373" s="17"/>
      <c r="K2373" s="297"/>
      <c r="M2373" s="17"/>
      <c r="N2373" s="526"/>
      <c r="O2373" s="17"/>
      <c r="P2373" s="17"/>
      <c r="Q2373" s="287"/>
      <c r="R2373" s="17"/>
      <c r="S2373" s="17"/>
      <c r="T2373" s="17"/>
      <c r="V2373" s="17"/>
      <c r="W2373" s="17"/>
      <c r="X2373" s="287"/>
      <c r="Y2373" s="17"/>
      <c r="Z2373" s="17"/>
      <c r="AA2373" s="17"/>
      <c r="AB2373" s="17"/>
      <c r="AC2373" s="17"/>
      <c r="AD2373" s="17"/>
      <c r="AE2373" s="17"/>
      <c r="AF2373" s="287"/>
      <c r="AG2373" s="17"/>
      <c r="AH2373" s="17"/>
      <c r="AI2373" s="17"/>
      <c r="AJ2373" s="17"/>
    </row>
    <row r="2374" spans="9:36" x14ac:dyDescent="0.2">
      <c r="I2374" s="17"/>
      <c r="J2374" s="17"/>
      <c r="K2374" s="297"/>
      <c r="M2374" s="17"/>
      <c r="N2374" s="526"/>
      <c r="O2374" s="17"/>
      <c r="P2374" s="17"/>
      <c r="Q2374" s="287"/>
      <c r="R2374" s="17"/>
      <c r="S2374" s="17"/>
      <c r="T2374" s="17"/>
      <c r="V2374" s="17"/>
      <c r="W2374" s="17"/>
      <c r="X2374" s="287"/>
      <c r="Y2374" s="17"/>
      <c r="Z2374" s="17"/>
      <c r="AA2374" s="17"/>
      <c r="AB2374" s="17"/>
      <c r="AC2374" s="17"/>
      <c r="AD2374" s="17"/>
      <c r="AE2374" s="17"/>
      <c r="AF2374" s="287"/>
      <c r="AG2374" s="17"/>
      <c r="AH2374" s="17"/>
      <c r="AI2374" s="17"/>
      <c r="AJ2374" s="17"/>
    </row>
    <row r="2375" spans="9:36" x14ac:dyDescent="0.2">
      <c r="I2375" s="17"/>
      <c r="J2375" s="17"/>
      <c r="K2375" s="297"/>
      <c r="M2375" s="17"/>
      <c r="N2375" s="526"/>
      <c r="O2375" s="17"/>
      <c r="P2375" s="17"/>
      <c r="Q2375" s="287"/>
      <c r="R2375" s="17"/>
      <c r="S2375" s="17"/>
      <c r="T2375" s="17"/>
      <c r="V2375" s="17"/>
      <c r="W2375" s="17"/>
      <c r="X2375" s="287"/>
      <c r="Y2375" s="17"/>
      <c r="Z2375" s="17"/>
      <c r="AA2375" s="17"/>
      <c r="AB2375" s="17"/>
      <c r="AC2375" s="17"/>
      <c r="AD2375" s="17"/>
      <c r="AE2375" s="17"/>
      <c r="AF2375" s="287"/>
      <c r="AG2375" s="17"/>
      <c r="AH2375" s="17"/>
      <c r="AI2375" s="17"/>
      <c r="AJ2375" s="17"/>
    </row>
    <row r="2376" spans="9:36" x14ac:dyDescent="0.2">
      <c r="I2376" s="17"/>
      <c r="J2376" s="17"/>
      <c r="K2376" s="297"/>
      <c r="M2376" s="17"/>
      <c r="N2376" s="526"/>
      <c r="O2376" s="17"/>
      <c r="P2376" s="17"/>
      <c r="Q2376" s="287"/>
      <c r="R2376" s="17"/>
      <c r="S2376" s="17"/>
      <c r="T2376" s="17"/>
      <c r="V2376" s="17"/>
      <c r="W2376" s="17"/>
      <c r="X2376" s="287"/>
      <c r="Y2376" s="17"/>
      <c r="Z2376" s="17"/>
      <c r="AA2376" s="17"/>
      <c r="AB2376" s="17"/>
      <c r="AC2376" s="17"/>
      <c r="AD2376" s="17"/>
      <c r="AE2376" s="17"/>
      <c r="AF2376" s="287"/>
      <c r="AG2376" s="17"/>
      <c r="AH2376" s="17"/>
      <c r="AI2376" s="17"/>
      <c r="AJ2376" s="17"/>
    </row>
    <row r="2377" spans="9:36" x14ac:dyDescent="0.2">
      <c r="I2377" s="17"/>
      <c r="J2377" s="17"/>
      <c r="K2377" s="297"/>
      <c r="M2377" s="17"/>
      <c r="N2377" s="526"/>
      <c r="O2377" s="17"/>
      <c r="P2377" s="17"/>
      <c r="Q2377" s="287"/>
      <c r="R2377" s="17"/>
      <c r="S2377" s="17"/>
      <c r="T2377" s="17"/>
      <c r="V2377" s="17"/>
      <c r="W2377" s="17"/>
      <c r="X2377" s="287"/>
      <c r="Y2377" s="17"/>
      <c r="Z2377" s="17"/>
      <c r="AA2377" s="17"/>
      <c r="AB2377" s="17"/>
      <c r="AC2377" s="17"/>
      <c r="AD2377" s="17"/>
      <c r="AE2377" s="17"/>
      <c r="AF2377" s="287"/>
      <c r="AG2377" s="17"/>
      <c r="AH2377" s="17"/>
      <c r="AI2377" s="17"/>
      <c r="AJ2377" s="17"/>
    </row>
  </sheetData>
  <sheetProtection algorithmName="SHA-512" hashValue="nrIAtNB4il+GoNZA8o5WxMeAFASgfRQz327T+mmgpOz1V5WhvH/wLGv/xH+dCE6FZCcJ2TfPCPcD/p0j2XRWeg==" saltValue="qSLyg2AH+zelz0xaro8evw==" spinCount="100000" sheet="1" objects="1" scenarios="1"/>
  <protectedRanges>
    <protectedRange sqref="B826:E836 AD826:AE836 AF826:AF835 AC826:AC835 U826:X836 N826:Q836" name="yeudi39"/>
    <protectedRange sqref="B806:E816 AD806:AE816 AF806:AF815 AC806:AC815 U806:X816 N806:Q816" name="yeudi38"/>
    <protectedRange sqref="B786:E796 AD786:AE796 AF786:AF795 AC786:AC795 U786:X796 N786:Q796" name="yeudi37"/>
    <protectedRange sqref="B766:E776 AD766:AE776 AF766:AF775 AC766:AC775 U766:X776 N766:Q776" name="yeudi36"/>
    <protectedRange sqref="B746:E756 AD746:AE756 AF746:AF755 AC746:AC755 U746:X756 N746:Q756" name="yeudi35"/>
    <protectedRange sqref="B726:E736 AD726:AE736 AF726:AF735 AC726:AC735 U726:X736 N726:Q736" name="yeudi34"/>
    <protectedRange sqref="B706:E716 AD706:AE716 AF706:AF715 AC706:AC715 U706:X716 N706:Q716" name="yeudi33"/>
    <protectedRange sqref="B686:E696 AD686:AE696 AF686:AF695 AC686:AC695 U686:X696 N686:Q696" name="yeudi32"/>
    <protectedRange sqref="B666:E676 AD666:AE676 AF666:AF675 AC666:AC675 U666:X676 N666:Q676" name="yeudi31"/>
    <protectedRange sqref="B646:E656 AD646:AE656 AF646:AF655 AC646:AC655 U646:X656 N646:Q656" name="yeudi30"/>
    <protectedRange sqref="B626:E636 AD626:AE636 AF626:AF635 AC626:AC635 U626:X636 N626:Q636" name="yeudi29"/>
    <protectedRange sqref="B606:E616 AD606:AE616 AF606:AF615 AC606:AC615 U606:X616 N606:Q616" name="yeudi28"/>
    <protectedRange sqref="B586:E596 AD586:AE596 AF586:AF595 AC586:AC595 U586:X596 N586:Q596" name="yeudi27"/>
    <protectedRange sqref="B566:E576 AD566:AE576 AF566:AF575 AC566:AC575 U566:X576 N566:Q576" name="yeudi26"/>
    <protectedRange sqref="B546:E556 AD546:AE556 AF546:AF555 AC546:AC555 U546:X556 N546:Q556" name="yeudi25"/>
    <protectedRange sqref="B526:E536 AD526:AE536 AF526:AF535 AC526:AC535 U526:X536 N526:Q536" name="yeudi24"/>
    <protectedRange sqref="B506:E516 AD506:AE516 AF506:AF515 AC506:AC515 U506:X516 N506:Q516" name="yeudi23"/>
    <protectedRange sqref="B486:E496 AD486:AE496 AF486:AF495 AC486:AC495 U486:X496 N486:Q496" name="yeudi22"/>
    <protectedRange sqref="B466:E476 AD466:AE476 AF466:AF475 AC466:AC475 U466:X476 N466:Q476" name="yeudi21"/>
    <protectedRange sqref="B446:E456 AD446:AE456 AF446:AF455 AC446:AC455 U446:X456 N446:Q456" name="yeudi20"/>
    <protectedRange sqref="B426:E436 AD426:AE436 AF426:AF435 AC426:AC435 U426:X436 N426:Q436" name="yeudi19"/>
    <protectedRange sqref="B406:E416 AD406:AE416 AF406:AF415 AC406:AC415 U406:X416 N406:Q416" name="yeudi18"/>
    <protectedRange sqref="B386:E396 AD386:AE396 AF386:AF395 AC386:AC395 U386:X396 N386:Q396" name="yeudi17"/>
    <protectedRange sqref="B366:E376 AD366:AE376 AF366:AF375 AC366:AC375 U366:X376 N366:Q376" name="yeudi16"/>
    <protectedRange sqref="B346:E356 AD346:AE356 AF346:AF355 AC346:AC355 U346:X356 N346:Q356" name="yeudi15"/>
    <protectedRange sqref="B326:E336 AD326:AE336 AF326:AF335 AC326:AC335 U326:X336 N326:Q336" name="yeudi14"/>
    <protectedRange sqref="B306:E316 AD306:AE316 AF306:AF315 AC306:AC315 U306:X316 N306:Q316" name="yeudi13"/>
    <protectedRange sqref="B286:E296 AD286:AE296 AF286:AF295 AC286:AC295 U286:X296 N286:Q296" name="yeudi12"/>
    <protectedRange sqref="B266:E276 AD266:AE276 AF266:AF275 AC266:AC275 U266:X276 N266:Q276" name="yeudi11"/>
    <protectedRange sqref="B246:E256 AD246:AE256 AF246:AF255 AC246:AC255 U246:X256 N246:Q256" name="yeudi10"/>
    <protectedRange sqref="B226:E236 AD226:AE236 AF226:AF235 AC226:AC235 U226:X236 N226:Q236" name="yeudi9"/>
    <protectedRange sqref="B206:E216 AD206:AE216 AF206:AF215 AC206:AC215 U206:X216 N206:Q216" name="yeudi8"/>
    <protectedRange sqref="B186:E196 AD186:AE196 AF186:AF195 AC186:AC195 U186:X196 N186:Q196" name="yeudi7"/>
    <protectedRange sqref="B166:E176 AD166:AE176 AF166:AF175 AC166:AC175 U166:X176 N166:Q176" name="yeudi6"/>
    <protectedRange sqref="B146:E156 AD146:AE156 AF146:AF155 AC146:AC155 U146:X156 N146:Q156" name="yeudi5"/>
    <protectedRange sqref="B126:E136 AD126:AE136 AF126:AF135 AC126:AC135 U126:X136 N126:Q136" name="yeudi4"/>
    <protectedRange sqref="B106:E116 AD106:AE116 AF106:AF115 AC106:AC115 U106:X116 N106:Q116" name="yeudi3"/>
    <protectedRange sqref="C3:C42" name="yeudi0"/>
    <protectedRange sqref="B66:E76 AD66:AE76 AF66:AF75 AC66:AC75 U66:X76 N66:Q76" name="yeudi1"/>
    <protectedRange sqref="B86:E96 AD86:AE96 AF86:AF95 AC86:AC95 U86:X96 N86:Q96" name="yeudi2"/>
    <protectedRange sqref="B846:E856 AD846:AE856 AF846:AF855 AC846:AC855 U846:X856 N846:Q856" name="yeudi40"/>
  </protectedRanges>
  <customSheetViews>
    <customSheetView guid="{18145DD3-A370-4987-B463-78475180EB1E}" scale="90" fitToPage="1" showRuler="0">
      <pane xSplit="1" ySplit="2" topLeftCell="B3" activePane="bottomRight" state="frozen"/>
      <selection pane="bottomRight" activeCell="H2" sqref="H2"/>
      <pageMargins left="0.27559055118110237" right="0.27559055118110237" top="0.27559055118110237" bottom="0.43307086614173229" header="0.15748031496062992" footer="0.19685039370078741"/>
      <printOptions horizontalCentered="1" verticalCentered="1"/>
      <pageSetup paperSize="9" scale="10" orientation="portrait" horizontalDpi="1200" verticalDpi="1200" r:id="rId1"/>
      <headerFooter alignWithMargins="0">
        <oddFooter>עמוד &amp;P מתוך &amp;N</oddFooter>
      </headerFooter>
    </customSheetView>
  </customSheetViews>
  <mergeCells count="364">
    <mergeCell ref="A1:B1"/>
    <mergeCell ref="O64:O65"/>
    <mergeCell ref="C46:E46"/>
    <mergeCell ref="V64:V65"/>
    <mergeCell ref="A45:B45"/>
    <mergeCell ref="P104:P105"/>
    <mergeCell ref="V104:V105"/>
    <mergeCell ref="A46:B48"/>
    <mergeCell ref="D64:D65"/>
    <mergeCell ref="P64:P65"/>
    <mergeCell ref="C104:C105"/>
    <mergeCell ref="C124:C125"/>
    <mergeCell ref="O124:O125"/>
    <mergeCell ref="P124:P125"/>
    <mergeCell ref="D124:D125"/>
    <mergeCell ref="AD144:AD145"/>
    <mergeCell ref="V144:V145"/>
    <mergeCell ref="W124:W125"/>
    <mergeCell ref="AD124:AD125"/>
    <mergeCell ref="P144:P145"/>
    <mergeCell ref="V124:V125"/>
    <mergeCell ref="AF64:AF65"/>
    <mergeCell ref="C84:C85"/>
    <mergeCell ref="O84:O85"/>
    <mergeCell ref="V84:V85"/>
    <mergeCell ref="AD84:AD85"/>
    <mergeCell ref="AF84:AF85"/>
    <mergeCell ref="AD64:AD65"/>
    <mergeCell ref="P84:P85"/>
    <mergeCell ref="W64:W65"/>
    <mergeCell ref="D84:D85"/>
    <mergeCell ref="AE64:AE65"/>
    <mergeCell ref="AE84:AE85"/>
    <mergeCell ref="C64:C65"/>
    <mergeCell ref="W104:W105"/>
    <mergeCell ref="O104:O105"/>
    <mergeCell ref="D104:D105"/>
    <mergeCell ref="W84:W85"/>
    <mergeCell ref="AF124:AF125"/>
    <mergeCell ref="AF104:AF105"/>
    <mergeCell ref="AE104:AE105"/>
    <mergeCell ref="AD104:AD105"/>
    <mergeCell ref="AE124:AE125"/>
    <mergeCell ref="C184:C185"/>
    <mergeCell ref="O184:O185"/>
    <mergeCell ref="AF164:AF165"/>
    <mergeCell ref="W144:W145"/>
    <mergeCell ref="W164:W165"/>
    <mergeCell ref="AE164:AE165"/>
    <mergeCell ref="C144:C145"/>
    <mergeCell ref="O144:O145"/>
    <mergeCell ref="D144:D145"/>
    <mergeCell ref="C164:C165"/>
    <mergeCell ref="O164:O165"/>
    <mergeCell ref="D164:D165"/>
    <mergeCell ref="P164:P165"/>
    <mergeCell ref="V164:V165"/>
    <mergeCell ref="AD164:AD165"/>
    <mergeCell ref="AF184:AF185"/>
    <mergeCell ref="W184:W185"/>
    <mergeCell ref="AE184:AE185"/>
    <mergeCell ref="D184:D185"/>
    <mergeCell ref="P184:P185"/>
    <mergeCell ref="V184:V185"/>
    <mergeCell ref="AD184:AD185"/>
    <mergeCell ref="AF144:AF145"/>
    <mergeCell ref="AE144:AE145"/>
    <mergeCell ref="AF224:AF225"/>
    <mergeCell ref="C204:C205"/>
    <mergeCell ref="O204:O205"/>
    <mergeCell ref="D204:D205"/>
    <mergeCell ref="P204:P205"/>
    <mergeCell ref="V204:V205"/>
    <mergeCell ref="AD204:AD205"/>
    <mergeCell ref="AD264:AD265"/>
    <mergeCell ref="AF204:AF205"/>
    <mergeCell ref="W244:W245"/>
    <mergeCell ref="AE244:AE245"/>
    <mergeCell ref="W204:W205"/>
    <mergeCell ref="AE204:AE205"/>
    <mergeCell ref="O244:O245"/>
    <mergeCell ref="D244:D245"/>
    <mergeCell ref="P244:P245"/>
    <mergeCell ref="V244:V245"/>
    <mergeCell ref="AD244:AD245"/>
    <mergeCell ref="C264:C265"/>
    <mergeCell ref="O264:O265"/>
    <mergeCell ref="D264:D265"/>
    <mergeCell ref="P264:P265"/>
    <mergeCell ref="V264:V265"/>
    <mergeCell ref="AF244:AF245"/>
    <mergeCell ref="C224:C225"/>
    <mergeCell ref="O224:O225"/>
    <mergeCell ref="D224:D225"/>
    <mergeCell ref="P224:P225"/>
    <mergeCell ref="V224:V225"/>
    <mergeCell ref="AD224:AD225"/>
    <mergeCell ref="W224:W225"/>
    <mergeCell ref="AE224:AE225"/>
    <mergeCell ref="C244:C245"/>
    <mergeCell ref="W284:W285"/>
    <mergeCell ref="AE284:AE285"/>
    <mergeCell ref="C304:C305"/>
    <mergeCell ref="O304:O305"/>
    <mergeCell ref="D304:D305"/>
    <mergeCell ref="P304:P305"/>
    <mergeCell ref="V304:V305"/>
    <mergeCell ref="AD304:AD305"/>
    <mergeCell ref="AF264:AF265"/>
    <mergeCell ref="W264:W265"/>
    <mergeCell ref="AE264:AE265"/>
    <mergeCell ref="C284:C285"/>
    <mergeCell ref="O284:O285"/>
    <mergeCell ref="D284:D285"/>
    <mergeCell ref="P284:P285"/>
    <mergeCell ref="V284:V285"/>
    <mergeCell ref="AD284:AD285"/>
    <mergeCell ref="AF284:AF285"/>
    <mergeCell ref="W324:W325"/>
    <mergeCell ref="AE324:AE325"/>
    <mergeCell ref="C344:C345"/>
    <mergeCell ref="O344:O345"/>
    <mergeCell ref="D344:D345"/>
    <mergeCell ref="P344:P345"/>
    <mergeCell ref="V344:V345"/>
    <mergeCell ref="AD344:AD345"/>
    <mergeCell ref="AF304:AF305"/>
    <mergeCell ref="W304:W305"/>
    <mergeCell ref="AE304:AE305"/>
    <mergeCell ref="C324:C325"/>
    <mergeCell ref="O324:O325"/>
    <mergeCell ref="D324:D325"/>
    <mergeCell ref="P324:P325"/>
    <mergeCell ref="V324:V325"/>
    <mergeCell ref="AD324:AD325"/>
    <mergeCell ref="AF324:AF325"/>
    <mergeCell ref="W364:W365"/>
    <mergeCell ref="AE364:AE365"/>
    <mergeCell ref="C384:C385"/>
    <mergeCell ref="O384:O385"/>
    <mergeCell ref="D384:D385"/>
    <mergeCell ref="P384:P385"/>
    <mergeCell ref="V384:V385"/>
    <mergeCell ref="AD384:AD385"/>
    <mergeCell ref="AF344:AF345"/>
    <mergeCell ref="W344:W345"/>
    <mergeCell ref="AE344:AE345"/>
    <mergeCell ref="C364:C365"/>
    <mergeCell ref="O364:O365"/>
    <mergeCell ref="D364:D365"/>
    <mergeCell ref="P364:P365"/>
    <mergeCell ref="V364:V365"/>
    <mergeCell ref="AD364:AD365"/>
    <mergeCell ref="AF364:AF365"/>
    <mergeCell ref="W404:W405"/>
    <mergeCell ref="AE404:AE405"/>
    <mergeCell ref="C424:C425"/>
    <mergeCell ref="O424:O425"/>
    <mergeCell ref="D424:D425"/>
    <mergeCell ref="P424:P425"/>
    <mergeCell ref="V424:V425"/>
    <mergeCell ref="AD424:AD425"/>
    <mergeCell ref="AF384:AF385"/>
    <mergeCell ref="W384:W385"/>
    <mergeCell ref="AE384:AE385"/>
    <mergeCell ref="C404:C405"/>
    <mergeCell ref="O404:O405"/>
    <mergeCell ref="D404:D405"/>
    <mergeCell ref="P404:P405"/>
    <mergeCell ref="V404:V405"/>
    <mergeCell ref="AD404:AD405"/>
    <mergeCell ref="AF404:AF405"/>
    <mergeCell ref="W444:W445"/>
    <mergeCell ref="AE444:AE445"/>
    <mergeCell ref="C464:C465"/>
    <mergeCell ref="O464:O465"/>
    <mergeCell ref="D464:D465"/>
    <mergeCell ref="P464:P465"/>
    <mergeCell ref="V464:V465"/>
    <mergeCell ref="AD464:AD465"/>
    <mergeCell ref="AF424:AF425"/>
    <mergeCell ref="W424:W425"/>
    <mergeCell ref="AE424:AE425"/>
    <mergeCell ref="C444:C445"/>
    <mergeCell ref="O444:O445"/>
    <mergeCell ref="D444:D445"/>
    <mergeCell ref="P444:P445"/>
    <mergeCell ref="V444:V445"/>
    <mergeCell ref="AD444:AD445"/>
    <mergeCell ref="AF444:AF445"/>
    <mergeCell ref="W484:W485"/>
    <mergeCell ref="AE484:AE485"/>
    <mergeCell ref="C504:C505"/>
    <mergeCell ref="O504:O505"/>
    <mergeCell ref="D504:D505"/>
    <mergeCell ref="P504:P505"/>
    <mergeCell ref="V504:V505"/>
    <mergeCell ref="AD504:AD505"/>
    <mergeCell ref="AF464:AF465"/>
    <mergeCell ref="W464:W465"/>
    <mergeCell ref="AE464:AE465"/>
    <mergeCell ref="C484:C485"/>
    <mergeCell ref="O484:O485"/>
    <mergeCell ref="D484:D485"/>
    <mergeCell ref="P484:P485"/>
    <mergeCell ref="V484:V485"/>
    <mergeCell ref="AD484:AD485"/>
    <mergeCell ref="AF484:AF485"/>
    <mergeCell ref="W524:W525"/>
    <mergeCell ref="AE524:AE525"/>
    <mergeCell ref="C544:C545"/>
    <mergeCell ref="O544:O545"/>
    <mergeCell ref="D544:D545"/>
    <mergeCell ref="P544:P545"/>
    <mergeCell ref="V544:V545"/>
    <mergeCell ref="AD544:AD545"/>
    <mergeCell ref="AF504:AF505"/>
    <mergeCell ref="W504:W505"/>
    <mergeCell ref="AE504:AE505"/>
    <mergeCell ref="C524:C525"/>
    <mergeCell ref="O524:O525"/>
    <mergeCell ref="D524:D525"/>
    <mergeCell ref="P524:P525"/>
    <mergeCell ref="V524:V525"/>
    <mergeCell ref="AD524:AD525"/>
    <mergeCell ref="AF524:AF525"/>
    <mergeCell ref="W564:W565"/>
    <mergeCell ref="AE564:AE565"/>
    <mergeCell ref="C584:C585"/>
    <mergeCell ref="O584:O585"/>
    <mergeCell ref="D584:D585"/>
    <mergeCell ref="P584:P585"/>
    <mergeCell ref="V584:V585"/>
    <mergeCell ref="AD584:AD585"/>
    <mergeCell ref="AF544:AF545"/>
    <mergeCell ref="W544:W545"/>
    <mergeCell ref="AE544:AE545"/>
    <mergeCell ref="C564:C565"/>
    <mergeCell ref="O564:O565"/>
    <mergeCell ref="D564:D565"/>
    <mergeCell ref="P564:P565"/>
    <mergeCell ref="V564:V565"/>
    <mergeCell ref="AD564:AD565"/>
    <mergeCell ref="AF564:AF565"/>
    <mergeCell ref="W604:W605"/>
    <mergeCell ref="AE604:AE605"/>
    <mergeCell ref="C624:C625"/>
    <mergeCell ref="O624:O625"/>
    <mergeCell ref="D624:D625"/>
    <mergeCell ref="P624:P625"/>
    <mergeCell ref="V624:V625"/>
    <mergeCell ref="AD624:AD625"/>
    <mergeCell ref="AF584:AF585"/>
    <mergeCell ref="W584:W585"/>
    <mergeCell ref="AE584:AE585"/>
    <mergeCell ref="C604:C605"/>
    <mergeCell ref="O604:O605"/>
    <mergeCell ref="D604:D605"/>
    <mergeCell ref="P604:P605"/>
    <mergeCell ref="V604:V605"/>
    <mergeCell ref="AD604:AD605"/>
    <mergeCell ref="AF604:AF605"/>
    <mergeCell ref="W644:W645"/>
    <mergeCell ref="AE644:AE645"/>
    <mergeCell ref="C664:C665"/>
    <mergeCell ref="O664:O665"/>
    <mergeCell ref="D664:D665"/>
    <mergeCell ref="P664:P665"/>
    <mergeCell ref="V664:V665"/>
    <mergeCell ref="AD664:AD665"/>
    <mergeCell ref="AF624:AF625"/>
    <mergeCell ref="W624:W625"/>
    <mergeCell ref="AE624:AE625"/>
    <mergeCell ref="C644:C645"/>
    <mergeCell ref="O644:O645"/>
    <mergeCell ref="D644:D645"/>
    <mergeCell ref="P644:P645"/>
    <mergeCell ref="V644:V645"/>
    <mergeCell ref="AD644:AD645"/>
    <mergeCell ref="AF644:AF645"/>
    <mergeCell ref="W684:W685"/>
    <mergeCell ref="AE684:AE685"/>
    <mergeCell ref="C704:C705"/>
    <mergeCell ref="O704:O705"/>
    <mergeCell ref="D704:D705"/>
    <mergeCell ref="P704:P705"/>
    <mergeCell ref="V704:V705"/>
    <mergeCell ref="AD704:AD705"/>
    <mergeCell ref="AF664:AF665"/>
    <mergeCell ref="W664:W665"/>
    <mergeCell ref="AE664:AE665"/>
    <mergeCell ref="C684:C685"/>
    <mergeCell ref="O684:O685"/>
    <mergeCell ref="D684:D685"/>
    <mergeCell ref="P684:P685"/>
    <mergeCell ref="V684:V685"/>
    <mergeCell ref="AD684:AD685"/>
    <mergeCell ref="AF684:AF685"/>
    <mergeCell ref="W724:W725"/>
    <mergeCell ref="AE724:AE725"/>
    <mergeCell ref="C744:C745"/>
    <mergeCell ref="O744:O745"/>
    <mergeCell ref="D744:D745"/>
    <mergeCell ref="P744:P745"/>
    <mergeCell ref="V744:V745"/>
    <mergeCell ref="AD744:AD745"/>
    <mergeCell ref="AF704:AF705"/>
    <mergeCell ref="W704:W705"/>
    <mergeCell ref="AE704:AE705"/>
    <mergeCell ref="C724:C725"/>
    <mergeCell ref="O724:O725"/>
    <mergeCell ref="D724:D725"/>
    <mergeCell ref="P724:P725"/>
    <mergeCell ref="V724:V725"/>
    <mergeCell ref="AD724:AD725"/>
    <mergeCell ref="AF724:AF725"/>
    <mergeCell ref="AE824:AE825"/>
    <mergeCell ref="V844:V845"/>
    <mergeCell ref="AD844:AD845"/>
    <mergeCell ref="AE804:AE805"/>
    <mergeCell ref="AF744:AF745"/>
    <mergeCell ref="W744:W745"/>
    <mergeCell ref="AE744:AE745"/>
    <mergeCell ref="C764:C765"/>
    <mergeCell ref="O764:O765"/>
    <mergeCell ref="D764:D765"/>
    <mergeCell ref="P764:P765"/>
    <mergeCell ref="V764:V765"/>
    <mergeCell ref="AD764:AD765"/>
    <mergeCell ref="D804:D805"/>
    <mergeCell ref="P804:P805"/>
    <mergeCell ref="AF764:AF765"/>
    <mergeCell ref="W764:W765"/>
    <mergeCell ref="AE764:AE765"/>
    <mergeCell ref="C784:C785"/>
    <mergeCell ref="O784:O785"/>
    <mergeCell ref="D784:D785"/>
    <mergeCell ref="P784:P785"/>
    <mergeCell ref="V784:V785"/>
    <mergeCell ref="AD784:AD785"/>
    <mergeCell ref="AD824:AD825"/>
    <mergeCell ref="AE844:AE845"/>
    <mergeCell ref="O804:O805"/>
    <mergeCell ref="C824:C825"/>
    <mergeCell ref="O824:O825"/>
    <mergeCell ref="AF784:AF785"/>
    <mergeCell ref="W784:W785"/>
    <mergeCell ref="AE784:AE785"/>
    <mergeCell ref="V804:V805"/>
    <mergeCell ref="AD804:AD805"/>
    <mergeCell ref="AF804:AF805"/>
    <mergeCell ref="C844:C845"/>
    <mergeCell ref="O844:O845"/>
    <mergeCell ref="D844:D845"/>
    <mergeCell ref="W804:W805"/>
    <mergeCell ref="P844:P845"/>
    <mergeCell ref="D824:D825"/>
    <mergeCell ref="P824:P825"/>
    <mergeCell ref="V824:V825"/>
    <mergeCell ref="W844:W845"/>
    <mergeCell ref="C804:C805"/>
    <mergeCell ref="AF844:AF845"/>
    <mergeCell ref="AF824:AF825"/>
    <mergeCell ref="W824:W825"/>
  </mergeCells>
  <phoneticPr fontId="6" type="noConversion"/>
  <conditionalFormatting sqref="A64:H1000 M64:AI1000 A1:AI63">
    <cfRule type="expression" dxfId="11" priority="3" stopIfTrue="1">
      <formula>$A$59=0</formula>
    </cfRule>
  </conditionalFormatting>
  <conditionalFormatting sqref="B51:E51">
    <cfRule type="expression" dxfId="10" priority="20" stopIfTrue="1">
      <formula>OR($A$51=0,$A$52&lt;&gt;4)</formula>
    </cfRule>
  </conditionalFormatting>
  <conditionalFormatting sqref="C64:C856 V64:V856 AD64:AD856">
    <cfRule type="expression" dxfId="9" priority="2">
      <formula>G64=1</formula>
    </cfRule>
  </conditionalFormatting>
  <conditionalFormatting sqref="D64:D856 W64:W856 AE64:AE856">
    <cfRule type="expression" dxfId="8" priority="1">
      <formula>F64=1</formula>
    </cfRule>
  </conditionalFormatting>
  <conditionalFormatting sqref="O64:P856">
    <cfRule type="expression" dxfId="6" priority="130">
      <formula>#REF!=1</formula>
    </cfRule>
  </conditionalFormatting>
  <dataValidations disablePrompts="1" count="3">
    <dataValidation type="decimal" allowBlank="1" showInputMessage="1" showErrorMessage="1" sqref="D3:D42" xr:uid="{00000000-0002-0000-0600-000000000000}">
      <formula1>0</formula1>
      <formula2>999999999</formula2>
    </dataValidation>
    <dataValidation type="date" operator="greaterThan" allowBlank="1" showInputMessage="1" showErrorMessage="1" error="הזנת תאריך שגויה, נא להזין שנית:_x000a_DD/MM/YYYY" sqref="V826:W843 O826:P843 C806:D823 C846:D856 O846:P856 O66:P83 O86:P103 O106:P123 O126:P143 O146:P163 O166:P183 O186:P203 O206:P223 O226:P243 O246:P263 O266:P283 O286:P303 O306:P323 O326:P343 O346:P363 O366:P383 O386:P403 O406:P423 O426:P443 O446:P463 O466:P483 O486:P503 O506:P523 O526:P543 O546:P563 O566:P583 O586:P603 O606:P623 O626:P643 O646:P663 O666:P683 O686:P703 O706:P723 O726:P743 O746:P763 O766:P783 O786:P803 O806:P823 AD826:AE843 V846:W856 V66:W83 V86:W103 V106:W123 V126:W143 V146:W163 V166:W183 V186:W203 V206:W223 V226:W243 V246:W263 V266:W283 V286:W303 V306:W323 V326:W343 V346:W363 V366:W383 V386:W403 V406:W423 V426:W443 V446:W463 V466:W483 V486:W503 V506:W523 V526:W543 V546:W563 V566:W583 V586:W603 V606:W623 V626:W643 V646:W663 V666:W683 V686:W703 V706:W723 V726:W743 V746:W763 V766:W783 V786:W803 V806:W823 C826:D843 AD846:AE856 AD66:AE83 AD86:AE103 AD106:AE123 AD126:AE143 AD146:AE163 AD166:AE183 AD186:AE203 AD206:AE223 AD226:AE243 AD246:AE263 AD266:AE283 AD286:AE303 AD306:AE323 AD326:AE343 AD346:AE363 AD366:AE383 AD386:AE403 AD406:AE423 AD426:AE443 AD446:AE463 AD466:AE483 AD486:AE503 AD506:AE523 AD526:AE543 AD546:AE563 AD566:AE583 AD586:AE603 AD606:AE623 AD626:AE643 AD646:AE663 AD666:AE683 AD686:AE703 AD706:AE723 AD726:AE743 AD746:AE763 AD766:AE783 AD786:AE803 AD806:AE823 C266:D283 C66:D83 C86:D103 C106:D123 C126:D143 C146:D163 C166:D183 C186:D203 C206:D223 C226:D243 C246:D263 C286:D303 C306:D323 C326:D343 C346:D363 C366:D383 C386:D403 C406:D423 C426:D443 C446:D463 C466:D483 C486:D503 C506:D523 C526:D543 C546:D563 C566:D583 C586:D603 C606:D623 C626:D643 C646:D663 C666:D683 C686:D703 C706:D723 C726:D743 C746:D763 C766:D783 C786:D803" xr:uid="{00000000-0002-0000-0600-000001000000}">
      <formula1>36526</formula1>
    </dataValidation>
    <dataValidation type="decimal" allowBlank="1" showInputMessage="1" showErrorMessage="1" error="נא להזין את הסכום ששולם בפועל בש&quot;ח." sqref="Q846:Q856 E66:E83 E86:E103 E106:E123 E126:E143 E146:E163 E166:E183 E186:E203 E206:E223 E226:E243 E246:E263 E266:E283 E286:E303 E306:E323 E326:E343 E346:E363 E366:E383 E386:E403 E406:E423 E426:E443 E446:E463 E466:E483 E486:E503 E506:E523 E526:E543 E546:E563 E566:E583 E586:E603 E606:E623 E626:E643 E646:E663 E666:E683 E686:E703 E706:E723 E726:E743 E746:E763 E766:E783 E786:E803 E806:E823 E826:E843 E846:E856 Q86:Q103 X846:X856 Q106:Q123 Q126:Q143 Q146:Q163 Q166:Q183 Q186:Q203 Q206:Q223 Q226:Q243 Q246:Q263 Q266:Q283 Q286:Q303 Q306:Q323 Q326:Q343 Q346:Q363 Q366:Q383 Q386:Q403 Q406:Q423 Q426:Q443 Q446:Q463 Q466:Q483 Q486:Q503 Q506:Q523 Q526:Q543 Q546:Q563 Q566:Q583 Q586:Q603 Q606:Q623 Q626:Q643 Q646:Q663 Q666:Q683 Q686:Q703 Q706:Q723 Q726:Q743 Q746:Q763 Q766:Q783 Q786:Q803 Q806:Q823 Q826:Q843 Q66:Q83 X66:X83 X86:X103 X106:X123 X126:X143 X146:X163 X166:X183 X186:X203 X206:X223 X226:X243 X246:X263 X266:X283 X286:X303 X306:X323 X326:X343 X346:X363 X366:X383 X386:X403 X406:X423 X426:X443 X446:X463 X466:X483 X486:X503 X506:X523 X526:X543 X546:X563 X566:X583 X586:X603 X606:X623 X626:X643 X646:X663 X666:X683 X686:X703 X706:X723 X726:X743 X746:X763 X766:X783 X786:X803 X806:X823 X826:X843 AF66:AF84 AF86:AF856" xr:uid="{00000000-0002-0000-0600-000002000000}">
      <formula1>-999999999</formula1>
      <formula2>999999999</formula2>
    </dataValidation>
  </dataValidations>
  <hyperlinks>
    <hyperlink ref="B105" location="' ציוד יעודי '!A5" tooltip="הקשה על התא, תחזיר אותך לטבלת החומרים המרכזת" display="' ציוד יעודי '!A5" xr:uid="{00000000-0004-0000-0600-000001000000}"/>
    <hyperlink ref="B125" location="' ציוד יעודי '!A6" tooltip="הקשה על התא, תחזיר אותך לטבלת החומרים המרכזת" display="' ציוד יעודי '!A6" xr:uid="{00000000-0004-0000-0600-000002000000}"/>
    <hyperlink ref="B145" location="' ציוד יעודי '!A7" tooltip="הקשה על התא, תחזיר אותך לטבלת החומרים המרכזת" display="' ציוד יעודי '!A7" xr:uid="{00000000-0004-0000-0600-000003000000}"/>
    <hyperlink ref="B165" location="' ציוד יעודי '!A8" tooltip="הקשה על התא, תחזיר אותך לטבלת החומרים המרכזת" display="' ציוד יעודי '!A8" xr:uid="{00000000-0004-0000-0600-000004000000}"/>
    <hyperlink ref="B185" location="' ציוד יעודי '!A9" tooltip="הקשה על התא, תחזיר אותך לטבלת החומרים המרכזת" display="' ציוד יעודי '!A9" xr:uid="{00000000-0004-0000-0600-000005000000}"/>
    <hyperlink ref="B205" location="' ציוד יעודי '!A10" tooltip="הקשה על התא, תחזיר אותך לטבלת החומרים המרכזת" display="' ציוד יעודי '!A10" xr:uid="{00000000-0004-0000-0600-000006000000}"/>
    <hyperlink ref="B225" location="' ציוד יעודי '!A11" tooltip="הקשה על התא, תחזיר אותך לטבלת החומרים המרכזת" display="' ציוד יעודי '!A11" xr:uid="{00000000-0004-0000-0600-000007000000}"/>
    <hyperlink ref="B245" location="' ציוד יעודי (מגנ&quot;ט)'!C12" tooltip="הקשה על התא, תחזיר אותך לטבלת החומרים המרכזת" display="' ציוד יעודי (מגנ&quot;ט)'!C12" xr:uid="{00000000-0004-0000-0600-000008000000}"/>
    <hyperlink ref="B265" location="' ציוד יעודי '!A13" tooltip="הקשה על התא, תחזיר אותך לטבלת החומרים המרכזת" display="' ציוד יעודי '!A13" xr:uid="{00000000-0004-0000-0600-000009000000}"/>
    <hyperlink ref="B285" location="' ציוד יעודי '!A14" tooltip="הקשה על התא, תחזיר אותך לטבלת החומרים המרכזת" display="' ציוד יעודי '!A14" xr:uid="{00000000-0004-0000-0600-00000A000000}"/>
    <hyperlink ref="B305" location="' ציוד יעודי '!A15" tooltip="הקשה על התא, תחזיר אותך לטבלת החומרים המרכזת" display="' ציוד יעודי '!A15" xr:uid="{00000000-0004-0000-0600-00000B000000}"/>
    <hyperlink ref="B325" location="' ציוד יעודי '!A16" tooltip="הקשה על התא, תחזיר אותך לטבלת החומרים המרכזת" display="' ציוד יעודי '!A16" xr:uid="{00000000-0004-0000-0600-00000C000000}"/>
    <hyperlink ref="B345" location="' ציוד יעודי '!A17" tooltip="הקשה על התא, תחזיר אותך לטבלת החומרים המרכזת" display="' ציוד יעודי '!A17" xr:uid="{00000000-0004-0000-0600-00000D000000}"/>
    <hyperlink ref="B365" location="' ציוד יעודי '!A18" tooltip="הקשה על התא, תחזיר אותך לטבלת החומרים המרכזת" display="' ציוד יעודי '!A18" xr:uid="{00000000-0004-0000-0600-00000E000000}"/>
    <hyperlink ref="B385" location="' ציוד יעודי '!A19" tooltip="הקשה על התא, תחזיר אותך לטבלת החומרים המרכזת" display="' ציוד יעודי '!A19" xr:uid="{00000000-0004-0000-0600-00000F000000}"/>
    <hyperlink ref="B405" location="' ציוד יעודי '!A20" tooltip="הקשה על התא, תחזיר אותך לטבלת החומרים המרכזת" display="' ציוד יעודי '!A20" xr:uid="{00000000-0004-0000-0600-000010000000}"/>
    <hyperlink ref="B425" location="' ציוד יעודי '!A21" tooltip="הקשה על התא, תחזיר אותך לטבלת החומרים המרכזת" display="' ציוד יעודי '!A21" xr:uid="{00000000-0004-0000-0600-000011000000}"/>
    <hyperlink ref="B445" location="' ציוד יעודי '!A22" tooltip="הקשה על התא, תחזיר אותך לטבלת החומרים המרכזת" display="' ציוד יעודי '!A22" xr:uid="{00000000-0004-0000-0600-000012000000}"/>
    <hyperlink ref="B465" location="' ציוד יעודי '!A23" tooltip="הקשה על התא, תחזיר אותך לטבלת החומרים המרכזת" display="' ציוד יעודי '!A23" xr:uid="{00000000-0004-0000-0600-000013000000}"/>
    <hyperlink ref="B485" location="' ציוד יעודי '!A24" tooltip="הקשה על התא, תחזיר אותך לטבלת החומרים המרכזת" display="' ציוד יעודי '!A24" xr:uid="{00000000-0004-0000-0600-000014000000}"/>
    <hyperlink ref="B505" location="' ציוד יעודי '!A25" tooltip="הקשה על התא, תחזיר אותך לטבלת החומרים המרכזת" display="' ציוד יעודי '!A25" xr:uid="{00000000-0004-0000-0600-000015000000}"/>
    <hyperlink ref="B525" location="' ציוד יעודי '!A26" tooltip="הקשה על התא, תחזיר אותך לטבלת החומרים המרכזת" display="' ציוד יעודי '!A26" xr:uid="{00000000-0004-0000-0600-000016000000}"/>
    <hyperlink ref="B545" location="' ציוד יעודי '!A27" tooltip="הקשה על התא, תחזיר אותך לטבלת החומרים המרכזת" display="' ציוד יעודי '!A27" xr:uid="{00000000-0004-0000-0600-000017000000}"/>
    <hyperlink ref="B565" location="' ציוד יעודי '!A28" tooltip="הקשה על התא, תחזיר אותך לטבלת החומרים המרכזת" display="' ציוד יעודי '!A28" xr:uid="{00000000-0004-0000-0600-000018000000}"/>
    <hyperlink ref="B585" location="' ציוד יעודי '!A29" tooltip="הקשה על התא, תחזיר אותך לטבלת החומרים המרכזת" display="' ציוד יעודי '!A29" xr:uid="{00000000-0004-0000-0600-000019000000}"/>
    <hyperlink ref="B605" location="' ציוד יעודי '!A30" tooltip="הקשה על התא, תחזיר אותך לטבלת החומרים המרכזת" display="' ציוד יעודי '!A30" xr:uid="{00000000-0004-0000-0600-00001A000000}"/>
    <hyperlink ref="B625" location="' ציוד יעודי '!A31" tooltip="הקשה על התא, תחזיר אותך לטבלת החומרים המרכזת" display="' ציוד יעודי '!A31" xr:uid="{00000000-0004-0000-0600-00001B000000}"/>
    <hyperlink ref="B645" location="' ציוד יעודי '!A32" tooltip="הקשה על התא, תחזיר אותך לטבלת החומרים המרכזת" display="' ציוד יעודי '!A32" xr:uid="{00000000-0004-0000-0600-00001C000000}"/>
    <hyperlink ref="C20" location="' ציוד יעודי '!A405:A416" tooltip="הקשה על התא תעביר אותך לטבלה מקושרת בה יש לפרט את החשבוניות הרלבנטיות לסעיף" display="' ציוד יעודי '!A405:A416" xr:uid="{00000000-0004-0000-0600-00001D000000}"/>
    <hyperlink ref="C21" location="' ציוד יעודי '!A425:A426" tooltip="הקשה על התא תעביר אותך לטבלה מקושרת בה יש לפרט את החשבוניות הרלבנטיות לסעיף" display="' ציוד יעודי '!A425:A426" xr:uid="{00000000-0004-0000-0600-00001E000000}"/>
    <hyperlink ref="C22" location="' ציוד יעודי '!A445:A446" tooltip="הקשה על התא תעביר אותך לטבלה מקושרת בה יש לפרט את החשבוניות הרלבנטיות לסעיף" display="' ציוד יעודי '!A445:A446" xr:uid="{00000000-0004-0000-0600-00001F000000}"/>
    <hyperlink ref="C23" location="' ציוד יעודי '!A465:A466" tooltip="הקשה על התא תעביר אותך לטבלה מקושרת בה יש לפרט את החשבוניות הרלבנטיות לסעיף" display="' ציוד יעודי '!A465:A466" xr:uid="{00000000-0004-0000-0600-000020000000}"/>
    <hyperlink ref="C24" location="' ציוד יעודי '!A485:A486" tooltip="הקשה על התא תעביר אותך לטבלה מקושרת בה יש לפרט את החשבוניות הרלבנטיות לסעיף" display="' ציוד יעודי '!A485:A486" xr:uid="{00000000-0004-0000-0600-000021000000}"/>
    <hyperlink ref="C25" location="' ציוד יעודי '!A505:A516" tooltip="הקשה על התא תעביר אותך לטבלה מקושרת בה יש לפרט את החשבוניות הרלבנטיות לסעיף" display="' ציוד יעודי '!A505:A516" xr:uid="{00000000-0004-0000-0600-000022000000}"/>
    <hyperlink ref="C26" location="' ציוד יעודי '!A525:A536" tooltip="הקשה על התא תעביר אותך לטבלה מקושרת בה יש לפרט את החשבוניות הרלבנטיות לסעיף" display="' ציוד יעודי '!A525:A536" xr:uid="{00000000-0004-0000-0600-000023000000}"/>
    <hyperlink ref="C27" location="' ציוד יעודי '!A545:A556" tooltip="הקשה על התא תעביר אותך לטבלה מקושרת בה יש לפרט את החשבוניות הרלבנטיות לסעיף" display="' ציוד יעודי '!A545:A556" xr:uid="{00000000-0004-0000-0600-000024000000}"/>
    <hyperlink ref="C28" location="' ציוד יעודי '!A565:A576" tooltip="הקשה על התא תעביר אותך לטבלה מקושרת בה יש לפרט את החשבוניות הרלבנטיות לסעיף" display="' ציוד יעודי '!A565:A576" xr:uid="{00000000-0004-0000-0600-000025000000}"/>
    <hyperlink ref="C29" location="' ציוד יעודי '!A585:A596" tooltip="הקשה על התא תעביר אותך לטבלה מקושרת בה יש לפרט את החשבוניות הרלבנטיות לסעיף" display="' ציוד יעודי '!A585:A596" xr:uid="{00000000-0004-0000-0600-000026000000}"/>
    <hyperlink ref="C30" location="' ציוד יעודי '!A605:A616" tooltip="הקשה על התא תעביר אותך לטבלה מקושרת בה יש לפרט את החשבוניות הרלבנטיות לסעיף" display="' ציוד יעודי '!A605:A616" xr:uid="{00000000-0004-0000-0600-000027000000}"/>
    <hyperlink ref="C31" location="' ציוד יעודי '!A625:A636" tooltip="הקשה על התא תעביר אותך לטבלה מקושרת בה יש לפרט את החשבוניות הרלבנטיות לסעיף" display="' ציוד יעודי '!A625:A636" xr:uid="{00000000-0004-0000-0600-000028000000}"/>
    <hyperlink ref="C32" location="' ציוד יעודי '!A645:A656" tooltip="הקשה על התא תעביר אותך לטבלה מקושרת בה יש לפרט את החשבוניות הרלבנטיות לסעיף" display="' ציוד יעודי '!A645:A656" xr:uid="{00000000-0004-0000-0600-000029000000}"/>
    <hyperlink ref="B665" location="' ציוד יעודי '!A33" tooltip="הקשה על התא, תחזיר אותך לטבלת החומרים המרכזת" display="' ציוד יעודי '!A33" xr:uid="{00000000-0004-0000-0600-00002A000000}"/>
    <hyperlink ref="B685" location="' ציוד יעודי '!A34" tooltip="הקשה על התא, תחזיר אותך לטבלת החומרים המרכזת" display="' ציוד יעודי '!A34" xr:uid="{00000000-0004-0000-0600-00002B000000}"/>
    <hyperlink ref="B725" location="' ציוד יעודי '!A36" tooltip="הקשה על התא, תחזיר אותך לטבלת החומרים המרכזת" display="' ציוד יעודי '!A36" xr:uid="{00000000-0004-0000-0600-00002C000000}"/>
    <hyperlink ref="B745" location="' ציוד יעודי '!A37" tooltip="הקשה על התא, תחזיר אותך לטבלת החומרים המרכזת" display="' ציוד יעודי '!A37" xr:uid="{00000000-0004-0000-0600-00002D000000}"/>
    <hyperlink ref="B765" location="' ציוד יעודי '!A38" tooltip="הקשה על התא, תחזיר אותך לטבלת החומרים המרכזת" display="' ציוד יעודי '!A38" xr:uid="{00000000-0004-0000-0600-00002E000000}"/>
    <hyperlink ref="B785" location="' ציוד יעודי '!A39" tooltip="הקשה על התא, תחזיר אותך לטבלת החומרים המרכזת" display="' ציוד יעודי '!A39" xr:uid="{00000000-0004-0000-0600-00002F000000}"/>
    <hyperlink ref="B805" location="' ציוד יעודי '!A40" tooltip="הקשה על התא, תחזיר אותך לטבלת החומרים המרכזת" display="' ציוד יעודי '!A40" xr:uid="{00000000-0004-0000-0600-000030000000}"/>
    <hyperlink ref="B825" location="' ציוד יעודי '!A41" tooltip="הקשה על התא, תחזיר אותך לטבלת החומרים המרכזת" display="' ציוד יעודי '!A41" xr:uid="{00000000-0004-0000-0600-000031000000}"/>
    <hyperlink ref="B845" location="' ציוד יעודי '!A42" tooltip="הקשה על התא, תחזיר אותך לטבלת החומרים המרכזת" display="' ציוד יעודי '!A42" xr:uid="{00000000-0004-0000-0600-000032000000}"/>
    <hyperlink ref="C33" location="' ציוד יעודי '!A665:A676" tooltip="הקשה על התא תעביר אותך לטבלה מקושרת בה יש לפרט את החשבוניות הרלבנטיות לסעיף" display="' ציוד יעודי '!A665:A676" xr:uid="{00000000-0004-0000-0600-000033000000}"/>
    <hyperlink ref="C34" location="' ציוד יעודי '!A685:A696" tooltip="הקשה על התא תעביר אותך לטבלה מקושרת בה יש לפרט את החשבוניות הרלבנטיות לסעיף" display="' ציוד יעודי '!A685:A696" xr:uid="{00000000-0004-0000-0600-000034000000}"/>
    <hyperlink ref="C35" location="' ציוד יעודי '!A705:A716" tooltip="הקשה על התא תעביר אותך לטבלה מקושרת בה יש לפרט את החשבוניות הרלבנטיות לסעיף" display="' ציוד יעודי '!A705:A716" xr:uid="{00000000-0004-0000-0600-000035000000}"/>
    <hyperlink ref="C36" location="' ציוד יעודי '!A725:A736" tooltip="הקשה על התא תעביר אותך לטבלה מקושרת בה יש לפרט את החשבוניות הרלבנטיות לסעיף" display="' ציוד יעודי '!A725:A736" xr:uid="{00000000-0004-0000-0600-000036000000}"/>
    <hyperlink ref="C37" location="' ציוד יעודי '!A745:A756" tooltip="הקשה על התא תעביר אותך לטבלה מקושרת בה יש לפרט את החשבוניות הרלבנטיות לסעיף" display="' ציוד יעודי '!A745:A756" xr:uid="{00000000-0004-0000-0600-000037000000}"/>
    <hyperlink ref="C38" location="' ציוד יעודי '!A765:A776" tooltip="הקשה על התא תעביר אותך לטבלה מקושרת בה יש לפרט את החשבוניות הרלבנטיות לסעיף" display="' ציוד יעודי '!A765:A776" xr:uid="{00000000-0004-0000-0600-000038000000}"/>
    <hyperlink ref="C39" location="' ציוד יעודי '!A785:A796" tooltip="הקשה על התא תעביר אותך לטבלה מקושרת בה יש לפרט את החשבוניות הרלבנטיות לסעיף" display="' ציוד יעודי '!A785:A796" xr:uid="{00000000-0004-0000-0600-000039000000}"/>
    <hyperlink ref="C40" location="' ציוד יעודי '!A805:A816" tooltip="הקשה על התא תעביר אותך לטבלה מקושרת בה יש לפרט את החשבוניות הרלבנטיות לסעיף" display="' ציוד יעודי '!A805:A816" xr:uid="{00000000-0004-0000-0600-00003A000000}"/>
    <hyperlink ref="C41" location="' ציוד יעודי '!A825:A836" tooltip="הקשה על התא תעביר אותך לטבלה מקושרת בה יש לפרט את החשבוניות הרלבנטיות לסעיף" display="' ציוד יעודי '!A825:A836" xr:uid="{00000000-0004-0000-0600-00003B000000}"/>
    <hyperlink ref="C42" location="' ציוד יעודי '!A845:A856" tooltip="הקשה על התא תעביר אותך לטבלה מקושרת בה יש לפרט את החשבוניות הרלבנטיות לסעיף" display="' ציוד יעודי '!A845:A856" xr:uid="{00000000-0004-0000-0600-00003C000000}"/>
    <hyperlink ref="B705" location="' ציוד יעודי '!A35" tooltip="הקשה על התא, תחזיר אותך לטבלת החומרים המרכזת" display="' ציוד יעודי '!A35" xr:uid="{00000000-0004-0000-0600-00003D000000}"/>
    <hyperlink ref="B65" location="' ציוד יעודי '!A3" tooltip="הקשה על התא, תחזיר אותך לטבלת החומרים המרכזת" display="' ציוד יעודי '!A3" xr:uid="{00000000-0004-0000-0600-00003E000000}"/>
    <hyperlink ref="C3" location="' ציוד יעודי '!A65:A76" tooltip="הקשה על התא תעביר אותך לטבלה מקושרת בה יש לפרט את החשבוניות הרלבנטיות לסעיף" display="' ציוד יעודי '!A65:A76" xr:uid="{00000000-0004-0000-0600-00003F000000}"/>
    <hyperlink ref="C4" location="' ציוד יעודי '!A85:A96" tooltip="הקשה על התא תעביר אותך לטבלה מקושרת בה יש לפרט את החשבוניות הרלבנטיות לסעיף" display="' ציוד יעודי '!A85:A96" xr:uid="{00000000-0004-0000-0600-000040000000}"/>
    <hyperlink ref="C5" location="' ציוד יעודי '!A105:A116" tooltip="הקשה על התא תעביר אותך לטבלה מקושרת בה יש לפרט את החשבוניות הרלבנטיות לסעיף" display="' ציוד יעודי '!A105:A116" xr:uid="{00000000-0004-0000-0600-000041000000}"/>
    <hyperlink ref="C6" location="' ציוד יעודי '!A125:A136" tooltip="הקשה על התא תעביר אותך לטבלה מקושרת בה יש לפרט את החשבוניות הרלבנטיות לסעיף" display="' ציוד יעודי '!A125:A136" xr:uid="{00000000-0004-0000-0600-000042000000}"/>
    <hyperlink ref="C7" location="' ציוד יעודי '!A145:A156" tooltip="הקשה על התא תעביר אותך לטבלה מקושרת בה יש לפרט את החשבוניות הרלבנטיות לסעיף" display="' ציוד יעודי '!A145:A156" xr:uid="{00000000-0004-0000-0600-000043000000}"/>
    <hyperlink ref="C8" location="' ציוד יעודי '!A165:A176" tooltip="הקשה על התא תעביר אותך לטבלה מקושרת בה יש לפרט את החשבוניות הרלבנטיות לסעיף" display="' ציוד יעודי '!A165:A176" xr:uid="{00000000-0004-0000-0600-000044000000}"/>
    <hyperlink ref="C9" location="' ציוד יעודי '!A185:A196" tooltip="הקשה על התא תעביר אותך לטבלה מקושרת בה יש לפרט את החשבוניות הרלבנטיות לסעיף" display="' ציוד יעודי '!A185:A196" xr:uid="{00000000-0004-0000-0600-000045000000}"/>
    <hyperlink ref="C10" location="' ציוד יעודי '!A205:A216" tooltip="הקשה על התא תעביר אותך לטבלה מקושרת בה יש לפרט את החשבוניות הרלבנטיות לסעיף" display="' ציוד יעודי '!A205:A216" xr:uid="{00000000-0004-0000-0600-000046000000}"/>
    <hyperlink ref="C11" location="' ציוד יעודי '!A225:A236" tooltip="הקשה על התא תעביר אותך לטבלה מקושרת בה יש לפרט את החשבוניות הרלבנטיות לסעיף" display="' ציוד יעודי '!A225:A236" xr:uid="{00000000-0004-0000-0600-000047000000}"/>
    <hyperlink ref="C12" location="' ציוד יעודי '!A245:A256" tooltip="הקשה על התא תעביר אותך לטבלה מקושרת בה יש לפרט את החשבוניות הרלבנטיות לסעיף" display="' ציוד יעודי '!A245:A256" xr:uid="{00000000-0004-0000-0600-000048000000}"/>
    <hyperlink ref="C13" location="' ציוד יעודי '!A265:A276" tooltip="הקשה על התא תעביר אותך לטבלה מקושרת בה יש לפרט את החשבוניות הרלבנטיות לסעיף" display="' ציוד יעודי '!A265:A276" xr:uid="{00000000-0004-0000-0600-000049000000}"/>
    <hyperlink ref="C14" location="' ציוד יעודי '!A285:A296" tooltip="הקשה על התא תעביר אותך לטבלה מקושרת בה יש לפרט את החשבוניות הרלבנטיות לסעיף" display="' ציוד יעודי '!A285:A296" xr:uid="{00000000-0004-0000-0600-00004A000000}"/>
    <hyperlink ref="C15" location="' ציוד יעודי '!A305:A316" tooltip="הקשה על התא תעביר אותך לטבלה מקושרת בה יש לפרט את החשבוניות הרלבנטיות לסעיף" display="' ציוד יעודי '!A305:A316" xr:uid="{00000000-0004-0000-0600-00004B000000}"/>
    <hyperlink ref="C16" location="' ציוד יעודי '!A325:A336" tooltip="הקשה על התא תעביר אותך לטבלה מקושרת בה יש לפרט את החשבוניות הרלבנטיות לסעיף" display="' ציוד יעודי '!A325:A336" xr:uid="{00000000-0004-0000-0600-00004C000000}"/>
    <hyperlink ref="C17" location="' ציוד יעודי '!A345:A356" tooltip="הקשה על התא תעביר אותך לטבלה מקושרת בה יש לפרט את החשבוניות הרלבנטיות לסעיף" display="' ציוד יעודי '!A345:A356" xr:uid="{00000000-0004-0000-0600-00004D000000}"/>
    <hyperlink ref="C18" location="' ציוד יעודי '!A365:A376" tooltip="הקשה על התא תעביר אותך לטבלה מקושרת בה יש לפרט את החשבוניות הרלבנטיות לסעיף" display="' ציוד יעודי '!A365:A376" xr:uid="{00000000-0004-0000-0600-00004E000000}"/>
    <hyperlink ref="C19" location="' ציוד יעודי '!A385:A396" tooltip="הקשה על התא תעביר אותך לטבלה מקושרת בה יש לפרט את החשבוניות הרלבנטיות לסעיף" display="' ציוד יעודי '!A385:A396" xr:uid="{00000000-0004-0000-0600-00004F000000}"/>
    <hyperlink ref="U65" location="' ציוד יעודי '!A3" tooltip="הקשה על התא, תחזיר אותך לטבלת החומרים המרכזת" display="' ציוד יעודי '!A3" xr:uid="{00000000-0004-0000-0600-000050000000}"/>
    <hyperlink ref="AC65" location="' ציוד יעודי '!A3" tooltip="הקשה על התא, תחזיר אותך לטבלת החומרים המרכזת" display="' ציוד יעודי '!A3" xr:uid="{00000000-0004-0000-0600-000051000000}"/>
    <hyperlink ref="U105" location="' ציוד יעודי '!A5" tooltip="הקשה על התא, תחזיר אותך לטבלת החומרים המרכזת" display="' ציוד יעודי '!A5" xr:uid="{00000000-0004-0000-0600-000056000000}"/>
    <hyperlink ref="AC105" location="' ציוד יעודי '!A5" tooltip="הקשה על התא, תחזיר אותך לטבלת החומרים המרכזת" display="' ציוד יעודי '!A5" xr:uid="{00000000-0004-0000-0600-000057000000}"/>
    <hyperlink ref="U125" location="' ציוד יעודי '!A6" tooltip="הקשה על התא, תחזיר אותך לטבלת החומרים המרכזת" display="' ציוד יעודי '!A6" xr:uid="{00000000-0004-0000-0600-000059000000}"/>
    <hyperlink ref="AC125" location="' ציוד יעודי '!A6" tooltip="הקשה על התא, תחזיר אותך לטבלת החומרים המרכזת" display="' ציוד יעודי '!A6" xr:uid="{00000000-0004-0000-0600-00005A000000}"/>
    <hyperlink ref="U145" location="' ציוד יעודי '!A7" tooltip="הקשה על התא, תחזיר אותך לטבלת החומרים המרכזת" display="' ציוד יעודי '!A7" xr:uid="{00000000-0004-0000-0600-00005C000000}"/>
    <hyperlink ref="AC145" location="' ציוד יעודי '!A7" tooltip="הקשה על התא, תחזיר אותך לטבלת החומרים המרכזת" display="' ציוד יעודי '!A7" xr:uid="{00000000-0004-0000-0600-00005D000000}"/>
    <hyperlink ref="U165" location="' ציוד יעודי '!A8" tooltip="הקשה על התא, תחזיר אותך לטבלת החומרים המרכזת" display="' ציוד יעודי '!A8" xr:uid="{00000000-0004-0000-0600-00005F000000}"/>
    <hyperlink ref="AC165" location="' ציוד יעודי '!A8" tooltip="הקשה על התא, תחזיר אותך לטבלת החומרים המרכזת" display="' ציוד יעודי '!A8" xr:uid="{00000000-0004-0000-0600-000060000000}"/>
    <hyperlink ref="U185" location="' ציוד יעודי '!A9" tooltip="הקשה על התא, תחזיר אותך לטבלת החומרים המרכזת" display="' ציוד יעודי '!A9" xr:uid="{00000000-0004-0000-0600-000062000000}"/>
    <hyperlink ref="AC185" location="' ציוד יעודי '!A9" tooltip="הקשה על התא, תחזיר אותך לטבלת החומרים המרכזת" display="' ציוד יעודי '!A9" xr:uid="{00000000-0004-0000-0600-000063000000}"/>
    <hyperlink ref="U205" location="' ציוד יעודי '!A10" tooltip="הקשה על התא, תחזיר אותך לטבלת החומרים המרכזת" display="' ציוד יעודי '!A10" xr:uid="{00000000-0004-0000-0600-000065000000}"/>
    <hyperlink ref="AC205" location="' ציוד יעודי '!A10" tooltip="הקשה על התא, תחזיר אותך לטבלת החומרים המרכזת" display="' ציוד יעודי '!A10" xr:uid="{00000000-0004-0000-0600-000066000000}"/>
    <hyperlink ref="U225" location="' ציוד יעודי '!A11" tooltip="הקשה על התא, תחזיר אותך לטבלת החומרים המרכזת" display="' ציוד יעודי '!A11" xr:uid="{00000000-0004-0000-0600-000068000000}"/>
    <hyperlink ref="AC225" location="' ציוד יעודי '!A11" tooltip="הקשה על התא, תחזיר אותך לטבלת החומרים המרכזת" display="' ציוד יעודי '!A11" xr:uid="{00000000-0004-0000-0600-000069000000}"/>
    <hyperlink ref="U245" location="' ציוד יעודי '!A12" tooltip="הקשה על התא, תחזיר אותך לטבלת החומרים המרכזת" display="' ציוד יעודי '!A12" xr:uid="{00000000-0004-0000-0600-00006B000000}"/>
    <hyperlink ref="AC245" location="' ציוד יעודי '!A12" tooltip="הקשה על התא, תחזיר אותך לטבלת החומרים המרכזת" display="' ציוד יעודי '!A12" xr:uid="{00000000-0004-0000-0600-00006C000000}"/>
    <hyperlink ref="U265" location="' ציוד יעודי '!A13" tooltip="הקשה על התא, תחזיר אותך לטבלת החומרים המרכזת" display="' ציוד יעודי '!A13" xr:uid="{00000000-0004-0000-0600-00006E000000}"/>
    <hyperlink ref="AC265" location="' ציוד יעודי '!A13" tooltip="הקשה על התא, תחזיר אותך לטבלת החומרים המרכזת" display="' ציוד יעודי '!A13" xr:uid="{00000000-0004-0000-0600-00006F000000}"/>
    <hyperlink ref="U285" location="' ציוד יעודי '!A14" tooltip="הקשה על התא, תחזיר אותך לטבלת החומרים המרכזת" display="' ציוד יעודי '!A14" xr:uid="{00000000-0004-0000-0600-000071000000}"/>
    <hyperlink ref="AC285" location="' ציוד יעודי '!A14" tooltip="הקשה על התא, תחזיר אותך לטבלת החומרים המרכזת" display="' ציוד יעודי '!A14" xr:uid="{00000000-0004-0000-0600-000072000000}"/>
    <hyperlink ref="U305" location="' ציוד יעודי '!A15" tooltip="הקשה על התא, תחזיר אותך לטבלת החומרים המרכזת" display="' ציוד יעודי '!A15" xr:uid="{00000000-0004-0000-0600-000074000000}"/>
    <hyperlink ref="AC305" location="' ציוד יעודי '!A15" tooltip="הקשה על התא, תחזיר אותך לטבלת החומרים המרכזת" display="' ציוד יעודי '!A15" xr:uid="{00000000-0004-0000-0600-000075000000}"/>
    <hyperlink ref="U325" location="' ציוד יעודי '!A16" tooltip="הקשה על התא, תחזיר אותך לטבלת החומרים המרכזת" display="' ציוד יעודי '!A16" xr:uid="{00000000-0004-0000-0600-000077000000}"/>
    <hyperlink ref="AC325" location="' ציוד יעודי '!A16" tooltip="הקשה על התא, תחזיר אותך לטבלת החומרים המרכזת" display="' ציוד יעודי '!A16" xr:uid="{00000000-0004-0000-0600-000078000000}"/>
    <hyperlink ref="U345" location="' ציוד יעודי '!A17" tooltip="הקשה על התא, תחזיר אותך לטבלת החומרים המרכזת" display="' ציוד יעודי '!A17" xr:uid="{00000000-0004-0000-0600-00007A000000}"/>
    <hyperlink ref="AC345" location="' ציוד יעודי '!A17" tooltip="הקשה על התא, תחזיר אותך לטבלת החומרים המרכזת" display="' ציוד יעודי '!A17" xr:uid="{00000000-0004-0000-0600-00007B000000}"/>
    <hyperlink ref="U365" location="' ציוד יעודי '!A18" tooltip="הקשה על התא, תחזיר אותך לטבלת החומרים המרכזת" display="' ציוד יעודי '!A18" xr:uid="{00000000-0004-0000-0600-00007D000000}"/>
    <hyperlink ref="AC365" location="' ציוד יעודי '!A18" tooltip="הקשה על התא, תחזיר אותך לטבלת החומרים המרכזת" display="' ציוד יעודי '!A18" xr:uid="{00000000-0004-0000-0600-00007E000000}"/>
    <hyperlink ref="U385" location="' ציוד יעודי '!A19" tooltip="הקשה על התא, תחזיר אותך לטבלת החומרים המרכזת" display="' ציוד יעודי '!A19" xr:uid="{00000000-0004-0000-0600-000080000000}"/>
    <hyperlink ref="AC385" location="' ציוד יעודי '!A19" tooltip="הקשה על התא, תחזיר אותך לטבלת החומרים המרכזת" display="' ציוד יעודי '!A19" xr:uid="{00000000-0004-0000-0600-000081000000}"/>
    <hyperlink ref="U405" location="' ציוד יעודי '!A20" tooltip="הקשה על התא, תחזיר אותך לטבלת החומרים המרכזת" display="' ציוד יעודי '!A20" xr:uid="{00000000-0004-0000-0600-000083000000}"/>
    <hyperlink ref="AC405" location="' ציוד יעודי '!A20" tooltip="הקשה על התא, תחזיר אותך לטבלת החומרים המרכזת" display="' ציוד יעודי '!A20" xr:uid="{00000000-0004-0000-0600-000084000000}"/>
    <hyperlink ref="U425" location="' ציוד יעודי '!A21" tooltip="הקשה על התא, תחזיר אותך לטבלת החומרים המרכזת" display="' ציוד יעודי '!A21" xr:uid="{00000000-0004-0000-0600-000086000000}"/>
    <hyperlink ref="AC425" location="' ציוד יעודי '!A21" tooltip="הקשה על התא, תחזיר אותך לטבלת החומרים המרכזת" display="' ציוד יעודי '!A21" xr:uid="{00000000-0004-0000-0600-000087000000}"/>
    <hyperlink ref="U445" location="' ציוד יעודי '!A22" tooltip="הקשה על התא, תחזיר אותך לטבלת החומרים המרכזת" display="' ציוד יעודי '!A22" xr:uid="{00000000-0004-0000-0600-000089000000}"/>
    <hyperlink ref="AC445" location="' ציוד יעודי '!A22" tooltip="הקשה על התא, תחזיר אותך לטבלת החומרים המרכזת" display="' ציוד יעודי '!A22" xr:uid="{00000000-0004-0000-0600-00008A000000}"/>
    <hyperlink ref="U465" location="' ציוד יעודי '!A23" tooltip="הקשה על התא, תחזיר אותך לטבלת החומרים המרכזת" display="' ציוד יעודי '!A23" xr:uid="{00000000-0004-0000-0600-00008C000000}"/>
    <hyperlink ref="AC465" location="' ציוד יעודי '!A23" tooltip="הקשה על התא, תחזיר אותך לטבלת החומרים המרכזת" display="' ציוד יעודי '!A23" xr:uid="{00000000-0004-0000-0600-00008D000000}"/>
    <hyperlink ref="U485" location="' ציוד יעודי '!A24" tooltip="הקשה על התא, תחזיר אותך לטבלת החומרים המרכזת" display="' ציוד יעודי '!A24" xr:uid="{00000000-0004-0000-0600-00008F000000}"/>
    <hyperlink ref="AC485" location="' ציוד יעודי '!A24" tooltip="הקשה על התא, תחזיר אותך לטבלת החומרים המרכזת" display="' ציוד יעודי '!A24" xr:uid="{00000000-0004-0000-0600-000090000000}"/>
    <hyperlink ref="U505" location="' ציוד יעודי '!A25" tooltip="הקשה על התא, תחזיר אותך לטבלת החומרים המרכזת" display="' ציוד יעודי '!A25" xr:uid="{00000000-0004-0000-0600-000092000000}"/>
    <hyperlink ref="AC505" location="' ציוד יעודי '!A25" tooltip="הקשה על התא, תחזיר אותך לטבלת החומרים המרכזת" display="' ציוד יעודי '!A25" xr:uid="{00000000-0004-0000-0600-000093000000}"/>
    <hyperlink ref="U525" location="' ציוד יעודי '!A26" tooltip="הקשה על התא, תחזיר אותך לטבלת החומרים המרכזת" display="' ציוד יעודי '!A26" xr:uid="{00000000-0004-0000-0600-000095000000}"/>
    <hyperlink ref="AC525" location="' ציוד יעודי '!A26" tooltip="הקשה על התא, תחזיר אותך לטבלת החומרים המרכזת" display="' ציוד יעודי '!A26" xr:uid="{00000000-0004-0000-0600-000096000000}"/>
    <hyperlink ref="U545" location="' ציוד יעודי '!A27" tooltip="הקשה על התא, תחזיר אותך לטבלת החומרים המרכזת" display="' ציוד יעודי '!A27" xr:uid="{00000000-0004-0000-0600-000098000000}"/>
    <hyperlink ref="AC545" location="' ציוד יעודי '!A27" tooltip="הקשה על התא, תחזיר אותך לטבלת החומרים המרכזת" display="' ציוד יעודי '!A27" xr:uid="{00000000-0004-0000-0600-000099000000}"/>
    <hyperlink ref="U565" location="' ציוד יעודי '!A28" tooltip="הקשה על התא, תחזיר אותך לטבלת החומרים המרכזת" display="' ציוד יעודי '!A28" xr:uid="{00000000-0004-0000-0600-00009B000000}"/>
    <hyperlink ref="AC565" location="' ציוד יעודי '!A28" tooltip="הקשה על התא, תחזיר אותך לטבלת החומרים המרכזת" display="' ציוד יעודי '!A28" xr:uid="{00000000-0004-0000-0600-00009C000000}"/>
    <hyperlink ref="U585" location="' ציוד יעודי '!A29" tooltip="הקשה על התא, תחזיר אותך לטבלת החומרים המרכזת" display="' ציוד יעודי '!A29" xr:uid="{00000000-0004-0000-0600-00009E000000}"/>
    <hyperlink ref="AC585" location="' ציוד יעודי '!A29" tooltip="הקשה על התא, תחזיר אותך לטבלת החומרים המרכזת" display="' ציוד יעודי '!A29" xr:uid="{00000000-0004-0000-0600-00009F000000}"/>
    <hyperlink ref="U605" location="' ציוד יעודי '!A30" tooltip="הקשה על התא, תחזיר אותך לטבלת החומרים המרכזת" display="' ציוד יעודי '!A30" xr:uid="{00000000-0004-0000-0600-0000A1000000}"/>
    <hyperlink ref="AC605" location="' ציוד יעודי '!A30" tooltip="הקשה על התא, תחזיר אותך לטבלת החומרים המרכזת" display="' ציוד יעודי '!A30" xr:uid="{00000000-0004-0000-0600-0000A2000000}"/>
    <hyperlink ref="U625" location="' ציוד יעודי '!A31" tooltip="הקשה על התא, תחזיר אותך לטבלת החומרים המרכזת" display="' ציוד יעודי '!A31" xr:uid="{00000000-0004-0000-0600-0000A4000000}"/>
    <hyperlink ref="AC625" location="' ציוד יעודי '!A31" tooltip="הקשה על התא, תחזיר אותך לטבלת החומרים המרכזת" display="' ציוד יעודי '!A31" xr:uid="{00000000-0004-0000-0600-0000A5000000}"/>
    <hyperlink ref="U645" location="' ציוד יעודי '!A32" tooltip="הקשה על התא, תחזיר אותך לטבלת החומרים המרכזת" display="' ציוד יעודי '!A32" xr:uid="{00000000-0004-0000-0600-0000A7000000}"/>
    <hyperlink ref="AC645" location="' ציוד יעודי '!A32" tooltip="הקשה על התא, תחזיר אותך לטבלת החומרים המרכזת" display="' ציוד יעודי '!A32" xr:uid="{00000000-0004-0000-0600-0000A8000000}"/>
    <hyperlink ref="U685" location="' ציוד יעודי '!A34" tooltip="הקשה על התא, תחזיר אותך לטבלת החומרים המרכזת" display="' ציוד יעודי '!A34" xr:uid="{00000000-0004-0000-0600-0000AA000000}"/>
    <hyperlink ref="AC685" location="' ציוד יעודי '!A34" tooltip="הקשה על התא, תחזיר אותך לטבלת החומרים המרכזת" display="' ציוד יעודי '!A34" xr:uid="{00000000-0004-0000-0600-0000AB000000}"/>
    <hyperlink ref="U705" location="' ציוד יעודי '!A35" tooltip="הקשה על התא, תחזיר אותך לטבלת החומרים המרכזת" display="' ציוד יעודי '!A35" xr:uid="{00000000-0004-0000-0600-0000AD000000}"/>
    <hyperlink ref="AC705" location="' ציוד יעודי '!A35" tooltip="הקשה על התא, תחזיר אותך לטבלת החומרים המרכזת" display="' ציוד יעודי '!A35" xr:uid="{00000000-0004-0000-0600-0000AE000000}"/>
    <hyperlink ref="U725" location="' ציוד יעודי '!A36" tooltip="הקשה על התא, תחזיר אותך לטבלת החומרים המרכזת" display="' ציוד יעודי '!A36" xr:uid="{00000000-0004-0000-0600-0000B0000000}"/>
    <hyperlink ref="AC725" location="' ציוד יעודי '!A36" tooltip="הקשה על התא, תחזיר אותך לטבלת החומרים המרכזת" display="' ציוד יעודי '!A36" xr:uid="{00000000-0004-0000-0600-0000B1000000}"/>
    <hyperlink ref="U745" location="' ציוד יעודי '!A37" tooltip="הקשה על התא, תחזיר אותך לטבלת החומרים המרכזת" display="' ציוד יעודי '!A37" xr:uid="{00000000-0004-0000-0600-0000B3000000}"/>
    <hyperlink ref="AC745" location="' ציוד יעודי '!A37" tooltip="הקשה על התא, תחזיר אותך לטבלת החומרים המרכזת" display="' ציוד יעודי '!A37" xr:uid="{00000000-0004-0000-0600-0000B4000000}"/>
    <hyperlink ref="U665" location="' ציוד יעודי '!A33" tooltip="הקשה על התא, תחזיר אותך לטבלת החומרים המרכזת" display="' ציוד יעודי '!A33" xr:uid="{00000000-0004-0000-0600-0000B6000000}"/>
    <hyperlink ref="AC665" location="' ציוד יעודי '!A33" tooltip="הקשה על התא, תחזיר אותך לטבלת החומרים המרכזת" display="' ציוד יעודי '!A33" xr:uid="{00000000-0004-0000-0600-0000B7000000}"/>
    <hyperlink ref="U765" location="' ציוד יעודי '!A38" tooltip="הקשה על התא, תחזיר אותך לטבלת החומרים המרכזת" display="' ציוד יעודי '!A38" xr:uid="{00000000-0004-0000-0600-0000B9000000}"/>
    <hyperlink ref="AC765" location="' ציוד יעודי '!A38" tooltip="הקשה על התא, תחזיר אותך לטבלת החומרים המרכזת" display="' ציוד יעודי '!A38" xr:uid="{00000000-0004-0000-0600-0000BA000000}"/>
    <hyperlink ref="U785" location="' ציוד יעודי '!A39" tooltip="הקשה על התא, תחזיר אותך לטבלת החומרים המרכזת" display="' ציוד יעודי '!A39" xr:uid="{00000000-0004-0000-0600-0000BC000000}"/>
    <hyperlink ref="AC785" location="' ציוד יעודי '!A39" tooltip="הקשה על התא, תחזיר אותך לטבלת החומרים המרכזת" display="' ציוד יעודי '!A39" xr:uid="{00000000-0004-0000-0600-0000BD000000}"/>
    <hyperlink ref="U805" location="' ציוד יעודי '!A40" tooltip="הקשה על התא, תחזיר אותך לטבלת החומרים המרכזת" display="' ציוד יעודי '!A40" xr:uid="{00000000-0004-0000-0600-0000BF000000}"/>
    <hyperlink ref="AC805" location="' ציוד יעודי '!A40" tooltip="הקשה על התא, תחזיר אותך לטבלת החומרים המרכזת" display="' ציוד יעודי '!A40" xr:uid="{00000000-0004-0000-0600-0000C0000000}"/>
    <hyperlink ref="U825" location="' ציוד יעודי '!A41" tooltip="הקשה על התא, תחזיר אותך לטבלת החומרים המרכזת" display="' ציוד יעודי '!A41" xr:uid="{00000000-0004-0000-0600-0000C2000000}"/>
    <hyperlink ref="AC825" location="' ציוד יעודי '!A41" tooltip="הקשה על התא, תחזיר אותך לטבלת החומרים המרכזת" display="' ציוד יעודי '!A41" xr:uid="{00000000-0004-0000-0600-0000C3000000}"/>
    <hyperlink ref="U845" location="' ציוד יעודי '!A42" tooltip="הקשה על התא, תחזיר אותך לטבלת החומרים המרכזת" display="' ציוד יעודי '!A42" xr:uid="{00000000-0004-0000-0600-0000C5000000}"/>
    <hyperlink ref="AC845" location="' ציוד יעודי '!A42" tooltip="הקשה על התא, תחזיר אותך לטבלת החומרים המרכזת" display="' ציוד יעודי '!A42" xr:uid="{00000000-0004-0000-0600-0000C6000000}"/>
    <hyperlink ref="B85" location="' ציוד יעודי '!A3" tooltip="הקשה על התא, תחזיר אותך לטבלת החומרים המרכזת" display="' ציוד יעודי '!A3" xr:uid="{6422877D-9457-421E-816E-83ABA03D8997}"/>
    <hyperlink ref="U85" location="' ציוד יעודי '!A3" tooltip="הקשה על התא, תחזיר אותך לטבלת החומרים המרכזת" display="' ציוד יעודי '!A3" xr:uid="{1C58A998-76AA-4A03-9F01-50C6445087C9}"/>
    <hyperlink ref="AC85" location="' ציוד יעודי '!A3" tooltip="הקשה על התא, תחזיר אותך לטבלת החומרים המרכזת" display="' ציוד יעודי '!A3" xr:uid="{14C51451-5D57-4AD5-9F2A-1885FFB637AD}"/>
    <hyperlink ref="N105" location="' ציוד יעודי '!A5" tooltip="הקשה על התא, תחזיר אותך לטבלת החומרים המרכזת" display="' ציוד יעודי '!A5" xr:uid="{0F77D128-0075-4831-94FC-B9CCC46D8346}"/>
    <hyperlink ref="N125" location="' ציוד יעודי '!A6" tooltip="הקשה על התא, תחזיר אותך לטבלת החומרים המרכזת" display="' ציוד יעודי '!A6" xr:uid="{044978CC-F079-46DC-98CC-602CE8FD9F1E}"/>
    <hyperlink ref="N145" location="' ציוד יעודי '!A7" tooltip="הקשה על התא, תחזיר אותך לטבלת החומרים המרכזת" display="' ציוד יעודי '!A7" xr:uid="{C73A54F2-6B58-49E7-BAD9-EF31F9CA7049}"/>
    <hyperlink ref="N165" location="' ציוד יעודי '!A8" tooltip="הקשה על התא, תחזיר אותך לטבלת החומרים המרכזת" display="' ציוד יעודי '!A8" xr:uid="{E9383F4D-5727-4DC9-9786-118853208F09}"/>
    <hyperlink ref="N185" location="' ציוד יעודי '!A9" tooltip="הקשה על התא, תחזיר אותך לטבלת החומרים המרכזת" display="' ציוד יעודי '!A9" xr:uid="{FB7C3E73-E70A-4350-8E5D-E16B5961CC60}"/>
    <hyperlink ref="N205" location="' ציוד יעודי '!A10" tooltip="הקשה על התא, תחזיר אותך לטבלת החומרים המרכזת" display="' ציוד יעודי '!A10" xr:uid="{0E5FE3D2-BB0F-4211-B170-724364B4A542}"/>
    <hyperlink ref="N225" location="' ציוד יעודי '!A11" tooltip="הקשה על התא, תחזיר אותך לטבלת החומרים המרכזת" display="' ציוד יעודי '!A11" xr:uid="{6ECE4970-D0B5-446C-8B24-79736F1D030F}"/>
    <hyperlink ref="N245" location="' ציוד יעודי (מגנ&quot;ט)'!C12" tooltip="הקשה על התא, תחזיר אותך לטבלת החומרים המרכזת" display="' ציוד יעודי (מגנ&quot;ט)'!C12" xr:uid="{38C88C83-AC2E-4FFB-8C36-62718B103E60}"/>
    <hyperlink ref="N265" location="' ציוד יעודי '!A13" tooltip="הקשה על התא, תחזיר אותך לטבלת החומרים המרכזת" display="' ציוד יעודי '!A13" xr:uid="{1AF88BBC-56E3-4643-BAB4-053FE4E41271}"/>
    <hyperlink ref="N285" location="' ציוד יעודי '!A14" tooltip="הקשה על התא, תחזיר אותך לטבלת החומרים המרכזת" display="' ציוד יעודי '!A14" xr:uid="{9B0567AC-A497-4522-8D76-AAE78887FCFA}"/>
    <hyperlink ref="N305" location="' ציוד יעודי '!A15" tooltip="הקשה על התא, תחזיר אותך לטבלת החומרים המרכזת" display="' ציוד יעודי '!A15" xr:uid="{8BA104E1-751B-4CA6-BD27-D27A1ABCD281}"/>
    <hyperlink ref="N325" location="' ציוד יעודי '!A16" tooltip="הקשה על התא, תחזיר אותך לטבלת החומרים המרכזת" display="' ציוד יעודי '!A16" xr:uid="{6AC9F3AD-7313-4E48-9612-4ADC849BF43A}"/>
    <hyperlink ref="N345" location="' ציוד יעודי '!A17" tooltip="הקשה על התא, תחזיר אותך לטבלת החומרים המרכזת" display="' ציוד יעודי '!A17" xr:uid="{8927B047-38AF-4073-BD65-EF316FA2699A}"/>
    <hyperlink ref="N365" location="' ציוד יעודי '!A18" tooltip="הקשה על התא, תחזיר אותך לטבלת החומרים המרכזת" display="' ציוד יעודי '!A18" xr:uid="{BC05187A-3535-4122-8D8F-9A6739CCFE32}"/>
    <hyperlink ref="N385" location="' ציוד יעודי '!A19" tooltip="הקשה על התא, תחזיר אותך לטבלת החומרים המרכזת" display="' ציוד יעודי '!A19" xr:uid="{57838F47-5CF1-400E-B696-892BED4077B5}"/>
    <hyperlink ref="N405" location="' ציוד יעודי '!A20" tooltip="הקשה על התא, תחזיר אותך לטבלת החומרים המרכזת" display="' ציוד יעודי '!A20" xr:uid="{7AF1E95F-A132-40A2-BAFF-1EC4C1C49B8A}"/>
    <hyperlink ref="N425" location="' ציוד יעודי '!A21" tooltip="הקשה על התא, תחזיר אותך לטבלת החומרים המרכזת" display="' ציוד יעודי '!A21" xr:uid="{F7ED1CAA-89BE-40EE-AB3C-BC2E22DBC34C}"/>
    <hyperlink ref="N445" location="' ציוד יעודי '!A22" tooltip="הקשה על התא, תחזיר אותך לטבלת החומרים המרכזת" display="' ציוד יעודי '!A22" xr:uid="{C943432E-BD39-41BE-8631-0A8A07304FF7}"/>
    <hyperlink ref="N465" location="' ציוד יעודי '!A23" tooltip="הקשה על התא, תחזיר אותך לטבלת החומרים המרכזת" display="' ציוד יעודי '!A23" xr:uid="{B177886F-29DC-464B-A43F-6A2CA59C7CDC}"/>
    <hyperlink ref="N485" location="' ציוד יעודי '!A24" tooltip="הקשה על התא, תחזיר אותך לטבלת החומרים המרכזת" display="' ציוד יעודי '!A24" xr:uid="{6BC36560-BA50-4DBE-BBF3-C8B0AEE14CB2}"/>
    <hyperlink ref="N505" location="' ציוד יעודי '!A25" tooltip="הקשה על התא, תחזיר אותך לטבלת החומרים המרכזת" display="' ציוד יעודי '!A25" xr:uid="{01675CC1-2F0D-40B6-95C7-2DDFFD406435}"/>
    <hyperlink ref="N525" location="' ציוד יעודי '!A26" tooltip="הקשה על התא, תחזיר אותך לטבלת החומרים המרכזת" display="' ציוד יעודי '!A26" xr:uid="{BB671C25-693F-4C41-85AA-BF8720F708B0}"/>
    <hyperlink ref="N545" location="' ציוד יעודי '!A27" tooltip="הקשה על התא, תחזיר אותך לטבלת החומרים המרכזת" display="' ציוד יעודי '!A27" xr:uid="{EA3B07B5-DA67-411D-8D5D-86E022317FB0}"/>
    <hyperlink ref="N565" location="' ציוד יעודי '!A28" tooltip="הקשה על התא, תחזיר אותך לטבלת החומרים המרכזת" display="' ציוד יעודי '!A28" xr:uid="{24F8D9C0-D8FE-4B5A-9AAA-AD3DC1FCC336}"/>
    <hyperlink ref="N585" location="' ציוד יעודי '!A29" tooltip="הקשה על התא, תחזיר אותך לטבלת החומרים המרכזת" display="' ציוד יעודי '!A29" xr:uid="{4C2931F9-9A23-4AC6-A2F4-26BD9C709279}"/>
    <hyperlink ref="N605" location="' ציוד יעודי '!A30" tooltip="הקשה על התא, תחזיר אותך לטבלת החומרים המרכזת" display="' ציוד יעודי '!A30" xr:uid="{EA6E90C8-63CF-4729-B29F-46AD06F518CB}"/>
    <hyperlink ref="N625" location="' ציוד יעודי '!A31" tooltip="הקשה על התא, תחזיר אותך לטבלת החומרים המרכזת" display="' ציוד יעודי '!A31" xr:uid="{3763C725-6BB7-426B-8484-407FE202E65A}"/>
    <hyperlink ref="N645" location="' ציוד יעודי '!A32" tooltip="הקשה על התא, תחזיר אותך לטבלת החומרים המרכזת" display="' ציוד יעודי '!A32" xr:uid="{F5ED72F4-54D5-464A-B08C-A0F10D702068}"/>
    <hyperlink ref="N665" location="' ציוד יעודי '!A33" tooltip="הקשה על התא, תחזיר אותך לטבלת החומרים המרכזת" display="' ציוד יעודי '!A33" xr:uid="{DF0F2269-F6FF-4DDC-A00F-A05764BCFD7F}"/>
    <hyperlink ref="N685" location="' ציוד יעודי '!A34" tooltip="הקשה על התא, תחזיר אותך לטבלת החומרים המרכזת" display="' ציוד יעודי '!A34" xr:uid="{C6E7840E-E195-45B9-BFED-318FCC2D4E94}"/>
    <hyperlink ref="N725" location="' ציוד יעודי '!A36" tooltip="הקשה על התא, תחזיר אותך לטבלת החומרים המרכזת" display="' ציוד יעודי '!A36" xr:uid="{E3691C9C-1122-413E-B363-73270286A56B}"/>
    <hyperlink ref="N745" location="' ציוד יעודי '!A37" tooltip="הקשה על התא, תחזיר אותך לטבלת החומרים המרכזת" display="' ציוד יעודי '!A37" xr:uid="{7B58484C-D1C9-4BB6-B647-A4AACAE8AF41}"/>
    <hyperlink ref="N765" location="' ציוד יעודי '!A38" tooltip="הקשה על התא, תחזיר אותך לטבלת החומרים המרכזת" display="' ציוד יעודי '!A38" xr:uid="{98339DCE-52CD-41F0-B872-0E32B3D83AC4}"/>
    <hyperlink ref="N785" location="' ציוד יעודי '!A39" tooltip="הקשה על התא, תחזיר אותך לטבלת החומרים המרכזת" display="' ציוד יעודי '!A39" xr:uid="{A1DC4B94-9FD3-47F1-9AD0-B1AC212B4BCA}"/>
    <hyperlink ref="N805" location="' ציוד יעודי '!A40" tooltip="הקשה על התא, תחזיר אותך לטבלת החומרים המרכזת" display="' ציוד יעודי '!A40" xr:uid="{0A3B52BC-5089-49F9-BB5E-98A9B3775709}"/>
    <hyperlink ref="N825" location="' ציוד יעודי '!A41" tooltip="הקשה על התא, תחזיר אותך לטבלת החומרים המרכזת" display="' ציוד יעודי '!A41" xr:uid="{FF4552E8-6EBA-4531-8ABF-E13896CB6B2B}"/>
    <hyperlink ref="N845" location="' ציוד יעודי '!A42" tooltip="הקשה על התא, תחזיר אותך לטבלת החומרים המרכזת" display="' ציוד יעודי '!A42" xr:uid="{383BECEB-F8D3-410A-A84D-B65D79DE0F1B}"/>
    <hyperlink ref="N705" location="' ציוד יעודי '!A35" tooltip="הקשה על התא, תחזיר אותך לטבלת החומרים המרכזת" display="' ציוד יעודי '!A35" xr:uid="{47490841-2AF0-42FA-ACB4-CB9FC654E877}"/>
    <hyperlink ref="N65" location="' ציוד יעודי '!A3" tooltip="הקשה על התא, תחזיר אותך לטבלת החומרים המרכזת" display="' ציוד יעודי '!A3" xr:uid="{ABB909C5-0AFB-414A-8212-F4CC9F8DE2B7}"/>
    <hyperlink ref="N85" location="' ציוד יעודי '!A3" tooltip="הקשה על התא, תחזיר אותך לטבלת החומרים המרכזת" display="' ציוד יעודי '!A3" xr:uid="{03C4806A-6BD4-4F83-9371-242D0AE22D58}"/>
  </hyperlinks>
  <printOptions horizontalCentered="1" verticalCentered="1"/>
  <pageMargins left="0.27559055118110237" right="0.27559055118110237" top="0.27559055118110237" bottom="0.43307086614173229" header="0.15748031496062992" footer="0.19685039370078741"/>
  <pageSetup paperSize="9" scale="10" orientation="portrait" horizontalDpi="1200" verticalDpi="1200" r:id="rId2"/>
  <headerFooter alignWithMargins="0">
    <oddFooter>עמוד &amp;P מתוך &amp;N</oddFooter>
  </headerFooter>
  <legacyDrawing r:id="rId3"/>
  <extLst>
    <ext xmlns:x14="http://schemas.microsoft.com/office/spreadsheetml/2009/9/main" uri="{78C0D931-6437-407d-A8EE-F0AAD7539E65}">
      <x14:conditionalFormattings>
        <x14:conditionalFormatting xmlns:xm="http://schemas.microsoft.com/office/excel/2006/main">
          <x14:cfRule type="expression" priority="8" id="{76DE0EBA-134C-47E6-96BE-11CE654B82AE}">
            <xm:f>COUNTA('ראשי-פרטים כלליים וריכוז הוצאות'!$G$20,'ראשי-פרטים כלליים וריכוז הוצאות'!$G$18)&lt;&gt;2</xm:f>
            <x14:dxf>
              <font>
                <color theme="0"/>
              </font>
              <fill>
                <patternFill>
                  <bgColor theme="0"/>
                </patternFill>
              </fill>
              <border>
                <left/>
                <right/>
                <top/>
                <bottom/>
                <vertical/>
                <horizontal/>
              </border>
            </x14:dxf>
          </x14:cfRule>
          <xm:sqref>F1:K43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גיליון1">
    <tabColor rgb="FF4676A3"/>
  </sheetPr>
  <dimension ref="A1:CL1273"/>
  <sheetViews>
    <sheetView showGridLines="0" rightToLeft="1" workbookViewId="0">
      <selection sqref="A1:B1"/>
    </sheetView>
  </sheetViews>
  <sheetFormatPr defaultColWidth="9.140625" defaultRowHeight="12.75" outlineLevelCol="1" x14ac:dyDescent="0.2"/>
  <cols>
    <col min="1" max="1" width="5.85546875" style="178" bestFit="1" customWidth="1"/>
    <col min="2" max="2" width="28.42578125" style="178" customWidth="1"/>
    <col min="3" max="4" width="16.140625" style="178" customWidth="1"/>
    <col min="5" max="5" width="15.28515625" style="178" customWidth="1"/>
    <col min="6" max="6" width="15.85546875" style="178" customWidth="1"/>
    <col min="7" max="7" width="18.28515625" style="178" hidden="1" customWidth="1" outlineLevel="1"/>
    <col min="8" max="8" width="18.5703125" style="178" hidden="1" customWidth="1" outlineLevel="1"/>
    <col min="9" max="10" width="14.5703125" style="178" hidden="1" customWidth="1" outlineLevel="1"/>
    <col min="11" max="11" width="14.7109375" style="594" hidden="1" customWidth="1" outlineLevel="1"/>
    <col min="12" max="12" width="14.7109375" style="178" hidden="1" customWidth="1" outlineLevel="1"/>
    <col min="13" max="13" width="12.5703125" style="178" hidden="1" customWidth="1" outlineLevel="1"/>
    <col min="14" max="14" width="18.5703125" style="178" customWidth="1" collapsed="1"/>
    <col min="15" max="16" width="15.28515625" style="178" customWidth="1"/>
    <col min="17" max="17" width="14" style="178" customWidth="1"/>
    <col min="18" max="18" width="9.140625" style="178"/>
    <col min="19" max="19" width="9.140625" style="178" customWidth="1"/>
    <col min="20" max="20" width="18.28515625" style="178" customWidth="1"/>
    <col min="21" max="24" width="13.5703125" style="178" customWidth="1"/>
    <col min="25" max="26" width="9.140625" style="178"/>
    <col min="27" max="28" width="9.140625" style="178" customWidth="1"/>
    <col min="29" max="34" width="9.140625" style="178"/>
    <col min="35" max="36" width="9.140625" style="178" customWidth="1"/>
    <col min="37" max="16384" width="9.140625" style="178"/>
  </cols>
  <sheetData>
    <row r="1" spans="1:90" s="568" customFormat="1" ht="20.25" customHeight="1" x14ac:dyDescent="0.2">
      <c r="A1" s="819" t="s">
        <v>197</v>
      </c>
      <c r="B1" s="820"/>
      <c r="C1" s="565" t="s">
        <v>47</v>
      </c>
      <c r="D1" s="566">
        <v>0</v>
      </c>
      <c r="E1" s="567">
        <v>0</v>
      </c>
      <c r="G1" s="569"/>
      <c r="H1" s="570"/>
      <c r="I1" s="570"/>
      <c r="J1" s="571" t="s">
        <v>166</v>
      </c>
      <c r="K1" s="570"/>
      <c r="L1" s="570"/>
      <c r="M1" s="570"/>
      <c r="N1" s="572"/>
      <c r="O1" s="572"/>
      <c r="P1" s="572"/>
      <c r="Q1" s="572"/>
      <c r="R1" s="572"/>
      <c r="S1" s="572"/>
      <c r="T1" s="572"/>
      <c r="U1" s="572"/>
      <c r="V1" s="572"/>
      <c r="W1" s="572"/>
      <c r="X1" s="572"/>
      <c r="Y1" s="572"/>
      <c r="Z1" s="572"/>
      <c r="AA1" s="572"/>
      <c r="AB1" s="572"/>
      <c r="AF1" s="572"/>
      <c r="AG1" s="572"/>
      <c r="AH1" s="572"/>
      <c r="AI1" s="572"/>
      <c r="AJ1" s="572"/>
      <c r="AK1" s="572"/>
      <c r="AL1" s="572"/>
      <c r="AM1" s="572"/>
      <c r="AN1" s="572"/>
      <c r="AO1" s="572"/>
      <c r="AP1" s="572"/>
      <c r="AQ1" s="572"/>
      <c r="AR1" s="572"/>
      <c r="AS1" s="572"/>
      <c r="AT1" s="572"/>
      <c r="AU1" s="572"/>
      <c r="AV1" s="572"/>
      <c r="AW1" s="572"/>
      <c r="AX1" s="572"/>
      <c r="AY1" s="572"/>
      <c r="AZ1" s="572"/>
      <c r="BA1" s="572"/>
      <c r="BB1" s="572"/>
      <c r="BC1" s="572"/>
      <c r="BD1" s="572"/>
      <c r="BE1" s="572"/>
      <c r="BF1" s="572"/>
      <c r="BG1" s="572"/>
      <c r="BH1" s="572"/>
      <c r="BI1" s="572"/>
      <c r="BJ1" s="572"/>
      <c r="BK1" s="572"/>
      <c r="BL1" s="572"/>
      <c r="BM1" s="572"/>
      <c r="BN1" s="572"/>
      <c r="BO1" s="572"/>
      <c r="BP1" s="572"/>
      <c r="BQ1" s="572"/>
      <c r="BR1" s="572"/>
      <c r="BS1" s="572"/>
      <c r="BT1" s="572"/>
      <c r="BU1" s="572"/>
      <c r="BV1" s="572"/>
      <c r="BW1" s="572"/>
      <c r="BX1" s="572"/>
      <c r="BY1" s="572"/>
      <c r="BZ1" s="572"/>
      <c r="CA1" s="572"/>
      <c r="CB1" s="572"/>
      <c r="CC1" s="572"/>
      <c r="CD1" s="572"/>
      <c r="CE1" s="572"/>
      <c r="CF1" s="572"/>
      <c r="CG1" s="572"/>
      <c r="CH1" s="572"/>
      <c r="CI1" s="572"/>
      <c r="CJ1" s="572"/>
      <c r="CK1" s="572"/>
      <c r="CL1" s="572"/>
    </row>
    <row r="2" spans="1:90" ht="36" customHeight="1" x14ac:dyDescent="0.2">
      <c r="A2" s="573" t="s">
        <v>0</v>
      </c>
      <c r="B2" s="573" t="s">
        <v>198</v>
      </c>
      <c r="C2" s="574" t="s">
        <v>63</v>
      </c>
      <c r="D2" s="573" t="s">
        <v>6</v>
      </c>
      <c r="E2" s="177"/>
      <c r="G2" s="169" t="s">
        <v>198</v>
      </c>
      <c r="H2" s="169" t="s">
        <v>174</v>
      </c>
      <c r="I2" s="170" t="s">
        <v>63</v>
      </c>
      <c r="J2" s="170" t="s">
        <v>6</v>
      </c>
      <c r="K2" s="170" t="s">
        <v>171</v>
      </c>
      <c r="L2" s="170" t="s">
        <v>172</v>
      </c>
      <c r="M2" s="171" t="s">
        <v>170</v>
      </c>
      <c r="N2" s="177"/>
      <c r="O2" s="177"/>
      <c r="P2" s="177"/>
      <c r="Q2" s="177"/>
      <c r="R2" s="177"/>
      <c r="S2" s="177"/>
      <c r="T2" s="177"/>
      <c r="U2" s="177"/>
      <c r="V2" s="177"/>
      <c r="W2" s="177"/>
      <c r="X2" s="177"/>
      <c r="Y2" s="177"/>
      <c r="Z2" s="177"/>
      <c r="AA2" s="177"/>
      <c r="AB2" s="177"/>
      <c r="AF2" s="177"/>
      <c r="AG2" s="177"/>
      <c r="AH2" s="177"/>
      <c r="AI2" s="177"/>
      <c r="AJ2" s="177"/>
      <c r="AK2" s="177"/>
      <c r="AL2" s="177"/>
      <c r="AM2" s="177"/>
      <c r="AN2" s="177"/>
      <c r="AO2" s="177"/>
      <c r="AP2" s="177"/>
      <c r="AQ2" s="177"/>
      <c r="AR2" s="177"/>
      <c r="AS2" s="177"/>
      <c r="AT2" s="177"/>
      <c r="AU2" s="177"/>
      <c r="AV2" s="177"/>
      <c r="AW2" s="177"/>
      <c r="AX2" s="177"/>
      <c r="AY2" s="177"/>
      <c r="AZ2" s="177"/>
      <c r="BA2" s="177"/>
      <c r="BB2" s="177"/>
      <c r="BC2" s="177"/>
      <c r="BD2" s="177"/>
      <c r="BE2" s="177"/>
      <c r="BF2" s="177"/>
      <c r="BG2" s="177"/>
      <c r="BH2" s="177"/>
      <c r="BI2" s="177"/>
      <c r="BJ2" s="177"/>
      <c r="BK2" s="177"/>
      <c r="BL2" s="177"/>
      <c r="BM2" s="177"/>
      <c r="BN2" s="177"/>
      <c r="BO2" s="177"/>
      <c r="BP2" s="177"/>
      <c r="BQ2" s="177"/>
      <c r="BR2" s="177"/>
      <c r="BS2" s="177"/>
      <c r="BT2" s="177"/>
      <c r="BU2" s="177"/>
      <c r="BV2" s="177"/>
      <c r="BW2" s="177"/>
      <c r="BX2" s="177"/>
      <c r="BY2" s="177"/>
      <c r="BZ2" s="177"/>
      <c r="CA2" s="177"/>
      <c r="CB2" s="177"/>
      <c r="CC2" s="177"/>
      <c r="CD2" s="177"/>
      <c r="CE2" s="177"/>
      <c r="CF2" s="177"/>
      <c r="CG2" s="177"/>
      <c r="CH2" s="177"/>
      <c r="CI2" s="177"/>
      <c r="CJ2" s="177"/>
      <c r="CK2" s="177"/>
      <c r="CL2" s="177"/>
    </row>
    <row r="3" spans="1:90" ht="26.45" customHeight="1" x14ac:dyDescent="0.2">
      <c r="A3" s="185">
        <v>1</v>
      </c>
      <c r="B3" s="172"/>
      <c r="C3" s="173">
        <f>+$AL76</f>
        <v>0</v>
      </c>
      <c r="D3" s="187">
        <v>0</v>
      </c>
      <c r="E3" s="177"/>
      <c r="G3" s="189">
        <f t="shared" ref="G3:G42" si="0">+B3</f>
        <v>0</v>
      </c>
      <c r="H3" s="189"/>
      <c r="I3" s="190">
        <f t="shared" ref="I3:I42" si="1">+C3</f>
        <v>0</v>
      </c>
      <c r="J3" s="190">
        <f t="shared" ref="J3:J42" si="2">+D3</f>
        <v>0</v>
      </c>
      <c r="K3" s="174"/>
      <c r="L3" s="175"/>
      <c r="M3" s="176"/>
      <c r="N3" s="177"/>
      <c r="O3" s="177"/>
      <c r="P3" s="177"/>
      <c r="Q3" s="177"/>
      <c r="R3" s="177"/>
      <c r="S3" s="177"/>
      <c r="T3" s="177"/>
      <c r="U3" s="177"/>
      <c r="V3" s="177"/>
      <c r="W3" s="177"/>
      <c r="X3" s="177"/>
      <c r="Y3" s="177"/>
      <c r="Z3" s="177"/>
      <c r="AA3" s="177"/>
      <c r="AB3" s="177"/>
      <c r="AF3" s="177"/>
      <c r="AG3" s="177"/>
      <c r="AH3" s="177"/>
      <c r="AI3" s="177"/>
      <c r="AJ3" s="177"/>
      <c r="AK3" s="177"/>
      <c r="AL3" s="177"/>
      <c r="AM3" s="177"/>
      <c r="AN3" s="177"/>
      <c r="AO3" s="177"/>
      <c r="AP3" s="177"/>
      <c r="AQ3" s="177"/>
      <c r="AR3" s="177"/>
      <c r="AS3" s="177"/>
      <c r="AT3" s="177"/>
      <c r="AU3" s="177"/>
      <c r="AV3" s="177"/>
      <c r="AW3" s="177"/>
      <c r="AX3" s="177"/>
      <c r="AY3" s="177"/>
      <c r="AZ3" s="177"/>
      <c r="BA3" s="177"/>
      <c r="BB3" s="177"/>
      <c r="BC3" s="177"/>
      <c r="BD3" s="177"/>
      <c r="BE3" s="177"/>
      <c r="BF3" s="177"/>
      <c r="BG3" s="177"/>
      <c r="BH3" s="177"/>
      <c r="BI3" s="177"/>
      <c r="BJ3" s="177"/>
      <c r="BK3" s="177"/>
      <c r="BL3" s="177"/>
      <c r="BM3" s="177"/>
      <c r="BN3" s="177"/>
      <c r="BO3" s="177"/>
      <c r="BP3" s="177"/>
      <c r="BQ3" s="177"/>
      <c r="BR3" s="177"/>
      <c r="BS3" s="177"/>
      <c r="BT3" s="177"/>
      <c r="BU3" s="177"/>
      <c r="BV3" s="177"/>
      <c r="BW3" s="177"/>
      <c r="BX3" s="177"/>
      <c r="BY3" s="177"/>
      <c r="BZ3" s="177"/>
      <c r="CA3" s="177"/>
      <c r="CB3" s="177"/>
      <c r="CC3" s="177"/>
      <c r="CD3" s="177"/>
      <c r="CE3" s="177"/>
      <c r="CF3" s="177"/>
      <c r="CG3" s="177"/>
      <c r="CH3" s="177"/>
      <c r="CI3" s="177"/>
      <c r="CJ3" s="177"/>
      <c r="CK3" s="177"/>
      <c r="CL3" s="177"/>
    </row>
    <row r="4" spans="1:90" ht="26.45" customHeight="1" x14ac:dyDescent="0.2">
      <c r="A4" s="185">
        <v>2</v>
      </c>
      <c r="B4" s="172"/>
      <c r="C4" s="173">
        <f>+$AL96</f>
        <v>0</v>
      </c>
      <c r="D4" s="187">
        <v>0</v>
      </c>
      <c r="E4" s="177"/>
      <c r="G4" s="189">
        <f t="shared" si="0"/>
        <v>0</v>
      </c>
      <c r="H4" s="189"/>
      <c r="I4" s="190">
        <f t="shared" si="1"/>
        <v>0</v>
      </c>
      <c r="J4" s="190">
        <f t="shared" si="2"/>
        <v>0</v>
      </c>
      <c r="K4" s="174"/>
      <c r="L4" s="175"/>
      <c r="M4" s="176"/>
      <c r="N4" s="177"/>
      <c r="O4" s="177"/>
      <c r="P4" s="177"/>
      <c r="Q4" s="177"/>
      <c r="R4" s="177"/>
      <c r="S4" s="177"/>
      <c r="T4" s="177"/>
      <c r="U4" s="177"/>
      <c r="V4" s="177"/>
      <c r="W4" s="177"/>
      <c r="X4" s="177"/>
      <c r="Y4" s="177"/>
      <c r="Z4" s="177"/>
      <c r="AA4" s="177"/>
      <c r="AB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row>
    <row r="5" spans="1:90" ht="26.45" customHeight="1" x14ac:dyDescent="0.2">
      <c r="A5" s="185">
        <v>3</v>
      </c>
      <c r="B5" s="172"/>
      <c r="C5" s="173">
        <f>+$AL116</f>
        <v>0</v>
      </c>
      <c r="D5" s="187">
        <v>0</v>
      </c>
      <c r="E5" s="177"/>
      <c r="G5" s="189">
        <f t="shared" si="0"/>
        <v>0</v>
      </c>
      <c r="H5" s="189"/>
      <c r="I5" s="190">
        <f t="shared" si="1"/>
        <v>0</v>
      </c>
      <c r="J5" s="190">
        <f t="shared" si="2"/>
        <v>0</v>
      </c>
      <c r="K5" s="174"/>
      <c r="L5" s="175"/>
      <c r="M5" s="176"/>
      <c r="N5" s="177"/>
      <c r="O5" s="177"/>
      <c r="P5" s="177"/>
      <c r="Q5" s="177"/>
      <c r="R5" s="177"/>
      <c r="S5" s="177"/>
      <c r="T5" s="177"/>
      <c r="U5" s="177"/>
      <c r="V5" s="177"/>
      <c r="W5" s="177"/>
      <c r="X5" s="177"/>
      <c r="Y5" s="177"/>
      <c r="Z5" s="177"/>
      <c r="AA5" s="177"/>
      <c r="AB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row>
    <row r="6" spans="1:90" ht="26.45" customHeight="1" x14ac:dyDescent="0.2">
      <c r="A6" s="185">
        <v>4</v>
      </c>
      <c r="B6" s="172"/>
      <c r="C6" s="173">
        <f>+$AL136</f>
        <v>0</v>
      </c>
      <c r="D6" s="187">
        <v>0</v>
      </c>
      <c r="E6" s="177"/>
      <c r="G6" s="189">
        <f t="shared" si="0"/>
        <v>0</v>
      </c>
      <c r="H6" s="189"/>
      <c r="I6" s="190">
        <f t="shared" si="1"/>
        <v>0</v>
      </c>
      <c r="J6" s="190">
        <f t="shared" si="2"/>
        <v>0</v>
      </c>
      <c r="K6" s="174"/>
      <c r="L6" s="175"/>
      <c r="M6" s="176"/>
      <c r="N6" s="177"/>
      <c r="O6" s="177"/>
      <c r="P6" s="177"/>
      <c r="Q6" s="177"/>
      <c r="R6" s="177"/>
      <c r="S6" s="177"/>
      <c r="T6" s="177"/>
      <c r="U6" s="177"/>
      <c r="V6" s="177"/>
      <c r="W6" s="177"/>
      <c r="X6" s="177"/>
      <c r="Y6" s="177"/>
      <c r="Z6" s="177"/>
      <c r="AA6" s="177"/>
      <c r="AB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177"/>
      <c r="BE6" s="177"/>
      <c r="BF6" s="177"/>
      <c r="BG6" s="177"/>
      <c r="BH6" s="177"/>
      <c r="BI6" s="177"/>
      <c r="BJ6" s="177"/>
      <c r="BK6" s="177"/>
      <c r="BL6" s="177"/>
      <c r="BM6" s="177"/>
      <c r="BN6" s="177"/>
      <c r="BO6" s="177"/>
      <c r="BP6" s="177"/>
      <c r="BQ6" s="177"/>
      <c r="BR6" s="177"/>
      <c r="BS6" s="177"/>
      <c r="BT6" s="177"/>
      <c r="BU6" s="177"/>
      <c r="BV6" s="177"/>
      <c r="BW6" s="177"/>
      <c r="BX6" s="177"/>
      <c r="BY6" s="177"/>
      <c r="BZ6" s="177"/>
      <c r="CA6" s="177"/>
      <c r="CB6" s="177"/>
      <c r="CC6" s="177"/>
      <c r="CD6" s="177"/>
      <c r="CE6" s="177"/>
      <c r="CF6" s="177"/>
      <c r="CG6" s="177"/>
      <c r="CH6" s="177"/>
      <c r="CI6" s="177"/>
      <c r="CJ6" s="177"/>
      <c r="CK6" s="177"/>
      <c r="CL6" s="177"/>
    </row>
    <row r="7" spans="1:90" ht="26.45" customHeight="1" x14ac:dyDescent="0.2">
      <c r="A7" s="185">
        <v>5</v>
      </c>
      <c r="B7" s="172"/>
      <c r="C7" s="173">
        <f>+$AL156</f>
        <v>0</v>
      </c>
      <c r="D7" s="187">
        <v>0</v>
      </c>
      <c r="E7" s="177"/>
      <c r="G7" s="189">
        <f t="shared" si="0"/>
        <v>0</v>
      </c>
      <c r="H7" s="189"/>
      <c r="I7" s="190">
        <f t="shared" si="1"/>
        <v>0</v>
      </c>
      <c r="J7" s="190">
        <f t="shared" si="2"/>
        <v>0</v>
      </c>
      <c r="K7" s="174"/>
      <c r="L7" s="175"/>
      <c r="M7" s="176"/>
      <c r="N7" s="177"/>
      <c r="O7" s="177"/>
      <c r="P7" s="177"/>
      <c r="Q7" s="177"/>
      <c r="R7" s="177"/>
      <c r="S7" s="177"/>
      <c r="T7" s="177"/>
      <c r="U7" s="177"/>
      <c r="V7" s="177"/>
      <c r="W7" s="177"/>
      <c r="X7" s="177"/>
      <c r="Y7" s="177"/>
      <c r="Z7" s="177"/>
      <c r="AA7" s="177"/>
      <c r="AB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177"/>
      <c r="BY7" s="177"/>
      <c r="BZ7" s="177"/>
      <c r="CA7" s="177"/>
      <c r="CB7" s="177"/>
      <c r="CC7" s="177"/>
      <c r="CD7" s="177"/>
      <c r="CE7" s="177"/>
      <c r="CF7" s="177"/>
      <c r="CG7" s="177"/>
      <c r="CH7" s="177"/>
      <c r="CI7" s="177"/>
      <c r="CJ7" s="177"/>
      <c r="CK7" s="177"/>
      <c r="CL7" s="177"/>
    </row>
    <row r="8" spans="1:90" ht="26.45" customHeight="1" x14ac:dyDescent="0.2">
      <c r="A8" s="185">
        <v>6</v>
      </c>
      <c r="B8" s="172"/>
      <c r="C8" s="173">
        <f>+$AL176</f>
        <v>0</v>
      </c>
      <c r="D8" s="187">
        <v>0</v>
      </c>
      <c r="E8" s="177"/>
      <c r="G8" s="189">
        <f t="shared" si="0"/>
        <v>0</v>
      </c>
      <c r="H8" s="189"/>
      <c r="I8" s="190">
        <f t="shared" si="1"/>
        <v>0</v>
      </c>
      <c r="J8" s="190">
        <f t="shared" si="2"/>
        <v>0</v>
      </c>
      <c r="K8" s="174"/>
      <c r="L8" s="175"/>
      <c r="M8" s="176"/>
      <c r="N8" s="177"/>
      <c r="O8" s="177"/>
      <c r="P8" s="177"/>
      <c r="Q8" s="177"/>
      <c r="R8" s="177"/>
      <c r="S8" s="177"/>
      <c r="T8" s="177"/>
      <c r="U8" s="177"/>
      <c r="V8" s="177"/>
      <c r="W8" s="177"/>
      <c r="X8" s="177"/>
      <c r="Y8" s="177"/>
      <c r="Z8" s="177"/>
      <c r="AA8" s="177"/>
      <c r="AB8" s="177"/>
      <c r="AF8" s="177"/>
      <c r="AG8" s="177"/>
      <c r="AH8" s="177"/>
      <c r="AI8" s="177"/>
      <c r="AJ8" s="177"/>
      <c r="AK8" s="177"/>
      <c r="AL8" s="177"/>
      <c r="AM8" s="177"/>
      <c r="AN8" s="177"/>
      <c r="AO8" s="177"/>
      <c r="AP8" s="177"/>
      <c r="AQ8" s="177"/>
      <c r="AR8" s="177"/>
      <c r="AS8" s="177"/>
      <c r="AT8" s="177"/>
      <c r="AU8" s="177"/>
      <c r="AV8" s="177"/>
      <c r="AW8" s="177"/>
      <c r="AX8" s="177"/>
      <c r="AY8" s="177"/>
      <c r="AZ8" s="177"/>
      <c r="BA8" s="177"/>
      <c r="BB8" s="177"/>
      <c r="BC8" s="177"/>
      <c r="BD8" s="177"/>
      <c r="BE8" s="177"/>
      <c r="BF8" s="177"/>
      <c r="BG8" s="177"/>
      <c r="BH8" s="177"/>
      <c r="BI8" s="177"/>
      <c r="BJ8" s="177"/>
      <c r="BK8" s="177"/>
      <c r="BL8" s="177"/>
      <c r="BM8" s="177"/>
      <c r="BN8" s="177"/>
      <c r="BO8" s="177"/>
      <c r="BP8" s="177"/>
      <c r="BQ8" s="177"/>
      <c r="BR8" s="177"/>
      <c r="BS8" s="177"/>
      <c r="BT8" s="177"/>
      <c r="BU8" s="177"/>
      <c r="BV8" s="177"/>
      <c r="BW8" s="177"/>
      <c r="BX8" s="177"/>
      <c r="BY8" s="177"/>
      <c r="BZ8" s="177"/>
      <c r="CA8" s="177"/>
      <c r="CB8" s="177"/>
      <c r="CC8" s="177"/>
      <c r="CD8" s="177"/>
      <c r="CE8" s="177"/>
      <c r="CF8" s="177"/>
      <c r="CG8" s="177"/>
      <c r="CH8" s="177"/>
      <c r="CI8" s="177"/>
      <c r="CJ8" s="177"/>
      <c r="CK8" s="177"/>
      <c r="CL8" s="177"/>
    </row>
    <row r="9" spans="1:90" ht="26.45" customHeight="1" x14ac:dyDescent="0.2">
      <c r="A9" s="185">
        <v>7</v>
      </c>
      <c r="B9" s="172"/>
      <c r="C9" s="173">
        <f>+$AL196</f>
        <v>0</v>
      </c>
      <c r="D9" s="187">
        <v>0</v>
      </c>
      <c r="E9" s="177"/>
      <c r="G9" s="189">
        <f t="shared" si="0"/>
        <v>0</v>
      </c>
      <c r="H9" s="189"/>
      <c r="I9" s="190">
        <f t="shared" si="1"/>
        <v>0</v>
      </c>
      <c r="J9" s="190">
        <f t="shared" si="2"/>
        <v>0</v>
      </c>
      <c r="K9" s="174"/>
      <c r="L9" s="175"/>
      <c r="M9" s="176"/>
      <c r="N9" s="177"/>
      <c r="O9" s="177"/>
      <c r="P9" s="177"/>
      <c r="Q9" s="177"/>
      <c r="R9" s="177"/>
      <c r="S9" s="177"/>
      <c r="T9" s="177"/>
      <c r="U9" s="177"/>
      <c r="V9" s="177"/>
      <c r="W9" s="177"/>
      <c r="X9" s="177"/>
      <c r="Y9" s="177"/>
      <c r="Z9" s="177"/>
      <c r="AA9" s="177"/>
      <c r="AB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CG9" s="177"/>
      <c r="CH9" s="177"/>
      <c r="CI9" s="177"/>
      <c r="CJ9" s="177"/>
      <c r="CK9" s="177"/>
      <c r="CL9" s="177"/>
    </row>
    <row r="10" spans="1:90" ht="26.45" customHeight="1" x14ac:dyDescent="0.2">
      <c r="A10" s="185">
        <v>8</v>
      </c>
      <c r="B10" s="172"/>
      <c r="C10" s="173">
        <f>+$AL216</f>
        <v>0</v>
      </c>
      <c r="D10" s="187">
        <v>0</v>
      </c>
      <c r="E10" s="177"/>
      <c r="G10" s="189">
        <f t="shared" si="0"/>
        <v>0</v>
      </c>
      <c r="H10" s="189"/>
      <c r="I10" s="190">
        <f t="shared" si="1"/>
        <v>0</v>
      </c>
      <c r="J10" s="190">
        <f t="shared" si="2"/>
        <v>0</v>
      </c>
      <c r="K10" s="174"/>
      <c r="L10" s="175"/>
      <c r="M10" s="176"/>
      <c r="N10" s="177"/>
      <c r="O10" s="177"/>
      <c r="P10" s="177"/>
      <c r="Q10" s="177"/>
      <c r="R10" s="177"/>
      <c r="S10" s="177"/>
      <c r="T10" s="177"/>
      <c r="U10" s="177"/>
      <c r="V10" s="177"/>
      <c r="W10" s="177"/>
      <c r="X10" s="177"/>
      <c r="Y10" s="177"/>
      <c r="Z10" s="177"/>
      <c r="AA10" s="177"/>
      <c r="AB10" s="177"/>
      <c r="AF10" s="177"/>
      <c r="AG10" s="177"/>
      <c r="AH10" s="177"/>
      <c r="AI10" s="177"/>
      <c r="AJ10" s="177"/>
      <c r="AK10" s="177"/>
      <c r="AL10" s="177"/>
      <c r="AM10" s="177"/>
      <c r="AN10" s="177"/>
      <c r="AO10" s="177"/>
      <c r="AP10" s="177"/>
      <c r="AQ10" s="177"/>
      <c r="AR10" s="177"/>
      <c r="AS10" s="177"/>
      <c r="AT10" s="177"/>
      <c r="AU10" s="177"/>
      <c r="AV10" s="177"/>
      <c r="AW10" s="177"/>
      <c r="AX10" s="177"/>
      <c r="AY10" s="177"/>
      <c r="AZ10" s="177"/>
      <c r="BA10" s="177"/>
      <c r="BB10" s="177"/>
      <c r="BC10" s="177"/>
      <c r="BD10" s="177"/>
      <c r="BE10" s="177"/>
      <c r="BF10" s="177"/>
      <c r="BG10" s="177"/>
      <c r="BH10" s="177"/>
      <c r="BI10" s="177"/>
      <c r="BJ10" s="177"/>
      <c r="BK10" s="177"/>
      <c r="BL10" s="177"/>
      <c r="BM10" s="177"/>
      <c r="BN10" s="177"/>
      <c r="BO10" s="177"/>
      <c r="BP10" s="177"/>
      <c r="BQ10" s="177"/>
      <c r="BR10" s="177"/>
      <c r="BS10" s="177"/>
      <c r="BT10" s="177"/>
      <c r="BU10" s="177"/>
      <c r="BV10" s="177"/>
      <c r="BW10" s="177"/>
      <c r="BX10" s="177"/>
      <c r="BY10" s="177"/>
      <c r="BZ10" s="177"/>
      <c r="CA10" s="177"/>
      <c r="CB10" s="177"/>
      <c r="CC10" s="177"/>
      <c r="CD10" s="177"/>
      <c r="CE10" s="177"/>
      <c r="CF10" s="177"/>
      <c r="CG10" s="177"/>
      <c r="CH10" s="177"/>
      <c r="CI10" s="177"/>
      <c r="CJ10" s="177"/>
      <c r="CK10" s="177"/>
      <c r="CL10" s="177"/>
    </row>
    <row r="11" spans="1:90" ht="26.45" customHeight="1" x14ac:dyDescent="0.2">
      <c r="A11" s="185">
        <v>9</v>
      </c>
      <c r="B11" s="172"/>
      <c r="C11" s="173">
        <f>+$AL236</f>
        <v>0</v>
      </c>
      <c r="D11" s="187">
        <v>0</v>
      </c>
      <c r="E11" s="177"/>
      <c r="G11" s="189">
        <f t="shared" si="0"/>
        <v>0</v>
      </c>
      <c r="H11" s="189"/>
      <c r="I11" s="190">
        <f t="shared" si="1"/>
        <v>0</v>
      </c>
      <c r="J11" s="190">
        <f t="shared" si="2"/>
        <v>0</v>
      </c>
      <c r="K11" s="174"/>
      <c r="L11" s="175"/>
      <c r="M11" s="176"/>
      <c r="N11" s="177"/>
      <c r="O11" s="177"/>
      <c r="P11" s="177"/>
      <c r="Q11" s="177"/>
      <c r="R11" s="177"/>
      <c r="S11" s="177"/>
      <c r="T11" s="177"/>
      <c r="U11" s="177"/>
      <c r="V11" s="177"/>
      <c r="W11" s="177"/>
      <c r="X11" s="177"/>
      <c r="Y11" s="177"/>
      <c r="Z11" s="177"/>
      <c r="AA11" s="177"/>
      <c r="AB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c r="CE11" s="177"/>
      <c r="CF11" s="177"/>
      <c r="CG11" s="177"/>
      <c r="CH11" s="177"/>
      <c r="CI11" s="177"/>
      <c r="CJ11" s="177"/>
      <c r="CK11" s="177"/>
      <c r="CL11" s="177"/>
    </row>
    <row r="12" spans="1:90" ht="26.45" customHeight="1" x14ac:dyDescent="0.2">
      <c r="A12" s="185">
        <v>10</v>
      </c>
      <c r="B12" s="172"/>
      <c r="C12" s="173">
        <f>+$AL256</f>
        <v>0</v>
      </c>
      <c r="D12" s="187">
        <v>0</v>
      </c>
      <c r="E12" s="177"/>
      <c r="G12" s="189">
        <f t="shared" si="0"/>
        <v>0</v>
      </c>
      <c r="H12" s="189"/>
      <c r="I12" s="190">
        <f t="shared" si="1"/>
        <v>0</v>
      </c>
      <c r="J12" s="190">
        <f t="shared" si="2"/>
        <v>0</v>
      </c>
      <c r="K12" s="174"/>
      <c r="L12" s="175"/>
      <c r="M12" s="176"/>
      <c r="N12" s="177"/>
      <c r="O12" s="177"/>
      <c r="P12" s="177"/>
      <c r="Q12" s="177"/>
      <c r="R12" s="177"/>
      <c r="S12" s="177"/>
      <c r="T12" s="177"/>
      <c r="U12" s="177"/>
      <c r="V12" s="177"/>
      <c r="W12" s="177"/>
      <c r="X12" s="177"/>
      <c r="Y12" s="177"/>
      <c r="Z12" s="177"/>
      <c r="AA12" s="177"/>
      <c r="AB12" s="177"/>
      <c r="AF12" s="177"/>
      <c r="AG12" s="177"/>
      <c r="AH12" s="177"/>
      <c r="AI12" s="177"/>
      <c r="AJ12" s="177"/>
      <c r="AK12" s="177"/>
      <c r="AL12" s="177"/>
      <c r="AM12" s="177"/>
      <c r="AN12" s="177"/>
      <c r="AO12" s="177"/>
      <c r="AP12" s="177"/>
      <c r="AQ12" s="177"/>
      <c r="AR12" s="177"/>
      <c r="AS12" s="177"/>
      <c r="AT12" s="177"/>
      <c r="AU12" s="177"/>
      <c r="AV12" s="177"/>
      <c r="AW12" s="177"/>
      <c r="AX12" s="177"/>
      <c r="AY12" s="177"/>
      <c r="AZ12" s="177"/>
      <c r="BA12" s="177"/>
      <c r="BB12" s="177"/>
      <c r="BC12" s="177"/>
      <c r="BD12" s="177"/>
      <c r="BE12" s="177"/>
      <c r="BF12" s="177"/>
      <c r="BG12" s="177"/>
      <c r="BH12" s="177"/>
      <c r="BI12" s="177"/>
      <c r="BJ12" s="177"/>
      <c r="BK12" s="177"/>
      <c r="BL12" s="177"/>
      <c r="BM12" s="177"/>
      <c r="BN12" s="177"/>
      <c r="BO12" s="177"/>
      <c r="BP12" s="177"/>
      <c r="BQ12" s="177"/>
      <c r="BR12" s="177"/>
      <c r="BS12" s="177"/>
      <c r="BT12" s="177"/>
      <c r="BU12" s="177"/>
      <c r="BV12" s="177"/>
      <c r="BW12" s="177"/>
      <c r="BX12" s="177"/>
      <c r="BY12" s="177"/>
      <c r="BZ12" s="177"/>
      <c r="CA12" s="177"/>
      <c r="CB12" s="177"/>
      <c r="CC12" s="177"/>
      <c r="CD12" s="177"/>
      <c r="CE12" s="177"/>
      <c r="CF12" s="177"/>
      <c r="CG12" s="177"/>
      <c r="CH12" s="177"/>
      <c r="CI12" s="177"/>
      <c r="CJ12" s="177"/>
      <c r="CK12" s="177"/>
      <c r="CL12" s="177"/>
    </row>
    <row r="13" spans="1:90" ht="26.45" customHeight="1" x14ac:dyDescent="0.2">
      <c r="A13" s="185">
        <v>11</v>
      </c>
      <c r="B13" s="172"/>
      <c r="C13" s="173">
        <f>+$AL276</f>
        <v>0</v>
      </c>
      <c r="D13" s="187">
        <v>0</v>
      </c>
      <c r="E13" s="177"/>
      <c r="G13" s="189">
        <f t="shared" si="0"/>
        <v>0</v>
      </c>
      <c r="H13" s="189"/>
      <c r="I13" s="190">
        <f t="shared" si="1"/>
        <v>0</v>
      </c>
      <c r="J13" s="190">
        <f t="shared" si="2"/>
        <v>0</v>
      </c>
      <c r="K13" s="174"/>
      <c r="L13" s="175"/>
      <c r="M13" s="176"/>
      <c r="N13" s="177"/>
      <c r="O13" s="177"/>
      <c r="P13" s="177"/>
      <c r="Q13" s="177"/>
      <c r="R13" s="177"/>
      <c r="S13" s="177"/>
      <c r="T13" s="177"/>
      <c r="U13" s="177"/>
      <c r="V13" s="177"/>
      <c r="W13" s="177"/>
      <c r="X13" s="177"/>
      <c r="Y13" s="177"/>
      <c r="Z13" s="177"/>
      <c r="AA13" s="177"/>
      <c r="AB13" s="177"/>
      <c r="AF13" s="177"/>
      <c r="AG13" s="177"/>
      <c r="AH13" s="177"/>
      <c r="AI13" s="177"/>
      <c r="AJ13" s="177"/>
      <c r="AK13" s="177"/>
      <c r="AL13" s="177"/>
      <c r="AM13" s="177"/>
      <c r="AN13" s="177"/>
      <c r="AO13" s="177"/>
      <c r="AP13" s="177"/>
      <c r="AQ13" s="177"/>
      <c r="AR13" s="177"/>
      <c r="AS13" s="177"/>
      <c r="AT13" s="177"/>
      <c r="AU13" s="177"/>
      <c r="AV13" s="177"/>
      <c r="AW13" s="177"/>
      <c r="AX13" s="177"/>
      <c r="AY13" s="177"/>
      <c r="AZ13" s="177"/>
      <c r="BA13" s="177"/>
      <c r="BB13" s="177"/>
      <c r="BC13" s="177"/>
      <c r="BD13" s="177"/>
      <c r="BE13" s="177"/>
      <c r="BF13" s="177"/>
      <c r="BG13" s="177"/>
      <c r="BH13" s="177"/>
      <c r="BI13" s="177"/>
      <c r="BJ13" s="177"/>
      <c r="BK13" s="177"/>
      <c r="BL13" s="177"/>
      <c r="BM13" s="177"/>
      <c r="BN13" s="177"/>
      <c r="BO13" s="177"/>
      <c r="BP13" s="177"/>
      <c r="BQ13" s="177"/>
      <c r="BR13" s="177"/>
      <c r="BS13" s="177"/>
      <c r="BT13" s="177"/>
      <c r="BU13" s="177"/>
      <c r="BV13" s="177"/>
      <c r="BW13" s="177"/>
      <c r="BX13" s="177"/>
      <c r="BY13" s="177"/>
      <c r="BZ13" s="177"/>
      <c r="CA13" s="177"/>
      <c r="CB13" s="177"/>
      <c r="CC13" s="177"/>
      <c r="CD13" s="177"/>
      <c r="CE13" s="177"/>
      <c r="CF13" s="177"/>
      <c r="CG13" s="177"/>
      <c r="CH13" s="177"/>
      <c r="CI13" s="177"/>
      <c r="CJ13" s="177"/>
      <c r="CK13" s="177"/>
      <c r="CL13" s="177"/>
    </row>
    <row r="14" spans="1:90" ht="26.45" customHeight="1" x14ac:dyDescent="0.2">
      <c r="A14" s="185">
        <v>12</v>
      </c>
      <c r="B14" s="172"/>
      <c r="C14" s="173">
        <f>+$AL296</f>
        <v>0</v>
      </c>
      <c r="D14" s="187">
        <v>0</v>
      </c>
      <c r="E14" s="177"/>
      <c r="G14" s="189">
        <f t="shared" si="0"/>
        <v>0</v>
      </c>
      <c r="H14" s="189"/>
      <c r="I14" s="190">
        <f t="shared" si="1"/>
        <v>0</v>
      </c>
      <c r="J14" s="190">
        <f t="shared" si="2"/>
        <v>0</v>
      </c>
      <c r="K14" s="174"/>
      <c r="L14" s="175"/>
      <c r="M14" s="176"/>
      <c r="N14" s="177"/>
      <c r="O14" s="177"/>
      <c r="P14" s="177"/>
      <c r="Q14" s="177"/>
      <c r="R14" s="177"/>
      <c r="S14" s="177"/>
      <c r="T14" s="177"/>
      <c r="U14" s="177"/>
      <c r="V14" s="177"/>
      <c r="W14" s="177"/>
      <c r="X14" s="177"/>
      <c r="Y14" s="177"/>
      <c r="Z14" s="177"/>
      <c r="AA14" s="177"/>
      <c r="AB14" s="177"/>
      <c r="AF14" s="177"/>
      <c r="AG14" s="177"/>
      <c r="AH14" s="177"/>
      <c r="AI14" s="177"/>
      <c r="AJ14" s="177"/>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c r="BG14" s="177"/>
      <c r="BH14" s="177"/>
      <c r="BI14" s="177"/>
      <c r="BJ14" s="177"/>
      <c r="BK14" s="177"/>
      <c r="BL14" s="177"/>
      <c r="BM14" s="177"/>
      <c r="BN14" s="177"/>
      <c r="BO14" s="177"/>
      <c r="BP14" s="177"/>
      <c r="BQ14" s="177"/>
      <c r="BR14" s="177"/>
      <c r="BS14" s="177"/>
      <c r="BT14" s="177"/>
      <c r="BU14" s="177"/>
      <c r="BV14" s="177"/>
      <c r="BW14" s="177"/>
      <c r="BX14" s="177"/>
      <c r="BY14" s="177"/>
      <c r="BZ14" s="177"/>
      <c r="CA14" s="177"/>
      <c r="CB14" s="177"/>
      <c r="CC14" s="177"/>
      <c r="CD14" s="177"/>
      <c r="CE14" s="177"/>
      <c r="CF14" s="177"/>
      <c r="CG14" s="177"/>
      <c r="CH14" s="177"/>
      <c r="CI14" s="177"/>
      <c r="CJ14" s="177"/>
      <c r="CK14" s="177"/>
      <c r="CL14" s="177"/>
    </row>
    <row r="15" spans="1:90" ht="26.45" customHeight="1" x14ac:dyDescent="0.2">
      <c r="A15" s="185">
        <v>13</v>
      </c>
      <c r="B15" s="172"/>
      <c r="C15" s="173">
        <f>+$AL316</f>
        <v>0</v>
      </c>
      <c r="D15" s="187">
        <v>0</v>
      </c>
      <c r="E15" s="177"/>
      <c r="G15" s="189">
        <f t="shared" si="0"/>
        <v>0</v>
      </c>
      <c r="H15" s="189"/>
      <c r="I15" s="190">
        <f t="shared" si="1"/>
        <v>0</v>
      </c>
      <c r="J15" s="190">
        <f t="shared" si="2"/>
        <v>0</v>
      </c>
      <c r="K15" s="174"/>
      <c r="L15" s="175"/>
      <c r="M15" s="176"/>
      <c r="N15" s="177"/>
      <c r="O15" s="177"/>
      <c r="P15" s="177"/>
      <c r="Q15" s="177"/>
      <c r="R15" s="177"/>
      <c r="S15" s="177"/>
      <c r="T15" s="177"/>
      <c r="U15" s="177"/>
      <c r="V15" s="177"/>
      <c r="W15" s="177"/>
      <c r="X15" s="177"/>
      <c r="Y15" s="177"/>
      <c r="Z15" s="177"/>
      <c r="AA15" s="177"/>
      <c r="AB15" s="177"/>
      <c r="AF15" s="177"/>
      <c r="AG15" s="177"/>
      <c r="AH15" s="177"/>
      <c r="AI15" s="177"/>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77"/>
      <c r="BI15" s="177"/>
      <c r="BJ15" s="177"/>
      <c r="BK15" s="177"/>
      <c r="BL15" s="177"/>
      <c r="BM15" s="177"/>
      <c r="BN15" s="177"/>
      <c r="BO15" s="177"/>
      <c r="BP15" s="177"/>
      <c r="BQ15" s="177"/>
      <c r="BR15" s="177"/>
      <c r="BS15" s="177"/>
      <c r="BT15" s="177"/>
      <c r="BU15" s="177"/>
      <c r="BV15" s="177"/>
      <c r="BW15" s="177"/>
      <c r="BX15" s="177"/>
      <c r="BY15" s="177"/>
      <c r="BZ15" s="177"/>
      <c r="CA15" s="177"/>
      <c r="CB15" s="177"/>
      <c r="CC15" s="177"/>
      <c r="CD15" s="177"/>
      <c r="CE15" s="177"/>
      <c r="CF15" s="177"/>
      <c r="CG15" s="177"/>
      <c r="CH15" s="177"/>
      <c r="CI15" s="177"/>
      <c r="CJ15" s="177"/>
      <c r="CK15" s="177"/>
      <c r="CL15" s="177"/>
    </row>
    <row r="16" spans="1:90" ht="26.45" customHeight="1" x14ac:dyDescent="0.2">
      <c r="A16" s="185">
        <v>14</v>
      </c>
      <c r="B16" s="172"/>
      <c r="C16" s="173">
        <f>+$AL336</f>
        <v>0</v>
      </c>
      <c r="D16" s="187">
        <v>0</v>
      </c>
      <c r="E16" s="177"/>
      <c r="G16" s="189">
        <f t="shared" si="0"/>
        <v>0</v>
      </c>
      <c r="H16" s="189"/>
      <c r="I16" s="190">
        <f t="shared" si="1"/>
        <v>0</v>
      </c>
      <c r="J16" s="190">
        <f t="shared" si="2"/>
        <v>0</v>
      </c>
      <c r="K16" s="174"/>
      <c r="L16" s="175"/>
      <c r="M16" s="176"/>
      <c r="N16" s="177"/>
      <c r="O16" s="177"/>
      <c r="P16" s="177"/>
      <c r="Q16" s="177"/>
      <c r="R16" s="177"/>
      <c r="S16" s="177"/>
      <c r="T16" s="177"/>
      <c r="U16" s="177"/>
      <c r="V16" s="177"/>
      <c r="W16" s="177"/>
      <c r="X16" s="177"/>
      <c r="Y16" s="177"/>
      <c r="Z16" s="177"/>
      <c r="AA16" s="177"/>
      <c r="AB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77"/>
      <c r="CI16" s="177"/>
      <c r="CJ16" s="177"/>
      <c r="CK16" s="177"/>
      <c r="CL16" s="177"/>
    </row>
    <row r="17" spans="1:90" ht="26.45" customHeight="1" x14ac:dyDescent="0.2">
      <c r="A17" s="185">
        <v>15</v>
      </c>
      <c r="B17" s="172"/>
      <c r="C17" s="173">
        <f>+$AL356</f>
        <v>0</v>
      </c>
      <c r="D17" s="187">
        <v>0</v>
      </c>
      <c r="E17" s="177"/>
      <c r="G17" s="189">
        <f t="shared" si="0"/>
        <v>0</v>
      </c>
      <c r="H17" s="189"/>
      <c r="I17" s="190">
        <f t="shared" si="1"/>
        <v>0</v>
      </c>
      <c r="J17" s="190">
        <f t="shared" si="2"/>
        <v>0</v>
      </c>
      <c r="K17" s="174"/>
      <c r="L17" s="175"/>
      <c r="M17" s="176"/>
      <c r="N17" s="177"/>
      <c r="O17" s="177"/>
      <c r="P17" s="177"/>
      <c r="Q17" s="177"/>
      <c r="R17" s="177"/>
      <c r="S17" s="177"/>
      <c r="T17" s="177"/>
      <c r="U17" s="177"/>
      <c r="V17" s="177"/>
      <c r="W17" s="177"/>
      <c r="X17" s="177"/>
      <c r="Y17" s="177"/>
      <c r="Z17" s="177"/>
      <c r="AA17" s="177"/>
      <c r="AB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7"/>
      <c r="CG17" s="177"/>
      <c r="CH17" s="177"/>
      <c r="CI17" s="177"/>
      <c r="CJ17" s="177"/>
      <c r="CK17" s="177"/>
      <c r="CL17" s="177"/>
    </row>
    <row r="18" spans="1:90" ht="26.45" customHeight="1" x14ac:dyDescent="0.2">
      <c r="A18" s="185">
        <v>16</v>
      </c>
      <c r="B18" s="172"/>
      <c r="C18" s="173">
        <f>+$AL376</f>
        <v>0</v>
      </c>
      <c r="D18" s="187">
        <v>0</v>
      </c>
      <c r="E18" s="177"/>
      <c r="G18" s="189">
        <f t="shared" si="0"/>
        <v>0</v>
      </c>
      <c r="H18" s="189"/>
      <c r="I18" s="190">
        <f t="shared" si="1"/>
        <v>0</v>
      </c>
      <c r="J18" s="190">
        <f t="shared" si="2"/>
        <v>0</v>
      </c>
      <c r="K18" s="174"/>
      <c r="L18" s="175"/>
      <c r="M18" s="176"/>
      <c r="N18" s="177"/>
      <c r="O18" s="177"/>
      <c r="P18" s="177"/>
      <c r="Q18" s="177"/>
      <c r="R18" s="177"/>
      <c r="S18" s="177"/>
      <c r="T18" s="177"/>
      <c r="U18" s="177"/>
      <c r="V18" s="177"/>
      <c r="W18" s="177"/>
      <c r="X18" s="177"/>
      <c r="Y18" s="177"/>
      <c r="Z18" s="177"/>
      <c r="AA18" s="177"/>
      <c r="AB18" s="177"/>
      <c r="AF18" s="177"/>
      <c r="AG18" s="177"/>
      <c r="AH18" s="177"/>
      <c r="AI18" s="177"/>
      <c r="AJ18" s="177"/>
      <c r="AK18" s="177"/>
      <c r="AL18" s="177"/>
      <c r="AM18" s="177"/>
      <c r="AN18" s="177"/>
      <c r="AO18" s="177"/>
      <c r="AP18" s="177"/>
      <c r="AQ18" s="177"/>
      <c r="AR18" s="177"/>
      <c r="AS18" s="177"/>
      <c r="AT18" s="177"/>
      <c r="AU18" s="177"/>
      <c r="AV18" s="177"/>
      <c r="AW18" s="177"/>
      <c r="AX18" s="177"/>
      <c r="AY18" s="177"/>
      <c r="AZ18" s="177"/>
      <c r="BA18" s="177"/>
      <c r="BB18" s="177"/>
      <c r="BC18" s="177"/>
      <c r="BD18" s="177"/>
      <c r="BE18" s="177"/>
      <c r="BF18" s="177"/>
      <c r="BG18" s="177"/>
      <c r="BH18" s="177"/>
      <c r="BI18" s="177"/>
      <c r="BJ18" s="177"/>
      <c r="BK18" s="177"/>
      <c r="BL18" s="177"/>
      <c r="BM18" s="177"/>
      <c r="BN18" s="177"/>
      <c r="BO18" s="177"/>
      <c r="BP18" s="177"/>
      <c r="BQ18" s="177"/>
      <c r="BR18" s="177"/>
      <c r="BS18" s="177"/>
      <c r="BT18" s="177"/>
      <c r="BU18" s="177"/>
      <c r="BV18" s="177"/>
      <c r="BW18" s="177"/>
      <c r="BX18" s="177"/>
      <c r="BY18" s="177"/>
      <c r="BZ18" s="177"/>
      <c r="CA18" s="177"/>
      <c r="CB18" s="177"/>
      <c r="CC18" s="177"/>
      <c r="CD18" s="177"/>
      <c r="CE18" s="177"/>
      <c r="CF18" s="177"/>
      <c r="CG18" s="177"/>
      <c r="CH18" s="177"/>
      <c r="CI18" s="177"/>
      <c r="CJ18" s="177"/>
      <c r="CK18" s="177"/>
      <c r="CL18" s="177"/>
    </row>
    <row r="19" spans="1:90" ht="26.45" customHeight="1" x14ac:dyDescent="0.2">
      <c r="A19" s="185">
        <v>17</v>
      </c>
      <c r="B19" s="172"/>
      <c r="C19" s="173">
        <f>+$AL396</f>
        <v>0</v>
      </c>
      <c r="D19" s="187">
        <v>0</v>
      </c>
      <c r="E19" s="177"/>
      <c r="G19" s="189">
        <f t="shared" si="0"/>
        <v>0</v>
      </c>
      <c r="H19" s="189"/>
      <c r="I19" s="190">
        <f t="shared" si="1"/>
        <v>0</v>
      </c>
      <c r="J19" s="190">
        <f t="shared" si="2"/>
        <v>0</v>
      </c>
      <c r="K19" s="174"/>
      <c r="L19" s="175"/>
      <c r="M19" s="176"/>
      <c r="N19" s="177"/>
      <c r="O19" s="177"/>
      <c r="P19" s="177"/>
      <c r="Q19" s="177"/>
      <c r="R19" s="177"/>
      <c r="S19" s="177"/>
      <c r="T19" s="177"/>
      <c r="U19" s="177"/>
      <c r="V19" s="177"/>
      <c r="W19" s="177"/>
      <c r="X19" s="177"/>
      <c r="Y19" s="177"/>
      <c r="Z19" s="177"/>
      <c r="AA19" s="177"/>
      <c r="AB19" s="177"/>
      <c r="AF19" s="177"/>
      <c r="AG19" s="177"/>
      <c r="AH19" s="177"/>
      <c r="AI19" s="177"/>
      <c r="AJ19" s="177"/>
      <c r="AK19" s="177"/>
      <c r="AL19" s="177"/>
      <c r="AM19" s="177"/>
      <c r="AN19" s="177"/>
      <c r="AO19" s="177"/>
      <c r="AP19" s="177"/>
      <c r="AQ19" s="177"/>
      <c r="AR19" s="177"/>
      <c r="AS19" s="177"/>
      <c r="AT19" s="177"/>
      <c r="AU19" s="177"/>
      <c r="AV19" s="177"/>
      <c r="AW19" s="177"/>
      <c r="AX19" s="177"/>
      <c r="AY19" s="177"/>
      <c r="AZ19" s="177"/>
      <c r="BA19" s="177"/>
      <c r="BB19" s="177"/>
      <c r="BC19" s="177"/>
      <c r="BD19" s="177"/>
      <c r="BE19" s="177"/>
      <c r="BF19" s="177"/>
      <c r="BG19" s="177"/>
      <c r="BH19" s="177"/>
      <c r="BI19" s="177"/>
      <c r="BJ19" s="177"/>
      <c r="BK19" s="177"/>
      <c r="BL19" s="177"/>
      <c r="BM19" s="177"/>
      <c r="BN19" s="177"/>
      <c r="BO19" s="177"/>
      <c r="BP19" s="177"/>
      <c r="BQ19" s="177"/>
      <c r="BR19" s="177"/>
      <c r="BS19" s="177"/>
      <c r="BT19" s="177"/>
      <c r="BU19" s="177"/>
      <c r="BV19" s="177"/>
      <c r="BW19" s="177"/>
      <c r="BX19" s="177"/>
      <c r="BY19" s="177"/>
      <c r="BZ19" s="177"/>
      <c r="CA19" s="177"/>
      <c r="CB19" s="177"/>
      <c r="CC19" s="177"/>
      <c r="CD19" s="177"/>
      <c r="CE19" s="177"/>
      <c r="CF19" s="177"/>
      <c r="CG19" s="177"/>
      <c r="CH19" s="177"/>
      <c r="CI19" s="177"/>
      <c r="CJ19" s="177"/>
      <c r="CK19" s="177"/>
      <c r="CL19" s="177"/>
    </row>
    <row r="20" spans="1:90" ht="26.45" customHeight="1" x14ac:dyDescent="0.2">
      <c r="A20" s="185">
        <v>18</v>
      </c>
      <c r="B20" s="172"/>
      <c r="C20" s="173">
        <f>+$AL416</f>
        <v>0</v>
      </c>
      <c r="D20" s="187">
        <v>0</v>
      </c>
      <c r="E20" s="177"/>
      <c r="G20" s="189">
        <f t="shared" si="0"/>
        <v>0</v>
      </c>
      <c r="H20" s="189"/>
      <c r="I20" s="190">
        <f t="shared" si="1"/>
        <v>0</v>
      </c>
      <c r="J20" s="190">
        <f t="shared" si="2"/>
        <v>0</v>
      </c>
      <c r="K20" s="174"/>
      <c r="L20" s="175"/>
      <c r="M20" s="176"/>
      <c r="N20" s="177"/>
      <c r="O20" s="177"/>
      <c r="P20" s="177"/>
      <c r="Q20" s="177"/>
      <c r="R20" s="177"/>
      <c r="S20" s="177"/>
      <c r="T20" s="177"/>
      <c r="U20" s="177"/>
      <c r="V20" s="177"/>
      <c r="W20" s="177"/>
      <c r="X20" s="177"/>
      <c r="Y20" s="177"/>
      <c r="Z20" s="177"/>
      <c r="AA20" s="177"/>
      <c r="AB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7"/>
      <c r="CG20" s="177"/>
      <c r="CH20" s="177"/>
      <c r="CI20" s="177"/>
      <c r="CJ20" s="177"/>
      <c r="CK20" s="177"/>
      <c r="CL20" s="177"/>
    </row>
    <row r="21" spans="1:90" ht="26.45" customHeight="1" x14ac:dyDescent="0.2">
      <c r="A21" s="185">
        <v>19</v>
      </c>
      <c r="B21" s="172"/>
      <c r="C21" s="173">
        <f>+$AL436</f>
        <v>0</v>
      </c>
      <c r="D21" s="187">
        <v>0</v>
      </c>
      <c r="E21" s="177"/>
      <c r="G21" s="189">
        <f t="shared" si="0"/>
        <v>0</v>
      </c>
      <c r="H21" s="189"/>
      <c r="I21" s="190">
        <f t="shared" si="1"/>
        <v>0</v>
      </c>
      <c r="J21" s="190">
        <f t="shared" si="2"/>
        <v>0</v>
      </c>
      <c r="K21" s="174"/>
      <c r="L21" s="175"/>
      <c r="M21" s="176"/>
      <c r="N21" s="177"/>
      <c r="O21" s="177"/>
      <c r="P21" s="177"/>
      <c r="Q21" s="177"/>
      <c r="R21" s="177"/>
      <c r="S21" s="177"/>
      <c r="T21" s="177"/>
      <c r="U21" s="177"/>
      <c r="V21" s="177"/>
      <c r="W21" s="177"/>
      <c r="X21" s="177"/>
      <c r="Y21" s="177"/>
      <c r="Z21" s="177"/>
      <c r="AA21" s="177"/>
      <c r="AB21" s="177"/>
      <c r="AF21" s="177"/>
      <c r="AG21" s="177"/>
      <c r="AH21" s="177"/>
      <c r="AI21" s="177"/>
      <c r="AJ21" s="177"/>
      <c r="AK21" s="177"/>
      <c r="AL21" s="177"/>
      <c r="AM21" s="177"/>
      <c r="AN21" s="177"/>
      <c r="AO21" s="177"/>
      <c r="AP21" s="177"/>
      <c r="AQ21" s="177"/>
      <c r="AR21" s="177"/>
      <c r="AS21" s="177"/>
      <c r="AT21" s="177"/>
      <c r="AU21" s="177"/>
      <c r="AV21" s="177"/>
      <c r="AW21" s="177"/>
      <c r="AX21" s="177"/>
      <c r="AY21" s="177"/>
      <c r="AZ21" s="177"/>
      <c r="BA21" s="177"/>
      <c r="BB21" s="177"/>
      <c r="BC21" s="177"/>
      <c r="BD21" s="177"/>
      <c r="BE21" s="177"/>
      <c r="BF21" s="177"/>
      <c r="BG21" s="177"/>
      <c r="BH21" s="177"/>
      <c r="BI21" s="177"/>
      <c r="BJ21" s="177"/>
      <c r="BK21" s="177"/>
      <c r="BL21" s="177"/>
      <c r="BM21" s="177"/>
      <c r="BN21" s="177"/>
      <c r="BO21" s="177"/>
      <c r="BP21" s="177"/>
      <c r="BQ21" s="177"/>
      <c r="BR21" s="177"/>
      <c r="BS21" s="177"/>
      <c r="BT21" s="177"/>
      <c r="BU21" s="177"/>
      <c r="BV21" s="177"/>
      <c r="BW21" s="177"/>
      <c r="BX21" s="177"/>
      <c r="BY21" s="177"/>
      <c r="BZ21" s="177"/>
      <c r="CA21" s="177"/>
      <c r="CB21" s="177"/>
      <c r="CC21" s="177"/>
      <c r="CD21" s="177"/>
      <c r="CE21" s="177"/>
      <c r="CF21" s="177"/>
      <c r="CG21" s="177"/>
      <c r="CH21" s="177"/>
      <c r="CI21" s="177"/>
      <c r="CJ21" s="177"/>
      <c r="CK21" s="177"/>
      <c r="CL21" s="177"/>
    </row>
    <row r="22" spans="1:90" ht="26.45" customHeight="1" x14ac:dyDescent="0.2">
      <c r="A22" s="185">
        <v>20</v>
      </c>
      <c r="B22" s="172"/>
      <c r="C22" s="173">
        <f>+$AL456</f>
        <v>0</v>
      </c>
      <c r="D22" s="187">
        <v>0</v>
      </c>
      <c r="E22" s="177"/>
      <c r="G22" s="189">
        <f t="shared" si="0"/>
        <v>0</v>
      </c>
      <c r="H22" s="189"/>
      <c r="I22" s="190">
        <f t="shared" si="1"/>
        <v>0</v>
      </c>
      <c r="J22" s="190">
        <f t="shared" si="2"/>
        <v>0</v>
      </c>
      <c r="K22" s="174"/>
      <c r="L22" s="175"/>
      <c r="M22" s="176"/>
      <c r="N22" s="177"/>
      <c r="O22" s="177"/>
      <c r="P22" s="177"/>
      <c r="Q22" s="177"/>
      <c r="R22" s="177"/>
      <c r="S22" s="177"/>
      <c r="T22" s="177"/>
      <c r="U22" s="177"/>
      <c r="V22" s="177"/>
      <c r="W22" s="177"/>
      <c r="X22" s="177"/>
      <c r="Y22" s="177"/>
      <c r="Z22" s="177"/>
      <c r="AA22" s="177"/>
      <c r="AB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c r="BK22" s="177"/>
      <c r="BL22" s="177"/>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77"/>
      <c r="CK22" s="177"/>
      <c r="CL22" s="177"/>
    </row>
    <row r="23" spans="1:90" ht="26.45" customHeight="1" x14ac:dyDescent="0.2">
      <c r="A23" s="185">
        <v>21</v>
      </c>
      <c r="B23" s="172"/>
      <c r="C23" s="173">
        <f>+$AL476</f>
        <v>0</v>
      </c>
      <c r="D23" s="187">
        <v>0</v>
      </c>
      <c r="E23" s="177"/>
      <c r="G23" s="189">
        <f t="shared" si="0"/>
        <v>0</v>
      </c>
      <c r="H23" s="189"/>
      <c r="I23" s="190">
        <f t="shared" si="1"/>
        <v>0</v>
      </c>
      <c r="J23" s="190">
        <f t="shared" si="2"/>
        <v>0</v>
      </c>
      <c r="K23" s="174"/>
      <c r="L23" s="175"/>
      <c r="M23" s="176"/>
      <c r="N23" s="177"/>
      <c r="O23" s="177"/>
      <c r="P23" s="177"/>
      <c r="Q23" s="177"/>
      <c r="R23" s="177"/>
      <c r="S23" s="177"/>
      <c r="T23" s="177"/>
      <c r="U23" s="177"/>
      <c r="V23" s="177"/>
      <c r="W23" s="177"/>
      <c r="X23" s="177"/>
      <c r="Y23" s="177"/>
      <c r="Z23" s="177"/>
      <c r="AA23" s="177"/>
      <c r="AB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Q23" s="177"/>
      <c r="BR23" s="177"/>
      <c r="BS23" s="177"/>
      <c r="BT23" s="177"/>
      <c r="BU23" s="177"/>
      <c r="BV23" s="177"/>
      <c r="BW23" s="177"/>
      <c r="BX23" s="177"/>
      <c r="BY23" s="177"/>
      <c r="BZ23" s="177"/>
      <c r="CA23" s="177"/>
      <c r="CB23" s="177"/>
      <c r="CC23" s="177"/>
      <c r="CD23" s="177"/>
      <c r="CE23" s="177"/>
      <c r="CF23" s="177"/>
      <c r="CG23" s="177"/>
      <c r="CH23" s="177"/>
      <c r="CI23" s="177"/>
      <c r="CJ23" s="177"/>
      <c r="CK23" s="177"/>
      <c r="CL23" s="177"/>
    </row>
    <row r="24" spans="1:90" ht="26.45" customHeight="1" x14ac:dyDescent="0.2">
      <c r="A24" s="185">
        <v>22</v>
      </c>
      <c r="B24" s="172"/>
      <c r="C24" s="173">
        <f>+$AL496</f>
        <v>0</v>
      </c>
      <c r="D24" s="187">
        <v>0</v>
      </c>
      <c r="E24" s="177"/>
      <c r="G24" s="189">
        <f t="shared" si="0"/>
        <v>0</v>
      </c>
      <c r="H24" s="189"/>
      <c r="I24" s="190">
        <f t="shared" si="1"/>
        <v>0</v>
      </c>
      <c r="J24" s="190">
        <f t="shared" si="2"/>
        <v>0</v>
      </c>
      <c r="K24" s="174"/>
      <c r="L24" s="175"/>
      <c r="M24" s="176"/>
      <c r="N24" s="177"/>
      <c r="O24" s="177"/>
      <c r="P24" s="177"/>
      <c r="Q24" s="177"/>
      <c r="R24" s="177"/>
      <c r="S24" s="177"/>
      <c r="T24" s="177"/>
      <c r="U24" s="177"/>
      <c r="V24" s="177"/>
      <c r="W24" s="177"/>
      <c r="X24" s="177"/>
      <c r="Y24" s="177"/>
      <c r="Z24" s="177"/>
      <c r="AA24" s="177"/>
      <c r="AB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c r="BN24" s="177"/>
      <c r="BO24" s="177"/>
      <c r="BP24" s="177"/>
      <c r="BQ24" s="177"/>
      <c r="BR24" s="177"/>
      <c r="BS24" s="177"/>
      <c r="BT24" s="177"/>
      <c r="BU24" s="177"/>
      <c r="BV24" s="177"/>
      <c r="BW24" s="177"/>
      <c r="BX24" s="177"/>
      <c r="BY24" s="177"/>
      <c r="BZ24" s="177"/>
      <c r="CA24" s="177"/>
      <c r="CB24" s="177"/>
      <c r="CC24" s="177"/>
      <c r="CD24" s="177"/>
      <c r="CE24" s="177"/>
      <c r="CF24" s="177"/>
      <c r="CG24" s="177"/>
      <c r="CH24" s="177"/>
      <c r="CI24" s="177"/>
      <c r="CJ24" s="177"/>
      <c r="CK24" s="177"/>
      <c r="CL24" s="177"/>
    </row>
    <row r="25" spans="1:90" ht="26.45" customHeight="1" x14ac:dyDescent="0.2">
      <c r="A25" s="185">
        <v>23</v>
      </c>
      <c r="B25" s="172"/>
      <c r="C25" s="173">
        <f>+$AL516</f>
        <v>0</v>
      </c>
      <c r="D25" s="187">
        <v>0</v>
      </c>
      <c r="E25" s="177"/>
      <c r="G25" s="189">
        <f t="shared" si="0"/>
        <v>0</v>
      </c>
      <c r="H25" s="189"/>
      <c r="I25" s="190">
        <f t="shared" si="1"/>
        <v>0</v>
      </c>
      <c r="J25" s="190">
        <f t="shared" si="2"/>
        <v>0</v>
      </c>
      <c r="K25" s="174"/>
      <c r="L25" s="175"/>
      <c r="M25" s="176"/>
      <c r="N25" s="177"/>
      <c r="O25" s="177"/>
      <c r="P25" s="177"/>
      <c r="Q25" s="177"/>
      <c r="R25" s="177"/>
      <c r="S25" s="177"/>
      <c r="T25" s="177"/>
      <c r="U25" s="177"/>
      <c r="V25" s="177"/>
      <c r="W25" s="177"/>
      <c r="X25" s="177"/>
      <c r="Y25" s="177"/>
      <c r="Z25" s="177"/>
      <c r="AA25" s="177"/>
      <c r="AB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c r="BV25" s="177"/>
      <c r="BW25" s="177"/>
      <c r="BX25" s="177"/>
      <c r="BY25" s="177"/>
      <c r="BZ25" s="177"/>
      <c r="CA25" s="177"/>
      <c r="CB25" s="177"/>
      <c r="CC25" s="177"/>
      <c r="CD25" s="177"/>
      <c r="CE25" s="177"/>
      <c r="CF25" s="177"/>
      <c r="CG25" s="177"/>
      <c r="CH25" s="177"/>
      <c r="CI25" s="177"/>
      <c r="CJ25" s="177"/>
      <c r="CK25" s="177"/>
      <c r="CL25" s="177"/>
    </row>
    <row r="26" spans="1:90" ht="26.45" customHeight="1" x14ac:dyDescent="0.2">
      <c r="A26" s="185">
        <v>24</v>
      </c>
      <c r="B26" s="172"/>
      <c r="C26" s="173">
        <f>+$AL536</f>
        <v>0</v>
      </c>
      <c r="D26" s="187">
        <v>0</v>
      </c>
      <c r="E26" s="177"/>
      <c r="G26" s="189">
        <f t="shared" si="0"/>
        <v>0</v>
      </c>
      <c r="H26" s="189"/>
      <c r="I26" s="190">
        <f t="shared" si="1"/>
        <v>0</v>
      </c>
      <c r="J26" s="190">
        <f t="shared" si="2"/>
        <v>0</v>
      </c>
      <c r="K26" s="174"/>
      <c r="L26" s="175"/>
      <c r="M26" s="176"/>
      <c r="N26" s="177"/>
      <c r="O26" s="177"/>
      <c r="P26" s="177"/>
      <c r="Q26" s="177"/>
      <c r="R26" s="177"/>
      <c r="S26" s="177"/>
      <c r="T26" s="177"/>
      <c r="U26" s="177"/>
      <c r="V26" s="177"/>
      <c r="W26" s="177"/>
      <c r="X26" s="177"/>
      <c r="Y26" s="177"/>
      <c r="Z26" s="177"/>
      <c r="AA26" s="177"/>
      <c r="AB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77"/>
      <c r="BG26" s="177"/>
      <c r="BH26" s="177"/>
      <c r="BI26" s="177"/>
      <c r="BJ26" s="177"/>
      <c r="BK26" s="177"/>
      <c r="BL26" s="177"/>
      <c r="BM26" s="177"/>
      <c r="BN26" s="177"/>
      <c r="BO26" s="177"/>
      <c r="BP26" s="177"/>
      <c r="BQ26" s="177"/>
      <c r="BR26" s="177"/>
      <c r="BS26" s="177"/>
      <c r="BT26" s="177"/>
      <c r="BU26" s="177"/>
      <c r="BV26" s="177"/>
      <c r="BW26" s="177"/>
      <c r="BX26" s="177"/>
      <c r="BY26" s="177"/>
      <c r="BZ26" s="177"/>
      <c r="CA26" s="177"/>
      <c r="CB26" s="177"/>
      <c r="CC26" s="177"/>
      <c r="CD26" s="177"/>
      <c r="CE26" s="177"/>
      <c r="CF26" s="177"/>
      <c r="CG26" s="177"/>
      <c r="CH26" s="177"/>
      <c r="CI26" s="177"/>
      <c r="CJ26" s="177"/>
      <c r="CK26" s="177"/>
      <c r="CL26" s="177"/>
    </row>
    <row r="27" spans="1:90" ht="26.45" customHeight="1" x14ac:dyDescent="0.2">
      <c r="A27" s="185">
        <v>25</v>
      </c>
      <c r="B27" s="172"/>
      <c r="C27" s="173">
        <f>+$AL556</f>
        <v>0</v>
      </c>
      <c r="D27" s="187">
        <v>0</v>
      </c>
      <c r="E27" s="177"/>
      <c r="G27" s="189">
        <f t="shared" si="0"/>
        <v>0</v>
      </c>
      <c r="H27" s="189"/>
      <c r="I27" s="190">
        <f t="shared" si="1"/>
        <v>0</v>
      </c>
      <c r="J27" s="190">
        <f t="shared" si="2"/>
        <v>0</v>
      </c>
      <c r="K27" s="174"/>
      <c r="L27" s="175"/>
      <c r="M27" s="176"/>
      <c r="N27" s="177"/>
      <c r="O27" s="177"/>
      <c r="P27" s="177"/>
      <c r="Q27" s="177"/>
      <c r="R27" s="177"/>
      <c r="S27" s="177"/>
      <c r="T27" s="177"/>
      <c r="U27" s="177"/>
      <c r="V27" s="177"/>
      <c r="W27" s="177"/>
      <c r="X27" s="177"/>
      <c r="Y27" s="177"/>
      <c r="Z27" s="177"/>
      <c r="AA27" s="177"/>
      <c r="AB27" s="177"/>
      <c r="AF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177"/>
      <c r="CA27" s="177"/>
      <c r="CB27" s="177"/>
      <c r="CC27" s="177"/>
      <c r="CD27" s="177"/>
      <c r="CE27" s="177"/>
      <c r="CF27" s="177"/>
      <c r="CG27" s="177"/>
      <c r="CH27" s="177"/>
      <c r="CI27" s="177"/>
      <c r="CJ27" s="177"/>
      <c r="CK27" s="177"/>
      <c r="CL27" s="177"/>
    </row>
    <row r="28" spans="1:90" ht="26.45" customHeight="1" x14ac:dyDescent="0.2">
      <c r="A28" s="185">
        <v>26</v>
      </c>
      <c r="B28" s="172"/>
      <c r="C28" s="173">
        <f>+$AL576</f>
        <v>0</v>
      </c>
      <c r="D28" s="187">
        <v>0</v>
      </c>
      <c r="E28" s="177"/>
      <c r="G28" s="189">
        <f t="shared" si="0"/>
        <v>0</v>
      </c>
      <c r="H28" s="189"/>
      <c r="I28" s="190">
        <f t="shared" si="1"/>
        <v>0</v>
      </c>
      <c r="J28" s="190">
        <f t="shared" si="2"/>
        <v>0</v>
      </c>
      <c r="K28" s="174"/>
      <c r="L28" s="175"/>
      <c r="M28" s="176"/>
      <c r="N28" s="177"/>
      <c r="O28" s="177"/>
      <c r="P28" s="177"/>
      <c r="Q28" s="177"/>
      <c r="R28" s="177"/>
      <c r="S28" s="177"/>
      <c r="T28" s="177"/>
      <c r="U28" s="177"/>
      <c r="V28" s="177"/>
      <c r="W28" s="177"/>
      <c r="X28" s="177"/>
      <c r="Y28" s="177"/>
      <c r="Z28" s="177"/>
      <c r="AA28" s="177"/>
      <c r="AB28" s="177"/>
      <c r="AF28" s="177"/>
      <c r="AG28" s="177"/>
      <c r="AH28" s="177"/>
      <c r="AI28" s="177"/>
      <c r="AJ28" s="177"/>
      <c r="AK28" s="177"/>
      <c r="AL28" s="177"/>
      <c r="AM28" s="177"/>
      <c r="AN28" s="177"/>
      <c r="AO28" s="177"/>
      <c r="AP28" s="177"/>
      <c r="AQ28" s="177"/>
      <c r="AR28" s="177"/>
      <c r="AS28" s="177"/>
      <c r="AT28" s="177"/>
      <c r="AU28" s="177"/>
      <c r="AV28" s="177"/>
      <c r="AW28" s="177"/>
      <c r="AX28" s="177"/>
      <c r="AY28" s="177"/>
      <c r="AZ28" s="177"/>
      <c r="BA28" s="177"/>
      <c r="BB28" s="177"/>
      <c r="BC28" s="177"/>
      <c r="BD28" s="177"/>
      <c r="BE28" s="177"/>
      <c r="BF28" s="177"/>
      <c r="BG28" s="177"/>
      <c r="BH28" s="177"/>
      <c r="BI28" s="177"/>
      <c r="BJ28" s="177"/>
      <c r="BK28" s="177"/>
      <c r="BL28" s="177"/>
      <c r="BM28" s="177"/>
      <c r="BN28" s="177"/>
      <c r="BO28" s="177"/>
      <c r="BP28" s="177"/>
      <c r="BQ28" s="177"/>
      <c r="BR28" s="177"/>
      <c r="BS28" s="177"/>
      <c r="BT28" s="177"/>
      <c r="BU28" s="177"/>
      <c r="BV28" s="177"/>
      <c r="BW28" s="177"/>
      <c r="BX28" s="177"/>
      <c r="BY28" s="177"/>
      <c r="BZ28" s="177"/>
      <c r="CA28" s="177"/>
      <c r="CB28" s="177"/>
      <c r="CC28" s="177"/>
      <c r="CD28" s="177"/>
      <c r="CE28" s="177"/>
      <c r="CF28" s="177"/>
      <c r="CG28" s="177"/>
      <c r="CH28" s="177"/>
      <c r="CI28" s="177"/>
      <c r="CJ28" s="177"/>
      <c r="CK28" s="177"/>
      <c r="CL28" s="177"/>
    </row>
    <row r="29" spans="1:90" ht="26.45" customHeight="1" x14ac:dyDescent="0.2">
      <c r="A29" s="185">
        <v>27</v>
      </c>
      <c r="B29" s="172"/>
      <c r="C29" s="173">
        <f>+$AL596</f>
        <v>0</v>
      </c>
      <c r="D29" s="187">
        <v>0</v>
      </c>
      <c r="E29" s="177"/>
      <c r="G29" s="189">
        <f t="shared" si="0"/>
        <v>0</v>
      </c>
      <c r="H29" s="189"/>
      <c r="I29" s="190">
        <f t="shared" si="1"/>
        <v>0</v>
      </c>
      <c r="J29" s="190">
        <f t="shared" si="2"/>
        <v>0</v>
      </c>
      <c r="K29" s="174"/>
      <c r="L29" s="175"/>
      <c r="M29" s="176"/>
      <c r="N29" s="177"/>
      <c r="O29" s="177"/>
      <c r="P29" s="177"/>
      <c r="Q29" s="177"/>
      <c r="R29" s="177"/>
      <c r="S29" s="177"/>
      <c r="T29" s="177"/>
      <c r="U29" s="177"/>
      <c r="V29" s="177"/>
      <c r="W29" s="177"/>
      <c r="X29" s="177"/>
      <c r="Y29" s="177"/>
      <c r="Z29" s="177"/>
      <c r="AA29" s="177"/>
      <c r="AB29" s="177"/>
      <c r="AF29" s="177"/>
      <c r="AG29" s="177"/>
      <c r="AH29" s="177"/>
      <c r="AI29" s="177"/>
      <c r="AJ29" s="177"/>
      <c r="AK29" s="177"/>
      <c r="AL29" s="177"/>
      <c r="AM29" s="177"/>
      <c r="AN29" s="177"/>
      <c r="AO29" s="177"/>
      <c r="AP29" s="177"/>
      <c r="AQ29" s="177"/>
      <c r="AR29" s="177"/>
      <c r="AS29" s="177"/>
      <c r="AT29" s="177"/>
      <c r="AU29" s="177"/>
      <c r="AV29" s="177"/>
      <c r="AW29" s="177"/>
      <c r="AX29" s="177"/>
      <c r="AY29" s="177"/>
      <c r="AZ29" s="177"/>
      <c r="BA29" s="177"/>
      <c r="BB29" s="177"/>
      <c r="BC29" s="177"/>
      <c r="BD29" s="177"/>
      <c r="BE29" s="177"/>
      <c r="BF29" s="177"/>
      <c r="BG29" s="177"/>
      <c r="BH29" s="177"/>
      <c r="BI29" s="177"/>
      <c r="BJ29" s="177"/>
      <c r="BK29" s="177"/>
      <c r="BL29" s="177"/>
      <c r="BM29" s="177"/>
      <c r="BN29" s="177"/>
      <c r="BO29" s="177"/>
      <c r="BP29" s="177"/>
      <c r="BQ29" s="177"/>
      <c r="BR29" s="177"/>
      <c r="BS29" s="177"/>
      <c r="BT29" s="177"/>
      <c r="BU29" s="177"/>
      <c r="BV29" s="177"/>
      <c r="BW29" s="177"/>
      <c r="BX29" s="177"/>
      <c r="BY29" s="177"/>
      <c r="BZ29" s="177"/>
      <c r="CA29" s="177"/>
      <c r="CB29" s="177"/>
      <c r="CC29" s="177"/>
      <c r="CD29" s="177"/>
      <c r="CE29" s="177"/>
      <c r="CF29" s="177"/>
      <c r="CG29" s="177"/>
      <c r="CH29" s="177"/>
      <c r="CI29" s="177"/>
      <c r="CJ29" s="177"/>
      <c r="CK29" s="177"/>
      <c r="CL29" s="177"/>
    </row>
    <row r="30" spans="1:90" ht="26.45" customHeight="1" x14ac:dyDescent="0.2">
      <c r="A30" s="185">
        <v>28</v>
      </c>
      <c r="B30" s="172"/>
      <c r="C30" s="173">
        <f>+$AL616</f>
        <v>0</v>
      </c>
      <c r="D30" s="187">
        <v>0</v>
      </c>
      <c r="E30" s="177"/>
      <c r="G30" s="189">
        <f t="shared" si="0"/>
        <v>0</v>
      </c>
      <c r="H30" s="189"/>
      <c r="I30" s="190">
        <f t="shared" si="1"/>
        <v>0</v>
      </c>
      <c r="J30" s="190">
        <f t="shared" si="2"/>
        <v>0</v>
      </c>
      <c r="K30" s="174"/>
      <c r="L30" s="175"/>
      <c r="M30" s="176"/>
      <c r="N30" s="177"/>
      <c r="O30" s="177"/>
      <c r="P30" s="177"/>
      <c r="Q30" s="177"/>
      <c r="R30" s="177"/>
      <c r="S30" s="177"/>
      <c r="T30" s="177"/>
      <c r="U30" s="177"/>
      <c r="V30" s="177"/>
      <c r="W30" s="177"/>
      <c r="X30" s="177"/>
      <c r="Y30" s="177"/>
      <c r="Z30" s="177"/>
      <c r="AA30" s="177"/>
      <c r="AB30" s="177"/>
      <c r="AF30" s="177"/>
      <c r="AG30" s="177"/>
      <c r="AH30" s="177"/>
      <c r="AI30" s="177"/>
      <c r="AJ30" s="177"/>
      <c r="AK30" s="177"/>
      <c r="AL30" s="177"/>
      <c r="AM30" s="177"/>
      <c r="AN30" s="177"/>
      <c r="AO30" s="177"/>
      <c r="AP30" s="177"/>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c r="BV30" s="177"/>
      <c r="BW30" s="177"/>
      <c r="BX30" s="177"/>
      <c r="BY30" s="177"/>
      <c r="BZ30" s="177"/>
      <c r="CA30" s="177"/>
      <c r="CB30" s="177"/>
      <c r="CC30" s="177"/>
      <c r="CD30" s="177"/>
      <c r="CE30" s="177"/>
      <c r="CF30" s="177"/>
      <c r="CG30" s="177"/>
      <c r="CH30" s="177"/>
      <c r="CI30" s="177"/>
      <c r="CJ30" s="177"/>
      <c r="CK30" s="177"/>
      <c r="CL30" s="177"/>
    </row>
    <row r="31" spans="1:90" ht="26.45" customHeight="1" x14ac:dyDescent="0.2">
      <c r="A31" s="185">
        <v>29</v>
      </c>
      <c r="B31" s="172"/>
      <c r="C31" s="173">
        <f>+$AL636</f>
        <v>0</v>
      </c>
      <c r="D31" s="187">
        <v>0</v>
      </c>
      <c r="E31" s="177"/>
      <c r="G31" s="189">
        <f t="shared" si="0"/>
        <v>0</v>
      </c>
      <c r="H31" s="189"/>
      <c r="I31" s="190">
        <f t="shared" si="1"/>
        <v>0</v>
      </c>
      <c r="J31" s="190">
        <f t="shared" si="2"/>
        <v>0</v>
      </c>
      <c r="K31" s="174"/>
      <c r="L31" s="175"/>
      <c r="M31" s="176"/>
      <c r="N31" s="177"/>
      <c r="O31" s="177"/>
      <c r="P31" s="177"/>
      <c r="Q31" s="177"/>
      <c r="R31" s="177"/>
      <c r="S31" s="177"/>
      <c r="T31" s="177"/>
      <c r="U31" s="177"/>
      <c r="V31" s="177"/>
      <c r="W31" s="177"/>
      <c r="X31" s="177"/>
      <c r="Y31" s="177"/>
      <c r="Z31" s="177"/>
      <c r="AA31" s="177"/>
      <c r="AB31" s="177"/>
      <c r="AF31" s="177"/>
      <c r="AG31" s="177"/>
      <c r="AH31" s="177"/>
      <c r="AI31" s="177"/>
      <c r="AJ31" s="177"/>
      <c r="AK31" s="177"/>
      <c r="AL31" s="177"/>
      <c r="AM31" s="177"/>
      <c r="AN31" s="177"/>
      <c r="AO31" s="177"/>
      <c r="AP31" s="177"/>
      <c r="AQ31" s="177"/>
      <c r="AR31" s="177"/>
      <c r="AS31" s="177"/>
      <c r="AT31" s="177"/>
      <c r="AU31" s="177"/>
      <c r="AV31" s="177"/>
      <c r="AW31" s="177"/>
      <c r="AX31" s="177"/>
      <c r="AY31" s="177"/>
      <c r="AZ31" s="177"/>
      <c r="BA31" s="177"/>
      <c r="BB31" s="177"/>
      <c r="BC31" s="177"/>
      <c r="BD31" s="177"/>
      <c r="BE31" s="177"/>
      <c r="BF31" s="177"/>
      <c r="BG31" s="177"/>
      <c r="BH31" s="177"/>
      <c r="BI31" s="177"/>
      <c r="BJ31" s="177"/>
      <c r="BK31" s="177"/>
      <c r="BL31" s="177"/>
      <c r="BM31" s="177"/>
      <c r="BN31" s="177"/>
      <c r="BO31" s="177"/>
      <c r="BP31" s="177"/>
      <c r="BQ31" s="177"/>
      <c r="BR31" s="177"/>
      <c r="BS31" s="177"/>
      <c r="BT31" s="177"/>
      <c r="BU31" s="177"/>
      <c r="BV31" s="177"/>
      <c r="BW31" s="177"/>
      <c r="BX31" s="177"/>
      <c r="BY31" s="177"/>
      <c r="BZ31" s="177"/>
      <c r="CA31" s="177"/>
      <c r="CB31" s="177"/>
      <c r="CC31" s="177"/>
      <c r="CD31" s="177"/>
      <c r="CE31" s="177"/>
      <c r="CF31" s="177"/>
      <c r="CG31" s="177"/>
      <c r="CH31" s="177"/>
      <c r="CI31" s="177"/>
      <c r="CJ31" s="177"/>
      <c r="CK31" s="177"/>
      <c r="CL31" s="177"/>
    </row>
    <row r="32" spans="1:90" ht="26.45" customHeight="1" x14ac:dyDescent="0.2">
      <c r="A32" s="185">
        <v>30</v>
      </c>
      <c r="B32" s="172"/>
      <c r="C32" s="173">
        <f>+$AL656</f>
        <v>0</v>
      </c>
      <c r="D32" s="187">
        <v>0</v>
      </c>
      <c r="E32" s="177"/>
      <c r="G32" s="189">
        <f t="shared" si="0"/>
        <v>0</v>
      </c>
      <c r="H32" s="189"/>
      <c r="I32" s="190">
        <f t="shared" si="1"/>
        <v>0</v>
      </c>
      <c r="J32" s="190">
        <f t="shared" si="2"/>
        <v>0</v>
      </c>
      <c r="K32" s="174"/>
      <c r="L32" s="175"/>
      <c r="M32" s="176"/>
      <c r="N32" s="177"/>
      <c r="O32" s="177"/>
      <c r="P32" s="177"/>
      <c r="Q32" s="177"/>
      <c r="R32" s="177"/>
      <c r="S32" s="177"/>
      <c r="T32" s="177"/>
      <c r="U32" s="177"/>
      <c r="V32" s="177"/>
      <c r="W32" s="177"/>
      <c r="X32" s="177"/>
      <c r="Y32" s="177"/>
      <c r="Z32" s="177"/>
      <c r="AA32" s="177"/>
      <c r="AB32" s="177"/>
      <c r="AF32" s="177"/>
      <c r="AG32" s="177"/>
      <c r="AH32" s="177"/>
      <c r="AI32" s="177"/>
      <c r="AJ32" s="177"/>
      <c r="AK32" s="177"/>
      <c r="AL32" s="177"/>
      <c r="AM32" s="177"/>
      <c r="AN32" s="177"/>
      <c r="AO32" s="177"/>
      <c r="AP32" s="177"/>
      <c r="AQ32" s="177"/>
      <c r="AR32" s="177"/>
      <c r="AS32" s="177"/>
      <c r="AT32" s="177"/>
      <c r="AU32" s="177"/>
      <c r="AV32" s="177"/>
      <c r="AW32" s="177"/>
      <c r="AX32" s="177"/>
      <c r="AY32" s="177"/>
      <c r="AZ32" s="177"/>
      <c r="BA32" s="177"/>
      <c r="BB32" s="177"/>
      <c r="BC32" s="177"/>
      <c r="BD32" s="177"/>
      <c r="BE32" s="177"/>
      <c r="BF32" s="177"/>
      <c r="BG32" s="177"/>
      <c r="BH32" s="177"/>
      <c r="BI32" s="177"/>
      <c r="BJ32" s="177"/>
      <c r="BK32" s="177"/>
      <c r="BL32" s="177"/>
      <c r="BM32" s="177"/>
      <c r="BN32" s="177"/>
      <c r="BO32" s="177"/>
      <c r="BP32" s="177"/>
      <c r="BQ32" s="177"/>
      <c r="BR32" s="177"/>
      <c r="BS32" s="177"/>
      <c r="BT32" s="177"/>
      <c r="BU32" s="177"/>
      <c r="BV32" s="177"/>
      <c r="BW32" s="177"/>
      <c r="BX32" s="177"/>
      <c r="BY32" s="177"/>
      <c r="BZ32" s="177"/>
      <c r="CA32" s="177"/>
      <c r="CB32" s="177"/>
      <c r="CC32" s="177"/>
      <c r="CD32" s="177"/>
      <c r="CE32" s="177"/>
      <c r="CF32" s="177"/>
      <c r="CG32" s="177"/>
      <c r="CH32" s="177"/>
      <c r="CI32" s="177"/>
      <c r="CJ32" s="177"/>
      <c r="CK32" s="177"/>
      <c r="CL32" s="177"/>
    </row>
    <row r="33" spans="1:90" ht="26.45" customHeight="1" x14ac:dyDescent="0.2">
      <c r="A33" s="185">
        <v>31</v>
      </c>
      <c r="B33" s="172"/>
      <c r="C33" s="173">
        <f>+$AL676</f>
        <v>0</v>
      </c>
      <c r="D33" s="187">
        <v>0</v>
      </c>
      <c r="E33" s="177"/>
      <c r="G33" s="189">
        <f t="shared" si="0"/>
        <v>0</v>
      </c>
      <c r="H33" s="189"/>
      <c r="I33" s="190">
        <f t="shared" si="1"/>
        <v>0</v>
      </c>
      <c r="J33" s="190">
        <f t="shared" si="2"/>
        <v>0</v>
      </c>
      <c r="K33" s="174"/>
      <c r="L33" s="175"/>
      <c r="M33" s="176"/>
      <c r="N33" s="177"/>
      <c r="O33" s="177"/>
      <c r="P33" s="177"/>
      <c r="Q33" s="177"/>
      <c r="R33" s="177"/>
      <c r="S33" s="177"/>
      <c r="T33" s="177"/>
      <c r="U33" s="177"/>
      <c r="V33" s="177"/>
      <c r="W33" s="177"/>
      <c r="X33" s="177"/>
      <c r="Y33" s="177"/>
      <c r="Z33" s="177"/>
      <c r="AA33" s="177"/>
      <c r="AB33" s="177"/>
      <c r="AF33" s="177"/>
      <c r="AG33" s="177"/>
      <c r="AH33" s="177"/>
      <c r="AI33" s="177"/>
      <c r="AJ33" s="177"/>
      <c r="AK33" s="177"/>
      <c r="AL33" s="177"/>
      <c r="AM33" s="177"/>
      <c r="AN33" s="177"/>
      <c r="AO33" s="177"/>
      <c r="AP33" s="177"/>
      <c r="AQ33" s="177"/>
      <c r="AR33" s="177"/>
      <c r="AS33" s="177"/>
      <c r="AT33" s="177"/>
      <c r="AU33" s="177"/>
      <c r="AV33" s="177"/>
      <c r="AW33" s="177"/>
      <c r="AX33" s="177"/>
      <c r="AY33" s="177"/>
      <c r="AZ33" s="177"/>
      <c r="BA33" s="177"/>
      <c r="BB33" s="177"/>
      <c r="BC33" s="177"/>
      <c r="BD33" s="177"/>
      <c r="BE33" s="177"/>
      <c r="BF33" s="177"/>
      <c r="BG33" s="177"/>
      <c r="BH33" s="177"/>
      <c r="BI33" s="177"/>
      <c r="BJ33" s="177"/>
      <c r="BK33" s="177"/>
      <c r="BL33" s="177"/>
      <c r="BM33" s="177"/>
      <c r="BN33" s="177"/>
      <c r="BO33" s="177"/>
      <c r="BP33" s="177"/>
      <c r="BQ33" s="177"/>
      <c r="BR33" s="177"/>
      <c r="BS33" s="177"/>
      <c r="BT33" s="177"/>
      <c r="BU33" s="177"/>
      <c r="BV33" s="177"/>
      <c r="BW33" s="177"/>
      <c r="BX33" s="177"/>
      <c r="BY33" s="177"/>
      <c r="BZ33" s="177"/>
      <c r="CA33" s="177"/>
      <c r="CB33" s="177"/>
      <c r="CC33" s="177"/>
      <c r="CD33" s="177"/>
      <c r="CE33" s="177"/>
      <c r="CF33" s="177"/>
      <c r="CG33" s="177"/>
      <c r="CH33" s="177"/>
      <c r="CI33" s="177"/>
      <c r="CJ33" s="177"/>
      <c r="CK33" s="177"/>
      <c r="CL33" s="177"/>
    </row>
    <row r="34" spans="1:90" ht="26.45" customHeight="1" x14ac:dyDescent="0.2">
      <c r="A34" s="185">
        <v>32</v>
      </c>
      <c r="B34" s="172"/>
      <c r="C34" s="173">
        <f>+$AL696</f>
        <v>0</v>
      </c>
      <c r="D34" s="187">
        <v>0</v>
      </c>
      <c r="E34" s="177"/>
      <c r="G34" s="189">
        <f t="shared" si="0"/>
        <v>0</v>
      </c>
      <c r="H34" s="189"/>
      <c r="I34" s="190">
        <f t="shared" si="1"/>
        <v>0</v>
      </c>
      <c r="J34" s="190">
        <f t="shared" si="2"/>
        <v>0</v>
      </c>
      <c r="K34" s="174"/>
      <c r="L34" s="175"/>
      <c r="M34" s="176"/>
      <c r="N34" s="177"/>
      <c r="O34" s="177"/>
      <c r="P34" s="177"/>
      <c r="Q34" s="177"/>
      <c r="R34" s="177"/>
      <c r="S34" s="177"/>
      <c r="T34" s="177"/>
      <c r="U34" s="177"/>
      <c r="V34" s="177"/>
      <c r="W34" s="177"/>
      <c r="X34" s="177"/>
      <c r="Y34" s="177"/>
      <c r="Z34" s="177"/>
      <c r="AA34" s="177"/>
      <c r="AB34" s="177"/>
      <c r="AF34" s="177"/>
      <c r="AG34" s="177"/>
      <c r="AH34" s="177"/>
      <c r="AI34" s="177"/>
      <c r="AJ34" s="177"/>
      <c r="AK34" s="177"/>
      <c r="AL34" s="177"/>
      <c r="AM34" s="177"/>
      <c r="AN34" s="177"/>
      <c r="AO34" s="177"/>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177"/>
      <c r="CB34" s="177"/>
      <c r="CC34" s="177"/>
      <c r="CD34" s="177"/>
      <c r="CE34" s="177"/>
      <c r="CF34" s="177"/>
      <c r="CG34" s="177"/>
      <c r="CH34" s="177"/>
      <c r="CI34" s="177"/>
      <c r="CJ34" s="177"/>
      <c r="CK34" s="177"/>
      <c r="CL34" s="177"/>
    </row>
    <row r="35" spans="1:90" ht="26.45" customHeight="1" x14ac:dyDescent="0.2">
      <c r="A35" s="185">
        <v>33</v>
      </c>
      <c r="B35" s="172"/>
      <c r="C35" s="173">
        <f>+$AL716</f>
        <v>0</v>
      </c>
      <c r="D35" s="187">
        <v>0</v>
      </c>
      <c r="E35" s="177"/>
      <c r="G35" s="189">
        <f t="shared" si="0"/>
        <v>0</v>
      </c>
      <c r="H35" s="189"/>
      <c r="I35" s="190">
        <f t="shared" si="1"/>
        <v>0</v>
      </c>
      <c r="J35" s="190">
        <f t="shared" si="2"/>
        <v>0</v>
      </c>
      <c r="K35" s="174"/>
      <c r="L35" s="175"/>
      <c r="M35" s="176"/>
      <c r="N35" s="177"/>
      <c r="O35" s="177"/>
      <c r="P35" s="177"/>
      <c r="Q35" s="177"/>
      <c r="R35" s="177"/>
      <c r="S35" s="177"/>
      <c r="T35" s="177"/>
      <c r="U35" s="177"/>
      <c r="V35" s="177"/>
      <c r="W35" s="177"/>
      <c r="X35" s="177"/>
      <c r="Y35" s="177"/>
      <c r="Z35" s="177"/>
      <c r="AA35" s="177"/>
      <c r="AB35" s="177"/>
      <c r="AF35" s="177"/>
      <c r="AG35" s="177"/>
      <c r="AH35" s="177"/>
      <c r="AI35" s="177"/>
      <c r="AJ35" s="177"/>
      <c r="AK35" s="177"/>
      <c r="AL35" s="177"/>
      <c r="AM35" s="177"/>
      <c r="AN35" s="177"/>
      <c r="AO35" s="177"/>
      <c r="AP35" s="177"/>
      <c r="AQ35" s="177"/>
      <c r="AR35" s="177"/>
      <c r="AS35" s="177"/>
      <c r="AT35" s="177"/>
      <c r="AU35" s="177"/>
      <c r="AV35" s="177"/>
      <c r="AW35" s="177"/>
      <c r="AX35" s="177"/>
      <c r="AY35" s="177"/>
      <c r="AZ35" s="177"/>
      <c r="BA35" s="177"/>
      <c r="BB35" s="177"/>
      <c r="BC35" s="177"/>
      <c r="BD35" s="177"/>
      <c r="BE35" s="177"/>
      <c r="BF35" s="177"/>
      <c r="BG35" s="177"/>
      <c r="BH35" s="177"/>
      <c r="BI35" s="177"/>
      <c r="BJ35" s="177"/>
      <c r="BK35" s="177"/>
      <c r="BL35" s="177"/>
      <c r="BM35" s="177"/>
      <c r="BN35" s="177"/>
      <c r="BO35" s="177"/>
      <c r="BP35" s="177"/>
      <c r="BQ35" s="177"/>
      <c r="BR35" s="177"/>
      <c r="BS35" s="177"/>
      <c r="BT35" s="177"/>
      <c r="BU35" s="177"/>
      <c r="BV35" s="177"/>
      <c r="BW35" s="177"/>
      <c r="BX35" s="177"/>
      <c r="BY35" s="177"/>
      <c r="BZ35" s="177"/>
      <c r="CA35" s="177"/>
      <c r="CB35" s="177"/>
      <c r="CC35" s="177"/>
      <c r="CD35" s="177"/>
      <c r="CE35" s="177"/>
      <c r="CF35" s="177"/>
      <c r="CG35" s="177"/>
      <c r="CH35" s="177"/>
      <c r="CI35" s="177"/>
      <c r="CJ35" s="177"/>
      <c r="CK35" s="177"/>
      <c r="CL35" s="177"/>
    </row>
    <row r="36" spans="1:90" ht="26.45" customHeight="1" x14ac:dyDescent="0.2">
      <c r="A36" s="185">
        <v>34</v>
      </c>
      <c r="B36" s="172"/>
      <c r="C36" s="173">
        <f>+$AL736</f>
        <v>0</v>
      </c>
      <c r="D36" s="187">
        <v>0</v>
      </c>
      <c r="E36" s="177"/>
      <c r="G36" s="189">
        <f t="shared" si="0"/>
        <v>0</v>
      </c>
      <c r="H36" s="189"/>
      <c r="I36" s="190">
        <f t="shared" si="1"/>
        <v>0</v>
      </c>
      <c r="J36" s="190">
        <f t="shared" si="2"/>
        <v>0</v>
      </c>
      <c r="K36" s="174"/>
      <c r="L36" s="175"/>
      <c r="M36" s="176"/>
      <c r="N36" s="177"/>
      <c r="O36" s="177"/>
      <c r="P36" s="177"/>
      <c r="Q36" s="177"/>
      <c r="R36" s="177"/>
      <c r="S36" s="177"/>
      <c r="T36" s="177"/>
      <c r="U36" s="177"/>
      <c r="V36" s="177"/>
      <c r="W36" s="177"/>
      <c r="X36" s="177"/>
      <c r="Y36" s="177"/>
      <c r="Z36" s="177"/>
      <c r="AA36" s="177"/>
      <c r="AB36" s="177"/>
      <c r="AF36" s="177"/>
      <c r="AG36" s="177"/>
      <c r="AH36" s="177"/>
      <c r="AI36" s="177"/>
      <c r="AJ36" s="177"/>
      <c r="AK36" s="177"/>
      <c r="AL36" s="177"/>
      <c r="AM36" s="177"/>
      <c r="AN36" s="177"/>
      <c r="AO36" s="177"/>
      <c r="AP36" s="177"/>
      <c r="AQ36" s="177"/>
      <c r="AR36" s="177"/>
      <c r="AS36" s="177"/>
      <c r="AT36" s="177"/>
      <c r="AU36" s="177"/>
      <c r="AV36" s="177"/>
      <c r="AW36" s="177"/>
      <c r="AX36" s="177"/>
      <c r="AY36" s="177"/>
      <c r="AZ36" s="177"/>
      <c r="BA36" s="177"/>
      <c r="BB36" s="177"/>
      <c r="BC36" s="177"/>
      <c r="BD36" s="177"/>
      <c r="BE36" s="177"/>
      <c r="BF36" s="177"/>
      <c r="BG36" s="177"/>
      <c r="BH36" s="177"/>
      <c r="BI36" s="177"/>
      <c r="BJ36" s="177"/>
      <c r="BK36" s="177"/>
      <c r="BL36" s="177"/>
      <c r="BM36" s="177"/>
      <c r="BN36" s="177"/>
      <c r="BO36" s="177"/>
      <c r="BP36" s="177"/>
      <c r="BQ36" s="177"/>
      <c r="BR36" s="177"/>
      <c r="BS36" s="177"/>
      <c r="BT36" s="177"/>
      <c r="BU36" s="177"/>
      <c r="BV36" s="177"/>
      <c r="BW36" s="177"/>
      <c r="BX36" s="177"/>
      <c r="BY36" s="177"/>
      <c r="BZ36" s="177"/>
      <c r="CA36" s="177"/>
      <c r="CB36" s="177"/>
      <c r="CC36" s="177"/>
      <c r="CD36" s="177"/>
      <c r="CE36" s="177"/>
      <c r="CF36" s="177"/>
      <c r="CG36" s="177"/>
      <c r="CH36" s="177"/>
      <c r="CI36" s="177"/>
      <c r="CJ36" s="177"/>
      <c r="CK36" s="177"/>
      <c r="CL36" s="177"/>
    </row>
    <row r="37" spans="1:90" ht="26.45" customHeight="1" x14ac:dyDescent="0.2">
      <c r="A37" s="185">
        <v>35</v>
      </c>
      <c r="B37" s="172"/>
      <c r="C37" s="173">
        <f>+$AL756</f>
        <v>0</v>
      </c>
      <c r="D37" s="187">
        <v>0</v>
      </c>
      <c r="E37" s="177"/>
      <c r="G37" s="189">
        <f t="shared" si="0"/>
        <v>0</v>
      </c>
      <c r="H37" s="189"/>
      <c r="I37" s="190">
        <f t="shared" si="1"/>
        <v>0</v>
      </c>
      <c r="J37" s="190">
        <f t="shared" si="2"/>
        <v>0</v>
      </c>
      <c r="K37" s="174"/>
      <c r="L37" s="175"/>
      <c r="M37" s="176"/>
      <c r="N37" s="177"/>
      <c r="O37" s="177"/>
      <c r="P37" s="177"/>
      <c r="Q37" s="177"/>
      <c r="R37" s="177"/>
      <c r="S37" s="177"/>
      <c r="T37" s="177"/>
      <c r="U37" s="177"/>
      <c r="V37" s="177"/>
      <c r="W37" s="177"/>
      <c r="X37" s="177"/>
      <c r="Y37" s="177"/>
      <c r="Z37" s="177"/>
      <c r="AA37" s="177"/>
      <c r="AB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c r="BG37" s="177"/>
      <c r="BH37" s="177"/>
      <c r="BI37" s="177"/>
      <c r="BJ37" s="177"/>
      <c r="BK37" s="177"/>
      <c r="BL37" s="177"/>
      <c r="BM37" s="177"/>
      <c r="BN37" s="177"/>
      <c r="BO37" s="177"/>
      <c r="BP37" s="177"/>
      <c r="BQ37" s="177"/>
      <c r="BR37" s="177"/>
      <c r="BS37" s="177"/>
      <c r="BT37" s="177"/>
      <c r="BU37" s="177"/>
      <c r="BV37" s="177"/>
      <c r="BW37" s="177"/>
      <c r="BX37" s="177"/>
      <c r="BY37" s="177"/>
      <c r="BZ37" s="177"/>
      <c r="CA37" s="177"/>
      <c r="CB37" s="177"/>
      <c r="CC37" s="177"/>
      <c r="CD37" s="177"/>
      <c r="CE37" s="177"/>
      <c r="CF37" s="177"/>
      <c r="CG37" s="177"/>
      <c r="CH37" s="177"/>
      <c r="CI37" s="177"/>
      <c r="CJ37" s="177"/>
      <c r="CK37" s="177"/>
      <c r="CL37" s="177"/>
    </row>
    <row r="38" spans="1:90" ht="26.45" customHeight="1" x14ac:dyDescent="0.2">
      <c r="A38" s="185">
        <v>36</v>
      </c>
      <c r="B38" s="172"/>
      <c r="C38" s="173">
        <f>+$AL776</f>
        <v>0</v>
      </c>
      <c r="D38" s="187">
        <v>0</v>
      </c>
      <c r="E38" s="177"/>
      <c r="G38" s="189">
        <f t="shared" si="0"/>
        <v>0</v>
      </c>
      <c r="H38" s="189"/>
      <c r="I38" s="190">
        <f t="shared" si="1"/>
        <v>0</v>
      </c>
      <c r="J38" s="190">
        <f t="shared" si="2"/>
        <v>0</v>
      </c>
      <c r="K38" s="174"/>
      <c r="L38" s="175"/>
      <c r="M38" s="176"/>
      <c r="N38" s="177"/>
      <c r="O38" s="177"/>
      <c r="P38" s="177"/>
      <c r="Q38" s="177"/>
      <c r="R38" s="177"/>
      <c r="S38" s="177"/>
      <c r="T38" s="177"/>
      <c r="U38" s="177"/>
      <c r="V38" s="177"/>
      <c r="W38" s="177"/>
      <c r="X38" s="177"/>
      <c r="Y38" s="177"/>
      <c r="Z38" s="177"/>
      <c r="AA38" s="177"/>
      <c r="AB38" s="177"/>
      <c r="AF38" s="177"/>
      <c r="AG38" s="177"/>
      <c r="AH38" s="177"/>
      <c r="AI38" s="177"/>
      <c r="AJ38" s="177"/>
      <c r="AK38" s="177"/>
      <c r="AL38" s="177"/>
      <c r="AM38" s="177"/>
      <c r="AN38" s="177"/>
      <c r="AO38" s="177"/>
      <c r="AP38" s="177"/>
      <c r="AQ38" s="177"/>
      <c r="AR38" s="177"/>
      <c r="AS38" s="177"/>
      <c r="AT38" s="177"/>
      <c r="AU38" s="177"/>
      <c r="AV38" s="177"/>
      <c r="AW38" s="177"/>
      <c r="AX38" s="177"/>
      <c r="AY38" s="177"/>
      <c r="AZ38" s="177"/>
      <c r="BA38" s="177"/>
      <c r="BB38" s="177"/>
      <c r="BC38" s="177"/>
      <c r="BD38" s="177"/>
      <c r="BE38" s="177"/>
      <c r="BF38" s="177"/>
      <c r="BG38" s="177"/>
      <c r="BH38" s="177"/>
      <c r="BI38" s="177"/>
      <c r="BJ38" s="177"/>
      <c r="BK38" s="177"/>
      <c r="BL38" s="177"/>
      <c r="BM38" s="177"/>
      <c r="BN38" s="177"/>
      <c r="BO38" s="177"/>
      <c r="BP38" s="177"/>
      <c r="BQ38" s="177"/>
      <c r="BR38" s="177"/>
      <c r="BS38" s="177"/>
      <c r="BT38" s="177"/>
      <c r="BU38" s="177"/>
      <c r="BV38" s="177"/>
      <c r="BW38" s="177"/>
      <c r="BX38" s="177"/>
      <c r="BY38" s="177"/>
      <c r="BZ38" s="177"/>
      <c r="CA38" s="177"/>
      <c r="CB38" s="177"/>
      <c r="CC38" s="177"/>
      <c r="CD38" s="177"/>
      <c r="CE38" s="177"/>
      <c r="CF38" s="177"/>
      <c r="CG38" s="177"/>
      <c r="CH38" s="177"/>
      <c r="CI38" s="177"/>
      <c r="CJ38" s="177"/>
      <c r="CK38" s="177"/>
      <c r="CL38" s="177"/>
    </row>
    <row r="39" spans="1:90" ht="26.45" customHeight="1" x14ac:dyDescent="0.2">
      <c r="A39" s="185">
        <v>37</v>
      </c>
      <c r="B39" s="172"/>
      <c r="C39" s="173">
        <f>+$AL796</f>
        <v>0</v>
      </c>
      <c r="D39" s="187">
        <v>0</v>
      </c>
      <c r="E39" s="177"/>
      <c r="G39" s="189">
        <f t="shared" si="0"/>
        <v>0</v>
      </c>
      <c r="H39" s="189"/>
      <c r="I39" s="190">
        <f t="shared" si="1"/>
        <v>0</v>
      </c>
      <c r="J39" s="190">
        <f t="shared" si="2"/>
        <v>0</v>
      </c>
      <c r="K39" s="174"/>
      <c r="L39" s="175"/>
      <c r="M39" s="176"/>
      <c r="N39" s="177"/>
      <c r="O39" s="177"/>
      <c r="P39" s="177"/>
      <c r="Q39" s="177"/>
      <c r="R39" s="177"/>
      <c r="S39" s="177"/>
      <c r="T39" s="177"/>
      <c r="U39" s="177"/>
      <c r="V39" s="177"/>
      <c r="W39" s="177"/>
      <c r="X39" s="177"/>
      <c r="Y39" s="177"/>
      <c r="Z39" s="177"/>
      <c r="AA39" s="177"/>
      <c r="AB39" s="177"/>
      <c r="AF39" s="177"/>
      <c r="AG39" s="177"/>
      <c r="AH39" s="177"/>
      <c r="AI39" s="177"/>
      <c r="AJ39" s="177"/>
      <c r="AK39" s="177"/>
      <c r="AL39" s="177"/>
      <c r="AM39" s="177"/>
      <c r="AN39" s="177"/>
      <c r="AO39" s="177"/>
      <c r="AP39" s="177"/>
      <c r="AQ39" s="177"/>
      <c r="AR39" s="177"/>
      <c r="AS39" s="177"/>
      <c r="AT39" s="177"/>
      <c r="AU39" s="177"/>
      <c r="AV39" s="177"/>
      <c r="AW39" s="177"/>
      <c r="AX39" s="177"/>
      <c r="AY39" s="177"/>
      <c r="AZ39" s="177"/>
      <c r="BA39" s="177"/>
      <c r="BB39" s="177"/>
      <c r="BC39" s="177"/>
      <c r="BD39" s="177"/>
      <c r="BE39" s="177"/>
      <c r="BF39" s="177"/>
      <c r="BG39" s="177"/>
      <c r="BH39" s="177"/>
      <c r="BI39" s="177"/>
      <c r="BJ39" s="177"/>
      <c r="BK39" s="177"/>
      <c r="BL39" s="177"/>
      <c r="BM39" s="177"/>
      <c r="BN39" s="177"/>
      <c r="BO39" s="177"/>
      <c r="BP39" s="177"/>
      <c r="BQ39" s="177"/>
      <c r="BR39" s="177"/>
      <c r="BS39" s="177"/>
      <c r="BT39" s="177"/>
      <c r="BU39" s="177"/>
      <c r="BV39" s="177"/>
      <c r="BW39" s="177"/>
      <c r="BX39" s="177"/>
      <c r="BY39" s="177"/>
      <c r="BZ39" s="177"/>
      <c r="CA39" s="177"/>
      <c r="CB39" s="177"/>
      <c r="CC39" s="177"/>
      <c r="CD39" s="177"/>
      <c r="CE39" s="177"/>
      <c r="CF39" s="177"/>
      <c r="CG39" s="177"/>
      <c r="CH39" s="177"/>
      <c r="CI39" s="177"/>
      <c r="CJ39" s="177"/>
      <c r="CK39" s="177"/>
      <c r="CL39" s="177"/>
    </row>
    <row r="40" spans="1:90" ht="26.45" customHeight="1" x14ac:dyDescent="0.2">
      <c r="A40" s="185">
        <v>38</v>
      </c>
      <c r="B40" s="172"/>
      <c r="C40" s="173">
        <f>+$AL816</f>
        <v>0</v>
      </c>
      <c r="D40" s="187">
        <v>0</v>
      </c>
      <c r="E40" s="177"/>
      <c r="G40" s="189">
        <f t="shared" si="0"/>
        <v>0</v>
      </c>
      <c r="H40" s="189"/>
      <c r="I40" s="190">
        <f t="shared" si="1"/>
        <v>0</v>
      </c>
      <c r="J40" s="190">
        <f t="shared" si="2"/>
        <v>0</v>
      </c>
      <c r="K40" s="174"/>
      <c r="L40" s="175"/>
      <c r="M40" s="176"/>
      <c r="N40" s="177"/>
      <c r="O40" s="177"/>
      <c r="P40" s="177"/>
      <c r="Q40" s="177"/>
      <c r="R40" s="177"/>
      <c r="S40" s="177"/>
      <c r="T40" s="177"/>
      <c r="U40" s="177"/>
      <c r="V40" s="177"/>
      <c r="W40" s="177"/>
      <c r="X40" s="177"/>
      <c r="Y40" s="177"/>
      <c r="Z40" s="177"/>
      <c r="AA40" s="177"/>
      <c r="AB40" s="177"/>
      <c r="AF40" s="177"/>
      <c r="AG40" s="177"/>
      <c r="AH40" s="177"/>
      <c r="AI40" s="177"/>
      <c r="AJ40" s="177"/>
      <c r="AK40" s="177"/>
      <c r="AL40" s="177"/>
      <c r="AM40" s="177"/>
      <c r="AN40" s="177"/>
      <c r="AO40" s="177"/>
      <c r="AP40" s="177"/>
      <c r="AQ40" s="177"/>
      <c r="AR40" s="177"/>
      <c r="AS40" s="177"/>
      <c r="AT40" s="177"/>
      <c r="AU40" s="177"/>
      <c r="AV40" s="177"/>
      <c r="AW40" s="177"/>
      <c r="AX40" s="177"/>
      <c r="AY40" s="177"/>
      <c r="AZ40" s="177"/>
      <c r="BA40" s="177"/>
      <c r="BB40" s="177"/>
      <c r="BC40" s="177"/>
      <c r="BD40" s="177"/>
      <c r="BE40" s="177"/>
      <c r="BF40" s="177"/>
      <c r="BG40" s="177"/>
      <c r="BH40" s="177"/>
      <c r="BI40" s="177"/>
      <c r="BJ40" s="177"/>
      <c r="BK40" s="177"/>
      <c r="BL40" s="177"/>
      <c r="BM40" s="177"/>
      <c r="BN40" s="177"/>
      <c r="BO40" s="177"/>
      <c r="BP40" s="177"/>
      <c r="BQ40" s="177"/>
      <c r="BR40" s="177"/>
      <c r="BS40" s="177"/>
      <c r="BT40" s="177"/>
      <c r="BU40" s="177"/>
      <c r="BV40" s="177"/>
      <c r="BW40" s="177"/>
      <c r="BX40" s="177"/>
      <c r="BY40" s="177"/>
      <c r="BZ40" s="177"/>
      <c r="CA40" s="177"/>
      <c r="CB40" s="177"/>
      <c r="CC40" s="177"/>
      <c r="CD40" s="177"/>
      <c r="CE40" s="177"/>
      <c r="CF40" s="177"/>
      <c r="CG40" s="177"/>
      <c r="CH40" s="177"/>
      <c r="CI40" s="177"/>
      <c r="CJ40" s="177"/>
      <c r="CK40" s="177"/>
      <c r="CL40" s="177"/>
    </row>
    <row r="41" spans="1:90" ht="26.45" customHeight="1" x14ac:dyDescent="0.2">
      <c r="A41" s="185">
        <v>39</v>
      </c>
      <c r="B41" s="172"/>
      <c r="C41" s="173">
        <f>+$AL836</f>
        <v>0</v>
      </c>
      <c r="D41" s="187">
        <v>0</v>
      </c>
      <c r="E41" s="177"/>
      <c r="G41" s="189">
        <f t="shared" si="0"/>
        <v>0</v>
      </c>
      <c r="H41" s="189"/>
      <c r="I41" s="190">
        <f t="shared" si="1"/>
        <v>0</v>
      </c>
      <c r="J41" s="190">
        <f t="shared" si="2"/>
        <v>0</v>
      </c>
      <c r="K41" s="174"/>
      <c r="L41" s="175"/>
      <c r="M41" s="176"/>
      <c r="N41" s="177"/>
      <c r="O41" s="177"/>
      <c r="P41" s="177"/>
      <c r="Q41" s="177"/>
      <c r="R41" s="177"/>
      <c r="S41" s="177"/>
      <c r="T41" s="177"/>
      <c r="U41" s="177"/>
      <c r="V41" s="177"/>
      <c r="W41" s="177"/>
      <c r="X41" s="177"/>
      <c r="Y41" s="177"/>
      <c r="Z41" s="177"/>
      <c r="AA41" s="177"/>
      <c r="AB41" s="177"/>
      <c r="AF41" s="177"/>
      <c r="AG41" s="177"/>
      <c r="AH41" s="177"/>
      <c r="AI41" s="177"/>
      <c r="AJ41" s="177"/>
      <c r="AK41" s="177"/>
      <c r="AL41" s="177"/>
      <c r="AM41" s="177"/>
      <c r="AN41" s="177"/>
      <c r="AO41" s="177"/>
      <c r="AP41" s="177"/>
      <c r="AQ41" s="177"/>
      <c r="AR41" s="177"/>
      <c r="AS41" s="177"/>
      <c r="AT41" s="177"/>
      <c r="AU41" s="177"/>
      <c r="AV41" s="177"/>
      <c r="AW41" s="177"/>
      <c r="AX41" s="177"/>
      <c r="AY41" s="177"/>
      <c r="AZ41" s="177"/>
      <c r="BA41" s="177"/>
      <c r="BB41" s="177"/>
      <c r="BC41" s="177"/>
      <c r="BD41" s="177"/>
      <c r="BE41" s="177"/>
      <c r="BF41" s="177"/>
      <c r="BG41" s="177"/>
      <c r="BH41" s="177"/>
      <c r="BI41" s="177"/>
      <c r="BJ41" s="177"/>
      <c r="BK41" s="177"/>
      <c r="BL41" s="177"/>
      <c r="BM41" s="177"/>
      <c r="BN41" s="177"/>
      <c r="BO41" s="177"/>
      <c r="BP41" s="177"/>
      <c r="BQ41" s="177"/>
      <c r="BR41" s="177"/>
      <c r="BS41" s="177"/>
      <c r="BT41" s="177"/>
      <c r="BU41" s="177"/>
      <c r="BV41" s="177"/>
      <c r="BW41" s="177"/>
      <c r="BX41" s="177"/>
      <c r="BY41" s="177"/>
      <c r="BZ41" s="177"/>
      <c r="CA41" s="177"/>
      <c r="CB41" s="177"/>
      <c r="CC41" s="177"/>
      <c r="CD41" s="177"/>
      <c r="CE41" s="177"/>
      <c r="CF41" s="177"/>
      <c r="CG41" s="177"/>
      <c r="CH41" s="177"/>
      <c r="CI41" s="177"/>
      <c r="CJ41" s="177"/>
      <c r="CK41" s="177"/>
      <c r="CL41" s="177"/>
    </row>
    <row r="42" spans="1:90" ht="26.45" customHeight="1" thickBot="1" x14ac:dyDescent="0.25">
      <c r="A42" s="185">
        <v>40</v>
      </c>
      <c r="B42" s="172"/>
      <c r="C42" s="173">
        <f>+$AL856</f>
        <v>0</v>
      </c>
      <c r="D42" s="187">
        <v>0</v>
      </c>
      <c r="E42" s="177"/>
      <c r="G42" s="191">
        <f t="shared" si="0"/>
        <v>0</v>
      </c>
      <c r="H42" s="191"/>
      <c r="I42" s="192">
        <f t="shared" si="1"/>
        <v>0</v>
      </c>
      <c r="J42" s="192">
        <f t="shared" si="2"/>
        <v>0</v>
      </c>
      <c r="K42" s="179"/>
      <c r="L42" s="180"/>
      <c r="M42" s="181"/>
      <c r="N42" s="177"/>
      <c r="O42" s="177"/>
      <c r="P42" s="177"/>
      <c r="Q42" s="177"/>
      <c r="R42" s="177"/>
      <c r="S42" s="177"/>
      <c r="T42" s="177"/>
      <c r="U42" s="177"/>
      <c r="V42" s="177"/>
      <c r="W42" s="177"/>
      <c r="X42" s="177"/>
      <c r="Y42" s="177"/>
      <c r="Z42" s="177"/>
      <c r="AA42" s="177"/>
      <c r="AB42" s="177"/>
      <c r="AF42" s="177"/>
      <c r="AG42" s="177"/>
      <c r="AH42" s="177"/>
      <c r="AI42" s="177"/>
      <c r="AJ42" s="177"/>
      <c r="AK42" s="177"/>
      <c r="AL42" s="177"/>
      <c r="AM42" s="177"/>
      <c r="AN42" s="177"/>
      <c r="AO42" s="177"/>
      <c r="AP42" s="177"/>
      <c r="AQ42" s="177"/>
      <c r="AR42" s="177"/>
      <c r="AS42" s="177"/>
      <c r="AT42" s="177"/>
      <c r="AU42" s="177"/>
      <c r="AV42" s="177"/>
      <c r="AW42" s="177"/>
      <c r="AX42" s="177"/>
      <c r="AY42" s="177"/>
      <c r="AZ42" s="177"/>
      <c r="BA42" s="177"/>
      <c r="BB42" s="177"/>
      <c r="BC42" s="177"/>
      <c r="BD42" s="177"/>
      <c r="BE42" s="177"/>
      <c r="BF42" s="177"/>
      <c r="BG42" s="177"/>
      <c r="BH42" s="177"/>
      <c r="BI42" s="177"/>
      <c r="BJ42" s="177"/>
      <c r="BK42" s="177"/>
      <c r="BL42" s="177"/>
      <c r="BM42" s="177"/>
      <c r="BN42" s="177"/>
      <c r="BO42" s="177"/>
      <c r="BP42" s="177"/>
      <c r="BQ42" s="177"/>
      <c r="BR42" s="177"/>
      <c r="BS42" s="177"/>
      <c r="BT42" s="177"/>
      <c r="BU42" s="177"/>
      <c r="BV42" s="177"/>
      <c r="BW42" s="177"/>
      <c r="BX42" s="177"/>
      <c r="BY42" s="177"/>
      <c r="BZ42" s="177"/>
      <c r="CA42" s="177"/>
      <c r="CB42" s="177"/>
      <c r="CC42" s="177"/>
      <c r="CD42" s="177"/>
      <c r="CE42" s="177"/>
      <c r="CF42" s="177"/>
      <c r="CG42" s="177"/>
      <c r="CH42" s="177"/>
      <c r="CI42" s="177"/>
      <c r="CJ42" s="177"/>
      <c r="CK42" s="177"/>
      <c r="CL42" s="177"/>
    </row>
    <row r="43" spans="1:90" ht="25.5" customHeight="1" thickBot="1" x14ac:dyDescent="0.25">
      <c r="A43" s="186"/>
      <c r="B43" s="185" t="s">
        <v>3</v>
      </c>
      <c r="C43" s="188">
        <f>SUM(C3:C42)</f>
        <v>0</v>
      </c>
      <c r="D43" s="188">
        <f>SUM(D3:D42)</f>
        <v>0</v>
      </c>
      <c r="E43" s="177"/>
      <c r="G43" s="193"/>
      <c r="H43" s="193"/>
      <c r="I43" s="194"/>
      <c r="J43" s="195" t="s">
        <v>3</v>
      </c>
      <c r="K43" s="196">
        <f>SUM(K3:K42)</f>
        <v>0</v>
      </c>
      <c r="L43" s="196">
        <f>SUM(L3:L42)</f>
        <v>0</v>
      </c>
      <c r="M43" s="197">
        <f>SUM(M3:M42)</f>
        <v>0</v>
      </c>
      <c r="N43" s="177"/>
      <c r="O43" s="177"/>
      <c r="P43" s="177"/>
      <c r="Q43" s="177"/>
      <c r="R43" s="177"/>
      <c r="S43" s="177"/>
      <c r="T43" s="177"/>
      <c r="U43" s="177"/>
      <c r="V43" s="177"/>
      <c r="W43" s="177"/>
      <c r="X43" s="177"/>
      <c r="Y43" s="177"/>
      <c r="Z43" s="177"/>
      <c r="AA43" s="177"/>
      <c r="AB43" s="177"/>
      <c r="AF43" s="177"/>
      <c r="AG43" s="177"/>
      <c r="AH43" s="177"/>
      <c r="AI43" s="177"/>
      <c r="AJ43" s="177"/>
      <c r="AK43" s="177"/>
      <c r="AL43" s="177"/>
      <c r="AM43" s="177"/>
      <c r="AN43" s="177"/>
      <c r="AO43" s="177"/>
      <c r="AP43" s="177"/>
      <c r="AQ43" s="177"/>
      <c r="AR43" s="177"/>
      <c r="AS43" s="177"/>
      <c r="AT43" s="177"/>
      <c r="AU43" s="177"/>
      <c r="AV43" s="177"/>
      <c r="AW43" s="177"/>
      <c r="AX43" s="177"/>
      <c r="AY43" s="177"/>
      <c r="AZ43" s="177"/>
      <c r="BA43" s="177"/>
      <c r="BB43" s="177"/>
      <c r="BC43" s="177"/>
      <c r="BD43" s="177"/>
      <c r="BE43" s="177"/>
      <c r="BF43" s="177"/>
      <c r="BG43" s="177"/>
      <c r="BH43" s="177"/>
      <c r="BI43" s="177"/>
      <c r="BJ43" s="177"/>
      <c r="BK43" s="177"/>
      <c r="BL43" s="177"/>
      <c r="BM43" s="177"/>
      <c r="BN43" s="177"/>
      <c r="BO43" s="177"/>
      <c r="BP43" s="177"/>
      <c r="BQ43" s="177"/>
      <c r="BR43" s="177"/>
      <c r="BS43" s="177"/>
      <c r="BT43" s="177"/>
      <c r="BU43" s="177"/>
      <c r="BV43" s="177"/>
      <c r="BW43" s="177"/>
      <c r="BX43" s="177"/>
      <c r="BY43" s="177"/>
      <c r="BZ43" s="177"/>
      <c r="CA43" s="177"/>
      <c r="CB43" s="177"/>
      <c r="CC43" s="177"/>
      <c r="CD43" s="177"/>
      <c r="CE43" s="177"/>
      <c r="CF43" s="177"/>
      <c r="CG43" s="177"/>
      <c r="CH43" s="177"/>
      <c r="CI43" s="177"/>
      <c r="CJ43" s="177"/>
      <c r="CK43" s="177"/>
      <c r="CL43" s="177"/>
    </row>
    <row r="44" spans="1:90" ht="25.5" customHeight="1" x14ac:dyDescent="0.2">
      <c r="A44" s="177"/>
      <c r="B44" s="177"/>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c r="AA44" s="177"/>
      <c r="AB44" s="177"/>
      <c r="AF44" s="177"/>
      <c r="AG44" s="177"/>
      <c r="AH44" s="177"/>
      <c r="AI44" s="177"/>
      <c r="AJ44" s="177"/>
      <c r="AK44" s="177"/>
      <c r="AL44" s="177"/>
      <c r="AM44" s="177"/>
      <c r="AN44" s="177"/>
      <c r="AO44" s="177"/>
      <c r="AP44" s="177"/>
      <c r="AQ44" s="177"/>
      <c r="AR44" s="177"/>
      <c r="AS44" s="177"/>
      <c r="AT44" s="177"/>
      <c r="AU44" s="177"/>
      <c r="AV44" s="177"/>
      <c r="AW44" s="177"/>
      <c r="AX44" s="177"/>
      <c r="AY44" s="177"/>
      <c r="AZ44" s="177"/>
      <c r="BA44" s="177"/>
      <c r="BB44" s="177"/>
      <c r="BC44" s="177"/>
      <c r="BD44" s="177"/>
      <c r="BE44" s="177"/>
      <c r="BF44" s="177"/>
      <c r="BG44" s="177"/>
      <c r="BH44" s="177"/>
      <c r="BI44" s="177"/>
      <c r="BJ44" s="177"/>
      <c r="BK44" s="177"/>
      <c r="BL44" s="177"/>
      <c r="BM44" s="177"/>
      <c r="BN44" s="177"/>
      <c r="BO44" s="177"/>
      <c r="BP44" s="177"/>
      <c r="BQ44" s="177"/>
      <c r="BR44" s="177"/>
      <c r="BS44" s="177"/>
      <c r="BT44" s="177"/>
      <c r="BU44" s="177"/>
      <c r="BV44" s="177"/>
      <c r="BW44" s="177"/>
      <c r="BX44" s="177"/>
      <c r="BY44" s="177"/>
      <c r="BZ44" s="177"/>
      <c r="CA44" s="177"/>
      <c r="CB44" s="177"/>
      <c r="CC44" s="177"/>
      <c r="CD44" s="177"/>
      <c r="CE44" s="177"/>
      <c r="CF44" s="177"/>
      <c r="CG44" s="177"/>
      <c r="CH44" s="177"/>
      <c r="CI44" s="177"/>
      <c r="CJ44" s="177"/>
      <c r="CK44" s="177"/>
      <c r="CL44" s="177"/>
    </row>
    <row r="45" spans="1:90" ht="25.5" customHeight="1" x14ac:dyDescent="0.2">
      <c r="A45" s="177"/>
      <c r="B45" s="177"/>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c r="AA45" s="177"/>
      <c r="AB45" s="177"/>
      <c r="AF45" s="177"/>
      <c r="AG45" s="177"/>
      <c r="AH45" s="177"/>
      <c r="AI45" s="177"/>
      <c r="AJ45" s="177"/>
      <c r="AK45" s="177"/>
      <c r="AL45" s="177"/>
      <c r="AM45" s="177"/>
      <c r="AN45" s="177"/>
      <c r="AO45" s="177"/>
      <c r="AP45" s="177"/>
      <c r="AQ45" s="177"/>
      <c r="AR45" s="177"/>
      <c r="AS45" s="177"/>
      <c r="AT45" s="177"/>
      <c r="AU45" s="177"/>
      <c r="AV45" s="177"/>
      <c r="AW45" s="177"/>
      <c r="AX45" s="177"/>
      <c r="AY45" s="177"/>
      <c r="AZ45" s="177"/>
      <c r="BA45" s="177"/>
      <c r="BB45" s="177"/>
      <c r="BC45" s="177"/>
      <c r="BD45" s="177"/>
      <c r="BE45" s="177"/>
      <c r="BF45" s="177"/>
      <c r="BG45" s="177"/>
      <c r="BH45" s="177"/>
      <c r="BI45" s="177"/>
      <c r="BJ45" s="177"/>
      <c r="BK45" s="177"/>
      <c r="BL45" s="177"/>
      <c r="BM45" s="177"/>
      <c r="BN45" s="177"/>
      <c r="BO45" s="177"/>
      <c r="BP45" s="177"/>
      <c r="BQ45" s="177"/>
      <c r="BR45" s="177"/>
      <c r="BS45" s="177"/>
      <c r="BT45" s="177"/>
      <c r="BU45" s="177"/>
      <c r="BV45" s="177"/>
      <c r="BW45" s="177"/>
      <c r="BX45" s="177"/>
      <c r="BY45" s="177"/>
      <c r="BZ45" s="177"/>
      <c r="CA45" s="177"/>
      <c r="CB45" s="177"/>
      <c r="CC45" s="177"/>
      <c r="CD45" s="177"/>
      <c r="CE45" s="177"/>
      <c r="CF45" s="177"/>
      <c r="CG45" s="177"/>
      <c r="CH45" s="177"/>
      <c r="CI45" s="177"/>
      <c r="CJ45" s="177"/>
      <c r="CK45" s="177"/>
      <c r="CL45" s="177"/>
    </row>
    <row r="46" spans="1:90" s="177" customFormat="1" ht="13.5" thickBot="1" x14ac:dyDescent="0.25">
      <c r="K46" s="575"/>
    </row>
    <row r="47" spans="1:90" s="177" customFormat="1" ht="17.25" thickTop="1" thickBot="1" x14ac:dyDescent="0.25">
      <c r="A47" s="821" t="s">
        <v>148</v>
      </c>
      <c r="B47" s="822"/>
      <c r="K47" s="575"/>
    </row>
    <row r="48" spans="1:90" s="177" customFormat="1" ht="14.25" customHeight="1" thickTop="1" thickBot="1" x14ac:dyDescent="0.25">
      <c r="A48" s="823"/>
      <c r="B48" s="824"/>
      <c r="K48" s="575"/>
    </row>
    <row r="49" spans="1:40" s="177" customFormat="1" ht="14.25" customHeight="1" thickTop="1" thickBot="1" x14ac:dyDescent="0.25">
      <c r="A49" s="823"/>
      <c r="B49" s="824"/>
      <c r="K49" s="575"/>
    </row>
    <row r="50" spans="1:40" s="177" customFormat="1" ht="14.25" customHeight="1" thickTop="1" thickBot="1" x14ac:dyDescent="0.25">
      <c r="A50" s="823"/>
      <c r="B50" s="824"/>
      <c r="K50" s="575"/>
    </row>
    <row r="51" spans="1:40" s="177" customFormat="1" ht="13.5" thickTop="1" x14ac:dyDescent="0.2">
      <c r="K51" s="575"/>
    </row>
    <row r="52" spans="1:40" s="177" customFormat="1" x14ac:dyDescent="0.2">
      <c r="K52" s="575"/>
    </row>
    <row r="53" spans="1:40" s="177" customFormat="1" x14ac:dyDescent="0.2">
      <c r="K53" s="575"/>
    </row>
    <row r="54" spans="1:40" s="177" customFormat="1" x14ac:dyDescent="0.2">
      <c r="K54" s="575"/>
    </row>
    <row r="55" spans="1:40" s="177" customFormat="1" x14ac:dyDescent="0.2">
      <c r="A55" s="17">
        <f>'ראשי-פרטים כלליים וריכוז הוצאות'!$F$103</f>
        <v>1</v>
      </c>
      <c r="K55" s="575"/>
    </row>
    <row r="56" spans="1:40" s="177" customFormat="1" x14ac:dyDescent="0.2">
      <c r="A56" s="17">
        <f>INDEX('ראשי-פרטים כלליים וריכוז הוצאות'!$K$106:$K$155,A55)</f>
        <v>0</v>
      </c>
      <c r="K56" s="575"/>
    </row>
    <row r="57" spans="1:40" s="177" customFormat="1" x14ac:dyDescent="0.2">
      <c r="K57" s="575"/>
    </row>
    <row r="58" spans="1:40" s="177" customFormat="1" x14ac:dyDescent="0.2">
      <c r="K58" s="575"/>
    </row>
    <row r="59" spans="1:40" s="177" customFormat="1" x14ac:dyDescent="0.2">
      <c r="K59" s="575"/>
    </row>
    <row r="60" spans="1:40" s="177" customFormat="1" x14ac:dyDescent="0.2">
      <c r="K60" s="575"/>
    </row>
    <row r="61" spans="1:40" s="177" customFormat="1" x14ac:dyDescent="0.2">
      <c r="K61" s="575"/>
    </row>
    <row r="62" spans="1:40" s="177" customFormat="1" ht="18.75" x14ac:dyDescent="0.2">
      <c r="B62" s="576" t="s">
        <v>40</v>
      </c>
      <c r="C62" s="577">
        <v>0</v>
      </c>
      <c r="D62" s="578" t="s">
        <v>41</v>
      </c>
      <c r="E62" s="577">
        <v>0</v>
      </c>
      <c r="K62" s="575"/>
    </row>
    <row r="63" spans="1:40" s="177" customFormat="1" ht="13.5" thickBot="1" x14ac:dyDescent="0.25">
      <c r="K63" s="575"/>
    </row>
    <row r="64" spans="1:40" s="177" customFormat="1" ht="13.5" thickBot="1" x14ac:dyDescent="0.25">
      <c r="A64" s="579">
        <v>1</v>
      </c>
      <c r="B64" s="579"/>
      <c r="C64" s="473"/>
      <c r="D64" s="816" t="s">
        <v>159</v>
      </c>
      <c r="E64" s="812" t="s">
        <v>34</v>
      </c>
      <c r="F64" s="580">
        <f>+$AL76</f>
        <v>0</v>
      </c>
      <c r="G64" s="235"/>
      <c r="H64" s="235"/>
      <c r="I64" s="235"/>
      <c r="J64" s="235"/>
      <c r="K64" s="235"/>
      <c r="L64" s="235"/>
      <c r="M64" s="235"/>
      <c r="O64" s="579"/>
      <c r="P64" s="579"/>
      <c r="Q64" s="473"/>
      <c r="R64" s="816" t="s">
        <v>159</v>
      </c>
      <c r="S64" s="812" t="s">
        <v>34</v>
      </c>
      <c r="T64" s="580">
        <f>+$AL76</f>
        <v>0</v>
      </c>
      <c r="U64" s="235"/>
      <c r="V64" s="235"/>
      <c r="X64" s="579">
        <v>1</v>
      </c>
      <c r="Y64" s="579"/>
      <c r="Z64" s="473"/>
      <c r="AA64" s="816" t="s">
        <v>159</v>
      </c>
      <c r="AB64" s="812" t="s">
        <v>34</v>
      </c>
      <c r="AC64" s="580">
        <f>+$AL76</f>
        <v>0</v>
      </c>
      <c r="AD64" s="235"/>
      <c r="AE64" s="235"/>
      <c r="AG64" s="579"/>
      <c r="AH64" s="579"/>
      <c r="AI64" s="473"/>
      <c r="AJ64" s="816" t="s">
        <v>159</v>
      </c>
      <c r="AK64" s="812" t="s">
        <v>34</v>
      </c>
      <c r="AL64" s="814" t="s">
        <v>18</v>
      </c>
      <c r="AM64" s="235"/>
      <c r="AN64" s="235"/>
    </row>
    <row r="65" spans="1:40" s="177" customFormat="1" ht="51" x14ac:dyDescent="0.2">
      <c r="A65" s="581" t="s">
        <v>7</v>
      </c>
      <c r="B65" s="582" t="str">
        <f>+" אסמכתא " &amp; $B$3 &amp;"         חזרה לטבלה "</f>
        <v xml:space="preserve"> אסמכתא          חזרה לטבלה </v>
      </c>
      <c r="C65" s="477" t="s">
        <v>203</v>
      </c>
      <c r="D65" s="817"/>
      <c r="E65" s="813"/>
      <c r="F65" s="580" t="s">
        <v>18</v>
      </c>
      <c r="G65" s="235"/>
      <c r="H65" s="235"/>
      <c r="I65" s="235"/>
      <c r="J65" s="235"/>
      <c r="K65" s="235"/>
      <c r="L65" s="235"/>
      <c r="M65" s="235"/>
      <c r="O65" s="581" t="s">
        <v>23</v>
      </c>
      <c r="P65" s="582" t="str">
        <f>+" אסמכתא " &amp; $B$3 &amp;"         חזרה לטבלה "</f>
        <v xml:space="preserve"> אסמכתא          חזרה לטבלה </v>
      </c>
      <c r="Q65" s="477" t="s">
        <v>203</v>
      </c>
      <c r="R65" s="817"/>
      <c r="S65" s="813"/>
      <c r="T65" s="580" t="s">
        <v>18</v>
      </c>
      <c r="U65" s="235"/>
      <c r="V65" s="235"/>
      <c r="X65" s="581" t="s">
        <v>7</v>
      </c>
      <c r="Y65" s="582" t="str">
        <f>+" אסמכתא " &amp; $B$3 &amp;"         חזרה לטבלה "</f>
        <v xml:space="preserve"> אסמכתא          חזרה לטבלה </v>
      </c>
      <c r="Z65" s="477" t="s">
        <v>203</v>
      </c>
      <c r="AA65" s="817"/>
      <c r="AB65" s="813"/>
      <c r="AC65" s="580" t="s">
        <v>18</v>
      </c>
      <c r="AD65" s="235"/>
      <c r="AE65" s="235"/>
      <c r="AG65" s="581" t="s">
        <v>23</v>
      </c>
      <c r="AH65" s="582" t="str">
        <f>+" אסמכתא " &amp; $B$3 &amp;"         חזרה לטבלה "</f>
        <v xml:space="preserve"> אסמכתא          חזרה לטבלה </v>
      </c>
      <c r="AI65" s="477" t="s">
        <v>203</v>
      </c>
      <c r="AJ65" s="817"/>
      <c r="AK65" s="813"/>
      <c r="AL65" s="815"/>
      <c r="AM65" s="235"/>
      <c r="AN65" s="235"/>
    </row>
    <row r="66" spans="1:40" s="177" customFormat="1" x14ac:dyDescent="0.2">
      <c r="A66" s="583">
        <v>1</v>
      </c>
      <c r="B66" s="584"/>
      <c r="C66" s="585"/>
      <c r="D66" s="586"/>
      <c r="E66" s="586"/>
      <c r="F66" s="587"/>
      <c r="G66" s="235">
        <f>IF(AND((COUNTA($C$3)=1),(COUNTA(F66)=1),($C$3&lt;&gt;0),(OR((E66&lt;$C$62),(E66&gt;($E$62+61))))),1,0)</f>
        <v>0</v>
      </c>
      <c r="H66" s="235">
        <f>IF(AND((COUNTA($C$3)=1),(COUNTA(F66)=1),($C$3&lt;&gt;0),(OR((D66&lt;$C$62),(D66&gt;($E$62))))),1,0)</f>
        <v>0</v>
      </c>
      <c r="I66" s="235"/>
      <c r="J66" s="235"/>
      <c r="K66" s="235"/>
      <c r="L66" s="235"/>
      <c r="M66" s="235"/>
      <c r="O66" s="583">
        <v>12</v>
      </c>
      <c r="P66" s="584"/>
      <c r="Q66" s="585"/>
      <c r="R66" s="586"/>
      <c r="S66" s="586"/>
      <c r="T66" s="587"/>
      <c r="U66" s="235">
        <f>IF(AND((COUNTA($C$3)=1),(COUNTA(T66)=1),($C$3&lt;&gt;0),(OR((S66&lt;$C$62),(S66&gt;($E$62+61))))),1,0)</f>
        <v>0</v>
      </c>
      <c r="V66" s="235">
        <f>IF(AND((COUNTA($C$3)=1),(COUNTA(T66)=1),($C$3&lt;&gt;0),(OR((R66&lt;$C$62),(R66&gt;($E$62))))),1,0)</f>
        <v>0</v>
      </c>
      <c r="X66" s="583">
        <v>23</v>
      </c>
      <c r="Y66" s="584"/>
      <c r="Z66" s="585"/>
      <c r="AA66" s="586"/>
      <c r="AB66" s="586"/>
      <c r="AC66" s="587"/>
      <c r="AD66" s="235">
        <f>IF(AND((COUNTA($C$3)=1),(COUNTA(AC66)=1),($C$3&lt;&gt;0),(OR((AB66&lt;$C$62),(AB66&gt;($E$62+61))))),1,0)</f>
        <v>0</v>
      </c>
      <c r="AE66" s="235">
        <f>IF(AND((COUNTA($C$3)=1),(COUNTA(AC66)=1),($C$3&lt;&gt;0),(OR((AA66&lt;$C$62),(AA66&gt;($E$62))))),1,0)</f>
        <v>0</v>
      </c>
      <c r="AG66" s="583">
        <v>34</v>
      </c>
      <c r="AH66" s="584"/>
      <c r="AI66" s="585"/>
      <c r="AJ66" s="586"/>
      <c r="AK66" s="586"/>
      <c r="AL66" s="587"/>
      <c r="AM66" s="235">
        <f>IF(AND((COUNTA($C$3)=1),(COUNTA(AL66)=1),($C$3&lt;&gt;0),(OR((AK66&lt;$C$62),(AK66&gt;($E$62+61))))),1,0)</f>
        <v>0</v>
      </c>
      <c r="AN66" s="235">
        <f>IF(AND((COUNTA($C$3)=1),(COUNTA(AL66)=1),($C$3&lt;&gt;0),(OR((AJ66&lt;$C$62),(AJ66&gt;($E$62))))),1,0)</f>
        <v>0</v>
      </c>
    </row>
    <row r="67" spans="1:40" s="177" customFormat="1" x14ac:dyDescent="0.2">
      <c r="A67" s="583">
        <v>2</v>
      </c>
      <c r="B67" s="584"/>
      <c r="C67" s="585"/>
      <c r="D67" s="586"/>
      <c r="E67" s="586"/>
      <c r="F67" s="587"/>
      <c r="G67" s="235">
        <f t="shared" ref="G67:G76" si="3">IF(AND((COUNTA($C$3)=1),(COUNTA(F67)=1),($C$3&lt;&gt;0),(OR((E67&lt;$C$62),(E67&gt;($E$62+61))))),1,0)</f>
        <v>0</v>
      </c>
      <c r="H67" s="235">
        <f t="shared" ref="H67:H76" si="4">IF(AND((COUNTA($C$3)=1),(COUNTA(F67)=1),($C$3&lt;&gt;0),(OR((D67&lt;$C$62),(D67&gt;($E$62))))),1,0)</f>
        <v>0</v>
      </c>
      <c r="I67" s="235"/>
      <c r="J67" s="235"/>
      <c r="K67" s="235"/>
      <c r="L67" s="235"/>
      <c r="M67" s="235"/>
      <c r="O67" s="583">
        <v>13</v>
      </c>
      <c r="P67" s="584"/>
      <c r="Q67" s="585"/>
      <c r="R67" s="586"/>
      <c r="S67" s="586"/>
      <c r="T67" s="587"/>
      <c r="U67" s="235">
        <f t="shared" ref="U67:U76" si="5">IF(AND((COUNTA($C$3)=1),(COUNTA(T67)=1),($C$3&lt;&gt;0),(OR((S67&lt;$C$62),(S67&gt;($E$62+61))))),1,0)</f>
        <v>0</v>
      </c>
      <c r="V67" s="235">
        <f t="shared" ref="V67:V76" si="6">IF(AND((COUNTA($C$3)=1),(COUNTA(T67)=1),($C$3&lt;&gt;0),(OR((R67&lt;$C$62),(R67&gt;($E$62))))),1,0)</f>
        <v>0</v>
      </c>
      <c r="X67" s="583">
        <v>24</v>
      </c>
      <c r="Y67" s="584"/>
      <c r="Z67" s="585"/>
      <c r="AA67" s="586"/>
      <c r="AB67" s="586"/>
      <c r="AC67" s="587"/>
      <c r="AD67" s="235">
        <f t="shared" ref="AD67:AD76" si="7">IF(AND((COUNTA($C$3)=1),(COUNTA(AC67)=1),($C$3&lt;&gt;0),(OR((AB67&lt;$C$62),(AB67&gt;($E$62+61))))),1,0)</f>
        <v>0</v>
      </c>
      <c r="AE67" s="235">
        <f t="shared" ref="AE67:AE76" si="8">IF(AND((COUNTA($C$3)=1),(COUNTA(AC67)=1),($C$3&lt;&gt;0),(OR((AA67&lt;$C$62),(AA67&gt;($E$62))))),1,0)</f>
        <v>0</v>
      </c>
      <c r="AG67" s="583">
        <v>35</v>
      </c>
      <c r="AH67" s="584"/>
      <c r="AI67" s="585"/>
      <c r="AJ67" s="586"/>
      <c r="AK67" s="586"/>
      <c r="AL67" s="587"/>
      <c r="AM67" s="235">
        <f t="shared" ref="AM67:AM75" si="9">IF(AND((COUNTA($C$3)=1),(COUNTA(AL67)=1),($C$3&lt;&gt;0),(OR((AK67&lt;$C$62),(AK67&gt;($E$62+61))))),1,0)</f>
        <v>0</v>
      </c>
      <c r="AN67" s="235">
        <f t="shared" ref="AN67:AN75" si="10">IF(AND((COUNTA($C$3)=1),(COUNTA(AL67)=1),($C$3&lt;&gt;0),(OR((AJ67&lt;$C$62),(AJ67&gt;($E$62))))),1,0)</f>
        <v>0</v>
      </c>
    </row>
    <row r="68" spans="1:40" s="177" customFormat="1" x14ac:dyDescent="0.2">
      <c r="A68" s="583">
        <v>3</v>
      </c>
      <c r="B68" s="584"/>
      <c r="C68" s="585"/>
      <c r="D68" s="586"/>
      <c r="E68" s="586"/>
      <c r="F68" s="587"/>
      <c r="G68" s="235">
        <f t="shared" si="3"/>
        <v>0</v>
      </c>
      <c r="H68" s="235">
        <f t="shared" si="4"/>
        <v>0</v>
      </c>
      <c r="I68" s="235"/>
      <c r="J68" s="235"/>
      <c r="K68" s="235"/>
      <c r="L68" s="235"/>
      <c r="M68" s="235"/>
      <c r="O68" s="583">
        <v>14</v>
      </c>
      <c r="P68" s="584"/>
      <c r="Q68" s="585"/>
      <c r="R68" s="586"/>
      <c r="S68" s="586"/>
      <c r="T68" s="587"/>
      <c r="U68" s="235">
        <f t="shared" si="5"/>
        <v>0</v>
      </c>
      <c r="V68" s="235">
        <f t="shared" si="6"/>
        <v>0</v>
      </c>
      <c r="X68" s="583">
        <v>25</v>
      </c>
      <c r="Y68" s="584"/>
      <c r="Z68" s="585"/>
      <c r="AA68" s="586"/>
      <c r="AB68" s="586"/>
      <c r="AC68" s="587"/>
      <c r="AD68" s="235">
        <f t="shared" si="7"/>
        <v>0</v>
      </c>
      <c r="AE68" s="235">
        <f t="shared" si="8"/>
        <v>0</v>
      </c>
      <c r="AG68" s="583">
        <v>36</v>
      </c>
      <c r="AH68" s="584"/>
      <c r="AI68" s="585"/>
      <c r="AJ68" s="586"/>
      <c r="AK68" s="586"/>
      <c r="AL68" s="587"/>
      <c r="AM68" s="235">
        <f t="shared" si="9"/>
        <v>0</v>
      </c>
      <c r="AN68" s="235">
        <f t="shared" si="10"/>
        <v>0</v>
      </c>
    </row>
    <row r="69" spans="1:40" s="177" customFormat="1" x14ac:dyDescent="0.2">
      <c r="A69" s="583">
        <v>4</v>
      </c>
      <c r="B69" s="584"/>
      <c r="C69" s="585"/>
      <c r="D69" s="586"/>
      <c r="E69" s="586"/>
      <c r="F69" s="587"/>
      <c r="G69" s="235">
        <f t="shared" si="3"/>
        <v>0</v>
      </c>
      <c r="H69" s="235">
        <f t="shared" si="4"/>
        <v>0</v>
      </c>
      <c r="I69" s="235"/>
      <c r="J69" s="235"/>
      <c r="K69" s="235"/>
      <c r="L69" s="235"/>
      <c r="M69" s="235"/>
      <c r="O69" s="583">
        <v>15</v>
      </c>
      <c r="P69" s="584"/>
      <c r="Q69" s="585"/>
      <c r="R69" s="586"/>
      <c r="S69" s="586"/>
      <c r="T69" s="587"/>
      <c r="U69" s="235">
        <f t="shared" si="5"/>
        <v>0</v>
      </c>
      <c r="V69" s="235">
        <f t="shared" si="6"/>
        <v>0</v>
      </c>
      <c r="X69" s="583">
        <v>26</v>
      </c>
      <c r="Y69" s="584"/>
      <c r="Z69" s="585"/>
      <c r="AA69" s="586"/>
      <c r="AB69" s="586"/>
      <c r="AC69" s="587"/>
      <c r="AD69" s="235">
        <f t="shared" si="7"/>
        <v>0</v>
      </c>
      <c r="AE69" s="235">
        <f t="shared" si="8"/>
        <v>0</v>
      </c>
      <c r="AG69" s="583">
        <v>37</v>
      </c>
      <c r="AH69" s="584"/>
      <c r="AI69" s="585"/>
      <c r="AJ69" s="586"/>
      <c r="AK69" s="586"/>
      <c r="AL69" s="587"/>
      <c r="AM69" s="235">
        <f t="shared" si="9"/>
        <v>0</v>
      </c>
      <c r="AN69" s="235">
        <f t="shared" si="10"/>
        <v>0</v>
      </c>
    </row>
    <row r="70" spans="1:40" s="177" customFormat="1" x14ac:dyDescent="0.2">
      <c r="A70" s="583">
        <v>5</v>
      </c>
      <c r="B70" s="584"/>
      <c r="C70" s="585"/>
      <c r="D70" s="586"/>
      <c r="E70" s="586"/>
      <c r="F70" s="587"/>
      <c r="G70" s="235">
        <f t="shared" si="3"/>
        <v>0</v>
      </c>
      <c r="H70" s="235">
        <f t="shared" si="4"/>
        <v>0</v>
      </c>
      <c r="I70" s="235"/>
      <c r="J70" s="235"/>
      <c r="K70" s="235"/>
      <c r="L70" s="235"/>
      <c r="M70" s="235"/>
      <c r="O70" s="583">
        <v>16</v>
      </c>
      <c r="P70" s="584"/>
      <c r="Q70" s="585"/>
      <c r="R70" s="586"/>
      <c r="S70" s="586"/>
      <c r="T70" s="587"/>
      <c r="U70" s="235">
        <f t="shared" si="5"/>
        <v>0</v>
      </c>
      <c r="V70" s="235">
        <f t="shared" si="6"/>
        <v>0</v>
      </c>
      <c r="X70" s="583">
        <v>27</v>
      </c>
      <c r="Y70" s="584"/>
      <c r="Z70" s="585"/>
      <c r="AA70" s="586"/>
      <c r="AB70" s="586"/>
      <c r="AC70" s="587"/>
      <c r="AD70" s="235">
        <f t="shared" si="7"/>
        <v>0</v>
      </c>
      <c r="AE70" s="235">
        <f t="shared" si="8"/>
        <v>0</v>
      </c>
      <c r="AG70" s="583">
        <v>38</v>
      </c>
      <c r="AH70" s="584"/>
      <c r="AI70" s="585"/>
      <c r="AJ70" s="586"/>
      <c r="AK70" s="586"/>
      <c r="AL70" s="587"/>
      <c r="AM70" s="235">
        <f t="shared" si="9"/>
        <v>0</v>
      </c>
      <c r="AN70" s="235">
        <f t="shared" si="10"/>
        <v>0</v>
      </c>
    </row>
    <row r="71" spans="1:40" s="177" customFormat="1" x14ac:dyDescent="0.2">
      <c r="A71" s="583">
        <v>6</v>
      </c>
      <c r="B71" s="584"/>
      <c r="C71" s="585"/>
      <c r="D71" s="586"/>
      <c r="E71" s="586"/>
      <c r="F71" s="587"/>
      <c r="G71" s="235">
        <f t="shared" si="3"/>
        <v>0</v>
      </c>
      <c r="H71" s="235">
        <f t="shared" si="4"/>
        <v>0</v>
      </c>
      <c r="I71" s="235"/>
      <c r="J71" s="235"/>
      <c r="K71" s="235"/>
      <c r="L71" s="235"/>
      <c r="M71" s="235"/>
      <c r="O71" s="583">
        <v>17</v>
      </c>
      <c r="P71" s="584"/>
      <c r="Q71" s="585"/>
      <c r="R71" s="586"/>
      <c r="S71" s="586"/>
      <c r="T71" s="587"/>
      <c r="U71" s="235">
        <f t="shared" si="5"/>
        <v>0</v>
      </c>
      <c r="V71" s="235">
        <f t="shared" si="6"/>
        <v>0</v>
      </c>
      <c r="X71" s="583">
        <v>28</v>
      </c>
      <c r="Y71" s="584"/>
      <c r="Z71" s="585"/>
      <c r="AA71" s="586"/>
      <c r="AB71" s="586"/>
      <c r="AC71" s="587"/>
      <c r="AD71" s="235">
        <f t="shared" si="7"/>
        <v>0</v>
      </c>
      <c r="AE71" s="235">
        <f t="shared" si="8"/>
        <v>0</v>
      </c>
      <c r="AG71" s="583">
        <v>39</v>
      </c>
      <c r="AH71" s="584"/>
      <c r="AI71" s="585"/>
      <c r="AJ71" s="586"/>
      <c r="AK71" s="586"/>
      <c r="AL71" s="587"/>
      <c r="AM71" s="235">
        <f t="shared" si="9"/>
        <v>0</v>
      </c>
      <c r="AN71" s="235">
        <f t="shared" si="10"/>
        <v>0</v>
      </c>
    </row>
    <row r="72" spans="1:40" s="177" customFormat="1" x14ac:dyDescent="0.2">
      <c r="A72" s="583">
        <v>7</v>
      </c>
      <c r="B72" s="584"/>
      <c r="C72" s="585"/>
      <c r="D72" s="586"/>
      <c r="E72" s="586"/>
      <c r="F72" s="587"/>
      <c r="G72" s="235">
        <f t="shared" si="3"/>
        <v>0</v>
      </c>
      <c r="H72" s="235">
        <f t="shared" si="4"/>
        <v>0</v>
      </c>
      <c r="I72" s="235"/>
      <c r="J72" s="235"/>
      <c r="K72" s="235"/>
      <c r="L72" s="235"/>
      <c r="M72" s="235"/>
      <c r="O72" s="583">
        <v>18</v>
      </c>
      <c r="P72" s="584"/>
      <c r="Q72" s="585"/>
      <c r="R72" s="586"/>
      <c r="S72" s="586"/>
      <c r="T72" s="587"/>
      <c r="U72" s="235">
        <f t="shared" si="5"/>
        <v>0</v>
      </c>
      <c r="V72" s="235">
        <f t="shared" si="6"/>
        <v>0</v>
      </c>
      <c r="X72" s="583">
        <v>29</v>
      </c>
      <c r="Y72" s="584"/>
      <c r="Z72" s="585"/>
      <c r="AA72" s="586"/>
      <c r="AB72" s="586"/>
      <c r="AC72" s="587"/>
      <c r="AD72" s="235">
        <f t="shared" si="7"/>
        <v>0</v>
      </c>
      <c r="AE72" s="235">
        <f t="shared" si="8"/>
        <v>0</v>
      </c>
      <c r="AG72" s="583">
        <v>40</v>
      </c>
      <c r="AH72" s="584"/>
      <c r="AI72" s="585"/>
      <c r="AJ72" s="586"/>
      <c r="AK72" s="586"/>
      <c r="AL72" s="587"/>
      <c r="AM72" s="235">
        <f t="shared" si="9"/>
        <v>0</v>
      </c>
      <c r="AN72" s="235">
        <f t="shared" si="10"/>
        <v>0</v>
      </c>
    </row>
    <row r="73" spans="1:40" s="177" customFormat="1" x14ac:dyDescent="0.2">
      <c r="A73" s="583">
        <v>8</v>
      </c>
      <c r="B73" s="584"/>
      <c r="C73" s="585"/>
      <c r="D73" s="586"/>
      <c r="E73" s="586"/>
      <c r="F73" s="587"/>
      <c r="G73" s="235">
        <f t="shared" si="3"/>
        <v>0</v>
      </c>
      <c r="H73" s="235">
        <f t="shared" si="4"/>
        <v>0</v>
      </c>
      <c r="I73" s="235"/>
      <c r="J73" s="235"/>
      <c r="K73" s="235"/>
      <c r="L73" s="235"/>
      <c r="M73" s="235"/>
      <c r="O73" s="583">
        <v>19</v>
      </c>
      <c r="P73" s="584"/>
      <c r="Q73" s="585"/>
      <c r="R73" s="586"/>
      <c r="S73" s="586"/>
      <c r="T73" s="587"/>
      <c r="U73" s="235">
        <f t="shared" si="5"/>
        <v>0</v>
      </c>
      <c r="V73" s="235">
        <f t="shared" si="6"/>
        <v>0</v>
      </c>
      <c r="X73" s="583">
        <v>30</v>
      </c>
      <c r="Y73" s="584"/>
      <c r="Z73" s="585"/>
      <c r="AA73" s="586"/>
      <c r="AB73" s="586"/>
      <c r="AC73" s="587"/>
      <c r="AD73" s="235">
        <f t="shared" si="7"/>
        <v>0</v>
      </c>
      <c r="AE73" s="235">
        <f t="shared" si="8"/>
        <v>0</v>
      </c>
      <c r="AG73" s="583">
        <v>41</v>
      </c>
      <c r="AH73" s="584"/>
      <c r="AI73" s="585"/>
      <c r="AJ73" s="586"/>
      <c r="AK73" s="586"/>
      <c r="AL73" s="587"/>
      <c r="AM73" s="235">
        <f t="shared" si="9"/>
        <v>0</v>
      </c>
      <c r="AN73" s="235">
        <f t="shared" si="10"/>
        <v>0</v>
      </c>
    </row>
    <row r="74" spans="1:40" s="177" customFormat="1" x14ac:dyDescent="0.2">
      <c r="A74" s="583">
        <v>9</v>
      </c>
      <c r="B74" s="584"/>
      <c r="C74" s="585"/>
      <c r="D74" s="586"/>
      <c r="E74" s="586"/>
      <c r="F74" s="587"/>
      <c r="G74" s="235">
        <f t="shared" si="3"/>
        <v>0</v>
      </c>
      <c r="H74" s="235">
        <f t="shared" si="4"/>
        <v>0</v>
      </c>
      <c r="I74" s="235"/>
      <c r="J74" s="235"/>
      <c r="K74" s="235"/>
      <c r="L74" s="235"/>
      <c r="M74" s="235"/>
      <c r="O74" s="583">
        <v>20</v>
      </c>
      <c r="P74" s="584"/>
      <c r="Q74" s="585"/>
      <c r="R74" s="586"/>
      <c r="S74" s="586"/>
      <c r="T74" s="587"/>
      <c r="U74" s="235">
        <f t="shared" si="5"/>
        <v>0</v>
      </c>
      <c r="V74" s="235">
        <f t="shared" si="6"/>
        <v>0</v>
      </c>
      <c r="X74" s="583">
        <v>31</v>
      </c>
      <c r="Y74" s="584"/>
      <c r="Z74" s="585"/>
      <c r="AA74" s="586"/>
      <c r="AB74" s="586"/>
      <c r="AC74" s="587"/>
      <c r="AD74" s="235">
        <f t="shared" si="7"/>
        <v>0</v>
      </c>
      <c r="AE74" s="235">
        <f t="shared" si="8"/>
        <v>0</v>
      </c>
      <c r="AG74" s="583">
        <v>42</v>
      </c>
      <c r="AH74" s="584"/>
      <c r="AI74" s="585"/>
      <c r="AJ74" s="586"/>
      <c r="AK74" s="586"/>
      <c r="AL74" s="587"/>
      <c r="AM74" s="235">
        <f t="shared" si="9"/>
        <v>0</v>
      </c>
      <c r="AN74" s="235">
        <f t="shared" si="10"/>
        <v>0</v>
      </c>
    </row>
    <row r="75" spans="1:40" s="177" customFormat="1" x14ac:dyDescent="0.2">
      <c r="A75" s="583">
        <v>10</v>
      </c>
      <c r="B75" s="584"/>
      <c r="C75" s="585"/>
      <c r="D75" s="586"/>
      <c r="E75" s="586"/>
      <c r="F75" s="587"/>
      <c r="G75" s="235">
        <f t="shared" si="3"/>
        <v>0</v>
      </c>
      <c r="H75" s="235">
        <f t="shared" si="4"/>
        <v>0</v>
      </c>
      <c r="I75" s="235"/>
      <c r="J75" s="235"/>
      <c r="K75" s="235"/>
      <c r="L75" s="235"/>
      <c r="M75" s="235"/>
      <c r="O75" s="583">
        <v>21</v>
      </c>
      <c r="P75" s="584"/>
      <c r="Q75" s="585"/>
      <c r="R75" s="586"/>
      <c r="S75" s="586"/>
      <c r="T75" s="587"/>
      <c r="U75" s="235">
        <f t="shared" si="5"/>
        <v>0</v>
      </c>
      <c r="V75" s="235">
        <f t="shared" si="6"/>
        <v>0</v>
      </c>
      <c r="X75" s="583">
        <v>32</v>
      </c>
      <c r="Y75" s="584"/>
      <c r="Z75" s="585"/>
      <c r="AA75" s="586"/>
      <c r="AB75" s="586"/>
      <c r="AC75" s="587"/>
      <c r="AD75" s="235">
        <f t="shared" si="7"/>
        <v>0</v>
      </c>
      <c r="AE75" s="235">
        <f t="shared" si="8"/>
        <v>0</v>
      </c>
      <c r="AG75" s="583">
        <v>43</v>
      </c>
      <c r="AH75" s="584"/>
      <c r="AI75" s="585"/>
      <c r="AJ75" s="586"/>
      <c r="AK75" s="586"/>
      <c r="AL75" s="587"/>
      <c r="AM75" s="235">
        <f t="shared" si="9"/>
        <v>0</v>
      </c>
      <c r="AN75" s="235">
        <f t="shared" si="10"/>
        <v>0</v>
      </c>
    </row>
    <row r="76" spans="1:40" s="177" customFormat="1" ht="13.5" thickBot="1" x14ac:dyDescent="0.25">
      <c r="A76" s="583">
        <v>11</v>
      </c>
      <c r="B76" s="584"/>
      <c r="C76" s="585"/>
      <c r="D76" s="586"/>
      <c r="E76" s="586"/>
      <c r="F76" s="587"/>
      <c r="G76" s="235">
        <f t="shared" si="3"/>
        <v>0</v>
      </c>
      <c r="H76" s="235">
        <f t="shared" si="4"/>
        <v>0</v>
      </c>
      <c r="I76" s="235"/>
      <c r="J76" s="235"/>
      <c r="K76" s="235"/>
      <c r="L76" s="235"/>
      <c r="M76" s="235"/>
      <c r="O76" s="583">
        <v>22</v>
      </c>
      <c r="P76" s="584"/>
      <c r="Q76" s="585"/>
      <c r="R76" s="586"/>
      <c r="S76" s="586"/>
      <c r="T76" s="587"/>
      <c r="U76" s="235">
        <f t="shared" si="5"/>
        <v>0</v>
      </c>
      <c r="V76" s="235">
        <f t="shared" si="6"/>
        <v>0</v>
      </c>
      <c r="X76" s="583">
        <v>33</v>
      </c>
      <c r="Y76" s="584"/>
      <c r="Z76" s="585"/>
      <c r="AA76" s="586"/>
      <c r="AB76" s="586"/>
      <c r="AC76" s="587"/>
      <c r="AD76" s="235">
        <f t="shared" si="7"/>
        <v>0</v>
      </c>
      <c r="AE76" s="235">
        <f t="shared" si="8"/>
        <v>0</v>
      </c>
      <c r="AG76" s="588"/>
      <c r="AH76" s="589" t="s">
        <v>3</v>
      </c>
      <c r="AI76" s="551"/>
      <c r="AJ76" s="589"/>
      <c r="AK76" s="589"/>
      <c r="AL76" s="590">
        <f>SUM(F66:F76)+SUM(T66:T76)+SUM(AL66:AL75)+SUM(AC66:AC76)</f>
        <v>0</v>
      </c>
      <c r="AM76" s="235"/>
      <c r="AN76" s="235"/>
    </row>
    <row r="77" spans="1:40" s="177" customFormat="1" x14ac:dyDescent="0.2">
      <c r="B77" s="591"/>
      <c r="C77" s="328"/>
      <c r="D77" s="592"/>
      <c r="E77" s="592"/>
      <c r="F77" s="575"/>
      <c r="G77" s="235"/>
      <c r="H77" s="235"/>
      <c r="I77" s="235"/>
      <c r="J77" s="235"/>
      <c r="K77" s="235"/>
      <c r="L77" s="235"/>
      <c r="M77" s="235"/>
      <c r="P77" s="591"/>
      <c r="Q77" s="328"/>
      <c r="R77" s="592"/>
      <c r="S77" s="592"/>
      <c r="T77" s="575"/>
      <c r="U77" s="235"/>
      <c r="V77" s="235"/>
      <c r="Y77" s="591"/>
      <c r="Z77" s="328"/>
      <c r="AA77" s="592"/>
      <c r="AB77" s="592"/>
      <c r="AC77" s="575"/>
      <c r="AD77" s="235"/>
      <c r="AE77" s="235"/>
      <c r="AH77" s="591"/>
      <c r="AI77" s="328"/>
      <c r="AJ77" s="592"/>
      <c r="AK77" s="592"/>
      <c r="AL77" s="575"/>
      <c r="AM77" s="235"/>
      <c r="AN77" s="235"/>
    </row>
    <row r="78" spans="1:40" s="177" customFormat="1" x14ac:dyDescent="0.2">
      <c r="B78" s="591" t="s">
        <v>12</v>
      </c>
      <c r="C78" s="328"/>
      <c r="D78" s="592"/>
      <c r="E78" s="592"/>
      <c r="F78" s="575"/>
      <c r="G78" s="235"/>
      <c r="H78" s="235"/>
      <c r="I78" s="235"/>
      <c r="J78" s="235"/>
      <c r="K78" s="235"/>
      <c r="L78" s="235"/>
      <c r="M78" s="235"/>
      <c r="P78" s="591" t="s">
        <v>12</v>
      </c>
      <c r="Q78" s="328"/>
      <c r="R78" s="592"/>
      <c r="S78" s="592"/>
      <c r="T78" s="575"/>
      <c r="U78" s="235"/>
      <c r="V78" s="235"/>
      <c r="Y78" s="591" t="s">
        <v>12</v>
      </c>
      <c r="Z78" s="328"/>
      <c r="AA78" s="592"/>
      <c r="AB78" s="592"/>
      <c r="AC78" s="575"/>
      <c r="AD78" s="235"/>
      <c r="AE78" s="235"/>
      <c r="AH78" s="591" t="s">
        <v>12</v>
      </c>
      <c r="AI78" s="328"/>
      <c r="AJ78" s="592"/>
      <c r="AK78" s="592"/>
      <c r="AL78" s="575"/>
      <c r="AM78" s="235"/>
      <c r="AN78" s="235"/>
    </row>
    <row r="79" spans="1:40" s="177" customFormat="1" x14ac:dyDescent="0.2">
      <c r="B79" s="591"/>
      <c r="C79" s="328"/>
      <c r="D79" s="592"/>
      <c r="E79" s="592"/>
      <c r="F79" s="575"/>
      <c r="G79" s="235"/>
      <c r="H79" s="235"/>
      <c r="I79" s="235"/>
      <c r="J79" s="235"/>
      <c r="K79" s="235"/>
      <c r="L79" s="235"/>
      <c r="M79" s="235"/>
      <c r="P79" s="591"/>
      <c r="Q79" s="328"/>
      <c r="R79" s="592"/>
      <c r="S79" s="592"/>
      <c r="T79" s="575"/>
      <c r="U79" s="235"/>
      <c r="V79" s="235"/>
      <c r="Y79" s="591"/>
      <c r="Z79" s="328"/>
      <c r="AA79" s="592"/>
      <c r="AB79" s="592"/>
      <c r="AC79" s="575"/>
      <c r="AD79" s="235"/>
      <c r="AE79" s="235"/>
      <c r="AH79" s="591"/>
      <c r="AI79" s="328"/>
      <c r="AJ79" s="592"/>
      <c r="AK79" s="592"/>
      <c r="AL79" s="575"/>
      <c r="AM79" s="235"/>
      <c r="AN79" s="235"/>
    </row>
    <row r="80" spans="1:40" s="177" customFormat="1" x14ac:dyDescent="0.2">
      <c r="B80" s="591"/>
      <c r="C80" s="328"/>
      <c r="D80" s="592"/>
      <c r="E80" s="592"/>
      <c r="F80" s="575"/>
      <c r="G80" s="235"/>
      <c r="H80" s="235"/>
      <c r="I80" s="235"/>
      <c r="J80" s="235"/>
      <c r="K80" s="235"/>
      <c r="L80" s="235"/>
      <c r="M80" s="235"/>
      <c r="P80" s="591"/>
      <c r="Q80" s="328"/>
      <c r="R80" s="592"/>
      <c r="S80" s="592"/>
      <c r="T80" s="575"/>
      <c r="U80" s="235"/>
      <c r="V80" s="235"/>
      <c r="Y80" s="591"/>
      <c r="Z80" s="328"/>
      <c r="AA80" s="592"/>
      <c r="AB80" s="592"/>
      <c r="AC80" s="575"/>
      <c r="AD80" s="235"/>
      <c r="AE80" s="235"/>
      <c r="AH80" s="591"/>
      <c r="AI80" s="328"/>
      <c r="AJ80" s="592"/>
      <c r="AK80" s="592"/>
      <c r="AL80" s="575"/>
      <c r="AM80" s="235"/>
      <c r="AN80" s="235"/>
    </row>
    <row r="81" spans="1:40" s="177" customFormat="1" x14ac:dyDescent="0.2">
      <c r="B81" s="591"/>
      <c r="C81" s="328"/>
      <c r="D81" s="592"/>
      <c r="E81" s="592"/>
      <c r="F81" s="575"/>
      <c r="G81" s="235"/>
      <c r="H81" s="235"/>
      <c r="I81" s="235"/>
      <c r="J81" s="235"/>
      <c r="K81" s="235"/>
      <c r="L81" s="235"/>
      <c r="M81" s="235"/>
      <c r="P81" s="591"/>
      <c r="Q81" s="328"/>
      <c r="R81" s="592"/>
      <c r="S81" s="592"/>
      <c r="T81" s="575"/>
      <c r="U81" s="235"/>
      <c r="V81" s="235"/>
      <c r="Y81" s="591"/>
      <c r="Z81" s="328"/>
      <c r="AA81" s="592"/>
      <c r="AB81" s="592"/>
      <c r="AC81" s="575"/>
      <c r="AD81" s="235"/>
      <c r="AE81" s="235"/>
      <c r="AH81" s="591"/>
      <c r="AI81" s="328"/>
      <c r="AJ81" s="592"/>
      <c r="AK81" s="592"/>
      <c r="AL81" s="575"/>
      <c r="AM81" s="235"/>
      <c r="AN81" s="235"/>
    </row>
    <row r="82" spans="1:40" s="177" customFormat="1" x14ac:dyDescent="0.2">
      <c r="B82" s="591"/>
      <c r="C82" s="328"/>
      <c r="D82" s="592"/>
      <c r="E82" s="592"/>
      <c r="F82" s="575"/>
      <c r="G82" s="235"/>
      <c r="H82" s="235"/>
      <c r="I82" s="235"/>
      <c r="J82" s="235"/>
      <c r="K82" s="235"/>
      <c r="L82" s="235"/>
      <c r="M82" s="235"/>
      <c r="P82" s="591"/>
      <c r="Q82" s="328"/>
      <c r="R82" s="592"/>
      <c r="S82" s="592"/>
      <c r="T82" s="575"/>
      <c r="U82" s="235"/>
      <c r="V82" s="235"/>
      <c r="Y82" s="591"/>
      <c r="Z82" s="328"/>
      <c r="AA82" s="592"/>
      <c r="AB82" s="592"/>
      <c r="AC82" s="575"/>
      <c r="AD82" s="235"/>
      <c r="AE82" s="235"/>
      <c r="AH82" s="591"/>
      <c r="AI82" s="328"/>
      <c r="AJ82" s="592"/>
      <c r="AK82" s="592"/>
      <c r="AL82" s="575"/>
      <c r="AM82" s="235"/>
      <c r="AN82" s="235"/>
    </row>
    <row r="83" spans="1:40" s="177" customFormat="1" ht="13.5" thickBot="1" x14ac:dyDescent="0.25">
      <c r="B83" s="591"/>
      <c r="C83" s="328"/>
      <c r="D83" s="592"/>
      <c r="E83" s="592"/>
      <c r="F83" s="575"/>
      <c r="G83" s="235"/>
      <c r="H83" s="235"/>
      <c r="I83" s="235"/>
      <c r="J83" s="235"/>
      <c r="K83" s="235"/>
      <c r="L83" s="235"/>
      <c r="M83" s="235"/>
      <c r="P83" s="591"/>
      <c r="Q83" s="328"/>
      <c r="R83" s="592"/>
      <c r="S83" s="592"/>
      <c r="T83" s="575"/>
      <c r="U83" s="235"/>
      <c r="V83" s="235"/>
      <c r="Y83" s="591"/>
      <c r="Z83" s="328"/>
      <c r="AA83" s="592"/>
      <c r="AB83" s="592"/>
      <c r="AC83" s="575"/>
      <c r="AD83" s="235"/>
      <c r="AE83" s="235"/>
      <c r="AH83" s="591"/>
      <c r="AI83" s="328"/>
      <c r="AJ83" s="592"/>
      <c r="AK83" s="592"/>
      <c r="AL83" s="575"/>
      <c r="AM83" s="235"/>
      <c r="AN83" s="235"/>
    </row>
    <row r="84" spans="1:40" s="177" customFormat="1" ht="13.5" thickBot="1" x14ac:dyDescent="0.25">
      <c r="A84" s="579">
        <v>2</v>
      </c>
      <c r="B84" s="579"/>
      <c r="C84" s="472"/>
      <c r="D84" s="816" t="s">
        <v>159</v>
      </c>
      <c r="E84" s="812" t="s">
        <v>34</v>
      </c>
      <c r="F84" s="580">
        <f>+$AL96</f>
        <v>0</v>
      </c>
      <c r="G84" s="235"/>
      <c r="H84" s="235"/>
      <c r="I84" s="235"/>
      <c r="J84" s="235"/>
      <c r="K84" s="235"/>
      <c r="L84" s="235"/>
      <c r="M84" s="235"/>
      <c r="O84" s="579"/>
      <c r="P84" s="579"/>
      <c r="Q84" s="472"/>
      <c r="R84" s="816" t="s">
        <v>159</v>
      </c>
      <c r="S84" s="812" t="s">
        <v>34</v>
      </c>
      <c r="T84" s="580">
        <f>+$AL96</f>
        <v>0</v>
      </c>
      <c r="U84" s="235"/>
      <c r="V84" s="235"/>
      <c r="X84" s="579">
        <v>2</v>
      </c>
      <c r="Y84" s="579"/>
      <c r="Z84" s="472"/>
      <c r="AA84" s="816" t="s">
        <v>159</v>
      </c>
      <c r="AB84" s="812" t="s">
        <v>34</v>
      </c>
      <c r="AC84" s="580">
        <f>+$AL96</f>
        <v>0</v>
      </c>
      <c r="AD84" s="235"/>
      <c r="AE84" s="235"/>
      <c r="AG84" s="579"/>
      <c r="AH84" s="579"/>
      <c r="AI84" s="472"/>
      <c r="AJ84" s="816" t="s">
        <v>159</v>
      </c>
      <c r="AK84" s="812" t="s">
        <v>34</v>
      </c>
      <c r="AL84" s="814" t="s">
        <v>18</v>
      </c>
      <c r="AM84" s="235"/>
      <c r="AN84" s="235"/>
    </row>
    <row r="85" spans="1:40" s="177" customFormat="1" ht="51" x14ac:dyDescent="0.2">
      <c r="A85" s="581" t="s">
        <v>7</v>
      </c>
      <c r="B85" s="582" t="str">
        <f>+" אסמכתא " &amp; $B$4 &amp;"         חזרה לטבלה "</f>
        <v xml:space="preserve"> אסמכתא          חזרה לטבלה </v>
      </c>
      <c r="C85" s="477" t="s">
        <v>203</v>
      </c>
      <c r="D85" s="817"/>
      <c r="E85" s="813"/>
      <c r="F85" s="580" t="s">
        <v>18</v>
      </c>
      <c r="G85" s="235"/>
      <c r="H85" s="235"/>
      <c r="I85" s="235"/>
      <c r="J85" s="235"/>
      <c r="K85" s="235"/>
      <c r="L85" s="235"/>
      <c r="M85" s="235"/>
      <c r="O85" s="581" t="s">
        <v>23</v>
      </c>
      <c r="P85" s="582" t="str">
        <f>+" אסמכתא " &amp; $B$4 &amp;"         חזרה לטבלה "</f>
        <v xml:space="preserve"> אסמכתא          חזרה לטבלה </v>
      </c>
      <c r="Q85" s="477" t="s">
        <v>203</v>
      </c>
      <c r="R85" s="817"/>
      <c r="S85" s="813"/>
      <c r="T85" s="580" t="s">
        <v>18</v>
      </c>
      <c r="U85" s="235"/>
      <c r="V85" s="235"/>
      <c r="X85" s="581" t="s">
        <v>7</v>
      </c>
      <c r="Y85" s="582" t="str">
        <f>+" אסמכתא " &amp; $B$4 &amp;"         חזרה לטבלה "</f>
        <v xml:space="preserve"> אסמכתא          חזרה לטבלה </v>
      </c>
      <c r="Z85" s="477" t="s">
        <v>203</v>
      </c>
      <c r="AA85" s="817"/>
      <c r="AB85" s="813"/>
      <c r="AC85" s="580" t="s">
        <v>18</v>
      </c>
      <c r="AD85" s="235"/>
      <c r="AE85" s="235"/>
      <c r="AG85" s="581" t="s">
        <v>23</v>
      </c>
      <c r="AH85" s="582" t="str">
        <f>+" אסמכתא " &amp; $B$4 &amp;"         חזרה לטבלה "</f>
        <v xml:space="preserve"> אסמכתא          חזרה לטבלה </v>
      </c>
      <c r="AI85" s="477" t="s">
        <v>203</v>
      </c>
      <c r="AJ85" s="817"/>
      <c r="AK85" s="813"/>
      <c r="AL85" s="815"/>
      <c r="AM85" s="235"/>
      <c r="AN85" s="235"/>
    </row>
    <row r="86" spans="1:40" s="177" customFormat="1" x14ac:dyDescent="0.2">
      <c r="A86" s="583">
        <v>1</v>
      </c>
      <c r="B86" s="584"/>
      <c r="C86" s="585"/>
      <c r="D86" s="586"/>
      <c r="E86" s="586"/>
      <c r="F86" s="587"/>
      <c r="G86" s="235">
        <f>IF(AND((COUNTA($C$4)=1),(COUNTA(F86)=1),($C$4&lt;&gt;0),(OR((E86&lt;$C$62),(E86&gt;($E$62+61))))),1,0)</f>
        <v>0</v>
      </c>
      <c r="H86" s="235">
        <f>IF(AND((COUNTA($C$4)=1),(COUNTA(F86)=1),($C$4&lt;&gt;0),(OR((D86&lt;$C$62),(D86&gt;($E$62))))),1,0)</f>
        <v>0</v>
      </c>
      <c r="I86" s="235"/>
      <c r="J86" s="235"/>
      <c r="K86" s="235"/>
      <c r="L86" s="235"/>
      <c r="M86" s="235"/>
      <c r="O86" s="583">
        <v>12</v>
      </c>
      <c r="P86" s="584"/>
      <c r="Q86" s="585"/>
      <c r="R86" s="586"/>
      <c r="S86" s="586"/>
      <c r="T86" s="587"/>
      <c r="U86" s="235">
        <f>IF(AND((COUNTA($C$4)=1),(COUNTA(T86)=1),($C$4&lt;&gt;0),(OR((S86&lt;$C$62),(S86&gt;($E$62+61))))),1,0)</f>
        <v>0</v>
      </c>
      <c r="V86" s="235">
        <f>IF(AND((COUNTA($C$4)=1),(COUNTA(T86)=1),($C$4&lt;&gt;0),(OR((R86&lt;$C$62),(R86&gt;($E$62))))),1,0)</f>
        <v>0</v>
      </c>
      <c r="X86" s="583">
        <v>23</v>
      </c>
      <c r="Y86" s="584"/>
      <c r="Z86" s="585"/>
      <c r="AA86" s="586"/>
      <c r="AB86" s="586"/>
      <c r="AC86" s="587"/>
      <c r="AD86" s="235">
        <f>IF(AND((COUNTA($C$4)=1),(COUNTA(AC86)=1),($C$4&lt;&gt;0),(OR((AB86&lt;$C$62),(AB86&gt;($E$62+61))))),1,0)</f>
        <v>0</v>
      </c>
      <c r="AE86" s="235">
        <f>IF(AND((COUNTA($C$4)=1),(COUNTA(AC86)=1),($C$4&lt;&gt;0),(OR((AA86&lt;$C$62),(AA86&gt;($E$62))))),1,0)</f>
        <v>0</v>
      </c>
      <c r="AG86" s="583">
        <v>34</v>
      </c>
      <c r="AH86" s="584"/>
      <c r="AI86" s="585"/>
      <c r="AJ86" s="586"/>
      <c r="AK86" s="586"/>
      <c r="AL86" s="587"/>
      <c r="AM86" s="235">
        <f>IF(AND((COUNTA($C$4)=1),(COUNTA(AL86)=1),($C$4&lt;&gt;0),(OR((AK86&lt;$C$62),(AK86&gt;($E$62+61))))),1,0)</f>
        <v>0</v>
      </c>
      <c r="AN86" s="235">
        <f>IF(AND((COUNTA($C$4)=1),(COUNTA(AL86)=1),($C$4&lt;&gt;0),(OR((AJ86&lt;$C$62),(AJ86&gt;($E$62))))),1,0)</f>
        <v>0</v>
      </c>
    </row>
    <row r="87" spans="1:40" s="177" customFormat="1" x14ac:dyDescent="0.2">
      <c r="A87" s="583">
        <v>2</v>
      </c>
      <c r="B87" s="584"/>
      <c r="C87" s="585"/>
      <c r="D87" s="586"/>
      <c r="E87" s="586"/>
      <c r="F87" s="587"/>
      <c r="G87" s="235">
        <f t="shared" ref="G87:G96" si="11">IF(AND((COUNTA($C$4)=1),(COUNTA(F87)=1),($C$4&lt;&gt;0),(OR((E87&lt;$C$62),(E87&gt;($E$62+61))))),1,0)</f>
        <v>0</v>
      </c>
      <c r="H87" s="235">
        <f t="shared" ref="H87:H96" si="12">IF(AND((COUNTA($C$4)=1),(COUNTA(F87)=1),($C$4&lt;&gt;0),(OR((D87&lt;$C$62),(D87&gt;($E$62))))),1,0)</f>
        <v>0</v>
      </c>
      <c r="I87" s="235"/>
      <c r="J87" s="235"/>
      <c r="K87" s="235"/>
      <c r="L87" s="235"/>
      <c r="M87" s="235"/>
      <c r="O87" s="583">
        <v>13</v>
      </c>
      <c r="P87" s="584"/>
      <c r="Q87" s="585"/>
      <c r="R87" s="586"/>
      <c r="S87" s="586"/>
      <c r="T87" s="587"/>
      <c r="U87" s="235">
        <f t="shared" ref="U87:U96" si="13">IF(AND((COUNTA($C$4)=1),(COUNTA(T87)=1),($C$4&lt;&gt;0),(OR((S87&lt;$C$62),(S87&gt;($E$62+61))))),1,0)</f>
        <v>0</v>
      </c>
      <c r="V87" s="235">
        <f t="shared" ref="V87:V96" si="14">IF(AND((COUNTA($C$4)=1),(COUNTA(T87)=1),($C$4&lt;&gt;0),(OR((R87&lt;$C$62),(R87&gt;($E$62))))),1,0)</f>
        <v>0</v>
      </c>
      <c r="X87" s="583">
        <v>24</v>
      </c>
      <c r="Y87" s="584"/>
      <c r="Z87" s="585"/>
      <c r="AA87" s="586"/>
      <c r="AB87" s="586"/>
      <c r="AC87" s="587"/>
      <c r="AD87" s="235">
        <f t="shared" ref="AD87:AD96" si="15">IF(AND((COUNTA($C$4)=1),(COUNTA(AC87)=1),($C$4&lt;&gt;0),(OR((AB87&lt;$C$62),(AB87&gt;($E$62+61))))),1,0)</f>
        <v>0</v>
      </c>
      <c r="AE87" s="235">
        <f t="shared" ref="AE87:AE96" si="16">IF(AND((COUNTA($C$4)=1),(COUNTA(AC87)=1),($C$4&lt;&gt;0),(OR((AA87&lt;$C$62),(AA87&gt;($E$62))))),1,0)</f>
        <v>0</v>
      </c>
      <c r="AG87" s="583">
        <v>35</v>
      </c>
      <c r="AH87" s="584"/>
      <c r="AI87" s="585"/>
      <c r="AJ87" s="586"/>
      <c r="AK87" s="586"/>
      <c r="AL87" s="587"/>
      <c r="AM87" s="235">
        <f t="shared" ref="AM87:AM95" si="17">IF(AND((COUNTA($C$4)=1),(COUNTA(AL87)=1),($C$4&lt;&gt;0),(OR((AK87&lt;$C$62),(AK87&gt;($E$62+61))))),1,0)</f>
        <v>0</v>
      </c>
      <c r="AN87" s="235">
        <f t="shared" ref="AN87:AN95" si="18">IF(AND((COUNTA($C$4)=1),(COUNTA(AL87)=1),($C$4&lt;&gt;0),(OR((AJ87&lt;$C$62),(AJ87&gt;($E$62))))),1,0)</f>
        <v>0</v>
      </c>
    </row>
    <row r="88" spans="1:40" s="177" customFormat="1" x14ac:dyDescent="0.2">
      <c r="A88" s="583">
        <v>3</v>
      </c>
      <c r="B88" s="584"/>
      <c r="C88" s="585"/>
      <c r="D88" s="586"/>
      <c r="E88" s="586"/>
      <c r="F88" s="587"/>
      <c r="G88" s="235">
        <f t="shared" si="11"/>
        <v>0</v>
      </c>
      <c r="H88" s="235">
        <f t="shared" si="12"/>
        <v>0</v>
      </c>
      <c r="I88" s="235"/>
      <c r="J88" s="235"/>
      <c r="K88" s="235"/>
      <c r="L88" s="235"/>
      <c r="M88" s="235"/>
      <c r="O88" s="583">
        <v>14</v>
      </c>
      <c r="P88" s="584"/>
      <c r="Q88" s="585"/>
      <c r="R88" s="586"/>
      <c r="S88" s="586"/>
      <c r="T88" s="587"/>
      <c r="U88" s="235">
        <f t="shared" si="13"/>
        <v>0</v>
      </c>
      <c r="V88" s="235">
        <f t="shared" si="14"/>
        <v>0</v>
      </c>
      <c r="X88" s="583">
        <v>25</v>
      </c>
      <c r="Y88" s="584"/>
      <c r="Z88" s="585"/>
      <c r="AA88" s="586"/>
      <c r="AB88" s="586"/>
      <c r="AC88" s="587"/>
      <c r="AD88" s="235">
        <f t="shared" si="15"/>
        <v>0</v>
      </c>
      <c r="AE88" s="235">
        <f t="shared" si="16"/>
        <v>0</v>
      </c>
      <c r="AG88" s="583">
        <v>36</v>
      </c>
      <c r="AH88" s="584"/>
      <c r="AI88" s="585"/>
      <c r="AJ88" s="586"/>
      <c r="AK88" s="586"/>
      <c r="AL88" s="587"/>
      <c r="AM88" s="235">
        <f t="shared" si="17"/>
        <v>0</v>
      </c>
      <c r="AN88" s="235">
        <f t="shared" si="18"/>
        <v>0</v>
      </c>
    </row>
    <row r="89" spans="1:40" s="177" customFormat="1" x14ac:dyDescent="0.2">
      <c r="A89" s="583">
        <v>4</v>
      </c>
      <c r="B89" s="584"/>
      <c r="C89" s="585"/>
      <c r="D89" s="586"/>
      <c r="E89" s="586"/>
      <c r="F89" s="587"/>
      <c r="G89" s="235">
        <f t="shared" si="11"/>
        <v>0</v>
      </c>
      <c r="H89" s="235">
        <f t="shared" si="12"/>
        <v>0</v>
      </c>
      <c r="I89" s="235"/>
      <c r="J89" s="235"/>
      <c r="K89" s="235"/>
      <c r="L89" s="235"/>
      <c r="M89" s="235"/>
      <c r="O89" s="583">
        <v>15</v>
      </c>
      <c r="P89" s="584"/>
      <c r="Q89" s="585"/>
      <c r="R89" s="586"/>
      <c r="S89" s="586"/>
      <c r="T89" s="587"/>
      <c r="U89" s="235">
        <f t="shared" si="13"/>
        <v>0</v>
      </c>
      <c r="V89" s="235">
        <f t="shared" si="14"/>
        <v>0</v>
      </c>
      <c r="X89" s="583">
        <v>26</v>
      </c>
      <c r="Y89" s="584"/>
      <c r="Z89" s="585"/>
      <c r="AA89" s="586"/>
      <c r="AB89" s="586"/>
      <c r="AC89" s="587"/>
      <c r="AD89" s="235">
        <f t="shared" si="15"/>
        <v>0</v>
      </c>
      <c r="AE89" s="235">
        <f t="shared" si="16"/>
        <v>0</v>
      </c>
      <c r="AG89" s="583">
        <v>37</v>
      </c>
      <c r="AH89" s="584"/>
      <c r="AI89" s="585"/>
      <c r="AJ89" s="586"/>
      <c r="AK89" s="586"/>
      <c r="AL89" s="587"/>
      <c r="AM89" s="235">
        <f t="shared" si="17"/>
        <v>0</v>
      </c>
      <c r="AN89" s="235">
        <f t="shared" si="18"/>
        <v>0</v>
      </c>
    </row>
    <row r="90" spans="1:40" s="177" customFormat="1" x14ac:dyDescent="0.2">
      <c r="A90" s="583">
        <v>5</v>
      </c>
      <c r="B90" s="584"/>
      <c r="C90" s="585"/>
      <c r="D90" s="586"/>
      <c r="E90" s="586"/>
      <c r="F90" s="587"/>
      <c r="G90" s="235">
        <f t="shared" si="11"/>
        <v>0</v>
      </c>
      <c r="H90" s="235">
        <f t="shared" si="12"/>
        <v>0</v>
      </c>
      <c r="I90" s="235"/>
      <c r="J90" s="235"/>
      <c r="K90" s="235"/>
      <c r="L90" s="235"/>
      <c r="M90" s="235"/>
      <c r="O90" s="583">
        <v>16</v>
      </c>
      <c r="P90" s="584"/>
      <c r="Q90" s="585"/>
      <c r="R90" s="586"/>
      <c r="S90" s="586"/>
      <c r="T90" s="587"/>
      <c r="U90" s="235">
        <f t="shared" si="13"/>
        <v>0</v>
      </c>
      <c r="V90" s="235">
        <f t="shared" si="14"/>
        <v>0</v>
      </c>
      <c r="X90" s="583">
        <v>27</v>
      </c>
      <c r="Y90" s="584"/>
      <c r="Z90" s="585"/>
      <c r="AA90" s="586"/>
      <c r="AB90" s="586"/>
      <c r="AC90" s="587"/>
      <c r="AD90" s="235">
        <f t="shared" si="15"/>
        <v>0</v>
      </c>
      <c r="AE90" s="235">
        <f t="shared" si="16"/>
        <v>0</v>
      </c>
      <c r="AG90" s="583">
        <v>38</v>
      </c>
      <c r="AH90" s="584"/>
      <c r="AI90" s="585"/>
      <c r="AJ90" s="586"/>
      <c r="AK90" s="586"/>
      <c r="AL90" s="587"/>
      <c r="AM90" s="235">
        <f t="shared" si="17"/>
        <v>0</v>
      </c>
      <c r="AN90" s="235">
        <f t="shared" si="18"/>
        <v>0</v>
      </c>
    </row>
    <row r="91" spans="1:40" s="177" customFormat="1" x14ac:dyDescent="0.2">
      <c r="A91" s="583">
        <v>6</v>
      </c>
      <c r="B91" s="584"/>
      <c r="C91" s="585"/>
      <c r="D91" s="586"/>
      <c r="E91" s="586"/>
      <c r="F91" s="587"/>
      <c r="G91" s="235">
        <f t="shared" si="11"/>
        <v>0</v>
      </c>
      <c r="H91" s="235">
        <f t="shared" si="12"/>
        <v>0</v>
      </c>
      <c r="I91" s="235"/>
      <c r="J91" s="235"/>
      <c r="K91" s="235"/>
      <c r="L91" s="235"/>
      <c r="M91" s="235"/>
      <c r="O91" s="583">
        <v>17</v>
      </c>
      <c r="P91" s="584"/>
      <c r="Q91" s="585"/>
      <c r="R91" s="586"/>
      <c r="S91" s="586"/>
      <c r="T91" s="587"/>
      <c r="U91" s="235">
        <f t="shared" si="13"/>
        <v>0</v>
      </c>
      <c r="V91" s="235">
        <f t="shared" si="14"/>
        <v>0</v>
      </c>
      <c r="X91" s="583">
        <v>28</v>
      </c>
      <c r="Y91" s="584"/>
      <c r="Z91" s="585"/>
      <c r="AA91" s="586"/>
      <c r="AB91" s="586"/>
      <c r="AC91" s="587"/>
      <c r="AD91" s="235">
        <f t="shared" si="15"/>
        <v>0</v>
      </c>
      <c r="AE91" s="235">
        <f t="shared" si="16"/>
        <v>0</v>
      </c>
      <c r="AG91" s="583">
        <v>39</v>
      </c>
      <c r="AH91" s="584"/>
      <c r="AI91" s="585"/>
      <c r="AJ91" s="586"/>
      <c r="AK91" s="586"/>
      <c r="AL91" s="587"/>
      <c r="AM91" s="235">
        <f t="shared" si="17"/>
        <v>0</v>
      </c>
      <c r="AN91" s="235">
        <f t="shared" si="18"/>
        <v>0</v>
      </c>
    </row>
    <row r="92" spans="1:40" s="177" customFormat="1" x14ac:dyDescent="0.2">
      <c r="A92" s="583">
        <v>7</v>
      </c>
      <c r="B92" s="584"/>
      <c r="C92" s="585"/>
      <c r="D92" s="586"/>
      <c r="E92" s="586"/>
      <c r="F92" s="587"/>
      <c r="G92" s="235">
        <f t="shared" si="11"/>
        <v>0</v>
      </c>
      <c r="H92" s="235">
        <f t="shared" si="12"/>
        <v>0</v>
      </c>
      <c r="I92" s="235"/>
      <c r="J92" s="235"/>
      <c r="K92" s="235"/>
      <c r="L92" s="235"/>
      <c r="M92" s="235"/>
      <c r="O92" s="583">
        <v>18</v>
      </c>
      <c r="P92" s="584"/>
      <c r="Q92" s="585"/>
      <c r="R92" s="586"/>
      <c r="S92" s="586"/>
      <c r="T92" s="587"/>
      <c r="U92" s="235">
        <f t="shared" si="13"/>
        <v>0</v>
      </c>
      <c r="V92" s="235">
        <f t="shared" si="14"/>
        <v>0</v>
      </c>
      <c r="X92" s="583">
        <v>29</v>
      </c>
      <c r="Y92" s="584"/>
      <c r="Z92" s="585"/>
      <c r="AA92" s="586"/>
      <c r="AB92" s="586"/>
      <c r="AC92" s="587"/>
      <c r="AD92" s="235">
        <f t="shared" si="15"/>
        <v>0</v>
      </c>
      <c r="AE92" s="235">
        <f t="shared" si="16"/>
        <v>0</v>
      </c>
      <c r="AG92" s="583">
        <v>40</v>
      </c>
      <c r="AH92" s="584"/>
      <c r="AI92" s="585"/>
      <c r="AJ92" s="586"/>
      <c r="AK92" s="586"/>
      <c r="AL92" s="587"/>
      <c r="AM92" s="235">
        <f t="shared" si="17"/>
        <v>0</v>
      </c>
      <c r="AN92" s="235">
        <f t="shared" si="18"/>
        <v>0</v>
      </c>
    </row>
    <row r="93" spans="1:40" s="177" customFormat="1" x14ac:dyDescent="0.2">
      <c r="A93" s="583">
        <v>8</v>
      </c>
      <c r="B93" s="584"/>
      <c r="C93" s="585"/>
      <c r="D93" s="586"/>
      <c r="E93" s="586"/>
      <c r="F93" s="587"/>
      <c r="G93" s="235">
        <f t="shared" si="11"/>
        <v>0</v>
      </c>
      <c r="H93" s="235">
        <f t="shared" si="12"/>
        <v>0</v>
      </c>
      <c r="I93" s="235"/>
      <c r="J93" s="235"/>
      <c r="K93" s="235"/>
      <c r="L93" s="235"/>
      <c r="M93" s="235"/>
      <c r="O93" s="583">
        <v>19</v>
      </c>
      <c r="P93" s="584"/>
      <c r="Q93" s="585"/>
      <c r="R93" s="586"/>
      <c r="S93" s="586"/>
      <c r="T93" s="587"/>
      <c r="U93" s="235">
        <f t="shared" si="13"/>
        <v>0</v>
      </c>
      <c r="V93" s="235">
        <f t="shared" si="14"/>
        <v>0</v>
      </c>
      <c r="X93" s="583">
        <v>30</v>
      </c>
      <c r="Y93" s="584"/>
      <c r="Z93" s="585"/>
      <c r="AA93" s="586"/>
      <c r="AB93" s="586"/>
      <c r="AC93" s="587"/>
      <c r="AD93" s="235">
        <f t="shared" si="15"/>
        <v>0</v>
      </c>
      <c r="AE93" s="235">
        <f t="shared" si="16"/>
        <v>0</v>
      </c>
      <c r="AG93" s="583">
        <v>41</v>
      </c>
      <c r="AH93" s="584"/>
      <c r="AI93" s="585"/>
      <c r="AJ93" s="586"/>
      <c r="AK93" s="586"/>
      <c r="AL93" s="587"/>
      <c r="AM93" s="235">
        <f t="shared" si="17"/>
        <v>0</v>
      </c>
      <c r="AN93" s="235">
        <f t="shared" si="18"/>
        <v>0</v>
      </c>
    </row>
    <row r="94" spans="1:40" s="177" customFormat="1" x14ac:dyDescent="0.2">
      <c r="A94" s="583">
        <v>9</v>
      </c>
      <c r="B94" s="584"/>
      <c r="C94" s="585"/>
      <c r="D94" s="586"/>
      <c r="E94" s="586"/>
      <c r="F94" s="587"/>
      <c r="G94" s="235">
        <f t="shared" si="11"/>
        <v>0</v>
      </c>
      <c r="H94" s="235">
        <f t="shared" si="12"/>
        <v>0</v>
      </c>
      <c r="I94" s="235"/>
      <c r="J94" s="235"/>
      <c r="K94" s="235"/>
      <c r="L94" s="235"/>
      <c r="M94" s="235"/>
      <c r="O94" s="583">
        <v>20</v>
      </c>
      <c r="P94" s="584"/>
      <c r="Q94" s="585"/>
      <c r="R94" s="586"/>
      <c r="S94" s="586"/>
      <c r="T94" s="587"/>
      <c r="U94" s="235">
        <f t="shared" si="13"/>
        <v>0</v>
      </c>
      <c r="V94" s="235">
        <f t="shared" si="14"/>
        <v>0</v>
      </c>
      <c r="X94" s="583">
        <v>31</v>
      </c>
      <c r="Y94" s="584"/>
      <c r="Z94" s="585"/>
      <c r="AA94" s="586"/>
      <c r="AB94" s="586"/>
      <c r="AC94" s="587"/>
      <c r="AD94" s="235">
        <f t="shared" si="15"/>
        <v>0</v>
      </c>
      <c r="AE94" s="235">
        <f t="shared" si="16"/>
        <v>0</v>
      </c>
      <c r="AG94" s="583">
        <v>42</v>
      </c>
      <c r="AH94" s="584"/>
      <c r="AI94" s="585"/>
      <c r="AJ94" s="586"/>
      <c r="AK94" s="586"/>
      <c r="AL94" s="587"/>
      <c r="AM94" s="235">
        <f t="shared" si="17"/>
        <v>0</v>
      </c>
      <c r="AN94" s="235">
        <f t="shared" si="18"/>
        <v>0</v>
      </c>
    </row>
    <row r="95" spans="1:40" s="177" customFormat="1" x14ac:dyDescent="0.2">
      <c r="A95" s="583">
        <v>10</v>
      </c>
      <c r="B95" s="584"/>
      <c r="C95" s="585"/>
      <c r="D95" s="586"/>
      <c r="E95" s="586"/>
      <c r="F95" s="587"/>
      <c r="G95" s="235">
        <f t="shared" si="11"/>
        <v>0</v>
      </c>
      <c r="H95" s="235">
        <f t="shared" si="12"/>
        <v>0</v>
      </c>
      <c r="I95" s="235"/>
      <c r="J95" s="235"/>
      <c r="K95" s="235"/>
      <c r="L95" s="235"/>
      <c r="M95" s="235"/>
      <c r="O95" s="583">
        <v>21</v>
      </c>
      <c r="P95" s="584"/>
      <c r="Q95" s="585"/>
      <c r="R95" s="586"/>
      <c r="S95" s="586"/>
      <c r="T95" s="587"/>
      <c r="U95" s="235">
        <f t="shared" si="13"/>
        <v>0</v>
      </c>
      <c r="V95" s="235">
        <f t="shared" si="14"/>
        <v>0</v>
      </c>
      <c r="X95" s="583">
        <v>32</v>
      </c>
      <c r="Y95" s="584"/>
      <c r="Z95" s="585"/>
      <c r="AA95" s="586"/>
      <c r="AB95" s="586"/>
      <c r="AC95" s="587"/>
      <c r="AD95" s="235">
        <f t="shared" si="15"/>
        <v>0</v>
      </c>
      <c r="AE95" s="235">
        <f t="shared" si="16"/>
        <v>0</v>
      </c>
      <c r="AG95" s="583">
        <v>43</v>
      </c>
      <c r="AH95" s="584"/>
      <c r="AI95" s="585"/>
      <c r="AJ95" s="586"/>
      <c r="AK95" s="586"/>
      <c r="AL95" s="587"/>
      <c r="AM95" s="235">
        <f t="shared" si="17"/>
        <v>0</v>
      </c>
      <c r="AN95" s="235">
        <f t="shared" si="18"/>
        <v>0</v>
      </c>
    </row>
    <row r="96" spans="1:40" s="177" customFormat="1" ht="13.5" thickBot="1" x14ac:dyDescent="0.25">
      <c r="A96" s="583">
        <v>11</v>
      </c>
      <c r="B96" s="584"/>
      <c r="C96" s="585"/>
      <c r="D96" s="586"/>
      <c r="E96" s="586"/>
      <c r="F96" s="587"/>
      <c r="G96" s="235">
        <f t="shared" si="11"/>
        <v>0</v>
      </c>
      <c r="H96" s="235">
        <f t="shared" si="12"/>
        <v>0</v>
      </c>
      <c r="I96" s="235"/>
      <c r="J96" s="235"/>
      <c r="K96" s="235"/>
      <c r="L96" s="235"/>
      <c r="M96" s="235"/>
      <c r="O96" s="583">
        <v>22</v>
      </c>
      <c r="P96" s="584"/>
      <c r="Q96" s="585"/>
      <c r="R96" s="586"/>
      <c r="S96" s="586"/>
      <c r="T96" s="587"/>
      <c r="U96" s="235">
        <f t="shared" si="13"/>
        <v>0</v>
      </c>
      <c r="V96" s="235">
        <f t="shared" si="14"/>
        <v>0</v>
      </c>
      <c r="X96" s="583">
        <v>33</v>
      </c>
      <c r="Y96" s="584"/>
      <c r="Z96" s="585"/>
      <c r="AA96" s="586"/>
      <c r="AB96" s="586"/>
      <c r="AC96" s="587"/>
      <c r="AD96" s="235">
        <f t="shared" si="15"/>
        <v>0</v>
      </c>
      <c r="AE96" s="235">
        <f t="shared" si="16"/>
        <v>0</v>
      </c>
      <c r="AG96" s="588"/>
      <c r="AH96" s="589" t="s">
        <v>3</v>
      </c>
      <c r="AI96" s="551"/>
      <c r="AJ96" s="589"/>
      <c r="AK96" s="589"/>
      <c r="AL96" s="590">
        <f>SUM(F86:F96)+SUM(T86:T96)+SUM(AL86:AL95)+SUM(AC86:AC96)</f>
        <v>0</v>
      </c>
      <c r="AM96" s="235"/>
      <c r="AN96" s="235"/>
    </row>
    <row r="97" spans="1:40" s="177" customFormat="1" x14ac:dyDescent="0.2">
      <c r="B97" s="591"/>
      <c r="C97" s="328"/>
      <c r="D97" s="592"/>
      <c r="E97" s="592"/>
      <c r="F97" s="575"/>
      <c r="G97" s="235"/>
      <c r="H97" s="235"/>
      <c r="I97" s="235"/>
      <c r="J97" s="235"/>
      <c r="K97" s="235"/>
      <c r="L97" s="235"/>
      <c r="M97" s="235"/>
      <c r="P97" s="591"/>
      <c r="Q97" s="328"/>
      <c r="R97" s="592"/>
      <c r="S97" s="592"/>
      <c r="T97" s="575"/>
      <c r="U97" s="235"/>
      <c r="V97" s="235"/>
      <c r="Y97" s="591"/>
      <c r="Z97" s="328"/>
      <c r="AA97" s="592"/>
      <c r="AB97" s="592"/>
      <c r="AC97" s="575"/>
      <c r="AD97" s="235"/>
      <c r="AE97" s="235"/>
      <c r="AH97" s="591"/>
      <c r="AI97" s="328"/>
      <c r="AJ97" s="592"/>
      <c r="AK97" s="592"/>
      <c r="AL97" s="575"/>
      <c r="AM97" s="235"/>
      <c r="AN97" s="235"/>
    </row>
    <row r="98" spans="1:40" s="177" customFormat="1" x14ac:dyDescent="0.2">
      <c r="B98" s="591"/>
      <c r="C98" s="328"/>
      <c r="D98" s="592"/>
      <c r="E98" s="592"/>
      <c r="F98" s="575"/>
      <c r="G98" s="235"/>
      <c r="H98" s="235"/>
      <c r="I98" s="235"/>
      <c r="J98" s="235"/>
      <c r="K98" s="235"/>
      <c r="L98" s="235"/>
      <c r="M98" s="235"/>
      <c r="P98" s="591"/>
      <c r="Q98" s="328"/>
      <c r="R98" s="592"/>
      <c r="S98" s="592"/>
      <c r="T98" s="575"/>
      <c r="U98" s="235"/>
      <c r="V98" s="235"/>
      <c r="Y98" s="591"/>
      <c r="Z98" s="328"/>
      <c r="AA98" s="592"/>
      <c r="AB98" s="592"/>
      <c r="AC98" s="575"/>
      <c r="AD98" s="235"/>
      <c r="AE98" s="235"/>
      <c r="AH98" s="591"/>
      <c r="AI98" s="328"/>
      <c r="AJ98" s="592"/>
      <c r="AK98" s="592"/>
      <c r="AL98" s="575"/>
      <c r="AM98" s="235"/>
      <c r="AN98" s="235"/>
    </row>
    <row r="99" spans="1:40" s="177" customFormat="1" x14ac:dyDescent="0.2">
      <c r="B99" s="591"/>
      <c r="C99" s="328"/>
      <c r="D99" s="592"/>
      <c r="E99" s="592"/>
      <c r="F99" s="575"/>
      <c r="G99" s="235"/>
      <c r="H99" s="235"/>
      <c r="I99" s="235"/>
      <c r="J99" s="235"/>
      <c r="K99" s="235"/>
      <c r="L99" s="235"/>
      <c r="M99" s="235"/>
      <c r="P99" s="591"/>
      <c r="Q99" s="328"/>
      <c r="R99" s="592"/>
      <c r="S99" s="592"/>
      <c r="T99" s="575"/>
      <c r="U99" s="235"/>
      <c r="V99" s="235"/>
      <c r="Y99" s="591"/>
      <c r="Z99" s="328"/>
      <c r="AA99" s="592"/>
      <c r="AB99" s="592"/>
      <c r="AC99" s="575"/>
      <c r="AD99" s="235"/>
      <c r="AE99" s="235"/>
      <c r="AH99" s="591"/>
      <c r="AI99" s="328"/>
      <c r="AJ99" s="592"/>
      <c r="AK99" s="592"/>
      <c r="AL99" s="575"/>
      <c r="AM99" s="235"/>
      <c r="AN99" s="235"/>
    </row>
    <row r="100" spans="1:40" s="177" customFormat="1" x14ac:dyDescent="0.2">
      <c r="B100" s="591"/>
      <c r="C100" s="328"/>
      <c r="D100" s="592"/>
      <c r="E100" s="592"/>
      <c r="F100" s="575"/>
      <c r="G100" s="235"/>
      <c r="H100" s="235"/>
      <c r="I100" s="235"/>
      <c r="J100" s="235"/>
      <c r="K100" s="235"/>
      <c r="L100" s="235"/>
      <c r="M100" s="235"/>
      <c r="P100" s="591"/>
      <c r="Q100" s="328"/>
      <c r="R100" s="592"/>
      <c r="S100" s="592"/>
      <c r="T100" s="575"/>
      <c r="U100" s="235"/>
      <c r="V100" s="235"/>
      <c r="Y100" s="591"/>
      <c r="Z100" s="328"/>
      <c r="AA100" s="592"/>
      <c r="AB100" s="592"/>
      <c r="AC100" s="575"/>
      <c r="AD100" s="235"/>
      <c r="AE100" s="235"/>
      <c r="AH100" s="591"/>
      <c r="AI100" s="328"/>
      <c r="AJ100" s="592"/>
      <c r="AK100" s="592"/>
      <c r="AL100" s="575"/>
      <c r="AM100" s="235"/>
      <c r="AN100" s="235"/>
    </row>
    <row r="101" spans="1:40" s="177" customFormat="1" x14ac:dyDescent="0.2">
      <c r="B101" s="591"/>
      <c r="C101" s="328"/>
      <c r="D101" s="592"/>
      <c r="E101" s="592"/>
      <c r="F101" s="575"/>
      <c r="G101" s="235"/>
      <c r="H101" s="235"/>
      <c r="I101" s="235"/>
      <c r="J101" s="235"/>
      <c r="K101" s="235"/>
      <c r="L101" s="235"/>
      <c r="M101" s="235"/>
      <c r="P101" s="591"/>
      <c r="Q101" s="328"/>
      <c r="R101" s="592"/>
      <c r="S101" s="592"/>
      <c r="T101" s="575"/>
      <c r="U101" s="235"/>
      <c r="V101" s="235"/>
      <c r="Y101" s="591"/>
      <c r="Z101" s="328"/>
      <c r="AA101" s="592"/>
      <c r="AB101" s="592"/>
      <c r="AC101" s="575"/>
      <c r="AD101" s="235"/>
      <c r="AE101" s="235"/>
      <c r="AH101" s="591"/>
      <c r="AI101" s="328"/>
      <c r="AJ101" s="592"/>
      <c r="AK101" s="592"/>
      <c r="AL101" s="575"/>
      <c r="AM101" s="235"/>
      <c r="AN101" s="235"/>
    </row>
    <row r="102" spans="1:40" s="177" customFormat="1" x14ac:dyDescent="0.2">
      <c r="B102" s="591"/>
      <c r="C102" s="328"/>
      <c r="D102" s="592"/>
      <c r="E102" s="592"/>
      <c r="F102" s="575"/>
      <c r="G102" s="235"/>
      <c r="H102" s="235"/>
      <c r="I102" s="235"/>
      <c r="J102" s="235"/>
      <c r="K102" s="235"/>
      <c r="L102" s="235"/>
      <c r="M102" s="235"/>
      <c r="P102" s="591"/>
      <c r="Q102" s="328"/>
      <c r="R102" s="592"/>
      <c r="S102" s="592"/>
      <c r="T102" s="575"/>
      <c r="U102" s="235"/>
      <c r="V102" s="235"/>
      <c r="Y102" s="591"/>
      <c r="Z102" s="328"/>
      <c r="AA102" s="592"/>
      <c r="AB102" s="592"/>
      <c r="AC102" s="575"/>
      <c r="AD102" s="235"/>
      <c r="AE102" s="235"/>
      <c r="AH102" s="591"/>
      <c r="AI102" s="328"/>
      <c r="AJ102" s="592"/>
      <c r="AK102" s="592"/>
      <c r="AL102" s="575"/>
      <c r="AM102" s="235"/>
      <c r="AN102" s="235"/>
    </row>
    <row r="103" spans="1:40" s="177" customFormat="1" ht="13.5" thickBot="1" x14ac:dyDescent="0.25">
      <c r="B103" s="591"/>
      <c r="C103" s="328"/>
      <c r="D103" s="592"/>
      <c r="E103" s="592"/>
      <c r="F103" s="575"/>
      <c r="G103" s="235"/>
      <c r="H103" s="235"/>
      <c r="I103" s="235"/>
      <c r="J103" s="235"/>
      <c r="K103" s="235"/>
      <c r="L103" s="235"/>
      <c r="M103" s="235"/>
      <c r="P103" s="591"/>
      <c r="Q103" s="328"/>
      <c r="R103" s="592"/>
      <c r="S103" s="592"/>
      <c r="T103" s="575"/>
      <c r="U103" s="235"/>
      <c r="V103" s="235"/>
      <c r="Y103" s="591"/>
      <c r="Z103" s="328"/>
      <c r="AA103" s="592"/>
      <c r="AB103" s="592"/>
      <c r="AC103" s="575"/>
      <c r="AD103" s="235"/>
      <c r="AE103" s="235"/>
      <c r="AH103" s="591"/>
      <c r="AI103" s="328"/>
      <c r="AJ103" s="592"/>
      <c r="AK103" s="592"/>
      <c r="AL103" s="575"/>
      <c r="AM103" s="235"/>
      <c r="AN103" s="235"/>
    </row>
    <row r="104" spans="1:40" s="177" customFormat="1" ht="13.5" thickBot="1" x14ac:dyDescent="0.25">
      <c r="A104" s="579">
        <v>3</v>
      </c>
      <c r="B104" s="579"/>
      <c r="C104" s="472"/>
      <c r="D104" s="816" t="s">
        <v>159</v>
      </c>
      <c r="E104" s="812" t="s">
        <v>34</v>
      </c>
      <c r="F104" s="580">
        <f>+$AL116</f>
        <v>0</v>
      </c>
      <c r="G104" s="235"/>
      <c r="H104" s="235"/>
      <c r="I104" s="235"/>
      <c r="J104" s="235"/>
      <c r="K104" s="235"/>
      <c r="L104" s="235"/>
      <c r="M104" s="235"/>
      <c r="O104" s="579"/>
      <c r="P104" s="579"/>
      <c r="Q104" s="472"/>
      <c r="R104" s="816" t="s">
        <v>159</v>
      </c>
      <c r="S104" s="812" t="s">
        <v>34</v>
      </c>
      <c r="T104" s="580">
        <f>+$AL116</f>
        <v>0</v>
      </c>
      <c r="U104" s="235"/>
      <c r="V104" s="235"/>
      <c r="X104" s="579">
        <v>3</v>
      </c>
      <c r="Y104" s="579"/>
      <c r="Z104" s="472"/>
      <c r="AA104" s="816" t="s">
        <v>159</v>
      </c>
      <c r="AB104" s="812" t="s">
        <v>34</v>
      </c>
      <c r="AC104" s="580">
        <f>+$AL116</f>
        <v>0</v>
      </c>
      <c r="AD104" s="235"/>
      <c r="AE104" s="235"/>
      <c r="AG104" s="579"/>
      <c r="AH104" s="579"/>
      <c r="AI104" s="472"/>
      <c r="AJ104" s="816" t="s">
        <v>159</v>
      </c>
      <c r="AK104" s="812" t="s">
        <v>34</v>
      </c>
      <c r="AL104" s="814" t="s">
        <v>18</v>
      </c>
      <c r="AM104" s="235"/>
      <c r="AN104" s="235"/>
    </row>
    <row r="105" spans="1:40" s="177" customFormat="1" ht="51" x14ac:dyDescent="0.2">
      <c r="A105" s="581" t="s">
        <v>7</v>
      </c>
      <c r="B105" s="582" t="str">
        <f>+" אסמכתא " &amp; $B$5 &amp;"         חזרה לטבלה "</f>
        <v xml:space="preserve"> אסמכתא          חזרה לטבלה </v>
      </c>
      <c r="C105" s="477" t="s">
        <v>203</v>
      </c>
      <c r="D105" s="817"/>
      <c r="E105" s="813"/>
      <c r="F105" s="580" t="s">
        <v>18</v>
      </c>
      <c r="G105" s="235"/>
      <c r="H105" s="235"/>
      <c r="I105" s="235"/>
      <c r="J105" s="235"/>
      <c r="K105" s="235"/>
      <c r="L105" s="235"/>
      <c r="M105" s="235"/>
      <c r="O105" s="581" t="s">
        <v>23</v>
      </c>
      <c r="P105" s="582" t="str">
        <f>+" אסמכתא " &amp; $B$5 &amp;"         חזרה לטבלה "</f>
        <v xml:space="preserve"> אסמכתא          חזרה לטבלה </v>
      </c>
      <c r="Q105" s="477" t="s">
        <v>203</v>
      </c>
      <c r="R105" s="817"/>
      <c r="S105" s="813"/>
      <c r="T105" s="580" t="s">
        <v>18</v>
      </c>
      <c r="U105" s="235"/>
      <c r="V105" s="235"/>
      <c r="X105" s="581" t="s">
        <v>7</v>
      </c>
      <c r="Y105" s="582" t="str">
        <f>+" אסמכתא " &amp; $B$5 &amp;"         חזרה לטבלה "</f>
        <v xml:space="preserve"> אסמכתא          חזרה לטבלה </v>
      </c>
      <c r="Z105" s="477" t="s">
        <v>203</v>
      </c>
      <c r="AA105" s="817"/>
      <c r="AB105" s="813"/>
      <c r="AC105" s="580" t="s">
        <v>18</v>
      </c>
      <c r="AD105" s="235"/>
      <c r="AE105" s="235"/>
      <c r="AG105" s="581" t="s">
        <v>23</v>
      </c>
      <c r="AH105" s="582" t="str">
        <f>+" אסמכתא " &amp; $B$5 &amp;"         חזרה לטבלה "</f>
        <v xml:space="preserve"> אסמכתא          חזרה לטבלה </v>
      </c>
      <c r="AI105" s="477" t="s">
        <v>203</v>
      </c>
      <c r="AJ105" s="817"/>
      <c r="AK105" s="813"/>
      <c r="AL105" s="815"/>
      <c r="AM105" s="235"/>
      <c r="AN105" s="235"/>
    </row>
    <row r="106" spans="1:40" s="177" customFormat="1" x14ac:dyDescent="0.2">
      <c r="A106" s="583">
        <v>1</v>
      </c>
      <c r="B106" s="584"/>
      <c r="C106" s="585"/>
      <c r="D106" s="586"/>
      <c r="E106" s="586"/>
      <c r="F106" s="587"/>
      <c r="G106" s="235">
        <f>IF(AND((COUNTA($C$5)=1),(COUNTA(F106)=1),($C$5&lt;&gt;0),(OR((E106&lt;$C$62),(E106&gt;($E$62+61))))),1,0)</f>
        <v>0</v>
      </c>
      <c r="H106" s="235">
        <f>IF(AND((COUNTA($C$5)=1),(COUNTA(F106)=1),($C$5&lt;&gt;0),(OR((D106&lt;$C$62),(D106&gt;($E$62))))),1,0)</f>
        <v>0</v>
      </c>
      <c r="I106" s="235"/>
      <c r="J106" s="235"/>
      <c r="K106" s="235"/>
      <c r="L106" s="235"/>
      <c r="M106" s="235"/>
      <c r="O106" s="583">
        <v>12</v>
      </c>
      <c r="P106" s="584"/>
      <c r="Q106" s="585"/>
      <c r="R106" s="586"/>
      <c r="S106" s="586"/>
      <c r="T106" s="587"/>
      <c r="U106" s="235">
        <f>IF(AND((COUNTA($C$5)=1),(COUNTA(T106)=1),($C$5&lt;&gt;0),(OR((S106&lt;$C$62),(S106&gt;($E$62+61))))),1,0)</f>
        <v>0</v>
      </c>
      <c r="V106" s="235">
        <f>IF(AND((COUNTA($C$5)=1),(COUNTA(T106)=1),($C$5&lt;&gt;0),(OR((R106&lt;$C$62),(R106&gt;($E$62))))),1,0)</f>
        <v>0</v>
      </c>
      <c r="X106" s="583">
        <v>23</v>
      </c>
      <c r="Y106" s="584"/>
      <c r="Z106" s="585"/>
      <c r="AA106" s="586"/>
      <c r="AB106" s="586"/>
      <c r="AC106" s="587"/>
      <c r="AD106" s="235">
        <f>IF(AND((COUNTA($C$5)=1),(COUNTA(AC106)=1),($C$5&lt;&gt;0),(OR((AB106&lt;$C$62),(AB106&gt;($E$62+61))))),1,0)</f>
        <v>0</v>
      </c>
      <c r="AE106" s="235">
        <f>IF(AND((COUNTA($C$5)=1),(COUNTA(AC106)=1),($C$5&lt;&gt;0),(OR((AA106&lt;$C$62),(AA106&gt;($E$62))))),1,0)</f>
        <v>0</v>
      </c>
      <c r="AG106" s="583">
        <v>34</v>
      </c>
      <c r="AH106" s="584"/>
      <c r="AI106" s="585"/>
      <c r="AJ106" s="586"/>
      <c r="AK106" s="586"/>
      <c r="AL106" s="587"/>
      <c r="AM106" s="235">
        <f>IF(AND((COUNTA($C$5)=1),(COUNTA(AL106)=1),($C$5&lt;&gt;0),(OR((AK106&lt;$C$62),(AK106&gt;($E$62+61))))),1,0)</f>
        <v>0</v>
      </c>
      <c r="AN106" s="235">
        <f>IF(AND((COUNTA($C$5)=1),(COUNTA(AL106)=1),($C$5&lt;&gt;0),(OR((AJ106&lt;$C$62),(AJ106&gt;($E$62))))),1,0)</f>
        <v>0</v>
      </c>
    </row>
    <row r="107" spans="1:40" s="177" customFormat="1" x14ac:dyDescent="0.2">
      <c r="A107" s="583">
        <v>2</v>
      </c>
      <c r="B107" s="584"/>
      <c r="C107" s="585"/>
      <c r="D107" s="586"/>
      <c r="E107" s="586"/>
      <c r="F107" s="587"/>
      <c r="G107" s="235">
        <f t="shared" ref="G107:G116" si="19">IF(AND((COUNTA($C$5)=1),(COUNTA(F107)=1),($C$5&lt;&gt;0),(OR((E107&lt;$C$62),(E107&gt;($E$62+61))))),1,0)</f>
        <v>0</v>
      </c>
      <c r="H107" s="235">
        <f t="shared" ref="H107:H116" si="20">IF(AND((COUNTA($C$5)=1),(COUNTA(F107)=1),($C$5&lt;&gt;0),(OR((D107&lt;$C$62),(D107&gt;($E$62))))),1,0)</f>
        <v>0</v>
      </c>
      <c r="I107" s="235"/>
      <c r="J107" s="235"/>
      <c r="K107" s="235"/>
      <c r="L107" s="235"/>
      <c r="M107" s="235"/>
      <c r="O107" s="583">
        <v>13</v>
      </c>
      <c r="P107" s="584"/>
      <c r="Q107" s="585"/>
      <c r="R107" s="586"/>
      <c r="S107" s="586"/>
      <c r="T107" s="587"/>
      <c r="U107" s="235">
        <f t="shared" ref="U107:U116" si="21">IF(AND((COUNTA($C$5)=1),(COUNTA(T107)=1),($C$5&lt;&gt;0),(OR((S107&lt;$C$62),(S107&gt;($E$62+61))))),1,0)</f>
        <v>0</v>
      </c>
      <c r="V107" s="235">
        <f t="shared" ref="V107:V116" si="22">IF(AND((COUNTA($C$5)=1),(COUNTA(T107)=1),($C$5&lt;&gt;0),(OR((R107&lt;$C$62),(R107&gt;($E$62))))),1,0)</f>
        <v>0</v>
      </c>
      <c r="X107" s="583">
        <v>24</v>
      </c>
      <c r="Y107" s="584"/>
      <c r="Z107" s="585"/>
      <c r="AA107" s="586"/>
      <c r="AB107" s="586"/>
      <c r="AC107" s="587"/>
      <c r="AD107" s="235">
        <f t="shared" ref="AD107:AD116" si="23">IF(AND((COUNTA($C$5)=1),(COUNTA(AC107)=1),($C$5&lt;&gt;0),(OR((AB107&lt;$C$62),(AB107&gt;($E$62+61))))),1,0)</f>
        <v>0</v>
      </c>
      <c r="AE107" s="235">
        <f t="shared" ref="AE107:AE116" si="24">IF(AND((COUNTA($C$5)=1),(COUNTA(AC107)=1),($C$5&lt;&gt;0),(OR((AA107&lt;$C$62),(AA107&gt;($E$62))))),1,0)</f>
        <v>0</v>
      </c>
      <c r="AG107" s="583">
        <v>35</v>
      </c>
      <c r="AH107" s="584"/>
      <c r="AI107" s="585"/>
      <c r="AJ107" s="586"/>
      <c r="AK107" s="586"/>
      <c r="AL107" s="587"/>
      <c r="AM107" s="235">
        <f t="shared" ref="AM107:AM115" si="25">IF(AND((COUNTA($C$5)=1),(COUNTA(AL107)=1),($C$5&lt;&gt;0),(OR((AK107&lt;$C$62),(AK107&gt;($E$62+61))))),1,0)</f>
        <v>0</v>
      </c>
      <c r="AN107" s="235">
        <f t="shared" ref="AN107:AN115" si="26">IF(AND((COUNTA($C$5)=1),(COUNTA(AL107)=1),($C$5&lt;&gt;0),(OR((AJ107&lt;$C$62),(AJ107&gt;($E$62))))),1,0)</f>
        <v>0</v>
      </c>
    </row>
    <row r="108" spans="1:40" s="177" customFormat="1" x14ac:dyDescent="0.2">
      <c r="A108" s="583">
        <v>3</v>
      </c>
      <c r="B108" s="584"/>
      <c r="C108" s="585"/>
      <c r="D108" s="586"/>
      <c r="E108" s="586"/>
      <c r="F108" s="587"/>
      <c r="G108" s="235">
        <f t="shared" si="19"/>
        <v>0</v>
      </c>
      <c r="H108" s="235">
        <f t="shared" si="20"/>
        <v>0</v>
      </c>
      <c r="I108" s="235"/>
      <c r="J108" s="235"/>
      <c r="K108" s="235"/>
      <c r="L108" s="235"/>
      <c r="M108" s="235"/>
      <c r="O108" s="583">
        <v>14</v>
      </c>
      <c r="P108" s="584"/>
      <c r="Q108" s="585"/>
      <c r="R108" s="586"/>
      <c r="S108" s="586"/>
      <c r="T108" s="587"/>
      <c r="U108" s="235">
        <f t="shared" si="21"/>
        <v>0</v>
      </c>
      <c r="V108" s="235">
        <f t="shared" si="22"/>
        <v>0</v>
      </c>
      <c r="X108" s="583">
        <v>25</v>
      </c>
      <c r="Y108" s="584"/>
      <c r="Z108" s="585"/>
      <c r="AA108" s="586"/>
      <c r="AB108" s="586"/>
      <c r="AC108" s="587"/>
      <c r="AD108" s="235">
        <f t="shared" si="23"/>
        <v>0</v>
      </c>
      <c r="AE108" s="235">
        <f t="shared" si="24"/>
        <v>0</v>
      </c>
      <c r="AG108" s="583">
        <v>36</v>
      </c>
      <c r="AH108" s="584"/>
      <c r="AI108" s="585"/>
      <c r="AJ108" s="586"/>
      <c r="AK108" s="586"/>
      <c r="AL108" s="587"/>
      <c r="AM108" s="235">
        <f t="shared" si="25"/>
        <v>0</v>
      </c>
      <c r="AN108" s="235">
        <f t="shared" si="26"/>
        <v>0</v>
      </c>
    </row>
    <row r="109" spans="1:40" s="177" customFormat="1" x14ac:dyDescent="0.2">
      <c r="A109" s="583">
        <v>4</v>
      </c>
      <c r="B109" s="584"/>
      <c r="C109" s="585"/>
      <c r="D109" s="586"/>
      <c r="E109" s="586"/>
      <c r="F109" s="587"/>
      <c r="G109" s="235">
        <f t="shared" si="19"/>
        <v>0</v>
      </c>
      <c r="H109" s="235">
        <f t="shared" si="20"/>
        <v>0</v>
      </c>
      <c r="I109" s="235"/>
      <c r="J109" s="235"/>
      <c r="K109" s="235"/>
      <c r="L109" s="235"/>
      <c r="M109" s="235"/>
      <c r="O109" s="583">
        <v>15</v>
      </c>
      <c r="P109" s="584"/>
      <c r="Q109" s="585"/>
      <c r="R109" s="586"/>
      <c r="S109" s="586"/>
      <c r="T109" s="587"/>
      <c r="U109" s="235">
        <f t="shared" si="21"/>
        <v>0</v>
      </c>
      <c r="V109" s="235">
        <f t="shared" si="22"/>
        <v>0</v>
      </c>
      <c r="X109" s="583">
        <v>26</v>
      </c>
      <c r="Y109" s="584"/>
      <c r="Z109" s="585"/>
      <c r="AA109" s="586"/>
      <c r="AB109" s="586"/>
      <c r="AC109" s="587"/>
      <c r="AD109" s="235">
        <f t="shared" si="23"/>
        <v>0</v>
      </c>
      <c r="AE109" s="235">
        <f t="shared" si="24"/>
        <v>0</v>
      </c>
      <c r="AG109" s="583">
        <v>37</v>
      </c>
      <c r="AH109" s="584"/>
      <c r="AI109" s="585"/>
      <c r="AJ109" s="586"/>
      <c r="AK109" s="586"/>
      <c r="AL109" s="587"/>
      <c r="AM109" s="235">
        <f t="shared" si="25"/>
        <v>0</v>
      </c>
      <c r="AN109" s="235">
        <f t="shared" si="26"/>
        <v>0</v>
      </c>
    </row>
    <row r="110" spans="1:40" s="177" customFormat="1" x14ac:dyDescent="0.2">
      <c r="A110" s="583">
        <v>5</v>
      </c>
      <c r="B110" s="584"/>
      <c r="C110" s="585"/>
      <c r="D110" s="586"/>
      <c r="E110" s="586"/>
      <c r="F110" s="587"/>
      <c r="G110" s="235">
        <f t="shared" si="19"/>
        <v>0</v>
      </c>
      <c r="H110" s="235">
        <f t="shared" si="20"/>
        <v>0</v>
      </c>
      <c r="I110" s="235"/>
      <c r="J110" s="235"/>
      <c r="K110" s="235"/>
      <c r="L110" s="235"/>
      <c r="M110" s="235"/>
      <c r="O110" s="583">
        <v>16</v>
      </c>
      <c r="P110" s="584"/>
      <c r="Q110" s="585"/>
      <c r="R110" s="586"/>
      <c r="S110" s="586"/>
      <c r="T110" s="587"/>
      <c r="U110" s="235">
        <f t="shared" si="21"/>
        <v>0</v>
      </c>
      <c r="V110" s="235">
        <f t="shared" si="22"/>
        <v>0</v>
      </c>
      <c r="X110" s="583">
        <v>27</v>
      </c>
      <c r="Y110" s="584"/>
      <c r="Z110" s="585"/>
      <c r="AA110" s="586"/>
      <c r="AB110" s="586"/>
      <c r="AC110" s="587"/>
      <c r="AD110" s="235">
        <f t="shared" si="23"/>
        <v>0</v>
      </c>
      <c r="AE110" s="235">
        <f t="shared" si="24"/>
        <v>0</v>
      </c>
      <c r="AG110" s="583">
        <v>38</v>
      </c>
      <c r="AH110" s="584"/>
      <c r="AI110" s="585"/>
      <c r="AJ110" s="586"/>
      <c r="AK110" s="586"/>
      <c r="AL110" s="587"/>
      <c r="AM110" s="235">
        <f t="shared" si="25"/>
        <v>0</v>
      </c>
      <c r="AN110" s="235">
        <f t="shared" si="26"/>
        <v>0</v>
      </c>
    </row>
    <row r="111" spans="1:40" s="177" customFormat="1" x14ac:dyDescent="0.2">
      <c r="A111" s="583">
        <v>6</v>
      </c>
      <c r="B111" s="584"/>
      <c r="C111" s="585"/>
      <c r="D111" s="586"/>
      <c r="E111" s="586"/>
      <c r="F111" s="587"/>
      <c r="G111" s="235">
        <f t="shared" si="19"/>
        <v>0</v>
      </c>
      <c r="H111" s="235">
        <f t="shared" si="20"/>
        <v>0</v>
      </c>
      <c r="I111" s="235"/>
      <c r="J111" s="235"/>
      <c r="K111" s="235"/>
      <c r="L111" s="235"/>
      <c r="M111" s="235"/>
      <c r="O111" s="583">
        <v>17</v>
      </c>
      <c r="P111" s="584"/>
      <c r="Q111" s="585"/>
      <c r="R111" s="586"/>
      <c r="S111" s="586"/>
      <c r="T111" s="587"/>
      <c r="U111" s="235">
        <f t="shared" si="21"/>
        <v>0</v>
      </c>
      <c r="V111" s="235">
        <f t="shared" si="22"/>
        <v>0</v>
      </c>
      <c r="X111" s="583">
        <v>28</v>
      </c>
      <c r="Y111" s="584"/>
      <c r="Z111" s="585"/>
      <c r="AA111" s="586"/>
      <c r="AB111" s="586"/>
      <c r="AC111" s="587"/>
      <c r="AD111" s="235">
        <f t="shared" si="23"/>
        <v>0</v>
      </c>
      <c r="AE111" s="235">
        <f t="shared" si="24"/>
        <v>0</v>
      </c>
      <c r="AG111" s="583">
        <v>39</v>
      </c>
      <c r="AH111" s="584"/>
      <c r="AI111" s="585"/>
      <c r="AJ111" s="586"/>
      <c r="AK111" s="586"/>
      <c r="AL111" s="587"/>
      <c r="AM111" s="235">
        <f t="shared" si="25"/>
        <v>0</v>
      </c>
      <c r="AN111" s="235">
        <f t="shared" si="26"/>
        <v>0</v>
      </c>
    </row>
    <row r="112" spans="1:40" s="177" customFormat="1" x14ac:dyDescent="0.2">
      <c r="A112" s="583">
        <v>7</v>
      </c>
      <c r="B112" s="584"/>
      <c r="C112" s="585"/>
      <c r="D112" s="586"/>
      <c r="E112" s="586"/>
      <c r="F112" s="587"/>
      <c r="G112" s="235">
        <f t="shared" si="19"/>
        <v>0</v>
      </c>
      <c r="H112" s="235">
        <f t="shared" si="20"/>
        <v>0</v>
      </c>
      <c r="I112" s="235"/>
      <c r="J112" s="235"/>
      <c r="K112" s="235"/>
      <c r="L112" s="235"/>
      <c r="M112" s="235"/>
      <c r="O112" s="583">
        <v>18</v>
      </c>
      <c r="P112" s="584"/>
      <c r="Q112" s="585"/>
      <c r="R112" s="586"/>
      <c r="S112" s="586"/>
      <c r="T112" s="587"/>
      <c r="U112" s="235">
        <f t="shared" si="21"/>
        <v>0</v>
      </c>
      <c r="V112" s="235">
        <f t="shared" si="22"/>
        <v>0</v>
      </c>
      <c r="X112" s="583">
        <v>29</v>
      </c>
      <c r="Y112" s="584"/>
      <c r="Z112" s="585"/>
      <c r="AA112" s="586"/>
      <c r="AB112" s="586"/>
      <c r="AC112" s="587"/>
      <c r="AD112" s="235">
        <f t="shared" si="23"/>
        <v>0</v>
      </c>
      <c r="AE112" s="235">
        <f t="shared" si="24"/>
        <v>0</v>
      </c>
      <c r="AG112" s="583">
        <v>40</v>
      </c>
      <c r="AH112" s="584"/>
      <c r="AI112" s="585"/>
      <c r="AJ112" s="586"/>
      <c r="AK112" s="586"/>
      <c r="AL112" s="587"/>
      <c r="AM112" s="235">
        <f t="shared" si="25"/>
        <v>0</v>
      </c>
      <c r="AN112" s="235">
        <f t="shared" si="26"/>
        <v>0</v>
      </c>
    </row>
    <row r="113" spans="1:40" s="177" customFormat="1" x14ac:dyDescent="0.2">
      <c r="A113" s="583">
        <v>8</v>
      </c>
      <c r="B113" s="584"/>
      <c r="C113" s="585"/>
      <c r="D113" s="586"/>
      <c r="E113" s="586"/>
      <c r="F113" s="587"/>
      <c r="G113" s="235">
        <f t="shared" si="19"/>
        <v>0</v>
      </c>
      <c r="H113" s="235">
        <f t="shared" si="20"/>
        <v>0</v>
      </c>
      <c r="I113" s="235"/>
      <c r="J113" s="235"/>
      <c r="K113" s="235"/>
      <c r="L113" s="235"/>
      <c r="M113" s="235"/>
      <c r="O113" s="583">
        <v>19</v>
      </c>
      <c r="P113" s="584"/>
      <c r="Q113" s="585"/>
      <c r="R113" s="586"/>
      <c r="S113" s="586"/>
      <c r="T113" s="587"/>
      <c r="U113" s="235">
        <f t="shared" si="21"/>
        <v>0</v>
      </c>
      <c r="V113" s="235">
        <f t="shared" si="22"/>
        <v>0</v>
      </c>
      <c r="X113" s="583">
        <v>30</v>
      </c>
      <c r="Y113" s="584"/>
      <c r="Z113" s="585"/>
      <c r="AA113" s="586"/>
      <c r="AB113" s="586"/>
      <c r="AC113" s="587"/>
      <c r="AD113" s="235">
        <f t="shared" si="23"/>
        <v>0</v>
      </c>
      <c r="AE113" s="235">
        <f t="shared" si="24"/>
        <v>0</v>
      </c>
      <c r="AG113" s="583">
        <v>41</v>
      </c>
      <c r="AH113" s="584"/>
      <c r="AI113" s="585"/>
      <c r="AJ113" s="586"/>
      <c r="AK113" s="586"/>
      <c r="AL113" s="587"/>
      <c r="AM113" s="235">
        <f t="shared" si="25"/>
        <v>0</v>
      </c>
      <c r="AN113" s="235">
        <f t="shared" si="26"/>
        <v>0</v>
      </c>
    </row>
    <row r="114" spans="1:40" s="177" customFormat="1" x14ac:dyDescent="0.2">
      <c r="A114" s="583">
        <v>9</v>
      </c>
      <c r="B114" s="584"/>
      <c r="C114" s="585"/>
      <c r="D114" s="586"/>
      <c r="E114" s="586"/>
      <c r="F114" s="587"/>
      <c r="G114" s="235">
        <f t="shared" si="19"/>
        <v>0</v>
      </c>
      <c r="H114" s="235">
        <f t="shared" si="20"/>
        <v>0</v>
      </c>
      <c r="I114" s="235"/>
      <c r="J114" s="235"/>
      <c r="K114" s="235"/>
      <c r="L114" s="235"/>
      <c r="M114" s="235"/>
      <c r="O114" s="583">
        <v>20</v>
      </c>
      <c r="P114" s="584"/>
      <c r="Q114" s="585"/>
      <c r="R114" s="586"/>
      <c r="S114" s="586"/>
      <c r="T114" s="587"/>
      <c r="U114" s="235">
        <f t="shared" si="21"/>
        <v>0</v>
      </c>
      <c r="V114" s="235">
        <f t="shared" si="22"/>
        <v>0</v>
      </c>
      <c r="X114" s="583">
        <v>31</v>
      </c>
      <c r="Y114" s="584"/>
      <c r="Z114" s="585"/>
      <c r="AA114" s="586"/>
      <c r="AB114" s="586"/>
      <c r="AC114" s="587"/>
      <c r="AD114" s="235">
        <f t="shared" si="23"/>
        <v>0</v>
      </c>
      <c r="AE114" s="235">
        <f t="shared" si="24"/>
        <v>0</v>
      </c>
      <c r="AG114" s="583">
        <v>42</v>
      </c>
      <c r="AH114" s="584"/>
      <c r="AI114" s="585"/>
      <c r="AJ114" s="586"/>
      <c r="AK114" s="586"/>
      <c r="AL114" s="587"/>
      <c r="AM114" s="235">
        <f t="shared" si="25"/>
        <v>0</v>
      </c>
      <c r="AN114" s="235">
        <f t="shared" si="26"/>
        <v>0</v>
      </c>
    </row>
    <row r="115" spans="1:40" s="177" customFormat="1" x14ac:dyDescent="0.2">
      <c r="A115" s="583">
        <v>10</v>
      </c>
      <c r="B115" s="584"/>
      <c r="C115" s="585"/>
      <c r="D115" s="586"/>
      <c r="E115" s="586"/>
      <c r="F115" s="587"/>
      <c r="G115" s="235">
        <f t="shared" si="19"/>
        <v>0</v>
      </c>
      <c r="H115" s="235">
        <f t="shared" si="20"/>
        <v>0</v>
      </c>
      <c r="I115" s="235"/>
      <c r="J115" s="235"/>
      <c r="K115" s="235"/>
      <c r="L115" s="235"/>
      <c r="M115" s="235"/>
      <c r="O115" s="583">
        <v>21</v>
      </c>
      <c r="P115" s="584"/>
      <c r="Q115" s="585"/>
      <c r="R115" s="586"/>
      <c r="S115" s="586"/>
      <c r="T115" s="587"/>
      <c r="U115" s="235">
        <f t="shared" si="21"/>
        <v>0</v>
      </c>
      <c r="V115" s="235">
        <f t="shared" si="22"/>
        <v>0</v>
      </c>
      <c r="X115" s="583">
        <v>32</v>
      </c>
      <c r="Y115" s="584"/>
      <c r="Z115" s="585"/>
      <c r="AA115" s="586"/>
      <c r="AB115" s="586"/>
      <c r="AC115" s="587"/>
      <c r="AD115" s="235">
        <f t="shared" si="23"/>
        <v>0</v>
      </c>
      <c r="AE115" s="235">
        <f t="shared" si="24"/>
        <v>0</v>
      </c>
      <c r="AG115" s="583">
        <v>43</v>
      </c>
      <c r="AH115" s="584"/>
      <c r="AI115" s="585"/>
      <c r="AJ115" s="586"/>
      <c r="AK115" s="586"/>
      <c r="AL115" s="587"/>
      <c r="AM115" s="235">
        <f t="shared" si="25"/>
        <v>0</v>
      </c>
      <c r="AN115" s="235">
        <f t="shared" si="26"/>
        <v>0</v>
      </c>
    </row>
    <row r="116" spans="1:40" s="177" customFormat="1" ht="13.5" thickBot="1" x14ac:dyDescent="0.25">
      <c r="A116" s="583">
        <v>11</v>
      </c>
      <c r="B116" s="584"/>
      <c r="C116" s="585"/>
      <c r="D116" s="586"/>
      <c r="E116" s="586"/>
      <c r="F116" s="587"/>
      <c r="G116" s="235">
        <f t="shared" si="19"/>
        <v>0</v>
      </c>
      <c r="H116" s="235">
        <f t="shared" si="20"/>
        <v>0</v>
      </c>
      <c r="I116" s="235"/>
      <c r="J116" s="235"/>
      <c r="K116" s="235"/>
      <c r="L116" s="235"/>
      <c r="M116" s="235"/>
      <c r="O116" s="583">
        <v>22</v>
      </c>
      <c r="P116" s="584"/>
      <c r="Q116" s="585"/>
      <c r="R116" s="586"/>
      <c r="S116" s="586"/>
      <c r="T116" s="587"/>
      <c r="U116" s="235">
        <f t="shared" si="21"/>
        <v>0</v>
      </c>
      <c r="V116" s="235">
        <f t="shared" si="22"/>
        <v>0</v>
      </c>
      <c r="X116" s="583">
        <v>33</v>
      </c>
      <c r="Y116" s="584"/>
      <c r="Z116" s="585"/>
      <c r="AA116" s="586"/>
      <c r="AB116" s="586"/>
      <c r="AC116" s="587"/>
      <c r="AD116" s="235">
        <f t="shared" si="23"/>
        <v>0</v>
      </c>
      <c r="AE116" s="235">
        <f t="shared" si="24"/>
        <v>0</v>
      </c>
      <c r="AG116" s="588"/>
      <c r="AH116" s="589" t="s">
        <v>3</v>
      </c>
      <c r="AI116" s="551"/>
      <c r="AJ116" s="589"/>
      <c r="AK116" s="589"/>
      <c r="AL116" s="590">
        <f>SUM(F106:F116)+SUM(T106:T116)+SUM(AL106:AL115)+SUM(AC106:AC116)</f>
        <v>0</v>
      </c>
      <c r="AM116" s="235"/>
      <c r="AN116" s="235"/>
    </row>
    <row r="117" spans="1:40" s="177" customFormat="1" x14ac:dyDescent="0.2">
      <c r="B117" s="591"/>
      <c r="C117" s="328"/>
      <c r="D117" s="592"/>
      <c r="E117" s="592"/>
      <c r="F117" s="575"/>
      <c r="G117" s="235"/>
      <c r="H117" s="235"/>
      <c r="I117" s="235"/>
      <c r="J117" s="235"/>
      <c r="K117" s="235"/>
      <c r="L117" s="235"/>
      <c r="M117" s="235"/>
      <c r="P117" s="591"/>
      <c r="Q117" s="328"/>
      <c r="R117" s="592"/>
      <c r="S117" s="592"/>
      <c r="T117" s="575"/>
      <c r="U117" s="235"/>
      <c r="V117" s="235"/>
      <c r="Y117" s="591"/>
      <c r="Z117" s="328"/>
      <c r="AA117" s="592"/>
      <c r="AB117" s="592"/>
      <c r="AC117" s="575"/>
      <c r="AD117" s="235"/>
      <c r="AE117" s="235"/>
      <c r="AH117" s="591"/>
      <c r="AI117" s="328"/>
      <c r="AJ117" s="592"/>
      <c r="AK117" s="592"/>
      <c r="AL117" s="575"/>
      <c r="AM117" s="235"/>
      <c r="AN117" s="235"/>
    </row>
    <row r="118" spans="1:40" s="177" customFormat="1" x14ac:dyDescent="0.2">
      <c r="B118" s="591"/>
      <c r="C118" s="328"/>
      <c r="D118" s="592"/>
      <c r="E118" s="592"/>
      <c r="F118" s="575"/>
      <c r="G118" s="235"/>
      <c r="H118" s="235"/>
      <c r="I118" s="235"/>
      <c r="J118" s="235"/>
      <c r="K118" s="235"/>
      <c r="L118" s="235"/>
      <c r="M118" s="235"/>
      <c r="P118" s="591"/>
      <c r="Q118" s="328"/>
      <c r="R118" s="592"/>
      <c r="S118" s="592"/>
      <c r="T118" s="575"/>
      <c r="U118" s="235"/>
      <c r="V118" s="235"/>
      <c r="Y118" s="591"/>
      <c r="Z118" s="328"/>
      <c r="AA118" s="592"/>
      <c r="AB118" s="592"/>
      <c r="AC118" s="575"/>
      <c r="AD118" s="235"/>
      <c r="AE118" s="235"/>
      <c r="AH118" s="591"/>
      <c r="AI118" s="328"/>
      <c r="AJ118" s="592"/>
      <c r="AK118" s="592"/>
      <c r="AL118" s="575"/>
      <c r="AM118" s="235"/>
      <c r="AN118" s="235"/>
    </row>
    <row r="119" spans="1:40" s="177" customFormat="1" x14ac:dyDescent="0.2">
      <c r="B119" s="591"/>
      <c r="C119" s="328"/>
      <c r="D119" s="592"/>
      <c r="E119" s="592"/>
      <c r="F119" s="575"/>
      <c r="G119" s="235"/>
      <c r="H119" s="235"/>
      <c r="I119" s="235"/>
      <c r="J119" s="235"/>
      <c r="K119" s="235"/>
      <c r="L119" s="235"/>
      <c r="M119" s="235"/>
      <c r="P119" s="591"/>
      <c r="Q119" s="328"/>
      <c r="R119" s="592"/>
      <c r="S119" s="592"/>
      <c r="T119" s="575"/>
      <c r="U119" s="235"/>
      <c r="V119" s="235"/>
      <c r="Y119" s="591"/>
      <c r="Z119" s="328"/>
      <c r="AA119" s="592"/>
      <c r="AB119" s="592"/>
      <c r="AC119" s="575"/>
      <c r="AD119" s="235"/>
      <c r="AE119" s="235"/>
      <c r="AH119" s="591"/>
      <c r="AI119" s="328"/>
      <c r="AJ119" s="592"/>
      <c r="AK119" s="592"/>
      <c r="AL119" s="575"/>
      <c r="AM119" s="235"/>
      <c r="AN119" s="235"/>
    </row>
    <row r="120" spans="1:40" s="177" customFormat="1" x14ac:dyDescent="0.2">
      <c r="B120" s="591"/>
      <c r="C120" s="328"/>
      <c r="D120" s="592"/>
      <c r="E120" s="592"/>
      <c r="F120" s="575"/>
      <c r="G120" s="235"/>
      <c r="H120" s="235"/>
      <c r="I120" s="235"/>
      <c r="J120" s="235"/>
      <c r="K120" s="235"/>
      <c r="L120" s="235"/>
      <c r="M120" s="235"/>
      <c r="P120" s="591"/>
      <c r="Q120" s="328"/>
      <c r="R120" s="592"/>
      <c r="S120" s="592"/>
      <c r="T120" s="575"/>
      <c r="U120" s="235"/>
      <c r="V120" s="235"/>
      <c r="Y120" s="591"/>
      <c r="Z120" s="328"/>
      <c r="AA120" s="592"/>
      <c r="AB120" s="592"/>
      <c r="AC120" s="575"/>
      <c r="AD120" s="235"/>
      <c r="AE120" s="235"/>
      <c r="AH120" s="591"/>
      <c r="AI120" s="328"/>
      <c r="AJ120" s="592"/>
      <c r="AK120" s="592"/>
      <c r="AL120" s="575"/>
      <c r="AM120" s="235"/>
      <c r="AN120" s="235"/>
    </row>
    <row r="121" spans="1:40" s="177" customFormat="1" x14ac:dyDescent="0.2">
      <c r="B121" s="591"/>
      <c r="C121" s="328"/>
      <c r="D121" s="592"/>
      <c r="E121" s="592"/>
      <c r="F121" s="575"/>
      <c r="G121" s="235"/>
      <c r="H121" s="235"/>
      <c r="I121" s="235"/>
      <c r="J121" s="235"/>
      <c r="K121" s="235"/>
      <c r="L121" s="235"/>
      <c r="M121" s="235"/>
      <c r="P121" s="591"/>
      <c r="Q121" s="328"/>
      <c r="R121" s="592"/>
      <c r="S121" s="592"/>
      <c r="T121" s="575"/>
      <c r="U121" s="235"/>
      <c r="V121" s="235"/>
      <c r="Y121" s="591"/>
      <c r="Z121" s="328"/>
      <c r="AA121" s="592"/>
      <c r="AB121" s="592"/>
      <c r="AC121" s="575"/>
      <c r="AD121" s="235"/>
      <c r="AE121" s="235"/>
      <c r="AH121" s="591"/>
      <c r="AI121" s="328"/>
      <c r="AJ121" s="592"/>
      <c r="AK121" s="592"/>
      <c r="AL121" s="575"/>
      <c r="AM121" s="235"/>
      <c r="AN121" s="235"/>
    </row>
    <row r="122" spans="1:40" s="177" customFormat="1" x14ac:dyDescent="0.2">
      <c r="B122" s="591"/>
      <c r="C122" s="328"/>
      <c r="D122" s="592"/>
      <c r="E122" s="592"/>
      <c r="F122" s="575"/>
      <c r="G122" s="235"/>
      <c r="H122" s="235"/>
      <c r="I122" s="235"/>
      <c r="J122" s="235"/>
      <c r="K122" s="235"/>
      <c r="L122" s="235"/>
      <c r="M122" s="235"/>
      <c r="P122" s="591"/>
      <c r="Q122" s="328"/>
      <c r="R122" s="592"/>
      <c r="S122" s="592"/>
      <c r="T122" s="575"/>
      <c r="U122" s="235"/>
      <c r="V122" s="235"/>
      <c r="Y122" s="591"/>
      <c r="Z122" s="328"/>
      <c r="AA122" s="592"/>
      <c r="AB122" s="592"/>
      <c r="AC122" s="575"/>
      <c r="AD122" s="235"/>
      <c r="AE122" s="235"/>
      <c r="AH122" s="591"/>
      <c r="AI122" s="328"/>
      <c r="AJ122" s="592"/>
      <c r="AK122" s="592"/>
      <c r="AL122" s="575"/>
      <c r="AM122" s="235"/>
      <c r="AN122" s="235"/>
    </row>
    <row r="123" spans="1:40" s="177" customFormat="1" ht="13.5" thickBot="1" x14ac:dyDescent="0.25">
      <c r="B123" s="591"/>
      <c r="C123" s="328"/>
      <c r="D123" s="592"/>
      <c r="E123" s="592"/>
      <c r="F123" s="575"/>
      <c r="G123" s="235"/>
      <c r="H123" s="235"/>
      <c r="I123" s="235"/>
      <c r="J123" s="235"/>
      <c r="K123" s="235"/>
      <c r="L123" s="235"/>
      <c r="M123" s="235"/>
      <c r="P123" s="591"/>
      <c r="Q123" s="328"/>
      <c r="R123" s="592"/>
      <c r="S123" s="592"/>
      <c r="T123" s="575"/>
      <c r="U123" s="235"/>
      <c r="V123" s="235"/>
      <c r="Y123" s="591"/>
      <c r="Z123" s="328"/>
      <c r="AA123" s="592"/>
      <c r="AB123" s="592"/>
      <c r="AC123" s="575"/>
      <c r="AD123" s="235"/>
      <c r="AE123" s="235"/>
      <c r="AH123" s="591"/>
      <c r="AI123" s="328"/>
      <c r="AJ123" s="592"/>
      <c r="AK123" s="592"/>
      <c r="AL123" s="575"/>
      <c r="AM123" s="235"/>
      <c r="AN123" s="235"/>
    </row>
    <row r="124" spans="1:40" s="177" customFormat="1" ht="13.5" thickBot="1" x14ac:dyDescent="0.25">
      <c r="A124" s="579">
        <v>4</v>
      </c>
      <c r="B124" s="579"/>
      <c r="C124" s="472"/>
      <c r="D124" s="816" t="s">
        <v>159</v>
      </c>
      <c r="E124" s="812" t="s">
        <v>34</v>
      </c>
      <c r="F124" s="580">
        <f>+$AL136</f>
        <v>0</v>
      </c>
      <c r="G124" s="235"/>
      <c r="H124" s="235"/>
      <c r="I124" s="235"/>
      <c r="J124" s="235"/>
      <c r="K124" s="235"/>
      <c r="L124" s="235"/>
      <c r="M124" s="235"/>
      <c r="O124" s="579"/>
      <c r="P124" s="579"/>
      <c r="Q124" s="472"/>
      <c r="R124" s="816" t="s">
        <v>159</v>
      </c>
      <c r="S124" s="812" t="s">
        <v>34</v>
      </c>
      <c r="T124" s="580">
        <f>+$AL136</f>
        <v>0</v>
      </c>
      <c r="U124" s="235"/>
      <c r="V124" s="235"/>
      <c r="X124" s="579">
        <v>4</v>
      </c>
      <c r="Y124" s="579"/>
      <c r="Z124" s="472"/>
      <c r="AA124" s="816" t="s">
        <v>159</v>
      </c>
      <c r="AB124" s="812" t="s">
        <v>34</v>
      </c>
      <c r="AC124" s="580">
        <f>+$AL136</f>
        <v>0</v>
      </c>
      <c r="AD124" s="235"/>
      <c r="AE124" s="235"/>
      <c r="AG124" s="579"/>
      <c r="AH124" s="579"/>
      <c r="AI124" s="472"/>
      <c r="AJ124" s="816" t="s">
        <v>159</v>
      </c>
      <c r="AK124" s="812" t="s">
        <v>34</v>
      </c>
      <c r="AL124" s="814" t="s">
        <v>18</v>
      </c>
      <c r="AM124" s="235"/>
      <c r="AN124" s="235"/>
    </row>
    <row r="125" spans="1:40" s="177" customFormat="1" ht="51" x14ac:dyDescent="0.2">
      <c r="A125" s="581" t="s">
        <v>7</v>
      </c>
      <c r="B125" s="582" t="str">
        <f>+" אסמכתא " &amp; $B$6 &amp;"         חזרה לטבלה "</f>
        <v xml:space="preserve"> אסמכתא          חזרה לטבלה </v>
      </c>
      <c r="C125" s="477" t="s">
        <v>203</v>
      </c>
      <c r="D125" s="817"/>
      <c r="E125" s="813"/>
      <c r="F125" s="580" t="s">
        <v>18</v>
      </c>
      <c r="G125" s="235"/>
      <c r="H125" s="235"/>
      <c r="I125" s="235"/>
      <c r="J125" s="235"/>
      <c r="K125" s="235"/>
      <c r="L125" s="235"/>
      <c r="M125" s="235"/>
      <c r="O125" s="581" t="s">
        <v>23</v>
      </c>
      <c r="P125" s="582" t="str">
        <f>+" אסמכתא " &amp; $B$6 &amp;"         חזרה לטבלה "</f>
        <v xml:space="preserve"> אסמכתא          חזרה לטבלה </v>
      </c>
      <c r="Q125" s="477" t="s">
        <v>203</v>
      </c>
      <c r="R125" s="817"/>
      <c r="S125" s="813"/>
      <c r="T125" s="580" t="s">
        <v>18</v>
      </c>
      <c r="U125" s="235"/>
      <c r="V125" s="235"/>
      <c r="X125" s="581" t="s">
        <v>7</v>
      </c>
      <c r="Y125" s="582" t="str">
        <f>+" אסמכתא " &amp; $B$6 &amp;"         חזרה לטבלה "</f>
        <v xml:space="preserve"> אסמכתא          חזרה לטבלה </v>
      </c>
      <c r="Z125" s="477" t="s">
        <v>203</v>
      </c>
      <c r="AA125" s="817"/>
      <c r="AB125" s="813"/>
      <c r="AC125" s="580" t="s">
        <v>18</v>
      </c>
      <c r="AD125" s="235"/>
      <c r="AE125" s="235"/>
      <c r="AG125" s="581" t="s">
        <v>23</v>
      </c>
      <c r="AH125" s="582" t="str">
        <f>+" אסמכתא " &amp; $B$6 &amp;"         חזרה לטבלה "</f>
        <v xml:space="preserve"> אסמכתא          חזרה לטבלה </v>
      </c>
      <c r="AI125" s="477" t="s">
        <v>203</v>
      </c>
      <c r="AJ125" s="817"/>
      <c r="AK125" s="813"/>
      <c r="AL125" s="815"/>
      <c r="AM125" s="235"/>
      <c r="AN125" s="235"/>
    </row>
    <row r="126" spans="1:40" s="177" customFormat="1" x14ac:dyDescent="0.2">
      <c r="A126" s="583">
        <v>1</v>
      </c>
      <c r="B126" s="584"/>
      <c r="C126" s="585"/>
      <c r="D126" s="586"/>
      <c r="E126" s="586"/>
      <c r="F126" s="587"/>
      <c r="G126" s="235">
        <f>IF(AND((COUNTA($C$6)=1),(COUNTA(F126)=1),($C$6&lt;&gt;0),(OR((E126&lt;$C$62),(E126&gt;($E$62+61))))),1,0)</f>
        <v>0</v>
      </c>
      <c r="H126" s="235">
        <f>IF(AND((COUNTA($C$6)=1),(COUNTA(F126)=1),($C$6&lt;&gt;0),(OR((D126&lt;$C$62),(D126&gt;($E$62))))),1,0)</f>
        <v>0</v>
      </c>
      <c r="I126" s="235"/>
      <c r="J126" s="235"/>
      <c r="K126" s="235"/>
      <c r="L126" s="235"/>
      <c r="M126" s="235"/>
      <c r="O126" s="583">
        <v>12</v>
      </c>
      <c r="P126" s="584"/>
      <c r="Q126" s="585"/>
      <c r="R126" s="586"/>
      <c r="S126" s="586"/>
      <c r="T126" s="587"/>
      <c r="U126" s="235">
        <f>IF(AND((COUNTA($C$6)=1),(COUNTA(T126)=1),($C$6&lt;&gt;0),(OR((S126&lt;$C$62),(S126&gt;($E$62+61))))),1,0)</f>
        <v>0</v>
      </c>
      <c r="V126" s="235">
        <f>IF(AND((COUNTA($C$6)=1),(COUNTA(T126)=1),($C$6&lt;&gt;0),(OR((R126&lt;$C$62),(R126&gt;($E$62))))),1,0)</f>
        <v>0</v>
      </c>
      <c r="X126" s="583">
        <v>23</v>
      </c>
      <c r="Y126" s="584"/>
      <c r="Z126" s="585"/>
      <c r="AA126" s="586"/>
      <c r="AB126" s="586"/>
      <c r="AC126" s="587"/>
      <c r="AD126" s="235">
        <f>IF(AND((COUNTA($C$6)=1),(COUNTA(AC126)=1),($C$6&lt;&gt;0),(OR((AB126&lt;$C$62),(AB126&gt;($E$62+61))))),1,0)</f>
        <v>0</v>
      </c>
      <c r="AE126" s="235">
        <f>IF(AND((COUNTA($C$6)=1),(COUNTA(AC126)=1),($C$6&lt;&gt;0),(OR((AA126&lt;$C$62),(AA126&gt;($E$62))))),1,0)</f>
        <v>0</v>
      </c>
      <c r="AG126" s="583">
        <v>34</v>
      </c>
      <c r="AH126" s="584"/>
      <c r="AI126" s="585"/>
      <c r="AJ126" s="586"/>
      <c r="AK126" s="586"/>
      <c r="AL126" s="587"/>
      <c r="AM126" s="235">
        <f>IF(AND((COUNTA($C$6)=1),(COUNTA(AL126)=1),($C$6&lt;&gt;0),(OR((AK126&lt;$C$62),(AK126&gt;($E$62+61))))),1,0)</f>
        <v>0</v>
      </c>
      <c r="AN126" s="235">
        <f>IF(AND((COUNTA($C$6)=1),(COUNTA(AL126)=1),($C$6&lt;&gt;0),(OR((AJ126&lt;$C$62),(AJ126&gt;($E$62))))),1,0)</f>
        <v>0</v>
      </c>
    </row>
    <row r="127" spans="1:40" s="177" customFormat="1" x14ac:dyDescent="0.2">
      <c r="A127" s="583">
        <v>2</v>
      </c>
      <c r="B127" s="584"/>
      <c r="C127" s="585"/>
      <c r="D127" s="586"/>
      <c r="E127" s="586"/>
      <c r="F127" s="587"/>
      <c r="G127" s="235">
        <f t="shared" ref="G127:G136" si="27">IF(AND((COUNTA($C$6)=1),(COUNTA(F127)=1),($C$6&lt;&gt;0),(OR((E127&lt;$C$62),(E127&gt;($E$62+61))))),1,0)</f>
        <v>0</v>
      </c>
      <c r="H127" s="235">
        <f t="shared" ref="H127:H136" si="28">IF(AND((COUNTA($C$6)=1),(COUNTA(F127)=1),($C$6&lt;&gt;0),(OR((D127&lt;$C$62),(D127&gt;($E$62))))),1,0)</f>
        <v>0</v>
      </c>
      <c r="I127" s="235"/>
      <c r="J127" s="235"/>
      <c r="K127" s="235"/>
      <c r="L127" s="235"/>
      <c r="M127" s="235"/>
      <c r="O127" s="583">
        <v>13</v>
      </c>
      <c r="P127" s="584"/>
      <c r="Q127" s="585"/>
      <c r="R127" s="586"/>
      <c r="S127" s="586"/>
      <c r="T127" s="587"/>
      <c r="U127" s="235">
        <f t="shared" ref="U127:U136" si="29">IF(AND((COUNTA($C$6)=1),(COUNTA(T127)=1),($C$6&lt;&gt;0),(OR((S127&lt;$C$62),(S127&gt;($E$62+61))))),1,0)</f>
        <v>0</v>
      </c>
      <c r="V127" s="235">
        <f t="shared" ref="V127:V136" si="30">IF(AND((COUNTA($C$6)=1),(COUNTA(T127)=1),($C$6&lt;&gt;0),(OR((R127&lt;$C$62),(R127&gt;($E$62))))),1,0)</f>
        <v>0</v>
      </c>
      <c r="X127" s="583">
        <v>24</v>
      </c>
      <c r="Y127" s="584"/>
      <c r="Z127" s="585"/>
      <c r="AA127" s="586"/>
      <c r="AB127" s="586"/>
      <c r="AC127" s="587"/>
      <c r="AD127" s="235">
        <f t="shared" ref="AD127:AD136" si="31">IF(AND((COUNTA($C$6)=1),(COUNTA(AC127)=1),($C$6&lt;&gt;0),(OR((AB127&lt;$C$62),(AB127&gt;($E$62+61))))),1,0)</f>
        <v>0</v>
      </c>
      <c r="AE127" s="235">
        <f t="shared" ref="AE127:AE136" si="32">IF(AND((COUNTA($C$6)=1),(COUNTA(AC127)=1),($C$6&lt;&gt;0),(OR((AA127&lt;$C$62),(AA127&gt;($E$62))))),1,0)</f>
        <v>0</v>
      </c>
      <c r="AG127" s="583">
        <v>35</v>
      </c>
      <c r="AH127" s="584"/>
      <c r="AI127" s="585"/>
      <c r="AJ127" s="586"/>
      <c r="AK127" s="586"/>
      <c r="AL127" s="587"/>
      <c r="AM127" s="235">
        <f t="shared" ref="AM127:AM135" si="33">IF(AND((COUNTA($C$6)=1),(COUNTA(AL127)=1),($C$6&lt;&gt;0),(OR((AK127&lt;$C$62),(AK127&gt;($E$62+61))))),1,0)</f>
        <v>0</v>
      </c>
      <c r="AN127" s="235">
        <f t="shared" ref="AN127:AN135" si="34">IF(AND((COUNTA($C$6)=1),(COUNTA(AL127)=1),($C$6&lt;&gt;0),(OR((AJ127&lt;$C$62),(AJ127&gt;($E$62))))),1,0)</f>
        <v>0</v>
      </c>
    </row>
    <row r="128" spans="1:40" s="177" customFormat="1" x14ac:dyDescent="0.2">
      <c r="A128" s="583">
        <v>3</v>
      </c>
      <c r="B128" s="584"/>
      <c r="C128" s="585"/>
      <c r="D128" s="586"/>
      <c r="E128" s="586"/>
      <c r="F128" s="587"/>
      <c r="G128" s="235">
        <f t="shared" si="27"/>
        <v>0</v>
      </c>
      <c r="H128" s="235">
        <f t="shared" si="28"/>
        <v>0</v>
      </c>
      <c r="I128" s="235"/>
      <c r="J128" s="235"/>
      <c r="K128" s="235"/>
      <c r="L128" s="235"/>
      <c r="M128" s="235"/>
      <c r="O128" s="583">
        <v>14</v>
      </c>
      <c r="P128" s="584"/>
      <c r="Q128" s="585"/>
      <c r="R128" s="586"/>
      <c r="S128" s="586"/>
      <c r="T128" s="587"/>
      <c r="U128" s="235">
        <f t="shared" si="29"/>
        <v>0</v>
      </c>
      <c r="V128" s="235">
        <f t="shared" si="30"/>
        <v>0</v>
      </c>
      <c r="X128" s="583">
        <v>25</v>
      </c>
      <c r="Y128" s="584"/>
      <c r="Z128" s="585"/>
      <c r="AA128" s="586"/>
      <c r="AB128" s="586"/>
      <c r="AC128" s="587"/>
      <c r="AD128" s="235">
        <f t="shared" si="31"/>
        <v>0</v>
      </c>
      <c r="AE128" s="235">
        <f t="shared" si="32"/>
        <v>0</v>
      </c>
      <c r="AG128" s="583">
        <v>36</v>
      </c>
      <c r="AH128" s="584"/>
      <c r="AI128" s="585"/>
      <c r="AJ128" s="586"/>
      <c r="AK128" s="586"/>
      <c r="AL128" s="587"/>
      <c r="AM128" s="235">
        <f t="shared" si="33"/>
        <v>0</v>
      </c>
      <c r="AN128" s="235">
        <f t="shared" si="34"/>
        <v>0</v>
      </c>
    </row>
    <row r="129" spans="1:40" s="177" customFormat="1" x14ac:dyDescent="0.2">
      <c r="A129" s="583">
        <v>4</v>
      </c>
      <c r="B129" s="584"/>
      <c r="C129" s="585"/>
      <c r="D129" s="586"/>
      <c r="E129" s="586"/>
      <c r="F129" s="587"/>
      <c r="G129" s="235">
        <f t="shared" si="27"/>
        <v>0</v>
      </c>
      <c r="H129" s="235">
        <f t="shared" si="28"/>
        <v>0</v>
      </c>
      <c r="I129" s="235"/>
      <c r="J129" s="235"/>
      <c r="K129" s="235"/>
      <c r="L129" s="235"/>
      <c r="M129" s="235"/>
      <c r="O129" s="583">
        <v>15</v>
      </c>
      <c r="P129" s="584"/>
      <c r="Q129" s="585"/>
      <c r="R129" s="586"/>
      <c r="S129" s="586"/>
      <c r="T129" s="587"/>
      <c r="U129" s="235">
        <f t="shared" si="29"/>
        <v>0</v>
      </c>
      <c r="V129" s="235">
        <f t="shared" si="30"/>
        <v>0</v>
      </c>
      <c r="X129" s="583">
        <v>26</v>
      </c>
      <c r="Y129" s="584"/>
      <c r="Z129" s="585"/>
      <c r="AA129" s="586"/>
      <c r="AB129" s="586"/>
      <c r="AC129" s="587"/>
      <c r="AD129" s="235">
        <f t="shared" si="31"/>
        <v>0</v>
      </c>
      <c r="AE129" s="235">
        <f t="shared" si="32"/>
        <v>0</v>
      </c>
      <c r="AG129" s="583">
        <v>37</v>
      </c>
      <c r="AH129" s="584"/>
      <c r="AI129" s="585"/>
      <c r="AJ129" s="586"/>
      <c r="AK129" s="586"/>
      <c r="AL129" s="587"/>
      <c r="AM129" s="235">
        <f t="shared" si="33"/>
        <v>0</v>
      </c>
      <c r="AN129" s="235">
        <f t="shared" si="34"/>
        <v>0</v>
      </c>
    </row>
    <row r="130" spans="1:40" s="177" customFormat="1" x14ac:dyDescent="0.2">
      <c r="A130" s="583">
        <v>5</v>
      </c>
      <c r="B130" s="584"/>
      <c r="C130" s="585"/>
      <c r="D130" s="586"/>
      <c r="E130" s="586"/>
      <c r="F130" s="587"/>
      <c r="G130" s="235">
        <f t="shared" si="27"/>
        <v>0</v>
      </c>
      <c r="H130" s="235">
        <f t="shared" si="28"/>
        <v>0</v>
      </c>
      <c r="I130" s="235"/>
      <c r="J130" s="235"/>
      <c r="K130" s="235"/>
      <c r="L130" s="235"/>
      <c r="M130" s="235"/>
      <c r="O130" s="583">
        <v>16</v>
      </c>
      <c r="P130" s="584"/>
      <c r="Q130" s="585"/>
      <c r="R130" s="586"/>
      <c r="S130" s="586"/>
      <c r="T130" s="587"/>
      <c r="U130" s="235">
        <f t="shared" si="29"/>
        <v>0</v>
      </c>
      <c r="V130" s="235">
        <f t="shared" si="30"/>
        <v>0</v>
      </c>
      <c r="X130" s="583">
        <v>27</v>
      </c>
      <c r="Y130" s="584"/>
      <c r="Z130" s="585"/>
      <c r="AA130" s="586"/>
      <c r="AB130" s="586"/>
      <c r="AC130" s="587"/>
      <c r="AD130" s="235">
        <f t="shared" si="31"/>
        <v>0</v>
      </c>
      <c r="AE130" s="235">
        <f t="shared" si="32"/>
        <v>0</v>
      </c>
      <c r="AG130" s="583">
        <v>38</v>
      </c>
      <c r="AH130" s="584"/>
      <c r="AI130" s="585"/>
      <c r="AJ130" s="586"/>
      <c r="AK130" s="586"/>
      <c r="AL130" s="587"/>
      <c r="AM130" s="235">
        <f t="shared" si="33"/>
        <v>0</v>
      </c>
      <c r="AN130" s="235">
        <f t="shared" si="34"/>
        <v>0</v>
      </c>
    </row>
    <row r="131" spans="1:40" s="177" customFormat="1" x14ac:dyDescent="0.2">
      <c r="A131" s="583">
        <v>6</v>
      </c>
      <c r="B131" s="584"/>
      <c r="C131" s="585"/>
      <c r="D131" s="586"/>
      <c r="E131" s="586"/>
      <c r="F131" s="587"/>
      <c r="G131" s="235">
        <f t="shared" si="27"/>
        <v>0</v>
      </c>
      <c r="H131" s="235">
        <f t="shared" si="28"/>
        <v>0</v>
      </c>
      <c r="I131" s="235"/>
      <c r="J131" s="235"/>
      <c r="K131" s="235"/>
      <c r="L131" s="235"/>
      <c r="M131" s="235"/>
      <c r="O131" s="583">
        <v>17</v>
      </c>
      <c r="P131" s="584"/>
      <c r="Q131" s="585"/>
      <c r="R131" s="586"/>
      <c r="S131" s="586"/>
      <c r="T131" s="587"/>
      <c r="U131" s="235">
        <f t="shared" si="29"/>
        <v>0</v>
      </c>
      <c r="V131" s="235">
        <f t="shared" si="30"/>
        <v>0</v>
      </c>
      <c r="X131" s="583">
        <v>28</v>
      </c>
      <c r="Y131" s="584"/>
      <c r="Z131" s="585"/>
      <c r="AA131" s="586"/>
      <c r="AB131" s="586"/>
      <c r="AC131" s="587"/>
      <c r="AD131" s="235">
        <f t="shared" si="31"/>
        <v>0</v>
      </c>
      <c r="AE131" s="235">
        <f t="shared" si="32"/>
        <v>0</v>
      </c>
      <c r="AG131" s="583">
        <v>39</v>
      </c>
      <c r="AH131" s="584"/>
      <c r="AI131" s="585"/>
      <c r="AJ131" s="586"/>
      <c r="AK131" s="586"/>
      <c r="AL131" s="587"/>
      <c r="AM131" s="235">
        <f t="shared" si="33"/>
        <v>0</v>
      </c>
      <c r="AN131" s="235">
        <f t="shared" si="34"/>
        <v>0</v>
      </c>
    </row>
    <row r="132" spans="1:40" s="177" customFormat="1" x14ac:dyDescent="0.2">
      <c r="A132" s="583">
        <v>7</v>
      </c>
      <c r="B132" s="584"/>
      <c r="C132" s="585"/>
      <c r="D132" s="586"/>
      <c r="E132" s="586"/>
      <c r="F132" s="587"/>
      <c r="G132" s="235">
        <f t="shared" si="27"/>
        <v>0</v>
      </c>
      <c r="H132" s="235">
        <f t="shared" si="28"/>
        <v>0</v>
      </c>
      <c r="I132" s="235"/>
      <c r="J132" s="235"/>
      <c r="K132" s="235"/>
      <c r="L132" s="235"/>
      <c r="M132" s="235"/>
      <c r="O132" s="583">
        <v>18</v>
      </c>
      <c r="P132" s="584"/>
      <c r="Q132" s="585"/>
      <c r="R132" s="586"/>
      <c r="S132" s="586"/>
      <c r="T132" s="587"/>
      <c r="U132" s="235">
        <f t="shared" si="29"/>
        <v>0</v>
      </c>
      <c r="V132" s="235">
        <f t="shared" si="30"/>
        <v>0</v>
      </c>
      <c r="X132" s="583">
        <v>29</v>
      </c>
      <c r="Y132" s="584"/>
      <c r="Z132" s="585"/>
      <c r="AA132" s="586"/>
      <c r="AB132" s="586"/>
      <c r="AC132" s="587"/>
      <c r="AD132" s="235">
        <f t="shared" si="31"/>
        <v>0</v>
      </c>
      <c r="AE132" s="235">
        <f t="shared" si="32"/>
        <v>0</v>
      </c>
      <c r="AG132" s="583">
        <v>40</v>
      </c>
      <c r="AH132" s="584"/>
      <c r="AI132" s="585"/>
      <c r="AJ132" s="586"/>
      <c r="AK132" s="586"/>
      <c r="AL132" s="587"/>
      <c r="AM132" s="235">
        <f t="shared" si="33"/>
        <v>0</v>
      </c>
      <c r="AN132" s="235">
        <f t="shared" si="34"/>
        <v>0</v>
      </c>
    </row>
    <row r="133" spans="1:40" s="177" customFormat="1" x14ac:dyDescent="0.2">
      <c r="A133" s="583">
        <v>8</v>
      </c>
      <c r="B133" s="584"/>
      <c r="C133" s="585"/>
      <c r="D133" s="586"/>
      <c r="E133" s="586"/>
      <c r="F133" s="587"/>
      <c r="G133" s="235">
        <f t="shared" si="27"/>
        <v>0</v>
      </c>
      <c r="H133" s="235">
        <f t="shared" si="28"/>
        <v>0</v>
      </c>
      <c r="I133" s="235"/>
      <c r="J133" s="235"/>
      <c r="K133" s="235"/>
      <c r="L133" s="235"/>
      <c r="M133" s="235"/>
      <c r="O133" s="583">
        <v>19</v>
      </c>
      <c r="P133" s="584"/>
      <c r="Q133" s="585"/>
      <c r="R133" s="586"/>
      <c r="S133" s="586"/>
      <c r="T133" s="587"/>
      <c r="U133" s="235">
        <f t="shared" si="29"/>
        <v>0</v>
      </c>
      <c r="V133" s="235">
        <f t="shared" si="30"/>
        <v>0</v>
      </c>
      <c r="X133" s="583">
        <v>30</v>
      </c>
      <c r="Y133" s="584"/>
      <c r="Z133" s="585"/>
      <c r="AA133" s="586"/>
      <c r="AB133" s="586"/>
      <c r="AC133" s="587"/>
      <c r="AD133" s="235">
        <f t="shared" si="31"/>
        <v>0</v>
      </c>
      <c r="AE133" s="235">
        <f t="shared" si="32"/>
        <v>0</v>
      </c>
      <c r="AG133" s="583">
        <v>41</v>
      </c>
      <c r="AH133" s="584"/>
      <c r="AI133" s="585"/>
      <c r="AJ133" s="586"/>
      <c r="AK133" s="586"/>
      <c r="AL133" s="587"/>
      <c r="AM133" s="235">
        <f t="shared" si="33"/>
        <v>0</v>
      </c>
      <c r="AN133" s="235">
        <f t="shared" si="34"/>
        <v>0</v>
      </c>
    </row>
    <row r="134" spans="1:40" s="177" customFormat="1" x14ac:dyDescent="0.2">
      <c r="A134" s="583">
        <v>9</v>
      </c>
      <c r="B134" s="584"/>
      <c r="C134" s="585"/>
      <c r="D134" s="586"/>
      <c r="E134" s="586"/>
      <c r="F134" s="587"/>
      <c r="G134" s="235">
        <f t="shared" si="27"/>
        <v>0</v>
      </c>
      <c r="H134" s="235">
        <f t="shared" si="28"/>
        <v>0</v>
      </c>
      <c r="I134" s="235"/>
      <c r="J134" s="235"/>
      <c r="K134" s="235"/>
      <c r="L134" s="235"/>
      <c r="M134" s="235"/>
      <c r="O134" s="583">
        <v>20</v>
      </c>
      <c r="P134" s="584"/>
      <c r="Q134" s="585"/>
      <c r="R134" s="586"/>
      <c r="S134" s="586"/>
      <c r="T134" s="587"/>
      <c r="U134" s="235">
        <f t="shared" si="29"/>
        <v>0</v>
      </c>
      <c r="V134" s="235">
        <f t="shared" si="30"/>
        <v>0</v>
      </c>
      <c r="X134" s="583">
        <v>31</v>
      </c>
      <c r="Y134" s="584"/>
      <c r="Z134" s="585"/>
      <c r="AA134" s="586"/>
      <c r="AB134" s="586"/>
      <c r="AC134" s="587"/>
      <c r="AD134" s="235">
        <f t="shared" si="31"/>
        <v>0</v>
      </c>
      <c r="AE134" s="235">
        <f t="shared" si="32"/>
        <v>0</v>
      </c>
      <c r="AG134" s="583">
        <v>42</v>
      </c>
      <c r="AH134" s="584"/>
      <c r="AI134" s="585"/>
      <c r="AJ134" s="586"/>
      <c r="AK134" s="586"/>
      <c r="AL134" s="587"/>
      <c r="AM134" s="235">
        <f t="shared" si="33"/>
        <v>0</v>
      </c>
      <c r="AN134" s="235">
        <f t="shared" si="34"/>
        <v>0</v>
      </c>
    </row>
    <row r="135" spans="1:40" s="177" customFormat="1" x14ac:dyDescent="0.2">
      <c r="A135" s="583">
        <v>10</v>
      </c>
      <c r="B135" s="584"/>
      <c r="C135" s="585"/>
      <c r="D135" s="586"/>
      <c r="E135" s="586"/>
      <c r="F135" s="587"/>
      <c r="G135" s="235">
        <f t="shared" si="27"/>
        <v>0</v>
      </c>
      <c r="H135" s="235">
        <f t="shared" si="28"/>
        <v>0</v>
      </c>
      <c r="I135" s="235"/>
      <c r="J135" s="235"/>
      <c r="K135" s="235"/>
      <c r="L135" s="235"/>
      <c r="M135" s="235"/>
      <c r="O135" s="583">
        <v>21</v>
      </c>
      <c r="P135" s="584"/>
      <c r="Q135" s="585"/>
      <c r="R135" s="586"/>
      <c r="S135" s="586"/>
      <c r="T135" s="587"/>
      <c r="U135" s="235">
        <f t="shared" si="29"/>
        <v>0</v>
      </c>
      <c r="V135" s="235">
        <f t="shared" si="30"/>
        <v>0</v>
      </c>
      <c r="X135" s="583">
        <v>32</v>
      </c>
      <c r="Y135" s="584"/>
      <c r="Z135" s="585"/>
      <c r="AA135" s="586"/>
      <c r="AB135" s="586"/>
      <c r="AC135" s="587"/>
      <c r="AD135" s="235">
        <f t="shared" si="31"/>
        <v>0</v>
      </c>
      <c r="AE135" s="235">
        <f t="shared" si="32"/>
        <v>0</v>
      </c>
      <c r="AG135" s="583">
        <v>43</v>
      </c>
      <c r="AH135" s="584"/>
      <c r="AI135" s="585"/>
      <c r="AJ135" s="586"/>
      <c r="AK135" s="586"/>
      <c r="AL135" s="587"/>
      <c r="AM135" s="235">
        <f t="shared" si="33"/>
        <v>0</v>
      </c>
      <c r="AN135" s="235">
        <f t="shared" si="34"/>
        <v>0</v>
      </c>
    </row>
    <row r="136" spans="1:40" s="177" customFormat="1" ht="13.5" thickBot="1" x14ac:dyDescent="0.25">
      <c r="A136" s="583">
        <v>11</v>
      </c>
      <c r="B136" s="584"/>
      <c r="C136" s="585"/>
      <c r="D136" s="586"/>
      <c r="E136" s="586"/>
      <c r="F136" s="587"/>
      <c r="G136" s="235">
        <f t="shared" si="27"/>
        <v>0</v>
      </c>
      <c r="H136" s="235">
        <f t="shared" si="28"/>
        <v>0</v>
      </c>
      <c r="I136" s="235"/>
      <c r="J136" s="235"/>
      <c r="K136" s="235"/>
      <c r="L136" s="235"/>
      <c r="M136" s="235"/>
      <c r="O136" s="583">
        <v>22</v>
      </c>
      <c r="P136" s="584"/>
      <c r="Q136" s="585"/>
      <c r="R136" s="586"/>
      <c r="S136" s="586"/>
      <c r="T136" s="587"/>
      <c r="U136" s="235">
        <f t="shared" si="29"/>
        <v>0</v>
      </c>
      <c r="V136" s="235">
        <f t="shared" si="30"/>
        <v>0</v>
      </c>
      <c r="X136" s="583">
        <v>33</v>
      </c>
      <c r="Y136" s="584"/>
      <c r="Z136" s="585"/>
      <c r="AA136" s="586"/>
      <c r="AB136" s="586"/>
      <c r="AC136" s="587"/>
      <c r="AD136" s="235">
        <f t="shared" si="31"/>
        <v>0</v>
      </c>
      <c r="AE136" s="235">
        <f t="shared" si="32"/>
        <v>0</v>
      </c>
      <c r="AG136" s="588"/>
      <c r="AH136" s="589" t="s">
        <v>3</v>
      </c>
      <c r="AI136" s="551"/>
      <c r="AJ136" s="589"/>
      <c r="AK136" s="589"/>
      <c r="AL136" s="590">
        <f>SUM(F126:F136)+SUM(T126:T136)+SUM(AL126:AL135)+SUM(AC126:AC136)</f>
        <v>0</v>
      </c>
      <c r="AM136" s="235"/>
      <c r="AN136" s="235"/>
    </row>
    <row r="137" spans="1:40" s="177" customFormat="1" x14ac:dyDescent="0.2">
      <c r="B137" s="591"/>
      <c r="C137" s="328"/>
      <c r="D137" s="592"/>
      <c r="E137" s="592"/>
      <c r="F137" s="575"/>
      <c r="G137" s="235"/>
      <c r="H137" s="235"/>
      <c r="I137" s="235"/>
      <c r="J137" s="235"/>
      <c r="K137" s="235"/>
      <c r="L137" s="235"/>
      <c r="M137" s="235"/>
      <c r="P137" s="591"/>
      <c r="Q137" s="328"/>
      <c r="R137" s="592"/>
      <c r="S137" s="592"/>
      <c r="T137" s="575"/>
      <c r="U137" s="235"/>
      <c r="V137" s="235"/>
      <c r="Y137" s="591"/>
      <c r="Z137" s="328"/>
      <c r="AA137" s="592"/>
      <c r="AB137" s="592"/>
      <c r="AC137" s="575"/>
      <c r="AD137" s="235"/>
      <c r="AE137" s="235"/>
      <c r="AH137" s="591"/>
      <c r="AI137" s="328"/>
      <c r="AJ137" s="592"/>
      <c r="AK137" s="592"/>
      <c r="AL137" s="575"/>
      <c r="AM137" s="235"/>
      <c r="AN137" s="235"/>
    </row>
    <row r="138" spans="1:40" s="177" customFormat="1" x14ac:dyDescent="0.2">
      <c r="B138" s="591"/>
      <c r="C138" s="328"/>
      <c r="D138" s="592"/>
      <c r="E138" s="592"/>
      <c r="F138" s="575"/>
      <c r="G138" s="235"/>
      <c r="H138" s="235"/>
      <c r="I138" s="235"/>
      <c r="J138" s="235"/>
      <c r="K138" s="235"/>
      <c r="L138" s="235"/>
      <c r="M138" s="235"/>
      <c r="P138" s="591"/>
      <c r="Q138" s="328"/>
      <c r="R138" s="592"/>
      <c r="S138" s="592"/>
      <c r="T138" s="575"/>
      <c r="U138" s="235"/>
      <c r="V138" s="235"/>
      <c r="Y138" s="591"/>
      <c r="Z138" s="328"/>
      <c r="AA138" s="592"/>
      <c r="AB138" s="592"/>
      <c r="AC138" s="575"/>
      <c r="AD138" s="235"/>
      <c r="AE138" s="235"/>
      <c r="AH138" s="591"/>
      <c r="AI138" s="328"/>
      <c r="AJ138" s="592"/>
      <c r="AK138" s="592"/>
      <c r="AL138" s="575"/>
      <c r="AM138" s="235"/>
      <c r="AN138" s="235"/>
    </row>
    <row r="139" spans="1:40" s="177" customFormat="1" x14ac:dyDescent="0.2">
      <c r="B139" s="591"/>
      <c r="C139" s="328"/>
      <c r="D139" s="592"/>
      <c r="E139" s="592"/>
      <c r="F139" s="575"/>
      <c r="G139" s="235"/>
      <c r="H139" s="235"/>
      <c r="I139" s="235"/>
      <c r="J139" s="235"/>
      <c r="K139" s="235"/>
      <c r="L139" s="235"/>
      <c r="M139" s="235"/>
      <c r="P139" s="591"/>
      <c r="Q139" s="328"/>
      <c r="R139" s="592"/>
      <c r="S139" s="592"/>
      <c r="T139" s="575"/>
      <c r="U139" s="235"/>
      <c r="V139" s="235"/>
      <c r="Y139" s="591"/>
      <c r="Z139" s="328"/>
      <c r="AA139" s="592"/>
      <c r="AB139" s="592"/>
      <c r="AC139" s="575"/>
      <c r="AD139" s="235"/>
      <c r="AE139" s="235"/>
      <c r="AH139" s="591"/>
      <c r="AI139" s="328"/>
      <c r="AJ139" s="592"/>
      <c r="AK139" s="592"/>
      <c r="AL139" s="575"/>
      <c r="AM139" s="235"/>
      <c r="AN139" s="235"/>
    </row>
    <row r="140" spans="1:40" s="177" customFormat="1" x14ac:dyDescent="0.2">
      <c r="B140" s="591"/>
      <c r="C140" s="328"/>
      <c r="D140" s="592"/>
      <c r="E140" s="592"/>
      <c r="F140" s="575"/>
      <c r="G140" s="235"/>
      <c r="H140" s="235"/>
      <c r="I140" s="235"/>
      <c r="J140" s="235"/>
      <c r="K140" s="235"/>
      <c r="L140" s="235"/>
      <c r="M140" s="235"/>
      <c r="P140" s="591"/>
      <c r="Q140" s="328"/>
      <c r="R140" s="592"/>
      <c r="S140" s="592"/>
      <c r="T140" s="575"/>
      <c r="U140" s="235"/>
      <c r="V140" s="235"/>
      <c r="Y140" s="591"/>
      <c r="Z140" s="328"/>
      <c r="AA140" s="592"/>
      <c r="AB140" s="592"/>
      <c r="AC140" s="575"/>
      <c r="AD140" s="235"/>
      <c r="AE140" s="235"/>
      <c r="AH140" s="591"/>
      <c r="AI140" s="328"/>
      <c r="AJ140" s="592"/>
      <c r="AK140" s="592"/>
      <c r="AL140" s="575"/>
      <c r="AM140" s="235"/>
      <c r="AN140" s="235"/>
    </row>
    <row r="141" spans="1:40" s="177" customFormat="1" x14ac:dyDescent="0.2">
      <c r="B141" s="591"/>
      <c r="C141" s="328"/>
      <c r="D141" s="592"/>
      <c r="E141" s="592"/>
      <c r="F141" s="575"/>
      <c r="G141" s="235"/>
      <c r="H141" s="235"/>
      <c r="I141" s="235"/>
      <c r="J141" s="235"/>
      <c r="K141" s="235"/>
      <c r="L141" s="235"/>
      <c r="M141" s="235"/>
      <c r="P141" s="591"/>
      <c r="Q141" s="328"/>
      <c r="R141" s="592"/>
      <c r="S141" s="592"/>
      <c r="T141" s="575"/>
      <c r="U141" s="235"/>
      <c r="V141" s="235"/>
      <c r="Y141" s="591"/>
      <c r="Z141" s="328"/>
      <c r="AA141" s="592"/>
      <c r="AB141" s="592"/>
      <c r="AC141" s="575"/>
      <c r="AD141" s="235"/>
      <c r="AE141" s="235"/>
      <c r="AH141" s="591"/>
      <c r="AI141" s="328"/>
      <c r="AJ141" s="592"/>
      <c r="AK141" s="592"/>
      <c r="AL141" s="575"/>
      <c r="AM141" s="235"/>
      <c r="AN141" s="235"/>
    </row>
    <row r="142" spans="1:40" s="177" customFormat="1" x14ac:dyDescent="0.2">
      <c r="B142" s="591"/>
      <c r="C142" s="328"/>
      <c r="D142" s="592"/>
      <c r="E142" s="592"/>
      <c r="F142" s="575"/>
      <c r="G142" s="235"/>
      <c r="H142" s="235"/>
      <c r="I142" s="235"/>
      <c r="J142" s="235"/>
      <c r="K142" s="235"/>
      <c r="L142" s="235"/>
      <c r="M142" s="235"/>
      <c r="P142" s="591"/>
      <c r="Q142" s="328"/>
      <c r="R142" s="592"/>
      <c r="S142" s="592"/>
      <c r="T142" s="575"/>
      <c r="U142" s="235"/>
      <c r="V142" s="235"/>
      <c r="Y142" s="591"/>
      <c r="Z142" s="328"/>
      <c r="AA142" s="592"/>
      <c r="AB142" s="592"/>
      <c r="AC142" s="575"/>
      <c r="AD142" s="235"/>
      <c r="AE142" s="235"/>
      <c r="AH142" s="591"/>
      <c r="AI142" s="328"/>
      <c r="AJ142" s="592"/>
      <c r="AK142" s="592"/>
      <c r="AL142" s="575"/>
      <c r="AM142" s="235"/>
      <c r="AN142" s="235"/>
    </row>
    <row r="143" spans="1:40" s="177" customFormat="1" ht="13.5" thickBot="1" x14ac:dyDescent="0.25">
      <c r="B143" s="591"/>
      <c r="C143" s="328"/>
      <c r="D143" s="592"/>
      <c r="E143" s="592"/>
      <c r="F143" s="575"/>
      <c r="G143" s="235"/>
      <c r="H143" s="235"/>
      <c r="I143" s="235"/>
      <c r="J143" s="235"/>
      <c r="K143" s="235"/>
      <c r="L143" s="235"/>
      <c r="M143" s="235"/>
      <c r="P143" s="591"/>
      <c r="Q143" s="328"/>
      <c r="R143" s="592"/>
      <c r="S143" s="592"/>
      <c r="T143" s="575"/>
      <c r="U143" s="235"/>
      <c r="V143" s="235"/>
      <c r="Y143" s="591"/>
      <c r="Z143" s="328"/>
      <c r="AA143" s="592"/>
      <c r="AB143" s="592"/>
      <c r="AC143" s="575"/>
      <c r="AD143" s="235"/>
      <c r="AE143" s="235"/>
      <c r="AH143" s="591"/>
      <c r="AI143" s="328"/>
      <c r="AJ143" s="592"/>
      <c r="AK143" s="592"/>
      <c r="AL143" s="575"/>
      <c r="AM143" s="235"/>
      <c r="AN143" s="235"/>
    </row>
    <row r="144" spans="1:40" s="177" customFormat="1" ht="13.5" thickBot="1" x14ac:dyDescent="0.25">
      <c r="A144" s="579">
        <v>5</v>
      </c>
      <c r="B144" s="579"/>
      <c r="C144" s="472"/>
      <c r="D144" s="816" t="s">
        <v>159</v>
      </c>
      <c r="E144" s="812" t="s">
        <v>34</v>
      </c>
      <c r="F144" s="580">
        <f>+$AL156</f>
        <v>0</v>
      </c>
      <c r="G144" s="235"/>
      <c r="H144" s="235"/>
      <c r="I144" s="235"/>
      <c r="J144" s="235"/>
      <c r="K144" s="235"/>
      <c r="L144" s="235"/>
      <c r="M144" s="235"/>
      <c r="O144" s="579"/>
      <c r="P144" s="579"/>
      <c r="Q144" s="472"/>
      <c r="R144" s="816" t="s">
        <v>159</v>
      </c>
      <c r="S144" s="812" t="s">
        <v>34</v>
      </c>
      <c r="T144" s="580">
        <f>+$AL156</f>
        <v>0</v>
      </c>
      <c r="U144" s="235"/>
      <c r="V144" s="235"/>
      <c r="X144" s="579">
        <v>5</v>
      </c>
      <c r="Y144" s="579"/>
      <c r="Z144" s="472"/>
      <c r="AA144" s="816" t="s">
        <v>159</v>
      </c>
      <c r="AB144" s="812" t="s">
        <v>34</v>
      </c>
      <c r="AC144" s="580">
        <f>+$AL156</f>
        <v>0</v>
      </c>
      <c r="AD144" s="235"/>
      <c r="AE144" s="235"/>
      <c r="AG144" s="579"/>
      <c r="AH144" s="579"/>
      <c r="AI144" s="472"/>
      <c r="AJ144" s="816" t="s">
        <v>159</v>
      </c>
      <c r="AK144" s="812" t="s">
        <v>34</v>
      </c>
      <c r="AL144" s="814" t="s">
        <v>18</v>
      </c>
      <c r="AM144" s="235"/>
      <c r="AN144" s="235"/>
    </row>
    <row r="145" spans="1:40" s="177" customFormat="1" ht="51" x14ac:dyDescent="0.2">
      <c r="A145" s="581" t="s">
        <v>7</v>
      </c>
      <c r="B145" s="582" t="str">
        <f>+" אסמכתא " &amp; $B$7 &amp;"         חזרה לטבלה "</f>
        <v xml:space="preserve"> אסמכתא          חזרה לטבלה </v>
      </c>
      <c r="C145" s="477" t="s">
        <v>203</v>
      </c>
      <c r="D145" s="817"/>
      <c r="E145" s="813"/>
      <c r="F145" s="580" t="s">
        <v>18</v>
      </c>
      <c r="G145" s="235"/>
      <c r="H145" s="235"/>
      <c r="I145" s="235"/>
      <c r="J145" s="235"/>
      <c r="K145" s="235"/>
      <c r="L145" s="235"/>
      <c r="M145" s="235"/>
      <c r="O145" s="581" t="s">
        <v>23</v>
      </c>
      <c r="P145" s="582" t="str">
        <f>+" אסמכתא " &amp; $B$7 &amp;"         חזרה לטבלה "</f>
        <v xml:space="preserve"> אסמכתא          חזרה לטבלה </v>
      </c>
      <c r="Q145" s="477" t="s">
        <v>203</v>
      </c>
      <c r="R145" s="818"/>
      <c r="S145" s="813"/>
      <c r="T145" s="580" t="s">
        <v>18</v>
      </c>
      <c r="U145" s="235"/>
      <c r="V145" s="235"/>
      <c r="X145" s="581" t="s">
        <v>7</v>
      </c>
      <c r="Y145" s="582" t="str">
        <f>+" אסמכתא " &amp; $B$7 &amp;"         חזרה לטבלה "</f>
        <v xml:space="preserve"> אסמכתא          חזרה לטבלה </v>
      </c>
      <c r="Z145" s="477" t="s">
        <v>203</v>
      </c>
      <c r="AA145" s="817"/>
      <c r="AB145" s="813"/>
      <c r="AC145" s="580" t="s">
        <v>18</v>
      </c>
      <c r="AD145" s="235"/>
      <c r="AE145" s="235"/>
      <c r="AG145" s="581" t="s">
        <v>23</v>
      </c>
      <c r="AH145" s="582" t="str">
        <f>+" אסמכתא " &amp; $B$7 &amp;"         חזרה לטבלה "</f>
        <v xml:space="preserve"> אסמכתא          חזרה לטבלה </v>
      </c>
      <c r="AI145" s="477" t="s">
        <v>203</v>
      </c>
      <c r="AJ145" s="817"/>
      <c r="AK145" s="813"/>
      <c r="AL145" s="815"/>
      <c r="AM145" s="235"/>
      <c r="AN145" s="235"/>
    </row>
    <row r="146" spans="1:40" s="177" customFormat="1" x14ac:dyDescent="0.2">
      <c r="A146" s="583">
        <v>1</v>
      </c>
      <c r="B146" s="584"/>
      <c r="C146" s="585"/>
      <c r="D146" s="586"/>
      <c r="E146" s="586"/>
      <c r="F146" s="587"/>
      <c r="G146" s="235">
        <f>IF(AND((COUNTA($C$7)=1),(COUNTA(F146)=1),($C$7&lt;&gt;0),(OR((E146&lt;$C$62),(E146&gt;($E$62+61))))),1,0)</f>
        <v>0</v>
      </c>
      <c r="H146" s="235">
        <f>IF(AND((COUNTA($C$7)=1),(COUNTA(F146)=1),($C$7&lt;&gt;0),(OR((D146&lt;$C$62),(D146&gt;($E$62))))),1,0)</f>
        <v>0</v>
      </c>
      <c r="I146" s="235"/>
      <c r="J146" s="235"/>
      <c r="K146" s="235"/>
      <c r="L146" s="235"/>
      <c r="M146" s="235"/>
      <c r="O146" s="583">
        <v>12</v>
      </c>
      <c r="P146" s="584"/>
      <c r="Q146" s="585"/>
      <c r="R146" s="586"/>
      <c r="S146" s="586"/>
      <c r="T146" s="587"/>
      <c r="U146" s="235">
        <f>IF(AND((COUNTA($C$7)=1),(COUNTA(T146)=1),($C$7&lt;&gt;0),(OR((S146&lt;$C$62),(S146&gt;($E$62+61))))),1,0)</f>
        <v>0</v>
      </c>
      <c r="V146" s="235">
        <f>IF(AND((COUNTA($C$7)=1),(COUNTA(T146)=1),($C$7&lt;&gt;0),(OR((R146&lt;$C$62),(R146&gt;($E$62))))),1,0)</f>
        <v>0</v>
      </c>
      <c r="X146" s="583">
        <v>23</v>
      </c>
      <c r="Y146" s="584"/>
      <c r="Z146" s="585"/>
      <c r="AA146" s="586"/>
      <c r="AB146" s="586"/>
      <c r="AC146" s="587"/>
      <c r="AD146" s="235">
        <f>IF(AND((COUNTA($C$7)=1),(COUNTA(AC146)=1),($C$7&lt;&gt;0),(OR((AB146&lt;$C$62),(AB146&gt;($E$62+61))))),1,0)</f>
        <v>0</v>
      </c>
      <c r="AE146" s="235">
        <f>IF(AND((COUNTA($C$7)=1),(COUNTA(AC146)=1),($C$7&lt;&gt;0),(OR((AA146&lt;$C$62),(AA146&gt;($E$62))))),1,0)</f>
        <v>0</v>
      </c>
      <c r="AG146" s="583">
        <v>34</v>
      </c>
      <c r="AH146" s="584"/>
      <c r="AI146" s="585"/>
      <c r="AJ146" s="586"/>
      <c r="AK146" s="586"/>
      <c r="AL146" s="587"/>
      <c r="AM146" s="235">
        <f>IF(AND((COUNTA($C$7)=1),(COUNTA(AL146)=1),($C$7&lt;&gt;0),(OR((AK146&lt;$C$62),(AK146&gt;($E$62+61))))),1,0)</f>
        <v>0</v>
      </c>
      <c r="AN146" s="235">
        <f>IF(AND((COUNTA($C$7)=1),(COUNTA(AL146)=1),($C$7&lt;&gt;0),(OR((AJ146&lt;$C$62),(AJ146&gt;($E$62))))),1,0)</f>
        <v>0</v>
      </c>
    </row>
    <row r="147" spans="1:40" s="177" customFormat="1" x14ac:dyDescent="0.2">
      <c r="A147" s="583">
        <v>2</v>
      </c>
      <c r="B147" s="584"/>
      <c r="C147" s="585"/>
      <c r="D147" s="586"/>
      <c r="E147" s="586"/>
      <c r="F147" s="587"/>
      <c r="G147" s="235">
        <f t="shared" ref="G147:G156" si="35">IF(AND((COUNTA($C$7)=1),(COUNTA(F147)=1),($C$7&lt;&gt;0),(OR((E147&lt;$C$62),(E147&gt;($E$62+61))))),1,0)</f>
        <v>0</v>
      </c>
      <c r="H147" s="235">
        <f t="shared" ref="H147:H156" si="36">IF(AND((COUNTA($C$7)=1),(COUNTA(F147)=1),($C$7&lt;&gt;0),(OR((D147&lt;$C$62),(D147&gt;($E$62))))),1,0)</f>
        <v>0</v>
      </c>
      <c r="I147" s="235"/>
      <c r="J147" s="235"/>
      <c r="K147" s="235"/>
      <c r="L147" s="235"/>
      <c r="M147" s="235"/>
      <c r="O147" s="583">
        <v>13</v>
      </c>
      <c r="P147" s="584"/>
      <c r="Q147" s="585"/>
      <c r="R147" s="586"/>
      <c r="S147" s="586"/>
      <c r="T147" s="587"/>
      <c r="U147" s="235">
        <f t="shared" ref="U147:U156" si="37">IF(AND((COUNTA($C$7)=1),(COUNTA(T147)=1),($C$7&lt;&gt;0),(OR((S147&lt;$C$62),(S147&gt;($E$62+61))))),1,0)</f>
        <v>0</v>
      </c>
      <c r="V147" s="235">
        <f t="shared" ref="V147:V156" si="38">IF(AND((COUNTA($C$7)=1),(COUNTA(T147)=1),($C$7&lt;&gt;0),(OR((R147&lt;$C$62),(R147&gt;($E$62))))),1,0)</f>
        <v>0</v>
      </c>
      <c r="X147" s="583">
        <v>24</v>
      </c>
      <c r="Y147" s="584"/>
      <c r="Z147" s="585"/>
      <c r="AA147" s="586"/>
      <c r="AB147" s="586"/>
      <c r="AC147" s="587"/>
      <c r="AD147" s="235">
        <f t="shared" ref="AD147:AD156" si="39">IF(AND((COUNTA($C$7)=1),(COUNTA(AC147)=1),($C$7&lt;&gt;0),(OR((AB147&lt;$C$62),(AB147&gt;($E$62+61))))),1,0)</f>
        <v>0</v>
      </c>
      <c r="AE147" s="235">
        <f t="shared" ref="AE147:AE156" si="40">IF(AND((COUNTA($C$7)=1),(COUNTA(AC147)=1),($C$7&lt;&gt;0),(OR((AA147&lt;$C$62),(AA147&gt;($E$62))))),1,0)</f>
        <v>0</v>
      </c>
      <c r="AG147" s="583">
        <v>35</v>
      </c>
      <c r="AH147" s="584"/>
      <c r="AI147" s="585"/>
      <c r="AJ147" s="586"/>
      <c r="AK147" s="586"/>
      <c r="AL147" s="587"/>
      <c r="AM147" s="235">
        <f t="shared" ref="AM147:AM155" si="41">IF(AND((COUNTA($C$7)=1),(COUNTA(AL147)=1),($C$7&lt;&gt;0),(OR((AK147&lt;$C$62),(AK147&gt;($E$62+61))))),1,0)</f>
        <v>0</v>
      </c>
      <c r="AN147" s="235">
        <f t="shared" ref="AN147:AN155" si="42">IF(AND((COUNTA($C$7)=1),(COUNTA(AL147)=1),($C$7&lt;&gt;0),(OR((AJ147&lt;$C$62),(AJ147&gt;($E$62))))),1,0)</f>
        <v>0</v>
      </c>
    </row>
    <row r="148" spans="1:40" s="177" customFormat="1" x14ac:dyDescent="0.2">
      <c r="A148" s="583">
        <v>3</v>
      </c>
      <c r="B148" s="584"/>
      <c r="C148" s="585"/>
      <c r="D148" s="586"/>
      <c r="E148" s="586"/>
      <c r="F148" s="587"/>
      <c r="G148" s="235">
        <f t="shared" si="35"/>
        <v>0</v>
      </c>
      <c r="H148" s="235">
        <f t="shared" si="36"/>
        <v>0</v>
      </c>
      <c r="I148" s="235"/>
      <c r="J148" s="235"/>
      <c r="K148" s="235"/>
      <c r="L148" s="235"/>
      <c r="M148" s="235"/>
      <c r="O148" s="583">
        <v>14</v>
      </c>
      <c r="P148" s="584"/>
      <c r="Q148" s="585"/>
      <c r="R148" s="586"/>
      <c r="S148" s="586"/>
      <c r="T148" s="587"/>
      <c r="U148" s="235">
        <f t="shared" si="37"/>
        <v>0</v>
      </c>
      <c r="V148" s="235">
        <f t="shared" si="38"/>
        <v>0</v>
      </c>
      <c r="X148" s="583">
        <v>25</v>
      </c>
      <c r="Y148" s="584"/>
      <c r="Z148" s="585"/>
      <c r="AA148" s="586"/>
      <c r="AB148" s="586"/>
      <c r="AC148" s="587"/>
      <c r="AD148" s="235">
        <f t="shared" si="39"/>
        <v>0</v>
      </c>
      <c r="AE148" s="235">
        <f t="shared" si="40"/>
        <v>0</v>
      </c>
      <c r="AG148" s="583">
        <v>36</v>
      </c>
      <c r="AH148" s="584"/>
      <c r="AI148" s="585"/>
      <c r="AJ148" s="586"/>
      <c r="AK148" s="586"/>
      <c r="AL148" s="587"/>
      <c r="AM148" s="235">
        <f t="shared" si="41"/>
        <v>0</v>
      </c>
      <c r="AN148" s="235">
        <f t="shared" si="42"/>
        <v>0</v>
      </c>
    </row>
    <row r="149" spans="1:40" s="177" customFormat="1" x14ac:dyDescent="0.2">
      <c r="A149" s="583">
        <v>4</v>
      </c>
      <c r="B149" s="584"/>
      <c r="C149" s="585"/>
      <c r="D149" s="586"/>
      <c r="E149" s="586"/>
      <c r="F149" s="587"/>
      <c r="G149" s="235">
        <f t="shared" si="35"/>
        <v>0</v>
      </c>
      <c r="H149" s="235">
        <f t="shared" si="36"/>
        <v>0</v>
      </c>
      <c r="I149" s="235"/>
      <c r="J149" s="235"/>
      <c r="K149" s="235"/>
      <c r="L149" s="235"/>
      <c r="M149" s="235"/>
      <c r="O149" s="583">
        <v>15</v>
      </c>
      <c r="P149" s="584"/>
      <c r="Q149" s="585"/>
      <c r="R149" s="586"/>
      <c r="S149" s="586"/>
      <c r="T149" s="587"/>
      <c r="U149" s="235">
        <f t="shared" si="37"/>
        <v>0</v>
      </c>
      <c r="V149" s="235">
        <f t="shared" si="38"/>
        <v>0</v>
      </c>
      <c r="X149" s="583">
        <v>26</v>
      </c>
      <c r="Y149" s="584"/>
      <c r="Z149" s="585"/>
      <c r="AA149" s="586"/>
      <c r="AB149" s="586"/>
      <c r="AC149" s="587"/>
      <c r="AD149" s="235">
        <f t="shared" si="39"/>
        <v>0</v>
      </c>
      <c r="AE149" s="235">
        <f t="shared" si="40"/>
        <v>0</v>
      </c>
      <c r="AG149" s="583">
        <v>37</v>
      </c>
      <c r="AH149" s="584"/>
      <c r="AI149" s="585"/>
      <c r="AJ149" s="586"/>
      <c r="AK149" s="586"/>
      <c r="AL149" s="587"/>
      <c r="AM149" s="235">
        <f t="shared" si="41"/>
        <v>0</v>
      </c>
      <c r="AN149" s="235">
        <f t="shared" si="42"/>
        <v>0</v>
      </c>
    </row>
    <row r="150" spans="1:40" s="177" customFormat="1" x14ac:dyDescent="0.2">
      <c r="A150" s="583">
        <v>5</v>
      </c>
      <c r="B150" s="584"/>
      <c r="C150" s="585"/>
      <c r="D150" s="586"/>
      <c r="E150" s="586"/>
      <c r="F150" s="587"/>
      <c r="G150" s="235">
        <f t="shared" si="35"/>
        <v>0</v>
      </c>
      <c r="H150" s="235">
        <f t="shared" si="36"/>
        <v>0</v>
      </c>
      <c r="I150" s="235"/>
      <c r="J150" s="235"/>
      <c r="K150" s="235"/>
      <c r="L150" s="235"/>
      <c r="M150" s="235"/>
      <c r="O150" s="583">
        <v>16</v>
      </c>
      <c r="P150" s="584"/>
      <c r="Q150" s="585"/>
      <c r="R150" s="586"/>
      <c r="S150" s="586"/>
      <c r="T150" s="587"/>
      <c r="U150" s="235">
        <f t="shared" si="37"/>
        <v>0</v>
      </c>
      <c r="V150" s="235">
        <f t="shared" si="38"/>
        <v>0</v>
      </c>
      <c r="X150" s="583">
        <v>27</v>
      </c>
      <c r="Y150" s="584"/>
      <c r="Z150" s="585"/>
      <c r="AA150" s="586"/>
      <c r="AB150" s="586"/>
      <c r="AC150" s="587"/>
      <c r="AD150" s="235">
        <f t="shared" si="39"/>
        <v>0</v>
      </c>
      <c r="AE150" s="235">
        <f t="shared" si="40"/>
        <v>0</v>
      </c>
      <c r="AG150" s="583">
        <v>38</v>
      </c>
      <c r="AH150" s="584"/>
      <c r="AI150" s="585"/>
      <c r="AJ150" s="586"/>
      <c r="AK150" s="586"/>
      <c r="AL150" s="587"/>
      <c r="AM150" s="235">
        <f t="shared" si="41"/>
        <v>0</v>
      </c>
      <c r="AN150" s="235">
        <f t="shared" si="42"/>
        <v>0</v>
      </c>
    </row>
    <row r="151" spans="1:40" s="177" customFormat="1" x14ac:dyDescent="0.2">
      <c r="A151" s="583">
        <v>6</v>
      </c>
      <c r="B151" s="584"/>
      <c r="C151" s="585"/>
      <c r="D151" s="586"/>
      <c r="E151" s="586"/>
      <c r="F151" s="587"/>
      <c r="G151" s="235">
        <f t="shared" si="35"/>
        <v>0</v>
      </c>
      <c r="H151" s="235">
        <f t="shared" si="36"/>
        <v>0</v>
      </c>
      <c r="I151" s="235"/>
      <c r="J151" s="235"/>
      <c r="K151" s="235"/>
      <c r="L151" s="235"/>
      <c r="M151" s="235"/>
      <c r="O151" s="583">
        <v>17</v>
      </c>
      <c r="P151" s="584"/>
      <c r="Q151" s="585"/>
      <c r="R151" s="586"/>
      <c r="S151" s="586"/>
      <c r="T151" s="587"/>
      <c r="U151" s="235">
        <f t="shared" si="37"/>
        <v>0</v>
      </c>
      <c r="V151" s="235">
        <f t="shared" si="38"/>
        <v>0</v>
      </c>
      <c r="X151" s="583">
        <v>28</v>
      </c>
      <c r="Y151" s="584"/>
      <c r="Z151" s="585"/>
      <c r="AA151" s="586"/>
      <c r="AB151" s="586"/>
      <c r="AC151" s="587"/>
      <c r="AD151" s="235">
        <f t="shared" si="39"/>
        <v>0</v>
      </c>
      <c r="AE151" s="235">
        <f t="shared" si="40"/>
        <v>0</v>
      </c>
      <c r="AG151" s="583">
        <v>39</v>
      </c>
      <c r="AH151" s="584"/>
      <c r="AI151" s="585"/>
      <c r="AJ151" s="586"/>
      <c r="AK151" s="586"/>
      <c r="AL151" s="587"/>
      <c r="AM151" s="235">
        <f t="shared" si="41"/>
        <v>0</v>
      </c>
      <c r="AN151" s="235">
        <f t="shared" si="42"/>
        <v>0</v>
      </c>
    </row>
    <row r="152" spans="1:40" s="177" customFormat="1" x14ac:dyDescent="0.2">
      <c r="A152" s="583">
        <v>7</v>
      </c>
      <c r="B152" s="584"/>
      <c r="C152" s="585"/>
      <c r="D152" s="586"/>
      <c r="E152" s="586"/>
      <c r="F152" s="587"/>
      <c r="G152" s="235">
        <f t="shared" si="35"/>
        <v>0</v>
      </c>
      <c r="H152" s="235">
        <f t="shared" si="36"/>
        <v>0</v>
      </c>
      <c r="I152" s="235"/>
      <c r="J152" s="235"/>
      <c r="K152" s="235"/>
      <c r="L152" s="235"/>
      <c r="M152" s="235"/>
      <c r="O152" s="583">
        <v>18</v>
      </c>
      <c r="P152" s="584"/>
      <c r="Q152" s="585"/>
      <c r="R152" s="586"/>
      <c r="S152" s="586"/>
      <c r="T152" s="587"/>
      <c r="U152" s="235">
        <f t="shared" si="37"/>
        <v>0</v>
      </c>
      <c r="V152" s="235">
        <f t="shared" si="38"/>
        <v>0</v>
      </c>
      <c r="X152" s="583">
        <v>29</v>
      </c>
      <c r="Y152" s="584"/>
      <c r="Z152" s="585"/>
      <c r="AA152" s="586"/>
      <c r="AB152" s="586"/>
      <c r="AC152" s="587"/>
      <c r="AD152" s="235">
        <f t="shared" si="39"/>
        <v>0</v>
      </c>
      <c r="AE152" s="235">
        <f t="shared" si="40"/>
        <v>0</v>
      </c>
      <c r="AG152" s="583">
        <v>40</v>
      </c>
      <c r="AH152" s="584"/>
      <c r="AI152" s="585"/>
      <c r="AJ152" s="586"/>
      <c r="AK152" s="586"/>
      <c r="AL152" s="587"/>
      <c r="AM152" s="235">
        <f t="shared" si="41"/>
        <v>0</v>
      </c>
      <c r="AN152" s="235">
        <f t="shared" si="42"/>
        <v>0</v>
      </c>
    </row>
    <row r="153" spans="1:40" s="177" customFormat="1" x14ac:dyDescent="0.2">
      <c r="A153" s="583">
        <v>8</v>
      </c>
      <c r="B153" s="584"/>
      <c r="C153" s="585"/>
      <c r="D153" s="586"/>
      <c r="E153" s="586"/>
      <c r="F153" s="587"/>
      <c r="G153" s="235">
        <f t="shared" si="35"/>
        <v>0</v>
      </c>
      <c r="H153" s="235">
        <f t="shared" si="36"/>
        <v>0</v>
      </c>
      <c r="I153" s="235"/>
      <c r="J153" s="235"/>
      <c r="K153" s="235"/>
      <c r="L153" s="235"/>
      <c r="M153" s="235"/>
      <c r="O153" s="583">
        <v>19</v>
      </c>
      <c r="P153" s="584"/>
      <c r="Q153" s="585"/>
      <c r="R153" s="586"/>
      <c r="S153" s="586"/>
      <c r="T153" s="587"/>
      <c r="U153" s="235">
        <f t="shared" si="37"/>
        <v>0</v>
      </c>
      <c r="V153" s="235">
        <f t="shared" si="38"/>
        <v>0</v>
      </c>
      <c r="X153" s="583">
        <v>30</v>
      </c>
      <c r="Y153" s="584"/>
      <c r="Z153" s="585"/>
      <c r="AA153" s="586"/>
      <c r="AB153" s="586"/>
      <c r="AC153" s="587"/>
      <c r="AD153" s="235">
        <f t="shared" si="39"/>
        <v>0</v>
      </c>
      <c r="AE153" s="235">
        <f t="shared" si="40"/>
        <v>0</v>
      </c>
      <c r="AG153" s="583">
        <v>41</v>
      </c>
      <c r="AH153" s="584"/>
      <c r="AI153" s="585"/>
      <c r="AJ153" s="586"/>
      <c r="AK153" s="586"/>
      <c r="AL153" s="587"/>
      <c r="AM153" s="235">
        <f t="shared" si="41"/>
        <v>0</v>
      </c>
      <c r="AN153" s="235">
        <f t="shared" si="42"/>
        <v>0</v>
      </c>
    </row>
    <row r="154" spans="1:40" s="177" customFormat="1" x14ac:dyDescent="0.2">
      <c r="A154" s="583">
        <v>9</v>
      </c>
      <c r="B154" s="584"/>
      <c r="C154" s="585"/>
      <c r="D154" s="586"/>
      <c r="E154" s="586"/>
      <c r="F154" s="587"/>
      <c r="G154" s="235">
        <f t="shared" si="35"/>
        <v>0</v>
      </c>
      <c r="H154" s="235">
        <f t="shared" si="36"/>
        <v>0</v>
      </c>
      <c r="I154" s="235"/>
      <c r="J154" s="235"/>
      <c r="K154" s="235"/>
      <c r="L154" s="235"/>
      <c r="M154" s="235"/>
      <c r="O154" s="583">
        <v>20</v>
      </c>
      <c r="P154" s="584"/>
      <c r="Q154" s="585"/>
      <c r="R154" s="586"/>
      <c r="S154" s="586"/>
      <c r="T154" s="587"/>
      <c r="U154" s="235">
        <f t="shared" si="37"/>
        <v>0</v>
      </c>
      <c r="V154" s="235">
        <f t="shared" si="38"/>
        <v>0</v>
      </c>
      <c r="X154" s="583">
        <v>31</v>
      </c>
      <c r="Y154" s="584"/>
      <c r="Z154" s="585"/>
      <c r="AA154" s="586"/>
      <c r="AB154" s="586"/>
      <c r="AC154" s="587"/>
      <c r="AD154" s="235">
        <f t="shared" si="39"/>
        <v>0</v>
      </c>
      <c r="AE154" s="235">
        <f t="shared" si="40"/>
        <v>0</v>
      </c>
      <c r="AG154" s="583">
        <v>42</v>
      </c>
      <c r="AH154" s="584"/>
      <c r="AI154" s="585"/>
      <c r="AJ154" s="586"/>
      <c r="AK154" s="586"/>
      <c r="AL154" s="587"/>
      <c r="AM154" s="235">
        <f t="shared" si="41"/>
        <v>0</v>
      </c>
      <c r="AN154" s="235">
        <f t="shared" si="42"/>
        <v>0</v>
      </c>
    </row>
    <row r="155" spans="1:40" s="177" customFormat="1" x14ac:dyDescent="0.2">
      <c r="A155" s="583">
        <v>10</v>
      </c>
      <c r="B155" s="584"/>
      <c r="C155" s="585"/>
      <c r="D155" s="586"/>
      <c r="E155" s="586"/>
      <c r="F155" s="587"/>
      <c r="G155" s="235">
        <f t="shared" si="35"/>
        <v>0</v>
      </c>
      <c r="H155" s="235">
        <f t="shared" si="36"/>
        <v>0</v>
      </c>
      <c r="I155" s="235"/>
      <c r="J155" s="235"/>
      <c r="K155" s="235"/>
      <c r="L155" s="235"/>
      <c r="M155" s="235"/>
      <c r="O155" s="583">
        <v>21</v>
      </c>
      <c r="P155" s="584"/>
      <c r="Q155" s="585"/>
      <c r="R155" s="586"/>
      <c r="S155" s="586"/>
      <c r="T155" s="587"/>
      <c r="U155" s="235">
        <f t="shared" si="37"/>
        <v>0</v>
      </c>
      <c r="V155" s="235">
        <f t="shared" si="38"/>
        <v>0</v>
      </c>
      <c r="X155" s="583">
        <v>32</v>
      </c>
      <c r="Y155" s="584"/>
      <c r="Z155" s="585"/>
      <c r="AA155" s="586"/>
      <c r="AB155" s="586"/>
      <c r="AC155" s="587"/>
      <c r="AD155" s="235">
        <f t="shared" si="39"/>
        <v>0</v>
      </c>
      <c r="AE155" s="235">
        <f t="shared" si="40"/>
        <v>0</v>
      </c>
      <c r="AG155" s="583">
        <v>43</v>
      </c>
      <c r="AH155" s="584"/>
      <c r="AI155" s="585"/>
      <c r="AJ155" s="586"/>
      <c r="AK155" s="586"/>
      <c r="AL155" s="587"/>
      <c r="AM155" s="235">
        <f t="shared" si="41"/>
        <v>0</v>
      </c>
      <c r="AN155" s="235">
        <f t="shared" si="42"/>
        <v>0</v>
      </c>
    </row>
    <row r="156" spans="1:40" s="177" customFormat="1" ht="13.5" thickBot="1" x14ac:dyDescent="0.25">
      <c r="A156" s="583">
        <v>11</v>
      </c>
      <c r="B156" s="584"/>
      <c r="C156" s="585"/>
      <c r="D156" s="586"/>
      <c r="E156" s="586"/>
      <c r="F156" s="587"/>
      <c r="G156" s="235">
        <f t="shared" si="35"/>
        <v>0</v>
      </c>
      <c r="H156" s="235">
        <f t="shared" si="36"/>
        <v>0</v>
      </c>
      <c r="I156" s="235"/>
      <c r="J156" s="235"/>
      <c r="K156" s="235"/>
      <c r="L156" s="235"/>
      <c r="M156" s="235"/>
      <c r="O156" s="583">
        <v>22</v>
      </c>
      <c r="P156" s="584"/>
      <c r="Q156" s="585"/>
      <c r="R156" s="586"/>
      <c r="S156" s="586"/>
      <c r="T156" s="587"/>
      <c r="U156" s="235">
        <f t="shared" si="37"/>
        <v>0</v>
      </c>
      <c r="V156" s="235">
        <f t="shared" si="38"/>
        <v>0</v>
      </c>
      <c r="X156" s="583">
        <v>33</v>
      </c>
      <c r="Y156" s="584"/>
      <c r="Z156" s="585"/>
      <c r="AA156" s="586"/>
      <c r="AB156" s="586"/>
      <c r="AC156" s="587"/>
      <c r="AD156" s="235">
        <f t="shared" si="39"/>
        <v>0</v>
      </c>
      <c r="AE156" s="235">
        <f t="shared" si="40"/>
        <v>0</v>
      </c>
      <c r="AG156" s="588"/>
      <c r="AH156" s="589" t="s">
        <v>3</v>
      </c>
      <c r="AI156" s="551"/>
      <c r="AJ156" s="589"/>
      <c r="AK156" s="589"/>
      <c r="AL156" s="590">
        <f>SUM(F146:F156)+SUM(T146:T156)+SUM(AL146:AL155)+SUM(AC146:AC156)</f>
        <v>0</v>
      </c>
      <c r="AM156" s="235"/>
      <c r="AN156" s="235"/>
    </row>
    <row r="157" spans="1:40" s="177" customFormat="1" x14ac:dyDescent="0.2">
      <c r="B157" s="591"/>
      <c r="C157" s="328"/>
      <c r="D157" s="592"/>
      <c r="E157" s="592"/>
      <c r="F157" s="575"/>
      <c r="G157" s="235"/>
      <c r="H157" s="235"/>
      <c r="I157" s="235"/>
      <c r="J157" s="235"/>
      <c r="K157" s="235"/>
      <c r="L157" s="235"/>
      <c r="M157" s="235"/>
      <c r="P157" s="591"/>
      <c r="Q157" s="328"/>
      <c r="R157" s="592"/>
      <c r="S157" s="592"/>
      <c r="T157" s="575"/>
      <c r="U157" s="235"/>
      <c r="V157" s="235"/>
      <c r="Y157" s="591"/>
      <c r="Z157" s="328"/>
      <c r="AA157" s="592"/>
      <c r="AB157" s="592"/>
      <c r="AC157" s="575"/>
      <c r="AD157" s="235"/>
      <c r="AE157" s="235"/>
      <c r="AH157" s="591"/>
      <c r="AI157" s="328"/>
      <c r="AJ157" s="592"/>
      <c r="AK157" s="592"/>
      <c r="AL157" s="575"/>
      <c r="AM157" s="235"/>
      <c r="AN157" s="235"/>
    </row>
    <row r="158" spans="1:40" s="177" customFormat="1" x14ac:dyDescent="0.2">
      <c r="B158" s="591"/>
      <c r="C158" s="328"/>
      <c r="D158" s="592"/>
      <c r="E158" s="592"/>
      <c r="F158" s="575"/>
      <c r="G158" s="235"/>
      <c r="H158" s="235"/>
      <c r="I158" s="235"/>
      <c r="J158" s="235"/>
      <c r="K158" s="235"/>
      <c r="L158" s="235"/>
      <c r="M158" s="235"/>
      <c r="P158" s="591"/>
      <c r="Q158" s="328"/>
      <c r="R158" s="592"/>
      <c r="S158" s="592"/>
      <c r="T158" s="575"/>
      <c r="U158" s="235"/>
      <c r="V158" s="235"/>
      <c r="Y158" s="591"/>
      <c r="Z158" s="328"/>
      <c r="AA158" s="592"/>
      <c r="AB158" s="592"/>
      <c r="AC158" s="575"/>
      <c r="AD158" s="235"/>
      <c r="AE158" s="235"/>
      <c r="AH158" s="591"/>
      <c r="AI158" s="328"/>
      <c r="AJ158" s="592"/>
      <c r="AK158" s="592"/>
      <c r="AL158" s="575"/>
      <c r="AM158" s="235"/>
      <c r="AN158" s="235"/>
    </row>
    <row r="159" spans="1:40" s="177" customFormat="1" x14ac:dyDescent="0.2">
      <c r="B159" s="591"/>
      <c r="C159" s="328"/>
      <c r="D159" s="592"/>
      <c r="E159" s="592"/>
      <c r="F159" s="575"/>
      <c r="G159" s="235"/>
      <c r="H159" s="235"/>
      <c r="I159" s="235"/>
      <c r="J159" s="235"/>
      <c r="K159" s="235"/>
      <c r="L159" s="235"/>
      <c r="M159" s="235"/>
      <c r="P159" s="591"/>
      <c r="Q159" s="328"/>
      <c r="R159" s="592"/>
      <c r="S159" s="592"/>
      <c r="T159" s="575"/>
      <c r="U159" s="235"/>
      <c r="V159" s="235"/>
      <c r="Y159" s="591"/>
      <c r="Z159" s="328"/>
      <c r="AA159" s="592"/>
      <c r="AB159" s="592"/>
      <c r="AC159" s="575"/>
      <c r="AD159" s="235"/>
      <c r="AE159" s="235"/>
      <c r="AH159" s="591"/>
      <c r="AI159" s="328"/>
      <c r="AJ159" s="592"/>
      <c r="AK159" s="592"/>
      <c r="AL159" s="575"/>
      <c r="AM159" s="235"/>
      <c r="AN159" s="235"/>
    </row>
    <row r="160" spans="1:40" s="177" customFormat="1" x14ac:dyDescent="0.2">
      <c r="B160" s="591"/>
      <c r="C160" s="328"/>
      <c r="D160" s="592"/>
      <c r="E160" s="592"/>
      <c r="F160" s="575"/>
      <c r="G160" s="235"/>
      <c r="H160" s="235"/>
      <c r="I160" s="235"/>
      <c r="J160" s="235"/>
      <c r="K160" s="235"/>
      <c r="L160" s="235"/>
      <c r="M160" s="235"/>
      <c r="P160" s="591"/>
      <c r="Q160" s="328"/>
      <c r="R160" s="592"/>
      <c r="S160" s="592"/>
      <c r="T160" s="575"/>
      <c r="U160" s="235"/>
      <c r="V160" s="235"/>
      <c r="Y160" s="591"/>
      <c r="Z160" s="328"/>
      <c r="AA160" s="592"/>
      <c r="AB160" s="592"/>
      <c r="AC160" s="575"/>
      <c r="AD160" s="235"/>
      <c r="AE160" s="235"/>
      <c r="AH160" s="591"/>
      <c r="AI160" s="328"/>
      <c r="AJ160" s="592"/>
      <c r="AK160" s="592"/>
      <c r="AL160" s="575"/>
      <c r="AM160" s="235"/>
      <c r="AN160" s="235"/>
    </row>
    <row r="161" spans="1:40" s="177" customFormat="1" x14ac:dyDescent="0.2">
      <c r="B161" s="591"/>
      <c r="C161" s="328"/>
      <c r="D161" s="592"/>
      <c r="E161" s="592"/>
      <c r="F161" s="575"/>
      <c r="G161" s="235"/>
      <c r="H161" s="235"/>
      <c r="I161" s="235"/>
      <c r="J161" s="235"/>
      <c r="K161" s="235"/>
      <c r="L161" s="235"/>
      <c r="M161" s="235"/>
      <c r="P161" s="591"/>
      <c r="Q161" s="328"/>
      <c r="R161" s="592"/>
      <c r="S161" s="592"/>
      <c r="T161" s="575"/>
      <c r="U161" s="235"/>
      <c r="V161" s="235"/>
      <c r="Y161" s="591"/>
      <c r="Z161" s="328"/>
      <c r="AA161" s="592"/>
      <c r="AB161" s="592"/>
      <c r="AC161" s="575"/>
      <c r="AD161" s="235"/>
      <c r="AE161" s="235"/>
      <c r="AH161" s="591"/>
      <c r="AI161" s="328"/>
      <c r="AJ161" s="592"/>
      <c r="AK161" s="592"/>
      <c r="AL161" s="575"/>
      <c r="AM161" s="235"/>
      <c r="AN161" s="235"/>
    </row>
    <row r="162" spans="1:40" s="177" customFormat="1" x14ac:dyDescent="0.2">
      <c r="B162" s="591"/>
      <c r="C162" s="328"/>
      <c r="D162" s="592"/>
      <c r="E162" s="592"/>
      <c r="F162" s="575"/>
      <c r="G162" s="235"/>
      <c r="H162" s="235"/>
      <c r="I162" s="235"/>
      <c r="J162" s="235"/>
      <c r="K162" s="235"/>
      <c r="L162" s="235"/>
      <c r="M162" s="235"/>
      <c r="P162" s="591"/>
      <c r="Q162" s="328"/>
      <c r="R162" s="592"/>
      <c r="S162" s="592"/>
      <c r="T162" s="575"/>
      <c r="U162" s="235"/>
      <c r="V162" s="235"/>
      <c r="Y162" s="591"/>
      <c r="Z162" s="328"/>
      <c r="AA162" s="592"/>
      <c r="AB162" s="592"/>
      <c r="AC162" s="575"/>
      <c r="AD162" s="235"/>
      <c r="AE162" s="235"/>
      <c r="AH162" s="591"/>
      <c r="AI162" s="328"/>
      <c r="AJ162" s="592"/>
      <c r="AK162" s="592"/>
      <c r="AL162" s="575"/>
      <c r="AM162" s="235"/>
      <c r="AN162" s="235"/>
    </row>
    <row r="163" spans="1:40" s="177" customFormat="1" ht="13.5" thickBot="1" x14ac:dyDescent="0.25">
      <c r="B163" s="591"/>
      <c r="C163" s="328"/>
      <c r="D163" s="592"/>
      <c r="E163" s="592"/>
      <c r="F163" s="575"/>
      <c r="G163" s="235"/>
      <c r="H163" s="235"/>
      <c r="I163" s="235"/>
      <c r="J163" s="235"/>
      <c r="K163" s="235"/>
      <c r="L163" s="235"/>
      <c r="M163" s="235"/>
      <c r="P163" s="591"/>
      <c r="Q163" s="328"/>
      <c r="R163" s="592"/>
      <c r="S163" s="592"/>
      <c r="T163" s="575"/>
      <c r="U163" s="235"/>
      <c r="V163" s="235"/>
      <c r="Y163" s="591"/>
      <c r="Z163" s="328"/>
      <c r="AA163" s="592"/>
      <c r="AB163" s="592"/>
      <c r="AC163" s="575"/>
      <c r="AD163" s="235"/>
      <c r="AE163" s="235"/>
      <c r="AH163" s="591"/>
      <c r="AI163" s="328"/>
      <c r="AJ163" s="592"/>
      <c r="AK163" s="592"/>
      <c r="AL163" s="575"/>
      <c r="AM163" s="235"/>
      <c r="AN163" s="235"/>
    </row>
    <row r="164" spans="1:40" s="177" customFormat="1" ht="13.5" thickBot="1" x14ac:dyDescent="0.25">
      <c r="A164" s="579">
        <v>6</v>
      </c>
      <c r="B164" s="579"/>
      <c r="C164" s="472"/>
      <c r="D164" s="816" t="s">
        <v>159</v>
      </c>
      <c r="E164" s="812" t="s">
        <v>34</v>
      </c>
      <c r="F164" s="580">
        <f>+$AL176</f>
        <v>0</v>
      </c>
      <c r="G164" s="235"/>
      <c r="H164" s="235"/>
      <c r="I164" s="235"/>
      <c r="J164" s="235"/>
      <c r="K164" s="235"/>
      <c r="L164" s="235"/>
      <c r="M164" s="235"/>
      <c r="O164" s="579"/>
      <c r="P164" s="579"/>
      <c r="Q164" s="472"/>
      <c r="R164" s="816" t="s">
        <v>159</v>
      </c>
      <c r="S164" s="812" t="s">
        <v>34</v>
      </c>
      <c r="T164" s="580">
        <f>+$AL176</f>
        <v>0</v>
      </c>
      <c r="U164" s="235"/>
      <c r="V164" s="235"/>
      <c r="X164" s="579">
        <v>6</v>
      </c>
      <c r="Y164" s="579"/>
      <c r="Z164" s="472"/>
      <c r="AA164" s="816" t="s">
        <v>159</v>
      </c>
      <c r="AB164" s="812" t="s">
        <v>34</v>
      </c>
      <c r="AC164" s="580">
        <f>+$AL176</f>
        <v>0</v>
      </c>
      <c r="AD164" s="235"/>
      <c r="AE164" s="235"/>
      <c r="AG164" s="579"/>
      <c r="AH164" s="579"/>
      <c r="AI164" s="472"/>
      <c r="AJ164" s="816" t="s">
        <v>159</v>
      </c>
      <c r="AK164" s="812" t="s">
        <v>34</v>
      </c>
      <c r="AL164" s="814" t="s">
        <v>18</v>
      </c>
      <c r="AM164" s="235"/>
      <c r="AN164" s="235"/>
    </row>
    <row r="165" spans="1:40" s="177" customFormat="1" ht="51" x14ac:dyDescent="0.2">
      <c r="A165" s="581" t="s">
        <v>7</v>
      </c>
      <c r="B165" s="582" t="str">
        <f>+" אסמכתא " &amp; $B$8 &amp;"         חזרה לטבלה "</f>
        <v xml:space="preserve"> אסמכתא          חזרה לטבלה </v>
      </c>
      <c r="C165" s="477" t="s">
        <v>203</v>
      </c>
      <c r="D165" s="817"/>
      <c r="E165" s="813"/>
      <c r="F165" s="580" t="s">
        <v>18</v>
      </c>
      <c r="G165" s="235"/>
      <c r="H165" s="235"/>
      <c r="I165" s="235"/>
      <c r="J165" s="235"/>
      <c r="K165" s="235"/>
      <c r="L165" s="235"/>
      <c r="M165" s="235"/>
      <c r="O165" s="581" t="s">
        <v>23</v>
      </c>
      <c r="P165" s="582" t="str">
        <f>+" אסמכתא " &amp; $B$8 &amp;"         חזרה לטבלה "</f>
        <v xml:space="preserve"> אסמכתא          חזרה לטבלה </v>
      </c>
      <c r="Q165" s="477" t="s">
        <v>203</v>
      </c>
      <c r="R165" s="817"/>
      <c r="S165" s="813"/>
      <c r="T165" s="580" t="s">
        <v>18</v>
      </c>
      <c r="U165" s="235"/>
      <c r="V165" s="235"/>
      <c r="X165" s="581" t="s">
        <v>7</v>
      </c>
      <c r="Y165" s="582" t="str">
        <f>+" אסמכתא " &amp; $B$8 &amp;"         חזרה לטבלה "</f>
        <v xml:space="preserve"> אסמכתא          חזרה לטבלה </v>
      </c>
      <c r="Z165" s="477" t="s">
        <v>203</v>
      </c>
      <c r="AA165" s="817"/>
      <c r="AB165" s="813"/>
      <c r="AC165" s="580" t="s">
        <v>18</v>
      </c>
      <c r="AD165" s="235"/>
      <c r="AE165" s="235"/>
      <c r="AG165" s="581" t="s">
        <v>23</v>
      </c>
      <c r="AH165" s="582" t="str">
        <f>+" אסמכתא " &amp; $B$8 &amp;"         חזרה לטבלה "</f>
        <v xml:space="preserve"> אסמכתא          חזרה לטבלה </v>
      </c>
      <c r="AI165" s="477" t="s">
        <v>203</v>
      </c>
      <c r="AJ165" s="817"/>
      <c r="AK165" s="813"/>
      <c r="AL165" s="815"/>
      <c r="AM165" s="235"/>
      <c r="AN165" s="235"/>
    </row>
    <row r="166" spans="1:40" s="177" customFormat="1" x14ac:dyDescent="0.2">
      <c r="A166" s="583">
        <v>1</v>
      </c>
      <c r="B166" s="584"/>
      <c r="C166" s="585"/>
      <c r="D166" s="586"/>
      <c r="E166" s="586"/>
      <c r="F166" s="587"/>
      <c r="G166" s="235">
        <f>IF(AND((COUNTA($C$8)=1),(COUNTA(F166)=1),($C$8&lt;&gt;0),(OR((E166&lt;$C$62),(E166&gt;($E$62+61))))),1,0)</f>
        <v>0</v>
      </c>
      <c r="H166" s="235">
        <f>IF(AND((COUNTA($C$8)=1),(COUNTA(F166)=1),($C$8&lt;&gt;0),(OR((D166&lt;$C$62),(D166&gt;($E$62))))),1,0)</f>
        <v>0</v>
      </c>
      <c r="I166" s="235"/>
      <c r="J166" s="235"/>
      <c r="K166" s="235"/>
      <c r="L166" s="235"/>
      <c r="M166" s="235"/>
      <c r="O166" s="583">
        <v>12</v>
      </c>
      <c r="P166" s="584"/>
      <c r="Q166" s="585"/>
      <c r="R166" s="586"/>
      <c r="S166" s="586"/>
      <c r="T166" s="587"/>
      <c r="U166" s="235">
        <f>IF(AND((COUNTA($C$8)=1),(COUNTA(T166)=1),($C$8&lt;&gt;0),(OR((S166&lt;$C$62),(S166&gt;($E$62+61))))),1,0)</f>
        <v>0</v>
      </c>
      <c r="V166" s="235">
        <f>IF(AND((COUNTA($C$8)=1),(COUNTA(T166)=1),($C$8&lt;&gt;0),(OR((R166&lt;$C$62),(R166&gt;($E$62))))),1,0)</f>
        <v>0</v>
      </c>
      <c r="X166" s="583">
        <v>23</v>
      </c>
      <c r="Y166" s="584"/>
      <c r="Z166" s="585"/>
      <c r="AA166" s="586"/>
      <c r="AB166" s="586"/>
      <c r="AC166" s="587"/>
      <c r="AD166" s="235">
        <f>IF(AND((COUNTA($C$8)=1),(COUNTA(AC166)=1),($C$8&lt;&gt;0),(OR((AB166&lt;$C$62),(AB166&gt;($E$62+61))))),1,0)</f>
        <v>0</v>
      </c>
      <c r="AE166" s="235">
        <f>IF(AND((COUNTA($C$8)=1),(COUNTA(AC166)=1),($C$8&lt;&gt;0),(OR((AA166&lt;$C$62),(AA166&gt;($E$62))))),1,0)</f>
        <v>0</v>
      </c>
      <c r="AG166" s="583">
        <v>34</v>
      </c>
      <c r="AH166" s="584"/>
      <c r="AI166" s="585"/>
      <c r="AJ166" s="586"/>
      <c r="AK166" s="586"/>
      <c r="AL166" s="587"/>
      <c r="AM166" s="235">
        <f>IF(AND((COUNTA($C$8)=1),(COUNTA(AL166)=1),($C$8&lt;&gt;0),(OR((AK166&lt;$C$62),(AK166&gt;($E$62+61))))),1,0)</f>
        <v>0</v>
      </c>
      <c r="AN166" s="235">
        <f>IF(AND((COUNTA($C$8)=1),(COUNTA(AL166)=1),($C$8&lt;&gt;0),(OR((AJ166&lt;$C$62),(AJ166&gt;($E$62))))),1,0)</f>
        <v>0</v>
      </c>
    </row>
    <row r="167" spans="1:40" s="177" customFormat="1" x14ac:dyDescent="0.2">
      <c r="A167" s="583">
        <v>2</v>
      </c>
      <c r="B167" s="584"/>
      <c r="C167" s="585"/>
      <c r="D167" s="586"/>
      <c r="E167" s="586"/>
      <c r="F167" s="587"/>
      <c r="G167" s="235">
        <f t="shared" ref="G167:G176" si="43">IF(AND((COUNTA($C$8)=1),(COUNTA(F167)=1),($C$8&lt;&gt;0),(OR((E167&lt;$C$62),(E167&gt;($E$62+61))))),1,0)</f>
        <v>0</v>
      </c>
      <c r="H167" s="235">
        <f t="shared" ref="H167:H176" si="44">IF(AND((COUNTA($C$8)=1),(COUNTA(F167)=1),($C$8&lt;&gt;0),(OR((D167&lt;$C$62),(D167&gt;($E$62))))),1,0)</f>
        <v>0</v>
      </c>
      <c r="I167" s="235"/>
      <c r="J167" s="235"/>
      <c r="K167" s="235"/>
      <c r="L167" s="235"/>
      <c r="M167" s="235"/>
      <c r="O167" s="583">
        <v>13</v>
      </c>
      <c r="P167" s="584"/>
      <c r="Q167" s="585"/>
      <c r="R167" s="586"/>
      <c r="S167" s="586"/>
      <c r="T167" s="587"/>
      <c r="U167" s="235">
        <f t="shared" ref="U167:U176" si="45">IF(AND((COUNTA($C$8)=1),(COUNTA(T167)=1),($C$8&lt;&gt;0),(OR((S167&lt;$C$62),(S167&gt;($E$62+61))))),1,0)</f>
        <v>0</v>
      </c>
      <c r="V167" s="235">
        <f t="shared" ref="V167:V176" si="46">IF(AND((COUNTA($C$8)=1),(COUNTA(T167)=1),($C$8&lt;&gt;0),(OR((R167&lt;$C$62),(R167&gt;($E$62))))),1,0)</f>
        <v>0</v>
      </c>
      <c r="X167" s="583">
        <v>24</v>
      </c>
      <c r="Y167" s="584"/>
      <c r="Z167" s="585"/>
      <c r="AA167" s="586"/>
      <c r="AB167" s="586"/>
      <c r="AC167" s="587"/>
      <c r="AD167" s="235">
        <f t="shared" ref="AD167:AD176" si="47">IF(AND((COUNTA($C$8)=1),(COUNTA(AC167)=1),($C$8&lt;&gt;0),(OR((AB167&lt;$C$62),(AB167&gt;($E$62+61))))),1,0)</f>
        <v>0</v>
      </c>
      <c r="AE167" s="235">
        <f t="shared" ref="AE167:AE176" si="48">IF(AND((COUNTA($C$8)=1),(COUNTA(AC167)=1),($C$8&lt;&gt;0),(OR((AA167&lt;$C$62),(AA167&gt;($E$62))))),1,0)</f>
        <v>0</v>
      </c>
      <c r="AG167" s="583">
        <v>35</v>
      </c>
      <c r="AH167" s="584"/>
      <c r="AI167" s="585"/>
      <c r="AJ167" s="586"/>
      <c r="AK167" s="586"/>
      <c r="AL167" s="587"/>
      <c r="AM167" s="235">
        <f t="shared" ref="AM167:AM175" si="49">IF(AND((COUNTA($C$8)=1),(COUNTA(AL167)=1),($C$8&lt;&gt;0),(OR((AK167&lt;$C$62),(AK167&gt;($E$62+61))))),1,0)</f>
        <v>0</v>
      </c>
      <c r="AN167" s="235">
        <f t="shared" ref="AN167:AN175" si="50">IF(AND((COUNTA($C$8)=1),(COUNTA(AL167)=1),($C$8&lt;&gt;0),(OR((AJ167&lt;$C$62),(AJ167&gt;($E$62))))),1,0)</f>
        <v>0</v>
      </c>
    </row>
    <row r="168" spans="1:40" s="177" customFormat="1" x14ac:dyDescent="0.2">
      <c r="A168" s="583">
        <v>3</v>
      </c>
      <c r="B168" s="584"/>
      <c r="C168" s="585"/>
      <c r="D168" s="586"/>
      <c r="E168" s="586"/>
      <c r="F168" s="587"/>
      <c r="G168" s="235">
        <f t="shared" si="43"/>
        <v>0</v>
      </c>
      <c r="H168" s="235">
        <f t="shared" si="44"/>
        <v>0</v>
      </c>
      <c r="I168" s="235"/>
      <c r="J168" s="235"/>
      <c r="K168" s="235"/>
      <c r="L168" s="235"/>
      <c r="M168" s="235"/>
      <c r="O168" s="583">
        <v>14</v>
      </c>
      <c r="P168" s="584"/>
      <c r="Q168" s="585"/>
      <c r="R168" s="586"/>
      <c r="S168" s="586"/>
      <c r="T168" s="587"/>
      <c r="U168" s="235">
        <f t="shared" si="45"/>
        <v>0</v>
      </c>
      <c r="V168" s="235">
        <f t="shared" si="46"/>
        <v>0</v>
      </c>
      <c r="X168" s="583">
        <v>25</v>
      </c>
      <c r="Y168" s="584"/>
      <c r="Z168" s="585"/>
      <c r="AA168" s="586"/>
      <c r="AB168" s="586"/>
      <c r="AC168" s="587"/>
      <c r="AD168" s="235">
        <f t="shared" si="47"/>
        <v>0</v>
      </c>
      <c r="AE168" s="235">
        <f t="shared" si="48"/>
        <v>0</v>
      </c>
      <c r="AG168" s="583">
        <v>36</v>
      </c>
      <c r="AH168" s="584"/>
      <c r="AI168" s="585"/>
      <c r="AJ168" s="586"/>
      <c r="AK168" s="586"/>
      <c r="AL168" s="587"/>
      <c r="AM168" s="235">
        <f t="shared" si="49"/>
        <v>0</v>
      </c>
      <c r="AN168" s="235">
        <f t="shared" si="50"/>
        <v>0</v>
      </c>
    </row>
    <row r="169" spans="1:40" s="177" customFormat="1" x14ac:dyDescent="0.2">
      <c r="A169" s="583">
        <v>4</v>
      </c>
      <c r="B169" s="584"/>
      <c r="C169" s="585"/>
      <c r="D169" s="586"/>
      <c r="E169" s="586"/>
      <c r="F169" s="587"/>
      <c r="G169" s="235">
        <f t="shared" si="43"/>
        <v>0</v>
      </c>
      <c r="H169" s="235">
        <f t="shared" si="44"/>
        <v>0</v>
      </c>
      <c r="I169" s="235"/>
      <c r="J169" s="235"/>
      <c r="K169" s="235"/>
      <c r="L169" s="235"/>
      <c r="M169" s="235"/>
      <c r="O169" s="583">
        <v>15</v>
      </c>
      <c r="P169" s="584"/>
      <c r="Q169" s="585"/>
      <c r="R169" s="586"/>
      <c r="S169" s="586"/>
      <c r="T169" s="587"/>
      <c r="U169" s="235">
        <f t="shared" si="45"/>
        <v>0</v>
      </c>
      <c r="V169" s="235">
        <f t="shared" si="46"/>
        <v>0</v>
      </c>
      <c r="X169" s="583">
        <v>26</v>
      </c>
      <c r="Y169" s="584"/>
      <c r="Z169" s="585"/>
      <c r="AA169" s="586"/>
      <c r="AB169" s="586"/>
      <c r="AC169" s="587"/>
      <c r="AD169" s="235">
        <f t="shared" si="47"/>
        <v>0</v>
      </c>
      <c r="AE169" s="235">
        <f t="shared" si="48"/>
        <v>0</v>
      </c>
      <c r="AG169" s="583">
        <v>37</v>
      </c>
      <c r="AH169" s="584"/>
      <c r="AI169" s="585"/>
      <c r="AJ169" s="586"/>
      <c r="AK169" s="586"/>
      <c r="AL169" s="587"/>
      <c r="AM169" s="235">
        <f t="shared" si="49"/>
        <v>0</v>
      </c>
      <c r="AN169" s="235">
        <f t="shared" si="50"/>
        <v>0</v>
      </c>
    </row>
    <row r="170" spans="1:40" s="177" customFormat="1" x14ac:dyDescent="0.2">
      <c r="A170" s="583">
        <v>5</v>
      </c>
      <c r="B170" s="584"/>
      <c r="C170" s="585"/>
      <c r="D170" s="586"/>
      <c r="E170" s="586"/>
      <c r="F170" s="587"/>
      <c r="G170" s="235">
        <f t="shared" si="43"/>
        <v>0</v>
      </c>
      <c r="H170" s="235">
        <f t="shared" si="44"/>
        <v>0</v>
      </c>
      <c r="I170" s="235"/>
      <c r="J170" s="235"/>
      <c r="K170" s="235"/>
      <c r="L170" s="235"/>
      <c r="M170" s="235"/>
      <c r="O170" s="583">
        <v>16</v>
      </c>
      <c r="P170" s="584"/>
      <c r="Q170" s="585"/>
      <c r="R170" s="586"/>
      <c r="S170" s="586"/>
      <c r="T170" s="587"/>
      <c r="U170" s="235">
        <f t="shared" si="45"/>
        <v>0</v>
      </c>
      <c r="V170" s="235">
        <f t="shared" si="46"/>
        <v>0</v>
      </c>
      <c r="X170" s="583">
        <v>27</v>
      </c>
      <c r="Y170" s="584"/>
      <c r="Z170" s="585"/>
      <c r="AA170" s="586"/>
      <c r="AB170" s="586"/>
      <c r="AC170" s="587"/>
      <c r="AD170" s="235">
        <f t="shared" si="47"/>
        <v>0</v>
      </c>
      <c r="AE170" s="235">
        <f t="shared" si="48"/>
        <v>0</v>
      </c>
      <c r="AG170" s="583">
        <v>38</v>
      </c>
      <c r="AH170" s="584"/>
      <c r="AI170" s="585"/>
      <c r="AJ170" s="586"/>
      <c r="AK170" s="586"/>
      <c r="AL170" s="587"/>
      <c r="AM170" s="235">
        <f t="shared" si="49"/>
        <v>0</v>
      </c>
      <c r="AN170" s="235">
        <f t="shared" si="50"/>
        <v>0</v>
      </c>
    </row>
    <row r="171" spans="1:40" s="177" customFormat="1" x14ac:dyDescent="0.2">
      <c r="A171" s="583">
        <v>6</v>
      </c>
      <c r="B171" s="584"/>
      <c r="C171" s="585"/>
      <c r="D171" s="586"/>
      <c r="E171" s="586"/>
      <c r="F171" s="587"/>
      <c r="G171" s="235">
        <f t="shared" si="43"/>
        <v>0</v>
      </c>
      <c r="H171" s="235">
        <f t="shared" si="44"/>
        <v>0</v>
      </c>
      <c r="I171" s="235"/>
      <c r="J171" s="235"/>
      <c r="K171" s="235"/>
      <c r="L171" s="235"/>
      <c r="M171" s="235"/>
      <c r="O171" s="583">
        <v>17</v>
      </c>
      <c r="P171" s="584"/>
      <c r="Q171" s="585"/>
      <c r="R171" s="586"/>
      <c r="S171" s="586"/>
      <c r="T171" s="587"/>
      <c r="U171" s="235">
        <f t="shared" si="45"/>
        <v>0</v>
      </c>
      <c r="V171" s="235">
        <f t="shared" si="46"/>
        <v>0</v>
      </c>
      <c r="X171" s="583">
        <v>28</v>
      </c>
      <c r="Y171" s="584"/>
      <c r="Z171" s="585"/>
      <c r="AA171" s="586"/>
      <c r="AB171" s="586"/>
      <c r="AC171" s="587"/>
      <c r="AD171" s="235">
        <f t="shared" si="47"/>
        <v>0</v>
      </c>
      <c r="AE171" s="235">
        <f t="shared" si="48"/>
        <v>0</v>
      </c>
      <c r="AG171" s="583">
        <v>39</v>
      </c>
      <c r="AH171" s="584"/>
      <c r="AI171" s="585"/>
      <c r="AJ171" s="586"/>
      <c r="AK171" s="586"/>
      <c r="AL171" s="587"/>
      <c r="AM171" s="235">
        <f t="shared" si="49"/>
        <v>0</v>
      </c>
      <c r="AN171" s="235">
        <f t="shared" si="50"/>
        <v>0</v>
      </c>
    </row>
    <row r="172" spans="1:40" s="177" customFormat="1" x14ac:dyDescent="0.2">
      <c r="A172" s="583">
        <v>7</v>
      </c>
      <c r="B172" s="584"/>
      <c r="C172" s="585"/>
      <c r="D172" s="586"/>
      <c r="E172" s="586"/>
      <c r="F172" s="587"/>
      <c r="G172" s="235">
        <f t="shared" si="43"/>
        <v>0</v>
      </c>
      <c r="H172" s="235">
        <f t="shared" si="44"/>
        <v>0</v>
      </c>
      <c r="I172" s="235"/>
      <c r="J172" s="235"/>
      <c r="K172" s="235"/>
      <c r="L172" s="235"/>
      <c r="M172" s="235"/>
      <c r="O172" s="583">
        <v>18</v>
      </c>
      <c r="P172" s="584"/>
      <c r="Q172" s="585"/>
      <c r="R172" s="586"/>
      <c r="S172" s="586"/>
      <c r="T172" s="587"/>
      <c r="U172" s="235">
        <f t="shared" si="45"/>
        <v>0</v>
      </c>
      <c r="V172" s="235">
        <f t="shared" si="46"/>
        <v>0</v>
      </c>
      <c r="X172" s="583">
        <v>29</v>
      </c>
      <c r="Y172" s="584"/>
      <c r="Z172" s="585"/>
      <c r="AA172" s="586"/>
      <c r="AB172" s="586"/>
      <c r="AC172" s="587"/>
      <c r="AD172" s="235">
        <f t="shared" si="47"/>
        <v>0</v>
      </c>
      <c r="AE172" s="235">
        <f t="shared" si="48"/>
        <v>0</v>
      </c>
      <c r="AG172" s="583">
        <v>40</v>
      </c>
      <c r="AH172" s="584"/>
      <c r="AI172" s="585"/>
      <c r="AJ172" s="586"/>
      <c r="AK172" s="586"/>
      <c r="AL172" s="587"/>
      <c r="AM172" s="235">
        <f t="shared" si="49"/>
        <v>0</v>
      </c>
      <c r="AN172" s="235">
        <f t="shared" si="50"/>
        <v>0</v>
      </c>
    </row>
    <row r="173" spans="1:40" s="177" customFormat="1" x14ac:dyDescent="0.2">
      <c r="A173" s="583">
        <v>8</v>
      </c>
      <c r="B173" s="584"/>
      <c r="C173" s="585"/>
      <c r="D173" s="586"/>
      <c r="E173" s="586"/>
      <c r="F173" s="587"/>
      <c r="G173" s="235">
        <f t="shared" si="43"/>
        <v>0</v>
      </c>
      <c r="H173" s="235">
        <f t="shared" si="44"/>
        <v>0</v>
      </c>
      <c r="I173" s="235"/>
      <c r="J173" s="235"/>
      <c r="K173" s="235"/>
      <c r="L173" s="235"/>
      <c r="M173" s="235"/>
      <c r="O173" s="583">
        <v>19</v>
      </c>
      <c r="P173" s="584"/>
      <c r="Q173" s="585"/>
      <c r="R173" s="586"/>
      <c r="S173" s="586"/>
      <c r="T173" s="587"/>
      <c r="U173" s="235">
        <f t="shared" si="45"/>
        <v>0</v>
      </c>
      <c r="V173" s="235">
        <f t="shared" si="46"/>
        <v>0</v>
      </c>
      <c r="X173" s="583">
        <v>30</v>
      </c>
      <c r="Y173" s="584"/>
      <c r="Z173" s="585"/>
      <c r="AA173" s="586"/>
      <c r="AB173" s="586"/>
      <c r="AC173" s="587"/>
      <c r="AD173" s="235">
        <f t="shared" si="47"/>
        <v>0</v>
      </c>
      <c r="AE173" s="235">
        <f t="shared" si="48"/>
        <v>0</v>
      </c>
      <c r="AG173" s="583">
        <v>41</v>
      </c>
      <c r="AH173" s="584"/>
      <c r="AI173" s="585"/>
      <c r="AJ173" s="586"/>
      <c r="AK173" s="586"/>
      <c r="AL173" s="587"/>
      <c r="AM173" s="235">
        <f t="shared" si="49"/>
        <v>0</v>
      </c>
      <c r="AN173" s="235">
        <f t="shared" si="50"/>
        <v>0</v>
      </c>
    </row>
    <row r="174" spans="1:40" s="177" customFormat="1" x14ac:dyDescent="0.2">
      <c r="A174" s="583">
        <v>9</v>
      </c>
      <c r="B174" s="584"/>
      <c r="C174" s="585"/>
      <c r="D174" s="586"/>
      <c r="E174" s="586"/>
      <c r="F174" s="587"/>
      <c r="G174" s="235">
        <f t="shared" si="43"/>
        <v>0</v>
      </c>
      <c r="H174" s="235">
        <f t="shared" si="44"/>
        <v>0</v>
      </c>
      <c r="I174" s="235"/>
      <c r="J174" s="235"/>
      <c r="K174" s="235"/>
      <c r="L174" s="235"/>
      <c r="M174" s="235"/>
      <c r="O174" s="583">
        <v>20</v>
      </c>
      <c r="P174" s="584"/>
      <c r="Q174" s="585"/>
      <c r="R174" s="586"/>
      <c r="S174" s="586"/>
      <c r="T174" s="587"/>
      <c r="U174" s="235">
        <f t="shared" si="45"/>
        <v>0</v>
      </c>
      <c r="V174" s="235">
        <f t="shared" si="46"/>
        <v>0</v>
      </c>
      <c r="X174" s="583">
        <v>31</v>
      </c>
      <c r="Y174" s="584"/>
      <c r="Z174" s="585"/>
      <c r="AA174" s="586"/>
      <c r="AB174" s="586"/>
      <c r="AC174" s="587"/>
      <c r="AD174" s="235">
        <f t="shared" si="47"/>
        <v>0</v>
      </c>
      <c r="AE174" s="235">
        <f t="shared" si="48"/>
        <v>0</v>
      </c>
      <c r="AG174" s="583">
        <v>42</v>
      </c>
      <c r="AH174" s="584"/>
      <c r="AI174" s="585"/>
      <c r="AJ174" s="586"/>
      <c r="AK174" s="586"/>
      <c r="AL174" s="587"/>
      <c r="AM174" s="235">
        <f t="shared" si="49"/>
        <v>0</v>
      </c>
      <c r="AN174" s="235">
        <f t="shared" si="50"/>
        <v>0</v>
      </c>
    </row>
    <row r="175" spans="1:40" s="177" customFormat="1" x14ac:dyDescent="0.2">
      <c r="A175" s="583">
        <v>10</v>
      </c>
      <c r="B175" s="584"/>
      <c r="C175" s="585"/>
      <c r="D175" s="586"/>
      <c r="E175" s="586"/>
      <c r="F175" s="587"/>
      <c r="G175" s="235">
        <f t="shared" si="43"/>
        <v>0</v>
      </c>
      <c r="H175" s="235">
        <f t="shared" si="44"/>
        <v>0</v>
      </c>
      <c r="I175" s="235"/>
      <c r="J175" s="235"/>
      <c r="K175" s="235"/>
      <c r="L175" s="235"/>
      <c r="M175" s="235"/>
      <c r="O175" s="583">
        <v>21</v>
      </c>
      <c r="P175" s="584"/>
      <c r="Q175" s="585"/>
      <c r="R175" s="586"/>
      <c r="S175" s="586"/>
      <c r="T175" s="587"/>
      <c r="U175" s="235">
        <f t="shared" si="45"/>
        <v>0</v>
      </c>
      <c r="V175" s="235">
        <f t="shared" si="46"/>
        <v>0</v>
      </c>
      <c r="X175" s="583">
        <v>32</v>
      </c>
      <c r="Y175" s="584"/>
      <c r="Z175" s="585"/>
      <c r="AA175" s="586"/>
      <c r="AB175" s="586"/>
      <c r="AC175" s="587"/>
      <c r="AD175" s="235">
        <f t="shared" si="47"/>
        <v>0</v>
      </c>
      <c r="AE175" s="235">
        <f t="shared" si="48"/>
        <v>0</v>
      </c>
      <c r="AG175" s="583">
        <v>43</v>
      </c>
      <c r="AH175" s="584"/>
      <c r="AI175" s="585"/>
      <c r="AJ175" s="586"/>
      <c r="AK175" s="586"/>
      <c r="AL175" s="587"/>
      <c r="AM175" s="235">
        <f t="shared" si="49"/>
        <v>0</v>
      </c>
      <c r="AN175" s="235">
        <f t="shared" si="50"/>
        <v>0</v>
      </c>
    </row>
    <row r="176" spans="1:40" s="177" customFormat="1" ht="13.5" thickBot="1" x14ac:dyDescent="0.25">
      <c r="A176" s="583">
        <v>11</v>
      </c>
      <c r="B176" s="584"/>
      <c r="C176" s="585"/>
      <c r="D176" s="586"/>
      <c r="E176" s="586"/>
      <c r="F176" s="587"/>
      <c r="G176" s="235">
        <f t="shared" si="43"/>
        <v>0</v>
      </c>
      <c r="H176" s="235">
        <f t="shared" si="44"/>
        <v>0</v>
      </c>
      <c r="I176" s="235"/>
      <c r="J176" s="235"/>
      <c r="K176" s="235"/>
      <c r="L176" s="235"/>
      <c r="M176" s="235"/>
      <c r="O176" s="583">
        <v>22</v>
      </c>
      <c r="P176" s="584"/>
      <c r="Q176" s="585"/>
      <c r="R176" s="586"/>
      <c r="S176" s="586"/>
      <c r="T176" s="587"/>
      <c r="U176" s="235">
        <f t="shared" si="45"/>
        <v>0</v>
      </c>
      <c r="V176" s="235">
        <f t="shared" si="46"/>
        <v>0</v>
      </c>
      <c r="X176" s="583">
        <v>33</v>
      </c>
      <c r="Y176" s="584"/>
      <c r="Z176" s="585"/>
      <c r="AA176" s="586"/>
      <c r="AB176" s="586"/>
      <c r="AC176" s="587"/>
      <c r="AD176" s="235">
        <f t="shared" si="47"/>
        <v>0</v>
      </c>
      <c r="AE176" s="235">
        <f t="shared" si="48"/>
        <v>0</v>
      </c>
      <c r="AG176" s="588"/>
      <c r="AH176" s="589" t="s">
        <v>3</v>
      </c>
      <c r="AI176" s="551"/>
      <c r="AJ176" s="589"/>
      <c r="AK176" s="589"/>
      <c r="AL176" s="590">
        <f>SUM(F166:F176)+SUM(T166:T176)+SUM(AL166:AL175)+SUM(AC166:AC176)</f>
        <v>0</v>
      </c>
      <c r="AM176" s="235"/>
      <c r="AN176" s="235"/>
    </row>
    <row r="177" spans="1:40" s="177" customFormat="1" x14ac:dyDescent="0.2">
      <c r="B177" s="591"/>
      <c r="C177" s="328"/>
      <c r="D177" s="592"/>
      <c r="E177" s="592"/>
      <c r="F177" s="575"/>
      <c r="G177" s="235"/>
      <c r="H177" s="235"/>
      <c r="I177" s="235"/>
      <c r="J177" s="235"/>
      <c r="K177" s="235"/>
      <c r="L177" s="235"/>
      <c r="M177" s="235"/>
      <c r="P177" s="591"/>
      <c r="Q177" s="328"/>
      <c r="R177" s="592"/>
      <c r="S177" s="592"/>
      <c r="T177" s="575"/>
      <c r="U177" s="235"/>
      <c r="V177" s="235"/>
      <c r="Y177" s="591"/>
      <c r="Z177" s="328"/>
      <c r="AA177" s="592"/>
      <c r="AB177" s="592"/>
      <c r="AC177" s="575"/>
      <c r="AD177" s="235"/>
      <c r="AE177" s="235"/>
      <c r="AH177" s="591"/>
      <c r="AI177" s="328"/>
      <c r="AJ177" s="592"/>
      <c r="AK177" s="592"/>
      <c r="AL177" s="575"/>
      <c r="AM177" s="235"/>
      <c r="AN177" s="235"/>
    </row>
    <row r="178" spans="1:40" s="177" customFormat="1" x14ac:dyDescent="0.2">
      <c r="B178" s="591"/>
      <c r="C178" s="328"/>
      <c r="D178" s="592"/>
      <c r="E178" s="592"/>
      <c r="F178" s="575"/>
      <c r="G178" s="235"/>
      <c r="H178" s="235"/>
      <c r="I178" s="235"/>
      <c r="J178" s="235"/>
      <c r="K178" s="235"/>
      <c r="L178" s="235"/>
      <c r="M178" s="235"/>
      <c r="P178" s="591"/>
      <c r="Q178" s="328"/>
      <c r="R178" s="592"/>
      <c r="S178" s="592"/>
      <c r="T178" s="575"/>
      <c r="U178" s="235"/>
      <c r="V178" s="235"/>
      <c r="Y178" s="591"/>
      <c r="Z178" s="328"/>
      <c r="AA178" s="592"/>
      <c r="AB178" s="592"/>
      <c r="AC178" s="575"/>
      <c r="AD178" s="235"/>
      <c r="AE178" s="235"/>
      <c r="AH178" s="591"/>
      <c r="AI178" s="328"/>
      <c r="AJ178" s="592"/>
      <c r="AK178" s="592"/>
      <c r="AL178" s="575"/>
      <c r="AM178" s="235"/>
      <c r="AN178" s="235"/>
    </row>
    <row r="179" spans="1:40" s="177" customFormat="1" x14ac:dyDescent="0.2">
      <c r="B179" s="591"/>
      <c r="C179" s="328"/>
      <c r="D179" s="592"/>
      <c r="E179" s="592"/>
      <c r="F179" s="575"/>
      <c r="G179" s="235"/>
      <c r="H179" s="235"/>
      <c r="I179" s="235"/>
      <c r="J179" s="235"/>
      <c r="K179" s="235"/>
      <c r="L179" s="235"/>
      <c r="M179" s="235"/>
      <c r="P179" s="591"/>
      <c r="Q179" s="328"/>
      <c r="R179" s="592"/>
      <c r="S179" s="592"/>
      <c r="T179" s="575"/>
      <c r="U179" s="235"/>
      <c r="V179" s="235"/>
      <c r="Y179" s="591"/>
      <c r="Z179" s="328"/>
      <c r="AA179" s="592"/>
      <c r="AB179" s="592"/>
      <c r="AC179" s="575"/>
      <c r="AD179" s="235"/>
      <c r="AE179" s="235"/>
      <c r="AH179" s="591"/>
      <c r="AI179" s="328"/>
      <c r="AJ179" s="592"/>
      <c r="AK179" s="592"/>
      <c r="AL179" s="575"/>
      <c r="AM179" s="235"/>
      <c r="AN179" s="235"/>
    </row>
    <row r="180" spans="1:40" s="177" customFormat="1" x14ac:dyDescent="0.2">
      <c r="B180" s="591"/>
      <c r="C180" s="328"/>
      <c r="D180" s="592"/>
      <c r="E180" s="592"/>
      <c r="F180" s="575"/>
      <c r="G180" s="235"/>
      <c r="H180" s="235"/>
      <c r="I180" s="235"/>
      <c r="J180" s="235"/>
      <c r="K180" s="235"/>
      <c r="L180" s="235"/>
      <c r="M180" s="235"/>
      <c r="P180" s="591"/>
      <c r="Q180" s="328"/>
      <c r="R180" s="592"/>
      <c r="S180" s="592"/>
      <c r="T180" s="575"/>
      <c r="U180" s="235"/>
      <c r="V180" s="235"/>
      <c r="Y180" s="591"/>
      <c r="Z180" s="328"/>
      <c r="AA180" s="592"/>
      <c r="AB180" s="592"/>
      <c r="AC180" s="575"/>
      <c r="AD180" s="235"/>
      <c r="AE180" s="235"/>
      <c r="AH180" s="591"/>
      <c r="AI180" s="328"/>
      <c r="AJ180" s="592"/>
      <c r="AK180" s="592"/>
      <c r="AL180" s="575"/>
      <c r="AM180" s="235"/>
      <c r="AN180" s="235"/>
    </row>
    <row r="181" spans="1:40" s="177" customFormat="1" x14ac:dyDescent="0.2">
      <c r="B181" s="591"/>
      <c r="C181" s="328"/>
      <c r="D181" s="592"/>
      <c r="E181" s="592"/>
      <c r="F181" s="575"/>
      <c r="G181" s="235"/>
      <c r="H181" s="235"/>
      <c r="I181" s="235"/>
      <c r="J181" s="235"/>
      <c r="K181" s="235"/>
      <c r="L181" s="235"/>
      <c r="M181" s="235"/>
      <c r="P181" s="591"/>
      <c r="Q181" s="328"/>
      <c r="R181" s="592"/>
      <c r="S181" s="592"/>
      <c r="T181" s="575"/>
      <c r="U181" s="235"/>
      <c r="V181" s="235"/>
      <c r="Y181" s="591"/>
      <c r="Z181" s="328"/>
      <c r="AA181" s="592"/>
      <c r="AB181" s="592"/>
      <c r="AC181" s="575"/>
      <c r="AD181" s="235"/>
      <c r="AE181" s="235"/>
      <c r="AH181" s="591"/>
      <c r="AI181" s="328"/>
      <c r="AJ181" s="592"/>
      <c r="AK181" s="592"/>
      <c r="AL181" s="575"/>
      <c r="AM181" s="235"/>
      <c r="AN181" s="235"/>
    </row>
    <row r="182" spans="1:40" s="177" customFormat="1" x14ac:dyDescent="0.2">
      <c r="B182" s="591"/>
      <c r="C182" s="328"/>
      <c r="D182" s="592"/>
      <c r="E182" s="592"/>
      <c r="F182" s="575"/>
      <c r="G182" s="235"/>
      <c r="H182" s="235"/>
      <c r="I182" s="235"/>
      <c r="J182" s="235"/>
      <c r="K182" s="235"/>
      <c r="L182" s="235"/>
      <c r="M182" s="235"/>
      <c r="P182" s="591"/>
      <c r="Q182" s="328"/>
      <c r="R182" s="592"/>
      <c r="S182" s="592"/>
      <c r="T182" s="575"/>
      <c r="U182" s="235"/>
      <c r="V182" s="235"/>
      <c r="Y182" s="591"/>
      <c r="Z182" s="328"/>
      <c r="AA182" s="592"/>
      <c r="AB182" s="592"/>
      <c r="AC182" s="575"/>
      <c r="AD182" s="235"/>
      <c r="AE182" s="235"/>
      <c r="AH182" s="591"/>
      <c r="AI182" s="328"/>
      <c r="AJ182" s="592"/>
      <c r="AK182" s="592"/>
      <c r="AL182" s="575"/>
      <c r="AM182" s="235"/>
      <c r="AN182" s="235"/>
    </row>
    <row r="183" spans="1:40" s="177" customFormat="1" ht="13.5" thickBot="1" x14ac:dyDescent="0.25">
      <c r="B183" s="591"/>
      <c r="C183" s="328"/>
      <c r="D183" s="592"/>
      <c r="E183" s="592"/>
      <c r="F183" s="575"/>
      <c r="G183" s="235"/>
      <c r="H183" s="235"/>
      <c r="I183" s="235"/>
      <c r="J183" s="235"/>
      <c r="K183" s="235"/>
      <c r="L183" s="235"/>
      <c r="M183" s="235"/>
      <c r="P183" s="591"/>
      <c r="Q183" s="328"/>
      <c r="R183" s="592"/>
      <c r="S183" s="592"/>
      <c r="T183" s="575"/>
      <c r="U183" s="235"/>
      <c r="V183" s="235"/>
      <c r="Y183" s="591"/>
      <c r="Z183" s="328"/>
      <c r="AA183" s="592"/>
      <c r="AB183" s="592"/>
      <c r="AC183" s="575"/>
      <c r="AD183" s="235"/>
      <c r="AE183" s="235"/>
      <c r="AH183" s="591"/>
      <c r="AI183" s="328"/>
      <c r="AJ183" s="592"/>
      <c r="AK183" s="592"/>
      <c r="AL183" s="575"/>
      <c r="AM183" s="235"/>
      <c r="AN183" s="235"/>
    </row>
    <row r="184" spans="1:40" s="177" customFormat="1" ht="13.5" thickBot="1" x14ac:dyDescent="0.25">
      <c r="A184" s="579">
        <v>7</v>
      </c>
      <c r="B184" s="579"/>
      <c r="C184" s="472"/>
      <c r="D184" s="816" t="s">
        <v>159</v>
      </c>
      <c r="E184" s="812" t="s">
        <v>34</v>
      </c>
      <c r="F184" s="580">
        <f>+$AL196</f>
        <v>0</v>
      </c>
      <c r="G184" s="235"/>
      <c r="H184" s="235"/>
      <c r="I184" s="235"/>
      <c r="J184" s="235"/>
      <c r="K184" s="235"/>
      <c r="L184" s="235"/>
      <c r="M184" s="235"/>
      <c r="O184" s="579"/>
      <c r="P184" s="579"/>
      <c r="Q184" s="472"/>
      <c r="R184" s="816" t="s">
        <v>159</v>
      </c>
      <c r="S184" s="812" t="s">
        <v>34</v>
      </c>
      <c r="T184" s="580">
        <f>+$AL196</f>
        <v>0</v>
      </c>
      <c r="U184" s="235"/>
      <c r="V184" s="235"/>
      <c r="X184" s="579">
        <v>7</v>
      </c>
      <c r="Y184" s="579"/>
      <c r="Z184" s="472"/>
      <c r="AA184" s="816" t="s">
        <v>159</v>
      </c>
      <c r="AB184" s="812" t="s">
        <v>34</v>
      </c>
      <c r="AC184" s="580">
        <f>+$AL196</f>
        <v>0</v>
      </c>
      <c r="AD184" s="235"/>
      <c r="AE184" s="235"/>
      <c r="AG184" s="579"/>
      <c r="AH184" s="579"/>
      <c r="AI184" s="472"/>
      <c r="AJ184" s="816" t="s">
        <v>159</v>
      </c>
      <c r="AK184" s="812" t="s">
        <v>34</v>
      </c>
      <c r="AL184" s="814" t="s">
        <v>18</v>
      </c>
      <c r="AM184" s="235"/>
      <c r="AN184" s="235"/>
    </row>
    <row r="185" spans="1:40" s="177" customFormat="1" ht="51" x14ac:dyDescent="0.2">
      <c r="A185" s="581" t="s">
        <v>7</v>
      </c>
      <c r="B185" s="582" t="str">
        <f>+" אסמכתא " &amp; $B$9 &amp;"         חזרה לטבלה "</f>
        <v xml:space="preserve"> אסמכתא          חזרה לטבלה </v>
      </c>
      <c r="C185" s="477" t="s">
        <v>203</v>
      </c>
      <c r="D185" s="817"/>
      <c r="E185" s="813"/>
      <c r="F185" s="580" t="s">
        <v>18</v>
      </c>
      <c r="G185" s="235"/>
      <c r="H185" s="235"/>
      <c r="I185" s="235"/>
      <c r="J185" s="235"/>
      <c r="K185" s="235"/>
      <c r="L185" s="235"/>
      <c r="M185" s="235"/>
      <c r="O185" s="581" t="s">
        <v>23</v>
      </c>
      <c r="P185" s="582" t="str">
        <f>+" אסמכתא " &amp; $B$9 &amp;"         חזרה לטבלה "</f>
        <v xml:space="preserve"> אסמכתא          חזרה לטבלה </v>
      </c>
      <c r="Q185" s="477" t="s">
        <v>203</v>
      </c>
      <c r="R185" s="817"/>
      <c r="S185" s="813"/>
      <c r="T185" s="580" t="s">
        <v>18</v>
      </c>
      <c r="U185" s="235"/>
      <c r="V185" s="235"/>
      <c r="X185" s="581" t="s">
        <v>7</v>
      </c>
      <c r="Y185" s="582" t="str">
        <f>+" אסמכתא " &amp; $B$9 &amp;"         חזרה לטבלה "</f>
        <v xml:space="preserve"> אסמכתא          חזרה לטבלה </v>
      </c>
      <c r="Z185" s="477" t="s">
        <v>203</v>
      </c>
      <c r="AA185" s="817"/>
      <c r="AB185" s="813"/>
      <c r="AC185" s="580" t="s">
        <v>18</v>
      </c>
      <c r="AD185" s="235"/>
      <c r="AE185" s="235"/>
      <c r="AG185" s="581" t="s">
        <v>23</v>
      </c>
      <c r="AH185" s="582" t="str">
        <f>+" אסמכתא " &amp; $B$9 &amp;"         חזרה לטבלה "</f>
        <v xml:space="preserve"> אסמכתא          חזרה לטבלה </v>
      </c>
      <c r="AI185" s="477" t="s">
        <v>203</v>
      </c>
      <c r="AJ185" s="817"/>
      <c r="AK185" s="813"/>
      <c r="AL185" s="815"/>
      <c r="AM185" s="235"/>
      <c r="AN185" s="235"/>
    </row>
    <row r="186" spans="1:40" s="177" customFormat="1" x14ac:dyDescent="0.2">
      <c r="A186" s="583">
        <v>1</v>
      </c>
      <c r="B186" s="584"/>
      <c r="C186" s="585"/>
      <c r="D186" s="586"/>
      <c r="E186" s="586"/>
      <c r="F186" s="587"/>
      <c r="G186" s="235">
        <f>IF(AND((COUNTA($C$9)=1),(COUNTA(F186)=1),($C$9&lt;&gt;0),(OR((E186&lt;$C$62),(E186&gt;($E$62+61))))),1,0)</f>
        <v>0</v>
      </c>
      <c r="H186" s="235">
        <f>IF(AND((COUNTA($C$9)=1),(COUNTA(F186)=1),($C$9&lt;&gt;0),(OR((D186&lt;$C$62),(D186&gt;($E$62))))),1,0)</f>
        <v>0</v>
      </c>
      <c r="I186" s="235"/>
      <c r="J186" s="235"/>
      <c r="K186" s="235"/>
      <c r="L186" s="235"/>
      <c r="M186" s="235"/>
      <c r="O186" s="583">
        <v>12</v>
      </c>
      <c r="P186" s="584"/>
      <c r="Q186" s="585"/>
      <c r="R186" s="586"/>
      <c r="S186" s="586"/>
      <c r="T186" s="587"/>
      <c r="U186" s="235">
        <f>IF(AND((COUNTA($C$9)=1),(COUNTA(T186)=1),($C$9&lt;&gt;0),(OR((S186&lt;$C$62),(S186&gt;($E$62+61))))),1,0)</f>
        <v>0</v>
      </c>
      <c r="V186" s="235">
        <f>IF(AND((COUNTA($C$9)=1),(COUNTA(T186)=1),($C$9&lt;&gt;0),(OR((R186&lt;$C$62),(R186&gt;($E$62))))),1,0)</f>
        <v>0</v>
      </c>
      <c r="X186" s="583">
        <v>23</v>
      </c>
      <c r="Y186" s="584"/>
      <c r="Z186" s="585"/>
      <c r="AA186" s="586"/>
      <c r="AB186" s="586"/>
      <c r="AC186" s="587"/>
      <c r="AD186" s="235">
        <f>IF(AND((COUNTA($C$9)=1),(COUNTA(AC186)=1),($C$9&lt;&gt;0),(OR((AB186&lt;$C$62),(AB186&gt;($E$62+61))))),1,0)</f>
        <v>0</v>
      </c>
      <c r="AE186" s="235">
        <f>IF(AND((COUNTA($C$9)=1),(COUNTA(AC186)=1),($C$9&lt;&gt;0),(OR((AA186&lt;$C$62),(AA186&gt;($E$62))))),1,0)</f>
        <v>0</v>
      </c>
      <c r="AG186" s="583">
        <v>34</v>
      </c>
      <c r="AH186" s="584"/>
      <c r="AI186" s="585"/>
      <c r="AJ186" s="586"/>
      <c r="AK186" s="586"/>
      <c r="AL186" s="587"/>
      <c r="AM186" s="235">
        <f>IF(AND((COUNTA($C$9)=1),(COUNTA(AL186)=1),($C$9&lt;&gt;0),(OR((AK186&lt;$C$62),(AK186&gt;($E$62+61))))),1,0)</f>
        <v>0</v>
      </c>
      <c r="AN186" s="235">
        <f>IF(AND((COUNTA($C$9)=1),(COUNTA(AL186)=1),($C$9&lt;&gt;0),(OR((AJ186&lt;$C$62),(AJ186&gt;($E$62))))),1,0)</f>
        <v>0</v>
      </c>
    </row>
    <row r="187" spans="1:40" s="177" customFormat="1" x14ac:dyDescent="0.2">
      <c r="A187" s="583">
        <v>2</v>
      </c>
      <c r="B187" s="584"/>
      <c r="C187" s="585"/>
      <c r="D187" s="586"/>
      <c r="E187" s="586"/>
      <c r="F187" s="587"/>
      <c r="G187" s="235">
        <f t="shared" ref="G187:G196" si="51">IF(AND((COUNTA($C$9)=1),(COUNTA(F187)=1),($C$9&lt;&gt;0),(OR((E187&lt;$C$62),(E187&gt;($E$62+61))))),1,0)</f>
        <v>0</v>
      </c>
      <c r="H187" s="235">
        <f t="shared" ref="H187:H196" si="52">IF(AND((COUNTA($C$9)=1),(COUNTA(F187)=1),($C$9&lt;&gt;0),(OR((D187&lt;$C$62),(D187&gt;($E$62))))),1,0)</f>
        <v>0</v>
      </c>
      <c r="I187" s="235"/>
      <c r="J187" s="235"/>
      <c r="K187" s="235"/>
      <c r="L187" s="235"/>
      <c r="M187" s="235"/>
      <c r="O187" s="583">
        <v>13</v>
      </c>
      <c r="P187" s="584"/>
      <c r="Q187" s="585"/>
      <c r="R187" s="586"/>
      <c r="S187" s="586"/>
      <c r="T187" s="587"/>
      <c r="U187" s="235">
        <f t="shared" ref="U187:U196" si="53">IF(AND((COUNTA($C$9)=1),(COUNTA(T187)=1),($C$9&lt;&gt;0),(OR((S187&lt;$C$62),(S187&gt;($E$62+61))))),1,0)</f>
        <v>0</v>
      </c>
      <c r="V187" s="235">
        <f t="shared" ref="V187:V196" si="54">IF(AND((COUNTA($C$9)=1),(COUNTA(T187)=1),($C$9&lt;&gt;0),(OR((R187&lt;$C$62),(R187&gt;($E$62))))),1,0)</f>
        <v>0</v>
      </c>
      <c r="X187" s="583">
        <v>24</v>
      </c>
      <c r="Y187" s="584"/>
      <c r="Z187" s="585"/>
      <c r="AA187" s="586"/>
      <c r="AB187" s="586"/>
      <c r="AC187" s="587"/>
      <c r="AD187" s="235">
        <f t="shared" ref="AD187:AD196" si="55">IF(AND((COUNTA($C$9)=1),(COUNTA(AC187)=1),($C$9&lt;&gt;0),(OR((AB187&lt;$C$62),(AB187&gt;($E$62+61))))),1,0)</f>
        <v>0</v>
      </c>
      <c r="AE187" s="235">
        <f t="shared" ref="AE187:AE196" si="56">IF(AND((COUNTA($C$9)=1),(COUNTA(AC187)=1),($C$9&lt;&gt;0),(OR((AA187&lt;$C$62),(AA187&gt;($E$62))))),1,0)</f>
        <v>0</v>
      </c>
      <c r="AG187" s="583">
        <v>35</v>
      </c>
      <c r="AH187" s="584"/>
      <c r="AI187" s="585"/>
      <c r="AJ187" s="586"/>
      <c r="AK187" s="586"/>
      <c r="AL187" s="587"/>
      <c r="AM187" s="235">
        <f t="shared" ref="AM187:AM195" si="57">IF(AND((COUNTA($C$9)=1),(COUNTA(AL187)=1),($C$9&lt;&gt;0),(OR((AK187&lt;$C$62),(AK187&gt;($E$62+61))))),1,0)</f>
        <v>0</v>
      </c>
      <c r="AN187" s="235">
        <f t="shared" ref="AN187:AN195" si="58">IF(AND((COUNTA($C$9)=1),(COUNTA(AL187)=1),($C$9&lt;&gt;0),(OR((AJ187&lt;$C$62),(AJ187&gt;($E$62))))),1,0)</f>
        <v>0</v>
      </c>
    </row>
    <row r="188" spans="1:40" s="177" customFormat="1" x14ac:dyDescent="0.2">
      <c r="A188" s="583">
        <v>3</v>
      </c>
      <c r="B188" s="584"/>
      <c r="C188" s="585"/>
      <c r="D188" s="586"/>
      <c r="E188" s="586"/>
      <c r="F188" s="587"/>
      <c r="G188" s="235">
        <f t="shared" si="51"/>
        <v>0</v>
      </c>
      <c r="H188" s="235">
        <f t="shared" si="52"/>
        <v>0</v>
      </c>
      <c r="I188" s="235"/>
      <c r="J188" s="235"/>
      <c r="K188" s="235"/>
      <c r="L188" s="235"/>
      <c r="M188" s="235"/>
      <c r="O188" s="583">
        <v>14</v>
      </c>
      <c r="P188" s="584"/>
      <c r="Q188" s="585"/>
      <c r="R188" s="586"/>
      <c r="S188" s="586"/>
      <c r="T188" s="587"/>
      <c r="U188" s="235">
        <f t="shared" si="53"/>
        <v>0</v>
      </c>
      <c r="V188" s="235">
        <f t="shared" si="54"/>
        <v>0</v>
      </c>
      <c r="X188" s="583">
        <v>25</v>
      </c>
      <c r="Y188" s="584"/>
      <c r="Z188" s="585"/>
      <c r="AA188" s="586"/>
      <c r="AB188" s="586"/>
      <c r="AC188" s="587"/>
      <c r="AD188" s="235">
        <f t="shared" si="55"/>
        <v>0</v>
      </c>
      <c r="AE188" s="235">
        <f t="shared" si="56"/>
        <v>0</v>
      </c>
      <c r="AG188" s="583">
        <v>36</v>
      </c>
      <c r="AH188" s="584"/>
      <c r="AI188" s="585"/>
      <c r="AJ188" s="586"/>
      <c r="AK188" s="586"/>
      <c r="AL188" s="587"/>
      <c r="AM188" s="235">
        <f t="shared" si="57"/>
        <v>0</v>
      </c>
      <c r="AN188" s="235">
        <f t="shared" si="58"/>
        <v>0</v>
      </c>
    </row>
    <row r="189" spans="1:40" s="177" customFormat="1" x14ac:dyDescent="0.2">
      <c r="A189" s="583">
        <v>4</v>
      </c>
      <c r="B189" s="584"/>
      <c r="C189" s="585"/>
      <c r="D189" s="586"/>
      <c r="E189" s="586"/>
      <c r="F189" s="587"/>
      <c r="G189" s="235">
        <f t="shared" si="51"/>
        <v>0</v>
      </c>
      <c r="H189" s="235">
        <f t="shared" si="52"/>
        <v>0</v>
      </c>
      <c r="I189" s="235"/>
      <c r="J189" s="235"/>
      <c r="K189" s="235"/>
      <c r="L189" s="235"/>
      <c r="M189" s="235"/>
      <c r="O189" s="583">
        <v>15</v>
      </c>
      <c r="P189" s="584"/>
      <c r="Q189" s="585"/>
      <c r="R189" s="586"/>
      <c r="S189" s="586"/>
      <c r="T189" s="587"/>
      <c r="U189" s="235">
        <f t="shared" si="53"/>
        <v>0</v>
      </c>
      <c r="V189" s="235">
        <f t="shared" si="54"/>
        <v>0</v>
      </c>
      <c r="X189" s="583">
        <v>26</v>
      </c>
      <c r="Y189" s="584"/>
      <c r="Z189" s="585"/>
      <c r="AA189" s="586"/>
      <c r="AB189" s="586"/>
      <c r="AC189" s="587"/>
      <c r="AD189" s="235">
        <f t="shared" si="55"/>
        <v>0</v>
      </c>
      <c r="AE189" s="235">
        <f t="shared" si="56"/>
        <v>0</v>
      </c>
      <c r="AG189" s="583">
        <v>37</v>
      </c>
      <c r="AH189" s="584"/>
      <c r="AI189" s="585"/>
      <c r="AJ189" s="586"/>
      <c r="AK189" s="586"/>
      <c r="AL189" s="587"/>
      <c r="AM189" s="235">
        <f t="shared" si="57"/>
        <v>0</v>
      </c>
      <c r="AN189" s="235">
        <f t="shared" si="58"/>
        <v>0</v>
      </c>
    </row>
    <row r="190" spans="1:40" s="177" customFormat="1" x14ac:dyDescent="0.2">
      <c r="A190" s="583">
        <v>5</v>
      </c>
      <c r="B190" s="584"/>
      <c r="C190" s="585"/>
      <c r="D190" s="586"/>
      <c r="E190" s="586"/>
      <c r="F190" s="587"/>
      <c r="G190" s="235">
        <f t="shared" si="51"/>
        <v>0</v>
      </c>
      <c r="H190" s="235">
        <f t="shared" si="52"/>
        <v>0</v>
      </c>
      <c r="I190" s="235"/>
      <c r="J190" s="235"/>
      <c r="K190" s="235"/>
      <c r="L190" s="235"/>
      <c r="M190" s="235"/>
      <c r="O190" s="583">
        <v>16</v>
      </c>
      <c r="P190" s="584"/>
      <c r="Q190" s="585"/>
      <c r="R190" s="586"/>
      <c r="S190" s="586"/>
      <c r="T190" s="587"/>
      <c r="U190" s="235">
        <f t="shared" si="53"/>
        <v>0</v>
      </c>
      <c r="V190" s="235">
        <f t="shared" si="54"/>
        <v>0</v>
      </c>
      <c r="X190" s="583">
        <v>27</v>
      </c>
      <c r="Y190" s="584"/>
      <c r="Z190" s="585"/>
      <c r="AA190" s="586"/>
      <c r="AB190" s="586"/>
      <c r="AC190" s="587"/>
      <c r="AD190" s="235">
        <f t="shared" si="55"/>
        <v>0</v>
      </c>
      <c r="AE190" s="235">
        <f t="shared" si="56"/>
        <v>0</v>
      </c>
      <c r="AG190" s="583">
        <v>38</v>
      </c>
      <c r="AH190" s="584"/>
      <c r="AI190" s="585"/>
      <c r="AJ190" s="586"/>
      <c r="AK190" s="586"/>
      <c r="AL190" s="587"/>
      <c r="AM190" s="235">
        <f t="shared" si="57"/>
        <v>0</v>
      </c>
      <c r="AN190" s="235">
        <f t="shared" si="58"/>
        <v>0</v>
      </c>
    </row>
    <row r="191" spans="1:40" s="177" customFormat="1" x14ac:dyDescent="0.2">
      <c r="A191" s="583">
        <v>6</v>
      </c>
      <c r="B191" s="584"/>
      <c r="C191" s="585"/>
      <c r="D191" s="586"/>
      <c r="E191" s="586"/>
      <c r="F191" s="587"/>
      <c r="G191" s="235">
        <f t="shared" si="51"/>
        <v>0</v>
      </c>
      <c r="H191" s="235">
        <f t="shared" si="52"/>
        <v>0</v>
      </c>
      <c r="I191" s="235"/>
      <c r="J191" s="235"/>
      <c r="K191" s="235"/>
      <c r="L191" s="235"/>
      <c r="M191" s="235"/>
      <c r="O191" s="583">
        <v>17</v>
      </c>
      <c r="P191" s="584"/>
      <c r="Q191" s="585"/>
      <c r="R191" s="586"/>
      <c r="S191" s="586"/>
      <c r="T191" s="587"/>
      <c r="U191" s="235">
        <f t="shared" si="53"/>
        <v>0</v>
      </c>
      <c r="V191" s="235">
        <f t="shared" si="54"/>
        <v>0</v>
      </c>
      <c r="X191" s="583">
        <v>28</v>
      </c>
      <c r="Y191" s="584"/>
      <c r="Z191" s="585"/>
      <c r="AA191" s="586"/>
      <c r="AB191" s="586"/>
      <c r="AC191" s="587"/>
      <c r="AD191" s="235">
        <f t="shared" si="55"/>
        <v>0</v>
      </c>
      <c r="AE191" s="235">
        <f t="shared" si="56"/>
        <v>0</v>
      </c>
      <c r="AG191" s="583">
        <v>39</v>
      </c>
      <c r="AH191" s="584"/>
      <c r="AI191" s="585"/>
      <c r="AJ191" s="586"/>
      <c r="AK191" s="586"/>
      <c r="AL191" s="587"/>
      <c r="AM191" s="235">
        <f t="shared" si="57"/>
        <v>0</v>
      </c>
      <c r="AN191" s="235">
        <f t="shared" si="58"/>
        <v>0</v>
      </c>
    </row>
    <row r="192" spans="1:40" s="177" customFormat="1" x14ac:dyDescent="0.2">
      <c r="A192" s="583">
        <v>7</v>
      </c>
      <c r="B192" s="584"/>
      <c r="C192" s="585"/>
      <c r="D192" s="586"/>
      <c r="E192" s="586"/>
      <c r="F192" s="587"/>
      <c r="G192" s="235">
        <f t="shared" si="51"/>
        <v>0</v>
      </c>
      <c r="H192" s="235">
        <f t="shared" si="52"/>
        <v>0</v>
      </c>
      <c r="I192" s="235"/>
      <c r="J192" s="235"/>
      <c r="K192" s="235"/>
      <c r="L192" s="235"/>
      <c r="M192" s="235"/>
      <c r="O192" s="583">
        <v>18</v>
      </c>
      <c r="P192" s="584"/>
      <c r="Q192" s="585"/>
      <c r="R192" s="586"/>
      <c r="S192" s="586"/>
      <c r="T192" s="587"/>
      <c r="U192" s="235">
        <f t="shared" si="53"/>
        <v>0</v>
      </c>
      <c r="V192" s="235">
        <f t="shared" si="54"/>
        <v>0</v>
      </c>
      <c r="X192" s="583">
        <v>29</v>
      </c>
      <c r="Y192" s="584"/>
      <c r="Z192" s="585"/>
      <c r="AA192" s="586"/>
      <c r="AB192" s="586"/>
      <c r="AC192" s="587"/>
      <c r="AD192" s="235">
        <f t="shared" si="55"/>
        <v>0</v>
      </c>
      <c r="AE192" s="235">
        <f t="shared" si="56"/>
        <v>0</v>
      </c>
      <c r="AG192" s="583">
        <v>40</v>
      </c>
      <c r="AH192" s="584"/>
      <c r="AI192" s="585"/>
      <c r="AJ192" s="586"/>
      <c r="AK192" s="586"/>
      <c r="AL192" s="587"/>
      <c r="AM192" s="235">
        <f t="shared" si="57"/>
        <v>0</v>
      </c>
      <c r="AN192" s="235">
        <f t="shared" si="58"/>
        <v>0</v>
      </c>
    </row>
    <row r="193" spans="1:40" s="177" customFormat="1" x14ac:dyDescent="0.2">
      <c r="A193" s="583">
        <v>8</v>
      </c>
      <c r="B193" s="584"/>
      <c r="C193" s="585"/>
      <c r="D193" s="586"/>
      <c r="E193" s="586"/>
      <c r="F193" s="587"/>
      <c r="G193" s="235">
        <f t="shared" si="51"/>
        <v>0</v>
      </c>
      <c r="H193" s="235">
        <f t="shared" si="52"/>
        <v>0</v>
      </c>
      <c r="I193" s="235"/>
      <c r="J193" s="235"/>
      <c r="K193" s="235"/>
      <c r="L193" s="235"/>
      <c r="M193" s="235"/>
      <c r="O193" s="583">
        <v>19</v>
      </c>
      <c r="P193" s="584"/>
      <c r="Q193" s="585"/>
      <c r="R193" s="586"/>
      <c r="S193" s="586"/>
      <c r="T193" s="587"/>
      <c r="U193" s="235">
        <f t="shared" si="53"/>
        <v>0</v>
      </c>
      <c r="V193" s="235">
        <f t="shared" si="54"/>
        <v>0</v>
      </c>
      <c r="X193" s="583">
        <v>30</v>
      </c>
      <c r="Y193" s="584"/>
      <c r="Z193" s="585"/>
      <c r="AA193" s="586"/>
      <c r="AB193" s="586"/>
      <c r="AC193" s="587"/>
      <c r="AD193" s="235">
        <f t="shared" si="55"/>
        <v>0</v>
      </c>
      <c r="AE193" s="235">
        <f t="shared" si="56"/>
        <v>0</v>
      </c>
      <c r="AG193" s="583">
        <v>41</v>
      </c>
      <c r="AH193" s="584"/>
      <c r="AI193" s="585"/>
      <c r="AJ193" s="586"/>
      <c r="AK193" s="586"/>
      <c r="AL193" s="587"/>
      <c r="AM193" s="235">
        <f t="shared" si="57"/>
        <v>0</v>
      </c>
      <c r="AN193" s="235">
        <f t="shared" si="58"/>
        <v>0</v>
      </c>
    </row>
    <row r="194" spans="1:40" s="177" customFormat="1" x14ac:dyDescent="0.2">
      <c r="A194" s="583">
        <v>9</v>
      </c>
      <c r="B194" s="584"/>
      <c r="C194" s="585"/>
      <c r="D194" s="586"/>
      <c r="E194" s="586"/>
      <c r="F194" s="587"/>
      <c r="G194" s="235">
        <f t="shared" si="51"/>
        <v>0</v>
      </c>
      <c r="H194" s="235">
        <f t="shared" si="52"/>
        <v>0</v>
      </c>
      <c r="I194" s="235"/>
      <c r="J194" s="235"/>
      <c r="K194" s="235"/>
      <c r="L194" s="235"/>
      <c r="M194" s="235"/>
      <c r="O194" s="583">
        <v>20</v>
      </c>
      <c r="P194" s="584"/>
      <c r="Q194" s="585"/>
      <c r="R194" s="586"/>
      <c r="S194" s="586"/>
      <c r="T194" s="587"/>
      <c r="U194" s="235">
        <f t="shared" si="53"/>
        <v>0</v>
      </c>
      <c r="V194" s="235">
        <f t="shared" si="54"/>
        <v>0</v>
      </c>
      <c r="X194" s="583">
        <v>31</v>
      </c>
      <c r="Y194" s="584"/>
      <c r="Z194" s="585"/>
      <c r="AA194" s="586"/>
      <c r="AB194" s="586"/>
      <c r="AC194" s="587"/>
      <c r="AD194" s="235">
        <f t="shared" si="55"/>
        <v>0</v>
      </c>
      <c r="AE194" s="235">
        <f t="shared" si="56"/>
        <v>0</v>
      </c>
      <c r="AG194" s="583">
        <v>42</v>
      </c>
      <c r="AH194" s="584"/>
      <c r="AI194" s="585"/>
      <c r="AJ194" s="586"/>
      <c r="AK194" s="586"/>
      <c r="AL194" s="587"/>
      <c r="AM194" s="235">
        <f t="shared" si="57"/>
        <v>0</v>
      </c>
      <c r="AN194" s="235">
        <f t="shared" si="58"/>
        <v>0</v>
      </c>
    </row>
    <row r="195" spans="1:40" s="177" customFormat="1" x14ac:dyDescent="0.2">
      <c r="A195" s="583">
        <v>10</v>
      </c>
      <c r="B195" s="584"/>
      <c r="C195" s="585"/>
      <c r="D195" s="586"/>
      <c r="E195" s="586"/>
      <c r="F195" s="587"/>
      <c r="G195" s="235">
        <f t="shared" si="51"/>
        <v>0</v>
      </c>
      <c r="H195" s="235">
        <f t="shared" si="52"/>
        <v>0</v>
      </c>
      <c r="I195" s="235"/>
      <c r="J195" s="235"/>
      <c r="K195" s="235"/>
      <c r="L195" s="235"/>
      <c r="M195" s="235"/>
      <c r="O195" s="583">
        <v>21</v>
      </c>
      <c r="P195" s="584"/>
      <c r="Q195" s="585"/>
      <c r="R195" s="586"/>
      <c r="S195" s="586"/>
      <c r="T195" s="587"/>
      <c r="U195" s="235">
        <f t="shared" si="53"/>
        <v>0</v>
      </c>
      <c r="V195" s="235">
        <f t="shared" si="54"/>
        <v>0</v>
      </c>
      <c r="X195" s="583">
        <v>32</v>
      </c>
      <c r="Y195" s="584"/>
      <c r="Z195" s="585"/>
      <c r="AA195" s="586"/>
      <c r="AB195" s="586"/>
      <c r="AC195" s="587"/>
      <c r="AD195" s="235">
        <f t="shared" si="55"/>
        <v>0</v>
      </c>
      <c r="AE195" s="235">
        <f t="shared" si="56"/>
        <v>0</v>
      </c>
      <c r="AG195" s="583">
        <v>43</v>
      </c>
      <c r="AH195" s="584"/>
      <c r="AI195" s="585"/>
      <c r="AJ195" s="586"/>
      <c r="AK195" s="586"/>
      <c r="AL195" s="587"/>
      <c r="AM195" s="235">
        <f t="shared" si="57"/>
        <v>0</v>
      </c>
      <c r="AN195" s="235">
        <f t="shared" si="58"/>
        <v>0</v>
      </c>
    </row>
    <row r="196" spans="1:40" s="177" customFormat="1" ht="13.5" thickBot="1" x14ac:dyDescent="0.25">
      <c r="A196" s="583">
        <v>11</v>
      </c>
      <c r="B196" s="584"/>
      <c r="C196" s="585"/>
      <c r="D196" s="586"/>
      <c r="E196" s="586"/>
      <c r="F196" s="587"/>
      <c r="G196" s="235">
        <f t="shared" si="51"/>
        <v>0</v>
      </c>
      <c r="H196" s="235">
        <f t="shared" si="52"/>
        <v>0</v>
      </c>
      <c r="I196" s="235"/>
      <c r="J196" s="235"/>
      <c r="K196" s="235"/>
      <c r="L196" s="235"/>
      <c r="M196" s="235"/>
      <c r="O196" s="583">
        <v>22</v>
      </c>
      <c r="P196" s="584"/>
      <c r="Q196" s="585"/>
      <c r="R196" s="586"/>
      <c r="S196" s="586"/>
      <c r="T196" s="587"/>
      <c r="U196" s="235">
        <f t="shared" si="53"/>
        <v>0</v>
      </c>
      <c r="V196" s="235">
        <f t="shared" si="54"/>
        <v>0</v>
      </c>
      <c r="X196" s="583">
        <v>33</v>
      </c>
      <c r="Y196" s="584"/>
      <c r="Z196" s="585"/>
      <c r="AA196" s="586"/>
      <c r="AB196" s="586"/>
      <c r="AC196" s="587"/>
      <c r="AD196" s="235">
        <f t="shared" si="55"/>
        <v>0</v>
      </c>
      <c r="AE196" s="235">
        <f t="shared" si="56"/>
        <v>0</v>
      </c>
      <c r="AG196" s="588"/>
      <c r="AH196" s="589" t="s">
        <v>3</v>
      </c>
      <c r="AI196" s="551"/>
      <c r="AJ196" s="589"/>
      <c r="AK196" s="589"/>
      <c r="AL196" s="590">
        <f>SUM(F186:F196)+SUM(T186:T196)+SUM(AL186:AL195)+SUM(AC186:AC196)</f>
        <v>0</v>
      </c>
      <c r="AM196" s="235"/>
      <c r="AN196" s="235"/>
    </row>
    <row r="197" spans="1:40" s="177" customFormat="1" x14ac:dyDescent="0.2">
      <c r="B197" s="591"/>
      <c r="C197" s="328"/>
      <c r="D197" s="592"/>
      <c r="E197" s="592"/>
      <c r="F197" s="575"/>
      <c r="G197" s="235"/>
      <c r="H197" s="235"/>
      <c r="I197" s="235"/>
      <c r="J197" s="235"/>
      <c r="K197" s="235"/>
      <c r="L197" s="235"/>
      <c r="M197" s="235"/>
      <c r="P197" s="591"/>
      <c r="Q197" s="328"/>
      <c r="R197" s="592"/>
      <c r="S197" s="592"/>
      <c r="T197" s="575"/>
      <c r="U197" s="235"/>
      <c r="V197" s="235"/>
      <c r="Y197" s="591"/>
      <c r="Z197" s="328"/>
      <c r="AA197" s="592"/>
      <c r="AB197" s="592"/>
      <c r="AC197" s="575"/>
      <c r="AD197" s="235"/>
      <c r="AE197" s="235"/>
      <c r="AH197" s="591"/>
      <c r="AI197" s="328"/>
      <c r="AJ197" s="592"/>
      <c r="AK197" s="592"/>
      <c r="AL197" s="575"/>
      <c r="AM197" s="235"/>
      <c r="AN197" s="235"/>
    </row>
    <row r="198" spans="1:40" s="177" customFormat="1" x14ac:dyDescent="0.2">
      <c r="B198" s="591"/>
      <c r="C198" s="328"/>
      <c r="D198" s="592"/>
      <c r="E198" s="592"/>
      <c r="F198" s="575"/>
      <c r="G198" s="235"/>
      <c r="H198" s="235"/>
      <c r="I198" s="235"/>
      <c r="J198" s="235"/>
      <c r="K198" s="235"/>
      <c r="L198" s="235"/>
      <c r="M198" s="235"/>
      <c r="P198" s="591"/>
      <c r="Q198" s="328"/>
      <c r="R198" s="592"/>
      <c r="S198" s="592"/>
      <c r="T198" s="575"/>
      <c r="U198" s="235"/>
      <c r="V198" s="235"/>
      <c r="Y198" s="591"/>
      <c r="Z198" s="328"/>
      <c r="AA198" s="592"/>
      <c r="AB198" s="592"/>
      <c r="AC198" s="575"/>
      <c r="AD198" s="235"/>
      <c r="AE198" s="235"/>
      <c r="AH198" s="591"/>
      <c r="AI198" s="328"/>
      <c r="AJ198" s="592"/>
      <c r="AK198" s="592"/>
      <c r="AL198" s="575"/>
      <c r="AM198" s="235"/>
      <c r="AN198" s="235"/>
    </row>
    <row r="199" spans="1:40" s="177" customFormat="1" x14ac:dyDescent="0.2">
      <c r="B199" s="591"/>
      <c r="C199" s="328"/>
      <c r="D199" s="592"/>
      <c r="E199" s="592"/>
      <c r="F199" s="575"/>
      <c r="G199" s="235"/>
      <c r="H199" s="235"/>
      <c r="I199" s="235"/>
      <c r="J199" s="235"/>
      <c r="K199" s="235"/>
      <c r="L199" s="235"/>
      <c r="M199" s="235"/>
      <c r="P199" s="591"/>
      <c r="Q199" s="328"/>
      <c r="R199" s="592"/>
      <c r="S199" s="592"/>
      <c r="T199" s="575"/>
      <c r="U199" s="235"/>
      <c r="V199" s="235"/>
      <c r="Y199" s="591"/>
      <c r="Z199" s="328"/>
      <c r="AA199" s="592"/>
      <c r="AB199" s="592"/>
      <c r="AC199" s="575"/>
      <c r="AD199" s="235"/>
      <c r="AE199" s="235"/>
      <c r="AH199" s="591"/>
      <c r="AI199" s="328"/>
      <c r="AJ199" s="592"/>
      <c r="AK199" s="592"/>
      <c r="AL199" s="575"/>
      <c r="AM199" s="235"/>
      <c r="AN199" s="235"/>
    </row>
    <row r="200" spans="1:40" s="177" customFormat="1" x14ac:dyDescent="0.2">
      <c r="B200" s="591"/>
      <c r="C200" s="328"/>
      <c r="D200" s="592"/>
      <c r="E200" s="592"/>
      <c r="F200" s="575"/>
      <c r="G200" s="235"/>
      <c r="H200" s="235"/>
      <c r="I200" s="235"/>
      <c r="J200" s="235"/>
      <c r="K200" s="235"/>
      <c r="L200" s="235"/>
      <c r="M200" s="235"/>
      <c r="P200" s="591"/>
      <c r="Q200" s="328"/>
      <c r="R200" s="592"/>
      <c r="S200" s="592"/>
      <c r="T200" s="575"/>
      <c r="U200" s="235"/>
      <c r="V200" s="235"/>
      <c r="Y200" s="591"/>
      <c r="Z200" s="328"/>
      <c r="AA200" s="592"/>
      <c r="AB200" s="592"/>
      <c r="AC200" s="575"/>
      <c r="AD200" s="235"/>
      <c r="AE200" s="235"/>
      <c r="AH200" s="591"/>
      <c r="AI200" s="328"/>
      <c r="AJ200" s="592"/>
      <c r="AK200" s="592"/>
      <c r="AL200" s="575"/>
      <c r="AM200" s="235"/>
      <c r="AN200" s="235"/>
    </row>
    <row r="201" spans="1:40" s="177" customFormat="1" x14ac:dyDescent="0.2">
      <c r="B201" s="591"/>
      <c r="C201" s="328"/>
      <c r="D201" s="592"/>
      <c r="E201" s="592"/>
      <c r="F201" s="575"/>
      <c r="G201" s="235"/>
      <c r="H201" s="235"/>
      <c r="I201" s="235"/>
      <c r="J201" s="235"/>
      <c r="K201" s="235"/>
      <c r="L201" s="235"/>
      <c r="M201" s="235"/>
      <c r="P201" s="591"/>
      <c r="Q201" s="328"/>
      <c r="R201" s="592"/>
      <c r="S201" s="592"/>
      <c r="T201" s="575"/>
      <c r="U201" s="235"/>
      <c r="V201" s="235"/>
      <c r="Y201" s="591"/>
      <c r="Z201" s="328"/>
      <c r="AA201" s="592"/>
      <c r="AB201" s="592"/>
      <c r="AC201" s="575"/>
      <c r="AD201" s="235"/>
      <c r="AE201" s="235"/>
      <c r="AH201" s="591"/>
      <c r="AI201" s="328"/>
      <c r="AJ201" s="592"/>
      <c r="AK201" s="592"/>
      <c r="AL201" s="575"/>
      <c r="AM201" s="235"/>
      <c r="AN201" s="235"/>
    </row>
    <row r="202" spans="1:40" s="177" customFormat="1" x14ac:dyDescent="0.2">
      <c r="B202" s="591"/>
      <c r="C202" s="328"/>
      <c r="D202" s="592"/>
      <c r="E202" s="592"/>
      <c r="F202" s="575"/>
      <c r="G202" s="235"/>
      <c r="H202" s="235"/>
      <c r="I202" s="235"/>
      <c r="J202" s="235"/>
      <c r="K202" s="235"/>
      <c r="L202" s="235"/>
      <c r="M202" s="235"/>
      <c r="P202" s="591"/>
      <c r="Q202" s="328"/>
      <c r="R202" s="592"/>
      <c r="S202" s="592"/>
      <c r="T202" s="575"/>
      <c r="U202" s="235"/>
      <c r="V202" s="235"/>
      <c r="Y202" s="591"/>
      <c r="Z202" s="328"/>
      <c r="AA202" s="592"/>
      <c r="AB202" s="592"/>
      <c r="AC202" s="575"/>
      <c r="AD202" s="235"/>
      <c r="AE202" s="235"/>
      <c r="AH202" s="591"/>
      <c r="AI202" s="328"/>
      <c r="AJ202" s="592"/>
      <c r="AK202" s="592"/>
      <c r="AL202" s="575"/>
      <c r="AM202" s="235"/>
      <c r="AN202" s="235"/>
    </row>
    <row r="203" spans="1:40" s="177" customFormat="1" ht="13.5" thickBot="1" x14ac:dyDescent="0.25">
      <c r="B203" s="591"/>
      <c r="C203" s="328"/>
      <c r="D203" s="592"/>
      <c r="E203" s="592"/>
      <c r="F203" s="575"/>
      <c r="G203" s="235"/>
      <c r="H203" s="235"/>
      <c r="I203" s="235"/>
      <c r="J203" s="235"/>
      <c r="K203" s="235"/>
      <c r="L203" s="235"/>
      <c r="M203" s="235"/>
      <c r="P203" s="591"/>
      <c r="Q203" s="328"/>
      <c r="R203" s="592"/>
      <c r="S203" s="592"/>
      <c r="T203" s="575"/>
      <c r="U203" s="235"/>
      <c r="V203" s="235"/>
      <c r="Y203" s="591"/>
      <c r="Z203" s="328"/>
      <c r="AA203" s="592"/>
      <c r="AB203" s="592"/>
      <c r="AC203" s="575"/>
      <c r="AD203" s="235"/>
      <c r="AE203" s="235"/>
      <c r="AH203" s="591"/>
      <c r="AI203" s="328"/>
      <c r="AJ203" s="592"/>
      <c r="AK203" s="592"/>
      <c r="AL203" s="575"/>
      <c r="AM203" s="235"/>
      <c r="AN203" s="235"/>
    </row>
    <row r="204" spans="1:40" s="177" customFormat="1" ht="13.5" thickBot="1" x14ac:dyDescent="0.25">
      <c r="A204" s="579">
        <v>8</v>
      </c>
      <c r="B204" s="579"/>
      <c r="C204" s="472"/>
      <c r="D204" s="816" t="s">
        <v>159</v>
      </c>
      <c r="E204" s="812" t="s">
        <v>34</v>
      </c>
      <c r="F204" s="580">
        <f>+$AL216</f>
        <v>0</v>
      </c>
      <c r="G204" s="235"/>
      <c r="H204" s="235"/>
      <c r="I204" s="235"/>
      <c r="J204" s="235"/>
      <c r="K204" s="235"/>
      <c r="L204" s="235"/>
      <c r="M204" s="235"/>
      <c r="O204" s="579"/>
      <c r="P204" s="579"/>
      <c r="Q204" s="472"/>
      <c r="R204" s="816" t="s">
        <v>159</v>
      </c>
      <c r="S204" s="812" t="s">
        <v>34</v>
      </c>
      <c r="T204" s="580">
        <f>+$AL216</f>
        <v>0</v>
      </c>
      <c r="U204" s="235"/>
      <c r="V204" s="235"/>
      <c r="X204" s="579">
        <v>8</v>
      </c>
      <c r="Y204" s="579"/>
      <c r="Z204" s="472"/>
      <c r="AA204" s="816" t="s">
        <v>159</v>
      </c>
      <c r="AB204" s="812" t="s">
        <v>34</v>
      </c>
      <c r="AC204" s="580">
        <f>+$AL216</f>
        <v>0</v>
      </c>
      <c r="AD204" s="235"/>
      <c r="AE204" s="235"/>
      <c r="AG204" s="579"/>
      <c r="AH204" s="579"/>
      <c r="AI204" s="472"/>
      <c r="AJ204" s="816" t="s">
        <v>159</v>
      </c>
      <c r="AK204" s="812" t="s">
        <v>34</v>
      </c>
      <c r="AL204" s="814" t="s">
        <v>18</v>
      </c>
      <c r="AM204" s="235"/>
      <c r="AN204" s="235"/>
    </row>
    <row r="205" spans="1:40" s="177" customFormat="1" ht="51" x14ac:dyDescent="0.2">
      <c r="A205" s="581" t="s">
        <v>7</v>
      </c>
      <c r="B205" s="582" t="str">
        <f>+" אסמכתא " &amp; $B$10 &amp;"         חזרה לטבלה "</f>
        <v xml:space="preserve"> אסמכתא          חזרה לטבלה </v>
      </c>
      <c r="C205" s="477" t="s">
        <v>203</v>
      </c>
      <c r="D205" s="817"/>
      <c r="E205" s="813"/>
      <c r="F205" s="580" t="s">
        <v>18</v>
      </c>
      <c r="G205" s="235"/>
      <c r="H205" s="235"/>
      <c r="I205" s="235"/>
      <c r="J205" s="235"/>
      <c r="K205" s="235"/>
      <c r="L205" s="235"/>
      <c r="M205" s="235"/>
      <c r="O205" s="581" t="s">
        <v>23</v>
      </c>
      <c r="P205" s="582" t="str">
        <f>+" אסמכתא " &amp; $B$10 &amp;"         חזרה לטבלה "</f>
        <v xml:space="preserve"> אסמכתא          חזרה לטבלה </v>
      </c>
      <c r="Q205" s="477" t="s">
        <v>203</v>
      </c>
      <c r="R205" s="817"/>
      <c r="S205" s="813"/>
      <c r="T205" s="580" t="s">
        <v>18</v>
      </c>
      <c r="U205" s="235"/>
      <c r="V205" s="235"/>
      <c r="X205" s="581" t="s">
        <v>7</v>
      </c>
      <c r="Y205" s="582" t="str">
        <f>+" אסמכתא " &amp; $B$10 &amp;"         חזרה לטבלה "</f>
        <v xml:space="preserve"> אסמכתא          חזרה לטבלה </v>
      </c>
      <c r="Z205" s="477" t="s">
        <v>203</v>
      </c>
      <c r="AA205" s="817"/>
      <c r="AB205" s="813"/>
      <c r="AC205" s="580" t="s">
        <v>18</v>
      </c>
      <c r="AD205" s="235"/>
      <c r="AE205" s="235"/>
      <c r="AG205" s="581" t="s">
        <v>23</v>
      </c>
      <c r="AH205" s="582" t="str">
        <f>+" אסמכתא " &amp; $B$10 &amp;"         חזרה לטבלה "</f>
        <v xml:space="preserve"> אסמכתא          חזרה לטבלה </v>
      </c>
      <c r="AI205" s="477" t="s">
        <v>203</v>
      </c>
      <c r="AJ205" s="817"/>
      <c r="AK205" s="813"/>
      <c r="AL205" s="815"/>
      <c r="AM205" s="235"/>
      <c r="AN205" s="235"/>
    </row>
    <row r="206" spans="1:40" s="177" customFormat="1" x14ac:dyDescent="0.2">
      <c r="A206" s="583">
        <v>1</v>
      </c>
      <c r="B206" s="584"/>
      <c r="C206" s="585"/>
      <c r="D206" s="586"/>
      <c r="E206" s="586"/>
      <c r="F206" s="587"/>
      <c r="G206" s="235">
        <f>IF(AND((COUNTA($C$10)=1),(COUNTA(F206)=1),($C$10&lt;&gt;0),(OR((E206&lt;$C$62),(E206&gt;($E$62+61))))),1,0)</f>
        <v>0</v>
      </c>
      <c r="H206" s="235">
        <f>IF(AND((COUNTA($C$10)=1),(COUNTA(F206)=1),($C$10&lt;&gt;0),(OR((D206&lt;$C$62),(D206&gt;($E$62))))),1,0)</f>
        <v>0</v>
      </c>
      <c r="I206" s="235"/>
      <c r="J206" s="235"/>
      <c r="K206" s="235"/>
      <c r="L206" s="235"/>
      <c r="M206" s="235"/>
      <c r="O206" s="583">
        <v>12</v>
      </c>
      <c r="P206" s="584"/>
      <c r="Q206" s="585"/>
      <c r="R206" s="586"/>
      <c r="S206" s="586"/>
      <c r="T206" s="587"/>
      <c r="U206" s="235">
        <f>IF(AND((COUNTA($C$10)=1),(COUNTA(T206)=1),($C$10&lt;&gt;0),(OR((S206&lt;$C$62),(S206&gt;($E$62+61))))),1,0)</f>
        <v>0</v>
      </c>
      <c r="V206" s="235">
        <f>IF(AND((COUNTA($C$10)=1),(COUNTA(T206)=1),($C$10&lt;&gt;0),(OR((R206&lt;$C$62),(R206&gt;($E$62))))),1,0)</f>
        <v>0</v>
      </c>
      <c r="X206" s="583">
        <v>23</v>
      </c>
      <c r="Y206" s="584"/>
      <c r="Z206" s="585"/>
      <c r="AA206" s="586"/>
      <c r="AB206" s="586"/>
      <c r="AC206" s="587"/>
      <c r="AD206" s="235">
        <f>IF(AND((COUNTA($C$10)=1),(COUNTA(AC206)=1),($C$10&lt;&gt;0),(OR((AB206&lt;$C$62),(AB206&gt;($E$62+61))))),1,0)</f>
        <v>0</v>
      </c>
      <c r="AE206" s="235">
        <f>IF(AND((COUNTA($C$10)=1),(COUNTA(AC206)=1),($C$10&lt;&gt;0),(OR((AA206&lt;$C$62),(AA206&gt;($E$62))))),1,0)</f>
        <v>0</v>
      </c>
      <c r="AG206" s="583">
        <v>34</v>
      </c>
      <c r="AH206" s="584"/>
      <c r="AI206" s="585"/>
      <c r="AJ206" s="586"/>
      <c r="AK206" s="586"/>
      <c r="AL206" s="587"/>
      <c r="AM206" s="235">
        <f>IF(AND((COUNTA($C$10)=1),(COUNTA(AL206)=1),($C$10&lt;&gt;0),(OR((AK206&lt;$C$62),(AK206&gt;($E$62+61))))),1,0)</f>
        <v>0</v>
      </c>
      <c r="AN206" s="235">
        <f>IF(AND((COUNTA($C$10)=1),(COUNTA(AL206)=1),($C$10&lt;&gt;0),(OR((AJ206&lt;$C$62),(AJ206&gt;($E$62))))),1,0)</f>
        <v>0</v>
      </c>
    </row>
    <row r="207" spans="1:40" s="177" customFormat="1" x14ac:dyDescent="0.2">
      <c r="A207" s="583">
        <v>2</v>
      </c>
      <c r="B207" s="584"/>
      <c r="C207" s="585"/>
      <c r="D207" s="586"/>
      <c r="E207" s="586"/>
      <c r="F207" s="587"/>
      <c r="G207" s="235">
        <f t="shared" ref="G207:G215" si="59">IF(AND((COUNTA($C$10)=1),(COUNTA(F207)=1),($C$10&lt;&gt;0),(OR((E207&lt;$C$62),(E207&gt;($E$62+61))))),1,0)</f>
        <v>0</v>
      </c>
      <c r="H207" s="235">
        <f t="shared" ref="H207:H216" si="60">IF(AND((COUNTA($C$10)=1),(COUNTA(F207)=1),($C$10&lt;&gt;0),(OR((D207&lt;$C$62),(D207&gt;($E$62))))),1,0)</f>
        <v>0</v>
      </c>
      <c r="I207" s="235"/>
      <c r="J207" s="235"/>
      <c r="K207" s="235"/>
      <c r="L207" s="235"/>
      <c r="M207" s="235"/>
      <c r="O207" s="583">
        <v>13</v>
      </c>
      <c r="P207" s="584"/>
      <c r="Q207" s="585"/>
      <c r="R207" s="586"/>
      <c r="S207" s="586"/>
      <c r="T207" s="587"/>
      <c r="U207" s="235">
        <f t="shared" ref="U207:U215" si="61">IF(AND((COUNTA($C$10)=1),(COUNTA(T207)=1),($C$10&lt;&gt;0),(OR((S207&lt;$C$62),(S207&gt;($E$62+61))))),1,0)</f>
        <v>0</v>
      </c>
      <c r="V207" s="235">
        <f t="shared" ref="V207:V216" si="62">IF(AND((COUNTA($C$10)=1),(COUNTA(T207)=1),($C$10&lt;&gt;0),(OR((R207&lt;$C$62),(R207&gt;($E$62))))),1,0)</f>
        <v>0</v>
      </c>
      <c r="X207" s="583">
        <v>24</v>
      </c>
      <c r="Y207" s="584"/>
      <c r="Z207" s="585"/>
      <c r="AA207" s="586"/>
      <c r="AB207" s="586"/>
      <c r="AC207" s="587"/>
      <c r="AD207" s="235">
        <f t="shared" ref="AD207:AD215" si="63">IF(AND((COUNTA($C$10)=1),(COUNTA(AC207)=1),($C$10&lt;&gt;0),(OR((AB207&lt;$C$62),(AB207&gt;($E$62+61))))),1,0)</f>
        <v>0</v>
      </c>
      <c r="AE207" s="235">
        <f t="shared" ref="AE207:AE216" si="64">IF(AND((COUNTA($C$10)=1),(COUNTA(AC207)=1),($C$10&lt;&gt;0),(OR((AA207&lt;$C$62),(AA207&gt;($E$62))))),1,0)</f>
        <v>0</v>
      </c>
      <c r="AG207" s="583">
        <v>35</v>
      </c>
      <c r="AH207" s="584"/>
      <c r="AI207" s="585"/>
      <c r="AJ207" s="586"/>
      <c r="AK207" s="586"/>
      <c r="AL207" s="587"/>
      <c r="AM207" s="235">
        <f t="shared" ref="AM207:AM215" si="65">IF(AND((COUNTA($C$10)=1),(COUNTA(AL207)=1),($C$10&lt;&gt;0),(OR((AK207&lt;$C$62),(AK207&gt;($E$62+61))))),1,0)</f>
        <v>0</v>
      </c>
      <c r="AN207" s="235">
        <f t="shared" ref="AN207:AN215" si="66">IF(AND((COUNTA($C$10)=1),(COUNTA(AL207)=1),($C$10&lt;&gt;0),(OR((AJ207&lt;$C$62),(AJ207&gt;($E$62))))),1,0)</f>
        <v>0</v>
      </c>
    </row>
    <row r="208" spans="1:40" s="177" customFormat="1" x14ac:dyDescent="0.2">
      <c r="A208" s="583">
        <v>3</v>
      </c>
      <c r="B208" s="584"/>
      <c r="C208" s="585"/>
      <c r="D208" s="586"/>
      <c r="E208" s="586"/>
      <c r="F208" s="587"/>
      <c r="G208" s="235">
        <f t="shared" si="59"/>
        <v>0</v>
      </c>
      <c r="H208" s="235">
        <f t="shared" si="60"/>
        <v>0</v>
      </c>
      <c r="I208" s="235"/>
      <c r="J208" s="235"/>
      <c r="K208" s="235"/>
      <c r="L208" s="235"/>
      <c r="M208" s="235"/>
      <c r="O208" s="583">
        <v>14</v>
      </c>
      <c r="P208" s="584"/>
      <c r="Q208" s="585"/>
      <c r="R208" s="586"/>
      <c r="S208" s="586"/>
      <c r="T208" s="587"/>
      <c r="U208" s="235">
        <f t="shared" si="61"/>
        <v>0</v>
      </c>
      <c r="V208" s="235">
        <f t="shared" si="62"/>
        <v>0</v>
      </c>
      <c r="X208" s="583">
        <v>25</v>
      </c>
      <c r="Y208" s="584"/>
      <c r="Z208" s="585"/>
      <c r="AA208" s="586"/>
      <c r="AB208" s="586"/>
      <c r="AC208" s="587"/>
      <c r="AD208" s="235">
        <f t="shared" si="63"/>
        <v>0</v>
      </c>
      <c r="AE208" s="235">
        <f t="shared" si="64"/>
        <v>0</v>
      </c>
      <c r="AG208" s="583">
        <v>36</v>
      </c>
      <c r="AH208" s="584"/>
      <c r="AI208" s="585"/>
      <c r="AJ208" s="586"/>
      <c r="AK208" s="586"/>
      <c r="AL208" s="587"/>
      <c r="AM208" s="235">
        <f t="shared" si="65"/>
        <v>0</v>
      </c>
      <c r="AN208" s="235">
        <f t="shared" si="66"/>
        <v>0</v>
      </c>
    </row>
    <row r="209" spans="1:40" s="177" customFormat="1" x14ac:dyDescent="0.2">
      <c r="A209" s="583">
        <v>4</v>
      </c>
      <c r="B209" s="584"/>
      <c r="C209" s="585"/>
      <c r="D209" s="586"/>
      <c r="E209" s="586"/>
      <c r="F209" s="587"/>
      <c r="G209" s="235">
        <f t="shared" si="59"/>
        <v>0</v>
      </c>
      <c r="H209" s="235">
        <f t="shared" si="60"/>
        <v>0</v>
      </c>
      <c r="I209" s="235"/>
      <c r="J209" s="235"/>
      <c r="K209" s="235"/>
      <c r="L209" s="235"/>
      <c r="M209" s="235"/>
      <c r="O209" s="583">
        <v>15</v>
      </c>
      <c r="P209" s="584"/>
      <c r="Q209" s="585"/>
      <c r="R209" s="586"/>
      <c r="S209" s="586"/>
      <c r="T209" s="587"/>
      <c r="U209" s="235">
        <f t="shared" si="61"/>
        <v>0</v>
      </c>
      <c r="V209" s="235">
        <f t="shared" si="62"/>
        <v>0</v>
      </c>
      <c r="X209" s="583">
        <v>26</v>
      </c>
      <c r="Y209" s="584"/>
      <c r="Z209" s="585"/>
      <c r="AA209" s="586"/>
      <c r="AB209" s="586"/>
      <c r="AC209" s="587"/>
      <c r="AD209" s="235">
        <f t="shared" si="63"/>
        <v>0</v>
      </c>
      <c r="AE209" s="235">
        <f t="shared" si="64"/>
        <v>0</v>
      </c>
      <c r="AG209" s="583">
        <v>37</v>
      </c>
      <c r="AH209" s="584"/>
      <c r="AI209" s="585"/>
      <c r="AJ209" s="586"/>
      <c r="AK209" s="586"/>
      <c r="AL209" s="587"/>
      <c r="AM209" s="235">
        <f t="shared" si="65"/>
        <v>0</v>
      </c>
      <c r="AN209" s="235">
        <f t="shared" si="66"/>
        <v>0</v>
      </c>
    </row>
    <row r="210" spans="1:40" s="177" customFormat="1" x14ac:dyDescent="0.2">
      <c r="A210" s="583">
        <v>5</v>
      </c>
      <c r="B210" s="584"/>
      <c r="C210" s="585"/>
      <c r="D210" s="586"/>
      <c r="E210" s="586"/>
      <c r="F210" s="587"/>
      <c r="G210" s="235">
        <f t="shared" si="59"/>
        <v>0</v>
      </c>
      <c r="H210" s="235">
        <f t="shared" si="60"/>
        <v>0</v>
      </c>
      <c r="I210" s="235"/>
      <c r="J210" s="235"/>
      <c r="K210" s="235"/>
      <c r="L210" s="235"/>
      <c r="M210" s="235"/>
      <c r="O210" s="583">
        <v>16</v>
      </c>
      <c r="P210" s="584"/>
      <c r="Q210" s="585"/>
      <c r="R210" s="586"/>
      <c r="S210" s="586"/>
      <c r="T210" s="587"/>
      <c r="U210" s="235">
        <f t="shared" si="61"/>
        <v>0</v>
      </c>
      <c r="V210" s="235">
        <f t="shared" si="62"/>
        <v>0</v>
      </c>
      <c r="X210" s="583">
        <v>27</v>
      </c>
      <c r="Y210" s="584"/>
      <c r="Z210" s="585"/>
      <c r="AA210" s="586"/>
      <c r="AB210" s="586"/>
      <c r="AC210" s="587"/>
      <c r="AD210" s="235">
        <f t="shared" si="63"/>
        <v>0</v>
      </c>
      <c r="AE210" s="235">
        <f t="shared" si="64"/>
        <v>0</v>
      </c>
      <c r="AG210" s="583">
        <v>38</v>
      </c>
      <c r="AH210" s="584"/>
      <c r="AI210" s="585"/>
      <c r="AJ210" s="586"/>
      <c r="AK210" s="586"/>
      <c r="AL210" s="587"/>
      <c r="AM210" s="235">
        <f t="shared" si="65"/>
        <v>0</v>
      </c>
      <c r="AN210" s="235">
        <f t="shared" si="66"/>
        <v>0</v>
      </c>
    </row>
    <row r="211" spans="1:40" s="177" customFormat="1" x14ac:dyDescent="0.2">
      <c r="A211" s="583">
        <v>6</v>
      </c>
      <c r="B211" s="584"/>
      <c r="C211" s="585"/>
      <c r="D211" s="586"/>
      <c r="E211" s="586"/>
      <c r="F211" s="587"/>
      <c r="G211" s="235">
        <f t="shared" si="59"/>
        <v>0</v>
      </c>
      <c r="H211" s="235">
        <f t="shared" si="60"/>
        <v>0</v>
      </c>
      <c r="I211" s="235"/>
      <c r="J211" s="235"/>
      <c r="K211" s="235"/>
      <c r="L211" s="235"/>
      <c r="M211" s="235"/>
      <c r="O211" s="583">
        <v>17</v>
      </c>
      <c r="P211" s="584"/>
      <c r="Q211" s="585"/>
      <c r="R211" s="586"/>
      <c r="S211" s="586"/>
      <c r="T211" s="587"/>
      <c r="U211" s="235">
        <f t="shared" si="61"/>
        <v>0</v>
      </c>
      <c r="V211" s="235">
        <f t="shared" si="62"/>
        <v>0</v>
      </c>
      <c r="X211" s="583">
        <v>28</v>
      </c>
      <c r="Y211" s="584"/>
      <c r="Z211" s="585"/>
      <c r="AA211" s="586"/>
      <c r="AB211" s="586"/>
      <c r="AC211" s="587"/>
      <c r="AD211" s="235">
        <f t="shared" si="63"/>
        <v>0</v>
      </c>
      <c r="AE211" s="235">
        <f t="shared" si="64"/>
        <v>0</v>
      </c>
      <c r="AG211" s="583">
        <v>39</v>
      </c>
      <c r="AH211" s="584"/>
      <c r="AI211" s="585"/>
      <c r="AJ211" s="586"/>
      <c r="AK211" s="586"/>
      <c r="AL211" s="587"/>
      <c r="AM211" s="235">
        <f t="shared" si="65"/>
        <v>0</v>
      </c>
      <c r="AN211" s="235">
        <f t="shared" si="66"/>
        <v>0</v>
      </c>
    </row>
    <row r="212" spans="1:40" s="177" customFormat="1" x14ac:dyDescent="0.2">
      <c r="A212" s="583">
        <v>7</v>
      </c>
      <c r="B212" s="584"/>
      <c r="C212" s="585"/>
      <c r="D212" s="586"/>
      <c r="E212" s="586"/>
      <c r="F212" s="587"/>
      <c r="G212" s="235">
        <f t="shared" si="59"/>
        <v>0</v>
      </c>
      <c r="H212" s="235">
        <f t="shared" si="60"/>
        <v>0</v>
      </c>
      <c r="I212" s="235"/>
      <c r="J212" s="235"/>
      <c r="K212" s="235"/>
      <c r="L212" s="235"/>
      <c r="M212" s="235"/>
      <c r="O212" s="583">
        <v>18</v>
      </c>
      <c r="P212" s="584"/>
      <c r="Q212" s="585"/>
      <c r="R212" s="586"/>
      <c r="S212" s="586"/>
      <c r="T212" s="587"/>
      <c r="U212" s="235">
        <f t="shared" si="61"/>
        <v>0</v>
      </c>
      <c r="V212" s="235">
        <f t="shared" si="62"/>
        <v>0</v>
      </c>
      <c r="X212" s="583">
        <v>29</v>
      </c>
      <c r="Y212" s="584"/>
      <c r="Z212" s="585"/>
      <c r="AA212" s="586"/>
      <c r="AB212" s="586"/>
      <c r="AC212" s="587"/>
      <c r="AD212" s="235">
        <f t="shared" si="63"/>
        <v>0</v>
      </c>
      <c r="AE212" s="235">
        <f t="shared" si="64"/>
        <v>0</v>
      </c>
      <c r="AG212" s="583">
        <v>40</v>
      </c>
      <c r="AH212" s="584"/>
      <c r="AI212" s="585"/>
      <c r="AJ212" s="586"/>
      <c r="AK212" s="586"/>
      <c r="AL212" s="587"/>
      <c r="AM212" s="235">
        <f t="shared" si="65"/>
        <v>0</v>
      </c>
      <c r="AN212" s="235">
        <f t="shared" si="66"/>
        <v>0</v>
      </c>
    </row>
    <row r="213" spans="1:40" s="177" customFormat="1" x14ac:dyDescent="0.2">
      <c r="A213" s="583">
        <v>8</v>
      </c>
      <c r="B213" s="584"/>
      <c r="C213" s="585"/>
      <c r="D213" s="586"/>
      <c r="E213" s="586"/>
      <c r="F213" s="587"/>
      <c r="G213" s="235">
        <f t="shared" si="59"/>
        <v>0</v>
      </c>
      <c r="H213" s="235">
        <f t="shared" si="60"/>
        <v>0</v>
      </c>
      <c r="I213" s="235"/>
      <c r="J213" s="235"/>
      <c r="K213" s="235"/>
      <c r="L213" s="235"/>
      <c r="M213" s="235"/>
      <c r="O213" s="583">
        <v>19</v>
      </c>
      <c r="P213" s="584"/>
      <c r="Q213" s="585"/>
      <c r="R213" s="586"/>
      <c r="S213" s="586"/>
      <c r="T213" s="587"/>
      <c r="U213" s="235">
        <f t="shared" si="61"/>
        <v>0</v>
      </c>
      <c r="V213" s="235">
        <f t="shared" si="62"/>
        <v>0</v>
      </c>
      <c r="X213" s="583">
        <v>30</v>
      </c>
      <c r="Y213" s="584"/>
      <c r="Z213" s="585"/>
      <c r="AA213" s="586"/>
      <c r="AB213" s="586"/>
      <c r="AC213" s="587"/>
      <c r="AD213" s="235">
        <f t="shared" si="63"/>
        <v>0</v>
      </c>
      <c r="AE213" s="235">
        <f t="shared" si="64"/>
        <v>0</v>
      </c>
      <c r="AG213" s="583">
        <v>41</v>
      </c>
      <c r="AH213" s="584"/>
      <c r="AI213" s="585"/>
      <c r="AJ213" s="586"/>
      <c r="AK213" s="586"/>
      <c r="AL213" s="587"/>
      <c r="AM213" s="235">
        <f t="shared" si="65"/>
        <v>0</v>
      </c>
      <c r="AN213" s="235">
        <f t="shared" si="66"/>
        <v>0</v>
      </c>
    </row>
    <row r="214" spans="1:40" s="177" customFormat="1" x14ac:dyDescent="0.2">
      <c r="A214" s="583">
        <v>9</v>
      </c>
      <c r="B214" s="584"/>
      <c r="C214" s="585"/>
      <c r="D214" s="586"/>
      <c r="E214" s="586"/>
      <c r="F214" s="587"/>
      <c r="G214" s="235">
        <f t="shared" si="59"/>
        <v>0</v>
      </c>
      <c r="H214" s="235">
        <f t="shared" si="60"/>
        <v>0</v>
      </c>
      <c r="I214" s="235"/>
      <c r="J214" s="235"/>
      <c r="K214" s="235"/>
      <c r="L214" s="235"/>
      <c r="M214" s="235"/>
      <c r="O214" s="583">
        <v>20</v>
      </c>
      <c r="P214" s="584"/>
      <c r="Q214" s="585"/>
      <c r="R214" s="586"/>
      <c r="S214" s="586"/>
      <c r="T214" s="587"/>
      <c r="U214" s="235">
        <f t="shared" si="61"/>
        <v>0</v>
      </c>
      <c r="V214" s="235">
        <f t="shared" si="62"/>
        <v>0</v>
      </c>
      <c r="X214" s="583">
        <v>31</v>
      </c>
      <c r="Y214" s="584"/>
      <c r="Z214" s="585"/>
      <c r="AA214" s="586"/>
      <c r="AB214" s="586"/>
      <c r="AC214" s="587"/>
      <c r="AD214" s="235">
        <f t="shared" si="63"/>
        <v>0</v>
      </c>
      <c r="AE214" s="235">
        <f t="shared" si="64"/>
        <v>0</v>
      </c>
      <c r="AG214" s="583">
        <v>42</v>
      </c>
      <c r="AH214" s="584"/>
      <c r="AI214" s="585"/>
      <c r="AJ214" s="586"/>
      <c r="AK214" s="586"/>
      <c r="AL214" s="587"/>
      <c r="AM214" s="235">
        <f t="shared" si="65"/>
        <v>0</v>
      </c>
      <c r="AN214" s="235">
        <f t="shared" si="66"/>
        <v>0</v>
      </c>
    </row>
    <row r="215" spans="1:40" s="177" customFormat="1" x14ac:dyDescent="0.2">
      <c r="A215" s="583">
        <v>10</v>
      </c>
      <c r="B215" s="584"/>
      <c r="C215" s="585"/>
      <c r="D215" s="586"/>
      <c r="E215" s="586"/>
      <c r="F215" s="587"/>
      <c r="G215" s="235">
        <f t="shared" si="59"/>
        <v>0</v>
      </c>
      <c r="H215" s="235">
        <f t="shared" si="60"/>
        <v>0</v>
      </c>
      <c r="I215" s="235"/>
      <c r="J215" s="235"/>
      <c r="K215" s="235"/>
      <c r="L215" s="235"/>
      <c r="M215" s="235"/>
      <c r="O215" s="583">
        <v>21</v>
      </c>
      <c r="P215" s="584"/>
      <c r="Q215" s="585"/>
      <c r="R215" s="586"/>
      <c r="S215" s="586"/>
      <c r="T215" s="587"/>
      <c r="U215" s="235">
        <f t="shared" si="61"/>
        <v>0</v>
      </c>
      <c r="V215" s="235">
        <f t="shared" si="62"/>
        <v>0</v>
      </c>
      <c r="X215" s="583">
        <v>32</v>
      </c>
      <c r="Y215" s="584"/>
      <c r="Z215" s="585"/>
      <c r="AA215" s="586"/>
      <c r="AB215" s="586"/>
      <c r="AC215" s="587"/>
      <c r="AD215" s="235">
        <f t="shared" si="63"/>
        <v>0</v>
      </c>
      <c r="AE215" s="235">
        <f t="shared" si="64"/>
        <v>0</v>
      </c>
      <c r="AG215" s="583">
        <v>43</v>
      </c>
      <c r="AH215" s="584"/>
      <c r="AI215" s="585"/>
      <c r="AJ215" s="586"/>
      <c r="AK215" s="586"/>
      <c r="AL215" s="587"/>
      <c r="AM215" s="235">
        <f t="shared" si="65"/>
        <v>0</v>
      </c>
      <c r="AN215" s="235">
        <f t="shared" si="66"/>
        <v>0</v>
      </c>
    </row>
    <row r="216" spans="1:40" s="177" customFormat="1" ht="13.5" thickBot="1" x14ac:dyDescent="0.25">
      <c r="A216" s="583">
        <v>11</v>
      </c>
      <c r="B216" s="584"/>
      <c r="C216" s="585"/>
      <c r="D216" s="586"/>
      <c r="E216" s="586"/>
      <c r="F216" s="587"/>
      <c r="G216" s="235">
        <f>IF(AND((COUNTA($C$10)=1),(COUNTA(F216)=1),($C$10&lt;&gt;0),(OR((E216&lt;$C$62),(E216&gt;($E$62+61))))),1,0)</f>
        <v>0</v>
      </c>
      <c r="H216" s="235">
        <f t="shared" si="60"/>
        <v>0</v>
      </c>
      <c r="I216" s="235"/>
      <c r="J216" s="235"/>
      <c r="K216" s="235"/>
      <c r="L216" s="235"/>
      <c r="M216" s="235"/>
      <c r="O216" s="583">
        <v>22</v>
      </c>
      <c r="P216" s="584"/>
      <c r="Q216" s="585"/>
      <c r="R216" s="586"/>
      <c r="S216" s="586"/>
      <c r="T216" s="587"/>
      <c r="U216" s="235">
        <f>IF(AND((COUNTA($C$10)=1),(COUNTA(T216)=1),($C$10&lt;&gt;0),(OR((S216&lt;$C$62),(S216&gt;($E$62+61))))),1,0)</f>
        <v>0</v>
      </c>
      <c r="V216" s="235">
        <f t="shared" si="62"/>
        <v>0</v>
      </c>
      <c r="X216" s="583">
        <v>33</v>
      </c>
      <c r="Y216" s="584"/>
      <c r="Z216" s="585"/>
      <c r="AA216" s="586"/>
      <c r="AB216" s="586"/>
      <c r="AC216" s="587"/>
      <c r="AD216" s="235">
        <f>IF(AND((COUNTA($C$10)=1),(COUNTA(AC216)=1),($C$10&lt;&gt;0),(OR((AB216&lt;$C$62),(AB216&gt;($E$62+61))))),1,0)</f>
        <v>0</v>
      </c>
      <c r="AE216" s="235">
        <f t="shared" si="64"/>
        <v>0</v>
      </c>
      <c r="AG216" s="588"/>
      <c r="AH216" s="589" t="s">
        <v>3</v>
      </c>
      <c r="AI216" s="551"/>
      <c r="AJ216" s="589"/>
      <c r="AK216" s="589"/>
      <c r="AL216" s="590">
        <f>SUM(F206:F216)+SUM(T206:T216)+SUM(AL206:AL215)+SUM(AC206:AC216)</f>
        <v>0</v>
      </c>
      <c r="AM216" s="235"/>
      <c r="AN216" s="235"/>
    </row>
    <row r="217" spans="1:40" s="177" customFormat="1" x14ac:dyDescent="0.2">
      <c r="B217" s="591"/>
      <c r="C217" s="328"/>
      <c r="D217" s="592"/>
      <c r="E217" s="592"/>
      <c r="F217" s="575"/>
      <c r="G217" s="235"/>
      <c r="H217" s="235"/>
      <c r="I217" s="235"/>
      <c r="J217" s="235"/>
      <c r="K217" s="235"/>
      <c r="L217" s="235"/>
      <c r="M217" s="235"/>
      <c r="P217" s="591"/>
      <c r="Q217" s="328"/>
      <c r="R217" s="592"/>
      <c r="S217" s="592"/>
      <c r="T217" s="575"/>
      <c r="U217" s="235"/>
      <c r="V217" s="235"/>
      <c r="Y217" s="591"/>
      <c r="Z217" s="328"/>
      <c r="AA217" s="592"/>
      <c r="AB217" s="592"/>
      <c r="AC217" s="575"/>
      <c r="AD217" s="235"/>
      <c r="AE217" s="235"/>
      <c r="AH217" s="591"/>
      <c r="AI217" s="328"/>
      <c r="AJ217" s="592"/>
      <c r="AK217" s="592"/>
      <c r="AL217" s="575"/>
      <c r="AM217" s="235"/>
      <c r="AN217" s="235"/>
    </row>
    <row r="218" spans="1:40" s="177" customFormat="1" x14ac:dyDescent="0.2">
      <c r="B218" s="591"/>
      <c r="C218" s="328"/>
      <c r="D218" s="592"/>
      <c r="E218" s="592"/>
      <c r="F218" s="575"/>
      <c r="G218" s="235"/>
      <c r="H218" s="235"/>
      <c r="I218" s="235"/>
      <c r="J218" s="235"/>
      <c r="K218" s="235"/>
      <c r="L218" s="235"/>
      <c r="M218" s="235"/>
      <c r="P218" s="591"/>
      <c r="Q218" s="328"/>
      <c r="R218" s="592"/>
      <c r="S218" s="592"/>
      <c r="T218" s="575"/>
      <c r="U218" s="235"/>
      <c r="V218" s="235"/>
      <c r="Y218" s="591"/>
      <c r="Z218" s="328"/>
      <c r="AA218" s="592"/>
      <c r="AB218" s="592"/>
      <c r="AC218" s="575"/>
      <c r="AD218" s="235"/>
      <c r="AE218" s="235"/>
      <c r="AH218" s="591"/>
      <c r="AI218" s="328"/>
      <c r="AJ218" s="592"/>
      <c r="AK218" s="592"/>
      <c r="AL218" s="575"/>
      <c r="AM218" s="235"/>
      <c r="AN218" s="235"/>
    </row>
    <row r="219" spans="1:40" s="177" customFormat="1" x14ac:dyDescent="0.2">
      <c r="B219" s="591"/>
      <c r="C219" s="328"/>
      <c r="D219" s="592"/>
      <c r="E219" s="592"/>
      <c r="F219" s="575"/>
      <c r="G219" s="235"/>
      <c r="H219" s="235"/>
      <c r="I219" s="235"/>
      <c r="J219" s="235"/>
      <c r="K219" s="235"/>
      <c r="L219" s="235"/>
      <c r="M219" s="235"/>
      <c r="P219" s="591"/>
      <c r="Q219" s="328"/>
      <c r="R219" s="592"/>
      <c r="S219" s="592"/>
      <c r="T219" s="575"/>
      <c r="U219" s="235"/>
      <c r="V219" s="235"/>
      <c r="Y219" s="591"/>
      <c r="Z219" s="328"/>
      <c r="AA219" s="592"/>
      <c r="AB219" s="592"/>
      <c r="AC219" s="575"/>
      <c r="AD219" s="235"/>
      <c r="AE219" s="235"/>
      <c r="AH219" s="591"/>
      <c r="AI219" s="328"/>
      <c r="AJ219" s="592"/>
      <c r="AK219" s="592"/>
      <c r="AL219" s="575"/>
      <c r="AM219" s="235"/>
      <c r="AN219" s="235"/>
    </row>
    <row r="220" spans="1:40" s="177" customFormat="1" x14ac:dyDescent="0.2">
      <c r="B220" s="591"/>
      <c r="C220" s="328"/>
      <c r="D220" s="592"/>
      <c r="E220" s="592"/>
      <c r="F220" s="575"/>
      <c r="G220" s="235"/>
      <c r="H220" s="235"/>
      <c r="I220" s="235"/>
      <c r="J220" s="235"/>
      <c r="K220" s="235"/>
      <c r="L220" s="235"/>
      <c r="M220" s="235"/>
      <c r="P220" s="591"/>
      <c r="Q220" s="328"/>
      <c r="R220" s="592"/>
      <c r="S220" s="592"/>
      <c r="T220" s="575"/>
      <c r="U220" s="235"/>
      <c r="V220" s="235"/>
      <c r="Y220" s="591"/>
      <c r="Z220" s="328"/>
      <c r="AA220" s="592"/>
      <c r="AB220" s="592"/>
      <c r="AC220" s="575"/>
      <c r="AD220" s="235"/>
      <c r="AE220" s="235"/>
      <c r="AH220" s="591"/>
      <c r="AI220" s="328"/>
      <c r="AJ220" s="592"/>
      <c r="AK220" s="592"/>
      <c r="AL220" s="575"/>
      <c r="AM220" s="235"/>
      <c r="AN220" s="235"/>
    </row>
    <row r="221" spans="1:40" s="177" customFormat="1" x14ac:dyDescent="0.2">
      <c r="B221" s="591"/>
      <c r="C221" s="328"/>
      <c r="D221" s="592"/>
      <c r="E221" s="592"/>
      <c r="F221" s="575"/>
      <c r="G221" s="235"/>
      <c r="H221" s="235"/>
      <c r="I221" s="235"/>
      <c r="J221" s="235"/>
      <c r="K221" s="235"/>
      <c r="L221" s="235"/>
      <c r="M221" s="235"/>
      <c r="P221" s="591"/>
      <c r="Q221" s="328"/>
      <c r="R221" s="592"/>
      <c r="S221" s="592"/>
      <c r="T221" s="575"/>
      <c r="U221" s="235"/>
      <c r="V221" s="235"/>
      <c r="Y221" s="591"/>
      <c r="Z221" s="328"/>
      <c r="AA221" s="592"/>
      <c r="AB221" s="592"/>
      <c r="AC221" s="575"/>
      <c r="AD221" s="235"/>
      <c r="AE221" s="235"/>
      <c r="AH221" s="591"/>
      <c r="AI221" s="328"/>
      <c r="AJ221" s="592"/>
      <c r="AK221" s="592"/>
      <c r="AL221" s="575"/>
      <c r="AM221" s="235"/>
      <c r="AN221" s="235"/>
    </row>
    <row r="222" spans="1:40" s="177" customFormat="1" x14ac:dyDescent="0.2">
      <c r="B222" s="591"/>
      <c r="C222" s="328"/>
      <c r="D222" s="592"/>
      <c r="E222" s="592"/>
      <c r="F222" s="575"/>
      <c r="G222" s="235"/>
      <c r="H222" s="235"/>
      <c r="I222" s="235"/>
      <c r="J222" s="235"/>
      <c r="K222" s="235"/>
      <c r="L222" s="235"/>
      <c r="M222" s="235"/>
      <c r="P222" s="591"/>
      <c r="Q222" s="328"/>
      <c r="R222" s="592"/>
      <c r="S222" s="592"/>
      <c r="T222" s="575"/>
      <c r="U222" s="235"/>
      <c r="V222" s="235"/>
      <c r="Y222" s="591"/>
      <c r="Z222" s="328"/>
      <c r="AA222" s="592"/>
      <c r="AB222" s="592"/>
      <c r="AC222" s="575"/>
      <c r="AD222" s="235"/>
      <c r="AE222" s="235"/>
      <c r="AH222" s="591"/>
      <c r="AI222" s="328"/>
      <c r="AJ222" s="592"/>
      <c r="AK222" s="592"/>
      <c r="AL222" s="575"/>
      <c r="AM222" s="235"/>
      <c r="AN222" s="235"/>
    </row>
    <row r="223" spans="1:40" s="177" customFormat="1" ht="13.5" thickBot="1" x14ac:dyDescent="0.25">
      <c r="B223" s="591"/>
      <c r="C223" s="328"/>
      <c r="D223" s="592"/>
      <c r="E223" s="592"/>
      <c r="F223" s="575"/>
      <c r="G223" s="235"/>
      <c r="H223" s="235"/>
      <c r="I223" s="235"/>
      <c r="J223" s="235"/>
      <c r="K223" s="235"/>
      <c r="L223" s="235"/>
      <c r="M223" s="235"/>
      <c r="P223" s="591"/>
      <c r="Q223" s="328"/>
      <c r="R223" s="592"/>
      <c r="S223" s="592"/>
      <c r="T223" s="575"/>
      <c r="U223" s="235"/>
      <c r="V223" s="235"/>
      <c r="Y223" s="591"/>
      <c r="Z223" s="328"/>
      <c r="AA223" s="592"/>
      <c r="AB223" s="592"/>
      <c r="AC223" s="575"/>
      <c r="AD223" s="235"/>
      <c r="AE223" s="235"/>
      <c r="AH223" s="591"/>
      <c r="AI223" s="328"/>
      <c r="AJ223" s="592"/>
      <c r="AK223" s="592"/>
      <c r="AL223" s="575"/>
      <c r="AM223" s="235"/>
      <c r="AN223" s="235"/>
    </row>
    <row r="224" spans="1:40" s="177" customFormat="1" ht="13.5" thickBot="1" x14ac:dyDescent="0.25">
      <c r="A224" s="579">
        <v>9</v>
      </c>
      <c r="B224" s="579"/>
      <c r="C224" s="472"/>
      <c r="D224" s="816" t="s">
        <v>159</v>
      </c>
      <c r="E224" s="812" t="s">
        <v>34</v>
      </c>
      <c r="F224" s="580">
        <f>+$AL236</f>
        <v>0</v>
      </c>
      <c r="G224" s="235"/>
      <c r="H224" s="235"/>
      <c r="I224" s="235"/>
      <c r="J224" s="235"/>
      <c r="K224" s="235"/>
      <c r="L224" s="235"/>
      <c r="M224" s="235"/>
      <c r="O224" s="579"/>
      <c r="P224" s="579"/>
      <c r="Q224" s="472"/>
      <c r="R224" s="816" t="s">
        <v>159</v>
      </c>
      <c r="S224" s="812" t="s">
        <v>34</v>
      </c>
      <c r="T224" s="580">
        <f>+$AL236</f>
        <v>0</v>
      </c>
      <c r="U224" s="235"/>
      <c r="V224" s="235"/>
      <c r="X224" s="579">
        <v>9</v>
      </c>
      <c r="Y224" s="579"/>
      <c r="Z224" s="472"/>
      <c r="AA224" s="816" t="s">
        <v>159</v>
      </c>
      <c r="AB224" s="812" t="s">
        <v>34</v>
      </c>
      <c r="AC224" s="580">
        <f>+$AL236</f>
        <v>0</v>
      </c>
      <c r="AD224" s="235"/>
      <c r="AE224" s="235"/>
      <c r="AG224" s="579"/>
      <c r="AH224" s="579"/>
      <c r="AI224" s="472"/>
      <c r="AJ224" s="816" t="s">
        <v>159</v>
      </c>
      <c r="AK224" s="812" t="s">
        <v>34</v>
      </c>
      <c r="AL224" s="814" t="s">
        <v>18</v>
      </c>
      <c r="AM224" s="235"/>
      <c r="AN224" s="235"/>
    </row>
    <row r="225" spans="1:40" s="177" customFormat="1" ht="51" x14ac:dyDescent="0.2">
      <c r="A225" s="581" t="s">
        <v>7</v>
      </c>
      <c r="B225" s="582" t="str">
        <f>+" אסמכתא " &amp; $B$11 &amp;"         חזרה לטבלה "</f>
        <v xml:space="preserve"> אסמכתא          חזרה לטבלה </v>
      </c>
      <c r="C225" s="477" t="s">
        <v>203</v>
      </c>
      <c r="D225" s="817"/>
      <c r="E225" s="813"/>
      <c r="F225" s="580" t="s">
        <v>18</v>
      </c>
      <c r="G225" s="235"/>
      <c r="H225" s="235"/>
      <c r="I225" s="235"/>
      <c r="J225" s="235"/>
      <c r="K225" s="235"/>
      <c r="L225" s="235"/>
      <c r="M225" s="235"/>
      <c r="O225" s="581" t="s">
        <v>23</v>
      </c>
      <c r="P225" s="582" t="str">
        <f>+" אסמכתא " &amp; $B$11 &amp;"         חזרה לטבלה "</f>
        <v xml:space="preserve"> אסמכתא          חזרה לטבלה </v>
      </c>
      <c r="Q225" s="477" t="s">
        <v>203</v>
      </c>
      <c r="R225" s="817"/>
      <c r="S225" s="813"/>
      <c r="T225" s="580" t="s">
        <v>18</v>
      </c>
      <c r="U225" s="235"/>
      <c r="V225" s="235"/>
      <c r="X225" s="581" t="s">
        <v>7</v>
      </c>
      <c r="Y225" s="582" t="str">
        <f>+" אסמכתא " &amp; $B$11 &amp;"         חזרה לטבלה "</f>
        <v xml:space="preserve"> אסמכתא          חזרה לטבלה </v>
      </c>
      <c r="Z225" s="477" t="s">
        <v>203</v>
      </c>
      <c r="AA225" s="817"/>
      <c r="AB225" s="813"/>
      <c r="AC225" s="580" t="s">
        <v>18</v>
      </c>
      <c r="AD225" s="235"/>
      <c r="AE225" s="235"/>
      <c r="AG225" s="581" t="s">
        <v>23</v>
      </c>
      <c r="AH225" s="582" t="str">
        <f>+" אסמכתא " &amp; $B$11 &amp;"         חזרה לטבלה "</f>
        <v xml:space="preserve"> אסמכתא          חזרה לטבלה </v>
      </c>
      <c r="AI225" s="477" t="s">
        <v>203</v>
      </c>
      <c r="AJ225" s="817"/>
      <c r="AK225" s="813"/>
      <c r="AL225" s="815"/>
      <c r="AM225" s="235"/>
      <c r="AN225" s="235"/>
    </row>
    <row r="226" spans="1:40" s="177" customFormat="1" x14ac:dyDescent="0.2">
      <c r="A226" s="583">
        <v>1</v>
      </c>
      <c r="B226" s="584"/>
      <c r="C226" s="585"/>
      <c r="D226" s="586"/>
      <c r="E226" s="586"/>
      <c r="F226" s="587"/>
      <c r="G226" s="235">
        <f>IF(AND((COUNTA($C$11)=1),(COUNTA(F226)=1),($C$11&lt;&gt;0),(OR((E226&lt;$C$62),(E226&gt;($E$62+61))))),1,0)</f>
        <v>0</v>
      </c>
      <c r="H226" s="235">
        <f>IF(AND((COUNTA($C$11)=1),(COUNTA(F226)=1),($C$11&lt;&gt;0),(OR((D226&lt;$C$62),(D226&gt;($E$62))))),1,0)</f>
        <v>0</v>
      </c>
      <c r="I226" s="235"/>
      <c r="J226" s="235"/>
      <c r="K226" s="235"/>
      <c r="L226" s="235"/>
      <c r="M226" s="235"/>
      <c r="O226" s="583">
        <v>12</v>
      </c>
      <c r="P226" s="584"/>
      <c r="Q226" s="585"/>
      <c r="R226" s="586"/>
      <c r="S226" s="586"/>
      <c r="T226" s="587"/>
      <c r="U226" s="235">
        <f>IF(AND((COUNTA($C$11)=1),(COUNTA(T226)=1),($C$11&lt;&gt;0),(OR((S226&lt;$C$62),(S226&gt;($E$62+61))))),1,0)</f>
        <v>0</v>
      </c>
      <c r="V226" s="235">
        <f>IF(AND((COUNTA($C$11)=1),(COUNTA(T226)=1),($C$11&lt;&gt;0),(OR((R226&lt;$C$62),(R226&gt;($E$62))))),1,0)</f>
        <v>0</v>
      </c>
      <c r="X226" s="583">
        <v>23</v>
      </c>
      <c r="Y226" s="584"/>
      <c r="Z226" s="585"/>
      <c r="AA226" s="586"/>
      <c r="AB226" s="586"/>
      <c r="AC226" s="587"/>
      <c r="AD226" s="235">
        <f>IF(AND((COUNTA($C$11)=1),(COUNTA(AC226)=1),($C$11&lt;&gt;0),(OR((AB226&lt;$C$62),(AB226&gt;($E$62+61))))),1,0)</f>
        <v>0</v>
      </c>
      <c r="AE226" s="235">
        <f>IF(AND((COUNTA($C$11)=1),(COUNTA(AC226)=1),($C$11&lt;&gt;0),(OR((AA226&lt;$C$62),(AA226&gt;($E$62))))),1,0)</f>
        <v>0</v>
      </c>
      <c r="AG226" s="583">
        <v>34</v>
      </c>
      <c r="AH226" s="584"/>
      <c r="AI226" s="585"/>
      <c r="AJ226" s="586"/>
      <c r="AK226" s="586"/>
      <c r="AL226" s="587"/>
      <c r="AM226" s="235">
        <f>IF(AND((COUNTA($C$11)=1),(COUNTA(AL226)=1),($C$11&lt;&gt;0),(OR((AK226&lt;$C$62),(AK226&gt;($E$62+61))))),1,0)</f>
        <v>0</v>
      </c>
      <c r="AN226" s="235">
        <f>IF(AND((COUNTA($C$11)=1),(COUNTA(AL226)=1),($C$11&lt;&gt;0),(OR((AJ226&lt;$C$62),(AJ226&gt;($E$62))))),1,0)</f>
        <v>0</v>
      </c>
    </row>
    <row r="227" spans="1:40" s="177" customFormat="1" x14ac:dyDescent="0.2">
      <c r="A227" s="583">
        <v>2</v>
      </c>
      <c r="B227" s="584"/>
      <c r="C227" s="585"/>
      <c r="D227" s="586"/>
      <c r="E227" s="586"/>
      <c r="F227" s="587"/>
      <c r="G227" s="235">
        <f t="shared" ref="G227:G236" si="67">IF(AND((COUNTA($C$11)=1),(COUNTA(F227)=1),($C$11&lt;&gt;0),(OR((E227&lt;$C$62),(E227&gt;($E$62+61))))),1,0)</f>
        <v>0</v>
      </c>
      <c r="H227" s="235">
        <f t="shared" ref="H227:H236" si="68">IF(AND((COUNTA($C$11)=1),(COUNTA(F227)=1),($C$11&lt;&gt;0),(OR((D227&lt;$C$62),(D227&gt;($E$62))))),1,0)</f>
        <v>0</v>
      </c>
      <c r="I227" s="235"/>
      <c r="J227" s="235"/>
      <c r="K227" s="235"/>
      <c r="L227" s="235"/>
      <c r="M227" s="235"/>
      <c r="O227" s="583">
        <v>13</v>
      </c>
      <c r="P227" s="584"/>
      <c r="Q227" s="585"/>
      <c r="R227" s="586"/>
      <c r="S227" s="586"/>
      <c r="T227" s="587"/>
      <c r="U227" s="235">
        <f t="shared" ref="U227:U236" si="69">IF(AND((COUNTA($C$11)=1),(COUNTA(T227)=1),($C$11&lt;&gt;0),(OR((S227&lt;$C$62),(S227&gt;($E$62+61))))),1,0)</f>
        <v>0</v>
      </c>
      <c r="V227" s="235">
        <f t="shared" ref="V227:V236" si="70">IF(AND((COUNTA($C$11)=1),(COUNTA(T227)=1),($C$11&lt;&gt;0),(OR((R227&lt;$C$62),(R227&gt;($E$62))))),1,0)</f>
        <v>0</v>
      </c>
      <c r="X227" s="583">
        <v>24</v>
      </c>
      <c r="Y227" s="584"/>
      <c r="Z227" s="585"/>
      <c r="AA227" s="586"/>
      <c r="AB227" s="586"/>
      <c r="AC227" s="587"/>
      <c r="AD227" s="235">
        <f t="shared" ref="AD227:AD236" si="71">IF(AND((COUNTA($C$11)=1),(COUNTA(AC227)=1),($C$11&lt;&gt;0),(OR((AB227&lt;$C$62),(AB227&gt;($E$62+61))))),1,0)</f>
        <v>0</v>
      </c>
      <c r="AE227" s="235">
        <f t="shared" ref="AE227:AE236" si="72">IF(AND((COUNTA($C$11)=1),(COUNTA(AC227)=1),($C$11&lt;&gt;0),(OR((AA227&lt;$C$62),(AA227&gt;($E$62))))),1,0)</f>
        <v>0</v>
      </c>
      <c r="AG227" s="583">
        <v>35</v>
      </c>
      <c r="AH227" s="584"/>
      <c r="AI227" s="585"/>
      <c r="AJ227" s="586"/>
      <c r="AK227" s="586"/>
      <c r="AL227" s="587"/>
      <c r="AM227" s="235">
        <f t="shared" ref="AM227:AM235" si="73">IF(AND((COUNTA($C$11)=1),(COUNTA(AL227)=1),($C$11&lt;&gt;0),(OR((AK227&lt;$C$62),(AK227&gt;($E$62+61))))),1,0)</f>
        <v>0</v>
      </c>
      <c r="AN227" s="235">
        <f t="shared" ref="AN227:AN235" si="74">IF(AND((COUNTA($C$11)=1),(COUNTA(AL227)=1),($C$11&lt;&gt;0),(OR((AJ227&lt;$C$62),(AJ227&gt;($E$62))))),1,0)</f>
        <v>0</v>
      </c>
    </row>
    <row r="228" spans="1:40" s="177" customFormat="1" x14ac:dyDescent="0.2">
      <c r="A228" s="583">
        <v>3</v>
      </c>
      <c r="B228" s="584"/>
      <c r="C228" s="585"/>
      <c r="D228" s="586"/>
      <c r="E228" s="586"/>
      <c r="F228" s="587"/>
      <c r="G228" s="235">
        <f t="shared" si="67"/>
        <v>0</v>
      </c>
      <c r="H228" s="235">
        <f t="shared" si="68"/>
        <v>0</v>
      </c>
      <c r="I228" s="235"/>
      <c r="J228" s="235"/>
      <c r="K228" s="235"/>
      <c r="L228" s="235"/>
      <c r="M228" s="235"/>
      <c r="O228" s="583">
        <v>14</v>
      </c>
      <c r="P228" s="584"/>
      <c r="Q228" s="585"/>
      <c r="R228" s="586"/>
      <c r="S228" s="586"/>
      <c r="T228" s="587"/>
      <c r="U228" s="235">
        <f t="shared" si="69"/>
        <v>0</v>
      </c>
      <c r="V228" s="235">
        <f t="shared" si="70"/>
        <v>0</v>
      </c>
      <c r="X228" s="583">
        <v>25</v>
      </c>
      <c r="Y228" s="584"/>
      <c r="Z228" s="585"/>
      <c r="AA228" s="586"/>
      <c r="AB228" s="586"/>
      <c r="AC228" s="587"/>
      <c r="AD228" s="235">
        <f t="shared" si="71"/>
        <v>0</v>
      </c>
      <c r="AE228" s="235">
        <f t="shared" si="72"/>
        <v>0</v>
      </c>
      <c r="AG228" s="583">
        <v>36</v>
      </c>
      <c r="AH228" s="584"/>
      <c r="AI228" s="585"/>
      <c r="AJ228" s="586"/>
      <c r="AK228" s="586"/>
      <c r="AL228" s="587"/>
      <c r="AM228" s="235">
        <f t="shared" si="73"/>
        <v>0</v>
      </c>
      <c r="AN228" s="235">
        <f t="shared" si="74"/>
        <v>0</v>
      </c>
    </row>
    <row r="229" spans="1:40" s="177" customFormat="1" x14ac:dyDescent="0.2">
      <c r="A229" s="583">
        <v>4</v>
      </c>
      <c r="B229" s="584"/>
      <c r="C229" s="585"/>
      <c r="D229" s="586"/>
      <c r="E229" s="586"/>
      <c r="F229" s="587"/>
      <c r="G229" s="235">
        <f t="shared" si="67"/>
        <v>0</v>
      </c>
      <c r="H229" s="235">
        <f t="shared" si="68"/>
        <v>0</v>
      </c>
      <c r="I229" s="235"/>
      <c r="J229" s="235"/>
      <c r="K229" s="235"/>
      <c r="L229" s="235"/>
      <c r="M229" s="235"/>
      <c r="O229" s="583">
        <v>15</v>
      </c>
      <c r="P229" s="584"/>
      <c r="Q229" s="585"/>
      <c r="R229" s="586"/>
      <c r="S229" s="586"/>
      <c r="T229" s="587"/>
      <c r="U229" s="235">
        <f t="shared" si="69"/>
        <v>0</v>
      </c>
      <c r="V229" s="235">
        <f t="shared" si="70"/>
        <v>0</v>
      </c>
      <c r="X229" s="583">
        <v>26</v>
      </c>
      <c r="Y229" s="584"/>
      <c r="Z229" s="585"/>
      <c r="AA229" s="586"/>
      <c r="AB229" s="586"/>
      <c r="AC229" s="587"/>
      <c r="AD229" s="235">
        <f t="shared" si="71"/>
        <v>0</v>
      </c>
      <c r="AE229" s="235">
        <f t="shared" si="72"/>
        <v>0</v>
      </c>
      <c r="AG229" s="583">
        <v>37</v>
      </c>
      <c r="AH229" s="584"/>
      <c r="AI229" s="585"/>
      <c r="AJ229" s="586"/>
      <c r="AK229" s="586"/>
      <c r="AL229" s="587"/>
      <c r="AM229" s="235">
        <f t="shared" si="73"/>
        <v>0</v>
      </c>
      <c r="AN229" s="235">
        <f t="shared" si="74"/>
        <v>0</v>
      </c>
    </row>
    <row r="230" spans="1:40" s="177" customFormat="1" x14ac:dyDescent="0.2">
      <c r="A230" s="583">
        <v>5</v>
      </c>
      <c r="B230" s="584"/>
      <c r="C230" s="585"/>
      <c r="D230" s="586"/>
      <c r="E230" s="586"/>
      <c r="F230" s="587"/>
      <c r="G230" s="235">
        <f t="shared" si="67"/>
        <v>0</v>
      </c>
      <c r="H230" s="235">
        <f t="shared" si="68"/>
        <v>0</v>
      </c>
      <c r="I230" s="235"/>
      <c r="J230" s="235"/>
      <c r="K230" s="235"/>
      <c r="L230" s="235"/>
      <c r="M230" s="235"/>
      <c r="O230" s="583">
        <v>16</v>
      </c>
      <c r="P230" s="584"/>
      <c r="Q230" s="585"/>
      <c r="R230" s="586"/>
      <c r="S230" s="586"/>
      <c r="T230" s="587"/>
      <c r="U230" s="235">
        <f t="shared" si="69"/>
        <v>0</v>
      </c>
      <c r="V230" s="235">
        <f t="shared" si="70"/>
        <v>0</v>
      </c>
      <c r="X230" s="583">
        <v>27</v>
      </c>
      <c r="Y230" s="584"/>
      <c r="Z230" s="585"/>
      <c r="AA230" s="586"/>
      <c r="AB230" s="586"/>
      <c r="AC230" s="587"/>
      <c r="AD230" s="235">
        <f t="shared" si="71"/>
        <v>0</v>
      </c>
      <c r="AE230" s="235">
        <f t="shared" si="72"/>
        <v>0</v>
      </c>
      <c r="AG230" s="583">
        <v>38</v>
      </c>
      <c r="AH230" s="584"/>
      <c r="AI230" s="585"/>
      <c r="AJ230" s="586"/>
      <c r="AK230" s="586"/>
      <c r="AL230" s="587"/>
      <c r="AM230" s="235">
        <f t="shared" si="73"/>
        <v>0</v>
      </c>
      <c r="AN230" s="235">
        <f t="shared" si="74"/>
        <v>0</v>
      </c>
    </row>
    <row r="231" spans="1:40" s="177" customFormat="1" x14ac:dyDescent="0.2">
      <c r="A231" s="583">
        <v>6</v>
      </c>
      <c r="B231" s="584"/>
      <c r="C231" s="585"/>
      <c r="D231" s="586"/>
      <c r="E231" s="586"/>
      <c r="F231" s="587"/>
      <c r="G231" s="235">
        <f t="shared" si="67"/>
        <v>0</v>
      </c>
      <c r="H231" s="235">
        <f t="shared" si="68"/>
        <v>0</v>
      </c>
      <c r="I231" s="235"/>
      <c r="J231" s="235"/>
      <c r="K231" s="235"/>
      <c r="L231" s="235"/>
      <c r="M231" s="235"/>
      <c r="O231" s="583">
        <v>17</v>
      </c>
      <c r="P231" s="584"/>
      <c r="Q231" s="585"/>
      <c r="R231" s="586"/>
      <c r="S231" s="586"/>
      <c r="T231" s="587"/>
      <c r="U231" s="235">
        <f t="shared" si="69"/>
        <v>0</v>
      </c>
      <c r="V231" s="235">
        <f t="shared" si="70"/>
        <v>0</v>
      </c>
      <c r="X231" s="583">
        <v>28</v>
      </c>
      <c r="Y231" s="584"/>
      <c r="Z231" s="585"/>
      <c r="AA231" s="586"/>
      <c r="AB231" s="586"/>
      <c r="AC231" s="587"/>
      <c r="AD231" s="235">
        <f t="shared" si="71"/>
        <v>0</v>
      </c>
      <c r="AE231" s="235">
        <f t="shared" si="72"/>
        <v>0</v>
      </c>
      <c r="AG231" s="583">
        <v>39</v>
      </c>
      <c r="AH231" s="584"/>
      <c r="AI231" s="585"/>
      <c r="AJ231" s="586"/>
      <c r="AK231" s="586"/>
      <c r="AL231" s="587"/>
      <c r="AM231" s="235">
        <f t="shared" si="73"/>
        <v>0</v>
      </c>
      <c r="AN231" s="235">
        <f t="shared" si="74"/>
        <v>0</v>
      </c>
    </row>
    <row r="232" spans="1:40" s="177" customFormat="1" x14ac:dyDescent="0.2">
      <c r="A232" s="583">
        <v>7</v>
      </c>
      <c r="B232" s="584"/>
      <c r="C232" s="585"/>
      <c r="D232" s="586"/>
      <c r="E232" s="586"/>
      <c r="F232" s="587"/>
      <c r="G232" s="235">
        <f t="shared" si="67"/>
        <v>0</v>
      </c>
      <c r="H232" s="235">
        <f t="shared" si="68"/>
        <v>0</v>
      </c>
      <c r="I232" s="235"/>
      <c r="J232" s="235"/>
      <c r="K232" s="235"/>
      <c r="L232" s="235"/>
      <c r="M232" s="235"/>
      <c r="O232" s="583">
        <v>18</v>
      </c>
      <c r="P232" s="584"/>
      <c r="Q232" s="585"/>
      <c r="R232" s="586"/>
      <c r="S232" s="586"/>
      <c r="T232" s="587"/>
      <c r="U232" s="235">
        <f t="shared" si="69"/>
        <v>0</v>
      </c>
      <c r="V232" s="235">
        <f t="shared" si="70"/>
        <v>0</v>
      </c>
      <c r="X232" s="583">
        <v>29</v>
      </c>
      <c r="Y232" s="584"/>
      <c r="Z232" s="585"/>
      <c r="AA232" s="586"/>
      <c r="AB232" s="586"/>
      <c r="AC232" s="587"/>
      <c r="AD232" s="235">
        <f t="shared" si="71"/>
        <v>0</v>
      </c>
      <c r="AE232" s="235">
        <f t="shared" si="72"/>
        <v>0</v>
      </c>
      <c r="AG232" s="583">
        <v>40</v>
      </c>
      <c r="AH232" s="584"/>
      <c r="AI232" s="585"/>
      <c r="AJ232" s="586"/>
      <c r="AK232" s="586"/>
      <c r="AL232" s="587"/>
      <c r="AM232" s="235">
        <f t="shared" si="73"/>
        <v>0</v>
      </c>
      <c r="AN232" s="235">
        <f t="shared" si="74"/>
        <v>0</v>
      </c>
    </row>
    <row r="233" spans="1:40" s="177" customFormat="1" x14ac:dyDescent="0.2">
      <c r="A233" s="583">
        <v>8</v>
      </c>
      <c r="B233" s="584"/>
      <c r="C233" s="585"/>
      <c r="D233" s="586"/>
      <c r="E233" s="586"/>
      <c r="F233" s="587"/>
      <c r="G233" s="235">
        <f t="shared" si="67"/>
        <v>0</v>
      </c>
      <c r="H233" s="235">
        <f t="shared" si="68"/>
        <v>0</v>
      </c>
      <c r="I233" s="235"/>
      <c r="J233" s="235"/>
      <c r="K233" s="235"/>
      <c r="L233" s="235"/>
      <c r="M233" s="235"/>
      <c r="O233" s="583">
        <v>19</v>
      </c>
      <c r="P233" s="584"/>
      <c r="Q233" s="585"/>
      <c r="R233" s="586"/>
      <c r="S233" s="586"/>
      <c r="T233" s="587"/>
      <c r="U233" s="235">
        <f t="shared" si="69"/>
        <v>0</v>
      </c>
      <c r="V233" s="235">
        <f t="shared" si="70"/>
        <v>0</v>
      </c>
      <c r="X233" s="583">
        <v>30</v>
      </c>
      <c r="Y233" s="584"/>
      <c r="Z233" s="585"/>
      <c r="AA233" s="586"/>
      <c r="AB233" s="586"/>
      <c r="AC233" s="587"/>
      <c r="AD233" s="235">
        <f t="shared" si="71"/>
        <v>0</v>
      </c>
      <c r="AE233" s="235">
        <f t="shared" si="72"/>
        <v>0</v>
      </c>
      <c r="AG233" s="583">
        <v>41</v>
      </c>
      <c r="AH233" s="584"/>
      <c r="AI233" s="585"/>
      <c r="AJ233" s="586"/>
      <c r="AK233" s="586"/>
      <c r="AL233" s="587"/>
      <c r="AM233" s="235">
        <f t="shared" si="73"/>
        <v>0</v>
      </c>
      <c r="AN233" s="235">
        <f t="shared" si="74"/>
        <v>0</v>
      </c>
    </row>
    <row r="234" spans="1:40" s="177" customFormat="1" x14ac:dyDescent="0.2">
      <c r="A234" s="583">
        <v>9</v>
      </c>
      <c r="B234" s="584"/>
      <c r="C234" s="585"/>
      <c r="D234" s="586"/>
      <c r="E234" s="586"/>
      <c r="F234" s="587"/>
      <c r="G234" s="235">
        <f t="shared" si="67"/>
        <v>0</v>
      </c>
      <c r="H234" s="235">
        <f t="shared" si="68"/>
        <v>0</v>
      </c>
      <c r="I234" s="235"/>
      <c r="J234" s="235"/>
      <c r="K234" s="235"/>
      <c r="L234" s="235"/>
      <c r="M234" s="235"/>
      <c r="O234" s="583">
        <v>20</v>
      </c>
      <c r="P234" s="584"/>
      <c r="Q234" s="585"/>
      <c r="R234" s="586"/>
      <c r="S234" s="586"/>
      <c r="T234" s="587"/>
      <c r="U234" s="235">
        <f t="shared" si="69"/>
        <v>0</v>
      </c>
      <c r="V234" s="235">
        <f t="shared" si="70"/>
        <v>0</v>
      </c>
      <c r="X234" s="583">
        <v>31</v>
      </c>
      <c r="Y234" s="584"/>
      <c r="Z234" s="585"/>
      <c r="AA234" s="586"/>
      <c r="AB234" s="586"/>
      <c r="AC234" s="587"/>
      <c r="AD234" s="235">
        <f t="shared" si="71"/>
        <v>0</v>
      </c>
      <c r="AE234" s="235">
        <f t="shared" si="72"/>
        <v>0</v>
      </c>
      <c r="AG234" s="583">
        <v>42</v>
      </c>
      <c r="AH234" s="584"/>
      <c r="AI234" s="585"/>
      <c r="AJ234" s="586"/>
      <c r="AK234" s="586"/>
      <c r="AL234" s="587"/>
      <c r="AM234" s="235">
        <f t="shared" si="73"/>
        <v>0</v>
      </c>
      <c r="AN234" s="235">
        <f t="shared" si="74"/>
        <v>0</v>
      </c>
    </row>
    <row r="235" spans="1:40" s="177" customFormat="1" x14ac:dyDescent="0.2">
      <c r="A235" s="583">
        <v>10</v>
      </c>
      <c r="B235" s="584"/>
      <c r="C235" s="585"/>
      <c r="D235" s="586"/>
      <c r="E235" s="586"/>
      <c r="F235" s="587"/>
      <c r="G235" s="235">
        <f t="shared" si="67"/>
        <v>0</v>
      </c>
      <c r="H235" s="235">
        <f t="shared" si="68"/>
        <v>0</v>
      </c>
      <c r="I235" s="235"/>
      <c r="J235" s="235"/>
      <c r="K235" s="235"/>
      <c r="L235" s="235"/>
      <c r="M235" s="235"/>
      <c r="O235" s="583">
        <v>21</v>
      </c>
      <c r="P235" s="584"/>
      <c r="Q235" s="585"/>
      <c r="R235" s="586"/>
      <c r="S235" s="586"/>
      <c r="T235" s="587"/>
      <c r="U235" s="235">
        <f t="shared" si="69"/>
        <v>0</v>
      </c>
      <c r="V235" s="235">
        <f t="shared" si="70"/>
        <v>0</v>
      </c>
      <c r="X235" s="583">
        <v>32</v>
      </c>
      <c r="Y235" s="584"/>
      <c r="Z235" s="585"/>
      <c r="AA235" s="586"/>
      <c r="AB235" s="586"/>
      <c r="AC235" s="587"/>
      <c r="AD235" s="235">
        <f t="shared" si="71"/>
        <v>0</v>
      </c>
      <c r="AE235" s="235">
        <f t="shared" si="72"/>
        <v>0</v>
      </c>
      <c r="AG235" s="583">
        <v>43</v>
      </c>
      <c r="AH235" s="584"/>
      <c r="AI235" s="585"/>
      <c r="AJ235" s="586"/>
      <c r="AK235" s="586"/>
      <c r="AL235" s="587"/>
      <c r="AM235" s="235">
        <f t="shared" si="73"/>
        <v>0</v>
      </c>
      <c r="AN235" s="235">
        <f t="shared" si="74"/>
        <v>0</v>
      </c>
    </row>
    <row r="236" spans="1:40" s="177" customFormat="1" ht="13.5" thickBot="1" x14ac:dyDescent="0.25">
      <c r="A236" s="583">
        <v>11</v>
      </c>
      <c r="B236" s="584"/>
      <c r="C236" s="585"/>
      <c r="D236" s="586"/>
      <c r="E236" s="586"/>
      <c r="F236" s="587"/>
      <c r="G236" s="235">
        <f t="shared" si="67"/>
        <v>0</v>
      </c>
      <c r="H236" s="235">
        <f t="shared" si="68"/>
        <v>0</v>
      </c>
      <c r="I236" s="235"/>
      <c r="J236" s="235"/>
      <c r="K236" s="235"/>
      <c r="L236" s="235"/>
      <c r="M236" s="235"/>
      <c r="O236" s="583">
        <v>22</v>
      </c>
      <c r="P236" s="584"/>
      <c r="Q236" s="585"/>
      <c r="R236" s="586"/>
      <c r="S236" s="586"/>
      <c r="T236" s="587"/>
      <c r="U236" s="235">
        <f t="shared" si="69"/>
        <v>0</v>
      </c>
      <c r="V236" s="235">
        <f t="shared" si="70"/>
        <v>0</v>
      </c>
      <c r="X236" s="583">
        <v>33</v>
      </c>
      <c r="Y236" s="584"/>
      <c r="Z236" s="585"/>
      <c r="AA236" s="586"/>
      <c r="AB236" s="586"/>
      <c r="AC236" s="587"/>
      <c r="AD236" s="235">
        <f t="shared" si="71"/>
        <v>0</v>
      </c>
      <c r="AE236" s="235">
        <f t="shared" si="72"/>
        <v>0</v>
      </c>
      <c r="AG236" s="588"/>
      <c r="AH236" s="589" t="s">
        <v>3</v>
      </c>
      <c r="AI236" s="551"/>
      <c r="AJ236" s="589"/>
      <c r="AK236" s="589"/>
      <c r="AL236" s="590">
        <f>SUM(F226:F236)+SUM(T226:T236)+SUM(AL226:AL235)+SUM(AC226:AC236)</f>
        <v>0</v>
      </c>
      <c r="AM236" s="235"/>
      <c r="AN236" s="235"/>
    </row>
    <row r="237" spans="1:40" s="177" customFormat="1" x14ac:dyDescent="0.2">
      <c r="B237" s="591"/>
      <c r="C237" s="328"/>
      <c r="D237" s="592"/>
      <c r="E237" s="592"/>
      <c r="F237" s="575"/>
      <c r="G237" s="235"/>
      <c r="H237" s="235"/>
      <c r="I237" s="235"/>
      <c r="J237" s="235"/>
      <c r="K237" s="235"/>
      <c r="L237" s="235"/>
      <c r="M237" s="235"/>
      <c r="P237" s="591"/>
      <c r="Q237" s="328"/>
      <c r="R237" s="592"/>
      <c r="S237" s="592"/>
      <c r="T237" s="575"/>
      <c r="U237" s="235"/>
      <c r="V237" s="235"/>
      <c r="Y237" s="591"/>
      <c r="Z237" s="328"/>
      <c r="AA237" s="592"/>
      <c r="AB237" s="592"/>
      <c r="AC237" s="575"/>
      <c r="AD237" s="235"/>
      <c r="AE237" s="235"/>
      <c r="AH237" s="591"/>
      <c r="AI237" s="328"/>
      <c r="AJ237" s="592"/>
      <c r="AK237" s="592"/>
      <c r="AL237" s="575"/>
      <c r="AM237" s="235"/>
      <c r="AN237" s="235"/>
    </row>
    <row r="238" spans="1:40" s="177" customFormat="1" x14ac:dyDescent="0.2">
      <c r="B238" s="591"/>
      <c r="C238" s="328"/>
      <c r="D238" s="592"/>
      <c r="E238" s="592"/>
      <c r="F238" s="575"/>
      <c r="G238" s="235"/>
      <c r="H238" s="235"/>
      <c r="I238" s="235"/>
      <c r="J238" s="235"/>
      <c r="K238" s="235"/>
      <c r="L238" s="235"/>
      <c r="M238" s="235"/>
      <c r="P238" s="591"/>
      <c r="Q238" s="328"/>
      <c r="R238" s="592"/>
      <c r="S238" s="592"/>
      <c r="T238" s="575"/>
      <c r="U238" s="235"/>
      <c r="V238" s="235"/>
      <c r="Y238" s="591"/>
      <c r="Z238" s="328"/>
      <c r="AA238" s="592"/>
      <c r="AB238" s="592"/>
      <c r="AC238" s="575"/>
      <c r="AD238" s="235"/>
      <c r="AE238" s="235"/>
      <c r="AH238" s="591"/>
      <c r="AI238" s="328"/>
      <c r="AJ238" s="592"/>
      <c r="AK238" s="592"/>
      <c r="AL238" s="575"/>
      <c r="AM238" s="235"/>
      <c r="AN238" s="235"/>
    </row>
    <row r="239" spans="1:40" s="177" customFormat="1" x14ac:dyDescent="0.2">
      <c r="B239" s="591"/>
      <c r="C239" s="328"/>
      <c r="D239" s="592"/>
      <c r="E239" s="592"/>
      <c r="F239" s="575"/>
      <c r="G239" s="235"/>
      <c r="H239" s="235"/>
      <c r="I239" s="235"/>
      <c r="J239" s="235"/>
      <c r="K239" s="235"/>
      <c r="L239" s="235"/>
      <c r="M239" s="235"/>
      <c r="P239" s="591"/>
      <c r="Q239" s="328"/>
      <c r="R239" s="592"/>
      <c r="S239" s="592"/>
      <c r="T239" s="575"/>
      <c r="U239" s="235"/>
      <c r="V239" s="235"/>
      <c r="Y239" s="591"/>
      <c r="Z239" s="328"/>
      <c r="AA239" s="592"/>
      <c r="AB239" s="592"/>
      <c r="AC239" s="575"/>
      <c r="AD239" s="235"/>
      <c r="AE239" s="235"/>
      <c r="AH239" s="591"/>
      <c r="AI239" s="328"/>
      <c r="AJ239" s="592"/>
      <c r="AK239" s="592"/>
      <c r="AL239" s="575"/>
      <c r="AM239" s="235"/>
      <c r="AN239" s="235"/>
    </row>
    <row r="240" spans="1:40" s="177" customFormat="1" x14ac:dyDescent="0.2">
      <c r="B240" s="591"/>
      <c r="C240" s="328"/>
      <c r="D240" s="592"/>
      <c r="E240" s="592"/>
      <c r="F240" s="575"/>
      <c r="G240" s="235"/>
      <c r="H240" s="235"/>
      <c r="I240" s="235"/>
      <c r="J240" s="235"/>
      <c r="K240" s="235"/>
      <c r="L240" s="235"/>
      <c r="M240" s="235"/>
      <c r="P240" s="591"/>
      <c r="Q240" s="328"/>
      <c r="R240" s="592"/>
      <c r="S240" s="592"/>
      <c r="T240" s="575"/>
      <c r="U240" s="235"/>
      <c r="V240" s="235"/>
      <c r="Y240" s="591"/>
      <c r="Z240" s="328"/>
      <c r="AA240" s="592"/>
      <c r="AB240" s="592"/>
      <c r="AC240" s="575"/>
      <c r="AD240" s="235"/>
      <c r="AE240" s="235"/>
      <c r="AH240" s="591"/>
      <c r="AI240" s="328"/>
      <c r="AJ240" s="592"/>
      <c r="AK240" s="592"/>
      <c r="AL240" s="575"/>
      <c r="AM240" s="235"/>
      <c r="AN240" s="235"/>
    </row>
    <row r="241" spans="1:40" s="177" customFormat="1" x14ac:dyDescent="0.2">
      <c r="B241" s="591"/>
      <c r="C241" s="328"/>
      <c r="D241" s="592"/>
      <c r="E241" s="592"/>
      <c r="F241" s="575"/>
      <c r="G241" s="235"/>
      <c r="H241" s="235"/>
      <c r="I241" s="235"/>
      <c r="J241" s="235"/>
      <c r="K241" s="235"/>
      <c r="L241" s="235"/>
      <c r="M241" s="235"/>
      <c r="P241" s="591"/>
      <c r="Q241" s="328"/>
      <c r="R241" s="592"/>
      <c r="S241" s="592"/>
      <c r="T241" s="575"/>
      <c r="U241" s="235"/>
      <c r="V241" s="235"/>
      <c r="Y241" s="591"/>
      <c r="Z241" s="328"/>
      <c r="AA241" s="592"/>
      <c r="AB241" s="592"/>
      <c r="AC241" s="575"/>
      <c r="AD241" s="235"/>
      <c r="AE241" s="235"/>
      <c r="AH241" s="591"/>
      <c r="AI241" s="328"/>
      <c r="AJ241" s="592"/>
      <c r="AK241" s="592"/>
      <c r="AL241" s="575"/>
      <c r="AM241" s="235"/>
      <c r="AN241" s="235"/>
    </row>
    <row r="242" spans="1:40" s="177" customFormat="1" x14ac:dyDescent="0.2">
      <c r="B242" s="591"/>
      <c r="C242" s="328"/>
      <c r="D242" s="592"/>
      <c r="E242" s="592"/>
      <c r="F242" s="575"/>
      <c r="G242" s="235"/>
      <c r="H242" s="235"/>
      <c r="I242" s="235"/>
      <c r="J242" s="235"/>
      <c r="K242" s="235"/>
      <c r="L242" s="235"/>
      <c r="M242" s="235"/>
      <c r="P242" s="591"/>
      <c r="Q242" s="328"/>
      <c r="R242" s="592"/>
      <c r="S242" s="592"/>
      <c r="T242" s="575"/>
      <c r="U242" s="235"/>
      <c r="V242" s="235"/>
      <c r="Y242" s="591"/>
      <c r="Z242" s="328"/>
      <c r="AA242" s="592"/>
      <c r="AB242" s="592"/>
      <c r="AC242" s="575"/>
      <c r="AD242" s="235"/>
      <c r="AE242" s="235"/>
      <c r="AH242" s="591"/>
      <c r="AI242" s="328"/>
      <c r="AJ242" s="592"/>
      <c r="AK242" s="592"/>
      <c r="AL242" s="575"/>
      <c r="AM242" s="235"/>
      <c r="AN242" s="235"/>
    </row>
    <row r="243" spans="1:40" s="177" customFormat="1" ht="13.5" thickBot="1" x14ac:dyDescent="0.25">
      <c r="B243" s="591"/>
      <c r="C243" s="328"/>
      <c r="D243" s="592"/>
      <c r="E243" s="592"/>
      <c r="F243" s="575"/>
      <c r="G243" s="235"/>
      <c r="H243" s="235"/>
      <c r="I243" s="235"/>
      <c r="J243" s="235"/>
      <c r="K243" s="235"/>
      <c r="L243" s="235"/>
      <c r="M243" s="235"/>
      <c r="P243" s="591"/>
      <c r="Q243" s="328"/>
      <c r="R243" s="592"/>
      <c r="S243" s="592"/>
      <c r="T243" s="575"/>
      <c r="U243" s="235"/>
      <c r="V243" s="235"/>
      <c r="Y243" s="591"/>
      <c r="Z243" s="328"/>
      <c r="AA243" s="592"/>
      <c r="AB243" s="592"/>
      <c r="AC243" s="575"/>
      <c r="AD243" s="235"/>
      <c r="AE243" s="235"/>
      <c r="AH243" s="591"/>
      <c r="AI243" s="328"/>
      <c r="AJ243" s="592"/>
      <c r="AK243" s="592"/>
      <c r="AL243" s="575"/>
      <c r="AM243" s="235"/>
      <c r="AN243" s="235"/>
    </row>
    <row r="244" spans="1:40" s="177" customFormat="1" ht="13.5" thickBot="1" x14ac:dyDescent="0.25">
      <c r="A244" s="579">
        <v>10</v>
      </c>
      <c r="B244" s="579"/>
      <c r="C244" s="472"/>
      <c r="D244" s="816" t="s">
        <v>159</v>
      </c>
      <c r="E244" s="812" t="s">
        <v>34</v>
      </c>
      <c r="F244" s="580">
        <f>+$AL256</f>
        <v>0</v>
      </c>
      <c r="G244" s="235"/>
      <c r="H244" s="235"/>
      <c r="I244" s="235"/>
      <c r="J244" s="235"/>
      <c r="K244" s="235"/>
      <c r="L244" s="235"/>
      <c r="M244" s="235"/>
      <c r="O244" s="579"/>
      <c r="P244" s="579"/>
      <c r="Q244" s="472"/>
      <c r="R244" s="816" t="s">
        <v>159</v>
      </c>
      <c r="S244" s="812" t="s">
        <v>34</v>
      </c>
      <c r="T244" s="580">
        <f>+$AL256</f>
        <v>0</v>
      </c>
      <c r="U244" s="235"/>
      <c r="V244" s="235"/>
      <c r="X244" s="579">
        <v>10</v>
      </c>
      <c r="Y244" s="579"/>
      <c r="Z244" s="472"/>
      <c r="AA244" s="816" t="s">
        <v>159</v>
      </c>
      <c r="AB244" s="812" t="s">
        <v>34</v>
      </c>
      <c r="AC244" s="580">
        <f>+$AL256</f>
        <v>0</v>
      </c>
      <c r="AD244" s="235"/>
      <c r="AE244" s="235"/>
      <c r="AG244" s="579"/>
      <c r="AH244" s="579"/>
      <c r="AI244" s="472"/>
      <c r="AJ244" s="816" t="s">
        <v>159</v>
      </c>
      <c r="AK244" s="812" t="s">
        <v>34</v>
      </c>
      <c r="AL244" s="814" t="s">
        <v>18</v>
      </c>
      <c r="AM244" s="235"/>
      <c r="AN244" s="235"/>
    </row>
    <row r="245" spans="1:40" s="177" customFormat="1" ht="51" x14ac:dyDescent="0.2">
      <c r="A245" s="581" t="s">
        <v>7</v>
      </c>
      <c r="B245" s="582" t="str">
        <f>+" אסמכתא " &amp; $B$12 &amp;"         חזרה לטבלה "</f>
        <v xml:space="preserve"> אסמכתא          חזרה לטבלה </v>
      </c>
      <c r="C245" s="477" t="s">
        <v>203</v>
      </c>
      <c r="D245" s="817"/>
      <c r="E245" s="813"/>
      <c r="F245" s="580" t="s">
        <v>18</v>
      </c>
      <c r="G245" s="235"/>
      <c r="H245" s="235"/>
      <c r="I245" s="235"/>
      <c r="J245" s="235"/>
      <c r="K245" s="235"/>
      <c r="L245" s="235"/>
      <c r="M245" s="235"/>
      <c r="O245" s="581" t="s">
        <v>23</v>
      </c>
      <c r="P245" s="582" t="str">
        <f>+" אסמכתא " &amp; $B$12 &amp;"         חזרה לטבלה "</f>
        <v xml:space="preserve"> אסמכתא          חזרה לטבלה </v>
      </c>
      <c r="Q245" s="477" t="s">
        <v>203</v>
      </c>
      <c r="R245" s="817"/>
      <c r="S245" s="813"/>
      <c r="T245" s="580" t="s">
        <v>18</v>
      </c>
      <c r="U245" s="235"/>
      <c r="V245" s="235"/>
      <c r="X245" s="581" t="s">
        <v>7</v>
      </c>
      <c r="Y245" s="582" t="str">
        <f>+" אסמכתא " &amp; $B$12 &amp;"         חזרה לטבלה "</f>
        <v xml:space="preserve"> אסמכתא          חזרה לטבלה </v>
      </c>
      <c r="Z245" s="477" t="s">
        <v>203</v>
      </c>
      <c r="AA245" s="817"/>
      <c r="AB245" s="813"/>
      <c r="AC245" s="580" t="s">
        <v>18</v>
      </c>
      <c r="AD245" s="235"/>
      <c r="AE245" s="235"/>
      <c r="AG245" s="581" t="s">
        <v>23</v>
      </c>
      <c r="AH245" s="582" t="str">
        <f>+" אסמכתא " &amp; $B$12 &amp;"         חזרה לטבלה "</f>
        <v xml:space="preserve"> אסמכתא          חזרה לטבלה </v>
      </c>
      <c r="AI245" s="477" t="s">
        <v>203</v>
      </c>
      <c r="AJ245" s="817"/>
      <c r="AK245" s="813"/>
      <c r="AL245" s="815"/>
      <c r="AM245" s="235"/>
      <c r="AN245" s="235"/>
    </row>
    <row r="246" spans="1:40" s="177" customFormat="1" x14ac:dyDescent="0.2">
      <c r="A246" s="583">
        <v>1</v>
      </c>
      <c r="B246" s="584"/>
      <c r="C246" s="585"/>
      <c r="D246" s="586"/>
      <c r="E246" s="586"/>
      <c r="F246" s="587"/>
      <c r="G246" s="235">
        <f>IF(AND((COUNTA($C$12)=1),(COUNTA(F246)=1),($C$12&lt;&gt;0),(OR((E246&lt;$C$62),(E246&gt;($E$62+61))))),1,0)</f>
        <v>0</v>
      </c>
      <c r="H246" s="235">
        <f>IF(AND((COUNTA($C$12)=1),(COUNTA(F246)=1),($C$12&lt;&gt;0),(OR((D246&lt;$C$62),(D246&gt;($E$62))))),1,0)</f>
        <v>0</v>
      </c>
      <c r="I246" s="235"/>
      <c r="J246" s="235"/>
      <c r="K246" s="235"/>
      <c r="L246" s="235"/>
      <c r="M246" s="235"/>
      <c r="O246" s="583">
        <v>12</v>
      </c>
      <c r="P246" s="584"/>
      <c r="Q246" s="585"/>
      <c r="R246" s="586"/>
      <c r="S246" s="586"/>
      <c r="T246" s="587"/>
      <c r="U246" s="235">
        <f>IF(AND((COUNTA($C$12)=1),(COUNTA(T246)=1),($C$12&lt;&gt;0),(OR((S246&lt;$C$62),(S246&gt;($E$62+61))))),1,0)</f>
        <v>0</v>
      </c>
      <c r="V246" s="235">
        <f>IF(AND((COUNTA($C$12)=1),(COUNTA(T246)=1),($C$12&lt;&gt;0),(OR((R246&lt;$C$62),(R246&gt;($E$62))))),1,0)</f>
        <v>0</v>
      </c>
      <c r="X246" s="583">
        <v>23</v>
      </c>
      <c r="Y246" s="584"/>
      <c r="Z246" s="585"/>
      <c r="AA246" s="586"/>
      <c r="AB246" s="586"/>
      <c r="AC246" s="587"/>
      <c r="AD246" s="235">
        <f>IF(AND((COUNTA($C$12)=1),(COUNTA(AC246)=1),($C$12&lt;&gt;0),(OR((AB246&lt;$C$62),(AB246&gt;($E$62+61))))),1,0)</f>
        <v>0</v>
      </c>
      <c r="AE246" s="235">
        <f>IF(AND((COUNTA($C$12)=1),(COUNTA(AC246)=1),($C$12&lt;&gt;0),(OR((AA246&lt;$C$62),(AA246&gt;($E$62))))),1,0)</f>
        <v>0</v>
      </c>
      <c r="AG246" s="583">
        <v>34</v>
      </c>
      <c r="AH246" s="584"/>
      <c r="AI246" s="585"/>
      <c r="AJ246" s="586"/>
      <c r="AK246" s="586"/>
      <c r="AL246" s="587"/>
      <c r="AM246" s="235">
        <f>IF(AND((COUNTA($C$12)=1),(COUNTA(AL246)=1),($C$12&lt;&gt;0),(OR((AK246&lt;$C$62),(AK246&gt;($E$62+61))))),1,0)</f>
        <v>0</v>
      </c>
      <c r="AN246" s="235">
        <f>IF(AND((COUNTA($C$12)=1),(COUNTA(AL246)=1),($C$12&lt;&gt;0),(OR((AJ246&lt;$C$62),(AJ246&gt;($E$62))))),1,0)</f>
        <v>0</v>
      </c>
    </row>
    <row r="247" spans="1:40" s="177" customFormat="1" x14ac:dyDescent="0.2">
      <c r="A247" s="583">
        <v>2</v>
      </c>
      <c r="B247" s="584"/>
      <c r="C247" s="585"/>
      <c r="D247" s="586"/>
      <c r="E247" s="586"/>
      <c r="F247" s="587"/>
      <c r="G247" s="235">
        <f t="shared" ref="G247:G256" si="75">IF(AND((COUNTA($C$12)=1),(COUNTA(F247)=1),($C$12&lt;&gt;0),(OR((E247&lt;$C$62),(E247&gt;($E$62+61))))),1,0)</f>
        <v>0</v>
      </c>
      <c r="H247" s="235">
        <f t="shared" ref="H247:H256" si="76">IF(AND((COUNTA($C$12)=1),(COUNTA(F247)=1),($C$12&lt;&gt;0),(OR((D247&lt;$C$62),(D247&gt;($E$62))))),1,0)</f>
        <v>0</v>
      </c>
      <c r="I247" s="235"/>
      <c r="J247" s="235"/>
      <c r="K247" s="235"/>
      <c r="L247" s="235"/>
      <c r="M247" s="235"/>
      <c r="O247" s="583">
        <v>13</v>
      </c>
      <c r="P247" s="584"/>
      <c r="Q247" s="585"/>
      <c r="R247" s="586"/>
      <c r="S247" s="586"/>
      <c r="T247" s="587"/>
      <c r="U247" s="235">
        <f t="shared" ref="U247:U256" si="77">IF(AND((COUNTA($C$12)=1),(COUNTA(T247)=1),($C$12&lt;&gt;0),(OR((S247&lt;$C$62),(S247&gt;($E$62+61))))),1,0)</f>
        <v>0</v>
      </c>
      <c r="V247" s="235">
        <f t="shared" ref="V247:V256" si="78">IF(AND((COUNTA($C$12)=1),(COUNTA(T247)=1),($C$12&lt;&gt;0),(OR((R247&lt;$C$62),(R247&gt;($E$62))))),1,0)</f>
        <v>0</v>
      </c>
      <c r="X247" s="583">
        <v>24</v>
      </c>
      <c r="Y247" s="584"/>
      <c r="Z247" s="585"/>
      <c r="AA247" s="586"/>
      <c r="AB247" s="586"/>
      <c r="AC247" s="587"/>
      <c r="AD247" s="235">
        <f t="shared" ref="AD247:AD256" si="79">IF(AND((COUNTA($C$12)=1),(COUNTA(AC247)=1),($C$12&lt;&gt;0),(OR((AB247&lt;$C$62),(AB247&gt;($E$62+61))))),1,0)</f>
        <v>0</v>
      </c>
      <c r="AE247" s="235">
        <f t="shared" ref="AE247:AE256" si="80">IF(AND((COUNTA($C$12)=1),(COUNTA(AC247)=1),($C$12&lt;&gt;0),(OR((AA247&lt;$C$62),(AA247&gt;($E$62))))),1,0)</f>
        <v>0</v>
      </c>
      <c r="AG247" s="583">
        <v>35</v>
      </c>
      <c r="AH247" s="584"/>
      <c r="AI247" s="585"/>
      <c r="AJ247" s="586"/>
      <c r="AK247" s="586"/>
      <c r="AL247" s="587"/>
      <c r="AM247" s="235">
        <f t="shared" ref="AM247:AM255" si="81">IF(AND((COUNTA($C$12)=1),(COUNTA(AL247)=1),($C$12&lt;&gt;0),(OR((AK247&lt;$C$62),(AK247&gt;($E$62+61))))),1,0)</f>
        <v>0</v>
      </c>
      <c r="AN247" s="235">
        <f t="shared" ref="AN247:AN255" si="82">IF(AND((COUNTA($C$12)=1),(COUNTA(AL247)=1),($C$12&lt;&gt;0),(OR((AJ247&lt;$C$62),(AJ247&gt;($E$62))))),1,0)</f>
        <v>0</v>
      </c>
    </row>
    <row r="248" spans="1:40" s="177" customFormat="1" x14ac:dyDescent="0.2">
      <c r="A248" s="583">
        <v>3</v>
      </c>
      <c r="B248" s="584"/>
      <c r="C248" s="585"/>
      <c r="D248" s="586"/>
      <c r="E248" s="586"/>
      <c r="F248" s="587"/>
      <c r="G248" s="235">
        <f t="shared" si="75"/>
        <v>0</v>
      </c>
      <c r="H248" s="235">
        <f t="shared" si="76"/>
        <v>0</v>
      </c>
      <c r="I248" s="235"/>
      <c r="J248" s="235"/>
      <c r="K248" s="235"/>
      <c r="L248" s="235"/>
      <c r="M248" s="235"/>
      <c r="O248" s="583">
        <v>14</v>
      </c>
      <c r="P248" s="584"/>
      <c r="Q248" s="585"/>
      <c r="R248" s="586"/>
      <c r="S248" s="586"/>
      <c r="T248" s="587"/>
      <c r="U248" s="235">
        <f t="shared" si="77"/>
        <v>0</v>
      </c>
      <c r="V248" s="235">
        <f t="shared" si="78"/>
        <v>0</v>
      </c>
      <c r="X248" s="583">
        <v>25</v>
      </c>
      <c r="Y248" s="584"/>
      <c r="Z248" s="585"/>
      <c r="AA248" s="586"/>
      <c r="AB248" s="586"/>
      <c r="AC248" s="587"/>
      <c r="AD248" s="235">
        <f t="shared" si="79"/>
        <v>0</v>
      </c>
      <c r="AE248" s="235">
        <f t="shared" si="80"/>
        <v>0</v>
      </c>
      <c r="AG248" s="583">
        <v>36</v>
      </c>
      <c r="AH248" s="584"/>
      <c r="AI248" s="585"/>
      <c r="AJ248" s="586"/>
      <c r="AK248" s="586"/>
      <c r="AL248" s="587"/>
      <c r="AM248" s="235">
        <f t="shared" si="81"/>
        <v>0</v>
      </c>
      <c r="AN248" s="235">
        <f t="shared" si="82"/>
        <v>0</v>
      </c>
    </row>
    <row r="249" spans="1:40" s="177" customFormat="1" x14ac:dyDescent="0.2">
      <c r="A249" s="583">
        <v>4</v>
      </c>
      <c r="B249" s="584"/>
      <c r="C249" s="585"/>
      <c r="D249" s="586"/>
      <c r="E249" s="586"/>
      <c r="F249" s="587"/>
      <c r="G249" s="235">
        <f t="shared" si="75"/>
        <v>0</v>
      </c>
      <c r="H249" s="235">
        <f t="shared" si="76"/>
        <v>0</v>
      </c>
      <c r="I249" s="235"/>
      <c r="J249" s="235"/>
      <c r="K249" s="235"/>
      <c r="L249" s="235"/>
      <c r="M249" s="235"/>
      <c r="O249" s="583">
        <v>15</v>
      </c>
      <c r="P249" s="584"/>
      <c r="Q249" s="585"/>
      <c r="R249" s="586"/>
      <c r="S249" s="586"/>
      <c r="T249" s="587"/>
      <c r="U249" s="235">
        <f t="shared" si="77"/>
        <v>0</v>
      </c>
      <c r="V249" s="235">
        <f t="shared" si="78"/>
        <v>0</v>
      </c>
      <c r="X249" s="583">
        <v>26</v>
      </c>
      <c r="Y249" s="584"/>
      <c r="Z249" s="585"/>
      <c r="AA249" s="586"/>
      <c r="AB249" s="586"/>
      <c r="AC249" s="587"/>
      <c r="AD249" s="235">
        <f t="shared" si="79"/>
        <v>0</v>
      </c>
      <c r="AE249" s="235">
        <f t="shared" si="80"/>
        <v>0</v>
      </c>
      <c r="AG249" s="583">
        <v>37</v>
      </c>
      <c r="AH249" s="584"/>
      <c r="AI249" s="585"/>
      <c r="AJ249" s="586"/>
      <c r="AK249" s="586"/>
      <c r="AL249" s="587"/>
      <c r="AM249" s="235">
        <f t="shared" si="81"/>
        <v>0</v>
      </c>
      <c r="AN249" s="235">
        <f t="shared" si="82"/>
        <v>0</v>
      </c>
    </row>
    <row r="250" spans="1:40" s="177" customFormat="1" x14ac:dyDescent="0.2">
      <c r="A250" s="583">
        <v>5</v>
      </c>
      <c r="B250" s="584"/>
      <c r="C250" s="585"/>
      <c r="D250" s="586"/>
      <c r="E250" s="586"/>
      <c r="F250" s="587"/>
      <c r="G250" s="235">
        <f t="shared" si="75"/>
        <v>0</v>
      </c>
      <c r="H250" s="235">
        <f t="shared" si="76"/>
        <v>0</v>
      </c>
      <c r="I250" s="235"/>
      <c r="J250" s="235"/>
      <c r="K250" s="235"/>
      <c r="L250" s="235"/>
      <c r="M250" s="235"/>
      <c r="O250" s="583">
        <v>16</v>
      </c>
      <c r="P250" s="584"/>
      <c r="Q250" s="585"/>
      <c r="R250" s="586"/>
      <c r="S250" s="586"/>
      <c r="T250" s="587"/>
      <c r="U250" s="235">
        <f t="shared" si="77"/>
        <v>0</v>
      </c>
      <c r="V250" s="235">
        <f t="shared" si="78"/>
        <v>0</v>
      </c>
      <c r="X250" s="583">
        <v>27</v>
      </c>
      <c r="Y250" s="584"/>
      <c r="Z250" s="585"/>
      <c r="AA250" s="586"/>
      <c r="AB250" s="586"/>
      <c r="AC250" s="587"/>
      <c r="AD250" s="235">
        <f t="shared" si="79"/>
        <v>0</v>
      </c>
      <c r="AE250" s="235">
        <f t="shared" si="80"/>
        <v>0</v>
      </c>
      <c r="AG250" s="583">
        <v>38</v>
      </c>
      <c r="AH250" s="584"/>
      <c r="AI250" s="585"/>
      <c r="AJ250" s="586"/>
      <c r="AK250" s="586"/>
      <c r="AL250" s="587"/>
      <c r="AM250" s="235">
        <f t="shared" si="81"/>
        <v>0</v>
      </c>
      <c r="AN250" s="235">
        <f t="shared" si="82"/>
        <v>0</v>
      </c>
    </row>
    <row r="251" spans="1:40" s="177" customFormat="1" x14ac:dyDescent="0.2">
      <c r="A251" s="583">
        <v>6</v>
      </c>
      <c r="B251" s="584"/>
      <c r="C251" s="585"/>
      <c r="D251" s="586"/>
      <c r="E251" s="586"/>
      <c r="F251" s="587"/>
      <c r="G251" s="235">
        <f t="shared" si="75"/>
        <v>0</v>
      </c>
      <c r="H251" s="235">
        <f t="shared" si="76"/>
        <v>0</v>
      </c>
      <c r="I251" s="235"/>
      <c r="J251" s="235"/>
      <c r="K251" s="235"/>
      <c r="L251" s="235"/>
      <c r="M251" s="235"/>
      <c r="O251" s="583">
        <v>17</v>
      </c>
      <c r="P251" s="584"/>
      <c r="Q251" s="585"/>
      <c r="R251" s="586"/>
      <c r="S251" s="586"/>
      <c r="T251" s="587"/>
      <c r="U251" s="235">
        <f t="shared" si="77"/>
        <v>0</v>
      </c>
      <c r="V251" s="235">
        <f t="shared" si="78"/>
        <v>0</v>
      </c>
      <c r="X251" s="583">
        <v>28</v>
      </c>
      <c r="Y251" s="584"/>
      <c r="Z251" s="585"/>
      <c r="AA251" s="586"/>
      <c r="AB251" s="586"/>
      <c r="AC251" s="587"/>
      <c r="AD251" s="235">
        <f t="shared" si="79"/>
        <v>0</v>
      </c>
      <c r="AE251" s="235">
        <f t="shared" si="80"/>
        <v>0</v>
      </c>
      <c r="AG251" s="583">
        <v>39</v>
      </c>
      <c r="AH251" s="584"/>
      <c r="AI251" s="585"/>
      <c r="AJ251" s="586"/>
      <c r="AK251" s="586"/>
      <c r="AL251" s="587"/>
      <c r="AM251" s="235">
        <f t="shared" si="81"/>
        <v>0</v>
      </c>
      <c r="AN251" s="235">
        <f t="shared" si="82"/>
        <v>0</v>
      </c>
    </row>
    <row r="252" spans="1:40" s="177" customFormat="1" x14ac:dyDescent="0.2">
      <c r="A252" s="583">
        <v>7</v>
      </c>
      <c r="B252" s="584"/>
      <c r="C252" s="585"/>
      <c r="D252" s="586"/>
      <c r="E252" s="586"/>
      <c r="F252" s="587"/>
      <c r="G252" s="235">
        <f t="shared" si="75"/>
        <v>0</v>
      </c>
      <c r="H252" s="235">
        <f t="shared" si="76"/>
        <v>0</v>
      </c>
      <c r="I252" s="235"/>
      <c r="J252" s="235"/>
      <c r="K252" s="235"/>
      <c r="L252" s="235"/>
      <c r="M252" s="235"/>
      <c r="O252" s="583">
        <v>18</v>
      </c>
      <c r="P252" s="584"/>
      <c r="Q252" s="585"/>
      <c r="R252" s="586"/>
      <c r="S252" s="586"/>
      <c r="T252" s="587"/>
      <c r="U252" s="235">
        <f t="shared" si="77"/>
        <v>0</v>
      </c>
      <c r="V252" s="235">
        <f t="shared" si="78"/>
        <v>0</v>
      </c>
      <c r="X252" s="583">
        <v>29</v>
      </c>
      <c r="Y252" s="584"/>
      <c r="Z252" s="585"/>
      <c r="AA252" s="586"/>
      <c r="AB252" s="586"/>
      <c r="AC252" s="587"/>
      <c r="AD252" s="235">
        <f t="shared" si="79"/>
        <v>0</v>
      </c>
      <c r="AE252" s="235">
        <f t="shared" si="80"/>
        <v>0</v>
      </c>
      <c r="AG252" s="583">
        <v>40</v>
      </c>
      <c r="AH252" s="584"/>
      <c r="AI252" s="585"/>
      <c r="AJ252" s="586"/>
      <c r="AK252" s="586"/>
      <c r="AL252" s="587"/>
      <c r="AM252" s="235">
        <f t="shared" si="81"/>
        <v>0</v>
      </c>
      <c r="AN252" s="235">
        <f t="shared" si="82"/>
        <v>0</v>
      </c>
    </row>
    <row r="253" spans="1:40" s="177" customFormat="1" x14ac:dyDescent="0.2">
      <c r="A253" s="583">
        <v>8</v>
      </c>
      <c r="B253" s="584"/>
      <c r="C253" s="585"/>
      <c r="D253" s="586"/>
      <c r="E253" s="586"/>
      <c r="F253" s="587"/>
      <c r="G253" s="235">
        <f t="shared" si="75"/>
        <v>0</v>
      </c>
      <c r="H253" s="235">
        <f t="shared" si="76"/>
        <v>0</v>
      </c>
      <c r="I253" s="235"/>
      <c r="J253" s="235"/>
      <c r="K253" s="235"/>
      <c r="L253" s="235"/>
      <c r="M253" s="235"/>
      <c r="O253" s="583">
        <v>19</v>
      </c>
      <c r="P253" s="584"/>
      <c r="Q253" s="585"/>
      <c r="R253" s="586"/>
      <c r="S253" s="586"/>
      <c r="T253" s="587"/>
      <c r="U253" s="235">
        <f t="shared" si="77"/>
        <v>0</v>
      </c>
      <c r="V253" s="235">
        <f t="shared" si="78"/>
        <v>0</v>
      </c>
      <c r="X253" s="583">
        <v>30</v>
      </c>
      <c r="Y253" s="584"/>
      <c r="Z253" s="585"/>
      <c r="AA253" s="586"/>
      <c r="AB253" s="586"/>
      <c r="AC253" s="587"/>
      <c r="AD253" s="235">
        <f t="shared" si="79"/>
        <v>0</v>
      </c>
      <c r="AE253" s="235">
        <f t="shared" si="80"/>
        <v>0</v>
      </c>
      <c r="AG253" s="583">
        <v>41</v>
      </c>
      <c r="AH253" s="584"/>
      <c r="AI253" s="585"/>
      <c r="AJ253" s="586"/>
      <c r="AK253" s="586"/>
      <c r="AL253" s="587"/>
      <c r="AM253" s="235">
        <f t="shared" si="81"/>
        <v>0</v>
      </c>
      <c r="AN253" s="235">
        <f t="shared" si="82"/>
        <v>0</v>
      </c>
    </row>
    <row r="254" spans="1:40" s="177" customFormat="1" x14ac:dyDescent="0.2">
      <c r="A254" s="583">
        <v>9</v>
      </c>
      <c r="B254" s="584"/>
      <c r="C254" s="585"/>
      <c r="D254" s="586"/>
      <c r="E254" s="586"/>
      <c r="F254" s="587"/>
      <c r="G254" s="235">
        <f t="shared" si="75"/>
        <v>0</v>
      </c>
      <c r="H254" s="235">
        <f t="shared" si="76"/>
        <v>0</v>
      </c>
      <c r="I254" s="235"/>
      <c r="J254" s="235"/>
      <c r="K254" s="235"/>
      <c r="L254" s="235"/>
      <c r="M254" s="235"/>
      <c r="O254" s="583">
        <v>20</v>
      </c>
      <c r="P254" s="584"/>
      <c r="Q254" s="585"/>
      <c r="R254" s="586"/>
      <c r="S254" s="586"/>
      <c r="T254" s="587"/>
      <c r="U254" s="235">
        <f t="shared" si="77"/>
        <v>0</v>
      </c>
      <c r="V254" s="235">
        <f t="shared" si="78"/>
        <v>0</v>
      </c>
      <c r="X254" s="583">
        <v>31</v>
      </c>
      <c r="Y254" s="584"/>
      <c r="Z254" s="585"/>
      <c r="AA254" s="586"/>
      <c r="AB254" s="586"/>
      <c r="AC254" s="587"/>
      <c r="AD254" s="235">
        <f t="shared" si="79"/>
        <v>0</v>
      </c>
      <c r="AE254" s="235">
        <f t="shared" si="80"/>
        <v>0</v>
      </c>
      <c r="AG254" s="583">
        <v>42</v>
      </c>
      <c r="AH254" s="584"/>
      <c r="AI254" s="585"/>
      <c r="AJ254" s="586"/>
      <c r="AK254" s="586"/>
      <c r="AL254" s="587"/>
      <c r="AM254" s="235">
        <f t="shared" si="81"/>
        <v>0</v>
      </c>
      <c r="AN254" s="235">
        <f t="shared" si="82"/>
        <v>0</v>
      </c>
    </row>
    <row r="255" spans="1:40" s="177" customFormat="1" x14ac:dyDescent="0.2">
      <c r="A255" s="583">
        <v>10</v>
      </c>
      <c r="B255" s="584"/>
      <c r="C255" s="585"/>
      <c r="D255" s="586"/>
      <c r="E255" s="586"/>
      <c r="F255" s="587"/>
      <c r="G255" s="235">
        <f t="shared" si="75"/>
        <v>0</v>
      </c>
      <c r="H255" s="235">
        <f t="shared" si="76"/>
        <v>0</v>
      </c>
      <c r="I255" s="235"/>
      <c r="J255" s="235"/>
      <c r="K255" s="235"/>
      <c r="L255" s="235"/>
      <c r="M255" s="235"/>
      <c r="O255" s="583">
        <v>21</v>
      </c>
      <c r="P255" s="584"/>
      <c r="Q255" s="585"/>
      <c r="R255" s="586"/>
      <c r="S255" s="586"/>
      <c r="T255" s="587"/>
      <c r="U255" s="235">
        <f t="shared" si="77"/>
        <v>0</v>
      </c>
      <c r="V255" s="235">
        <f t="shared" si="78"/>
        <v>0</v>
      </c>
      <c r="X255" s="583">
        <v>32</v>
      </c>
      <c r="Y255" s="584"/>
      <c r="Z255" s="585"/>
      <c r="AA255" s="586"/>
      <c r="AB255" s="586"/>
      <c r="AC255" s="587"/>
      <c r="AD255" s="235">
        <f t="shared" si="79"/>
        <v>0</v>
      </c>
      <c r="AE255" s="235">
        <f t="shared" si="80"/>
        <v>0</v>
      </c>
      <c r="AG255" s="583">
        <v>43</v>
      </c>
      <c r="AH255" s="584"/>
      <c r="AI255" s="585"/>
      <c r="AJ255" s="586"/>
      <c r="AK255" s="586"/>
      <c r="AL255" s="587"/>
      <c r="AM255" s="235">
        <f t="shared" si="81"/>
        <v>0</v>
      </c>
      <c r="AN255" s="235">
        <f t="shared" si="82"/>
        <v>0</v>
      </c>
    </row>
    <row r="256" spans="1:40" s="177" customFormat="1" ht="13.5" thickBot="1" x14ac:dyDescent="0.25">
      <c r="A256" s="583">
        <v>11</v>
      </c>
      <c r="B256" s="584"/>
      <c r="C256" s="585"/>
      <c r="D256" s="586"/>
      <c r="E256" s="586"/>
      <c r="F256" s="587"/>
      <c r="G256" s="235">
        <f t="shared" si="75"/>
        <v>0</v>
      </c>
      <c r="H256" s="235">
        <f t="shared" si="76"/>
        <v>0</v>
      </c>
      <c r="I256" s="235"/>
      <c r="J256" s="235"/>
      <c r="K256" s="235"/>
      <c r="L256" s="235"/>
      <c r="M256" s="235"/>
      <c r="O256" s="583">
        <v>22</v>
      </c>
      <c r="P256" s="584"/>
      <c r="Q256" s="585"/>
      <c r="R256" s="586"/>
      <c r="S256" s="586"/>
      <c r="T256" s="587"/>
      <c r="U256" s="235">
        <f t="shared" si="77"/>
        <v>0</v>
      </c>
      <c r="V256" s="235">
        <f t="shared" si="78"/>
        <v>0</v>
      </c>
      <c r="X256" s="583">
        <v>33</v>
      </c>
      <c r="Y256" s="584"/>
      <c r="Z256" s="585"/>
      <c r="AA256" s="586"/>
      <c r="AB256" s="586"/>
      <c r="AC256" s="587"/>
      <c r="AD256" s="235">
        <f t="shared" si="79"/>
        <v>0</v>
      </c>
      <c r="AE256" s="235">
        <f t="shared" si="80"/>
        <v>0</v>
      </c>
      <c r="AG256" s="588"/>
      <c r="AH256" s="589" t="s">
        <v>3</v>
      </c>
      <c r="AI256" s="551"/>
      <c r="AJ256" s="589"/>
      <c r="AK256" s="589"/>
      <c r="AL256" s="590">
        <f>SUM(F246:F256)+SUM(T246:T256)+SUM(AL246:AL255)+SUM(AC246:AC256)</f>
        <v>0</v>
      </c>
      <c r="AM256" s="235"/>
      <c r="AN256" s="235"/>
    </row>
    <row r="257" spans="1:40" s="177" customFormat="1" x14ac:dyDescent="0.2">
      <c r="B257" s="591"/>
      <c r="C257" s="328"/>
      <c r="D257" s="592"/>
      <c r="E257" s="592"/>
      <c r="F257" s="575"/>
      <c r="G257" s="235"/>
      <c r="H257" s="235"/>
      <c r="I257" s="235"/>
      <c r="J257" s="235"/>
      <c r="K257" s="235"/>
      <c r="L257" s="235"/>
      <c r="M257" s="235"/>
      <c r="P257" s="591"/>
      <c r="Q257" s="328"/>
      <c r="R257" s="592"/>
      <c r="S257" s="592"/>
      <c r="T257" s="575"/>
      <c r="U257" s="235"/>
      <c r="V257" s="235"/>
      <c r="Y257" s="591"/>
      <c r="Z257" s="328"/>
      <c r="AA257" s="592"/>
      <c r="AB257" s="592"/>
      <c r="AC257" s="575"/>
      <c r="AD257" s="235"/>
      <c r="AE257" s="235"/>
      <c r="AH257" s="591"/>
      <c r="AI257" s="328"/>
      <c r="AJ257" s="592"/>
      <c r="AK257" s="592"/>
      <c r="AL257" s="575"/>
      <c r="AM257" s="235"/>
      <c r="AN257" s="235"/>
    </row>
    <row r="258" spans="1:40" s="177" customFormat="1" x14ac:dyDescent="0.2">
      <c r="B258" s="591"/>
      <c r="C258" s="328"/>
      <c r="D258" s="592"/>
      <c r="E258" s="592"/>
      <c r="F258" s="575"/>
      <c r="G258" s="235"/>
      <c r="H258" s="235"/>
      <c r="I258" s="235"/>
      <c r="J258" s="235"/>
      <c r="K258" s="235"/>
      <c r="L258" s="235"/>
      <c r="M258" s="235"/>
      <c r="P258" s="591"/>
      <c r="Q258" s="328"/>
      <c r="R258" s="592"/>
      <c r="S258" s="592"/>
      <c r="T258" s="575"/>
      <c r="U258" s="235"/>
      <c r="V258" s="235"/>
      <c r="Y258" s="591"/>
      <c r="Z258" s="328"/>
      <c r="AA258" s="592"/>
      <c r="AB258" s="592"/>
      <c r="AC258" s="575"/>
      <c r="AD258" s="235"/>
      <c r="AE258" s="235"/>
      <c r="AH258" s="591"/>
      <c r="AI258" s="328"/>
      <c r="AJ258" s="592"/>
      <c r="AK258" s="592"/>
      <c r="AL258" s="575"/>
      <c r="AM258" s="235"/>
      <c r="AN258" s="235"/>
    </row>
    <row r="259" spans="1:40" s="177" customFormat="1" x14ac:dyDescent="0.2">
      <c r="B259" s="591"/>
      <c r="C259" s="328"/>
      <c r="D259" s="592"/>
      <c r="E259" s="592"/>
      <c r="F259" s="575"/>
      <c r="G259" s="235"/>
      <c r="H259" s="235"/>
      <c r="I259" s="235"/>
      <c r="J259" s="235"/>
      <c r="K259" s="235"/>
      <c r="L259" s="235"/>
      <c r="M259" s="235"/>
      <c r="P259" s="591"/>
      <c r="Q259" s="328"/>
      <c r="R259" s="592"/>
      <c r="S259" s="592"/>
      <c r="T259" s="575"/>
      <c r="U259" s="235"/>
      <c r="V259" s="235"/>
      <c r="Y259" s="591"/>
      <c r="Z259" s="328"/>
      <c r="AA259" s="592"/>
      <c r="AB259" s="592"/>
      <c r="AC259" s="575"/>
      <c r="AD259" s="235"/>
      <c r="AE259" s="235"/>
      <c r="AH259" s="591"/>
      <c r="AI259" s="328"/>
      <c r="AJ259" s="592"/>
      <c r="AK259" s="592"/>
      <c r="AL259" s="575"/>
      <c r="AM259" s="235"/>
      <c r="AN259" s="235"/>
    </row>
    <row r="260" spans="1:40" s="177" customFormat="1" x14ac:dyDescent="0.2">
      <c r="B260" s="591"/>
      <c r="C260" s="328"/>
      <c r="D260" s="592"/>
      <c r="E260" s="592"/>
      <c r="F260" s="575"/>
      <c r="G260" s="235"/>
      <c r="H260" s="235"/>
      <c r="I260" s="235"/>
      <c r="J260" s="235"/>
      <c r="K260" s="235"/>
      <c r="L260" s="235"/>
      <c r="M260" s="235"/>
      <c r="P260" s="591"/>
      <c r="Q260" s="328"/>
      <c r="R260" s="592"/>
      <c r="S260" s="592"/>
      <c r="T260" s="575"/>
      <c r="U260" s="235"/>
      <c r="V260" s="235"/>
      <c r="Y260" s="591"/>
      <c r="Z260" s="328"/>
      <c r="AA260" s="592"/>
      <c r="AB260" s="592"/>
      <c r="AC260" s="575"/>
      <c r="AD260" s="235"/>
      <c r="AE260" s="235"/>
      <c r="AH260" s="591"/>
      <c r="AI260" s="328"/>
      <c r="AJ260" s="592"/>
      <c r="AK260" s="592"/>
      <c r="AL260" s="575"/>
      <c r="AM260" s="235"/>
      <c r="AN260" s="235"/>
    </row>
    <row r="261" spans="1:40" s="177" customFormat="1" x14ac:dyDescent="0.2">
      <c r="B261" s="591"/>
      <c r="C261" s="328"/>
      <c r="D261" s="592"/>
      <c r="E261" s="592"/>
      <c r="F261" s="575"/>
      <c r="G261" s="235"/>
      <c r="H261" s="235"/>
      <c r="I261" s="235"/>
      <c r="J261" s="235"/>
      <c r="K261" s="235"/>
      <c r="L261" s="235"/>
      <c r="M261" s="235"/>
      <c r="P261" s="591"/>
      <c r="Q261" s="328"/>
      <c r="R261" s="592"/>
      <c r="S261" s="592"/>
      <c r="T261" s="575"/>
      <c r="U261" s="235"/>
      <c r="V261" s="235"/>
      <c r="Y261" s="591"/>
      <c r="Z261" s="328"/>
      <c r="AA261" s="592"/>
      <c r="AB261" s="592"/>
      <c r="AC261" s="575"/>
      <c r="AD261" s="235"/>
      <c r="AE261" s="235"/>
      <c r="AH261" s="591"/>
      <c r="AI261" s="328"/>
      <c r="AJ261" s="592"/>
      <c r="AK261" s="592"/>
      <c r="AL261" s="575"/>
      <c r="AM261" s="235"/>
      <c r="AN261" s="235"/>
    </row>
    <row r="262" spans="1:40" s="177" customFormat="1" x14ac:dyDescent="0.2">
      <c r="B262" s="591"/>
      <c r="C262" s="328"/>
      <c r="D262" s="592"/>
      <c r="E262" s="592"/>
      <c r="F262" s="575"/>
      <c r="G262" s="235"/>
      <c r="H262" s="235"/>
      <c r="I262" s="235"/>
      <c r="J262" s="235"/>
      <c r="K262" s="235"/>
      <c r="L262" s="235"/>
      <c r="M262" s="235"/>
      <c r="P262" s="591"/>
      <c r="Q262" s="328"/>
      <c r="R262" s="592"/>
      <c r="S262" s="592"/>
      <c r="T262" s="575"/>
      <c r="U262" s="235"/>
      <c r="V262" s="235"/>
      <c r="Y262" s="591"/>
      <c r="Z262" s="328"/>
      <c r="AA262" s="592"/>
      <c r="AB262" s="592"/>
      <c r="AC262" s="575"/>
      <c r="AD262" s="235"/>
      <c r="AE262" s="235"/>
      <c r="AH262" s="591"/>
      <c r="AI262" s="328"/>
      <c r="AJ262" s="592"/>
      <c r="AK262" s="592"/>
      <c r="AL262" s="575"/>
      <c r="AM262" s="235"/>
      <c r="AN262" s="235"/>
    </row>
    <row r="263" spans="1:40" s="177" customFormat="1" ht="13.5" thickBot="1" x14ac:dyDescent="0.25">
      <c r="B263" s="591"/>
      <c r="C263" s="328"/>
      <c r="D263" s="592"/>
      <c r="E263" s="592"/>
      <c r="F263" s="575"/>
      <c r="G263" s="235"/>
      <c r="H263" s="235"/>
      <c r="I263" s="235"/>
      <c r="J263" s="235"/>
      <c r="K263" s="235"/>
      <c r="L263" s="235"/>
      <c r="M263" s="235"/>
      <c r="P263" s="591"/>
      <c r="Q263" s="328"/>
      <c r="R263" s="592"/>
      <c r="S263" s="592"/>
      <c r="T263" s="575"/>
      <c r="U263" s="235"/>
      <c r="V263" s="235"/>
      <c r="Y263" s="591"/>
      <c r="Z263" s="328"/>
      <c r="AA263" s="592"/>
      <c r="AB263" s="592"/>
      <c r="AC263" s="575"/>
      <c r="AD263" s="235"/>
      <c r="AE263" s="235"/>
      <c r="AH263" s="591"/>
      <c r="AI263" s="328"/>
      <c r="AJ263" s="592"/>
      <c r="AK263" s="592"/>
      <c r="AL263" s="575"/>
      <c r="AM263" s="235"/>
      <c r="AN263" s="235"/>
    </row>
    <row r="264" spans="1:40" s="177" customFormat="1" ht="13.5" thickBot="1" x14ac:dyDescent="0.25">
      <c r="A264" s="579">
        <v>11</v>
      </c>
      <c r="B264" s="579"/>
      <c r="C264" s="472"/>
      <c r="D264" s="816" t="s">
        <v>159</v>
      </c>
      <c r="E264" s="812" t="s">
        <v>34</v>
      </c>
      <c r="F264" s="580">
        <f>+$AL276</f>
        <v>0</v>
      </c>
      <c r="G264" s="235"/>
      <c r="H264" s="235"/>
      <c r="I264" s="235"/>
      <c r="J264" s="235"/>
      <c r="K264" s="235"/>
      <c r="L264" s="235"/>
      <c r="M264" s="235"/>
      <c r="O264" s="579"/>
      <c r="P264" s="579"/>
      <c r="Q264" s="472"/>
      <c r="R264" s="816" t="s">
        <v>159</v>
      </c>
      <c r="S264" s="812" t="s">
        <v>34</v>
      </c>
      <c r="T264" s="580">
        <f>+$AL276</f>
        <v>0</v>
      </c>
      <c r="U264" s="235"/>
      <c r="V264" s="235"/>
      <c r="X264" s="579">
        <v>11</v>
      </c>
      <c r="Y264" s="579"/>
      <c r="Z264" s="472"/>
      <c r="AA264" s="816" t="s">
        <v>159</v>
      </c>
      <c r="AB264" s="812" t="s">
        <v>34</v>
      </c>
      <c r="AC264" s="580">
        <f>+$AL276</f>
        <v>0</v>
      </c>
      <c r="AD264" s="235"/>
      <c r="AE264" s="235"/>
      <c r="AG264" s="579"/>
      <c r="AH264" s="579"/>
      <c r="AI264" s="472"/>
      <c r="AJ264" s="816" t="s">
        <v>159</v>
      </c>
      <c r="AK264" s="812" t="s">
        <v>34</v>
      </c>
      <c r="AL264" s="814" t="s">
        <v>18</v>
      </c>
      <c r="AM264" s="235"/>
      <c r="AN264" s="235"/>
    </row>
    <row r="265" spans="1:40" s="177" customFormat="1" ht="51" x14ac:dyDescent="0.2">
      <c r="A265" s="581" t="s">
        <v>7</v>
      </c>
      <c r="B265" s="582" t="str">
        <f>+" אסמכתא " &amp; $B$13 &amp;"         חזרה לטבלה "</f>
        <v xml:space="preserve"> אסמכתא          חזרה לטבלה </v>
      </c>
      <c r="C265" s="477" t="s">
        <v>203</v>
      </c>
      <c r="D265" s="817"/>
      <c r="E265" s="813"/>
      <c r="F265" s="580" t="s">
        <v>18</v>
      </c>
      <c r="G265" s="235"/>
      <c r="H265" s="235"/>
      <c r="I265" s="235"/>
      <c r="J265" s="235"/>
      <c r="K265" s="235"/>
      <c r="L265" s="235"/>
      <c r="M265" s="235"/>
      <c r="O265" s="581" t="s">
        <v>23</v>
      </c>
      <c r="P265" s="582" t="str">
        <f>+" אסמכתא " &amp; $B$13 &amp;"         חזרה לטבלה "</f>
        <v xml:space="preserve"> אסמכתא          חזרה לטבלה </v>
      </c>
      <c r="Q265" s="477" t="s">
        <v>203</v>
      </c>
      <c r="R265" s="817"/>
      <c r="S265" s="813"/>
      <c r="T265" s="580" t="s">
        <v>18</v>
      </c>
      <c r="U265" s="235"/>
      <c r="V265" s="235"/>
      <c r="X265" s="581" t="s">
        <v>7</v>
      </c>
      <c r="Y265" s="582" t="str">
        <f>+" אסמכתא " &amp; $B$13 &amp;"         חזרה לטבלה "</f>
        <v xml:space="preserve"> אסמכתא          חזרה לטבלה </v>
      </c>
      <c r="Z265" s="477" t="s">
        <v>203</v>
      </c>
      <c r="AA265" s="817"/>
      <c r="AB265" s="813"/>
      <c r="AC265" s="580" t="s">
        <v>18</v>
      </c>
      <c r="AD265" s="235"/>
      <c r="AE265" s="235"/>
      <c r="AG265" s="581" t="s">
        <v>23</v>
      </c>
      <c r="AH265" s="582" t="str">
        <f>+" אסמכתא " &amp; $B$13 &amp;"         חזרה לטבלה "</f>
        <v xml:space="preserve"> אסמכתא          חזרה לטבלה </v>
      </c>
      <c r="AI265" s="477" t="s">
        <v>203</v>
      </c>
      <c r="AJ265" s="817"/>
      <c r="AK265" s="813"/>
      <c r="AL265" s="815"/>
      <c r="AM265" s="235"/>
      <c r="AN265" s="235"/>
    </row>
    <row r="266" spans="1:40" s="177" customFormat="1" x14ac:dyDescent="0.2">
      <c r="A266" s="583">
        <v>1</v>
      </c>
      <c r="B266" s="584"/>
      <c r="C266" s="585"/>
      <c r="D266" s="586"/>
      <c r="E266" s="586"/>
      <c r="F266" s="587"/>
      <c r="G266" s="235">
        <f>IF(AND((COUNTA($C$13)=1),(COUNTA(F266)=1),($C$13&lt;&gt;0),(OR((E266&lt;$C$62),(E266&gt;($E$62+61))))),1,0)</f>
        <v>0</v>
      </c>
      <c r="H266" s="235">
        <f>IF(AND((COUNTA($C$13)=1),(COUNTA(F266)=1),($C$13&lt;&gt;0),(OR((D266&lt;$C$62),(D266&gt;($E$62))))),1,0)</f>
        <v>0</v>
      </c>
      <c r="I266" s="235"/>
      <c r="J266" s="235"/>
      <c r="K266" s="235"/>
      <c r="L266" s="235"/>
      <c r="M266" s="235"/>
      <c r="O266" s="583">
        <v>12</v>
      </c>
      <c r="P266" s="584"/>
      <c r="Q266" s="585"/>
      <c r="R266" s="586"/>
      <c r="S266" s="586"/>
      <c r="T266" s="587"/>
      <c r="U266" s="235">
        <f>IF(AND((COUNTA($C$13)=1),(COUNTA(T266)=1),($C$13&lt;&gt;0),(OR((S266&lt;$C$62),(S266&gt;($E$62+61))))),1,0)</f>
        <v>0</v>
      </c>
      <c r="V266" s="235">
        <f>IF(AND((COUNTA($C$13)=1),(COUNTA(T266)=1),($C$13&lt;&gt;0),(OR((R266&lt;$C$62),(R266&gt;($E$62))))),1,0)</f>
        <v>0</v>
      </c>
      <c r="X266" s="583">
        <v>23</v>
      </c>
      <c r="Y266" s="584"/>
      <c r="Z266" s="585"/>
      <c r="AA266" s="586"/>
      <c r="AB266" s="586"/>
      <c r="AC266" s="587"/>
      <c r="AD266" s="235">
        <f>IF(AND((COUNTA($C$13)=1),(COUNTA(AC266)=1),($C$13&lt;&gt;0),(OR((AB266&lt;$C$62),(AB266&gt;($E$62+61))))),1,0)</f>
        <v>0</v>
      </c>
      <c r="AE266" s="235">
        <f>IF(AND((COUNTA($C$13)=1),(COUNTA(AC266)=1),($C$13&lt;&gt;0),(OR((AA266&lt;$C$62),(AA266&gt;($E$62))))),1,0)</f>
        <v>0</v>
      </c>
      <c r="AG266" s="583">
        <v>34</v>
      </c>
      <c r="AH266" s="584"/>
      <c r="AI266" s="585"/>
      <c r="AJ266" s="586"/>
      <c r="AK266" s="586"/>
      <c r="AL266" s="587"/>
      <c r="AM266" s="235">
        <f>IF(AND((COUNTA($C$13)=1),(COUNTA(AL266)=1),($C$13&lt;&gt;0),(OR((AK266&lt;$C$62),(AK266&gt;($E$62+61))))),1,0)</f>
        <v>0</v>
      </c>
      <c r="AN266" s="235">
        <f>IF(AND((COUNTA($C$13)=1),(COUNTA(AL266)=1),($C$13&lt;&gt;0),(OR((AJ266&lt;$C$62),(AJ266&gt;($E$62))))),1,0)</f>
        <v>0</v>
      </c>
    </row>
    <row r="267" spans="1:40" s="177" customFormat="1" x14ac:dyDescent="0.2">
      <c r="A267" s="583">
        <v>2</v>
      </c>
      <c r="B267" s="584"/>
      <c r="C267" s="585"/>
      <c r="D267" s="586"/>
      <c r="E267" s="586"/>
      <c r="F267" s="587"/>
      <c r="G267" s="235">
        <f t="shared" ref="G267:G276" si="83">IF(AND((COUNTA($C$13)=1),(COUNTA(F267)=1),($C$13&lt;&gt;0),(OR((E267&lt;$C$62),(E267&gt;($E$62+61))))),1,0)</f>
        <v>0</v>
      </c>
      <c r="H267" s="235">
        <f t="shared" ref="H267:H276" si="84">IF(AND((COUNTA($C$13)=1),(COUNTA(F267)=1),($C$13&lt;&gt;0),(OR((D267&lt;$C$62),(D267&gt;($E$62))))),1,0)</f>
        <v>0</v>
      </c>
      <c r="I267" s="235"/>
      <c r="J267" s="235"/>
      <c r="K267" s="235"/>
      <c r="L267" s="235"/>
      <c r="M267" s="235"/>
      <c r="O267" s="583">
        <v>13</v>
      </c>
      <c r="P267" s="584"/>
      <c r="Q267" s="585"/>
      <c r="R267" s="586"/>
      <c r="S267" s="586"/>
      <c r="T267" s="587"/>
      <c r="U267" s="235">
        <f t="shared" ref="U267:U276" si="85">IF(AND((COUNTA($C$13)=1),(COUNTA(T267)=1),($C$13&lt;&gt;0),(OR((S267&lt;$C$62),(S267&gt;($E$62+61))))),1,0)</f>
        <v>0</v>
      </c>
      <c r="V267" s="235">
        <f t="shared" ref="V267:V276" si="86">IF(AND((COUNTA($C$13)=1),(COUNTA(T267)=1),($C$13&lt;&gt;0),(OR((R267&lt;$C$62),(R267&gt;($E$62))))),1,0)</f>
        <v>0</v>
      </c>
      <c r="X267" s="583">
        <v>24</v>
      </c>
      <c r="Y267" s="584"/>
      <c r="Z267" s="585"/>
      <c r="AA267" s="586"/>
      <c r="AB267" s="586"/>
      <c r="AC267" s="587"/>
      <c r="AD267" s="235">
        <f t="shared" ref="AD267:AD276" si="87">IF(AND((COUNTA($C$13)=1),(COUNTA(AC267)=1),($C$13&lt;&gt;0),(OR((AB267&lt;$C$62),(AB267&gt;($E$62+61))))),1,0)</f>
        <v>0</v>
      </c>
      <c r="AE267" s="235">
        <f t="shared" ref="AE267:AE276" si="88">IF(AND((COUNTA($C$13)=1),(COUNTA(AC267)=1),($C$13&lt;&gt;0),(OR((AA267&lt;$C$62),(AA267&gt;($E$62))))),1,0)</f>
        <v>0</v>
      </c>
      <c r="AG267" s="583">
        <v>35</v>
      </c>
      <c r="AH267" s="584"/>
      <c r="AI267" s="585"/>
      <c r="AJ267" s="586"/>
      <c r="AK267" s="586"/>
      <c r="AL267" s="587"/>
      <c r="AM267" s="235">
        <f t="shared" ref="AM267:AM275" si="89">IF(AND((COUNTA($C$13)=1),(COUNTA(AL267)=1),($C$13&lt;&gt;0),(OR((AK267&lt;$C$62),(AK267&gt;($E$62+61))))),1,0)</f>
        <v>0</v>
      </c>
      <c r="AN267" s="235">
        <f t="shared" ref="AN267:AN275" si="90">IF(AND((COUNTA($C$13)=1),(COUNTA(AL267)=1),($C$13&lt;&gt;0),(OR((AJ267&lt;$C$62),(AJ267&gt;($E$62))))),1,0)</f>
        <v>0</v>
      </c>
    </row>
    <row r="268" spans="1:40" s="177" customFormat="1" x14ac:dyDescent="0.2">
      <c r="A268" s="583">
        <v>3</v>
      </c>
      <c r="B268" s="584"/>
      <c r="C268" s="585"/>
      <c r="D268" s="586"/>
      <c r="E268" s="586"/>
      <c r="F268" s="587"/>
      <c r="G268" s="235">
        <f t="shared" si="83"/>
        <v>0</v>
      </c>
      <c r="H268" s="235">
        <f t="shared" si="84"/>
        <v>0</v>
      </c>
      <c r="I268" s="235"/>
      <c r="J268" s="235"/>
      <c r="K268" s="235"/>
      <c r="L268" s="235"/>
      <c r="M268" s="235"/>
      <c r="O268" s="583">
        <v>14</v>
      </c>
      <c r="P268" s="584"/>
      <c r="Q268" s="585"/>
      <c r="R268" s="586"/>
      <c r="S268" s="586"/>
      <c r="T268" s="587"/>
      <c r="U268" s="235">
        <f t="shared" si="85"/>
        <v>0</v>
      </c>
      <c r="V268" s="235">
        <f t="shared" si="86"/>
        <v>0</v>
      </c>
      <c r="X268" s="583">
        <v>25</v>
      </c>
      <c r="Y268" s="584"/>
      <c r="Z268" s="585"/>
      <c r="AA268" s="586"/>
      <c r="AB268" s="586"/>
      <c r="AC268" s="587"/>
      <c r="AD268" s="235">
        <f t="shared" si="87"/>
        <v>0</v>
      </c>
      <c r="AE268" s="235">
        <f t="shared" si="88"/>
        <v>0</v>
      </c>
      <c r="AG268" s="583">
        <v>36</v>
      </c>
      <c r="AH268" s="584"/>
      <c r="AI268" s="585"/>
      <c r="AJ268" s="586"/>
      <c r="AK268" s="586"/>
      <c r="AL268" s="587"/>
      <c r="AM268" s="235">
        <f t="shared" si="89"/>
        <v>0</v>
      </c>
      <c r="AN268" s="235">
        <f t="shared" si="90"/>
        <v>0</v>
      </c>
    </row>
    <row r="269" spans="1:40" s="177" customFormat="1" x14ac:dyDescent="0.2">
      <c r="A269" s="583">
        <v>4</v>
      </c>
      <c r="B269" s="584"/>
      <c r="C269" s="585"/>
      <c r="D269" s="586"/>
      <c r="E269" s="586"/>
      <c r="F269" s="587"/>
      <c r="G269" s="235">
        <f t="shared" si="83"/>
        <v>0</v>
      </c>
      <c r="H269" s="235">
        <f t="shared" si="84"/>
        <v>0</v>
      </c>
      <c r="I269" s="235"/>
      <c r="J269" s="235"/>
      <c r="K269" s="235"/>
      <c r="L269" s="235"/>
      <c r="M269" s="235"/>
      <c r="O269" s="583">
        <v>15</v>
      </c>
      <c r="P269" s="584"/>
      <c r="Q269" s="585"/>
      <c r="R269" s="586"/>
      <c r="S269" s="586"/>
      <c r="T269" s="587"/>
      <c r="U269" s="235">
        <f t="shared" si="85"/>
        <v>0</v>
      </c>
      <c r="V269" s="235">
        <f t="shared" si="86"/>
        <v>0</v>
      </c>
      <c r="X269" s="583">
        <v>26</v>
      </c>
      <c r="Y269" s="584"/>
      <c r="Z269" s="585"/>
      <c r="AA269" s="586"/>
      <c r="AB269" s="586"/>
      <c r="AC269" s="587"/>
      <c r="AD269" s="235">
        <f t="shared" si="87"/>
        <v>0</v>
      </c>
      <c r="AE269" s="235">
        <f t="shared" si="88"/>
        <v>0</v>
      </c>
      <c r="AG269" s="583">
        <v>37</v>
      </c>
      <c r="AH269" s="584"/>
      <c r="AI269" s="585"/>
      <c r="AJ269" s="586"/>
      <c r="AK269" s="586"/>
      <c r="AL269" s="587"/>
      <c r="AM269" s="235">
        <f t="shared" si="89"/>
        <v>0</v>
      </c>
      <c r="AN269" s="235">
        <f t="shared" si="90"/>
        <v>0</v>
      </c>
    </row>
    <row r="270" spans="1:40" s="177" customFormat="1" x14ac:dyDescent="0.2">
      <c r="A270" s="583">
        <v>5</v>
      </c>
      <c r="B270" s="584"/>
      <c r="C270" s="585"/>
      <c r="D270" s="586"/>
      <c r="E270" s="586"/>
      <c r="F270" s="587"/>
      <c r="G270" s="235">
        <f t="shared" si="83"/>
        <v>0</v>
      </c>
      <c r="H270" s="235">
        <f t="shared" si="84"/>
        <v>0</v>
      </c>
      <c r="I270" s="235"/>
      <c r="J270" s="235"/>
      <c r="K270" s="235"/>
      <c r="L270" s="235"/>
      <c r="M270" s="235"/>
      <c r="O270" s="583">
        <v>16</v>
      </c>
      <c r="P270" s="584"/>
      <c r="Q270" s="585"/>
      <c r="R270" s="586"/>
      <c r="S270" s="586"/>
      <c r="T270" s="587"/>
      <c r="U270" s="235">
        <f t="shared" si="85"/>
        <v>0</v>
      </c>
      <c r="V270" s="235">
        <f t="shared" si="86"/>
        <v>0</v>
      </c>
      <c r="X270" s="583">
        <v>27</v>
      </c>
      <c r="Y270" s="584"/>
      <c r="Z270" s="585"/>
      <c r="AA270" s="586"/>
      <c r="AB270" s="586"/>
      <c r="AC270" s="587"/>
      <c r="AD270" s="235">
        <f t="shared" si="87"/>
        <v>0</v>
      </c>
      <c r="AE270" s="235">
        <f t="shared" si="88"/>
        <v>0</v>
      </c>
      <c r="AG270" s="583">
        <v>38</v>
      </c>
      <c r="AH270" s="584"/>
      <c r="AI270" s="585"/>
      <c r="AJ270" s="586"/>
      <c r="AK270" s="586"/>
      <c r="AL270" s="587"/>
      <c r="AM270" s="235">
        <f t="shared" si="89"/>
        <v>0</v>
      </c>
      <c r="AN270" s="235">
        <f t="shared" si="90"/>
        <v>0</v>
      </c>
    </row>
    <row r="271" spans="1:40" s="177" customFormat="1" x14ac:dyDescent="0.2">
      <c r="A271" s="583">
        <v>6</v>
      </c>
      <c r="B271" s="584"/>
      <c r="C271" s="585"/>
      <c r="D271" s="586"/>
      <c r="E271" s="586"/>
      <c r="F271" s="587"/>
      <c r="G271" s="235">
        <f t="shared" si="83"/>
        <v>0</v>
      </c>
      <c r="H271" s="235">
        <f t="shared" si="84"/>
        <v>0</v>
      </c>
      <c r="I271" s="235"/>
      <c r="J271" s="235"/>
      <c r="K271" s="235"/>
      <c r="L271" s="235"/>
      <c r="M271" s="235"/>
      <c r="O271" s="583">
        <v>17</v>
      </c>
      <c r="P271" s="584"/>
      <c r="Q271" s="585"/>
      <c r="R271" s="586"/>
      <c r="S271" s="586"/>
      <c r="T271" s="587"/>
      <c r="U271" s="235">
        <f t="shared" si="85"/>
        <v>0</v>
      </c>
      <c r="V271" s="235">
        <f t="shared" si="86"/>
        <v>0</v>
      </c>
      <c r="X271" s="583">
        <v>28</v>
      </c>
      <c r="Y271" s="584"/>
      <c r="Z271" s="585"/>
      <c r="AA271" s="586"/>
      <c r="AB271" s="586"/>
      <c r="AC271" s="587"/>
      <c r="AD271" s="235">
        <f t="shared" si="87"/>
        <v>0</v>
      </c>
      <c r="AE271" s="235">
        <f t="shared" si="88"/>
        <v>0</v>
      </c>
      <c r="AG271" s="583">
        <v>39</v>
      </c>
      <c r="AH271" s="584"/>
      <c r="AI271" s="585"/>
      <c r="AJ271" s="586"/>
      <c r="AK271" s="586"/>
      <c r="AL271" s="587"/>
      <c r="AM271" s="235">
        <f t="shared" si="89"/>
        <v>0</v>
      </c>
      <c r="AN271" s="235">
        <f t="shared" si="90"/>
        <v>0</v>
      </c>
    </row>
    <row r="272" spans="1:40" s="177" customFormat="1" x14ac:dyDescent="0.2">
      <c r="A272" s="583">
        <v>7</v>
      </c>
      <c r="B272" s="584"/>
      <c r="C272" s="585"/>
      <c r="D272" s="586"/>
      <c r="E272" s="586"/>
      <c r="F272" s="587"/>
      <c r="G272" s="235">
        <f t="shared" si="83"/>
        <v>0</v>
      </c>
      <c r="H272" s="235">
        <f t="shared" si="84"/>
        <v>0</v>
      </c>
      <c r="I272" s="235"/>
      <c r="J272" s="235"/>
      <c r="K272" s="235"/>
      <c r="L272" s="235"/>
      <c r="M272" s="235"/>
      <c r="O272" s="583">
        <v>18</v>
      </c>
      <c r="P272" s="584"/>
      <c r="Q272" s="585"/>
      <c r="R272" s="586"/>
      <c r="S272" s="586"/>
      <c r="T272" s="587"/>
      <c r="U272" s="235">
        <f t="shared" si="85"/>
        <v>0</v>
      </c>
      <c r="V272" s="235">
        <f t="shared" si="86"/>
        <v>0</v>
      </c>
      <c r="X272" s="583">
        <v>29</v>
      </c>
      <c r="Y272" s="584"/>
      <c r="Z272" s="585"/>
      <c r="AA272" s="586"/>
      <c r="AB272" s="586"/>
      <c r="AC272" s="587"/>
      <c r="AD272" s="235">
        <f t="shared" si="87"/>
        <v>0</v>
      </c>
      <c r="AE272" s="235">
        <f t="shared" si="88"/>
        <v>0</v>
      </c>
      <c r="AG272" s="583">
        <v>40</v>
      </c>
      <c r="AH272" s="584"/>
      <c r="AI272" s="585"/>
      <c r="AJ272" s="586"/>
      <c r="AK272" s="586"/>
      <c r="AL272" s="587"/>
      <c r="AM272" s="235">
        <f t="shared" si="89"/>
        <v>0</v>
      </c>
      <c r="AN272" s="235">
        <f t="shared" si="90"/>
        <v>0</v>
      </c>
    </row>
    <row r="273" spans="1:40" s="177" customFormat="1" x14ac:dyDescent="0.2">
      <c r="A273" s="583">
        <v>8</v>
      </c>
      <c r="B273" s="584"/>
      <c r="C273" s="585"/>
      <c r="D273" s="586"/>
      <c r="E273" s="586"/>
      <c r="F273" s="587"/>
      <c r="G273" s="235">
        <f t="shared" si="83"/>
        <v>0</v>
      </c>
      <c r="H273" s="235">
        <f t="shared" si="84"/>
        <v>0</v>
      </c>
      <c r="I273" s="235"/>
      <c r="J273" s="235"/>
      <c r="K273" s="235"/>
      <c r="L273" s="235"/>
      <c r="M273" s="235"/>
      <c r="O273" s="583">
        <v>19</v>
      </c>
      <c r="P273" s="584"/>
      <c r="Q273" s="585"/>
      <c r="R273" s="586"/>
      <c r="S273" s="586"/>
      <c r="T273" s="587"/>
      <c r="U273" s="235">
        <f t="shared" si="85"/>
        <v>0</v>
      </c>
      <c r="V273" s="235">
        <f t="shared" si="86"/>
        <v>0</v>
      </c>
      <c r="X273" s="583">
        <v>30</v>
      </c>
      <c r="Y273" s="584"/>
      <c r="Z273" s="585"/>
      <c r="AA273" s="586"/>
      <c r="AB273" s="586"/>
      <c r="AC273" s="587"/>
      <c r="AD273" s="235">
        <f t="shared" si="87"/>
        <v>0</v>
      </c>
      <c r="AE273" s="235">
        <f t="shared" si="88"/>
        <v>0</v>
      </c>
      <c r="AG273" s="583">
        <v>41</v>
      </c>
      <c r="AH273" s="584"/>
      <c r="AI273" s="585"/>
      <c r="AJ273" s="586"/>
      <c r="AK273" s="586"/>
      <c r="AL273" s="587"/>
      <c r="AM273" s="235">
        <f t="shared" si="89"/>
        <v>0</v>
      </c>
      <c r="AN273" s="235">
        <f t="shared" si="90"/>
        <v>0</v>
      </c>
    </row>
    <row r="274" spans="1:40" s="177" customFormat="1" x14ac:dyDescent="0.2">
      <c r="A274" s="583">
        <v>9</v>
      </c>
      <c r="B274" s="584"/>
      <c r="C274" s="585"/>
      <c r="D274" s="586"/>
      <c r="E274" s="586"/>
      <c r="F274" s="587"/>
      <c r="G274" s="235">
        <f t="shared" si="83"/>
        <v>0</v>
      </c>
      <c r="H274" s="235">
        <f t="shared" si="84"/>
        <v>0</v>
      </c>
      <c r="I274" s="235"/>
      <c r="J274" s="235"/>
      <c r="K274" s="235"/>
      <c r="L274" s="235"/>
      <c r="M274" s="235"/>
      <c r="O274" s="583">
        <v>20</v>
      </c>
      <c r="P274" s="584"/>
      <c r="Q274" s="585"/>
      <c r="R274" s="586"/>
      <c r="S274" s="586"/>
      <c r="T274" s="587"/>
      <c r="U274" s="235">
        <f t="shared" si="85"/>
        <v>0</v>
      </c>
      <c r="V274" s="235">
        <f t="shared" si="86"/>
        <v>0</v>
      </c>
      <c r="X274" s="583">
        <v>31</v>
      </c>
      <c r="Y274" s="584"/>
      <c r="Z274" s="585"/>
      <c r="AA274" s="586"/>
      <c r="AB274" s="586"/>
      <c r="AC274" s="587"/>
      <c r="AD274" s="235">
        <f t="shared" si="87"/>
        <v>0</v>
      </c>
      <c r="AE274" s="235">
        <f t="shared" si="88"/>
        <v>0</v>
      </c>
      <c r="AG274" s="583">
        <v>42</v>
      </c>
      <c r="AH274" s="584"/>
      <c r="AI274" s="585"/>
      <c r="AJ274" s="586"/>
      <c r="AK274" s="586"/>
      <c r="AL274" s="587"/>
      <c r="AM274" s="235">
        <f t="shared" si="89"/>
        <v>0</v>
      </c>
      <c r="AN274" s="235">
        <f t="shared" si="90"/>
        <v>0</v>
      </c>
    </row>
    <row r="275" spans="1:40" s="177" customFormat="1" x14ac:dyDescent="0.2">
      <c r="A275" s="583">
        <v>10</v>
      </c>
      <c r="B275" s="584"/>
      <c r="C275" s="585"/>
      <c r="D275" s="586"/>
      <c r="E275" s="586"/>
      <c r="F275" s="587"/>
      <c r="G275" s="235">
        <f t="shared" si="83"/>
        <v>0</v>
      </c>
      <c r="H275" s="235">
        <f t="shared" si="84"/>
        <v>0</v>
      </c>
      <c r="I275" s="235"/>
      <c r="J275" s="235"/>
      <c r="K275" s="235"/>
      <c r="L275" s="235"/>
      <c r="M275" s="235"/>
      <c r="O275" s="583">
        <v>21</v>
      </c>
      <c r="P275" s="584"/>
      <c r="Q275" s="585"/>
      <c r="R275" s="586"/>
      <c r="S275" s="586"/>
      <c r="T275" s="587"/>
      <c r="U275" s="235">
        <f t="shared" si="85"/>
        <v>0</v>
      </c>
      <c r="V275" s="235">
        <f t="shared" si="86"/>
        <v>0</v>
      </c>
      <c r="X275" s="583">
        <v>32</v>
      </c>
      <c r="Y275" s="584"/>
      <c r="Z275" s="585"/>
      <c r="AA275" s="586"/>
      <c r="AB275" s="586"/>
      <c r="AC275" s="587"/>
      <c r="AD275" s="235">
        <f t="shared" si="87"/>
        <v>0</v>
      </c>
      <c r="AE275" s="235">
        <f t="shared" si="88"/>
        <v>0</v>
      </c>
      <c r="AG275" s="583">
        <v>43</v>
      </c>
      <c r="AH275" s="584"/>
      <c r="AI275" s="585"/>
      <c r="AJ275" s="586"/>
      <c r="AK275" s="586"/>
      <c r="AL275" s="587"/>
      <c r="AM275" s="235">
        <f t="shared" si="89"/>
        <v>0</v>
      </c>
      <c r="AN275" s="235">
        <f t="shared" si="90"/>
        <v>0</v>
      </c>
    </row>
    <row r="276" spans="1:40" s="177" customFormat="1" ht="13.5" thickBot="1" x14ac:dyDescent="0.25">
      <c r="A276" s="583">
        <v>11</v>
      </c>
      <c r="B276" s="584"/>
      <c r="C276" s="585"/>
      <c r="D276" s="586"/>
      <c r="E276" s="586"/>
      <c r="F276" s="587"/>
      <c r="G276" s="235">
        <f t="shared" si="83"/>
        <v>0</v>
      </c>
      <c r="H276" s="235">
        <f t="shared" si="84"/>
        <v>0</v>
      </c>
      <c r="I276" s="235"/>
      <c r="J276" s="235"/>
      <c r="K276" s="235"/>
      <c r="L276" s="235"/>
      <c r="M276" s="235"/>
      <c r="O276" s="583">
        <v>22</v>
      </c>
      <c r="P276" s="584"/>
      <c r="Q276" s="585"/>
      <c r="R276" s="586"/>
      <c r="S276" s="586"/>
      <c r="T276" s="587"/>
      <c r="U276" s="235">
        <f t="shared" si="85"/>
        <v>0</v>
      </c>
      <c r="V276" s="235">
        <f t="shared" si="86"/>
        <v>0</v>
      </c>
      <c r="X276" s="583">
        <v>33</v>
      </c>
      <c r="Y276" s="584"/>
      <c r="Z276" s="585"/>
      <c r="AA276" s="586"/>
      <c r="AB276" s="586"/>
      <c r="AC276" s="587"/>
      <c r="AD276" s="235">
        <f t="shared" si="87"/>
        <v>0</v>
      </c>
      <c r="AE276" s="235">
        <f t="shared" si="88"/>
        <v>0</v>
      </c>
      <c r="AG276" s="588"/>
      <c r="AH276" s="589" t="s">
        <v>3</v>
      </c>
      <c r="AI276" s="551"/>
      <c r="AJ276" s="589"/>
      <c r="AK276" s="589"/>
      <c r="AL276" s="590">
        <f>SUM(F266:F276)+SUM(T266:T276)+SUM(AL266:AL275)+SUM(AC266:AC276)</f>
        <v>0</v>
      </c>
      <c r="AM276" s="235"/>
      <c r="AN276" s="235"/>
    </row>
    <row r="277" spans="1:40" s="177" customFormat="1" x14ac:dyDescent="0.2">
      <c r="B277" s="591"/>
      <c r="C277" s="328"/>
      <c r="D277" s="592"/>
      <c r="E277" s="592"/>
      <c r="F277" s="575"/>
      <c r="G277" s="235"/>
      <c r="H277" s="235"/>
      <c r="I277" s="235"/>
      <c r="J277" s="235"/>
      <c r="K277" s="235"/>
      <c r="L277" s="235"/>
      <c r="M277" s="235"/>
      <c r="P277" s="591"/>
      <c r="Q277" s="328"/>
      <c r="R277" s="592"/>
      <c r="S277" s="592"/>
      <c r="T277" s="575"/>
      <c r="U277" s="235"/>
      <c r="V277" s="235"/>
      <c r="Y277" s="591"/>
      <c r="Z277" s="328"/>
      <c r="AA277" s="592"/>
      <c r="AB277" s="592"/>
      <c r="AC277" s="575"/>
      <c r="AD277" s="235"/>
      <c r="AE277" s="235"/>
      <c r="AH277" s="591"/>
      <c r="AI277" s="328"/>
      <c r="AJ277" s="592"/>
      <c r="AK277" s="592"/>
      <c r="AL277" s="575"/>
      <c r="AM277" s="235"/>
      <c r="AN277" s="235"/>
    </row>
    <row r="278" spans="1:40" s="177" customFormat="1" x14ac:dyDescent="0.2">
      <c r="B278" s="591"/>
      <c r="C278" s="328"/>
      <c r="D278" s="592"/>
      <c r="E278" s="592"/>
      <c r="F278" s="575"/>
      <c r="G278" s="235"/>
      <c r="H278" s="235"/>
      <c r="I278" s="235"/>
      <c r="J278" s="235"/>
      <c r="K278" s="235"/>
      <c r="L278" s="235"/>
      <c r="M278" s="235"/>
      <c r="P278" s="591"/>
      <c r="Q278" s="328"/>
      <c r="R278" s="592"/>
      <c r="S278" s="592"/>
      <c r="T278" s="575"/>
      <c r="U278" s="235"/>
      <c r="V278" s="235"/>
      <c r="Y278" s="591"/>
      <c r="Z278" s="328"/>
      <c r="AA278" s="592"/>
      <c r="AB278" s="592"/>
      <c r="AC278" s="575"/>
      <c r="AD278" s="235"/>
      <c r="AE278" s="235"/>
      <c r="AH278" s="591"/>
      <c r="AI278" s="328"/>
      <c r="AJ278" s="592"/>
      <c r="AK278" s="592"/>
      <c r="AL278" s="575"/>
      <c r="AM278" s="235"/>
      <c r="AN278" s="235"/>
    </row>
    <row r="279" spans="1:40" s="177" customFormat="1" x14ac:dyDescent="0.2">
      <c r="B279" s="591"/>
      <c r="C279" s="328"/>
      <c r="D279" s="592"/>
      <c r="E279" s="592"/>
      <c r="F279" s="575"/>
      <c r="G279" s="235"/>
      <c r="H279" s="235"/>
      <c r="I279" s="235"/>
      <c r="J279" s="235"/>
      <c r="K279" s="235"/>
      <c r="L279" s="235"/>
      <c r="M279" s="235"/>
      <c r="P279" s="591"/>
      <c r="Q279" s="328"/>
      <c r="R279" s="592"/>
      <c r="S279" s="592"/>
      <c r="T279" s="575"/>
      <c r="U279" s="235"/>
      <c r="V279" s="235"/>
      <c r="Y279" s="591"/>
      <c r="Z279" s="328"/>
      <c r="AA279" s="592"/>
      <c r="AB279" s="592"/>
      <c r="AC279" s="575"/>
      <c r="AD279" s="235"/>
      <c r="AE279" s="235"/>
      <c r="AH279" s="591"/>
      <c r="AI279" s="328"/>
      <c r="AJ279" s="592"/>
      <c r="AK279" s="592"/>
      <c r="AL279" s="575"/>
      <c r="AM279" s="235"/>
      <c r="AN279" s="235"/>
    </row>
    <row r="280" spans="1:40" s="177" customFormat="1" x14ac:dyDescent="0.2">
      <c r="B280" s="591"/>
      <c r="C280" s="328"/>
      <c r="D280" s="592"/>
      <c r="E280" s="592"/>
      <c r="F280" s="575"/>
      <c r="G280" s="235"/>
      <c r="H280" s="235"/>
      <c r="I280" s="235"/>
      <c r="J280" s="235"/>
      <c r="K280" s="235"/>
      <c r="L280" s="235"/>
      <c r="M280" s="235"/>
      <c r="P280" s="591"/>
      <c r="Q280" s="328"/>
      <c r="R280" s="592"/>
      <c r="S280" s="592"/>
      <c r="T280" s="575"/>
      <c r="U280" s="235"/>
      <c r="V280" s="235"/>
      <c r="Y280" s="591"/>
      <c r="Z280" s="328"/>
      <c r="AA280" s="592"/>
      <c r="AB280" s="592"/>
      <c r="AC280" s="575"/>
      <c r="AD280" s="235"/>
      <c r="AE280" s="235"/>
      <c r="AH280" s="591"/>
      <c r="AI280" s="328"/>
      <c r="AJ280" s="592"/>
      <c r="AK280" s="592"/>
      <c r="AL280" s="575"/>
      <c r="AM280" s="235"/>
      <c r="AN280" s="235"/>
    </row>
    <row r="281" spans="1:40" s="177" customFormat="1" x14ac:dyDescent="0.2">
      <c r="B281" s="591"/>
      <c r="C281" s="328"/>
      <c r="D281" s="592"/>
      <c r="E281" s="592"/>
      <c r="F281" s="575"/>
      <c r="G281" s="235"/>
      <c r="H281" s="235"/>
      <c r="I281" s="235"/>
      <c r="J281" s="235"/>
      <c r="K281" s="235"/>
      <c r="L281" s="235"/>
      <c r="M281" s="235"/>
      <c r="P281" s="591"/>
      <c r="Q281" s="328"/>
      <c r="R281" s="592"/>
      <c r="S281" s="592"/>
      <c r="T281" s="575"/>
      <c r="U281" s="235"/>
      <c r="V281" s="235"/>
      <c r="Y281" s="591"/>
      <c r="Z281" s="328"/>
      <c r="AA281" s="592"/>
      <c r="AB281" s="592"/>
      <c r="AC281" s="575"/>
      <c r="AD281" s="235"/>
      <c r="AE281" s="235"/>
      <c r="AH281" s="591"/>
      <c r="AI281" s="328"/>
      <c r="AJ281" s="592"/>
      <c r="AK281" s="592"/>
      <c r="AL281" s="575"/>
      <c r="AM281" s="235"/>
      <c r="AN281" s="235"/>
    </row>
    <row r="282" spans="1:40" s="177" customFormat="1" x14ac:dyDescent="0.2">
      <c r="B282" s="591"/>
      <c r="C282" s="328"/>
      <c r="D282" s="592"/>
      <c r="E282" s="592"/>
      <c r="F282" s="575"/>
      <c r="G282" s="235"/>
      <c r="H282" s="235"/>
      <c r="I282" s="235"/>
      <c r="J282" s="235"/>
      <c r="K282" s="235"/>
      <c r="L282" s="235"/>
      <c r="M282" s="235"/>
      <c r="P282" s="591"/>
      <c r="Q282" s="328"/>
      <c r="R282" s="592"/>
      <c r="S282" s="592"/>
      <c r="T282" s="575"/>
      <c r="U282" s="235"/>
      <c r="V282" s="235"/>
      <c r="Y282" s="591"/>
      <c r="Z282" s="328"/>
      <c r="AA282" s="592"/>
      <c r="AB282" s="592"/>
      <c r="AC282" s="575"/>
      <c r="AD282" s="235"/>
      <c r="AE282" s="235"/>
      <c r="AH282" s="591"/>
      <c r="AI282" s="328"/>
      <c r="AJ282" s="592"/>
      <c r="AK282" s="592"/>
      <c r="AL282" s="575"/>
      <c r="AM282" s="235"/>
      <c r="AN282" s="235"/>
    </row>
    <row r="283" spans="1:40" s="177" customFormat="1" ht="13.5" thickBot="1" x14ac:dyDescent="0.25">
      <c r="B283" s="591"/>
      <c r="C283" s="328"/>
      <c r="D283" s="592"/>
      <c r="E283" s="592"/>
      <c r="F283" s="575"/>
      <c r="G283" s="235"/>
      <c r="H283" s="235"/>
      <c r="I283" s="235"/>
      <c r="J283" s="235"/>
      <c r="K283" s="235"/>
      <c r="L283" s="235"/>
      <c r="M283" s="235"/>
      <c r="P283" s="591"/>
      <c r="Q283" s="328"/>
      <c r="R283" s="592"/>
      <c r="S283" s="592"/>
      <c r="T283" s="575"/>
      <c r="U283" s="235"/>
      <c r="V283" s="235"/>
      <c r="Y283" s="591"/>
      <c r="Z283" s="328"/>
      <c r="AA283" s="592"/>
      <c r="AB283" s="592"/>
      <c r="AC283" s="575"/>
      <c r="AD283" s="235"/>
      <c r="AE283" s="235"/>
      <c r="AH283" s="591"/>
      <c r="AI283" s="328"/>
      <c r="AJ283" s="592"/>
      <c r="AK283" s="592"/>
      <c r="AL283" s="575"/>
      <c r="AM283" s="235"/>
      <c r="AN283" s="235"/>
    </row>
    <row r="284" spans="1:40" s="177" customFormat="1" ht="13.5" thickBot="1" x14ac:dyDescent="0.25">
      <c r="A284" s="579">
        <v>12</v>
      </c>
      <c r="B284" s="579"/>
      <c r="C284" s="472"/>
      <c r="D284" s="816" t="s">
        <v>159</v>
      </c>
      <c r="E284" s="812" t="s">
        <v>34</v>
      </c>
      <c r="F284" s="580">
        <f>+$AL296</f>
        <v>0</v>
      </c>
      <c r="G284" s="235"/>
      <c r="H284" s="235"/>
      <c r="I284" s="235"/>
      <c r="J284" s="235"/>
      <c r="K284" s="235"/>
      <c r="L284" s="235"/>
      <c r="M284" s="235"/>
      <c r="O284" s="579"/>
      <c r="P284" s="579"/>
      <c r="Q284" s="472"/>
      <c r="R284" s="816" t="s">
        <v>159</v>
      </c>
      <c r="S284" s="812" t="s">
        <v>34</v>
      </c>
      <c r="T284" s="580">
        <f>+$AL296</f>
        <v>0</v>
      </c>
      <c r="U284" s="235"/>
      <c r="V284" s="235"/>
      <c r="X284" s="579">
        <v>12</v>
      </c>
      <c r="Y284" s="579"/>
      <c r="Z284" s="472"/>
      <c r="AA284" s="816" t="s">
        <v>159</v>
      </c>
      <c r="AB284" s="812" t="s">
        <v>34</v>
      </c>
      <c r="AC284" s="580">
        <f>+$AL296</f>
        <v>0</v>
      </c>
      <c r="AD284" s="235"/>
      <c r="AE284" s="235"/>
      <c r="AG284" s="579"/>
      <c r="AH284" s="579"/>
      <c r="AI284" s="472"/>
      <c r="AJ284" s="816" t="s">
        <v>159</v>
      </c>
      <c r="AK284" s="812" t="s">
        <v>34</v>
      </c>
      <c r="AL284" s="814" t="s">
        <v>18</v>
      </c>
      <c r="AM284" s="235"/>
      <c r="AN284" s="235"/>
    </row>
    <row r="285" spans="1:40" s="177" customFormat="1" ht="51" x14ac:dyDescent="0.2">
      <c r="A285" s="581" t="s">
        <v>7</v>
      </c>
      <c r="B285" s="582" t="str">
        <f>+" אסמכתא " &amp; $B$14 &amp;"         חזרה לטבלה "</f>
        <v xml:space="preserve"> אסמכתא          חזרה לטבלה </v>
      </c>
      <c r="C285" s="477" t="s">
        <v>203</v>
      </c>
      <c r="D285" s="817"/>
      <c r="E285" s="813"/>
      <c r="F285" s="580" t="s">
        <v>18</v>
      </c>
      <c r="G285" s="235"/>
      <c r="H285" s="235"/>
      <c r="I285" s="235"/>
      <c r="J285" s="235"/>
      <c r="K285" s="235"/>
      <c r="L285" s="235"/>
      <c r="M285" s="235"/>
      <c r="O285" s="581" t="s">
        <v>23</v>
      </c>
      <c r="P285" s="582" t="str">
        <f>+" אסמכתא " &amp; $B$14 &amp;"         חזרה לטבלה "</f>
        <v xml:space="preserve"> אסמכתא          חזרה לטבלה </v>
      </c>
      <c r="Q285" s="477" t="s">
        <v>203</v>
      </c>
      <c r="R285" s="817"/>
      <c r="S285" s="813"/>
      <c r="T285" s="580" t="s">
        <v>18</v>
      </c>
      <c r="U285" s="235"/>
      <c r="V285" s="235"/>
      <c r="X285" s="581" t="s">
        <v>7</v>
      </c>
      <c r="Y285" s="582" t="str">
        <f>+" אסמכתא " &amp; $B$14 &amp;"         חזרה לטבלה "</f>
        <v xml:space="preserve"> אסמכתא          חזרה לטבלה </v>
      </c>
      <c r="Z285" s="477" t="s">
        <v>203</v>
      </c>
      <c r="AA285" s="817"/>
      <c r="AB285" s="813"/>
      <c r="AC285" s="580" t="s">
        <v>18</v>
      </c>
      <c r="AD285" s="235"/>
      <c r="AE285" s="235"/>
      <c r="AG285" s="581" t="s">
        <v>23</v>
      </c>
      <c r="AH285" s="582" t="str">
        <f>+" אסמכתא " &amp; $B$14 &amp;"         חזרה לטבלה "</f>
        <v xml:space="preserve"> אסמכתא          חזרה לטבלה </v>
      </c>
      <c r="AI285" s="477" t="s">
        <v>203</v>
      </c>
      <c r="AJ285" s="817"/>
      <c r="AK285" s="813"/>
      <c r="AL285" s="815"/>
      <c r="AM285" s="235"/>
      <c r="AN285" s="235"/>
    </row>
    <row r="286" spans="1:40" s="177" customFormat="1" x14ac:dyDescent="0.2">
      <c r="A286" s="583">
        <v>1</v>
      </c>
      <c r="B286" s="584"/>
      <c r="C286" s="585"/>
      <c r="D286" s="586"/>
      <c r="E286" s="586"/>
      <c r="F286" s="587"/>
      <c r="G286" s="235">
        <f>IF(AND((COUNTA($C$14)=1),(COUNTA(F286)=1),($C$14&lt;&gt;0),(OR((E286&lt;$C$62),(E286&gt;($E$62+61))))),1,0)</f>
        <v>0</v>
      </c>
      <c r="H286" s="235">
        <f>IF(AND((COUNTA($C$14)=1),(COUNTA(F286)=1),($C$14&lt;&gt;0),(OR((D286&lt;$C$62),(D286&gt;($E$62))))),1,0)</f>
        <v>0</v>
      </c>
      <c r="I286" s="235"/>
      <c r="J286" s="235"/>
      <c r="K286" s="235"/>
      <c r="L286" s="235"/>
      <c r="M286" s="235"/>
      <c r="O286" s="583">
        <v>12</v>
      </c>
      <c r="P286" s="584"/>
      <c r="Q286" s="585"/>
      <c r="R286" s="586"/>
      <c r="S286" s="586"/>
      <c r="T286" s="587"/>
      <c r="U286" s="235">
        <f>IF(AND((COUNTA($C$14)=1),(COUNTA(T286)=1),($C$14&lt;&gt;0),(OR((S286&lt;$C$62),(S286&gt;($E$62+61))))),1,0)</f>
        <v>0</v>
      </c>
      <c r="V286" s="235">
        <f>IF(AND((COUNTA($C$14)=1),(COUNTA(T286)=1),($C$14&lt;&gt;0),(OR((R286&lt;$C$62),(R286&gt;($E$62))))),1,0)</f>
        <v>0</v>
      </c>
      <c r="X286" s="583">
        <v>23</v>
      </c>
      <c r="Y286" s="584"/>
      <c r="Z286" s="585"/>
      <c r="AA286" s="586"/>
      <c r="AB286" s="586"/>
      <c r="AC286" s="587"/>
      <c r="AD286" s="235">
        <f>IF(AND((COUNTA($C$14)=1),(COUNTA(AC286)=1),($C$14&lt;&gt;0),(OR((AB286&lt;$C$62),(AB286&gt;($E$62+61))))),1,0)</f>
        <v>0</v>
      </c>
      <c r="AE286" s="235">
        <f>IF(AND((COUNTA($C$14)=1),(COUNTA(AC286)=1),($C$14&lt;&gt;0),(OR((AA286&lt;$C$62),(AA286&gt;($E$62))))),1,0)</f>
        <v>0</v>
      </c>
      <c r="AG286" s="583">
        <v>34</v>
      </c>
      <c r="AH286" s="584"/>
      <c r="AI286" s="585"/>
      <c r="AJ286" s="586"/>
      <c r="AK286" s="586"/>
      <c r="AL286" s="587"/>
      <c r="AM286" s="235">
        <f>IF(AND((COUNTA($C$14)=1),(COUNTA(AL286)=1),($C$14&lt;&gt;0),(OR((AK286&lt;$C$62),(AK286&gt;($E$62+61))))),1,0)</f>
        <v>0</v>
      </c>
      <c r="AN286" s="235">
        <f>IF(AND((COUNTA($C$14)=1),(COUNTA(AL286)=1),($C$14&lt;&gt;0),(OR((AJ286&lt;$C$62),(AJ286&gt;($E$62))))),1,0)</f>
        <v>0</v>
      </c>
    </row>
    <row r="287" spans="1:40" s="177" customFormat="1" x14ac:dyDescent="0.2">
      <c r="A287" s="583">
        <v>2</v>
      </c>
      <c r="B287" s="584"/>
      <c r="C287" s="585"/>
      <c r="D287" s="586"/>
      <c r="E287" s="586"/>
      <c r="F287" s="587"/>
      <c r="G287" s="235">
        <f t="shared" ref="G287:G296" si="91">IF(AND((COUNTA($C$14)=1),(COUNTA(F287)=1),($C$14&lt;&gt;0),(OR((E287&lt;$C$62),(E287&gt;($E$62+61))))),1,0)</f>
        <v>0</v>
      </c>
      <c r="H287" s="235">
        <f t="shared" ref="H287:H296" si="92">IF(AND((COUNTA($C$14)=1),(COUNTA(F287)=1),($C$14&lt;&gt;0),(OR((D287&lt;$C$62),(D287&gt;($E$62))))),1,0)</f>
        <v>0</v>
      </c>
      <c r="I287" s="235"/>
      <c r="J287" s="235"/>
      <c r="K287" s="235"/>
      <c r="L287" s="235"/>
      <c r="M287" s="235"/>
      <c r="O287" s="583">
        <v>13</v>
      </c>
      <c r="P287" s="584"/>
      <c r="Q287" s="585"/>
      <c r="R287" s="586"/>
      <c r="S287" s="586"/>
      <c r="T287" s="587"/>
      <c r="U287" s="235">
        <f t="shared" ref="U287:U296" si="93">IF(AND((COUNTA($C$14)=1),(COUNTA(T287)=1),($C$14&lt;&gt;0),(OR((S287&lt;$C$62),(S287&gt;($E$62+61))))),1,0)</f>
        <v>0</v>
      </c>
      <c r="V287" s="235">
        <f t="shared" ref="V287:V296" si="94">IF(AND((COUNTA($C$14)=1),(COUNTA(T287)=1),($C$14&lt;&gt;0),(OR((R287&lt;$C$62),(R287&gt;($E$62))))),1,0)</f>
        <v>0</v>
      </c>
      <c r="X287" s="583">
        <v>24</v>
      </c>
      <c r="Y287" s="584"/>
      <c r="Z287" s="585"/>
      <c r="AA287" s="586"/>
      <c r="AB287" s="586"/>
      <c r="AC287" s="587"/>
      <c r="AD287" s="235">
        <f t="shared" ref="AD287:AD296" si="95">IF(AND((COUNTA($C$14)=1),(COUNTA(AC287)=1),($C$14&lt;&gt;0),(OR((AB287&lt;$C$62),(AB287&gt;($E$62+61))))),1,0)</f>
        <v>0</v>
      </c>
      <c r="AE287" s="235">
        <f t="shared" ref="AE287:AE296" si="96">IF(AND((COUNTA($C$14)=1),(COUNTA(AC287)=1),($C$14&lt;&gt;0),(OR((AA287&lt;$C$62),(AA287&gt;($E$62))))),1,0)</f>
        <v>0</v>
      </c>
      <c r="AG287" s="583">
        <v>35</v>
      </c>
      <c r="AH287" s="584"/>
      <c r="AI287" s="585"/>
      <c r="AJ287" s="586"/>
      <c r="AK287" s="586"/>
      <c r="AL287" s="587"/>
      <c r="AM287" s="235">
        <f t="shared" ref="AM287:AM295" si="97">IF(AND((COUNTA($C$14)=1),(COUNTA(AL287)=1),($C$14&lt;&gt;0),(OR((AK287&lt;$C$62),(AK287&gt;($E$62+61))))),1,0)</f>
        <v>0</v>
      </c>
      <c r="AN287" s="235">
        <f t="shared" ref="AN287:AN295" si="98">IF(AND((COUNTA($C$14)=1),(COUNTA(AL287)=1),($C$14&lt;&gt;0),(OR((AJ287&lt;$C$62),(AJ287&gt;($E$62))))),1,0)</f>
        <v>0</v>
      </c>
    </row>
    <row r="288" spans="1:40" s="177" customFormat="1" x14ac:dyDescent="0.2">
      <c r="A288" s="583">
        <v>3</v>
      </c>
      <c r="B288" s="584"/>
      <c r="C288" s="585"/>
      <c r="D288" s="586"/>
      <c r="E288" s="586"/>
      <c r="F288" s="587"/>
      <c r="G288" s="235">
        <f t="shared" si="91"/>
        <v>0</v>
      </c>
      <c r="H288" s="235">
        <f t="shared" si="92"/>
        <v>0</v>
      </c>
      <c r="I288" s="235"/>
      <c r="J288" s="235"/>
      <c r="K288" s="235"/>
      <c r="L288" s="235"/>
      <c r="M288" s="235"/>
      <c r="O288" s="583">
        <v>14</v>
      </c>
      <c r="P288" s="584"/>
      <c r="Q288" s="585"/>
      <c r="R288" s="586"/>
      <c r="S288" s="586"/>
      <c r="T288" s="587"/>
      <c r="U288" s="235">
        <f t="shared" si="93"/>
        <v>0</v>
      </c>
      <c r="V288" s="235">
        <f t="shared" si="94"/>
        <v>0</v>
      </c>
      <c r="X288" s="583">
        <v>25</v>
      </c>
      <c r="Y288" s="584"/>
      <c r="Z288" s="585"/>
      <c r="AA288" s="586"/>
      <c r="AB288" s="586"/>
      <c r="AC288" s="587"/>
      <c r="AD288" s="235">
        <f t="shared" si="95"/>
        <v>0</v>
      </c>
      <c r="AE288" s="235">
        <f t="shared" si="96"/>
        <v>0</v>
      </c>
      <c r="AG288" s="583">
        <v>36</v>
      </c>
      <c r="AH288" s="584"/>
      <c r="AI288" s="585"/>
      <c r="AJ288" s="586"/>
      <c r="AK288" s="586"/>
      <c r="AL288" s="587"/>
      <c r="AM288" s="235">
        <f t="shared" si="97"/>
        <v>0</v>
      </c>
      <c r="AN288" s="235">
        <f t="shared" si="98"/>
        <v>0</v>
      </c>
    </row>
    <row r="289" spans="1:40" s="177" customFormat="1" x14ac:dyDescent="0.2">
      <c r="A289" s="583">
        <v>4</v>
      </c>
      <c r="B289" s="584"/>
      <c r="C289" s="585"/>
      <c r="D289" s="586"/>
      <c r="E289" s="586"/>
      <c r="F289" s="587"/>
      <c r="G289" s="235">
        <f t="shared" si="91"/>
        <v>0</v>
      </c>
      <c r="H289" s="235">
        <f t="shared" si="92"/>
        <v>0</v>
      </c>
      <c r="I289" s="235"/>
      <c r="J289" s="235"/>
      <c r="K289" s="235"/>
      <c r="L289" s="235"/>
      <c r="M289" s="235"/>
      <c r="O289" s="583">
        <v>15</v>
      </c>
      <c r="P289" s="584"/>
      <c r="Q289" s="585"/>
      <c r="R289" s="586"/>
      <c r="S289" s="586"/>
      <c r="T289" s="587"/>
      <c r="U289" s="235">
        <f t="shared" si="93"/>
        <v>0</v>
      </c>
      <c r="V289" s="235">
        <f t="shared" si="94"/>
        <v>0</v>
      </c>
      <c r="X289" s="583">
        <v>26</v>
      </c>
      <c r="Y289" s="584"/>
      <c r="Z289" s="585"/>
      <c r="AA289" s="586"/>
      <c r="AB289" s="586"/>
      <c r="AC289" s="587"/>
      <c r="AD289" s="235">
        <f t="shared" si="95"/>
        <v>0</v>
      </c>
      <c r="AE289" s="235">
        <f t="shared" si="96"/>
        <v>0</v>
      </c>
      <c r="AG289" s="583">
        <v>37</v>
      </c>
      <c r="AH289" s="584"/>
      <c r="AI289" s="585"/>
      <c r="AJ289" s="586"/>
      <c r="AK289" s="586"/>
      <c r="AL289" s="587"/>
      <c r="AM289" s="235">
        <f t="shared" si="97"/>
        <v>0</v>
      </c>
      <c r="AN289" s="235">
        <f t="shared" si="98"/>
        <v>0</v>
      </c>
    </row>
    <row r="290" spans="1:40" s="177" customFormat="1" x14ac:dyDescent="0.2">
      <c r="A290" s="583">
        <v>5</v>
      </c>
      <c r="B290" s="584"/>
      <c r="C290" s="585"/>
      <c r="D290" s="586"/>
      <c r="E290" s="586"/>
      <c r="F290" s="587"/>
      <c r="G290" s="235">
        <f t="shared" si="91"/>
        <v>0</v>
      </c>
      <c r="H290" s="235">
        <f t="shared" si="92"/>
        <v>0</v>
      </c>
      <c r="I290" s="235"/>
      <c r="J290" s="235"/>
      <c r="K290" s="235"/>
      <c r="L290" s="235"/>
      <c r="M290" s="235"/>
      <c r="O290" s="583">
        <v>16</v>
      </c>
      <c r="P290" s="584"/>
      <c r="Q290" s="585"/>
      <c r="R290" s="586"/>
      <c r="S290" s="586"/>
      <c r="T290" s="587"/>
      <c r="U290" s="235">
        <f t="shared" si="93"/>
        <v>0</v>
      </c>
      <c r="V290" s="235">
        <f t="shared" si="94"/>
        <v>0</v>
      </c>
      <c r="X290" s="583">
        <v>27</v>
      </c>
      <c r="Y290" s="584"/>
      <c r="Z290" s="585"/>
      <c r="AA290" s="586"/>
      <c r="AB290" s="586"/>
      <c r="AC290" s="587"/>
      <c r="AD290" s="235">
        <f t="shared" si="95"/>
        <v>0</v>
      </c>
      <c r="AE290" s="235">
        <f t="shared" si="96"/>
        <v>0</v>
      </c>
      <c r="AG290" s="583">
        <v>38</v>
      </c>
      <c r="AH290" s="584"/>
      <c r="AI290" s="585"/>
      <c r="AJ290" s="586"/>
      <c r="AK290" s="586"/>
      <c r="AL290" s="587"/>
      <c r="AM290" s="235">
        <f t="shared" si="97"/>
        <v>0</v>
      </c>
      <c r="AN290" s="235">
        <f t="shared" si="98"/>
        <v>0</v>
      </c>
    </row>
    <row r="291" spans="1:40" s="177" customFormat="1" x14ac:dyDescent="0.2">
      <c r="A291" s="583">
        <v>6</v>
      </c>
      <c r="B291" s="584"/>
      <c r="C291" s="585"/>
      <c r="D291" s="586"/>
      <c r="E291" s="586"/>
      <c r="F291" s="587"/>
      <c r="G291" s="235">
        <f t="shared" si="91"/>
        <v>0</v>
      </c>
      <c r="H291" s="235">
        <f t="shared" si="92"/>
        <v>0</v>
      </c>
      <c r="I291" s="235"/>
      <c r="J291" s="235"/>
      <c r="K291" s="235"/>
      <c r="L291" s="235"/>
      <c r="M291" s="235"/>
      <c r="O291" s="583">
        <v>17</v>
      </c>
      <c r="P291" s="584"/>
      <c r="Q291" s="585"/>
      <c r="R291" s="586"/>
      <c r="S291" s="586"/>
      <c r="T291" s="587"/>
      <c r="U291" s="235">
        <f t="shared" si="93"/>
        <v>0</v>
      </c>
      <c r="V291" s="235">
        <f t="shared" si="94"/>
        <v>0</v>
      </c>
      <c r="X291" s="583">
        <v>28</v>
      </c>
      <c r="Y291" s="584"/>
      <c r="Z291" s="585"/>
      <c r="AA291" s="586"/>
      <c r="AB291" s="586"/>
      <c r="AC291" s="587"/>
      <c r="AD291" s="235">
        <f t="shared" si="95"/>
        <v>0</v>
      </c>
      <c r="AE291" s="235">
        <f t="shared" si="96"/>
        <v>0</v>
      </c>
      <c r="AG291" s="583">
        <v>39</v>
      </c>
      <c r="AH291" s="584"/>
      <c r="AI291" s="585"/>
      <c r="AJ291" s="586"/>
      <c r="AK291" s="586"/>
      <c r="AL291" s="587"/>
      <c r="AM291" s="235">
        <f t="shared" si="97"/>
        <v>0</v>
      </c>
      <c r="AN291" s="235">
        <f t="shared" si="98"/>
        <v>0</v>
      </c>
    </row>
    <row r="292" spans="1:40" s="177" customFormat="1" x14ac:dyDescent="0.2">
      <c r="A292" s="583">
        <v>7</v>
      </c>
      <c r="B292" s="584"/>
      <c r="C292" s="585"/>
      <c r="D292" s="586"/>
      <c r="E292" s="586"/>
      <c r="F292" s="587"/>
      <c r="G292" s="235">
        <f t="shared" si="91"/>
        <v>0</v>
      </c>
      <c r="H292" s="235">
        <f t="shared" si="92"/>
        <v>0</v>
      </c>
      <c r="I292" s="235"/>
      <c r="J292" s="235"/>
      <c r="K292" s="235"/>
      <c r="L292" s="235"/>
      <c r="M292" s="235"/>
      <c r="O292" s="583">
        <v>18</v>
      </c>
      <c r="P292" s="584"/>
      <c r="Q292" s="585"/>
      <c r="R292" s="586"/>
      <c r="S292" s="586"/>
      <c r="T292" s="587"/>
      <c r="U292" s="235">
        <f t="shared" si="93"/>
        <v>0</v>
      </c>
      <c r="V292" s="235">
        <f t="shared" si="94"/>
        <v>0</v>
      </c>
      <c r="X292" s="583">
        <v>29</v>
      </c>
      <c r="Y292" s="584"/>
      <c r="Z292" s="585"/>
      <c r="AA292" s="586"/>
      <c r="AB292" s="586"/>
      <c r="AC292" s="587"/>
      <c r="AD292" s="235">
        <f t="shared" si="95"/>
        <v>0</v>
      </c>
      <c r="AE292" s="235">
        <f t="shared" si="96"/>
        <v>0</v>
      </c>
      <c r="AG292" s="583">
        <v>40</v>
      </c>
      <c r="AH292" s="584"/>
      <c r="AI292" s="585"/>
      <c r="AJ292" s="586"/>
      <c r="AK292" s="586"/>
      <c r="AL292" s="587"/>
      <c r="AM292" s="235">
        <f t="shared" si="97"/>
        <v>0</v>
      </c>
      <c r="AN292" s="235">
        <f t="shared" si="98"/>
        <v>0</v>
      </c>
    </row>
    <row r="293" spans="1:40" s="177" customFormat="1" x14ac:dyDescent="0.2">
      <c r="A293" s="583">
        <v>8</v>
      </c>
      <c r="B293" s="584"/>
      <c r="C293" s="585"/>
      <c r="D293" s="586"/>
      <c r="E293" s="586"/>
      <c r="F293" s="587"/>
      <c r="G293" s="235">
        <f t="shared" si="91"/>
        <v>0</v>
      </c>
      <c r="H293" s="235">
        <f t="shared" si="92"/>
        <v>0</v>
      </c>
      <c r="I293" s="235"/>
      <c r="J293" s="235"/>
      <c r="K293" s="235"/>
      <c r="L293" s="235"/>
      <c r="M293" s="235"/>
      <c r="O293" s="583">
        <v>19</v>
      </c>
      <c r="P293" s="584"/>
      <c r="Q293" s="585"/>
      <c r="R293" s="586"/>
      <c r="S293" s="586"/>
      <c r="T293" s="587"/>
      <c r="U293" s="235">
        <f t="shared" si="93"/>
        <v>0</v>
      </c>
      <c r="V293" s="235">
        <f t="shared" si="94"/>
        <v>0</v>
      </c>
      <c r="X293" s="583">
        <v>30</v>
      </c>
      <c r="Y293" s="584"/>
      <c r="Z293" s="585"/>
      <c r="AA293" s="586"/>
      <c r="AB293" s="586"/>
      <c r="AC293" s="587"/>
      <c r="AD293" s="235">
        <f t="shared" si="95"/>
        <v>0</v>
      </c>
      <c r="AE293" s="235">
        <f t="shared" si="96"/>
        <v>0</v>
      </c>
      <c r="AG293" s="583">
        <v>41</v>
      </c>
      <c r="AH293" s="584"/>
      <c r="AI293" s="585"/>
      <c r="AJ293" s="586"/>
      <c r="AK293" s="586"/>
      <c r="AL293" s="587"/>
      <c r="AM293" s="235">
        <f t="shared" si="97"/>
        <v>0</v>
      </c>
      <c r="AN293" s="235">
        <f t="shared" si="98"/>
        <v>0</v>
      </c>
    </row>
    <row r="294" spans="1:40" s="177" customFormat="1" x14ac:dyDescent="0.2">
      <c r="A294" s="583">
        <v>9</v>
      </c>
      <c r="B294" s="584"/>
      <c r="C294" s="585"/>
      <c r="D294" s="586"/>
      <c r="E294" s="586"/>
      <c r="F294" s="587"/>
      <c r="G294" s="235">
        <f t="shared" si="91"/>
        <v>0</v>
      </c>
      <c r="H294" s="235">
        <f t="shared" si="92"/>
        <v>0</v>
      </c>
      <c r="I294" s="235"/>
      <c r="J294" s="235"/>
      <c r="K294" s="235"/>
      <c r="L294" s="235"/>
      <c r="M294" s="235"/>
      <c r="O294" s="583">
        <v>20</v>
      </c>
      <c r="P294" s="584"/>
      <c r="Q294" s="585"/>
      <c r="R294" s="586"/>
      <c r="S294" s="586"/>
      <c r="T294" s="587"/>
      <c r="U294" s="235">
        <f t="shared" si="93"/>
        <v>0</v>
      </c>
      <c r="V294" s="235">
        <f t="shared" si="94"/>
        <v>0</v>
      </c>
      <c r="X294" s="583">
        <v>31</v>
      </c>
      <c r="Y294" s="584"/>
      <c r="Z294" s="585"/>
      <c r="AA294" s="586"/>
      <c r="AB294" s="586"/>
      <c r="AC294" s="587"/>
      <c r="AD294" s="235">
        <f t="shared" si="95"/>
        <v>0</v>
      </c>
      <c r="AE294" s="235">
        <f t="shared" si="96"/>
        <v>0</v>
      </c>
      <c r="AG294" s="583">
        <v>42</v>
      </c>
      <c r="AH294" s="584"/>
      <c r="AI294" s="585"/>
      <c r="AJ294" s="586"/>
      <c r="AK294" s="586"/>
      <c r="AL294" s="587"/>
      <c r="AM294" s="235">
        <f t="shared" si="97"/>
        <v>0</v>
      </c>
      <c r="AN294" s="235">
        <f t="shared" si="98"/>
        <v>0</v>
      </c>
    </row>
    <row r="295" spans="1:40" s="177" customFormat="1" x14ac:dyDescent="0.2">
      <c r="A295" s="583">
        <v>10</v>
      </c>
      <c r="B295" s="584"/>
      <c r="C295" s="585"/>
      <c r="D295" s="586"/>
      <c r="E295" s="586"/>
      <c r="F295" s="587"/>
      <c r="G295" s="235">
        <f t="shared" si="91"/>
        <v>0</v>
      </c>
      <c r="H295" s="235">
        <f t="shared" si="92"/>
        <v>0</v>
      </c>
      <c r="I295" s="235"/>
      <c r="J295" s="235"/>
      <c r="K295" s="235"/>
      <c r="L295" s="235"/>
      <c r="M295" s="235"/>
      <c r="O295" s="583">
        <v>21</v>
      </c>
      <c r="P295" s="584"/>
      <c r="Q295" s="585"/>
      <c r="R295" s="586"/>
      <c r="S295" s="586"/>
      <c r="T295" s="587"/>
      <c r="U295" s="235">
        <f t="shared" si="93"/>
        <v>0</v>
      </c>
      <c r="V295" s="235">
        <f t="shared" si="94"/>
        <v>0</v>
      </c>
      <c r="X295" s="583">
        <v>32</v>
      </c>
      <c r="Y295" s="584"/>
      <c r="Z295" s="585"/>
      <c r="AA295" s="586"/>
      <c r="AB295" s="586"/>
      <c r="AC295" s="587"/>
      <c r="AD295" s="235">
        <f t="shared" si="95"/>
        <v>0</v>
      </c>
      <c r="AE295" s="235">
        <f t="shared" si="96"/>
        <v>0</v>
      </c>
      <c r="AG295" s="583">
        <v>43</v>
      </c>
      <c r="AH295" s="584"/>
      <c r="AI295" s="585"/>
      <c r="AJ295" s="586"/>
      <c r="AK295" s="586"/>
      <c r="AL295" s="587"/>
      <c r="AM295" s="235">
        <f t="shared" si="97"/>
        <v>0</v>
      </c>
      <c r="AN295" s="235">
        <f t="shared" si="98"/>
        <v>0</v>
      </c>
    </row>
    <row r="296" spans="1:40" s="177" customFormat="1" ht="13.5" thickBot="1" x14ac:dyDescent="0.25">
      <c r="A296" s="583">
        <v>11</v>
      </c>
      <c r="B296" s="584"/>
      <c r="C296" s="585"/>
      <c r="D296" s="586"/>
      <c r="E296" s="586"/>
      <c r="F296" s="587"/>
      <c r="G296" s="235">
        <f t="shared" si="91"/>
        <v>0</v>
      </c>
      <c r="H296" s="235">
        <f t="shared" si="92"/>
        <v>0</v>
      </c>
      <c r="I296" s="235"/>
      <c r="J296" s="235"/>
      <c r="K296" s="235"/>
      <c r="L296" s="235"/>
      <c r="M296" s="235"/>
      <c r="O296" s="583">
        <v>22</v>
      </c>
      <c r="P296" s="584"/>
      <c r="Q296" s="585"/>
      <c r="R296" s="586"/>
      <c r="S296" s="586"/>
      <c r="T296" s="587"/>
      <c r="U296" s="235">
        <f t="shared" si="93"/>
        <v>0</v>
      </c>
      <c r="V296" s="235">
        <f t="shared" si="94"/>
        <v>0</v>
      </c>
      <c r="X296" s="583">
        <v>33</v>
      </c>
      <c r="Y296" s="584"/>
      <c r="Z296" s="585"/>
      <c r="AA296" s="586"/>
      <c r="AB296" s="586"/>
      <c r="AC296" s="587"/>
      <c r="AD296" s="235">
        <f t="shared" si="95"/>
        <v>0</v>
      </c>
      <c r="AE296" s="235">
        <f t="shared" si="96"/>
        <v>0</v>
      </c>
      <c r="AG296" s="588"/>
      <c r="AH296" s="589" t="s">
        <v>3</v>
      </c>
      <c r="AI296" s="551"/>
      <c r="AJ296" s="589"/>
      <c r="AK296" s="589"/>
      <c r="AL296" s="590">
        <f>SUM(F286:F296)+SUM(T286:T296)+SUM(AL286:AL295)+SUM(AC286:AC296)</f>
        <v>0</v>
      </c>
      <c r="AM296" s="235"/>
      <c r="AN296" s="235"/>
    </row>
    <row r="297" spans="1:40" s="177" customFormat="1" x14ac:dyDescent="0.2">
      <c r="B297" s="591"/>
      <c r="C297" s="328"/>
      <c r="D297" s="592"/>
      <c r="E297" s="592"/>
      <c r="F297" s="575"/>
      <c r="G297" s="235"/>
      <c r="H297" s="235"/>
      <c r="I297" s="235"/>
      <c r="J297" s="235"/>
      <c r="K297" s="235"/>
      <c r="L297" s="235"/>
      <c r="M297" s="235"/>
      <c r="P297" s="591"/>
      <c r="Q297" s="328"/>
      <c r="R297" s="592"/>
      <c r="S297" s="592"/>
      <c r="T297" s="575"/>
      <c r="U297" s="235"/>
      <c r="V297" s="235"/>
      <c r="Y297" s="591"/>
      <c r="Z297" s="328"/>
      <c r="AA297" s="592"/>
      <c r="AB297" s="592"/>
      <c r="AC297" s="575"/>
      <c r="AD297" s="235"/>
      <c r="AE297" s="235"/>
      <c r="AH297" s="591"/>
      <c r="AI297" s="328"/>
      <c r="AJ297" s="592"/>
      <c r="AK297" s="592"/>
      <c r="AL297" s="575"/>
      <c r="AM297" s="235"/>
      <c r="AN297" s="235"/>
    </row>
    <row r="298" spans="1:40" s="177" customFormat="1" x14ac:dyDescent="0.2">
      <c r="B298" s="591"/>
      <c r="C298" s="328"/>
      <c r="D298" s="592"/>
      <c r="E298" s="592"/>
      <c r="F298" s="575"/>
      <c r="G298" s="235"/>
      <c r="H298" s="235"/>
      <c r="I298" s="235"/>
      <c r="J298" s="235"/>
      <c r="K298" s="235"/>
      <c r="L298" s="235"/>
      <c r="M298" s="235"/>
      <c r="P298" s="591"/>
      <c r="Q298" s="328"/>
      <c r="R298" s="592"/>
      <c r="S298" s="592"/>
      <c r="T298" s="575"/>
      <c r="U298" s="235"/>
      <c r="V298" s="235"/>
      <c r="Y298" s="591"/>
      <c r="Z298" s="328"/>
      <c r="AA298" s="592"/>
      <c r="AB298" s="592"/>
      <c r="AC298" s="575"/>
      <c r="AD298" s="235"/>
      <c r="AE298" s="235"/>
      <c r="AH298" s="591"/>
      <c r="AI298" s="328"/>
      <c r="AJ298" s="592"/>
      <c r="AK298" s="592"/>
      <c r="AL298" s="575"/>
      <c r="AM298" s="235"/>
      <c r="AN298" s="235"/>
    </row>
    <row r="299" spans="1:40" s="177" customFormat="1" x14ac:dyDescent="0.2">
      <c r="B299" s="591"/>
      <c r="C299" s="328"/>
      <c r="D299" s="592"/>
      <c r="E299" s="592"/>
      <c r="F299" s="575"/>
      <c r="G299" s="235"/>
      <c r="H299" s="235"/>
      <c r="I299" s="235"/>
      <c r="J299" s="235"/>
      <c r="K299" s="235"/>
      <c r="L299" s="235"/>
      <c r="M299" s="235"/>
      <c r="P299" s="591"/>
      <c r="Q299" s="328"/>
      <c r="R299" s="592"/>
      <c r="S299" s="592"/>
      <c r="T299" s="575"/>
      <c r="U299" s="235"/>
      <c r="V299" s="235"/>
      <c r="Y299" s="591"/>
      <c r="Z299" s="328"/>
      <c r="AA299" s="592"/>
      <c r="AB299" s="592"/>
      <c r="AC299" s="575"/>
      <c r="AD299" s="235"/>
      <c r="AE299" s="235"/>
      <c r="AH299" s="591"/>
      <c r="AI299" s="328"/>
      <c r="AJ299" s="592"/>
      <c r="AK299" s="592"/>
      <c r="AL299" s="575"/>
      <c r="AM299" s="235"/>
      <c r="AN299" s="235"/>
    </row>
    <row r="300" spans="1:40" s="177" customFormat="1" x14ac:dyDescent="0.2">
      <c r="B300" s="591"/>
      <c r="C300" s="328"/>
      <c r="D300" s="592"/>
      <c r="E300" s="592"/>
      <c r="F300" s="575"/>
      <c r="G300" s="235"/>
      <c r="H300" s="235"/>
      <c r="I300" s="235"/>
      <c r="J300" s="235"/>
      <c r="K300" s="235"/>
      <c r="L300" s="235"/>
      <c r="M300" s="235"/>
      <c r="P300" s="591"/>
      <c r="Q300" s="328"/>
      <c r="R300" s="592"/>
      <c r="S300" s="592"/>
      <c r="T300" s="575"/>
      <c r="U300" s="235"/>
      <c r="V300" s="235"/>
      <c r="Y300" s="591"/>
      <c r="Z300" s="328"/>
      <c r="AA300" s="592"/>
      <c r="AB300" s="592"/>
      <c r="AC300" s="575"/>
      <c r="AD300" s="235"/>
      <c r="AE300" s="235"/>
      <c r="AH300" s="591"/>
      <c r="AI300" s="328"/>
      <c r="AJ300" s="592"/>
      <c r="AK300" s="592"/>
      <c r="AL300" s="575"/>
      <c r="AM300" s="235"/>
      <c r="AN300" s="235"/>
    </row>
    <row r="301" spans="1:40" s="177" customFormat="1" x14ac:dyDescent="0.2">
      <c r="B301" s="591"/>
      <c r="C301" s="328"/>
      <c r="D301" s="592"/>
      <c r="E301" s="592"/>
      <c r="F301" s="575"/>
      <c r="G301" s="235"/>
      <c r="H301" s="235"/>
      <c r="I301" s="235"/>
      <c r="J301" s="235"/>
      <c r="K301" s="235"/>
      <c r="L301" s="235"/>
      <c r="M301" s="235"/>
      <c r="P301" s="591"/>
      <c r="Q301" s="328"/>
      <c r="R301" s="592"/>
      <c r="S301" s="592"/>
      <c r="T301" s="575"/>
      <c r="U301" s="235"/>
      <c r="V301" s="235"/>
      <c r="Y301" s="591"/>
      <c r="Z301" s="328"/>
      <c r="AA301" s="592"/>
      <c r="AB301" s="592"/>
      <c r="AC301" s="575"/>
      <c r="AD301" s="235"/>
      <c r="AE301" s="235"/>
      <c r="AH301" s="591"/>
      <c r="AI301" s="328"/>
      <c r="AJ301" s="592"/>
      <c r="AK301" s="592"/>
      <c r="AL301" s="575"/>
      <c r="AM301" s="235"/>
      <c r="AN301" s="235"/>
    </row>
    <row r="302" spans="1:40" s="177" customFormat="1" x14ac:dyDescent="0.2">
      <c r="B302" s="591"/>
      <c r="C302" s="328"/>
      <c r="D302" s="592"/>
      <c r="E302" s="592"/>
      <c r="F302" s="575"/>
      <c r="G302" s="235"/>
      <c r="H302" s="235"/>
      <c r="I302" s="235"/>
      <c r="J302" s="235"/>
      <c r="K302" s="235"/>
      <c r="L302" s="235"/>
      <c r="M302" s="235"/>
      <c r="P302" s="591"/>
      <c r="Q302" s="328"/>
      <c r="R302" s="592"/>
      <c r="S302" s="592"/>
      <c r="T302" s="575"/>
      <c r="U302" s="235"/>
      <c r="V302" s="235"/>
      <c r="Y302" s="591"/>
      <c r="Z302" s="328"/>
      <c r="AA302" s="592"/>
      <c r="AB302" s="592"/>
      <c r="AC302" s="575"/>
      <c r="AD302" s="235"/>
      <c r="AE302" s="235"/>
      <c r="AH302" s="591"/>
      <c r="AI302" s="328"/>
      <c r="AJ302" s="592"/>
      <c r="AK302" s="592"/>
      <c r="AL302" s="575"/>
      <c r="AM302" s="235"/>
      <c r="AN302" s="235"/>
    </row>
    <row r="303" spans="1:40" s="177" customFormat="1" ht="13.5" thickBot="1" x14ac:dyDescent="0.25">
      <c r="B303" s="591"/>
      <c r="C303" s="328"/>
      <c r="D303" s="592"/>
      <c r="E303" s="592"/>
      <c r="F303" s="575"/>
      <c r="G303" s="235"/>
      <c r="H303" s="235"/>
      <c r="I303" s="235"/>
      <c r="J303" s="235"/>
      <c r="K303" s="235"/>
      <c r="L303" s="235"/>
      <c r="M303" s="235"/>
      <c r="P303" s="591"/>
      <c r="Q303" s="328"/>
      <c r="R303" s="592"/>
      <c r="S303" s="592"/>
      <c r="T303" s="575"/>
      <c r="U303" s="235"/>
      <c r="V303" s="235"/>
      <c r="Y303" s="591"/>
      <c r="Z303" s="328"/>
      <c r="AA303" s="592"/>
      <c r="AB303" s="592"/>
      <c r="AC303" s="575"/>
      <c r="AD303" s="235"/>
      <c r="AE303" s="235"/>
      <c r="AH303" s="591"/>
      <c r="AI303" s="328"/>
      <c r="AJ303" s="592"/>
      <c r="AK303" s="592"/>
      <c r="AL303" s="575"/>
      <c r="AM303" s="235"/>
      <c r="AN303" s="235"/>
    </row>
    <row r="304" spans="1:40" s="177" customFormat="1" ht="13.5" thickBot="1" x14ac:dyDescent="0.25">
      <c r="A304" s="579">
        <v>13</v>
      </c>
      <c r="B304" s="579"/>
      <c r="C304" s="472"/>
      <c r="D304" s="816" t="s">
        <v>159</v>
      </c>
      <c r="E304" s="812" t="s">
        <v>34</v>
      </c>
      <c r="F304" s="580">
        <f>+$AL316</f>
        <v>0</v>
      </c>
      <c r="G304" s="235"/>
      <c r="H304" s="235"/>
      <c r="I304" s="235"/>
      <c r="J304" s="235"/>
      <c r="K304" s="235"/>
      <c r="L304" s="235"/>
      <c r="M304" s="235"/>
      <c r="O304" s="579"/>
      <c r="P304" s="579"/>
      <c r="Q304" s="472"/>
      <c r="R304" s="816" t="s">
        <v>159</v>
      </c>
      <c r="S304" s="812" t="s">
        <v>34</v>
      </c>
      <c r="T304" s="580">
        <f>+$AL316</f>
        <v>0</v>
      </c>
      <c r="U304" s="235"/>
      <c r="V304" s="235"/>
      <c r="X304" s="579">
        <v>13</v>
      </c>
      <c r="Y304" s="579"/>
      <c r="Z304" s="472"/>
      <c r="AA304" s="816" t="s">
        <v>159</v>
      </c>
      <c r="AB304" s="812" t="s">
        <v>34</v>
      </c>
      <c r="AC304" s="580">
        <f>+$AL316</f>
        <v>0</v>
      </c>
      <c r="AD304" s="235"/>
      <c r="AE304" s="235"/>
      <c r="AG304" s="579"/>
      <c r="AH304" s="579"/>
      <c r="AI304" s="472"/>
      <c r="AJ304" s="816" t="s">
        <v>159</v>
      </c>
      <c r="AK304" s="812" t="s">
        <v>34</v>
      </c>
      <c r="AL304" s="814" t="s">
        <v>18</v>
      </c>
      <c r="AM304" s="235"/>
      <c r="AN304" s="235"/>
    </row>
    <row r="305" spans="1:40" s="177" customFormat="1" ht="51" x14ac:dyDescent="0.2">
      <c r="A305" s="581" t="s">
        <v>7</v>
      </c>
      <c r="B305" s="582" t="str">
        <f>+" אסמכתא " &amp; $B$15 &amp;"         חזרה לטבלה "</f>
        <v xml:space="preserve"> אסמכתא          חזרה לטבלה </v>
      </c>
      <c r="C305" s="477" t="s">
        <v>203</v>
      </c>
      <c r="D305" s="817"/>
      <c r="E305" s="813"/>
      <c r="F305" s="580" t="s">
        <v>18</v>
      </c>
      <c r="G305" s="235"/>
      <c r="H305" s="235"/>
      <c r="I305" s="235"/>
      <c r="J305" s="235"/>
      <c r="K305" s="235"/>
      <c r="L305" s="235"/>
      <c r="M305" s="235"/>
      <c r="O305" s="581" t="s">
        <v>23</v>
      </c>
      <c r="P305" s="582" t="str">
        <f>+" אסמכתא " &amp; $B$15 &amp;"         חזרה לטבלה "</f>
        <v xml:space="preserve"> אסמכתא          חזרה לטבלה </v>
      </c>
      <c r="Q305" s="477" t="s">
        <v>203</v>
      </c>
      <c r="R305" s="817"/>
      <c r="S305" s="813"/>
      <c r="T305" s="580" t="s">
        <v>18</v>
      </c>
      <c r="U305" s="235"/>
      <c r="V305" s="235"/>
      <c r="X305" s="581" t="s">
        <v>7</v>
      </c>
      <c r="Y305" s="582" t="str">
        <f>+" אסמכתא " &amp; $B$15 &amp;"         חזרה לטבלה "</f>
        <v xml:space="preserve"> אסמכתא          חזרה לטבלה </v>
      </c>
      <c r="Z305" s="477" t="s">
        <v>203</v>
      </c>
      <c r="AA305" s="817"/>
      <c r="AB305" s="813"/>
      <c r="AC305" s="580" t="s">
        <v>18</v>
      </c>
      <c r="AD305" s="235"/>
      <c r="AE305" s="235"/>
      <c r="AG305" s="581" t="s">
        <v>23</v>
      </c>
      <c r="AH305" s="582" t="str">
        <f>+" אסמכתא " &amp; $B$15 &amp;"         חזרה לטבלה "</f>
        <v xml:space="preserve"> אסמכתא          חזרה לטבלה </v>
      </c>
      <c r="AI305" s="477" t="s">
        <v>203</v>
      </c>
      <c r="AJ305" s="817"/>
      <c r="AK305" s="813"/>
      <c r="AL305" s="815"/>
      <c r="AM305" s="235"/>
      <c r="AN305" s="235"/>
    </row>
    <row r="306" spans="1:40" s="177" customFormat="1" x14ac:dyDescent="0.2">
      <c r="A306" s="583">
        <v>1</v>
      </c>
      <c r="B306" s="584"/>
      <c r="C306" s="585"/>
      <c r="D306" s="586"/>
      <c r="E306" s="586"/>
      <c r="F306" s="587"/>
      <c r="G306" s="235">
        <f>IF(AND((COUNTA($C$15)=1),(COUNTA(F306)=1),($C$15&lt;&gt;0),(OR((E306&lt;$C$62),(E306&gt;($E$62+61))))),1,0)</f>
        <v>0</v>
      </c>
      <c r="H306" s="235">
        <f>IF(AND((COUNTA($C$15)=1),(COUNTA(F306)=1),($C$15&lt;&gt;0),(OR((D306&lt;$C$62),(D306&gt;($E$62))))),1,0)</f>
        <v>0</v>
      </c>
      <c r="I306" s="235"/>
      <c r="J306" s="235"/>
      <c r="K306" s="235"/>
      <c r="L306" s="235"/>
      <c r="M306" s="235"/>
      <c r="O306" s="583">
        <v>12</v>
      </c>
      <c r="P306" s="584"/>
      <c r="Q306" s="585"/>
      <c r="R306" s="586"/>
      <c r="S306" s="586"/>
      <c r="T306" s="587"/>
      <c r="U306" s="235">
        <f>IF(AND((COUNTA($C$15)=1),(COUNTA(T306)=1),($C$15&lt;&gt;0),(OR((S306&lt;$C$62),(S306&gt;($E$62+61))))),1,0)</f>
        <v>0</v>
      </c>
      <c r="V306" s="235">
        <f>IF(AND((COUNTA($C$15)=1),(COUNTA(T306)=1),($C$15&lt;&gt;0),(OR((R306&lt;$C$62),(R306&gt;($E$62))))),1,0)</f>
        <v>0</v>
      </c>
      <c r="X306" s="583">
        <v>23</v>
      </c>
      <c r="Y306" s="584"/>
      <c r="Z306" s="585"/>
      <c r="AA306" s="586"/>
      <c r="AB306" s="586"/>
      <c r="AC306" s="587"/>
      <c r="AD306" s="235">
        <f>IF(AND((COUNTA($C$15)=1),(COUNTA(AC306)=1),($C$15&lt;&gt;0),(OR((AB306&lt;$C$62),(AB306&gt;($E$62+61))))),1,0)</f>
        <v>0</v>
      </c>
      <c r="AE306" s="235">
        <f>IF(AND((COUNTA($C$15)=1),(COUNTA(AC306)=1),($C$15&lt;&gt;0),(OR((AA306&lt;$C$62),(AA306&gt;($E$62))))),1,0)</f>
        <v>0</v>
      </c>
      <c r="AG306" s="583">
        <v>34</v>
      </c>
      <c r="AH306" s="584"/>
      <c r="AI306" s="585"/>
      <c r="AJ306" s="586"/>
      <c r="AK306" s="586"/>
      <c r="AL306" s="587"/>
      <c r="AM306" s="235">
        <f>IF(AND((COUNTA($C$15)=1),(COUNTA(AL306)=1),($C$15&lt;&gt;0),(OR((AK306&lt;$C$62),(AK306&gt;($E$62+61))))),1,0)</f>
        <v>0</v>
      </c>
      <c r="AN306" s="235">
        <f>IF(AND((COUNTA($C$15)=1),(COUNTA(AL306)=1),($C$15&lt;&gt;0),(OR((AJ306&lt;$C$62),(AJ306&gt;($E$62))))),1,0)</f>
        <v>0</v>
      </c>
    </row>
    <row r="307" spans="1:40" s="177" customFormat="1" x14ac:dyDescent="0.2">
      <c r="A307" s="583">
        <v>2</v>
      </c>
      <c r="B307" s="584"/>
      <c r="C307" s="585"/>
      <c r="D307" s="586"/>
      <c r="E307" s="586"/>
      <c r="F307" s="587"/>
      <c r="G307" s="235">
        <f t="shared" ref="G307:G316" si="99">IF(AND((COUNTA($C$15)=1),(COUNTA(F307)=1),($C$15&lt;&gt;0),(OR((E307&lt;$C$62),(E307&gt;($E$62+61))))),1,0)</f>
        <v>0</v>
      </c>
      <c r="H307" s="235">
        <f t="shared" ref="H307:H316" si="100">IF(AND((COUNTA($C$15)=1),(COUNTA(F307)=1),($C$15&lt;&gt;0),(OR((D307&lt;$C$62),(D307&gt;($E$62))))),1,0)</f>
        <v>0</v>
      </c>
      <c r="I307" s="235"/>
      <c r="J307" s="235"/>
      <c r="K307" s="235"/>
      <c r="L307" s="235"/>
      <c r="M307" s="235"/>
      <c r="O307" s="583">
        <v>13</v>
      </c>
      <c r="P307" s="584"/>
      <c r="Q307" s="585"/>
      <c r="R307" s="586"/>
      <c r="S307" s="586"/>
      <c r="T307" s="587"/>
      <c r="U307" s="235">
        <f t="shared" ref="U307:U316" si="101">IF(AND((COUNTA($C$15)=1),(COUNTA(T307)=1),($C$15&lt;&gt;0),(OR((S307&lt;$C$62),(S307&gt;($E$62+61))))),1,0)</f>
        <v>0</v>
      </c>
      <c r="V307" s="235">
        <f t="shared" ref="V307:V316" si="102">IF(AND((COUNTA($C$15)=1),(COUNTA(T307)=1),($C$15&lt;&gt;0),(OR((R307&lt;$C$62),(R307&gt;($E$62))))),1,0)</f>
        <v>0</v>
      </c>
      <c r="X307" s="583">
        <v>24</v>
      </c>
      <c r="Y307" s="584"/>
      <c r="Z307" s="585"/>
      <c r="AA307" s="586"/>
      <c r="AB307" s="586"/>
      <c r="AC307" s="587"/>
      <c r="AD307" s="235">
        <f t="shared" ref="AD307:AD316" si="103">IF(AND((COUNTA($C$15)=1),(COUNTA(AC307)=1),($C$15&lt;&gt;0),(OR((AB307&lt;$C$62),(AB307&gt;($E$62+61))))),1,0)</f>
        <v>0</v>
      </c>
      <c r="AE307" s="235">
        <f t="shared" ref="AE307:AE316" si="104">IF(AND((COUNTA($C$15)=1),(COUNTA(AC307)=1),($C$15&lt;&gt;0),(OR((AA307&lt;$C$62),(AA307&gt;($E$62))))),1,0)</f>
        <v>0</v>
      </c>
      <c r="AG307" s="583">
        <v>35</v>
      </c>
      <c r="AH307" s="584"/>
      <c r="AI307" s="585"/>
      <c r="AJ307" s="586"/>
      <c r="AK307" s="586"/>
      <c r="AL307" s="587"/>
      <c r="AM307" s="235">
        <f t="shared" ref="AM307:AM315" si="105">IF(AND((COUNTA($C$15)=1),(COUNTA(AL307)=1),($C$15&lt;&gt;0),(OR((AK307&lt;$C$62),(AK307&gt;($E$62+61))))),1,0)</f>
        <v>0</v>
      </c>
      <c r="AN307" s="235">
        <f t="shared" ref="AN307:AN315" si="106">IF(AND((COUNTA($C$15)=1),(COUNTA(AL307)=1),($C$15&lt;&gt;0),(OR((AJ307&lt;$C$62),(AJ307&gt;($E$62))))),1,0)</f>
        <v>0</v>
      </c>
    </row>
    <row r="308" spans="1:40" s="177" customFormat="1" x14ac:dyDescent="0.2">
      <c r="A308" s="583">
        <v>3</v>
      </c>
      <c r="B308" s="584"/>
      <c r="C308" s="585"/>
      <c r="D308" s="586"/>
      <c r="E308" s="586"/>
      <c r="F308" s="587"/>
      <c r="G308" s="235">
        <f t="shared" si="99"/>
        <v>0</v>
      </c>
      <c r="H308" s="235">
        <f t="shared" si="100"/>
        <v>0</v>
      </c>
      <c r="I308" s="235"/>
      <c r="J308" s="235"/>
      <c r="K308" s="235"/>
      <c r="L308" s="235"/>
      <c r="M308" s="235"/>
      <c r="O308" s="583">
        <v>14</v>
      </c>
      <c r="P308" s="584"/>
      <c r="Q308" s="585"/>
      <c r="R308" s="586"/>
      <c r="S308" s="586"/>
      <c r="T308" s="587"/>
      <c r="U308" s="235">
        <f t="shared" si="101"/>
        <v>0</v>
      </c>
      <c r="V308" s="235">
        <f t="shared" si="102"/>
        <v>0</v>
      </c>
      <c r="X308" s="583">
        <v>25</v>
      </c>
      <c r="Y308" s="584"/>
      <c r="Z308" s="585"/>
      <c r="AA308" s="586"/>
      <c r="AB308" s="586"/>
      <c r="AC308" s="587"/>
      <c r="AD308" s="235">
        <f t="shared" si="103"/>
        <v>0</v>
      </c>
      <c r="AE308" s="235">
        <f t="shared" si="104"/>
        <v>0</v>
      </c>
      <c r="AG308" s="583">
        <v>36</v>
      </c>
      <c r="AH308" s="584"/>
      <c r="AI308" s="585"/>
      <c r="AJ308" s="586"/>
      <c r="AK308" s="586"/>
      <c r="AL308" s="587"/>
      <c r="AM308" s="235">
        <f t="shared" si="105"/>
        <v>0</v>
      </c>
      <c r="AN308" s="235">
        <f t="shared" si="106"/>
        <v>0</v>
      </c>
    </row>
    <row r="309" spans="1:40" s="177" customFormat="1" x14ac:dyDescent="0.2">
      <c r="A309" s="583">
        <v>4</v>
      </c>
      <c r="B309" s="584"/>
      <c r="C309" s="585"/>
      <c r="D309" s="586"/>
      <c r="E309" s="586"/>
      <c r="F309" s="587"/>
      <c r="G309" s="235">
        <f t="shared" si="99"/>
        <v>0</v>
      </c>
      <c r="H309" s="235">
        <f t="shared" si="100"/>
        <v>0</v>
      </c>
      <c r="I309" s="235"/>
      <c r="J309" s="235"/>
      <c r="K309" s="235"/>
      <c r="L309" s="235"/>
      <c r="M309" s="235"/>
      <c r="O309" s="583">
        <v>15</v>
      </c>
      <c r="P309" s="584"/>
      <c r="Q309" s="585"/>
      <c r="R309" s="586"/>
      <c r="S309" s="586"/>
      <c r="T309" s="587"/>
      <c r="U309" s="235">
        <f t="shared" si="101"/>
        <v>0</v>
      </c>
      <c r="V309" s="235">
        <f t="shared" si="102"/>
        <v>0</v>
      </c>
      <c r="X309" s="583">
        <v>26</v>
      </c>
      <c r="Y309" s="584"/>
      <c r="Z309" s="585"/>
      <c r="AA309" s="586"/>
      <c r="AB309" s="586"/>
      <c r="AC309" s="587"/>
      <c r="AD309" s="235">
        <f t="shared" si="103"/>
        <v>0</v>
      </c>
      <c r="AE309" s="235">
        <f t="shared" si="104"/>
        <v>0</v>
      </c>
      <c r="AG309" s="583">
        <v>37</v>
      </c>
      <c r="AH309" s="584"/>
      <c r="AI309" s="585"/>
      <c r="AJ309" s="586"/>
      <c r="AK309" s="586"/>
      <c r="AL309" s="587"/>
      <c r="AM309" s="235">
        <f t="shared" si="105"/>
        <v>0</v>
      </c>
      <c r="AN309" s="235">
        <f t="shared" si="106"/>
        <v>0</v>
      </c>
    </row>
    <row r="310" spans="1:40" s="177" customFormat="1" x14ac:dyDescent="0.2">
      <c r="A310" s="583">
        <v>5</v>
      </c>
      <c r="B310" s="584"/>
      <c r="C310" s="585"/>
      <c r="D310" s="586"/>
      <c r="E310" s="586"/>
      <c r="F310" s="587"/>
      <c r="G310" s="235">
        <f t="shared" si="99"/>
        <v>0</v>
      </c>
      <c r="H310" s="235">
        <f t="shared" si="100"/>
        <v>0</v>
      </c>
      <c r="I310" s="235"/>
      <c r="J310" s="235"/>
      <c r="K310" s="235"/>
      <c r="L310" s="235"/>
      <c r="M310" s="235"/>
      <c r="O310" s="583">
        <v>16</v>
      </c>
      <c r="P310" s="584"/>
      <c r="Q310" s="585"/>
      <c r="R310" s="586"/>
      <c r="S310" s="586"/>
      <c r="T310" s="587"/>
      <c r="U310" s="235">
        <f t="shared" si="101"/>
        <v>0</v>
      </c>
      <c r="V310" s="235">
        <f t="shared" si="102"/>
        <v>0</v>
      </c>
      <c r="X310" s="583">
        <v>27</v>
      </c>
      <c r="Y310" s="584"/>
      <c r="Z310" s="585"/>
      <c r="AA310" s="586"/>
      <c r="AB310" s="586"/>
      <c r="AC310" s="587"/>
      <c r="AD310" s="235">
        <f t="shared" si="103"/>
        <v>0</v>
      </c>
      <c r="AE310" s="235">
        <f t="shared" si="104"/>
        <v>0</v>
      </c>
      <c r="AG310" s="583">
        <v>38</v>
      </c>
      <c r="AH310" s="584"/>
      <c r="AI310" s="585"/>
      <c r="AJ310" s="586"/>
      <c r="AK310" s="586"/>
      <c r="AL310" s="587"/>
      <c r="AM310" s="235">
        <f t="shared" si="105"/>
        <v>0</v>
      </c>
      <c r="AN310" s="235">
        <f t="shared" si="106"/>
        <v>0</v>
      </c>
    </row>
    <row r="311" spans="1:40" s="177" customFormat="1" x14ac:dyDescent="0.2">
      <c r="A311" s="583">
        <v>6</v>
      </c>
      <c r="B311" s="584"/>
      <c r="C311" s="585"/>
      <c r="D311" s="586"/>
      <c r="E311" s="586"/>
      <c r="F311" s="587"/>
      <c r="G311" s="235">
        <f t="shared" si="99"/>
        <v>0</v>
      </c>
      <c r="H311" s="235">
        <f t="shared" si="100"/>
        <v>0</v>
      </c>
      <c r="I311" s="235"/>
      <c r="J311" s="235"/>
      <c r="K311" s="235"/>
      <c r="L311" s="235"/>
      <c r="M311" s="235"/>
      <c r="O311" s="583">
        <v>17</v>
      </c>
      <c r="P311" s="584"/>
      <c r="Q311" s="585"/>
      <c r="R311" s="586"/>
      <c r="S311" s="586"/>
      <c r="T311" s="587"/>
      <c r="U311" s="235">
        <f t="shared" si="101"/>
        <v>0</v>
      </c>
      <c r="V311" s="235">
        <f t="shared" si="102"/>
        <v>0</v>
      </c>
      <c r="X311" s="583">
        <v>28</v>
      </c>
      <c r="Y311" s="584"/>
      <c r="Z311" s="585"/>
      <c r="AA311" s="586"/>
      <c r="AB311" s="586"/>
      <c r="AC311" s="587"/>
      <c r="AD311" s="235">
        <f t="shared" si="103"/>
        <v>0</v>
      </c>
      <c r="AE311" s="235">
        <f t="shared" si="104"/>
        <v>0</v>
      </c>
      <c r="AG311" s="583">
        <v>39</v>
      </c>
      <c r="AH311" s="584"/>
      <c r="AI311" s="585"/>
      <c r="AJ311" s="586"/>
      <c r="AK311" s="586"/>
      <c r="AL311" s="587"/>
      <c r="AM311" s="235">
        <f t="shared" si="105"/>
        <v>0</v>
      </c>
      <c r="AN311" s="235">
        <f t="shared" si="106"/>
        <v>0</v>
      </c>
    </row>
    <row r="312" spans="1:40" s="177" customFormat="1" x14ac:dyDescent="0.2">
      <c r="A312" s="583">
        <v>7</v>
      </c>
      <c r="B312" s="584"/>
      <c r="C312" s="585"/>
      <c r="D312" s="586"/>
      <c r="E312" s="586"/>
      <c r="F312" s="587"/>
      <c r="G312" s="235">
        <f t="shared" si="99"/>
        <v>0</v>
      </c>
      <c r="H312" s="235">
        <f t="shared" si="100"/>
        <v>0</v>
      </c>
      <c r="I312" s="235"/>
      <c r="J312" s="235"/>
      <c r="K312" s="235"/>
      <c r="L312" s="235"/>
      <c r="M312" s="235"/>
      <c r="O312" s="583">
        <v>18</v>
      </c>
      <c r="P312" s="584"/>
      <c r="Q312" s="585"/>
      <c r="R312" s="586"/>
      <c r="S312" s="586"/>
      <c r="T312" s="587"/>
      <c r="U312" s="235">
        <f t="shared" si="101"/>
        <v>0</v>
      </c>
      <c r="V312" s="235">
        <f t="shared" si="102"/>
        <v>0</v>
      </c>
      <c r="X312" s="583">
        <v>29</v>
      </c>
      <c r="Y312" s="584"/>
      <c r="Z312" s="585"/>
      <c r="AA312" s="586"/>
      <c r="AB312" s="586"/>
      <c r="AC312" s="587"/>
      <c r="AD312" s="235">
        <f t="shared" si="103"/>
        <v>0</v>
      </c>
      <c r="AE312" s="235">
        <f t="shared" si="104"/>
        <v>0</v>
      </c>
      <c r="AG312" s="583">
        <v>40</v>
      </c>
      <c r="AH312" s="584"/>
      <c r="AI312" s="585"/>
      <c r="AJ312" s="586"/>
      <c r="AK312" s="586"/>
      <c r="AL312" s="587"/>
      <c r="AM312" s="235">
        <f t="shared" si="105"/>
        <v>0</v>
      </c>
      <c r="AN312" s="235">
        <f t="shared" si="106"/>
        <v>0</v>
      </c>
    </row>
    <row r="313" spans="1:40" s="177" customFormat="1" x14ac:dyDescent="0.2">
      <c r="A313" s="583">
        <v>8</v>
      </c>
      <c r="B313" s="584"/>
      <c r="C313" s="585"/>
      <c r="D313" s="586"/>
      <c r="E313" s="586"/>
      <c r="F313" s="587"/>
      <c r="G313" s="235">
        <f t="shared" si="99"/>
        <v>0</v>
      </c>
      <c r="H313" s="235">
        <f t="shared" si="100"/>
        <v>0</v>
      </c>
      <c r="I313" s="235"/>
      <c r="J313" s="235"/>
      <c r="K313" s="235"/>
      <c r="L313" s="235"/>
      <c r="M313" s="235"/>
      <c r="O313" s="583">
        <v>19</v>
      </c>
      <c r="P313" s="584"/>
      <c r="Q313" s="585"/>
      <c r="R313" s="586"/>
      <c r="S313" s="586"/>
      <c r="T313" s="587"/>
      <c r="U313" s="235">
        <f t="shared" si="101"/>
        <v>0</v>
      </c>
      <c r="V313" s="235">
        <f t="shared" si="102"/>
        <v>0</v>
      </c>
      <c r="X313" s="583">
        <v>30</v>
      </c>
      <c r="Y313" s="584"/>
      <c r="Z313" s="585"/>
      <c r="AA313" s="586"/>
      <c r="AB313" s="586"/>
      <c r="AC313" s="587"/>
      <c r="AD313" s="235">
        <f t="shared" si="103"/>
        <v>0</v>
      </c>
      <c r="AE313" s="235">
        <f t="shared" si="104"/>
        <v>0</v>
      </c>
      <c r="AG313" s="583">
        <v>41</v>
      </c>
      <c r="AH313" s="584"/>
      <c r="AI313" s="585"/>
      <c r="AJ313" s="586"/>
      <c r="AK313" s="586"/>
      <c r="AL313" s="587"/>
      <c r="AM313" s="235">
        <f t="shared" si="105"/>
        <v>0</v>
      </c>
      <c r="AN313" s="235">
        <f t="shared" si="106"/>
        <v>0</v>
      </c>
    </row>
    <row r="314" spans="1:40" s="177" customFormat="1" x14ac:dyDescent="0.2">
      <c r="A314" s="583">
        <v>9</v>
      </c>
      <c r="B314" s="584"/>
      <c r="C314" s="585"/>
      <c r="D314" s="586"/>
      <c r="E314" s="586"/>
      <c r="F314" s="587"/>
      <c r="G314" s="235">
        <f t="shared" si="99"/>
        <v>0</v>
      </c>
      <c r="H314" s="235">
        <f t="shared" si="100"/>
        <v>0</v>
      </c>
      <c r="I314" s="235"/>
      <c r="J314" s="235"/>
      <c r="K314" s="235"/>
      <c r="L314" s="235"/>
      <c r="M314" s="235"/>
      <c r="O314" s="583">
        <v>20</v>
      </c>
      <c r="P314" s="584"/>
      <c r="Q314" s="585"/>
      <c r="R314" s="586"/>
      <c r="S314" s="586"/>
      <c r="T314" s="587"/>
      <c r="U314" s="235">
        <f t="shared" si="101"/>
        <v>0</v>
      </c>
      <c r="V314" s="235">
        <f t="shared" si="102"/>
        <v>0</v>
      </c>
      <c r="X314" s="583">
        <v>31</v>
      </c>
      <c r="Y314" s="584"/>
      <c r="Z314" s="585"/>
      <c r="AA314" s="586"/>
      <c r="AB314" s="586"/>
      <c r="AC314" s="587"/>
      <c r="AD314" s="235">
        <f t="shared" si="103"/>
        <v>0</v>
      </c>
      <c r="AE314" s="235">
        <f t="shared" si="104"/>
        <v>0</v>
      </c>
      <c r="AG314" s="583">
        <v>42</v>
      </c>
      <c r="AH314" s="584"/>
      <c r="AI314" s="585"/>
      <c r="AJ314" s="586"/>
      <c r="AK314" s="586"/>
      <c r="AL314" s="587"/>
      <c r="AM314" s="235">
        <f t="shared" si="105"/>
        <v>0</v>
      </c>
      <c r="AN314" s="235">
        <f t="shared" si="106"/>
        <v>0</v>
      </c>
    </row>
    <row r="315" spans="1:40" s="177" customFormat="1" x14ac:dyDescent="0.2">
      <c r="A315" s="583">
        <v>10</v>
      </c>
      <c r="B315" s="584"/>
      <c r="C315" s="585"/>
      <c r="D315" s="586"/>
      <c r="E315" s="586"/>
      <c r="F315" s="587"/>
      <c r="G315" s="235">
        <f t="shared" si="99"/>
        <v>0</v>
      </c>
      <c r="H315" s="235">
        <f t="shared" si="100"/>
        <v>0</v>
      </c>
      <c r="I315" s="235"/>
      <c r="J315" s="235"/>
      <c r="K315" s="235"/>
      <c r="L315" s="235"/>
      <c r="M315" s="235"/>
      <c r="O315" s="583">
        <v>21</v>
      </c>
      <c r="P315" s="584"/>
      <c r="Q315" s="585"/>
      <c r="R315" s="586"/>
      <c r="S315" s="586"/>
      <c r="T315" s="587"/>
      <c r="U315" s="235">
        <f t="shared" si="101"/>
        <v>0</v>
      </c>
      <c r="V315" s="235">
        <f t="shared" si="102"/>
        <v>0</v>
      </c>
      <c r="X315" s="583">
        <v>32</v>
      </c>
      <c r="Y315" s="584"/>
      <c r="Z315" s="585"/>
      <c r="AA315" s="586"/>
      <c r="AB315" s="586"/>
      <c r="AC315" s="587"/>
      <c r="AD315" s="235">
        <f t="shared" si="103"/>
        <v>0</v>
      </c>
      <c r="AE315" s="235">
        <f t="shared" si="104"/>
        <v>0</v>
      </c>
      <c r="AG315" s="583">
        <v>43</v>
      </c>
      <c r="AH315" s="584"/>
      <c r="AI315" s="585"/>
      <c r="AJ315" s="586"/>
      <c r="AK315" s="586"/>
      <c r="AL315" s="587"/>
      <c r="AM315" s="235">
        <f t="shared" si="105"/>
        <v>0</v>
      </c>
      <c r="AN315" s="235">
        <f t="shared" si="106"/>
        <v>0</v>
      </c>
    </row>
    <row r="316" spans="1:40" s="177" customFormat="1" ht="13.5" thickBot="1" x14ac:dyDescent="0.25">
      <c r="A316" s="583">
        <v>11</v>
      </c>
      <c r="B316" s="584"/>
      <c r="C316" s="585"/>
      <c r="D316" s="586"/>
      <c r="E316" s="586"/>
      <c r="F316" s="587"/>
      <c r="G316" s="235">
        <f t="shared" si="99"/>
        <v>0</v>
      </c>
      <c r="H316" s="235">
        <f t="shared" si="100"/>
        <v>0</v>
      </c>
      <c r="I316" s="235"/>
      <c r="J316" s="235"/>
      <c r="K316" s="235"/>
      <c r="L316" s="235"/>
      <c r="M316" s="235"/>
      <c r="O316" s="583">
        <v>22</v>
      </c>
      <c r="P316" s="584"/>
      <c r="Q316" s="585"/>
      <c r="R316" s="586"/>
      <c r="S316" s="586"/>
      <c r="T316" s="587"/>
      <c r="U316" s="235">
        <f t="shared" si="101"/>
        <v>0</v>
      </c>
      <c r="V316" s="235">
        <f t="shared" si="102"/>
        <v>0</v>
      </c>
      <c r="X316" s="583">
        <v>33</v>
      </c>
      <c r="Y316" s="584"/>
      <c r="Z316" s="585"/>
      <c r="AA316" s="586"/>
      <c r="AB316" s="586"/>
      <c r="AC316" s="587"/>
      <c r="AD316" s="235">
        <f t="shared" si="103"/>
        <v>0</v>
      </c>
      <c r="AE316" s="235">
        <f t="shared" si="104"/>
        <v>0</v>
      </c>
      <c r="AG316" s="588"/>
      <c r="AH316" s="589" t="s">
        <v>3</v>
      </c>
      <c r="AI316" s="551"/>
      <c r="AJ316" s="589"/>
      <c r="AK316" s="589"/>
      <c r="AL316" s="590">
        <f>SUM(F306:F316)+SUM(T306:T316)+SUM(AL306:AL315)+SUM(AC306:AC316)</f>
        <v>0</v>
      </c>
      <c r="AM316" s="235"/>
      <c r="AN316" s="235"/>
    </row>
    <row r="317" spans="1:40" s="177" customFormat="1" x14ac:dyDescent="0.2">
      <c r="B317" s="591"/>
      <c r="C317" s="328"/>
      <c r="D317" s="592"/>
      <c r="E317" s="592"/>
      <c r="F317" s="575"/>
      <c r="G317" s="235"/>
      <c r="H317" s="235"/>
      <c r="I317" s="235"/>
      <c r="J317" s="235"/>
      <c r="K317" s="235"/>
      <c r="L317" s="235"/>
      <c r="M317" s="235"/>
      <c r="P317" s="591"/>
      <c r="Q317" s="328"/>
      <c r="R317" s="592"/>
      <c r="S317" s="592"/>
      <c r="T317" s="575"/>
      <c r="U317" s="235"/>
      <c r="V317" s="235"/>
      <c r="Y317" s="591"/>
      <c r="Z317" s="328"/>
      <c r="AA317" s="592"/>
      <c r="AB317" s="592"/>
      <c r="AC317" s="575"/>
      <c r="AD317" s="235"/>
      <c r="AE317" s="235"/>
      <c r="AH317" s="591"/>
      <c r="AI317" s="328"/>
      <c r="AJ317" s="592"/>
      <c r="AK317" s="592"/>
      <c r="AL317" s="575"/>
      <c r="AM317" s="235"/>
      <c r="AN317" s="235"/>
    </row>
    <row r="318" spans="1:40" s="177" customFormat="1" x14ac:dyDescent="0.2">
      <c r="B318" s="591"/>
      <c r="C318" s="328"/>
      <c r="D318" s="592"/>
      <c r="E318" s="592"/>
      <c r="F318" s="575"/>
      <c r="G318" s="235"/>
      <c r="H318" s="235"/>
      <c r="I318" s="235"/>
      <c r="J318" s="235"/>
      <c r="K318" s="235"/>
      <c r="L318" s="235"/>
      <c r="M318" s="235"/>
      <c r="P318" s="591"/>
      <c r="Q318" s="328"/>
      <c r="R318" s="592"/>
      <c r="S318" s="592"/>
      <c r="T318" s="575"/>
      <c r="U318" s="235"/>
      <c r="V318" s="235"/>
      <c r="Y318" s="591"/>
      <c r="Z318" s="328"/>
      <c r="AA318" s="592"/>
      <c r="AB318" s="592"/>
      <c r="AC318" s="575"/>
      <c r="AD318" s="235"/>
      <c r="AE318" s="235"/>
      <c r="AH318" s="591"/>
      <c r="AI318" s="328"/>
      <c r="AJ318" s="592"/>
      <c r="AK318" s="592"/>
      <c r="AL318" s="575"/>
      <c r="AM318" s="235"/>
      <c r="AN318" s="235"/>
    </row>
    <row r="319" spans="1:40" s="177" customFormat="1" x14ac:dyDescent="0.2">
      <c r="B319" s="591"/>
      <c r="C319" s="328"/>
      <c r="D319" s="592"/>
      <c r="E319" s="592"/>
      <c r="F319" s="575"/>
      <c r="G319" s="235"/>
      <c r="H319" s="235"/>
      <c r="I319" s="235"/>
      <c r="J319" s="235"/>
      <c r="K319" s="235"/>
      <c r="L319" s="235"/>
      <c r="M319" s="235"/>
      <c r="P319" s="591"/>
      <c r="Q319" s="328"/>
      <c r="R319" s="592"/>
      <c r="S319" s="592"/>
      <c r="T319" s="575"/>
      <c r="U319" s="235"/>
      <c r="V319" s="235"/>
      <c r="Y319" s="591"/>
      <c r="Z319" s="328"/>
      <c r="AA319" s="592"/>
      <c r="AB319" s="592"/>
      <c r="AC319" s="575"/>
      <c r="AD319" s="235"/>
      <c r="AE319" s="235"/>
      <c r="AH319" s="591"/>
      <c r="AI319" s="328"/>
      <c r="AJ319" s="592"/>
      <c r="AK319" s="592"/>
      <c r="AL319" s="575"/>
      <c r="AM319" s="235"/>
      <c r="AN319" s="235"/>
    </row>
    <row r="320" spans="1:40" s="177" customFormat="1" x14ac:dyDescent="0.2">
      <c r="B320" s="591"/>
      <c r="C320" s="328"/>
      <c r="D320" s="592"/>
      <c r="E320" s="592"/>
      <c r="F320" s="575"/>
      <c r="G320" s="235"/>
      <c r="H320" s="235"/>
      <c r="I320" s="235"/>
      <c r="J320" s="235"/>
      <c r="K320" s="235"/>
      <c r="L320" s="235"/>
      <c r="M320" s="235"/>
      <c r="P320" s="591"/>
      <c r="Q320" s="328"/>
      <c r="R320" s="592"/>
      <c r="S320" s="592"/>
      <c r="T320" s="575"/>
      <c r="U320" s="235"/>
      <c r="V320" s="235"/>
      <c r="Y320" s="591"/>
      <c r="Z320" s="328"/>
      <c r="AA320" s="592"/>
      <c r="AB320" s="592"/>
      <c r="AC320" s="575"/>
      <c r="AD320" s="235"/>
      <c r="AE320" s="235"/>
      <c r="AH320" s="591"/>
      <c r="AI320" s="328"/>
      <c r="AJ320" s="592"/>
      <c r="AK320" s="592"/>
      <c r="AL320" s="575"/>
      <c r="AM320" s="235"/>
      <c r="AN320" s="235"/>
    </row>
    <row r="321" spans="1:40" s="177" customFormat="1" x14ac:dyDescent="0.2">
      <c r="B321" s="591"/>
      <c r="C321" s="328"/>
      <c r="D321" s="592"/>
      <c r="E321" s="592"/>
      <c r="F321" s="575"/>
      <c r="G321" s="235"/>
      <c r="H321" s="235"/>
      <c r="I321" s="235"/>
      <c r="J321" s="235"/>
      <c r="K321" s="235"/>
      <c r="L321" s="235"/>
      <c r="M321" s="235"/>
      <c r="P321" s="591"/>
      <c r="Q321" s="328"/>
      <c r="R321" s="592"/>
      <c r="S321" s="592"/>
      <c r="T321" s="575"/>
      <c r="U321" s="235"/>
      <c r="V321" s="235"/>
      <c r="Y321" s="591"/>
      <c r="Z321" s="328"/>
      <c r="AA321" s="592"/>
      <c r="AB321" s="592"/>
      <c r="AC321" s="575"/>
      <c r="AD321" s="235"/>
      <c r="AE321" s="235"/>
      <c r="AH321" s="591"/>
      <c r="AI321" s="328"/>
      <c r="AJ321" s="592"/>
      <c r="AK321" s="592"/>
      <c r="AL321" s="575"/>
      <c r="AM321" s="235"/>
      <c r="AN321" s="235"/>
    </row>
    <row r="322" spans="1:40" s="177" customFormat="1" x14ac:dyDescent="0.2">
      <c r="B322" s="591"/>
      <c r="C322" s="328"/>
      <c r="D322" s="592"/>
      <c r="E322" s="592"/>
      <c r="F322" s="575"/>
      <c r="G322" s="235"/>
      <c r="H322" s="235"/>
      <c r="I322" s="235"/>
      <c r="J322" s="235"/>
      <c r="K322" s="235"/>
      <c r="L322" s="235"/>
      <c r="M322" s="235"/>
      <c r="P322" s="591"/>
      <c r="Q322" s="328"/>
      <c r="R322" s="592"/>
      <c r="S322" s="592"/>
      <c r="T322" s="575"/>
      <c r="U322" s="235"/>
      <c r="V322" s="235"/>
      <c r="Y322" s="591"/>
      <c r="Z322" s="328"/>
      <c r="AA322" s="592"/>
      <c r="AB322" s="592"/>
      <c r="AC322" s="575"/>
      <c r="AD322" s="235"/>
      <c r="AE322" s="235"/>
      <c r="AH322" s="591"/>
      <c r="AI322" s="328"/>
      <c r="AJ322" s="592"/>
      <c r="AK322" s="592"/>
      <c r="AL322" s="575"/>
      <c r="AM322" s="235"/>
      <c r="AN322" s="235"/>
    </row>
    <row r="323" spans="1:40" s="177" customFormat="1" ht="13.5" thickBot="1" x14ac:dyDescent="0.25">
      <c r="B323" s="591"/>
      <c r="C323" s="328"/>
      <c r="D323" s="592"/>
      <c r="E323" s="592"/>
      <c r="F323" s="575"/>
      <c r="G323" s="235"/>
      <c r="H323" s="235"/>
      <c r="I323" s="235"/>
      <c r="J323" s="235"/>
      <c r="K323" s="235"/>
      <c r="L323" s="235"/>
      <c r="M323" s="235"/>
      <c r="P323" s="591"/>
      <c r="Q323" s="328"/>
      <c r="R323" s="592"/>
      <c r="S323" s="592"/>
      <c r="T323" s="575"/>
      <c r="U323" s="235"/>
      <c r="V323" s="235"/>
      <c r="Y323" s="591"/>
      <c r="Z323" s="328"/>
      <c r="AA323" s="592"/>
      <c r="AB323" s="592"/>
      <c r="AC323" s="575"/>
      <c r="AD323" s="235"/>
      <c r="AE323" s="235"/>
      <c r="AH323" s="591"/>
      <c r="AI323" s="328"/>
      <c r="AJ323" s="592"/>
      <c r="AK323" s="592"/>
      <c r="AL323" s="575"/>
      <c r="AM323" s="235"/>
      <c r="AN323" s="235"/>
    </row>
    <row r="324" spans="1:40" s="177" customFormat="1" ht="13.5" thickBot="1" x14ac:dyDescent="0.25">
      <c r="A324" s="579">
        <v>14</v>
      </c>
      <c r="B324" s="579"/>
      <c r="C324" s="472"/>
      <c r="D324" s="816" t="s">
        <v>159</v>
      </c>
      <c r="E324" s="812" t="s">
        <v>34</v>
      </c>
      <c r="F324" s="580">
        <f>+$AL336</f>
        <v>0</v>
      </c>
      <c r="G324" s="235"/>
      <c r="H324" s="235"/>
      <c r="I324" s="235"/>
      <c r="J324" s="235"/>
      <c r="K324" s="235"/>
      <c r="L324" s="235"/>
      <c r="M324" s="235"/>
      <c r="O324" s="579"/>
      <c r="P324" s="579"/>
      <c r="Q324" s="472"/>
      <c r="R324" s="816" t="s">
        <v>159</v>
      </c>
      <c r="S324" s="812" t="s">
        <v>34</v>
      </c>
      <c r="T324" s="580">
        <f>+$AL336</f>
        <v>0</v>
      </c>
      <c r="U324" s="235"/>
      <c r="V324" s="235"/>
      <c r="X324" s="579">
        <v>14</v>
      </c>
      <c r="Y324" s="579"/>
      <c r="Z324" s="472"/>
      <c r="AA324" s="816" t="s">
        <v>159</v>
      </c>
      <c r="AB324" s="812" t="s">
        <v>34</v>
      </c>
      <c r="AC324" s="580">
        <f>+$AL336</f>
        <v>0</v>
      </c>
      <c r="AD324" s="235"/>
      <c r="AE324" s="235"/>
      <c r="AG324" s="579"/>
      <c r="AH324" s="579"/>
      <c r="AI324" s="472"/>
      <c r="AJ324" s="816" t="s">
        <v>159</v>
      </c>
      <c r="AK324" s="812" t="s">
        <v>34</v>
      </c>
      <c r="AL324" s="814" t="s">
        <v>18</v>
      </c>
      <c r="AM324" s="235"/>
      <c r="AN324" s="235"/>
    </row>
    <row r="325" spans="1:40" s="177" customFormat="1" ht="51" x14ac:dyDescent="0.2">
      <c r="A325" s="581" t="s">
        <v>7</v>
      </c>
      <c r="B325" s="582" t="str">
        <f>+" אסמכתא " &amp; $B$16 &amp;"         חזרה לטבלה "</f>
        <v xml:space="preserve"> אסמכתא          חזרה לטבלה </v>
      </c>
      <c r="C325" s="477" t="s">
        <v>203</v>
      </c>
      <c r="D325" s="817"/>
      <c r="E325" s="813"/>
      <c r="F325" s="580" t="s">
        <v>18</v>
      </c>
      <c r="G325" s="235"/>
      <c r="H325" s="235"/>
      <c r="I325" s="235"/>
      <c r="J325" s="235"/>
      <c r="K325" s="235"/>
      <c r="L325" s="235"/>
      <c r="M325" s="235"/>
      <c r="O325" s="581" t="s">
        <v>23</v>
      </c>
      <c r="P325" s="582" t="str">
        <f>+" אסמכתא " &amp; $B$16 &amp;"         חזרה לטבלה "</f>
        <v xml:space="preserve"> אסמכתא          חזרה לטבלה </v>
      </c>
      <c r="Q325" s="477" t="s">
        <v>203</v>
      </c>
      <c r="R325" s="817"/>
      <c r="S325" s="813"/>
      <c r="T325" s="580" t="s">
        <v>18</v>
      </c>
      <c r="U325" s="235"/>
      <c r="V325" s="235"/>
      <c r="X325" s="581" t="s">
        <v>7</v>
      </c>
      <c r="Y325" s="582" t="str">
        <f>+" אסמכתא " &amp; $B$16 &amp;"         חזרה לטבלה "</f>
        <v xml:space="preserve"> אסמכתא          חזרה לטבלה </v>
      </c>
      <c r="Z325" s="477" t="s">
        <v>203</v>
      </c>
      <c r="AA325" s="817"/>
      <c r="AB325" s="813"/>
      <c r="AC325" s="580" t="s">
        <v>18</v>
      </c>
      <c r="AD325" s="235"/>
      <c r="AE325" s="235"/>
      <c r="AG325" s="581" t="s">
        <v>23</v>
      </c>
      <c r="AH325" s="582" t="str">
        <f>+" אסמכתא " &amp; $B$16 &amp;"         חזרה לטבלה "</f>
        <v xml:space="preserve"> אסמכתא          חזרה לטבלה </v>
      </c>
      <c r="AI325" s="477" t="s">
        <v>203</v>
      </c>
      <c r="AJ325" s="817"/>
      <c r="AK325" s="813"/>
      <c r="AL325" s="815"/>
      <c r="AM325" s="235"/>
      <c r="AN325" s="235"/>
    </row>
    <row r="326" spans="1:40" s="177" customFormat="1" x14ac:dyDescent="0.2">
      <c r="A326" s="583">
        <v>1</v>
      </c>
      <c r="B326" s="584"/>
      <c r="C326" s="585"/>
      <c r="D326" s="586"/>
      <c r="E326" s="586"/>
      <c r="F326" s="587"/>
      <c r="G326" s="235">
        <f>IF(AND((COUNTA($C$16)=1),(COUNTA(F326)=1),($C$16&lt;&gt;0),(OR((E326&lt;$C$62),(E326&gt;($E$62+61))))),1,0)</f>
        <v>0</v>
      </c>
      <c r="H326" s="235">
        <f>IF(AND((COUNTA($C$16)=1),(COUNTA(F326)=1),($C$16&lt;&gt;0),(OR((D326&lt;$C$62),(D326&gt;($E$62))))),1,0)</f>
        <v>0</v>
      </c>
      <c r="I326" s="235"/>
      <c r="J326" s="235"/>
      <c r="K326" s="235"/>
      <c r="L326" s="235"/>
      <c r="M326" s="235"/>
      <c r="O326" s="583">
        <v>12</v>
      </c>
      <c r="P326" s="584"/>
      <c r="Q326" s="585"/>
      <c r="R326" s="586"/>
      <c r="S326" s="586"/>
      <c r="T326" s="587"/>
      <c r="U326" s="235">
        <f>IF(AND((COUNTA($C$16)=1),(COUNTA(T326)=1),($C$16&lt;&gt;0),(OR((S326&lt;$C$62),(S326&gt;($E$62+61))))),1,0)</f>
        <v>0</v>
      </c>
      <c r="V326" s="235">
        <f>IF(AND((COUNTA($C$16)=1),(COUNTA(T326)=1),($C$16&lt;&gt;0),(OR((R326&lt;$C$62),(R326&gt;($E$62))))),1,0)</f>
        <v>0</v>
      </c>
      <c r="X326" s="583">
        <v>23</v>
      </c>
      <c r="Y326" s="584"/>
      <c r="Z326" s="585"/>
      <c r="AA326" s="586"/>
      <c r="AB326" s="586"/>
      <c r="AC326" s="587"/>
      <c r="AD326" s="235">
        <f>IF(AND((COUNTA($C$16)=1),(COUNTA(AC326)=1),($C$16&lt;&gt;0),(OR((AB326&lt;$C$62),(AB326&gt;($E$62+61))))),1,0)</f>
        <v>0</v>
      </c>
      <c r="AE326" s="235">
        <f>IF(AND((COUNTA($C$16)=1),(COUNTA(AC326)=1),($C$16&lt;&gt;0),(OR((AA326&lt;$C$62),(AA326&gt;($E$62))))),1,0)</f>
        <v>0</v>
      </c>
      <c r="AG326" s="583">
        <v>34</v>
      </c>
      <c r="AH326" s="584"/>
      <c r="AI326" s="585"/>
      <c r="AJ326" s="586"/>
      <c r="AK326" s="586"/>
      <c r="AL326" s="587"/>
      <c r="AM326" s="235">
        <f>IF(AND((COUNTA($C$16)=1),(COUNTA(AL326)=1),($C$16&lt;&gt;0),(OR((AK326&lt;$C$62),(AK326&gt;($E$62+61))))),1,0)</f>
        <v>0</v>
      </c>
      <c r="AN326" s="235">
        <f>IF(AND((COUNTA($C$16)=1),(COUNTA(AL326)=1),($C$16&lt;&gt;0),(OR((AJ326&lt;$C$62),(AJ326&gt;($E$62))))),1,0)</f>
        <v>0</v>
      </c>
    </row>
    <row r="327" spans="1:40" s="177" customFormat="1" x14ac:dyDescent="0.2">
      <c r="A327" s="583">
        <v>2</v>
      </c>
      <c r="B327" s="584"/>
      <c r="C327" s="585"/>
      <c r="D327" s="586"/>
      <c r="E327" s="586"/>
      <c r="F327" s="587"/>
      <c r="G327" s="235">
        <f t="shared" ref="G327:G336" si="107">IF(AND((COUNTA($C$16)=1),(COUNTA(F327)=1),($C$16&lt;&gt;0),(OR((E327&lt;$C$62),(E327&gt;($E$62+61))))),1,0)</f>
        <v>0</v>
      </c>
      <c r="H327" s="235">
        <f t="shared" ref="H327:H336" si="108">IF(AND((COUNTA($C$16)=1),(COUNTA(F327)=1),($C$16&lt;&gt;0),(OR((D327&lt;$C$62),(D327&gt;($E$62))))),1,0)</f>
        <v>0</v>
      </c>
      <c r="I327" s="235"/>
      <c r="J327" s="235"/>
      <c r="K327" s="235"/>
      <c r="L327" s="235"/>
      <c r="M327" s="235"/>
      <c r="O327" s="583">
        <v>13</v>
      </c>
      <c r="P327" s="584"/>
      <c r="Q327" s="585"/>
      <c r="R327" s="586"/>
      <c r="S327" s="586"/>
      <c r="T327" s="587"/>
      <c r="U327" s="235">
        <f t="shared" ref="U327:U336" si="109">IF(AND((COUNTA($C$16)=1),(COUNTA(T327)=1),($C$16&lt;&gt;0),(OR((S327&lt;$C$62),(S327&gt;($E$62+61))))),1,0)</f>
        <v>0</v>
      </c>
      <c r="V327" s="235">
        <f t="shared" ref="V327:V336" si="110">IF(AND((COUNTA($C$16)=1),(COUNTA(T327)=1),($C$16&lt;&gt;0),(OR((R327&lt;$C$62),(R327&gt;($E$62))))),1,0)</f>
        <v>0</v>
      </c>
      <c r="X327" s="583">
        <v>24</v>
      </c>
      <c r="Y327" s="584"/>
      <c r="Z327" s="585"/>
      <c r="AA327" s="586"/>
      <c r="AB327" s="586"/>
      <c r="AC327" s="587"/>
      <c r="AD327" s="235">
        <f t="shared" ref="AD327:AD336" si="111">IF(AND((COUNTA($C$16)=1),(COUNTA(AC327)=1),($C$16&lt;&gt;0),(OR((AB327&lt;$C$62),(AB327&gt;($E$62+61))))),1,0)</f>
        <v>0</v>
      </c>
      <c r="AE327" s="235">
        <f t="shared" ref="AE327:AE336" si="112">IF(AND((COUNTA($C$16)=1),(COUNTA(AC327)=1),($C$16&lt;&gt;0),(OR((AA327&lt;$C$62),(AA327&gt;($E$62))))),1,0)</f>
        <v>0</v>
      </c>
      <c r="AG327" s="583">
        <v>35</v>
      </c>
      <c r="AH327" s="584"/>
      <c r="AI327" s="585"/>
      <c r="AJ327" s="586"/>
      <c r="AK327" s="586"/>
      <c r="AL327" s="587"/>
      <c r="AM327" s="235">
        <f t="shared" ref="AM327:AM335" si="113">IF(AND((COUNTA($C$16)=1),(COUNTA(AL327)=1),($C$16&lt;&gt;0),(OR((AK327&lt;$C$62),(AK327&gt;($E$62+61))))),1,0)</f>
        <v>0</v>
      </c>
      <c r="AN327" s="235">
        <f t="shared" ref="AN327:AN335" si="114">IF(AND((COUNTA($C$16)=1),(COUNTA(AL327)=1),($C$16&lt;&gt;0),(OR((AJ327&lt;$C$62),(AJ327&gt;($E$62))))),1,0)</f>
        <v>0</v>
      </c>
    </row>
    <row r="328" spans="1:40" s="177" customFormat="1" x14ac:dyDescent="0.2">
      <c r="A328" s="583">
        <v>3</v>
      </c>
      <c r="B328" s="584"/>
      <c r="C328" s="585"/>
      <c r="D328" s="586"/>
      <c r="E328" s="586"/>
      <c r="F328" s="587"/>
      <c r="G328" s="235">
        <f t="shared" si="107"/>
        <v>0</v>
      </c>
      <c r="H328" s="235">
        <f t="shared" si="108"/>
        <v>0</v>
      </c>
      <c r="I328" s="235"/>
      <c r="J328" s="235"/>
      <c r="K328" s="235"/>
      <c r="L328" s="235"/>
      <c r="M328" s="235"/>
      <c r="O328" s="583">
        <v>14</v>
      </c>
      <c r="P328" s="584"/>
      <c r="Q328" s="585"/>
      <c r="R328" s="586"/>
      <c r="S328" s="586"/>
      <c r="T328" s="587"/>
      <c r="U328" s="235">
        <f t="shared" si="109"/>
        <v>0</v>
      </c>
      <c r="V328" s="235">
        <f t="shared" si="110"/>
        <v>0</v>
      </c>
      <c r="X328" s="583">
        <v>25</v>
      </c>
      <c r="Y328" s="584"/>
      <c r="Z328" s="585"/>
      <c r="AA328" s="586"/>
      <c r="AB328" s="586"/>
      <c r="AC328" s="587"/>
      <c r="AD328" s="235">
        <f t="shared" si="111"/>
        <v>0</v>
      </c>
      <c r="AE328" s="235">
        <f t="shared" si="112"/>
        <v>0</v>
      </c>
      <c r="AG328" s="583">
        <v>36</v>
      </c>
      <c r="AH328" s="584"/>
      <c r="AI328" s="585"/>
      <c r="AJ328" s="586"/>
      <c r="AK328" s="586"/>
      <c r="AL328" s="587"/>
      <c r="AM328" s="235">
        <f t="shared" si="113"/>
        <v>0</v>
      </c>
      <c r="AN328" s="235">
        <f t="shared" si="114"/>
        <v>0</v>
      </c>
    </row>
    <row r="329" spans="1:40" s="177" customFormat="1" x14ac:dyDescent="0.2">
      <c r="A329" s="583">
        <v>4</v>
      </c>
      <c r="B329" s="584"/>
      <c r="C329" s="585"/>
      <c r="D329" s="586"/>
      <c r="E329" s="586"/>
      <c r="F329" s="587"/>
      <c r="G329" s="235">
        <f t="shared" si="107"/>
        <v>0</v>
      </c>
      <c r="H329" s="235">
        <f t="shared" si="108"/>
        <v>0</v>
      </c>
      <c r="I329" s="235"/>
      <c r="J329" s="235"/>
      <c r="K329" s="235"/>
      <c r="L329" s="235"/>
      <c r="M329" s="235"/>
      <c r="O329" s="583">
        <v>15</v>
      </c>
      <c r="P329" s="584"/>
      <c r="Q329" s="585"/>
      <c r="R329" s="586"/>
      <c r="S329" s="586"/>
      <c r="T329" s="587"/>
      <c r="U329" s="235">
        <f t="shared" si="109"/>
        <v>0</v>
      </c>
      <c r="V329" s="235">
        <f t="shared" si="110"/>
        <v>0</v>
      </c>
      <c r="X329" s="583">
        <v>26</v>
      </c>
      <c r="Y329" s="584"/>
      <c r="Z329" s="585"/>
      <c r="AA329" s="586"/>
      <c r="AB329" s="586"/>
      <c r="AC329" s="587"/>
      <c r="AD329" s="235">
        <f t="shared" si="111"/>
        <v>0</v>
      </c>
      <c r="AE329" s="235">
        <f t="shared" si="112"/>
        <v>0</v>
      </c>
      <c r="AG329" s="583">
        <v>37</v>
      </c>
      <c r="AH329" s="584"/>
      <c r="AI329" s="585"/>
      <c r="AJ329" s="586"/>
      <c r="AK329" s="586"/>
      <c r="AL329" s="587"/>
      <c r="AM329" s="235">
        <f t="shared" si="113"/>
        <v>0</v>
      </c>
      <c r="AN329" s="235">
        <f t="shared" si="114"/>
        <v>0</v>
      </c>
    </row>
    <row r="330" spans="1:40" s="177" customFormat="1" x14ac:dyDescent="0.2">
      <c r="A330" s="583">
        <v>5</v>
      </c>
      <c r="B330" s="584"/>
      <c r="C330" s="585"/>
      <c r="D330" s="586"/>
      <c r="E330" s="586"/>
      <c r="F330" s="587"/>
      <c r="G330" s="235">
        <f t="shared" si="107"/>
        <v>0</v>
      </c>
      <c r="H330" s="235">
        <f t="shared" si="108"/>
        <v>0</v>
      </c>
      <c r="I330" s="235"/>
      <c r="J330" s="235"/>
      <c r="K330" s="235"/>
      <c r="L330" s="235"/>
      <c r="M330" s="235"/>
      <c r="O330" s="583">
        <v>16</v>
      </c>
      <c r="P330" s="584"/>
      <c r="Q330" s="585"/>
      <c r="R330" s="586"/>
      <c r="S330" s="586"/>
      <c r="T330" s="587"/>
      <c r="U330" s="235">
        <f t="shared" si="109"/>
        <v>0</v>
      </c>
      <c r="V330" s="235">
        <f t="shared" si="110"/>
        <v>0</v>
      </c>
      <c r="X330" s="583">
        <v>27</v>
      </c>
      <c r="Y330" s="584"/>
      <c r="Z330" s="585"/>
      <c r="AA330" s="586"/>
      <c r="AB330" s="586"/>
      <c r="AC330" s="587"/>
      <c r="AD330" s="235">
        <f t="shared" si="111"/>
        <v>0</v>
      </c>
      <c r="AE330" s="235">
        <f t="shared" si="112"/>
        <v>0</v>
      </c>
      <c r="AG330" s="583">
        <v>38</v>
      </c>
      <c r="AH330" s="584"/>
      <c r="AI330" s="585"/>
      <c r="AJ330" s="586"/>
      <c r="AK330" s="586"/>
      <c r="AL330" s="587"/>
      <c r="AM330" s="235">
        <f t="shared" si="113"/>
        <v>0</v>
      </c>
      <c r="AN330" s="235">
        <f t="shared" si="114"/>
        <v>0</v>
      </c>
    </row>
    <row r="331" spans="1:40" s="177" customFormat="1" x14ac:dyDescent="0.2">
      <c r="A331" s="583">
        <v>6</v>
      </c>
      <c r="B331" s="584"/>
      <c r="C331" s="585"/>
      <c r="D331" s="586"/>
      <c r="E331" s="586"/>
      <c r="F331" s="587"/>
      <c r="G331" s="235">
        <f t="shared" si="107"/>
        <v>0</v>
      </c>
      <c r="H331" s="235">
        <f t="shared" si="108"/>
        <v>0</v>
      </c>
      <c r="I331" s="235"/>
      <c r="J331" s="235"/>
      <c r="K331" s="235"/>
      <c r="L331" s="235"/>
      <c r="M331" s="235"/>
      <c r="O331" s="583">
        <v>17</v>
      </c>
      <c r="P331" s="584"/>
      <c r="Q331" s="585"/>
      <c r="R331" s="586"/>
      <c r="S331" s="586"/>
      <c r="T331" s="587"/>
      <c r="U331" s="235">
        <f t="shared" si="109"/>
        <v>0</v>
      </c>
      <c r="V331" s="235">
        <f t="shared" si="110"/>
        <v>0</v>
      </c>
      <c r="X331" s="583">
        <v>28</v>
      </c>
      <c r="Y331" s="584"/>
      <c r="Z331" s="585"/>
      <c r="AA331" s="586"/>
      <c r="AB331" s="586"/>
      <c r="AC331" s="587"/>
      <c r="AD331" s="235">
        <f t="shared" si="111"/>
        <v>0</v>
      </c>
      <c r="AE331" s="235">
        <f t="shared" si="112"/>
        <v>0</v>
      </c>
      <c r="AG331" s="583">
        <v>39</v>
      </c>
      <c r="AH331" s="584"/>
      <c r="AI331" s="585"/>
      <c r="AJ331" s="586"/>
      <c r="AK331" s="586"/>
      <c r="AL331" s="587"/>
      <c r="AM331" s="235">
        <f t="shared" si="113"/>
        <v>0</v>
      </c>
      <c r="AN331" s="235">
        <f t="shared" si="114"/>
        <v>0</v>
      </c>
    </row>
    <row r="332" spans="1:40" s="177" customFormat="1" x14ac:dyDescent="0.2">
      <c r="A332" s="583">
        <v>7</v>
      </c>
      <c r="B332" s="584"/>
      <c r="C332" s="585"/>
      <c r="D332" s="586"/>
      <c r="E332" s="586"/>
      <c r="F332" s="587"/>
      <c r="G332" s="235">
        <f t="shared" si="107"/>
        <v>0</v>
      </c>
      <c r="H332" s="235">
        <f t="shared" si="108"/>
        <v>0</v>
      </c>
      <c r="I332" s="235"/>
      <c r="J332" s="235"/>
      <c r="K332" s="235"/>
      <c r="L332" s="235"/>
      <c r="M332" s="235"/>
      <c r="O332" s="583">
        <v>18</v>
      </c>
      <c r="P332" s="584"/>
      <c r="Q332" s="585"/>
      <c r="R332" s="586"/>
      <c r="S332" s="586"/>
      <c r="T332" s="587"/>
      <c r="U332" s="235">
        <f t="shared" si="109"/>
        <v>0</v>
      </c>
      <c r="V332" s="235">
        <f t="shared" si="110"/>
        <v>0</v>
      </c>
      <c r="X332" s="583">
        <v>29</v>
      </c>
      <c r="Y332" s="584"/>
      <c r="Z332" s="585"/>
      <c r="AA332" s="586"/>
      <c r="AB332" s="586"/>
      <c r="AC332" s="587"/>
      <c r="AD332" s="235">
        <f t="shared" si="111"/>
        <v>0</v>
      </c>
      <c r="AE332" s="235">
        <f t="shared" si="112"/>
        <v>0</v>
      </c>
      <c r="AG332" s="583">
        <v>40</v>
      </c>
      <c r="AH332" s="584"/>
      <c r="AI332" s="585"/>
      <c r="AJ332" s="586"/>
      <c r="AK332" s="586"/>
      <c r="AL332" s="587"/>
      <c r="AM332" s="235">
        <f t="shared" si="113"/>
        <v>0</v>
      </c>
      <c r="AN332" s="235">
        <f t="shared" si="114"/>
        <v>0</v>
      </c>
    </row>
    <row r="333" spans="1:40" s="177" customFormat="1" x14ac:dyDescent="0.2">
      <c r="A333" s="583">
        <v>8</v>
      </c>
      <c r="B333" s="584"/>
      <c r="C333" s="585"/>
      <c r="D333" s="586"/>
      <c r="E333" s="586"/>
      <c r="F333" s="587"/>
      <c r="G333" s="235">
        <f t="shared" si="107"/>
        <v>0</v>
      </c>
      <c r="H333" s="235">
        <f t="shared" si="108"/>
        <v>0</v>
      </c>
      <c r="I333" s="235"/>
      <c r="J333" s="235"/>
      <c r="K333" s="235"/>
      <c r="L333" s="235"/>
      <c r="M333" s="235"/>
      <c r="O333" s="583">
        <v>19</v>
      </c>
      <c r="P333" s="584"/>
      <c r="Q333" s="585"/>
      <c r="R333" s="586"/>
      <c r="S333" s="586"/>
      <c r="T333" s="587"/>
      <c r="U333" s="235">
        <f t="shared" si="109"/>
        <v>0</v>
      </c>
      <c r="V333" s="235">
        <f t="shared" si="110"/>
        <v>0</v>
      </c>
      <c r="X333" s="583">
        <v>30</v>
      </c>
      <c r="Y333" s="584"/>
      <c r="Z333" s="585"/>
      <c r="AA333" s="586"/>
      <c r="AB333" s="586"/>
      <c r="AC333" s="587"/>
      <c r="AD333" s="235">
        <f t="shared" si="111"/>
        <v>0</v>
      </c>
      <c r="AE333" s="235">
        <f t="shared" si="112"/>
        <v>0</v>
      </c>
      <c r="AG333" s="583">
        <v>41</v>
      </c>
      <c r="AH333" s="584"/>
      <c r="AI333" s="585"/>
      <c r="AJ333" s="586"/>
      <c r="AK333" s="586"/>
      <c r="AL333" s="587"/>
      <c r="AM333" s="235">
        <f t="shared" si="113"/>
        <v>0</v>
      </c>
      <c r="AN333" s="235">
        <f t="shared" si="114"/>
        <v>0</v>
      </c>
    </row>
    <row r="334" spans="1:40" s="177" customFormat="1" x14ac:dyDescent="0.2">
      <c r="A334" s="583">
        <v>9</v>
      </c>
      <c r="B334" s="584"/>
      <c r="C334" s="585"/>
      <c r="D334" s="586"/>
      <c r="E334" s="586"/>
      <c r="F334" s="587"/>
      <c r="G334" s="235">
        <f t="shared" si="107"/>
        <v>0</v>
      </c>
      <c r="H334" s="235">
        <f t="shared" si="108"/>
        <v>0</v>
      </c>
      <c r="I334" s="235"/>
      <c r="J334" s="235"/>
      <c r="K334" s="235"/>
      <c r="L334" s="235"/>
      <c r="M334" s="235"/>
      <c r="O334" s="583">
        <v>20</v>
      </c>
      <c r="P334" s="584"/>
      <c r="Q334" s="585"/>
      <c r="R334" s="586"/>
      <c r="S334" s="586"/>
      <c r="T334" s="587"/>
      <c r="U334" s="235">
        <f t="shared" si="109"/>
        <v>0</v>
      </c>
      <c r="V334" s="235">
        <f t="shared" si="110"/>
        <v>0</v>
      </c>
      <c r="X334" s="583">
        <v>31</v>
      </c>
      <c r="Y334" s="584"/>
      <c r="Z334" s="585"/>
      <c r="AA334" s="586"/>
      <c r="AB334" s="586"/>
      <c r="AC334" s="587"/>
      <c r="AD334" s="235">
        <f t="shared" si="111"/>
        <v>0</v>
      </c>
      <c r="AE334" s="235">
        <f t="shared" si="112"/>
        <v>0</v>
      </c>
      <c r="AG334" s="583">
        <v>42</v>
      </c>
      <c r="AH334" s="584"/>
      <c r="AI334" s="585"/>
      <c r="AJ334" s="586"/>
      <c r="AK334" s="586"/>
      <c r="AL334" s="587"/>
      <c r="AM334" s="235">
        <f t="shared" si="113"/>
        <v>0</v>
      </c>
      <c r="AN334" s="235">
        <f t="shared" si="114"/>
        <v>0</v>
      </c>
    </row>
    <row r="335" spans="1:40" s="177" customFormat="1" x14ac:dyDescent="0.2">
      <c r="A335" s="583">
        <v>10</v>
      </c>
      <c r="B335" s="584"/>
      <c r="C335" s="585"/>
      <c r="D335" s="586"/>
      <c r="E335" s="586"/>
      <c r="F335" s="587"/>
      <c r="G335" s="235">
        <f t="shared" si="107"/>
        <v>0</v>
      </c>
      <c r="H335" s="235">
        <f t="shared" si="108"/>
        <v>0</v>
      </c>
      <c r="I335" s="235"/>
      <c r="J335" s="235"/>
      <c r="K335" s="235"/>
      <c r="L335" s="235"/>
      <c r="M335" s="235"/>
      <c r="O335" s="583">
        <v>21</v>
      </c>
      <c r="P335" s="584"/>
      <c r="Q335" s="585"/>
      <c r="R335" s="586"/>
      <c r="S335" s="586"/>
      <c r="T335" s="587"/>
      <c r="U335" s="235">
        <f t="shared" si="109"/>
        <v>0</v>
      </c>
      <c r="V335" s="235">
        <f t="shared" si="110"/>
        <v>0</v>
      </c>
      <c r="X335" s="583">
        <v>32</v>
      </c>
      <c r="Y335" s="584"/>
      <c r="Z335" s="585"/>
      <c r="AA335" s="586"/>
      <c r="AB335" s="586"/>
      <c r="AC335" s="587"/>
      <c r="AD335" s="235">
        <f t="shared" si="111"/>
        <v>0</v>
      </c>
      <c r="AE335" s="235">
        <f t="shared" si="112"/>
        <v>0</v>
      </c>
      <c r="AG335" s="583">
        <v>43</v>
      </c>
      <c r="AH335" s="584"/>
      <c r="AI335" s="585"/>
      <c r="AJ335" s="586"/>
      <c r="AK335" s="586"/>
      <c r="AL335" s="587"/>
      <c r="AM335" s="235">
        <f t="shared" si="113"/>
        <v>0</v>
      </c>
      <c r="AN335" s="235">
        <f t="shared" si="114"/>
        <v>0</v>
      </c>
    </row>
    <row r="336" spans="1:40" s="177" customFormat="1" ht="13.5" thickBot="1" x14ac:dyDescent="0.25">
      <c r="A336" s="583">
        <v>11</v>
      </c>
      <c r="B336" s="584"/>
      <c r="C336" s="585"/>
      <c r="D336" s="586"/>
      <c r="E336" s="586"/>
      <c r="F336" s="587"/>
      <c r="G336" s="235">
        <f t="shared" si="107"/>
        <v>0</v>
      </c>
      <c r="H336" s="235">
        <f t="shared" si="108"/>
        <v>0</v>
      </c>
      <c r="I336" s="235"/>
      <c r="J336" s="235"/>
      <c r="K336" s="235"/>
      <c r="L336" s="235"/>
      <c r="M336" s="235"/>
      <c r="O336" s="583">
        <v>22</v>
      </c>
      <c r="P336" s="584"/>
      <c r="Q336" s="585"/>
      <c r="R336" s="586"/>
      <c r="S336" s="586"/>
      <c r="T336" s="587"/>
      <c r="U336" s="235">
        <f t="shared" si="109"/>
        <v>0</v>
      </c>
      <c r="V336" s="235">
        <f t="shared" si="110"/>
        <v>0</v>
      </c>
      <c r="X336" s="583">
        <v>33</v>
      </c>
      <c r="Y336" s="584"/>
      <c r="Z336" s="585"/>
      <c r="AA336" s="586"/>
      <c r="AB336" s="586"/>
      <c r="AC336" s="587"/>
      <c r="AD336" s="235">
        <f t="shared" si="111"/>
        <v>0</v>
      </c>
      <c r="AE336" s="235">
        <f t="shared" si="112"/>
        <v>0</v>
      </c>
      <c r="AG336" s="588"/>
      <c r="AH336" s="589" t="s">
        <v>3</v>
      </c>
      <c r="AI336" s="551"/>
      <c r="AJ336" s="589"/>
      <c r="AK336" s="589"/>
      <c r="AL336" s="590">
        <f>SUM(F326:F336)+SUM(T326:T336)+SUM(AL326:AL335)+SUM(AC326:AC336)</f>
        <v>0</v>
      </c>
      <c r="AM336" s="235"/>
      <c r="AN336" s="235"/>
    </row>
    <row r="337" spans="1:40" s="177" customFormat="1" x14ac:dyDescent="0.2">
      <c r="B337" s="591"/>
      <c r="C337" s="328"/>
      <c r="D337" s="592"/>
      <c r="E337" s="592"/>
      <c r="F337" s="575"/>
      <c r="G337" s="235"/>
      <c r="H337" s="235"/>
      <c r="I337" s="235"/>
      <c r="J337" s="235"/>
      <c r="K337" s="235"/>
      <c r="L337" s="235"/>
      <c r="M337" s="235"/>
      <c r="P337" s="591"/>
      <c r="Q337" s="328"/>
      <c r="R337" s="592"/>
      <c r="S337" s="592"/>
      <c r="T337" s="575"/>
      <c r="U337" s="235"/>
      <c r="V337" s="235"/>
      <c r="Y337" s="591"/>
      <c r="Z337" s="328"/>
      <c r="AA337" s="592"/>
      <c r="AB337" s="592"/>
      <c r="AC337" s="575"/>
      <c r="AD337" s="235"/>
      <c r="AE337" s="235"/>
      <c r="AH337" s="591"/>
      <c r="AI337" s="328"/>
      <c r="AJ337" s="592"/>
      <c r="AK337" s="592"/>
      <c r="AL337" s="575"/>
      <c r="AM337" s="235"/>
      <c r="AN337" s="235"/>
    </row>
    <row r="338" spans="1:40" s="177" customFormat="1" x14ac:dyDescent="0.2">
      <c r="B338" s="591"/>
      <c r="C338" s="328"/>
      <c r="D338" s="592"/>
      <c r="E338" s="592"/>
      <c r="F338" s="575"/>
      <c r="G338" s="235"/>
      <c r="H338" s="235"/>
      <c r="I338" s="235"/>
      <c r="J338" s="235"/>
      <c r="K338" s="235"/>
      <c r="L338" s="235"/>
      <c r="M338" s="235"/>
      <c r="P338" s="591"/>
      <c r="Q338" s="328"/>
      <c r="R338" s="592"/>
      <c r="S338" s="592"/>
      <c r="T338" s="575"/>
      <c r="U338" s="235"/>
      <c r="V338" s="235"/>
      <c r="Y338" s="591"/>
      <c r="Z338" s="328"/>
      <c r="AA338" s="592"/>
      <c r="AB338" s="592"/>
      <c r="AC338" s="575"/>
      <c r="AD338" s="235"/>
      <c r="AE338" s="235"/>
      <c r="AH338" s="591"/>
      <c r="AI338" s="328"/>
      <c r="AJ338" s="592"/>
      <c r="AK338" s="592"/>
      <c r="AL338" s="575"/>
      <c r="AM338" s="235"/>
      <c r="AN338" s="235"/>
    </row>
    <row r="339" spans="1:40" s="177" customFormat="1" x14ac:dyDescent="0.2">
      <c r="B339" s="591"/>
      <c r="C339" s="328"/>
      <c r="D339" s="592"/>
      <c r="E339" s="592"/>
      <c r="F339" s="575"/>
      <c r="G339" s="235"/>
      <c r="H339" s="235"/>
      <c r="I339" s="235"/>
      <c r="J339" s="235"/>
      <c r="K339" s="235"/>
      <c r="L339" s="235"/>
      <c r="M339" s="235"/>
      <c r="P339" s="591"/>
      <c r="Q339" s="328"/>
      <c r="R339" s="592"/>
      <c r="S339" s="592"/>
      <c r="T339" s="575"/>
      <c r="U339" s="235"/>
      <c r="V339" s="235"/>
      <c r="Y339" s="591"/>
      <c r="Z339" s="328"/>
      <c r="AA339" s="592"/>
      <c r="AB339" s="592"/>
      <c r="AC339" s="575"/>
      <c r="AD339" s="235"/>
      <c r="AE339" s="235"/>
      <c r="AH339" s="591"/>
      <c r="AI339" s="328"/>
      <c r="AJ339" s="592"/>
      <c r="AK339" s="592"/>
      <c r="AL339" s="575"/>
      <c r="AM339" s="235"/>
      <c r="AN339" s="235"/>
    </row>
    <row r="340" spans="1:40" s="177" customFormat="1" x14ac:dyDescent="0.2">
      <c r="B340" s="591"/>
      <c r="C340" s="328"/>
      <c r="D340" s="592"/>
      <c r="E340" s="592"/>
      <c r="F340" s="575"/>
      <c r="G340" s="235"/>
      <c r="H340" s="235"/>
      <c r="I340" s="235"/>
      <c r="J340" s="235"/>
      <c r="K340" s="235"/>
      <c r="L340" s="235"/>
      <c r="M340" s="235"/>
      <c r="P340" s="591"/>
      <c r="Q340" s="328"/>
      <c r="R340" s="592"/>
      <c r="S340" s="592"/>
      <c r="T340" s="575"/>
      <c r="U340" s="235"/>
      <c r="V340" s="235"/>
      <c r="Y340" s="591"/>
      <c r="Z340" s="328"/>
      <c r="AA340" s="592"/>
      <c r="AB340" s="592"/>
      <c r="AC340" s="575"/>
      <c r="AD340" s="235"/>
      <c r="AE340" s="235"/>
      <c r="AH340" s="591"/>
      <c r="AI340" s="328"/>
      <c r="AJ340" s="592"/>
      <c r="AK340" s="592"/>
      <c r="AL340" s="575"/>
      <c r="AM340" s="235"/>
      <c r="AN340" s="235"/>
    </row>
    <row r="341" spans="1:40" s="177" customFormat="1" x14ac:dyDescent="0.2">
      <c r="B341" s="591"/>
      <c r="C341" s="328"/>
      <c r="D341" s="592"/>
      <c r="E341" s="592"/>
      <c r="F341" s="575"/>
      <c r="G341" s="235"/>
      <c r="H341" s="235"/>
      <c r="I341" s="235"/>
      <c r="J341" s="235"/>
      <c r="K341" s="235"/>
      <c r="L341" s="235"/>
      <c r="M341" s="235"/>
      <c r="P341" s="591"/>
      <c r="Q341" s="328"/>
      <c r="R341" s="592"/>
      <c r="S341" s="592"/>
      <c r="T341" s="575"/>
      <c r="U341" s="235"/>
      <c r="V341" s="235"/>
      <c r="Y341" s="591"/>
      <c r="Z341" s="328"/>
      <c r="AA341" s="592"/>
      <c r="AB341" s="592"/>
      <c r="AC341" s="575"/>
      <c r="AD341" s="235"/>
      <c r="AE341" s="235"/>
      <c r="AH341" s="591"/>
      <c r="AI341" s="328"/>
      <c r="AJ341" s="592"/>
      <c r="AK341" s="592"/>
      <c r="AL341" s="575"/>
      <c r="AM341" s="235"/>
      <c r="AN341" s="235"/>
    </row>
    <row r="342" spans="1:40" s="177" customFormat="1" x14ac:dyDescent="0.2">
      <c r="B342" s="591"/>
      <c r="C342" s="328"/>
      <c r="D342" s="592"/>
      <c r="E342" s="592"/>
      <c r="F342" s="575"/>
      <c r="G342" s="235"/>
      <c r="H342" s="235"/>
      <c r="I342" s="235"/>
      <c r="J342" s="235"/>
      <c r="K342" s="235"/>
      <c r="L342" s="235"/>
      <c r="M342" s="235"/>
      <c r="P342" s="591"/>
      <c r="Q342" s="328"/>
      <c r="R342" s="592"/>
      <c r="S342" s="592"/>
      <c r="T342" s="575"/>
      <c r="U342" s="235"/>
      <c r="V342" s="235"/>
      <c r="Y342" s="591"/>
      <c r="Z342" s="328"/>
      <c r="AA342" s="592"/>
      <c r="AB342" s="592"/>
      <c r="AC342" s="575"/>
      <c r="AD342" s="235"/>
      <c r="AE342" s="235"/>
      <c r="AH342" s="591"/>
      <c r="AI342" s="328"/>
      <c r="AJ342" s="592"/>
      <c r="AK342" s="592"/>
      <c r="AL342" s="575"/>
      <c r="AM342" s="235"/>
      <c r="AN342" s="235"/>
    </row>
    <row r="343" spans="1:40" s="177" customFormat="1" ht="13.5" thickBot="1" x14ac:dyDescent="0.25">
      <c r="B343" s="591"/>
      <c r="C343" s="328"/>
      <c r="D343" s="592"/>
      <c r="E343" s="592"/>
      <c r="F343" s="575"/>
      <c r="G343" s="235"/>
      <c r="H343" s="235"/>
      <c r="I343" s="235"/>
      <c r="J343" s="235"/>
      <c r="K343" s="235"/>
      <c r="L343" s="235"/>
      <c r="M343" s="235"/>
      <c r="P343" s="591"/>
      <c r="Q343" s="328"/>
      <c r="R343" s="592"/>
      <c r="S343" s="592"/>
      <c r="T343" s="575"/>
      <c r="U343" s="235"/>
      <c r="V343" s="235"/>
      <c r="Y343" s="591"/>
      <c r="Z343" s="328"/>
      <c r="AA343" s="592"/>
      <c r="AB343" s="592"/>
      <c r="AC343" s="575"/>
      <c r="AD343" s="235"/>
      <c r="AE343" s="235"/>
      <c r="AH343" s="591"/>
      <c r="AI343" s="328"/>
      <c r="AJ343" s="592"/>
      <c r="AK343" s="592"/>
      <c r="AL343" s="575"/>
      <c r="AM343" s="235"/>
      <c r="AN343" s="235"/>
    </row>
    <row r="344" spans="1:40" s="177" customFormat="1" ht="13.5" thickBot="1" x14ac:dyDescent="0.25">
      <c r="A344" s="579">
        <v>15</v>
      </c>
      <c r="B344" s="579"/>
      <c r="C344" s="472"/>
      <c r="D344" s="816" t="s">
        <v>159</v>
      </c>
      <c r="E344" s="812" t="s">
        <v>34</v>
      </c>
      <c r="F344" s="580">
        <f>+$AL356</f>
        <v>0</v>
      </c>
      <c r="G344" s="235"/>
      <c r="H344" s="235"/>
      <c r="I344" s="235"/>
      <c r="J344" s="235"/>
      <c r="K344" s="235"/>
      <c r="L344" s="235"/>
      <c r="M344" s="235"/>
      <c r="O344" s="579"/>
      <c r="P344" s="579"/>
      <c r="Q344" s="472"/>
      <c r="R344" s="816" t="s">
        <v>159</v>
      </c>
      <c r="S344" s="812" t="s">
        <v>34</v>
      </c>
      <c r="T344" s="580">
        <f>+$AL356</f>
        <v>0</v>
      </c>
      <c r="U344" s="235"/>
      <c r="V344" s="235"/>
      <c r="X344" s="579">
        <v>15</v>
      </c>
      <c r="Y344" s="579"/>
      <c r="Z344" s="472"/>
      <c r="AA344" s="816" t="s">
        <v>159</v>
      </c>
      <c r="AB344" s="812" t="s">
        <v>34</v>
      </c>
      <c r="AC344" s="580">
        <f>+$AL356</f>
        <v>0</v>
      </c>
      <c r="AD344" s="235"/>
      <c r="AE344" s="235"/>
      <c r="AG344" s="579"/>
      <c r="AH344" s="579"/>
      <c r="AI344" s="472"/>
      <c r="AJ344" s="816" t="s">
        <v>159</v>
      </c>
      <c r="AK344" s="812" t="s">
        <v>34</v>
      </c>
      <c r="AL344" s="814" t="s">
        <v>18</v>
      </c>
      <c r="AM344" s="235"/>
      <c r="AN344" s="235"/>
    </row>
    <row r="345" spans="1:40" s="177" customFormat="1" ht="51" x14ac:dyDescent="0.2">
      <c r="A345" s="581" t="s">
        <v>7</v>
      </c>
      <c r="B345" s="582" t="str">
        <f>+" אסמכתא " &amp; $B$17 &amp;"         חזרה לטבלה "</f>
        <v xml:space="preserve"> אסמכתא          חזרה לטבלה </v>
      </c>
      <c r="C345" s="477" t="s">
        <v>203</v>
      </c>
      <c r="D345" s="817"/>
      <c r="E345" s="813"/>
      <c r="F345" s="580" t="s">
        <v>18</v>
      </c>
      <c r="G345" s="235"/>
      <c r="H345" s="235"/>
      <c r="I345" s="235"/>
      <c r="J345" s="235"/>
      <c r="K345" s="235"/>
      <c r="L345" s="235"/>
      <c r="M345" s="235"/>
      <c r="O345" s="581" t="s">
        <v>23</v>
      </c>
      <c r="P345" s="582" t="str">
        <f>+" אסמכתא " &amp; $B$17 &amp;"         חזרה לטבלה "</f>
        <v xml:space="preserve"> אסמכתא          חזרה לטבלה </v>
      </c>
      <c r="Q345" s="477" t="s">
        <v>203</v>
      </c>
      <c r="R345" s="817"/>
      <c r="S345" s="813"/>
      <c r="T345" s="580" t="s">
        <v>18</v>
      </c>
      <c r="U345" s="235"/>
      <c r="V345" s="235"/>
      <c r="X345" s="581" t="s">
        <v>7</v>
      </c>
      <c r="Y345" s="582" t="str">
        <f>+" אסמכתא " &amp; $B$17 &amp;"         חזרה לטבלה "</f>
        <v xml:space="preserve"> אסמכתא          חזרה לטבלה </v>
      </c>
      <c r="Z345" s="477" t="s">
        <v>203</v>
      </c>
      <c r="AA345" s="817"/>
      <c r="AB345" s="813"/>
      <c r="AC345" s="580" t="s">
        <v>18</v>
      </c>
      <c r="AD345" s="235"/>
      <c r="AE345" s="235"/>
      <c r="AG345" s="581" t="s">
        <v>23</v>
      </c>
      <c r="AH345" s="582" t="str">
        <f>+" אסמכתא " &amp; $B$17 &amp;"         חזרה לטבלה "</f>
        <v xml:space="preserve"> אסמכתא          חזרה לטבלה </v>
      </c>
      <c r="AI345" s="477" t="s">
        <v>203</v>
      </c>
      <c r="AJ345" s="817"/>
      <c r="AK345" s="813"/>
      <c r="AL345" s="815"/>
      <c r="AM345" s="235"/>
      <c r="AN345" s="235"/>
    </row>
    <row r="346" spans="1:40" s="177" customFormat="1" x14ac:dyDescent="0.2">
      <c r="A346" s="583">
        <v>1</v>
      </c>
      <c r="B346" s="584"/>
      <c r="C346" s="585"/>
      <c r="D346" s="586"/>
      <c r="E346" s="586"/>
      <c r="F346" s="587"/>
      <c r="G346" s="235">
        <f>IF(AND((COUNTA($C$17)=1),(COUNTA(F346)=1),($C$17&lt;&gt;0),(OR((E346&lt;$C$62),(E346&gt;($E$62+61))))),1,0)</f>
        <v>0</v>
      </c>
      <c r="H346" s="235">
        <f>IF(AND((COUNTA($C$17)=1),(COUNTA(F346)=1),($C$17&lt;&gt;0),(OR((D346&lt;$C$62),(D346&gt;($E$62))))),1,0)</f>
        <v>0</v>
      </c>
      <c r="I346" s="235"/>
      <c r="J346" s="235"/>
      <c r="K346" s="235"/>
      <c r="L346" s="235"/>
      <c r="M346" s="235"/>
      <c r="O346" s="583">
        <v>12</v>
      </c>
      <c r="P346" s="584"/>
      <c r="Q346" s="585"/>
      <c r="R346" s="586"/>
      <c r="S346" s="586"/>
      <c r="T346" s="587"/>
      <c r="U346" s="235">
        <f>IF(AND((COUNTA($C$17)=1),(COUNTA(T346)=1),($C$17&lt;&gt;0),(OR((S346&lt;$C$62),(S346&gt;($E$62+61))))),1,0)</f>
        <v>0</v>
      </c>
      <c r="V346" s="235">
        <f>IF(AND((COUNTA($C$17)=1),(COUNTA(T346)=1),($C$17&lt;&gt;0),(OR((R346&lt;$C$62),(R346&gt;($E$62))))),1,0)</f>
        <v>0</v>
      </c>
      <c r="X346" s="583">
        <v>23</v>
      </c>
      <c r="Y346" s="584"/>
      <c r="Z346" s="585"/>
      <c r="AA346" s="586"/>
      <c r="AB346" s="586"/>
      <c r="AC346" s="587"/>
      <c r="AD346" s="235">
        <f>IF(AND((COUNTA($C$17)=1),(COUNTA(AC346)=1),($C$17&lt;&gt;0),(OR((AB346&lt;$C$62),(AB346&gt;($E$62+61))))),1,0)</f>
        <v>0</v>
      </c>
      <c r="AE346" s="235">
        <f>IF(AND((COUNTA($C$17)=1),(COUNTA(AC346)=1),($C$17&lt;&gt;0),(OR((AA346&lt;$C$62),(AA346&gt;($E$62))))),1,0)</f>
        <v>0</v>
      </c>
      <c r="AG346" s="583">
        <v>34</v>
      </c>
      <c r="AH346" s="584"/>
      <c r="AI346" s="585"/>
      <c r="AJ346" s="586"/>
      <c r="AK346" s="586"/>
      <c r="AL346" s="587"/>
      <c r="AM346" s="235">
        <f>IF(AND((COUNTA($C$17)=1),(COUNTA(AL346)=1),($C$17&lt;&gt;0),(OR((AK346&lt;$C$62),(AK346&gt;($E$62+61))))),1,0)</f>
        <v>0</v>
      </c>
      <c r="AN346" s="235">
        <f>IF(AND((COUNTA($C$17)=1),(COUNTA(AL346)=1),($C$17&lt;&gt;0),(OR((AJ346&lt;$C$62),(AJ346&gt;($E$62))))),1,0)</f>
        <v>0</v>
      </c>
    </row>
    <row r="347" spans="1:40" s="177" customFormat="1" x14ac:dyDescent="0.2">
      <c r="A347" s="583">
        <v>2</v>
      </c>
      <c r="B347" s="584"/>
      <c r="C347" s="585"/>
      <c r="D347" s="586"/>
      <c r="E347" s="586"/>
      <c r="F347" s="587"/>
      <c r="G347" s="235">
        <f t="shared" ref="G347:G356" si="115">IF(AND((COUNTA($C$17)=1),(COUNTA(F347)=1),($C$17&lt;&gt;0),(OR((E347&lt;$C$62),(E347&gt;($E$62+61))))),1,0)</f>
        <v>0</v>
      </c>
      <c r="H347" s="235">
        <f t="shared" ref="H347:H356" si="116">IF(AND((COUNTA($C$17)=1),(COUNTA(F347)=1),($C$17&lt;&gt;0),(OR((D347&lt;$C$62),(D347&gt;($E$62))))),1,0)</f>
        <v>0</v>
      </c>
      <c r="I347" s="235"/>
      <c r="J347" s="235"/>
      <c r="K347" s="235"/>
      <c r="L347" s="235"/>
      <c r="M347" s="235"/>
      <c r="O347" s="583">
        <v>13</v>
      </c>
      <c r="P347" s="584"/>
      <c r="Q347" s="585"/>
      <c r="R347" s="586"/>
      <c r="S347" s="586"/>
      <c r="T347" s="587"/>
      <c r="U347" s="235">
        <f t="shared" ref="U347:U356" si="117">IF(AND((COUNTA($C$17)=1),(COUNTA(T347)=1),($C$17&lt;&gt;0),(OR((S347&lt;$C$62),(S347&gt;($E$62+61))))),1,0)</f>
        <v>0</v>
      </c>
      <c r="V347" s="235">
        <f t="shared" ref="V347:V356" si="118">IF(AND((COUNTA($C$17)=1),(COUNTA(T347)=1),($C$17&lt;&gt;0),(OR((R347&lt;$C$62),(R347&gt;($E$62))))),1,0)</f>
        <v>0</v>
      </c>
      <c r="X347" s="583">
        <v>24</v>
      </c>
      <c r="Y347" s="584"/>
      <c r="Z347" s="585"/>
      <c r="AA347" s="586"/>
      <c r="AB347" s="586"/>
      <c r="AC347" s="587"/>
      <c r="AD347" s="235">
        <f t="shared" ref="AD347:AD356" si="119">IF(AND((COUNTA($C$17)=1),(COUNTA(AC347)=1),($C$17&lt;&gt;0),(OR((AB347&lt;$C$62),(AB347&gt;($E$62+61))))),1,0)</f>
        <v>0</v>
      </c>
      <c r="AE347" s="235">
        <f t="shared" ref="AE347:AE356" si="120">IF(AND((COUNTA($C$17)=1),(COUNTA(AC347)=1),($C$17&lt;&gt;0),(OR((AA347&lt;$C$62),(AA347&gt;($E$62))))),1,0)</f>
        <v>0</v>
      </c>
      <c r="AG347" s="583">
        <v>35</v>
      </c>
      <c r="AH347" s="584"/>
      <c r="AI347" s="585"/>
      <c r="AJ347" s="586"/>
      <c r="AK347" s="586"/>
      <c r="AL347" s="587"/>
      <c r="AM347" s="235">
        <f t="shared" ref="AM347:AM355" si="121">IF(AND((COUNTA($C$17)=1),(COUNTA(AL347)=1),($C$17&lt;&gt;0),(OR((AK347&lt;$C$62),(AK347&gt;($E$62+61))))),1,0)</f>
        <v>0</v>
      </c>
      <c r="AN347" s="235">
        <f t="shared" ref="AN347:AN355" si="122">IF(AND((COUNTA($C$17)=1),(COUNTA(AL347)=1),($C$17&lt;&gt;0),(OR((AJ347&lt;$C$62),(AJ347&gt;($E$62))))),1,0)</f>
        <v>0</v>
      </c>
    </row>
    <row r="348" spans="1:40" s="177" customFormat="1" x14ac:dyDescent="0.2">
      <c r="A348" s="583">
        <v>3</v>
      </c>
      <c r="B348" s="584"/>
      <c r="C348" s="585"/>
      <c r="D348" s="586"/>
      <c r="E348" s="586"/>
      <c r="F348" s="587"/>
      <c r="G348" s="235">
        <f t="shared" si="115"/>
        <v>0</v>
      </c>
      <c r="H348" s="235">
        <f t="shared" si="116"/>
        <v>0</v>
      </c>
      <c r="I348" s="235"/>
      <c r="J348" s="235"/>
      <c r="K348" s="235"/>
      <c r="L348" s="235"/>
      <c r="M348" s="235"/>
      <c r="O348" s="583">
        <v>14</v>
      </c>
      <c r="P348" s="584"/>
      <c r="Q348" s="585"/>
      <c r="R348" s="586"/>
      <c r="S348" s="586"/>
      <c r="T348" s="587"/>
      <c r="U348" s="235">
        <f t="shared" si="117"/>
        <v>0</v>
      </c>
      <c r="V348" s="235">
        <f t="shared" si="118"/>
        <v>0</v>
      </c>
      <c r="X348" s="583">
        <v>25</v>
      </c>
      <c r="Y348" s="584"/>
      <c r="Z348" s="585"/>
      <c r="AA348" s="586"/>
      <c r="AB348" s="586"/>
      <c r="AC348" s="587"/>
      <c r="AD348" s="235">
        <f t="shared" si="119"/>
        <v>0</v>
      </c>
      <c r="AE348" s="235">
        <f t="shared" si="120"/>
        <v>0</v>
      </c>
      <c r="AG348" s="583">
        <v>36</v>
      </c>
      <c r="AH348" s="584"/>
      <c r="AI348" s="585"/>
      <c r="AJ348" s="586"/>
      <c r="AK348" s="586"/>
      <c r="AL348" s="587"/>
      <c r="AM348" s="235">
        <f t="shared" si="121"/>
        <v>0</v>
      </c>
      <c r="AN348" s="235">
        <f t="shared" si="122"/>
        <v>0</v>
      </c>
    </row>
    <row r="349" spans="1:40" s="177" customFormat="1" x14ac:dyDescent="0.2">
      <c r="A349" s="583">
        <v>4</v>
      </c>
      <c r="B349" s="584"/>
      <c r="C349" s="585"/>
      <c r="D349" s="586"/>
      <c r="E349" s="586"/>
      <c r="F349" s="587"/>
      <c r="G349" s="235">
        <f t="shared" si="115"/>
        <v>0</v>
      </c>
      <c r="H349" s="235">
        <f t="shared" si="116"/>
        <v>0</v>
      </c>
      <c r="I349" s="235"/>
      <c r="J349" s="235"/>
      <c r="K349" s="235"/>
      <c r="L349" s="235"/>
      <c r="M349" s="235"/>
      <c r="O349" s="583">
        <v>15</v>
      </c>
      <c r="P349" s="584"/>
      <c r="Q349" s="585"/>
      <c r="R349" s="586"/>
      <c r="S349" s="586"/>
      <c r="T349" s="587"/>
      <c r="U349" s="235">
        <f t="shared" si="117"/>
        <v>0</v>
      </c>
      <c r="V349" s="235">
        <f t="shared" si="118"/>
        <v>0</v>
      </c>
      <c r="X349" s="583">
        <v>26</v>
      </c>
      <c r="Y349" s="584"/>
      <c r="Z349" s="585"/>
      <c r="AA349" s="586"/>
      <c r="AB349" s="586"/>
      <c r="AC349" s="587"/>
      <c r="AD349" s="235">
        <f t="shared" si="119"/>
        <v>0</v>
      </c>
      <c r="AE349" s="235">
        <f t="shared" si="120"/>
        <v>0</v>
      </c>
      <c r="AG349" s="583">
        <v>37</v>
      </c>
      <c r="AH349" s="584"/>
      <c r="AI349" s="585"/>
      <c r="AJ349" s="586"/>
      <c r="AK349" s="586"/>
      <c r="AL349" s="587"/>
      <c r="AM349" s="235">
        <f t="shared" si="121"/>
        <v>0</v>
      </c>
      <c r="AN349" s="235">
        <f t="shared" si="122"/>
        <v>0</v>
      </c>
    </row>
    <row r="350" spans="1:40" s="177" customFormat="1" x14ac:dyDescent="0.2">
      <c r="A350" s="583">
        <v>5</v>
      </c>
      <c r="B350" s="584"/>
      <c r="C350" s="585"/>
      <c r="D350" s="586"/>
      <c r="E350" s="586"/>
      <c r="F350" s="587"/>
      <c r="G350" s="235">
        <f t="shared" si="115"/>
        <v>0</v>
      </c>
      <c r="H350" s="235">
        <f t="shared" si="116"/>
        <v>0</v>
      </c>
      <c r="I350" s="235"/>
      <c r="J350" s="235"/>
      <c r="K350" s="235"/>
      <c r="L350" s="235"/>
      <c r="M350" s="235"/>
      <c r="O350" s="583">
        <v>16</v>
      </c>
      <c r="P350" s="584"/>
      <c r="Q350" s="585"/>
      <c r="R350" s="586"/>
      <c r="S350" s="586"/>
      <c r="T350" s="587"/>
      <c r="U350" s="235">
        <f t="shared" si="117"/>
        <v>0</v>
      </c>
      <c r="V350" s="235">
        <f t="shared" si="118"/>
        <v>0</v>
      </c>
      <c r="X350" s="583">
        <v>27</v>
      </c>
      <c r="Y350" s="584"/>
      <c r="Z350" s="585"/>
      <c r="AA350" s="586"/>
      <c r="AB350" s="586"/>
      <c r="AC350" s="587"/>
      <c r="AD350" s="235">
        <f t="shared" si="119"/>
        <v>0</v>
      </c>
      <c r="AE350" s="235">
        <f t="shared" si="120"/>
        <v>0</v>
      </c>
      <c r="AG350" s="583">
        <v>38</v>
      </c>
      <c r="AH350" s="584"/>
      <c r="AI350" s="585"/>
      <c r="AJ350" s="586"/>
      <c r="AK350" s="586"/>
      <c r="AL350" s="587"/>
      <c r="AM350" s="235">
        <f t="shared" si="121"/>
        <v>0</v>
      </c>
      <c r="AN350" s="235">
        <f t="shared" si="122"/>
        <v>0</v>
      </c>
    </row>
    <row r="351" spans="1:40" s="177" customFormat="1" x14ac:dyDescent="0.2">
      <c r="A351" s="583">
        <v>6</v>
      </c>
      <c r="B351" s="584"/>
      <c r="C351" s="585"/>
      <c r="D351" s="586"/>
      <c r="E351" s="586"/>
      <c r="F351" s="587"/>
      <c r="G351" s="235">
        <f t="shared" si="115"/>
        <v>0</v>
      </c>
      <c r="H351" s="235">
        <f t="shared" si="116"/>
        <v>0</v>
      </c>
      <c r="I351" s="235"/>
      <c r="J351" s="235"/>
      <c r="K351" s="235"/>
      <c r="L351" s="235"/>
      <c r="M351" s="235"/>
      <c r="O351" s="583">
        <v>17</v>
      </c>
      <c r="P351" s="584"/>
      <c r="Q351" s="585"/>
      <c r="R351" s="586"/>
      <c r="S351" s="586"/>
      <c r="T351" s="587"/>
      <c r="U351" s="235">
        <f t="shared" si="117"/>
        <v>0</v>
      </c>
      <c r="V351" s="235">
        <f t="shared" si="118"/>
        <v>0</v>
      </c>
      <c r="X351" s="583">
        <v>28</v>
      </c>
      <c r="Y351" s="584"/>
      <c r="Z351" s="585"/>
      <c r="AA351" s="586"/>
      <c r="AB351" s="586"/>
      <c r="AC351" s="587"/>
      <c r="AD351" s="235">
        <f t="shared" si="119"/>
        <v>0</v>
      </c>
      <c r="AE351" s="235">
        <f t="shared" si="120"/>
        <v>0</v>
      </c>
      <c r="AG351" s="583">
        <v>39</v>
      </c>
      <c r="AH351" s="584"/>
      <c r="AI351" s="585"/>
      <c r="AJ351" s="586"/>
      <c r="AK351" s="586"/>
      <c r="AL351" s="587"/>
      <c r="AM351" s="235">
        <f t="shared" si="121"/>
        <v>0</v>
      </c>
      <c r="AN351" s="235">
        <f t="shared" si="122"/>
        <v>0</v>
      </c>
    </row>
    <row r="352" spans="1:40" s="177" customFormat="1" x14ac:dyDescent="0.2">
      <c r="A352" s="583">
        <v>7</v>
      </c>
      <c r="B352" s="584"/>
      <c r="C352" s="585"/>
      <c r="D352" s="586"/>
      <c r="E352" s="586"/>
      <c r="F352" s="587"/>
      <c r="G352" s="235">
        <f t="shared" si="115"/>
        <v>0</v>
      </c>
      <c r="H352" s="235">
        <f t="shared" si="116"/>
        <v>0</v>
      </c>
      <c r="I352" s="235"/>
      <c r="J352" s="235"/>
      <c r="K352" s="235"/>
      <c r="L352" s="235"/>
      <c r="M352" s="235"/>
      <c r="O352" s="583">
        <v>18</v>
      </c>
      <c r="P352" s="584"/>
      <c r="Q352" s="585"/>
      <c r="R352" s="586"/>
      <c r="S352" s="586"/>
      <c r="T352" s="587"/>
      <c r="U352" s="235">
        <f t="shared" si="117"/>
        <v>0</v>
      </c>
      <c r="V352" s="235">
        <f t="shared" si="118"/>
        <v>0</v>
      </c>
      <c r="X352" s="583">
        <v>29</v>
      </c>
      <c r="Y352" s="584"/>
      <c r="Z352" s="585"/>
      <c r="AA352" s="586"/>
      <c r="AB352" s="586"/>
      <c r="AC352" s="587"/>
      <c r="AD352" s="235">
        <f t="shared" si="119"/>
        <v>0</v>
      </c>
      <c r="AE352" s="235">
        <f t="shared" si="120"/>
        <v>0</v>
      </c>
      <c r="AG352" s="583">
        <v>40</v>
      </c>
      <c r="AH352" s="584"/>
      <c r="AI352" s="585"/>
      <c r="AJ352" s="586"/>
      <c r="AK352" s="586"/>
      <c r="AL352" s="587"/>
      <c r="AM352" s="235">
        <f t="shared" si="121"/>
        <v>0</v>
      </c>
      <c r="AN352" s="235">
        <f t="shared" si="122"/>
        <v>0</v>
      </c>
    </row>
    <row r="353" spans="1:40" s="177" customFormat="1" x14ac:dyDescent="0.2">
      <c r="A353" s="583">
        <v>8</v>
      </c>
      <c r="B353" s="584"/>
      <c r="C353" s="585"/>
      <c r="D353" s="586"/>
      <c r="E353" s="586"/>
      <c r="F353" s="587"/>
      <c r="G353" s="235">
        <f t="shared" si="115"/>
        <v>0</v>
      </c>
      <c r="H353" s="235">
        <f t="shared" si="116"/>
        <v>0</v>
      </c>
      <c r="I353" s="235"/>
      <c r="J353" s="235"/>
      <c r="K353" s="235"/>
      <c r="L353" s="235"/>
      <c r="M353" s="235"/>
      <c r="O353" s="583">
        <v>19</v>
      </c>
      <c r="P353" s="584"/>
      <c r="Q353" s="585"/>
      <c r="R353" s="586"/>
      <c r="S353" s="586"/>
      <c r="T353" s="587"/>
      <c r="U353" s="235">
        <f t="shared" si="117"/>
        <v>0</v>
      </c>
      <c r="V353" s="235">
        <f t="shared" si="118"/>
        <v>0</v>
      </c>
      <c r="X353" s="583">
        <v>30</v>
      </c>
      <c r="Y353" s="584"/>
      <c r="Z353" s="585"/>
      <c r="AA353" s="586"/>
      <c r="AB353" s="586"/>
      <c r="AC353" s="587"/>
      <c r="AD353" s="235">
        <f t="shared" si="119"/>
        <v>0</v>
      </c>
      <c r="AE353" s="235">
        <f t="shared" si="120"/>
        <v>0</v>
      </c>
      <c r="AG353" s="583">
        <v>41</v>
      </c>
      <c r="AH353" s="584"/>
      <c r="AI353" s="585"/>
      <c r="AJ353" s="586"/>
      <c r="AK353" s="586"/>
      <c r="AL353" s="587"/>
      <c r="AM353" s="235">
        <f t="shared" si="121"/>
        <v>0</v>
      </c>
      <c r="AN353" s="235">
        <f t="shared" si="122"/>
        <v>0</v>
      </c>
    </row>
    <row r="354" spans="1:40" s="177" customFormat="1" x14ac:dyDescent="0.2">
      <c r="A354" s="583">
        <v>9</v>
      </c>
      <c r="B354" s="584"/>
      <c r="C354" s="585"/>
      <c r="D354" s="586"/>
      <c r="E354" s="586"/>
      <c r="F354" s="587"/>
      <c r="G354" s="235">
        <f t="shared" si="115"/>
        <v>0</v>
      </c>
      <c r="H354" s="235">
        <f t="shared" si="116"/>
        <v>0</v>
      </c>
      <c r="I354" s="235"/>
      <c r="J354" s="235"/>
      <c r="K354" s="235"/>
      <c r="L354" s="235"/>
      <c r="M354" s="235"/>
      <c r="O354" s="583">
        <v>20</v>
      </c>
      <c r="P354" s="584"/>
      <c r="Q354" s="585"/>
      <c r="R354" s="586"/>
      <c r="S354" s="586"/>
      <c r="T354" s="587"/>
      <c r="U354" s="235">
        <f t="shared" si="117"/>
        <v>0</v>
      </c>
      <c r="V354" s="235">
        <f t="shared" si="118"/>
        <v>0</v>
      </c>
      <c r="X354" s="583">
        <v>31</v>
      </c>
      <c r="Y354" s="584"/>
      <c r="Z354" s="585"/>
      <c r="AA354" s="586"/>
      <c r="AB354" s="586"/>
      <c r="AC354" s="587"/>
      <c r="AD354" s="235">
        <f t="shared" si="119"/>
        <v>0</v>
      </c>
      <c r="AE354" s="235">
        <f t="shared" si="120"/>
        <v>0</v>
      </c>
      <c r="AG354" s="583">
        <v>42</v>
      </c>
      <c r="AH354" s="584"/>
      <c r="AI354" s="585"/>
      <c r="AJ354" s="586"/>
      <c r="AK354" s="586"/>
      <c r="AL354" s="587"/>
      <c r="AM354" s="235">
        <f t="shared" si="121"/>
        <v>0</v>
      </c>
      <c r="AN354" s="235">
        <f t="shared" si="122"/>
        <v>0</v>
      </c>
    </row>
    <row r="355" spans="1:40" s="177" customFormat="1" x14ac:dyDescent="0.2">
      <c r="A355" s="583">
        <v>10</v>
      </c>
      <c r="B355" s="584"/>
      <c r="C355" s="585"/>
      <c r="D355" s="586"/>
      <c r="E355" s="586"/>
      <c r="F355" s="587"/>
      <c r="G355" s="235">
        <f t="shared" si="115"/>
        <v>0</v>
      </c>
      <c r="H355" s="235">
        <f t="shared" si="116"/>
        <v>0</v>
      </c>
      <c r="I355" s="235"/>
      <c r="J355" s="235"/>
      <c r="K355" s="235"/>
      <c r="L355" s="235"/>
      <c r="M355" s="235"/>
      <c r="O355" s="583">
        <v>21</v>
      </c>
      <c r="P355" s="584"/>
      <c r="Q355" s="585"/>
      <c r="R355" s="586"/>
      <c r="S355" s="586"/>
      <c r="T355" s="587"/>
      <c r="U355" s="235">
        <f t="shared" si="117"/>
        <v>0</v>
      </c>
      <c r="V355" s="235">
        <f t="shared" si="118"/>
        <v>0</v>
      </c>
      <c r="X355" s="583">
        <v>32</v>
      </c>
      <c r="Y355" s="584"/>
      <c r="Z355" s="585"/>
      <c r="AA355" s="586"/>
      <c r="AB355" s="586"/>
      <c r="AC355" s="587"/>
      <c r="AD355" s="235">
        <f t="shared" si="119"/>
        <v>0</v>
      </c>
      <c r="AE355" s="235">
        <f t="shared" si="120"/>
        <v>0</v>
      </c>
      <c r="AG355" s="583">
        <v>43</v>
      </c>
      <c r="AH355" s="584"/>
      <c r="AI355" s="585"/>
      <c r="AJ355" s="586"/>
      <c r="AK355" s="586"/>
      <c r="AL355" s="587"/>
      <c r="AM355" s="235">
        <f t="shared" si="121"/>
        <v>0</v>
      </c>
      <c r="AN355" s="235">
        <f t="shared" si="122"/>
        <v>0</v>
      </c>
    </row>
    <row r="356" spans="1:40" s="177" customFormat="1" ht="13.5" thickBot="1" x14ac:dyDescent="0.25">
      <c r="A356" s="583">
        <v>11</v>
      </c>
      <c r="B356" s="584"/>
      <c r="C356" s="585"/>
      <c r="D356" s="586"/>
      <c r="E356" s="586"/>
      <c r="F356" s="587"/>
      <c r="G356" s="235">
        <f t="shared" si="115"/>
        <v>0</v>
      </c>
      <c r="H356" s="235">
        <f t="shared" si="116"/>
        <v>0</v>
      </c>
      <c r="I356" s="235"/>
      <c r="J356" s="235"/>
      <c r="K356" s="235"/>
      <c r="L356" s="235"/>
      <c r="M356" s="235"/>
      <c r="O356" s="583">
        <v>22</v>
      </c>
      <c r="P356" s="584"/>
      <c r="Q356" s="585"/>
      <c r="R356" s="586"/>
      <c r="S356" s="586"/>
      <c r="T356" s="587"/>
      <c r="U356" s="235">
        <f t="shared" si="117"/>
        <v>0</v>
      </c>
      <c r="V356" s="235">
        <f t="shared" si="118"/>
        <v>0</v>
      </c>
      <c r="X356" s="583">
        <v>33</v>
      </c>
      <c r="Y356" s="584"/>
      <c r="Z356" s="585"/>
      <c r="AA356" s="586"/>
      <c r="AB356" s="586"/>
      <c r="AC356" s="587"/>
      <c r="AD356" s="235">
        <f t="shared" si="119"/>
        <v>0</v>
      </c>
      <c r="AE356" s="235">
        <f t="shared" si="120"/>
        <v>0</v>
      </c>
      <c r="AG356" s="588"/>
      <c r="AH356" s="589" t="s">
        <v>3</v>
      </c>
      <c r="AI356" s="551"/>
      <c r="AJ356" s="589"/>
      <c r="AK356" s="589"/>
      <c r="AL356" s="590">
        <f>SUM(F346:F356)+SUM(T346:T356)+SUM(AL346:AL355)+SUM(AC346:AC356)</f>
        <v>0</v>
      </c>
      <c r="AM356" s="235"/>
      <c r="AN356" s="235"/>
    </row>
    <row r="357" spans="1:40" s="177" customFormat="1" x14ac:dyDescent="0.2">
      <c r="B357" s="591"/>
      <c r="C357" s="328"/>
      <c r="D357" s="592"/>
      <c r="E357" s="592"/>
      <c r="F357" s="575"/>
      <c r="G357" s="235"/>
      <c r="H357" s="235"/>
      <c r="I357" s="235"/>
      <c r="J357" s="235"/>
      <c r="K357" s="235"/>
      <c r="L357" s="235"/>
      <c r="M357" s="235"/>
      <c r="P357" s="591"/>
      <c r="Q357" s="328"/>
      <c r="R357" s="592"/>
      <c r="S357" s="592"/>
      <c r="T357" s="575"/>
      <c r="U357" s="235"/>
      <c r="V357" s="235"/>
      <c r="Y357" s="591"/>
      <c r="Z357" s="328"/>
      <c r="AA357" s="592"/>
      <c r="AB357" s="592"/>
      <c r="AC357" s="575"/>
      <c r="AD357" s="235"/>
      <c r="AE357" s="235"/>
      <c r="AH357" s="591"/>
      <c r="AI357" s="328"/>
      <c r="AJ357" s="592"/>
      <c r="AK357" s="592"/>
      <c r="AL357" s="575"/>
      <c r="AM357" s="235"/>
      <c r="AN357" s="235"/>
    </row>
    <row r="358" spans="1:40" s="177" customFormat="1" x14ac:dyDescent="0.2">
      <c r="B358" s="591"/>
      <c r="C358" s="328"/>
      <c r="D358" s="592"/>
      <c r="E358" s="592"/>
      <c r="F358" s="575"/>
      <c r="G358" s="235"/>
      <c r="H358" s="235"/>
      <c r="I358" s="235"/>
      <c r="J358" s="235"/>
      <c r="K358" s="235"/>
      <c r="L358" s="235"/>
      <c r="M358" s="235"/>
      <c r="N358" s="593"/>
      <c r="P358" s="591"/>
      <c r="Q358" s="328"/>
      <c r="R358" s="592"/>
      <c r="S358" s="592"/>
      <c r="T358" s="575"/>
      <c r="U358" s="235"/>
      <c r="V358" s="235"/>
      <c r="Y358" s="591"/>
      <c r="Z358" s="328"/>
      <c r="AA358" s="592"/>
      <c r="AB358" s="592"/>
      <c r="AC358" s="575"/>
      <c r="AD358" s="235"/>
      <c r="AE358" s="235"/>
      <c r="AH358" s="591"/>
      <c r="AI358" s="328"/>
      <c r="AJ358" s="592"/>
      <c r="AK358" s="592"/>
      <c r="AL358" s="575"/>
      <c r="AM358" s="235"/>
      <c r="AN358" s="235"/>
    </row>
    <row r="359" spans="1:40" s="177" customFormat="1" x14ac:dyDescent="0.2">
      <c r="B359" s="591"/>
      <c r="C359" s="328"/>
      <c r="D359" s="592"/>
      <c r="E359" s="592"/>
      <c r="F359" s="575"/>
      <c r="G359" s="235"/>
      <c r="H359" s="235"/>
      <c r="I359" s="235"/>
      <c r="J359" s="235"/>
      <c r="K359" s="235"/>
      <c r="L359" s="235"/>
      <c r="M359" s="235"/>
      <c r="P359" s="591"/>
      <c r="Q359" s="328"/>
      <c r="R359" s="592"/>
      <c r="S359" s="592"/>
      <c r="T359" s="575"/>
      <c r="U359" s="235"/>
      <c r="V359" s="235"/>
      <c r="Y359" s="591"/>
      <c r="Z359" s="328"/>
      <c r="AA359" s="592"/>
      <c r="AB359" s="592"/>
      <c r="AC359" s="575"/>
      <c r="AD359" s="235"/>
      <c r="AE359" s="235"/>
      <c r="AH359" s="591"/>
      <c r="AI359" s="328"/>
      <c r="AJ359" s="592"/>
      <c r="AK359" s="592"/>
      <c r="AL359" s="575"/>
      <c r="AM359" s="235"/>
      <c r="AN359" s="235"/>
    </row>
    <row r="360" spans="1:40" s="177" customFormat="1" x14ac:dyDescent="0.2">
      <c r="B360" s="591"/>
      <c r="C360" s="328"/>
      <c r="D360" s="592"/>
      <c r="E360" s="592"/>
      <c r="F360" s="575"/>
      <c r="G360" s="235"/>
      <c r="H360" s="235"/>
      <c r="I360" s="235"/>
      <c r="J360" s="235"/>
      <c r="K360" s="235"/>
      <c r="L360" s="235"/>
      <c r="M360" s="235"/>
      <c r="P360" s="591"/>
      <c r="Q360" s="328"/>
      <c r="R360" s="592"/>
      <c r="S360" s="592"/>
      <c r="T360" s="575"/>
      <c r="U360" s="235"/>
      <c r="V360" s="235"/>
      <c r="Y360" s="591"/>
      <c r="Z360" s="328"/>
      <c r="AA360" s="592"/>
      <c r="AB360" s="592"/>
      <c r="AC360" s="575"/>
      <c r="AD360" s="235"/>
      <c r="AE360" s="235"/>
      <c r="AH360" s="591"/>
      <c r="AI360" s="328"/>
      <c r="AJ360" s="592"/>
      <c r="AK360" s="592"/>
      <c r="AL360" s="575"/>
      <c r="AM360" s="235"/>
      <c r="AN360" s="235"/>
    </row>
    <row r="361" spans="1:40" s="177" customFormat="1" x14ac:dyDescent="0.2">
      <c r="B361" s="591"/>
      <c r="C361" s="328"/>
      <c r="D361" s="592"/>
      <c r="E361" s="592"/>
      <c r="F361" s="575"/>
      <c r="G361" s="235"/>
      <c r="H361" s="235"/>
      <c r="I361" s="235"/>
      <c r="J361" s="235"/>
      <c r="K361" s="235"/>
      <c r="L361" s="235"/>
      <c r="M361" s="235"/>
      <c r="P361" s="591"/>
      <c r="Q361" s="328"/>
      <c r="R361" s="592"/>
      <c r="S361" s="592"/>
      <c r="T361" s="575"/>
      <c r="U361" s="235"/>
      <c r="V361" s="235"/>
      <c r="Y361" s="591"/>
      <c r="Z361" s="328"/>
      <c r="AA361" s="592"/>
      <c r="AB361" s="592"/>
      <c r="AC361" s="575"/>
      <c r="AD361" s="235"/>
      <c r="AE361" s="235"/>
      <c r="AH361" s="591"/>
      <c r="AI361" s="328"/>
      <c r="AJ361" s="592"/>
      <c r="AK361" s="592"/>
      <c r="AL361" s="575"/>
      <c r="AM361" s="235"/>
      <c r="AN361" s="235"/>
    </row>
    <row r="362" spans="1:40" s="177" customFormat="1" x14ac:dyDescent="0.2">
      <c r="B362" s="591"/>
      <c r="C362" s="328"/>
      <c r="D362" s="592"/>
      <c r="E362" s="592"/>
      <c r="F362" s="575"/>
      <c r="G362" s="235"/>
      <c r="H362" s="235"/>
      <c r="I362" s="235"/>
      <c r="J362" s="235"/>
      <c r="K362" s="235"/>
      <c r="L362" s="235"/>
      <c r="M362" s="235"/>
      <c r="P362" s="591"/>
      <c r="Q362" s="328"/>
      <c r="R362" s="592"/>
      <c r="S362" s="592"/>
      <c r="T362" s="575"/>
      <c r="U362" s="235"/>
      <c r="V362" s="235"/>
      <c r="Y362" s="591"/>
      <c r="Z362" s="328"/>
      <c r="AA362" s="592"/>
      <c r="AB362" s="592"/>
      <c r="AC362" s="575"/>
      <c r="AD362" s="235"/>
      <c r="AE362" s="235"/>
      <c r="AH362" s="591"/>
      <c r="AI362" s="328"/>
      <c r="AJ362" s="592"/>
      <c r="AK362" s="592"/>
      <c r="AL362" s="575"/>
      <c r="AM362" s="235"/>
      <c r="AN362" s="235"/>
    </row>
    <row r="363" spans="1:40" s="177" customFormat="1" ht="13.5" thickBot="1" x14ac:dyDescent="0.25">
      <c r="B363" s="591"/>
      <c r="C363" s="328"/>
      <c r="D363" s="592"/>
      <c r="E363" s="592"/>
      <c r="F363" s="575"/>
      <c r="G363" s="235"/>
      <c r="H363" s="235"/>
      <c r="I363" s="235"/>
      <c r="J363" s="235"/>
      <c r="K363" s="235"/>
      <c r="L363" s="235"/>
      <c r="M363" s="235"/>
      <c r="P363" s="591"/>
      <c r="Q363" s="328"/>
      <c r="R363" s="592"/>
      <c r="S363" s="592"/>
      <c r="T363" s="575"/>
      <c r="U363" s="235"/>
      <c r="V363" s="235"/>
      <c r="Y363" s="591"/>
      <c r="Z363" s="328"/>
      <c r="AA363" s="592"/>
      <c r="AB363" s="592"/>
      <c r="AC363" s="575"/>
      <c r="AD363" s="235"/>
      <c r="AE363" s="235"/>
      <c r="AH363" s="591"/>
      <c r="AI363" s="328"/>
      <c r="AJ363" s="592"/>
      <c r="AK363" s="592"/>
      <c r="AL363" s="575"/>
      <c r="AM363" s="235"/>
      <c r="AN363" s="235"/>
    </row>
    <row r="364" spans="1:40" s="177" customFormat="1" ht="13.5" thickBot="1" x14ac:dyDescent="0.25">
      <c r="A364" s="579">
        <v>16</v>
      </c>
      <c r="B364" s="579"/>
      <c r="C364" s="472"/>
      <c r="D364" s="816" t="s">
        <v>159</v>
      </c>
      <c r="E364" s="812" t="s">
        <v>34</v>
      </c>
      <c r="F364" s="580">
        <f>+$AL376</f>
        <v>0</v>
      </c>
      <c r="G364" s="235"/>
      <c r="H364" s="235"/>
      <c r="I364" s="235"/>
      <c r="J364" s="235"/>
      <c r="K364" s="235"/>
      <c r="L364" s="235"/>
      <c r="M364" s="235"/>
      <c r="O364" s="579"/>
      <c r="P364" s="579"/>
      <c r="Q364" s="472"/>
      <c r="R364" s="816" t="s">
        <v>159</v>
      </c>
      <c r="S364" s="812" t="s">
        <v>34</v>
      </c>
      <c r="T364" s="580">
        <f>+$AL376</f>
        <v>0</v>
      </c>
      <c r="U364" s="235"/>
      <c r="V364" s="235"/>
      <c r="X364" s="579">
        <v>16</v>
      </c>
      <c r="Y364" s="579"/>
      <c r="Z364" s="472"/>
      <c r="AA364" s="816" t="s">
        <v>159</v>
      </c>
      <c r="AB364" s="812" t="s">
        <v>34</v>
      </c>
      <c r="AC364" s="580">
        <f>+$AL376</f>
        <v>0</v>
      </c>
      <c r="AD364" s="235"/>
      <c r="AE364" s="235"/>
      <c r="AG364" s="579"/>
      <c r="AH364" s="579"/>
      <c r="AI364" s="472"/>
      <c r="AJ364" s="816" t="s">
        <v>159</v>
      </c>
      <c r="AK364" s="812" t="s">
        <v>34</v>
      </c>
      <c r="AL364" s="814" t="s">
        <v>18</v>
      </c>
      <c r="AM364" s="235"/>
      <c r="AN364" s="235"/>
    </row>
    <row r="365" spans="1:40" s="177" customFormat="1" ht="51" x14ac:dyDescent="0.2">
      <c r="A365" s="581" t="s">
        <v>7</v>
      </c>
      <c r="B365" s="582" t="str">
        <f>+" אסמכתא " &amp; $B$18 &amp;"         חזרה לטבלה "</f>
        <v xml:space="preserve"> אסמכתא          חזרה לטבלה </v>
      </c>
      <c r="C365" s="477" t="s">
        <v>203</v>
      </c>
      <c r="D365" s="817"/>
      <c r="E365" s="813"/>
      <c r="F365" s="580" t="s">
        <v>18</v>
      </c>
      <c r="G365" s="235"/>
      <c r="H365" s="235"/>
      <c r="I365" s="235"/>
      <c r="J365" s="235"/>
      <c r="K365" s="235"/>
      <c r="L365" s="235"/>
      <c r="M365" s="235"/>
      <c r="O365" s="581" t="s">
        <v>23</v>
      </c>
      <c r="P365" s="582" t="str">
        <f>+" אסמכתא " &amp; $B$18 &amp;"         חזרה לטבלה "</f>
        <v xml:space="preserve"> אסמכתא          חזרה לטבלה </v>
      </c>
      <c r="Q365" s="477" t="s">
        <v>203</v>
      </c>
      <c r="R365" s="817"/>
      <c r="S365" s="813"/>
      <c r="T365" s="580" t="s">
        <v>18</v>
      </c>
      <c r="U365" s="235"/>
      <c r="V365" s="235"/>
      <c r="X365" s="581" t="s">
        <v>7</v>
      </c>
      <c r="Y365" s="582" t="str">
        <f>+" אסמכתא " &amp; $B$18 &amp;"         חזרה לטבלה "</f>
        <v xml:space="preserve"> אסמכתא          חזרה לטבלה </v>
      </c>
      <c r="Z365" s="477" t="s">
        <v>203</v>
      </c>
      <c r="AA365" s="817"/>
      <c r="AB365" s="813"/>
      <c r="AC365" s="580" t="s">
        <v>18</v>
      </c>
      <c r="AD365" s="235"/>
      <c r="AE365" s="235"/>
      <c r="AG365" s="581" t="s">
        <v>23</v>
      </c>
      <c r="AH365" s="582" t="str">
        <f>+" אסמכתא " &amp; $B$18 &amp;"         חזרה לטבלה "</f>
        <v xml:space="preserve"> אסמכתא          חזרה לטבלה </v>
      </c>
      <c r="AI365" s="477" t="s">
        <v>203</v>
      </c>
      <c r="AJ365" s="817"/>
      <c r="AK365" s="813"/>
      <c r="AL365" s="815"/>
      <c r="AM365" s="235"/>
      <c r="AN365" s="235"/>
    </row>
    <row r="366" spans="1:40" s="177" customFormat="1" x14ac:dyDescent="0.2">
      <c r="A366" s="583">
        <v>1</v>
      </c>
      <c r="B366" s="584"/>
      <c r="C366" s="585"/>
      <c r="D366" s="586"/>
      <c r="E366" s="586"/>
      <c r="F366" s="587"/>
      <c r="G366" s="235">
        <f>IF(AND((COUNTA($C$18)=1),(COUNTA(F366)=1),($C$18&lt;&gt;0),(OR((E366&lt;$C$62),(E366&gt;($E$62+61))))),1,0)</f>
        <v>0</v>
      </c>
      <c r="H366" s="235">
        <f>IF(AND((COUNTA($C$18)=1),(COUNTA(F366)=1),($C$18&lt;&gt;0),(OR((D366&lt;$C$62),(D366&gt;($E$62))))),1,0)</f>
        <v>0</v>
      </c>
      <c r="I366" s="235"/>
      <c r="J366" s="235"/>
      <c r="K366" s="235"/>
      <c r="L366" s="235"/>
      <c r="M366" s="235"/>
      <c r="O366" s="583">
        <v>12</v>
      </c>
      <c r="P366" s="584"/>
      <c r="Q366" s="585"/>
      <c r="R366" s="586"/>
      <c r="S366" s="586"/>
      <c r="T366" s="587"/>
      <c r="U366" s="235">
        <f>IF(AND((COUNTA($C$18)=1),(COUNTA(T366)=1),($C$18&lt;&gt;0),(OR((S366&lt;$C$62),(S366&gt;($E$62+61))))),1,0)</f>
        <v>0</v>
      </c>
      <c r="V366" s="235">
        <f>IF(AND((COUNTA($C$18)=1),(COUNTA(T366)=1),($C$18&lt;&gt;0),(OR((R366&lt;$C$62),(R366&gt;($E$62))))),1,0)</f>
        <v>0</v>
      </c>
      <c r="X366" s="583">
        <v>23</v>
      </c>
      <c r="Y366" s="584"/>
      <c r="Z366" s="585"/>
      <c r="AA366" s="586"/>
      <c r="AB366" s="586"/>
      <c r="AC366" s="587"/>
      <c r="AD366" s="235">
        <f>IF(AND((COUNTA($C$18)=1),(COUNTA(AC366)=1),($C$18&lt;&gt;0),(OR((AB366&lt;$C$62),(AB366&gt;($E$62+61))))),1,0)</f>
        <v>0</v>
      </c>
      <c r="AE366" s="235">
        <f>IF(AND((COUNTA($C$18)=1),(COUNTA(AC366)=1),($C$18&lt;&gt;0),(OR((AA366&lt;$C$62),(AA366&gt;($E$62))))),1,0)</f>
        <v>0</v>
      </c>
      <c r="AG366" s="583">
        <v>34</v>
      </c>
      <c r="AH366" s="584"/>
      <c r="AI366" s="585"/>
      <c r="AJ366" s="586"/>
      <c r="AK366" s="586"/>
      <c r="AL366" s="587"/>
      <c r="AM366" s="235">
        <f>IF(AND((COUNTA($C$18)=1),(COUNTA(AL366)=1),($C$18&lt;&gt;0),(OR((AK366&lt;$C$62),(AK366&gt;($E$62+61))))),1,0)</f>
        <v>0</v>
      </c>
      <c r="AN366" s="235">
        <f>IF(AND((COUNTA($C$18)=1),(COUNTA(AL366)=1),($C$18&lt;&gt;0),(OR((AJ366&lt;$C$62),(AJ366&gt;($E$62))))),1,0)</f>
        <v>0</v>
      </c>
    </row>
    <row r="367" spans="1:40" s="177" customFormat="1" x14ac:dyDescent="0.2">
      <c r="A367" s="583">
        <v>2</v>
      </c>
      <c r="B367" s="584"/>
      <c r="C367" s="585"/>
      <c r="D367" s="586"/>
      <c r="E367" s="586"/>
      <c r="F367" s="587"/>
      <c r="G367" s="235">
        <f t="shared" ref="G367:G376" si="123">IF(AND((COUNTA($C$18)=1),(COUNTA(F367)=1),($C$18&lt;&gt;0),(OR((E367&lt;$C$62),(E367&gt;($E$62+61))))),1,0)</f>
        <v>0</v>
      </c>
      <c r="H367" s="235">
        <f t="shared" ref="H367:H376" si="124">IF(AND((COUNTA($C$18)=1),(COUNTA(F367)=1),($C$18&lt;&gt;0),(OR((D367&lt;$C$62),(D367&gt;($E$62))))),1,0)</f>
        <v>0</v>
      </c>
      <c r="I367" s="235"/>
      <c r="J367" s="235"/>
      <c r="K367" s="235"/>
      <c r="L367" s="235"/>
      <c r="M367" s="235"/>
      <c r="O367" s="583">
        <v>13</v>
      </c>
      <c r="P367" s="584"/>
      <c r="Q367" s="585"/>
      <c r="R367" s="586"/>
      <c r="S367" s="586"/>
      <c r="T367" s="587"/>
      <c r="U367" s="235">
        <f t="shared" ref="U367:U376" si="125">IF(AND((COUNTA($C$18)=1),(COUNTA(T367)=1),($C$18&lt;&gt;0),(OR((S367&lt;$C$62),(S367&gt;($E$62+61))))),1,0)</f>
        <v>0</v>
      </c>
      <c r="V367" s="235">
        <f t="shared" ref="V367:V376" si="126">IF(AND((COUNTA($C$18)=1),(COUNTA(T367)=1),($C$18&lt;&gt;0),(OR((R367&lt;$C$62),(R367&gt;($E$62))))),1,0)</f>
        <v>0</v>
      </c>
      <c r="X367" s="583">
        <v>24</v>
      </c>
      <c r="Y367" s="584"/>
      <c r="Z367" s="585"/>
      <c r="AA367" s="586"/>
      <c r="AB367" s="586"/>
      <c r="AC367" s="587"/>
      <c r="AD367" s="235">
        <f t="shared" ref="AD367:AD376" si="127">IF(AND((COUNTA($C$18)=1),(COUNTA(AC367)=1),($C$18&lt;&gt;0),(OR((AB367&lt;$C$62),(AB367&gt;($E$62+61))))),1,0)</f>
        <v>0</v>
      </c>
      <c r="AE367" s="235">
        <f t="shared" ref="AE367:AE376" si="128">IF(AND((COUNTA($C$18)=1),(COUNTA(AC367)=1),($C$18&lt;&gt;0),(OR((AA367&lt;$C$62),(AA367&gt;($E$62))))),1,0)</f>
        <v>0</v>
      </c>
      <c r="AG367" s="583">
        <v>35</v>
      </c>
      <c r="AH367" s="584"/>
      <c r="AI367" s="585"/>
      <c r="AJ367" s="586"/>
      <c r="AK367" s="586"/>
      <c r="AL367" s="587"/>
      <c r="AM367" s="235">
        <f t="shared" ref="AM367:AM375" si="129">IF(AND((COUNTA($C$18)=1),(COUNTA(AL367)=1),($C$18&lt;&gt;0),(OR((AK367&lt;$C$62),(AK367&gt;($E$62+61))))),1,0)</f>
        <v>0</v>
      </c>
      <c r="AN367" s="235">
        <f t="shared" ref="AN367:AN375" si="130">IF(AND((COUNTA($C$18)=1),(COUNTA(AL367)=1),($C$18&lt;&gt;0),(OR((AJ367&lt;$C$62),(AJ367&gt;($E$62))))),1,0)</f>
        <v>0</v>
      </c>
    </row>
    <row r="368" spans="1:40" s="177" customFormat="1" x14ac:dyDescent="0.2">
      <c r="A368" s="583">
        <v>3</v>
      </c>
      <c r="B368" s="584"/>
      <c r="C368" s="585"/>
      <c r="D368" s="586"/>
      <c r="E368" s="586"/>
      <c r="F368" s="587"/>
      <c r="G368" s="235">
        <f t="shared" si="123"/>
        <v>0</v>
      </c>
      <c r="H368" s="235">
        <f t="shared" si="124"/>
        <v>0</v>
      </c>
      <c r="I368" s="235"/>
      <c r="J368" s="235"/>
      <c r="K368" s="235"/>
      <c r="L368" s="235"/>
      <c r="M368" s="235"/>
      <c r="O368" s="583">
        <v>14</v>
      </c>
      <c r="P368" s="584"/>
      <c r="Q368" s="585"/>
      <c r="R368" s="586"/>
      <c r="S368" s="586"/>
      <c r="T368" s="587"/>
      <c r="U368" s="235">
        <f t="shared" si="125"/>
        <v>0</v>
      </c>
      <c r="V368" s="235">
        <f t="shared" si="126"/>
        <v>0</v>
      </c>
      <c r="X368" s="583">
        <v>25</v>
      </c>
      <c r="Y368" s="584"/>
      <c r="Z368" s="585"/>
      <c r="AA368" s="586"/>
      <c r="AB368" s="586"/>
      <c r="AC368" s="587"/>
      <c r="AD368" s="235">
        <f t="shared" si="127"/>
        <v>0</v>
      </c>
      <c r="AE368" s="235">
        <f t="shared" si="128"/>
        <v>0</v>
      </c>
      <c r="AG368" s="583">
        <v>36</v>
      </c>
      <c r="AH368" s="584"/>
      <c r="AI368" s="585"/>
      <c r="AJ368" s="586"/>
      <c r="AK368" s="586"/>
      <c r="AL368" s="587"/>
      <c r="AM368" s="235">
        <f t="shared" si="129"/>
        <v>0</v>
      </c>
      <c r="AN368" s="235">
        <f t="shared" si="130"/>
        <v>0</v>
      </c>
    </row>
    <row r="369" spans="1:40" s="177" customFormat="1" x14ac:dyDescent="0.2">
      <c r="A369" s="583">
        <v>4</v>
      </c>
      <c r="B369" s="584"/>
      <c r="C369" s="585"/>
      <c r="D369" s="586"/>
      <c r="E369" s="586"/>
      <c r="F369" s="587"/>
      <c r="G369" s="235">
        <f t="shared" si="123"/>
        <v>0</v>
      </c>
      <c r="H369" s="235">
        <f t="shared" si="124"/>
        <v>0</v>
      </c>
      <c r="I369" s="235"/>
      <c r="J369" s="235"/>
      <c r="K369" s="235"/>
      <c r="L369" s="235"/>
      <c r="M369" s="235"/>
      <c r="O369" s="583">
        <v>15</v>
      </c>
      <c r="P369" s="584"/>
      <c r="Q369" s="585"/>
      <c r="R369" s="586"/>
      <c r="S369" s="586"/>
      <c r="T369" s="587"/>
      <c r="U369" s="235">
        <f t="shared" si="125"/>
        <v>0</v>
      </c>
      <c r="V369" s="235">
        <f t="shared" si="126"/>
        <v>0</v>
      </c>
      <c r="X369" s="583">
        <v>26</v>
      </c>
      <c r="Y369" s="584"/>
      <c r="Z369" s="585"/>
      <c r="AA369" s="586"/>
      <c r="AB369" s="586"/>
      <c r="AC369" s="587"/>
      <c r="AD369" s="235">
        <f t="shared" si="127"/>
        <v>0</v>
      </c>
      <c r="AE369" s="235">
        <f t="shared" si="128"/>
        <v>0</v>
      </c>
      <c r="AG369" s="583">
        <v>37</v>
      </c>
      <c r="AH369" s="584"/>
      <c r="AI369" s="585"/>
      <c r="AJ369" s="586"/>
      <c r="AK369" s="586"/>
      <c r="AL369" s="587"/>
      <c r="AM369" s="235">
        <f t="shared" si="129"/>
        <v>0</v>
      </c>
      <c r="AN369" s="235">
        <f t="shared" si="130"/>
        <v>0</v>
      </c>
    </row>
    <row r="370" spans="1:40" s="177" customFormat="1" x14ac:dyDescent="0.2">
      <c r="A370" s="583">
        <v>5</v>
      </c>
      <c r="B370" s="584"/>
      <c r="C370" s="585"/>
      <c r="D370" s="586"/>
      <c r="E370" s="586"/>
      <c r="F370" s="587"/>
      <c r="G370" s="235">
        <f t="shared" si="123"/>
        <v>0</v>
      </c>
      <c r="H370" s="235">
        <f t="shared" si="124"/>
        <v>0</v>
      </c>
      <c r="I370" s="235"/>
      <c r="J370" s="235"/>
      <c r="K370" s="235"/>
      <c r="L370" s="235"/>
      <c r="M370" s="235"/>
      <c r="O370" s="583">
        <v>16</v>
      </c>
      <c r="P370" s="584"/>
      <c r="Q370" s="585"/>
      <c r="R370" s="586"/>
      <c r="S370" s="586"/>
      <c r="T370" s="587"/>
      <c r="U370" s="235">
        <f t="shared" si="125"/>
        <v>0</v>
      </c>
      <c r="V370" s="235">
        <f t="shared" si="126"/>
        <v>0</v>
      </c>
      <c r="X370" s="583">
        <v>27</v>
      </c>
      <c r="Y370" s="584"/>
      <c r="Z370" s="585"/>
      <c r="AA370" s="586"/>
      <c r="AB370" s="586"/>
      <c r="AC370" s="587"/>
      <c r="AD370" s="235">
        <f t="shared" si="127"/>
        <v>0</v>
      </c>
      <c r="AE370" s="235">
        <f t="shared" si="128"/>
        <v>0</v>
      </c>
      <c r="AG370" s="583">
        <v>38</v>
      </c>
      <c r="AH370" s="584"/>
      <c r="AI370" s="585"/>
      <c r="AJ370" s="586"/>
      <c r="AK370" s="586"/>
      <c r="AL370" s="587"/>
      <c r="AM370" s="235">
        <f t="shared" si="129"/>
        <v>0</v>
      </c>
      <c r="AN370" s="235">
        <f t="shared" si="130"/>
        <v>0</v>
      </c>
    </row>
    <row r="371" spans="1:40" s="177" customFormat="1" x14ac:dyDescent="0.2">
      <c r="A371" s="583">
        <v>6</v>
      </c>
      <c r="B371" s="584"/>
      <c r="C371" s="585"/>
      <c r="D371" s="586"/>
      <c r="E371" s="586"/>
      <c r="F371" s="587"/>
      <c r="G371" s="235">
        <f t="shared" si="123"/>
        <v>0</v>
      </c>
      <c r="H371" s="235">
        <f t="shared" si="124"/>
        <v>0</v>
      </c>
      <c r="I371" s="235"/>
      <c r="J371" s="235"/>
      <c r="K371" s="235"/>
      <c r="L371" s="235"/>
      <c r="M371" s="235"/>
      <c r="O371" s="583">
        <v>17</v>
      </c>
      <c r="P371" s="584"/>
      <c r="Q371" s="585"/>
      <c r="R371" s="586"/>
      <c r="S371" s="586"/>
      <c r="T371" s="587"/>
      <c r="U371" s="235">
        <f t="shared" si="125"/>
        <v>0</v>
      </c>
      <c r="V371" s="235">
        <f t="shared" si="126"/>
        <v>0</v>
      </c>
      <c r="X371" s="583">
        <v>28</v>
      </c>
      <c r="Y371" s="584"/>
      <c r="Z371" s="585"/>
      <c r="AA371" s="586"/>
      <c r="AB371" s="586"/>
      <c r="AC371" s="587"/>
      <c r="AD371" s="235">
        <f t="shared" si="127"/>
        <v>0</v>
      </c>
      <c r="AE371" s="235">
        <f t="shared" si="128"/>
        <v>0</v>
      </c>
      <c r="AG371" s="583">
        <v>39</v>
      </c>
      <c r="AH371" s="584"/>
      <c r="AI371" s="585"/>
      <c r="AJ371" s="586"/>
      <c r="AK371" s="586"/>
      <c r="AL371" s="587"/>
      <c r="AM371" s="235">
        <f t="shared" si="129"/>
        <v>0</v>
      </c>
      <c r="AN371" s="235">
        <f t="shared" si="130"/>
        <v>0</v>
      </c>
    </row>
    <row r="372" spans="1:40" s="177" customFormat="1" x14ac:dyDescent="0.2">
      <c r="A372" s="583">
        <v>7</v>
      </c>
      <c r="B372" s="584"/>
      <c r="C372" s="585"/>
      <c r="D372" s="586"/>
      <c r="E372" s="586"/>
      <c r="F372" s="587"/>
      <c r="G372" s="235">
        <f t="shared" si="123"/>
        <v>0</v>
      </c>
      <c r="H372" s="235">
        <f t="shared" si="124"/>
        <v>0</v>
      </c>
      <c r="I372" s="235"/>
      <c r="J372" s="235"/>
      <c r="K372" s="235"/>
      <c r="L372" s="235"/>
      <c r="M372" s="235"/>
      <c r="O372" s="583">
        <v>18</v>
      </c>
      <c r="P372" s="584"/>
      <c r="Q372" s="585"/>
      <c r="R372" s="586"/>
      <c r="S372" s="586"/>
      <c r="T372" s="587"/>
      <c r="U372" s="235">
        <f t="shared" si="125"/>
        <v>0</v>
      </c>
      <c r="V372" s="235">
        <f t="shared" si="126"/>
        <v>0</v>
      </c>
      <c r="X372" s="583">
        <v>29</v>
      </c>
      <c r="Y372" s="584"/>
      <c r="Z372" s="585"/>
      <c r="AA372" s="586"/>
      <c r="AB372" s="586"/>
      <c r="AC372" s="587"/>
      <c r="AD372" s="235">
        <f t="shared" si="127"/>
        <v>0</v>
      </c>
      <c r="AE372" s="235">
        <f t="shared" si="128"/>
        <v>0</v>
      </c>
      <c r="AG372" s="583">
        <v>40</v>
      </c>
      <c r="AH372" s="584"/>
      <c r="AI372" s="585"/>
      <c r="AJ372" s="586"/>
      <c r="AK372" s="586"/>
      <c r="AL372" s="587"/>
      <c r="AM372" s="235">
        <f t="shared" si="129"/>
        <v>0</v>
      </c>
      <c r="AN372" s="235">
        <f t="shared" si="130"/>
        <v>0</v>
      </c>
    </row>
    <row r="373" spans="1:40" s="177" customFormat="1" x14ac:dyDescent="0.2">
      <c r="A373" s="583">
        <v>8</v>
      </c>
      <c r="B373" s="584"/>
      <c r="C373" s="585"/>
      <c r="D373" s="586"/>
      <c r="E373" s="586"/>
      <c r="F373" s="587"/>
      <c r="G373" s="235">
        <f t="shared" si="123"/>
        <v>0</v>
      </c>
      <c r="H373" s="235">
        <f t="shared" si="124"/>
        <v>0</v>
      </c>
      <c r="I373" s="235"/>
      <c r="J373" s="235"/>
      <c r="K373" s="235"/>
      <c r="L373" s="235"/>
      <c r="M373" s="235"/>
      <c r="O373" s="583">
        <v>19</v>
      </c>
      <c r="P373" s="584"/>
      <c r="Q373" s="585"/>
      <c r="R373" s="586"/>
      <c r="S373" s="586"/>
      <c r="T373" s="587"/>
      <c r="U373" s="235">
        <f t="shared" si="125"/>
        <v>0</v>
      </c>
      <c r="V373" s="235">
        <f t="shared" si="126"/>
        <v>0</v>
      </c>
      <c r="X373" s="583">
        <v>30</v>
      </c>
      <c r="Y373" s="584"/>
      <c r="Z373" s="585"/>
      <c r="AA373" s="586"/>
      <c r="AB373" s="586"/>
      <c r="AC373" s="587"/>
      <c r="AD373" s="235">
        <f t="shared" si="127"/>
        <v>0</v>
      </c>
      <c r="AE373" s="235">
        <f t="shared" si="128"/>
        <v>0</v>
      </c>
      <c r="AG373" s="583">
        <v>41</v>
      </c>
      <c r="AH373" s="584"/>
      <c r="AI373" s="585"/>
      <c r="AJ373" s="586"/>
      <c r="AK373" s="586"/>
      <c r="AL373" s="587"/>
      <c r="AM373" s="235">
        <f t="shared" si="129"/>
        <v>0</v>
      </c>
      <c r="AN373" s="235">
        <f t="shared" si="130"/>
        <v>0</v>
      </c>
    </row>
    <row r="374" spans="1:40" s="177" customFormat="1" x14ac:dyDescent="0.2">
      <c r="A374" s="583">
        <v>9</v>
      </c>
      <c r="B374" s="584"/>
      <c r="C374" s="585"/>
      <c r="D374" s="586"/>
      <c r="E374" s="586"/>
      <c r="F374" s="587"/>
      <c r="G374" s="235">
        <f t="shared" si="123"/>
        <v>0</v>
      </c>
      <c r="H374" s="235">
        <f t="shared" si="124"/>
        <v>0</v>
      </c>
      <c r="I374" s="235"/>
      <c r="J374" s="235"/>
      <c r="K374" s="235"/>
      <c r="L374" s="235"/>
      <c r="M374" s="235"/>
      <c r="O374" s="583">
        <v>20</v>
      </c>
      <c r="P374" s="584"/>
      <c r="Q374" s="585"/>
      <c r="R374" s="586"/>
      <c r="S374" s="586"/>
      <c r="T374" s="587"/>
      <c r="U374" s="235">
        <f t="shared" si="125"/>
        <v>0</v>
      </c>
      <c r="V374" s="235">
        <f t="shared" si="126"/>
        <v>0</v>
      </c>
      <c r="X374" s="583">
        <v>31</v>
      </c>
      <c r="Y374" s="584"/>
      <c r="Z374" s="585"/>
      <c r="AA374" s="586"/>
      <c r="AB374" s="586"/>
      <c r="AC374" s="587"/>
      <c r="AD374" s="235">
        <f t="shared" si="127"/>
        <v>0</v>
      </c>
      <c r="AE374" s="235">
        <f t="shared" si="128"/>
        <v>0</v>
      </c>
      <c r="AG374" s="583">
        <v>42</v>
      </c>
      <c r="AH374" s="584"/>
      <c r="AI374" s="585"/>
      <c r="AJ374" s="586"/>
      <c r="AK374" s="586"/>
      <c r="AL374" s="587"/>
      <c r="AM374" s="235">
        <f t="shared" si="129"/>
        <v>0</v>
      </c>
      <c r="AN374" s="235">
        <f t="shared" si="130"/>
        <v>0</v>
      </c>
    </row>
    <row r="375" spans="1:40" s="177" customFormat="1" x14ac:dyDescent="0.2">
      <c r="A375" s="583">
        <v>10</v>
      </c>
      <c r="B375" s="584"/>
      <c r="C375" s="585"/>
      <c r="D375" s="586"/>
      <c r="E375" s="586"/>
      <c r="F375" s="587"/>
      <c r="G375" s="235">
        <f t="shared" si="123"/>
        <v>0</v>
      </c>
      <c r="H375" s="235">
        <f t="shared" si="124"/>
        <v>0</v>
      </c>
      <c r="I375" s="235"/>
      <c r="J375" s="235"/>
      <c r="K375" s="235"/>
      <c r="L375" s="235"/>
      <c r="M375" s="235"/>
      <c r="O375" s="583">
        <v>21</v>
      </c>
      <c r="P375" s="584"/>
      <c r="Q375" s="585"/>
      <c r="R375" s="586"/>
      <c r="S375" s="586"/>
      <c r="T375" s="587"/>
      <c r="U375" s="235">
        <f t="shared" si="125"/>
        <v>0</v>
      </c>
      <c r="V375" s="235">
        <f t="shared" si="126"/>
        <v>0</v>
      </c>
      <c r="X375" s="583">
        <v>32</v>
      </c>
      <c r="Y375" s="584"/>
      <c r="Z375" s="585"/>
      <c r="AA375" s="586"/>
      <c r="AB375" s="586"/>
      <c r="AC375" s="587"/>
      <c r="AD375" s="235">
        <f t="shared" si="127"/>
        <v>0</v>
      </c>
      <c r="AE375" s="235">
        <f t="shared" si="128"/>
        <v>0</v>
      </c>
      <c r="AG375" s="583">
        <v>43</v>
      </c>
      <c r="AH375" s="584"/>
      <c r="AI375" s="585"/>
      <c r="AJ375" s="586"/>
      <c r="AK375" s="586"/>
      <c r="AL375" s="587"/>
      <c r="AM375" s="235">
        <f t="shared" si="129"/>
        <v>0</v>
      </c>
      <c r="AN375" s="235">
        <f t="shared" si="130"/>
        <v>0</v>
      </c>
    </row>
    <row r="376" spans="1:40" s="177" customFormat="1" ht="13.5" thickBot="1" x14ac:dyDescent="0.25">
      <c r="A376" s="583">
        <v>11</v>
      </c>
      <c r="B376" s="584"/>
      <c r="C376" s="585"/>
      <c r="D376" s="586"/>
      <c r="E376" s="586"/>
      <c r="F376" s="587"/>
      <c r="G376" s="235">
        <f t="shared" si="123"/>
        <v>0</v>
      </c>
      <c r="H376" s="235">
        <f t="shared" si="124"/>
        <v>0</v>
      </c>
      <c r="I376" s="235"/>
      <c r="J376" s="235"/>
      <c r="K376" s="235"/>
      <c r="L376" s="235"/>
      <c r="M376" s="235"/>
      <c r="O376" s="583">
        <v>22</v>
      </c>
      <c r="P376" s="584"/>
      <c r="Q376" s="585"/>
      <c r="R376" s="586"/>
      <c r="S376" s="586"/>
      <c r="T376" s="587"/>
      <c r="U376" s="235">
        <f t="shared" si="125"/>
        <v>0</v>
      </c>
      <c r="V376" s="235">
        <f t="shared" si="126"/>
        <v>0</v>
      </c>
      <c r="X376" s="583">
        <v>33</v>
      </c>
      <c r="Y376" s="584"/>
      <c r="Z376" s="585"/>
      <c r="AA376" s="586"/>
      <c r="AB376" s="586"/>
      <c r="AC376" s="587"/>
      <c r="AD376" s="235">
        <f t="shared" si="127"/>
        <v>0</v>
      </c>
      <c r="AE376" s="235">
        <f t="shared" si="128"/>
        <v>0</v>
      </c>
      <c r="AG376" s="588"/>
      <c r="AH376" s="589" t="s">
        <v>3</v>
      </c>
      <c r="AI376" s="551"/>
      <c r="AJ376" s="589"/>
      <c r="AK376" s="589"/>
      <c r="AL376" s="590">
        <f>SUM(F366:F376)+SUM(T366:T376)+SUM(AL366:AL375)+SUM(AC366:AC376)</f>
        <v>0</v>
      </c>
      <c r="AM376" s="235"/>
      <c r="AN376" s="235"/>
    </row>
    <row r="377" spans="1:40" s="177" customFormat="1" x14ac:dyDescent="0.2">
      <c r="B377" s="591"/>
      <c r="C377" s="328"/>
      <c r="D377" s="592"/>
      <c r="E377" s="592"/>
      <c r="F377" s="575"/>
      <c r="G377" s="235"/>
      <c r="H377" s="235"/>
      <c r="I377" s="235"/>
      <c r="J377" s="235"/>
      <c r="K377" s="235"/>
      <c r="L377" s="235"/>
      <c r="M377" s="235"/>
      <c r="P377" s="591"/>
      <c r="Q377" s="328"/>
      <c r="R377" s="592"/>
      <c r="S377" s="592"/>
      <c r="T377" s="575"/>
      <c r="U377" s="235"/>
      <c r="V377" s="235"/>
      <c r="Y377" s="591"/>
      <c r="Z377" s="328"/>
      <c r="AA377" s="592"/>
      <c r="AB377" s="592"/>
      <c r="AC377" s="575"/>
      <c r="AD377" s="235"/>
      <c r="AE377" s="235"/>
      <c r="AH377" s="591"/>
      <c r="AI377" s="328"/>
      <c r="AJ377" s="592"/>
      <c r="AK377" s="592"/>
      <c r="AL377" s="575"/>
      <c r="AM377" s="235"/>
      <c r="AN377" s="235"/>
    </row>
    <row r="378" spans="1:40" s="177" customFormat="1" x14ac:dyDescent="0.2">
      <c r="B378" s="591"/>
      <c r="C378" s="328"/>
      <c r="D378" s="592"/>
      <c r="E378" s="592"/>
      <c r="F378" s="575"/>
      <c r="G378" s="235"/>
      <c r="H378" s="235"/>
      <c r="I378" s="235"/>
      <c r="J378" s="235"/>
      <c r="K378" s="235"/>
      <c r="L378" s="235"/>
      <c r="M378" s="235"/>
      <c r="P378" s="591"/>
      <c r="Q378" s="328"/>
      <c r="R378" s="592"/>
      <c r="S378" s="592"/>
      <c r="T378" s="575"/>
      <c r="U378" s="235"/>
      <c r="V378" s="235"/>
      <c r="Y378" s="591"/>
      <c r="Z378" s="328"/>
      <c r="AA378" s="592"/>
      <c r="AB378" s="592"/>
      <c r="AC378" s="575"/>
      <c r="AD378" s="235"/>
      <c r="AE378" s="235"/>
      <c r="AH378" s="591"/>
      <c r="AI378" s="328"/>
      <c r="AJ378" s="592"/>
      <c r="AK378" s="592"/>
      <c r="AL378" s="575"/>
      <c r="AM378" s="235"/>
      <c r="AN378" s="235"/>
    </row>
    <row r="379" spans="1:40" s="177" customFormat="1" x14ac:dyDescent="0.2">
      <c r="B379" s="591"/>
      <c r="C379" s="328"/>
      <c r="D379" s="592"/>
      <c r="E379" s="592"/>
      <c r="F379" s="575"/>
      <c r="G379" s="235"/>
      <c r="H379" s="235"/>
      <c r="I379" s="235"/>
      <c r="J379" s="235"/>
      <c r="K379" s="235"/>
      <c r="L379" s="235"/>
      <c r="M379" s="235"/>
      <c r="P379" s="591"/>
      <c r="Q379" s="328"/>
      <c r="R379" s="592"/>
      <c r="S379" s="592"/>
      <c r="T379" s="575"/>
      <c r="U379" s="235"/>
      <c r="V379" s="235"/>
      <c r="Y379" s="591"/>
      <c r="Z379" s="328"/>
      <c r="AA379" s="592"/>
      <c r="AB379" s="592"/>
      <c r="AC379" s="575"/>
      <c r="AD379" s="235"/>
      <c r="AE379" s="235"/>
      <c r="AH379" s="591"/>
      <c r="AI379" s="328"/>
      <c r="AJ379" s="592"/>
      <c r="AK379" s="592"/>
      <c r="AL379" s="575"/>
      <c r="AM379" s="235"/>
      <c r="AN379" s="235"/>
    </row>
    <row r="380" spans="1:40" s="177" customFormat="1" x14ac:dyDescent="0.2">
      <c r="B380" s="591"/>
      <c r="C380" s="328"/>
      <c r="D380" s="592"/>
      <c r="E380" s="592"/>
      <c r="F380" s="575"/>
      <c r="G380" s="235"/>
      <c r="H380" s="235"/>
      <c r="I380" s="235"/>
      <c r="J380" s="235"/>
      <c r="K380" s="235"/>
      <c r="L380" s="235"/>
      <c r="M380" s="235"/>
      <c r="P380" s="591"/>
      <c r="Q380" s="328"/>
      <c r="R380" s="592"/>
      <c r="S380" s="592"/>
      <c r="T380" s="575"/>
      <c r="U380" s="235"/>
      <c r="V380" s="235"/>
      <c r="Y380" s="591"/>
      <c r="Z380" s="328"/>
      <c r="AA380" s="592"/>
      <c r="AB380" s="592"/>
      <c r="AC380" s="575"/>
      <c r="AD380" s="235"/>
      <c r="AE380" s="235"/>
      <c r="AH380" s="591"/>
      <c r="AI380" s="328"/>
      <c r="AJ380" s="592"/>
      <c r="AK380" s="592"/>
      <c r="AL380" s="575"/>
      <c r="AM380" s="235"/>
      <c r="AN380" s="235"/>
    </row>
    <row r="381" spans="1:40" s="177" customFormat="1" x14ac:dyDescent="0.2">
      <c r="B381" s="591"/>
      <c r="C381" s="328"/>
      <c r="D381" s="592"/>
      <c r="E381" s="592"/>
      <c r="F381" s="575"/>
      <c r="G381" s="235"/>
      <c r="H381" s="235"/>
      <c r="I381" s="235"/>
      <c r="J381" s="235"/>
      <c r="K381" s="235"/>
      <c r="L381" s="235"/>
      <c r="M381" s="235"/>
      <c r="P381" s="591"/>
      <c r="Q381" s="328"/>
      <c r="R381" s="592"/>
      <c r="S381" s="592"/>
      <c r="T381" s="575"/>
      <c r="U381" s="235"/>
      <c r="V381" s="235"/>
      <c r="Y381" s="591"/>
      <c r="Z381" s="328"/>
      <c r="AA381" s="592"/>
      <c r="AB381" s="592"/>
      <c r="AC381" s="575"/>
      <c r="AD381" s="235"/>
      <c r="AE381" s="235"/>
      <c r="AH381" s="591"/>
      <c r="AI381" s="328"/>
      <c r="AJ381" s="592"/>
      <c r="AK381" s="592"/>
      <c r="AL381" s="575"/>
      <c r="AM381" s="235"/>
      <c r="AN381" s="235"/>
    </row>
    <row r="382" spans="1:40" s="177" customFormat="1" x14ac:dyDescent="0.2">
      <c r="B382" s="591"/>
      <c r="C382" s="328"/>
      <c r="D382" s="592"/>
      <c r="E382" s="592"/>
      <c r="F382" s="575"/>
      <c r="G382" s="235"/>
      <c r="H382" s="235"/>
      <c r="I382" s="235"/>
      <c r="J382" s="235"/>
      <c r="K382" s="235"/>
      <c r="L382" s="235"/>
      <c r="M382" s="235"/>
      <c r="P382" s="591"/>
      <c r="Q382" s="328"/>
      <c r="R382" s="592"/>
      <c r="S382" s="592"/>
      <c r="T382" s="575"/>
      <c r="U382" s="235"/>
      <c r="V382" s="235"/>
      <c r="Y382" s="591"/>
      <c r="Z382" s="328"/>
      <c r="AA382" s="592"/>
      <c r="AB382" s="592"/>
      <c r="AC382" s="575"/>
      <c r="AD382" s="235"/>
      <c r="AE382" s="235"/>
      <c r="AH382" s="591"/>
      <c r="AI382" s="328"/>
      <c r="AJ382" s="592"/>
      <c r="AK382" s="592"/>
      <c r="AL382" s="575"/>
      <c r="AM382" s="235"/>
      <c r="AN382" s="235"/>
    </row>
    <row r="383" spans="1:40" s="177" customFormat="1" ht="13.5" thickBot="1" x14ac:dyDescent="0.25">
      <c r="B383" s="591"/>
      <c r="C383" s="328"/>
      <c r="D383" s="592"/>
      <c r="E383" s="592"/>
      <c r="F383" s="575"/>
      <c r="G383" s="235"/>
      <c r="H383" s="235"/>
      <c r="I383" s="235"/>
      <c r="J383" s="235"/>
      <c r="K383" s="235"/>
      <c r="L383" s="235"/>
      <c r="M383" s="235"/>
      <c r="P383" s="591"/>
      <c r="Q383" s="328"/>
      <c r="R383" s="592"/>
      <c r="S383" s="592"/>
      <c r="T383" s="575"/>
      <c r="U383" s="235"/>
      <c r="V383" s="235"/>
      <c r="Y383" s="591"/>
      <c r="Z383" s="328"/>
      <c r="AA383" s="592"/>
      <c r="AB383" s="592"/>
      <c r="AC383" s="575"/>
      <c r="AD383" s="235"/>
      <c r="AE383" s="235"/>
      <c r="AH383" s="591"/>
      <c r="AI383" s="328"/>
      <c r="AJ383" s="592"/>
      <c r="AK383" s="592"/>
      <c r="AL383" s="575"/>
      <c r="AM383" s="235"/>
      <c r="AN383" s="235"/>
    </row>
    <row r="384" spans="1:40" s="177" customFormat="1" ht="13.5" thickBot="1" x14ac:dyDescent="0.25">
      <c r="A384" s="579">
        <v>17</v>
      </c>
      <c r="B384" s="579"/>
      <c r="C384" s="472"/>
      <c r="D384" s="816" t="s">
        <v>159</v>
      </c>
      <c r="E384" s="812" t="s">
        <v>34</v>
      </c>
      <c r="F384" s="580">
        <f>+$AL396</f>
        <v>0</v>
      </c>
      <c r="G384" s="235"/>
      <c r="H384" s="235"/>
      <c r="I384" s="235"/>
      <c r="J384" s="235"/>
      <c r="K384" s="235"/>
      <c r="L384" s="235"/>
      <c r="M384" s="235"/>
      <c r="O384" s="579"/>
      <c r="P384" s="579"/>
      <c r="Q384" s="472"/>
      <c r="R384" s="816" t="s">
        <v>159</v>
      </c>
      <c r="S384" s="812" t="s">
        <v>34</v>
      </c>
      <c r="T384" s="580">
        <f>+$AL396</f>
        <v>0</v>
      </c>
      <c r="U384" s="235"/>
      <c r="V384" s="235"/>
      <c r="X384" s="579">
        <v>17</v>
      </c>
      <c r="Y384" s="579"/>
      <c r="Z384" s="472"/>
      <c r="AA384" s="816" t="s">
        <v>159</v>
      </c>
      <c r="AB384" s="812" t="s">
        <v>34</v>
      </c>
      <c r="AC384" s="580">
        <f>+$AL396</f>
        <v>0</v>
      </c>
      <c r="AD384" s="235"/>
      <c r="AE384" s="235"/>
      <c r="AG384" s="579"/>
      <c r="AH384" s="579"/>
      <c r="AI384" s="472"/>
      <c r="AJ384" s="816" t="s">
        <v>159</v>
      </c>
      <c r="AK384" s="812" t="s">
        <v>34</v>
      </c>
      <c r="AL384" s="814" t="s">
        <v>18</v>
      </c>
      <c r="AM384" s="235"/>
      <c r="AN384" s="235"/>
    </row>
    <row r="385" spans="1:40" s="177" customFormat="1" ht="51" x14ac:dyDescent="0.2">
      <c r="A385" s="581" t="s">
        <v>7</v>
      </c>
      <c r="B385" s="582" t="str">
        <f>+" אסמכתא " &amp; $B$19 &amp;"         חזרה לטבלה "</f>
        <v xml:space="preserve"> אסמכתא          חזרה לטבלה </v>
      </c>
      <c r="C385" s="477" t="s">
        <v>203</v>
      </c>
      <c r="D385" s="817"/>
      <c r="E385" s="813"/>
      <c r="F385" s="580" t="s">
        <v>18</v>
      </c>
      <c r="G385" s="235"/>
      <c r="H385" s="235"/>
      <c r="I385" s="235"/>
      <c r="J385" s="235"/>
      <c r="K385" s="235"/>
      <c r="L385" s="235"/>
      <c r="M385" s="235"/>
      <c r="O385" s="581" t="s">
        <v>23</v>
      </c>
      <c r="P385" s="582" t="str">
        <f>+" אסמכתא " &amp; $B$19 &amp;"         חזרה לטבלה "</f>
        <v xml:space="preserve"> אסמכתא          חזרה לטבלה </v>
      </c>
      <c r="Q385" s="477" t="s">
        <v>203</v>
      </c>
      <c r="R385" s="817"/>
      <c r="S385" s="813"/>
      <c r="T385" s="580" t="s">
        <v>18</v>
      </c>
      <c r="U385" s="235"/>
      <c r="V385" s="235"/>
      <c r="X385" s="581" t="s">
        <v>7</v>
      </c>
      <c r="Y385" s="582" t="str">
        <f>+" אסמכתא " &amp; $B$19 &amp;"         חזרה לטבלה "</f>
        <v xml:space="preserve"> אסמכתא          חזרה לטבלה </v>
      </c>
      <c r="Z385" s="477" t="s">
        <v>203</v>
      </c>
      <c r="AA385" s="817"/>
      <c r="AB385" s="813"/>
      <c r="AC385" s="580" t="s">
        <v>18</v>
      </c>
      <c r="AD385" s="235"/>
      <c r="AE385" s="235"/>
      <c r="AG385" s="581" t="s">
        <v>23</v>
      </c>
      <c r="AH385" s="582" t="str">
        <f>+" אסמכתא " &amp; $B$19 &amp;"         חזרה לטבלה "</f>
        <v xml:space="preserve"> אסמכתא          חזרה לטבלה </v>
      </c>
      <c r="AI385" s="477" t="s">
        <v>203</v>
      </c>
      <c r="AJ385" s="817"/>
      <c r="AK385" s="813"/>
      <c r="AL385" s="815"/>
      <c r="AM385" s="235"/>
      <c r="AN385" s="235"/>
    </row>
    <row r="386" spans="1:40" s="177" customFormat="1" x14ac:dyDescent="0.2">
      <c r="A386" s="583">
        <v>1</v>
      </c>
      <c r="B386" s="584"/>
      <c r="C386" s="585"/>
      <c r="D386" s="586"/>
      <c r="E386" s="586"/>
      <c r="F386" s="587"/>
      <c r="G386" s="235">
        <f>IF(AND((COUNTA($C$19)=1),(COUNTA(F386)=1),($C$19&lt;&gt;0),(OR((E386&lt;$C$62),(E386&gt;($E$62+61))))),1,0)</f>
        <v>0</v>
      </c>
      <c r="H386" s="235">
        <f>IF(AND((COUNTA($C$19)=1),(COUNTA(F386)=1),($C$19&lt;&gt;0),(OR((D386&lt;$C$62),(D386&gt;($E$62))))),1,0)</f>
        <v>0</v>
      </c>
      <c r="I386" s="235"/>
      <c r="J386" s="235"/>
      <c r="K386" s="235"/>
      <c r="L386" s="235"/>
      <c r="M386" s="235"/>
      <c r="O386" s="583">
        <v>12</v>
      </c>
      <c r="P386" s="584"/>
      <c r="Q386" s="585"/>
      <c r="R386" s="586"/>
      <c r="S386" s="586"/>
      <c r="T386" s="587"/>
      <c r="U386" s="235">
        <f>IF(AND((COUNTA($C$19)=1),(COUNTA(T386)=1),($C$19&lt;&gt;0),(OR((S386&lt;$C$62),(S386&gt;($E$62+61))))),1,0)</f>
        <v>0</v>
      </c>
      <c r="V386" s="235">
        <f>IF(AND((COUNTA($C$19)=1),(COUNTA(T386)=1),($C$19&lt;&gt;0),(OR((R386&lt;$C$62),(R386&gt;($E$62))))),1,0)</f>
        <v>0</v>
      </c>
      <c r="X386" s="583">
        <v>23</v>
      </c>
      <c r="Y386" s="584"/>
      <c r="Z386" s="585"/>
      <c r="AA386" s="586"/>
      <c r="AB386" s="586"/>
      <c r="AC386" s="587"/>
      <c r="AD386" s="235">
        <f>IF(AND((COUNTA($C$19)=1),(COUNTA(AC386)=1),($C$19&lt;&gt;0),(OR((AB386&lt;$C$62),(AB386&gt;($E$62+61))))),1,0)</f>
        <v>0</v>
      </c>
      <c r="AE386" s="235">
        <f>IF(AND((COUNTA($C$19)=1),(COUNTA(AC386)=1),($C$19&lt;&gt;0),(OR((AA386&lt;$C$62),(AA386&gt;($E$62))))),1,0)</f>
        <v>0</v>
      </c>
      <c r="AG386" s="583">
        <v>34</v>
      </c>
      <c r="AH386" s="584"/>
      <c r="AI386" s="585"/>
      <c r="AJ386" s="586"/>
      <c r="AK386" s="586"/>
      <c r="AL386" s="587"/>
      <c r="AM386" s="235">
        <f>IF(AND((COUNTA($C$19)=1),(COUNTA(AL386)=1),($C$19&lt;&gt;0),(OR((AK386&lt;$C$62),(AK386&gt;($E$62+61))))),1,0)</f>
        <v>0</v>
      </c>
      <c r="AN386" s="235">
        <f>IF(AND((COUNTA($C$19)=1),(COUNTA(AL386)=1),($C$19&lt;&gt;0),(OR((AJ386&lt;$C$62),(AJ386&gt;($E$62))))),1,0)</f>
        <v>0</v>
      </c>
    </row>
    <row r="387" spans="1:40" s="177" customFormat="1" x14ac:dyDescent="0.2">
      <c r="A387" s="583">
        <v>2</v>
      </c>
      <c r="B387" s="584"/>
      <c r="C387" s="585"/>
      <c r="D387" s="586"/>
      <c r="E387" s="586"/>
      <c r="F387" s="587"/>
      <c r="G387" s="235">
        <f t="shared" ref="G387:G396" si="131">IF(AND((COUNTA($C$19)=1),(COUNTA(F387)=1),($C$19&lt;&gt;0),(OR((E387&lt;$C$62),(E387&gt;($E$62+61))))),1,0)</f>
        <v>0</v>
      </c>
      <c r="H387" s="235">
        <f t="shared" ref="H387:H396" si="132">IF(AND((COUNTA($C$19)=1),(COUNTA(F387)=1),($C$19&lt;&gt;0),(OR((D387&lt;$C$62),(D387&gt;($E$62))))),1,0)</f>
        <v>0</v>
      </c>
      <c r="I387" s="235"/>
      <c r="J387" s="235"/>
      <c r="K387" s="235"/>
      <c r="L387" s="235"/>
      <c r="M387" s="235"/>
      <c r="O387" s="583">
        <v>13</v>
      </c>
      <c r="P387" s="584"/>
      <c r="Q387" s="585"/>
      <c r="R387" s="586"/>
      <c r="S387" s="586"/>
      <c r="T387" s="587"/>
      <c r="U387" s="235">
        <f t="shared" ref="U387:U396" si="133">IF(AND((COUNTA($C$19)=1),(COUNTA(T387)=1),($C$19&lt;&gt;0),(OR((S387&lt;$C$62),(S387&gt;($E$62+61))))),1,0)</f>
        <v>0</v>
      </c>
      <c r="V387" s="235">
        <f t="shared" ref="V387:V396" si="134">IF(AND((COUNTA($C$19)=1),(COUNTA(T387)=1),($C$19&lt;&gt;0),(OR((R387&lt;$C$62),(R387&gt;($E$62))))),1,0)</f>
        <v>0</v>
      </c>
      <c r="X387" s="583">
        <v>24</v>
      </c>
      <c r="Y387" s="584"/>
      <c r="Z387" s="585"/>
      <c r="AA387" s="586"/>
      <c r="AB387" s="586"/>
      <c r="AC387" s="587"/>
      <c r="AD387" s="235">
        <f t="shared" ref="AD387:AD396" si="135">IF(AND((COUNTA($C$19)=1),(COUNTA(AC387)=1),($C$19&lt;&gt;0),(OR((AB387&lt;$C$62),(AB387&gt;($E$62+61))))),1,0)</f>
        <v>0</v>
      </c>
      <c r="AE387" s="235">
        <f t="shared" ref="AE387:AE396" si="136">IF(AND((COUNTA($C$19)=1),(COUNTA(AC387)=1),($C$19&lt;&gt;0),(OR((AA387&lt;$C$62),(AA387&gt;($E$62))))),1,0)</f>
        <v>0</v>
      </c>
      <c r="AG387" s="583">
        <v>35</v>
      </c>
      <c r="AH387" s="584"/>
      <c r="AI387" s="585"/>
      <c r="AJ387" s="586"/>
      <c r="AK387" s="586"/>
      <c r="AL387" s="587"/>
      <c r="AM387" s="235">
        <f t="shared" ref="AM387:AM395" si="137">IF(AND((COUNTA($C$19)=1),(COUNTA(AL387)=1),($C$19&lt;&gt;0),(OR((AK387&lt;$C$62),(AK387&gt;($E$62+61))))),1,0)</f>
        <v>0</v>
      </c>
      <c r="AN387" s="235">
        <f t="shared" ref="AN387:AN395" si="138">IF(AND((COUNTA($C$19)=1),(COUNTA(AL387)=1),($C$19&lt;&gt;0),(OR((AJ387&lt;$C$62),(AJ387&gt;($E$62))))),1,0)</f>
        <v>0</v>
      </c>
    </row>
    <row r="388" spans="1:40" s="177" customFormat="1" x14ac:dyDescent="0.2">
      <c r="A388" s="583">
        <v>3</v>
      </c>
      <c r="B388" s="584"/>
      <c r="C388" s="585"/>
      <c r="D388" s="586"/>
      <c r="E388" s="586"/>
      <c r="F388" s="587"/>
      <c r="G388" s="235">
        <f t="shared" si="131"/>
        <v>0</v>
      </c>
      <c r="H388" s="235">
        <f t="shared" si="132"/>
        <v>0</v>
      </c>
      <c r="I388" s="235"/>
      <c r="J388" s="235"/>
      <c r="K388" s="235"/>
      <c r="L388" s="235"/>
      <c r="M388" s="235"/>
      <c r="O388" s="583">
        <v>14</v>
      </c>
      <c r="P388" s="584"/>
      <c r="Q388" s="585"/>
      <c r="R388" s="586"/>
      <c r="S388" s="586"/>
      <c r="T388" s="587"/>
      <c r="U388" s="235">
        <f t="shared" si="133"/>
        <v>0</v>
      </c>
      <c r="V388" s="235">
        <f t="shared" si="134"/>
        <v>0</v>
      </c>
      <c r="X388" s="583">
        <v>25</v>
      </c>
      <c r="Y388" s="584"/>
      <c r="Z388" s="585"/>
      <c r="AA388" s="586"/>
      <c r="AB388" s="586"/>
      <c r="AC388" s="587"/>
      <c r="AD388" s="235">
        <f t="shared" si="135"/>
        <v>0</v>
      </c>
      <c r="AE388" s="235">
        <f t="shared" si="136"/>
        <v>0</v>
      </c>
      <c r="AG388" s="583">
        <v>36</v>
      </c>
      <c r="AH388" s="584"/>
      <c r="AI388" s="585"/>
      <c r="AJ388" s="586"/>
      <c r="AK388" s="586"/>
      <c r="AL388" s="587"/>
      <c r="AM388" s="235">
        <f t="shared" si="137"/>
        <v>0</v>
      </c>
      <c r="AN388" s="235">
        <f t="shared" si="138"/>
        <v>0</v>
      </c>
    </row>
    <row r="389" spans="1:40" s="177" customFormat="1" x14ac:dyDescent="0.2">
      <c r="A389" s="583">
        <v>4</v>
      </c>
      <c r="B389" s="584"/>
      <c r="C389" s="585"/>
      <c r="D389" s="586"/>
      <c r="E389" s="586"/>
      <c r="F389" s="587"/>
      <c r="G389" s="235">
        <f t="shared" si="131"/>
        <v>0</v>
      </c>
      <c r="H389" s="235">
        <f t="shared" si="132"/>
        <v>0</v>
      </c>
      <c r="I389" s="235"/>
      <c r="J389" s="235"/>
      <c r="K389" s="235"/>
      <c r="L389" s="235"/>
      <c r="M389" s="235"/>
      <c r="O389" s="583">
        <v>15</v>
      </c>
      <c r="P389" s="584"/>
      <c r="Q389" s="585"/>
      <c r="R389" s="586"/>
      <c r="S389" s="586"/>
      <c r="T389" s="587"/>
      <c r="U389" s="235">
        <f t="shared" si="133"/>
        <v>0</v>
      </c>
      <c r="V389" s="235">
        <f t="shared" si="134"/>
        <v>0</v>
      </c>
      <c r="X389" s="583">
        <v>26</v>
      </c>
      <c r="Y389" s="584"/>
      <c r="Z389" s="585"/>
      <c r="AA389" s="586"/>
      <c r="AB389" s="586"/>
      <c r="AC389" s="587"/>
      <c r="AD389" s="235">
        <f t="shared" si="135"/>
        <v>0</v>
      </c>
      <c r="AE389" s="235">
        <f t="shared" si="136"/>
        <v>0</v>
      </c>
      <c r="AG389" s="583">
        <v>37</v>
      </c>
      <c r="AH389" s="584"/>
      <c r="AI389" s="585"/>
      <c r="AJ389" s="586"/>
      <c r="AK389" s="586"/>
      <c r="AL389" s="587"/>
      <c r="AM389" s="235">
        <f t="shared" si="137"/>
        <v>0</v>
      </c>
      <c r="AN389" s="235">
        <f t="shared" si="138"/>
        <v>0</v>
      </c>
    </row>
    <row r="390" spans="1:40" s="177" customFormat="1" x14ac:dyDescent="0.2">
      <c r="A390" s="583">
        <v>5</v>
      </c>
      <c r="B390" s="584"/>
      <c r="C390" s="585"/>
      <c r="D390" s="586"/>
      <c r="E390" s="586"/>
      <c r="F390" s="587"/>
      <c r="G390" s="235">
        <f t="shared" si="131"/>
        <v>0</v>
      </c>
      <c r="H390" s="235">
        <f t="shared" si="132"/>
        <v>0</v>
      </c>
      <c r="I390" s="235"/>
      <c r="J390" s="235"/>
      <c r="K390" s="235"/>
      <c r="L390" s="235"/>
      <c r="M390" s="235"/>
      <c r="O390" s="583">
        <v>16</v>
      </c>
      <c r="P390" s="584"/>
      <c r="Q390" s="585"/>
      <c r="R390" s="586"/>
      <c r="S390" s="586"/>
      <c r="T390" s="587"/>
      <c r="U390" s="235">
        <f t="shared" si="133"/>
        <v>0</v>
      </c>
      <c r="V390" s="235">
        <f t="shared" si="134"/>
        <v>0</v>
      </c>
      <c r="X390" s="583">
        <v>27</v>
      </c>
      <c r="Y390" s="584"/>
      <c r="Z390" s="585"/>
      <c r="AA390" s="586"/>
      <c r="AB390" s="586"/>
      <c r="AC390" s="587"/>
      <c r="AD390" s="235">
        <f t="shared" si="135"/>
        <v>0</v>
      </c>
      <c r="AE390" s="235">
        <f t="shared" si="136"/>
        <v>0</v>
      </c>
      <c r="AG390" s="583">
        <v>38</v>
      </c>
      <c r="AH390" s="584"/>
      <c r="AI390" s="585"/>
      <c r="AJ390" s="586"/>
      <c r="AK390" s="586"/>
      <c r="AL390" s="587"/>
      <c r="AM390" s="235">
        <f t="shared" si="137"/>
        <v>0</v>
      </c>
      <c r="AN390" s="235">
        <f t="shared" si="138"/>
        <v>0</v>
      </c>
    </row>
    <row r="391" spans="1:40" s="177" customFormat="1" x14ac:dyDescent="0.2">
      <c r="A391" s="583">
        <v>6</v>
      </c>
      <c r="B391" s="584"/>
      <c r="C391" s="585"/>
      <c r="D391" s="586"/>
      <c r="E391" s="586"/>
      <c r="F391" s="587"/>
      <c r="G391" s="235">
        <f t="shared" si="131"/>
        <v>0</v>
      </c>
      <c r="H391" s="235">
        <f t="shared" si="132"/>
        <v>0</v>
      </c>
      <c r="I391" s="235"/>
      <c r="J391" s="235"/>
      <c r="K391" s="235"/>
      <c r="L391" s="235"/>
      <c r="M391" s="235"/>
      <c r="O391" s="583">
        <v>17</v>
      </c>
      <c r="P391" s="584"/>
      <c r="Q391" s="585"/>
      <c r="R391" s="586"/>
      <c r="S391" s="586"/>
      <c r="T391" s="587"/>
      <c r="U391" s="235">
        <f t="shared" si="133"/>
        <v>0</v>
      </c>
      <c r="V391" s="235">
        <f t="shared" si="134"/>
        <v>0</v>
      </c>
      <c r="X391" s="583">
        <v>28</v>
      </c>
      <c r="Y391" s="584"/>
      <c r="Z391" s="585"/>
      <c r="AA391" s="586"/>
      <c r="AB391" s="586"/>
      <c r="AC391" s="587"/>
      <c r="AD391" s="235">
        <f t="shared" si="135"/>
        <v>0</v>
      </c>
      <c r="AE391" s="235">
        <f t="shared" si="136"/>
        <v>0</v>
      </c>
      <c r="AG391" s="583">
        <v>39</v>
      </c>
      <c r="AH391" s="584"/>
      <c r="AI391" s="585"/>
      <c r="AJ391" s="586"/>
      <c r="AK391" s="586"/>
      <c r="AL391" s="587"/>
      <c r="AM391" s="235">
        <f t="shared" si="137"/>
        <v>0</v>
      </c>
      <c r="AN391" s="235">
        <f t="shared" si="138"/>
        <v>0</v>
      </c>
    </row>
    <row r="392" spans="1:40" s="177" customFormat="1" x14ac:dyDescent="0.2">
      <c r="A392" s="583">
        <v>7</v>
      </c>
      <c r="B392" s="584"/>
      <c r="C392" s="585"/>
      <c r="D392" s="586"/>
      <c r="E392" s="586"/>
      <c r="F392" s="587"/>
      <c r="G392" s="235">
        <f t="shared" si="131"/>
        <v>0</v>
      </c>
      <c r="H392" s="235">
        <f t="shared" si="132"/>
        <v>0</v>
      </c>
      <c r="I392" s="235"/>
      <c r="J392" s="235"/>
      <c r="K392" s="235"/>
      <c r="L392" s="235"/>
      <c r="M392" s="235"/>
      <c r="O392" s="583">
        <v>18</v>
      </c>
      <c r="P392" s="584"/>
      <c r="Q392" s="585"/>
      <c r="R392" s="586"/>
      <c r="S392" s="586"/>
      <c r="T392" s="587"/>
      <c r="U392" s="235">
        <f t="shared" si="133"/>
        <v>0</v>
      </c>
      <c r="V392" s="235">
        <f t="shared" si="134"/>
        <v>0</v>
      </c>
      <c r="X392" s="583">
        <v>29</v>
      </c>
      <c r="Y392" s="584"/>
      <c r="Z392" s="585"/>
      <c r="AA392" s="586"/>
      <c r="AB392" s="586"/>
      <c r="AC392" s="587"/>
      <c r="AD392" s="235">
        <f t="shared" si="135"/>
        <v>0</v>
      </c>
      <c r="AE392" s="235">
        <f t="shared" si="136"/>
        <v>0</v>
      </c>
      <c r="AG392" s="583">
        <v>40</v>
      </c>
      <c r="AH392" s="584"/>
      <c r="AI392" s="585"/>
      <c r="AJ392" s="586"/>
      <c r="AK392" s="586"/>
      <c r="AL392" s="587"/>
      <c r="AM392" s="235">
        <f t="shared" si="137"/>
        <v>0</v>
      </c>
      <c r="AN392" s="235">
        <f t="shared" si="138"/>
        <v>0</v>
      </c>
    </row>
    <row r="393" spans="1:40" s="177" customFormat="1" x14ac:dyDescent="0.2">
      <c r="A393" s="583">
        <v>8</v>
      </c>
      <c r="B393" s="584"/>
      <c r="C393" s="585"/>
      <c r="D393" s="586"/>
      <c r="E393" s="586"/>
      <c r="F393" s="587"/>
      <c r="G393" s="235">
        <f t="shared" si="131"/>
        <v>0</v>
      </c>
      <c r="H393" s="235">
        <f t="shared" si="132"/>
        <v>0</v>
      </c>
      <c r="I393" s="235"/>
      <c r="J393" s="235"/>
      <c r="K393" s="235"/>
      <c r="L393" s="235"/>
      <c r="M393" s="235"/>
      <c r="O393" s="583">
        <v>19</v>
      </c>
      <c r="P393" s="584"/>
      <c r="Q393" s="585"/>
      <c r="R393" s="586"/>
      <c r="S393" s="586"/>
      <c r="T393" s="587"/>
      <c r="U393" s="235">
        <f t="shared" si="133"/>
        <v>0</v>
      </c>
      <c r="V393" s="235">
        <f t="shared" si="134"/>
        <v>0</v>
      </c>
      <c r="X393" s="583">
        <v>30</v>
      </c>
      <c r="Y393" s="584"/>
      <c r="Z393" s="585"/>
      <c r="AA393" s="586"/>
      <c r="AB393" s="586"/>
      <c r="AC393" s="587"/>
      <c r="AD393" s="235">
        <f t="shared" si="135"/>
        <v>0</v>
      </c>
      <c r="AE393" s="235">
        <f t="shared" si="136"/>
        <v>0</v>
      </c>
      <c r="AG393" s="583">
        <v>41</v>
      </c>
      <c r="AH393" s="584"/>
      <c r="AI393" s="585"/>
      <c r="AJ393" s="586"/>
      <c r="AK393" s="586"/>
      <c r="AL393" s="587"/>
      <c r="AM393" s="235">
        <f t="shared" si="137"/>
        <v>0</v>
      </c>
      <c r="AN393" s="235">
        <f t="shared" si="138"/>
        <v>0</v>
      </c>
    </row>
    <row r="394" spans="1:40" s="177" customFormat="1" x14ac:dyDescent="0.2">
      <c r="A394" s="583">
        <v>9</v>
      </c>
      <c r="B394" s="584"/>
      <c r="C394" s="585"/>
      <c r="D394" s="586"/>
      <c r="E394" s="586"/>
      <c r="F394" s="587"/>
      <c r="G394" s="235">
        <f t="shared" si="131"/>
        <v>0</v>
      </c>
      <c r="H394" s="235">
        <f t="shared" si="132"/>
        <v>0</v>
      </c>
      <c r="I394" s="235"/>
      <c r="J394" s="235"/>
      <c r="K394" s="235"/>
      <c r="L394" s="235"/>
      <c r="M394" s="235"/>
      <c r="O394" s="583">
        <v>20</v>
      </c>
      <c r="P394" s="584"/>
      <c r="Q394" s="585"/>
      <c r="R394" s="586"/>
      <c r="S394" s="586"/>
      <c r="T394" s="587"/>
      <c r="U394" s="235">
        <f t="shared" si="133"/>
        <v>0</v>
      </c>
      <c r="V394" s="235">
        <f t="shared" si="134"/>
        <v>0</v>
      </c>
      <c r="X394" s="583">
        <v>31</v>
      </c>
      <c r="Y394" s="584"/>
      <c r="Z394" s="585"/>
      <c r="AA394" s="586"/>
      <c r="AB394" s="586"/>
      <c r="AC394" s="587"/>
      <c r="AD394" s="235">
        <f t="shared" si="135"/>
        <v>0</v>
      </c>
      <c r="AE394" s="235">
        <f t="shared" si="136"/>
        <v>0</v>
      </c>
      <c r="AG394" s="583">
        <v>42</v>
      </c>
      <c r="AH394" s="584"/>
      <c r="AI394" s="585"/>
      <c r="AJ394" s="586"/>
      <c r="AK394" s="586"/>
      <c r="AL394" s="587"/>
      <c r="AM394" s="235">
        <f t="shared" si="137"/>
        <v>0</v>
      </c>
      <c r="AN394" s="235">
        <f t="shared" si="138"/>
        <v>0</v>
      </c>
    </row>
    <row r="395" spans="1:40" s="177" customFormat="1" x14ac:dyDescent="0.2">
      <c r="A395" s="583">
        <v>10</v>
      </c>
      <c r="B395" s="584"/>
      <c r="C395" s="585"/>
      <c r="D395" s="586"/>
      <c r="E395" s="586"/>
      <c r="F395" s="587"/>
      <c r="G395" s="235">
        <f t="shared" si="131"/>
        <v>0</v>
      </c>
      <c r="H395" s="235">
        <f t="shared" si="132"/>
        <v>0</v>
      </c>
      <c r="I395" s="235"/>
      <c r="J395" s="235"/>
      <c r="K395" s="235"/>
      <c r="L395" s="235"/>
      <c r="M395" s="235"/>
      <c r="O395" s="583">
        <v>21</v>
      </c>
      <c r="P395" s="584"/>
      <c r="Q395" s="585"/>
      <c r="R395" s="586"/>
      <c r="S395" s="586"/>
      <c r="T395" s="587"/>
      <c r="U395" s="235">
        <f t="shared" si="133"/>
        <v>0</v>
      </c>
      <c r="V395" s="235">
        <f t="shared" si="134"/>
        <v>0</v>
      </c>
      <c r="X395" s="583">
        <v>32</v>
      </c>
      <c r="Y395" s="584"/>
      <c r="Z395" s="585"/>
      <c r="AA395" s="586"/>
      <c r="AB395" s="586"/>
      <c r="AC395" s="587"/>
      <c r="AD395" s="235">
        <f t="shared" si="135"/>
        <v>0</v>
      </c>
      <c r="AE395" s="235">
        <f t="shared" si="136"/>
        <v>0</v>
      </c>
      <c r="AG395" s="583">
        <v>43</v>
      </c>
      <c r="AH395" s="584"/>
      <c r="AI395" s="585"/>
      <c r="AJ395" s="586"/>
      <c r="AK395" s="586"/>
      <c r="AL395" s="587"/>
      <c r="AM395" s="235">
        <f t="shared" si="137"/>
        <v>0</v>
      </c>
      <c r="AN395" s="235">
        <f t="shared" si="138"/>
        <v>0</v>
      </c>
    </row>
    <row r="396" spans="1:40" s="177" customFormat="1" ht="13.5" thickBot="1" x14ac:dyDescent="0.25">
      <c r="A396" s="583">
        <v>11</v>
      </c>
      <c r="B396" s="584"/>
      <c r="C396" s="585"/>
      <c r="D396" s="586"/>
      <c r="E396" s="586"/>
      <c r="F396" s="587"/>
      <c r="G396" s="235">
        <f t="shared" si="131"/>
        <v>0</v>
      </c>
      <c r="H396" s="235">
        <f t="shared" si="132"/>
        <v>0</v>
      </c>
      <c r="I396" s="235"/>
      <c r="J396" s="235"/>
      <c r="K396" s="235"/>
      <c r="L396" s="235"/>
      <c r="M396" s="235"/>
      <c r="O396" s="583">
        <v>22</v>
      </c>
      <c r="P396" s="584"/>
      <c r="Q396" s="585"/>
      <c r="R396" s="586"/>
      <c r="S396" s="586"/>
      <c r="T396" s="587"/>
      <c r="U396" s="235">
        <f t="shared" si="133"/>
        <v>0</v>
      </c>
      <c r="V396" s="235">
        <f t="shared" si="134"/>
        <v>0</v>
      </c>
      <c r="X396" s="583">
        <v>33</v>
      </c>
      <c r="Y396" s="584"/>
      <c r="Z396" s="585"/>
      <c r="AA396" s="586"/>
      <c r="AB396" s="586"/>
      <c r="AC396" s="587"/>
      <c r="AD396" s="235">
        <f t="shared" si="135"/>
        <v>0</v>
      </c>
      <c r="AE396" s="235">
        <f t="shared" si="136"/>
        <v>0</v>
      </c>
      <c r="AG396" s="588"/>
      <c r="AH396" s="589" t="s">
        <v>3</v>
      </c>
      <c r="AI396" s="551"/>
      <c r="AJ396" s="589"/>
      <c r="AK396" s="589"/>
      <c r="AL396" s="590">
        <f>SUM(F386:F396)+SUM(T386:T396)+SUM(AL386:AL395)+SUM(AC386:AC396)</f>
        <v>0</v>
      </c>
      <c r="AM396" s="235"/>
      <c r="AN396" s="235"/>
    </row>
    <row r="397" spans="1:40" s="177" customFormat="1" x14ac:dyDescent="0.2">
      <c r="B397" s="591"/>
      <c r="C397" s="328"/>
      <c r="D397" s="592"/>
      <c r="E397" s="592"/>
      <c r="F397" s="575"/>
      <c r="G397" s="235"/>
      <c r="H397" s="235"/>
      <c r="I397" s="235"/>
      <c r="J397" s="235"/>
      <c r="K397" s="235"/>
      <c r="L397" s="235"/>
      <c r="M397" s="235"/>
      <c r="P397" s="591"/>
      <c r="Q397" s="328"/>
      <c r="R397" s="592"/>
      <c r="S397" s="592"/>
      <c r="T397" s="575"/>
      <c r="U397" s="235"/>
      <c r="V397" s="235"/>
      <c r="Y397" s="591"/>
      <c r="Z397" s="328"/>
      <c r="AA397" s="592"/>
      <c r="AB397" s="592"/>
      <c r="AC397" s="575"/>
      <c r="AD397" s="235"/>
      <c r="AE397" s="235"/>
      <c r="AH397" s="591"/>
      <c r="AI397" s="328"/>
      <c r="AJ397" s="592"/>
      <c r="AK397" s="592"/>
      <c r="AL397" s="575"/>
      <c r="AM397" s="235"/>
      <c r="AN397" s="235"/>
    </row>
    <row r="398" spans="1:40" s="177" customFormat="1" x14ac:dyDescent="0.2">
      <c r="B398" s="591"/>
      <c r="C398" s="328"/>
      <c r="D398" s="592"/>
      <c r="E398" s="592"/>
      <c r="F398" s="575"/>
      <c r="G398" s="235"/>
      <c r="H398" s="235"/>
      <c r="I398" s="235"/>
      <c r="J398" s="235"/>
      <c r="K398" s="235"/>
      <c r="L398" s="235"/>
      <c r="M398" s="235"/>
      <c r="P398" s="591"/>
      <c r="Q398" s="328"/>
      <c r="R398" s="592"/>
      <c r="S398" s="592"/>
      <c r="T398" s="575"/>
      <c r="U398" s="235"/>
      <c r="V398" s="235"/>
      <c r="Y398" s="591"/>
      <c r="Z398" s="328"/>
      <c r="AA398" s="592"/>
      <c r="AB398" s="592"/>
      <c r="AC398" s="575"/>
      <c r="AD398" s="235"/>
      <c r="AE398" s="235"/>
      <c r="AH398" s="591"/>
      <c r="AI398" s="328"/>
      <c r="AJ398" s="592"/>
      <c r="AK398" s="592"/>
      <c r="AL398" s="575"/>
      <c r="AM398" s="235"/>
      <c r="AN398" s="235"/>
    </row>
    <row r="399" spans="1:40" s="177" customFormat="1" x14ac:dyDescent="0.2">
      <c r="B399" s="591"/>
      <c r="C399" s="328"/>
      <c r="D399" s="592"/>
      <c r="E399" s="592"/>
      <c r="F399" s="575"/>
      <c r="G399" s="235"/>
      <c r="H399" s="235"/>
      <c r="I399" s="235"/>
      <c r="J399" s="235"/>
      <c r="K399" s="235"/>
      <c r="L399" s="235"/>
      <c r="M399" s="235"/>
      <c r="P399" s="591"/>
      <c r="Q399" s="328"/>
      <c r="R399" s="592"/>
      <c r="S399" s="592"/>
      <c r="T399" s="575"/>
      <c r="U399" s="235"/>
      <c r="V399" s="235"/>
      <c r="Y399" s="591"/>
      <c r="Z399" s="328"/>
      <c r="AA399" s="592"/>
      <c r="AB399" s="592"/>
      <c r="AC399" s="575"/>
      <c r="AD399" s="235"/>
      <c r="AE399" s="235"/>
      <c r="AH399" s="591"/>
      <c r="AI399" s="328"/>
      <c r="AJ399" s="592"/>
      <c r="AK399" s="592"/>
      <c r="AL399" s="575"/>
      <c r="AM399" s="235"/>
      <c r="AN399" s="235"/>
    </row>
    <row r="400" spans="1:40" s="177" customFormat="1" x14ac:dyDescent="0.2">
      <c r="B400" s="591"/>
      <c r="C400" s="328"/>
      <c r="D400" s="592"/>
      <c r="E400" s="592"/>
      <c r="F400" s="575"/>
      <c r="G400" s="235"/>
      <c r="H400" s="235"/>
      <c r="I400" s="235"/>
      <c r="J400" s="235"/>
      <c r="K400" s="235"/>
      <c r="L400" s="235"/>
      <c r="M400" s="235"/>
      <c r="P400" s="591"/>
      <c r="Q400" s="328"/>
      <c r="R400" s="592"/>
      <c r="S400" s="592"/>
      <c r="T400" s="575"/>
      <c r="U400" s="235"/>
      <c r="V400" s="235"/>
      <c r="Y400" s="591"/>
      <c r="Z400" s="328"/>
      <c r="AA400" s="592"/>
      <c r="AB400" s="592"/>
      <c r="AC400" s="575"/>
      <c r="AD400" s="235"/>
      <c r="AE400" s="235"/>
      <c r="AH400" s="591"/>
      <c r="AI400" s="328"/>
      <c r="AJ400" s="592"/>
      <c r="AK400" s="592"/>
      <c r="AL400" s="575"/>
      <c r="AM400" s="235"/>
      <c r="AN400" s="235"/>
    </row>
    <row r="401" spans="1:40" s="177" customFormat="1" x14ac:dyDescent="0.2">
      <c r="B401" s="591"/>
      <c r="C401" s="328"/>
      <c r="D401" s="592"/>
      <c r="E401" s="592"/>
      <c r="F401" s="575"/>
      <c r="G401" s="235"/>
      <c r="H401" s="235"/>
      <c r="I401" s="235"/>
      <c r="J401" s="235"/>
      <c r="K401" s="235"/>
      <c r="L401" s="235"/>
      <c r="M401" s="235"/>
      <c r="P401" s="591"/>
      <c r="Q401" s="328"/>
      <c r="R401" s="592"/>
      <c r="S401" s="592"/>
      <c r="T401" s="575"/>
      <c r="U401" s="235"/>
      <c r="V401" s="235"/>
      <c r="Y401" s="591"/>
      <c r="Z401" s="328"/>
      <c r="AA401" s="592"/>
      <c r="AB401" s="592"/>
      <c r="AC401" s="575"/>
      <c r="AD401" s="235"/>
      <c r="AE401" s="235"/>
      <c r="AH401" s="591"/>
      <c r="AI401" s="328"/>
      <c r="AJ401" s="592"/>
      <c r="AK401" s="592"/>
      <c r="AL401" s="575"/>
      <c r="AM401" s="235"/>
      <c r="AN401" s="235"/>
    </row>
    <row r="402" spans="1:40" s="177" customFormat="1" x14ac:dyDescent="0.2">
      <c r="B402" s="591"/>
      <c r="C402" s="328"/>
      <c r="D402" s="592"/>
      <c r="E402" s="592"/>
      <c r="F402" s="575"/>
      <c r="G402" s="235"/>
      <c r="H402" s="235"/>
      <c r="I402" s="235"/>
      <c r="J402" s="235"/>
      <c r="K402" s="235"/>
      <c r="L402" s="235"/>
      <c r="M402" s="235"/>
      <c r="P402" s="591"/>
      <c r="Q402" s="328"/>
      <c r="R402" s="592"/>
      <c r="S402" s="592"/>
      <c r="T402" s="575"/>
      <c r="U402" s="235"/>
      <c r="V402" s="235"/>
      <c r="Y402" s="591"/>
      <c r="Z402" s="328"/>
      <c r="AA402" s="592"/>
      <c r="AB402" s="592"/>
      <c r="AC402" s="575"/>
      <c r="AD402" s="235"/>
      <c r="AE402" s="235"/>
      <c r="AH402" s="591"/>
      <c r="AI402" s="328"/>
      <c r="AJ402" s="592"/>
      <c r="AK402" s="592"/>
      <c r="AL402" s="575"/>
      <c r="AM402" s="235"/>
      <c r="AN402" s="235"/>
    </row>
    <row r="403" spans="1:40" s="177" customFormat="1" ht="13.5" thickBot="1" x14ac:dyDescent="0.25">
      <c r="B403" s="591"/>
      <c r="C403" s="328"/>
      <c r="D403" s="592"/>
      <c r="E403" s="592"/>
      <c r="F403" s="575"/>
      <c r="G403" s="235"/>
      <c r="H403" s="235"/>
      <c r="I403" s="235"/>
      <c r="J403" s="235"/>
      <c r="K403" s="235"/>
      <c r="L403" s="235"/>
      <c r="M403" s="235"/>
      <c r="P403" s="591"/>
      <c r="Q403" s="328"/>
      <c r="R403" s="592"/>
      <c r="S403" s="592"/>
      <c r="T403" s="575"/>
      <c r="U403" s="235"/>
      <c r="V403" s="235"/>
      <c r="Y403" s="591"/>
      <c r="Z403" s="328"/>
      <c r="AA403" s="592"/>
      <c r="AB403" s="592"/>
      <c r="AC403" s="575"/>
      <c r="AD403" s="235"/>
      <c r="AE403" s="235"/>
      <c r="AH403" s="591"/>
      <c r="AI403" s="328"/>
      <c r="AJ403" s="592"/>
      <c r="AK403" s="592"/>
      <c r="AL403" s="575"/>
      <c r="AM403" s="235"/>
      <c r="AN403" s="235"/>
    </row>
    <row r="404" spans="1:40" s="177" customFormat="1" ht="13.5" thickBot="1" x14ac:dyDescent="0.25">
      <c r="A404" s="579">
        <v>18</v>
      </c>
      <c r="B404" s="579"/>
      <c r="C404" s="472"/>
      <c r="D404" s="816" t="s">
        <v>159</v>
      </c>
      <c r="E404" s="812" t="s">
        <v>34</v>
      </c>
      <c r="F404" s="580">
        <f>+$AL416</f>
        <v>0</v>
      </c>
      <c r="G404" s="235"/>
      <c r="H404" s="235"/>
      <c r="I404" s="235"/>
      <c r="J404" s="235"/>
      <c r="K404" s="235"/>
      <c r="L404" s="235"/>
      <c r="M404" s="235"/>
      <c r="O404" s="579"/>
      <c r="P404" s="579"/>
      <c r="Q404" s="472"/>
      <c r="R404" s="816" t="s">
        <v>159</v>
      </c>
      <c r="S404" s="812" t="s">
        <v>34</v>
      </c>
      <c r="T404" s="580">
        <f>+$AL416</f>
        <v>0</v>
      </c>
      <c r="U404" s="235"/>
      <c r="V404" s="235"/>
      <c r="X404" s="579">
        <v>18</v>
      </c>
      <c r="Y404" s="579"/>
      <c r="Z404" s="472"/>
      <c r="AA404" s="816" t="s">
        <v>159</v>
      </c>
      <c r="AB404" s="812" t="s">
        <v>34</v>
      </c>
      <c r="AC404" s="580">
        <f>+$AL416</f>
        <v>0</v>
      </c>
      <c r="AD404" s="235"/>
      <c r="AE404" s="235"/>
      <c r="AG404" s="579"/>
      <c r="AH404" s="579"/>
      <c r="AI404" s="472"/>
      <c r="AJ404" s="816" t="s">
        <v>159</v>
      </c>
      <c r="AK404" s="812" t="s">
        <v>34</v>
      </c>
      <c r="AL404" s="814" t="s">
        <v>18</v>
      </c>
      <c r="AM404" s="235"/>
      <c r="AN404" s="235"/>
    </row>
    <row r="405" spans="1:40" s="177" customFormat="1" ht="51" x14ac:dyDescent="0.2">
      <c r="A405" s="581" t="s">
        <v>7</v>
      </c>
      <c r="B405" s="582" t="str">
        <f>+" אסמכתא " &amp; $B$20 &amp;"         חזרה לטבלה "</f>
        <v xml:space="preserve"> אסמכתא          חזרה לטבלה </v>
      </c>
      <c r="C405" s="477" t="s">
        <v>203</v>
      </c>
      <c r="D405" s="817"/>
      <c r="E405" s="813"/>
      <c r="F405" s="580" t="s">
        <v>18</v>
      </c>
      <c r="G405" s="235"/>
      <c r="H405" s="235"/>
      <c r="I405" s="235"/>
      <c r="J405" s="235"/>
      <c r="K405" s="235"/>
      <c r="L405" s="235"/>
      <c r="M405" s="235"/>
      <c r="O405" s="581" t="s">
        <v>23</v>
      </c>
      <c r="P405" s="582" t="str">
        <f>+" אסמכתא " &amp; $B$20 &amp;"         חזרה לטבלה "</f>
        <v xml:space="preserve"> אסמכתא          חזרה לטבלה </v>
      </c>
      <c r="Q405" s="477" t="s">
        <v>203</v>
      </c>
      <c r="R405" s="817"/>
      <c r="S405" s="813"/>
      <c r="T405" s="580" t="s">
        <v>18</v>
      </c>
      <c r="U405" s="235"/>
      <c r="V405" s="235"/>
      <c r="X405" s="581" t="s">
        <v>7</v>
      </c>
      <c r="Y405" s="582" t="str">
        <f>+" אסמכתא " &amp; $B$20 &amp;"         חזרה לטבלה "</f>
        <v xml:space="preserve"> אסמכתא          חזרה לטבלה </v>
      </c>
      <c r="Z405" s="477" t="s">
        <v>203</v>
      </c>
      <c r="AA405" s="817"/>
      <c r="AB405" s="813"/>
      <c r="AC405" s="580" t="s">
        <v>18</v>
      </c>
      <c r="AD405" s="235"/>
      <c r="AE405" s="235"/>
      <c r="AG405" s="581" t="s">
        <v>23</v>
      </c>
      <c r="AH405" s="582" t="str">
        <f>+" אסמכתא " &amp; $B$20 &amp;"         חזרה לטבלה "</f>
        <v xml:space="preserve"> אסמכתא          חזרה לטבלה </v>
      </c>
      <c r="AI405" s="477" t="s">
        <v>203</v>
      </c>
      <c r="AJ405" s="817"/>
      <c r="AK405" s="813"/>
      <c r="AL405" s="815"/>
      <c r="AM405" s="235"/>
      <c r="AN405" s="235"/>
    </row>
    <row r="406" spans="1:40" s="177" customFormat="1" x14ac:dyDescent="0.2">
      <c r="A406" s="583">
        <v>1</v>
      </c>
      <c r="B406" s="584"/>
      <c r="C406" s="585"/>
      <c r="D406" s="586"/>
      <c r="E406" s="586"/>
      <c r="F406" s="587"/>
      <c r="G406" s="235">
        <f>IF(AND((COUNTA($C$20)=1),(COUNTA(F406)=1),($C$20&lt;&gt;0),(OR((E406&lt;$C$62),(E406&gt;($E$62+61))))),1,0)</f>
        <v>0</v>
      </c>
      <c r="H406" s="235">
        <f>IF(AND((COUNTA($C$20)=1),(COUNTA(F406)=1),($C$20&lt;&gt;0),(OR((D406&lt;$C$62),(D406&gt;($E$62))))),1,0)</f>
        <v>0</v>
      </c>
      <c r="I406" s="235"/>
      <c r="J406" s="235"/>
      <c r="K406" s="235"/>
      <c r="L406" s="235"/>
      <c r="M406" s="235"/>
      <c r="O406" s="583">
        <v>12</v>
      </c>
      <c r="P406" s="584"/>
      <c r="Q406" s="585"/>
      <c r="R406" s="586"/>
      <c r="S406" s="586"/>
      <c r="T406" s="587"/>
      <c r="U406" s="235">
        <f>IF(AND((COUNTA($C$20)=1),(COUNTA(T406)=1),($C$20&lt;&gt;0),(OR((S406&lt;$C$62),(S406&gt;($E$62+61))))),1,0)</f>
        <v>0</v>
      </c>
      <c r="V406" s="235">
        <f>IF(AND((COUNTA($C$20)=1),(COUNTA(T406)=1),($C$20&lt;&gt;0),(OR((R406&lt;$C$62),(R406&gt;($E$62))))),1,0)</f>
        <v>0</v>
      </c>
      <c r="X406" s="583">
        <v>23</v>
      </c>
      <c r="Y406" s="584"/>
      <c r="Z406" s="585"/>
      <c r="AA406" s="586"/>
      <c r="AB406" s="586"/>
      <c r="AC406" s="587"/>
      <c r="AD406" s="235">
        <f>IF(AND((COUNTA($C$20)=1),(COUNTA(AC406)=1),($C$20&lt;&gt;0),(OR((AB406&lt;$C$62),(AB406&gt;($E$62+61))))),1,0)</f>
        <v>0</v>
      </c>
      <c r="AE406" s="235">
        <f>IF(AND((COUNTA($C$20)=1),(COUNTA(AC406)=1),($C$20&lt;&gt;0),(OR((AA406&lt;$C$62),(AA406&gt;($E$62))))),1,0)</f>
        <v>0</v>
      </c>
      <c r="AG406" s="583">
        <v>34</v>
      </c>
      <c r="AH406" s="584"/>
      <c r="AI406" s="585"/>
      <c r="AJ406" s="586"/>
      <c r="AK406" s="586"/>
      <c r="AL406" s="587"/>
      <c r="AM406" s="235">
        <f>IF(AND((COUNTA($C$20)=1),(COUNTA(AL406)=1),($C$20&lt;&gt;0),(OR((AK406&lt;$C$62),(AK406&gt;($E$62+61))))),1,0)</f>
        <v>0</v>
      </c>
      <c r="AN406" s="235">
        <f>IF(AND((COUNTA($C$20)=1),(COUNTA(AL406)=1),($C$20&lt;&gt;0),(OR((AJ406&lt;$C$62),(AJ406&gt;($E$62))))),1,0)</f>
        <v>0</v>
      </c>
    </row>
    <row r="407" spans="1:40" s="177" customFormat="1" x14ac:dyDescent="0.2">
      <c r="A407" s="583">
        <v>2</v>
      </c>
      <c r="B407" s="584"/>
      <c r="C407" s="585"/>
      <c r="D407" s="586"/>
      <c r="E407" s="586"/>
      <c r="F407" s="587"/>
      <c r="G407" s="235">
        <f t="shared" ref="G407:G416" si="139">IF(AND((COUNTA($C$20)=1),(COUNTA(F407)=1),($C$20&lt;&gt;0),(OR((E407&lt;$C$62),(E407&gt;($E$62+61))))),1,0)</f>
        <v>0</v>
      </c>
      <c r="H407" s="235">
        <f t="shared" ref="H407:H416" si="140">IF(AND((COUNTA($C$20)=1),(COUNTA(F407)=1),($C$20&lt;&gt;0),(OR((D407&lt;$C$62),(D407&gt;($E$62))))),1,0)</f>
        <v>0</v>
      </c>
      <c r="I407" s="235"/>
      <c r="J407" s="235"/>
      <c r="K407" s="235"/>
      <c r="L407" s="235"/>
      <c r="M407" s="235"/>
      <c r="O407" s="583">
        <v>13</v>
      </c>
      <c r="P407" s="584"/>
      <c r="Q407" s="585"/>
      <c r="R407" s="586"/>
      <c r="S407" s="586"/>
      <c r="T407" s="587"/>
      <c r="U407" s="235">
        <f t="shared" ref="U407:U416" si="141">IF(AND((COUNTA($C$20)=1),(COUNTA(T407)=1),($C$20&lt;&gt;0),(OR((S407&lt;$C$62),(S407&gt;($E$62+61))))),1,0)</f>
        <v>0</v>
      </c>
      <c r="V407" s="235">
        <f t="shared" ref="V407:V416" si="142">IF(AND((COUNTA($C$20)=1),(COUNTA(T407)=1),($C$20&lt;&gt;0),(OR((R407&lt;$C$62),(R407&gt;($E$62))))),1,0)</f>
        <v>0</v>
      </c>
      <c r="X407" s="583">
        <v>24</v>
      </c>
      <c r="Y407" s="584"/>
      <c r="Z407" s="585"/>
      <c r="AA407" s="586"/>
      <c r="AB407" s="586"/>
      <c r="AC407" s="587"/>
      <c r="AD407" s="235">
        <f t="shared" ref="AD407:AD416" si="143">IF(AND((COUNTA($C$20)=1),(COUNTA(AC407)=1),($C$20&lt;&gt;0),(OR((AB407&lt;$C$62),(AB407&gt;($E$62+61))))),1,0)</f>
        <v>0</v>
      </c>
      <c r="AE407" s="235">
        <f t="shared" ref="AE407:AE416" si="144">IF(AND((COUNTA($C$20)=1),(COUNTA(AC407)=1),($C$20&lt;&gt;0),(OR((AA407&lt;$C$62),(AA407&gt;($E$62))))),1,0)</f>
        <v>0</v>
      </c>
      <c r="AG407" s="583">
        <v>35</v>
      </c>
      <c r="AH407" s="584"/>
      <c r="AI407" s="585"/>
      <c r="AJ407" s="586"/>
      <c r="AK407" s="586"/>
      <c r="AL407" s="587"/>
      <c r="AM407" s="235">
        <f t="shared" ref="AM407:AM415" si="145">IF(AND((COUNTA($C$20)=1),(COUNTA(AL407)=1),($C$20&lt;&gt;0),(OR((AK407&lt;$C$62),(AK407&gt;($E$62+61))))),1,0)</f>
        <v>0</v>
      </c>
      <c r="AN407" s="235">
        <f t="shared" ref="AN407:AN415" si="146">IF(AND((COUNTA($C$20)=1),(COUNTA(AL407)=1),($C$20&lt;&gt;0),(OR((AJ407&lt;$C$62),(AJ407&gt;($E$62))))),1,0)</f>
        <v>0</v>
      </c>
    </row>
    <row r="408" spans="1:40" s="177" customFormat="1" x14ac:dyDescent="0.2">
      <c r="A408" s="583">
        <v>3</v>
      </c>
      <c r="B408" s="584"/>
      <c r="C408" s="585"/>
      <c r="D408" s="586"/>
      <c r="E408" s="586"/>
      <c r="F408" s="587"/>
      <c r="G408" s="235">
        <f t="shared" si="139"/>
        <v>0</v>
      </c>
      <c r="H408" s="235">
        <f t="shared" si="140"/>
        <v>0</v>
      </c>
      <c r="I408" s="235"/>
      <c r="J408" s="235"/>
      <c r="K408" s="235"/>
      <c r="L408" s="235"/>
      <c r="M408" s="235"/>
      <c r="O408" s="583">
        <v>14</v>
      </c>
      <c r="P408" s="584"/>
      <c r="Q408" s="585"/>
      <c r="R408" s="586"/>
      <c r="S408" s="586"/>
      <c r="T408" s="587"/>
      <c r="U408" s="235">
        <f t="shared" si="141"/>
        <v>0</v>
      </c>
      <c r="V408" s="235">
        <f t="shared" si="142"/>
        <v>0</v>
      </c>
      <c r="X408" s="583">
        <v>25</v>
      </c>
      <c r="Y408" s="584"/>
      <c r="Z408" s="585"/>
      <c r="AA408" s="586"/>
      <c r="AB408" s="586"/>
      <c r="AC408" s="587"/>
      <c r="AD408" s="235">
        <f t="shared" si="143"/>
        <v>0</v>
      </c>
      <c r="AE408" s="235">
        <f t="shared" si="144"/>
        <v>0</v>
      </c>
      <c r="AG408" s="583">
        <v>36</v>
      </c>
      <c r="AH408" s="584"/>
      <c r="AI408" s="585"/>
      <c r="AJ408" s="586"/>
      <c r="AK408" s="586"/>
      <c r="AL408" s="587"/>
      <c r="AM408" s="235">
        <f t="shared" si="145"/>
        <v>0</v>
      </c>
      <c r="AN408" s="235">
        <f t="shared" si="146"/>
        <v>0</v>
      </c>
    </row>
    <row r="409" spans="1:40" s="177" customFormat="1" x14ac:dyDescent="0.2">
      <c r="A409" s="583">
        <v>4</v>
      </c>
      <c r="B409" s="584"/>
      <c r="C409" s="585"/>
      <c r="D409" s="586"/>
      <c r="E409" s="586"/>
      <c r="F409" s="587"/>
      <c r="G409" s="235">
        <f t="shared" si="139"/>
        <v>0</v>
      </c>
      <c r="H409" s="235">
        <f t="shared" si="140"/>
        <v>0</v>
      </c>
      <c r="I409" s="235"/>
      <c r="J409" s="235"/>
      <c r="K409" s="235"/>
      <c r="L409" s="235"/>
      <c r="M409" s="235"/>
      <c r="O409" s="583">
        <v>15</v>
      </c>
      <c r="P409" s="584"/>
      <c r="Q409" s="585"/>
      <c r="R409" s="586"/>
      <c r="S409" s="586"/>
      <c r="T409" s="587"/>
      <c r="U409" s="235">
        <f t="shared" si="141"/>
        <v>0</v>
      </c>
      <c r="V409" s="235">
        <f t="shared" si="142"/>
        <v>0</v>
      </c>
      <c r="X409" s="583">
        <v>26</v>
      </c>
      <c r="Y409" s="584"/>
      <c r="Z409" s="585"/>
      <c r="AA409" s="586"/>
      <c r="AB409" s="586"/>
      <c r="AC409" s="587"/>
      <c r="AD409" s="235">
        <f t="shared" si="143"/>
        <v>0</v>
      </c>
      <c r="AE409" s="235">
        <f t="shared" si="144"/>
        <v>0</v>
      </c>
      <c r="AG409" s="583">
        <v>37</v>
      </c>
      <c r="AH409" s="584"/>
      <c r="AI409" s="585"/>
      <c r="AJ409" s="586"/>
      <c r="AK409" s="586"/>
      <c r="AL409" s="587"/>
      <c r="AM409" s="235">
        <f t="shared" si="145"/>
        <v>0</v>
      </c>
      <c r="AN409" s="235">
        <f t="shared" si="146"/>
        <v>0</v>
      </c>
    </row>
    <row r="410" spans="1:40" s="177" customFormat="1" x14ac:dyDescent="0.2">
      <c r="A410" s="583">
        <v>5</v>
      </c>
      <c r="B410" s="584"/>
      <c r="C410" s="585"/>
      <c r="D410" s="586"/>
      <c r="E410" s="586"/>
      <c r="F410" s="587"/>
      <c r="G410" s="235">
        <f t="shared" si="139"/>
        <v>0</v>
      </c>
      <c r="H410" s="235">
        <f t="shared" si="140"/>
        <v>0</v>
      </c>
      <c r="I410" s="235"/>
      <c r="J410" s="235"/>
      <c r="K410" s="235"/>
      <c r="L410" s="235"/>
      <c r="M410" s="235"/>
      <c r="O410" s="583">
        <v>16</v>
      </c>
      <c r="P410" s="584"/>
      <c r="Q410" s="585"/>
      <c r="R410" s="586"/>
      <c r="S410" s="586"/>
      <c r="T410" s="587"/>
      <c r="U410" s="235">
        <f t="shared" si="141"/>
        <v>0</v>
      </c>
      <c r="V410" s="235">
        <f t="shared" si="142"/>
        <v>0</v>
      </c>
      <c r="X410" s="583">
        <v>27</v>
      </c>
      <c r="Y410" s="584"/>
      <c r="Z410" s="585"/>
      <c r="AA410" s="586"/>
      <c r="AB410" s="586"/>
      <c r="AC410" s="587"/>
      <c r="AD410" s="235">
        <f t="shared" si="143"/>
        <v>0</v>
      </c>
      <c r="AE410" s="235">
        <f t="shared" si="144"/>
        <v>0</v>
      </c>
      <c r="AG410" s="583">
        <v>38</v>
      </c>
      <c r="AH410" s="584"/>
      <c r="AI410" s="585"/>
      <c r="AJ410" s="586"/>
      <c r="AK410" s="586"/>
      <c r="AL410" s="587"/>
      <c r="AM410" s="235">
        <f t="shared" si="145"/>
        <v>0</v>
      </c>
      <c r="AN410" s="235">
        <f t="shared" si="146"/>
        <v>0</v>
      </c>
    </row>
    <row r="411" spans="1:40" s="177" customFormat="1" x14ac:dyDescent="0.2">
      <c r="A411" s="583">
        <v>6</v>
      </c>
      <c r="B411" s="584"/>
      <c r="C411" s="585"/>
      <c r="D411" s="586"/>
      <c r="E411" s="586"/>
      <c r="F411" s="587"/>
      <c r="G411" s="235">
        <f t="shared" si="139"/>
        <v>0</v>
      </c>
      <c r="H411" s="235">
        <f t="shared" si="140"/>
        <v>0</v>
      </c>
      <c r="I411" s="235"/>
      <c r="J411" s="235"/>
      <c r="K411" s="235"/>
      <c r="L411" s="235"/>
      <c r="M411" s="235"/>
      <c r="O411" s="583">
        <v>17</v>
      </c>
      <c r="P411" s="584"/>
      <c r="Q411" s="585"/>
      <c r="R411" s="586"/>
      <c r="S411" s="586"/>
      <c r="T411" s="587"/>
      <c r="U411" s="235">
        <f t="shared" si="141"/>
        <v>0</v>
      </c>
      <c r="V411" s="235">
        <f t="shared" si="142"/>
        <v>0</v>
      </c>
      <c r="X411" s="583">
        <v>28</v>
      </c>
      <c r="Y411" s="584"/>
      <c r="Z411" s="585"/>
      <c r="AA411" s="586"/>
      <c r="AB411" s="586"/>
      <c r="AC411" s="587"/>
      <c r="AD411" s="235">
        <f t="shared" si="143"/>
        <v>0</v>
      </c>
      <c r="AE411" s="235">
        <f t="shared" si="144"/>
        <v>0</v>
      </c>
      <c r="AG411" s="583">
        <v>39</v>
      </c>
      <c r="AH411" s="584"/>
      <c r="AI411" s="585"/>
      <c r="AJ411" s="586"/>
      <c r="AK411" s="586"/>
      <c r="AL411" s="587"/>
      <c r="AM411" s="235">
        <f t="shared" si="145"/>
        <v>0</v>
      </c>
      <c r="AN411" s="235">
        <f t="shared" si="146"/>
        <v>0</v>
      </c>
    </row>
    <row r="412" spans="1:40" s="177" customFormat="1" x14ac:dyDescent="0.2">
      <c r="A412" s="583">
        <v>7</v>
      </c>
      <c r="B412" s="584"/>
      <c r="C412" s="585"/>
      <c r="D412" s="586"/>
      <c r="E412" s="586"/>
      <c r="F412" s="587"/>
      <c r="G412" s="235">
        <f t="shared" si="139"/>
        <v>0</v>
      </c>
      <c r="H412" s="235">
        <f t="shared" si="140"/>
        <v>0</v>
      </c>
      <c r="I412" s="235"/>
      <c r="J412" s="235"/>
      <c r="K412" s="235"/>
      <c r="L412" s="235"/>
      <c r="M412" s="235"/>
      <c r="O412" s="583">
        <v>18</v>
      </c>
      <c r="P412" s="584"/>
      <c r="Q412" s="585"/>
      <c r="R412" s="586"/>
      <c r="S412" s="586"/>
      <c r="T412" s="587"/>
      <c r="U412" s="235">
        <f t="shared" si="141"/>
        <v>0</v>
      </c>
      <c r="V412" s="235">
        <f t="shared" si="142"/>
        <v>0</v>
      </c>
      <c r="X412" s="583">
        <v>29</v>
      </c>
      <c r="Y412" s="584"/>
      <c r="Z412" s="585"/>
      <c r="AA412" s="586"/>
      <c r="AB412" s="586"/>
      <c r="AC412" s="587"/>
      <c r="AD412" s="235">
        <f t="shared" si="143"/>
        <v>0</v>
      </c>
      <c r="AE412" s="235">
        <f t="shared" si="144"/>
        <v>0</v>
      </c>
      <c r="AG412" s="583">
        <v>40</v>
      </c>
      <c r="AH412" s="584"/>
      <c r="AI412" s="585"/>
      <c r="AJ412" s="586"/>
      <c r="AK412" s="586"/>
      <c r="AL412" s="587"/>
      <c r="AM412" s="235">
        <f t="shared" si="145"/>
        <v>0</v>
      </c>
      <c r="AN412" s="235">
        <f t="shared" si="146"/>
        <v>0</v>
      </c>
    </row>
    <row r="413" spans="1:40" s="177" customFormat="1" x14ac:dyDescent="0.2">
      <c r="A413" s="583">
        <v>8</v>
      </c>
      <c r="B413" s="584"/>
      <c r="C413" s="585"/>
      <c r="D413" s="586"/>
      <c r="E413" s="586"/>
      <c r="F413" s="587"/>
      <c r="G413" s="235">
        <f t="shared" si="139"/>
        <v>0</v>
      </c>
      <c r="H413" s="235">
        <f t="shared" si="140"/>
        <v>0</v>
      </c>
      <c r="I413" s="235"/>
      <c r="J413" s="235"/>
      <c r="K413" s="235"/>
      <c r="L413" s="235"/>
      <c r="M413" s="235"/>
      <c r="O413" s="583">
        <v>19</v>
      </c>
      <c r="P413" s="584"/>
      <c r="Q413" s="585"/>
      <c r="R413" s="586"/>
      <c r="S413" s="586"/>
      <c r="T413" s="587"/>
      <c r="U413" s="235">
        <f t="shared" si="141"/>
        <v>0</v>
      </c>
      <c r="V413" s="235">
        <f t="shared" si="142"/>
        <v>0</v>
      </c>
      <c r="X413" s="583">
        <v>30</v>
      </c>
      <c r="Y413" s="584"/>
      <c r="Z413" s="585"/>
      <c r="AA413" s="586"/>
      <c r="AB413" s="586"/>
      <c r="AC413" s="587"/>
      <c r="AD413" s="235">
        <f t="shared" si="143"/>
        <v>0</v>
      </c>
      <c r="AE413" s="235">
        <f t="shared" si="144"/>
        <v>0</v>
      </c>
      <c r="AG413" s="583">
        <v>41</v>
      </c>
      <c r="AH413" s="584"/>
      <c r="AI413" s="585"/>
      <c r="AJ413" s="586"/>
      <c r="AK413" s="586"/>
      <c r="AL413" s="587"/>
      <c r="AM413" s="235">
        <f t="shared" si="145"/>
        <v>0</v>
      </c>
      <c r="AN413" s="235">
        <f t="shared" si="146"/>
        <v>0</v>
      </c>
    </row>
    <row r="414" spans="1:40" s="177" customFormat="1" x14ac:dyDescent="0.2">
      <c r="A414" s="583">
        <v>9</v>
      </c>
      <c r="B414" s="584"/>
      <c r="C414" s="585"/>
      <c r="D414" s="586"/>
      <c r="E414" s="586"/>
      <c r="F414" s="587"/>
      <c r="G414" s="235">
        <f t="shared" si="139"/>
        <v>0</v>
      </c>
      <c r="H414" s="235">
        <f t="shared" si="140"/>
        <v>0</v>
      </c>
      <c r="I414" s="235"/>
      <c r="J414" s="235"/>
      <c r="K414" s="235"/>
      <c r="L414" s="235"/>
      <c r="M414" s="235"/>
      <c r="O414" s="583">
        <v>20</v>
      </c>
      <c r="P414" s="584"/>
      <c r="Q414" s="585"/>
      <c r="R414" s="586"/>
      <c r="S414" s="586"/>
      <c r="T414" s="587"/>
      <c r="U414" s="235">
        <f t="shared" si="141"/>
        <v>0</v>
      </c>
      <c r="V414" s="235">
        <f t="shared" si="142"/>
        <v>0</v>
      </c>
      <c r="X414" s="583">
        <v>31</v>
      </c>
      <c r="Y414" s="584"/>
      <c r="Z414" s="585"/>
      <c r="AA414" s="586"/>
      <c r="AB414" s="586"/>
      <c r="AC414" s="587"/>
      <c r="AD414" s="235">
        <f t="shared" si="143"/>
        <v>0</v>
      </c>
      <c r="AE414" s="235">
        <f t="shared" si="144"/>
        <v>0</v>
      </c>
      <c r="AG414" s="583">
        <v>42</v>
      </c>
      <c r="AH414" s="584"/>
      <c r="AI414" s="585"/>
      <c r="AJ414" s="586"/>
      <c r="AK414" s="586"/>
      <c r="AL414" s="587"/>
      <c r="AM414" s="235">
        <f t="shared" si="145"/>
        <v>0</v>
      </c>
      <c r="AN414" s="235">
        <f t="shared" si="146"/>
        <v>0</v>
      </c>
    </row>
    <row r="415" spans="1:40" s="177" customFormat="1" x14ac:dyDescent="0.2">
      <c r="A415" s="583">
        <v>10</v>
      </c>
      <c r="B415" s="584"/>
      <c r="C415" s="585"/>
      <c r="D415" s="586"/>
      <c r="E415" s="586"/>
      <c r="F415" s="587"/>
      <c r="G415" s="235">
        <f t="shared" si="139"/>
        <v>0</v>
      </c>
      <c r="H415" s="235">
        <f t="shared" si="140"/>
        <v>0</v>
      </c>
      <c r="I415" s="235"/>
      <c r="J415" s="235"/>
      <c r="K415" s="235"/>
      <c r="L415" s="235"/>
      <c r="M415" s="235"/>
      <c r="O415" s="583">
        <v>21</v>
      </c>
      <c r="P415" s="584"/>
      <c r="Q415" s="585"/>
      <c r="R415" s="586"/>
      <c r="S415" s="586"/>
      <c r="T415" s="587"/>
      <c r="U415" s="235">
        <f t="shared" si="141"/>
        <v>0</v>
      </c>
      <c r="V415" s="235">
        <f t="shared" si="142"/>
        <v>0</v>
      </c>
      <c r="X415" s="583">
        <v>32</v>
      </c>
      <c r="Y415" s="584"/>
      <c r="Z415" s="585"/>
      <c r="AA415" s="586"/>
      <c r="AB415" s="586"/>
      <c r="AC415" s="587"/>
      <c r="AD415" s="235">
        <f t="shared" si="143"/>
        <v>0</v>
      </c>
      <c r="AE415" s="235">
        <f t="shared" si="144"/>
        <v>0</v>
      </c>
      <c r="AG415" s="583">
        <v>43</v>
      </c>
      <c r="AH415" s="584"/>
      <c r="AI415" s="585"/>
      <c r="AJ415" s="586"/>
      <c r="AK415" s="586"/>
      <c r="AL415" s="587"/>
      <c r="AM415" s="235">
        <f t="shared" si="145"/>
        <v>0</v>
      </c>
      <c r="AN415" s="235">
        <f t="shared" si="146"/>
        <v>0</v>
      </c>
    </row>
    <row r="416" spans="1:40" s="177" customFormat="1" ht="13.5" thickBot="1" x14ac:dyDescent="0.25">
      <c r="A416" s="583">
        <v>11</v>
      </c>
      <c r="B416" s="584"/>
      <c r="C416" s="585"/>
      <c r="D416" s="586"/>
      <c r="E416" s="586"/>
      <c r="F416" s="587"/>
      <c r="G416" s="235">
        <f t="shared" si="139"/>
        <v>0</v>
      </c>
      <c r="H416" s="235">
        <f t="shared" si="140"/>
        <v>0</v>
      </c>
      <c r="I416" s="235"/>
      <c r="J416" s="235"/>
      <c r="K416" s="235"/>
      <c r="L416" s="235"/>
      <c r="M416" s="235"/>
      <c r="O416" s="583">
        <v>22</v>
      </c>
      <c r="P416" s="584"/>
      <c r="Q416" s="585"/>
      <c r="R416" s="586"/>
      <c r="S416" s="586"/>
      <c r="T416" s="587"/>
      <c r="U416" s="235">
        <f t="shared" si="141"/>
        <v>0</v>
      </c>
      <c r="V416" s="235">
        <f t="shared" si="142"/>
        <v>0</v>
      </c>
      <c r="X416" s="583">
        <v>33</v>
      </c>
      <c r="Y416" s="584"/>
      <c r="Z416" s="585"/>
      <c r="AA416" s="586"/>
      <c r="AB416" s="586"/>
      <c r="AC416" s="587"/>
      <c r="AD416" s="235">
        <f t="shared" si="143"/>
        <v>0</v>
      </c>
      <c r="AE416" s="235">
        <f t="shared" si="144"/>
        <v>0</v>
      </c>
      <c r="AG416" s="588"/>
      <c r="AH416" s="589" t="s">
        <v>3</v>
      </c>
      <c r="AI416" s="551"/>
      <c r="AJ416" s="589"/>
      <c r="AK416" s="589"/>
      <c r="AL416" s="590">
        <f>SUM(F406:F416)+SUM(T406:T416)+SUM(AL406:AL415)+SUM(AC406:AC416)</f>
        <v>0</v>
      </c>
      <c r="AM416" s="235"/>
      <c r="AN416" s="235"/>
    </row>
    <row r="417" spans="1:40" s="177" customFormat="1" x14ac:dyDescent="0.2">
      <c r="B417" s="591"/>
      <c r="C417" s="328"/>
      <c r="D417" s="592"/>
      <c r="E417" s="592"/>
      <c r="F417" s="575"/>
      <c r="G417" s="235"/>
      <c r="H417" s="235"/>
      <c r="I417" s="235"/>
      <c r="J417" s="235"/>
      <c r="K417" s="235"/>
      <c r="L417" s="235"/>
      <c r="M417" s="235"/>
      <c r="P417" s="591"/>
      <c r="Q417" s="328"/>
      <c r="R417" s="592"/>
      <c r="S417" s="592"/>
      <c r="T417" s="575"/>
      <c r="U417" s="235"/>
      <c r="V417" s="235"/>
      <c r="Y417" s="591"/>
      <c r="Z417" s="328"/>
      <c r="AA417" s="592"/>
      <c r="AB417" s="592"/>
      <c r="AC417" s="575"/>
      <c r="AD417" s="235"/>
      <c r="AE417" s="235"/>
      <c r="AH417" s="591"/>
      <c r="AI417" s="328"/>
      <c r="AJ417" s="592"/>
      <c r="AK417" s="592"/>
      <c r="AL417" s="575"/>
      <c r="AM417" s="235"/>
      <c r="AN417" s="235"/>
    </row>
    <row r="418" spans="1:40" s="177" customFormat="1" x14ac:dyDescent="0.2">
      <c r="B418" s="591"/>
      <c r="C418" s="328"/>
      <c r="D418" s="592"/>
      <c r="E418" s="592"/>
      <c r="F418" s="575"/>
      <c r="G418" s="235"/>
      <c r="H418" s="235"/>
      <c r="I418" s="235"/>
      <c r="J418" s="235"/>
      <c r="K418" s="235"/>
      <c r="L418" s="235"/>
      <c r="M418" s="235"/>
      <c r="P418" s="591"/>
      <c r="Q418" s="328"/>
      <c r="R418" s="592"/>
      <c r="S418" s="592"/>
      <c r="T418" s="575"/>
      <c r="U418" s="235"/>
      <c r="V418" s="235"/>
      <c r="Y418" s="591"/>
      <c r="Z418" s="328"/>
      <c r="AA418" s="592"/>
      <c r="AB418" s="592"/>
      <c r="AC418" s="575"/>
      <c r="AD418" s="235"/>
      <c r="AE418" s="235"/>
      <c r="AH418" s="591"/>
      <c r="AI418" s="328"/>
      <c r="AJ418" s="592"/>
      <c r="AK418" s="592"/>
      <c r="AL418" s="575"/>
      <c r="AM418" s="235"/>
      <c r="AN418" s="235"/>
    </row>
    <row r="419" spans="1:40" s="177" customFormat="1" x14ac:dyDescent="0.2">
      <c r="B419" s="591"/>
      <c r="C419" s="328"/>
      <c r="D419" s="592"/>
      <c r="E419" s="592"/>
      <c r="F419" s="575"/>
      <c r="G419" s="235"/>
      <c r="H419" s="235"/>
      <c r="I419" s="235"/>
      <c r="J419" s="235"/>
      <c r="K419" s="235"/>
      <c r="L419" s="235"/>
      <c r="M419" s="235"/>
      <c r="P419" s="591"/>
      <c r="Q419" s="328"/>
      <c r="R419" s="592"/>
      <c r="S419" s="592"/>
      <c r="T419" s="575"/>
      <c r="U419" s="235"/>
      <c r="V419" s="235"/>
      <c r="Y419" s="591"/>
      <c r="Z419" s="328"/>
      <c r="AA419" s="592"/>
      <c r="AB419" s="592"/>
      <c r="AC419" s="575"/>
      <c r="AD419" s="235"/>
      <c r="AE419" s="235"/>
      <c r="AH419" s="591"/>
      <c r="AI419" s="328"/>
      <c r="AJ419" s="592"/>
      <c r="AK419" s="592"/>
      <c r="AL419" s="575"/>
      <c r="AM419" s="235"/>
      <c r="AN419" s="235"/>
    </row>
    <row r="420" spans="1:40" s="177" customFormat="1" x14ac:dyDescent="0.2">
      <c r="B420" s="591"/>
      <c r="C420" s="328"/>
      <c r="D420" s="592"/>
      <c r="E420" s="592"/>
      <c r="F420" s="575"/>
      <c r="G420" s="235"/>
      <c r="H420" s="235"/>
      <c r="I420" s="235"/>
      <c r="J420" s="235"/>
      <c r="K420" s="235"/>
      <c r="L420" s="235"/>
      <c r="M420" s="235"/>
      <c r="P420" s="591"/>
      <c r="Q420" s="328"/>
      <c r="R420" s="592"/>
      <c r="S420" s="592"/>
      <c r="T420" s="575"/>
      <c r="U420" s="235"/>
      <c r="V420" s="235"/>
      <c r="Y420" s="591"/>
      <c r="Z420" s="328"/>
      <c r="AA420" s="592"/>
      <c r="AB420" s="592"/>
      <c r="AC420" s="575"/>
      <c r="AD420" s="235"/>
      <c r="AE420" s="235"/>
      <c r="AH420" s="591"/>
      <c r="AI420" s="328"/>
      <c r="AJ420" s="592"/>
      <c r="AK420" s="592"/>
      <c r="AL420" s="575"/>
      <c r="AM420" s="235"/>
      <c r="AN420" s="235"/>
    </row>
    <row r="421" spans="1:40" s="177" customFormat="1" x14ac:dyDescent="0.2">
      <c r="B421" s="591"/>
      <c r="C421" s="328"/>
      <c r="D421" s="592"/>
      <c r="E421" s="592"/>
      <c r="F421" s="575"/>
      <c r="G421" s="235"/>
      <c r="H421" s="235"/>
      <c r="I421" s="235"/>
      <c r="J421" s="235"/>
      <c r="K421" s="235"/>
      <c r="L421" s="235"/>
      <c r="M421" s="235"/>
      <c r="P421" s="591"/>
      <c r="Q421" s="328"/>
      <c r="R421" s="592"/>
      <c r="S421" s="592"/>
      <c r="T421" s="575"/>
      <c r="U421" s="235"/>
      <c r="V421" s="235"/>
      <c r="Y421" s="591"/>
      <c r="Z421" s="328"/>
      <c r="AA421" s="592"/>
      <c r="AB421" s="592"/>
      <c r="AC421" s="575"/>
      <c r="AD421" s="235"/>
      <c r="AE421" s="235"/>
      <c r="AH421" s="591"/>
      <c r="AI421" s="328"/>
      <c r="AJ421" s="592"/>
      <c r="AK421" s="592"/>
      <c r="AL421" s="575"/>
      <c r="AM421" s="235"/>
      <c r="AN421" s="235"/>
    </row>
    <row r="422" spans="1:40" s="177" customFormat="1" x14ac:dyDescent="0.2">
      <c r="B422" s="591"/>
      <c r="C422" s="328"/>
      <c r="D422" s="592"/>
      <c r="E422" s="592"/>
      <c r="F422" s="575"/>
      <c r="G422" s="235"/>
      <c r="H422" s="235"/>
      <c r="I422" s="235"/>
      <c r="J422" s="235"/>
      <c r="K422" s="235"/>
      <c r="L422" s="235"/>
      <c r="M422" s="235"/>
      <c r="P422" s="591"/>
      <c r="Q422" s="328"/>
      <c r="R422" s="592"/>
      <c r="S422" s="592"/>
      <c r="T422" s="575"/>
      <c r="U422" s="235"/>
      <c r="V422" s="235"/>
      <c r="Y422" s="591"/>
      <c r="Z422" s="328"/>
      <c r="AA422" s="592"/>
      <c r="AB422" s="592"/>
      <c r="AC422" s="575"/>
      <c r="AD422" s="235"/>
      <c r="AE422" s="235"/>
      <c r="AH422" s="591"/>
      <c r="AI422" s="328"/>
      <c r="AJ422" s="592"/>
      <c r="AK422" s="592"/>
      <c r="AL422" s="575"/>
      <c r="AM422" s="235"/>
      <c r="AN422" s="235"/>
    </row>
    <row r="423" spans="1:40" s="177" customFormat="1" ht="13.5" thickBot="1" x14ac:dyDescent="0.25">
      <c r="B423" s="591"/>
      <c r="C423" s="328"/>
      <c r="D423" s="592"/>
      <c r="E423" s="592"/>
      <c r="F423" s="575"/>
      <c r="G423" s="235"/>
      <c r="H423" s="235"/>
      <c r="I423" s="235"/>
      <c r="J423" s="235"/>
      <c r="K423" s="235"/>
      <c r="L423" s="235"/>
      <c r="M423" s="235"/>
      <c r="P423" s="591"/>
      <c r="Q423" s="328"/>
      <c r="R423" s="592"/>
      <c r="S423" s="592"/>
      <c r="T423" s="575"/>
      <c r="U423" s="235"/>
      <c r="V423" s="235"/>
      <c r="Y423" s="591"/>
      <c r="Z423" s="328"/>
      <c r="AA423" s="592"/>
      <c r="AB423" s="592"/>
      <c r="AC423" s="575"/>
      <c r="AD423" s="235"/>
      <c r="AE423" s="235"/>
      <c r="AH423" s="591"/>
      <c r="AI423" s="328"/>
      <c r="AJ423" s="592"/>
      <c r="AK423" s="592"/>
      <c r="AL423" s="575"/>
      <c r="AM423" s="235"/>
      <c r="AN423" s="235"/>
    </row>
    <row r="424" spans="1:40" s="177" customFormat="1" ht="13.5" thickBot="1" x14ac:dyDescent="0.25">
      <c r="A424" s="579">
        <v>19</v>
      </c>
      <c r="B424" s="579"/>
      <c r="C424" s="472"/>
      <c r="D424" s="816" t="s">
        <v>159</v>
      </c>
      <c r="E424" s="812" t="s">
        <v>34</v>
      </c>
      <c r="F424" s="580">
        <f>+$AL436</f>
        <v>0</v>
      </c>
      <c r="G424" s="235"/>
      <c r="H424" s="235"/>
      <c r="I424" s="235"/>
      <c r="J424" s="235"/>
      <c r="K424" s="235"/>
      <c r="L424" s="235"/>
      <c r="M424" s="235"/>
      <c r="O424" s="579"/>
      <c r="P424" s="579"/>
      <c r="Q424" s="472"/>
      <c r="R424" s="816" t="s">
        <v>159</v>
      </c>
      <c r="S424" s="812" t="s">
        <v>34</v>
      </c>
      <c r="T424" s="580">
        <f>+$AL436</f>
        <v>0</v>
      </c>
      <c r="U424" s="235"/>
      <c r="V424" s="235"/>
      <c r="X424" s="579">
        <v>19</v>
      </c>
      <c r="Y424" s="579"/>
      <c r="Z424" s="472"/>
      <c r="AA424" s="816" t="s">
        <v>159</v>
      </c>
      <c r="AB424" s="812" t="s">
        <v>34</v>
      </c>
      <c r="AC424" s="580">
        <f>+$AL436</f>
        <v>0</v>
      </c>
      <c r="AD424" s="235"/>
      <c r="AE424" s="235"/>
      <c r="AG424" s="579"/>
      <c r="AH424" s="579"/>
      <c r="AI424" s="472"/>
      <c r="AJ424" s="816" t="s">
        <v>159</v>
      </c>
      <c r="AK424" s="812" t="s">
        <v>34</v>
      </c>
      <c r="AL424" s="814" t="s">
        <v>18</v>
      </c>
      <c r="AM424" s="235"/>
      <c r="AN424" s="235"/>
    </row>
    <row r="425" spans="1:40" s="177" customFormat="1" ht="51" x14ac:dyDescent="0.2">
      <c r="A425" s="581" t="s">
        <v>7</v>
      </c>
      <c r="B425" s="582" t="str">
        <f>+" אסמכתא " &amp; $B$21 &amp;"         חזרה לטבלה "</f>
        <v xml:space="preserve"> אסמכתא          חזרה לטבלה </v>
      </c>
      <c r="C425" s="477" t="s">
        <v>203</v>
      </c>
      <c r="D425" s="817"/>
      <c r="E425" s="813"/>
      <c r="F425" s="580" t="s">
        <v>18</v>
      </c>
      <c r="G425" s="235"/>
      <c r="H425" s="235"/>
      <c r="I425" s="235"/>
      <c r="J425" s="235"/>
      <c r="K425" s="235"/>
      <c r="L425" s="235"/>
      <c r="M425" s="235"/>
      <c r="O425" s="581" t="s">
        <v>23</v>
      </c>
      <c r="P425" s="582" t="str">
        <f>+" אסמכתא " &amp; $B$21 &amp;"         חזרה לטבלה "</f>
        <v xml:space="preserve"> אסמכתא          חזרה לטבלה </v>
      </c>
      <c r="Q425" s="477" t="s">
        <v>203</v>
      </c>
      <c r="R425" s="817"/>
      <c r="S425" s="813"/>
      <c r="T425" s="580" t="s">
        <v>18</v>
      </c>
      <c r="U425" s="235"/>
      <c r="V425" s="235"/>
      <c r="X425" s="581" t="s">
        <v>7</v>
      </c>
      <c r="Y425" s="582" t="str">
        <f>+" אסמכתא " &amp; $B$21 &amp;"         חזרה לטבלה "</f>
        <v xml:space="preserve"> אסמכתא          חזרה לטבלה </v>
      </c>
      <c r="Z425" s="477" t="s">
        <v>203</v>
      </c>
      <c r="AA425" s="817"/>
      <c r="AB425" s="813"/>
      <c r="AC425" s="580" t="s">
        <v>18</v>
      </c>
      <c r="AD425" s="235"/>
      <c r="AE425" s="235"/>
      <c r="AG425" s="581" t="s">
        <v>23</v>
      </c>
      <c r="AH425" s="582" t="str">
        <f>+" אסמכתא " &amp; $B$21 &amp;"         חזרה לטבלה "</f>
        <v xml:space="preserve"> אסמכתא          חזרה לטבלה </v>
      </c>
      <c r="AI425" s="477" t="s">
        <v>203</v>
      </c>
      <c r="AJ425" s="817"/>
      <c r="AK425" s="813"/>
      <c r="AL425" s="815"/>
      <c r="AM425" s="235"/>
      <c r="AN425" s="235"/>
    </row>
    <row r="426" spans="1:40" s="177" customFormat="1" x14ac:dyDescent="0.2">
      <c r="A426" s="583">
        <v>1</v>
      </c>
      <c r="B426" s="584"/>
      <c r="C426" s="585"/>
      <c r="D426" s="586"/>
      <c r="E426" s="586"/>
      <c r="F426" s="587"/>
      <c r="G426" s="235">
        <f>IF(AND((COUNTA($C$21)=1),(COUNTA(F426)=1),($C$21&lt;&gt;0),(OR((E426&lt;$C$62),(E426&gt;($E$62+61))))),1,0)</f>
        <v>0</v>
      </c>
      <c r="H426" s="235">
        <f>IF(AND((COUNTA($C$21)=1),(COUNTA(F426)=1),($C$21&lt;&gt;0),(OR((D426&lt;$C$62),(D426&gt;($E$62))))),1,0)</f>
        <v>0</v>
      </c>
      <c r="I426" s="235"/>
      <c r="J426" s="235"/>
      <c r="K426" s="235"/>
      <c r="L426" s="235"/>
      <c r="M426" s="235"/>
      <c r="O426" s="583">
        <v>12</v>
      </c>
      <c r="P426" s="584"/>
      <c r="Q426" s="585"/>
      <c r="R426" s="586"/>
      <c r="S426" s="586"/>
      <c r="T426" s="587"/>
      <c r="U426" s="235">
        <f>IF(AND((COUNTA($C$21)=1),(COUNTA(T426)=1),($C$21&lt;&gt;0),(OR((S426&lt;$C$62),(S426&gt;($E$62+61))))),1,0)</f>
        <v>0</v>
      </c>
      <c r="V426" s="235">
        <f>IF(AND((COUNTA($C$21)=1),(COUNTA(T426)=1),($C$21&lt;&gt;0),(OR((R426&lt;$C$62),(R426&gt;($E$62))))),1,0)</f>
        <v>0</v>
      </c>
      <c r="X426" s="583">
        <v>23</v>
      </c>
      <c r="Y426" s="584"/>
      <c r="Z426" s="585"/>
      <c r="AA426" s="586"/>
      <c r="AB426" s="586"/>
      <c r="AC426" s="587"/>
      <c r="AD426" s="235">
        <f>IF(AND((COUNTA($C$21)=1),(COUNTA(AC426)=1),($C$21&lt;&gt;0),(OR((AB426&lt;$C$62),(AB426&gt;($E$62+61))))),1,0)</f>
        <v>0</v>
      </c>
      <c r="AE426" s="235">
        <f>IF(AND((COUNTA($C$21)=1),(COUNTA(AC426)=1),($C$21&lt;&gt;0),(OR((AA426&lt;$C$62),(AA426&gt;($E$62))))),1,0)</f>
        <v>0</v>
      </c>
      <c r="AG426" s="583">
        <v>34</v>
      </c>
      <c r="AH426" s="584"/>
      <c r="AI426" s="585"/>
      <c r="AJ426" s="586"/>
      <c r="AK426" s="586"/>
      <c r="AL426" s="587"/>
      <c r="AM426" s="235">
        <f>IF(AND((COUNTA($C$21)=1),(COUNTA(AL426)=1),($C$21&lt;&gt;0),(OR((AK426&lt;$C$62),(AK426&gt;($E$62+61))))),1,0)</f>
        <v>0</v>
      </c>
      <c r="AN426" s="235">
        <f>IF(AND((COUNTA($C$21)=1),(COUNTA(AL426)=1),($C$21&lt;&gt;0),(OR((AJ426&lt;$C$62),(AJ426&gt;($E$62))))),1,0)</f>
        <v>0</v>
      </c>
    </row>
    <row r="427" spans="1:40" s="177" customFormat="1" x14ac:dyDescent="0.2">
      <c r="A427" s="583">
        <v>2</v>
      </c>
      <c r="B427" s="584"/>
      <c r="C427" s="585"/>
      <c r="D427" s="586"/>
      <c r="E427" s="586"/>
      <c r="F427" s="587"/>
      <c r="G427" s="235">
        <f t="shared" ref="G427:G436" si="147">IF(AND((COUNTA($C$21)=1),(COUNTA(F427)=1),($C$21&lt;&gt;0),(OR((E427&lt;$C$62),(E427&gt;($E$62+61))))),1,0)</f>
        <v>0</v>
      </c>
      <c r="H427" s="235">
        <f t="shared" ref="H427:H436" si="148">IF(AND((COUNTA($C$21)=1),(COUNTA(F427)=1),($C$21&lt;&gt;0),(OR((D427&lt;$C$62),(D427&gt;($E$62))))),1,0)</f>
        <v>0</v>
      </c>
      <c r="I427" s="235"/>
      <c r="J427" s="235"/>
      <c r="K427" s="235"/>
      <c r="L427" s="235"/>
      <c r="M427" s="235"/>
      <c r="O427" s="583">
        <v>13</v>
      </c>
      <c r="P427" s="584"/>
      <c r="Q427" s="585"/>
      <c r="R427" s="586"/>
      <c r="S427" s="586"/>
      <c r="T427" s="587"/>
      <c r="U427" s="235">
        <f t="shared" ref="U427:U436" si="149">IF(AND((COUNTA($C$21)=1),(COUNTA(T427)=1),($C$21&lt;&gt;0),(OR((S427&lt;$C$62),(S427&gt;($E$62+61))))),1,0)</f>
        <v>0</v>
      </c>
      <c r="V427" s="235">
        <f t="shared" ref="V427:V436" si="150">IF(AND((COUNTA($C$21)=1),(COUNTA(T427)=1),($C$21&lt;&gt;0),(OR((R427&lt;$C$62),(R427&gt;($E$62))))),1,0)</f>
        <v>0</v>
      </c>
      <c r="X427" s="583">
        <v>24</v>
      </c>
      <c r="Y427" s="584"/>
      <c r="Z427" s="585"/>
      <c r="AA427" s="586"/>
      <c r="AB427" s="586"/>
      <c r="AC427" s="587"/>
      <c r="AD427" s="235">
        <f t="shared" ref="AD427:AD436" si="151">IF(AND((COUNTA($C$21)=1),(COUNTA(AC427)=1),($C$21&lt;&gt;0),(OR((AB427&lt;$C$62),(AB427&gt;($E$62+61))))),1,0)</f>
        <v>0</v>
      </c>
      <c r="AE427" s="235">
        <f t="shared" ref="AE427:AE436" si="152">IF(AND((COUNTA($C$21)=1),(COUNTA(AC427)=1),($C$21&lt;&gt;0),(OR((AA427&lt;$C$62),(AA427&gt;($E$62))))),1,0)</f>
        <v>0</v>
      </c>
      <c r="AG427" s="583">
        <v>35</v>
      </c>
      <c r="AH427" s="584"/>
      <c r="AI427" s="585"/>
      <c r="AJ427" s="586"/>
      <c r="AK427" s="586"/>
      <c r="AL427" s="587"/>
      <c r="AM427" s="235">
        <f t="shared" ref="AM427:AM435" si="153">IF(AND((COUNTA($C$21)=1),(COUNTA(AL427)=1),($C$21&lt;&gt;0),(OR((AK427&lt;$C$62),(AK427&gt;($E$62+61))))),1,0)</f>
        <v>0</v>
      </c>
      <c r="AN427" s="235">
        <f t="shared" ref="AN427:AN435" si="154">IF(AND((COUNTA($C$21)=1),(COUNTA(AL427)=1),($C$21&lt;&gt;0),(OR((AJ427&lt;$C$62),(AJ427&gt;($E$62))))),1,0)</f>
        <v>0</v>
      </c>
    </row>
    <row r="428" spans="1:40" s="177" customFormat="1" x14ac:dyDescent="0.2">
      <c r="A428" s="583">
        <v>3</v>
      </c>
      <c r="B428" s="584"/>
      <c r="C428" s="585"/>
      <c r="D428" s="586"/>
      <c r="E428" s="586"/>
      <c r="F428" s="587"/>
      <c r="G428" s="235">
        <f t="shared" si="147"/>
        <v>0</v>
      </c>
      <c r="H428" s="235">
        <f t="shared" si="148"/>
        <v>0</v>
      </c>
      <c r="I428" s="235"/>
      <c r="J428" s="235"/>
      <c r="K428" s="235"/>
      <c r="L428" s="235"/>
      <c r="M428" s="235"/>
      <c r="O428" s="583">
        <v>14</v>
      </c>
      <c r="P428" s="584"/>
      <c r="Q428" s="585"/>
      <c r="R428" s="586"/>
      <c r="S428" s="586"/>
      <c r="T428" s="587"/>
      <c r="U428" s="235">
        <f t="shared" si="149"/>
        <v>0</v>
      </c>
      <c r="V428" s="235">
        <f t="shared" si="150"/>
        <v>0</v>
      </c>
      <c r="X428" s="583">
        <v>25</v>
      </c>
      <c r="Y428" s="584"/>
      <c r="Z428" s="585"/>
      <c r="AA428" s="586"/>
      <c r="AB428" s="586"/>
      <c r="AC428" s="587"/>
      <c r="AD428" s="235">
        <f t="shared" si="151"/>
        <v>0</v>
      </c>
      <c r="AE428" s="235">
        <f t="shared" si="152"/>
        <v>0</v>
      </c>
      <c r="AG428" s="583">
        <v>36</v>
      </c>
      <c r="AH428" s="584"/>
      <c r="AI428" s="585"/>
      <c r="AJ428" s="586"/>
      <c r="AK428" s="586"/>
      <c r="AL428" s="587"/>
      <c r="AM428" s="235">
        <f t="shared" si="153"/>
        <v>0</v>
      </c>
      <c r="AN428" s="235">
        <f t="shared" si="154"/>
        <v>0</v>
      </c>
    </row>
    <row r="429" spans="1:40" s="177" customFormat="1" x14ac:dyDescent="0.2">
      <c r="A429" s="583">
        <v>4</v>
      </c>
      <c r="B429" s="584"/>
      <c r="C429" s="585"/>
      <c r="D429" s="586"/>
      <c r="E429" s="586"/>
      <c r="F429" s="587"/>
      <c r="G429" s="235">
        <f t="shared" si="147"/>
        <v>0</v>
      </c>
      <c r="H429" s="235">
        <f t="shared" si="148"/>
        <v>0</v>
      </c>
      <c r="I429" s="235"/>
      <c r="J429" s="235"/>
      <c r="K429" s="235"/>
      <c r="L429" s="235"/>
      <c r="M429" s="235"/>
      <c r="O429" s="583">
        <v>15</v>
      </c>
      <c r="P429" s="584"/>
      <c r="Q429" s="585"/>
      <c r="R429" s="586"/>
      <c r="S429" s="586"/>
      <c r="T429" s="587"/>
      <c r="U429" s="235">
        <f t="shared" si="149"/>
        <v>0</v>
      </c>
      <c r="V429" s="235">
        <f t="shared" si="150"/>
        <v>0</v>
      </c>
      <c r="X429" s="583">
        <v>26</v>
      </c>
      <c r="Y429" s="584"/>
      <c r="Z429" s="585"/>
      <c r="AA429" s="586"/>
      <c r="AB429" s="586"/>
      <c r="AC429" s="587"/>
      <c r="AD429" s="235">
        <f t="shared" si="151"/>
        <v>0</v>
      </c>
      <c r="AE429" s="235">
        <f t="shared" si="152"/>
        <v>0</v>
      </c>
      <c r="AG429" s="583">
        <v>37</v>
      </c>
      <c r="AH429" s="584"/>
      <c r="AI429" s="585"/>
      <c r="AJ429" s="586"/>
      <c r="AK429" s="586"/>
      <c r="AL429" s="587"/>
      <c r="AM429" s="235">
        <f t="shared" si="153"/>
        <v>0</v>
      </c>
      <c r="AN429" s="235">
        <f t="shared" si="154"/>
        <v>0</v>
      </c>
    </row>
    <row r="430" spans="1:40" s="177" customFormat="1" x14ac:dyDescent="0.2">
      <c r="A430" s="583">
        <v>5</v>
      </c>
      <c r="B430" s="584"/>
      <c r="C430" s="585"/>
      <c r="D430" s="586"/>
      <c r="E430" s="586"/>
      <c r="F430" s="587"/>
      <c r="G430" s="235">
        <f t="shared" si="147"/>
        <v>0</v>
      </c>
      <c r="H430" s="235">
        <f t="shared" si="148"/>
        <v>0</v>
      </c>
      <c r="I430" s="235"/>
      <c r="J430" s="235"/>
      <c r="K430" s="235"/>
      <c r="L430" s="235"/>
      <c r="M430" s="235"/>
      <c r="O430" s="583">
        <v>16</v>
      </c>
      <c r="P430" s="584"/>
      <c r="Q430" s="585"/>
      <c r="R430" s="586"/>
      <c r="S430" s="586"/>
      <c r="T430" s="587"/>
      <c r="U430" s="235">
        <f t="shared" si="149"/>
        <v>0</v>
      </c>
      <c r="V430" s="235">
        <f t="shared" si="150"/>
        <v>0</v>
      </c>
      <c r="X430" s="583">
        <v>27</v>
      </c>
      <c r="Y430" s="584"/>
      <c r="Z430" s="585"/>
      <c r="AA430" s="586"/>
      <c r="AB430" s="586"/>
      <c r="AC430" s="587"/>
      <c r="AD430" s="235">
        <f t="shared" si="151"/>
        <v>0</v>
      </c>
      <c r="AE430" s="235">
        <f t="shared" si="152"/>
        <v>0</v>
      </c>
      <c r="AG430" s="583">
        <v>38</v>
      </c>
      <c r="AH430" s="584"/>
      <c r="AI430" s="585"/>
      <c r="AJ430" s="586"/>
      <c r="AK430" s="586"/>
      <c r="AL430" s="587"/>
      <c r="AM430" s="235">
        <f t="shared" si="153"/>
        <v>0</v>
      </c>
      <c r="AN430" s="235">
        <f t="shared" si="154"/>
        <v>0</v>
      </c>
    </row>
    <row r="431" spans="1:40" s="177" customFormat="1" x14ac:dyDescent="0.2">
      <c r="A431" s="583">
        <v>6</v>
      </c>
      <c r="B431" s="584"/>
      <c r="C431" s="585"/>
      <c r="D431" s="586"/>
      <c r="E431" s="586"/>
      <c r="F431" s="587"/>
      <c r="G431" s="235">
        <f t="shared" si="147"/>
        <v>0</v>
      </c>
      <c r="H431" s="235">
        <f t="shared" si="148"/>
        <v>0</v>
      </c>
      <c r="I431" s="235"/>
      <c r="J431" s="235"/>
      <c r="K431" s="235"/>
      <c r="L431" s="235"/>
      <c r="M431" s="235"/>
      <c r="O431" s="583">
        <v>17</v>
      </c>
      <c r="P431" s="584"/>
      <c r="Q431" s="585"/>
      <c r="R431" s="586"/>
      <c r="S431" s="586"/>
      <c r="T431" s="587"/>
      <c r="U431" s="235">
        <f t="shared" si="149"/>
        <v>0</v>
      </c>
      <c r="V431" s="235">
        <f t="shared" si="150"/>
        <v>0</v>
      </c>
      <c r="X431" s="583">
        <v>28</v>
      </c>
      <c r="Y431" s="584"/>
      <c r="Z431" s="585"/>
      <c r="AA431" s="586"/>
      <c r="AB431" s="586"/>
      <c r="AC431" s="587"/>
      <c r="AD431" s="235">
        <f t="shared" si="151"/>
        <v>0</v>
      </c>
      <c r="AE431" s="235">
        <f t="shared" si="152"/>
        <v>0</v>
      </c>
      <c r="AG431" s="583">
        <v>39</v>
      </c>
      <c r="AH431" s="584"/>
      <c r="AI431" s="585"/>
      <c r="AJ431" s="586"/>
      <c r="AK431" s="586"/>
      <c r="AL431" s="587"/>
      <c r="AM431" s="235">
        <f t="shared" si="153"/>
        <v>0</v>
      </c>
      <c r="AN431" s="235">
        <f t="shared" si="154"/>
        <v>0</v>
      </c>
    </row>
    <row r="432" spans="1:40" s="177" customFormat="1" x14ac:dyDescent="0.2">
      <c r="A432" s="583">
        <v>7</v>
      </c>
      <c r="B432" s="584"/>
      <c r="C432" s="585"/>
      <c r="D432" s="586"/>
      <c r="E432" s="586"/>
      <c r="F432" s="587"/>
      <c r="G432" s="235">
        <f t="shared" si="147"/>
        <v>0</v>
      </c>
      <c r="H432" s="235">
        <f t="shared" si="148"/>
        <v>0</v>
      </c>
      <c r="I432" s="235"/>
      <c r="J432" s="235"/>
      <c r="K432" s="235"/>
      <c r="L432" s="235"/>
      <c r="M432" s="235"/>
      <c r="O432" s="583">
        <v>18</v>
      </c>
      <c r="P432" s="584"/>
      <c r="Q432" s="585"/>
      <c r="R432" s="586"/>
      <c r="S432" s="586"/>
      <c r="T432" s="587"/>
      <c r="U432" s="235">
        <f t="shared" si="149"/>
        <v>0</v>
      </c>
      <c r="V432" s="235">
        <f t="shared" si="150"/>
        <v>0</v>
      </c>
      <c r="X432" s="583">
        <v>29</v>
      </c>
      <c r="Y432" s="584"/>
      <c r="Z432" s="585"/>
      <c r="AA432" s="586"/>
      <c r="AB432" s="586"/>
      <c r="AC432" s="587"/>
      <c r="AD432" s="235">
        <f t="shared" si="151"/>
        <v>0</v>
      </c>
      <c r="AE432" s="235">
        <f t="shared" si="152"/>
        <v>0</v>
      </c>
      <c r="AG432" s="583">
        <v>40</v>
      </c>
      <c r="AH432" s="584"/>
      <c r="AI432" s="585"/>
      <c r="AJ432" s="586"/>
      <c r="AK432" s="586"/>
      <c r="AL432" s="587"/>
      <c r="AM432" s="235">
        <f t="shared" si="153"/>
        <v>0</v>
      </c>
      <c r="AN432" s="235">
        <f t="shared" si="154"/>
        <v>0</v>
      </c>
    </row>
    <row r="433" spans="1:40" s="177" customFormat="1" x14ac:dyDescent="0.2">
      <c r="A433" s="583">
        <v>8</v>
      </c>
      <c r="B433" s="584"/>
      <c r="C433" s="585"/>
      <c r="D433" s="586"/>
      <c r="E433" s="586"/>
      <c r="F433" s="587"/>
      <c r="G433" s="235">
        <f t="shared" si="147"/>
        <v>0</v>
      </c>
      <c r="H433" s="235">
        <f t="shared" si="148"/>
        <v>0</v>
      </c>
      <c r="I433" s="235"/>
      <c r="J433" s="235"/>
      <c r="K433" s="235"/>
      <c r="L433" s="235"/>
      <c r="M433" s="235"/>
      <c r="O433" s="583">
        <v>19</v>
      </c>
      <c r="P433" s="584"/>
      <c r="Q433" s="585"/>
      <c r="R433" s="586"/>
      <c r="S433" s="586"/>
      <c r="T433" s="587"/>
      <c r="U433" s="235">
        <f t="shared" si="149"/>
        <v>0</v>
      </c>
      <c r="V433" s="235">
        <f t="shared" si="150"/>
        <v>0</v>
      </c>
      <c r="X433" s="583">
        <v>30</v>
      </c>
      <c r="Y433" s="584"/>
      <c r="Z433" s="585"/>
      <c r="AA433" s="586"/>
      <c r="AB433" s="586"/>
      <c r="AC433" s="587"/>
      <c r="AD433" s="235">
        <f t="shared" si="151"/>
        <v>0</v>
      </c>
      <c r="AE433" s="235">
        <f t="shared" si="152"/>
        <v>0</v>
      </c>
      <c r="AG433" s="583">
        <v>41</v>
      </c>
      <c r="AH433" s="584"/>
      <c r="AI433" s="585"/>
      <c r="AJ433" s="586"/>
      <c r="AK433" s="586"/>
      <c r="AL433" s="587"/>
      <c r="AM433" s="235">
        <f t="shared" si="153"/>
        <v>0</v>
      </c>
      <c r="AN433" s="235">
        <f t="shared" si="154"/>
        <v>0</v>
      </c>
    </row>
    <row r="434" spans="1:40" s="177" customFormat="1" x14ac:dyDescent="0.2">
      <c r="A434" s="583">
        <v>9</v>
      </c>
      <c r="B434" s="584"/>
      <c r="C434" s="585"/>
      <c r="D434" s="586"/>
      <c r="E434" s="586"/>
      <c r="F434" s="587"/>
      <c r="G434" s="235">
        <f t="shared" si="147"/>
        <v>0</v>
      </c>
      <c r="H434" s="235">
        <f t="shared" si="148"/>
        <v>0</v>
      </c>
      <c r="I434" s="235"/>
      <c r="J434" s="235"/>
      <c r="K434" s="235"/>
      <c r="L434" s="235"/>
      <c r="M434" s="235"/>
      <c r="O434" s="583">
        <v>20</v>
      </c>
      <c r="P434" s="584"/>
      <c r="Q434" s="585"/>
      <c r="R434" s="586"/>
      <c r="S434" s="586"/>
      <c r="T434" s="587"/>
      <c r="U434" s="235">
        <f t="shared" si="149"/>
        <v>0</v>
      </c>
      <c r="V434" s="235">
        <f t="shared" si="150"/>
        <v>0</v>
      </c>
      <c r="X434" s="583">
        <v>31</v>
      </c>
      <c r="Y434" s="584"/>
      <c r="Z434" s="585"/>
      <c r="AA434" s="586"/>
      <c r="AB434" s="586"/>
      <c r="AC434" s="587"/>
      <c r="AD434" s="235">
        <f t="shared" si="151"/>
        <v>0</v>
      </c>
      <c r="AE434" s="235">
        <f t="shared" si="152"/>
        <v>0</v>
      </c>
      <c r="AG434" s="583">
        <v>42</v>
      </c>
      <c r="AH434" s="584"/>
      <c r="AI434" s="585"/>
      <c r="AJ434" s="586"/>
      <c r="AK434" s="586"/>
      <c r="AL434" s="587"/>
      <c r="AM434" s="235">
        <f t="shared" si="153"/>
        <v>0</v>
      </c>
      <c r="AN434" s="235">
        <f t="shared" si="154"/>
        <v>0</v>
      </c>
    </row>
    <row r="435" spans="1:40" s="177" customFormat="1" x14ac:dyDescent="0.2">
      <c r="A435" s="583">
        <v>10</v>
      </c>
      <c r="B435" s="584"/>
      <c r="C435" s="585"/>
      <c r="D435" s="586"/>
      <c r="E435" s="586"/>
      <c r="F435" s="587"/>
      <c r="G435" s="235">
        <f t="shared" si="147"/>
        <v>0</v>
      </c>
      <c r="H435" s="235">
        <f t="shared" si="148"/>
        <v>0</v>
      </c>
      <c r="I435" s="235"/>
      <c r="J435" s="235"/>
      <c r="K435" s="235"/>
      <c r="L435" s="235"/>
      <c r="M435" s="235"/>
      <c r="O435" s="583">
        <v>21</v>
      </c>
      <c r="P435" s="584"/>
      <c r="Q435" s="585"/>
      <c r="R435" s="586"/>
      <c r="S435" s="586"/>
      <c r="T435" s="587"/>
      <c r="U435" s="235">
        <f t="shared" si="149"/>
        <v>0</v>
      </c>
      <c r="V435" s="235">
        <f t="shared" si="150"/>
        <v>0</v>
      </c>
      <c r="X435" s="583">
        <v>32</v>
      </c>
      <c r="Y435" s="584"/>
      <c r="Z435" s="585"/>
      <c r="AA435" s="586"/>
      <c r="AB435" s="586"/>
      <c r="AC435" s="587"/>
      <c r="AD435" s="235">
        <f t="shared" si="151"/>
        <v>0</v>
      </c>
      <c r="AE435" s="235">
        <f t="shared" si="152"/>
        <v>0</v>
      </c>
      <c r="AG435" s="583">
        <v>43</v>
      </c>
      <c r="AH435" s="584"/>
      <c r="AI435" s="585"/>
      <c r="AJ435" s="586"/>
      <c r="AK435" s="586"/>
      <c r="AL435" s="587"/>
      <c r="AM435" s="235">
        <f t="shared" si="153"/>
        <v>0</v>
      </c>
      <c r="AN435" s="235">
        <f t="shared" si="154"/>
        <v>0</v>
      </c>
    </row>
    <row r="436" spans="1:40" s="177" customFormat="1" ht="13.5" thickBot="1" x14ac:dyDescent="0.25">
      <c r="A436" s="583">
        <v>11</v>
      </c>
      <c r="B436" s="584"/>
      <c r="C436" s="585"/>
      <c r="D436" s="586"/>
      <c r="E436" s="586"/>
      <c r="F436" s="587"/>
      <c r="G436" s="235">
        <f t="shared" si="147"/>
        <v>0</v>
      </c>
      <c r="H436" s="235">
        <f t="shared" si="148"/>
        <v>0</v>
      </c>
      <c r="I436" s="235"/>
      <c r="J436" s="235"/>
      <c r="K436" s="235"/>
      <c r="L436" s="235"/>
      <c r="M436" s="235"/>
      <c r="O436" s="583">
        <v>22</v>
      </c>
      <c r="P436" s="584"/>
      <c r="Q436" s="585"/>
      <c r="R436" s="586"/>
      <c r="S436" s="586"/>
      <c r="T436" s="587"/>
      <c r="U436" s="235">
        <f t="shared" si="149"/>
        <v>0</v>
      </c>
      <c r="V436" s="235">
        <f t="shared" si="150"/>
        <v>0</v>
      </c>
      <c r="X436" s="583">
        <v>33</v>
      </c>
      <c r="Y436" s="584"/>
      <c r="Z436" s="585"/>
      <c r="AA436" s="586"/>
      <c r="AB436" s="586"/>
      <c r="AC436" s="587"/>
      <c r="AD436" s="235">
        <f t="shared" si="151"/>
        <v>0</v>
      </c>
      <c r="AE436" s="235">
        <f t="shared" si="152"/>
        <v>0</v>
      </c>
      <c r="AG436" s="588"/>
      <c r="AH436" s="589" t="s">
        <v>3</v>
      </c>
      <c r="AI436" s="551"/>
      <c r="AJ436" s="589"/>
      <c r="AK436" s="589"/>
      <c r="AL436" s="590">
        <f>SUM(F426:F436)+SUM(T426:T436)+SUM(AL426:AL435)+SUM(AC426:AC436)</f>
        <v>0</v>
      </c>
      <c r="AM436" s="235"/>
      <c r="AN436" s="235"/>
    </row>
    <row r="437" spans="1:40" s="177" customFormat="1" x14ac:dyDescent="0.2">
      <c r="B437" s="591"/>
      <c r="C437" s="328"/>
      <c r="D437" s="592"/>
      <c r="E437" s="592"/>
      <c r="F437" s="575"/>
      <c r="G437" s="235"/>
      <c r="H437" s="235"/>
      <c r="I437" s="235"/>
      <c r="J437" s="235"/>
      <c r="K437" s="235"/>
      <c r="L437" s="235"/>
      <c r="M437" s="235"/>
      <c r="P437" s="591"/>
      <c r="Q437" s="328"/>
      <c r="R437" s="592"/>
      <c r="S437" s="592"/>
      <c r="T437" s="575"/>
      <c r="U437" s="235"/>
      <c r="V437" s="235"/>
      <c r="Y437" s="591"/>
      <c r="Z437" s="328"/>
      <c r="AA437" s="592"/>
      <c r="AB437" s="592"/>
      <c r="AC437" s="575"/>
      <c r="AD437" s="235"/>
      <c r="AE437" s="235"/>
      <c r="AH437" s="591"/>
      <c r="AI437" s="328"/>
      <c r="AJ437" s="592"/>
      <c r="AK437" s="592"/>
      <c r="AL437" s="575"/>
      <c r="AM437" s="235"/>
      <c r="AN437" s="235"/>
    </row>
    <row r="438" spans="1:40" s="177" customFormat="1" x14ac:dyDescent="0.2">
      <c r="B438" s="591"/>
      <c r="C438" s="328"/>
      <c r="D438" s="592"/>
      <c r="E438" s="592"/>
      <c r="F438" s="575"/>
      <c r="G438" s="235"/>
      <c r="H438" s="235"/>
      <c r="I438" s="235"/>
      <c r="J438" s="235"/>
      <c r="K438" s="235"/>
      <c r="L438" s="235"/>
      <c r="M438" s="235"/>
      <c r="P438" s="591"/>
      <c r="Q438" s="328"/>
      <c r="R438" s="592"/>
      <c r="S438" s="592"/>
      <c r="T438" s="575"/>
      <c r="U438" s="235"/>
      <c r="V438" s="235"/>
      <c r="Y438" s="591"/>
      <c r="Z438" s="328"/>
      <c r="AA438" s="592"/>
      <c r="AB438" s="592"/>
      <c r="AC438" s="575"/>
      <c r="AD438" s="235"/>
      <c r="AE438" s="235"/>
      <c r="AH438" s="591"/>
      <c r="AI438" s="328"/>
      <c r="AJ438" s="592"/>
      <c r="AK438" s="592"/>
      <c r="AL438" s="575"/>
      <c r="AM438" s="235"/>
      <c r="AN438" s="235"/>
    </row>
    <row r="439" spans="1:40" s="177" customFormat="1" x14ac:dyDescent="0.2">
      <c r="B439" s="591"/>
      <c r="C439" s="328"/>
      <c r="D439" s="592"/>
      <c r="E439" s="592"/>
      <c r="F439" s="575"/>
      <c r="G439" s="235"/>
      <c r="H439" s="235"/>
      <c r="I439" s="235"/>
      <c r="J439" s="235"/>
      <c r="K439" s="235"/>
      <c r="L439" s="235"/>
      <c r="M439" s="235"/>
      <c r="P439" s="591"/>
      <c r="Q439" s="328"/>
      <c r="R439" s="592"/>
      <c r="S439" s="592"/>
      <c r="T439" s="575"/>
      <c r="U439" s="235"/>
      <c r="V439" s="235"/>
      <c r="Y439" s="591"/>
      <c r="Z439" s="328"/>
      <c r="AA439" s="592"/>
      <c r="AB439" s="592"/>
      <c r="AC439" s="575"/>
      <c r="AD439" s="235"/>
      <c r="AE439" s="235"/>
      <c r="AH439" s="591"/>
      <c r="AI439" s="328"/>
      <c r="AJ439" s="592"/>
      <c r="AK439" s="592"/>
      <c r="AL439" s="575"/>
      <c r="AM439" s="235"/>
      <c r="AN439" s="235"/>
    </row>
    <row r="440" spans="1:40" s="177" customFormat="1" x14ac:dyDescent="0.2">
      <c r="B440" s="591"/>
      <c r="C440" s="328"/>
      <c r="D440" s="592"/>
      <c r="E440" s="592"/>
      <c r="F440" s="575"/>
      <c r="G440" s="235"/>
      <c r="H440" s="235"/>
      <c r="I440" s="235"/>
      <c r="J440" s="235"/>
      <c r="K440" s="235"/>
      <c r="L440" s="235"/>
      <c r="M440" s="235"/>
      <c r="P440" s="591"/>
      <c r="Q440" s="328"/>
      <c r="R440" s="592"/>
      <c r="S440" s="592"/>
      <c r="T440" s="575"/>
      <c r="U440" s="235"/>
      <c r="V440" s="235"/>
      <c r="Y440" s="591"/>
      <c r="Z440" s="328"/>
      <c r="AA440" s="592"/>
      <c r="AB440" s="592"/>
      <c r="AC440" s="575"/>
      <c r="AD440" s="235"/>
      <c r="AE440" s="235"/>
      <c r="AH440" s="591"/>
      <c r="AI440" s="328"/>
      <c r="AJ440" s="592"/>
      <c r="AK440" s="592"/>
      <c r="AL440" s="575"/>
      <c r="AM440" s="235"/>
      <c r="AN440" s="235"/>
    </row>
    <row r="441" spans="1:40" s="177" customFormat="1" x14ac:dyDescent="0.2">
      <c r="B441" s="591"/>
      <c r="C441" s="328"/>
      <c r="D441" s="592"/>
      <c r="E441" s="592"/>
      <c r="F441" s="575"/>
      <c r="G441" s="235"/>
      <c r="H441" s="235"/>
      <c r="I441" s="235"/>
      <c r="J441" s="235"/>
      <c r="K441" s="235"/>
      <c r="L441" s="235"/>
      <c r="M441" s="235"/>
      <c r="P441" s="591"/>
      <c r="Q441" s="328"/>
      <c r="R441" s="592"/>
      <c r="S441" s="592"/>
      <c r="T441" s="575"/>
      <c r="U441" s="235"/>
      <c r="V441" s="235"/>
      <c r="Y441" s="591"/>
      <c r="Z441" s="328"/>
      <c r="AA441" s="592"/>
      <c r="AB441" s="592"/>
      <c r="AC441" s="575"/>
      <c r="AD441" s="235"/>
      <c r="AE441" s="235"/>
      <c r="AH441" s="591"/>
      <c r="AI441" s="328"/>
      <c r="AJ441" s="592"/>
      <c r="AK441" s="592"/>
      <c r="AL441" s="575"/>
      <c r="AM441" s="235"/>
      <c r="AN441" s="235"/>
    </row>
    <row r="442" spans="1:40" s="177" customFormat="1" x14ac:dyDescent="0.2">
      <c r="B442" s="591"/>
      <c r="C442" s="328"/>
      <c r="D442" s="592"/>
      <c r="E442" s="592"/>
      <c r="F442" s="575"/>
      <c r="G442" s="235"/>
      <c r="H442" s="235"/>
      <c r="I442" s="235"/>
      <c r="J442" s="235"/>
      <c r="K442" s="235"/>
      <c r="L442" s="235"/>
      <c r="M442" s="235"/>
      <c r="P442" s="591"/>
      <c r="Q442" s="328"/>
      <c r="R442" s="592"/>
      <c r="S442" s="592"/>
      <c r="T442" s="575"/>
      <c r="U442" s="235"/>
      <c r="V442" s="235"/>
      <c r="Y442" s="591"/>
      <c r="Z442" s="328"/>
      <c r="AA442" s="592"/>
      <c r="AB442" s="592"/>
      <c r="AC442" s="575"/>
      <c r="AD442" s="235"/>
      <c r="AE442" s="235"/>
      <c r="AH442" s="591"/>
      <c r="AI442" s="328"/>
      <c r="AJ442" s="592"/>
      <c r="AK442" s="592"/>
      <c r="AL442" s="575"/>
      <c r="AM442" s="235"/>
      <c r="AN442" s="235"/>
    </row>
    <row r="443" spans="1:40" s="177" customFormat="1" ht="13.5" thickBot="1" x14ac:dyDescent="0.25">
      <c r="B443" s="591"/>
      <c r="C443" s="328"/>
      <c r="D443" s="592"/>
      <c r="E443" s="592"/>
      <c r="F443" s="575"/>
      <c r="G443" s="235"/>
      <c r="H443" s="235"/>
      <c r="I443" s="235"/>
      <c r="J443" s="235"/>
      <c r="K443" s="235"/>
      <c r="L443" s="235"/>
      <c r="M443" s="235"/>
      <c r="P443" s="591"/>
      <c r="Q443" s="328"/>
      <c r="R443" s="592"/>
      <c r="S443" s="592"/>
      <c r="T443" s="575"/>
      <c r="U443" s="235"/>
      <c r="V443" s="235"/>
      <c r="Y443" s="591"/>
      <c r="Z443" s="328"/>
      <c r="AA443" s="592"/>
      <c r="AB443" s="592"/>
      <c r="AC443" s="575"/>
      <c r="AD443" s="235"/>
      <c r="AE443" s="235"/>
      <c r="AH443" s="591"/>
      <c r="AI443" s="328"/>
      <c r="AJ443" s="592"/>
      <c r="AK443" s="592"/>
      <c r="AL443" s="575"/>
      <c r="AM443" s="235"/>
      <c r="AN443" s="235"/>
    </row>
    <row r="444" spans="1:40" s="177" customFormat="1" ht="13.5" thickBot="1" x14ac:dyDescent="0.25">
      <c r="A444" s="579">
        <v>20</v>
      </c>
      <c r="B444" s="579"/>
      <c r="C444" s="472"/>
      <c r="D444" s="816" t="s">
        <v>159</v>
      </c>
      <c r="E444" s="812" t="s">
        <v>34</v>
      </c>
      <c r="F444" s="580">
        <f>+$AL456</f>
        <v>0</v>
      </c>
      <c r="G444" s="235"/>
      <c r="H444" s="235"/>
      <c r="I444" s="235"/>
      <c r="J444" s="235"/>
      <c r="K444" s="235"/>
      <c r="L444" s="235"/>
      <c r="M444" s="235"/>
      <c r="O444" s="579"/>
      <c r="P444" s="579"/>
      <c r="Q444" s="472"/>
      <c r="R444" s="816" t="s">
        <v>159</v>
      </c>
      <c r="S444" s="812" t="s">
        <v>34</v>
      </c>
      <c r="T444" s="580">
        <f>+$AL456</f>
        <v>0</v>
      </c>
      <c r="U444" s="235"/>
      <c r="V444" s="235"/>
      <c r="X444" s="579">
        <v>20</v>
      </c>
      <c r="Y444" s="579"/>
      <c r="Z444" s="472"/>
      <c r="AA444" s="816" t="s">
        <v>159</v>
      </c>
      <c r="AB444" s="812" t="s">
        <v>34</v>
      </c>
      <c r="AC444" s="580">
        <f>+$AL456</f>
        <v>0</v>
      </c>
      <c r="AD444" s="235"/>
      <c r="AE444" s="235"/>
      <c r="AG444" s="579"/>
      <c r="AH444" s="579"/>
      <c r="AI444" s="472"/>
      <c r="AJ444" s="816" t="s">
        <v>159</v>
      </c>
      <c r="AK444" s="812" t="s">
        <v>34</v>
      </c>
      <c r="AL444" s="814" t="s">
        <v>18</v>
      </c>
      <c r="AM444" s="235"/>
      <c r="AN444" s="235"/>
    </row>
    <row r="445" spans="1:40" s="177" customFormat="1" ht="51" x14ac:dyDescent="0.2">
      <c r="A445" s="581" t="s">
        <v>7</v>
      </c>
      <c r="B445" s="582" t="str">
        <f>+" אסמכתא " &amp; $B$22 &amp;"         חזרה לטבלה "</f>
        <v xml:space="preserve"> אסמכתא          חזרה לטבלה </v>
      </c>
      <c r="C445" s="477" t="s">
        <v>203</v>
      </c>
      <c r="D445" s="817"/>
      <c r="E445" s="813"/>
      <c r="F445" s="580" t="s">
        <v>18</v>
      </c>
      <c r="G445" s="235"/>
      <c r="H445" s="235"/>
      <c r="I445" s="235"/>
      <c r="J445" s="235"/>
      <c r="K445" s="235"/>
      <c r="L445" s="235"/>
      <c r="M445" s="235"/>
      <c r="O445" s="581" t="s">
        <v>23</v>
      </c>
      <c r="P445" s="582" t="str">
        <f>+" אסמכתא " &amp; $B$22 &amp;"         חזרה לטבלה "</f>
        <v xml:space="preserve"> אסמכתא          חזרה לטבלה </v>
      </c>
      <c r="Q445" s="477" t="s">
        <v>203</v>
      </c>
      <c r="R445" s="817"/>
      <c r="S445" s="813"/>
      <c r="T445" s="580" t="s">
        <v>18</v>
      </c>
      <c r="U445" s="235"/>
      <c r="V445" s="235"/>
      <c r="X445" s="581" t="s">
        <v>7</v>
      </c>
      <c r="Y445" s="582" t="str">
        <f>+" אסמכתא " &amp; $B$22 &amp;"         חזרה לטבלה "</f>
        <v xml:space="preserve"> אסמכתא          חזרה לטבלה </v>
      </c>
      <c r="Z445" s="477" t="s">
        <v>203</v>
      </c>
      <c r="AA445" s="817"/>
      <c r="AB445" s="813"/>
      <c r="AC445" s="580" t="s">
        <v>18</v>
      </c>
      <c r="AD445" s="235"/>
      <c r="AE445" s="235"/>
      <c r="AG445" s="581" t="s">
        <v>23</v>
      </c>
      <c r="AH445" s="582" t="str">
        <f>+" אסמכתא " &amp; $B$22 &amp;"         חזרה לטבלה "</f>
        <v xml:space="preserve"> אסמכתא          חזרה לטבלה </v>
      </c>
      <c r="AI445" s="477" t="s">
        <v>203</v>
      </c>
      <c r="AJ445" s="817"/>
      <c r="AK445" s="813"/>
      <c r="AL445" s="815"/>
      <c r="AM445" s="235"/>
      <c r="AN445" s="235"/>
    </row>
    <row r="446" spans="1:40" s="177" customFormat="1" x14ac:dyDescent="0.2">
      <c r="A446" s="583">
        <v>1</v>
      </c>
      <c r="B446" s="584"/>
      <c r="C446" s="585"/>
      <c r="D446" s="586"/>
      <c r="E446" s="586"/>
      <c r="F446" s="587"/>
      <c r="G446" s="235">
        <f>IF(AND((COUNTA($C$22)=1),(COUNTA(F446)=1),($C$22&lt;&gt;0),(OR((E446&lt;$C$62),(E446&gt;($E$62+61))))),1,0)</f>
        <v>0</v>
      </c>
      <c r="H446" s="235">
        <f>IF(AND((COUNTA($C$22)=1),(COUNTA(F446)=1),($C$22&lt;&gt;0),(OR((D446&lt;$C$62),(D446&gt;($E$62))))),1,0)</f>
        <v>0</v>
      </c>
      <c r="I446" s="235"/>
      <c r="J446" s="235"/>
      <c r="K446" s="235"/>
      <c r="L446" s="235"/>
      <c r="M446" s="235"/>
      <c r="O446" s="583">
        <v>12</v>
      </c>
      <c r="P446" s="584"/>
      <c r="Q446" s="585"/>
      <c r="R446" s="586"/>
      <c r="S446" s="586"/>
      <c r="T446" s="587"/>
      <c r="U446" s="235">
        <f>IF(AND((COUNTA($C$22)=1),(COUNTA(T446)=1),($C$22&lt;&gt;0),(OR((S446&lt;$C$62),(S446&gt;($E$62+61))))),1,0)</f>
        <v>0</v>
      </c>
      <c r="V446" s="235">
        <f>IF(AND((COUNTA($C$22)=1),(COUNTA(T446)=1),($C$22&lt;&gt;0),(OR((R446&lt;$C$62),(R446&gt;($E$62))))),1,0)</f>
        <v>0</v>
      </c>
      <c r="X446" s="583">
        <v>23</v>
      </c>
      <c r="Y446" s="584"/>
      <c r="Z446" s="585"/>
      <c r="AA446" s="586"/>
      <c r="AB446" s="586"/>
      <c r="AC446" s="587"/>
      <c r="AD446" s="235">
        <f>IF(AND((COUNTA($C$22)=1),(COUNTA(AC446)=1),($C$22&lt;&gt;0),(OR((AB446&lt;$C$62),(AB446&gt;($E$62+61))))),1,0)</f>
        <v>0</v>
      </c>
      <c r="AE446" s="235">
        <f>IF(AND((COUNTA($C$22)=1),(COUNTA(AC446)=1),($C$22&lt;&gt;0),(OR((AA446&lt;$C$62),(AA446&gt;($E$62))))),1,0)</f>
        <v>0</v>
      </c>
      <c r="AG446" s="583">
        <v>34</v>
      </c>
      <c r="AH446" s="584"/>
      <c r="AI446" s="585"/>
      <c r="AJ446" s="586"/>
      <c r="AK446" s="586"/>
      <c r="AL446" s="587"/>
      <c r="AM446" s="235">
        <f>IF(AND((COUNTA($C$22)=1),(COUNTA(AL446)=1),($C$22&lt;&gt;0),(OR((AK446&lt;$C$62),(AK446&gt;($E$62+61))))),1,0)</f>
        <v>0</v>
      </c>
      <c r="AN446" s="235">
        <f>IF(AND((COUNTA($C$22)=1),(COUNTA(AL446)=1),($C$22&lt;&gt;0),(OR((AJ446&lt;$C$62),(AJ446&gt;($E$62))))),1,0)</f>
        <v>0</v>
      </c>
    </row>
    <row r="447" spans="1:40" s="177" customFormat="1" x14ac:dyDescent="0.2">
      <c r="A447" s="583">
        <v>2</v>
      </c>
      <c r="B447" s="584"/>
      <c r="C447" s="585"/>
      <c r="D447" s="586"/>
      <c r="E447" s="586"/>
      <c r="F447" s="587"/>
      <c r="G447" s="235">
        <f t="shared" ref="G447:G456" si="155">IF(AND((COUNTA($C$22)=1),(COUNTA(F447)=1),($C$22&lt;&gt;0),(OR((E447&lt;$C$62),(E447&gt;($E$62+61))))),1,0)</f>
        <v>0</v>
      </c>
      <c r="H447" s="235">
        <f t="shared" ref="H447:H456" si="156">IF(AND((COUNTA($C$22)=1),(COUNTA(F447)=1),($C$22&lt;&gt;0),(OR((D447&lt;$C$62),(D447&gt;($E$62))))),1,0)</f>
        <v>0</v>
      </c>
      <c r="I447" s="235"/>
      <c r="J447" s="235"/>
      <c r="K447" s="235"/>
      <c r="L447" s="235"/>
      <c r="M447" s="235"/>
      <c r="O447" s="583">
        <v>13</v>
      </c>
      <c r="P447" s="584"/>
      <c r="Q447" s="585"/>
      <c r="R447" s="586"/>
      <c r="S447" s="586"/>
      <c r="T447" s="587"/>
      <c r="U447" s="235">
        <f t="shared" ref="U447:U456" si="157">IF(AND((COUNTA($C$22)=1),(COUNTA(T447)=1),($C$22&lt;&gt;0),(OR((S447&lt;$C$62),(S447&gt;($E$62+61))))),1,0)</f>
        <v>0</v>
      </c>
      <c r="V447" s="235">
        <f t="shared" ref="V447:V456" si="158">IF(AND((COUNTA($C$22)=1),(COUNTA(T447)=1),($C$22&lt;&gt;0),(OR((R447&lt;$C$62),(R447&gt;($E$62))))),1,0)</f>
        <v>0</v>
      </c>
      <c r="X447" s="583">
        <v>24</v>
      </c>
      <c r="Y447" s="584"/>
      <c r="Z447" s="585"/>
      <c r="AA447" s="586"/>
      <c r="AB447" s="586"/>
      <c r="AC447" s="587"/>
      <c r="AD447" s="235">
        <f t="shared" ref="AD447:AD456" si="159">IF(AND((COUNTA($C$22)=1),(COUNTA(AC447)=1),($C$22&lt;&gt;0),(OR((AB447&lt;$C$62),(AB447&gt;($E$62+61))))),1,0)</f>
        <v>0</v>
      </c>
      <c r="AE447" s="235">
        <f t="shared" ref="AE447:AE456" si="160">IF(AND((COUNTA($C$22)=1),(COUNTA(AC447)=1),($C$22&lt;&gt;0),(OR((AA447&lt;$C$62),(AA447&gt;($E$62))))),1,0)</f>
        <v>0</v>
      </c>
      <c r="AG447" s="583">
        <v>35</v>
      </c>
      <c r="AH447" s="584"/>
      <c r="AI447" s="585"/>
      <c r="AJ447" s="586"/>
      <c r="AK447" s="586"/>
      <c r="AL447" s="587"/>
      <c r="AM447" s="235">
        <f t="shared" ref="AM447:AM455" si="161">IF(AND((COUNTA($C$22)=1),(COUNTA(AL447)=1),($C$22&lt;&gt;0),(OR((AK447&lt;$C$62),(AK447&gt;($E$62+61))))),1,0)</f>
        <v>0</v>
      </c>
      <c r="AN447" s="235">
        <f t="shared" ref="AN447:AN455" si="162">IF(AND((COUNTA($C$22)=1),(COUNTA(AL447)=1),($C$22&lt;&gt;0),(OR((AJ447&lt;$C$62),(AJ447&gt;($E$62))))),1,0)</f>
        <v>0</v>
      </c>
    </row>
    <row r="448" spans="1:40" s="177" customFormat="1" x14ac:dyDescent="0.2">
      <c r="A448" s="583">
        <v>3</v>
      </c>
      <c r="B448" s="584"/>
      <c r="C448" s="585"/>
      <c r="D448" s="586"/>
      <c r="E448" s="586"/>
      <c r="F448" s="587"/>
      <c r="G448" s="235">
        <f t="shared" si="155"/>
        <v>0</v>
      </c>
      <c r="H448" s="235">
        <f t="shared" si="156"/>
        <v>0</v>
      </c>
      <c r="I448" s="235"/>
      <c r="J448" s="235"/>
      <c r="K448" s="235"/>
      <c r="L448" s="235"/>
      <c r="M448" s="235"/>
      <c r="O448" s="583">
        <v>14</v>
      </c>
      <c r="P448" s="584"/>
      <c r="Q448" s="585"/>
      <c r="R448" s="586"/>
      <c r="S448" s="586"/>
      <c r="T448" s="587"/>
      <c r="U448" s="235">
        <f t="shared" si="157"/>
        <v>0</v>
      </c>
      <c r="V448" s="235">
        <f t="shared" si="158"/>
        <v>0</v>
      </c>
      <c r="X448" s="583">
        <v>25</v>
      </c>
      <c r="Y448" s="584"/>
      <c r="Z448" s="585"/>
      <c r="AA448" s="586"/>
      <c r="AB448" s="586"/>
      <c r="AC448" s="587"/>
      <c r="AD448" s="235">
        <f t="shared" si="159"/>
        <v>0</v>
      </c>
      <c r="AE448" s="235">
        <f t="shared" si="160"/>
        <v>0</v>
      </c>
      <c r="AG448" s="583">
        <v>36</v>
      </c>
      <c r="AH448" s="584"/>
      <c r="AI448" s="585"/>
      <c r="AJ448" s="586"/>
      <c r="AK448" s="586"/>
      <c r="AL448" s="587"/>
      <c r="AM448" s="235">
        <f t="shared" si="161"/>
        <v>0</v>
      </c>
      <c r="AN448" s="235">
        <f t="shared" si="162"/>
        <v>0</v>
      </c>
    </row>
    <row r="449" spans="1:40" s="177" customFormat="1" x14ac:dyDescent="0.2">
      <c r="A449" s="583">
        <v>4</v>
      </c>
      <c r="B449" s="584"/>
      <c r="C449" s="585"/>
      <c r="D449" s="586"/>
      <c r="E449" s="586"/>
      <c r="F449" s="587"/>
      <c r="G449" s="235">
        <f t="shared" si="155"/>
        <v>0</v>
      </c>
      <c r="H449" s="235">
        <f t="shared" si="156"/>
        <v>0</v>
      </c>
      <c r="I449" s="235"/>
      <c r="J449" s="235"/>
      <c r="K449" s="235"/>
      <c r="L449" s="235"/>
      <c r="M449" s="235"/>
      <c r="O449" s="583">
        <v>15</v>
      </c>
      <c r="P449" s="584"/>
      <c r="Q449" s="585"/>
      <c r="R449" s="586"/>
      <c r="S449" s="586"/>
      <c r="T449" s="587"/>
      <c r="U449" s="235">
        <f t="shared" si="157"/>
        <v>0</v>
      </c>
      <c r="V449" s="235">
        <f t="shared" si="158"/>
        <v>0</v>
      </c>
      <c r="X449" s="583">
        <v>26</v>
      </c>
      <c r="Y449" s="584"/>
      <c r="Z449" s="585"/>
      <c r="AA449" s="586"/>
      <c r="AB449" s="586"/>
      <c r="AC449" s="587"/>
      <c r="AD449" s="235">
        <f t="shared" si="159"/>
        <v>0</v>
      </c>
      <c r="AE449" s="235">
        <f t="shared" si="160"/>
        <v>0</v>
      </c>
      <c r="AG449" s="583">
        <v>37</v>
      </c>
      <c r="AH449" s="584"/>
      <c r="AI449" s="585"/>
      <c r="AJ449" s="586"/>
      <c r="AK449" s="586"/>
      <c r="AL449" s="587"/>
      <c r="AM449" s="235">
        <f t="shared" si="161"/>
        <v>0</v>
      </c>
      <c r="AN449" s="235">
        <f t="shared" si="162"/>
        <v>0</v>
      </c>
    </row>
    <row r="450" spans="1:40" s="177" customFormat="1" x14ac:dyDescent="0.2">
      <c r="A450" s="583">
        <v>5</v>
      </c>
      <c r="B450" s="584"/>
      <c r="C450" s="585"/>
      <c r="D450" s="586"/>
      <c r="E450" s="586"/>
      <c r="F450" s="587"/>
      <c r="G450" s="235">
        <f t="shared" si="155"/>
        <v>0</v>
      </c>
      <c r="H450" s="235">
        <f t="shared" si="156"/>
        <v>0</v>
      </c>
      <c r="I450" s="235"/>
      <c r="J450" s="235"/>
      <c r="K450" s="235"/>
      <c r="L450" s="235"/>
      <c r="M450" s="235"/>
      <c r="O450" s="583">
        <v>16</v>
      </c>
      <c r="P450" s="584"/>
      <c r="Q450" s="585"/>
      <c r="R450" s="586"/>
      <c r="S450" s="586"/>
      <c r="T450" s="587"/>
      <c r="U450" s="235">
        <f t="shared" si="157"/>
        <v>0</v>
      </c>
      <c r="V450" s="235">
        <f t="shared" si="158"/>
        <v>0</v>
      </c>
      <c r="X450" s="583">
        <v>27</v>
      </c>
      <c r="Y450" s="584"/>
      <c r="Z450" s="585"/>
      <c r="AA450" s="586"/>
      <c r="AB450" s="586"/>
      <c r="AC450" s="587"/>
      <c r="AD450" s="235">
        <f t="shared" si="159"/>
        <v>0</v>
      </c>
      <c r="AE450" s="235">
        <f t="shared" si="160"/>
        <v>0</v>
      </c>
      <c r="AG450" s="583">
        <v>38</v>
      </c>
      <c r="AH450" s="584"/>
      <c r="AI450" s="585"/>
      <c r="AJ450" s="586"/>
      <c r="AK450" s="586"/>
      <c r="AL450" s="587"/>
      <c r="AM450" s="235">
        <f t="shared" si="161"/>
        <v>0</v>
      </c>
      <c r="AN450" s="235">
        <f t="shared" si="162"/>
        <v>0</v>
      </c>
    </row>
    <row r="451" spans="1:40" s="177" customFormat="1" x14ac:dyDescent="0.2">
      <c r="A451" s="583">
        <v>6</v>
      </c>
      <c r="B451" s="584"/>
      <c r="C451" s="585"/>
      <c r="D451" s="586"/>
      <c r="E451" s="586"/>
      <c r="F451" s="587"/>
      <c r="G451" s="235">
        <f t="shared" si="155"/>
        <v>0</v>
      </c>
      <c r="H451" s="235">
        <f t="shared" si="156"/>
        <v>0</v>
      </c>
      <c r="I451" s="235"/>
      <c r="J451" s="235"/>
      <c r="K451" s="235"/>
      <c r="L451" s="235"/>
      <c r="M451" s="235"/>
      <c r="O451" s="583">
        <v>17</v>
      </c>
      <c r="P451" s="584"/>
      <c r="Q451" s="585"/>
      <c r="R451" s="586"/>
      <c r="S451" s="586"/>
      <c r="T451" s="587"/>
      <c r="U451" s="235">
        <f t="shared" si="157"/>
        <v>0</v>
      </c>
      <c r="V451" s="235">
        <f t="shared" si="158"/>
        <v>0</v>
      </c>
      <c r="X451" s="583">
        <v>28</v>
      </c>
      <c r="Y451" s="584"/>
      <c r="Z451" s="585"/>
      <c r="AA451" s="586"/>
      <c r="AB451" s="586"/>
      <c r="AC451" s="587"/>
      <c r="AD451" s="235">
        <f t="shared" si="159"/>
        <v>0</v>
      </c>
      <c r="AE451" s="235">
        <f t="shared" si="160"/>
        <v>0</v>
      </c>
      <c r="AG451" s="583">
        <v>39</v>
      </c>
      <c r="AH451" s="584"/>
      <c r="AI451" s="585"/>
      <c r="AJ451" s="586"/>
      <c r="AK451" s="586"/>
      <c r="AL451" s="587"/>
      <c r="AM451" s="235">
        <f t="shared" si="161"/>
        <v>0</v>
      </c>
      <c r="AN451" s="235">
        <f t="shared" si="162"/>
        <v>0</v>
      </c>
    </row>
    <row r="452" spans="1:40" s="177" customFormat="1" x14ac:dyDescent="0.2">
      <c r="A452" s="583">
        <v>7</v>
      </c>
      <c r="B452" s="584"/>
      <c r="C452" s="585"/>
      <c r="D452" s="586"/>
      <c r="E452" s="586"/>
      <c r="F452" s="587"/>
      <c r="G452" s="235">
        <f t="shared" si="155"/>
        <v>0</v>
      </c>
      <c r="H452" s="235">
        <f t="shared" si="156"/>
        <v>0</v>
      </c>
      <c r="I452" s="235"/>
      <c r="J452" s="235"/>
      <c r="K452" s="235"/>
      <c r="L452" s="235"/>
      <c r="M452" s="235"/>
      <c r="O452" s="583">
        <v>18</v>
      </c>
      <c r="P452" s="584"/>
      <c r="Q452" s="585"/>
      <c r="R452" s="586"/>
      <c r="S452" s="586"/>
      <c r="T452" s="587"/>
      <c r="U452" s="235">
        <f t="shared" si="157"/>
        <v>0</v>
      </c>
      <c r="V452" s="235">
        <f t="shared" si="158"/>
        <v>0</v>
      </c>
      <c r="X452" s="583">
        <v>29</v>
      </c>
      <c r="Y452" s="584"/>
      <c r="Z452" s="585"/>
      <c r="AA452" s="586"/>
      <c r="AB452" s="586"/>
      <c r="AC452" s="587"/>
      <c r="AD452" s="235">
        <f t="shared" si="159"/>
        <v>0</v>
      </c>
      <c r="AE452" s="235">
        <f t="shared" si="160"/>
        <v>0</v>
      </c>
      <c r="AG452" s="583">
        <v>40</v>
      </c>
      <c r="AH452" s="584"/>
      <c r="AI452" s="585"/>
      <c r="AJ452" s="586"/>
      <c r="AK452" s="586"/>
      <c r="AL452" s="587"/>
      <c r="AM452" s="235">
        <f t="shared" si="161"/>
        <v>0</v>
      </c>
      <c r="AN452" s="235">
        <f t="shared" si="162"/>
        <v>0</v>
      </c>
    </row>
    <row r="453" spans="1:40" s="177" customFormat="1" x14ac:dyDescent="0.2">
      <c r="A453" s="583">
        <v>8</v>
      </c>
      <c r="B453" s="584"/>
      <c r="C453" s="585"/>
      <c r="D453" s="586"/>
      <c r="E453" s="586"/>
      <c r="F453" s="587"/>
      <c r="G453" s="235">
        <f t="shared" si="155"/>
        <v>0</v>
      </c>
      <c r="H453" s="235">
        <f t="shared" si="156"/>
        <v>0</v>
      </c>
      <c r="I453" s="235"/>
      <c r="J453" s="235"/>
      <c r="K453" s="235"/>
      <c r="L453" s="235"/>
      <c r="M453" s="235"/>
      <c r="O453" s="583">
        <v>19</v>
      </c>
      <c r="P453" s="584"/>
      <c r="Q453" s="585"/>
      <c r="R453" s="586"/>
      <c r="S453" s="586"/>
      <c r="T453" s="587"/>
      <c r="U453" s="235">
        <f t="shared" si="157"/>
        <v>0</v>
      </c>
      <c r="V453" s="235">
        <f t="shared" si="158"/>
        <v>0</v>
      </c>
      <c r="X453" s="583">
        <v>30</v>
      </c>
      <c r="Y453" s="584"/>
      <c r="Z453" s="585"/>
      <c r="AA453" s="586"/>
      <c r="AB453" s="586"/>
      <c r="AC453" s="587"/>
      <c r="AD453" s="235">
        <f t="shared" si="159"/>
        <v>0</v>
      </c>
      <c r="AE453" s="235">
        <f t="shared" si="160"/>
        <v>0</v>
      </c>
      <c r="AG453" s="583">
        <v>41</v>
      </c>
      <c r="AH453" s="584"/>
      <c r="AI453" s="585"/>
      <c r="AJ453" s="586"/>
      <c r="AK453" s="586"/>
      <c r="AL453" s="587"/>
      <c r="AM453" s="235">
        <f t="shared" si="161"/>
        <v>0</v>
      </c>
      <c r="AN453" s="235">
        <f t="shared" si="162"/>
        <v>0</v>
      </c>
    </row>
    <row r="454" spans="1:40" s="177" customFormat="1" x14ac:dyDescent="0.2">
      <c r="A454" s="583">
        <v>9</v>
      </c>
      <c r="B454" s="584"/>
      <c r="C454" s="585"/>
      <c r="D454" s="586"/>
      <c r="E454" s="586"/>
      <c r="F454" s="587"/>
      <c r="G454" s="235">
        <f t="shared" si="155"/>
        <v>0</v>
      </c>
      <c r="H454" s="235">
        <f t="shared" si="156"/>
        <v>0</v>
      </c>
      <c r="I454" s="235"/>
      <c r="J454" s="235"/>
      <c r="K454" s="235"/>
      <c r="L454" s="235"/>
      <c r="M454" s="235"/>
      <c r="O454" s="583">
        <v>20</v>
      </c>
      <c r="P454" s="584"/>
      <c r="Q454" s="585"/>
      <c r="R454" s="586"/>
      <c r="S454" s="586"/>
      <c r="T454" s="587"/>
      <c r="U454" s="235">
        <f t="shared" si="157"/>
        <v>0</v>
      </c>
      <c r="V454" s="235">
        <f t="shared" si="158"/>
        <v>0</v>
      </c>
      <c r="X454" s="583">
        <v>31</v>
      </c>
      <c r="Y454" s="584"/>
      <c r="Z454" s="585"/>
      <c r="AA454" s="586"/>
      <c r="AB454" s="586"/>
      <c r="AC454" s="587"/>
      <c r="AD454" s="235">
        <f t="shared" si="159"/>
        <v>0</v>
      </c>
      <c r="AE454" s="235">
        <f t="shared" si="160"/>
        <v>0</v>
      </c>
      <c r="AG454" s="583">
        <v>42</v>
      </c>
      <c r="AH454" s="584"/>
      <c r="AI454" s="585"/>
      <c r="AJ454" s="586"/>
      <c r="AK454" s="586"/>
      <c r="AL454" s="587"/>
      <c r="AM454" s="235">
        <f t="shared" si="161"/>
        <v>0</v>
      </c>
      <c r="AN454" s="235">
        <f t="shared" si="162"/>
        <v>0</v>
      </c>
    </row>
    <row r="455" spans="1:40" s="177" customFormat="1" x14ac:dyDescent="0.2">
      <c r="A455" s="583">
        <v>10</v>
      </c>
      <c r="B455" s="584"/>
      <c r="C455" s="585"/>
      <c r="D455" s="586"/>
      <c r="E455" s="586"/>
      <c r="F455" s="587"/>
      <c r="G455" s="235">
        <f t="shared" si="155"/>
        <v>0</v>
      </c>
      <c r="H455" s="235">
        <f t="shared" si="156"/>
        <v>0</v>
      </c>
      <c r="I455" s="235"/>
      <c r="J455" s="235"/>
      <c r="K455" s="235"/>
      <c r="L455" s="235"/>
      <c r="M455" s="235"/>
      <c r="O455" s="583">
        <v>21</v>
      </c>
      <c r="P455" s="584"/>
      <c r="Q455" s="585"/>
      <c r="R455" s="586"/>
      <c r="S455" s="586"/>
      <c r="T455" s="587"/>
      <c r="U455" s="235">
        <f t="shared" si="157"/>
        <v>0</v>
      </c>
      <c r="V455" s="235">
        <f t="shared" si="158"/>
        <v>0</v>
      </c>
      <c r="X455" s="583">
        <v>32</v>
      </c>
      <c r="Y455" s="584"/>
      <c r="Z455" s="585"/>
      <c r="AA455" s="586"/>
      <c r="AB455" s="586"/>
      <c r="AC455" s="587"/>
      <c r="AD455" s="235">
        <f t="shared" si="159"/>
        <v>0</v>
      </c>
      <c r="AE455" s="235">
        <f t="shared" si="160"/>
        <v>0</v>
      </c>
      <c r="AG455" s="583">
        <v>43</v>
      </c>
      <c r="AH455" s="584"/>
      <c r="AI455" s="585"/>
      <c r="AJ455" s="586"/>
      <c r="AK455" s="586"/>
      <c r="AL455" s="587"/>
      <c r="AM455" s="235">
        <f t="shared" si="161"/>
        <v>0</v>
      </c>
      <c r="AN455" s="235">
        <f t="shared" si="162"/>
        <v>0</v>
      </c>
    </row>
    <row r="456" spans="1:40" s="177" customFormat="1" ht="13.5" thickBot="1" x14ac:dyDescent="0.25">
      <c r="A456" s="583">
        <v>11</v>
      </c>
      <c r="B456" s="584"/>
      <c r="C456" s="585"/>
      <c r="D456" s="586"/>
      <c r="E456" s="586"/>
      <c r="F456" s="587"/>
      <c r="G456" s="235">
        <f t="shared" si="155"/>
        <v>0</v>
      </c>
      <c r="H456" s="235">
        <f t="shared" si="156"/>
        <v>0</v>
      </c>
      <c r="I456" s="235"/>
      <c r="J456" s="235"/>
      <c r="K456" s="235"/>
      <c r="L456" s="235"/>
      <c r="M456" s="235"/>
      <c r="O456" s="583">
        <v>22</v>
      </c>
      <c r="P456" s="584"/>
      <c r="Q456" s="585"/>
      <c r="R456" s="586"/>
      <c r="S456" s="586"/>
      <c r="T456" s="587"/>
      <c r="U456" s="235">
        <f t="shared" si="157"/>
        <v>0</v>
      </c>
      <c r="V456" s="235">
        <f t="shared" si="158"/>
        <v>0</v>
      </c>
      <c r="X456" s="583">
        <v>33</v>
      </c>
      <c r="Y456" s="584"/>
      <c r="Z456" s="585"/>
      <c r="AA456" s="586"/>
      <c r="AB456" s="586"/>
      <c r="AC456" s="587"/>
      <c r="AD456" s="235">
        <f t="shared" si="159"/>
        <v>0</v>
      </c>
      <c r="AE456" s="235">
        <f t="shared" si="160"/>
        <v>0</v>
      </c>
      <c r="AG456" s="588"/>
      <c r="AH456" s="589" t="s">
        <v>3</v>
      </c>
      <c r="AI456" s="551"/>
      <c r="AJ456" s="589"/>
      <c r="AK456" s="589"/>
      <c r="AL456" s="590">
        <f>SUM(F446:F456)+SUM(T446:T456)+SUM(AL446:AL455)+SUM(AC446:AC456)</f>
        <v>0</v>
      </c>
      <c r="AM456" s="235"/>
      <c r="AN456" s="235"/>
    </row>
    <row r="457" spans="1:40" s="177" customFormat="1" x14ac:dyDescent="0.2">
      <c r="B457" s="591"/>
      <c r="C457" s="328"/>
      <c r="D457" s="592"/>
      <c r="E457" s="592"/>
      <c r="F457" s="575"/>
      <c r="G457" s="235"/>
      <c r="H457" s="235"/>
      <c r="I457" s="235"/>
      <c r="J457" s="235"/>
      <c r="K457" s="235"/>
      <c r="L457" s="235"/>
      <c r="M457" s="235"/>
      <c r="P457" s="591"/>
      <c r="Q457" s="328"/>
      <c r="R457" s="592"/>
      <c r="S457" s="592"/>
      <c r="T457" s="575"/>
      <c r="U457" s="235"/>
      <c r="V457" s="235"/>
      <c r="Y457" s="591"/>
      <c r="Z457" s="328"/>
      <c r="AA457" s="592"/>
      <c r="AB457" s="592"/>
      <c r="AC457" s="575"/>
      <c r="AD457" s="235"/>
      <c r="AE457" s="235"/>
      <c r="AH457" s="591"/>
      <c r="AI457" s="328"/>
      <c r="AJ457" s="592"/>
      <c r="AK457" s="592"/>
      <c r="AL457" s="575"/>
      <c r="AM457" s="235"/>
      <c r="AN457" s="235"/>
    </row>
    <row r="458" spans="1:40" s="177" customFormat="1" x14ac:dyDescent="0.2">
      <c r="B458" s="591"/>
      <c r="C458" s="328"/>
      <c r="D458" s="592"/>
      <c r="E458" s="592"/>
      <c r="F458" s="575"/>
      <c r="G458" s="235"/>
      <c r="H458" s="235"/>
      <c r="I458" s="235"/>
      <c r="J458" s="235"/>
      <c r="K458" s="235"/>
      <c r="L458" s="235"/>
      <c r="M458" s="235"/>
      <c r="P458" s="591"/>
      <c r="Q458" s="328"/>
      <c r="R458" s="592"/>
      <c r="S458" s="592"/>
      <c r="T458" s="575"/>
      <c r="U458" s="235"/>
      <c r="V458" s="235"/>
      <c r="Y458" s="591"/>
      <c r="Z458" s="328"/>
      <c r="AA458" s="592"/>
      <c r="AB458" s="592"/>
      <c r="AC458" s="575"/>
      <c r="AD458" s="235"/>
      <c r="AE458" s="235"/>
      <c r="AH458" s="591"/>
      <c r="AI458" s="328"/>
      <c r="AJ458" s="592"/>
      <c r="AK458" s="592"/>
      <c r="AL458" s="575"/>
      <c r="AM458" s="235"/>
      <c r="AN458" s="235"/>
    </row>
    <row r="459" spans="1:40" s="177" customFormat="1" x14ac:dyDescent="0.2">
      <c r="B459" s="591"/>
      <c r="C459" s="328"/>
      <c r="D459" s="592"/>
      <c r="E459" s="592"/>
      <c r="F459" s="575"/>
      <c r="G459" s="235"/>
      <c r="H459" s="235"/>
      <c r="I459" s="235"/>
      <c r="J459" s="235"/>
      <c r="K459" s="235"/>
      <c r="L459" s="235"/>
      <c r="M459" s="235"/>
      <c r="P459" s="591"/>
      <c r="Q459" s="328"/>
      <c r="R459" s="592"/>
      <c r="S459" s="592"/>
      <c r="T459" s="575"/>
      <c r="U459" s="235"/>
      <c r="V459" s="235"/>
      <c r="Y459" s="591"/>
      <c r="Z459" s="328"/>
      <c r="AA459" s="592"/>
      <c r="AB459" s="592"/>
      <c r="AC459" s="575"/>
      <c r="AD459" s="235"/>
      <c r="AE459" s="235"/>
      <c r="AH459" s="591"/>
      <c r="AI459" s="328"/>
      <c r="AJ459" s="592"/>
      <c r="AK459" s="592"/>
      <c r="AL459" s="575"/>
      <c r="AM459" s="235"/>
      <c r="AN459" s="235"/>
    </row>
    <row r="460" spans="1:40" s="177" customFormat="1" x14ac:dyDescent="0.2">
      <c r="B460" s="591"/>
      <c r="C460" s="328"/>
      <c r="D460" s="592"/>
      <c r="E460" s="592"/>
      <c r="F460" s="575"/>
      <c r="G460" s="235"/>
      <c r="H460" s="235"/>
      <c r="I460" s="235"/>
      <c r="J460" s="235"/>
      <c r="K460" s="235"/>
      <c r="L460" s="235"/>
      <c r="M460" s="235"/>
      <c r="P460" s="591"/>
      <c r="Q460" s="328"/>
      <c r="R460" s="592"/>
      <c r="S460" s="592"/>
      <c r="T460" s="575"/>
      <c r="U460" s="235"/>
      <c r="V460" s="235"/>
      <c r="Y460" s="591"/>
      <c r="Z460" s="328"/>
      <c r="AA460" s="592"/>
      <c r="AB460" s="592"/>
      <c r="AC460" s="575"/>
      <c r="AD460" s="235"/>
      <c r="AE460" s="235"/>
      <c r="AH460" s="591"/>
      <c r="AI460" s="328"/>
      <c r="AJ460" s="592"/>
      <c r="AK460" s="592"/>
      <c r="AL460" s="575"/>
      <c r="AM460" s="235"/>
      <c r="AN460" s="235"/>
    </row>
    <row r="461" spans="1:40" s="177" customFormat="1" x14ac:dyDescent="0.2">
      <c r="B461" s="591"/>
      <c r="C461" s="328"/>
      <c r="D461" s="592"/>
      <c r="E461" s="592"/>
      <c r="F461" s="575"/>
      <c r="G461" s="235"/>
      <c r="H461" s="235"/>
      <c r="I461" s="235"/>
      <c r="J461" s="235"/>
      <c r="K461" s="235"/>
      <c r="L461" s="235"/>
      <c r="M461" s="235"/>
      <c r="P461" s="591"/>
      <c r="Q461" s="328"/>
      <c r="R461" s="592"/>
      <c r="S461" s="592"/>
      <c r="T461" s="575"/>
      <c r="U461" s="235"/>
      <c r="V461" s="235"/>
      <c r="Y461" s="591"/>
      <c r="Z461" s="328"/>
      <c r="AA461" s="592"/>
      <c r="AB461" s="592"/>
      <c r="AC461" s="575"/>
      <c r="AD461" s="235"/>
      <c r="AE461" s="235"/>
      <c r="AH461" s="591"/>
      <c r="AI461" s="328"/>
      <c r="AJ461" s="592"/>
      <c r="AK461" s="592"/>
      <c r="AL461" s="575"/>
      <c r="AM461" s="235"/>
      <c r="AN461" s="235"/>
    </row>
    <row r="462" spans="1:40" s="177" customFormat="1" x14ac:dyDescent="0.2">
      <c r="B462" s="591"/>
      <c r="C462" s="328"/>
      <c r="D462" s="592"/>
      <c r="E462" s="592"/>
      <c r="F462" s="575"/>
      <c r="G462" s="235"/>
      <c r="H462" s="235"/>
      <c r="I462" s="235"/>
      <c r="J462" s="235"/>
      <c r="K462" s="235"/>
      <c r="L462" s="235"/>
      <c r="M462" s="235"/>
      <c r="P462" s="591"/>
      <c r="Q462" s="328"/>
      <c r="R462" s="592"/>
      <c r="S462" s="592"/>
      <c r="T462" s="575"/>
      <c r="U462" s="235"/>
      <c r="V462" s="235"/>
      <c r="Y462" s="591"/>
      <c r="Z462" s="328"/>
      <c r="AA462" s="592"/>
      <c r="AB462" s="592"/>
      <c r="AC462" s="575"/>
      <c r="AD462" s="235"/>
      <c r="AE462" s="235"/>
      <c r="AH462" s="591"/>
      <c r="AI462" s="328"/>
      <c r="AJ462" s="592"/>
      <c r="AK462" s="592"/>
      <c r="AL462" s="575"/>
      <c r="AM462" s="235"/>
      <c r="AN462" s="235"/>
    </row>
    <row r="463" spans="1:40" s="177" customFormat="1" ht="13.5" thickBot="1" x14ac:dyDescent="0.25">
      <c r="B463" s="591"/>
      <c r="C463" s="328"/>
      <c r="D463" s="592"/>
      <c r="E463" s="592"/>
      <c r="F463" s="575"/>
      <c r="G463" s="235"/>
      <c r="H463" s="235"/>
      <c r="I463" s="235"/>
      <c r="J463" s="235"/>
      <c r="K463" s="235"/>
      <c r="L463" s="235"/>
      <c r="M463" s="235"/>
      <c r="P463" s="591"/>
      <c r="Q463" s="328"/>
      <c r="R463" s="592"/>
      <c r="S463" s="592"/>
      <c r="T463" s="575"/>
      <c r="U463" s="235"/>
      <c r="V463" s="235"/>
      <c r="Y463" s="591"/>
      <c r="Z463" s="328"/>
      <c r="AA463" s="592"/>
      <c r="AB463" s="592"/>
      <c r="AC463" s="575"/>
      <c r="AD463" s="235"/>
      <c r="AE463" s="235"/>
      <c r="AH463" s="591"/>
      <c r="AI463" s="328"/>
      <c r="AJ463" s="592"/>
      <c r="AK463" s="592"/>
      <c r="AL463" s="575"/>
      <c r="AM463" s="235"/>
      <c r="AN463" s="235"/>
    </row>
    <row r="464" spans="1:40" s="177" customFormat="1" ht="13.5" thickBot="1" x14ac:dyDescent="0.25">
      <c r="A464" s="579">
        <v>21</v>
      </c>
      <c r="B464" s="579"/>
      <c r="C464" s="472"/>
      <c r="D464" s="816" t="s">
        <v>159</v>
      </c>
      <c r="E464" s="812" t="s">
        <v>34</v>
      </c>
      <c r="F464" s="580">
        <f>+$AL476</f>
        <v>0</v>
      </c>
      <c r="G464" s="235"/>
      <c r="H464" s="235"/>
      <c r="I464" s="235"/>
      <c r="J464" s="235"/>
      <c r="K464" s="235"/>
      <c r="L464" s="235"/>
      <c r="M464" s="235"/>
      <c r="O464" s="579"/>
      <c r="P464" s="579"/>
      <c r="Q464" s="472"/>
      <c r="R464" s="816" t="s">
        <v>159</v>
      </c>
      <c r="S464" s="812" t="s">
        <v>34</v>
      </c>
      <c r="T464" s="580">
        <f>+$AL476</f>
        <v>0</v>
      </c>
      <c r="U464" s="235"/>
      <c r="V464" s="235"/>
      <c r="X464" s="579">
        <v>21</v>
      </c>
      <c r="Y464" s="579"/>
      <c r="Z464" s="472"/>
      <c r="AA464" s="816" t="s">
        <v>159</v>
      </c>
      <c r="AB464" s="812" t="s">
        <v>34</v>
      </c>
      <c r="AC464" s="580">
        <f>+$AL476</f>
        <v>0</v>
      </c>
      <c r="AD464" s="235"/>
      <c r="AE464" s="235"/>
      <c r="AG464" s="579"/>
      <c r="AH464" s="579"/>
      <c r="AI464" s="472"/>
      <c r="AJ464" s="816" t="s">
        <v>159</v>
      </c>
      <c r="AK464" s="812" t="s">
        <v>34</v>
      </c>
      <c r="AL464" s="814" t="s">
        <v>18</v>
      </c>
      <c r="AM464" s="235"/>
      <c r="AN464" s="235"/>
    </row>
    <row r="465" spans="1:40" s="177" customFormat="1" ht="51" x14ac:dyDescent="0.2">
      <c r="A465" s="581" t="s">
        <v>7</v>
      </c>
      <c r="B465" s="582" t="str">
        <f>+" אסמכתא " &amp; $B$23 &amp;"         חזרה לטבלה "</f>
        <v xml:space="preserve"> אסמכתא          חזרה לטבלה </v>
      </c>
      <c r="C465" s="477" t="s">
        <v>203</v>
      </c>
      <c r="D465" s="817"/>
      <c r="E465" s="813"/>
      <c r="F465" s="580" t="s">
        <v>18</v>
      </c>
      <c r="G465" s="235"/>
      <c r="H465" s="235"/>
      <c r="I465" s="235"/>
      <c r="J465" s="235"/>
      <c r="K465" s="235"/>
      <c r="L465" s="235"/>
      <c r="M465" s="235"/>
      <c r="O465" s="581" t="s">
        <v>23</v>
      </c>
      <c r="P465" s="582" t="str">
        <f>+" אסמכתא " &amp; $B$23 &amp;"         חזרה לטבלה "</f>
        <v xml:space="preserve"> אסמכתא          חזרה לטבלה </v>
      </c>
      <c r="Q465" s="477" t="s">
        <v>203</v>
      </c>
      <c r="R465" s="817"/>
      <c r="S465" s="813"/>
      <c r="T465" s="580" t="s">
        <v>18</v>
      </c>
      <c r="U465" s="235"/>
      <c r="V465" s="235"/>
      <c r="X465" s="581" t="s">
        <v>7</v>
      </c>
      <c r="Y465" s="582" t="str">
        <f>+" אסמכתא " &amp; $B$23 &amp;"         חזרה לטבלה "</f>
        <v xml:space="preserve"> אסמכתא          חזרה לטבלה </v>
      </c>
      <c r="Z465" s="477" t="s">
        <v>203</v>
      </c>
      <c r="AA465" s="817"/>
      <c r="AB465" s="813"/>
      <c r="AC465" s="580" t="s">
        <v>18</v>
      </c>
      <c r="AD465" s="235"/>
      <c r="AE465" s="235"/>
      <c r="AG465" s="581" t="s">
        <v>23</v>
      </c>
      <c r="AH465" s="582" t="str">
        <f>+" אסמכתא " &amp; $B$23 &amp;"         חזרה לטבלה "</f>
        <v xml:space="preserve"> אסמכתא          חזרה לטבלה </v>
      </c>
      <c r="AI465" s="477" t="s">
        <v>203</v>
      </c>
      <c r="AJ465" s="817"/>
      <c r="AK465" s="813"/>
      <c r="AL465" s="815"/>
      <c r="AM465" s="235"/>
      <c r="AN465" s="235"/>
    </row>
    <row r="466" spans="1:40" s="177" customFormat="1" x14ac:dyDescent="0.2">
      <c r="A466" s="583">
        <v>1</v>
      </c>
      <c r="B466" s="584"/>
      <c r="C466" s="585"/>
      <c r="D466" s="586"/>
      <c r="E466" s="586"/>
      <c r="F466" s="587"/>
      <c r="G466" s="235">
        <f>IF(AND((COUNTA($C$23)=1),(COUNTA(F466)=1),($C$23&lt;&gt;0),(OR((E466&lt;$C$62),(E466&gt;($E$62+61))))),1,0)</f>
        <v>0</v>
      </c>
      <c r="H466" s="235">
        <f>IF(AND((COUNTA($C$23)=1),(COUNTA(F466)=1),($C$23&lt;&gt;0),(OR((D466&lt;$C$62),(D466&gt;($E$62))))),1,0)</f>
        <v>0</v>
      </c>
      <c r="I466" s="235"/>
      <c r="J466" s="235"/>
      <c r="K466" s="235"/>
      <c r="L466" s="235"/>
      <c r="M466" s="235"/>
      <c r="O466" s="583">
        <v>12</v>
      </c>
      <c r="P466" s="584"/>
      <c r="Q466" s="585"/>
      <c r="R466" s="586"/>
      <c r="S466" s="586"/>
      <c r="T466" s="587"/>
      <c r="U466" s="235">
        <f>IF(AND((COUNTA($C$23)=1),(COUNTA(T466)=1),($C$23&lt;&gt;0),(OR((S466&lt;$C$62),(S466&gt;($E$62+61))))),1,0)</f>
        <v>0</v>
      </c>
      <c r="V466" s="235">
        <f>IF(AND((COUNTA($C$23)=1),(COUNTA(T466)=1),($C$23&lt;&gt;0),(OR((R466&lt;$C$62),(R466&gt;($E$62))))),1,0)</f>
        <v>0</v>
      </c>
      <c r="X466" s="583">
        <v>23</v>
      </c>
      <c r="Y466" s="584"/>
      <c r="Z466" s="585"/>
      <c r="AA466" s="586"/>
      <c r="AB466" s="586"/>
      <c r="AC466" s="587"/>
      <c r="AD466" s="235">
        <f>IF(AND((COUNTA($C$23)=1),(COUNTA(AC466)=1),($C$23&lt;&gt;0),(OR((AB466&lt;$C$62),(AB466&gt;($E$62+61))))),1,0)</f>
        <v>0</v>
      </c>
      <c r="AE466" s="235">
        <f>IF(AND((COUNTA($C$23)=1),(COUNTA(AC466)=1),($C$23&lt;&gt;0),(OR((AA466&lt;$C$62),(AA466&gt;($E$62))))),1,0)</f>
        <v>0</v>
      </c>
      <c r="AG466" s="583">
        <v>34</v>
      </c>
      <c r="AH466" s="584"/>
      <c r="AI466" s="585"/>
      <c r="AJ466" s="586"/>
      <c r="AK466" s="586"/>
      <c r="AL466" s="587"/>
      <c r="AM466" s="235">
        <f>IF(AND((COUNTA($C$23)=1),(COUNTA(AL466)=1),($C$23&lt;&gt;0),(OR((AK466&lt;$C$62),(AK466&gt;($E$62+61))))),1,0)</f>
        <v>0</v>
      </c>
      <c r="AN466" s="235">
        <f>IF(AND((COUNTA($C$23)=1),(COUNTA(AL466)=1),($C$23&lt;&gt;0),(OR((AJ466&lt;$C$62),(AJ466&gt;($E$62))))),1,0)</f>
        <v>0</v>
      </c>
    </row>
    <row r="467" spans="1:40" s="177" customFormat="1" x14ac:dyDescent="0.2">
      <c r="A467" s="583">
        <v>2</v>
      </c>
      <c r="B467" s="584"/>
      <c r="C467" s="585"/>
      <c r="D467" s="586"/>
      <c r="E467" s="586"/>
      <c r="F467" s="587"/>
      <c r="G467" s="235">
        <f t="shared" ref="G467:G476" si="163">IF(AND((COUNTA($C$23)=1),(COUNTA(F467)=1),($C$23&lt;&gt;0),(OR((E467&lt;$C$62),(E467&gt;($E$62+61))))),1,0)</f>
        <v>0</v>
      </c>
      <c r="H467" s="235">
        <f t="shared" ref="H467:H476" si="164">IF(AND((COUNTA($C$23)=1),(COUNTA(F467)=1),($C$23&lt;&gt;0),(OR((D467&lt;$C$62),(D467&gt;($E$62))))),1,0)</f>
        <v>0</v>
      </c>
      <c r="I467" s="235"/>
      <c r="J467" s="235"/>
      <c r="K467" s="235"/>
      <c r="L467" s="235"/>
      <c r="M467" s="235"/>
      <c r="O467" s="583">
        <v>13</v>
      </c>
      <c r="P467" s="584"/>
      <c r="Q467" s="585"/>
      <c r="R467" s="586"/>
      <c r="S467" s="586"/>
      <c r="T467" s="587"/>
      <c r="U467" s="235">
        <f t="shared" ref="U467:U476" si="165">IF(AND((COUNTA($C$23)=1),(COUNTA(T467)=1),($C$23&lt;&gt;0),(OR((S467&lt;$C$62),(S467&gt;($E$62+61))))),1,0)</f>
        <v>0</v>
      </c>
      <c r="V467" s="235">
        <f t="shared" ref="V467:V476" si="166">IF(AND((COUNTA($C$23)=1),(COUNTA(T467)=1),($C$23&lt;&gt;0),(OR((R467&lt;$C$62),(R467&gt;($E$62))))),1,0)</f>
        <v>0</v>
      </c>
      <c r="X467" s="583">
        <v>24</v>
      </c>
      <c r="Y467" s="584"/>
      <c r="Z467" s="585"/>
      <c r="AA467" s="586"/>
      <c r="AB467" s="586"/>
      <c r="AC467" s="587"/>
      <c r="AD467" s="235">
        <f t="shared" ref="AD467:AD476" si="167">IF(AND((COUNTA($C$23)=1),(COUNTA(AC467)=1),($C$23&lt;&gt;0),(OR((AB467&lt;$C$62),(AB467&gt;($E$62+61))))),1,0)</f>
        <v>0</v>
      </c>
      <c r="AE467" s="235">
        <f t="shared" ref="AE467:AE476" si="168">IF(AND((COUNTA($C$23)=1),(COUNTA(AC467)=1),($C$23&lt;&gt;0),(OR((AA467&lt;$C$62),(AA467&gt;($E$62))))),1,0)</f>
        <v>0</v>
      </c>
      <c r="AG467" s="583">
        <v>35</v>
      </c>
      <c r="AH467" s="584"/>
      <c r="AI467" s="585"/>
      <c r="AJ467" s="586"/>
      <c r="AK467" s="586"/>
      <c r="AL467" s="587"/>
      <c r="AM467" s="235">
        <f t="shared" ref="AM467:AM475" si="169">IF(AND((COUNTA($C$23)=1),(COUNTA(AL467)=1),($C$23&lt;&gt;0),(OR((AK467&lt;$C$62),(AK467&gt;($E$62+61))))),1,0)</f>
        <v>0</v>
      </c>
      <c r="AN467" s="235">
        <f t="shared" ref="AN467:AN475" si="170">IF(AND((COUNTA($C$23)=1),(COUNTA(AL467)=1),($C$23&lt;&gt;0),(OR((AJ467&lt;$C$62),(AJ467&gt;($E$62))))),1,0)</f>
        <v>0</v>
      </c>
    </row>
    <row r="468" spans="1:40" s="177" customFormat="1" x14ac:dyDescent="0.2">
      <c r="A468" s="583">
        <v>3</v>
      </c>
      <c r="B468" s="584"/>
      <c r="C468" s="585"/>
      <c r="D468" s="586"/>
      <c r="E468" s="586"/>
      <c r="F468" s="587"/>
      <c r="G468" s="235">
        <f t="shared" si="163"/>
        <v>0</v>
      </c>
      <c r="H468" s="235">
        <f t="shared" si="164"/>
        <v>0</v>
      </c>
      <c r="I468" s="235"/>
      <c r="J468" s="235"/>
      <c r="K468" s="235"/>
      <c r="L468" s="235"/>
      <c r="M468" s="235"/>
      <c r="O468" s="583">
        <v>14</v>
      </c>
      <c r="P468" s="584"/>
      <c r="Q468" s="585"/>
      <c r="R468" s="586"/>
      <c r="S468" s="586"/>
      <c r="T468" s="587"/>
      <c r="U468" s="235">
        <f t="shared" si="165"/>
        <v>0</v>
      </c>
      <c r="V468" s="235">
        <f t="shared" si="166"/>
        <v>0</v>
      </c>
      <c r="X468" s="583">
        <v>25</v>
      </c>
      <c r="Y468" s="584"/>
      <c r="Z468" s="585"/>
      <c r="AA468" s="586"/>
      <c r="AB468" s="586"/>
      <c r="AC468" s="587"/>
      <c r="AD468" s="235">
        <f t="shared" si="167"/>
        <v>0</v>
      </c>
      <c r="AE468" s="235">
        <f t="shared" si="168"/>
        <v>0</v>
      </c>
      <c r="AG468" s="583">
        <v>36</v>
      </c>
      <c r="AH468" s="584"/>
      <c r="AI468" s="585"/>
      <c r="AJ468" s="586"/>
      <c r="AK468" s="586"/>
      <c r="AL468" s="587"/>
      <c r="AM468" s="235">
        <f t="shared" si="169"/>
        <v>0</v>
      </c>
      <c r="AN468" s="235">
        <f t="shared" si="170"/>
        <v>0</v>
      </c>
    </row>
    <row r="469" spans="1:40" s="177" customFormat="1" x14ac:dyDescent="0.2">
      <c r="A469" s="583">
        <v>4</v>
      </c>
      <c r="B469" s="584"/>
      <c r="C469" s="585"/>
      <c r="D469" s="586"/>
      <c r="E469" s="586"/>
      <c r="F469" s="587"/>
      <c r="G469" s="235">
        <f t="shared" si="163"/>
        <v>0</v>
      </c>
      <c r="H469" s="235">
        <f t="shared" si="164"/>
        <v>0</v>
      </c>
      <c r="I469" s="235"/>
      <c r="J469" s="235"/>
      <c r="K469" s="235"/>
      <c r="L469" s="235"/>
      <c r="M469" s="235"/>
      <c r="O469" s="583">
        <v>15</v>
      </c>
      <c r="P469" s="584"/>
      <c r="Q469" s="585"/>
      <c r="R469" s="586"/>
      <c r="S469" s="586"/>
      <c r="T469" s="587"/>
      <c r="U469" s="235">
        <f t="shared" si="165"/>
        <v>0</v>
      </c>
      <c r="V469" s="235">
        <f t="shared" si="166"/>
        <v>0</v>
      </c>
      <c r="X469" s="583">
        <v>26</v>
      </c>
      <c r="Y469" s="584"/>
      <c r="Z469" s="585"/>
      <c r="AA469" s="586"/>
      <c r="AB469" s="586"/>
      <c r="AC469" s="587"/>
      <c r="AD469" s="235">
        <f t="shared" si="167"/>
        <v>0</v>
      </c>
      <c r="AE469" s="235">
        <f t="shared" si="168"/>
        <v>0</v>
      </c>
      <c r="AG469" s="583">
        <v>37</v>
      </c>
      <c r="AH469" s="584"/>
      <c r="AI469" s="585"/>
      <c r="AJ469" s="586"/>
      <c r="AK469" s="586"/>
      <c r="AL469" s="587"/>
      <c r="AM469" s="235">
        <f t="shared" si="169"/>
        <v>0</v>
      </c>
      <c r="AN469" s="235">
        <f t="shared" si="170"/>
        <v>0</v>
      </c>
    </row>
    <row r="470" spans="1:40" s="177" customFormat="1" x14ac:dyDescent="0.2">
      <c r="A470" s="583">
        <v>5</v>
      </c>
      <c r="B470" s="584"/>
      <c r="C470" s="585"/>
      <c r="D470" s="586"/>
      <c r="E470" s="586"/>
      <c r="F470" s="587"/>
      <c r="G470" s="235">
        <f t="shared" si="163"/>
        <v>0</v>
      </c>
      <c r="H470" s="235">
        <f t="shared" si="164"/>
        <v>0</v>
      </c>
      <c r="I470" s="235"/>
      <c r="J470" s="235"/>
      <c r="K470" s="235"/>
      <c r="L470" s="235"/>
      <c r="M470" s="235"/>
      <c r="O470" s="583">
        <v>16</v>
      </c>
      <c r="P470" s="584"/>
      <c r="Q470" s="585"/>
      <c r="R470" s="586"/>
      <c r="S470" s="586"/>
      <c r="T470" s="587"/>
      <c r="U470" s="235">
        <f t="shared" si="165"/>
        <v>0</v>
      </c>
      <c r="V470" s="235">
        <f t="shared" si="166"/>
        <v>0</v>
      </c>
      <c r="X470" s="583">
        <v>27</v>
      </c>
      <c r="Y470" s="584"/>
      <c r="Z470" s="585"/>
      <c r="AA470" s="586"/>
      <c r="AB470" s="586"/>
      <c r="AC470" s="587"/>
      <c r="AD470" s="235">
        <f t="shared" si="167"/>
        <v>0</v>
      </c>
      <c r="AE470" s="235">
        <f t="shared" si="168"/>
        <v>0</v>
      </c>
      <c r="AG470" s="583">
        <v>38</v>
      </c>
      <c r="AH470" s="584"/>
      <c r="AI470" s="585"/>
      <c r="AJ470" s="586"/>
      <c r="AK470" s="586"/>
      <c r="AL470" s="587"/>
      <c r="AM470" s="235">
        <f t="shared" si="169"/>
        <v>0</v>
      </c>
      <c r="AN470" s="235">
        <f t="shared" si="170"/>
        <v>0</v>
      </c>
    </row>
    <row r="471" spans="1:40" s="177" customFormat="1" x14ac:dyDescent="0.2">
      <c r="A471" s="583">
        <v>6</v>
      </c>
      <c r="B471" s="584"/>
      <c r="C471" s="585"/>
      <c r="D471" s="586"/>
      <c r="E471" s="586"/>
      <c r="F471" s="587"/>
      <c r="G471" s="235">
        <f t="shared" si="163"/>
        <v>0</v>
      </c>
      <c r="H471" s="235">
        <f t="shared" si="164"/>
        <v>0</v>
      </c>
      <c r="I471" s="235"/>
      <c r="J471" s="235"/>
      <c r="K471" s="235"/>
      <c r="L471" s="235"/>
      <c r="M471" s="235"/>
      <c r="O471" s="583">
        <v>17</v>
      </c>
      <c r="P471" s="584"/>
      <c r="Q471" s="585"/>
      <c r="R471" s="586"/>
      <c r="S471" s="586"/>
      <c r="T471" s="587"/>
      <c r="U471" s="235">
        <f t="shared" si="165"/>
        <v>0</v>
      </c>
      <c r="V471" s="235">
        <f t="shared" si="166"/>
        <v>0</v>
      </c>
      <c r="X471" s="583">
        <v>28</v>
      </c>
      <c r="Y471" s="584"/>
      <c r="Z471" s="585"/>
      <c r="AA471" s="586"/>
      <c r="AB471" s="586"/>
      <c r="AC471" s="587"/>
      <c r="AD471" s="235">
        <f t="shared" si="167"/>
        <v>0</v>
      </c>
      <c r="AE471" s="235">
        <f t="shared" si="168"/>
        <v>0</v>
      </c>
      <c r="AG471" s="583">
        <v>39</v>
      </c>
      <c r="AH471" s="584"/>
      <c r="AI471" s="585"/>
      <c r="AJ471" s="586"/>
      <c r="AK471" s="586"/>
      <c r="AL471" s="587"/>
      <c r="AM471" s="235">
        <f t="shared" si="169"/>
        <v>0</v>
      </c>
      <c r="AN471" s="235">
        <f t="shared" si="170"/>
        <v>0</v>
      </c>
    </row>
    <row r="472" spans="1:40" s="177" customFormat="1" x14ac:dyDescent="0.2">
      <c r="A472" s="583">
        <v>7</v>
      </c>
      <c r="B472" s="584"/>
      <c r="C472" s="585"/>
      <c r="D472" s="586"/>
      <c r="E472" s="586"/>
      <c r="F472" s="587"/>
      <c r="G472" s="235">
        <f t="shared" si="163"/>
        <v>0</v>
      </c>
      <c r="H472" s="235">
        <f t="shared" si="164"/>
        <v>0</v>
      </c>
      <c r="I472" s="235"/>
      <c r="J472" s="235"/>
      <c r="K472" s="235"/>
      <c r="L472" s="235"/>
      <c r="M472" s="235"/>
      <c r="O472" s="583">
        <v>18</v>
      </c>
      <c r="P472" s="584"/>
      <c r="Q472" s="585"/>
      <c r="R472" s="586"/>
      <c r="S472" s="586"/>
      <c r="T472" s="587"/>
      <c r="U472" s="235">
        <f t="shared" si="165"/>
        <v>0</v>
      </c>
      <c r="V472" s="235">
        <f t="shared" si="166"/>
        <v>0</v>
      </c>
      <c r="X472" s="583">
        <v>29</v>
      </c>
      <c r="Y472" s="584"/>
      <c r="Z472" s="585"/>
      <c r="AA472" s="586"/>
      <c r="AB472" s="586"/>
      <c r="AC472" s="587"/>
      <c r="AD472" s="235">
        <f t="shared" si="167"/>
        <v>0</v>
      </c>
      <c r="AE472" s="235">
        <f t="shared" si="168"/>
        <v>0</v>
      </c>
      <c r="AG472" s="583">
        <v>40</v>
      </c>
      <c r="AH472" s="584"/>
      <c r="AI472" s="585"/>
      <c r="AJ472" s="586"/>
      <c r="AK472" s="586"/>
      <c r="AL472" s="587"/>
      <c r="AM472" s="235">
        <f t="shared" si="169"/>
        <v>0</v>
      </c>
      <c r="AN472" s="235">
        <f t="shared" si="170"/>
        <v>0</v>
      </c>
    </row>
    <row r="473" spans="1:40" s="177" customFormat="1" x14ac:dyDescent="0.2">
      <c r="A473" s="583">
        <v>8</v>
      </c>
      <c r="B473" s="584"/>
      <c r="C473" s="585"/>
      <c r="D473" s="586"/>
      <c r="E473" s="586"/>
      <c r="F473" s="587"/>
      <c r="G473" s="235">
        <f t="shared" si="163"/>
        <v>0</v>
      </c>
      <c r="H473" s="235">
        <f t="shared" si="164"/>
        <v>0</v>
      </c>
      <c r="I473" s="235"/>
      <c r="J473" s="235"/>
      <c r="K473" s="235"/>
      <c r="L473" s="235"/>
      <c r="M473" s="235"/>
      <c r="O473" s="583">
        <v>19</v>
      </c>
      <c r="P473" s="584"/>
      <c r="Q473" s="585"/>
      <c r="R473" s="586"/>
      <c r="S473" s="586"/>
      <c r="T473" s="587"/>
      <c r="U473" s="235">
        <f t="shared" si="165"/>
        <v>0</v>
      </c>
      <c r="V473" s="235">
        <f t="shared" si="166"/>
        <v>0</v>
      </c>
      <c r="X473" s="583">
        <v>30</v>
      </c>
      <c r="Y473" s="584"/>
      <c r="Z473" s="585"/>
      <c r="AA473" s="586"/>
      <c r="AB473" s="586"/>
      <c r="AC473" s="587"/>
      <c r="AD473" s="235">
        <f t="shared" si="167"/>
        <v>0</v>
      </c>
      <c r="AE473" s="235">
        <f t="shared" si="168"/>
        <v>0</v>
      </c>
      <c r="AG473" s="583">
        <v>41</v>
      </c>
      <c r="AH473" s="584"/>
      <c r="AI473" s="585"/>
      <c r="AJ473" s="586"/>
      <c r="AK473" s="586"/>
      <c r="AL473" s="587"/>
      <c r="AM473" s="235">
        <f t="shared" si="169"/>
        <v>0</v>
      </c>
      <c r="AN473" s="235">
        <f t="shared" si="170"/>
        <v>0</v>
      </c>
    </row>
    <row r="474" spans="1:40" s="177" customFormat="1" x14ac:dyDescent="0.2">
      <c r="A474" s="583">
        <v>9</v>
      </c>
      <c r="B474" s="584"/>
      <c r="C474" s="585"/>
      <c r="D474" s="586"/>
      <c r="E474" s="586"/>
      <c r="F474" s="587"/>
      <c r="G474" s="235">
        <f t="shared" si="163"/>
        <v>0</v>
      </c>
      <c r="H474" s="235">
        <f t="shared" si="164"/>
        <v>0</v>
      </c>
      <c r="I474" s="235"/>
      <c r="J474" s="235"/>
      <c r="K474" s="235"/>
      <c r="L474" s="235"/>
      <c r="M474" s="235"/>
      <c r="O474" s="583">
        <v>20</v>
      </c>
      <c r="P474" s="584"/>
      <c r="Q474" s="585"/>
      <c r="R474" s="586"/>
      <c r="S474" s="586"/>
      <c r="T474" s="587"/>
      <c r="U474" s="235">
        <f t="shared" si="165"/>
        <v>0</v>
      </c>
      <c r="V474" s="235">
        <f t="shared" si="166"/>
        <v>0</v>
      </c>
      <c r="X474" s="583">
        <v>31</v>
      </c>
      <c r="Y474" s="584"/>
      <c r="Z474" s="585"/>
      <c r="AA474" s="586"/>
      <c r="AB474" s="586"/>
      <c r="AC474" s="587"/>
      <c r="AD474" s="235">
        <f t="shared" si="167"/>
        <v>0</v>
      </c>
      <c r="AE474" s="235">
        <f t="shared" si="168"/>
        <v>0</v>
      </c>
      <c r="AG474" s="583">
        <v>42</v>
      </c>
      <c r="AH474" s="584"/>
      <c r="AI474" s="585"/>
      <c r="AJ474" s="586"/>
      <c r="AK474" s="586"/>
      <c r="AL474" s="587"/>
      <c r="AM474" s="235">
        <f t="shared" si="169"/>
        <v>0</v>
      </c>
      <c r="AN474" s="235">
        <f t="shared" si="170"/>
        <v>0</v>
      </c>
    </row>
    <row r="475" spans="1:40" s="177" customFormat="1" x14ac:dyDescent="0.2">
      <c r="A475" s="583">
        <v>10</v>
      </c>
      <c r="B475" s="584"/>
      <c r="C475" s="585"/>
      <c r="D475" s="586"/>
      <c r="E475" s="586"/>
      <c r="F475" s="587"/>
      <c r="G475" s="235">
        <f t="shared" si="163"/>
        <v>0</v>
      </c>
      <c r="H475" s="235">
        <f t="shared" si="164"/>
        <v>0</v>
      </c>
      <c r="I475" s="235"/>
      <c r="J475" s="235"/>
      <c r="K475" s="235"/>
      <c r="L475" s="235"/>
      <c r="M475" s="235"/>
      <c r="O475" s="583">
        <v>21</v>
      </c>
      <c r="P475" s="584"/>
      <c r="Q475" s="585"/>
      <c r="R475" s="586"/>
      <c r="S475" s="586"/>
      <c r="T475" s="587"/>
      <c r="U475" s="235">
        <f t="shared" si="165"/>
        <v>0</v>
      </c>
      <c r="V475" s="235">
        <f t="shared" si="166"/>
        <v>0</v>
      </c>
      <c r="X475" s="583">
        <v>32</v>
      </c>
      <c r="Y475" s="584"/>
      <c r="Z475" s="585"/>
      <c r="AA475" s="586"/>
      <c r="AB475" s="586"/>
      <c r="AC475" s="587"/>
      <c r="AD475" s="235">
        <f t="shared" si="167"/>
        <v>0</v>
      </c>
      <c r="AE475" s="235">
        <f t="shared" si="168"/>
        <v>0</v>
      </c>
      <c r="AG475" s="583">
        <v>43</v>
      </c>
      <c r="AH475" s="584"/>
      <c r="AI475" s="585"/>
      <c r="AJ475" s="586"/>
      <c r="AK475" s="586"/>
      <c r="AL475" s="587"/>
      <c r="AM475" s="235">
        <f t="shared" si="169"/>
        <v>0</v>
      </c>
      <c r="AN475" s="235">
        <f t="shared" si="170"/>
        <v>0</v>
      </c>
    </row>
    <row r="476" spans="1:40" s="177" customFormat="1" ht="13.5" thickBot="1" x14ac:dyDescent="0.25">
      <c r="A476" s="583">
        <v>11</v>
      </c>
      <c r="B476" s="584"/>
      <c r="C476" s="585"/>
      <c r="D476" s="586"/>
      <c r="E476" s="586"/>
      <c r="F476" s="587"/>
      <c r="G476" s="235">
        <f t="shared" si="163"/>
        <v>0</v>
      </c>
      <c r="H476" s="235">
        <f t="shared" si="164"/>
        <v>0</v>
      </c>
      <c r="I476" s="235"/>
      <c r="J476" s="235"/>
      <c r="K476" s="235"/>
      <c r="L476" s="235"/>
      <c r="M476" s="235"/>
      <c r="O476" s="583">
        <v>22</v>
      </c>
      <c r="P476" s="584"/>
      <c r="Q476" s="585"/>
      <c r="R476" s="586"/>
      <c r="S476" s="586"/>
      <c r="T476" s="587"/>
      <c r="U476" s="235">
        <f t="shared" si="165"/>
        <v>0</v>
      </c>
      <c r="V476" s="235">
        <f t="shared" si="166"/>
        <v>0</v>
      </c>
      <c r="X476" s="583">
        <v>33</v>
      </c>
      <c r="Y476" s="584"/>
      <c r="Z476" s="585"/>
      <c r="AA476" s="586"/>
      <c r="AB476" s="586"/>
      <c r="AC476" s="587"/>
      <c r="AD476" s="235">
        <f t="shared" si="167"/>
        <v>0</v>
      </c>
      <c r="AE476" s="235">
        <f t="shared" si="168"/>
        <v>0</v>
      </c>
      <c r="AG476" s="588"/>
      <c r="AH476" s="589" t="s">
        <v>3</v>
      </c>
      <c r="AI476" s="551"/>
      <c r="AJ476" s="589"/>
      <c r="AK476" s="589"/>
      <c r="AL476" s="590">
        <f>SUM(F466:F476)+SUM(T466:T476)+SUM(AL466:AL475)+SUM(AC466:AC476)</f>
        <v>0</v>
      </c>
      <c r="AM476" s="235"/>
      <c r="AN476" s="235"/>
    </row>
    <row r="477" spans="1:40" s="177" customFormat="1" x14ac:dyDescent="0.2">
      <c r="B477" s="591"/>
      <c r="C477" s="328"/>
      <c r="D477" s="592"/>
      <c r="E477" s="592"/>
      <c r="F477" s="575"/>
      <c r="G477" s="235"/>
      <c r="H477" s="235"/>
      <c r="I477" s="235"/>
      <c r="J477" s="235"/>
      <c r="K477" s="235"/>
      <c r="L477" s="235"/>
      <c r="M477" s="235"/>
      <c r="P477" s="591"/>
      <c r="Q477" s="328"/>
      <c r="R477" s="592"/>
      <c r="S477" s="592"/>
      <c r="T477" s="575"/>
      <c r="U477" s="235"/>
      <c r="V477" s="235"/>
      <c r="Y477" s="591"/>
      <c r="Z477" s="328"/>
      <c r="AA477" s="592"/>
      <c r="AB477" s="592"/>
      <c r="AC477" s="575"/>
      <c r="AD477" s="235"/>
      <c r="AE477" s="235"/>
      <c r="AH477" s="591"/>
      <c r="AI477" s="328"/>
      <c r="AJ477" s="592"/>
      <c r="AK477" s="592"/>
      <c r="AL477" s="575"/>
      <c r="AM477" s="235"/>
      <c r="AN477" s="235"/>
    </row>
    <row r="478" spans="1:40" s="177" customFormat="1" x14ac:dyDescent="0.2">
      <c r="B478" s="591"/>
      <c r="C478" s="328"/>
      <c r="D478" s="592"/>
      <c r="E478" s="592"/>
      <c r="F478" s="575"/>
      <c r="G478" s="235"/>
      <c r="H478" s="235"/>
      <c r="I478" s="235"/>
      <c r="J478" s="235"/>
      <c r="K478" s="235"/>
      <c r="L478" s="235"/>
      <c r="M478" s="235"/>
      <c r="P478" s="591"/>
      <c r="Q478" s="328"/>
      <c r="R478" s="592"/>
      <c r="S478" s="592"/>
      <c r="T478" s="575"/>
      <c r="U478" s="235"/>
      <c r="V478" s="235"/>
      <c r="Y478" s="591"/>
      <c r="Z478" s="328"/>
      <c r="AA478" s="592"/>
      <c r="AB478" s="592"/>
      <c r="AC478" s="575"/>
      <c r="AD478" s="235"/>
      <c r="AE478" s="235"/>
      <c r="AH478" s="591"/>
      <c r="AI478" s="328"/>
      <c r="AJ478" s="592"/>
      <c r="AK478" s="592"/>
      <c r="AL478" s="575"/>
      <c r="AM478" s="235"/>
      <c r="AN478" s="235"/>
    </row>
    <row r="479" spans="1:40" s="177" customFormat="1" x14ac:dyDescent="0.2">
      <c r="B479" s="591"/>
      <c r="C479" s="328"/>
      <c r="D479" s="592"/>
      <c r="E479" s="592"/>
      <c r="F479" s="575"/>
      <c r="G479" s="235"/>
      <c r="H479" s="235"/>
      <c r="I479" s="235"/>
      <c r="J479" s="235"/>
      <c r="K479" s="235"/>
      <c r="L479" s="235"/>
      <c r="M479" s="235"/>
      <c r="P479" s="591"/>
      <c r="Q479" s="328"/>
      <c r="R479" s="592"/>
      <c r="S479" s="592"/>
      <c r="T479" s="575"/>
      <c r="U479" s="235"/>
      <c r="V479" s="235"/>
      <c r="Y479" s="591"/>
      <c r="Z479" s="328"/>
      <c r="AA479" s="592"/>
      <c r="AB479" s="592"/>
      <c r="AC479" s="575"/>
      <c r="AD479" s="235"/>
      <c r="AE479" s="235"/>
      <c r="AH479" s="591"/>
      <c r="AI479" s="328"/>
      <c r="AJ479" s="592"/>
      <c r="AK479" s="592"/>
      <c r="AL479" s="575"/>
      <c r="AM479" s="235"/>
      <c r="AN479" s="235"/>
    </row>
    <row r="480" spans="1:40" s="177" customFormat="1" x14ac:dyDescent="0.2">
      <c r="B480" s="591"/>
      <c r="C480" s="328"/>
      <c r="D480" s="592"/>
      <c r="E480" s="592"/>
      <c r="F480" s="575"/>
      <c r="G480" s="235"/>
      <c r="H480" s="235"/>
      <c r="I480" s="235"/>
      <c r="J480" s="235"/>
      <c r="K480" s="235"/>
      <c r="L480" s="235"/>
      <c r="M480" s="235"/>
      <c r="P480" s="591"/>
      <c r="Q480" s="328"/>
      <c r="R480" s="592"/>
      <c r="S480" s="592"/>
      <c r="T480" s="575"/>
      <c r="U480" s="235"/>
      <c r="V480" s="235"/>
      <c r="Y480" s="591"/>
      <c r="Z480" s="328"/>
      <c r="AA480" s="592"/>
      <c r="AB480" s="592"/>
      <c r="AC480" s="575"/>
      <c r="AD480" s="235"/>
      <c r="AE480" s="235"/>
      <c r="AH480" s="591"/>
      <c r="AI480" s="328"/>
      <c r="AJ480" s="592"/>
      <c r="AK480" s="592"/>
      <c r="AL480" s="575"/>
      <c r="AM480" s="235"/>
      <c r="AN480" s="235"/>
    </row>
    <row r="481" spans="1:40" s="177" customFormat="1" x14ac:dyDescent="0.2">
      <c r="B481" s="591"/>
      <c r="C481" s="328"/>
      <c r="D481" s="592"/>
      <c r="E481" s="592"/>
      <c r="F481" s="575"/>
      <c r="G481" s="235"/>
      <c r="H481" s="235"/>
      <c r="I481" s="235"/>
      <c r="J481" s="235"/>
      <c r="K481" s="235"/>
      <c r="L481" s="235"/>
      <c r="M481" s="235"/>
      <c r="P481" s="591"/>
      <c r="Q481" s="328"/>
      <c r="R481" s="592"/>
      <c r="S481" s="592"/>
      <c r="T481" s="575"/>
      <c r="U481" s="235"/>
      <c r="V481" s="235"/>
      <c r="Y481" s="591"/>
      <c r="Z481" s="328"/>
      <c r="AA481" s="592"/>
      <c r="AB481" s="592"/>
      <c r="AC481" s="575"/>
      <c r="AD481" s="235"/>
      <c r="AE481" s="235"/>
      <c r="AH481" s="591"/>
      <c r="AI481" s="328"/>
      <c r="AJ481" s="592"/>
      <c r="AK481" s="592"/>
      <c r="AL481" s="575"/>
      <c r="AM481" s="235"/>
      <c r="AN481" s="235"/>
    </row>
    <row r="482" spans="1:40" s="177" customFormat="1" x14ac:dyDescent="0.2">
      <c r="B482" s="591"/>
      <c r="C482" s="328"/>
      <c r="D482" s="592"/>
      <c r="E482" s="592"/>
      <c r="F482" s="575"/>
      <c r="G482" s="235"/>
      <c r="H482" s="235"/>
      <c r="I482" s="235"/>
      <c r="J482" s="235"/>
      <c r="K482" s="235"/>
      <c r="L482" s="235"/>
      <c r="M482" s="235"/>
      <c r="P482" s="591"/>
      <c r="Q482" s="328"/>
      <c r="R482" s="592"/>
      <c r="S482" s="592"/>
      <c r="T482" s="575"/>
      <c r="U482" s="235"/>
      <c r="V482" s="235"/>
      <c r="Y482" s="591"/>
      <c r="Z482" s="328"/>
      <c r="AA482" s="592"/>
      <c r="AB482" s="592"/>
      <c r="AC482" s="575"/>
      <c r="AD482" s="235"/>
      <c r="AE482" s="235"/>
      <c r="AH482" s="591"/>
      <c r="AI482" s="328"/>
      <c r="AJ482" s="592"/>
      <c r="AK482" s="592"/>
      <c r="AL482" s="575"/>
      <c r="AM482" s="235"/>
      <c r="AN482" s="235"/>
    </row>
    <row r="483" spans="1:40" s="177" customFormat="1" ht="13.5" thickBot="1" x14ac:dyDescent="0.25">
      <c r="B483" s="591"/>
      <c r="C483" s="328"/>
      <c r="D483" s="592"/>
      <c r="E483" s="592"/>
      <c r="F483" s="575"/>
      <c r="G483" s="235"/>
      <c r="H483" s="235"/>
      <c r="I483" s="235"/>
      <c r="J483" s="235"/>
      <c r="K483" s="235"/>
      <c r="L483" s="235"/>
      <c r="M483" s="235"/>
      <c r="P483" s="591"/>
      <c r="Q483" s="328"/>
      <c r="R483" s="592"/>
      <c r="S483" s="592"/>
      <c r="T483" s="575"/>
      <c r="U483" s="235"/>
      <c r="V483" s="235"/>
      <c r="Y483" s="591"/>
      <c r="Z483" s="328"/>
      <c r="AA483" s="592"/>
      <c r="AB483" s="592"/>
      <c r="AC483" s="575"/>
      <c r="AD483" s="235"/>
      <c r="AE483" s="235"/>
      <c r="AH483" s="591"/>
      <c r="AI483" s="328"/>
      <c r="AJ483" s="592"/>
      <c r="AK483" s="592"/>
      <c r="AL483" s="575"/>
      <c r="AM483" s="235"/>
      <c r="AN483" s="235"/>
    </row>
    <row r="484" spans="1:40" s="177" customFormat="1" ht="13.5" thickBot="1" x14ac:dyDescent="0.25">
      <c r="A484" s="579">
        <v>22</v>
      </c>
      <c r="B484" s="579"/>
      <c r="C484" s="472"/>
      <c r="D484" s="816" t="s">
        <v>159</v>
      </c>
      <c r="E484" s="812" t="s">
        <v>34</v>
      </c>
      <c r="F484" s="580">
        <f>+$AL496</f>
        <v>0</v>
      </c>
      <c r="G484" s="235"/>
      <c r="H484" s="235"/>
      <c r="I484" s="235"/>
      <c r="J484" s="235"/>
      <c r="K484" s="235"/>
      <c r="L484" s="235"/>
      <c r="M484" s="235"/>
      <c r="O484" s="579"/>
      <c r="P484" s="579"/>
      <c r="Q484" s="472"/>
      <c r="R484" s="816" t="s">
        <v>159</v>
      </c>
      <c r="S484" s="812" t="s">
        <v>34</v>
      </c>
      <c r="T484" s="580">
        <f>+$AL496</f>
        <v>0</v>
      </c>
      <c r="U484" s="235"/>
      <c r="V484" s="235"/>
      <c r="X484" s="579">
        <v>22</v>
      </c>
      <c r="Y484" s="579"/>
      <c r="Z484" s="472"/>
      <c r="AA484" s="816" t="s">
        <v>159</v>
      </c>
      <c r="AB484" s="812" t="s">
        <v>34</v>
      </c>
      <c r="AC484" s="580">
        <f>+$AL496</f>
        <v>0</v>
      </c>
      <c r="AD484" s="235"/>
      <c r="AE484" s="235"/>
      <c r="AG484" s="579"/>
      <c r="AH484" s="579"/>
      <c r="AI484" s="472"/>
      <c r="AJ484" s="816" t="s">
        <v>159</v>
      </c>
      <c r="AK484" s="812" t="s">
        <v>34</v>
      </c>
      <c r="AL484" s="814" t="s">
        <v>18</v>
      </c>
      <c r="AM484" s="235"/>
      <c r="AN484" s="235"/>
    </row>
    <row r="485" spans="1:40" s="177" customFormat="1" ht="51" x14ac:dyDescent="0.2">
      <c r="A485" s="581" t="s">
        <v>7</v>
      </c>
      <c r="B485" s="582" t="str">
        <f>+" אסמכתא " &amp; $B$24 &amp;"         חזרה לטבלה "</f>
        <v xml:space="preserve"> אסמכתא          חזרה לטבלה </v>
      </c>
      <c r="C485" s="477" t="s">
        <v>203</v>
      </c>
      <c r="D485" s="817"/>
      <c r="E485" s="813"/>
      <c r="F485" s="580" t="s">
        <v>18</v>
      </c>
      <c r="G485" s="235"/>
      <c r="H485" s="235"/>
      <c r="I485" s="235"/>
      <c r="J485" s="235"/>
      <c r="K485" s="235"/>
      <c r="L485" s="235"/>
      <c r="M485" s="235"/>
      <c r="O485" s="581" t="s">
        <v>23</v>
      </c>
      <c r="P485" s="582" t="str">
        <f>+" אסמכתא " &amp; $B$24 &amp;"         חזרה לטבלה "</f>
        <v xml:space="preserve"> אסמכתא          חזרה לטבלה </v>
      </c>
      <c r="Q485" s="477" t="s">
        <v>203</v>
      </c>
      <c r="R485" s="817"/>
      <c r="S485" s="813"/>
      <c r="T485" s="580" t="s">
        <v>18</v>
      </c>
      <c r="U485" s="235"/>
      <c r="V485" s="235"/>
      <c r="X485" s="581" t="s">
        <v>7</v>
      </c>
      <c r="Y485" s="582" t="str">
        <f>+" אסמכתא " &amp; $B$24 &amp;"         חזרה לטבלה "</f>
        <v xml:space="preserve"> אסמכתא          חזרה לטבלה </v>
      </c>
      <c r="Z485" s="477" t="s">
        <v>203</v>
      </c>
      <c r="AA485" s="817"/>
      <c r="AB485" s="813"/>
      <c r="AC485" s="580" t="s">
        <v>18</v>
      </c>
      <c r="AD485" s="235"/>
      <c r="AE485" s="235"/>
      <c r="AG485" s="581" t="s">
        <v>23</v>
      </c>
      <c r="AH485" s="582" t="str">
        <f>+" אסמכתא " &amp; $B$24 &amp;"         חזרה לטבלה "</f>
        <v xml:space="preserve"> אסמכתא          חזרה לטבלה </v>
      </c>
      <c r="AI485" s="477" t="s">
        <v>203</v>
      </c>
      <c r="AJ485" s="817"/>
      <c r="AK485" s="813"/>
      <c r="AL485" s="815"/>
      <c r="AM485" s="235"/>
      <c r="AN485" s="235"/>
    </row>
    <row r="486" spans="1:40" s="177" customFormat="1" x14ac:dyDescent="0.2">
      <c r="A486" s="583">
        <v>1</v>
      </c>
      <c r="B486" s="584"/>
      <c r="C486" s="585"/>
      <c r="D486" s="586"/>
      <c r="E486" s="586"/>
      <c r="F486" s="587"/>
      <c r="G486" s="235">
        <f>IF(AND((COUNTA($C$24)=1),(COUNTA(F486)=1),($C$24&lt;&gt;0),(OR((E486&lt;$C$62),(E486&gt;($E$62+61))))),1,0)</f>
        <v>0</v>
      </c>
      <c r="H486" s="235">
        <f>IF(AND((COUNTA($C$24)=1),(COUNTA(F486)=1),($C$24&lt;&gt;0),(OR((D486&lt;$C$62),(D486&gt;($E$62))))),1,0)</f>
        <v>0</v>
      </c>
      <c r="I486" s="235"/>
      <c r="J486" s="235"/>
      <c r="K486" s="235"/>
      <c r="L486" s="235"/>
      <c r="M486" s="235"/>
      <c r="O486" s="583">
        <v>12</v>
      </c>
      <c r="P486" s="584"/>
      <c r="Q486" s="585"/>
      <c r="R486" s="586"/>
      <c r="S486" s="586"/>
      <c r="T486" s="587"/>
      <c r="U486" s="235">
        <f>IF(AND((COUNTA($C$24)=1),(COUNTA(T486)=1),($C$24&lt;&gt;0),(OR((S486&lt;$C$62),(S486&gt;($E$62+61))))),1,0)</f>
        <v>0</v>
      </c>
      <c r="V486" s="235">
        <f>IF(AND((COUNTA($C$24)=1),(COUNTA(T486)=1),($C$24&lt;&gt;0),(OR((R486&lt;$C$62),(R486&gt;($E$62))))),1,0)</f>
        <v>0</v>
      </c>
      <c r="X486" s="583">
        <v>23</v>
      </c>
      <c r="Y486" s="584"/>
      <c r="Z486" s="585"/>
      <c r="AA486" s="586"/>
      <c r="AB486" s="586"/>
      <c r="AC486" s="587"/>
      <c r="AD486" s="235">
        <f>IF(AND((COUNTA($C$24)=1),(COUNTA(AC486)=1),($C$24&lt;&gt;0),(OR((AB486&lt;$C$62),(AB486&gt;($E$62+61))))),1,0)</f>
        <v>0</v>
      </c>
      <c r="AE486" s="235">
        <f>IF(AND((COUNTA($C$24)=1),(COUNTA(AC486)=1),($C$24&lt;&gt;0),(OR((AA486&lt;$C$62),(AA486&gt;($E$62))))),1,0)</f>
        <v>0</v>
      </c>
      <c r="AG486" s="583">
        <v>34</v>
      </c>
      <c r="AH486" s="584"/>
      <c r="AI486" s="585"/>
      <c r="AJ486" s="586"/>
      <c r="AK486" s="586"/>
      <c r="AL486" s="587"/>
      <c r="AM486" s="235">
        <f>IF(AND((COUNTA($C$24)=1),(COUNTA(AL486)=1),($C$24&lt;&gt;0),(OR((AK486&lt;$C$62),(AK486&gt;($E$62+61))))),1,0)</f>
        <v>0</v>
      </c>
      <c r="AN486" s="235">
        <f>IF(AND((COUNTA($C$24)=1),(COUNTA(AL486)=1),($C$24&lt;&gt;0),(OR((AJ486&lt;$C$62),(AJ486&gt;($E$62))))),1,0)</f>
        <v>0</v>
      </c>
    </row>
    <row r="487" spans="1:40" s="177" customFormat="1" x14ac:dyDescent="0.2">
      <c r="A487" s="583">
        <v>2</v>
      </c>
      <c r="B487" s="584"/>
      <c r="C487" s="585"/>
      <c r="D487" s="586"/>
      <c r="E487" s="586"/>
      <c r="F487" s="587"/>
      <c r="G487" s="235">
        <f t="shared" ref="G487:G496" si="171">IF(AND((COUNTA($C$24)=1),(COUNTA(F487)=1),($C$24&lt;&gt;0),(OR((E487&lt;$C$62),(E487&gt;($E$62+61))))),1,0)</f>
        <v>0</v>
      </c>
      <c r="H487" s="235">
        <f t="shared" ref="H487:H496" si="172">IF(AND((COUNTA($C$24)=1),(COUNTA(F487)=1),($C$24&lt;&gt;0),(OR((D487&lt;$C$62),(D487&gt;($E$62))))),1,0)</f>
        <v>0</v>
      </c>
      <c r="I487" s="235"/>
      <c r="J487" s="235"/>
      <c r="K487" s="235"/>
      <c r="L487" s="235"/>
      <c r="M487" s="235"/>
      <c r="O487" s="583">
        <v>13</v>
      </c>
      <c r="P487" s="584"/>
      <c r="Q487" s="585"/>
      <c r="R487" s="586"/>
      <c r="S487" s="586"/>
      <c r="T487" s="587"/>
      <c r="U487" s="235">
        <f t="shared" ref="U487:U496" si="173">IF(AND((COUNTA($C$24)=1),(COUNTA(T487)=1),($C$24&lt;&gt;0),(OR((S487&lt;$C$62),(S487&gt;($E$62+61))))),1,0)</f>
        <v>0</v>
      </c>
      <c r="V487" s="235">
        <f t="shared" ref="V487:V496" si="174">IF(AND((COUNTA($C$24)=1),(COUNTA(T487)=1),($C$24&lt;&gt;0),(OR((R487&lt;$C$62),(R487&gt;($E$62))))),1,0)</f>
        <v>0</v>
      </c>
      <c r="X487" s="583">
        <v>24</v>
      </c>
      <c r="Y487" s="584"/>
      <c r="Z487" s="585"/>
      <c r="AA487" s="586"/>
      <c r="AB487" s="586"/>
      <c r="AC487" s="587"/>
      <c r="AD487" s="235">
        <f t="shared" ref="AD487:AD496" si="175">IF(AND((COUNTA($C$24)=1),(COUNTA(AC487)=1),($C$24&lt;&gt;0),(OR((AB487&lt;$C$62),(AB487&gt;($E$62+61))))),1,0)</f>
        <v>0</v>
      </c>
      <c r="AE487" s="235">
        <f t="shared" ref="AE487:AE496" si="176">IF(AND((COUNTA($C$24)=1),(COUNTA(AC487)=1),($C$24&lt;&gt;0),(OR((AA487&lt;$C$62),(AA487&gt;($E$62))))),1,0)</f>
        <v>0</v>
      </c>
      <c r="AG487" s="583">
        <v>35</v>
      </c>
      <c r="AH487" s="584"/>
      <c r="AI487" s="585"/>
      <c r="AJ487" s="586"/>
      <c r="AK487" s="586"/>
      <c r="AL487" s="587"/>
      <c r="AM487" s="235">
        <f t="shared" ref="AM487:AM495" si="177">IF(AND((COUNTA($C$24)=1),(COUNTA(AL487)=1),($C$24&lt;&gt;0),(OR((AK487&lt;$C$62),(AK487&gt;($E$62+61))))),1,0)</f>
        <v>0</v>
      </c>
      <c r="AN487" s="235">
        <f t="shared" ref="AN487:AN495" si="178">IF(AND((COUNTA($C$24)=1),(COUNTA(AL487)=1),($C$24&lt;&gt;0),(OR((AJ487&lt;$C$62),(AJ487&gt;($E$62))))),1,0)</f>
        <v>0</v>
      </c>
    </row>
    <row r="488" spans="1:40" s="177" customFormat="1" x14ac:dyDescent="0.2">
      <c r="A488" s="583">
        <v>3</v>
      </c>
      <c r="B488" s="584"/>
      <c r="C488" s="585"/>
      <c r="D488" s="586"/>
      <c r="E488" s="586"/>
      <c r="F488" s="587"/>
      <c r="G488" s="235">
        <f t="shared" si="171"/>
        <v>0</v>
      </c>
      <c r="H488" s="235">
        <f t="shared" si="172"/>
        <v>0</v>
      </c>
      <c r="I488" s="235"/>
      <c r="J488" s="235"/>
      <c r="K488" s="235"/>
      <c r="L488" s="235"/>
      <c r="M488" s="235"/>
      <c r="O488" s="583">
        <v>14</v>
      </c>
      <c r="P488" s="584"/>
      <c r="Q488" s="585"/>
      <c r="R488" s="586"/>
      <c r="S488" s="586"/>
      <c r="T488" s="587"/>
      <c r="U488" s="235">
        <f t="shared" si="173"/>
        <v>0</v>
      </c>
      <c r="V488" s="235">
        <f t="shared" si="174"/>
        <v>0</v>
      </c>
      <c r="X488" s="583">
        <v>25</v>
      </c>
      <c r="Y488" s="584"/>
      <c r="Z488" s="585"/>
      <c r="AA488" s="586"/>
      <c r="AB488" s="586"/>
      <c r="AC488" s="587"/>
      <c r="AD488" s="235">
        <f t="shared" si="175"/>
        <v>0</v>
      </c>
      <c r="AE488" s="235">
        <f t="shared" si="176"/>
        <v>0</v>
      </c>
      <c r="AG488" s="583">
        <v>36</v>
      </c>
      <c r="AH488" s="584"/>
      <c r="AI488" s="585"/>
      <c r="AJ488" s="586"/>
      <c r="AK488" s="586"/>
      <c r="AL488" s="587"/>
      <c r="AM488" s="235">
        <f t="shared" si="177"/>
        <v>0</v>
      </c>
      <c r="AN488" s="235">
        <f t="shared" si="178"/>
        <v>0</v>
      </c>
    </row>
    <row r="489" spans="1:40" s="177" customFormat="1" x14ac:dyDescent="0.2">
      <c r="A489" s="583">
        <v>4</v>
      </c>
      <c r="B489" s="584"/>
      <c r="C489" s="585"/>
      <c r="D489" s="586"/>
      <c r="E489" s="586"/>
      <c r="F489" s="587"/>
      <c r="G489" s="235">
        <f t="shared" si="171"/>
        <v>0</v>
      </c>
      <c r="H489" s="235">
        <f t="shared" si="172"/>
        <v>0</v>
      </c>
      <c r="I489" s="235"/>
      <c r="J489" s="235"/>
      <c r="K489" s="235"/>
      <c r="L489" s="235"/>
      <c r="M489" s="235"/>
      <c r="O489" s="583">
        <v>15</v>
      </c>
      <c r="P489" s="584"/>
      <c r="Q489" s="585"/>
      <c r="R489" s="586"/>
      <c r="S489" s="586"/>
      <c r="T489" s="587"/>
      <c r="U489" s="235">
        <f t="shared" si="173"/>
        <v>0</v>
      </c>
      <c r="V489" s="235">
        <f t="shared" si="174"/>
        <v>0</v>
      </c>
      <c r="X489" s="583">
        <v>26</v>
      </c>
      <c r="Y489" s="584"/>
      <c r="Z489" s="585"/>
      <c r="AA489" s="586"/>
      <c r="AB489" s="586"/>
      <c r="AC489" s="587"/>
      <c r="AD489" s="235">
        <f t="shared" si="175"/>
        <v>0</v>
      </c>
      <c r="AE489" s="235">
        <f t="shared" si="176"/>
        <v>0</v>
      </c>
      <c r="AG489" s="583">
        <v>37</v>
      </c>
      <c r="AH489" s="584"/>
      <c r="AI489" s="585"/>
      <c r="AJ489" s="586"/>
      <c r="AK489" s="586"/>
      <c r="AL489" s="587"/>
      <c r="AM489" s="235">
        <f t="shared" si="177"/>
        <v>0</v>
      </c>
      <c r="AN489" s="235">
        <f t="shared" si="178"/>
        <v>0</v>
      </c>
    </row>
    <row r="490" spans="1:40" s="177" customFormat="1" x14ac:dyDescent="0.2">
      <c r="A490" s="583">
        <v>5</v>
      </c>
      <c r="B490" s="584"/>
      <c r="C490" s="585"/>
      <c r="D490" s="586"/>
      <c r="E490" s="586"/>
      <c r="F490" s="587"/>
      <c r="G490" s="235">
        <f t="shared" si="171"/>
        <v>0</v>
      </c>
      <c r="H490" s="235">
        <f t="shared" si="172"/>
        <v>0</v>
      </c>
      <c r="I490" s="235"/>
      <c r="J490" s="235"/>
      <c r="K490" s="235"/>
      <c r="L490" s="235"/>
      <c r="M490" s="235"/>
      <c r="O490" s="583">
        <v>16</v>
      </c>
      <c r="P490" s="584"/>
      <c r="Q490" s="585"/>
      <c r="R490" s="586"/>
      <c r="S490" s="586"/>
      <c r="T490" s="587"/>
      <c r="U490" s="235">
        <f t="shared" si="173"/>
        <v>0</v>
      </c>
      <c r="V490" s="235">
        <f t="shared" si="174"/>
        <v>0</v>
      </c>
      <c r="X490" s="583">
        <v>27</v>
      </c>
      <c r="Y490" s="584"/>
      <c r="Z490" s="585"/>
      <c r="AA490" s="586"/>
      <c r="AB490" s="586"/>
      <c r="AC490" s="587"/>
      <c r="AD490" s="235">
        <f t="shared" si="175"/>
        <v>0</v>
      </c>
      <c r="AE490" s="235">
        <f t="shared" si="176"/>
        <v>0</v>
      </c>
      <c r="AG490" s="583">
        <v>38</v>
      </c>
      <c r="AH490" s="584"/>
      <c r="AI490" s="585"/>
      <c r="AJ490" s="586"/>
      <c r="AK490" s="586"/>
      <c r="AL490" s="587"/>
      <c r="AM490" s="235">
        <f t="shared" si="177"/>
        <v>0</v>
      </c>
      <c r="AN490" s="235">
        <f t="shared" si="178"/>
        <v>0</v>
      </c>
    </row>
    <row r="491" spans="1:40" s="177" customFormat="1" x14ac:dyDescent="0.2">
      <c r="A491" s="583">
        <v>6</v>
      </c>
      <c r="B491" s="584"/>
      <c r="C491" s="585"/>
      <c r="D491" s="586"/>
      <c r="E491" s="586"/>
      <c r="F491" s="587"/>
      <c r="G491" s="235">
        <f t="shared" si="171"/>
        <v>0</v>
      </c>
      <c r="H491" s="235">
        <f t="shared" si="172"/>
        <v>0</v>
      </c>
      <c r="I491" s="235"/>
      <c r="J491" s="235"/>
      <c r="K491" s="235"/>
      <c r="L491" s="235"/>
      <c r="M491" s="235"/>
      <c r="O491" s="583">
        <v>17</v>
      </c>
      <c r="P491" s="584"/>
      <c r="Q491" s="585"/>
      <c r="R491" s="586"/>
      <c r="S491" s="586"/>
      <c r="T491" s="587"/>
      <c r="U491" s="235">
        <f t="shared" si="173"/>
        <v>0</v>
      </c>
      <c r="V491" s="235">
        <f t="shared" si="174"/>
        <v>0</v>
      </c>
      <c r="X491" s="583">
        <v>28</v>
      </c>
      <c r="Y491" s="584"/>
      <c r="Z491" s="585"/>
      <c r="AA491" s="586"/>
      <c r="AB491" s="586"/>
      <c r="AC491" s="587"/>
      <c r="AD491" s="235">
        <f t="shared" si="175"/>
        <v>0</v>
      </c>
      <c r="AE491" s="235">
        <f t="shared" si="176"/>
        <v>0</v>
      </c>
      <c r="AG491" s="583">
        <v>39</v>
      </c>
      <c r="AH491" s="584"/>
      <c r="AI491" s="585"/>
      <c r="AJ491" s="586"/>
      <c r="AK491" s="586"/>
      <c r="AL491" s="587"/>
      <c r="AM491" s="235">
        <f t="shared" si="177"/>
        <v>0</v>
      </c>
      <c r="AN491" s="235">
        <f t="shared" si="178"/>
        <v>0</v>
      </c>
    </row>
    <row r="492" spans="1:40" s="177" customFormat="1" x14ac:dyDescent="0.2">
      <c r="A492" s="583">
        <v>7</v>
      </c>
      <c r="B492" s="584"/>
      <c r="C492" s="585"/>
      <c r="D492" s="586"/>
      <c r="E492" s="586"/>
      <c r="F492" s="587"/>
      <c r="G492" s="235">
        <f t="shared" si="171"/>
        <v>0</v>
      </c>
      <c r="H492" s="235">
        <f t="shared" si="172"/>
        <v>0</v>
      </c>
      <c r="I492" s="235"/>
      <c r="J492" s="235"/>
      <c r="K492" s="235"/>
      <c r="L492" s="235"/>
      <c r="M492" s="235"/>
      <c r="O492" s="583">
        <v>18</v>
      </c>
      <c r="P492" s="584"/>
      <c r="Q492" s="585"/>
      <c r="R492" s="586"/>
      <c r="S492" s="586"/>
      <c r="T492" s="587"/>
      <c r="U492" s="235">
        <f t="shared" si="173"/>
        <v>0</v>
      </c>
      <c r="V492" s="235">
        <f t="shared" si="174"/>
        <v>0</v>
      </c>
      <c r="X492" s="583">
        <v>29</v>
      </c>
      <c r="Y492" s="584"/>
      <c r="Z492" s="585"/>
      <c r="AA492" s="586"/>
      <c r="AB492" s="586"/>
      <c r="AC492" s="587"/>
      <c r="AD492" s="235">
        <f t="shared" si="175"/>
        <v>0</v>
      </c>
      <c r="AE492" s="235">
        <f t="shared" si="176"/>
        <v>0</v>
      </c>
      <c r="AG492" s="583">
        <v>40</v>
      </c>
      <c r="AH492" s="584"/>
      <c r="AI492" s="585"/>
      <c r="AJ492" s="586"/>
      <c r="AK492" s="586"/>
      <c r="AL492" s="587"/>
      <c r="AM492" s="235">
        <f t="shared" si="177"/>
        <v>0</v>
      </c>
      <c r="AN492" s="235">
        <f t="shared" si="178"/>
        <v>0</v>
      </c>
    </row>
    <row r="493" spans="1:40" s="177" customFormat="1" x14ac:dyDescent="0.2">
      <c r="A493" s="583">
        <v>8</v>
      </c>
      <c r="B493" s="584"/>
      <c r="C493" s="585"/>
      <c r="D493" s="586"/>
      <c r="E493" s="586"/>
      <c r="F493" s="587"/>
      <c r="G493" s="235">
        <f t="shared" si="171"/>
        <v>0</v>
      </c>
      <c r="H493" s="235">
        <f t="shared" si="172"/>
        <v>0</v>
      </c>
      <c r="I493" s="235"/>
      <c r="J493" s="235"/>
      <c r="K493" s="235"/>
      <c r="L493" s="235"/>
      <c r="M493" s="235"/>
      <c r="O493" s="583">
        <v>19</v>
      </c>
      <c r="P493" s="584"/>
      <c r="Q493" s="585"/>
      <c r="R493" s="586"/>
      <c r="S493" s="586"/>
      <c r="T493" s="587"/>
      <c r="U493" s="235">
        <f t="shared" si="173"/>
        <v>0</v>
      </c>
      <c r="V493" s="235">
        <f t="shared" si="174"/>
        <v>0</v>
      </c>
      <c r="X493" s="583">
        <v>30</v>
      </c>
      <c r="Y493" s="584"/>
      <c r="Z493" s="585"/>
      <c r="AA493" s="586"/>
      <c r="AB493" s="586"/>
      <c r="AC493" s="587"/>
      <c r="AD493" s="235">
        <f t="shared" si="175"/>
        <v>0</v>
      </c>
      <c r="AE493" s="235">
        <f t="shared" si="176"/>
        <v>0</v>
      </c>
      <c r="AG493" s="583">
        <v>41</v>
      </c>
      <c r="AH493" s="584"/>
      <c r="AI493" s="585"/>
      <c r="AJ493" s="586"/>
      <c r="AK493" s="586"/>
      <c r="AL493" s="587"/>
      <c r="AM493" s="235">
        <f t="shared" si="177"/>
        <v>0</v>
      </c>
      <c r="AN493" s="235">
        <f t="shared" si="178"/>
        <v>0</v>
      </c>
    </row>
    <row r="494" spans="1:40" s="177" customFormat="1" x14ac:dyDescent="0.2">
      <c r="A494" s="583">
        <v>9</v>
      </c>
      <c r="B494" s="584"/>
      <c r="C494" s="585"/>
      <c r="D494" s="586"/>
      <c r="E494" s="586"/>
      <c r="F494" s="587"/>
      <c r="G494" s="235">
        <f t="shared" si="171"/>
        <v>0</v>
      </c>
      <c r="H494" s="235">
        <f t="shared" si="172"/>
        <v>0</v>
      </c>
      <c r="I494" s="235"/>
      <c r="J494" s="235"/>
      <c r="K494" s="235"/>
      <c r="L494" s="235"/>
      <c r="M494" s="235"/>
      <c r="O494" s="583">
        <v>20</v>
      </c>
      <c r="P494" s="584"/>
      <c r="Q494" s="585"/>
      <c r="R494" s="586"/>
      <c r="S494" s="586"/>
      <c r="T494" s="587"/>
      <c r="U494" s="235">
        <f t="shared" si="173"/>
        <v>0</v>
      </c>
      <c r="V494" s="235">
        <f t="shared" si="174"/>
        <v>0</v>
      </c>
      <c r="X494" s="583">
        <v>31</v>
      </c>
      <c r="Y494" s="584"/>
      <c r="Z494" s="585"/>
      <c r="AA494" s="586"/>
      <c r="AB494" s="586"/>
      <c r="AC494" s="587"/>
      <c r="AD494" s="235">
        <f t="shared" si="175"/>
        <v>0</v>
      </c>
      <c r="AE494" s="235">
        <f t="shared" si="176"/>
        <v>0</v>
      </c>
      <c r="AG494" s="583">
        <v>42</v>
      </c>
      <c r="AH494" s="584"/>
      <c r="AI494" s="585"/>
      <c r="AJ494" s="586"/>
      <c r="AK494" s="586"/>
      <c r="AL494" s="587"/>
      <c r="AM494" s="235">
        <f t="shared" si="177"/>
        <v>0</v>
      </c>
      <c r="AN494" s="235">
        <f t="shared" si="178"/>
        <v>0</v>
      </c>
    </row>
    <row r="495" spans="1:40" s="177" customFormat="1" x14ac:dyDescent="0.2">
      <c r="A495" s="583">
        <v>10</v>
      </c>
      <c r="B495" s="584"/>
      <c r="C495" s="585"/>
      <c r="D495" s="586"/>
      <c r="E495" s="586"/>
      <c r="F495" s="587"/>
      <c r="G495" s="235">
        <f t="shared" si="171"/>
        <v>0</v>
      </c>
      <c r="H495" s="235">
        <f t="shared" si="172"/>
        <v>0</v>
      </c>
      <c r="I495" s="235"/>
      <c r="J495" s="235"/>
      <c r="K495" s="235"/>
      <c r="L495" s="235"/>
      <c r="M495" s="235"/>
      <c r="O495" s="583">
        <v>21</v>
      </c>
      <c r="P495" s="584"/>
      <c r="Q495" s="585"/>
      <c r="R495" s="586"/>
      <c r="S495" s="586"/>
      <c r="T495" s="587"/>
      <c r="U495" s="235">
        <f t="shared" si="173"/>
        <v>0</v>
      </c>
      <c r="V495" s="235">
        <f t="shared" si="174"/>
        <v>0</v>
      </c>
      <c r="X495" s="583">
        <v>32</v>
      </c>
      <c r="Y495" s="584"/>
      <c r="Z495" s="585"/>
      <c r="AA495" s="586"/>
      <c r="AB495" s="586"/>
      <c r="AC495" s="587"/>
      <c r="AD495" s="235">
        <f t="shared" si="175"/>
        <v>0</v>
      </c>
      <c r="AE495" s="235">
        <f t="shared" si="176"/>
        <v>0</v>
      </c>
      <c r="AG495" s="583">
        <v>43</v>
      </c>
      <c r="AH495" s="584"/>
      <c r="AI495" s="585"/>
      <c r="AJ495" s="586"/>
      <c r="AK495" s="586"/>
      <c r="AL495" s="587"/>
      <c r="AM495" s="235">
        <f t="shared" si="177"/>
        <v>0</v>
      </c>
      <c r="AN495" s="235">
        <f t="shared" si="178"/>
        <v>0</v>
      </c>
    </row>
    <row r="496" spans="1:40" s="177" customFormat="1" ht="13.5" thickBot="1" x14ac:dyDescent="0.25">
      <c r="A496" s="583">
        <v>11</v>
      </c>
      <c r="B496" s="584"/>
      <c r="C496" s="585"/>
      <c r="D496" s="586"/>
      <c r="E496" s="586"/>
      <c r="F496" s="587"/>
      <c r="G496" s="235">
        <f t="shared" si="171"/>
        <v>0</v>
      </c>
      <c r="H496" s="235">
        <f t="shared" si="172"/>
        <v>0</v>
      </c>
      <c r="I496" s="235"/>
      <c r="J496" s="235"/>
      <c r="K496" s="235"/>
      <c r="L496" s="235"/>
      <c r="M496" s="235"/>
      <c r="O496" s="583">
        <v>22</v>
      </c>
      <c r="P496" s="584"/>
      <c r="Q496" s="585"/>
      <c r="R496" s="586"/>
      <c r="S496" s="586"/>
      <c r="T496" s="587"/>
      <c r="U496" s="235">
        <f t="shared" si="173"/>
        <v>0</v>
      </c>
      <c r="V496" s="235">
        <f t="shared" si="174"/>
        <v>0</v>
      </c>
      <c r="X496" s="583">
        <v>33</v>
      </c>
      <c r="Y496" s="584"/>
      <c r="Z496" s="585"/>
      <c r="AA496" s="586"/>
      <c r="AB496" s="586"/>
      <c r="AC496" s="587"/>
      <c r="AD496" s="235">
        <f t="shared" si="175"/>
        <v>0</v>
      </c>
      <c r="AE496" s="235">
        <f t="shared" si="176"/>
        <v>0</v>
      </c>
      <c r="AG496" s="588"/>
      <c r="AH496" s="589" t="s">
        <v>3</v>
      </c>
      <c r="AI496" s="551"/>
      <c r="AJ496" s="589"/>
      <c r="AK496" s="589"/>
      <c r="AL496" s="590">
        <f>SUM(F486:F496)+SUM(T486:T496)+SUM(AL486:AL495)+SUM(AC486:AC496)</f>
        <v>0</v>
      </c>
      <c r="AM496" s="235"/>
      <c r="AN496" s="235"/>
    </row>
    <row r="497" spans="1:40" s="177" customFormat="1" x14ac:dyDescent="0.2">
      <c r="B497" s="591"/>
      <c r="C497" s="328"/>
      <c r="D497" s="592"/>
      <c r="E497" s="592"/>
      <c r="F497" s="575"/>
      <c r="G497" s="235"/>
      <c r="H497" s="235"/>
      <c r="I497" s="235"/>
      <c r="J497" s="235"/>
      <c r="K497" s="235"/>
      <c r="L497" s="235"/>
      <c r="M497" s="235"/>
      <c r="P497" s="591"/>
      <c r="Q497" s="328"/>
      <c r="R497" s="592"/>
      <c r="S497" s="592"/>
      <c r="T497" s="575"/>
      <c r="U497" s="235"/>
      <c r="V497" s="235"/>
      <c r="Y497" s="591"/>
      <c r="Z497" s="328"/>
      <c r="AA497" s="592"/>
      <c r="AB497" s="592"/>
      <c r="AC497" s="575"/>
      <c r="AD497" s="235"/>
      <c r="AE497" s="235"/>
      <c r="AH497" s="591"/>
      <c r="AI497" s="328"/>
      <c r="AJ497" s="592"/>
      <c r="AK497" s="592"/>
      <c r="AL497" s="575"/>
      <c r="AM497" s="235"/>
      <c r="AN497" s="235"/>
    </row>
    <row r="498" spans="1:40" s="177" customFormat="1" x14ac:dyDescent="0.2">
      <c r="B498" s="591"/>
      <c r="C498" s="328"/>
      <c r="D498" s="592"/>
      <c r="E498" s="592"/>
      <c r="F498" s="575"/>
      <c r="G498" s="235"/>
      <c r="H498" s="235"/>
      <c r="I498" s="235"/>
      <c r="J498" s="235"/>
      <c r="K498" s="235"/>
      <c r="L498" s="235"/>
      <c r="M498" s="235"/>
      <c r="P498" s="591"/>
      <c r="Q498" s="328"/>
      <c r="R498" s="592"/>
      <c r="S498" s="592"/>
      <c r="T498" s="575"/>
      <c r="U498" s="235"/>
      <c r="V498" s="235"/>
      <c r="Y498" s="591"/>
      <c r="Z498" s="328"/>
      <c r="AA498" s="592"/>
      <c r="AB498" s="592"/>
      <c r="AC498" s="575"/>
      <c r="AD498" s="235"/>
      <c r="AE498" s="235"/>
      <c r="AH498" s="591"/>
      <c r="AI498" s="328"/>
      <c r="AJ498" s="592"/>
      <c r="AK498" s="592"/>
      <c r="AL498" s="575"/>
      <c r="AM498" s="235"/>
      <c r="AN498" s="235"/>
    </row>
    <row r="499" spans="1:40" s="177" customFormat="1" x14ac:dyDescent="0.2">
      <c r="B499" s="591"/>
      <c r="C499" s="328"/>
      <c r="D499" s="592"/>
      <c r="E499" s="592"/>
      <c r="F499" s="575"/>
      <c r="G499" s="235"/>
      <c r="H499" s="235"/>
      <c r="I499" s="235"/>
      <c r="J499" s="235"/>
      <c r="K499" s="235"/>
      <c r="L499" s="235"/>
      <c r="M499" s="235"/>
      <c r="P499" s="591"/>
      <c r="Q499" s="328"/>
      <c r="R499" s="592"/>
      <c r="S499" s="592"/>
      <c r="T499" s="575"/>
      <c r="U499" s="235"/>
      <c r="V499" s="235"/>
      <c r="Y499" s="591"/>
      <c r="Z499" s="328"/>
      <c r="AA499" s="592"/>
      <c r="AB499" s="592"/>
      <c r="AC499" s="575"/>
      <c r="AD499" s="235"/>
      <c r="AE499" s="235"/>
      <c r="AH499" s="591"/>
      <c r="AI499" s="328"/>
      <c r="AJ499" s="592"/>
      <c r="AK499" s="592"/>
      <c r="AL499" s="575"/>
      <c r="AM499" s="235"/>
      <c r="AN499" s="235"/>
    </row>
    <row r="500" spans="1:40" s="177" customFormat="1" x14ac:dyDescent="0.2">
      <c r="B500" s="591"/>
      <c r="C500" s="328"/>
      <c r="D500" s="592"/>
      <c r="E500" s="592"/>
      <c r="F500" s="575"/>
      <c r="G500" s="235"/>
      <c r="H500" s="235"/>
      <c r="I500" s="235"/>
      <c r="J500" s="235"/>
      <c r="K500" s="235"/>
      <c r="L500" s="235"/>
      <c r="M500" s="235"/>
      <c r="P500" s="591"/>
      <c r="Q500" s="328"/>
      <c r="R500" s="592"/>
      <c r="S500" s="592"/>
      <c r="T500" s="575"/>
      <c r="U500" s="235"/>
      <c r="V500" s="235"/>
      <c r="Y500" s="591"/>
      <c r="Z500" s="328"/>
      <c r="AA500" s="592"/>
      <c r="AB500" s="592"/>
      <c r="AC500" s="575"/>
      <c r="AD500" s="235"/>
      <c r="AE500" s="235"/>
      <c r="AH500" s="591"/>
      <c r="AI500" s="328"/>
      <c r="AJ500" s="592"/>
      <c r="AK500" s="592"/>
      <c r="AL500" s="575"/>
      <c r="AM500" s="235"/>
      <c r="AN500" s="235"/>
    </row>
    <row r="501" spans="1:40" s="177" customFormat="1" x14ac:dyDescent="0.2">
      <c r="B501" s="591"/>
      <c r="C501" s="328"/>
      <c r="D501" s="592"/>
      <c r="E501" s="592"/>
      <c r="F501" s="575"/>
      <c r="G501" s="235"/>
      <c r="H501" s="235"/>
      <c r="I501" s="235"/>
      <c r="J501" s="235"/>
      <c r="K501" s="235"/>
      <c r="L501" s="235"/>
      <c r="M501" s="235"/>
      <c r="P501" s="591"/>
      <c r="Q501" s="328"/>
      <c r="R501" s="592"/>
      <c r="S501" s="592"/>
      <c r="T501" s="575"/>
      <c r="U501" s="235"/>
      <c r="V501" s="235"/>
      <c r="Y501" s="591"/>
      <c r="Z501" s="328"/>
      <c r="AA501" s="592"/>
      <c r="AB501" s="592"/>
      <c r="AC501" s="575"/>
      <c r="AD501" s="235"/>
      <c r="AE501" s="235"/>
      <c r="AH501" s="591"/>
      <c r="AI501" s="328"/>
      <c r="AJ501" s="592"/>
      <c r="AK501" s="592"/>
      <c r="AL501" s="575"/>
      <c r="AM501" s="235"/>
      <c r="AN501" s="235"/>
    </row>
    <row r="502" spans="1:40" s="177" customFormat="1" x14ac:dyDescent="0.2">
      <c r="B502" s="591"/>
      <c r="C502" s="328"/>
      <c r="D502" s="592"/>
      <c r="E502" s="592"/>
      <c r="F502" s="575"/>
      <c r="G502" s="235"/>
      <c r="H502" s="235"/>
      <c r="I502" s="235"/>
      <c r="J502" s="235"/>
      <c r="K502" s="235"/>
      <c r="L502" s="235"/>
      <c r="M502" s="235"/>
      <c r="P502" s="591"/>
      <c r="Q502" s="328"/>
      <c r="R502" s="592"/>
      <c r="S502" s="592"/>
      <c r="T502" s="575"/>
      <c r="U502" s="235"/>
      <c r="V502" s="235"/>
      <c r="Y502" s="591"/>
      <c r="Z502" s="328"/>
      <c r="AA502" s="592"/>
      <c r="AB502" s="592"/>
      <c r="AC502" s="575"/>
      <c r="AD502" s="235"/>
      <c r="AE502" s="235"/>
      <c r="AH502" s="591"/>
      <c r="AI502" s="328"/>
      <c r="AJ502" s="592"/>
      <c r="AK502" s="592"/>
      <c r="AL502" s="575"/>
      <c r="AM502" s="235"/>
      <c r="AN502" s="235"/>
    </row>
    <row r="503" spans="1:40" s="177" customFormat="1" ht="13.5" thickBot="1" x14ac:dyDescent="0.25">
      <c r="B503" s="591"/>
      <c r="C503" s="328"/>
      <c r="D503" s="592"/>
      <c r="E503" s="592"/>
      <c r="F503" s="575"/>
      <c r="G503" s="235"/>
      <c r="H503" s="235"/>
      <c r="I503" s="235"/>
      <c r="J503" s="235"/>
      <c r="K503" s="235"/>
      <c r="L503" s="235"/>
      <c r="M503" s="235"/>
      <c r="P503" s="591"/>
      <c r="Q503" s="328"/>
      <c r="R503" s="592"/>
      <c r="S503" s="592"/>
      <c r="T503" s="575"/>
      <c r="U503" s="235"/>
      <c r="V503" s="235"/>
      <c r="Y503" s="591"/>
      <c r="Z503" s="328"/>
      <c r="AA503" s="592"/>
      <c r="AB503" s="592"/>
      <c r="AC503" s="575"/>
      <c r="AD503" s="235"/>
      <c r="AE503" s="235"/>
      <c r="AH503" s="591"/>
      <c r="AI503" s="328"/>
      <c r="AJ503" s="592"/>
      <c r="AK503" s="592"/>
      <c r="AL503" s="575"/>
      <c r="AM503" s="235"/>
      <c r="AN503" s="235"/>
    </row>
    <row r="504" spans="1:40" s="177" customFormat="1" ht="13.5" thickBot="1" x14ac:dyDescent="0.25">
      <c r="A504" s="579">
        <v>23</v>
      </c>
      <c r="B504" s="579"/>
      <c r="C504" s="472"/>
      <c r="D504" s="816" t="s">
        <v>159</v>
      </c>
      <c r="E504" s="812" t="s">
        <v>34</v>
      </c>
      <c r="F504" s="580">
        <f>+$AL516</f>
        <v>0</v>
      </c>
      <c r="G504" s="235"/>
      <c r="H504" s="235"/>
      <c r="I504" s="235"/>
      <c r="J504" s="235"/>
      <c r="K504" s="235"/>
      <c r="L504" s="235"/>
      <c r="M504" s="235"/>
      <c r="O504" s="579"/>
      <c r="P504" s="579"/>
      <c r="Q504" s="472"/>
      <c r="R504" s="816" t="s">
        <v>159</v>
      </c>
      <c r="S504" s="812" t="s">
        <v>34</v>
      </c>
      <c r="T504" s="580">
        <f>+$AL516</f>
        <v>0</v>
      </c>
      <c r="U504" s="235"/>
      <c r="V504" s="235"/>
      <c r="X504" s="579">
        <v>23</v>
      </c>
      <c r="Y504" s="579"/>
      <c r="Z504" s="472"/>
      <c r="AA504" s="816" t="s">
        <v>159</v>
      </c>
      <c r="AB504" s="812" t="s">
        <v>34</v>
      </c>
      <c r="AC504" s="580">
        <f>+$AL516</f>
        <v>0</v>
      </c>
      <c r="AD504" s="235"/>
      <c r="AE504" s="235"/>
      <c r="AG504" s="579"/>
      <c r="AH504" s="579"/>
      <c r="AI504" s="472"/>
      <c r="AJ504" s="816" t="s">
        <v>159</v>
      </c>
      <c r="AK504" s="812" t="s">
        <v>34</v>
      </c>
      <c r="AL504" s="814" t="s">
        <v>18</v>
      </c>
      <c r="AM504" s="235"/>
      <c r="AN504" s="235"/>
    </row>
    <row r="505" spans="1:40" s="177" customFormat="1" ht="51" x14ac:dyDescent="0.2">
      <c r="A505" s="581" t="s">
        <v>7</v>
      </c>
      <c r="B505" s="582" t="str">
        <f>+" אסמכתא " &amp; $B$25 &amp;"         חזרה לטבלה "</f>
        <v xml:space="preserve"> אסמכתא          חזרה לטבלה </v>
      </c>
      <c r="C505" s="477" t="s">
        <v>203</v>
      </c>
      <c r="D505" s="817"/>
      <c r="E505" s="813"/>
      <c r="F505" s="580" t="s">
        <v>18</v>
      </c>
      <c r="G505" s="235"/>
      <c r="H505" s="235"/>
      <c r="I505" s="235"/>
      <c r="J505" s="235"/>
      <c r="K505" s="235"/>
      <c r="L505" s="235"/>
      <c r="M505" s="235"/>
      <c r="O505" s="581" t="s">
        <v>23</v>
      </c>
      <c r="P505" s="582" t="str">
        <f>+" אסמכתא " &amp; $B$25 &amp;"         חזרה לטבלה "</f>
        <v xml:space="preserve"> אסמכתא          חזרה לטבלה </v>
      </c>
      <c r="Q505" s="477" t="s">
        <v>203</v>
      </c>
      <c r="R505" s="817"/>
      <c r="S505" s="813"/>
      <c r="T505" s="580" t="s">
        <v>18</v>
      </c>
      <c r="U505" s="235"/>
      <c r="V505" s="235"/>
      <c r="X505" s="581" t="s">
        <v>7</v>
      </c>
      <c r="Y505" s="582" t="str">
        <f>+" אסמכתא " &amp; $B$25 &amp;"         חזרה לטבלה "</f>
        <v xml:space="preserve"> אסמכתא          חזרה לטבלה </v>
      </c>
      <c r="Z505" s="477" t="s">
        <v>203</v>
      </c>
      <c r="AA505" s="817"/>
      <c r="AB505" s="813"/>
      <c r="AC505" s="580" t="s">
        <v>18</v>
      </c>
      <c r="AD505" s="235"/>
      <c r="AE505" s="235"/>
      <c r="AG505" s="581" t="s">
        <v>23</v>
      </c>
      <c r="AH505" s="582" t="str">
        <f>+" אסמכתא " &amp; $B$25 &amp;"         חזרה לטבלה "</f>
        <v xml:space="preserve"> אסמכתא          חזרה לטבלה </v>
      </c>
      <c r="AI505" s="477" t="s">
        <v>203</v>
      </c>
      <c r="AJ505" s="817"/>
      <c r="AK505" s="813"/>
      <c r="AL505" s="815"/>
      <c r="AM505" s="235"/>
      <c r="AN505" s="235"/>
    </row>
    <row r="506" spans="1:40" s="177" customFormat="1" x14ac:dyDescent="0.2">
      <c r="A506" s="583">
        <v>1</v>
      </c>
      <c r="B506" s="584"/>
      <c r="C506" s="585"/>
      <c r="D506" s="586"/>
      <c r="E506" s="586"/>
      <c r="F506" s="587"/>
      <c r="G506" s="235">
        <f>IF(AND((COUNTA($C$25)=1),(COUNTA(F506)=1),($C$25&lt;&gt;0),(OR((E506&lt;$C$62),(E506&gt;($E$62+61))))),1,0)</f>
        <v>0</v>
      </c>
      <c r="H506" s="235">
        <f>IF(AND((COUNTA($C$25)=1),(COUNTA(F506)=1),($C$25&lt;&gt;0),(OR((D506&lt;$C$62),(D506&gt;($E$62))))),1,0)</f>
        <v>0</v>
      </c>
      <c r="I506" s="235"/>
      <c r="J506" s="235"/>
      <c r="K506" s="235"/>
      <c r="L506" s="235"/>
      <c r="M506" s="235"/>
      <c r="O506" s="583">
        <v>12</v>
      </c>
      <c r="P506" s="584"/>
      <c r="Q506" s="585"/>
      <c r="R506" s="586"/>
      <c r="S506" s="586"/>
      <c r="T506" s="587"/>
      <c r="U506" s="235">
        <f>IF(AND((COUNTA($C$25)=1),(COUNTA(T506)=1),($C$25&lt;&gt;0),(OR((S506&lt;$C$62),(S506&gt;($E$62+61))))),1,0)</f>
        <v>0</v>
      </c>
      <c r="V506" s="235">
        <f>IF(AND((COUNTA($C$25)=1),(COUNTA(T506)=1),($C$25&lt;&gt;0),(OR((R506&lt;$C$62),(R506&gt;($E$62))))),1,0)</f>
        <v>0</v>
      </c>
      <c r="X506" s="583">
        <v>23</v>
      </c>
      <c r="Y506" s="584"/>
      <c r="Z506" s="585"/>
      <c r="AA506" s="586"/>
      <c r="AB506" s="586"/>
      <c r="AC506" s="587"/>
      <c r="AD506" s="235">
        <f>IF(AND((COUNTA($C$25)=1),(COUNTA(AC506)=1),($C$25&lt;&gt;0),(OR((AB506&lt;$C$62),(AB506&gt;($E$62+61))))),1,0)</f>
        <v>0</v>
      </c>
      <c r="AE506" s="235">
        <f>IF(AND((COUNTA($C$25)=1),(COUNTA(AC506)=1),($C$25&lt;&gt;0),(OR((AA506&lt;$C$62),(AA506&gt;($E$62))))),1,0)</f>
        <v>0</v>
      </c>
      <c r="AG506" s="583">
        <v>34</v>
      </c>
      <c r="AH506" s="584"/>
      <c r="AI506" s="585"/>
      <c r="AJ506" s="586"/>
      <c r="AK506" s="586"/>
      <c r="AL506" s="587"/>
      <c r="AM506" s="235">
        <f>IF(AND((COUNTA($C$25)=1),(COUNTA(AL506)=1),($C$25&lt;&gt;0),(OR((AK506&lt;$C$62),(AK506&gt;($E$62+61))))),1,0)</f>
        <v>0</v>
      </c>
      <c r="AN506" s="235">
        <f>IF(AND((COUNTA($C$25)=1),(COUNTA(AL506)=1),($C$25&lt;&gt;0),(OR((AJ506&lt;$C$62),(AJ506&gt;($E$62))))),1,0)</f>
        <v>0</v>
      </c>
    </row>
    <row r="507" spans="1:40" s="177" customFormat="1" x14ac:dyDescent="0.2">
      <c r="A507" s="583">
        <v>2</v>
      </c>
      <c r="B507" s="584"/>
      <c r="C507" s="585"/>
      <c r="D507" s="586"/>
      <c r="E507" s="586"/>
      <c r="F507" s="587"/>
      <c r="G507" s="235">
        <f t="shared" ref="G507:G516" si="179">IF(AND((COUNTA($C$25)=1),(COUNTA(F507)=1),($C$25&lt;&gt;0),(OR((E507&lt;$C$62),(E507&gt;($E$62+61))))),1,0)</f>
        <v>0</v>
      </c>
      <c r="H507" s="235">
        <f t="shared" ref="H507:H516" si="180">IF(AND((COUNTA($C$25)=1),(COUNTA(F507)=1),($C$25&lt;&gt;0),(OR((D507&lt;$C$62),(D507&gt;($E$62))))),1,0)</f>
        <v>0</v>
      </c>
      <c r="I507" s="235"/>
      <c r="J507" s="235"/>
      <c r="K507" s="235"/>
      <c r="L507" s="235"/>
      <c r="M507" s="235"/>
      <c r="O507" s="583">
        <v>13</v>
      </c>
      <c r="P507" s="584"/>
      <c r="Q507" s="585"/>
      <c r="R507" s="586"/>
      <c r="S507" s="586"/>
      <c r="T507" s="587"/>
      <c r="U507" s="235">
        <f t="shared" ref="U507:U516" si="181">IF(AND((COUNTA($C$25)=1),(COUNTA(T507)=1),($C$25&lt;&gt;0),(OR((S507&lt;$C$62),(S507&gt;($E$62+61))))),1,0)</f>
        <v>0</v>
      </c>
      <c r="V507" s="235">
        <f t="shared" ref="V507:V516" si="182">IF(AND((COUNTA($C$25)=1),(COUNTA(T507)=1),($C$25&lt;&gt;0),(OR((R507&lt;$C$62),(R507&gt;($E$62))))),1,0)</f>
        <v>0</v>
      </c>
      <c r="X507" s="583">
        <v>24</v>
      </c>
      <c r="Y507" s="584"/>
      <c r="Z507" s="585"/>
      <c r="AA507" s="586"/>
      <c r="AB507" s="586"/>
      <c r="AC507" s="587"/>
      <c r="AD507" s="235">
        <f t="shared" ref="AD507:AD516" si="183">IF(AND((COUNTA($C$25)=1),(COUNTA(AC507)=1),($C$25&lt;&gt;0),(OR((AB507&lt;$C$62),(AB507&gt;($E$62+61))))),1,0)</f>
        <v>0</v>
      </c>
      <c r="AE507" s="235">
        <f t="shared" ref="AE507:AE516" si="184">IF(AND((COUNTA($C$25)=1),(COUNTA(AC507)=1),($C$25&lt;&gt;0),(OR((AA507&lt;$C$62),(AA507&gt;($E$62))))),1,0)</f>
        <v>0</v>
      </c>
      <c r="AG507" s="583">
        <v>35</v>
      </c>
      <c r="AH507" s="584"/>
      <c r="AI507" s="585"/>
      <c r="AJ507" s="586"/>
      <c r="AK507" s="586"/>
      <c r="AL507" s="587"/>
      <c r="AM507" s="235">
        <f t="shared" ref="AM507:AM515" si="185">IF(AND((COUNTA($C$25)=1),(COUNTA(AL507)=1),($C$25&lt;&gt;0),(OR((AK507&lt;$C$62),(AK507&gt;($E$62+61))))),1,0)</f>
        <v>0</v>
      </c>
      <c r="AN507" s="235">
        <f t="shared" ref="AN507:AN515" si="186">IF(AND((COUNTA($C$25)=1),(COUNTA(AL507)=1),($C$25&lt;&gt;0),(OR((AJ507&lt;$C$62),(AJ507&gt;($E$62))))),1,0)</f>
        <v>0</v>
      </c>
    </row>
    <row r="508" spans="1:40" s="177" customFormat="1" x14ac:dyDescent="0.2">
      <c r="A508" s="583">
        <v>3</v>
      </c>
      <c r="B508" s="584"/>
      <c r="C508" s="585"/>
      <c r="D508" s="586"/>
      <c r="E508" s="586"/>
      <c r="F508" s="587"/>
      <c r="G508" s="235">
        <f t="shared" si="179"/>
        <v>0</v>
      </c>
      <c r="H508" s="235">
        <f t="shared" si="180"/>
        <v>0</v>
      </c>
      <c r="I508" s="235"/>
      <c r="J508" s="235"/>
      <c r="K508" s="235"/>
      <c r="L508" s="235"/>
      <c r="M508" s="235"/>
      <c r="O508" s="583">
        <v>14</v>
      </c>
      <c r="P508" s="584"/>
      <c r="Q508" s="585"/>
      <c r="R508" s="586"/>
      <c r="S508" s="586"/>
      <c r="T508" s="587"/>
      <c r="U508" s="235">
        <f t="shared" si="181"/>
        <v>0</v>
      </c>
      <c r="V508" s="235">
        <f t="shared" si="182"/>
        <v>0</v>
      </c>
      <c r="X508" s="583">
        <v>25</v>
      </c>
      <c r="Y508" s="584"/>
      <c r="Z508" s="585"/>
      <c r="AA508" s="586"/>
      <c r="AB508" s="586"/>
      <c r="AC508" s="587"/>
      <c r="AD508" s="235">
        <f t="shared" si="183"/>
        <v>0</v>
      </c>
      <c r="AE508" s="235">
        <f t="shared" si="184"/>
        <v>0</v>
      </c>
      <c r="AG508" s="583">
        <v>36</v>
      </c>
      <c r="AH508" s="584"/>
      <c r="AI508" s="585"/>
      <c r="AJ508" s="586"/>
      <c r="AK508" s="586"/>
      <c r="AL508" s="587"/>
      <c r="AM508" s="235">
        <f t="shared" si="185"/>
        <v>0</v>
      </c>
      <c r="AN508" s="235">
        <f t="shared" si="186"/>
        <v>0</v>
      </c>
    </row>
    <row r="509" spans="1:40" s="177" customFormat="1" x14ac:dyDescent="0.2">
      <c r="A509" s="583">
        <v>4</v>
      </c>
      <c r="B509" s="584"/>
      <c r="C509" s="585"/>
      <c r="D509" s="586"/>
      <c r="E509" s="586"/>
      <c r="F509" s="587"/>
      <c r="G509" s="235">
        <f t="shared" si="179"/>
        <v>0</v>
      </c>
      <c r="H509" s="235">
        <f t="shared" si="180"/>
        <v>0</v>
      </c>
      <c r="I509" s="235"/>
      <c r="J509" s="235"/>
      <c r="K509" s="235"/>
      <c r="L509" s="235"/>
      <c r="M509" s="235"/>
      <c r="O509" s="583">
        <v>15</v>
      </c>
      <c r="P509" s="584"/>
      <c r="Q509" s="585"/>
      <c r="R509" s="586"/>
      <c r="S509" s="586"/>
      <c r="T509" s="587"/>
      <c r="U509" s="235">
        <f t="shared" si="181"/>
        <v>0</v>
      </c>
      <c r="V509" s="235">
        <f t="shared" si="182"/>
        <v>0</v>
      </c>
      <c r="X509" s="583">
        <v>26</v>
      </c>
      <c r="Y509" s="584"/>
      <c r="Z509" s="585"/>
      <c r="AA509" s="586"/>
      <c r="AB509" s="586"/>
      <c r="AC509" s="587"/>
      <c r="AD509" s="235">
        <f t="shared" si="183"/>
        <v>0</v>
      </c>
      <c r="AE509" s="235">
        <f t="shared" si="184"/>
        <v>0</v>
      </c>
      <c r="AG509" s="583">
        <v>37</v>
      </c>
      <c r="AH509" s="584"/>
      <c r="AI509" s="585"/>
      <c r="AJ509" s="586"/>
      <c r="AK509" s="586"/>
      <c r="AL509" s="587"/>
      <c r="AM509" s="235">
        <f t="shared" si="185"/>
        <v>0</v>
      </c>
      <c r="AN509" s="235">
        <f t="shared" si="186"/>
        <v>0</v>
      </c>
    </row>
    <row r="510" spans="1:40" s="177" customFormat="1" x14ac:dyDescent="0.2">
      <c r="A510" s="583">
        <v>5</v>
      </c>
      <c r="B510" s="584"/>
      <c r="C510" s="585"/>
      <c r="D510" s="586"/>
      <c r="E510" s="586"/>
      <c r="F510" s="587"/>
      <c r="G510" s="235">
        <f t="shared" si="179"/>
        <v>0</v>
      </c>
      <c r="H510" s="235">
        <f t="shared" si="180"/>
        <v>0</v>
      </c>
      <c r="I510" s="235"/>
      <c r="J510" s="235"/>
      <c r="K510" s="235"/>
      <c r="L510" s="235"/>
      <c r="M510" s="235"/>
      <c r="O510" s="583">
        <v>16</v>
      </c>
      <c r="P510" s="584"/>
      <c r="Q510" s="585"/>
      <c r="R510" s="586"/>
      <c r="S510" s="586"/>
      <c r="T510" s="587"/>
      <c r="U510" s="235">
        <f t="shared" si="181"/>
        <v>0</v>
      </c>
      <c r="V510" s="235">
        <f t="shared" si="182"/>
        <v>0</v>
      </c>
      <c r="X510" s="583">
        <v>27</v>
      </c>
      <c r="Y510" s="584"/>
      <c r="Z510" s="585"/>
      <c r="AA510" s="586"/>
      <c r="AB510" s="586"/>
      <c r="AC510" s="587"/>
      <c r="AD510" s="235">
        <f t="shared" si="183"/>
        <v>0</v>
      </c>
      <c r="AE510" s="235">
        <f t="shared" si="184"/>
        <v>0</v>
      </c>
      <c r="AG510" s="583">
        <v>38</v>
      </c>
      <c r="AH510" s="584"/>
      <c r="AI510" s="585"/>
      <c r="AJ510" s="586"/>
      <c r="AK510" s="586"/>
      <c r="AL510" s="587"/>
      <c r="AM510" s="235">
        <f t="shared" si="185"/>
        <v>0</v>
      </c>
      <c r="AN510" s="235">
        <f t="shared" si="186"/>
        <v>0</v>
      </c>
    </row>
    <row r="511" spans="1:40" s="177" customFormat="1" x14ac:dyDescent="0.2">
      <c r="A511" s="583">
        <v>6</v>
      </c>
      <c r="B511" s="584"/>
      <c r="C511" s="585"/>
      <c r="D511" s="586"/>
      <c r="E511" s="586"/>
      <c r="F511" s="587"/>
      <c r="G511" s="235">
        <f t="shared" si="179"/>
        <v>0</v>
      </c>
      <c r="H511" s="235">
        <f t="shared" si="180"/>
        <v>0</v>
      </c>
      <c r="I511" s="235"/>
      <c r="J511" s="235"/>
      <c r="K511" s="235"/>
      <c r="L511" s="235"/>
      <c r="M511" s="235"/>
      <c r="O511" s="583">
        <v>17</v>
      </c>
      <c r="P511" s="584"/>
      <c r="Q511" s="585"/>
      <c r="R511" s="586"/>
      <c r="S511" s="586"/>
      <c r="T511" s="587"/>
      <c r="U511" s="235">
        <f t="shared" si="181"/>
        <v>0</v>
      </c>
      <c r="V511" s="235">
        <f t="shared" si="182"/>
        <v>0</v>
      </c>
      <c r="X511" s="583">
        <v>28</v>
      </c>
      <c r="Y511" s="584"/>
      <c r="Z511" s="585"/>
      <c r="AA511" s="586"/>
      <c r="AB511" s="586"/>
      <c r="AC511" s="587"/>
      <c r="AD511" s="235">
        <f t="shared" si="183"/>
        <v>0</v>
      </c>
      <c r="AE511" s="235">
        <f t="shared" si="184"/>
        <v>0</v>
      </c>
      <c r="AG511" s="583">
        <v>39</v>
      </c>
      <c r="AH511" s="584"/>
      <c r="AI511" s="585"/>
      <c r="AJ511" s="586"/>
      <c r="AK511" s="586"/>
      <c r="AL511" s="587"/>
      <c r="AM511" s="235">
        <f t="shared" si="185"/>
        <v>0</v>
      </c>
      <c r="AN511" s="235">
        <f t="shared" si="186"/>
        <v>0</v>
      </c>
    </row>
    <row r="512" spans="1:40" s="177" customFormat="1" x14ac:dyDescent="0.2">
      <c r="A512" s="583">
        <v>7</v>
      </c>
      <c r="B512" s="584"/>
      <c r="C512" s="585"/>
      <c r="D512" s="586"/>
      <c r="E512" s="586"/>
      <c r="F512" s="587"/>
      <c r="G512" s="235">
        <f t="shared" si="179"/>
        <v>0</v>
      </c>
      <c r="H512" s="235">
        <f t="shared" si="180"/>
        <v>0</v>
      </c>
      <c r="I512" s="235"/>
      <c r="J512" s="235"/>
      <c r="K512" s="235"/>
      <c r="L512" s="235"/>
      <c r="M512" s="235"/>
      <c r="O512" s="583">
        <v>18</v>
      </c>
      <c r="P512" s="584"/>
      <c r="Q512" s="585"/>
      <c r="R512" s="586"/>
      <c r="S512" s="586"/>
      <c r="T512" s="587"/>
      <c r="U512" s="235">
        <f t="shared" si="181"/>
        <v>0</v>
      </c>
      <c r="V512" s="235">
        <f t="shared" si="182"/>
        <v>0</v>
      </c>
      <c r="X512" s="583">
        <v>29</v>
      </c>
      <c r="Y512" s="584"/>
      <c r="Z512" s="585"/>
      <c r="AA512" s="586"/>
      <c r="AB512" s="586"/>
      <c r="AC512" s="587"/>
      <c r="AD512" s="235">
        <f t="shared" si="183"/>
        <v>0</v>
      </c>
      <c r="AE512" s="235">
        <f t="shared" si="184"/>
        <v>0</v>
      </c>
      <c r="AG512" s="583">
        <v>40</v>
      </c>
      <c r="AH512" s="584"/>
      <c r="AI512" s="585"/>
      <c r="AJ512" s="586"/>
      <c r="AK512" s="586"/>
      <c r="AL512" s="587"/>
      <c r="AM512" s="235">
        <f t="shared" si="185"/>
        <v>0</v>
      </c>
      <c r="AN512" s="235">
        <f t="shared" si="186"/>
        <v>0</v>
      </c>
    </row>
    <row r="513" spans="1:40" s="177" customFormat="1" x14ac:dyDescent="0.2">
      <c r="A513" s="583">
        <v>8</v>
      </c>
      <c r="B513" s="584"/>
      <c r="C513" s="585"/>
      <c r="D513" s="586"/>
      <c r="E513" s="586"/>
      <c r="F513" s="587"/>
      <c r="G513" s="235">
        <f t="shared" si="179"/>
        <v>0</v>
      </c>
      <c r="H513" s="235">
        <f t="shared" si="180"/>
        <v>0</v>
      </c>
      <c r="I513" s="235"/>
      <c r="J513" s="235"/>
      <c r="K513" s="235"/>
      <c r="L513" s="235"/>
      <c r="M513" s="235"/>
      <c r="O513" s="583">
        <v>19</v>
      </c>
      <c r="P513" s="584"/>
      <c r="Q513" s="585"/>
      <c r="R513" s="586"/>
      <c r="S513" s="586"/>
      <c r="T513" s="587"/>
      <c r="U513" s="235">
        <f t="shared" si="181"/>
        <v>0</v>
      </c>
      <c r="V513" s="235">
        <f t="shared" si="182"/>
        <v>0</v>
      </c>
      <c r="X513" s="583">
        <v>30</v>
      </c>
      <c r="Y513" s="584"/>
      <c r="Z513" s="585"/>
      <c r="AA513" s="586"/>
      <c r="AB513" s="586"/>
      <c r="AC513" s="587"/>
      <c r="AD513" s="235">
        <f t="shared" si="183"/>
        <v>0</v>
      </c>
      <c r="AE513" s="235">
        <f t="shared" si="184"/>
        <v>0</v>
      </c>
      <c r="AG513" s="583">
        <v>41</v>
      </c>
      <c r="AH513" s="584"/>
      <c r="AI513" s="585"/>
      <c r="AJ513" s="586"/>
      <c r="AK513" s="586"/>
      <c r="AL513" s="587"/>
      <c r="AM513" s="235">
        <f t="shared" si="185"/>
        <v>0</v>
      </c>
      <c r="AN513" s="235">
        <f t="shared" si="186"/>
        <v>0</v>
      </c>
    </row>
    <row r="514" spans="1:40" s="177" customFormat="1" x14ac:dyDescent="0.2">
      <c r="A514" s="583">
        <v>9</v>
      </c>
      <c r="B514" s="584"/>
      <c r="C514" s="585"/>
      <c r="D514" s="586"/>
      <c r="E514" s="586"/>
      <c r="F514" s="587"/>
      <c r="G514" s="235">
        <f t="shared" si="179"/>
        <v>0</v>
      </c>
      <c r="H514" s="235">
        <f t="shared" si="180"/>
        <v>0</v>
      </c>
      <c r="I514" s="235"/>
      <c r="J514" s="235"/>
      <c r="K514" s="235"/>
      <c r="L514" s="235"/>
      <c r="M514" s="235"/>
      <c r="O514" s="583">
        <v>20</v>
      </c>
      <c r="P514" s="584"/>
      <c r="Q514" s="585"/>
      <c r="R514" s="586"/>
      <c r="S514" s="586"/>
      <c r="T514" s="587"/>
      <c r="U514" s="235">
        <f t="shared" si="181"/>
        <v>0</v>
      </c>
      <c r="V514" s="235">
        <f t="shared" si="182"/>
        <v>0</v>
      </c>
      <c r="X514" s="583">
        <v>31</v>
      </c>
      <c r="Y514" s="584"/>
      <c r="Z514" s="585"/>
      <c r="AA514" s="586"/>
      <c r="AB514" s="586"/>
      <c r="AC514" s="587"/>
      <c r="AD514" s="235">
        <f t="shared" si="183"/>
        <v>0</v>
      </c>
      <c r="AE514" s="235">
        <f t="shared" si="184"/>
        <v>0</v>
      </c>
      <c r="AG514" s="583">
        <v>42</v>
      </c>
      <c r="AH514" s="584"/>
      <c r="AI514" s="585"/>
      <c r="AJ514" s="586"/>
      <c r="AK514" s="586"/>
      <c r="AL514" s="587"/>
      <c r="AM514" s="235">
        <f t="shared" si="185"/>
        <v>0</v>
      </c>
      <c r="AN514" s="235">
        <f t="shared" si="186"/>
        <v>0</v>
      </c>
    </row>
    <row r="515" spans="1:40" s="177" customFormat="1" x14ac:dyDescent="0.2">
      <c r="A515" s="583">
        <v>10</v>
      </c>
      <c r="B515" s="584"/>
      <c r="C515" s="585"/>
      <c r="D515" s="586"/>
      <c r="E515" s="586"/>
      <c r="F515" s="587"/>
      <c r="G515" s="235">
        <f t="shared" si="179"/>
        <v>0</v>
      </c>
      <c r="H515" s="235">
        <f t="shared" si="180"/>
        <v>0</v>
      </c>
      <c r="I515" s="235"/>
      <c r="J515" s="235"/>
      <c r="K515" s="235"/>
      <c r="L515" s="235"/>
      <c r="M515" s="235"/>
      <c r="O515" s="583">
        <v>21</v>
      </c>
      <c r="P515" s="584"/>
      <c r="Q515" s="585"/>
      <c r="R515" s="586"/>
      <c r="S515" s="586"/>
      <c r="T515" s="587"/>
      <c r="U515" s="235">
        <f t="shared" si="181"/>
        <v>0</v>
      </c>
      <c r="V515" s="235">
        <f t="shared" si="182"/>
        <v>0</v>
      </c>
      <c r="X515" s="583">
        <v>32</v>
      </c>
      <c r="Y515" s="584"/>
      <c r="Z515" s="585"/>
      <c r="AA515" s="586"/>
      <c r="AB515" s="586"/>
      <c r="AC515" s="587"/>
      <c r="AD515" s="235">
        <f t="shared" si="183"/>
        <v>0</v>
      </c>
      <c r="AE515" s="235">
        <f t="shared" si="184"/>
        <v>0</v>
      </c>
      <c r="AG515" s="583">
        <v>43</v>
      </c>
      <c r="AH515" s="584"/>
      <c r="AI515" s="585"/>
      <c r="AJ515" s="586"/>
      <c r="AK515" s="586"/>
      <c r="AL515" s="587"/>
      <c r="AM515" s="235">
        <f t="shared" si="185"/>
        <v>0</v>
      </c>
      <c r="AN515" s="235">
        <f t="shared" si="186"/>
        <v>0</v>
      </c>
    </row>
    <row r="516" spans="1:40" s="177" customFormat="1" ht="13.5" thickBot="1" x14ac:dyDescent="0.25">
      <c r="A516" s="583">
        <v>11</v>
      </c>
      <c r="B516" s="584"/>
      <c r="C516" s="585"/>
      <c r="D516" s="586"/>
      <c r="E516" s="586"/>
      <c r="F516" s="587"/>
      <c r="G516" s="235">
        <f t="shared" si="179"/>
        <v>0</v>
      </c>
      <c r="H516" s="235">
        <f t="shared" si="180"/>
        <v>0</v>
      </c>
      <c r="I516" s="235"/>
      <c r="J516" s="235"/>
      <c r="K516" s="235"/>
      <c r="L516" s="235"/>
      <c r="M516" s="235"/>
      <c r="O516" s="583">
        <v>22</v>
      </c>
      <c r="P516" s="584"/>
      <c r="Q516" s="585"/>
      <c r="R516" s="586"/>
      <c r="S516" s="586"/>
      <c r="T516" s="587"/>
      <c r="U516" s="235">
        <f t="shared" si="181"/>
        <v>0</v>
      </c>
      <c r="V516" s="235">
        <f t="shared" si="182"/>
        <v>0</v>
      </c>
      <c r="X516" s="583">
        <v>33</v>
      </c>
      <c r="Y516" s="584"/>
      <c r="Z516" s="585"/>
      <c r="AA516" s="586"/>
      <c r="AB516" s="586"/>
      <c r="AC516" s="587"/>
      <c r="AD516" s="235">
        <f t="shared" si="183"/>
        <v>0</v>
      </c>
      <c r="AE516" s="235">
        <f t="shared" si="184"/>
        <v>0</v>
      </c>
      <c r="AG516" s="588"/>
      <c r="AH516" s="589" t="s">
        <v>3</v>
      </c>
      <c r="AI516" s="551"/>
      <c r="AJ516" s="589"/>
      <c r="AK516" s="589"/>
      <c r="AL516" s="590">
        <f>SUM(F506:F516)+SUM(T506:T516)+SUM(AL506:AL515)+SUM(AC506:AC516)</f>
        <v>0</v>
      </c>
      <c r="AM516" s="235"/>
      <c r="AN516" s="235"/>
    </row>
    <row r="517" spans="1:40" s="177" customFormat="1" x14ac:dyDescent="0.2">
      <c r="B517" s="591"/>
      <c r="C517" s="328"/>
      <c r="D517" s="592"/>
      <c r="E517" s="592"/>
      <c r="F517" s="575"/>
      <c r="G517" s="235"/>
      <c r="H517" s="235"/>
      <c r="I517" s="235"/>
      <c r="J517" s="235"/>
      <c r="K517" s="235"/>
      <c r="L517" s="235"/>
      <c r="M517" s="235"/>
      <c r="P517" s="591"/>
      <c r="Q517" s="328"/>
      <c r="R517" s="592"/>
      <c r="S517" s="592"/>
      <c r="T517" s="575"/>
      <c r="U517" s="235"/>
      <c r="V517" s="235"/>
      <c r="Y517" s="591"/>
      <c r="Z517" s="328"/>
      <c r="AA517" s="592"/>
      <c r="AB517" s="592"/>
      <c r="AC517" s="575"/>
      <c r="AD517" s="235"/>
      <c r="AE517" s="235"/>
      <c r="AH517" s="591"/>
      <c r="AI517" s="328"/>
      <c r="AJ517" s="592"/>
      <c r="AK517" s="592"/>
      <c r="AL517" s="575"/>
      <c r="AM517" s="235"/>
      <c r="AN517" s="235"/>
    </row>
    <row r="518" spans="1:40" s="177" customFormat="1" x14ac:dyDescent="0.2">
      <c r="B518" s="591"/>
      <c r="C518" s="328"/>
      <c r="D518" s="592"/>
      <c r="E518" s="592"/>
      <c r="F518" s="575"/>
      <c r="G518" s="235"/>
      <c r="H518" s="235"/>
      <c r="I518" s="235"/>
      <c r="J518" s="235"/>
      <c r="K518" s="235"/>
      <c r="L518" s="235"/>
      <c r="M518" s="235"/>
      <c r="P518" s="591"/>
      <c r="Q518" s="328"/>
      <c r="R518" s="592"/>
      <c r="S518" s="592"/>
      <c r="T518" s="575"/>
      <c r="U518" s="235"/>
      <c r="V518" s="235"/>
      <c r="Y518" s="591"/>
      <c r="Z518" s="328"/>
      <c r="AA518" s="592"/>
      <c r="AB518" s="592"/>
      <c r="AC518" s="575"/>
      <c r="AD518" s="235"/>
      <c r="AE518" s="235"/>
      <c r="AH518" s="591"/>
      <c r="AI518" s="328"/>
      <c r="AJ518" s="592"/>
      <c r="AK518" s="592"/>
      <c r="AL518" s="575"/>
      <c r="AM518" s="235"/>
      <c r="AN518" s="235"/>
    </row>
    <row r="519" spans="1:40" s="177" customFormat="1" x14ac:dyDescent="0.2">
      <c r="B519" s="591"/>
      <c r="C519" s="328"/>
      <c r="D519" s="592"/>
      <c r="E519" s="592"/>
      <c r="F519" s="575"/>
      <c r="G519" s="235"/>
      <c r="H519" s="235"/>
      <c r="I519" s="235"/>
      <c r="J519" s="235"/>
      <c r="K519" s="235"/>
      <c r="L519" s="235"/>
      <c r="M519" s="235"/>
      <c r="P519" s="591"/>
      <c r="Q519" s="328"/>
      <c r="R519" s="592"/>
      <c r="S519" s="592"/>
      <c r="T519" s="575"/>
      <c r="U519" s="235"/>
      <c r="V519" s="235"/>
      <c r="Y519" s="591"/>
      <c r="Z519" s="328"/>
      <c r="AA519" s="592"/>
      <c r="AB519" s="592"/>
      <c r="AC519" s="575"/>
      <c r="AD519" s="235"/>
      <c r="AE519" s="235"/>
      <c r="AH519" s="591"/>
      <c r="AI519" s="328"/>
      <c r="AJ519" s="592"/>
      <c r="AK519" s="592"/>
      <c r="AL519" s="575"/>
      <c r="AM519" s="235"/>
      <c r="AN519" s="235"/>
    </row>
    <row r="520" spans="1:40" s="177" customFormat="1" x14ac:dyDescent="0.2">
      <c r="B520" s="591"/>
      <c r="C520" s="328"/>
      <c r="D520" s="592"/>
      <c r="E520" s="592"/>
      <c r="F520" s="575"/>
      <c r="G520" s="235"/>
      <c r="H520" s="235"/>
      <c r="I520" s="235"/>
      <c r="J520" s="235"/>
      <c r="K520" s="235"/>
      <c r="L520" s="235"/>
      <c r="M520" s="235"/>
      <c r="P520" s="591"/>
      <c r="Q520" s="328"/>
      <c r="R520" s="592"/>
      <c r="S520" s="592"/>
      <c r="T520" s="575"/>
      <c r="U520" s="235"/>
      <c r="V520" s="235"/>
      <c r="Y520" s="591"/>
      <c r="Z520" s="328"/>
      <c r="AA520" s="592"/>
      <c r="AB520" s="592"/>
      <c r="AC520" s="575"/>
      <c r="AD520" s="235"/>
      <c r="AE520" s="235"/>
      <c r="AH520" s="591"/>
      <c r="AI520" s="328"/>
      <c r="AJ520" s="592"/>
      <c r="AK520" s="592"/>
      <c r="AL520" s="575"/>
      <c r="AM520" s="235"/>
      <c r="AN520" s="235"/>
    </row>
    <row r="521" spans="1:40" s="177" customFormat="1" x14ac:dyDescent="0.2">
      <c r="B521" s="591"/>
      <c r="C521" s="328"/>
      <c r="D521" s="592"/>
      <c r="E521" s="592"/>
      <c r="F521" s="575"/>
      <c r="G521" s="235"/>
      <c r="H521" s="235"/>
      <c r="I521" s="235"/>
      <c r="J521" s="235"/>
      <c r="K521" s="235"/>
      <c r="L521" s="235"/>
      <c r="M521" s="235"/>
      <c r="P521" s="591"/>
      <c r="Q521" s="328"/>
      <c r="R521" s="592"/>
      <c r="S521" s="592"/>
      <c r="T521" s="575"/>
      <c r="U521" s="235"/>
      <c r="V521" s="235"/>
      <c r="Y521" s="591"/>
      <c r="Z521" s="328"/>
      <c r="AA521" s="592"/>
      <c r="AB521" s="592"/>
      <c r="AC521" s="575"/>
      <c r="AD521" s="235"/>
      <c r="AE521" s="235"/>
      <c r="AH521" s="591"/>
      <c r="AI521" s="328"/>
      <c r="AJ521" s="592"/>
      <c r="AK521" s="592"/>
      <c r="AL521" s="575"/>
      <c r="AM521" s="235"/>
      <c r="AN521" s="235"/>
    </row>
    <row r="522" spans="1:40" s="177" customFormat="1" x14ac:dyDescent="0.2">
      <c r="B522" s="591"/>
      <c r="C522" s="328"/>
      <c r="D522" s="592"/>
      <c r="E522" s="592"/>
      <c r="F522" s="575"/>
      <c r="G522" s="235"/>
      <c r="H522" s="235"/>
      <c r="I522" s="235"/>
      <c r="J522" s="235"/>
      <c r="K522" s="235"/>
      <c r="L522" s="235"/>
      <c r="M522" s="235"/>
      <c r="P522" s="591"/>
      <c r="Q522" s="328"/>
      <c r="R522" s="592"/>
      <c r="S522" s="592"/>
      <c r="T522" s="575"/>
      <c r="U522" s="235"/>
      <c r="V522" s="235"/>
      <c r="Y522" s="591"/>
      <c r="Z522" s="328"/>
      <c r="AA522" s="592"/>
      <c r="AB522" s="592"/>
      <c r="AC522" s="575"/>
      <c r="AD522" s="235"/>
      <c r="AE522" s="235"/>
      <c r="AH522" s="591"/>
      <c r="AI522" s="328"/>
      <c r="AJ522" s="592"/>
      <c r="AK522" s="592"/>
      <c r="AL522" s="575"/>
      <c r="AM522" s="235"/>
      <c r="AN522" s="235"/>
    </row>
    <row r="523" spans="1:40" s="177" customFormat="1" ht="13.5" thickBot="1" x14ac:dyDescent="0.25">
      <c r="B523" s="591"/>
      <c r="C523" s="328"/>
      <c r="D523" s="592"/>
      <c r="E523" s="592"/>
      <c r="F523" s="575"/>
      <c r="G523" s="235"/>
      <c r="H523" s="235"/>
      <c r="I523" s="235"/>
      <c r="J523" s="235"/>
      <c r="K523" s="235"/>
      <c r="L523" s="235"/>
      <c r="M523" s="235"/>
      <c r="P523" s="591"/>
      <c r="Q523" s="328"/>
      <c r="R523" s="592"/>
      <c r="S523" s="592"/>
      <c r="T523" s="575"/>
      <c r="U523" s="235"/>
      <c r="V523" s="235"/>
      <c r="Y523" s="591"/>
      <c r="Z523" s="328"/>
      <c r="AA523" s="592"/>
      <c r="AB523" s="592"/>
      <c r="AC523" s="575"/>
      <c r="AD523" s="235"/>
      <c r="AE523" s="235"/>
      <c r="AH523" s="591"/>
      <c r="AI523" s="328"/>
      <c r="AJ523" s="592"/>
      <c r="AK523" s="592"/>
      <c r="AL523" s="575"/>
      <c r="AM523" s="235"/>
      <c r="AN523" s="235"/>
    </row>
    <row r="524" spans="1:40" s="177" customFormat="1" ht="13.5" thickBot="1" x14ac:dyDescent="0.25">
      <c r="A524" s="579">
        <v>24</v>
      </c>
      <c r="B524" s="579"/>
      <c r="C524" s="472"/>
      <c r="D524" s="816" t="s">
        <v>159</v>
      </c>
      <c r="E524" s="812" t="s">
        <v>34</v>
      </c>
      <c r="F524" s="580">
        <f>+$AL536</f>
        <v>0</v>
      </c>
      <c r="G524" s="235"/>
      <c r="H524" s="235"/>
      <c r="I524" s="235"/>
      <c r="J524" s="235"/>
      <c r="K524" s="235"/>
      <c r="L524" s="235"/>
      <c r="M524" s="235"/>
      <c r="O524" s="579"/>
      <c r="P524" s="579"/>
      <c r="Q524" s="472"/>
      <c r="R524" s="816" t="s">
        <v>159</v>
      </c>
      <c r="S524" s="812" t="s">
        <v>34</v>
      </c>
      <c r="T524" s="580">
        <f>+$AL536</f>
        <v>0</v>
      </c>
      <c r="U524" s="235"/>
      <c r="V524" s="235"/>
      <c r="X524" s="579">
        <v>24</v>
      </c>
      <c r="Y524" s="579"/>
      <c r="Z524" s="472"/>
      <c r="AA524" s="816" t="s">
        <v>159</v>
      </c>
      <c r="AB524" s="812" t="s">
        <v>34</v>
      </c>
      <c r="AC524" s="580">
        <f>+$AL536</f>
        <v>0</v>
      </c>
      <c r="AD524" s="235"/>
      <c r="AE524" s="235"/>
      <c r="AG524" s="579"/>
      <c r="AH524" s="579"/>
      <c r="AI524" s="472"/>
      <c r="AJ524" s="816" t="s">
        <v>159</v>
      </c>
      <c r="AK524" s="812" t="s">
        <v>34</v>
      </c>
      <c r="AL524" s="814" t="s">
        <v>18</v>
      </c>
      <c r="AM524" s="235"/>
      <c r="AN524" s="235"/>
    </row>
    <row r="525" spans="1:40" s="177" customFormat="1" ht="51" x14ac:dyDescent="0.2">
      <c r="A525" s="581" t="s">
        <v>7</v>
      </c>
      <c r="B525" s="582" t="str">
        <f>+" אסמכתא " &amp; $B$26 &amp;"         חזרה לטבלה "</f>
        <v xml:space="preserve"> אסמכתא          חזרה לטבלה </v>
      </c>
      <c r="C525" s="477" t="s">
        <v>203</v>
      </c>
      <c r="D525" s="817"/>
      <c r="E525" s="813"/>
      <c r="F525" s="580" t="s">
        <v>18</v>
      </c>
      <c r="G525" s="235"/>
      <c r="H525" s="235"/>
      <c r="I525" s="235"/>
      <c r="J525" s="235"/>
      <c r="K525" s="235"/>
      <c r="L525" s="235"/>
      <c r="M525" s="235"/>
      <c r="O525" s="581" t="s">
        <v>23</v>
      </c>
      <c r="P525" s="582" t="str">
        <f>+" אסמכתא " &amp; $B$26 &amp;"         חזרה לטבלה "</f>
        <v xml:space="preserve"> אסמכתא          חזרה לטבלה </v>
      </c>
      <c r="Q525" s="477" t="s">
        <v>203</v>
      </c>
      <c r="R525" s="817"/>
      <c r="S525" s="813"/>
      <c r="T525" s="580" t="s">
        <v>18</v>
      </c>
      <c r="U525" s="235"/>
      <c r="V525" s="235"/>
      <c r="X525" s="581" t="s">
        <v>7</v>
      </c>
      <c r="Y525" s="582" t="str">
        <f>+" אסמכתא " &amp; $B$26 &amp;"         חזרה לטבלה "</f>
        <v xml:space="preserve"> אסמכתא          חזרה לטבלה </v>
      </c>
      <c r="Z525" s="477" t="s">
        <v>203</v>
      </c>
      <c r="AA525" s="817"/>
      <c r="AB525" s="813"/>
      <c r="AC525" s="580" t="s">
        <v>18</v>
      </c>
      <c r="AD525" s="235"/>
      <c r="AE525" s="235"/>
      <c r="AG525" s="581" t="s">
        <v>23</v>
      </c>
      <c r="AH525" s="582" t="str">
        <f>+" אסמכתא " &amp; $B$26 &amp;"         חזרה לטבלה "</f>
        <v xml:space="preserve"> אסמכתא          חזרה לטבלה </v>
      </c>
      <c r="AI525" s="477" t="s">
        <v>203</v>
      </c>
      <c r="AJ525" s="817"/>
      <c r="AK525" s="813"/>
      <c r="AL525" s="815"/>
      <c r="AM525" s="235"/>
      <c r="AN525" s="235"/>
    </row>
    <row r="526" spans="1:40" s="177" customFormat="1" x14ac:dyDescent="0.2">
      <c r="A526" s="583">
        <v>1</v>
      </c>
      <c r="B526" s="584"/>
      <c r="C526" s="585"/>
      <c r="D526" s="586"/>
      <c r="E526" s="586"/>
      <c r="F526" s="587"/>
      <c r="G526" s="235">
        <f>IF(AND((COUNTA($C$26)=1),(COUNTA(F526)=1),($C$26&lt;&gt;0),(OR((E526&lt;$C$62),(E526&gt;($E$62+61))))),1,0)</f>
        <v>0</v>
      </c>
      <c r="H526" s="235">
        <f>IF(AND((COUNTA($C$26)=1),(COUNTA(F526)=1),($C$26&lt;&gt;0),(OR((D526&lt;$C$62),(D526&gt;($E$62))))),1,0)</f>
        <v>0</v>
      </c>
      <c r="I526" s="235"/>
      <c r="J526" s="235"/>
      <c r="K526" s="235"/>
      <c r="L526" s="235"/>
      <c r="M526" s="235"/>
      <c r="O526" s="583">
        <v>12</v>
      </c>
      <c r="P526" s="584"/>
      <c r="Q526" s="585"/>
      <c r="R526" s="586"/>
      <c r="S526" s="586"/>
      <c r="T526" s="587"/>
      <c r="U526" s="235">
        <f>IF(AND((COUNTA($C$26)=1),(COUNTA(T526)=1),($C$26&lt;&gt;0),(OR((S526&lt;$C$62),(S526&gt;($E$62+61))))),1,0)</f>
        <v>0</v>
      </c>
      <c r="V526" s="235">
        <f>IF(AND((COUNTA($C$26)=1),(COUNTA(T526)=1),($C$26&lt;&gt;0),(OR((R526&lt;$C$62),(R526&gt;($E$62))))),1,0)</f>
        <v>0</v>
      </c>
      <c r="X526" s="583">
        <v>23</v>
      </c>
      <c r="Y526" s="584"/>
      <c r="Z526" s="585"/>
      <c r="AA526" s="586"/>
      <c r="AB526" s="586"/>
      <c r="AC526" s="587"/>
      <c r="AD526" s="235">
        <f>IF(AND((COUNTA($C$26)=1),(COUNTA(AC526)=1),($C$26&lt;&gt;0),(OR((AB526&lt;$C$62),(AB526&gt;($E$62+61))))),1,0)</f>
        <v>0</v>
      </c>
      <c r="AE526" s="235">
        <f>IF(AND((COUNTA($C$26)=1),(COUNTA(AC526)=1),($C$26&lt;&gt;0),(OR((AA526&lt;$C$62),(AA526&gt;($E$62))))),1,0)</f>
        <v>0</v>
      </c>
      <c r="AG526" s="583">
        <v>34</v>
      </c>
      <c r="AH526" s="584"/>
      <c r="AI526" s="585"/>
      <c r="AJ526" s="586"/>
      <c r="AK526" s="586"/>
      <c r="AL526" s="587"/>
      <c r="AM526" s="235">
        <f>IF(AND((COUNTA($C$26)=1),(COUNTA(AL526)=1),($C$26&lt;&gt;0),(OR((AK526&lt;$C$62),(AK526&gt;($E$62+61))))),1,0)</f>
        <v>0</v>
      </c>
      <c r="AN526" s="235">
        <f>IF(AND((COUNTA($C$26)=1),(COUNTA(AL526)=1),($C$26&lt;&gt;0),(OR((AJ526&lt;$C$62),(AJ526&gt;($E$62))))),1,0)</f>
        <v>0</v>
      </c>
    </row>
    <row r="527" spans="1:40" s="177" customFormat="1" x14ac:dyDescent="0.2">
      <c r="A527" s="583">
        <v>2</v>
      </c>
      <c r="B527" s="584"/>
      <c r="C527" s="585"/>
      <c r="D527" s="586"/>
      <c r="E527" s="586"/>
      <c r="F527" s="587"/>
      <c r="G527" s="235">
        <f t="shared" ref="G527:G536" si="187">IF(AND((COUNTA($C$26)=1),(COUNTA(F527)=1),($C$26&lt;&gt;0),(OR((E527&lt;$C$62),(E527&gt;($E$62+61))))),1,0)</f>
        <v>0</v>
      </c>
      <c r="H527" s="235">
        <f t="shared" ref="H527:H536" si="188">IF(AND((COUNTA($C$26)=1),(COUNTA(F527)=1),($C$26&lt;&gt;0),(OR((D527&lt;$C$62),(D527&gt;($E$62))))),1,0)</f>
        <v>0</v>
      </c>
      <c r="I527" s="235"/>
      <c r="J527" s="235"/>
      <c r="K527" s="235"/>
      <c r="L527" s="235"/>
      <c r="M527" s="235"/>
      <c r="O527" s="583">
        <v>13</v>
      </c>
      <c r="P527" s="584"/>
      <c r="Q527" s="585"/>
      <c r="R527" s="586"/>
      <c r="S527" s="586"/>
      <c r="T527" s="587"/>
      <c r="U527" s="235">
        <f t="shared" ref="U527:U536" si="189">IF(AND((COUNTA($C$26)=1),(COUNTA(T527)=1),($C$26&lt;&gt;0),(OR((S527&lt;$C$62),(S527&gt;($E$62+61))))),1,0)</f>
        <v>0</v>
      </c>
      <c r="V527" s="235">
        <f t="shared" ref="V527:V536" si="190">IF(AND((COUNTA($C$26)=1),(COUNTA(T527)=1),($C$26&lt;&gt;0),(OR((R527&lt;$C$62),(R527&gt;($E$62))))),1,0)</f>
        <v>0</v>
      </c>
      <c r="X527" s="583">
        <v>24</v>
      </c>
      <c r="Y527" s="584"/>
      <c r="Z527" s="585"/>
      <c r="AA527" s="586"/>
      <c r="AB527" s="586"/>
      <c r="AC527" s="587"/>
      <c r="AD527" s="235">
        <f t="shared" ref="AD527:AD536" si="191">IF(AND((COUNTA($C$26)=1),(COUNTA(AC527)=1),($C$26&lt;&gt;0),(OR((AB527&lt;$C$62),(AB527&gt;($E$62+61))))),1,0)</f>
        <v>0</v>
      </c>
      <c r="AE527" s="235">
        <f t="shared" ref="AE527:AE536" si="192">IF(AND((COUNTA($C$26)=1),(COUNTA(AC527)=1),($C$26&lt;&gt;0),(OR((AA527&lt;$C$62),(AA527&gt;($E$62))))),1,0)</f>
        <v>0</v>
      </c>
      <c r="AG527" s="583">
        <v>35</v>
      </c>
      <c r="AH527" s="584"/>
      <c r="AI527" s="585"/>
      <c r="AJ527" s="586"/>
      <c r="AK527" s="586"/>
      <c r="AL527" s="587"/>
      <c r="AM527" s="235">
        <f t="shared" ref="AM527:AM535" si="193">IF(AND((COUNTA($C$26)=1),(COUNTA(AL527)=1),($C$26&lt;&gt;0),(OR((AK527&lt;$C$62),(AK527&gt;($E$62+61))))),1,0)</f>
        <v>0</v>
      </c>
      <c r="AN527" s="235">
        <f t="shared" ref="AN527:AN535" si="194">IF(AND((COUNTA($C$26)=1),(COUNTA(AL527)=1),($C$26&lt;&gt;0),(OR((AJ527&lt;$C$62),(AJ527&gt;($E$62))))),1,0)</f>
        <v>0</v>
      </c>
    </row>
    <row r="528" spans="1:40" s="177" customFormat="1" x14ac:dyDescent="0.2">
      <c r="A528" s="583">
        <v>3</v>
      </c>
      <c r="B528" s="584"/>
      <c r="C528" s="585"/>
      <c r="D528" s="586"/>
      <c r="E528" s="586"/>
      <c r="F528" s="587"/>
      <c r="G528" s="235">
        <f t="shared" si="187"/>
        <v>0</v>
      </c>
      <c r="H528" s="235">
        <f t="shared" si="188"/>
        <v>0</v>
      </c>
      <c r="I528" s="235"/>
      <c r="J528" s="235"/>
      <c r="K528" s="235"/>
      <c r="L528" s="235"/>
      <c r="M528" s="235"/>
      <c r="O528" s="583">
        <v>14</v>
      </c>
      <c r="P528" s="584"/>
      <c r="Q528" s="585"/>
      <c r="R528" s="586"/>
      <c r="S528" s="586"/>
      <c r="T528" s="587"/>
      <c r="U528" s="235">
        <f t="shared" si="189"/>
        <v>0</v>
      </c>
      <c r="V528" s="235">
        <f t="shared" si="190"/>
        <v>0</v>
      </c>
      <c r="X528" s="583">
        <v>25</v>
      </c>
      <c r="Y528" s="584"/>
      <c r="Z528" s="585"/>
      <c r="AA528" s="586"/>
      <c r="AB528" s="586"/>
      <c r="AC528" s="587"/>
      <c r="AD528" s="235">
        <f t="shared" si="191"/>
        <v>0</v>
      </c>
      <c r="AE528" s="235">
        <f t="shared" si="192"/>
        <v>0</v>
      </c>
      <c r="AG528" s="583">
        <v>36</v>
      </c>
      <c r="AH528" s="584"/>
      <c r="AI528" s="585"/>
      <c r="AJ528" s="586"/>
      <c r="AK528" s="586"/>
      <c r="AL528" s="587"/>
      <c r="AM528" s="235">
        <f t="shared" si="193"/>
        <v>0</v>
      </c>
      <c r="AN528" s="235">
        <f t="shared" si="194"/>
        <v>0</v>
      </c>
    </row>
    <row r="529" spans="1:40" s="177" customFormat="1" x14ac:dyDescent="0.2">
      <c r="A529" s="583">
        <v>4</v>
      </c>
      <c r="B529" s="584"/>
      <c r="C529" s="585"/>
      <c r="D529" s="586"/>
      <c r="E529" s="586"/>
      <c r="F529" s="587"/>
      <c r="G529" s="235">
        <f t="shared" si="187"/>
        <v>0</v>
      </c>
      <c r="H529" s="235">
        <f t="shared" si="188"/>
        <v>0</v>
      </c>
      <c r="I529" s="235"/>
      <c r="J529" s="235"/>
      <c r="K529" s="235"/>
      <c r="L529" s="235"/>
      <c r="M529" s="235"/>
      <c r="O529" s="583">
        <v>15</v>
      </c>
      <c r="P529" s="584"/>
      <c r="Q529" s="585"/>
      <c r="R529" s="586"/>
      <c r="S529" s="586"/>
      <c r="T529" s="587"/>
      <c r="U529" s="235">
        <f t="shared" si="189"/>
        <v>0</v>
      </c>
      <c r="V529" s="235">
        <f t="shared" si="190"/>
        <v>0</v>
      </c>
      <c r="X529" s="583">
        <v>26</v>
      </c>
      <c r="Y529" s="584"/>
      <c r="Z529" s="585"/>
      <c r="AA529" s="586"/>
      <c r="AB529" s="586"/>
      <c r="AC529" s="587"/>
      <c r="AD529" s="235">
        <f t="shared" si="191"/>
        <v>0</v>
      </c>
      <c r="AE529" s="235">
        <f t="shared" si="192"/>
        <v>0</v>
      </c>
      <c r="AG529" s="583">
        <v>37</v>
      </c>
      <c r="AH529" s="584"/>
      <c r="AI529" s="585"/>
      <c r="AJ529" s="586"/>
      <c r="AK529" s="586"/>
      <c r="AL529" s="587"/>
      <c r="AM529" s="235">
        <f t="shared" si="193"/>
        <v>0</v>
      </c>
      <c r="AN529" s="235">
        <f t="shared" si="194"/>
        <v>0</v>
      </c>
    </row>
    <row r="530" spans="1:40" s="177" customFormat="1" x14ac:dyDescent="0.2">
      <c r="A530" s="583">
        <v>5</v>
      </c>
      <c r="B530" s="584"/>
      <c r="C530" s="585"/>
      <c r="D530" s="586"/>
      <c r="E530" s="586"/>
      <c r="F530" s="587"/>
      <c r="G530" s="235">
        <f t="shared" si="187"/>
        <v>0</v>
      </c>
      <c r="H530" s="235">
        <f t="shared" si="188"/>
        <v>0</v>
      </c>
      <c r="I530" s="235"/>
      <c r="J530" s="235"/>
      <c r="K530" s="235"/>
      <c r="L530" s="235"/>
      <c r="M530" s="235"/>
      <c r="O530" s="583">
        <v>16</v>
      </c>
      <c r="P530" s="584"/>
      <c r="Q530" s="585"/>
      <c r="R530" s="586"/>
      <c r="S530" s="586"/>
      <c r="T530" s="587"/>
      <c r="U530" s="235">
        <f t="shared" si="189"/>
        <v>0</v>
      </c>
      <c r="V530" s="235">
        <f t="shared" si="190"/>
        <v>0</v>
      </c>
      <c r="X530" s="583">
        <v>27</v>
      </c>
      <c r="Y530" s="584"/>
      <c r="Z530" s="585"/>
      <c r="AA530" s="586"/>
      <c r="AB530" s="586"/>
      <c r="AC530" s="587"/>
      <c r="AD530" s="235">
        <f t="shared" si="191"/>
        <v>0</v>
      </c>
      <c r="AE530" s="235">
        <f t="shared" si="192"/>
        <v>0</v>
      </c>
      <c r="AG530" s="583">
        <v>38</v>
      </c>
      <c r="AH530" s="584"/>
      <c r="AI530" s="585"/>
      <c r="AJ530" s="586"/>
      <c r="AK530" s="586"/>
      <c r="AL530" s="587"/>
      <c r="AM530" s="235">
        <f t="shared" si="193"/>
        <v>0</v>
      </c>
      <c r="AN530" s="235">
        <f t="shared" si="194"/>
        <v>0</v>
      </c>
    </row>
    <row r="531" spans="1:40" s="177" customFormat="1" x14ac:dyDescent="0.2">
      <c r="A531" s="583">
        <v>6</v>
      </c>
      <c r="B531" s="584"/>
      <c r="C531" s="585"/>
      <c r="D531" s="586"/>
      <c r="E531" s="586"/>
      <c r="F531" s="587"/>
      <c r="G531" s="235">
        <f t="shared" si="187"/>
        <v>0</v>
      </c>
      <c r="H531" s="235">
        <f t="shared" si="188"/>
        <v>0</v>
      </c>
      <c r="I531" s="235"/>
      <c r="J531" s="235"/>
      <c r="K531" s="235"/>
      <c r="L531" s="235"/>
      <c r="M531" s="235"/>
      <c r="O531" s="583">
        <v>17</v>
      </c>
      <c r="P531" s="584"/>
      <c r="Q531" s="585"/>
      <c r="R531" s="586"/>
      <c r="S531" s="586"/>
      <c r="T531" s="587"/>
      <c r="U531" s="235">
        <f t="shared" si="189"/>
        <v>0</v>
      </c>
      <c r="V531" s="235">
        <f t="shared" si="190"/>
        <v>0</v>
      </c>
      <c r="X531" s="583">
        <v>28</v>
      </c>
      <c r="Y531" s="584"/>
      <c r="Z531" s="585"/>
      <c r="AA531" s="586"/>
      <c r="AB531" s="586"/>
      <c r="AC531" s="587"/>
      <c r="AD531" s="235">
        <f t="shared" si="191"/>
        <v>0</v>
      </c>
      <c r="AE531" s="235">
        <f t="shared" si="192"/>
        <v>0</v>
      </c>
      <c r="AG531" s="583">
        <v>39</v>
      </c>
      <c r="AH531" s="584"/>
      <c r="AI531" s="585"/>
      <c r="AJ531" s="586"/>
      <c r="AK531" s="586"/>
      <c r="AL531" s="587"/>
      <c r="AM531" s="235">
        <f t="shared" si="193"/>
        <v>0</v>
      </c>
      <c r="AN531" s="235">
        <f t="shared" si="194"/>
        <v>0</v>
      </c>
    </row>
    <row r="532" spans="1:40" s="177" customFormat="1" x14ac:dyDescent="0.2">
      <c r="A532" s="583">
        <v>7</v>
      </c>
      <c r="B532" s="584"/>
      <c r="C532" s="585"/>
      <c r="D532" s="586"/>
      <c r="E532" s="586"/>
      <c r="F532" s="587"/>
      <c r="G532" s="235">
        <f t="shared" si="187"/>
        <v>0</v>
      </c>
      <c r="H532" s="235">
        <f t="shared" si="188"/>
        <v>0</v>
      </c>
      <c r="I532" s="235"/>
      <c r="J532" s="235"/>
      <c r="K532" s="235"/>
      <c r="L532" s="235"/>
      <c r="M532" s="235"/>
      <c r="O532" s="583">
        <v>18</v>
      </c>
      <c r="P532" s="584"/>
      <c r="Q532" s="585"/>
      <c r="R532" s="586"/>
      <c r="S532" s="586"/>
      <c r="T532" s="587"/>
      <c r="U532" s="235">
        <f t="shared" si="189"/>
        <v>0</v>
      </c>
      <c r="V532" s="235">
        <f t="shared" si="190"/>
        <v>0</v>
      </c>
      <c r="X532" s="583">
        <v>29</v>
      </c>
      <c r="Y532" s="584"/>
      <c r="Z532" s="585"/>
      <c r="AA532" s="586"/>
      <c r="AB532" s="586"/>
      <c r="AC532" s="587"/>
      <c r="AD532" s="235">
        <f t="shared" si="191"/>
        <v>0</v>
      </c>
      <c r="AE532" s="235">
        <f t="shared" si="192"/>
        <v>0</v>
      </c>
      <c r="AG532" s="583">
        <v>40</v>
      </c>
      <c r="AH532" s="584"/>
      <c r="AI532" s="585"/>
      <c r="AJ532" s="586"/>
      <c r="AK532" s="586"/>
      <c r="AL532" s="587"/>
      <c r="AM532" s="235">
        <f t="shared" si="193"/>
        <v>0</v>
      </c>
      <c r="AN532" s="235">
        <f t="shared" si="194"/>
        <v>0</v>
      </c>
    </row>
    <row r="533" spans="1:40" s="177" customFormat="1" x14ac:dyDescent="0.2">
      <c r="A533" s="583">
        <v>8</v>
      </c>
      <c r="B533" s="584"/>
      <c r="C533" s="585"/>
      <c r="D533" s="586"/>
      <c r="E533" s="586"/>
      <c r="F533" s="587"/>
      <c r="G533" s="235">
        <f t="shared" si="187"/>
        <v>0</v>
      </c>
      <c r="H533" s="235">
        <f t="shared" si="188"/>
        <v>0</v>
      </c>
      <c r="I533" s="235"/>
      <c r="J533" s="235"/>
      <c r="K533" s="235"/>
      <c r="L533" s="235"/>
      <c r="M533" s="235"/>
      <c r="O533" s="583">
        <v>19</v>
      </c>
      <c r="P533" s="584"/>
      <c r="Q533" s="585"/>
      <c r="R533" s="586"/>
      <c r="S533" s="586"/>
      <c r="T533" s="587"/>
      <c r="U533" s="235">
        <f t="shared" si="189"/>
        <v>0</v>
      </c>
      <c r="V533" s="235">
        <f t="shared" si="190"/>
        <v>0</v>
      </c>
      <c r="X533" s="583">
        <v>30</v>
      </c>
      <c r="Y533" s="584"/>
      <c r="Z533" s="585"/>
      <c r="AA533" s="586"/>
      <c r="AB533" s="586"/>
      <c r="AC533" s="587"/>
      <c r="AD533" s="235">
        <f t="shared" si="191"/>
        <v>0</v>
      </c>
      <c r="AE533" s="235">
        <f t="shared" si="192"/>
        <v>0</v>
      </c>
      <c r="AG533" s="583">
        <v>41</v>
      </c>
      <c r="AH533" s="584"/>
      <c r="AI533" s="585"/>
      <c r="AJ533" s="586"/>
      <c r="AK533" s="586"/>
      <c r="AL533" s="587"/>
      <c r="AM533" s="235">
        <f t="shared" si="193"/>
        <v>0</v>
      </c>
      <c r="AN533" s="235">
        <f t="shared" si="194"/>
        <v>0</v>
      </c>
    </row>
    <row r="534" spans="1:40" s="177" customFormat="1" x14ac:dyDescent="0.2">
      <c r="A534" s="583">
        <v>9</v>
      </c>
      <c r="B534" s="584"/>
      <c r="C534" s="585"/>
      <c r="D534" s="586"/>
      <c r="E534" s="586"/>
      <c r="F534" s="587"/>
      <c r="G534" s="235">
        <f t="shared" si="187"/>
        <v>0</v>
      </c>
      <c r="H534" s="235">
        <f t="shared" si="188"/>
        <v>0</v>
      </c>
      <c r="I534" s="235"/>
      <c r="J534" s="235"/>
      <c r="K534" s="235"/>
      <c r="L534" s="235"/>
      <c r="M534" s="235"/>
      <c r="O534" s="583">
        <v>20</v>
      </c>
      <c r="P534" s="584"/>
      <c r="Q534" s="585"/>
      <c r="R534" s="586"/>
      <c r="S534" s="586"/>
      <c r="T534" s="587"/>
      <c r="U534" s="235">
        <f t="shared" si="189"/>
        <v>0</v>
      </c>
      <c r="V534" s="235">
        <f t="shared" si="190"/>
        <v>0</v>
      </c>
      <c r="X534" s="583">
        <v>31</v>
      </c>
      <c r="Y534" s="584"/>
      <c r="Z534" s="585"/>
      <c r="AA534" s="586"/>
      <c r="AB534" s="586"/>
      <c r="AC534" s="587"/>
      <c r="AD534" s="235">
        <f t="shared" si="191"/>
        <v>0</v>
      </c>
      <c r="AE534" s="235">
        <f t="shared" si="192"/>
        <v>0</v>
      </c>
      <c r="AG534" s="583">
        <v>42</v>
      </c>
      <c r="AH534" s="584"/>
      <c r="AI534" s="585"/>
      <c r="AJ534" s="586"/>
      <c r="AK534" s="586"/>
      <c r="AL534" s="587"/>
      <c r="AM534" s="235">
        <f t="shared" si="193"/>
        <v>0</v>
      </c>
      <c r="AN534" s="235">
        <f t="shared" si="194"/>
        <v>0</v>
      </c>
    </row>
    <row r="535" spans="1:40" s="177" customFormat="1" x14ac:dyDescent="0.2">
      <c r="A535" s="583">
        <v>10</v>
      </c>
      <c r="B535" s="584"/>
      <c r="C535" s="585"/>
      <c r="D535" s="586"/>
      <c r="E535" s="586"/>
      <c r="F535" s="587"/>
      <c r="G535" s="235">
        <f t="shared" si="187"/>
        <v>0</v>
      </c>
      <c r="H535" s="235">
        <f t="shared" si="188"/>
        <v>0</v>
      </c>
      <c r="I535" s="235"/>
      <c r="J535" s="235"/>
      <c r="K535" s="235"/>
      <c r="L535" s="235"/>
      <c r="M535" s="235"/>
      <c r="O535" s="583">
        <v>21</v>
      </c>
      <c r="P535" s="584"/>
      <c r="Q535" s="585"/>
      <c r="R535" s="586"/>
      <c r="S535" s="586"/>
      <c r="T535" s="587"/>
      <c r="U535" s="235">
        <f t="shared" si="189"/>
        <v>0</v>
      </c>
      <c r="V535" s="235">
        <f t="shared" si="190"/>
        <v>0</v>
      </c>
      <c r="X535" s="583">
        <v>32</v>
      </c>
      <c r="Y535" s="584"/>
      <c r="Z535" s="585"/>
      <c r="AA535" s="586"/>
      <c r="AB535" s="586"/>
      <c r="AC535" s="587"/>
      <c r="AD535" s="235">
        <f t="shared" si="191"/>
        <v>0</v>
      </c>
      <c r="AE535" s="235">
        <f t="shared" si="192"/>
        <v>0</v>
      </c>
      <c r="AG535" s="583">
        <v>43</v>
      </c>
      <c r="AH535" s="584"/>
      <c r="AI535" s="585"/>
      <c r="AJ535" s="586"/>
      <c r="AK535" s="586"/>
      <c r="AL535" s="587"/>
      <c r="AM535" s="235">
        <f t="shared" si="193"/>
        <v>0</v>
      </c>
      <c r="AN535" s="235">
        <f t="shared" si="194"/>
        <v>0</v>
      </c>
    </row>
    <row r="536" spans="1:40" s="177" customFormat="1" ht="13.5" thickBot="1" x14ac:dyDescent="0.25">
      <c r="A536" s="583">
        <v>11</v>
      </c>
      <c r="B536" s="584"/>
      <c r="C536" s="585"/>
      <c r="D536" s="586"/>
      <c r="E536" s="586"/>
      <c r="F536" s="587"/>
      <c r="G536" s="235">
        <f t="shared" si="187"/>
        <v>0</v>
      </c>
      <c r="H536" s="235">
        <f t="shared" si="188"/>
        <v>0</v>
      </c>
      <c r="I536" s="235"/>
      <c r="J536" s="235"/>
      <c r="K536" s="235"/>
      <c r="L536" s="235"/>
      <c r="M536" s="235"/>
      <c r="O536" s="583">
        <v>22</v>
      </c>
      <c r="P536" s="584"/>
      <c r="Q536" s="585"/>
      <c r="R536" s="586"/>
      <c r="S536" s="586"/>
      <c r="T536" s="587"/>
      <c r="U536" s="235">
        <f t="shared" si="189"/>
        <v>0</v>
      </c>
      <c r="V536" s="235">
        <f t="shared" si="190"/>
        <v>0</v>
      </c>
      <c r="X536" s="583">
        <v>33</v>
      </c>
      <c r="Y536" s="584"/>
      <c r="Z536" s="585"/>
      <c r="AA536" s="586"/>
      <c r="AB536" s="586"/>
      <c r="AC536" s="587"/>
      <c r="AD536" s="235">
        <f t="shared" si="191"/>
        <v>0</v>
      </c>
      <c r="AE536" s="235">
        <f t="shared" si="192"/>
        <v>0</v>
      </c>
      <c r="AG536" s="588"/>
      <c r="AH536" s="589" t="s">
        <v>3</v>
      </c>
      <c r="AI536" s="551"/>
      <c r="AJ536" s="589"/>
      <c r="AK536" s="589"/>
      <c r="AL536" s="590">
        <f>SUM(F526:F536)+SUM(T526:T536)+SUM(AL526:AL535)+SUM(AC526:AC536)</f>
        <v>0</v>
      </c>
      <c r="AM536" s="235"/>
      <c r="AN536" s="235"/>
    </row>
    <row r="537" spans="1:40" s="177" customFormat="1" x14ac:dyDescent="0.2">
      <c r="B537" s="591"/>
      <c r="C537" s="328"/>
      <c r="D537" s="592"/>
      <c r="E537" s="592"/>
      <c r="F537" s="575"/>
      <c r="G537" s="235"/>
      <c r="H537" s="235"/>
      <c r="I537" s="235"/>
      <c r="J537" s="235"/>
      <c r="K537" s="235"/>
      <c r="L537" s="235"/>
      <c r="M537" s="235"/>
      <c r="P537" s="591"/>
      <c r="Q537" s="328"/>
      <c r="R537" s="592"/>
      <c r="S537" s="592"/>
      <c r="T537" s="575"/>
      <c r="U537" s="235"/>
      <c r="V537" s="235"/>
      <c r="Y537" s="591"/>
      <c r="Z537" s="328"/>
      <c r="AA537" s="592"/>
      <c r="AB537" s="592"/>
      <c r="AC537" s="575"/>
      <c r="AD537" s="235"/>
      <c r="AE537" s="235"/>
      <c r="AH537" s="591"/>
      <c r="AI537" s="328"/>
      <c r="AJ537" s="592"/>
      <c r="AK537" s="592"/>
      <c r="AL537" s="575"/>
      <c r="AM537" s="235"/>
      <c r="AN537" s="235"/>
    </row>
    <row r="538" spans="1:40" s="177" customFormat="1" x14ac:dyDescent="0.2">
      <c r="B538" s="591"/>
      <c r="C538" s="328"/>
      <c r="D538" s="592"/>
      <c r="E538" s="592"/>
      <c r="F538" s="575"/>
      <c r="G538" s="235"/>
      <c r="H538" s="235"/>
      <c r="I538" s="235"/>
      <c r="J538" s="235"/>
      <c r="K538" s="235"/>
      <c r="L538" s="235"/>
      <c r="M538" s="235"/>
      <c r="P538" s="591"/>
      <c r="Q538" s="328"/>
      <c r="R538" s="592"/>
      <c r="S538" s="592"/>
      <c r="T538" s="575"/>
      <c r="U538" s="235"/>
      <c r="V538" s="235"/>
      <c r="Y538" s="591"/>
      <c r="Z538" s="328"/>
      <c r="AA538" s="592"/>
      <c r="AB538" s="592"/>
      <c r="AC538" s="575"/>
      <c r="AD538" s="235"/>
      <c r="AE538" s="235"/>
      <c r="AH538" s="591"/>
      <c r="AI538" s="328"/>
      <c r="AJ538" s="592"/>
      <c r="AK538" s="592"/>
      <c r="AL538" s="575"/>
      <c r="AM538" s="235"/>
      <c r="AN538" s="235"/>
    </row>
    <row r="539" spans="1:40" s="177" customFormat="1" x14ac:dyDescent="0.2">
      <c r="B539" s="591"/>
      <c r="C539" s="328"/>
      <c r="D539" s="592"/>
      <c r="E539" s="592"/>
      <c r="F539" s="575"/>
      <c r="G539" s="235"/>
      <c r="H539" s="235"/>
      <c r="I539" s="235"/>
      <c r="J539" s="235"/>
      <c r="K539" s="235"/>
      <c r="L539" s="235"/>
      <c r="M539" s="235"/>
      <c r="P539" s="591"/>
      <c r="Q539" s="328"/>
      <c r="R539" s="592"/>
      <c r="S539" s="592"/>
      <c r="T539" s="575"/>
      <c r="U539" s="235"/>
      <c r="V539" s="235"/>
      <c r="Y539" s="591"/>
      <c r="Z539" s="328"/>
      <c r="AA539" s="592"/>
      <c r="AB539" s="592"/>
      <c r="AC539" s="575"/>
      <c r="AD539" s="235"/>
      <c r="AE539" s="235"/>
      <c r="AH539" s="591"/>
      <c r="AI539" s="328"/>
      <c r="AJ539" s="592"/>
      <c r="AK539" s="592"/>
      <c r="AL539" s="575"/>
      <c r="AM539" s="235"/>
      <c r="AN539" s="235"/>
    </row>
    <row r="540" spans="1:40" s="177" customFormat="1" x14ac:dyDescent="0.2">
      <c r="B540" s="591"/>
      <c r="C540" s="328"/>
      <c r="D540" s="592"/>
      <c r="E540" s="592"/>
      <c r="F540" s="575"/>
      <c r="G540" s="235"/>
      <c r="H540" s="235"/>
      <c r="I540" s="235"/>
      <c r="J540" s="235"/>
      <c r="K540" s="235"/>
      <c r="L540" s="235"/>
      <c r="M540" s="235"/>
      <c r="P540" s="591"/>
      <c r="Q540" s="328"/>
      <c r="R540" s="592"/>
      <c r="S540" s="592"/>
      <c r="T540" s="575"/>
      <c r="U540" s="235"/>
      <c r="V540" s="235"/>
      <c r="Y540" s="591"/>
      <c r="Z540" s="328"/>
      <c r="AA540" s="592"/>
      <c r="AB540" s="592"/>
      <c r="AC540" s="575"/>
      <c r="AD540" s="235"/>
      <c r="AE540" s="235"/>
      <c r="AH540" s="591"/>
      <c r="AI540" s="328"/>
      <c r="AJ540" s="592"/>
      <c r="AK540" s="592"/>
      <c r="AL540" s="575"/>
      <c r="AM540" s="235"/>
      <c r="AN540" s="235"/>
    </row>
    <row r="541" spans="1:40" s="177" customFormat="1" x14ac:dyDescent="0.2">
      <c r="B541" s="591"/>
      <c r="C541" s="328"/>
      <c r="D541" s="592"/>
      <c r="E541" s="592"/>
      <c r="F541" s="575"/>
      <c r="G541" s="235"/>
      <c r="H541" s="235"/>
      <c r="I541" s="235"/>
      <c r="J541" s="235"/>
      <c r="K541" s="235"/>
      <c r="L541" s="235"/>
      <c r="M541" s="235"/>
      <c r="P541" s="591"/>
      <c r="Q541" s="328"/>
      <c r="R541" s="592"/>
      <c r="S541" s="592"/>
      <c r="T541" s="575"/>
      <c r="U541" s="235"/>
      <c r="V541" s="235"/>
      <c r="Y541" s="591"/>
      <c r="Z541" s="328"/>
      <c r="AA541" s="592"/>
      <c r="AB541" s="592"/>
      <c r="AC541" s="575"/>
      <c r="AD541" s="235"/>
      <c r="AE541" s="235"/>
      <c r="AH541" s="591"/>
      <c r="AI541" s="328"/>
      <c r="AJ541" s="592"/>
      <c r="AK541" s="592"/>
      <c r="AL541" s="575"/>
      <c r="AM541" s="235"/>
      <c r="AN541" s="235"/>
    </row>
    <row r="542" spans="1:40" s="177" customFormat="1" x14ac:dyDescent="0.2">
      <c r="B542" s="591"/>
      <c r="C542" s="328"/>
      <c r="D542" s="592"/>
      <c r="E542" s="592"/>
      <c r="F542" s="575"/>
      <c r="G542" s="235"/>
      <c r="H542" s="235"/>
      <c r="I542" s="235"/>
      <c r="J542" s="235"/>
      <c r="K542" s="235"/>
      <c r="L542" s="235"/>
      <c r="M542" s="235"/>
      <c r="P542" s="591"/>
      <c r="Q542" s="328"/>
      <c r="R542" s="592"/>
      <c r="S542" s="592"/>
      <c r="T542" s="575"/>
      <c r="U542" s="235"/>
      <c r="V542" s="235"/>
      <c r="Y542" s="591"/>
      <c r="Z542" s="328"/>
      <c r="AA542" s="592"/>
      <c r="AB542" s="592"/>
      <c r="AC542" s="575"/>
      <c r="AD542" s="235"/>
      <c r="AE542" s="235"/>
      <c r="AH542" s="591"/>
      <c r="AI542" s="328"/>
      <c r="AJ542" s="592"/>
      <c r="AK542" s="592"/>
      <c r="AL542" s="575"/>
      <c r="AM542" s="235"/>
      <c r="AN542" s="235"/>
    </row>
    <row r="543" spans="1:40" s="177" customFormat="1" ht="13.5" thickBot="1" x14ac:dyDescent="0.25">
      <c r="B543" s="591"/>
      <c r="C543" s="328"/>
      <c r="D543" s="592"/>
      <c r="E543" s="592"/>
      <c r="F543" s="575"/>
      <c r="G543" s="235"/>
      <c r="H543" s="235"/>
      <c r="I543" s="235"/>
      <c r="J543" s="235"/>
      <c r="K543" s="235"/>
      <c r="L543" s="235"/>
      <c r="M543" s="235"/>
      <c r="P543" s="591"/>
      <c r="Q543" s="328"/>
      <c r="R543" s="592"/>
      <c r="S543" s="592"/>
      <c r="T543" s="575"/>
      <c r="U543" s="235"/>
      <c r="V543" s="235"/>
      <c r="Y543" s="591"/>
      <c r="Z543" s="328"/>
      <c r="AA543" s="592"/>
      <c r="AB543" s="592"/>
      <c r="AC543" s="575"/>
      <c r="AD543" s="235"/>
      <c r="AE543" s="235"/>
      <c r="AH543" s="591"/>
      <c r="AI543" s="328"/>
      <c r="AJ543" s="592"/>
      <c r="AK543" s="592"/>
      <c r="AL543" s="575"/>
      <c r="AM543" s="235"/>
      <c r="AN543" s="235"/>
    </row>
    <row r="544" spans="1:40" s="177" customFormat="1" ht="13.5" thickBot="1" x14ac:dyDescent="0.25">
      <c r="A544" s="579">
        <v>25</v>
      </c>
      <c r="B544" s="579"/>
      <c r="C544" s="472"/>
      <c r="D544" s="816" t="s">
        <v>159</v>
      </c>
      <c r="E544" s="812" t="s">
        <v>34</v>
      </c>
      <c r="F544" s="580">
        <f>+$AL556</f>
        <v>0</v>
      </c>
      <c r="G544" s="235"/>
      <c r="H544" s="235"/>
      <c r="I544" s="235"/>
      <c r="J544" s="235"/>
      <c r="K544" s="235"/>
      <c r="L544" s="235"/>
      <c r="M544" s="235"/>
      <c r="O544" s="579"/>
      <c r="P544" s="579"/>
      <c r="Q544" s="472"/>
      <c r="R544" s="816" t="s">
        <v>159</v>
      </c>
      <c r="S544" s="812" t="s">
        <v>34</v>
      </c>
      <c r="T544" s="580">
        <f>+$AL556</f>
        <v>0</v>
      </c>
      <c r="U544" s="235"/>
      <c r="V544" s="235"/>
      <c r="X544" s="579">
        <v>25</v>
      </c>
      <c r="Y544" s="579"/>
      <c r="Z544" s="472"/>
      <c r="AA544" s="816" t="s">
        <v>159</v>
      </c>
      <c r="AB544" s="812" t="s">
        <v>34</v>
      </c>
      <c r="AC544" s="580">
        <f>+$AL556</f>
        <v>0</v>
      </c>
      <c r="AD544" s="235"/>
      <c r="AE544" s="235"/>
      <c r="AG544" s="579"/>
      <c r="AH544" s="579"/>
      <c r="AI544" s="472"/>
      <c r="AJ544" s="816" t="s">
        <v>159</v>
      </c>
      <c r="AK544" s="812" t="s">
        <v>34</v>
      </c>
      <c r="AL544" s="814" t="s">
        <v>18</v>
      </c>
      <c r="AM544" s="235"/>
      <c r="AN544" s="235"/>
    </row>
    <row r="545" spans="1:40" s="177" customFormat="1" ht="51" x14ac:dyDescent="0.2">
      <c r="A545" s="581" t="s">
        <v>7</v>
      </c>
      <c r="B545" s="582" t="str">
        <f>+" אסמכתא " &amp; $B$27 &amp;"         חזרה לטבלה "</f>
        <v xml:space="preserve"> אסמכתא          חזרה לטבלה </v>
      </c>
      <c r="C545" s="477" t="s">
        <v>203</v>
      </c>
      <c r="D545" s="817"/>
      <c r="E545" s="813"/>
      <c r="F545" s="580" t="s">
        <v>18</v>
      </c>
      <c r="G545" s="235"/>
      <c r="H545" s="235"/>
      <c r="I545" s="235"/>
      <c r="J545" s="235"/>
      <c r="K545" s="235"/>
      <c r="L545" s="235"/>
      <c r="M545" s="235"/>
      <c r="O545" s="581" t="s">
        <v>23</v>
      </c>
      <c r="P545" s="582" t="str">
        <f>+" אסמכתא " &amp; $B$27 &amp;"         חזרה לטבלה "</f>
        <v xml:space="preserve"> אסמכתא          חזרה לטבלה </v>
      </c>
      <c r="Q545" s="477" t="s">
        <v>203</v>
      </c>
      <c r="R545" s="817"/>
      <c r="S545" s="813"/>
      <c r="T545" s="580" t="s">
        <v>18</v>
      </c>
      <c r="U545" s="235"/>
      <c r="V545" s="235"/>
      <c r="X545" s="581" t="s">
        <v>7</v>
      </c>
      <c r="Y545" s="582" t="str">
        <f>+" אסמכתא " &amp; $B$27 &amp;"         חזרה לטבלה "</f>
        <v xml:space="preserve"> אסמכתא          חזרה לטבלה </v>
      </c>
      <c r="Z545" s="477" t="s">
        <v>203</v>
      </c>
      <c r="AA545" s="817"/>
      <c r="AB545" s="813"/>
      <c r="AC545" s="580" t="s">
        <v>18</v>
      </c>
      <c r="AD545" s="235"/>
      <c r="AE545" s="235"/>
      <c r="AG545" s="581" t="s">
        <v>23</v>
      </c>
      <c r="AH545" s="582" t="str">
        <f>+" אסמכתא " &amp; $B$27 &amp;"         חזרה לטבלה "</f>
        <v xml:space="preserve"> אסמכתא          חזרה לטבלה </v>
      </c>
      <c r="AI545" s="477" t="s">
        <v>203</v>
      </c>
      <c r="AJ545" s="817"/>
      <c r="AK545" s="813"/>
      <c r="AL545" s="815"/>
      <c r="AM545" s="235"/>
      <c r="AN545" s="235"/>
    </row>
    <row r="546" spans="1:40" s="177" customFormat="1" x14ac:dyDescent="0.2">
      <c r="A546" s="583">
        <v>1</v>
      </c>
      <c r="B546" s="584"/>
      <c r="C546" s="585"/>
      <c r="D546" s="586"/>
      <c r="E546" s="586"/>
      <c r="F546" s="587"/>
      <c r="G546" s="235">
        <f>IF(AND((COUNTA($C$27)=1),(COUNTA(F546)=1),($C$27&lt;&gt;0),(OR((E546&lt;$C$62),(E546&gt;($E$62+61))))),1,0)</f>
        <v>0</v>
      </c>
      <c r="H546" s="235">
        <f>IF(AND((COUNTA($C$27)=1),(COUNTA(F546)=1),($C$27&lt;&gt;0),(OR((D546&lt;$C$62),(D546&gt;($E$62))))),1,0)</f>
        <v>0</v>
      </c>
      <c r="I546" s="235"/>
      <c r="J546" s="235"/>
      <c r="K546" s="235"/>
      <c r="L546" s="235"/>
      <c r="M546" s="235"/>
      <c r="O546" s="583">
        <v>12</v>
      </c>
      <c r="P546" s="584"/>
      <c r="Q546" s="585"/>
      <c r="R546" s="586"/>
      <c r="S546" s="586"/>
      <c r="T546" s="587"/>
      <c r="U546" s="235">
        <f>IF(AND((COUNTA($C$27)=1),(COUNTA(T546)=1),($C$27&lt;&gt;0),(OR((S546&lt;$C$62),(S546&gt;($E$62+61))))),1,0)</f>
        <v>0</v>
      </c>
      <c r="V546" s="235">
        <f>IF(AND((COUNTA($C$27)=1),(COUNTA(T546)=1),($C$27&lt;&gt;0),(OR((R546&lt;$C$62),(R546&gt;($E$62))))),1,0)</f>
        <v>0</v>
      </c>
      <c r="X546" s="583">
        <v>23</v>
      </c>
      <c r="Y546" s="584"/>
      <c r="Z546" s="585"/>
      <c r="AA546" s="586"/>
      <c r="AB546" s="586"/>
      <c r="AC546" s="587"/>
      <c r="AD546" s="235">
        <f>IF(AND((COUNTA($C$27)=1),(COUNTA(AC546)=1),($C$27&lt;&gt;0),(OR((AB546&lt;$C$62),(AB546&gt;($E$62+61))))),1,0)</f>
        <v>0</v>
      </c>
      <c r="AE546" s="235">
        <f>IF(AND((COUNTA($C$27)=1),(COUNTA(AC546)=1),($C$27&lt;&gt;0),(OR((AA546&lt;$C$62),(AA546&gt;($E$62))))),1,0)</f>
        <v>0</v>
      </c>
      <c r="AG546" s="583">
        <v>34</v>
      </c>
      <c r="AH546" s="584"/>
      <c r="AI546" s="585"/>
      <c r="AJ546" s="586"/>
      <c r="AK546" s="586"/>
      <c r="AL546" s="587"/>
      <c r="AM546" s="235">
        <f>IF(AND((COUNTA($C$27)=1),(COUNTA(AL546)=1),($C$27&lt;&gt;0),(OR((AK546&lt;$C$62),(AK546&gt;($E$62+61))))),1,0)</f>
        <v>0</v>
      </c>
      <c r="AN546" s="235">
        <f>IF(AND((COUNTA($C$27)=1),(COUNTA(AL546)=1),($C$27&lt;&gt;0),(OR((AJ546&lt;$C$62),(AJ546&gt;($E$62))))),1,0)</f>
        <v>0</v>
      </c>
    </row>
    <row r="547" spans="1:40" s="177" customFormat="1" x14ac:dyDescent="0.2">
      <c r="A547" s="583">
        <v>2</v>
      </c>
      <c r="B547" s="584"/>
      <c r="C547" s="585"/>
      <c r="D547" s="586"/>
      <c r="E547" s="586"/>
      <c r="F547" s="587"/>
      <c r="G547" s="235">
        <f t="shared" ref="G547:G556" si="195">IF(AND((COUNTA($C$27)=1),(COUNTA(F547)=1),($C$27&lt;&gt;0),(OR((E547&lt;$C$62),(E547&gt;($E$62+61))))),1,0)</f>
        <v>0</v>
      </c>
      <c r="H547" s="235">
        <f t="shared" ref="H547:H556" si="196">IF(AND((COUNTA($C$27)=1),(COUNTA(F547)=1),($C$27&lt;&gt;0),(OR((D547&lt;$C$62),(D547&gt;($E$62))))),1,0)</f>
        <v>0</v>
      </c>
      <c r="I547" s="235"/>
      <c r="J547" s="235"/>
      <c r="K547" s="235"/>
      <c r="L547" s="235"/>
      <c r="M547" s="235"/>
      <c r="O547" s="583">
        <v>13</v>
      </c>
      <c r="P547" s="584"/>
      <c r="Q547" s="585"/>
      <c r="R547" s="586"/>
      <c r="S547" s="586"/>
      <c r="T547" s="587"/>
      <c r="U547" s="235">
        <f t="shared" ref="U547:U556" si="197">IF(AND((COUNTA($C$27)=1),(COUNTA(T547)=1),($C$27&lt;&gt;0),(OR((S547&lt;$C$62),(S547&gt;($E$62+61))))),1,0)</f>
        <v>0</v>
      </c>
      <c r="V547" s="235">
        <f t="shared" ref="V547:V556" si="198">IF(AND((COUNTA($C$27)=1),(COUNTA(T547)=1),($C$27&lt;&gt;0),(OR((R547&lt;$C$62),(R547&gt;($E$62))))),1,0)</f>
        <v>0</v>
      </c>
      <c r="X547" s="583">
        <v>24</v>
      </c>
      <c r="Y547" s="584"/>
      <c r="Z547" s="585"/>
      <c r="AA547" s="586"/>
      <c r="AB547" s="586"/>
      <c r="AC547" s="587"/>
      <c r="AD547" s="235">
        <f t="shared" ref="AD547:AD556" si="199">IF(AND((COUNTA($C$27)=1),(COUNTA(AC547)=1),($C$27&lt;&gt;0),(OR((AB547&lt;$C$62),(AB547&gt;($E$62+61))))),1,0)</f>
        <v>0</v>
      </c>
      <c r="AE547" s="235">
        <f t="shared" ref="AE547:AE556" si="200">IF(AND((COUNTA($C$27)=1),(COUNTA(AC547)=1),($C$27&lt;&gt;0),(OR((AA547&lt;$C$62),(AA547&gt;($E$62))))),1,0)</f>
        <v>0</v>
      </c>
      <c r="AG547" s="583">
        <v>35</v>
      </c>
      <c r="AH547" s="584"/>
      <c r="AI547" s="585"/>
      <c r="AJ547" s="586"/>
      <c r="AK547" s="586"/>
      <c r="AL547" s="587"/>
      <c r="AM547" s="235">
        <f t="shared" ref="AM547:AM555" si="201">IF(AND((COUNTA($C$27)=1),(COUNTA(AL547)=1),($C$27&lt;&gt;0),(OR((AK547&lt;$C$62),(AK547&gt;($E$62+61))))),1,0)</f>
        <v>0</v>
      </c>
      <c r="AN547" s="235">
        <f t="shared" ref="AN547:AN555" si="202">IF(AND((COUNTA($C$27)=1),(COUNTA(AL547)=1),($C$27&lt;&gt;0),(OR((AJ547&lt;$C$62),(AJ547&gt;($E$62))))),1,0)</f>
        <v>0</v>
      </c>
    </row>
    <row r="548" spans="1:40" s="177" customFormat="1" x14ac:dyDescent="0.2">
      <c r="A548" s="583">
        <v>3</v>
      </c>
      <c r="B548" s="584"/>
      <c r="C548" s="585"/>
      <c r="D548" s="586"/>
      <c r="E548" s="586"/>
      <c r="F548" s="587"/>
      <c r="G548" s="235">
        <f t="shared" si="195"/>
        <v>0</v>
      </c>
      <c r="H548" s="235">
        <f t="shared" si="196"/>
        <v>0</v>
      </c>
      <c r="I548" s="235"/>
      <c r="J548" s="235"/>
      <c r="K548" s="235"/>
      <c r="L548" s="235"/>
      <c r="M548" s="235"/>
      <c r="O548" s="583">
        <v>14</v>
      </c>
      <c r="P548" s="584"/>
      <c r="Q548" s="585"/>
      <c r="R548" s="586"/>
      <c r="S548" s="586"/>
      <c r="T548" s="587"/>
      <c r="U548" s="235">
        <f t="shared" si="197"/>
        <v>0</v>
      </c>
      <c r="V548" s="235">
        <f t="shared" si="198"/>
        <v>0</v>
      </c>
      <c r="X548" s="583">
        <v>25</v>
      </c>
      <c r="Y548" s="584"/>
      <c r="Z548" s="585"/>
      <c r="AA548" s="586"/>
      <c r="AB548" s="586"/>
      <c r="AC548" s="587"/>
      <c r="AD548" s="235">
        <f t="shared" si="199"/>
        <v>0</v>
      </c>
      <c r="AE548" s="235">
        <f t="shared" si="200"/>
        <v>0</v>
      </c>
      <c r="AG548" s="583">
        <v>36</v>
      </c>
      <c r="AH548" s="584"/>
      <c r="AI548" s="585"/>
      <c r="AJ548" s="586"/>
      <c r="AK548" s="586"/>
      <c r="AL548" s="587"/>
      <c r="AM548" s="235">
        <f t="shared" si="201"/>
        <v>0</v>
      </c>
      <c r="AN548" s="235">
        <f t="shared" si="202"/>
        <v>0</v>
      </c>
    </row>
    <row r="549" spans="1:40" s="177" customFormat="1" x14ac:dyDescent="0.2">
      <c r="A549" s="583">
        <v>4</v>
      </c>
      <c r="B549" s="584"/>
      <c r="C549" s="585"/>
      <c r="D549" s="586"/>
      <c r="E549" s="586"/>
      <c r="F549" s="587"/>
      <c r="G549" s="235">
        <f t="shared" si="195"/>
        <v>0</v>
      </c>
      <c r="H549" s="235">
        <f t="shared" si="196"/>
        <v>0</v>
      </c>
      <c r="I549" s="235"/>
      <c r="J549" s="235"/>
      <c r="K549" s="235"/>
      <c r="L549" s="235"/>
      <c r="M549" s="235"/>
      <c r="O549" s="583">
        <v>15</v>
      </c>
      <c r="P549" s="584"/>
      <c r="Q549" s="585"/>
      <c r="R549" s="586"/>
      <c r="S549" s="586"/>
      <c r="T549" s="587"/>
      <c r="U549" s="235">
        <f t="shared" si="197"/>
        <v>0</v>
      </c>
      <c r="V549" s="235">
        <f t="shared" si="198"/>
        <v>0</v>
      </c>
      <c r="X549" s="583">
        <v>26</v>
      </c>
      <c r="Y549" s="584"/>
      <c r="Z549" s="585"/>
      <c r="AA549" s="586"/>
      <c r="AB549" s="586"/>
      <c r="AC549" s="587"/>
      <c r="AD549" s="235">
        <f t="shared" si="199"/>
        <v>0</v>
      </c>
      <c r="AE549" s="235">
        <f t="shared" si="200"/>
        <v>0</v>
      </c>
      <c r="AG549" s="583">
        <v>37</v>
      </c>
      <c r="AH549" s="584"/>
      <c r="AI549" s="585"/>
      <c r="AJ549" s="586"/>
      <c r="AK549" s="586"/>
      <c r="AL549" s="587"/>
      <c r="AM549" s="235">
        <f t="shared" si="201"/>
        <v>0</v>
      </c>
      <c r="AN549" s="235">
        <f t="shared" si="202"/>
        <v>0</v>
      </c>
    </row>
    <row r="550" spans="1:40" s="177" customFormat="1" x14ac:dyDescent="0.2">
      <c r="A550" s="583">
        <v>5</v>
      </c>
      <c r="B550" s="584"/>
      <c r="C550" s="585"/>
      <c r="D550" s="586"/>
      <c r="E550" s="586"/>
      <c r="F550" s="587"/>
      <c r="G550" s="235">
        <f t="shared" si="195"/>
        <v>0</v>
      </c>
      <c r="H550" s="235">
        <f t="shared" si="196"/>
        <v>0</v>
      </c>
      <c r="I550" s="235"/>
      <c r="J550" s="235"/>
      <c r="K550" s="235"/>
      <c r="L550" s="235"/>
      <c r="M550" s="235"/>
      <c r="O550" s="583">
        <v>16</v>
      </c>
      <c r="P550" s="584"/>
      <c r="Q550" s="585"/>
      <c r="R550" s="586"/>
      <c r="S550" s="586"/>
      <c r="T550" s="587"/>
      <c r="U550" s="235">
        <f t="shared" si="197"/>
        <v>0</v>
      </c>
      <c r="V550" s="235">
        <f t="shared" si="198"/>
        <v>0</v>
      </c>
      <c r="X550" s="583">
        <v>27</v>
      </c>
      <c r="Y550" s="584"/>
      <c r="Z550" s="585"/>
      <c r="AA550" s="586"/>
      <c r="AB550" s="586"/>
      <c r="AC550" s="587"/>
      <c r="AD550" s="235">
        <f t="shared" si="199"/>
        <v>0</v>
      </c>
      <c r="AE550" s="235">
        <f t="shared" si="200"/>
        <v>0</v>
      </c>
      <c r="AG550" s="583">
        <v>38</v>
      </c>
      <c r="AH550" s="584"/>
      <c r="AI550" s="585"/>
      <c r="AJ550" s="586"/>
      <c r="AK550" s="586"/>
      <c r="AL550" s="587"/>
      <c r="AM550" s="235">
        <f t="shared" si="201"/>
        <v>0</v>
      </c>
      <c r="AN550" s="235">
        <f t="shared" si="202"/>
        <v>0</v>
      </c>
    </row>
    <row r="551" spans="1:40" s="177" customFormat="1" x14ac:dyDescent="0.2">
      <c r="A551" s="583">
        <v>6</v>
      </c>
      <c r="B551" s="584"/>
      <c r="C551" s="585"/>
      <c r="D551" s="586"/>
      <c r="E551" s="586"/>
      <c r="F551" s="587"/>
      <c r="G551" s="235">
        <f t="shared" si="195"/>
        <v>0</v>
      </c>
      <c r="H551" s="235">
        <f t="shared" si="196"/>
        <v>0</v>
      </c>
      <c r="I551" s="235"/>
      <c r="J551" s="235"/>
      <c r="K551" s="235"/>
      <c r="L551" s="235"/>
      <c r="M551" s="235"/>
      <c r="O551" s="583">
        <v>17</v>
      </c>
      <c r="P551" s="584"/>
      <c r="Q551" s="585"/>
      <c r="R551" s="586"/>
      <c r="S551" s="586"/>
      <c r="T551" s="587"/>
      <c r="U551" s="235">
        <f t="shared" si="197"/>
        <v>0</v>
      </c>
      <c r="V551" s="235">
        <f t="shared" si="198"/>
        <v>0</v>
      </c>
      <c r="X551" s="583">
        <v>28</v>
      </c>
      <c r="Y551" s="584"/>
      <c r="Z551" s="585"/>
      <c r="AA551" s="586"/>
      <c r="AB551" s="586"/>
      <c r="AC551" s="587"/>
      <c r="AD551" s="235">
        <f t="shared" si="199"/>
        <v>0</v>
      </c>
      <c r="AE551" s="235">
        <f t="shared" si="200"/>
        <v>0</v>
      </c>
      <c r="AG551" s="583">
        <v>39</v>
      </c>
      <c r="AH551" s="584"/>
      <c r="AI551" s="585"/>
      <c r="AJ551" s="586"/>
      <c r="AK551" s="586"/>
      <c r="AL551" s="587"/>
      <c r="AM551" s="235">
        <f t="shared" si="201"/>
        <v>0</v>
      </c>
      <c r="AN551" s="235">
        <f t="shared" si="202"/>
        <v>0</v>
      </c>
    </row>
    <row r="552" spans="1:40" s="177" customFormat="1" x14ac:dyDescent="0.2">
      <c r="A552" s="583">
        <v>7</v>
      </c>
      <c r="B552" s="584"/>
      <c r="C552" s="585"/>
      <c r="D552" s="586"/>
      <c r="E552" s="586"/>
      <c r="F552" s="587"/>
      <c r="G552" s="235">
        <f t="shared" si="195"/>
        <v>0</v>
      </c>
      <c r="H552" s="235">
        <f t="shared" si="196"/>
        <v>0</v>
      </c>
      <c r="I552" s="235"/>
      <c r="J552" s="235"/>
      <c r="K552" s="235"/>
      <c r="L552" s="235"/>
      <c r="M552" s="235"/>
      <c r="O552" s="583">
        <v>18</v>
      </c>
      <c r="P552" s="584"/>
      <c r="Q552" s="585"/>
      <c r="R552" s="586"/>
      <c r="S552" s="586"/>
      <c r="T552" s="587"/>
      <c r="U552" s="235">
        <f t="shared" si="197"/>
        <v>0</v>
      </c>
      <c r="V552" s="235">
        <f t="shared" si="198"/>
        <v>0</v>
      </c>
      <c r="X552" s="583">
        <v>29</v>
      </c>
      <c r="Y552" s="584"/>
      <c r="Z552" s="585"/>
      <c r="AA552" s="586"/>
      <c r="AB552" s="586"/>
      <c r="AC552" s="587"/>
      <c r="AD552" s="235">
        <f t="shared" si="199"/>
        <v>0</v>
      </c>
      <c r="AE552" s="235">
        <f t="shared" si="200"/>
        <v>0</v>
      </c>
      <c r="AG552" s="583">
        <v>40</v>
      </c>
      <c r="AH552" s="584"/>
      <c r="AI552" s="585"/>
      <c r="AJ552" s="586"/>
      <c r="AK552" s="586"/>
      <c r="AL552" s="587"/>
      <c r="AM552" s="235">
        <f t="shared" si="201"/>
        <v>0</v>
      </c>
      <c r="AN552" s="235">
        <f t="shared" si="202"/>
        <v>0</v>
      </c>
    </row>
    <row r="553" spans="1:40" s="177" customFormat="1" x14ac:dyDescent="0.2">
      <c r="A553" s="583">
        <v>8</v>
      </c>
      <c r="B553" s="584"/>
      <c r="C553" s="585"/>
      <c r="D553" s="586"/>
      <c r="E553" s="586"/>
      <c r="F553" s="587"/>
      <c r="G553" s="235">
        <f t="shared" si="195"/>
        <v>0</v>
      </c>
      <c r="H553" s="235">
        <f t="shared" si="196"/>
        <v>0</v>
      </c>
      <c r="I553" s="235"/>
      <c r="J553" s="235"/>
      <c r="K553" s="235"/>
      <c r="L553" s="235"/>
      <c r="M553" s="235"/>
      <c r="O553" s="583">
        <v>19</v>
      </c>
      <c r="P553" s="584"/>
      <c r="Q553" s="585"/>
      <c r="R553" s="586"/>
      <c r="S553" s="586"/>
      <c r="T553" s="587"/>
      <c r="U553" s="235">
        <f t="shared" si="197"/>
        <v>0</v>
      </c>
      <c r="V553" s="235">
        <f t="shared" si="198"/>
        <v>0</v>
      </c>
      <c r="X553" s="583">
        <v>30</v>
      </c>
      <c r="Y553" s="584"/>
      <c r="Z553" s="585"/>
      <c r="AA553" s="586"/>
      <c r="AB553" s="586"/>
      <c r="AC553" s="587"/>
      <c r="AD553" s="235">
        <f t="shared" si="199"/>
        <v>0</v>
      </c>
      <c r="AE553" s="235">
        <f t="shared" si="200"/>
        <v>0</v>
      </c>
      <c r="AG553" s="583">
        <v>41</v>
      </c>
      <c r="AH553" s="584"/>
      <c r="AI553" s="585"/>
      <c r="AJ553" s="586"/>
      <c r="AK553" s="586"/>
      <c r="AL553" s="587"/>
      <c r="AM553" s="235">
        <f t="shared" si="201"/>
        <v>0</v>
      </c>
      <c r="AN553" s="235">
        <f t="shared" si="202"/>
        <v>0</v>
      </c>
    </row>
    <row r="554" spans="1:40" s="177" customFormat="1" x14ac:dyDescent="0.2">
      <c r="A554" s="583">
        <v>9</v>
      </c>
      <c r="B554" s="584"/>
      <c r="C554" s="585"/>
      <c r="D554" s="586"/>
      <c r="E554" s="586"/>
      <c r="F554" s="587"/>
      <c r="G554" s="235">
        <f t="shared" si="195"/>
        <v>0</v>
      </c>
      <c r="H554" s="235">
        <f t="shared" si="196"/>
        <v>0</v>
      </c>
      <c r="I554" s="235"/>
      <c r="J554" s="235"/>
      <c r="K554" s="235"/>
      <c r="L554" s="235"/>
      <c r="M554" s="235"/>
      <c r="O554" s="583">
        <v>20</v>
      </c>
      <c r="P554" s="584"/>
      <c r="Q554" s="585"/>
      <c r="R554" s="586"/>
      <c r="S554" s="586"/>
      <c r="T554" s="587"/>
      <c r="U554" s="235">
        <f t="shared" si="197"/>
        <v>0</v>
      </c>
      <c r="V554" s="235">
        <f t="shared" si="198"/>
        <v>0</v>
      </c>
      <c r="X554" s="583">
        <v>31</v>
      </c>
      <c r="Y554" s="584"/>
      <c r="Z554" s="585"/>
      <c r="AA554" s="586"/>
      <c r="AB554" s="586"/>
      <c r="AC554" s="587"/>
      <c r="AD554" s="235">
        <f t="shared" si="199"/>
        <v>0</v>
      </c>
      <c r="AE554" s="235">
        <f t="shared" si="200"/>
        <v>0</v>
      </c>
      <c r="AG554" s="583">
        <v>42</v>
      </c>
      <c r="AH554" s="584"/>
      <c r="AI554" s="585"/>
      <c r="AJ554" s="586"/>
      <c r="AK554" s="586"/>
      <c r="AL554" s="587"/>
      <c r="AM554" s="235">
        <f t="shared" si="201"/>
        <v>0</v>
      </c>
      <c r="AN554" s="235">
        <f t="shared" si="202"/>
        <v>0</v>
      </c>
    </row>
    <row r="555" spans="1:40" s="177" customFormat="1" x14ac:dyDescent="0.2">
      <c r="A555" s="583">
        <v>10</v>
      </c>
      <c r="B555" s="584"/>
      <c r="C555" s="585"/>
      <c r="D555" s="586"/>
      <c r="E555" s="586"/>
      <c r="F555" s="587"/>
      <c r="G555" s="235">
        <f t="shared" si="195"/>
        <v>0</v>
      </c>
      <c r="H555" s="235">
        <f t="shared" si="196"/>
        <v>0</v>
      </c>
      <c r="I555" s="235"/>
      <c r="J555" s="235"/>
      <c r="K555" s="235"/>
      <c r="L555" s="235"/>
      <c r="M555" s="235"/>
      <c r="O555" s="583">
        <v>21</v>
      </c>
      <c r="P555" s="584"/>
      <c r="Q555" s="585"/>
      <c r="R555" s="586"/>
      <c r="S555" s="586"/>
      <c r="T555" s="587"/>
      <c r="U555" s="235">
        <f t="shared" si="197"/>
        <v>0</v>
      </c>
      <c r="V555" s="235">
        <f t="shared" si="198"/>
        <v>0</v>
      </c>
      <c r="X555" s="583">
        <v>32</v>
      </c>
      <c r="Y555" s="584"/>
      <c r="Z555" s="585"/>
      <c r="AA555" s="586"/>
      <c r="AB555" s="586"/>
      <c r="AC555" s="587"/>
      <c r="AD555" s="235">
        <f t="shared" si="199"/>
        <v>0</v>
      </c>
      <c r="AE555" s="235">
        <f t="shared" si="200"/>
        <v>0</v>
      </c>
      <c r="AG555" s="583">
        <v>43</v>
      </c>
      <c r="AH555" s="584"/>
      <c r="AI555" s="585"/>
      <c r="AJ555" s="586"/>
      <c r="AK555" s="586"/>
      <c r="AL555" s="587"/>
      <c r="AM555" s="235">
        <f t="shared" si="201"/>
        <v>0</v>
      </c>
      <c r="AN555" s="235">
        <f t="shared" si="202"/>
        <v>0</v>
      </c>
    </row>
    <row r="556" spans="1:40" s="177" customFormat="1" ht="13.5" thickBot="1" x14ac:dyDescent="0.25">
      <c r="A556" s="583">
        <v>11</v>
      </c>
      <c r="B556" s="584"/>
      <c r="C556" s="585"/>
      <c r="D556" s="586"/>
      <c r="E556" s="586"/>
      <c r="F556" s="587"/>
      <c r="G556" s="235">
        <f t="shared" si="195"/>
        <v>0</v>
      </c>
      <c r="H556" s="235">
        <f t="shared" si="196"/>
        <v>0</v>
      </c>
      <c r="I556" s="235"/>
      <c r="J556" s="235"/>
      <c r="K556" s="235"/>
      <c r="L556" s="235"/>
      <c r="M556" s="235"/>
      <c r="O556" s="583">
        <v>22</v>
      </c>
      <c r="P556" s="584"/>
      <c r="Q556" s="585"/>
      <c r="R556" s="586"/>
      <c r="S556" s="586"/>
      <c r="T556" s="587"/>
      <c r="U556" s="235">
        <f t="shared" si="197"/>
        <v>0</v>
      </c>
      <c r="V556" s="235">
        <f t="shared" si="198"/>
        <v>0</v>
      </c>
      <c r="X556" s="583">
        <v>33</v>
      </c>
      <c r="Y556" s="584"/>
      <c r="Z556" s="585"/>
      <c r="AA556" s="586"/>
      <c r="AB556" s="586"/>
      <c r="AC556" s="587"/>
      <c r="AD556" s="235">
        <f t="shared" si="199"/>
        <v>0</v>
      </c>
      <c r="AE556" s="235">
        <f t="shared" si="200"/>
        <v>0</v>
      </c>
      <c r="AG556" s="588"/>
      <c r="AH556" s="589" t="s">
        <v>3</v>
      </c>
      <c r="AI556" s="551"/>
      <c r="AJ556" s="589"/>
      <c r="AK556" s="589"/>
      <c r="AL556" s="590">
        <f>SUM(F546:F556)+SUM(T546:T556)+SUM(AL546:AL555)+SUM(AC546:AC556)</f>
        <v>0</v>
      </c>
      <c r="AM556" s="235"/>
      <c r="AN556" s="235"/>
    </row>
    <row r="557" spans="1:40" s="177" customFormat="1" x14ac:dyDescent="0.2">
      <c r="B557" s="591"/>
      <c r="C557" s="328"/>
      <c r="D557" s="592"/>
      <c r="E557" s="592"/>
      <c r="F557" s="575"/>
      <c r="G557" s="235"/>
      <c r="H557" s="235"/>
      <c r="I557" s="235"/>
      <c r="J557" s="235"/>
      <c r="K557" s="235"/>
      <c r="L557" s="235"/>
      <c r="M557" s="235"/>
      <c r="P557" s="591"/>
      <c r="Q557" s="328"/>
      <c r="R557" s="592"/>
      <c r="S557" s="592"/>
      <c r="T557" s="575"/>
      <c r="U557" s="235"/>
      <c r="V557" s="235"/>
      <c r="Y557" s="591"/>
      <c r="Z557" s="328"/>
      <c r="AA557" s="592"/>
      <c r="AB557" s="592"/>
      <c r="AC557" s="575"/>
      <c r="AD557" s="235"/>
      <c r="AE557" s="235"/>
      <c r="AH557" s="591"/>
      <c r="AI557" s="328"/>
      <c r="AJ557" s="592"/>
      <c r="AK557" s="592"/>
      <c r="AL557" s="575"/>
      <c r="AM557" s="235"/>
      <c r="AN557" s="235"/>
    </row>
    <row r="558" spans="1:40" s="177" customFormat="1" x14ac:dyDescent="0.2">
      <c r="B558" s="591"/>
      <c r="C558" s="328"/>
      <c r="D558" s="592"/>
      <c r="E558" s="592"/>
      <c r="F558" s="575"/>
      <c r="G558" s="235"/>
      <c r="H558" s="235"/>
      <c r="I558" s="235"/>
      <c r="J558" s="235"/>
      <c r="K558" s="235"/>
      <c r="L558" s="235"/>
      <c r="M558" s="235"/>
      <c r="P558" s="591"/>
      <c r="Q558" s="328"/>
      <c r="R558" s="592"/>
      <c r="S558" s="592"/>
      <c r="T558" s="575"/>
      <c r="U558" s="235"/>
      <c r="V558" s="235"/>
      <c r="Y558" s="591"/>
      <c r="Z558" s="328"/>
      <c r="AA558" s="592"/>
      <c r="AB558" s="592"/>
      <c r="AC558" s="575"/>
      <c r="AD558" s="235"/>
      <c r="AE558" s="235"/>
      <c r="AH558" s="591"/>
      <c r="AI558" s="328"/>
      <c r="AJ558" s="592"/>
      <c r="AK558" s="592"/>
      <c r="AL558" s="575"/>
      <c r="AM558" s="235"/>
      <c r="AN558" s="235"/>
    </row>
    <row r="559" spans="1:40" s="177" customFormat="1" x14ac:dyDescent="0.2">
      <c r="B559" s="591"/>
      <c r="C559" s="328"/>
      <c r="D559" s="592"/>
      <c r="E559" s="592"/>
      <c r="F559" s="575"/>
      <c r="G559" s="235"/>
      <c r="H559" s="235"/>
      <c r="I559" s="235"/>
      <c r="J559" s="235"/>
      <c r="K559" s="235"/>
      <c r="L559" s="235"/>
      <c r="M559" s="235"/>
      <c r="P559" s="591"/>
      <c r="Q559" s="328"/>
      <c r="R559" s="592"/>
      <c r="S559" s="592"/>
      <c r="T559" s="575"/>
      <c r="U559" s="235"/>
      <c r="V559" s="235"/>
      <c r="Y559" s="591"/>
      <c r="Z559" s="328"/>
      <c r="AA559" s="592"/>
      <c r="AB559" s="592"/>
      <c r="AC559" s="575"/>
      <c r="AD559" s="235"/>
      <c r="AE559" s="235"/>
      <c r="AH559" s="591"/>
      <c r="AI559" s="328"/>
      <c r="AJ559" s="592"/>
      <c r="AK559" s="592"/>
      <c r="AL559" s="575"/>
      <c r="AM559" s="235"/>
      <c r="AN559" s="235"/>
    </row>
    <row r="560" spans="1:40" s="177" customFormat="1" x14ac:dyDescent="0.2">
      <c r="B560" s="591"/>
      <c r="C560" s="328"/>
      <c r="D560" s="592"/>
      <c r="E560" s="592"/>
      <c r="F560" s="575"/>
      <c r="G560" s="235"/>
      <c r="H560" s="235"/>
      <c r="I560" s="235"/>
      <c r="J560" s="235"/>
      <c r="K560" s="235"/>
      <c r="L560" s="235"/>
      <c r="M560" s="235"/>
      <c r="P560" s="591"/>
      <c r="Q560" s="328"/>
      <c r="R560" s="592"/>
      <c r="S560" s="592"/>
      <c r="T560" s="575"/>
      <c r="U560" s="235"/>
      <c r="V560" s="235"/>
      <c r="Y560" s="591"/>
      <c r="Z560" s="328"/>
      <c r="AA560" s="592"/>
      <c r="AB560" s="592"/>
      <c r="AC560" s="575"/>
      <c r="AD560" s="235"/>
      <c r="AE560" s="235"/>
      <c r="AH560" s="591"/>
      <c r="AI560" s="328"/>
      <c r="AJ560" s="592"/>
      <c r="AK560" s="592"/>
      <c r="AL560" s="575"/>
      <c r="AM560" s="235"/>
      <c r="AN560" s="235"/>
    </row>
    <row r="561" spans="1:40" s="177" customFormat="1" x14ac:dyDescent="0.2">
      <c r="B561" s="591"/>
      <c r="C561" s="328"/>
      <c r="D561" s="592"/>
      <c r="E561" s="592"/>
      <c r="F561" s="575"/>
      <c r="G561" s="235"/>
      <c r="H561" s="235"/>
      <c r="I561" s="235"/>
      <c r="J561" s="235"/>
      <c r="K561" s="235"/>
      <c r="L561" s="235"/>
      <c r="M561" s="235"/>
      <c r="P561" s="591"/>
      <c r="Q561" s="328"/>
      <c r="R561" s="592"/>
      <c r="S561" s="592"/>
      <c r="T561" s="575"/>
      <c r="U561" s="235"/>
      <c r="V561" s="235"/>
      <c r="Y561" s="591"/>
      <c r="Z561" s="328"/>
      <c r="AA561" s="592"/>
      <c r="AB561" s="592"/>
      <c r="AC561" s="575"/>
      <c r="AD561" s="235"/>
      <c r="AE561" s="235"/>
      <c r="AH561" s="591"/>
      <c r="AI561" s="328"/>
      <c r="AJ561" s="592"/>
      <c r="AK561" s="592"/>
      <c r="AL561" s="575"/>
      <c r="AM561" s="235"/>
      <c r="AN561" s="235"/>
    </row>
    <row r="562" spans="1:40" s="177" customFormat="1" x14ac:dyDescent="0.2">
      <c r="B562" s="591"/>
      <c r="C562" s="328"/>
      <c r="D562" s="592"/>
      <c r="E562" s="592"/>
      <c r="F562" s="575"/>
      <c r="G562" s="235"/>
      <c r="H562" s="235"/>
      <c r="I562" s="235"/>
      <c r="J562" s="235"/>
      <c r="K562" s="235"/>
      <c r="L562" s="235"/>
      <c r="M562" s="235"/>
      <c r="P562" s="591"/>
      <c r="Q562" s="328"/>
      <c r="R562" s="592"/>
      <c r="S562" s="592"/>
      <c r="T562" s="575"/>
      <c r="U562" s="235"/>
      <c r="V562" s="235"/>
      <c r="Y562" s="591"/>
      <c r="Z562" s="328"/>
      <c r="AA562" s="592"/>
      <c r="AB562" s="592"/>
      <c r="AC562" s="575"/>
      <c r="AD562" s="235"/>
      <c r="AE562" s="235"/>
      <c r="AH562" s="591"/>
      <c r="AI562" s="328"/>
      <c r="AJ562" s="592"/>
      <c r="AK562" s="592"/>
      <c r="AL562" s="575"/>
      <c r="AM562" s="235"/>
      <c r="AN562" s="235"/>
    </row>
    <row r="563" spans="1:40" s="177" customFormat="1" ht="13.5" thickBot="1" x14ac:dyDescent="0.25">
      <c r="B563" s="591"/>
      <c r="C563" s="328"/>
      <c r="D563" s="592"/>
      <c r="E563" s="592"/>
      <c r="F563" s="575"/>
      <c r="G563" s="235"/>
      <c r="H563" s="235"/>
      <c r="I563" s="235"/>
      <c r="J563" s="235"/>
      <c r="K563" s="235"/>
      <c r="L563" s="235"/>
      <c r="M563" s="235"/>
      <c r="P563" s="591"/>
      <c r="Q563" s="328"/>
      <c r="R563" s="592"/>
      <c r="S563" s="592"/>
      <c r="T563" s="575"/>
      <c r="U563" s="235"/>
      <c r="V563" s="235"/>
      <c r="Y563" s="591"/>
      <c r="Z563" s="328"/>
      <c r="AA563" s="592"/>
      <c r="AB563" s="592"/>
      <c r="AC563" s="575"/>
      <c r="AD563" s="235"/>
      <c r="AE563" s="235"/>
      <c r="AH563" s="591"/>
      <c r="AI563" s="328"/>
      <c r="AJ563" s="592"/>
      <c r="AK563" s="592"/>
      <c r="AL563" s="575"/>
      <c r="AM563" s="235"/>
      <c r="AN563" s="235"/>
    </row>
    <row r="564" spans="1:40" s="177" customFormat="1" ht="13.5" thickBot="1" x14ac:dyDescent="0.25">
      <c r="A564" s="579">
        <v>26</v>
      </c>
      <c r="B564" s="579"/>
      <c r="C564" s="472"/>
      <c r="D564" s="816" t="s">
        <v>159</v>
      </c>
      <c r="E564" s="812" t="s">
        <v>34</v>
      </c>
      <c r="F564" s="580">
        <f>+$AL576</f>
        <v>0</v>
      </c>
      <c r="G564" s="235"/>
      <c r="H564" s="235"/>
      <c r="I564" s="235"/>
      <c r="J564" s="235"/>
      <c r="K564" s="235"/>
      <c r="L564" s="235"/>
      <c r="M564" s="235"/>
      <c r="O564" s="579"/>
      <c r="P564" s="579"/>
      <c r="Q564" s="472"/>
      <c r="R564" s="816" t="s">
        <v>159</v>
      </c>
      <c r="S564" s="812" t="s">
        <v>34</v>
      </c>
      <c r="T564" s="580">
        <f>+$AL576</f>
        <v>0</v>
      </c>
      <c r="U564" s="235"/>
      <c r="V564" s="235"/>
      <c r="X564" s="579">
        <v>26</v>
      </c>
      <c r="Y564" s="579"/>
      <c r="Z564" s="472"/>
      <c r="AA564" s="816" t="s">
        <v>159</v>
      </c>
      <c r="AB564" s="812" t="s">
        <v>34</v>
      </c>
      <c r="AC564" s="580">
        <f>+$AL576</f>
        <v>0</v>
      </c>
      <c r="AD564" s="235"/>
      <c r="AE564" s="235"/>
      <c r="AG564" s="579"/>
      <c r="AH564" s="579"/>
      <c r="AI564" s="472"/>
      <c r="AJ564" s="816" t="s">
        <v>159</v>
      </c>
      <c r="AK564" s="812" t="s">
        <v>34</v>
      </c>
      <c r="AL564" s="814" t="s">
        <v>18</v>
      </c>
      <c r="AM564" s="235"/>
      <c r="AN564" s="235"/>
    </row>
    <row r="565" spans="1:40" s="177" customFormat="1" ht="51" x14ac:dyDescent="0.2">
      <c r="A565" s="581" t="s">
        <v>7</v>
      </c>
      <c r="B565" s="582" t="str">
        <f>+" אסמכתא " &amp; $B$28 &amp;"         חזרה לטבלה "</f>
        <v xml:space="preserve"> אסמכתא          חזרה לטבלה </v>
      </c>
      <c r="C565" s="477" t="s">
        <v>203</v>
      </c>
      <c r="D565" s="817"/>
      <c r="E565" s="813"/>
      <c r="F565" s="580" t="s">
        <v>18</v>
      </c>
      <c r="G565" s="235"/>
      <c r="H565" s="235"/>
      <c r="I565" s="235"/>
      <c r="J565" s="235"/>
      <c r="K565" s="235"/>
      <c r="L565" s="235"/>
      <c r="M565" s="235"/>
      <c r="O565" s="581" t="s">
        <v>23</v>
      </c>
      <c r="P565" s="582" t="str">
        <f>+" אסמכתא " &amp; $B$28 &amp;"         חזרה לטבלה "</f>
        <v xml:space="preserve"> אסמכתא          חזרה לטבלה </v>
      </c>
      <c r="Q565" s="477" t="s">
        <v>203</v>
      </c>
      <c r="R565" s="817"/>
      <c r="S565" s="813"/>
      <c r="T565" s="580" t="s">
        <v>18</v>
      </c>
      <c r="U565" s="235"/>
      <c r="V565" s="235"/>
      <c r="X565" s="581" t="s">
        <v>7</v>
      </c>
      <c r="Y565" s="582" t="str">
        <f>+" אסמכתא " &amp; $B$28 &amp;"         חזרה לטבלה "</f>
        <v xml:space="preserve"> אסמכתא          חזרה לטבלה </v>
      </c>
      <c r="Z565" s="477" t="s">
        <v>203</v>
      </c>
      <c r="AA565" s="817"/>
      <c r="AB565" s="813"/>
      <c r="AC565" s="580" t="s">
        <v>18</v>
      </c>
      <c r="AD565" s="235"/>
      <c r="AE565" s="235"/>
      <c r="AG565" s="581" t="s">
        <v>23</v>
      </c>
      <c r="AH565" s="582" t="str">
        <f>+" אסמכתא " &amp; $B$28 &amp;"         חזרה לטבלה "</f>
        <v xml:space="preserve"> אסמכתא          חזרה לטבלה </v>
      </c>
      <c r="AI565" s="477" t="s">
        <v>203</v>
      </c>
      <c r="AJ565" s="817"/>
      <c r="AK565" s="813"/>
      <c r="AL565" s="815"/>
      <c r="AM565" s="235"/>
      <c r="AN565" s="235"/>
    </row>
    <row r="566" spans="1:40" s="177" customFormat="1" x14ac:dyDescent="0.2">
      <c r="A566" s="583">
        <v>1</v>
      </c>
      <c r="B566" s="584"/>
      <c r="C566" s="585"/>
      <c r="D566" s="586"/>
      <c r="E566" s="586"/>
      <c r="F566" s="587"/>
      <c r="G566" s="235">
        <f>IF(AND((COUNTA($C$28)=1),(COUNTA(F566)=1),($C$28&lt;&gt;0),(OR((E566&lt;$C$62),(E566&gt;($E$62+61))))),1,0)</f>
        <v>0</v>
      </c>
      <c r="H566" s="235">
        <f>IF(AND((COUNTA($C$28)=1),(COUNTA(F566)=1),($C$28&lt;&gt;0),(OR((D566&lt;$C$62),(D566&gt;($E$62))))),1,0)</f>
        <v>0</v>
      </c>
      <c r="I566" s="235"/>
      <c r="J566" s="235"/>
      <c r="K566" s="235"/>
      <c r="L566" s="235"/>
      <c r="M566" s="235"/>
      <c r="O566" s="583">
        <v>12</v>
      </c>
      <c r="P566" s="584"/>
      <c r="Q566" s="585"/>
      <c r="R566" s="586"/>
      <c r="S566" s="586"/>
      <c r="T566" s="587"/>
      <c r="U566" s="235">
        <f>IF(AND((COUNTA($C$28)=1),(COUNTA(T566)=1),($C$28&lt;&gt;0),(OR((S566&lt;$C$62),(S566&gt;($E$62+61))))),1,0)</f>
        <v>0</v>
      </c>
      <c r="V566" s="235">
        <f>IF(AND((COUNTA($C$28)=1),(COUNTA(T566)=1),($C$28&lt;&gt;0),(OR((R566&lt;$C$62),(R566&gt;($E$62))))),1,0)</f>
        <v>0</v>
      </c>
      <c r="X566" s="583">
        <v>23</v>
      </c>
      <c r="Y566" s="584"/>
      <c r="Z566" s="585"/>
      <c r="AA566" s="586"/>
      <c r="AB566" s="586"/>
      <c r="AC566" s="587"/>
      <c r="AD566" s="235">
        <f>IF(AND((COUNTA($C$28)=1),(COUNTA(AC566)=1),($C$28&lt;&gt;0),(OR((AB566&lt;$C$62),(AB566&gt;($E$62+61))))),1,0)</f>
        <v>0</v>
      </c>
      <c r="AE566" s="235">
        <f>IF(AND((COUNTA($C$28)=1),(COUNTA(AC566)=1),($C$28&lt;&gt;0),(OR((AA566&lt;$C$62),(AA566&gt;($E$62))))),1,0)</f>
        <v>0</v>
      </c>
      <c r="AG566" s="583">
        <v>34</v>
      </c>
      <c r="AH566" s="584"/>
      <c r="AI566" s="585"/>
      <c r="AJ566" s="586"/>
      <c r="AK566" s="586"/>
      <c r="AL566" s="587"/>
      <c r="AM566" s="235">
        <f>IF(AND((COUNTA($C$28)=1),(COUNTA(AL566)=1),($C$28&lt;&gt;0),(OR((AK566&lt;$C$62),(AK566&gt;($E$62+61))))),1,0)</f>
        <v>0</v>
      </c>
      <c r="AN566" s="235">
        <f>IF(AND((COUNTA($C$28)=1),(COUNTA(AL566)=1),($C$28&lt;&gt;0),(OR((AJ566&lt;$C$62),(AJ566&gt;($E$62))))),1,0)</f>
        <v>0</v>
      </c>
    </row>
    <row r="567" spans="1:40" s="177" customFormat="1" x14ac:dyDescent="0.2">
      <c r="A567" s="583">
        <v>2</v>
      </c>
      <c r="B567" s="584"/>
      <c r="C567" s="585"/>
      <c r="D567" s="586"/>
      <c r="E567" s="586"/>
      <c r="F567" s="587"/>
      <c r="G567" s="235">
        <f t="shared" ref="G567:G576" si="203">IF(AND((COUNTA($C$28)=1),(COUNTA(F567)=1),($C$28&lt;&gt;0),(OR((E567&lt;$C$62),(E567&gt;($E$62+61))))),1,0)</f>
        <v>0</v>
      </c>
      <c r="H567" s="235">
        <f t="shared" ref="H567:H576" si="204">IF(AND((COUNTA($C$28)=1),(COUNTA(F567)=1),($C$28&lt;&gt;0),(OR((D567&lt;$C$62),(D567&gt;($E$62))))),1,0)</f>
        <v>0</v>
      </c>
      <c r="I567" s="235"/>
      <c r="J567" s="235"/>
      <c r="K567" s="235"/>
      <c r="L567" s="235"/>
      <c r="M567" s="235"/>
      <c r="O567" s="583">
        <v>13</v>
      </c>
      <c r="P567" s="584"/>
      <c r="Q567" s="585"/>
      <c r="R567" s="586"/>
      <c r="S567" s="586"/>
      <c r="T567" s="587"/>
      <c r="U567" s="235">
        <f t="shared" ref="U567:U576" si="205">IF(AND((COUNTA($C$28)=1),(COUNTA(T567)=1),($C$28&lt;&gt;0),(OR((S567&lt;$C$62),(S567&gt;($E$62+61))))),1,0)</f>
        <v>0</v>
      </c>
      <c r="V567" s="235">
        <f t="shared" ref="V567:V576" si="206">IF(AND((COUNTA($C$28)=1),(COUNTA(T567)=1),($C$28&lt;&gt;0),(OR((R567&lt;$C$62),(R567&gt;($E$62))))),1,0)</f>
        <v>0</v>
      </c>
      <c r="X567" s="583">
        <v>24</v>
      </c>
      <c r="Y567" s="584"/>
      <c r="Z567" s="585"/>
      <c r="AA567" s="586"/>
      <c r="AB567" s="586"/>
      <c r="AC567" s="587"/>
      <c r="AD567" s="235">
        <f t="shared" ref="AD567:AD576" si="207">IF(AND((COUNTA($C$28)=1),(COUNTA(AC567)=1),($C$28&lt;&gt;0),(OR((AB567&lt;$C$62),(AB567&gt;($E$62+61))))),1,0)</f>
        <v>0</v>
      </c>
      <c r="AE567" s="235">
        <f t="shared" ref="AE567:AE576" si="208">IF(AND((COUNTA($C$28)=1),(COUNTA(AC567)=1),($C$28&lt;&gt;0),(OR((AA567&lt;$C$62),(AA567&gt;($E$62))))),1,0)</f>
        <v>0</v>
      </c>
      <c r="AG567" s="583">
        <v>35</v>
      </c>
      <c r="AH567" s="584"/>
      <c r="AI567" s="585"/>
      <c r="AJ567" s="586"/>
      <c r="AK567" s="586"/>
      <c r="AL567" s="587"/>
      <c r="AM567" s="235">
        <f t="shared" ref="AM567:AM575" si="209">IF(AND((COUNTA($C$28)=1),(COUNTA(AL567)=1),($C$28&lt;&gt;0),(OR((AK567&lt;$C$62),(AK567&gt;($E$62+61))))),1,0)</f>
        <v>0</v>
      </c>
      <c r="AN567" s="235">
        <f t="shared" ref="AN567:AN575" si="210">IF(AND((COUNTA($C$28)=1),(COUNTA(AL567)=1),($C$28&lt;&gt;0),(OR((AJ567&lt;$C$62),(AJ567&gt;($E$62))))),1,0)</f>
        <v>0</v>
      </c>
    </row>
    <row r="568" spans="1:40" s="177" customFormat="1" x14ac:dyDescent="0.2">
      <c r="A568" s="583">
        <v>3</v>
      </c>
      <c r="B568" s="584"/>
      <c r="C568" s="585"/>
      <c r="D568" s="586"/>
      <c r="E568" s="586"/>
      <c r="F568" s="587"/>
      <c r="G568" s="235">
        <f t="shared" si="203"/>
        <v>0</v>
      </c>
      <c r="H568" s="235">
        <f t="shared" si="204"/>
        <v>0</v>
      </c>
      <c r="I568" s="235"/>
      <c r="J568" s="235"/>
      <c r="K568" s="235"/>
      <c r="L568" s="235"/>
      <c r="M568" s="235"/>
      <c r="O568" s="583">
        <v>14</v>
      </c>
      <c r="P568" s="584"/>
      <c r="Q568" s="585"/>
      <c r="R568" s="586"/>
      <c r="S568" s="586"/>
      <c r="T568" s="587"/>
      <c r="U568" s="235">
        <f t="shared" si="205"/>
        <v>0</v>
      </c>
      <c r="V568" s="235">
        <f t="shared" si="206"/>
        <v>0</v>
      </c>
      <c r="X568" s="583">
        <v>25</v>
      </c>
      <c r="Y568" s="584"/>
      <c r="Z568" s="585"/>
      <c r="AA568" s="586"/>
      <c r="AB568" s="586"/>
      <c r="AC568" s="587"/>
      <c r="AD568" s="235">
        <f t="shared" si="207"/>
        <v>0</v>
      </c>
      <c r="AE568" s="235">
        <f t="shared" si="208"/>
        <v>0</v>
      </c>
      <c r="AG568" s="583">
        <v>36</v>
      </c>
      <c r="AH568" s="584"/>
      <c r="AI568" s="585"/>
      <c r="AJ568" s="586"/>
      <c r="AK568" s="586"/>
      <c r="AL568" s="587"/>
      <c r="AM568" s="235">
        <f t="shared" si="209"/>
        <v>0</v>
      </c>
      <c r="AN568" s="235">
        <f t="shared" si="210"/>
        <v>0</v>
      </c>
    </row>
    <row r="569" spans="1:40" s="177" customFormat="1" x14ac:dyDescent="0.2">
      <c r="A569" s="583">
        <v>4</v>
      </c>
      <c r="B569" s="584"/>
      <c r="C569" s="585"/>
      <c r="D569" s="586"/>
      <c r="E569" s="586"/>
      <c r="F569" s="587"/>
      <c r="G569" s="235">
        <f t="shared" si="203"/>
        <v>0</v>
      </c>
      <c r="H569" s="235">
        <f t="shared" si="204"/>
        <v>0</v>
      </c>
      <c r="I569" s="235"/>
      <c r="J569" s="235"/>
      <c r="K569" s="235"/>
      <c r="L569" s="235"/>
      <c r="M569" s="235"/>
      <c r="O569" s="583">
        <v>15</v>
      </c>
      <c r="P569" s="584"/>
      <c r="Q569" s="585"/>
      <c r="R569" s="586"/>
      <c r="S569" s="586"/>
      <c r="T569" s="587"/>
      <c r="U569" s="235">
        <f t="shared" si="205"/>
        <v>0</v>
      </c>
      <c r="V569" s="235">
        <f t="shared" si="206"/>
        <v>0</v>
      </c>
      <c r="X569" s="583">
        <v>26</v>
      </c>
      <c r="Y569" s="584"/>
      <c r="Z569" s="585"/>
      <c r="AA569" s="586"/>
      <c r="AB569" s="586"/>
      <c r="AC569" s="587"/>
      <c r="AD569" s="235">
        <f t="shared" si="207"/>
        <v>0</v>
      </c>
      <c r="AE569" s="235">
        <f t="shared" si="208"/>
        <v>0</v>
      </c>
      <c r="AG569" s="583">
        <v>37</v>
      </c>
      <c r="AH569" s="584"/>
      <c r="AI569" s="585"/>
      <c r="AJ569" s="586"/>
      <c r="AK569" s="586"/>
      <c r="AL569" s="587"/>
      <c r="AM569" s="235">
        <f t="shared" si="209"/>
        <v>0</v>
      </c>
      <c r="AN569" s="235">
        <f t="shared" si="210"/>
        <v>0</v>
      </c>
    </row>
    <row r="570" spans="1:40" s="177" customFormat="1" x14ac:dyDescent="0.2">
      <c r="A570" s="583">
        <v>5</v>
      </c>
      <c r="B570" s="584"/>
      <c r="C570" s="585"/>
      <c r="D570" s="586"/>
      <c r="E570" s="586"/>
      <c r="F570" s="587"/>
      <c r="G570" s="235">
        <f t="shared" si="203"/>
        <v>0</v>
      </c>
      <c r="H570" s="235">
        <f t="shared" si="204"/>
        <v>0</v>
      </c>
      <c r="I570" s="235"/>
      <c r="J570" s="235"/>
      <c r="K570" s="235"/>
      <c r="L570" s="235"/>
      <c r="M570" s="235"/>
      <c r="O570" s="583">
        <v>16</v>
      </c>
      <c r="P570" s="584"/>
      <c r="Q570" s="585"/>
      <c r="R570" s="586"/>
      <c r="S570" s="586"/>
      <c r="T570" s="587"/>
      <c r="U570" s="235">
        <f t="shared" si="205"/>
        <v>0</v>
      </c>
      <c r="V570" s="235">
        <f t="shared" si="206"/>
        <v>0</v>
      </c>
      <c r="X570" s="583">
        <v>27</v>
      </c>
      <c r="Y570" s="584"/>
      <c r="Z570" s="585"/>
      <c r="AA570" s="586"/>
      <c r="AB570" s="586"/>
      <c r="AC570" s="587"/>
      <c r="AD570" s="235">
        <f t="shared" si="207"/>
        <v>0</v>
      </c>
      <c r="AE570" s="235">
        <f t="shared" si="208"/>
        <v>0</v>
      </c>
      <c r="AG570" s="583">
        <v>38</v>
      </c>
      <c r="AH570" s="584"/>
      <c r="AI570" s="585"/>
      <c r="AJ570" s="586"/>
      <c r="AK570" s="586"/>
      <c r="AL570" s="587"/>
      <c r="AM570" s="235">
        <f t="shared" si="209"/>
        <v>0</v>
      </c>
      <c r="AN570" s="235">
        <f t="shared" si="210"/>
        <v>0</v>
      </c>
    </row>
    <row r="571" spans="1:40" s="177" customFormat="1" x14ac:dyDescent="0.2">
      <c r="A571" s="583">
        <v>6</v>
      </c>
      <c r="B571" s="584"/>
      <c r="C571" s="585"/>
      <c r="D571" s="586"/>
      <c r="E571" s="586"/>
      <c r="F571" s="587"/>
      <c r="G571" s="235">
        <f t="shared" si="203"/>
        <v>0</v>
      </c>
      <c r="H571" s="235">
        <f t="shared" si="204"/>
        <v>0</v>
      </c>
      <c r="I571" s="235"/>
      <c r="J571" s="235"/>
      <c r="K571" s="235"/>
      <c r="L571" s="235"/>
      <c r="M571" s="235"/>
      <c r="O571" s="583">
        <v>17</v>
      </c>
      <c r="P571" s="584"/>
      <c r="Q571" s="585"/>
      <c r="R571" s="586"/>
      <c r="S571" s="586"/>
      <c r="T571" s="587"/>
      <c r="U571" s="235">
        <f t="shared" si="205"/>
        <v>0</v>
      </c>
      <c r="V571" s="235">
        <f t="shared" si="206"/>
        <v>0</v>
      </c>
      <c r="X571" s="583">
        <v>28</v>
      </c>
      <c r="Y571" s="584"/>
      <c r="Z571" s="585"/>
      <c r="AA571" s="586"/>
      <c r="AB571" s="586"/>
      <c r="AC571" s="587"/>
      <c r="AD571" s="235">
        <f t="shared" si="207"/>
        <v>0</v>
      </c>
      <c r="AE571" s="235">
        <f t="shared" si="208"/>
        <v>0</v>
      </c>
      <c r="AG571" s="583">
        <v>39</v>
      </c>
      <c r="AH571" s="584"/>
      <c r="AI571" s="585"/>
      <c r="AJ571" s="586"/>
      <c r="AK571" s="586"/>
      <c r="AL571" s="587"/>
      <c r="AM571" s="235">
        <f t="shared" si="209"/>
        <v>0</v>
      </c>
      <c r="AN571" s="235">
        <f t="shared" si="210"/>
        <v>0</v>
      </c>
    </row>
    <row r="572" spans="1:40" s="177" customFormat="1" x14ac:dyDescent="0.2">
      <c r="A572" s="583">
        <v>7</v>
      </c>
      <c r="B572" s="584"/>
      <c r="C572" s="585"/>
      <c r="D572" s="586"/>
      <c r="E572" s="586"/>
      <c r="F572" s="587"/>
      <c r="G572" s="235">
        <f t="shared" si="203"/>
        <v>0</v>
      </c>
      <c r="H572" s="235">
        <f t="shared" si="204"/>
        <v>0</v>
      </c>
      <c r="I572" s="235"/>
      <c r="J572" s="235"/>
      <c r="K572" s="235"/>
      <c r="L572" s="235"/>
      <c r="M572" s="235"/>
      <c r="O572" s="583">
        <v>18</v>
      </c>
      <c r="P572" s="584"/>
      <c r="Q572" s="585"/>
      <c r="R572" s="586"/>
      <c r="S572" s="586"/>
      <c r="T572" s="587"/>
      <c r="U572" s="235">
        <f t="shared" si="205"/>
        <v>0</v>
      </c>
      <c r="V572" s="235">
        <f t="shared" si="206"/>
        <v>0</v>
      </c>
      <c r="X572" s="583">
        <v>29</v>
      </c>
      <c r="Y572" s="584"/>
      <c r="Z572" s="585"/>
      <c r="AA572" s="586"/>
      <c r="AB572" s="586"/>
      <c r="AC572" s="587"/>
      <c r="AD572" s="235">
        <f t="shared" si="207"/>
        <v>0</v>
      </c>
      <c r="AE572" s="235">
        <f t="shared" si="208"/>
        <v>0</v>
      </c>
      <c r="AG572" s="583">
        <v>40</v>
      </c>
      <c r="AH572" s="584"/>
      <c r="AI572" s="585"/>
      <c r="AJ572" s="586"/>
      <c r="AK572" s="586"/>
      <c r="AL572" s="587"/>
      <c r="AM572" s="235">
        <f t="shared" si="209"/>
        <v>0</v>
      </c>
      <c r="AN572" s="235">
        <f t="shared" si="210"/>
        <v>0</v>
      </c>
    </row>
    <row r="573" spans="1:40" s="177" customFormat="1" x14ac:dyDescent="0.2">
      <c r="A573" s="583">
        <v>8</v>
      </c>
      <c r="B573" s="584"/>
      <c r="C573" s="585"/>
      <c r="D573" s="586"/>
      <c r="E573" s="586"/>
      <c r="F573" s="587"/>
      <c r="G573" s="235">
        <f t="shared" si="203"/>
        <v>0</v>
      </c>
      <c r="H573" s="235">
        <f t="shared" si="204"/>
        <v>0</v>
      </c>
      <c r="I573" s="235"/>
      <c r="J573" s="235"/>
      <c r="K573" s="235"/>
      <c r="L573" s="235"/>
      <c r="M573" s="235"/>
      <c r="O573" s="583">
        <v>19</v>
      </c>
      <c r="P573" s="584"/>
      <c r="Q573" s="585"/>
      <c r="R573" s="586"/>
      <c r="S573" s="586"/>
      <c r="T573" s="587"/>
      <c r="U573" s="235">
        <f t="shared" si="205"/>
        <v>0</v>
      </c>
      <c r="V573" s="235">
        <f t="shared" si="206"/>
        <v>0</v>
      </c>
      <c r="X573" s="583">
        <v>30</v>
      </c>
      <c r="Y573" s="584"/>
      <c r="Z573" s="585"/>
      <c r="AA573" s="586"/>
      <c r="AB573" s="586"/>
      <c r="AC573" s="587"/>
      <c r="AD573" s="235">
        <f t="shared" si="207"/>
        <v>0</v>
      </c>
      <c r="AE573" s="235">
        <f t="shared" si="208"/>
        <v>0</v>
      </c>
      <c r="AG573" s="583">
        <v>41</v>
      </c>
      <c r="AH573" s="584"/>
      <c r="AI573" s="585"/>
      <c r="AJ573" s="586"/>
      <c r="AK573" s="586"/>
      <c r="AL573" s="587"/>
      <c r="AM573" s="235">
        <f t="shared" si="209"/>
        <v>0</v>
      </c>
      <c r="AN573" s="235">
        <f t="shared" si="210"/>
        <v>0</v>
      </c>
    </row>
    <row r="574" spans="1:40" s="177" customFormat="1" x14ac:dyDescent="0.2">
      <c r="A574" s="583">
        <v>9</v>
      </c>
      <c r="B574" s="584"/>
      <c r="C574" s="585"/>
      <c r="D574" s="586"/>
      <c r="E574" s="586"/>
      <c r="F574" s="587"/>
      <c r="G574" s="235">
        <f t="shared" si="203"/>
        <v>0</v>
      </c>
      <c r="H574" s="235">
        <f t="shared" si="204"/>
        <v>0</v>
      </c>
      <c r="I574" s="235"/>
      <c r="J574" s="235"/>
      <c r="K574" s="235"/>
      <c r="L574" s="235"/>
      <c r="M574" s="235"/>
      <c r="O574" s="583">
        <v>20</v>
      </c>
      <c r="P574" s="584"/>
      <c r="Q574" s="585"/>
      <c r="R574" s="586"/>
      <c r="S574" s="586"/>
      <c r="T574" s="587"/>
      <c r="U574" s="235">
        <f t="shared" si="205"/>
        <v>0</v>
      </c>
      <c r="V574" s="235">
        <f t="shared" si="206"/>
        <v>0</v>
      </c>
      <c r="X574" s="583">
        <v>31</v>
      </c>
      <c r="Y574" s="584"/>
      <c r="Z574" s="585"/>
      <c r="AA574" s="586"/>
      <c r="AB574" s="586"/>
      <c r="AC574" s="587"/>
      <c r="AD574" s="235">
        <f t="shared" si="207"/>
        <v>0</v>
      </c>
      <c r="AE574" s="235">
        <f t="shared" si="208"/>
        <v>0</v>
      </c>
      <c r="AG574" s="583">
        <v>42</v>
      </c>
      <c r="AH574" s="584"/>
      <c r="AI574" s="585"/>
      <c r="AJ574" s="586"/>
      <c r="AK574" s="586"/>
      <c r="AL574" s="587"/>
      <c r="AM574" s="235">
        <f t="shared" si="209"/>
        <v>0</v>
      </c>
      <c r="AN574" s="235">
        <f t="shared" si="210"/>
        <v>0</v>
      </c>
    </row>
    <row r="575" spans="1:40" s="177" customFormat="1" x14ac:dyDescent="0.2">
      <c r="A575" s="583">
        <v>10</v>
      </c>
      <c r="B575" s="584"/>
      <c r="C575" s="585"/>
      <c r="D575" s="586"/>
      <c r="E575" s="586"/>
      <c r="F575" s="587"/>
      <c r="G575" s="235">
        <f t="shared" si="203"/>
        <v>0</v>
      </c>
      <c r="H575" s="235">
        <f t="shared" si="204"/>
        <v>0</v>
      </c>
      <c r="I575" s="235"/>
      <c r="J575" s="235"/>
      <c r="K575" s="235"/>
      <c r="L575" s="235"/>
      <c r="M575" s="235"/>
      <c r="O575" s="583">
        <v>21</v>
      </c>
      <c r="P575" s="584"/>
      <c r="Q575" s="585"/>
      <c r="R575" s="586"/>
      <c r="S575" s="586"/>
      <c r="T575" s="587"/>
      <c r="U575" s="235">
        <f t="shared" si="205"/>
        <v>0</v>
      </c>
      <c r="V575" s="235">
        <f t="shared" si="206"/>
        <v>0</v>
      </c>
      <c r="X575" s="583">
        <v>32</v>
      </c>
      <c r="Y575" s="584"/>
      <c r="Z575" s="585"/>
      <c r="AA575" s="586"/>
      <c r="AB575" s="586"/>
      <c r="AC575" s="587"/>
      <c r="AD575" s="235">
        <f t="shared" si="207"/>
        <v>0</v>
      </c>
      <c r="AE575" s="235">
        <f t="shared" si="208"/>
        <v>0</v>
      </c>
      <c r="AG575" s="583">
        <v>43</v>
      </c>
      <c r="AH575" s="584"/>
      <c r="AI575" s="585"/>
      <c r="AJ575" s="586"/>
      <c r="AK575" s="586"/>
      <c r="AL575" s="587"/>
      <c r="AM575" s="235">
        <f t="shared" si="209"/>
        <v>0</v>
      </c>
      <c r="AN575" s="235">
        <f t="shared" si="210"/>
        <v>0</v>
      </c>
    </row>
    <row r="576" spans="1:40" s="177" customFormat="1" ht="13.5" thickBot="1" x14ac:dyDescent="0.25">
      <c r="A576" s="583">
        <v>11</v>
      </c>
      <c r="B576" s="584"/>
      <c r="C576" s="585"/>
      <c r="D576" s="586"/>
      <c r="E576" s="586"/>
      <c r="F576" s="587"/>
      <c r="G576" s="235">
        <f t="shared" si="203"/>
        <v>0</v>
      </c>
      <c r="H576" s="235">
        <f t="shared" si="204"/>
        <v>0</v>
      </c>
      <c r="I576" s="235"/>
      <c r="J576" s="235"/>
      <c r="K576" s="235"/>
      <c r="L576" s="235"/>
      <c r="M576" s="235"/>
      <c r="O576" s="583">
        <v>22</v>
      </c>
      <c r="P576" s="584"/>
      <c r="Q576" s="585"/>
      <c r="R576" s="586"/>
      <c r="S576" s="586"/>
      <c r="T576" s="587"/>
      <c r="U576" s="235">
        <f t="shared" si="205"/>
        <v>0</v>
      </c>
      <c r="V576" s="235">
        <f t="shared" si="206"/>
        <v>0</v>
      </c>
      <c r="X576" s="583">
        <v>33</v>
      </c>
      <c r="Y576" s="584"/>
      <c r="Z576" s="585"/>
      <c r="AA576" s="586"/>
      <c r="AB576" s="586"/>
      <c r="AC576" s="587"/>
      <c r="AD576" s="235">
        <f t="shared" si="207"/>
        <v>0</v>
      </c>
      <c r="AE576" s="235">
        <f t="shared" si="208"/>
        <v>0</v>
      </c>
      <c r="AG576" s="588"/>
      <c r="AH576" s="589" t="s">
        <v>3</v>
      </c>
      <c r="AI576" s="551"/>
      <c r="AJ576" s="589"/>
      <c r="AK576" s="589"/>
      <c r="AL576" s="590">
        <f>SUM(F566:F576)+SUM(T566:T576)+SUM(AL566:AL575)+SUM(AC566:AC576)</f>
        <v>0</v>
      </c>
      <c r="AM576" s="235"/>
      <c r="AN576" s="235"/>
    </row>
    <row r="577" spans="1:40" s="177" customFormat="1" x14ac:dyDescent="0.2">
      <c r="B577" s="591"/>
      <c r="C577" s="328"/>
      <c r="D577" s="592"/>
      <c r="E577" s="592"/>
      <c r="F577" s="575"/>
      <c r="G577" s="235"/>
      <c r="H577" s="235"/>
      <c r="I577" s="235"/>
      <c r="J577" s="235"/>
      <c r="K577" s="235"/>
      <c r="L577" s="235"/>
      <c r="M577" s="235"/>
      <c r="P577" s="591"/>
      <c r="Q577" s="328"/>
      <c r="R577" s="592"/>
      <c r="S577" s="592"/>
      <c r="T577" s="575"/>
      <c r="U577" s="235"/>
      <c r="V577" s="235"/>
      <c r="Y577" s="591"/>
      <c r="Z577" s="328"/>
      <c r="AA577" s="592"/>
      <c r="AB577" s="592"/>
      <c r="AC577" s="575"/>
      <c r="AD577" s="235"/>
      <c r="AE577" s="235"/>
      <c r="AH577" s="591"/>
      <c r="AI577" s="328"/>
      <c r="AJ577" s="592"/>
      <c r="AK577" s="592"/>
      <c r="AL577" s="575"/>
      <c r="AM577" s="235"/>
      <c r="AN577" s="235"/>
    </row>
    <row r="578" spans="1:40" s="177" customFormat="1" x14ac:dyDescent="0.2">
      <c r="B578" s="591"/>
      <c r="C578" s="328"/>
      <c r="D578" s="592"/>
      <c r="E578" s="592"/>
      <c r="F578" s="575"/>
      <c r="G578" s="235"/>
      <c r="H578" s="235"/>
      <c r="I578" s="235"/>
      <c r="J578" s="235"/>
      <c r="K578" s="235"/>
      <c r="L578" s="235"/>
      <c r="M578" s="235"/>
      <c r="P578" s="591"/>
      <c r="Q578" s="328"/>
      <c r="R578" s="592"/>
      <c r="S578" s="592"/>
      <c r="T578" s="575"/>
      <c r="U578" s="235"/>
      <c r="V578" s="235"/>
      <c r="Y578" s="591"/>
      <c r="Z578" s="328"/>
      <c r="AA578" s="592"/>
      <c r="AB578" s="592"/>
      <c r="AC578" s="575"/>
      <c r="AD578" s="235"/>
      <c r="AE578" s="235"/>
      <c r="AH578" s="591"/>
      <c r="AI578" s="328"/>
      <c r="AJ578" s="592"/>
      <c r="AK578" s="592"/>
      <c r="AL578" s="575"/>
      <c r="AM578" s="235"/>
      <c r="AN578" s="235"/>
    </row>
    <row r="579" spans="1:40" s="177" customFormat="1" x14ac:dyDescent="0.2">
      <c r="B579" s="591"/>
      <c r="C579" s="328"/>
      <c r="D579" s="592"/>
      <c r="E579" s="592"/>
      <c r="F579" s="575"/>
      <c r="G579" s="235"/>
      <c r="H579" s="235"/>
      <c r="I579" s="235"/>
      <c r="J579" s="235"/>
      <c r="K579" s="235"/>
      <c r="L579" s="235"/>
      <c r="M579" s="235"/>
      <c r="P579" s="591"/>
      <c r="Q579" s="328"/>
      <c r="R579" s="592"/>
      <c r="S579" s="592"/>
      <c r="T579" s="575"/>
      <c r="U579" s="235"/>
      <c r="V579" s="235"/>
      <c r="Y579" s="591"/>
      <c r="Z579" s="328"/>
      <c r="AA579" s="592"/>
      <c r="AB579" s="592"/>
      <c r="AC579" s="575"/>
      <c r="AD579" s="235"/>
      <c r="AE579" s="235"/>
      <c r="AH579" s="591"/>
      <c r="AI579" s="328"/>
      <c r="AJ579" s="592"/>
      <c r="AK579" s="592"/>
      <c r="AL579" s="575"/>
      <c r="AM579" s="235"/>
      <c r="AN579" s="235"/>
    </row>
    <row r="580" spans="1:40" s="177" customFormat="1" x14ac:dyDescent="0.2">
      <c r="B580" s="591"/>
      <c r="C580" s="328"/>
      <c r="D580" s="592"/>
      <c r="E580" s="592"/>
      <c r="F580" s="575"/>
      <c r="G580" s="235"/>
      <c r="H580" s="235"/>
      <c r="I580" s="235"/>
      <c r="J580" s="235"/>
      <c r="K580" s="235"/>
      <c r="L580" s="235"/>
      <c r="M580" s="235"/>
      <c r="P580" s="591"/>
      <c r="Q580" s="328"/>
      <c r="R580" s="592"/>
      <c r="S580" s="592"/>
      <c r="T580" s="575"/>
      <c r="U580" s="235"/>
      <c r="V580" s="235"/>
      <c r="Y580" s="591"/>
      <c r="Z580" s="328"/>
      <c r="AA580" s="592"/>
      <c r="AB580" s="592"/>
      <c r="AC580" s="575"/>
      <c r="AD580" s="235"/>
      <c r="AE580" s="235"/>
      <c r="AH580" s="591"/>
      <c r="AI580" s="328"/>
      <c r="AJ580" s="592"/>
      <c r="AK580" s="592"/>
      <c r="AL580" s="575"/>
      <c r="AM580" s="235"/>
      <c r="AN580" s="235"/>
    </row>
    <row r="581" spans="1:40" s="177" customFormat="1" x14ac:dyDescent="0.2">
      <c r="B581" s="591"/>
      <c r="C581" s="328"/>
      <c r="D581" s="592"/>
      <c r="E581" s="592"/>
      <c r="F581" s="575"/>
      <c r="G581" s="235"/>
      <c r="H581" s="235"/>
      <c r="I581" s="235"/>
      <c r="J581" s="235"/>
      <c r="K581" s="235"/>
      <c r="L581" s="235"/>
      <c r="M581" s="235"/>
      <c r="P581" s="591"/>
      <c r="Q581" s="328"/>
      <c r="R581" s="592"/>
      <c r="S581" s="592"/>
      <c r="T581" s="575"/>
      <c r="U581" s="235"/>
      <c r="V581" s="235"/>
      <c r="Y581" s="591"/>
      <c r="Z581" s="328"/>
      <c r="AA581" s="592"/>
      <c r="AB581" s="592"/>
      <c r="AC581" s="575"/>
      <c r="AD581" s="235"/>
      <c r="AE581" s="235"/>
      <c r="AH581" s="591"/>
      <c r="AI581" s="328"/>
      <c r="AJ581" s="592"/>
      <c r="AK581" s="592"/>
      <c r="AL581" s="575"/>
      <c r="AM581" s="235"/>
      <c r="AN581" s="235"/>
    </row>
    <row r="582" spans="1:40" s="177" customFormat="1" x14ac:dyDescent="0.2">
      <c r="B582" s="591"/>
      <c r="C582" s="328"/>
      <c r="D582" s="592"/>
      <c r="E582" s="592"/>
      <c r="F582" s="575"/>
      <c r="G582" s="235"/>
      <c r="H582" s="235"/>
      <c r="I582" s="235"/>
      <c r="J582" s="235"/>
      <c r="K582" s="235"/>
      <c r="L582" s="235"/>
      <c r="M582" s="235"/>
      <c r="P582" s="591"/>
      <c r="Q582" s="328"/>
      <c r="R582" s="592"/>
      <c r="S582" s="592"/>
      <c r="T582" s="575"/>
      <c r="U582" s="235"/>
      <c r="V582" s="235"/>
      <c r="Y582" s="591"/>
      <c r="Z582" s="328"/>
      <c r="AA582" s="592"/>
      <c r="AB582" s="592"/>
      <c r="AC582" s="575"/>
      <c r="AD582" s="235"/>
      <c r="AE582" s="235"/>
      <c r="AH582" s="591"/>
      <c r="AI582" s="328"/>
      <c r="AJ582" s="592"/>
      <c r="AK582" s="592"/>
      <c r="AL582" s="575"/>
      <c r="AM582" s="235"/>
      <c r="AN582" s="235"/>
    </row>
    <row r="583" spans="1:40" s="177" customFormat="1" ht="13.5" thickBot="1" x14ac:dyDescent="0.25">
      <c r="B583" s="591"/>
      <c r="C583" s="328"/>
      <c r="D583" s="592"/>
      <c r="E583" s="592"/>
      <c r="F583" s="575"/>
      <c r="G583" s="235"/>
      <c r="H583" s="235"/>
      <c r="I583" s="235"/>
      <c r="J583" s="235"/>
      <c r="K583" s="235"/>
      <c r="L583" s="235"/>
      <c r="M583" s="235"/>
      <c r="P583" s="591"/>
      <c r="Q583" s="328"/>
      <c r="R583" s="592"/>
      <c r="S583" s="592"/>
      <c r="T583" s="575"/>
      <c r="U583" s="235"/>
      <c r="V583" s="235"/>
      <c r="Y583" s="591"/>
      <c r="Z583" s="328"/>
      <c r="AA583" s="592"/>
      <c r="AB583" s="592"/>
      <c r="AC583" s="575"/>
      <c r="AD583" s="235"/>
      <c r="AE583" s="235"/>
      <c r="AH583" s="591"/>
      <c r="AI583" s="328"/>
      <c r="AJ583" s="592"/>
      <c r="AK583" s="592"/>
      <c r="AL583" s="575"/>
      <c r="AM583" s="235"/>
      <c r="AN583" s="235"/>
    </row>
    <row r="584" spans="1:40" s="177" customFormat="1" ht="13.5" thickBot="1" x14ac:dyDescent="0.25">
      <c r="A584" s="579">
        <v>27</v>
      </c>
      <c r="B584" s="579"/>
      <c r="C584" s="472"/>
      <c r="D584" s="816" t="s">
        <v>159</v>
      </c>
      <c r="E584" s="812" t="s">
        <v>34</v>
      </c>
      <c r="F584" s="580">
        <f>+$AL596</f>
        <v>0</v>
      </c>
      <c r="G584" s="235"/>
      <c r="H584" s="235"/>
      <c r="I584" s="235"/>
      <c r="J584" s="235"/>
      <c r="K584" s="235"/>
      <c r="L584" s="235"/>
      <c r="M584" s="235"/>
      <c r="O584" s="579"/>
      <c r="P584" s="579"/>
      <c r="Q584" s="472"/>
      <c r="R584" s="816" t="s">
        <v>159</v>
      </c>
      <c r="S584" s="812" t="s">
        <v>34</v>
      </c>
      <c r="T584" s="580">
        <f>+$AL596</f>
        <v>0</v>
      </c>
      <c r="U584" s="235"/>
      <c r="V584" s="235"/>
      <c r="X584" s="579">
        <v>27</v>
      </c>
      <c r="Y584" s="579"/>
      <c r="Z584" s="472"/>
      <c r="AA584" s="816" t="s">
        <v>159</v>
      </c>
      <c r="AB584" s="812" t="s">
        <v>34</v>
      </c>
      <c r="AC584" s="580">
        <f>+$AL596</f>
        <v>0</v>
      </c>
      <c r="AD584" s="235"/>
      <c r="AE584" s="235"/>
      <c r="AG584" s="579"/>
      <c r="AH584" s="579"/>
      <c r="AI584" s="472"/>
      <c r="AJ584" s="816" t="s">
        <v>159</v>
      </c>
      <c r="AK584" s="812" t="s">
        <v>34</v>
      </c>
      <c r="AL584" s="814" t="s">
        <v>18</v>
      </c>
      <c r="AM584" s="235"/>
      <c r="AN584" s="235"/>
    </row>
    <row r="585" spans="1:40" s="177" customFormat="1" ht="51" x14ac:dyDescent="0.2">
      <c r="A585" s="581" t="s">
        <v>7</v>
      </c>
      <c r="B585" s="582" t="str">
        <f>+" אסמכתא " &amp; $B$29 &amp;"         חזרה לטבלה "</f>
        <v xml:space="preserve"> אסמכתא          חזרה לטבלה </v>
      </c>
      <c r="C585" s="477" t="s">
        <v>203</v>
      </c>
      <c r="D585" s="817"/>
      <c r="E585" s="813"/>
      <c r="F585" s="580" t="s">
        <v>18</v>
      </c>
      <c r="G585" s="235"/>
      <c r="H585" s="235"/>
      <c r="I585" s="235"/>
      <c r="J585" s="235"/>
      <c r="K585" s="235"/>
      <c r="L585" s="235"/>
      <c r="M585" s="235"/>
      <c r="O585" s="581" t="s">
        <v>23</v>
      </c>
      <c r="P585" s="582" t="str">
        <f>+" אסמכתא " &amp; $B$29 &amp;"         חזרה לטבלה "</f>
        <v xml:space="preserve"> אסמכתא          חזרה לטבלה </v>
      </c>
      <c r="Q585" s="477" t="s">
        <v>203</v>
      </c>
      <c r="R585" s="817"/>
      <c r="S585" s="813"/>
      <c r="T585" s="580" t="s">
        <v>18</v>
      </c>
      <c r="U585" s="235"/>
      <c r="V585" s="235"/>
      <c r="X585" s="581" t="s">
        <v>7</v>
      </c>
      <c r="Y585" s="582" t="str">
        <f>+" אסמכתא " &amp; $B$29 &amp;"         חזרה לטבלה "</f>
        <v xml:space="preserve"> אסמכתא          חזרה לטבלה </v>
      </c>
      <c r="Z585" s="477" t="s">
        <v>203</v>
      </c>
      <c r="AA585" s="817"/>
      <c r="AB585" s="813"/>
      <c r="AC585" s="580" t="s">
        <v>18</v>
      </c>
      <c r="AD585" s="235"/>
      <c r="AE585" s="235"/>
      <c r="AG585" s="581" t="s">
        <v>23</v>
      </c>
      <c r="AH585" s="582" t="str">
        <f>+" אסמכתא " &amp; $B$29 &amp;"         חזרה לטבלה "</f>
        <v xml:space="preserve"> אסמכתא          חזרה לטבלה </v>
      </c>
      <c r="AI585" s="477" t="s">
        <v>203</v>
      </c>
      <c r="AJ585" s="817"/>
      <c r="AK585" s="813"/>
      <c r="AL585" s="815"/>
      <c r="AM585" s="235"/>
      <c r="AN585" s="235"/>
    </row>
    <row r="586" spans="1:40" s="177" customFormat="1" x14ac:dyDescent="0.2">
      <c r="A586" s="583">
        <v>1</v>
      </c>
      <c r="B586" s="584"/>
      <c r="C586" s="585"/>
      <c r="D586" s="586"/>
      <c r="E586" s="586"/>
      <c r="F586" s="587"/>
      <c r="G586" s="235">
        <f>IF(AND((COUNTA($C$29)=1),(COUNTA(F586)=1),($C$29&lt;&gt;0),(OR((E586&lt;$C$62),(E586&gt;($E$62+61))))),1,0)</f>
        <v>0</v>
      </c>
      <c r="H586" s="235">
        <f>IF(AND((COUNTA($C$29)=1),(COUNTA(F586)=1),($C$29&lt;&gt;0),(OR((D586&lt;$C$62),(D586&gt;($E$62))))),1,0)</f>
        <v>0</v>
      </c>
      <c r="I586" s="235"/>
      <c r="J586" s="235"/>
      <c r="K586" s="235"/>
      <c r="L586" s="235"/>
      <c r="M586" s="235"/>
      <c r="O586" s="583">
        <v>12</v>
      </c>
      <c r="P586" s="584"/>
      <c r="Q586" s="585"/>
      <c r="R586" s="586"/>
      <c r="S586" s="586"/>
      <c r="T586" s="587"/>
      <c r="U586" s="235">
        <f>IF(AND((COUNTA($C$29)=1),(COUNTA(T586)=1),($C$29&lt;&gt;0),(OR((S586&lt;$C$62),(S586&gt;($E$62+61))))),1,0)</f>
        <v>0</v>
      </c>
      <c r="V586" s="235">
        <f>IF(AND((COUNTA($C$29)=1),(COUNTA(T586)=1),($C$29&lt;&gt;0),(OR((R586&lt;$C$62),(R586&gt;($E$62))))),1,0)</f>
        <v>0</v>
      </c>
      <c r="X586" s="583">
        <v>23</v>
      </c>
      <c r="Y586" s="584"/>
      <c r="Z586" s="585"/>
      <c r="AA586" s="586"/>
      <c r="AB586" s="586"/>
      <c r="AC586" s="587"/>
      <c r="AD586" s="235">
        <f>IF(AND((COUNTA($C$29)=1),(COUNTA(AC586)=1),($C$29&lt;&gt;0),(OR((AB586&lt;$C$62),(AB586&gt;($E$62+61))))),1,0)</f>
        <v>0</v>
      </c>
      <c r="AE586" s="235">
        <f>IF(AND((COUNTA($C$29)=1),(COUNTA(AC586)=1),($C$29&lt;&gt;0),(OR((AA586&lt;$C$62),(AA586&gt;($E$62))))),1,0)</f>
        <v>0</v>
      </c>
      <c r="AG586" s="583">
        <v>34</v>
      </c>
      <c r="AH586" s="584"/>
      <c r="AI586" s="585"/>
      <c r="AJ586" s="586"/>
      <c r="AK586" s="586"/>
      <c r="AL586" s="587"/>
      <c r="AM586" s="235">
        <f>IF(AND((COUNTA($C$29)=1),(COUNTA(AL586)=1),($C$29&lt;&gt;0),(OR((AK586&lt;$C$62),(AK586&gt;($E$62+61))))),1,0)</f>
        <v>0</v>
      </c>
      <c r="AN586" s="235">
        <f>IF(AND((COUNTA($C$29)=1),(COUNTA(AL586)=1),($C$29&lt;&gt;0),(OR((AJ586&lt;$C$62),(AJ586&gt;($E$62))))),1,0)</f>
        <v>0</v>
      </c>
    </row>
    <row r="587" spans="1:40" s="177" customFormat="1" x14ac:dyDescent="0.2">
      <c r="A587" s="583">
        <v>2</v>
      </c>
      <c r="B587" s="584"/>
      <c r="C587" s="585"/>
      <c r="D587" s="586"/>
      <c r="E587" s="586"/>
      <c r="F587" s="587"/>
      <c r="G587" s="235">
        <f t="shared" ref="G587:G596" si="211">IF(AND((COUNTA($C$29)=1),(COUNTA(F587)=1),($C$29&lt;&gt;0),(OR((E587&lt;$C$62),(E587&gt;($E$62+61))))),1,0)</f>
        <v>0</v>
      </c>
      <c r="H587" s="235">
        <f t="shared" ref="H587:H596" si="212">IF(AND((COUNTA($C$29)=1),(COUNTA(F587)=1),($C$29&lt;&gt;0),(OR((D587&lt;$C$62),(D587&gt;($E$62))))),1,0)</f>
        <v>0</v>
      </c>
      <c r="I587" s="235"/>
      <c r="J587" s="235"/>
      <c r="K587" s="235"/>
      <c r="L587" s="235"/>
      <c r="M587" s="235"/>
      <c r="O587" s="583">
        <v>13</v>
      </c>
      <c r="P587" s="584"/>
      <c r="Q587" s="585"/>
      <c r="R587" s="586"/>
      <c r="S587" s="586"/>
      <c r="T587" s="587"/>
      <c r="U587" s="235">
        <f t="shared" ref="U587:U596" si="213">IF(AND((COUNTA($C$29)=1),(COUNTA(T587)=1),($C$29&lt;&gt;0),(OR((S587&lt;$C$62),(S587&gt;($E$62+61))))),1,0)</f>
        <v>0</v>
      </c>
      <c r="V587" s="235">
        <f t="shared" ref="V587:V596" si="214">IF(AND((COUNTA($C$29)=1),(COUNTA(T587)=1),($C$29&lt;&gt;0),(OR((R587&lt;$C$62),(R587&gt;($E$62))))),1,0)</f>
        <v>0</v>
      </c>
      <c r="X587" s="583">
        <v>24</v>
      </c>
      <c r="Y587" s="584"/>
      <c r="Z587" s="585"/>
      <c r="AA587" s="586"/>
      <c r="AB587" s="586"/>
      <c r="AC587" s="587"/>
      <c r="AD587" s="235">
        <f t="shared" ref="AD587:AD596" si="215">IF(AND((COUNTA($C$29)=1),(COUNTA(AC587)=1),($C$29&lt;&gt;0),(OR((AB587&lt;$C$62),(AB587&gt;($E$62+61))))),1,0)</f>
        <v>0</v>
      </c>
      <c r="AE587" s="235">
        <f t="shared" ref="AE587:AE596" si="216">IF(AND((COUNTA($C$29)=1),(COUNTA(AC587)=1),($C$29&lt;&gt;0),(OR((AA587&lt;$C$62),(AA587&gt;($E$62))))),1,0)</f>
        <v>0</v>
      </c>
      <c r="AG587" s="583">
        <v>35</v>
      </c>
      <c r="AH587" s="584"/>
      <c r="AI587" s="585"/>
      <c r="AJ587" s="586"/>
      <c r="AK587" s="586"/>
      <c r="AL587" s="587"/>
      <c r="AM587" s="235">
        <f t="shared" ref="AM587:AM595" si="217">IF(AND((COUNTA($C$29)=1),(COUNTA(AL587)=1),($C$29&lt;&gt;0),(OR((AK587&lt;$C$62),(AK587&gt;($E$62+61))))),1,0)</f>
        <v>0</v>
      </c>
      <c r="AN587" s="235">
        <f t="shared" ref="AN587:AN595" si="218">IF(AND((COUNTA($C$29)=1),(COUNTA(AL587)=1),($C$29&lt;&gt;0),(OR((AJ587&lt;$C$62),(AJ587&gt;($E$62))))),1,0)</f>
        <v>0</v>
      </c>
    </row>
    <row r="588" spans="1:40" s="177" customFormat="1" x14ac:dyDescent="0.2">
      <c r="A588" s="583">
        <v>3</v>
      </c>
      <c r="B588" s="584"/>
      <c r="C588" s="585"/>
      <c r="D588" s="586"/>
      <c r="E588" s="586"/>
      <c r="F588" s="587"/>
      <c r="G588" s="235">
        <f t="shared" si="211"/>
        <v>0</v>
      </c>
      <c r="H588" s="235">
        <f t="shared" si="212"/>
        <v>0</v>
      </c>
      <c r="I588" s="235"/>
      <c r="J588" s="235"/>
      <c r="K588" s="235"/>
      <c r="L588" s="235"/>
      <c r="M588" s="235"/>
      <c r="O588" s="583">
        <v>14</v>
      </c>
      <c r="P588" s="584"/>
      <c r="Q588" s="585"/>
      <c r="R588" s="586"/>
      <c r="S588" s="586"/>
      <c r="T588" s="587"/>
      <c r="U588" s="235">
        <f t="shared" si="213"/>
        <v>0</v>
      </c>
      <c r="V588" s="235">
        <f t="shared" si="214"/>
        <v>0</v>
      </c>
      <c r="X588" s="583">
        <v>25</v>
      </c>
      <c r="Y588" s="584"/>
      <c r="Z588" s="585"/>
      <c r="AA588" s="586"/>
      <c r="AB588" s="586"/>
      <c r="AC588" s="587"/>
      <c r="AD588" s="235">
        <f t="shared" si="215"/>
        <v>0</v>
      </c>
      <c r="AE588" s="235">
        <f t="shared" si="216"/>
        <v>0</v>
      </c>
      <c r="AG588" s="583">
        <v>36</v>
      </c>
      <c r="AH588" s="584"/>
      <c r="AI588" s="585"/>
      <c r="AJ588" s="586"/>
      <c r="AK588" s="586"/>
      <c r="AL588" s="587"/>
      <c r="AM588" s="235">
        <f t="shared" si="217"/>
        <v>0</v>
      </c>
      <c r="AN588" s="235">
        <f t="shared" si="218"/>
        <v>0</v>
      </c>
    </row>
    <row r="589" spans="1:40" s="177" customFormat="1" x14ac:dyDescent="0.2">
      <c r="A589" s="583">
        <v>4</v>
      </c>
      <c r="B589" s="584"/>
      <c r="C589" s="585"/>
      <c r="D589" s="586"/>
      <c r="E589" s="586"/>
      <c r="F589" s="587"/>
      <c r="G589" s="235">
        <f t="shared" si="211"/>
        <v>0</v>
      </c>
      <c r="H589" s="235">
        <f t="shared" si="212"/>
        <v>0</v>
      </c>
      <c r="I589" s="235"/>
      <c r="J589" s="235"/>
      <c r="K589" s="235"/>
      <c r="L589" s="235"/>
      <c r="M589" s="235"/>
      <c r="O589" s="583">
        <v>15</v>
      </c>
      <c r="P589" s="584"/>
      <c r="Q589" s="585"/>
      <c r="R589" s="586"/>
      <c r="S589" s="586"/>
      <c r="T589" s="587"/>
      <c r="U589" s="235">
        <f t="shared" si="213"/>
        <v>0</v>
      </c>
      <c r="V589" s="235">
        <f t="shared" si="214"/>
        <v>0</v>
      </c>
      <c r="X589" s="583">
        <v>26</v>
      </c>
      <c r="Y589" s="584"/>
      <c r="Z589" s="585"/>
      <c r="AA589" s="586"/>
      <c r="AB589" s="586"/>
      <c r="AC589" s="587"/>
      <c r="AD589" s="235">
        <f t="shared" si="215"/>
        <v>0</v>
      </c>
      <c r="AE589" s="235">
        <f t="shared" si="216"/>
        <v>0</v>
      </c>
      <c r="AG589" s="583">
        <v>37</v>
      </c>
      <c r="AH589" s="584"/>
      <c r="AI589" s="585"/>
      <c r="AJ589" s="586"/>
      <c r="AK589" s="586"/>
      <c r="AL589" s="587"/>
      <c r="AM589" s="235">
        <f t="shared" si="217"/>
        <v>0</v>
      </c>
      <c r="AN589" s="235">
        <f t="shared" si="218"/>
        <v>0</v>
      </c>
    </row>
    <row r="590" spans="1:40" s="177" customFormat="1" x14ac:dyDescent="0.2">
      <c r="A590" s="583">
        <v>5</v>
      </c>
      <c r="B590" s="584"/>
      <c r="C590" s="585"/>
      <c r="D590" s="586"/>
      <c r="E590" s="586"/>
      <c r="F590" s="587"/>
      <c r="G590" s="235">
        <f t="shared" si="211"/>
        <v>0</v>
      </c>
      <c r="H590" s="235">
        <f t="shared" si="212"/>
        <v>0</v>
      </c>
      <c r="I590" s="235"/>
      <c r="J590" s="235"/>
      <c r="K590" s="235"/>
      <c r="L590" s="235"/>
      <c r="M590" s="235"/>
      <c r="O590" s="583">
        <v>16</v>
      </c>
      <c r="P590" s="584"/>
      <c r="Q590" s="585"/>
      <c r="R590" s="586"/>
      <c r="S590" s="586"/>
      <c r="T590" s="587"/>
      <c r="U590" s="235">
        <f t="shared" si="213"/>
        <v>0</v>
      </c>
      <c r="V590" s="235">
        <f t="shared" si="214"/>
        <v>0</v>
      </c>
      <c r="X590" s="583">
        <v>27</v>
      </c>
      <c r="Y590" s="584"/>
      <c r="Z590" s="585"/>
      <c r="AA590" s="586"/>
      <c r="AB590" s="586"/>
      <c r="AC590" s="587"/>
      <c r="AD590" s="235">
        <f t="shared" si="215"/>
        <v>0</v>
      </c>
      <c r="AE590" s="235">
        <f t="shared" si="216"/>
        <v>0</v>
      </c>
      <c r="AG590" s="583">
        <v>38</v>
      </c>
      <c r="AH590" s="584"/>
      <c r="AI590" s="585"/>
      <c r="AJ590" s="586"/>
      <c r="AK590" s="586"/>
      <c r="AL590" s="587"/>
      <c r="AM590" s="235">
        <f t="shared" si="217"/>
        <v>0</v>
      </c>
      <c r="AN590" s="235">
        <f t="shared" si="218"/>
        <v>0</v>
      </c>
    </row>
    <row r="591" spans="1:40" s="177" customFormat="1" x14ac:dyDescent="0.2">
      <c r="A591" s="583">
        <v>6</v>
      </c>
      <c r="B591" s="584"/>
      <c r="C591" s="585"/>
      <c r="D591" s="586"/>
      <c r="E591" s="586"/>
      <c r="F591" s="587"/>
      <c r="G591" s="235">
        <f t="shared" si="211"/>
        <v>0</v>
      </c>
      <c r="H591" s="235">
        <f t="shared" si="212"/>
        <v>0</v>
      </c>
      <c r="I591" s="235"/>
      <c r="J591" s="235"/>
      <c r="K591" s="235"/>
      <c r="L591" s="235"/>
      <c r="M591" s="235"/>
      <c r="O591" s="583">
        <v>17</v>
      </c>
      <c r="P591" s="584"/>
      <c r="Q591" s="585"/>
      <c r="R591" s="586"/>
      <c r="S591" s="586"/>
      <c r="T591" s="587"/>
      <c r="U591" s="235">
        <f t="shared" si="213"/>
        <v>0</v>
      </c>
      <c r="V591" s="235">
        <f t="shared" si="214"/>
        <v>0</v>
      </c>
      <c r="X591" s="583">
        <v>28</v>
      </c>
      <c r="Y591" s="584"/>
      <c r="Z591" s="585"/>
      <c r="AA591" s="586"/>
      <c r="AB591" s="586"/>
      <c r="AC591" s="587"/>
      <c r="AD591" s="235">
        <f t="shared" si="215"/>
        <v>0</v>
      </c>
      <c r="AE591" s="235">
        <f t="shared" si="216"/>
        <v>0</v>
      </c>
      <c r="AG591" s="583">
        <v>39</v>
      </c>
      <c r="AH591" s="584"/>
      <c r="AI591" s="585"/>
      <c r="AJ591" s="586"/>
      <c r="AK591" s="586"/>
      <c r="AL591" s="587"/>
      <c r="AM591" s="235">
        <f t="shared" si="217"/>
        <v>0</v>
      </c>
      <c r="AN591" s="235">
        <f t="shared" si="218"/>
        <v>0</v>
      </c>
    </row>
    <row r="592" spans="1:40" s="177" customFormat="1" x14ac:dyDescent="0.2">
      <c r="A592" s="583">
        <v>7</v>
      </c>
      <c r="B592" s="584"/>
      <c r="C592" s="585"/>
      <c r="D592" s="586"/>
      <c r="E592" s="586"/>
      <c r="F592" s="587"/>
      <c r="G592" s="235">
        <f t="shared" si="211"/>
        <v>0</v>
      </c>
      <c r="H592" s="235">
        <f t="shared" si="212"/>
        <v>0</v>
      </c>
      <c r="I592" s="235"/>
      <c r="J592" s="235"/>
      <c r="K592" s="235"/>
      <c r="L592" s="235"/>
      <c r="M592" s="235"/>
      <c r="O592" s="583">
        <v>18</v>
      </c>
      <c r="P592" s="584"/>
      <c r="Q592" s="585"/>
      <c r="R592" s="586"/>
      <c r="S592" s="586"/>
      <c r="T592" s="587"/>
      <c r="U592" s="235">
        <f t="shared" si="213"/>
        <v>0</v>
      </c>
      <c r="V592" s="235">
        <f t="shared" si="214"/>
        <v>0</v>
      </c>
      <c r="X592" s="583">
        <v>29</v>
      </c>
      <c r="Y592" s="584"/>
      <c r="Z592" s="585"/>
      <c r="AA592" s="586"/>
      <c r="AB592" s="586"/>
      <c r="AC592" s="587"/>
      <c r="AD592" s="235">
        <f t="shared" si="215"/>
        <v>0</v>
      </c>
      <c r="AE592" s="235">
        <f t="shared" si="216"/>
        <v>0</v>
      </c>
      <c r="AG592" s="583">
        <v>40</v>
      </c>
      <c r="AH592" s="584"/>
      <c r="AI592" s="585"/>
      <c r="AJ592" s="586"/>
      <c r="AK592" s="586"/>
      <c r="AL592" s="587"/>
      <c r="AM592" s="235">
        <f t="shared" si="217"/>
        <v>0</v>
      </c>
      <c r="AN592" s="235">
        <f t="shared" si="218"/>
        <v>0</v>
      </c>
    </row>
    <row r="593" spans="1:40" s="177" customFormat="1" x14ac:dyDescent="0.2">
      <c r="A593" s="583">
        <v>8</v>
      </c>
      <c r="B593" s="584"/>
      <c r="C593" s="585"/>
      <c r="D593" s="586"/>
      <c r="E593" s="586"/>
      <c r="F593" s="587"/>
      <c r="G593" s="235">
        <f t="shared" si="211"/>
        <v>0</v>
      </c>
      <c r="H593" s="235">
        <f t="shared" si="212"/>
        <v>0</v>
      </c>
      <c r="I593" s="235"/>
      <c r="J593" s="235"/>
      <c r="K593" s="235"/>
      <c r="L593" s="235"/>
      <c r="M593" s="235"/>
      <c r="O593" s="583">
        <v>19</v>
      </c>
      <c r="P593" s="584"/>
      <c r="Q593" s="585"/>
      <c r="R593" s="586"/>
      <c r="S593" s="586"/>
      <c r="T593" s="587"/>
      <c r="U593" s="235">
        <f t="shared" si="213"/>
        <v>0</v>
      </c>
      <c r="V593" s="235">
        <f t="shared" si="214"/>
        <v>0</v>
      </c>
      <c r="X593" s="583">
        <v>30</v>
      </c>
      <c r="Y593" s="584"/>
      <c r="Z593" s="585"/>
      <c r="AA593" s="586"/>
      <c r="AB593" s="586"/>
      <c r="AC593" s="587"/>
      <c r="AD593" s="235">
        <f t="shared" si="215"/>
        <v>0</v>
      </c>
      <c r="AE593" s="235">
        <f t="shared" si="216"/>
        <v>0</v>
      </c>
      <c r="AG593" s="583">
        <v>41</v>
      </c>
      <c r="AH593" s="584"/>
      <c r="AI593" s="585"/>
      <c r="AJ593" s="586"/>
      <c r="AK593" s="586"/>
      <c r="AL593" s="587"/>
      <c r="AM593" s="235">
        <f t="shared" si="217"/>
        <v>0</v>
      </c>
      <c r="AN593" s="235">
        <f t="shared" si="218"/>
        <v>0</v>
      </c>
    </row>
    <row r="594" spans="1:40" s="177" customFormat="1" x14ac:dyDescent="0.2">
      <c r="A594" s="583">
        <v>9</v>
      </c>
      <c r="B594" s="584"/>
      <c r="C594" s="585"/>
      <c r="D594" s="586"/>
      <c r="E594" s="586"/>
      <c r="F594" s="587"/>
      <c r="G594" s="235">
        <f t="shared" si="211"/>
        <v>0</v>
      </c>
      <c r="H594" s="235">
        <f t="shared" si="212"/>
        <v>0</v>
      </c>
      <c r="I594" s="235"/>
      <c r="J594" s="235"/>
      <c r="K594" s="235"/>
      <c r="L594" s="235"/>
      <c r="M594" s="235"/>
      <c r="O594" s="583">
        <v>20</v>
      </c>
      <c r="P594" s="584"/>
      <c r="Q594" s="585"/>
      <c r="R594" s="586"/>
      <c r="S594" s="586"/>
      <c r="T594" s="587"/>
      <c r="U594" s="235">
        <f t="shared" si="213"/>
        <v>0</v>
      </c>
      <c r="V594" s="235">
        <f t="shared" si="214"/>
        <v>0</v>
      </c>
      <c r="X594" s="583">
        <v>31</v>
      </c>
      <c r="Y594" s="584"/>
      <c r="Z594" s="585"/>
      <c r="AA594" s="586"/>
      <c r="AB594" s="586"/>
      <c r="AC594" s="587"/>
      <c r="AD594" s="235">
        <f t="shared" si="215"/>
        <v>0</v>
      </c>
      <c r="AE594" s="235">
        <f t="shared" si="216"/>
        <v>0</v>
      </c>
      <c r="AG594" s="583">
        <v>42</v>
      </c>
      <c r="AH594" s="584"/>
      <c r="AI594" s="585"/>
      <c r="AJ594" s="586"/>
      <c r="AK594" s="586"/>
      <c r="AL594" s="587"/>
      <c r="AM594" s="235">
        <f t="shared" si="217"/>
        <v>0</v>
      </c>
      <c r="AN594" s="235">
        <f t="shared" si="218"/>
        <v>0</v>
      </c>
    </row>
    <row r="595" spans="1:40" s="177" customFormat="1" x14ac:dyDescent="0.2">
      <c r="A595" s="583">
        <v>10</v>
      </c>
      <c r="B595" s="584"/>
      <c r="C595" s="585"/>
      <c r="D595" s="586"/>
      <c r="E595" s="586"/>
      <c r="F595" s="587"/>
      <c r="G595" s="235">
        <f t="shared" si="211"/>
        <v>0</v>
      </c>
      <c r="H595" s="235">
        <f t="shared" si="212"/>
        <v>0</v>
      </c>
      <c r="I595" s="235"/>
      <c r="J595" s="235"/>
      <c r="K595" s="235"/>
      <c r="L595" s="235"/>
      <c r="M595" s="235"/>
      <c r="O595" s="583">
        <v>21</v>
      </c>
      <c r="P595" s="584"/>
      <c r="Q595" s="585"/>
      <c r="R595" s="586"/>
      <c r="S595" s="586"/>
      <c r="T595" s="587"/>
      <c r="U595" s="235">
        <f t="shared" si="213"/>
        <v>0</v>
      </c>
      <c r="V595" s="235">
        <f t="shared" si="214"/>
        <v>0</v>
      </c>
      <c r="X595" s="583">
        <v>32</v>
      </c>
      <c r="Y595" s="584"/>
      <c r="Z595" s="585"/>
      <c r="AA595" s="586"/>
      <c r="AB595" s="586"/>
      <c r="AC595" s="587"/>
      <c r="AD595" s="235">
        <f t="shared" si="215"/>
        <v>0</v>
      </c>
      <c r="AE595" s="235">
        <f t="shared" si="216"/>
        <v>0</v>
      </c>
      <c r="AG595" s="583">
        <v>43</v>
      </c>
      <c r="AH595" s="584"/>
      <c r="AI595" s="585"/>
      <c r="AJ595" s="586"/>
      <c r="AK595" s="586"/>
      <c r="AL595" s="587"/>
      <c r="AM595" s="235">
        <f t="shared" si="217"/>
        <v>0</v>
      </c>
      <c r="AN595" s="235">
        <f t="shared" si="218"/>
        <v>0</v>
      </c>
    </row>
    <row r="596" spans="1:40" s="177" customFormat="1" ht="13.5" thickBot="1" x14ac:dyDescent="0.25">
      <c r="A596" s="583">
        <v>11</v>
      </c>
      <c r="B596" s="584"/>
      <c r="C596" s="585"/>
      <c r="D596" s="586"/>
      <c r="E596" s="586"/>
      <c r="F596" s="587"/>
      <c r="G596" s="235">
        <f t="shared" si="211"/>
        <v>0</v>
      </c>
      <c r="H596" s="235">
        <f t="shared" si="212"/>
        <v>0</v>
      </c>
      <c r="I596" s="235"/>
      <c r="J596" s="235"/>
      <c r="K596" s="235"/>
      <c r="L596" s="235"/>
      <c r="M596" s="235"/>
      <c r="O596" s="583">
        <v>22</v>
      </c>
      <c r="P596" s="584"/>
      <c r="Q596" s="585"/>
      <c r="R596" s="586"/>
      <c r="S596" s="586"/>
      <c r="T596" s="587"/>
      <c r="U596" s="235">
        <f t="shared" si="213"/>
        <v>0</v>
      </c>
      <c r="V596" s="235">
        <f t="shared" si="214"/>
        <v>0</v>
      </c>
      <c r="X596" s="583">
        <v>33</v>
      </c>
      <c r="Y596" s="584"/>
      <c r="Z596" s="585"/>
      <c r="AA596" s="586"/>
      <c r="AB596" s="586"/>
      <c r="AC596" s="587"/>
      <c r="AD596" s="235">
        <f t="shared" si="215"/>
        <v>0</v>
      </c>
      <c r="AE596" s="235">
        <f t="shared" si="216"/>
        <v>0</v>
      </c>
      <c r="AG596" s="588"/>
      <c r="AH596" s="589" t="s">
        <v>3</v>
      </c>
      <c r="AI596" s="551"/>
      <c r="AJ596" s="589"/>
      <c r="AK596" s="589"/>
      <c r="AL596" s="590">
        <f>SUM(F586:F596)+SUM(T586:T596)+SUM(AL586:AL595)+SUM(AC586:AC596)</f>
        <v>0</v>
      </c>
      <c r="AM596" s="235"/>
      <c r="AN596" s="235"/>
    </row>
    <row r="597" spans="1:40" s="177" customFormat="1" x14ac:dyDescent="0.2">
      <c r="B597" s="591"/>
      <c r="C597" s="328"/>
      <c r="D597" s="592"/>
      <c r="E597" s="592"/>
      <c r="F597" s="575"/>
      <c r="G597" s="235"/>
      <c r="H597" s="235"/>
      <c r="I597" s="235"/>
      <c r="J597" s="235"/>
      <c r="K597" s="235"/>
      <c r="L597" s="235"/>
      <c r="M597" s="235"/>
      <c r="P597" s="591"/>
      <c r="Q597" s="328"/>
      <c r="R597" s="592"/>
      <c r="S597" s="592"/>
      <c r="T597" s="575"/>
      <c r="U597" s="235"/>
      <c r="V597" s="235"/>
      <c r="Y597" s="591"/>
      <c r="Z597" s="328"/>
      <c r="AA597" s="592"/>
      <c r="AB597" s="592"/>
      <c r="AC597" s="575"/>
      <c r="AD597" s="235"/>
      <c r="AE597" s="235"/>
      <c r="AH597" s="591"/>
      <c r="AI597" s="328"/>
      <c r="AJ597" s="592"/>
      <c r="AK597" s="592"/>
      <c r="AL597" s="575"/>
      <c r="AM597" s="235"/>
      <c r="AN597" s="235"/>
    </row>
    <row r="598" spans="1:40" s="177" customFormat="1" x14ac:dyDescent="0.2">
      <c r="B598" s="591"/>
      <c r="C598" s="328"/>
      <c r="D598" s="592"/>
      <c r="E598" s="592"/>
      <c r="F598" s="575"/>
      <c r="G598" s="235"/>
      <c r="H598" s="235"/>
      <c r="I598" s="235"/>
      <c r="J598" s="235"/>
      <c r="K598" s="235"/>
      <c r="L598" s="235"/>
      <c r="M598" s="235"/>
      <c r="P598" s="591"/>
      <c r="Q598" s="328"/>
      <c r="R598" s="592"/>
      <c r="S598" s="592"/>
      <c r="T598" s="575"/>
      <c r="U598" s="235"/>
      <c r="V598" s="235"/>
      <c r="Y598" s="591"/>
      <c r="Z598" s="328"/>
      <c r="AA598" s="592"/>
      <c r="AB598" s="592"/>
      <c r="AC598" s="575"/>
      <c r="AD598" s="235"/>
      <c r="AE598" s="235"/>
      <c r="AH598" s="591"/>
      <c r="AI598" s="328"/>
      <c r="AJ598" s="592"/>
      <c r="AK598" s="592"/>
      <c r="AL598" s="575"/>
      <c r="AM598" s="235"/>
      <c r="AN598" s="235"/>
    </row>
    <row r="599" spans="1:40" s="177" customFormat="1" x14ac:dyDescent="0.2">
      <c r="B599" s="591"/>
      <c r="C599" s="328"/>
      <c r="D599" s="592"/>
      <c r="E599" s="592"/>
      <c r="F599" s="575"/>
      <c r="G599" s="235"/>
      <c r="H599" s="235"/>
      <c r="I599" s="235"/>
      <c r="J599" s="235"/>
      <c r="K599" s="235"/>
      <c r="L599" s="235"/>
      <c r="M599" s="235"/>
      <c r="P599" s="591"/>
      <c r="Q599" s="328"/>
      <c r="R599" s="592"/>
      <c r="S599" s="592"/>
      <c r="T599" s="575"/>
      <c r="U599" s="235"/>
      <c r="V599" s="235"/>
      <c r="Y599" s="591"/>
      <c r="Z599" s="328"/>
      <c r="AA599" s="592"/>
      <c r="AB599" s="592"/>
      <c r="AC599" s="575"/>
      <c r="AD599" s="235"/>
      <c r="AE599" s="235"/>
      <c r="AH599" s="591"/>
      <c r="AI599" s="328"/>
      <c r="AJ599" s="592"/>
      <c r="AK599" s="592"/>
      <c r="AL599" s="575"/>
      <c r="AM599" s="235"/>
      <c r="AN599" s="235"/>
    </row>
    <row r="600" spans="1:40" s="177" customFormat="1" x14ac:dyDescent="0.2">
      <c r="B600" s="591"/>
      <c r="C600" s="328"/>
      <c r="D600" s="592"/>
      <c r="E600" s="592"/>
      <c r="F600" s="575"/>
      <c r="G600" s="235"/>
      <c r="H600" s="235"/>
      <c r="I600" s="235"/>
      <c r="J600" s="235"/>
      <c r="K600" s="235"/>
      <c r="L600" s="235"/>
      <c r="M600" s="235"/>
      <c r="P600" s="591"/>
      <c r="Q600" s="328"/>
      <c r="R600" s="592"/>
      <c r="S600" s="592"/>
      <c r="T600" s="575"/>
      <c r="U600" s="235"/>
      <c r="V600" s="235"/>
      <c r="Y600" s="591"/>
      <c r="Z600" s="328"/>
      <c r="AA600" s="592"/>
      <c r="AB600" s="592"/>
      <c r="AC600" s="575"/>
      <c r="AD600" s="235"/>
      <c r="AE600" s="235"/>
      <c r="AH600" s="591"/>
      <c r="AI600" s="328"/>
      <c r="AJ600" s="592"/>
      <c r="AK600" s="592"/>
      <c r="AL600" s="575"/>
      <c r="AM600" s="235"/>
      <c r="AN600" s="235"/>
    </row>
    <row r="601" spans="1:40" s="177" customFormat="1" x14ac:dyDescent="0.2">
      <c r="B601" s="591"/>
      <c r="C601" s="328"/>
      <c r="D601" s="592"/>
      <c r="E601" s="592"/>
      <c r="F601" s="575"/>
      <c r="G601" s="235"/>
      <c r="H601" s="235"/>
      <c r="I601" s="235"/>
      <c r="J601" s="235"/>
      <c r="K601" s="235"/>
      <c r="L601" s="235"/>
      <c r="M601" s="235"/>
      <c r="P601" s="591"/>
      <c r="Q601" s="328"/>
      <c r="R601" s="592"/>
      <c r="S601" s="592"/>
      <c r="T601" s="575"/>
      <c r="U601" s="235"/>
      <c r="V601" s="235"/>
      <c r="Y601" s="591"/>
      <c r="Z601" s="328"/>
      <c r="AA601" s="592"/>
      <c r="AB601" s="592"/>
      <c r="AC601" s="575"/>
      <c r="AD601" s="235"/>
      <c r="AE601" s="235"/>
      <c r="AH601" s="591"/>
      <c r="AI601" s="328"/>
      <c r="AJ601" s="592"/>
      <c r="AK601" s="592"/>
      <c r="AL601" s="575"/>
      <c r="AM601" s="235"/>
      <c r="AN601" s="235"/>
    </row>
    <row r="602" spans="1:40" s="177" customFormat="1" x14ac:dyDescent="0.2">
      <c r="B602" s="591"/>
      <c r="C602" s="328"/>
      <c r="D602" s="592"/>
      <c r="E602" s="592"/>
      <c r="F602" s="575"/>
      <c r="G602" s="235"/>
      <c r="H602" s="235"/>
      <c r="I602" s="235"/>
      <c r="J602" s="235"/>
      <c r="K602" s="235"/>
      <c r="L602" s="235"/>
      <c r="M602" s="235"/>
      <c r="P602" s="591"/>
      <c r="Q602" s="328"/>
      <c r="R602" s="592"/>
      <c r="S602" s="592"/>
      <c r="T602" s="575"/>
      <c r="U602" s="235"/>
      <c r="V602" s="235"/>
      <c r="Y602" s="591"/>
      <c r="Z602" s="328"/>
      <c r="AA602" s="592"/>
      <c r="AB602" s="592"/>
      <c r="AC602" s="575"/>
      <c r="AD602" s="235"/>
      <c r="AE602" s="235"/>
      <c r="AH602" s="591"/>
      <c r="AI602" s="328"/>
      <c r="AJ602" s="592"/>
      <c r="AK602" s="592"/>
      <c r="AL602" s="575"/>
      <c r="AM602" s="235"/>
      <c r="AN602" s="235"/>
    </row>
    <row r="603" spans="1:40" s="177" customFormat="1" ht="13.5" thickBot="1" x14ac:dyDescent="0.25">
      <c r="B603" s="591"/>
      <c r="C603" s="328"/>
      <c r="D603" s="592"/>
      <c r="E603" s="592"/>
      <c r="F603" s="575"/>
      <c r="G603" s="235"/>
      <c r="H603" s="235"/>
      <c r="I603" s="235"/>
      <c r="J603" s="235"/>
      <c r="K603" s="235"/>
      <c r="L603" s="235"/>
      <c r="M603" s="235"/>
      <c r="P603" s="591"/>
      <c r="Q603" s="328"/>
      <c r="R603" s="592"/>
      <c r="S603" s="592"/>
      <c r="T603" s="575"/>
      <c r="U603" s="235"/>
      <c r="V603" s="235"/>
      <c r="Y603" s="591"/>
      <c r="Z603" s="328"/>
      <c r="AA603" s="592"/>
      <c r="AB603" s="592"/>
      <c r="AC603" s="575"/>
      <c r="AD603" s="235"/>
      <c r="AE603" s="235"/>
      <c r="AH603" s="591"/>
      <c r="AI603" s="328"/>
      <c r="AJ603" s="592"/>
      <c r="AK603" s="592"/>
      <c r="AL603" s="575"/>
      <c r="AM603" s="235"/>
      <c r="AN603" s="235"/>
    </row>
    <row r="604" spans="1:40" s="177" customFormat="1" ht="13.5" thickBot="1" x14ac:dyDescent="0.25">
      <c r="A604" s="579">
        <v>28</v>
      </c>
      <c r="B604" s="579"/>
      <c r="C604" s="472"/>
      <c r="D604" s="816" t="s">
        <v>159</v>
      </c>
      <c r="E604" s="812" t="s">
        <v>34</v>
      </c>
      <c r="F604" s="580">
        <f>+$AL616</f>
        <v>0</v>
      </c>
      <c r="G604" s="235"/>
      <c r="H604" s="235"/>
      <c r="I604" s="235"/>
      <c r="J604" s="235"/>
      <c r="K604" s="235"/>
      <c r="L604" s="235"/>
      <c r="M604" s="235"/>
      <c r="O604" s="579"/>
      <c r="P604" s="579"/>
      <c r="Q604" s="472"/>
      <c r="R604" s="816" t="s">
        <v>159</v>
      </c>
      <c r="S604" s="812" t="s">
        <v>34</v>
      </c>
      <c r="T604" s="580">
        <f>+$AL616</f>
        <v>0</v>
      </c>
      <c r="U604" s="235"/>
      <c r="V604" s="235"/>
      <c r="X604" s="579">
        <v>28</v>
      </c>
      <c r="Y604" s="579"/>
      <c r="Z604" s="472"/>
      <c r="AA604" s="816" t="s">
        <v>159</v>
      </c>
      <c r="AB604" s="812" t="s">
        <v>34</v>
      </c>
      <c r="AC604" s="580">
        <f>+$AL616</f>
        <v>0</v>
      </c>
      <c r="AD604" s="235"/>
      <c r="AE604" s="235"/>
      <c r="AG604" s="579"/>
      <c r="AH604" s="579"/>
      <c r="AI604" s="472"/>
      <c r="AJ604" s="816" t="s">
        <v>159</v>
      </c>
      <c r="AK604" s="812" t="s">
        <v>34</v>
      </c>
      <c r="AL604" s="814" t="s">
        <v>18</v>
      </c>
      <c r="AM604" s="235"/>
      <c r="AN604" s="235"/>
    </row>
    <row r="605" spans="1:40" s="177" customFormat="1" ht="51" x14ac:dyDescent="0.2">
      <c r="A605" s="581" t="s">
        <v>7</v>
      </c>
      <c r="B605" s="582" t="str">
        <f>+" אסמכתא " &amp; $B$30 &amp;"         חזרה לטבלה "</f>
        <v xml:space="preserve"> אסמכתא          חזרה לטבלה </v>
      </c>
      <c r="C605" s="477" t="s">
        <v>203</v>
      </c>
      <c r="D605" s="817"/>
      <c r="E605" s="813"/>
      <c r="F605" s="580" t="s">
        <v>18</v>
      </c>
      <c r="G605" s="235"/>
      <c r="H605" s="235"/>
      <c r="I605" s="235"/>
      <c r="J605" s="235"/>
      <c r="K605" s="235"/>
      <c r="L605" s="235"/>
      <c r="M605" s="235"/>
      <c r="O605" s="581" t="s">
        <v>23</v>
      </c>
      <c r="P605" s="582" t="str">
        <f>+" אסמכתא " &amp; $B$30 &amp;"         חזרה לטבלה "</f>
        <v xml:space="preserve"> אסמכתא          חזרה לטבלה </v>
      </c>
      <c r="Q605" s="477" t="s">
        <v>203</v>
      </c>
      <c r="R605" s="817"/>
      <c r="S605" s="813"/>
      <c r="T605" s="580" t="s">
        <v>18</v>
      </c>
      <c r="U605" s="235"/>
      <c r="V605" s="235"/>
      <c r="X605" s="581" t="s">
        <v>7</v>
      </c>
      <c r="Y605" s="582" t="str">
        <f>+" אסמכתא " &amp; $B$30 &amp;"         חזרה לטבלה "</f>
        <v xml:space="preserve"> אסמכתא          חזרה לטבלה </v>
      </c>
      <c r="Z605" s="477" t="s">
        <v>203</v>
      </c>
      <c r="AA605" s="817"/>
      <c r="AB605" s="813"/>
      <c r="AC605" s="580" t="s">
        <v>18</v>
      </c>
      <c r="AD605" s="235"/>
      <c r="AE605" s="235"/>
      <c r="AG605" s="581" t="s">
        <v>23</v>
      </c>
      <c r="AH605" s="582" t="str">
        <f>+" אסמכתא " &amp; $B$30 &amp;"         חזרה לטבלה "</f>
        <v xml:space="preserve"> אסמכתא          חזרה לטבלה </v>
      </c>
      <c r="AI605" s="477" t="s">
        <v>203</v>
      </c>
      <c r="AJ605" s="817"/>
      <c r="AK605" s="813"/>
      <c r="AL605" s="815"/>
      <c r="AM605" s="235"/>
      <c r="AN605" s="235"/>
    </row>
    <row r="606" spans="1:40" s="177" customFormat="1" x14ac:dyDescent="0.2">
      <c r="A606" s="583">
        <v>1</v>
      </c>
      <c r="B606" s="584"/>
      <c r="C606" s="585"/>
      <c r="D606" s="586"/>
      <c r="E606" s="586"/>
      <c r="F606" s="587"/>
      <c r="G606" s="235">
        <f>IF(AND((COUNTA($C$30)=1),(COUNTA(F606)=1),($C$30&lt;&gt;0),(OR((E606&lt;$C$62),(E606&gt;($E$62+61))))),1,0)</f>
        <v>0</v>
      </c>
      <c r="H606" s="235">
        <f>IF(AND((COUNTA($C$30)=1),(COUNTA(F606)=1),($C$30&lt;&gt;0),(OR((D606&lt;$C$62),(D606&gt;($E$62))))),1,0)</f>
        <v>0</v>
      </c>
      <c r="I606" s="235"/>
      <c r="J606" s="235"/>
      <c r="K606" s="235"/>
      <c r="L606" s="235"/>
      <c r="M606" s="235"/>
      <c r="O606" s="583">
        <v>12</v>
      </c>
      <c r="P606" s="584"/>
      <c r="Q606" s="585"/>
      <c r="R606" s="586"/>
      <c r="S606" s="586"/>
      <c r="T606" s="587"/>
      <c r="U606" s="235">
        <f>IF(AND((COUNTA($C$30)=1),(COUNTA(T606)=1),($C$30&lt;&gt;0),(OR((S606&lt;$C$62),(S606&gt;($E$62+61))))),1,0)</f>
        <v>0</v>
      </c>
      <c r="V606" s="235">
        <f>IF(AND((COUNTA($C$30)=1),(COUNTA(T606)=1),($C$30&lt;&gt;0),(OR((R606&lt;$C$62),(R606&gt;($E$62))))),1,0)</f>
        <v>0</v>
      </c>
      <c r="X606" s="583">
        <v>23</v>
      </c>
      <c r="Y606" s="584"/>
      <c r="Z606" s="585"/>
      <c r="AA606" s="586"/>
      <c r="AB606" s="586"/>
      <c r="AC606" s="587"/>
      <c r="AD606" s="235">
        <f>IF(AND((COUNTA($C$30)=1),(COUNTA(AC606)=1),($C$30&lt;&gt;0),(OR((AB606&lt;$C$62),(AB606&gt;($E$62+61))))),1,0)</f>
        <v>0</v>
      </c>
      <c r="AE606" s="235">
        <f>IF(AND((COUNTA($C$30)=1),(COUNTA(AC606)=1),($C$30&lt;&gt;0),(OR((AA606&lt;$C$62),(AA606&gt;($E$62))))),1,0)</f>
        <v>0</v>
      </c>
      <c r="AG606" s="583">
        <v>34</v>
      </c>
      <c r="AH606" s="584"/>
      <c r="AI606" s="585"/>
      <c r="AJ606" s="586"/>
      <c r="AK606" s="586"/>
      <c r="AL606" s="587"/>
      <c r="AM606" s="235">
        <f>IF(AND((COUNTA($C$30)=1),(COUNTA(AL606)=1),($C$30&lt;&gt;0),(OR((AK606&lt;$C$62),(AK606&gt;($E$62+61))))),1,0)</f>
        <v>0</v>
      </c>
      <c r="AN606" s="235">
        <f>IF(AND((COUNTA($C$30)=1),(COUNTA(AL606)=1),($C$30&lt;&gt;0),(OR((AJ606&lt;$C$62),(AJ606&gt;($E$62))))),1,0)</f>
        <v>0</v>
      </c>
    </row>
    <row r="607" spans="1:40" s="177" customFormat="1" x14ac:dyDescent="0.2">
      <c r="A607" s="583">
        <v>2</v>
      </c>
      <c r="B607" s="584"/>
      <c r="C607" s="585"/>
      <c r="D607" s="586"/>
      <c r="E607" s="586"/>
      <c r="F607" s="587"/>
      <c r="G607" s="235">
        <f t="shared" ref="G607:G616" si="219">IF(AND((COUNTA($C$30)=1),(COUNTA(F607)=1),($C$30&lt;&gt;0),(OR((E607&lt;$C$62),(E607&gt;($E$62+61))))),1,0)</f>
        <v>0</v>
      </c>
      <c r="H607" s="235">
        <f t="shared" ref="H607:H616" si="220">IF(AND((COUNTA($C$30)=1),(COUNTA(F607)=1),($C$30&lt;&gt;0),(OR((D607&lt;$C$62),(D607&gt;($E$62))))),1,0)</f>
        <v>0</v>
      </c>
      <c r="I607" s="235"/>
      <c r="J607" s="235"/>
      <c r="K607" s="235"/>
      <c r="L607" s="235"/>
      <c r="M607" s="235"/>
      <c r="O607" s="583">
        <v>13</v>
      </c>
      <c r="P607" s="584"/>
      <c r="Q607" s="585"/>
      <c r="R607" s="586"/>
      <c r="S607" s="586"/>
      <c r="T607" s="587"/>
      <c r="U607" s="235">
        <f t="shared" ref="U607:U616" si="221">IF(AND((COUNTA($C$30)=1),(COUNTA(T607)=1),($C$30&lt;&gt;0),(OR((S607&lt;$C$62),(S607&gt;($E$62+61))))),1,0)</f>
        <v>0</v>
      </c>
      <c r="V607" s="235">
        <f t="shared" ref="V607:V616" si="222">IF(AND((COUNTA($C$30)=1),(COUNTA(T607)=1),($C$30&lt;&gt;0),(OR((R607&lt;$C$62),(R607&gt;($E$62))))),1,0)</f>
        <v>0</v>
      </c>
      <c r="X607" s="583">
        <v>24</v>
      </c>
      <c r="Y607" s="584"/>
      <c r="Z607" s="585"/>
      <c r="AA607" s="586"/>
      <c r="AB607" s="586"/>
      <c r="AC607" s="587"/>
      <c r="AD607" s="235">
        <f t="shared" ref="AD607:AD616" si="223">IF(AND((COUNTA($C$30)=1),(COUNTA(AC607)=1),($C$30&lt;&gt;0),(OR((AB607&lt;$C$62),(AB607&gt;($E$62+61))))),1,0)</f>
        <v>0</v>
      </c>
      <c r="AE607" s="235">
        <f t="shared" ref="AE607:AE616" si="224">IF(AND((COUNTA($C$30)=1),(COUNTA(AC607)=1),($C$30&lt;&gt;0),(OR((AA607&lt;$C$62),(AA607&gt;($E$62))))),1,0)</f>
        <v>0</v>
      </c>
      <c r="AG607" s="583">
        <v>35</v>
      </c>
      <c r="AH607" s="584"/>
      <c r="AI607" s="585"/>
      <c r="AJ607" s="586"/>
      <c r="AK607" s="586"/>
      <c r="AL607" s="587"/>
      <c r="AM607" s="235">
        <f t="shared" ref="AM607:AM615" si="225">IF(AND((COUNTA($C$30)=1),(COUNTA(AL607)=1),($C$30&lt;&gt;0),(OR((AK607&lt;$C$62),(AK607&gt;($E$62+61))))),1,0)</f>
        <v>0</v>
      </c>
      <c r="AN607" s="235">
        <f t="shared" ref="AN607:AN615" si="226">IF(AND((COUNTA($C$30)=1),(COUNTA(AL607)=1),($C$30&lt;&gt;0),(OR((AJ607&lt;$C$62),(AJ607&gt;($E$62))))),1,0)</f>
        <v>0</v>
      </c>
    </row>
    <row r="608" spans="1:40" s="177" customFormat="1" x14ac:dyDescent="0.2">
      <c r="A608" s="583">
        <v>3</v>
      </c>
      <c r="B608" s="584"/>
      <c r="C608" s="585"/>
      <c r="D608" s="586"/>
      <c r="E608" s="586"/>
      <c r="F608" s="587"/>
      <c r="G608" s="235">
        <f t="shared" si="219"/>
        <v>0</v>
      </c>
      <c r="H608" s="235">
        <f t="shared" si="220"/>
        <v>0</v>
      </c>
      <c r="I608" s="235"/>
      <c r="J608" s="235"/>
      <c r="K608" s="235"/>
      <c r="L608" s="235"/>
      <c r="M608" s="235"/>
      <c r="O608" s="583">
        <v>14</v>
      </c>
      <c r="P608" s="584"/>
      <c r="Q608" s="585"/>
      <c r="R608" s="586"/>
      <c r="S608" s="586"/>
      <c r="T608" s="587"/>
      <c r="U608" s="235">
        <f t="shared" si="221"/>
        <v>0</v>
      </c>
      <c r="V608" s="235">
        <f t="shared" si="222"/>
        <v>0</v>
      </c>
      <c r="X608" s="583">
        <v>25</v>
      </c>
      <c r="Y608" s="584"/>
      <c r="Z608" s="585"/>
      <c r="AA608" s="586"/>
      <c r="AB608" s="586"/>
      <c r="AC608" s="587"/>
      <c r="AD608" s="235">
        <f t="shared" si="223"/>
        <v>0</v>
      </c>
      <c r="AE608" s="235">
        <f t="shared" si="224"/>
        <v>0</v>
      </c>
      <c r="AG608" s="583">
        <v>36</v>
      </c>
      <c r="AH608" s="584"/>
      <c r="AI608" s="585"/>
      <c r="AJ608" s="586"/>
      <c r="AK608" s="586"/>
      <c r="AL608" s="587"/>
      <c r="AM608" s="235">
        <f t="shared" si="225"/>
        <v>0</v>
      </c>
      <c r="AN608" s="235">
        <f t="shared" si="226"/>
        <v>0</v>
      </c>
    </row>
    <row r="609" spans="1:40" s="177" customFormat="1" x14ac:dyDescent="0.2">
      <c r="A609" s="583">
        <v>4</v>
      </c>
      <c r="B609" s="584"/>
      <c r="C609" s="585"/>
      <c r="D609" s="586"/>
      <c r="E609" s="586"/>
      <c r="F609" s="587"/>
      <c r="G609" s="235">
        <f t="shared" si="219"/>
        <v>0</v>
      </c>
      <c r="H609" s="235">
        <f t="shared" si="220"/>
        <v>0</v>
      </c>
      <c r="I609" s="235"/>
      <c r="J609" s="235"/>
      <c r="K609" s="235"/>
      <c r="L609" s="235"/>
      <c r="M609" s="235"/>
      <c r="O609" s="583">
        <v>15</v>
      </c>
      <c r="P609" s="584"/>
      <c r="Q609" s="585"/>
      <c r="R609" s="586"/>
      <c r="S609" s="586"/>
      <c r="T609" s="587"/>
      <c r="U609" s="235">
        <f t="shared" si="221"/>
        <v>0</v>
      </c>
      <c r="V609" s="235">
        <f t="shared" si="222"/>
        <v>0</v>
      </c>
      <c r="X609" s="583">
        <v>26</v>
      </c>
      <c r="Y609" s="584"/>
      <c r="Z609" s="585"/>
      <c r="AA609" s="586"/>
      <c r="AB609" s="586"/>
      <c r="AC609" s="587"/>
      <c r="AD609" s="235">
        <f t="shared" si="223"/>
        <v>0</v>
      </c>
      <c r="AE609" s="235">
        <f t="shared" si="224"/>
        <v>0</v>
      </c>
      <c r="AG609" s="583">
        <v>37</v>
      </c>
      <c r="AH609" s="584"/>
      <c r="AI609" s="585"/>
      <c r="AJ609" s="586"/>
      <c r="AK609" s="586"/>
      <c r="AL609" s="587"/>
      <c r="AM609" s="235">
        <f t="shared" si="225"/>
        <v>0</v>
      </c>
      <c r="AN609" s="235">
        <f t="shared" si="226"/>
        <v>0</v>
      </c>
    </row>
    <row r="610" spans="1:40" s="177" customFormat="1" x14ac:dyDescent="0.2">
      <c r="A610" s="583">
        <v>5</v>
      </c>
      <c r="B610" s="584"/>
      <c r="C610" s="585"/>
      <c r="D610" s="586"/>
      <c r="E610" s="586"/>
      <c r="F610" s="587"/>
      <c r="G610" s="235">
        <f t="shared" si="219"/>
        <v>0</v>
      </c>
      <c r="H610" s="235">
        <f t="shared" si="220"/>
        <v>0</v>
      </c>
      <c r="I610" s="235"/>
      <c r="J610" s="235"/>
      <c r="K610" s="235"/>
      <c r="L610" s="235"/>
      <c r="M610" s="235"/>
      <c r="O610" s="583">
        <v>16</v>
      </c>
      <c r="P610" s="584"/>
      <c r="Q610" s="585"/>
      <c r="R610" s="586"/>
      <c r="S610" s="586"/>
      <c r="T610" s="587"/>
      <c r="U610" s="235">
        <f t="shared" si="221"/>
        <v>0</v>
      </c>
      <c r="V610" s="235">
        <f t="shared" si="222"/>
        <v>0</v>
      </c>
      <c r="X610" s="583">
        <v>27</v>
      </c>
      <c r="Y610" s="584"/>
      <c r="Z610" s="585"/>
      <c r="AA610" s="586"/>
      <c r="AB610" s="586"/>
      <c r="AC610" s="587"/>
      <c r="AD610" s="235">
        <f t="shared" si="223"/>
        <v>0</v>
      </c>
      <c r="AE610" s="235">
        <f t="shared" si="224"/>
        <v>0</v>
      </c>
      <c r="AG610" s="583">
        <v>38</v>
      </c>
      <c r="AH610" s="584"/>
      <c r="AI610" s="585"/>
      <c r="AJ610" s="586"/>
      <c r="AK610" s="586"/>
      <c r="AL610" s="587"/>
      <c r="AM610" s="235">
        <f t="shared" si="225"/>
        <v>0</v>
      </c>
      <c r="AN610" s="235">
        <f t="shared" si="226"/>
        <v>0</v>
      </c>
    </row>
    <row r="611" spans="1:40" s="177" customFormat="1" x14ac:dyDescent="0.2">
      <c r="A611" s="583">
        <v>6</v>
      </c>
      <c r="B611" s="584"/>
      <c r="C611" s="585"/>
      <c r="D611" s="586"/>
      <c r="E611" s="586"/>
      <c r="F611" s="587"/>
      <c r="G611" s="235">
        <f t="shared" si="219"/>
        <v>0</v>
      </c>
      <c r="H611" s="235">
        <f t="shared" si="220"/>
        <v>0</v>
      </c>
      <c r="I611" s="235"/>
      <c r="J611" s="235"/>
      <c r="K611" s="235"/>
      <c r="L611" s="235"/>
      <c r="M611" s="235"/>
      <c r="O611" s="583">
        <v>17</v>
      </c>
      <c r="P611" s="584"/>
      <c r="Q611" s="585"/>
      <c r="R611" s="586"/>
      <c r="S611" s="586"/>
      <c r="T611" s="587"/>
      <c r="U611" s="235">
        <f t="shared" si="221"/>
        <v>0</v>
      </c>
      <c r="V611" s="235">
        <f t="shared" si="222"/>
        <v>0</v>
      </c>
      <c r="X611" s="583">
        <v>28</v>
      </c>
      <c r="Y611" s="584"/>
      <c r="Z611" s="585"/>
      <c r="AA611" s="586"/>
      <c r="AB611" s="586"/>
      <c r="AC611" s="587"/>
      <c r="AD611" s="235">
        <f t="shared" si="223"/>
        <v>0</v>
      </c>
      <c r="AE611" s="235">
        <f t="shared" si="224"/>
        <v>0</v>
      </c>
      <c r="AG611" s="583">
        <v>39</v>
      </c>
      <c r="AH611" s="584"/>
      <c r="AI611" s="585"/>
      <c r="AJ611" s="586"/>
      <c r="AK611" s="586"/>
      <c r="AL611" s="587"/>
      <c r="AM611" s="235">
        <f t="shared" si="225"/>
        <v>0</v>
      </c>
      <c r="AN611" s="235">
        <f t="shared" si="226"/>
        <v>0</v>
      </c>
    </row>
    <row r="612" spans="1:40" s="177" customFormat="1" x14ac:dyDescent="0.2">
      <c r="A612" s="583">
        <v>7</v>
      </c>
      <c r="B612" s="584"/>
      <c r="C612" s="585"/>
      <c r="D612" s="586"/>
      <c r="E612" s="586"/>
      <c r="F612" s="587"/>
      <c r="G612" s="235">
        <f t="shared" si="219"/>
        <v>0</v>
      </c>
      <c r="H612" s="235">
        <f t="shared" si="220"/>
        <v>0</v>
      </c>
      <c r="I612" s="235"/>
      <c r="J612" s="235"/>
      <c r="K612" s="235"/>
      <c r="L612" s="235"/>
      <c r="M612" s="235"/>
      <c r="O612" s="583">
        <v>18</v>
      </c>
      <c r="P612" s="584"/>
      <c r="Q612" s="585"/>
      <c r="R612" s="586"/>
      <c r="S612" s="586"/>
      <c r="T612" s="587"/>
      <c r="U612" s="235">
        <f t="shared" si="221"/>
        <v>0</v>
      </c>
      <c r="V612" s="235">
        <f t="shared" si="222"/>
        <v>0</v>
      </c>
      <c r="X612" s="583">
        <v>29</v>
      </c>
      <c r="Y612" s="584"/>
      <c r="Z612" s="585"/>
      <c r="AA612" s="586"/>
      <c r="AB612" s="586"/>
      <c r="AC612" s="587"/>
      <c r="AD612" s="235">
        <f t="shared" si="223"/>
        <v>0</v>
      </c>
      <c r="AE612" s="235">
        <f t="shared" si="224"/>
        <v>0</v>
      </c>
      <c r="AG612" s="583">
        <v>40</v>
      </c>
      <c r="AH612" s="584"/>
      <c r="AI612" s="585"/>
      <c r="AJ612" s="586"/>
      <c r="AK612" s="586"/>
      <c r="AL612" s="587"/>
      <c r="AM612" s="235">
        <f t="shared" si="225"/>
        <v>0</v>
      </c>
      <c r="AN612" s="235">
        <f t="shared" si="226"/>
        <v>0</v>
      </c>
    </row>
    <row r="613" spans="1:40" s="177" customFormat="1" x14ac:dyDescent="0.2">
      <c r="A613" s="583">
        <v>8</v>
      </c>
      <c r="B613" s="584"/>
      <c r="C613" s="585"/>
      <c r="D613" s="586"/>
      <c r="E613" s="586"/>
      <c r="F613" s="587"/>
      <c r="G613" s="235">
        <f t="shared" si="219"/>
        <v>0</v>
      </c>
      <c r="H613" s="235">
        <f t="shared" si="220"/>
        <v>0</v>
      </c>
      <c r="I613" s="235"/>
      <c r="J613" s="235"/>
      <c r="K613" s="235"/>
      <c r="L613" s="235"/>
      <c r="M613" s="235"/>
      <c r="O613" s="583">
        <v>19</v>
      </c>
      <c r="P613" s="584"/>
      <c r="Q613" s="585"/>
      <c r="R613" s="586"/>
      <c r="S613" s="586"/>
      <c r="T613" s="587"/>
      <c r="U613" s="235">
        <f t="shared" si="221"/>
        <v>0</v>
      </c>
      <c r="V613" s="235">
        <f t="shared" si="222"/>
        <v>0</v>
      </c>
      <c r="X613" s="583">
        <v>30</v>
      </c>
      <c r="Y613" s="584"/>
      <c r="Z613" s="585"/>
      <c r="AA613" s="586"/>
      <c r="AB613" s="586"/>
      <c r="AC613" s="587"/>
      <c r="AD613" s="235">
        <f t="shared" si="223"/>
        <v>0</v>
      </c>
      <c r="AE613" s="235">
        <f t="shared" si="224"/>
        <v>0</v>
      </c>
      <c r="AG613" s="583">
        <v>41</v>
      </c>
      <c r="AH613" s="584"/>
      <c r="AI613" s="585"/>
      <c r="AJ613" s="586"/>
      <c r="AK613" s="586"/>
      <c r="AL613" s="587"/>
      <c r="AM613" s="235">
        <f t="shared" si="225"/>
        <v>0</v>
      </c>
      <c r="AN613" s="235">
        <f t="shared" si="226"/>
        <v>0</v>
      </c>
    </row>
    <row r="614" spans="1:40" s="177" customFormat="1" x14ac:dyDescent="0.2">
      <c r="A614" s="583">
        <v>9</v>
      </c>
      <c r="B614" s="584"/>
      <c r="C614" s="585"/>
      <c r="D614" s="586"/>
      <c r="E614" s="586"/>
      <c r="F614" s="587"/>
      <c r="G614" s="235">
        <f t="shared" si="219"/>
        <v>0</v>
      </c>
      <c r="H614" s="235">
        <f t="shared" si="220"/>
        <v>0</v>
      </c>
      <c r="I614" s="235"/>
      <c r="J614" s="235"/>
      <c r="K614" s="235"/>
      <c r="L614" s="235"/>
      <c r="M614" s="235"/>
      <c r="O614" s="583">
        <v>20</v>
      </c>
      <c r="P614" s="584"/>
      <c r="Q614" s="585"/>
      <c r="R614" s="586"/>
      <c r="S614" s="586"/>
      <c r="T614" s="587"/>
      <c r="U614" s="235">
        <f t="shared" si="221"/>
        <v>0</v>
      </c>
      <c r="V614" s="235">
        <f t="shared" si="222"/>
        <v>0</v>
      </c>
      <c r="X614" s="583">
        <v>31</v>
      </c>
      <c r="Y614" s="584"/>
      <c r="Z614" s="585"/>
      <c r="AA614" s="586"/>
      <c r="AB614" s="586"/>
      <c r="AC614" s="587"/>
      <c r="AD614" s="235">
        <f t="shared" si="223"/>
        <v>0</v>
      </c>
      <c r="AE614" s="235">
        <f t="shared" si="224"/>
        <v>0</v>
      </c>
      <c r="AG614" s="583">
        <v>42</v>
      </c>
      <c r="AH614" s="584"/>
      <c r="AI614" s="585"/>
      <c r="AJ614" s="586"/>
      <c r="AK614" s="586"/>
      <c r="AL614" s="587"/>
      <c r="AM614" s="235">
        <f t="shared" si="225"/>
        <v>0</v>
      </c>
      <c r="AN614" s="235">
        <f t="shared" si="226"/>
        <v>0</v>
      </c>
    </row>
    <row r="615" spans="1:40" s="177" customFormat="1" x14ac:dyDescent="0.2">
      <c r="A615" s="583">
        <v>10</v>
      </c>
      <c r="B615" s="584"/>
      <c r="C615" s="585"/>
      <c r="D615" s="586"/>
      <c r="E615" s="586"/>
      <c r="F615" s="587"/>
      <c r="G615" s="235">
        <f t="shared" si="219"/>
        <v>0</v>
      </c>
      <c r="H615" s="235">
        <f t="shared" si="220"/>
        <v>0</v>
      </c>
      <c r="I615" s="235"/>
      <c r="J615" s="235"/>
      <c r="K615" s="235"/>
      <c r="L615" s="235"/>
      <c r="M615" s="235"/>
      <c r="O615" s="583">
        <v>21</v>
      </c>
      <c r="P615" s="584"/>
      <c r="Q615" s="585"/>
      <c r="R615" s="586"/>
      <c r="S615" s="586"/>
      <c r="T615" s="587"/>
      <c r="U615" s="235">
        <f t="shared" si="221"/>
        <v>0</v>
      </c>
      <c r="V615" s="235">
        <f t="shared" si="222"/>
        <v>0</v>
      </c>
      <c r="X615" s="583">
        <v>32</v>
      </c>
      <c r="Y615" s="584"/>
      <c r="Z615" s="585"/>
      <c r="AA615" s="586"/>
      <c r="AB615" s="586"/>
      <c r="AC615" s="587"/>
      <c r="AD615" s="235">
        <f t="shared" si="223"/>
        <v>0</v>
      </c>
      <c r="AE615" s="235">
        <f t="shared" si="224"/>
        <v>0</v>
      </c>
      <c r="AG615" s="583">
        <v>43</v>
      </c>
      <c r="AH615" s="584"/>
      <c r="AI615" s="585"/>
      <c r="AJ615" s="586"/>
      <c r="AK615" s="586"/>
      <c r="AL615" s="587"/>
      <c r="AM615" s="235">
        <f t="shared" si="225"/>
        <v>0</v>
      </c>
      <c r="AN615" s="235">
        <f t="shared" si="226"/>
        <v>0</v>
      </c>
    </row>
    <row r="616" spans="1:40" s="177" customFormat="1" ht="13.5" thickBot="1" x14ac:dyDescent="0.25">
      <c r="A616" s="583">
        <v>11</v>
      </c>
      <c r="B616" s="584"/>
      <c r="C616" s="585"/>
      <c r="D616" s="586"/>
      <c r="E616" s="586"/>
      <c r="F616" s="587"/>
      <c r="G616" s="235">
        <f t="shared" si="219"/>
        <v>0</v>
      </c>
      <c r="H616" s="235">
        <f t="shared" si="220"/>
        <v>0</v>
      </c>
      <c r="I616" s="235"/>
      <c r="J616" s="235"/>
      <c r="K616" s="235"/>
      <c r="L616" s="235"/>
      <c r="M616" s="235"/>
      <c r="O616" s="583">
        <v>22</v>
      </c>
      <c r="P616" s="584"/>
      <c r="Q616" s="585"/>
      <c r="R616" s="586"/>
      <c r="S616" s="586"/>
      <c r="T616" s="587"/>
      <c r="U616" s="235">
        <f t="shared" si="221"/>
        <v>0</v>
      </c>
      <c r="V616" s="235">
        <f t="shared" si="222"/>
        <v>0</v>
      </c>
      <c r="X616" s="583">
        <v>33</v>
      </c>
      <c r="Y616" s="584"/>
      <c r="Z616" s="585"/>
      <c r="AA616" s="586"/>
      <c r="AB616" s="586"/>
      <c r="AC616" s="587"/>
      <c r="AD616" s="235">
        <f t="shared" si="223"/>
        <v>0</v>
      </c>
      <c r="AE616" s="235">
        <f t="shared" si="224"/>
        <v>0</v>
      </c>
      <c r="AG616" s="588"/>
      <c r="AH616" s="589" t="s">
        <v>3</v>
      </c>
      <c r="AI616" s="551"/>
      <c r="AJ616" s="589"/>
      <c r="AK616" s="589"/>
      <c r="AL616" s="590">
        <f>SUM(F606:F616)+SUM(T606:T616)+SUM(AL606:AL615)+SUM(AC606:AC616)</f>
        <v>0</v>
      </c>
      <c r="AM616" s="235"/>
      <c r="AN616" s="235"/>
    </row>
    <row r="617" spans="1:40" s="177" customFormat="1" x14ac:dyDescent="0.2">
      <c r="B617" s="591"/>
      <c r="C617" s="328"/>
      <c r="D617" s="592"/>
      <c r="E617" s="592"/>
      <c r="F617" s="575"/>
      <c r="G617" s="235"/>
      <c r="H617" s="235"/>
      <c r="I617" s="235"/>
      <c r="J617" s="235"/>
      <c r="K617" s="235"/>
      <c r="L617" s="235"/>
      <c r="M617" s="235"/>
      <c r="P617" s="591"/>
      <c r="Q617" s="328"/>
      <c r="R617" s="592"/>
      <c r="S617" s="592"/>
      <c r="T617" s="575"/>
      <c r="U617" s="235"/>
      <c r="V617" s="235"/>
      <c r="Y617" s="591"/>
      <c r="Z617" s="328"/>
      <c r="AA617" s="592"/>
      <c r="AB617" s="592"/>
      <c r="AC617" s="575"/>
      <c r="AD617" s="235"/>
      <c r="AE617" s="235"/>
      <c r="AH617" s="591"/>
      <c r="AI617" s="328"/>
      <c r="AJ617" s="592"/>
      <c r="AK617" s="592"/>
      <c r="AL617" s="575"/>
      <c r="AM617" s="235"/>
      <c r="AN617" s="235"/>
    </row>
    <row r="618" spans="1:40" s="177" customFormat="1" x14ac:dyDescent="0.2">
      <c r="B618" s="591"/>
      <c r="C618" s="328"/>
      <c r="D618" s="592"/>
      <c r="E618" s="592"/>
      <c r="F618" s="575"/>
      <c r="G618" s="235"/>
      <c r="H618" s="235"/>
      <c r="I618" s="235"/>
      <c r="J618" s="235"/>
      <c r="K618" s="235"/>
      <c r="L618" s="235"/>
      <c r="M618" s="235"/>
      <c r="P618" s="591"/>
      <c r="Q618" s="328"/>
      <c r="R618" s="592"/>
      <c r="S618" s="592"/>
      <c r="T618" s="575"/>
      <c r="U618" s="235"/>
      <c r="V618" s="235"/>
      <c r="Y618" s="591"/>
      <c r="Z618" s="328"/>
      <c r="AA618" s="592"/>
      <c r="AB618" s="592"/>
      <c r="AC618" s="575"/>
      <c r="AD618" s="235"/>
      <c r="AE618" s="235"/>
      <c r="AH618" s="591"/>
      <c r="AI618" s="328"/>
      <c r="AJ618" s="592"/>
      <c r="AK618" s="592"/>
      <c r="AL618" s="575"/>
      <c r="AM618" s="235"/>
      <c r="AN618" s="235"/>
    </row>
    <row r="619" spans="1:40" s="177" customFormat="1" x14ac:dyDescent="0.2">
      <c r="B619" s="591"/>
      <c r="C619" s="328"/>
      <c r="D619" s="592"/>
      <c r="E619" s="592"/>
      <c r="F619" s="575"/>
      <c r="G619" s="235"/>
      <c r="H619" s="235"/>
      <c r="I619" s="235"/>
      <c r="J619" s="235"/>
      <c r="K619" s="235"/>
      <c r="L619" s="235"/>
      <c r="M619" s="235"/>
      <c r="P619" s="591"/>
      <c r="Q619" s="328"/>
      <c r="R619" s="592"/>
      <c r="S619" s="592"/>
      <c r="T619" s="575"/>
      <c r="U619" s="235"/>
      <c r="V619" s="235"/>
      <c r="Y619" s="591"/>
      <c r="Z619" s="328"/>
      <c r="AA619" s="592"/>
      <c r="AB619" s="592"/>
      <c r="AC619" s="575"/>
      <c r="AD619" s="235"/>
      <c r="AE619" s="235"/>
      <c r="AH619" s="591"/>
      <c r="AI619" s="328"/>
      <c r="AJ619" s="592"/>
      <c r="AK619" s="592"/>
      <c r="AL619" s="575"/>
      <c r="AM619" s="235"/>
      <c r="AN619" s="235"/>
    </row>
    <row r="620" spans="1:40" s="177" customFormat="1" x14ac:dyDescent="0.2">
      <c r="B620" s="591"/>
      <c r="C620" s="328"/>
      <c r="D620" s="592"/>
      <c r="E620" s="592"/>
      <c r="F620" s="575"/>
      <c r="G620" s="235"/>
      <c r="H620" s="235"/>
      <c r="I620" s="235"/>
      <c r="J620" s="235"/>
      <c r="K620" s="235"/>
      <c r="L620" s="235"/>
      <c r="M620" s="235"/>
      <c r="P620" s="591"/>
      <c r="Q620" s="328"/>
      <c r="R620" s="592"/>
      <c r="S620" s="592"/>
      <c r="T620" s="575"/>
      <c r="U620" s="235"/>
      <c r="V620" s="235"/>
      <c r="Y620" s="591"/>
      <c r="Z620" s="328"/>
      <c r="AA620" s="592"/>
      <c r="AB620" s="592"/>
      <c r="AC620" s="575"/>
      <c r="AD620" s="235"/>
      <c r="AE620" s="235"/>
      <c r="AH620" s="591"/>
      <c r="AI620" s="328"/>
      <c r="AJ620" s="592"/>
      <c r="AK620" s="592"/>
      <c r="AL620" s="575"/>
      <c r="AM620" s="235"/>
      <c r="AN620" s="235"/>
    </row>
    <row r="621" spans="1:40" s="177" customFormat="1" x14ac:dyDescent="0.2">
      <c r="B621" s="591"/>
      <c r="C621" s="328"/>
      <c r="D621" s="592"/>
      <c r="E621" s="592"/>
      <c r="F621" s="575"/>
      <c r="G621" s="235"/>
      <c r="H621" s="235"/>
      <c r="I621" s="235"/>
      <c r="J621" s="235"/>
      <c r="K621" s="235"/>
      <c r="L621" s="235"/>
      <c r="M621" s="235"/>
      <c r="P621" s="591"/>
      <c r="Q621" s="328"/>
      <c r="R621" s="592"/>
      <c r="S621" s="592"/>
      <c r="T621" s="575"/>
      <c r="U621" s="235"/>
      <c r="V621" s="235"/>
      <c r="Y621" s="591"/>
      <c r="Z621" s="328"/>
      <c r="AA621" s="592"/>
      <c r="AB621" s="592"/>
      <c r="AC621" s="575"/>
      <c r="AD621" s="235"/>
      <c r="AE621" s="235"/>
      <c r="AH621" s="591"/>
      <c r="AI621" s="328"/>
      <c r="AJ621" s="592"/>
      <c r="AK621" s="592"/>
      <c r="AL621" s="575"/>
      <c r="AM621" s="235"/>
      <c r="AN621" s="235"/>
    </row>
    <row r="622" spans="1:40" s="177" customFormat="1" x14ac:dyDescent="0.2">
      <c r="B622" s="591"/>
      <c r="C622" s="328"/>
      <c r="D622" s="592"/>
      <c r="E622" s="592"/>
      <c r="F622" s="575"/>
      <c r="G622" s="235"/>
      <c r="H622" s="235"/>
      <c r="I622" s="235"/>
      <c r="J622" s="235"/>
      <c r="K622" s="235"/>
      <c r="L622" s="235"/>
      <c r="M622" s="235"/>
      <c r="P622" s="591"/>
      <c r="Q622" s="328"/>
      <c r="R622" s="592"/>
      <c r="S622" s="592"/>
      <c r="T622" s="575"/>
      <c r="U622" s="235"/>
      <c r="V622" s="235"/>
      <c r="Y622" s="591"/>
      <c r="Z622" s="328"/>
      <c r="AA622" s="592"/>
      <c r="AB622" s="592"/>
      <c r="AC622" s="575"/>
      <c r="AD622" s="235"/>
      <c r="AE622" s="235"/>
      <c r="AH622" s="591"/>
      <c r="AI622" s="328"/>
      <c r="AJ622" s="592"/>
      <c r="AK622" s="592"/>
      <c r="AL622" s="575"/>
      <c r="AM622" s="235"/>
      <c r="AN622" s="235"/>
    </row>
    <row r="623" spans="1:40" s="177" customFormat="1" ht="13.5" thickBot="1" x14ac:dyDescent="0.25">
      <c r="B623" s="591"/>
      <c r="C623" s="328"/>
      <c r="D623" s="592"/>
      <c r="E623" s="592"/>
      <c r="F623" s="575"/>
      <c r="G623" s="235"/>
      <c r="H623" s="235"/>
      <c r="I623" s="235"/>
      <c r="J623" s="235"/>
      <c r="K623" s="235"/>
      <c r="L623" s="235"/>
      <c r="M623" s="235"/>
      <c r="P623" s="591"/>
      <c r="Q623" s="328"/>
      <c r="R623" s="592"/>
      <c r="S623" s="592"/>
      <c r="T623" s="575"/>
      <c r="U623" s="235"/>
      <c r="V623" s="235"/>
      <c r="Y623" s="591"/>
      <c r="Z623" s="328"/>
      <c r="AA623" s="592"/>
      <c r="AB623" s="592"/>
      <c r="AC623" s="575"/>
      <c r="AD623" s="235"/>
      <c r="AE623" s="235"/>
      <c r="AH623" s="591"/>
      <c r="AI623" s="328"/>
      <c r="AJ623" s="592"/>
      <c r="AK623" s="592"/>
      <c r="AL623" s="575"/>
      <c r="AM623" s="235"/>
      <c r="AN623" s="235"/>
    </row>
    <row r="624" spans="1:40" s="177" customFormat="1" ht="13.5" thickBot="1" x14ac:dyDescent="0.25">
      <c r="A624" s="579">
        <v>29</v>
      </c>
      <c r="B624" s="579"/>
      <c r="C624" s="472"/>
      <c r="D624" s="816" t="s">
        <v>159</v>
      </c>
      <c r="E624" s="812" t="s">
        <v>34</v>
      </c>
      <c r="F624" s="580">
        <f>+$AL636</f>
        <v>0</v>
      </c>
      <c r="G624" s="235"/>
      <c r="H624" s="235"/>
      <c r="I624" s="235"/>
      <c r="J624" s="235"/>
      <c r="K624" s="235"/>
      <c r="L624" s="235"/>
      <c r="M624" s="235"/>
      <c r="O624" s="579"/>
      <c r="P624" s="579"/>
      <c r="Q624" s="472"/>
      <c r="R624" s="816" t="s">
        <v>159</v>
      </c>
      <c r="S624" s="812" t="s">
        <v>34</v>
      </c>
      <c r="T624" s="580">
        <f>+$AL636</f>
        <v>0</v>
      </c>
      <c r="U624" s="235"/>
      <c r="V624" s="235"/>
      <c r="X624" s="579">
        <v>29</v>
      </c>
      <c r="Y624" s="579"/>
      <c r="Z624" s="472"/>
      <c r="AA624" s="816" t="s">
        <v>159</v>
      </c>
      <c r="AB624" s="812" t="s">
        <v>34</v>
      </c>
      <c r="AC624" s="580">
        <f>+$AL636</f>
        <v>0</v>
      </c>
      <c r="AD624" s="235"/>
      <c r="AE624" s="235"/>
      <c r="AG624" s="579"/>
      <c r="AH624" s="579"/>
      <c r="AI624" s="472"/>
      <c r="AJ624" s="816" t="s">
        <v>159</v>
      </c>
      <c r="AK624" s="812" t="s">
        <v>34</v>
      </c>
      <c r="AL624" s="814" t="s">
        <v>18</v>
      </c>
      <c r="AM624" s="235"/>
      <c r="AN624" s="235"/>
    </row>
    <row r="625" spans="1:40" s="177" customFormat="1" ht="51" x14ac:dyDescent="0.2">
      <c r="A625" s="581" t="s">
        <v>7</v>
      </c>
      <c r="B625" s="582" t="str">
        <f>+" אסמכתא " &amp; $B$31 &amp;"         חזרה לטבלה "</f>
        <v xml:space="preserve"> אסמכתא          חזרה לטבלה </v>
      </c>
      <c r="C625" s="477" t="s">
        <v>203</v>
      </c>
      <c r="D625" s="817"/>
      <c r="E625" s="813"/>
      <c r="F625" s="580" t="s">
        <v>18</v>
      </c>
      <c r="G625" s="235"/>
      <c r="H625" s="235"/>
      <c r="I625" s="235"/>
      <c r="J625" s="235"/>
      <c r="K625" s="235"/>
      <c r="L625" s="235"/>
      <c r="M625" s="235"/>
      <c r="O625" s="581" t="s">
        <v>23</v>
      </c>
      <c r="P625" s="582" t="str">
        <f>+" אסמכתא " &amp; $B$31 &amp;"         חזרה לטבלה "</f>
        <v xml:space="preserve"> אסמכתא          חזרה לטבלה </v>
      </c>
      <c r="Q625" s="477" t="s">
        <v>203</v>
      </c>
      <c r="R625" s="817"/>
      <c r="S625" s="813"/>
      <c r="T625" s="580" t="s">
        <v>18</v>
      </c>
      <c r="U625" s="235"/>
      <c r="V625" s="235"/>
      <c r="X625" s="581" t="s">
        <v>7</v>
      </c>
      <c r="Y625" s="582" t="str">
        <f>+" אסמכתא " &amp; $B$31 &amp;"         חזרה לטבלה "</f>
        <v xml:space="preserve"> אסמכתא          חזרה לטבלה </v>
      </c>
      <c r="Z625" s="477" t="s">
        <v>203</v>
      </c>
      <c r="AA625" s="817"/>
      <c r="AB625" s="813"/>
      <c r="AC625" s="580" t="s">
        <v>18</v>
      </c>
      <c r="AD625" s="235"/>
      <c r="AE625" s="235"/>
      <c r="AG625" s="581" t="s">
        <v>23</v>
      </c>
      <c r="AH625" s="582" t="str">
        <f>+" אסמכתא " &amp; $B$31 &amp;"         חזרה לטבלה "</f>
        <v xml:space="preserve"> אסמכתא          חזרה לטבלה </v>
      </c>
      <c r="AI625" s="477" t="s">
        <v>203</v>
      </c>
      <c r="AJ625" s="817"/>
      <c r="AK625" s="813"/>
      <c r="AL625" s="815"/>
      <c r="AM625" s="235"/>
      <c r="AN625" s="235"/>
    </row>
    <row r="626" spans="1:40" s="177" customFormat="1" x14ac:dyDescent="0.2">
      <c r="A626" s="583">
        <v>1</v>
      </c>
      <c r="B626" s="584"/>
      <c r="C626" s="585"/>
      <c r="D626" s="586"/>
      <c r="E626" s="586"/>
      <c r="F626" s="587"/>
      <c r="G626" s="235">
        <f>IF(AND((COUNTA($C$31)=1),(COUNTA(F626)=1),($C$31&lt;&gt;0),(OR((E626&lt;$C$62),(E626&gt;($E$62+61))))),1,0)</f>
        <v>0</v>
      </c>
      <c r="H626" s="235">
        <f>IF(AND((COUNTA($C$31)=1),(COUNTA(F626)=1),($C$31&lt;&gt;0),(OR((D626&lt;$C$62),(D626&gt;($E$62))))),1,0)</f>
        <v>0</v>
      </c>
      <c r="I626" s="235"/>
      <c r="J626" s="235"/>
      <c r="K626" s="235"/>
      <c r="L626" s="235"/>
      <c r="M626" s="235"/>
      <c r="O626" s="583">
        <v>12</v>
      </c>
      <c r="P626" s="584"/>
      <c r="Q626" s="585"/>
      <c r="R626" s="586"/>
      <c r="S626" s="586"/>
      <c r="T626" s="587"/>
      <c r="U626" s="235">
        <f>IF(AND((COUNTA($C$31)=1),(COUNTA(T626)=1),($C$31&lt;&gt;0),(OR((S626&lt;$C$62),(S626&gt;($E$62+61))))),1,0)</f>
        <v>0</v>
      </c>
      <c r="V626" s="235">
        <f>IF(AND((COUNTA($C$31)=1),(COUNTA(T626)=1),($C$31&lt;&gt;0),(OR((R626&lt;$C$62),(R626&gt;($E$62))))),1,0)</f>
        <v>0</v>
      </c>
      <c r="X626" s="583">
        <v>23</v>
      </c>
      <c r="Y626" s="584"/>
      <c r="Z626" s="585"/>
      <c r="AA626" s="586"/>
      <c r="AB626" s="586"/>
      <c r="AC626" s="587"/>
      <c r="AD626" s="235">
        <f>IF(AND((COUNTA($C$31)=1),(COUNTA(AC626)=1),($C$31&lt;&gt;0),(OR((AB626&lt;$C$62),(AB626&gt;($E$62+61))))),1,0)</f>
        <v>0</v>
      </c>
      <c r="AE626" s="235">
        <f>IF(AND((COUNTA($C$31)=1),(COUNTA(AC626)=1),($C$31&lt;&gt;0),(OR((AA626&lt;$C$62),(AA626&gt;($E$62))))),1,0)</f>
        <v>0</v>
      </c>
      <c r="AG626" s="583">
        <v>34</v>
      </c>
      <c r="AH626" s="584"/>
      <c r="AI626" s="585"/>
      <c r="AJ626" s="586"/>
      <c r="AK626" s="586"/>
      <c r="AL626" s="587"/>
      <c r="AM626" s="235">
        <f>IF(AND((COUNTA($C$31)=1),(COUNTA(AL626)=1),($C$31&lt;&gt;0),(OR((AK626&lt;$C$62),(AK626&gt;($E$62+61))))),1,0)</f>
        <v>0</v>
      </c>
      <c r="AN626" s="235">
        <f>IF(AND((COUNTA($C$31)=1),(COUNTA(AL626)=1),($C$31&lt;&gt;0),(OR((AJ626&lt;$C$62),(AJ626&gt;($E$62))))),1,0)</f>
        <v>0</v>
      </c>
    </row>
    <row r="627" spans="1:40" s="177" customFormat="1" x14ac:dyDescent="0.2">
      <c r="A627" s="583">
        <v>2</v>
      </c>
      <c r="B627" s="584"/>
      <c r="C627" s="585"/>
      <c r="D627" s="586"/>
      <c r="E627" s="586"/>
      <c r="F627" s="587"/>
      <c r="G627" s="235">
        <f t="shared" ref="G627:G636" si="227">IF(AND((COUNTA($C$31)=1),(COUNTA(F627)=1),($C$31&lt;&gt;0),(OR((E627&lt;$C$62),(E627&gt;($E$62+61))))),1,0)</f>
        <v>0</v>
      </c>
      <c r="H627" s="235">
        <f t="shared" ref="H627:H636" si="228">IF(AND((COUNTA($C$31)=1),(COUNTA(F627)=1),($C$31&lt;&gt;0),(OR((D627&lt;$C$62),(D627&gt;($E$62))))),1,0)</f>
        <v>0</v>
      </c>
      <c r="I627" s="235"/>
      <c r="J627" s="235"/>
      <c r="K627" s="235"/>
      <c r="L627" s="235"/>
      <c r="M627" s="235"/>
      <c r="O627" s="583">
        <v>13</v>
      </c>
      <c r="P627" s="584"/>
      <c r="Q627" s="585"/>
      <c r="R627" s="586"/>
      <c r="S627" s="586"/>
      <c r="T627" s="587"/>
      <c r="U627" s="235">
        <f t="shared" ref="U627:U636" si="229">IF(AND((COUNTA($C$31)=1),(COUNTA(T627)=1),($C$31&lt;&gt;0),(OR((S627&lt;$C$62),(S627&gt;($E$62+61))))),1,0)</f>
        <v>0</v>
      </c>
      <c r="V627" s="235">
        <f t="shared" ref="V627:V636" si="230">IF(AND((COUNTA($C$31)=1),(COUNTA(T627)=1),($C$31&lt;&gt;0),(OR((R627&lt;$C$62),(R627&gt;($E$62))))),1,0)</f>
        <v>0</v>
      </c>
      <c r="X627" s="583">
        <v>24</v>
      </c>
      <c r="Y627" s="584"/>
      <c r="Z627" s="585"/>
      <c r="AA627" s="586"/>
      <c r="AB627" s="586"/>
      <c r="AC627" s="587"/>
      <c r="AD627" s="235">
        <f t="shared" ref="AD627:AD636" si="231">IF(AND((COUNTA($C$31)=1),(COUNTA(AC627)=1),($C$31&lt;&gt;0),(OR((AB627&lt;$C$62),(AB627&gt;($E$62+61))))),1,0)</f>
        <v>0</v>
      </c>
      <c r="AE627" s="235">
        <f t="shared" ref="AE627:AE636" si="232">IF(AND((COUNTA($C$31)=1),(COUNTA(AC627)=1),($C$31&lt;&gt;0),(OR((AA627&lt;$C$62),(AA627&gt;($E$62))))),1,0)</f>
        <v>0</v>
      </c>
      <c r="AG627" s="583">
        <v>35</v>
      </c>
      <c r="AH627" s="584"/>
      <c r="AI627" s="585"/>
      <c r="AJ627" s="586"/>
      <c r="AK627" s="586"/>
      <c r="AL627" s="587"/>
      <c r="AM627" s="235">
        <f t="shared" ref="AM627:AM635" si="233">IF(AND((COUNTA($C$31)=1),(COUNTA(AL627)=1),($C$31&lt;&gt;0),(OR((AK627&lt;$C$62),(AK627&gt;($E$62+61))))),1,0)</f>
        <v>0</v>
      </c>
      <c r="AN627" s="235">
        <f t="shared" ref="AN627:AN635" si="234">IF(AND((COUNTA($C$31)=1),(COUNTA(AL627)=1),($C$31&lt;&gt;0),(OR((AJ627&lt;$C$62),(AJ627&gt;($E$62))))),1,0)</f>
        <v>0</v>
      </c>
    </row>
    <row r="628" spans="1:40" s="177" customFormat="1" x14ac:dyDescent="0.2">
      <c r="A628" s="583">
        <v>3</v>
      </c>
      <c r="B628" s="584"/>
      <c r="C628" s="585"/>
      <c r="D628" s="586"/>
      <c r="E628" s="586"/>
      <c r="F628" s="587"/>
      <c r="G628" s="235">
        <f t="shared" si="227"/>
        <v>0</v>
      </c>
      <c r="H628" s="235">
        <f t="shared" si="228"/>
        <v>0</v>
      </c>
      <c r="I628" s="235"/>
      <c r="J628" s="235"/>
      <c r="K628" s="235"/>
      <c r="L628" s="235"/>
      <c r="M628" s="235"/>
      <c r="O628" s="583">
        <v>14</v>
      </c>
      <c r="P628" s="584"/>
      <c r="Q628" s="585"/>
      <c r="R628" s="586"/>
      <c r="S628" s="586"/>
      <c r="T628" s="587"/>
      <c r="U628" s="235">
        <f t="shared" si="229"/>
        <v>0</v>
      </c>
      <c r="V628" s="235">
        <f t="shared" si="230"/>
        <v>0</v>
      </c>
      <c r="X628" s="583">
        <v>25</v>
      </c>
      <c r="Y628" s="584"/>
      <c r="Z628" s="585"/>
      <c r="AA628" s="586"/>
      <c r="AB628" s="586"/>
      <c r="AC628" s="587"/>
      <c r="AD628" s="235">
        <f t="shared" si="231"/>
        <v>0</v>
      </c>
      <c r="AE628" s="235">
        <f t="shared" si="232"/>
        <v>0</v>
      </c>
      <c r="AG628" s="583">
        <v>36</v>
      </c>
      <c r="AH628" s="584"/>
      <c r="AI628" s="585"/>
      <c r="AJ628" s="586"/>
      <c r="AK628" s="586"/>
      <c r="AL628" s="587"/>
      <c r="AM628" s="235">
        <f t="shared" si="233"/>
        <v>0</v>
      </c>
      <c r="AN628" s="235">
        <f t="shared" si="234"/>
        <v>0</v>
      </c>
    </row>
    <row r="629" spans="1:40" s="177" customFormat="1" x14ac:dyDescent="0.2">
      <c r="A629" s="583">
        <v>4</v>
      </c>
      <c r="B629" s="584"/>
      <c r="C629" s="585"/>
      <c r="D629" s="586"/>
      <c r="E629" s="586"/>
      <c r="F629" s="587"/>
      <c r="G629" s="235">
        <f t="shared" si="227"/>
        <v>0</v>
      </c>
      <c r="H629" s="235">
        <f t="shared" si="228"/>
        <v>0</v>
      </c>
      <c r="I629" s="235"/>
      <c r="J629" s="235"/>
      <c r="K629" s="235"/>
      <c r="L629" s="235"/>
      <c r="M629" s="235"/>
      <c r="O629" s="583">
        <v>15</v>
      </c>
      <c r="P629" s="584"/>
      <c r="Q629" s="585"/>
      <c r="R629" s="586"/>
      <c r="S629" s="586"/>
      <c r="T629" s="587"/>
      <c r="U629" s="235">
        <f t="shared" si="229"/>
        <v>0</v>
      </c>
      <c r="V629" s="235">
        <f t="shared" si="230"/>
        <v>0</v>
      </c>
      <c r="X629" s="583">
        <v>26</v>
      </c>
      <c r="Y629" s="584"/>
      <c r="Z629" s="585"/>
      <c r="AA629" s="586"/>
      <c r="AB629" s="586"/>
      <c r="AC629" s="587"/>
      <c r="AD629" s="235">
        <f t="shared" si="231"/>
        <v>0</v>
      </c>
      <c r="AE629" s="235">
        <f t="shared" si="232"/>
        <v>0</v>
      </c>
      <c r="AG629" s="583">
        <v>37</v>
      </c>
      <c r="AH629" s="584"/>
      <c r="AI629" s="585"/>
      <c r="AJ629" s="586"/>
      <c r="AK629" s="586"/>
      <c r="AL629" s="587"/>
      <c r="AM629" s="235">
        <f t="shared" si="233"/>
        <v>0</v>
      </c>
      <c r="AN629" s="235">
        <f t="shared" si="234"/>
        <v>0</v>
      </c>
    </row>
    <row r="630" spans="1:40" s="177" customFormat="1" x14ac:dyDescent="0.2">
      <c r="A630" s="583">
        <v>5</v>
      </c>
      <c r="B630" s="584"/>
      <c r="C630" s="585"/>
      <c r="D630" s="586"/>
      <c r="E630" s="586"/>
      <c r="F630" s="587"/>
      <c r="G630" s="235">
        <f t="shared" si="227"/>
        <v>0</v>
      </c>
      <c r="H630" s="235">
        <f t="shared" si="228"/>
        <v>0</v>
      </c>
      <c r="I630" s="235"/>
      <c r="J630" s="235"/>
      <c r="K630" s="235"/>
      <c r="L630" s="235"/>
      <c r="M630" s="235"/>
      <c r="O630" s="583">
        <v>16</v>
      </c>
      <c r="P630" s="584"/>
      <c r="Q630" s="585"/>
      <c r="R630" s="586"/>
      <c r="S630" s="586"/>
      <c r="T630" s="587"/>
      <c r="U630" s="235">
        <f t="shared" si="229"/>
        <v>0</v>
      </c>
      <c r="V630" s="235">
        <f t="shared" si="230"/>
        <v>0</v>
      </c>
      <c r="X630" s="583">
        <v>27</v>
      </c>
      <c r="Y630" s="584"/>
      <c r="Z630" s="585"/>
      <c r="AA630" s="586"/>
      <c r="AB630" s="586"/>
      <c r="AC630" s="587"/>
      <c r="AD630" s="235">
        <f t="shared" si="231"/>
        <v>0</v>
      </c>
      <c r="AE630" s="235">
        <f t="shared" si="232"/>
        <v>0</v>
      </c>
      <c r="AG630" s="583">
        <v>38</v>
      </c>
      <c r="AH630" s="584"/>
      <c r="AI630" s="585"/>
      <c r="AJ630" s="586"/>
      <c r="AK630" s="586"/>
      <c r="AL630" s="587"/>
      <c r="AM630" s="235">
        <f t="shared" si="233"/>
        <v>0</v>
      </c>
      <c r="AN630" s="235">
        <f t="shared" si="234"/>
        <v>0</v>
      </c>
    </row>
    <row r="631" spans="1:40" s="177" customFormat="1" x14ac:dyDescent="0.2">
      <c r="A631" s="583">
        <v>6</v>
      </c>
      <c r="B631" s="584"/>
      <c r="C631" s="585"/>
      <c r="D631" s="586"/>
      <c r="E631" s="586"/>
      <c r="F631" s="587"/>
      <c r="G631" s="235">
        <f t="shared" si="227"/>
        <v>0</v>
      </c>
      <c r="H631" s="235">
        <f t="shared" si="228"/>
        <v>0</v>
      </c>
      <c r="I631" s="235"/>
      <c r="J631" s="235"/>
      <c r="K631" s="235"/>
      <c r="L631" s="235"/>
      <c r="M631" s="235"/>
      <c r="O631" s="583">
        <v>17</v>
      </c>
      <c r="P631" s="584"/>
      <c r="Q631" s="585"/>
      <c r="R631" s="586"/>
      <c r="S631" s="586"/>
      <c r="T631" s="587"/>
      <c r="U631" s="235">
        <f t="shared" si="229"/>
        <v>0</v>
      </c>
      <c r="V631" s="235">
        <f t="shared" si="230"/>
        <v>0</v>
      </c>
      <c r="X631" s="583">
        <v>28</v>
      </c>
      <c r="Y631" s="584"/>
      <c r="Z631" s="585"/>
      <c r="AA631" s="586"/>
      <c r="AB631" s="586"/>
      <c r="AC631" s="587"/>
      <c r="AD631" s="235">
        <f t="shared" si="231"/>
        <v>0</v>
      </c>
      <c r="AE631" s="235">
        <f t="shared" si="232"/>
        <v>0</v>
      </c>
      <c r="AG631" s="583">
        <v>39</v>
      </c>
      <c r="AH631" s="584"/>
      <c r="AI631" s="585"/>
      <c r="AJ631" s="586"/>
      <c r="AK631" s="586"/>
      <c r="AL631" s="587"/>
      <c r="AM631" s="235">
        <f t="shared" si="233"/>
        <v>0</v>
      </c>
      <c r="AN631" s="235">
        <f t="shared" si="234"/>
        <v>0</v>
      </c>
    </row>
    <row r="632" spans="1:40" s="177" customFormat="1" x14ac:dyDescent="0.2">
      <c r="A632" s="583">
        <v>7</v>
      </c>
      <c r="B632" s="584"/>
      <c r="C632" s="585"/>
      <c r="D632" s="586"/>
      <c r="E632" s="586"/>
      <c r="F632" s="587"/>
      <c r="G632" s="235">
        <f t="shared" si="227"/>
        <v>0</v>
      </c>
      <c r="H632" s="235">
        <f t="shared" si="228"/>
        <v>0</v>
      </c>
      <c r="I632" s="235"/>
      <c r="J632" s="235"/>
      <c r="K632" s="235"/>
      <c r="L632" s="235"/>
      <c r="M632" s="235"/>
      <c r="O632" s="583">
        <v>18</v>
      </c>
      <c r="P632" s="584"/>
      <c r="Q632" s="585"/>
      <c r="R632" s="586"/>
      <c r="S632" s="586"/>
      <c r="T632" s="587"/>
      <c r="U632" s="235">
        <f t="shared" si="229"/>
        <v>0</v>
      </c>
      <c r="V632" s="235">
        <f t="shared" si="230"/>
        <v>0</v>
      </c>
      <c r="X632" s="583">
        <v>29</v>
      </c>
      <c r="Y632" s="584"/>
      <c r="Z632" s="585"/>
      <c r="AA632" s="586"/>
      <c r="AB632" s="586"/>
      <c r="AC632" s="587"/>
      <c r="AD632" s="235">
        <f t="shared" si="231"/>
        <v>0</v>
      </c>
      <c r="AE632" s="235">
        <f t="shared" si="232"/>
        <v>0</v>
      </c>
      <c r="AG632" s="583">
        <v>40</v>
      </c>
      <c r="AH632" s="584"/>
      <c r="AI632" s="585"/>
      <c r="AJ632" s="586"/>
      <c r="AK632" s="586"/>
      <c r="AL632" s="587"/>
      <c r="AM632" s="235">
        <f t="shared" si="233"/>
        <v>0</v>
      </c>
      <c r="AN632" s="235">
        <f t="shared" si="234"/>
        <v>0</v>
      </c>
    </row>
    <row r="633" spans="1:40" s="177" customFormat="1" x14ac:dyDescent="0.2">
      <c r="A633" s="583">
        <v>8</v>
      </c>
      <c r="B633" s="584"/>
      <c r="C633" s="585"/>
      <c r="D633" s="586"/>
      <c r="E633" s="586"/>
      <c r="F633" s="587"/>
      <c r="G633" s="235">
        <f t="shared" si="227"/>
        <v>0</v>
      </c>
      <c r="H633" s="235">
        <f t="shared" si="228"/>
        <v>0</v>
      </c>
      <c r="I633" s="235"/>
      <c r="J633" s="235"/>
      <c r="K633" s="235"/>
      <c r="L633" s="235"/>
      <c r="M633" s="235"/>
      <c r="O633" s="583">
        <v>19</v>
      </c>
      <c r="P633" s="584"/>
      <c r="Q633" s="585"/>
      <c r="R633" s="586"/>
      <c r="S633" s="586"/>
      <c r="T633" s="587"/>
      <c r="U633" s="235">
        <f t="shared" si="229"/>
        <v>0</v>
      </c>
      <c r="V633" s="235">
        <f t="shared" si="230"/>
        <v>0</v>
      </c>
      <c r="X633" s="583">
        <v>30</v>
      </c>
      <c r="Y633" s="584"/>
      <c r="Z633" s="585"/>
      <c r="AA633" s="586"/>
      <c r="AB633" s="586"/>
      <c r="AC633" s="587"/>
      <c r="AD633" s="235">
        <f t="shared" si="231"/>
        <v>0</v>
      </c>
      <c r="AE633" s="235">
        <f t="shared" si="232"/>
        <v>0</v>
      </c>
      <c r="AG633" s="583">
        <v>41</v>
      </c>
      <c r="AH633" s="584"/>
      <c r="AI633" s="585"/>
      <c r="AJ633" s="586"/>
      <c r="AK633" s="586"/>
      <c r="AL633" s="587"/>
      <c r="AM633" s="235">
        <f t="shared" si="233"/>
        <v>0</v>
      </c>
      <c r="AN633" s="235">
        <f t="shared" si="234"/>
        <v>0</v>
      </c>
    </row>
    <row r="634" spans="1:40" s="177" customFormat="1" x14ac:dyDescent="0.2">
      <c r="A634" s="583">
        <v>9</v>
      </c>
      <c r="B634" s="584"/>
      <c r="C634" s="585"/>
      <c r="D634" s="586"/>
      <c r="E634" s="586"/>
      <c r="F634" s="587"/>
      <c r="G634" s="235">
        <f t="shared" si="227"/>
        <v>0</v>
      </c>
      <c r="H634" s="235">
        <f t="shared" si="228"/>
        <v>0</v>
      </c>
      <c r="I634" s="235"/>
      <c r="J634" s="235"/>
      <c r="K634" s="235"/>
      <c r="L634" s="235"/>
      <c r="M634" s="235"/>
      <c r="O634" s="583">
        <v>20</v>
      </c>
      <c r="P634" s="584"/>
      <c r="Q634" s="585"/>
      <c r="R634" s="586"/>
      <c r="S634" s="586"/>
      <c r="T634" s="587"/>
      <c r="U634" s="235">
        <f t="shared" si="229"/>
        <v>0</v>
      </c>
      <c r="V634" s="235">
        <f t="shared" si="230"/>
        <v>0</v>
      </c>
      <c r="X634" s="583">
        <v>31</v>
      </c>
      <c r="Y634" s="584"/>
      <c r="Z634" s="585"/>
      <c r="AA634" s="586"/>
      <c r="AB634" s="586"/>
      <c r="AC634" s="587"/>
      <c r="AD634" s="235">
        <f t="shared" si="231"/>
        <v>0</v>
      </c>
      <c r="AE634" s="235">
        <f t="shared" si="232"/>
        <v>0</v>
      </c>
      <c r="AG634" s="583">
        <v>42</v>
      </c>
      <c r="AH634" s="584"/>
      <c r="AI634" s="585"/>
      <c r="AJ634" s="586"/>
      <c r="AK634" s="586"/>
      <c r="AL634" s="587"/>
      <c r="AM634" s="235">
        <f t="shared" si="233"/>
        <v>0</v>
      </c>
      <c r="AN634" s="235">
        <f t="shared" si="234"/>
        <v>0</v>
      </c>
    </row>
    <row r="635" spans="1:40" s="177" customFormat="1" x14ac:dyDescent="0.2">
      <c r="A635" s="583">
        <v>10</v>
      </c>
      <c r="B635" s="584"/>
      <c r="C635" s="585"/>
      <c r="D635" s="586"/>
      <c r="E635" s="586"/>
      <c r="F635" s="587"/>
      <c r="G635" s="235">
        <f t="shared" si="227"/>
        <v>0</v>
      </c>
      <c r="H635" s="235">
        <f t="shared" si="228"/>
        <v>0</v>
      </c>
      <c r="I635" s="235"/>
      <c r="J635" s="235"/>
      <c r="K635" s="235"/>
      <c r="L635" s="235"/>
      <c r="M635" s="235"/>
      <c r="O635" s="583">
        <v>21</v>
      </c>
      <c r="P635" s="584"/>
      <c r="Q635" s="585"/>
      <c r="R635" s="586"/>
      <c r="S635" s="586"/>
      <c r="T635" s="587"/>
      <c r="U635" s="235">
        <f t="shared" si="229"/>
        <v>0</v>
      </c>
      <c r="V635" s="235">
        <f t="shared" si="230"/>
        <v>0</v>
      </c>
      <c r="X635" s="583">
        <v>32</v>
      </c>
      <c r="Y635" s="584"/>
      <c r="Z635" s="585"/>
      <c r="AA635" s="586"/>
      <c r="AB635" s="586"/>
      <c r="AC635" s="587"/>
      <c r="AD635" s="235">
        <f t="shared" si="231"/>
        <v>0</v>
      </c>
      <c r="AE635" s="235">
        <f t="shared" si="232"/>
        <v>0</v>
      </c>
      <c r="AG635" s="583">
        <v>43</v>
      </c>
      <c r="AH635" s="584"/>
      <c r="AI635" s="585"/>
      <c r="AJ635" s="586"/>
      <c r="AK635" s="586"/>
      <c r="AL635" s="587"/>
      <c r="AM635" s="235">
        <f t="shared" si="233"/>
        <v>0</v>
      </c>
      <c r="AN635" s="235">
        <f t="shared" si="234"/>
        <v>0</v>
      </c>
    </row>
    <row r="636" spans="1:40" s="177" customFormat="1" ht="13.5" thickBot="1" x14ac:dyDescent="0.25">
      <c r="A636" s="583">
        <v>11</v>
      </c>
      <c r="B636" s="584"/>
      <c r="C636" s="585"/>
      <c r="D636" s="586"/>
      <c r="E636" s="586"/>
      <c r="F636" s="587"/>
      <c r="G636" s="235">
        <f t="shared" si="227"/>
        <v>0</v>
      </c>
      <c r="H636" s="235">
        <f t="shared" si="228"/>
        <v>0</v>
      </c>
      <c r="I636" s="235"/>
      <c r="J636" s="235"/>
      <c r="K636" s="235"/>
      <c r="L636" s="235"/>
      <c r="M636" s="235"/>
      <c r="O636" s="583">
        <v>22</v>
      </c>
      <c r="P636" s="584"/>
      <c r="Q636" s="585"/>
      <c r="R636" s="586"/>
      <c r="S636" s="586"/>
      <c r="T636" s="587"/>
      <c r="U636" s="235">
        <f t="shared" si="229"/>
        <v>0</v>
      </c>
      <c r="V636" s="235">
        <f t="shared" si="230"/>
        <v>0</v>
      </c>
      <c r="X636" s="583">
        <v>33</v>
      </c>
      <c r="Y636" s="584"/>
      <c r="Z636" s="585"/>
      <c r="AA636" s="586"/>
      <c r="AB636" s="586"/>
      <c r="AC636" s="587"/>
      <c r="AD636" s="235">
        <f t="shared" si="231"/>
        <v>0</v>
      </c>
      <c r="AE636" s="235">
        <f t="shared" si="232"/>
        <v>0</v>
      </c>
      <c r="AG636" s="588"/>
      <c r="AH636" s="589" t="s">
        <v>3</v>
      </c>
      <c r="AI636" s="551"/>
      <c r="AJ636" s="589"/>
      <c r="AK636" s="589"/>
      <c r="AL636" s="590">
        <f>SUM(F626:F636)+SUM(T626:T636)+SUM(AL626:AL635)+SUM(AC626:AC636)</f>
        <v>0</v>
      </c>
      <c r="AM636" s="235"/>
      <c r="AN636" s="235"/>
    </row>
    <row r="637" spans="1:40" s="177" customFormat="1" x14ac:dyDescent="0.2">
      <c r="B637" s="591"/>
      <c r="C637" s="328"/>
      <c r="D637" s="592"/>
      <c r="E637" s="592"/>
      <c r="F637" s="575"/>
      <c r="G637" s="235"/>
      <c r="H637" s="235"/>
      <c r="I637" s="235"/>
      <c r="J637" s="235"/>
      <c r="K637" s="235"/>
      <c r="L637" s="235"/>
      <c r="M637" s="235"/>
      <c r="P637" s="591"/>
      <c r="Q637" s="328"/>
      <c r="R637" s="592"/>
      <c r="S637" s="592"/>
      <c r="T637" s="575"/>
      <c r="U637" s="235"/>
      <c r="V637" s="235"/>
      <c r="Y637" s="591"/>
      <c r="Z637" s="328"/>
      <c r="AA637" s="592"/>
      <c r="AB637" s="592"/>
      <c r="AC637" s="575"/>
      <c r="AD637" s="235"/>
      <c r="AE637" s="235"/>
      <c r="AH637" s="591"/>
      <c r="AI637" s="328"/>
      <c r="AJ637" s="592"/>
      <c r="AK637" s="592"/>
      <c r="AL637" s="575"/>
      <c r="AM637" s="235"/>
      <c r="AN637" s="235"/>
    </row>
    <row r="638" spans="1:40" s="177" customFormat="1" x14ac:dyDescent="0.2">
      <c r="B638" s="591"/>
      <c r="C638" s="328"/>
      <c r="D638" s="592"/>
      <c r="E638" s="592"/>
      <c r="F638" s="575"/>
      <c r="G638" s="235"/>
      <c r="H638" s="235"/>
      <c r="I638" s="235"/>
      <c r="J638" s="235"/>
      <c r="K638" s="235"/>
      <c r="L638" s="235"/>
      <c r="M638" s="235"/>
      <c r="P638" s="591"/>
      <c r="Q638" s="328"/>
      <c r="R638" s="592"/>
      <c r="S638" s="592"/>
      <c r="T638" s="575"/>
      <c r="U638" s="235"/>
      <c r="V638" s="235"/>
      <c r="Y638" s="591"/>
      <c r="Z638" s="328"/>
      <c r="AA638" s="592"/>
      <c r="AB638" s="592"/>
      <c r="AC638" s="575"/>
      <c r="AD638" s="235"/>
      <c r="AE638" s="235"/>
      <c r="AH638" s="591"/>
      <c r="AI638" s="328"/>
      <c r="AJ638" s="592"/>
      <c r="AK638" s="592"/>
      <c r="AL638" s="575"/>
      <c r="AM638" s="235"/>
      <c r="AN638" s="235"/>
    </row>
    <row r="639" spans="1:40" s="177" customFormat="1" x14ac:dyDescent="0.2">
      <c r="B639" s="591"/>
      <c r="C639" s="328"/>
      <c r="D639" s="592"/>
      <c r="E639" s="592"/>
      <c r="F639" s="575"/>
      <c r="G639" s="235"/>
      <c r="H639" s="235"/>
      <c r="I639" s="235"/>
      <c r="J639" s="235"/>
      <c r="K639" s="235"/>
      <c r="L639" s="235"/>
      <c r="M639" s="235"/>
      <c r="P639" s="591"/>
      <c r="Q639" s="328"/>
      <c r="R639" s="592"/>
      <c r="S639" s="592"/>
      <c r="T639" s="575"/>
      <c r="U639" s="235"/>
      <c r="V639" s="235"/>
      <c r="Y639" s="591"/>
      <c r="Z639" s="328"/>
      <c r="AA639" s="592"/>
      <c r="AB639" s="592"/>
      <c r="AC639" s="575"/>
      <c r="AD639" s="235"/>
      <c r="AE639" s="235"/>
      <c r="AH639" s="591"/>
      <c r="AI639" s="328"/>
      <c r="AJ639" s="592"/>
      <c r="AK639" s="592"/>
      <c r="AL639" s="575"/>
      <c r="AM639" s="235"/>
      <c r="AN639" s="235"/>
    </row>
    <row r="640" spans="1:40" s="177" customFormat="1" x14ac:dyDescent="0.2">
      <c r="B640" s="591"/>
      <c r="C640" s="328"/>
      <c r="D640" s="592"/>
      <c r="E640" s="592"/>
      <c r="F640" s="575"/>
      <c r="G640" s="235"/>
      <c r="H640" s="235"/>
      <c r="I640" s="235"/>
      <c r="J640" s="235"/>
      <c r="K640" s="235"/>
      <c r="L640" s="235"/>
      <c r="M640" s="235"/>
      <c r="P640" s="591"/>
      <c r="Q640" s="328"/>
      <c r="R640" s="592"/>
      <c r="S640" s="592"/>
      <c r="T640" s="575"/>
      <c r="U640" s="235"/>
      <c r="V640" s="235"/>
      <c r="Y640" s="591"/>
      <c r="Z640" s="328"/>
      <c r="AA640" s="592"/>
      <c r="AB640" s="592"/>
      <c r="AC640" s="575"/>
      <c r="AD640" s="235"/>
      <c r="AE640" s="235"/>
      <c r="AH640" s="591"/>
      <c r="AI640" s="328"/>
      <c r="AJ640" s="592"/>
      <c r="AK640" s="592"/>
      <c r="AL640" s="575"/>
      <c r="AM640" s="235"/>
      <c r="AN640" s="235"/>
    </row>
    <row r="641" spans="1:40" s="177" customFormat="1" x14ac:dyDescent="0.2">
      <c r="B641" s="591"/>
      <c r="C641" s="328"/>
      <c r="D641" s="592"/>
      <c r="E641" s="592"/>
      <c r="F641" s="575"/>
      <c r="G641" s="235"/>
      <c r="H641" s="235"/>
      <c r="I641" s="235"/>
      <c r="J641" s="235"/>
      <c r="K641" s="235"/>
      <c r="L641" s="235"/>
      <c r="M641" s="235"/>
      <c r="P641" s="591"/>
      <c r="Q641" s="328"/>
      <c r="R641" s="592"/>
      <c r="S641" s="592"/>
      <c r="T641" s="575"/>
      <c r="U641" s="235"/>
      <c r="V641" s="235"/>
      <c r="Y641" s="591"/>
      <c r="Z641" s="328"/>
      <c r="AA641" s="592"/>
      <c r="AB641" s="592"/>
      <c r="AC641" s="575"/>
      <c r="AD641" s="235"/>
      <c r="AE641" s="235"/>
      <c r="AH641" s="591"/>
      <c r="AI641" s="328"/>
      <c r="AJ641" s="592"/>
      <c r="AK641" s="592"/>
      <c r="AL641" s="575"/>
      <c r="AM641" s="235"/>
      <c r="AN641" s="235"/>
    </row>
    <row r="642" spans="1:40" s="177" customFormat="1" x14ac:dyDescent="0.2">
      <c r="B642" s="591"/>
      <c r="C642" s="328"/>
      <c r="D642" s="592"/>
      <c r="E642" s="592"/>
      <c r="F642" s="575"/>
      <c r="G642" s="235"/>
      <c r="H642" s="235"/>
      <c r="I642" s="235"/>
      <c r="J642" s="235"/>
      <c r="K642" s="235"/>
      <c r="L642" s="235"/>
      <c r="M642" s="235"/>
      <c r="P642" s="591"/>
      <c r="Q642" s="328"/>
      <c r="R642" s="592"/>
      <c r="S642" s="592"/>
      <c r="T642" s="575"/>
      <c r="U642" s="235"/>
      <c r="V642" s="235"/>
      <c r="Y642" s="591"/>
      <c r="Z642" s="328"/>
      <c r="AA642" s="592"/>
      <c r="AB642" s="592"/>
      <c r="AC642" s="575"/>
      <c r="AD642" s="235"/>
      <c r="AE642" s="235"/>
      <c r="AH642" s="591"/>
      <c r="AI642" s="328"/>
      <c r="AJ642" s="592"/>
      <c r="AK642" s="592"/>
      <c r="AL642" s="575"/>
      <c r="AM642" s="235"/>
      <c r="AN642" s="235"/>
    </row>
    <row r="643" spans="1:40" s="177" customFormat="1" ht="13.5" thickBot="1" x14ac:dyDescent="0.25">
      <c r="B643" s="591"/>
      <c r="C643" s="328"/>
      <c r="D643" s="592"/>
      <c r="E643" s="592"/>
      <c r="F643" s="575"/>
      <c r="G643" s="235"/>
      <c r="H643" s="235"/>
      <c r="I643" s="235"/>
      <c r="J643" s="235"/>
      <c r="K643" s="235"/>
      <c r="L643" s="235"/>
      <c r="M643" s="235"/>
      <c r="P643" s="591"/>
      <c r="Q643" s="328"/>
      <c r="R643" s="592"/>
      <c r="S643" s="592"/>
      <c r="T643" s="575"/>
      <c r="U643" s="235"/>
      <c r="V643" s="235"/>
      <c r="Y643" s="591"/>
      <c r="Z643" s="328"/>
      <c r="AA643" s="592"/>
      <c r="AB643" s="592"/>
      <c r="AC643" s="575"/>
      <c r="AD643" s="235"/>
      <c r="AE643" s="235"/>
      <c r="AH643" s="591"/>
      <c r="AI643" s="328"/>
      <c r="AJ643" s="592"/>
      <c r="AK643" s="592"/>
      <c r="AL643" s="575"/>
      <c r="AM643" s="235"/>
      <c r="AN643" s="235"/>
    </row>
    <row r="644" spans="1:40" s="177" customFormat="1" ht="13.5" thickBot="1" x14ac:dyDescent="0.25">
      <c r="A644" s="579">
        <v>30</v>
      </c>
      <c r="B644" s="579"/>
      <c r="C644" s="472"/>
      <c r="D644" s="816" t="s">
        <v>159</v>
      </c>
      <c r="E644" s="812" t="s">
        <v>34</v>
      </c>
      <c r="F644" s="580">
        <f>+$AL656</f>
        <v>0</v>
      </c>
      <c r="G644" s="235"/>
      <c r="H644" s="235"/>
      <c r="I644" s="235"/>
      <c r="J644" s="235"/>
      <c r="K644" s="235"/>
      <c r="L644" s="235"/>
      <c r="M644" s="235"/>
      <c r="O644" s="579"/>
      <c r="P644" s="579"/>
      <c r="Q644" s="472"/>
      <c r="R644" s="816" t="s">
        <v>159</v>
      </c>
      <c r="S644" s="812" t="s">
        <v>34</v>
      </c>
      <c r="T644" s="580">
        <f>+$AL656</f>
        <v>0</v>
      </c>
      <c r="U644" s="235"/>
      <c r="V644" s="235"/>
      <c r="X644" s="579">
        <v>30</v>
      </c>
      <c r="Y644" s="579"/>
      <c r="Z644" s="472"/>
      <c r="AA644" s="816" t="s">
        <v>159</v>
      </c>
      <c r="AB644" s="812" t="s">
        <v>34</v>
      </c>
      <c r="AC644" s="580">
        <f>+$AL656</f>
        <v>0</v>
      </c>
      <c r="AD644" s="235"/>
      <c r="AE644" s="235"/>
      <c r="AG644" s="579"/>
      <c r="AH644" s="579"/>
      <c r="AI644" s="472"/>
      <c r="AJ644" s="816" t="s">
        <v>159</v>
      </c>
      <c r="AK644" s="812" t="s">
        <v>34</v>
      </c>
      <c r="AL644" s="814" t="s">
        <v>18</v>
      </c>
      <c r="AM644" s="235"/>
      <c r="AN644" s="235"/>
    </row>
    <row r="645" spans="1:40" s="177" customFormat="1" ht="51" x14ac:dyDescent="0.2">
      <c r="A645" s="581" t="s">
        <v>7</v>
      </c>
      <c r="B645" s="582" t="str">
        <f>+" אסמכתא " &amp; $B$32 &amp;"         חזרה לטבלה "</f>
        <v xml:space="preserve"> אסמכתא          חזרה לטבלה </v>
      </c>
      <c r="C645" s="477" t="s">
        <v>203</v>
      </c>
      <c r="D645" s="817"/>
      <c r="E645" s="813"/>
      <c r="F645" s="580" t="s">
        <v>18</v>
      </c>
      <c r="G645" s="235"/>
      <c r="H645" s="235"/>
      <c r="I645" s="235"/>
      <c r="J645" s="235"/>
      <c r="K645" s="235"/>
      <c r="L645" s="235"/>
      <c r="M645" s="235"/>
      <c r="O645" s="581" t="s">
        <v>23</v>
      </c>
      <c r="P645" s="582" t="str">
        <f>+" אסמכתא " &amp; $B$32 &amp;"         חזרה לטבלה "</f>
        <v xml:space="preserve"> אסמכתא          חזרה לטבלה </v>
      </c>
      <c r="Q645" s="477" t="s">
        <v>203</v>
      </c>
      <c r="R645" s="817"/>
      <c r="S645" s="813"/>
      <c r="T645" s="580" t="s">
        <v>18</v>
      </c>
      <c r="U645" s="235"/>
      <c r="V645" s="235"/>
      <c r="X645" s="581" t="s">
        <v>7</v>
      </c>
      <c r="Y645" s="582" t="str">
        <f>+" אסמכתא " &amp; $B$32 &amp;"         חזרה לטבלה "</f>
        <v xml:space="preserve"> אסמכתא          חזרה לטבלה </v>
      </c>
      <c r="Z645" s="477" t="s">
        <v>203</v>
      </c>
      <c r="AA645" s="817"/>
      <c r="AB645" s="813"/>
      <c r="AC645" s="580" t="s">
        <v>18</v>
      </c>
      <c r="AD645" s="235"/>
      <c r="AE645" s="235"/>
      <c r="AG645" s="581" t="s">
        <v>23</v>
      </c>
      <c r="AH645" s="582" t="str">
        <f>+" אסמכתא " &amp; $B$32 &amp;"         חזרה לטבלה "</f>
        <v xml:space="preserve"> אסמכתא          חזרה לטבלה </v>
      </c>
      <c r="AI645" s="477" t="s">
        <v>203</v>
      </c>
      <c r="AJ645" s="817"/>
      <c r="AK645" s="813"/>
      <c r="AL645" s="815"/>
      <c r="AM645" s="235"/>
      <c r="AN645" s="235"/>
    </row>
    <row r="646" spans="1:40" s="177" customFormat="1" x14ac:dyDescent="0.2">
      <c r="A646" s="583">
        <v>1</v>
      </c>
      <c r="B646" s="584"/>
      <c r="C646" s="585"/>
      <c r="D646" s="586"/>
      <c r="E646" s="586"/>
      <c r="F646" s="587"/>
      <c r="G646" s="235">
        <f>IF(AND((COUNTA($C$32)=1),(COUNTA(F646)=1),($C$32&lt;&gt;0),(OR((E646&lt;$C$62),(E646&gt;($E$62+61))))),1,0)</f>
        <v>0</v>
      </c>
      <c r="H646" s="235">
        <f>IF(AND((COUNTA($C$32)=1),(COUNTA(F646)=1),($C$32&lt;&gt;0),(OR((D646&lt;$C$62),(D646&gt;($E$62))))),1,0)</f>
        <v>0</v>
      </c>
      <c r="I646" s="235"/>
      <c r="J646" s="235"/>
      <c r="K646" s="235"/>
      <c r="L646" s="235"/>
      <c r="M646" s="235"/>
      <c r="O646" s="583">
        <v>12</v>
      </c>
      <c r="P646" s="584"/>
      <c r="Q646" s="585"/>
      <c r="R646" s="586"/>
      <c r="S646" s="586"/>
      <c r="T646" s="587"/>
      <c r="U646" s="235">
        <f>IF(AND((COUNTA($C$32)=1),(COUNTA(T646)=1),($C$32&lt;&gt;0),(OR((S646&lt;$C$62),(S646&gt;($E$62+61))))),1,0)</f>
        <v>0</v>
      </c>
      <c r="V646" s="235">
        <f>IF(AND((COUNTA($C$32)=1),(COUNTA(T646)=1),($C$32&lt;&gt;0),(OR((R646&lt;$C$62),(R646&gt;($E$62))))),1,0)</f>
        <v>0</v>
      </c>
      <c r="X646" s="583">
        <v>23</v>
      </c>
      <c r="Y646" s="584"/>
      <c r="Z646" s="585"/>
      <c r="AA646" s="586"/>
      <c r="AB646" s="586"/>
      <c r="AC646" s="587"/>
      <c r="AD646" s="235">
        <f>IF(AND((COUNTA($C$32)=1),(COUNTA(AC646)=1),($C$32&lt;&gt;0),(OR((AB646&lt;$C$62),(AB646&gt;($E$62+61))))),1,0)</f>
        <v>0</v>
      </c>
      <c r="AE646" s="235">
        <f>IF(AND((COUNTA($C$32)=1),(COUNTA(AC646)=1),($C$32&lt;&gt;0),(OR((AA646&lt;$C$62),(AA646&gt;($E$62))))),1,0)</f>
        <v>0</v>
      </c>
      <c r="AG646" s="583">
        <v>34</v>
      </c>
      <c r="AH646" s="584"/>
      <c r="AI646" s="585"/>
      <c r="AJ646" s="586"/>
      <c r="AK646" s="586"/>
      <c r="AL646" s="587"/>
      <c r="AM646" s="235">
        <f>IF(AND((COUNTA($C$32)=1),(COUNTA(AL646)=1),($C$32&lt;&gt;0),(OR((AK646&lt;$C$62),(AK646&gt;($E$62+61))))),1,0)</f>
        <v>0</v>
      </c>
      <c r="AN646" s="235">
        <f>IF(AND((COUNTA($C$32)=1),(COUNTA(AL646)=1),($C$32&lt;&gt;0),(OR((AJ646&lt;$C$62),(AJ646&gt;($E$62))))),1,0)</f>
        <v>0</v>
      </c>
    </row>
    <row r="647" spans="1:40" s="177" customFormat="1" x14ac:dyDescent="0.2">
      <c r="A647" s="583">
        <v>2</v>
      </c>
      <c r="B647" s="584"/>
      <c r="C647" s="585"/>
      <c r="D647" s="586"/>
      <c r="E647" s="586"/>
      <c r="F647" s="587"/>
      <c r="G647" s="235">
        <f t="shared" ref="G647:G656" si="235">IF(AND((COUNTA($C$32)=1),(COUNTA(F647)=1),($C$32&lt;&gt;0),(OR((E647&lt;$C$62),(E647&gt;($E$62+61))))),1,0)</f>
        <v>0</v>
      </c>
      <c r="H647" s="235">
        <f t="shared" ref="H647:H656" si="236">IF(AND((COUNTA($C$32)=1),(COUNTA(F647)=1),($C$32&lt;&gt;0),(OR((D647&lt;$C$62),(D647&gt;($E$62))))),1,0)</f>
        <v>0</v>
      </c>
      <c r="I647" s="235"/>
      <c r="J647" s="235"/>
      <c r="K647" s="235"/>
      <c r="L647" s="235"/>
      <c r="M647" s="235"/>
      <c r="O647" s="583">
        <v>13</v>
      </c>
      <c r="P647" s="584"/>
      <c r="Q647" s="585"/>
      <c r="R647" s="586"/>
      <c r="S647" s="586"/>
      <c r="T647" s="587"/>
      <c r="U647" s="235">
        <f t="shared" ref="U647:U656" si="237">IF(AND((COUNTA($C$32)=1),(COUNTA(T647)=1),($C$32&lt;&gt;0),(OR((S647&lt;$C$62),(S647&gt;($E$62+61))))),1,0)</f>
        <v>0</v>
      </c>
      <c r="V647" s="235">
        <f t="shared" ref="V647:V656" si="238">IF(AND((COUNTA($C$32)=1),(COUNTA(T647)=1),($C$32&lt;&gt;0),(OR((R647&lt;$C$62),(R647&gt;($E$62))))),1,0)</f>
        <v>0</v>
      </c>
      <c r="X647" s="583">
        <v>24</v>
      </c>
      <c r="Y647" s="584"/>
      <c r="Z647" s="585"/>
      <c r="AA647" s="586"/>
      <c r="AB647" s="586"/>
      <c r="AC647" s="587"/>
      <c r="AD647" s="235">
        <f t="shared" ref="AD647:AD656" si="239">IF(AND((COUNTA($C$32)=1),(COUNTA(AC647)=1),($C$32&lt;&gt;0),(OR((AB647&lt;$C$62),(AB647&gt;($E$62+61))))),1,0)</f>
        <v>0</v>
      </c>
      <c r="AE647" s="235">
        <f t="shared" ref="AE647:AE656" si="240">IF(AND((COUNTA($C$32)=1),(COUNTA(AC647)=1),($C$32&lt;&gt;0),(OR((AA647&lt;$C$62),(AA647&gt;($E$62))))),1,0)</f>
        <v>0</v>
      </c>
      <c r="AG647" s="583">
        <v>35</v>
      </c>
      <c r="AH647" s="584"/>
      <c r="AI647" s="585"/>
      <c r="AJ647" s="586"/>
      <c r="AK647" s="586"/>
      <c r="AL647" s="587"/>
      <c r="AM647" s="235">
        <f t="shared" ref="AM647:AM655" si="241">IF(AND((COUNTA($C$32)=1),(COUNTA(AL647)=1),($C$32&lt;&gt;0),(OR((AK647&lt;$C$62),(AK647&gt;($E$62+61))))),1,0)</f>
        <v>0</v>
      </c>
      <c r="AN647" s="235">
        <f t="shared" ref="AN647:AN655" si="242">IF(AND((COUNTA($C$32)=1),(COUNTA(AL647)=1),($C$32&lt;&gt;0),(OR((AJ647&lt;$C$62),(AJ647&gt;($E$62))))),1,0)</f>
        <v>0</v>
      </c>
    </row>
    <row r="648" spans="1:40" s="177" customFormat="1" x14ac:dyDescent="0.2">
      <c r="A648" s="583">
        <v>3</v>
      </c>
      <c r="B648" s="584"/>
      <c r="C648" s="585"/>
      <c r="D648" s="586"/>
      <c r="E648" s="586"/>
      <c r="F648" s="587"/>
      <c r="G648" s="235">
        <f t="shared" si="235"/>
        <v>0</v>
      </c>
      <c r="H648" s="235">
        <f t="shared" si="236"/>
        <v>0</v>
      </c>
      <c r="I648" s="235"/>
      <c r="J648" s="235"/>
      <c r="K648" s="235"/>
      <c r="L648" s="235"/>
      <c r="M648" s="235"/>
      <c r="O648" s="583">
        <v>14</v>
      </c>
      <c r="P648" s="584"/>
      <c r="Q648" s="585"/>
      <c r="R648" s="586"/>
      <c r="S648" s="586"/>
      <c r="T648" s="587"/>
      <c r="U648" s="235">
        <f t="shared" si="237"/>
        <v>0</v>
      </c>
      <c r="V648" s="235">
        <f t="shared" si="238"/>
        <v>0</v>
      </c>
      <c r="X648" s="583">
        <v>25</v>
      </c>
      <c r="Y648" s="584"/>
      <c r="Z648" s="585"/>
      <c r="AA648" s="586"/>
      <c r="AB648" s="586"/>
      <c r="AC648" s="587"/>
      <c r="AD648" s="235">
        <f t="shared" si="239"/>
        <v>0</v>
      </c>
      <c r="AE648" s="235">
        <f t="shared" si="240"/>
        <v>0</v>
      </c>
      <c r="AG648" s="583">
        <v>36</v>
      </c>
      <c r="AH648" s="584"/>
      <c r="AI648" s="585"/>
      <c r="AJ648" s="586"/>
      <c r="AK648" s="586"/>
      <c r="AL648" s="587"/>
      <c r="AM648" s="235">
        <f t="shared" si="241"/>
        <v>0</v>
      </c>
      <c r="AN648" s="235">
        <f t="shared" si="242"/>
        <v>0</v>
      </c>
    </row>
    <row r="649" spans="1:40" s="177" customFormat="1" x14ac:dyDescent="0.2">
      <c r="A649" s="583">
        <v>4</v>
      </c>
      <c r="B649" s="584"/>
      <c r="C649" s="585"/>
      <c r="D649" s="586"/>
      <c r="E649" s="586"/>
      <c r="F649" s="587"/>
      <c r="G649" s="235">
        <f t="shared" si="235"/>
        <v>0</v>
      </c>
      <c r="H649" s="235">
        <f t="shared" si="236"/>
        <v>0</v>
      </c>
      <c r="I649" s="235"/>
      <c r="J649" s="235"/>
      <c r="K649" s="235"/>
      <c r="L649" s="235"/>
      <c r="M649" s="235"/>
      <c r="O649" s="583">
        <v>15</v>
      </c>
      <c r="P649" s="584"/>
      <c r="Q649" s="585"/>
      <c r="R649" s="586"/>
      <c r="S649" s="586"/>
      <c r="T649" s="587"/>
      <c r="U649" s="235">
        <f t="shared" si="237"/>
        <v>0</v>
      </c>
      <c r="V649" s="235">
        <f t="shared" si="238"/>
        <v>0</v>
      </c>
      <c r="X649" s="583">
        <v>26</v>
      </c>
      <c r="Y649" s="584"/>
      <c r="Z649" s="585"/>
      <c r="AA649" s="586"/>
      <c r="AB649" s="586"/>
      <c r="AC649" s="587"/>
      <c r="AD649" s="235">
        <f t="shared" si="239"/>
        <v>0</v>
      </c>
      <c r="AE649" s="235">
        <f t="shared" si="240"/>
        <v>0</v>
      </c>
      <c r="AG649" s="583">
        <v>37</v>
      </c>
      <c r="AH649" s="584"/>
      <c r="AI649" s="585"/>
      <c r="AJ649" s="586"/>
      <c r="AK649" s="586"/>
      <c r="AL649" s="587"/>
      <c r="AM649" s="235">
        <f t="shared" si="241"/>
        <v>0</v>
      </c>
      <c r="AN649" s="235">
        <f t="shared" si="242"/>
        <v>0</v>
      </c>
    </row>
    <row r="650" spans="1:40" s="177" customFormat="1" x14ac:dyDescent="0.2">
      <c r="A650" s="583">
        <v>5</v>
      </c>
      <c r="B650" s="584"/>
      <c r="C650" s="585"/>
      <c r="D650" s="586"/>
      <c r="E650" s="586"/>
      <c r="F650" s="587"/>
      <c r="G650" s="235">
        <f t="shared" si="235"/>
        <v>0</v>
      </c>
      <c r="H650" s="235">
        <f t="shared" si="236"/>
        <v>0</v>
      </c>
      <c r="I650" s="235"/>
      <c r="J650" s="235"/>
      <c r="K650" s="235"/>
      <c r="L650" s="235"/>
      <c r="M650" s="235"/>
      <c r="O650" s="583">
        <v>16</v>
      </c>
      <c r="P650" s="584"/>
      <c r="Q650" s="585"/>
      <c r="R650" s="586"/>
      <c r="S650" s="586"/>
      <c r="T650" s="587"/>
      <c r="U650" s="235">
        <f t="shared" si="237"/>
        <v>0</v>
      </c>
      <c r="V650" s="235">
        <f t="shared" si="238"/>
        <v>0</v>
      </c>
      <c r="X650" s="583">
        <v>27</v>
      </c>
      <c r="Y650" s="584"/>
      <c r="Z650" s="585"/>
      <c r="AA650" s="586"/>
      <c r="AB650" s="586"/>
      <c r="AC650" s="587"/>
      <c r="AD650" s="235">
        <f t="shared" si="239"/>
        <v>0</v>
      </c>
      <c r="AE650" s="235">
        <f t="shared" si="240"/>
        <v>0</v>
      </c>
      <c r="AG650" s="583">
        <v>38</v>
      </c>
      <c r="AH650" s="584"/>
      <c r="AI650" s="585"/>
      <c r="AJ650" s="586"/>
      <c r="AK650" s="586"/>
      <c r="AL650" s="587"/>
      <c r="AM650" s="235">
        <f t="shared" si="241"/>
        <v>0</v>
      </c>
      <c r="AN650" s="235">
        <f t="shared" si="242"/>
        <v>0</v>
      </c>
    </row>
    <row r="651" spans="1:40" s="177" customFormat="1" x14ac:dyDescent="0.2">
      <c r="A651" s="583">
        <v>6</v>
      </c>
      <c r="B651" s="584"/>
      <c r="C651" s="585"/>
      <c r="D651" s="586"/>
      <c r="E651" s="586"/>
      <c r="F651" s="587"/>
      <c r="G651" s="235">
        <f t="shared" si="235"/>
        <v>0</v>
      </c>
      <c r="H651" s="235">
        <f t="shared" si="236"/>
        <v>0</v>
      </c>
      <c r="I651" s="235"/>
      <c r="J651" s="235"/>
      <c r="K651" s="235"/>
      <c r="L651" s="235"/>
      <c r="M651" s="235"/>
      <c r="O651" s="583">
        <v>17</v>
      </c>
      <c r="P651" s="584"/>
      <c r="Q651" s="585"/>
      <c r="R651" s="586"/>
      <c r="S651" s="586"/>
      <c r="T651" s="587"/>
      <c r="U651" s="235">
        <f t="shared" si="237"/>
        <v>0</v>
      </c>
      <c r="V651" s="235">
        <f t="shared" si="238"/>
        <v>0</v>
      </c>
      <c r="X651" s="583">
        <v>28</v>
      </c>
      <c r="Y651" s="584"/>
      <c r="Z651" s="585"/>
      <c r="AA651" s="586"/>
      <c r="AB651" s="586"/>
      <c r="AC651" s="587"/>
      <c r="AD651" s="235">
        <f t="shared" si="239"/>
        <v>0</v>
      </c>
      <c r="AE651" s="235">
        <f t="shared" si="240"/>
        <v>0</v>
      </c>
      <c r="AG651" s="583">
        <v>39</v>
      </c>
      <c r="AH651" s="584"/>
      <c r="AI651" s="585"/>
      <c r="AJ651" s="586"/>
      <c r="AK651" s="586"/>
      <c r="AL651" s="587"/>
      <c r="AM651" s="235">
        <f t="shared" si="241"/>
        <v>0</v>
      </c>
      <c r="AN651" s="235">
        <f t="shared" si="242"/>
        <v>0</v>
      </c>
    </row>
    <row r="652" spans="1:40" s="177" customFormat="1" x14ac:dyDescent="0.2">
      <c r="A652" s="583">
        <v>7</v>
      </c>
      <c r="B652" s="584"/>
      <c r="C652" s="585"/>
      <c r="D652" s="586"/>
      <c r="E652" s="586"/>
      <c r="F652" s="587"/>
      <c r="G652" s="235">
        <f t="shared" si="235"/>
        <v>0</v>
      </c>
      <c r="H652" s="235">
        <f t="shared" si="236"/>
        <v>0</v>
      </c>
      <c r="I652" s="235"/>
      <c r="J652" s="235"/>
      <c r="K652" s="235"/>
      <c r="L652" s="235"/>
      <c r="M652" s="235"/>
      <c r="O652" s="583">
        <v>18</v>
      </c>
      <c r="P652" s="584"/>
      <c r="Q652" s="585"/>
      <c r="R652" s="586"/>
      <c r="S652" s="586"/>
      <c r="T652" s="587"/>
      <c r="U652" s="235">
        <f t="shared" si="237"/>
        <v>0</v>
      </c>
      <c r="V652" s="235">
        <f t="shared" si="238"/>
        <v>0</v>
      </c>
      <c r="X652" s="583">
        <v>29</v>
      </c>
      <c r="Y652" s="584"/>
      <c r="Z652" s="585"/>
      <c r="AA652" s="586"/>
      <c r="AB652" s="586"/>
      <c r="AC652" s="587"/>
      <c r="AD652" s="235">
        <f t="shared" si="239"/>
        <v>0</v>
      </c>
      <c r="AE652" s="235">
        <f t="shared" si="240"/>
        <v>0</v>
      </c>
      <c r="AG652" s="583">
        <v>40</v>
      </c>
      <c r="AH652" s="584"/>
      <c r="AI652" s="585"/>
      <c r="AJ652" s="586"/>
      <c r="AK652" s="586"/>
      <c r="AL652" s="587"/>
      <c r="AM652" s="235">
        <f t="shared" si="241"/>
        <v>0</v>
      </c>
      <c r="AN652" s="235">
        <f t="shared" si="242"/>
        <v>0</v>
      </c>
    </row>
    <row r="653" spans="1:40" s="177" customFormat="1" x14ac:dyDescent="0.2">
      <c r="A653" s="583">
        <v>8</v>
      </c>
      <c r="B653" s="584"/>
      <c r="C653" s="585"/>
      <c r="D653" s="586"/>
      <c r="E653" s="586"/>
      <c r="F653" s="587"/>
      <c r="G653" s="235">
        <f t="shared" si="235"/>
        <v>0</v>
      </c>
      <c r="H653" s="235">
        <f t="shared" si="236"/>
        <v>0</v>
      </c>
      <c r="I653" s="235"/>
      <c r="J653" s="235"/>
      <c r="K653" s="235"/>
      <c r="L653" s="235"/>
      <c r="M653" s="235"/>
      <c r="O653" s="583">
        <v>19</v>
      </c>
      <c r="P653" s="584"/>
      <c r="Q653" s="585"/>
      <c r="R653" s="586"/>
      <c r="S653" s="586"/>
      <c r="T653" s="587"/>
      <c r="U653" s="235">
        <f t="shared" si="237"/>
        <v>0</v>
      </c>
      <c r="V653" s="235">
        <f t="shared" si="238"/>
        <v>0</v>
      </c>
      <c r="X653" s="583">
        <v>30</v>
      </c>
      <c r="Y653" s="584"/>
      <c r="Z653" s="585"/>
      <c r="AA653" s="586"/>
      <c r="AB653" s="586"/>
      <c r="AC653" s="587"/>
      <c r="AD653" s="235">
        <f t="shared" si="239"/>
        <v>0</v>
      </c>
      <c r="AE653" s="235">
        <f t="shared" si="240"/>
        <v>0</v>
      </c>
      <c r="AG653" s="583">
        <v>41</v>
      </c>
      <c r="AH653" s="584"/>
      <c r="AI653" s="585"/>
      <c r="AJ653" s="586"/>
      <c r="AK653" s="586"/>
      <c r="AL653" s="587"/>
      <c r="AM653" s="235">
        <f t="shared" si="241"/>
        <v>0</v>
      </c>
      <c r="AN653" s="235">
        <f t="shared" si="242"/>
        <v>0</v>
      </c>
    </row>
    <row r="654" spans="1:40" s="177" customFormat="1" x14ac:dyDescent="0.2">
      <c r="A654" s="583">
        <v>9</v>
      </c>
      <c r="B654" s="584"/>
      <c r="C654" s="585"/>
      <c r="D654" s="586"/>
      <c r="E654" s="586"/>
      <c r="F654" s="587"/>
      <c r="G654" s="235">
        <f t="shared" si="235"/>
        <v>0</v>
      </c>
      <c r="H654" s="235">
        <f t="shared" si="236"/>
        <v>0</v>
      </c>
      <c r="I654" s="235"/>
      <c r="J654" s="235"/>
      <c r="K654" s="235"/>
      <c r="L654" s="235"/>
      <c r="M654" s="235"/>
      <c r="O654" s="583">
        <v>20</v>
      </c>
      <c r="P654" s="584"/>
      <c r="Q654" s="585"/>
      <c r="R654" s="586"/>
      <c r="S654" s="586"/>
      <c r="T654" s="587"/>
      <c r="U654" s="235">
        <f t="shared" si="237"/>
        <v>0</v>
      </c>
      <c r="V654" s="235">
        <f t="shared" si="238"/>
        <v>0</v>
      </c>
      <c r="X654" s="583">
        <v>31</v>
      </c>
      <c r="Y654" s="584"/>
      <c r="Z654" s="585"/>
      <c r="AA654" s="586"/>
      <c r="AB654" s="586"/>
      <c r="AC654" s="587"/>
      <c r="AD654" s="235">
        <f t="shared" si="239"/>
        <v>0</v>
      </c>
      <c r="AE654" s="235">
        <f t="shared" si="240"/>
        <v>0</v>
      </c>
      <c r="AG654" s="583">
        <v>42</v>
      </c>
      <c r="AH654" s="584"/>
      <c r="AI654" s="585"/>
      <c r="AJ654" s="586"/>
      <c r="AK654" s="586"/>
      <c r="AL654" s="587"/>
      <c r="AM654" s="235">
        <f t="shared" si="241"/>
        <v>0</v>
      </c>
      <c r="AN654" s="235">
        <f t="shared" si="242"/>
        <v>0</v>
      </c>
    </row>
    <row r="655" spans="1:40" s="177" customFormat="1" x14ac:dyDescent="0.2">
      <c r="A655" s="583">
        <v>10</v>
      </c>
      <c r="B655" s="584"/>
      <c r="C655" s="585"/>
      <c r="D655" s="586"/>
      <c r="E655" s="586"/>
      <c r="F655" s="587"/>
      <c r="G655" s="235">
        <f t="shared" si="235"/>
        <v>0</v>
      </c>
      <c r="H655" s="235">
        <f t="shared" si="236"/>
        <v>0</v>
      </c>
      <c r="I655" s="235"/>
      <c r="J655" s="235"/>
      <c r="K655" s="235"/>
      <c r="L655" s="235"/>
      <c r="M655" s="235"/>
      <c r="O655" s="583">
        <v>21</v>
      </c>
      <c r="P655" s="584"/>
      <c r="Q655" s="585"/>
      <c r="R655" s="586"/>
      <c r="S655" s="586"/>
      <c r="T655" s="587"/>
      <c r="U655" s="235">
        <f t="shared" si="237"/>
        <v>0</v>
      </c>
      <c r="V655" s="235">
        <f t="shared" si="238"/>
        <v>0</v>
      </c>
      <c r="X655" s="583">
        <v>32</v>
      </c>
      <c r="Y655" s="584"/>
      <c r="Z655" s="585"/>
      <c r="AA655" s="586"/>
      <c r="AB655" s="586"/>
      <c r="AC655" s="587"/>
      <c r="AD655" s="235">
        <f t="shared" si="239"/>
        <v>0</v>
      </c>
      <c r="AE655" s="235">
        <f t="shared" si="240"/>
        <v>0</v>
      </c>
      <c r="AG655" s="583">
        <v>43</v>
      </c>
      <c r="AH655" s="584"/>
      <c r="AI655" s="585"/>
      <c r="AJ655" s="586"/>
      <c r="AK655" s="586"/>
      <c r="AL655" s="587"/>
      <c r="AM655" s="235">
        <f t="shared" si="241"/>
        <v>0</v>
      </c>
      <c r="AN655" s="235">
        <f t="shared" si="242"/>
        <v>0</v>
      </c>
    </row>
    <row r="656" spans="1:40" s="177" customFormat="1" ht="13.5" thickBot="1" x14ac:dyDescent="0.25">
      <c r="A656" s="583">
        <v>11</v>
      </c>
      <c r="B656" s="584"/>
      <c r="C656" s="585"/>
      <c r="D656" s="586"/>
      <c r="E656" s="586"/>
      <c r="F656" s="587"/>
      <c r="G656" s="235">
        <f t="shared" si="235"/>
        <v>0</v>
      </c>
      <c r="H656" s="235">
        <f t="shared" si="236"/>
        <v>0</v>
      </c>
      <c r="I656" s="235"/>
      <c r="J656" s="235"/>
      <c r="K656" s="235"/>
      <c r="L656" s="235"/>
      <c r="M656" s="235"/>
      <c r="O656" s="583">
        <v>22</v>
      </c>
      <c r="P656" s="584"/>
      <c r="Q656" s="585"/>
      <c r="R656" s="586"/>
      <c r="S656" s="586"/>
      <c r="T656" s="587"/>
      <c r="U656" s="235">
        <f t="shared" si="237"/>
        <v>0</v>
      </c>
      <c r="V656" s="235">
        <f t="shared" si="238"/>
        <v>0</v>
      </c>
      <c r="X656" s="583">
        <v>33</v>
      </c>
      <c r="Y656" s="584"/>
      <c r="Z656" s="585"/>
      <c r="AA656" s="586"/>
      <c r="AB656" s="586"/>
      <c r="AC656" s="587"/>
      <c r="AD656" s="235">
        <f t="shared" si="239"/>
        <v>0</v>
      </c>
      <c r="AE656" s="235">
        <f t="shared" si="240"/>
        <v>0</v>
      </c>
      <c r="AG656" s="588"/>
      <c r="AH656" s="589" t="s">
        <v>3</v>
      </c>
      <c r="AI656" s="551"/>
      <c r="AJ656" s="589"/>
      <c r="AK656" s="589"/>
      <c r="AL656" s="590">
        <f>SUM(F646:F656)+SUM(T646:T656)+SUM(AL646:AL655)+SUM(AC646:AC656)</f>
        <v>0</v>
      </c>
      <c r="AM656" s="235"/>
      <c r="AN656" s="235"/>
    </row>
    <row r="657" spans="1:40" s="177" customFormat="1" x14ac:dyDescent="0.2">
      <c r="B657" s="591"/>
      <c r="C657" s="328"/>
      <c r="D657" s="592"/>
      <c r="E657" s="592"/>
      <c r="F657" s="575"/>
      <c r="G657" s="235"/>
      <c r="H657" s="235"/>
      <c r="I657" s="235"/>
      <c r="J657" s="235"/>
      <c r="K657" s="235"/>
      <c r="L657" s="235"/>
      <c r="M657" s="235"/>
      <c r="P657" s="591"/>
      <c r="Q657" s="328"/>
      <c r="R657" s="592"/>
      <c r="S657" s="592"/>
      <c r="T657" s="575"/>
      <c r="U657" s="235"/>
      <c r="V657" s="235"/>
      <c r="Y657" s="591"/>
      <c r="Z657" s="328"/>
      <c r="AA657" s="592"/>
      <c r="AB657" s="592"/>
      <c r="AC657" s="575"/>
      <c r="AD657" s="235"/>
      <c r="AE657" s="235"/>
      <c r="AH657" s="591"/>
      <c r="AI657" s="328"/>
      <c r="AJ657" s="592"/>
      <c r="AK657" s="592"/>
      <c r="AL657" s="575"/>
      <c r="AM657" s="235"/>
      <c r="AN657" s="235"/>
    </row>
    <row r="658" spans="1:40" s="177" customFormat="1" x14ac:dyDescent="0.2">
      <c r="B658" s="591"/>
      <c r="C658" s="328"/>
      <c r="D658" s="592"/>
      <c r="E658" s="592"/>
      <c r="F658" s="575"/>
      <c r="G658" s="235"/>
      <c r="H658" s="235"/>
      <c r="I658" s="235"/>
      <c r="J658" s="235"/>
      <c r="K658" s="235"/>
      <c r="L658" s="235"/>
      <c r="M658" s="235"/>
      <c r="P658" s="591"/>
      <c r="Q658" s="328"/>
      <c r="R658" s="592"/>
      <c r="S658" s="592"/>
      <c r="T658" s="575"/>
      <c r="U658" s="235"/>
      <c r="V658" s="235"/>
      <c r="Y658" s="591"/>
      <c r="Z658" s="328"/>
      <c r="AA658" s="592"/>
      <c r="AB658" s="592"/>
      <c r="AC658" s="575"/>
      <c r="AD658" s="235"/>
      <c r="AE658" s="235"/>
      <c r="AH658" s="591"/>
      <c r="AI658" s="328"/>
      <c r="AJ658" s="592"/>
      <c r="AK658" s="592"/>
      <c r="AL658" s="575"/>
      <c r="AM658" s="235"/>
      <c r="AN658" s="235"/>
    </row>
    <row r="659" spans="1:40" s="177" customFormat="1" x14ac:dyDescent="0.2">
      <c r="B659" s="591"/>
      <c r="C659" s="328"/>
      <c r="D659" s="592"/>
      <c r="E659" s="592"/>
      <c r="F659" s="575"/>
      <c r="G659" s="235"/>
      <c r="H659" s="235"/>
      <c r="I659" s="235"/>
      <c r="J659" s="235"/>
      <c r="K659" s="235"/>
      <c r="L659" s="235"/>
      <c r="M659" s="235"/>
      <c r="P659" s="591"/>
      <c r="Q659" s="328"/>
      <c r="R659" s="592"/>
      <c r="S659" s="592"/>
      <c r="T659" s="575"/>
      <c r="U659" s="235"/>
      <c r="V659" s="235"/>
      <c r="Y659" s="591"/>
      <c r="Z659" s="328"/>
      <c r="AA659" s="592"/>
      <c r="AB659" s="592"/>
      <c r="AC659" s="575"/>
      <c r="AD659" s="235"/>
      <c r="AE659" s="235"/>
      <c r="AH659" s="591"/>
      <c r="AI659" s="328"/>
      <c r="AJ659" s="592"/>
      <c r="AK659" s="592"/>
      <c r="AL659" s="575"/>
      <c r="AM659" s="235"/>
      <c r="AN659" s="235"/>
    </row>
    <row r="660" spans="1:40" s="177" customFormat="1" x14ac:dyDescent="0.2">
      <c r="B660" s="591"/>
      <c r="C660" s="328"/>
      <c r="D660" s="592"/>
      <c r="E660" s="592"/>
      <c r="F660" s="575"/>
      <c r="G660" s="235"/>
      <c r="H660" s="235"/>
      <c r="I660" s="235"/>
      <c r="J660" s="235"/>
      <c r="K660" s="235"/>
      <c r="L660" s="235"/>
      <c r="M660" s="235"/>
      <c r="P660" s="591"/>
      <c r="Q660" s="328"/>
      <c r="R660" s="592"/>
      <c r="S660" s="592"/>
      <c r="T660" s="575"/>
      <c r="U660" s="235"/>
      <c r="V660" s="235"/>
      <c r="Y660" s="591"/>
      <c r="Z660" s="328"/>
      <c r="AA660" s="592"/>
      <c r="AB660" s="592"/>
      <c r="AC660" s="575"/>
      <c r="AD660" s="235"/>
      <c r="AE660" s="235"/>
      <c r="AH660" s="591"/>
      <c r="AI660" s="328"/>
      <c r="AJ660" s="592"/>
      <c r="AK660" s="592"/>
      <c r="AL660" s="575"/>
      <c r="AM660" s="235"/>
      <c r="AN660" s="235"/>
    </row>
    <row r="661" spans="1:40" s="177" customFormat="1" x14ac:dyDescent="0.2">
      <c r="B661" s="591"/>
      <c r="C661" s="328"/>
      <c r="D661" s="592"/>
      <c r="E661" s="592"/>
      <c r="F661" s="575"/>
      <c r="G661" s="235"/>
      <c r="H661" s="235"/>
      <c r="I661" s="235"/>
      <c r="J661" s="235"/>
      <c r="K661" s="235"/>
      <c r="L661" s="235"/>
      <c r="M661" s="235"/>
      <c r="P661" s="591"/>
      <c r="Q661" s="328"/>
      <c r="R661" s="592"/>
      <c r="S661" s="592"/>
      <c r="T661" s="575"/>
      <c r="U661" s="235"/>
      <c r="V661" s="235"/>
      <c r="Y661" s="591"/>
      <c r="Z661" s="328"/>
      <c r="AA661" s="592"/>
      <c r="AB661" s="592"/>
      <c r="AC661" s="575"/>
      <c r="AD661" s="235"/>
      <c r="AE661" s="235"/>
      <c r="AH661" s="591"/>
      <c r="AI661" s="328"/>
      <c r="AJ661" s="592"/>
      <c r="AK661" s="592"/>
      <c r="AL661" s="575"/>
      <c r="AM661" s="235"/>
      <c r="AN661" s="235"/>
    </row>
    <row r="662" spans="1:40" s="177" customFormat="1" x14ac:dyDescent="0.2">
      <c r="B662" s="591"/>
      <c r="C662" s="328"/>
      <c r="D662" s="592"/>
      <c r="E662" s="592"/>
      <c r="F662" s="575"/>
      <c r="G662" s="235"/>
      <c r="H662" s="235"/>
      <c r="I662" s="235"/>
      <c r="J662" s="235"/>
      <c r="K662" s="235"/>
      <c r="L662" s="235"/>
      <c r="M662" s="235"/>
      <c r="P662" s="591"/>
      <c r="Q662" s="328"/>
      <c r="R662" s="592"/>
      <c r="S662" s="592"/>
      <c r="T662" s="575"/>
      <c r="U662" s="235"/>
      <c r="V662" s="235"/>
      <c r="Y662" s="591"/>
      <c r="Z662" s="328"/>
      <c r="AA662" s="592"/>
      <c r="AB662" s="592"/>
      <c r="AC662" s="575"/>
      <c r="AD662" s="235"/>
      <c r="AE662" s="235"/>
      <c r="AH662" s="591"/>
      <c r="AI662" s="328"/>
      <c r="AJ662" s="592"/>
      <c r="AK662" s="592"/>
      <c r="AL662" s="575"/>
      <c r="AM662" s="235"/>
      <c r="AN662" s="235"/>
    </row>
    <row r="663" spans="1:40" s="177" customFormat="1" ht="13.5" thickBot="1" x14ac:dyDescent="0.25">
      <c r="B663" s="591"/>
      <c r="C663" s="328"/>
      <c r="D663" s="592"/>
      <c r="E663" s="592"/>
      <c r="F663" s="575"/>
      <c r="G663" s="235"/>
      <c r="H663" s="235"/>
      <c r="I663" s="235"/>
      <c r="J663" s="235"/>
      <c r="K663" s="235"/>
      <c r="L663" s="235"/>
      <c r="M663" s="235"/>
      <c r="P663" s="591"/>
      <c r="Q663" s="328"/>
      <c r="R663" s="592"/>
      <c r="S663" s="592"/>
      <c r="T663" s="575"/>
      <c r="U663" s="235"/>
      <c r="V663" s="235"/>
      <c r="Y663" s="591"/>
      <c r="Z663" s="328"/>
      <c r="AA663" s="592"/>
      <c r="AB663" s="592"/>
      <c r="AC663" s="575"/>
      <c r="AD663" s="235"/>
      <c r="AE663" s="235"/>
      <c r="AH663" s="591"/>
      <c r="AI663" s="328"/>
      <c r="AJ663" s="592"/>
      <c r="AK663" s="592"/>
      <c r="AL663" s="575"/>
      <c r="AM663" s="235"/>
      <c r="AN663" s="235"/>
    </row>
    <row r="664" spans="1:40" s="177" customFormat="1" ht="13.5" thickBot="1" x14ac:dyDescent="0.25">
      <c r="A664" s="579">
        <v>31</v>
      </c>
      <c r="B664" s="579"/>
      <c r="C664" s="472"/>
      <c r="D664" s="816" t="s">
        <v>159</v>
      </c>
      <c r="E664" s="812" t="s">
        <v>34</v>
      </c>
      <c r="F664" s="580">
        <f>+$AL676</f>
        <v>0</v>
      </c>
      <c r="G664" s="235"/>
      <c r="H664" s="235"/>
      <c r="I664" s="235"/>
      <c r="J664" s="235"/>
      <c r="K664" s="235"/>
      <c r="L664" s="235"/>
      <c r="M664" s="235"/>
      <c r="O664" s="579"/>
      <c r="P664" s="579"/>
      <c r="Q664" s="472"/>
      <c r="R664" s="816" t="s">
        <v>159</v>
      </c>
      <c r="S664" s="812" t="s">
        <v>34</v>
      </c>
      <c r="T664" s="580">
        <f>+$AL676</f>
        <v>0</v>
      </c>
      <c r="U664" s="235"/>
      <c r="V664" s="235"/>
      <c r="X664" s="579">
        <v>31</v>
      </c>
      <c r="Y664" s="579"/>
      <c r="Z664" s="472"/>
      <c r="AA664" s="816" t="s">
        <v>159</v>
      </c>
      <c r="AB664" s="812" t="s">
        <v>34</v>
      </c>
      <c r="AC664" s="580">
        <f>+$AL676</f>
        <v>0</v>
      </c>
      <c r="AD664" s="235"/>
      <c r="AE664" s="235"/>
      <c r="AG664" s="579"/>
      <c r="AH664" s="579"/>
      <c r="AI664" s="472"/>
      <c r="AJ664" s="816" t="s">
        <v>159</v>
      </c>
      <c r="AK664" s="812" t="s">
        <v>34</v>
      </c>
      <c r="AL664" s="814" t="s">
        <v>18</v>
      </c>
      <c r="AM664" s="235"/>
      <c r="AN664" s="235"/>
    </row>
    <row r="665" spans="1:40" s="177" customFormat="1" ht="51" x14ac:dyDescent="0.2">
      <c r="A665" s="581" t="s">
        <v>7</v>
      </c>
      <c r="B665" s="582" t="str">
        <f>+" אסמכתא " &amp; $B$33 &amp;"         חזרה לטבלה "</f>
        <v xml:space="preserve"> אסמכתא          חזרה לטבלה </v>
      </c>
      <c r="C665" s="477" t="s">
        <v>203</v>
      </c>
      <c r="D665" s="817"/>
      <c r="E665" s="813"/>
      <c r="F665" s="580" t="s">
        <v>18</v>
      </c>
      <c r="G665" s="235"/>
      <c r="H665" s="235"/>
      <c r="I665" s="235"/>
      <c r="J665" s="235"/>
      <c r="K665" s="235"/>
      <c r="L665" s="235"/>
      <c r="M665" s="235"/>
      <c r="O665" s="581" t="s">
        <v>23</v>
      </c>
      <c r="P665" s="582" t="str">
        <f>+" אסמכתא " &amp; $B$33 &amp;"         חזרה לטבלה "</f>
        <v xml:space="preserve"> אסמכתא          חזרה לטבלה </v>
      </c>
      <c r="Q665" s="477" t="s">
        <v>203</v>
      </c>
      <c r="R665" s="817"/>
      <c r="S665" s="813"/>
      <c r="T665" s="580" t="s">
        <v>18</v>
      </c>
      <c r="U665" s="235"/>
      <c r="V665" s="235"/>
      <c r="X665" s="581" t="s">
        <v>7</v>
      </c>
      <c r="Y665" s="582" t="str">
        <f>+" אסמכתא " &amp; $B$33 &amp;"         חזרה לטבלה "</f>
        <v xml:space="preserve"> אסמכתא          חזרה לטבלה </v>
      </c>
      <c r="Z665" s="477" t="s">
        <v>203</v>
      </c>
      <c r="AA665" s="817"/>
      <c r="AB665" s="813"/>
      <c r="AC665" s="580" t="s">
        <v>18</v>
      </c>
      <c r="AD665" s="235"/>
      <c r="AE665" s="235"/>
      <c r="AG665" s="581" t="s">
        <v>23</v>
      </c>
      <c r="AH665" s="582" t="str">
        <f>+" אסמכתא " &amp; $B$33 &amp;"         חזרה לטבלה "</f>
        <v xml:space="preserve"> אסמכתא          חזרה לטבלה </v>
      </c>
      <c r="AI665" s="477" t="s">
        <v>203</v>
      </c>
      <c r="AJ665" s="817"/>
      <c r="AK665" s="813"/>
      <c r="AL665" s="815"/>
      <c r="AM665" s="235"/>
      <c r="AN665" s="235"/>
    </row>
    <row r="666" spans="1:40" s="177" customFormat="1" x14ac:dyDescent="0.2">
      <c r="A666" s="583">
        <v>1</v>
      </c>
      <c r="B666" s="584"/>
      <c r="C666" s="585"/>
      <c r="D666" s="586"/>
      <c r="E666" s="586"/>
      <c r="F666" s="587"/>
      <c r="G666" s="235">
        <f>IF(AND((COUNTA($C$33)=1),(COUNTA(F666)=1),($C$33&lt;&gt;0),(OR((E666&lt;$C$62),(E666&gt;($E$62+61))))),1,0)</f>
        <v>0</v>
      </c>
      <c r="H666" s="235">
        <f>IF(AND((COUNTA($C$33)=1),(COUNTA(F666)=1),($C$33&lt;&gt;0),(OR((D666&lt;$C$62),(D666&gt;($E$62))))),1,0)</f>
        <v>0</v>
      </c>
      <c r="I666" s="235"/>
      <c r="J666" s="235"/>
      <c r="K666" s="235"/>
      <c r="L666" s="235"/>
      <c r="M666" s="235"/>
      <c r="O666" s="583">
        <v>12</v>
      </c>
      <c r="P666" s="584"/>
      <c r="Q666" s="585"/>
      <c r="R666" s="586"/>
      <c r="S666" s="586"/>
      <c r="T666" s="587"/>
      <c r="U666" s="235">
        <f>IF(AND((COUNTA($C$33)=1),(COUNTA(T666)=1),($C$33&lt;&gt;0),(OR((S666&lt;$C$62),(S666&gt;($E$62+61))))),1,0)</f>
        <v>0</v>
      </c>
      <c r="V666" s="235">
        <f>IF(AND((COUNTA($C$33)=1),(COUNTA(T666)=1),($C$33&lt;&gt;0),(OR((R666&lt;$C$62),(R666&gt;($E$62))))),1,0)</f>
        <v>0</v>
      </c>
      <c r="X666" s="583">
        <v>23</v>
      </c>
      <c r="Y666" s="584"/>
      <c r="Z666" s="585"/>
      <c r="AA666" s="586"/>
      <c r="AB666" s="586"/>
      <c r="AC666" s="587"/>
      <c r="AD666" s="235">
        <f>IF(AND((COUNTA($C$33)=1),(COUNTA(AC666)=1),($C$33&lt;&gt;0),(OR((AB666&lt;$C$62),(AB666&gt;($E$62+61))))),1,0)</f>
        <v>0</v>
      </c>
      <c r="AE666" s="235">
        <f>IF(AND((COUNTA($C$33)=1),(COUNTA(AC666)=1),($C$33&lt;&gt;0),(OR((AA666&lt;$C$62),(AA666&gt;($E$62))))),1,0)</f>
        <v>0</v>
      </c>
      <c r="AG666" s="583">
        <v>34</v>
      </c>
      <c r="AH666" s="584"/>
      <c r="AI666" s="585"/>
      <c r="AJ666" s="586"/>
      <c r="AK666" s="586"/>
      <c r="AL666" s="587"/>
      <c r="AM666" s="235">
        <f>IF(AND((COUNTA($C$33)=1),(COUNTA(AL666)=1),($C$33&lt;&gt;0),(OR((AK666&lt;$C$62),(AK666&gt;($E$62+61))))),1,0)</f>
        <v>0</v>
      </c>
      <c r="AN666" s="235">
        <f>IF(AND((COUNTA($C$33)=1),(COUNTA(AL666)=1),($C$33&lt;&gt;0),(OR((AJ666&lt;$C$62),(AJ666&gt;($E$62))))),1,0)</f>
        <v>0</v>
      </c>
    </row>
    <row r="667" spans="1:40" s="177" customFormat="1" x14ac:dyDescent="0.2">
      <c r="A667" s="583">
        <v>2</v>
      </c>
      <c r="B667" s="584"/>
      <c r="C667" s="585"/>
      <c r="D667" s="586"/>
      <c r="E667" s="586"/>
      <c r="F667" s="587"/>
      <c r="G667" s="235">
        <f t="shared" ref="G667:G676" si="243">IF(AND((COUNTA($C$33)=1),(COUNTA(F667)=1),($C$33&lt;&gt;0),(OR((E667&lt;$C$62),(E667&gt;($E$62+61))))),1,0)</f>
        <v>0</v>
      </c>
      <c r="H667" s="235">
        <f t="shared" ref="H667:H676" si="244">IF(AND((COUNTA($C$33)=1),(COUNTA(F667)=1),($C$33&lt;&gt;0),(OR((D667&lt;$C$62),(D667&gt;($E$62))))),1,0)</f>
        <v>0</v>
      </c>
      <c r="I667" s="235"/>
      <c r="J667" s="235"/>
      <c r="K667" s="235"/>
      <c r="L667" s="235"/>
      <c r="M667" s="235"/>
      <c r="O667" s="583">
        <v>13</v>
      </c>
      <c r="P667" s="584"/>
      <c r="Q667" s="585"/>
      <c r="R667" s="586"/>
      <c r="S667" s="586"/>
      <c r="T667" s="587"/>
      <c r="U667" s="235">
        <f t="shared" ref="U667:U676" si="245">IF(AND((COUNTA($C$33)=1),(COUNTA(T667)=1),($C$33&lt;&gt;0),(OR((S667&lt;$C$62),(S667&gt;($E$62+61))))),1,0)</f>
        <v>0</v>
      </c>
      <c r="V667" s="235">
        <f t="shared" ref="V667:V676" si="246">IF(AND((COUNTA($C$33)=1),(COUNTA(T667)=1),($C$33&lt;&gt;0),(OR((R667&lt;$C$62),(R667&gt;($E$62))))),1,0)</f>
        <v>0</v>
      </c>
      <c r="X667" s="583">
        <v>24</v>
      </c>
      <c r="Y667" s="584"/>
      <c r="Z667" s="585"/>
      <c r="AA667" s="586"/>
      <c r="AB667" s="586"/>
      <c r="AC667" s="587"/>
      <c r="AD667" s="235">
        <f t="shared" ref="AD667:AD676" si="247">IF(AND((COUNTA($C$33)=1),(COUNTA(AC667)=1),($C$33&lt;&gt;0),(OR((AB667&lt;$C$62),(AB667&gt;($E$62+61))))),1,0)</f>
        <v>0</v>
      </c>
      <c r="AE667" s="235">
        <f t="shared" ref="AE667:AE676" si="248">IF(AND((COUNTA($C$33)=1),(COUNTA(AC667)=1),($C$33&lt;&gt;0),(OR((AA667&lt;$C$62),(AA667&gt;($E$62))))),1,0)</f>
        <v>0</v>
      </c>
      <c r="AG667" s="583">
        <v>35</v>
      </c>
      <c r="AH667" s="584"/>
      <c r="AI667" s="585"/>
      <c r="AJ667" s="586"/>
      <c r="AK667" s="586"/>
      <c r="AL667" s="587"/>
      <c r="AM667" s="235">
        <f t="shared" ref="AM667:AM675" si="249">IF(AND((COUNTA($C$33)=1),(COUNTA(AL667)=1),($C$33&lt;&gt;0),(OR((AK667&lt;$C$62),(AK667&gt;($E$62+61))))),1,0)</f>
        <v>0</v>
      </c>
      <c r="AN667" s="235">
        <f t="shared" ref="AN667:AN675" si="250">IF(AND((COUNTA($C$33)=1),(COUNTA(AL667)=1),($C$33&lt;&gt;0),(OR((AJ667&lt;$C$62),(AJ667&gt;($E$62))))),1,0)</f>
        <v>0</v>
      </c>
    </row>
    <row r="668" spans="1:40" s="177" customFormat="1" x14ac:dyDescent="0.2">
      <c r="A668" s="583">
        <v>3</v>
      </c>
      <c r="B668" s="584"/>
      <c r="C668" s="585"/>
      <c r="D668" s="586"/>
      <c r="E668" s="586"/>
      <c r="F668" s="587"/>
      <c r="G668" s="235">
        <f t="shared" si="243"/>
        <v>0</v>
      </c>
      <c r="H668" s="235">
        <f t="shared" si="244"/>
        <v>0</v>
      </c>
      <c r="I668" s="235"/>
      <c r="J668" s="235"/>
      <c r="K668" s="235"/>
      <c r="L668" s="235"/>
      <c r="M668" s="235"/>
      <c r="O668" s="583">
        <v>14</v>
      </c>
      <c r="P668" s="584"/>
      <c r="Q668" s="585"/>
      <c r="R668" s="586"/>
      <c r="S668" s="586"/>
      <c r="T668" s="587"/>
      <c r="U668" s="235">
        <f t="shared" si="245"/>
        <v>0</v>
      </c>
      <c r="V668" s="235">
        <f t="shared" si="246"/>
        <v>0</v>
      </c>
      <c r="X668" s="583">
        <v>25</v>
      </c>
      <c r="Y668" s="584"/>
      <c r="Z668" s="585"/>
      <c r="AA668" s="586"/>
      <c r="AB668" s="586"/>
      <c r="AC668" s="587"/>
      <c r="AD668" s="235">
        <f t="shared" si="247"/>
        <v>0</v>
      </c>
      <c r="AE668" s="235">
        <f t="shared" si="248"/>
        <v>0</v>
      </c>
      <c r="AG668" s="583">
        <v>36</v>
      </c>
      <c r="AH668" s="584"/>
      <c r="AI668" s="585"/>
      <c r="AJ668" s="586"/>
      <c r="AK668" s="586"/>
      <c r="AL668" s="587"/>
      <c r="AM668" s="235">
        <f t="shared" si="249"/>
        <v>0</v>
      </c>
      <c r="AN668" s="235">
        <f t="shared" si="250"/>
        <v>0</v>
      </c>
    </row>
    <row r="669" spans="1:40" s="177" customFormat="1" x14ac:dyDescent="0.2">
      <c r="A669" s="583">
        <v>4</v>
      </c>
      <c r="B669" s="584"/>
      <c r="C669" s="585"/>
      <c r="D669" s="586"/>
      <c r="E669" s="586"/>
      <c r="F669" s="587"/>
      <c r="G669" s="235">
        <f t="shared" si="243"/>
        <v>0</v>
      </c>
      <c r="H669" s="235">
        <f t="shared" si="244"/>
        <v>0</v>
      </c>
      <c r="I669" s="235"/>
      <c r="J669" s="235"/>
      <c r="K669" s="235"/>
      <c r="L669" s="235"/>
      <c r="M669" s="235"/>
      <c r="O669" s="583">
        <v>15</v>
      </c>
      <c r="P669" s="584"/>
      <c r="Q669" s="585"/>
      <c r="R669" s="586"/>
      <c r="S669" s="586"/>
      <c r="T669" s="587"/>
      <c r="U669" s="235">
        <f t="shared" si="245"/>
        <v>0</v>
      </c>
      <c r="V669" s="235">
        <f t="shared" si="246"/>
        <v>0</v>
      </c>
      <c r="X669" s="583">
        <v>26</v>
      </c>
      <c r="Y669" s="584"/>
      <c r="Z669" s="585"/>
      <c r="AA669" s="586"/>
      <c r="AB669" s="586"/>
      <c r="AC669" s="587"/>
      <c r="AD669" s="235">
        <f t="shared" si="247"/>
        <v>0</v>
      </c>
      <c r="AE669" s="235">
        <f t="shared" si="248"/>
        <v>0</v>
      </c>
      <c r="AG669" s="583">
        <v>37</v>
      </c>
      <c r="AH669" s="584"/>
      <c r="AI669" s="585"/>
      <c r="AJ669" s="586"/>
      <c r="AK669" s="586"/>
      <c r="AL669" s="587"/>
      <c r="AM669" s="235">
        <f t="shared" si="249"/>
        <v>0</v>
      </c>
      <c r="AN669" s="235">
        <f t="shared" si="250"/>
        <v>0</v>
      </c>
    </row>
    <row r="670" spans="1:40" s="177" customFormat="1" x14ac:dyDescent="0.2">
      <c r="A670" s="583">
        <v>5</v>
      </c>
      <c r="B670" s="584"/>
      <c r="C670" s="585"/>
      <c r="D670" s="586"/>
      <c r="E670" s="586"/>
      <c r="F670" s="587"/>
      <c r="G670" s="235">
        <f t="shared" si="243"/>
        <v>0</v>
      </c>
      <c r="H670" s="235">
        <f t="shared" si="244"/>
        <v>0</v>
      </c>
      <c r="I670" s="235"/>
      <c r="J670" s="235"/>
      <c r="K670" s="235"/>
      <c r="L670" s="235"/>
      <c r="M670" s="235"/>
      <c r="O670" s="583">
        <v>16</v>
      </c>
      <c r="P670" s="584"/>
      <c r="Q670" s="585"/>
      <c r="R670" s="586"/>
      <c r="S670" s="586"/>
      <c r="T670" s="587"/>
      <c r="U670" s="235">
        <f t="shared" si="245"/>
        <v>0</v>
      </c>
      <c r="V670" s="235">
        <f t="shared" si="246"/>
        <v>0</v>
      </c>
      <c r="X670" s="583">
        <v>27</v>
      </c>
      <c r="Y670" s="584"/>
      <c r="Z670" s="585"/>
      <c r="AA670" s="586"/>
      <c r="AB670" s="586"/>
      <c r="AC670" s="587"/>
      <c r="AD670" s="235">
        <f t="shared" si="247"/>
        <v>0</v>
      </c>
      <c r="AE670" s="235">
        <f t="shared" si="248"/>
        <v>0</v>
      </c>
      <c r="AG670" s="583">
        <v>38</v>
      </c>
      <c r="AH670" s="584"/>
      <c r="AI670" s="585"/>
      <c r="AJ670" s="586"/>
      <c r="AK670" s="586"/>
      <c r="AL670" s="587"/>
      <c r="AM670" s="235">
        <f t="shared" si="249"/>
        <v>0</v>
      </c>
      <c r="AN670" s="235">
        <f t="shared" si="250"/>
        <v>0</v>
      </c>
    </row>
    <row r="671" spans="1:40" s="177" customFormat="1" x14ac:dyDescent="0.2">
      <c r="A671" s="583">
        <v>6</v>
      </c>
      <c r="B671" s="584"/>
      <c r="C671" s="585"/>
      <c r="D671" s="586"/>
      <c r="E671" s="586"/>
      <c r="F671" s="587"/>
      <c r="G671" s="235">
        <f t="shared" si="243"/>
        <v>0</v>
      </c>
      <c r="H671" s="235">
        <f t="shared" si="244"/>
        <v>0</v>
      </c>
      <c r="I671" s="235"/>
      <c r="J671" s="235"/>
      <c r="K671" s="235"/>
      <c r="L671" s="235"/>
      <c r="M671" s="235"/>
      <c r="O671" s="583">
        <v>17</v>
      </c>
      <c r="P671" s="584"/>
      <c r="Q671" s="585"/>
      <c r="R671" s="586"/>
      <c r="S671" s="586"/>
      <c r="T671" s="587"/>
      <c r="U671" s="235">
        <f t="shared" si="245"/>
        <v>0</v>
      </c>
      <c r="V671" s="235">
        <f t="shared" si="246"/>
        <v>0</v>
      </c>
      <c r="X671" s="583">
        <v>28</v>
      </c>
      <c r="Y671" s="584"/>
      <c r="Z671" s="585"/>
      <c r="AA671" s="586"/>
      <c r="AB671" s="586"/>
      <c r="AC671" s="587"/>
      <c r="AD671" s="235">
        <f t="shared" si="247"/>
        <v>0</v>
      </c>
      <c r="AE671" s="235">
        <f t="shared" si="248"/>
        <v>0</v>
      </c>
      <c r="AG671" s="583">
        <v>39</v>
      </c>
      <c r="AH671" s="584"/>
      <c r="AI671" s="585"/>
      <c r="AJ671" s="586"/>
      <c r="AK671" s="586"/>
      <c r="AL671" s="587"/>
      <c r="AM671" s="235">
        <f t="shared" si="249"/>
        <v>0</v>
      </c>
      <c r="AN671" s="235">
        <f t="shared" si="250"/>
        <v>0</v>
      </c>
    </row>
    <row r="672" spans="1:40" s="177" customFormat="1" x14ac:dyDescent="0.2">
      <c r="A672" s="583">
        <v>7</v>
      </c>
      <c r="B672" s="584"/>
      <c r="C672" s="585"/>
      <c r="D672" s="586"/>
      <c r="E672" s="586"/>
      <c r="F672" s="587"/>
      <c r="G672" s="235">
        <f t="shared" si="243"/>
        <v>0</v>
      </c>
      <c r="H672" s="235">
        <f t="shared" si="244"/>
        <v>0</v>
      </c>
      <c r="I672" s="235"/>
      <c r="J672" s="235"/>
      <c r="K672" s="235"/>
      <c r="L672" s="235"/>
      <c r="M672" s="235"/>
      <c r="O672" s="583">
        <v>18</v>
      </c>
      <c r="P672" s="584"/>
      <c r="Q672" s="585"/>
      <c r="R672" s="586"/>
      <c r="S672" s="586"/>
      <c r="T672" s="587"/>
      <c r="U672" s="235">
        <f t="shared" si="245"/>
        <v>0</v>
      </c>
      <c r="V672" s="235">
        <f t="shared" si="246"/>
        <v>0</v>
      </c>
      <c r="X672" s="583">
        <v>29</v>
      </c>
      <c r="Y672" s="584"/>
      <c r="Z672" s="585"/>
      <c r="AA672" s="586"/>
      <c r="AB672" s="586"/>
      <c r="AC672" s="587"/>
      <c r="AD672" s="235">
        <f t="shared" si="247"/>
        <v>0</v>
      </c>
      <c r="AE672" s="235">
        <f t="shared" si="248"/>
        <v>0</v>
      </c>
      <c r="AG672" s="583">
        <v>40</v>
      </c>
      <c r="AH672" s="584"/>
      <c r="AI672" s="585"/>
      <c r="AJ672" s="586"/>
      <c r="AK672" s="586"/>
      <c r="AL672" s="587"/>
      <c r="AM672" s="235">
        <f t="shared" si="249"/>
        <v>0</v>
      </c>
      <c r="AN672" s="235">
        <f t="shared" si="250"/>
        <v>0</v>
      </c>
    </row>
    <row r="673" spans="1:40" s="177" customFormat="1" x14ac:dyDescent="0.2">
      <c r="A673" s="583">
        <v>8</v>
      </c>
      <c r="B673" s="584"/>
      <c r="C673" s="585"/>
      <c r="D673" s="586"/>
      <c r="E673" s="586"/>
      <c r="F673" s="587"/>
      <c r="G673" s="235">
        <f t="shared" si="243"/>
        <v>0</v>
      </c>
      <c r="H673" s="235">
        <f t="shared" si="244"/>
        <v>0</v>
      </c>
      <c r="I673" s="235"/>
      <c r="J673" s="235"/>
      <c r="K673" s="235"/>
      <c r="L673" s="235"/>
      <c r="M673" s="235"/>
      <c r="O673" s="583">
        <v>19</v>
      </c>
      <c r="P673" s="584"/>
      <c r="Q673" s="585"/>
      <c r="R673" s="586"/>
      <c r="S673" s="586"/>
      <c r="T673" s="587"/>
      <c r="U673" s="235">
        <f t="shared" si="245"/>
        <v>0</v>
      </c>
      <c r="V673" s="235">
        <f t="shared" si="246"/>
        <v>0</v>
      </c>
      <c r="X673" s="583">
        <v>30</v>
      </c>
      <c r="Y673" s="584"/>
      <c r="Z673" s="585"/>
      <c r="AA673" s="586"/>
      <c r="AB673" s="586"/>
      <c r="AC673" s="587"/>
      <c r="AD673" s="235">
        <f t="shared" si="247"/>
        <v>0</v>
      </c>
      <c r="AE673" s="235">
        <f t="shared" si="248"/>
        <v>0</v>
      </c>
      <c r="AG673" s="583">
        <v>41</v>
      </c>
      <c r="AH673" s="584"/>
      <c r="AI673" s="585"/>
      <c r="AJ673" s="586"/>
      <c r="AK673" s="586"/>
      <c r="AL673" s="587"/>
      <c r="AM673" s="235">
        <f t="shared" si="249"/>
        <v>0</v>
      </c>
      <c r="AN673" s="235">
        <f t="shared" si="250"/>
        <v>0</v>
      </c>
    </row>
    <row r="674" spans="1:40" s="177" customFormat="1" x14ac:dyDescent="0.2">
      <c r="A674" s="583">
        <v>9</v>
      </c>
      <c r="B674" s="584"/>
      <c r="C674" s="585"/>
      <c r="D674" s="586"/>
      <c r="E674" s="586"/>
      <c r="F674" s="587"/>
      <c r="G674" s="235">
        <f t="shared" si="243"/>
        <v>0</v>
      </c>
      <c r="H674" s="235">
        <f t="shared" si="244"/>
        <v>0</v>
      </c>
      <c r="I674" s="235"/>
      <c r="J674" s="235"/>
      <c r="K674" s="235"/>
      <c r="L674" s="235"/>
      <c r="M674" s="235"/>
      <c r="O674" s="583">
        <v>20</v>
      </c>
      <c r="P674" s="584"/>
      <c r="Q674" s="585"/>
      <c r="R674" s="586"/>
      <c r="S674" s="586"/>
      <c r="T674" s="587"/>
      <c r="U674" s="235">
        <f t="shared" si="245"/>
        <v>0</v>
      </c>
      <c r="V674" s="235">
        <f t="shared" si="246"/>
        <v>0</v>
      </c>
      <c r="X674" s="583">
        <v>31</v>
      </c>
      <c r="Y674" s="584"/>
      <c r="Z674" s="585"/>
      <c r="AA674" s="586"/>
      <c r="AB674" s="586"/>
      <c r="AC674" s="587"/>
      <c r="AD674" s="235">
        <f t="shared" si="247"/>
        <v>0</v>
      </c>
      <c r="AE674" s="235">
        <f t="shared" si="248"/>
        <v>0</v>
      </c>
      <c r="AG674" s="583">
        <v>42</v>
      </c>
      <c r="AH674" s="584"/>
      <c r="AI674" s="585"/>
      <c r="AJ674" s="586"/>
      <c r="AK674" s="586"/>
      <c r="AL674" s="587"/>
      <c r="AM674" s="235">
        <f t="shared" si="249"/>
        <v>0</v>
      </c>
      <c r="AN674" s="235">
        <f t="shared" si="250"/>
        <v>0</v>
      </c>
    </row>
    <row r="675" spans="1:40" s="177" customFormat="1" x14ac:dyDescent="0.2">
      <c r="A675" s="583">
        <v>10</v>
      </c>
      <c r="B675" s="584"/>
      <c r="C675" s="585"/>
      <c r="D675" s="586"/>
      <c r="E675" s="586"/>
      <c r="F675" s="587"/>
      <c r="G675" s="235">
        <f t="shared" si="243"/>
        <v>0</v>
      </c>
      <c r="H675" s="235">
        <f t="shared" si="244"/>
        <v>0</v>
      </c>
      <c r="I675" s="235"/>
      <c r="J675" s="235"/>
      <c r="K675" s="235"/>
      <c r="L675" s="235"/>
      <c r="M675" s="235"/>
      <c r="O675" s="583">
        <v>21</v>
      </c>
      <c r="P675" s="584"/>
      <c r="Q675" s="585"/>
      <c r="R675" s="586"/>
      <c r="S675" s="586"/>
      <c r="T675" s="587"/>
      <c r="U675" s="235">
        <f t="shared" si="245"/>
        <v>0</v>
      </c>
      <c r="V675" s="235">
        <f t="shared" si="246"/>
        <v>0</v>
      </c>
      <c r="X675" s="583">
        <v>32</v>
      </c>
      <c r="Y675" s="584"/>
      <c r="Z675" s="585"/>
      <c r="AA675" s="586"/>
      <c r="AB675" s="586"/>
      <c r="AC675" s="587"/>
      <c r="AD675" s="235">
        <f t="shared" si="247"/>
        <v>0</v>
      </c>
      <c r="AE675" s="235">
        <f t="shared" si="248"/>
        <v>0</v>
      </c>
      <c r="AG675" s="583">
        <v>43</v>
      </c>
      <c r="AH675" s="584"/>
      <c r="AI675" s="585"/>
      <c r="AJ675" s="586"/>
      <c r="AK675" s="586"/>
      <c r="AL675" s="587"/>
      <c r="AM675" s="235">
        <f t="shared" si="249"/>
        <v>0</v>
      </c>
      <c r="AN675" s="235">
        <f t="shared" si="250"/>
        <v>0</v>
      </c>
    </row>
    <row r="676" spans="1:40" s="177" customFormat="1" ht="13.5" thickBot="1" x14ac:dyDescent="0.25">
      <c r="A676" s="583">
        <v>11</v>
      </c>
      <c r="B676" s="584"/>
      <c r="C676" s="585"/>
      <c r="D676" s="586"/>
      <c r="E676" s="586"/>
      <c r="F676" s="587"/>
      <c r="G676" s="235">
        <f t="shared" si="243"/>
        <v>0</v>
      </c>
      <c r="H676" s="235">
        <f t="shared" si="244"/>
        <v>0</v>
      </c>
      <c r="I676" s="235"/>
      <c r="J676" s="235"/>
      <c r="K676" s="235"/>
      <c r="L676" s="235"/>
      <c r="M676" s="235"/>
      <c r="O676" s="583">
        <v>22</v>
      </c>
      <c r="P676" s="584"/>
      <c r="Q676" s="585"/>
      <c r="R676" s="586"/>
      <c r="S676" s="586"/>
      <c r="T676" s="587"/>
      <c r="U676" s="235">
        <f t="shared" si="245"/>
        <v>0</v>
      </c>
      <c r="V676" s="235">
        <f t="shared" si="246"/>
        <v>0</v>
      </c>
      <c r="X676" s="583">
        <v>33</v>
      </c>
      <c r="Y676" s="584"/>
      <c r="Z676" s="585"/>
      <c r="AA676" s="586"/>
      <c r="AB676" s="586"/>
      <c r="AC676" s="587"/>
      <c r="AD676" s="235">
        <f t="shared" si="247"/>
        <v>0</v>
      </c>
      <c r="AE676" s="235">
        <f t="shared" si="248"/>
        <v>0</v>
      </c>
      <c r="AG676" s="588"/>
      <c r="AH676" s="589" t="s">
        <v>3</v>
      </c>
      <c r="AI676" s="551"/>
      <c r="AJ676" s="589"/>
      <c r="AK676" s="589"/>
      <c r="AL676" s="590">
        <f>SUM(F666:F676)+SUM(T666:T676)+SUM(AL666:AL675)+SUM(AC666:AC676)</f>
        <v>0</v>
      </c>
      <c r="AM676" s="235"/>
      <c r="AN676" s="235"/>
    </row>
    <row r="677" spans="1:40" s="177" customFormat="1" x14ac:dyDescent="0.2">
      <c r="B677" s="591"/>
      <c r="C677" s="328"/>
      <c r="D677" s="592"/>
      <c r="E677" s="592"/>
      <c r="F677" s="575"/>
      <c r="G677" s="235"/>
      <c r="H677" s="235"/>
      <c r="I677" s="235"/>
      <c r="J677" s="235"/>
      <c r="K677" s="235"/>
      <c r="L677" s="235"/>
      <c r="M677" s="235"/>
      <c r="P677" s="591"/>
      <c r="Q677" s="328"/>
      <c r="R677" s="592"/>
      <c r="S677" s="592"/>
      <c r="T677" s="575"/>
      <c r="U677" s="235"/>
      <c r="V677" s="235"/>
      <c r="Y677" s="591"/>
      <c r="Z677" s="328"/>
      <c r="AA677" s="592"/>
      <c r="AB677" s="592"/>
      <c r="AC677" s="575"/>
      <c r="AD677" s="235"/>
      <c r="AE677" s="235"/>
      <c r="AH677" s="591"/>
      <c r="AI677" s="328"/>
      <c r="AJ677" s="592"/>
      <c r="AK677" s="592"/>
      <c r="AL677" s="575"/>
      <c r="AM677" s="235"/>
      <c r="AN677" s="235"/>
    </row>
    <row r="678" spans="1:40" s="177" customFormat="1" x14ac:dyDescent="0.2">
      <c r="B678" s="591"/>
      <c r="C678" s="328"/>
      <c r="D678" s="592"/>
      <c r="E678" s="592"/>
      <c r="F678" s="575"/>
      <c r="G678" s="235"/>
      <c r="H678" s="235"/>
      <c r="I678" s="235"/>
      <c r="J678" s="235"/>
      <c r="K678" s="235"/>
      <c r="L678" s="235"/>
      <c r="M678" s="235"/>
      <c r="P678" s="591"/>
      <c r="Q678" s="328"/>
      <c r="R678" s="592"/>
      <c r="S678" s="592"/>
      <c r="T678" s="575"/>
      <c r="U678" s="235"/>
      <c r="V678" s="235"/>
      <c r="Y678" s="591"/>
      <c r="Z678" s="328"/>
      <c r="AA678" s="592"/>
      <c r="AB678" s="592"/>
      <c r="AC678" s="575"/>
      <c r="AD678" s="235"/>
      <c r="AE678" s="235"/>
      <c r="AH678" s="591"/>
      <c r="AI678" s="328"/>
      <c r="AJ678" s="592"/>
      <c r="AK678" s="592"/>
      <c r="AL678" s="575"/>
      <c r="AM678" s="235"/>
      <c r="AN678" s="235"/>
    </row>
    <row r="679" spans="1:40" s="177" customFormat="1" x14ac:dyDescent="0.2">
      <c r="B679" s="591"/>
      <c r="C679" s="328"/>
      <c r="D679" s="592"/>
      <c r="E679" s="592"/>
      <c r="F679" s="575"/>
      <c r="G679" s="235"/>
      <c r="H679" s="235"/>
      <c r="I679" s="235"/>
      <c r="J679" s="235"/>
      <c r="K679" s="235"/>
      <c r="L679" s="235"/>
      <c r="M679" s="235"/>
      <c r="P679" s="591"/>
      <c r="Q679" s="328"/>
      <c r="R679" s="592"/>
      <c r="S679" s="592"/>
      <c r="T679" s="575"/>
      <c r="U679" s="235"/>
      <c r="V679" s="235"/>
      <c r="Y679" s="591"/>
      <c r="Z679" s="328"/>
      <c r="AA679" s="592"/>
      <c r="AB679" s="592"/>
      <c r="AC679" s="575"/>
      <c r="AD679" s="235"/>
      <c r="AE679" s="235"/>
      <c r="AH679" s="591"/>
      <c r="AI679" s="328"/>
      <c r="AJ679" s="592"/>
      <c r="AK679" s="592"/>
      <c r="AL679" s="575"/>
      <c r="AM679" s="235"/>
      <c r="AN679" s="235"/>
    </row>
    <row r="680" spans="1:40" s="177" customFormat="1" x14ac:dyDescent="0.2">
      <c r="B680" s="591"/>
      <c r="C680" s="328"/>
      <c r="D680" s="592"/>
      <c r="E680" s="592"/>
      <c r="F680" s="575"/>
      <c r="G680" s="235"/>
      <c r="H680" s="235"/>
      <c r="I680" s="235"/>
      <c r="J680" s="235"/>
      <c r="K680" s="235"/>
      <c r="L680" s="235"/>
      <c r="M680" s="235"/>
      <c r="P680" s="591"/>
      <c r="Q680" s="328"/>
      <c r="R680" s="592"/>
      <c r="S680" s="592"/>
      <c r="T680" s="575"/>
      <c r="U680" s="235"/>
      <c r="V680" s="235"/>
      <c r="Y680" s="591"/>
      <c r="Z680" s="328"/>
      <c r="AA680" s="592"/>
      <c r="AB680" s="592"/>
      <c r="AC680" s="575"/>
      <c r="AD680" s="235"/>
      <c r="AE680" s="235"/>
      <c r="AH680" s="591"/>
      <c r="AI680" s="328"/>
      <c r="AJ680" s="592"/>
      <c r="AK680" s="592"/>
      <c r="AL680" s="575"/>
      <c r="AM680" s="235"/>
      <c r="AN680" s="235"/>
    </row>
    <row r="681" spans="1:40" s="177" customFormat="1" x14ac:dyDescent="0.2">
      <c r="B681" s="591"/>
      <c r="C681" s="328"/>
      <c r="D681" s="592"/>
      <c r="E681" s="592"/>
      <c r="F681" s="575"/>
      <c r="G681" s="235"/>
      <c r="H681" s="235"/>
      <c r="I681" s="235"/>
      <c r="J681" s="235"/>
      <c r="K681" s="235"/>
      <c r="L681" s="235"/>
      <c r="M681" s="235"/>
      <c r="P681" s="591"/>
      <c r="Q681" s="328"/>
      <c r="R681" s="592"/>
      <c r="S681" s="592"/>
      <c r="T681" s="575"/>
      <c r="U681" s="235"/>
      <c r="V681" s="235"/>
      <c r="Y681" s="591"/>
      <c r="Z681" s="328"/>
      <c r="AA681" s="592"/>
      <c r="AB681" s="592"/>
      <c r="AC681" s="575"/>
      <c r="AD681" s="235"/>
      <c r="AE681" s="235"/>
      <c r="AH681" s="591"/>
      <c r="AI681" s="328"/>
      <c r="AJ681" s="592"/>
      <c r="AK681" s="592"/>
      <c r="AL681" s="575"/>
      <c r="AM681" s="235"/>
      <c r="AN681" s="235"/>
    </row>
    <row r="682" spans="1:40" s="177" customFormat="1" x14ac:dyDescent="0.2">
      <c r="B682" s="591"/>
      <c r="C682" s="328"/>
      <c r="D682" s="592"/>
      <c r="E682" s="592"/>
      <c r="F682" s="575"/>
      <c r="G682" s="235"/>
      <c r="H682" s="235"/>
      <c r="I682" s="235"/>
      <c r="J682" s="235"/>
      <c r="K682" s="235"/>
      <c r="L682" s="235"/>
      <c r="M682" s="235"/>
      <c r="P682" s="591"/>
      <c r="Q682" s="328"/>
      <c r="R682" s="592"/>
      <c r="S682" s="592"/>
      <c r="T682" s="575"/>
      <c r="U682" s="235"/>
      <c r="V682" s="235"/>
      <c r="Y682" s="591"/>
      <c r="Z682" s="328"/>
      <c r="AA682" s="592"/>
      <c r="AB682" s="592"/>
      <c r="AC682" s="575"/>
      <c r="AD682" s="235"/>
      <c r="AE682" s="235"/>
      <c r="AH682" s="591"/>
      <c r="AI682" s="328"/>
      <c r="AJ682" s="592"/>
      <c r="AK682" s="592"/>
      <c r="AL682" s="575"/>
      <c r="AM682" s="235"/>
      <c r="AN682" s="235"/>
    </row>
    <row r="683" spans="1:40" s="177" customFormat="1" ht="13.5" thickBot="1" x14ac:dyDescent="0.25">
      <c r="B683" s="591"/>
      <c r="C683" s="328"/>
      <c r="D683" s="592"/>
      <c r="E683" s="592"/>
      <c r="F683" s="575"/>
      <c r="G683" s="235"/>
      <c r="H683" s="235"/>
      <c r="I683" s="235"/>
      <c r="J683" s="235"/>
      <c r="K683" s="235"/>
      <c r="L683" s="235"/>
      <c r="M683" s="235"/>
      <c r="P683" s="591"/>
      <c r="Q683" s="328"/>
      <c r="R683" s="592"/>
      <c r="S683" s="592"/>
      <c r="T683" s="575"/>
      <c r="U683" s="235"/>
      <c r="V683" s="235"/>
      <c r="Y683" s="591"/>
      <c r="Z683" s="328"/>
      <c r="AA683" s="592"/>
      <c r="AB683" s="592"/>
      <c r="AC683" s="575"/>
      <c r="AD683" s="235"/>
      <c r="AE683" s="235"/>
      <c r="AH683" s="591"/>
      <c r="AI683" s="328"/>
      <c r="AJ683" s="592"/>
      <c r="AK683" s="592"/>
      <c r="AL683" s="575"/>
      <c r="AM683" s="235"/>
      <c r="AN683" s="235"/>
    </row>
    <row r="684" spans="1:40" s="177" customFormat="1" ht="13.5" thickBot="1" x14ac:dyDescent="0.25">
      <c r="A684" s="579">
        <v>32</v>
      </c>
      <c r="B684" s="579"/>
      <c r="C684" s="472"/>
      <c r="D684" s="816" t="s">
        <v>159</v>
      </c>
      <c r="E684" s="812" t="s">
        <v>34</v>
      </c>
      <c r="F684" s="580">
        <f>+$AL696</f>
        <v>0</v>
      </c>
      <c r="G684" s="235"/>
      <c r="H684" s="235"/>
      <c r="I684" s="235"/>
      <c r="J684" s="235"/>
      <c r="K684" s="235"/>
      <c r="L684" s="235"/>
      <c r="M684" s="235"/>
      <c r="O684" s="579"/>
      <c r="P684" s="579"/>
      <c r="Q684" s="472"/>
      <c r="R684" s="816" t="s">
        <v>159</v>
      </c>
      <c r="S684" s="812" t="s">
        <v>34</v>
      </c>
      <c r="T684" s="580">
        <f>+$AL696</f>
        <v>0</v>
      </c>
      <c r="U684" s="235"/>
      <c r="V684" s="235"/>
      <c r="X684" s="579">
        <v>32</v>
      </c>
      <c r="Y684" s="579"/>
      <c r="Z684" s="472"/>
      <c r="AA684" s="816" t="s">
        <v>159</v>
      </c>
      <c r="AB684" s="812" t="s">
        <v>34</v>
      </c>
      <c r="AC684" s="580">
        <f>+$AL696</f>
        <v>0</v>
      </c>
      <c r="AD684" s="235"/>
      <c r="AE684" s="235"/>
      <c r="AG684" s="579"/>
      <c r="AH684" s="579"/>
      <c r="AI684" s="472"/>
      <c r="AJ684" s="816" t="s">
        <v>159</v>
      </c>
      <c r="AK684" s="812" t="s">
        <v>34</v>
      </c>
      <c r="AL684" s="814" t="s">
        <v>18</v>
      </c>
      <c r="AM684" s="235"/>
      <c r="AN684" s="235"/>
    </row>
    <row r="685" spans="1:40" s="177" customFormat="1" ht="51" x14ac:dyDescent="0.2">
      <c r="A685" s="581" t="s">
        <v>7</v>
      </c>
      <c r="B685" s="582" t="str">
        <f>+" אסמכתא " &amp; $B$34 &amp;"         חזרה לטבלה "</f>
        <v xml:space="preserve"> אסמכתא          חזרה לטבלה </v>
      </c>
      <c r="C685" s="477" t="s">
        <v>203</v>
      </c>
      <c r="D685" s="817"/>
      <c r="E685" s="813"/>
      <c r="F685" s="580" t="s">
        <v>18</v>
      </c>
      <c r="G685" s="235"/>
      <c r="H685" s="235"/>
      <c r="I685" s="235"/>
      <c r="J685" s="235"/>
      <c r="K685" s="235"/>
      <c r="L685" s="235"/>
      <c r="M685" s="235"/>
      <c r="O685" s="581" t="s">
        <v>23</v>
      </c>
      <c r="P685" s="582" t="str">
        <f>+" אסמכתא " &amp; $B$34 &amp;"         חזרה לטבלה "</f>
        <v xml:space="preserve"> אסמכתא          חזרה לטבלה </v>
      </c>
      <c r="Q685" s="477" t="s">
        <v>203</v>
      </c>
      <c r="R685" s="817"/>
      <c r="S685" s="813"/>
      <c r="T685" s="580" t="s">
        <v>18</v>
      </c>
      <c r="U685" s="235"/>
      <c r="V685" s="235"/>
      <c r="X685" s="581" t="s">
        <v>7</v>
      </c>
      <c r="Y685" s="582" t="str">
        <f>+" אסמכתא " &amp; $B$34 &amp;"         חזרה לטבלה "</f>
        <v xml:space="preserve"> אסמכתא          חזרה לטבלה </v>
      </c>
      <c r="Z685" s="477" t="s">
        <v>203</v>
      </c>
      <c r="AA685" s="817"/>
      <c r="AB685" s="813"/>
      <c r="AC685" s="580" t="s">
        <v>18</v>
      </c>
      <c r="AD685" s="235"/>
      <c r="AE685" s="235"/>
      <c r="AG685" s="581" t="s">
        <v>23</v>
      </c>
      <c r="AH685" s="582" t="str">
        <f>+" אסמכתא " &amp; $B$34 &amp;"         חזרה לטבלה "</f>
        <v xml:space="preserve"> אסמכתא          חזרה לטבלה </v>
      </c>
      <c r="AI685" s="477" t="s">
        <v>203</v>
      </c>
      <c r="AJ685" s="817"/>
      <c r="AK685" s="813"/>
      <c r="AL685" s="815"/>
      <c r="AM685" s="235"/>
      <c r="AN685" s="235"/>
    </row>
    <row r="686" spans="1:40" s="177" customFormat="1" x14ac:dyDescent="0.2">
      <c r="A686" s="583">
        <v>1</v>
      </c>
      <c r="B686" s="584"/>
      <c r="C686" s="585"/>
      <c r="D686" s="586"/>
      <c r="E686" s="586"/>
      <c r="F686" s="587"/>
      <c r="G686" s="235">
        <f>IF(AND((COUNTA($C$34)=1),(COUNTA(F686)=1),($C$34&lt;&gt;0),(OR((E686&lt;$C$62),(E686&gt;($E$62+61))))),1,0)</f>
        <v>0</v>
      </c>
      <c r="H686" s="235">
        <f>IF(AND((COUNTA($C$34)=1),(COUNTA(F686)=1),($C$34&lt;&gt;0),(OR((D686&lt;$C$62),(D686&gt;($E$62))))),1,0)</f>
        <v>0</v>
      </c>
      <c r="I686" s="235"/>
      <c r="J686" s="235"/>
      <c r="K686" s="235"/>
      <c r="L686" s="235"/>
      <c r="M686" s="235"/>
      <c r="O686" s="583">
        <v>12</v>
      </c>
      <c r="P686" s="584"/>
      <c r="Q686" s="585"/>
      <c r="R686" s="586"/>
      <c r="S686" s="586"/>
      <c r="T686" s="587"/>
      <c r="U686" s="235">
        <f>IF(AND((COUNTA($C$34)=1),(COUNTA(T686)=1),($C$34&lt;&gt;0),(OR((S686&lt;$C$62),(S686&gt;($E$62+61))))),1,0)</f>
        <v>0</v>
      </c>
      <c r="V686" s="235">
        <f>IF(AND((COUNTA($C$34)=1),(COUNTA(T686)=1),($C$34&lt;&gt;0),(OR((R686&lt;$C$62),(R686&gt;($E$62))))),1,0)</f>
        <v>0</v>
      </c>
      <c r="X686" s="583">
        <v>23</v>
      </c>
      <c r="Y686" s="584"/>
      <c r="Z686" s="585"/>
      <c r="AA686" s="586"/>
      <c r="AB686" s="586"/>
      <c r="AC686" s="587"/>
      <c r="AD686" s="235">
        <f>IF(AND((COUNTA($C$34)=1),(COUNTA(AC686)=1),($C$34&lt;&gt;0),(OR((AB686&lt;$C$62),(AB686&gt;($E$62+61))))),1,0)</f>
        <v>0</v>
      </c>
      <c r="AE686" s="235">
        <f>IF(AND((COUNTA($C$34)=1),(COUNTA(AC686)=1),($C$34&lt;&gt;0),(OR((AA686&lt;$C$62),(AA686&gt;($E$62))))),1,0)</f>
        <v>0</v>
      </c>
      <c r="AG686" s="583">
        <v>34</v>
      </c>
      <c r="AH686" s="584"/>
      <c r="AI686" s="585"/>
      <c r="AJ686" s="586"/>
      <c r="AK686" s="586"/>
      <c r="AL686" s="587"/>
      <c r="AM686" s="235">
        <f>IF(AND((COUNTA($C$34)=1),(COUNTA(AL686)=1),($C$34&lt;&gt;0),(OR((AK686&lt;$C$62),(AK686&gt;($E$62+61))))),1,0)</f>
        <v>0</v>
      </c>
      <c r="AN686" s="235">
        <f>IF(AND((COUNTA($C$34)=1),(COUNTA(AL686)=1),($C$34&lt;&gt;0),(OR((AJ686&lt;$C$62),(AJ686&gt;($E$62))))),1,0)</f>
        <v>0</v>
      </c>
    </row>
    <row r="687" spans="1:40" s="177" customFormat="1" x14ac:dyDescent="0.2">
      <c r="A687" s="583">
        <v>2</v>
      </c>
      <c r="B687" s="584"/>
      <c r="C687" s="585"/>
      <c r="D687" s="586"/>
      <c r="E687" s="586"/>
      <c r="F687" s="587"/>
      <c r="G687" s="235">
        <f t="shared" ref="G687:G696" si="251">IF(AND((COUNTA($C$34)=1),(COUNTA(F687)=1),($C$34&lt;&gt;0),(OR((E687&lt;$C$62),(E687&gt;($E$62+61))))),1,0)</f>
        <v>0</v>
      </c>
      <c r="H687" s="235">
        <f t="shared" ref="H687:H696" si="252">IF(AND((COUNTA($C$34)=1),(COUNTA(F687)=1),($C$34&lt;&gt;0),(OR((D687&lt;$C$62),(D687&gt;($E$62))))),1,0)</f>
        <v>0</v>
      </c>
      <c r="I687" s="235"/>
      <c r="J687" s="235"/>
      <c r="K687" s="235"/>
      <c r="L687" s="235"/>
      <c r="M687" s="235"/>
      <c r="O687" s="583">
        <v>13</v>
      </c>
      <c r="P687" s="584"/>
      <c r="Q687" s="585"/>
      <c r="R687" s="586"/>
      <c r="S687" s="586"/>
      <c r="T687" s="587"/>
      <c r="U687" s="235">
        <f t="shared" ref="U687:U696" si="253">IF(AND((COUNTA($C$34)=1),(COUNTA(T687)=1),($C$34&lt;&gt;0),(OR((S687&lt;$C$62),(S687&gt;($E$62+61))))),1,0)</f>
        <v>0</v>
      </c>
      <c r="V687" s="235">
        <f t="shared" ref="V687:V696" si="254">IF(AND((COUNTA($C$34)=1),(COUNTA(T687)=1),($C$34&lt;&gt;0),(OR((R687&lt;$C$62),(R687&gt;($E$62))))),1,0)</f>
        <v>0</v>
      </c>
      <c r="X687" s="583">
        <v>24</v>
      </c>
      <c r="Y687" s="584"/>
      <c r="Z687" s="585"/>
      <c r="AA687" s="586"/>
      <c r="AB687" s="586"/>
      <c r="AC687" s="587"/>
      <c r="AD687" s="235">
        <f t="shared" ref="AD687:AD696" si="255">IF(AND((COUNTA($C$34)=1),(COUNTA(AC687)=1),($C$34&lt;&gt;0),(OR((AB687&lt;$C$62),(AB687&gt;($E$62+61))))),1,0)</f>
        <v>0</v>
      </c>
      <c r="AE687" s="235">
        <f t="shared" ref="AE687:AE696" si="256">IF(AND((COUNTA($C$34)=1),(COUNTA(AC687)=1),($C$34&lt;&gt;0),(OR((AA687&lt;$C$62),(AA687&gt;($E$62))))),1,0)</f>
        <v>0</v>
      </c>
      <c r="AG687" s="583">
        <v>35</v>
      </c>
      <c r="AH687" s="584"/>
      <c r="AI687" s="585"/>
      <c r="AJ687" s="586"/>
      <c r="AK687" s="586"/>
      <c r="AL687" s="587"/>
      <c r="AM687" s="235">
        <f t="shared" ref="AM687:AM695" si="257">IF(AND((COUNTA($C$34)=1),(COUNTA(AL687)=1),($C$34&lt;&gt;0),(OR((AK687&lt;$C$62),(AK687&gt;($E$62+61))))),1,0)</f>
        <v>0</v>
      </c>
      <c r="AN687" s="235">
        <f t="shared" ref="AN687:AN695" si="258">IF(AND((COUNTA($C$34)=1),(COUNTA(AL687)=1),($C$34&lt;&gt;0),(OR((AJ687&lt;$C$62),(AJ687&gt;($E$62))))),1,0)</f>
        <v>0</v>
      </c>
    </row>
    <row r="688" spans="1:40" s="177" customFormat="1" x14ac:dyDescent="0.2">
      <c r="A688" s="583">
        <v>3</v>
      </c>
      <c r="B688" s="584"/>
      <c r="C688" s="585"/>
      <c r="D688" s="586"/>
      <c r="E688" s="586"/>
      <c r="F688" s="587"/>
      <c r="G688" s="235">
        <f t="shared" si="251"/>
        <v>0</v>
      </c>
      <c r="H688" s="235">
        <f t="shared" si="252"/>
        <v>0</v>
      </c>
      <c r="I688" s="235"/>
      <c r="J688" s="235"/>
      <c r="K688" s="235"/>
      <c r="L688" s="235"/>
      <c r="M688" s="235"/>
      <c r="O688" s="583">
        <v>14</v>
      </c>
      <c r="P688" s="584"/>
      <c r="Q688" s="585"/>
      <c r="R688" s="586"/>
      <c r="S688" s="586"/>
      <c r="T688" s="587"/>
      <c r="U688" s="235">
        <f t="shared" si="253"/>
        <v>0</v>
      </c>
      <c r="V688" s="235">
        <f t="shared" si="254"/>
        <v>0</v>
      </c>
      <c r="X688" s="583">
        <v>25</v>
      </c>
      <c r="Y688" s="584"/>
      <c r="Z688" s="585"/>
      <c r="AA688" s="586"/>
      <c r="AB688" s="586"/>
      <c r="AC688" s="587"/>
      <c r="AD688" s="235">
        <f t="shared" si="255"/>
        <v>0</v>
      </c>
      <c r="AE688" s="235">
        <f t="shared" si="256"/>
        <v>0</v>
      </c>
      <c r="AG688" s="583">
        <v>36</v>
      </c>
      <c r="AH688" s="584"/>
      <c r="AI688" s="585"/>
      <c r="AJ688" s="586"/>
      <c r="AK688" s="586"/>
      <c r="AL688" s="587"/>
      <c r="AM688" s="235">
        <f t="shared" si="257"/>
        <v>0</v>
      </c>
      <c r="AN688" s="235">
        <f t="shared" si="258"/>
        <v>0</v>
      </c>
    </row>
    <row r="689" spans="1:40" s="177" customFormat="1" x14ac:dyDescent="0.2">
      <c r="A689" s="583">
        <v>4</v>
      </c>
      <c r="B689" s="584"/>
      <c r="C689" s="585"/>
      <c r="D689" s="586"/>
      <c r="E689" s="586"/>
      <c r="F689" s="587"/>
      <c r="G689" s="235">
        <f t="shared" si="251"/>
        <v>0</v>
      </c>
      <c r="H689" s="235">
        <f t="shared" si="252"/>
        <v>0</v>
      </c>
      <c r="I689" s="235"/>
      <c r="J689" s="235"/>
      <c r="K689" s="235"/>
      <c r="L689" s="235"/>
      <c r="M689" s="235"/>
      <c r="O689" s="583">
        <v>15</v>
      </c>
      <c r="P689" s="584"/>
      <c r="Q689" s="585"/>
      <c r="R689" s="586"/>
      <c r="S689" s="586"/>
      <c r="T689" s="587"/>
      <c r="U689" s="235">
        <f t="shared" si="253"/>
        <v>0</v>
      </c>
      <c r="V689" s="235">
        <f t="shared" si="254"/>
        <v>0</v>
      </c>
      <c r="X689" s="583">
        <v>26</v>
      </c>
      <c r="Y689" s="584"/>
      <c r="Z689" s="585"/>
      <c r="AA689" s="586"/>
      <c r="AB689" s="586"/>
      <c r="AC689" s="587"/>
      <c r="AD689" s="235">
        <f t="shared" si="255"/>
        <v>0</v>
      </c>
      <c r="AE689" s="235">
        <f t="shared" si="256"/>
        <v>0</v>
      </c>
      <c r="AG689" s="583">
        <v>37</v>
      </c>
      <c r="AH689" s="584"/>
      <c r="AI689" s="585"/>
      <c r="AJ689" s="586"/>
      <c r="AK689" s="586"/>
      <c r="AL689" s="587"/>
      <c r="AM689" s="235">
        <f t="shared" si="257"/>
        <v>0</v>
      </c>
      <c r="AN689" s="235">
        <f t="shared" si="258"/>
        <v>0</v>
      </c>
    </row>
    <row r="690" spans="1:40" s="177" customFormat="1" x14ac:dyDescent="0.2">
      <c r="A690" s="583">
        <v>5</v>
      </c>
      <c r="B690" s="584"/>
      <c r="C690" s="585"/>
      <c r="D690" s="586"/>
      <c r="E690" s="586"/>
      <c r="F690" s="587"/>
      <c r="G690" s="235">
        <f t="shared" si="251"/>
        <v>0</v>
      </c>
      <c r="H690" s="235">
        <f t="shared" si="252"/>
        <v>0</v>
      </c>
      <c r="I690" s="235"/>
      <c r="J690" s="235"/>
      <c r="K690" s="235"/>
      <c r="L690" s="235"/>
      <c r="M690" s="235"/>
      <c r="O690" s="583">
        <v>16</v>
      </c>
      <c r="P690" s="584"/>
      <c r="Q690" s="585"/>
      <c r="R690" s="586"/>
      <c r="S690" s="586"/>
      <c r="T690" s="587"/>
      <c r="U690" s="235">
        <f t="shared" si="253"/>
        <v>0</v>
      </c>
      <c r="V690" s="235">
        <f t="shared" si="254"/>
        <v>0</v>
      </c>
      <c r="X690" s="583">
        <v>27</v>
      </c>
      <c r="Y690" s="584"/>
      <c r="Z690" s="585"/>
      <c r="AA690" s="586"/>
      <c r="AB690" s="586"/>
      <c r="AC690" s="587"/>
      <c r="AD690" s="235">
        <f t="shared" si="255"/>
        <v>0</v>
      </c>
      <c r="AE690" s="235">
        <f t="shared" si="256"/>
        <v>0</v>
      </c>
      <c r="AG690" s="583">
        <v>38</v>
      </c>
      <c r="AH690" s="584"/>
      <c r="AI690" s="585"/>
      <c r="AJ690" s="586"/>
      <c r="AK690" s="586"/>
      <c r="AL690" s="587"/>
      <c r="AM690" s="235">
        <f t="shared" si="257"/>
        <v>0</v>
      </c>
      <c r="AN690" s="235">
        <f t="shared" si="258"/>
        <v>0</v>
      </c>
    </row>
    <row r="691" spans="1:40" s="177" customFormat="1" x14ac:dyDescent="0.2">
      <c r="A691" s="583">
        <v>6</v>
      </c>
      <c r="B691" s="584"/>
      <c r="C691" s="585"/>
      <c r="D691" s="586"/>
      <c r="E691" s="586"/>
      <c r="F691" s="587"/>
      <c r="G691" s="235">
        <f t="shared" si="251"/>
        <v>0</v>
      </c>
      <c r="H691" s="235">
        <f t="shared" si="252"/>
        <v>0</v>
      </c>
      <c r="I691" s="235"/>
      <c r="J691" s="235"/>
      <c r="K691" s="235"/>
      <c r="L691" s="235"/>
      <c r="M691" s="235"/>
      <c r="O691" s="583">
        <v>17</v>
      </c>
      <c r="P691" s="584"/>
      <c r="Q691" s="585"/>
      <c r="R691" s="586"/>
      <c r="S691" s="586"/>
      <c r="T691" s="587"/>
      <c r="U691" s="235">
        <f t="shared" si="253"/>
        <v>0</v>
      </c>
      <c r="V691" s="235">
        <f t="shared" si="254"/>
        <v>0</v>
      </c>
      <c r="X691" s="583">
        <v>28</v>
      </c>
      <c r="Y691" s="584"/>
      <c r="Z691" s="585"/>
      <c r="AA691" s="586"/>
      <c r="AB691" s="586"/>
      <c r="AC691" s="587"/>
      <c r="AD691" s="235">
        <f t="shared" si="255"/>
        <v>0</v>
      </c>
      <c r="AE691" s="235">
        <f t="shared" si="256"/>
        <v>0</v>
      </c>
      <c r="AG691" s="583">
        <v>39</v>
      </c>
      <c r="AH691" s="584"/>
      <c r="AI691" s="585"/>
      <c r="AJ691" s="586"/>
      <c r="AK691" s="586"/>
      <c r="AL691" s="587"/>
      <c r="AM691" s="235">
        <f t="shared" si="257"/>
        <v>0</v>
      </c>
      <c r="AN691" s="235">
        <f t="shared" si="258"/>
        <v>0</v>
      </c>
    </row>
    <row r="692" spans="1:40" s="177" customFormat="1" x14ac:dyDescent="0.2">
      <c r="A692" s="583">
        <v>7</v>
      </c>
      <c r="B692" s="584"/>
      <c r="C692" s="585"/>
      <c r="D692" s="586"/>
      <c r="E692" s="586"/>
      <c r="F692" s="587"/>
      <c r="G692" s="235">
        <f t="shared" si="251"/>
        <v>0</v>
      </c>
      <c r="H692" s="235">
        <f t="shared" si="252"/>
        <v>0</v>
      </c>
      <c r="I692" s="235"/>
      <c r="J692" s="235"/>
      <c r="K692" s="235"/>
      <c r="L692" s="235"/>
      <c r="M692" s="235"/>
      <c r="O692" s="583">
        <v>18</v>
      </c>
      <c r="P692" s="584"/>
      <c r="Q692" s="585"/>
      <c r="R692" s="586"/>
      <c r="S692" s="586"/>
      <c r="T692" s="587"/>
      <c r="U692" s="235">
        <f t="shared" si="253"/>
        <v>0</v>
      </c>
      <c r="V692" s="235">
        <f t="shared" si="254"/>
        <v>0</v>
      </c>
      <c r="X692" s="583">
        <v>29</v>
      </c>
      <c r="Y692" s="584"/>
      <c r="Z692" s="585"/>
      <c r="AA692" s="586"/>
      <c r="AB692" s="586"/>
      <c r="AC692" s="587"/>
      <c r="AD692" s="235">
        <f t="shared" si="255"/>
        <v>0</v>
      </c>
      <c r="AE692" s="235">
        <f t="shared" si="256"/>
        <v>0</v>
      </c>
      <c r="AG692" s="583">
        <v>40</v>
      </c>
      <c r="AH692" s="584"/>
      <c r="AI692" s="585"/>
      <c r="AJ692" s="586"/>
      <c r="AK692" s="586"/>
      <c r="AL692" s="587"/>
      <c r="AM692" s="235">
        <f t="shared" si="257"/>
        <v>0</v>
      </c>
      <c r="AN692" s="235">
        <f t="shared" si="258"/>
        <v>0</v>
      </c>
    </row>
    <row r="693" spans="1:40" s="177" customFormat="1" x14ac:dyDescent="0.2">
      <c r="A693" s="583">
        <v>8</v>
      </c>
      <c r="B693" s="584"/>
      <c r="C693" s="585"/>
      <c r="D693" s="586"/>
      <c r="E693" s="586"/>
      <c r="F693" s="587"/>
      <c r="G693" s="235">
        <f t="shared" si="251"/>
        <v>0</v>
      </c>
      <c r="H693" s="235">
        <f t="shared" si="252"/>
        <v>0</v>
      </c>
      <c r="I693" s="235"/>
      <c r="J693" s="235"/>
      <c r="K693" s="235"/>
      <c r="L693" s="235"/>
      <c r="M693" s="235"/>
      <c r="O693" s="583">
        <v>19</v>
      </c>
      <c r="P693" s="584"/>
      <c r="Q693" s="585"/>
      <c r="R693" s="586"/>
      <c r="S693" s="586"/>
      <c r="T693" s="587"/>
      <c r="U693" s="235">
        <f t="shared" si="253"/>
        <v>0</v>
      </c>
      <c r="V693" s="235">
        <f t="shared" si="254"/>
        <v>0</v>
      </c>
      <c r="X693" s="583">
        <v>30</v>
      </c>
      <c r="Y693" s="584"/>
      <c r="Z693" s="585"/>
      <c r="AA693" s="586"/>
      <c r="AB693" s="586"/>
      <c r="AC693" s="587"/>
      <c r="AD693" s="235">
        <f t="shared" si="255"/>
        <v>0</v>
      </c>
      <c r="AE693" s="235">
        <f t="shared" si="256"/>
        <v>0</v>
      </c>
      <c r="AG693" s="583">
        <v>41</v>
      </c>
      <c r="AH693" s="584"/>
      <c r="AI693" s="585"/>
      <c r="AJ693" s="586"/>
      <c r="AK693" s="586"/>
      <c r="AL693" s="587"/>
      <c r="AM693" s="235">
        <f t="shared" si="257"/>
        <v>0</v>
      </c>
      <c r="AN693" s="235">
        <f t="shared" si="258"/>
        <v>0</v>
      </c>
    </row>
    <row r="694" spans="1:40" s="177" customFormat="1" x14ac:dyDescent="0.2">
      <c r="A694" s="583">
        <v>9</v>
      </c>
      <c r="B694" s="584"/>
      <c r="C694" s="585"/>
      <c r="D694" s="586"/>
      <c r="E694" s="586"/>
      <c r="F694" s="587"/>
      <c r="G694" s="235">
        <f t="shared" si="251"/>
        <v>0</v>
      </c>
      <c r="H694" s="235">
        <f t="shared" si="252"/>
        <v>0</v>
      </c>
      <c r="I694" s="235"/>
      <c r="J694" s="235"/>
      <c r="K694" s="235"/>
      <c r="L694" s="235"/>
      <c r="M694" s="235"/>
      <c r="O694" s="583">
        <v>20</v>
      </c>
      <c r="P694" s="584"/>
      <c r="Q694" s="585"/>
      <c r="R694" s="586"/>
      <c r="S694" s="586"/>
      <c r="T694" s="587"/>
      <c r="U694" s="235">
        <f t="shared" si="253"/>
        <v>0</v>
      </c>
      <c r="V694" s="235">
        <f t="shared" si="254"/>
        <v>0</v>
      </c>
      <c r="X694" s="583">
        <v>31</v>
      </c>
      <c r="Y694" s="584"/>
      <c r="Z694" s="585"/>
      <c r="AA694" s="586"/>
      <c r="AB694" s="586"/>
      <c r="AC694" s="587"/>
      <c r="AD694" s="235">
        <f t="shared" si="255"/>
        <v>0</v>
      </c>
      <c r="AE694" s="235">
        <f t="shared" si="256"/>
        <v>0</v>
      </c>
      <c r="AG694" s="583">
        <v>42</v>
      </c>
      <c r="AH694" s="584"/>
      <c r="AI694" s="585"/>
      <c r="AJ694" s="586"/>
      <c r="AK694" s="586"/>
      <c r="AL694" s="587"/>
      <c r="AM694" s="235">
        <f t="shared" si="257"/>
        <v>0</v>
      </c>
      <c r="AN694" s="235">
        <f t="shared" si="258"/>
        <v>0</v>
      </c>
    </row>
    <row r="695" spans="1:40" s="177" customFormat="1" x14ac:dyDescent="0.2">
      <c r="A695" s="583">
        <v>10</v>
      </c>
      <c r="B695" s="584"/>
      <c r="C695" s="585"/>
      <c r="D695" s="586"/>
      <c r="E695" s="586"/>
      <c r="F695" s="587"/>
      <c r="G695" s="235">
        <f t="shared" si="251"/>
        <v>0</v>
      </c>
      <c r="H695" s="235">
        <f t="shared" si="252"/>
        <v>0</v>
      </c>
      <c r="I695" s="235"/>
      <c r="J695" s="235"/>
      <c r="K695" s="235"/>
      <c r="L695" s="235"/>
      <c r="M695" s="235"/>
      <c r="O695" s="583">
        <v>21</v>
      </c>
      <c r="P695" s="584"/>
      <c r="Q695" s="585"/>
      <c r="R695" s="586"/>
      <c r="S695" s="586"/>
      <c r="T695" s="587"/>
      <c r="U695" s="235">
        <f t="shared" si="253"/>
        <v>0</v>
      </c>
      <c r="V695" s="235">
        <f t="shared" si="254"/>
        <v>0</v>
      </c>
      <c r="X695" s="583">
        <v>32</v>
      </c>
      <c r="Y695" s="584"/>
      <c r="Z695" s="585"/>
      <c r="AA695" s="586"/>
      <c r="AB695" s="586"/>
      <c r="AC695" s="587"/>
      <c r="AD695" s="235">
        <f t="shared" si="255"/>
        <v>0</v>
      </c>
      <c r="AE695" s="235">
        <f t="shared" si="256"/>
        <v>0</v>
      </c>
      <c r="AG695" s="583">
        <v>43</v>
      </c>
      <c r="AH695" s="584"/>
      <c r="AI695" s="585"/>
      <c r="AJ695" s="586"/>
      <c r="AK695" s="586"/>
      <c r="AL695" s="587"/>
      <c r="AM695" s="235">
        <f t="shared" si="257"/>
        <v>0</v>
      </c>
      <c r="AN695" s="235">
        <f t="shared" si="258"/>
        <v>0</v>
      </c>
    </row>
    <row r="696" spans="1:40" s="177" customFormat="1" ht="13.5" thickBot="1" x14ac:dyDescent="0.25">
      <c r="A696" s="583">
        <v>11</v>
      </c>
      <c r="B696" s="584"/>
      <c r="C696" s="585"/>
      <c r="D696" s="586"/>
      <c r="E696" s="586"/>
      <c r="F696" s="587"/>
      <c r="G696" s="235">
        <f t="shared" si="251"/>
        <v>0</v>
      </c>
      <c r="H696" s="235">
        <f t="shared" si="252"/>
        <v>0</v>
      </c>
      <c r="I696" s="235"/>
      <c r="J696" s="235"/>
      <c r="K696" s="235"/>
      <c r="L696" s="235"/>
      <c r="M696" s="235"/>
      <c r="O696" s="583">
        <v>22</v>
      </c>
      <c r="P696" s="584"/>
      <c r="Q696" s="585"/>
      <c r="R696" s="586"/>
      <c r="S696" s="586"/>
      <c r="T696" s="587"/>
      <c r="U696" s="235">
        <f t="shared" si="253"/>
        <v>0</v>
      </c>
      <c r="V696" s="235">
        <f t="shared" si="254"/>
        <v>0</v>
      </c>
      <c r="X696" s="583">
        <v>33</v>
      </c>
      <c r="Y696" s="584"/>
      <c r="Z696" s="585"/>
      <c r="AA696" s="586"/>
      <c r="AB696" s="586"/>
      <c r="AC696" s="587"/>
      <c r="AD696" s="235">
        <f t="shared" si="255"/>
        <v>0</v>
      </c>
      <c r="AE696" s="235">
        <f t="shared" si="256"/>
        <v>0</v>
      </c>
      <c r="AG696" s="588"/>
      <c r="AH696" s="589" t="s">
        <v>3</v>
      </c>
      <c r="AI696" s="551"/>
      <c r="AJ696" s="589"/>
      <c r="AK696" s="589"/>
      <c r="AL696" s="590">
        <f>SUM(F686:F696)+SUM(T686:T696)+SUM(AL686:AL695)+SUM(AC686:AC696)</f>
        <v>0</v>
      </c>
      <c r="AM696" s="235"/>
      <c r="AN696" s="235"/>
    </row>
    <row r="697" spans="1:40" s="177" customFormat="1" x14ac:dyDescent="0.2">
      <c r="B697" s="591"/>
      <c r="C697" s="328"/>
      <c r="D697" s="592"/>
      <c r="E697" s="592"/>
      <c r="F697" s="575"/>
      <c r="G697" s="235"/>
      <c r="H697" s="235"/>
      <c r="I697" s="235"/>
      <c r="J697" s="235"/>
      <c r="K697" s="235"/>
      <c r="L697" s="235"/>
      <c r="M697" s="235"/>
      <c r="P697" s="591"/>
      <c r="Q697" s="328"/>
      <c r="R697" s="592"/>
      <c r="S697" s="592"/>
      <c r="T697" s="575"/>
      <c r="U697" s="235"/>
      <c r="V697" s="235"/>
      <c r="Y697" s="591"/>
      <c r="Z697" s="328"/>
      <c r="AA697" s="592"/>
      <c r="AB697" s="592"/>
      <c r="AC697" s="575"/>
      <c r="AD697" s="235"/>
      <c r="AE697" s="235"/>
      <c r="AH697" s="591"/>
      <c r="AI697" s="328"/>
      <c r="AJ697" s="592"/>
      <c r="AK697" s="592"/>
      <c r="AL697" s="575"/>
      <c r="AM697" s="235"/>
      <c r="AN697" s="235"/>
    </row>
    <row r="698" spans="1:40" s="177" customFormat="1" x14ac:dyDescent="0.2">
      <c r="B698" s="591"/>
      <c r="C698" s="328"/>
      <c r="D698" s="592"/>
      <c r="E698" s="592"/>
      <c r="F698" s="575"/>
      <c r="G698" s="235"/>
      <c r="H698" s="235"/>
      <c r="I698" s="235"/>
      <c r="J698" s="235"/>
      <c r="K698" s="235"/>
      <c r="L698" s="235"/>
      <c r="M698" s="235"/>
      <c r="P698" s="591"/>
      <c r="Q698" s="328"/>
      <c r="R698" s="592"/>
      <c r="S698" s="592"/>
      <c r="T698" s="575"/>
      <c r="U698" s="235"/>
      <c r="V698" s="235"/>
      <c r="Y698" s="591"/>
      <c r="Z698" s="328"/>
      <c r="AA698" s="592"/>
      <c r="AB698" s="592"/>
      <c r="AC698" s="575"/>
      <c r="AD698" s="235"/>
      <c r="AE698" s="235"/>
      <c r="AH698" s="591"/>
      <c r="AI698" s="328"/>
      <c r="AJ698" s="592"/>
      <c r="AK698" s="592"/>
      <c r="AL698" s="575"/>
      <c r="AM698" s="235"/>
      <c r="AN698" s="235"/>
    </row>
    <row r="699" spans="1:40" s="177" customFormat="1" x14ac:dyDescent="0.2">
      <c r="B699" s="591"/>
      <c r="C699" s="328"/>
      <c r="D699" s="592"/>
      <c r="E699" s="592"/>
      <c r="F699" s="575"/>
      <c r="G699" s="235"/>
      <c r="H699" s="235"/>
      <c r="I699" s="235"/>
      <c r="J699" s="235"/>
      <c r="K699" s="235"/>
      <c r="L699" s="235"/>
      <c r="M699" s="235"/>
      <c r="P699" s="591"/>
      <c r="Q699" s="328"/>
      <c r="R699" s="592"/>
      <c r="S699" s="592"/>
      <c r="T699" s="575"/>
      <c r="U699" s="235"/>
      <c r="V699" s="235"/>
      <c r="Y699" s="591"/>
      <c r="Z699" s="328"/>
      <c r="AA699" s="592"/>
      <c r="AB699" s="592"/>
      <c r="AC699" s="575"/>
      <c r="AD699" s="235"/>
      <c r="AE699" s="235"/>
      <c r="AH699" s="591"/>
      <c r="AI699" s="328"/>
      <c r="AJ699" s="592"/>
      <c r="AK699" s="592"/>
      <c r="AL699" s="575"/>
      <c r="AM699" s="235"/>
      <c r="AN699" s="235"/>
    </row>
    <row r="700" spans="1:40" s="177" customFormat="1" x14ac:dyDescent="0.2">
      <c r="B700" s="591"/>
      <c r="C700" s="328"/>
      <c r="D700" s="592"/>
      <c r="E700" s="592"/>
      <c r="F700" s="575"/>
      <c r="G700" s="235"/>
      <c r="H700" s="235"/>
      <c r="I700" s="235"/>
      <c r="J700" s="235"/>
      <c r="K700" s="235"/>
      <c r="L700" s="235"/>
      <c r="M700" s="235"/>
      <c r="P700" s="591"/>
      <c r="Q700" s="328"/>
      <c r="R700" s="592"/>
      <c r="S700" s="592"/>
      <c r="T700" s="575"/>
      <c r="U700" s="235"/>
      <c r="V700" s="235"/>
      <c r="Y700" s="591"/>
      <c r="Z700" s="328"/>
      <c r="AA700" s="592"/>
      <c r="AB700" s="592"/>
      <c r="AC700" s="575"/>
      <c r="AD700" s="235"/>
      <c r="AE700" s="235"/>
      <c r="AH700" s="591"/>
      <c r="AI700" s="328"/>
      <c r="AJ700" s="592"/>
      <c r="AK700" s="592"/>
      <c r="AL700" s="575"/>
      <c r="AM700" s="235"/>
      <c r="AN700" s="235"/>
    </row>
    <row r="701" spans="1:40" s="177" customFormat="1" x14ac:dyDescent="0.2">
      <c r="B701" s="591"/>
      <c r="C701" s="328"/>
      <c r="D701" s="592"/>
      <c r="E701" s="592"/>
      <c r="F701" s="575"/>
      <c r="G701" s="235"/>
      <c r="H701" s="235"/>
      <c r="I701" s="235"/>
      <c r="J701" s="235"/>
      <c r="K701" s="235"/>
      <c r="L701" s="235"/>
      <c r="M701" s="235"/>
      <c r="P701" s="591"/>
      <c r="Q701" s="328"/>
      <c r="R701" s="592"/>
      <c r="S701" s="592"/>
      <c r="T701" s="575"/>
      <c r="U701" s="235"/>
      <c r="V701" s="235"/>
      <c r="Y701" s="591"/>
      <c r="Z701" s="328"/>
      <c r="AA701" s="592"/>
      <c r="AB701" s="592"/>
      <c r="AC701" s="575"/>
      <c r="AD701" s="235"/>
      <c r="AE701" s="235"/>
      <c r="AH701" s="591"/>
      <c r="AI701" s="328"/>
      <c r="AJ701" s="592"/>
      <c r="AK701" s="592"/>
      <c r="AL701" s="575"/>
      <c r="AM701" s="235"/>
      <c r="AN701" s="235"/>
    </row>
    <row r="702" spans="1:40" s="177" customFormat="1" x14ac:dyDescent="0.2">
      <c r="B702" s="591"/>
      <c r="C702" s="328"/>
      <c r="D702" s="592"/>
      <c r="E702" s="592"/>
      <c r="F702" s="575"/>
      <c r="G702" s="235"/>
      <c r="H702" s="235"/>
      <c r="I702" s="235"/>
      <c r="J702" s="235"/>
      <c r="K702" s="235"/>
      <c r="L702" s="235"/>
      <c r="M702" s="235"/>
      <c r="P702" s="591"/>
      <c r="Q702" s="328"/>
      <c r="R702" s="592"/>
      <c r="S702" s="592"/>
      <c r="T702" s="575"/>
      <c r="U702" s="235"/>
      <c r="V702" s="235"/>
      <c r="Y702" s="591"/>
      <c r="Z702" s="328"/>
      <c r="AA702" s="592"/>
      <c r="AB702" s="592"/>
      <c r="AC702" s="575"/>
      <c r="AD702" s="235"/>
      <c r="AE702" s="235"/>
      <c r="AH702" s="591"/>
      <c r="AI702" s="328"/>
      <c r="AJ702" s="592"/>
      <c r="AK702" s="592"/>
      <c r="AL702" s="575"/>
      <c r="AM702" s="235"/>
      <c r="AN702" s="235"/>
    </row>
    <row r="703" spans="1:40" s="177" customFormat="1" ht="13.5" thickBot="1" x14ac:dyDescent="0.25">
      <c r="B703" s="591"/>
      <c r="C703" s="328"/>
      <c r="D703" s="592"/>
      <c r="E703" s="592"/>
      <c r="F703" s="575"/>
      <c r="G703" s="235"/>
      <c r="H703" s="235"/>
      <c r="I703" s="235"/>
      <c r="J703" s="235"/>
      <c r="K703" s="235"/>
      <c r="L703" s="235"/>
      <c r="M703" s="235"/>
      <c r="P703" s="591"/>
      <c r="Q703" s="328"/>
      <c r="R703" s="592"/>
      <c r="S703" s="592"/>
      <c r="T703" s="575"/>
      <c r="U703" s="235"/>
      <c r="V703" s="235"/>
      <c r="Y703" s="591"/>
      <c r="Z703" s="328"/>
      <c r="AA703" s="592"/>
      <c r="AB703" s="592"/>
      <c r="AC703" s="575"/>
      <c r="AD703" s="235"/>
      <c r="AE703" s="235"/>
      <c r="AH703" s="591"/>
      <c r="AI703" s="328"/>
      <c r="AJ703" s="592"/>
      <c r="AK703" s="592"/>
      <c r="AL703" s="575"/>
      <c r="AM703" s="235"/>
      <c r="AN703" s="235"/>
    </row>
    <row r="704" spans="1:40" s="177" customFormat="1" ht="13.5" thickBot="1" x14ac:dyDescent="0.25">
      <c r="A704" s="579">
        <v>33</v>
      </c>
      <c r="B704" s="579"/>
      <c r="C704" s="472"/>
      <c r="D704" s="816" t="s">
        <v>159</v>
      </c>
      <c r="E704" s="812" t="s">
        <v>34</v>
      </c>
      <c r="F704" s="580">
        <f>+$AL716</f>
        <v>0</v>
      </c>
      <c r="G704" s="235"/>
      <c r="H704" s="235"/>
      <c r="I704" s="235"/>
      <c r="J704" s="235"/>
      <c r="K704" s="235"/>
      <c r="L704" s="235"/>
      <c r="M704" s="235"/>
      <c r="O704" s="579"/>
      <c r="P704" s="579"/>
      <c r="Q704" s="472"/>
      <c r="R704" s="816" t="s">
        <v>159</v>
      </c>
      <c r="S704" s="812" t="s">
        <v>34</v>
      </c>
      <c r="T704" s="580">
        <f>+$AL716</f>
        <v>0</v>
      </c>
      <c r="U704" s="235"/>
      <c r="V704" s="235"/>
      <c r="X704" s="579">
        <v>33</v>
      </c>
      <c r="Y704" s="579"/>
      <c r="Z704" s="472"/>
      <c r="AA704" s="816" t="s">
        <v>159</v>
      </c>
      <c r="AB704" s="812" t="s">
        <v>34</v>
      </c>
      <c r="AC704" s="580">
        <f>+$AL716</f>
        <v>0</v>
      </c>
      <c r="AD704" s="235"/>
      <c r="AE704" s="235"/>
      <c r="AG704" s="579"/>
      <c r="AH704" s="579"/>
      <c r="AI704" s="472"/>
      <c r="AJ704" s="816" t="s">
        <v>159</v>
      </c>
      <c r="AK704" s="812" t="s">
        <v>34</v>
      </c>
      <c r="AL704" s="814" t="s">
        <v>18</v>
      </c>
      <c r="AM704" s="235"/>
      <c r="AN704" s="235"/>
    </row>
    <row r="705" spans="1:40" s="177" customFormat="1" ht="51" x14ac:dyDescent="0.2">
      <c r="A705" s="581" t="s">
        <v>7</v>
      </c>
      <c r="B705" s="582" t="str">
        <f>+" אסמכתא " &amp; $B$35 &amp;"         חזרה לטבלה "</f>
        <v xml:space="preserve"> אסמכתא          חזרה לטבלה </v>
      </c>
      <c r="C705" s="477" t="s">
        <v>203</v>
      </c>
      <c r="D705" s="817"/>
      <c r="E705" s="813"/>
      <c r="F705" s="580" t="s">
        <v>18</v>
      </c>
      <c r="G705" s="235"/>
      <c r="H705" s="235"/>
      <c r="I705" s="235"/>
      <c r="J705" s="235"/>
      <c r="K705" s="235"/>
      <c r="L705" s="235"/>
      <c r="M705" s="235"/>
      <c r="O705" s="581" t="s">
        <v>23</v>
      </c>
      <c r="P705" s="582" t="str">
        <f>+" אסמכתא " &amp; $B$35 &amp;"         חזרה לטבלה "</f>
        <v xml:space="preserve"> אסמכתא          חזרה לטבלה </v>
      </c>
      <c r="Q705" s="477" t="s">
        <v>203</v>
      </c>
      <c r="R705" s="817"/>
      <c r="S705" s="813"/>
      <c r="T705" s="580" t="s">
        <v>18</v>
      </c>
      <c r="U705" s="235"/>
      <c r="V705" s="235"/>
      <c r="X705" s="581" t="s">
        <v>7</v>
      </c>
      <c r="Y705" s="582" t="str">
        <f>+" אסמכתא " &amp; $B$35 &amp;"         חזרה לטבלה "</f>
        <v xml:space="preserve"> אסמכתא          חזרה לטבלה </v>
      </c>
      <c r="Z705" s="477" t="s">
        <v>203</v>
      </c>
      <c r="AA705" s="817"/>
      <c r="AB705" s="813"/>
      <c r="AC705" s="580" t="s">
        <v>18</v>
      </c>
      <c r="AD705" s="235"/>
      <c r="AE705" s="235"/>
      <c r="AG705" s="581" t="s">
        <v>23</v>
      </c>
      <c r="AH705" s="582" t="str">
        <f>+" אסמכתא " &amp; $B$35 &amp;"         חזרה לטבלה "</f>
        <v xml:space="preserve"> אסמכתא          חזרה לטבלה </v>
      </c>
      <c r="AI705" s="477" t="s">
        <v>203</v>
      </c>
      <c r="AJ705" s="817"/>
      <c r="AK705" s="813"/>
      <c r="AL705" s="815"/>
      <c r="AM705" s="235"/>
      <c r="AN705" s="235"/>
    </row>
    <row r="706" spans="1:40" s="177" customFormat="1" x14ac:dyDescent="0.2">
      <c r="A706" s="583">
        <v>1</v>
      </c>
      <c r="B706" s="584"/>
      <c r="C706" s="585"/>
      <c r="D706" s="586"/>
      <c r="E706" s="586"/>
      <c r="F706" s="587"/>
      <c r="G706" s="235">
        <f>IF(AND((COUNTA($C$35)=1),(COUNTA(F686)=1),($C$35&lt;&gt;0),(OR((E686&lt;$C$62),(E686&gt;($E$62+61))))),1,0)</f>
        <v>0</v>
      </c>
      <c r="H706" s="235">
        <f>IF(AND((COUNTA($C$35)=1),(COUNTA(F706)=1),($C$35&lt;&gt;0),(OR((D706&lt;$C$62),(D706&gt;($E$62))))),1,0)</f>
        <v>0</v>
      </c>
      <c r="I706" s="235"/>
      <c r="J706" s="235"/>
      <c r="K706" s="235"/>
      <c r="L706" s="235"/>
      <c r="M706" s="235"/>
      <c r="O706" s="583">
        <v>12</v>
      </c>
      <c r="P706" s="584"/>
      <c r="Q706" s="585"/>
      <c r="R706" s="586"/>
      <c r="S706" s="586"/>
      <c r="T706" s="587"/>
      <c r="U706" s="235">
        <f>IF(AND((COUNTA($C$35)=1),(COUNTA(T686)=1),($C$35&lt;&gt;0),(OR((S686&lt;$C$62),(S686&gt;($E$62+61))))),1,0)</f>
        <v>0</v>
      </c>
      <c r="V706" s="235">
        <f>IF(AND((COUNTA($C$35)=1),(COUNTA(T706)=1),($C$35&lt;&gt;0),(OR((R706&lt;$C$62),(R706&gt;($E$62))))),1,0)</f>
        <v>0</v>
      </c>
      <c r="X706" s="583">
        <v>23</v>
      </c>
      <c r="Y706" s="584"/>
      <c r="Z706" s="585"/>
      <c r="AA706" s="586"/>
      <c r="AB706" s="586"/>
      <c r="AC706" s="587"/>
      <c r="AD706" s="235">
        <f>IF(AND((COUNTA($C$35)=1),(COUNTA(AC686)=1),($C$35&lt;&gt;0),(OR((AB686&lt;$C$62),(AB686&gt;($E$62+61))))),1,0)</f>
        <v>0</v>
      </c>
      <c r="AE706" s="235">
        <f>IF(AND((COUNTA($C$35)=1),(COUNTA(AC706)=1),($C$35&lt;&gt;0),(OR((AA706&lt;$C$62),(AA706&gt;($E$62))))),1,0)</f>
        <v>0</v>
      </c>
      <c r="AG706" s="583">
        <v>34</v>
      </c>
      <c r="AH706" s="584"/>
      <c r="AI706" s="585"/>
      <c r="AJ706" s="586"/>
      <c r="AK706" s="586"/>
      <c r="AL706" s="587"/>
      <c r="AM706" s="235">
        <f>IF(AND((COUNTA($C$35)=1),(COUNTA(AL686)=1),($C$35&lt;&gt;0),(OR((AK686&lt;$C$62),(AK686&gt;($E$62+61))))),1,0)</f>
        <v>0</v>
      </c>
      <c r="AN706" s="235">
        <f>IF(AND((COUNTA($C$35)=1),(COUNTA(AL706)=1),($C$35&lt;&gt;0),(OR((AJ706&lt;$C$62),(AJ706&gt;($E$62))))),1,0)</f>
        <v>0</v>
      </c>
    </row>
    <row r="707" spans="1:40" s="177" customFormat="1" x14ac:dyDescent="0.2">
      <c r="A707" s="583">
        <v>2</v>
      </c>
      <c r="B707" s="584"/>
      <c r="C707" s="585"/>
      <c r="D707" s="586"/>
      <c r="E707" s="586"/>
      <c r="F707" s="587"/>
      <c r="G707" s="235">
        <f t="shared" ref="G707:G716" si="259">IF(AND((COUNTA($C$35)=1),(COUNTA(F687)=1),($C$35&lt;&gt;0),(OR((E687&lt;$C$62),(E687&gt;($E$62+61))))),1,0)</f>
        <v>0</v>
      </c>
      <c r="H707" s="235">
        <f t="shared" ref="H707:H716" si="260">IF(AND((COUNTA($C$35)=1),(COUNTA(F707)=1),($C$35&lt;&gt;0),(OR((D707&lt;$C$62),(D707&gt;($E$62))))),1,0)</f>
        <v>0</v>
      </c>
      <c r="I707" s="235"/>
      <c r="J707" s="235"/>
      <c r="K707" s="235"/>
      <c r="L707" s="235"/>
      <c r="M707" s="235"/>
      <c r="O707" s="583">
        <v>13</v>
      </c>
      <c r="P707" s="584"/>
      <c r="Q707" s="585"/>
      <c r="R707" s="586"/>
      <c r="S707" s="586"/>
      <c r="T707" s="587"/>
      <c r="U707" s="235">
        <f t="shared" ref="U707:U716" si="261">IF(AND((COUNTA($C$35)=1),(COUNTA(T687)=1),($C$35&lt;&gt;0),(OR((S687&lt;$C$62),(S687&gt;($E$62+61))))),1,0)</f>
        <v>0</v>
      </c>
      <c r="V707" s="235">
        <f t="shared" ref="V707:V716" si="262">IF(AND((COUNTA($C$35)=1),(COUNTA(T707)=1),($C$35&lt;&gt;0),(OR((R707&lt;$C$62),(R707&gt;($E$62))))),1,0)</f>
        <v>0</v>
      </c>
      <c r="X707" s="583">
        <v>24</v>
      </c>
      <c r="Y707" s="584"/>
      <c r="Z707" s="585"/>
      <c r="AA707" s="586"/>
      <c r="AB707" s="586"/>
      <c r="AC707" s="587"/>
      <c r="AD707" s="235">
        <f t="shared" ref="AD707:AD716" si="263">IF(AND((COUNTA($C$35)=1),(COUNTA(AC687)=1),($C$35&lt;&gt;0),(OR((AB687&lt;$C$62),(AB687&gt;($E$62+61))))),1,0)</f>
        <v>0</v>
      </c>
      <c r="AE707" s="235">
        <f t="shared" ref="AE707:AE716" si="264">IF(AND((COUNTA($C$35)=1),(COUNTA(AC707)=1),($C$35&lt;&gt;0),(OR((AA707&lt;$C$62),(AA707&gt;($E$62))))),1,0)</f>
        <v>0</v>
      </c>
      <c r="AG707" s="583">
        <v>35</v>
      </c>
      <c r="AH707" s="584"/>
      <c r="AI707" s="585"/>
      <c r="AJ707" s="586"/>
      <c r="AK707" s="586"/>
      <c r="AL707" s="587"/>
      <c r="AM707" s="235">
        <f t="shared" ref="AM707:AM715" si="265">IF(AND((COUNTA($C$35)=1),(COUNTA(AL687)=1),($C$35&lt;&gt;0),(OR((AK687&lt;$C$62),(AK687&gt;($E$62+61))))),1,0)</f>
        <v>0</v>
      </c>
      <c r="AN707" s="235">
        <f t="shared" ref="AN707:AN715" si="266">IF(AND((COUNTA($C$35)=1),(COUNTA(AL707)=1),($C$35&lt;&gt;0),(OR((AJ707&lt;$C$62),(AJ707&gt;($E$62))))),1,0)</f>
        <v>0</v>
      </c>
    </row>
    <row r="708" spans="1:40" s="177" customFormat="1" x14ac:dyDescent="0.2">
      <c r="A708" s="583">
        <v>3</v>
      </c>
      <c r="B708" s="584"/>
      <c r="C708" s="585"/>
      <c r="D708" s="586"/>
      <c r="E708" s="586"/>
      <c r="F708" s="587"/>
      <c r="G708" s="235">
        <f t="shared" si="259"/>
        <v>0</v>
      </c>
      <c r="H708" s="235">
        <f t="shared" si="260"/>
        <v>0</v>
      </c>
      <c r="I708" s="235"/>
      <c r="J708" s="235"/>
      <c r="K708" s="235"/>
      <c r="L708" s="235"/>
      <c r="M708" s="235"/>
      <c r="O708" s="583">
        <v>14</v>
      </c>
      <c r="P708" s="584"/>
      <c r="Q708" s="585"/>
      <c r="R708" s="586"/>
      <c r="S708" s="586"/>
      <c r="T708" s="587"/>
      <c r="U708" s="235">
        <f t="shared" si="261"/>
        <v>0</v>
      </c>
      <c r="V708" s="235">
        <f t="shared" si="262"/>
        <v>0</v>
      </c>
      <c r="X708" s="583">
        <v>25</v>
      </c>
      <c r="Y708" s="584"/>
      <c r="Z708" s="585"/>
      <c r="AA708" s="586"/>
      <c r="AB708" s="586"/>
      <c r="AC708" s="587"/>
      <c r="AD708" s="235">
        <f t="shared" si="263"/>
        <v>0</v>
      </c>
      <c r="AE708" s="235">
        <f t="shared" si="264"/>
        <v>0</v>
      </c>
      <c r="AG708" s="583">
        <v>36</v>
      </c>
      <c r="AH708" s="584"/>
      <c r="AI708" s="585"/>
      <c r="AJ708" s="586"/>
      <c r="AK708" s="586"/>
      <c r="AL708" s="587"/>
      <c r="AM708" s="235">
        <f t="shared" si="265"/>
        <v>0</v>
      </c>
      <c r="AN708" s="235">
        <f t="shared" si="266"/>
        <v>0</v>
      </c>
    </row>
    <row r="709" spans="1:40" s="177" customFormat="1" x14ac:dyDescent="0.2">
      <c r="A709" s="583">
        <v>4</v>
      </c>
      <c r="B709" s="584"/>
      <c r="C709" s="585"/>
      <c r="D709" s="586"/>
      <c r="E709" s="586"/>
      <c r="F709" s="587"/>
      <c r="G709" s="235">
        <f t="shared" si="259"/>
        <v>0</v>
      </c>
      <c r="H709" s="235">
        <f t="shared" si="260"/>
        <v>0</v>
      </c>
      <c r="I709" s="235"/>
      <c r="J709" s="235"/>
      <c r="K709" s="235"/>
      <c r="L709" s="235"/>
      <c r="M709" s="235"/>
      <c r="O709" s="583">
        <v>15</v>
      </c>
      <c r="P709" s="584"/>
      <c r="Q709" s="585"/>
      <c r="R709" s="586"/>
      <c r="S709" s="586"/>
      <c r="T709" s="587"/>
      <c r="U709" s="235">
        <f t="shared" si="261"/>
        <v>0</v>
      </c>
      <c r="V709" s="235">
        <f t="shared" si="262"/>
        <v>0</v>
      </c>
      <c r="X709" s="583">
        <v>26</v>
      </c>
      <c r="Y709" s="584"/>
      <c r="Z709" s="585"/>
      <c r="AA709" s="586"/>
      <c r="AB709" s="586"/>
      <c r="AC709" s="587"/>
      <c r="AD709" s="235">
        <f t="shared" si="263"/>
        <v>0</v>
      </c>
      <c r="AE709" s="235">
        <f t="shared" si="264"/>
        <v>0</v>
      </c>
      <c r="AG709" s="583">
        <v>37</v>
      </c>
      <c r="AH709" s="584"/>
      <c r="AI709" s="585"/>
      <c r="AJ709" s="586"/>
      <c r="AK709" s="586"/>
      <c r="AL709" s="587"/>
      <c r="AM709" s="235">
        <f t="shared" si="265"/>
        <v>0</v>
      </c>
      <c r="AN709" s="235">
        <f t="shared" si="266"/>
        <v>0</v>
      </c>
    </row>
    <row r="710" spans="1:40" s="177" customFormat="1" x14ac:dyDescent="0.2">
      <c r="A710" s="583">
        <v>5</v>
      </c>
      <c r="B710" s="584"/>
      <c r="C710" s="585"/>
      <c r="D710" s="586"/>
      <c r="E710" s="586"/>
      <c r="F710" s="587"/>
      <c r="G710" s="235">
        <f t="shared" si="259"/>
        <v>0</v>
      </c>
      <c r="H710" s="235">
        <f t="shared" si="260"/>
        <v>0</v>
      </c>
      <c r="I710" s="235"/>
      <c r="J710" s="235"/>
      <c r="K710" s="235"/>
      <c r="L710" s="235"/>
      <c r="M710" s="235"/>
      <c r="O710" s="583">
        <v>16</v>
      </c>
      <c r="P710" s="584"/>
      <c r="Q710" s="585"/>
      <c r="R710" s="586"/>
      <c r="S710" s="586"/>
      <c r="T710" s="587"/>
      <c r="U710" s="235">
        <f t="shared" si="261"/>
        <v>0</v>
      </c>
      <c r="V710" s="235">
        <f t="shared" si="262"/>
        <v>0</v>
      </c>
      <c r="X710" s="583">
        <v>27</v>
      </c>
      <c r="Y710" s="584"/>
      <c r="Z710" s="585"/>
      <c r="AA710" s="586"/>
      <c r="AB710" s="586"/>
      <c r="AC710" s="587"/>
      <c r="AD710" s="235">
        <f t="shared" si="263"/>
        <v>0</v>
      </c>
      <c r="AE710" s="235">
        <f t="shared" si="264"/>
        <v>0</v>
      </c>
      <c r="AG710" s="583">
        <v>38</v>
      </c>
      <c r="AH710" s="584"/>
      <c r="AI710" s="585"/>
      <c r="AJ710" s="586"/>
      <c r="AK710" s="586"/>
      <c r="AL710" s="587"/>
      <c r="AM710" s="235">
        <f t="shared" si="265"/>
        <v>0</v>
      </c>
      <c r="AN710" s="235">
        <f t="shared" si="266"/>
        <v>0</v>
      </c>
    </row>
    <row r="711" spans="1:40" s="177" customFormat="1" x14ac:dyDescent="0.2">
      <c r="A711" s="583">
        <v>6</v>
      </c>
      <c r="B711" s="584"/>
      <c r="C711" s="585"/>
      <c r="D711" s="586"/>
      <c r="E711" s="586"/>
      <c r="F711" s="587"/>
      <c r="G711" s="235">
        <f t="shared" si="259"/>
        <v>0</v>
      </c>
      <c r="H711" s="235">
        <f t="shared" si="260"/>
        <v>0</v>
      </c>
      <c r="I711" s="235"/>
      <c r="J711" s="235"/>
      <c r="K711" s="235"/>
      <c r="L711" s="235"/>
      <c r="M711" s="235"/>
      <c r="O711" s="583">
        <v>17</v>
      </c>
      <c r="P711" s="584"/>
      <c r="Q711" s="585"/>
      <c r="R711" s="586"/>
      <c r="S711" s="586"/>
      <c r="T711" s="587"/>
      <c r="U711" s="235">
        <f t="shared" si="261"/>
        <v>0</v>
      </c>
      <c r="V711" s="235">
        <f t="shared" si="262"/>
        <v>0</v>
      </c>
      <c r="X711" s="583">
        <v>28</v>
      </c>
      <c r="Y711" s="584"/>
      <c r="Z711" s="585"/>
      <c r="AA711" s="586"/>
      <c r="AB711" s="586"/>
      <c r="AC711" s="587"/>
      <c r="AD711" s="235">
        <f t="shared" si="263"/>
        <v>0</v>
      </c>
      <c r="AE711" s="235">
        <f t="shared" si="264"/>
        <v>0</v>
      </c>
      <c r="AG711" s="583">
        <v>39</v>
      </c>
      <c r="AH711" s="584"/>
      <c r="AI711" s="585"/>
      <c r="AJ711" s="586"/>
      <c r="AK711" s="586"/>
      <c r="AL711" s="587"/>
      <c r="AM711" s="235">
        <f t="shared" si="265"/>
        <v>0</v>
      </c>
      <c r="AN711" s="235">
        <f t="shared" si="266"/>
        <v>0</v>
      </c>
    </row>
    <row r="712" spans="1:40" s="177" customFormat="1" x14ac:dyDescent="0.2">
      <c r="A712" s="583">
        <v>7</v>
      </c>
      <c r="B712" s="584"/>
      <c r="C712" s="585"/>
      <c r="D712" s="586"/>
      <c r="E712" s="586"/>
      <c r="F712" s="587"/>
      <c r="G712" s="235">
        <f t="shared" si="259"/>
        <v>0</v>
      </c>
      <c r="H712" s="235">
        <f t="shared" si="260"/>
        <v>0</v>
      </c>
      <c r="I712" s="235"/>
      <c r="J712" s="235"/>
      <c r="K712" s="235"/>
      <c r="L712" s="235"/>
      <c r="M712" s="235"/>
      <c r="O712" s="583">
        <v>18</v>
      </c>
      <c r="P712" s="584"/>
      <c r="Q712" s="585"/>
      <c r="R712" s="586"/>
      <c r="S712" s="586"/>
      <c r="T712" s="587"/>
      <c r="U712" s="235">
        <f t="shared" si="261"/>
        <v>0</v>
      </c>
      <c r="V712" s="235">
        <f t="shared" si="262"/>
        <v>0</v>
      </c>
      <c r="X712" s="583">
        <v>29</v>
      </c>
      <c r="Y712" s="584"/>
      <c r="Z712" s="585"/>
      <c r="AA712" s="586"/>
      <c r="AB712" s="586"/>
      <c r="AC712" s="587"/>
      <c r="AD712" s="235">
        <f t="shared" si="263"/>
        <v>0</v>
      </c>
      <c r="AE712" s="235">
        <f t="shared" si="264"/>
        <v>0</v>
      </c>
      <c r="AG712" s="583">
        <v>40</v>
      </c>
      <c r="AH712" s="584"/>
      <c r="AI712" s="585"/>
      <c r="AJ712" s="586"/>
      <c r="AK712" s="586"/>
      <c r="AL712" s="587"/>
      <c r="AM712" s="235">
        <f t="shared" si="265"/>
        <v>0</v>
      </c>
      <c r="AN712" s="235">
        <f t="shared" si="266"/>
        <v>0</v>
      </c>
    </row>
    <row r="713" spans="1:40" s="177" customFormat="1" x14ac:dyDescent="0.2">
      <c r="A713" s="583">
        <v>8</v>
      </c>
      <c r="B713" s="584"/>
      <c r="C713" s="585"/>
      <c r="D713" s="586"/>
      <c r="E713" s="586"/>
      <c r="F713" s="587"/>
      <c r="G713" s="235">
        <f t="shared" si="259"/>
        <v>0</v>
      </c>
      <c r="H713" s="235">
        <f t="shared" si="260"/>
        <v>0</v>
      </c>
      <c r="I713" s="235"/>
      <c r="J713" s="235"/>
      <c r="K713" s="235"/>
      <c r="L713" s="235"/>
      <c r="M713" s="235"/>
      <c r="O713" s="583">
        <v>19</v>
      </c>
      <c r="P713" s="584"/>
      <c r="Q713" s="585"/>
      <c r="R713" s="586"/>
      <c r="S713" s="586"/>
      <c r="T713" s="587"/>
      <c r="U713" s="235">
        <f t="shared" si="261"/>
        <v>0</v>
      </c>
      <c r="V713" s="235">
        <f t="shared" si="262"/>
        <v>0</v>
      </c>
      <c r="X713" s="583">
        <v>30</v>
      </c>
      <c r="Y713" s="584"/>
      <c r="Z713" s="585"/>
      <c r="AA713" s="586"/>
      <c r="AB713" s="586"/>
      <c r="AC713" s="587"/>
      <c r="AD713" s="235">
        <f t="shared" si="263"/>
        <v>0</v>
      </c>
      <c r="AE713" s="235">
        <f t="shared" si="264"/>
        <v>0</v>
      </c>
      <c r="AG713" s="583">
        <v>41</v>
      </c>
      <c r="AH713" s="584"/>
      <c r="AI713" s="585"/>
      <c r="AJ713" s="586"/>
      <c r="AK713" s="586"/>
      <c r="AL713" s="587"/>
      <c r="AM713" s="235">
        <f t="shared" si="265"/>
        <v>0</v>
      </c>
      <c r="AN713" s="235">
        <f t="shared" si="266"/>
        <v>0</v>
      </c>
    </row>
    <row r="714" spans="1:40" s="177" customFormat="1" x14ac:dyDescent="0.2">
      <c r="A714" s="583">
        <v>9</v>
      </c>
      <c r="B714" s="584"/>
      <c r="C714" s="585"/>
      <c r="D714" s="586"/>
      <c r="E714" s="586"/>
      <c r="F714" s="587"/>
      <c r="G714" s="235">
        <f t="shared" si="259"/>
        <v>0</v>
      </c>
      <c r="H714" s="235">
        <f t="shared" si="260"/>
        <v>0</v>
      </c>
      <c r="I714" s="235"/>
      <c r="J714" s="235"/>
      <c r="K714" s="235"/>
      <c r="L714" s="235"/>
      <c r="M714" s="235"/>
      <c r="O714" s="583">
        <v>20</v>
      </c>
      <c r="P714" s="584"/>
      <c r="Q714" s="585"/>
      <c r="R714" s="586"/>
      <c r="S714" s="586"/>
      <c r="T714" s="587"/>
      <c r="U714" s="235">
        <f t="shared" si="261"/>
        <v>0</v>
      </c>
      <c r="V714" s="235">
        <f t="shared" si="262"/>
        <v>0</v>
      </c>
      <c r="X714" s="583">
        <v>31</v>
      </c>
      <c r="Y714" s="584"/>
      <c r="Z714" s="585"/>
      <c r="AA714" s="586"/>
      <c r="AB714" s="586"/>
      <c r="AC714" s="587"/>
      <c r="AD714" s="235">
        <f t="shared" si="263"/>
        <v>0</v>
      </c>
      <c r="AE714" s="235">
        <f t="shared" si="264"/>
        <v>0</v>
      </c>
      <c r="AG714" s="583">
        <v>42</v>
      </c>
      <c r="AH714" s="584"/>
      <c r="AI714" s="585"/>
      <c r="AJ714" s="586"/>
      <c r="AK714" s="586"/>
      <c r="AL714" s="587"/>
      <c r="AM714" s="235">
        <f t="shared" si="265"/>
        <v>0</v>
      </c>
      <c r="AN714" s="235">
        <f t="shared" si="266"/>
        <v>0</v>
      </c>
    </row>
    <row r="715" spans="1:40" s="177" customFormat="1" x14ac:dyDescent="0.2">
      <c r="A715" s="583">
        <v>10</v>
      </c>
      <c r="B715" s="584"/>
      <c r="C715" s="585"/>
      <c r="D715" s="586"/>
      <c r="E715" s="586"/>
      <c r="F715" s="587"/>
      <c r="G715" s="235">
        <f t="shared" si="259"/>
        <v>0</v>
      </c>
      <c r="H715" s="235">
        <f t="shared" si="260"/>
        <v>0</v>
      </c>
      <c r="I715" s="235"/>
      <c r="J715" s="235"/>
      <c r="K715" s="235"/>
      <c r="L715" s="235"/>
      <c r="M715" s="235"/>
      <c r="O715" s="583">
        <v>21</v>
      </c>
      <c r="P715" s="584"/>
      <c r="Q715" s="585"/>
      <c r="R715" s="586"/>
      <c r="S715" s="586"/>
      <c r="T715" s="587"/>
      <c r="U715" s="235">
        <f t="shared" si="261"/>
        <v>0</v>
      </c>
      <c r="V715" s="235">
        <f t="shared" si="262"/>
        <v>0</v>
      </c>
      <c r="X715" s="583">
        <v>32</v>
      </c>
      <c r="Y715" s="584"/>
      <c r="Z715" s="585"/>
      <c r="AA715" s="586"/>
      <c r="AB715" s="586"/>
      <c r="AC715" s="587"/>
      <c r="AD715" s="235">
        <f t="shared" si="263"/>
        <v>0</v>
      </c>
      <c r="AE715" s="235">
        <f t="shared" si="264"/>
        <v>0</v>
      </c>
      <c r="AG715" s="583">
        <v>43</v>
      </c>
      <c r="AH715" s="584"/>
      <c r="AI715" s="585"/>
      <c r="AJ715" s="586"/>
      <c r="AK715" s="586"/>
      <c r="AL715" s="587"/>
      <c r="AM715" s="235">
        <f t="shared" si="265"/>
        <v>0</v>
      </c>
      <c r="AN715" s="235">
        <f t="shared" si="266"/>
        <v>0</v>
      </c>
    </row>
    <row r="716" spans="1:40" s="177" customFormat="1" ht="13.5" thickBot="1" x14ac:dyDescent="0.25">
      <c r="A716" s="583">
        <v>11</v>
      </c>
      <c r="B716" s="584"/>
      <c r="C716" s="585"/>
      <c r="D716" s="586"/>
      <c r="E716" s="586"/>
      <c r="F716" s="587"/>
      <c r="G716" s="235">
        <f t="shared" si="259"/>
        <v>0</v>
      </c>
      <c r="H716" s="235">
        <f t="shared" si="260"/>
        <v>0</v>
      </c>
      <c r="I716" s="235"/>
      <c r="J716" s="235"/>
      <c r="K716" s="235"/>
      <c r="L716" s="235"/>
      <c r="M716" s="235"/>
      <c r="O716" s="583">
        <v>22</v>
      </c>
      <c r="P716" s="584"/>
      <c r="Q716" s="585"/>
      <c r="R716" s="586"/>
      <c r="S716" s="586"/>
      <c r="T716" s="587"/>
      <c r="U716" s="235">
        <f t="shared" si="261"/>
        <v>0</v>
      </c>
      <c r="V716" s="235">
        <f t="shared" si="262"/>
        <v>0</v>
      </c>
      <c r="X716" s="583">
        <v>33</v>
      </c>
      <c r="Y716" s="584"/>
      <c r="Z716" s="585"/>
      <c r="AA716" s="586"/>
      <c r="AB716" s="586"/>
      <c r="AC716" s="587"/>
      <c r="AD716" s="235">
        <f t="shared" si="263"/>
        <v>0</v>
      </c>
      <c r="AE716" s="235">
        <f t="shared" si="264"/>
        <v>0</v>
      </c>
      <c r="AG716" s="588"/>
      <c r="AH716" s="589" t="s">
        <v>3</v>
      </c>
      <c r="AI716" s="551"/>
      <c r="AJ716" s="589"/>
      <c r="AK716" s="589"/>
      <c r="AL716" s="590">
        <f>SUM(F706:F716)+SUM(T706:T716)+SUM(AL706:AL715)+SUM(AC706:AC716)</f>
        <v>0</v>
      </c>
      <c r="AM716" s="235"/>
      <c r="AN716" s="235"/>
    </row>
    <row r="717" spans="1:40" s="177" customFormat="1" x14ac:dyDescent="0.2">
      <c r="B717" s="591"/>
      <c r="C717" s="328"/>
      <c r="D717" s="592"/>
      <c r="E717" s="592"/>
      <c r="F717" s="575"/>
      <c r="G717" s="235"/>
      <c r="H717" s="235"/>
      <c r="I717" s="235"/>
      <c r="J717" s="235"/>
      <c r="K717" s="235"/>
      <c r="L717" s="235"/>
      <c r="M717" s="235"/>
      <c r="P717" s="591"/>
      <c r="Q717" s="328"/>
      <c r="R717" s="592"/>
      <c r="S717" s="592"/>
      <c r="T717" s="575"/>
      <c r="U717" s="235"/>
      <c r="V717" s="235"/>
      <c r="Y717" s="591"/>
      <c r="Z717" s="328"/>
      <c r="AA717" s="592"/>
      <c r="AB717" s="592"/>
      <c r="AC717" s="575"/>
      <c r="AD717" s="235"/>
      <c r="AE717" s="235"/>
      <c r="AH717" s="591"/>
      <c r="AI717" s="328"/>
      <c r="AJ717" s="592"/>
      <c r="AK717" s="592"/>
      <c r="AL717" s="575"/>
      <c r="AM717" s="235"/>
      <c r="AN717" s="235"/>
    </row>
    <row r="718" spans="1:40" s="177" customFormat="1" x14ac:dyDescent="0.2">
      <c r="B718" s="591"/>
      <c r="C718" s="328"/>
      <c r="D718" s="592"/>
      <c r="E718" s="592"/>
      <c r="F718" s="575"/>
      <c r="G718" s="235"/>
      <c r="H718" s="235"/>
      <c r="I718" s="235"/>
      <c r="J718" s="235"/>
      <c r="K718" s="235"/>
      <c r="L718" s="235"/>
      <c r="M718" s="235"/>
      <c r="P718" s="591"/>
      <c r="Q718" s="328"/>
      <c r="R718" s="592"/>
      <c r="S718" s="592"/>
      <c r="T718" s="575"/>
      <c r="U718" s="235"/>
      <c r="V718" s="235"/>
      <c r="Y718" s="591"/>
      <c r="Z718" s="328"/>
      <c r="AA718" s="592"/>
      <c r="AB718" s="592"/>
      <c r="AC718" s="575"/>
      <c r="AD718" s="235"/>
      <c r="AE718" s="235"/>
      <c r="AH718" s="591"/>
      <c r="AI718" s="328"/>
      <c r="AJ718" s="592"/>
      <c r="AK718" s="592"/>
      <c r="AL718" s="575"/>
      <c r="AM718" s="235"/>
      <c r="AN718" s="235"/>
    </row>
    <row r="719" spans="1:40" s="177" customFormat="1" x14ac:dyDescent="0.2">
      <c r="B719" s="591"/>
      <c r="C719" s="328"/>
      <c r="D719" s="592"/>
      <c r="E719" s="592"/>
      <c r="F719" s="575"/>
      <c r="G719" s="235"/>
      <c r="H719" s="235"/>
      <c r="I719" s="235"/>
      <c r="J719" s="235"/>
      <c r="K719" s="235"/>
      <c r="L719" s="235"/>
      <c r="M719" s="235"/>
      <c r="P719" s="591"/>
      <c r="Q719" s="328"/>
      <c r="R719" s="592"/>
      <c r="S719" s="592"/>
      <c r="T719" s="575"/>
      <c r="U719" s="235"/>
      <c r="V719" s="235"/>
      <c r="Y719" s="591"/>
      <c r="Z719" s="328"/>
      <c r="AA719" s="592"/>
      <c r="AB719" s="592"/>
      <c r="AC719" s="575"/>
      <c r="AD719" s="235"/>
      <c r="AE719" s="235"/>
      <c r="AH719" s="591"/>
      <c r="AI719" s="328"/>
      <c r="AJ719" s="592"/>
      <c r="AK719" s="592"/>
      <c r="AL719" s="575"/>
      <c r="AM719" s="235"/>
      <c r="AN719" s="235"/>
    </row>
    <row r="720" spans="1:40" s="177" customFormat="1" x14ac:dyDescent="0.2">
      <c r="B720" s="591"/>
      <c r="C720" s="328"/>
      <c r="D720" s="592"/>
      <c r="E720" s="592"/>
      <c r="F720" s="575"/>
      <c r="G720" s="235"/>
      <c r="H720" s="235"/>
      <c r="I720" s="235"/>
      <c r="J720" s="235"/>
      <c r="K720" s="235"/>
      <c r="L720" s="235"/>
      <c r="M720" s="235"/>
      <c r="P720" s="591"/>
      <c r="Q720" s="328"/>
      <c r="R720" s="592"/>
      <c r="S720" s="592"/>
      <c r="T720" s="575"/>
      <c r="U720" s="235"/>
      <c r="V720" s="235"/>
      <c r="Y720" s="591"/>
      <c r="Z720" s="328"/>
      <c r="AA720" s="592"/>
      <c r="AB720" s="592"/>
      <c r="AC720" s="575"/>
      <c r="AD720" s="235"/>
      <c r="AE720" s="235"/>
      <c r="AH720" s="591"/>
      <c r="AI720" s="328"/>
      <c r="AJ720" s="592"/>
      <c r="AK720" s="592"/>
      <c r="AL720" s="575"/>
      <c r="AM720" s="235"/>
      <c r="AN720" s="235"/>
    </row>
    <row r="721" spans="1:40" s="177" customFormat="1" x14ac:dyDescent="0.2">
      <c r="B721" s="591"/>
      <c r="C721" s="328"/>
      <c r="D721" s="592"/>
      <c r="E721" s="592"/>
      <c r="F721" s="575"/>
      <c r="G721" s="235"/>
      <c r="H721" s="235"/>
      <c r="I721" s="235"/>
      <c r="J721" s="235"/>
      <c r="K721" s="235"/>
      <c r="L721" s="235"/>
      <c r="M721" s="235"/>
      <c r="P721" s="591"/>
      <c r="Q721" s="328"/>
      <c r="R721" s="592"/>
      <c r="S721" s="592"/>
      <c r="T721" s="575"/>
      <c r="U721" s="235"/>
      <c r="V721" s="235"/>
      <c r="Y721" s="591"/>
      <c r="Z721" s="328"/>
      <c r="AA721" s="592"/>
      <c r="AB721" s="592"/>
      <c r="AC721" s="575"/>
      <c r="AD721" s="235"/>
      <c r="AE721" s="235"/>
      <c r="AH721" s="591"/>
      <c r="AI721" s="328"/>
      <c r="AJ721" s="592"/>
      <c r="AK721" s="592"/>
      <c r="AL721" s="575"/>
      <c r="AM721" s="235"/>
      <c r="AN721" s="235"/>
    </row>
    <row r="722" spans="1:40" s="177" customFormat="1" x14ac:dyDescent="0.2">
      <c r="B722" s="591"/>
      <c r="C722" s="328"/>
      <c r="D722" s="592"/>
      <c r="E722" s="592"/>
      <c r="F722" s="575"/>
      <c r="G722" s="235"/>
      <c r="H722" s="235"/>
      <c r="I722" s="235"/>
      <c r="J722" s="235"/>
      <c r="K722" s="235"/>
      <c r="L722" s="235"/>
      <c r="M722" s="235"/>
      <c r="P722" s="591"/>
      <c r="Q722" s="328"/>
      <c r="R722" s="592"/>
      <c r="S722" s="592"/>
      <c r="T722" s="575"/>
      <c r="U722" s="235"/>
      <c r="V722" s="235"/>
      <c r="Y722" s="591"/>
      <c r="Z722" s="328"/>
      <c r="AA722" s="592"/>
      <c r="AB722" s="592"/>
      <c r="AC722" s="575"/>
      <c r="AD722" s="235"/>
      <c r="AE722" s="235"/>
      <c r="AH722" s="591"/>
      <c r="AI722" s="328"/>
      <c r="AJ722" s="592"/>
      <c r="AK722" s="592"/>
      <c r="AL722" s="575"/>
      <c r="AM722" s="235"/>
      <c r="AN722" s="235"/>
    </row>
    <row r="723" spans="1:40" s="177" customFormat="1" ht="13.5" thickBot="1" x14ac:dyDescent="0.25">
      <c r="B723" s="591"/>
      <c r="C723" s="328"/>
      <c r="D723" s="592"/>
      <c r="E723" s="592"/>
      <c r="F723" s="575"/>
      <c r="G723" s="235"/>
      <c r="H723" s="235"/>
      <c r="I723" s="235"/>
      <c r="J723" s="235"/>
      <c r="K723" s="235"/>
      <c r="L723" s="235"/>
      <c r="M723" s="235"/>
      <c r="P723" s="591"/>
      <c r="Q723" s="328"/>
      <c r="R723" s="592"/>
      <c r="S723" s="592"/>
      <c r="T723" s="575"/>
      <c r="U723" s="235"/>
      <c r="V723" s="235"/>
      <c r="Y723" s="591"/>
      <c r="Z723" s="328"/>
      <c r="AA723" s="592"/>
      <c r="AB723" s="592"/>
      <c r="AC723" s="575"/>
      <c r="AD723" s="235"/>
      <c r="AE723" s="235"/>
      <c r="AH723" s="591"/>
      <c r="AI723" s="328"/>
      <c r="AJ723" s="592"/>
      <c r="AK723" s="592"/>
      <c r="AL723" s="575"/>
      <c r="AM723" s="235"/>
      <c r="AN723" s="235"/>
    </row>
    <row r="724" spans="1:40" s="177" customFormat="1" ht="13.5" thickBot="1" x14ac:dyDescent="0.25">
      <c r="A724" s="579">
        <v>34</v>
      </c>
      <c r="B724" s="579"/>
      <c r="C724" s="472"/>
      <c r="D724" s="816" t="s">
        <v>159</v>
      </c>
      <c r="E724" s="812" t="s">
        <v>34</v>
      </c>
      <c r="F724" s="580">
        <f>+$AL736</f>
        <v>0</v>
      </c>
      <c r="G724" s="235"/>
      <c r="H724" s="235"/>
      <c r="I724" s="235"/>
      <c r="J724" s="235"/>
      <c r="K724" s="235"/>
      <c r="L724" s="235"/>
      <c r="M724" s="235"/>
      <c r="O724" s="579"/>
      <c r="P724" s="579"/>
      <c r="Q724" s="472"/>
      <c r="R724" s="816" t="s">
        <v>159</v>
      </c>
      <c r="S724" s="812" t="s">
        <v>34</v>
      </c>
      <c r="T724" s="580">
        <f>+$AL736</f>
        <v>0</v>
      </c>
      <c r="U724" s="235"/>
      <c r="V724" s="235"/>
      <c r="X724" s="579">
        <v>34</v>
      </c>
      <c r="Y724" s="579"/>
      <c r="Z724" s="472"/>
      <c r="AA724" s="816" t="s">
        <v>159</v>
      </c>
      <c r="AB724" s="812" t="s">
        <v>34</v>
      </c>
      <c r="AC724" s="580">
        <f>+$AL736</f>
        <v>0</v>
      </c>
      <c r="AD724" s="235"/>
      <c r="AE724" s="235"/>
      <c r="AG724" s="579"/>
      <c r="AH724" s="579"/>
      <c r="AI724" s="472"/>
      <c r="AJ724" s="816" t="s">
        <v>159</v>
      </c>
      <c r="AK724" s="812" t="s">
        <v>34</v>
      </c>
      <c r="AL724" s="814" t="s">
        <v>18</v>
      </c>
      <c r="AM724" s="235"/>
      <c r="AN724" s="235"/>
    </row>
    <row r="725" spans="1:40" s="177" customFormat="1" ht="51" x14ac:dyDescent="0.2">
      <c r="A725" s="581" t="s">
        <v>7</v>
      </c>
      <c r="B725" s="582" t="str">
        <f>+" אסמכתא " &amp; $B$36 &amp;"         חזרה לטבלה "</f>
        <v xml:space="preserve"> אסמכתא          חזרה לטבלה </v>
      </c>
      <c r="C725" s="477" t="s">
        <v>203</v>
      </c>
      <c r="D725" s="817"/>
      <c r="E725" s="813"/>
      <c r="F725" s="580" t="s">
        <v>18</v>
      </c>
      <c r="G725" s="235"/>
      <c r="H725" s="235"/>
      <c r="I725" s="235"/>
      <c r="J725" s="235"/>
      <c r="K725" s="235"/>
      <c r="L725" s="235"/>
      <c r="M725" s="235"/>
      <c r="O725" s="581" t="s">
        <v>23</v>
      </c>
      <c r="P725" s="582" t="str">
        <f>+" אסמכתא " &amp; $B$36 &amp;"         חזרה לטבלה "</f>
        <v xml:space="preserve"> אסמכתא          חזרה לטבלה </v>
      </c>
      <c r="Q725" s="477" t="s">
        <v>203</v>
      </c>
      <c r="R725" s="817"/>
      <c r="S725" s="813"/>
      <c r="T725" s="580" t="s">
        <v>18</v>
      </c>
      <c r="U725" s="235"/>
      <c r="V725" s="235"/>
      <c r="X725" s="581" t="s">
        <v>7</v>
      </c>
      <c r="Y725" s="582" t="str">
        <f>+" אסמכתא " &amp; $B$36 &amp;"         חזרה לטבלה "</f>
        <v xml:space="preserve"> אסמכתא          חזרה לטבלה </v>
      </c>
      <c r="Z725" s="477" t="s">
        <v>203</v>
      </c>
      <c r="AA725" s="817"/>
      <c r="AB725" s="813"/>
      <c r="AC725" s="580" t="s">
        <v>18</v>
      </c>
      <c r="AD725" s="235"/>
      <c r="AE725" s="235"/>
      <c r="AG725" s="581" t="s">
        <v>23</v>
      </c>
      <c r="AH725" s="582" t="str">
        <f>+" אסמכתא " &amp; $B$36 &amp;"         חזרה לטבלה "</f>
        <v xml:space="preserve"> אסמכתא          חזרה לטבלה </v>
      </c>
      <c r="AI725" s="477" t="s">
        <v>203</v>
      </c>
      <c r="AJ725" s="817"/>
      <c r="AK725" s="813"/>
      <c r="AL725" s="815"/>
      <c r="AM725" s="235"/>
      <c r="AN725" s="235"/>
    </row>
    <row r="726" spans="1:40" s="177" customFormat="1" x14ac:dyDescent="0.2">
      <c r="A726" s="583">
        <v>1</v>
      </c>
      <c r="B726" s="584"/>
      <c r="C726" s="585"/>
      <c r="D726" s="586"/>
      <c r="E726" s="586"/>
      <c r="F726" s="587"/>
      <c r="G726" s="235">
        <f>IF(AND((COUNTA($C$36)=1),(COUNTA(F726)=1),($C$36&lt;&gt;0),(OR((E726&lt;$C$62),(E726&gt;($E$62+61))))),1,0)</f>
        <v>0</v>
      </c>
      <c r="H726" s="235">
        <f>IF(AND((COUNTA($C$36)=1),(COUNTA(F726)=1),($C$36&lt;&gt;0),(OR((D726&lt;$C$62),(D726&gt;($E$62))))),1,0)</f>
        <v>0</v>
      </c>
      <c r="I726" s="235"/>
      <c r="J726" s="235"/>
      <c r="K726" s="235"/>
      <c r="L726" s="235"/>
      <c r="M726" s="235"/>
      <c r="O726" s="583">
        <v>12</v>
      </c>
      <c r="P726" s="584"/>
      <c r="Q726" s="585"/>
      <c r="R726" s="586"/>
      <c r="S726" s="586"/>
      <c r="T726" s="587"/>
      <c r="U726" s="235">
        <f>IF(AND((COUNTA($C$36)=1),(COUNTA(T726)=1),($C$36&lt;&gt;0),(OR((S726&lt;$C$62),(S726&gt;($E$62+61))))),1,0)</f>
        <v>0</v>
      </c>
      <c r="V726" s="235">
        <f>IF(AND((COUNTA($C$36)=1),(COUNTA(T726)=1),($C$36&lt;&gt;0),(OR((R726&lt;$C$62),(R726&gt;($E$62))))),1,0)</f>
        <v>0</v>
      </c>
      <c r="X726" s="583">
        <v>23</v>
      </c>
      <c r="Y726" s="584"/>
      <c r="Z726" s="585"/>
      <c r="AA726" s="586"/>
      <c r="AB726" s="586"/>
      <c r="AC726" s="587"/>
      <c r="AD726" s="235">
        <f>IF(AND((COUNTA($C$36)=1),(COUNTA(AC726)=1),($C$36&lt;&gt;0),(OR((AB726&lt;$C$62),(AB726&gt;($E$62+61))))),1,0)</f>
        <v>0</v>
      </c>
      <c r="AE726" s="235">
        <f>IF(AND((COUNTA($C$36)=1),(COUNTA(AC726)=1),($C$36&lt;&gt;0),(OR((AA726&lt;$C$62),(AA726&gt;($E$62))))),1,0)</f>
        <v>0</v>
      </c>
      <c r="AG726" s="583">
        <v>34</v>
      </c>
      <c r="AH726" s="584"/>
      <c r="AI726" s="585"/>
      <c r="AJ726" s="586"/>
      <c r="AK726" s="586"/>
      <c r="AL726" s="587"/>
      <c r="AM726" s="235">
        <f>IF(AND((COUNTA($C$36)=1),(COUNTA(AL726)=1),($C$36&lt;&gt;0),(OR((AK726&lt;$C$62),(AK726&gt;($E$62+61))))),1,0)</f>
        <v>0</v>
      </c>
      <c r="AN726" s="235">
        <f>IF(AND((COUNTA($C$36)=1),(COUNTA(AL726)=1),($C$36&lt;&gt;0),(OR((AJ726&lt;$C$62),(AJ726&gt;($E$62))))),1,0)</f>
        <v>0</v>
      </c>
    </row>
    <row r="727" spans="1:40" s="177" customFormat="1" x14ac:dyDescent="0.2">
      <c r="A727" s="583">
        <v>2</v>
      </c>
      <c r="B727" s="584"/>
      <c r="C727" s="585"/>
      <c r="D727" s="586"/>
      <c r="E727" s="586"/>
      <c r="F727" s="587"/>
      <c r="G727" s="235">
        <f t="shared" ref="G727:G736" si="267">IF(AND((COUNTA($C$36)=1),(COUNTA(F727)=1),($C$36&lt;&gt;0),(OR((E727&lt;$C$62),(E727&gt;($E$62+61))))),1,0)</f>
        <v>0</v>
      </c>
      <c r="H727" s="235">
        <f t="shared" ref="H727:H736" si="268">IF(AND((COUNTA($C$36)=1),(COUNTA(F727)=1),($C$36&lt;&gt;0),(OR((D727&lt;$C$62),(D727&gt;($E$62))))),1,0)</f>
        <v>0</v>
      </c>
      <c r="I727" s="235"/>
      <c r="J727" s="235"/>
      <c r="K727" s="235"/>
      <c r="L727" s="235"/>
      <c r="M727" s="235"/>
      <c r="O727" s="583">
        <v>13</v>
      </c>
      <c r="P727" s="584"/>
      <c r="Q727" s="585"/>
      <c r="R727" s="586"/>
      <c r="S727" s="586"/>
      <c r="T727" s="587"/>
      <c r="U727" s="235">
        <f t="shared" ref="U727:U736" si="269">IF(AND((COUNTA($C$36)=1),(COUNTA(T727)=1),($C$36&lt;&gt;0),(OR((S727&lt;$C$62),(S727&gt;($E$62+61))))),1,0)</f>
        <v>0</v>
      </c>
      <c r="V727" s="235">
        <f t="shared" ref="V727:V736" si="270">IF(AND((COUNTA($C$36)=1),(COUNTA(T727)=1),($C$36&lt;&gt;0),(OR((R727&lt;$C$62),(R727&gt;($E$62))))),1,0)</f>
        <v>0</v>
      </c>
      <c r="X727" s="583">
        <v>24</v>
      </c>
      <c r="Y727" s="584"/>
      <c r="Z727" s="585"/>
      <c r="AA727" s="586"/>
      <c r="AB727" s="586"/>
      <c r="AC727" s="587"/>
      <c r="AD727" s="235">
        <f t="shared" ref="AD727:AD736" si="271">IF(AND((COUNTA($C$36)=1),(COUNTA(AC727)=1),($C$36&lt;&gt;0),(OR((AB727&lt;$C$62),(AB727&gt;($E$62+61))))),1,0)</f>
        <v>0</v>
      </c>
      <c r="AE727" s="235">
        <f t="shared" ref="AE727:AE736" si="272">IF(AND((COUNTA($C$36)=1),(COUNTA(AC727)=1),($C$36&lt;&gt;0),(OR((AA727&lt;$C$62),(AA727&gt;($E$62))))),1,0)</f>
        <v>0</v>
      </c>
      <c r="AG727" s="583">
        <v>35</v>
      </c>
      <c r="AH727" s="584"/>
      <c r="AI727" s="585"/>
      <c r="AJ727" s="586"/>
      <c r="AK727" s="586"/>
      <c r="AL727" s="587"/>
      <c r="AM727" s="235">
        <f t="shared" ref="AM727:AM735" si="273">IF(AND((COUNTA($C$36)=1),(COUNTA(AL727)=1),($C$36&lt;&gt;0),(OR((AK727&lt;$C$62),(AK727&gt;($E$62+61))))),1,0)</f>
        <v>0</v>
      </c>
      <c r="AN727" s="235">
        <f t="shared" ref="AN727:AN735" si="274">IF(AND((COUNTA($C$36)=1),(COUNTA(AL727)=1),($C$36&lt;&gt;0),(OR((AJ727&lt;$C$62),(AJ727&gt;($E$62))))),1,0)</f>
        <v>0</v>
      </c>
    </row>
    <row r="728" spans="1:40" s="177" customFormat="1" x14ac:dyDescent="0.2">
      <c r="A728" s="583">
        <v>3</v>
      </c>
      <c r="B728" s="584"/>
      <c r="C728" s="585"/>
      <c r="D728" s="586"/>
      <c r="E728" s="586"/>
      <c r="F728" s="587"/>
      <c r="G728" s="235">
        <f t="shared" si="267"/>
        <v>0</v>
      </c>
      <c r="H728" s="235">
        <f t="shared" si="268"/>
        <v>0</v>
      </c>
      <c r="I728" s="235"/>
      <c r="J728" s="235"/>
      <c r="K728" s="235"/>
      <c r="L728" s="235"/>
      <c r="M728" s="235"/>
      <c r="O728" s="583">
        <v>14</v>
      </c>
      <c r="P728" s="584"/>
      <c r="Q728" s="585"/>
      <c r="R728" s="586"/>
      <c r="S728" s="586"/>
      <c r="T728" s="587"/>
      <c r="U728" s="235">
        <f t="shared" si="269"/>
        <v>0</v>
      </c>
      <c r="V728" s="235">
        <f t="shared" si="270"/>
        <v>0</v>
      </c>
      <c r="X728" s="583">
        <v>25</v>
      </c>
      <c r="Y728" s="584"/>
      <c r="Z728" s="585"/>
      <c r="AA728" s="586"/>
      <c r="AB728" s="586"/>
      <c r="AC728" s="587"/>
      <c r="AD728" s="235">
        <f t="shared" si="271"/>
        <v>0</v>
      </c>
      <c r="AE728" s="235">
        <f t="shared" si="272"/>
        <v>0</v>
      </c>
      <c r="AG728" s="583">
        <v>36</v>
      </c>
      <c r="AH728" s="584"/>
      <c r="AI728" s="585"/>
      <c r="AJ728" s="586"/>
      <c r="AK728" s="586"/>
      <c r="AL728" s="587"/>
      <c r="AM728" s="235">
        <f t="shared" si="273"/>
        <v>0</v>
      </c>
      <c r="AN728" s="235">
        <f t="shared" si="274"/>
        <v>0</v>
      </c>
    </row>
    <row r="729" spans="1:40" s="177" customFormat="1" x14ac:dyDescent="0.2">
      <c r="A729" s="583">
        <v>4</v>
      </c>
      <c r="B729" s="584"/>
      <c r="C729" s="585"/>
      <c r="D729" s="586"/>
      <c r="E729" s="586"/>
      <c r="F729" s="587"/>
      <c r="G729" s="235">
        <f t="shared" si="267"/>
        <v>0</v>
      </c>
      <c r="H729" s="235">
        <f t="shared" si="268"/>
        <v>0</v>
      </c>
      <c r="I729" s="235"/>
      <c r="J729" s="235"/>
      <c r="K729" s="235"/>
      <c r="L729" s="235"/>
      <c r="M729" s="235"/>
      <c r="O729" s="583">
        <v>15</v>
      </c>
      <c r="P729" s="584"/>
      <c r="Q729" s="585"/>
      <c r="R729" s="586"/>
      <c r="S729" s="586"/>
      <c r="T729" s="587"/>
      <c r="U729" s="235">
        <f t="shared" si="269"/>
        <v>0</v>
      </c>
      <c r="V729" s="235">
        <f t="shared" si="270"/>
        <v>0</v>
      </c>
      <c r="X729" s="583">
        <v>26</v>
      </c>
      <c r="Y729" s="584"/>
      <c r="Z729" s="585"/>
      <c r="AA729" s="586"/>
      <c r="AB729" s="586"/>
      <c r="AC729" s="587"/>
      <c r="AD729" s="235">
        <f t="shared" si="271"/>
        <v>0</v>
      </c>
      <c r="AE729" s="235">
        <f t="shared" si="272"/>
        <v>0</v>
      </c>
      <c r="AG729" s="583">
        <v>37</v>
      </c>
      <c r="AH729" s="584"/>
      <c r="AI729" s="585"/>
      <c r="AJ729" s="586"/>
      <c r="AK729" s="586"/>
      <c r="AL729" s="587"/>
      <c r="AM729" s="235">
        <f t="shared" si="273"/>
        <v>0</v>
      </c>
      <c r="AN729" s="235">
        <f t="shared" si="274"/>
        <v>0</v>
      </c>
    </row>
    <row r="730" spans="1:40" s="177" customFormat="1" x14ac:dyDescent="0.2">
      <c r="A730" s="583">
        <v>5</v>
      </c>
      <c r="B730" s="584"/>
      <c r="C730" s="585"/>
      <c r="D730" s="586"/>
      <c r="E730" s="586"/>
      <c r="F730" s="587"/>
      <c r="G730" s="235">
        <f t="shared" si="267"/>
        <v>0</v>
      </c>
      <c r="H730" s="235">
        <f t="shared" si="268"/>
        <v>0</v>
      </c>
      <c r="I730" s="235"/>
      <c r="J730" s="235"/>
      <c r="K730" s="235"/>
      <c r="L730" s="235"/>
      <c r="M730" s="235"/>
      <c r="O730" s="583">
        <v>16</v>
      </c>
      <c r="P730" s="584"/>
      <c r="Q730" s="585"/>
      <c r="R730" s="586"/>
      <c r="S730" s="586"/>
      <c r="T730" s="587"/>
      <c r="U730" s="235">
        <f t="shared" si="269"/>
        <v>0</v>
      </c>
      <c r="V730" s="235">
        <f t="shared" si="270"/>
        <v>0</v>
      </c>
      <c r="X730" s="583">
        <v>27</v>
      </c>
      <c r="Y730" s="584"/>
      <c r="Z730" s="585"/>
      <c r="AA730" s="586"/>
      <c r="AB730" s="586"/>
      <c r="AC730" s="587"/>
      <c r="AD730" s="235">
        <f t="shared" si="271"/>
        <v>0</v>
      </c>
      <c r="AE730" s="235">
        <f t="shared" si="272"/>
        <v>0</v>
      </c>
      <c r="AG730" s="583">
        <v>38</v>
      </c>
      <c r="AH730" s="584"/>
      <c r="AI730" s="585"/>
      <c r="AJ730" s="586"/>
      <c r="AK730" s="586"/>
      <c r="AL730" s="587"/>
      <c r="AM730" s="235">
        <f t="shared" si="273"/>
        <v>0</v>
      </c>
      <c r="AN730" s="235">
        <f t="shared" si="274"/>
        <v>0</v>
      </c>
    </row>
    <row r="731" spans="1:40" s="177" customFormat="1" x14ac:dyDescent="0.2">
      <c r="A731" s="583">
        <v>6</v>
      </c>
      <c r="B731" s="584"/>
      <c r="C731" s="585"/>
      <c r="D731" s="586"/>
      <c r="E731" s="586"/>
      <c r="F731" s="587"/>
      <c r="G731" s="235">
        <f t="shared" si="267"/>
        <v>0</v>
      </c>
      <c r="H731" s="235">
        <f t="shared" si="268"/>
        <v>0</v>
      </c>
      <c r="I731" s="235"/>
      <c r="J731" s="235"/>
      <c r="K731" s="235"/>
      <c r="L731" s="235"/>
      <c r="M731" s="235"/>
      <c r="O731" s="583">
        <v>17</v>
      </c>
      <c r="P731" s="584"/>
      <c r="Q731" s="585"/>
      <c r="R731" s="586"/>
      <c r="S731" s="586"/>
      <c r="T731" s="587"/>
      <c r="U731" s="235">
        <f t="shared" si="269"/>
        <v>0</v>
      </c>
      <c r="V731" s="235">
        <f t="shared" si="270"/>
        <v>0</v>
      </c>
      <c r="X731" s="583">
        <v>28</v>
      </c>
      <c r="Y731" s="584"/>
      <c r="Z731" s="585"/>
      <c r="AA731" s="586"/>
      <c r="AB731" s="586"/>
      <c r="AC731" s="587"/>
      <c r="AD731" s="235">
        <f t="shared" si="271"/>
        <v>0</v>
      </c>
      <c r="AE731" s="235">
        <f t="shared" si="272"/>
        <v>0</v>
      </c>
      <c r="AG731" s="583">
        <v>39</v>
      </c>
      <c r="AH731" s="584"/>
      <c r="AI731" s="585"/>
      <c r="AJ731" s="586"/>
      <c r="AK731" s="586"/>
      <c r="AL731" s="587"/>
      <c r="AM731" s="235">
        <f t="shared" si="273"/>
        <v>0</v>
      </c>
      <c r="AN731" s="235">
        <f t="shared" si="274"/>
        <v>0</v>
      </c>
    </row>
    <row r="732" spans="1:40" s="177" customFormat="1" x14ac:dyDescent="0.2">
      <c r="A732" s="583">
        <v>7</v>
      </c>
      <c r="B732" s="584"/>
      <c r="C732" s="585"/>
      <c r="D732" s="586"/>
      <c r="E732" s="586"/>
      <c r="F732" s="587"/>
      <c r="G732" s="235">
        <f t="shared" si="267"/>
        <v>0</v>
      </c>
      <c r="H732" s="235">
        <f t="shared" si="268"/>
        <v>0</v>
      </c>
      <c r="I732" s="235"/>
      <c r="J732" s="235"/>
      <c r="K732" s="235"/>
      <c r="L732" s="235"/>
      <c r="M732" s="235"/>
      <c r="O732" s="583">
        <v>18</v>
      </c>
      <c r="P732" s="584"/>
      <c r="Q732" s="585"/>
      <c r="R732" s="586"/>
      <c r="S732" s="586"/>
      <c r="T732" s="587"/>
      <c r="U732" s="235">
        <f t="shared" si="269"/>
        <v>0</v>
      </c>
      <c r="V732" s="235">
        <f t="shared" si="270"/>
        <v>0</v>
      </c>
      <c r="X732" s="583">
        <v>29</v>
      </c>
      <c r="Y732" s="584"/>
      <c r="Z732" s="585"/>
      <c r="AA732" s="586"/>
      <c r="AB732" s="586"/>
      <c r="AC732" s="587"/>
      <c r="AD732" s="235">
        <f t="shared" si="271"/>
        <v>0</v>
      </c>
      <c r="AE732" s="235">
        <f t="shared" si="272"/>
        <v>0</v>
      </c>
      <c r="AG732" s="583">
        <v>40</v>
      </c>
      <c r="AH732" s="584"/>
      <c r="AI732" s="585"/>
      <c r="AJ732" s="586"/>
      <c r="AK732" s="586"/>
      <c r="AL732" s="587"/>
      <c r="AM732" s="235">
        <f t="shared" si="273"/>
        <v>0</v>
      </c>
      <c r="AN732" s="235">
        <f t="shared" si="274"/>
        <v>0</v>
      </c>
    </row>
    <row r="733" spans="1:40" s="177" customFormat="1" x14ac:dyDescent="0.2">
      <c r="A733" s="583">
        <v>8</v>
      </c>
      <c r="B733" s="584"/>
      <c r="C733" s="585"/>
      <c r="D733" s="586"/>
      <c r="E733" s="586"/>
      <c r="F733" s="587"/>
      <c r="G733" s="235">
        <f t="shared" si="267"/>
        <v>0</v>
      </c>
      <c r="H733" s="235">
        <f t="shared" si="268"/>
        <v>0</v>
      </c>
      <c r="I733" s="235"/>
      <c r="J733" s="235"/>
      <c r="K733" s="235"/>
      <c r="L733" s="235"/>
      <c r="M733" s="235"/>
      <c r="O733" s="583">
        <v>19</v>
      </c>
      <c r="P733" s="584"/>
      <c r="Q733" s="585"/>
      <c r="R733" s="586"/>
      <c r="S733" s="586"/>
      <c r="T733" s="587"/>
      <c r="U733" s="235">
        <f t="shared" si="269"/>
        <v>0</v>
      </c>
      <c r="V733" s="235">
        <f t="shared" si="270"/>
        <v>0</v>
      </c>
      <c r="X733" s="583">
        <v>30</v>
      </c>
      <c r="Y733" s="584"/>
      <c r="Z733" s="585"/>
      <c r="AA733" s="586"/>
      <c r="AB733" s="586"/>
      <c r="AC733" s="587"/>
      <c r="AD733" s="235">
        <f t="shared" si="271"/>
        <v>0</v>
      </c>
      <c r="AE733" s="235">
        <f t="shared" si="272"/>
        <v>0</v>
      </c>
      <c r="AG733" s="583">
        <v>41</v>
      </c>
      <c r="AH733" s="584"/>
      <c r="AI733" s="585"/>
      <c r="AJ733" s="586"/>
      <c r="AK733" s="586"/>
      <c r="AL733" s="587"/>
      <c r="AM733" s="235">
        <f t="shared" si="273"/>
        <v>0</v>
      </c>
      <c r="AN733" s="235">
        <f t="shared" si="274"/>
        <v>0</v>
      </c>
    </row>
    <row r="734" spans="1:40" s="177" customFormat="1" x14ac:dyDescent="0.2">
      <c r="A734" s="583">
        <v>9</v>
      </c>
      <c r="B734" s="584"/>
      <c r="C734" s="585"/>
      <c r="D734" s="586"/>
      <c r="E734" s="586"/>
      <c r="F734" s="587"/>
      <c r="G734" s="235">
        <f t="shared" si="267"/>
        <v>0</v>
      </c>
      <c r="H734" s="235">
        <f t="shared" si="268"/>
        <v>0</v>
      </c>
      <c r="I734" s="235"/>
      <c r="J734" s="235"/>
      <c r="K734" s="235"/>
      <c r="L734" s="235"/>
      <c r="M734" s="235"/>
      <c r="O734" s="583">
        <v>20</v>
      </c>
      <c r="P734" s="584"/>
      <c r="Q734" s="585"/>
      <c r="R734" s="586"/>
      <c r="S734" s="586"/>
      <c r="T734" s="587"/>
      <c r="U734" s="235">
        <f t="shared" si="269"/>
        <v>0</v>
      </c>
      <c r="V734" s="235">
        <f t="shared" si="270"/>
        <v>0</v>
      </c>
      <c r="X734" s="583">
        <v>31</v>
      </c>
      <c r="Y734" s="584"/>
      <c r="Z734" s="585"/>
      <c r="AA734" s="586"/>
      <c r="AB734" s="586"/>
      <c r="AC734" s="587"/>
      <c r="AD734" s="235">
        <f t="shared" si="271"/>
        <v>0</v>
      </c>
      <c r="AE734" s="235">
        <f t="shared" si="272"/>
        <v>0</v>
      </c>
      <c r="AG734" s="583">
        <v>42</v>
      </c>
      <c r="AH734" s="584"/>
      <c r="AI734" s="585"/>
      <c r="AJ734" s="586"/>
      <c r="AK734" s="586"/>
      <c r="AL734" s="587"/>
      <c r="AM734" s="235">
        <f t="shared" si="273"/>
        <v>0</v>
      </c>
      <c r="AN734" s="235">
        <f t="shared" si="274"/>
        <v>0</v>
      </c>
    </row>
    <row r="735" spans="1:40" s="177" customFormat="1" x14ac:dyDescent="0.2">
      <c r="A735" s="583">
        <v>10</v>
      </c>
      <c r="B735" s="584"/>
      <c r="C735" s="585"/>
      <c r="D735" s="586"/>
      <c r="E735" s="586"/>
      <c r="F735" s="587"/>
      <c r="G735" s="235">
        <f t="shared" si="267"/>
        <v>0</v>
      </c>
      <c r="H735" s="235">
        <f t="shared" si="268"/>
        <v>0</v>
      </c>
      <c r="I735" s="235"/>
      <c r="J735" s="235"/>
      <c r="K735" s="235"/>
      <c r="L735" s="235"/>
      <c r="M735" s="235"/>
      <c r="O735" s="583">
        <v>21</v>
      </c>
      <c r="P735" s="584"/>
      <c r="Q735" s="585"/>
      <c r="R735" s="586"/>
      <c r="S735" s="586"/>
      <c r="T735" s="587"/>
      <c r="U735" s="235">
        <f t="shared" si="269"/>
        <v>0</v>
      </c>
      <c r="V735" s="235">
        <f t="shared" si="270"/>
        <v>0</v>
      </c>
      <c r="X735" s="583">
        <v>32</v>
      </c>
      <c r="Y735" s="584"/>
      <c r="Z735" s="585"/>
      <c r="AA735" s="586"/>
      <c r="AB735" s="586"/>
      <c r="AC735" s="587"/>
      <c r="AD735" s="235">
        <f t="shared" si="271"/>
        <v>0</v>
      </c>
      <c r="AE735" s="235">
        <f t="shared" si="272"/>
        <v>0</v>
      </c>
      <c r="AG735" s="583">
        <v>43</v>
      </c>
      <c r="AH735" s="584"/>
      <c r="AI735" s="585"/>
      <c r="AJ735" s="586"/>
      <c r="AK735" s="586"/>
      <c r="AL735" s="587"/>
      <c r="AM735" s="235">
        <f t="shared" si="273"/>
        <v>0</v>
      </c>
      <c r="AN735" s="235">
        <f t="shared" si="274"/>
        <v>0</v>
      </c>
    </row>
    <row r="736" spans="1:40" s="177" customFormat="1" ht="13.5" thickBot="1" x14ac:dyDescent="0.25">
      <c r="A736" s="583">
        <v>11</v>
      </c>
      <c r="B736" s="584"/>
      <c r="C736" s="585"/>
      <c r="D736" s="586"/>
      <c r="E736" s="586"/>
      <c r="F736" s="587"/>
      <c r="G736" s="235">
        <f t="shared" si="267"/>
        <v>0</v>
      </c>
      <c r="H736" s="235">
        <f t="shared" si="268"/>
        <v>0</v>
      </c>
      <c r="I736" s="235"/>
      <c r="J736" s="235"/>
      <c r="K736" s="235"/>
      <c r="L736" s="235"/>
      <c r="M736" s="235"/>
      <c r="O736" s="583">
        <v>22</v>
      </c>
      <c r="P736" s="584"/>
      <c r="Q736" s="585"/>
      <c r="R736" s="586"/>
      <c r="S736" s="586"/>
      <c r="T736" s="587"/>
      <c r="U736" s="235">
        <f t="shared" si="269"/>
        <v>0</v>
      </c>
      <c r="V736" s="235">
        <f t="shared" si="270"/>
        <v>0</v>
      </c>
      <c r="X736" s="583">
        <v>33</v>
      </c>
      <c r="Y736" s="584"/>
      <c r="Z736" s="585"/>
      <c r="AA736" s="586"/>
      <c r="AB736" s="586"/>
      <c r="AC736" s="587"/>
      <c r="AD736" s="235">
        <f t="shared" si="271"/>
        <v>0</v>
      </c>
      <c r="AE736" s="235">
        <f t="shared" si="272"/>
        <v>0</v>
      </c>
      <c r="AG736" s="588"/>
      <c r="AH736" s="589" t="s">
        <v>3</v>
      </c>
      <c r="AI736" s="551"/>
      <c r="AJ736" s="589"/>
      <c r="AK736" s="589"/>
      <c r="AL736" s="590">
        <f>SUM(F726:F736)+SUM(T726:T736)+SUM(AL726:AL735)+SUM(AC726:AC736)</f>
        <v>0</v>
      </c>
      <c r="AM736" s="235"/>
      <c r="AN736" s="235"/>
    </row>
    <row r="737" spans="1:40" s="177" customFormat="1" x14ac:dyDescent="0.2">
      <c r="B737" s="591"/>
      <c r="C737" s="328"/>
      <c r="D737" s="592"/>
      <c r="E737" s="592"/>
      <c r="F737" s="575"/>
      <c r="G737" s="235"/>
      <c r="H737" s="235"/>
      <c r="I737" s="235"/>
      <c r="J737" s="235"/>
      <c r="K737" s="235"/>
      <c r="L737" s="235"/>
      <c r="M737" s="235"/>
      <c r="P737" s="591"/>
      <c r="Q737" s="328"/>
      <c r="R737" s="592"/>
      <c r="S737" s="592"/>
      <c r="T737" s="575"/>
      <c r="U737" s="235"/>
      <c r="V737" s="235"/>
      <c r="Y737" s="591"/>
      <c r="Z737" s="328"/>
      <c r="AA737" s="592"/>
      <c r="AB737" s="592"/>
      <c r="AC737" s="575"/>
      <c r="AD737" s="235"/>
      <c r="AE737" s="235"/>
      <c r="AH737" s="591"/>
      <c r="AI737" s="328"/>
      <c r="AJ737" s="592"/>
      <c r="AK737" s="592"/>
      <c r="AL737" s="575"/>
      <c r="AM737" s="235"/>
      <c r="AN737" s="235"/>
    </row>
    <row r="738" spans="1:40" s="177" customFormat="1" x14ac:dyDescent="0.2">
      <c r="B738" s="591"/>
      <c r="C738" s="328"/>
      <c r="D738" s="592"/>
      <c r="E738" s="592"/>
      <c r="F738" s="575"/>
      <c r="G738" s="235"/>
      <c r="H738" s="235"/>
      <c r="I738" s="235"/>
      <c r="J738" s="235"/>
      <c r="K738" s="235"/>
      <c r="L738" s="235"/>
      <c r="M738" s="235"/>
      <c r="P738" s="591"/>
      <c r="Q738" s="328"/>
      <c r="R738" s="592"/>
      <c r="S738" s="592"/>
      <c r="T738" s="575"/>
      <c r="U738" s="235"/>
      <c r="V738" s="235"/>
      <c r="Y738" s="591"/>
      <c r="Z738" s="328"/>
      <c r="AA738" s="592"/>
      <c r="AB738" s="592"/>
      <c r="AC738" s="575"/>
      <c r="AD738" s="235"/>
      <c r="AE738" s="235"/>
      <c r="AH738" s="591"/>
      <c r="AI738" s="328"/>
      <c r="AJ738" s="592"/>
      <c r="AK738" s="592"/>
      <c r="AL738" s="575"/>
      <c r="AM738" s="235"/>
      <c r="AN738" s="235"/>
    </row>
    <row r="739" spans="1:40" s="177" customFormat="1" x14ac:dyDescent="0.2">
      <c r="B739" s="591"/>
      <c r="C739" s="328"/>
      <c r="D739" s="592"/>
      <c r="E739" s="592"/>
      <c r="F739" s="575"/>
      <c r="G739" s="235"/>
      <c r="H739" s="235"/>
      <c r="I739" s="235"/>
      <c r="J739" s="235"/>
      <c r="K739" s="235"/>
      <c r="L739" s="235"/>
      <c r="M739" s="235"/>
      <c r="P739" s="591"/>
      <c r="Q739" s="328"/>
      <c r="R739" s="592"/>
      <c r="S739" s="592"/>
      <c r="T739" s="575"/>
      <c r="U739" s="235"/>
      <c r="V739" s="235"/>
      <c r="Y739" s="591"/>
      <c r="Z739" s="328"/>
      <c r="AA739" s="592"/>
      <c r="AB739" s="592"/>
      <c r="AC739" s="575"/>
      <c r="AD739" s="235"/>
      <c r="AE739" s="235"/>
      <c r="AH739" s="591"/>
      <c r="AI739" s="328"/>
      <c r="AJ739" s="592"/>
      <c r="AK739" s="592"/>
      <c r="AL739" s="575"/>
      <c r="AM739" s="235"/>
      <c r="AN739" s="235"/>
    </row>
    <row r="740" spans="1:40" s="177" customFormat="1" x14ac:dyDescent="0.2">
      <c r="B740" s="591"/>
      <c r="C740" s="328"/>
      <c r="D740" s="592"/>
      <c r="E740" s="592"/>
      <c r="F740" s="575"/>
      <c r="G740" s="235"/>
      <c r="H740" s="235"/>
      <c r="I740" s="235"/>
      <c r="J740" s="235"/>
      <c r="K740" s="235"/>
      <c r="L740" s="235"/>
      <c r="M740" s="235"/>
      <c r="P740" s="591"/>
      <c r="Q740" s="328"/>
      <c r="R740" s="592"/>
      <c r="S740" s="592"/>
      <c r="T740" s="575"/>
      <c r="U740" s="235"/>
      <c r="V740" s="235"/>
      <c r="Y740" s="591"/>
      <c r="Z740" s="328"/>
      <c r="AA740" s="592"/>
      <c r="AB740" s="592"/>
      <c r="AC740" s="575"/>
      <c r="AD740" s="235"/>
      <c r="AE740" s="235"/>
      <c r="AH740" s="591"/>
      <c r="AI740" s="328"/>
      <c r="AJ740" s="592"/>
      <c r="AK740" s="592"/>
      <c r="AL740" s="575"/>
      <c r="AM740" s="235"/>
      <c r="AN740" s="235"/>
    </row>
    <row r="741" spans="1:40" s="177" customFormat="1" x14ac:dyDescent="0.2">
      <c r="B741" s="591"/>
      <c r="C741" s="328"/>
      <c r="D741" s="592"/>
      <c r="E741" s="592"/>
      <c r="F741" s="575"/>
      <c r="G741" s="235"/>
      <c r="H741" s="235"/>
      <c r="I741" s="235"/>
      <c r="J741" s="235"/>
      <c r="K741" s="235"/>
      <c r="L741" s="235"/>
      <c r="M741" s="235"/>
      <c r="P741" s="591"/>
      <c r="Q741" s="328"/>
      <c r="R741" s="592"/>
      <c r="S741" s="592"/>
      <c r="T741" s="575"/>
      <c r="U741" s="235"/>
      <c r="V741" s="235"/>
      <c r="Y741" s="591"/>
      <c r="Z741" s="328"/>
      <c r="AA741" s="592"/>
      <c r="AB741" s="592"/>
      <c r="AC741" s="575"/>
      <c r="AD741" s="235"/>
      <c r="AE741" s="235"/>
      <c r="AH741" s="591"/>
      <c r="AI741" s="328"/>
      <c r="AJ741" s="592"/>
      <c r="AK741" s="592"/>
      <c r="AL741" s="575"/>
      <c r="AM741" s="235"/>
      <c r="AN741" s="235"/>
    </row>
    <row r="742" spans="1:40" s="177" customFormat="1" x14ac:dyDescent="0.2">
      <c r="B742" s="591"/>
      <c r="C742" s="328"/>
      <c r="D742" s="592"/>
      <c r="E742" s="592"/>
      <c r="F742" s="575"/>
      <c r="G742" s="235"/>
      <c r="H742" s="235"/>
      <c r="I742" s="235"/>
      <c r="J742" s="235"/>
      <c r="K742" s="235"/>
      <c r="L742" s="235"/>
      <c r="M742" s="235"/>
      <c r="P742" s="591"/>
      <c r="Q742" s="328"/>
      <c r="R742" s="592"/>
      <c r="S742" s="592"/>
      <c r="T742" s="575"/>
      <c r="U742" s="235"/>
      <c r="V742" s="235"/>
      <c r="Y742" s="591"/>
      <c r="Z742" s="328"/>
      <c r="AA742" s="592"/>
      <c r="AB742" s="592"/>
      <c r="AC742" s="575"/>
      <c r="AD742" s="235"/>
      <c r="AE742" s="235"/>
      <c r="AH742" s="591"/>
      <c r="AI742" s="328"/>
      <c r="AJ742" s="592"/>
      <c r="AK742" s="592"/>
      <c r="AL742" s="575"/>
      <c r="AM742" s="235"/>
      <c r="AN742" s="235"/>
    </row>
    <row r="743" spans="1:40" s="177" customFormat="1" ht="13.5" thickBot="1" x14ac:dyDescent="0.25">
      <c r="B743" s="591"/>
      <c r="C743" s="328"/>
      <c r="D743" s="592"/>
      <c r="E743" s="592"/>
      <c r="F743" s="575"/>
      <c r="G743" s="235"/>
      <c r="H743" s="235"/>
      <c r="I743" s="235"/>
      <c r="J743" s="235"/>
      <c r="K743" s="235"/>
      <c r="L743" s="235"/>
      <c r="M743" s="235"/>
      <c r="P743" s="591"/>
      <c r="Q743" s="328"/>
      <c r="R743" s="592"/>
      <c r="S743" s="592"/>
      <c r="T743" s="575"/>
      <c r="U743" s="235"/>
      <c r="V743" s="235"/>
      <c r="Y743" s="591"/>
      <c r="Z743" s="328"/>
      <c r="AA743" s="592"/>
      <c r="AB743" s="592"/>
      <c r="AC743" s="575"/>
      <c r="AD743" s="235"/>
      <c r="AE743" s="235"/>
      <c r="AH743" s="591"/>
      <c r="AI743" s="328"/>
      <c r="AJ743" s="592"/>
      <c r="AK743" s="592"/>
      <c r="AL743" s="575"/>
      <c r="AM743" s="235"/>
      <c r="AN743" s="235"/>
    </row>
    <row r="744" spans="1:40" s="177" customFormat="1" ht="13.5" thickBot="1" x14ac:dyDescent="0.25">
      <c r="A744" s="579">
        <v>35</v>
      </c>
      <c r="B744" s="579"/>
      <c r="C744" s="472"/>
      <c r="D744" s="816" t="s">
        <v>159</v>
      </c>
      <c r="E744" s="812" t="s">
        <v>34</v>
      </c>
      <c r="F744" s="580">
        <f>+$AL756</f>
        <v>0</v>
      </c>
      <c r="G744" s="235"/>
      <c r="H744" s="235"/>
      <c r="I744" s="235"/>
      <c r="J744" s="235"/>
      <c r="K744" s="235"/>
      <c r="L744" s="235"/>
      <c r="M744" s="235"/>
      <c r="O744" s="579"/>
      <c r="P744" s="579"/>
      <c r="Q744" s="472"/>
      <c r="R744" s="816" t="s">
        <v>159</v>
      </c>
      <c r="S744" s="812" t="s">
        <v>34</v>
      </c>
      <c r="T744" s="580">
        <f>+$AL756</f>
        <v>0</v>
      </c>
      <c r="U744" s="235"/>
      <c r="V744" s="235"/>
      <c r="X744" s="579">
        <v>35</v>
      </c>
      <c r="Y744" s="579"/>
      <c r="Z744" s="472"/>
      <c r="AA744" s="816" t="s">
        <v>159</v>
      </c>
      <c r="AB744" s="812" t="s">
        <v>34</v>
      </c>
      <c r="AC744" s="580">
        <f>+$AL756</f>
        <v>0</v>
      </c>
      <c r="AD744" s="235"/>
      <c r="AE744" s="235"/>
      <c r="AG744" s="579"/>
      <c r="AH744" s="579"/>
      <c r="AI744" s="472"/>
      <c r="AJ744" s="816" t="s">
        <v>159</v>
      </c>
      <c r="AK744" s="812" t="s">
        <v>34</v>
      </c>
      <c r="AL744" s="814" t="s">
        <v>18</v>
      </c>
      <c r="AM744" s="235"/>
      <c r="AN744" s="235"/>
    </row>
    <row r="745" spans="1:40" s="177" customFormat="1" ht="51" x14ac:dyDescent="0.2">
      <c r="A745" s="581" t="s">
        <v>7</v>
      </c>
      <c r="B745" s="582" t="str">
        <f>+" אסמכתא " &amp; $B$37 &amp;"         חזרה לטבלה "</f>
        <v xml:space="preserve"> אסמכתא          חזרה לטבלה </v>
      </c>
      <c r="C745" s="477" t="s">
        <v>203</v>
      </c>
      <c r="D745" s="817"/>
      <c r="E745" s="813"/>
      <c r="F745" s="580" t="s">
        <v>18</v>
      </c>
      <c r="G745" s="235"/>
      <c r="H745" s="235"/>
      <c r="I745" s="235"/>
      <c r="J745" s="235"/>
      <c r="K745" s="235"/>
      <c r="L745" s="235"/>
      <c r="M745" s="235"/>
      <c r="O745" s="581" t="s">
        <v>23</v>
      </c>
      <c r="P745" s="582" t="str">
        <f>+" אסמכתא " &amp; $B$37 &amp;"         חזרה לטבלה "</f>
        <v xml:space="preserve"> אסמכתא          חזרה לטבלה </v>
      </c>
      <c r="Q745" s="477" t="s">
        <v>203</v>
      </c>
      <c r="R745" s="817"/>
      <c r="S745" s="813"/>
      <c r="T745" s="580" t="s">
        <v>18</v>
      </c>
      <c r="U745" s="235"/>
      <c r="V745" s="235"/>
      <c r="X745" s="581" t="s">
        <v>7</v>
      </c>
      <c r="Y745" s="582" t="str">
        <f>+" אסמכתא " &amp; $B$37 &amp;"         חזרה לטבלה "</f>
        <v xml:space="preserve"> אסמכתא          חזרה לטבלה </v>
      </c>
      <c r="Z745" s="477" t="s">
        <v>203</v>
      </c>
      <c r="AA745" s="817"/>
      <c r="AB745" s="813"/>
      <c r="AC745" s="580" t="s">
        <v>18</v>
      </c>
      <c r="AD745" s="235"/>
      <c r="AE745" s="235"/>
      <c r="AG745" s="581" t="s">
        <v>23</v>
      </c>
      <c r="AH745" s="582" t="str">
        <f>+" אסמכתא " &amp; $B$37 &amp;"         חזרה לטבלה "</f>
        <v xml:space="preserve"> אסמכתא          חזרה לטבלה </v>
      </c>
      <c r="AI745" s="477" t="s">
        <v>203</v>
      </c>
      <c r="AJ745" s="817"/>
      <c r="AK745" s="813"/>
      <c r="AL745" s="815"/>
      <c r="AM745" s="235"/>
      <c r="AN745" s="235"/>
    </row>
    <row r="746" spans="1:40" s="177" customFormat="1" x14ac:dyDescent="0.2">
      <c r="A746" s="583">
        <v>1</v>
      </c>
      <c r="B746" s="584"/>
      <c r="C746" s="585"/>
      <c r="D746" s="586"/>
      <c r="E746" s="586"/>
      <c r="F746" s="587"/>
      <c r="G746" s="235">
        <f>IF(AND((COUNTA($C$37)=1),(COUNTA(F746)=1),($C$37&lt;&gt;0),(OR((E746&lt;$C$62),(E746&gt;($E$62+61))))),1,0)</f>
        <v>0</v>
      </c>
      <c r="H746" s="235">
        <f>IF(AND((COUNTA($C$37)=1),(COUNTA(F746)=1),($C$37&lt;&gt;0),(OR((D746&lt;$C$62),(D746&gt;($E$62))))),1,0)</f>
        <v>0</v>
      </c>
      <c r="I746" s="235"/>
      <c r="J746" s="235"/>
      <c r="K746" s="235"/>
      <c r="L746" s="235"/>
      <c r="M746" s="235"/>
      <c r="O746" s="583">
        <v>12</v>
      </c>
      <c r="P746" s="584"/>
      <c r="Q746" s="585"/>
      <c r="R746" s="586"/>
      <c r="S746" s="586"/>
      <c r="T746" s="587"/>
      <c r="U746" s="235">
        <f>IF(AND((COUNTA($C$37)=1),(COUNTA(T746)=1),($C$37&lt;&gt;0),(OR((S746&lt;$C$62),(S746&gt;($E$62+61))))),1,0)</f>
        <v>0</v>
      </c>
      <c r="V746" s="235">
        <f>IF(AND((COUNTA($C$37)=1),(COUNTA(T746)=1),($C$37&lt;&gt;0),(OR((R746&lt;$C$62),(R746&gt;($E$62))))),1,0)</f>
        <v>0</v>
      </c>
      <c r="X746" s="583">
        <v>23</v>
      </c>
      <c r="Y746" s="584"/>
      <c r="Z746" s="585"/>
      <c r="AA746" s="586"/>
      <c r="AB746" s="586"/>
      <c r="AC746" s="587"/>
      <c r="AD746" s="235">
        <f>IF(AND((COUNTA($C$37)=1),(COUNTA(AC746)=1),($C$37&lt;&gt;0),(OR((AB746&lt;$C$62),(AB746&gt;($E$62+61))))),1,0)</f>
        <v>0</v>
      </c>
      <c r="AE746" s="235">
        <f>IF(AND((COUNTA($C$37)=1),(COUNTA(AC746)=1),($C$37&lt;&gt;0),(OR((AA746&lt;$C$62),(AA746&gt;($E$62))))),1,0)</f>
        <v>0</v>
      </c>
      <c r="AG746" s="583">
        <v>34</v>
      </c>
      <c r="AH746" s="584"/>
      <c r="AI746" s="585"/>
      <c r="AJ746" s="586"/>
      <c r="AK746" s="586"/>
      <c r="AL746" s="587"/>
      <c r="AM746" s="235">
        <f>IF(AND((COUNTA($C$37)=1),(COUNTA(AL746)=1),($C$37&lt;&gt;0),(OR((AK746&lt;$C$62),(AK746&gt;($E$62+61))))),1,0)</f>
        <v>0</v>
      </c>
      <c r="AN746" s="235">
        <f>IF(AND((COUNTA($C$37)=1),(COUNTA(AL746)=1),($C$37&lt;&gt;0),(OR((AJ746&lt;$C$62),(AJ746&gt;($E$62))))),1,0)</f>
        <v>0</v>
      </c>
    </row>
    <row r="747" spans="1:40" s="177" customFormat="1" x14ac:dyDescent="0.2">
      <c r="A747" s="583">
        <v>2</v>
      </c>
      <c r="B747" s="584"/>
      <c r="C747" s="585"/>
      <c r="D747" s="586"/>
      <c r="E747" s="586"/>
      <c r="F747" s="587"/>
      <c r="G747" s="235">
        <f t="shared" ref="G747:G756" si="275">IF(AND((COUNTA($C$37)=1),(COUNTA(F747)=1),($C$37&lt;&gt;0),(OR((E747&lt;$C$62),(E747&gt;($E$62+61))))),1,0)</f>
        <v>0</v>
      </c>
      <c r="H747" s="235">
        <f t="shared" ref="H747:H756" si="276">IF(AND((COUNTA($C$37)=1),(COUNTA(F747)=1),($C$37&lt;&gt;0),(OR((D747&lt;$C$62),(D747&gt;($E$62))))),1,0)</f>
        <v>0</v>
      </c>
      <c r="I747" s="235"/>
      <c r="J747" s="235"/>
      <c r="K747" s="235"/>
      <c r="L747" s="235"/>
      <c r="M747" s="235"/>
      <c r="O747" s="583">
        <v>13</v>
      </c>
      <c r="P747" s="584"/>
      <c r="Q747" s="585"/>
      <c r="R747" s="586"/>
      <c r="S747" s="586"/>
      <c r="T747" s="587"/>
      <c r="U747" s="235">
        <f t="shared" ref="U747:U756" si="277">IF(AND((COUNTA($C$37)=1),(COUNTA(T747)=1),($C$37&lt;&gt;0),(OR((S747&lt;$C$62),(S747&gt;($E$62+61))))),1,0)</f>
        <v>0</v>
      </c>
      <c r="V747" s="235">
        <f t="shared" ref="V747:V756" si="278">IF(AND((COUNTA($C$37)=1),(COUNTA(T747)=1),($C$37&lt;&gt;0),(OR((R747&lt;$C$62),(R747&gt;($E$62))))),1,0)</f>
        <v>0</v>
      </c>
      <c r="X747" s="583">
        <v>24</v>
      </c>
      <c r="Y747" s="584"/>
      <c r="Z747" s="585"/>
      <c r="AA747" s="586"/>
      <c r="AB747" s="586"/>
      <c r="AC747" s="587"/>
      <c r="AD747" s="235">
        <f t="shared" ref="AD747:AD756" si="279">IF(AND((COUNTA($C$37)=1),(COUNTA(AC747)=1),($C$37&lt;&gt;0),(OR((AB747&lt;$C$62),(AB747&gt;($E$62+61))))),1,0)</f>
        <v>0</v>
      </c>
      <c r="AE747" s="235">
        <f t="shared" ref="AE747:AE756" si="280">IF(AND((COUNTA($C$37)=1),(COUNTA(AC747)=1),($C$37&lt;&gt;0),(OR((AA747&lt;$C$62),(AA747&gt;($E$62))))),1,0)</f>
        <v>0</v>
      </c>
      <c r="AG747" s="583">
        <v>35</v>
      </c>
      <c r="AH747" s="584"/>
      <c r="AI747" s="585"/>
      <c r="AJ747" s="586"/>
      <c r="AK747" s="586"/>
      <c r="AL747" s="587"/>
      <c r="AM747" s="235">
        <f t="shared" ref="AM747:AM755" si="281">IF(AND((COUNTA($C$37)=1),(COUNTA(AL747)=1),($C$37&lt;&gt;0),(OR((AK747&lt;$C$62),(AK747&gt;($E$62+61))))),1,0)</f>
        <v>0</v>
      </c>
      <c r="AN747" s="235">
        <f t="shared" ref="AN747:AN755" si="282">IF(AND((COUNTA($C$37)=1),(COUNTA(AL747)=1),($C$37&lt;&gt;0),(OR((AJ747&lt;$C$62),(AJ747&gt;($E$62))))),1,0)</f>
        <v>0</v>
      </c>
    </row>
    <row r="748" spans="1:40" s="177" customFormat="1" x14ac:dyDescent="0.2">
      <c r="A748" s="583">
        <v>3</v>
      </c>
      <c r="B748" s="584"/>
      <c r="C748" s="585"/>
      <c r="D748" s="586"/>
      <c r="E748" s="586"/>
      <c r="F748" s="587"/>
      <c r="G748" s="235">
        <f t="shared" si="275"/>
        <v>0</v>
      </c>
      <c r="H748" s="235">
        <f t="shared" si="276"/>
        <v>0</v>
      </c>
      <c r="I748" s="235"/>
      <c r="J748" s="235"/>
      <c r="K748" s="235"/>
      <c r="L748" s="235"/>
      <c r="M748" s="235"/>
      <c r="O748" s="583">
        <v>14</v>
      </c>
      <c r="P748" s="584"/>
      <c r="Q748" s="585"/>
      <c r="R748" s="586"/>
      <c r="S748" s="586"/>
      <c r="T748" s="587"/>
      <c r="U748" s="235">
        <f t="shared" si="277"/>
        <v>0</v>
      </c>
      <c r="V748" s="235">
        <f t="shared" si="278"/>
        <v>0</v>
      </c>
      <c r="X748" s="583">
        <v>25</v>
      </c>
      <c r="Y748" s="584"/>
      <c r="Z748" s="585"/>
      <c r="AA748" s="586"/>
      <c r="AB748" s="586"/>
      <c r="AC748" s="587"/>
      <c r="AD748" s="235">
        <f t="shared" si="279"/>
        <v>0</v>
      </c>
      <c r="AE748" s="235">
        <f t="shared" si="280"/>
        <v>0</v>
      </c>
      <c r="AG748" s="583">
        <v>36</v>
      </c>
      <c r="AH748" s="584"/>
      <c r="AI748" s="585"/>
      <c r="AJ748" s="586"/>
      <c r="AK748" s="586"/>
      <c r="AL748" s="587"/>
      <c r="AM748" s="235">
        <f t="shared" si="281"/>
        <v>0</v>
      </c>
      <c r="AN748" s="235">
        <f t="shared" si="282"/>
        <v>0</v>
      </c>
    </row>
    <row r="749" spans="1:40" s="177" customFormat="1" x14ac:dyDescent="0.2">
      <c r="A749" s="583">
        <v>4</v>
      </c>
      <c r="B749" s="584"/>
      <c r="C749" s="585"/>
      <c r="D749" s="586"/>
      <c r="E749" s="586"/>
      <c r="F749" s="587"/>
      <c r="G749" s="235">
        <f t="shared" si="275"/>
        <v>0</v>
      </c>
      <c r="H749" s="235">
        <f t="shared" si="276"/>
        <v>0</v>
      </c>
      <c r="I749" s="235"/>
      <c r="J749" s="235"/>
      <c r="K749" s="235"/>
      <c r="L749" s="235"/>
      <c r="M749" s="235"/>
      <c r="O749" s="583">
        <v>15</v>
      </c>
      <c r="P749" s="584"/>
      <c r="Q749" s="585"/>
      <c r="R749" s="586"/>
      <c r="S749" s="586"/>
      <c r="T749" s="587"/>
      <c r="U749" s="235">
        <f t="shared" si="277"/>
        <v>0</v>
      </c>
      <c r="V749" s="235">
        <f t="shared" si="278"/>
        <v>0</v>
      </c>
      <c r="X749" s="583">
        <v>26</v>
      </c>
      <c r="Y749" s="584"/>
      <c r="Z749" s="585"/>
      <c r="AA749" s="586"/>
      <c r="AB749" s="586"/>
      <c r="AC749" s="587"/>
      <c r="AD749" s="235">
        <f t="shared" si="279"/>
        <v>0</v>
      </c>
      <c r="AE749" s="235">
        <f t="shared" si="280"/>
        <v>0</v>
      </c>
      <c r="AG749" s="583">
        <v>37</v>
      </c>
      <c r="AH749" s="584"/>
      <c r="AI749" s="585"/>
      <c r="AJ749" s="586"/>
      <c r="AK749" s="586"/>
      <c r="AL749" s="587"/>
      <c r="AM749" s="235">
        <f t="shared" si="281"/>
        <v>0</v>
      </c>
      <c r="AN749" s="235">
        <f t="shared" si="282"/>
        <v>0</v>
      </c>
    </row>
    <row r="750" spans="1:40" s="177" customFormat="1" x14ac:dyDescent="0.2">
      <c r="A750" s="583">
        <v>5</v>
      </c>
      <c r="B750" s="584"/>
      <c r="C750" s="585"/>
      <c r="D750" s="586"/>
      <c r="E750" s="586"/>
      <c r="F750" s="587"/>
      <c r="G750" s="235">
        <f t="shared" si="275"/>
        <v>0</v>
      </c>
      <c r="H750" s="235">
        <f t="shared" si="276"/>
        <v>0</v>
      </c>
      <c r="I750" s="235"/>
      <c r="J750" s="235"/>
      <c r="K750" s="235"/>
      <c r="L750" s="235"/>
      <c r="M750" s="235"/>
      <c r="O750" s="583">
        <v>16</v>
      </c>
      <c r="P750" s="584"/>
      <c r="Q750" s="585"/>
      <c r="R750" s="586"/>
      <c r="S750" s="586"/>
      <c r="T750" s="587"/>
      <c r="U750" s="235">
        <f t="shared" si="277"/>
        <v>0</v>
      </c>
      <c r="V750" s="235">
        <f t="shared" si="278"/>
        <v>0</v>
      </c>
      <c r="X750" s="583">
        <v>27</v>
      </c>
      <c r="Y750" s="584"/>
      <c r="Z750" s="585"/>
      <c r="AA750" s="586"/>
      <c r="AB750" s="586"/>
      <c r="AC750" s="587"/>
      <c r="AD750" s="235">
        <f t="shared" si="279"/>
        <v>0</v>
      </c>
      <c r="AE750" s="235">
        <f t="shared" si="280"/>
        <v>0</v>
      </c>
      <c r="AG750" s="583">
        <v>38</v>
      </c>
      <c r="AH750" s="584"/>
      <c r="AI750" s="585"/>
      <c r="AJ750" s="586"/>
      <c r="AK750" s="586"/>
      <c r="AL750" s="587"/>
      <c r="AM750" s="235">
        <f t="shared" si="281"/>
        <v>0</v>
      </c>
      <c r="AN750" s="235">
        <f t="shared" si="282"/>
        <v>0</v>
      </c>
    </row>
    <row r="751" spans="1:40" s="177" customFormat="1" x14ac:dyDescent="0.2">
      <c r="A751" s="583">
        <v>6</v>
      </c>
      <c r="B751" s="584"/>
      <c r="C751" s="585"/>
      <c r="D751" s="586"/>
      <c r="E751" s="586"/>
      <c r="F751" s="587"/>
      <c r="G751" s="235">
        <f t="shared" si="275"/>
        <v>0</v>
      </c>
      <c r="H751" s="235">
        <f t="shared" si="276"/>
        <v>0</v>
      </c>
      <c r="I751" s="235"/>
      <c r="J751" s="235"/>
      <c r="K751" s="235"/>
      <c r="L751" s="235"/>
      <c r="M751" s="235"/>
      <c r="O751" s="583">
        <v>17</v>
      </c>
      <c r="P751" s="584"/>
      <c r="Q751" s="585"/>
      <c r="R751" s="586"/>
      <c r="S751" s="586"/>
      <c r="T751" s="587"/>
      <c r="U751" s="235">
        <f t="shared" si="277"/>
        <v>0</v>
      </c>
      <c r="V751" s="235">
        <f t="shared" si="278"/>
        <v>0</v>
      </c>
      <c r="X751" s="583">
        <v>28</v>
      </c>
      <c r="Y751" s="584"/>
      <c r="Z751" s="585"/>
      <c r="AA751" s="586"/>
      <c r="AB751" s="586"/>
      <c r="AC751" s="587"/>
      <c r="AD751" s="235">
        <f t="shared" si="279"/>
        <v>0</v>
      </c>
      <c r="AE751" s="235">
        <f t="shared" si="280"/>
        <v>0</v>
      </c>
      <c r="AG751" s="583">
        <v>39</v>
      </c>
      <c r="AH751" s="584"/>
      <c r="AI751" s="585"/>
      <c r="AJ751" s="586"/>
      <c r="AK751" s="586"/>
      <c r="AL751" s="587"/>
      <c r="AM751" s="235">
        <f t="shared" si="281"/>
        <v>0</v>
      </c>
      <c r="AN751" s="235">
        <f t="shared" si="282"/>
        <v>0</v>
      </c>
    </row>
    <row r="752" spans="1:40" s="177" customFormat="1" x14ac:dyDescent="0.2">
      <c r="A752" s="583">
        <v>7</v>
      </c>
      <c r="B752" s="584"/>
      <c r="C752" s="585"/>
      <c r="D752" s="586"/>
      <c r="E752" s="586"/>
      <c r="F752" s="587"/>
      <c r="G752" s="235">
        <f t="shared" si="275"/>
        <v>0</v>
      </c>
      <c r="H752" s="235">
        <f t="shared" si="276"/>
        <v>0</v>
      </c>
      <c r="I752" s="235"/>
      <c r="J752" s="235"/>
      <c r="K752" s="235"/>
      <c r="L752" s="235"/>
      <c r="M752" s="235"/>
      <c r="O752" s="583">
        <v>18</v>
      </c>
      <c r="P752" s="584"/>
      <c r="Q752" s="585"/>
      <c r="R752" s="586"/>
      <c r="S752" s="586"/>
      <c r="T752" s="587"/>
      <c r="U752" s="235">
        <f t="shared" si="277"/>
        <v>0</v>
      </c>
      <c r="V752" s="235">
        <f t="shared" si="278"/>
        <v>0</v>
      </c>
      <c r="X752" s="583">
        <v>29</v>
      </c>
      <c r="Y752" s="584"/>
      <c r="Z752" s="585"/>
      <c r="AA752" s="586"/>
      <c r="AB752" s="586"/>
      <c r="AC752" s="587"/>
      <c r="AD752" s="235">
        <f t="shared" si="279"/>
        <v>0</v>
      </c>
      <c r="AE752" s="235">
        <f t="shared" si="280"/>
        <v>0</v>
      </c>
      <c r="AG752" s="583">
        <v>40</v>
      </c>
      <c r="AH752" s="584"/>
      <c r="AI752" s="585"/>
      <c r="AJ752" s="586"/>
      <c r="AK752" s="586"/>
      <c r="AL752" s="587"/>
      <c r="AM752" s="235">
        <f t="shared" si="281"/>
        <v>0</v>
      </c>
      <c r="AN752" s="235">
        <f t="shared" si="282"/>
        <v>0</v>
      </c>
    </row>
    <row r="753" spans="1:40" s="177" customFormat="1" x14ac:dyDescent="0.2">
      <c r="A753" s="583">
        <v>8</v>
      </c>
      <c r="B753" s="584"/>
      <c r="C753" s="585"/>
      <c r="D753" s="586"/>
      <c r="E753" s="586"/>
      <c r="F753" s="587"/>
      <c r="G753" s="235">
        <f t="shared" si="275"/>
        <v>0</v>
      </c>
      <c r="H753" s="235">
        <f t="shared" si="276"/>
        <v>0</v>
      </c>
      <c r="I753" s="235"/>
      <c r="J753" s="235"/>
      <c r="K753" s="235"/>
      <c r="L753" s="235"/>
      <c r="M753" s="235"/>
      <c r="O753" s="583">
        <v>19</v>
      </c>
      <c r="P753" s="584"/>
      <c r="Q753" s="585"/>
      <c r="R753" s="586"/>
      <c r="S753" s="586"/>
      <c r="T753" s="587"/>
      <c r="U753" s="235">
        <f t="shared" si="277"/>
        <v>0</v>
      </c>
      <c r="V753" s="235">
        <f t="shared" si="278"/>
        <v>0</v>
      </c>
      <c r="X753" s="583">
        <v>30</v>
      </c>
      <c r="Y753" s="584"/>
      <c r="Z753" s="585"/>
      <c r="AA753" s="586"/>
      <c r="AB753" s="586"/>
      <c r="AC753" s="587"/>
      <c r="AD753" s="235">
        <f t="shared" si="279"/>
        <v>0</v>
      </c>
      <c r="AE753" s="235">
        <f t="shared" si="280"/>
        <v>0</v>
      </c>
      <c r="AG753" s="583">
        <v>41</v>
      </c>
      <c r="AH753" s="584"/>
      <c r="AI753" s="585"/>
      <c r="AJ753" s="586"/>
      <c r="AK753" s="586"/>
      <c r="AL753" s="587"/>
      <c r="AM753" s="235">
        <f t="shared" si="281"/>
        <v>0</v>
      </c>
      <c r="AN753" s="235">
        <f t="shared" si="282"/>
        <v>0</v>
      </c>
    </row>
    <row r="754" spans="1:40" s="177" customFormat="1" x14ac:dyDescent="0.2">
      <c r="A754" s="583">
        <v>9</v>
      </c>
      <c r="B754" s="584"/>
      <c r="C754" s="585"/>
      <c r="D754" s="586"/>
      <c r="E754" s="586"/>
      <c r="F754" s="587"/>
      <c r="G754" s="235">
        <f t="shared" si="275"/>
        <v>0</v>
      </c>
      <c r="H754" s="235">
        <f t="shared" si="276"/>
        <v>0</v>
      </c>
      <c r="I754" s="235"/>
      <c r="J754" s="235"/>
      <c r="K754" s="235"/>
      <c r="L754" s="235"/>
      <c r="M754" s="235"/>
      <c r="O754" s="583">
        <v>20</v>
      </c>
      <c r="P754" s="584"/>
      <c r="Q754" s="585"/>
      <c r="R754" s="586"/>
      <c r="S754" s="586"/>
      <c r="T754" s="587"/>
      <c r="U754" s="235">
        <f t="shared" si="277"/>
        <v>0</v>
      </c>
      <c r="V754" s="235">
        <f t="shared" si="278"/>
        <v>0</v>
      </c>
      <c r="X754" s="583">
        <v>31</v>
      </c>
      <c r="Y754" s="584"/>
      <c r="Z754" s="585"/>
      <c r="AA754" s="586"/>
      <c r="AB754" s="586"/>
      <c r="AC754" s="587"/>
      <c r="AD754" s="235">
        <f t="shared" si="279"/>
        <v>0</v>
      </c>
      <c r="AE754" s="235">
        <f t="shared" si="280"/>
        <v>0</v>
      </c>
      <c r="AG754" s="583">
        <v>42</v>
      </c>
      <c r="AH754" s="584"/>
      <c r="AI754" s="585"/>
      <c r="AJ754" s="586"/>
      <c r="AK754" s="586"/>
      <c r="AL754" s="587"/>
      <c r="AM754" s="235">
        <f t="shared" si="281"/>
        <v>0</v>
      </c>
      <c r="AN754" s="235">
        <f t="shared" si="282"/>
        <v>0</v>
      </c>
    </row>
    <row r="755" spans="1:40" s="177" customFormat="1" x14ac:dyDescent="0.2">
      <c r="A755" s="583">
        <v>10</v>
      </c>
      <c r="B755" s="584"/>
      <c r="C755" s="585"/>
      <c r="D755" s="586"/>
      <c r="E755" s="586"/>
      <c r="F755" s="587"/>
      <c r="G755" s="235">
        <f t="shared" si="275"/>
        <v>0</v>
      </c>
      <c r="H755" s="235">
        <f t="shared" si="276"/>
        <v>0</v>
      </c>
      <c r="I755" s="235"/>
      <c r="J755" s="235"/>
      <c r="K755" s="235"/>
      <c r="L755" s="235"/>
      <c r="M755" s="235"/>
      <c r="O755" s="583">
        <v>21</v>
      </c>
      <c r="P755" s="584"/>
      <c r="Q755" s="585"/>
      <c r="R755" s="586"/>
      <c r="S755" s="586"/>
      <c r="T755" s="587"/>
      <c r="U755" s="235">
        <f t="shared" si="277"/>
        <v>0</v>
      </c>
      <c r="V755" s="235">
        <f t="shared" si="278"/>
        <v>0</v>
      </c>
      <c r="X755" s="583">
        <v>32</v>
      </c>
      <c r="Y755" s="584"/>
      <c r="Z755" s="585"/>
      <c r="AA755" s="586"/>
      <c r="AB755" s="586"/>
      <c r="AC755" s="587"/>
      <c r="AD755" s="235">
        <f t="shared" si="279"/>
        <v>0</v>
      </c>
      <c r="AE755" s="235">
        <f t="shared" si="280"/>
        <v>0</v>
      </c>
      <c r="AG755" s="583">
        <v>43</v>
      </c>
      <c r="AH755" s="584"/>
      <c r="AI755" s="585"/>
      <c r="AJ755" s="586"/>
      <c r="AK755" s="586"/>
      <c r="AL755" s="587"/>
      <c r="AM755" s="235">
        <f t="shared" si="281"/>
        <v>0</v>
      </c>
      <c r="AN755" s="235">
        <f t="shared" si="282"/>
        <v>0</v>
      </c>
    </row>
    <row r="756" spans="1:40" s="177" customFormat="1" ht="13.5" thickBot="1" x14ac:dyDescent="0.25">
      <c r="A756" s="583">
        <v>11</v>
      </c>
      <c r="B756" s="584"/>
      <c r="C756" s="585"/>
      <c r="D756" s="586"/>
      <c r="E756" s="586"/>
      <c r="F756" s="587"/>
      <c r="G756" s="235">
        <f t="shared" si="275"/>
        <v>0</v>
      </c>
      <c r="H756" s="235">
        <f t="shared" si="276"/>
        <v>0</v>
      </c>
      <c r="I756" s="235"/>
      <c r="J756" s="235"/>
      <c r="K756" s="235"/>
      <c r="L756" s="235"/>
      <c r="M756" s="235"/>
      <c r="O756" s="583">
        <v>22</v>
      </c>
      <c r="P756" s="584"/>
      <c r="Q756" s="585"/>
      <c r="R756" s="586"/>
      <c r="S756" s="586"/>
      <c r="T756" s="587"/>
      <c r="U756" s="235">
        <f t="shared" si="277"/>
        <v>0</v>
      </c>
      <c r="V756" s="235">
        <f t="shared" si="278"/>
        <v>0</v>
      </c>
      <c r="X756" s="583">
        <v>33</v>
      </c>
      <c r="Y756" s="584"/>
      <c r="Z756" s="585"/>
      <c r="AA756" s="586"/>
      <c r="AB756" s="586"/>
      <c r="AC756" s="587"/>
      <c r="AD756" s="235">
        <f t="shared" si="279"/>
        <v>0</v>
      </c>
      <c r="AE756" s="235">
        <f t="shared" si="280"/>
        <v>0</v>
      </c>
      <c r="AG756" s="588"/>
      <c r="AH756" s="589" t="s">
        <v>3</v>
      </c>
      <c r="AI756" s="551"/>
      <c r="AJ756" s="589"/>
      <c r="AK756" s="589"/>
      <c r="AL756" s="590">
        <f>SUM(F746:F756)+SUM(T746:T756)+SUM(AL746:AL755)+SUM(AC746:AC756)</f>
        <v>0</v>
      </c>
      <c r="AM756" s="235"/>
      <c r="AN756" s="235"/>
    </row>
    <row r="757" spans="1:40" s="177" customFormat="1" x14ac:dyDescent="0.2">
      <c r="B757" s="591"/>
      <c r="C757" s="328"/>
      <c r="D757" s="592"/>
      <c r="E757" s="592"/>
      <c r="F757" s="575"/>
      <c r="G757" s="235"/>
      <c r="H757" s="235"/>
      <c r="I757" s="235"/>
      <c r="J757" s="235"/>
      <c r="K757" s="235"/>
      <c r="L757" s="235"/>
      <c r="M757" s="235"/>
      <c r="P757" s="591"/>
      <c r="Q757" s="328"/>
      <c r="R757" s="592"/>
      <c r="S757" s="592"/>
      <c r="T757" s="575"/>
      <c r="U757" s="235"/>
      <c r="V757" s="235"/>
      <c r="Y757" s="591"/>
      <c r="Z757" s="328"/>
      <c r="AA757" s="592"/>
      <c r="AB757" s="592"/>
      <c r="AC757" s="575"/>
      <c r="AD757" s="235"/>
      <c r="AE757" s="235"/>
      <c r="AH757" s="591"/>
      <c r="AI757" s="328"/>
      <c r="AJ757" s="592"/>
      <c r="AK757" s="592"/>
      <c r="AL757" s="575"/>
      <c r="AM757" s="235"/>
      <c r="AN757" s="235"/>
    </row>
    <row r="758" spans="1:40" s="177" customFormat="1" x14ac:dyDescent="0.2">
      <c r="B758" s="591"/>
      <c r="C758" s="328"/>
      <c r="D758" s="592"/>
      <c r="E758" s="592"/>
      <c r="F758" s="575"/>
      <c r="G758" s="235"/>
      <c r="H758" s="235"/>
      <c r="I758" s="235"/>
      <c r="J758" s="235"/>
      <c r="K758" s="235"/>
      <c r="L758" s="235"/>
      <c r="M758" s="235"/>
      <c r="P758" s="591"/>
      <c r="Q758" s="328"/>
      <c r="R758" s="592"/>
      <c r="S758" s="592"/>
      <c r="T758" s="575"/>
      <c r="U758" s="235"/>
      <c r="V758" s="235"/>
      <c r="Y758" s="591"/>
      <c r="Z758" s="328"/>
      <c r="AA758" s="592"/>
      <c r="AB758" s="592"/>
      <c r="AC758" s="575"/>
      <c r="AD758" s="235"/>
      <c r="AE758" s="235"/>
      <c r="AH758" s="591"/>
      <c r="AI758" s="328"/>
      <c r="AJ758" s="592"/>
      <c r="AK758" s="592"/>
      <c r="AL758" s="575"/>
      <c r="AM758" s="235"/>
      <c r="AN758" s="235"/>
    </row>
    <row r="759" spans="1:40" s="177" customFormat="1" x14ac:dyDescent="0.2">
      <c r="B759" s="591"/>
      <c r="C759" s="328"/>
      <c r="D759" s="592"/>
      <c r="E759" s="592"/>
      <c r="F759" s="575"/>
      <c r="G759" s="235"/>
      <c r="H759" s="235"/>
      <c r="I759" s="235"/>
      <c r="J759" s="235"/>
      <c r="K759" s="235"/>
      <c r="L759" s="235"/>
      <c r="M759" s="235"/>
      <c r="P759" s="591"/>
      <c r="Q759" s="328"/>
      <c r="R759" s="592"/>
      <c r="S759" s="592"/>
      <c r="T759" s="575"/>
      <c r="U759" s="235"/>
      <c r="V759" s="235"/>
      <c r="Y759" s="591"/>
      <c r="Z759" s="328"/>
      <c r="AA759" s="592"/>
      <c r="AB759" s="592"/>
      <c r="AC759" s="575"/>
      <c r="AD759" s="235"/>
      <c r="AE759" s="235"/>
      <c r="AH759" s="591"/>
      <c r="AI759" s="328"/>
      <c r="AJ759" s="592"/>
      <c r="AK759" s="592"/>
      <c r="AL759" s="575"/>
      <c r="AM759" s="235"/>
      <c r="AN759" s="235"/>
    </row>
    <row r="760" spans="1:40" s="177" customFormat="1" x14ac:dyDescent="0.2">
      <c r="B760" s="591"/>
      <c r="C760" s="328"/>
      <c r="D760" s="592"/>
      <c r="E760" s="592"/>
      <c r="F760" s="575"/>
      <c r="G760" s="235"/>
      <c r="H760" s="235"/>
      <c r="I760" s="235"/>
      <c r="J760" s="235"/>
      <c r="K760" s="235"/>
      <c r="L760" s="235"/>
      <c r="M760" s="235"/>
      <c r="P760" s="591"/>
      <c r="Q760" s="328"/>
      <c r="R760" s="592"/>
      <c r="S760" s="592"/>
      <c r="T760" s="575"/>
      <c r="U760" s="235"/>
      <c r="V760" s="235"/>
      <c r="Y760" s="591"/>
      <c r="Z760" s="328"/>
      <c r="AA760" s="592"/>
      <c r="AB760" s="592"/>
      <c r="AC760" s="575"/>
      <c r="AD760" s="235"/>
      <c r="AE760" s="235"/>
      <c r="AH760" s="591"/>
      <c r="AI760" s="328"/>
      <c r="AJ760" s="592"/>
      <c r="AK760" s="592"/>
      <c r="AL760" s="575"/>
      <c r="AM760" s="235"/>
      <c r="AN760" s="235"/>
    </row>
    <row r="761" spans="1:40" s="177" customFormat="1" x14ac:dyDescent="0.2">
      <c r="B761" s="591"/>
      <c r="C761" s="328"/>
      <c r="D761" s="592"/>
      <c r="E761" s="592"/>
      <c r="F761" s="575"/>
      <c r="G761" s="235"/>
      <c r="H761" s="235"/>
      <c r="I761" s="235"/>
      <c r="J761" s="235"/>
      <c r="K761" s="235"/>
      <c r="L761" s="235"/>
      <c r="M761" s="235"/>
      <c r="P761" s="591"/>
      <c r="Q761" s="328"/>
      <c r="R761" s="592"/>
      <c r="S761" s="592"/>
      <c r="T761" s="575"/>
      <c r="U761" s="235"/>
      <c r="V761" s="235"/>
      <c r="Y761" s="591"/>
      <c r="Z761" s="328"/>
      <c r="AA761" s="592"/>
      <c r="AB761" s="592"/>
      <c r="AC761" s="575"/>
      <c r="AD761" s="235"/>
      <c r="AE761" s="235"/>
      <c r="AH761" s="591"/>
      <c r="AI761" s="328"/>
      <c r="AJ761" s="592"/>
      <c r="AK761" s="592"/>
      <c r="AL761" s="575"/>
      <c r="AM761" s="235"/>
      <c r="AN761" s="235"/>
    </row>
    <row r="762" spans="1:40" s="177" customFormat="1" x14ac:dyDescent="0.2">
      <c r="B762" s="591"/>
      <c r="C762" s="328"/>
      <c r="D762" s="592"/>
      <c r="E762" s="592"/>
      <c r="F762" s="575"/>
      <c r="G762" s="235"/>
      <c r="H762" s="235"/>
      <c r="I762" s="235"/>
      <c r="J762" s="235"/>
      <c r="K762" s="235"/>
      <c r="L762" s="235"/>
      <c r="M762" s="235"/>
      <c r="P762" s="591"/>
      <c r="Q762" s="328"/>
      <c r="R762" s="592"/>
      <c r="S762" s="592"/>
      <c r="T762" s="575"/>
      <c r="U762" s="235"/>
      <c r="V762" s="235"/>
      <c r="Y762" s="591"/>
      <c r="Z762" s="328"/>
      <c r="AA762" s="592"/>
      <c r="AB762" s="592"/>
      <c r="AC762" s="575"/>
      <c r="AD762" s="235"/>
      <c r="AE762" s="235"/>
      <c r="AH762" s="591"/>
      <c r="AI762" s="328"/>
      <c r="AJ762" s="592"/>
      <c r="AK762" s="592"/>
      <c r="AL762" s="575"/>
      <c r="AM762" s="235"/>
      <c r="AN762" s="235"/>
    </row>
    <row r="763" spans="1:40" s="177" customFormat="1" ht="13.5" thickBot="1" x14ac:dyDescent="0.25">
      <c r="B763" s="591"/>
      <c r="C763" s="328"/>
      <c r="D763" s="592"/>
      <c r="E763" s="592"/>
      <c r="F763" s="575"/>
      <c r="G763" s="235"/>
      <c r="H763" s="235"/>
      <c r="I763" s="235"/>
      <c r="J763" s="235"/>
      <c r="K763" s="235"/>
      <c r="L763" s="235"/>
      <c r="M763" s="235"/>
      <c r="P763" s="591"/>
      <c r="Q763" s="328"/>
      <c r="R763" s="592"/>
      <c r="S763" s="592"/>
      <c r="T763" s="575"/>
      <c r="U763" s="235"/>
      <c r="V763" s="235"/>
      <c r="Y763" s="591"/>
      <c r="Z763" s="328"/>
      <c r="AA763" s="592"/>
      <c r="AB763" s="592"/>
      <c r="AC763" s="575"/>
      <c r="AD763" s="235"/>
      <c r="AE763" s="235"/>
      <c r="AH763" s="591"/>
      <c r="AI763" s="328"/>
      <c r="AJ763" s="592"/>
      <c r="AK763" s="592"/>
      <c r="AL763" s="575"/>
      <c r="AM763" s="235"/>
      <c r="AN763" s="235"/>
    </row>
    <row r="764" spans="1:40" s="177" customFormat="1" ht="13.5" thickBot="1" x14ac:dyDescent="0.25">
      <c r="A764" s="579">
        <v>36</v>
      </c>
      <c r="B764" s="579"/>
      <c r="C764" s="472"/>
      <c r="D764" s="816" t="s">
        <v>159</v>
      </c>
      <c r="E764" s="812" t="s">
        <v>34</v>
      </c>
      <c r="F764" s="580">
        <f>+$AL776</f>
        <v>0</v>
      </c>
      <c r="G764" s="235"/>
      <c r="H764" s="235"/>
      <c r="I764" s="235"/>
      <c r="J764" s="235"/>
      <c r="K764" s="235"/>
      <c r="L764" s="235"/>
      <c r="M764" s="235"/>
      <c r="O764" s="579"/>
      <c r="P764" s="579"/>
      <c r="Q764" s="472"/>
      <c r="R764" s="816" t="s">
        <v>159</v>
      </c>
      <c r="S764" s="812" t="s">
        <v>34</v>
      </c>
      <c r="T764" s="580">
        <f>+$AL776</f>
        <v>0</v>
      </c>
      <c r="U764" s="235"/>
      <c r="V764" s="235"/>
      <c r="X764" s="579">
        <v>36</v>
      </c>
      <c r="Y764" s="579"/>
      <c r="Z764" s="472"/>
      <c r="AA764" s="816" t="s">
        <v>159</v>
      </c>
      <c r="AB764" s="812" t="s">
        <v>34</v>
      </c>
      <c r="AC764" s="580">
        <f>+$AL776</f>
        <v>0</v>
      </c>
      <c r="AD764" s="235"/>
      <c r="AE764" s="235"/>
      <c r="AG764" s="579"/>
      <c r="AH764" s="579"/>
      <c r="AI764" s="472"/>
      <c r="AJ764" s="816" t="s">
        <v>159</v>
      </c>
      <c r="AK764" s="812" t="s">
        <v>34</v>
      </c>
      <c r="AL764" s="814" t="s">
        <v>18</v>
      </c>
      <c r="AM764" s="235"/>
      <c r="AN764" s="235"/>
    </row>
    <row r="765" spans="1:40" s="177" customFormat="1" ht="51" x14ac:dyDescent="0.2">
      <c r="A765" s="581" t="s">
        <v>7</v>
      </c>
      <c r="B765" s="582" t="str">
        <f>+" אסמכתא " &amp; $B$38 &amp;"         חזרה לטבלה "</f>
        <v xml:space="preserve"> אסמכתא          חזרה לטבלה </v>
      </c>
      <c r="C765" s="477" t="s">
        <v>203</v>
      </c>
      <c r="D765" s="817"/>
      <c r="E765" s="813"/>
      <c r="F765" s="580" t="s">
        <v>18</v>
      </c>
      <c r="G765" s="235"/>
      <c r="H765" s="235"/>
      <c r="I765" s="235"/>
      <c r="J765" s="235"/>
      <c r="K765" s="235"/>
      <c r="L765" s="235"/>
      <c r="M765" s="235"/>
      <c r="O765" s="581" t="s">
        <v>23</v>
      </c>
      <c r="P765" s="582" t="str">
        <f>+" אסמכתא " &amp; $B$38 &amp;"         חזרה לטבלה "</f>
        <v xml:space="preserve"> אסמכתא          חזרה לטבלה </v>
      </c>
      <c r="Q765" s="477" t="s">
        <v>203</v>
      </c>
      <c r="R765" s="817"/>
      <c r="S765" s="813"/>
      <c r="T765" s="580" t="s">
        <v>18</v>
      </c>
      <c r="U765" s="235"/>
      <c r="V765" s="235"/>
      <c r="X765" s="581" t="s">
        <v>7</v>
      </c>
      <c r="Y765" s="582" t="str">
        <f>+" אסמכתא " &amp; $B$38 &amp;"         חזרה לטבלה "</f>
        <v xml:space="preserve"> אסמכתא          חזרה לטבלה </v>
      </c>
      <c r="Z765" s="477" t="s">
        <v>203</v>
      </c>
      <c r="AA765" s="817"/>
      <c r="AB765" s="813"/>
      <c r="AC765" s="580" t="s">
        <v>18</v>
      </c>
      <c r="AD765" s="235"/>
      <c r="AE765" s="235"/>
      <c r="AG765" s="581" t="s">
        <v>23</v>
      </c>
      <c r="AH765" s="582" t="str">
        <f>+" אסמכתא " &amp; $B$38 &amp;"         חזרה לטבלה "</f>
        <v xml:space="preserve"> אסמכתא          חזרה לטבלה </v>
      </c>
      <c r="AI765" s="477" t="s">
        <v>203</v>
      </c>
      <c r="AJ765" s="817"/>
      <c r="AK765" s="813"/>
      <c r="AL765" s="815"/>
      <c r="AM765" s="235"/>
      <c r="AN765" s="235"/>
    </row>
    <row r="766" spans="1:40" s="177" customFormat="1" x14ac:dyDescent="0.2">
      <c r="A766" s="583">
        <v>1</v>
      </c>
      <c r="B766" s="584"/>
      <c r="C766" s="585"/>
      <c r="D766" s="586"/>
      <c r="E766" s="586"/>
      <c r="F766" s="587"/>
      <c r="G766" s="235">
        <f>IF(AND((COUNTA($C$38)=1),(COUNTA(F766)=1),($C$38&lt;&gt;0),(OR((E766&lt;$C$62),(E766&gt;($E$62+61))))),1,0)</f>
        <v>0</v>
      </c>
      <c r="H766" s="235">
        <f>IF(AND((COUNTA($C$38)=1),(COUNTA(F766)=1),($C$38&lt;&gt;0),(OR((D766&lt;$C$62),(D766&gt;($E$62))))),1,0)</f>
        <v>0</v>
      </c>
      <c r="I766" s="235"/>
      <c r="J766" s="235"/>
      <c r="K766" s="235"/>
      <c r="L766" s="235"/>
      <c r="M766" s="235"/>
      <c r="O766" s="583">
        <v>12</v>
      </c>
      <c r="P766" s="584"/>
      <c r="Q766" s="585"/>
      <c r="R766" s="586"/>
      <c r="S766" s="586"/>
      <c r="T766" s="587"/>
      <c r="U766" s="235">
        <f>IF(AND((COUNTA($C$38)=1),(COUNTA(T766)=1),($C$38&lt;&gt;0),(OR((S766&lt;$C$62),(S766&gt;($E$62+61))))),1,0)</f>
        <v>0</v>
      </c>
      <c r="V766" s="235">
        <f>IF(AND((COUNTA($C$38)=1),(COUNTA(T766)=1),($C$38&lt;&gt;0),(OR((R766&lt;$C$62),(R766&gt;($E$62))))),1,0)</f>
        <v>0</v>
      </c>
      <c r="X766" s="583">
        <v>23</v>
      </c>
      <c r="Y766" s="584"/>
      <c r="Z766" s="585"/>
      <c r="AA766" s="586"/>
      <c r="AB766" s="586"/>
      <c r="AC766" s="587"/>
      <c r="AD766" s="235">
        <f>IF(AND((COUNTA($C$38)=1),(COUNTA(AC766)=1),($C$38&lt;&gt;0),(OR((AB766&lt;$C$62),(AB766&gt;($E$62+61))))),1,0)</f>
        <v>0</v>
      </c>
      <c r="AE766" s="235">
        <f>IF(AND((COUNTA($C$38)=1),(COUNTA(AC766)=1),($C$38&lt;&gt;0),(OR((AA766&lt;$C$62),(AA766&gt;($E$62))))),1,0)</f>
        <v>0</v>
      </c>
      <c r="AG766" s="583">
        <v>34</v>
      </c>
      <c r="AH766" s="584"/>
      <c r="AI766" s="585"/>
      <c r="AJ766" s="586"/>
      <c r="AK766" s="586"/>
      <c r="AL766" s="587"/>
      <c r="AM766" s="235">
        <f>IF(AND((COUNTA($C$38)=1),(COUNTA(AL766)=1),($C$38&lt;&gt;0),(OR((AK766&lt;$C$62),(AK766&gt;($E$62+61))))),1,0)</f>
        <v>0</v>
      </c>
      <c r="AN766" s="235">
        <f>IF(AND((COUNTA($C$38)=1),(COUNTA(AL766)=1),($C$38&lt;&gt;0),(OR((AJ766&lt;$C$62),(AJ766&gt;($E$62))))),1,0)</f>
        <v>0</v>
      </c>
    </row>
    <row r="767" spans="1:40" s="177" customFormat="1" x14ac:dyDescent="0.2">
      <c r="A767" s="583">
        <v>2</v>
      </c>
      <c r="B767" s="584"/>
      <c r="C767" s="585"/>
      <c r="D767" s="586"/>
      <c r="E767" s="586"/>
      <c r="F767" s="587"/>
      <c r="G767" s="235">
        <f t="shared" ref="G767:G776" si="283">IF(AND((COUNTA($C$38)=1),(COUNTA(F767)=1),($C$38&lt;&gt;0),(OR((E767&lt;$C$62),(E767&gt;($E$62+61))))),1,0)</f>
        <v>0</v>
      </c>
      <c r="H767" s="235">
        <f t="shared" ref="H767:H776" si="284">IF(AND((COUNTA($C$38)=1),(COUNTA(F767)=1),($C$38&lt;&gt;0),(OR((D767&lt;$C$62),(D767&gt;($E$62))))),1,0)</f>
        <v>0</v>
      </c>
      <c r="I767" s="235"/>
      <c r="J767" s="235"/>
      <c r="K767" s="235"/>
      <c r="L767" s="235"/>
      <c r="M767" s="235"/>
      <c r="O767" s="583">
        <v>13</v>
      </c>
      <c r="P767" s="584"/>
      <c r="Q767" s="585"/>
      <c r="R767" s="586"/>
      <c r="S767" s="586"/>
      <c r="T767" s="587"/>
      <c r="U767" s="235">
        <f t="shared" ref="U767:U776" si="285">IF(AND((COUNTA($C$38)=1),(COUNTA(T767)=1),($C$38&lt;&gt;0),(OR((S767&lt;$C$62),(S767&gt;($E$62+61))))),1,0)</f>
        <v>0</v>
      </c>
      <c r="V767" s="235">
        <f t="shared" ref="V767:V776" si="286">IF(AND((COUNTA($C$38)=1),(COUNTA(T767)=1),($C$38&lt;&gt;0),(OR((R767&lt;$C$62),(R767&gt;($E$62))))),1,0)</f>
        <v>0</v>
      </c>
      <c r="X767" s="583">
        <v>24</v>
      </c>
      <c r="Y767" s="584"/>
      <c r="Z767" s="585"/>
      <c r="AA767" s="586"/>
      <c r="AB767" s="586"/>
      <c r="AC767" s="587"/>
      <c r="AD767" s="235">
        <f t="shared" ref="AD767:AD776" si="287">IF(AND((COUNTA($C$38)=1),(COUNTA(AC767)=1),($C$38&lt;&gt;0),(OR((AB767&lt;$C$62),(AB767&gt;($E$62+61))))),1,0)</f>
        <v>0</v>
      </c>
      <c r="AE767" s="235">
        <f t="shared" ref="AE767:AE776" si="288">IF(AND((COUNTA($C$38)=1),(COUNTA(AC767)=1),($C$38&lt;&gt;0),(OR((AA767&lt;$C$62),(AA767&gt;($E$62))))),1,0)</f>
        <v>0</v>
      </c>
      <c r="AG767" s="583">
        <v>35</v>
      </c>
      <c r="AH767" s="584"/>
      <c r="AI767" s="585"/>
      <c r="AJ767" s="586"/>
      <c r="AK767" s="586"/>
      <c r="AL767" s="587"/>
      <c r="AM767" s="235">
        <f t="shared" ref="AM767:AM775" si="289">IF(AND((COUNTA($C$38)=1),(COUNTA(AL767)=1),($C$38&lt;&gt;0),(OR((AK767&lt;$C$62),(AK767&gt;($E$62+61))))),1,0)</f>
        <v>0</v>
      </c>
      <c r="AN767" s="235">
        <f t="shared" ref="AN767:AN775" si="290">IF(AND((COUNTA($C$38)=1),(COUNTA(AL767)=1),($C$38&lt;&gt;0),(OR((AJ767&lt;$C$62),(AJ767&gt;($E$62))))),1,0)</f>
        <v>0</v>
      </c>
    </row>
    <row r="768" spans="1:40" s="177" customFormat="1" x14ac:dyDescent="0.2">
      <c r="A768" s="583">
        <v>3</v>
      </c>
      <c r="B768" s="584"/>
      <c r="C768" s="585"/>
      <c r="D768" s="586"/>
      <c r="E768" s="586"/>
      <c r="F768" s="587"/>
      <c r="G768" s="235">
        <f t="shared" si="283"/>
        <v>0</v>
      </c>
      <c r="H768" s="235">
        <f t="shared" si="284"/>
        <v>0</v>
      </c>
      <c r="I768" s="235"/>
      <c r="J768" s="235"/>
      <c r="K768" s="235"/>
      <c r="L768" s="235"/>
      <c r="M768" s="235"/>
      <c r="O768" s="583">
        <v>14</v>
      </c>
      <c r="P768" s="584"/>
      <c r="Q768" s="585"/>
      <c r="R768" s="586"/>
      <c r="S768" s="586"/>
      <c r="T768" s="587"/>
      <c r="U768" s="235">
        <f t="shared" si="285"/>
        <v>0</v>
      </c>
      <c r="V768" s="235">
        <f t="shared" si="286"/>
        <v>0</v>
      </c>
      <c r="X768" s="583">
        <v>25</v>
      </c>
      <c r="Y768" s="584"/>
      <c r="Z768" s="585"/>
      <c r="AA768" s="586"/>
      <c r="AB768" s="586"/>
      <c r="AC768" s="587"/>
      <c r="AD768" s="235">
        <f t="shared" si="287"/>
        <v>0</v>
      </c>
      <c r="AE768" s="235">
        <f t="shared" si="288"/>
        <v>0</v>
      </c>
      <c r="AG768" s="583">
        <v>36</v>
      </c>
      <c r="AH768" s="584"/>
      <c r="AI768" s="585"/>
      <c r="AJ768" s="586"/>
      <c r="AK768" s="586"/>
      <c r="AL768" s="587"/>
      <c r="AM768" s="235">
        <f t="shared" si="289"/>
        <v>0</v>
      </c>
      <c r="AN768" s="235">
        <f t="shared" si="290"/>
        <v>0</v>
      </c>
    </row>
    <row r="769" spans="1:40" s="177" customFormat="1" x14ac:dyDescent="0.2">
      <c r="A769" s="583">
        <v>4</v>
      </c>
      <c r="B769" s="584"/>
      <c r="C769" s="585"/>
      <c r="D769" s="586"/>
      <c r="E769" s="586"/>
      <c r="F769" s="587"/>
      <c r="G769" s="235">
        <f t="shared" si="283"/>
        <v>0</v>
      </c>
      <c r="H769" s="235">
        <f t="shared" si="284"/>
        <v>0</v>
      </c>
      <c r="I769" s="235"/>
      <c r="J769" s="235"/>
      <c r="K769" s="235"/>
      <c r="L769" s="235"/>
      <c r="M769" s="235"/>
      <c r="O769" s="583">
        <v>15</v>
      </c>
      <c r="P769" s="584"/>
      <c r="Q769" s="585"/>
      <c r="R769" s="586"/>
      <c r="S769" s="586"/>
      <c r="T769" s="587"/>
      <c r="U769" s="235">
        <f t="shared" si="285"/>
        <v>0</v>
      </c>
      <c r="V769" s="235">
        <f t="shared" si="286"/>
        <v>0</v>
      </c>
      <c r="X769" s="583">
        <v>26</v>
      </c>
      <c r="Y769" s="584"/>
      <c r="Z769" s="585"/>
      <c r="AA769" s="586"/>
      <c r="AB769" s="586"/>
      <c r="AC769" s="587"/>
      <c r="AD769" s="235">
        <f t="shared" si="287"/>
        <v>0</v>
      </c>
      <c r="AE769" s="235">
        <f t="shared" si="288"/>
        <v>0</v>
      </c>
      <c r="AG769" s="583">
        <v>37</v>
      </c>
      <c r="AH769" s="584"/>
      <c r="AI769" s="585"/>
      <c r="AJ769" s="586"/>
      <c r="AK769" s="586"/>
      <c r="AL769" s="587"/>
      <c r="AM769" s="235">
        <f t="shared" si="289"/>
        <v>0</v>
      </c>
      <c r="AN769" s="235">
        <f t="shared" si="290"/>
        <v>0</v>
      </c>
    </row>
    <row r="770" spans="1:40" s="177" customFormat="1" x14ac:dyDescent="0.2">
      <c r="A770" s="583">
        <v>5</v>
      </c>
      <c r="B770" s="584"/>
      <c r="C770" s="585"/>
      <c r="D770" s="586"/>
      <c r="E770" s="586"/>
      <c r="F770" s="587"/>
      <c r="G770" s="235">
        <f t="shared" si="283"/>
        <v>0</v>
      </c>
      <c r="H770" s="235">
        <f t="shared" si="284"/>
        <v>0</v>
      </c>
      <c r="I770" s="235"/>
      <c r="J770" s="235"/>
      <c r="K770" s="235"/>
      <c r="L770" s="235"/>
      <c r="M770" s="235"/>
      <c r="O770" s="583">
        <v>16</v>
      </c>
      <c r="P770" s="584"/>
      <c r="Q770" s="585"/>
      <c r="R770" s="586"/>
      <c r="S770" s="586"/>
      <c r="T770" s="587"/>
      <c r="U770" s="235">
        <f t="shared" si="285"/>
        <v>0</v>
      </c>
      <c r="V770" s="235">
        <f t="shared" si="286"/>
        <v>0</v>
      </c>
      <c r="X770" s="583">
        <v>27</v>
      </c>
      <c r="Y770" s="584"/>
      <c r="Z770" s="585"/>
      <c r="AA770" s="586"/>
      <c r="AB770" s="586"/>
      <c r="AC770" s="587"/>
      <c r="AD770" s="235">
        <f t="shared" si="287"/>
        <v>0</v>
      </c>
      <c r="AE770" s="235">
        <f t="shared" si="288"/>
        <v>0</v>
      </c>
      <c r="AG770" s="583">
        <v>38</v>
      </c>
      <c r="AH770" s="584"/>
      <c r="AI770" s="585"/>
      <c r="AJ770" s="586"/>
      <c r="AK770" s="586"/>
      <c r="AL770" s="587"/>
      <c r="AM770" s="235">
        <f t="shared" si="289"/>
        <v>0</v>
      </c>
      <c r="AN770" s="235">
        <f t="shared" si="290"/>
        <v>0</v>
      </c>
    </row>
    <row r="771" spans="1:40" s="177" customFormat="1" x14ac:dyDescent="0.2">
      <c r="A771" s="583">
        <v>6</v>
      </c>
      <c r="B771" s="584"/>
      <c r="C771" s="585"/>
      <c r="D771" s="586"/>
      <c r="E771" s="586"/>
      <c r="F771" s="587"/>
      <c r="G771" s="235">
        <f t="shared" si="283"/>
        <v>0</v>
      </c>
      <c r="H771" s="235">
        <f t="shared" si="284"/>
        <v>0</v>
      </c>
      <c r="I771" s="235"/>
      <c r="J771" s="235"/>
      <c r="K771" s="235"/>
      <c r="L771" s="235"/>
      <c r="M771" s="235"/>
      <c r="O771" s="583">
        <v>17</v>
      </c>
      <c r="P771" s="584"/>
      <c r="Q771" s="585"/>
      <c r="R771" s="586"/>
      <c r="S771" s="586"/>
      <c r="T771" s="587"/>
      <c r="U771" s="235">
        <f t="shared" si="285"/>
        <v>0</v>
      </c>
      <c r="V771" s="235">
        <f t="shared" si="286"/>
        <v>0</v>
      </c>
      <c r="X771" s="583">
        <v>28</v>
      </c>
      <c r="Y771" s="584"/>
      <c r="Z771" s="585"/>
      <c r="AA771" s="586"/>
      <c r="AB771" s="586"/>
      <c r="AC771" s="587"/>
      <c r="AD771" s="235">
        <f t="shared" si="287"/>
        <v>0</v>
      </c>
      <c r="AE771" s="235">
        <f t="shared" si="288"/>
        <v>0</v>
      </c>
      <c r="AG771" s="583">
        <v>39</v>
      </c>
      <c r="AH771" s="584"/>
      <c r="AI771" s="585"/>
      <c r="AJ771" s="586"/>
      <c r="AK771" s="586"/>
      <c r="AL771" s="587"/>
      <c r="AM771" s="235">
        <f t="shared" si="289"/>
        <v>0</v>
      </c>
      <c r="AN771" s="235">
        <f t="shared" si="290"/>
        <v>0</v>
      </c>
    </row>
    <row r="772" spans="1:40" s="177" customFormat="1" x14ac:dyDescent="0.2">
      <c r="A772" s="583">
        <v>7</v>
      </c>
      <c r="B772" s="584"/>
      <c r="C772" s="585"/>
      <c r="D772" s="586"/>
      <c r="E772" s="586"/>
      <c r="F772" s="587"/>
      <c r="G772" s="235">
        <f t="shared" si="283"/>
        <v>0</v>
      </c>
      <c r="H772" s="235">
        <f t="shared" si="284"/>
        <v>0</v>
      </c>
      <c r="I772" s="235"/>
      <c r="J772" s="235"/>
      <c r="K772" s="235"/>
      <c r="L772" s="235"/>
      <c r="M772" s="235"/>
      <c r="O772" s="583">
        <v>18</v>
      </c>
      <c r="P772" s="584"/>
      <c r="Q772" s="585"/>
      <c r="R772" s="586"/>
      <c r="S772" s="586"/>
      <c r="T772" s="587"/>
      <c r="U772" s="235">
        <f t="shared" si="285"/>
        <v>0</v>
      </c>
      <c r="V772" s="235">
        <f t="shared" si="286"/>
        <v>0</v>
      </c>
      <c r="X772" s="583">
        <v>29</v>
      </c>
      <c r="Y772" s="584"/>
      <c r="Z772" s="585"/>
      <c r="AA772" s="586"/>
      <c r="AB772" s="586"/>
      <c r="AC772" s="587"/>
      <c r="AD772" s="235">
        <f t="shared" si="287"/>
        <v>0</v>
      </c>
      <c r="AE772" s="235">
        <f t="shared" si="288"/>
        <v>0</v>
      </c>
      <c r="AG772" s="583">
        <v>40</v>
      </c>
      <c r="AH772" s="584"/>
      <c r="AI772" s="585"/>
      <c r="AJ772" s="586"/>
      <c r="AK772" s="586"/>
      <c r="AL772" s="587"/>
      <c r="AM772" s="235">
        <f t="shared" si="289"/>
        <v>0</v>
      </c>
      <c r="AN772" s="235">
        <f t="shared" si="290"/>
        <v>0</v>
      </c>
    </row>
    <row r="773" spans="1:40" s="177" customFormat="1" x14ac:dyDescent="0.2">
      <c r="A773" s="583">
        <v>8</v>
      </c>
      <c r="B773" s="584"/>
      <c r="C773" s="585"/>
      <c r="D773" s="586"/>
      <c r="E773" s="586"/>
      <c r="F773" s="587"/>
      <c r="G773" s="235">
        <f t="shared" si="283"/>
        <v>0</v>
      </c>
      <c r="H773" s="235">
        <f t="shared" si="284"/>
        <v>0</v>
      </c>
      <c r="I773" s="235"/>
      <c r="J773" s="235"/>
      <c r="K773" s="235"/>
      <c r="L773" s="235"/>
      <c r="M773" s="235"/>
      <c r="O773" s="583">
        <v>19</v>
      </c>
      <c r="P773" s="584"/>
      <c r="Q773" s="585"/>
      <c r="R773" s="586"/>
      <c r="S773" s="586"/>
      <c r="T773" s="587"/>
      <c r="U773" s="235">
        <f t="shared" si="285"/>
        <v>0</v>
      </c>
      <c r="V773" s="235">
        <f t="shared" si="286"/>
        <v>0</v>
      </c>
      <c r="X773" s="583">
        <v>30</v>
      </c>
      <c r="Y773" s="584"/>
      <c r="Z773" s="585"/>
      <c r="AA773" s="586"/>
      <c r="AB773" s="586"/>
      <c r="AC773" s="587"/>
      <c r="AD773" s="235">
        <f t="shared" si="287"/>
        <v>0</v>
      </c>
      <c r="AE773" s="235">
        <f t="shared" si="288"/>
        <v>0</v>
      </c>
      <c r="AG773" s="583">
        <v>41</v>
      </c>
      <c r="AH773" s="584"/>
      <c r="AI773" s="585"/>
      <c r="AJ773" s="586"/>
      <c r="AK773" s="586"/>
      <c r="AL773" s="587"/>
      <c r="AM773" s="235">
        <f t="shared" si="289"/>
        <v>0</v>
      </c>
      <c r="AN773" s="235">
        <f t="shared" si="290"/>
        <v>0</v>
      </c>
    </row>
    <row r="774" spans="1:40" s="177" customFormat="1" x14ac:dyDescent="0.2">
      <c r="A774" s="583">
        <v>9</v>
      </c>
      <c r="B774" s="584"/>
      <c r="C774" s="585"/>
      <c r="D774" s="586"/>
      <c r="E774" s="586"/>
      <c r="F774" s="587"/>
      <c r="G774" s="235">
        <f t="shared" si="283"/>
        <v>0</v>
      </c>
      <c r="H774" s="235">
        <f t="shared" si="284"/>
        <v>0</v>
      </c>
      <c r="I774" s="235"/>
      <c r="J774" s="235"/>
      <c r="K774" s="235"/>
      <c r="L774" s="235"/>
      <c r="M774" s="235"/>
      <c r="O774" s="583">
        <v>20</v>
      </c>
      <c r="P774" s="584"/>
      <c r="Q774" s="585"/>
      <c r="R774" s="586"/>
      <c r="S774" s="586"/>
      <c r="T774" s="587"/>
      <c r="U774" s="235">
        <f t="shared" si="285"/>
        <v>0</v>
      </c>
      <c r="V774" s="235">
        <f t="shared" si="286"/>
        <v>0</v>
      </c>
      <c r="X774" s="583">
        <v>31</v>
      </c>
      <c r="Y774" s="584"/>
      <c r="Z774" s="585"/>
      <c r="AA774" s="586"/>
      <c r="AB774" s="586"/>
      <c r="AC774" s="587"/>
      <c r="AD774" s="235">
        <f t="shared" si="287"/>
        <v>0</v>
      </c>
      <c r="AE774" s="235">
        <f t="shared" si="288"/>
        <v>0</v>
      </c>
      <c r="AG774" s="583">
        <v>42</v>
      </c>
      <c r="AH774" s="584"/>
      <c r="AI774" s="585"/>
      <c r="AJ774" s="586"/>
      <c r="AK774" s="586"/>
      <c r="AL774" s="587"/>
      <c r="AM774" s="235">
        <f t="shared" si="289"/>
        <v>0</v>
      </c>
      <c r="AN774" s="235">
        <f t="shared" si="290"/>
        <v>0</v>
      </c>
    </row>
    <row r="775" spans="1:40" s="177" customFormat="1" x14ac:dyDescent="0.2">
      <c r="A775" s="583">
        <v>10</v>
      </c>
      <c r="B775" s="584"/>
      <c r="C775" s="585"/>
      <c r="D775" s="586"/>
      <c r="E775" s="586"/>
      <c r="F775" s="587"/>
      <c r="G775" s="235">
        <f t="shared" si="283"/>
        <v>0</v>
      </c>
      <c r="H775" s="235">
        <f t="shared" si="284"/>
        <v>0</v>
      </c>
      <c r="I775" s="235"/>
      <c r="J775" s="235"/>
      <c r="K775" s="235"/>
      <c r="L775" s="235"/>
      <c r="M775" s="235"/>
      <c r="O775" s="583">
        <v>21</v>
      </c>
      <c r="P775" s="584"/>
      <c r="Q775" s="585"/>
      <c r="R775" s="586"/>
      <c r="S775" s="586"/>
      <c r="T775" s="587"/>
      <c r="U775" s="235">
        <f t="shared" si="285"/>
        <v>0</v>
      </c>
      <c r="V775" s="235">
        <f t="shared" si="286"/>
        <v>0</v>
      </c>
      <c r="X775" s="583">
        <v>32</v>
      </c>
      <c r="Y775" s="584"/>
      <c r="Z775" s="585"/>
      <c r="AA775" s="586"/>
      <c r="AB775" s="586"/>
      <c r="AC775" s="587"/>
      <c r="AD775" s="235">
        <f t="shared" si="287"/>
        <v>0</v>
      </c>
      <c r="AE775" s="235">
        <f t="shared" si="288"/>
        <v>0</v>
      </c>
      <c r="AG775" s="583">
        <v>43</v>
      </c>
      <c r="AH775" s="584"/>
      <c r="AI775" s="585"/>
      <c r="AJ775" s="586"/>
      <c r="AK775" s="586"/>
      <c r="AL775" s="587"/>
      <c r="AM775" s="235">
        <f t="shared" si="289"/>
        <v>0</v>
      </c>
      <c r="AN775" s="235">
        <f t="shared" si="290"/>
        <v>0</v>
      </c>
    </row>
    <row r="776" spans="1:40" s="177" customFormat="1" ht="13.5" thickBot="1" x14ac:dyDescent="0.25">
      <c r="A776" s="583">
        <v>11</v>
      </c>
      <c r="B776" s="584"/>
      <c r="C776" s="585"/>
      <c r="D776" s="586"/>
      <c r="E776" s="586"/>
      <c r="F776" s="587"/>
      <c r="G776" s="235">
        <f t="shared" si="283"/>
        <v>0</v>
      </c>
      <c r="H776" s="235">
        <f t="shared" si="284"/>
        <v>0</v>
      </c>
      <c r="I776" s="235"/>
      <c r="J776" s="235"/>
      <c r="K776" s="235"/>
      <c r="L776" s="235"/>
      <c r="M776" s="235"/>
      <c r="O776" s="583">
        <v>22</v>
      </c>
      <c r="P776" s="584"/>
      <c r="Q776" s="585"/>
      <c r="R776" s="586"/>
      <c r="S776" s="586"/>
      <c r="T776" s="587"/>
      <c r="U776" s="235">
        <f t="shared" si="285"/>
        <v>0</v>
      </c>
      <c r="V776" s="235">
        <f t="shared" si="286"/>
        <v>0</v>
      </c>
      <c r="X776" s="583">
        <v>33</v>
      </c>
      <c r="Y776" s="584"/>
      <c r="Z776" s="585"/>
      <c r="AA776" s="586"/>
      <c r="AB776" s="586"/>
      <c r="AC776" s="587"/>
      <c r="AD776" s="235">
        <f t="shared" si="287"/>
        <v>0</v>
      </c>
      <c r="AE776" s="235">
        <f t="shared" si="288"/>
        <v>0</v>
      </c>
      <c r="AG776" s="588"/>
      <c r="AH776" s="589" t="s">
        <v>3</v>
      </c>
      <c r="AI776" s="551"/>
      <c r="AJ776" s="589"/>
      <c r="AK776" s="589"/>
      <c r="AL776" s="590">
        <f>SUM(F766:F776)+SUM(T766:T776)+SUM(AL766:AL775)+SUM(AC766:AC776)</f>
        <v>0</v>
      </c>
      <c r="AM776" s="235"/>
      <c r="AN776" s="235"/>
    </row>
    <row r="777" spans="1:40" s="177" customFormat="1" x14ac:dyDescent="0.2">
      <c r="B777" s="591"/>
      <c r="C777" s="328"/>
      <c r="D777" s="592"/>
      <c r="E777" s="592"/>
      <c r="F777" s="575"/>
      <c r="G777" s="235"/>
      <c r="H777" s="235"/>
      <c r="I777" s="235"/>
      <c r="J777" s="235"/>
      <c r="K777" s="235"/>
      <c r="L777" s="235"/>
      <c r="M777" s="235"/>
      <c r="P777" s="591"/>
      <c r="Q777" s="328"/>
      <c r="R777" s="592"/>
      <c r="S777" s="592"/>
      <c r="T777" s="575"/>
      <c r="U777" s="235"/>
      <c r="V777" s="235"/>
      <c r="Y777" s="591"/>
      <c r="Z777" s="328"/>
      <c r="AA777" s="592"/>
      <c r="AB777" s="592"/>
      <c r="AC777" s="575"/>
      <c r="AD777" s="235"/>
      <c r="AE777" s="235"/>
      <c r="AH777" s="591"/>
      <c r="AI777" s="328"/>
      <c r="AJ777" s="592"/>
      <c r="AK777" s="592"/>
      <c r="AL777" s="575"/>
      <c r="AM777" s="235"/>
      <c r="AN777" s="235"/>
    </row>
    <row r="778" spans="1:40" s="177" customFormat="1" x14ac:dyDescent="0.2">
      <c r="B778" s="591"/>
      <c r="C778" s="328"/>
      <c r="D778" s="592"/>
      <c r="E778" s="592"/>
      <c r="F778" s="575"/>
      <c r="G778" s="235"/>
      <c r="H778" s="235"/>
      <c r="I778" s="235"/>
      <c r="J778" s="235"/>
      <c r="K778" s="235"/>
      <c r="L778" s="235"/>
      <c r="M778" s="235"/>
      <c r="P778" s="591"/>
      <c r="Q778" s="328"/>
      <c r="R778" s="592"/>
      <c r="S778" s="592"/>
      <c r="T778" s="575"/>
      <c r="U778" s="235"/>
      <c r="V778" s="235"/>
      <c r="Y778" s="591"/>
      <c r="Z778" s="328"/>
      <c r="AA778" s="592"/>
      <c r="AB778" s="592"/>
      <c r="AC778" s="575"/>
      <c r="AD778" s="235"/>
      <c r="AE778" s="235"/>
      <c r="AH778" s="591"/>
      <c r="AI778" s="328"/>
      <c r="AJ778" s="592"/>
      <c r="AK778" s="592"/>
      <c r="AL778" s="575"/>
      <c r="AM778" s="235"/>
      <c r="AN778" s="235"/>
    </row>
    <row r="779" spans="1:40" s="177" customFormat="1" x14ac:dyDescent="0.2">
      <c r="B779" s="591"/>
      <c r="C779" s="328"/>
      <c r="D779" s="592"/>
      <c r="E779" s="592"/>
      <c r="F779" s="575"/>
      <c r="G779" s="235"/>
      <c r="H779" s="235"/>
      <c r="I779" s="235"/>
      <c r="J779" s="235"/>
      <c r="K779" s="235"/>
      <c r="L779" s="235"/>
      <c r="M779" s="235"/>
      <c r="P779" s="591"/>
      <c r="Q779" s="328"/>
      <c r="R779" s="592"/>
      <c r="S779" s="592"/>
      <c r="T779" s="575"/>
      <c r="U779" s="235"/>
      <c r="V779" s="235"/>
      <c r="Y779" s="591"/>
      <c r="Z779" s="328"/>
      <c r="AA779" s="592"/>
      <c r="AB779" s="592"/>
      <c r="AC779" s="575"/>
      <c r="AD779" s="235"/>
      <c r="AE779" s="235"/>
      <c r="AH779" s="591"/>
      <c r="AI779" s="328"/>
      <c r="AJ779" s="592"/>
      <c r="AK779" s="592"/>
      <c r="AL779" s="575"/>
      <c r="AM779" s="235"/>
      <c r="AN779" s="235"/>
    </row>
    <row r="780" spans="1:40" s="177" customFormat="1" x14ac:dyDescent="0.2">
      <c r="B780" s="591"/>
      <c r="C780" s="328"/>
      <c r="D780" s="592"/>
      <c r="E780" s="592"/>
      <c r="F780" s="575"/>
      <c r="G780" s="235"/>
      <c r="H780" s="235"/>
      <c r="I780" s="235"/>
      <c r="J780" s="235"/>
      <c r="K780" s="235"/>
      <c r="L780" s="235"/>
      <c r="M780" s="235"/>
      <c r="P780" s="591"/>
      <c r="Q780" s="328"/>
      <c r="R780" s="592"/>
      <c r="S780" s="592"/>
      <c r="T780" s="575"/>
      <c r="U780" s="235"/>
      <c r="V780" s="235"/>
      <c r="Y780" s="591"/>
      <c r="Z780" s="328"/>
      <c r="AA780" s="592"/>
      <c r="AB780" s="592"/>
      <c r="AC780" s="575"/>
      <c r="AD780" s="235"/>
      <c r="AE780" s="235"/>
      <c r="AH780" s="591"/>
      <c r="AI780" s="328"/>
      <c r="AJ780" s="592"/>
      <c r="AK780" s="592"/>
      <c r="AL780" s="575"/>
      <c r="AM780" s="235"/>
      <c r="AN780" s="235"/>
    </row>
    <row r="781" spans="1:40" s="177" customFormat="1" x14ac:dyDescent="0.2">
      <c r="B781" s="591"/>
      <c r="C781" s="328"/>
      <c r="D781" s="592"/>
      <c r="E781" s="592"/>
      <c r="F781" s="575"/>
      <c r="G781" s="235"/>
      <c r="H781" s="235"/>
      <c r="I781" s="235"/>
      <c r="J781" s="235"/>
      <c r="K781" s="235"/>
      <c r="L781" s="235"/>
      <c r="M781" s="235"/>
      <c r="P781" s="591"/>
      <c r="Q781" s="328"/>
      <c r="R781" s="592"/>
      <c r="S781" s="592"/>
      <c r="T781" s="575"/>
      <c r="U781" s="235"/>
      <c r="V781" s="235"/>
      <c r="Y781" s="591"/>
      <c r="Z781" s="328"/>
      <c r="AA781" s="592"/>
      <c r="AB781" s="592"/>
      <c r="AC781" s="575"/>
      <c r="AD781" s="235"/>
      <c r="AE781" s="235"/>
      <c r="AH781" s="591"/>
      <c r="AI781" s="328"/>
      <c r="AJ781" s="592"/>
      <c r="AK781" s="592"/>
      <c r="AL781" s="575"/>
      <c r="AM781" s="235"/>
      <c r="AN781" s="235"/>
    </row>
    <row r="782" spans="1:40" s="177" customFormat="1" x14ac:dyDescent="0.2">
      <c r="B782" s="591"/>
      <c r="C782" s="328"/>
      <c r="D782" s="592"/>
      <c r="E782" s="592"/>
      <c r="F782" s="575"/>
      <c r="G782" s="235"/>
      <c r="H782" s="235"/>
      <c r="I782" s="235"/>
      <c r="J782" s="235"/>
      <c r="K782" s="235"/>
      <c r="L782" s="235"/>
      <c r="M782" s="235"/>
      <c r="P782" s="591"/>
      <c r="Q782" s="328"/>
      <c r="R782" s="592"/>
      <c r="S782" s="592"/>
      <c r="T782" s="575"/>
      <c r="U782" s="235"/>
      <c r="V782" s="235"/>
      <c r="Y782" s="591"/>
      <c r="Z782" s="328"/>
      <c r="AA782" s="592"/>
      <c r="AB782" s="592"/>
      <c r="AC782" s="575"/>
      <c r="AD782" s="235"/>
      <c r="AE782" s="235"/>
      <c r="AH782" s="591"/>
      <c r="AI782" s="328"/>
      <c r="AJ782" s="592"/>
      <c r="AK782" s="592"/>
      <c r="AL782" s="575"/>
      <c r="AM782" s="235"/>
      <c r="AN782" s="235"/>
    </row>
    <row r="783" spans="1:40" s="177" customFormat="1" ht="13.5" thickBot="1" x14ac:dyDescent="0.25">
      <c r="B783" s="591"/>
      <c r="C783" s="328"/>
      <c r="D783" s="592"/>
      <c r="E783" s="592"/>
      <c r="F783" s="575"/>
      <c r="G783" s="235"/>
      <c r="H783" s="235"/>
      <c r="I783" s="235"/>
      <c r="J783" s="235"/>
      <c r="K783" s="235"/>
      <c r="L783" s="235"/>
      <c r="M783" s="235"/>
      <c r="P783" s="591"/>
      <c r="Q783" s="328"/>
      <c r="R783" s="592"/>
      <c r="S783" s="592"/>
      <c r="T783" s="575"/>
      <c r="U783" s="235"/>
      <c r="V783" s="235"/>
      <c r="Y783" s="591"/>
      <c r="Z783" s="328"/>
      <c r="AA783" s="592"/>
      <c r="AB783" s="592"/>
      <c r="AC783" s="575"/>
      <c r="AD783" s="235"/>
      <c r="AE783" s="235"/>
      <c r="AH783" s="591"/>
      <c r="AI783" s="328"/>
      <c r="AJ783" s="592"/>
      <c r="AK783" s="592"/>
      <c r="AL783" s="575"/>
      <c r="AM783" s="235"/>
      <c r="AN783" s="235"/>
    </row>
    <row r="784" spans="1:40" s="177" customFormat="1" ht="13.5" thickBot="1" x14ac:dyDescent="0.25">
      <c r="A784" s="579">
        <v>37</v>
      </c>
      <c r="B784" s="579"/>
      <c r="C784" s="472"/>
      <c r="D784" s="816" t="s">
        <v>159</v>
      </c>
      <c r="E784" s="812" t="s">
        <v>34</v>
      </c>
      <c r="F784" s="580">
        <f>+$AL796</f>
        <v>0</v>
      </c>
      <c r="G784" s="235"/>
      <c r="H784" s="235"/>
      <c r="I784" s="235"/>
      <c r="J784" s="235"/>
      <c r="K784" s="235"/>
      <c r="L784" s="235"/>
      <c r="M784" s="235"/>
      <c r="O784" s="579"/>
      <c r="P784" s="579"/>
      <c r="Q784" s="472"/>
      <c r="R784" s="816" t="s">
        <v>159</v>
      </c>
      <c r="S784" s="812" t="s">
        <v>34</v>
      </c>
      <c r="T784" s="580">
        <f>+$AL796</f>
        <v>0</v>
      </c>
      <c r="U784" s="235"/>
      <c r="V784" s="235"/>
      <c r="X784" s="579">
        <v>37</v>
      </c>
      <c r="Y784" s="579"/>
      <c r="Z784" s="472"/>
      <c r="AA784" s="816" t="s">
        <v>159</v>
      </c>
      <c r="AB784" s="812" t="s">
        <v>34</v>
      </c>
      <c r="AC784" s="580">
        <f>+$AL796</f>
        <v>0</v>
      </c>
      <c r="AD784" s="235"/>
      <c r="AE784" s="235"/>
      <c r="AG784" s="579"/>
      <c r="AH784" s="579"/>
      <c r="AI784" s="472"/>
      <c r="AJ784" s="816" t="s">
        <v>159</v>
      </c>
      <c r="AK784" s="812" t="s">
        <v>34</v>
      </c>
      <c r="AL784" s="814" t="s">
        <v>18</v>
      </c>
      <c r="AM784" s="235"/>
      <c r="AN784" s="235"/>
    </row>
    <row r="785" spans="1:40" s="177" customFormat="1" ht="51" x14ac:dyDescent="0.2">
      <c r="A785" s="581" t="s">
        <v>7</v>
      </c>
      <c r="B785" s="582" t="str">
        <f>+" אסמכתא " &amp; $B$39 &amp;"         חזרה לטבלה "</f>
        <v xml:space="preserve"> אסמכתא          חזרה לטבלה </v>
      </c>
      <c r="C785" s="477" t="s">
        <v>203</v>
      </c>
      <c r="D785" s="817"/>
      <c r="E785" s="813"/>
      <c r="F785" s="580" t="s">
        <v>18</v>
      </c>
      <c r="G785" s="235"/>
      <c r="H785" s="235"/>
      <c r="I785" s="235"/>
      <c r="J785" s="235"/>
      <c r="K785" s="235"/>
      <c r="L785" s="235"/>
      <c r="M785" s="235"/>
      <c r="O785" s="581" t="s">
        <v>23</v>
      </c>
      <c r="P785" s="582" t="str">
        <f>+" אסמכתא " &amp; $B$39 &amp;"         חזרה לטבלה "</f>
        <v xml:space="preserve"> אסמכתא          חזרה לטבלה </v>
      </c>
      <c r="Q785" s="477" t="s">
        <v>203</v>
      </c>
      <c r="R785" s="817"/>
      <c r="S785" s="813"/>
      <c r="T785" s="580" t="s">
        <v>18</v>
      </c>
      <c r="U785" s="235"/>
      <c r="V785" s="235"/>
      <c r="X785" s="581" t="s">
        <v>7</v>
      </c>
      <c r="Y785" s="582" t="str">
        <f>+" אסמכתא " &amp; $B$39 &amp;"         חזרה לטבלה "</f>
        <v xml:space="preserve"> אסמכתא          חזרה לטבלה </v>
      </c>
      <c r="Z785" s="477" t="s">
        <v>203</v>
      </c>
      <c r="AA785" s="817"/>
      <c r="AB785" s="813"/>
      <c r="AC785" s="580" t="s">
        <v>18</v>
      </c>
      <c r="AD785" s="235"/>
      <c r="AE785" s="235"/>
      <c r="AG785" s="581" t="s">
        <v>23</v>
      </c>
      <c r="AH785" s="582" t="str">
        <f>+" אסמכתא " &amp; $B$39 &amp;"         חזרה לטבלה "</f>
        <v xml:space="preserve"> אסמכתא          חזרה לטבלה </v>
      </c>
      <c r="AI785" s="477" t="s">
        <v>203</v>
      </c>
      <c r="AJ785" s="817"/>
      <c r="AK785" s="813"/>
      <c r="AL785" s="815"/>
      <c r="AM785" s="235"/>
      <c r="AN785" s="235"/>
    </row>
    <row r="786" spans="1:40" s="177" customFormat="1" x14ac:dyDescent="0.2">
      <c r="A786" s="583">
        <v>1</v>
      </c>
      <c r="B786" s="584"/>
      <c r="C786" s="585"/>
      <c r="D786" s="586"/>
      <c r="E786" s="586"/>
      <c r="F786" s="587"/>
      <c r="G786" s="235">
        <f>IF(AND((COUNTA($C$39)=1),(COUNTA(F786)=1),($C$39&lt;&gt;0),(OR((E786&lt;$C$62),(E786&gt;($E$62+61))))),1,0)</f>
        <v>0</v>
      </c>
      <c r="H786" s="235">
        <f>IF(AND((COUNTA($C$39)=1),(COUNTA(F786)=1),($C$39&lt;&gt;0),(OR((D786&lt;$C$62),(D786&gt;($E$62))))),1,0)</f>
        <v>0</v>
      </c>
      <c r="I786" s="235"/>
      <c r="J786" s="235"/>
      <c r="K786" s="235"/>
      <c r="L786" s="235"/>
      <c r="M786" s="235"/>
      <c r="O786" s="583">
        <v>12</v>
      </c>
      <c r="P786" s="584"/>
      <c r="Q786" s="585"/>
      <c r="R786" s="586"/>
      <c r="S786" s="586"/>
      <c r="T786" s="587"/>
      <c r="U786" s="235">
        <f>IF(AND((COUNTA($C$39)=1),(COUNTA(T786)=1),($C$39&lt;&gt;0),(OR((S786&lt;$C$62),(S786&gt;($E$62+61))))),1,0)</f>
        <v>0</v>
      </c>
      <c r="V786" s="235">
        <f>IF(AND((COUNTA($C$39)=1),(COUNTA(T786)=1),($C$39&lt;&gt;0),(OR((R786&lt;$C$62),(R786&gt;($E$62))))),1,0)</f>
        <v>0</v>
      </c>
      <c r="X786" s="583">
        <v>23</v>
      </c>
      <c r="Y786" s="584"/>
      <c r="Z786" s="585"/>
      <c r="AA786" s="586"/>
      <c r="AB786" s="586"/>
      <c r="AC786" s="587"/>
      <c r="AD786" s="235">
        <f>IF(AND((COUNTA($C$39)=1),(COUNTA(AC786)=1),($C$39&lt;&gt;0),(OR((AB786&lt;$C$62),(AB786&gt;($E$62+61))))),1,0)</f>
        <v>0</v>
      </c>
      <c r="AE786" s="235">
        <f>IF(AND((COUNTA($C$39)=1),(COUNTA(AC786)=1),($C$39&lt;&gt;0),(OR((AA786&lt;$C$62),(AA786&gt;($E$62))))),1,0)</f>
        <v>0</v>
      </c>
      <c r="AG786" s="583">
        <v>34</v>
      </c>
      <c r="AH786" s="584"/>
      <c r="AI786" s="585"/>
      <c r="AJ786" s="586"/>
      <c r="AK786" s="586"/>
      <c r="AL786" s="587"/>
      <c r="AM786" s="235">
        <f>IF(AND((COUNTA($C$39)=1),(COUNTA(AL786)=1),($C$39&lt;&gt;0),(OR((AK786&lt;$C$62),(AK786&gt;($E$62+61))))),1,0)</f>
        <v>0</v>
      </c>
      <c r="AN786" s="235">
        <f>IF(AND((COUNTA($C$39)=1),(COUNTA(AL786)=1),($C$39&lt;&gt;0),(OR((AJ786&lt;$C$62),(AJ786&gt;($E$62))))),1,0)</f>
        <v>0</v>
      </c>
    </row>
    <row r="787" spans="1:40" s="177" customFormat="1" x14ac:dyDescent="0.2">
      <c r="A787" s="583">
        <v>2</v>
      </c>
      <c r="B787" s="584"/>
      <c r="C787" s="585"/>
      <c r="D787" s="586"/>
      <c r="E787" s="586"/>
      <c r="F787" s="587"/>
      <c r="G787" s="235">
        <f t="shared" ref="G787:G796" si="291">IF(AND((COUNTA($C$39)=1),(COUNTA(F787)=1),($C$39&lt;&gt;0),(OR((E787&lt;$C$62),(E787&gt;($E$62+61))))),1,0)</f>
        <v>0</v>
      </c>
      <c r="H787" s="235">
        <f t="shared" ref="H787:H796" si="292">IF(AND((COUNTA($C$39)=1),(COUNTA(F787)=1),($C$39&lt;&gt;0),(OR((D787&lt;$C$62),(D787&gt;($E$62))))),1,0)</f>
        <v>0</v>
      </c>
      <c r="I787" s="235"/>
      <c r="J787" s="235"/>
      <c r="K787" s="235"/>
      <c r="L787" s="235"/>
      <c r="M787" s="235"/>
      <c r="O787" s="583">
        <v>13</v>
      </c>
      <c r="P787" s="584"/>
      <c r="Q787" s="585"/>
      <c r="R787" s="586"/>
      <c r="S787" s="586"/>
      <c r="T787" s="587"/>
      <c r="U787" s="235">
        <f t="shared" ref="U787:U796" si="293">IF(AND((COUNTA($C$39)=1),(COUNTA(T787)=1),($C$39&lt;&gt;0),(OR((S787&lt;$C$62),(S787&gt;($E$62+61))))),1,0)</f>
        <v>0</v>
      </c>
      <c r="V787" s="235">
        <f t="shared" ref="V787:V796" si="294">IF(AND((COUNTA($C$39)=1),(COUNTA(T787)=1),($C$39&lt;&gt;0),(OR((R787&lt;$C$62),(R787&gt;($E$62))))),1,0)</f>
        <v>0</v>
      </c>
      <c r="X787" s="583">
        <v>24</v>
      </c>
      <c r="Y787" s="584"/>
      <c r="Z787" s="585"/>
      <c r="AA787" s="586"/>
      <c r="AB787" s="586"/>
      <c r="AC787" s="587"/>
      <c r="AD787" s="235">
        <f t="shared" ref="AD787:AD796" si="295">IF(AND((COUNTA($C$39)=1),(COUNTA(AC787)=1),($C$39&lt;&gt;0),(OR((AB787&lt;$C$62),(AB787&gt;($E$62+61))))),1,0)</f>
        <v>0</v>
      </c>
      <c r="AE787" s="235">
        <f t="shared" ref="AE787:AE796" si="296">IF(AND((COUNTA($C$39)=1),(COUNTA(AC787)=1),($C$39&lt;&gt;0),(OR((AA787&lt;$C$62),(AA787&gt;($E$62))))),1,0)</f>
        <v>0</v>
      </c>
      <c r="AG787" s="583">
        <v>35</v>
      </c>
      <c r="AH787" s="584"/>
      <c r="AI787" s="585"/>
      <c r="AJ787" s="586"/>
      <c r="AK787" s="586"/>
      <c r="AL787" s="587"/>
      <c r="AM787" s="235">
        <f t="shared" ref="AM787:AM795" si="297">IF(AND((COUNTA($C$39)=1),(COUNTA(AL787)=1),($C$39&lt;&gt;0),(OR((AK787&lt;$C$62),(AK787&gt;($E$62+61))))),1,0)</f>
        <v>0</v>
      </c>
      <c r="AN787" s="235">
        <f t="shared" ref="AN787:AN795" si="298">IF(AND((COUNTA($C$39)=1),(COUNTA(AL787)=1),($C$39&lt;&gt;0),(OR((AJ787&lt;$C$62),(AJ787&gt;($E$62))))),1,0)</f>
        <v>0</v>
      </c>
    </row>
    <row r="788" spans="1:40" s="177" customFormat="1" x14ac:dyDescent="0.2">
      <c r="A788" s="583">
        <v>3</v>
      </c>
      <c r="B788" s="584"/>
      <c r="C788" s="585"/>
      <c r="D788" s="586"/>
      <c r="E788" s="586"/>
      <c r="F788" s="587"/>
      <c r="G788" s="235">
        <f t="shared" si="291"/>
        <v>0</v>
      </c>
      <c r="H788" s="235">
        <f t="shared" si="292"/>
        <v>0</v>
      </c>
      <c r="I788" s="235"/>
      <c r="J788" s="235"/>
      <c r="K788" s="235"/>
      <c r="L788" s="235"/>
      <c r="M788" s="235"/>
      <c r="O788" s="583">
        <v>14</v>
      </c>
      <c r="P788" s="584"/>
      <c r="Q788" s="585"/>
      <c r="R788" s="586"/>
      <c r="S788" s="586"/>
      <c r="T788" s="587"/>
      <c r="U788" s="235">
        <f t="shared" si="293"/>
        <v>0</v>
      </c>
      <c r="V788" s="235">
        <f t="shared" si="294"/>
        <v>0</v>
      </c>
      <c r="X788" s="583">
        <v>25</v>
      </c>
      <c r="Y788" s="584"/>
      <c r="Z788" s="585"/>
      <c r="AA788" s="586"/>
      <c r="AB788" s="586"/>
      <c r="AC788" s="587"/>
      <c r="AD788" s="235">
        <f t="shared" si="295"/>
        <v>0</v>
      </c>
      <c r="AE788" s="235">
        <f t="shared" si="296"/>
        <v>0</v>
      </c>
      <c r="AG788" s="583">
        <v>36</v>
      </c>
      <c r="AH788" s="584"/>
      <c r="AI788" s="585"/>
      <c r="AJ788" s="586"/>
      <c r="AK788" s="586"/>
      <c r="AL788" s="587"/>
      <c r="AM788" s="235">
        <f t="shared" si="297"/>
        <v>0</v>
      </c>
      <c r="AN788" s="235">
        <f t="shared" si="298"/>
        <v>0</v>
      </c>
    </row>
    <row r="789" spans="1:40" s="177" customFormat="1" x14ac:dyDescent="0.2">
      <c r="A789" s="583">
        <v>4</v>
      </c>
      <c r="B789" s="584"/>
      <c r="C789" s="585"/>
      <c r="D789" s="586"/>
      <c r="E789" s="586"/>
      <c r="F789" s="587"/>
      <c r="G789" s="235">
        <f t="shared" si="291"/>
        <v>0</v>
      </c>
      <c r="H789" s="235">
        <f t="shared" si="292"/>
        <v>0</v>
      </c>
      <c r="I789" s="235"/>
      <c r="J789" s="235"/>
      <c r="K789" s="235"/>
      <c r="L789" s="235"/>
      <c r="M789" s="235"/>
      <c r="O789" s="583">
        <v>15</v>
      </c>
      <c r="P789" s="584"/>
      <c r="Q789" s="585"/>
      <c r="R789" s="586"/>
      <c r="S789" s="586"/>
      <c r="T789" s="587"/>
      <c r="U789" s="235">
        <f t="shared" si="293"/>
        <v>0</v>
      </c>
      <c r="V789" s="235">
        <f t="shared" si="294"/>
        <v>0</v>
      </c>
      <c r="X789" s="583">
        <v>26</v>
      </c>
      <c r="Y789" s="584"/>
      <c r="Z789" s="585"/>
      <c r="AA789" s="586"/>
      <c r="AB789" s="586"/>
      <c r="AC789" s="587"/>
      <c r="AD789" s="235">
        <f t="shared" si="295"/>
        <v>0</v>
      </c>
      <c r="AE789" s="235">
        <f t="shared" si="296"/>
        <v>0</v>
      </c>
      <c r="AG789" s="583">
        <v>37</v>
      </c>
      <c r="AH789" s="584"/>
      <c r="AI789" s="585"/>
      <c r="AJ789" s="586"/>
      <c r="AK789" s="586"/>
      <c r="AL789" s="587"/>
      <c r="AM789" s="235">
        <f t="shared" si="297"/>
        <v>0</v>
      </c>
      <c r="AN789" s="235">
        <f t="shared" si="298"/>
        <v>0</v>
      </c>
    </row>
    <row r="790" spans="1:40" s="177" customFormat="1" x14ac:dyDescent="0.2">
      <c r="A790" s="583">
        <v>5</v>
      </c>
      <c r="B790" s="584"/>
      <c r="C790" s="585"/>
      <c r="D790" s="586"/>
      <c r="E790" s="586"/>
      <c r="F790" s="587"/>
      <c r="G790" s="235">
        <f t="shared" si="291"/>
        <v>0</v>
      </c>
      <c r="H790" s="235">
        <f t="shared" si="292"/>
        <v>0</v>
      </c>
      <c r="I790" s="235"/>
      <c r="J790" s="235"/>
      <c r="K790" s="235"/>
      <c r="L790" s="235"/>
      <c r="M790" s="235"/>
      <c r="O790" s="583">
        <v>16</v>
      </c>
      <c r="P790" s="584"/>
      <c r="Q790" s="585"/>
      <c r="R790" s="586"/>
      <c r="S790" s="586"/>
      <c r="T790" s="587"/>
      <c r="U790" s="235">
        <f t="shared" si="293"/>
        <v>0</v>
      </c>
      <c r="V790" s="235">
        <f t="shared" si="294"/>
        <v>0</v>
      </c>
      <c r="X790" s="583">
        <v>27</v>
      </c>
      <c r="Y790" s="584"/>
      <c r="Z790" s="585"/>
      <c r="AA790" s="586"/>
      <c r="AB790" s="586"/>
      <c r="AC790" s="587"/>
      <c r="AD790" s="235">
        <f t="shared" si="295"/>
        <v>0</v>
      </c>
      <c r="AE790" s="235">
        <f t="shared" si="296"/>
        <v>0</v>
      </c>
      <c r="AG790" s="583">
        <v>38</v>
      </c>
      <c r="AH790" s="584"/>
      <c r="AI790" s="585"/>
      <c r="AJ790" s="586"/>
      <c r="AK790" s="586"/>
      <c r="AL790" s="587"/>
      <c r="AM790" s="235">
        <f t="shared" si="297"/>
        <v>0</v>
      </c>
      <c r="AN790" s="235">
        <f t="shared" si="298"/>
        <v>0</v>
      </c>
    </row>
    <row r="791" spans="1:40" s="177" customFormat="1" x14ac:dyDescent="0.2">
      <c r="A791" s="583">
        <v>6</v>
      </c>
      <c r="B791" s="584"/>
      <c r="C791" s="585"/>
      <c r="D791" s="586"/>
      <c r="E791" s="586"/>
      <c r="F791" s="587"/>
      <c r="G791" s="235">
        <f t="shared" si="291"/>
        <v>0</v>
      </c>
      <c r="H791" s="235">
        <f t="shared" si="292"/>
        <v>0</v>
      </c>
      <c r="I791" s="235"/>
      <c r="J791" s="235"/>
      <c r="K791" s="235"/>
      <c r="L791" s="235"/>
      <c r="M791" s="235"/>
      <c r="O791" s="583">
        <v>17</v>
      </c>
      <c r="P791" s="584"/>
      <c r="Q791" s="585"/>
      <c r="R791" s="586"/>
      <c r="S791" s="586"/>
      <c r="T791" s="587"/>
      <c r="U791" s="235">
        <f t="shared" si="293"/>
        <v>0</v>
      </c>
      <c r="V791" s="235">
        <f t="shared" si="294"/>
        <v>0</v>
      </c>
      <c r="X791" s="583">
        <v>28</v>
      </c>
      <c r="Y791" s="584"/>
      <c r="Z791" s="585"/>
      <c r="AA791" s="586"/>
      <c r="AB791" s="586"/>
      <c r="AC791" s="587"/>
      <c r="AD791" s="235">
        <f t="shared" si="295"/>
        <v>0</v>
      </c>
      <c r="AE791" s="235">
        <f t="shared" si="296"/>
        <v>0</v>
      </c>
      <c r="AG791" s="583">
        <v>39</v>
      </c>
      <c r="AH791" s="584"/>
      <c r="AI791" s="585"/>
      <c r="AJ791" s="586"/>
      <c r="AK791" s="586"/>
      <c r="AL791" s="587"/>
      <c r="AM791" s="235">
        <f t="shared" si="297"/>
        <v>0</v>
      </c>
      <c r="AN791" s="235">
        <f t="shared" si="298"/>
        <v>0</v>
      </c>
    </row>
    <row r="792" spans="1:40" s="177" customFormat="1" x14ac:dyDescent="0.2">
      <c r="A792" s="583">
        <v>7</v>
      </c>
      <c r="B792" s="584"/>
      <c r="C792" s="585"/>
      <c r="D792" s="586"/>
      <c r="E792" s="586"/>
      <c r="F792" s="587"/>
      <c r="G792" s="235">
        <f t="shared" si="291"/>
        <v>0</v>
      </c>
      <c r="H792" s="235">
        <f t="shared" si="292"/>
        <v>0</v>
      </c>
      <c r="I792" s="235"/>
      <c r="J792" s="235"/>
      <c r="K792" s="235"/>
      <c r="L792" s="235"/>
      <c r="M792" s="235"/>
      <c r="O792" s="583">
        <v>18</v>
      </c>
      <c r="P792" s="584"/>
      <c r="Q792" s="585"/>
      <c r="R792" s="586"/>
      <c r="S792" s="586"/>
      <c r="T792" s="587"/>
      <c r="U792" s="235">
        <f t="shared" si="293"/>
        <v>0</v>
      </c>
      <c r="V792" s="235">
        <f t="shared" si="294"/>
        <v>0</v>
      </c>
      <c r="X792" s="583">
        <v>29</v>
      </c>
      <c r="Y792" s="584"/>
      <c r="Z792" s="585"/>
      <c r="AA792" s="586"/>
      <c r="AB792" s="586"/>
      <c r="AC792" s="587"/>
      <c r="AD792" s="235">
        <f t="shared" si="295"/>
        <v>0</v>
      </c>
      <c r="AE792" s="235">
        <f t="shared" si="296"/>
        <v>0</v>
      </c>
      <c r="AG792" s="583">
        <v>40</v>
      </c>
      <c r="AH792" s="584"/>
      <c r="AI792" s="585"/>
      <c r="AJ792" s="586"/>
      <c r="AK792" s="586"/>
      <c r="AL792" s="587"/>
      <c r="AM792" s="235">
        <f t="shared" si="297"/>
        <v>0</v>
      </c>
      <c r="AN792" s="235">
        <f t="shared" si="298"/>
        <v>0</v>
      </c>
    </row>
    <row r="793" spans="1:40" s="177" customFormat="1" x14ac:dyDescent="0.2">
      <c r="A793" s="583">
        <v>8</v>
      </c>
      <c r="B793" s="584"/>
      <c r="C793" s="585"/>
      <c r="D793" s="586"/>
      <c r="E793" s="586"/>
      <c r="F793" s="587"/>
      <c r="G793" s="235">
        <f t="shared" si="291"/>
        <v>0</v>
      </c>
      <c r="H793" s="235">
        <f t="shared" si="292"/>
        <v>0</v>
      </c>
      <c r="I793" s="235"/>
      <c r="J793" s="235"/>
      <c r="K793" s="235"/>
      <c r="L793" s="235"/>
      <c r="M793" s="235"/>
      <c r="O793" s="583">
        <v>19</v>
      </c>
      <c r="P793" s="584"/>
      <c r="Q793" s="585"/>
      <c r="R793" s="586"/>
      <c r="S793" s="586"/>
      <c r="T793" s="587"/>
      <c r="U793" s="235">
        <f t="shared" si="293"/>
        <v>0</v>
      </c>
      <c r="V793" s="235">
        <f t="shared" si="294"/>
        <v>0</v>
      </c>
      <c r="X793" s="583">
        <v>30</v>
      </c>
      <c r="Y793" s="584"/>
      <c r="Z793" s="585"/>
      <c r="AA793" s="586"/>
      <c r="AB793" s="586"/>
      <c r="AC793" s="587"/>
      <c r="AD793" s="235">
        <f t="shared" si="295"/>
        <v>0</v>
      </c>
      <c r="AE793" s="235">
        <f t="shared" si="296"/>
        <v>0</v>
      </c>
      <c r="AG793" s="583">
        <v>41</v>
      </c>
      <c r="AH793" s="584"/>
      <c r="AI793" s="585"/>
      <c r="AJ793" s="586"/>
      <c r="AK793" s="586"/>
      <c r="AL793" s="587"/>
      <c r="AM793" s="235">
        <f t="shared" si="297"/>
        <v>0</v>
      </c>
      <c r="AN793" s="235">
        <f t="shared" si="298"/>
        <v>0</v>
      </c>
    </row>
    <row r="794" spans="1:40" s="177" customFormat="1" x14ac:dyDescent="0.2">
      <c r="A794" s="583">
        <v>9</v>
      </c>
      <c r="B794" s="584"/>
      <c r="C794" s="585"/>
      <c r="D794" s="586"/>
      <c r="E794" s="586"/>
      <c r="F794" s="587"/>
      <c r="G794" s="235">
        <f t="shared" si="291"/>
        <v>0</v>
      </c>
      <c r="H794" s="235">
        <f t="shared" si="292"/>
        <v>0</v>
      </c>
      <c r="I794" s="235"/>
      <c r="J794" s="235"/>
      <c r="K794" s="235"/>
      <c r="L794" s="235"/>
      <c r="M794" s="235"/>
      <c r="O794" s="583">
        <v>20</v>
      </c>
      <c r="P794" s="584"/>
      <c r="Q794" s="585"/>
      <c r="R794" s="586"/>
      <c r="S794" s="586"/>
      <c r="T794" s="587"/>
      <c r="U794" s="235">
        <f t="shared" si="293"/>
        <v>0</v>
      </c>
      <c r="V794" s="235">
        <f t="shared" si="294"/>
        <v>0</v>
      </c>
      <c r="X794" s="583">
        <v>31</v>
      </c>
      <c r="Y794" s="584"/>
      <c r="Z794" s="585"/>
      <c r="AA794" s="586"/>
      <c r="AB794" s="586"/>
      <c r="AC794" s="587"/>
      <c r="AD794" s="235">
        <f t="shared" si="295"/>
        <v>0</v>
      </c>
      <c r="AE794" s="235">
        <f t="shared" si="296"/>
        <v>0</v>
      </c>
      <c r="AG794" s="583">
        <v>42</v>
      </c>
      <c r="AH794" s="584"/>
      <c r="AI794" s="585"/>
      <c r="AJ794" s="586"/>
      <c r="AK794" s="586"/>
      <c r="AL794" s="587"/>
      <c r="AM794" s="235">
        <f t="shared" si="297"/>
        <v>0</v>
      </c>
      <c r="AN794" s="235">
        <f t="shared" si="298"/>
        <v>0</v>
      </c>
    </row>
    <row r="795" spans="1:40" s="177" customFormat="1" x14ac:dyDescent="0.2">
      <c r="A795" s="583">
        <v>10</v>
      </c>
      <c r="B795" s="584"/>
      <c r="C795" s="585"/>
      <c r="D795" s="586"/>
      <c r="E795" s="586"/>
      <c r="F795" s="587"/>
      <c r="G795" s="235">
        <f t="shared" si="291"/>
        <v>0</v>
      </c>
      <c r="H795" s="235">
        <f t="shared" si="292"/>
        <v>0</v>
      </c>
      <c r="I795" s="235"/>
      <c r="J795" s="235"/>
      <c r="K795" s="235"/>
      <c r="L795" s="235"/>
      <c r="M795" s="235"/>
      <c r="O795" s="583">
        <v>21</v>
      </c>
      <c r="P795" s="584"/>
      <c r="Q795" s="585"/>
      <c r="R795" s="586"/>
      <c r="S795" s="586"/>
      <c r="T795" s="587"/>
      <c r="U795" s="235">
        <f t="shared" si="293"/>
        <v>0</v>
      </c>
      <c r="V795" s="235">
        <f t="shared" si="294"/>
        <v>0</v>
      </c>
      <c r="X795" s="583">
        <v>32</v>
      </c>
      <c r="Y795" s="584"/>
      <c r="Z795" s="585"/>
      <c r="AA795" s="586"/>
      <c r="AB795" s="586"/>
      <c r="AC795" s="587"/>
      <c r="AD795" s="235">
        <f t="shared" si="295"/>
        <v>0</v>
      </c>
      <c r="AE795" s="235">
        <f t="shared" si="296"/>
        <v>0</v>
      </c>
      <c r="AG795" s="583">
        <v>43</v>
      </c>
      <c r="AH795" s="584"/>
      <c r="AI795" s="585"/>
      <c r="AJ795" s="586"/>
      <c r="AK795" s="586"/>
      <c r="AL795" s="587"/>
      <c r="AM795" s="235">
        <f t="shared" si="297"/>
        <v>0</v>
      </c>
      <c r="AN795" s="235">
        <f t="shared" si="298"/>
        <v>0</v>
      </c>
    </row>
    <row r="796" spans="1:40" s="177" customFormat="1" ht="13.5" thickBot="1" x14ac:dyDescent="0.25">
      <c r="A796" s="583">
        <v>11</v>
      </c>
      <c r="B796" s="584"/>
      <c r="C796" s="585"/>
      <c r="D796" s="586"/>
      <c r="E796" s="586"/>
      <c r="F796" s="587"/>
      <c r="G796" s="235">
        <f t="shared" si="291"/>
        <v>0</v>
      </c>
      <c r="H796" s="235">
        <f t="shared" si="292"/>
        <v>0</v>
      </c>
      <c r="I796" s="235"/>
      <c r="J796" s="235"/>
      <c r="K796" s="235"/>
      <c r="L796" s="235"/>
      <c r="M796" s="235"/>
      <c r="O796" s="583">
        <v>22</v>
      </c>
      <c r="P796" s="584"/>
      <c r="Q796" s="585"/>
      <c r="R796" s="586"/>
      <c r="S796" s="586"/>
      <c r="T796" s="587"/>
      <c r="U796" s="235">
        <f t="shared" si="293"/>
        <v>0</v>
      </c>
      <c r="V796" s="235">
        <f t="shared" si="294"/>
        <v>0</v>
      </c>
      <c r="X796" s="583">
        <v>33</v>
      </c>
      <c r="Y796" s="584"/>
      <c r="Z796" s="585"/>
      <c r="AA796" s="586"/>
      <c r="AB796" s="586"/>
      <c r="AC796" s="587"/>
      <c r="AD796" s="235">
        <f t="shared" si="295"/>
        <v>0</v>
      </c>
      <c r="AE796" s="235">
        <f t="shared" si="296"/>
        <v>0</v>
      </c>
      <c r="AG796" s="588"/>
      <c r="AH796" s="589" t="s">
        <v>3</v>
      </c>
      <c r="AI796" s="551"/>
      <c r="AJ796" s="589"/>
      <c r="AK796" s="589"/>
      <c r="AL796" s="590">
        <f>SUM(F786:F796)+SUM(T786:T796)+SUM(AL786:AL795)+SUM(AC786:AC796)</f>
        <v>0</v>
      </c>
      <c r="AM796" s="235"/>
      <c r="AN796" s="235"/>
    </row>
    <row r="797" spans="1:40" s="177" customFormat="1" x14ac:dyDescent="0.2">
      <c r="B797" s="591"/>
      <c r="C797" s="328"/>
      <c r="D797" s="592"/>
      <c r="E797" s="592"/>
      <c r="F797" s="575"/>
      <c r="G797" s="235"/>
      <c r="H797" s="235"/>
      <c r="I797" s="235"/>
      <c r="J797" s="235"/>
      <c r="K797" s="235"/>
      <c r="L797" s="235"/>
      <c r="M797" s="235"/>
      <c r="P797" s="591"/>
      <c r="Q797" s="328"/>
      <c r="R797" s="592"/>
      <c r="S797" s="592"/>
      <c r="T797" s="575"/>
      <c r="U797" s="235"/>
      <c r="V797" s="235"/>
      <c r="Y797" s="591"/>
      <c r="Z797" s="328"/>
      <c r="AA797" s="592"/>
      <c r="AB797" s="592"/>
      <c r="AC797" s="575"/>
      <c r="AD797" s="235"/>
      <c r="AE797" s="235"/>
      <c r="AH797" s="591"/>
      <c r="AI797" s="328"/>
      <c r="AJ797" s="592"/>
      <c r="AK797" s="592"/>
      <c r="AL797" s="575"/>
      <c r="AM797" s="235"/>
      <c r="AN797" s="235"/>
    </row>
    <row r="798" spans="1:40" s="177" customFormat="1" x14ac:dyDescent="0.2">
      <c r="B798" s="591"/>
      <c r="C798" s="328"/>
      <c r="D798" s="592"/>
      <c r="E798" s="592"/>
      <c r="F798" s="575"/>
      <c r="G798" s="235"/>
      <c r="H798" s="235"/>
      <c r="I798" s="235"/>
      <c r="J798" s="235"/>
      <c r="K798" s="235"/>
      <c r="L798" s="235"/>
      <c r="M798" s="235"/>
      <c r="P798" s="591"/>
      <c r="Q798" s="328"/>
      <c r="R798" s="592"/>
      <c r="S798" s="592"/>
      <c r="T798" s="575"/>
      <c r="U798" s="235"/>
      <c r="V798" s="235"/>
      <c r="Y798" s="591"/>
      <c r="Z798" s="328"/>
      <c r="AA798" s="592"/>
      <c r="AB798" s="592"/>
      <c r="AC798" s="575"/>
      <c r="AD798" s="235"/>
      <c r="AE798" s="235"/>
      <c r="AH798" s="591"/>
      <c r="AI798" s="328"/>
      <c r="AJ798" s="592"/>
      <c r="AK798" s="592"/>
      <c r="AL798" s="575"/>
      <c r="AM798" s="235"/>
      <c r="AN798" s="235"/>
    </row>
    <row r="799" spans="1:40" s="177" customFormat="1" x14ac:dyDescent="0.2">
      <c r="B799" s="591"/>
      <c r="C799" s="328"/>
      <c r="D799" s="592"/>
      <c r="E799" s="592"/>
      <c r="F799" s="575"/>
      <c r="G799" s="235"/>
      <c r="H799" s="235"/>
      <c r="I799" s="235"/>
      <c r="J799" s="235"/>
      <c r="K799" s="235"/>
      <c r="L799" s="235"/>
      <c r="M799" s="235"/>
      <c r="P799" s="591"/>
      <c r="Q799" s="328"/>
      <c r="R799" s="592"/>
      <c r="S799" s="592"/>
      <c r="T799" s="575"/>
      <c r="U799" s="235"/>
      <c r="V799" s="235"/>
      <c r="Y799" s="591"/>
      <c r="Z799" s="328"/>
      <c r="AA799" s="592"/>
      <c r="AB799" s="592"/>
      <c r="AC799" s="575"/>
      <c r="AD799" s="235"/>
      <c r="AE799" s="235"/>
      <c r="AH799" s="591"/>
      <c r="AI799" s="328"/>
      <c r="AJ799" s="592"/>
      <c r="AK799" s="592"/>
      <c r="AL799" s="575"/>
      <c r="AM799" s="235"/>
      <c r="AN799" s="235"/>
    </row>
    <row r="800" spans="1:40" s="177" customFormat="1" x14ac:dyDescent="0.2">
      <c r="B800" s="591"/>
      <c r="C800" s="328"/>
      <c r="D800" s="592"/>
      <c r="E800" s="592"/>
      <c r="F800" s="575"/>
      <c r="G800" s="235"/>
      <c r="H800" s="235"/>
      <c r="I800" s="235"/>
      <c r="J800" s="235"/>
      <c r="K800" s="235"/>
      <c r="L800" s="235"/>
      <c r="M800" s="235"/>
      <c r="P800" s="591"/>
      <c r="Q800" s="328"/>
      <c r="R800" s="592"/>
      <c r="S800" s="592"/>
      <c r="T800" s="575"/>
      <c r="U800" s="235"/>
      <c r="V800" s="235"/>
      <c r="Y800" s="591"/>
      <c r="Z800" s="328"/>
      <c r="AA800" s="592"/>
      <c r="AB800" s="592"/>
      <c r="AC800" s="575"/>
      <c r="AD800" s="235"/>
      <c r="AE800" s="235"/>
      <c r="AH800" s="591"/>
      <c r="AI800" s="328"/>
      <c r="AJ800" s="592"/>
      <c r="AK800" s="592"/>
      <c r="AL800" s="575"/>
      <c r="AM800" s="235"/>
      <c r="AN800" s="235"/>
    </row>
    <row r="801" spans="1:40" s="177" customFormat="1" x14ac:dyDescent="0.2">
      <c r="B801" s="591"/>
      <c r="C801" s="328"/>
      <c r="D801" s="592"/>
      <c r="E801" s="592"/>
      <c r="F801" s="575"/>
      <c r="G801" s="235"/>
      <c r="H801" s="235"/>
      <c r="I801" s="235"/>
      <c r="J801" s="235"/>
      <c r="K801" s="235"/>
      <c r="L801" s="235"/>
      <c r="M801" s="235"/>
      <c r="P801" s="591"/>
      <c r="Q801" s="328"/>
      <c r="R801" s="592"/>
      <c r="S801" s="592"/>
      <c r="T801" s="575"/>
      <c r="U801" s="235"/>
      <c r="V801" s="235"/>
      <c r="Y801" s="591"/>
      <c r="Z801" s="328"/>
      <c r="AA801" s="592"/>
      <c r="AB801" s="592"/>
      <c r="AC801" s="575"/>
      <c r="AD801" s="235"/>
      <c r="AE801" s="235"/>
      <c r="AH801" s="591"/>
      <c r="AI801" s="328"/>
      <c r="AJ801" s="592"/>
      <c r="AK801" s="592"/>
      <c r="AL801" s="575"/>
      <c r="AM801" s="235"/>
      <c r="AN801" s="235"/>
    </row>
    <row r="802" spans="1:40" s="177" customFormat="1" x14ac:dyDescent="0.2">
      <c r="B802" s="591"/>
      <c r="C802" s="328"/>
      <c r="D802" s="592"/>
      <c r="E802" s="592"/>
      <c r="F802" s="575"/>
      <c r="G802" s="235"/>
      <c r="H802" s="235"/>
      <c r="I802" s="235"/>
      <c r="J802" s="235"/>
      <c r="K802" s="235"/>
      <c r="L802" s="235"/>
      <c r="M802" s="235"/>
      <c r="P802" s="591"/>
      <c r="Q802" s="328"/>
      <c r="R802" s="592"/>
      <c r="S802" s="592"/>
      <c r="T802" s="575"/>
      <c r="U802" s="235"/>
      <c r="V802" s="235"/>
      <c r="Y802" s="591"/>
      <c r="Z802" s="328"/>
      <c r="AA802" s="592"/>
      <c r="AB802" s="592"/>
      <c r="AC802" s="575"/>
      <c r="AD802" s="235"/>
      <c r="AE802" s="235"/>
      <c r="AH802" s="591"/>
      <c r="AI802" s="328"/>
      <c r="AJ802" s="592"/>
      <c r="AK802" s="592"/>
      <c r="AL802" s="575"/>
      <c r="AM802" s="235"/>
      <c r="AN802" s="235"/>
    </row>
    <row r="803" spans="1:40" s="177" customFormat="1" ht="13.5" thickBot="1" x14ac:dyDescent="0.25">
      <c r="B803" s="591"/>
      <c r="C803" s="328"/>
      <c r="D803" s="592"/>
      <c r="E803" s="592"/>
      <c r="F803" s="575"/>
      <c r="G803" s="235"/>
      <c r="H803" s="235"/>
      <c r="I803" s="235"/>
      <c r="J803" s="235"/>
      <c r="K803" s="235"/>
      <c r="L803" s="235"/>
      <c r="M803" s="235"/>
      <c r="P803" s="591"/>
      <c r="Q803" s="328"/>
      <c r="R803" s="592"/>
      <c r="S803" s="592"/>
      <c r="T803" s="575"/>
      <c r="U803" s="235"/>
      <c r="V803" s="235"/>
      <c r="Y803" s="591"/>
      <c r="Z803" s="328"/>
      <c r="AA803" s="592"/>
      <c r="AB803" s="592"/>
      <c r="AC803" s="575"/>
      <c r="AD803" s="235"/>
      <c r="AE803" s="235"/>
      <c r="AH803" s="591"/>
      <c r="AI803" s="328"/>
      <c r="AJ803" s="592"/>
      <c r="AK803" s="592"/>
      <c r="AL803" s="575"/>
      <c r="AM803" s="235"/>
      <c r="AN803" s="235"/>
    </row>
    <row r="804" spans="1:40" s="177" customFormat="1" ht="13.5" thickBot="1" x14ac:dyDescent="0.25">
      <c r="A804" s="579">
        <v>38</v>
      </c>
      <c r="B804" s="579"/>
      <c r="C804" s="472"/>
      <c r="D804" s="816" t="s">
        <v>159</v>
      </c>
      <c r="E804" s="812" t="s">
        <v>34</v>
      </c>
      <c r="F804" s="580">
        <f>+$AL816</f>
        <v>0</v>
      </c>
      <c r="G804" s="235"/>
      <c r="H804" s="235"/>
      <c r="I804" s="235"/>
      <c r="J804" s="235"/>
      <c r="K804" s="235"/>
      <c r="L804" s="235"/>
      <c r="M804" s="235"/>
      <c r="O804" s="579"/>
      <c r="P804" s="579"/>
      <c r="Q804" s="472"/>
      <c r="R804" s="816" t="s">
        <v>159</v>
      </c>
      <c r="S804" s="812" t="s">
        <v>34</v>
      </c>
      <c r="T804" s="580">
        <f>+$AL816</f>
        <v>0</v>
      </c>
      <c r="U804" s="235"/>
      <c r="V804" s="235"/>
      <c r="X804" s="579">
        <v>38</v>
      </c>
      <c r="Y804" s="579"/>
      <c r="Z804" s="472"/>
      <c r="AA804" s="816" t="s">
        <v>159</v>
      </c>
      <c r="AB804" s="812" t="s">
        <v>34</v>
      </c>
      <c r="AC804" s="580">
        <f>+$AL816</f>
        <v>0</v>
      </c>
      <c r="AD804" s="235"/>
      <c r="AE804" s="235"/>
      <c r="AG804" s="579"/>
      <c r="AH804" s="579"/>
      <c r="AI804" s="472"/>
      <c r="AJ804" s="816" t="s">
        <v>159</v>
      </c>
      <c r="AK804" s="812" t="s">
        <v>34</v>
      </c>
      <c r="AL804" s="814" t="s">
        <v>18</v>
      </c>
      <c r="AM804" s="235"/>
      <c r="AN804" s="235"/>
    </row>
    <row r="805" spans="1:40" s="177" customFormat="1" ht="51" x14ac:dyDescent="0.2">
      <c r="A805" s="581" t="s">
        <v>7</v>
      </c>
      <c r="B805" s="582" t="str">
        <f>+" אסמכתא " &amp; $B$40 &amp;"         חזרה לטבלה "</f>
        <v xml:space="preserve"> אסמכתא          חזרה לטבלה </v>
      </c>
      <c r="C805" s="477" t="s">
        <v>203</v>
      </c>
      <c r="D805" s="817"/>
      <c r="E805" s="813"/>
      <c r="F805" s="580" t="s">
        <v>18</v>
      </c>
      <c r="G805" s="235"/>
      <c r="H805" s="235"/>
      <c r="I805" s="235"/>
      <c r="J805" s="235"/>
      <c r="K805" s="235"/>
      <c r="L805" s="235"/>
      <c r="M805" s="235"/>
      <c r="O805" s="581" t="s">
        <v>23</v>
      </c>
      <c r="P805" s="582" t="str">
        <f>+" אסמכתא " &amp; $B$40 &amp;"         חזרה לטבלה "</f>
        <v xml:space="preserve"> אסמכתא          חזרה לטבלה </v>
      </c>
      <c r="Q805" s="477" t="s">
        <v>203</v>
      </c>
      <c r="R805" s="817"/>
      <c r="S805" s="813"/>
      <c r="T805" s="580" t="s">
        <v>18</v>
      </c>
      <c r="U805" s="235"/>
      <c r="V805" s="235"/>
      <c r="X805" s="581" t="s">
        <v>7</v>
      </c>
      <c r="Y805" s="582" t="str">
        <f>+" אסמכתא " &amp; $B$40 &amp;"         חזרה לטבלה "</f>
        <v xml:space="preserve"> אסמכתא          חזרה לטבלה </v>
      </c>
      <c r="Z805" s="477" t="s">
        <v>203</v>
      </c>
      <c r="AA805" s="817"/>
      <c r="AB805" s="813"/>
      <c r="AC805" s="580" t="s">
        <v>18</v>
      </c>
      <c r="AD805" s="235"/>
      <c r="AE805" s="235"/>
      <c r="AG805" s="581" t="s">
        <v>23</v>
      </c>
      <c r="AH805" s="582" t="str">
        <f>+" אסמכתא " &amp; $B$40 &amp;"         חזרה לטבלה "</f>
        <v xml:space="preserve"> אסמכתא          חזרה לטבלה </v>
      </c>
      <c r="AI805" s="477" t="s">
        <v>203</v>
      </c>
      <c r="AJ805" s="817"/>
      <c r="AK805" s="813"/>
      <c r="AL805" s="815"/>
      <c r="AM805" s="235"/>
      <c r="AN805" s="235"/>
    </row>
    <row r="806" spans="1:40" s="177" customFormat="1" x14ac:dyDescent="0.2">
      <c r="A806" s="583">
        <v>1</v>
      </c>
      <c r="B806" s="584"/>
      <c r="C806" s="585"/>
      <c r="D806" s="586"/>
      <c r="E806" s="586"/>
      <c r="F806" s="587"/>
      <c r="G806" s="235">
        <f>IF(AND((COUNTA($C$40)=1),(COUNTA(F806)=1),($C$40&lt;&gt;0),(OR((E806&lt;$C$62),(E806&gt;($E$62+61))))),1,0)</f>
        <v>0</v>
      </c>
      <c r="H806" s="235">
        <f>IF(AND((COUNTA($C$40)=1),(COUNTA(F806)=1),($C$40&lt;&gt;0),(OR((D806&lt;$C$62),(D806&gt;($E$62))))),1,0)</f>
        <v>0</v>
      </c>
      <c r="I806" s="235"/>
      <c r="J806" s="235"/>
      <c r="K806" s="235"/>
      <c r="L806" s="235"/>
      <c r="M806" s="235"/>
      <c r="O806" s="583">
        <v>12</v>
      </c>
      <c r="P806" s="584"/>
      <c r="Q806" s="585"/>
      <c r="R806" s="586"/>
      <c r="S806" s="586"/>
      <c r="T806" s="587"/>
      <c r="U806" s="235">
        <f>IF(AND((COUNTA($C$40)=1),(COUNTA(T806)=1),($C$40&lt;&gt;0),(OR((S806&lt;$C$62),(S806&gt;($E$62+61))))),1,0)</f>
        <v>0</v>
      </c>
      <c r="V806" s="235">
        <f>IF(AND((COUNTA($C$40)=1),(COUNTA(T806)=1),($C$40&lt;&gt;0),(OR((R806&lt;$C$62),(R806&gt;($E$62))))),1,0)</f>
        <v>0</v>
      </c>
      <c r="X806" s="583">
        <v>23</v>
      </c>
      <c r="Y806" s="584"/>
      <c r="Z806" s="585"/>
      <c r="AA806" s="586"/>
      <c r="AB806" s="586"/>
      <c r="AC806" s="587"/>
      <c r="AD806" s="235">
        <f>IF(AND((COUNTA($C$40)=1),(COUNTA(AC806)=1),($C$40&lt;&gt;0),(OR((AB806&lt;$C$62),(AB806&gt;($E$62+61))))),1,0)</f>
        <v>0</v>
      </c>
      <c r="AE806" s="235">
        <f>IF(AND((COUNTA($C$40)=1),(COUNTA(AC806)=1),($C$40&lt;&gt;0),(OR((AA806&lt;$C$62),(AA806&gt;($E$62))))),1,0)</f>
        <v>0</v>
      </c>
      <c r="AG806" s="583">
        <v>34</v>
      </c>
      <c r="AH806" s="584"/>
      <c r="AI806" s="585"/>
      <c r="AJ806" s="586"/>
      <c r="AK806" s="586"/>
      <c r="AL806" s="587"/>
      <c r="AM806" s="235">
        <f>IF(AND((COUNTA($C$40)=1),(COUNTA(AL806)=1),($C$40&lt;&gt;0),(OR((AK806&lt;$C$62),(AK806&gt;($E$62+61))))),1,0)</f>
        <v>0</v>
      </c>
      <c r="AN806" s="235">
        <f>IF(AND((COUNTA($C$40)=1),(COUNTA(AL806)=1),($C$40&lt;&gt;0),(OR((AJ806&lt;$C$62),(AJ806&gt;($E$62))))),1,0)</f>
        <v>0</v>
      </c>
    </row>
    <row r="807" spans="1:40" s="177" customFormat="1" x14ac:dyDescent="0.2">
      <c r="A807" s="583">
        <v>2</v>
      </c>
      <c r="B807" s="584"/>
      <c r="C807" s="585"/>
      <c r="D807" s="586"/>
      <c r="E807" s="586"/>
      <c r="F807" s="587"/>
      <c r="G807" s="235">
        <f t="shared" ref="G807:G816" si="299">IF(AND((COUNTA($C$40)=1),(COUNTA(F807)=1),($C$40&lt;&gt;0),(OR((E807&lt;$C$62),(E807&gt;($E$62+61))))),1,0)</f>
        <v>0</v>
      </c>
      <c r="H807" s="235">
        <f t="shared" ref="H807:H816" si="300">IF(AND((COUNTA($C$40)=1),(COUNTA(F807)=1),($C$40&lt;&gt;0),(OR((D807&lt;$C$62),(D807&gt;($E$62))))),1,0)</f>
        <v>0</v>
      </c>
      <c r="I807" s="235"/>
      <c r="J807" s="235"/>
      <c r="K807" s="235"/>
      <c r="L807" s="235"/>
      <c r="M807" s="235"/>
      <c r="O807" s="583">
        <v>13</v>
      </c>
      <c r="P807" s="584"/>
      <c r="Q807" s="585"/>
      <c r="R807" s="586"/>
      <c r="S807" s="586"/>
      <c r="T807" s="587"/>
      <c r="U807" s="235">
        <f t="shared" ref="U807:U816" si="301">IF(AND((COUNTA($C$40)=1),(COUNTA(T807)=1),($C$40&lt;&gt;0),(OR((S807&lt;$C$62),(S807&gt;($E$62+61))))),1,0)</f>
        <v>0</v>
      </c>
      <c r="V807" s="235">
        <f t="shared" ref="V807:V816" si="302">IF(AND((COUNTA($C$40)=1),(COUNTA(T807)=1),($C$40&lt;&gt;0),(OR((R807&lt;$C$62),(R807&gt;($E$62))))),1,0)</f>
        <v>0</v>
      </c>
      <c r="X807" s="583">
        <v>24</v>
      </c>
      <c r="Y807" s="584"/>
      <c r="Z807" s="585"/>
      <c r="AA807" s="586"/>
      <c r="AB807" s="586"/>
      <c r="AC807" s="587"/>
      <c r="AD807" s="235">
        <f t="shared" ref="AD807:AD816" si="303">IF(AND((COUNTA($C$40)=1),(COUNTA(AC807)=1),($C$40&lt;&gt;0),(OR((AB807&lt;$C$62),(AB807&gt;($E$62+61))))),1,0)</f>
        <v>0</v>
      </c>
      <c r="AE807" s="235">
        <f t="shared" ref="AE807:AE816" si="304">IF(AND((COUNTA($C$40)=1),(COUNTA(AC807)=1),($C$40&lt;&gt;0),(OR((AA807&lt;$C$62),(AA807&gt;($E$62))))),1,0)</f>
        <v>0</v>
      </c>
      <c r="AG807" s="583">
        <v>35</v>
      </c>
      <c r="AH807" s="584"/>
      <c r="AI807" s="585"/>
      <c r="AJ807" s="586"/>
      <c r="AK807" s="586"/>
      <c r="AL807" s="587"/>
      <c r="AM807" s="235">
        <f t="shared" ref="AM807:AM815" si="305">IF(AND((COUNTA($C$40)=1),(COUNTA(AL807)=1),($C$40&lt;&gt;0),(OR((AK807&lt;$C$62),(AK807&gt;($E$62+61))))),1,0)</f>
        <v>0</v>
      </c>
      <c r="AN807" s="235">
        <f t="shared" ref="AN807:AN815" si="306">IF(AND((COUNTA($C$40)=1),(COUNTA(AL807)=1),($C$40&lt;&gt;0),(OR((AJ807&lt;$C$62),(AJ807&gt;($E$62))))),1,0)</f>
        <v>0</v>
      </c>
    </row>
    <row r="808" spans="1:40" s="177" customFormat="1" x14ac:dyDescent="0.2">
      <c r="A808" s="583">
        <v>3</v>
      </c>
      <c r="B808" s="584"/>
      <c r="C808" s="585"/>
      <c r="D808" s="586"/>
      <c r="E808" s="586"/>
      <c r="F808" s="587"/>
      <c r="G808" s="235">
        <f t="shared" si="299"/>
        <v>0</v>
      </c>
      <c r="H808" s="235">
        <f t="shared" si="300"/>
        <v>0</v>
      </c>
      <c r="I808" s="235"/>
      <c r="J808" s="235"/>
      <c r="K808" s="235"/>
      <c r="L808" s="235"/>
      <c r="M808" s="235"/>
      <c r="O808" s="583">
        <v>14</v>
      </c>
      <c r="P808" s="584"/>
      <c r="Q808" s="585"/>
      <c r="R808" s="586"/>
      <c r="S808" s="586"/>
      <c r="T808" s="587"/>
      <c r="U808" s="235">
        <f t="shared" si="301"/>
        <v>0</v>
      </c>
      <c r="V808" s="235">
        <f t="shared" si="302"/>
        <v>0</v>
      </c>
      <c r="X808" s="583">
        <v>25</v>
      </c>
      <c r="Y808" s="584"/>
      <c r="Z808" s="585"/>
      <c r="AA808" s="586"/>
      <c r="AB808" s="586"/>
      <c r="AC808" s="587"/>
      <c r="AD808" s="235">
        <f t="shared" si="303"/>
        <v>0</v>
      </c>
      <c r="AE808" s="235">
        <f t="shared" si="304"/>
        <v>0</v>
      </c>
      <c r="AG808" s="583">
        <v>36</v>
      </c>
      <c r="AH808" s="584"/>
      <c r="AI808" s="585"/>
      <c r="AJ808" s="586"/>
      <c r="AK808" s="586"/>
      <c r="AL808" s="587"/>
      <c r="AM808" s="235">
        <f t="shared" si="305"/>
        <v>0</v>
      </c>
      <c r="AN808" s="235">
        <f t="shared" si="306"/>
        <v>0</v>
      </c>
    </row>
    <row r="809" spans="1:40" s="177" customFormat="1" x14ac:dyDescent="0.2">
      <c r="A809" s="583">
        <v>4</v>
      </c>
      <c r="B809" s="584"/>
      <c r="C809" s="585"/>
      <c r="D809" s="586"/>
      <c r="E809" s="586"/>
      <c r="F809" s="587"/>
      <c r="G809" s="235">
        <f t="shared" si="299"/>
        <v>0</v>
      </c>
      <c r="H809" s="235">
        <f t="shared" si="300"/>
        <v>0</v>
      </c>
      <c r="I809" s="235"/>
      <c r="J809" s="235"/>
      <c r="K809" s="235"/>
      <c r="L809" s="235"/>
      <c r="M809" s="235"/>
      <c r="O809" s="583">
        <v>15</v>
      </c>
      <c r="P809" s="584"/>
      <c r="Q809" s="585"/>
      <c r="R809" s="586"/>
      <c r="S809" s="586"/>
      <c r="T809" s="587"/>
      <c r="U809" s="235">
        <f t="shared" si="301"/>
        <v>0</v>
      </c>
      <c r="V809" s="235">
        <f t="shared" si="302"/>
        <v>0</v>
      </c>
      <c r="X809" s="583">
        <v>26</v>
      </c>
      <c r="Y809" s="584"/>
      <c r="Z809" s="585"/>
      <c r="AA809" s="586"/>
      <c r="AB809" s="586"/>
      <c r="AC809" s="587"/>
      <c r="AD809" s="235">
        <f t="shared" si="303"/>
        <v>0</v>
      </c>
      <c r="AE809" s="235">
        <f t="shared" si="304"/>
        <v>0</v>
      </c>
      <c r="AG809" s="583">
        <v>37</v>
      </c>
      <c r="AH809" s="584"/>
      <c r="AI809" s="585"/>
      <c r="AJ809" s="586"/>
      <c r="AK809" s="586"/>
      <c r="AL809" s="587"/>
      <c r="AM809" s="235">
        <f t="shared" si="305"/>
        <v>0</v>
      </c>
      <c r="AN809" s="235">
        <f t="shared" si="306"/>
        <v>0</v>
      </c>
    </row>
    <row r="810" spans="1:40" s="177" customFormat="1" x14ac:dyDescent="0.2">
      <c r="A810" s="583">
        <v>5</v>
      </c>
      <c r="B810" s="584"/>
      <c r="C810" s="585"/>
      <c r="D810" s="586"/>
      <c r="E810" s="586"/>
      <c r="F810" s="587"/>
      <c r="G810" s="235">
        <f t="shared" si="299"/>
        <v>0</v>
      </c>
      <c r="H810" s="235">
        <f t="shared" si="300"/>
        <v>0</v>
      </c>
      <c r="I810" s="235"/>
      <c r="J810" s="235"/>
      <c r="K810" s="235"/>
      <c r="L810" s="235"/>
      <c r="M810" s="235"/>
      <c r="O810" s="583">
        <v>16</v>
      </c>
      <c r="P810" s="584"/>
      <c r="Q810" s="585"/>
      <c r="R810" s="586"/>
      <c r="S810" s="586"/>
      <c r="T810" s="587"/>
      <c r="U810" s="235">
        <f t="shared" si="301"/>
        <v>0</v>
      </c>
      <c r="V810" s="235">
        <f t="shared" si="302"/>
        <v>0</v>
      </c>
      <c r="X810" s="583">
        <v>27</v>
      </c>
      <c r="Y810" s="584"/>
      <c r="Z810" s="585"/>
      <c r="AA810" s="586"/>
      <c r="AB810" s="586"/>
      <c r="AC810" s="587"/>
      <c r="AD810" s="235">
        <f t="shared" si="303"/>
        <v>0</v>
      </c>
      <c r="AE810" s="235">
        <f t="shared" si="304"/>
        <v>0</v>
      </c>
      <c r="AG810" s="583">
        <v>38</v>
      </c>
      <c r="AH810" s="584"/>
      <c r="AI810" s="585"/>
      <c r="AJ810" s="586"/>
      <c r="AK810" s="586"/>
      <c r="AL810" s="587"/>
      <c r="AM810" s="235">
        <f t="shared" si="305"/>
        <v>0</v>
      </c>
      <c r="AN810" s="235">
        <f t="shared" si="306"/>
        <v>0</v>
      </c>
    </row>
    <row r="811" spans="1:40" s="177" customFormat="1" x14ac:dyDescent="0.2">
      <c r="A811" s="583">
        <v>6</v>
      </c>
      <c r="B811" s="584"/>
      <c r="C811" s="585"/>
      <c r="D811" s="586"/>
      <c r="E811" s="586"/>
      <c r="F811" s="587"/>
      <c r="G811" s="235">
        <f t="shared" si="299"/>
        <v>0</v>
      </c>
      <c r="H811" s="235">
        <f t="shared" si="300"/>
        <v>0</v>
      </c>
      <c r="I811" s="235"/>
      <c r="J811" s="235"/>
      <c r="K811" s="235"/>
      <c r="L811" s="235"/>
      <c r="M811" s="235"/>
      <c r="O811" s="583">
        <v>17</v>
      </c>
      <c r="P811" s="584"/>
      <c r="Q811" s="585"/>
      <c r="R811" s="586"/>
      <c r="S811" s="586"/>
      <c r="T811" s="587"/>
      <c r="U811" s="235">
        <f t="shared" si="301"/>
        <v>0</v>
      </c>
      <c r="V811" s="235">
        <f t="shared" si="302"/>
        <v>0</v>
      </c>
      <c r="X811" s="583">
        <v>28</v>
      </c>
      <c r="Y811" s="584"/>
      <c r="Z811" s="585"/>
      <c r="AA811" s="586"/>
      <c r="AB811" s="586"/>
      <c r="AC811" s="587"/>
      <c r="AD811" s="235">
        <f t="shared" si="303"/>
        <v>0</v>
      </c>
      <c r="AE811" s="235">
        <f t="shared" si="304"/>
        <v>0</v>
      </c>
      <c r="AG811" s="583">
        <v>39</v>
      </c>
      <c r="AH811" s="584"/>
      <c r="AI811" s="585"/>
      <c r="AJ811" s="586"/>
      <c r="AK811" s="586"/>
      <c r="AL811" s="587"/>
      <c r="AM811" s="235">
        <f t="shared" si="305"/>
        <v>0</v>
      </c>
      <c r="AN811" s="235">
        <f t="shared" si="306"/>
        <v>0</v>
      </c>
    </row>
    <row r="812" spans="1:40" s="177" customFormat="1" x14ac:dyDescent="0.2">
      <c r="A812" s="583">
        <v>7</v>
      </c>
      <c r="B812" s="584"/>
      <c r="C812" s="585"/>
      <c r="D812" s="586"/>
      <c r="E812" s="586"/>
      <c r="F812" s="587"/>
      <c r="G812" s="235">
        <f t="shared" si="299"/>
        <v>0</v>
      </c>
      <c r="H812" s="235">
        <f t="shared" si="300"/>
        <v>0</v>
      </c>
      <c r="I812" s="235"/>
      <c r="J812" s="235"/>
      <c r="K812" s="235"/>
      <c r="L812" s="235"/>
      <c r="M812" s="235"/>
      <c r="O812" s="583">
        <v>18</v>
      </c>
      <c r="P812" s="584"/>
      <c r="Q812" s="585"/>
      <c r="R812" s="586"/>
      <c r="S812" s="586"/>
      <c r="T812" s="587"/>
      <c r="U812" s="235">
        <f t="shared" si="301"/>
        <v>0</v>
      </c>
      <c r="V812" s="235">
        <f t="shared" si="302"/>
        <v>0</v>
      </c>
      <c r="X812" s="583">
        <v>29</v>
      </c>
      <c r="Y812" s="584"/>
      <c r="Z812" s="585"/>
      <c r="AA812" s="586"/>
      <c r="AB812" s="586"/>
      <c r="AC812" s="587"/>
      <c r="AD812" s="235">
        <f t="shared" si="303"/>
        <v>0</v>
      </c>
      <c r="AE812" s="235">
        <f t="shared" si="304"/>
        <v>0</v>
      </c>
      <c r="AG812" s="583">
        <v>40</v>
      </c>
      <c r="AH812" s="584"/>
      <c r="AI812" s="585"/>
      <c r="AJ812" s="586"/>
      <c r="AK812" s="586"/>
      <c r="AL812" s="587"/>
      <c r="AM812" s="235">
        <f t="shared" si="305"/>
        <v>0</v>
      </c>
      <c r="AN812" s="235">
        <f t="shared" si="306"/>
        <v>0</v>
      </c>
    </row>
    <row r="813" spans="1:40" s="177" customFormat="1" x14ac:dyDescent="0.2">
      <c r="A813" s="583">
        <v>8</v>
      </c>
      <c r="B813" s="584"/>
      <c r="C813" s="585"/>
      <c r="D813" s="586"/>
      <c r="E813" s="586"/>
      <c r="F813" s="587"/>
      <c r="G813" s="235">
        <f t="shared" si="299"/>
        <v>0</v>
      </c>
      <c r="H813" s="235">
        <f t="shared" si="300"/>
        <v>0</v>
      </c>
      <c r="I813" s="235"/>
      <c r="J813" s="235"/>
      <c r="K813" s="235"/>
      <c r="L813" s="235"/>
      <c r="M813" s="235"/>
      <c r="O813" s="583">
        <v>19</v>
      </c>
      <c r="P813" s="584"/>
      <c r="Q813" s="585"/>
      <c r="R813" s="586"/>
      <c r="S813" s="586"/>
      <c r="T813" s="587"/>
      <c r="U813" s="235">
        <f t="shared" si="301"/>
        <v>0</v>
      </c>
      <c r="V813" s="235">
        <f t="shared" si="302"/>
        <v>0</v>
      </c>
      <c r="X813" s="583">
        <v>30</v>
      </c>
      <c r="Y813" s="584"/>
      <c r="Z813" s="585"/>
      <c r="AA813" s="586"/>
      <c r="AB813" s="586"/>
      <c r="AC813" s="587"/>
      <c r="AD813" s="235">
        <f t="shared" si="303"/>
        <v>0</v>
      </c>
      <c r="AE813" s="235">
        <f t="shared" si="304"/>
        <v>0</v>
      </c>
      <c r="AG813" s="583">
        <v>41</v>
      </c>
      <c r="AH813" s="584"/>
      <c r="AI813" s="585"/>
      <c r="AJ813" s="586"/>
      <c r="AK813" s="586"/>
      <c r="AL813" s="587"/>
      <c r="AM813" s="235">
        <f t="shared" si="305"/>
        <v>0</v>
      </c>
      <c r="AN813" s="235">
        <f t="shared" si="306"/>
        <v>0</v>
      </c>
    </row>
    <row r="814" spans="1:40" s="177" customFormat="1" x14ac:dyDescent="0.2">
      <c r="A814" s="583">
        <v>9</v>
      </c>
      <c r="B814" s="584"/>
      <c r="C814" s="585"/>
      <c r="D814" s="586"/>
      <c r="E814" s="586"/>
      <c r="F814" s="587"/>
      <c r="G814" s="235">
        <f t="shared" si="299"/>
        <v>0</v>
      </c>
      <c r="H814" s="235">
        <f t="shared" si="300"/>
        <v>0</v>
      </c>
      <c r="I814" s="235"/>
      <c r="J814" s="235"/>
      <c r="K814" s="235"/>
      <c r="L814" s="235"/>
      <c r="M814" s="235"/>
      <c r="O814" s="583">
        <v>20</v>
      </c>
      <c r="P814" s="584"/>
      <c r="Q814" s="585"/>
      <c r="R814" s="586"/>
      <c r="S814" s="586"/>
      <c r="T814" s="587"/>
      <c r="U814" s="235">
        <f t="shared" si="301"/>
        <v>0</v>
      </c>
      <c r="V814" s="235">
        <f t="shared" si="302"/>
        <v>0</v>
      </c>
      <c r="X814" s="583">
        <v>31</v>
      </c>
      <c r="Y814" s="584"/>
      <c r="Z814" s="585"/>
      <c r="AA814" s="586"/>
      <c r="AB814" s="586"/>
      <c r="AC814" s="587"/>
      <c r="AD814" s="235">
        <f t="shared" si="303"/>
        <v>0</v>
      </c>
      <c r="AE814" s="235">
        <f t="shared" si="304"/>
        <v>0</v>
      </c>
      <c r="AG814" s="583">
        <v>42</v>
      </c>
      <c r="AH814" s="584"/>
      <c r="AI814" s="585"/>
      <c r="AJ814" s="586"/>
      <c r="AK814" s="586"/>
      <c r="AL814" s="587"/>
      <c r="AM814" s="235">
        <f t="shared" si="305"/>
        <v>0</v>
      </c>
      <c r="AN814" s="235">
        <f t="shared" si="306"/>
        <v>0</v>
      </c>
    </row>
    <row r="815" spans="1:40" s="177" customFormat="1" x14ac:dyDescent="0.2">
      <c r="A815" s="583">
        <v>10</v>
      </c>
      <c r="B815" s="584"/>
      <c r="C815" s="585"/>
      <c r="D815" s="586"/>
      <c r="E815" s="586"/>
      <c r="F815" s="587"/>
      <c r="G815" s="235">
        <f t="shared" si="299"/>
        <v>0</v>
      </c>
      <c r="H815" s="235">
        <f t="shared" si="300"/>
        <v>0</v>
      </c>
      <c r="I815" s="235"/>
      <c r="J815" s="235"/>
      <c r="K815" s="235"/>
      <c r="L815" s="235"/>
      <c r="M815" s="235"/>
      <c r="O815" s="583">
        <v>21</v>
      </c>
      <c r="P815" s="584"/>
      <c r="Q815" s="585"/>
      <c r="R815" s="586"/>
      <c r="S815" s="586"/>
      <c r="T815" s="587"/>
      <c r="U815" s="235">
        <f t="shared" si="301"/>
        <v>0</v>
      </c>
      <c r="V815" s="235">
        <f t="shared" si="302"/>
        <v>0</v>
      </c>
      <c r="X815" s="583">
        <v>32</v>
      </c>
      <c r="Y815" s="584"/>
      <c r="Z815" s="585"/>
      <c r="AA815" s="586"/>
      <c r="AB815" s="586"/>
      <c r="AC815" s="587"/>
      <c r="AD815" s="235">
        <f t="shared" si="303"/>
        <v>0</v>
      </c>
      <c r="AE815" s="235">
        <f t="shared" si="304"/>
        <v>0</v>
      </c>
      <c r="AG815" s="583">
        <v>43</v>
      </c>
      <c r="AH815" s="584"/>
      <c r="AI815" s="585"/>
      <c r="AJ815" s="586"/>
      <c r="AK815" s="586"/>
      <c r="AL815" s="587"/>
      <c r="AM815" s="235">
        <f t="shared" si="305"/>
        <v>0</v>
      </c>
      <c r="AN815" s="235">
        <f t="shared" si="306"/>
        <v>0</v>
      </c>
    </row>
    <row r="816" spans="1:40" s="177" customFormat="1" ht="13.5" thickBot="1" x14ac:dyDescent="0.25">
      <c r="A816" s="583">
        <v>11</v>
      </c>
      <c r="B816" s="584"/>
      <c r="C816" s="585"/>
      <c r="D816" s="586"/>
      <c r="E816" s="586"/>
      <c r="F816" s="587"/>
      <c r="G816" s="235">
        <f t="shared" si="299"/>
        <v>0</v>
      </c>
      <c r="H816" s="235">
        <f t="shared" si="300"/>
        <v>0</v>
      </c>
      <c r="I816" s="235"/>
      <c r="J816" s="235"/>
      <c r="K816" s="235"/>
      <c r="L816" s="235"/>
      <c r="M816" s="235"/>
      <c r="O816" s="583">
        <v>22</v>
      </c>
      <c r="P816" s="584"/>
      <c r="Q816" s="585"/>
      <c r="R816" s="586"/>
      <c r="S816" s="586"/>
      <c r="T816" s="587"/>
      <c r="U816" s="235">
        <f t="shared" si="301"/>
        <v>0</v>
      </c>
      <c r="V816" s="235">
        <f t="shared" si="302"/>
        <v>0</v>
      </c>
      <c r="X816" s="583">
        <v>33</v>
      </c>
      <c r="Y816" s="584"/>
      <c r="Z816" s="585"/>
      <c r="AA816" s="586"/>
      <c r="AB816" s="586"/>
      <c r="AC816" s="587"/>
      <c r="AD816" s="235">
        <f t="shared" si="303"/>
        <v>0</v>
      </c>
      <c r="AE816" s="235">
        <f t="shared" si="304"/>
        <v>0</v>
      </c>
      <c r="AG816" s="588"/>
      <c r="AH816" s="589" t="s">
        <v>3</v>
      </c>
      <c r="AI816" s="551"/>
      <c r="AJ816" s="589"/>
      <c r="AK816" s="589"/>
      <c r="AL816" s="590">
        <f>SUM(F806:F816)+SUM(T806:T816)+SUM(AL806:AL815)+SUM(AC806:AC816)</f>
        <v>0</v>
      </c>
      <c r="AM816" s="235"/>
      <c r="AN816" s="235"/>
    </row>
    <row r="817" spans="1:40" s="177" customFormat="1" x14ac:dyDescent="0.2">
      <c r="B817" s="591"/>
      <c r="C817" s="328"/>
      <c r="D817" s="592"/>
      <c r="E817" s="592"/>
      <c r="F817" s="575"/>
      <c r="G817" s="235"/>
      <c r="H817" s="235"/>
      <c r="I817" s="235"/>
      <c r="J817" s="235"/>
      <c r="K817" s="235"/>
      <c r="L817" s="235"/>
      <c r="M817" s="235"/>
      <c r="P817" s="591"/>
      <c r="Q817" s="328"/>
      <c r="R817" s="592"/>
      <c r="S817" s="592"/>
      <c r="T817" s="575"/>
      <c r="U817" s="235"/>
      <c r="V817" s="235"/>
      <c r="Y817" s="591"/>
      <c r="Z817" s="328"/>
      <c r="AA817" s="592"/>
      <c r="AB817" s="592"/>
      <c r="AC817" s="575"/>
      <c r="AD817" s="235"/>
      <c r="AE817" s="235"/>
      <c r="AH817" s="591"/>
      <c r="AI817" s="328"/>
      <c r="AJ817" s="592"/>
      <c r="AK817" s="592"/>
      <c r="AL817" s="575"/>
      <c r="AM817" s="235"/>
      <c r="AN817" s="235"/>
    </row>
    <row r="818" spans="1:40" s="177" customFormat="1" x14ac:dyDescent="0.2">
      <c r="B818" s="591"/>
      <c r="C818" s="328"/>
      <c r="D818" s="592"/>
      <c r="E818" s="592"/>
      <c r="F818" s="575"/>
      <c r="G818" s="235"/>
      <c r="H818" s="235"/>
      <c r="I818" s="235"/>
      <c r="J818" s="235"/>
      <c r="K818" s="235"/>
      <c r="L818" s="235"/>
      <c r="M818" s="235"/>
      <c r="P818" s="591"/>
      <c r="Q818" s="328"/>
      <c r="R818" s="592"/>
      <c r="S818" s="592"/>
      <c r="T818" s="575"/>
      <c r="U818" s="235"/>
      <c r="V818" s="235"/>
      <c r="Y818" s="591"/>
      <c r="Z818" s="328"/>
      <c r="AA818" s="592"/>
      <c r="AB818" s="592"/>
      <c r="AC818" s="575"/>
      <c r="AD818" s="235"/>
      <c r="AE818" s="235"/>
      <c r="AH818" s="591"/>
      <c r="AI818" s="328"/>
      <c r="AJ818" s="592"/>
      <c r="AK818" s="592"/>
      <c r="AL818" s="575"/>
      <c r="AM818" s="235"/>
      <c r="AN818" s="235"/>
    </row>
    <row r="819" spans="1:40" s="177" customFormat="1" x14ac:dyDescent="0.2">
      <c r="B819" s="591"/>
      <c r="C819" s="328"/>
      <c r="D819" s="592"/>
      <c r="E819" s="592"/>
      <c r="F819" s="575"/>
      <c r="G819" s="235"/>
      <c r="H819" s="235"/>
      <c r="I819" s="235"/>
      <c r="J819" s="235"/>
      <c r="K819" s="235"/>
      <c r="L819" s="235"/>
      <c r="M819" s="235"/>
      <c r="P819" s="591"/>
      <c r="Q819" s="328"/>
      <c r="R819" s="592"/>
      <c r="S819" s="592"/>
      <c r="T819" s="575"/>
      <c r="U819" s="235"/>
      <c r="V819" s="235"/>
      <c r="Y819" s="591"/>
      <c r="Z819" s="328"/>
      <c r="AA819" s="592"/>
      <c r="AB819" s="592"/>
      <c r="AC819" s="575"/>
      <c r="AD819" s="235"/>
      <c r="AE819" s="235"/>
      <c r="AH819" s="591"/>
      <c r="AI819" s="328"/>
      <c r="AJ819" s="592"/>
      <c r="AK819" s="592"/>
      <c r="AL819" s="575"/>
      <c r="AM819" s="235"/>
      <c r="AN819" s="235"/>
    </row>
    <row r="820" spans="1:40" s="177" customFormat="1" x14ac:dyDescent="0.2">
      <c r="B820" s="591"/>
      <c r="C820" s="328"/>
      <c r="D820" s="592"/>
      <c r="E820" s="592"/>
      <c r="F820" s="575"/>
      <c r="G820" s="235"/>
      <c r="H820" s="235"/>
      <c r="I820" s="235"/>
      <c r="J820" s="235"/>
      <c r="K820" s="235"/>
      <c r="L820" s="235"/>
      <c r="M820" s="235"/>
      <c r="P820" s="591"/>
      <c r="Q820" s="328"/>
      <c r="R820" s="592"/>
      <c r="S820" s="592"/>
      <c r="T820" s="575"/>
      <c r="U820" s="235"/>
      <c r="V820" s="235"/>
      <c r="Y820" s="591"/>
      <c r="Z820" s="328"/>
      <c r="AA820" s="592"/>
      <c r="AB820" s="592"/>
      <c r="AC820" s="575"/>
      <c r="AD820" s="235"/>
      <c r="AE820" s="235"/>
      <c r="AH820" s="591"/>
      <c r="AI820" s="328"/>
      <c r="AJ820" s="592"/>
      <c r="AK820" s="592"/>
      <c r="AL820" s="575"/>
      <c r="AM820" s="235"/>
      <c r="AN820" s="235"/>
    </row>
    <row r="821" spans="1:40" s="177" customFormat="1" x14ac:dyDescent="0.2">
      <c r="B821" s="591"/>
      <c r="C821" s="328"/>
      <c r="D821" s="592"/>
      <c r="E821" s="592"/>
      <c r="F821" s="575"/>
      <c r="G821" s="235"/>
      <c r="H821" s="235"/>
      <c r="I821" s="235"/>
      <c r="J821" s="235"/>
      <c r="K821" s="235"/>
      <c r="L821" s="235"/>
      <c r="M821" s="235"/>
      <c r="P821" s="591"/>
      <c r="Q821" s="328"/>
      <c r="R821" s="592"/>
      <c r="S821" s="592"/>
      <c r="T821" s="575"/>
      <c r="U821" s="235"/>
      <c r="V821" s="235"/>
      <c r="Y821" s="591"/>
      <c r="Z821" s="328"/>
      <c r="AA821" s="592"/>
      <c r="AB821" s="592"/>
      <c r="AC821" s="575"/>
      <c r="AD821" s="235"/>
      <c r="AE821" s="235"/>
      <c r="AH821" s="591"/>
      <c r="AI821" s="328"/>
      <c r="AJ821" s="592"/>
      <c r="AK821" s="592"/>
      <c r="AL821" s="575"/>
      <c r="AM821" s="235"/>
      <c r="AN821" s="235"/>
    </row>
    <row r="822" spans="1:40" s="177" customFormat="1" x14ac:dyDescent="0.2">
      <c r="B822" s="591"/>
      <c r="C822" s="328"/>
      <c r="D822" s="592"/>
      <c r="E822" s="592"/>
      <c r="F822" s="575"/>
      <c r="G822" s="235"/>
      <c r="H822" s="235"/>
      <c r="I822" s="235"/>
      <c r="J822" s="235"/>
      <c r="K822" s="235"/>
      <c r="L822" s="235"/>
      <c r="M822" s="235"/>
      <c r="P822" s="591"/>
      <c r="Q822" s="328"/>
      <c r="R822" s="592"/>
      <c r="S822" s="592"/>
      <c r="T822" s="575"/>
      <c r="U822" s="235"/>
      <c r="V822" s="235"/>
      <c r="Y822" s="591"/>
      <c r="Z822" s="328"/>
      <c r="AA822" s="592"/>
      <c r="AB822" s="592"/>
      <c r="AC822" s="575"/>
      <c r="AD822" s="235"/>
      <c r="AE822" s="235"/>
      <c r="AH822" s="591"/>
      <c r="AI822" s="328"/>
      <c r="AJ822" s="592"/>
      <c r="AK822" s="592"/>
      <c r="AL822" s="575"/>
      <c r="AM822" s="235"/>
      <c r="AN822" s="235"/>
    </row>
    <row r="823" spans="1:40" s="177" customFormat="1" ht="13.5" thickBot="1" x14ac:dyDescent="0.25">
      <c r="B823" s="591"/>
      <c r="C823" s="328"/>
      <c r="D823" s="592"/>
      <c r="E823" s="592"/>
      <c r="F823" s="575"/>
      <c r="G823" s="235"/>
      <c r="H823" s="235"/>
      <c r="I823" s="235"/>
      <c r="J823" s="235"/>
      <c r="K823" s="235"/>
      <c r="L823" s="235"/>
      <c r="M823" s="235"/>
      <c r="P823" s="591"/>
      <c r="Q823" s="328"/>
      <c r="R823" s="592"/>
      <c r="S823" s="592"/>
      <c r="T823" s="575"/>
      <c r="U823" s="235"/>
      <c r="V823" s="235"/>
      <c r="Y823" s="591"/>
      <c r="Z823" s="328"/>
      <c r="AA823" s="592"/>
      <c r="AB823" s="592"/>
      <c r="AC823" s="575"/>
      <c r="AD823" s="235"/>
      <c r="AE823" s="235"/>
      <c r="AH823" s="591"/>
      <c r="AI823" s="328"/>
      <c r="AJ823" s="592"/>
      <c r="AK823" s="592"/>
      <c r="AL823" s="575"/>
      <c r="AM823" s="235"/>
      <c r="AN823" s="235"/>
    </row>
    <row r="824" spans="1:40" s="177" customFormat="1" ht="13.5" thickBot="1" x14ac:dyDescent="0.25">
      <c r="A824" s="579">
        <v>39</v>
      </c>
      <c r="B824" s="579"/>
      <c r="C824" s="472"/>
      <c r="D824" s="816" t="s">
        <v>159</v>
      </c>
      <c r="E824" s="812" t="s">
        <v>34</v>
      </c>
      <c r="F824" s="580">
        <f>+$AL836</f>
        <v>0</v>
      </c>
      <c r="G824" s="235"/>
      <c r="H824" s="235"/>
      <c r="I824" s="235"/>
      <c r="J824" s="235"/>
      <c r="K824" s="235"/>
      <c r="L824" s="235"/>
      <c r="M824" s="235"/>
      <c r="O824" s="579"/>
      <c r="P824" s="579"/>
      <c r="Q824" s="472"/>
      <c r="R824" s="816" t="s">
        <v>159</v>
      </c>
      <c r="S824" s="812" t="s">
        <v>34</v>
      </c>
      <c r="T824" s="580">
        <f>+$AL836</f>
        <v>0</v>
      </c>
      <c r="U824" s="235"/>
      <c r="V824" s="235"/>
      <c r="X824" s="579">
        <v>39</v>
      </c>
      <c r="Y824" s="579"/>
      <c r="Z824" s="472"/>
      <c r="AA824" s="816" t="s">
        <v>159</v>
      </c>
      <c r="AB824" s="812" t="s">
        <v>34</v>
      </c>
      <c r="AC824" s="580">
        <f>+$AL836</f>
        <v>0</v>
      </c>
      <c r="AD824" s="235"/>
      <c r="AE824" s="235"/>
      <c r="AG824" s="579"/>
      <c r="AH824" s="579"/>
      <c r="AI824" s="472"/>
      <c r="AJ824" s="816" t="s">
        <v>159</v>
      </c>
      <c r="AK824" s="812" t="s">
        <v>34</v>
      </c>
      <c r="AL824" s="814" t="s">
        <v>18</v>
      </c>
      <c r="AM824" s="235"/>
      <c r="AN824" s="235"/>
    </row>
    <row r="825" spans="1:40" s="177" customFormat="1" ht="51" x14ac:dyDescent="0.2">
      <c r="A825" s="581" t="s">
        <v>7</v>
      </c>
      <c r="B825" s="582" t="str">
        <f>+" אסמכתא " &amp; $B$41 &amp;"         חזרה לטבלה "</f>
        <v xml:space="preserve"> אסמכתא          חזרה לטבלה </v>
      </c>
      <c r="C825" s="477" t="s">
        <v>203</v>
      </c>
      <c r="D825" s="817"/>
      <c r="E825" s="813"/>
      <c r="F825" s="580" t="s">
        <v>18</v>
      </c>
      <c r="G825" s="235"/>
      <c r="H825" s="235"/>
      <c r="I825" s="235"/>
      <c r="J825" s="235"/>
      <c r="K825" s="235"/>
      <c r="L825" s="235"/>
      <c r="M825" s="235"/>
      <c r="O825" s="581" t="s">
        <v>23</v>
      </c>
      <c r="P825" s="582" t="str">
        <f>+" אסמכתא " &amp; $B$41 &amp;"         חזרה לטבלה "</f>
        <v xml:space="preserve"> אסמכתא          חזרה לטבלה </v>
      </c>
      <c r="Q825" s="477" t="s">
        <v>203</v>
      </c>
      <c r="R825" s="817"/>
      <c r="S825" s="813"/>
      <c r="T825" s="580" t="s">
        <v>18</v>
      </c>
      <c r="U825" s="235"/>
      <c r="V825" s="235"/>
      <c r="X825" s="581" t="s">
        <v>7</v>
      </c>
      <c r="Y825" s="582" t="str">
        <f>+" אסמכתא " &amp; $B$41 &amp;"         חזרה לטבלה "</f>
        <v xml:space="preserve"> אסמכתא          חזרה לטבלה </v>
      </c>
      <c r="Z825" s="477" t="s">
        <v>203</v>
      </c>
      <c r="AA825" s="817"/>
      <c r="AB825" s="813"/>
      <c r="AC825" s="580" t="s">
        <v>18</v>
      </c>
      <c r="AD825" s="235"/>
      <c r="AE825" s="235"/>
      <c r="AG825" s="581" t="s">
        <v>23</v>
      </c>
      <c r="AH825" s="582" t="str">
        <f>+" אסמכתא " &amp; $B$41 &amp;"         חזרה לטבלה "</f>
        <v xml:space="preserve"> אסמכתא          חזרה לטבלה </v>
      </c>
      <c r="AI825" s="477" t="s">
        <v>203</v>
      </c>
      <c r="AJ825" s="817"/>
      <c r="AK825" s="813"/>
      <c r="AL825" s="815"/>
      <c r="AM825" s="235"/>
      <c r="AN825" s="235"/>
    </row>
    <row r="826" spans="1:40" s="177" customFormat="1" x14ac:dyDescent="0.2">
      <c r="A826" s="583">
        <v>1</v>
      </c>
      <c r="B826" s="584"/>
      <c r="C826" s="585"/>
      <c r="D826" s="586"/>
      <c r="E826" s="586"/>
      <c r="F826" s="587"/>
      <c r="G826" s="235">
        <f>IF(AND((COUNTA($C$41)=1),(COUNTA(F826)=1),($C$41&lt;&gt;0),(OR((E826&lt;$C$62),(E826&gt;($E$62+61))))),1,0)</f>
        <v>0</v>
      </c>
      <c r="H826" s="235">
        <f>IF(AND((COUNTA($C$41)=1),(COUNTA(F826)=1),($C$41&lt;&gt;0),(OR((D826&lt;$C$62),(D826&gt;($E$62))))),1,0)</f>
        <v>0</v>
      </c>
      <c r="I826" s="235"/>
      <c r="J826" s="235"/>
      <c r="K826" s="235"/>
      <c r="L826" s="235"/>
      <c r="M826" s="235"/>
      <c r="O826" s="583">
        <v>12</v>
      </c>
      <c r="P826" s="584"/>
      <c r="Q826" s="585"/>
      <c r="R826" s="586"/>
      <c r="S826" s="586"/>
      <c r="T826" s="587"/>
      <c r="U826" s="235">
        <f>IF(AND((COUNTA($C$41)=1),(COUNTA(T826)=1),($C$41&lt;&gt;0),(OR((S826&lt;$C$62),(S826&gt;($E$62+61))))),1,0)</f>
        <v>0</v>
      </c>
      <c r="V826" s="235">
        <f>IF(AND((COUNTA($C$41)=1),(COUNTA(T826)=1),($C$41&lt;&gt;0),(OR((R826&lt;$C$62),(R826&gt;($E$62))))),1,0)</f>
        <v>0</v>
      </c>
      <c r="X826" s="583">
        <v>23</v>
      </c>
      <c r="Y826" s="584"/>
      <c r="Z826" s="585"/>
      <c r="AA826" s="586"/>
      <c r="AB826" s="586"/>
      <c r="AC826" s="587"/>
      <c r="AD826" s="235">
        <f>IF(AND((COUNTA($C$41)=1),(COUNTA(AC826)=1),($C$41&lt;&gt;0),(OR((AB826&lt;$C$62),(AB826&gt;($E$62+61))))),1,0)</f>
        <v>0</v>
      </c>
      <c r="AE826" s="235">
        <f>IF(AND((COUNTA($C$41)=1),(COUNTA(AC826)=1),($C$41&lt;&gt;0),(OR((AA826&lt;$C$62),(AA826&gt;($E$62))))),1,0)</f>
        <v>0</v>
      </c>
      <c r="AG826" s="583">
        <v>34</v>
      </c>
      <c r="AH826" s="584"/>
      <c r="AI826" s="585"/>
      <c r="AJ826" s="586"/>
      <c r="AK826" s="586"/>
      <c r="AL826" s="587"/>
      <c r="AM826" s="235">
        <f>IF(AND((COUNTA($C$41)=1),(COUNTA(AL826)=1),($C$41&lt;&gt;0),(OR((AK826&lt;$C$62),(AK826&gt;($E$62+61))))),1,0)</f>
        <v>0</v>
      </c>
      <c r="AN826" s="235">
        <f>IF(AND((COUNTA($C$41)=1),(COUNTA(AL826)=1),($C$41&lt;&gt;0),(OR((AJ826&lt;$C$62),(AJ826&gt;($E$62))))),1,0)</f>
        <v>0</v>
      </c>
    </row>
    <row r="827" spans="1:40" s="177" customFormat="1" x14ac:dyDescent="0.2">
      <c r="A827" s="583">
        <v>2</v>
      </c>
      <c r="B827" s="584"/>
      <c r="C827" s="585"/>
      <c r="D827" s="586"/>
      <c r="E827" s="586"/>
      <c r="F827" s="587"/>
      <c r="G827" s="235">
        <f t="shared" ref="G827:G836" si="307">IF(AND((COUNTA($C$41)=1),(COUNTA(F827)=1),($C$41&lt;&gt;0),(OR((E827&lt;$C$62),(E827&gt;($E$62+61))))),1,0)</f>
        <v>0</v>
      </c>
      <c r="H827" s="235">
        <f t="shared" ref="H827:H836" si="308">IF(AND((COUNTA($C$41)=1),(COUNTA(F827)=1),($C$41&lt;&gt;0),(OR((D827&lt;$C$62),(D827&gt;($E$62))))),1,0)</f>
        <v>0</v>
      </c>
      <c r="I827" s="235"/>
      <c r="J827" s="235"/>
      <c r="K827" s="235"/>
      <c r="L827" s="235"/>
      <c r="M827" s="235"/>
      <c r="O827" s="583">
        <v>13</v>
      </c>
      <c r="P827" s="584"/>
      <c r="Q827" s="585"/>
      <c r="R827" s="586"/>
      <c r="S827" s="586"/>
      <c r="T827" s="587"/>
      <c r="U827" s="235">
        <f t="shared" ref="U827:U836" si="309">IF(AND((COUNTA($C$41)=1),(COUNTA(T827)=1),($C$41&lt;&gt;0),(OR((S827&lt;$C$62),(S827&gt;($E$62+61))))),1,0)</f>
        <v>0</v>
      </c>
      <c r="V827" s="235">
        <f t="shared" ref="V827:V836" si="310">IF(AND((COUNTA($C$41)=1),(COUNTA(T827)=1),($C$41&lt;&gt;0),(OR((R827&lt;$C$62),(R827&gt;($E$62))))),1,0)</f>
        <v>0</v>
      </c>
      <c r="X827" s="583">
        <v>24</v>
      </c>
      <c r="Y827" s="584"/>
      <c r="Z827" s="585"/>
      <c r="AA827" s="586"/>
      <c r="AB827" s="586"/>
      <c r="AC827" s="587"/>
      <c r="AD827" s="235">
        <f t="shared" ref="AD827:AD836" si="311">IF(AND((COUNTA($C$41)=1),(COUNTA(AC827)=1),($C$41&lt;&gt;0),(OR((AB827&lt;$C$62),(AB827&gt;($E$62+61))))),1,0)</f>
        <v>0</v>
      </c>
      <c r="AE827" s="235">
        <f t="shared" ref="AE827:AE836" si="312">IF(AND((COUNTA($C$41)=1),(COUNTA(AC827)=1),($C$41&lt;&gt;0),(OR((AA827&lt;$C$62),(AA827&gt;($E$62))))),1,0)</f>
        <v>0</v>
      </c>
      <c r="AG827" s="583">
        <v>35</v>
      </c>
      <c r="AH827" s="584"/>
      <c r="AI827" s="585"/>
      <c r="AJ827" s="586"/>
      <c r="AK827" s="586"/>
      <c r="AL827" s="587"/>
      <c r="AM827" s="235">
        <f t="shared" ref="AM827:AM835" si="313">IF(AND((COUNTA($C$41)=1),(COUNTA(AL827)=1),($C$41&lt;&gt;0),(OR((AK827&lt;$C$62),(AK827&gt;($E$62+61))))),1,0)</f>
        <v>0</v>
      </c>
      <c r="AN827" s="235">
        <f t="shared" ref="AN827:AN835" si="314">IF(AND((COUNTA($C$41)=1),(COUNTA(AL827)=1),($C$41&lt;&gt;0),(OR((AJ827&lt;$C$62),(AJ827&gt;($E$62))))),1,0)</f>
        <v>0</v>
      </c>
    </row>
    <row r="828" spans="1:40" s="177" customFormat="1" x14ac:dyDescent="0.2">
      <c r="A828" s="583">
        <v>3</v>
      </c>
      <c r="B828" s="584"/>
      <c r="C828" s="585"/>
      <c r="D828" s="586"/>
      <c r="E828" s="586"/>
      <c r="F828" s="587"/>
      <c r="G828" s="235">
        <f t="shared" si="307"/>
        <v>0</v>
      </c>
      <c r="H828" s="235">
        <f t="shared" si="308"/>
        <v>0</v>
      </c>
      <c r="I828" s="235"/>
      <c r="J828" s="235"/>
      <c r="K828" s="235"/>
      <c r="L828" s="235"/>
      <c r="M828" s="235"/>
      <c r="O828" s="583">
        <v>14</v>
      </c>
      <c r="P828" s="584"/>
      <c r="Q828" s="585"/>
      <c r="R828" s="586"/>
      <c r="S828" s="586"/>
      <c r="T828" s="587"/>
      <c r="U828" s="235">
        <f t="shared" si="309"/>
        <v>0</v>
      </c>
      <c r="V828" s="235">
        <f t="shared" si="310"/>
        <v>0</v>
      </c>
      <c r="X828" s="583">
        <v>25</v>
      </c>
      <c r="Y828" s="584"/>
      <c r="Z828" s="585"/>
      <c r="AA828" s="586"/>
      <c r="AB828" s="586"/>
      <c r="AC828" s="587"/>
      <c r="AD828" s="235">
        <f t="shared" si="311"/>
        <v>0</v>
      </c>
      <c r="AE828" s="235">
        <f t="shared" si="312"/>
        <v>0</v>
      </c>
      <c r="AG828" s="583">
        <v>36</v>
      </c>
      <c r="AH828" s="584"/>
      <c r="AI828" s="585"/>
      <c r="AJ828" s="586"/>
      <c r="AK828" s="586"/>
      <c r="AL828" s="587"/>
      <c r="AM828" s="235">
        <f t="shared" si="313"/>
        <v>0</v>
      </c>
      <c r="AN828" s="235">
        <f t="shared" si="314"/>
        <v>0</v>
      </c>
    </row>
    <row r="829" spans="1:40" s="177" customFormat="1" x14ac:dyDescent="0.2">
      <c r="A829" s="583">
        <v>4</v>
      </c>
      <c r="B829" s="584"/>
      <c r="C829" s="585"/>
      <c r="D829" s="586"/>
      <c r="E829" s="586"/>
      <c r="F829" s="587"/>
      <c r="G829" s="235">
        <f t="shared" si="307"/>
        <v>0</v>
      </c>
      <c r="H829" s="235">
        <f t="shared" si="308"/>
        <v>0</v>
      </c>
      <c r="I829" s="235"/>
      <c r="J829" s="235"/>
      <c r="K829" s="235"/>
      <c r="L829" s="235"/>
      <c r="M829" s="235"/>
      <c r="O829" s="583">
        <v>15</v>
      </c>
      <c r="P829" s="584"/>
      <c r="Q829" s="585"/>
      <c r="R829" s="586"/>
      <c r="S829" s="586"/>
      <c r="T829" s="587"/>
      <c r="U829" s="235">
        <f t="shared" si="309"/>
        <v>0</v>
      </c>
      <c r="V829" s="235">
        <f t="shared" si="310"/>
        <v>0</v>
      </c>
      <c r="X829" s="583">
        <v>26</v>
      </c>
      <c r="Y829" s="584"/>
      <c r="Z829" s="585"/>
      <c r="AA829" s="586"/>
      <c r="AB829" s="586"/>
      <c r="AC829" s="587"/>
      <c r="AD829" s="235">
        <f t="shared" si="311"/>
        <v>0</v>
      </c>
      <c r="AE829" s="235">
        <f t="shared" si="312"/>
        <v>0</v>
      </c>
      <c r="AG829" s="583">
        <v>37</v>
      </c>
      <c r="AH829" s="584"/>
      <c r="AI829" s="585"/>
      <c r="AJ829" s="586"/>
      <c r="AK829" s="586"/>
      <c r="AL829" s="587"/>
      <c r="AM829" s="235">
        <f t="shared" si="313"/>
        <v>0</v>
      </c>
      <c r="AN829" s="235">
        <f t="shared" si="314"/>
        <v>0</v>
      </c>
    </row>
    <row r="830" spans="1:40" s="177" customFormat="1" x14ac:dyDescent="0.2">
      <c r="A830" s="583">
        <v>5</v>
      </c>
      <c r="B830" s="584"/>
      <c r="C830" s="585"/>
      <c r="D830" s="586"/>
      <c r="E830" s="586"/>
      <c r="F830" s="587"/>
      <c r="G830" s="235">
        <f t="shared" si="307"/>
        <v>0</v>
      </c>
      <c r="H830" s="235">
        <f t="shared" si="308"/>
        <v>0</v>
      </c>
      <c r="I830" s="235"/>
      <c r="J830" s="235"/>
      <c r="K830" s="235"/>
      <c r="L830" s="235"/>
      <c r="M830" s="235"/>
      <c r="O830" s="583">
        <v>16</v>
      </c>
      <c r="P830" s="584"/>
      <c r="Q830" s="585"/>
      <c r="R830" s="586"/>
      <c r="S830" s="586"/>
      <c r="T830" s="587"/>
      <c r="U830" s="235">
        <f t="shared" si="309"/>
        <v>0</v>
      </c>
      <c r="V830" s="235">
        <f t="shared" si="310"/>
        <v>0</v>
      </c>
      <c r="X830" s="583">
        <v>27</v>
      </c>
      <c r="Y830" s="584"/>
      <c r="Z830" s="585"/>
      <c r="AA830" s="586"/>
      <c r="AB830" s="586"/>
      <c r="AC830" s="587"/>
      <c r="AD830" s="235">
        <f t="shared" si="311"/>
        <v>0</v>
      </c>
      <c r="AE830" s="235">
        <f t="shared" si="312"/>
        <v>0</v>
      </c>
      <c r="AG830" s="583">
        <v>38</v>
      </c>
      <c r="AH830" s="584"/>
      <c r="AI830" s="585"/>
      <c r="AJ830" s="586"/>
      <c r="AK830" s="586"/>
      <c r="AL830" s="587"/>
      <c r="AM830" s="235">
        <f t="shared" si="313"/>
        <v>0</v>
      </c>
      <c r="AN830" s="235">
        <f t="shared" si="314"/>
        <v>0</v>
      </c>
    </row>
    <row r="831" spans="1:40" s="177" customFormat="1" x14ac:dyDescent="0.2">
      <c r="A831" s="583">
        <v>6</v>
      </c>
      <c r="B831" s="584"/>
      <c r="C831" s="585"/>
      <c r="D831" s="586"/>
      <c r="E831" s="586"/>
      <c r="F831" s="587"/>
      <c r="G831" s="235">
        <f t="shared" si="307"/>
        <v>0</v>
      </c>
      <c r="H831" s="235">
        <f t="shared" si="308"/>
        <v>0</v>
      </c>
      <c r="I831" s="235"/>
      <c r="J831" s="235"/>
      <c r="K831" s="235"/>
      <c r="L831" s="235"/>
      <c r="M831" s="235"/>
      <c r="O831" s="583">
        <v>17</v>
      </c>
      <c r="P831" s="584"/>
      <c r="Q831" s="585"/>
      <c r="R831" s="586"/>
      <c r="S831" s="586"/>
      <c r="T831" s="587"/>
      <c r="U831" s="235">
        <f t="shared" si="309"/>
        <v>0</v>
      </c>
      <c r="V831" s="235">
        <f t="shared" si="310"/>
        <v>0</v>
      </c>
      <c r="X831" s="583">
        <v>28</v>
      </c>
      <c r="Y831" s="584"/>
      <c r="Z831" s="585"/>
      <c r="AA831" s="586"/>
      <c r="AB831" s="586"/>
      <c r="AC831" s="587"/>
      <c r="AD831" s="235">
        <f t="shared" si="311"/>
        <v>0</v>
      </c>
      <c r="AE831" s="235">
        <f t="shared" si="312"/>
        <v>0</v>
      </c>
      <c r="AG831" s="583">
        <v>39</v>
      </c>
      <c r="AH831" s="584"/>
      <c r="AI831" s="585"/>
      <c r="AJ831" s="586"/>
      <c r="AK831" s="586"/>
      <c r="AL831" s="587"/>
      <c r="AM831" s="235">
        <f t="shared" si="313"/>
        <v>0</v>
      </c>
      <c r="AN831" s="235">
        <f t="shared" si="314"/>
        <v>0</v>
      </c>
    </row>
    <row r="832" spans="1:40" s="177" customFormat="1" x14ac:dyDescent="0.2">
      <c r="A832" s="583">
        <v>7</v>
      </c>
      <c r="B832" s="584"/>
      <c r="C832" s="585"/>
      <c r="D832" s="586"/>
      <c r="E832" s="586"/>
      <c r="F832" s="587"/>
      <c r="G832" s="235">
        <f t="shared" si="307"/>
        <v>0</v>
      </c>
      <c r="H832" s="235">
        <f t="shared" si="308"/>
        <v>0</v>
      </c>
      <c r="I832" s="235"/>
      <c r="J832" s="235"/>
      <c r="K832" s="235"/>
      <c r="L832" s="235"/>
      <c r="M832" s="235"/>
      <c r="O832" s="583">
        <v>18</v>
      </c>
      <c r="P832" s="584"/>
      <c r="Q832" s="585"/>
      <c r="R832" s="586"/>
      <c r="S832" s="586"/>
      <c r="T832" s="587"/>
      <c r="U832" s="235">
        <f t="shared" si="309"/>
        <v>0</v>
      </c>
      <c r="V832" s="235">
        <f t="shared" si="310"/>
        <v>0</v>
      </c>
      <c r="X832" s="583">
        <v>29</v>
      </c>
      <c r="Y832" s="584"/>
      <c r="Z832" s="585"/>
      <c r="AA832" s="586"/>
      <c r="AB832" s="586"/>
      <c r="AC832" s="587"/>
      <c r="AD832" s="235">
        <f t="shared" si="311"/>
        <v>0</v>
      </c>
      <c r="AE832" s="235">
        <f t="shared" si="312"/>
        <v>0</v>
      </c>
      <c r="AG832" s="583">
        <v>40</v>
      </c>
      <c r="AH832" s="584"/>
      <c r="AI832" s="585"/>
      <c r="AJ832" s="586"/>
      <c r="AK832" s="586"/>
      <c r="AL832" s="587"/>
      <c r="AM832" s="235">
        <f t="shared" si="313"/>
        <v>0</v>
      </c>
      <c r="AN832" s="235">
        <f t="shared" si="314"/>
        <v>0</v>
      </c>
    </row>
    <row r="833" spans="1:40" s="177" customFormat="1" x14ac:dyDescent="0.2">
      <c r="A833" s="583">
        <v>8</v>
      </c>
      <c r="B833" s="584"/>
      <c r="C833" s="585"/>
      <c r="D833" s="586"/>
      <c r="E833" s="586"/>
      <c r="F833" s="587"/>
      <c r="G833" s="235">
        <f t="shared" si="307"/>
        <v>0</v>
      </c>
      <c r="H833" s="235">
        <f t="shared" si="308"/>
        <v>0</v>
      </c>
      <c r="I833" s="235"/>
      <c r="J833" s="235"/>
      <c r="K833" s="235"/>
      <c r="L833" s="235"/>
      <c r="M833" s="235"/>
      <c r="O833" s="583">
        <v>19</v>
      </c>
      <c r="P833" s="584"/>
      <c r="Q833" s="585"/>
      <c r="R833" s="586"/>
      <c r="S833" s="586"/>
      <c r="T833" s="587"/>
      <c r="U833" s="235">
        <f t="shared" si="309"/>
        <v>0</v>
      </c>
      <c r="V833" s="235">
        <f t="shared" si="310"/>
        <v>0</v>
      </c>
      <c r="X833" s="583">
        <v>30</v>
      </c>
      <c r="Y833" s="584"/>
      <c r="Z833" s="585"/>
      <c r="AA833" s="586"/>
      <c r="AB833" s="586"/>
      <c r="AC833" s="587"/>
      <c r="AD833" s="235">
        <f t="shared" si="311"/>
        <v>0</v>
      </c>
      <c r="AE833" s="235">
        <f t="shared" si="312"/>
        <v>0</v>
      </c>
      <c r="AG833" s="583">
        <v>41</v>
      </c>
      <c r="AH833" s="584"/>
      <c r="AI833" s="585"/>
      <c r="AJ833" s="586"/>
      <c r="AK833" s="586"/>
      <c r="AL833" s="587"/>
      <c r="AM833" s="235">
        <f t="shared" si="313"/>
        <v>0</v>
      </c>
      <c r="AN833" s="235">
        <f t="shared" si="314"/>
        <v>0</v>
      </c>
    </row>
    <row r="834" spans="1:40" s="177" customFormat="1" x14ac:dyDescent="0.2">
      <c r="A834" s="583">
        <v>9</v>
      </c>
      <c r="B834" s="584"/>
      <c r="C834" s="585"/>
      <c r="D834" s="586"/>
      <c r="E834" s="586"/>
      <c r="F834" s="587"/>
      <c r="G834" s="235">
        <f t="shared" si="307"/>
        <v>0</v>
      </c>
      <c r="H834" s="235">
        <f t="shared" si="308"/>
        <v>0</v>
      </c>
      <c r="I834" s="235"/>
      <c r="J834" s="235"/>
      <c r="K834" s="235"/>
      <c r="L834" s="235"/>
      <c r="M834" s="235"/>
      <c r="O834" s="583">
        <v>20</v>
      </c>
      <c r="P834" s="584"/>
      <c r="Q834" s="585"/>
      <c r="R834" s="586"/>
      <c r="S834" s="586"/>
      <c r="T834" s="587"/>
      <c r="U834" s="235">
        <f t="shared" si="309"/>
        <v>0</v>
      </c>
      <c r="V834" s="235">
        <f t="shared" si="310"/>
        <v>0</v>
      </c>
      <c r="X834" s="583">
        <v>31</v>
      </c>
      <c r="Y834" s="584"/>
      <c r="Z834" s="585"/>
      <c r="AA834" s="586"/>
      <c r="AB834" s="586"/>
      <c r="AC834" s="587"/>
      <c r="AD834" s="235">
        <f t="shared" si="311"/>
        <v>0</v>
      </c>
      <c r="AE834" s="235">
        <f t="shared" si="312"/>
        <v>0</v>
      </c>
      <c r="AG834" s="583">
        <v>42</v>
      </c>
      <c r="AH834" s="584"/>
      <c r="AI834" s="585"/>
      <c r="AJ834" s="586"/>
      <c r="AK834" s="586"/>
      <c r="AL834" s="587"/>
      <c r="AM834" s="235">
        <f t="shared" si="313"/>
        <v>0</v>
      </c>
      <c r="AN834" s="235">
        <f t="shared" si="314"/>
        <v>0</v>
      </c>
    </row>
    <row r="835" spans="1:40" s="177" customFormat="1" x14ac:dyDescent="0.2">
      <c r="A835" s="583">
        <v>10</v>
      </c>
      <c r="B835" s="584"/>
      <c r="C835" s="585"/>
      <c r="D835" s="586"/>
      <c r="E835" s="586"/>
      <c r="F835" s="587"/>
      <c r="G835" s="235">
        <f t="shared" si="307"/>
        <v>0</v>
      </c>
      <c r="H835" s="235">
        <f t="shared" si="308"/>
        <v>0</v>
      </c>
      <c r="I835" s="235"/>
      <c r="J835" s="235"/>
      <c r="K835" s="235"/>
      <c r="L835" s="235"/>
      <c r="M835" s="235"/>
      <c r="O835" s="583">
        <v>21</v>
      </c>
      <c r="P835" s="584"/>
      <c r="Q835" s="585"/>
      <c r="R835" s="586"/>
      <c r="S835" s="586"/>
      <c r="T835" s="587"/>
      <c r="U835" s="235">
        <f t="shared" si="309"/>
        <v>0</v>
      </c>
      <c r="V835" s="235">
        <f t="shared" si="310"/>
        <v>0</v>
      </c>
      <c r="X835" s="583">
        <v>32</v>
      </c>
      <c r="Y835" s="584"/>
      <c r="Z835" s="585"/>
      <c r="AA835" s="586"/>
      <c r="AB835" s="586"/>
      <c r="AC835" s="587"/>
      <c r="AD835" s="235">
        <f t="shared" si="311"/>
        <v>0</v>
      </c>
      <c r="AE835" s="235">
        <f t="shared" si="312"/>
        <v>0</v>
      </c>
      <c r="AG835" s="583">
        <v>43</v>
      </c>
      <c r="AH835" s="584"/>
      <c r="AI835" s="585"/>
      <c r="AJ835" s="586"/>
      <c r="AK835" s="586"/>
      <c r="AL835" s="587"/>
      <c r="AM835" s="235">
        <f t="shared" si="313"/>
        <v>0</v>
      </c>
      <c r="AN835" s="235">
        <f t="shared" si="314"/>
        <v>0</v>
      </c>
    </row>
    <row r="836" spans="1:40" s="177" customFormat="1" ht="13.5" thickBot="1" x14ac:dyDescent="0.25">
      <c r="A836" s="583">
        <v>11</v>
      </c>
      <c r="B836" s="584"/>
      <c r="C836" s="585"/>
      <c r="D836" s="586"/>
      <c r="E836" s="586"/>
      <c r="F836" s="587"/>
      <c r="G836" s="235">
        <f t="shared" si="307"/>
        <v>0</v>
      </c>
      <c r="H836" s="235">
        <f t="shared" si="308"/>
        <v>0</v>
      </c>
      <c r="I836" s="235"/>
      <c r="J836" s="235"/>
      <c r="K836" s="235"/>
      <c r="L836" s="235"/>
      <c r="M836" s="235"/>
      <c r="O836" s="583">
        <v>22</v>
      </c>
      <c r="P836" s="584"/>
      <c r="Q836" s="585"/>
      <c r="R836" s="586"/>
      <c r="S836" s="586"/>
      <c r="T836" s="587"/>
      <c r="U836" s="235">
        <f t="shared" si="309"/>
        <v>0</v>
      </c>
      <c r="V836" s="235">
        <f t="shared" si="310"/>
        <v>0</v>
      </c>
      <c r="X836" s="583">
        <v>33</v>
      </c>
      <c r="Y836" s="584"/>
      <c r="Z836" s="585"/>
      <c r="AA836" s="586"/>
      <c r="AB836" s="586"/>
      <c r="AC836" s="587"/>
      <c r="AD836" s="235">
        <f t="shared" si="311"/>
        <v>0</v>
      </c>
      <c r="AE836" s="235">
        <f t="shared" si="312"/>
        <v>0</v>
      </c>
      <c r="AG836" s="588"/>
      <c r="AH836" s="589" t="s">
        <v>3</v>
      </c>
      <c r="AI836" s="551"/>
      <c r="AJ836" s="589"/>
      <c r="AK836" s="589"/>
      <c r="AL836" s="590">
        <f>SUM(F826:F836)+SUM(T826:T836)+SUM(AL826:AL835)+SUM(AC826:AC836)</f>
        <v>0</v>
      </c>
      <c r="AM836" s="235"/>
      <c r="AN836" s="235"/>
    </row>
    <row r="837" spans="1:40" s="177" customFormat="1" x14ac:dyDescent="0.2">
      <c r="B837" s="591"/>
      <c r="C837" s="328"/>
      <c r="D837" s="592"/>
      <c r="E837" s="592"/>
      <c r="F837" s="575"/>
      <c r="G837" s="235"/>
      <c r="H837" s="235"/>
      <c r="I837" s="235"/>
      <c r="J837" s="235"/>
      <c r="K837" s="235"/>
      <c r="L837" s="235"/>
      <c r="M837" s="235"/>
      <c r="P837" s="591"/>
      <c r="Q837" s="328"/>
      <c r="R837" s="592"/>
      <c r="S837" s="592"/>
      <c r="T837" s="575"/>
      <c r="U837" s="235"/>
      <c r="V837" s="235"/>
      <c r="Y837" s="591"/>
      <c r="Z837" s="328"/>
      <c r="AA837" s="592"/>
      <c r="AB837" s="592"/>
      <c r="AC837" s="575"/>
      <c r="AD837" s="235"/>
      <c r="AE837" s="235"/>
      <c r="AH837" s="591"/>
      <c r="AI837" s="328"/>
      <c r="AJ837" s="592"/>
      <c r="AK837" s="592"/>
      <c r="AL837" s="575"/>
      <c r="AM837" s="235"/>
      <c r="AN837" s="235"/>
    </row>
    <row r="838" spans="1:40" s="177" customFormat="1" x14ac:dyDescent="0.2">
      <c r="B838" s="591"/>
      <c r="C838" s="328"/>
      <c r="D838" s="592"/>
      <c r="E838" s="592"/>
      <c r="F838" s="575"/>
      <c r="G838" s="235"/>
      <c r="H838" s="235"/>
      <c r="I838" s="235"/>
      <c r="J838" s="235"/>
      <c r="K838" s="235"/>
      <c r="L838" s="235"/>
      <c r="M838" s="235"/>
      <c r="P838" s="591"/>
      <c r="Q838" s="328"/>
      <c r="R838" s="592"/>
      <c r="S838" s="592"/>
      <c r="T838" s="575"/>
      <c r="U838" s="235"/>
      <c r="V838" s="235"/>
      <c r="Y838" s="591"/>
      <c r="Z838" s="328"/>
      <c r="AA838" s="592"/>
      <c r="AB838" s="592"/>
      <c r="AC838" s="575"/>
      <c r="AD838" s="235"/>
      <c r="AE838" s="235"/>
      <c r="AH838" s="591"/>
      <c r="AI838" s="328"/>
      <c r="AJ838" s="592"/>
      <c r="AK838" s="592"/>
      <c r="AL838" s="575"/>
      <c r="AM838" s="235"/>
      <c r="AN838" s="235"/>
    </row>
    <row r="839" spans="1:40" s="177" customFormat="1" x14ac:dyDescent="0.2">
      <c r="B839" s="591"/>
      <c r="C839" s="328"/>
      <c r="D839" s="592"/>
      <c r="E839" s="592"/>
      <c r="F839" s="575"/>
      <c r="G839" s="235"/>
      <c r="H839" s="235"/>
      <c r="I839" s="235"/>
      <c r="J839" s="235"/>
      <c r="K839" s="235"/>
      <c r="L839" s="235"/>
      <c r="M839" s="235"/>
      <c r="P839" s="591"/>
      <c r="Q839" s="328"/>
      <c r="R839" s="592"/>
      <c r="S839" s="592"/>
      <c r="T839" s="575"/>
      <c r="U839" s="235"/>
      <c r="V839" s="235"/>
      <c r="Y839" s="591"/>
      <c r="Z839" s="328"/>
      <c r="AA839" s="592"/>
      <c r="AB839" s="592"/>
      <c r="AC839" s="575"/>
      <c r="AD839" s="235"/>
      <c r="AE839" s="235"/>
      <c r="AH839" s="591"/>
      <c r="AI839" s="328"/>
      <c r="AJ839" s="592"/>
      <c r="AK839" s="592"/>
      <c r="AL839" s="575"/>
      <c r="AM839" s="235"/>
      <c r="AN839" s="235"/>
    </row>
    <row r="840" spans="1:40" s="177" customFormat="1" x14ac:dyDescent="0.2">
      <c r="B840" s="591"/>
      <c r="C840" s="328"/>
      <c r="D840" s="592"/>
      <c r="E840" s="592"/>
      <c r="F840" s="575"/>
      <c r="G840" s="235"/>
      <c r="H840" s="235"/>
      <c r="I840" s="235"/>
      <c r="J840" s="235"/>
      <c r="K840" s="235"/>
      <c r="L840" s="235"/>
      <c r="M840" s="235"/>
      <c r="P840" s="591"/>
      <c r="Q840" s="328"/>
      <c r="R840" s="592"/>
      <c r="S840" s="592"/>
      <c r="T840" s="575"/>
      <c r="U840" s="235"/>
      <c r="V840" s="235"/>
      <c r="Y840" s="591"/>
      <c r="Z840" s="328"/>
      <c r="AA840" s="592"/>
      <c r="AB840" s="592"/>
      <c r="AC840" s="575"/>
      <c r="AD840" s="235"/>
      <c r="AE840" s="235"/>
      <c r="AH840" s="591"/>
      <c r="AI840" s="328"/>
      <c r="AJ840" s="592"/>
      <c r="AK840" s="592"/>
      <c r="AL840" s="575"/>
      <c r="AM840" s="235"/>
      <c r="AN840" s="235"/>
    </row>
    <row r="841" spans="1:40" s="177" customFormat="1" x14ac:dyDescent="0.2">
      <c r="B841" s="591"/>
      <c r="C841" s="328"/>
      <c r="D841" s="592"/>
      <c r="E841" s="592"/>
      <c r="F841" s="575"/>
      <c r="G841" s="235"/>
      <c r="H841" s="235"/>
      <c r="I841" s="235"/>
      <c r="J841" s="235"/>
      <c r="K841" s="235"/>
      <c r="L841" s="235"/>
      <c r="M841" s="235"/>
      <c r="P841" s="591"/>
      <c r="Q841" s="328"/>
      <c r="R841" s="592"/>
      <c r="S841" s="592"/>
      <c r="T841" s="575"/>
      <c r="U841" s="235"/>
      <c r="V841" s="235"/>
      <c r="Y841" s="591"/>
      <c r="Z841" s="328"/>
      <c r="AA841" s="592"/>
      <c r="AB841" s="592"/>
      <c r="AC841" s="575"/>
      <c r="AD841" s="235"/>
      <c r="AE841" s="235"/>
      <c r="AH841" s="591"/>
      <c r="AI841" s="328"/>
      <c r="AJ841" s="592"/>
      <c r="AK841" s="592"/>
      <c r="AL841" s="575"/>
      <c r="AM841" s="235"/>
      <c r="AN841" s="235"/>
    </row>
    <row r="842" spans="1:40" s="177" customFormat="1" x14ac:dyDescent="0.2">
      <c r="B842" s="591"/>
      <c r="C842" s="328"/>
      <c r="D842" s="592"/>
      <c r="E842" s="592"/>
      <c r="F842" s="575"/>
      <c r="G842" s="235"/>
      <c r="H842" s="235"/>
      <c r="I842" s="235"/>
      <c r="J842" s="235"/>
      <c r="K842" s="235"/>
      <c r="L842" s="235"/>
      <c r="M842" s="235"/>
      <c r="P842" s="591"/>
      <c r="Q842" s="328"/>
      <c r="R842" s="592"/>
      <c r="S842" s="592"/>
      <c r="T842" s="575"/>
      <c r="U842" s="235"/>
      <c r="V842" s="235"/>
      <c r="Y842" s="591"/>
      <c r="Z842" s="328"/>
      <c r="AA842" s="592"/>
      <c r="AB842" s="592"/>
      <c r="AC842" s="575"/>
      <c r="AD842" s="235"/>
      <c r="AE842" s="235"/>
      <c r="AH842" s="591"/>
      <c r="AI842" s="328"/>
      <c r="AJ842" s="592"/>
      <c r="AK842" s="592"/>
      <c r="AL842" s="575"/>
      <c r="AM842" s="235"/>
      <c r="AN842" s="235"/>
    </row>
    <row r="843" spans="1:40" s="177" customFormat="1" ht="13.5" thickBot="1" x14ac:dyDescent="0.25">
      <c r="B843" s="591"/>
      <c r="C843" s="328"/>
      <c r="D843" s="592"/>
      <c r="E843" s="592"/>
      <c r="F843" s="575"/>
      <c r="G843" s="235"/>
      <c r="H843" s="235"/>
      <c r="I843" s="235"/>
      <c r="J843" s="235"/>
      <c r="K843" s="235"/>
      <c r="L843" s="235"/>
      <c r="M843" s="235"/>
      <c r="P843" s="591"/>
      <c r="Q843" s="328"/>
      <c r="R843" s="592"/>
      <c r="S843" s="592"/>
      <c r="T843" s="575"/>
      <c r="U843" s="235"/>
      <c r="V843" s="235"/>
      <c r="Y843" s="591"/>
      <c r="Z843" s="328"/>
      <c r="AA843" s="592"/>
      <c r="AB843" s="592"/>
      <c r="AC843" s="575"/>
      <c r="AD843" s="235"/>
      <c r="AE843" s="235"/>
      <c r="AH843" s="591"/>
      <c r="AI843" s="328"/>
      <c r="AJ843" s="592"/>
      <c r="AK843" s="592"/>
      <c r="AL843" s="575"/>
      <c r="AM843" s="235"/>
      <c r="AN843" s="235"/>
    </row>
    <row r="844" spans="1:40" s="177" customFormat="1" ht="13.5" thickBot="1" x14ac:dyDescent="0.25">
      <c r="A844" s="579">
        <v>40</v>
      </c>
      <c r="B844" s="579"/>
      <c r="C844" s="472"/>
      <c r="D844" s="816" t="s">
        <v>159</v>
      </c>
      <c r="E844" s="812" t="s">
        <v>34</v>
      </c>
      <c r="F844" s="580">
        <f>+$AL856</f>
        <v>0</v>
      </c>
      <c r="G844" s="235"/>
      <c r="H844" s="235"/>
      <c r="I844" s="235"/>
      <c r="J844" s="235"/>
      <c r="K844" s="235"/>
      <c r="L844" s="235"/>
      <c r="M844" s="235"/>
      <c r="O844" s="579"/>
      <c r="P844" s="579"/>
      <c r="Q844" s="472"/>
      <c r="R844" s="816" t="s">
        <v>159</v>
      </c>
      <c r="S844" s="812" t="s">
        <v>34</v>
      </c>
      <c r="T844" s="580">
        <f>+$AL856</f>
        <v>0</v>
      </c>
      <c r="U844" s="235"/>
      <c r="V844" s="235"/>
      <c r="X844" s="579">
        <v>40</v>
      </c>
      <c r="Y844" s="579"/>
      <c r="Z844" s="472"/>
      <c r="AA844" s="816" t="s">
        <v>159</v>
      </c>
      <c r="AB844" s="812" t="s">
        <v>34</v>
      </c>
      <c r="AC844" s="580">
        <f>+$AL856</f>
        <v>0</v>
      </c>
      <c r="AD844" s="235"/>
      <c r="AE844" s="235"/>
      <c r="AG844" s="579"/>
      <c r="AH844" s="579"/>
      <c r="AI844" s="472"/>
      <c r="AJ844" s="816" t="s">
        <v>159</v>
      </c>
      <c r="AK844" s="812" t="s">
        <v>34</v>
      </c>
      <c r="AL844" s="814" t="s">
        <v>18</v>
      </c>
      <c r="AM844" s="235"/>
      <c r="AN844" s="235"/>
    </row>
    <row r="845" spans="1:40" s="177" customFormat="1" ht="51" x14ac:dyDescent="0.2">
      <c r="A845" s="581" t="s">
        <v>7</v>
      </c>
      <c r="B845" s="582" t="str">
        <f>+" אסמכתא " &amp; $B$42 &amp;"         חזרה לטבלה "</f>
        <v xml:space="preserve"> אסמכתא          חזרה לטבלה </v>
      </c>
      <c r="C845" s="477" t="s">
        <v>203</v>
      </c>
      <c r="D845" s="817"/>
      <c r="E845" s="813"/>
      <c r="F845" s="580" t="s">
        <v>18</v>
      </c>
      <c r="G845" s="235"/>
      <c r="H845" s="235"/>
      <c r="I845" s="235"/>
      <c r="J845" s="235"/>
      <c r="K845" s="235"/>
      <c r="L845" s="235"/>
      <c r="M845" s="235"/>
      <c r="O845" s="581" t="s">
        <v>23</v>
      </c>
      <c r="P845" s="582" t="str">
        <f>+" אסמכתא " &amp; $B$42 &amp;"         חזרה לטבלה "</f>
        <v xml:space="preserve"> אסמכתא          חזרה לטבלה </v>
      </c>
      <c r="Q845" s="477" t="s">
        <v>203</v>
      </c>
      <c r="R845" s="817"/>
      <c r="S845" s="813"/>
      <c r="T845" s="580" t="s">
        <v>18</v>
      </c>
      <c r="U845" s="235"/>
      <c r="V845" s="235"/>
      <c r="X845" s="581" t="s">
        <v>7</v>
      </c>
      <c r="Y845" s="582" t="str">
        <f>+" אסמכתא " &amp; $B$42 &amp;"         חזרה לטבלה "</f>
        <v xml:space="preserve"> אסמכתא          חזרה לטבלה </v>
      </c>
      <c r="Z845" s="477" t="s">
        <v>203</v>
      </c>
      <c r="AA845" s="817"/>
      <c r="AB845" s="813"/>
      <c r="AC845" s="580" t="s">
        <v>18</v>
      </c>
      <c r="AD845" s="235"/>
      <c r="AE845" s="235"/>
      <c r="AG845" s="581" t="s">
        <v>23</v>
      </c>
      <c r="AH845" s="582" t="str">
        <f>+" אסמכתא " &amp; $B$42 &amp;"         חזרה לטבלה "</f>
        <v xml:space="preserve"> אסמכתא          חזרה לטבלה </v>
      </c>
      <c r="AI845" s="477" t="s">
        <v>203</v>
      </c>
      <c r="AJ845" s="817"/>
      <c r="AK845" s="813"/>
      <c r="AL845" s="815"/>
      <c r="AM845" s="235"/>
      <c r="AN845" s="235"/>
    </row>
    <row r="846" spans="1:40" s="177" customFormat="1" x14ac:dyDescent="0.2">
      <c r="A846" s="583">
        <v>1</v>
      </c>
      <c r="B846" s="584"/>
      <c r="C846" s="585"/>
      <c r="D846" s="586"/>
      <c r="E846" s="586"/>
      <c r="F846" s="587"/>
      <c r="G846" s="235">
        <f>IF(AND((COUNTA($C$42)=1),(COUNTA(F846)=1),($C$42&lt;&gt;0),(OR((E846&lt;$C$62),(E846&gt;($E$62+61))))),1,0)</f>
        <v>0</v>
      </c>
      <c r="H846" s="235">
        <f>IF(AND((COUNTA($C$42)=1),(COUNTA(F846)=1),($C$42&lt;&gt;0),(OR((D846&lt;$C$62),(D846&gt;($E$62))))),1,0)</f>
        <v>0</v>
      </c>
      <c r="I846" s="235"/>
      <c r="J846" s="235"/>
      <c r="K846" s="235"/>
      <c r="L846" s="235"/>
      <c r="M846" s="235"/>
      <c r="O846" s="583">
        <v>12</v>
      </c>
      <c r="P846" s="584"/>
      <c r="Q846" s="585"/>
      <c r="R846" s="586"/>
      <c r="S846" s="586"/>
      <c r="T846" s="587"/>
      <c r="U846" s="235">
        <f>IF(AND((COUNTA($C$42)=1),(COUNTA(T846)=1),($C$42&lt;&gt;0),(OR((S846&lt;$C$62),(S846&gt;($E$62+61))))),1,0)</f>
        <v>0</v>
      </c>
      <c r="V846" s="235">
        <f>IF(AND((COUNTA($C$42)=1),(COUNTA(T846)=1),($C$42&lt;&gt;0),(OR((R846&lt;$C$62),(R846&gt;($E$62))))),1,0)</f>
        <v>0</v>
      </c>
      <c r="X846" s="583">
        <v>23</v>
      </c>
      <c r="Y846" s="584"/>
      <c r="Z846" s="585"/>
      <c r="AA846" s="586"/>
      <c r="AB846" s="586"/>
      <c r="AC846" s="587"/>
      <c r="AD846" s="235">
        <f>IF(AND((COUNTA($C$42)=1),(COUNTA(AC846)=1),($C$42&lt;&gt;0),(OR((AB846&lt;$C$62),(AB846&gt;($E$62+61))))),1,0)</f>
        <v>0</v>
      </c>
      <c r="AE846" s="235">
        <f>IF(AND((COUNTA($C$42)=1),(COUNTA(AC846)=1),($C$42&lt;&gt;0),(OR((AA846&lt;$C$62),(AA846&gt;($E$62))))),1,0)</f>
        <v>0</v>
      </c>
      <c r="AG846" s="583">
        <v>34</v>
      </c>
      <c r="AH846" s="584"/>
      <c r="AI846" s="585"/>
      <c r="AJ846" s="586"/>
      <c r="AK846" s="586"/>
      <c r="AL846" s="587"/>
      <c r="AM846" s="235">
        <f>IF(AND((COUNTA($C$42)=1),(COUNTA(AL846)=1),($C$42&lt;&gt;0),(OR((AK846&lt;$C$62),(AK846&gt;($E$62+61))))),1,0)</f>
        <v>0</v>
      </c>
      <c r="AN846" s="235">
        <f>IF(AND((COUNTA($C$42)=1),(COUNTA(AL846)=1),($C$42&lt;&gt;0),(OR((AJ846&lt;$C$62),(AJ846&gt;($E$62))))),1,0)</f>
        <v>0</v>
      </c>
    </row>
    <row r="847" spans="1:40" s="177" customFormat="1" x14ac:dyDescent="0.2">
      <c r="A847" s="583">
        <v>2</v>
      </c>
      <c r="B847" s="584"/>
      <c r="C847" s="585"/>
      <c r="D847" s="586"/>
      <c r="E847" s="586"/>
      <c r="F847" s="587"/>
      <c r="G847" s="235">
        <f t="shared" ref="G847:G856" si="315">IF(AND((COUNTA($C$42)=1),(COUNTA(F847)=1),($C$42&lt;&gt;0),(OR((E847&lt;$C$62),(E847&gt;($E$62+61))))),1,0)</f>
        <v>0</v>
      </c>
      <c r="H847" s="235">
        <f t="shared" ref="H847:H856" si="316">IF(AND((COUNTA($C$42)=1),(COUNTA(F847)=1),($C$42&lt;&gt;0),(OR((D847&lt;$C$62),(D847&gt;($E$62))))),1,0)</f>
        <v>0</v>
      </c>
      <c r="I847" s="235"/>
      <c r="J847" s="235"/>
      <c r="K847" s="235"/>
      <c r="L847" s="235"/>
      <c r="M847" s="235"/>
      <c r="O847" s="583">
        <v>13</v>
      </c>
      <c r="P847" s="584"/>
      <c r="Q847" s="585"/>
      <c r="R847" s="586"/>
      <c r="S847" s="586"/>
      <c r="T847" s="587"/>
      <c r="U847" s="235">
        <f t="shared" ref="U847:U856" si="317">IF(AND((COUNTA($C$42)=1),(COUNTA(T847)=1),($C$42&lt;&gt;0),(OR((S847&lt;$C$62),(S847&gt;($E$62+61))))),1,0)</f>
        <v>0</v>
      </c>
      <c r="V847" s="235">
        <f t="shared" ref="V847:V856" si="318">IF(AND((COUNTA($C$42)=1),(COUNTA(T847)=1),($C$42&lt;&gt;0),(OR((R847&lt;$C$62),(R847&gt;($E$62))))),1,0)</f>
        <v>0</v>
      </c>
      <c r="X847" s="583">
        <v>24</v>
      </c>
      <c r="Y847" s="584"/>
      <c r="Z847" s="585"/>
      <c r="AA847" s="586"/>
      <c r="AB847" s="586"/>
      <c r="AC847" s="587"/>
      <c r="AD847" s="235">
        <f t="shared" ref="AD847:AD856" si="319">IF(AND((COUNTA($C$42)=1),(COUNTA(AC847)=1),($C$42&lt;&gt;0),(OR((AB847&lt;$C$62),(AB847&gt;($E$62+61))))),1,0)</f>
        <v>0</v>
      </c>
      <c r="AE847" s="235">
        <f t="shared" ref="AE847:AE856" si="320">IF(AND((COUNTA($C$42)=1),(COUNTA(AC847)=1),($C$42&lt;&gt;0),(OR((AA847&lt;$C$62),(AA847&gt;($E$62))))),1,0)</f>
        <v>0</v>
      </c>
      <c r="AG847" s="583">
        <v>35</v>
      </c>
      <c r="AH847" s="584"/>
      <c r="AI847" s="585"/>
      <c r="AJ847" s="586"/>
      <c r="AK847" s="586"/>
      <c r="AL847" s="587"/>
      <c r="AM847" s="235">
        <f t="shared" ref="AM847:AM855" si="321">IF(AND((COUNTA($C$42)=1),(COUNTA(AL847)=1),($C$42&lt;&gt;0),(OR((AK847&lt;$C$62),(AK847&gt;($E$62+61))))),1,0)</f>
        <v>0</v>
      </c>
      <c r="AN847" s="235">
        <f t="shared" ref="AN847:AN855" si="322">IF(AND((COUNTA($C$42)=1),(COUNTA(AL847)=1),($C$42&lt;&gt;0),(OR((AJ847&lt;$C$62),(AJ847&gt;($E$62))))),1,0)</f>
        <v>0</v>
      </c>
    </row>
    <row r="848" spans="1:40" s="177" customFormat="1" x14ac:dyDescent="0.2">
      <c r="A848" s="583">
        <v>3</v>
      </c>
      <c r="B848" s="584"/>
      <c r="C848" s="585"/>
      <c r="D848" s="586"/>
      <c r="E848" s="586"/>
      <c r="F848" s="587"/>
      <c r="G848" s="235">
        <f t="shared" si="315"/>
        <v>0</v>
      </c>
      <c r="H848" s="235">
        <f t="shared" si="316"/>
        <v>0</v>
      </c>
      <c r="I848" s="235"/>
      <c r="J848" s="235"/>
      <c r="K848" s="235"/>
      <c r="L848" s="235"/>
      <c r="M848" s="235"/>
      <c r="O848" s="583">
        <v>14</v>
      </c>
      <c r="P848" s="584"/>
      <c r="Q848" s="585"/>
      <c r="R848" s="586"/>
      <c r="S848" s="586"/>
      <c r="T848" s="587"/>
      <c r="U848" s="235">
        <f t="shared" si="317"/>
        <v>0</v>
      </c>
      <c r="V848" s="235">
        <f t="shared" si="318"/>
        <v>0</v>
      </c>
      <c r="X848" s="583">
        <v>25</v>
      </c>
      <c r="Y848" s="584"/>
      <c r="Z848" s="585"/>
      <c r="AA848" s="586"/>
      <c r="AB848" s="586"/>
      <c r="AC848" s="587"/>
      <c r="AD848" s="235">
        <f t="shared" si="319"/>
        <v>0</v>
      </c>
      <c r="AE848" s="235">
        <f t="shared" si="320"/>
        <v>0</v>
      </c>
      <c r="AG848" s="583">
        <v>36</v>
      </c>
      <c r="AH848" s="584"/>
      <c r="AI848" s="585"/>
      <c r="AJ848" s="586"/>
      <c r="AK848" s="586"/>
      <c r="AL848" s="587"/>
      <c r="AM848" s="235">
        <f t="shared" si="321"/>
        <v>0</v>
      </c>
      <c r="AN848" s="235">
        <f t="shared" si="322"/>
        <v>0</v>
      </c>
    </row>
    <row r="849" spans="1:40" s="177" customFormat="1" x14ac:dyDescent="0.2">
      <c r="A849" s="583">
        <v>4</v>
      </c>
      <c r="B849" s="584"/>
      <c r="C849" s="585"/>
      <c r="D849" s="586"/>
      <c r="E849" s="586"/>
      <c r="F849" s="587"/>
      <c r="G849" s="235">
        <f t="shared" si="315"/>
        <v>0</v>
      </c>
      <c r="H849" s="235">
        <f t="shared" si="316"/>
        <v>0</v>
      </c>
      <c r="I849" s="235"/>
      <c r="J849" s="235"/>
      <c r="K849" s="235"/>
      <c r="L849" s="235"/>
      <c r="M849" s="235"/>
      <c r="O849" s="583">
        <v>15</v>
      </c>
      <c r="P849" s="584"/>
      <c r="Q849" s="585"/>
      <c r="R849" s="586"/>
      <c r="S849" s="586"/>
      <c r="T849" s="587"/>
      <c r="U849" s="235">
        <f t="shared" si="317"/>
        <v>0</v>
      </c>
      <c r="V849" s="235">
        <f t="shared" si="318"/>
        <v>0</v>
      </c>
      <c r="X849" s="583">
        <v>26</v>
      </c>
      <c r="Y849" s="584"/>
      <c r="Z849" s="585"/>
      <c r="AA849" s="586"/>
      <c r="AB849" s="586"/>
      <c r="AC849" s="587"/>
      <c r="AD849" s="235">
        <f t="shared" si="319"/>
        <v>0</v>
      </c>
      <c r="AE849" s="235">
        <f t="shared" si="320"/>
        <v>0</v>
      </c>
      <c r="AG849" s="583">
        <v>37</v>
      </c>
      <c r="AH849" s="584"/>
      <c r="AI849" s="585"/>
      <c r="AJ849" s="586"/>
      <c r="AK849" s="586"/>
      <c r="AL849" s="587"/>
      <c r="AM849" s="235">
        <f t="shared" si="321"/>
        <v>0</v>
      </c>
      <c r="AN849" s="235">
        <f t="shared" si="322"/>
        <v>0</v>
      </c>
    </row>
    <row r="850" spans="1:40" s="177" customFormat="1" x14ac:dyDescent="0.2">
      <c r="A850" s="583">
        <v>5</v>
      </c>
      <c r="B850" s="584"/>
      <c r="C850" s="585"/>
      <c r="D850" s="586"/>
      <c r="E850" s="586"/>
      <c r="F850" s="587"/>
      <c r="G850" s="235">
        <f t="shared" si="315"/>
        <v>0</v>
      </c>
      <c r="H850" s="235">
        <f t="shared" si="316"/>
        <v>0</v>
      </c>
      <c r="I850" s="235"/>
      <c r="J850" s="235"/>
      <c r="K850" s="235"/>
      <c r="L850" s="235"/>
      <c r="M850" s="235"/>
      <c r="O850" s="583">
        <v>16</v>
      </c>
      <c r="P850" s="584"/>
      <c r="Q850" s="585"/>
      <c r="R850" s="586"/>
      <c r="S850" s="586"/>
      <c r="T850" s="587"/>
      <c r="U850" s="235">
        <f t="shared" si="317"/>
        <v>0</v>
      </c>
      <c r="V850" s="235">
        <f t="shared" si="318"/>
        <v>0</v>
      </c>
      <c r="X850" s="583">
        <v>27</v>
      </c>
      <c r="Y850" s="584"/>
      <c r="Z850" s="585"/>
      <c r="AA850" s="586"/>
      <c r="AB850" s="586"/>
      <c r="AC850" s="587"/>
      <c r="AD850" s="235">
        <f t="shared" si="319"/>
        <v>0</v>
      </c>
      <c r="AE850" s="235">
        <f t="shared" si="320"/>
        <v>0</v>
      </c>
      <c r="AG850" s="583">
        <v>38</v>
      </c>
      <c r="AH850" s="584"/>
      <c r="AI850" s="585"/>
      <c r="AJ850" s="586"/>
      <c r="AK850" s="586"/>
      <c r="AL850" s="587"/>
      <c r="AM850" s="235">
        <f t="shared" si="321"/>
        <v>0</v>
      </c>
      <c r="AN850" s="235">
        <f t="shared" si="322"/>
        <v>0</v>
      </c>
    </row>
    <row r="851" spans="1:40" s="177" customFormat="1" x14ac:dyDescent="0.2">
      <c r="A851" s="583">
        <v>6</v>
      </c>
      <c r="B851" s="584"/>
      <c r="C851" s="585"/>
      <c r="D851" s="586"/>
      <c r="E851" s="586"/>
      <c r="F851" s="587"/>
      <c r="G851" s="235">
        <f t="shared" si="315"/>
        <v>0</v>
      </c>
      <c r="H851" s="235">
        <f t="shared" si="316"/>
        <v>0</v>
      </c>
      <c r="I851" s="235"/>
      <c r="J851" s="235"/>
      <c r="K851" s="235"/>
      <c r="L851" s="235"/>
      <c r="M851" s="235"/>
      <c r="O851" s="583">
        <v>17</v>
      </c>
      <c r="P851" s="584"/>
      <c r="Q851" s="585"/>
      <c r="R851" s="586"/>
      <c r="S851" s="586"/>
      <c r="T851" s="587"/>
      <c r="U851" s="235">
        <f t="shared" si="317"/>
        <v>0</v>
      </c>
      <c r="V851" s="235">
        <f t="shared" si="318"/>
        <v>0</v>
      </c>
      <c r="X851" s="583">
        <v>28</v>
      </c>
      <c r="Y851" s="584"/>
      <c r="Z851" s="585"/>
      <c r="AA851" s="586"/>
      <c r="AB851" s="586"/>
      <c r="AC851" s="587"/>
      <c r="AD851" s="235">
        <f t="shared" si="319"/>
        <v>0</v>
      </c>
      <c r="AE851" s="235">
        <f t="shared" si="320"/>
        <v>0</v>
      </c>
      <c r="AG851" s="583">
        <v>39</v>
      </c>
      <c r="AH851" s="584"/>
      <c r="AI851" s="585"/>
      <c r="AJ851" s="586"/>
      <c r="AK851" s="586"/>
      <c r="AL851" s="587"/>
      <c r="AM851" s="235">
        <f t="shared" si="321"/>
        <v>0</v>
      </c>
      <c r="AN851" s="235">
        <f t="shared" si="322"/>
        <v>0</v>
      </c>
    </row>
    <row r="852" spans="1:40" s="177" customFormat="1" x14ac:dyDescent="0.2">
      <c r="A852" s="583">
        <v>7</v>
      </c>
      <c r="B852" s="584"/>
      <c r="C852" s="585"/>
      <c r="D852" s="586"/>
      <c r="E852" s="586"/>
      <c r="F852" s="587"/>
      <c r="G852" s="235">
        <f t="shared" si="315"/>
        <v>0</v>
      </c>
      <c r="H852" s="235">
        <f t="shared" si="316"/>
        <v>0</v>
      </c>
      <c r="I852" s="235"/>
      <c r="J852" s="235"/>
      <c r="K852" s="235"/>
      <c r="L852" s="235"/>
      <c r="M852" s="235"/>
      <c r="O852" s="583">
        <v>18</v>
      </c>
      <c r="P852" s="584"/>
      <c r="Q852" s="585"/>
      <c r="R852" s="586"/>
      <c r="S852" s="586"/>
      <c r="T852" s="587"/>
      <c r="U852" s="235">
        <f t="shared" si="317"/>
        <v>0</v>
      </c>
      <c r="V852" s="235">
        <f t="shared" si="318"/>
        <v>0</v>
      </c>
      <c r="X852" s="583">
        <v>29</v>
      </c>
      <c r="Y852" s="584"/>
      <c r="Z852" s="585"/>
      <c r="AA852" s="586"/>
      <c r="AB852" s="586"/>
      <c r="AC852" s="587"/>
      <c r="AD852" s="235">
        <f t="shared" si="319"/>
        <v>0</v>
      </c>
      <c r="AE852" s="235">
        <f t="shared" si="320"/>
        <v>0</v>
      </c>
      <c r="AG852" s="583">
        <v>40</v>
      </c>
      <c r="AH852" s="584"/>
      <c r="AI852" s="585"/>
      <c r="AJ852" s="586"/>
      <c r="AK852" s="586"/>
      <c r="AL852" s="587"/>
      <c r="AM852" s="235">
        <f t="shared" si="321"/>
        <v>0</v>
      </c>
      <c r="AN852" s="235">
        <f t="shared" si="322"/>
        <v>0</v>
      </c>
    </row>
    <row r="853" spans="1:40" s="177" customFormat="1" x14ac:dyDescent="0.2">
      <c r="A853" s="583">
        <v>8</v>
      </c>
      <c r="B853" s="584"/>
      <c r="C853" s="585"/>
      <c r="D853" s="586"/>
      <c r="E853" s="586"/>
      <c r="F853" s="587"/>
      <c r="G853" s="235">
        <f t="shared" si="315"/>
        <v>0</v>
      </c>
      <c r="H853" s="235">
        <f t="shared" si="316"/>
        <v>0</v>
      </c>
      <c r="I853" s="235"/>
      <c r="J853" s="235"/>
      <c r="K853" s="235"/>
      <c r="L853" s="235"/>
      <c r="M853" s="235"/>
      <c r="O853" s="583">
        <v>19</v>
      </c>
      <c r="P853" s="584"/>
      <c r="Q853" s="585"/>
      <c r="R853" s="586"/>
      <c r="S853" s="586"/>
      <c r="T853" s="587"/>
      <c r="U853" s="235">
        <f t="shared" si="317"/>
        <v>0</v>
      </c>
      <c r="V853" s="235">
        <f t="shared" si="318"/>
        <v>0</v>
      </c>
      <c r="X853" s="583">
        <v>30</v>
      </c>
      <c r="Y853" s="584"/>
      <c r="Z853" s="585"/>
      <c r="AA853" s="586"/>
      <c r="AB853" s="586"/>
      <c r="AC853" s="587"/>
      <c r="AD853" s="235">
        <f t="shared" si="319"/>
        <v>0</v>
      </c>
      <c r="AE853" s="235">
        <f t="shared" si="320"/>
        <v>0</v>
      </c>
      <c r="AG853" s="583">
        <v>41</v>
      </c>
      <c r="AH853" s="584"/>
      <c r="AI853" s="585"/>
      <c r="AJ853" s="586"/>
      <c r="AK853" s="586"/>
      <c r="AL853" s="587"/>
      <c r="AM853" s="235">
        <f t="shared" si="321"/>
        <v>0</v>
      </c>
      <c r="AN853" s="235">
        <f t="shared" si="322"/>
        <v>0</v>
      </c>
    </row>
    <row r="854" spans="1:40" s="177" customFormat="1" x14ac:dyDescent="0.2">
      <c r="A854" s="583">
        <v>9</v>
      </c>
      <c r="B854" s="584"/>
      <c r="C854" s="585"/>
      <c r="D854" s="586"/>
      <c r="E854" s="586"/>
      <c r="F854" s="587"/>
      <c r="G854" s="235">
        <f t="shared" si="315"/>
        <v>0</v>
      </c>
      <c r="H854" s="235">
        <f t="shared" si="316"/>
        <v>0</v>
      </c>
      <c r="I854" s="235"/>
      <c r="J854" s="235"/>
      <c r="K854" s="235"/>
      <c r="L854" s="235"/>
      <c r="M854" s="235"/>
      <c r="O854" s="583">
        <v>20</v>
      </c>
      <c r="P854" s="584"/>
      <c r="Q854" s="585"/>
      <c r="R854" s="586"/>
      <c r="S854" s="586"/>
      <c r="T854" s="587"/>
      <c r="U854" s="235">
        <f t="shared" si="317"/>
        <v>0</v>
      </c>
      <c r="V854" s="235">
        <f t="shared" si="318"/>
        <v>0</v>
      </c>
      <c r="X854" s="583">
        <v>31</v>
      </c>
      <c r="Y854" s="584"/>
      <c r="Z854" s="585"/>
      <c r="AA854" s="586"/>
      <c r="AB854" s="586"/>
      <c r="AC854" s="587"/>
      <c r="AD854" s="235">
        <f t="shared" si="319"/>
        <v>0</v>
      </c>
      <c r="AE854" s="235">
        <f t="shared" si="320"/>
        <v>0</v>
      </c>
      <c r="AG854" s="583">
        <v>42</v>
      </c>
      <c r="AH854" s="584"/>
      <c r="AI854" s="585"/>
      <c r="AJ854" s="586"/>
      <c r="AK854" s="586"/>
      <c r="AL854" s="587"/>
      <c r="AM854" s="235">
        <f t="shared" si="321"/>
        <v>0</v>
      </c>
      <c r="AN854" s="235">
        <f t="shared" si="322"/>
        <v>0</v>
      </c>
    </row>
    <row r="855" spans="1:40" s="177" customFormat="1" x14ac:dyDescent="0.2">
      <c r="A855" s="583">
        <v>10</v>
      </c>
      <c r="B855" s="584"/>
      <c r="C855" s="585"/>
      <c r="D855" s="586"/>
      <c r="E855" s="586"/>
      <c r="F855" s="587"/>
      <c r="G855" s="235">
        <f t="shared" si="315"/>
        <v>0</v>
      </c>
      <c r="H855" s="235">
        <f t="shared" si="316"/>
        <v>0</v>
      </c>
      <c r="I855" s="235"/>
      <c r="J855" s="235"/>
      <c r="K855" s="235"/>
      <c r="L855" s="235"/>
      <c r="M855" s="235"/>
      <c r="O855" s="583">
        <v>21</v>
      </c>
      <c r="P855" s="584"/>
      <c r="Q855" s="585"/>
      <c r="R855" s="586"/>
      <c r="S855" s="586"/>
      <c r="T855" s="587"/>
      <c r="U855" s="235">
        <f t="shared" si="317"/>
        <v>0</v>
      </c>
      <c r="V855" s="235">
        <f t="shared" si="318"/>
        <v>0</v>
      </c>
      <c r="X855" s="583">
        <v>32</v>
      </c>
      <c r="Y855" s="584"/>
      <c r="Z855" s="585"/>
      <c r="AA855" s="586"/>
      <c r="AB855" s="586"/>
      <c r="AC855" s="587"/>
      <c r="AD855" s="235">
        <f t="shared" si="319"/>
        <v>0</v>
      </c>
      <c r="AE855" s="235">
        <f t="shared" si="320"/>
        <v>0</v>
      </c>
      <c r="AG855" s="583">
        <v>43</v>
      </c>
      <c r="AH855" s="584"/>
      <c r="AI855" s="585"/>
      <c r="AJ855" s="586"/>
      <c r="AK855" s="586"/>
      <c r="AL855" s="587"/>
      <c r="AM855" s="235">
        <f t="shared" si="321"/>
        <v>0</v>
      </c>
      <c r="AN855" s="235">
        <f t="shared" si="322"/>
        <v>0</v>
      </c>
    </row>
    <row r="856" spans="1:40" s="177" customFormat="1" ht="13.5" thickBot="1" x14ac:dyDescent="0.25">
      <c r="A856" s="583">
        <v>11</v>
      </c>
      <c r="B856" s="584"/>
      <c r="C856" s="585"/>
      <c r="D856" s="586"/>
      <c r="E856" s="586"/>
      <c r="F856" s="587"/>
      <c r="G856" s="235">
        <f t="shared" si="315"/>
        <v>0</v>
      </c>
      <c r="H856" s="235">
        <f t="shared" si="316"/>
        <v>0</v>
      </c>
      <c r="I856" s="235"/>
      <c r="J856" s="235"/>
      <c r="K856" s="235"/>
      <c r="L856" s="235"/>
      <c r="M856" s="235"/>
      <c r="O856" s="583">
        <v>22</v>
      </c>
      <c r="P856" s="584"/>
      <c r="Q856" s="585"/>
      <c r="R856" s="586"/>
      <c r="S856" s="586"/>
      <c r="T856" s="587"/>
      <c r="U856" s="235">
        <f t="shared" si="317"/>
        <v>0</v>
      </c>
      <c r="V856" s="235">
        <f t="shared" si="318"/>
        <v>0</v>
      </c>
      <c r="X856" s="583">
        <v>33</v>
      </c>
      <c r="Y856" s="584"/>
      <c r="Z856" s="585"/>
      <c r="AA856" s="586"/>
      <c r="AB856" s="586"/>
      <c r="AC856" s="587"/>
      <c r="AD856" s="235">
        <f t="shared" si="319"/>
        <v>0</v>
      </c>
      <c r="AE856" s="235">
        <f t="shared" si="320"/>
        <v>0</v>
      </c>
      <c r="AG856" s="588"/>
      <c r="AH856" s="589" t="s">
        <v>3</v>
      </c>
      <c r="AI856" s="551"/>
      <c r="AJ856" s="589"/>
      <c r="AK856" s="589"/>
      <c r="AL856" s="590">
        <f>SUM(F846:F856)+SUM(T846:T856)+SUM(AL846:AL855)+SUM(AC846:AC856)</f>
        <v>0</v>
      </c>
      <c r="AM856" s="235"/>
      <c r="AN856" s="235"/>
    </row>
    <row r="857" spans="1:40" s="177" customFormat="1" x14ac:dyDescent="0.2">
      <c r="K857" s="575"/>
    </row>
    <row r="858" spans="1:40" s="177" customFormat="1" x14ac:dyDescent="0.2">
      <c r="K858" s="575"/>
    </row>
    <row r="859" spans="1:40" s="177" customFormat="1" x14ac:dyDescent="0.2">
      <c r="K859" s="575"/>
    </row>
    <row r="860" spans="1:40" s="177" customFormat="1" x14ac:dyDescent="0.2">
      <c r="K860" s="575"/>
    </row>
    <row r="861" spans="1:40" s="177" customFormat="1" x14ac:dyDescent="0.2">
      <c r="K861" s="575"/>
    </row>
    <row r="862" spans="1:40" s="177" customFormat="1" x14ac:dyDescent="0.2">
      <c r="K862" s="575"/>
    </row>
    <row r="863" spans="1:40" s="177" customFormat="1" x14ac:dyDescent="0.2">
      <c r="K863" s="575"/>
    </row>
    <row r="864" spans="1:40" s="177" customFormat="1" x14ac:dyDescent="0.2">
      <c r="K864" s="575"/>
    </row>
    <row r="865" spans="11:11" s="177" customFormat="1" x14ac:dyDescent="0.2">
      <c r="K865" s="575"/>
    </row>
    <row r="866" spans="11:11" s="177" customFormat="1" x14ac:dyDescent="0.2">
      <c r="K866" s="575"/>
    </row>
    <row r="867" spans="11:11" s="177" customFormat="1" x14ac:dyDescent="0.2">
      <c r="K867" s="575"/>
    </row>
    <row r="868" spans="11:11" s="177" customFormat="1" x14ac:dyDescent="0.2">
      <c r="K868" s="575"/>
    </row>
    <row r="869" spans="11:11" s="177" customFormat="1" x14ac:dyDescent="0.2">
      <c r="K869" s="575"/>
    </row>
    <row r="870" spans="11:11" s="177" customFormat="1" x14ac:dyDescent="0.2">
      <c r="K870" s="575"/>
    </row>
    <row r="871" spans="11:11" s="177" customFormat="1" x14ac:dyDescent="0.2">
      <c r="K871" s="575"/>
    </row>
    <row r="872" spans="11:11" s="177" customFormat="1" x14ac:dyDescent="0.2">
      <c r="K872" s="575"/>
    </row>
    <row r="873" spans="11:11" s="177" customFormat="1" x14ac:dyDescent="0.2">
      <c r="K873" s="575"/>
    </row>
    <row r="874" spans="11:11" s="177" customFormat="1" x14ac:dyDescent="0.2">
      <c r="K874" s="575"/>
    </row>
    <row r="875" spans="11:11" s="177" customFormat="1" x14ac:dyDescent="0.2">
      <c r="K875" s="575"/>
    </row>
    <row r="876" spans="11:11" s="177" customFormat="1" x14ac:dyDescent="0.2">
      <c r="K876" s="575"/>
    </row>
    <row r="877" spans="11:11" s="177" customFormat="1" x14ac:dyDescent="0.2">
      <c r="K877" s="575"/>
    </row>
    <row r="878" spans="11:11" s="177" customFormat="1" x14ac:dyDescent="0.2">
      <c r="K878" s="575"/>
    </row>
    <row r="879" spans="11:11" s="177" customFormat="1" x14ac:dyDescent="0.2">
      <c r="K879" s="575"/>
    </row>
    <row r="880" spans="11:11" s="177" customFormat="1" x14ac:dyDescent="0.2">
      <c r="K880" s="575"/>
    </row>
    <row r="881" spans="11:11" s="177" customFormat="1" x14ac:dyDescent="0.2">
      <c r="K881" s="575"/>
    </row>
    <row r="882" spans="11:11" s="177" customFormat="1" x14ac:dyDescent="0.2">
      <c r="K882" s="575"/>
    </row>
    <row r="883" spans="11:11" s="177" customFormat="1" x14ac:dyDescent="0.2">
      <c r="K883" s="575"/>
    </row>
    <row r="884" spans="11:11" s="177" customFormat="1" x14ac:dyDescent="0.2">
      <c r="K884" s="575"/>
    </row>
    <row r="885" spans="11:11" s="177" customFormat="1" x14ac:dyDescent="0.2">
      <c r="K885" s="575"/>
    </row>
    <row r="886" spans="11:11" s="177" customFormat="1" x14ac:dyDescent="0.2">
      <c r="K886" s="575"/>
    </row>
    <row r="887" spans="11:11" s="177" customFormat="1" x14ac:dyDescent="0.2">
      <c r="K887" s="575"/>
    </row>
    <row r="888" spans="11:11" s="177" customFormat="1" x14ac:dyDescent="0.2">
      <c r="K888" s="575"/>
    </row>
    <row r="889" spans="11:11" s="177" customFormat="1" x14ac:dyDescent="0.2">
      <c r="K889" s="575"/>
    </row>
    <row r="890" spans="11:11" s="177" customFormat="1" x14ac:dyDescent="0.2">
      <c r="K890" s="575"/>
    </row>
    <row r="891" spans="11:11" s="177" customFormat="1" x14ac:dyDescent="0.2">
      <c r="K891" s="575"/>
    </row>
    <row r="892" spans="11:11" s="177" customFormat="1" x14ac:dyDescent="0.2">
      <c r="K892" s="575"/>
    </row>
    <row r="893" spans="11:11" s="177" customFormat="1" x14ac:dyDescent="0.2">
      <c r="K893" s="575"/>
    </row>
    <row r="894" spans="11:11" s="177" customFormat="1" x14ac:dyDescent="0.2">
      <c r="K894" s="575"/>
    </row>
    <row r="895" spans="11:11" s="177" customFormat="1" x14ac:dyDescent="0.2">
      <c r="K895" s="575"/>
    </row>
    <row r="896" spans="11:11" s="177" customFormat="1" x14ac:dyDescent="0.2">
      <c r="K896" s="575"/>
    </row>
    <row r="897" spans="11:11" s="177" customFormat="1" x14ac:dyDescent="0.2">
      <c r="K897" s="575"/>
    </row>
    <row r="898" spans="11:11" s="177" customFormat="1" x14ac:dyDescent="0.2">
      <c r="K898" s="575"/>
    </row>
    <row r="899" spans="11:11" s="177" customFormat="1" x14ac:dyDescent="0.2">
      <c r="K899" s="575"/>
    </row>
    <row r="900" spans="11:11" s="177" customFormat="1" x14ac:dyDescent="0.2">
      <c r="K900" s="575"/>
    </row>
    <row r="901" spans="11:11" s="177" customFormat="1" x14ac:dyDescent="0.2">
      <c r="K901" s="575"/>
    </row>
    <row r="902" spans="11:11" s="177" customFormat="1" x14ac:dyDescent="0.2">
      <c r="K902" s="575"/>
    </row>
    <row r="903" spans="11:11" s="177" customFormat="1" x14ac:dyDescent="0.2">
      <c r="K903" s="575"/>
    </row>
    <row r="904" spans="11:11" s="177" customFormat="1" x14ac:dyDescent="0.2">
      <c r="K904" s="575"/>
    </row>
    <row r="905" spans="11:11" s="177" customFormat="1" x14ac:dyDescent="0.2">
      <c r="K905" s="575"/>
    </row>
    <row r="906" spans="11:11" s="177" customFormat="1" x14ac:dyDescent="0.2">
      <c r="K906" s="575"/>
    </row>
    <row r="907" spans="11:11" s="177" customFormat="1" x14ac:dyDescent="0.2">
      <c r="K907" s="575"/>
    </row>
    <row r="908" spans="11:11" s="177" customFormat="1" x14ac:dyDescent="0.2">
      <c r="K908" s="575"/>
    </row>
    <row r="909" spans="11:11" s="177" customFormat="1" x14ac:dyDescent="0.2">
      <c r="K909" s="575"/>
    </row>
    <row r="910" spans="11:11" s="177" customFormat="1" x14ac:dyDescent="0.2">
      <c r="K910" s="575"/>
    </row>
    <row r="911" spans="11:11" s="177" customFormat="1" x14ac:dyDescent="0.2">
      <c r="K911" s="575"/>
    </row>
    <row r="912" spans="11:11" s="177" customFormat="1" x14ac:dyDescent="0.2">
      <c r="K912" s="575"/>
    </row>
    <row r="913" spans="11:11" s="177" customFormat="1" x14ac:dyDescent="0.2">
      <c r="K913" s="575"/>
    </row>
    <row r="914" spans="11:11" s="177" customFormat="1" x14ac:dyDescent="0.2">
      <c r="K914" s="575"/>
    </row>
    <row r="915" spans="11:11" s="177" customFormat="1" x14ac:dyDescent="0.2">
      <c r="K915" s="575"/>
    </row>
    <row r="916" spans="11:11" s="177" customFormat="1" x14ac:dyDescent="0.2">
      <c r="K916" s="575"/>
    </row>
    <row r="917" spans="11:11" s="177" customFormat="1" x14ac:dyDescent="0.2">
      <c r="K917" s="575"/>
    </row>
    <row r="918" spans="11:11" s="177" customFormat="1" x14ac:dyDescent="0.2">
      <c r="K918" s="575"/>
    </row>
    <row r="919" spans="11:11" s="177" customFormat="1" x14ac:dyDescent="0.2">
      <c r="K919" s="575"/>
    </row>
    <row r="920" spans="11:11" s="177" customFormat="1" x14ac:dyDescent="0.2">
      <c r="K920" s="575"/>
    </row>
    <row r="921" spans="11:11" s="177" customFormat="1" x14ac:dyDescent="0.2">
      <c r="K921" s="575"/>
    </row>
    <row r="922" spans="11:11" s="177" customFormat="1" x14ac:dyDescent="0.2">
      <c r="K922" s="575"/>
    </row>
    <row r="923" spans="11:11" s="177" customFormat="1" x14ac:dyDescent="0.2">
      <c r="K923" s="575"/>
    </row>
    <row r="924" spans="11:11" s="177" customFormat="1" x14ac:dyDescent="0.2">
      <c r="K924" s="575"/>
    </row>
    <row r="925" spans="11:11" s="177" customFormat="1" x14ac:dyDescent="0.2">
      <c r="K925" s="575"/>
    </row>
    <row r="926" spans="11:11" s="177" customFormat="1" x14ac:dyDescent="0.2">
      <c r="K926" s="575"/>
    </row>
    <row r="927" spans="11:11" s="177" customFormat="1" x14ac:dyDescent="0.2">
      <c r="K927" s="575"/>
    </row>
    <row r="928" spans="11:11" s="177" customFormat="1" x14ac:dyDescent="0.2">
      <c r="K928" s="575"/>
    </row>
    <row r="929" spans="11:11" s="177" customFormat="1" x14ac:dyDescent="0.2">
      <c r="K929" s="575"/>
    </row>
    <row r="930" spans="11:11" s="177" customFormat="1" x14ac:dyDescent="0.2">
      <c r="K930" s="575"/>
    </row>
    <row r="931" spans="11:11" s="177" customFormat="1" x14ac:dyDescent="0.2">
      <c r="K931" s="575"/>
    </row>
    <row r="932" spans="11:11" s="177" customFormat="1" x14ac:dyDescent="0.2">
      <c r="K932" s="575"/>
    </row>
    <row r="933" spans="11:11" s="177" customFormat="1" x14ac:dyDescent="0.2">
      <c r="K933" s="575"/>
    </row>
    <row r="934" spans="11:11" s="177" customFormat="1" x14ac:dyDescent="0.2">
      <c r="K934" s="575"/>
    </row>
    <row r="935" spans="11:11" s="177" customFormat="1" x14ac:dyDescent="0.2">
      <c r="K935" s="575"/>
    </row>
    <row r="936" spans="11:11" s="177" customFormat="1" x14ac:dyDescent="0.2">
      <c r="K936" s="575"/>
    </row>
    <row r="937" spans="11:11" s="177" customFormat="1" x14ac:dyDescent="0.2">
      <c r="K937" s="575"/>
    </row>
    <row r="938" spans="11:11" s="177" customFormat="1" x14ac:dyDescent="0.2">
      <c r="K938" s="575"/>
    </row>
    <row r="939" spans="11:11" s="177" customFormat="1" x14ac:dyDescent="0.2">
      <c r="K939" s="575"/>
    </row>
    <row r="940" spans="11:11" s="177" customFormat="1" x14ac:dyDescent="0.2">
      <c r="K940" s="575"/>
    </row>
    <row r="941" spans="11:11" s="177" customFormat="1" x14ac:dyDescent="0.2">
      <c r="K941" s="575"/>
    </row>
    <row r="942" spans="11:11" s="177" customFormat="1" x14ac:dyDescent="0.2">
      <c r="K942" s="575"/>
    </row>
    <row r="943" spans="11:11" s="177" customFormat="1" x14ac:dyDescent="0.2">
      <c r="K943" s="575"/>
    </row>
    <row r="944" spans="11:11" s="177" customFormat="1" x14ac:dyDescent="0.2">
      <c r="K944" s="575"/>
    </row>
    <row r="945" spans="11:11" s="177" customFormat="1" x14ac:dyDescent="0.2">
      <c r="K945" s="575"/>
    </row>
    <row r="946" spans="11:11" s="177" customFormat="1" x14ac:dyDescent="0.2">
      <c r="K946" s="575"/>
    </row>
    <row r="947" spans="11:11" s="177" customFormat="1" x14ac:dyDescent="0.2">
      <c r="K947" s="575"/>
    </row>
    <row r="948" spans="11:11" s="177" customFormat="1" x14ac:dyDescent="0.2">
      <c r="K948" s="575"/>
    </row>
    <row r="949" spans="11:11" s="177" customFormat="1" x14ac:dyDescent="0.2">
      <c r="K949" s="575"/>
    </row>
    <row r="950" spans="11:11" s="177" customFormat="1" x14ac:dyDescent="0.2">
      <c r="K950" s="575"/>
    </row>
    <row r="951" spans="11:11" s="177" customFormat="1" x14ac:dyDescent="0.2">
      <c r="K951" s="575"/>
    </row>
    <row r="952" spans="11:11" s="177" customFormat="1" x14ac:dyDescent="0.2">
      <c r="K952" s="575"/>
    </row>
    <row r="953" spans="11:11" s="177" customFormat="1" x14ac:dyDescent="0.2">
      <c r="K953" s="575"/>
    </row>
    <row r="954" spans="11:11" s="177" customFormat="1" x14ac:dyDescent="0.2">
      <c r="K954" s="575"/>
    </row>
    <row r="955" spans="11:11" s="177" customFormat="1" x14ac:dyDescent="0.2">
      <c r="K955" s="575"/>
    </row>
    <row r="956" spans="11:11" s="177" customFormat="1" x14ac:dyDescent="0.2">
      <c r="K956" s="575"/>
    </row>
    <row r="957" spans="11:11" s="177" customFormat="1" x14ac:dyDescent="0.2">
      <c r="K957" s="575"/>
    </row>
    <row r="958" spans="11:11" s="177" customFormat="1" x14ac:dyDescent="0.2">
      <c r="K958" s="575"/>
    </row>
    <row r="959" spans="11:11" s="177" customFormat="1" x14ac:dyDescent="0.2">
      <c r="K959" s="575"/>
    </row>
    <row r="960" spans="11:11" s="177" customFormat="1" x14ac:dyDescent="0.2">
      <c r="K960" s="575"/>
    </row>
    <row r="961" spans="11:11" s="177" customFormat="1" x14ac:dyDescent="0.2">
      <c r="K961" s="575"/>
    </row>
    <row r="962" spans="11:11" s="177" customFormat="1" x14ac:dyDescent="0.2">
      <c r="K962" s="575"/>
    </row>
    <row r="963" spans="11:11" s="177" customFormat="1" x14ac:dyDescent="0.2">
      <c r="K963" s="575"/>
    </row>
    <row r="964" spans="11:11" s="177" customFormat="1" x14ac:dyDescent="0.2">
      <c r="K964" s="575"/>
    </row>
    <row r="965" spans="11:11" s="177" customFormat="1" x14ac:dyDescent="0.2">
      <c r="K965" s="575"/>
    </row>
    <row r="966" spans="11:11" s="177" customFormat="1" x14ac:dyDescent="0.2">
      <c r="K966" s="575"/>
    </row>
    <row r="967" spans="11:11" s="177" customFormat="1" x14ac:dyDescent="0.2">
      <c r="K967" s="575"/>
    </row>
    <row r="968" spans="11:11" s="177" customFormat="1" x14ac:dyDescent="0.2">
      <c r="K968" s="575"/>
    </row>
    <row r="969" spans="11:11" s="177" customFormat="1" x14ac:dyDescent="0.2">
      <c r="K969" s="575"/>
    </row>
    <row r="970" spans="11:11" s="177" customFormat="1" x14ac:dyDescent="0.2">
      <c r="K970" s="575"/>
    </row>
    <row r="971" spans="11:11" s="177" customFormat="1" x14ac:dyDescent="0.2">
      <c r="K971" s="575"/>
    </row>
    <row r="972" spans="11:11" s="177" customFormat="1" x14ac:dyDescent="0.2">
      <c r="K972" s="575"/>
    </row>
    <row r="973" spans="11:11" s="177" customFormat="1" x14ac:dyDescent="0.2">
      <c r="K973" s="575"/>
    </row>
    <row r="974" spans="11:11" s="177" customFormat="1" x14ac:dyDescent="0.2">
      <c r="K974" s="575"/>
    </row>
    <row r="975" spans="11:11" s="177" customFormat="1" x14ac:dyDescent="0.2">
      <c r="K975" s="575"/>
    </row>
    <row r="976" spans="11:11" s="177" customFormat="1" x14ac:dyDescent="0.2">
      <c r="K976" s="575"/>
    </row>
    <row r="977" spans="11:11" s="177" customFormat="1" x14ac:dyDescent="0.2">
      <c r="K977" s="575"/>
    </row>
    <row r="978" spans="11:11" s="177" customFormat="1" x14ac:dyDescent="0.2">
      <c r="K978" s="575"/>
    </row>
    <row r="979" spans="11:11" s="177" customFormat="1" x14ac:dyDescent="0.2">
      <c r="K979" s="575"/>
    </row>
    <row r="980" spans="11:11" s="177" customFormat="1" x14ac:dyDescent="0.2">
      <c r="K980" s="575"/>
    </row>
    <row r="981" spans="11:11" s="177" customFormat="1" x14ac:dyDescent="0.2">
      <c r="K981" s="575"/>
    </row>
    <row r="982" spans="11:11" s="177" customFormat="1" x14ac:dyDescent="0.2">
      <c r="K982" s="575"/>
    </row>
    <row r="983" spans="11:11" s="177" customFormat="1" x14ac:dyDescent="0.2">
      <c r="K983" s="575"/>
    </row>
    <row r="984" spans="11:11" s="177" customFormat="1" x14ac:dyDescent="0.2">
      <c r="K984" s="575"/>
    </row>
    <row r="985" spans="11:11" s="177" customFormat="1" x14ac:dyDescent="0.2">
      <c r="K985" s="575"/>
    </row>
    <row r="986" spans="11:11" s="177" customFormat="1" x14ac:dyDescent="0.2">
      <c r="K986" s="575"/>
    </row>
    <row r="987" spans="11:11" s="177" customFormat="1" x14ac:dyDescent="0.2">
      <c r="K987" s="575"/>
    </row>
    <row r="988" spans="11:11" s="177" customFormat="1" x14ac:dyDescent="0.2">
      <c r="K988" s="575"/>
    </row>
    <row r="989" spans="11:11" s="177" customFormat="1" x14ac:dyDescent="0.2">
      <c r="K989" s="575"/>
    </row>
    <row r="990" spans="11:11" s="177" customFormat="1" x14ac:dyDescent="0.2">
      <c r="K990" s="575"/>
    </row>
    <row r="991" spans="11:11" s="177" customFormat="1" x14ac:dyDescent="0.2">
      <c r="K991" s="575"/>
    </row>
    <row r="992" spans="11:11" s="177" customFormat="1" x14ac:dyDescent="0.2">
      <c r="K992" s="575"/>
    </row>
    <row r="993" spans="11:11" s="177" customFormat="1" x14ac:dyDescent="0.2">
      <c r="K993" s="575"/>
    </row>
    <row r="994" spans="11:11" s="177" customFormat="1" x14ac:dyDescent="0.2">
      <c r="K994" s="575"/>
    </row>
    <row r="995" spans="11:11" s="177" customFormat="1" x14ac:dyDescent="0.2">
      <c r="K995" s="575"/>
    </row>
    <row r="996" spans="11:11" s="177" customFormat="1" x14ac:dyDescent="0.2">
      <c r="K996" s="575"/>
    </row>
    <row r="997" spans="11:11" s="177" customFormat="1" x14ac:dyDescent="0.2">
      <c r="K997" s="575"/>
    </row>
    <row r="998" spans="11:11" s="177" customFormat="1" x14ac:dyDescent="0.2">
      <c r="K998" s="575"/>
    </row>
    <row r="999" spans="11:11" s="177" customFormat="1" x14ac:dyDescent="0.2">
      <c r="K999" s="575"/>
    </row>
    <row r="1000" spans="11:11" s="177" customFormat="1" x14ac:dyDescent="0.2">
      <c r="K1000" s="575"/>
    </row>
    <row r="1001" spans="11:11" s="177" customFormat="1" x14ac:dyDescent="0.2">
      <c r="K1001" s="575"/>
    </row>
    <row r="1002" spans="11:11" s="177" customFormat="1" x14ac:dyDescent="0.2">
      <c r="K1002" s="575"/>
    </row>
    <row r="1003" spans="11:11" s="177" customFormat="1" x14ac:dyDescent="0.2">
      <c r="K1003" s="575"/>
    </row>
    <row r="1004" spans="11:11" s="177" customFormat="1" x14ac:dyDescent="0.2">
      <c r="K1004" s="575"/>
    </row>
    <row r="1005" spans="11:11" s="177" customFormat="1" x14ac:dyDescent="0.2">
      <c r="K1005" s="575"/>
    </row>
    <row r="1006" spans="11:11" s="177" customFormat="1" x14ac:dyDescent="0.2">
      <c r="K1006" s="575"/>
    </row>
    <row r="1007" spans="11:11" s="177" customFormat="1" x14ac:dyDescent="0.2">
      <c r="K1007" s="575"/>
    </row>
    <row r="1008" spans="11:11" s="177" customFormat="1" x14ac:dyDescent="0.2">
      <c r="K1008" s="575"/>
    </row>
    <row r="1009" spans="11:11" s="177" customFormat="1" x14ac:dyDescent="0.2">
      <c r="K1009" s="575"/>
    </row>
    <row r="1010" spans="11:11" s="177" customFormat="1" x14ac:dyDescent="0.2">
      <c r="K1010" s="575"/>
    </row>
    <row r="1011" spans="11:11" s="177" customFormat="1" x14ac:dyDescent="0.2">
      <c r="K1011" s="575"/>
    </row>
    <row r="1012" spans="11:11" s="177" customFormat="1" x14ac:dyDescent="0.2">
      <c r="K1012" s="575"/>
    </row>
    <row r="1013" spans="11:11" s="177" customFormat="1" x14ac:dyDescent="0.2">
      <c r="K1013" s="575"/>
    </row>
    <row r="1014" spans="11:11" s="177" customFormat="1" x14ac:dyDescent="0.2">
      <c r="K1014" s="575"/>
    </row>
    <row r="1015" spans="11:11" s="177" customFormat="1" x14ac:dyDescent="0.2">
      <c r="K1015" s="575"/>
    </row>
    <row r="1016" spans="11:11" s="177" customFormat="1" x14ac:dyDescent="0.2">
      <c r="K1016" s="575"/>
    </row>
    <row r="1017" spans="11:11" s="177" customFormat="1" x14ac:dyDescent="0.2">
      <c r="K1017" s="575"/>
    </row>
    <row r="1018" spans="11:11" s="177" customFormat="1" x14ac:dyDescent="0.2">
      <c r="K1018" s="575"/>
    </row>
    <row r="1019" spans="11:11" s="177" customFormat="1" x14ac:dyDescent="0.2">
      <c r="K1019" s="575"/>
    </row>
    <row r="1020" spans="11:11" s="177" customFormat="1" x14ac:dyDescent="0.2">
      <c r="K1020" s="575"/>
    </row>
    <row r="1021" spans="11:11" s="177" customFormat="1" x14ac:dyDescent="0.2">
      <c r="K1021" s="575"/>
    </row>
    <row r="1022" spans="11:11" s="177" customFormat="1" x14ac:dyDescent="0.2">
      <c r="K1022" s="575"/>
    </row>
    <row r="1023" spans="11:11" s="177" customFormat="1" x14ac:dyDescent="0.2">
      <c r="K1023" s="575"/>
    </row>
    <row r="1024" spans="11:11" s="177" customFormat="1" x14ac:dyDescent="0.2">
      <c r="K1024" s="575"/>
    </row>
    <row r="1025" spans="11:11" s="177" customFormat="1" x14ac:dyDescent="0.2">
      <c r="K1025" s="575"/>
    </row>
    <row r="1026" spans="11:11" s="177" customFormat="1" x14ac:dyDescent="0.2">
      <c r="K1026" s="575"/>
    </row>
    <row r="1027" spans="11:11" s="177" customFormat="1" x14ac:dyDescent="0.2">
      <c r="K1027" s="575"/>
    </row>
    <row r="1028" spans="11:11" s="177" customFormat="1" x14ac:dyDescent="0.2">
      <c r="K1028" s="575"/>
    </row>
    <row r="1029" spans="11:11" s="177" customFormat="1" x14ac:dyDescent="0.2">
      <c r="K1029" s="575"/>
    </row>
    <row r="1030" spans="11:11" s="177" customFormat="1" x14ac:dyDescent="0.2">
      <c r="K1030" s="575"/>
    </row>
    <row r="1031" spans="11:11" s="177" customFormat="1" x14ac:dyDescent="0.2">
      <c r="K1031" s="575"/>
    </row>
    <row r="1032" spans="11:11" s="177" customFormat="1" x14ac:dyDescent="0.2">
      <c r="K1032" s="575"/>
    </row>
    <row r="1033" spans="11:11" s="177" customFormat="1" x14ac:dyDescent="0.2">
      <c r="K1033" s="575"/>
    </row>
    <row r="1034" spans="11:11" s="177" customFormat="1" x14ac:dyDescent="0.2">
      <c r="K1034" s="575"/>
    </row>
    <row r="1035" spans="11:11" s="177" customFormat="1" x14ac:dyDescent="0.2">
      <c r="K1035" s="575"/>
    </row>
    <row r="1036" spans="11:11" s="177" customFormat="1" x14ac:dyDescent="0.2">
      <c r="K1036" s="575"/>
    </row>
    <row r="1037" spans="11:11" s="177" customFormat="1" x14ac:dyDescent="0.2">
      <c r="K1037" s="575"/>
    </row>
    <row r="1038" spans="11:11" s="177" customFormat="1" x14ac:dyDescent="0.2">
      <c r="K1038" s="575"/>
    </row>
    <row r="1039" spans="11:11" s="177" customFormat="1" x14ac:dyDescent="0.2">
      <c r="K1039" s="575"/>
    </row>
    <row r="1040" spans="11:11" s="177" customFormat="1" x14ac:dyDescent="0.2">
      <c r="K1040" s="575"/>
    </row>
    <row r="1041" spans="11:11" s="177" customFormat="1" x14ac:dyDescent="0.2">
      <c r="K1041" s="575"/>
    </row>
    <row r="1042" spans="11:11" s="177" customFormat="1" x14ac:dyDescent="0.2">
      <c r="K1042" s="575"/>
    </row>
    <row r="1043" spans="11:11" s="177" customFormat="1" x14ac:dyDescent="0.2">
      <c r="K1043" s="575"/>
    </row>
    <row r="1044" spans="11:11" s="177" customFormat="1" x14ac:dyDescent="0.2">
      <c r="K1044" s="575"/>
    </row>
    <row r="1045" spans="11:11" s="177" customFormat="1" x14ac:dyDescent="0.2">
      <c r="K1045" s="575"/>
    </row>
    <row r="1046" spans="11:11" s="177" customFormat="1" x14ac:dyDescent="0.2">
      <c r="K1046" s="575"/>
    </row>
    <row r="1047" spans="11:11" s="177" customFormat="1" x14ac:dyDescent="0.2">
      <c r="K1047" s="575"/>
    </row>
    <row r="1048" spans="11:11" s="177" customFormat="1" x14ac:dyDescent="0.2">
      <c r="K1048" s="575"/>
    </row>
    <row r="1049" spans="11:11" s="177" customFormat="1" x14ac:dyDescent="0.2">
      <c r="K1049" s="575"/>
    </row>
    <row r="1050" spans="11:11" s="177" customFormat="1" x14ac:dyDescent="0.2">
      <c r="K1050" s="575"/>
    </row>
    <row r="1051" spans="11:11" s="177" customFormat="1" x14ac:dyDescent="0.2">
      <c r="K1051" s="575"/>
    </row>
    <row r="1052" spans="11:11" s="177" customFormat="1" x14ac:dyDescent="0.2">
      <c r="K1052" s="575"/>
    </row>
    <row r="1053" spans="11:11" s="177" customFormat="1" x14ac:dyDescent="0.2">
      <c r="K1053" s="575"/>
    </row>
    <row r="1054" spans="11:11" s="177" customFormat="1" x14ac:dyDescent="0.2">
      <c r="K1054" s="575"/>
    </row>
    <row r="1055" spans="11:11" s="177" customFormat="1" x14ac:dyDescent="0.2">
      <c r="K1055" s="575"/>
    </row>
    <row r="1056" spans="11:11" s="177" customFormat="1" x14ac:dyDescent="0.2">
      <c r="K1056" s="575"/>
    </row>
    <row r="1057" spans="11:11" s="177" customFormat="1" x14ac:dyDescent="0.2">
      <c r="K1057" s="575"/>
    </row>
    <row r="1058" spans="11:11" s="177" customFormat="1" x14ac:dyDescent="0.2">
      <c r="K1058" s="575"/>
    </row>
    <row r="1059" spans="11:11" s="177" customFormat="1" x14ac:dyDescent="0.2">
      <c r="K1059" s="575"/>
    </row>
    <row r="1060" spans="11:11" s="177" customFormat="1" x14ac:dyDescent="0.2">
      <c r="K1060" s="575"/>
    </row>
    <row r="1061" spans="11:11" s="177" customFormat="1" x14ac:dyDescent="0.2">
      <c r="K1061" s="575"/>
    </row>
    <row r="1062" spans="11:11" s="177" customFormat="1" x14ac:dyDescent="0.2">
      <c r="K1062" s="575"/>
    </row>
    <row r="1063" spans="11:11" s="177" customFormat="1" x14ac:dyDescent="0.2">
      <c r="K1063" s="575"/>
    </row>
    <row r="1064" spans="11:11" s="177" customFormat="1" x14ac:dyDescent="0.2">
      <c r="K1064" s="575"/>
    </row>
    <row r="1065" spans="11:11" s="177" customFormat="1" x14ac:dyDescent="0.2">
      <c r="K1065" s="575"/>
    </row>
    <row r="1066" spans="11:11" s="177" customFormat="1" x14ac:dyDescent="0.2">
      <c r="K1066" s="575"/>
    </row>
    <row r="1067" spans="11:11" s="177" customFormat="1" x14ac:dyDescent="0.2">
      <c r="K1067" s="575"/>
    </row>
    <row r="1068" spans="11:11" s="177" customFormat="1" x14ac:dyDescent="0.2">
      <c r="K1068" s="575"/>
    </row>
    <row r="1069" spans="11:11" s="177" customFormat="1" x14ac:dyDescent="0.2">
      <c r="K1069" s="575"/>
    </row>
    <row r="1070" spans="11:11" s="177" customFormat="1" x14ac:dyDescent="0.2">
      <c r="K1070" s="575"/>
    </row>
    <row r="1071" spans="11:11" s="177" customFormat="1" x14ac:dyDescent="0.2">
      <c r="K1071" s="575"/>
    </row>
    <row r="1072" spans="11:11" s="177" customFormat="1" x14ac:dyDescent="0.2">
      <c r="K1072" s="575"/>
    </row>
    <row r="1073" spans="11:11" s="177" customFormat="1" x14ac:dyDescent="0.2">
      <c r="K1073" s="575"/>
    </row>
    <row r="1074" spans="11:11" s="177" customFormat="1" x14ac:dyDescent="0.2">
      <c r="K1074" s="575"/>
    </row>
    <row r="1075" spans="11:11" s="177" customFormat="1" x14ac:dyDescent="0.2">
      <c r="K1075" s="575"/>
    </row>
    <row r="1076" spans="11:11" s="177" customFormat="1" x14ac:dyDescent="0.2">
      <c r="K1076" s="575"/>
    </row>
    <row r="1077" spans="11:11" s="177" customFormat="1" x14ac:dyDescent="0.2">
      <c r="K1077" s="575"/>
    </row>
    <row r="1078" spans="11:11" s="177" customFormat="1" x14ac:dyDescent="0.2">
      <c r="K1078" s="575"/>
    </row>
    <row r="1079" spans="11:11" s="177" customFormat="1" x14ac:dyDescent="0.2">
      <c r="K1079" s="575"/>
    </row>
    <row r="1080" spans="11:11" s="177" customFormat="1" x14ac:dyDescent="0.2">
      <c r="K1080" s="575"/>
    </row>
    <row r="1081" spans="11:11" s="177" customFormat="1" x14ac:dyDescent="0.2">
      <c r="K1081" s="575"/>
    </row>
    <row r="1082" spans="11:11" s="177" customFormat="1" x14ac:dyDescent="0.2">
      <c r="K1082" s="575"/>
    </row>
    <row r="1083" spans="11:11" s="177" customFormat="1" x14ac:dyDescent="0.2">
      <c r="K1083" s="575"/>
    </row>
    <row r="1084" spans="11:11" s="177" customFormat="1" x14ac:dyDescent="0.2">
      <c r="K1084" s="575"/>
    </row>
    <row r="1085" spans="11:11" s="177" customFormat="1" x14ac:dyDescent="0.2">
      <c r="K1085" s="575"/>
    </row>
    <row r="1086" spans="11:11" s="177" customFormat="1" x14ac:dyDescent="0.2">
      <c r="K1086" s="575"/>
    </row>
    <row r="1087" spans="11:11" s="177" customFormat="1" x14ac:dyDescent="0.2">
      <c r="K1087" s="575"/>
    </row>
    <row r="1088" spans="11:11" s="177" customFormat="1" x14ac:dyDescent="0.2">
      <c r="K1088" s="575"/>
    </row>
    <row r="1089" spans="11:11" s="177" customFormat="1" x14ac:dyDescent="0.2">
      <c r="K1089" s="575"/>
    </row>
    <row r="1090" spans="11:11" s="177" customFormat="1" x14ac:dyDescent="0.2">
      <c r="K1090" s="575"/>
    </row>
    <row r="1091" spans="11:11" s="177" customFormat="1" x14ac:dyDescent="0.2">
      <c r="K1091" s="575"/>
    </row>
    <row r="1092" spans="11:11" s="177" customFormat="1" x14ac:dyDescent="0.2">
      <c r="K1092" s="575"/>
    </row>
    <row r="1093" spans="11:11" s="177" customFormat="1" x14ac:dyDescent="0.2">
      <c r="K1093" s="575"/>
    </row>
    <row r="1094" spans="11:11" s="177" customFormat="1" x14ac:dyDescent="0.2">
      <c r="K1094" s="575"/>
    </row>
    <row r="1095" spans="11:11" s="177" customFormat="1" x14ac:dyDescent="0.2">
      <c r="K1095" s="575"/>
    </row>
    <row r="1096" spans="11:11" s="177" customFormat="1" x14ac:dyDescent="0.2">
      <c r="K1096" s="575"/>
    </row>
    <row r="1097" spans="11:11" s="177" customFormat="1" x14ac:dyDescent="0.2">
      <c r="K1097" s="575"/>
    </row>
    <row r="1098" spans="11:11" s="177" customFormat="1" x14ac:dyDescent="0.2">
      <c r="K1098" s="575"/>
    </row>
    <row r="1099" spans="11:11" s="177" customFormat="1" x14ac:dyDescent="0.2">
      <c r="K1099" s="575"/>
    </row>
    <row r="1100" spans="11:11" s="177" customFormat="1" x14ac:dyDescent="0.2">
      <c r="K1100" s="575"/>
    </row>
    <row r="1101" spans="11:11" s="177" customFormat="1" x14ac:dyDescent="0.2">
      <c r="K1101" s="575"/>
    </row>
    <row r="1102" spans="11:11" s="177" customFormat="1" x14ac:dyDescent="0.2">
      <c r="K1102" s="575"/>
    </row>
    <row r="1103" spans="11:11" s="177" customFormat="1" x14ac:dyDescent="0.2">
      <c r="K1103" s="575"/>
    </row>
    <row r="1104" spans="11:11" s="177" customFormat="1" x14ac:dyDescent="0.2">
      <c r="K1104" s="575"/>
    </row>
    <row r="1105" spans="11:11" s="177" customFormat="1" x14ac:dyDescent="0.2">
      <c r="K1105" s="575"/>
    </row>
    <row r="1106" spans="11:11" s="177" customFormat="1" x14ac:dyDescent="0.2">
      <c r="K1106" s="575"/>
    </row>
    <row r="1107" spans="11:11" s="177" customFormat="1" x14ac:dyDescent="0.2">
      <c r="K1107" s="575"/>
    </row>
    <row r="1108" spans="11:11" s="177" customFormat="1" x14ac:dyDescent="0.2">
      <c r="K1108" s="575"/>
    </row>
    <row r="1109" spans="11:11" s="177" customFormat="1" x14ac:dyDescent="0.2">
      <c r="K1109" s="575"/>
    </row>
    <row r="1110" spans="11:11" s="177" customFormat="1" x14ac:dyDescent="0.2">
      <c r="K1110" s="575"/>
    </row>
    <row r="1111" spans="11:11" s="177" customFormat="1" x14ac:dyDescent="0.2">
      <c r="K1111" s="575"/>
    </row>
    <row r="1112" spans="11:11" s="177" customFormat="1" x14ac:dyDescent="0.2">
      <c r="K1112" s="575"/>
    </row>
    <row r="1113" spans="11:11" s="177" customFormat="1" x14ac:dyDescent="0.2">
      <c r="K1113" s="575"/>
    </row>
    <row r="1114" spans="11:11" s="177" customFormat="1" x14ac:dyDescent="0.2">
      <c r="K1114" s="575"/>
    </row>
    <row r="1115" spans="11:11" s="177" customFormat="1" x14ac:dyDescent="0.2">
      <c r="K1115" s="575"/>
    </row>
    <row r="1116" spans="11:11" s="177" customFormat="1" x14ac:dyDescent="0.2">
      <c r="K1116" s="575"/>
    </row>
    <row r="1117" spans="11:11" s="177" customFormat="1" x14ac:dyDescent="0.2">
      <c r="K1117" s="575"/>
    </row>
    <row r="1118" spans="11:11" s="177" customFormat="1" x14ac:dyDescent="0.2">
      <c r="K1118" s="575"/>
    </row>
    <row r="1119" spans="11:11" s="177" customFormat="1" x14ac:dyDescent="0.2">
      <c r="K1119" s="575"/>
    </row>
    <row r="1120" spans="11:11" s="177" customFormat="1" x14ac:dyDescent="0.2">
      <c r="K1120" s="575"/>
    </row>
    <row r="1121" spans="11:11" s="177" customFormat="1" x14ac:dyDescent="0.2">
      <c r="K1121" s="575"/>
    </row>
    <row r="1122" spans="11:11" s="177" customFormat="1" x14ac:dyDescent="0.2">
      <c r="K1122" s="575"/>
    </row>
    <row r="1123" spans="11:11" s="177" customFormat="1" x14ac:dyDescent="0.2">
      <c r="K1123" s="575"/>
    </row>
    <row r="1124" spans="11:11" s="177" customFormat="1" x14ac:dyDescent="0.2">
      <c r="K1124" s="575"/>
    </row>
    <row r="1125" spans="11:11" s="177" customFormat="1" x14ac:dyDescent="0.2">
      <c r="K1125" s="575"/>
    </row>
    <row r="1126" spans="11:11" s="177" customFormat="1" x14ac:dyDescent="0.2">
      <c r="K1126" s="575"/>
    </row>
    <row r="1127" spans="11:11" s="177" customFormat="1" x14ac:dyDescent="0.2">
      <c r="K1127" s="575"/>
    </row>
    <row r="1128" spans="11:11" s="177" customFormat="1" x14ac:dyDescent="0.2">
      <c r="K1128" s="575"/>
    </row>
    <row r="1129" spans="11:11" s="177" customFormat="1" x14ac:dyDescent="0.2">
      <c r="K1129" s="575"/>
    </row>
    <row r="1130" spans="11:11" s="177" customFormat="1" x14ac:dyDescent="0.2">
      <c r="K1130" s="575"/>
    </row>
    <row r="1131" spans="11:11" s="177" customFormat="1" x14ac:dyDescent="0.2">
      <c r="K1131" s="575"/>
    </row>
    <row r="1132" spans="11:11" s="177" customFormat="1" x14ac:dyDescent="0.2">
      <c r="K1132" s="575"/>
    </row>
    <row r="1133" spans="11:11" s="177" customFormat="1" x14ac:dyDescent="0.2">
      <c r="K1133" s="575"/>
    </row>
    <row r="1134" spans="11:11" s="177" customFormat="1" x14ac:dyDescent="0.2">
      <c r="K1134" s="575"/>
    </row>
    <row r="1135" spans="11:11" s="177" customFormat="1" x14ac:dyDescent="0.2">
      <c r="K1135" s="575"/>
    </row>
    <row r="1136" spans="11:11" s="177" customFormat="1" x14ac:dyDescent="0.2">
      <c r="K1136" s="575"/>
    </row>
    <row r="1137" spans="11:11" s="177" customFormat="1" x14ac:dyDescent="0.2">
      <c r="K1137" s="575"/>
    </row>
    <row r="1138" spans="11:11" s="177" customFormat="1" x14ac:dyDescent="0.2">
      <c r="K1138" s="575"/>
    </row>
    <row r="1139" spans="11:11" s="177" customFormat="1" x14ac:dyDescent="0.2">
      <c r="K1139" s="575"/>
    </row>
    <row r="1140" spans="11:11" s="177" customFormat="1" x14ac:dyDescent="0.2">
      <c r="K1140" s="575"/>
    </row>
    <row r="1141" spans="11:11" s="177" customFormat="1" x14ac:dyDescent="0.2">
      <c r="K1141" s="575"/>
    </row>
    <row r="1142" spans="11:11" s="177" customFormat="1" x14ac:dyDescent="0.2">
      <c r="K1142" s="575"/>
    </row>
    <row r="1143" spans="11:11" s="177" customFormat="1" x14ac:dyDescent="0.2">
      <c r="K1143" s="575"/>
    </row>
    <row r="1144" spans="11:11" s="177" customFormat="1" x14ac:dyDescent="0.2">
      <c r="K1144" s="575"/>
    </row>
    <row r="1145" spans="11:11" s="177" customFormat="1" x14ac:dyDescent="0.2">
      <c r="K1145" s="575"/>
    </row>
    <row r="1146" spans="11:11" s="177" customFormat="1" x14ac:dyDescent="0.2">
      <c r="K1146" s="575"/>
    </row>
    <row r="1147" spans="11:11" s="177" customFormat="1" x14ac:dyDescent="0.2">
      <c r="K1147" s="575"/>
    </row>
    <row r="1148" spans="11:11" s="177" customFormat="1" x14ac:dyDescent="0.2">
      <c r="K1148" s="575"/>
    </row>
    <row r="1149" spans="11:11" s="177" customFormat="1" x14ac:dyDescent="0.2">
      <c r="K1149" s="575"/>
    </row>
    <row r="1150" spans="11:11" s="177" customFormat="1" x14ac:dyDescent="0.2">
      <c r="K1150" s="575"/>
    </row>
    <row r="1151" spans="11:11" s="177" customFormat="1" x14ac:dyDescent="0.2">
      <c r="K1151" s="575"/>
    </row>
    <row r="1152" spans="11:11" s="177" customFormat="1" x14ac:dyDescent="0.2">
      <c r="K1152" s="575"/>
    </row>
    <row r="1153" spans="11:11" s="177" customFormat="1" x14ac:dyDescent="0.2">
      <c r="K1153" s="575"/>
    </row>
    <row r="1154" spans="11:11" s="177" customFormat="1" x14ac:dyDescent="0.2">
      <c r="K1154" s="575"/>
    </row>
    <row r="1155" spans="11:11" s="177" customFormat="1" x14ac:dyDescent="0.2">
      <c r="K1155" s="575"/>
    </row>
    <row r="1156" spans="11:11" s="177" customFormat="1" x14ac:dyDescent="0.2">
      <c r="K1156" s="575"/>
    </row>
    <row r="1157" spans="11:11" s="177" customFormat="1" x14ac:dyDescent="0.2">
      <c r="K1157" s="575"/>
    </row>
    <row r="1158" spans="11:11" s="177" customFormat="1" x14ac:dyDescent="0.2">
      <c r="K1158" s="575"/>
    </row>
    <row r="1159" spans="11:11" s="177" customFormat="1" x14ac:dyDescent="0.2">
      <c r="K1159" s="575"/>
    </row>
    <row r="1160" spans="11:11" s="177" customFormat="1" x14ac:dyDescent="0.2">
      <c r="K1160" s="575"/>
    </row>
    <row r="1161" spans="11:11" s="177" customFormat="1" x14ac:dyDescent="0.2">
      <c r="K1161" s="575"/>
    </row>
    <row r="1162" spans="11:11" s="177" customFormat="1" x14ac:dyDescent="0.2">
      <c r="K1162" s="575"/>
    </row>
    <row r="1163" spans="11:11" s="177" customFormat="1" x14ac:dyDescent="0.2">
      <c r="K1163" s="575"/>
    </row>
    <row r="1164" spans="11:11" s="177" customFormat="1" x14ac:dyDescent="0.2">
      <c r="K1164" s="575"/>
    </row>
    <row r="1165" spans="11:11" s="177" customFormat="1" x14ac:dyDescent="0.2">
      <c r="K1165" s="575"/>
    </row>
    <row r="1166" spans="11:11" s="177" customFormat="1" x14ac:dyDescent="0.2">
      <c r="K1166" s="575"/>
    </row>
    <row r="1167" spans="11:11" s="177" customFormat="1" x14ac:dyDescent="0.2">
      <c r="K1167" s="575"/>
    </row>
    <row r="1168" spans="11:11" s="177" customFormat="1" x14ac:dyDescent="0.2">
      <c r="K1168" s="575"/>
    </row>
    <row r="1169" spans="11:11" s="177" customFormat="1" x14ac:dyDescent="0.2">
      <c r="K1169" s="575"/>
    </row>
    <row r="1170" spans="11:11" s="177" customFormat="1" x14ac:dyDescent="0.2">
      <c r="K1170" s="575"/>
    </row>
    <row r="1171" spans="11:11" s="177" customFormat="1" x14ac:dyDescent="0.2">
      <c r="K1171" s="575"/>
    </row>
    <row r="1172" spans="11:11" s="177" customFormat="1" x14ac:dyDescent="0.2">
      <c r="K1172" s="575"/>
    </row>
    <row r="1173" spans="11:11" s="177" customFormat="1" x14ac:dyDescent="0.2">
      <c r="K1173" s="575"/>
    </row>
    <row r="1174" spans="11:11" s="177" customFormat="1" x14ac:dyDescent="0.2">
      <c r="K1174" s="575"/>
    </row>
    <row r="1175" spans="11:11" s="177" customFormat="1" x14ac:dyDescent="0.2">
      <c r="K1175" s="575"/>
    </row>
    <row r="1176" spans="11:11" s="177" customFormat="1" x14ac:dyDescent="0.2">
      <c r="K1176" s="575"/>
    </row>
    <row r="1177" spans="11:11" s="177" customFormat="1" x14ac:dyDescent="0.2">
      <c r="K1177" s="575"/>
    </row>
    <row r="1178" spans="11:11" s="177" customFormat="1" x14ac:dyDescent="0.2">
      <c r="K1178" s="575"/>
    </row>
    <row r="1179" spans="11:11" s="177" customFormat="1" x14ac:dyDescent="0.2">
      <c r="K1179" s="575"/>
    </row>
    <row r="1180" spans="11:11" s="177" customFormat="1" x14ac:dyDescent="0.2">
      <c r="K1180" s="575"/>
    </row>
    <row r="1181" spans="11:11" s="177" customFormat="1" x14ac:dyDescent="0.2">
      <c r="K1181" s="575"/>
    </row>
    <row r="1182" spans="11:11" s="177" customFormat="1" x14ac:dyDescent="0.2">
      <c r="K1182" s="575"/>
    </row>
    <row r="1183" spans="11:11" s="177" customFormat="1" x14ac:dyDescent="0.2">
      <c r="K1183" s="575"/>
    </row>
    <row r="1184" spans="11:11" s="177" customFormat="1" x14ac:dyDescent="0.2">
      <c r="K1184" s="575"/>
    </row>
    <row r="1185" spans="11:11" s="177" customFormat="1" x14ac:dyDescent="0.2">
      <c r="K1185" s="575"/>
    </row>
    <row r="1186" spans="11:11" s="177" customFormat="1" x14ac:dyDescent="0.2">
      <c r="K1186" s="575"/>
    </row>
    <row r="1187" spans="11:11" s="177" customFormat="1" x14ac:dyDescent="0.2">
      <c r="K1187" s="575"/>
    </row>
    <row r="1188" spans="11:11" s="177" customFormat="1" x14ac:dyDescent="0.2">
      <c r="K1188" s="575"/>
    </row>
    <row r="1189" spans="11:11" s="177" customFormat="1" x14ac:dyDescent="0.2">
      <c r="K1189" s="575"/>
    </row>
    <row r="1190" spans="11:11" s="177" customFormat="1" x14ac:dyDescent="0.2">
      <c r="K1190" s="575"/>
    </row>
    <row r="1191" spans="11:11" s="177" customFormat="1" x14ac:dyDescent="0.2">
      <c r="K1191" s="575"/>
    </row>
    <row r="1192" spans="11:11" s="177" customFormat="1" x14ac:dyDescent="0.2">
      <c r="K1192" s="575"/>
    </row>
    <row r="1193" spans="11:11" s="177" customFormat="1" x14ac:dyDescent="0.2">
      <c r="K1193" s="575"/>
    </row>
    <row r="1194" spans="11:11" s="177" customFormat="1" x14ac:dyDescent="0.2">
      <c r="K1194" s="575"/>
    </row>
    <row r="1195" spans="11:11" s="177" customFormat="1" x14ac:dyDescent="0.2">
      <c r="K1195" s="575"/>
    </row>
    <row r="1196" spans="11:11" s="177" customFormat="1" x14ac:dyDescent="0.2">
      <c r="K1196" s="575"/>
    </row>
    <row r="1197" spans="11:11" s="177" customFormat="1" x14ac:dyDescent="0.2">
      <c r="K1197" s="575"/>
    </row>
    <row r="1198" spans="11:11" s="177" customFormat="1" x14ac:dyDescent="0.2">
      <c r="K1198" s="575"/>
    </row>
    <row r="1199" spans="11:11" s="177" customFormat="1" x14ac:dyDescent="0.2">
      <c r="K1199" s="575"/>
    </row>
    <row r="1200" spans="11:11" s="177" customFormat="1" x14ac:dyDescent="0.2">
      <c r="K1200" s="575"/>
    </row>
    <row r="1201" spans="11:11" s="177" customFormat="1" x14ac:dyDescent="0.2">
      <c r="K1201" s="575"/>
    </row>
    <row r="1202" spans="11:11" s="177" customFormat="1" x14ac:dyDescent="0.2">
      <c r="K1202" s="575"/>
    </row>
    <row r="1203" spans="11:11" s="177" customFormat="1" x14ac:dyDescent="0.2">
      <c r="K1203" s="575"/>
    </row>
    <row r="1204" spans="11:11" s="177" customFormat="1" x14ac:dyDescent="0.2">
      <c r="K1204" s="575"/>
    </row>
    <row r="1205" spans="11:11" s="177" customFormat="1" x14ac:dyDescent="0.2">
      <c r="K1205" s="575"/>
    </row>
    <row r="1206" spans="11:11" s="177" customFormat="1" x14ac:dyDescent="0.2">
      <c r="K1206" s="575"/>
    </row>
    <row r="1207" spans="11:11" s="177" customFormat="1" x14ac:dyDescent="0.2">
      <c r="K1207" s="575"/>
    </row>
    <row r="1208" spans="11:11" s="177" customFormat="1" x14ac:dyDescent="0.2">
      <c r="K1208" s="575"/>
    </row>
    <row r="1209" spans="11:11" s="177" customFormat="1" x14ac:dyDescent="0.2">
      <c r="K1209" s="575"/>
    </row>
    <row r="1210" spans="11:11" s="177" customFormat="1" x14ac:dyDescent="0.2">
      <c r="K1210" s="575"/>
    </row>
    <row r="1211" spans="11:11" s="177" customFormat="1" x14ac:dyDescent="0.2">
      <c r="K1211" s="575"/>
    </row>
    <row r="1212" spans="11:11" s="177" customFormat="1" x14ac:dyDescent="0.2">
      <c r="K1212" s="575"/>
    </row>
    <row r="1213" spans="11:11" s="177" customFormat="1" x14ac:dyDescent="0.2">
      <c r="K1213" s="575"/>
    </row>
    <row r="1214" spans="11:11" s="177" customFormat="1" x14ac:dyDescent="0.2">
      <c r="K1214" s="575"/>
    </row>
    <row r="1215" spans="11:11" s="177" customFormat="1" x14ac:dyDescent="0.2">
      <c r="K1215" s="575"/>
    </row>
    <row r="1216" spans="11:11" s="177" customFormat="1" x14ac:dyDescent="0.2">
      <c r="K1216" s="575"/>
    </row>
    <row r="1217" spans="11:11" s="177" customFormat="1" x14ac:dyDescent="0.2">
      <c r="K1217" s="575"/>
    </row>
    <row r="1218" spans="11:11" s="177" customFormat="1" x14ac:dyDescent="0.2">
      <c r="K1218" s="575"/>
    </row>
    <row r="1219" spans="11:11" s="177" customFormat="1" x14ac:dyDescent="0.2">
      <c r="K1219" s="575"/>
    </row>
    <row r="1220" spans="11:11" s="177" customFormat="1" x14ac:dyDescent="0.2">
      <c r="K1220" s="575"/>
    </row>
    <row r="1221" spans="11:11" s="177" customFormat="1" x14ac:dyDescent="0.2">
      <c r="K1221" s="575"/>
    </row>
    <row r="1222" spans="11:11" s="177" customFormat="1" x14ac:dyDescent="0.2">
      <c r="K1222" s="575"/>
    </row>
    <row r="1223" spans="11:11" s="177" customFormat="1" x14ac:dyDescent="0.2">
      <c r="K1223" s="575"/>
    </row>
    <row r="1224" spans="11:11" s="177" customFormat="1" x14ac:dyDescent="0.2">
      <c r="K1224" s="575"/>
    </row>
    <row r="1225" spans="11:11" s="177" customFormat="1" x14ac:dyDescent="0.2">
      <c r="K1225" s="575"/>
    </row>
    <row r="1226" spans="11:11" s="177" customFormat="1" x14ac:dyDescent="0.2">
      <c r="K1226" s="575"/>
    </row>
    <row r="1227" spans="11:11" s="177" customFormat="1" x14ac:dyDescent="0.2">
      <c r="K1227" s="575"/>
    </row>
    <row r="1228" spans="11:11" s="177" customFormat="1" x14ac:dyDescent="0.2">
      <c r="K1228" s="575"/>
    </row>
    <row r="1229" spans="11:11" s="177" customFormat="1" x14ac:dyDescent="0.2">
      <c r="K1229" s="575"/>
    </row>
    <row r="1230" spans="11:11" s="177" customFormat="1" x14ac:dyDescent="0.2">
      <c r="K1230" s="575"/>
    </row>
    <row r="1231" spans="11:11" s="177" customFormat="1" x14ac:dyDescent="0.2">
      <c r="K1231" s="575"/>
    </row>
    <row r="1232" spans="11:11" s="177" customFormat="1" x14ac:dyDescent="0.2">
      <c r="K1232" s="575"/>
    </row>
    <row r="1233" spans="11:11" s="177" customFormat="1" x14ac:dyDescent="0.2">
      <c r="K1233" s="575"/>
    </row>
    <row r="1234" spans="11:11" s="177" customFormat="1" x14ac:dyDescent="0.2">
      <c r="K1234" s="575"/>
    </row>
    <row r="1235" spans="11:11" s="177" customFormat="1" x14ac:dyDescent="0.2">
      <c r="K1235" s="575"/>
    </row>
    <row r="1236" spans="11:11" s="177" customFormat="1" x14ac:dyDescent="0.2">
      <c r="K1236" s="575"/>
    </row>
    <row r="1237" spans="11:11" s="177" customFormat="1" x14ac:dyDescent="0.2">
      <c r="K1237" s="575"/>
    </row>
    <row r="1238" spans="11:11" s="177" customFormat="1" x14ac:dyDescent="0.2">
      <c r="K1238" s="575"/>
    </row>
    <row r="1239" spans="11:11" s="177" customFormat="1" x14ac:dyDescent="0.2">
      <c r="K1239" s="575"/>
    </row>
    <row r="1240" spans="11:11" s="177" customFormat="1" x14ac:dyDescent="0.2">
      <c r="K1240" s="575"/>
    </row>
    <row r="1241" spans="11:11" s="177" customFormat="1" x14ac:dyDescent="0.2">
      <c r="K1241" s="575"/>
    </row>
    <row r="1242" spans="11:11" s="177" customFormat="1" x14ac:dyDescent="0.2">
      <c r="K1242" s="575"/>
    </row>
    <row r="1243" spans="11:11" s="177" customFormat="1" x14ac:dyDescent="0.2">
      <c r="K1243" s="575"/>
    </row>
    <row r="1244" spans="11:11" s="177" customFormat="1" x14ac:dyDescent="0.2">
      <c r="K1244" s="575"/>
    </row>
    <row r="1245" spans="11:11" s="177" customFormat="1" x14ac:dyDescent="0.2">
      <c r="K1245" s="575"/>
    </row>
    <row r="1246" spans="11:11" s="177" customFormat="1" x14ac:dyDescent="0.2">
      <c r="K1246" s="575"/>
    </row>
    <row r="1247" spans="11:11" s="177" customFormat="1" x14ac:dyDescent="0.2">
      <c r="K1247" s="575"/>
    </row>
    <row r="1248" spans="11:11" s="177" customFormat="1" x14ac:dyDescent="0.2">
      <c r="K1248" s="575"/>
    </row>
    <row r="1249" spans="11:11" s="177" customFormat="1" x14ac:dyDescent="0.2">
      <c r="K1249" s="575"/>
    </row>
    <row r="1250" spans="11:11" s="177" customFormat="1" x14ac:dyDescent="0.2">
      <c r="K1250" s="575"/>
    </row>
    <row r="1251" spans="11:11" s="177" customFormat="1" x14ac:dyDescent="0.2">
      <c r="K1251" s="575"/>
    </row>
    <row r="1252" spans="11:11" s="177" customFormat="1" x14ac:dyDescent="0.2">
      <c r="K1252" s="575"/>
    </row>
    <row r="1253" spans="11:11" s="177" customFormat="1" x14ac:dyDescent="0.2">
      <c r="K1253" s="575"/>
    </row>
    <row r="1254" spans="11:11" s="177" customFormat="1" x14ac:dyDescent="0.2">
      <c r="K1254" s="575"/>
    </row>
    <row r="1255" spans="11:11" s="177" customFormat="1" x14ac:dyDescent="0.2">
      <c r="K1255" s="575"/>
    </row>
    <row r="1256" spans="11:11" s="177" customFormat="1" x14ac:dyDescent="0.2">
      <c r="K1256" s="575"/>
    </row>
    <row r="1257" spans="11:11" s="177" customFormat="1" x14ac:dyDescent="0.2">
      <c r="K1257" s="575"/>
    </row>
    <row r="1258" spans="11:11" s="177" customFormat="1" x14ac:dyDescent="0.2">
      <c r="K1258" s="575"/>
    </row>
    <row r="1259" spans="11:11" s="177" customFormat="1" x14ac:dyDescent="0.2">
      <c r="K1259" s="575"/>
    </row>
    <row r="1260" spans="11:11" s="177" customFormat="1" x14ac:dyDescent="0.2">
      <c r="K1260" s="575"/>
    </row>
    <row r="1261" spans="11:11" s="177" customFormat="1" x14ac:dyDescent="0.2">
      <c r="K1261" s="575"/>
    </row>
    <row r="1262" spans="11:11" s="177" customFormat="1" x14ac:dyDescent="0.2">
      <c r="K1262" s="575"/>
    </row>
    <row r="1263" spans="11:11" s="177" customFormat="1" x14ac:dyDescent="0.2">
      <c r="K1263" s="575"/>
    </row>
    <row r="1264" spans="11:11" s="177" customFormat="1" x14ac:dyDescent="0.2">
      <c r="K1264" s="575"/>
    </row>
    <row r="1265" spans="11:11" s="177" customFormat="1" x14ac:dyDescent="0.2">
      <c r="K1265" s="575"/>
    </row>
    <row r="1266" spans="11:11" s="177" customFormat="1" x14ac:dyDescent="0.2">
      <c r="K1266" s="575"/>
    </row>
    <row r="1267" spans="11:11" s="177" customFormat="1" x14ac:dyDescent="0.2">
      <c r="K1267" s="575"/>
    </row>
    <row r="1268" spans="11:11" s="177" customFormat="1" x14ac:dyDescent="0.2">
      <c r="K1268" s="575"/>
    </row>
    <row r="1269" spans="11:11" s="177" customFormat="1" x14ac:dyDescent="0.2">
      <c r="K1269" s="575"/>
    </row>
    <row r="1270" spans="11:11" s="177" customFormat="1" x14ac:dyDescent="0.2">
      <c r="K1270" s="575"/>
    </row>
    <row r="1271" spans="11:11" s="177" customFormat="1" x14ac:dyDescent="0.2">
      <c r="K1271" s="575"/>
    </row>
    <row r="1272" spans="11:11" s="177" customFormat="1" x14ac:dyDescent="0.2">
      <c r="K1272" s="575"/>
    </row>
    <row r="1273" spans="11:11" s="177" customFormat="1" x14ac:dyDescent="0.2">
      <c r="K1273" s="575"/>
    </row>
  </sheetData>
  <sheetProtection algorithmName="SHA-512" hashValue="uf2GV0gHEn5I+dtV9RyFujMvsGzTPWn8zF2N2B5jM1BHPkH8BmOkGSk6uGw6IGovjv8Xs2M1p3QVz8164WI/hQ==" saltValue="S//olTt3rXs4szig1FitTA==" spinCount="100000" sheet="1" objects="1" scenarios="1"/>
  <protectedRanges>
    <protectedRange sqref="B846:B856 P846:P856 Y846:Y856 AH846:AH855 AJ856:AK856 D846:F856 R846:T856 AA846:AC856 AJ846:AL855" name="חומרים40_1"/>
    <protectedRange sqref="B826:B836 P826:P836 Y826:Y836 AH826:AH835 AJ836:AK836 D826:F836 R826:T836 AA826:AC836 AJ826:AL835" name="חומרים39_1"/>
    <protectedRange sqref="B806:B816 P806:P816 Y806:Y816 AH806:AH815 AJ816:AK816 D806:F816 R806:T816 AA806:AC816 AJ806:AL815" name="חומרים38_1"/>
    <protectedRange sqref="B786:B796 P786:P796 Y786:Y796 AH786:AH795 AJ796:AK796 D786:F796 R786:T796 AA786:AC796 AJ786:AL795" name="חומרים37_1"/>
    <protectedRange sqref="B766:B776 P766:P776 Y766:Y776 AH766:AH775 AJ776:AK776 D766:F776 R766:T776 AA766:AC776 AJ766:AL775" name="חומרים36_1"/>
    <protectedRange sqref="B746:B756 P746:P756 Y746:Y756 AH746:AH755 AJ756:AK756 D746:F756 R746:T756 AA746:AC756 AJ746:AL755" name="חומרים35_1"/>
    <protectedRange sqref="B726:B736 P726:P736 Y726:Y736 AH726:AH735 AJ736:AK736 D726:F736 R726:T736 AA726:AC736 AJ726:AL735" name="חומרים34_1"/>
    <protectedRange sqref="B706:B716 P706:P716 Y706:Y716 AH706:AH715 AJ716:AK716 D706:F716 R706:T716 AA706:AC716 AJ706:AL715" name="חומרים33_1"/>
    <protectedRange sqref="B686:B696 P686:P696 Y686:Y696 AH686:AH695 AJ696:AK696 D686:F696 R686:T696 AA686:AC696 AJ686:AL695" name="חומרים32_1"/>
    <protectedRange sqref="B666:B676 P666:P676 Y666:Y676 AH666:AH675 AJ676:AK676 D666:F676 R666:T676 AA666:AC676 AJ666:AL675" name="חומרים31_1"/>
    <protectedRange sqref="B646:B656 P646:P656 Y646:Y656 AH646:AH655 AJ656:AK656 D646:F656 R646:T656 AA646:AC656 AJ646:AL655" name="חומרים30_1"/>
    <protectedRange sqref="B626:B636 P626:P636 Y626:Y636 AH626:AH635 AJ636:AK636 D626:F636 R626:T636 AA626:AC636 AJ626:AL635" name="חומרים29_1"/>
    <protectedRange sqref="B606:B616 P606:P616 Y606:Y616 AH606:AH615 AJ616:AK616 D606:F616 R606:T616 AA606:AC616 AJ606:AL615" name="חומרים28_1"/>
    <protectedRange sqref="B586:B596 P586:P596 Y586:Y596 AH586:AH595 AJ596:AK596 D586:F596 R586:T596 AA586:AC596 AJ586:AL595" name="חומרים27_1"/>
    <protectedRange sqref="B566:B576 P566:P576 Y566:Y576 AH566:AH575 AJ576:AK576 D566:F576 R566:T576 AA566:AC576 AJ566:AL575" name="חומרים26_1"/>
    <protectedRange sqref="B126:B136 P126:P136 Y126:Y136 AH126:AH135 AJ136:AK136 D126:F136 R126:T136 AA126:AC136 AJ126:AL135" name="חומרים4_1"/>
    <protectedRange sqref="B546:B556 P546:P556 Y546:Y556 AH546:AH555 AJ556:AK556 D546:F556 R546:T556 AA546:AC556 AJ546:AL555" name="חומרים25_1"/>
    <protectedRange sqref="B526:B536 P526:P536 Y526:Y536 AH526:AH535 AJ536:AK536 D526:F536 R526:T536 AA526:AC536 AJ526:AL535" name="חומרים24_1"/>
    <protectedRange sqref="B506:B516 P506:P516 Y506:Y516 AH506:AH515 AJ516:AK516 D506:F516 R506:T516 AA506:AC516 AJ506:AL515" name="חומרים23_1"/>
    <protectedRange sqref="B486:B496 P486:P496 Y486:Y496 AH486:AH495 AJ496:AK496 D486:F496 R486:T496 AA486:AC496 AJ486:AL495" name="חומרים22_1"/>
    <protectedRange sqref="B466:B476 P466:P476 Y466:Y476 AH466:AH475 AJ476:AK476 D466:F476 R466:T476 AA466:AC476 AJ466:AL475" name="חומרים21_1"/>
    <protectedRange sqref="B446:B456 P446:P456 Y446:Y456 AH446:AH455 AJ456:AK456 D446:F456 R446:T456 AA446:AC456 AJ446:AL455" name="חומרים20_1"/>
    <protectedRange sqref="B426:B436 P426:P436 Y426:Y436 AH426:AH435 AJ436:AK436 D426:F436 R426:T436 AA426:AC436 AJ426:AL435" name="חומרים19_1"/>
    <protectedRange sqref="B406:B416 P406:P416 Y406:Y416 AH406:AH415 AJ416:AK416 D406:F416 R406:T416 AA406:AC416 AJ406:AL415" name="חומרים18_1"/>
    <protectedRange sqref="B386:B396 P386:P396 Y386:Y396 AH386:AH395 AJ396:AK396 D386:F396 R386:T396 AA386:AC396 AJ386:AL395" name="חומרים17_1"/>
    <protectedRange sqref="B366:B376 P366:P376 Y366:Y376 AH366:AH375 AJ376:AK376 D366:F376 R366:T376 AA366:AC376 AJ366:AL375" name="חומרים16_1"/>
    <protectedRange sqref="B346:B356 P346:P356 Y346:Y356 AH346:AH355 AJ356:AK356 D346:F356 R346:T356 AA346:AC356 AJ346:AL355" name="חומרים15_1"/>
    <protectedRange sqref="B326:B336 P326:P336 Y326:Y336 AH326:AH335 AJ336:AK336 D326:F336 R326:T336 AA326:AC336 AJ326:AL335" name="חומרים14_1"/>
    <protectedRange sqref="B306:B316 P306:P316 Y306:Y316 AH306:AH315 AJ316:AK316 D306:F316 R306:T316 AA306:AC316 AJ306:AL315" name="חומרים13_1"/>
    <protectedRange sqref="B286:B296 P286:P296 Y286:Y296 AH286:AH295 AJ296:AK296 D286:F296 R286:T296 AA286:AC296 AJ286:AL295" name="חומרים12_1"/>
    <protectedRange sqref="B266:B276 P266:P276 Y266:Y276 AH266:AH275 AJ276:AK276 D266:F276 R266:T276 AA266:AC276 AJ266:AL275" name="חומרים11_1"/>
    <protectedRange sqref="B246:B256 P246:P256 Y246:Y256 AH246:AH255 AJ256:AK256 D246:F256 R246:T256 AA246:AC256 AJ246:AL255" name="חומרים10_1"/>
    <protectedRange sqref="B226:B236 P226:P236 Y226:Y236 AH226:AH235 AJ236:AK236 D226:F236 R226:T236 AA226:AC236 AJ226:AL235" name="חומרים9_1"/>
    <protectedRange sqref="B206:B216 P206:P216 Y206:Y216 AH206:AH215 AJ216:AK216 D206:F216 R206:T216 AA206:AC216 AJ206:AL215" name="חומרים8_1"/>
    <protectedRange sqref="C3:C42" name="חומרים0_1"/>
    <protectedRange sqref="B186:B196 P186:P196 Y186:Y196 AH186:AH195 AJ196:AK196 D186:F196 R186:T196 AA186:AC196 AJ186:AL195" name="חומרים7_1"/>
    <protectedRange sqref="B146:B156 P146:P156 Y146:Y156 AH146:AH155 AJ156:AK156 D146:F156 R146:T156 AA146:AC156 AJ146:AL155" name="חומרים5_1"/>
    <protectedRange sqref="B106:B116 P106:P116 Y106:Y116 AH106:AH115 AJ116:AK116 D106:F116 R106:T116 AA106:AC116 AJ106:AL115" name="חומרים3_1"/>
    <protectedRange sqref="B66:B76 AL66:AL75 P66:P76 Y66:Y76 AH66:AH76 AH96 AH116 AH136 AH156 AH176 AH196 AH216 AH236 AH256 AH276 AH296 AH316 AH336 AH356 AH376 AH396 AH416 AH436 AH456 AH476 AH496 AH516 AH536 AH556 AH576 AH596 AH616 AH636 AH656 AH676 AH696 AH716 AH736 AH756 AH776 AH796 AH816 AH836 AH856 D66:F76 R66:T76 AA66:AC76 AJ66:AK76" name="חומרים1_1"/>
    <protectedRange sqref="B86:B96 P86:P96 Y86:Y96 AH86:AH95 AJ96:AK96 D86:F96 R86:T96 AA86:AC96 AJ86:AL95" name="חומרים2_1"/>
    <protectedRange sqref="B166:B176 P166:P176 Y166:Y176 AH166:AH175 AJ176:AK176 D166:F176 R166:T176 AA166:AC176 AJ166:AL175" name="חומרים6_1"/>
    <protectedRange sqref="I3:I42" name="חומרים0"/>
    <protectedRange sqref="C846:C856 Q846:Q856 Z846:Z856" name="חומרים40"/>
    <protectedRange sqref="C826:C836 Q826:Q836 Z826:Z836" name="חומרים39"/>
    <protectedRange sqref="C806:C816 Q806:Q816 Z806:Z816" name="חומרים38"/>
    <protectedRange sqref="C786:C796 Q786:Q796 Z786:Z796" name="חומרים37"/>
    <protectedRange sqref="C766:C776 Q766:Q776 Z766:Z776" name="חומרים36"/>
    <protectedRange sqref="C746:C756 Q746:Q756 Z746:Z756" name="חומרים35"/>
    <protectedRange sqref="C726:C736 Q726:Q736 Z726:Z736" name="חומרים34"/>
    <protectedRange sqref="C706:C716 Q706:Q716 Z706:Z716" name="חומרים33"/>
    <protectedRange sqref="C686:C696 Q686:Q696 Z686:Z696" name="חומרים32"/>
    <protectedRange sqref="C666:C676 Q666:Q676 Z666:Z676" name="חומרים31"/>
    <protectedRange sqref="C646:C656 Q646:Q656 Z646:Z656" name="חומרים30"/>
    <protectedRange sqref="C626:C636 Q626:Q636 Z626:Z636" name="חומרים29"/>
    <protectedRange sqref="C606:C616 Q606:Q616 Z606:Z616" name="חומרים28"/>
    <protectedRange sqref="C586:C596 Q586:Q596 Z586:Z596" name="חומרים27"/>
    <protectedRange sqref="C566:C576 Q566:Q576 Z566:Z576" name="חומרים26"/>
    <protectedRange sqref="C126:C136 Q126:Q136 Z126:Z136" name="חומרים4"/>
    <protectedRange sqref="C546:C556 Q546:Q556 Z546:Z556" name="חומרים25"/>
    <protectedRange sqref="C526:C536 Q526:Q536 Z526:Z536" name="חומרים24"/>
    <protectedRange sqref="C506:C516 Q506:Q516 Z506:Z516" name="חומרים23"/>
    <protectedRange sqref="C486:C496 Q486:Q496 Z486:Z496" name="חומרים22"/>
    <protectedRange sqref="C466:C476 Q466:Q476 Z466:Z476" name="חומרים21"/>
    <protectedRange sqref="C446:C456 Q446:Q456 Z446:Z456" name="חומרים20"/>
    <protectedRange sqref="C426:C436 Q426:Q436 Z426:Z436" name="חומרים19"/>
    <protectedRange sqref="C406:C416 Q406:Q416 Z406:Z416" name="חומרים18"/>
    <protectedRange sqref="C386:C396 Q386:Q396 Z386:Z396" name="חומרים17"/>
    <protectedRange sqref="C366:C376 Q366:Q376 Z366:Z376" name="חומרים16"/>
    <protectedRange sqref="C346:C356 Q346:Q356 Z346:Z356" name="חומרים15"/>
    <protectedRange sqref="C326:C336 Q326:Q336 Z326:Z336" name="חומרים14"/>
    <protectedRange sqref="C306:C316 Q306:Q316 Z306:Z316" name="חומרים13"/>
    <protectedRange sqref="C286:C296 Q286:Q296 Z286:Z296" name="חומרים12"/>
    <protectedRange sqref="C266:C276 Q266:Q276 Z266:Z276" name="חומרים11"/>
    <protectedRange sqref="C246:C256 Q246:Q256 Z246:Z256" name="חומרים10"/>
    <protectedRange sqref="C226:C236 Q226:Q236 Z226:Z236" name="חומרים9"/>
    <protectedRange sqref="C206:C216 Q206:Q216 Z206:Z216" name="חומרים8"/>
    <protectedRange sqref="C186:C196 Q186:Q196 Z186:Z196" name="חומרים7"/>
    <protectedRange sqref="C146:C156 Q146:Q156 Z146:Z156" name="חומרים5"/>
    <protectedRange sqref="C106:C116 Q106:Q116 Z106:Z116" name="חומרים3"/>
    <protectedRange sqref="C66:C76 Q66:Q76 Z66:Z76" name="חומרים1"/>
    <protectedRange sqref="C86:C96 Q86:Q96 Z86:Z96" name="חומרים2"/>
    <protectedRange sqref="C166:C176 Q166:Q176 Z166:Z176" name="חומרים6"/>
    <protectedRange sqref="AI846:AI856" name="חומרים40_2"/>
    <protectedRange sqref="AI826:AI836" name="חומרים39_2"/>
    <protectedRange sqref="AI806:AI816" name="חומרים38_2"/>
    <protectedRange sqref="AI786:AI796" name="חומרים37_2"/>
    <protectedRange sqref="AI766:AI776" name="חומרים36_2"/>
    <protectedRange sqref="AI746:AI756" name="חומרים35_2"/>
    <protectedRange sqref="AI726:AI736" name="חומרים34_2"/>
    <protectedRange sqref="AI706:AI716" name="חומרים33_2"/>
    <protectedRange sqref="AI686:AI696" name="חומרים32_2"/>
    <protectedRange sqref="AI666:AI676" name="חומרים31_2"/>
    <protectedRange sqref="AI646:AI656" name="חומרים30_2"/>
    <protectedRange sqref="AI626:AI636" name="חומרים29_2"/>
    <protectedRange sqref="AI606:AI616" name="חומרים28_2"/>
    <protectedRange sqref="AI586:AI596" name="חומרים27_2"/>
    <protectedRange sqref="AI566:AI576" name="חומרים26_2"/>
    <protectedRange sqref="AI126:AI136" name="חומרים4_2"/>
    <protectedRange sqref="AI546:AI556" name="חומרים25_2"/>
    <protectedRange sqref="AI526:AI536" name="חומרים24_2"/>
    <protectedRange sqref="AI506:AI516" name="חומרים23_2"/>
    <protectedRange sqref="AI486:AI496" name="חומרים22_2"/>
    <protectedRange sqref="AI466:AI476" name="חומרים21_2"/>
    <protectedRange sqref="AI446:AI456" name="חומרים20_2"/>
    <protectedRange sqref="AI426:AI436" name="חומרים19_2"/>
    <protectedRange sqref="AI406:AI416" name="חומרים18_2"/>
    <protectedRange sqref="AI386:AI396" name="חומרים17_2"/>
    <protectedRange sqref="AI366:AI376" name="חומרים16_2"/>
    <protectedRange sqref="AI346:AI356" name="חומרים15_2"/>
    <protectedRange sqref="AI326:AI336" name="חומרים14_2"/>
    <protectedRange sqref="AI306:AI316" name="חומרים13_2"/>
    <protectedRange sqref="AI286:AI296" name="חומרים12_2"/>
    <protectedRange sqref="AI266:AI276" name="חומרים11_2"/>
    <protectedRange sqref="AI246:AI256" name="חומרים10_2"/>
    <protectedRange sqref="AI226:AI236" name="חומרים9_2"/>
    <protectedRange sqref="AI206:AI216" name="חומרים8_2"/>
    <protectedRange sqref="AI186:AI196" name="חומרים7_2"/>
    <protectedRange sqref="AI146:AI156" name="חומרים5_2"/>
    <protectedRange sqref="AI106:AI116" name="חומרים3_2"/>
    <protectedRange sqref="AI66:AI76" name="חומרים1_2"/>
    <protectedRange sqref="AI86:AI96" name="חומרים2_2"/>
    <protectedRange sqref="AI166:AI176" name="חומרים6_2"/>
  </protectedRanges>
  <mergeCells count="363">
    <mergeCell ref="A1:B1"/>
    <mergeCell ref="A47:B47"/>
    <mergeCell ref="A48:B50"/>
    <mergeCell ref="D64:D65"/>
    <mergeCell ref="E64:E65"/>
    <mergeCell ref="R64:R65"/>
    <mergeCell ref="S64:S65"/>
    <mergeCell ref="AA64:AA65"/>
    <mergeCell ref="AB64:AB65"/>
    <mergeCell ref="AJ64:AJ65"/>
    <mergeCell ref="AK64:AK65"/>
    <mergeCell ref="AL64:AL65"/>
    <mergeCell ref="D84:D85"/>
    <mergeCell ref="E84:E85"/>
    <mergeCell ref="R84:R85"/>
    <mergeCell ref="S84:S85"/>
    <mergeCell ref="AA84:AA85"/>
    <mergeCell ref="AB84:AB85"/>
    <mergeCell ref="AJ84:AJ85"/>
    <mergeCell ref="AK84:AK85"/>
    <mergeCell ref="AL84:AL85"/>
    <mergeCell ref="D104:D105"/>
    <mergeCell ref="E104:E105"/>
    <mergeCell ref="R104:R105"/>
    <mergeCell ref="S104:S105"/>
    <mergeCell ref="AA104:AA105"/>
    <mergeCell ref="AB104:AB105"/>
    <mergeCell ref="AJ104:AJ105"/>
    <mergeCell ref="AK104:AK105"/>
    <mergeCell ref="AL104:AL105"/>
    <mergeCell ref="D124:D125"/>
    <mergeCell ref="E124:E125"/>
    <mergeCell ref="R124:R125"/>
    <mergeCell ref="S124:S125"/>
    <mergeCell ref="AA124:AA125"/>
    <mergeCell ref="AB124:AB125"/>
    <mergeCell ref="AJ124:AJ125"/>
    <mergeCell ref="AK124:AK125"/>
    <mergeCell ref="AL124:AL125"/>
    <mergeCell ref="D144:D145"/>
    <mergeCell ref="E144:E145"/>
    <mergeCell ref="R144:R145"/>
    <mergeCell ref="S144:S145"/>
    <mergeCell ref="AA144:AA145"/>
    <mergeCell ref="AB144:AB145"/>
    <mergeCell ref="AJ144:AJ145"/>
    <mergeCell ref="AK144:AK145"/>
    <mergeCell ref="AL144:AL145"/>
    <mergeCell ref="D164:D165"/>
    <mergeCell ref="E164:E165"/>
    <mergeCell ref="R164:R165"/>
    <mergeCell ref="S164:S165"/>
    <mergeCell ref="AA164:AA165"/>
    <mergeCell ref="AB164:AB165"/>
    <mergeCell ref="AJ164:AJ165"/>
    <mergeCell ref="AK164:AK165"/>
    <mergeCell ref="AL164:AL165"/>
    <mergeCell ref="AJ184:AJ185"/>
    <mergeCell ref="AK184:AK185"/>
    <mergeCell ref="AL184:AL185"/>
    <mergeCell ref="D204:D205"/>
    <mergeCell ref="E204:E205"/>
    <mergeCell ref="R204:R205"/>
    <mergeCell ref="S204:S205"/>
    <mergeCell ref="AA204:AA205"/>
    <mergeCell ref="AB204:AB205"/>
    <mergeCell ref="AJ204:AJ205"/>
    <mergeCell ref="D184:D185"/>
    <mergeCell ref="E184:E185"/>
    <mergeCell ref="R184:R185"/>
    <mergeCell ref="S184:S185"/>
    <mergeCell ref="AA184:AA185"/>
    <mergeCell ref="AB184:AB185"/>
    <mergeCell ref="AK204:AK205"/>
    <mergeCell ref="AL204:AL205"/>
    <mergeCell ref="D224:D225"/>
    <mergeCell ref="E224:E225"/>
    <mergeCell ref="R224:R225"/>
    <mergeCell ref="S224:S225"/>
    <mergeCell ref="AA224:AA225"/>
    <mergeCell ref="AB224:AB225"/>
    <mergeCell ref="AJ224:AJ225"/>
    <mergeCell ref="AK224:AK225"/>
    <mergeCell ref="AL224:AL225"/>
    <mergeCell ref="D244:D245"/>
    <mergeCell ref="E244:E245"/>
    <mergeCell ref="R244:R245"/>
    <mergeCell ref="S244:S245"/>
    <mergeCell ref="AA244:AA245"/>
    <mergeCell ref="AB244:AB245"/>
    <mergeCell ref="AJ244:AJ245"/>
    <mergeCell ref="AK244:AK245"/>
    <mergeCell ref="AL244:AL245"/>
    <mergeCell ref="AJ264:AJ265"/>
    <mergeCell ref="AK264:AK265"/>
    <mergeCell ref="AL264:AL265"/>
    <mergeCell ref="D284:D285"/>
    <mergeCell ref="E284:E285"/>
    <mergeCell ref="R284:R285"/>
    <mergeCell ref="S284:S285"/>
    <mergeCell ref="AA284:AA285"/>
    <mergeCell ref="AB284:AB285"/>
    <mergeCell ref="AJ284:AJ285"/>
    <mergeCell ref="D264:D265"/>
    <mergeCell ref="E264:E265"/>
    <mergeCell ref="R264:R265"/>
    <mergeCell ref="S264:S265"/>
    <mergeCell ref="AA264:AA265"/>
    <mergeCell ref="AB264:AB265"/>
    <mergeCell ref="AK284:AK285"/>
    <mergeCell ref="AL284:AL285"/>
    <mergeCell ref="D304:D305"/>
    <mergeCell ref="E304:E305"/>
    <mergeCell ref="R304:R305"/>
    <mergeCell ref="S304:S305"/>
    <mergeCell ref="AA304:AA305"/>
    <mergeCell ref="AB304:AB305"/>
    <mergeCell ref="AJ304:AJ305"/>
    <mergeCell ref="AK304:AK305"/>
    <mergeCell ref="AL304:AL305"/>
    <mergeCell ref="D324:D325"/>
    <mergeCell ref="E324:E325"/>
    <mergeCell ref="R324:R325"/>
    <mergeCell ref="S324:S325"/>
    <mergeCell ref="AA324:AA325"/>
    <mergeCell ref="AB324:AB325"/>
    <mergeCell ref="AJ324:AJ325"/>
    <mergeCell ref="AK324:AK325"/>
    <mergeCell ref="AL324:AL325"/>
    <mergeCell ref="AJ344:AJ345"/>
    <mergeCell ref="AK344:AK345"/>
    <mergeCell ref="AL344:AL345"/>
    <mergeCell ref="D364:D365"/>
    <mergeCell ref="E364:E365"/>
    <mergeCell ref="R364:R365"/>
    <mergeCell ref="S364:S365"/>
    <mergeCell ref="AA364:AA365"/>
    <mergeCell ref="AB364:AB365"/>
    <mergeCell ref="AJ364:AJ365"/>
    <mergeCell ref="D344:D345"/>
    <mergeCell ref="E344:E345"/>
    <mergeCell ref="R344:R345"/>
    <mergeCell ref="S344:S345"/>
    <mergeCell ref="AA344:AA345"/>
    <mergeCell ref="AB344:AB345"/>
    <mergeCell ref="AK364:AK365"/>
    <mergeCell ref="AL364:AL365"/>
    <mergeCell ref="D384:D385"/>
    <mergeCell ref="E384:E385"/>
    <mergeCell ref="R384:R385"/>
    <mergeCell ref="S384:S385"/>
    <mergeCell ref="AA384:AA385"/>
    <mergeCell ref="AB384:AB385"/>
    <mergeCell ref="AJ384:AJ385"/>
    <mergeCell ref="AK384:AK385"/>
    <mergeCell ref="AL384:AL385"/>
    <mergeCell ref="D404:D405"/>
    <mergeCell ref="E404:E405"/>
    <mergeCell ref="R404:R405"/>
    <mergeCell ref="S404:S405"/>
    <mergeCell ref="AA404:AA405"/>
    <mergeCell ref="AB404:AB405"/>
    <mergeCell ref="AJ404:AJ405"/>
    <mergeCell ref="AK404:AK405"/>
    <mergeCell ref="AL404:AL405"/>
    <mergeCell ref="AJ424:AJ425"/>
    <mergeCell ref="AK424:AK425"/>
    <mergeCell ref="AL424:AL425"/>
    <mergeCell ref="D444:D445"/>
    <mergeCell ref="E444:E445"/>
    <mergeCell ref="R444:R445"/>
    <mergeCell ref="S444:S445"/>
    <mergeCell ref="AA444:AA445"/>
    <mergeCell ref="AB444:AB445"/>
    <mergeCell ref="AJ444:AJ445"/>
    <mergeCell ref="D424:D425"/>
    <mergeCell ref="E424:E425"/>
    <mergeCell ref="R424:R425"/>
    <mergeCell ref="S424:S425"/>
    <mergeCell ref="AA424:AA425"/>
    <mergeCell ref="AB424:AB425"/>
    <mergeCell ref="AK444:AK445"/>
    <mergeCell ref="AL444:AL445"/>
    <mergeCell ref="D464:D465"/>
    <mergeCell ref="E464:E465"/>
    <mergeCell ref="R464:R465"/>
    <mergeCell ref="S464:S465"/>
    <mergeCell ref="AA464:AA465"/>
    <mergeCell ref="AB464:AB465"/>
    <mergeCell ref="AJ464:AJ465"/>
    <mergeCell ref="AK464:AK465"/>
    <mergeCell ref="AL464:AL465"/>
    <mergeCell ref="D484:D485"/>
    <mergeCell ref="E484:E485"/>
    <mergeCell ref="R484:R485"/>
    <mergeCell ref="S484:S485"/>
    <mergeCell ref="AA484:AA485"/>
    <mergeCell ref="AB484:AB485"/>
    <mergeCell ref="AJ484:AJ485"/>
    <mergeCell ref="AK484:AK485"/>
    <mergeCell ref="AL484:AL485"/>
    <mergeCell ref="AJ504:AJ505"/>
    <mergeCell ref="AK504:AK505"/>
    <mergeCell ref="AL504:AL505"/>
    <mergeCell ref="D524:D525"/>
    <mergeCell ref="E524:E525"/>
    <mergeCell ref="R524:R525"/>
    <mergeCell ref="S524:S525"/>
    <mergeCell ref="AA524:AA525"/>
    <mergeCell ref="AB524:AB525"/>
    <mergeCell ref="AJ524:AJ525"/>
    <mergeCell ref="D504:D505"/>
    <mergeCell ref="E504:E505"/>
    <mergeCell ref="R504:R505"/>
    <mergeCell ref="S504:S505"/>
    <mergeCell ref="AA504:AA505"/>
    <mergeCell ref="AB504:AB505"/>
    <mergeCell ref="AK524:AK525"/>
    <mergeCell ref="AL524:AL525"/>
    <mergeCell ref="D544:D545"/>
    <mergeCell ref="E544:E545"/>
    <mergeCell ref="R544:R545"/>
    <mergeCell ref="S544:S545"/>
    <mergeCell ref="AA544:AA545"/>
    <mergeCell ref="AB544:AB545"/>
    <mergeCell ref="AJ544:AJ545"/>
    <mergeCell ref="AK544:AK545"/>
    <mergeCell ref="AL544:AL545"/>
    <mergeCell ref="D564:D565"/>
    <mergeCell ref="E564:E565"/>
    <mergeCell ref="R564:R565"/>
    <mergeCell ref="S564:S565"/>
    <mergeCell ref="AA564:AA565"/>
    <mergeCell ref="AB564:AB565"/>
    <mergeCell ref="AJ564:AJ565"/>
    <mergeCell ref="AK564:AK565"/>
    <mergeCell ref="AL564:AL565"/>
    <mergeCell ref="AJ584:AJ585"/>
    <mergeCell ref="AK584:AK585"/>
    <mergeCell ref="AL584:AL585"/>
    <mergeCell ref="D604:D605"/>
    <mergeCell ref="E604:E605"/>
    <mergeCell ref="R604:R605"/>
    <mergeCell ref="S604:S605"/>
    <mergeCell ref="AA604:AA605"/>
    <mergeCell ref="AB604:AB605"/>
    <mergeCell ref="AJ604:AJ605"/>
    <mergeCell ref="D584:D585"/>
    <mergeCell ref="E584:E585"/>
    <mergeCell ref="R584:R585"/>
    <mergeCell ref="S584:S585"/>
    <mergeCell ref="AA584:AA585"/>
    <mergeCell ref="AB584:AB585"/>
    <mergeCell ref="AK604:AK605"/>
    <mergeCell ref="AL604:AL605"/>
    <mergeCell ref="D624:D625"/>
    <mergeCell ref="E624:E625"/>
    <mergeCell ref="R624:R625"/>
    <mergeCell ref="S624:S625"/>
    <mergeCell ref="AA624:AA625"/>
    <mergeCell ref="AB624:AB625"/>
    <mergeCell ref="AJ624:AJ625"/>
    <mergeCell ref="AK624:AK625"/>
    <mergeCell ref="AL624:AL625"/>
    <mergeCell ref="D644:D645"/>
    <mergeCell ref="E644:E645"/>
    <mergeCell ref="R644:R645"/>
    <mergeCell ref="S644:S645"/>
    <mergeCell ref="AA644:AA645"/>
    <mergeCell ref="AB644:AB645"/>
    <mergeCell ref="AJ644:AJ645"/>
    <mergeCell ref="AK644:AK645"/>
    <mergeCell ref="AL644:AL645"/>
    <mergeCell ref="AJ664:AJ665"/>
    <mergeCell ref="AK664:AK665"/>
    <mergeCell ref="AL664:AL665"/>
    <mergeCell ref="D684:D685"/>
    <mergeCell ref="E684:E685"/>
    <mergeCell ref="R684:R685"/>
    <mergeCell ref="S684:S685"/>
    <mergeCell ref="AA684:AA685"/>
    <mergeCell ref="AB684:AB685"/>
    <mergeCell ref="AJ684:AJ685"/>
    <mergeCell ref="D664:D665"/>
    <mergeCell ref="E664:E665"/>
    <mergeCell ref="R664:R665"/>
    <mergeCell ref="S664:S665"/>
    <mergeCell ref="AA664:AA665"/>
    <mergeCell ref="AB664:AB665"/>
    <mergeCell ref="AK684:AK685"/>
    <mergeCell ref="AL684:AL685"/>
    <mergeCell ref="D704:D705"/>
    <mergeCell ref="E704:E705"/>
    <mergeCell ref="R704:R705"/>
    <mergeCell ref="S704:S705"/>
    <mergeCell ref="AA704:AA705"/>
    <mergeCell ref="AB704:AB705"/>
    <mergeCell ref="AJ704:AJ705"/>
    <mergeCell ref="AK704:AK705"/>
    <mergeCell ref="AL704:AL705"/>
    <mergeCell ref="D724:D725"/>
    <mergeCell ref="E724:E725"/>
    <mergeCell ref="R724:R725"/>
    <mergeCell ref="S724:S725"/>
    <mergeCell ref="AA724:AA725"/>
    <mergeCell ref="AB724:AB725"/>
    <mergeCell ref="AJ724:AJ725"/>
    <mergeCell ref="AK724:AK725"/>
    <mergeCell ref="AL724:AL725"/>
    <mergeCell ref="AJ744:AJ745"/>
    <mergeCell ref="AK744:AK745"/>
    <mergeCell ref="AL744:AL745"/>
    <mergeCell ref="D764:D765"/>
    <mergeCell ref="E764:E765"/>
    <mergeCell ref="R764:R765"/>
    <mergeCell ref="S764:S765"/>
    <mergeCell ref="AA764:AA765"/>
    <mergeCell ref="AB764:AB765"/>
    <mergeCell ref="AJ764:AJ765"/>
    <mergeCell ref="D744:D745"/>
    <mergeCell ref="E744:E745"/>
    <mergeCell ref="R744:R745"/>
    <mergeCell ref="S744:S745"/>
    <mergeCell ref="AA744:AA745"/>
    <mergeCell ref="AB744:AB745"/>
    <mergeCell ref="AK764:AK765"/>
    <mergeCell ref="AL764:AL765"/>
    <mergeCell ref="D784:D785"/>
    <mergeCell ref="E784:E785"/>
    <mergeCell ref="R784:R785"/>
    <mergeCell ref="S784:S785"/>
    <mergeCell ref="AA784:AA785"/>
    <mergeCell ref="AB784:AB785"/>
    <mergeCell ref="AJ784:AJ785"/>
    <mergeCell ref="AK784:AK785"/>
    <mergeCell ref="AL784:AL785"/>
    <mergeCell ref="D804:D805"/>
    <mergeCell ref="E804:E805"/>
    <mergeCell ref="R804:R805"/>
    <mergeCell ref="S804:S805"/>
    <mergeCell ref="AA804:AA805"/>
    <mergeCell ref="AB804:AB805"/>
    <mergeCell ref="AJ804:AJ805"/>
    <mergeCell ref="AK804:AK805"/>
    <mergeCell ref="AL804:AL805"/>
    <mergeCell ref="AK844:AK845"/>
    <mergeCell ref="AL844:AL845"/>
    <mergeCell ref="AJ824:AJ825"/>
    <mergeCell ref="AK824:AK825"/>
    <mergeCell ref="AL824:AL825"/>
    <mergeCell ref="D844:D845"/>
    <mergeCell ref="E844:E845"/>
    <mergeCell ref="R844:R845"/>
    <mergeCell ref="S844:S845"/>
    <mergeCell ref="AA844:AA845"/>
    <mergeCell ref="AB844:AB845"/>
    <mergeCell ref="AJ844:AJ845"/>
    <mergeCell ref="D824:D825"/>
    <mergeCell ref="E824:E825"/>
    <mergeCell ref="R824:R825"/>
    <mergeCell ref="S824:S825"/>
    <mergeCell ref="AA824:AA825"/>
    <mergeCell ref="AB824:AB825"/>
  </mergeCells>
  <conditionalFormatting sqref="A1:E43 G1:AW43 A44:AW1000">
    <cfRule type="expression" dxfId="5" priority="47" stopIfTrue="1">
      <formula>$A$56=0</formula>
    </cfRule>
  </conditionalFormatting>
  <conditionalFormatting sqref="AJ66:AJ75 D66:D76 R66:R76 AA66:AA76 AJ86:AJ95 D86:D96 R86:R96 AA86:AA96 AJ106:AJ115 D106:D116 R106:R116 AA106:AA116 AJ126:AJ135 D126:D136 R126:R136 AA126:AA136 AJ146:AJ155 D146:D156 R146:R156 AA146:AA156 AJ166:AJ175 D166:D176 R166:R176 AA166:AA176 AJ186:AJ195 D186:D196 R186:R196 AA186:AA196 AJ206:AJ215 D206:D216 R206:R216 AA206:AA216 AJ226:AJ235 D226:D236 R226:R236 AA226:AA236 AJ246:AJ255 D246:D256 R246:R256 AA246:AA256 AJ266:AJ275 D266:D276 R266:R276 AA266:AA276 AJ286:AJ295 D286:D296 R286:R296 AA286:AA296 AJ306:AJ315 D306:D316 R306:R316 AA306:AA316 AJ326:AJ335 D326:D336 R326:R336 AA326:AA336 AJ346:AJ355 D346:D356 R346:R356 AA346:AA356 AJ366:AJ375 D366:D376 R366:R376 AA366:AA376 AJ386:AJ395 D386:D396 R386:R396 AA386:AA396 AJ406:AJ415 D406:D416 R406:R416 AA406:AA416 AJ426:AJ435 D426:D436 R426:R436 AA426:AA436 AJ446:AJ455 D446:D456 R446:R456 AA446:AA456 AJ466:AJ475 D466:D476 R466:R476 AA466:AA476 AJ486:AJ495 D486:D496 R486:R496 AA486:AA496 AJ506:AJ515 D506:D516 R506:R516 AA506:AA516 AJ526:AJ535 D526:D536 R526:R536 AA526:AA536 AJ546:AJ555 D546:D556 R546:R556 AA546:AA556 AJ566:AJ575 D566:D576 R566:R576 AA566:AA576 AJ586:AJ595 D586:D596 R586:R596 AA586:AA596 AJ606:AJ615 D606:D616 R606:R616 AA606:AA616 AJ626:AJ635 D626:D636 R626:R636 AA626:AA636 AJ646:AJ655 D646:D656 R646:R656 AA646:AA656 AJ666:AJ675 D666:D676 R666:R676 AA666:AA676 AJ686:AJ695 D686:D696 R686:R696 AA686:AA696 AJ706:AJ715 D706:D716 R706:R716 AA706:AA716 AJ726:AJ735 D726:D736 R726:R736 AA726:AA736 AJ746:AJ755 D746:D756 R746:R756 AA746:AA756 AJ766:AJ775 D766:D776 R766:R776 AA766:AA776 AJ786:AJ795 D786:D796 R786:R796 AA786:AA796 AJ806:AJ815 D806:D816 R806:R816 AA806:AA816 AJ826:AJ835 D826:D836 R826:R836 AA826:AA836 AJ846:AJ855 D846:D856 R846:R856 AA846:AA856">
    <cfRule type="expression" dxfId="4" priority="54" stopIfTrue="1">
      <formula>H66=1</formula>
    </cfRule>
  </conditionalFormatting>
  <conditionalFormatting sqref="AK66:AK75 E66:E76 S66:S76 AB66:AB76 AK86:AK95 E86:E96 S86:S96 AB86:AB96 AK106:AK115 E106:E116 S106:S116 AB106:AB116 AK126:AK135 E126:E136 S126:S136 AB126:AB136 AK146:AK155 E146:E156 S146:S156 AB146:AB156 AK166:AK175 E166:E176 S166:S176 AB166:AB176 AK186:AK195 E186:E196 S186:S196 AB186:AB196 AK206:AK215 E206:E216 S206:S216 AB206:AB216 AK226:AK235 E226:E236 S226:S236 AB226:AB236 AK246:AK255 E246:E256 S246:S256 AB246:AB256 AK266:AK275 E266:E276 S266:S276 AB266:AB276 AK286:AK295 E286:E296 S286:S296 AB286:AB296 AK306:AK315 E306:E316 S306:S316 AB306:AB316 AK326:AK335 E326:E336 S326:S336 AB326:AB336 AK346:AK355 E346:E356 S346:S356 AB346:AB356 AK366:AK375 E366:E376 S366:S376 AB366:AB376 AK386:AK395 E386:E396 S386:S396 AB386:AB396 AK406:AK415 E406:E416 S406:S416 AB406:AB416 AK426:AK435 E426:E436 S426:S436 AB426:AB436 AK446:AK455 E446:E456 S446:S456 AB446:AB456 AK466:AK475 E466:E476 S466:S476 AB466:AB476 AK486:AK495 E486:E496 S486:S496 AB486:AB496 AK506:AK515 E506:E516 S506:S516 AB506:AB516 AK526:AK535 E526:E536 S526:S536 AB526:AB536 AK546:AK555 E546:E556 S546:S556 AB546:AB556 AK566:AK575 E566:E576 S566:S576 AB566:AB576 AK586:AK595 E586:E596 S586:S596 AB586:AB596 AK606:AK615 E606:E616 S606:S616 AB606:AB616 AK626:AK635 E626:E636 S626:S636 AB626:AB636 AK646:AK655 E646:E656 S646:S656 AB646:AB656 AK666:AK675 E666:E676 S666:S676 AB666:AB676 AK686:AK695 E686:E696 S686:S696 AB686:AB696 AK706:AK715 E706:E716 S706:S716 AB706:AB716 AK726:AK735 E726:E736 S726:S736 AB726:AB736 AK746:AK755 E746:E756 S746:S756 AB746:AB756 AK766:AK775 E766:E776 S766:S776 AB766:AB776 AK786:AK795 E786:E796 S786:S796 AB786:AB796 AK806:AK815 E806:E816 S806:S816 AB806:AB816 AK826:AK835 E826:E836 S826:S836 AB826:AB836 AK846:AK855 E846:E856 S846:S856 AB846:AB856">
    <cfRule type="expression" dxfId="3" priority="55" stopIfTrue="1">
      <formula>G66=1</formula>
    </cfRule>
  </conditionalFormatting>
  <dataValidations count="3">
    <dataValidation type="decimal" allowBlank="1" showInputMessage="1" showErrorMessage="1" sqref="D3:D42 J3:J42" xr:uid="{00000000-0002-0000-0700-000000000000}">
      <formula1>0</formula1>
      <formula2>999999999</formula2>
    </dataValidation>
    <dataValidation type="decimal" allowBlank="1" showInputMessage="1" showErrorMessage="1" error="נא להזין את הסכום ששולם בפועל בש&quot;ח." sqref="AL66:AL856 F66:F83 F86:F103 F106:F123 F126:F143 F146:F163 F166:F183 F186:F203 F206:F223 F226:F243 F246:F263 F266:F283 F286:F303 F306:F323 F326:F343 F346:F363 F366:F383 F386:F403 F406:F423 F426:F443 F446:F463 F466:F483 F486:F503 F506:F523 F526:F543 F546:F563 F566:F583 F586:F603 F606:F623 F626:F643 F646:F663 F666:F683 F686:F703 F706:F723 F726:F743 F746:F763 F766:F783 F786:F803 F806:F823 F826:F843 F846:F856 T846:T856 T66:T83 T86:T103 T106:T123 T126:T143 T146:T163 T166:T183 T186:T203 T206:T223 T226:T243 T246:T263 T266:T283 T286:T303 T306:T323 T326:T343 T346:T363 T366:T383 T386:T403 T406:T423 T426:T443 T446:T463 T466:T483 T486:T503 T506:T523 T526:T543 T546:T563 T566:T583 T586:T603 T606:T623 T626:T643 T646:T663 T666:T683 T686:T703 T706:T723 T726:T743 T746:T763 T766:T783 T786:T803 T806:T823 T826:T843 AC66:AC83 AC86:AC103 AC106:AC123 AC126:AC143 AC146:AC163 AC166:AC183 AC186:AC203 AC206:AC223 AC226:AC243 AC246:AC263 AC266:AC283 AC286:AC303 AC306:AC323 AC326:AC343 AC346:AC363 AC366:AC383 AC386:AC403 AC406:AC423 AC426:AC443 AC446:AC463 AC466:AC483 AC486:AC503 AC506:AC523 AC526:AC543 AC546:AC563 AC566:AC583 AC586:AC603 AC606:AC623 AC626:AC643 AC646:AC663 AC666:AC683 AC686:AC703 AC706:AC723 AC726:AC743 AC746:AC763 AC766:AC783 AC786:AC803 AC806:AC823 AC826:AC843 AC846:AC856" xr:uid="{00000000-0002-0000-0700-000001000000}">
      <formula1>-999999999</formula1>
      <formula2>999999999</formula2>
    </dataValidation>
    <dataValidation type="date" operator="greaterThan" allowBlank="1" showInputMessage="1" showErrorMessage="1" error="הזנת תאריך שגויה, נא להזין שנית:_x000a_DD/MM/YYYY" sqref="R826:S843 AJ826:AK843 AJ806:AK823 AJ786:AK803 AJ766:AK783 AJ746:AK763 AJ726:AK743 AJ706:AK723 AJ686:AK703 AJ666:AK683 AJ646:AK663 AJ626:AK643 AJ606:AK623 AJ586:AK603 AJ566:AK583 AJ546:AK563 AJ526:AK543 AJ506:AK523 AJ486:AK503 AJ466:AK483 AJ446:AK463 AJ426:AK443 AJ406:AK423 AJ386:AK403 AJ366:AK383 AJ346:AK363 AJ326:AK343 AJ306:AK323 AJ286:AK303 AJ266:AK283 AJ246:AK263 AJ226:AK243 AJ206:AK223 AJ186:AK203 AJ166:AK183 AJ146:AK163 AJ126:AK143 AJ106:AK123 AJ86:AK103 AJ66:AK83 AJ846:AK856 D806:E823 AA806:AB823 AA786:AB803 AA766:AB783 AA746:AB763 AA726:AB743 AA706:AB723 AA686:AB703 AA666:AB683 AA646:AB663 AA626:AB643 AA606:AB623 AA586:AB603 AA566:AB583 AA546:AB563 AA526:AB543 AA506:AB523 AA486:AB503 AA466:AB483 AA446:AB463 AA426:AB443 AA406:AB423 AA386:AB403 AA366:AB383 AA346:AB363 AA326:AB343 AA306:AB323 AA286:AB303 AA266:AB283 AA246:AB263 AA226:AB243 AA206:AB223 AA186:AB203 AA166:AB183 AA146:AB163 AA126:AB143 AA106:AB123 AA86:AB103 AA66:AB83 AA846:AB856 D826:E843 R806:S823 R786:S803 R766:S783 R746:S763 R726:S743 R706:S723 R686:S703 R666:S683 R646:S663 R626:S643 R606:S623 R586:S603 R566:S583 R546:S563 R526:S543 R506:S523 R486:S503 R466:S483 R446:S463 R426:S443 R406:S423 R386:S403 R366:S383 R346:S363 R326:S343 R306:S323 R286:S303 R266:S283 R246:S263 R226:S243 R206:S223 R186:S203 R166:S183 R146:S163 R126:S143 R106:S123 R86:S103 R66:S83 R846:S856 D846:E856 AA826:AB843 D66:E83 D86:E103 D106:E123 D126:E143 D146:E163 D166:E183 D186:E203 D206:E223 D226:E243 D246:E263 D266:E283 D286:E303 D306:E323 D326:E343 D346:E363 D366:E383 D386:E403 D406:E423 D426:E443 D446:E463 D466:E483 D486:E503 D506:E523 D526:E543 D546:E563 D566:E583 D586:E603 D606:E623 D626:E643 D646:E663 D666:E683 D686:E703 D706:E723 D726:E743 D746:E763 D766:E783 D786:E803" xr:uid="{00000000-0002-0000-0700-000002000000}">
      <formula1>36526</formula1>
    </dataValidation>
  </dataValidations>
  <hyperlinks>
    <hyperlink ref="C3" location="שיווק!A64:A76" display="שיווק!A64:A76" xr:uid="{00000000-0004-0000-0700-000000000000}"/>
    <hyperlink ref="C4" location="שיווק!A84:A96" display="שיווק!A84:A96" xr:uid="{00000000-0004-0000-0700-000001000000}"/>
    <hyperlink ref="C5" location="שיווק!A104:A116" display="שיווק!A104:A116" xr:uid="{00000000-0004-0000-0700-000002000000}"/>
    <hyperlink ref="C6" location="שיווק!A124:A136" display="שיווק!A124:A136" xr:uid="{00000000-0004-0000-0700-000003000000}"/>
    <hyperlink ref="C7" location="שיווק!A144:A156" display="שיווק!A144:A156" xr:uid="{00000000-0004-0000-0700-000004000000}"/>
    <hyperlink ref="C8" location="שיווק!A164:A176" display="שיווק!A164:A176" xr:uid="{00000000-0004-0000-0700-000005000000}"/>
    <hyperlink ref="C9" location="שיווק!A184:A196" display="שיווק!A184:A196" xr:uid="{00000000-0004-0000-0700-000006000000}"/>
    <hyperlink ref="C10" location="שיווק!A204:A216" display="שיווק!A204:A216" xr:uid="{00000000-0004-0000-0700-000007000000}"/>
    <hyperlink ref="C11" location="שיווק!A224:A236" display="שיווק!A224:A236" xr:uid="{00000000-0004-0000-0700-000008000000}"/>
    <hyperlink ref="C12" location="שיווק!A244:A256" display="שיווק!A244:A256" xr:uid="{00000000-0004-0000-0700-000009000000}"/>
    <hyperlink ref="C13" location="שיווק!A264:A276" display="שיווק!A264:A276" xr:uid="{00000000-0004-0000-0700-00000A000000}"/>
    <hyperlink ref="C14" location="שיווק!A284:A296" display="שיווק!A284:A296" xr:uid="{00000000-0004-0000-0700-00000B000000}"/>
    <hyperlink ref="C15" location="שיווק!A304:A316" display="שיווק!A304:A316" xr:uid="{00000000-0004-0000-0700-00000C000000}"/>
    <hyperlink ref="C16" location="שיווק!A324:A336" display="שיווק!A324:A336" xr:uid="{00000000-0004-0000-0700-00000D000000}"/>
    <hyperlink ref="C17" location="שיווק!A344:A356" display="שיווק!A344:A356" xr:uid="{00000000-0004-0000-0700-00000E000000}"/>
    <hyperlink ref="C18" location="שיווק!A364:A376" display="שיווק!A364:A376" xr:uid="{00000000-0004-0000-0700-00000F000000}"/>
    <hyperlink ref="C19" location="שיווק!A384:A396" display="שיווק!A384:A396" xr:uid="{00000000-0004-0000-0700-000010000000}"/>
    <hyperlink ref="C20" location="שיווק!A404:A416" display="שיווק!A404:A416" xr:uid="{00000000-0004-0000-0700-000011000000}"/>
    <hyperlink ref="C21" location="שיווק!A424:A436" display="שיווק!A424:A436" xr:uid="{00000000-0004-0000-0700-000012000000}"/>
    <hyperlink ref="C22" location="שיווק!A444:A456" display="שיווק!A444:A456" xr:uid="{00000000-0004-0000-0700-000013000000}"/>
    <hyperlink ref="C23" location="שיווק!A464:A476" display="שיווק!A464:A476" xr:uid="{00000000-0004-0000-0700-000014000000}"/>
    <hyperlink ref="C24" location="שיווק!A484:A496" display="שיווק!A484:A496" xr:uid="{00000000-0004-0000-0700-000015000000}"/>
    <hyperlink ref="C25" location="שיווק!A504:A516" display="שיווק!A504:A516" xr:uid="{00000000-0004-0000-0700-000016000000}"/>
    <hyperlink ref="C26" location="שיווק!A524:A536" display="שיווק!A524:A536" xr:uid="{00000000-0004-0000-0700-000017000000}"/>
    <hyperlink ref="C27" location="שיווק!A544:A556" display="שיווק!A544:A556" xr:uid="{00000000-0004-0000-0700-000018000000}"/>
    <hyperlink ref="C28" location="שיווק!A564:A576" display="שיווק!A564:A576" xr:uid="{00000000-0004-0000-0700-000019000000}"/>
    <hyperlink ref="C29" location="שיווק!A584:A596" display="שיווק!A584:A596" xr:uid="{00000000-0004-0000-0700-00001A000000}"/>
    <hyperlink ref="C30" location="שיווק!A604:A616" display="שיווק!A604:A616" xr:uid="{00000000-0004-0000-0700-00001B000000}"/>
    <hyperlink ref="C31" location="שיווק!A624:A636" display="שיווק!A624:A636" xr:uid="{00000000-0004-0000-0700-00001C000000}"/>
    <hyperlink ref="C32" location="שיווק!A644:A656" display="שיווק!A644:A656" xr:uid="{00000000-0004-0000-0700-00001D000000}"/>
    <hyperlink ref="C33" location="שיווק!A664:A676" display="שיווק!A664:A676" xr:uid="{00000000-0004-0000-0700-00001E000000}"/>
    <hyperlink ref="C34" location="שיווק!A684:A696" display="שיווק!A684:A696" xr:uid="{00000000-0004-0000-0700-00001F000000}"/>
    <hyperlink ref="C35" location="שיווק!A704:A716" display="שיווק!A704:A716" xr:uid="{00000000-0004-0000-0700-000020000000}"/>
    <hyperlink ref="C36" location="שיווק!A724:A736" display="שיווק!A724:A736" xr:uid="{00000000-0004-0000-0700-000021000000}"/>
    <hyperlink ref="C37" location="שיווק!A744:A756" display="שיווק!A744:A756" xr:uid="{00000000-0004-0000-0700-000022000000}"/>
    <hyperlink ref="C38" location="שיווק!A764:A776" display="שיווק!A764:A776" xr:uid="{00000000-0004-0000-0700-000023000000}"/>
    <hyperlink ref="C39" location="שיווק!A784:A796" display="שיווק!A784:A796" xr:uid="{00000000-0004-0000-0700-000024000000}"/>
    <hyperlink ref="C40" location="שיווק!A804:A816" display="שיווק!A804:A816" xr:uid="{00000000-0004-0000-0700-000025000000}"/>
    <hyperlink ref="C41" location="שיווק!A824:A836" display="שיווק!A824:A836" xr:uid="{00000000-0004-0000-0700-000026000000}"/>
    <hyperlink ref="C42" location="שיווק!A844:A856" display="שיווק!A844:A856" xr:uid="{00000000-0004-0000-0700-000027000000}"/>
    <hyperlink ref="B65" location="שיווק!C3" display="שיווק!C3" xr:uid="{00000000-0004-0000-0700-000028000000}"/>
    <hyperlink ref="B85" location="שיווק!C4" display="שיווק!C4" xr:uid="{00000000-0004-0000-0700-000029000000}"/>
    <hyperlink ref="B105" location="שיווק!C5" display="שיווק!C5" xr:uid="{00000000-0004-0000-0700-00002A000000}"/>
    <hyperlink ref="B125" location="שיווק!C6" display="שיווק!C6" xr:uid="{00000000-0004-0000-0700-00002B000000}"/>
    <hyperlink ref="B145" location="שיווק!C7" display="שיווק!C7" xr:uid="{00000000-0004-0000-0700-00002C000000}"/>
    <hyperlink ref="B165" location="שיווק!C8" display="שיווק!C8" xr:uid="{00000000-0004-0000-0700-00002D000000}"/>
    <hyperlink ref="B185" location="שיווק!C9" display="שיווק!C9" xr:uid="{00000000-0004-0000-0700-00002E000000}"/>
    <hyperlink ref="B205" location="שיווק!C10" display="שיווק!C10" xr:uid="{00000000-0004-0000-0700-00002F000000}"/>
    <hyperlink ref="B225" location="שיווק!C11" display="שיווק!C11" xr:uid="{00000000-0004-0000-0700-000030000000}"/>
    <hyperlink ref="B245" location="שיווק!C12" display="שיווק!C12" xr:uid="{00000000-0004-0000-0700-000031000000}"/>
    <hyperlink ref="B265" location="שיווק!C13" display="שיווק!C13" xr:uid="{00000000-0004-0000-0700-000032000000}"/>
    <hyperlink ref="B285" location="שיווק!C14" display="שיווק!C14" xr:uid="{00000000-0004-0000-0700-000033000000}"/>
    <hyperlink ref="B305" location="שיווק!C15" display="שיווק!C15" xr:uid="{00000000-0004-0000-0700-000034000000}"/>
    <hyperlink ref="B325" location="שיווק!C16" display="שיווק!C16" xr:uid="{00000000-0004-0000-0700-000035000000}"/>
    <hyperlink ref="B345" location="שיווק!C17" display="שיווק!C17" xr:uid="{00000000-0004-0000-0700-000036000000}"/>
    <hyperlink ref="B365" location="שיווק!C18" display="שיווק!C18" xr:uid="{00000000-0004-0000-0700-000037000000}"/>
    <hyperlink ref="B385" location="שיווק!C19" display="שיווק!C19" xr:uid="{00000000-0004-0000-0700-000038000000}"/>
    <hyperlink ref="B405" location="שיווק!C20" display="שיווק!C20" xr:uid="{00000000-0004-0000-0700-000039000000}"/>
    <hyperlink ref="B425" location="שיווק!C21" display="שיווק!C21" xr:uid="{00000000-0004-0000-0700-00003A000000}"/>
    <hyperlink ref="B445" location="שיווק!C22" display="שיווק!C22" xr:uid="{00000000-0004-0000-0700-00003B000000}"/>
    <hyperlink ref="B465" location="שיווק!C23" display="שיווק!C23" xr:uid="{00000000-0004-0000-0700-00003C000000}"/>
    <hyperlink ref="B485" location="שיווק!C24" display="שיווק!C24" xr:uid="{00000000-0004-0000-0700-00003D000000}"/>
    <hyperlink ref="B505" location="שיווק!C25" display="שיווק!C25" xr:uid="{00000000-0004-0000-0700-00003E000000}"/>
    <hyperlink ref="B525" location="שיווק!C26" display="שיווק!C26" xr:uid="{00000000-0004-0000-0700-00003F000000}"/>
    <hyperlink ref="B545" location="שיווק!C27" display="שיווק!C27" xr:uid="{00000000-0004-0000-0700-000040000000}"/>
    <hyperlink ref="B565" location="שיווק!C28" display="שיווק!C28" xr:uid="{00000000-0004-0000-0700-000041000000}"/>
    <hyperlink ref="B585" location="שיווק!C29" display="שיווק!C29" xr:uid="{00000000-0004-0000-0700-000042000000}"/>
    <hyperlink ref="B605" location="שיווק!C30" display="שיווק!C30" xr:uid="{00000000-0004-0000-0700-000043000000}"/>
    <hyperlink ref="B625" location="שיווק!C31" display="שיווק!C31" xr:uid="{00000000-0004-0000-0700-000044000000}"/>
    <hyperlink ref="B645" location="שיווק!C32" display="שיווק!C32" xr:uid="{00000000-0004-0000-0700-000045000000}"/>
    <hyperlink ref="B665" location="שיווק!C33" display="שיווק!C33" xr:uid="{00000000-0004-0000-0700-000046000000}"/>
    <hyperlink ref="B685" location="שיווק!C34" display="שיווק!C34" xr:uid="{00000000-0004-0000-0700-000047000000}"/>
    <hyperlink ref="B705" location="שיווק!C35" display="שיווק!C35" xr:uid="{00000000-0004-0000-0700-000048000000}"/>
    <hyperlink ref="B725" location="שיווק!C36" display="שיווק!C36" xr:uid="{00000000-0004-0000-0700-000049000000}"/>
    <hyperlink ref="B745" location="שיווק!C37" display="שיווק!C37" xr:uid="{00000000-0004-0000-0700-00004A000000}"/>
    <hyperlink ref="B765" location="שיווק!C38" display="שיווק!C38" xr:uid="{00000000-0004-0000-0700-00004B000000}"/>
    <hyperlink ref="B785" location="שיווק!C39" display="שיווק!C39" xr:uid="{00000000-0004-0000-0700-00004C000000}"/>
    <hyperlink ref="B805" location="שיווק!C40" display="שיווק!C40" xr:uid="{00000000-0004-0000-0700-00004D000000}"/>
    <hyperlink ref="B825" location="שיווק!C41" display="שיווק!C41" xr:uid="{00000000-0004-0000-0700-00004E000000}"/>
    <hyperlink ref="B845" location="שיווק!C42" display="שיווק!C42" xr:uid="{00000000-0004-0000-0700-00004F000000}"/>
    <hyperlink ref="P65" location="שיווק!C3" display="שיווק!C3" xr:uid="{00000000-0004-0000-0700-000050000000}"/>
    <hyperlink ref="P85" location="שיווק!C4" display="שיווק!C4" xr:uid="{00000000-0004-0000-0700-000051000000}"/>
    <hyperlink ref="P105" location="שיווק!C5" display="שיווק!C5" xr:uid="{00000000-0004-0000-0700-000052000000}"/>
    <hyperlink ref="P125" location="שיווק!C6" display="שיווק!C6" xr:uid="{00000000-0004-0000-0700-000053000000}"/>
    <hyperlink ref="P145" location="שיווק!C7" display="שיווק!C7" xr:uid="{00000000-0004-0000-0700-000054000000}"/>
    <hyperlink ref="P165" location="שיווק!C8" display="שיווק!C8" xr:uid="{00000000-0004-0000-0700-000055000000}"/>
    <hyperlink ref="P185" location="שיווק!C9" display="שיווק!C9" xr:uid="{00000000-0004-0000-0700-000056000000}"/>
    <hyperlink ref="P205" location="שיווק!C10" display="שיווק!C10" xr:uid="{00000000-0004-0000-0700-000057000000}"/>
    <hyperlink ref="P225" location="שיווק!C11" display="שיווק!C11" xr:uid="{00000000-0004-0000-0700-000058000000}"/>
    <hyperlink ref="P245" location="שיווק!C12" display="שיווק!C12" xr:uid="{00000000-0004-0000-0700-000059000000}"/>
    <hyperlink ref="P265" location="שיווק!C13" display="שיווק!C13" xr:uid="{00000000-0004-0000-0700-00005A000000}"/>
    <hyperlink ref="P285" location="שיווק!C14" display="שיווק!C14" xr:uid="{00000000-0004-0000-0700-00005B000000}"/>
    <hyperlink ref="P305" location="שיווק!C15" display="שיווק!C15" xr:uid="{00000000-0004-0000-0700-00005C000000}"/>
    <hyperlink ref="P325" location="שיווק!C16" display="שיווק!C16" xr:uid="{00000000-0004-0000-0700-00005D000000}"/>
    <hyperlink ref="P345" location="שיווק!C17" display="שיווק!C17" xr:uid="{00000000-0004-0000-0700-00005E000000}"/>
    <hyperlink ref="P365" location="שיווק!C18" display="שיווק!C18" xr:uid="{00000000-0004-0000-0700-00005F000000}"/>
    <hyperlink ref="P385" location="שיווק!C19" display="שיווק!C19" xr:uid="{00000000-0004-0000-0700-000060000000}"/>
    <hyperlink ref="P405" location="שיווק!C20" display="שיווק!C20" xr:uid="{00000000-0004-0000-0700-000061000000}"/>
    <hyperlink ref="P425" location="שיווק!C21" display="שיווק!C21" xr:uid="{00000000-0004-0000-0700-000062000000}"/>
    <hyperlink ref="P445" location="שיווק!C22" display="שיווק!C22" xr:uid="{00000000-0004-0000-0700-000063000000}"/>
    <hyperlink ref="P465" location="שיווק!C23" display="שיווק!C23" xr:uid="{00000000-0004-0000-0700-000064000000}"/>
    <hyperlink ref="P485" location="שיווק!C24" display="שיווק!C24" xr:uid="{00000000-0004-0000-0700-000065000000}"/>
    <hyperlink ref="P505" location="שיווק!C25" display="שיווק!C25" xr:uid="{00000000-0004-0000-0700-000066000000}"/>
    <hyperlink ref="P525" location="שיווק!C26" display="שיווק!C26" xr:uid="{00000000-0004-0000-0700-000067000000}"/>
    <hyperlink ref="P545" location="שיווק!C27" display="שיווק!C27" xr:uid="{00000000-0004-0000-0700-000068000000}"/>
    <hyperlink ref="P565" location="שיווק!C28" display="שיווק!C28" xr:uid="{00000000-0004-0000-0700-000069000000}"/>
    <hyperlink ref="P585" location="שיווק!C29" display="שיווק!C29" xr:uid="{00000000-0004-0000-0700-00006A000000}"/>
    <hyperlink ref="P605" location="שיווק!C30" display="שיווק!C30" xr:uid="{00000000-0004-0000-0700-00006B000000}"/>
    <hyperlink ref="P625" location="שיווק!C31" display="שיווק!C31" xr:uid="{00000000-0004-0000-0700-00006C000000}"/>
    <hyperlink ref="P645" location="שיווק!C32" display="שיווק!C32" xr:uid="{00000000-0004-0000-0700-00006D000000}"/>
    <hyperlink ref="P665" location="שיווק!C33" display="שיווק!C33" xr:uid="{00000000-0004-0000-0700-00006E000000}"/>
    <hyperlink ref="P685" location="שיווק!C34" display="שיווק!C34" xr:uid="{00000000-0004-0000-0700-00006F000000}"/>
    <hyperlink ref="P705" location="שיווק!C35" display="שיווק!C35" xr:uid="{00000000-0004-0000-0700-000070000000}"/>
    <hyperlink ref="P725" location="שיווק!C36" display="שיווק!C36" xr:uid="{00000000-0004-0000-0700-000071000000}"/>
    <hyperlink ref="P745" location="שיווק!C37" display="שיווק!C37" xr:uid="{00000000-0004-0000-0700-000072000000}"/>
    <hyperlink ref="P765" location="שיווק!C38" display="שיווק!C38" xr:uid="{00000000-0004-0000-0700-000073000000}"/>
    <hyperlink ref="P785" location="שיווק!C39" display="שיווק!C39" xr:uid="{00000000-0004-0000-0700-000074000000}"/>
    <hyperlink ref="P805" location="שיווק!C40" display="שיווק!C40" xr:uid="{00000000-0004-0000-0700-000075000000}"/>
    <hyperlink ref="P825" location="שיווק!C41" display="שיווק!C41" xr:uid="{00000000-0004-0000-0700-000076000000}"/>
    <hyperlink ref="P845" location="שיווק!C42" display="שיווק!C42" xr:uid="{00000000-0004-0000-0700-000077000000}"/>
    <hyperlink ref="Y65" location="שיווק!C3" display="שיווק!C3" xr:uid="{00000000-0004-0000-0700-000078000000}"/>
    <hyperlink ref="Y85" location="שיווק!C4" display="שיווק!C4" xr:uid="{00000000-0004-0000-0700-000079000000}"/>
    <hyperlink ref="Y105" location="שיווק!C5" display="שיווק!C5" xr:uid="{00000000-0004-0000-0700-00007A000000}"/>
    <hyperlink ref="Y125" location="שיווק!C6" display="שיווק!C6" xr:uid="{00000000-0004-0000-0700-00007B000000}"/>
    <hyperlink ref="Y145" location="שיווק!C7" display="שיווק!C7" xr:uid="{00000000-0004-0000-0700-00007C000000}"/>
    <hyperlink ref="Y165" location="שיווק!C8" display="שיווק!C8" xr:uid="{00000000-0004-0000-0700-00007D000000}"/>
    <hyperlink ref="Y185" location="שיווק!C9" display="שיווק!C9" xr:uid="{00000000-0004-0000-0700-00007E000000}"/>
    <hyperlink ref="Y205" location="שיווק!C10" display="שיווק!C10" xr:uid="{00000000-0004-0000-0700-00007F000000}"/>
    <hyperlink ref="Y225" location="שיווק!C11" display="שיווק!C11" xr:uid="{00000000-0004-0000-0700-000080000000}"/>
    <hyperlink ref="Y245" location="שיווק!C12" display="שיווק!C12" xr:uid="{00000000-0004-0000-0700-000081000000}"/>
    <hyperlink ref="Y265" location="שיווק!C13" display="שיווק!C13" xr:uid="{00000000-0004-0000-0700-000082000000}"/>
    <hyperlink ref="Y285" location="שיווק!C14" display="שיווק!C14" xr:uid="{00000000-0004-0000-0700-000083000000}"/>
    <hyperlink ref="Y305" location="שיווק!C15" display="שיווק!C15" xr:uid="{00000000-0004-0000-0700-000084000000}"/>
    <hyperlink ref="Y325" location="שיווק!C16" display="שיווק!C16" xr:uid="{00000000-0004-0000-0700-000085000000}"/>
    <hyperlink ref="Y345" location="שיווק!C17" display="שיווק!C17" xr:uid="{00000000-0004-0000-0700-000086000000}"/>
    <hyperlink ref="Y365" location="שיווק!C18" display="שיווק!C18" xr:uid="{00000000-0004-0000-0700-000087000000}"/>
    <hyperlink ref="Y385" location="שיווק!C19" display="שיווק!C19" xr:uid="{00000000-0004-0000-0700-000088000000}"/>
    <hyperlink ref="Y405" location="שיווק!C20" display="שיווק!C20" xr:uid="{00000000-0004-0000-0700-000089000000}"/>
    <hyperlink ref="Y425" location="שיווק!C21" display="שיווק!C21" xr:uid="{00000000-0004-0000-0700-00008A000000}"/>
    <hyperlink ref="Y445" location="שיווק!C22" display="שיווק!C22" xr:uid="{00000000-0004-0000-0700-00008B000000}"/>
    <hyperlink ref="Y465" location="שיווק!C23" display="שיווק!C23" xr:uid="{00000000-0004-0000-0700-00008C000000}"/>
    <hyperlink ref="Y485" location="שיווק!C24" display="שיווק!C24" xr:uid="{00000000-0004-0000-0700-00008D000000}"/>
    <hyperlink ref="Y505" location="שיווק!C25" display="שיווק!C25" xr:uid="{00000000-0004-0000-0700-00008E000000}"/>
    <hyperlink ref="Y525" location="שיווק!C26" display="שיווק!C26" xr:uid="{00000000-0004-0000-0700-00008F000000}"/>
    <hyperlink ref="Y545" location="שיווק!C27" display="שיווק!C27" xr:uid="{00000000-0004-0000-0700-000090000000}"/>
    <hyperlink ref="Y565" location="שיווק!C28" display="שיווק!C28" xr:uid="{00000000-0004-0000-0700-000091000000}"/>
    <hyperlink ref="Y585" location="שיווק!C29" display="שיווק!C29" xr:uid="{00000000-0004-0000-0700-000092000000}"/>
    <hyperlink ref="Y605" location="שיווק!C30" display="שיווק!C30" xr:uid="{00000000-0004-0000-0700-000093000000}"/>
    <hyperlink ref="Y625" location="שיווק!C31" display="שיווק!C31" xr:uid="{00000000-0004-0000-0700-000094000000}"/>
    <hyperlink ref="Y645" location="שיווק!C32" display="שיווק!C32" xr:uid="{00000000-0004-0000-0700-000095000000}"/>
    <hyperlink ref="Y665" location="שיווק!C33" display="שיווק!C33" xr:uid="{00000000-0004-0000-0700-000096000000}"/>
    <hyperlink ref="Y685" location="שיווק!C34" display="שיווק!C34" xr:uid="{00000000-0004-0000-0700-000097000000}"/>
    <hyperlink ref="Y705" location="שיווק!C35" display="שיווק!C35" xr:uid="{00000000-0004-0000-0700-000098000000}"/>
    <hyperlink ref="Y725" location="שיווק!C36" display="שיווק!C36" xr:uid="{00000000-0004-0000-0700-000099000000}"/>
    <hyperlink ref="Y745" location="שיווק!C37" display="שיווק!C37" xr:uid="{00000000-0004-0000-0700-00009A000000}"/>
    <hyperlink ref="Y765" location="שיווק!C38" display="שיווק!C38" xr:uid="{00000000-0004-0000-0700-00009B000000}"/>
    <hyperlink ref="Y785" location="שיווק!C39" display="שיווק!C39" xr:uid="{00000000-0004-0000-0700-00009C000000}"/>
    <hyperlink ref="Y805" location="שיווק!C40" display="שיווק!C40" xr:uid="{00000000-0004-0000-0700-00009D000000}"/>
    <hyperlink ref="Y825" location="שיווק!C41" display="שיווק!C41" xr:uid="{00000000-0004-0000-0700-00009E000000}"/>
    <hyperlink ref="Y845" location="שיווק!C42" display="שיווק!C42" xr:uid="{00000000-0004-0000-0700-00009F000000}"/>
    <hyperlink ref="AH65" location="שיווק!C3" display="שיווק!C3" xr:uid="{00000000-0004-0000-0700-0000A0000000}"/>
    <hyperlink ref="AH85" location="שיווק!C4" display="שיווק!C4" xr:uid="{00000000-0004-0000-0700-0000A1000000}"/>
    <hyperlink ref="AH105" location="שיווק!C5" display="שיווק!C5" xr:uid="{00000000-0004-0000-0700-0000A2000000}"/>
    <hyperlink ref="AH125" location="שיווק!C6" display="שיווק!C6" xr:uid="{00000000-0004-0000-0700-0000A3000000}"/>
    <hyperlink ref="AH145" location="שיווק!C7" display="שיווק!C7" xr:uid="{00000000-0004-0000-0700-0000A4000000}"/>
    <hyperlink ref="AH165" location="שיווק!C8" display="שיווק!C8" xr:uid="{00000000-0004-0000-0700-0000A5000000}"/>
    <hyperlink ref="AH185" location="שיווק!C9" display="שיווק!C9" xr:uid="{00000000-0004-0000-0700-0000A6000000}"/>
    <hyperlink ref="AH205" location="שיווק!C10" display="שיווק!C10" xr:uid="{00000000-0004-0000-0700-0000A7000000}"/>
    <hyperlink ref="AH225" location="שיווק!C11" display="שיווק!C11" xr:uid="{00000000-0004-0000-0700-0000A8000000}"/>
    <hyperlink ref="AH245" location="שיווק!C12" display="שיווק!C12" xr:uid="{00000000-0004-0000-0700-0000A9000000}"/>
    <hyperlink ref="AH265" location="שיווק!C13" display="שיווק!C13" xr:uid="{00000000-0004-0000-0700-0000AA000000}"/>
    <hyperlink ref="AH285" location="שיווק!C14" display="שיווק!C14" xr:uid="{00000000-0004-0000-0700-0000AB000000}"/>
    <hyperlink ref="AH305" location="שיווק!C15" display="שיווק!C15" xr:uid="{00000000-0004-0000-0700-0000AC000000}"/>
    <hyperlink ref="AH325" location="שיווק!C16" display="שיווק!C16" xr:uid="{00000000-0004-0000-0700-0000AD000000}"/>
    <hyperlink ref="AH345" location="שיווק!C17" display="שיווק!C17" xr:uid="{00000000-0004-0000-0700-0000AE000000}"/>
    <hyperlink ref="AH365" location="שיווק!C18" display="שיווק!C18" xr:uid="{00000000-0004-0000-0700-0000AF000000}"/>
    <hyperlink ref="AH385" location="שיווק!C19" display="שיווק!C19" xr:uid="{00000000-0004-0000-0700-0000B0000000}"/>
    <hyperlink ref="AH405" location="שיווק!C20" display="שיווק!C20" xr:uid="{00000000-0004-0000-0700-0000B1000000}"/>
    <hyperlink ref="AH425" location="שיווק!C21" display="שיווק!C21" xr:uid="{00000000-0004-0000-0700-0000B2000000}"/>
    <hyperlink ref="AH445" location="שיווק!C22" display="שיווק!C22" xr:uid="{00000000-0004-0000-0700-0000B3000000}"/>
    <hyperlink ref="AH465" location="שיווק!C23" display="שיווק!C23" xr:uid="{00000000-0004-0000-0700-0000B4000000}"/>
    <hyperlink ref="AH485" location="שיווק!C24" display="שיווק!C24" xr:uid="{00000000-0004-0000-0700-0000B5000000}"/>
    <hyperlink ref="AH505" location="שיווק!C25" display="שיווק!C25" xr:uid="{00000000-0004-0000-0700-0000B6000000}"/>
    <hyperlink ref="AH525" location="שיווק!C26" display="שיווק!C26" xr:uid="{00000000-0004-0000-0700-0000B7000000}"/>
    <hyperlink ref="AH545" location="שיווק!C27" display="שיווק!C27" xr:uid="{00000000-0004-0000-0700-0000B8000000}"/>
    <hyperlink ref="AH565" location="שיווק!C28" display="שיווק!C28" xr:uid="{00000000-0004-0000-0700-0000B9000000}"/>
    <hyperlink ref="AH585" location="שיווק!C29" display="שיווק!C29" xr:uid="{00000000-0004-0000-0700-0000BA000000}"/>
    <hyperlink ref="AH605" location="שיווק!C30" display="שיווק!C30" xr:uid="{00000000-0004-0000-0700-0000BB000000}"/>
    <hyperlink ref="AH625" location="שיווק!C31" display="שיווק!C31" xr:uid="{00000000-0004-0000-0700-0000BC000000}"/>
    <hyperlink ref="AH645" location="שיווק!C32" display="שיווק!C32" xr:uid="{00000000-0004-0000-0700-0000BD000000}"/>
    <hyperlink ref="AH665" location="שיווק!C33" display="שיווק!C33" xr:uid="{00000000-0004-0000-0700-0000BE000000}"/>
    <hyperlink ref="AH685" location="שיווק!C34" display="שיווק!C34" xr:uid="{00000000-0004-0000-0700-0000BF000000}"/>
    <hyperlink ref="AH705" location="שיווק!C35" display="שיווק!C35" xr:uid="{00000000-0004-0000-0700-0000C0000000}"/>
    <hyperlink ref="AH725" location="שיווק!C36" display="שיווק!C36" xr:uid="{00000000-0004-0000-0700-0000C1000000}"/>
    <hyperlink ref="AH745" location="שיווק!C37" display="שיווק!C37" xr:uid="{00000000-0004-0000-0700-0000C2000000}"/>
    <hyperlink ref="AH765" location="שיווק!C38" display="שיווק!C38" xr:uid="{00000000-0004-0000-0700-0000C3000000}"/>
    <hyperlink ref="AH785" location="שיווק!C39" display="שיווק!C39" xr:uid="{00000000-0004-0000-0700-0000C4000000}"/>
    <hyperlink ref="AH805" location="שיווק!C40" display="שיווק!C40" xr:uid="{00000000-0004-0000-0700-0000C5000000}"/>
    <hyperlink ref="AH825" location="שיווק!C41" display="שיווק!C41" xr:uid="{00000000-0004-0000-0700-0000C6000000}"/>
    <hyperlink ref="AH845" location="שיווק!C42" display="שיווק!C42" xr:uid="{00000000-0004-0000-0700-0000C7000000}"/>
  </hyperlink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מסמך" ma:contentTypeID="0x0101009950386258BF3B498C68175B4560831E" ma:contentTypeVersion="16" ma:contentTypeDescription="צור מסמך חדש." ma:contentTypeScope="" ma:versionID="7b4ff267dae36d403a404f7f507cbfc2">
  <xsd:schema xmlns:xsd="http://www.w3.org/2001/XMLSchema" xmlns:xs="http://www.w3.org/2001/XMLSchema" xmlns:p="http://schemas.microsoft.com/office/2006/metadata/properties" xmlns:ns2="3ab087d0-a796-439a-a2cc-c27bcd469f7c" xmlns:ns3="4070682c-a7e6-44df-a9f1-333e7d27aead" targetNamespace="http://schemas.microsoft.com/office/2006/metadata/properties" ma:root="true" ma:fieldsID="bb8a2ba23ef8cceb2e5e2640f44fae8b" ns2:_="" ns3:_="">
    <xsd:import namespace="3ab087d0-a796-439a-a2cc-c27bcd469f7c"/>
    <xsd:import namespace="4070682c-a7e6-44df-a9f1-333e7d27aea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b087d0-a796-439a-a2cc-c27bcd469f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תגיות תמונה" ma:readOnly="false" ma:fieldId="{5cf76f15-5ced-4ddc-b409-7134ff3c332f}" ma:taxonomyMulti="true" ma:sspId="4c19acbf-2aaa-42c1-871a-5e1f20398712"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descriptio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description="" ma:indexed="true"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_Flow_SignoffStatus" ma:index="23"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70682c-a7e6-44df-a9f1-333e7d27aead"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5338484b-f54c-4a8c-90e0-aa2a654ab638}" ma:internalName="TaxCatchAll" ma:showField="CatchAllData" ma:web="4070682c-a7e6-44df-a9f1-333e7d27aead">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משותף עם"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משותף עם פרטים"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ab087d0-a796-439a-a2cc-c27bcd469f7c">
      <Terms xmlns="http://schemas.microsoft.com/office/infopath/2007/PartnerControls"/>
    </lcf76f155ced4ddcb4097134ff3c332f>
    <_Flow_SignoffStatus xmlns="3ab087d0-a796-439a-a2cc-c27bcd469f7c" xsi:nil="true"/>
    <TaxCatchAll xmlns="4070682c-a7e6-44df-a9f1-333e7d27aead" xsi:nil="true"/>
  </documentManagement>
</p:properties>
</file>

<file path=customXml/itemProps1.xml><?xml version="1.0" encoding="utf-8"?>
<ds:datastoreItem xmlns:ds="http://schemas.openxmlformats.org/officeDocument/2006/customXml" ds:itemID="{67DDC5E9-A7A9-4ABA-ABBD-491C34321157}">
  <ds:schemaRefs>
    <ds:schemaRef ds:uri="http://schemas.microsoft.com/sharepoint/v3/contenttype/forms"/>
  </ds:schemaRefs>
</ds:datastoreItem>
</file>

<file path=customXml/itemProps2.xml><?xml version="1.0" encoding="utf-8"?>
<ds:datastoreItem xmlns:ds="http://schemas.openxmlformats.org/officeDocument/2006/customXml" ds:itemID="{83880C56-65C2-4D4F-963A-693E3EEF57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ab087d0-a796-439a-a2cc-c27bcd469f7c"/>
    <ds:schemaRef ds:uri="4070682c-a7e6-44df-a9f1-333e7d27ae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7D7013B-3B88-4850-9706-C3E4F6B3657B}">
  <ds:schemaRefs>
    <ds:schemaRef ds:uri="http://schemas.microsoft.com/office/2006/metadata/properties"/>
    <ds:schemaRef ds:uri="http://schemas.microsoft.com/office/infopath/2007/PartnerControls"/>
    <ds:schemaRef ds:uri="3ab087d0-a796-439a-a2cc-c27bcd469f7c"/>
    <ds:schemaRef ds:uri="4070682c-a7e6-44df-a9f1-333e7d27aea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10</vt:i4>
      </vt:variant>
      <vt:variant>
        <vt:lpstr>טווחים בעלי שם</vt:lpstr>
      </vt:variant>
      <vt:variant>
        <vt:i4>58</vt:i4>
      </vt:variant>
    </vt:vector>
  </HeadingPairs>
  <TitlesOfParts>
    <vt:vector size="68" baseType="lpstr">
      <vt:lpstr>ראשי-פרטים כלליים וריכוז הוצאות</vt:lpstr>
      <vt:lpstr>כח אדם - שכר</vt:lpstr>
      <vt:lpstr>חומרים</vt:lpstr>
      <vt:lpstr>קבלני משנה</vt:lpstr>
      <vt:lpstr>ציוד</vt:lpstr>
      <vt:lpstr>ציוד - הכרה מלאה</vt:lpstr>
      <vt:lpstr>שונות ופטנטים</vt:lpstr>
      <vt:lpstr> ציוד יעודי </vt:lpstr>
      <vt:lpstr>שיווק</vt:lpstr>
      <vt:lpstr>התאמת מוצר ותיקוף שוק</vt:lpstr>
      <vt:lpstr>_01_02</vt:lpstr>
      <vt:lpstr>AccountId</vt:lpstr>
      <vt:lpstr>bdate</vt:lpstr>
      <vt:lpstr>edate</vt:lpstr>
      <vt:lpstr>Fund_ID</vt:lpstr>
      <vt:lpstr>homarim_takziv</vt:lpstr>
      <vt:lpstr>homarim_takziv_in</vt:lpstr>
      <vt:lpstr>homarim_takziv_req</vt:lpstr>
      <vt:lpstr>homarim_teur</vt:lpstr>
      <vt:lpstr>'קבלני משנה'!kablanim_takziv</vt:lpstr>
      <vt:lpstr>kablanim_takziv_in</vt:lpstr>
      <vt:lpstr>kablanim_takziv_req</vt:lpstr>
      <vt:lpstr>'קבלני משנה'!kablanim_toar</vt:lpstr>
      <vt:lpstr>koah_adam_code_sachar</vt:lpstr>
      <vt:lpstr>koah_adam_tafkid</vt:lpstr>
      <vt:lpstr>koah_adam_takziv</vt:lpstr>
      <vt:lpstr>koah_adam_takziv_in</vt:lpstr>
      <vt:lpstr>koah_adam_teur</vt:lpstr>
      <vt:lpstr>maslul</vt:lpstr>
      <vt:lpstr>NAME</vt:lpstr>
      <vt:lpstr>nose</vt:lpstr>
      <vt:lpstr>Product_adjustment_takziv</vt:lpstr>
      <vt:lpstr>Product_adjustment_takziv_in</vt:lpstr>
      <vt:lpstr>Product_adjustment_takziv_req</vt:lpstr>
      <vt:lpstr>Product_adjustment_teur</vt:lpstr>
      <vt:lpstr>SALERYCODE</vt:lpstr>
      <vt:lpstr>shivuk_takziv</vt:lpstr>
      <vt:lpstr>shivuk_takziv_in</vt:lpstr>
      <vt:lpstr>shivuk_takziv_req</vt:lpstr>
      <vt:lpstr>shivuk_teur</vt:lpstr>
      <vt:lpstr>shonot_takziv</vt:lpstr>
      <vt:lpstr>shonot_takziv_in</vt:lpstr>
      <vt:lpstr>shonot_takziv_req</vt:lpstr>
      <vt:lpstr>shonot_teur</vt:lpstr>
      <vt:lpstr>TAKZIV</vt:lpstr>
      <vt:lpstr>TIK</vt:lpstr>
      <vt:lpstr>'כח אדם - שכר'!WPrint_TitlesW</vt:lpstr>
      <vt:lpstr>'שונות ופטנטים'!WPrint_TitlesW</vt:lpstr>
      <vt:lpstr>yeudi_takziv</vt:lpstr>
      <vt:lpstr>yeudi_takziv_in</vt:lpstr>
      <vt:lpstr>yeudi_takziv_req</vt:lpstr>
      <vt:lpstr>yeudi_teur</vt:lpstr>
      <vt:lpstr>ziyud_takziv</vt:lpstr>
      <vt:lpstr>ziyud_takziv_in</vt:lpstr>
      <vt:lpstr>ziyud_takziv_req</vt:lpstr>
      <vt:lpstr>ziyud_teur</vt:lpstr>
      <vt:lpstr>חומרים</vt:lpstr>
      <vt:lpstr>'כח אדם - שכר'!טקסט1</vt:lpstr>
      <vt:lpstr>כח_אדם_שכר</vt:lpstr>
      <vt:lpstr>עדתאריך</vt:lpstr>
      <vt:lpstr>ציוד</vt:lpstr>
      <vt:lpstr>ציוד_יעודי</vt:lpstr>
      <vt:lpstr>קבלני_משנה</vt:lpstr>
      <vt:lpstr>קוד_שכר</vt:lpstr>
      <vt:lpstr>רבעון</vt:lpstr>
      <vt:lpstr>רבעון_ראשון</vt:lpstr>
      <vt:lpstr>שונות_ופטנטים</vt:lpstr>
      <vt:lpstr>תאריך</vt:lpstr>
    </vt:vector>
  </TitlesOfParts>
  <Manager>Ran Yehezkel</Manager>
  <Company>לשכת המדען הראשי</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דיווח כספי לתוכניות מדען ראשי</dc:title>
  <dc:creator>Ran Yehezkel</dc:creator>
  <cp:lastModifiedBy>Oren Atias</cp:lastModifiedBy>
  <cp:lastPrinted>2021-11-21T16:11:30Z</cp:lastPrinted>
  <dcterms:created xsi:type="dcterms:W3CDTF">2002-05-26T08:20:42Z</dcterms:created>
  <dcterms:modified xsi:type="dcterms:W3CDTF">2025-02-26T12:30:51Z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0x0101009950386258BF3B498C68175B4560831E</vt:lpwstr>
  </property>
  <property fmtid="{D5CDD505-2E9C-101B-9397-08002B2CF9AE}" pid="3" name="MediaServiceImageTags">
    <vt:lpwstr/>
  </property>
</Properties>
</file>